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fileSharing readOnlyRecommended="1"/>
  <workbookPr filterPrivacy="1" codeName="ThisWorkbook" defaultThemeVersion="166925"/>
  <xr:revisionPtr revIDLastSave="1940" documentId="8_{A450FC4D-4A6A-40D1-8DA7-20D755DC4786}" xr6:coauthVersionLast="47" xr6:coauthVersionMax="47" xr10:uidLastSave="{73E29B2D-6662-4A56-A7E4-0461B2F67276}"/>
  <bookViews>
    <workbookView xWindow="43080" yWindow="-120" windowWidth="29040" windowHeight="15720" xr2:uid="{8E460B06-398B-4519-A071-2F3BB584C1B8}"/>
  </bookViews>
  <sheets>
    <sheet name="Cover" sheetId="111" r:id="rId1"/>
    <sheet name="Conceptual model" sheetId="114" r:id="rId2"/>
    <sheet name="Inputs--&gt;" sheetId="3" r:id="rId3"/>
    <sheet name="Item dictionary" sheetId="63" r:id="rId4"/>
    <sheet name="F_Inputs_cyclical" sheetId="116" r:id="rId5"/>
    <sheet name="F_Inputs_PR19" sheetId="119" r:id="rId6"/>
    <sheet name="F_Inputs_PR24" sheetId="120" r:id="rId7"/>
    <sheet name="Processing cyclical inputs--&gt;" sheetId="29" r:id="rId8"/>
    <sheet name="Cyclical_overrides" sheetId="117" r:id="rId9"/>
    <sheet name="Cyclical_overrides_explanation" sheetId="69" r:id="rId10"/>
    <sheet name="Cyclical_after overrides" sheetId="59" r:id="rId11"/>
    <sheet name="Processing PR19 inputs--&gt;" sheetId="84" r:id="rId12"/>
    <sheet name="PR19_overrides" sheetId="81" r:id="rId13"/>
    <sheet name="PR19_overrides_explanation" sheetId="82" r:id="rId14"/>
    <sheet name="PR19_after_overrides" sheetId="83" r:id="rId15"/>
    <sheet name="Processing PR24 inputs &gt;&gt;" sheetId="97" r:id="rId16"/>
    <sheet name="PR24_overrides" sheetId="98" r:id="rId17"/>
    <sheet name="PR24_overrides_explanation" sheetId="99" r:id="rId18"/>
    <sheet name="PR24_after_overrides" sheetId="100" r:id="rId19"/>
    <sheet name="Calculations &gt;&gt;" sheetId="109" r:id="rId20"/>
    <sheet name="Depreciation" sheetId="77" r:id="rId21"/>
    <sheet name="Recharges" sheetId="78" r:id="rId22"/>
    <sheet name="Outputs &gt;&gt;" sheetId="4" r:id="rId23"/>
    <sheet name="Stata dataset (nominal)" sheetId="72" r:id="rId24"/>
    <sheet name="Stata dataset (real)" sheetId="50" r:id="rId25"/>
    <sheet name="Interface nominal" sheetId="94" r:id="rId26"/>
    <sheet name="Interface real" sheetId="89" r:id="rId27"/>
  </sheets>
  <definedNames>
    <definedName name="\\k" localSheetId="0">#REF!</definedName>
    <definedName name="\\k">#REF!</definedName>
    <definedName name="\0" localSheetId="0">#REF!</definedName>
    <definedName name="\0">#REF!</definedName>
    <definedName name="\A" localSheetId="0">#REF!</definedName>
    <definedName name="\A">#REF!</definedName>
    <definedName name="\AA" localSheetId="0">#REF!</definedName>
    <definedName name="\AA">#REF!</definedName>
    <definedName name="\AB" localSheetId="0">#REF!</definedName>
    <definedName name="\AB">#REF!</definedName>
    <definedName name="\AD" localSheetId="0">#REF!</definedName>
    <definedName name="\AD">#REF!</definedName>
    <definedName name="\AE" localSheetId="0">#REF!</definedName>
    <definedName name="\AE">#REF!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I" localSheetId="0">#REF!</definedName>
    <definedName name="\I">#REF!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O" localSheetId="0">#REF!</definedName>
    <definedName name="\O">#REF!</definedName>
    <definedName name="\P" localSheetId="0">#REF!</definedName>
    <definedName name="\P">#REF!</definedName>
    <definedName name="\PAGE" localSheetId="0">#REF!</definedName>
    <definedName name="\PAGE">#REF!</definedName>
    <definedName name="\PR" localSheetId="0">#REF!</definedName>
    <definedName name="\PR">#REF!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XA" localSheetId="0">#REF!</definedName>
    <definedName name="\XA">#REF!</definedName>
    <definedName name="\XX" localSheetId="0">#REF!</definedName>
    <definedName name="\XX">#REF!</definedName>
    <definedName name="\XXX" localSheetId="0">#REF!</definedName>
    <definedName name="\XXX">#REF!</definedName>
    <definedName name="\XXXX" localSheetId="0">#REF!</definedName>
    <definedName name="\XXXX">#REF!</definedName>
    <definedName name="\Y" localSheetId="0">#REF!</definedName>
    <definedName name="\Y">#REF!</definedName>
    <definedName name="\YY" localSheetId="0">#REF!</definedName>
    <definedName name="\YY">#REF!</definedName>
    <definedName name="\YYY" localSheetId="0">#REF!</definedName>
    <definedName name="\YYY">#REF!</definedName>
    <definedName name="\Z" localSheetId="0">#REF!</definedName>
    <definedName name="\Z">#REF!</definedName>
    <definedName name="\ZZ" localSheetId="0">#REF!</definedName>
    <definedName name="\ZZ">#REF!</definedName>
    <definedName name="_____C" localSheetId="0">#REF!</definedName>
    <definedName name="_____C">#REF!</definedName>
    <definedName name="_____R" localSheetId="0">#REF!</definedName>
    <definedName name="_____R">#REF!</definedName>
    <definedName name="____C" localSheetId="0">#REF!</definedName>
    <definedName name="____C">#REF!</definedName>
    <definedName name="____net1" localSheetId="1" hidden="1">{"NET",#N/A,FALSE,"401C11"}</definedName>
    <definedName name="____net1" localSheetId="0" hidden="1">{"NET",#N/A,FALSE,"401C11"}</definedName>
    <definedName name="____net1" localSheetId="2" hidden="1">{"NET",#N/A,FALSE,"401C11"}</definedName>
    <definedName name="____net1" localSheetId="22" hidden="1">{"NET",#N/A,FALSE,"401C11"}</definedName>
    <definedName name="____net1" hidden="1">{"NET",#N/A,FALSE,"401C11"}</definedName>
    <definedName name="____R" localSheetId="0">#REF!</definedName>
    <definedName name="____R">#REF!</definedName>
    <definedName name="___C" localSheetId="0">#REF!</definedName>
    <definedName name="___C">#REF!</definedName>
    <definedName name="___INDEX_SHEET___ASAP_Utilities" localSheetId="0">#REF!</definedName>
    <definedName name="___INDEX_SHEET___ASAP_Utilities">#REF!</definedName>
    <definedName name="___R" localSheetId="0">#REF!</definedName>
    <definedName name="___R">#REF!</definedName>
    <definedName name="__123Graph_A" localSheetId="1" hidden="1">#REF!</definedName>
    <definedName name="__123Graph_A" localSheetId="0" hidden="1">#REF!</definedName>
    <definedName name="__123Graph_A" hidden="1">#REF!</definedName>
    <definedName name="__123Graph_AHSIZE" localSheetId="0" hidden="1">#REF!</definedName>
    <definedName name="__123Graph_AHSIZE" hidden="1">#REF!</definedName>
    <definedName name="__123Graph_B" localSheetId="1" hidden="1">#REF!</definedName>
    <definedName name="__123Graph_B" localSheetId="0" hidden="1">#REF!</definedName>
    <definedName name="__123Graph_B" hidden="1">#REF!</definedName>
    <definedName name="__123Graph_BHSIZE" localSheetId="0" hidden="1">#REF!</definedName>
    <definedName name="__123Graph_BHSIZE" hidden="1">#REF!</definedName>
    <definedName name="__123Graph_C" localSheetId="1" hidden="1">#REF!</definedName>
    <definedName name="__123Graph_C" localSheetId="0" hidden="1">#REF!</definedName>
    <definedName name="__123Graph_C" hidden="1">#REF!</definedName>
    <definedName name="__123Graph_CHSIZE" localSheetId="0" hidden="1">#REF!</definedName>
    <definedName name="__123Graph_CHSIZE" hidden="1">#REF!</definedName>
    <definedName name="__123Graph_X" localSheetId="0" hidden="1">#REF!</definedName>
    <definedName name="__123Graph_X" localSheetId="20" hidden="1">#REF!</definedName>
    <definedName name="__123Graph_X" localSheetId="21" hidden="1">#REF!</definedName>
    <definedName name="__123Graph_X" hidden="1">#REF!</definedName>
    <definedName name="__123Graph_XHSIZE" localSheetId="0" hidden="1">#REF!</definedName>
    <definedName name="__123Graph_XHSIZE" hidden="1">#REF!</definedName>
    <definedName name="__C" localSheetId="0">#REF!</definedName>
    <definedName name="__C">#REF!</definedName>
    <definedName name="__net1" localSheetId="1" hidden="1">{"NET",#N/A,FALSE,"401C11"}</definedName>
    <definedName name="__net1" localSheetId="0" hidden="1">{"NET",#N/A,FALSE,"401C11"}</definedName>
    <definedName name="__net1" localSheetId="2" hidden="1">{"NET",#N/A,FALSE,"401C11"}</definedName>
    <definedName name="__net1" localSheetId="22" hidden="1">{"NET",#N/A,FALSE,"401C11"}</definedName>
    <definedName name="__net1" hidden="1">{"NET",#N/A,FALSE,"401C11"}</definedName>
    <definedName name="__R" localSheetId="0">#REF!</definedName>
    <definedName name="__R">#REF!</definedName>
    <definedName name="_1___Data_table_for_graph___Leakage___AR4__AR3__AR2__AR1_and_Ofwat_leakage_targets" localSheetId="1">#REF!</definedName>
    <definedName name="_1___Data_table_for_graph___Leakage___AR4__AR3__AR2__AR1_and_Ofwat_leakage_targets" localSheetId="0">#REF!</definedName>
    <definedName name="_1___Data_table_for_graph___Leakage___AR4__AR3__AR2__AR1_and_Ofwat_leakage_targets">#REF!</definedName>
    <definedName name="_1__Data_table_for_graph___meter_penetration___AR4__AR3__AR2__and_AR1" localSheetId="1">#REF!</definedName>
    <definedName name="_1__Data_table_for_graph___meter_penetration___AR4__AR3__AR2__and_AR1" localSheetId="0">#REF!</definedName>
    <definedName name="_1__Data_table_for_graph___meter_penetration___AR4__AR3__AR2__and_AR1">#REF!</definedName>
    <definedName name="_1__Graph___meter_penetration___AR4__AR3__AR2__and_AR1" localSheetId="1">#REF!</definedName>
    <definedName name="_1__Graph___meter_penetration___AR4__AR3__AR2__and_AR1" localSheetId="0">#REF!</definedName>
    <definedName name="_1__Graph___meter_penetration___AR4__AR3__AR2__and_AR1">#REF!</definedName>
    <definedName name="_1_0__123Grap" localSheetId="0" hidden="1">#REF!</definedName>
    <definedName name="_1_0__123Grap" hidden="1">#REF!</definedName>
    <definedName name="_1_123Grap" localSheetId="0" hidden="1">#REF!</definedName>
    <definedName name="_1_123Grap" hidden="1">#REF!</definedName>
    <definedName name="_1_8_4_Step2" localSheetId="0">#REF!</definedName>
    <definedName name="_1_8_4_Step2">#REF!</definedName>
    <definedName name="_123Graph_F" localSheetId="0" hidden="1">#REF!</definedName>
    <definedName name="_123Graph_F" hidden="1">#REF!</definedName>
    <definedName name="_1st_model_column_flag">#REF!</definedName>
    <definedName name="_2__Graph___Leakage_AR4__AR3__AR2__AR1_and_Ofwat_leakage_targets" localSheetId="0">#REF!</definedName>
    <definedName name="_2__Graph___Leakage_AR4__AR3__AR2__AR1_and_Ofwat_leakage_targets">#REF!</definedName>
    <definedName name="_2__Graph___meter_penetration___AR4__AR3__AR2__and_AR1" localSheetId="0">#REF!</definedName>
    <definedName name="_2__Graph___meter_penetration___AR4__AR3__AR2__and_AR1">#REF!</definedName>
    <definedName name="_2_0__123Grap" localSheetId="0" hidden="1">#REF!</definedName>
    <definedName name="_2_0__123Grap" hidden="1">#REF!</definedName>
    <definedName name="_2_123Grap" localSheetId="0" hidden="1">#REF!</definedName>
    <definedName name="_2_123Grap" hidden="1">#REF!</definedName>
    <definedName name="_2020_25_RCV___nominal.ADDN1">#REF!</definedName>
    <definedName name="_2020_25_RCV___nominal.ADDN1.BEG">#REF!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_3__Table_of_Leakage__Ml_d__percent_change_since_AR3__AR2__AR1" localSheetId="0">#REF!</definedName>
    <definedName name="_3__Table_of_Leakage__Ml_d__percent_change_since_AR3__AR2__AR1">#REF!</definedName>
    <definedName name="_3__Table_of_meter_penetration_percent_change_since_AR3__AR2_and_AR1" localSheetId="0">#REF!</definedName>
    <definedName name="_3__Table_of_meter_penetration_percent_change_since_AR3__AR2_and_AR1">#REF!</definedName>
    <definedName name="_3_0_S" localSheetId="0" hidden="1">#REF!</definedName>
    <definedName name="_3_0_S" hidden="1">#REF!</definedName>
    <definedName name="_3_123Grap" localSheetId="0" hidden="1">#REF!</definedName>
    <definedName name="_3_123Grap" hidden="1">#REF!</definedName>
    <definedName name="_3_8_4_Step2" localSheetId="0">#REF!</definedName>
    <definedName name="_3_8_4_Step2">#REF!</definedName>
    <definedName name="_34_123Grap" localSheetId="0" hidden="1">#REF!</definedName>
    <definedName name="_34_123Grap" hidden="1">#REF!</definedName>
    <definedName name="_42S" localSheetId="0" hidden="1">#REF!</definedName>
    <definedName name="_42S" hidden="1">#REF!</definedName>
    <definedName name="_4S" localSheetId="0" hidden="1">#REF!</definedName>
    <definedName name="_4S" hidden="1">#REF!</definedName>
    <definedName name="_5_0__123Grap" localSheetId="0" hidden="1">#REF!</definedName>
    <definedName name="_5_0__123Grap" hidden="1">#REF!</definedName>
    <definedName name="_6_0_S" localSheetId="0" hidden="1">#REF!</definedName>
    <definedName name="_6_0_S" hidden="1">#REF!</definedName>
    <definedName name="_6_123Grap" localSheetId="0" hidden="1">#REF!</definedName>
    <definedName name="_6_123Grap" hidden="1">#REF!</definedName>
    <definedName name="_8_123Grap" localSheetId="0" hidden="1">#REF!</definedName>
    <definedName name="_8_123Grap" hidden="1">#REF!</definedName>
    <definedName name="_8S" localSheetId="0" hidden="1">#REF!</definedName>
    <definedName name="_8S" hidden="1">#REF!</definedName>
    <definedName name="_Amp1" localSheetId="0">#REF!</definedName>
    <definedName name="_Amp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Yr3" localSheetId="0">#REF!</definedName>
    <definedName name="_BYr3">#REF!</definedName>
    <definedName name="_C" localSheetId="0">#REF!</definedName>
    <definedName name="_C">#REF!</definedName>
    <definedName name="_Dec02" localSheetId="0">#REF!</definedName>
    <definedName name="_Dec02">#REF!</definedName>
    <definedName name="_Dist_Values" localSheetId="0" hidden="1">#REF!</definedName>
    <definedName name="_Dist_Values" hidden="1">#REF!</definedName>
    <definedName name="_Feb03" localSheetId="0">#REF!</definedName>
    <definedName name="_Feb03">#REF!</definedName>
    <definedName name="_Fill" localSheetId="0" hidden="1">#REF!</definedName>
    <definedName name="_Fill" hidden="1">#REF!</definedName>
    <definedName name="_xlnm._FilterDatabase" localSheetId="0" hidden="1">#REF!</definedName>
    <definedName name="_xlnm._FilterDatabase" localSheetId="10" hidden="1">'Cyclical_after overrides'!$A$3:$BE$245</definedName>
    <definedName name="_xlnm._FilterDatabase" localSheetId="8" hidden="1">Cyclical_overrides!$A$3:$BP$244</definedName>
    <definedName name="_xlnm._FilterDatabase" localSheetId="9" hidden="1">Cyclical_overrides_explanation!$B$1:$AT$285</definedName>
    <definedName name="_xlnm._FilterDatabase" localSheetId="20" hidden="1">Depreciation!$A$4:$Z$318</definedName>
    <definedName name="_xlnm._FilterDatabase" localSheetId="4" hidden="1">F_Inputs_cyclical!$A$1:$BD$1</definedName>
    <definedName name="_xlnm._FilterDatabase" localSheetId="25" hidden="1">'Interface nominal'!$A$4:$V$318</definedName>
    <definedName name="_xlnm._FilterDatabase" localSheetId="26" hidden="1">'Interface real'!$A$4:$T$318</definedName>
    <definedName name="_xlnm._FilterDatabase" localSheetId="14" hidden="1">PR19_after_overrides!$C$1:$J$1</definedName>
    <definedName name="_xlnm._FilterDatabase" localSheetId="12" hidden="1">PR19_overrides!$C$1:$J$1</definedName>
    <definedName name="_xlnm._FilterDatabase" localSheetId="13" hidden="1">PR19_overrides_explanation!$C$1:$J$1</definedName>
    <definedName name="_xlnm._FilterDatabase" localSheetId="18" hidden="1">PR24_after_overrides!$A$2:$AX$128</definedName>
    <definedName name="_xlnm._FilterDatabase" localSheetId="16" hidden="1">PR24_overrides!$A$2:$AJ$128</definedName>
    <definedName name="_xlnm._FilterDatabase" localSheetId="17" hidden="1">PR24_overrides_explanation!$A$2:$AJ$128</definedName>
    <definedName name="_xlnm._FilterDatabase" localSheetId="21" hidden="1">Recharges!$A$4:$AC$318</definedName>
    <definedName name="_xlnm._FilterDatabase" localSheetId="23" hidden="1">'Stata dataset (nominal)'!$A$3:$AD$317</definedName>
    <definedName name="_xlnm._FilterDatabase" localSheetId="24" hidden="1">'Stata dataset (real)'!$A$4:$AD$318</definedName>
    <definedName name="_xlnm._FilterDatabase" hidden="1">#REF!</definedName>
    <definedName name="_Jan03" localSheetId="0">#REF!</definedName>
    <definedName name="_Jan03">#REF!</definedName>
    <definedName name="_Key1" localSheetId="0" hidden="1">#REF!</definedName>
    <definedName name="_Key1" hidden="1">#REF!</definedName>
    <definedName name="_Key2" localSheetId="0" hidden="1">#REF!</definedName>
    <definedName name="_Key2" hidden="1">#REF!</definedName>
    <definedName name="_mQg3710" localSheetId="0">OFFSET(#REF!,0,#REF!,1,#REF!)</definedName>
    <definedName name="_mQg3710">OFFSET(#REF!,0,#REF!,1,#REF!)</definedName>
    <definedName name="_mQg3810" localSheetId="0">OFFSET(#REF!,0,#REF!,1,#REF!)</definedName>
    <definedName name="_mQg3810">OFFSET(#REF!,0,#REF!,1,#REF!)</definedName>
    <definedName name="_mQg57" localSheetId="0">OFFSET(#REF!,0,#REF!,1,#REF!)</definedName>
    <definedName name="_mQg57">OFFSET(#REF!,0,#REF!,1,#REF!)</definedName>
    <definedName name="_net1" localSheetId="1" hidden="1">{"NET",#N/A,FALSE,"401C11"}</definedName>
    <definedName name="_net1" localSheetId="0" hidden="1">{"NET",#N/A,FALSE,"401C11"}</definedName>
    <definedName name="_net1" localSheetId="2" hidden="1">{"NET",#N/A,FALSE,"401C11"}</definedName>
    <definedName name="_net1" localSheetId="22" hidden="1">{"NET",#N/A,FALSE,"401C11"}</definedName>
    <definedName name="_net1" hidden="1">{"NET",#N/A,FALSE,"401C11"}</definedName>
    <definedName name="_Order1" hidden="1">255</definedName>
    <definedName name="_Order2" hidden="1">255</definedName>
    <definedName name="_R" localSheetId="0">#REF!</definedName>
    <definedName name="_R">#REF!</definedName>
    <definedName name="_Sort" localSheetId="0" hidden="1">#REF!</definedName>
    <definedName name="_Sort" hidden="1">#REF!</definedName>
    <definedName name="_SYr3" localSheetId="0">#REF!</definedName>
    <definedName name="_SYr3">#REF!</definedName>
    <definedName name="_UYr3" localSheetId="0">#REF!</definedName>
    <definedName name="_UYr3">#REF!</definedName>
    <definedName name="a" localSheetId="1" hidden="1">{"CHARGE",#N/A,FALSE,"401C11"}</definedName>
    <definedName name="a" localSheetId="0" hidden="1">{"CHARGE",#N/A,FALSE,"401C11"}</definedName>
    <definedName name="a" localSheetId="2" hidden="1">{"CHARGE",#N/A,FALSE,"401C11"}</definedName>
    <definedName name="a" localSheetId="22" hidden="1">{"CHARGE",#N/A,FALSE,"401C11"}</definedName>
    <definedName name="a" hidden="1">{"CHARGE",#N/A,FALSE,"401C11"}</definedName>
    <definedName name="A_A_H">#REF!</definedName>
    <definedName name="A_A_L" localSheetId="0">#REF!</definedName>
    <definedName name="A_A_L">#REF!</definedName>
    <definedName name="A_A_M" localSheetId="0">#REF!</definedName>
    <definedName name="A_A_M">#REF!</definedName>
    <definedName name="A_AL_W" localSheetId="0">#REF!</definedName>
    <definedName name="A_AL_W">#REF!</definedName>
    <definedName name="A_AW_H" localSheetId="0">#REF!</definedName>
    <definedName name="A_AW_H">#REF!</definedName>
    <definedName name="A_AW_L" localSheetId="0">#REF!</definedName>
    <definedName name="A_AW_L">#REF!</definedName>
    <definedName name="A_AW_M" localSheetId="0">#REF!</definedName>
    <definedName name="A_AW_M">#REF!</definedName>
    <definedName name="A_E" localSheetId="0">#REF!</definedName>
    <definedName name="A_E">#REF!</definedName>
    <definedName name="A_G" localSheetId="0">#REF!</definedName>
    <definedName name="A_G">#REF!</definedName>
    <definedName name="A_H" localSheetId="0">#REF!</definedName>
    <definedName name="A_H">#REF!</definedName>
    <definedName name="A_H_No" localSheetId="0">#REF!</definedName>
    <definedName name="A_H_No">#REF!</definedName>
    <definedName name="A_L" localSheetId="0">#REF!</definedName>
    <definedName name="A_L">#REF!</definedName>
    <definedName name="A_L_No" localSheetId="0">#REF!</definedName>
    <definedName name="A_L_No">#REF!</definedName>
    <definedName name="A_M" localSheetId="0">#REF!</definedName>
    <definedName name="A_M">#REF!</definedName>
    <definedName name="A_M_No" localSheetId="0">#REF!</definedName>
    <definedName name="A_M_No">#REF!</definedName>
    <definedName name="A_N_No" localSheetId="0">#REF!</definedName>
    <definedName name="A_N_No">#REF!</definedName>
    <definedName name="A_W" localSheetId="0">#REF!</definedName>
    <definedName name="A_W">#REF!</definedName>
    <definedName name="aa" localSheetId="1" hidden="1">{"CHARGE",#N/A,FALSE,"401C11"}</definedName>
    <definedName name="aa" localSheetId="0" hidden="1">{"CHARGE",#N/A,FALSE,"401C11"}</definedName>
    <definedName name="aa" localSheetId="2" hidden="1">{"CHARGE",#N/A,FALSE,"401C11"}</definedName>
    <definedName name="aa" localSheetId="22" hidden="1">{"CHARGE",#N/A,FALSE,"401C11"}</definedName>
    <definedName name="aa" hidden="1">{"CHARGE",#N/A,FALSE,"401C11"}</definedName>
    <definedName name="aaa" localSheetId="1" hidden="1">{"CHARGE",#N/A,FALSE,"401C11"}</definedName>
    <definedName name="aaa" localSheetId="0" hidden="1">{"CHARGE",#N/A,FALSE,"401C11"}</definedName>
    <definedName name="aaa" localSheetId="2" hidden="1">{"CHARGE",#N/A,FALSE,"401C11"}</definedName>
    <definedName name="aaa" localSheetId="22" hidden="1">{"CHARGE",#N/A,FALSE,"401C11"}</definedName>
    <definedName name="aaa" hidden="1">{"CHARGE",#N/A,FALSE,"401C11"}</definedName>
    <definedName name="aaaa" localSheetId="1" hidden="1">{"CHARGE",#N/A,FALSE,"401C11"}</definedName>
    <definedName name="aaaa" localSheetId="0" hidden="1">{"CHARGE",#N/A,FALSE,"401C11"}</definedName>
    <definedName name="aaaa" localSheetId="2" hidden="1">{"CHARGE",#N/A,FALSE,"401C11"}</definedName>
    <definedName name="aaaa" localSheetId="22" hidden="1">{"CHARGE",#N/A,FALSE,"401C11"}</definedName>
    <definedName name="aaaa" hidden="1">{"CHARGE",#N/A,FALSE,"401C11"}</definedName>
    <definedName name="abc" localSheetId="1" hidden="1">{"NET",#N/A,FALSE,"401C11"}</definedName>
    <definedName name="abc" localSheetId="0" hidden="1">{"NET",#N/A,FALSE,"401C11"}</definedName>
    <definedName name="abc" localSheetId="2" hidden="1">{"NET",#N/A,FALSE,"401C11"}</definedName>
    <definedName name="abc" localSheetId="22" hidden="1">{"NET",#N/A,FALSE,"401C11"}</definedName>
    <definedName name="abc" hidden="1">{"NET",#N/A,FALSE,"401C11"}</definedName>
    <definedName name="AccessDatabase" hidden="1">"C:\Budgets\2003\NM and VS BP forecast 2003 NM37 VS197 311002 v1.mdb"</definedName>
    <definedName name="Active_____of_dividends_issued_as_scrip_shares" localSheetId="1">#REF!</definedName>
    <definedName name="Active_____of_dividends_issued_as_scrip_shares">#REF!</definedName>
    <definedName name="Active_____of_ILD" localSheetId="1">#REF!</definedName>
    <definedName name="Active_____of_ILD">#REF!</definedName>
    <definedName name="Active_____of_ordinary_dividends_paid_as_interim_dividend" localSheetId="1">#REF!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s2005" localSheetId="0">#REF!</definedName>
    <definedName name="Acts2005">#REF!</definedName>
    <definedName name="Actual_opening_Fixed_rate_debt___wholesale___nominal">#REF!</definedName>
    <definedName name="Actual_opening_index_linked_debt___wholesale___nominal">#REF!</definedName>
    <definedName name="Actuals" localSheetId="0">#REF!</definedName>
    <definedName name="Actuals">#REF!</definedName>
    <definedName name="Actuals_Old" localSheetId="0">#REF!</definedName>
    <definedName name="Actuals_Old">#REF!</definedName>
    <definedName name="Actuals9293Prices" localSheetId="0">#REF!</definedName>
    <definedName name="Actuals9293Prices">#REF!</definedName>
    <definedName name="Actuals9798" localSheetId="0">#REF!</definedName>
    <definedName name="Actuals9798">#REF!</definedName>
    <definedName name="ActualTax" localSheetId="0">#REF!</definedName>
    <definedName name="ActualTax">#REF!</definedName>
    <definedName name="AD" localSheetId="0">#REF!</definedName>
    <definedName name="AD">#REF!</definedName>
    <definedName name="adbr" localSheetId="1" hidden="1">{"CHARGE",#N/A,FALSE,"401C11"}</definedName>
    <definedName name="adbr" localSheetId="0" hidden="1">{"CHARGE",#N/A,FALSE,"401C11"}</definedName>
    <definedName name="adbr" localSheetId="2" hidden="1">{"CHARGE",#N/A,FALSE,"401C11"}</definedName>
    <definedName name="adbr" localSheetId="22" hidden="1">{"CHARGE",#N/A,FALSE,"401C11"}</definedName>
    <definedName name="adbr" hidden="1">{"CHARGE",#N/A,FALSE,"401C11"}</definedName>
    <definedName name="Additional_control_1___Allowed_Revenues___real">#REF!</definedName>
    <definedName name="Additional_control_1___K___periodic">#REF!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dRWD" localSheetId="0">#REF!</definedName>
    <definedName name="AddRWD">#REF!</definedName>
    <definedName name="AddRWD2" localSheetId="0">#REF!</definedName>
    <definedName name="AddRWD2">#REF!</definedName>
    <definedName name="AddRWDI" localSheetId="0">#REF!</definedName>
    <definedName name="AddRWDI">#REF!</definedName>
    <definedName name="AddSC" localSheetId="0">#REF!</definedName>
    <definedName name="AddSC">#REF!</definedName>
    <definedName name="AddSC2" localSheetId="0">#REF!</definedName>
    <definedName name="AddSC2">#REF!</definedName>
    <definedName name="AddSCI" localSheetId="0">#REF!</definedName>
    <definedName name="AddSCI">#REF!</definedName>
    <definedName name="AddSLD" localSheetId="0">#REF!</definedName>
    <definedName name="AddSLD">#REF!</definedName>
    <definedName name="AddSLD2" localSheetId="0">#REF!</definedName>
    <definedName name="AddSLD2">#REF!</definedName>
    <definedName name="AddSLDI" localSheetId="0">#REF!</definedName>
    <definedName name="AddSLDI">#REF!</definedName>
    <definedName name="AddSLT" localSheetId="0">#REF!</definedName>
    <definedName name="AddSLT">#REF!</definedName>
    <definedName name="AddSLT2" localSheetId="0">#REF!</definedName>
    <definedName name="AddSLT2">#REF!</definedName>
    <definedName name="AddSLTI" localSheetId="0">#REF!</definedName>
    <definedName name="AddSLTI">#REF!</definedName>
    <definedName name="AddST" localSheetId="0">#REF!</definedName>
    <definedName name="AddST">#REF!</definedName>
    <definedName name="AddST2" localSheetId="0">#REF!</definedName>
    <definedName name="AddST2">#REF!</definedName>
    <definedName name="AddSTI" localSheetId="0">#REF!</definedName>
    <definedName name="AddSTI">#REF!</definedName>
    <definedName name="AddTWD" localSheetId="0">#REF!</definedName>
    <definedName name="AddTWD">#REF!</definedName>
    <definedName name="AddTWI" localSheetId="0">#REF!</definedName>
    <definedName name="AddTWI">#REF!</definedName>
    <definedName name="AddWR" localSheetId="0">#REF!</definedName>
    <definedName name="AddWR">#REF!</definedName>
    <definedName name="AddWR2" localSheetId="0">#REF!</definedName>
    <definedName name="AddWR2">#REF!</definedName>
    <definedName name="AddWRI" localSheetId="0">#REF!</definedName>
    <definedName name="AddWRI">#REF!</definedName>
    <definedName name="AddWT" localSheetId="0">#REF!</definedName>
    <definedName name="AddWT">#REF!</definedName>
    <definedName name="AddWT2" localSheetId="0">#REF!</definedName>
    <definedName name="AddWT2">#REF!</definedName>
    <definedName name="AddWTD2" localSheetId="0">#REF!</definedName>
    <definedName name="AddWTD2">#REF!</definedName>
    <definedName name="AddWTI" localSheetId="0">#REF!</definedName>
    <definedName name="AddWTI">#REF!</definedName>
    <definedName name="Adjusted_cash_interest_cover_ratio____control__Alternative_.ADDN1">#REF!</definedName>
    <definedName name="Adjusted_cash_interest_cover_ratio____control__Alternative_.ADDN2">#REF!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E" localSheetId="0">#REF!</definedName>
    <definedName name="AE">#REF!</definedName>
    <definedName name="AFWBPtrans" localSheetId="0">#REF!</definedName>
    <definedName name="AFWBPtrans">#REF!</definedName>
    <definedName name="AFWtransition" localSheetId="0">#REF!</definedName>
    <definedName name="AFWtransition">#REF!</definedName>
    <definedName name="Alerts_breached_any_period">#REF!</definedName>
    <definedName name="All_Raw_Data" localSheetId="0">OFFSET(#REF!,0,0,COUNTA(#REF!),COUNTA(#REF!))</definedName>
    <definedName name="All_Raw_Data">OFFSET(#REF!,0,0,COUNTA(#REF!),COUNTA(#REF!))</definedName>
    <definedName name="ALLCMS" localSheetId="0">#REF!</definedName>
    <definedName name="ALLCMS">#REF!</definedName>
    <definedName name="Allowable_deductions_to_taxable_profit____loss____control___nominal.ADDN1" localSheetId="1">#REF!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P_duration">#REF!</definedName>
    <definedName name="AMP_period_flag">#REF!</definedName>
    <definedName name="ANHBPtrans" localSheetId="0">#REF!</definedName>
    <definedName name="ANHBPtrans">#REF!</definedName>
    <definedName name="ANHtransition" localSheetId="0">#REF!</definedName>
    <definedName name="ANHtransition">#REF!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P2Manager" localSheetId="0">#REF!</definedName>
    <definedName name="AP2Manager">#REF!</definedName>
    <definedName name="APbyDEL" localSheetId="0">#REF!</definedName>
    <definedName name="APbyDEL">#REF!</definedName>
    <definedName name="App1bdata" localSheetId="0">#REF!</definedName>
    <definedName name="App1bdata">#REF!</definedName>
    <definedName name="App1bIDnrs" localSheetId="0">#REF!</definedName>
    <definedName name="App1bIDnrs">#REF!</definedName>
    <definedName name="App1data" localSheetId="0">#REF!</definedName>
    <definedName name="App1data">#REF!</definedName>
    <definedName name="App1IDnrs" localSheetId="0">#REF!</definedName>
    <definedName name="App1IDnrs">#REF!</definedName>
    <definedName name="application" localSheetId="0">#REF!</definedName>
    <definedName name="application">#REF!</definedName>
    <definedName name="Appointee_balance_sheet_balances">#REF!</definedName>
    <definedName name="Appointee_balance_sheet_balances_overall">#REF!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pportionments" localSheetId="0">#REF!</definedName>
    <definedName name="Apportionments">#REF!</definedName>
    <definedName name="APR19inrw" localSheetId="0">#REF!</definedName>
    <definedName name="APR19inrw">#REF!</definedName>
    <definedName name="APR19inrww" localSheetId="0">#REF!</definedName>
    <definedName name="APR19inrww">#REF!</definedName>
    <definedName name="APR19sgc" localSheetId="0">#REF!</definedName>
    <definedName name="APR19sgc">#REF!</definedName>
    <definedName name="APR19smi" localSheetId="0">#REF!</definedName>
    <definedName name="APR19smi">#REF!</definedName>
    <definedName name="APR19smni" localSheetId="0">#REF!</definedName>
    <definedName name="APR19smni">#REF!</definedName>
    <definedName name="APR19soi" localSheetId="0">#REF!</definedName>
    <definedName name="APR19soi">#REF!</definedName>
    <definedName name="APR19soni" localSheetId="0">#REF!</definedName>
    <definedName name="APR19soni">#REF!</definedName>
    <definedName name="APR19stps" localSheetId="0">#REF!</definedName>
    <definedName name="APR19stps">#REF!</definedName>
    <definedName name="APR19wgc" localSheetId="0">#REF!</definedName>
    <definedName name="APR19wgc">#REF!</definedName>
    <definedName name="APR19wmi" localSheetId="0">#REF!</definedName>
    <definedName name="APR19wmi">#REF!</definedName>
    <definedName name="APR19wmni" localSheetId="0">#REF!</definedName>
    <definedName name="APR19wmni">#REF!</definedName>
    <definedName name="APR19woi" localSheetId="0">#REF!</definedName>
    <definedName name="APR19woi">#REF!</definedName>
    <definedName name="APR19woni" localSheetId="0">#REF!</definedName>
    <definedName name="APR19woni">#REF!</definedName>
    <definedName name="APR19wtps" localSheetId="0">#REF!</definedName>
    <definedName name="APR19wtps">#REF!</definedName>
    <definedName name="APRinrw" localSheetId="0">#REF!</definedName>
    <definedName name="APRinrw">#REF!</definedName>
    <definedName name="APRinrww" localSheetId="0">#REF!</definedName>
    <definedName name="APRinrww">#REF!</definedName>
    <definedName name="APRsgc" localSheetId="0">#REF!</definedName>
    <definedName name="APRsgc">#REF!</definedName>
    <definedName name="APRsmi" localSheetId="0">#REF!</definedName>
    <definedName name="APRsmi">#REF!</definedName>
    <definedName name="APRsmni" localSheetId="0">#REF!</definedName>
    <definedName name="APRsmni">#REF!</definedName>
    <definedName name="APRsoi" localSheetId="0">#REF!</definedName>
    <definedName name="APRsoi">#REF!</definedName>
    <definedName name="APRsoni" localSheetId="0">#REF!</definedName>
    <definedName name="APRsoni">#REF!</definedName>
    <definedName name="APRstps" localSheetId="0">#REF!</definedName>
    <definedName name="APRstps">#REF!</definedName>
    <definedName name="APRwgc" localSheetId="0">#REF!</definedName>
    <definedName name="APRwgc">#REF!</definedName>
    <definedName name="APRwmi" localSheetId="0">#REF!</definedName>
    <definedName name="APRwmi">#REF!</definedName>
    <definedName name="APRwmni" localSheetId="0">#REF!</definedName>
    <definedName name="APRwmni">#REF!</definedName>
    <definedName name="APRwoi" localSheetId="0">#REF!</definedName>
    <definedName name="APRwoi">#REF!</definedName>
    <definedName name="APRwoni" localSheetId="0">#REF!</definedName>
    <definedName name="APRwoni">#REF!</definedName>
    <definedName name="APRwtps" localSheetId="0">#REF!</definedName>
    <definedName name="APRwtps">#REF!</definedName>
    <definedName name="APs" localSheetId="0">OFFSET(#REF!,0,#REF!,#REF!,1)</definedName>
    <definedName name="APs">OFFSET(#REF!,0,#REF!,#REF!,1)</definedName>
    <definedName name="Aqua" localSheetId="0">#REF!</definedName>
    <definedName name="Aqua">#REF!</definedName>
    <definedName name="Artic_Diesel_0_Laden_km" localSheetId="0">#REF!</definedName>
    <definedName name="Artic_Diesel_0_Laden_km">#REF!</definedName>
    <definedName name="Artic_Diesel_100_Laden_km" localSheetId="0">#REF!</definedName>
    <definedName name="Artic_Diesel_100_Laden_km">#REF!</definedName>
    <definedName name="Artic_Diesel_25_Laden_km" localSheetId="0">#REF!</definedName>
    <definedName name="Artic_Diesel_25_Laden_km">#REF!</definedName>
    <definedName name="Artic_Diesel_50_Laden_km" localSheetId="0">#REF!</definedName>
    <definedName name="Artic_Diesel_50_Laden_km">#REF!</definedName>
    <definedName name="Artic_Diesel_75_Laden_km" localSheetId="0">#REF!</definedName>
    <definedName name="Artic_Diesel_75_Laden_km">#REF!</definedName>
    <definedName name="Artic_Diesel_Average_CO2" localSheetId="0">#REF!</definedName>
    <definedName name="Artic_Diesel_Average_CO2">#REF!</definedName>
    <definedName name="Artic_Diesel_Average_km" localSheetId="0">#REF!</definedName>
    <definedName name="Artic_Diesel_Average_km">#REF!</definedName>
    <definedName name="Artic_Diesel_Average_Tonne_km" localSheetId="0">#REF!</definedName>
    <definedName name="Artic_Diesel_Average_Tonne_km">#REF!</definedName>
    <definedName name="Artic_Diesel_Average_Tonne_km_CO2" localSheetId="0">#REF!</definedName>
    <definedName name="Artic_Diesel_Average_Tonne_km_CO2">#REF!</definedName>
    <definedName name="Artic_Diesel_Heavy_0_Laden_CO2" localSheetId="0">#REF!</definedName>
    <definedName name="Artic_Diesel_Heavy_0_Laden_CO2">#REF!</definedName>
    <definedName name="Artic_Diesel_Heavy_0_Laden_km" localSheetId="0">#REF!</definedName>
    <definedName name="Artic_Diesel_Heavy_0_Laden_km">#REF!</definedName>
    <definedName name="Artic_Diesel_Heavy_100_Laden_CO2" localSheetId="0">#REF!</definedName>
    <definedName name="Artic_Diesel_Heavy_100_Laden_CO2">#REF!</definedName>
    <definedName name="Artic_Diesel_Heavy_100_Laden_km" localSheetId="0">#REF!</definedName>
    <definedName name="Artic_Diesel_Heavy_100_Laden_km">#REF!</definedName>
    <definedName name="Artic_Diesel_Heavy_50_Laden_CO2" localSheetId="0">#REF!</definedName>
    <definedName name="Artic_Diesel_Heavy_50_Laden_CO2">#REF!</definedName>
    <definedName name="Artic_Diesel_Heavy_50_Laden_km" localSheetId="0">#REF!</definedName>
    <definedName name="Artic_Diesel_Heavy_50_Laden_km">#REF!</definedName>
    <definedName name="Artic_Diesel_Heavy_Ave_Laden_CO2" localSheetId="0">#REF!</definedName>
    <definedName name="Artic_Diesel_Heavy_Ave_Laden_CO2">#REF!</definedName>
    <definedName name="Artic_Diesel_Heavy_Ave_Laden_km" localSheetId="0">#REF!</definedName>
    <definedName name="Artic_Diesel_Heavy_Ave_Laden_km">#REF!</definedName>
    <definedName name="Artic_Diesel_Heavy_Tonne_km" localSheetId="0">#REF!</definedName>
    <definedName name="Artic_Diesel_Heavy_Tonne_km">#REF!</definedName>
    <definedName name="Artic_Diesel_Heavy_Tonne_km_CO2" localSheetId="0">#REF!</definedName>
    <definedName name="Artic_Diesel_Heavy_Tonne_km_CO2">#REF!</definedName>
    <definedName name="Artic_Diesel_Light_0_Laden_CO2" localSheetId="0">#REF!</definedName>
    <definedName name="Artic_Diesel_Light_0_Laden_CO2">#REF!</definedName>
    <definedName name="Artic_Diesel_Light_0_Laden_km" localSheetId="0">#REF!</definedName>
    <definedName name="Artic_Diesel_Light_0_Laden_km">#REF!</definedName>
    <definedName name="Artic_Diesel_Light_100_Laden_CO2" localSheetId="0">#REF!</definedName>
    <definedName name="Artic_Diesel_Light_100_Laden_CO2">#REF!</definedName>
    <definedName name="Artic_Diesel_Light_100_Laden_km" localSheetId="0">#REF!</definedName>
    <definedName name="Artic_Diesel_Light_100_Laden_km">#REF!</definedName>
    <definedName name="Artic_Diesel_Light_50_Laden_CO2" localSheetId="0">#REF!</definedName>
    <definedName name="Artic_Diesel_Light_50_Laden_CO2">#REF!</definedName>
    <definedName name="Artic_Diesel_Light_50_Laden_km" localSheetId="0">#REF!</definedName>
    <definedName name="Artic_Diesel_Light_50_Laden_km">#REF!</definedName>
    <definedName name="Artic_Diesel_Light_Ave_Laden_CO2" localSheetId="0">#REF!</definedName>
    <definedName name="Artic_Diesel_Light_Ave_Laden_CO2">#REF!</definedName>
    <definedName name="Artic_Diesel_Light_Ave_Laden_km" localSheetId="0">#REF!</definedName>
    <definedName name="Artic_Diesel_Light_Ave_Laden_km">#REF!</definedName>
    <definedName name="Artic_Diesel_Light_Tonne_km" localSheetId="0">#REF!</definedName>
    <definedName name="Artic_Diesel_Light_Tonne_km">#REF!</definedName>
    <definedName name="Artic_Diesel_Light_Tonne_km_CO2" localSheetId="0">#REF!</definedName>
    <definedName name="Artic_Diesel_Light_Tonne_km_CO2">#REF!</definedName>
    <definedName name="Artic_Diesel_Lorry_0_Laden_FE" localSheetId="0">#REF!</definedName>
    <definedName name="Artic_Diesel_Lorry_0_Laden_FE">#REF!</definedName>
    <definedName name="Artic_Diesel_Lorry_100_Laden_FE" localSheetId="0">#REF!</definedName>
    <definedName name="Artic_Diesel_Lorry_100_Laden_FE">#REF!</definedName>
    <definedName name="Artic_Diesel_Lorry_25_Laden_FE" localSheetId="0">#REF!</definedName>
    <definedName name="Artic_Diesel_Lorry_25_Laden_FE">#REF!</definedName>
    <definedName name="Artic_Diesel_Lorry_50_Laden_FE" localSheetId="0">#REF!</definedName>
    <definedName name="Artic_Diesel_Lorry_50_Laden_FE">#REF!</definedName>
    <definedName name="Artic_Diesel_Lorry_75_Laden_FE" localSheetId="0">#REF!</definedName>
    <definedName name="Artic_Diesel_Lorry_75_Laden_FE">#REF!</definedName>
    <definedName name="asas" localSheetId="0">#REF!</definedName>
    <definedName name="asas">#REF!</definedName>
    <definedName name="Assumption1" localSheetId="0">#REF!</definedName>
    <definedName name="Assumption1">#REF!</definedName>
    <definedName name="Assumption2" localSheetId="0">#REF!</definedName>
    <definedName name="Assumption2">#REF!</definedName>
    <definedName name="Assumption3" localSheetId="0">#REF!</definedName>
    <definedName name="Assumption3">#REF!</definedName>
    <definedName name="At_cost_wholesale_fixed_assets_depreciable_basis_balance___control___nominal.ADDN1">#REF!</definedName>
    <definedName name="At_cost_wholesale_fixed_assets_depreciable_basis_balance___control___nominal.ADDN1.BEG">#REF!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_Diesel_CO2" localSheetId="0">#REF!</definedName>
    <definedName name="Ave_Diesel_CO2">#REF!</definedName>
    <definedName name="Ave_Diesel_Miles" localSheetId="0">#REF!</definedName>
    <definedName name="Ave_Diesel_Miles">#REF!</definedName>
    <definedName name="Ave_Mbike_CO2" localSheetId="0">#REF!</definedName>
    <definedName name="Ave_Mbike_CO2">#REF!</definedName>
    <definedName name="Ave_Mbike_Miles" localSheetId="0">#REF!</definedName>
    <definedName name="Ave_Mbike_Miles">#REF!</definedName>
    <definedName name="Ave_Petrol_CO2" localSheetId="0">#REF!</definedName>
    <definedName name="Ave_Petrol_CO2">#REF!</definedName>
    <definedName name="Ave_Petrol_Miles" localSheetId="0">#REF!</definedName>
    <definedName name="Ave_Petrol_Miles">#REF!</definedName>
    <definedName name="Average_Bus_CO2" localSheetId="0">#REF!</definedName>
    <definedName name="Average_Bus_CO2">#REF!</definedName>
    <definedName name="Average_Bus_Coach_CO2" localSheetId="0">#REF!</definedName>
    <definedName name="Average_Bus_Coach_CO2">#REF!</definedName>
    <definedName name="Average_Bus_Coach_Pass_km" localSheetId="0">#REF!</definedName>
    <definedName name="Average_Bus_Coach_Pass_km">#REF!</definedName>
    <definedName name="Average_Bus_Pass_km" localSheetId="0">#REF!</definedName>
    <definedName name="Average_Bus_Pass_km">#REF!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LPG_CNG_CO2" localSheetId="0">#REF!</definedName>
    <definedName name="Average_LPG_CNG_CO2">#REF!</definedName>
    <definedName name="Average_LPG_CNG_Miles" localSheetId="0">#REF!</definedName>
    <definedName name="Average_LPG_CNG_Miles">#REF!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Average_Van_CO2" localSheetId="0">#REF!</definedName>
    <definedName name="Average_Van_CO2">#REF!</definedName>
    <definedName name="Average_Van_Miles" localSheetId="0">#REF!</definedName>
    <definedName name="Average_Van_Miles">#REF!</definedName>
    <definedName name="AVG" localSheetId="0">#REF!</definedName>
    <definedName name="AVG">#REF!</definedName>
    <definedName name="AVON" localSheetId="0">#REF!</definedName>
    <definedName name="AVON">#REF!</definedName>
    <definedName name="AW_H" localSheetId="0">#REF!</definedName>
    <definedName name="AW_H">#REF!</definedName>
    <definedName name="AW_H_No" localSheetId="0">#REF!</definedName>
    <definedName name="AW_H_No">#REF!</definedName>
    <definedName name="AW_L" localSheetId="0">#REF!</definedName>
    <definedName name="AW_L">#REF!</definedName>
    <definedName name="AW_L_No" localSheetId="0">#REF!</definedName>
    <definedName name="AW_L_No">#REF!</definedName>
    <definedName name="AW_M" localSheetId="0">#REF!</definedName>
    <definedName name="AW_M">#REF!</definedName>
    <definedName name="AW_M_No" localSheetId="0">#REF!</definedName>
    <definedName name="AW_M_No">#REF!</definedName>
    <definedName name="AW_N_No" localSheetId="0">#REF!</definedName>
    <definedName name="AW_N_No">#REF!</definedName>
    <definedName name="AYL" localSheetId="0">#REF!</definedName>
    <definedName name="AYL">#REF!</definedName>
    <definedName name="b" localSheetId="1" hidden="1">{"CHARGE",#N/A,FALSE,"401C11"}</definedName>
    <definedName name="b" localSheetId="0" hidden="1">{"CHARGE",#N/A,FALSE,"401C11"}</definedName>
    <definedName name="b" localSheetId="2" hidden="1">{"CHARGE",#N/A,FALSE,"401C11"}</definedName>
    <definedName name="b" localSheetId="22" hidden="1">{"CHARGE",#N/A,FALSE,"401C11"}</definedName>
    <definedName name="b" hidden="1">{"CHARGE",#N/A,FALSE,"401C11"}</definedName>
    <definedName name="B_NFIN_All" localSheetId="1">#REF!</definedName>
    <definedName name="B_NFIN_All" localSheetId="0">#REF!</definedName>
    <definedName name="B_NFIN_All">#REF!</definedName>
    <definedName name="BAN" localSheetId="0">#REF!</definedName>
    <definedName name="BAN">#REF!</definedName>
    <definedName name="BAS" localSheetId="0">#REF!</definedName>
    <definedName name="BAS">#REF!</definedName>
    <definedName name="Base_Regulated_Equity___control___nominal.ADDN1" localSheetId="1">#REF!</definedName>
    <definedName name="Base_Regulated_Equity___control___nominal.ADDN1">#REF!</definedName>
    <definedName name="Base_Regulated_Equity___control___nominal.ADDN2" localSheetId="1">#REF!</definedName>
    <definedName name="Base_Regulated_Equity___control___nominal.ADDN2">#REF!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ASE_YEAR" localSheetId="0">#REF!</definedName>
    <definedName name="BASE_YEAR">#REF!</definedName>
    <definedName name="BaseYear" localSheetId="0">#REF!</definedName>
    <definedName name="BaseYear">#REF!</definedName>
    <definedName name="bbbb" localSheetId="0">#REF!</definedName>
    <definedName name="bbbb">#REF!</definedName>
    <definedName name="BEDS" localSheetId="0">#REF!</definedName>
    <definedName name="BEDS">#REF!</definedName>
    <definedName name="BenchmarkAll" localSheetId="0">#REF!</definedName>
    <definedName name="BenchmarkAll">#REF!</definedName>
    <definedName name="BenchmarkAPbyDel" localSheetId="0">#REF!</definedName>
    <definedName name="BenchmarkAPbyDel">#REF!</definedName>
    <definedName name="BenchmarkTitle" localSheetId="0">#REF!</definedName>
    <definedName name="BenchmarkTitle">#REF!</definedName>
    <definedName name="BERKS" localSheetId="0">#REF!</definedName>
    <definedName name="BERKS">#REF!</definedName>
    <definedName name="BIC" localSheetId="0">#REF!</definedName>
    <definedName name="BIC">#REF!</definedName>
    <definedName name="BIC_Staging_unloaded" localSheetId="0">OFFSET(#REF!, 0, 0, COUNTA(#REF!), COUNTA(#REF!))</definedName>
    <definedName name="BIC_Staging_unloaded">OFFSET(#REF!, 0, 0, COUNTA(#REF!), COUNTA(#REF!))</definedName>
    <definedName name="BIC_Staging_unloaded_header" localSheetId="0">#REF!</definedName>
    <definedName name="BIC_Staging_unloaded_header">#REF!</definedName>
    <definedName name="Bill_s_Demand_Planner" localSheetId="0">#REF!</definedName>
    <definedName name="Bill_s_Demand_Planner">#REF!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diesel_Admin" localSheetId="0">#REF!</definedName>
    <definedName name="Biodiesel_Admin">#REF!</definedName>
    <definedName name="Biodiesel_Drink" localSheetId="0">#REF!</definedName>
    <definedName name="Biodiesel_Drink">#REF!</definedName>
    <definedName name="Biodiesel_EF_CO2" localSheetId="0">#REF!</definedName>
    <definedName name="Biodiesel_EF_CO2">#REF!</definedName>
    <definedName name="Biodiesel_Sewage" localSheetId="0">#REF!</definedName>
    <definedName name="Biodiesel_Sewage">#REF!</definedName>
    <definedName name="Biodiesel_Sludge" localSheetId="0">#REF!</definedName>
    <definedName name="Biodiesel_Sludge">#REF!</definedName>
    <definedName name="Biogas_EF_CH4_Vol" localSheetId="0">#REF!</definedName>
    <definedName name="Biogas_EF_CH4_Vol">#REF!</definedName>
    <definedName name="Biogas_EF_N2O_Vol" localSheetId="0">#REF!</definedName>
    <definedName name="Biogas_EF_N2O_Vol">#REF!</definedName>
    <definedName name="Biogas_Sludge_CHP" localSheetId="0">#REF!</definedName>
    <definedName name="Biogas_Sludge_CHP">#REF!</definedName>
    <definedName name="Biogas_volume" localSheetId="0">#REF!</definedName>
    <definedName name="Biogas_volume">#REF!</definedName>
    <definedName name="Biogas_Volume_Estimate" localSheetId="0">#REF!</definedName>
    <definedName name="Biogas_Volume_Estimate">#REF!</definedName>
    <definedName name="Biogas2_EF_CH4_Vol" localSheetId="0">#REF!</definedName>
    <definedName name="Biogas2_EF_CH4_Vol">#REF!</definedName>
    <definedName name="Bioresources_allowed_revenue_build_up___check">#REF!</definedName>
    <definedName name="Bioresources_allowed_revenue_build_up___check_overall">#REF!</definedName>
    <definedName name="Black_Cab_CO2" localSheetId="0">#REF!</definedName>
    <definedName name="Black_Cab_CO2">#REF!</definedName>
    <definedName name="Black_Cab_Pass_km" localSheetId="0">#REF!</definedName>
    <definedName name="Black_Cab_Pass_km">#REF!</definedName>
    <definedName name="BlendCoc" localSheetId="0">#REF!</definedName>
    <definedName name="BlendCoc">#REF!</definedName>
    <definedName name="BMGHIndex" hidden="1">"O"</definedName>
    <definedName name="BnCinLLP" localSheetId="0">#REF!</definedName>
    <definedName name="BnCinLLP">#REF!</definedName>
    <definedName name="BON_InputData" localSheetId="0">#REF!</definedName>
    <definedName name="BON_InputData">#REF!</definedName>
    <definedName name="BottomCell" localSheetId="0">#REF!</definedName>
    <definedName name="BottomCell">#REF!</definedName>
    <definedName name="BOW" localSheetId="0">#REF!</definedName>
    <definedName name="BOW">#REF!</definedName>
    <definedName name="BRA" localSheetId="0">#REF!</definedName>
    <definedName name="BRA">#REF!</definedName>
    <definedName name="BRLBPtrans" localSheetId="1">#REF!</definedName>
    <definedName name="BRLBPtrans" localSheetId="0">#REF!</definedName>
    <definedName name="BRLBPtrans">#REF!</definedName>
    <definedName name="BRLtransition" localSheetId="1">#REF!</definedName>
    <definedName name="BRLtransition" localSheetId="0">#REF!</definedName>
    <definedName name="BRLtransition">#REF!</definedName>
    <definedName name="BSD" localSheetId="0">#REF!</definedName>
    <definedName name="BSD">#REF!</definedName>
    <definedName name="BUCKS" localSheetId="1">#REF!</definedName>
    <definedName name="BUCKS" localSheetId="0">#REF!</definedName>
    <definedName name="BUCKS">#REF!</definedName>
    <definedName name="Budget" localSheetId="0">#REF!</definedName>
    <definedName name="Budget">#REF!</definedName>
    <definedName name="Bus_CO2" localSheetId="0">#REF!</definedName>
    <definedName name="Bus_CO2">#REF!</definedName>
    <definedName name="Bus_Pass_km" localSheetId="0">#REF!</definedName>
    <definedName name="Bus_Pass_km">#REF!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BW_FIN_All" localSheetId="0">#REF!</definedName>
    <definedName name="BW_FIN_All">#REF!</definedName>
    <definedName name="BWW_FIN_All" localSheetId="0">#REF!</definedName>
    <definedName name="BWW_FIN_All">#REF!</definedName>
    <definedName name="BZNHOME" localSheetId="0">#REF!</definedName>
    <definedName name="BZNHOME">#REF!</definedName>
    <definedName name="C_ISF" localSheetId="0">#REF!</definedName>
    <definedName name="C_ISF">#REF!</definedName>
    <definedName name="C_Leakage" localSheetId="0">#REF!</definedName>
    <definedName name="C_Leakage">#REF!</definedName>
    <definedName name="C_MRepair" localSheetId="0">#REF!</definedName>
    <definedName name="C_MRepair">#REF!</definedName>
    <definedName name="C_PCC" localSheetId="0">#REF!</definedName>
    <definedName name="C_PCC">#REF!</definedName>
    <definedName name="C_PI" localSheetId="0">#REF!</definedName>
    <definedName name="C_PI">#REF!</definedName>
    <definedName name="C_PSR" localSheetId="0">#REF!</definedName>
    <definedName name="C_PSR">#REF!</definedName>
    <definedName name="C_RSFinS" localSheetId="0">#REF!</definedName>
    <definedName name="C_RSFinS">#REF!</definedName>
    <definedName name="C_RSRinD" localSheetId="0">#REF!</definedName>
    <definedName name="C_RSRinD">#REF!</definedName>
    <definedName name="C_SC" localSheetId="0">#REF!</definedName>
    <definedName name="C_SC">#REF!</definedName>
    <definedName name="C_TWC" localSheetId="0">#REF!</definedName>
    <definedName name="C_TWC">#REF!</definedName>
    <definedName name="C_UOutage" localSheetId="0">#REF!</definedName>
    <definedName name="C_UOutage">#REF!</definedName>
    <definedName name="C_WQC" localSheetId="0">#REF!</definedName>
    <definedName name="C_WQC">#REF!</definedName>
    <definedName name="C_WSI" localSheetId="0">#REF!</definedName>
    <definedName name="C_WSI">#REF!</definedName>
    <definedName name="Called_up_share_capital__including_share_premium_balance___Appointee___nominal">#REF!</definedName>
    <definedName name="Called_up_share_capital__including_share_premium_balance___Appointee___nominal.BEG">#REF!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MBS" localSheetId="0">#REF!</definedName>
    <definedName name="CAMBS">#REF!</definedName>
    <definedName name="CAPACT" localSheetId="0">#REF!</definedName>
    <definedName name="CAPACT">#REF!</definedName>
    <definedName name="CAPCALC2" localSheetId="0">#REF!</definedName>
    <definedName name="CAPCALC2">#REF!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PWD" localSheetId="0">#REF!</definedName>
    <definedName name="CAPWD">#REF!</definedName>
    <definedName name="CASH" localSheetId="0">#REF!</definedName>
    <definedName name="CASH">#REF!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ashflow" localSheetId="0">#REF!</definedName>
    <definedName name="Cashflow">#REF!</definedName>
    <definedName name="Cashflow_Q" localSheetId="0">#REF!</definedName>
    <definedName name="Cashflow_Q">#REF!</definedName>
    <definedName name="cat_m_1" localSheetId="0">#REF!</definedName>
    <definedName name="cat_m_1">#REF!</definedName>
    <definedName name="cat_m_2" localSheetId="0">#REF!</definedName>
    <definedName name="cat_m_2">#REF!</definedName>
    <definedName name="cat_m_3" localSheetId="0">#REF!</definedName>
    <definedName name="cat_m_3">#REF!</definedName>
    <definedName name="cat_y_1" localSheetId="0">#REF!</definedName>
    <definedName name="cat_y_1">#REF!</definedName>
    <definedName name="cat_y_2" localSheetId="0">#REF!</definedName>
    <definedName name="cat_y_2">#REF!</definedName>
    <definedName name="cat_y_3" localSheetId="0">#REF!</definedName>
    <definedName name="cat_y_3">#REF!</definedName>
    <definedName name="category_table" localSheetId="0">#REF!</definedName>
    <definedName name="category_table">#REF!</definedName>
    <definedName name="CCAccounts" localSheetId="0">#REF!</definedName>
    <definedName name="CCAccounts">#REF!</definedName>
    <definedName name="CCADepn" localSheetId="0">#REF!</definedName>
    <definedName name="CCADepn">#REF!</definedName>
    <definedName name="CCD_Input" localSheetId="0">#REF!</definedName>
    <definedName name="CCD_Input">#REF!</definedName>
    <definedName name="CH4_CO2eq_GWP" localSheetId="0">#REF!</definedName>
    <definedName name="CH4_CO2eq_GWP">#REF!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ange1" localSheetId="1" hidden="1">{"CHARGE",#N/A,FALSE,"401C11"}</definedName>
    <definedName name="change1" localSheetId="0" hidden="1">{"CHARGE",#N/A,FALSE,"401C11"}</definedName>
    <definedName name="change1" localSheetId="2" hidden="1">{"CHARGE",#N/A,FALSE,"401C11"}</definedName>
    <definedName name="change1" localSheetId="22" hidden="1">{"CHARGE",#N/A,FALSE,"401C11"}</definedName>
    <definedName name="change1" hidden="1">{"CHARGE",#N/A,FALSE,"401C11"}</definedName>
    <definedName name="charge" localSheetId="1" hidden="1">{"CHARGE",#N/A,FALSE,"401C11"}</definedName>
    <definedName name="charge" localSheetId="0" hidden="1">{"CHARGE",#N/A,FALSE,"401C11"}</definedName>
    <definedName name="charge" localSheetId="2" hidden="1">{"CHARGE",#N/A,FALSE,"401C11"}</definedName>
    <definedName name="charge" localSheetId="22" hidden="1">{"CHARGE",#N/A,FALSE,"401C11"}</definedName>
    <definedName name="charge" hidden="1">{"CHARGE",#N/A,FALSE,"401C11"}</definedName>
    <definedName name="CHE" localSheetId="0">#REF!</definedName>
    <definedName name="CHE">#REF!</definedName>
    <definedName name="Checks_breached_any_period" localSheetId="1">#REF!</definedName>
    <definedName name="Checks_breached_any_period">#REF!</definedName>
    <definedName name="CHESHIRE" localSheetId="1">#REF!</definedName>
    <definedName name="CHESHIRE" localSheetId="0">#REF!</definedName>
    <definedName name="CHESHIRE">#REF!</definedName>
    <definedName name="ChK_Tol" localSheetId="1">#REF!</definedName>
    <definedName name="CHK_TOL" localSheetId="0">#REF!</definedName>
    <definedName name="ChK_Tol">#REF!</definedName>
    <definedName name="CHOICES" localSheetId="0">#REF!</definedName>
    <definedName name="CHOICES">#REF!</definedName>
    <definedName name="CHOOSE" localSheetId="0">#REF!</definedName>
    <definedName name="CHOOSE">#REF!</definedName>
    <definedName name="CHP_Power_EF_CO2" localSheetId="0">#REF!</definedName>
    <definedName name="CHP_Power_EF_CO2">#REF!</definedName>
    <definedName name="CIMMLookUpYr3" localSheetId="0">#REF!</definedName>
    <definedName name="CIMMLookUpYr3">#REF!</definedName>
    <definedName name="CIMMOUTP" localSheetId="0">#REF!</definedName>
    <definedName name="CIMMOUTP">#REF!</definedName>
    <definedName name="CIQWBGuid" hidden="1">"0f0259b9-6046-41aa-ac9c-7befc2576c88"</definedName>
    <definedName name="CISARateS" localSheetId="0">#REF!</definedName>
    <definedName name="CISARateS">#REF!</definedName>
    <definedName name="CISARateW" localSheetId="0">#REF!</definedName>
    <definedName name="CISARateW">#REF!</definedName>
    <definedName name="CISFlag" localSheetId="0">#REF!</definedName>
    <definedName name="CISFlag">#REF!</definedName>
    <definedName name="CISRestated" localSheetId="0">#REF!</definedName>
    <definedName name="CISRestated">#REF!</definedName>
    <definedName name="CISsie" localSheetId="0">#REF!</definedName>
    <definedName name="CISsie">#REF!</definedName>
    <definedName name="CISsire" localSheetId="0">#REF!</definedName>
    <definedName name="CISsire">#REF!</definedName>
    <definedName name="CISslip" localSheetId="0">#REF!</definedName>
    <definedName name="CISslip">#REF!</definedName>
    <definedName name="CISslnip" localSheetId="0">#REF!</definedName>
    <definedName name="CISslnip">#REF!</definedName>
    <definedName name="CISsmni" localSheetId="0">#REF!</definedName>
    <definedName name="CISsmni">#REF!</definedName>
    <definedName name="CISsnie" localSheetId="0">#REF!</definedName>
    <definedName name="CISsnie">#REF!</definedName>
    <definedName name="CISwie" localSheetId="0">#REF!</definedName>
    <definedName name="CISwie">#REF!</definedName>
    <definedName name="CISwire" localSheetId="0">#REF!</definedName>
    <definedName name="CISwire">#REF!</definedName>
    <definedName name="CISwlip" localSheetId="0">#REF!</definedName>
    <definedName name="CISwlip">#REF!</definedName>
    <definedName name="CISwlnip" localSheetId="0">#REF!</definedName>
    <definedName name="CISwlnip">#REF!</definedName>
    <definedName name="CISwmni" localSheetId="0">#REF!</definedName>
    <definedName name="CISwmni">#REF!</definedName>
    <definedName name="CISwnie" localSheetId="0">#REF!</definedName>
    <definedName name="CISwnie">#REF!</definedName>
    <definedName name="Classification_of_treatment_works" localSheetId="0">#REF!</definedName>
    <definedName name="Classification_of_treatment_works">#REF!</definedName>
    <definedName name="CLEVELAND" localSheetId="0">#REF!</definedName>
    <definedName name="CLEVELAND">#REF!</definedName>
    <definedName name="CLWYD" localSheetId="0">#REF!</definedName>
    <definedName name="CLWYD">#REF!</definedName>
    <definedName name="CM_SGCI" localSheetId="0">#REF!</definedName>
    <definedName name="CM_SGCI">#REF!</definedName>
    <definedName name="CM_SGCNI" localSheetId="0">#REF!</definedName>
    <definedName name="CM_SGCNI">#REF!</definedName>
    <definedName name="CM_SI" localSheetId="0">#REF!</definedName>
    <definedName name="CM_SI">#REF!</definedName>
    <definedName name="CM_SMG" localSheetId="0">#REF!</definedName>
    <definedName name="CM_SMG">#REF!</definedName>
    <definedName name="CM_SOther" localSheetId="0">#REF!</definedName>
    <definedName name="CM_SOther">#REF!</definedName>
    <definedName name="CM_SPS" localSheetId="0">#REF!</definedName>
    <definedName name="CM_SPS">#REF!</definedName>
    <definedName name="CM_STW" localSheetId="0">#REF!</definedName>
    <definedName name="CM_STW">#REF!</definedName>
    <definedName name="CM_WGCI" localSheetId="0">#REF!</definedName>
    <definedName name="CM_WGCI">#REF!</definedName>
    <definedName name="CM_WGCNI" localSheetId="0">#REF!</definedName>
    <definedName name="CM_WGCNI">#REF!</definedName>
    <definedName name="CM_WI" localSheetId="0">#REF!</definedName>
    <definedName name="CM_WI">#REF!</definedName>
    <definedName name="CM_WNI" localSheetId="0">#REF!</definedName>
    <definedName name="CM_WNI">#REF!</definedName>
    <definedName name="CMIRE" localSheetId="0">#REF!</definedName>
    <definedName name="CMIRE">#REF!</definedName>
    <definedName name="CMOPEX" localSheetId="0">#REF!</definedName>
    <definedName name="CMOPEX">#REF!</definedName>
    <definedName name="CNG_EF_CO2" localSheetId="0">#REF!</definedName>
    <definedName name="CNG_EF_CO2">#REF!</definedName>
    <definedName name="CNG_Transport_Freight" localSheetId="0">#REF!</definedName>
    <definedName name="CNG_Transport_Freight">#REF!</definedName>
    <definedName name="CNG_Transport_Passenger" localSheetId="0">#REF!</definedName>
    <definedName name="CNG_Transport_Passenger">#REF!</definedName>
    <definedName name="Coach_CO2" localSheetId="0">#REF!</definedName>
    <definedName name="Coach_CO2">#REF!</definedName>
    <definedName name="Coach_Pass_km" localSheetId="0">#REF!</definedName>
    <definedName name="Coach_Pass_km">#REF!</definedName>
    <definedName name="CodeColumnRef" localSheetId="0">#REF!</definedName>
    <definedName name="CodeColumnRef">#REF!</definedName>
    <definedName name="COL" localSheetId="0">#REF!</definedName>
    <definedName name="COL">#REF!</definedName>
    <definedName name="Combined_interest_apportionment___control___nominal.ADDN1">#REF!</definedName>
    <definedName name="Combined_interest_apportionment___control___nominal.ADDN2">#REF!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any" localSheetId="0">#REF!</definedName>
    <definedName name="Company">#REF!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ACRONYM" localSheetId="0">#REF!</definedName>
    <definedName name="COMPANY_ACRONYM">#REF!</definedName>
    <definedName name="Company_exited_the_retail_market_switch">#REF!</definedName>
    <definedName name="Company_is_WoC">#REF!</definedName>
    <definedName name="CompanyCode" localSheetId="0">#REF!</definedName>
    <definedName name="CompanyCode">#REF!</definedName>
    <definedName name="CompanyDesc" localSheetId="0">#REF!</definedName>
    <definedName name="CompanyDesc">#REF!</definedName>
    <definedName name="CompanyName" localSheetId="0">#REF!</definedName>
    <definedName name="CompanyName">#REF!</definedName>
    <definedName name="CompanyNumber" localSheetId="0">#REF!</definedName>
    <definedName name="CompanyNumber">#REF!</definedName>
    <definedName name="components_by_LA" localSheetId="0">#REF!</definedName>
    <definedName name="components_by_LA">#REF!</definedName>
    <definedName name="Constants">#REF!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PI" localSheetId="0">#REF!</definedName>
    <definedName name="COPI">#REF!</definedName>
    <definedName name="COPI_0203" localSheetId="0">#REF!</definedName>
    <definedName name="COPI_0203">#REF!</definedName>
    <definedName name="COPI_0708" localSheetId="0">#REF!</definedName>
    <definedName name="COPI_0708">#REF!</definedName>
    <definedName name="COPI2" localSheetId="0">#REF!</definedName>
    <definedName name="COPI2">#REF!</definedName>
    <definedName name="COPInotNI" localSheetId="0">#REF!</definedName>
    <definedName name="COPInotNI">#REF!</definedName>
    <definedName name="COPIVar" localSheetId="0">#REF!</definedName>
    <definedName name="COPIVar">#REF!</definedName>
    <definedName name="CORNWALL" localSheetId="0">#REF!</definedName>
    <definedName name="CORNWALL">#REF!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Base94" localSheetId="0">#REF!</definedName>
    <definedName name="CostBase94">#REF!</definedName>
    <definedName name="CostBase98" localSheetId="0">#REF!</definedName>
    <definedName name="CostBase98">#REF!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ostsactualcum" localSheetId="0">#REF!</definedName>
    <definedName name="costsactualcum">#REF!</definedName>
    <definedName name="CoTypeSwitch" localSheetId="0">#REF!</definedName>
    <definedName name="CoTypeSwitch">#REF!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ditor_balance___Business___nominal">#REF!</definedName>
    <definedName name="Creditor_balance___Residential___nominal">#REF!</definedName>
    <definedName name="Creditor_balance___Retail___nominal">#REF!</definedName>
    <definedName name="CRW" localSheetId="0">#REF!</definedName>
    <definedName name="CRW">#REF!</definedName>
    <definedName name="CUMBRIA" localSheetId="0">#REF!</definedName>
    <definedName name="CUMBRIA">#REF!</definedName>
    <definedName name="Currency" localSheetId="0">#REF!</definedName>
    <definedName name="Currency">#REF!</definedName>
    <definedName name="Current_assets___Appointee___nominal">#REF!</definedName>
    <definedName name="Current_Capex_by_Subline" localSheetId="0">#REF!</definedName>
    <definedName name="Current_Capex_by_Subline">#REF!</definedName>
    <definedName name="current_period" localSheetId="0">#REF!</definedName>
    <definedName name="current_period">#REF!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CURRENT_YEAR" localSheetId="0">#REF!</definedName>
    <definedName name="CURRENT_YEAR">#REF!</definedName>
    <definedName name="CurrentRate06" localSheetId="0">#REF!</definedName>
    <definedName name="CurrentRate06">#REF!</definedName>
    <definedName name="CWDSpreadsheet23APRILSTUDIES" localSheetId="0">#REF!</definedName>
    <definedName name="CWDSpreadsheet23APRILSTUDIES">#REF!</definedName>
    <definedName name="d" localSheetId="0">#REF!</definedName>
    <definedName name="d">#REF!</definedName>
    <definedName name="da" localSheetId="0" hidden="1">#REF!</definedName>
    <definedName name="da" hidden="1">#REF!</definedName>
    <definedName name="data" localSheetId="0">#REF!</definedName>
    <definedName name="data">#REF!</definedName>
    <definedName name="_xlnm.Database" localSheetId="0">#REF!</definedName>
    <definedName name="_xlnm.Database">#REF!</definedName>
    <definedName name="DatasetCode" localSheetId="0">#REF!</definedName>
    <definedName name="DatasetCode">#REF!</definedName>
    <definedName name="DatasetName" localSheetId="0">#REF!</definedName>
    <definedName name="DatasetName">#REF!</definedName>
    <definedName name="date" localSheetId="0">#REF!</definedName>
    <definedName name="date">#REF!</definedName>
    <definedName name="Days_in_a_year">#REF!</definedName>
    <definedName name="Days_in_year">#REF!</definedName>
    <definedName name="days_years_conversion" localSheetId="0">#REF!</definedName>
    <definedName name="days_years_conversion">#REF!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ebt" localSheetId="0">#REF!</definedName>
    <definedName name="Debt">#REF!</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nitrification_N_Fraction_Lost" localSheetId="0">#REF!</definedName>
    <definedName name="Denitrification_N_Fraction_Lost">#REF!</definedName>
    <definedName name="DepInput" localSheetId="0">#REF!</definedName>
    <definedName name="DepInput">#REF!</definedName>
    <definedName name="Depreciation___Appointee___nominal">#REF!</definedName>
    <definedName name="Depreciation___Appointee___nominal.NEG">#REF!</definedName>
    <definedName name="DERBYSHIRE" localSheetId="0">#REF!</definedName>
    <definedName name="DERBYSHIRE">#REF!</definedName>
    <definedName name="desc2prog" localSheetId="0">#REF!</definedName>
    <definedName name="desc2prog">#REF!</definedName>
    <definedName name="DescriptionColumnRef" localSheetId="0">#REF!</definedName>
    <definedName name="DescriptionColumnRef">#REF!</definedName>
    <definedName name="DETR" localSheetId="0">#REF!</definedName>
    <definedName name="DETR">#REF!</definedName>
    <definedName name="DEVON" localSheetId="0">#REF!</definedName>
    <definedName name="DEVON">#REF!</definedName>
    <definedName name="DID" localSheetId="0">#REF!</definedName>
    <definedName name="DID">#REF!</definedName>
    <definedName name="Diesel_Admin" localSheetId="0">#REF!</definedName>
    <definedName name="Diesel_Admin">#REF!</definedName>
    <definedName name="Diesel_Admin_Exp" localSheetId="0">#REF!</definedName>
    <definedName name="Diesel_Admin_Exp">#REF!</definedName>
    <definedName name="Diesel_Drink" localSheetId="0">#REF!</definedName>
    <definedName name="Diesel_Drink">#REF!</definedName>
    <definedName name="Diesel_Drink_Exp" localSheetId="0">#REF!</definedName>
    <definedName name="Diesel_Drink_Exp">#REF!</definedName>
    <definedName name="Diesel_EF_CO2" localSheetId="0">#REF!</definedName>
    <definedName name="Diesel_EF_CO2">#REF!</definedName>
    <definedName name="Diesel_Sewage" localSheetId="0">#REF!</definedName>
    <definedName name="Diesel_Sewage">#REF!</definedName>
    <definedName name="Diesel_Sewage_Exp" localSheetId="0">#REF!</definedName>
    <definedName name="Diesel_Sewage_Exp">#REF!</definedName>
    <definedName name="Diesel_Sludge" localSheetId="0">#REF!</definedName>
    <definedName name="Diesel_Sludge">#REF!</definedName>
    <definedName name="Diesel_Sludge_Exp" localSheetId="0">#REF!</definedName>
    <definedName name="Diesel_Sludge_Exp">#REF!</definedName>
    <definedName name="Diesel_Transport_Freight" localSheetId="0">#REF!</definedName>
    <definedName name="Diesel_Transport_Freight">#REF!</definedName>
    <definedName name="Diesel_Transport_Passenger" localSheetId="0">#REF!</definedName>
    <definedName name="Diesel_Transport_Passenger">#REF!</definedName>
    <definedName name="Diesel_Van_CO2" localSheetId="0">#REF!</definedName>
    <definedName name="Diesel_Van_CO2">#REF!</definedName>
    <definedName name="Diesel_Van_Miles" localSheetId="0">#REF!</definedName>
    <definedName name="Diesel_Van_Miles">#REF!</definedName>
    <definedName name="Dig_Sec_Enclosed" localSheetId="0">#REF!</definedName>
    <definedName name="Dig_Sec_Enclosed">#REF!</definedName>
    <definedName name="Disallowable_expenditure___Change_in_general_provisions___wholesale___nominal">#REF!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stInput" localSheetId="0">#REF!</definedName>
    <definedName name="DistInput">#REF!</definedName>
    <definedName name="Dividend___Appointee___nominal">#REF!</definedName>
    <definedName name="Dividend___Appointee___nominal.NEG">#REF!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 localSheetId="0">#REF!</definedName>
    <definedName name="Dividends">#REF!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DIVISION" localSheetId="0">#REF!</definedName>
    <definedName name="DIVISION">#REF!</definedName>
    <definedName name="dnonames" localSheetId="0">#REF!</definedName>
    <definedName name="dnonames">#REF!</definedName>
    <definedName name="dog" localSheetId="1" hidden="1">{"NET",#N/A,FALSE,"401C11"}</definedName>
    <definedName name="dog" localSheetId="0" hidden="1">{"NET",#N/A,FALSE,"401C11"}</definedName>
    <definedName name="dog" localSheetId="2" hidden="1">{"NET",#N/A,FALSE,"401C11"}</definedName>
    <definedName name="dog" localSheetId="22" hidden="1">{"NET",#N/A,FALSE,"401C11"}</definedName>
    <definedName name="dog" hidden="1">{"NET",#N/A,FALSE,"401C11"}</definedName>
    <definedName name="Dom_Freight_Tonne_km" localSheetId="0">#REF!</definedName>
    <definedName name="Dom_Freight_Tonne_km">#REF!</definedName>
    <definedName name="Dom_Freight_Tonne_km_CO2" localSheetId="0">#REF!</definedName>
    <definedName name="Dom_Freight_Tonne_km_CO2">#REF!</definedName>
    <definedName name="Dom_Passenger_km" localSheetId="0">#REF!</definedName>
    <definedName name="Dom_Passenger_km">#REF!</definedName>
    <definedName name="DORSET" localSheetId="1">#REF!</definedName>
    <definedName name="DORSET" localSheetId="0">#REF!</definedName>
    <definedName name="DORSET">#REF!</definedName>
    <definedName name="DR" localSheetId="0">#REF!</definedName>
    <definedName name="DR">#REF!</definedName>
    <definedName name="DURHAM" localSheetId="1">#REF!</definedName>
    <definedName name="DURHAM" localSheetId="0">#REF!</definedName>
    <definedName name="DURHAM">#REF!</definedName>
    <definedName name="DVWBPinputs" localSheetId="1">#REF!</definedName>
    <definedName name="DVWBPinputs" localSheetId="0">#REF!</definedName>
    <definedName name="DVWBPinputs">#REF!</definedName>
    <definedName name="DVWBPtrans" localSheetId="0">#REF!</definedName>
    <definedName name="DVWBPtrans">#REF!</definedName>
    <definedName name="DVWtransition" localSheetId="0">#REF!</definedName>
    <definedName name="DVWtransition">#REF!</definedName>
    <definedName name="DYFED" localSheetId="0">#REF!</definedName>
    <definedName name="DYFED">#REF!</definedName>
    <definedName name="dynG2AltProg" localSheetId="0">OFFSET(#REF!,0,#REF!,1,#REF!)</definedName>
    <definedName name="dynG2AltProg">OFFSET(#REF!,0,#REF!,1,#REF!)</definedName>
    <definedName name="dynG2BC" localSheetId="0">OFFSET(#REF!,0,#REF!,1,#REF!)</definedName>
    <definedName name="dynG2BC">OFFSET(#REF!,0,#REF!,1,#REF!)</definedName>
    <definedName name="dynG2Briefed" localSheetId="0">OFFSET(#REF!,0,#REF!,1,#REF!)</definedName>
    <definedName name="dynG2Briefed">OFFSET(#REF!,0,#REF!,1,#REF!)</definedName>
    <definedName name="dynG2FivePlusSeven" localSheetId="0">OFFSET(#REF!,0,#REF!,1,#REF!)</definedName>
    <definedName name="dynG2FivePlusSeven">OFFSET(#REF!,0,#REF!,1,#REF!)</definedName>
    <definedName name="dynG2InDel" localSheetId="0">OFFSET(#REF!,0,#REF!,1,#REF!)</definedName>
    <definedName name="dynG2InDel">OFFSET(#REF!,0,#REF!,1,#REF!)</definedName>
    <definedName name="dynG2InStudy" localSheetId="0">OFFSET(#REF!,0,#REF!,1,#REF!)</definedName>
    <definedName name="dynG2InStudy">OFFSET(#REF!,0,#REF!,1,#REF!)</definedName>
    <definedName name="dynG2Labels" localSheetId="0">OFFSET(#REF!,0,#REF!,1,#REF!)</definedName>
    <definedName name="dynG2Labels">OFFSET(#REF!,0,#REF!,1,#REF!)</definedName>
    <definedName name="dynG2Unbriefed" localSheetId="0">OFFSET(#REF!,0,#REF!,1,#REF!)</definedName>
    <definedName name="dynG2Unbriefed">OFFSET(#REF!,0,#REF!,1,#REF!)</definedName>
    <definedName name="dynGBriefed" localSheetId="0">OFFSET(#REF!,0,0,1,#REF!)</definedName>
    <definedName name="dynGBriefed">OFFSET(#REF!,0,0,1,#REF!)</definedName>
    <definedName name="dynGControl" localSheetId="0">OFFSET(#REF!,0,#REF!,1,#REF!)</definedName>
    <definedName name="dynGControl">OFFSET(#REF!,0,#REF!,1,#REF!)</definedName>
    <definedName name="dynGFivePlusSeven" localSheetId="0">OFFSET(#REF!,0,0,1,#REF!)</definedName>
    <definedName name="dynGFivePlusSeven">OFFSET(#REF!,0,0,1,#REF!)</definedName>
    <definedName name="dynGInDel" localSheetId="0">OFFSET(#REF!,0,0,1,#REF!)</definedName>
    <definedName name="dynGInDel">OFFSET(#REF!,0,0,1,#REF!)</definedName>
    <definedName name="dynGInDelivery" localSheetId="0">OFFSET(#REF!,0,#REF!,1,#REF!)</definedName>
    <definedName name="dynGInDelivery">OFFSET(#REF!,0,#REF!,1,#REF!)</definedName>
    <definedName name="dynGInStudy" localSheetId="0">OFFSET(#REF!,0,#REF!,1,#REF!)</definedName>
    <definedName name="dynGInStudy">OFFSET(#REF!,0,#REF!,1,#REF!)</definedName>
    <definedName name="dynGLabels" localSheetId="0">OFFSET(#REF!,0,0,2,#REF!)</definedName>
    <definedName name="dynGLabels">OFFSET(#REF!,0,0,2,#REF!)</definedName>
    <definedName name="dynGNames" localSheetId="0">OFFSET(#REF!,0,#REF!,2,#REF!)</definedName>
    <definedName name="dynGNames">OFFSET(#REF!,0,#REF!,2,#REF!)</definedName>
    <definedName name="dynGPostBDA" localSheetId="0">OFFSET(#REF!,0,#REF!,1,#REF!)</definedName>
    <definedName name="dynGPostBDA">OFFSET(#REF!,0,#REF!,1,#REF!)</definedName>
    <definedName name="dynGUnbriefed" localSheetId="0">OFFSET(#REF!,0,#REF!,1,#REF!)</definedName>
    <definedName name="dynGUnbriefed">OFFSET(#REF!,0,#REF!,1,#REF!)</definedName>
    <definedName name="e" localSheetId="0">#REF!</definedName>
    <definedName name="e">#REF!</definedName>
    <definedName name="E_No" localSheetId="0">#REF!</definedName>
    <definedName name="E_No">#REF!</definedName>
    <definedName name="E_SUSSEX" localSheetId="0">#REF!</definedName>
    <definedName name="E_SUSSEX">#REF!</definedName>
    <definedName name="EAcat" localSheetId="0">#REF!</definedName>
    <definedName name="EAcat">#REF!</definedName>
    <definedName name="EAcat2004" localSheetId="0">#REF!</definedName>
    <definedName name="EAcat2004">#REF!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Asummary" localSheetId="0">#REF!</definedName>
    <definedName name="EAsummary">#REF!</definedName>
    <definedName name="EAsummary2004" localSheetId="0">#REF!</definedName>
    <definedName name="EAsummary2004">#REF!</definedName>
    <definedName name="EAto" localSheetId="0">#REF!</definedName>
    <definedName name="EAto">#REF!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ff" localSheetId="0">#REF!</definedName>
    <definedName name="Eff">#REF!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HY" localSheetId="0">#REF!</definedName>
    <definedName name="EHY">#REF!</definedName>
    <definedName name="ELECTRICITY" localSheetId="0">#REF!</definedName>
    <definedName name="ELECTRICITY">#REF!</definedName>
    <definedName name="End_of_AMP_period_flag">#REF!</definedName>
    <definedName name="End_of_AMP_period_flag_date">#REF!</definedName>
    <definedName name="EndAMP" localSheetId="0">#REF!</definedName>
    <definedName name="EndAMP">#REF!</definedName>
    <definedName name="EndYearRef" localSheetId="0">#REF!</definedName>
    <definedName name="EndYearRef">#REF!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SSEX" localSheetId="0">#REF!</definedName>
    <definedName name="ESSEX">#REF!</definedName>
    <definedName name="Estimate_Adjust_Factor" localSheetId="0">#REF!</definedName>
    <definedName name="Estimate_Adjust_Factor">#REF!</definedName>
    <definedName name="EV__LASTREFTIME__" hidden="1">40339.4799074074</definedName>
    <definedName name="Excess_fast_money___Appointee___nominal">#REF!</definedName>
    <definedName name="Excess_fast_money___control___nominal.ADDN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stingRate06" localSheetId="0">#REF!</definedName>
    <definedName name="ExistingRate06">#REF!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Co" localSheetId="0">#REF!</definedName>
    <definedName name="ExpCo">#REF!</definedName>
    <definedName name="ExpenditureTargeting" localSheetId="0">#REF!</definedName>
    <definedName name="ExpenditureTargeting">#REF!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Expired" hidden="1">FALSE</definedName>
    <definedName name="Export_NGasCHP_Admin" localSheetId="0">#REF!</definedName>
    <definedName name="Export_NGasCHP_Admin">#REF!</definedName>
    <definedName name="Export_NGasCHP_Drink" localSheetId="0">#REF!</definedName>
    <definedName name="Export_NGasCHP_Drink">#REF!</definedName>
    <definedName name="Export_NGasCHP_Sewage" localSheetId="0">#REF!</definedName>
    <definedName name="Export_NGasCHP_Sewage">#REF!</definedName>
    <definedName name="ExpSewerage" localSheetId="0">#REF!</definedName>
    <definedName name="ExpSewerage">#REF!</definedName>
    <definedName name="ExpWater" localSheetId="0">#REF!</definedName>
    <definedName name="ExpWater">#REF!</definedName>
    <definedName name="F" localSheetId="1" hidden="1">{"bal",#N/A,FALSE,"working papers";"income",#N/A,FALSE,"working papers"}</definedName>
    <definedName name="F" localSheetId="0" hidden="1">{"bal",#N/A,FALSE,"working papers";"income",#N/A,FALSE,"working papers"}</definedName>
    <definedName name="F" localSheetId="2" hidden="1">{"bal",#N/A,FALSE,"working papers";"income",#N/A,FALSE,"working papers"}</definedName>
    <definedName name="F" localSheetId="22" hidden="1">{"bal",#N/A,FALSE,"working papers";"income",#N/A,FALSE,"working papers"}</definedName>
    <definedName name="F" hidden="1">{"bal",#N/A,FALSE,"working papers";"income",#N/A,FALSE,"working papers"}</definedName>
    <definedName name="fdraf" localSheetId="1" hidden="1">{"bal",#N/A,FALSE,"working papers";"income",#N/A,FALSE,"working papers"}</definedName>
    <definedName name="fdraf" localSheetId="0" hidden="1">{"bal",#N/A,FALSE,"working papers";"income",#N/A,FALSE,"working papers"}</definedName>
    <definedName name="fdraf" localSheetId="2" hidden="1">{"bal",#N/A,FALSE,"working papers";"income",#N/A,FALSE,"working papers"}</definedName>
    <definedName name="fdraf" localSheetId="22" hidden="1">{"bal",#N/A,FALSE,"working papers";"income",#N/A,FALSE,"working papers"}</definedName>
    <definedName name="fdraf" hidden="1">{"bal",#N/A,FALSE,"working papers";"income",#N/A,FALSE,"working papers"}</definedName>
    <definedName name="Fdraft" localSheetId="1" hidden="1">{"bal",#N/A,FALSE,"working papers";"income",#N/A,FALSE,"working papers"}</definedName>
    <definedName name="Fdraft" localSheetId="0" hidden="1">{"bal",#N/A,FALSE,"working papers";"income",#N/A,FALSE,"working papers"}</definedName>
    <definedName name="Fdraft" localSheetId="2" hidden="1">{"bal",#N/A,FALSE,"working papers";"income",#N/A,FALSE,"working papers"}</definedName>
    <definedName name="Fdraft" localSheetId="22" hidden="1">{"bal",#N/A,FALSE,"working papers";"income",#N/A,FALSE,"working papers"}</definedName>
    <definedName name="Fdraft" hidden="1">{"bal",#N/A,FALSE,"working papers";"income",#N/A,FALSE,"working papers"}</definedName>
    <definedName name="fe">#REF!</definedName>
    <definedName name="females_UK" localSheetId="0">#REF!</definedName>
    <definedName name="females_UK">#REF!</definedName>
    <definedName name="Ferry_RoPax_Pass_CO2" localSheetId="0">#REF!</definedName>
    <definedName name="Ferry_RoPax_Pass_CO2">#REF!</definedName>
    <definedName name="Ferry_RoPax_Pass_km" localSheetId="0">#REF!</definedName>
    <definedName name="Ferry_RoPax_Pass_km">#REF!</definedName>
    <definedName name="fewrew" localSheetId="1">#REF!</definedName>
    <definedName name="fewrew" localSheetId="0">#REF!</definedName>
    <definedName name="fewrew">#REF!</definedName>
    <definedName name="ffds" localSheetId="0">#REF!</definedName>
    <definedName name="ffds">#REF!</definedName>
    <definedName name="FFO_less_dividends_declared___Appointee___nominal" localSheetId="1">#REF!</definedName>
    <definedName name="FFO_less_dividends_declared___Appointee___nominal">#REF!</definedName>
    <definedName name="FG" localSheetId="0">#REF!</definedName>
    <definedName name="FG">#REF!</definedName>
    <definedName name="file_LTDS" localSheetId="0">#REF!</definedName>
    <definedName name="file_LTDS">#REF!</definedName>
    <definedName name="file_LTDS_2nd" localSheetId="0">#REF!</definedName>
    <definedName name="file_LTDS_2nd">#REF!</definedName>
    <definedName name="file_totex" localSheetId="0">#REF!</definedName>
    <definedName name="file_totex">#REF!</definedName>
    <definedName name="Final_2003_04_Income_Apportioned_Use_May_onwards" localSheetId="0">#REF!</definedName>
    <definedName name="Final_2003_04_Income_Apportioned_Use_May_onwards">#REF!</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_lease_depreciation___Wholesale___nominal">#REF!</definedName>
    <definedName name="Financial_year_end_month">#REF!</definedName>
    <definedName name="FinancialIndicators" localSheetId="0">#REF!</definedName>
    <definedName name="FinancialIndicators">#REF!</definedName>
    <definedName name="FinancialIndicators_Enable" localSheetId="0">#REF!</definedName>
    <definedName name="FinancialIndicators_Enable">#REF!</definedName>
    <definedName name="FinancialIndicators_Headings" localSheetId="0">#REF!</definedName>
    <definedName name="FinancialIndicators_Headings">#REF!</definedName>
    <definedName name="FinancialIndicators_Max" localSheetId="0">#REF!</definedName>
    <definedName name="FinancialIndicators_Max">#REF!</definedName>
    <definedName name="FinancialIndicators_Min" localSheetId="0">#REF!</definedName>
    <definedName name="FinancialIndicators_Min">#REF!</definedName>
    <definedName name="FinancialIndicators_Tolerance" localSheetId="0">#REF!</definedName>
    <definedName name="FinancialIndicators_Tolerance">#REF!</definedName>
    <definedName name="FinPayts" localSheetId="0">#REF!</definedName>
    <definedName name="FinPayts">#REF!</definedName>
    <definedName name="FinRate" localSheetId="0">#REF!</definedName>
    <definedName name="FinRate">#REF!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nTerm" localSheetId="0">#REF!</definedName>
    <definedName name="FinTerm">#REF!</definedName>
    <definedName name="First_post_forecast_period_flag">#REF!</definedName>
    <definedName name="FirstQuinquennium" localSheetId="0">#REF!</definedName>
    <definedName name="FirstQuinquennium">#REF!</definedName>
    <definedName name="FirstRow">#REF!</definedName>
    <definedName name="FirstTime">#REF!</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LE" localSheetId="0">#REF!</definedName>
    <definedName name="FLE">#REF!</definedName>
    <definedName name="FOLLOWING_YEAR" localSheetId="0">#REF!</definedName>
    <definedName name="FOLLOWING_YEAR">#REF!</definedName>
    <definedName name="Forecast_duration">#REF!</definedName>
    <definedName name="Forecast_end_period_flag">#REF!</definedName>
    <definedName name="Forecast_end_period_flag_date">#REF!</definedName>
    <definedName name="Forecast_period_flag">#REF!</definedName>
    <definedName name="Forecast_period_flag_total">#REF!</definedName>
    <definedName name="Forecast_start_date__first_day_of_financial_year_">#REF!</definedName>
    <definedName name="Forecast_start_period_flag">#REF!</definedName>
    <definedName name="Foutput" localSheetId="0" hidden="1">#REF!</definedName>
    <definedName name="Foutput" hidden="1">#REF!</definedName>
    <definedName name="Fraction_ozone_pure_O2" localSheetId="0">#REF!</definedName>
    <definedName name="Fraction_ozone_pure_O2">#REF!</definedName>
    <definedName name="Freight_Average_Van_CO2" localSheetId="0">#REF!</definedName>
    <definedName name="Freight_Average_Van_CO2">#REF!</definedName>
    <definedName name="Freight_Average_Van_km" localSheetId="0">#REF!</definedName>
    <definedName name="Freight_Average_Van_km">#REF!</definedName>
    <definedName name="Freight_Average_Van_Tonne_CO2" localSheetId="0">#REF!</definedName>
    <definedName name="Freight_Average_Van_Tonne_CO2">#REF!</definedName>
    <definedName name="Freight_Average_Van_Tonne_km" localSheetId="0">#REF!</definedName>
    <definedName name="Freight_Average_Van_Tonne_km">#REF!</definedName>
    <definedName name="Freight_Diesel_Van_CO2" localSheetId="0">#REF!</definedName>
    <definedName name="Freight_Diesel_Van_CO2">#REF!</definedName>
    <definedName name="Freight_Diesel_Van_km" localSheetId="0">#REF!</definedName>
    <definedName name="Freight_Diesel_Van_km">#REF!</definedName>
    <definedName name="Freight_Diesel_Van_Tonne_CO2" localSheetId="0">#REF!</definedName>
    <definedName name="Freight_Diesel_Van_Tonne_CO2">#REF!</definedName>
    <definedName name="Freight_Diesel_Van_Tonne_km" localSheetId="0">#REF!</definedName>
    <definedName name="Freight_Diesel_Van_Tonne_km">#REF!</definedName>
    <definedName name="Freight_LH_CO2" localSheetId="0">#REF!</definedName>
    <definedName name="Freight_LH_CO2">#REF!</definedName>
    <definedName name="Freight_LPG_CNG_Van_CO2" localSheetId="0">#REF!</definedName>
    <definedName name="Freight_LPG_CNG_Van_CO2">#REF!</definedName>
    <definedName name="Freight_LPG_CNG_Van_km" localSheetId="0">#REF!</definedName>
    <definedName name="Freight_LPG_CNG_Van_km">#REF!</definedName>
    <definedName name="Freight_LPG_CNG_Van_Tonne_CO2" localSheetId="0">#REF!</definedName>
    <definedName name="Freight_LPG_CNG_Van_Tonne_CO2">#REF!</definedName>
    <definedName name="Freight_LPG_CNG_Van_Tonne_km" localSheetId="0">#REF!</definedName>
    <definedName name="Freight_LPG_CNG_Van_Tonne_km">#REF!</definedName>
    <definedName name="Freight_Petrol_Van_CO2" localSheetId="0">#REF!</definedName>
    <definedName name="Freight_Petrol_Van_CO2">#REF!</definedName>
    <definedName name="Freight_Petrol_Van_km" localSheetId="0">#REF!</definedName>
    <definedName name="Freight_Petrol_Van_km">#REF!</definedName>
    <definedName name="Freight_Petrol_Van_Tonne_CO2" localSheetId="0">#REF!</definedName>
    <definedName name="Freight_Petrol_Van_Tonne_CO2">#REF!</definedName>
    <definedName name="Freight_Petrol_Van_Tonne_km" localSheetId="0">#REF!</definedName>
    <definedName name="Freight_Petrol_Van_Tonne_km">#REF!</definedName>
    <definedName name="Freight_Rail_CO2" localSheetId="0">#REF!</definedName>
    <definedName name="Freight_Rail_CO2">#REF!</definedName>
    <definedName name="Freight_SH_CO2" localSheetId="0">#REF!</definedName>
    <definedName name="Freight_SH_CO2">#REF!</definedName>
    <definedName name="freq_m_1" localSheetId="0">#REF!</definedName>
    <definedName name="freq_m_1">#REF!</definedName>
    <definedName name="freq_m_2" localSheetId="0">#REF!</definedName>
    <definedName name="freq_m_2">#REF!</definedName>
    <definedName name="freq_m_3" localSheetId="0">#REF!</definedName>
    <definedName name="freq_m_3">#REF!</definedName>
    <definedName name="freq_y_1" localSheetId="0">#REF!</definedName>
    <definedName name="freq_y_1">#REF!</definedName>
    <definedName name="freq_y_2" localSheetId="0">#REF!</definedName>
    <definedName name="freq_y_2">#REF!</definedName>
    <definedName name="freq_y_3" localSheetId="0">#REF!</definedName>
    <definedName name="freq_y_3">#REF!</definedName>
    <definedName name="frequency_table" localSheetId="0">#REF!</definedName>
    <definedName name="frequency_table">#REF!</definedName>
    <definedName name="fsdfffd" localSheetId="0" hidden="1">#REF!</definedName>
    <definedName name="fsdfffd" hidden="1">#REF!</definedName>
    <definedName name="fsdfsd" localSheetId="0" hidden="1">#REF!</definedName>
    <definedName name="fsdfsd" hidden="1">#REF!</definedName>
    <definedName name="fsfds" localSheetId="0" hidden="1">#REF!</definedName>
    <definedName name="fsfds" hidden="1">#REF!</definedName>
    <definedName name="fsfsd" localSheetId="0" hidden="1">#REF!</definedName>
    <definedName name="fsfsd" hidden="1">#REF!</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FY_1" localSheetId="0">#REF!</definedName>
    <definedName name="FY_1">#REF!</definedName>
    <definedName name="FY_10" localSheetId="0">#REF!</definedName>
    <definedName name="FY_10">#REF!</definedName>
    <definedName name="FY_11" localSheetId="0">#REF!</definedName>
    <definedName name="FY_11">#REF!</definedName>
    <definedName name="FY_12" localSheetId="0">#REF!</definedName>
    <definedName name="FY_12">#REF!</definedName>
    <definedName name="FY_13" localSheetId="0">#REF!</definedName>
    <definedName name="FY_13">#REF!</definedName>
    <definedName name="FY_14" localSheetId="0">#REF!</definedName>
    <definedName name="FY_14">#REF!</definedName>
    <definedName name="FY_15" localSheetId="0">#REF!</definedName>
    <definedName name="FY_15">#REF!</definedName>
    <definedName name="FY_2" localSheetId="0">#REF!</definedName>
    <definedName name="FY_2">#REF!</definedName>
    <definedName name="FY_3" localSheetId="0">#REF!</definedName>
    <definedName name="FY_3">#REF!</definedName>
    <definedName name="FY_4" localSheetId="0">#REF!</definedName>
    <definedName name="FY_4">#REF!</definedName>
    <definedName name="FY_5" localSheetId="0">#REF!</definedName>
    <definedName name="FY_5">#REF!</definedName>
    <definedName name="FY_6" localSheetId="0">#REF!</definedName>
    <definedName name="FY_6">#REF!</definedName>
    <definedName name="FY_7" localSheetId="0">#REF!</definedName>
    <definedName name="FY_7">#REF!</definedName>
    <definedName name="FY_8" localSheetId="0">#REF!</definedName>
    <definedName name="FY_8">#REF!</definedName>
    <definedName name="FY_9" localSheetId="0">#REF!</definedName>
    <definedName name="FY_9">#REF!</definedName>
    <definedName name="G" localSheetId="0">#REF!</definedName>
    <definedName name="G">#REF!</definedName>
    <definedName name="g_kg_conversion" localSheetId="0">#REF!</definedName>
    <definedName name="g_kg_conversion">#REF!</definedName>
    <definedName name="gAPProgList" localSheetId="0">OFFSET(#REF!,0,#REF!,#REF!,1)</definedName>
    <definedName name="gAPProgList">OFFSET(#REF!,0,#REF!,#REF!,1)</definedName>
    <definedName name="Gas_Oil_Admin" localSheetId="0">#REF!</definedName>
    <definedName name="Gas_Oil_Admin">#REF!</definedName>
    <definedName name="Gas_Oil_Drink" localSheetId="0">#REF!</definedName>
    <definedName name="Gas_Oil_Drink">#REF!</definedName>
    <definedName name="Gas_Oil_EF_CO2" localSheetId="0">#REF!</definedName>
    <definedName name="Gas_Oil_EF_CO2">#REF!</definedName>
    <definedName name="Gas_Oil_Sewage" localSheetId="0">#REF!</definedName>
    <definedName name="Gas_Oil_Sewage">#REF!</definedName>
    <definedName name="Gas_Oil_Sludge" localSheetId="0">#REF!</definedName>
    <definedName name="Gas_Oil_Sludge">#REF!</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eneral" localSheetId="0">#REF!</definedName>
    <definedName name="General">#REF!</definedName>
    <definedName name="General1" localSheetId="0">#REF!</definedName>
    <definedName name="General1">#REF!</definedName>
    <definedName name="General2" localSheetId="0">#REF!</definedName>
    <definedName name="General2">#REF!</definedName>
    <definedName name="GEOG9703" localSheetId="0">#REF!</definedName>
    <definedName name="GEOG9703">#REF!</definedName>
    <definedName name="gfff" localSheetId="1" hidden="1">{"CHARGE",#N/A,FALSE,"401C11"}</definedName>
    <definedName name="gfff" localSheetId="0" hidden="1">{"CHARGE",#N/A,FALSE,"401C11"}</definedName>
    <definedName name="gfff" localSheetId="2" hidden="1">{"CHARGE",#N/A,FALSE,"401C11"}</definedName>
    <definedName name="gfff" localSheetId="22" hidden="1">{"CHARGE",#N/A,FALSE,"401C11"}</definedName>
    <definedName name="gfff" hidden="1">{"CHARGE",#N/A,FALSE,"401C11"}</definedName>
    <definedName name="GLOS">#REF!</definedName>
    <definedName name="GMActualcum" localSheetId="0">#REF!</definedName>
    <definedName name="GMActualcum">#REF!</definedName>
    <definedName name="GOHOME" localSheetId="0">#REF!</definedName>
    <definedName name="GOHOME">#REF!</definedName>
    <definedName name="Grants_and_contributions_price_control___real___ADDN1" localSheetId="1">#REF!</definedName>
    <definedName name="Grants_and_contributions_price_control___real___ADDN1">#REF!</definedName>
    <definedName name="Grants_and_contributions_price_control___real___ADDN2" localSheetId="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aph_IARC04" localSheetId="0">#REF!</definedName>
    <definedName name="Graph_IARC04">#REF!</definedName>
    <definedName name="Graph_IARC05" localSheetId="0">#REF!</definedName>
    <definedName name="Graph_IARC05">#REF!</definedName>
    <definedName name="Graph_Incidents04" localSheetId="0">#REF!</definedName>
    <definedName name="Graph_Incidents04">#REF!</definedName>
    <definedName name="Graph_Incidents05" localSheetId="0">#REF!</definedName>
    <definedName name="Graph_Incidents05">#REF!</definedName>
    <definedName name="Graph_meterAR1_4" localSheetId="0">#REF!</definedName>
    <definedName name="Graph_meterAR1_4">#REF!</definedName>
    <definedName name="Graph_Tideway04" localSheetId="0">#REF!</definedName>
    <definedName name="Graph_Tideway04">#REF!</definedName>
    <definedName name="Graph_Tideway05" localSheetId="0">#REF!</definedName>
    <definedName name="Graph_Tideway05">#REF!</definedName>
    <definedName name="Green_EF_CO2" localSheetId="0">#REF!</definedName>
    <definedName name="Green_EF_CO2">#REF!</definedName>
    <definedName name="Green_Tariff" localSheetId="0">#REF!</definedName>
    <definedName name="Green_Tariff">#REF!</definedName>
    <definedName name="Grid_Admin" localSheetId="0">#REF!</definedName>
    <definedName name="Grid_Admin">#REF!</definedName>
    <definedName name="Grid_AMR" localSheetId="0">#REF!</definedName>
    <definedName name="Grid_AMR">#REF!</definedName>
    <definedName name="Grid_Drink_Pump" localSheetId="0">#REF!</definedName>
    <definedName name="Grid_Drink_Pump">#REF!</definedName>
    <definedName name="Grid_Drink_Treat" localSheetId="0">#REF!</definedName>
    <definedName name="Grid_Drink_Treat">#REF!</definedName>
    <definedName name="Grid_EF_CO2" localSheetId="0">#REF!</definedName>
    <definedName name="Grid_EF_CO2">#REF!</definedName>
    <definedName name="Grid_EST" localSheetId="0">#REF!</definedName>
    <definedName name="Grid_EST">#REF!</definedName>
    <definedName name="Grid_HH" localSheetId="0">#REF!</definedName>
    <definedName name="Grid_HH">#REF!</definedName>
    <definedName name="Grid_MHH" localSheetId="0">#REF!</definedName>
    <definedName name="Grid_MHH">#REF!</definedName>
    <definedName name="Grid_NAP" localSheetId="0">#REF!</definedName>
    <definedName name="Grid_NAP">#REF!</definedName>
    <definedName name="Grid_NHH" localSheetId="0">#REF!</definedName>
    <definedName name="Grid_NHH">#REF!</definedName>
    <definedName name="Grid_NHH_EST" localSheetId="0">#REF!</definedName>
    <definedName name="Grid_NHH_EST">#REF!</definedName>
    <definedName name="Grid_Sewage_Pump" localSheetId="0">#REF!</definedName>
    <definedName name="Grid_Sewage_Pump">#REF!</definedName>
    <definedName name="Grid_Sewage_Treat" localSheetId="0">#REF!</definedName>
    <definedName name="Grid_Sewage_Treat">#REF!</definedName>
    <definedName name="Grid_Sludge" localSheetId="0">#REF!</definedName>
    <definedName name="Grid_Sludge">#REF!</definedName>
    <definedName name="Grid_UMS" localSheetId="0">#REF!</definedName>
    <definedName name="Grid_UMS">#REF!</definedName>
    <definedName name="Grid_UMS_Pseudo" localSheetId="0">#REF!</definedName>
    <definedName name="Grid_UMS_Pseudo">#REF!</definedName>
    <definedName name="gross" localSheetId="1" hidden="1">{"GROSS",#N/A,FALSE,"401C11"}</definedName>
    <definedName name="gross" localSheetId="0" hidden="1">{"GROSS",#N/A,FALSE,"401C11"}</definedName>
    <definedName name="gross" localSheetId="2" hidden="1">{"GROSS",#N/A,FALSE,"401C11"}</definedName>
    <definedName name="gross" localSheetId="22" hidden="1">{"GROSS",#N/A,FALSE,"401C11"}</definedName>
    <definedName name="gross" hidden="1">{"GROSS",#N/A,FALSE,"401C11"}</definedName>
    <definedName name="Gross_capital_expenditure___nominal.ADDN1">#REF!</definedName>
    <definedName name="Gross_capital_expenditure___nominal.ADDN2">#REF!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gross1" localSheetId="1" hidden="1">{"GROSS",#N/A,FALSE,"401C11"}</definedName>
    <definedName name="gross1" localSheetId="0" hidden="1">{"GROSS",#N/A,FALSE,"401C11"}</definedName>
    <definedName name="gross1" localSheetId="2" hidden="1">{"GROSS",#N/A,FALSE,"401C11"}</definedName>
    <definedName name="gross1" localSheetId="22" hidden="1">{"GROSS",#N/A,FALSE,"401C11"}</definedName>
    <definedName name="gross1" hidden="1">{"GROSS",#N/A,FALSE,"401C11"}</definedName>
    <definedName name="Group_Q">#REF!</definedName>
    <definedName name="GTR_MAN" localSheetId="1">#REF!</definedName>
    <definedName name="GTR_MAN" localSheetId="0">#REF!</definedName>
    <definedName name="GTR_MAN">#REF!</definedName>
    <definedName name="GWENT" localSheetId="1">#REF!</definedName>
    <definedName name="GWENT" localSheetId="0">#REF!</definedName>
    <definedName name="GWENT">#REF!</definedName>
    <definedName name="GWYNEDD" localSheetId="1">#REF!</definedName>
    <definedName name="GWYNEDD" localSheetId="0">#REF!</definedName>
    <definedName name="GWYNEDD">#REF!</definedName>
    <definedName name="HANTS" localSheetId="0">#REF!</definedName>
    <definedName name="HANTS">#REF!</definedName>
    <definedName name="hasdfjklhklj" localSheetId="1" hidden="1">{"NET",#N/A,FALSE,"401C11"}</definedName>
    <definedName name="hasdfjklhklj" localSheetId="0" hidden="1">{"NET",#N/A,FALSE,"401C11"}</definedName>
    <definedName name="hasdfjklhklj" localSheetId="2" hidden="1">{"NET",#N/A,FALSE,"401C11"}</definedName>
    <definedName name="hasdfjklhklj" localSheetId="22" hidden="1">{"NET",#N/A,FALSE,"401C11"}</definedName>
    <definedName name="hasdfjklhklj" hidden="1">{"NET",#N/A,FALSE,"401C11"}</definedName>
    <definedName name="HCAccounts">#REF!</definedName>
    <definedName name="HCADepn" localSheetId="0">#REF!</definedName>
    <definedName name="HCADepn">#REF!</definedName>
    <definedName name="HdRm_Cats" localSheetId="0">OFFSET(#REF!,#REF!,0,#REF!,1)</definedName>
    <definedName name="HdRm_Cats">OFFSET(#REF!,#REF!,0,#REF!,1)</definedName>
    <definedName name="HdRm_Elements" localSheetId="0">#REF!</definedName>
    <definedName name="HdRm_Elements">#REF!</definedName>
    <definedName name="heading_table" localSheetId="0">#REF!</definedName>
    <definedName name="heading_table">#REF!</definedName>
    <definedName name="Headings" localSheetId="0">#REF!</definedName>
    <definedName name="Headings">#REF!</definedName>
    <definedName name="Headroom___Business___nominal" localSheetId="1">#REF!</definedName>
    <definedName name="Headroom___Business___nominal">#REF!</definedName>
    <definedName name="Headroom___Residential___nominal" localSheetId="1">#REF!</definedName>
    <definedName name="Headroom___Residential___nominal">#REF!</definedName>
    <definedName name="Heat_CHP" localSheetId="0">#REF!</definedName>
    <definedName name="Heat_CHP">#REF!</definedName>
    <definedName name="Heat_EF_CO2" localSheetId="0">#REF!</definedName>
    <definedName name="Heat_EF_CO2">#REF!</definedName>
    <definedName name="Heat_NGasCHP_Admin" localSheetId="0">#REF!</definedName>
    <definedName name="Heat_NGasCHP_Admin">#REF!</definedName>
    <definedName name="Heat_NGasCHP_Drink" localSheetId="0">#REF!</definedName>
    <definedName name="Heat_NGasCHP_Drink">#REF!</definedName>
    <definedName name="Heat_NGasCHP_Import" localSheetId="0">#REF!</definedName>
    <definedName name="Heat_NGasCHP_Import">#REF!</definedName>
    <definedName name="Heat_NGasCHP_Sewage" localSheetId="0">#REF!</definedName>
    <definedName name="Heat_NGasCHP_Sewage">#REF!</definedName>
    <definedName name="help" localSheetId="1" hidden="1">{"CHARGE",#N/A,FALSE,"401C11"}</definedName>
    <definedName name="help" localSheetId="0" hidden="1">{"CHARGE",#N/A,FALSE,"401C11"}</definedName>
    <definedName name="help" localSheetId="2" hidden="1">{"CHARGE",#N/A,FALSE,"401C11"}</definedName>
    <definedName name="help" localSheetId="22" hidden="1">{"CHARGE",#N/A,FALSE,"401C11"}</definedName>
    <definedName name="help" hidden="1">{"CHARGE",#N/A,FALSE,"401C11"}</definedName>
    <definedName name="HEREFORD_W">#REF!</definedName>
    <definedName name="HERTS" localSheetId="1">#REF!</definedName>
    <definedName name="HERTS" localSheetId="0">#REF!</definedName>
    <definedName name="HERTS">#REF!</definedName>
    <definedName name="HFC___125_CO2eq_GWP" localSheetId="0">#REF!</definedName>
    <definedName name="HFC___125_CO2eq_GWP">#REF!</definedName>
    <definedName name="HFC___125_Weight" localSheetId="0">#REF!</definedName>
    <definedName name="HFC___125_Weight">#REF!</definedName>
    <definedName name="HFC___134_CO2eq_GWP" localSheetId="0">#REF!</definedName>
    <definedName name="HFC___134_CO2eq_GWP">#REF!</definedName>
    <definedName name="HFC___134_Weight" localSheetId="0">#REF!</definedName>
    <definedName name="HFC___134_Weight">#REF!</definedName>
    <definedName name="HFC___134a_CO2eq_GWP" localSheetId="0">#REF!</definedName>
    <definedName name="HFC___134a_CO2eq_GWP">#REF!</definedName>
    <definedName name="HFC___134a_Weight" localSheetId="0">#REF!</definedName>
    <definedName name="HFC___134a_Weight">#REF!</definedName>
    <definedName name="HFC___143_CO2eq_GWP" localSheetId="0">#REF!</definedName>
    <definedName name="HFC___143_CO2eq_GWP">#REF!</definedName>
    <definedName name="HFC___143_Weight" localSheetId="0">#REF!</definedName>
    <definedName name="HFC___143_Weight">#REF!</definedName>
    <definedName name="HFC___143a_CO2eq_GWP" localSheetId="0">#REF!</definedName>
    <definedName name="HFC___143a_CO2eq_GWP">#REF!</definedName>
    <definedName name="HFC___143a_Weight" localSheetId="0">#REF!</definedName>
    <definedName name="HFC___143a_Weight">#REF!</definedName>
    <definedName name="HFC___152a_CO2eq_GWP" localSheetId="0">#REF!</definedName>
    <definedName name="HFC___152a_CO2eq_GWP">#REF!</definedName>
    <definedName name="HFC___152a_Weight" localSheetId="0">#REF!</definedName>
    <definedName name="HFC___152a_Weight">#REF!</definedName>
    <definedName name="HFC___227ea_CO2eq_GWP" localSheetId="0">#REF!</definedName>
    <definedName name="HFC___227ea_CO2eq_GWP">#REF!</definedName>
    <definedName name="HFC___227ea_Weight" localSheetId="0">#REF!</definedName>
    <definedName name="HFC___227ea_Weight">#REF!</definedName>
    <definedName name="HFC___23_CO2eq_GWP" localSheetId="0">#REF!</definedName>
    <definedName name="HFC___23_CO2eq_GWP">#REF!</definedName>
    <definedName name="HFC___23_Weight" localSheetId="0">#REF!</definedName>
    <definedName name="HFC___23_Weight">#REF!</definedName>
    <definedName name="HFC___236fa_CO2eq_GWP" localSheetId="0">#REF!</definedName>
    <definedName name="HFC___236fa_CO2eq_GWP">#REF!</definedName>
    <definedName name="HFC___236fa_Weight" localSheetId="0">#REF!</definedName>
    <definedName name="HFC___236fa_Weight">#REF!</definedName>
    <definedName name="HFC___245ca_CO2eq_GWP" localSheetId="0">#REF!</definedName>
    <definedName name="HFC___245ca_CO2eq_GWP">#REF!</definedName>
    <definedName name="HFC___245ca_Weight" localSheetId="0">#REF!</definedName>
    <definedName name="HFC___245ca_Weight">#REF!</definedName>
    <definedName name="HFC___32_CO2eq_GWP" localSheetId="0">#REF!</definedName>
    <definedName name="HFC___32_CO2eq_GWP">#REF!</definedName>
    <definedName name="HFC___32_Weight" localSheetId="0">#REF!</definedName>
    <definedName name="HFC___32_Weight">#REF!</definedName>
    <definedName name="HFC___41_CO2eq_GWP" localSheetId="0">#REF!</definedName>
    <definedName name="HFC___41_CO2eq_GWP">#REF!</definedName>
    <definedName name="HFC___41_Weight" localSheetId="0">#REF!</definedName>
    <definedName name="HFC___41_Weight">#REF!</definedName>
    <definedName name="HFC___43_CO2eq_GWP" localSheetId="0">#REF!</definedName>
    <definedName name="HFC___43_CO2eq_GWP">#REF!</definedName>
    <definedName name="HFC___43_Weight" localSheetId="0">#REF!</definedName>
    <definedName name="HFC___43_Weight">#REF!</definedName>
    <definedName name="hghghhj" localSheetId="1" hidden="1">{"CHARGE",#N/A,FALSE,"401C11"}</definedName>
    <definedName name="hghghhj" localSheetId="0" hidden="1">{"CHARGE",#N/A,FALSE,"401C11"}</definedName>
    <definedName name="hghghhj" localSheetId="2" hidden="1">{"CHARGE",#N/A,FALSE,"401C11"}</definedName>
    <definedName name="hghghhj" localSheetId="22" hidden="1">{"CHARGE",#N/A,FALSE,"401C11"}</definedName>
    <definedName name="hghghhj" hidden="1">{"CHARGE",#N/A,FALSE,"401C11"}</definedName>
    <definedName name="Highly_dense_threshold">#REF!</definedName>
    <definedName name="hm" localSheetId="0">#REF!</definedName>
    <definedName name="hm">#REF!</definedName>
    <definedName name="HOMER" localSheetId="0">#REF!</definedName>
    <definedName name="HOMER">#REF!</definedName>
    <definedName name="Households_connected___bill_module" localSheetId="1">#REF!</definedName>
    <definedName name="Households_connected___bill_module">#REF!</definedName>
    <definedName name="Households_connected_for_single_service___Bill_module" localSheetId="1">#REF!</definedName>
    <definedName name="Households_connected_for_single_service___Bill_module">#REF!</definedName>
    <definedName name="Households_connected_for_water_and_sewerage____bill_module" localSheetId="1">#REF!</definedName>
    <definedName name="Households_connected_for_water_and_sewerage____bill_module">#REF!</definedName>
    <definedName name="HTML_CodePage" hidden="1">1252</definedName>
    <definedName name="HTML_Control" localSheetId="1" hidden="1">{"'Trust by name'!$A$6:$E$350","'Trust by name'!$A$1:$D$348"}</definedName>
    <definedName name="HTML_Control" localSheetId="0" hidden="1">{"'Trust by name'!$A$6:$E$350","'Trust by name'!$A$1:$D$348"}</definedName>
    <definedName name="HTML_Control" localSheetId="2" hidden="1">{"'Trust by name'!$A$6:$E$350","'Trust by name'!$A$1:$D$348"}</definedName>
    <definedName name="HTML_Control" localSheetId="22"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I_OF_WIGHT" localSheetId="1">#REF!</definedName>
    <definedName name="I_OF_WIGHT" localSheetId="0">#REF!</definedName>
    <definedName name="I_OF_WIGHT">#REF!</definedName>
    <definedName name="IDoKadj" localSheetId="0">#REF!</definedName>
    <definedName name="IDoKadj">#REF!</definedName>
    <definedName name="IFRS_Adoption" localSheetId="0">#REF!</definedName>
    <definedName name="IFRS_Adoption">#REF!</definedName>
    <definedName name="ILD_check__.ADDN1" localSheetId="1">#REF!</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ncentiveTaxConsistent" localSheetId="0">#REF!</definedName>
    <definedName name="IncentiveTaxConsistent">#REF!</definedName>
    <definedName name="Include_accumulated_depreciation_in_financial_model">#REF!</definedName>
    <definedName name="IncludesIncentives" localSheetId="0">#REF!</definedName>
    <definedName name="IncludesIncentives">#REF!</definedName>
    <definedName name="Income" localSheetId="0">#REF!</definedName>
    <definedName name="Income">#REF!</definedName>
    <definedName name="IncomeAll" localSheetId="0">#REF!</definedName>
    <definedName name="IncomeAll">#REF!</definedName>
    <definedName name="Incometemp" localSheetId="0">#REF!</definedName>
    <definedName name="Incometemp">#REF!</definedName>
    <definedName name="Increase____decrease__in_cash___Appointee___nominal">#REF!</definedName>
    <definedName name="INDEX" localSheetId="0">#REF!</definedName>
    <definedName name="INDEX">#REF!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DICES" localSheetId="0">#REF!</definedName>
    <definedName name="INDICES">#REF!</definedName>
    <definedName name="Indices_Q" localSheetId="0">#REF!</definedName>
    <definedName name="Indices_Q">#REF!</definedName>
    <definedName name="IndustryAssumptionName" localSheetId="0">#REF!</definedName>
    <definedName name="IndustryAssumptionName">#REF!</definedName>
    <definedName name="Industrytransition" localSheetId="0">#REF!</definedName>
    <definedName name="Industrytransition">#REF!</definedName>
    <definedName name="INFRA" localSheetId="0">#REF!</definedName>
    <definedName name="INFRA">#REF!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put0" localSheetId="0">#REF!,#REF!,#REF!,#REF!,#REF!,#REF!,#REF!,#REF!,#REF!,#REF!,#REF!,#REF!,#REF!,#REF!,#REF!,#REF!</definedName>
    <definedName name="Input0">#REF!,#REF!,#REF!,#REF!,#REF!,#REF!,#REF!,#REF!,#REF!,#REF!,#REF!,#REF!,#REF!,#REF!,#REF!,#REF!</definedName>
    <definedName name="InputArea" localSheetId="0">#REF!</definedName>
    <definedName name="InputArea">#REF!</definedName>
    <definedName name="InputYears" localSheetId="0">#REF!</definedName>
    <definedName name="InputYears">#REF!</definedName>
    <definedName name="IntAccounts" localSheetId="0">#REF!</definedName>
    <definedName name="IntAccounts">#REF!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Q" localSheetId="0">#REF!</definedName>
    <definedName name="Interest_Q">#REF!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ternat_Rail_Pass_CO2" localSheetId="0">#REF!</definedName>
    <definedName name="Internat_Rail_Pass_CO2">#REF!</definedName>
    <definedName name="Internat_Rail_Pass_km" localSheetId="0">#REF!</definedName>
    <definedName name="Internat_Rail_Pass_km">#REF!</definedName>
    <definedName name="INTERNATIONAL" localSheetId="0">#REF!</definedName>
    <definedName name="INTERNATIONAL">#REF!</definedName>
    <definedName name="interpretation" localSheetId="0">#REF!</definedName>
    <definedName name="interpretation">#REF!</definedName>
    <definedName name="Intersited_JanFeb_2006" localSheetId="0">#REF!</definedName>
    <definedName name="Intersited_JanFeb_2006">#REF!</definedName>
    <definedName name="Intersited_JanMar_2006" localSheetId="0">#REF!</definedName>
    <definedName name="Intersited_JanMar_2006">#REF!</definedName>
    <definedName name="Inventories_balance___Appointee___nominal">#REF!</definedName>
    <definedName name="Inventories_balance___Appointee___nominal.BEG">#REF!</definedName>
    <definedName name="Inventories_balance___Wholesale___nominal">#REF!</definedName>
    <definedName name="Investment_in_other_non_current_assets___Appointee___nominal">#REF!</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C">#REF!</definedName>
    <definedName name="IRCSC" localSheetId="1">#REF!</definedName>
    <definedName name="IRCSC" localSheetId="0">#REF!</definedName>
    <definedName name="IRCSC">#REF!</definedName>
    <definedName name="IRCSDD" localSheetId="0">#REF!</definedName>
    <definedName name="IRCSDD">#REF!</definedName>
    <definedName name="IRCSDT" localSheetId="0">#REF!</definedName>
    <definedName name="IRCSDT">#REF!</definedName>
    <definedName name="IRCST" localSheetId="0">#REF!</definedName>
    <definedName name="IRCST">#REF!</definedName>
    <definedName name="IRCTWD" localSheetId="0">#REF!</definedName>
    <definedName name="IRCTWD">#REF!</definedName>
    <definedName name="IRCWD" localSheetId="0">#REF!</definedName>
    <definedName name="IRCWD">#REF!</definedName>
    <definedName name="IRCWR" localSheetId="0">#REF!</definedName>
    <definedName name="IRCWR">#REF!</definedName>
    <definedName name="IRCWT" localSheetId="0">#REF!</definedName>
    <definedName name="IRCWT">#REF!</definedName>
    <definedName name="IRE_Actuals" localSheetId="0">#REF!</definedName>
    <definedName name="IRE_Actuals">#REF!</definedName>
    <definedName name="IRE_totex_adjustment_for_ACICR__Ofwat____Appointee___real">#REF!</definedName>
    <definedName name="IRE_totex_adjustment_for_ACICR__Ofwat____nominal">#REF!</definedName>
    <definedName name="IREACT" localSheetId="0">#REF!</definedName>
    <definedName name="IREACT">#REF!</definedName>
    <definedName name="IREACT3" localSheetId="0">#REF!</definedName>
    <definedName name="IREACT3">#REF!</definedName>
    <definedName name="IRECALC" localSheetId="0">#REF!</definedName>
    <definedName name="IRECALC">#REF!</definedName>
    <definedName name="IRECALC2" localSheetId="0">#REF!</definedName>
    <definedName name="IRECALC2">#REF!</definedName>
    <definedName name="IRECALC3" localSheetId="0">#REF!</definedName>
    <definedName name="IRECALC3">#REF!</definedName>
    <definedName name="IRECap" localSheetId="0">#REF!</definedName>
    <definedName name="IRECap">#REF!</definedName>
    <definedName name="IREWD" localSheetId="0">#REF!</definedName>
    <definedName name="IREWD">#REF!</definedName>
    <definedName name="IREWD3" localSheetId="0">#REF!</definedName>
    <definedName name="IREWD3">#REF!</definedName>
    <definedName name="ItemDataSectionEnd" localSheetId="0">#REF!</definedName>
    <definedName name="ItemDataSectionEnd">#REF!</definedName>
    <definedName name="ItemDataSectionStart" localSheetId="0">#REF!</definedName>
    <definedName name="ItemDataSectionStart">#REF!</definedName>
    <definedName name="JFELL" localSheetId="0" hidden="1">#REF!</definedName>
    <definedName name="JFELL" hidden="1">#REF!</definedName>
    <definedName name="Joint_Retail_income___real">#REF!</definedName>
    <definedName name="JR_LAST_YEAR" localSheetId="0">#REF!</definedName>
    <definedName name="JR_LAST_YEAR">#REF!</definedName>
    <definedName name="JR_REPORT_YEAR" localSheetId="0">#REF!</definedName>
    <definedName name="JR_REPORT_YEAR">#REF!</definedName>
    <definedName name="JR_YEAR_B4_LAST" localSheetId="0">#REF!</definedName>
    <definedName name="JR_YEAR_B4_LAST">#REF!</definedName>
    <definedName name="JR_YEAR_B5_LAST" localSheetId="0">#REF!</definedName>
    <definedName name="JR_YEAR_B5_LAST">#REF!</definedName>
    <definedName name="K" localSheetId="0">#REF!</definedName>
    <definedName name="K">#REF!</definedName>
    <definedName name="K_Decimal" localSheetId="0">#REF!</definedName>
    <definedName name="K_Decimal">#REF!</definedName>
    <definedName name="k_Month_In" localSheetId="0">#REF!</definedName>
    <definedName name="k_Month_In">#REF!</definedName>
    <definedName name="KENT" localSheetId="0">#REF!</definedName>
    <definedName name="KENT">#REF!</definedName>
    <definedName name="Kerosene_Admin" localSheetId="0">#REF!</definedName>
    <definedName name="Kerosene_Admin">#REF!</definedName>
    <definedName name="Kerosene_Drink" localSheetId="0">#REF!</definedName>
    <definedName name="Kerosene_Drink">#REF!</definedName>
    <definedName name="Kerosene_EF_CO2" localSheetId="0">#REF!</definedName>
    <definedName name="Kerosene_EF_CO2">#REF!</definedName>
    <definedName name="Kerosene_Sewage" localSheetId="0">#REF!</definedName>
    <definedName name="Kerosene_Sewage">#REF!</definedName>
    <definedName name="Kerosene_Sludge" localSheetId="0">#REF!</definedName>
    <definedName name="Kerosene_Sludge">#REF!</definedName>
    <definedName name="KSIterationHeading" localSheetId="0">#REF!</definedName>
    <definedName name="KSIterationHeading">#REF!</definedName>
    <definedName name="KSolveIteration" localSheetId="0">#REF!</definedName>
    <definedName name="KSolveIteration">#REF!</definedName>
    <definedName name="L" localSheetId="0">#REF!</definedName>
    <definedName name="L">#REF!</definedName>
    <definedName name="Label">#REF!</definedName>
    <definedName name="LANCS" localSheetId="0">#REF!</definedName>
    <definedName name="LANCS">#REF!</definedName>
    <definedName name="Landfill_Gas_Escape" localSheetId="0">#REF!</definedName>
    <definedName name="Landfill_Gas_Escape">#REF!</definedName>
    <definedName name="Large_Bulk_CO2" localSheetId="0">#REF!</definedName>
    <definedName name="Large_Bulk_CO2">#REF!</definedName>
    <definedName name="Large_Bulk_Tonne_km" localSheetId="0">#REF!</definedName>
    <definedName name="Large_Bulk_Tonne_km">#REF!</definedName>
    <definedName name="Large_Bulk_Tonne_km_CO2" localSheetId="0">#REF!</definedName>
    <definedName name="Large_Bulk_Tonne_km_CO2">#REF!</definedName>
    <definedName name="Large_Bulk_TonneMiles" localSheetId="0">#REF!</definedName>
    <definedName name="Large_Bulk_TonneMiles">#REF!</definedName>
    <definedName name="Large_Cont_Vessel_Tonne_km" localSheetId="0">#REF!</definedName>
    <definedName name="Large_Cont_Vessel_Tonne_km">#REF!</definedName>
    <definedName name="Large_Cont_Vessel_Tonne_km_CO2" localSheetId="0">#REF!</definedName>
    <definedName name="Large_Cont_Vessel_Tonne_km_CO2">#REF!</definedName>
    <definedName name="Large_Diesel_CO2" localSheetId="0">#REF!</definedName>
    <definedName name="Large_Diesel_CO2">#REF!</definedName>
    <definedName name="Large_Diesel_Miles" localSheetId="0">#REF!</definedName>
    <definedName name="Large_Diesel_Miles">#REF!</definedName>
    <definedName name="Large_Hybrid_Miles" localSheetId="0">#REF!</definedName>
    <definedName name="Large_Hybrid_Miles">#REF!</definedName>
    <definedName name="Large_LPG_CNG_CO2" localSheetId="0">#REF!</definedName>
    <definedName name="Large_LPG_CNG_CO2">#REF!</definedName>
    <definedName name="Large_LPG_CNG_Miles" localSheetId="0">#REF!</definedName>
    <definedName name="Large_LPG_CNG_Miles">#REF!</definedName>
    <definedName name="Large_Mbike_CO2" localSheetId="0">#REF!</definedName>
    <definedName name="Large_Mbike_CO2">#REF!</definedName>
    <definedName name="Large_Mbike_Miles" localSheetId="0">#REF!</definedName>
    <definedName name="Large_Mbike_Miles">#REF!</definedName>
    <definedName name="Large_Petrol_CO2" localSheetId="0">#REF!</definedName>
    <definedName name="Large_Petrol_CO2">#REF!</definedName>
    <definedName name="Large_Petrol_Hybrid_CO2" localSheetId="0">#REF!</definedName>
    <definedName name="Large_Petrol_Hybrid_CO2">#REF!</definedName>
    <definedName name="Large_Petrol_Miles" localSheetId="0">#REF!</definedName>
    <definedName name="Large_Petrol_Miles">#REF!</definedName>
    <definedName name="Large_RoPax_Ferry_Tonne_km" localSheetId="0">#REF!</definedName>
    <definedName name="Large_RoPax_Ferry_Tonne_km">#REF!</definedName>
    <definedName name="Large_RoPax_Ferry_Tonne_km_CO2" localSheetId="0">#REF!</definedName>
    <definedName name="Large_RoPax_Ferry_Tonne_km_CO2">#REF!</definedName>
    <definedName name="Large_Roro_CO2" localSheetId="0">#REF!</definedName>
    <definedName name="Large_Roro_CO2">#REF!</definedName>
    <definedName name="Large_Roro_TonneMiles" localSheetId="0">#REF!</definedName>
    <definedName name="Large_Roro_TonneMiles">#REF!</definedName>
    <definedName name="Large_Tanker_CO2" localSheetId="0">#REF!</definedName>
    <definedName name="Large_Tanker_CO2">#REF!</definedName>
    <definedName name="Large_Tanker_Tonne_km" localSheetId="0">#REF!</definedName>
    <definedName name="Large_Tanker_Tonne_km">#REF!</definedName>
    <definedName name="Large_Tanker_Tonne_km_CO2" localSheetId="0">#REF!</definedName>
    <definedName name="Large_Tanker_Tonne_km_CO2">#REF!</definedName>
    <definedName name="Large_Tanker_TonneMiles" localSheetId="0">#REF!</definedName>
    <definedName name="Large_Tanker_TonneMiles">#REF!</definedName>
    <definedName name="Last_pre_forecast_period_flag">#REF!</definedName>
    <definedName name="Last_pre_forecast_period_flag_date">#REF!</definedName>
    <definedName name="Last_year" localSheetId="0">#REF!</definedName>
    <definedName name="Last_year">#REF!</definedName>
    <definedName name="LastCodeRowRef" localSheetId="0">#REF!</definedName>
    <definedName name="LastCodeRowRef">#REF!</definedName>
    <definedName name="LastIFRS" localSheetId="0">#REF!</definedName>
    <definedName name="LastIFRS">#REF!</definedName>
    <definedName name="LastPR" localSheetId="0">#REF!</definedName>
    <definedName name="LastPR">#REF!</definedName>
    <definedName name="LEAKAGE" localSheetId="0">#REF!</definedName>
    <definedName name="LEAKAGE">#REF!</definedName>
    <definedName name="Leakage_WW" localSheetId="0">#REF!</definedName>
    <definedName name="Leakage_WW">#REF!</definedName>
    <definedName name="LEICS" localSheetId="0">#REF!</definedName>
    <definedName name="LEICS">#REF!</definedName>
    <definedName name="Length_of_critical_sewer_by_LA" localSheetId="0">#REF!</definedName>
    <definedName name="Length_of_critical_sewer_by_LA">#REF!</definedName>
    <definedName name="LengthMains" localSheetId="0">#REF!</definedName>
    <definedName name="LengthMains">#REF!</definedName>
    <definedName name="LH_Freight_Tonne_km" localSheetId="0">#REF!</definedName>
    <definedName name="LH_Freight_Tonne_km">#REF!</definedName>
    <definedName name="LH_Freight_Tonne_km_CO2" localSheetId="0">#REF!</definedName>
    <definedName name="LH_Freight_Tonne_km_CO2">#REF!</definedName>
    <definedName name="LH_Freight_TonneMiles" localSheetId="0">#REF!</definedName>
    <definedName name="LH_Freight_TonneMiles">#REF!</definedName>
    <definedName name="LH_Passenger_km" localSheetId="0">#REF!</definedName>
    <definedName name="LH_Passenger_km">#REF!</definedName>
    <definedName name="Liabilities___Appointee___nominal">#REF!</definedName>
    <definedName name="Light_Rail_Pass_CO2" localSheetId="0">#REF!</definedName>
    <definedName name="Light_Rail_Pass_CO2">#REF!</definedName>
    <definedName name="Light_Rail_Pass_km" localSheetId="0">#REF!</definedName>
    <definedName name="Light_Rail_Pass_km">#REF!</definedName>
    <definedName name="Light_Rail_Tram_Pass_CO2" localSheetId="0">#REF!</definedName>
    <definedName name="Light_Rail_Tram_Pass_CO2">#REF!</definedName>
    <definedName name="Light_Rail_Tram_Pass_km" localSheetId="0">#REF!</definedName>
    <definedName name="Light_Rail_Tram_Pass_km">#REF!</definedName>
    <definedName name="LINCS" localSheetId="0">#REF!</definedName>
    <definedName name="LINCS">#REF!</definedName>
    <definedName name="LMW" localSheetId="0">#REF!</definedName>
    <definedName name="LMW">#REF!</definedName>
    <definedName name="Local_Bus_CO2" localSheetId="0">#REF!</definedName>
    <definedName name="Local_Bus_CO2">#REF!</definedName>
    <definedName name="Local_Bus_Pass_km" localSheetId="0">#REF!</definedName>
    <definedName name="Local_Bus_Pass_km">#REF!</definedName>
    <definedName name="LONDON" localSheetId="0">#REF!</definedName>
    <definedName name="LONDON">#REF!</definedName>
    <definedName name="London_Bus_CO2" localSheetId="0">#REF!</definedName>
    <definedName name="London_Bus_CO2">#REF!</definedName>
    <definedName name="London_Bus_Pass_km" localSheetId="0">#REF!</definedName>
    <definedName name="London_Bus_Pass_km">#REF!</definedName>
    <definedName name="LookActionPlanTargets" localSheetId="0">#REF!</definedName>
    <definedName name="LookActionPlanTargets">#REF!</definedName>
    <definedName name="LookSubline" localSheetId="0">#REF!</definedName>
    <definedName name="LookSubline">#REF!</definedName>
    <definedName name="LPG_Admin" localSheetId="0">#REF!</definedName>
    <definedName name="LPG_Admin">#REF!</definedName>
    <definedName name="LPG_CNG_Van_CO2" localSheetId="0">#REF!</definedName>
    <definedName name="LPG_CNG_Van_CO2">#REF!</definedName>
    <definedName name="LPG_CNG_Van_Miles" localSheetId="0">#REF!</definedName>
    <definedName name="LPG_CNG_Van_Miles">#REF!</definedName>
    <definedName name="LPG_Drink" localSheetId="0">#REF!</definedName>
    <definedName name="LPG_Drink">#REF!</definedName>
    <definedName name="LPG_EF_CO2" localSheetId="0">#REF!</definedName>
    <definedName name="LPG_EF_CO2">#REF!</definedName>
    <definedName name="LPG_Sewage" localSheetId="0">#REF!</definedName>
    <definedName name="LPG_Sewage">#REF!</definedName>
    <definedName name="LPG_Sludge" localSheetId="0">#REF!</definedName>
    <definedName name="LPG_Sludge">#REF!</definedName>
    <definedName name="LPG_Transport_Freight" localSheetId="0">#REF!</definedName>
    <definedName name="LPG_Transport_Freight">#REF!</definedName>
    <definedName name="LPG_Transport_Passenger" localSheetId="0">#REF!</definedName>
    <definedName name="LPG_Transport_Passenger">#REF!</definedName>
    <definedName name="lst_acronyms" localSheetId="0">#REF!</definedName>
    <definedName name="lst_acronyms">#REF!</definedName>
    <definedName name="lst_all_companies" localSheetId="0">#REF!</definedName>
    <definedName name="lst_all_companies">#REF!</definedName>
    <definedName name="lst_menus" localSheetId="0">#REF!</definedName>
    <definedName name="lst_menus">#REF!</definedName>
    <definedName name="lst_reference" localSheetId="0">#REF!</definedName>
    <definedName name="lst_reference">#REF!</definedName>
    <definedName name="lst_scenarios" localSheetId="0">#REF!</definedName>
    <definedName name="lst_scenarios">#REF!</definedName>
    <definedName name="lu" localSheetId="0">#REF!</definedName>
    <definedName name="lu">#REF!</definedName>
    <definedName name="LYear" localSheetId="0">#REF!</definedName>
    <definedName name="LYear">#REF!</definedName>
    <definedName name="M" localSheetId="0">#REF!</definedName>
    <definedName name="M">#REF!</definedName>
    <definedName name="M_GLAM" localSheetId="0">#REF!</definedName>
    <definedName name="M_GLAM">#REF!</definedName>
    <definedName name="males_UK" localSheetId="0">#REF!</definedName>
    <definedName name="males_UK">#REF!</definedName>
    <definedName name="managers" localSheetId="0">#REF!</definedName>
    <definedName name="managers">#REF!</definedName>
    <definedName name="MAP" localSheetId="0">#REF!</definedName>
    <definedName name="MAP">#REF!</definedName>
    <definedName name="Margin_value__tariff_band___nominal.1">#REF!</definedName>
    <definedName name="Margin_value__tariff_band___nominal.2">#REF!</definedName>
    <definedName name="Margin_value__tariff_band___nominal.3">#REF!</definedName>
    <definedName name="Margins" localSheetId="0">#REF!</definedName>
    <definedName name="Margins">#REF!</definedName>
    <definedName name="markit" localSheetId="0">#REF!</definedName>
    <definedName name="markit">#REF!</definedName>
    <definedName name="maximo" localSheetId="0">#REF!</definedName>
    <definedName name="maximo">#REF!</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ed_Diesel_CO2" localSheetId="0">#REF!</definedName>
    <definedName name="Med_Diesel_CO2">#REF!</definedName>
    <definedName name="Med_Diesel_Miles" localSheetId="0">#REF!</definedName>
    <definedName name="Med_Diesel_Miles">#REF!</definedName>
    <definedName name="Med_Hybrid_Miles" localSheetId="0">#REF!</definedName>
    <definedName name="Med_Hybrid_Miles">#REF!</definedName>
    <definedName name="Med_Mbike_CO2" localSheetId="0">#REF!</definedName>
    <definedName name="Med_Mbike_CO2">#REF!</definedName>
    <definedName name="Med_Mbike_Miles" localSheetId="0">#REF!</definedName>
    <definedName name="Med_Mbike_Miles">#REF!</definedName>
    <definedName name="Med_Petrol_CO2" localSheetId="0">#REF!</definedName>
    <definedName name="Med_Petrol_CO2">#REF!</definedName>
    <definedName name="Med_Petrol_Hybrid_CO2" localSheetId="0">#REF!</definedName>
    <definedName name="Med_Petrol_Hybrid_CO2">#REF!</definedName>
    <definedName name="Med_Petrol_Miles" localSheetId="0">#REF!</definedName>
    <definedName name="Med_Petrol_Miles">#REF!</definedName>
    <definedName name="Medium_LPG_CNG_CO2" localSheetId="0">#REF!</definedName>
    <definedName name="Medium_LPG_CNG_CO2">#REF!</definedName>
    <definedName name="Medium_LPG_CNG_Miles" localSheetId="0">#REF!</definedName>
    <definedName name="Medium_LPG_CNG_Miles">#REF!</definedName>
    <definedName name="MERSEYSIDE" localSheetId="0">#REF!</definedName>
    <definedName name="MERSEYSIDE">#REF!</definedName>
    <definedName name="miles_km_conversion" localSheetId="0">#REF!</definedName>
    <definedName name="miles_km_conversion">#REF!</definedName>
    <definedName name="misc" localSheetId="0">#REF!</definedName>
    <definedName name="misc">#REF!</definedName>
    <definedName name="MJW_EFF" localSheetId="0">#REF!</definedName>
    <definedName name="MJW_EFF">#REF!</definedName>
    <definedName name="Model_column_total">#REF!</definedName>
    <definedName name="Model_period_end">#REF!</definedName>
    <definedName name="Model_period_start">#REF!</definedName>
    <definedName name="Modelling_period_check">#REF!</definedName>
    <definedName name="Modelling_period_check_overall">#REF!</definedName>
    <definedName name="Month" localSheetId="0">#REF!</definedName>
    <definedName name="Month">#REF!</definedName>
    <definedName name="Month_number" localSheetId="0">#REF!</definedName>
    <definedName name="Month_number">#REF!</definedName>
    <definedName name="Months_in_a_year">#REF!</definedName>
    <definedName name="Months_per_period">#REF!</definedName>
    <definedName name="MoodyPension" localSheetId="0">#REF!</definedName>
    <definedName name="MoodyPension">#REF!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mQgBC" localSheetId="0">OFFSET(#REF!,0,#REF!,1,#REF!)</definedName>
    <definedName name="mQgBC">OFFSET(#REF!,0,#REF!,1,#REF!)</definedName>
    <definedName name="mQgLabels" localSheetId="0">OFFSET(#REF!,0,#REF!,2,#REF!)</definedName>
    <definedName name="mQgLabels">OFFSET(#REF!,0,#REF!,2,#REF!)</definedName>
    <definedName name="N" localSheetId="0">#REF!</definedName>
    <definedName name="N">#REF!</definedName>
    <definedName name="N_A_H" localSheetId="0">#REF!</definedName>
    <definedName name="N_A_H">#REF!</definedName>
    <definedName name="N_A_M" localSheetId="0">#REF!</definedName>
    <definedName name="N_A_M">#REF!</definedName>
    <definedName name="N_AW_H" localSheetId="0">#REF!</definedName>
    <definedName name="N_AW_H">#REF!</definedName>
    <definedName name="N_AW_L" localSheetId="0">#REF!</definedName>
    <definedName name="N_AW_L">#REF!</definedName>
    <definedName name="N_AW_M" localSheetId="0">#REF!</definedName>
    <definedName name="N_AW_M">#REF!</definedName>
    <definedName name="N_DS_AD" localSheetId="0">#REF!</definedName>
    <definedName name="N_DS_AD">#REF!</definedName>
    <definedName name="N_DS_APD" localSheetId="0">#REF!</definedName>
    <definedName name="N_DS_APD">#REF!</definedName>
    <definedName name="N_DS_Comp" localSheetId="0">#REF!</definedName>
    <definedName name="N_DS_Comp">#REF!</definedName>
    <definedName name="N_DS_Limed" localSheetId="0">#REF!</definedName>
    <definedName name="N_DS_Limed">#REF!</definedName>
    <definedName name="N_DS_Raw" localSheetId="0">#REF!</definedName>
    <definedName name="N_DS_Raw">#REF!</definedName>
    <definedName name="N_DS_Sludge" localSheetId="0">#REF!</definedName>
    <definedName name="N_DS_Sludge">#REF!</definedName>
    <definedName name="N_DS_THP" localSheetId="0">#REF!</definedName>
    <definedName name="N_DS_THP">#REF!</definedName>
    <definedName name="N_E" localSheetId="0">#REF!</definedName>
    <definedName name="N_E">#REF!</definedName>
    <definedName name="N_G" localSheetId="0">#REF!</definedName>
    <definedName name="N_G">#REF!</definedName>
    <definedName name="N_YORKS" localSheetId="0">#REF!</definedName>
    <definedName name="N_YORKS">#REF!</definedName>
    <definedName name="N2O_CO2eq_GWP" localSheetId="0">#REF!</definedName>
    <definedName name="N2O_CO2eq_GWP">#REF!</definedName>
    <definedName name="N2O_N_N2O_conversion" localSheetId="0">#REF!</definedName>
    <definedName name="N2O_N_N2O_conversion">#REF!</definedName>
    <definedName name="name" localSheetId="0">#REF!</definedName>
    <definedName name="name">#REF!</definedName>
    <definedName name="name_table" localSheetId="0">#REF!</definedName>
    <definedName name="name_table">#REF!</definedName>
    <definedName name="names" localSheetId="0">#REF!</definedName>
    <definedName name="names">#REF!</definedName>
    <definedName name="Nat_Rail_Pass_CO2" localSheetId="0">#REF!</definedName>
    <definedName name="Nat_Rail_Pass_CO2">#REF!</definedName>
    <definedName name="Nat_Rail_Pass_km" localSheetId="0">#REF!</definedName>
    <definedName name="Nat_Rail_Pass_km">#REF!</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SBPinputs" localSheetId="0">#REF!</definedName>
    <definedName name="NESBPinputs">#REF!</definedName>
    <definedName name="NESBPtrans" localSheetId="0">#REF!</definedName>
    <definedName name="NESBPtrans">#REF!</definedName>
    <definedName name="NEStransition" localSheetId="0">#REF!</definedName>
    <definedName name="NEStransition">#REF!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ew" hidden="1">#REF!</definedName>
    <definedName name="NEWAREA" localSheetId="0">#REF!</definedName>
    <definedName name="NEWAREA">#REF!</definedName>
    <definedName name="NGas_Admin" localSheetId="0">#REF!</definedName>
    <definedName name="NGas_Admin">#REF!</definedName>
    <definedName name="Ngas_Admin_Exp" localSheetId="0">#REF!</definedName>
    <definedName name="Ngas_Admin_Exp">#REF!</definedName>
    <definedName name="NGas_CHP_Admin" localSheetId="0">#REF!</definedName>
    <definedName name="NGas_CHP_Admin">#REF!</definedName>
    <definedName name="NGas_CHP_Drink" localSheetId="0">#REF!</definedName>
    <definedName name="NGas_CHP_Drink">#REF!</definedName>
    <definedName name="NGas_CHP_Sewage" localSheetId="0">#REF!</definedName>
    <definedName name="NGas_CHP_Sewage">#REF!</definedName>
    <definedName name="NGas_Drink" localSheetId="0">#REF!</definedName>
    <definedName name="NGas_Drink">#REF!</definedName>
    <definedName name="Ngas_Drink_Exp" localSheetId="0">#REF!</definedName>
    <definedName name="Ngas_Drink_Exp">#REF!</definedName>
    <definedName name="NGas_EF_CO2" localSheetId="0">#REF!</definedName>
    <definedName name="NGas_EF_CO2">#REF!</definedName>
    <definedName name="NGas_NGQCHP1" localSheetId="0">#REF!</definedName>
    <definedName name="NGas_NGQCHP1">#REF!</definedName>
    <definedName name="NGas_NGQCHP2" localSheetId="0">#REF!</definedName>
    <definedName name="NGas_NGQCHP2">#REF!</definedName>
    <definedName name="NGas_Sewage" localSheetId="0">#REF!</definedName>
    <definedName name="NGas_Sewage">#REF!</definedName>
    <definedName name="Ngas_Sewage_Exp" localSheetId="0">#REF!</definedName>
    <definedName name="Ngas_Sewage_Exp">#REF!</definedName>
    <definedName name="NGas_Sludge" localSheetId="0">#REF!</definedName>
    <definedName name="NGas_Sludge">#REF!</definedName>
    <definedName name="Ngas_Sludge_Exp" localSheetId="0">#REF!</definedName>
    <definedName name="Ngas_Sludge_Exp">#REF!</definedName>
    <definedName name="Nload_Secondary" localSheetId="0">#REF!</definedName>
    <definedName name="Nload_Secondary">#REF!</definedName>
    <definedName name="No_Biogas_Data" localSheetId="0">#REF!</definedName>
    <definedName name="No_Biogas_Data">#REF!</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nAppointed" localSheetId="0">#REF!</definedName>
    <definedName name="NonAppointed">#REF!</definedName>
    <definedName name="NORFOLK" localSheetId="0">#REF!</definedName>
    <definedName name="NORFOLK">#REF!</definedName>
    <definedName name="NORTHANTS" localSheetId="0">#REF!</definedName>
    <definedName name="NORTHANTS">#REF!</definedName>
    <definedName name="NORTHUMBERLAND" localSheetId="0">#REF!</definedName>
    <definedName name="NORTHUMBERLAND">#REF!</definedName>
    <definedName name="Notional" localSheetId="0">#REF!</definedName>
    <definedName name="Notional">#REF!</definedName>
    <definedName name="Notional_target_gearing___wholesale">#REF!</definedName>
    <definedName name="NOTTS" localSheetId="0">#REF!</definedName>
    <definedName name="NOTTS">#REF!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NvsASD">"V2006-03-22"</definedName>
    <definedName name="NvsAutoDrillOk">"VN"</definedName>
    <definedName name="NvsElapsedTime">0.0345248842568253</definedName>
    <definedName name="NvsEndTime">38812.6159520833</definedName>
    <definedName name="NvsInstSpec">"%,FTW_CC,TCOSTCENTRE_ROLLUP,NALL VALUES"</definedName>
    <definedName name="NvsLayoutType">"M3"</definedName>
    <definedName name="NvsPanelEffdt">"V2003-06-20"</definedName>
    <definedName name="NvsPanelSetid">"VTWA"</definedName>
    <definedName name="NvsParentRef" localSheetId="0">#REF!</definedName>
    <definedName name="NvsParentRef">#REF!</definedName>
    <definedName name="NvsReqBU">"VGL002"</definedName>
    <definedName name="NvsReqBUOnly">"VY"</definedName>
    <definedName name="NvsTransLed">"VN"</definedName>
    <definedName name="NvsTreeASD">"V2006-03-22"</definedName>
    <definedName name="NvsValTbl.BUSINESS_UNIT">"BUS_UNIT_TBL_GL"</definedName>
    <definedName name="NW_A_H">#REF!</definedName>
    <definedName name="NW_A_L" localSheetId="0">#REF!</definedName>
    <definedName name="NW_A_L">#REF!</definedName>
    <definedName name="NW_A_M" localSheetId="0">#REF!</definedName>
    <definedName name="NW_A_M">#REF!</definedName>
    <definedName name="NW_A_N" localSheetId="0">#REF!</definedName>
    <definedName name="NW_A_N">#REF!</definedName>
    <definedName name="NW_AW_H" localSheetId="0">#REF!</definedName>
    <definedName name="NW_AW_H">#REF!</definedName>
    <definedName name="NW_AW_L" localSheetId="0">#REF!</definedName>
    <definedName name="NW_AW_L">#REF!</definedName>
    <definedName name="NW_AW_M" localSheetId="0">#REF!</definedName>
    <definedName name="NW_AW_M">#REF!</definedName>
    <definedName name="NW_AW_N" localSheetId="0">#REF!</definedName>
    <definedName name="NW_AW_N">#REF!</definedName>
    <definedName name="NW_E" localSheetId="0">#REF!</definedName>
    <definedName name="NW_E">#REF!</definedName>
    <definedName name="NW_G" localSheetId="0">#REF!</definedName>
    <definedName name="NW_G">#REF!</definedName>
    <definedName name="NW_halfpreston" localSheetId="0">#REF!</definedName>
    <definedName name="NW_halfpreston">#REF!</definedName>
    <definedName name="NW_W" localSheetId="0">#REF!</definedName>
    <definedName name="NW_W">#REF!</definedName>
    <definedName name="NWTBPinputs" localSheetId="0">#REF!</definedName>
    <definedName name="NWTBPinputs">#REF!</definedName>
    <definedName name="NWTBPtrans" localSheetId="0">#REF!</definedName>
    <definedName name="NWTBPtrans">#REF!</definedName>
    <definedName name="NWTtransition" localSheetId="0">#REF!</definedName>
    <definedName name="NWTtransition">#REF!</definedName>
    <definedName name="O" localSheetId="0">#REF!</definedName>
    <definedName name="O">#REF!</definedName>
    <definedName name="obxIssuesLog" localSheetId="0">#REF!</definedName>
    <definedName name="obxIssuesLog">#REF!</definedName>
    <definedName name="OCF_Sites_List" localSheetId="0">#REF!</definedName>
    <definedName name="OCF_Sites_List">#REF!</definedName>
    <definedName name="ODLookUp" localSheetId="0">#REF!</definedName>
    <definedName name="ODLookUp">#REF!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fwat_grades" localSheetId="0">#REF!</definedName>
    <definedName name="Ofwat_grades">#REF!</definedName>
    <definedName name="OfwatCOPIerror" localSheetId="0">#REF!</definedName>
    <definedName name="OfwatCOPIerror">#REF!</definedName>
    <definedName name="OISIII" localSheetId="0" hidden="1">#REF!</definedName>
    <definedName name="OISIII" hidden="1">#REF!</definedName>
    <definedName name="old" localSheetId="0">#REF!</definedName>
    <definedName name="old">#REF!</definedName>
    <definedName name="oldsub" localSheetId="0">#REF!</definedName>
    <definedName name="oldsub">#REF!</definedName>
    <definedName name="ooo" localSheetId="0">#REF!</definedName>
    <definedName name="ooo">#REF!</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PEXACT" localSheetId="0">#REF!</definedName>
    <definedName name="OPEXACT">#REF!</definedName>
    <definedName name="OpexAnalysis" localSheetId="0">#REF!</definedName>
    <definedName name="OpexAnalysis">#REF!</definedName>
    <definedName name="OPEXCALC" localSheetId="0">#REF!</definedName>
    <definedName name="OPEXCALC">#REF!</definedName>
    <definedName name="OPEXCALC2" localSheetId="0">#REF!</definedName>
    <definedName name="OPEXCALC2">#REF!</definedName>
    <definedName name="OpexInputs">"Input!$T$2:$AF$2"</definedName>
    <definedName name="OpexRPIFlex" localSheetId="0">#REF!</definedName>
    <definedName name="OpexRPIFlex">#REF!</definedName>
    <definedName name="OPEXWD" localSheetId="0">#REF!</definedName>
    <definedName name="OPEXWD">#REF!</definedName>
    <definedName name="opt_actuals" localSheetId="0">#REF!</definedName>
    <definedName name="opt_actuals">#REF!</definedName>
    <definedName name="opt_actuals_percentage" localSheetId="0">#REF!</definedName>
    <definedName name="opt_actuals_percentage">#REF!</definedName>
    <definedName name="opt_baseline_bid_threshold" localSheetId="0">#REF!</definedName>
    <definedName name="opt_baseline_bid_threshold">#REF!</definedName>
    <definedName name="opt_baseline_cap" localSheetId="0">#REF!</definedName>
    <definedName name="opt_baseline_cap">#REF!</definedName>
    <definedName name="opt_bids" localSheetId="0">#REF!</definedName>
    <definedName name="opt_bids">#REF!</definedName>
    <definedName name="opt_bids_percentage" localSheetId="0">#REF!</definedName>
    <definedName name="opt_bids_percentage">#REF!</definedName>
    <definedName name="opt_gearing" localSheetId="0">#REF!</definedName>
    <definedName name="opt_gearing">#REF!</definedName>
    <definedName name="opt_tax" localSheetId="0">#REF!</definedName>
    <definedName name="opt_tax">#REF!</definedName>
    <definedName name="opt_wacc" localSheetId="0">#REF!</definedName>
    <definedName name="opt_wacc">#REF!</definedName>
    <definedName name="Ordinary_dividend_declared___control___nominal.ADDN1">#REF!</definedName>
    <definedName name="Ordinary_dividend_declared___control___nominal.ADDN1.NEG">#REF!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 localSheetId="0">#REF!</definedName>
    <definedName name="OTHER">#REF!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utput_Advanced_Digestion_DG" localSheetId="0">#REF!</definedName>
    <definedName name="Output_Advanced_Digestion_DG">#REF!</definedName>
    <definedName name="Output_Compost_DG" localSheetId="0">#REF!</definedName>
    <definedName name="Output_Compost_DG">#REF!</definedName>
    <definedName name="Output_Digestion_DG" localSheetId="0">#REF!</definedName>
    <definedName name="Output_Digestion_DG">#REF!</definedName>
    <definedName name="Output_Digestlandfill_DG" localSheetId="0">#REF!</definedName>
    <definedName name="Output_Digestlandfill_DG">#REF!</definedName>
    <definedName name="Output_Incin_DG" localSheetId="0">#REF!</definedName>
    <definedName name="Output_Incin_DG">#REF!</definedName>
    <definedName name="Output_limedlandfill_DG" localSheetId="0">#REF!</definedName>
    <definedName name="Output_limedlandfill_DG">#REF!</definedName>
    <definedName name="Output_Rawlandfill_DG" localSheetId="0">#REF!</definedName>
    <definedName name="Output_Rawlandfill_DG">#REF!</definedName>
    <definedName name="Output_Rivers_CO2eq" localSheetId="0">#REF!</definedName>
    <definedName name="Output_Rivers_CO2eq">#REF!</definedName>
    <definedName name="Output_Total_Land_Downstream_DG" localSheetId="0">#REF!</definedName>
    <definedName name="Output_Total_Land_Downstream_DG">#REF!</definedName>
    <definedName name="Outputs" localSheetId="0">#REF!</definedName>
    <definedName name="Outputs">#REF!</definedName>
    <definedName name="Override_____of_dividends_issued_as_scrip_shares">#REF!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OXF" localSheetId="0">#REF!</definedName>
    <definedName name="OXF">#REF!</definedName>
    <definedName name="OXON" localSheetId="0">#REF!</definedName>
    <definedName name="OXON">#REF!</definedName>
    <definedName name="Ozonation_EF_N2O" localSheetId="0">#REF!</definedName>
    <definedName name="Ozonation_EF_N2O">#REF!</definedName>
    <definedName name="Ozone_Drink" localSheetId="0">#REF!</definedName>
    <definedName name="Ozone_Drink">#REF!</definedName>
    <definedName name="P" localSheetId="0">#REF!</definedName>
    <definedName name="P">#REF!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assenger_Dom_CO2" localSheetId="0">#REF!</definedName>
    <definedName name="Passenger_Dom_CO2">#REF!</definedName>
    <definedName name="Passenger_Dom_pkm" localSheetId="0">#REF!</definedName>
    <definedName name="Passenger_Dom_pkm">#REF!</definedName>
    <definedName name="Passenger_Dom_Uplift" localSheetId="0">#REF!</definedName>
    <definedName name="Passenger_Dom_Uplift">#REF!</definedName>
    <definedName name="Passenger_Freight_Dom_Uplift" localSheetId="0">#REF!</definedName>
    <definedName name="Passenger_Freight_Dom_Uplift">#REF!</definedName>
    <definedName name="Passenger_Freight_LH_Uplift" localSheetId="0">#REF!</definedName>
    <definedName name="Passenger_Freight_LH_Uplift">#REF!</definedName>
    <definedName name="Passenger_Freight_SH_Uplift" localSheetId="0">#REF!</definedName>
    <definedName name="Passenger_Freight_SH_Uplift">#REF!</definedName>
    <definedName name="Passenger_LH_Ave_CO2" localSheetId="0">#REF!</definedName>
    <definedName name="Passenger_LH_Ave_CO2">#REF!</definedName>
    <definedName name="Passenger_LH_Ave_pkm" localSheetId="0">#REF!</definedName>
    <definedName name="Passenger_LH_Ave_pkm">#REF!</definedName>
    <definedName name="Passenger_LH_Busin_CO2" localSheetId="0">#REF!</definedName>
    <definedName name="Passenger_LH_Busin_CO2">#REF!</definedName>
    <definedName name="Passenger_LH_Busin_pkm" localSheetId="0">#REF!</definedName>
    <definedName name="Passenger_LH_Busin_pkm">#REF!</definedName>
    <definedName name="Passenger_LH_CO2" localSheetId="0">#REF!</definedName>
    <definedName name="Passenger_LH_CO2">#REF!</definedName>
    <definedName name="Passenger_LH_Econ_CO2" localSheetId="0">#REF!</definedName>
    <definedName name="Passenger_LH_Econ_CO2">#REF!</definedName>
    <definedName name="Passenger_LH_Econ_pkm" localSheetId="0">#REF!</definedName>
    <definedName name="Passenger_LH_Econ_pkm">#REF!</definedName>
    <definedName name="Passenger_LH_First_CO2" localSheetId="0">#REF!</definedName>
    <definedName name="Passenger_LH_First_CO2">#REF!</definedName>
    <definedName name="Passenger_LH_First_pkm" localSheetId="0">#REF!</definedName>
    <definedName name="Passenger_LH_First_pkm">#REF!</definedName>
    <definedName name="Passenger_LH_Prem_Econ_CO2" localSheetId="0">#REF!</definedName>
    <definedName name="Passenger_LH_Prem_Econ_CO2">#REF!</definedName>
    <definedName name="Passenger_LH_Prem_Econ_pkm" localSheetId="0">#REF!</definedName>
    <definedName name="Passenger_LH_Prem_Econ_pkm">#REF!</definedName>
    <definedName name="Passenger_LH_Uplift" localSheetId="0">#REF!</definedName>
    <definedName name="Passenger_LH_Uplift">#REF!</definedName>
    <definedName name="Passenger_SH_Ave_CO2" localSheetId="0">#REF!</definedName>
    <definedName name="Passenger_SH_Ave_CO2">#REF!</definedName>
    <definedName name="Passenger_SH_Ave_pkm" localSheetId="0">#REF!</definedName>
    <definedName name="Passenger_SH_Ave_pkm">#REF!</definedName>
    <definedName name="Passenger_SH_Busin_CO2" localSheetId="0">#REF!</definedName>
    <definedName name="Passenger_SH_Busin_CO2">#REF!</definedName>
    <definedName name="Passenger_SH_Busin_pkm" localSheetId="0">#REF!</definedName>
    <definedName name="Passenger_SH_Busin_pkm">#REF!</definedName>
    <definedName name="Passenger_SH_CO2" localSheetId="0">#REF!</definedName>
    <definedName name="Passenger_SH_CO2">#REF!</definedName>
    <definedName name="Passenger_SH_Econ_CO2" localSheetId="0">#REF!</definedName>
    <definedName name="Passenger_SH_Econ_CO2">#REF!</definedName>
    <definedName name="Passenger_SH_Econ_pkm" localSheetId="0">#REF!</definedName>
    <definedName name="Passenger_SH_Econ_pkm">#REF!</definedName>
    <definedName name="Passenger_SH_Uplift" localSheetId="0">#REF!</definedName>
    <definedName name="Passenger_SH_Uplift">#REF!</definedName>
    <definedName name="path_LTDS" localSheetId="0">#REF!</definedName>
    <definedName name="path_LTDS">#REF!</definedName>
    <definedName name="path_LTDS_2nd" localSheetId="0">#REF!</definedName>
    <definedName name="path_LTDS_2nd">#REF!</definedName>
    <definedName name="path_totex" localSheetId="0">#REF!</definedName>
    <definedName name="path_totex">#REF!</definedName>
    <definedName name="Paul" localSheetId="0">#REF!</definedName>
    <definedName name="Pau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BaseTypes" localSheetId="0">#REF!</definedName>
    <definedName name="PBaseTypes">#REF!</definedName>
    <definedName name="Pct_Tol" localSheetId="0">#REF!</definedName>
    <definedName name="Pct_Tol">#REF!</definedName>
    <definedName name="pe_sewage" localSheetId="0">#REF!</definedName>
    <definedName name="pe_sewage">#REF!</definedName>
    <definedName name="Pension" localSheetId="0">#REF!</definedName>
    <definedName name="Pension">#REF!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cent_fraction_conversion" localSheetId="0">#REF!</definedName>
    <definedName name="percent_fraction_conversion">#REF!</definedName>
    <definedName name="Perfluorobutane_CO2eq_GWP" localSheetId="0">#REF!</definedName>
    <definedName name="Perfluorobutane_CO2eq_GWP">#REF!</definedName>
    <definedName name="Perfluorobutane_Weight" localSheetId="0">#REF!</definedName>
    <definedName name="Perfluorobutane_Weight">#REF!</definedName>
    <definedName name="Perfluorocyclobutane_CO2eq_GWP" localSheetId="0">#REF!</definedName>
    <definedName name="Perfluorocyclobutane_CO2eq_GWP">#REF!</definedName>
    <definedName name="Perfluorocyclobutane_Weight" localSheetId="0">#REF!</definedName>
    <definedName name="Perfluorocyclobutane_Weight">#REF!</definedName>
    <definedName name="Perfluoroethane_CO2eq_GWP" localSheetId="0">#REF!</definedName>
    <definedName name="Perfluoroethane_CO2eq_GWP">#REF!</definedName>
    <definedName name="Perfluoroethane_Weight" localSheetId="0">#REF!</definedName>
    <definedName name="Perfluoroethane_Weight">#REF!</definedName>
    <definedName name="Perfluorohexane_CO2eq_GWP" localSheetId="0">#REF!</definedName>
    <definedName name="Perfluorohexane_CO2eq_GWP">#REF!</definedName>
    <definedName name="Perfluorohexane_Weight" localSheetId="0">#REF!</definedName>
    <definedName name="Perfluorohexane_Weight">#REF!</definedName>
    <definedName name="Perfluoromethane_CO2eq_GWP" localSheetId="0">#REF!</definedName>
    <definedName name="Perfluoromethane_CO2eq_GWP">#REF!</definedName>
    <definedName name="Perfluoromethane_Weight" localSheetId="0">#REF!</definedName>
    <definedName name="Perfluoromethane_Weight">#REF!</definedName>
    <definedName name="Perfluoropentane_CO2eq_GWP" localSheetId="0">#REF!</definedName>
    <definedName name="Perfluoropentane_CO2eq_GWP">#REF!</definedName>
    <definedName name="Perfluoropentane_Weight" localSheetId="0">#REF!</definedName>
    <definedName name="Perfluoropentane_Weight">#REF!</definedName>
    <definedName name="Perfluoropropane_CO2eq_GWP" localSheetId="0">#REF!</definedName>
    <definedName name="Perfluoropropane_CO2eq_GWP">#REF!</definedName>
    <definedName name="Perfluoropropane_Weight" localSheetId="0">#REF!</definedName>
    <definedName name="Perfluoropropane_Weight">#REF!</definedName>
    <definedName name="Period_number">#REF!</definedName>
    <definedName name="persons_UK" localSheetId="0">#REF!</definedName>
    <definedName name="persons_UK">#REF!</definedName>
    <definedName name="Petrol_EF_CO2" localSheetId="0">#REF!</definedName>
    <definedName name="Petrol_EF_CO2">#REF!</definedName>
    <definedName name="Petrol_Transport_Freight" localSheetId="0">#REF!</definedName>
    <definedName name="Petrol_Transport_Freight">#REF!</definedName>
    <definedName name="Petrol_Transport_Passenger" localSheetId="0">#REF!</definedName>
    <definedName name="Petrol_Transport_Passenger">#REF!</definedName>
    <definedName name="Petrol_Van_CO2" localSheetId="0">#REF!</definedName>
    <definedName name="Petrol_Van_CO2">#REF!</definedName>
    <definedName name="Petrol_Van_Miles" localSheetId="0">#REF!</definedName>
    <definedName name="Petrol_Van_Miles">#REF!</definedName>
    <definedName name="Phase" localSheetId="0">#REF!</definedName>
    <definedName name="Phase">#REF!</definedName>
    <definedName name="Phase2" localSheetId="0">#REF!</definedName>
    <definedName name="Phase2">#REF!</definedName>
    <definedName name="Phase5" localSheetId="0">#REF!</definedName>
    <definedName name="Phase5">#REF!</definedName>
    <definedName name="Phase6" localSheetId="0">#REF!</definedName>
    <definedName name="Phase6">#REF!</definedName>
    <definedName name="Phase7" localSheetId="0">#REF!</definedName>
    <definedName name="Phase7">#REF!</definedName>
    <definedName name="Phase8" localSheetId="0">#REF!</definedName>
    <definedName name="Phase8">#REF!</definedName>
    <definedName name="Pie_Rev" localSheetId="0">#REF!</definedName>
    <definedName name="Pie_Rev">#REF!</definedName>
    <definedName name="PolicyAssumptionName" localSheetId="0">#REF!</definedName>
    <definedName name="PolicyAssumptionName">#REF!</definedName>
    <definedName name="POPN" localSheetId="0">#REF!</definedName>
    <definedName name="POPN">#REF!</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ostFinanceabilityAdjustments" localSheetId="0">#REF!</definedName>
    <definedName name="PostFinanceabilityAdjustments">#REF!</definedName>
    <definedName name="Power_CHP" localSheetId="0">#REF!</definedName>
    <definedName name="Power_CHP">#REF!</definedName>
    <definedName name="Power_NGasCHP_Admin" localSheetId="0">#REF!</definedName>
    <definedName name="Power_NGasCHP_Admin">#REF!</definedName>
    <definedName name="Power_NGasCHP_Drink" localSheetId="0">#REF!</definedName>
    <definedName name="Power_NGasCHP_Drink">#REF!</definedName>
    <definedName name="Power_NGasCHP_Import1" localSheetId="0">#REF!</definedName>
    <definedName name="Power_NGasCHP_Import1">#REF!</definedName>
    <definedName name="Power_NGasCHP_Import2" localSheetId="0">#REF!</definedName>
    <definedName name="Power_NGasCHP_Import2">#REF!</definedName>
    <definedName name="Power_NGasCHP_Sewage" localSheetId="0">#REF!</definedName>
    <definedName name="Power_NGasCHP_Sewage">#REF!</definedName>
    <definedName name="POWYS" localSheetId="0">#REF!</definedName>
    <definedName name="POWYS">#REF!</definedName>
    <definedName name="PPM_Actuals" localSheetId="0">#REF!</definedName>
    <definedName name="PPM_Actuals">#REF!</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eEff" localSheetId="0">#REF!</definedName>
    <definedName name="PreEff">#REF!</definedName>
    <definedName name="PriceBaseCurrency" localSheetId="0">#REF!</definedName>
    <definedName name="PriceBaseCurrency">#REF!</definedName>
    <definedName name="PriceBaseFinancialYears" localSheetId="0">#REF!</definedName>
    <definedName name="PriceBaseFinancialYears">#REF!</definedName>
    <definedName name="PriceBaseType" localSheetId="0">#REF!</definedName>
    <definedName name="PriceBaseType">#REF!</definedName>
    <definedName name="PriceBaseYear" localSheetId="0">#REF!</definedName>
    <definedName name="PriceBaseYear">#REF!</definedName>
    <definedName name="PriceBaseYearAndMonth" localSheetId="0">#REF!</definedName>
    <definedName name="PriceBaseYearAndMonth">#REF!</definedName>
    <definedName name="PricingType" localSheetId="0">#REF!</definedName>
    <definedName name="PricingType">#REF!</definedName>
    <definedName name="PrimaryRC04" localSheetId="0">#REF!</definedName>
    <definedName name="PrimaryRC04">#REF!</definedName>
    <definedName name="PrimaryRC05" localSheetId="0">#REF!</definedName>
    <definedName name="PrimaryRC05">#REF!</definedName>
    <definedName name="PRINT" localSheetId="0">#REF!</definedName>
    <definedName name="PRINT">#REF!</definedName>
    <definedName name="_xlnm.Print_Area" localSheetId="0">#REF!</definedName>
    <definedName name="_xlnm.Print_Area">#REF!</definedName>
    <definedName name="Print_Area_T16" localSheetId="0">#REF!</definedName>
    <definedName name="Print_Area_T16">#REF!</definedName>
    <definedName name="PRINT_MACRO" localSheetId="0">#REF!</definedName>
    <definedName name="PRINT_MACRO">#REF!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leInps" localSheetId="0">#REF!</definedName>
    <definedName name="ProfileInps">#REF!</definedName>
    <definedName name="Profit" localSheetId="0">#REF!</definedName>
    <definedName name="Profit">#REF!</definedName>
    <definedName name="Profit_after_tax___Appointee___nominal">#REF!</definedName>
    <definedName name="Profit_after_tax_post_financeability_adjustment___appointee___nominal">#REF!</definedName>
    <definedName name="Profit_before_tax___Appointee___nominal">#REF!</definedName>
    <definedName name="progs" localSheetId="0">#REF!</definedName>
    <definedName name="progs">#REF!</definedName>
    <definedName name="Project_List___by_Subline" localSheetId="0">#REF!</definedName>
    <definedName name="Project_List___by_Subline">#REF!</definedName>
    <definedName name="Properties_WW" localSheetId="0">#REF!</definedName>
    <definedName name="Properties_WW">#REF!</definedName>
    <definedName name="Proportion_of_debtors_to_revenue">#REF!</definedName>
    <definedName name="Proportion_of_net_margin_customers___Tariff_Ban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RT" localSheetId="0">#REF!</definedName>
    <definedName name="PRT">#REF!</definedName>
    <definedName name="PRTBPinputs" localSheetId="0">#REF!</definedName>
    <definedName name="PRTBPinputs">#REF!</definedName>
    <definedName name="PRTBPtrans" localSheetId="0">#REF!</definedName>
    <definedName name="PRTBPtrans">#REF!</definedName>
    <definedName name="PRTCOUNT" localSheetId="0">#REF!</definedName>
    <definedName name="PRTCOUNT">#REF!</definedName>
    <definedName name="PRTEND" localSheetId="0">#REF!</definedName>
    <definedName name="PRTEND">#REF!</definedName>
    <definedName name="PRTSTART" localSheetId="0">#REF!</definedName>
    <definedName name="PRTSTART">#REF!</definedName>
    <definedName name="PRTtransition" localSheetId="0">#REF!</definedName>
    <definedName name="PRTtransition">#REF!</definedName>
    <definedName name="PSETUP" localSheetId="0">#REF!</definedName>
    <definedName name="PSETUP">#REF!</definedName>
    <definedName name="PTABLE" localSheetId="0">#REF!</definedName>
    <definedName name="PTABLE">#REF!</definedName>
    <definedName name="pty" localSheetId="0">#REF!</definedName>
    <definedName name="pty">#REF!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 localSheetId="0">#REF!</definedName>
    <definedName name="Q">#REF!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qfx" localSheetId="1" hidden="1">{"NET",#N/A,FALSE,"401C11"}</definedName>
    <definedName name="qfx" localSheetId="0" hidden="1">{"NET",#N/A,FALSE,"401C11"}</definedName>
    <definedName name="qfx" localSheetId="2" hidden="1">{"NET",#N/A,FALSE,"401C11"}</definedName>
    <definedName name="qfx" localSheetId="22" hidden="1">{"NET",#N/A,FALSE,"401C11"}</definedName>
    <definedName name="qfx" hidden="1">{"NET",#N/A,FALSE,"401C11"}</definedName>
    <definedName name="qqq" localSheetId="0">#REF!</definedName>
    <definedName name="qqq">#REF!</definedName>
    <definedName name="qqqq" localSheetId="0">#REF!</definedName>
    <definedName name="qqqq">#REF!</definedName>
    <definedName name="qqqqq" localSheetId="0">#REF!</definedName>
    <definedName name="qqqqq">#REF!</definedName>
    <definedName name="qqqqqqq" localSheetId="0">#REF!</definedName>
    <definedName name="qqqqqqq">#REF!</definedName>
    <definedName name="qqqqqqqqqq" localSheetId="0">#REF!</definedName>
    <definedName name="qqqqqqqqqq">#REF!</definedName>
    <definedName name="qqqqqqqqqqqqqq" localSheetId="0">#REF!</definedName>
    <definedName name="qqqqqqqqqqqqqq">#REF!</definedName>
    <definedName name="qqqqqqqqqqqqqqq" localSheetId="0">#REF!</definedName>
    <definedName name="qqqqqqqqqqqqqqq">#REF!</definedName>
    <definedName name="qqqqqqqqqqqqqqqq" localSheetId="0">#REF!</definedName>
    <definedName name="qqqqqqqqqqqqqqqq">#REF!</definedName>
    <definedName name="qqqqqqqqqqqqqqqqq" localSheetId="0">#REF!</definedName>
    <definedName name="qqqqqqqqqqqqqqqqq">#REF!</definedName>
    <definedName name="qqqqqqqqqqqqqqqqqq" localSheetId="0">#REF!</definedName>
    <definedName name="qqqqqqqqqqqqqqqqqq">#REF!</definedName>
    <definedName name="qqqqqqqqqqqqqqqqqqqqqqqq" localSheetId="0">#REF!</definedName>
    <definedName name="qqqqqqqqqqqqqqqqqqqqqqqq">#REF!</definedName>
    <definedName name="qsysExpenditureExportByProject" localSheetId="0">#REF!</definedName>
    <definedName name="qsysExpenditureExportByProject">#REF!</definedName>
    <definedName name="qsysPlanProjectExport" localSheetId="0">#REF!</definedName>
    <definedName name="qsysPlanProjectExport">#REF!</definedName>
    <definedName name="Quarter1" localSheetId="0">#REF!</definedName>
    <definedName name="Quarter1">#REF!</definedName>
    <definedName name="QuarterRange" localSheetId="0">#REF!</definedName>
    <definedName name="QuarterRange">#REF!</definedName>
    <definedName name="qwefqefa" localSheetId="0" hidden="1">#REF!</definedName>
    <definedName name="qwefqefa" hidden="1">#REF!</definedName>
    <definedName name="Rail_Freight_Tonne_km" localSheetId="0">#REF!</definedName>
    <definedName name="Rail_Freight_Tonne_km">#REF!</definedName>
    <definedName name="Rail_Freight_Tonne_km_CO2" localSheetId="0">#REF!</definedName>
    <definedName name="Rail_Freight_Tonne_km_CO2">#REF!</definedName>
    <definedName name="Rail_Freight_TonneMiles" localSheetId="0">#REF!</definedName>
    <definedName name="Rail_Freight_TonneMiles">#REF!</definedName>
    <definedName name="RangeSelection" localSheetId="0">#REF!</definedName>
    <definedName name="RangeSelection">#REF!</definedName>
    <definedName name="rate" localSheetId="0">#REF!</definedName>
    <definedName name="rate">#REF!</definedName>
    <definedName name="RATES" localSheetId="0">#REF!</definedName>
    <definedName name="RATES">#REF!</definedName>
    <definedName name="Raw_Data_Less_Adj" localSheetId="0">OFFSET(#REF!,0,0,COUNTA(#REF!),COUNTA(#REF!))</definedName>
    <definedName name="Raw_Data_Less_Adj">OFFSET(#REF!,0,0,COUNTA(#REF!),COUNTA(#REF!))</definedName>
    <definedName name="RCF_to_capex___Appointee" localSheetId="1">#REF!</definedName>
    <definedName name="RCF_to_capex___Appointee">#REF!</definedName>
    <definedName name="RCV" localSheetId="0">#REF!</definedName>
    <definedName name="RCV">#REF!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DG" localSheetId="0">#REF!</definedName>
    <definedName name="RDG">#REF!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al" localSheetId="0" hidden="1">#REF!</definedName>
    <definedName name="real" hidden="1">#REF!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fer" localSheetId="0">#REF!</definedName>
    <definedName name="refer">#REF!</definedName>
    <definedName name="RefiReqtAssumption" localSheetId="0">#REF!</definedName>
    <definedName name="RefiReqtAssumption">#REF!</definedName>
    <definedName name="Regular_Taxi_CO2" localSheetId="0">#REF!</definedName>
    <definedName name="Regular_Taxi_CO2">#REF!</definedName>
    <definedName name="Regular_Taxi_Pass_km" localSheetId="0">#REF!</definedName>
    <definedName name="Regular_Taxi_Pass_km">#REF!</definedName>
    <definedName name="Regulatory_equity___regulated_earnings_for_the_regulated_company___Appointee">#REF!</definedName>
    <definedName name="Renew_Admin" localSheetId="0">#REF!</definedName>
    <definedName name="Renew_Admin">#REF!</definedName>
    <definedName name="Renew_Drink_Pump" localSheetId="0">#REF!</definedName>
    <definedName name="Renew_Drink_Pump">#REF!</definedName>
    <definedName name="Renew_Drink_Treat" localSheetId="0">#REF!</definedName>
    <definedName name="Renew_Drink_Treat">#REF!</definedName>
    <definedName name="Renew_Export_Admin" localSheetId="0">#REF!</definedName>
    <definedName name="Renew_Export_Admin">#REF!</definedName>
    <definedName name="Renew_Export_Drink" localSheetId="0">#REF!</definedName>
    <definedName name="Renew_Export_Drink">#REF!</definedName>
    <definedName name="Renew_Export_Sewage" localSheetId="0">#REF!</definedName>
    <definedName name="Renew_Export_Sewage">#REF!</definedName>
    <definedName name="Renew_Export_Sludge" localSheetId="0">#REF!</definedName>
    <definedName name="Renew_Export_Sludge">#REF!</definedName>
    <definedName name="Renew_Sewage_Pump" localSheetId="0">#REF!</definedName>
    <definedName name="Renew_Sewage_Pump">#REF!</definedName>
    <definedName name="Renew_Sewage_Treat" localSheetId="0">#REF!</definedName>
    <definedName name="Renew_Sewage_Treat">#REF!</definedName>
    <definedName name="Renew_Sludge" localSheetId="0">#REF!</definedName>
    <definedName name="Renew_Sludge">#REF!</definedName>
    <definedName name="Renew_Total" localSheetId="0">#REF!</definedName>
    <definedName name="Renew_Total">#REF!</definedName>
    <definedName name="Renewable_EF_CO2" localSheetId="0">#REF!</definedName>
    <definedName name="Renewable_EF_CO2">#REF!</definedName>
    <definedName name="REPORT_YEAR" localSheetId="0">#REF!</definedName>
    <definedName name="REPORT_YEAR">#REF!</definedName>
    <definedName name="ReportBarFormat">#REF!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SULT" localSheetId="0">#REF!</definedName>
    <definedName name="RESULT">#REF!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turns" localSheetId="0">#REF!</definedName>
    <definedName name="Returns">#REF!</definedName>
    <definedName name="Rev_Q" localSheetId="0">#REF!</definedName>
    <definedName name="Rev_Q">#REF!</definedName>
    <definedName name="Revenue" localSheetId="0">#REF!</definedName>
    <definedName name="Revenue">#REF!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evenueAssumptions" localSheetId="0">#REF!</definedName>
    <definedName name="RevenueAssumptions">#REF!</definedName>
    <definedName name="RevReq_Q" localSheetId="0">#REF!</definedName>
    <definedName name="RevReq_Q">#REF!</definedName>
    <definedName name="RevRequirement" localSheetId="0">#REF!</definedName>
    <definedName name="RevRequirement">#REF!</definedName>
    <definedName name="rge" localSheetId="0">#REF!</definedName>
    <definedName name="rge">#REF!</definedName>
    <definedName name="rgwer" localSheetId="0">#REF!</definedName>
    <definedName name="rgwer">#REF!</definedName>
    <definedName name="Rigid_Diesel_0_Laden_km" localSheetId="0">#REF!</definedName>
    <definedName name="Rigid_Diesel_0_Laden_km">#REF!</definedName>
    <definedName name="Rigid_Diesel_100_Laden_km" localSheetId="0">#REF!</definedName>
    <definedName name="Rigid_Diesel_100_Laden_km">#REF!</definedName>
    <definedName name="Rigid_Diesel_25_Laden_km" localSheetId="0">#REF!</definedName>
    <definedName name="Rigid_Diesel_25_Laden_km">#REF!</definedName>
    <definedName name="Rigid_Diesel_50_Laden_km" localSheetId="0">#REF!</definedName>
    <definedName name="Rigid_Diesel_50_Laden_km">#REF!</definedName>
    <definedName name="Rigid_Diesel_75_Laden_km" localSheetId="0">#REF!</definedName>
    <definedName name="Rigid_Diesel_75_Laden_km">#REF!</definedName>
    <definedName name="Rigid_Diesel_Average_CO2" localSheetId="0">#REF!</definedName>
    <definedName name="Rigid_Diesel_Average_CO2">#REF!</definedName>
    <definedName name="Rigid_Diesel_Average_km" localSheetId="0">#REF!</definedName>
    <definedName name="Rigid_Diesel_Average_km">#REF!</definedName>
    <definedName name="Rigid_Diesel_Average_Tonne_km" localSheetId="0">#REF!</definedName>
    <definedName name="Rigid_Diesel_Average_Tonne_km">#REF!</definedName>
    <definedName name="Rigid_Diesel_Average_Tonne_km_CO2" localSheetId="0">#REF!</definedName>
    <definedName name="Rigid_Diesel_Average_Tonne_km_CO2">#REF!</definedName>
    <definedName name="Rigid_Diesel_Heavy_0_Laden_CO2" localSheetId="0">#REF!</definedName>
    <definedName name="Rigid_Diesel_Heavy_0_Laden_CO2">#REF!</definedName>
    <definedName name="Rigid_Diesel_Heavy_0_Laden_km" localSheetId="0">#REF!</definedName>
    <definedName name="Rigid_Diesel_Heavy_0_Laden_km">#REF!</definedName>
    <definedName name="Rigid_Diesel_Heavy_100_Laden_km" localSheetId="0">#REF!</definedName>
    <definedName name="Rigid_Diesel_Heavy_100_Laden_km">#REF!</definedName>
    <definedName name="Rigid_Diesel_Heavy_50_Laden_km" localSheetId="0">#REF!</definedName>
    <definedName name="Rigid_Diesel_Heavy_50_Laden_km">#REF!</definedName>
    <definedName name="Rigid_Diesel_Heavy_Ave_Laden_CO2" localSheetId="0">#REF!</definedName>
    <definedName name="Rigid_Diesel_Heavy_Ave_Laden_CO2">#REF!</definedName>
    <definedName name="Rigid_Diesel_Heavy_Ave_Laden_km" localSheetId="0">#REF!</definedName>
    <definedName name="Rigid_Diesel_Heavy_Ave_Laden_km">#REF!</definedName>
    <definedName name="Rigid_Diesel_Heavy_Tonne_km" localSheetId="0">#REF!</definedName>
    <definedName name="Rigid_Diesel_Heavy_Tonne_km">#REF!</definedName>
    <definedName name="Rigid_Diesel_Heavy_Tonne_km_CO2" localSheetId="0">#REF!</definedName>
    <definedName name="Rigid_Diesel_Heavy_Tonne_km_CO2">#REF!</definedName>
    <definedName name="Rigid_Diesel_Light_0_Laden_CO2" localSheetId="0">#REF!</definedName>
    <definedName name="Rigid_Diesel_Light_0_Laden_CO2">#REF!</definedName>
    <definedName name="Rigid_Diesel_Light_0_Laden_km" localSheetId="0">#REF!</definedName>
    <definedName name="Rigid_Diesel_Light_0_Laden_km">#REF!</definedName>
    <definedName name="Rigid_Diesel_Light_100_Laden_CO2" localSheetId="0">#REF!</definedName>
    <definedName name="Rigid_Diesel_Light_100_Laden_CO2">#REF!</definedName>
    <definedName name="Rigid_Diesel_Light_100_Laden_km" localSheetId="0">#REF!</definedName>
    <definedName name="Rigid_Diesel_Light_100_Laden_km">#REF!</definedName>
    <definedName name="Rigid_Diesel_Light_50_Laden_CO2" localSheetId="0">#REF!</definedName>
    <definedName name="Rigid_Diesel_Light_50_Laden_CO2">#REF!</definedName>
    <definedName name="Rigid_Diesel_Light_50_Laden_km" localSheetId="0">#REF!</definedName>
    <definedName name="Rigid_Diesel_Light_50_Laden_km">#REF!</definedName>
    <definedName name="Rigid_Diesel_Light_Ave_Laden_CO2" localSheetId="0">#REF!</definedName>
    <definedName name="Rigid_Diesel_Light_Ave_Laden_CO2">#REF!</definedName>
    <definedName name="Rigid_Diesel_Light_Ave_Laden_km" localSheetId="0">#REF!</definedName>
    <definedName name="Rigid_Diesel_Light_Ave_Laden_km">#REF!</definedName>
    <definedName name="Rigid_Diesel_Light_Tonne_km" localSheetId="0">#REF!</definedName>
    <definedName name="Rigid_Diesel_Light_Tonne_km">#REF!</definedName>
    <definedName name="Rigid_Diesel_Light_Tonne_km_CO2" localSheetId="0">#REF!</definedName>
    <definedName name="Rigid_Diesel_Light_Tonne_km_CO2">#REF!</definedName>
    <definedName name="Rigid_Diesel_Lorry_0_Laden_FE" localSheetId="0">#REF!</definedName>
    <definedName name="Rigid_Diesel_Lorry_0_Laden_FE">#REF!</definedName>
    <definedName name="Rigid_Diesel_Lorry_100_Laden_FE" localSheetId="0">#REF!</definedName>
    <definedName name="Rigid_Diesel_Lorry_100_Laden_FE">#REF!</definedName>
    <definedName name="Rigid_Diesel_Lorry_25_Laden_FE" localSheetId="0">#REF!</definedName>
    <definedName name="Rigid_Diesel_Lorry_25_Laden_FE">#REF!</definedName>
    <definedName name="Rigid_Diesel_Lorry_50_Laden_FE" localSheetId="0">#REF!</definedName>
    <definedName name="Rigid_Diesel_Lorry_50_Laden_FE">#REF!</definedName>
    <definedName name="Rigid_Diesel_Lorry_75_Laden_FE" localSheetId="0">#REF!</definedName>
    <definedName name="Rigid_Diesel_Lorry_75_Laden_FE">#REF!</definedName>
    <definedName name="Rigid_Diesel_Medium_0_Laden_CO2" localSheetId="0">#REF!</definedName>
    <definedName name="Rigid_Diesel_Medium_0_Laden_CO2">#REF!</definedName>
    <definedName name="Rigid_Diesel_Medium_0_Laden_km" localSheetId="0">#REF!</definedName>
    <definedName name="Rigid_Diesel_Medium_0_Laden_km">#REF!</definedName>
    <definedName name="Rigid_Diesel_Medium_100_Laden_CO2" localSheetId="0">#REF!</definedName>
    <definedName name="Rigid_Diesel_Medium_100_Laden_CO2">#REF!</definedName>
    <definedName name="Rigid_Diesel_Medium_100_Laden_km" localSheetId="0">#REF!</definedName>
    <definedName name="Rigid_Diesel_Medium_100_Laden_km">#REF!</definedName>
    <definedName name="Rigid_Diesel_Medium_50_Laden_CO2" localSheetId="0">#REF!</definedName>
    <definedName name="Rigid_Diesel_Medium_50_Laden_CO2">#REF!</definedName>
    <definedName name="Rigid_Diesel_Medium_50_Laden_km" localSheetId="0">#REF!</definedName>
    <definedName name="Rigid_Diesel_Medium_50_Laden_km">#REF!</definedName>
    <definedName name="Rigid_Diesel_Medium_Ave_Laden_CO2" localSheetId="0">#REF!</definedName>
    <definedName name="Rigid_Diesel_Medium_Ave_Laden_CO2">#REF!</definedName>
    <definedName name="Rigid_Diesel_Medium_Ave_Laden_km" localSheetId="0">#REF!</definedName>
    <definedName name="Rigid_Diesel_Medium_Ave_Laden_km">#REF!</definedName>
    <definedName name="Rigid_Diesel_Medium_Tonne_km" localSheetId="0">#REF!</definedName>
    <definedName name="Rigid_Diesel_Medium_Tonne_km">#REF!</definedName>
    <definedName name="Rigid_Diesel_Medium_Tonne_km_CO2" localSheetId="0">#REF!</definedName>
    <definedName name="Rigid_Diesel_Medium_Tonne_km_CO2">#REF!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localSheetId="20" hidden="1">5</definedName>
    <definedName name="RiskHasSettings" localSheetId="21" hidden="1">5</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#REF!</definedName>
    <definedName name="RiskSamplingType" hidden="1">3</definedName>
    <definedName name="RiskShowRiskWindowAtEndOfSimulation">TRUE</definedName>
    <definedName name="RiskStandardRecalc" hidden="1">2</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MD" localSheetId="0">#REF!</definedName>
    <definedName name="RMD">#REF!</definedName>
    <definedName name="ROC_Admin" localSheetId="0">#REF!</definedName>
    <definedName name="ROC_Admin">#REF!</definedName>
    <definedName name="ROC_Drink" localSheetId="0">#REF!</definedName>
    <definedName name="ROC_Drink">#REF!</definedName>
    <definedName name="ROC_kWh_conversion" localSheetId="0">#REF!</definedName>
    <definedName name="ROC_kWh_conversion">#REF!</definedName>
    <definedName name="ROC_Sewage" localSheetId="0">#REF!</definedName>
    <definedName name="ROC_Sewage">#REF!</definedName>
    <definedName name="ROC_Sludge" localSheetId="0">#REF!</definedName>
    <definedName name="ROC_Sludge">#REF!</definedName>
    <definedName name="RPI" localSheetId="1">#REF!</definedName>
    <definedName name="RPI" localSheetId="0">#REF!</definedName>
    <definedName name="RPI">#REF!</definedName>
    <definedName name="RPI_0203" localSheetId="0">#REF!</definedName>
    <definedName name="RPI_0203">#REF!</definedName>
    <definedName name="RPI_0708" localSheetId="0">#REF!</definedName>
    <definedName name="RPI_0708">#REF!</definedName>
    <definedName name="RPI_ILD_indexation_rate" localSheetId="1">#REF!</definedName>
    <definedName name="RPI_ILD_indexation_rate">#REF!</definedName>
    <definedName name="RPI_Index_linked_debt___nominal.ADDN1" localSheetId="1">#REF!</definedName>
    <definedName name="RPI_Index_linked_debt___nominal.ADDN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RSD_list" localSheetId="0">#REF!</definedName>
    <definedName name="RSD_list">#REF!</definedName>
    <definedName name="rytry" localSheetId="1" hidden="1">{"NET",#N/A,FALSE,"401C11"}</definedName>
    <definedName name="rytry" localSheetId="0" hidden="1">{"NET",#N/A,FALSE,"401C11"}</definedName>
    <definedName name="rytry" localSheetId="2" hidden="1">{"NET",#N/A,FALSE,"401C11"}</definedName>
    <definedName name="rytry" localSheetId="22" hidden="1">{"NET",#N/A,FALSE,"401C11"}</definedName>
    <definedName name="rytry" hidden="1">{"NET",#N/A,FALSE,"401C11"}</definedName>
    <definedName name="s" localSheetId="0">#REF!</definedName>
    <definedName name="s">#REF!</definedName>
    <definedName name="S_D" localSheetId="0">#REF!</definedName>
    <definedName name="S_D">#REF!</definedName>
    <definedName name="S_GLAM" localSheetId="1">#REF!</definedName>
    <definedName name="S_GLAM" localSheetId="0">#REF!</definedName>
    <definedName name="S_GLAM">#REF!</definedName>
    <definedName name="S_YORKS" localSheetId="1">#REF!</definedName>
    <definedName name="S_YORKS" localSheetId="0">#REF!</definedName>
    <definedName name="S_YORKS">#REF!</definedName>
    <definedName name="S5_A_H" localSheetId="0">#REF!</definedName>
    <definedName name="S5_A_H">#REF!</definedName>
    <definedName name="S5_A_L" localSheetId="0">#REF!</definedName>
    <definedName name="S5_A_L">#REF!</definedName>
    <definedName name="S5_A_M" localSheetId="0">#REF!</definedName>
    <definedName name="S5_A_M">#REF!</definedName>
    <definedName name="S5_AW_H" localSheetId="0">#REF!</definedName>
    <definedName name="S5_AW_H">#REF!</definedName>
    <definedName name="S5_AW_L" localSheetId="0">#REF!</definedName>
    <definedName name="S5_AW_L">#REF!</definedName>
    <definedName name="S5_AW_M" localSheetId="0">#REF!</definedName>
    <definedName name="S5_AW_M">#REF!</definedName>
    <definedName name="S5_E" localSheetId="0">#REF!</definedName>
    <definedName name="S5_E">#REF!</definedName>
    <definedName name="S5_misc" localSheetId="0">#REF!</definedName>
    <definedName name="S5_misc">#REF!</definedName>
    <definedName name="S5_W" localSheetId="0">#REF!</definedName>
    <definedName name="S5_W">#REF!</definedName>
    <definedName name="SAM_CTRY_UK" localSheetId="0">#REF!</definedName>
    <definedName name="SAM_CTRY_UK">#REF!</definedName>
    <definedName name="SAPBEXrevision" hidden="1">1</definedName>
    <definedName name="SAPBEXsysID" hidden="1">"BWB"</definedName>
    <definedName name="SAPBEXwbID" hidden="1">"49ZLUKBQR0WG29D9LLI3IBIIT"</definedName>
    <definedName name="SBaseG_Act" localSheetId="1">#REF!</definedName>
    <definedName name="SBaseG_Act" localSheetId="0">#REF!</definedName>
    <definedName name="SBaseG_Act">#REF!</definedName>
    <definedName name="SBaseG_BP" localSheetId="1">#REF!</definedName>
    <definedName name="SBaseG_BP" localSheetId="0">#REF!</definedName>
    <definedName name="SBaseG_BP">#REF!</definedName>
    <definedName name="SBaseG_FD" localSheetId="1">#REF!</definedName>
    <definedName name="SBaseG_FD" localSheetId="0">#REF!</definedName>
    <definedName name="SBaseG_FD">#REF!</definedName>
    <definedName name="SBaseN_Act" localSheetId="0">#REF!</definedName>
    <definedName name="SBaseN_Act">#REF!</definedName>
    <definedName name="SBaseN_FD" localSheetId="0">#REF!</definedName>
    <definedName name="SBaseN_FD">#REF!</definedName>
    <definedName name="SBU" localSheetId="0">#REF!</definedName>
    <definedName name="SBU">#REF!</definedName>
    <definedName name="SBWBPinputs" localSheetId="0">#REF!</definedName>
    <definedName name="SBWBPinputs">#REF!</definedName>
    <definedName name="SBWBPtrans" localSheetId="0">#REF!</definedName>
    <definedName name="SBWBPtrans">#REF!</definedName>
    <definedName name="SBWtransition" localSheetId="0">#REF!</definedName>
    <definedName name="SBWtransition">#REF!</definedName>
    <definedName name="Scenario106" localSheetId="0">#REF!</definedName>
    <definedName name="Scenario106">#REF!</definedName>
    <definedName name="Scenario206" localSheetId="0">#REF!</definedName>
    <definedName name="Scenario206">#REF!</definedName>
    <definedName name="Scenario306" localSheetId="0">#REF!</definedName>
    <definedName name="Scenario306">#REF!</definedName>
    <definedName name="ScenarioName" localSheetId="0">#REF!</definedName>
    <definedName name="ScenarioName">#REF!</definedName>
    <definedName name="Screenings_Grit_Landfill" localSheetId="0">#REF!</definedName>
    <definedName name="Screenings_Grit_Landfill">#REF!</definedName>
    <definedName name="Screenings_Grit_Landfill_EF_CH4" localSheetId="0">#REF!</definedName>
    <definedName name="Screenings_Grit_Landfill_EF_CH4">#REF!</definedName>
    <definedName name="SecondRC04" localSheetId="0">#REF!</definedName>
    <definedName name="SecondRC04">#REF!</definedName>
    <definedName name="SecondRC05" localSheetId="0">#REF!</definedName>
    <definedName name="SecondRC05">#REF!</definedName>
    <definedName name="Selection.First" localSheetId="0">#REF!</definedName>
    <definedName name="Selection.First">#REF!</definedName>
    <definedName name="Selection.Second" localSheetId="0">#REF!</definedName>
    <definedName name="Selection.Second">#REF!</definedName>
    <definedName name="SelectionFirst" localSheetId="0">#REF!</definedName>
    <definedName name="SelectionFirst">#REF!</definedName>
    <definedName name="SEnhG_BP" localSheetId="0">#REF!</definedName>
    <definedName name="SEnhG_BP">#REF!</definedName>
    <definedName name="SEnhG_FD" localSheetId="0">#REF!</definedName>
    <definedName name="SEnhG_FD">#REF!</definedName>
    <definedName name="SEnhN_Act" localSheetId="0">#REF!</definedName>
    <definedName name="SEnhN_Act">#REF!</definedName>
    <definedName name="SEnhN_FD" localSheetId="0">#REF!</definedName>
    <definedName name="SEnhN_FD">#REF!</definedName>
    <definedName name="SEP01CIMM" localSheetId="0">#REF!</definedName>
    <definedName name="SEP01CIMM">#REF!</definedName>
    <definedName name="SESBPinputs" localSheetId="0">#REF!</definedName>
    <definedName name="SESBPinputs">#REF!</definedName>
    <definedName name="SESBPtrans" localSheetId="0">#REF!</definedName>
    <definedName name="SESBPtrans">#REF!</definedName>
    <definedName name="SEStransition" localSheetId="0">#REF!</definedName>
    <definedName name="SEStransition">#REF!</definedName>
    <definedName name="Sewage_Rivers_Est_EF_N2O" localSheetId="0">#REF!</definedName>
    <definedName name="Sewage_Rivers_Est_EF_N2O">#REF!</definedName>
    <definedName name="Sewage_Store_Thicken_EF_CH4" localSheetId="0">#REF!</definedName>
    <definedName name="Sewage_Store_Thicken_EF_CH4">#REF!</definedName>
    <definedName name="Sewage_Treatment_EF_N2O" localSheetId="0">#REF!</definedName>
    <definedName name="Sewage_Treatment_EF_N2O">#REF!</definedName>
    <definedName name="SEWBPinputs" localSheetId="0">#REF!</definedName>
    <definedName name="SEWBPinputs">#REF!</definedName>
    <definedName name="SEWBPtrans" localSheetId="0">#REF!</definedName>
    <definedName name="SEWBPtrans">#REF!</definedName>
    <definedName name="SewGC" localSheetId="0">#REF!</definedName>
    <definedName name="SewGC">#REF!</definedName>
    <definedName name="sewIRE" localSheetId="0">#REF!</definedName>
    <definedName name="sewIRE">#REF!</definedName>
    <definedName name="SewMNIgc" localSheetId="0">#REF!</definedName>
    <definedName name="SewMNIgc">#REF!</definedName>
    <definedName name="SEWtransition" localSheetId="0">#REF!</definedName>
    <definedName name="SEWtransition">#REF!</definedName>
    <definedName name="SF6_as_a_tracer_Weight" localSheetId="0">#REF!</definedName>
    <definedName name="SF6_as_a_tracer_Weight">#REF!</definedName>
    <definedName name="SF6_CO2eq_GWP" localSheetId="0">#REF!</definedName>
    <definedName name="SF6_CO2eq_GWP">#REF!</definedName>
    <definedName name="SGross_Act" localSheetId="0">#REF!</definedName>
    <definedName name="SGross_Act">#REF!</definedName>
    <definedName name="SH_Freight_Tonne_km" localSheetId="0">#REF!</definedName>
    <definedName name="SH_Freight_Tonne_km">#REF!</definedName>
    <definedName name="SH_Freight_Tonne_km_CO2" localSheetId="0">#REF!</definedName>
    <definedName name="SH_Freight_Tonne_km_CO2">#REF!</definedName>
    <definedName name="SH_Freight_TonneMiles" localSheetId="0">#REF!</definedName>
    <definedName name="SH_Freight_TonneMiles">#REF!</definedName>
    <definedName name="SH_Passenger_km" localSheetId="0">#REF!</definedName>
    <definedName name="SH_Passenger_km">#REF!</definedName>
    <definedName name="sheet1" localSheetId="0">#REF!</definedName>
    <definedName name="sheet1">#REF!</definedName>
    <definedName name="SHROPS" localSheetId="0">#REF!</definedName>
    <definedName name="SHROPS">#REF!</definedName>
    <definedName name="Single_Retail_income___real">#REF!</definedName>
    <definedName name="SIREN_Act" localSheetId="0">#REF!</definedName>
    <definedName name="SIREN_Act">#REF!</definedName>
    <definedName name="sitelist" localSheetId="0">#REF!</definedName>
    <definedName name="sitelist">#REF!</definedName>
    <definedName name="SLO" localSheetId="0">#REF!</definedName>
    <definedName name="SLO">#REF!</definedName>
    <definedName name="Sludge" localSheetId="0">#REF!</definedName>
    <definedName name="Sludge">#REF!</definedName>
    <definedName name="Sludge_AD_EF_CH4" localSheetId="0">#REF!</definedName>
    <definedName name="Sludge_AD_EF_CH4">#REF!</definedName>
    <definedName name="Sludge_AD_Land" localSheetId="0">#REF!</definedName>
    <definedName name="Sludge_AD_Land">#REF!</definedName>
    <definedName name="Sludge_AD_Land__EF_CH4" localSheetId="0">#REF!</definedName>
    <definedName name="Sludge_AD_Land__EF_CH4">#REF!</definedName>
    <definedName name="Sludge_AD_Land2" localSheetId="0">#REF!</definedName>
    <definedName name="Sludge_AD_Land2">#REF!</definedName>
    <definedName name="Sludge_AD_Landfill" localSheetId="0">#REF!</definedName>
    <definedName name="Sludge_AD_Landfill">#REF!</definedName>
    <definedName name="Sludge_AD_Landfill__EF_CH4" localSheetId="0">#REF!</definedName>
    <definedName name="Sludge_AD_Landfill__EF_CH4">#REF!</definedName>
    <definedName name="Sludge_AD_Limed_Land2" localSheetId="0">#REF!</definedName>
    <definedName name="Sludge_AD_Limed_Land2">#REF!</definedName>
    <definedName name="Sludge_APD" localSheetId="0">#REF!</definedName>
    <definedName name="Sludge_APD">#REF!</definedName>
    <definedName name="Sludge_APD_EF_CH4" localSheetId="0">#REF!</definedName>
    <definedName name="Sludge_APD_EF_CH4">#REF!</definedName>
    <definedName name="Sludge_APD_Land" localSheetId="0">#REF!</definedName>
    <definedName name="Sludge_APD_Land">#REF!</definedName>
    <definedName name="Sludge_APD_Land_EF_CH4" localSheetId="0">#REF!</definedName>
    <definedName name="Sludge_APD_Land_EF_CH4">#REF!</definedName>
    <definedName name="Sludge_APD_Land2" localSheetId="0">#REF!</definedName>
    <definedName name="Sludge_APD_Land2">#REF!</definedName>
    <definedName name="Sludge_Comp_EF_CH4" localSheetId="0">#REF!</definedName>
    <definedName name="Sludge_Comp_EF_CH4">#REF!</definedName>
    <definedName name="Sludge_Comp_EF_N2O" localSheetId="0">#REF!</definedName>
    <definedName name="Sludge_Comp_EF_N2O">#REF!</definedName>
    <definedName name="Sludge_Comp_Land" localSheetId="0">#REF!</definedName>
    <definedName name="Sludge_Comp_Land">#REF!</definedName>
    <definedName name="Sludge_Comp_Land_EF_CH4" localSheetId="0">#REF!</definedName>
    <definedName name="Sludge_Comp_Land_EF_CH4">#REF!</definedName>
    <definedName name="Sludge_Comp_Land2" localSheetId="0">#REF!</definedName>
    <definedName name="Sludge_Comp_Land2">#REF!</definedName>
    <definedName name="Sludge_composted" localSheetId="0">#REF!</definedName>
    <definedName name="Sludge_composted">#REF!</definedName>
    <definedName name="Sludge_digested" localSheetId="0">#REF!</definedName>
    <definedName name="Sludge_digested">#REF!</definedName>
    <definedName name="Sludge_Incin_N2O" localSheetId="0">#REF!</definedName>
    <definedName name="Sludge_Incin_N2O">#REF!</definedName>
    <definedName name="Sludge_Incinerated" localSheetId="0">#REF!</definedName>
    <definedName name="Sludge_Incinerated">#REF!</definedName>
    <definedName name="Sludge_Land" localSheetId="0">#REF!</definedName>
    <definedName name="Sludge_Land">#REF!</definedName>
    <definedName name="Sludge_Land_EF_N2O" localSheetId="0">#REF!</definedName>
    <definedName name="Sludge_Land_EF_N2O">#REF!</definedName>
    <definedName name="Sludge_Land_Frac_GASM" localSheetId="0">#REF!</definedName>
    <definedName name="Sludge_Land_Frac_GASM">#REF!</definedName>
    <definedName name="Sludge_Land_Frac_LEACH_H" localSheetId="0">#REF!</definedName>
    <definedName name="Sludge_Land_Frac_LEACH_H">#REF!</definedName>
    <definedName name="Sludge_Land_Leach_Roff_EF_N2O" localSheetId="0">#REF!</definedName>
    <definedName name="Sludge_Land_Leach_Roff_EF_N2O">#REF!</definedName>
    <definedName name="Sludge_Land_Volat_EF_N2O" localSheetId="0">#REF!</definedName>
    <definedName name="Sludge_Land_Volat_EF_N2O">#REF!</definedName>
    <definedName name="Sludge_Lime_Landfill" localSheetId="0">#REF!</definedName>
    <definedName name="Sludge_Lime_Landfill">#REF!</definedName>
    <definedName name="Sludge_Lime_Landfill__EF_CH4" localSheetId="0">#REF!</definedName>
    <definedName name="Sludge_Lime_Landfill__EF_CH4">#REF!</definedName>
    <definedName name="Sludge_Limed_Land2" localSheetId="0">#REF!</definedName>
    <definedName name="Sludge_Limed_Land2">#REF!</definedName>
    <definedName name="Sludge_Raw_Land" localSheetId="0">#REF!</definedName>
    <definedName name="Sludge_Raw_Land">#REF!</definedName>
    <definedName name="Sludge_Raw_Land__EF_CH4" localSheetId="0">#REF!</definedName>
    <definedName name="Sludge_Raw_Land__EF_CH4">#REF!</definedName>
    <definedName name="Sludge_Raw_Landfill" localSheetId="0">#REF!</definedName>
    <definedName name="Sludge_Raw_Landfill">#REF!</definedName>
    <definedName name="Sludge_Raw_Landfill_EF_CH4" localSheetId="0">#REF!</definedName>
    <definedName name="Sludge_Raw_Landfill_EF_CH4">#REF!</definedName>
    <definedName name="Sludge_Raw_Limed_Land" localSheetId="0">#REF!</definedName>
    <definedName name="Sludge_Raw_Limed_Land">#REF!</definedName>
    <definedName name="Sludge_Sec_Dig_AD_EF_CH4" localSheetId="0">#REF!</definedName>
    <definedName name="Sludge_Sec_Dig_AD_EF_CH4">#REF!</definedName>
    <definedName name="Sludge_THP" localSheetId="0">#REF!</definedName>
    <definedName name="Sludge_THP">#REF!</definedName>
    <definedName name="Sludge_THP_EF_CH4" localSheetId="0">#REF!</definedName>
    <definedName name="Sludge_THP_EF_CH4">#REF!</definedName>
    <definedName name="Sludge_THP_Land" localSheetId="0">#REF!</definedName>
    <definedName name="Sludge_THP_Land">#REF!</definedName>
    <definedName name="Sludge_THP_Land_EF_CH4" localSheetId="0">#REF!</definedName>
    <definedName name="Sludge_THP_Land_EF_CH4">#REF!</definedName>
    <definedName name="Sludge_THP_Land2" localSheetId="0">#REF!</definedName>
    <definedName name="Sludge_THP_Land2">#REF!</definedName>
    <definedName name="SludgeToLand_AprDec_2005" localSheetId="0">#REF!</definedName>
    <definedName name="SludgeToLand_AprDec_2005">#REF!</definedName>
    <definedName name="SludgeToLand_JanFeb_2006" localSheetId="0">#REF!</definedName>
    <definedName name="SludgeToLand_JanFeb_2006">#REF!</definedName>
    <definedName name="SludgeToLand_JanMar_2006" localSheetId="0">#REF!</definedName>
    <definedName name="SludgeToLand_JanMar_2006">#REF!</definedName>
    <definedName name="Small_Bulk_CO2" localSheetId="0">#REF!</definedName>
    <definedName name="Small_Bulk_CO2">#REF!</definedName>
    <definedName name="Small_Bulk_Tonne_km" localSheetId="0">#REF!</definedName>
    <definedName name="Small_Bulk_Tonne_km">#REF!</definedName>
    <definedName name="Small_Bulk_Tonne_km_CO2" localSheetId="0">#REF!</definedName>
    <definedName name="Small_Bulk_Tonne_km_CO2">#REF!</definedName>
    <definedName name="Small_Bulk_TonneMiles" localSheetId="0">#REF!</definedName>
    <definedName name="Small_Bulk_TonneMiles">#REF!</definedName>
    <definedName name="Small_Cont_Vessel_Tonne_km" localSheetId="0">#REF!</definedName>
    <definedName name="Small_Cont_Vessel_Tonne_km">#REF!</definedName>
    <definedName name="Small_Cont_Vessel_Tonne_km_CO2" localSheetId="0">#REF!</definedName>
    <definedName name="Small_Cont_Vessel_Tonne_km_CO2">#REF!</definedName>
    <definedName name="Small_Diesel_CO2" localSheetId="0">#REF!</definedName>
    <definedName name="Small_Diesel_CO2">#REF!</definedName>
    <definedName name="Small_Diesel_Miles" localSheetId="0">#REF!</definedName>
    <definedName name="Small_Diesel_Miles">#REF!</definedName>
    <definedName name="Small_Mbike_CO2" localSheetId="0">#REF!</definedName>
    <definedName name="Small_Mbike_CO2">#REF!</definedName>
    <definedName name="Small_Mbike_Miles" localSheetId="0">#REF!</definedName>
    <definedName name="Small_Mbike_Miles">#REF!</definedName>
    <definedName name="Small_Petrol_CO2" localSheetId="0">#REF!</definedName>
    <definedName name="Small_Petrol_CO2">#REF!</definedName>
    <definedName name="Small_Petrol_Miles" localSheetId="0">#REF!</definedName>
    <definedName name="Small_Petrol_Miles">#REF!</definedName>
    <definedName name="Small_Roro_CO2" localSheetId="0">#REF!</definedName>
    <definedName name="Small_Roro_CO2">#REF!</definedName>
    <definedName name="Small_Roro_TonneMiles" localSheetId="0">#REF!</definedName>
    <definedName name="Small_Roro_TonneMiles">#REF!</definedName>
    <definedName name="Small_Tanker_CO2" localSheetId="0">#REF!</definedName>
    <definedName name="Small_Tanker_CO2">#REF!</definedName>
    <definedName name="Small_Tanker_Tonne_km" localSheetId="0">#REF!</definedName>
    <definedName name="Small_Tanker_Tonne_km">#REF!</definedName>
    <definedName name="Small_Tanker_Tonne_km_CO2" localSheetId="0">#REF!</definedName>
    <definedName name="Small_Tanker_Tonne_km_CO2">#REF!</definedName>
    <definedName name="Small_Tanker_TonneMiles" localSheetId="0">#REF!</definedName>
    <definedName name="Small_Tanker_TonneMiles">#REF!</definedName>
    <definedName name="SMNIN_Act" localSheetId="0">#REF!</definedName>
    <definedName name="SMNIN_Act">#REF!</definedName>
    <definedName name="SNet_Act" localSheetId="0">#REF!</definedName>
    <definedName name="SNet_Act">#REF!</definedName>
    <definedName name="SNet_BP" localSheetId="0">#REF!</definedName>
    <definedName name="SNet_BP">#REF!</definedName>
    <definedName name="SNet_FD" localSheetId="0">#REF!</definedName>
    <definedName name="SNet_FD">#REF!</definedName>
    <definedName name="SOLREF" localSheetId="0">#REF!</definedName>
    <definedName name="SOLREF">#REF!</definedName>
    <definedName name="SOMERSET" localSheetId="0">#REF!</definedName>
    <definedName name="SOMERSET">#REF!</definedName>
    <definedName name="sort" localSheetId="0" hidden="1">#REF!</definedName>
    <definedName name="sort" hidden="1">#REF!</definedName>
    <definedName name="SRNBPinputs" localSheetId="0">#REF!</definedName>
    <definedName name="SRNBPinputs">#REF!</definedName>
    <definedName name="SRNBPtrans" localSheetId="0">#REF!</definedName>
    <definedName name="SRNBPtrans">#REF!</definedName>
    <definedName name="SRNtransition" localSheetId="0">#REF!</definedName>
    <definedName name="SRNtransition">#REF!</definedName>
    <definedName name="SSCBPinputs" localSheetId="0">#REF!</definedName>
    <definedName name="SSCBPinputs">#REF!</definedName>
    <definedName name="SSCBPtrans" localSheetId="0">#REF!</definedName>
    <definedName name="SSCBPtrans">#REF!</definedName>
    <definedName name="SSCtransition" localSheetId="0">#REF!</definedName>
    <definedName name="SSCtransition">#REF!</definedName>
    <definedName name="ST_A_H" localSheetId="0">#REF!</definedName>
    <definedName name="ST_A_H">#REF!</definedName>
    <definedName name="ST_A_L" localSheetId="0">#REF!</definedName>
    <definedName name="ST_A_L">#REF!</definedName>
    <definedName name="ST_A_M" localSheetId="0">#REF!</definedName>
    <definedName name="ST_A_M">#REF!</definedName>
    <definedName name="ST_A_N" localSheetId="0">#REF!</definedName>
    <definedName name="ST_A_N">#REF!</definedName>
    <definedName name="ST_AW_H" localSheetId="0">#REF!</definedName>
    <definedName name="ST_AW_H">#REF!</definedName>
    <definedName name="ST_AW_L" localSheetId="0">#REF!</definedName>
    <definedName name="ST_AW_L">#REF!</definedName>
    <definedName name="ST_AW_M" localSheetId="0">#REF!</definedName>
    <definedName name="ST_AW_M">#REF!</definedName>
    <definedName name="ST_AW_N" localSheetId="0">#REF!</definedName>
    <definedName name="ST_AW_N">#REF!</definedName>
    <definedName name="ST_E" localSheetId="0">#REF!</definedName>
    <definedName name="ST_E">#REF!</definedName>
    <definedName name="ST_misc" localSheetId="0">#REF!</definedName>
    <definedName name="ST_misc">#REF!</definedName>
    <definedName name="ST_W" localSheetId="0">#REF!</definedName>
    <definedName name="ST_W">#REF!</definedName>
    <definedName name="STAFFS" localSheetId="0">#REF!</definedName>
    <definedName name="STAFFS">#REF!</definedName>
    <definedName name="stage" localSheetId="0">#REF!</definedName>
    <definedName name="stage">#REF!</definedName>
    <definedName name="Start_date">#REF!</definedName>
    <definedName name="StartYear" localSheetId="0">#REF!</definedName>
    <definedName name="StartYear">#REF!</definedName>
    <definedName name="StartYearRef" localSheetId="0">#REF!</definedName>
    <definedName name="StartYearRef">#REF!</definedName>
    <definedName name="StatTaxAdj" localSheetId="0">#REF!</definedName>
    <definedName name="StatTaxAdj">#REF!</definedName>
    <definedName name="STotalgross" localSheetId="0">#REF!</definedName>
    <definedName name="STotalgross">#REF!</definedName>
    <definedName name="STRATAREA" localSheetId="0">#REF!</definedName>
    <definedName name="STRATAREA">#REF!</definedName>
    <definedName name="STWC" localSheetId="0">#REF!</definedName>
    <definedName name="STWC">#REF!</definedName>
    <definedName name="STWConsents" localSheetId="0">#REF!</definedName>
    <definedName name="STWConsents">#REF!</definedName>
    <definedName name="subline_matt_final" localSheetId="0">#REF!</definedName>
    <definedName name="subline_matt_final">#REF!</definedName>
    <definedName name="SUBLINETARG" localSheetId="0">#REF!</definedName>
    <definedName name="SUBLINETARG">#REF!</definedName>
    <definedName name="SUBS" localSheetId="0">#REF!</definedName>
    <definedName name="SUBS">#REF!</definedName>
    <definedName name="SUFFOLK" localSheetId="0">#REF!</definedName>
    <definedName name="SUFFOLK">#REF!</definedName>
    <definedName name="Summ" localSheetId="0">#REF!</definedName>
    <definedName name="Summ">#REF!</definedName>
    <definedName name="SummaryActualcum" localSheetId="0">#REF!</definedName>
    <definedName name="SummaryActualcum">#REF!</definedName>
    <definedName name="Supply_demand_balance_scheme_classification" localSheetId="0">#REF!</definedName>
    <definedName name="Supply_demand_balance_scheme_classification">#REF!</definedName>
    <definedName name="SURREY" localSheetId="0">#REF!</definedName>
    <definedName name="SURREY">#REF!</definedName>
    <definedName name="SVTBPinputs" localSheetId="0">#REF!</definedName>
    <definedName name="SVTBPinputs">#REF!</definedName>
    <definedName name="SVTBPtrans" localSheetId="0">#REF!</definedName>
    <definedName name="SVTBPtrans">#REF!</definedName>
    <definedName name="SVTtransition" localSheetId="0">#REF!</definedName>
    <definedName name="SVTtransition">#REF!</definedName>
    <definedName name="SW" localSheetId="0">#REF!</definedName>
    <definedName name="SW">#REF!</definedName>
    <definedName name="SW_A_H" localSheetId="0">#REF!</definedName>
    <definedName name="SW_A_H">#REF!</definedName>
    <definedName name="SW_A_L" localSheetId="0">#REF!</definedName>
    <definedName name="SW_A_L">#REF!</definedName>
    <definedName name="SW_A_M" localSheetId="0">#REF!</definedName>
    <definedName name="SW_A_M">#REF!</definedName>
    <definedName name="SW_AW_H" localSheetId="0">#REF!</definedName>
    <definedName name="SW_AW_H">#REF!</definedName>
    <definedName name="SW_AW_L" localSheetId="0">#REF!</definedName>
    <definedName name="SW_AW_L">#REF!</definedName>
    <definedName name="SW_AW_M" localSheetId="0">#REF!</definedName>
    <definedName name="SW_AW_M">#REF!</definedName>
    <definedName name="SW_E" localSheetId="0">#REF!</definedName>
    <definedName name="SW_E">#REF!</definedName>
    <definedName name="SW_G" localSheetId="0">#REF!</definedName>
    <definedName name="SW_G">#REF!</definedName>
    <definedName name="SW_W" localSheetId="0">#REF!</definedName>
    <definedName name="SW_W">#REF!</definedName>
    <definedName name="SWAH" localSheetId="0">#REF!</definedName>
    <definedName name="SWAH">#REF!</definedName>
    <definedName name="SWAL" localSheetId="0">#REF!</definedName>
    <definedName name="SWAL">#REF!</definedName>
    <definedName name="SWAM" localSheetId="0">#REF!</definedName>
    <definedName name="SWAM">#REF!</definedName>
    <definedName name="SWAWH" localSheetId="0">#REF!</definedName>
    <definedName name="SWAWH">#REF!</definedName>
    <definedName name="SWAWL" localSheetId="0">#REF!</definedName>
    <definedName name="SWAWL">#REF!</definedName>
    <definedName name="SWAWM" localSheetId="0">#REF!</definedName>
    <definedName name="SWAWM">#REF!</definedName>
    <definedName name="SWE" localSheetId="0">#REF!</definedName>
    <definedName name="SWE">#REF!</definedName>
    <definedName name="SWG" localSheetId="0">#REF!</definedName>
    <definedName name="SWG">#REF!</definedName>
    <definedName name="SWI" localSheetId="0">#REF!</definedName>
    <definedName name="SWI">#REF!</definedName>
    <definedName name="Switch" localSheetId="0">#REF!</definedName>
    <definedName name="Switch">#REF!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SWTBPinputs" localSheetId="0">#REF!</definedName>
    <definedName name="SWTBPinputs">#REF!</definedName>
    <definedName name="SWTBPtrans" localSheetId="0">#REF!</definedName>
    <definedName name="SWTBPtrans">#REF!</definedName>
    <definedName name="SWTtransition" localSheetId="0">#REF!</definedName>
    <definedName name="SWTtransition">#REF!</definedName>
    <definedName name="SWW" localSheetId="0">#REF!</definedName>
    <definedName name="SWW">#REF!</definedName>
    <definedName name="T" localSheetId="0">#REF!</definedName>
    <definedName name="T">#REF!</definedName>
    <definedName name="T_A_H" localSheetId="0">#REF!</definedName>
    <definedName name="T_A_H">#REF!</definedName>
    <definedName name="T_A_M" localSheetId="0">#REF!</definedName>
    <definedName name="T_A_M">#REF!</definedName>
    <definedName name="T_AW_H" localSheetId="0">#REF!</definedName>
    <definedName name="T_AW_H">#REF!</definedName>
    <definedName name="T_AW_M" localSheetId="0">#REF!</definedName>
    <definedName name="T_AW_M">#REF!</definedName>
    <definedName name="t_kg_conversion" localSheetId="0">#REF!</definedName>
    <definedName name="t_kg_conversion">#REF!</definedName>
    <definedName name="T_W" localSheetId="0">#REF!</definedName>
    <definedName name="T_W">#REF!</definedName>
    <definedName name="T_W_M" localSheetId="0">#REF!</definedName>
    <definedName name="T_W_M">#REF!</definedName>
    <definedName name="tab" localSheetId="0">#REF!</definedName>
    <definedName name="tab">#REF!</definedName>
    <definedName name="table" localSheetId="0">#REF!</definedName>
    <definedName name="table">#REF!</definedName>
    <definedName name="TABLE0" localSheetId="0">#REF!</definedName>
    <definedName name="TABLE0">#REF!</definedName>
    <definedName name="TABLE1" localSheetId="0">#REF!</definedName>
    <definedName name="TABLE1">#REF!</definedName>
    <definedName name="TABLE10" localSheetId="0">#REF!</definedName>
    <definedName name="TABLE10">#REF!</definedName>
    <definedName name="TABLE10A" localSheetId="0">#REF!</definedName>
    <definedName name="TABLE10A">#REF!</definedName>
    <definedName name="TABLE11" localSheetId="0">#REF!</definedName>
    <definedName name="TABLE11">#REF!</definedName>
    <definedName name="TABLE12" localSheetId="0">#REF!</definedName>
    <definedName name="TABLE12">#REF!</definedName>
    <definedName name="TABLE13" localSheetId="0">#REF!</definedName>
    <definedName name="TABLE13">#REF!</definedName>
    <definedName name="TABLE14" localSheetId="0">#REF!</definedName>
    <definedName name="TABLE14">#REF!</definedName>
    <definedName name="TABLE15" localSheetId="0">#REF!</definedName>
    <definedName name="TABLE15">#REF!</definedName>
    <definedName name="TABLE16" localSheetId="0">#REF!</definedName>
    <definedName name="TABLE16">#REF!</definedName>
    <definedName name="TABLE17" localSheetId="0">#REF!</definedName>
    <definedName name="TABLE17">#REF!</definedName>
    <definedName name="TABLE18" localSheetId="0">#REF!</definedName>
    <definedName name="TABLE18">#REF!</definedName>
    <definedName name="TABLE19" localSheetId="0">#REF!</definedName>
    <definedName name="TABLE19">#REF!</definedName>
    <definedName name="TABLE20" localSheetId="0">#REF!</definedName>
    <definedName name="TABLE20">#REF!</definedName>
    <definedName name="TABLE21" localSheetId="0">#REF!</definedName>
    <definedName name="TABLE21">#REF!</definedName>
    <definedName name="TABLE22" localSheetId="0">#REF!</definedName>
    <definedName name="TABLE22">#REF!</definedName>
    <definedName name="TABLE23" localSheetId="0">#REF!</definedName>
    <definedName name="TABLE23">#REF!</definedName>
    <definedName name="TABLE24" localSheetId="0">#REF!</definedName>
    <definedName name="TABLE24">#REF!</definedName>
    <definedName name="TABLE25" localSheetId="0">#REF!</definedName>
    <definedName name="TABLE25">#REF!</definedName>
    <definedName name="TABLE26" localSheetId="0">#REF!</definedName>
    <definedName name="TABLE26">#REF!</definedName>
    <definedName name="TABLE27" localSheetId="0">#REF!</definedName>
    <definedName name="TABLE27">#REF!</definedName>
    <definedName name="TABLE28" localSheetId="0">#REF!</definedName>
    <definedName name="TABLE28">#REF!</definedName>
    <definedName name="TABLE29" localSheetId="0">#REF!</definedName>
    <definedName name="TABLE29">#REF!</definedName>
    <definedName name="TABLE3" localSheetId="0">#REF!</definedName>
    <definedName name="TABLE3">#REF!</definedName>
    <definedName name="Table3.4" localSheetId="1" hidden="1">{"CHARGE",#N/A,FALSE,"401C11"}</definedName>
    <definedName name="Table3.4" localSheetId="0" hidden="1">{"CHARGE",#N/A,FALSE,"401C11"}</definedName>
    <definedName name="Table3.4" localSheetId="2" hidden="1">{"CHARGE",#N/A,FALSE,"401C11"}</definedName>
    <definedName name="Table3.4" localSheetId="22" hidden="1">{"CHARGE",#N/A,FALSE,"401C11"}</definedName>
    <definedName name="Table3.4" hidden="1">{"CHARGE",#N/A,FALSE,"401C11"}</definedName>
    <definedName name="TABLE30" localSheetId="0">#REF!</definedName>
    <definedName name="TABLE30">#REF!</definedName>
    <definedName name="TABLE31" localSheetId="0">#REF!</definedName>
    <definedName name="TABLE31">#REF!</definedName>
    <definedName name="TABLE32" localSheetId="0">#REF!</definedName>
    <definedName name="TABLE32">#REF!</definedName>
    <definedName name="TABLE32A" localSheetId="0">#REF!</definedName>
    <definedName name="TABLE32A">#REF!</definedName>
    <definedName name="TABLE33" localSheetId="0">#REF!</definedName>
    <definedName name="TABLE33">#REF!</definedName>
    <definedName name="TABLE34" localSheetId="0">#REF!</definedName>
    <definedName name="TABLE34">#REF!</definedName>
    <definedName name="TABLE35" localSheetId="0">#REF!</definedName>
    <definedName name="TABLE35">#REF!</definedName>
    <definedName name="TABLE35A" localSheetId="0">#REF!</definedName>
    <definedName name="TABLE35A">#REF!</definedName>
    <definedName name="TABLE35B" localSheetId="0">#REF!</definedName>
    <definedName name="TABLE35B">#REF!</definedName>
    <definedName name="TABLE36" localSheetId="0">#REF!</definedName>
    <definedName name="TABLE36">#REF!</definedName>
    <definedName name="TABLE36A" localSheetId="0">#REF!</definedName>
    <definedName name="TABLE36A">#REF!</definedName>
    <definedName name="TABLE36B" localSheetId="0">#REF!</definedName>
    <definedName name="TABLE36B">#REF!</definedName>
    <definedName name="TABLE37" localSheetId="0">#REF!</definedName>
    <definedName name="TABLE37">#REF!</definedName>
    <definedName name="TABLE38" localSheetId="0">#REF!</definedName>
    <definedName name="TABLE38">#REF!</definedName>
    <definedName name="TABLE39" localSheetId="0">#REF!</definedName>
    <definedName name="TABLE39">#REF!</definedName>
    <definedName name="TABLE4" localSheetId="0">#REF!</definedName>
    <definedName name="TABLE4">#REF!</definedName>
    <definedName name="TABLE41" localSheetId="0">#REF!</definedName>
    <definedName name="TABLE41">#REF!</definedName>
    <definedName name="TABLE41TOTALS" localSheetId="0">#REF!</definedName>
    <definedName name="TABLE41TOTALS">#REF!</definedName>
    <definedName name="TABLE5" localSheetId="0">#REF!</definedName>
    <definedName name="TABLE5">#REF!</definedName>
    <definedName name="TABLE6" localSheetId="0">#REF!</definedName>
    <definedName name="TABLE6">#REF!</definedName>
    <definedName name="TABLE7" localSheetId="0">#REF!</definedName>
    <definedName name="TABLE7">#REF!</definedName>
    <definedName name="TABLE8" localSheetId="0">#REF!</definedName>
    <definedName name="TABLE8">#REF!</definedName>
    <definedName name="TABLE9" localSheetId="0">#REF!</definedName>
    <definedName name="TABLE9">#REF!</definedName>
    <definedName name="TABLEREF" localSheetId="0">#REF!</definedName>
    <definedName name="TABLEREF">#REF!</definedName>
    <definedName name="TABLEX" localSheetId="0">#REF!</definedName>
    <definedName name="TABLEX">#REF!</definedName>
    <definedName name="TARGDATA" localSheetId="0">#REF!</definedName>
    <definedName name="TARGDATA">#REF!</definedName>
    <definedName name="Target_level_of_ILD___nominal.ADDN1" localSheetId="1">#REF!</definedName>
    <definedName name="Target_level_of_ILD___nominal.ADDN1">#REF!</definedName>
    <definedName name="Target_level_of_ILD___nominal.ADDN2" localSheetId="1">#REF!</definedName>
    <definedName name="Target_level_of_ILD___nominal.ADDN2">#REF!</definedName>
    <definedName name="Target_level_of_ILD___nominal.BR" localSheetId="1">#REF!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iff" localSheetId="0">#REF!</definedName>
    <definedName name="tariff">#REF!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 localSheetId="0">#REF!</definedName>
    <definedName name="Tax">#REF!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Q" localSheetId="0">#REF!</definedName>
    <definedName name="Tax_Q">#REF!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AXHP4" localSheetId="0">#REF!</definedName>
    <definedName name="TAXHP4">#REF!</definedName>
    <definedName name="tbl_Exportdata_17A" localSheetId="0">#REF!</definedName>
    <definedName name="tbl_Exportdata_17A">#REF!</definedName>
    <definedName name="tbl_Exportdata_17B" localSheetId="0">#REF!</definedName>
    <definedName name="tbl_Exportdata_17B">#REF!</definedName>
    <definedName name="TC" localSheetId="0">#REF!</definedName>
    <definedName name="TC">#REF!</definedName>
    <definedName name="Test23" localSheetId="1" hidden="1">{"NET",#N/A,FALSE,"401C11"}</definedName>
    <definedName name="Test23" localSheetId="0" hidden="1">{"NET",#N/A,FALSE,"401C11"}</definedName>
    <definedName name="Test23" localSheetId="2" hidden="1">{"NET",#N/A,FALSE,"401C11"}</definedName>
    <definedName name="Test23" localSheetId="22" hidden="1">{"NET",#N/A,FALSE,"401C11"}</definedName>
    <definedName name="Test23" hidden="1">{"NET",#N/A,FALSE,"401C11"}</definedName>
    <definedName name="TheList">#REF!</definedName>
    <definedName name="TheListHeader" localSheetId="0">#REF!</definedName>
    <definedName name="TheListHeader">#REF!</definedName>
    <definedName name="TheListRower" localSheetId="0">#REF!</definedName>
    <definedName name="TheListRower">#REF!</definedName>
    <definedName name="Third_party___principal_service_revenues___nominal.ADDN1" localSheetId="1">#REF!</definedName>
    <definedName name="Third_party___principal_service_revenues___nominal.ADDN1">#REF!</definedName>
    <definedName name="Third_party___principal_service_revenues___nominal.ADDN2" localSheetId="1">#REF!</definedName>
    <definedName name="Third_party___principal_service_revenues___nominal.ADDN2">#REF!</definedName>
    <definedName name="Third_party___principal_service_revenues___nominal.BR" localSheetId="1">#REF!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s">#REF!</definedName>
    <definedName name="Thousands_in_a_million">#REF!</definedName>
    <definedName name="tideway" localSheetId="0">#REF!</definedName>
    <definedName name="tideway">#REF!</definedName>
    <definedName name="tidewayCAT" localSheetId="0">#REF!</definedName>
    <definedName name="tidewayCAT">#REF!</definedName>
    <definedName name="tidewaySUMMARY" localSheetId="0">#REF!</definedName>
    <definedName name="tidewaySUMMARY">#REF!</definedName>
    <definedName name="tidewayTO" localSheetId="0">#REF!</definedName>
    <definedName name="tidewayTO">#REF!</definedName>
    <definedName name="time" localSheetId="0">#REF!</definedName>
    <definedName name="time">#REF!</definedName>
    <definedName name="Timeline_label">#REF!</definedName>
    <definedName name="TimeRow">#REF!</definedName>
    <definedName name="TITLES" localSheetId="0">#REF!</definedName>
    <definedName name="TITLES">#REF!</definedName>
    <definedName name="TMSBPinputs" localSheetId="0">#REF!</definedName>
    <definedName name="TMSBPinputs">#REF!</definedName>
    <definedName name="TMSBPtrans" localSheetId="0">#REF!</definedName>
    <definedName name="TMSBPtrans">#REF!</definedName>
    <definedName name="TMStransition" localSheetId="0">#REF!</definedName>
    <definedName name="TMStransition">#REF!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Model_Constant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terest_on_tax_and_dividends">#REF!</definedName>
    <definedName name="TOCobxInterest_on_tax_and_dividends.Interest_on_tax_and_dividend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Grid_Electricity" localSheetId="0">#REF!</definedName>
    <definedName name="Total_Grid_Electricity">#REF!</definedName>
    <definedName name="Total_Heat_CHP" localSheetId="0">#REF!</definedName>
    <definedName name="Total_Heat_CHP">#REF!</definedName>
    <definedName name="Total_Heat_NGasCHP_Admin" localSheetId="0">#REF!</definedName>
    <definedName name="Total_Heat_NGasCHP_Admin">#REF!</definedName>
    <definedName name="Total_Heat_NGasCHP_Drink" localSheetId="0">#REF!</definedName>
    <definedName name="Total_Heat_NGasCHP_Drink">#REF!</definedName>
    <definedName name="Total_Heat_NGasCHP_Sewage" localSheetId="0">#REF!</definedName>
    <definedName name="Total_Heat_NGasCHP_Sewage">#REF!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Power_CHP" localSheetId="0">#REF!</definedName>
    <definedName name="Total_Power_CHP">#REF!</definedName>
    <definedName name="Total_Power_NGasCHP_Admin" localSheetId="0">#REF!</definedName>
    <definedName name="Total_Power_NGasCHP_Admin">#REF!</definedName>
    <definedName name="Total_Power_NGasCHP_Drink" localSheetId="0">#REF!</definedName>
    <definedName name="Total_Power_NGasCHP_Drink">#REF!</definedName>
    <definedName name="Total_Power_NGasCHP_Sewage" localSheetId="0">#REF!</definedName>
    <definedName name="Total_Power_NGasCHP_Sewage">#REF!</definedName>
    <definedName name="Total_raw_sludge_produced" localSheetId="0">#REF!</definedName>
    <definedName name="Total_raw_sludge_produced">#REF!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NETScapex" localSheetId="0">#REF!</definedName>
    <definedName name="TotalNETScapex">#REF!</definedName>
    <definedName name="TotalNETwcapex" localSheetId="0">#REF!</definedName>
    <definedName name="TotalNETwcapex">#REF!</definedName>
    <definedName name="Totals">#REF!</definedName>
    <definedName name="Totex____control___real.ADDN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OTgrosscapsew" localSheetId="0">#REF!</definedName>
    <definedName name="TOTgrosscapsew">#REF!</definedName>
    <definedName name="TOTgrosscapwat" localSheetId="0">#REF!</definedName>
    <definedName name="TOTgrosscapwat">#REF!</definedName>
    <definedName name="TOTnetcapsew2" localSheetId="0">#REF!</definedName>
    <definedName name="TOTnetcapsew2">#REF!</definedName>
    <definedName name="TOTnetcapwat2" localSheetId="0">#REF!</definedName>
    <definedName name="TOTnetcapwat2">#REF!</definedName>
    <definedName name="Trade_and_other_creditors_balance___Business___nominal">#REF!</definedName>
    <definedName name="Trade_and_other_creditors_balance___Business___nominal.BEG">#REF!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Transition" localSheetId="0">#REF!</definedName>
    <definedName name="Transition">#REF!</definedName>
    <definedName name="TRDACT" localSheetId="0">#REF!</definedName>
    <definedName name="TRDACT">#REF!</definedName>
    <definedName name="TRDCALC2" localSheetId="0">#REF!</definedName>
    <definedName name="TRDCALC2">#REF!</definedName>
    <definedName name="trdhtr" localSheetId="0" hidden="1">#REF!</definedName>
    <definedName name="trdhtr" hidden="1">#REF!</definedName>
    <definedName name="TRDWD" localSheetId="0">#REF!</definedName>
    <definedName name="TRDWD">#REF!</definedName>
    <definedName name="trends" localSheetId="0">#REF!</definedName>
    <definedName name="trends">#REF!</definedName>
    <definedName name="Trk_Tol" localSheetId="0">#REF!</definedName>
    <definedName name="Trk_Tol">#REF!</definedName>
    <definedName name="TWcat" localSheetId="0">#REF!</definedName>
    <definedName name="TWcat">#REF!</definedName>
    <definedName name="TWsummary" localSheetId="0">#REF!</definedName>
    <definedName name="TWsummary">#REF!</definedName>
    <definedName name="TWto" localSheetId="0">#REF!</definedName>
    <definedName name="TWto">#REF!</definedName>
    <definedName name="TYNE_WEAR" localSheetId="0">#REF!</definedName>
    <definedName name="TYNE_WEAR">#REF!</definedName>
    <definedName name="TYPE" localSheetId="0">#REF!</definedName>
    <definedName name="TYPE">#REF!</definedName>
    <definedName name="TypeCo" localSheetId="0">#REF!</definedName>
    <definedName name="TypeCo">#REF!</definedName>
    <definedName name="U" localSheetId="0">#REF!</definedName>
    <definedName name="U">#REF!</definedName>
    <definedName name="UK" localSheetId="0">#REF!</definedName>
    <definedName name="UK">#REF!</definedName>
    <definedName name="UK_Average_HGV_CO2" localSheetId="0">#REF!</definedName>
    <definedName name="UK_Average_HGV_CO2">#REF!</definedName>
    <definedName name="UK_Average_HGV_km" localSheetId="0">#REF!</definedName>
    <definedName name="UK_Average_HGV_km">#REF!</definedName>
    <definedName name="UK_Average_HGV_Tonne_km" localSheetId="0">#REF!</definedName>
    <definedName name="UK_Average_HGV_Tonne_km">#REF!</definedName>
    <definedName name="UK_Average_HGV_Tonne_km_CO2" localSheetId="0">#REF!</definedName>
    <definedName name="UK_Average_HGV_Tonne_km_CO2">#REF!</definedName>
    <definedName name="Underground_Pass_CO2" localSheetId="0">#REF!</definedName>
    <definedName name="Underground_Pass_CO2">#REF!</definedName>
    <definedName name="Underground_Pass_km" localSheetId="0">#REF!</definedName>
    <definedName name="Underground_Pass_km">#REF!</definedName>
    <definedName name="Units">#REF!</definedName>
    <definedName name="Units_in_a_million">#REF!</definedName>
    <definedName name="Unknown_Fuel_CO2" localSheetId="0">#REF!</definedName>
    <definedName name="Unknown_Fuel_CO2">#REF!</definedName>
    <definedName name="Unknown_Fuel_Miles" localSheetId="0">#REF!</definedName>
    <definedName name="Unknown_Fuel_Miles">#REF!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seFD_COPI" localSheetId="0">#REF!</definedName>
    <definedName name="UseFD_COPI">#REF!</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UserName" localSheetId="0">#REF!</definedName>
    <definedName name="UserName">#REF!</definedName>
    <definedName name="UserRole" localSheetId="0">#REF!</definedName>
    <definedName name="UserRole">#REF!</definedName>
    <definedName name="V" localSheetId="0">#REF!</definedName>
    <definedName name="V">#REF!</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Var_AP_List" localSheetId="0">OFFSET(#REF!,0,0,5-COUNTBLANK(#REF!),1)</definedName>
    <definedName name="Var_AP_List">OFFSET(#REF!,0,0,5-COUNTBLANK(#REF!),1)</definedName>
    <definedName name="Var_AP_List2" localSheetId="0">OFFSET(#REF!,#REF!,0,#REF!)</definedName>
    <definedName name="Var_AP_List2">OFFSET(#REF!,#REF!,0,#REF!)</definedName>
    <definedName name="VarianceMode" localSheetId="0">#REF!</definedName>
    <definedName name="VarianceMode">#REF!</definedName>
    <definedName name="VarianceType" localSheetId="0">#REF!</definedName>
    <definedName name="VarianceType">#REF!</definedName>
    <definedName name="Very_Large_Bulk_Tonne_km" localSheetId="0">#REF!</definedName>
    <definedName name="Very_Large_Bulk_Tonne_km">#REF!</definedName>
    <definedName name="Very_Large_Bulk_Tonne_km_CO2" localSheetId="0">#REF!</definedName>
    <definedName name="Very_Large_Bulk_Tonne_km_CO2">#REF!</definedName>
    <definedName name="Very_Large_Tanker_Tonne_km" localSheetId="0">#REF!</definedName>
    <definedName name="Very_Large_Tanker_Tonne_km">#REF!</definedName>
    <definedName name="Very_Large_Tanker_Tonne_km_CO2" localSheetId="0">#REF!</definedName>
    <definedName name="Very_Large_Tanker_Tonne_km_CO2">#REF!</definedName>
    <definedName name="Vol_Biogas_Kg_Sludge" localSheetId="0">#REF!</definedName>
    <definedName name="Vol_Biogas_Kg_Sludge">#REF!</definedName>
    <definedName name="Volume_Drinking" localSheetId="0">#REF!</definedName>
    <definedName name="Volume_Drinking">#REF!</definedName>
    <definedName name="Volume_Wastewater" localSheetId="0">#REF!</definedName>
    <definedName name="Volume_Wastewater">#REF!</definedName>
    <definedName name="Vow" localSheetId="0">#REF!</definedName>
    <definedName name="Vow">#REF!</definedName>
    <definedName name="VS_Converted_CO2_AD" localSheetId="0">#REF!</definedName>
    <definedName name="VS_Converted_CO2_AD">#REF!</definedName>
    <definedName name="VS_Sludge_Raw" localSheetId="0">#REF!</definedName>
    <definedName name="VS_Sludge_Raw">#REF!</definedName>
    <definedName name="W" localSheetId="0">#REF!</definedName>
    <definedName name="W">#REF!</definedName>
    <definedName name="W_GLAM" localSheetId="0">#REF!</definedName>
    <definedName name="W_GLAM">#REF!</definedName>
    <definedName name="W_MIDS" localSheetId="0">#REF!</definedName>
    <definedName name="W_MIDS">#REF!</definedName>
    <definedName name="W_SUSSEX" localSheetId="0">#REF!</definedName>
    <definedName name="W_SUSSEX">#REF!</definedName>
    <definedName name="W_YORKS" localSheetId="0">#REF!</definedName>
    <definedName name="W_YORKS">#REF!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N" localSheetId="0">#REF!</definedName>
    <definedName name="WAN">#REF!</definedName>
    <definedName name="WARWICKS" localSheetId="0">#REF!</definedName>
    <definedName name="WARWICKS">#REF!</definedName>
    <definedName name="WaSC" localSheetId="0">#REF!</definedName>
    <definedName name="WaSC">#REF!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Cstransition" localSheetId="0">#REF!</definedName>
    <definedName name="WaSCstransition">#REF!</definedName>
    <definedName name="Wastewater___Allowed_Revenues___real">#REF!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aterGC" localSheetId="0">#REF!</definedName>
    <definedName name="WaterGC">#REF!</definedName>
    <definedName name="watIRE" localSheetId="0">#REF!</definedName>
    <definedName name="watIRE">#REF!</definedName>
    <definedName name="WatMNIgc" localSheetId="0">#REF!</definedName>
    <definedName name="WatMNIgc">#REF!</definedName>
    <definedName name="WBaseG_Act" localSheetId="0">#REF!</definedName>
    <definedName name="WBaseG_Act">#REF!</definedName>
    <definedName name="WBaseG_BP" localSheetId="0">#REF!</definedName>
    <definedName name="WBaseG_BP">#REF!</definedName>
    <definedName name="WBaseG_FD" localSheetId="0">#REF!</definedName>
    <definedName name="WBaseG_FD">#REF!</definedName>
    <definedName name="WBaseN_Act" localSheetId="0">#REF!</definedName>
    <definedName name="WBaseN_Act">#REF!</definedName>
    <definedName name="WBaseN_FD" localSheetId="0">#REF!</definedName>
    <definedName name="WBaseN_FD">#REF!</definedName>
    <definedName name="Wcap" localSheetId="0">#REF!</definedName>
    <definedName name="Wcap">#REF!</definedName>
    <definedName name="wdfw" localSheetId="0">#REF!</definedName>
    <definedName name="wdfw">#REF!</definedName>
    <definedName name="wedfw" localSheetId="0">#REF!</definedName>
    <definedName name="wedfw">#REF!</definedName>
    <definedName name="wefw" localSheetId="0">#REF!</definedName>
    <definedName name="wefw">#REF!</definedName>
    <definedName name="wefwe" localSheetId="0">#REF!</definedName>
    <definedName name="wefwe">#REF!</definedName>
    <definedName name="wefwerf" localSheetId="0">#REF!</definedName>
    <definedName name="wefwerf">#REF!</definedName>
    <definedName name="Weighted_average_Base_RoRE_Appointee___nominal">#REF!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eightedInterest06" localSheetId="0">#REF!</definedName>
    <definedName name="WeightedInterest06">#REF!</definedName>
    <definedName name="WEnhG_BP" localSheetId="0">#REF!</definedName>
    <definedName name="WEnhG_BP">#REF!</definedName>
    <definedName name="WEnhG_FD" localSheetId="0">#REF!</definedName>
    <definedName name="WEnhG_FD">#REF!</definedName>
    <definedName name="WEnhN_Act" localSheetId="0">#REF!</definedName>
    <definedName name="WEnhN_Act">#REF!</definedName>
    <definedName name="WEnhN_FD" localSheetId="0">#REF!</definedName>
    <definedName name="WEnhN_FD">#REF!</definedName>
    <definedName name="wert" localSheetId="1" hidden="1">{"GROSS",#N/A,FALSE,"401C11"}</definedName>
    <definedName name="wert" localSheetId="0" hidden="1">{"GROSS",#N/A,FALSE,"401C11"}</definedName>
    <definedName name="wert" localSheetId="2" hidden="1">{"GROSS",#N/A,FALSE,"401C11"}</definedName>
    <definedName name="wert" localSheetId="22" hidden="1">{"GROSS",#N/A,FALSE,"401C11"}</definedName>
    <definedName name="wert" hidden="1">{"GROSS",#N/A,FALSE,"401C11"}</definedName>
    <definedName name="WGross_Act" localSheetId="1">#REF!</definedName>
    <definedName name="WGross_Act" localSheetId="0">#REF!</definedName>
    <definedName name="WGross_Act">#REF!</definedName>
    <definedName name="Wholesale_additional_control_1_allowed_revenue__excluding_capital_connection_charges___other_income_and_operating_income__per_residential_customer___real" localSheetId="1">#REF!</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 localSheetId="1">#REF!</definedName>
    <definedName name="Wholesale_additional_control_2_allowed_revenue__excluding_capital_connection_charges___other_income_and_operating_income__per_residential_customer___real">#REF!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ILTS" localSheetId="0">#REF!</definedName>
    <definedName name="WILTS">#REF!</definedName>
    <definedName name="WIREN_Act" localSheetId="0">#REF!</definedName>
    <definedName name="WIREN_Act">#REF!</definedName>
    <definedName name="WIT" localSheetId="0">#REF!</definedName>
    <definedName name="WIT">#REF!</definedName>
    <definedName name="WMNIN_Act" localSheetId="0">#REF!</definedName>
    <definedName name="WMNIN_Act">#REF!</definedName>
    <definedName name="WNet_Act" localSheetId="0">#REF!</definedName>
    <definedName name="WNet_Act">#REF!</definedName>
    <definedName name="WNet_BP" localSheetId="0">#REF!</definedName>
    <definedName name="WNet_BP">#REF!</definedName>
    <definedName name="WNet_FD" localSheetId="0">#REF!</definedName>
    <definedName name="WNet_FD">#REF!</definedName>
    <definedName name="WoC_average_bill___5yr_average___nominal">#REF!</definedName>
    <definedName name="WoC_average_bill___5yr_average___real">#REF!</definedName>
    <definedName name="WoC_average_bill___nominal">#REF!</definedName>
    <definedName name="WoC_average_bill___real">#REF!</definedName>
    <definedName name="WoC_average_bill_growth___nominal">#REF!</definedName>
    <definedName name="WoC_average_bill_growth___real">#REF!</definedName>
    <definedName name="WoCstransition" localSheetId="0">#REF!</definedName>
    <definedName name="WoCstransition">#REF!</definedName>
    <definedName name="wombat" localSheetId="0" hidden="1">#REF!</definedName>
    <definedName name="wombat" hidden="1">#REF!</definedName>
    <definedName name="WorkCap" localSheetId="0">#REF!</definedName>
    <definedName name="WorkCap">#REF!</definedName>
    <definedName name="WorkCap_Q" localSheetId="0">#REF!</definedName>
    <definedName name="WorkCap_Q">#REF!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wotsthis" localSheetId="1" hidden="1">{"P&amp;L phased",#N/A,FALSE,"P and L";"Interest phased",#N/A,FALSE,"Interest";"Cshf phased",#N/A,FALSE,"Cashflow";"BSheet phased",#N/A,FALSE,"B Sheet";"Capex phased",#N/A,FALSE,"Capex"}</definedName>
    <definedName name="wotsthis" localSheetId="0" hidden="1">{"P&amp;L phased",#N/A,FALSE,"P and L";"Interest phased",#N/A,FALSE,"Interest";"Cshf phased",#N/A,FALSE,"Cashflow";"BSheet phased",#N/A,FALSE,"B Sheet";"Capex phased",#N/A,FALSE,"Capex"}</definedName>
    <definedName name="wotsthis" localSheetId="2" hidden="1">{"P&amp;L phased",#N/A,FALSE,"P and L";"Interest phased",#N/A,FALSE,"Interest";"Cshf phased",#N/A,FALSE,"Cashflow";"BSheet phased",#N/A,FALSE,"B Sheet";"Capex phased",#N/A,FALSE,"Capex"}</definedName>
    <definedName name="wotsthis" localSheetId="22"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PS_OUTPUT_FOR_JR03">#REF!</definedName>
    <definedName name="WRG" localSheetId="0">#REF!</definedName>
    <definedName name="WRG">#REF!</definedName>
    <definedName name="wrn.CHARGE." localSheetId="1" hidden="1">{"CHARGE",#N/A,FALSE,"401C11"}</definedName>
    <definedName name="wrn.CHARGE." localSheetId="0" hidden="1">{"CHARGE",#N/A,FALSE,"401C11"}</definedName>
    <definedName name="wrn.CHARGE." localSheetId="2" hidden="1">{"CHARGE",#N/A,FALSE,"401C11"}</definedName>
    <definedName name="wrn.CHARGE." localSheetId="22" hidden="1">{"CHARGE",#N/A,FALSE,"401C11"}</definedName>
    <definedName name="wrn.CHARGE." hidden="1">{"CHARGE",#N/A,FALSE,"401C11"}</definedName>
    <definedName name="wrn.GROSS." localSheetId="1" hidden="1">{"GROSS",#N/A,FALSE,"401C11"}</definedName>
    <definedName name="wrn.GROSS." localSheetId="0" hidden="1">{"GROSS",#N/A,FALSE,"401C11"}</definedName>
    <definedName name="wrn.GROSS." localSheetId="2" hidden="1">{"GROSS",#N/A,FALSE,"401C11"}</definedName>
    <definedName name="wrn.GROSS." localSheetId="22" hidden="1">{"GROSS",#N/A,FALSE,"401C11"}</definedName>
    <definedName name="wrn.GROSS." hidden="1">{"GROSS",#N/A,FALSE,"401C11"}</definedName>
    <definedName name="wrn.NET." localSheetId="1" hidden="1">{"NET",#N/A,FALSE,"401C11"}</definedName>
    <definedName name="wrn.NET." localSheetId="0" hidden="1">{"NET",#N/A,FALSE,"401C11"}</definedName>
    <definedName name="wrn.NET." localSheetId="2" hidden="1">{"NET",#N/A,FALSE,"401C11"}</definedName>
    <definedName name="wrn.NET." localSheetId="22" hidden="1">{"NET",#N/A,FALSE,"401C11"}</definedName>
    <definedName name="wrn.NET." hidden="1">{"NET",#N/A,FALSE,"401C11"}</definedName>
    <definedName name="wrn.papersdraft" localSheetId="1" hidden="1">{"bal",#N/A,FALSE,"working papers";"income",#N/A,FALSE,"working papers"}</definedName>
    <definedName name="wrn.papersdraft" localSheetId="0" hidden="1">{"bal",#N/A,FALSE,"working papers";"income",#N/A,FALSE,"working papers"}</definedName>
    <definedName name="wrn.papersdraft" localSheetId="2" hidden="1">{"bal",#N/A,FALSE,"working papers";"income",#N/A,FALSE,"working papers"}</definedName>
    <definedName name="wrn.papersdraft" localSheetId="22" hidden="1">{"bal",#N/A,FALSE,"working papers";"income",#N/A,FALSE,"working papers"}</definedName>
    <definedName name="wrn.papersdraft" hidden="1">{"bal",#N/A,FALSE,"working papers";"income",#N/A,FALSE,"working papers"}</definedName>
    <definedName name="wrn.Print._.5._.and._.12." localSheetId="1"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0"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2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1" hidden="1">{"P&amp;L phased",#N/A,FALSE,"P and L";"Interest phased",#N/A,FALSE,"Interest";"Cshf phased",#N/A,FALSE,"Cashflow";"BSheet phased",#N/A,FALSE,"B Sheet";"Capex phased",#N/A,FALSE,"Capex"}</definedName>
    <definedName name="wrn.Print._.Phased." localSheetId="0" hidden="1">{"P&amp;L phased",#N/A,FALSE,"P and L";"Interest phased",#N/A,FALSE,"Interest";"Cshf phased",#N/A,FALSE,"Cashflow";"BSheet phased",#N/A,FALSE,"B Sheet";"Capex phased",#N/A,FALSE,"Capex"}</definedName>
    <definedName name="wrn.Print._.Phased." localSheetId="2" hidden="1">{"P&amp;L phased",#N/A,FALSE,"P and L";"Interest phased",#N/A,FALSE,"Interest";"Cshf phased",#N/A,FALSE,"Cashflow";"BSheet phased",#N/A,FALSE,"B Sheet";"Capex phased",#N/A,FALSE,"Capex"}</definedName>
    <definedName name="wrn.Print._.Phased." localSheetId="22"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1" hidden="1">{"bal",#N/A,FALSE,"working papers";"income",#N/A,FALSE,"working papers"}</definedName>
    <definedName name="wrn.wpapers." localSheetId="0" hidden="1">{"bal",#N/A,FALSE,"working papers";"income",#N/A,FALSE,"working papers"}</definedName>
    <definedName name="wrn.wpapers." localSheetId="2" hidden="1">{"bal",#N/A,FALSE,"working papers";"income",#N/A,FALSE,"working papers"}</definedName>
    <definedName name="wrn.wpapers." localSheetId="22" hidden="1">{"bal",#N/A,FALSE,"working papers";"income",#N/A,FALSE,"working papers"}</definedName>
    <definedName name="wrn.wpapers." hidden="1">{"bal",#N/A,FALSE,"working papers";"income",#N/A,FALSE,"working papers"}</definedName>
    <definedName name="WRP">#REF!</definedName>
    <definedName name="WSHBPinputs" localSheetId="1">#REF!</definedName>
    <definedName name="WSHBPinputs" localSheetId="0">#REF!</definedName>
    <definedName name="WSHBPinputs">#REF!</definedName>
    <definedName name="WSHBPtrans" localSheetId="1">#REF!</definedName>
    <definedName name="WSHBPtrans" localSheetId="0">#REF!</definedName>
    <definedName name="WSHBPtrans">#REF!</definedName>
    <definedName name="WSHtransition" localSheetId="1">#REF!</definedName>
    <definedName name="WSHtransition" localSheetId="0">#REF!</definedName>
    <definedName name="WSHtransition">#REF!</definedName>
    <definedName name="WSXBPinputs" localSheetId="0">#REF!</definedName>
    <definedName name="WSXBPinputs">#REF!</definedName>
    <definedName name="WSXBPtrans" localSheetId="0">#REF!</definedName>
    <definedName name="WSXBPtrans">#REF!</definedName>
    <definedName name="WSXtransition" localSheetId="0">#REF!</definedName>
    <definedName name="WSXtransition">#REF!</definedName>
    <definedName name="Wtotalgrosscapx" localSheetId="0">#REF!</definedName>
    <definedName name="Wtotalgrosscapx">#REF!</definedName>
    <definedName name="WTW_Sludge_Lagoon" localSheetId="0">#REF!</definedName>
    <definedName name="WTW_Sludge_Lagoon">#REF!</definedName>
    <definedName name="WTW_Sludge_Land" localSheetId="0">#REF!</definedName>
    <definedName name="WTW_Sludge_Land">#REF!</definedName>
    <definedName name="WTW_Sludge_Landfill" localSheetId="0">#REF!</definedName>
    <definedName name="WTW_Sludge_Landfill">#REF!</definedName>
    <definedName name="WTWSludge_Lagoon_EF_CH4" localSheetId="0">#REF!</definedName>
    <definedName name="WTWSludge_Lagoon_EF_CH4">#REF!</definedName>
    <definedName name="WTWSludge_Lagoon_EF_N2O" localSheetId="0">#REF!</definedName>
    <definedName name="WTWSludge_Lagoon_EF_N2O">#REF!</definedName>
    <definedName name="WTWSludge_Land_EF_CH4" localSheetId="0">#REF!</definedName>
    <definedName name="WTWSludge_Land_EF_CH4">#REF!</definedName>
    <definedName name="WTWSludge_Land_EF_N2O" localSheetId="0">#REF!</definedName>
    <definedName name="WTWSludge_Land_EF_N2O">#REF!</definedName>
    <definedName name="WTWSludge_Landfill_EF_CH4" localSheetId="0">#REF!</definedName>
    <definedName name="WTWSludge_Landfill_EF_CH4">#REF!</definedName>
    <definedName name="WX_A_H" localSheetId="0">#REF!</definedName>
    <definedName name="WX_A_H">#REF!</definedName>
    <definedName name="WX_A_L" localSheetId="0">#REF!</definedName>
    <definedName name="WX_A_L">#REF!</definedName>
    <definedName name="WX_A_M" localSheetId="0">#REF!</definedName>
    <definedName name="WX_A_M">#REF!</definedName>
    <definedName name="WX_AW_H" localSheetId="0">#REF!</definedName>
    <definedName name="WX_AW_H">#REF!</definedName>
    <definedName name="WX_AW_L" localSheetId="0">#REF!</definedName>
    <definedName name="WX_AW_L">#REF!</definedName>
    <definedName name="WX_AW_M" localSheetId="0">#REF!</definedName>
    <definedName name="WX_AW_M">#REF!</definedName>
    <definedName name="WX_E" localSheetId="0">#REF!</definedName>
    <definedName name="WX_E">#REF!</definedName>
    <definedName name="WX_W" localSheetId="0">#REF!</definedName>
    <definedName name="WX_W">#REF!</definedName>
    <definedName name="X" localSheetId="0">#REF!</definedName>
    <definedName name="X">#REF!</definedName>
    <definedName name="XCCVBV" localSheetId="0">#REF!</definedName>
    <definedName name="XCCVBV">#REF!</definedName>
    <definedName name="xdcvdsf" localSheetId="0">#REF!</definedName>
    <definedName name="xdcvdsf">#REF!</definedName>
    <definedName name="XX" localSheetId="0">#REF!</definedName>
    <definedName name="XX">#REF!</definedName>
    <definedName name="xxx" localSheetId="1" hidden="1">{"CHARGE",#N/A,FALSE,"401C11"}</definedName>
    <definedName name="xxx" localSheetId="0" hidden="1">{"CHARGE",#N/A,FALSE,"401C11"}</definedName>
    <definedName name="xxx" localSheetId="2" hidden="1">{"CHARGE",#N/A,FALSE,"401C11"}</definedName>
    <definedName name="xxx" localSheetId="22" hidden="1">{"CHARGE",#N/A,FALSE,"401C11"}</definedName>
    <definedName name="xxx" hidden="1">{"CHARGE",#N/A,FALSE,"401C11"}</definedName>
    <definedName name="Y">#REF!</definedName>
    <definedName name="Y_A_H" localSheetId="0">#REF!</definedName>
    <definedName name="Y_A_H">#REF!</definedName>
    <definedName name="Y_A_L" localSheetId="0">#REF!</definedName>
    <definedName name="Y_A_L">#REF!</definedName>
    <definedName name="Y_A_M" localSheetId="0">#REF!</definedName>
    <definedName name="Y_A_M">#REF!</definedName>
    <definedName name="Y_A_N" localSheetId="0">#REF!</definedName>
    <definedName name="Y_A_N">#REF!</definedName>
    <definedName name="Y_AW_H" localSheetId="0">#REF!</definedName>
    <definedName name="Y_AW_H">#REF!</definedName>
    <definedName name="Y_AW_L" localSheetId="0">#REF!</definedName>
    <definedName name="Y_AW_L">#REF!</definedName>
    <definedName name="Y_AW_M" localSheetId="0">#REF!</definedName>
    <definedName name="Y_AW_M">#REF!</definedName>
    <definedName name="Y_AW_N" localSheetId="0">#REF!</definedName>
    <definedName name="Y_AW_N">#REF!</definedName>
    <definedName name="Y_E" localSheetId="0">#REF!</definedName>
    <definedName name="Y_E">#REF!</definedName>
    <definedName name="Year" localSheetId="1">#REF!</definedName>
    <definedName name="Year" localSheetId="0">#REF!</definedName>
    <definedName name="Year">#REF!</definedName>
    <definedName name="Year_average___nominal___RCV___Growth___BR" localSheetId="1">#REF!</definedName>
    <definedName name="Year_average___nominal___RCV___Growth___BR">#REF!</definedName>
    <definedName name="Year_average_nominal_RCV___Growth___ADDN1" localSheetId="1">#REF!</definedName>
    <definedName name="Year_average_nominal_RCV___Growth___ADDN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_B4_LAST" localSheetId="0">#REF!</definedName>
    <definedName name="YEAR_B4_LAST">#REF!</definedName>
    <definedName name="YEAR_B4B4_LAST" localSheetId="0">#REF!</definedName>
    <definedName name="YEAR_B4B4_LAST">#REF!</definedName>
    <definedName name="YEAR_B5_LAST" localSheetId="0">#REF!</definedName>
    <definedName name="YEAR_B5_LAST">#REF!</definedName>
    <definedName name="YearRange_InputData" localSheetId="0">#REF!</definedName>
    <definedName name="YearRange_InputData">#REF!</definedName>
    <definedName name="Years_from_valuation_date">#REF!</definedName>
    <definedName name="YearVal" localSheetId="0">#REF!</definedName>
    <definedName name="YearVal">#REF!</definedName>
    <definedName name="yhnry" localSheetId="0">#REF!</definedName>
    <definedName name="yhnry">#REF!</definedName>
    <definedName name="YKYBPinputs" localSheetId="0">#REF!</definedName>
    <definedName name="YKYBPinputs">#REF!</definedName>
    <definedName name="YKYBPtrans" localSheetId="0">#REF!</definedName>
    <definedName name="YKYBPtrans">#REF!</definedName>
    <definedName name="YKYtransition" localSheetId="0">#REF!</definedName>
    <definedName name="YKYtransition">#REF!</definedName>
    <definedName name="YYear" localSheetId="0">#REF!</definedName>
    <definedName name="YYear">#REF!</definedName>
    <definedName name="yyy" localSheetId="1" hidden="1">{"GROSS",#N/A,FALSE,"401C11"}</definedName>
    <definedName name="yyy" localSheetId="0" hidden="1">{"GROSS",#N/A,FALSE,"401C11"}</definedName>
    <definedName name="yyy" localSheetId="2" hidden="1">{"GROSS",#N/A,FALSE,"401C11"}</definedName>
    <definedName name="yyy" localSheetId="22" hidden="1">{"GROSS",#N/A,FALSE,"401C11"}</definedName>
    <definedName name="yyy" hidden="1">{"GROSS",#N/A,FALSE,"401C11"}</definedName>
    <definedName name="Z" localSheetId="0">#REF!</definedName>
    <definedName name="Z">#REF!</definedName>
    <definedName name="zzCompany_Name" localSheetId="0">#REF!</definedName>
    <definedName name="zzCompany_Name">#REF!</definedName>
    <definedName name="zzics" localSheetId="0">#REF!</definedName>
    <definedName name="zzics">#REF!</definedName>
    <definedName name="zzz" localSheetId="1" hidden="1">{"NET",#N/A,FALSE,"401C11"}</definedName>
    <definedName name="zzz" localSheetId="0" hidden="1">{"NET",#N/A,FALSE,"401C11"}</definedName>
    <definedName name="zzz" localSheetId="2" hidden="1">{"NET",#N/A,FALSE,"401C11"}</definedName>
    <definedName name="zzz" localSheetId="22" hidden="1">{"NET",#N/A,FALSE,"401C11"}</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239" i="117" l="1"/>
  <c r="AM240" i="117"/>
  <c r="AM241" i="117"/>
  <c r="AM242" i="117"/>
  <c r="H242" i="117"/>
  <c r="H243" i="117"/>
  <c r="H244" i="117"/>
  <c r="H245" i="117"/>
  <c r="V242" i="117"/>
  <c r="V243" i="117"/>
  <c r="V244" i="117"/>
  <c r="V245" i="117"/>
  <c r="M81" i="117"/>
  <c r="M82" i="117"/>
  <c r="X87" i="117"/>
  <c r="AU243" i="117" l="1"/>
  <c r="AU244" i="117"/>
  <c r="AU245" i="117"/>
  <c r="AU242" i="117"/>
  <c r="AU239" i="117"/>
  <c r="AU240" i="117"/>
  <c r="AU241" i="117"/>
  <c r="S238" i="117"/>
  <c r="S239" i="117"/>
  <c r="S240" i="117"/>
  <c r="S241" i="117"/>
  <c r="S242" i="117"/>
  <c r="S243" i="117"/>
  <c r="S244" i="117"/>
  <c r="U238" i="117"/>
  <c r="U239" i="117"/>
  <c r="U240" i="117"/>
  <c r="U241" i="117"/>
  <c r="T238" i="117"/>
  <c r="T239" i="117"/>
  <c r="T240" i="117"/>
  <c r="T241" i="117"/>
  <c r="A94" i="98" l="1"/>
  <c r="A95" i="98"/>
  <c r="A96" i="98"/>
  <c r="A97" i="98"/>
  <c r="A98" i="98"/>
  <c r="A99" i="98"/>
  <c r="A100" i="98"/>
  <c r="X86" i="117" l="1"/>
  <c r="Y86" i="117"/>
  <c r="Z86" i="117"/>
  <c r="AA86" i="117"/>
  <c r="Y87" i="117"/>
  <c r="Z87" i="117"/>
  <c r="AA87" i="117"/>
  <c r="AK121" i="100"/>
  <c r="D123" i="98"/>
  <c r="D124" i="98"/>
  <c r="D125" i="98"/>
  <c r="D126" i="98"/>
  <c r="D127" i="98"/>
  <c r="D128" i="98"/>
  <c r="D122" i="98"/>
  <c r="F122" i="98"/>
  <c r="G122" i="98"/>
  <c r="H122" i="98"/>
  <c r="I122" i="98"/>
  <c r="J122" i="98"/>
  <c r="K122" i="98"/>
  <c r="L122" i="98"/>
  <c r="M122" i="98"/>
  <c r="N122" i="98"/>
  <c r="O122" i="98"/>
  <c r="P122" i="98"/>
  <c r="Q122" i="98"/>
  <c r="R122" i="98"/>
  <c r="S122" i="98"/>
  <c r="T122" i="98"/>
  <c r="U122" i="98"/>
  <c r="V122" i="98"/>
  <c r="W122" i="98"/>
  <c r="X122" i="98"/>
  <c r="Y122" i="98"/>
  <c r="Z122" i="98"/>
  <c r="AA122" i="98"/>
  <c r="AB122" i="98"/>
  <c r="AC122" i="98"/>
  <c r="AD122" i="98"/>
  <c r="AE122" i="98"/>
  <c r="AF122" i="98"/>
  <c r="AG122" i="98"/>
  <c r="AH122" i="98"/>
  <c r="AI122" i="98"/>
  <c r="F123" i="98"/>
  <c r="G123" i="98"/>
  <c r="H123" i="98"/>
  <c r="I123" i="98"/>
  <c r="J123" i="98"/>
  <c r="K123" i="98"/>
  <c r="L123" i="98"/>
  <c r="M123" i="98"/>
  <c r="N123" i="98"/>
  <c r="O123" i="98"/>
  <c r="P123" i="98"/>
  <c r="Q123" i="98"/>
  <c r="R123" i="98"/>
  <c r="S123" i="98"/>
  <c r="T123" i="98"/>
  <c r="U123" i="98"/>
  <c r="V123" i="98"/>
  <c r="W123" i="98"/>
  <c r="X123" i="98"/>
  <c r="Y123" i="98"/>
  <c r="Z123" i="98"/>
  <c r="AA123" i="98"/>
  <c r="AB123" i="98"/>
  <c r="AC123" i="98"/>
  <c r="AD123" i="98"/>
  <c r="AE123" i="98"/>
  <c r="AF123" i="98"/>
  <c r="AG123" i="98"/>
  <c r="AH123" i="98"/>
  <c r="AI123" i="98"/>
  <c r="F124" i="98"/>
  <c r="G124" i="98"/>
  <c r="H124" i="98"/>
  <c r="I124" i="98"/>
  <c r="J124" i="98"/>
  <c r="K124" i="98"/>
  <c r="L124" i="98"/>
  <c r="M124" i="98"/>
  <c r="N124" i="98"/>
  <c r="O124" i="98"/>
  <c r="P124" i="98"/>
  <c r="Q124" i="98"/>
  <c r="R124" i="98"/>
  <c r="S124" i="98"/>
  <c r="T124" i="98"/>
  <c r="U124" i="98"/>
  <c r="V124" i="98"/>
  <c r="W124" i="98"/>
  <c r="X124" i="98"/>
  <c r="Y124" i="98"/>
  <c r="Z124" i="98"/>
  <c r="AA124" i="98"/>
  <c r="AB124" i="98"/>
  <c r="AC124" i="98"/>
  <c r="AD124" i="98"/>
  <c r="AE124" i="98"/>
  <c r="AF124" i="98"/>
  <c r="AG124" i="98"/>
  <c r="AH124" i="98"/>
  <c r="AI124" i="98"/>
  <c r="F125" i="98"/>
  <c r="G125" i="98"/>
  <c r="H125" i="98"/>
  <c r="I125" i="98"/>
  <c r="J125" i="98"/>
  <c r="K125" i="98"/>
  <c r="L125" i="98"/>
  <c r="M125" i="98"/>
  <c r="N125" i="98"/>
  <c r="O125" i="98"/>
  <c r="P125" i="98"/>
  <c r="Q125" i="98"/>
  <c r="R125" i="98"/>
  <c r="S125" i="98"/>
  <c r="T125" i="98"/>
  <c r="U125" i="98"/>
  <c r="V125" i="98"/>
  <c r="W125" i="98"/>
  <c r="X125" i="98"/>
  <c r="Y125" i="98"/>
  <c r="Z125" i="98"/>
  <c r="AA125" i="98"/>
  <c r="AB125" i="98"/>
  <c r="AC125" i="98"/>
  <c r="AD125" i="98"/>
  <c r="AE125" i="98"/>
  <c r="AF125" i="98"/>
  <c r="AG125" i="98"/>
  <c r="AH125" i="98"/>
  <c r="AI125" i="98"/>
  <c r="F126" i="98"/>
  <c r="G126" i="98"/>
  <c r="H126" i="98"/>
  <c r="I126" i="98"/>
  <c r="J126" i="98"/>
  <c r="K126" i="98"/>
  <c r="L126" i="98"/>
  <c r="M126" i="98"/>
  <c r="N126" i="98"/>
  <c r="O126" i="98"/>
  <c r="P126" i="98"/>
  <c r="Q126" i="98"/>
  <c r="R126" i="98"/>
  <c r="S126" i="98"/>
  <c r="T126" i="98"/>
  <c r="U126" i="98"/>
  <c r="V126" i="98"/>
  <c r="W126" i="98"/>
  <c r="X126" i="98"/>
  <c r="Y126" i="98"/>
  <c r="Z126" i="98"/>
  <c r="AA126" i="98"/>
  <c r="AB126" i="98"/>
  <c r="AC126" i="98"/>
  <c r="AD126" i="98"/>
  <c r="AE126" i="98"/>
  <c r="AF126" i="98"/>
  <c r="AG126" i="98"/>
  <c r="AH126" i="98"/>
  <c r="AI126" i="98"/>
  <c r="F127" i="98"/>
  <c r="G127" i="98"/>
  <c r="H127" i="98"/>
  <c r="I127" i="98"/>
  <c r="J127" i="98"/>
  <c r="K127" i="98"/>
  <c r="L127" i="98"/>
  <c r="M127" i="98"/>
  <c r="N127" i="98"/>
  <c r="O127" i="98"/>
  <c r="P127" i="98"/>
  <c r="Q127" i="98"/>
  <c r="R127" i="98"/>
  <c r="S127" i="98"/>
  <c r="T127" i="98"/>
  <c r="U127" i="98"/>
  <c r="V127" i="98"/>
  <c r="W127" i="98"/>
  <c r="X127" i="98"/>
  <c r="Y127" i="98"/>
  <c r="Z127" i="98"/>
  <c r="AA127" i="98"/>
  <c r="AB127" i="98"/>
  <c r="AC127" i="98"/>
  <c r="AD127" i="98"/>
  <c r="AE127" i="98"/>
  <c r="AF127" i="98"/>
  <c r="AG127" i="98"/>
  <c r="AH127" i="98"/>
  <c r="AI127" i="98"/>
  <c r="F128" i="98"/>
  <c r="G128" i="98"/>
  <c r="H128" i="98"/>
  <c r="I128" i="98"/>
  <c r="J128" i="98"/>
  <c r="K128" i="98"/>
  <c r="L128" i="98"/>
  <c r="M128" i="98"/>
  <c r="N128" i="98"/>
  <c r="O128" i="98"/>
  <c r="P128" i="98"/>
  <c r="Q128" i="98"/>
  <c r="R128" i="98"/>
  <c r="S128" i="98"/>
  <c r="T128" i="98"/>
  <c r="U128" i="98"/>
  <c r="V128" i="98"/>
  <c r="W128" i="98"/>
  <c r="X128" i="98"/>
  <c r="Y128" i="98"/>
  <c r="Z128" i="98"/>
  <c r="AA128" i="98"/>
  <c r="AB128" i="98"/>
  <c r="AC128" i="98"/>
  <c r="AD128" i="98"/>
  <c r="AE128" i="98"/>
  <c r="AF128" i="98"/>
  <c r="AG128" i="98"/>
  <c r="AH128" i="98"/>
  <c r="AI128" i="98"/>
  <c r="E123" i="98"/>
  <c r="E124" i="98"/>
  <c r="E125" i="98"/>
  <c r="E126" i="98"/>
  <c r="E127" i="98"/>
  <c r="E128" i="98"/>
  <c r="E122" i="98"/>
  <c r="BD244" i="117"/>
  <c r="BD245" i="117"/>
  <c r="BD241" i="117"/>
  <c r="BD242" i="117"/>
  <c r="BD243" i="117"/>
  <c r="BD238" i="117"/>
  <c r="BD239" i="117"/>
  <c r="BD240" i="117"/>
  <c r="BD236" i="117"/>
  <c r="BD237" i="117"/>
  <c r="BD235" i="117"/>
  <c r="BD235" i="59" l="1"/>
  <c r="BD236" i="59"/>
  <c r="BD237" i="59"/>
  <c r="BD238" i="59"/>
  <c r="BD239" i="59"/>
  <c r="BD240" i="59"/>
  <c r="BD241" i="59"/>
  <c r="BD242" i="59"/>
  <c r="BD243" i="59"/>
  <c r="BD244" i="59"/>
  <c r="BD245" i="59"/>
  <c r="AI243" i="117" l="1"/>
  <c r="AI244" i="117"/>
  <c r="AI245" i="117"/>
  <c r="AI242" i="117"/>
  <c r="AH242" i="117"/>
  <c r="AJ244" i="117"/>
  <c r="AJ245" i="117"/>
  <c r="AJ238" i="117"/>
  <c r="AJ239" i="117"/>
  <c r="AJ240" i="117"/>
  <c r="AJ241" i="117"/>
  <c r="AJ242" i="117"/>
  <c r="AJ243" i="117"/>
  <c r="AN242" i="117"/>
  <c r="AL243" i="117"/>
  <c r="AL244" i="117"/>
  <c r="AL245" i="117"/>
  <c r="AK242" i="117"/>
  <c r="AL242" i="117"/>
  <c r="AV239" i="117" l="1"/>
  <c r="AV240" i="117"/>
  <c r="AV241" i="117"/>
  <c r="AV242" i="117"/>
  <c r="AV243" i="117"/>
  <c r="AV244" i="117"/>
  <c r="AV245" i="117"/>
  <c r="AV238" i="117"/>
  <c r="AN238" i="117"/>
  <c r="AN239" i="117"/>
  <c r="AN240" i="117"/>
  <c r="AN241" i="117"/>
  <c r="AN243" i="117"/>
  <c r="AN244" i="117"/>
  <c r="AN245" i="117"/>
  <c r="AM243" i="117"/>
  <c r="AM244" i="117"/>
  <c r="AM245" i="117"/>
  <c r="AM238" i="117"/>
  <c r="AK238" i="117"/>
  <c r="AK239" i="117"/>
  <c r="AK240" i="117"/>
  <c r="AK241" i="117"/>
  <c r="AK243" i="117"/>
  <c r="AK244" i="117"/>
  <c r="AK245" i="117"/>
  <c r="AL239" i="117"/>
  <c r="AL240" i="117"/>
  <c r="AL241" i="117"/>
  <c r="AL238" i="117"/>
  <c r="AI239" i="117"/>
  <c r="AI240" i="117"/>
  <c r="AI241" i="117"/>
  <c r="AI238" i="117"/>
  <c r="AO245" i="117"/>
  <c r="AP245" i="117"/>
  <c r="AQ245" i="117"/>
  <c r="AR245" i="117"/>
  <c r="AS245" i="117"/>
  <c r="AT245" i="117"/>
  <c r="AQ241" i="117"/>
  <c r="AR241" i="117"/>
  <c r="AS241" i="117"/>
  <c r="AT241" i="117"/>
  <c r="AQ240" i="117"/>
  <c r="AR240" i="117"/>
  <c r="AS240" i="117"/>
  <c r="AT240" i="117"/>
  <c r="AQ239" i="117"/>
  <c r="AR239" i="117"/>
  <c r="AS239" i="117"/>
  <c r="AT239" i="117"/>
  <c r="AS238" i="117"/>
  <c r="AT238" i="117"/>
  <c r="AR238" i="117"/>
  <c r="AR242" i="117"/>
  <c r="AS242" i="117"/>
  <c r="AT242" i="117"/>
  <c r="AR243" i="117"/>
  <c r="AS243" i="117"/>
  <c r="AT243" i="117"/>
  <c r="AR244" i="117"/>
  <c r="AS244" i="117"/>
  <c r="AT244" i="117"/>
  <c r="AQ243" i="117"/>
  <c r="AQ244" i="117"/>
  <c r="AQ242" i="117"/>
  <c r="AQ238" i="117"/>
  <c r="AP242" i="117"/>
  <c r="AP243" i="117"/>
  <c r="AP244" i="117"/>
  <c r="AO244" i="117"/>
  <c r="AO243" i="117"/>
  <c r="AO242" i="117"/>
  <c r="AA242" i="117"/>
  <c r="AA243" i="117"/>
  <c r="AA244" i="117"/>
  <c r="AA245" i="117"/>
  <c r="Z242" i="117"/>
  <c r="Z243" i="117"/>
  <c r="Z244" i="117"/>
  <c r="Z245" i="117"/>
  <c r="Y242" i="117"/>
  <c r="Y243" i="117"/>
  <c r="Y244" i="117"/>
  <c r="Y245" i="117"/>
  <c r="X242" i="117"/>
  <c r="X243" i="117"/>
  <c r="X244" i="117"/>
  <c r="X245" i="117"/>
  <c r="W242" i="117"/>
  <c r="W243" i="117"/>
  <c r="W244" i="117"/>
  <c r="W245" i="117"/>
  <c r="AH238" i="117"/>
  <c r="AH239" i="117"/>
  <c r="AH240" i="117"/>
  <c r="AH241" i="117"/>
  <c r="AH243" i="117"/>
  <c r="AH244" i="117"/>
  <c r="AH245" i="117"/>
  <c r="AG238" i="117"/>
  <c r="AG239" i="117"/>
  <c r="AG240" i="117"/>
  <c r="AG241" i="117"/>
  <c r="AG242" i="117"/>
  <c r="AG243" i="117"/>
  <c r="AG244" i="117"/>
  <c r="AG245" i="117"/>
  <c r="AF238" i="117"/>
  <c r="AF239" i="117"/>
  <c r="AF240" i="117"/>
  <c r="AF241" i="117"/>
  <c r="AF242" i="117"/>
  <c r="AF243" i="117"/>
  <c r="AF244" i="117"/>
  <c r="AF245" i="117"/>
  <c r="AE238" i="117"/>
  <c r="AE239" i="117"/>
  <c r="AE240" i="117"/>
  <c r="AE241" i="117"/>
  <c r="AE242" i="117"/>
  <c r="AE243" i="117"/>
  <c r="AE244" i="117"/>
  <c r="AE245" i="117"/>
  <c r="AD238" i="117"/>
  <c r="AD239" i="117"/>
  <c r="AD240" i="117"/>
  <c r="AD241" i="117"/>
  <c r="AD242" i="117"/>
  <c r="AD243" i="117"/>
  <c r="AD244" i="117"/>
  <c r="AD245" i="117"/>
  <c r="AC238" i="117"/>
  <c r="AC239" i="117"/>
  <c r="AC240" i="117"/>
  <c r="AC241" i="117"/>
  <c r="AC242" i="117"/>
  <c r="AC243" i="117"/>
  <c r="AC244" i="117"/>
  <c r="AC245" i="117"/>
  <c r="AB239" i="117"/>
  <c r="AB240" i="117"/>
  <c r="AB241" i="117"/>
  <c r="AB242" i="117"/>
  <c r="AB243" i="117"/>
  <c r="AB244" i="117"/>
  <c r="AB245" i="117"/>
  <c r="AB238" i="117"/>
  <c r="T242" i="117"/>
  <c r="U242" i="117"/>
  <c r="T243" i="117"/>
  <c r="U243" i="117"/>
  <c r="T244" i="117"/>
  <c r="U244" i="117"/>
  <c r="U245" i="117"/>
  <c r="S245" i="117"/>
  <c r="T245" i="117"/>
  <c r="R238" i="117"/>
  <c r="R239" i="117"/>
  <c r="R240" i="117"/>
  <c r="R241" i="117"/>
  <c r="R242" i="117"/>
  <c r="R243" i="117"/>
  <c r="R244" i="117"/>
  <c r="R245" i="117"/>
  <c r="Q238" i="117"/>
  <c r="Q239" i="117"/>
  <c r="Q240" i="117"/>
  <c r="Q241" i="117"/>
  <c r="Q242" i="117"/>
  <c r="Q243" i="117"/>
  <c r="Q244" i="117"/>
  <c r="Q245" i="117"/>
  <c r="P238" i="117"/>
  <c r="P239" i="117"/>
  <c r="P240" i="117"/>
  <c r="P241" i="117"/>
  <c r="P242" i="117"/>
  <c r="P243" i="117"/>
  <c r="P244" i="117"/>
  <c r="P245" i="117"/>
  <c r="O238" i="117"/>
  <c r="O239" i="117"/>
  <c r="O240" i="117"/>
  <c r="O241" i="117"/>
  <c r="O242" i="117"/>
  <c r="O243" i="117"/>
  <c r="O244" i="117"/>
  <c r="O245" i="117"/>
  <c r="N238" i="117"/>
  <c r="N239" i="117"/>
  <c r="N240" i="117"/>
  <c r="N241" i="117"/>
  <c r="N242" i="117"/>
  <c r="N243" i="117"/>
  <c r="N244" i="117"/>
  <c r="N245" i="117"/>
  <c r="L239" i="117"/>
  <c r="M239" i="117"/>
  <c r="L240" i="117"/>
  <c r="M240" i="117"/>
  <c r="L241" i="117"/>
  <c r="M241" i="117"/>
  <c r="L242" i="117"/>
  <c r="M242" i="117"/>
  <c r="L243" i="117"/>
  <c r="M243" i="117"/>
  <c r="L244" i="117"/>
  <c r="M244" i="117"/>
  <c r="L245" i="117"/>
  <c r="M245" i="117"/>
  <c r="M238" i="117"/>
  <c r="L238" i="117"/>
  <c r="J243" i="117"/>
  <c r="J244" i="117"/>
  <c r="J245" i="117"/>
  <c r="J242" i="117"/>
  <c r="H239" i="117"/>
  <c r="H240" i="117"/>
  <c r="H241" i="117"/>
  <c r="H238" i="117"/>
  <c r="F238" i="117"/>
  <c r="G238" i="117"/>
  <c r="E238" i="117"/>
  <c r="K238" i="117" l="1"/>
  <c r="K239" i="117"/>
  <c r="K240" i="117"/>
  <c r="K241" i="117"/>
  <c r="K242" i="117"/>
  <c r="K243" i="117"/>
  <c r="K244" i="117"/>
  <c r="K245" i="117"/>
  <c r="J238" i="117"/>
  <c r="J239" i="117"/>
  <c r="J240" i="117"/>
  <c r="J241" i="117"/>
  <c r="I243" i="117"/>
  <c r="I244" i="117"/>
  <c r="I245" i="117"/>
  <c r="I239" i="117"/>
  <c r="I240" i="117"/>
  <c r="I241" i="117"/>
  <c r="I242" i="117"/>
  <c r="I238" i="117" l="1"/>
  <c r="I238" i="59" s="1"/>
  <c r="I240" i="59"/>
  <c r="I241" i="59"/>
  <c r="I242" i="59"/>
  <c r="H243" i="59"/>
  <c r="I243" i="59"/>
  <c r="J242" i="59"/>
  <c r="J243" i="59"/>
  <c r="J244" i="59"/>
  <c r="J245" i="59"/>
  <c r="H244" i="59"/>
  <c r="H245" i="59"/>
  <c r="G238" i="59"/>
  <c r="G239" i="117"/>
  <c r="G239" i="59" s="1"/>
  <c r="G240" i="117"/>
  <c r="G240" i="59" s="1"/>
  <c r="G241" i="117"/>
  <c r="G241" i="59" s="1"/>
  <c r="G242" i="117"/>
  <c r="G242" i="59" s="1"/>
  <c r="G243" i="117"/>
  <c r="G243" i="59" s="1"/>
  <c r="G244" i="117"/>
  <c r="G244" i="59" s="1"/>
  <c r="G245" i="117"/>
  <c r="G245" i="59" s="1"/>
  <c r="F239" i="117"/>
  <c r="F239" i="59" s="1"/>
  <c r="F240" i="117"/>
  <c r="F240" i="59" s="1"/>
  <c r="F241" i="117"/>
  <c r="F241" i="59" s="1"/>
  <c r="F242" i="117"/>
  <c r="F242" i="59" s="1"/>
  <c r="F243" i="117"/>
  <c r="F243" i="59" s="1"/>
  <c r="F244" i="117"/>
  <c r="F244" i="59" s="1"/>
  <c r="F245" i="117"/>
  <c r="F245" i="59" s="1"/>
  <c r="E239" i="117"/>
  <c r="E239" i="59" s="1"/>
  <c r="E240" i="117"/>
  <c r="E240" i="59" s="1"/>
  <c r="E241" i="117"/>
  <c r="E241" i="59" s="1"/>
  <c r="E242" i="117"/>
  <c r="E242" i="59" s="1"/>
  <c r="E243" i="117"/>
  <c r="E243" i="59" s="1"/>
  <c r="E244" i="117"/>
  <c r="E244" i="59" s="1"/>
  <c r="E245" i="117"/>
  <c r="E245" i="59" s="1"/>
  <c r="D244" i="117"/>
  <c r="D244" i="59" s="1"/>
  <c r="D245" i="117"/>
  <c r="D245" i="59" s="1"/>
  <c r="D241" i="117"/>
  <c r="D241" i="59" s="1"/>
  <c r="D242" i="117"/>
  <c r="D242" i="59" s="1"/>
  <c r="D243" i="117"/>
  <c r="D243" i="59" s="1"/>
  <c r="D239" i="117"/>
  <c r="D239" i="59" s="1"/>
  <c r="D240" i="117"/>
  <c r="D240" i="59" s="1"/>
  <c r="D238" i="117"/>
  <c r="D238" i="59" s="1"/>
  <c r="AV236" i="117"/>
  <c r="AV236" i="59" s="1"/>
  <c r="AV237" i="117"/>
  <c r="AV237" i="59" s="1"/>
  <c r="AV235" i="117"/>
  <c r="AV235" i="59" s="1"/>
  <c r="AT235" i="117"/>
  <c r="AT235" i="59" s="1"/>
  <c r="AT236" i="117"/>
  <c r="AT236" i="59" s="1"/>
  <c r="AT237" i="117"/>
  <c r="AT237" i="59" s="1"/>
  <c r="AS235" i="117"/>
  <c r="AS235" i="59" s="1"/>
  <c r="AS236" i="117"/>
  <c r="AS236" i="59" s="1"/>
  <c r="AS237" i="117"/>
  <c r="AS237" i="59" s="1"/>
  <c r="AR235" i="117"/>
  <c r="AR235" i="59" s="1"/>
  <c r="AR236" i="117"/>
  <c r="AR236" i="59" s="1"/>
  <c r="AR237" i="117"/>
  <c r="AR237" i="59" s="1"/>
  <c r="AQ236" i="117"/>
  <c r="AQ236" i="59" s="1"/>
  <c r="AQ237" i="117"/>
  <c r="AQ237" i="59" s="1"/>
  <c r="AQ235" i="117"/>
  <c r="AQ235" i="59" s="1"/>
  <c r="AN235" i="117"/>
  <c r="AN235" i="59" s="1"/>
  <c r="AN236" i="117"/>
  <c r="AN236" i="59" s="1"/>
  <c r="AN237" i="117"/>
  <c r="AN237" i="59" s="1"/>
  <c r="AM235" i="117"/>
  <c r="AM235" i="59" s="1"/>
  <c r="AM236" i="117"/>
  <c r="AM236" i="59" s="1"/>
  <c r="AM237" i="117"/>
  <c r="AM237" i="59" s="1"/>
  <c r="AE235" i="117"/>
  <c r="AE235" i="59" s="1"/>
  <c r="AF235" i="117"/>
  <c r="AF235" i="59" s="1"/>
  <c r="AG235" i="117"/>
  <c r="AG235" i="59" s="1"/>
  <c r="AH235" i="117"/>
  <c r="AH235" i="59" s="1"/>
  <c r="AI235" i="117"/>
  <c r="AI235" i="59" s="1"/>
  <c r="AJ235" i="117"/>
  <c r="AJ235" i="59" s="1"/>
  <c r="AK235" i="117"/>
  <c r="AK235" i="59" s="1"/>
  <c r="AL235" i="117"/>
  <c r="AL235" i="59" s="1"/>
  <c r="AE236" i="117"/>
  <c r="AE236" i="59" s="1"/>
  <c r="AF236" i="117"/>
  <c r="AF236" i="59" s="1"/>
  <c r="AG236" i="117"/>
  <c r="AG236" i="59" s="1"/>
  <c r="AH236" i="117"/>
  <c r="AH236" i="59" s="1"/>
  <c r="AI236" i="117"/>
  <c r="AI236" i="59" s="1"/>
  <c r="AJ236" i="117"/>
  <c r="AJ236" i="59" s="1"/>
  <c r="AK236" i="117"/>
  <c r="AK236" i="59" s="1"/>
  <c r="AL236" i="117"/>
  <c r="AL236" i="59" s="1"/>
  <c r="AE237" i="117"/>
  <c r="AE237" i="59" s="1"/>
  <c r="AF237" i="117"/>
  <c r="AF237" i="59" s="1"/>
  <c r="AG237" i="117"/>
  <c r="AG237" i="59" s="1"/>
  <c r="AH237" i="117"/>
  <c r="AH237" i="59" s="1"/>
  <c r="AI237" i="117"/>
  <c r="AI237" i="59" s="1"/>
  <c r="AJ237" i="117"/>
  <c r="AJ237" i="59" s="1"/>
  <c r="AK237" i="117"/>
  <c r="AK237" i="59" s="1"/>
  <c r="AL237" i="117"/>
  <c r="AL237" i="59" s="1"/>
  <c r="AD235" i="117"/>
  <c r="AD235" i="59" s="1"/>
  <c r="AD236" i="117"/>
  <c r="AD236" i="59" s="1"/>
  <c r="AD237" i="117"/>
  <c r="AD237" i="59" s="1"/>
  <c r="AC235" i="117"/>
  <c r="AC235" i="59" s="1"/>
  <c r="AC236" i="117"/>
  <c r="AC236" i="59" s="1"/>
  <c r="AC237" i="117"/>
  <c r="AC237" i="59" s="1"/>
  <c r="AB236" i="117"/>
  <c r="AB236" i="59" s="1"/>
  <c r="AB237" i="117"/>
  <c r="AB237" i="59" s="1"/>
  <c r="AB235" i="117"/>
  <c r="AB235" i="59" s="1"/>
  <c r="R235" i="117"/>
  <c r="R235" i="59" s="1"/>
  <c r="S235" i="117"/>
  <c r="S235" i="59" s="1"/>
  <c r="T235" i="117"/>
  <c r="T235" i="59" s="1"/>
  <c r="S236" i="117"/>
  <c r="S236" i="59" s="1"/>
  <c r="T236" i="117"/>
  <c r="T236" i="59" s="1"/>
  <c r="R236" i="117"/>
  <c r="R236" i="59" s="1"/>
  <c r="R237" i="117"/>
  <c r="R237" i="59" s="1"/>
  <c r="P235" i="117"/>
  <c r="P235" i="59" s="1"/>
  <c r="Q235" i="117"/>
  <c r="Q235" i="59" s="1"/>
  <c r="P236" i="117"/>
  <c r="P236" i="59" s="1"/>
  <c r="Q236" i="117"/>
  <c r="Q236" i="59" s="1"/>
  <c r="P237" i="117"/>
  <c r="P237" i="59" s="1"/>
  <c r="Q237" i="117"/>
  <c r="Q237" i="59" s="1"/>
  <c r="O235" i="117"/>
  <c r="O235" i="59" s="1"/>
  <c r="O236" i="117"/>
  <c r="O236" i="59" s="1"/>
  <c r="O237" i="117"/>
  <c r="O237" i="59" s="1"/>
  <c r="N237" i="117"/>
  <c r="N237" i="59" s="1"/>
  <c r="M237" i="117"/>
  <c r="M237" i="59" s="1"/>
  <c r="H237" i="117"/>
  <c r="H237" i="59" s="1"/>
  <c r="U235" i="117"/>
  <c r="U235" i="59" s="1"/>
  <c r="U236" i="117"/>
  <c r="U236" i="59" s="1"/>
  <c r="U237" i="117"/>
  <c r="U237" i="59" s="1"/>
  <c r="T237" i="117"/>
  <c r="T237" i="59" s="1"/>
  <c r="S237" i="117"/>
  <c r="S237" i="59" s="1"/>
  <c r="N235" i="117"/>
  <c r="N235" i="59" s="1"/>
  <c r="N236" i="117"/>
  <c r="M235" i="117"/>
  <c r="M235" i="59" s="1"/>
  <c r="M236" i="117"/>
  <c r="M236" i="59" s="1"/>
  <c r="L235" i="117"/>
  <c r="L235" i="59" s="1"/>
  <c r="L236" i="117"/>
  <c r="L236" i="59" s="1"/>
  <c r="L237" i="117"/>
  <c r="L237" i="59" s="1"/>
  <c r="K235" i="117"/>
  <c r="K235" i="59" s="1"/>
  <c r="K236" i="117"/>
  <c r="K236" i="59" s="1"/>
  <c r="K237" i="117"/>
  <c r="K237" i="59" s="1"/>
  <c r="J235" i="117"/>
  <c r="J235" i="59" s="1"/>
  <c r="J236" i="117"/>
  <c r="J236" i="59" s="1"/>
  <c r="J237" i="117"/>
  <c r="J237" i="59" s="1"/>
  <c r="I235" i="117"/>
  <c r="I235" i="59" s="1"/>
  <c r="I236" i="117"/>
  <c r="I236" i="59" s="1"/>
  <c r="I237" i="117"/>
  <c r="I237" i="59" s="1"/>
  <c r="H235" i="117"/>
  <c r="H235" i="59" s="1"/>
  <c r="H236" i="117"/>
  <c r="H236" i="59" s="1"/>
  <c r="G235" i="117"/>
  <c r="G235" i="59" s="1"/>
  <c r="G236" i="117"/>
  <c r="G236" i="59" s="1"/>
  <c r="G237" i="117"/>
  <c r="G237" i="59" s="1"/>
  <c r="F236" i="117"/>
  <c r="F236" i="59" s="1"/>
  <c r="F237" i="117"/>
  <c r="F237" i="59" s="1"/>
  <c r="F235" i="117"/>
  <c r="F235" i="59" s="1"/>
  <c r="E237" i="117"/>
  <c r="E235" i="117"/>
  <c r="E235" i="59" s="1"/>
  <c r="E236" i="117"/>
  <c r="E236" i="59" s="1"/>
  <c r="D237" i="117"/>
  <c r="D237" i="59" s="1"/>
  <c r="D236" i="117"/>
  <c r="D236" i="59" s="1"/>
  <c r="D235" i="117"/>
  <c r="D235" i="59" s="1"/>
  <c r="AT83" i="117"/>
  <c r="AT83" i="59" s="1"/>
  <c r="AT82" i="117"/>
  <c r="AT82" i="59" s="1"/>
  <c r="AT81" i="117"/>
  <c r="AT81" i="59" s="1"/>
  <c r="AS83" i="117"/>
  <c r="AS83" i="59" s="1"/>
  <c r="AS82" i="117"/>
  <c r="AS82" i="59" s="1"/>
  <c r="AS81" i="117"/>
  <c r="AS81" i="59" s="1"/>
  <c r="AR82" i="117"/>
  <c r="AR82" i="59" s="1"/>
  <c r="AR81" i="117"/>
  <c r="AR81" i="59" s="1"/>
  <c r="AN83" i="117"/>
  <c r="AN83" i="59" s="1"/>
  <c r="AN82" i="117"/>
  <c r="AN82" i="59" s="1"/>
  <c r="AN81" i="117"/>
  <c r="AN81" i="59" s="1"/>
  <c r="AM83" i="117"/>
  <c r="AM83" i="59" s="1"/>
  <c r="AM82" i="117"/>
  <c r="AM82" i="59" s="1"/>
  <c r="AM81" i="117"/>
  <c r="AM81" i="59" s="1"/>
  <c r="AB82" i="117"/>
  <c r="AB82" i="59" s="1"/>
  <c r="AB81" i="117"/>
  <c r="AB81" i="59" s="1"/>
  <c r="AU218" i="117"/>
  <c r="AU219" i="117"/>
  <c r="AU220" i="117"/>
  <c r="AU221" i="117"/>
  <c r="AU222" i="117"/>
  <c r="AU223" i="117"/>
  <c r="AU228" i="117"/>
  <c r="AU229" i="117"/>
  <c r="AU230" i="117"/>
  <c r="AU231" i="117"/>
  <c r="AU232" i="117"/>
  <c r="AU233" i="117"/>
  <c r="AU234" i="117"/>
  <c r="AU195" i="117"/>
  <c r="AU196" i="117"/>
  <c r="AU197" i="117"/>
  <c r="AU198" i="117"/>
  <c r="AU199" i="117"/>
  <c r="AU200" i="117"/>
  <c r="AU201" i="117"/>
  <c r="AU206" i="117"/>
  <c r="AU207" i="117"/>
  <c r="AU208" i="117"/>
  <c r="AU209" i="117"/>
  <c r="AU210" i="117"/>
  <c r="AU211" i="117"/>
  <c r="AU212" i="117"/>
  <c r="AU217" i="117"/>
  <c r="AU173" i="117"/>
  <c r="AU174" i="117"/>
  <c r="AU175" i="117"/>
  <c r="AU176" i="117"/>
  <c r="AU177" i="117"/>
  <c r="AU178" i="117"/>
  <c r="AU179" i="117"/>
  <c r="AU184" i="117"/>
  <c r="AU185" i="117"/>
  <c r="AU186" i="117"/>
  <c r="AU187" i="117"/>
  <c r="AU188" i="117"/>
  <c r="AU189" i="117"/>
  <c r="AU190" i="117"/>
  <c r="AU151" i="117"/>
  <c r="AU152" i="117"/>
  <c r="AU153" i="117"/>
  <c r="AU154" i="117"/>
  <c r="AU155" i="117"/>
  <c r="AU156" i="117"/>
  <c r="AU157" i="117"/>
  <c r="AU162" i="117"/>
  <c r="AU163" i="117"/>
  <c r="AU164" i="117"/>
  <c r="AU165" i="117"/>
  <c r="AU166" i="117"/>
  <c r="AU167" i="117"/>
  <c r="AU168" i="117"/>
  <c r="AU124" i="117"/>
  <c r="AU129" i="117"/>
  <c r="AU130" i="117"/>
  <c r="AU131" i="117"/>
  <c r="AU132" i="117"/>
  <c r="AU133" i="117"/>
  <c r="AU134" i="117"/>
  <c r="AU135" i="117"/>
  <c r="AU140" i="117"/>
  <c r="AU141" i="117"/>
  <c r="AU142" i="117"/>
  <c r="AU143" i="117"/>
  <c r="AU144" i="117"/>
  <c r="AU145" i="117"/>
  <c r="AU146" i="117"/>
  <c r="AU107" i="117"/>
  <c r="AU108" i="117"/>
  <c r="AU109" i="117"/>
  <c r="AU110" i="117"/>
  <c r="AU111" i="117"/>
  <c r="AU112" i="117"/>
  <c r="AU113" i="117"/>
  <c r="AU118" i="117"/>
  <c r="AU119" i="117"/>
  <c r="AU120" i="117"/>
  <c r="AU121" i="117"/>
  <c r="AU122" i="117"/>
  <c r="AU123" i="117"/>
  <c r="AU76" i="117"/>
  <c r="AU77" i="117"/>
  <c r="AU78" i="117"/>
  <c r="AU79" i="117"/>
  <c r="AU80" i="117"/>
  <c r="AU85" i="117"/>
  <c r="AU86" i="117"/>
  <c r="AU87" i="117"/>
  <c r="AU88" i="117"/>
  <c r="AU89" i="117"/>
  <c r="AU90" i="117"/>
  <c r="AU91" i="117"/>
  <c r="AU96" i="117"/>
  <c r="AU97" i="117"/>
  <c r="AU98" i="117"/>
  <c r="AU99" i="117"/>
  <c r="AU100" i="117"/>
  <c r="AU101" i="117"/>
  <c r="AU102" i="117"/>
  <c r="AU53" i="117"/>
  <c r="AU54" i="117"/>
  <c r="AU55" i="117"/>
  <c r="AU56" i="117"/>
  <c r="AU57" i="117"/>
  <c r="AU58" i="117"/>
  <c r="AU63" i="117"/>
  <c r="AU64" i="117"/>
  <c r="AU65" i="117"/>
  <c r="AU66" i="117"/>
  <c r="AU67" i="117"/>
  <c r="AU68" i="117"/>
  <c r="AU69" i="117"/>
  <c r="AU74" i="117"/>
  <c r="AU75" i="117"/>
  <c r="AU31" i="117"/>
  <c r="AU32" i="117"/>
  <c r="AU33" i="117"/>
  <c r="AU34" i="117"/>
  <c r="AU35" i="117"/>
  <c r="AU36" i="117"/>
  <c r="AU41" i="117"/>
  <c r="AU42" i="117"/>
  <c r="AU43" i="117"/>
  <c r="AU44" i="117"/>
  <c r="AU45" i="117"/>
  <c r="AU46" i="117"/>
  <c r="AU47" i="117"/>
  <c r="AU52" i="117"/>
  <c r="AU19" i="117"/>
  <c r="AU20" i="117"/>
  <c r="AU21" i="117"/>
  <c r="AU22" i="117"/>
  <c r="AU23" i="117"/>
  <c r="AU24" i="117"/>
  <c r="AU25" i="117"/>
  <c r="AU30" i="117"/>
  <c r="AU8" i="117"/>
  <c r="AU9" i="117"/>
  <c r="AU10" i="117"/>
  <c r="AU11" i="117"/>
  <c r="AU12" i="117"/>
  <c r="AU13" i="117"/>
  <c r="AU14" i="117"/>
  <c r="X84" i="117"/>
  <c r="X238" i="117" s="1"/>
  <c r="X238" i="59" s="1"/>
  <c r="X85" i="117"/>
  <c r="X239" i="117" s="1"/>
  <c r="X240" i="117"/>
  <c r="X240" i="59" s="1"/>
  <c r="X241" i="117"/>
  <c r="X241" i="59" s="1"/>
  <c r="W84" i="117"/>
  <c r="W85" i="117"/>
  <c r="W86" i="117"/>
  <c r="W87" i="117"/>
  <c r="V86" i="117"/>
  <c r="V87" i="117"/>
  <c r="V241" i="117" s="1"/>
  <c r="Y240" i="117"/>
  <c r="Y240" i="59" s="1"/>
  <c r="Z240" i="117"/>
  <c r="Z240" i="59" s="1"/>
  <c r="AA240" i="117"/>
  <c r="AA240" i="59" s="1"/>
  <c r="V84" i="117"/>
  <c r="V238" i="117" s="1"/>
  <c r="V238" i="59" s="1"/>
  <c r="Y84" i="117"/>
  <c r="Y238" i="117" s="1"/>
  <c r="Y238" i="59" s="1"/>
  <c r="Z84" i="117"/>
  <c r="AA84" i="117"/>
  <c r="V85" i="117"/>
  <c r="V239" i="117" s="1"/>
  <c r="V239" i="59" s="1"/>
  <c r="Y85" i="117"/>
  <c r="Y239" i="117" s="1"/>
  <c r="Y239" i="59" s="1"/>
  <c r="Z85" i="117"/>
  <c r="Z239" i="117" s="1"/>
  <c r="Z239" i="59" s="1"/>
  <c r="AA85" i="117"/>
  <c r="AA239" i="117" s="1"/>
  <c r="AA239" i="59" s="1"/>
  <c r="Z83" i="117"/>
  <c r="Z237" i="117" s="1"/>
  <c r="Z237" i="59" s="1"/>
  <c r="AA83" i="117"/>
  <c r="AA237" i="117" s="1"/>
  <c r="AA237" i="59" s="1"/>
  <c r="X83" i="117"/>
  <c r="Y83" i="117"/>
  <c r="V83" i="117"/>
  <c r="V237" i="117" s="1"/>
  <c r="V237" i="59" s="1"/>
  <c r="W83" i="117"/>
  <c r="W237" i="117" s="1"/>
  <c r="W237" i="59" s="1"/>
  <c r="U82" i="117"/>
  <c r="U82" i="59" s="1"/>
  <c r="U81" i="117"/>
  <c r="U81" i="59" s="1"/>
  <c r="U83" i="117"/>
  <c r="U83" i="59" s="1"/>
  <c r="T83" i="117"/>
  <c r="T83" i="59" s="1"/>
  <c r="T84" i="117"/>
  <c r="T84" i="59" s="1"/>
  <c r="T85" i="117"/>
  <c r="T85" i="59" s="1"/>
  <c r="T86" i="117"/>
  <c r="T86" i="59" s="1"/>
  <c r="T87" i="117"/>
  <c r="T87" i="59" s="1"/>
  <c r="S85" i="117"/>
  <c r="S85" i="59" s="1"/>
  <c r="S86" i="117"/>
  <c r="S86" i="59" s="1"/>
  <c r="S87" i="117"/>
  <c r="S87" i="59" s="1"/>
  <c r="S84" i="117"/>
  <c r="S84" i="59" s="1"/>
  <c r="S83" i="117"/>
  <c r="S83" i="59" s="1"/>
  <c r="N82" i="117"/>
  <c r="N82" i="59" s="1"/>
  <c r="N81" i="117"/>
  <c r="N81" i="59" s="1"/>
  <c r="M81" i="59"/>
  <c r="M82" i="59"/>
  <c r="L81" i="117"/>
  <c r="L81" i="59" s="1"/>
  <c r="L82" i="117"/>
  <c r="L82" i="59" s="1"/>
  <c r="L83" i="117"/>
  <c r="L83" i="59" s="1"/>
  <c r="K81" i="117"/>
  <c r="K81" i="59" s="1"/>
  <c r="K82" i="117"/>
  <c r="K82" i="59" s="1"/>
  <c r="K83" i="117"/>
  <c r="K83" i="59" s="1"/>
  <c r="J81" i="117"/>
  <c r="J81" i="59" s="1"/>
  <c r="J82" i="117"/>
  <c r="J82" i="59" s="1"/>
  <c r="J83" i="117"/>
  <c r="J83" i="59" s="1"/>
  <c r="I83" i="117"/>
  <c r="I83" i="59" s="1"/>
  <c r="I81" i="117"/>
  <c r="I81" i="59" s="1"/>
  <c r="I82" i="117"/>
  <c r="I82" i="59" s="1"/>
  <c r="H81" i="117"/>
  <c r="H81" i="59" s="1"/>
  <c r="H82" i="117"/>
  <c r="H82" i="59" s="1"/>
  <c r="G81" i="117"/>
  <c r="G81" i="59" s="1"/>
  <c r="G82" i="117"/>
  <c r="G82" i="59" s="1"/>
  <c r="G83" i="117"/>
  <c r="G83" i="59" s="1"/>
  <c r="F81" i="117"/>
  <c r="F81" i="59" s="1"/>
  <c r="F82" i="117"/>
  <c r="F82" i="59" s="1"/>
  <c r="F83" i="117"/>
  <c r="F83" i="59" s="1"/>
  <c r="E81" i="117"/>
  <c r="E81" i="59" s="1"/>
  <c r="E82" i="117"/>
  <c r="E82" i="59" s="1"/>
  <c r="E83" i="117"/>
  <c r="E83" i="59" s="1"/>
  <c r="D82" i="117"/>
  <c r="D82" i="59" s="1"/>
  <c r="D83" i="117"/>
  <c r="D83" i="59" s="1"/>
  <c r="D81" i="117"/>
  <c r="D81" i="59" s="1"/>
  <c r="AC15" i="72"/>
  <c r="AC16" i="72"/>
  <c r="AC17" i="72"/>
  <c r="AC18" i="72"/>
  <c r="AC19" i="72"/>
  <c r="AC20" i="72"/>
  <c r="AC27" i="72"/>
  <c r="AC28" i="72"/>
  <c r="AC29" i="72"/>
  <c r="AC30" i="72"/>
  <c r="AC31" i="72"/>
  <c r="AC32" i="72"/>
  <c r="AC44" i="72"/>
  <c r="AC45" i="72"/>
  <c r="AC46" i="72"/>
  <c r="AC47" i="72"/>
  <c r="AC48" i="72"/>
  <c r="AC49" i="72"/>
  <c r="AC61" i="72"/>
  <c r="AC62" i="72"/>
  <c r="AC63" i="72"/>
  <c r="AC64" i="72"/>
  <c r="AC65" i="72"/>
  <c r="AC66" i="72"/>
  <c r="AC78" i="72"/>
  <c r="AC79" i="72"/>
  <c r="AC80" i="72"/>
  <c r="AC81" i="72"/>
  <c r="AC82" i="72"/>
  <c r="AC83" i="72"/>
  <c r="AC90" i="72"/>
  <c r="AC91" i="72"/>
  <c r="AC92" i="72"/>
  <c r="AC93" i="72"/>
  <c r="AC94" i="72"/>
  <c r="AC95" i="72"/>
  <c r="AC116" i="72"/>
  <c r="AC117" i="72"/>
  <c r="AC118" i="72"/>
  <c r="AC119" i="72"/>
  <c r="AC120" i="72"/>
  <c r="AC121" i="72"/>
  <c r="AC133" i="72"/>
  <c r="AC134" i="72"/>
  <c r="AC135" i="72"/>
  <c r="AC136" i="72"/>
  <c r="AC137" i="72"/>
  <c r="AC138" i="72"/>
  <c r="AC150" i="72"/>
  <c r="AC151" i="72"/>
  <c r="AC152" i="72"/>
  <c r="AC153" i="72"/>
  <c r="AC154" i="72"/>
  <c r="AC155" i="72"/>
  <c r="AC167" i="72"/>
  <c r="AC168" i="72"/>
  <c r="AC169" i="72"/>
  <c r="AC170" i="72"/>
  <c r="AC171" i="72"/>
  <c r="AC172" i="72"/>
  <c r="AC184" i="72"/>
  <c r="AC185" i="72"/>
  <c r="AC186" i="72"/>
  <c r="AC187" i="72"/>
  <c r="AC188" i="72"/>
  <c r="AC189" i="72"/>
  <c r="AC201" i="72"/>
  <c r="AC202" i="72"/>
  <c r="AC203" i="72"/>
  <c r="AC204" i="72"/>
  <c r="AC205" i="72"/>
  <c r="AC206" i="72"/>
  <c r="AC218" i="72"/>
  <c r="AC219" i="72"/>
  <c r="AC220" i="72"/>
  <c r="AC221" i="72"/>
  <c r="AC222" i="72"/>
  <c r="AC223" i="72"/>
  <c r="AC235" i="72"/>
  <c r="AC236" i="72"/>
  <c r="AC237" i="72"/>
  <c r="AC238" i="72"/>
  <c r="AC239" i="72"/>
  <c r="AC240" i="72"/>
  <c r="AC261" i="72"/>
  <c r="AC262" i="72"/>
  <c r="AC263" i="72"/>
  <c r="AC264" i="72"/>
  <c r="AC265" i="72"/>
  <c r="AC266" i="72"/>
  <c r="AC278" i="72"/>
  <c r="AC279" i="72"/>
  <c r="AC280" i="72"/>
  <c r="AC281" i="72"/>
  <c r="AC282" i="72"/>
  <c r="AC283" i="72"/>
  <c r="AC295" i="72"/>
  <c r="AC296" i="72"/>
  <c r="AC297" i="72"/>
  <c r="AC298" i="72"/>
  <c r="AC299" i="72"/>
  <c r="AC300" i="72"/>
  <c r="AC312" i="72"/>
  <c r="AC313" i="72"/>
  <c r="AC314" i="72"/>
  <c r="AC315" i="72"/>
  <c r="AC316" i="72"/>
  <c r="AC317" i="72"/>
  <c r="D4" i="100"/>
  <c r="E4" i="100"/>
  <c r="F4" i="100"/>
  <c r="G4" i="100"/>
  <c r="H4" i="100"/>
  <c r="I4" i="100"/>
  <c r="J4" i="100"/>
  <c r="K4" i="100"/>
  <c r="L4" i="100"/>
  <c r="M4" i="100"/>
  <c r="N4" i="100"/>
  <c r="O4" i="100"/>
  <c r="P4" i="100"/>
  <c r="Q4" i="100"/>
  <c r="R4" i="100"/>
  <c r="S4" i="100"/>
  <c r="T4" i="100"/>
  <c r="U4" i="100"/>
  <c r="V4" i="100"/>
  <c r="W4" i="100"/>
  <c r="X4" i="100"/>
  <c r="Y4" i="100"/>
  <c r="Z4" i="100"/>
  <c r="AA4" i="100"/>
  <c r="AB4" i="100"/>
  <c r="AC4" i="100"/>
  <c r="AD4" i="100"/>
  <c r="AE4" i="100"/>
  <c r="AF4" i="100"/>
  <c r="AG4" i="100"/>
  <c r="AH4" i="100"/>
  <c r="AI4" i="100"/>
  <c r="AJ4" i="100"/>
  <c r="AK4" i="100"/>
  <c r="D5" i="100"/>
  <c r="E5" i="100"/>
  <c r="F5" i="100"/>
  <c r="G5" i="100"/>
  <c r="H5" i="100"/>
  <c r="I5" i="100"/>
  <c r="J5" i="100"/>
  <c r="K5" i="100"/>
  <c r="L5" i="100"/>
  <c r="M5" i="100"/>
  <c r="N5" i="100"/>
  <c r="O5" i="100"/>
  <c r="P5" i="100"/>
  <c r="Q5" i="100"/>
  <c r="R5" i="100"/>
  <c r="S5" i="100"/>
  <c r="T5" i="100"/>
  <c r="U5" i="100"/>
  <c r="V5" i="100"/>
  <c r="W5" i="100"/>
  <c r="X5" i="100"/>
  <c r="Y5" i="100"/>
  <c r="Z5" i="100"/>
  <c r="AA5" i="100"/>
  <c r="AB5" i="100"/>
  <c r="AC5" i="100"/>
  <c r="AD5" i="100"/>
  <c r="AE5" i="100"/>
  <c r="AF5" i="100"/>
  <c r="AG5" i="100"/>
  <c r="AH5" i="100"/>
  <c r="AI5" i="100"/>
  <c r="AJ5" i="100"/>
  <c r="AK5" i="100"/>
  <c r="D6" i="100"/>
  <c r="E6" i="100"/>
  <c r="F6" i="100"/>
  <c r="G6" i="100"/>
  <c r="H6" i="100"/>
  <c r="I6" i="100"/>
  <c r="J6" i="100"/>
  <c r="K6" i="100"/>
  <c r="L6" i="100"/>
  <c r="M6" i="100"/>
  <c r="N6" i="100"/>
  <c r="O6" i="100"/>
  <c r="P6" i="100"/>
  <c r="Q6" i="100"/>
  <c r="R6" i="100"/>
  <c r="S6" i="100"/>
  <c r="T6" i="100"/>
  <c r="U6" i="100"/>
  <c r="V6" i="100"/>
  <c r="W6" i="100"/>
  <c r="X6" i="100"/>
  <c r="Y6" i="100"/>
  <c r="Z6" i="100"/>
  <c r="AA6" i="100"/>
  <c r="AB6" i="100"/>
  <c r="AC6" i="100"/>
  <c r="AD6" i="100"/>
  <c r="AE6" i="100"/>
  <c r="AF6" i="100"/>
  <c r="AG6" i="100"/>
  <c r="AH6" i="100"/>
  <c r="AI6" i="100"/>
  <c r="AJ6" i="100"/>
  <c r="AK6" i="100"/>
  <c r="D7" i="100"/>
  <c r="E7" i="100"/>
  <c r="F7" i="100"/>
  <c r="G7" i="100"/>
  <c r="H7" i="100"/>
  <c r="I7" i="100"/>
  <c r="J7" i="100"/>
  <c r="K7" i="100"/>
  <c r="L7" i="100"/>
  <c r="M7" i="100"/>
  <c r="N7" i="100"/>
  <c r="O7" i="100"/>
  <c r="P7" i="100"/>
  <c r="Q7" i="100"/>
  <c r="R7" i="100"/>
  <c r="S7" i="100"/>
  <c r="T7" i="100"/>
  <c r="U7" i="100"/>
  <c r="V7" i="100"/>
  <c r="W7" i="100"/>
  <c r="X7" i="100"/>
  <c r="Y7" i="100"/>
  <c r="Z7" i="100"/>
  <c r="AA7" i="100"/>
  <c r="AB7" i="100"/>
  <c r="AC7" i="100"/>
  <c r="AD7" i="100"/>
  <c r="AE7" i="100"/>
  <c r="AF7" i="100"/>
  <c r="AG7" i="100"/>
  <c r="AH7" i="100"/>
  <c r="AI7" i="100"/>
  <c r="AJ7" i="100"/>
  <c r="AK7" i="100"/>
  <c r="D8" i="100"/>
  <c r="E8" i="100"/>
  <c r="F8" i="100"/>
  <c r="G8" i="100"/>
  <c r="H8" i="100"/>
  <c r="I8" i="100"/>
  <c r="J8" i="100"/>
  <c r="K8" i="100"/>
  <c r="L8" i="100"/>
  <c r="M8" i="100"/>
  <c r="N8" i="100"/>
  <c r="O8" i="100"/>
  <c r="P8" i="100"/>
  <c r="Q8" i="100"/>
  <c r="R8" i="100"/>
  <c r="S8" i="100"/>
  <c r="T8" i="100"/>
  <c r="U8" i="100"/>
  <c r="V8" i="100"/>
  <c r="W8" i="100"/>
  <c r="X8" i="100"/>
  <c r="Y8" i="100"/>
  <c r="Z8" i="100"/>
  <c r="AA8" i="100"/>
  <c r="AB8" i="100"/>
  <c r="AC8" i="100"/>
  <c r="AD8" i="100"/>
  <c r="AE8" i="100"/>
  <c r="AF8" i="100"/>
  <c r="AG8" i="100"/>
  <c r="AH8" i="100"/>
  <c r="AI8" i="100"/>
  <c r="AJ8" i="100"/>
  <c r="AK8" i="100"/>
  <c r="D9" i="100"/>
  <c r="E9" i="100"/>
  <c r="F9" i="100"/>
  <c r="G9" i="100"/>
  <c r="H9" i="100"/>
  <c r="I9" i="100"/>
  <c r="J9" i="100"/>
  <c r="K9" i="100"/>
  <c r="L9" i="100"/>
  <c r="M9" i="100"/>
  <c r="N9" i="100"/>
  <c r="O9" i="100"/>
  <c r="P9" i="100"/>
  <c r="Q9" i="100"/>
  <c r="R9" i="100"/>
  <c r="S9" i="100"/>
  <c r="T9" i="100"/>
  <c r="U9" i="100"/>
  <c r="V9" i="100"/>
  <c r="W9" i="100"/>
  <c r="X9" i="100"/>
  <c r="Y9" i="100"/>
  <c r="Z9" i="100"/>
  <c r="AA9" i="100"/>
  <c r="AB9" i="100"/>
  <c r="AC9" i="100"/>
  <c r="AD9" i="100"/>
  <c r="AE9" i="100"/>
  <c r="AF9" i="100"/>
  <c r="AG9" i="100"/>
  <c r="AH9" i="100"/>
  <c r="AI9" i="100"/>
  <c r="AJ9" i="100"/>
  <c r="AK9" i="100"/>
  <c r="D10" i="100"/>
  <c r="E10" i="100"/>
  <c r="F10" i="100"/>
  <c r="G10" i="100"/>
  <c r="H10" i="100"/>
  <c r="I10" i="100"/>
  <c r="J10" i="100"/>
  <c r="K10" i="100"/>
  <c r="L10" i="100"/>
  <c r="M10" i="100"/>
  <c r="N10" i="100"/>
  <c r="O10" i="100"/>
  <c r="P10" i="100"/>
  <c r="Q10" i="100"/>
  <c r="R10" i="100"/>
  <c r="S10" i="100"/>
  <c r="T10" i="100"/>
  <c r="U10" i="100"/>
  <c r="V10" i="100"/>
  <c r="W10" i="100"/>
  <c r="X10" i="100"/>
  <c r="Y10" i="100"/>
  <c r="Z10" i="100"/>
  <c r="AA10" i="100"/>
  <c r="AB10" i="100"/>
  <c r="AC10" i="100"/>
  <c r="AD10" i="100"/>
  <c r="AE10" i="100"/>
  <c r="AF10" i="100"/>
  <c r="AG10" i="100"/>
  <c r="AH10" i="100"/>
  <c r="AI10" i="100"/>
  <c r="AJ10" i="100"/>
  <c r="AK10" i="100"/>
  <c r="D11" i="100"/>
  <c r="E11" i="100"/>
  <c r="F11" i="100"/>
  <c r="G11" i="100"/>
  <c r="H11" i="100"/>
  <c r="I11" i="100"/>
  <c r="J11" i="100"/>
  <c r="K11" i="100"/>
  <c r="L11" i="100"/>
  <c r="M11" i="100"/>
  <c r="N11" i="100"/>
  <c r="O11" i="100"/>
  <c r="P11" i="100"/>
  <c r="Q11" i="100"/>
  <c r="R11" i="100"/>
  <c r="S11" i="100"/>
  <c r="T11" i="100"/>
  <c r="U11" i="100"/>
  <c r="V11" i="100"/>
  <c r="W11" i="100"/>
  <c r="X11" i="100"/>
  <c r="Y11" i="100"/>
  <c r="Z11" i="100"/>
  <c r="AA11" i="100"/>
  <c r="AB11" i="100"/>
  <c r="AC11" i="100"/>
  <c r="AD11" i="100"/>
  <c r="AE11" i="100"/>
  <c r="AF11" i="100"/>
  <c r="AG11" i="100"/>
  <c r="AH11" i="100"/>
  <c r="AI11" i="100"/>
  <c r="AJ11" i="100"/>
  <c r="AK11" i="100"/>
  <c r="D12" i="100"/>
  <c r="E12" i="100"/>
  <c r="F12" i="100"/>
  <c r="G12" i="100"/>
  <c r="H12" i="100"/>
  <c r="I12" i="100"/>
  <c r="J12" i="100"/>
  <c r="K12" i="100"/>
  <c r="L12" i="100"/>
  <c r="M12" i="100"/>
  <c r="N12" i="100"/>
  <c r="O12" i="100"/>
  <c r="P12" i="100"/>
  <c r="Q12" i="100"/>
  <c r="R12" i="100"/>
  <c r="S12" i="100"/>
  <c r="T12" i="100"/>
  <c r="U12" i="100"/>
  <c r="V12" i="100"/>
  <c r="W12" i="100"/>
  <c r="X12" i="100"/>
  <c r="Y12" i="100"/>
  <c r="Z12" i="100"/>
  <c r="AA12" i="100"/>
  <c r="AB12" i="100"/>
  <c r="AC12" i="100"/>
  <c r="AD12" i="100"/>
  <c r="AE12" i="100"/>
  <c r="AF12" i="100"/>
  <c r="AG12" i="100"/>
  <c r="AH12" i="100"/>
  <c r="AI12" i="100"/>
  <c r="AJ12" i="100"/>
  <c r="AK12" i="100"/>
  <c r="D13" i="100"/>
  <c r="E13" i="100"/>
  <c r="F13" i="100"/>
  <c r="G13" i="100"/>
  <c r="H13" i="100"/>
  <c r="I13" i="100"/>
  <c r="J13" i="100"/>
  <c r="K13" i="100"/>
  <c r="L13" i="100"/>
  <c r="M13" i="100"/>
  <c r="N13" i="100"/>
  <c r="O13" i="100"/>
  <c r="P13" i="100"/>
  <c r="Q13" i="100"/>
  <c r="R13" i="100"/>
  <c r="S13" i="100"/>
  <c r="T13" i="100"/>
  <c r="U13" i="100"/>
  <c r="V13" i="100"/>
  <c r="W13" i="100"/>
  <c r="X13" i="100"/>
  <c r="Y13" i="100"/>
  <c r="Z13" i="100"/>
  <c r="AA13" i="100"/>
  <c r="AB13" i="100"/>
  <c r="AC13" i="100"/>
  <c r="AD13" i="100"/>
  <c r="AE13" i="100"/>
  <c r="AF13" i="100"/>
  <c r="AG13" i="100"/>
  <c r="AH13" i="100"/>
  <c r="AI13" i="100"/>
  <c r="AJ13" i="100"/>
  <c r="AK13" i="100"/>
  <c r="D14" i="100"/>
  <c r="E14" i="100"/>
  <c r="F14" i="100"/>
  <c r="G14" i="100"/>
  <c r="H14" i="100"/>
  <c r="I14" i="100"/>
  <c r="J14" i="100"/>
  <c r="K14" i="100"/>
  <c r="L14" i="100"/>
  <c r="M14" i="100"/>
  <c r="N14" i="100"/>
  <c r="O14" i="100"/>
  <c r="P14" i="100"/>
  <c r="Q14" i="100"/>
  <c r="R14" i="100"/>
  <c r="S14" i="100"/>
  <c r="T14" i="100"/>
  <c r="U14" i="100"/>
  <c r="V14" i="100"/>
  <c r="W14" i="100"/>
  <c r="X14" i="100"/>
  <c r="Y14" i="100"/>
  <c r="Z14" i="100"/>
  <c r="AA14" i="100"/>
  <c r="AB14" i="100"/>
  <c r="AC14" i="100"/>
  <c r="AD14" i="100"/>
  <c r="AE14" i="100"/>
  <c r="AF14" i="100"/>
  <c r="AG14" i="100"/>
  <c r="AH14" i="100"/>
  <c r="AI14" i="100"/>
  <c r="AJ14" i="100"/>
  <c r="AK14" i="100"/>
  <c r="D15" i="100"/>
  <c r="E15" i="100"/>
  <c r="F15" i="100"/>
  <c r="G15" i="100"/>
  <c r="H15" i="100"/>
  <c r="I15" i="100"/>
  <c r="J15" i="100"/>
  <c r="K15" i="100"/>
  <c r="L15" i="100"/>
  <c r="M15" i="100"/>
  <c r="N15" i="100"/>
  <c r="O15" i="100"/>
  <c r="P15" i="100"/>
  <c r="Q15" i="100"/>
  <c r="R15" i="100"/>
  <c r="S15" i="100"/>
  <c r="T15" i="100"/>
  <c r="U15" i="100"/>
  <c r="V15" i="100"/>
  <c r="W15" i="100"/>
  <c r="X15" i="100"/>
  <c r="Y15" i="100"/>
  <c r="Z15" i="100"/>
  <c r="AA15" i="100"/>
  <c r="AB15" i="100"/>
  <c r="AC15" i="100"/>
  <c r="AD15" i="100"/>
  <c r="AE15" i="100"/>
  <c r="AF15" i="100"/>
  <c r="AG15" i="100"/>
  <c r="AH15" i="100"/>
  <c r="AI15" i="100"/>
  <c r="AJ15" i="100"/>
  <c r="AK15" i="100"/>
  <c r="D16" i="100"/>
  <c r="E16" i="100"/>
  <c r="F16" i="100"/>
  <c r="G16" i="100"/>
  <c r="H16" i="100"/>
  <c r="I16" i="100"/>
  <c r="J16" i="100"/>
  <c r="K16" i="100"/>
  <c r="L16" i="100"/>
  <c r="M16" i="100"/>
  <c r="N16" i="100"/>
  <c r="O16" i="100"/>
  <c r="P16" i="100"/>
  <c r="Q16" i="100"/>
  <c r="R16" i="100"/>
  <c r="S16" i="100"/>
  <c r="T16" i="100"/>
  <c r="U16" i="100"/>
  <c r="V16" i="100"/>
  <c r="W16" i="100"/>
  <c r="X16" i="100"/>
  <c r="Y16" i="100"/>
  <c r="Z16" i="100"/>
  <c r="AA16" i="100"/>
  <c r="AB16" i="100"/>
  <c r="AC16" i="100"/>
  <c r="AD16" i="100"/>
  <c r="AE16" i="100"/>
  <c r="AF16" i="100"/>
  <c r="AG16" i="100"/>
  <c r="AH16" i="100"/>
  <c r="AI16" i="100"/>
  <c r="AJ16" i="100"/>
  <c r="AK16" i="100"/>
  <c r="D17" i="100"/>
  <c r="E17" i="100"/>
  <c r="F17" i="100"/>
  <c r="G17" i="100"/>
  <c r="H17" i="100"/>
  <c r="I17" i="100"/>
  <c r="J17" i="100"/>
  <c r="K17" i="100"/>
  <c r="L17" i="100"/>
  <c r="M17" i="100"/>
  <c r="N17" i="100"/>
  <c r="O17" i="100"/>
  <c r="P17" i="100"/>
  <c r="Q17" i="100"/>
  <c r="R17" i="100"/>
  <c r="S17" i="100"/>
  <c r="T17" i="100"/>
  <c r="U17" i="100"/>
  <c r="V17" i="100"/>
  <c r="W17" i="100"/>
  <c r="X17" i="100"/>
  <c r="Y17" i="100"/>
  <c r="Z17" i="100"/>
  <c r="AA17" i="100"/>
  <c r="AB17" i="100"/>
  <c r="AC17" i="100"/>
  <c r="AD17" i="100"/>
  <c r="AE17" i="100"/>
  <c r="AF17" i="100"/>
  <c r="AG17" i="100"/>
  <c r="AH17" i="100"/>
  <c r="AI17" i="100"/>
  <c r="AJ17" i="100"/>
  <c r="AK17" i="100"/>
  <c r="D18" i="100"/>
  <c r="E18" i="100"/>
  <c r="F18" i="100"/>
  <c r="G18" i="100"/>
  <c r="H18" i="100"/>
  <c r="I18" i="100"/>
  <c r="J18" i="100"/>
  <c r="K18" i="100"/>
  <c r="L18" i="100"/>
  <c r="M18" i="100"/>
  <c r="N18" i="100"/>
  <c r="O18" i="100"/>
  <c r="P18" i="100"/>
  <c r="Q18" i="100"/>
  <c r="R18" i="100"/>
  <c r="S18" i="100"/>
  <c r="T18" i="100"/>
  <c r="U18" i="100"/>
  <c r="V18" i="100"/>
  <c r="W18" i="100"/>
  <c r="X18" i="100"/>
  <c r="Y18" i="100"/>
  <c r="Z18" i="100"/>
  <c r="AA18" i="100"/>
  <c r="AB18" i="100"/>
  <c r="AC18" i="100"/>
  <c r="AD18" i="100"/>
  <c r="AE18" i="100"/>
  <c r="AF18" i="100"/>
  <c r="AG18" i="100"/>
  <c r="AH18" i="100"/>
  <c r="AI18" i="100"/>
  <c r="AJ18" i="100"/>
  <c r="AK18" i="100"/>
  <c r="D19" i="100"/>
  <c r="E19" i="100"/>
  <c r="F19" i="100"/>
  <c r="G19" i="100"/>
  <c r="H19" i="100"/>
  <c r="I19" i="100"/>
  <c r="J19" i="100"/>
  <c r="K19" i="100"/>
  <c r="L19" i="100"/>
  <c r="M19" i="100"/>
  <c r="N19" i="100"/>
  <c r="O19" i="100"/>
  <c r="P19" i="100"/>
  <c r="Q19" i="100"/>
  <c r="R19" i="100"/>
  <c r="S19" i="100"/>
  <c r="T19" i="100"/>
  <c r="U19" i="100"/>
  <c r="V19" i="100"/>
  <c r="W19" i="100"/>
  <c r="X19" i="100"/>
  <c r="Y19" i="100"/>
  <c r="Z19" i="100"/>
  <c r="AA19" i="100"/>
  <c r="AB19" i="100"/>
  <c r="AC19" i="100"/>
  <c r="AD19" i="100"/>
  <c r="AE19" i="100"/>
  <c r="AF19" i="100"/>
  <c r="AG19" i="100"/>
  <c r="AH19" i="100"/>
  <c r="AI19" i="100"/>
  <c r="AJ19" i="100"/>
  <c r="AK19" i="100"/>
  <c r="D20" i="100"/>
  <c r="E20" i="100"/>
  <c r="F20" i="100"/>
  <c r="G20" i="100"/>
  <c r="H20" i="100"/>
  <c r="I20" i="100"/>
  <c r="J20" i="100"/>
  <c r="K20" i="100"/>
  <c r="L20" i="100"/>
  <c r="M20" i="100"/>
  <c r="N20" i="100"/>
  <c r="O20" i="100"/>
  <c r="P20" i="100"/>
  <c r="Q20" i="100"/>
  <c r="R20" i="100"/>
  <c r="S20" i="100"/>
  <c r="T20" i="100"/>
  <c r="U20" i="100"/>
  <c r="V20" i="100"/>
  <c r="W20" i="100"/>
  <c r="X20" i="100"/>
  <c r="Y20" i="100"/>
  <c r="Z20" i="100"/>
  <c r="AA20" i="100"/>
  <c r="AB20" i="100"/>
  <c r="AC20" i="100"/>
  <c r="AD20" i="100"/>
  <c r="AE20" i="100"/>
  <c r="AF20" i="100"/>
  <c r="AG20" i="100"/>
  <c r="AH20" i="100"/>
  <c r="AI20" i="100"/>
  <c r="AJ20" i="100"/>
  <c r="AK20" i="100"/>
  <c r="D21" i="100"/>
  <c r="E21" i="100"/>
  <c r="F21" i="100"/>
  <c r="G21" i="100"/>
  <c r="H21" i="100"/>
  <c r="I21" i="100"/>
  <c r="J21" i="100"/>
  <c r="K21" i="100"/>
  <c r="L21" i="100"/>
  <c r="M21" i="100"/>
  <c r="N21" i="100"/>
  <c r="O21" i="100"/>
  <c r="P21" i="100"/>
  <c r="Q21" i="100"/>
  <c r="R21" i="100"/>
  <c r="S21" i="100"/>
  <c r="T21" i="100"/>
  <c r="U21" i="100"/>
  <c r="V21" i="100"/>
  <c r="W21" i="100"/>
  <c r="X21" i="100"/>
  <c r="Y21" i="100"/>
  <c r="Z21" i="100"/>
  <c r="AA21" i="100"/>
  <c r="AB21" i="100"/>
  <c r="AC21" i="100"/>
  <c r="AD21" i="100"/>
  <c r="AE21" i="100"/>
  <c r="AF21" i="100"/>
  <c r="AG21" i="100"/>
  <c r="AH21" i="100"/>
  <c r="AI21" i="100"/>
  <c r="AJ21" i="100"/>
  <c r="AK21" i="100"/>
  <c r="D22" i="100"/>
  <c r="E22" i="100"/>
  <c r="F22" i="100"/>
  <c r="G22" i="100"/>
  <c r="H22" i="100"/>
  <c r="I22" i="100"/>
  <c r="J22" i="100"/>
  <c r="K22" i="100"/>
  <c r="L22" i="100"/>
  <c r="M22" i="100"/>
  <c r="N22" i="100"/>
  <c r="O22" i="100"/>
  <c r="P22" i="100"/>
  <c r="Q22" i="100"/>
  <c r="R22" i="100"/>
  <c r="S22" i="100"/>
  <c r="T22" i="100"/>
  <c r="U22" i="100"/>
  <c r="V22" i="100"/>
  <c r="W22" i="100"/>
  <c r="X22" i="100"/>
  <c r="Y22" i="100"/>
  <c r="Z22" i="100"/>
  <c r="AA22" i="100"/>
  <c r="AB22" i="100"/>
  <c r="AC22" i="100"/>
  <c r="AD22" i="100"/>
  <c r="AE22" i="100"/>
  <c r="AF22" i="100"/>
  <c r="AG22" i="100"/>
  <c r="AH22" i="100"/>
  <c r="AI22" i="100"/>
  <c r="AJ22" i="100"/>
  <c r="AK22" i="100"/>
  <c r="D23" i="100"/>
  <c r="E23" i="100"/>
  <c r="F23" i="100"/>
  <c r="G23" i="100"/>
  <c r="H23" i="100"/>
  <c r="I23" i="100"/>
  <c r="J23" i="100"/>
  <c r="K23" i="100"/>
  <c r="L23" i="100"/>
  <c r="M23" i="100"/>
  <c r="N23" i="100"/>
  <c r="O23" i="100"/>
  <c r="P23" i="100"/>
  <c r="Q23" i="100"/>
  <c r="R23" i="100"/>
  <c r="S23" i="100"/>
  <c r="T23" i="100"/>
  <c r="U23" i="100"/>
  <c r="V23" i="100"/>
  <c r="W23" i="100"/>
  <c r="X23" i="100"/>
  <c r="Y23" i="100"/>
  <c r="Z23" i="100"/>
  <c r="AA23" i="100"/>
  <c r="AB23" i="100"/>
  <c r="AC23" i="100"/>
  <c r="AD23" i="100"/>
  <c r="AE23" i="100"/>
  <c r="AF23" i="100"/>
  <c r="AG23" i="100"/>
  <c r="AH23" i="100"/>
  <c r="AI23" i="100"/>
  <c r="AJ23" i="100"/>
  <c r="AK23" i="100"/>
  <c r="D24" i="100"/>
  <c r="E24" i="100"/>
  <c r="F24" i="100"/>
  <c r="G24" i="100"/>
  <c r="H24" i="100"/>
  <c r="I24" i="100"/>
  <c r="J24" i="100"/>
  <c r="K24" i="100"/>
  <c r="L24" i="100"/>
  <c r="M24" i="100"/>
  <c r="N24" i="100"/>
  <c r="O24" i="100"/>
  <c r="P24" i="100"/>
  <c r="Q24" i="100"/>
  <c r="R24" i="100"/>
  <c r="S24" i="100"/>
  <c r="T24" i="100"/>
  <c r="U24" i="100"/>
  <c r="V24" i="100"/>
  <c r="W24" i="100"/>
  <c r="X24" i="100"/>
  <c r="Y24" i="100"/>
  <c r="Z24" i="100"/>
  <c r="AA24" i="100"/>
  <c r="AB24" i="100"/>
  <c r="AC24" i="100"/>
  <c r="AD24" i="100"/>
  <c r="AE24" i="100"/>
  <c r="AF24" i="100"/>
  <c r="AG24" i="100"/>
  <c r="AH24" i="100"/>
  <c r="AI24" i="100"/>
  <c r="AJ24" i="100"/>
  <c r="AK24" i="100"/>
  <c r="D25" i="100"/>
  <c r="E25" i="100"/>
  <c r="F25" i="100"/>
  <c r="G25" i="100"/>
  <c r="H25" i="100"/>
  <c r="I25" i="100"/>
  <c r="J25" i="100"/>
  <c r="K25" i="100"/>
  <c r="L25" i="100"/>
  <c r="M25" i="100"/>
  <c r="N25" i="100"/>
  <c r="O25" i="100"/>
  <c r="P25" i="100"/>
  <c r="Q25" i="100"/>
  <c r="R25" i="100"/>
  <c r="S25" i="100"/>
  <c r="T25" i="100"/>
  <c r="U25" i="100"/>
  <c r="V25" i="100"/>
  <c r="W25" i="100"/>
  <c r="X25" i="100"/>
  <c r="Y25" i="100"/>
  <c r="Z25" i="100"/>
  <c r="AA25" i="100"/>
  <c r="AB25" i="100"/>
  <c r="AC25" i="100"/>
  <c r="AD25" i="100"/>
  <c r="AE25" i="100"/>
  <c r="AF25" i="100"/>
  <c r="AG25" i="100"/>
  <c r="AH25" i="100"/>
  <c r="AI25" i="100"/>
  <c r="AJ25" i="100"/>
  <c r="AK25" i="100"/>
  <c r="D26" i="100"/>
  <c r="E26" i="100"/>
  <c r="F26" i="100"/>
  <c r="G26" i="100"/>
  <c r="H26" i="100"/>
  <c r="I26" i="100"/>
  <c r="J26" i="100"/>
  <c r="K26" i="100"/>
  <c r="L26" i="100"/>
  <c r="M26" i="100"/>
  <c r="N26" i="100"/>
  <c r="O26" i="100"/>
  <c r="P26" i="100"/>
  <c r="Q26" i="100"/>
  <c r="R26" i="100"/>
  <c r="S26" i="100"/>
  <c r="T26" i="100"/>
  <c r="U26" i="100"/>
  <c r="V26" i="100"/>
  <c r="W26" i="100"/>
  <c r="X26" i="100"/>
  <c r="Y26" i="100"/>
  <c r="Z26" i="100"/>
  <c r="AA26" i="100"/>
  <c r="AB26" i="100"/>
  <c r="AC26" i="100"/>
  <c r="AD26" i="100"/>
  <c r="AE26" i="100"/>
  <c r="AF26" i="100"/>
  <c r="AG26" i="100"/>
  <c r="AH26" i="100"/>
  <c r="AI26" i="100"/>
  <c r="AJ26" i="100"/>
  <c r="AK26" i="100"/>
  <c r="D27" i="100"/>
  <c r="E27" i="100"/>
  <c r="F27" i="100"/>
  <c r="G27" i="100"/>
  <c r="H27" i="100"/>
  <c r="I27" i="100"/>
  <c r="J27" i="100"/>
  <c r="K27" i="100"/>
  <c r="L27" i="100"/>
  <c r="M27" i="100"/>
  <c r="N27" i="100"/>
  <c r="O27" i="100"/>
  <c r="P27" i="100"/>
  <c r="Q27" i="100"/>
  <c r="R27" i="100"/>
  <c r="S27" i="100"/>
  <c r="T27" i="100"/>
  <c r="U27" i="100"/>
  <c r="V27" i="100"/>
  <c r="W27" i="100"/>
  <c r="X27" i="100"/>
  <c r="Y27" i="100"/>
  <c r="Z27" i="100"/>
  <c r="AA27" i="100"/>
  <c r="AB27" i="100"/>
  <c r="AC27" i="100"/>
  <c r="AD27" i="100"/>
  <c r="AE27" i="100"/>
  <c r="AF27" i="100"/>
  <c r="AG27" i="100"/>
  <c r="AH27" i="100"/>
  <c r="AI27" i="100"/>
  <c r="AJ27" i="100"/>
  <c r="AK27" i="100"/>
  <c r="D28" i="100"/>
  <c r="E28" i="100"/>
  <c r="F28" i="100"/>
  <c r="G28" i="100"/>
  <c r="H28" i="100"/>
  <c r="I28" i="100"/>
  <c r="J28" i="100"/>
  <c r="K28" i="100"/>
  <c r="L28" i="100"/>
  <c r="M28" i="100"/>
  <c r="N28" i="100"/>
  <c r="O28" i="100"/>
  <c r="P28" i="100"/>
  <c r="Q28" i="100"/>
  <c r="R28" i="100"/>
  <c r="S28" i="100"/>
  <c r="T28" i="100"/>
  <c r="U28" i="100"/>
  <c r="V28" i="100"/>
  <c r="W28" i="100"/>
  <c r="X28" i="100"/>
  <c r="Y28" i="100"/>
  <c r="Z28" i="100"/>
  <c r="AA28" i="100"/>
  <c r="AB28" i="100"/>
  <c r="AC28" i="100"/>
  <c r="AD28" i="100"/>
  <c r="AE28" i="100"/>
  <c r="AF28" i="100"/>
  <c r="AG28" i="100"/>
  <c r="AH28" i="100"/>
  <c r="AI28" i="100"/>
  <c r="AJ28" i="100"/>
  <c r="AK28" i="100"/>
  <c r="D29" i="100"/>
  <c r="E29" i="100"/>
  <c r="F29" i="100"/>
  <c r="G29" i="100"/>
  <c r="H29" i="100"/>
  <c r="I29" i="100"/>
  <c r="J29" i="100"/>
  <c r="K29" i="100"/>
  <c r="L29" i="100"/>
  <c r="M29" i="100"/>
  <c r="N29" i="100"/>
  <c r="O29" i="100"/>
  <c r="P29" i="100"/>
  <c r="Q29" i="100"/>
  <c r="R29" i="100"/>
  <c r="S29" i="100"/>
  <c r="T29" i="100"/>
  <c r="U29" i="100"/>
  <c r="V29" i="100"/>
  <c r="W29" i="100"/>
  <c r="X29" i="100"/>
  <c r="Y29" i="100"/>
  <c r="Z29" i="100"/>
  <c r="AA29" i="100"/>
  <c r="AB29" i="100"/>
  <c r="AC29" i="100"/>
  <c r="AD29" i="100"/>
  <c r="AE29" i="100"/>
  <c r="AF29" i="100"/>
  <c r="AG29" i="100"/>
  <c r="AH29" i="100"/>
  <c r="AI29" i="100"/>
  <c r="AJ29" i="100"/>
  <c r="AK29" i="100"/>
  <c r="D30" i="100"/>
  <c r="E30" i="100"/>
  <c r="F30" i="100"/>
  <c r="G30" i="100"/>
  <c r="H30" i="100"/>
  <c r="I30" i="100"/>
  <c r="J30" i="100"/>
  <c r="K30" i="100"/>
  <c r="L30" i="100"/>
  <c r="M30" i="100"/>
  <c r="N30" i="100"/>
  <c r="O30" i="100"/>
  <c r="P30" i="100"/>
  <c r="Q30" i="100"/>
  <c r="R30" i="100"/>
  <c r="S30" i="100"/>
  <c r="T30" i="100"/>
  <c r="U30" i="100"/>
  <c r="V30" i="100"/>
  <c r="W30" i="100"/>
  <c r="X30" i="100"/>
  <c r="Y30" i="100"/>
  <c r="Z30" i="100"/>
  <c r="AA30" i="100"/>
  <c r="AB30" i="100"/>
  <c r="AC30" i="100"/>
  <c r="AD30" i="100"/>
  <c r="AE30" i="100"/>
  <c r="AF30" i="100"/>
  <c r="AG30" i="100"/>
  <c r="AH30" i="100"/>
  <c r="AI30" i="100"/>
  <c r="AJ30" i="100"/>
  <c r="AK30" i="100"/>
  <c r="D31" i="100"/>
  <c r="E31" i="100"/>
  <c r="F31" i="100"/>
  <c r="G31" i="100"/>
  <c r="H31" i="100"/>
  <c r="I31" i="100"/>
  <c r="J31" i="100"/>
  <c r="K31" i="100"/>
  <c r="L31" i="100"/>
  <c r="M31" i="100"/>
  <c r="N31" i="100"/>
  <c r="O31" i="100"/>
  <c r="P31" i="100"/>
  <c r="Q31" i="100"/>
  <c r="R31" i="100"/>
  <c r="S31" i="100"/>
  <c r="T31" i="100"/>
  <c r="U31" i="100"/>
  <c r="V31" i="100"/>
  <c r="W31" i="100"/>
  <c r="X31" i="100"/>
  <c r="Y31" i="100"/>
  <c r="Z31" i="100"/>
  <c r="AA31" i="100"/>
  <c r="AB31" i="100"/>
  <c r="AC31" i="100"/>
  <c r="AD31" i="100"/>
  <c r="AE31" i="100"/>
  <c r="AF31" i="100"/>
  <c r="AG31" i="100"/>
  <c r="AH31" i="100"/>
  <c r="AI31" i="100"/>
  <c r="AJ31" i="100"/>
  <c r="AK31" i="100"/>
  <c r="D32" i="100"/>
  <c r="E32" i="100"/>
  <c r="F32" i="100"/>
  <c r="G32" i="100"/>
  <c r="H32" i="100"/>
  <c r="I32" i="100"/>
  <c r="J32" i="100"/>
  <c r="K32" i="100"/>
  <c r="L32" i="100"/>
  <c r="M32" i="100"/>
  <c r="N32" i="100"/>
  <c r="O32" i="100"/>
  <c r="P32" i="100"/>
  <c r="Q32" i="100"/>
  <c r="R32" i="100"/>
  <c r="S32" i="100"/>
  <c r="T32" i="100"/>
  <c r="U32" i="100"/>
  <c r="V32" i="100"/>
  <c r="W32" i="100"/>
  <c r="X32" i="100"/>
  <c r="Y32" i="100"/>
  <c r="Z32" i="100"/>
  <c r="AA32" i="100"/>
  <c r="AB32" i="100"/>
  <c r="AC32" i="100"/>
  <c r="AD32" i="100"/>
  <c r="AE32" i="100"/>
  <c r="AF32" i="100"/>
  <c r="AG32" i="100"/>
  <c r="AH32" i="100"/>
  <c r="AI32" i="100"/>
  <c r="AJ32" i="100"/>
  <c r="AK32" i="100"/>
  <c r="D33" i="100"/>
  <c r="E33" i="100"/>
  <c r="F33" i="100"/>
  <c r="G33" i="100"/>
  <c r="H33" i="100"/>
  <c r="I33" i="100"/>
  <c r="J33" i="100"/>
  <c r="K33" i="100"/>
  <c r="L33" i="100"/>
  <c r="M33" i="100"/>
  <c r="N33" i="100"/>
  <c r="O33" i="100"/>
  <c r="P33" i="100"/>
  <c r="Q33" i="100"/>
  <c r="R33" i="100"/>
  <c r="S33" i="100"/>
  <c r="T33" i="100"/>
  <c r="U33" i="100"/>
  <c r="V33" i="100"/>
  <c r="W33" i="100"/>
  <c r="X33" i="100"/>
  <c r="Y33" i="100"/>
  <c r="Z33" i="100"/>
  <c r="AA33" i="100"/>
  <c r="AB33" i="100"/>
  <c r="AC33" i="100"/>
  <c r="AD33" i="100"/>
  <c r="AE33" i="100"/>
  <c r="AF33" i="100"/>
  <c r="AG33" i="100"/>
  <c r="AH33" i="100"/>
  <c r="AI33" i="100"/>
  <c r="AJ33" i="100"/>
  <c r="AK33" i="100"/>
  <c r="D34" i="100"/>
  <c r="E34" i="100"/>
  <c r="F34" i="100"/>
  <c r="G34" i="100"/>
  <c r="H34" i="100"/>
  <c r="I34" i="100"/>
  <c r="J34" i="100"/>
  <c r="K34" i="100"/>
  <c r="L34" i="100"/>
  <c r="M34" i="100"/>
  <c r="N34" i="100"/>
  <c r="O34" i="100"/>
  <c r="P34" i="100"/>
  <c r="Q34" i="100"/>
  <c r="R34" i="100"/>
  <c r="S34" i="100"/>
  <c r="T34" i="100"/>
  <c r="U34" i="100"/>
  <c r="V34" i="100"/>
  <c r="W34" i="100"/>
  <c r="X34" i="100"/>
  <c r="Y34" i="100"/>
  <c r="Z34" i="100"/>
  <c r="AA34" i="100"/>
  <c r="AB34" i="100"/>
  <c r="AC34" i="100"/>
  <c r="AD34" i="100"/>
  <c r="AE34" i="100"/>
  <c r="AF34" i="100"/>
  <c r="AG34" i="100"/>
  <c r="AH34" i="100"/>
  <c r="AI34" i="100"/>
  <c r="AJ34" i="100"/>
  <c r="AK34" i="100"/>
  <c r="D35" i="100"/>
  <c r="E35" i="100"/>
  <c r="F35" i="100"/>
  <c r="G35" i="100"/>
  <c r="H35" i="100"/>
  <c r="I35" i="100"/>
  <c r="J35" i="100"/>
  <c r="K35" i="100"/>
  <c r="L35" i="100"/>
  <c r="M35" i="100"/>
  <c r="N35" i="100"/>
  <c r="O35" i="100"/>
  <c r="P35" i="100"/>
  <c r="Q35" i="100"/>
  <c r="R35" i="100"/>
  <c r="S35" i="100"/>
  <c r="T35" i="100"/>
  <c r="U35" i="100"/>
  <c r="V35" i="100"/>
  <c r="W35" i="100"/>
  <c r="X35" i="100"/>
  <c r="Y35" i="100"/>
  <c r="Z35" i="100"/>
  <c r="AA35" i="100"/>
  <c r="AB35" i="100"/>
  <c r="AC35" i="100"/>
  <c r="AD35" i="100"/>
  <c r="AE35" i="100"/>
  <c r="AF35" i="100"/>
  <c r="AG35" i="100"/>
  <c r="AH35" i="100"/>
  <c r="AI35" i="100"/>
  <c r="AJ35" i="100"/>
  <c r="AK35" i="100"/>
  <c r="D36" i="100"/>
  <c r="E36" i="100"/>
  <c r="F36" i="100"/>
  <c r="G36" i="100"/>
  <c r="H36" i="100"/>
  <c r="I36" i="100"/>
  <c r="J36" i="100"/>
  <c r="K36" i="100"/>
  <c r="L36" i="100"/>
  <c r="M36" i="100"/>
  <c r="N36" i="100"/>
  <c r="O36" i="100"/>
  <c r="P36" i="100"/>
  <c r="Q36" i="100"/>
  <c r="R36" i="100"/>
  <c r="S36" i="100"/>
  <c r="T36" i="100"/>
  <c r="U36" i="100"/>
  <c r="V36" i="100"/>
  <c r="W36" i="100"/>
  <c r="X36" i="100"/>
  <c r="Y36" i="100"/>
  <c r="Z36" i="100"/>
  <c r="AA36" i="100"/>
  <c r="AB36" i="100"/>
  <c r="AC36" i="100"/>
  <c r="AD36" i="100"/>
  <c r="AE36" i="100"/>
  <c r="AF36" i="100"/>
  <c r="AG36" i="100"/>
  <c r="AH36" i="100"/>
  <c r="AI36" i="100"/>
  <c r="AJ36" i="100"/>
  <c r="AK36" i="100"/>
  <c r="D37" i="100"/>
  <c r="E37" i="100"/>
  <c r="F37" i="100"/>
  <c r="G37" i="100"/>
  <c r="H37" i="100"/>
  <c r="I37" i="100"/>
  <c r="J37" i="100"/>
  <c r="K37" i="100"/>
  <c r="L37" i="100"/>
  <c r="M37" i="100"/>
  <c r="N37" i="100"/>
  <c r="O37" i="100"/>
  <c r="P37" i="100"/>
  <c r="Q37" i="100"/>
  <c r="R37" i="100"/>
  <c r="S37" i="100"/>
  <c r="T37" i="100"/>
  <c r="U37" i="100"/>
  <c r="V37" i="100"/>
  <c r="W37" i="100"/>
  <c r="X37" i="100"/>
  <c r="Y37" i="100"/>
  <c r="Z37" i="100"/>
  <c r="AA37" i="100"/>
  <c r="AB37" i="100"/>
  <c r="AC37" i="100"/>
  <c r="AD37" i="100"/>
  <c r="AE37" i="100"/>
  <c r="AF37" i="100"/>
  <c r="AG37" i="100"/>
  <c r="AH37" i="100"/>
  <c r="AI37" i="100"/>
  <c r="AJ37" i="100"/>
  <c r="AK37" i="100"/>
  <c r="D38" i="100"/>
  <c r="E38" i="100"/>
  <c r="F38" i="100"/>
  <c r="G38" i="100"/>
  <c r="H38" i="100"/>
  <c r="I38" i="100"/>
  <c r="J38" i="100"/>
  <c r="K38" i="100"/>
  <c r="L38" i="100"/>
  <c r="M38" i="100"/>
  <c r="N38" i="100"/>
  <c r="O38" i="100"/>
  <c r="P38" i="100"/>
  <c r="Q38" i="100"/>
  <c r="R38" i="100"/>
  <c r="S38" i="100"/>
  <c r="T38" i="100"/>
  <c r="U38" i="100"/>
  <c r="V38" i="100"/>
  <c r="W38" i="100"/>
  <c r="X38" i="100"/>
  <c r="Y38" i="100"/>
  <c r="Z38" i="100"/>
  <c r="AA38" i="100"/>
  <c r="AB38" i="100"/>
  <c r="AC38" i="100"/>
  <c r="AD38" i="100"/>
  <c r="AE38" i="100"/>
  <c r="AF38" i="100"/>
  <c r="AG38" i="100"/>
  <c r="AH38" i="100"/>
  <c r="AI38" i="100"/>
  <c r="AJ38" i="100"/>
  <c r="AK38" i="100"/>
  <c r="D39" i="100"/>
  <c r="E39" i="100"/>
  <c r="F39" i="100"/>
  <c r="G39" i="100"/>
  <c r="H39" i="100"/>
  <c r="I39" i="100"/>
  <c r="J39" i="100"/>
  <c r="K39" i="100"/>
  <c r="L39" i="100"/>
  <c r="M39" i="100"/>
  <c r="N39" i="100"/>
  <c r="O39" i="100"/>
  <c r="P39" i="100"/>
  <c r="Q39" i="100"/>
  <c r="R39" i="100"/>
  <c r="S39" i="100"/>
  <c r="T39" i="100"/>
  <c r="U39" i="100"/>
  <c r="V39" i="100"/>
  <c r="W39" i="100"/>
  <c r="X39" i="100"/>
  <c r="Y39" i="100"/>
  <c r="Z39" i="100"/>
  <c r="AA39" i="100"/>
  <c r="AB39" i="100"/>
  <c r="AC39" i="100"/>
  <c r="AD39" i="100"/>
  <c r="AE39" i="100"/>
  <c r="AF39" i="100"/>
  <c r="AG39" i="100"/>
  <c r="AH39" i="100"/>
  <c r="AI39" i="100"/>
  <c r="AJ39" i="100"/>
  <c r="AK39" i="100"/>
  <c r="D40" i="100"/>
  <c r="E40" i="100"/>
  <c r="F40" i="100"/>
  <c r="G40" i="100"/>
  <c r="H40" i="100"/>
  <c r="I40" i="100"/>
  <c r="J40" i="100"/>
  <c r="K40" i="100"/>
  <c r="L40" i="100"/>
  <c r="M40" i="100"/>
  <c r="N40" i="100"/>
  <c r="O40" i="100"/>
  <c r="P40" i="100"/>
  <c r="Q40" i="100"/>
  <c r="R40" i="100"/>
  <c r="S40" i="100"/>
  <c r="T40" i="100"/>
  <c r="U40" i="100"/>
  <c r="V40" i="100"/>
  <c r="W40" i="100"/>
  <c r="X40" i="100"/>
  <c r="Y40" i="100"/>
  <c r="Z40" i="100"/>
  <c r="AA40" i="100"/>
  <c r="AB40" i="100"/>
  <c r="AC40" i="100"/>
  <c r="AD40" i="100"/>
  <c r="AE40" i="100"/>
  <c r="AF40" i="100"/>
  <c r="AG40" i="100"/>
  <c r="AH40" i="100"/>
  <c r="AI40" i="100"/>
  <c r="AJ40" i="100"/>
  <c r="AK40" i="100"/>
  <c r="D41" i="100"/>
  <c r="E41" i="100"/>
  <c r="F41" i="100"/>
  <c r="G41" i="100"/>
  <c r="H41" i="100"/>
  <c r="I41" i="100"/>
  <c r="J41" i="100"/>
  <c r="K41" i="100"/>
  <c r="L41" i="100"/>
  <c r="M41" i="100"/>
  <c r="N41" i="100"/>
  <c r="O41" i="100"/>
  <c r="P41" i="100"/>
  <c r="Q41" i="100"/>
  <c r="R41" i="100"/>
  <c r="S41" i="100"/>
  <c r="T41" i="100"/>
  <c r="U41" i="100"/>
  <c r="V41" i="100"/>
  <c r="W41" i="100"/>
  <c r="X41" i="100"/>
  <c r="Y41" i="100"/>
  <c r="Z41" i="100"/>
  <c r="AA41" i="100"/>
  <c r="AB41" i="100"/>
  <c r="AC41" i="100"/>
  <c r="AD41" i="100"/>
  <c r="AE41" i="100"/>
  <c r="AF41" i="100"/>
  <c r="AG41" i="100"/>
  <c r="AH41" i="100"/>
  <c r="AI41" i="100"/>
  <c r="AJ41" i="100"/>
  <c r="AK41" i="100"/>
  <c r="D42" i="100"/>
  <c r="E42" i="100"/>
  <c r="F42" i="100"/>
  <c r="G42" i="100"/>
  <c r="H42" i="100"/>
  <c r="I42" i="100"/>
  <c r="J42" i="100"/>
  <c r="K42" i="100"/>
  <c r="L42" i="100"/>
  <c r="M42" i="100"/>
  <c r="N42" i="100"/>
  <c r="O42" i="100"/>
  <c r="P42" i="100"/>
  <c r="Q42" i="100"/>
  <c r="R42" i="100"/>
  <c r="S42" i="100"/>
  <c r="T42" i="100"/>
  <c r="U42" i="100"/>
  <c r="V42" i="100"/>
  <c r="W42" i="100"/>
  <c r="X42" i="100"/>
  <c r="Y42" i="100"/>
  <c r="Z42" i="100"/>
  <c r="AA42" i="100"/>
  <c r="AB42" i="100"/>
  <c r="AC42" i="100"/>
  <c r="AD42" i="100"/>
  <c r="AE42" i="100"/>
  <c r="AF42" i="100"/>
  <c r="AG42" i="100"/>
  <c r="AH42" i="100"/>
  <c r="AI42" i="100"/>
  <c r="AJ42" i="100"/>
  <c r="AK42" i="100"/>
  <c r="D43" i="100"/>
  <c r="E43" i="100"/>
  <c r="F43" i="100"/>
  <c r="G43" i="100"/>
  <c r="H43" i="100"/>
  <c r="I43" i="100"/>
  <c r="J43" i="100"/>
  <c r="K43" i="100"/>
  <c r="L43" i="100"/>
  <c r="M43" i="100"/>
  <c r="N43" i="100"/>
  <c r="O43" i="100"/>
  <c r="P43" i="100"/>
  <c r="Q43" i="100"/>
  <c r="R43" i="100"/>
  <c r="S43" i="100"/>
  <c r="T43" i="100"/>
  <c r="U43" i="100"/>
  <c r="V43" i="100"/>
  <c r="W43" i="100"/>
  <c r="X43" i="100"/>
  <c r="Y43" i="100"/>
  <c r="Z43" i="100"/>
  <c r="AA43" i="100"/>
  <c r="AB43" i="100"/>
  <c r="AC43" i="100"/>
  <c r="AD43" i="100"/>
  <c r="AE43" i="100"/>
  <c r="AF43" i="100"/>
  <c r="AG43" i="100"/>
  <c r="AH43" i="100"/>
  <c r="AI43" i="100"/>
  <c r="AJ43" i="100"/>
  <c r="AK43" i="100"/>
  <c r="D44" i="100"/>
  <c r="E44" i="100"/>
  <c r="F44" i="100"/>
  <c r="G44" i="100"/>
  <c r="H44" i="100"/>
  <c r="I44" i="100"/>
  <c r="J44" i="100"/>
  <c r="K44" i="100"/>
  <c r="L44" i="100"/>
  <c r="M44" i="100"/>
  <c r="N44" i="100"/>
  <c r="O44" i="100"/>
  <c r="P44" i="100"/>
  <c r="Q44" i="100"/>
  <c r="R44" i="100"/>
  <c r="S44" i="100"/>
  <c r="T44" i="100"/>
  <c r="U44" i="100"/>
  <c r="V44" i="100"/>
  <c r="W44" i="100"/>
  <c r="X44" i="100"/>
  <c r="Y44" i="100"/>
  <c r="Z44" i="100"/>
  <c r="AA44" i="100"/>
  <c r="AB44" i="100"/>
  <c r="AC44" i="100"/>
  <c r="AD44" i="100"/>
  <c r="AE44" i="100"/>
  <c r="AF44" i="100"/>
  <c r="AG44" i="100"/>
  <c r="AH44" i="100"/>
  <c r="AI44" i="100"/>
  <c r="AJ44" i="100"/>
  <c r="AK44" i="100"/>
  <c r="D45" i="100"/>
  <c r="E45" i="100"/>
  <c r="F45" i="100"/>
  <c r="G45" i="100"/>
  <c r="H45" i="100"/>
  <c r="I45" i="100"/>
  <c r="J45" i="100"/>
  <c r="K45" i="100"/>
  <c r="L45" i="100"/>
  <c r="M45" i="100"/>
  <c r="N45" i="100"/>
  <c r="O45" i="100"/>
  <c r="P45" i="100"/>
  <c r="Q45" i="100"/>
  <c r="R45" i="100"/>
  <c r="S45" i="100"/>
  <c r="T45" i="100"/>
  <c r="U45" i="100"/>
  <c r="V45" i="100"/>
  <c r="W45" i="100"/>
  <c r="X45" i="100"/>
  <c r="Y45" i="100"/>
  <c r="Z45" i="100"/>
  <c r="AA45" i="100"/>
  <c r="AB45" i="100"/>
  <c r="AC45" i="100"/>
  <c r="AD45" i="100"/>
  <c r="AE45" i="100"/>
  <c r="AF45" i="100"/>
  <c r="AG45" i="100"/>
  <c r="AH45" i="100"/>
  <c r="AI45" i="100"/>
  <c r="AJ45" i="100"/>
  <c r="AK45" i="100"/>
  <c r="D46" i="100"/>
  <c r="E46" i="100"/>
  <c r="F46" i="100"/>
  <c r="G46" i="100"/>
  <c r="H46" i="100"/>
  <c r="I46" i="100"/>
  <c r="J46" i="100"/>
  <c r="K46" i="100"/>
  <c r="L46" i="100"/>
  <c r="M46" i="100"/>
  <c r="N46" i="100"/>
  <c r="O46" i="100"/>
  <c r="P46" i="100"/>
  <c r="Q46" i="100"/>
  <c r="R46" i="100"/>
  <c r="S46" i="100"/>
  <c r="T46" i="100"/>
  <c r="U46" i="100"/>
  <c r="V46" i="100"/>
  <c r="W46" i="100"/>
  <c r="X46" i="100"/>
  <c r="Y46" i="100"/>
  <c r="Z46" i="100"/>
  <c r="AA46" i="100"/>
  <c r="AB46" i="100"/>
  <c r="AC46" i="100"/>
  <c r="AD46" i="100"/>
  <c r="AE46" i="100"/>
  <c r="AF46" i="100"/>
  <c r="AG46" i="100"/>
  <c r="AH46" i="100"/>
  <c r="AI46" i="100"/>
  <c r="AJ46" i="100"/>
  <c r="AK46" i="100"/>
  <c r="D47" i="100"/>
  <c r="E47" i="100"/>
  <c r="F47" i="100"/>
  <c r="G47" i="100"/>
  <c r="H47" i="100"/>
  <c r="I47" i="100"/>
  <c r="J47" i="100"/>
  <c r="K47" i="100"/>
  <c r="L47" i="100"/>
  <c r="M47" i="100"/>
  <c r="N47" i="100"/>
  <c r="O47" i="100"/>
  <c r="P47" i="100"/>
  <c r="Q47" i="100"/>
  <c r="R47" i="100"/>
  <c r="S47" i="100"/>
  <c r="T47" i="100"/>
  <c r="U47" i="100"/>
  <c r="V47" i="100"/>
  <c r="W47" i="100"/>
  <c r="X47" i="100"/>
  <c r="Y47" i="100"/>
  <c r="Z47" i="100"/>
  <c r="AA47" i="100"/>
  <c r="AB47" i="100"/>
  <c r="AC47" i="100"/>
  <c r="AD47" i="100"/>
  <c r="AE47" i="100"/>
  <c r="AF47" i="100"/>
  <c r="AG47" i="100"/>
  <c r="AH47" i="100"/>
  <c r="AI47" i="100"/>
  <c r="AJ47" i="100"/>
  <c r="AK47" i="100"/>
  <c r="D48" i="100"/>
  <c r="E48" i="100"/>
  <c r="F48" i="100"/>
  <c r="G48" i="100"/>
  <c r="H48" i="100"/>
  <c r="I48" i="100"/>
  <c r="J48" i="100"/>
  <c r="K48" i="100"/>
  <c r="L48" i="100"/>
  <c r="M48" i="100"/>
  <c r="N48" i="100"/>
  <c r="O48" i="100"/>
  <c r="P48" i="100"/>
  <c r="Q48" i="100"/>
  <c r="R48" i="100"/>
  <c r="S48" i="100"/>
  <c r="T48" i="100"/>
  <c r="U48" i="100"/>
  <c r="V48" i="100"/>
  <c r="W48" i="100"/>
  <c r="X48" i="100"/>
  <c r="Y48" i="100"/>
  <c r="Z48" i="100"/>
  <c r="AA48" i="100"/>
  <c r="AB48" i="100"/>
  <c r="AC48" i="100"/>
  <c r="AD48" i="100"/>
  <c r="AE48" i="100"/>
  <c r="AF48" i="100"/>
  <c r="AG48" i="100"/>
  <c r="AH48" i="100"/>
  <c r="AI48" i="100"/>
  <c r="AJ48" i="100"/>
  <c r="AK48" i="100"/>
  <c r="D49" i="100"/>
  <c r="E49" i="100"/>
  <c r="F49" i="100"/>
  <c r="G49" i="100"/>
  <c r="H49" i="100"/>
  <c r="I49" i="100"/>
  <c r="J49" i="100"/>
  <c r="K49" i="100"/>
  <c r="L49" i="100"/>
  <c r="M49" i="100"/>
  <c r="N49" i="100"/>
  <c r="O49" i="100"/>
  <c r="P49" i="100"/>
  <c r="Q49" i="100"/>
  <c r="R49" i="100"/>
  <c r="S49" i="100"/>
  <c r="T49" i="100"/>
  <c r="U49" i="100"/>
  <c r="V49" i="100"/>
  <c r="W49" i="100"/>
  <c r="X49" i="100"/>
  <c r="Y49" i="100"/>
  <c r="Z49" i="100"/>
  <c r="AA49" i="100"/>
  <c r="AB49" i="100"/>
  <c r="AC49" i="100"/>
  <c r="AD49" i="100"/>
  <c r="AE49" i="100"/>
  <c r="AF49" i="100"/>
  <c r="AG49" i="100"/>
  <c r="AH49" i="100"/>
  <c r="AI49" i="100"/>
  <c r="AJ49" i="100"/>
  <c r="AK49" i="100"/>
  <c r="D50" i="100"/>
  <c r="E50" i="100"/>
  <c r="F50" i="100"/>
  <c r="G50" i="100"/>
  <c r="H50" i="100"/>
  <c r="I50" i="100"/>
  <c r="J50" i="100"/>
  <c r="K50" i="100"/>
  <c r="L50" i="100"/>
  <c r="M50" i="100"/>
  <c r="N50" i="100"/>
  <c r="O50" i="100"/>
  <c r="P50" i="100"/>
  <c r="Q50" i="100"/>
  <c r="R50" i="100"/>
  <c r="S50" i="100"/>
  <c r="T50" i="100"/>
  <c r="U50" i="100"/>
  <c r="V50" i="100"/>
  <c r="W50" i="100"/>
  <c r="X50" i="100"/>
  <c r="Y50" i="100"/>
  <c r="Z50" i="100"/>
  <c r="AA50" i="100"/>
  <c r="AB50" i="100"/>
  <c r="AC50" i="100"/>
  <c r="AD50" i="100"/>
  <c r="AE50" i="100"/>
  <c r="AF50" i="100"/>
  <c r="AG50" i="100"/>
  <c r="AH50" i="100"/>
  <c r="AI50" i="100"/>
  <c r="AJ50" i="100"/>
  <c r="AK50" i="100"/>
  <c r="D51" i="100"/>
  <c r="E51" i="100"/>
  <c r="F51" i="100"/>
  <c r="G51" i="100"/>
  <c r="H51" i="100"/>
  <c r="I51" i="100"/>
  <c r="J51" i="100"/>
  <c r="K51" i="100"/>
  <c r="L51" i="100"/>
  <c r="M51" i="100"/>
  <c r="N51" i="100"/>
  <c r="O51" i="100"/>
  <c r="P51" i="100"/>
  <c r="Q51" i="100"/>
  <c r="R51" i="100"/>
  <c r="S51" i="100"/>
  <c r="T51" i="100"/>
  <c r="U51" i="100"/>
  <c r="V51" i="100"/>
  <c r="W51" i="100"/>
  <c r="X51" i="100"/>
  <c r="Y51" i="100"/>
  <c r="Z51" i="100"/>
  <c r="AA51" i="100"/>
  <c r="AB51" i="100"/>
  <c r="AC51" i="100"/>
  <c r="AD51" i="100"/>
  <c r="AE51" i="100"/>
  <c r="AF51" i="100"/>
  <c r="AG51" i="100"/>
  <c r="AH51" i="100"/>
  <c r="AI51" i="100"/>
  <c r="AJ51" i="100"/>
  <c r="AK51" i="100"/>
  <c r="D52" i="100"/>
  <c r="E52" i="100"/>
  <c r="F52" i="100"/>
  <c r="G52" i="100"/>
  <c r="H52" i="100"/>
  <c r="I52" i="100"/>
  <c r="J52" i="100"/>
  <c r="K52" i="100"/>
  <c r="L52" i="100"/>
  <c r="M52" i="100"/>
  <c r="N52" i="100"/>
  <c r="O52" i="100"/>
  <c r="P52" i="100"/>
  <c r="Q52" i="100"/>
  <c r="R52" i="100"/>
  <c r="S52" i="100"/>
  <c r="T52" i="100"/>
  <c r="U52" i="100"/>
  <c r="V52" i="100"/>
  <c r="W52" i="100"/>
  <c r="X52" i="100"/>
  <c r="Y52" i="100"/>
  <c r="Z52" i="100"/>
  <c r="AA52" i="100"/>
  <c r="AB52" i="100"/>
  <c r="AC52" i="100"/>
  <c r="AD52" i="100"/>
  <c r="AE52" i="100"/>
  <c r="AF52" i="100"/>
  <c r="AG52" i="100"/>
  <c r="AH52" i="100"/>
  <c r="AI52" i="100"/>
  <c r="AJ52" i="100"/>
  <c r="AK52" i="100"/>
  <c r="D53" i="100"/>
  <c r="E53" i="100"/>
  <c r="F53" i="100"/>
  <c r="G53" i="100"/>
  <c r="H53" i="100"/>
  <c r="I53" i="100"/>
  <c r="J53" i="100"/>
  <c r="K53" i="100"/>
  <c r="L53" i="100"/>
  <c r="M53" i="100"/>
  <c r="N53" i="100"/>
  <c r="O53" i="100"/>
  <c r="P53" i="100"/>
  <c r="Q53" i="100"/>
  <c r="R53" i="100"/>
  <c r="S53" i="100"/>
  <c r="T53" i="100"/>
  <c r="U53" i="100"/>
  <c r="V53" i="100"/>
  <c r="W53" i="100"/>
  <c r="X53" i="100"/>
  <c r="Y53" i="100"/>
  <c r="Z53" i="100"/>
  <c r="AA53" i="100"/>
  <c r="AB53" i="100"/>
  <c r="AC53" i="100"/>
  <c r="AD53" i="100"/>
  <c r="AE53" i="100"/>
  <c r="AF53" i="100"/>
  <c r="AG53" i="100"/>
  <c r="AH53" i="100"/>
  <c r="AI53" i="100"/>
  <c r="AJ53" i="100"/>
  <c r="AK53" i="100"/>
  <c r="D54" i="100"/>
  <c r="E54" i="100"/>
  <c r="F54" i="100"/>
  <c r="G54" i="100"/>
  <c r="H54" i="100"/>
  <c r="I54" i="100"/>
  <c r="J54" i="100"/>
  <c r="K54" i="100"/>
  <c r="L54" i="100"/>
  <c r="M54" i="100"/>
  <c r="N54" i="100"/>
  <c r="O54" i="100"/>
  <c r="P54" i="100"/>
  <c r="Q54" i="100"/>
  <c r="R54" i="100"/>
  <c r="S54" i="100"/>
  <c r="T54" i="100"/>
  <c r="U54" i="100"/>
  <c r="V54" i="100"/>
  <c r="W54" i="100"/>
  <c r="X54" i="100"/>
  <c r="Y54" i="100"/>
  <c r="Z54" i="100"/>
  <c r="AA54" i="100"/>
  <c r="AB54" i="100"/>
  <c r="AC54" i="100"/>
  <c r="AD54" i="100"/>
  <c r="AE54" i="100"/>
  <c r="AF54" i="100"/>
  <c r="AG54" i="100"/>
  <c r="AH54" i="100"/>
  <c r="AI54" i="100"/>
  <c r="AJ54" i="100"/>
  <c r="AK54" i="100"/>
  <c r="D55" i="100"/>
  <c r="E55" i="100"/>
  <c r="F55" i="100"/>
  <c r="G55" i="100"/>
  <c r="H55" i="100"/>
  <c r="I55" i="100"/>
  <c r="J55" i="100"/>
  <c r="K55" i="100"/>
  <c r="L55" i="100"/>
  <c r="M55" i="100"/>
  <c r="N55" i="100"/>
  <c r="O55" i="100"/>
  <c r="P55" i="100"/>
  <c r="Q55" i="100"/>
  <c r="R55" i="100"/>
  <c r="S55" i="100"/>
  <c r="T55" i="100"/>
  <c r="U55" i="100"/>
  <c r="V55" i="100"/>
  <c r="W55" i="100"/>
  <c r="X55" i="100"/>
  <c r="Y55" i="100"/>
  <c r="Z55" i="100"/>
  <c r="AA55" i="100"/>
  <c r="AB55" i="100"/>
  <c r="AC55" i="100"/>
  <c r="AD55" i="100"/>
  <c r="AE55" i="100"/>
  <c r="AF55" i="100"/>
  <c r="AG55" i="100"/>
  <c r="AH55" i="100"/>
  <c r="AI55" i="100"/>
  <c r="AJ55" i="100"/>
  <c r="AK55" i="100"/>
  <c r="D56" i="100"/>
  <c r="E56" i="100"/>
  <c r="F56" i="100"/>
  <c r="G56" i="100"/>
  <c r="H56" i="100"/>
  <c r="I56" i="100"/>
  <c r="J56" i="100"/>
  <c r="K56" i="100"/>
  <c r="L56" i="100"/>
  <c r="M56" i="100"/>
  <c r="N56" i="100"/>
  <c r="O56" i="100"/>
  <c r="P56" i="100"/>
  <c r="Q56" i="100"/>
  <c r="R56" i="100"/>
  <c r="S56" i="100"/>
  <c r="T56" i="100"/>
  <c r="U56" i="100"/>
  <c r="V56" i="100"/>
  <c r="W56" i="100"/>
  <c r="X56" i="100"/>
  <c r="Y56" i="100"/>
  <c r="Z56" i="100"/>
  <c r="AA56" i="100"/>
  <c r="AB56" i="100"/>
  <c r="AC56" i="100"/>
  <c r="AD56" i="100"/>
  <c r="AE56" i="100"/>
  <c r="AF56" i="100"/>
  <c r="AG56" i="100"/>
  <c r="AH56" i="100"/>
  <c r="AI56" i="100"/>
  <c r="AJ56" i="100"/>
  <c r="AK56" i="100"/>
  <c r="D57" i="100"/>
  <c r="E57" i="100"/>
  <c r="F57" i="100"/>
  <c r="G57" i="100"/>
  <c r="H57" i="100"/>
  <c r="I57" i="100"/>
  <c r="J57" i="100"/>
  <c r="K57" i="100"/>
  <c r="L57" i="100"/>
  <c r="M57" i="100"/>
  <c r="N57" i="100"/>
  <c r="O57" i="100"/>
  <c r="P57" i="100"/>
  <c r="Q57" i="100"/>
  <c r="R57" i="100"/>
  <c r="S57" i="100"/>
  <c r="T57" i="100"/>
  <c r="U57" i="100"/>
  <c r="V57" i="100"/>
  <c r="W57" i="100"/>
  <c r="X57" i="100"/>
  <c r="Y57" i="100"/>
  <c r="Z57" i="100"/>
  <c r="AA57" i="100"/>
  <c r="AB57" i="100"/>
  <c r="AC57" i="100"/>
  <c r="AD57" i="100"/>
  <c r="AE57" i="100"/>
  <c r="AF57" i="100"/>
  <c r="AG57" i="100"/>
  <c r="AH57" i="100"/>
  <c r="AI57" i="100"/>
  <c r="AJ57" i="100"/>
  <c r="AK57" i="100"/>
  <c r="D58" i="100"/>
  <c r="E58" i="100"/>
  <c r="F58" i="100"/>
  <c r="G58" i="100"/>
  <c r="H58" i="100"/>
  <c r="I58" i="100"/>
  <c r="J58" i="100"/>
  <c r="K58" i="100"/>
  <c r="L58" i="100"/>
  <c r="M58" i="100"/>
  <c r="N58" i="100"/>
  <c r="O58" i="100"/>
  <c r="P58" i="100"/>
  <c r="Q58" i="100"/>
  <c r="R58" i="100"/>
  <c r="S58" i="100"/>
  <c r="T58" i="100"/>
  <c r="U58" i="100"/>
  <c r="V58" i="100"/>
  <c r="W58" i="100"/>
  <c r="X58" i="100"/>
  <c r="Y58" i="100"/>
  <c r="Z58" i="100"/>
  <c r="AA58" i="100"/>
  <c r="AB58" i="100"/>
  <c r="AC58" i="100"/>
  <c r="AD58" i="100"/>
  <c r="AE58" i="100"/>
  <c r="AF58" i="100"/>
  <c r="AG58" i="100"/>
  <c r="AH58" i="100"/>
  <c r="AI58" i="100"/>
  <c r="AJ58" i="100"/>
  <c r="AK58" i="100"/>
  <c r="D59" i="100"/>
  <c r="E59" i="100"/>
  <c r="F59" i="100"/>
  <c r="G59" i="100"/>
  <c r="H59" i="100"/>
  <c r="I59" i="100"/>
  <c r="J59" i="100"/>
  <c r="K59" i="100"/>
  <c r="L59" i="100"/>
  <c r="M59" i="100"/>
  <c r="N59" i="100"/>
  <c r="O59" i="100"/>
  <c r="P59" i="100"/>
  <c r="Q59" i="100"/>
  <c r="R59" i="100"/>
  <c r="S59" i="100"/>
  <c r="T59" i="100"/>
  <c r="U59" i="100"/>
  <c r="V59" i="100"/>
  <c r="W59" i="100"/>
  <c r="X59" i="100"/>
  <c r="Y59" i="100"/>
  <c r="Z59" i="100"/>
  <c r="AA59" i="100"/>
  <c r="AB59" i="100"/>
  <c r="AC59" i="100"/>
  <c r="AD59" i="100"/>
  <c r="AE59" i="100"/>
  <c r="AF59" i="100"/>
  <c r="AG59" i="100"/>
  <c r="AH59" i="100"/>
  <c r="AI59" i="100"/>
  <c r="AJ59" i="100"/>
  <c r="AK59" i="100"/>
  <c r="D60" i="100"/>
  <c r="E60" i="100"/>
  <c r="F60" i="100"/>
  <c r="G60" i="100"/>
  <c r="H60" i="100"/>
  <c r="I60" i="100"/>
  <c r="J60" i="100"/>
  <c r="K60" i="100"/>
  <c r="L60" i="100"/>
  <c r="M60" i="100"/>
  <c r="N60" i="100"/>
  <c r="O60" i="100"/>
  <c r="P60" i="100"/>
  <c r="Q60" i="100"/>
  <c r="R60" i="100"/>
  <c r="S60" i="100"/>
  <c r="T60" i="100"/>
  <c r="U60" i="100"/>
  <c r="V60" i="100"/>
  <c r="W60" i="100"/>
  <c r="X60" i="100"/>
  <c r="Y60" i="100"/>
  <c r="Z60" i="100"/>
  <c r="AA60" i="100"/>
  <c r="AB60" i="100"/>
  <c r="AC60" i="100"/>
  <c r="AD60" i="100"/>
  <c r="AE60" i="100"/>
  <c r="AF60" i="100"/>
  <c r="AG60" i="100"/>
  <c r="AH60" i="100"/>
  <c r="AI60" i="100"/>
  <c r="AJ60" i="100"/>
  <c r="AK60" i="100"/>
  <c r="D61" i="100"/>
  <c r="E61" i="100"/>
  <c r="F61" i="100"/>
  <c r="G61" i="100"/>
  <c r="H61" i="100"/>
  <c r="I61" i="100"/>
  <c r="J61" i="100"/>
  <c r="K61" i="100"/>
  <c r="L61" i="100"/>
  <c r="M61" i="100"/>
  <c r="N61" i="100"/>
  <c r="O61" i="100"/>
  <c r="P61" i="100"/>
  <c r="Q61" i="100"/>
  <c r="R61" i="100"/>
  <c r="S61" i="100"/>
  <c r="T61" i="100"/>
  <c r="U61" i="100"/>
  <c r="V61" i="100"/>
  <c r="W61" i="100"/>
  <c r="X61" i="100"/>
  <c r="Y61" i="100"/>
  <c r="Z61" i="100"/>
  <c r="AA61" i="100"/>
  <c r="AB61" i="100"/>
  <c r="AC61" i="100"/>
  <c r="AD61" i="100"/>
  <c r="AE61" i="100"/>
  <c r="AF61" i="100"/>
  <c r="AG61" i="100"/>
  <c r="AH61" i="100"/>
  <c r="AI61" i="100"/>
  <c r="AJ61" i="100"/>
  <c r="AK61" i="100"/>
  <c r="D62" i="100"/>
  <c r="E62" i="100"/>
  <c r="F62" i="100"/>
  <c r="G62" i="100"/>
  <c r="H62" i="100"/>
  <c r="I62" i="100"/>
  <c r="J62" i="100"/>
  <c r="K62" i="100"/>
  <c r="L62" i="100"/>
  <c r="M62" i="100"/>
  <c r="N62" i="100"/>
  <c r="O62" i="100"/>
  <c r="P62" i="100"/>
  <c r="Q62" i="100"/>
  <c r="R62" i="100"/>
  <c r="S62" i="100"/>
  <c r="T62" i="100"/>
  <c r="U62" i="100"/>
  <c r="V62" i="100"/>
  <c r="W62" i="100"/>
  <c r="X62" i="100"/>
  <c r="Y62" i="100"/>
  <c r="Z62" i="100"/>
  <c r="AA62" i="100"/>
  <c r="AB62" i="100"/>
  <c r="AC62" i="100"/>
  <c r="AD62" i="100"/>
  <c r="AE62" i="100"/>
  <c r="AF62" i="100"/>
  <c r="AG62" i="100"/>
  <c r="AH62" i="100"/>
  <c r="AI62" i="100"/>
  <c r="AJ62" i="100"/>
  <c r="AK62" i="100"/>
  <c r="D63" i="100"/>
  <c r="E63" i="100"/>
  <c r="F63" i="100"/>
  <c r="G63" i="100"/>
  <c r="H63" i="100"/>
  <c r="I63" i="100"/>
  <c r="J63" i="100"/>
  <c r="K63" i="100"/>
  <c r="L63" i="100"/>
  <c r="M63" i="100"/>
  <c r="N63" i="100"/>
  <c r="O63" i="100"/>
  <c r="P63" i="100"/>
  <c r="Q63" i="100"/>
  <c r="R63" i="100"/>
  <c r="S63" i="100"/>
  <c r="T63" i="100"/>
  <c r="U63" i="100"/>
  <c r="V63" i="100"/>
  <c r="W63" i="100"/>
  <c r="X63" i="100"/>
  <c r="Y63" i="100"/>
  <c r="Z63" i="100"/>
  <c r="AA63" i="100"/>
  <c r="AB63" i="100"/>
  <c r="AC63" i="100"/>
  <c r="AD63" i="100"/>
  <c r="AE63" i="100"/>
  <c r="AF63" i="100"/>
  <c r="AG63" i="100"/>
  <c r="AH63" i="100"/>
  <c r="AI63" i="100"/>
  <c r="AJ63" i="100"/>
  <c r="AK63" i="100"/>
  <c r="D64" i="100"/>
  <c r="E64" i="100"/>
  <c r="F64" i="100"/>
  <c r="G64" i="100"/>
  <c r="H64" i="100"/>
  <c r="I64" i="100"/>
  <c r="J64" i="100"/>
  <c r="K64" i="100"/>
  <c r="L64" i="100"/>
  <c r="M64" i="100"/>
  <c r="N64" i="100"/>
  <c r="O64" i="100"/>
  <c r="P64" i="100"/>
  <c r="Q64" i="100"/>
  <c r="R64" i="100"/>
  <c r="S64" i="100"/>
  <c r="T64" i="100"/>
  <c r="U64" i="100"/>
  <c r="V64" i="100"/>
  <c r="W64" i="100"/>
  <c r="X64" i="100"/>
  <c r="Y64" i="100"/>
  <c r="Z64" i="100"/>
  <c r="AA64" i="100"/>
  <c r="AB64" i="100"/>
  <c r="AC64" i="100"/>
  <c r="AD64" i="100"/>
  <c r="AE64" i="100"/>
  <c r="AF64" i="100"/>
  <c r="AG64" i="100"/>
  <c r="AH64" i="100"/>
  <c r="AI64" i="100"/>
  <c r="AJ64" i="100"/>
  <c r="AK64" i="100"/>
  <c r="D65" i="100"/>
  <c r="E65" i="100"/>
  <c r="F65" i="100"/>
  <c r="G65" i="100"/>
  <c r="H65" i="100"/>
  <c r="I65" i="100"/>
  <c r="J65" i="100"/>
  <c r="K65" i="100"/>
  <c r="L65" i="100"/>
  <c r="M65" i="100"/>
  <c r="N65" i="100"/>
  <c r="O65" i="100"/>
  <c r="P65" i="100"/>
  <c r="Q65" i="100"/>
  <c r="R65" i="100"/>
  <c r="S65" i="100"/>
  <c r="T65" i="100"/>
  <c r="U65" i="100"/>
  <c r="V65" i="100"/>
  <c r="W65" i="100"/>
  <c r="X65" i="100"/>
  <c r="Y65" i="100"/>
  <c r="Z65" i="100"/>
  <c r="AA65" i="100"/>
  <c r="AB65" i="100"/>
  <c r="AC65" i="100"/>
  <c r="AD65" i="100"/>
  <c r="AE65" i="100"/>
  <c r="AF65" i="100"/>
  <c r="AG65" i="100"/>
  <c r="AH65" i="100"/>
  <c r="AI65" i="100"/>
  <c r="AJ65" i="100"/>
  <c r="AK65" i="100"/>
  <c r="D66" i="100"/>
  <c r="E66" i="100"/>
  <c r="F66" i="100"/>
  <c r="G66" i="100"/>
  <c r="H66" i="100"/>
  <c r="I66" i="100"/>
  <c r="J66" i="100"/>
  <c r="K66" i="100"/>
  <c r="L66" i="100"/>
  <c r="M66" i="100"/>
  <c r="N66" i="100"/>
  <c r="O66" i="100"/>
  <c r="P66" i="100"/>
  <c r="Q66" i="100"/>
  <c r="R66" i="100"/>
  <c r="S66" i="100"/>
  <c r="T66" i="100"/>
  <c r="U66" i="100"/>
  <c r="V66" i="100"/>
  <c r="W66" i="100"/>
  <c r="X66" i="100"/>
  <c r="Y66" i="100"/>
  <c r="Z66" i="100"/>
  <c r="AA66" i="100"/>
  <c r="AB66" i="100"/>
  <c r="AC66" i="100"/>
  <c r="AD66" i="100"/>
  <c r="AE66" i="100"/>
  <c r="AF66" i="100"/>
  <c r="AG66" i="100"/>
  <c r="AH66" i="100"/>
  <c r="AI66" i="100"/>
  <c r="AJ66" i="100"/>
  <c r="AK66" i="100"/>
  <c r="D67" i="100"/>
  <c r="E67" i="100"/>
  <c r="F67" i="100"/>
  <c r="G67" i="100"/>
  <c r="H67" i="100"/>
  <c r="I67" i="100"/>
  <c r="J67" i="100"/>
  <c r="K67" i="100"/>
  <c r="L67" i="100"/>
  <c r="M67" i="100"/>
  <c r="N67" i="100"/>
  <c r="O67" i="100"/>
  <c r="P67" i="100"/>
  <c r="Q67" i="100"/>
  <c r="R67" i="100"/>
  <c r="S67" i="100"/>
  <c r="T67" i="100"/>
  <c r="U67" i="100"/>
  <c r="V67" i="100"/>
  <c r="W67" i="100"/>
  <c r="X67" i="100"/>
  <c r="Y67" i="100"/>
  <c r="Z67" i="100"/>
  <c r="AA67" i="100"/>
  <c r="AB67" i="100"/>
  <c r="AC67" i="100"/>
  <c r="AD67" i="100"/>
  <c r="AE67" i="100"/>
  <c r="AF67" i="100"/>
  <c r="AG67" i="100"/>
  <c r="AH67" i="100"/>
  <c r="AI67" i="100"/>
  <c r="AJ67" i="100"/>
  <c r="AK67" i="100"/>
  <c r="D68" i="100"/>
  <c r="E68" i="100"/>
  <c r="F68" i="100"/>
  <c r="G68" i="100"/>
  <c r="H68" i="100"/>
  <c r="I68" i="100"/>
  <c r="J68" i="100"/>
  <c r="K68" i="100"/>
  <c r="L68" i="100"/>
  <c r="M68" i="100"/>
  <c r="N68" i="100"/>
  <c r="O68" i="100"/>
  <c r="P68" i="100"/>
  <c r="Q68" i="100"/>
  <c r="R68" i="100"/>
  <c r="S68" i="100"/>
  <c r="T68" i="100"/>
  <c r="U68" i="100"/>
  <c r="V68" i="100"/>
  <c r="W68" i="100"/>
  <c r="X68" i="100"/>
  <c r="Y68" i="100"/>
  <c r="Z68" i="100"/>
  <c r="AA68" i="100"/>
  <c r="AB68" i="100"/>
  <c r="AC68" i="100"/>
  <c r="AD68" i="100"/>
  <c r="AE68" i="100"/>
  <c r="AF68" i="100"/>
  <c r="AG68" i="100"/>
  <c r="AH68" i="100"/>
  <c r="AI68" i="100"/>
  <c r="AJ68" i="100"/>
  <c r="AK68" i="100"/>
  <c r="D69" i="100"/>
  <c r="E69" i="100"/>
  <c r="F69" i="100"/>
  <c r="G69" i="100"/>
  <c r="H69" i="100"/>
  <c r="I69" i="100"/>
  <c r="J69" i="100"/>
  <c r="K69" i="100"/>
  <c r="L69" i="100"/>
  <c r="M69" i="100"/>
  <c r="N69" i="100"/>
  <c r="O69" i="100"/>
  <c r="P69" i="100"/>
  <c r="Q69" i="100"/>
  <c r="R69" i="100"/>
  <c r="S69" i="100"/>
  <c r="T69" i="100"/>
  <c r="U69" i="100"/>
  <c r="V69" i="100"/>
  <c r="W69" i="100"/>
  <c r="X69" i="100"/>
  <c r="Y69" i="100"/>
  <c r="Z69" i="100"/>
  <c r="AA69" i="100"/>
  <c r="AB69" i="100"/>
  <c r="AC69" i="100"/>
  <c r="AD69" i="100"/>
  <c r="AE69" i="100"/>
  <c r="AF69" i="100"/>
  <c r="AG69" i="100"/>
  <c r="AH69" i="100"/>
  <c r="AI69" i="100"/>
  <c r="AJ69" i="100"/>
  <c r="AK69" i="100"/>
  <c r="D70" i="100"/>
  <c r="E70" i="100"/>
  <c r="F70" i="100"/>
  <c r="G70" i="100"/>
  <c r="H70" i="100"/>
  <c r="I70" i="100"/>
  <c r="J70" i="100"/>
  <c r="K70" i="100"/>
  <c r="L70" i="100"/>
  <c r="M70" i="100"/>
  <c r="N70" i="100"/>
  <c r="O70" i="100"/>
  <c r="P70" i="100"/>
  <c r="Q70" i="100"/>
  <c r="R70" i="100"/>
  <c r="S70" i="100"/>
  <c r="T70" i="100"/>
  <c r="U70" i="100"/>
  <c r="V70" i="100"/>
  <c r="W70" i="100"/>
  <c r="X70" i="100"/>
  <c r="Y70" i="100"/>
  <c r="Z70" i="100"/>
  <c r="AA70" i="100"/>
  <c r="AB70" i="100"/>
  <c r="AC70" i="100"/>
  <c r="AD70" i="100"/>
  <c r="AE70" i="100"/>
  <c r="AF70" i="100"/>
  <c r="AG70" i="100"/>
  <c r="AH70" i="100"/>
  <c r="AI70" i="100"/>
  <c r="AJ70" i="100"/>
  <c r="AK70" i="100"/>
  <c r="D71" i="100"/>
  <c r="E71" i="100"/>
  <c r="F71" i="100"/>
  <c r="G71" i="100"/>
  <c r="H71" i="100"/>
  <c r="I71" i="100"/>
  <c r="J71" i="100"/>
  <c r="K71" i="100"/>
  <c r="L71" i="100"/>
  <c r="M71" i="100"/>
  <c r="N71" i="100"/>
  <c r="O71" i="100"/>
  <c r="P71" i="100"/>
  <c r="Q71" i="100"/>
  <c r="R71" i="100"/>
  <c r="S71" i="100"/>
  <c r="T71" i="100"/>
  <c r="U71" i="100"/>
  <c r="V71" i="100"/>
  <c r="W71" i="100"/>
  <c r="X71" i="100"/>
  <c r="Y71" i="100"/>
  <c r="Z71" i="100"/>
  <c r="AA71" i="100"/>
  <c r="AB71" i="100"/>
  <c r="AC71" i="100"/>
  <c r="AD71" i="100"/>
  <c r="AE71" i="100"/>
  <c r="AF71" i="100"/>
  <c r="AG71" i="100"/>
  <c r="AH71" i="100"/>
  <c r="AI71" i="100"/>
  <c r="AJ71" i="100"/>
  <c r="AK71" i="100"/>
  <c r="D72" i="100"/>
  <c r="E72" i="100"/>
  <c r="F72" i="100"/>
  <c r="G72" i="100"/>
  <c r="H72" i="100"/>
  <c r="I72" i="100"/>
  <c r="J72" i="100"/>
  <c r="K72" i="100"/>
  <c r="L72" i="100"/>
  <c r="M72" i="100"/>
  <c r="N72" i="100"/>
  <c r="O72" i="100"/>
  <c r="P72" i="100"/>
  <c r="Q72" i="100"/>
  <c r="R72" i="100"/>
  <c r="S72" i="100"/>
  <c r="T72" i="100"/>
  <c r="U72" i="100"/>
  <c r="V72" i="100"/>
  <c r="W72" i="100"/>
  <c r="X72" i="100"/>
  <c r="Y72" i="100"/>
  <c r="Z72" i="100"/>
  <c r="AA72" i="100"/>
  <c r="AB72" i="100"/>
  <c r="AC72" i="100"/>
  <c r="AD72" i="100"/>
  <c r="AE72" i="100"/>
  <c r="AF72" i="100"/>
  <c r="AG72" i="100"/>
  <c r="AH72" i="100"/>
  <c r="AI72" i="100"/>
  <c r="AJ72" i="100"/>
  <c r="AK72" i="100"/>
  <c r="D73" i="100"/>
  <c r="E73" i="100"/>
  <c r="F73" i="100"/>
  <c r="G73" i="100"/>
  <c r="H73" i="100"/>
  <c r="I73" i="100"/>
  <c r="J73" i="100"/>
  <c r="K73" i="100"/>
  <c r="L73" i="100"/>
  <c r="M73" i="100"/>
  <c r="N73" i="100"/>
  <c r="O73" i="100"/>
  <c r="P73" i="100"/>
  <c r="Q73" i="100"/>
  <c r="R73" i="100"/>
  <c r="S73" i="100"/>
  <c r="T73" i="100"/>
  <c r="U73" i="100"/>
  <c r="V73" i="100"/>
  <c r="W73" i="100"/>
  <c r="X73" i="100"/>
  <c r="Y73" i="100"/>
  <c r="Z73" i="100"/>
  <c r="AA73" i="100"/>
  <c r="AB73" i="100"/>
  <c r="AC73" i="100"/>
  <c r="AD73" i="100"/>
  <c r="AE73" i="100"/>
  <c r="AF73" i="100"/>
  <c r="AG73" i="100"/>
  <c r="AH73" i="100"/>
  <c r="AI73" i="100"/>
  <c r="AJ73" i="100"/>
  <c r="AK73" i="100"/>
  <c r="D74" i="100"/>
  <c r="E74" i="100"/>
  <c r="F74" i="100"/>
  <c r="G74" i="100"/>
  <c r="H74" i="100"/>
  <c r="I74" i="100"/>
  <c r="J74" i="100"/>
  <c r="K74" i="100"/>
  <c r="L74" i="100"/>
  <c r="M74" i="100"/>
  <c r="N74" i="100"/>
  <c r="O74" i="100"/>
  <c r="P74" i="100"/>
  <c r="Q74" i="100"/>
  <c r="R74" i="100"/>
  <c r="S74" i="100"/>
  <c r="T74" i="100"/>
  <c r="U74" i="100"/>
  <c r="V74" i="100"/>
  <c r="W74" i="100"/>
  <c r="X74" i="100"/>
  <c r="Y74" i="100"/>
  <c r="Z74" i="100"/>
  <c r="AA74" i="100"/>
  <c r="AB74" i="100"/>
  <c r="AC74" i="100"/>
  <c r="AD74" i="100"/>
  <c r="AE74" i="100"/>
  <c r="AF74" i="100"/>
  <c r="AG74" i="100"/>
  <c r="AH74" i="100"/>
  <c r="AI74" i="100"/>
  <c r="AJ74" i="100"/>
  <c r="AK74" i="100"/>
  <c r="D75" i="100"/>
  <c r="E75" i="100"/>
  <c r="F75" i="100"/>
  <c r="G75" i="100"/>
  <c r="H75" i="100"/>
  <c r="I75" i="100"/>
  <c r="J75" i="100"/>
  <c r="K75" i="100"/>
  <c r="L75" i="100"/>
  <c r="M75" i="100"/>
  <c r="N75" i="100"/>
  <c r="O75" i="100"/>
  <c r="P75" i="100"/>
  <c r="Q75" i="100"/>
  <c r="R75" i="100"/>
  <c r="S75" i="100"/>
  <c r="T75" i="100"/>
  <c r="U75" i="100"/>
  <c r="V75" i="100"/>
  <c r="W75" i="100"/>
  <c r="X75" i="100"/>
  <c r="Y75" i="100"/>
  <c r="Z75" i="100"/>
  <c r="AA75" i="100"/>
  <c r="AB75" i="100"/>
  <c r="AC75" i="100"/>
  <c r="AD75" i="100"/>
  <c r="AE75" i="100"/>
  <c r="AF75" i="100"/>
  <c r="AG75" i="100"/>
  <c r="AH75" i="100"/>
  <c r="AI75" i="100"/>
  <c r="AJ75" i="100"/>
  <c r="AK75" i="100"/>
  <c r="D76" i="100"/>
  <c r="E76" i="100"/>
  <c r="F76" i="100"/>
  <c r="G76" i="100"/>
  <c r="H76" i="100"/>
  <c r="I76" i="100"/>
  <c r="J76" i="100"/>
  <c r="K76" i="100"/>
  <c r="L76" i="100"/>
  <c r="M76" i="100"/>
  <c r="N76" i="100"/>
  <c r="O76" i="100"/>
  <c r="P76" i="100"/>
  <c r="Q76" i="100"/>
  <c r="R76" i="100"/>
  <c r="S76" i="100"/>
  <c r="T76" i="100"/>
  <c r="U76" i="100"/>
  <c r="V76" i="100"/>
  <c r="W76" i="100"/>
  <c r="X76" i="100"/>
  <c r="Y76" i="100"/>
  <c r="Z76" i="100"/>
  <c r="AA76" i="100"/>
  <c r="AB76" i="100"/>
  <c r="AC76" i="100"/>
  <c r="AD76" i="100"/>
  <c r="AE76" i="100"/>
  <c r="AF76" i="100"/>
  <c r="AG76" i="100"/>
  <c r="AH76" i="100"/>
  <c r="AI76" i="100"/>
  <c r="AJ76" i="100"/>
  <c r="AK76" i="100"/>
  <c r="D77" i="100"/>
  <c r="E77" i="100"/>
  <c r="F77" i="100"/>
  <c r="G77" i="100"/>
  <c r="H77" i="100"/>
  <c r="I77" i="100"/>
  <c r="J77" i="100"/>
  <c r="K77" i="100"/>
  <c r="L77" i="100"/>
  <c r="M77" i="100"/>
  <c r="N77" i="100"/>
  <c r="O77" i="100"/>
  <c r="P77" i="100"/>
  <c r="Q77" i="100"/>
  <c r="R77" i="100"/>
  <c r="S77" i="100"/>
  <c r="T77" i="100"/>
  <c r="U77" i="100"/>
  <c r="V77" i="100"/>
  <c r="W77" i="100"/>
  <c r="X77" i="100"/>
  <c r="Y77" i="100"/>
  <c r="Z77" i="100"/>
  <c r="AA77" i="100"/>
  <c r="AB77" i="100"/>
  <c r="AC77" i="100"/>
  <c r="AD77" i="100"/>
  <c r="AE77" i="100"/>
  <c r="AF77" i="100"/>
  <c r="AG77" i="100"/>
  <c r="AH77" i="100"/>
  <c r="AI77" i="100"/>
  <c r="AJ77" i="100"/>
  <c r="AK77" i="100"/>
  <c r="D78" i="100"/>
  <c r="E78" i="100"/>
  <c r="F78" i="100"/>
  <c r="G78" i="100"/>
  <c r="H78" i="100"/>
  <c r="I78" i="100"/>
  <c r="J78" i="100"/>
  <c r="K78" i="100"/>
  <c r="L78" i="100"/>
  <c r="M78" i="100"/>
  <c r="N78" i="100"/>
  <c r="O78" i="100"/>
  <c r="P78" i="100"/>
  <c r="Q78" i="100"/>
  <c r="R78" i="100"/>
  <c r="S78" i="100"/>
  <c r="T78" i="100"/>
  <c r="U78" i="100"/>
  <c r="V78" i="100"/>
  <c r="W78" i="100"/>
  <c r="X78" i="100"/>
  <c r="Y78" i="100"/>
  <c r="Z78" i="100"/>
  <c r="AA78" i="100"/>
  <c r="AB78" i="100"/>
  <c r="AC78" i="100"/>
  <c r="AD78" i="100"/>
  <c r="AE78" i="100"/>
  <c r="AF78" i="100"/>
  <c r="AG78" i="100"/>
  <c r="AH78" i="100"/>
  <c r="AI78" i="100"/>
  <c r="AJ78" i="100"/>
  <c r="AK78" i="100"/>
  <c r="D79" i="100"/>
  <c r="E79" i="100"/>
  <c r="F79" i="100"/>
  <c r="G79" i="100"/>
  <c r="H79" i="100"/>
  <c r="I79" i="100"/>
  <c r="J79" i="100"/>
  <c r="K79" i="100"/>
  <c r="L79" i="100"/>
  <c r="M79" i="100"/>
  <c r="N79" i="100"/>
  <c r="O79" i="100"/>
  <c r="P79" i="100"/>
  <c r="Q79" i="100"/>
  <c r="R79" i="100"/>
  <c r="S79" i="100"/>
  <c r="T79" i="100"/>
  <c r="U79" i="100"/>
  <c r="V79" i="100"/>
  <c r="W79" i="100"/>
  <c r="X79" i="100"/>
  <c r="Y79" i="100"/>
  <c r="Z79" i="100"/>
  <c r="AA79" i="100"/>
  <c r="AB79" i="100"/>
  <c r="AC79" i="100"/>
  <c r="AD79" i="100"/>
  <c r="AE79" i="100"/>
  <c r="AF79" i="100"/>
  <c r="AG79" i="100"/>
  <c r="AH79" i="100"/>
  <c r="AI79" i="100"/>
  <c r="AJ79" i="100"/>
  <c r="AK79" i="100"/>
  <c r="D80" i="100"/>
  <c r="E80" i="100"/>
  <c r="F80" i="100"/>
  <c r="G80" i="100"/>
  <c r="H80" i="100"/>
  <c r="I80" i="100"/>
  <c r="J80" i="100"/>
  <c r="K80" i="100"/>
  <c r="L80" i="100"/>
  <c r="M80" i="100"/>
  <c r="N80" i="100"/>
  <c r="O80" i="100"/>
  <c r="P80" i="100"/>
  <c r="Q80" i="100"/>
  <c r="R80" i="100"/>
  <c r="S80" i="100"/>
  <c r="T80" i="100"/>
  <c r="U80" i="100"/>
  <c r="V80" i="100"/>
  <c r="W80" i="100"/>
  <c r="X80" i="100"/>
  <c r="Y80" i="100"/>
  <c r="Z80" i="100"/>
  <c r="AA80" i="100"/>
  <c r="AB80" i="100"/>
  <c r="AC80" i="100"/>
  <c r="AD80" i="100"/>
  <c r="AE80" i="100"/>
  <c r="AF80" i="100"/>
  <c r="AG80" i="100"/>
  <c r="AH80" i="100"/>
  <c r="AI80" i="100"/>
  <c r="AJ80" i="100"/>
  <c r="AK80" i="100"/>
  <c r="D81" i="100"/>
  <c r="E81" i="100"/>
  <c r="F81" i="100"/>
  <c r="G81" i="100"/>
  <c r="H81" i="100"/>
  <c r="I81" i="100"/>
  <c r="J81" i="100"/>
  <c r="K81" i="100"/>
  <c r="L81" i="100"/>
  <c r="M81" i="100"/>
  <c r="N81" i="100"/>
  <c r="O81" i="100"/>
  <c r="P81" i="100"/>
  <c r="Q81" i="100"/>
  <c r="R81" i="100"/>
  <c r="S81" i="100"/>
  <c r="T81" i="100"/>
  <c r="U81" i="100"/>
  <c r="V81" i="100"/>
  <c r="W81" i="100"/>
  <c r="X81" i="100"/>
  <c r="Y81" i="100"/>
  <c r="Z81" i="100"/>
  <c r="AA81" i="100"/>
  <c r="AB81" i="100"/>
  <c r="AC81" i="100"/>
  <c r="AD81" i="100"/>
  <c r="AE81" i="100"/>
  <c r="AF81" i="100"/>
  <c r="AG81" i="100"/>
  <c r="AH81" i="100"/>
  <c r="AI81" i="100"/>
  <c r="AJ81" i="100"/>
  <c r="AK81" i="100"/>
  <c r="D82" i="100"/>
  <c r="E82" i="100"/>
  <c r="F82" i="100"/>
  <c r="G82" i="100"/>
  <c r="H82" i="100"/>
  <c r="I82" i="100"/>
  <c r="J82" i="100"/>
  <c r="K82" i="100"/>
  <c r="L82" i="100"/>
  <c r="M82" i="100"/>
  <c r="N82" i="100"/>
  <c r="O82" i="100"/>
  <c r="P82" i="100"/>
  <c r="Q82" i="100"/>
  <c r="R82" i="100"/>
  <c r="S82" i="100"/>
  <c r="T82" i="100"/>
  <c r="U82" i="100"/>
  <c r="V82" i="100"/>
  <c r="W82" i="100"/>
  <c r="X82" i="100"/>
  <c r="Y82" i="100"/>
  <c r="Z82" i="100"/>
  <c r="AA82" i="100"/>
  <c r="AB82" i="100"/>
  <c r="AC82" i="100"/>
  <c r="AD82" i="100"/>
  <c r="AE82" i="100"/>
  <c r="AF82" i="100"/>
  <c r="AG82" i="100"/>
  <c r="AH82" i="100"/>
  <c r="AI82" i="100"/>
  <c r="AJ82" i="100"/>
  <c r="AK82" i="100"/>
  <c r="D83" i="100"/>
  <c r="E83" i="100"/>
  <c r="F83" i="100"/>
  <c r="G83" i="100"/>
  <c r="H83" i="100"/>
  <c r="I83" i="100"/>
  <c r="J83" i="100"/>
  <c r="K83" i="100"/>
  <c r="L83" i="100"/>
  <c r="M83" i="100"/>
  <c r="N83" i="100"/>
  <c r="O83" i="100"/>
  <c r="P83" i="100"/>
  <c r="Q83" i="100"/>
  <c r="R83" i="100"/>
  <c r="S83" i="100"/>
  <c r="T83" i="100"/>
  <c r="U83" i="100"/>
  <c r="V83" i="100"/>
  <c r="W83" i="100"/>
  <c r="X83" i="100"/>
  <c r="Y83" i="100"/>
  <c r="Z83" i="100"/>
  <c r="AA83" i="100"/>
  <c r="AB83" i="100"/>
  <c r="AC83" i="100"/>
  <c r="AD83" i="100"/>
  <c r="AE83" i="100"/>
  <c r="AF83" i="100"/>
  <c r="AG83" i="100"/>
  <c r="AH83" i="100"/>
  <c r="AI83" i="100"/>
  <c r="AJ83" i="100"/>
  <c r="AK83" i="100"/>
  <c r="D84" i="100"/>
  <c r="E84" i="100"/>
  <c r="F84" i="100"/>
  <c r="G84" i="100"/>
  <c r="H84" i="100"/>
  <c r="I84" i="100"/>
  <c r="J84" i="100"/>
  <c r="K84" i="100"/>
  <c r="L84" i="100"/>
  <c r="M84" i="100"/>
  <c r="N84" i="100"/>
  <c r="O84" i="100"/>
  <c r="P84" i="100"/>
  <c r="Q84" i="100"/>
  <c r="R84" i="100"/>
  <c r="S84" i="100"/>
  <c r="T84" i="100"/>
  <c r="U84" i="100"/>
  <c r="V84" i="100"/>
  <c r="W84" i="100"/>
  <c r="X84" i="100"/>
  <c r="Y84" i="100"/>
  <c r="Z84" i="100"/>
  <c r="AA84" i="100"/>
  <c r="AB84" i="100"/>
  <c r="AC84" i="100"/>
  <c r="AD84" i="100"/>
  <c r="AE84" i="100"/>
  <c r="AF84" i="100"/>
  <c r="AG84" i="100"/>
  <c r="AH84" i="100"/>
  <c r="AI84" i="100"/>
  <c r="AJ84" i="100"/>
  <c r="AK84" i="100"/>
  <c r="D85" i="100"/>
  <c r="E85" i="100"/>
  <c r="F85" i="100"/>
  <c r="G85" i="100"/>
  <c r="H85" i="100"/>
  <c r="I85" i="100"/>
  <c r="J85" i="100"/>
  <c r="K85" i="100"/>
  <c r="L85" i="100"/>
  <c r="M85" i="100"/>
  <c r="N85" i="100"/>
  <c r="O85" i="100"/>
  <c r="P85" i="100"/>
  <c r="Q85" i="100"/>
  <c r="R85" i="100"/>
  <c r="S85" i="100"/>
  <c r="T85" i="100"/>
  <c r="U85" i="100"/>
  <c r="V85" i="100"/>
  <c r="W85" i="100"/>
  <c r="X85" i="100"/>
  <c r="Y85" i="100"/>
  <c r="Z85" i="100"/>
  <c r="AA85" i="100"/>
  <c r="AB85" i="100"/>
  <c r="AC85" i="100"/>
  <c r="AD85" i="100"/>
  <c r="AE85" i="100"/>
  <c r="AF85" i="100"/>
  <c r="AG85" i="100"/>
  <c r="AH85" i="100"/>
  <c r="AI85" i="100"/>
  <c r="AJ85" i="100"/>
  <c r="AK85" i="100"/>
  <c r="D86" i="100"/>
  <c r="E86" i="100"/>
  <c r="F86" i="100"/>
  <c r="G86" i="100"/>
  <c r="H86" i="100"/>
  <c r="I86" i="100"/>
  <c r="J86" i="100"/>
  <c r="K86" i="100"/>
  <c r="L86" i="100"/>
  <c r="M86" i="100"/>
  <c r="N86" i="100"/>
  <c r="O86" i="100"/>
  <c r="P86" i="100"/>
  <c r="Q86" i="100"/>
  <c r="R86" i="100"/>
  <c r="S86" i="100"/>
  <c r="T86" i="100"/>
  <c r="U86" i="100"/>
  <c r="V86" i="100"/>
  <c r="W86" i="100"/>
  <c r="X86" i="100"/>
  <c r="Y86" i="100"/>
  <c r="Z86" i="100"/>
  <c r="AA86" i="100"/>
  <c r="AB86" i="100"/>
  <c r="AC86" i="100"/>
  <c r="AD86" i="100"/>
  <c r="AE86" i="100"/>
  <c r="AF86" i="100"/>
  <c r="AG86" i="100"/>
  <c r="AH86" i="100"/>
  <c r="AI86" i="100"/>
  <c r="AJ86" i="100"/>
  <c r="AK86" i="100"/>
  <c r="D87" i="100"/>
  <c r="E87" i="100"/>
  <c r="F87" i="100"/>
  <c r="G87" i="100"/>
  <c r="H87" i="100"/>
  <c r="I87" i="100"/>
  <c r="J87" i="100"/>
  <c r="K87" i="100"/>
  <c r="L87" i="100"/>
  <c r="M87" i="100"/>
  <c r="N87" i="100"/>
  <c r="O87" i="100"/>
  <c r="P87" i="100"/>
  <c r="Q87" i="100"/>
  <c r="R87" i="100"/>
  <c r="S87" i="100"/>
  <c r="T87" i="100"/>
  <c r="U87" i="100"/>
  <c r="V87" i="100"/>
  <c r="W87" i="100"/>
  <c r="X87" i="100"/>
  <c r="Y87" i="100"/>
  <c r="Z87" i="100"/>
  <c r="AA87" i="100"/>
  <c r="AB87" i="100"/>
  <c r="AC87" i="100"/>
  <c r="AD87" i="100"/>
  <c r="AE87" i="100"/>
  <c r="AF87" i="100"/>
  <c r="AG87" i="100"/>
  <c r="AH87" i="100"/>
  <c r="AI87" i="100"/>
  <c r="AJ87" i="100"/>
  <c r="AK87" i="100"/>
  <c r="D88" i="100"/>
  <c r="E88" i="100"/>
  <c r="F88" i="100"/>
  <c r="G88" i="100"/>
  <c r="H88" i="100"/>
  <c r="I88" i="100"/>
  <c r="J88" i="100"/>
  <c r="K88" i="100"/>
  <c r="L88" i="100"/>
  <c r="M88" i="100"/>
  <c r="N88" i="100"/>
  <c r="O88" i="100"/>
  <c r="P88" i="100"/>
  <c r="Q88" i="100"/>
  <c r="R88" i="100"/>
  <c r="S88" i="100"/>
  <c r="T88" i="100"/>
  <c r="U88" i="100"/>
  <c r="V88" i="100"/>
  <c r="W88" i="100"/>
  <c r="X88" i="100"/>
  <c r="Y88" i="100"/>
  <c r="Z88" i="100"/>
  <c r="AA88" i="100"/>
  <c r="AB88" i="100"/>
  <c r="AC88" i="100"/>
  <c r="AD88" i="100"/>
  <c r="AE88" i="100"/>
  <c r="AF88" i="100"/>
  <c r="AG88" i="100"/>
  <c r="AH88" i="100"/>
  <c r="AI88" i="100"/>
  <c r="AJ88" i="100"/>
  <c r="AK88" i="100"/>
  <c r="D89" i="100"/>
  <c r="E89" i="100"/>
  <c r="F89" i="100"/>
  <c r="G89" i="100"/>
  <c r="H89" i="100"/>
  <c r="I89" i="100"/>
  <c r="J89" i="100"/>
  <c r="K89" i="100"/>
  <c r="L89" i="100"/>
  <c r="M89" i="100"/>
  <c r="N89" i="100"/>
  <c r="O89" i="100"/>
  <c r="P89" i="100"/>
  <c r="Q89" i="100"/>
  <c r="R89" i="100"/>
  <c r="S89" i="100"/>
  <c r="T89" i="100"/>
  <c r="U89" i="100"/>
  <c r="V89" i="100"/>
  <c r="W89" i="100"/>
  <c r="X89" i="100"/>
  <c r="Y89" i="100"/>
  <c r="Z89" i="100"/>
  <c r="AA89" i="100"/>
  <c r="AB89" i="100"/>
  <c r="AC89" i="100"/>
  <c r="AD89" i="100"/>
  <c r="AE89" i="100"/>
  <c r="AF89" i="100"/>
  <c r="AG89" i="100"/>
  <c r="AH89" i="100"/>
  <c r="AI89" i="100"/>
  <c r="AJ89" i="100"/>
  <c r="AK89" i="100"/>
  <c r="D90" i="100"/>
  <c r="E90" i="100"/>
  <c r="F90" i="100"/>
  <c r="G90" i="100"/>
  <c r="H90" i="100"/>
  <c r="I90" i="100"/>
  <c r="J90" i="100"/>
  <c r="K90" i="100"/>
  <c r="L90" i="100"/>
  <c r="M90" i="100"/>
  <c r="N90" i="100"/>
  <c r="O90" i="100"/>
  <c r="P90" i="100"/>
  <c r="Q90" i="100"/>
  <c r="R90" i="100"/>
  <c r="S90" i="100"/>
  <c r="T90" i="100"/>
  <c r="U90" i="100"/>
  <c r="V90" i="100"/>
  <c r="W90" i="100"/>
  <c r="X90" i="100"/>
  <c r="Y90" i="100"/>
  <c r="Z90" i="100"/>
  <c r="AA90" i="100"/>
  <c r="AB90" i="100"/>
  <c r="AC90" i="100"/>
  <c r="AD90" i="100"/>
  <c r="AE90" i="100"/>
  <c r="AF90" i="100"/>
  <c r="AG90" i="100"/>
  <c r="AH90" i="100"/>
  <c r="AI90" i="100"/>
  <c r="AJ90" i="100"/>
  <c r="AK90" i="100"/>
  <c r="D91" i="100"/>
  <c r="E91" i="100"/>
  <c r="F91" i="100"/>
  <c r="G91" i="100"/>
  <c r="H91" i="100"/>
  <c r="I91" i="100"/>
  <c r="J91" i="100"/>
  <c r="K91" i="100"/>
  <c r="L91" i="100"/>
  <c r="M91" i="100"/>
  <c r="N91" i="100"/>
  <c r="O91" i="100"/>
  <c r="P91" i="100"/>
  <c r="Q91" i="100"/>
  <c r="R91" i="100"/>
  <c r="S91" i="100"/>
  <c r="T91" i="100"/>
  <c r="U91" i="100"/>
  <c r="V91" i="100"/>
  <c r="W91" i="100"/>
  <c r="X91" i="100"/>
  <c r="Y91" i="100"/>
  <c r="Z91" i="100"/>
  <c r="AA91" i="100"/>
  <c r="AB91" i="100"/>
  <c r="AC91" i="100"/>
  <c r="AD91" i="100"/>
  <c r="AE91" i="100"/>
  <c r="AF91" i="100"/>
  <c r="AG91" i="100"/>
  <c r="AH91" i="100"/>
  <c r="AI91" i="100"/>
  <c r="AJ91" i="100"/>
  <c r="AK91" i="100"/>
  <c r="D92" i="100"/>
  <c r="E92" i="100"/>
  <c r="F92" i="100"/>
  <c r="G92" i="100"/>
  <c r="H92" i="100"/>
  <c r="I92" i="100"/>
  <c r="J92" i="100"/>
  <c r="K92" i="100"/>
  <c r="L92" i="100"/>
  <c r="M92" i="100"/>
  <c r="N92" i="100"/>
  <c r="O92" i="100"/>
  <c r="P92" i="100"/>
  <c r="Q92" i="100"/>
  <c r="R92" i="100"/>
  <c r="S92" i="100"/>
  <c r="T92" i="100"/>
  <c r="U92" i="100"/>
  <c r="V92" i="100"/>
  <c r="W92" i="100"/>
  <c r="X92" i="100"/>
  <c r="Y92" i="100"/>
  <c r="Z92" i="100"/>
  <c r="AA92" i="100"/>
  <c r="AB92" i="100"/>
  <c r="AC92" i="100"/>
  <c r="AD92" i="100"/>
  <c r="AE92" i="100"/>
  <c r="AF92" i="100"/>
  <c r="AG92" i="100"/>
  <c r="AH92" i="100"/>
  <c r="AI92" i="100"/>
  <c r="AJ92" i="100"/>
  <c r="AK92" i="100"/>
  <c r="D93" i="100"/>
  <c r="E93" i="100"/>
  <c r="F93" i="100"/>
  <c r="G93" i="100"/>
  <c r="H93" i="100"/>
  <c r="I93" i="100"/>
  <c r="J93" i="100"/>
  <c r="K93" i="100"/>
  <c r="L93" i="100"/>
  <c r="M93" i="100"/>
  <c r="N93" i="100"/>
  <c r="O93" i="100"/>
  <c r="P93" i="100"/>
  <c r="Q93" i="100"/>
  <c r="R93" i="100"/>
  <c r="S93" i="100"/>
  <c r="T93" i="100"/>
  <c r="U93" i="100"/>
  <c r="V93" i="100"/>
  <c r="W93" i="100"/>
  <c r="X93" i="100"/>
  <c r="Y93" i="100"/>
  <c r="Z93" i="100"/>
  <c r="AA93" i="100"/>
  <c r="AB93" i="100"/>
  <c r="AC93" i="100"/>
  <c r="AD93" i="100"/>
  <c r="AE93" i="100"/>
  <c r="AF93" i="100"/>
  <c r="AG93" i="100"/>
  <c r="AH93" i="100"/>
  <c r="AI93" i="100"/>
  <c r="AJ93" i="100"/>
  <c r="AK93" i="100"/>
  <c r="D94" i="100"/>
  <c r="E94" i="100"/>
  <c r="F94" i="100"/>
  <c r="G94" i="100"/>
  <c r="H94" i="100"/>
  <c r="I94" i="100"/>
  <c r="J94" i="100"/>
  <c r="K94" i="100"/>
  <c r="L94" i="100"/>
  <c r="M94" i="100"/>
  <c r="N94" i="100"/>
  <c r="O94" i="100"/>
  <c r="P94" i="100"/>
  <c r="Q94" i="100"/>
  <c r="R94" i="100"/>
  <c r="S94" i="100"/>
  <c r="T94" i="100"/>
  <c r="U94" i="100"/>
  <c r="V94" i="100"/>
  <c r="W94" i="100"/>
  <c r="X94" i="100"/>
  <c r="Y94" i="100"/>
  <c r="Z94" i="100"/>
  <c r="AA94" i="100"/>
  <c r="AB94" i="100"/>
  <c r="AC94" i="100"/>
  <c r="AD94" i="100"/>
  <c r="AE94" i="100"/>
  <c r="AF94" i="100"/>
  <c r="AG94" i="100"/>
  <c r="AH94" i="100"/>
  <c r="AI94" i="100"/>
  <c r="AJ94" i="100"/>
  <c r="AK94" i="100"/>
  <c r="D95" i="100"/>
  <c r="E95" i="100"/>
  <c r="F95" i="100"/>
  <c r="G95" i="100"/>
  <c r="H95" i="100"/>
  <c r="I95" i="100"/>
  <c r="J95" i="100"/>
  <c r="K95" i="100"/>
  <c r="L95" i="100"/>
  <c r="M95" i="100"/>
  <c r="N95" i="100"/>
  <c r="O95" i="100"/>
  <c r="P95" i="100"/>
  <c r="Q95" i="100"/>
  <c r="R95" i="100"/>
  <c r="S95" i="100"/>
  <c r="T95" i="100"/>
  <c r="U95" i="100"/>
  <c r="V95" i="100"/>
  <c r="W95" i="100"/>
  <c r="X95" i="100"/>
  <c r="Y95" i="100"/>
  <c r="Z95" i="100"/>
  <c r="AA95" i="100"/>
  <c r="AB95" i="100"/>
  <c r="AC95" i="100"/>
  <c r="AD95" i="100"/>
  <c r="AE95" i="100"/>
  <c r="AF95" i="100"/>
  <c r="AG95" i="100"/>
  <c r="AH95" i="100"/>
  <c r="AI95" i="100"/>
  <c r="AJ95" i="100"/>
  <c r="AK95" i="100"/>
  <c r="D96" i="100"/>
  <c r="E96" i="100"/>
  <c r="F96" i="100"/>
  <c r="G96" i="100"/>
  <c r="H96" i="100"/>
  <c r="I96" i="100"/>
  <c r="J96" i="100"/>
  <c r="K96" i="100"/>
  <c r="L96" i="100"/>
  <c r="M96" i="100"/>
  <c r="N96" i="100"/>
  <c r="O96" i="100"/>
  <c r="P96" i="100"/>
  <c r="Q96" i="100"/>
  <c r="R96" i="100"/>
  <c r="S96" i="100"/>
  <c r="T96" i="100"/>
  <c r="U96" i="100"/>
  <c r="V96" i="100"/>
  <c r="W96" i="100"/>
  <c r="X96" i="100"/>
  <c r="Y96" i="100"/>
  <c r="Z96" i="100"/>
  <c r="AA96" i="100"/>
  <c r="AB96" i="100"/>
  <c r="AC96" i="100"/>
  <c r="AD96" i="100"/>
  <c r="AE96" i="100"/>
  <c r="AF96" i="100"/>
  <c r="AG96" i="100"/>
  <c r="AH96" i="100"/>
  <c r="AI96" i="100"/>
  <c r="AJ96" i="100"/>
  <c r="AK96" i="100"/>
  <c r="D97" i="100"/>
  <c r="E97" i="100"/>
  <c r="F97" i="100"/>
  <c r="G97" i="100"/>
  <c r="H97" i="100"/>
  <c r="I97" i="100"/>
  <c r="J97" i="100"/>
  <c r="K97" i="100"/>
  <c r="L97" i="100"/>
  <c r="M97" i="100"/>
  <c r="N97" i="100"/>
  <c r="O97" i="100"/>
  <c r="P97" i="100"/>
  <c r="Q97" i="100"/>
  <c r="R97" i="100"/>
  <c r="S97" i="100"/>
  <c r="T97" i="100"/>
  <c r="U97" i="100"/>
  <c r="V97" i="100"/>
  <c r="W97" i="100"/>
  <c r="X97" i="100"/>
  <c r="Y97" i="100"/>
  <c r="Z97" i="100"/>
  <c r="AA97" i="100"/>
  <c r="AB97" i="100"/>
  <c r="AC97" i="100"/>
  <c r="AD97" i="100"/>
  <c r="AE97" i="100"/>
  <c r="AF97" i="100"/>
  <c r="AG97" i="100"/>
  <c r="AH97" i="100"/>
  <c r="AI97" i="100"/>
  <c r="AJ97" i="100"/>
  <c r="AK97" i="100"/>
  <c r="D98" i="100"/>
  <c r="E98" i="100"/>
  <c r="F98" i="100"/>
  <c r="G98" i="100"/>
  <c r="H98" i="100"/>
  <c r="I98" i="100"/>
  <c r="J98" i="100"/>
  <c r="K98" i="100"/>
  <c r="L98" i="100"/>
  <c r="M98" i="100"/>
  <c r="N98" i="100"/>
  <c r="O98" i="100"/>
  <c r="P98" i="100"/>
  <c r="Q98" i="100"/>
  <c r="R98" i="100"/>
  <c r="S98" i="100"/>
  <c r="T98" i="100"/>
  <c r="U98" i="100"/>
  <c r="V98" i="100"/>
  <c r="W98" i="100"/>
  <c r="X98" i="100"/>
  <c r="Y98" i="100"/>
  <c r="Z98" i="100"/>
  <c r="AA98" i="100"/>
  <c r="AB98" i="100"/>
  <c r="AC98" i="100"/>
  <c r="AD98" i="100"/>
  <c r="AE98" i="100"/>
  <c r="AF98" i="100"/>
  <c r="AG98" i="100"/>
  <c r="AH98" i="100"/>
  <c r="AI98" i="100"/>
  <c r="AJ98" i="100"/>
  <c r="AK98" i="100"/>
  <c r="D99" i="100"/>
  <c r="E99" i="100"/>
  <c r="F99" i="100"/>
  <c r="G99" i="100"/>
  <c r="H99" i="100"/>
  <c r="I99" i="100"/>
  <c r="J99" i="100"/>
  <c r="K99" i="100"/>
  <c r="L99" i="100"/>
  <c r="M99" i="100"/>
  <c r="N99" i="100"/>
  <c r="O99" i="100"/>
  <c r="P99" i="100"/>
  <c r="Q99" i="100"/>
  <c r="R99" i="100"/>
  <c r="S99" i="100"/>
  <c r="T99" i="100"/>
  <c r="U99" i="100"/>
  <c r="V99" i="100"/>
  <c r="W99" i="100"/>
  <c r="X99" i="100"/>
  <c r="Y99" i="100"/>
  <c r="Z99" i="100"/>
  <c r="AA99" i="100"/>
  <c r="AB99" i="100"/>
  <c r="AC99" i="100"/>
  <c r="AD99" i="100"/>
  <c r="AE99" i="100"/>
  <c r="AF99" i="100"/>
  <c r="AG99" i="100"/>
  <c r="AH99" i="100"/>
  <c r="AI99" i="100"/>
  <c r="AJ99" i="100"/>
  <c r="AK99" i="100"/>
  <c r="D100" i="100"/>
  <c r="E100" i="100"/>
  <c r="F100" i="100"/>
  <c r="G100" i="100"/>
  <c r="H100" i="100"/>
  <c r="I100" i="100"/>
  <c r="J100" i="100"/>
  <c r="K100" i="100"/>
  <c r="L100" i="100"/>
  <c r="M100" i="100"/>
  <c r="N100" i="100"/>
  <c r="O100" i="100"/>
  <c r="P100" i="100"/>
  <c r="Q100" i="100"/>
  <c r="R100" i="100"/>
  <c r="S100" i="100"/>
  <c r="T100" i="100"/>
  <c r="U100" i="100"/>
  <c r="V100" i="100"/>
  <c r="W100" i="100"/>
  <c r="X100" i="100"/>
  <c r="Y100" i="100"/>
  <c r="Z100" i="100"/>
  <c r="AA100" i="100"/>
  <c r="AB100" i="100"/>
  <c r="AC100" i="100"/>
  <c r="AD100" i="100"/>
  <c r="AE100" i="100"/>
  <c r="AF100" i="100"/>
  <c r="AG100" i="100"/>
  <c r="AH100" i="100"/>
  <c r="AI100" i="100"/>
  <c r="AJ100" i="100"/>
  <c r="AK100" i="100"/>
  <c r="D101" i="100"/>
  <c r="E101" i="100"/>
  <c r="F101" i="100"/>
  <c r="G101" i="100"/>
  <c r="H101" i="100"/>
  <c r="I101" i="100"/>
  <c r="J101" i="100"/>
  <c r="K101" i="100"/>
  <c r="L101" i="100"/>
  <c r="M101" i="100"/>
  <c r="N101" i="100"/>
  <c r="O101" i="100"/>
  <c r="P101" i="100"/>
  <c r="Q101" i="100"/>
  <c r="R101" i="100"/>
  <c r="S101" i="100"/>
  <c r="T101" i="100"/>
  <c r="U101" i="100"/>
  <c r="V101" i="100"/>
  <c r="W101" i="100"/>
  <c r="X101" i="100"/>
  <c r="Y101" i="100"/>
  <c r="Z101" i="100"/>
  <c r="AA101" i="100"/>
  <c r="AB101" i="100"/>
  <c r="AC101" i="100"/>
  <c r="AD101" i="100"/>
  <c r="AE101" i="100"/>
  <c r="AF101" i="100"/>
  <c r="AG101" i="100"/>
  <c r="AH101" i="100"/>
  <c r="AI101" i="100"/>
  <c r="AJ101" i="100"/>
  <c r="AK101" i="100"/>
  <c r="D102" i="100"/>
  <c r="E102" i="100"/>
  <c r="F102" i="100"/>
  <c r="G102" i="100"/>
  <c r="H102" i="100"/>
  <c r="I102" i="100"/>
  <c r="J102" i="100"/>
  <c r="K102" i="100"/>
  <c r="L102" i="100"/>
  <c r="M102" i="100"/>
  <c r="N102" i="100"/>
  <c r="O102" i="100"/>
  <c r="P102" i="100"/>
  <c r="Q102" i="100"/>
  <c r="R102" i="100"/>
  <c r="S102" i="100"/>
  <c r="T102" i="100"/>
  <c r="U102" i="100"/>
  <c r="V102" i="100"/>
  <c r="W102" i="100"/>
  <c r="X102" i="100"/>
  <c r="Y102" i="100"/>
  <c r="Z102" i="100"/>
  <c r="AA102" i="100"/>
  <c r="AB102" i="100"/>
  <c r="AC102" i="100"/>
  <c r="AD102" i="100"/>
  <c r="AE102" i="100"/>
  <c r="AF102" i="100"/>
  <c r="AG102" i="100"/>
  <c r="AH102" i="100"/>
  <c r="AI102" i="100"/>
  <c r="AJ102" i="100"/>
  <c r="AK102" i="100"/>
  <c r="D103" i="100"/>
  <c r="E103" i="100"/>
  <c r="F103" i="100"/>
  <c r="G103" i="100"/>
  <c r="H103" i="100"/>
  <c r="I103" i="100"/>
  <c r="J103" i="100"/>
  <c r="K103" i="100"/>
  <c r="L103" i="100"/>
  <c r="M103" i="100"/>
  <c r="N103" i="100"/>
  <c r="O103" i="100"/>
  <c r="P103" i="100"/>
  <c r="Q103" i="100"/>
  <c r="R103" i="100"/>
  <c r="S103" i="100"/>
  <c r="T103" i="100"/>
  <c r="U103" i="100"/>
  <c r="V103" i="100"/>
  <c r="W103" i="100"/>
  <c r="X103" i="100"/>
  <c r="Y103" i="100"/>
  <c r="Z103" i="100"/>
  <c r="AA103" i="100"/>
  <c r="AB103" i="100"/>
  <c r="AC103" i="100"/>
  <c r="AD103" i="100"/>
  <c r="AE103" i="100"/>
  <c r="AF103" i="100"/>
  <c r="AG103" i="100"/>
  <c r="AH103" i="100"/>
  <c r="AI103" i="100"/>
  <c r="AJ103" i="100"/>
  <c r="AK103" i="100"/>
  <c r="D104" i="100"/>
  <c r="E104" i="100"/>
  <c r="F104" i="100"/>
  <c r="G104" i="100"/>
  <c r="H104" i="100"/>
  <c r="I104" i="100"/>
  <c r="J104" i="100"/>
  <c r="K104" i="100"/>
  <c r="L104" i="100"/>
  <c r="M104" i="100"/>
  <c r="N104" i="100"/>
  <c r="O104" i="100"/>
  <c r="P104" i="100"/>
  <c r="Q104" i="100"/>
  <c r="R104" i="100"/>
  <c r="S104" i="100"/>
  <c r="T104" i="100"/>
  <c r="U104" i="100"/>
  <c r="V104" i="100"/>
  <c r="W104" i="100"/>
  <c r="X104" i="100"/>
  <c r="Y104" i="100"/>
  <c r="Z104" i="100"/>
  <c r="AA104" i="100"/>
  <c r="AB104" i="100"/>
  <c r="AC104" i="100"/>
  <c r="AD104" i="100"/>
  <c r="AE104" i="100"/>
  <c r="AF104" i="100"/>
  <c r="AG104" i="100"/>
  <c r="AH104" i="100"/>
  <c r="AI104" i="100"/>
  <c r="AJ104" i="100"/>
  <c r="AK104" i="100"/>
  <c r="D105" i="100"/>
  <c r="E105" i="100"/>
  <c r="F105" i="100"/>
  <c r="G105" i="100"/>
  <c r="H105" i="100"/>
  <c r="I105" i="100"/>
  <c r="J105" i="100"/>
  <c r="K105" i="100"/>
  <c r="L105" i="100"/>
  <c r="M105" i="100"/>
  <c r="N105" i="100"/>
  <c r="O105" i="100"/>
  <c r="P105" i="100"/>
  <c r="Q105" i="100"/>
  <c r="R105" i="100"/>
  <c r="S105" i="100"/>
  <c r="T105" i="100"/>
  <c r="U105" i="100"/>
  <c r="V105" i="100"/>
  <c r="W105" i="100"/>
  <c r="X105" i="100"/>
  <c r="Y105" i="100"/>
  <c r="Z105" i="100"/>
  <c r="AA105" i="100"/>
  <c r="AB105" i="100"/>
  <c r="AC105" i="100"/>
  <c r="AD105" i="100"/>
  <c r="AE105" i="100"/>
  <c r="AF105" i="100"/>
  <c r="AG105" i="100"/>
  <c r="AH105" i="100"/>
  <c r="AI105" i="100"/>
  <c r="AJ105" i="100"/>
  <c r="AK105" i="100"/>
  <c r="D106" i="100"/>
  <c r="E106" i="100"/>
  <c r="F106" i="100"/>
  <c r="G106" i="100"/>
  <c r="H106" i="100"/>
  <c r="I106" i="100"/>
  <c r="J106" i="100"/>
  <c r="K106" i="100"/>
  <c r="L106" i="100"/>
  <c r="M106" i="100"/>
  <c r="N106" i="100"/>
  <c r="O106" i="100"/>
  <c r="P106" i="100"/>
  <c r="Q106" i="100"/>
  <c r="R106" i="100"/>
  <c r="S106" i="100"/>
  <c r="T106" i="100"/>
  <c r="U106" i="100"/>
  <c r="V106" i="100"/>
  <c r="W106" i="100"/>
  <c r="X106" i="100"/>
  <c r="Y106" i="100"/>
  <c r="Z106" i="100"/>
  <c r="AA106" i="100"/>
  <c r="AB106" i="100"/>
  <c r="AC106" i="100"/>
  <c r="AD106" i="100"/>
  <c r="AE106" i="100"/>
  <c r="AF106" i="100"/>
  <c r="AG106" i="100"/>
  <c r="AH106" i="100"/>
  <c r="AI106" i="100"/>
  <c r="AJ106" i="100"/>
  <c r="AK106" i="100"/>
  <c r="D107" i="100"/>
  <c r="E107" i="100"/>
  <c r="F107" i="100"/>
  <c r="G107" i="100"/>
  <c r="H107" i="100"/>
  <c r="I107" i="100"/>
  <c r="J107" i="100"/>
  <c r="K107" i="100"/>
  <c r="L107" i="100"/>
  <c r="M107" i="100"/>
  <c r="N107" i="100"/>
  <c r="O107" i="100"/>
  <c r="P107" i="100"/>
  <c r="Q107" i="100"/>
  <c r="R107" i="100"/>
  <c r="S107" i="100"/>
  <c r="T107" i="100"/>
  <c r="U107" i="100"/>
  <c r="V107" i="100"/>
  <c r="W107" i="100"/>
  <c r="X107" i="100"/>
  <c r="Y107" i="100"/>
  <c r="Z107" i="100"/>
  <c r="AA107" i="100"/>
  <c r="AB107" i="100"/>
  <c r="AC107" i="100"/>
  <c r="AD107" i="100"/>
  <c r="AE107" i="100"/>
  <c r="AF107" i="100"/>
  <c r="AG107" i="100"/>
  <c r="AH107" i="100"/>
  <c r="AI107" i="100"/>
  <c r="AJ107" i="100"/>
  <c r="AK107" i="100"/>
  <c r="D108" i="100"/>
  <c r="E108" i="100"/>
  <c r="F108" i="100"/>
  <c r="G108" i="100"/>
  <c r="H108" i="100"/>
  <c r="I108" i="100"/>
  <c r="J108" i="100"/>
  <c r="K108" i="100"/>
  <c r="L108" i="100"/>
  <c r="M108" i="100"/>
  <c r="N108" i="100"/>
  <c r="O108" i="100"/>
  <c r="P108" i="100"/>
  <c r="Q108" i="100"/>
  <c r="R108" i="100"/>
  <c r="S108" i="100"/>
  <c r="T108" i="100"/>
  <c r="U108" i="100"/>
  <c r="V108" i="100"/>
  <c r="W108" i="100"/>
  <c r="X108" i="100"/>
  <c r="Y108" i="100"/>
  <c r="Z108" i="100"/>
  <c r="AA108" i="100"/>
  <c r="AB108" i="100"/>
  <c r="AC108" i="100"/>
  <c r="AD108" i="100"/>
  <c r="AE108" i="100"/>
  <c r="AF108" i="100"/>
  <c r="AG108" i="100"/>
  <c r="AH108" i="100"/>
  <c r="AI108" i="100"/>
  <c r="AJ108" i="100"/>
  <c r="AK108" i="100"/>
  <c r="D109" i="100"/>
  <c r="E109" i="100"/>
  <c r="F109" i="100"/>
  <c r="G109" i="100"/>
  <c r="H109" i="100"/>
  <c r="I109" i="100"/>
  <c r="J109" i="100"/>
  <c r="K109" i="100"/>
  <c r="L109" i="100"/>
  <c r="M109" i="100"/>
  <c r="N109" i="100"/>
  <c r="O109" i="100"/>
  <c r="P109" i="100"/>
  <c r="Q109" i="100"/>
  <c r="R109" i="100"/>
  <c r="S109" i="100"/>
  <c r="T109" i="100"/>
  <c r="U109" i="100"/>
  <c r="V109" i="100"/>
  <c r="W109" i="100"/>
  <c r="X109" i="100"/>
  <c r="Y109" i="100"/>
  <c r="Z109" i="100"/>
  <c r="AA109" i="100"/>
  <c r="AB109" i="100"/>
  <c r="AC109" i="100"/>
  <c r="AD109" i="100"/>
  <c r="AE109" i="100"/>
  <c r="AF109" i="100"/>
  <c r="AG109" i="100"/>
  <c r="AH109" i="100"/>
  <c r="AI109" i="100"/>
  <c r="AJ109" i="100"/>
  <c r="AK109" i="100"/>
  <c r="D110" i="100"/>
  <c r="E110" i="100"/>
  <c r="F110" i="100"/>
  <c r="G110" i="100"/>
  <c r="H110" i="100"/>
  <c r="I110" i="100"/>
  <c r="J110" i="100"/>
  <c r="K110" i="100"/>
  <c r="L110" i="100"/>
  <c r="M110" i="100"/>
  <c r="N110" i="100"/>
  <c r="O110" i="100"/>
  <c r="P110" i="100"/>
  <c r="Q110" i="100"/>
  <c r="R110" i="100"/>
  <c r="S110" i="100"/>
  <c r="T110" i="100"/>
  <c r="U110" i="100"/>
  <c r="V110" i="100"/>
  <c r="W110" i="100"/>
  <c r="X110" i="100"/>
  <c r="Y110" i="100"/>
  <c r="Z110" i="100"/>
  <c r="AA110" i="100"/>
  <c r="AB110" i="100"/>
  <c r="AC110" i="100"/>
  <c r="AD110" i="100"/>
  <c r="AE110" i="100"/>
  <c r="AF110" i="100"/>
  <c r="AG110" i="100"/>
  <c r="AH110" i="100"/>
  <c r="AI110" i="100"/>
  <c r="AJ110" i="100"/>
  <c r="AK110" i="100"/>
  <c r="D111" i="100"/>
  <c r="E111" i="100"/>
  <c r="F111" i="100"/>
  <c r="G111" i="100"/>
  <c r="H111" i="100"/>
  <c r="I111" i="100"/>
  <c r="J111" i="100"/>
  <c r="K111" i="100"/>
  <c r="L111" i="100"/>
  <c r="M111" i="100"/>
  <c r="N111" i="100"/>
  <c r="O111" i="100"/>
  <c r="P111" i="100"/>
  <c r="Q111" i="100"/>
  <c r="R111" i="100"/>
  <c r="S111" i="100"/>
  <c r="T111" i="100"/>
  <c r="U111" i="100"/>
  <c r="V111" i="100"/>
  <c r="W111" i="100"/>
  <c r="X111" i="100"/>
  <c r="Y111" i="100"/>
  <c r="Z111" i="100"/>
  <c r="AA111" i="100"/>
  <c r="AB111" i="100"/>
  <c r="AC111" i="100"/>
  <c r="AD111" i="100"/>
  <c r="AE111" i="100"/>
  <c r="AF111" i="100"/>
  <c r="AG111" i="100"/>
  <c r="AH111" i="100"/>
  <c r="AI111" i="100"/>
  <c r="AJ111" i="100"/>
  <c r="AK111" i="100"/>
  <c r="D112" i="100"/>
  <c r="E112" i="100"/>
  <c r="F112" i="100"/>
  <c r="G112" i="100"/>
  <c r="H112" i="100"/>
  <c r="I112" i="100"/>
  <c r="J112" i="100"/>
  <c r="K112" i="100"/>
  <c r="L112" i="100"/>
  <c r="M112" i="100"/>
  <c r="N112" i="100"/>
  <c r="O112" i="100"/>
  <c r="P112" i="100"/>
  <c r="Q112" i="100"/>
  <c r="R112" i="100"/>
  <c r="S112" i="100"/>
  <c r="T112" i="100"/>
  <c r="U112" i="100"/>
  <c r="V112" i="100"/>
  <c r="W112" i="100"/>
  <c r="X112" i="100"/>
  <c r="Y112" i="100"/>
  <c r="Z112" i="100"/>
  <c r="AA112" i="100"/>
  <c r="AB112" i="100"/>
  <c r="AC112" i="100"/>
  <c r="AD112" i="100"/>
  <c r="AE112" i="100"/>
  <c r="AF112" i="100"/>
  <c r="AG112" i="100"/>
  <c r="AH112" i="100"/>
  <c r="AI112" i="100"/>
  <c r="AJ112" i="100"/>
  <c r="AK112" i="100"/>
  <c r="D113" i="100"/>
  <c r="E113" i="100"/>
  <c r="F113" i="100"/>
  <c r="G113" i="100"/>
  <c r="H113" i="100"/>
  <c r="I113" i="100"/>
  <c r="J113" i="100"/>
  <c r="K113" i="100"/>
  <c r="L113" i="100"/>
  <c r="M113" i="100"/>
  <c r="N113" i="100"/>
  <c r="O113" i="100"/>
  <c r="P113" i="100"/>
  <c r="Q113" i="100"/>
  <c r="R113" i="100"/>
  <c r="S113" i="100"/>
  <c r="T113" i="100"/>
  <c r="U113" i="100"/>
  <c r="V113" i="100"/>
  <c r="W113" i="100"/>
  <c r="X113" i="100"/>
  <c r="Y113" i="100"/>
  <c r="Z113" i="100"/>
  <c r="AA113" i="100"/>
  <c r="AB113" i="100"/>
  <c r="AC113" i="100"/>
  <c r="AD113" i="100"/>
  <c r="AE113" i="100"/>
  <c r="AF113" i="100"/>
  <c r="AG113" i="100"/>
  <c r="AH113" i="100"/>
  <c r="AI113" i="100"/>
  <c r="AJ113" i="100"/>
  <c r="AK113" i="100"/>
  <c r="D114" i="100"/>
  <c r="E114" i="100"/>
  <c r="F114" i="100"/>
  <c r="G114" i="100"/>
  <c r="H114" i="100"/>
  <c r="I114" i="100"/>
  <c r="J114" i="100"/>
  <c r="K114" i="100"/>
  <c r="L114" i="100"/>
  <c r="M114" i="100"/>
  <c r="N114" i="100"/>
  <c r="O114" i="100"/>
  <c r="P114" i="100"/>
  <c r="Q114" i="100"/>
  <c r="R114" i="100"/>
  <c r="S114" i="100"/>
  <c r="T114" i="100"/>
  <c r="U114" i="100"/>
  <c r="V114" i="100"/>
  <c r="W114" i="100"/>
  <c r="X114" i="100"/>
  <c r="Y114" i="100"/>
  <c r="Z114" i="100"/>
  <c r="AA114" i="100"/>
  <c r="AB114" i="100"/>
  <c r="AC114" i="100"/>
  <c r="AD114" i="100"/>
  <c r="AE114" i="100"/>
  <c r="AF114" i="100"/>
  <c r="AG114" i="100"/>
  <c r="AH114" i="100"/>
  <c r="AI114" i="100"/>
  <c r="AJ114" i="100"/>
  <c r="AK114" i="100"/>
  <c r="D115" i="100"/>
  <c r="E115" i="100"/>
  <c r="F115" i="100"/>
  <c r="G115" i="100"/>
  <c r="H115" i="100"/>
  <c r="I115" i="100"/>
  <c r="J115" i="100"/>
  <c r="K115" i="100"/>
  <c r="L115" i="100"/>
  <c r="M115" i="100"/>
  <c r="N115" i="100"/>
  <c r="O115" i="100"/>
  <c r="P115" i="100"/>
  <c r="Q115" i="100"/>
  <c r="R115" i="100"/>
  <c r="S115" i="100"/>
  <c r="T115" i="100"/>
  <c r="U115" i="100"/>
  <c r="V115" i="100"/>
  <c r="W115" i="100"/>
  <c r="X115" i="100"/>
  <c r="Y115" i="100"/>
  <c r="Z115" i="100"/>
  <c r="AA115" i="100"/>
  <c r="AB115" i="100"/>
  <c r="AC115" i="100"/>
  <c r="AD115" i="100"/>
  <c r="AE115" i="100"/>
  <c r="AF115" i="100"/>
  <c r="AG115" i="100"/>
  <c r="AH115" i="100"/>
  <c r="AI115" i="100"/>
  <c r="AJ115" i="100"/>
  <c r="AK115" i="100"/>
  <c r="D116" i="100"/>
  <c r="E116" i="100"/>
  <c r="F116" i="100"/>
  <c r="G116" i="100"/>
  <c r="H116" i="100"/>
  <c r="I116" i="100"/>
  <c r="J116" i="100"/>
  <c r="K116" i="100"/>
  <c r="L116" i="100"/>
  <c r="M116" i="100"/>
  <c r="N116" i="100"/>
  <c r="O116" i="100"/>
  <c r="P116" i="100"/>
  <c r="Q116" i="100"/>
  <c r="R116" i="100"/>
  <c r="S116" i="100"/>
  <c r="T116" i="100"/>
  <c r="U116" i="100"/>
  <c r="V116" i="100"/>
  <c r="W116" i="100"/>
  <c r="X116" i="100"/>
  <c r="Y116" i="100"/>
  <c r="Z116" i="100"/>
  <c r="AA116" i="100"/>
  <c r="AB116" i="100"/>
  <c r="AC116" i="100"/>
  <c r="AD116" i="100"/>
  <c r="AE116" i="100"/>
  <c r="AF116" i="100"/>
  <c r="AG116" i="100"/>
  <c r="AH116" i="100"/>
  <c r="AI116" i="100"/>
  <c r="AJ116" i="100"/>
  <c r="AK116" i="100"/>
  <c r="D117" i="100"/>
  <c r="E117" i="100"/>
  <c r="F117" i="100"/>
  <c r="G117" i="100"/>
  <c r="H117" i="100"/>
  <c r="I117" i="100"/>
  <c r="J117" i="100"/>
  <c r="K117" i="100"/>
  <c r="L117" i="100"/>
  <c r="M117" i="100"/>
  <c r="N117" i="100"/>
  <c r="O117" i="100"/>
  <c r="P117" i="100"/>
  <c r="Q117" i="100"/>
  <c r="R117" i="100"/>
  <c r="S117" i="100"/>
  <c r="T117" i="100"/>
  <c r="U117" i="100"/>
  <c r="V117" i="100"/>
  <c r="W117" i="100"/>
  <c r="X117" i="100"/>
  <c r="Y117" i="100"/>
  <c r="Z117" i="100"/>
  <c r="AA117" i="100"/>
  <c r="AB117" i="100"/>
  <c r="AC117" i="100"/>
  <c r="AD117" i="100"/>
  <c r="AE117" i="100"/>
  <c r="AF117" i="100"/>
  <c r="AG117" i="100"/>
  <c r="AH117" i="100"/>
  <c r="AI117" i="100"/>
  <c r="AJ117" i="100"/>
  <c r="AK117" i="100"/>
  <c r="D118" i="100"/>
  <c r="E118" i="100"/>
  <c r="F118" i="100"/>
  <c r="G118" i="100"/>
  <c r="H118" i="100"/>
  <c r="I118" i="100"/>
  <c r="J118" i="100"/>
  <c r="K118" i="100"/>
  <c r="L118" i="100"/>
  <c r="M118" i="100"/>
  <c r="N118" i="100"/>
  <c r="O118" i="100"/>
  <c r="P118" i="100"/>
  <c r="Q118" i="100"/>
  <c r="R118" i="100"/>
  <c r="S118" i="100"/>
  <c r="T118" i="100"/>
  <c r="U118" i="100"/>
  <c r="V118" i="100"/>
  <c r="W118" i="100"/>
  <c r="X118" i="100"/>
  <c r="Y118" i="100"/>
  <c r="Z118" i="100"/>
  <c r="AA118" i="100"/>
  <c r="AB118" i="100"/>
  <c r="AC118" i="100"/>
  <c r="AD118" i="100"/>
  <c r="AE118" i="100"/>
  <c r="AF118" i="100"/>
  <c r="AG118" i="100"/>
  <c r="AH118" i="100"/>
  <c r="AI118" i="100"/>
  <c r="AJ118" i="100"/>
  <c r="AK118" i="100"/>
  <c r="D119" i="100"/>
  <c r="E119" i="100"/>
  <c r="F119" i="100"/>
  <c r="G119" i="100"/>
  <c r="H119" i="100"/>
  <c r="I119" i="100"/>
  <c r="J119" i="100"/>
  <c r="K119" i="100"/>
  <c r="L119" i="100"/>
  <c r="M119" i="100"/>
  <c r="N119" i="100"/>
  <c r="O119" i="100"/>
  <c r="P119" i="100"/>
  <c r="Q119" i="100"/>
  <c r="R119" i="100"/>
  <c r="S119" i="100"/>
  <c r="T119" i="100"/>
  <c r="U119" i="100"/>
  <c r="V119" i="100"/>
  <c r="W119" i="100"/>
  <c r="X119" i="100"/>
  <c r="Y119" i="100"/>
  <c r="Z119" i="100"/>
  <c r="AA119" i="100"/>
  <c r="AB119" i="100"/>
  <c r="AC119" i="100"/>
  <c r="AD119" i="100"/>
  <c r="AE119" i="100"/>
  <c r="AF119" i="100"/>
  <c r="AG119" i="100"/>
  <c r="AH119" i="100"/>
  <c r="AI119" i="100"/>
  <c r="AJ119" i="100"/>
  <c r="AK119" i="100"/>
  <c r="D120" i="100"/>
  <c r="E120" i="100"/>
  <c r="F120" i="100"/>
  <c r="G120" i="100"/>
  <c r="H120" i="100"/>
  <c r="I120" i="100"/>
  <c r="J120" i="100"/>
  <c r="K120" i="100"/>
  <c r="L120" i="100"/>
  <c r="M120" i="100"/>
  <c r="N120" i="100"/>
  <c r="O120" i="100"/>
  <c r="P120" i="100"/>
  <c r="Q120" i="100"/>
  <c r="R120" i="100"/>
  <c r="S120" i="100"/>
  <c r="T120" i="100"/>
  <c r="U120" i="100"/>
  <c r="V120" i="100"/>
  <c r="W120" i="100"/>
  <c r="X120" i="100"/>
  <c r="Y120" i="100"/>
  <c r="Z120" i="100"/>
  <c r="AA120" i="100"/>
  <c r="AB120" i="100"/>
  <c r="AC120" i="100"/>
  <c r="AD120" i="100"/>
  <c r="AE120" i="100"/>
  <c r="AF120" i="100"/>
  <c r="AG120" i="100"/>
  <c r="AH120" i="100"/>
  <c r="AI120" i="100"/>
  <c r="AJ120" i="100"/>
  <c r="AK120" i="100"/>
  <c r="D121" i="100"/>
  <c r="E121" i="100"/>
  <c r="F121" i="100"/>
  <c r="G121" i="100"/>
  <c r="H121" i="100"/>
  <c r="I121" i="100"/>
  <c r="J121" i="100"/>
  <c r="K121" i="100"/>
  <c r="L121" i="100"/>
  <c r="M121" i="100"/>
  <c r="N121" i="100"/>
  <c r="O121" i="100"/>
  <c r="P121" i="100"/>
  <c r="Q121" i="100"/>
  <c r="R121" i="100"/>
  <c r="S121" i="100"/>
  <c r="T121" i="100"/>
  <c r="U121" i="100"/>
  <c r="V121" i="100"/>
  <c r="W121" i="100"/>
  <c r="X121" i="100"/>
  <c r="Y121" i="100"/>
  <c r="Z121" i="100"/>
  <c r="AA121" i="100"/>
  <c r="AB121" i="100"/>
  <c r="AC121" i="100"/>
  <c r="AD121" i="100"/>
  <c r="AE121" i="100"/>
  <c r="AF121" i="100"/>
  <c r="AG121" i="100"/>
  <c r="AH121" i="100"/>
  <c r="AI121" i="100"/>
  <c r="AJ121" i="100"/>
  <c r="AK122" i="100"/>
  <c r="AK123" i="100"/>
  <c r="AK124" i="100"/>
  <c r="AK125" i="100"/>
  <c r="AK126" i="100"/>
  <c r="AK127" i="100"/>
  <c r="AK128" i="100"/>
  <c r="E3" i="100"/>
  <c r="F3" i="100"/>
  <c r="G3" i="100"/>
  <c r="H3" i="100"/>
  <c r="I3" i="100"/>
  <c r="J3" i="100"/>
  <c r="K3" i="100"/>
  <c r="L3" i="100"/>
  <c r="M3" i="100"/>
  <c r="N3" i="100"/>
  <c r="O3" i="100"/>
  <c r="P3" i="100"/>
  <c r="Q3" i="100"/>
  <c r="R3" i="100"/>
  <c r="S3" i="100"/>
  <c r="T3" i="100"/>
  <c r="U3" i="100"/>
  <c r="V3" i="100"/>
  <c r="W3" i="100"/>
  <c r="X3" i="100"/>
  <c r="Y3" i="100"/>
  <c r="Z3" i="100"/>
  <c r="AA3" i="100"/>
  <c r="AB3" i="100"/>
  <c r="AC3" i="100"/>
  <c r="AD3" i="100"/>
  <c r="AE3" i="100"/>
  <c r="AF3" i="100"/>
  <c r="AG3" i="100"/>
  <c r="AH3" i="100"/>
  <c r="AI3" i="100"/>
  <c r="AJ3" i="100"/>
  <c r="AK3" i="100"/>
  <c r="D3" i="100"/>
  <c r="D1" i="99"/>
  <c r="C1" i="98"/>
  <c r="A3" i="120"/>
  <c r="A4" i="120"/>
  <c r="A5" i="120"/>
  <c r="A6" i="120"/>
  <c r="A7" i="120"/>
  <c r="A8" i="120"/>
  <c r="A9" i="120"/>
  <c r="A10" i="120"/>
  <c r="A11" i="120"/>
  <c r="A12" i="120"/>
  <c r="A13" i="120"/>
  <c r="A14" i="120"/>
  <c r="A15" i="120"/>
  <c r="A16" i="120"/>
  <c r="A17" i="120"/>
  <c r="A18" i="120"/>
  <c r="A19" i="120"/>
  <c r="A20" i="120"/>
  <c r="A21" i="120"/>
  <c r="A22" i="120"/>
  <c r="A23" i="120"/>
  <c r="A24" i="120"/>
  <c r="A25" i="120"/>
  <c r="A26" i="120"/>
  <c r="A27" i="120"/>
  <c r="A28" i="120"/>
  <c r="A29" i="120"/>
  <c r="A30" i="120"/>
  <c r="A31" i="120"/>
  <c r="A32" i="120"/>
  <c r="A33" i="120"/>
  <c r="A34" i="120"/>
  <c r="A35" i="120"/>
  <c r="A36" i="120"/>
  <c r="A37" i="120"/>
  <c r="A38" i="120"/>
  <c r="A39" i="120"/>
  <c r="A40" i="120"/>
  <c r="A41" i="120"/>
  <c r="A42" i="120"/>
  <c r="A43" i="120"/>
  <c r="A44" i="120"/>
  <c r="A45" i="120"/>
  <c r="A46" i="120"/>
  <c r="A47" i="120"/>
  <c r="A48" i="120"/>
  <c r="A49" i="120"/>
  <c r="A50" i="120"/>
  <c r="A51" i="120"/>
  <c r="A52" i="120"/>
  <c r="A53" i="120"/>
  <c r="A54" i="120"/>
  <c r="A55" i="120"/>
  <c r="A56" i="120"/>
  <c r="A57" i="120"/>
  <c r="A58" i="120"/>
  <c r="A59" i="120"/>
  <c r="A60" i="120"/>
  <c r="A61" i="120"/>
  <c r="A62" i="120"/>
  <c r="A63" i="120"/>
  <c r="A64" i="120"/>
  <c r="A65" i="120"/>
  <c r="A66" i="120"/>
  <c r="A67" i="120"/>
  <c r="A68" i="120"/>
  <c r="A69" i="120"/>
  <c r="A70" i="120"/>
  <c r="A71" i="120"/>
  <c r="A72" i="120"/>
  <c r="A73" i="120"/>
  <c r="A74" i="120"/>
  <c r="A75" i="120"/>
  <c r="A76" i="120"/>
  <c r="A77" i="120"/>
  <c r="A78" i="120"/>
  <c r="A79" i="120"/>
  <c r="A80" i="120"/>
  <c r="A81" i="120"/>
  <c r="A82" i="120"/>
  <c r="A83" i="120"/>
  <c r="A84" i="120"/>
  <c r="A85" i="120"/>
  <c r="A86" i="120"/>
  <c r="A87" i="120"/>
  <c r="A88" i="120"/>
  <c r="A89" i="120"/>
  <c r="A90" i="120"/>
  <c r="A91" i="120"/>
  <c r="A92" i="120"/>
  <c r="A93" i="120"/>
  <c r="A94" i="120"/>
  <c r="A95" i="120"/>
  <c r="A96" i="120"/>
  <c r="A97" i="120"/>
  <c r="A98" i="120"/>
  <c r="A99" i="120"/>
  <c r="A100" i="120"/>
  <c r="A101" i="120"/>
  <c r="A102" i="120"/>
  <c r="A103" i="120"/>
  <c r="A104" i="120"/>
  <c r="A105" i="120"/>
  <c r="A106" i="120"/>
  <c r="A107" i="120"/>
  <c r="A108" i="120"/>
  <c r="A109" i="120"/>
  <c r="A110" i="120"/>
  <c r="A111" i="120"/>
  <c r="A112" i="120"/>
  <c r="A113" i="120"/>
  <c r="A114" i="120"/>
  <c r="A115" i="120"/>
  <c r="A116" i="120"/>
  <c r="A117" i="120"/>
  <c r="A118" i="120"/>
  <c r="A119" i="120"/>
  <c r="A120" i="120"/>
  <c r="A121" i="120"/>
  <c r="A122" i="120"/>
  <c r="A123" i="120"/>
  <c r="A124" i="120"/>
  <c r="A125" i="120"/>
  <c r="A126" i="120"/>
  <c r="A127" i="120"/>
  <c r="A2" i="120"/>
  <c r="C1" i="81"/>
  <c r="C1" i="82"/>
  <c r="C1" i="83"/>
  <c r="D5" i="83"/>
  <c r="E5" i="83"/>
  <c r="F5" i="83"/>
  <c r="G5" i="83"/>
  <c r="H5" i="83"/>
  <c r="I5" i="83"/>
  <c r="J5" i="83"/>
  <c r="K5" i="83"/>
  <c r="D6" i="83"/>
  <c r="E6" i="83"/>
  <c r="F6" i="83"/>
  <c r="G6" i="83"/>
  <c r="H6" i="83"/>
  <c r="I6" i="83"/>
  <c r="J6" i="83"/>
  <c r="K6" i="83"/>
  <c r="D7" i="83"/>
  <c r="E7" i="83"/>
  <c r="F7" i="83"/>
  <c r="G7" i="83"/>
  <c r="H7" i="83"/>
  <c r="I7" i="83"/>
  <c r="J7" i="83"/>
  <c r="K7" i="83"/>
  <c r="D8" i="83"/>
  <c r="E8" i="83"/>
  <c r="F8" i="83"/>
  <c r="G8" i="83"/>
  <c r="H8" i="83"/>
  <c r="I8" i="83"/>
  <c r="J8" i="83"/>
  <c r="K8" i="83"/>
  <c r="D9" i="83"/>
  <c r="E9" i="83"/>
  <c r="F9" i="83"/>
  <c r="G9" i="83"/>
  <c r="H9" i="83"/>
  <c r="I9" i="83"/>
  <c r="J9" i="83"/>
  <c r="K9" i="83"/>
  <c r="D10" i="83"/>
  <c r="E10" i="83"/>
  <c r="F10" i="83"/>
  <c r="G10" i="83"/>
  <c r="H10" i="83"/>
  <c r="I10" i="83"/>
  <c r="J10" i="83"/>
  <c r="K10" i="83"/>
  <c r="D11" i="83"/>
  <c r="E11" i="83"/>
  <c r="F11" i="83"/>
  <c r="G11" i="83"/>
  <c r="H11" i="83"/>
  <c r="I11" i="83"/>
  <c r="J11" i="83"/>
  <c r="K11" i="83"/>
  <c r="D12" i="83"/>
  <c r="E12" i="83"/>
  <c r="F12" i="83"/>
  <c r="G12" i="83"/>
  <c r="H12" i="83"/>
  <c r="I12" i="83"/>
  <c r="J12" i="83"/>
  <c r="K12" i="83"/>
  <c r="D13" i="83"/>
  <c r="E13" i="83"/>
  <c r="F13" i="83"/>
  <c r="G13" i="83"/>
  <c r="H13" i="83"/>
  <c r="I13" i="83"/>
  <c r="J13" i="83"/>
  <c r="K13" i="83"/>
  <c r="D14" i="83"/>
  <c r="E14" i="83"/>
  <c r="F14" i="83"/>
  <c r="G14" i="83"/>
  <c r="H14" i="83"/>
  <c r="I14" i="83"/>
  <c r="J14" i="83"/>
  <c r="K14" i="83"/>
  <c r="D15" i="83"/>
  <c r="E15" i="83"/>
  <c r="F15" i="83"/>
  <c r="G15" i="83"/>
  <c r="H15" i="83"/>
  <c r="I15" i="83"/>
  <c r="J15" i="83"/>
  <c r="K15" i="83"/>
  <c r="D16" i="83"/>
  <c r="E16" i="83"/>
  <c r="F16" i="83"/>
  <c r="G16" i="83"/>
  <c r="H16" i="83"/>
  <c r="I16" i="83"/>
  <c r="J16" i="83"/>
  <c r="K16" i="83"/>
  <c r="D17" i="83"/>
  <c r="E17" i="83"/>
  <c r="F17" i="83"/>
  <c r="G17" i="83"/>
  <c r="H17" i="83"/>
  <c r="I17" i="83"/>
  <c r="J17" i="83"/>
  <c r="K17" i="83"/>
  <c r="D18" i="83"/>
  <c r="E18" i="83"/>
  <c r="F18" i="83"/>
  <c r="G18" i="83"/>
  <c r="H18" i="83"/>
  <c r="I18" i="83"/>
  <c r="J18" i="83"/>
  <c r="K18" i="83"/>
  <c r="D19" i="83"/>
  <c r="E19" i="83"/>
  <c r="F19" i="83"/>
  <c r="G19" i="83"/>
  <c r="H19" i="83"/>
  <c r="I19" i="83"/>
  <c r="J19" i="83"/>
  <c r="K19" i="83"/>
  <c r="D20" i="83"/>
  <c r="E20" i="83"/>
  <c r="F20" i="83"/>
  <c r="G20" i="83"/>
  <c r="H20" i="83"/>
  <c r="I20" i="83"/>
  <c r="J20" i="83"/>
  <c r="K20" i="83"/>
  <c r="D21" i="83"/>
  <c r="E21" i="83"/>
  <c r="F21" i="83"/>
  <c r="G21" i="83"/>
  <c r="H21" i="83"/>
  <c r="I21" i="83"/>
  <c r="J21" i="83"/>
  <c r="K21" i="83"/>
  <c r="D22" i="83"/>
  <c r="E22" i="83"/>
  <c r="F22" i="83"/>
  <c r="G22" i="83"/>
  <c r="H22" i="83"/>
  <c r="I22" i="83"/>
  <c r="J22" i="83"/>
  <c r="K22" i="83"/>
  <c r="D23" i="83"/>
  <c r="E23" i="83"/>
  <c r="F23" i="83"/>
  <c r="G23" i="83"/>
  <c r="H23" i="83"/>
  <c r="I23" i="83"/>
  <c r="J23" i="83"/>
  <c r="K23" i="83"/>
  <c r="D24" i="83"/>
  <c r="E24" i="83"/>
  <c r="F24" i="83"/>
  <c r="G24" i="83"/>
  <c r="H24" i="83"/>
  <c r="I24" i="83"/>
  <c r="J24" i="83"/>
  <c r="K24" i="83"/>
  <c r="D25" i="83"/>
  <c r="E25" i="83"/>
  <c r="F25" i="83"/>
  <c r="G25" i="83"/>
  <c r="H25" i="83"/>
  <c r="I25" i="83"/>
  <c r="J25" i="83"/>
  <c r="K25" i="83"/>
  <c r="D26" i="83"/>
  <c r="E26" i="83"/>
  <c r="F26" i="83"/>
  <c r="G26" i="83"/>
  <c r="H26" i="83"/>
  <c r="I26" i="83"/>
  <c r="J26" i="83"/>
  <c r="K26" i="83"/>
  <c r="D27" i="83"/>
  <c r="E27" i="83"/>
  <c r="F27" i="83"/>
  <c r="G27" i="83"/>
  <c r="H27" i="83"/>
  <c r="I27" i="83"/>
  <c r="J27" i="83"/>
  <c r="K27" i="83"/>
  <c r="D28" i="83"/>
  <c r="E28" i="83"/>
  <c r="F28" i="83"/>
  <c r="G28" i="83"/>
  <c r="H28" i="83"/>
  <c r="I28" i="83"/>
  <c r="J28" i="83"/>
  <c r="K28" i="83"/>
  <c r="D29" i="83"/>
  <c r="E29" i="83"/>
  <c r="F29" i="83"/>
  <c r="G29" i="83"/>
  <c r="H29" i="83"/>
  <c r="I29" i="83"/>
  <c r="J29" i="83"/>
  <c r="K29" i="83"/>
  <c r="D30" i="83"/>
  <c r="E30" i="83"/>
  <c r="F30" i="83"/>
  <c r="G30" i="83"/>
  <c r="H30" i="83"/>
  <c r="I30" i="83"/>
  <c r="J30" i="83"/>
  <c r="K30" i="83"/>
  <c r="D31" i="83"/>
  <c r="E31" i="83"/>
  <c r="F31" i="83"/>
  <c r="G31" i="83"/>
  <c r="H31" i="83"/>
  <c r="I31" i="83"/>
  <c r="J31" i="83"/>
  <c r="K31" i="83"/>
  <c r="D32" i="83"/>
  <c r="E32" i="83"/>
  <c r="F32" i="83"/>
  <c r="G32" i="83"/>
  <c r="H32" i="83"/>
  <c r="I32" i="83"/>
  <c r="J32" i="83"/>
  <c r="K32" i="83"/>
  <c r="D33" i="83"/>
  <c r="E33" i="83"/>
  <c r="F33" i="83"/>
  <c r="G33" i="83"/>
  <c r="H33" i="83"/>
  <c r="I33" i="83"/>
  <c r="J33" i="83"/>
  <c r="K33" i="83"/>
  <c r="D34" i="83"/>
  <c r="E34" i="83"/>
  <c r="F34" i="83"/>
  <c r="G34" i="83"/>
  <c r="H34" i="83"/>
  <c r="I34" i="83"/>
  <c r="J34" i="83"/>
  <c r="K34" i="83"/>
  <c r="D35" i="83"/>
  <c r="E35" i="83"/>
  <c r="F35" i="83"/>
  <c r="G35" i="83"/>
  <c r="H35" i="83"/>
  <c r="I35" i="83"/>
  <c r="J35" i="83"/>
  <c r="K35" i="83"/>
  <c r="D36" i="83"/>
  <c r="E36" i="83"/>
  <c r="F36" i="83"/>
  <c r="G36" i="83"/>
  <c r="H36" i="83"/>
  <c r="I36" i="83"/>
  <c r="J36" i="83"/>
  <c r="K36" i="83"/>
  <c r="D37" i="83"/>
  <c r="E37" i="83"/>
  <c r="F37" i="83"/>
  <c r="G37" i="83"/>
  <c r="H37" i="83"/>
  <c r="I37" i="83"/>
  <c r="J37" i="83"/>
  <c r="K37" i="83"/>
  <c r="D38" i="83"/>
  <c r="E38" i="83"/>
  <c r="F38" i="83"/>
  <c r="G38" i="83"/>
  <c r="H38" i="83"/>
  <c r="I38" i="83"/>
  <c r="J38" i="83"/>
  <c r="K38" i="83"/>
  <c r="D39" i="83"/>
  <c r="E39" i="83"/>
  <c r="F39" i="83"/>
  <c r="G39" i="83"/>
  <c r="H39" i="83"/>
  <c r="I39" i="83"/>
  <c r="J39" i="83"/>
  <c r="K39" i="83"/>
  <c r="D40" i="83"/>
  <c r="E40" i="83"/>
  <c r="F40" i="83"/>
  <c r="G40" i="83"/>
  <c r="H40" i="83"/>
  <c r="I40" i="83"/>
  <c r="J40" i="83"/>
  <c r="K40" i="83"/>
  <c r="D41" i="83"/>
  <c r="E41" i="83"/>
  <c r="F41" i="83"/>
  <c r="G41" i="83"/>
  <c r="H41" i="83"/>
  <c r="I41" i="83"/>
  <c r="J41" i="83"/>
  <c r="K41" i="83"/>
  <c r="D42" i="83"/>
  <c r="E42" i="83"/>
  <c r="F42" i="83"/>
  <c r="G42" i="83"/>
  <c r="H42" i="83"/>
  <c r="I42" i="83"/>
  <c r="J42" i="83"/>
  <c r="K42" i="83"/>
  <c r="D43" i="83"/>
  <c r="E43" i="83"/>
  <c r="F43" i="83"/>
  <c r="G43" i="83"/>
  <c r="H43" i="83"/>
  <c r="I43" i="83"/>
  <c r="J43" i="83"/>
  <c r="K43" i="83"/>
  <c r="D44" i="83"/>
  <c r="E44" i="83"/>
  <c r="F44" i="83"/>
  <c r="G44" i="83"/>
  <c r="H44" i="83"/>
  <c r="I44" i="83"/>
  <c r="J44" i="83"/>
  <c r="K44" i="83"/>
  <c r="D45" i="83"/>
  <c r="E45" i="83"/>
  <c r="F45" i="83"/>
  <c r="G45" i="83"/>
  <c r="H45" i="83"/>
  <c r="I45" i="83"/>
  <c r="J45" i="83"/>
  <c r="K45" i="83"/>
  <c r="D46" i="83"/>
  <c r="E46" i="83"/>
  <c r="F46" i="83"/>
  <c r="G46" i="83"/>
  <c r="H46" i="83"/>
  <c r="I46" i="83"/>
  <c r="J46" i="83"/>
  <c r="K46" i="83"/>
  <c r="D47" i="83"/>
  <c r="E47" i="83"/>
  <c r="F47" i="83"/>
  <c r="G47" i="83"/>
  <c r="H47" i="83"/>
  <c r="I47" i="83"/>
  <c r="J47" i="83"/>
  <c r="K47" i="83"/>
  <c r="D48" i="83"/>
  <c r="E48" i="83"/>
  <c r="F48" i="83"/>
  <c r="G48" i="83"/>
  <c r="H48" i="83"/>
  <c r="I48" i="83"/>
  <c r="J48" i="83"/>
  <c r="K48" i="83"/>
  <c r="D49" i="83"/>
  <c r="E49" i="83"/>
  <c r="F49" i="83"/>
  <c r="G49" i="83"/>
  <c r="H49" i="83"/>
  <c r="I49" i="83"/>
  <c r="J49" i="83"/>
  <c r="K49" i="83"/>
  <c r="D50" i="83"/>
  <c r="E50" i="83"/>
  <c r="F50" i="83"/>
  <c r="G50" i="83"/>
  <c r="H50" i="83"/>
  <c r="I50" i="83"/>
  <c r="J50" i="83"/>
  <c r="K50" i="83"/>
  <c r="D51" i="83"/>
  <c r="E51" i="83"/>
  <c r="F51" i="83"/>
  <c r="G51" i="83"/>
  <c r="H51" i="83"/>
  <c r="I51" i="83"/>
  <c r="J51" i="83"/>
  <c r="K51" i="83"/>
  <c r="D52" i="83"/>
  <c r="E52" i="83"/>
  <c r="F52" i="83"/>
  <c r="G52" i="83"/>
  <c r="H52" i="83"/>
  <c r="I52" i="83"/>
  <c r="J52" i="83"/>
  <c r="K52" i="83"/>
  <c r="D53" i="83"/>
  <c r="E53" i="83"/>
  <c r="F53" i="83"/>
  <c r="G53" i="83"/>
  <c r="H53" i="83"/>
  <c r="I53" i="83"/>
  <c r="J53" i="83"/>
  <c r="K53" i="83"/>
  <c r="D54" i="83"/>
  <c r="E54" i="83"/>
  <c r="F54" i="83"/>
  <c r="G54" i="83"/>
  <c r="H54" i="83"/>
  <c r="I54" i="83"/>
  <c r="J54" i="83"/>
  <c r="K54" i="83"/>
  <c r="D55" i="83"/>
  <c r="E55" i="83"/>
  <c r="F55" i="83"/>
  <c r="G55" i="83"/>
  <c r="H55" i="83"/>
  <c r="I55" i="83"/>
  <c r="J55" i="83"/>
  <c r="K55" i="83"/>
  <c r="D56" i="83"/>
  <c r="E56" i="83"/>
  <c r="F56" i="83"/>
  <c r="G56" i="83"/>
  <c r="H56" i="83"/>
  <c r="I56" i="83"/>
  <c r="J56" i="83"/>
  <c r="K56" i="83"/>
  <c r="D57" i="83"/>
  <c r="E57" i="83"/>
  <c r="F57" i="83"/>
  <c r="G57" i="83"/>
  <c r="H57" i="83"/>
  <c r="I57" i="83"/>
  <c r="J57" i="83"/>
  <c r="K57" i="83"/>
  <c r="D58" i="83"/>
  <c r="E58" i="83"/>
  <c r="F58" i="83"/>
  <c r="G58" i="83"/>
  <c r="H58" i="83"/>
  <c r="I58" i="83"/>
  <c r="J58" i="83"/>
  <c r="K58" i="83"/>
  <c r="D59" i="83"/>
  <c r="E59" i="83"/>
  <c r="F59" i="83"/>
  <c r="G59" i="83"/>
  <c r="H59" i="83"/>
  <c r="I59" i="83"/>
  <c r="J59" i="83"/>
  <c r="K59" i="83"/>
  <c r="D60" i="83"/>
  <c r="E60" i="83"/>
  <c r="F60" i="83"/>
  <c r="G60" i="83"/>
  <c r="H60" i="83"/>
  <c r="I60" i="83"/>
  <c r="J60" i="83"/>
  <c r="K60" i="83"/>
  <c r="D61" i="83"/>
  <c r="E61" i="83"/>
  <c r="F61" i="83"/>
  <c r="G61" i="83"/>
  <c r="H61" i="83"/>
  <c r="I61" i="83"/>
  <c r="J61" i="83"/>
  <c r="K61" i="83"/>
  <c r="D62" i="83"/>
  <c r="E62" i="83"/>
  <c r="F62" i="83"/>
  <c r="G62" i="83"/>
  <c r="H62" i="83"/>
  <c r="I62" i="83"/>
  <c r="J62" i="83"/>
  <c r="K62" i="83"/>
  <c r="D63" i="83"/>
  <c r="E63" i="83"/>
  <c r="F63" i="83"/>
  <c r="G63" i="83"/>
  <c r="H63" i="83"/>
  <c r="I63" i="83"/>
  <c r="J63" i="83"/>
  <c r="K63" i="83"/>
  <c r="D64" i="83"/>
  <c r="E64" i="83"/>
  <c r="F64" i="83"/>
  <c r="G64" i="83"/>
  <c r="H64" i="83"/>
  <c r="I64" i="83"/>
  <c r="J64" i="83"/>
  <c r="K64" i="83"/>
  <c r="D65" i="83"/>
  <c r="E65" i="83"/>
  <c r="F65" i="83"/>
  <c r="G65" i="83"/>
  <c r="H65" i="83"/>
  <c r="I65" i="83"/>
  <c r="J65" i="83"/>
  <c r="K65" i="83"/>
  <c r="D66" i="83"/>
  <c r="E66" i="83"/>
  <c r="F66" i="83"/>
  <c r="G66" i="83"/>
  <c r="H66" i="83"/>
  <c r="I66" i="83"/>
  <c r="J66" i="83"/>
  <c r="K66" i="83"/>
  <c r="D67" i="83"/>
  <c r="E67" i="83"/>
  <c r="F67" i="83"/>
  <c r="G67" i="83"/>
  <c r="H67" i="83"/>
  <c r="I67" i="83"/>
  <c r="J67" i="83"/>
  <c r="K67" i="83"/>
  <c r="D68" i="83"/>
  <c r="E68" i="83"/>
  <c r="F68" i="83"/>
  <c r="G68" i="83"/>
  <c r="H68" i="83"/>
  <c r="I68" i="83"/>
  <c r="J68" i="83"/>
  <c r="K68" i="83"/>
  <c r="D69" i="83"/>
  <c r="E69" i="83"/>
  <c r="F69" i="83"/>
  <c r="G69" i="83"/>
  <c r="H69" i="83"/>
  <c r="I69" i="83"/>
  <c r="J69" i="83"/>
  <c r="K69" i="83"/>
  <c r="D70" i="83"/>
  <c r="E70" i="83"/>
  <c r="F70" i="83"/>
  <c r="G70" i="83"/>
  <c r="H70" i="83"/>
  <c r="I70" i="83"/>
  <c r="J70" i="83"/>
  <c r="K70" i="83"/>
  <c r="D71" i="83"/>
  <c r="E71" i="83"/>
  <c r="F71" i="83"/>
  <c r="G71" i="83"/>
  <c r="H71" i="83"/>
  <c r="I71" i="83"/>
  <c r="J71" i="83"/>
  <c r="K71" i="83"/>
  <c r="D72" i="83"/>
  <c r="E72" i="83"/>
  <c r="F72" i="83"/>
  <c r="G72" i="83"/>
  <c r="H72" i="83"/>
  <c r="I72" i="83"/>
  <c r="J72" i="83"/>
  <c r="K72" i="83"/>
  <c r="D73" i="83"/>
  <c r="E73" i="83"/>
  <c r="F73" i="83"/>
  <c r="G73" i="83"/>
  <c r="H73" i="83"/>
  <c r="I73" i="83"/>
  <c r="J73" i="83"/>
  <c r="K73" i="83"/>
  <c r="D74" i="83"/>
  <c r="E74" i="83"/>
  <c r="F74" i="83"/>
  <c r="G74" i="83"/>
  <c r="H74" i="83"/>
  <c r="I74" i="83"/>
  <c r="J74" i="83"/>
  <c r="K74" i="83"/>
  <c r="D75" i="83"/>
  <c r="E75" i="83"/>
  <c r="F75" i="83"/>
  <c r="G75" i="83"/>
  <c r="H75" i="83"/>
  <c r="I75" i="83"/>
  <c r="J75" i="83"/>
  <c r="K75" i="83"/>
  <c r="D76" i="83"/>
  <c r="E76" i="83"/>
  <c r="F76" i="83"/>
  <c r="G76" i="83"/>
  <c r="H76" i="83"/>
  <c r="I76" i="83"/>
  <c r="J76" i="83"/>
  <c r="K76" i="83"/>
  <c r="D77" i="83"/>
  <c r="E77" i="83"/>
  <c r="F77" i="83"/>
  <c r="G77" i="83"/>
  <c r="H77" i="83"/>
  <c r="I77" i="83"/>
  <c r="J77" i="83"/>
  <c r="K77" i="83"/>
  <c r="D78" i="83"/>
  <c r="E78" i="83"/>
  <c r="F78" i="83"/>
  <c r="G78" i="83"/>
  <c r="H78" i="83"/>
  <c r="I78" i="83"/>
  <c r="J78" i="83"/>
  <c r="K78" i="83"/>
  <c r="D79" i="83"/>
  <c r="E79" i="83"/>
  <c r="F79" i="83"/>
  <c r="G79" i="83"/>
  <c r="H79" i="83"/>
  <c r="I79" i="83"/>
  <c r="J79" i="83"/>
  <c r="K79" i="83"/>
  <c r="D80" i="83"/>
  <c r="E80" i="83"/>
  <c r="F80" i="83"/>
  <c r="G80" i="83"/>
  <c r="H80" i="83"/>
  <c r="I80" i="83"/>
  <c r="J80" i="83"/>
  <c r="K80" i="83"/>
  <c r="D81" i="83"/>
  <c r="E81" i="83"/>
  <c r="F81" i="83"/>
  <c r="G81" i="83"/>
  <c r="H81" i="83"/>
  <c r="I81" i="83"/>
  <c r="J81" i="83"/>
  <c r="K81" i="83"/>
  <c r="D82" i="83"/>
  <c r="E82" i="83"/>
  <c r="F82" i="83"/>
  <c r="G82" i="83"/>
  <c r="H82" i="83"/>
  <c r="I82" i="83"/>
  <c r="J82" i="83"/>
  <c r="K82" i="83"/>
  <c r="D83" i="83"/>
  <c r="E83" i="83"/>
  <c r="F83" i="83"/>
  <c r="G83" i="83"/>
  <c r="H83" i="83"/>
  <c r="I83" i="83"/>
  <c r="J83" i="83"/>
  <c r="K83" i="83"/>
  <c r="D84" i="83"/>
  <c r="E84" i="83"/>
  <c r="F84" i="83"/>
  <c r="G84" i="83"/>
  <c r="H84" i="83"/>
  <c r="I84" i="83"/>
  <c r="J84" i="83"/>
  <c r="K84" i="83"/>
  <c r="D85" i="83"/>
  <c r="E85" i="83"/>
  <c r="F85" i="83"/>
  <c r="G85" i="83"/>
  <c r="H85" i="83"/>
  <c r="I85" i="83"/>
  <c r="J85" i="83"/>
  <c r="K85" i="83"/>
  <c r="D86" i="83"/>
  <c r="E86" i="83"/>
  <c r="F86" i="83"/>
  <c r="G86" i="83"/>
  <c r="H86" i="83"/>
  <c r="I86" i="83"/>
  <c r="J86" i="83"/>
  <c r="K86" i="83"/>
  <c r="D87" i="83"/>
  <c r="E87" i="83"/>
  <c r="F87" i="83"/>
  <c r="G87" i="83"/>
  <c r="H87" i="83"/>
  <c r="I87" i="83"/>
  <c r="J87" i="83"/>
  <c r="K87" i="83"/>
  <c r="D88" i="83"/>
  <c r="E88" i="83"/>
  <c r="F88" i="83"/>
  <c r="G88" i="83"/>
  <c r="H88" i="83"/>
  <c r="I88" i="83"/>
  <c r="J88" i="83"/>
  <c r="K88" i="83"/>
  <c r="D89" i="83"/>
  <c r="E89" i="83"/>
  <c r="F89" i="83"/>
  <c r="G89" i="83"/>
  <c r="H89" i="83"/>
  <c r="I89" i="83"/>
  <c r="J89" i="83"/>
  <c r="K89" i="83"/>
  <c r="D90" i="83"/>
  <c r="E90" i="83"/>
  <c r="F90" i="83"/>
  <c r="G90" i="83"/>
  <c r="H90" i="83"/>
  <c r="I90" i="83"/>
  <c r="J90" i="83"/>
  <c r="K90" i="83"/>
  <c r="D91" i="83"/>
  <c r="E91" i="83"/>
  <c r="F91" i="83"/>
  <c r="G91" i="83"/>
  <c r="H91" i="83"/>
  <c r="I91" i="83"/>
  <c r="J91" i="83"/>
  <c r="K91" i="83"/>
  <c r="D92" i="83"/>
  <c r="E92" i="83"/>
  <c r="F92" i="83"/>
  <c r="G92" i="83"/>
  <c r="H92" i="83"/>
  <c r="I92" i="83"/>
  <c r="J92" i="83"/>
  <c r="K92" i="83"/>
  <c r="D93" i="83"/>
  <c r="E93" i="83"/>
  <c r="F93" i="83"/>
  <c r="G93" i="83"/>
  <c r="H93" i="83"/>
  <c r="I93" i="83"/>
  <c r="J93" i="83"/>
  <c r="K93" i="83"/>
  <c r="D94" i="83"/>
  <c r="E94" i="83"/>
  <c r="F94" i="83"/>
  <c r="G94" i="83"/>
  <c r="H94" i="83"/>
  <c r="I94" i="83"/>
  <c r="J94" i="83"/>
  <c r="K94" i="83"/>
  <c r="D95" i="83"/>
  <c r="E95" i="83"/>
  <c r="F95" i="83"/>
  <c r="G95" i="83"/>
  <c r="H95" i="83"/>
  <c r="I95" i="83"/>
  <c r="J95" i="83"/>
  <c r="K95" i="83"/>
  <c r="D96" i="83"/>
  <c r="E96" i="83"/>
  <c r="F96" i="83"/>
  <c r="G96" i="83"/>
  <c r="H96" i="83"/>
  <c r="I96" i="83"/>
  <c r="J96" i="83"/>
  <c r="K96" i="83"/>
  <c r="D97" i="83"/>
  <c r="E97" i="83"/>
  <c r="F97" i="83"/>
  <c r="G97" i="83"/>
  <c r="H97" i="83"/>
  <c r="I97" i="83"/>
  <c r="J97" i="83"/>
  <c r="K97" i="83"/>
  <c r="D98" i="83"/>
  <c r="E98" i="83"/>
  <c r="F98" i="83"/>
  <c r="G98" i="83"/>
  <c r="H98" i="83"/>
  <c r="I98" i="83"/>
  <c r="J98" i="83"/>
  <c r="K98" i="83"/>
  <c r="D99" i="83"/>
  <c r="E99" i="83"/>
  <c r="F99" i="83"/>
  <c r="G99" i="83"/>
  <c r="H99" i="83"/>
  <c r="I99" i="83"/>
  <c r="J99" i="83"/>
  <c r="K99" i="83"/>
  <c r="D100" i="83"/>
  <c r="E100" i="83"/>
  <c r="F100" i="83"/>
  <c r="G100" i="83"/>
  <c r="H100" i="83"/>
  <c r="I100" i="83"/>
  <c r="J100" i="83"/>
  <c r="K100" i="83"/>
  <c r="D101" i="83"/>
  <c r="E101" i="83"/>
  <c r="F101" i="83"/>
  <c r="G101" i="83"/>
  <c r="H101" i="83"/>
  <c r="I101" i="83"/>
  <c r="J101" i="83"/>
  <c r="K101" i="83"/>
  <c r="D102" i="83"/>
  <c r="E102" i="83"/>
  <c r="F102" i="83"/>
  <c r="G102" i="83"/>
  <c r="H102" i="83"/>
  <c r="I102" i="83"/>
  <c r="J102" i="83"/>
  <c r="K102" i="83"/>
  <c r="D103" i="83"/>
  <c r="E103" i="83"/>
  <c r="F103" i="83"/>
  <c r="G103" i="83"/>
  <c r="H103" i="83"/>
  <c r="I103" i="83"/>
  <c r="J103" i="83"/>
  <c r="K103" i="83"/>
  <c r="D104" i="83"/>
  <c r="E104" i="83"/>
  <c r="F104" i="83"/>
  <c r="G104" i="83"/>
  <c r="H104" i="83"/>
  <c r="I104" i="83"/>
  <c r="J104" i="83"/>
  <c r="K104" i="83"/>
  <c r="D105" i="83"/>
  <c r="E105" i="83"/>
  <c r="F105" i="83"/>
  <c r="G105" i="83"/>
  <c r="H105" i="83"/>
  <c r="I105" i="83"/>
  <c r="J105" i="83"/>
  <c r="K105" i="83"/>
  <c r="D106" i="83"/>
  <c r="E106" i="83"/>
  <c r="F106" i="83"/>
  <c r="G106" i="83"/>
  <c r="H106" i="83"/>
  <c r="I106" i="83"/>
  <c r="J106" i="83"/>
  <c r="K106" i="83"/>
  <c r="D107" i="83"/>
  <c r="E107" i="83"/>
  <c r="F107" i="83"/>
  <c r="G107" i="83"/>
  <c r="H107" i="83"/>
  <c r="I107" i="83"/>
  <c r="J107" i="83"/>
  <c r="K107" i="83"/>
  <c r="D108" i="83"/>
  <c r="E108" i="83"/>
  <c r="F108" i="83"/>
  <c r="G108" i="83"/>
  <c r="H108" i="83"/>
  <c r="I108" i="83"/>
  <c r="J108" i="83"/>
  <c r="K108" i="83"/>
  <c r="D109" i="83"/>
  <c r="E109" i="83"/>
  <c r="F109" i="83"/>
  <c r="G109" i="83"/>
  <c r="H109" i="83"/>
  <c r="I109" i="83"/>
  <c r="J109" i="83"/>
  <c r="K109" i="83"/>
  <c r="D110" i="83"/>
  <c r="E110" i="83"/>
  <c r="F110" i="83"/>
  <c r="G110" i="83"/>
  <c r="H110" i="83"/>
  <c r="I110" i="83"/>
  <c r="J110" i="83"/>
  <c r="K110" i="83"/>
  <c r="D111" i="83"/>
  <c r="E111" i="83"/>
  <c r="F111" i="83"/>
  <c r="G111" i="83"/>
  <c r="H111" i="83"/>
  <c r="I111" i="83"/>
  <c r="J111" i="83"/>
  <c r="K111" i="83"/>
  <c r="D112" i="83"/>
  <c r="E112" i="83"/>
  <c r="F112" i="83"/>
  <c r="G112" i="83"/>
  <c r="H112" i="83"/>
  <c r="I112" i="83"/>
  <c r="J112" i="83"/>
  <c r="K112" i="83"/>
  <c r="D113" i="83"/>
  <c r="E113" i="83"/>
  <c r="F113" i="83"/>
  <c r="G113" i="83"/>
  <c r="H113" i="83"/>
  <c r="I113" i="83"/>
  <c r="J113" i="83"/>
  <c r="K113" i="83"/>
  <c r="D114" i="83"/>
  <c r="E114" i="83"/>
  <c r="F114" i="83"/>
  <c r="G114" i="83"/>
  <c r="H114" i="83"/>
  <c r="I114" i="83"/>
  <c r="J114" i="83"/>
  <c r="K114" i="83"/>
  <c r="D115" i="83"/>
  <c r="E115" i="83"/>
  <c r="F115" i="83"/>
  <c r="G115" i="83"/>
  <c r="H115" i="83"/>
  <c r="I115" i="83"/>
  <c r="J115" i="83"/>
  <c r="K115" i="83"/>
  <c r="D116" i="83"/>
  <c r="E116" i="83"/>
  <c r="F116" i="83"/>
  <c r="G116" i="83"/>
  <c r="H116" i="83"/>
  <c r="I116" i="83"/>
  <c r="J116" i="83"/>
  <c r="K116" i="83"/>
  <c r="D117" i="83"/>
  <c r="E117" i="83"/>
  <c r="F117" i="83"/>
  <c r="G117" i="83"/>
  <c r="H117" i="83"/>
  <c r="I117" i="83"/>
  <c r="J117" i="83"/>
  <c r="K117" i="83"/>
  <c r="D118" i="83"/>
  <c r="E118" i="83"/>
  <c r="F118" i="83"/>
  <c r="G118" i="83"/>
  <c r="H118" i="83"/>
  <c r="I118" i="83"/>
  <c r="J118" i="83"/>
  <c r="K118" i="83"/>
  <c r="D119" i="83"/>
  <c r="E119" i="83"/>
  <c r="F119" i="83"/>
  <c r="G119" i="83"/>
  <c r="H119" i="83"/>
  <c r="I119" i="83"/>
  <c r="J119" i="83"/>
  <c r="K119" i="83"/>
  <c r="D120" i="83"/>
  <c r="E120" i="83"/>
  <c r="F120" i="83"/>
  <c r="G120" i="83"/>
  <c r="H120" i="83"/>
  <c r="I120" i="83"/>
  <c r="J120" i="83"/>
  <c r="K120" i="83"/>
  <c r="D121" i="83"/>
  <c r="E121" i="83"/>
  <c r="F121" i="83"/>
  <c r="G121" i="83"/>
  <c r="H121" i="83"/>
  <c r="I121" i="83"/>
  <c r="J121" i="83"/>
  <c r="K121" i="83"/>
  <c r="D122" i="83"/>
  <c r="E122" i="83"/>
  <c r="F122" i="83"/>
  <c r="G122" i="83"/>
  <c r="H122" i="83"/>
  <c r="I122" i="83"/>
  <c r="J122" i="83"/>
  <c r="K122" i="83"/>
  <c r="D123" i="83"/>
  <c r="E123" i="83"/>
  <c r="F123" i="83"/>
  <c r="G123" i="83"/>
  <c r="H123" i="83"/>
  <c r="I123" i="83"/>
  <c r="J123" i="83"/>
  <c r="K123" i="83"/>
  <c r="D124" i="83"/>
  <c r="E124" i="83"/>
  <c r="F124" i="83"/>
  <c r="G124" i="83"/>
  <c r="H124" i="83"/>
  <c r="I124" i="83"/>
  <c r="J124" i="83"/>
  <c r="K124" i="83"/>
  <c r="D125" i="83"/>
  <c r="E125" i="83"/>
  <c r="F125" i="83"/>
  <c r="G125" i="83"/>
  <c r="H125" i="83"/>
  <c r="I125" i="83"/>
  <c r="J125" i="83"/>
  <c r="K125" i="83"/>
  <c r="D126" i="83"/>
  <c r="E126" i="83"/>
  <c r="F126" i="83"/>
  <c r="G126" i="83"/>
  <c r="H126" i="83"/>
  <c r="I126" i="83"/>
  <c r="J126" i="83"/>
  <c r="K126" i="83"/>
  <c r="D127" i="83"/>
  <c r="E127" i="83"/>
  <c r="F127" i="83"/>
  <c r="G127" i="83"/>
  <c r="H127" i="83"/>
  <c r="I127" i="83"/>
  <c r="J127" i="83"/>
  <c r="K127" i="83"/>
  <c r="D128" i="83"/>
  <c r="E128" i="83"/>
  <c r="F128" i="83"/>
  <c r="G128" i="83"/>
  <c r="H128" i="83"/>
  <c r="I128" i="83"/>
  <c r="J128" i="83"/>
  <c r="K128" i="83"/>
  <c r="D129" i="83"/>
  <c r="E129" i="83"/>
  <c r="F129" i="83"/>
  <c r="G129" i="83"/>
  <c r="H129" i="83"/>
  <c r="I129" i="83"/>
  <c r="J129" i="83"/>
  <c r="K129" i="83"/>
  <c r="D130" i="83"/>
  <c r="E130" i="83"/>
  <c r="F130" i="83"/>
  <c r="G130" i="83"/>
  <c r="H130" i="83"/>
  <c r="I130" i="83"/>
  <c r="J130" i="83"/>
  <c r="K130" i="83"/>
  <c r="D131" i="83"/>
  <c r="E131" i="83"/>
  <c r="F131" i="83"/>
  <c r="G131" i="83"/>
  <c r="H131" i="83"/>
  <c r="I131" i="83"/>
  <c r="J131" i="83"/>
  <c r="K131" i="83"/>
  <c r="D132" i="83"/>
  <c r="E132" i="83"/>
  <c r="F132" i="83"/>
  <c r="G132" i="83"/>
  <c r="H132" i="83"/>
  <c r="I132" i="83"/>
  <c r="J132" i="83"/>
  <c r="K132" i="83"/>
  <c r="D133" i="83"/>
  <c r="E133" i="83"/>
  <c r="F133" i="83"/>
  <c r="G133" i="83"/>
  <c r="H133" i="83"/>
  <c r="I133" i="83"/>
  <c r="J133" i="83"/>
  <c r="K133" i="83"/>
  <c r="D134" i="83"/>
  <c r="E134" i="83"/>
  <c r="F134" i="83"/>
  <c r="G134" i="83"/>
  <c r="H134" i="83"/>
  <c r="I134" i="83"/>
  <c r="J134" i="83"/>
  <c r="K134" i="83"/>
  <c r="D135" i="83"/>
  <c r="E135" i="83"/>
  <c r="F135" i="83"/>
  <c r="G135" i="83"/>
  <c r="H135" i="83"/>
  <c r="I135" i="83"/>
  <c r="J135" i="83"/>
  <c r="K135" i="83"/>
  <c r="D136" i="83"/>
  <c r="E136" i="83"/>
  <c r="F136" i="83"/>
  <c r="G136" i="83"/>
  <c r="H136" i="83"/>
  <c r="I136" i="83"/>
  <c r="J136" i="83"/>
  <c r="K136" i="83"/>
  <c r="D137" i="83"/>
  <c r="E137" i="83"/>
  <c r="F137" i="83"/>
  <c r="G137" i="83"/>
  <c r="H137" i="83"/>
  <c r="I137" i="83"/>
  <c r="J137" i="83"/>
  <c r="K137" i="83"/>
  <c r="D138" i="83"/>
  <c r="E138" i="83"/>
  <c r="F138" i="83"/>
  <c r="G138" i="83"/>
  <c r="H138" i="83"/>
  <c r="I138" i="83"/>
  <c r="J138" i="83"/>
  <c r="K138" i="83"/>
  <c r="D139" i="83"/>
  <c r="E139" i="83"/>
  <c r="F139" i="83"/>
  <c r="G139" i="83"/>
  <c r="H139" i="83"/>
  <c r="I139" i="83"/>
  <c r="J139" i="83"/>
  <c r="K139" i="83"/>
  <c r="D140" i="83"/>
  <c r="E140" i="83"/>
  <c r="F140" i="83"/>
  <c r="G140" i="83"/>
  <c r="H140" i="83"/>
  <c r="I140" i="83"/>
  <c r="J140" i="83"/>
  <c r="K140" i="83"/>
  <c r="D141" i="83"/>
  <c r="E141" i="83"/>
  <c r="F141" i="83"/>
  <c r="G141" i="83"/>
  <c r="H141" i="83"/>
  <c r="I141" i="83"/>
  <c r="J141" i="83"/>
  <c r="K141" i="83"/>
  <c r="D142" i="83"/>
  <c r="E142" i="83"/>
  <c r="F142" i="83"/>
  <c r="G142" i="83"/>
  <c r="H142" i="83"/>
  <c r="I142" i="83"/>
  <c r="J142" i="83"/>
  <c r="K142" i="83"/>
  <c r="D143" i="83"/>
  <c r="E143" i="83"/>
  <c r="F143" i="83"/>
  <c r="G143" i="83"/>
  <c r="H143" i="83"/>
  <c r="I143" i="83"/>
  <c r="J143" i="83"/>
  <c r="K143" i="83"/>
  <c r="D144" i="83"/>
  <c r="E144" i="83"/>
  <c r="F144" i="83"/>
  <c r="G144" i="83"/>
  <c r="H144" i="83"/>
  <c r="I144" i="83"/>
  <c r="J144" i="83"/>
  <c r="K144" i="83"/>
  <c r="D145" i="83"/>
  <c r="E145" i="83"/>
  <c r="F145" i="83"/>
  <c r="G145" i="83"/>
  <c r="H145" i="83"/>
  <c r="I145" i="83"/>
  <c r="J145" i="83"/>
  <c r="K145" i="83"/>
  <c r="D146" i="83"/>
  <c r="E146" i="83"/>
  <c r="F146" i="83"/>
  <c r="G146" i="83"/>
  <c r="H146" i="83"/>
  <c r="I146" i="83"/>
  <c r="J146" i="83"/>
  <c r="K146" i="83"/>
  <c r="D147" i="83"/>
  <c r="E147" i="83"/>
  <c r="F147" i="83"/>
  <c r="G147" i="83"/>
  <c r="H147" i="83"/>
  <c r="I147" i="83"/>
  <c r="J147" i="83"/>
  <c r="K147" i="83"/>
  <c r="D148" i="83"/>
  <c r="E148" i="83"/>
  <c r="F148" i="83"/>
  <c r="G148" i="83"/>
  <c r="H148" i="83"/>
  <c r="I148" i="83"/>
  <c r="J148" i="83"/>
  <c r="K148" i="83"/>
  <c r="D149" i="83"/>
  <c r="E149" i="83"/>
  <c r="F149" i="83"/>
  <c r="G149" i="83"/>
  <c r="H149" i="83"/>
  <c r="I149" i="83"/>
  <c r="J149" i="83"/>
  <c r="K149" i="83"/>
  <c r="D150" i="83"/>
  <c r="E150" i="83"/>
  <c r="F150" i="83"/>
  <c r="G150" i="83"/>
  <c r="H150" i="83"/>
  <c r="I150" i="83"/>
  <c r="J150" i="83"/>
  <c r="K150" i="83"/>
  <c r="D151" i="83"/>
  <c r="E151" i="83"/>
  <c r="F151" i="83"/>
  <c r="G151" i="83"/>
  <c r="H151" i="83"/>
  <c r="I151" i="83"/>
  <c r="J151" i="83"/>
  <c r="K151" i="83"/>
  <c r="D152" i="83"/>
  <c r="E152" i="83"/>
  <c r="F152" i="83"/>
  <c r="G152" i="83"/>
  <c r="H152" i="83"/>
  <c r="I152" i="83"/>
  <c r="J152" i="83"/>
  <c r="K152" i="83"/>
  <c r="D153" i="83"/>
  <c r="E153" i="83"/>
  <c r="F153" i="83"/>
  <c r="G153" i="83"/>
  <c r="H153" i="83"/>
  <c r="I153" i="83"/>
  <c r="J153" i="83"/>
  <c r="K153" i="83"/>
  <c r="D154" i="83"/>
  <c r="E154" i="83"/>
  <c r="F154" i="83"/>
  <c r="G154" i="83"/>
  <c r="H154" i="83"/>
  <c r="I154" i="83"/>
  <c r="J154" i="83"/>
  <c r="K154" i="83"/>
  <c r="D155" i="83"/>
  <c r="E155" i="83"/>
  <c r="F155" i="83"/>
  <c r="G155" i="83"/>
  <c r="H155" i="83"/>
  <c r="I155" i="83"/>
  <c r="J155" i="83"/>
  <c r="K155" i="83"/>
  <c r="D156" i="83"/>
  <c r="E156" i="83"/>
  <c r="F156" i="83"/>
  <c r="G156" i="83"/>
  <c r="H156" i="83"/>
  <c r="I156" i="83"/>
  <c r="J156" i="83"/>
  <c r="K156" i="83"/>
  <c r="D157" i="83"/>
  <c r="E157" i="83"/>
  <c r="F157" i="83"/>
  <c r="G157" i="83"/>
  <c r="H157" i="83"/>
  <c r="I157" i="83"/>
  <c r="J157" i="83"/>
  <c r="K157" i="83"/>
  <c r="D158" i="83"/>
  <c r="E158" i="83"/>
  <c r="F158" i="83"/>
  <c r="G158" i="83"/>
  <c r="H158" i="83"/>
  <c r="I158" i="83"/>
  <c r="J158" i="83"/>
  <c r="K158" i="83"/>
  <c r="D159" i="83"/>
  <c r="E159" i="83"/>
  <c r="F159" i="83"/>
  <c r="G159" i="83"/>
  <c r="H159" i="83"/>
  <c r="I159" i="83"/>
  <c r="J159" i="83"/>
  <c r="K159" i="83"/>
  <c r="D160" i="83"/>
  <c r="E160" i="83"/>
  <c r="F160" i="83"/>
  <c r="G160" i="83"/>
  <c r="H160" i="83"/>
  <c r="I160" i="83"/>
  <c r="J160" i="83"/>
  <c r="K160" i="83"/>
  <c r="D161" i="83"/>
  <c r="E161" i="83"/>
  <c r="F161" i="83"/>
  <c r="G161" i="83"/>
  <c r="H161" i="83"/>
  <c r="I161" i="83"/>
  <c r="J161" i="83"/>
  <c r="K161" i="83"/>
  <c r="D162" i="83"/>
  <c r="E162" i="83"/>
  <c r="F162" i="83"/>
  <c r="G162" i="83"/>
  <c r="H162" i="83"/>
  <c r="I162" i="83"/>
  <c r="J162" i="83"/>
  <c r="K162" i="83"/>
  <c r="D163" i="83"/>
  <c r="E163" i="83"/>
  <c r="F163" i="83"/>
  <c r="G163" i="83"/>
  <c r="H163" i="83"/>
  <c r="I163" i="83"/>
  <c r="J163" i="83"/>
  <c r="K163" i="83"/>
  <c r="D164" i="83"/>
  <c r="E164" i="83"/>
  <c r="F164" i="83"/>
  <c r="G164" i="83"/>
  <c r="H164" i="83"/>
  <c r="I164" i="83"/>
  <c r="J164" i="83"/>
  <c r="K164" i="83"/>
  <c r="D165" i="83"/>
  <c r="E165" i="83"/>
  <c r="F165" i="83"/>
  <c r="G165" i="83"/>
  <c r="H165" i="83"/>
  <c r="I165" i="83"/>
  <c r="J165" i="83"/>
  <c r="K165" i="83"/>
  <c r="D166" i="83"/>
  <c r="E166" i="83"/>
  <c r="F166" i="83"/>
  <c r="G166" i="83"/>
  <c r="H166" i="83"/>
  <c r="I166" i="83"/>
  <c r="J166" i="83"/>
  <c r="K166" i="83"/>
  <c r="D167" i="83"/>
  <c r="E167" i="83"/>
  <c r="F167" i="83"/>
  <c r="G167" i="83"/>
  <c r="H167" i="83"/>
  <c r="I167" i="83"/>
  <c r="J167" i="83"/>
  <c r="K167" i="83"/>
  <c r="D168" i="83"/>
  <c r="E168" i="83"/>
  <c r="F168" i="83"/>
  <c r="G168" i="83"/>
  <c r="H168" i="83"/>
  <c r="I168" i="83"/>
  <c r="J168" i="83"/>
  <c r="K168" i="83"/>
  <c r="D169" i="83"/>
  <c r="E169" i="83"/>
  <c r="F169" i="83"/>
  <c r="G169" i="83"/>
  <c r="H169" i="83"/>
  <c r="I169" i="83"/>
  <c r="J169" i="83"/>
  <c r="K169" i="83"/>
  <c r="D170" i="83"/>
  <c r="E170" i="83"/>
  <c r="F170" i="83"/>
  <c r="G170" i="83"/>
  <c r="H170" i="83"/>
  <c r="I170" i="83"/>
  <c r="J170" i="83"/>
  <c r="K170" i="83"/>
  <c r="D171" i="83"/>
  <c r="E171" i="83"/>
  <c r="F171" i="83"/>
  <c r="G171" i="83"/>
  <c r="H171" i="83"/>
  <c r="I171" i="83"/>
  <c r="J171" i="83"/>
  <c r="K171" i="83"/>
  <c r="D172" i="83"/>
  <c r="E172" i="83"/>
  <c r="F172" i="83"/>
  <c r="G172" i="83"/>
  <c r="H172" i="83"/>
  <c r="I172" i="83"/>
  <c r="J172" i="83"/>
  <c r="K172" i="83"/>
  <c r="D173" i="83"/>
  <c r="E173" i="83"/>
  <c r="F173" i="83"/>
  <c r="G173" i="83"/>
  <c r="H173" i="83"/>
  <c r="I173" i="83"/>
  <c r="J173" i="83"/>
  <c r="K173" i="83"/>
  <c r="D174" i="83"/>
  <c r="E174" i="83"/>
  <c r="F174" i="83"/>
  <c r="G174" i="83"/>
  <c r="H174" i="83"/>
  <c r="I174" i="83"/>
  <c r="J174" i="83"/>
  <c r="K174" i="83"/>
  <c r="D175" i="83"/>
  <c r="E175" i="83"/>
  <c r="F175" i="83"/>
  <c r="G175" i="83"/>
  <c r="H175" i="83"/>
  <c r="I175" i="83"/>
  <c r="J175" i="83"/>
  <c r="K175" i="83"/>
  <c r="D176" i="83"/>
  <c r="E176" i="83"/>
  <c r="F176" i="83"/>
  <c r="G176" i="83"/>
  <c r="H176" i="83"/>
  <c r="I176" i="83"/>
  <c r="J176" i="83"/>
  <c r="K176" i="83"/>
  <c r="D177" i="83"/>
  <c r="E177" i="83"/>
  <c r="F177" i="83"/>
  <c r="G177" i="83"/>
  <c r="H177" i="83"/>
  <c r="I177" i="83"/>
  <c r="J177" i="83"/>
  <c r="K177" i="83"/>
  <c r="D178" i="83"/>
  <c r="E178" i="83"/>
  <c r="F178" i="83"/>
  <c r="G178" i="83"/>
  <c r="H178" i="83"/>
  <c r="I178" i="83"/>
  <c r="J178" i="83"/>
  <c r="K178" i="83"/>
  <c r="D179" i="83"/>
  <c r="E179" i="83"/>
  <c r="F179" i="83"/>
  <c r="G179" i="83"/>
  <c r="H179" i="83"/>
  <c r="I179" i="83"/>
  <c r="J179" i="83"/>
  <c r="K179" i="83"/>
  <c r="D180" i="83"/>
  <c r="E180" i="83"/>
  <c r="F180" i="83"/>
  <c r="G180" i="83"/>
  <c r="H180" i="83"/>
  <c r="I180" i="83"/>
  <c r="J180" i="83"/>
  <c r="K180" i="83"/>
  <c r="D181" i="83"/>
  <c r="E181" i="83"/>
  <c r="F181" i="83"/>
  <c r="G181" i="83"/>
  <c r="H181" i="83"/>
  <c r="I181" i="83"/>
  <c r="J181" i="83"/>
  <c r="K181" i="83"/>
  <c r="D182" i="83"/>
  <c r="E182" i="83"/>
  <c r="F182" i="83"/>
  <c r="G182" i="83"/>
  <c r="H182" i="83"/>
  <c r="I182" i="83"/>
  <c r="J182" i="83"/>
  <c r="K182" i="83"/>
  <c r="D183" i="83"/>
  <c r="E183" i="83"/>
  <c r="F183" i="83"/>
  <c r="G183" i="83"/>
  <c r="H183" i="83"/>
  <c r="I183" i="83"/>
  <c r="J183" i="83"/>
  <c r="K183" i="83"/>
  <c r="D184" i="83"/>
  <c r="E184" i="83"/>
  <c r="F184" i="83"/>
  <c r="G184" i="83"/>
  <c r="H184" i="83"/>
  <c r="I184" i="83"/>
  <c r="J184" i="83"/>
  <c r="K184" i="83"/>
  <c r="D185" i="83"/>
  <c r="E185" i="83"/>
  <c r="F185" i="83"/>
  <c r="G185" i="83"/>
  <c r="H185" i="83"/>
  <c r="I185" i="83"/>
  <c r="J185" i="83"/>
  <c r="K185" i="83"/>
  <c r="D186" i="83"/>
  <c r="E186" i="83"/>
  <c r="F186" i="83"/>
  <c r="G186" i="83"/>
  <c r="H186" i="83"/>
  <c r="I186" i="83"/>
  <c r="J186" i="83"/>
  <c r="K186" i="83"/>
  <c r="D187" i="83"/>
  <c r="E187" i="83"/>
  <c r="F187" i="83"/>
  <c r="G187" i="83"/>
  <c r="H187" i="83"/>
  <c r="I187" i="83"/>
  <c r="J187" i="83"/>
  <c r="K187" i="83"/>
  <c r="D188" i="83"/>
  <c r="E188" i="83"/>
  <c r="F188" i="83"/>
  <c r="G188" i="83"/>
  <c r="H188" i="83"/>
  <c r="I188" i="83"/>
  <c r="J188" i="83"/>
  <c r="K188" i="83"/>
  <c r="D189" i="83"/>
  <c r="E189" i="83"/>
  <c r="F189" i="83"/>
  <c r="G189" i="83"/>
  <c r="H189" i="83"/>
  <c r="I189" i="83"/>
  <c r="J189" i="83"/>
  <c r="K189" i="83"/>
  <c r="D190" i="83"/>
  <c r="E190" i="83"/>
  <c r="F190" i="83"/>
  <c r="G190" i="83"/>
  <c r="H190" i="83"/>
  <c r="I190" i="83"/>
  <c r="J190" i="83"/>
  <c r="K190" i="83"/>
  <c r="D191" i="83"/>
  <c r="E191" i="83"/>
  <c r="F191" i="83"/>
  <c r="G191" i="83"/>
  <c r="H191" i="83"/>
  <c r="I191" i="83"/>
  <c r="J191" i="83"/>
  <c r="K191" i="83"/>
  <c r="D192" i="83"/>
  <c r="E192" i="83"/>
  <c r="F192" i="83"/>
  <c r="G192" i="83"/>
  <c r="H192" i="83"/>
  <c r="I192" i="83"/>
  <c r="J192" i="83"/>
  <c r="K192" i="83"/>
  <c r="D193" i="83"/>
  <c r="E193" i="83"/>
  <c r="F193" i="83"/>
  <c r="G193" i="83"/>
  <c r="H193" i="83"/>
  <c r="I193" i="83"/>
  <c r="J193" i="83"/>
  <c r="K193" i="83"/>
  <c r="D194" i="83"/>
  <c r="E194" i="83"/>
  <c r="F194" i="83"/>
  <c r="G194" i="83"/>
  <c r="H194" i="83"/>
  <c r="I194" i="83"/>
  <c r="J194" i="83"/>
  <c r="K194" i="83"/>
  <c r="D195" i="83"/>
  <c r="E195" i="83"/>
  <c r="F195" i="83"/>
  <c r="G195" i="83"/>
  <c r="H195" i="83"/>
  <c r="I195" i="83"/>
  <c r="J195" i="83"/>
  <c r="K195" i="83"/>
  <c r="D196" i="83"/>
  <c r="E196" i="83"/>
  <c r="F196" i="83"/>
  <c r="G196" i="83"/>
  <c r="H196" i="83"/>
  <c r="I196" i="83"/>
  <c r="J196" i="83"/>
  <c r="K196" i="83"/>
  <c r="D197" i="83"/>
  <c r="E197" i="83"/>
  <c r="F197" i="83"/>
  <c r="G197" i="83"/>
  <c r="H197" i="83"/>
  <c r="I197" i="83"/>
  <c r="J197" i="83"/>
  <c r="K197" i="83"/>
  <c r="D198" i="83"/>
  <c r="E198" i="83"/>
  <c r="F198" i="83"/>
  <c r="G198" i="83"/>
  <c r="H198" i="83"/>
  <c r="I198" i="83"/>
  <c r="J198" i="83"/>
  <c r="K198" i="83"/>
  <c r="D199" i="83"/>
  <c r="E199" i="83"/>
  <c r="F199" i="83"/>
  <c r="G199" i="83"/>
  <c r="H199" i="83"/>
  <c r="I199" i="83"/>
  <c r="J199" i="83"/>
  <c r="K199" i="83"/>
  <c r="D200" i="83"/>
  <c r="E200" i="83"/>
  <c r="F200" i="83"/>
  <c r="G200" i="83"/>
  <c r="H200" i="83"/>
  <c r="I200" i="83"/>
  <c r="J200" i="83"/>
  <c r="K200" i="83"/>
  <c r="D201" i="83"/>
  <c r="E201" i="83"/>
  <c r="F201" i="83"/>
  <c r="G201" i="83"/>
  <c r="H201" i="83"/>
  <c r="I201" i="83"/>
  <c r="J201" i="83"/>
  <c r="K201" i="83"/>
  <c r="D202" i="83"/>
  <c r="E202" i="83"/>
  <c r="F202" i="83"/>
  <c r="G202" i="83"/>
  <c r="H202" i="83"/>
  <c r="I202" i="83"/>
  <c r="J202" i="83"/>
  <c r="K202" i="83"/>
  <c r="D203" i="83"/>
  <c r="E203" i="83"/>
  <c r="F203" i="83"/>
  <c r="G203" i="83"/>
  <c r="H203" i="83"/>
  <c r="I203" i="83"/>
  <c r="J203" i="83"/>
  <c r="K203" i="83"/>
  <c r="D204" i="83"/>
  <c r="E204" i="83"/>
  <c r="F204" i="83"/>
  <c r="G204" i="83"/>
  <c r="H204" i="83"/>
  <c r="I204" i="83"/>
  <c r="J204" i="83"/>
  <c r="K204" i="83"/>
  <c r="D205" i="83"/>
  <c r="E205" i="83"/>
  <c r="F205" i="83"/>
  <c r="G205" i="83"/>
  <c r="H205" i="83"/>
  <c r="I205" i="83"/>
  <c r="J205" i="83"/>
  <c r="K205" i="83"/>
  <c r="D206" i="83"/>
  <c r="E206" i="83"/>
  <c r="F206" i="83"/>
  <c r="G206" i="83"/>
  <c r="H206" i="83"/>
  <c r="I206" i="83"/>
  <c r="J206" i="83"/>
  <c r="K206" i="83"/>
  <c r="D207" i="83"/>
  <c r="E207" i="83"/>
  <c r="F207" i="83"/>
  <c r="G207" i="83"/>
  <c r="H207" i="83"/>
  <c r="I207" i="83"/>
  <c r="J207" i="83"/>
  <c r="K207" i="83"/>
  <c r="D208" i="83"/>
  <c r="E208" i="83"/>
  <c r="F208" i="83"/>
  <c r="G208" i="83"/>
  <c r="H208" i="83"/>
  <c r="I208" i="83"/>
  <c r="J208" i="83"/>
  <c r="K208" i="83"/>
  <c r="D209" i="83"/>
  <c r="E209" i="83"/>
  <c r="F209" i="83"/>
  <c r="G209" i="83"/>
  <c r="H209" i="83"/>
  <c r="I209" i="83"/>
  <c r="J209" i="83"/>
  <c r="K209" i="83"/>
  <c r="D210" i="83"/>
  <c r="E210" i="83"/>
  <c r="F210" i="83"/>
  <c r="G210" i="83"/>
  <c r="H210" i="83"/>
  <c r="I210" i="83"/>
  <c r="J210" i="83"/>
  <c r="K210" i="83"/>
  <c r="D211" i="83"/>
  <c r="E211" i="83"/>
  <c r="F211" i="83"/>
  <c r="G211" i="83"/>
  <c r="H211" i="83"/>
  <c r="I211" i="83"/>
  <c r="J211" i="83"/>
  <c r="K211" i="83"/>
  <c r="D212" i="83"/>
  <c r="E212" i="83"/>
  <c r="F212" i="83"/>
  <c r="G212" i="83"/>
  <c r="H212" i="83"/>
  <c r="I212" i="83"/>
  <c r="J212" i="83"/>
  <c r="K212" i="83"/>
  <c r="D213" i="83"/>
  <c r="E213" i="83"/>
  <c r="F213" i="83"/>
  <c r="G213" i="83"/>
  <c r="H213" i="83"/>
  <c r="I213" i="83"/>
  <c r="J213" i="83"/>
  <c r="K213" i="83"/>
  <c r="D214" i="83"/>
  <c r="E214" i="83"/>
  <c r="F214" i="83"/>
  <c r="G214" i="83"/>
  <c r="H214" i="83"/>
  <c r="I214" i="83"/>
  <c r="J214" i="83"/>
  <c r="K214" i="83"/>
  <c r="D215" i="83"/>
  <c r="E215" i="83"/>
  <c r="F215" i="83"/>
  <c r="G215" i="83"/>
  <c r="H215" i="83"/>
  <c r="I215" i="83"/>
  <c r="J215" i="83"/>
  <c r="K215" i="83"/>
  <c r="D216" i="83"/>
  <c r="E216" i="83"/>
  <c r="F216" i="83"/>
  <c r="G216" i="83"/>
  <c r="H216" i="83"/>
  <c r="I216" i="83"/>
  <c r="J216" i="83"/>
  <c r="K216" i="83"/>
  <c r="D217" i="83"/>
  <c r="E217" i="83"/>
  <c r="F217" i="83"/>
  <c r="G217" i="83"/>
  <c r="H217" i="83"/>
  <c r="I217" i="83"/>
  <c r="J217" i="83"/>
  <c r="K217" i="83"/>
  <c r="D218" i="83"/>
  <c r="E218" i="83"/>
  <c r="F218" i="83"/>
  <c r="G218" i="83"/>
  <c r="H218" i="83"/>
  <c r="I218" i="83"/>
  <c r="J218" i="83"/>
  <c r="K218" i="83"/>
  <c r="D219" i="83"/>
  <c r="E219" i="83"/>
  <c r="F219" i="83"/>
  <c r="G219" i="83"/>
  <c r="H219" i="83"/>
  <c r="I219" i="83"/>
  <c r="J219" i="83"/>
  <c r="K219" i="83"/>
  <c r="D220" i="83"/>
  <c r="E220" i="83"/>
  <c r="F220" i="83"/>
  <c r="G220" i="83"/>
  <c r="H220" i="83"/>
  <c r="I220" i="83"/>
  <c r="J220" i="83"/>
  <c r="K220" i="83"/>
  <c r="D221" i="83"/>
  <c r="E221" i="83"/>
  <c r="F221" i="83"/>
  <c r="G221" i="83"/>
  <c r="H221" i="83"/>
  <c r="I221" i="83"/>
  <c r="J221" i="83"/>
  <c r="K221" i="83"/>
  <c r="D222" i="83"/>
  <c r="E222" i="83"/>
  <c r="F222" i="83"/>
  <c r="G222" i="83"/>
  <c r="H222" i="83"/>
  <c r="I222" i="83"/>
  <c r="J222" i="83"/>
  <c r="K222" i="83"/>
  <c r="D223" i="83"/>
  <c r="E223" i="83"/>
  <c r="F223" i="83"/>
  <c r="G223" i="83"/>
  <c r="H223" i="83"/>
  <c r="I223" i="83"/>
  <c r="J223" i="83"/>
  <c r="K223" i="83"/>
  <c r="D224" i="83"/>
  <c r="E224" i="83"/>
  <c r="F224" i="83"/>
  <c r="G224" i="83"/>
  <c r="H224" i="83"/>
  <c r="I224" i="83"/>
  <c r="J224" i="83"/>
  <c r="K224" i="83"/>
  <c r="D225" i="83"/>
  <c r="E225" i="83"/>
  <c r="F225" i="83"/>
  <c r="G225" i="83"/>
  <c r="H225" i="83"/>
  <c r="I225" i="83"/>
  <c r="J225" i="83"/>
  <c r="K225" i="83"/>
  <c r="D226" i="83"/>
  <c r="E226" i="83"/>
  <c r="F226" i="83"/>
  <c r="G226" i="83"/>
  <c r="H226" i="83"/>
  <c r="I226" i="83"/>
  <c r="J226" i="83"/>
  <c r="K226" i="83"/>
  <c r="D227" i="83"/>
  <c r="E227" i="83"/>
  <c r="F227" i="83"/>
  <c r="G227" i="83"/>
  <c r="H227" i="83"/>
  <c r="I227" i="83"/>
  <c r="J227" i="83"/>
  <c r="K227" i="83"/>
  <c r="D228" i="83"/>
  <c r="E228" i="83"/>
  <c r="F228" i="83"/>
  <c r="G228" i="83"/>
  <c r="H228" i="83"/>
  <c r="I228" i="83"/>
  <c r="J228" i="83"/>
  <c r="K228" i="83"/>
  <c r="D229" i="83"/>
  <c r="E229" i="83"/>
  <c r="F229" i="83"/>
  <c r="G229" i="83"/>
  <c r="H229" i="83"/>
  <c r="I229" i="83"/>
  <c r="J229" i="83"/>
  <c r="K229" i="83"/>
  <c r="D230" i="83"/>
  <c r="E230" i="83"/>
  <c r="F230" i="83"/>
  <c r="G230" i="83"/>
  <c r="H230" i="83"/>
  <c r="I230" i="83"/>
  <c r="J230" i="83"/>
  <c r="K230" i="83"/>
  <c r="D231" i="83"/>
  <c r="E231" i="83"/>
  <c r="F231" i="83"/>
  <c r="G231" i="83"/>
  <c r="H231" i="83"/>
  <c r="I231" i="83"/>
  <c r="J231" i="83"/>
  <c r="K231" i="83"/>
  <c r="D232" i="83"/>
  <c r="E232" i="83"/>
  <c r="F232" i="83"/>
  <c r="G232" i="83"/>
  <c r="H232" i="83"/>
  <c r="I232" i="83"/>
  <c r="J232" i="83"/>
  <c r="K232" i="83"/>
  <c r="D233" i="83"/>
  <c r="E233" i="83"/>
  <c r="F233" i="83"/>
  <c r="G233" i="83"/>
  <c r="H233" i="83"/>
  <c r="I233" i="83"/>
  <c r="J233" i="83"/>
  <c r="K233" i="83"/>
  <c r="D234" i="83"/>
  <c r="E234" i="83"/>
  <c r="F234" i="83"/>
  <c r="G234" i="83"/>
  <c r="H234" i="83"/>
  <c r="I234" i="83"/>
  <c r="J234" i="83"/>
  <c r="K234" i="83"/>
  <c r="D235" i="83"/>
  <c r="E235" i="83"/>
  <c r="F235" i="83"/>
  <c r="G235" i="83"/>
  <c r="H235" i="83"/>
  <c r="I235" i="83"/>
  <c r="J235" i="83"/>
  <c r="K235" i="83"/>
  <c r="D236" i="83"/>
  <c r="E236" i="83"/>
  <c r="F236" i="83"/>
  <c r="G236" i="83"/>
  <c r="H236" i="83"/>
  <c r="I236" i="83"/>
  <c r="J236" i="83"/>
  <c r="K236" i="83"/>
  <c r="D237" i="83"/>
  <c r="E237" i="83"/>
  <c r="F237" i="83"/>
  <c r="G237" i="83"/>
  <c r="H237" i="83"/>
  <c r="I237" i="83"/>
  <c r="J237" i="83"/>
  <c r="K237" i="83"/>
  <c r="D238" i="83"/>
  <c r="E238" i="83"/>
  <c r="F238" i="83"/>
  <c r="G238" i="83"/>
  <c r="H238" i="83"/>
  <c r="I238" i="83"/>
  <c r="J238" i="83"/>
  <c r="K238" i="83"/>
  <c r="D239" i="83"/>
  <c r="E239" i="83"/>
  <c r="F239" i="83"/>
  <c r="G239" i="83"/>
  <c r="H239" i="83"/>
  <c r="I239" i="83"/>
  <c r="J239" i="83"/>
  <c r="K239" i="83"/>
  <c r="D240" i="83"/>
  <c r="E240" i="83"/>
  <c r="F240" i="83"/>
  <c r="G240" i="83"/>
  <c r="H240" i="83"/>
  <c r="I240" i="83"/>
  <c r="J240" i="83"/>
  <c r="K240" i="83"/>
  <c r="D241" i="83"/>
  <c r="E241" i="83"/>
  <c r="F241" i="83"/>
  <c r="G241" i="83"/>
  <c r="H241" i="83"/>
  <c r="I241" i="83"/>
  <c r="J241" i="83"/>
  <c r="K241" i="83"/>
  <c r="D242" i="83"/>
  <c r="E242" i="83"/>
  <c r="F242" i="83"/>
  <c r="G242" i="83"/>
  <c r="H242" i="83"/>
  <c r="I242" i="83"/>
  <c r="J242" i="83"/>
  <c r="K242" i="83"/>
  <c r="D243" i="83"/>
  <c r="E243" i="83"/>
  <c r="F243" i="83"/>
  <c r="G243" i="83"/>
  <c r="H243" i="83"/>
  <c r="I243" i="83"/>
  <c r="J243" i="83"/>
  <c r="K243" i="83"/>
  <c r="D244" i="83"/>
  <c r="E244" i="83"/>
  <c r="F244" i="83"/>
  <c r="G244" i="83"/>
  <c r="H244" i="83"/>
  <c r="I244" i="83"/>
  <c r="J244" i="83"/>
  <c r="K244" i="83"/>
  <c r="D245" i="83"/>
  <c r="E245" i="83"/>
  <c r="F245" i="83"/>
  <c r="G245" i="83"/>
  <c r="H245" i="83"/>
  <c r="I245" i="83"/>
  <c r="J245" i="83"/>
  <c r="K245" i="83"/>
  <c r="D246" i="83"/>
  <c r="E246" i="83"/>
  <c r="F246" i="83"/>
  <c r="G246" i="83"/>
  <c r="H246" i="83"/>
  <c r="I246" i="83"/>
  <c r="J246" i="83"/>
  <c r="K246" i="83"/>
  <c r="D247" i="83"/>
  <c r="E247" i="83"/>
  <c r="F247" i="83"/>
  <c r="G247" i="83"/>
  <c r="H247" i="83"/>
  <c r="I247" i="83"/>
  <c r="J247" i="83"/>
  <c r="K247" i="83"/>
  <c r="D248" i="83"/>
  <c r="E248" i="83"/>
  <c r="F248" i="83"/>
  <c r="G248" i="83"/>
  <c r="H248" i="83"/>
  <c r="I248" i="83"/>
  <c r="J248" i="83"/>
  <c r="K248" i="83"/>
  <c r="D249" i="83"/>
  <c r="E249" i="83"/>
  <c r="F249" i="83"/>
  <c r="G249" i="83"/>
  <c r="H249" i="83"/>
  <c r="I249" i="83"/>
  <c r="J249" i="83"/>
  <c r="K249" i="83"/>
  <c r="D250" i="83"/>
  <c r="E250" i="83"/>
  <c r="F250" i="83"/>
  <c r="G250" i="83"/>
  <c r="H250" i="83"/>
  <c r="I250" i="83"/>
  <c r="J250" i="83"/>
  <c r="K250" i="83"/>
  <c r="D251" i="83"/>
  <c r="E251" i="83"/>
  <c r="F251" i="83"/>
  <c r="G251" i="83"/>
  <c r="H251" i="83"/>
  <c r="I251" i="83"/>
  <c r="J251" i="83"/>
  <c r="K251" i="83"/>
  <c r="D252" i="83"/>
  <c r="E252" i="83"/>
  <c r="F252" i="83"/>
  <c r="G252" i="83"/>
  <c r="H252" i="83"/>
  <c r="I252" i="83"/>
  <c r="J252" i="83"/>
  <c r="K252" i="83"/>
  <c r="D253" i="83"/>
  <c r="E253" i="83"/>
  <c r="F253" i="83"/>
  <c r="G253" i="83"/>
  <c r="H253" i="83"/>
  <c r="I253" i="83"/>
  <c r="J253" i="83"/>
  <c r="K253" i="83"/>
  <c r="D254" i="83"/>
  <c r="E254" i="83"/>
  <c r="F254" i="83"/>
  <c r="G254" i="83"/>
  <c r="H254" i="83"/>
  <c r="I254" i="83"/>
  <c r="J254" i="83"/>
  <c r="K254" i="83"/>
  <c r="D255" i="83"/>
  <c r="E255" i="83"/>
  <c r="F255" i="83"/>
  <c r="G255" i="83"/>
  <c r="H255" i="83"/>
  <c r="I255" i="83"/>
  <c r="J255" i="83"/>
  <c r="K255" i="83"/>
  <c r="E4" i="83"/>
  <c r="F4" i="83"/>
  <c r="G4" i="83"/>
  <c r="H4" i="83"/>
  <c r="I4" i="83"/>
  <c r="J4" i="83"/>
  <c r="K4" i="83"/>
  <c r="D4" i="83"/>
  <c r="A3" i="119"/>
  <c r="A4" i="119"/>
  <c r="A5" i="119"/>
  <c r="A6" i="119"/>
  <c r="A7" i="119"/>
  <c r="A8" i="119"/>
  <c r="A9" i="119"/>
  <c r="A10" i="119"/>
  <c r="A11" i="119"/>
  <c r="A12" i="119"/>
  <c r="A13" i="119"/>
  <c r="A14" i="119"/>
  <c r="A15" i="119"/>
  <c r="A16" i="119"/>
  <c r="A17" i="119"/>
  <c r="A18" i="119"/>
  <c r="A19" i="119"/>
  <c r="A20" i="119"/>
  <c r="A21" i="119"/>
  <c r="A22" i="119"/>
  <c r="A23" i="119"/>
  <c r="A24" i="119"/>
  <c r="A25" i="119"/>
  <c r="A26" i="119"/>
  <c r="A27" i="119"/>
  <c r="A28" i="119"/>
  <c r="A29" i="119"/>
  <c r="A30" i="119"/>
  <c r="A31" i="119"/>
  <c r="A32" i="119"/>
  <c r="A33" i="119"/>
  <c r="A34" i="119"/>
  <c r="A35" i="119"/>
  <c r="A36" i="119"/>
  <c r="A37" i="119"/>
  <c r="A38" i="119"/>
  <c r="A39" i="119"/>
  <c r="A40" i="119"/>
  <c r="A41" i="119"/>
  <c r="A42" i="119"/>
  <c r="A43" i="119"/>
  <c r="A44" i="119"/>
  <c r="A45" i="119"/>
  <c r="A46" i="119"/>
  <c r="A47" i="119"/>
  <c r="A48" i="119"/>
  <c r="A49" i="119"/>
  <c r="A50" i="119"/>
  <c r="A51" i="119"/>
  <c r="A52" i="119"/>
  <c r="A53" i="119"/>
  <c r="A54" i="119"/>
  <c r="A55" i="119"/>
  <c r="A56" i="119"/>
  <c r="A57" i="119"/>
  <c r="A58" i="119"/>
  <c r="A59" i="119"/>
  <c r="A60" i="119"/>
  <c r="A61" i="119"/>
  <c r="A62" i="119"/>
  <c r="A63" i="119"/>
  <c r="A64" i="119"/>
  <c r="A65" i="119"/>
  <c r="A66" i="119"/>
  <c r="A67" i="119"/>
  <c r="A68" i="119"/>
  <c r="A69" i="119"/>
  <c r="A70" i="119"/>
  <c r="A71" i="119"/>
  <c r="A72" i="119"/>
  <c r="A73" i="119"/>
  <c r="A74" i="119"/>
  <c r="A75" i="119"/>
  <c r="A76" i="119"/>
  <c r="A77" i="119"/>
  <c r="A78" i="119"/>
  <c r="A79" i="119"/>
  <c r="A80" i="119"/>
  <c r="A81" i="119"/>
  <c r="A82" i="119"/>
  <c r="A83" i="119"/>
  <c r="A84" i="119"/>
  <c r="A85" i="119"/>
  <c r="A86" i="119"/>
  <c r="A87" i="119"/>
  <c r="A88" i="119"/>
  <c r="A89" i="119"/>
  <c r="A90" i="119"/>
  <c r="A91" i="119"/>
  <c r="A92" i="119"/>
  <c r="A93" i="119"/>
  <c r="A94" i="119"/>
  <c r="A95" i="119"/>
  <c r="A96" i="119"/>
  <c r="A97" i="119"/>
  <c r="A98" i="119"/>
  <c r="A99" i="119"/>
  <c r="A100" i="119"/>
  <c r="A101" i="119"/>
  <c r="A102" i="119"/>
  <c r="A103" i="119"/>
  <c r="A104" i="119"/>
  <c r="A105" i="119"/>
  <c r="A106" i="119"/>
  <c r="A107" i="119"/>
  <c r="A108" i="119"/>
  <c r="A109" i="119"/>
  <c r="A110" i="119"/>
  <c r="A111" i="119"/>
  <c r="A112" i="119"/>
  <c r="A113" i="119"/>
  <c r="A114" i="119"/>
  <c r="A115" i="119"/>
  <c r="A116" i="119"/>
  <c r="A117" i="119"/>
  <c r="A118" i="119"/>
  <c r="A119" i="119"/>
  <c r="A120" i="119"/>
  <c r="A121" i="119"/>
  <c r="A122" i="119"/>
  <c r="A123" i="119"/>
  <c r="A124" i="119"/>
  <c r="A125" i="119"/>
  <c r="A126" i="119"/>
  <c r="A127" i="119"/>
  <c r="A128" i="119"/>
  <c r="A129" i="119"/>
  <c r="A130" i="119"/>
  <c r="A131" i="119"/>
  <c r="A132" i="119"/>
  <c r="A133" i="119"/>
  <c r="A134" i="119"/>
  <c r="A135" i="119"/>
  <c r="A136" i="119"/>
  <c r="A137" i="119"/>
  <c r="A138" i="119"/>
  <c r="A139" i="119"/>
  <c r="A140" i="119"/>
  <c r="A141" i="119"/>
  <c r="A142" i="119"/>
  <c r="A143" i="119"/>
  <c r="A144" i="119"/>
  <c r="A145" i="119"/>
  <c r="A146" i="119"/>
  <c r="A147" i="119"/>
  <c r="A148" i="119"/>
  <c r="A149" i="119"/>
  <c r="A150" i="119"/>
  <c r="A151" i="119"/>
  <c r="A152" i="119"/>
  <c r="A153" i="119"/>
  <c r="A154" i="119"/>
  <c r="A155" i="119"/>
  <c r="A156" i="119"/>
  <c r="A157" i="119"/>
  <c r="A158" i="119"/>
  <c r="A159" i="119"/>
  <c r="A160" i="119"/>
  <c r="A161" i="119"/>
  <c r="A162" i="119"/>
  <c r="A163" i="119"/>
  <c r="A164" i="119"/>
  <c r="A165" i="119"/>
  <c r="A166" i="119"/>
  <c r="A167" i="119"/>
  <c r="A168" i="119"/>
  <c r="A169" i="119"/>
  <c r="A170" i="119"/>
  <c r="A171" i="119"/>
  <c r="A172" i="119"/>
  <c r="A173" i="119"/>
  <c r="A174" i="119"/>
  <c r="A175" i="119"/>
  <c r="A176" i="119"/>
  <c r="A177" i="119"/>
  <c r="A178" i="119"/>
  <c r="A179" i="119"/>
  <c r="A180" i="119"/>
  <c r="A181" i="119"/>
  <c r="A182" i="119"/>
  <c r="A183" i="119"/>
  <c r="A184" i="119"/>
  <c r="A185" i="119"/>
  <c r="A186" i="119"/>
  <c r="A187" i="119"/>
  <c r="A188" i="119"/>
  <c r="A189" i="119"/>
  <c r="A190" i="119"/>
  <c r="A191" i="119"/>
  <c r="A192" i="119"/>
  <c r="A193" i="119"/>
  <c r="A194" i="119"/>
  <c r="A195" i="119"/>
  <c r="A196" i="119"/>
  <c r="A197" i="119"/>
  <c r="A198" i="119"/>
  <c r="A199" i="119"/>
  <c r="A200" i="119"/>
  <c r="A201" i="119"/>
  <c r="A202" i="119"/>
  <c r="A203" i="119"/>
  <c r="A204" i="119"/>
  <c r="A205" i="119"/>
  <c r="A206" i="119"/>
  <c r="A207" i="119"/>
  <c r="A208" i="119"/>
  <c r="A209" i="119"/>
  <c r="A210" i="119"/>
  <c r="A211" i="119"/>
  <c r="A212" i="119"/>
  <c r="A213" i="119"/>
  <c r="A214" i="119"/>
  <c r="A215" i="119"/>
  <c r="A216" i="119"/>
  <c r="A217" i="119"/>
  <c r="A218" i="119"/>
  <c r="A219" i="119"/>
  <c r="A220" i="119"/>
  <c r="A221" i="119"/>
  <c r="A222" i="119"/>
  <c r="A223" i="119"/>
  <c r="A224" i="119"/>
  <c r="A225" i="119"/>
  <c r="A226" i="119"/>
  <c r="A227" i="119"/>
  <c r="A228" i="119"/>
  <c r="A229" i="119"/>
  <c r="A230" i="119"/>
  <c r="A231" i="119"/>
  <c r="A232" i="119"/>
  <c r="A233" i="119"/>
  <c r="A234" i="119"/>
  <c r="A235" i="119"/>
  <c r="A236" i="119"/>
  <c r="A237" i="119"/>
  <c r="A238" i="119"/>
  <c r="A239" i="119"/>
  <c r="A240" i="119"/>
  <c r="A241" i="119"/>
  <c r="A242" i="119"/>
  <c r="A243" i="119"/>
  <c r="A244" i="119"/>
  <c r="A245" i="119"/>
  <c r="A246" i="119"/>
  <c r="A247" i="119"/>
  <c r="A248" i="119"/>
  <c r="A249" i="119"/>
  <c r="A250" i="119"/>
  <c r="A251" i="119"/>
  <c r="A252" i="119"/>
  <c r="A253" i="119"/>
  <c r="A2" i="119"/>
  <c r="AV81" i="59"/>
  <c r="AV82" i="59"/>
  <c r="AV83" i="59"/>
  <c r="AW235" i="59"/>
  <c r="AX235" i="59"/>
  <c r="AY235" i="59"/>
  <c r="AZ235" i="59"/>
  <c r="BA235" i="59"/>
  <c r="BB235" i="59"/>
  <c r="AW236" i="59"/>
  <c r="AX236" i="59"/>
  <c r="AY236" i="59"/>
  <c r="AZ236" i="59"/>
  <c r="BA236" i="59"/>
  <c r="BB236" i="59"/>
  <c r="AW237" i="59"/>
  <c r="AX237" i="59"/>
  <c r="AY237" i="59"/>
  <c r="AZ237" i="59"/>
  <c r="BA237" i="59"/>
  <c r="BB237" i="59"/>
  <c r="AV238" i="59"/>
  <c r="AW238" i="59"/>
  <c r="AX238" i="59"/>
  <c r="AY238" i="59"/>
  <c r="AZ238" i="59"/>
  <c r="BA238" i="59"/>
  <c r="BB238" i="59"/>
  <c r="AV239" i="59"/>
  <c r="AW239" i="59"/>
  <c r="AX239" i="59"/>
  <c r="AY239" i="59"/>
  <c r="AZ239" i="59"/>
  <c r="BA239" i="59"/>
  <c r="BB239" i="59"/>
  <c r="AV240" i="59"/>
  <c r="AW240" i="59"/>
  <c r="AX240" i="59"/>
  <c r="AY240" i="59"/>
  <c r="AZ240" i="59"/>
  <c r="BA240" i="59"/>
  <c r="BB240" i="59"/>
  <c r="AV241" i="59"/>
  <c r="AW241" i="59"/>
  <c r="AX241" i="59"/>
  <c r="AY241" i="59"/>
  <c r="AZ241" i="59"/>
  <c r="BA241" i="59"/>
  <c r="BB241" i="59"/>
  <c r="AV242" i="59"/>
  <c r="AW242" i="59"/>
  <c r="AX242" i="59"/>
  <c r="AY242" i="59"/>
  <c r="AZ242" i="59"/>
  <c r="BA242" i="59"/>
  <c r="BB242" i="59"/>
  <c r="AV243" i="59"/>
  <c r="AW243" i="59"/>
  <c r="AX243" i="59"/>
  <c r="AY243" i="59"/>
  <c r="AZ243" i="59"/>
  <c r="BA243" i="59"/>
  <c r="BB243" i="59"/>
  <c r="AV244" i="59"/>
  <c r="AW244" i="59"/>
  <c r="AX244" i="59"/>
  <c r="AY244" i="59"/>
  <c r="AZ244" i="59"/>
  <c r="BA244" i="59"/>
  <c r="BB244" i="59"/>
  <c r="AV245" i="59"/>
  <c r="AW245" i="59"/>
  <c r="AX245" i="59"/>
  <c r="AY245" i="59"/>
  <c r="AZ245" i="59"/>
  <c r="BA245" i="59"/>
  <c r="BB245" i="59"/>
  <c r="C1" i="59"/>
  <c r="C1" i="69"/>
  <c r="C1" i="117"/>
  <c r="K245" i="59"/>
  <c r="L245" i="59"/>
  <c r="M245" i="59"/>
  <c r="N245" i="59"/>
  <c r="O245" i="59"/>
  <c r="Q245" i="59"/>
  <c r="R245" i="59"/>
  <c r="U245" i="59"/>
  <c r="V245" i="59"/>
  <c r="W245" i="59"/>
  <c r="X245" i="59"/>
  <c r="Y245" i="59"/>
  <c r="Z245" i="59"/>
  <c r="AA245" i="59"/>
  <c r="AC245" i="59"/>
  <c r="AD245" i="59"/>
  <c r="AG245" i="59"/>
  <c r="AH245" i="59"/>
  <c r="AI245" i="59"/>
  <c r="AJ245" i="59"/>
  <c r="AK245" i="59"/>
  <c r="AL245" i="59"/>
  <c r="AM245" i="59"/>
  <c r="AO245" i="59"/>
  <c r="AP245" i="59"/>
  <c r="AR245" i="59"/>
  <c r="AS245" i="59"/>
  <c r="AT245" i="59"/>
  <c r="AU245" i="59"/>
  <c r="AQ81" i="59"/>
  <c r="AQ82" i="59"/>
  <c r="AQ83" i="59"/>
  <c r="AR83" i="59"/>
  <c r="AL238" i="59"/>
  <c r="AM238" i="59"/>
  <c r="AN238" i="59"/>
  <c r="AQ238" i="59"/>
  <c r="AR238" i="59"/>
  <c r="AS238" i="59"/>
  <c r="AT238" i="59"/>
  <c r="AL239" i="59"/>
  <c r="AM239" i="59"/>
  <c r="AN239" i="59"/>
  <c r="AQ239" i="59"/>
  <c r="AR239" i="59"/>
  <c r="AS239" i="59"/>
  <c r="AT239" i="59"/>
  <c r="AU239" i="59"/>
  <c r="AL240" i="59"/>
  <c r="AM240" i="59"/>
  <c r="AN240" i="59"/>
  <c r="AQ240" i="59"/>
  <c r="AR240" i="59"/>
  <c r="AS240" i="59"/>
  <c r="AT240" i="59"/>
  <c r="AU240" i="59"/>
  <c r="AL241" i="59"/>
  <c r="AM241" i="59"/>
  <c r="AN241" i="59"/>
  <c r="AQ241" i="59"/>
  <c r="AR241" i="59"/>
  <c r="AS241" i="59"/>
  <c r="AT241" i="59"/>
  <c r="AU241" i="59"/>
  <c r="AL242" i="59"/>
  <c r="AM242" i="59"/>
  <c r="AN242" i="59"/>
  <c r="AO242" i="59"/>
  <c r="AP242" i="59"/>
  <c r="AQ242" i="59"/>
  <c r="AR242" i="59"/>
  <c r="AS242" i="59"/>
  <c r="AT242" i="59"/>
  <c r="AU242" i="59"/>
  <c r="AL243" i="59"/>
  <c r="AM243" i="59"/>
  <c r="AN243" i="59"/>
  <c r="AO243" i="59"/>
  <c r="AP243" i="59"/>
  <c r="AQ243" i="59"/>
  <c r="AR243" i="59"/>
  <c r="AS243" i="59"/>
  <c r="AT243" i="59"/>
  <c r="AU243" i="59"/>
  <c r="AL244" i="59"/>
  <c r="AM244" i="59"/>
  <c r="AN244" i="59"/>
  <c r="AO244" i="59"/>
  <c r="AP244" i="59"/>
  <c r="AQ244" i="59"/>
  <c r="AR244" i="59"/>
  <c r="AS244" i="59"/>
  <c r="AT244" i="59"/>
  <c r="AU244" i="59"/>
  <c r="AN245" i="59"/>
  <c r="AQ245" i="59"/>
  <c r="AF238" i="59"/>
  <c r="AG238" i="59"/>
  <c r="AH238" i="59"/>
  <c r="AI238" i="59"/>
  <c r="AJ238" i="59"/>
  <c r="AK238" i="59"/>
  <c r="AF239" i="59"/>
  <c r="AG239" i="59"/>
  <c r="AH239" i="59"/>
  <c r="AI239" i="59"/>
  <c r="AJ239" i="59"/>
  <c r="AK239" i="59"/>
  <c r="AF240" i="59"/>
  <c r="AG240" i="59"/>
  <c r="AH240" i="59"/>
  <c r="AI240" i="59"/>
  <c r="AJ240" i="59"/>
  <c r="AK240" i="59"/>
  <c r="AF241" i="59"/>
  <c r="AG241" i="59"/>
  <c r="AH241" i="59"/>
  <c r="AI241" i="59"/>
  <c r="AJ241" i="59"/>
  <c r="AK241" i="59"/>
  <c r="AF242" i="59"/>
  <c r="AG242" i="59"/>
  <c r="AH242" i="59"/>
  <c r="AI242" i="59"/>
  <c r="AJ242" i="59"/>
  <c r="AK242" i="59"/>
  <c r="AF243" i="59"/>
  <c r="AG243" i="59"/>
  <c r="AH243" i="59"/>
  <c r="AI243" i="59"/>
  <c r="AJ243" i="59"/>
  <c r="AK243" i="59"/>
  <c r="AF244" i="59"/>
  <c r="AG244" i="59"/>
  <c r="AH244" i="59"/>
  <c r="AI244" i="59"/>
  <c r="AJ244" i="59"/>
  <c r="AK244" i="59"/>
  <c r="AF245" i="59"/>
  <c r="V4" i="59"/>
  <c r="W4" i="59"/>
  <c r="X4" i="59"/>
  <c r="Y4" i="59"/>
  <c r="Z4" i="59"/>
  <c r="AA4" i="59"/>
  <c r="V5" i="59"/>
  <c r="W5" i="59"/>
  <c r="X5" i="59"/>
  <c r="Y5" i="59"/>
  <c r="Z5" i="59"/>
  <c r="AA5" i="59"/>
  <c r="V15" i="59"/>
  <c r="W15" i="59"/>
  <c r="X15" i="59"/>
  <c r="Y15" i="59"/>
  <c r="Z15" i="59"/>
  <c r="AA15" i="59"/>
  <c r="V16" i="59"/>
  <c r="W16" i="59"/>
  <c r="X16" i="59"/>
  <c r="Y16" i="59"/>
  <c r="Z16" i="59"/>
  <c r="AA16" i="59"/>
  <c r="V37" i="59"/>
  <c r="W37" i="59"/>
  <c r="X37" i="59"/>
  <c r="Y37" i="59"/>
  <c r="Z37" i="59"/>
  <c r="AA37" i="59"/>
  <c r="V38" i="59"/>
  <c r="W38" i="59"/>
  <c r="X38" i="59"/>
  <c r="Y38" i="59"/>
  <c r="Z38" i="59"/>
  <c r="AA38" i="59"/>
  <c r="V48" i="59"/>
  <c r="W48" i="59"/>
  <c r="X48" i="59"/>
  <c r="Y48" i="59"/>
  <c r="Z48" i="59"/>
  <c r="AA48" i="59"/>
  <c r="V49" i="59"/>
  <c r="W49" i="59"/>
  <c r="X49" i="59"/>
  <c r="Y49" i="59"/>
  <c r="Z49" i="59"/>
  <c r="AA49" i="59"/>
  <c r="V59" i="59"/>
  <c r="W59" i="59"/>
  <c r="X59" i="59"/>
  <c r="Y59" i="59"/>
  <c r="Z59" i="59"/>
  <c r="AA59" i="59"/>
  <c r="V60" i="59"/>
  <c r="W60" i="59"/>
  <c r="X60" i="59"/>
  <c r="Y60" i="59"/>
  <c r="Z60" i="59"/>
  <c r="AA60" i="59"/>
  <c r="V70" i="59"/>
  <c r="W70" i="59"/>
  <c r="X70" i="59"/>
  <c r="Y70" i="59"/>
  <c r="Z70" i="59"/>
  <c r="AA70" i="59"/>
  <c r="V71" i="59"/>
  <c r="W71" i="59"/>
  <c r="X71" i="59"/>
  <c r="Y71" i="59"/>
  <c r="Z71" i="59"/>
  <c r="AA71" i="59"/>
  <c r="AB71" i="59"/>
  <c r="Q81" i="59"/>
  <c r="R81" i="59"/>
  <c r="S81" i="59"/>
  <c r="V81" i="59"/>
  <c r="W81" i="59"/>
  <c r="X81" i="59"/>
  <c r="Y81" i="59"/>
  <c r="Z81" i="59"/>
  <c r="AA81" i="59"/>
  <c r="Q82" i="59"/>
  <c r="R82" i="59"/>
  <c r="S82" i="59"/>
  <c r="V82" i="59"/>
  <c r="W82" i="59"/>
  <c r="X82" i="59"/>
  <c r="Y82" i="59"/>
  <c r="Z82" i="59"/>
  <c r="AA82" i="59"/>
  <c r="Q83" i="59"/>
  <c r="R83" i="59"/>
  <c r="Y86" i="59"/>
  <c r="AA86" i="59"/>
  <c r="V92" i="59"/>
  <c r="W92" i="59"/>
  <c r="X92" i="59"/>
  <c r="Y92" i="59"/>
  <c r="Z92" i="59"/>
  <c r="AA92" i="59"/>
  <c r="V93" i="59"/>
  <c r="W93" i="59"/>
  <c r="X93" i="59"/>
  <c r="Y93" i="59"/>
  <c r="Z93" i="59"/>
  <c r="AA93" i="59"/>
  <c r="V103" i="59"/>
  <c r="W103" i="59"/>
  <c r="X103" i="59"/>
  <c r="Y103" i="59"/>
  <c r="Z103" i="59"/>
  <c r="AA103" i="59"/>
  <c r="V104" i="59"/>
  <c r="W104" i="59"/>
  <c r="X104" i="59"/>
  <c r="Y104" i="59"/>
  <c r="Z104" i="59"/>
  <c r="AA104" i="59"/>
  <c r="V114" i="59"/>
  <c r="W114" i="59"/>
  <c r="X114" i="59"/>
  <c r="Y114" i="59"/>
  <c r="Z114" i="59"/>
  <c r="AA114" i="59"/>
  <c r="V115" i="59"/>
  <c r="W115" i="59"/>
  <c r="X115" i="59"/>
  <c r="Y115" i="59"/>
  <c r="Z115" i="59"/>
  <c r="AA115" i="59"/>
  <c r="V125" i="59"/>
  <c r="W125" i="59"/>
  <c r="X125" i="59"/>
  <c r="Y125" i="59"/>
  <c r="Z125" i="59"/>
  <c r="AA125" i="59"/>
  <c r="V126" i="59"/>
  <c r="W126" i="59"/>
  <c r="X126" i="59"/>
  <c r="Y126" i="59"/>
  <c r="Z126" i="59"/>
  <c r="AA126" i="59"/>
  <c r="V136" i="59"/>
  <c r="W136" i="59"/>
  <c r="X136" i="59"/>
  <c r="Y136" i="59"/>
  <c r="Z136" i="59"/>
  <c r="AA136" i="59"/>
  <c r="V137" i="59"/>
  <c r="W137" i="59"/>
  <c r="X137" i="59"/>
  <c r="Y137" i="59"/>
  <c r="Z137" i="59"/>
  <c r="AA137" i="59"/>
  <c r="V147" i="59"/>
  <c r="W147" i="59"/>
  <c r="X147" i="59"/>
  <c r="Y147" i="59"/>
  <c r="Z147" i="59"/>
  <c r="AA147" i="59"/>
  <c r="V148" i="59"/>
  <c r="W148" i="59"/>
  <c r="X148" i="59"/>
  <c r="Y148" i="59"/>
  <c r="Z148" i="59"/>
  <c r="AA148" i="59"/>
  <c r="V158" i="59"/>
  <c r="W158" i="59"/>
  <c r="X158" i="59"/>
  <c r="Y158" i="59"/>
  <c r="Z158" i="59"/>
  <c r="AA158" i="59"/>
  <c r="V159" i="59"/>
  <c r="W159" i="59"/>
  <c r="X159" i="59"/>
  <c r="Y159" i="59"/>
  <c r="Z159" i="59"/>
  <c r="AA159" i="59"/>
  <c r="V180" i="59"/>
  <c r="W180" i="59"/>
  <c r="X180" i="59"/>
  <c r="Y180" i="59"/>
  <c r="Z180" i="59"/>
  <c r="AA180" i="59"/>
  <c r="V181" i="59"/>
  <c r="W181" i="59"/>
  <c r="X181" i="59"/>
  <c r="Y181" i="59"/>
  <c r="Z181" i="59"/>
  <c r="AA181" i="59"/>
  <c r="V191" i="59"/>
  <c r="W191" i="59"/>
  <c r="X191" i="59"/>
  <c r="Y191" i="59"/>
  <c r="Z191" i="59"/>
  <c r="AA191" i="59"/>
  <c r="V192" i="59"/>
  <c r="W192" i="59"/>
  <c r="X192" i="59"/>
  <c r="Y192" i="59"/>
  <c r="Z192" i="59"/>
  <c r="AA192" i="59"/>
  <c r="V202" i="59"/>
  <c r="W202" i="59"/>
  <c r="X202" i="59"/>
  <c r="Y202" i="59"/>
  <c r="Z202" i="59"/>
  <c r="AA202" i="59"/>
  <c r="V203" i="59"/>
  <c r="W203" i="59"/>
  <c r="X203" i="59"/>
  <c r="Y203" i="59"/>
  <c r="Z203" i="59"/>
  <c r="AA203" i="59"/>
  <c r="V213" i="59"/>
  <c r="W213" i="59"/>
  <c r="X213" i="59"/>
  <c r="Y213" i="59"/>
  <c r="Z213" i="59"/>
  <c r="AA213" i="59"/>
  <c r="V214" i="59"/>
  <c r="W214" i="59"/>
  <c r="X214" i="59"/>
  <c r="Y214" i="59"/>
  <c r="Z214" i="59"/>
  <c r="AA214" i="59"/>
  <c r="V224" i="59"/>
  <c r="W224" i="59"/>
  <c r="X224" i="59"/>
  <c r="Y224" i="59"/>
  <c r="Z224" i="59"/>
  <c r="AA224" i="59"/>
  <c r="V225" i="59"/>
  <c r="W225" i="59"/>
  <c r="X225" i="59"/>
  <c r="Y225" i="59"/>
  <c r="Z225" i="59"/>
  <c r="AA225" i="59"/>
  <c r="Q238" i="59"/>
  <c r="R238" i="59"/>
  <c r="S238" i="59"/>
  <c r="T238" i="59"/>
  <c r="U238" i="59"/>
  <c r="AB238" i="59"/>
  <c r="AC238" i="59"/>
  <c r="AD238" i="59"/>
  <c r="AE238" i="59"/>
  <c r="Q239" i="59"/>
  <c r="R239" i="59"/>
  <c r="S239" i="59"/>
  <c r="T239" i="59"/>
  <c r="U239" i="59"/>
  <c r="X239" i="59"/>
  <c r="AB239" i="59"/>
  <c r="AC239" i="59"/>
  <c r="AD239" i="59"/>
  <c r="AE239" i="59"/>
  <c r="Q240" i="59"/>
  <c r="R240" i="59"/>
  <c r="S240" i="59"/>
  <c r="T240" i="59"/>
  <c r="U240" i="59"/>
  <c r="AB240" i="59"/>
  <c r="AC240" i="59"/>
  <c r="AD240" i="59"/>
  <c r="AE240" i="59"/>
  <c r="Q241" i="59"/>
  <c r="R241" i="59"/>
  <c r="S241" i="59"/>
  <c r="T241" i="59"/>
  <c r="U241" i="59"/>
  <c r="AB241" i="59"/>
  <c r="AC241" i="59"/>
  <c r="AD241" i="59"/>
  <c r="AE241" i="59"/>
  <c r="Q242" i="59"/>
  <c r="R242" i="59"/>
  <c r="S242" i="59"/>
  <c r="T242" i="59"/>
  <c r="U242" i="59"/>
  <c r="V242" i="59"/>
  <c r="W242" i="59"/>
  <c r="X242" i="59"/>
  <c r="Y242" i="59"/>
  <c r="Z242" i="59"/>
  <c r="AA242" i="59"/>
  <c r="AB242" i="59"/>
  <c r="AC242" i="59"/>
  <c r="AD242" i="59"/>
  <c r="AE242" i="59"/>
  <c r="Q243" i="59"/>
  <c r="R243" i="59"/>
  <c r="S243" i="59"/>
  <c r="T243" i="59"/>
  <c r="U243" i="59"/>
  <c r="V243" i="59"/>
  <c r="W243" i="59"/>
  <c r="X243" i="59"/>
  <c r="Y243" i="59"/>
  <c r="Z243" i="59"/>
  <c r="AA243" i="59"/>
  <c r="AB243" i="59"/>
  <c r="AC243" i="59"/>
  <c r="AD243" i="59"/>
  <c r="AE243" i="59"/>
  <c r="Q244" i="59"/>
  <c r="R244" i="59"/>
  <c r="S244" i="59"/>
  <c r="T244" i="59"/>
  <c r="U244" i="59"/>
  <c r="V244" i="59"/>
  <c r="W244" i="59"/>
  <c r="X244" i="59"/>
  <c r="Y244" i="59"/>
  <c r="Z244" i="59"/>
  <c r="AA244" i="59"/>
  <c r="AB244" i="59"/>
  <c r="AC244" i="59"/>
  <c r="AD244" i="59"/>
  <c r="AE244" i="59"/>
  <c r="S245" i="59"/>
  <c r="T245" i="59"/>
  <c r="AB245" i="59"/>
  <c r="AE245" i="59"/>
  <c r="O81" i="59"/>
  <c r="P81" i="59"/>
  <c r="O82" i="59"/>
  <c r="P82" i="59"/>
  <c r="M83" i="59"/>
  <c r="N83" i="59"/>
  <c r="O83" i="59"/>
  <c r="P83" i="59"/>
  <c r="N236" i="59"/>
  <c r="M238" i="59"/>
  <c r="N238" i="59"/>
  <c r="O238" i="59"/>
  <c r="P238" i="59"/>
  <c r="M239" i="59"/>
  <c r="N239" i="59"/>
  <c r="O239" i="59"/>
  <c r="P239" i="59"/>
  <c r="M240" i="59"/>
  <c r="N240" i="59"/>
  <c r="O240" i="59"/>
  <c r="P240" i="59"/>
  <c r="M241" i="59"/>
  <c r="N241" i="59"/>
  <c r="O241" i="59"/>
  <c r="P241" i="59"/>
  <c r="M242" i="59"/>
  <c r="N242" i="59"/>
  <c r="O242" i="59"/>
  <c r="P242" i="59"/>
  <c r="M243" i="59"/>
  <c r="N243" i="59"/>
  <c r="O243" i="59"/>
  <c r="P243" i="59"/>
  <c r="M244" i="59"/>
  <c r="N244" i="59"/>
  <c r="O244" i="59"/>
  <c r="P244" i="59"/>
  <c r="P245" i="59"/>
  <c r="L238" i="59"/>
  <c r="L239" i="59"/>
  <c r="L240" i="59"/>
  <c r="L241" i="59"/>
  <c r="L242" i="59"/>
  <c r="L243" i="59"/>
  <c r="L244" i="59"/>
  <c r="K238" i="59"/>
  <c r="K239" i="59"/>
  <c r="K240" i="59"/>
  <c r="K241" i="59"/>
  <c r="K242" i="59"/>
  <c r="K243" i="59"/>
  <c r="K244" i="59"/>
  <c r="J238" i="59"/>
  <c r="I239" i="59"/>
  <c r="J239" i="59"/>
  <c r="J240" i="59"/>
  <c r="J241" i="59"/>
  <c r="I244" i="59"/>
  <c r="I245" i="59"/>
  <c r="H83" i="59"/>
  <c r="H238" i="59"/>
  <c r="H239" i="59"/>
  <c r="H240" i="59"/>
  <c r="H241" i="59"/>
  <c r="H242" i="59"/>
  <c r="F197" i="59"/>
  <c r="F198" i="59"/>
  <c r="F199" i="59"/>
  <c r="F238" i="59"/>
  <c r="E237" i="59"/>
  <c r="E238" i="59"/>
  <c r="A14" i="59"/>
  <c r="A15" i="59"/>
  <c r="A16" i="59"/>
  <c r="A17" i="59"/>
  <c r="BD17" i="59" s="1"/>
  <c r="A18" i="59"/>
  <c r="BD18" i="59" s="1"/>
  <c r="A19" i="59"/>
  <c r="A20" i="59"/>
  <c r="A21" i="59"/>
  <c r="BD21" i="59" s="1"/>
  <c r="A22" i="59"/>
  <c r="A23" i="59"/>
  <c r="A24" i="59"/>
  <c r="BD24" i="59" s="1"/>
  <c r="A25" i="59"/>
  <c r="A26" i="59"/>
  <c r="A27" i="59"/>
  <c r="A28" i="59"/>
  <c r="BD28" i="59" s="1"/>
  <c r="A29" i="59"/>
  <c r="A30" i="59"/>
  <c r="BD30" i="59" s="1"/>
  <c r="A31" i="59"/>
  <c r="BD31" i="59" s="1"/>
  <c r="A32" i="59"/>
  <c r="BD32" i="59" s="1"/>
  <c r="A33" i="59"/>
  <c r="BD33" i="59" s="1"/>
  <c r="A34" i="59"/>
  <c r="A35" i="59"/>
  <c r="A36" i="59"/>
  <c r="BD36" i="59" s="1"/>
  <c r="A37" i="59"/>
  <c r="A38" i="59"/>
  <c r="A39" i="59"/>
  <c r="BD39" i="59" s="1"/>
  <c r="A40" i="59"/>
  <c r="BD40" i="59" s="1"/>
  <c r="A41" i="59"/>
  <c r="BD41" i="59" s="1"/>
  <c r="A42" i="59"/>
  <c r="BD42" i="59" s="1"/>
  <c r="A43" i="59"/>
  <c r="BD43" i="59" s="1"/>
  <c r="A44" i="59"/>
  <c r="BD44" i="59" s="1"/>
  <c r="A45" i="59"/>
  <c r="BD45" i="59" s="1"/>
  <c r="A46" i="59"/>
  <c r="A47" i="59"/>
  <c r="A48" i="59"/>
  <c r="A49" i="59"/>
  <c r="BD49" i="59" s="1"/>
  <c r="A50" i="59"/>
  <c r="A51" i="59"/>
  <c r="E51" i="59" s="1"/>
  <c r="A52" i="59"/>
  <c r="A53" i="59"/>
  <c r="P53" i="59" s="1"/>
  <c r="A54" i="59"/>
  <c r="BD54" i="59" s="1"/>
  <c r="A55" i="59"/>
  <c r="BD55" i="59" s="1"/>
  <c r="A56" i="59"/>
  <c r="A57" i="59"/>
  <c r="BD57" i="59" s="1"/>
  <c r="A58" i="59"/>
  <c r="A59" i="59"/>
  <c r="A60" i="59"/>
  <c r="N60" i="59" s="1"/>
  <c r="A61" i="59"/>
  <c r="BD61" i="59" s="1"/>
  <c r="A62" i="59"/>
  <c r="BD62" i="59" s="1"/>
  <c r="A63" i="59"/>
  <c r="BD63" i="59" s="1"/>
  <c r="A64" i="59"/>
  <c r="BD64" i="59" s="1"/>
  <c r="A65" i="59"/>
  <c r="BD65" i="59" s="1"/>
  <c r="A66" i="59"/>
  <c r="BD66" i="59" s="1"/>
  <c r="A67" i="59"/>
  <c r="A68" i="59"/>
  <c r="A69" i="59"/>
  <c r="BD69" i="59" s="1"/>
  <c r="A70" i="59"/>
  <c r="BD70" i="59" s="1"/>
  <c r="A71" i="59"/>
  <c r="A72" i="59"/>
  <c r="A73" i="59"/>
  <c r="I73" i="59" s="1"/>
  <c r="A74" i="59"/>
  <c r="A75" i="59"/>
  <c r="BD75" i="59" s="1"/>
  <c r="A76" i="59"/>
  <c r="BD76" i="59" s="1"/>
  <c r="A77" i="59"/>
  <c r="BD77" i="59" s="1"/>
  <c r="A78" i="59"/>
  <c r="BD78" i="59" s="1"/>
  <c r="A79" i="59"/>
  <c r="BD79" i="59" s="1"/>
  <c r="A80" i="59"/>
  <c r="A81" i="59"/>
  <c r="BD81" i="59" s="1"/>
  <c r="A82" i="59"/>
  <c r="BD82" i="59" s="1"/>
  <c r="A83" i="59"/>
  <c r="BD83" i="59" s="1"/>
  <c r="A84" i="59"/>
  <c r="A85" i="59"/>
  <c r="P85" i="59" s="1"/>
  <c r="A86" i="59"/>
  <c r="BD86" i="59" s="1"/>
  <c r="A87" i="59"/>
  <c r="A88" i="59"/>
  <c r="BD88" i="59" s="1"/>
  <c r="A89" i="59"/>
  <c r="BD89" i="59" s="1"/>
  <c r="A90" i="59"/>
  <c r="BD90" i="59" s="1"/>
  <c r="A91" i="59"/>
  <c r="BD91" i="59" s="1"/>
  <c r="A92" i="59"/>
  <c r="A93" i="59"/>
  <c r="BD93" i="59" s="1"/>
  <c r="A94" i="59"/>
  <c r="M94" i="59" s="1"/>
  <c r="A95" i="59"/>
  <c r="BD95" i="59" s="1"/>
  <c r="A96" i="59"/>
  <c r="A97" i="59"/>
  <c r="A98" i="59"/>
  <c r="AU98" i="59" s="1"/>
  <c r="A99" i="59"/>
  <c r="A100" i="59"/>
  <c r="BD100" i="59" s="1"/>
  <c r="A101" i="59"/>
  <c r="A102" i="59"/>
  <c r="BD102" i="59" s="1"/>
  <c r="A103" i="59"/>
  <c r="BD103" i="59" s="1"/>
  <c r="A104" i="59"/>
  <c r="BD104" i="59" s="1"/>
  <c r="A105" i="59"/>
  <c r="BD105" i="59" s="1"/>
  <c r="A106" i="59"/>
  <c r="BD106" i="59" s="1"/>
  <c r="A107" i="59"/>
  <c r="A108" i="59"/>
  <c r="A109" i="59"/>
  <c r="AE109" i="59" s="1"/>
  <c r="A110" i="59"/>
  <c r="BD110" i="59" s="1"/>
  <c r="A111" i="59"/>
  <c r="BD111" i="59" s="1"/>
  <c r="A112" i="59"/>
  <c r="A113" i="59"/>
  <c r="D113" i="59" s="1"/>
  <c r="A114" i="59"/>
  <c r="BD114" i="59" s="1"/>
  <c r="A115" i="59"/>
  <c r="K115" i="59" s="1"/>
  <c r="A116" i="59"/>
  <c r="BD116" i="59" s="1"/>
  <c r="A117" i="59"/>
  <c r="BD117" i="59" s="1"/>
  <c r="A118" i="59"/>
  <c r="BD118" i="59" s="1"/>
  <c r="A119" i="59"/>
  <c r="A120" i="59"/>
  <c r="N120" i="59" s="1"/>
  <c r="A121" i="59"/>
  <c r="BD121" i="59" s="1"/>
  <c r="A122" i="59"/>
  <c r="BD122" i="59" s="1"/>
  <c r="A123" i="59"/>
  <c r="BD123" i="59" s="1"/>
  <c r="A124" i="59"/>
  <c r="BD124" i="59" s="1"/>
  <c r="A125" i="59"/>
  <c r="BD125" i="59" s="1"/>
  <c r="A126" i="59"/>
  <c r="BD126" i="59" s="1"/>
  <c r="A127" i="59"/>
  <c r="A128" i="59"/>
  <c r="A129" i="59"/>
  <c r="BD129" i="59" s="1"/>
  <c r="A130" i="59"/>
  <c r="BD130" i="59" s="1"/>
  <c r="A131" i="59"/>
  <c r="A132" i="59"/>
  <c r="A133" i="59"/>
  <c r="A134" i="59"/>
  <c r="A135" i="59"/>
  <c r="A136" i="59"/>
  <c r="BD136" i="59" s="1"/>
  <c r="A137" i="59"/>
  <c r="BD137" i="59" s="1"/>
  <c r="A138" i="59"/>
  <c r="BD138" i="59" s="1"/>
  <c r="A139" i="59"/>
  <c r="Q139" i="59" s="1"/>
  <c r="A140" i="59"/>
  <c r="A141" i="59"/>
  <c r="BD141" i="59" s="1"/>
  <c r="A142" i="59"/>
  <c r="BD142" i="59" s="1"/>
  <c r="A143" i="59"/>
  <c r="A144" i="59"/>
  <c r="A145" i="59"/>
  <c r="A146" i="59"/>
  <c r="M146" i="59" s="1"/>
  <c r="A147" i="59"/>
  <c r="BD147" i="59" s="1"/>
  <c r="A148" i="59"/>
  <c r="AT148" i="59" s="1"/>
  <c r="A149" i="59"/>
  <c r="A150" i="59"/>
  <c r="A151" i="59"/>
  <c r="A152" i="59"/>
  <c r="M152" i="59" s="1"/>
  <c r="A153" i="59"/>
  <c r="BD153" i="59" s="1"/>
  <c r="A154" i="59"/>
  <c r="A155" i="59"/>
  <c r="A156" i="59"/>
  <c r="A157" i="59"/>
  <c r="R157" i="59" s="1"/>
  <c r="A158" i="59"/>
  <c r="A159" i="59"/>
  <c r="AE159" i="59" s="1"/>
  <c r="A160" i="59"/>
  <c r="BD160" i="59" s="1"/>
  <c r="A161" i="59"/>
  <c r="BD161" i="59" s="1"/>
  <c r="A162" i="59"/>
  <c r="BD162" i="59" s="1"/>
  <c r="A163" i="59"/>
  <c r="BD163" i="59" s="1"/>
  <c r="A164" i="59"/>
  <c r="A165" i="59"/>
  <c r="BD165" i="59" s="1"/>
  <c r="A166" i="59"/>
  <c r="A167" i="59"/>
  <c r="A168" i="59"/>
  <c r="AK168" i="59" s="1"/>
  <c r="A169" i="59"/>
  <c r="AC169" i="59" s="1"/>
  <c r="A170" i="59"/>
  <c r="BD170" i="59" s="1"/>
  <c r="A171" i="59"/>
  <c r="A172" i="59"/>
  <c r="BD172" i="59" s="1"/>
  <c r="A173" i="59"/>
  <c r="A174" i="59"/>
  <c r="BD174" i="59" s="1"/>
  <c r="A175" i="59"/>
  <c r="BD175" i="59" s="1"/>
  <c r="A176" i="59"/>
  <c r="BD176" i="59" s="1"/>
  <c r="A177" i="59"/>
  <c r="BD177" i="59" s="1"/>
  <c r="A178" i="59"/>
  <c r="A179" i="59"/>
  <c r="A180" i="59"/>
  <c r="A181" i="59"/>
  <c r="F181" i="59" s="1"/>
  <c r="A182" i="59"/>
  <c r="A183" i="59"/>
  <c r="BD183" i="59" s="1"/>
  <c r="A184" i="59"/>
  <c r="BD184" i="59" s="1"/>
  <c r="A185" i="59"/>
  <c r="F185" i="59" s="1"/>
  <c r="A186" i="59"/>
  <c r="A187" i="59"/>
  <c r="BD187" i="59" s="1"/>
  <c r="A188" i="59"/>
  <c r="A189" i="59"/>
  <c r="BD189" i="59" s="1"/>
  <c r="A190" i="59"/>
  <c r="A191" i="59"/>
  <c r="A192" i="59"/>
  <c r="BD192" i="59" s="1"/>
  <c r="A193" i="59"/>
  <c r="E193" i="59" s="1"/>
  <c r="A194" i="59"/>
  <c r="BD194" i="59" s="1"/>
  <c r="A195" i="59"/>
  <c r="BD195" i="59" s="1"/>
  <c r="A196" i="59"/>
  <c r="AU196" i="59" s="1"/>
  <c r="A197" i="59"/>
  <c r="BD197" i="59" s="1"/>
  <c r="A198" i="59"/>
  <c r="BD198" i="59" s="1"/>
  <c r="A199" i="59"/>
  <c r="BD199" i="59" s="1"/>
  <c r="A200" i="59"/>
  <c r="A201" i="59"/>
  <c r="BD201" i="59" s="1"/>
  <c r="A202" i="59"/>
  <c r="BD202" i="59" s="1"/>
  <c r="A203" i="59"/>
  <c r="BD203" i="59" s="1"/>
  <c r="A204" i="59"/>
  <c r="A205" i="59"/>
  <c r="A206" i="59"/>
  <c r="BD206" i="59" s="1"/>
  <c r="A207" i="59"/>
  <c r="A208" i="59"/>
  <c r="A209" i="59"/>
  <c r="A210" i="59"/>
  <c r="K210" i="59" s="1"/>
  <c r="A211" i="59"/>
  <c r="BD211" i="59" s="1"/>
  <c r="A212" i="59"/>
  <c r="A213" i="59"/>
  <c r="BD213" i="59" s="1"/>
  <c r="A214" i="59"/>
  <c r="A215" i="59"/>
  <c r="BD215" i="59" s="1"/>
  <c r="A216" i="59"/>
  <c r="BD216" i="59" s="1"/>
  <c r="A217" i="59"/>
  <c r="BD217" i="59" s="1"/>
  <c r="A218" i="59"/>
  <c r="O218" i="59" s="1"/>
  <c r="A219" i="59"/>
  <c r="A220" i="59"/>
  <c r="A221" i="59"/>
  <c r="A222" i="59"/>
  <c r="A223" i="59"/>
  <c r="BD223" i="59" s="1"/>
  <c r="A224" i="59"/>
  <c r="BD224" i="59" s="1"/>
  <c r="A225" i="59"/>
  <c r="BD225" i="59" s="1"/>
  <c r="A226" i="59"/>
  <c r="A227" i="59"/>
  <c r="A228" i="59"/>
  <c r="O228" i="59" s="1"/>
  <c r="A229" i="59"/>
  <c r="Z229" i="59" s="1"/>
  <c r="A230" i="59"/>
  <c r="BD230" i="59" s="1"/>
  <c r="A231" i="59"/>
  <c r="AE231" i="59" s="1"/>
  <c r="A232" i="59"/>
  <c r="V232" i="59" s="1"/>
  <c r="A233" i="59"/>
  <c r="BD233" i="59" s="1"/>
  <c r="A234" i="59"/>
  <c r="BD234" i="59" s="1"/>
  <c r="A235" i="59"/>
  <c r="BC235" i="59" s="1"/>
  <c r="A236" i="59"/>
  <c r="BC236" i="59" s="1"/>
  <c r="A237" i="59"/>
  <c r="BC237" i="59" s="1"/>
  <c r="A238" i="59"/>
  <c r="AO238" i="59" s="1"/>
  <c r="A239" i="59"/>
  <c r="BC239" i="59" s="1"/>
  <c r="A240" i="59"/>
  <c r="BC240" i="59" s="1"/>
  <c r="A241" i="59"/>
  <c r="BC241" i="59" s="1"/>
  <c r="A242" i="59"/>
  <c r="BC242" i="59" s="1"/>
  <c r="A243" i="59"/>
  <c r="BC243" i="59" s="1"/>
  <c r="A244" i="59"/>
  <c r="BC244" i="59" s="1"/>
  <c r="A245" i="59"/>
  <c r="BC245" i="59" s="1"/>
  <c r="A5" i="59"/>
  <c r="A6" i="59"/>
  <c r="A7" i="59"/>
  <c r="AE7" i="59" s="1"/>
  <c r="A8" i="59"/>
  <c r="A9" i="59"/>
  <c r="A10" i="59"/>
  <c r="A11" i="59"/>
  <c r="A12" i="59"/>
  <c r="BD12" i="59" s="1"/>
  <c r="A13" i="59"/>
  <c r="BD13" i="59" s="1"/>
  <c r="A4" i="59"/>
  <c r="A14" i="69"/>
  <c r="A15" i="69"/>
  <c r="A16" i="69"/>
  <c r="A17" i="69"/>
  <c r="A18" i="69"/>
  <c r="A19" i="69"/>
  <c r="A20" i="69"/>
  <c r="A21" i="69"/>
  <c r="A22" i="69"/>
  <c r="A23" i="69"/>
  <c r="A24" i="69"/>
  <c r="A25" i="69"/>
  <c r="A26" i="69"/>
  <c r="A27" i="69"/>
  <c r="A28" i="69"/>
  <c r="A29" i="69"/>
  <c r="A30" i="69"/>
  <c r="A31" i="69"/>
  <c r="A32" i="69"/>
  <c r="A33" i="69"/>
  <c r="A34" i="69"/>
  <c r="A35" i="69"/>
  <c r="A36" i="69"/>
  <c r="A37" i="69"/>
  <c r="A38" i="69"/>
  <c r="A39" i="69"/>
  <c r="A40" i="69"/>
  <c r="A41" i="69"/>
  <c r="A42" i="69"/>
  <c r="A43" i="69"/>
  <c r="A44" i="69"/>
  <c r="A45" i="69"/>
  <c r="A46" i="69"/>
  <c r="A47" i="69"/>
  <c r="A48" i="69"/>
  <c r="A49" i="69"/>
  <c r="A50" i="69"/>
  <c r="A51" i="69"/>
  <c r="A52" i="69"/>
  <c r="A53" i="69"/>
  <c r="A54" i="69"/>
  <c r="A55" i="69"/>
  <c r="A56" i="69"/>
  <c r="A57" i="69"/>
  <c r="A58" i="69"/>
  <c r="A59" i="69"/>
  <c r="A60" i="69"/>
  <c r="A61" i="69"/>
  <c r="A62" i="69"/>
  <c r="A63" i="69"/>
  <c r="A64" i="69"/>
  <c r="A65" i="69"/>
  <c r="A66" i="69"/>
  <c r="A67" i="69"/>
  <c r="A68" i="69"/>
  <c r="A69" i="69"/>
  <c r="A70" i="69"/>
  <c r="A71" i="69"/>
  <c r="A72" i="69"/>
  <c r="A73" i="69"/>
  <c r="A74" i="69"/>
  <c r="A75" i="69"/>
  <c r="A76" i="69"/>
  <c r="A77" i="69"/>
  <c r="A78" i="69"/>
  <c r="A79" i="69"/>
  <c r="A80" i="69"/>
  <c r="A81" i="69"/>
  <c r="A82" i="69"/>
  <c r="A83" i="69"/>
  <c r="A84" i="69"/>
  <c r="A85" i="69"/>
  <c r="A86" i="69"/>
  <c r="A87" i="69"/>
  <c r="A88" i="69"/>
  <c r="A89" i="69"/>
  <c r="A90" i="69"/>
  <c r="A91" i="69"/>
  <c r="A92" i="69"/>
  <c r="A93" i="69"/>
  <c r="A94" i="69"/>
  <c r="A95" i="69"/>
  <c r="A96" i="69"/>
  <c r="A97" i="69"/>
  <c r="A98" i="69"/>
  <c r="A99" i="69"/>
  <c r="A100" i="69"/>
  <c r="A101" i="69"/>
  <c r="A102" i="69"/>
  <c r="A103" i="69"/>
  <c r="A104" i="69"/>
  <c r="A105" i="69"/>
  <c r="A106" i="69"/>
  <c r="A107" i="69"/>
  <c r="A108" i="69"/>
  <c r="A109" i="69"/>
  <c r="A110" i="69"/>
  <c r="A111" i="69"/>
  <c r="A112" i="69"/>
  <c r="A113" i="69"/>
  <c r="A114" i="69"/>
  <c r="A115" i="69"/>
  <c r="A116" i="69"/>
  <c r="A117" i="69"/>
  <c r="A118" i="69"/>
  <c r="A119" i="69"/>
  <c r="A120" i="69"/>
  <c r="A121" i="69"/>
  <c r="A122" i="69"/>
  <c r="A123" i="69"/>
  <c r="A124" i="69"/>
  <c r="A125" i="69"/>
  <c r="A126" i="69"/>
  <c r="A127" i="69"/>
  <c r="A128" i="69"/>
  <c r="A129" i="69"/>
  <c r="A130" i="69"/>
  <c r="A131" i="69"/>
  <c r="A132" i="69"/>
  <c r="A133" i="69"/>
  <c r="A134" i="69"/>
  <c r="A135" i="69"/>
  <c r="A136" i="69"/>
  <c r="A137" i="69"/>
  <c r="A138" i="69"/>
  <c r="A139" i="69"/>
  <c r="A140" i="69"/>
  <c r="A141" i="69"/>
  <c r="A142" i="69"/>
  <c r="A143" i="69"/>
  <c r="A144" i="69"/>
  <c r="A145" i="69"/>
  <c r="A146" i="69"/>
  <c r="A147" i="69"/>
  <c r="A148" i="69"/>
  <c r="A149" i="69"/>
  <c r="A150" i="69"/>
  <c r="A151" i="69"/>
  <c r="A152" i="69"/>
  <c r="A153" i="69"/>
  <c r="A154" i="69"/>
  <c r="A155" i="69"/>
  <c r="A156" i="69"/>
  <c r="A157" i="69"/>
  <c r="A158" i="69"/>
  <c r="A159" i="69"/>
  <c r="A160" i="69"/>
  <c r="A161" i="69"/>
  <c r="A162" i="69"/>
  <c r="A163" i="69"/>
  <c r="A164" i="69"/>
  <c r="A165" i="69"/>
  <c r="A166" i="69"/>
  <c r="A167" i="69"/>
  <c r="A168" i="69"/>
  <c r="A169" i="69"/>
  <c r="A170" i="69"/>
  <c r="A171" i="69"/>
  <c r="A172" i="69"/>
  <c r="A173" i="69"/>
  <c r="A174" i="69"/>
  <c r="A175" i="69"/>
  <c r="A176" i="69"/>
  <c r="A177" i="69"/>
  <c r="A178" i="69"/>
  <c r="A179" i="69"/>
  <c r="A180" i="69"/>
  <c r="A181" i="69"/>
  <c r="A182" i="69"/>
  <c r="A183" i="69"/>
  <c r="A184" i="69"/>
  <c r="A185" i="69"/>
  <c r="A186" i="69"/>
  <c r="A187" i="69"/>
  <c r="A188" i="69"/>
  <c r="A189" i="69"/>
  <c r="A190" i="69"/>
  <c r="A191" i="69"/>
  <c r="A192" i="69"/>
  <c r="A193" i="69"/>
  <c r="A194" i="69"/>
  <c r="A195" i="69"/>
  <c r="A196" i="69"/>
  <c r="A197" i="69"/>
  <c r="A198" i="69"/>
  <c r="A199" i="69"/>
  <c r="A200" i="69"/>
  <c r="A201" i="69"/>
  <c r="A202" i="69"/>
  <c r="A203" i="69"/>
  <c r="A204" i="69"/>
  <c r="A205" i="69"/>
  <c r="A206" i="69"/>
  <c r="A207" i="69"/>
  <c r="A208" i="69"/>
  <c r="A209" i="69"/>
  <c r="A210" i="69"/>
  <c r="A211" i="69"/>
  <c r="A212" i="69"/>
  <c r="A213" i="69"/>
  <c r="A214" i="69"/>
  <c r="A215" i="69"/>
  <c r="A216" i="69"/>
  <c r="A217" i="69"/>
  <c r="A218" i="69"/>
  <c r="A219" i="69"/>
  <c r="A220" i="69"/>
  <c r="A221" i="69"/>
  <c r="A222" i="69"/>
  <c r="A223" i="69"/>
  <c r="A224" i="69"/>
  <c r="A225" i="69"/>
  <c r="A226" i="69"/>
  <c r="A227" i="69"/>
  <c r="A228" i="69"/>
  <c r="A229" i="69"/>
  <c r="A230" i="69"/>
  <c r="A231" i="69"/>
  <c r="A232" i="69"/>
  <c r="A233" i="69"/>
  <c r="A234" i="69"/>
  <c r="A235" i="69"/>
  <c r="A236" i="69"/>
  <c r="A237" i="69"/>
  <c r="A238" i="69"/>
  <c r="A239" i="69"/>
  <c r="A240" i="69"/>
  <c r="A241" i="69"/>
  <c r="A242" i="69"/>
  <c r="A243" i="69"/>
  <c r="A244" i="69"/>
  <c r="A245" i="69"/>
  <c r="A5" i="69"/>
  <c r="A6" i="69"/>
  <c r="A7" i="69"/>
  <c r="A8" i="69"/>
  <c r="A9" i="69"/>
  <c r="A10" i="69"/>
  <c r="A11" i="69"/>
  <c r="A12" i="69"/>
  <c r="A13" i="69"/>
  <c r="A4" i="69"/>
  <c r="A5" i="117"/>
  <c r="A6" i="117"/>
  <c r="A7" i="117"/>
  <c r="A8" i="117"/>
  <c r="A9" i="117"/>
  <c r="A10" i="117"/>
  <c r="A11" i="117"/>
  <c r="A12" i="117"/>
  <c r="A13" i="117"/>
  <c r="A14" i="117"/>
  <c r="A15" i="117"/>
  <c r="A16" i="117"/>
  <c r="A17" i="117"/>
  <c r="A18" i="117"/>
  <c r="A19" i="117"/>
  <c r="A20" i="117"/>
  <c r="A21" i="117"/>
  <c r="A22" i="117"/>
  <c r="A23" i="117"/>
  <c r="A24" i="117"/>
  <c r="A25" i="117"/>
  <c r="A26" i="117"/>
  <c r="A27" i="117"/>
  <c r="A28" i="117"/>
  <c r="A29" i="117"/>
  <c r="A30" i="117"/>
  <c r="A31" i="117"/>
  <c r="A32" i="117"/>
  <c r="A33" i="117"/>
  <c r="A34" i="117"/>
  <c r="A35" i="117"/>
  <c r="A36" i="117"/>
  <c r="A37" i="117"/>
  <c r="A38" i="117"/>
  <c r="A39" i="117"/>
  <c r="A40" i="117"/>
  <c r="A41" i="117"/>
  <c r="A42" i="117"/>
  <c r="A43" i="117"/>
  <c r="A44" i="117"/>
  <c r="A45" i="117"/>
  <c r="A46" i="117"/>
  <c r="A47" i="117"/>
  <c r="A48" i="117"/>
  <c r="A49" i="117"/>
  <c r="A50" i="117"/>
  <c r="A51" i="117"/>
  <c r="A52" i="117"/>
  <c r="A53" i="117"/>
  <c r="A54" i="117"/>
  <c r="A55" i="117"/>
  <c r="A56" i="117"/>
  <c r="A57" i="117"/>
  <c r="A58" i="117"/>
  <c r="A59" i="117"/>
  <c r="A60" i="117"/>
  <c r="A61" i="117"/>
  <c r="A62" i="117"/>
  <c r="A63" i="117"/>
  <c r="A64" i="117"/>
  <c r="A65" i="117"/>
  <c r="A66" i="117"/>
  <c r="A67" i="117"/>
  <c r="A68" i="117"/>
  <c r="A69" i="117"/>
  <c r="A70" i="117"/>
  <c r="A71" i="117"/>
  <c r="A72" i="117"/>
  <c r="A73" i="117"/>
  <c r="A74" i="117"/>
  <c r="A75" i="117"/>
  <c r="A76" i="117"/>
  <c r="A77" i="117"/>
  <c r="A78" i="117"/>
  <c r="A79" i="117"/>
  <c r="A80" i="117"/>
  <c r="A81" i="117"/>
  <c r="A82" i="117"/>
  <c r="A83" i="117"/>
  <c r="A84" i="117"/>
  <c r="A85" i="117"/>
  <c r="A86" i="117"/>
  <c r="A87" i="117"/>
  <c r="A88" i="117"/>
  <c r="A89" i="117"/>
  <c r="A90" i="117"/>
  <c r="A91" i="117"/>
  <c r="A92" i="117"/>
  <c r="A93" i="117"/>
  <c r="A94" i="117"/>
  <c r="A95" i="117"/>
  <c r="A96" i="117"/>
  <c r="A97" i="117"/>
  <c r="A98" i="117"/>
  <c r="A99" i="117"/>
  <c r="A100" i="117"/>
  <c r="A101" i="117"/>
  <c r="A102" i="117"/>
  <c r="A103" i="117"/>
  <c r="A104" i="117"/>
  <c r="A105" i="117"/>
  <c r="A106" i="117"/>
  <c r="A107" i="117"/>
  <c r="A108" i="117"/>
  <c r="A109" i="117"/>
  <c r="A110" i="117"/>
  <c r="A111" i="117"/>
  <c r="A112" i="117"/>
  <c r="A113" i="117"/>
  <c r="A114" i="117"/>
  <c r="A115" i="117"/>
  <c r="A116" i="117"/>
  <c r="A117" i="117"/>
  <c r="A118" i="117"/>
  <c r="A119" i="117"/>
  <c r="A120" i="117"/>
  <c r="A121" i="117"/>
  <c r="A122" i="117"/>
  <c r="A123" i="117"/>
  <c r="A124" i="117"/>
  <c r="A125" i="117"/>
  <c r="A126" i="117"/>
  <c r="A127" i="117"/>
  <c r="A128" i="117"/>
  <c r="A129" i="117"/>
  <c r="A130" i="117"/>
  <c r="A131" i="117"/>
  <c r="A132" i="117"/>
  <c r="A133" i="117"/>
  <c r="A134" i="117"/>
  <c r="A135" i="117"/>
  <c r="A136" i="117"/>
  <c r="A137" i="117"/>
  <c r="A138" i="117"/>
  <c r="A139" i="117"/>
  <c r="A140" i="117"/>
  <c r="A141" i="117"/>
  <c r="A142" i="117"/>
  <c r="A143" i="117"/>
  <c r="A144" i="117"/>
  <c r="A145" i="117"/>
  <c r="A146" i="117"/>
  <c r="A147" i="117"/>
  <c r="A148" i="117"/>
  <c r="A149" i="117"/>
  <c r="A150" i="117"/>
  <c r="A151" i="117"/>
  <c r="A152" i="117"/>
  <c r="A153" i="117"/>
  <c r="A154" i="117"/>
  <c r="A155" i="117"/>
  <c r="A156" i="117"/>
  <c r="A157" i="117"/>
  <c r="A158" i="117"/>
  <c r="A159" i="117"/>
  <c r="A160" i="117"/>
  <c r="A161" i="117"/>
  <c r="A162" i="117"/>
  <c r="A163" i="117"/>
  <c r="A164" i="117"/>
  <c r="A165" i="117"/>
  <c r="A166" i="117"/>
  <c r="A167" i="117"/>
  <c r="A168" i="117"/>
  <c r="A169" i="117"/>
  <c r="A170" i="117"/>
  <c r="A171" i="117"/>
  <c r="A172" i="117"/>
  <c r="A173" i="117"/>
  <c r="A174" i="117"/>
  <c r="A175" i="117"/>
  <c r="A176" i="117"/>
  <c r="A177" i="117"/>
  <c r="A178" i="117"/>
  <c r="A179" i="117"/>
  <c r="A180" i="117"/>
  <c r="A181" i="117"/>
  <c r="A182" i="117"/>
  <c r="A183" i="117"/>
  <c r="A184" i="117"/>
  <c r="A185" i="117"/>
  <c r="A186" i="117"/>
  <c r="A187" i="117"/>
  <c r="A188" i="117"/>
  <c r="A189" i="117"/>
  <c r="A190" i="117"/>
  <c r="A191" i="117"/>
  <c r="A192" i="117"/>
  <c r="A193" i="117"/>
  <c r="A194" i="117"/>
  <c r="A195" i="117"/>
  <c r="A196" i="117"/>
  <c r="A197" i="117"/>
  <c r="A198" i="117"/>
  <c r="A199" i="117"/>
  <c r="A200" i="117"/>
  <c r="A201" i="117"/>
  <c r="A202" i="117"/>
  <c r="A203" i="117"/>
  <c r="A204" i="117"/>
  <c r="A205" i="117"/>
  <c r="A206" i="117"/>
  <c r="A207" i="117"/>
  <c r="A208" i="117"/>
  <c r="A209" i="117"/>
  <c r="A210" i="117"/>
  <c r="A211" i="117"/>
  <c r="A212" i="117"/>
  <c r="A213" i="117"/>
  <c r="A214" i="117"/>
  <c r="A215" i="117"/>
  <c r="A216" i="117"/>
  <c r="A217" i="117"/>
  <c r="A218" i="117"/>
  <c r="A219" i="117"/>
  <c r="A220" i="117"/>
  <c r="A221" i="117"/>
  <c r="A222" i="117"/>
  <c r="A223" i="117"/>
  <c r="A224" i="117"/>
  <c r="A225" i="117"/>
  <c r="A226" i="117"/>
  <c r="A227" i="117"/>
  <c r="A228" i="117"/>
  <c r="A229" i="117"/>
  <c r="A230" i="117"/>
  <c r="A231" i="117"/>
  <c r="A232" i="117"/>
  <c r="A233" i="117"/>
  <c r="A234" i="117"/>
  <c r="A235" i="117"/>
  <c r="A236" i="117"/>
  <c r="A237" i="117"/>
  <c r="A238" i="117"/>
  <c r="A239" i="117"/>
  <c r="A240" i="117"/>
  <c r="A241" i="117"/>
  <c r="A242" i="117"/>
  <c r="A243" i="117"/>
  <c r="A244" i="117"/>
  <c r="A245" i="117"/>
  <c r="A4" i="117"/>
  <c r="AA236" i="117"/>
  <c r="AA236" i="59" s="1"/>
  <c r="Z236" i="117"/>
  <c r="Z236" i="59" s="1"/>
  <c r="Y236" i="117"/>
  <c r="Y236" i="59" s="1"/>
  <c r="X236" i="117"/>
  <c r="X236" i="59" s="1"/>
  <c r="W236" i="117"/>
  <c r="W236" i="59" s="1"/>
  <c r="V236" i="117"/>
  <c r="V236" i="59" s="1"/>
  <c r="AA235" i="117"/>
  <c r="AA235" i="59" s="1"/>
  <c r="Z235" i="117"/>
  <c r="Z235" i="59" s="1"/>
  <c r="Y235" i="117"/>
  <c r="Y235" i="59" s="1"/>
  <c r="X235" i="117"/>
  <c r="X235" i="59" s="1"/>
  <c r="W235" i="117"/>
  <c r="W235" i="59" s="1"/>
  <c r="V235" i="117"/>
  <c r="V235" i="59" s="1"/>
  <c r="T82" i="59"/>
  <c r="T81" i="59"/>
  <c r="BD10" i="117"/>
  <c r="BC10" i="117"/>
  <c r="BB10" i="117"/>
  <c r="BA10" i="117"/>
  <c r="AZ10" i="117"/>
  <c r="AY10" i="117"/>
  <c r="AX10" i="117"/>
  <c r="BD9" i="117"/>
  <c r="BC9" i="117"/>
  <c r="BB9" i="117"/>
  <c r="BA9" i="117"/>
  <c r="AZ9" i="117"/>
  <c r="AY9" i="117"/>
  <c r="AX9" i="117"/>
  <c r="BD8" i="117"/>
  <c r="BC8" i="117"/>
  <c r="BB8" i="117"/>
  <c r="BA8" i="117"/>
  <c r="AZ8" i="117"/>
  <c r="AY8" i="117"/>
  <c r="AX8" i="117"/>
  <c r="BD7" i="117"/>
  <c r="BC7" i="117"/>
  <c r="BB7" i="117"/>
  <c r="BA7" i="117"/>
  <c r="AZ7" i="117"/>
  <c r="AY7" i="117"/>
  <c r="AX7" i="117"/>
  <c r="BD6" i="117"/>
  <c r="BC6" i="117"/>
  <c r="BB6" i="117"/>
  <c r="BA6" i="117"/>
  <c r="AZ6" i="117"/>
  <c r="AY6" i="117"/>
  <c r="AX6" i="117"/>
  <c r="BD5" i="117"/>
  <c r="BC5" i="117"/>
  <c r="BB5" i="117"/>
  <c r="BA5" i="117"/>
  <c r="AZ5" i="117"/>
  <c r="AY5" i="117"/>
  <c r="AX5" i="117"/>
  <c r="BD4" i="117"/>
  <c r="BC4" i="117"/>
  <c r="BB4" i="117"/>
  <c r="BA4" i="117"/>
  <c r="AZ4" i="117"/>
  <c r="AY4" i="117"/>
  <c r="AX4" i="117"/>
  <c r="D3" i="117" a="1"/>
  <c r="D3" i="117" s="1"/>
  <c r="D2" i="117" a="1"/>
  <c r="D2" i="117" s="1"/>
  <c r="AU221" i="59" l="1"/>
  <c r="AU67" i="59"/>
  <c r="B1" i="117"/>
  <c r="V240" i="117"/>
  <c r="V240" i="59" s="1"/>
  <c r="AU7" i="117"/>
  <c r="AJ82" i="59"/>
  <c r="AU5" i="117"/>
  <c r="V83" i="59"/>
  <c r="AU6" i="117"/>
  <c r="AL83" i="59"/>
  <c r="AJ81" i="59"/>
  <c r="AU186" i="59"/>
  <c r="AA83" i="59"/>
  <c r="AU209" i="59"/>
  <c r="AU183" i="117"/>
  <c r="AU171" i="117"/>
  <c r="AU147" i="117"/>
  <c r="AU51" i="117"/>
  <c r="AU39" i="117"/>
  <c r="AU27" i="117"/>
  <c r="AU208" i="59"/>
  <c r="AU50" i="117"/>
  <c r="AU38" i="117"/>
  <c r="AU219" i="59"/>
  <c r="AU74" i="59"/>
  <c r="AU133" i="59"/>
  <c r="AU128" i="117"/>
  <c r="AU159" i="117"/>
  <c r="AU15" i="117"/>
  <c r="BD9" i="59"/>
  <c r="AK83" i="59"/>
  <c r="AU205" i="117"/>
  <c r="AU49" i="117"/>
  <c r="AU226" i="117"/>
  <c r="AU214" i="117"/>
  <c r="AU202" i="117"/>
  <c r="AU106" i="117"/>
  <c r="AU94" i="117"/>
  <c r="AU82" i="117"/>
  <c r="AU70" i="117"/>
  <c r="AU61" i="117"/>
  <c r="AU204" i="117"/>
  <c r="AU180" i="117"/>
  <c r="AU72" i="117"/>
  <c r="AU60" i="117"/>
  <c r="AU225" i="117"/>
  <c r="AU213" i="117"/>
  <c r="AU117" i="117"/>
  <c r="AU105" i="117"/>
  <c r="AU93" i="117"/>
  <c r="AU81" i="117"/>
  <c r="AL81" i="59"/>
  <c r="AU193" i="117"/>
  <c r="AU92" i="117"/>
  <c r="B1" i="82"/>
  <c r="B1" i="81"/>
  <c r="AU169" i="117"/>
  <c r="AU37" i="117"/>
  <c r="AU224" i="117"/>
  <c r="AU116" i="117"/>
  <c r="AU104" i="117"/>
  <c r="AU139" i="117"/>
  <c r="AU127" i="117"/>
  <c r="AU115" i="117"/>
  <c r="AU103" i="117"/>
  <c r="B1" i="83"/>
  <c r="AU150" i="117"/>
  <c r="AU126" i="117"/>
  <c r="AU18" i="117"/>
  <c r="AU125" i="117"/>
  <c r="AJ83" i="59"/>
  <c r="AU138" i="117"/>
  <c r="AU114" i="117"/>
  <c r="AU161" i="117"/>
  <c r="AU149" i="117"/>
  <c r="AU137" i="117"/>
  <c r="AU29" i="117"/>
  <c r="AU17" i="117"/>
  <c r="AU172" i="117"/>
  <c r="AU160" i="117"/>
  <c r="AU148" i="117"/>
  <c r="AU136" i="117"/>
  <c r="AU40" i="117"/>
  <c r="AU28" i="117"/>
  <c r="AU16" i="117"/>
  <c r="AU101" i="59"/>
  <c r="X84" i="59"/>
  <c r="AK82" i="59"/>
  <c r="BC238" i="59"/>
  <c r="AU194" i="117"/>
  <c r="AU182" i="117"/>
  <c r="AU170" i="117"/>
  <c r="AU158" i="117"/>
  <c r="AU62" i="117"/>
  <c r="AU26" i="117"/>
  <c r="AK81" i="59"/>
  <c r="AU181" i="117"/>
  <c r="AU73" i="117"/>
  <c r="AU216" i="117"/>
  <c r="AU192" i="117"/>
  <c r="AU84" i="117"/>
  <c r="AU48" i="117"/>
  <c r="BA5" i="59"/>
  <c r="AU227" i="117"/>
  <c r="AU215" i="117"/>
  <c r="AU203" i="117"/>
  <c r="AU191" i="117"/>
  <c r="AU95" i="117"/>
  <c r="AU83" i="117"/>
  <c r="AU71" i="117"/>
  <c r="AU59" i="117"/>
  <c r="AL82" i="59"/>
  <c r="V84" i="59"/>
  <c r="Z85" i="59"/>
  <c r="Y85" i="59"/>
  <c r="X85" i="59"/>
  <c r="AA85" i="59"/>
  <c r="W83" i="59"/>
  <c r="V85" i="59"/>
  <c r="Y84" i="59"/>
  <c r="BD8" i="59"/>
  <c r="BD10" i="59"/>
  <c r="BD5" i="59"/>
  <c r="BD6" i="59"/>
  <c r="AX4" i="59"/>
  <c r="AI83" i="59"/>
  <c r="AH83" i="59"/>
  <c r="AC83" i="59"/>
  <c r="AF81" i="59"/>
  <c r="AH82" i="59"/>
  <c r="AC82" i="59"/>
  <c r="AI82" i="59"/>
  <c r="AD82" i="59"/>
  <c r="AC81" i="59"/>
  <c r="AD83" i="59"/>
  <c r="AF83" i="59"/>
  <c r="AY4" i="59"/>
  <c r="AU75" i="59"/>
  <c r="AI81" i="59"/>
  <c r="AD81" i="59"/>
  <c r="BB4" i="59"/>
  <c r="AU195" i="59"/>
  <c r="AE81" i="59"/>
  <c r="AH81" i="59"/>
  <c r="AE83" i="59"/>
  <c r="BC4" i="59"/>
  <c r="AE82" i="59"/>
  <c r="AU231" i="59"/>
  <c r="AG82" i="59"/>
  <c r="AF82" i="59"/>
  <c r="AG83" i="59"/>
  <c r="AG81" i="59"/>
  <c r="AU53" i="59"/>
  <c r="AU197" i="59"/>
  <c r="AC43" i="59"/>
  <c r="AZ4" i="59"/>
  <c r="BC6" i="59"/>
  <c r="AX5" i="59"/>
  <c r="AY5" i="59"/>
  <c r="AZ5" i="59"/>
  <c r="Q193" i="59"/>
  <c r="AU198" i="59"/>
  <c r="D233" i="59"/>
  <c r="AU77" i="59"/>
  <c r="H30" i="59"/>
  <c r="AU232" i="59"/>
  <c r="AU78" i="59"/>
  <c r="AU233" i="59"/>
  <c r="E66" i="59"/>
  <c r="J228" i="59"/>
  <c r="AU110" i="59"/>
  <c r="AU12" i="59"/>
  <c r="AU32" i="59"/>
  <c r="G77" i="59"/>
  <c r="V168" i="59"/>
  <c r="AU230" i="59"/>
  <c r="AU43" i="59"/>
  <c r="AU217" i="59"/>
  <c r="AU122" i="59"/>
  <c r="I61" i="59"/>
  <c r="K111" i="59"/>
  <c r="AU24" i="59"/>
  <c r="AZ8" i="59"/>
  <c r="I18" i="59"/>
  <c r="Z194" i="59"/>
  <c r="AB65" i="59"/>
  <c r="AT230" i="59"/>
  <c r="AU86" i="59"/>
  <c r="AL230" i="59"/>
  <c r="BA4" i="59"/>
  <c r="AU31" i="59"/>
  <c r="D24" i="59"/>
  <c r="E229" i="59"/>
  <c r="G55" i="59"/>
  <c r="N30" i="59"/>
  <c r="AB229" i="59"/>
  <c r="AB83" i="59"/>
  <c r="K206" i="59"/>
  <c r="AB43" i="59"/>
  <c r="BA10" i="59"/>
  <c r="E65" i="59"/>
  <c r="P218" i="59"/>
  <c r="AU79" i="59"/>
  <c r="H123" i="59"/>
  <c r="J230" i="59"/>
  <c r="O61" i="59"/>
  <c r="T190" i="59"/>
  <c r="BD190" i="59"/>
  <c r="AU166" i="59"/>
  <c r="BD166" i="59"/>
  <c r="Y154" i="59"/>
  <c r="BD154" i="59"/>
  <c r="AA58" i="59"/>
  <c r="BD58" i="59"/>
  <c r="V118" i="59"/>
  <c r="AU33" i="59"/>
  <c r="X212" i="59"/>
  <c r="BD212" i="59"/>
  <c r="V200" i="59"/>
  <c r="BD200" i="59"/>
  <c r="T188" i="59"/>
  <c r="BD188" i="59"/>
  <c r="O80" i="59"/>
  <c r="BD80" i="59"/>
  <c r="M68" i="59"/>
  <c r="BD68" i="59"/>
  <c r="AH20" i="59"/>
  <c r="BD20" i="59"/>
  <c r="P151" i="59"/>
  <c r="BD151" i="59"/>
  <c r="H127" i="59"/>
  <c r="BD127" i="59"/>
  <c r="AM19" i="59"/>
  <c r="BD19" i="59"/>
  <c r="P187" i="59"/>
  <c r="U177" i="59"/>
  <c r="AC222" i="59"/>
  <c r="BD222" i="59"/>
  <c r="J166" i="59"/>
  <c r="K130" i="59"/>
  <c r="O153" i="59"/>
  <c r="AC7" i="59"/>
  <c r="AU54" i="59"/>
  <c r="AE185" i="59"/>
  <c r="BD185" i="59"/>
  <c r="E173" i="59"/>
  <c r="BD173" i="59"/>
  <c r="D149" i="59"/>
  <c r="BD149" i="59"/>
  <c r="E6" i="59"/>
  <c r="I165" i="59"/>
  <c r="AQ209" i="59"/>
  <c r="AU57" i="59"/>
  <c r="M52" i="59"/>
  <c r="BD52" i="59"/>
  <c r="N16" i="59"/>
  <c r="BD16" i="59"/>
  <c r="E5" i="59"/>
  <c r="F16" i="59"/>
  <c r="I103" i="59"/>
  <c r="AE222" i="59"/>
  <c r="AN149" i="59"/>
  <c r="N222" i="59"/>
  <c r="AU65" i="59"/>
  <c r="AU88" i="59"/>
  <c r="AU163" i="59"/>
  <c r="H231" i="59"/>
  <c r="BD231" i="59"/>
  <c r="E219" i="59"/>
  <c r="BD219" i="59"/>
  <c r="G207" i="59"/>
  <c r="BD207" i="59"/>
  <c r="E171" i="59"/>
  <c r="BD171" i="59"/>
  <c r="Q159" i="59"/>
  <c r="BD159" i="59"/>
  <c r="AC135" i="59"/>
  <c r="BD135" i="59"/>
  <c r="AB99" i="59"/>
  <c r="BD99" i="59"/>
  <c r="F87" i="59"/>
  <c r="BD87" i="59"/>
  <c r="AD51" i="59"/>
  <c r="BD51" i="59"/>
  <c r="Q27" i="59"/>
  <c r="BD27" i="59"/>
  <c r="AS15" i="59"/>
  <c r="BD15" i="59"/>
  <c r="E174" i="59"/>
  <c r="J102" i="59"/>
  <c r="P120" i="59"/>
  <c r="Z222" i="59"/>
  <c r="AE198" i="59"/>
  <c r="AC226" i="59"/>
  <c r="BD226" i="59"/>
  <c r="AU34" i="59"/>
  <c r="BD34" i="59"/>
  <c r="N22" i="59"/>
  <c r="BD22" i="59"/>
  <c r="J164" i="59"/>
  <c r="BD164" i="59"/>
  <c r="J152" i="59"/>
  <c r="BD152" i="59"/>
  <c r="F140" i="59"/>
  <c r="BD140" i="59"/>
  <c r="AL128" i="59"/>
  <c r="BD128" i="59"/>
  <c r="AT56" i="59"/>
  <c r="BD56" i="59"/>
  <c r="BB8" i="59"/>
  <c r="BC8" i="59"/>
  <c r="AU151" i="59"/>
  <c r="N186" i="59"/>
  <c r="BD186" i="59"/>
  <c r="P113" i="59"/>
  <c r="BD113" i="59"/>
  <c r="AN220" i="59"/>
  <c r="BD220" i="59"/>
  <c r="J196" i="59"/>
  <c r="BD196" i="59"/>
  <c r="AX6" i="59"/>
  <c r="BC7" i="59"/>
  <c r="AU66" i="59"/>
  <c r="AU89" i="59"/>
  <c r="AU165" i="59"/>
  <c r="S218" i="59"/>
  <c r="BD218" i="59"/>
  <c r="K182" i="59"/>
  <c r="BD182" i="59"/>
  <c r="K158" i="59"/>
  <c r="BD158" i="59"/>
  <c r="Y146" i="59"/>
  <c r="BD146" i="59"/>
  <c r="J134" i="59"/>
  <c r="BD134" i="59"/>
  <c r="E98" i="59"/>
  <c r="BD98" i="59"/>
  <c r="M74" i="59"/>
  <c r="BD74" i="59"/>
  <c r="E50" i="59"/>
  <c r="BD50" i="59"/>
  <c r="E38" i="59"/>
  <c r="BD38" i="59"/>
  <c r="Z26" i="59"/>
  <c r="BD26" i="59"/>
  <c r="K14" i="59"/>
  <c r="BD14" i="59"/>
  <c r="E127" i="59"/>
  <c r="J88" i="59"/>
  <c r="Q221" i="59"/>
  <c r="S149" i="59"/>
  <c r="AI190" i="59"/>
  <c r="AQ127" i="59"/>
  <c r="L197" i="59"/>
  <c r="D214" i="59"/>
  <c r="BD214" i="59"/>
  <c r="K178" i="59"/>
  <c r="BD178" i="59"/>
  <c r="K46" i="59"/>
  <c r="BD46" i="59"/>
  <c r="D115" i="59"/>
  <c r="BD115" i="59"/>
  <c r="I101" i="59"/>
  <c r="BD101" i="59"/>
  <c r="BC5" i="59"/>
  <c r="J148" i="59"/>
  <c r="BD148" i="59"/>
  <c r="D117" i="59"/>
  <c r="AY6" i="59"/>
  <c r="AU90" i="59"/>
  <c r="AU174" i="59"/>
  <c r="H229" i="59"/>
  <c r="BD229" i="59"/>
  <c r="G205" i="59"/>
  <c r="BD205" i="59"/>
  <c r="L193" i="59"/>
  <c r="BD193" i="59"/>
  <c r="AD181" i="59"/>
  <c r="BD181" i="59"/>
  <c r="P169" i="59"/>
  <c r="BD169" i="59"/>
  <c r="K157" i="59"/>
  <c r="BD157" i="59"/>
  <c r="AF145" i="59"/>
  <c r="BD145" i="59"/>
  <c r="S133" i="59"/>
  <c r="BD133" i="59"/>
  <c r="G109" i="59"/>
  <c r="BD109" i="59"/>
  <c r="E97" i="59"/>
  <c r="BD97" i="59"/>
  <c r="AQ85" i="59"/>
  <c r="BD85" i="59"/>
  <c r="AE73" i="59"/>
  <c r="BD73" i="59"/>
  <c r="E37" i="59"/>
  <c r="BD37" i="59"/>
  <c r="Q25" i="59"/>
  <c r="BD25" i="59"/>
  <c r="E113" i="59"/>
  <c r="K64" i="59"/>
  <c r="L127" i="59"/>
  <c r="M114" i="59"/>
  <c r="Z212" i="59"/>
  <c r="Q149" i="59"/>
  <c r="AO57" i="59"/>
  <c r="BA8" i="59"/>
  <c r="J7" i="59"/>
  <c r="BD7" i="59"/>
  <c r="M92" i="59"/>
  <c r="BD92" i="59"/>
  <c r="M188" i="59"/>
  <c r="R117" i="59"/>
  <c r="S139" i="59"/>
  <c r="BD139" i="59"/>
  <c r="Z67" i="59"/>
  <c r="BD67" i="59"/>
  <c r="I213" i="59"/>
  <c r="J150" i="59"/>
  <c r="BD150" i="59"/>
  <c r="R221" i="59"/>
  <c r="BD221" i="59"/>
  <c r="D209" i="59"/>
  <c r="BD209" i="59"/>
  <c r="D53" i="59"/>
  <c r="BD53" i="59"/>
  <c r="K29" i="59"/>
  <c r="BD29" i="59"/>
  <c r="BA7" i="59"/>
  <c r="AU9" i="59"/>
  <c r="AU154" i="59"/>
  <c r="E232" i="59"/>
  <c r="BD232" i="59"/>
  <c r="K208" i="59"/>
  <c r="BD208" i="59"/>
  <c r="AZ6" i="59"/>
  <c r="AU8" i="59"/>
  <c r="AU19" i="59"/>
  <c r="AU68" i="59"/>
  <c r="AU175" i="59"/>
  <c r="AU222" i="59"/>
  <c r="G11" i="59"/>
  <c r="BD11" i="59"/>
  <c r="M228" i="59"/>
  <c r="BD228" i="59"/>
  <c r="M204" i="59"/>
  <c r="BD204" i="59"/>
  <c r="AP180" i="59"/>
  <c r="BD180" i="59"/>
  <c r="AT168" i="59"/>
  <c r="BD168" i="59"/>
  <c r="K156" i="59"/>
  <c r="BD156" i="59"/>
  <c r="V144" i="59"/>
  <c r="BD144" i="59"/>
  <c r="G132" i="59"/>
  <c r="BD132" i="59"/>
  <c r="AU120" i="59"/>
  <c r="BD120" i="59"/>
  <c r="AO108" i="59"/>
  <c r="BD108" i="59"/>
  <c r="E96" i="59"/>
  <c r="BD96" i="59"/>
  <c r="M84" i="59"/>
  <c r="BD84" i="59"/>
  <c r="V72" i="59"/>
  <c r="BD72" i="59"/>
  <c r="J60" i="59"/>
  <c r="BD60" i="59"/>
  <c r="AB48" i="59"/>
  <c r="BD48" i="59"/>
  <c r="D29" i="59"/>
  <c r="D57" i="59"/>
  <c r="E111" i="59"/>
  <c r="G159" i="59"/>
  <c r="H159" i="59"/>
  <c r="K63" i="59"/>
  <c r="L124" i="59"/>
  <c r="X206" i="59"/>
  <c r="T141" i="59"/>
  <c r="AH168" i="59"/>
  <c r="AK74" i="59"/>
  <c r="AR17" i="59"/>
  <c r="K94" i="59"/>
  <c r="BD94" i="59"/>
  <c r="AC177" i="59"/>
  <c r="Z210" i="59"/>
  <c r="BD210" i="59"/>
  <c r="D175" i="59"/>
  <c r="J8" i="59"/>
  <c r="M30" i="59"/>
  <c r="BB5" i="59"/>
  <c r="AZ7" i="59"/>
  <c r="AU152" i="59"/>
  <c r="D173" i="59"/>
  <c r="N112" i="59"/>
  <c r="BD112" i="59"/>
  <c r="BA6" i="59"/>
  <c r="AX8" i="59"/>
  <c r="AU100" i="59"/>
  <c r="AU184" i="59"/>
  <c r="G227" i="59"/>
  <c r="BD227" i="59"/>
  <c r="E191" i="59"/>
  <c r="BD191" i="59"/>
  <c r="G179" i="59"/>
  <c r="BD179" i="59"/>
  <c r="AE167" i="59"/>
  <c r="BD167" i="59"/>
  <c r="AU155" i="59"/>
  <c r="BD155" i="59"/>
  <c r="AU143" i="59"/>
  <c r="BD143" i="59"/>
  <c r="G131" i="59"/>
  <c r="BD131" i="59"/>
  <c r="AU119" i="59"/>
  <c r="BD119" i="59"/>
  <c r="G107" i="59"/>
  <c r="BD107" i="59"/>
  <c r="Q71" i="59"/>
  <c r="BD71" i="59"/>
  <c r="Q59" i="59"/>
  <c r="BD59" i="59"/>
  <c r="D47" i="59"/>
  <c r="BD47" i="59"/>
  <c r="G35" i="59"/>
  <c r="BD35" i="59"/>
  <c r="D23" i="59"/>
  <c r="BD23" i="59"/>
  <c r="D26" i="59"/>
  <c r="G153" i="59"/>
  <c r="H129" i="59"/>
  <c r="L45" i="59"/>
  <c r="P93" i="59"/>
  <c r="S225" i="59"/>
  <c r="W204" i="59"/>
  <c r="T139" i="59"/>
  <c r="AB67" i="59"/>
  <c r="AI100" i="59"/>
  <c r="AI74" i="59"/>
  <c r="BB215" i="59"/>
  <c r="BC215" i="59"/>
  <c r="AV215" i="59"/>
  <c r="AW215" i="59"/>
  <c r="AX215" i="59"/>
  <c r="AY215" i="59"/>
  <c r="AZ215" i="59"/>
  <c r="BA215" i="59"/>
  <c r="W215" i="59"/>
  <c r="AS215" i="59"/>
  <c r="O215" i="59"/>
  <c r="AM215" i="59"/>
  <c r="R215" i="59"/>
  <c r="AO215" i="59"/>
  <c r="T215" i="59"/>
  <c r="AP215" i="59"/>
  <c r="U215" i="59"/>
  <c r="AR215" i="59"/>
  <c r="V215" i="59"/>
  <c r="AT215" i="59"/>
  <c r="X215" i="59"/>
  <c r="Y215" i="59"/>
  <c r="E215" i="59"/>
  <c r="Z215" i="59"/>
  <c r="J215" i="59"/>
  <c r="AH215" i="59"/>
  <c r="AL215" i="59"/>
  <c r="AF215" i="59"/>
  <c r="AG215" i="59"/>
  <c r="AI215" i="59"/>
  <c r="AK215" i="59"/>
  <c r="I215" i="59"/>
  <c r="K215" i="59"/>
  <c r="AJ215" i="59"/>
  <c r="AE215" i="59"/>
  <c r="D215" i="59"/>
  <c r="AN215" i="59"/>
  <c r="AQ215" i="59"/>
  <c r="M215" i="59"/>
  <c r="N215" i="59"/>
  <c r="P215" i="59"/>
  <c r="H215" i="59"/>
  <c r="G215" i="59"/>
  <c r="Q215" i="59"/>
  <c r="S215" i="59"/>
  <c r="BB7" i="59"/>
  <c r="AX9" i="59"/>
  <c r="BC10" i="59"/>
  <c r="AV8" i="59"/>
  <c r="AW8" i="59"/>
  <c r="I8" i="59"/>
  <c r="AF8" i="59"/>
  <c r="R8" i="59"/>
  <c r="AG8" i="59"/>
  <c r="S8" i="59"/>
  <c r="AJ8" i="59"/>
  <c r="T8" i="59"/>
  <c r="AL8" i="59"/>
  <c r="U8" i="59"/>
  <c r="AN8" i="59"/>
  <c r="X8" i="59"/>
  <c r="AO8" i="59"/>
  <c r="AA8" i="59"/>
  <c r="AQ8" i="59"/>
  <c r="AR8" i="59"/>
  <c r="AS8" i="59"/>
  <c r="E8" i="59"/>
  <c r="F8" i="59"/>
  <c r="H8" i="59"/>
  <c r="Z8" i="59"/>
  <c r="AD8" i="59"/>
  <c r="AB8" i="59"/>
  <c r="AC8" i="59"/>
  <c r="AE8" i="59"/>
  <c r="AP8" i="59"/>
  <c r="D8" i="59"/>
  <c r="AM8" i="59"/>
  <c r="AT8" i="59"/>
  <c r="AH8" i="59"/>
  <c r="Q8" i="59"/>
  <c r="AI8" i="59"/>
  <c r="V8" i="59"/>
  <c r="AK8" i="59"/>
  <c r="W8" i="59"/>
  <c r="Y8" i="59"/>
  <c r="L8" i="59"/>
  <c r="K8" i="59"/>
  <c r="M8" i="59"/>
  <c r="AO237" i="59"/>
  <c r="AP237" i="59"/>
  <c r="AV225" i="59"/>
  <c r="AW225" i="59"/>
  <c r="AX225" i="59"/>
  <c r="AY225" i="59"/>
  <c r="AZ225" i="59"/>
  <c r="BA225" i="59"/>
  <c r="BB225" i="59"/>
  <c r="BC225" i="59"/>
  <c r="AH225" i="59"/>
  <c r="AI225" i="59"/>
  <c r="AJ225" i="59"/>
  <c r="AQ225" i="59"/>
  <c r="E225" i="59"/>
  <c r="AK225" i="59"/>
  <c r="J225" i="59"/>
  <c r="AL225" i="59"/>
  <c r="K225" i="59"/>
  <c r="AM225" i="59"/>
  <c r="L225" i="59"/>
  <c r="AP225" i="59"/>
  <c r="N225" i="59"/>
  <c r="AR225" i="59"/>
  <c r="U225" i="59"/>
  <c r="AT225" i="59"/>
  <c r="T225" i="59"/>
  <c r="O225" i="59"/>
  <c r="AD225" i="59"/>
  <c r="AG225" i="59"/>
  <c r="AS225" i="59"/>
  <c r="AN225" i="59"/>
  <c r="AO225" i="59"/>
  <c r="F225" i="59"/>
  <c r="AF225" i="59"/>
  <c r="D225" i="59"/>
  <c r="AB225" i="59"/>
  <c r="AC225" i="59"/>
  <c r="AE225" i="59"/>
  <c r="Q225" i="59"/>
  <c r="M225" i="59"/>
  <c r="I225" i="59"/>
  <c r="H225" i="59"/>
  <c r="G225" i="59"/>
  <c r="AV213" i="59"/>
  <c r="AW213" i="59"/>
  <c r="AX213" i="59"/>
  <c r="AY213" i="59"/>
  <c r="AZ213" i="59"/>
  <c r="BA213" i="59"/>
  <c r="BB213" i="59"/>
  <c r="BC213" i="59"/>
  <c r="AD213" i="59"/>
  <c r="AJ213" i="59"/>
  <c r="F213" i="59"/>
  <c r="AK213" i="59"/>
  <c r="J213" i="59"/>
  <c r="AL213" i="59"/>
  <c r="K213" i="59"/>
  <c r="AM213" i="59"/>
  <c r="L213" i="59"/>
  <c r="AP213" i="59"/>
  <c r="M213" i="59"/>
  <c r="AR213" i="59"/>
  <c r="N213" i="59"/>
  <c r="AS213" i="59"/>
  <c r="O213" i="59"/>
  <c r="AT213" i="59"/>
  <c r="AG213" i="59"/>
  <c r="AI213" i="59"/>
  <c r="U213" i="59"/>
  <c r="AN213" i="59"/>
  <c r="AO213" i="59"/>
  <c r="AQ213" i="59"/>
  <c r="AE213" i="59"/>
  <c r="P213" i="59"/>
  <c r="Q213" i="59"/>
  <c r="S213" i="59"/>
  <c r="T213" i="59"/>
  <c r="H213" i="59"/>
  <c r="G213" i="59"/>
  <c r="E213" i="59"/>
  <c r="R213" i="59"/>
  <c r="AV201" i="59"/>
  <c r="AW201" i="59"/>
  <c r="AX201" i="59"/>
  <c r="AY201" i="59"/>
  <c r="AZ201" i="59"/>
  <c r="BA201" i="59"/>
  <c r="BB201" i="59"/>
  <c r="BC201" i="59"/>
  <c r="W201" i="59"/>
  <c r="AS201" i="59"/>
  <c r="H201" i="59"/>
  <c r="X201" i="59"/>
  <c r="AT201" i="59"/>
  <c r="V201" i="59"/>
  <c r="Y201" i="59"/>
  <c r="Z201" i="59"/>
  <c r="I201" i="59"/>
  <c r="AA201" i="59"/>
  <c r="J201" i="59"/>
  <c r="AG201" i="59"/>
  <c r="K201" i="59"/>
  <c r="AH201" i="59"/>
  <c r="L201" i="59"/>
  <c r="AK201" i="59"/>
  <c r="M201" i="59"/>
  <c r="AL201" i="59"/>
  <c r="O201" i="59"/>
  <c r="AP201" i="59"/>
  <c r="U201" i="59"/>
  <c r="AM201" i="59"/>
  <c r="AR201" i="59"/>
  <c r="AN201" i="59"/>
  <c r="AO201" i="59"/>
  <c r="AQ201" i="59"/>
  <c r="AF201" i="59"/>
  <c r="AI201" i="59"/>
  <c r="Q201" i="59"/>
  <c r="S201" i="59"/>
  <c r="N201" i="59"/>
  <c r="T201" i="59"/>
  <c r="R201" i="59"/>
  <c r="AJ201" i="59"/>
  <c r="AB201" i="59"/>
  <c r="AC201" i="59"/>
  <c r="AD201" i="59"/>
  <c r="F201" i="59"/>
  <c r="AE201" i="59"/>
  <c r="P201" i="59"/>
  <c r="G201" i="59"/>
  <c r="AV189" i="59"/>
  <c r="AW189" i="59"/>
  <c r="AX189" i="59"/>
  <c r="AY189" i="59"/>
  <c r="AZ189" i="59"/>
  <c r="BA189" i="59"/>
  <c r="BB189" i="59"/>
  <c r="BC189" i="59"/>
  <c r="T189" i="59"/>
  <c r="AI189" i="59"/>
  <c r="U189" i="59"/>
  <c r="AK189" i="59"/>
  <c r="I189" i="59"/>
  <c r="AA189" i="59"/>
  <c r="J189" i="59"/>
  <c r="AC189" i="59"/>
  <c r="K189" i="59"/>
  <c r="AD189" i="59"/>
  <c r="AR189" i="59"/>
  <c r="L189" i="59"/>
  <c r="AG189" i="59"/>
  <c r="M189" i="59"/>
  <c r="AH189" i="59"/>
  <c r="Q189" i="59"/>
  <c r="AL189" i="59"/>
  <c r="R189" i="59"/>
  <c r="AM189" i="59"/>
  <c r="V189" i="59"/>
  <c r="AP189" i="59"/>
  <c r="X189" i="59"/>
  <c r="AT189" i="59"/>
  <c r="AQ189" i="59"/>
  <c r="E189" i="59"/>
  <c r="AE189" i="59"/>
  <c r="P189" i="59"/>
  <c r="F189" i="59"/>
  <c r="W189" i="59"/>
  <c r="Y189" i="59"/>
  <c r="Z189" i="59"/>
  <c r="AF189" i="59"/>
  <c r="AS189" i="59"/>
  <c r="AJ189" i="59"/>
  <c r="S189" i="59"/>
  <c r="AB189" i="59"/>
  <c r="N189" i="59"/>
  <c r="D189" i="59"/>
  <c r="O189" i="59"/>
  <c r="G189" i="59"/>
  <c r="H189" i="59"/>
  <c r="BB177" i="59"/>
  <c r="AV177" i="59"/>
  <c r="AW177" i="59"/>
  <c r="AX177" i="59"/>
  <c r="AY177" i="59"/>
  <c r="AZ177" i="59"/>
  <c r="BA177" i="59"/>
  <c r="BC177" i="59"/>
  <c r="I177" i="59"/>
  <c r="AA177" i="59"/>
  <c r="N177" i="59"/>
  <c r="AK177" i="59"/>
  <c r="O177" i="59"/>
  <c r="AL177" i="59"/>
  <c r="T177" i="59"/>
  <c r="AM177" i="59"/>
  <c r="V177" i="59"/>
  <c r="AO177" i="59"/>
  <c r="W177" i="59"/>
  <c r="Z177" i="59"/>
  <c r="AD177" i="59"/>
  <c r="AH177" i="59"/>
  <c r="AI177" i="59"/>
  <c r="AJ177" i="59"/>
  <c r="AP177" i="59"/>
  <c r="F177" i="59"/>
  <c r="AS177" i="59"/>
  <c r="J177" i="59"/>
  <c r="AT177" i="59"/>
  <c r="M177" i="59"/>
  <c r="R177" i="59"/>
  <c r="G177" i="59"/>
  <c r="E177" i="59"/>
  <c r="L177" i="59"/>
  <c r="X177" i="59"/>
  <c r="Y177" i="59"/>
  <c r="AF177" i="59"/>
  <c r="AN177" i="59"/>
  <c r="AG177" i="59"/>
  <c r="AE177" i="59"/>
  <c r="AQ177" i="59"/>
  <c r="H177" i="59"/>
  <c r="AR177" i="59"/>
  <c r="Q177" i="59"/>
  <c r="S177" i="59"/>
  <c r="K177" i="59"/>
  <c r="BB165" i="59"/>
  <c r="AW165" i="59"/>
  <c r="AX165" i="59"/>
  <c r="AY165" i="59"/>
  <c r="AZ165" i="59"/>
  <c r="BA165" i="59"/>
  <c r="BC165" i="59"/>
  <c r="AV165" i="59"/>
  <c r="W165" i="59"/>
  <c r="AM165" i="59"/>
  <c r="X165" i="59"/>
  <c r="AP165" i="59"/>
  <c r="U165" i="59"/>
  <c r="AS165" i="59"/>
  <c r="V165" i="59"/>
  <c r="AT165" i="59"/>
  <c r="Y165" i="59"/>
  <c r="Z165" i="59"/>
  <c r="J165" i="59"/>
  <c r="AA165" i="59"/>
  <c r="K165" i="59"/>
  <c r="AD165" i="59"/>
  <c r="L165" i="59"/>
  <c r="AG165" i="59"/>
  <c r="M165" i="59"/>
  <c r="AH165" i="59"/>
  <c r="O165" i="59"/>
  <c r="AJ165" i="59"/>
  <c r="N165" i="59"/>
  <c r="R165" i="59"/>
  <c r="T165" i="59"/>
  <c r="AI165" i="59"/>
  <c r="AK165" i="59"/>
  <c r="AL165" i="59"/>
  <c r="AN165" i="59"/>
  <c r="D165" i="59"/>
  <c r="AO165" i="59"/>
  <c r="AF165" i="59"/>
  <c r="AQ165" i="59"/>
  <c r="AR165" i="59"/>
  <c r="AC165" i="59"/>
  <c r="AE165" i="59"/>
  <c r="G165" i="59"/>
  <c r="E165" i="59"/>
  <c r="P165" i="59"/>
  <c r="F165" i="59"/>
  <c r="AV153" i="59"/>
  <c r="AX153" i="59"/>
  <c r="AY153" i="59"/>
  <c r="BB153" i="59"/>
  <c r="AW153" i="59"/>
  <c r="BA153" i="59"/>
  <c r="BC153" i="59"/>
  <c r="AZ153" i="59"/>
  <c r="K153" i="59"/>
  <c r="AD153" i="59"/>
  <c r="L153" i="59"/>
  <c r="AG153" i="59"/>
  <c r="X153" i="59"/>
  <c r="Y153" i="59"/>
  <c r="Z153" i="59"/>
  <c r="F153" i="59"/>
  <c r="AA153" i="59"/>
  <c r="H153" i="59"/>
  <c r="AH153" i="59"/>
  <c r="J153" i="59"/>
  <c r="AI153" i="59"/>
  <c r="M153" i="59"/>
  <c r="AJ153" i="59"/>
  <c r="N153" i="59"/>
  <c r="AK153" i="59"/>
  <c r="U153" i="59"/>
  <c r="AM153" i="59"/>
  <c r="V153" i="59"/>
  <c r="W153" i="59"/>
  <c r="AL153" i="59"/>
  <c r="AT153" i="59"/>
  <c r="AU153" i="59"/>
  <c r="AR153" i="59"/>
  <c r="AS153" i="59"/>
  <c r="AF153" i="59"/>
  <c r="Q153" i="59"/>
  <c r="R153" i="59"/>
  <c r="AN153" i="59"/>
  <c r="AO153" i="59"/>
  <c r="P153" i="59"/>
  <c r="I153" i="59"/>
  <c r="AP153" i="59"/>
  <c r="AQ153" i="59"/>
  <c r="S153" i="59"/>
  <c r="T153" i="59"/>
  <c r="AB153" i="59"/>
  <c r="AC153" i="59"/>
  <c r="AE153" i="59"/>
  <c r="AV141" i="59"/>
  <c r="AW141" i="59"/>
  <c r="AX141" i="59"/>
  <c r="AY141" i="59"/>
  <c r="AZ141" i="59"/>
  <c r="BA141" i="59"/>
  <c r="BB141" i="59"/>
  <c r="BC141" i="59"/>
  <c r="R141" i="59"/>
  <c r="AJ141" i="59"/>
  <c r="N141" i="59"/>
  <c r="AI141" i="59"/>
  <c r="O141" i="59"/>
  <c r="AK141" i="59"/>
  <c r="U141" i="59"/>
  <c r="AL141" i="59"/>
  <c r="V141" i="59"/>
  <c r="AM141" i="59"/>
  <c r="J141" i="59"/>
  <c r="AP141" i="59"/>
  <c r="K141" i="59"/>
  <c r="AS141" i="59"/>
  <c r="L141" i="59"/>
  <c r="AT141" i="59"/>
  <c r="M141" i="59"/>
  <c r="W141" i="59"/>
  <c r="X141" i="59"/>
  <c r="Y141" i="59"/>
  <c r="Z141" i="59"/>
  <c r="AD141" i="59"/>
  <c r="AF141" i="59"/>
  <c r="F141" i="59"/>
  <c r="I141" i="59"/>
  <c r="AG141" i="59"/>
  <c r="AB141" i="59"/>
  <c r="AN141" i="59"/>
  <c r="AE141" i="59"/>
  <c r="AO141" i="59"/>
  <c r="AA141" i="59"/>
  <c r="AQ141" i="59"/>
  <c r="AH141" i="59"/>
  <c r="AR141" i="59"/>
  <c r="H141" i="59"/>
  <c r="G141" i="59"/>
  <c r="E141" i="59"/>
  <c r="P141" i="59"/>
  <c r="Q141" i="59"/>
  <c r="S141" i="59"/>
  <c r="AV129" i="59"/>
  <c r="AW129" i="59"/>
  <c r="AX129" i="59"/>
  <c r="AY129" i="59"/>
  <c r="AZ129" i="59"/>
  <c r="BA129" i="59"/>
  <c r="BB129" i="59"/>
  <c r="BC129" i="59"/>
  <c r="L129" i="59"/>
  <c r="AD129" i="59"/>
  <c r="X129" i="59"/>
  <c r="F129" i="59"/>
  <c r="Y129" i="59"/>
  <c r="I129" i="59"/>
  <c r="Z129" i="59"/>
  <c r="J129" i="59"/>
  <c r="AA129" i="59"/>
  <c r="K129" i="59"/>
  <c r="AG129" i="59"/>
  <c r="M129" i="59"/>
  <c r="AH129" i="59"/>
  <c r="N129" i="59"/>
  <c r="AK129" i="59"/>
  <c r="U129" i="59"/>
  <c r="AP129" i="59"/>
  <c r="V129" i="59"/>
  <c r="AR129" i="59"/>
  <c r="AT129" i="59"/>
  <c r="O129" i="59"/>
  <c r="W129" i="59"/>
  <c r="AL129" i="59"/>
  <c r="AM129" i="59"/>
  <c r="AJ129" i="59"/>
  <c r="T129" i="59"/>
  <c r="AN129" i="59"/>
  <c r="AB129" i="59"/>
  <c r="AO129" i="59"/>
  <c r="AC129" i="59"/>
  <c r="AQ129" i="59"/>
  <c r="AE129" i="59"/>
  <c r="AS129" i="59"/>
  <c r="R129" i="59"/>
  <c r="AF129" i="59"/>
  <c r="AI129" i="59"/>
  <c r="Q129" i="59"/>
  <c r="S129" i="59"/>
  <c r="D129" i="59"/>
  <c r="G129" i="59"/>
  <c r="AV117" i="59"/>
  <c r="AW117" i="59"/>
  <c r="AZ117" i="59"/>
  <c r="AX117" i="59"/>
  <c r="AY117" i="59"/>
  <c r="BA117" i="59"/>
  <c r="BB117" i="59"/>
  <c r="BC117" i="59"/>
  <c r="M117" i="59"/>
  <c r="AJ117" i="59"/>
  <c r="N117" i="59"/>
  <c r="AK117" i="59"/>
  <c r="O117" i="59"/>
  <c r="AL117" i="59"/>
  <c r="U117" i="59"/>
  <c r="AM117" i="59"/>
  <c r="V117" i="59"/>
  <c r="AP117" i="59"/>
  <c r="W117" i="59"/>
  <c r="AS117" i="59"/>
  <c r="I117" i="59"/>
  <c r="AD117" i="59"/>
  <c r="J117" i="59"/>
  <c r="AH117" i="59"/>
  <c r="Z117" i="59"/>
  <c r="AA117" i="59"/>
  <c r="AI117" i="59"/>
  <c r="AT117" i="59"/>
  <c r="L117" i="59"/>
  <c r="X117" i="59"/>
  <c r="AO117" i="59"/>
  <c r="AQ117" i="59"/>
  <c r="AF117" i="59"/>
  <c r="S117" i="59"/>
  <c r="T117" i="59"/>
  <c r="Y117" i="59"/>
  <c r="AB117" i="59"/>
  <c r="AC117" i="59"/>
  <c r="AE117" i="59"/>
  <c r="K117" i="59"/>
  <c r="G117" i="59"/>
  <c r="E117" i="59"/>
  <c r="AN117" i="59"/>
  <c r="P117" i="59"/>
  <c r="AR117" i="59"/>
  <c r="AG117" i="59"/>
  <c r="H117" i="59"/>
  <c r="F117" i="59"/>
  <c r="AV105" i="59"/>
  <c r="AW105" i="59"/>
  <c r="AX105" i="59"/>
  <c r="AY105" i="59"/>
  <c r="AZ105" i="59"/>
  <c r="BC105" i="59"/>
  <c r="BA105" i="59"/>
  <c r="BB105" i="59"/>
  <c r="N105" i="59"/>
  <c r="AK105" i="59"/>
  <c r="R105" i="59"/>
  <c r="AM105" i="59"/>
  <c r="U105" i="59"/>
  <c r="AP105" i="59"/>
  <c r="V105" i="59"/>
  <c r="AR105" i="59"/>
  <c r="X105" i="59"/>
  <c r="AS105" i="59"/>
  <c r="Y105" i="59"/>
  <c r="AT105" i="59"/>
  <c r="Z105" i="59"/>
  <c r="J105" i="59"/>
  <c r="AH105" i="59"/>
  <c r="L105" i="59"/>
  <c r="AJ105" i="59"/>
  <c r="F105" i="59"/>
  <c r="I105" i="59"/>
  <c r="M105" i="59"/>
  <c r="AA105" i="59"/>
  <c r="AD105" i="59"/>
  <c r="AG105" i="59"/>
  <c r="AL105" i="59"/>
  <c r="AN105" i="59"/>
  <c r="AQ105" i="59"/>
  <c r="E105" i="59"/>
  <c r="Q105" i="59"/>
  <c r="AO105" i="59"/>
  <c r="S105" i="59"/>
  <c r="T105" i="59"/>
  <c r="W105" i="59"/>
  <c r="AB105" i="59"/>
  <c r="AC105" i="59"/>
  <c r="AF105" i="59"/>
  <c r="AI105" i="59"/>
  <c r="H105" i="59"/>
  <c r="AE105" i="59"/>
  <c r="K105" i="59"/>
  <c r="O105" i="59"/>
  <c r="P105" i="59"/>
  <c r="AV93" i="59"/>
  <c r="AW93" i="59"/>
  <c r="AX93" i="59"/>
  <c r="AY93" i="59"/>
  <c r="AZ93" i="59"/>
  <c r="BA93" i="59"/>
  <c r="BB93" i="59"/>
  <c r="BC93" i="59"/>
  <c r="O93" i="59"/>
  <c r="U93" i="59"/>
  <c r="AD93" i="59"/>
  <c r="AH93" i="59"/>
  <c r="AI93" i="59"/>
  <c r="AK93" i="59"/>
  <c r="AL93" i="59"/>
  <c r="L93" i="59"/>
  <c r="AS93" i="59"/>
  <c r="M93" i="59"/>
  <c r="AT93" i="59"/>
  <c r="AP93" i="59"/>
  <c r="AR93" i="59"/>
  <c r="J93" i="59"/>
  <c r="N93" i="59"/>
  <c r="AM93" i="59"/>
  <c r="F93" i="59"/>
  <c r="Q93" i="59"/>
  <c r="AE93" i="59"/>
  <c r="R93" i="59"/>
  <c r="S93" i="59"/>
  <c r="T93" i="59"/>
  <c r="AN93" i="59"/>
  <c r="AF93" i="59"/>
  <c r="AO93" i="59"/>
  <c r="AG93" i="59"/>
  <c r="AQ93" i="59"/>
  <c r="AJ93" i="59"/>
  <c r="AB93" i="59"/>
  <c r="AC93" i="59"/>
  <c r="G93" i="59"/>
  <c r="I93" i="59"/>
  <c r="E93" i="59"/>
  <c r="K93" i="59"/>
  <c r="AW81" i="59"/>
  <c r="AX81" i="59"/>
  <c r="AY81" i="59"/>
  <c r="AZ81" i="59"/>
  <c r="BC81" i="59"/>
  <c r="BB81" i="59"/>
  <c r="BA81" i="59"/>
  <c r="AP81" i="59"/>
  <c r="AO81" i="59"/>
  <c r="AV69" i="59"/>
  <c r="AW69" i="59"/>
  <c r="AX69" i="59"/>
  <c r="AY69" i="59"/>
  <c r="AZ69" i="59"/>
  <c r="BA69" i="59"/>
  <c r="BB69" i="59"/>
  <c r="BC69" i="59"/>
  <c r="M69" i="59"/>
  <c r="O69" i="59"/>
  <c r="AK69" i="59"/>
  <c r="I69" i="59"/>
  <c r="J69" i="59"/>
  <c r="AD69" i="59"/>
  <c r="AF69" i="59"/>
  <c r="F69" i="59"/>
  <c r="AG69" i="59"/>
  <c r="K69" i="59"/>
  <c r="AH69" i="59"/>
  <c r="L69" i="59"/>
  <c r="AJ69" i="59"/>
  <c r="N69" i="59"/>
  <c r="AL69" i="59"/>
  <c r="Y69" i="59"/>
  <c r="AT69" i="59"/>
  <c r="Z69" i="59"/>
  <c r="AU69" i="59"/>
  <c r="AA69" i="59"/>
  <c r="V69" i="59"/>
  <c r="W69" i="59"/>
  <c r="X69" i="59"/>
  <c r="AM69" i="59"/>
  <c r="AN69" i="59"/>
  <c r="AO69" i="59"/>
  <c r="AP69" i="59"/>
  <c r="AR69" i="59"/>
  <c r="AB69" i="59"/>
  <c r="AC69" i="59"/>
  <c r="AI69" i="59"/>
  <c r="AE69" i="59"/>
  <c r="AQ69" i="59"/>
  <c r="AS69" i="59"/>
  <c r="Q69" i="59"/>
  <c r="R69" i="59"/>
  <c r="E69" i="59"/>
  <c r="S69" i="59"/>
  <c r="P69" i="59"/>
  <c r="H69" i="59"/>
  <c r="T69" i="59"/>
  <c r="U69" i="59"/>
  <c r="G69" i="59"/>
  <c r="D69" i="59"/>
  <c r="AV57" i="59"/>
  <c r="AW57" i="59"/>
  <c r="AX57" i="59"/>
  <c r="AY57" i="59"/>
  <c r="AZ57" i="59"/>
  <c r="BA57" i="59"/>
  <c r="BB57" i="59"/>
  <c r="BC57" i="59"/>
  <c r="I57" i="59"/>
  <c r="AD57" i="59"/>
  <c r="Z57" i="59"/>
  <c r="AT57" i="59"/>
  <c r="F57" i="59"/>
  <c r="AA57" i="59"/>
  <c r="H57" i="59"/>
  <c r="AF57" i="59"/>
  <c r="J57" i="59"/>
  <c r="AH57" i="59"/>
  <c r="K57" i="59"/>
  <c r="AI57" i="59"/>
  <c r="V57" i="59"/>
  <c r="AP57" i="59"/>
  <c r="X57" i="59"/>
  <c r="AR57" i="59"/>
  <c r="Y57" i="59"/>
  <c r="AS57" i="59"/>
  <c r="L57" i="59"/>
  <c r="M57" i="59"/>
  <c r="AK57" i="59"/>
  <c r="AL57" i="59"/>
  <c r="AM57" i="59"/>
  <c r="N57" i="59"/>
  <c r="O57" i="59"/>
  <c r="AJ57" i="59"/>
  <c r="AN57" i="59"/>
  <c r="W57" i="59"/>
  <c r="AB57" i="59"/>
  <c r="AC57" i="59"/>
  <c r="AE57" i="59"/>
  <c r="AG57" i="59"/>
  <c r="Q57" i="59"/>
  <c r="R57" i="59"/>
  <c r="E57" i="59"/>
  <c r="P57" i="59"/>
  <c r="S57" i="59"/>
  <c r="T57" i="59"/>
  <c r="U57" i="59"/>
  <c r="AV45" i="59"/>
  <c r="AW45" i="59"/>
  <c r="AX45" i="59"/>
  <c r="AY45" i="59"/>
  <c r="AZ45" i="59"/>
  <c r="BA45" i="59"/>
  <c r="BB45" i="59"/>
  <c r="BC45" i="59"/>
  <c r="M45" i="59"/>
  <c r="AH45" i="59"/>
  <c r="N45" i="59"/>
  <c r="AI45" i="59"/>
  <c r="W45" i="59"/>
  <c r="AP45" i="59"/>
  <c r="X45" i="59"/>
  <c r="AR45" i="59"/>
  <c r="Y45" i="59"/>
  <c r="AT45" i="59"/>
  <c r="Z45" i="59"/>
  <c r="AU45" i="59"/>
  <c r="AA45" i="59"/>
  <c r="J45" i="59"/>
  <c r="AK45" i="59"/>
  <c r="R45" i="59"/>
  <c r="AL45" i="59"/>
  <c r="V45" i="59"/>
  <c r="AM45" i="59"/>
  <c r="AD45" i="59"/>
  <c r="AF45" i="59"/>
  <c r="AG45" i="59"/>
  <c r="AJ45" i="59"/>
  <c r="AS45" i="59"/>
  <c r="AN45" i="59"/>
  <c r="AB45" i="59"/>
  <c r="AC45" i="59"/>
  <c r="AE45" i="59"/>
  <c r="P45" i="59"/>
  <c r="F45" i="59"/>
  <c r="AO45" i="59"/>
  <c r="AQ45" i="59"/>
  <c r="Q45" i="59"/>
  <c r="T45" i="59"/>
  <c r="U45" i="59"/>
  <c r="H45" i="59"/>
  <c r="G45" i="59"/>
  <c r="E45" i="59"/>
  <c r="AV33" i="59"/>
  <c r="AW33" i="59"/>
  <c r="AX33" i="59"/>
  <c r="AY33" i="59"/>
  <c r="AZ33" i="59"/>
  <c r="BA33" i="59"/>
  <c r="BB33" i="59"/>
  <c r="BC33" i="59"/>
  <c r="O33" i="59"/>
  <c r="AK33" i="59"/>
  <c r="R33" i="59"/>
  <c r="AL33" i="59"/>
  <c r="U33" i="59"/>
  <c r="AM33" i="59"/>
  <c r="X33" i="59"/>
  <c r="AP33" i="59"/>
  <c r="Y33" i="59"/>
  <c r="AR33" i="59"/>
  <c r="Z33" i="59"/>
  <c r="AS33" i="59"/>
  <c r="L33" i="59"/>
  <c r="AG33" i="59"/>
  <c r="AD33" i="59"/>
  <c r="AF33" i="59"/>
  <c r="AH33" i="59"/>
  <c r="AJ33" i="59"/>
  <c r="AT33" i="59"/>
  <c r="M33" i="59"/>
  <c r="N33" i="59"/>
  <c r="AA33" i="59"/>
  <c r="I33" i="59"/>
  <c r="J33" i="59"/>
  <c r="AN33" i="59"/>
  <c r="AO33" i="59"/>
  <c r="AQ33" i="59"/>
  <c r="AC33" i="59"/>
  <c r="V33" i="59"/>
  <c r="W33" i="59"/>
  <c r="AB33" i="59"/>
  <c r="AE33" i="59"/>
  <c r="H33" i="59"/>
  <c r="F33" i="59"/>
  <c r="K33" i="59"/>
  <c r="P33" i="59"/>
  <c r="D33" i="59"/>
  <c r="AI33" i="59"/>
  <c r="Q33" i="59"/>
  <c r="E33" i="59"/>
  <c r="S33" i="59"/>
  <c r="AV21" i="59"/>
  <c r="AW21" i="59"/>
  <c r="AX21" i="59"/>
  <c r="AY21" i="59"/>
  <c r="AZ21" i="59"/>
  <c r="BA21" i="59"/>
  <c r="BB21" i="59"/>
  <c r="BC21" i="59"/>
  <c r="J21" i="59"/>
  <c r="AF21" i="59"/>
  <c r="L21" i="59"/>
  <c r="AG21" i="59"/>
  <c r="M21" i="59"/>
  <c r="AJ21" i="59"/>
  <c r="N21" i="59"/>
  <c r="AK21" i="59"/>
  <c r="O21" i="59"/>
  <c r="AL21" i="59"/>
  <c r="R21" i="59"/>
  <c r="AM21" i="59"/>
  <c r="V21" i="59"/>
  <c r="AP21" i="59"/>
  <c r="Y21" i="59"/>
  <c r="F21" i="59"/>
  <c r="I21" i="59"/>
  <c r="W21" i="59"/>
  <c r="X21" i="59"/>
  <c r="Z21" i="59"/>
  <c r="AS21" i="59"/>
  <c r="AT21" i="59"/>
  <c r="AA21" i="59"/>
  <c r="AN21" i="59"/>
  <c r="Q21" i="59"/>
  <c r="AO21" i="59"/>
  <c r="AQ21" i="59"/>
  <c r="AR21" i="59"/>
  <c r="U21" i="59"/>
  <c r="AH21" i="59"/>
  <c r="AB21" i="59"/>
  <c r="AI21" i="59"/>
  <c r="AC21" i="59"/>
  <c r="AD21" i="59"/>
  <c r="AE21" i="59"/>
  <c r="S21" i="59"/>
  <c r="T21" i="59"/>
  <c r="K21" i="59"/>
  <c r="G21" i="59"/>
  <c r="P21" i="59"/>
  <c r="D25" i="59"/>
  <c r="D221" i="59"/>
  <c r="D167" i="59"/>
  <c r="E179" i="59"/>
  <c r="E112" i="59"/>
  <c r="E52" i="59"/>
  <c r="F182" i="59"/>
  <c r="G157" i="59"/>
  <c r="G57" i="59"/>
  <c r="H21" i="59"/>
  <c r="J226" i="59"/>
  <c r="K112" i="59"/>
  <c r="K48" i="59"/>
  <c r="L107" i="59"/>
  <c r="N218" i="59"/>
  <c r="M120" i="59"/>
  <c r="P59" i="59"/>
  <c r="P29" i="59"/>
  <c r="AC231" i="59"/>
  <c r="Y212" i="59"/>
  <c r="V204" i="59"/>
  <c r="AC188" i="59"/>
  <c r="AB177" i="59"/>
  <c r="T157" i="59"/>
  <c r="Q117" i="59"/>
  <c r="S35" i="59"/>
  <c r="AI168" i="59"/>
  <c r="AI48" i="59"/>
  <c r="AS209" i="59"/>
  <c r="AZ95" i="59"/>
  <c r="BB95" i="59"/>
  <c r="BC95" i="59"/>
  <c r="AW95" i="59"/>
  <c r="AX95" i="59"/>
  <c r="AY95" i="59"/>
  <c r="BA95" i="59"/>
  <c r="AV95" i="59"/>
  <c r="AH95" i="59"/>
  <c r="O95" i="59"/>
  <c r="AP95" i="59"/>
  <c r="R95" i="59"/>
  <c r="AS95" i="59"/>
  <c r="W95" i="59"/>
  <c r="AT95" i="59"/>
  <c r="X95" i="59"/>
  <c r="Y95" i="59"/>
  <c r="Z95" i="59"/>
  <c r="H95" i="59"/>
  <c r="AK95" i="59"/>
  <c r="J95" i="59"/>
  <c r="AL95" i="59"/>
  <c r="AD95" i="59"/>
  <c r="AJ95" i="59"/>
  <c r="AM95" i="59"/>
  <c r="K95" i="59"/>
  <c r="AA95" i="59"/>
  <c r="AN95" i="59"/>
  <c r="AQ95" i="59"/>
  <c r="AR95" i="59"/>
  <c r="AB95" i="59"/>
  <c r="AC95" i="59"/>
  <c r="AE95" i="59"/>
  <c r="Q95" i="59"/>
  <c r="AF95" i="59"/>
  <c r="S95" i="59"/>
  <c r="M95" i="59"/>
  <c r="N95" i="59"/>
  <c r="F95" i="59"/>
  <c r="T95" i="59"/>
  <c r="P95" i="59"/>
  <c r="D95" i="59"/>
  <c r="AO95" i="59"/>
  <c r="U95" i="59"/>
  <c r="G95" i="59"/>
  <c r="V95" i="59"/>
  <c r="AG95" i="59"/>
  <c r="I95" i="59"/>
  <c r="AI95" i="59"/>
  <c r="L95" i="59"/>
  <c r="E95" i="59"/>
  <c r="AV9" i="59"/>
  <c r="AW9" i="59"/>
  <c r="M9" i="59"/>
  <c r="AH9" i="59"/>
  <c r="N9" i="59"/>
  <c r="AI9" i="59"/>
  <c r="O9" i="59"/>
  <c r="AJ9" i="59"/>
  <c r="R9" i="59"/>
  <c r="AK9" i="59"/>
  <c r="V9" i="59"/>
  <c r="AL9" i="59"/>
  <c r="W9" i="59"/>
  <c r="AM9" i="59"/>
  <c r="Y9" i="59"/>
  <c r="AR9" i="59"/>
  <c r="F9" i="59"/>
  <c r="J9" i="59"/>
  <c r="X9" i="59"/>
  <c r="Z9" i="59"/>
  <c r="AA9" i="59"/>
  <c r="AP9" i="59"/>
  <c r="AD9" i="59"/>
  <c r="AG9" i="59"/>
  <c r="AT9" i="59"/>
  <c r="S9" i="59"/>
  <c r="AN9" i="59"/>
  <c r="AO9" i="59"/>
  <c r="AQ9" i="59"/>
  <c r="AS9" i="59"/>
  <c r="E9" i="59"/>
  <c r="AF9" i="59"/>
  <c r="Q9" i="59"/>
  <c r="T9" i="59"/>
  <c r="U9" i="59"/>
  <c r="AB9" i="59"/>
  <c r="AC9" i="59"/>
  <c r="P9" i="59"/>
  <c r="I9" i="59"/>
  <c r="D9" i="59"/>
  <c r="L9" i="59"/>
  <c r="H9" i="59"/>
  <c r="K9" i="59"/>
  <c r="G59" i="59"/>
  <c r="H23" i="59"/>
  <c r="BC44" i="59"/>
  <c r="AV44" i="59"/>
  <c r="AW44" i="59"/>
  <c r="BA44" i="59"/>
  <c r="BB44" i="59"/>
  <c r="AX44" i="59"/>
  <c r="AY44" i="59"/>
  <c r="AZ44" i="59"/>
  <c r="I44" i="59"/>
  <c r="AF44" i="59"/>
  <c r="L44" i="59"/>
  <c r="AG44" i="59"/>
  <c r="G44" i="59"/>
  <c r="AJ44" i="59"/>
  <c r="H44" i="59"/>
  <c r="AL44" i="59"/>
  <c r="P44" i="59"/>
  <c r="AM44" i="59"/>
  <c r="R44" i="59"/>
  <c r="AN44" i="59"/>
  <c r="S44" i="59"/>
  <c r="AO44" i="59"/>
  <c r="AB44" i="59"/>
  <c r="D44" i="59"/>
  <c r="AD44" i="59"/>
  <c r="E44" i="59"/>
  <c r="AE44" i="59"/>
  <c r="T44" i="59"/>
  <c r="U44" i="59"/>
  <c r="AQ44" i="59"/>
  <c r="AR44" i="59"/>
  <c r="AS44" i="59"/>
  <c r="X44" i="59"/>
  <c r="AA44" i="59"/>
  <c r="AP44" i="59"/>
  <c r="Q44" i="59"/>
  <c r="AT44" i="59"/>
  <c r="V44" i="59"/>
  <c r="W44" i="59"/>
  <c r="AH44" i="59"/>
  <c r="Y44" i="59"/>
  <c r="AI44" i="59"/>
  <c r="Z44" i="59"/>
  <c r="AK44" i="59"/>
  <c r="AC44" i="59"/>
  <c r="F44" i="59"/>
  <c r="M44" i="59"/>
  <c r="K44" i="59"/>
  <c r="J44" i="59"/>
  <c r="I59" i="59"/>
  <c r="AZ9" i="59"/>
  <c r="AU44" i="59"/>
  <c r="AU107" i="59"/>
  <c r="AV6" i="59"/>
  <c r="AW6" i="59"/>
  <c r="F6" i="59"/>
  <c r="AD6" i="59"/>
  <c r="AS6" i="59"/>
  <c r="G6" i="59"/>
  <c r="AE6" i="59"/>
  <c r="I6" i="59"/>
  <c r="AF6" i="59"/>
  <c r="O6" i="59"/>
  <c r="AG6" i="59"/>
  <c r="P6" i="59"/>
  <c r="AJ6" i="59"/>
  <c r="R6" i="59"/>
  <c r="AL6" i="59"/>
  <c r="T6" i="59"/>
  <c r="AN6" i="59"/>
  <c r="X6" i="59"/>
  <c r="AB6" i="59"/>
  <c r="AC6" i="59"/>
  <c r="AM6" i="59"/>
  <c r="AO6" i="59"/>
  <c r="AP6" i="59"/>
  <c r="AQ6" i="59"/>
  <c r="U6" i="59"/>
  <c r="AR6" i="59"/>
  <c r="S6" i="59"/>
  <c r="AT6" i="59"/>
  <c r="V6" i="59"/>
  <c r="W6" i="59"/>
  <c r="Y6" i="59"/>
  <c r="M6" i="59"/>
  <c r="K6" i="59"/>
  <c r="Z6" i="59"/>
  <c r="AA6" i="59"/>
  <c r="AH6" i="59"/>
  <c r="AI6" i="59"/>
  <c r="L6" i="59"/>
  <c r="AK6" i="59"/>
  <c r="H6" i="59"/>
  <c r="N6" i="59"/>
  <c r="Q6" i="59"/>
  <c r="J6" i="59"/>
  <c r="AP235" i="59"/>
  <c r="AO235" i="59"/>
  <c r="BB223" i="59"/>
  <c r="BC223" i="59"/>
  <c r="AV223" i="59"/>
  <c r="AW223" i="59"/>
  <c r="AX223" i="59"/>
  <c r="AY223" i="59"/>
  <c r="AZ223" i="59"/>
  <c r="BA223" i="59"/>
  <c r="M223" i="59"/>
  <c r="AC223" i="59"/>
  <c r="N223" i="59"/>
  <c r="AD223" i="59"/>
  <c r="O223" i="59"/>
  <c r="AG223" i="59"/>
  <c r="Q223" i="59"/>
  <c r="AH223" i="59"/>
  <c r="R223" i="59"/>
  <c r="AI223" i="59"/>
  <c r="U223" i="59"/>
  <c r="AK223" i="59"/>
  <c r="V223" i="59"/>
  <c r="AL223" i="59"/>
  <c r="W223" i="59"/>
  <c r="AM223" i="59"/>
  <c r="F223" i="59"/>
  <c r="Y223" i="59"/>
  <c r="AP223" i="59"/>
  <c r="AN223" i="59"/>
  <c r="K223" i="59"/>
  <c r="AQ223" i="59"/>
  <c r="T223" i="59"/>
  <c r="L223" i="59"/>
  <c r="AR223" i="59"/>
  <c r="X223" i="59"/>
  <c r="AS223" i="59"/>
  <c r="Z223" i="59"/>
  <c r="AA223" i="59"/>
  <c r="AF223" i="59"/>
  <c r="AO223" i="59"/>
  <c r="AJ223" i="59"/>
  <c r="AT223" i="59"/>
  <c r="AB223" i="59"/>
  <c r="AE223" i="59"/>
  <c r="D223" i="59"/>
  <c r="P223" i="59"/>
  <c r="I223" i="59"/>
  <c r="J223" i="59"/>
  <c r="H223" i="59"/>
  <c r="G223" i="59"/>
  <c r="BB211" i="59"/>
  <c r="BC211" i="59"/>
  <c r="AV211" i="59"/>
  <c r="AW211" i="59"/>
  <c r="AX211" i="59"/>
  <c r="AY211" i="59"/>
  <c r="AZ211" i="59"/>
  <c r="BA211" i="59"/>
  <c r="Y211" i="59"/>
  <c r="AR211" i="59"/>
  <c r="X211" i="59"/>
  <c r="AS211" i="59"/>
  <c r="Z211" i="59"/>
  <c r="AT211" i="59"/>
  <c r="AA211" i="59"/>
  <c r="AN211" i="59"/>
  <c r="F211" i="59"/>
  <c r="AC211" i="59"/>
  <c r="AO211" i="59"/>
  <c r="L211" i="59"/>
  <c r="AD211" i="59"/>
  <c r="M211" i="59"/>
  <c r="AG211" i="59"/>
  <c r="N211" i="59"/>
  <c r="AH211" i="59"/>
  <c r="O211" i="59"/>
  <c r="AI211" i="59"/>
  <c r="T211" i="59"/>
  <c r="AL211" i="59"/>
  <c r="W211" i="59"/>
  <c r="AK211" i="59"/>
  <c r="AM211" i="59"/>
  <c r="AF211" i="59"/>
  <c r="U211" i="59"/>
  <c r="AP211" i="59"/>
  <c r="AQ211" i="59"/>
  <c r="AJ211" i="59"/>
  <c r="K211" i="59"/>
  <c r="G211" i="59"/>
  <c r="H211" i="59"/>
  <c r="Q211" i="59"/>
  <c r="E211" i="59"/>
  <c r="S211" i="59"/>
  <c r="R211" i="59"/>
  <c r="AB211" i="59"/>
  <c r="V211" i="59"/>
  <c r="AE211" i="59"/>
  <c r="P211" i="59"/>
  <c r="I211" i="59"/>
  <c r="BB199" i="59"/>
  <c r="BC199" i="59"/>
  <c r="AV199" i="59"/>
  <c r="AW199" i="59"/>
  <c r="AX199" i="59"/>
  <c r="AY199" i="59"/>
  <c r="AZ199" i="59"/>
  <c r="BA199" i="59"/>
  <c r="M199" i="59"/>
  <c r="AI199" i="59"/>
  <c r="N199" i="59"/>
  <c r="AJ199" i="59"/>
  <c r="R199" i="59"/>
  <c r="AP199" i="59"/>
  <c r="U199" i="59"/>
  <c r="AS199" i="59"/>
  <c r="V199" i="59"/>
  <c r="AT199" i="59"/>
  <c r="AF199" i="59"/>
  <c r="W199" i="59"/>
  <c r="AN199" i="59"/>
  <c r="Y199" i="59"/>
  <c r="Z199" i="59"/>
  <c r="E199" i="59"/>
  <c r="AA199" i="59"/>
  <c r="I199" i="59"/>
  <c r="AG199" i="59"/>
  <c r="K199" i="59"/>
  <c r="AK199" i="59"/>
  <c r="O199" i="59"/>
  <c r="AH199" i="59"/>
  <c r="AL199" i="59"/>
  <c r="G199" i="59"/>
  <c r="AM199" i="59"/>
  <c r="L199" i="59"/>
  <c r="Q199" i="59"/>
  <c r="S199" i="59"/>
  <c r="AO199" i="59"/>
  <c r="T199" i="59"/>
  <c r="AQ199" i="59"/>
  <c r="X199" i="59"/>
  <c r="P199" i="59"/>
  <c r="AR199" i="59"/>
  <c r="AB199" i="59"/>
  <c r="D199" i="59"/>
  <c r="AC199" i="59"/>
  <c r="AD199" i="59"/>
  <c r="AE199" i="59"/>
  <c r="BB187" i="59"/>
  <c r="BC187" i="59"/>
  <c r="AV187" i="59"/>
  <c r="AW187" i="59"/>
  <c r="AX187" i="59"/>
  <c r="AY187" i="59"/>
  <c r="AZ187" i="59"/>
  <c r="BA187" i="59"/>
  <c r="N187" i="59"/>
  <c r="AD187" i="59"/>
  <c r="AT187" i="59"/>
  <c r="O187" i="59"/>
  <c r="AG187" i="59"/>
  <c r="I187" i="59"/>
  <c r="Z187" i="59"/>
  <c r="AS187" i="59"/>
  <c r="J187" i="59"/>
  <c r="AA187" i="59"/>
  <c r="K187" i="59"/>
  <c r="AC187" i="59"/>
  <c r="L187" i="59"/>
  <c r="AH187" i="59"/>
  <c r="M187" i="59"/>
  <c r="AI187" i="59"/>
  <c r="Q187" i="59"/>
  <c r="AJ187" i="59"/>
  <c r="R187" i="59"/>
  <c r="AK187" i="59"/>
  <c r="U187" i="59"/>
  <c r="AL187" i="59"/>
  <c r="W187" i="59"/>
  <c r="AO187" i="59"/>
  <c r="AF187" i="59"/>
  <c r="H187" i="59"/>
  <c r="F187" i="59"/>
  <c r="V187" i="59"/>
  <c r="X187" i="59"/>
  <c r="Y187" i="59"/>
  <c r="AN187" i="59"/>
  <c r="AM187" i="59"/>
  <c r="AQ187" i="59"/>
  <c r="AP187" i="59"/>
  <c r="G187" i="59"/>
  <c r="S187" i="59"/>
  <c r="T187" i="59"/>
  <c r="E187" i="59"/>
  <c r="AB187" i="59"/>
  <c r="AE187" i="59"/>
  <c r="AR187" i="59"/>
  <c r="AV175" i="59"/>
  <c r="AY175" i="59"/>
  <c r="AZ175" i="59"/>
  <c r="BA175" i="59"/>
  <c r="BB175" i="59"/>
  <c r="BC175" i="59"/>
  <c r="AW175" i="59"/>
  <c r="AX175" i="59"/>
  <c r="W175" i="59"/>
  <c r="AS175" i="59"/>
  <c r="V175" i="59"/>
  <c r="AT175" i="59"/>
  <c r="Y175" i="59"/>
  <c r="Z175" i="59"/>
  <c r="AA175" i="59"/>
  <c r="F175" i="59"/>
  <c r="AD175" i="59"/>
  <c r="L175" i="59"/>
  <c r="AP175" i="59"/>
  <c r="M175" i="59"/>
  <c r="N175" i="59"/>
  <c r="AQ175" i="59"/>
  <c r="O175" i="59"/>
  <c r="AR175" i="59"/>
  <c r="R175" i="59"/>
  <c r="U175" i="59"/>
  <c r="AH175" i="59"/>
  <c r="AI175" i="59"/>
  <c r="AK175" i="59"/>
  <c r="AM175" i="59"/>
  <c r="K175" i="59"/>
  <c r="AF175" i="59"/>
  <c r="AG175" i="59"/>
  <c r="AN175" i="59"/>
  <c r="AO175" i="59"/>
  <c r="X175" i="59"/>
  <c r="E175" i="59"/>
  <c r="AB175" i="59"/>
  <c r="AC175" i="59"/>
  <c r="AE175" i="59"/>
  <c r="H175" i="59"/>
  <c r="AJ175" i="59"/>
  <c r="I175" i="59"/>
  <c r="AL175" i="59"/>
  <c r="J175" i="59"/>
  <c r="P175" i="59"/>
  <c r="G175" i="59"/>
  <c r="AV163" i="59"/>
  <c r="BB163" i="59"/>
  <c r="BC163" i="59"/>
  <c r="AW163" i="59"/>
  <c r="AY163" i="59"/>
  <c r="AX163" i="59"/>
  <c r="AZ163" i="59"/>
  <c r="BA163" i="59"/>
  <c r="W163" i="59"/>
  <c r="AT163" i="59"/>
  <c r="X163" i="59"/>
  <c r="AA163" i="59"/>
  <c r="F163" i="59"/>
  <c r="AD163" i="59"/>
  <c r="I163" i="59"/>
  <c r="AG163" i="59"/>
  <c r="J163" i="59"/>
  <c r="AH163" i="59"/>
  <c r="K163" i="59"/>
  <c r="AK163" i="59"/>
  <c r="M163" i="59"/>
  <c r="AM163" i="59"/>
  <c r="O163" i="59"/>
  <c r="AP163" i="59"/>
  <c r="T163" i="59"/>
  <c r="AS163" i="59"/>
  <c r="V163" i="59"/>
  <c r="AF163" i="59"/>
  <c r="U163" i="59"/>
  <c r="Y163" i="59"/>
  <c r="Z163" i="59"/>
  <c r="AR163" i="59"/>
  <c r="AB163" i="59"/>
  <c r="AE163" i="59"/>
  <c r="L163" i="59"/>
  <c r="AL163" i="59"/>
  <c r="Q163" i="59"/>
  <c r="N163" i="59"/>
  <c r="G163" i="59"/>
  <c r="R163" i="59"/>
  <c r="P163" i="59"/>
  <c r="S163" i="59"/>
  <c r="AC163" i="59"/>
  <c r="E163" i="59"/>
  <c r="D163" i="59"/>
  <c r="AN163" i="59"/>
  <c r="AO163" i="59"/>
  <c r="AI163" i="59"/>
  <c r="AQ163" i="59"/>
  <c r="AJ163" i="59"/>
  <c r="AZ151" i="59"/>
  <c r="BB151" i="59"/>
  <c r="AV151" i="59"/>
  <c r="BC151" i="59"/>
  <c r="AW151" i="59"/>
  <c r="AX151" i="59"/>
  <c r="AY151" i="59"/>
  <c r="BA151" i="59"/>
  <c r="R151" i="59"/>
  <c r="AI151" i="59"/>
  <c r="T151" i="59"/>
  <c r="U151" i="59"/>
  <c r="AL151" i="59"/>
  <c r="V151" i="59"/>
  <c r="AM151" i="59"/>
  <c r="L151" i="59"/>
  <c r="AK151" i="59"/>
  <c r="M151" i="59"/>
  <c r="AP151" i="59"/>
  <c r="N151" i="59"/>
  <c r="AS151" i="59"/>
  <c r="O151" i="59"/>
  <c r="AT151" i="59"/>
  <c r="W151" i="59"/>
  <c r="X151" i="59"/>
  <c r="Y151" i="59"/>
  <c r="Z151" i="59"/>
  <c r="I151" i="59"/>
  <c r="AD151" i="59"/>
  <c r="J151" i="59"/>
  <c r="K151" i="59"/>
  <c r="AA151" i="59"/>
  <c r="AR151" i="59"/>
  <c r="AG151" i="59"/>
  <c r="AH151" i="59"/>
  <c r="F151" i="59"/>
  <c r="AN151" i="59"/>
  <c r="AO151" i="59"/>
  <c r="AQ151" i="59"/>
  <c r="AF151" i="59"/>
  <c r="AJ151" i="59"/>
  <c r="D151" i="59"/>
  <c r="H151" i="59"/>
  <c r="Q151" i="59"/>
  <c r="S151" i="59"/>
  <c r="G151" i="59"/>
  <c r="AZ139" i="59"/>
  <c r="BA139" i="59"/>
  <c r="BB139" i="59"/>
  <c r="BC139" i="59"/>
  <c r="AV139" i="59"/>
  <c r="AW139" i="59"/>
  <c r="AX139" i="59"/>
  <c r="AY139" i="59"/>
  <c r="H139" i="59"/>
  <c r="X139" i="59"/>
  <c r="AP139" i="59"/>
  <c r="N139" i="59"/>
  <c r="AI139" i="59"/>
  <c r="O139" i="59"/>
  <c r="AJ139" i="59"/>
  <c r="R139" i="59"/>
  <c r="AK139" i="59"/>
  <c r="U139" i="59"/>
  <c r="AL139" i="59"/>
  <c r="W139" i="59"/>
  <c r="AA139" i="59"/>
  <c r="AD139" i="59"/>
  <c r="AG139" i="59"/>
  <c r="F139" i="59"/>
  <c r="AH139" i="59"/>
  <c r="I139" i="59"/>
  <c r="AM139" i="59"/>
  <c r="J139" i="59"/>
  <c r="AR139" i="59"/>
  <c r="K139" i="59"/>
  <c r="AT139" i="59"/>
  <c r="L139" i="59"/>
  <c r="V139" i="59"/>
  <c r="Y139" i="59"/>
  <c r="Z139" i="59"/>
  <c r="AS139" i="59"/>
  <c r="AQ139" i="59"/>
  <c r="AB139" i="59"/>
  <c r="AE139" i="59"/>
  <c r="E139" i="59"/>
  <c r="D139" i="59"/>
  <c r="M139" i="59"/>
  <c r="AC139" i="59"/>
  <c r="P139" i="59"/>
  <c r="G139" i="59"/>
  <c r="AN139" i="59"/>
  <c r="AO139" i="59"/>
  <c r="AF139" i="59"/>
  <c r="AZ127" i="59"/>
  <c r="BA127" i="59"/>
  <c r="BB127" i="59"/>
  <c r="BC127" i="59"/>
  <c r="AV127" i="59"/>
  <c r="AW127" i="59"/>
  <c r="AX127" i="59"/>
  <c r="AY127" i="59"/>
  <c r="W127" i="59"/>
  <c r="Y127" i="59"/>
  <c r="F127" i="59"/>
  <c r="Z127" i="59"/>
  <c r="AT127" i="59"/>
  <c r="J127" i="59"/>
  <c r="AH127" i="59"/>
  <c r="K127" i="59"/>
  <c r="AI127" i="59"/>
  <c r="M127" i="59"/>
  <c r="AJ127" i="59"/>
  <c r="N127" i="59"/>
  <c r="AK127" i="59"/>
  <c r="O127" i="59"/>
  <c r="AL127" i="59"/>
  <c r="R127" i="59"/>
  <c r="AM127" i="59"/>
  <c r="U127" i="59"/>
  <c r="AR127" i="59"/>
  <c r="AA127" i="59"/>
  <c r="AD127" i="59"/>
  <c r="V127" i="59"/>
  <c r="AG127" i="59"/>
  <c r="AS127" i="59"/>
  <c r="Q127" i="59"/>
  <c r="S127" i="59"/>
  <c r="T127" i="59"/>
  <c r="AB127" i="59"/>
  <c r="AC127" i="59"/>
  <c r="AE127" i="59"/>
  <c r="AF127" i="59"/>
  <c r="X127" i="59"/>
  <c r="AN127" i="59"/>
  <c r="AO127" i="59"/>
  <c r="D127" i="59"/>
  <c r="I127" i="59"/>
  <c r="G127" i="59"/>
  <c r="P127" i="59"/>
  <c r="AZ115" i="59"/>
  <c r="BB115" i="59"/>
  <c r="BC115" i="59"/>
  <c r="AV115" i="59"/>
  <c r="AW115" i="59"/>
  <c r="AX115" i="59"/>
  <c r="AY115" i="59"/>
  <c r="BA115" i="59"/>
  <c r="I115" i="59"/>
  <c r="AK115" i="59"/>
  <c r="L115" i="59"/>
  <c r="AL115" i="59"/>
  <c r="M115" i="59"/>
  <c r="AM115" i="59"/>
  <c r="N115" i="59"/>
  <c r="AS115" i="59"/>
  <c r="O115" i="59"/>
  <c r="AT115" i="59"/>
  <c r="R115" i="59"/>
  <c r="AH115" i="59"/>
  <c r="AI115" i="59"/>
  <c r="AG115" i="59"/>
  <c r="AJ115" i="59"/>
  <c r="U115" i="59"/>
  <c r="AD115" i="59"/>
  <c r="AB115" i="59"/>
  <c r="P115" i="59"/>
  <c r="AC115" i="59"/>
  <c r="AN115" i="59"/>
  <c r="AE115" i="59"/>
  <c r="AO115" i="59"/>
  <c r="AF115" i="59"/>
  <c r="Q115" i="59"/>
  <c r="AP115" i="59"/>
  <c r="AQ115" i="59"/>
  <c r="T115" i="59"/>
  <c r="AR115" i="59"/>
  <c r="S115" i="59"/>
  <c r="G115" i="59"/>
  <c r="E115" i="59"/>
  <c r="F115" i="59"/>
  <c r="H115" i="59"/>
  <c r="AZ103" i="59"/>
  <c r="BB103" i="59"/>
  <c r="BC103" i="59"/>
  <c r="AW103" i="59"/>
  <c r="AX103" i="59"/>
  <c r="AY103" i="59"/>
  <c r="BA103" i="59"/>
  <c r="F103" i="59"/>
  <c r="AM103" i="59"/>
  <c r="AV103" i="59"/>
  <c r="AJ103" i="59"/>
  <c r="AK103" i="59"/>
  <c r="AL103" i="59"/>
  <c r="AP103" i="59"/>
  <c r="L103" i="59"/>
  <c r="AR103" i="59"/>
  <c r="M103" i="59"/>
  <c r="AS103" i="59"/>
  <c r="T103" i="59"/>
  <c r="AD103" i="59"/>
  <c r="O103" i="59"/>
  <c r="R103" i="59"/>
  <c r="AH103" i="59"/>
  <c r="AT103" i="59"/>
  <c r="N103" i="59"/>
  <c r="AO103" i="59"/>
  <c r="AQ103" i="59"/>
  <c r="P103" i="59"/>
  <c r="AF103" i="59"/>
  <c r="AG103" i="59"/>
  <c r="AI103" i="59"/>
  <c r="AB103" i="59"/>
  <c r="AC103" i="59"/>
  <c r="AE103" i="59"/>
  <c r="Q103" i="59"/>
  <c r="J103" i="59"/>
  <c r="H103" i="59"/>
  <c r="S103" i="59"/>
  <c r="K103" i="59"/>
  <c r="U103" i="59"/>
  <c r="E103" i="59"/>
  <c r="AN103" i="59"/>
  <c r="G103" i="59"/>
  <c r="AZ91" i="59"/>
  <c r="BB91" i="59"/>
  <c r="BC91" i="59"/>
  <c r="AV91" i="59"/>
  <c r="AW91" i="59"/>
  <c r="AX91" i="59"/>
  <c r="AY91" i="59"/>
  <c r="BA91" i="59"/>
  <c r="O91" i="59"/>
  <c r="AM91" i="59"/>
  <c r="K91" i="59"/>
  <c r="AH91" i="59"/>
  <c r="L91" i="59"/>
  <c r="AJ91" i="59"/>
  <c r="M91" i="59"/>
  <c r="AK91" i="59"/>
  <c r="N91" i="59"/>
  <c r="AP91" i="59"/>
  <c r="R91" i="59"/>
  <c r="AR91" i="59"/>
  <c r="V91" i="59"/>
  <c r="AS91" i="59"/>
  <c r="Z91" i="59"/>
  <c r="F91" i="59"/>
  <c r="AA91" i="59"/>
  <c r="AU91" i="59"/>
  <c r="J91" i="59"/>
  <c r="Y91" i="59"/>
  <c r="AG91" i="59"/>
  <c r="W91" i="59"/>
  <c r="X91" i="59"/>
  <c r="AT91" i="59"/>
  <c r="AN91" i="59"/>
  <c r="AQ91" i="59"/>
  <c r="AL91" i="59"/>
  <c r="U91" i="59"/>
  <c r="AO91" i="59"/>
  <c r="AB91" i="59"/>
  <c r="AC91" i="59"/>
  <c r="AD91" i="59"/>
  <c r="AE91" i="59"/>
  <c r="T91" i="59"/>
  <c r="D91" i="59"/>
  <c r="I91" i="59"/>
  <c r="G91" i="59"/>
  <c r="AF91" i="59"/>
  <c r="AI91" i="59"/>
  <c r="E91" i="59"/>
  <c r="P91" i="59"/>
  <c r="AZ79" i="59"/>
  <c r="BB79" i="59"/>
  <c r="BC79" i="59"/>
  <c r="AX79" i="59"/>
  <c r="AY79" i="59"/>
  <c r="BA79" i="59"/>
  <c r="AV79" i="59"/>
  <c r="AW79" i="59"/>
  <c r="J79" i="59"/>
  <c r="AD79" i="59"/>
  <c r="M79" i="59"/>
  <c r="AL79" i="59"/>
  <c r="N79" i="59"/>
  <c r="AM79" i="59"/>
  <c r="O79" i="59"/>
  <c r="AP79" i="59"/>
  <c r="T79" i="59"/>
  <c r="AR79" i="59"/>
  <c r="V79" i="59"/>
  <c r="AS79" i="59"/>
  <c r="X79" i="59"/>
  <c r="AT79" i="59"/>
  <c r="F79" i="59"/>
  <c r="AF79" i="59"/>
  <c r="K79" i="59"/>
  <c r="AH79" i="59"/>
  <c r="L79" i="59"/>
  <c r="Y79" i="59"/>
  <c r="Z79" i="59"/>
  <c r="AA79" i="59"/>
  <c r="AK79" i="59"/>
  <c r="AE79" i="59"/>
  <c r="P79" i="59"/>
  <c r="D79" i="59"/>
  <c r="AN79" i="59"/>
  <c r="AO79" i="59"/>
  <c r="AG79" i="59"/>
  <c r="Q79" i="59"/>
  <c r="AQ79" i="59"/>
  <c r="AI79" i="59"/>
  <c r="R79" i="59"/>
  <c r="AJ79" i="59"/>
  <c r="S79" i="59"/>
  <c r="U79" i="59"/>
  <c r="I79" i="59"/>
  <c r="H79" i="59"/>
  <c r="W79" i="59"/>
  <c r="AB79" i="59"/>
  <c r="AZ67" i="59"/>
  <c r="BB67" i="59"/>
  <c r="BC67" i="59"/>
  <c r="AV67" i="59"/>
  <c r="AW67" i="59"/>
  <c r="AX67" i="59"/>
  <c r="AY67" i="59"/>
  <c r="BA67" i="59"/>
  <c r="N67" i="59"/>
  <c r="R67" i="59"/>
  <c r="AJ67" i="59"/>
  <c r="U67" i="59"/>
  <c r="AK67" i="59"/>
  <c r="V67" i="59"/>
  <c r="AL67" i="59"/>
  <c r="L67" i="59"/>
  <c r="AF67" i="59"/>
  <c r="M67" i="59"/>
  <c r="AG67" i="59"/>
  <c r="O67" i="59"/>
  <c r="W67" i="59"/>
  <c r="X67" i="59"/>
  <c r="Y67" i="59"/>
  <c r="AA67" i="59"/>
  <c r="AD67" i="59"/>
  <c r="AR67" i="59"/>
  <c r="AS67" i="59"/>
  <c r="J67" i="59"/>
  <c r="AH67" i="59"/>
  <c r="AI67" i="59"/>
  <c r="AM67" i="59"/>
  <c r="AP67" i="59"/>
  <c r="AE67" i="59"/>
  <c r="AN67" i="59"/>
  <c r="K67" i="59"/>
  <c r="AO67" i="59"/>
  <c r="AQ67" i="59"/>
  <c r="AT67" i="59"/>
  <c r="Q67" i="59"/>
  <c r="S67" i="59"/>
  <c r="T67" i="59"/>
  <c r="AC67" i="59"/>
  <c r="H67" i="59"/>
  <c r="G67" i="59"/>
  <c r="D67" i="59"/>
  <c r="I67" i="59"/>
  <c r="F67" i="59"/>
  <c r="AZ55" i="59"/>
  <c r="BB55" i="59"/>
  <c r="BC55" i="59"/>
  <c r="AX55" i="59"/>
  <c r="AY55" i="59"/>
  <c r="BA55" i="59"/>
  <c r="AV55" i="59"/>
  <c r="AW55" i="59"/>
  <c r="R55" i="59"/>
  <c r="AM55" i="59"/>
  <c r="AD55" i="59"/>
  <c r="F55" i="59"/>
  <c r="AF55" i="59"/>
  <c r="K55" i="59"/>
  <c r="AG55" i="59"/>
  <c r="L55" i="59"/>
  <c r="AH55" i="59"/>
  <c r="M55" i="59"/>
  <c r="AJ55" i="59"/>
  <c r="Y55" i="59"/>
  <c r="Z55" i="59"/>
  <c r="AA55" i="59"/>
  <c r="N55" i="59"/>
  <c r="O55" i="59"/>
  <c r="V55" i="59"/>
  <c r="X55" i="59"/>
  <c r="AL55" i="59"/>
  <c r="AP55" i="59"/>
  <c r="AS55" i="59"/>
  <c r="AT55" i="59"/>
  <c r="AO55" i="59"/>
  <c r="AI55" i="59"/>
  <c r="AC55" i="59"/>
  <c r="AK55" i="59"/>
  <c r="AE55" i="59"/>
  <c r="AN55" i="59"/>
  <c r="Q55" i="59"/>
  <c r="AQ55" i="59"/>
  <c r="S55" i="59"/>
  <c r="AR55" i="59"/>
  <c r="T55" i="59"/>
  <c r="D55" i="59"/>
  <c r="E55" i="59"/>
  <c r="P55" i="59"/>
  <c r="U55" i="59"/>
  <c r="W55" i="59"/>
  <c r="AB55" i="59"/>
  <c r="I55" i="59"/>
  <c r="J55" i="59"/>
  <c r="AZ43" i="59"/>
  <c r="BB43" i="59"/>
  <c r="BC43" i="59"/>
  <c r="AV43" i="59"/>
  <c r="AW43" i="59"/>
  <c r="AX43" i="59"/>
  <c r="AY43" i="59"/>
  <c r="BA43" i="59"/>
  <c r="T43" i="59"/>
  <c r="AJ43" i="59"/>
  <c r="U43" i="59"/>
  <c r="AK43" i="59"/>
  <c r="W43" i="59"/>
  <c r="AM43" i="59"/>
  <c r="AA43" i="59"/>
  <c r="AF43" i="59"/>
  <c r="AG43" i="59"/>
  <c r="J43" i="59"/>
  <c r="AH43" i="59"/>
  <c r="M43" i="59"/>
  <c r="AI43" i="59"/>
  <c r="X43" i="59"/>
  <c r="AT43" i="59"/>
  <c r="Y43" i="59"/>
  <c r="Z43" i="59"/>
  <c r="AL43" i="59"/>
  <c r="AP43" i="59"/>
  <c r="AR43" i="59"/>
  <c r="AS43" i="59"/>
  <c r="O43" i="59"/>
  <c r="R43" i="59"/>
  <c r="V43" i="59"/>
  <c r="N43" i="59"/>
  <c r="AN43" i="59"/>
  <c r="AD43" i="59"/>
  <c r="AO43" i="59"/>
  <c r="AE43" i="59"/>
  <c r="AQ43" i="59"/>
  <c r="Q43" i="59"/>
  <c r="H43" i="59"/>
  <c r="G43" i="59"/>
  <c r="F43" i="59"/>
  <c r="E43" i="59"/>
  <c r="P43" i="59"/>
  <c r="K43" i="59"/>
  <c r="I43" i="59"/>
  <c r="S43" i="59"/>
  <c r="AZ31" i="59"/>
  <c r="BB31" i="59"/>
  <c r="BC31" i="59"/>
  <c r="AX31" i="59"/>
  <c r="AY31" i="59"/>
  <c r="BA31" i="59"/>
  <c r="AW31" i="59"/>
  <c r="Y31" i="59"/>
  <c r="AS31" i="59"/>
  <c r="Z31" i="59"/>
  <c r="AT31" i="59"/>
  <c r="AV31" i="59"/>
  <c r="H31" i="59"/>
  <c r="AA31" i="59"/>
  <c r="J31" i="59"/>
  <c r="AD31" i="59"/>
  <c r="K31" i="59"/>
  <c r="AF31" i="59"/>
  <c r="L31" i="59"/>
  <c r="AG31" i="59"/>
  <c r="M31" i="59"/>
  <c r="AH31" i="59"/>
  <c r="R31" i="59"/>
  <c r="AL31" i="59"/>
  <c r="N31" i="59"/>
  <c r="O31" i="59"/>
  <c r="U31" i="59"/>
  <c r="AR31" i="59"/>
  <c r="V31" i="59"/>
  <c r="AJ31" i="59"/>
  <c r="AK31" i="59"/>
  <c r="AM31" i="59"/>
  <c r="AE31" i="59"/>
  <c r="AO31" i="59"/>
  <c r="AQ31" i="59"/>
  <c r="W31" i="59"/>
  <c r="X31" i="59"/>
  <c r="AB31" i="59"/>
  <c r="AC31" i="59"/>
  <c r="AI31" i="59"/>
  <c r="P31" i="59"/>
  <c r="AN31" i="59"/>
  <c r="AP31" i="59"/>
  <c r="D31" i="59"/>
  <c r="Q31" i="59"/>
  <c r="S31" i="59"/>
  <c r="T31" i="59"/>
  <c r="E31" i="59"/>
  <c r="AZ19" i="59"/>
  <c r="BB19" i="59"/>
  <c r="BC19" i="59"/>
  <c r="AV19" i="59"/>
  <c r="AW19" i="59"/>
  <c r="AX19" i="59"/>
  <c r="AY19" i="59"/>
  <c r="BA19" i="59"/>
  <c r="N19" i="59"/>
  <c r="AJ19" i="59"/>
  <c r="R19" i="59"/>
  <c r="AK19" i="59"/>
  <c r="V19" i="59"/>
  <c r="AL19" i="59"/>
  <c r="X19" i="59"/>
  <c r="AP19" i="59"/>
  <c r="Y19" i="59"/>
  <c r="AS19" i="59"/>
  <c r="Z19" i="59"/>
  <c r="AT19" i="59"/>
  <c r="AA19" i="59"/>
  <c r="J19" i="59"/>
  <c r="AG19" i="59"/>
  <c r="AH19" i="59"/>
  <c r="AI19" i="59"/>
  <c r="M19" i="59"/>
  <c r="AD19" i="59"/>
  <c r="AF19" i="59"/>
  <c r="L19" i="59"/>
  <c r="AR19" i="59"/>
  <c r="S19" i="59"/>
  <c r="AN19" i="59"/>
  <c r="AO19" i="59"/>
  <c r="U19" i="59"/>
  <c r="AQ19" i="59"/>
  <c r="W19" i="59"/>
  <c r="AB19" i="59"/>
  <c r="P19" i="59"/>
  <c r="AC19" i="59"/>
  <c r="AE19" i="59"/>
  <c r="T19" i="59"/>
  <c r="O19" i="59"/>
  <c r="K19" i="59"/>
  <c r="G19" i="59"/>
  <c r="H19" i="59"/>
  <c r="D213" i="59"/>
  <c r="D153" i="59"/>
  <c r="D105" i="59"/>
  <c r="D45" i="59"/>
  <c r="E227" i="59"/>
  <c r="G229" i="59"/>
  <c r="G135" i="59"/>
  <c r="H97" i="59"/>
  <c r="J212" i="59"/>
  <c r="I87" i="59"/>
  <c r="I47" i="59"/>
  <c r="K97" i="59"/>
  <c r="K45" i="59"/>
  <c r="L43" i="59"/>
  <c r="O212" i="59"/>
  <c r="M178" i="59"/>
  <c r="P145" i="59"/>
  <c r="N84" i="59"/>
  <c r="O22" i="59"/>
  <c r="T229" i="59"/>
  <c r="R225" i="59"/>
  <c r="Z220" i="59"/>
  <c r="AC200" i="59"/>
  <c r="Y188" i="59"/>
  <c r="T175" i="59"/>
  <c r="AB165" i="59"/>
  <c r="Z156" i="59"/>
  <c r="AC146" i="59"/>
  <c r="AE135" i="59"/>
  <c r="W108" i="59"/>
  <c r="S59" i="59"/>
  <c r="T33" i="59"/>
  <c r="AI146" i="59"/>
  <c r="AI46" i="59"/>
  <c r="AN209" i="59"/>
  <c r="AP127" i="59"/>
  <c r="AP239" i="59"/>
  <c r="AO239" i="59"/>
  <c r="AW34" i="59"/>
  <c r="AY34" i="59"/>
  <c r="AZ34" i="59"/>
  <c r="BA34" i="59"/>
  <c r="BB34" i="59"/>
  <c r="BC34" i="59"/>
  <c r="AV34" i="59"/>
  <c r="AX34" i="59"/>
  <c r="O34" i="59"/>
  <c r="AF34" i="59"/>
  <c r="P34" i="59"/>
  <c r="AG34" i="59"/>
  <c r="R34" i="59"/>
  <c r="AJ34" i="59"/>
  <c r="S34" i="59"/>
  <c r="AM34" i="59"/>
  <c r="T34" i="59"/>
  <c r="AN34" i="59"/>
  <c r="U34" i="59"/>
  <c r="AO34" i="59"/>
  <c r="G34" i="59"/>
  <c r="AC34" i="59"/>
  <c r="AS34" i="59"/>
  <c r="AD34" i="59"/>
  <c r="AE34" i="59"/>
  <c r="AP34" i="59"/>
  <c r="AQ34" i="59"/>
  <c r="AR34" i="59"/>
  <c r="X34" i="59"/>
  <c r="AA34" i="59"/>
  <c r="AB34" i="59"/>
  <c r="F34" i="59"/>
  <c r="H34" i="59"/>
  <c r="I34" i="59"/>
  <c r="D34" i="59"/>
  <c r="AL34" i="59"/>
  <c r="AT34" i="59"/>
  <c r="AI34" i="59"/>
  <c r="AK34" i="59"/>
  <c r="Q34" i="59"/>
  <c r="V34" i="59"/>
  <c r="W34" i="59"/>
  <c r="Y34" i="59"/>
  <c r="Z34" i="59"/>
  <c r="K34" i="59"/>
  <c r="M34" i="59"/>
  <c r="N34" i="59"/>
  <c r="AH34" i="59"/>
  <c r="L34" i="59"/>
  <c r="E34" i="59"/>
  <c r="BC104" i="59"/>
  <c r="AV104" i="59"/>
  <c r="AW104" i="59"/>
  <c r="AX104" i="59"/>
  <c r="AY104" i="59"/>
  <c r="AZ104" i="59"/>
  <c r="BA104" i="59"/>
  <c r="BB104" i="59"/>
  <c r="O104" i="59"/>
  <c r="AL104" i="59"/>
  <c r="I104" i="59"/>
  <c r="AJ104" i="59"/>
  <c r="L104" i="59"/>
  <c r="AM104" i="59"/>
  <c r="Q104" i="59"/>
  <c r="AO104" i="59"/>
  <c r="R104" i="59"/>
  <c r="AP104" i="59"/>
  <c r="S104" i="59"/>
  <c r="AQ104" i="59"/>
  <c r="T104" i="59"/>
  <c r="AR104" i="59"/>
  <c r="F104" i="59"/>
  <c r="AE104" i="59"/>
  <c r="G104" i="59"/>
  <c r="AF104" i="59"/>
  <c r="D104" i="59"/>
  <c r="E104" i="59"/>
  <c r="H104" i="59"/>
  <c r="AC104" i="59"/>
  <c r="AG104" i="59"/>
  <c r="U104" i="59"/>
  <c r="AB104" i="59"/>
  <c r="AS104" i="59"/>
  <c r="AN104" i="59"/>
  <c r="AD104" i="59"/>
  <c r="AT104" i="59"/>
  <c r="AH104" i="59"/>
  <c r="AI104" i="59"/>
  <c r="AK104" i="59"/>
  <c r="J104" i="59"/>
  <c r="M104" i="59"/>
  <c r="K104" i="59"/>
  <c r="N104" i="59"/>
  <c r="P104" i="59"/>
  <c r="AV5" i="59"/>
  <c r="AW5" i="59"/>
  <c r="AT5" i="59"/>
  <c r="AP5" i="59"/>
  <c r="AR5" i="59"/>
  <c r="AF5" i="59"/>
  <c r="AL5" i="59"/>
  <c r="AG5" i="59"/>
  <c r="AM5" i="59"/>
  <c r="AN5" i="59"/>
  <c r="AQ5" i="59"/>
  <c r="U5" i="59"/>
  <c r="F5" i="59"/>
  <c r="AH5" i="59"/>
  <c r="AI5" i="59"/>
  <c r="AJ5" i="59"/>
  <c r="AK5" i="59"/>
  <c r="AB5" i="59"/>
  <c r="Q5" i="59"/>
  <c r="AC5" i="59"/>
  <c r="L5" i="59"/>
  <c r="M5" i="59"/>
  <c r="H5" i="59"/>
  <c r="N5" i="59"/>
  <c r="O5" i="59"/>
  <c r="K5" i="59"/>
  <c r="AD5" i="59"/>
  <c r="P5" i="59"/>
  <c r="AE5" i="59"/>
  <c r="I5" i="59"/>
  <c r="AO5" i="59"/>
  <c r="J5" i="59"/>
  <c r="G5" i="59"/>
  <c r="AS5" i="59"/>
  <c r="R5" i="59"/>
  <c r="AY234" i="59"/>
  <c r="AZ234" i="59"/>
  <c r="BA234" i="59"/>
  <c r="BB234" i="59"/>
  <c r="BC234" i="59"/>
  <c r="AV234" i="59"/>
  <c r="AW234" i="59"/>
  <c r="AX234" i="59"/>
  <c r="T234" i="59"/>
  <c r="AP234" i="59"/>
  <c r="U234" i="59"/>
  <c r="AQ234" i="59"/>
  <c r="X234" i="59"/>
  <c r="AR234" i="59"/>
  <c r="D234" i="59"/>
  <c r="AB234" i="59"/>
  <c r="AS234" i="59"/>
  <c r="AL234" i="59"/>
  <c r="E234" i="59"/>
  <c r="AC234" i="59"/>
  <c r="AU234" i="59"/>
  <c r="F234" i="59"/>
  <c r="AD234" i="59"/>
  <c r="G234" i="59"/>
  <c r="AE234" i="59"/>
  <c r="H234" i="59"/>
  <c r="AF234" i="59"/>
  <c r="K234" i="59"/>
  <c r="AJ234" i="59"/>
  <c r="AH234" i="59"/>
  <c r="AI234" i="59"/>
  <c r="N234" i="59"/>
  <c r="AK234" i="59"/>
  <c r="I234" i="59"/>
  <c r="L234" i="59"/>
  <c r="AO234" i="59"/>
  <c r="S234" i="59"/>
  <c r="AT234" i="59"/>
  <c r="AG234" i="59"/>
  <c r="AM234" i="59"/>
  <c r="V234" i="59"/>
  <c r="W234" i="59"/>
  <c r="Y234" i="59"/>
  <c r="Z234" i="59"/>
  <c r="J234" i="59"/>
  <c r="AA234" i="59"/>
  <c r="AN234" i="59"/>
  <c r="AY222" i="59"/>
  <c r="AZ222" i="59"/>
  <c r="BA222" i="59"/>
  <c r="BB222" i="59"/>
  <c r="BC222" i="59"/>
  <c r="AV222" i="59"/>
  <c r="AW222" i="59"/>
  <c r="AX222" i="59"/>
  <c r="P222" i="59"/>
  <c r="AJ222" i="59"/>
  <c r="Q222" i="59"/>
  <c r="AL222" i="59"/>
  <c r="R222" i="59"/>
  <c r="AM222" i="59"/>
  <c r="S222" i="59"/>
  <c r="AN222" i="59"/>
  <c r="T222" i="59"/>
  <c r="AO222" i="59"/>
  <c r="U222" i="59"/>
  <c r="AP222" i="59"/>
  <c r="E222" i="59"/>
  <c r="AA222" i="59"/>
  <c r="AQ222" i="59"/>
  <c r="F222" i="59"/>
  <c r="AB222" i="59"/>
  <c r="AR222" i="59"/>
  <c r="H222" i="59"/>
  <c r="AD222" i="59"/>
  <c r="AG222" i="59"/>
  <c r="AT222" i="59"/>
  <c r="AS222" i="59"/>
  <c r="AH222" i="59"/>
  <c r="AI222" i="59"/>
  <c r="AK222" i="59"/>
  <c r="G222" i="59"/>
  <c r="I222" i="59"/>
  <c r="AF222" i="59"/>
  <c r="D222" i="59"/>
  <c r="M222" i="59"/>
  <c r="O222" i="59"/>
  <c r="L222" i="59"/>
  <c r="J222" i="59"/>
  <c r="V222" i="59"/>
  <c r="K222" i="59"/>
  <c r="W222" i="59"/>
  <c r="X222" i="59"/>
  <c r="Y222" i="59"/>
  <c r="AY210" i="59"/>
  <c r="AZ210" i="59"/>
  <c r="BA210" i="59"/>
  <c r="BB210" i="59"/>
  <c r="BC210" i="59"/>
  <c r="AV210" i="59"/>
  <c r="AW210" i="59"/>
  <c r="AX210" i="59"/>
  <c r="T210" i="59"/>
  <c r="AR210" i="59"/>
  <c r="Q210" i="59"/>
  <c r="AP210" i="59"/>
  <c r="R210" i="59"/>
  <c r="AQ210" i="59"/>
  <c r="S210" i="59"/>
  <c r="AS210" i="59"/>
  <c r="AI210" i="59"/>
  <c r="U210" i="59"/>
  <c r="D210" i="59"/>
  <c r="AB210" i="59"/>
  <c r="F210" i="59"/>
  <c r="AC210" i="59"/>
  <c r="G210" i="59"/>
  <c r="AF210" i="59"/>
  <c r="H210" i="59"/>
  <c r="AG210" i="59"/>
  <c r="L210" i="59"/>
  <c r="AM210" i="59"/>
  <c r="AL210" i="59"/>
  <c r="AH210" i="59"/>
  <c r="AT210" i="59"/>
  <c r="AK210" i="59"/>
  <c r="AU210" i="59"/>
  <c r="I210" i="59"/>
  <c r="O210" i="59"/>
  <c r="P210" i="59"/>
  <c r="AJ210" i="59"/>
  <c r="AN210" i="59"/>
  <c r="AA210" i="59"/>
  <c r="AD210" i="59"/>
  <c r="AE210" i="59"/>
  <c r="E210" i="59"/>
  <c r="AO210" i="59"/>
  <c r="M210" i="59"/>
  <c r="V210" i="59"/>
  <c r="N210" i="59"/>
  <c r="J210" i="59"/>
  <c r="W210" i="59"/>
  <c r="AY198" i="59"/>
  <c r="AZ198" i="59"/>
  <c r="BA198" i="59"/>
  <c r="BB198" i="59"/>
  <c r="BC198" i="59"/>
  <c r="AV198" i="59"/>
  <c r="AW198" i="59"/>
  <c r="AX198" i="59"/>
  <c r="Q198" i="59"/>
  <c r="AG198" i="59"/>
  <c r="R198" i="59"/>
  <c r="AJ198" i="59"/>
  <c r="L198" i="59"/>
  <c r="AF198" i="59"/>
  <c r="O198" i="59"/>
  <c r="AM198" i="59"/>
  <c r="P198" i="59"/>
  <c r="AO198" i="59"/>
  <c r="AT198" i="59"/>
  <c r="S198" i="59"/>
  <c r="AQ198" i="59"/>
  <c r="T198" i="59"/>
  <c r="AR198" i="59"/>
  <c r="U198" i="59"/>
  <c r="AS198" i="59"/>
  <c r="X198" i="59"/>
  <c r="D198" i="59"/>
  <c r="AA198" i="59"/>
  <c r="G198" i="59"/>
  <c r="AC198" i="59"/>
  <c r="AH198" i="59"/>
  <c r="AI198" i="59"/>
  <c r="AK198" i="59"/>
  <c r="W198" i="59"/>
  <c r="M198" i="59"/>
  <c r="K198" i="59"/>
  <c r="E198" i="59"/>
  <c r="H198" i="59"/>
  <c r="I198" i="59"/>
  <c r="AL198" i="59"/>
  <c r="AB198" i="59"/>
  <c r="AN198" i="59"/>
  <c r="AD198" i="59"/>
  <c r="AP198" i="59"/>
  <c r="Z198" i="59"/>
  <c r="J198" i="59"/>
  <c r="N198" i="59"/>
  <c r="AY186" i="59"/>
  <c r="AZ186" i="59"/>
  <c r="BA186" i="59"/>
  <c r="BB186" i="59"/>
  <c r="BC186" i="59"/>
  <c r="AV186" i="59"/>
  <c r="AW186" i="59"/>
  <c r="AX186" i="59"/>
  <c r="P186" i="59"/>
  <c r="S186" i="59"/>
  <c r="AN186" i="59"/>
  <c r="T186" i="59"/>
  <c r="AO186" i="59"/>
  <c r="E186" i="59"/>
  <c r="AB186" i="59"/>
  <c r="G186" i="59"/>
  <c r="AC186" i="59"/>
  <c r="H186" i="59"/>
  <c r="AE186" i="59"/>
  <c r="I186" i="59"/>
  <c r="AF186" i="59"/>
  <c r="K186" i="59"/>
  <c r="AG186" i="59"/>
  <c r="L186" i="59"/>
  <c r="AJ186" i="59"/>
  <c r="O186" i="59"/>
  <c r="AM186" i="59"/>
  <c r="Q186" i="59"/>
  <c r="AP186" i="59"/>
  <c r="U186" i="59"/>
  <c r="AR186" i="59"/>
  <c r="AA186" i="59"/>
  <c r="AI186" i="59"/>
  <c r="AQ186" i="59"/>
  <c r="AK186" i="59"/>
  <c r="AS186" i="59"/>
  <c r="AD186" i="59"/>
  <c r="J186" i="59"/>
  <c r="AL186" i="59"/>
  <c r="AT186" i="59"/>
  <c r="W186" i="59"/>
  <c r="F186" i="59"/>
  <c r="Y186" i="59"/>
  <c r="Z186" i="59"/>
  <c r="D186" i="59"/>
  <c r="R186" i="59"/>
  <c r="X186" i="59"/>
  <c r="AH186" i="59"/>
  <c r="M186" i="59"/>
  <c r="AV174" i="59"/>
  <c r="AW174" i="59"/>
  <c r="AX174" i="59"/>
  <c r="AY174" i="59"/>
  <c r="AZ174" i="59"/>
  <c r="BA174" i="59"/>
  <c r="BB174" i="59"/>
  <c r="BC174" i="59"/>
  <c r="I174" i="59"/>
  <c r="AB174" i="59"/>
  <c r="AQ174" i="59"/>
  <c r="D174" i="59"/>
  <c r="X174" i="59"/>
  <c r="AO174" i="59"/>
  <c r="F174" i="59"/>
  <c r="Z174" i="59"/>
  <c r="AP174" i="59"/>
  <c r="G174" i="59"/>
  <c r="AA174" i="59"/>
  <c r="AR174" i="59"/>
  <c r="H174" i="59"/>
  <c r="AC174" i="59"/>
  <c r="AS174" i="59"/>
  <c r="L174" i="59"/>
  <c r="AD174" i="59"/>
  <c r="R174" i="59"/>
  <c r="S174" i="59"/>
  <c r="T174" i="59"/>
  <c r="U174" i="59"/>
  <c r="AE174" i="59"/>
  <c r="AF174" i="59"/>
  <c r="AG174" i="59"/>
  <c r="AJ174" i="59"/>
  <c r="O174" i="59"/>
  <c r="AM174" i="59"/>
  <c r="AH174" i="59"/>
  <c r="AI174" i="59"/>
  <c r="AK174" i="59"/>
  <c r="Y174" i="59"/>
  <c r="M174" i="59"/>
  <c r="AT174" i="59"/>
  <c r="P174" i="59"/>
  <c r="Q174" i="59"/>
  <c r="AL174" i="59"/>
  <c r="AN174" i="59"/>
  <c r="J174" i="59"/>
  <c r="N174" i="59"/>
  <c r="V174" i="59"/>
  <c r="K174" i="59"/>
  <c r="W174" i="59"/>
  <c r="AX162" i="59"/>
  <c r="AY162" i="59"/>
  <c r="AZ162" i="59"/>
  <c r="BA162" i="59"/>
  <c r="BB162" i="59"/>
  <c r="BC162" i="59"/>
  <c r="AV162" i="59"/>
  <c r="AW162" i="59"/>
  <c r="D162" i="59"/>
  <c r="X162" i="59"/>
  <c r="AQ162" i="59"/>
  <c r="E162" i="59"/>
  <c r="AA162" i="59"/>
  <c r="AR162" i="59"/>
  <c r="T162" i="59"/>
  <c r="AS162" i="59"/>
  <c r="U162" i="59"/>
  <c r="AB162" i="59"/>
  <c r="AC162" i="59"/>
  <c r="G162" i="59"/>
  <c r="AD162" i="59"/>
  <c r="H162" i="59"/>
  <c r="AE162" i="59"/>
  <c r="I162" i="59"/>
  <c r="AF162" i="59"/>
  <c r="N162" i="59"/>
  <c r="AG162" i="59"/>
  <c r="Q162" i="59"/>
  <c r="AN162" i="59"/>
  <c r="R162" i="59"/>
  <c r="S162" i="59"/>
  <c r="AL162" i="59"/>
  <c r="AO162" i="59"/>
  <c r="AP162" i="59"/>
  <c r="P162" i="59"/>
  <c r="AM162" i="59"/>
  <c r="AH162" i="59"/>
  <c r="AT162" i="59"/>
  <c r="AI162" i="59"/>
  <c r="AJ162" i="59"/>
  <c r="Z162" i="59"/>
  <c r="O162" i="59"/>
  <c r="K162" i="59"/>
  <c r="F162" i="59"/>
  <c r="AK162" i="59"/>
  <c r="L162" i="59"/>
  <c r="J162" i="59"/>
  <c r="AW150" i="59"/>
  <c r="AY150" i="59"/>
  <c r="BA150" i="59"/>
  <c r="BB150" i="59"/>
  <c r="AV150" i="59"/>
  <c r="AX150" i="59"/>
  <c r="AZ150" i="59"/>
  <c r="BC150" i="59"/>
  <c r="T150" i="59"/>
  <c r="AP150" i="59"/>
  <c r="U150" i="59"/>
  <c r="AQ150" i="59"/>
  <c r="D150" i="59"/>
  <c r="X150" i="59"/>
  <c r="AR150" i="59"/>
  <c r="E150" i="59"/>
  <c r="AB150" i="59"/>
  <c r="AS150" i="59"/>
  <c r="AC150" i="59"/>
  <c r="AE150" i="59"/>
  <c r="AF150" i="59"/>
  <c r="AG150" i="59"/>
  <c r="F150" i="59"/>
  <c r="AJ150" i="59"/>
  <c r="G150" i="59"/>
  <c r="AM150" i="59"/>
  <c r="H150" i="59"/>
  <c r="AN150" i="59"/>
  <c r="I150" i="59"/>
  <c r="AO150" i="59"/>
  <c r="Q150" i="59"/>
  <c r="R150" i="59"/>
  <c r="W150" i="59"/>
  <c r="L150" i="59"/>
  <c r="S150" i="59"/>
  <c r="AL150" i="59"/>
  <c r="Z150" i="59"/>
  <c r="P150" i="59"/>
  <c r="AT150" i="59"/>
  <c r="AH150" i="59"/>
  <c r="AI150" i="59"/>
  <c r="AK150" i="59"/>
  <c r="V150" i="59"/>
  <c r="Y150" i="59"/>
  <c r="AA150" i="59"/>
  <c r="AD150" i="59"/>
  <c r="M150" i="59"/>
  <c r="N150" i="59"/>
  <c r="K150" i="59"/>
  <c r="O150" i="59"/>
  <c r="AW138" i="59"/>
  <c r="AX138" i="59"/>
  <c r="AY138" i="59"/>
  <c r="AZ138" i="59"/>
  <c r="BA138" i="59"/>
  <c r="BB138" i="59"/>
  <c r="BC138" i="59"/>
  <c r="AV138" i="59"/>
  <c r="P138" i="59"/>
  <c r="AF138" i="59"/>
  <c r="T138" i="59"/>
  <c r="AN138" i="59"/>
  <c r="U138" i="59"/>
  <c r="AO138" i="59"/>
  <c r="D138" i="59"/>
  <c r="X138" i="59"/>
  <c r="AP138" i="59"/>
  <c r="E138" i="59"/>
  <c r="Z138" i="59"/>
  <c r="AQ138" i="59"/>
  <c r="H138" i="59"/>
  <c r="AB138" i="59"/>
  <c r="AS138" i="59"/>
  <c r="G138" i="59"/>
  <c r="AL138" i="59"/>
  <c r="L138" i="59"/>
  <c r="AM138" i="59"/>
  <c r="N138" i="59"/>
  <c r="AR138" i="59"/>
  <c r="O138" i="59"/>
  <c r="Q138" i="59"/>
  <c r="R138" i="59"/>
  <c r="S138" i="59"/>
  <c r="AA138" i="59"/>
  <c r="AE138" i="59"/>
  <c r="AG138" i="59"/>
  <c r="AD138" i="59"/>
  <c r="AJ138" i="59"/>
  <c r="AH138" i="59"/>
  <c r="AI138" i="59"/>
  <c r="AK138" i="59"/>
  <c r="M138" i="59"/>
  <c r="K138" i="59"/>
  <c r="I138" i="59"/>
  <c r="J138" i="59"/>
  <c r="AT138" i="59"/>
  <c r="V138" i="59"/>
  <c r="W138" i="59"/>
  <c r="Y138" i="59"/>
  <c r="AC138" i="59"/>
  <c r="AW126" i="59"/>
  <c r="AX126" i="59"/>
  <c r="AY126" i="59"/>
  <c r="AZ126" i="59"/>
  <c r="BA126" i="59"/>
  <c r="BB126" i="59"/>
  <c r="BC126" i="59"/>
  <c r="AV126" i="59"/>
  <c r="S126" i="59"/>
  <c r="AO126" i="59"/>
  <c r="T126" i="59"/>
  <c r="U126" i="59"/>
  <c r="AQ126" i="59"/>
  <c r="G126" i="59"/>
  <c r="AC126" i="59"/>
  <c r="AS126" i="59"/>
  <c r="H126" i="59"/>
  <c r="AD126" i="59"/>
  <c r="Q126" i="59"/>
  <c r="AM126" i="59"/>
  <c r="L126" i="59"/>
  <c r="O126" i="59"/>
  <c r="P126" i="59"/>
  <c r="R126" i="59"/>
  <c r="AB126" i="59"/>
  <c r="AE126" i="59"/>
  <c r="AF126" i="59"/>
  <c r="AN126" i="59"/>
  <c r="F126" i="59"/>
  <c r="AP126" i="59"/>
  <c r="I126" i="59"/>
  <c r="AG126" i="59"/>
  <c r="AJ126" i="59"/>
  <c r="AR126" i="59"/>
  <c r="AL126" i="59"/>
  <c r="AI126" i="59"/>
  <c r="AT126" i="59"/>
  <c r="AH126" i="59"/>
  <c r="AK126" i="59"/>
  <c r="D126" i="59"/>
  <c r="J126" i="59"/>
  <c r="M126" i="59"/>
  <c r="N126" i="59"/>
  <c r="K126" i="59"/>
  <c r="E126" i="59"/>
  <c r="AW114" i="59"/>
  <c r="AY114" i="59"/>
  <c r="AZ114" i="59"/>
  <c r="BA114" i="59"/>
  <c r="BB114" i="59"/>
  <c r="BC114" i="59"/>
  <c r="AV114" i="59"/>
  <c r="AX114" i="59"/>
  <c r="H114" i="59"/>
  <c r="AJ114" i="59"/>
  <c r="AB114" i="59"/>
  <c r="AD114" i="59"/>
  <c r="D114" i="59"/>
  <c r="AE114" i="59"/>
  <c r="F114" i="59"/>
  <c r="AG114" i="59"/>
  <c r="G114" i="59"/>
  <c r="AL114" i="59"/>
  <c r="I114" i="59"/>
  <c r="AM114" i="59"/>
  <c r="S114" i="59"/>
  <c r="AQ114" i="59"/>
  <c r="T114" i="59"/>
  <c r="AR114" i="59"/>
  <c r="O114" i="59"/>
  <c r="R114" i="59"/>
  <c r="U114" i="59"/>
  <c r="AN114" i="59"/>
  <c r="AO114" i="59"/>
  <c r="AP114" i="59"/>
  <c r="AS114" i="59"/>
  <c r="L114" i="59"/>
  <c r="AF114" i="59"/>
  <c r="AH114" i="59"/>
  <c r="K114" i="59"/>
  <c r="AT114" i="59"/>
  <c r="AI114" i="59"/>
  <c r="AK114" i="59"/>
  <c r="AC114" i="59"/>
  <c r="N114" i="59"/>
  <c r="E114" i="59"/>
  <c r="P114" i="59"/>
  <c r="Q114" i="59"/>
  <c r="J114" i="59"/>
  <c r="AW102" i="59"/>
  <c r="AY102" i="59"/>
  <c r="AZ102" i="59"/>
  <c r="BA102" i="59"/>
  <c r="BB102" i="59"/>
  <c r="BC102" i="59"/>
  <c r="AV102" i="59"/>
  <c r="AX102" i="59"/>
  <c r="H102" i="59"/>
  <c r="AD102" i="59"/>
  <c r="S102" i="59"/>
  <c r="AP102" i="59"/>
  <c r="T102" i="59"/>
  <c r="AQ102" i="59"/>
  <c r="U102" i="59"/>
  <c r="AR102" i="59"/>
  <c r="AA102" i="59"/>
  <c r="AS102" i="59"/>
  <c r="F102" i="59"/>
  <c r="AB102" i="59"/>
  <c r="G102" i="59"/>
  <c r="AE102" i="59"/>
  <c r="P102" i="59"/>
  <c r="AM102" i="59"/>
  <c r="Q102" i="59"/>
  <c r="AN102" i="59"/>
  <c r="I102" i="59"/>
  <c r="L102" i="59"/>
  <c r="O102" i="59"/>
  <c r="R102" i="59"/>
  <c r="AJ102" i="59"/>
  <c r="AO102" i="59"/>
  <c r="AF102" i="59"/>
  <c r="AG102" i="59"/>
  <c r="AI102" i="59"/>
  <c r="AK102" i="59"/>
  <c r="AH102" i="59"/>
  <c r="V102" i="59"/>
  <c r="W102" i="59"/>
  <c r="X102" i="59"/>
  <c r="Y102" i="59"/>
  <c r="Z102" i="59"/>
  <c r="AC102" i="59"/>
  <c r="AL102" i="59"/>
  <c r="M102" i="59"/>
  <c r="K102" i="59"/>
  <c r="N102" i="59"/>
  <c r="E102" i="59"/>
  <c r="D102" i="59"/>
  <c r="AT102" i="59"/>
  <c r="AU102" i="59"/>
  <c r="AW90" i="59"/>
  <c r="AY90" i="59"/>
  <c r="AZ90" i="59"/>
  <c r="BA90" i="59"/>
  <c r="BB90" i="59"/>
  <c r="BC90" i="59"/>
  <c r="AV90" i="59"/>
  <c r="AX90" i="59"/>
  <c r="S90" i="59"/>
  <c r="AM90" i="59"/>
  <c r="H90" i="59"/>
  <c r="AD90" i="59"/>
  <c r="I90" i="59"/>
  <c r="AE90" i="59"/>
  <c r="L90" i="59"/>
  <c r="AF90" i="59"/>
  <c r="P90" i="59"/>
  <c r="AG90" i="59"/>
  <c r="Q90" i="59"/>
  <c r="AJ90" i="59"/>
  <c r="R90" i="59"/>
  <c r="AO90" i="59"/>
  <c r="E90" i="59"/>
  <c r="Z90" i="59"/>
  <c r="AS90" i="59"/>
  <c r="F90" i="59"/>
  <c r="AB90" i="59"/>
  <c r="U90" i="59"/>
  <c r="X90" i="59"/>
  <c r="AC90" i="59"/>
  <c r="AP90" i="59"/>
  <c r="AQ90" i="59"/>
  <c r="AR90" i="59"/>
  <c r="D90" i="59"/>
  <c r="G90" i="59"/>
  <c r="T90" i="59"/>
  <c r="AH90" i="59"/>
  <c r="AI90" i="59"/>
  <c r="M90" i="59"/>
  <c r="V90" i="59"/>
  <c r="W90" i="59"/>
  <c r="Y90" i="59"/>
  <c r="AA90" i="59"/>
  <c r="AL90" i="59"/>
  <c r="AN90" i="59"/>
  <c r="J90" i="59"/>
  <c r="AT90" i="59"/>
  <c r="AK90" i="59"/>
  <c r="N90" i="59"/>
  <c r="K90" i="59"/>
  <c r="O90" i="59"/>
  <c r="AW78" i="59"/>
  <c r="AY78" i="59"/>
  <c r="AZ78" i="59"/>
  <c r="BA78" i="59"/>
  <c r="BB78" i="59"/>
  <c r="BC78" i="59"/>
  <c r="AV78" i="59"/>
  <c r="AX78" i="59"/>
  <c r="H78" i="59"/>
  <c r="AE78" i="59"/>
  <c r="I78" i="59"/>
  <c r="AG78" i="59"/>
  <c r="O78" i="59"/>
  <c r="AJ78" i="59"/>
  <c r="P78" i="59"/>
  <c r="AL78" i="59"/>
  <c r="R78" i="59"/>
  <c r="AN78" i="59"/>
  <c r="S78" i="59"/>
  <c r="AO78" i="59"/>
  <c r="T78" i="59"/>
  <c r="AP78" i="59"/>
  <c r="AC78" i="59"/>
  <c r="F78" i="59"/>
  <c r="AD78" i="59"/>
  <c r="AR78" i="59"/>
  <c r="AS78" i="59"/>
  <c r="G78" i="59"/>
  <c r="AB78" i="59"/>
  <c r="AF78" i="59"/>
  <c r="AQ78" i="59"/>
  <c r="U78" i="59"/>
  <c r="V78" i="59"/>
  <c r="W78" i="59"/>
  <c r="X78" i="59"/>
  <c r="AM78" i="59"/>
  <c r="AH78" i="59"/>
  <c r="Y78" i="59"/>
  <c r="AT78" i="59"/>
  <c r="AI78" i="59"/>
  <c r="Z78" i="59"/>
  <c r="AK78" i="59"/>
  <c r="AA78" i="59"/>
  <c r="J78" i="59"/>
  <c r="L78" i="59"/>
  <c r="M78" i="59"/>
  <c r="Q78" i="59"/>
  <c r="N78" i="59"/>
  <c r="E78" i="59"/>
  <c r="AW66" i="59"/>
  <c r="AY66" i="59"/>
  <c r="AZ66" i="59"/>
  <c r="BA66" i="59"/>
  <c r="BB66" i="59"/>
  <c r="BC66" i="59"/>
  <c r="AV66" i="59"/>
  <c r="AX66" i="59"/>
  <c r="H66" i="59"/>
  <c r="R66" i="59"/>
  <c r="AG66" i="59"/>
  <c r="T66" i="59"/>
  <c r="AL66" i="59"/>
  <c r="U66" i="59"/>
  <c r="AN66" i="59"/>
  <c r="X66" i="59"/>
  <c r="AO66" i="59"/>
  <c r="I66" i="59"/>
  <c r="L66" i="59"/>
  <c r="AE66" i="59"/>
  <c r="P66" i="59"/>
  <c r="AF66" i="59"/>
  <c r="S66" i="59"/>
  <c r="Z66" i="59"/>
  <c r="AA66" i="59"/>
  <c r="AB66" i="59"/>
  <c r="AC66" i="59"/>
  <c r="AD66" i="59"/>
  <c r="D66" i="59"/>
  <c r="AR66" i="59"/>
  <c r="F66" i="59"/>
  <c r="AS66" i="59"/>
  <c r="G66" i="59"/>
  <c r="AJ66" i="59"/>
  <c r="AP66" i="59"/>
  <c r="AQ66" i="59"/>
  <c r="AM66" i="59"/>
  <c r="AT66" i="59"/>
  <c r="Q66" i="59"/>
  <c r="N66" i="59"/>
  <c r="V66" i="59"/>
  <c r="W66" i="59"/>
  <c r="Y66" i="59"/>
  <c r="AH66" i="59"/>
  <c r="K66" i="59"/>
  <c r="J66" i="59"/>
  <c r="AI66" i="59"/>
  <c r="AK66" i="59"/>
  <c r="M66" i="59"/>
  <c r="AW54" i="59"/>
  <c r="AY54" i="59"/>
  <c r="AZ54" i="59"/>
  <c r="BA54" i="59"/>
  <c r="BB54" i="59"/>
  <c r="BC54" i="59"/>
  <c r="AV54" i="59"/>
  <c r="AX54" i="59"/>
  <c r="D54" i="59"/>
  <c r="T54" i="59"/>
  <c r="AM54" i="59"/>
  <c r="G54" i="59"/>
  <c r="AB54" i="59"/>
  <c r="AS54" i="59"/>
  <c r="H54" i="59"/>
  <c r="AC54" i="59"/>
  <c r="I54" i="59"/>
  <c r="AD54" i="59"/>
  <c r="L54" i="59"/>
  <c r="AE54" i="59"/>
  <c r="N54" i="59"/>
  <c r="AF54" i="59"/>
  <c r="U54" i="59"/>
  <c r="AP54" i="59"/>
  <c r="E54" i="59"/>
  <c r="X54" i="59"/>
  <c r="AQ54" i="59"/>
  <c r="F54" i="59"/>
  <c r="Z54" i="59"/>
  <c r="AR54" i="59"/>
  <c r="O54" i="59"/>
  <c r="Q54" i="59"/>
  <c r="AJ54" i="59"/>
  <c r="AL54" i="59"/>
  <c r="AN54" i="59"/>
  <c r="R54" i="59"/>
  <c r="S54" i="59"/>
  <c r="AG54" i="59"/>
  <c r="AO54" i="59"/>
  <c r="AT54" i="59"/>
  <c r="V54" i="59"/>
  <c r="W54" i="59"/>
  <c r="Y54" i="59"/>
  <c r="AA54" i="59"/>
  <c r="AH54" i="59"/>
  <c r="M54" i="59"/>
  <c r="AI54" i="59"/>
  <c r="P54" i="59"/>
  <c r="AK54" i="59"/>
  <c r="K54" i="59"/>
  <c r="J54" i="59"/>
  <c r="AW42" i="59"/>
  <c r="AY42" i="59"/>
  <c r="AZ42" i="59"/>
  <c r="BA42" i="59"/>
  <c r="BB42" i="59"/>
  <c r="BC42" i="59"/>
  <c r="AV42" i="59"/>
  <c r="AX42" i="59"/>
  <c r="P42" i="59"/>
  <c r="AL42" i="59"/>
  <c r="R42" i="59"/>
  <c r="AM42" i="59"/>
  <c r="T42" i="59"/>
  <c r="AP42" i="59"/>
  <c r="X42" i="59"/>
  <c r="AR42" i="59"/>
  <c r="G42" i="59"/>
  <c r="AN42" i="59"/>
  <c r="H42" i="59"/>
  <c r="AQ42" i="59"/>
  <c r="I42" i="59"/>
  <c r="AS42" i="59"/>
  <c r="O42" i="59"/>
  <c r="S42" i="59"/>
  <c r="AF42" i="59"/>
  <c r="AG42" i="59"/>
  <c r="AJ42" i="59"/>
  <c r="U42" i="59"/>
  <c r="Z42" i="59"/>
  <c r="AB42" i="59"/>
  <c r="AE42" i="59"/>
  <c r="AO42" i="59"/>
  <c r="AT42" i="59"/>
  <c r="Q42" i="59"/>
  <c r="AH42" i="59"/>
  <c r="V42" i="59"/>
  <c r="AI42" i="59"/>
  <c r="W42" i="59"/>
  <c r="AK42" i="59"/>
  <c r="Y42" i="59"/>
  <c r="AA42" i="59"/>
  <c r="AC42" i="59"/>
  <c r="AD42" i="59"/>
  <c r="F42" i="59"/>
  <c r="E42" i="59"/>
  <c r="M42" i="59"/>
  <c r="N42" i="59"/>
  <c r="K42" i="59"/>
  <c r="J42" i="59"/>
  <c r="AW30" i="59"/>
  <c r="AY30" i="59"/>
  <c r="AZ30" i="59"/>
  <c r="BA30" i="59"/>
  <c r="BB30" i="59"/>
  <c r="BC30" i="59"/>
  <c r="AV30" i="59"/>
  <c r="AX30" i="59"/>
  <c r="G30" i="59"/>
  <c r="AA30" i="59"/>
  <c r="AR30" i="59"/>
  <c r="I30" i="59"/>
  <c r="AB30" i="59"/>
  <c r="AS30" i="59"/>
  <c r="L30" i="59"/>
  <c r="AD30" i="59"/>
  <c r="O30" i="59"/>
  <c r="AE30" i="59"/>
  <c r="P30" i="59"/>
  <c r="AF30" i="59"/>
  <c r="Q30" i="59"/>
  <c r="AG30" i="59"/>
  <c r="R30" i="59"/>
  <c r="AL30" i="59"/>
  <c r="U30" i="59"/>
  <c r="AO30" i="59"/>
  <c r="AP30" i="59"/>
  <c r="AQ30" i="59"/>
  <c r="D30" i="59"/>
  <c r="Z30" i="59"/>
  <c r="AM30" i="59"/>
  <c r="AN30" i="59"/>
  <c r="S30" i="59"/>
  <c r="T30" i="59"/>
  <c r="X30" i="59"/>
  <c r="F30" i="59"/>
  <c r="AI30" i="59"/>
  <c r="AJ30" i="59"/>
  <c r="AT30" i="59"/>
  <c r="AH30" i="59"/>
  <c r="AK30" i="59"/>
  <c r="V30" i="59"/>
  <c r="W30" i="59"/>
  <c r="Y30" i="59"/>
  <c r="AC30" i="59"/>
  <c r="E30" i="59"/>
  <c r="J30" i="59"/>
  <c r="AW18" i="59"/>
  <c r="AY18" i="59"/>
  <c r="AZ18" i="59"/>
  <c r="BA18" i="59"/>
  <c r="BB18" i="59"/>
  <c r="BC18" i="59"/>
  <c r="AX18" i="59"/>
  <c r="AV18" i="59"/>
  <c r="R18" i="59"/>
  <c r="AJ18" i="59"/>
  <c r="S18" i="59"/>
  <c r="AL18" i="59"/>
  <c r="T18" i="59"/>
  <c r="AM18" i="59"/>
  <c r="U18" i="59"/>
  <c r="AN18" i="59"/>
  <c r="X18" i="59"/>
  <c r="AO18" i="59"/>
  <c r="D18" i="59"/>
  <c r="Z18" i="59"/>
  <c r="AP18" i="59"/>
  <c r="F18" i="59"/>
  <c r="AA18" i="59"/>
  <c r="AQ18" i="59"/>
  <c r="O18" i="59"/>
  <c r="AE18" i="59"/>
  <c r="P18" i="59"/>
  <c r="Q18" i="59"/>
  <c r="AB18" i="59"/>
  <c r="AD18" i="59"/>
  <c r="AF18" i="59"/>
  <c r="G18" i="59"/>
  <c r="H18" i="59"/>
  <c r="AG18" i="59"/>
  <c r="AR18" i="59"/>
  <c r="AS18" i="59"/>
  <c r="AH18" i="59"/>
  <c r="AI18" i="59"/>
  <c r="AT18" i="59"/>
  <c r="V18" i="59"/>
  <c r="W18" i="59"/>
  <c r="Y18" i="59"/>
  <c r="M18" i="59"/>
  <c r="N18" i="59"/>
  <c r="K18" i="59"/>
  <c r="L18" i="59"/>
  <c r="E18" i="59"/>
  <c r="D21" i="59"/>
  <c r="D211" i="59"/>
  <c r="D103" i="59"/>
  <c r="D43" i="59"/>
  <c r="E226" i="59"/>
  <c r="F138" i="59"/>
  <c r="G228" i="59"/>
  <c r="G33" i="59"/>
  <c r="H93" i="59"/>
  <c r="J211" i="59"/>
  <c r="J84" i="59"/>
  <c r="J46" i="59"/>
  <c r="K180" i="59"/>
  <c r="K96" i="59"/>
  <c r="K30" i="59"/>
  <c r="L42" i="59"/>
  <c r="M212" i="59"/>
  <c r="P177" i="59"/>
  <c r="M144" i="59"/>
  <c r="P51" i="59"/>
  <c r="S229" i="59"/>
  <c r="V218" i="59"/>
  <c r="AC213" i="59"/>
  <c r="Y210" i="59"/>
  <c r="Z200" i="59"/>
  <c r="V186" i="59"/>
  <c r="S175" i="59"/>
  <c r="S165" i="59"/>
  <c r="Z154" i="59"/>
  <c r="Z146" i="59"/>
  <c r="V108" i="59"/>
  <c r="S71" i="59"/>
  <c r="AH146" i="59"/>
  <c r="AI20" i="59"/>
  <c r="AO189" i="59"/>
  <c r="AA215" i="59"/>
  <c r="AV167" i="59"/>
  <c r="AW167" i="59"/>
  <c r="AX167" i="59"/>
  <c r="AY167" i="59"/>
  <c r="AZ167" i="59"/>
  <c r="BB167" i="59"/>
  <c r="BC167" i="59"/>
  <c r="BA167" i="59"/>
  <c r="M167" i="59"/>
  <c r="AG167" i="59"/>
  <c r="N167" i="59"/>
  <c r="AH167" i="59"/>
  <c r="Y167" i="59"/>
  <c r="F167" i="59"/>
  <c r="Z167" i="59"/>
  <c r="H167" i="59"/>
  <c r="AA167" i="59"/>
  <c r="J167" i="59"/>
  <c r="AD167" i="59"/>
  <c r="K167" i="59"/>
  <c r="AI167" i="59"/>
  <c r="L167" i="59"/>
  <c r="AJ167" i="59"/>
  <c r="R167" i="59"/>
  <c r="AM167" i="59"/>
  <c r="U167" i="59"/>
  <c r="AS167" i="59"/>
  <c r="O167" i="59"/>
  <c r="AR167" i="59"/>
  <c r="AK167" i="59"/>
  <c r="T167" i="59"/>
  <c r="W167" i="59"/>
  <c r="X167" i="59"/>
  <c r="AL167" i="59"/>
  <c r="AP167" i="59"/>
  <c r="AT167" i="59"/>
  <c r="AN167" i="59"/>
  <c r="AF167" i="59"/>
  <c r="I167" i="59"/>
  <c r="G167" i="59"/>
  <c r="Q167" i="59"/>
  <c r="S167" i="59"/>
  <c r="V167" i="59"/>
  <c r="P167" i="59"/>
  <c r="AB167" i="59"/>
  <c r="D119" i="59"/>
  <c r="AV7" i="59"/>
  <c r="AW7" i="59"/>
  <c r="AD7" i="59"/>
  <c r="F7" i="59"/>
  <c r="AJ7" i="59"/>
  <c r="L7" i="59"/>
  <c r="AK7" i="59"/>
  <c r="M7" i="59"/>
  <c r="AL7" i="59"/>
  <c r="N7" i="59"/>
  <c r="AM7" i="59"/>
  <c r="O7" i="59"/>
  <c r="AP7" i="59"/>
  <c r="W7" i="59"/>
  <c r="AS7" i="59"/>
  <c r="AA7" i="59"/>
  <c r="AR7" i="59"/>
  <c r="AT7" i="59"/>
  <c r="X7" i="59"/>
  <c r="Y7" i="59"/>
  <c r="Z7" i="59"/>
  <c r="V7" i="59"/>
  <c r="AQ7" i="59"/>
  <c r="AI7" i="59"/>
  <c r="R7" i="59"/>
  <c r="AN7" i="59"/>
  <c r="AH7" i="59"/>
  <c r="AO7" i="59"/>
  <c r="Q7" i="59"/>
  <c r="S7" i="59"/>
  <c r="T7" i="59"/>
  <c r="U7" i="59"/>
  <c r="AF7" i="59"/>
  <c r="H7" i="59"/>
  <c r="AG7" i="59"/>
  <c r="K7" i="59"/>
  <c r="P7" i="59"/>
  <c r="AB7" i="59"/>
  <c r="G7" i="59"/>
  <c r="BC32" i="59"/>
  <c r="AV32" i="59"/>
  <c r="AW32" i="59"/>
  <c r="AX32" i="59"/>
  <c r="AY32" i="59"/>
  <c r="AZ32" i="59"/>
  <c r="BA32" i="59"/>
  <c r="BB32" i="59"/>
  <c r="R32" i="59"/>
  <c r="AL32" i="59"/>
  <c r="S32" i="59"/>
  <c r="AN32" i="59"/>
  <c r="D32" i="59"/>
  <c r="T32" i="59"/>
  <c r="AO32" i="59"/>
  <c r="E32" i="59"/>
  <c r="U32" i="59"/>
  <c r="AP32" i="59"/>
  <c r="F32" i="59"/>
  <c r="X32" i="59"/>
  <c r="AQ32" i="59"/>
  <c r="G32" i="59"/>
  <c r="AB32" i="59"/>
  <c r="AR32" i="59"/>
  <c r="H32" i="59"/>
  <c r="AC32" i="59"/>
  <c r="N32" i="59"/>
  <c r="AF32" i="59"/>
  <c r="P32" i="59"/>
  <c r="Q32" i="59"/>
  <c r="AD32" i="59"/>
  <c r="AE32" i="59"/>
  <c r="AG32" i="59"/>
  <c r="I32" i="59"/>
  <c r="L32" i="59"/>
  <c r="AJ32" i="59"/>
  <c r="AS32" i="59"/>
  <c r="AM32" i="59"/>
  <c r="AT32" i="59"/>
  <c r="O32" i="59"/>
  <c r="V32" i="59"/>
  <c r="W32" i="59"/>
  <c r="Y32" i="59"/>
  <c r="AH32" i="59"/>
  <c r="Z32" i="59"/>
  <c r="AI32" i="59"/>
  <c r="AA32" i="59"/>
  <c r="K32" i="59"/>
  <c r="M32" i="59"/>
  <c r="AK32" i="59"/>
  <c r="D166" i="59"/>
  <c r="N178" i="59"/>
  <c r="BB9" i="59"/>
  <c r="AU20" i="59"/>
  <c r="AU167" i="59"/>
  <c r="AV137" i="59"/>
  <c r="AW137" i="59"/>
  <c r="AX137" i="59"/>
  <c r="AY137" i="59"/>
  <c r="AZ137" i="59"/>
  <c r="BA137" i="59"/>
  <c r="BB137" i="59"/>
  <c r="BC137" i="59"/>
  <c r="H137" i="59"/>
  <c r="AM137" i="59"/>
  <c r="L137" i="59"/>
  <c r="AS137" i="59"/>
  <c r="M137" i="59"/>
  <c r="AT137" i="59"/>
  <c r="N137" i="59"/>
  <c r="T137" i="59"/>
  <c r="AF137" i="59"/>
  <c r="F137" i="59"/>
  <c r="AP137" i="59"/>
  <c r="K137" i="59"/>
  <c r="AD137" i="59"/>
  <c r="AH137" i="59"/>
  <c r="AK137" i="59"/>
  <c r="AJ137" i="59"/>
  <c r="AL137" i="59"/>
  <c r="AR137" i="59"/>
  <c r="AB137" i="59"/>
  <c r="O137" i="59"/>
  <c r="AG137" i="59"/>
  <c r="AI137" i="59"/>
  <c r="AN137" i="59"/>
  <c r="AO137" i="59"/>
  <c r="AQ137" i="59"/>
  <c r="J137" i="59"/>
  <c r="G137" i="59"/>
  <c r="E137" i="59"/>
  <c r="AC137" i="59"/>
  <c r="AE137" i="59"/>
  <c r="Q137" i="59"/>
  <c r="R137" i="59"/>
  <c r="S137" i="59"/>
  <c r="U137" i="59"/>
  <c r="AV17" i="59"/>
  <c r="AW17" i="59"/>
  <c r="AX17" i="59"/>
  <c r="AY17" i="59"/>
  <c r="AZ17" i="59"/>
  <c r="BA17" i="59"/>
  <c r="BB17" i="59"/>
  <c r="BC17" i="59"/>
  <c r="N17" i="59"/>
  <c r="AK17" i="59"/>
  <c r="O17" i="59"/>
  <c r="AL17" i="59"/>
  <c r="T17" i="59"/>
  <c r="AP17" i="59"/>
  <c r="V17" i="59"/>
  <c r="AS17" i="59"/>
  <c r="W17" i="59"/>
  <c r="AT17" i="59"/>
  <c r="Y17" i="59"/>
  <c r="Z17" i="59"/>
  <c r="H17" i="59"/>
  <c r="AF17" i="59"/>
  <c r="F17" i="59"/>
  <c r="L17" i="59"/>
  <c r="AJ17" i="59"/>
  <c r="AA17" i="59"/>
  <c r="AD17" i="59"/>
  <c r="AH17" i="59"/>
  <c r="M17" i="59"/>
  <c r="AM17" i="59"/>
  <c r="R17" i="59"/>
  <c r="AN17" i="59"/>
  <c r="AO17" i="59"/>
  <c r="AQ17" i="59"/>
  <c r="S17" i="59"/>
  <c r="U17" i="59"/>
  <c r="X17" i="59"/>
  <c r="AB17" i="59"/>
  <c r="AC17" i="59"/>
  <c r="AE17" i="59"/>
  <c r="AG17" i="59"/>
  <c r="AI17" i="59"/>
  <c r="P17" i="59"/>
  <c r="K17" i="59"/>
  <c r="G17" i="59"/>
  <c r="D17" i="59"/>
  <c r="I17" i="59"/>
  <c r="E17" i="59"/>
  <c r="J17" i="59"/>
  <c r="D19" i="59"/>
  <c r="D144" i="59"/>
  <c r="D93" i="59"/>
  <c r="D42" i="59"/>
  <c r="E223" i="59"/>
  <c r="E167" i="59"/>
  <c r="F133" i="59"/>
  <c r="G31" i="59"/>
  <c r="H91" i="59"/>
  <c r="I137" i="59"/>
  <c r="I45" i="59"/>
  <c r="P234" i="59"/>
  <c r="P137" i="59"/>
  <c r="P107" i="59"/>
  <c r="P74" i="59"/>
  <c r="O45" i="59"/>
  <c r="U218" i="59"/>
  <c r="AB213" i="59"/>
  <c r="X210" i="59"/>
  <c r="Q175" i="59"/>
  <c r="Q165" i="59"/>
  <c r="AC99" i="59"/>
  <c r="AC79" i="59"/>
  <c r="AN189" i="59"/>
  <c r="AR107" i="59"/>
  <c r="L215" i="59"/>
  <c r="AV10" i="59"/>
  <c r="AW10" i="59"/>
  <c r="N10" i="59"/>
  <c r="T10" i="59"/>
  <c r="F10" i="59"/>
  <c r="AE10" i="59"/>
  <c r="G10" i="59"/>
  <c r="AF10" i="59"/>
  <c r="H10" i="59"/>
  <c r="AG10" i="59"/>
  <c r="I10" i="59"/>
  <c r="AJ10" i="59"/>
  <c r="O10" i="59"/>
  <c r="AL10" i="59"/>
  <c r="P10" i="59"/>
  <c r="AM10" i="59"/>
  <c r="R10" i="59"/>
  <c r="AN10" i="59"/>
  <c r="X10" i="59"/>
  <c r="AR10" i="59"/>
  <c r="AA10" i="59"/>
  <c r="AB10" i="59"/>
  <c r="AP10" i="59"/>
  <c r="AQ10" i="59"/>
  <c r="AS10" i="59"/>
  <c r="D10" i="59"/>
  <c r="S10" i="59"/>
  <c r="U10" i="59"/>
  <c r="AD10" i="59"/>
  <c r="AO10" i="59"/>
  <c r="AU10" i="59"/>
  <c r="W10" i="59"/>
  <c r="Y10" i="59"/>
  <c r="Z10" i="59"/>
  <c r="AT10" i="59"/>
  <c r="AC10" i="59"/>
  <c r="AH10" i="59"/>
  <c r="AI10" i="59"/>
  <c r="AK10" i="59"/>
  <c r="Q10" i="59"/>
  <c r="E10" i="59"/>
  <c r="V10" i="59"/>
  <c r="M10" i="59"/>
  <c r="J10" i="59"/>
  <c r="L10" i="59"/>
  <c r="K10" i="59"/>
  <c r="BB227" i="59"/>
  <c r="BC227" i="59"/>
  <c r="AV227" i="59"/>
  <c r="AW227" i="59"/>
  <c r="AX227" i="59"/>
  <c r="AY227" i="59"/>
  <c r="AZ227" i="59"/>
  <c r="BA227" i="59"/>
  <c r="X227" i="59"/>
  <c r="AM227" i="59"/>
  <c r="H227" i="59"/>
  <c r="Y227" i="59"/>
  <c r="AO227" i="59"/>
  <c r="I227" i="59"/>
  <c r="Z227" i="59"/>
  <c r="AP227" i="59"/>
  <c r="J227" i="59"/>
  <c r="AA227" i="59"/>
  <c r="AS227" i="59"/>
  <c r="K227" i="59"/>
  <c r="AC227" i="59"/>
  <c r="AT227" i="59"/>
  <c r="M227" i="59"/>
  <c r="AF227" i="59"/>
  <c r="N227" i="59"/>
  <c r="AG227" i="59"/>
  <c r="O227" i="59"/>
  <c r="AH227" i="59"/>
  <c r="U227" i="59"/>
  <c r="AJ227" i="59"/>
  <c r="AN227" i="59"/>
  <c r="AQ227" i="59"/>
  <c r="P227" i="59"/>
  <c r="F227" i="59"/>
  <c r="AR227" i="59"/>
  <c r="R227" i="59"/>
  <c r="V227" i="59"/>
  <c r="W227" i="59"/>
  <c r="AI227" i="59"/>
  <c r="AK227" i="59"/>
  <c r="Q227" i="59"/>
  <c r="S227" i="59"/>
  <c r="T227" i="59"/>
  <c r="AB227" i="59"/>
  <c r="AD227" i="59"/>
  <c r="AE227" i="59"/>
  <c r="L227" i="59"/>
  <c r="D227" i="59"/>
  <c r="AL227" i="59"/>
  <c r="BB203" i="59"/>
  <c r="BC203" i="59"/>
  <c r="AV203" i="59"/>
  <c r="AW203" i="59"/>
  <c r="AX203" i="59"/>
  <c r="AY203" i="59"/>
  <c r="AZ203" i="59"/>
  <c r="BA203" i="59"/>
  <c r="Q203" i="59"/>
  <c r="AL203" i="59"/>
  <c r="AF203" i="59"/>
  <c r="F203" i="59"/>
  <c r="AG203" i="59"/>
  <c r="K203" i="59"/>
  <c r="AH203" i="59"/>
  <c r="L203" i="59"/>
  <c r="AI203" i="59"/>
  <c r="AN203" i="59"/>
  <c r="M203" i="59"/>
  <c r="AJ203" i="59"/>
  <c r="N203" i="59"/>
  <c r="AK203" i="59"/>
  <c r="O203" i="59"/>
  <c r="AM203" i="59"/>
  <c r="R203" i="59"/>
  <c r="AO203" i="59"/>
  <c r="U203" i="59"/>
  <c r="AT203" i="59"/>
  <c r="AD203" i="59"/>
  <c r="AS203" i="59"/>
  <c r="AB203" i="59"/>
  <c r="AP203" i="59"/>
  <c r="AQ203" i="59"/>
  <c r="S203" i="59"/>
  <c r="I203" i="59"/>
  <c r="J203" i="59"/>
  <c r="T203" i="59"/>
  <c r="AC203" i="59"/>
  <c r="AR203" i="59"/>
  <c r="BB191" i="59"/>
  <c r="BC191" i="59"/>
  <c r="AV191" i="59"/>
  <c r="AW191" i="59"/>
  <c r="AX191" i="59"/>
  <c r="AY191" i="59"/>
  <c r="AZ191" i="59"/>
  <c r="BA191" i="59"/>
  <c r="AG191" i="59"/>
  <c r="AH191" i="59"/>
  <c r="K191" i="59"/>
  <c r="AL191" i="59"/>
  <c r="M191" i="59"/>
  <c r="AM191" i="59"/>
  <c r="N191" i="59"/>
  <c r="AP191" i="59"/>
  <c r="O191" i="59"/>
  <c r="AS191" i="59"/>
  <c r="Q191" i="59"/>
  <c r="AT191" i="59"/>
  <c r="R191" i="59"/>
  <c r="U191" i="59"/>
  <c r="AC191" i="59"/>
  <c r="AI191" i="59"/>
  <c r="AN191" i="59"/>
  <c r="AO191" i="59"/>
  <c r="I191" i="59"/>
  <c r="AQ191" i="59"/>
  <c r="AD191" i="59"/>
  <c r="AR191" i="59"/>
  <c r="AJ191" i="59"/>
  <c r="AK191" i="59"/>
  <c r="F191" i="59"/>
  <c r="AB191" i="59"/>
  <c r="AE191" i="59"/>
  <c r="D191" i="59"/>
  <c r="G191" i="59"/>
  <c r="J191" i="59"/>
  <c r="S191" i="59"/>
  <c r="P191" i="59"/>
  <c r="T191" i="59"/>
  <c r="H191" i="59"/>
  <c r="AZ155" i="59"/>
  <c r="BB155" i="59"/>
  <c r="AV155" i="59"/>
  <c r="AW155" i="59"/>
  <c r="AX155" i="59"/>
  <c r="AY155" i="59"/>
  <c r="BA155" i="59"/>
  <c r="BC155" i="59"/>
  <c r="X155" i="59"/>
  <c r="AR155" i="59"/>
  <c r="Y155" i="59"/>
  <c r="AT155" i="59"/>
  <c r="K155" i="59"/>
  <c r="AG155" i="59"/>
  <c r="L155" i="59"/>
  <c r="AH155" i="59"/>
  <c r="M155" i="59"/>
  <c r="AK155" i="59"/>
  <c r="N155" i="59"/>
  <c r="AL155" i="59"/>
  <c r="O155" i="59"/>
  <c r="AM155" i="59"/>
  <c r="R155" i="59"/>
  <c r="AP155" i="59"/>
  <c r="V155" i="59"/>
  <c r="W155" i="59"/>
  <c r="AA155" i="59"/>
  <c r="AD155" i="59"/>
  <c r="AF155" i="59"/>
  <c r="AO155" i="59"/>
  <c r="AQ155" i="59"/>
  <c r="Q155" i="59"/>
  <c r="T155" i="59"/>
  <c r="G155" i="59"/>
  <c r="F155" i="59"/>
  <c r="AN155" i="59"/>
  <c r="AS155" i="59"/>
  <c r="AI155" i="59"/>
  <c r="AJ155" i="59"/>
  <c r="I155" i="59"/>
  <c r="S155" i="59"/>
  <c r="U155" i="59"/>
  <c r="E155" i="59"/>
  <c r="AB155" i="59"/>
  <c r="J155" i="59"/>
  <c r="D155" i="59"/>
  <c r="AC155" i="59"/>
  <c r="P155" i="59"/>
  <c r="AE155" i="59"/>
  <c r="Z155" i="59"/>
  <c r="H155" i="59"/>
  <c r="AZ131" i="59"/>
  <c r="BA131" i="59"/>
  <c r="BB131" i="59"/>
  <c r="BC131" i="59"/>
  <c r="AV131" i="59"/>
  <c r="AW131" i="59"/>
  <c r="AX131" i="59"/>
  <c r="AY131" i="59"/>
  <c r="W131" i="59"/>
  <c r="AM131" i="59"/>
  <c r="Y131" i="59"/>
  <c r="AR131" i="59"/>
  <c r="Z131" i="59"/>
  <c r="AS131" i="59"/>
  <c r="AA131" i="59"/>
  <c r="AT131" i="59"/>
  <c r="F131" i="59"/>
  <c r="AD131" i="59"/>
  <c r="AU131" i="59"/>
  <c r="I131" i="59"/>
  <c r="AF131" i="59"/>
  <c r="J131" i="59"/>
  <c r="AG131" i="59"/>
  <c r="T131" i="59"/>
  <c r="AK131" i="59"/>
  <c r="U131" i="59"/>
  <c r="AL131" i="59"/>
  <c r="AH131" i="59"/>
  <c r="AI131" i="59"/>
  <c r="AJ131" i="59"/>
  <c r="AP131" i="59"/>
  <c r="M131" i="59"/>
  <c r="K131" i="59"/>
  <c r="O131" i="59"/>
  <c r="AN131" i="59"/>
  <c r="V131" i="59"/>
  <c r="AC131" i="59"/>
  <c r="AE131" i="59"/>
  <c r="AO131" i="59"/>
  <c r="AQ131" i="59"/>
  <c r="L131" i="59"/>
  <c r="H131" i="59"/>
  <c r="N131" i="59"/>
  <c r="P131" i="59"/>
  <c r="D131" i="59"/>
  <c r="Q131" i="59"/>
  <c r="R131" i="59"/>
  <c r="S131" i="59"/>
  <c r="AZ119" i="59"/>
  <c r="BA119" i="59"/>
  <c r="BB119" i="59"/>
  <c r="BC119" i="59"/>
  <c r="AV119" i="59"/>
  <c r="AW119" i="59"/>
  <c r="AX119" i="59"/>
  <c r="AY119" i="59"/>
  <c r="J119" i="59"/>
  <c r="AA119" i="59"/>
  <c r="K119" i="59"/>
  <c r="AD119" i="59"/>
  <c r="L119" i="59"/>
  <c r="AG119" i="59"/>
  <c r="M119" i="59"/>
  <c r="AH119" i="59"/>
  <c r="N119" i="59"/>
  <c r="AI119" i="59"/>
  <c r="O119" i="59"/>
  <c r="AJ119" i="59"/>
  <c r="W119" i="59"/>
  <c r="AP119" i="59"/>
  <c r="X119" i="59"/>
  <c r="AS119" i="59"/>
  <c r="I119" i="59"/>
  <c r="R119" i="59"/>
  <c r="T119" i="59"/>
  <c r="U119" i="59"/>
  <c r="Y119" i="59"/>
  <c r="AM119" i="59"/>
  <c r="AT119" i="59"/>
  <c r="AK119" i="59"/>
  <c r="AL119" i="59"/>
  <c r="V119" i="59"/>
  <c r="AF119" i="59"/>
  <c r="Z119" i="59"/>
  <c r="AN119" i="59"/>
  <c r="AB119" i="59"/>
  <c r="H119" i="59"/>
  <c r="E119" i="59"/>
  <c r="AO119" i="59"/>
  <c r="AC119" i="59"/>
  <c r="AQ119" i="59"/>
  <c r="AE119" i="59"/>
  <c r="AR119" i="59"/>
  <c r="Q119" i="59"/>
  <c r="S119" i="59"/>
  <c r="G119" i="59"/>
  <c r="P119" i="59"/>
  <c r="F119" i="59"/>
  <c r="AZ83" i="59"/>
  <c r="BB83" i="59"/>
  <c r="BC83" i="59"/>
  <c r="AW83" i="59"/>
  <c r="AX83" i="59"/>
  <c r="AY83" i="59"/>
  <c r="BA83" i="59"/>
  <c r="AP83" i="59"/>
  <c r="AO83" i="59"/>
  <c r="AZ59" i="59"/>
  <c r="BB59" i="59"/>
  <c r="BC59" i="59"/>
  <c r="AV59" i="59"/>
  <c r="AW59" i="59"/>
  <c r="AX59" i="59"/>
  <c r="AY59" i="59"/>
  <c r="BA59" i="59"/>
  <c r="AH59" i="59"/>
  <c r="J59" i="59"/>
  <c r="AM59" i="59"/>
  <c r="K59" i="59"/>
  <c r="AP59" i="59"/>
  <c r="L59" i="59"/>
  <c r="AS59" i="59"/>
  <c r="M59" i="59"/>
  <c r="AT59" i="59"/>
  <c r="N59" i="59"/>
  <c r="AF59" i="59"/>
  <c r="AK59" i="59"/>
  <c r="AL59" i="59"/>
  <c r="R59" i="59"/>
  <c r="T59" i="59"/>
  <c r="AD59" i="59"/>
  <c r="O59" i="59"/>
  <c r="AN59" i="59"/>
  <c r="AQ59" i="59"/>
  <c r="AO59" i="59"/>
  <c r="U59" i="59"/>
  <c r="AR59" i="59"/>
  <c r="H59" i="59"/>
  <c r="AG59" i="59"/>
  <c r="AB59" i="59"/>
  <c r="AI59" i="59"/>
  <c r="AC59" i="59"/>
  <c r="D59" i="59"/>
  <c r="AJ59" i="59"/>
  <c r="E59" i="59"/>
  <c r="F59" i="59"/>
  <c r="AE59" i="59"/>
  <c r="AZ47" i="59"/>
  <c r="BB47" i="59"/>
  <c r="BC47" i="59"/>
  <c r="AX47" i="59"/>
  <c r="AY47" i="59"/>
  <c r="BA47" i="59"/>
  <c r="AV47" i="59"/>
  <c r="AW47" i="59"/>
  <c r="L47" i="59"/>
  <c r="AF47" i="59"/>
  <c r="M47" i="59"/>
  <c r="AH47" i="59"/>
  <c r="J47" i="59"/>
  <c r="AI47" i="59"/>
  <c r="K47" i="59"/>
  <c r="AJ47" i="59"/>
  <c r="N47" i="59"/>
  <c r="AK47" i="59"/>
  <c r="O47" i="59"/>
  <c r="AL47" i="59"/>
  <c r="R47" i="59"/>
  <c r="AM47" i="59"/>
  <c r="Z47" i="59"/>
  <c r="AA47" i="59"/>
  <c r="F47" i="59"/>
  <c r="AD47" i="59"/>
  <c r="T47" i="59"/>
  <c r="V47" i="59"/>
  <c r="X47" i="59"/>
  <c r="Y47" i="59"/>
  <c r="AP47" i="59"/>
  <c r="AS47" i="59"/>
  <c r="AT47" i="59"/>
  <c r="AG47" i="59"/>
  <c r="AN47" i="59"/>
  <c r="W47" i="59"/>
  <c r="AB47" i="59"/>
  <c r="AC47" i="59"/>
  <c r="AE47" i="59"/>
  <c r="AO47" i="59"/>
  <c r="AQ47" i="59"/>
  <c r="Q47" i="59"/>
  <c r="P47" i="59"/>
  <c r="S47" i="59"/>
  <c r="U47" i="59"/>
  <c r="H47" i="59"/>
  <c r="G47" i="59"/>
  <c r="AR47" i="59"/>
  <c r="E47" i="59"/>
  <c r="AZ35" i="59"/>
  <c r="BB35" i="59"/>
  <c r="BC35" i="59"/>
  <c r="AV35" i="59"/>
  <c r="AW35" i="59"/>
  <c r="AX35" i="59"/>
  <c r="AY35" i="59"/>
  <c r="BA35" i="59"/>
  <c r="J35" i="59"/>
  <c r="AF35" i="59"/>
  <c r="K35" i="59"/>
  <c r="AH35" i="59"/>
  <c r="L35" i="59"/>
  <c r="AJ35" i="59"/>
  <c r="O35" i="59"/>
  <c r="AK35" i="59"/>
  <c r="R35" i="59"/>
  <c r="AL35" i="59"/>
  <c r="U35" i="59"/>
  <c r="AM35" i="59"/>
  <c r="Z35" i="59"/>
  <c r="AT35" i="59"/>
  <c r="AP35" i="59"/>
  <c r="AR35" i="59"/>
  <c r="AS35" i="59"/>
  <c r="Y35" i="59"/>
  <c r="AA35" i="59"/>
  <c r="AD35" i="59"/>
  <c r="F35" i="59"/>
  <c r="I35" i="59"/>
  <c r="V35" i="59"/>
  <c r="X35" i="59"/>
  <c r="AI35" i="59"/>
  <c r="AC35" i="59"/>
  <c r="AN35" i="59"/>
  <c r="AQ35" i="59"/>
  <c r="W35" i="59"/>
  <c r="AB35" i="59"/>
  <c r="AO35" i="59"/>
  <c r="AG35" i="59"/>
  <c r="AE35" i="59"/>
  <c r="T35" i="59"/>
  <c r="H35" i="59"/>
  <c r="D35" i="59"/>
  <c r="M35" i="59"/>
  <c r="N35" i="59"/>
  <c r="P35" i="59"/>
  <c r="AZ23" i="59"/>
  <c r="BB23" i="59"/>
  <c r="BC23" i="59"/>
  <c r="AV23" i="59"/>
  <c r="AX23" i="59"/>
  <c r="AY23" i="59"/>
  <c r="BA23" i="59"/>
  <c r="AW23" i="59"/>
  <c r="J23" i="59"/>
  <c r="AF23" i="59"/>
  <c r="K23" i="59"/>
  <c r="AG23" i="59"/>
  <c r="L23" i="59"/>
  <c r="AH23" i="59"/>
  <c r="M23" i="59"/>
  <c r="AI23" i="59"/>
  <c r="N23" i="59"/>
  <c r="AJ23" i="59"/>
  <c r="T23" i="59"/>
  <c r="AK23" i="59"/>
  <c r="V23" i="59"/>
  <c r="AL23" i="59"/>
  <c r="Z23" i="59"/>
  <c r="AR23" i="59"/>
  <c r="AS23" i="59"/>
  <c r="AT23" i="59"/>
  <c r="AD23" i="59"/>
  <c r="AM23" i="59"/>
  <c r="AP23" i="59"/>
  <c r="F23" i="59"/>
  <c r="X23" i="59"/>
  <c r="Y23" i="59"/>
  <c r="AA23" i="59"/>
  <c r="AN23" i="59"/>
  <c r="AQ23" i="59"/>
  <c r="R23" i="59"/>
  <c r="S23" i="59"/>
  <c r="U23" i="59"/>
  <c r="AO23" i="59"/>
  <c r="W23" i="59"/>
  <c r="AB23" i="59"/>
  <c r="AC23" i="59"/>
  <c r="AE23" i="59"/>
  <c r="P23" i="59"/>
  <c r="I23" i="59"/>
  <c r="G23" i="59"/>
  <c r="Q23" i="59"/>
  <c r="AD179" i="59"/>
  <c r="AY226" i="59"/>
  <c r="AZ226" i="59"/>
  <c r="BA226" i="59"/>
  <c r="BB226" i="59"/>
  <c r="BC226" i="59"/>
  <c r="AV226" i="59"/>
  <c r="AW226" i="59"/>
  <c r="AX226" i="59"/>
  <c r="G226" i="59"/>
  <c r="U226" i="59"/>
  <c r="AS226" i="59"/>
  <c r="H226" i="59"/>
  <c r="X226" i="59"/>
  <c r="I226" i="59"/>
  <c r="AA226" i="59"/>
  <c r="K226" i="59"/>
  <c r="AB226" i="59"/>
  <c r="AL226" i="59"/>
  <c r="L226" i="59"/>
  <c r="AD226" i="59"/>
  <c r="N226" i="59"/>
  <c r="AE226" i="59"/>
  <c r="O226" i="59"/>
  <c r="AF226" i="59"/>
  <c r="P226" i="59"/>
  <c r="AG226" i="59"/>
  <c r="R226" i="59"/>
  <c r="AP226" i="59"/>
  <c r="T226" i="59"/>
  <c r="AT226" i="59"/>
  <c r="AJ226" i="59"/>
  <c r="AI226" i="59"/>
  <c r="AK226" i="59"/>
  <c r="AQ226" i="59"/>
  <c r="Y226" i="59"/>
  <c r="AR226" i="59"/>
  <c r="D226" i="59"/>
  <c r="F226" i="59"/>
  <c r="Q226" i="59"/>
  <c r="AH226" i="59"/>
  <c r="S226" i="59"/>
  <c r="AM226" i="59"/>
  <c r="AN226" i="59"/>
  <c r="AO226" i="59"/>
  <c r="V226" i="59"/>
  <c r="AY214" i="59"/>
  <c r="AZ214" i="59"/>
  <c r="BA214" i="59"/>
  <c r="BB214" i="59"/>
  <c r="BC214" i="59"/>
  <c r="AV214" i="59"/>
  <c r="AW214" i="59"/>
  <c r="AX214" i="59"/>
  <c r="E214" i="59"/>
  <c r="AB214" i="59"/>
  <c r="AR214" i="59"/>
  <c r="O214" i="59"/>
  <c r="AJ214" i="59"/>
  <c r="P214" i="59"/>
  <c r="AL214" i="59"/>
  <c r="Q214" i="59"/>
  <c r="AM214" i="59"/>
  <c r="AK214" i="59"/>
  <c r="R214" i="59"/>
  <c r="AN214" i="59"/>
  <c r="S214" i="59"/>
  <c r="AO214" i="59"/>
  <c r="T214" i="59"/>
  <c r="AQ214" i="59"/>
  <c r="U214" i="59"/>
  <c r="AS214" i="59"/>
  <c r="AC214" i="59"/>
  <c r="G214" i="59"/>
  <c r="AE214" i="59"/>
  <c r="F214" i="59"/>
  <c r="H214" i="59"/>
  <c r="M214" i="59"/>
  <c r="I214" i="59"/>
  <c r="AD214" i="59"/>
  <c r="AF214" i="59"/>
  <c r="AG214" i="59"/>
  <c r="AP214" i="59"/>
  <c r="AT214" i="59"/>
  <c r="J214" i="59"/>
  <c r="N214" i="59"/>
  <c r="L214" i="59"/>
  <c r="K214" i="59"/>
  <c r="AY202" i="59"/>
  <c r="AZ202" i="59"/>
  <c r="BA202" i="59"/>
  <c r="BB202" i="59"/>
  <c r="BC202" i="59"/>
  <c r="AV202" i="59"/>
  <c r="AW202" i="59"/>
  <c r="AX202" i="59"/>
  <c r="S202" i="59"/>
  <c r="AN202" i="59"/>
  <c r="E202" i="59"/>
  <c r="AC202" i="59"/>
  <c r="AS202" i="59"/>
  <c r="F202" i="59"/>
  <c r="AD202" i="59"/>
  <c r="G202" i="59"/>
  <c r="AE202" i="59"/>
  <c r="AT202" i="59"/>
  <c r="H202" i="59"/>
  <c r="AF202" i="59"/>
  <c r="I202" i="59"/>
  <c r="AG202" i="59"/>
  <c r="L202" i="59"/>
  <c r="AI202" i="59"/>
  <c r="O202" i="59"/>
  <c r="AJ202" i="59"/>
  <c r="P202" i="59"/>
  <c r="AM202" i="59"/>
  <c r="T202" i="59"/>
  <c r="AP202" i="59"/>
  <c r="J202" i="59"/>
  <c r="D202" i="59"/>
  <c r="Q202" i="59"/>
  <c r="U202" i="59"/>
  <c r="AB202" i="59"/>
  <c r="AL202" i="59"/>
  <c r="AO202" i="59"/>
  <c r="AQ202" i="59"/>
  <c r="AR202" i="59"/>
  <c r="AH202" i="59"/>
  <c r="AK202" i="59"/>
  <c r="R202" i="59"/>
  <c r="K202" i="59"/>
  <c r="M202" i="59"/>
  <c r="AY190" i="59"/>
  <c r="AZ190" i="59"/>
  <c r="BA190" i="59"/>
  <c r="BB190" i="59"/>
  <c r="BC190" i="59"/>
  <c r="AV190" i="59"/>
  <c r="AW190" i="59"/>
  <c r="AX190" i="59"/>
  <c r="K190" i="59"/>
  <c r="AC190" i="59"/>
  <c r="AR190" i="59"/>
  <c r="L190" i="59"/>
  <c r="AD190" i="59"/>
  <c r="AS190" i="59"/>
  <c r="G190" i="59"/>
  <c r="AB190" i="59"/>
  <c r="H190" i="59"/>
  <c r="AE190" i="59"/>
  <c r="I190" i="59"/>
  <c r="AF190" i="59"/>
  <c r="O190" i="59"/>
  <c r="AG190" i="59"/>
  <c r="AT190" i="59"/>
  <c r="P190" i="59"/>
  <c r="AJ190" i="59"/>
  <c r="Q190" i="59"/>
  <c r="AL190" i="59"/>
  <c r="R190" i="59"/>
  <c r="AM190" i="59"/>
  <c r="S190" i="59"/>
  <c r="AN190" i="59"/>
  <c r="U190" i="59"/>
  <c r="AP190" i="59"/>
  <c r="AA190" i="59"/>
  <c r="AO190" i="59"/>
  <c r="AQ190" i="59"/>
  <c r="D190" i="59"/>
  <c r="AH190" i="59"/>
  <c r="Z190" i="59"/>
  <c r="V190" i="59"/>
  <c r="W190" i="59"/>
  <c r="X190" i="59"/>
  <c r="M190" i="59"/>
  <c r="J190" i="59"/>
  <c r="Y190" i="59"/>
  <c r="N190" i="59"/>
  <c r="E190" i="59"/>
  <c r="AX178" i="59"/>
  <c r="AY178" i="59"/>
  <c r="AZ178" i="59"/>
  <c r="BA178" i="59"/>
  <c r="BB178" i="59"/>
  <c r="BC178" i="59"/>
  <c r="AV178" i="59"/>
  <c r="AW178" i="59"/>
  <c r="D178" i="59"/>
  <c r="T178" i="59"/>
  <c r="AO178" i="59"/>
  <c r="L178" i="59"/>
  <c r="AF178" i="59"/>
  <c r="O178" i="59"/>
  <c r="AG178" i="59"/>
  <c r="P178" i="59"/>
  <c r="AI178" i="59"/>
  <c r="Q178" i="59"/>
  <c r="AJ178" i="59"/>
  <c r="I178" i="59"/>
  <c r="AR178" i="59"/>
  <c r="R178" i="59"/>
  <c r="AS178" i="59"/>
  <c r="S178" i="59"/>
  <c r="AU178" i="59"/>
  <c r="U178" i="59"/>
  <c r="W178" i="59"/>
  <c r="X178" i="59"/>
  <c r="AB178" i="59"/>
  <c r="AC178" i="59"/>
  <c r="F178" i="59"/>
  <c r="AM178" i="59"/>
  <c r="AQ178" i="59"/>
  <c r="AN178" i="59"/>
  <c r="AT178" i="59"/>
  <c r="E178" i="59"/>
  <c r="G178" i="59"/>
  <c r="V178" i="59"/>
  <c r="Y178" i="59"/>
  <c r="AH178" i="59"/>
  <c r="Z178" i="59"/>
  <c r="AK178" i="59"/>
  <c r="AA178" i="59"/>
  <c r="AL178" i="59"/>
  <c r="AE178" i="59"/>
  <c r="H178" i="59"/>
  <c r="AD178" i="59"/>
  <c r="J178" i="59"/>
  <c r="BA166" i="59"/>
  <c r="BB166" i="59"/>
  <c r="BC166" i="59"/>
  <c r="AV166" i="59"/>
  <c r="AW166" i="59"/>
  <c r="AX166" i="59"/>
  <c r="AY166" i="59"/>
  <c r="AZ166" i="59"/>
  <c r="Q166" i="59"/>
  <c r="AM166" i="59"/>
  <c r="R166" i="59"/>
  <c r="AN166" i="59"/>
  <c r="Z166" i="59"/>
  <c r="AS166" i="59"/>
  <c r="AA166" i="59"/>
  <c r="E166" i="59"/>
  <c r="AB166" i="59"/>
  <c r="G166" i="59"/>
  <c r="AC166" i="59"/>
  <c r="H166" i="59"/>
  <c r="AD166" i="59"/>
  <c r="I166" i="59"/>
  <c r="AE166" i="59"/>
  <c r="L166" i="59"/>
  <c r="AF166" i="59"/>
  <c r="N166" i="59"/>
  <c r="AG166" i="59"/>
  <c r="P166" i="59"/>
  <c r="AP166" i="59"/>
  <c r="AQ166" i="59"/>
  <c r="AR166" i="59"/>
  <c r="S166" i="59"/>
  <c r="AO166" i="59"/>
  <c r="U166" i="59"/>
  <c r="W166" i="59"/>
  <c r="M166" i="59"/>
  <c r="AH166" i="59"/>
  <c r="AI166" i="59"/>
  <c r="AL166" i="59"/>
  <c r="AJ166" i="59"/>
  <c r="AT166" i="59"/>
  <c r="AK166" i="59"/>
  <c r="T166" i="59"/>
  <c r="V166" i="59"/>
  <c r="X166" i="59"/>
  <c r="K166" i="59"/>
  <c r="Y166" i="59"/>
  <c r="F166" i="59"/>
  <c r="AW154" i="59"/>
  <c r="AY154" i="59"/>
  <c r="BA154" i="59"/>
  <c r="BB154" i="59"/>
  <c r="AV154" i="59"/>
  <c r="AX154" i="59"/>
  <c r="AZ154" i="59"/>
  <c r="BC154" i="59"/>
  <c r="G154" i="59"/>
  <c r="AA154" i="59"/>
  <c r="AQ154" i="59"/>
  <c r="H154" i="59"/>
  <c r="AB154" i="59"/>
  <c r="AR154" i="59"/>
  <c r="D154" i="59"/>
  <c r="AC154" i="59"/>
  <c r="F154" i="59"/>
  <c r="AD154" i="59"/>
  <c r="I154" i="59"/>
  <c r="AE154" i="59"/>
  <c r="L154" i="59"/>
  <c r="AF154" i="59"/>
  <c r="O154" i="59"/>
  <c r="AG154" i="59"/>
  <c r="P154" i="59"/>
  <c r="AJ154" i="59"/>
  <c r="Q154" i="59"/>
  <c r="AM154" i="59"/>
  <c r="R154" i="59"/>
  <c r="AN154" i="59"/>
  <c r="T154" i="59"/>
  <c r="AP154" i="59"/>
  <c r="S154" i="59"/>
  <c r="U154" i="59"/>
  <c r="X154" i="59"/>
  <c r="AS154" i="59"/>
  <c r="AL154" i="59"/>
  <c r="AH154" i="59"/>
  <c r="K154" i="59"/>
  <c r="AT154" i="59"/>
  <c r="AI154" i="59"/>
  <c r="AK154" i="59"/>
  <c r="AO154" i="59"/>
  <c r="E154" i="59"/>
  <c r="M154" i="59"/>
  <c r="J154" i="59"/>
  <c r="N154" i="59"/>
  <c r="V154" i="59"/>
  <c r="AW142" i="59"/>
  <c r="AX142" i="59"/>
  <c r="AY142" i="59"/>
  <c r="AZ142" i="59"/>
  <c r="BA142" i="59"/>
  <c r="BB142" i="59"/>
  <c r="BC142" i="59"/>
  <c r="AV142" i="59"/>
  <c r="O142" i="59"/>
  <c r="AF142" i="59"/>
  <c r="P142" i="59"/>
  <c r="AJ142" i="59"/>
  <c r="Q142" i="59"/>
  <c r="AM142" i="59"/>
  <c r="R142" i="59"/>
  <c r="AO142" i="59"/>
  <c r="S142" i="59"/>
  <c r="AP142" i="59"/>
  <c r="AC142" i="59"/>
  <c r="AD142" i="59"/>
  <c r="AE142" i="59"/>
  <c r="F142" i="59"/>
  <c r="AG142" i="59"/>
  <c r="G142" i="59"/>
  <c r="AQ142" i="59"/>
  <c r="H142" i="59"/>
  <c r="AR142" i="59"/>
  <c r="I142" i="59"/>
  <c r="AS142" i="59"/>
  <c r="L142" i="59"/>
  <c r="U142" i="59"/>
  <c r="X142" i="59"/>
  <c r="AB142" i="59"/>
  <c r="AH142" i="59"/>
  <c r="AI142" i="59"/>
  <c r="AK142" i="59"/>
  <c r="T142" i="59"/>
  <c r="AL142" i="59"/>
  <c r="AN142" i="59"/>
  <c r="AT142" i="59"/>
  <c r="W142" i="59"/>
  <c r="Y142" i="59"/>
  <c r="Z142" i="59"/>
  <c r="AA142" i="59"/>
  <c r="K142" i="59"/>
  <c r="J142" i="59"/>
  <c r="E142" i="59"/>
  <c r="M142" i="59"/>
  <c r="N142" i="59"/>
  <c r="AW130" i="59"/>
  <c r="AX130" i="59"/>
  <c r="AY130" i="59"/>
  <c r="AZ130" i="59"/>
  <c r="BA130" i="59"/>
  <c r="BB130" i="59"/>
  <c r="BC130" i="59"/>
  <c r="AV130" i="59"/>
  <c r="G130" i="59"/>
  <c r="AA130" i="59"/>
  <c r="AQ130" i="59"/>
  <c r="D130" i="59"/>
  <c r="X130" i="59"/>
  <c r="AP130" i="59"/>
  <c r="E130" i="59"/>
  <c r="Z130" i="59"/>
  <c r="AR130" i="59"/>
  <c r="F130" i="59"/>
  <c r="AB130" i="59"/>
  <c r="AS130" i="59"/>
  <c r="H130" i="59"/>
  <c r="AC130" i="59"/>
  <c r="I130" i="59"/>
  <c r="AD130" i="59"/>
  <c r="L130" i="59"/>
  <c r="AE130" i="59"/>
  <c r="P130" i="59"/>
  <c r="S130" i="59"/>
  <c r="AM130" i="59"/>
  <c r="T130" i="59"/>
  <c r="AN130" i="59"/>
  <c r="Q130" i="59"/>
  <c r="R130" i="59"/>
  <c r="U130" i="59"/>
  <c r="AG130" i="59"/>
  <c r="AJ130" i="59"/>
  <c r="AL130" i="59"/>
  <c r="AO130" i="59"/>
  <c r="AT130" i="59"/>
  <c r="AK130" i="59"/>
  <c r="AF130" i="59"/>
  <c r="AH130" i="59"/>
  <c r="N130" i="59"/>
  <c r="AI130" i="59"/>
  <c r="V130" i="59"/>
  <c r="W130" i="59"/>
  <c r="O130" i="59"/>
  <c r="Y130" i="59"/>
  <c r="J130" i="59"/>
  <c r="AW118" i="59"/>
  <c r="AX118" i="59"/>
  <c r="AY118" i="59"/>
  <c r="AZ118" i="59"/>
  <c r="BA118" i="59"/>
  <c r="BB118" i="59"/>
  <c r="BC118" i="59"/>
  <c r="AV118" i="59"/>
  <c r="L118" i="59"/>
  <c r="AE118" i="59"/>
  <c r="P118" i="59"/>
  <c r="AF118" i="59"/>
  <c r="Q118" i="59"/>
  <c r="AG118" i="59"/>
  <c r="R118" i="59"/>
  <c r="AJ118" i="59"/>
  <c r="S118" i="59"/>
  <c r="AM118" i="59"/>
  <c r="T118" i="59"/>
  <c r="AN118" i="59"/>
  <c r="G118" i="59"/>
  <c r="AB118" i="59"/>
  <c r="AR118" i="59"/>
  <c r="H118" i="59"/>
  <c r="AC118" i="59"/>
  <c r="AS118" i="59"/>
  <c r="AP118" i="59"/>
  <c r="AQ118" i="59"/>
  <c r="D118" i="59"/>
  <c r="F118" i="59"/>
  <c r="I118" i="59"/>
  <c r="AA118" i="59"/>
  <c r="AD118" i="59"/>
  <c r="U118" i="59"/>
  <c r="AO118" i="59"/>
  <c r="X118" i="59"/>
  <c r="AL118" i="59"/>
  <c r="AK118" i="59"/>
  <c r="AT118" i="59"/>
  <c r="W118" i="59"/>
  <c r="Y118" i="59"/>
  <c r="Z118" i="59"/>
  <c r="K118" i="59"/>
  <c r="E118" i="59"/>
  <c r="M118" i="59"/>
  <c r="N118" i="59"/>
  <c r="AH118" i="59"/>
  <c r="O118" i="59"/>
  <c r="AI118" i="59"/>
  <c r="AW106" i="59"/>
  <c r="AY106" i="59"/>
  <c r="AZ106" i="59"/>
  <c r="BA106" i="59"/>
  <c r="BB106" i="59"/>
  <c r="BC106" i="59"/>
  <c r="AV106" i="59"/>
  <c r="AX106" i="59"/>
  <c r="P106" i="59"/>
  <c r="AF106" i="59"/>
  <c r="S106" i="59"/>
  <c r="AN106" i="59"/>
  <c r="T106" i="59"/>
  <c r="AP106" i="59"/>
  <c r="U106" i="59"/>
  <c r="AQ106" i="59"/>
  <c r="Z106" i="59"/>
  <c r="AR106" i="59"/>
  <c r="AA106" i="59"/>
  <c r="AS106" i="59"/>
  <c r="D106" i="59"/>
  <c r="AB106" i="59"/>
  <c r="N106" i="59"/>
  <c r="AG106" i="59"/>
  <c r="Q106" i="59"/>
  <c r="AJ106" i="59"/>
  <c r="AD106" i="59"/>
  <c r="AE106" i="59"/>
  <c r="AM106" i="59"/>
  <c r="H106" i="59"/>
  <c r="R106" i="59"/>
  <c r="F106" i="59"/>
  <c r="AC106" i="59"/>
  <c r="AK106" i="59"/>
  <c r="AL106" i="59"/>
  <c r="AI106" i="59"/>
  <c r="X106" i="59"/>
  <c r="Y106" i="59"/>
  <c r="G106" i="59"/>
  <c r="AO106" i="59"/>
  <c r="AT106" i="59"/>
  <c r="AH106" i="59"/>
  <c r="I106" i="59"/>
  <c r="J106" i="59"/>
  <c r="E106" i="59"/>
  <c r="V106" i="59"/>
  <c r="K106" i="59"/>
  <c r="W106" i="59"/>
  <c r="L106" i="59"/>
  <c r="AW94" i="59"/>
  <c r="AY94" i="59"/>
  <c r="AZ94" i="59"/>
  <c r="BA94" i="59"/>
  <c r="BB94" i="59"/>
  <c r="BC94" i="59"/>
  <c r="AV94" i="59"/>
  <c r="AX94" i="59"/>
  <c r="E94" i="59"/>
  <c r="AB94" i="59"/>
  <c r="AS94" i="59"/>
  <c r="H94" i="59"/>
  <c r="AE94" i="59"/>
  <c r="I94" i="59"/>
  <c r="AF94" i="59"/>
  <c r="L94" i="59"/>
  <c r="AG94" i="59"/>
  <c r="O94" i="59"/>
  <c r="AJ94" i="59"/>
  <c r="P94" i="59"/>
  <c r="AL94" i="59"/>
  <c r="R94" i="59"/>
  <c r="AN94" i="59"/>
  <c r="AA94" i="59"/>
  <c r="AC94" i="59"/>
  <c r="G94" i="59"/>
  <c r="T94" i="59"/>
  <c r="U94" i="59"/>
  <c r="X94" i="59"/>
  <c r="AD94" i="59"/>
  <c r="AR94" i="59"/>
  <c r="AH94" i="59"/>
  <c r="AP94" i="59"/>
  <c r="AI94" i="59"/>
  <c r="AQ94" i="59"/>
  <c r="Q94" i="59"/>
  <c r="S94" i="59"/>
  <c r="V94" i="59"/>
  <c r="W94" i="59"/>
  <c r="Y94" i="59"/>
  <c r="Z94" i="59"/>
  <c r="AM94" i="59"/>
  <c r="AK94" i="59"/>
  <c r="AO94" i="59"/>
  <c r="N94" i="59"/>
  <c r="F94" i="59"/>
  <c r="D94" i="59"/>
  <c r="AT94" i="59"/>
  <c r="J94" i="59"/>
  <c r="AW82" i="59"/>
  <c r="AY82" i="59"/>
  <c r="AZ82" i="59"/>
  <c r="BA82" i="59"/>
  <c r="BB82" i="59"/>
  <c r="BC82" i="59"/>
  <c r="AX82" i="59"/>
  <c r="AO82" i="59"/>
  <c r="AP82" i="59"/>
  <c r="AW70" i="59"/>
  <c r="AY70" i="59"/>
  <c r="AZ70" i="59"/>
  <c r="BA70" i="59"/>
  <c r="BB70" i="59"/>
  <c r="BC70" i="59"/>
  <c r="AV70" i="59"/>
  <c r="AX70" i="59"/>
  <c r="R70" i="59"/>
  <c r="AM70" i="59"/>
  <c r="H70" i="59"/>
  <c r="AG70" i="59"/>
  <c r="I70" i="59"/>
  <c r="AJ70" i="59"/>
  <c r="L70" i="59"/>
  <c r="AL70" i="59"/>
  <c r="P70" i="59"/>
  <c r="AN70" i="59"/>
  <c r="S70" i="59"/>
  <c r="AP70" i="59"/>
  <c r="T70" i="59"/>
  <c r="AQ70" i="59"/>
  <c r="AD70" i="59"/>
  <c r="AE70" i="59"/>
  <c r="D70" i="59"/>
  <c r="AF70" i="59"/>
  <c r="AR70" i="59"/>
  <c r="AS70" i="59"/>
  <c r="U70" i="59"/>
  <c r="AB70" i="59"/>
  <c r="AC70" i="59"/>
  <c r="AH70" i="59"/>
  <c r="AI70" i="59"/>
  <c r="AK70" i="59"/>
  <c r="Q70" i="59"/>
  <c r="AO70" i="59"/>
  <c r="E70" i="59"/>
  <c r="M70" i="59"/>
  <c r="K70" i="59"/>
  <c r="AT70" i="59"/>
  <c r="N70" i="59"/>
  <c r="O70" i="59"/>
  <c r="G70" i="59"/>
  <c r="J70" i="59"/>
  <c r="F70" i="59"/>
  <c r="AW46" i="59"/>
  <c r="AY46" i="59"/>
  <c r="AZ46" i="59"/>
  <c r="BA46" i="59"/>
  <c r="BB46" i="59"/>
  <c r="BC46" i="59"/>
  <c r="AV46" i="59"/>
  <c r="AX46" i="59"/>
  <c r="H46" i="59"/>
  <c r="AE46" i="59"/>
  <c r="I46" i="59"/>
  <c r="AF46" i="59"/>
  <c r="AA46" i="59"/>
  <c r="AB46" i="59"/>
  <c r="AC46" i="59"/>
  <c r="AD46" i="59"/>
  <c r="F46" i="59"/>
  <c r="AG46" i="59"/>
  <c r="T46" i="59"/>
  <c r="AR46" i="59"/>
  <c r="U46" i="59"/>
  <c r="AS46" i="59"/>
  <c r="X46" i="59"/>
  <c r="G46" i="59"/>
  <c r="O46" i="59"/>
  <c r="AM46" i="59"/>
  <c r="AN46" i="59"/>
  <c r="AP46" i="59"/>
  <c r="P46" i="59"/>
  <c r="S46" i="59"/>
  <c r="AJ46" i="59"/>
  <c r="AL46" i="59"/>
  <c r="AO46" i="59"/>
  <c r="AQ46" i="59"/>
  <c r="D46" i="59"/>
  <c r="Q46" i="59"/>
  <c r="R46" i="59"/>
  <c r="V46" i="59"/>
  <c r="AT46" i="59"/>
  <c r="W46" i="59"/>
  <c r="Y46" i="59"/>
  <c r="AH46" i="59"/>
  <c r="Z46" i="59"/>
  <c r="M46" i="59"/>
  <c r="L46" i="59"/>
  <c r="N46" i="59"/>
  <c r="E46" i="59"/>
  <c r="AW22" i="59"/>
  <c r="AY22" i="59"/>
  <c r="AZ22" i="59"/>
  <c r="BA22" i="59"/>
  <c r="BB22" i="59"/>
  <c r="BC22" i="59"/>
  <c r="AV22" i="59"/>
  <c r="AX22" i="59"/>
  <c r="H22" i="59"/>
  <c r="AF22" i="59"/>
  <c r="I22" i="59"/>
  <c r="AG22" i="59"/>
  <c r="L22" i="59"/>
  <c r="AJ22" i="59"/>
  <c r="P22" i="59"/>
  <c r="AL22" i="59"/>
  <c r="Q22" i="59"/>
  <c r="AM22" i="59"/>
  <c r="R22" i="59"/>
  <c r="AN22" i="59"/>
  <c r="S22" i="59"/>
  <c r="AO22" i="59"/>
  <c r="D22" i="59"/>
  <c r="AC22" i="59"/>
  <c r="AR22" i="59"/>
  <c r="AD22" i="59"/>
  <c r="AE22" i="59"/>
  <c r="AP22" i="59"/>
  <c r="AQ22" i="59"/>
  <c r="AS22" i="59"/>
  <c r="G22" i="59"/>
  <c r="T22" i="59"/>
  <c r="AB22" i="59"/>
  <c r="F22" i="59"/>
  <c r="Y22" i="59"/>
  <c r="AT22" i="59"/>
  <c r="E22" i="59"/>
  <c r="AH22" i="59"/>
  <c r="AI22" i="59"/>
  <c r="AK22" i="59"/>
  <c r="U22" i="59"/>
  <c r="V22" i="59"/>
  <c r="W22" i="59"/>
  <c r="X22" i="59"/>
  <c r="J22" i="59"/>
  <c r="Z22" i="59"/>
  <c r="AA22" i="59"/>
  <c r="K22" i="59"/>
  <c r="M22" i="59"/>
  <c r="AO236" i="59"/>
  <c r="AP236" i="59"/>
  <c r="AV224" i="59"/>
  <c r="AW224" i="59"/>
  <c r="AX224" i="59"/>
  <c r="AY224" i="59"/>
  <c r="AZ224" i="59"/>
  <c r="BB224" i="59"/>
  <c r="BA224" i="59"/>
  <c r="BC224" i="59"/>
  <c r="E224" i="59"/>
  <c r="U224" i="59"/>
  <c r="AQ224" i="59"/>
  <c r="F224" i="59"/>
  <c r="AB224" i="59"/>
  <c r="AR224" i="59"/>
  <c r="G224" i="59"/>
  <c r="AC224" i="59"/>
  <c r="AS224" i="59"/>
  <c r="AK224" i="59"/>
  <c r="H224" i="59"/>
  <c r="AD224" i="59"/>
  <c r="I224" i="59"/>
  <c r="AE224" i="59"/>
  <c r="L224" i="59"/>
  <c r="AF224" i="59"/>
  <c r="O224" i="59"/>
  <c r="AG224" i="59"/>
  <c r="P224" i="59"/>
  <c r="AJ224" i="59"/>
  <c r="R224" i="59"/>
  <c r="AN224" i="59"/>
  <c r="T224" i="59"/>
  <c r="AM224" i="59"/>
  <c r="AO224" i="59"/>
  <c r="K224" i="59"/>
  <c r="AP224" i="59"/>
  <c r="AL224" i="59"/>
  <c r="AT224" i="59"/>
  <c r="AH224" i="59"/>
  <c r="D224" i="59"/>
  <c r="Q224" i="59"/>
  <c r="S224" i="59"/>
  <c r="AI224" i="59"/>
  <c r="M224" i="59"/>
  <c r="N224" i="59"/>
  <c r="J224" i="59"/>
  <c r="AV200" i="59"/>
  <c r="AW200" i="59"/>
  <c r="AX200" i="59"/>
  <c r="AY200" i="59"/>
  <c r="AZ200" i="59"/>
  <c r="BB200" i="59"/>
  <c r="BA200" i="59"/>
  <c r="BC200" i="59"/>
  <c r="H200" i="59"/>
  <c r="X200" i="59"/>
  <c r="AS200" i="59"/>
  <c r="I200" i="59"/>
  <c r="AA200" i="59"/>
  <c r="R200" i="59"/>
  <c r="AP200" i="59"/>
  <c r="S200" i="59"/>
  <c r="AQ200" i="59"/>
  <c r="T200" i="59"/>
  <c r="AR200" i="59"/>
  <c r="D200" i="59"/>
  <c r="U200" i="59"/>
  <c r="E200" i="59"/>
  <c r="W200" i="59"/>
  <c r="F200" i="59"/>
  <c r="AB200" i="59"/>
  <c r="G200" i="59"/>
  <c r="AD200" i="59"/>
  <c r="K200" i="59"/>
  <c r="AE200" i="59"/>
  <c r="O200" i="59"/>
  <c r="AG200" i="59"/>
  <c r="AL200" i="59"/>
  <c r="AN200" i="59"/>
  <c r="AT200" i="59"/>
  <c r="Y200" i="59"/>
  <c r="AH200" i="59"/>
  <c r="L200" i="59"/>
  <c r="AI200" i="59"/>
  <c r="P200" i="59"/>
  <c r="AJ200" i="59"/>
  <c r="Q200" i="59"/>
  <c r="AK200" i="59"/>
  <c r="AF200" i="59"/>
  <c r="AM200" i="59"/>
  <c r="AO200" i="59"/>
  <c r="J200" i="59"/>
  <c r="M200" i="59"/>
  <c r="N200" i="59"/>
  <c r="AV188" i="59"/>
  <c r="AW188" i="59"/>
  <c r="AX188" i="59"/>
  <c r="AY188" i="59"/>
  <c r="AZ188" i="59"/>
  <c r="BB188" i="59"/>
  <c r="BA188" i="59"/>
  <c r="BC188" i="59"/>
  <c r="U188" i="59"/>
  <c r="AQ188" i="59"/>
  <c r="D188" i="59"/>
  <c r="W188" i="59"/>
  <c r="AR188" i="59"/>
  <c r="AB188" i="59"/>
  <c r="E188" i="59"/>
  <c r="AD188" i="59"/>
  <c r="F188" i="59"/>
  <c r="AE188" i="59"/>
  <c r="AJ188" i="59"/>
  <c r="G188" i="59"/>
  <c r="AF188" i="59"/>
  <c r="H188" i="59"/>
  <c r="AG188" i="59"/>
  <c r="I188" i="59"/>
  <c r="AM188" i="59"/>
  <c r="O188" i="59"/>
  <c r="AN188" i="59"/>
  <c r="Q188" i="59"/>
  <c r="AO188" i="59"/>
  <c r="S188" i="59"/>
  <c r="AS188" i="59"/>
  <c r="AA188" i="59"/>
  <c r="AP188" i="59"/>
  <c r="AH188" i="59"/>
  <c r="AI188" i="59"/>
  <c r="AK188" i="59"/>
  <c r="AL188" i="59"/>
  <c r="N188" i="59"/>
  <c r="P188" i="59"/>
  <c r="K188" i="59"/>
  <c r="J188" i="59"/>
  <c r="V188" i="59"/>
  <c r="R188" i="59"/>
  <c r="X188" i="59"/>
  <c r="AY176" i="59"/>
  <c r="BC176" i="59"/>
  <c r="AV176" i="59"/>
  <c r="AW176" i="59"/>
  <c r="AZ176" i="59"/>
  <c r="AX176" i="59"/>
  <c r="BA176" i="59"/>
  <c r="BB176" i="59"/>
  <c r="Q176" i="59"/>
  <c r="AF176" i="59"/>
  <c r="S176" i="59"/>
  <c r="AL176" i="59"/>
  <c r="D176" i="59"/>
  <c r="T176" i="59"/>
  <c r="AM176" i="59"/>
  <c r="E176" i="59"/>
  <c r="U176" i="59"/>
  <c r="AN176" i="59"/>
  <c r="F176" i="59"/>
  <c r="X176" i="59"/>
  <c r="AO176" i="59"/>
  <c r="G176" i="59"/>
  <c r="Z176" i="59"/>
  <c r="AP176" i="59"/>
  <c r="AE176" i="59"/>
  <c r="H176" i="59"/>
  <c r="AG176" i="59"/>
  <c r="I176" i="59"/>
  <c r="AJ176" i="59"/>
  <c r="AK176" i="59"/>
  <c r="K176" i="59"/>
  <c r="AQ176" i="59"/>
  <c r="N176" i="59"/>
  <c r="AR176" i="59"/>
  <c r="O176" i="59"/>
  <c r="AS176" i="59"/>
  <c r="P176" i="59"/>
  <c r="R176" i="59"/>
  <c r="AB176" i="59"/>
  <c r="AA176" i="59"/>
  <c r="AC176" i="59"/>
  <c r="AD176" i="59"/>
  <c r="AH176" i="59"/>
  <c r="AI176" i="59"/>
  <c r="AT176" i="59"/>
  <c r="V176" i="59"/>
  <c r="W176" i="59"/>
  <c r="Y176" i="59"/>
  <c r="J176" i="59"/>
  <c r="M176" i="59"/>
  <c r="L176" i="59"/>
  <c r="AY164" i="59"/>
  <c r="AV164" i="59"/>
  <c r="AW164" i="59"/>
  <c r="AX164" i="59"/>
  <c r="AZ164" i="59"/>
  <c r="BA164" i="59"/>
  <c r="BB164" i="59"/>
  <c r="BC164" i="59"/>
  <c r="AB164" i="59"/>
  <c r="AR164" i="59"/>
  <c r="E164" i="59"/>
  <c r="AC164" i="59"/>
  <c r="AS164" i="59"/>
  <c r="R164" i="59"/>
  <c r="AN164" i="59"/>
  <c r="S164" i="59"/>
  <c r="AO164" i="59"/>
  <c r="T164" i="59"/>
  <c r="AP164" i="59"/>
  <c r="U164" i="59"/>
  <c r="AQ164" i="59"/>
  <c r="X164" i="59"/>
  <c r="AA164" i="59"/>
  <c r="AD164" i="59"/>
  <c r="AE164" i="59"/>
  <c r="I164" i="59"/>
  <c r="AG164" i="59"/>
  <c r="AJ164" i="59"/>
  <c r="AM164" i="59"/>
  <c r="AL164" i="59"/>
  <c r="AT164" i="59"/>
  <c r="P164" i="59"/>
  <c r="AH164" i="59"/>
  <c r="AU164" i="59"/>
  <c r="AI164" i="59"/>
  <c r="AK164" i="59"/>
  <c r="H164" i="59"/>
  <c r="Q164" i="59"/>
  <c r="K164" i="59"/>
  <c r="G164" i="59"/>
  <c r="M164" i="59"/>
  <c r="N164" i="59"/>
  <c r="V164" i="59"/>
  <c r="O164" i="59"/>
  <c r="F164" i="59"/>
  <c r="D164" i="59"/>
  <c r="W164" i="59"/>
  <c r="Y164" i="59"/>
  <c r="L164" i="59"/>
  <c r="Z164" i="59"/>
  <c r="BC152" i="59"/>
  <c r="AV152" i="59"/>
  <c r="AY152" i="59"/>
  <c r="AW152" i="59"/>
  <c r="AX152" i="59"/>
  <c r="AZ152" i="59"/>
  <c r="BA152" i="59"/>
  <c r="BB152" i="59"/>
  <c r="N152" i="59"/>
  <c r="P152" i="59"/>
  <c r="AF152" i="59"/>
  <c r="Q152" i="59"/>
  <c r="AG152" i="59"/>
  <c r="T152" i="59"/>
  <c r="AQ152" i="59"/>
  <c r="U152" i="59"/>
  <c r="AR152" i="59"/>
  <c r="X152" i="59"/>
  <c r="AS152" i="59"/>
  <c r="AA152" i="59"/>
  <c r="D152" i="59"/>
  <c r="AB152" i="59"/>
  <c r="E152" i="59"/>
  <c r="AC152" i="59"/>
  <c r="F152" i="59"/>
  <c r="AD152" i="59"/>
  <c r="G152" i="59"/>
  <c r="AE152" i="59"/>
  <c r="O152" i="59"/>
  <c r="AN152" i="59"/>
  <c r="AJ152" i="59"/>
  <c r="AL152" i="59"/>
  <c r="I152" i="59"/>
  <c r="R152" i="59"/>
  <c r="S152" i="59"/>
  <c r="AO152" i="59"/>
  <c r="AK152" i="59"/>
  <c r="Y152" i="59"/>
  <c r="H152" i="59"/>
  <c r="AM152" i="59"/>
  <c r="AP152" i="59"/>
  <c r="AT152" i="59"/>
  <c r="V152" i="59"/>
  <c r="AH152" i="59"/>
  <c r="W152" i="59"/>
  <c r="AI152" i="59"/>
  <c r="Z152" i="59"/>
  <c r="L152" i="59"/>
  <c r="K152" i="59"/>
  <c r="BC128" i="59"/>
  <c r="AV128" i="59"/>
  <c r="AW128" i="59"/>
  <c r="AX128" i="59"/>
  <c r="AY128" i="59"/>
  <c r="AZ128" i="59"/>
  <c r="BA128" i="59"/>
  <c r="BB128" i="59"/>
  <c r="R128" i="59"/>
  <c r="AJ128" i="59"/>
  <c r="H128" i="59"/>
  <c r="AB128" i="59"/>
  <c r="AS128" i="59"/>
  <c r="I128" i="59"/>
  <c r="AC128" i="59"/>
  <c r="L128" i="59"/>
  <c r="AD128" i="59"/>
  <c r="N128" i="59"/>
  <c r="AE128" i="59"/>
  <c r="O128" i="59"/>
  <c r="AF128" i="59"/>
  <c r="P128" i="59"/>
  <c r="AG128" i="59"/>
  <c r="Q128" i="59"/>
  <c r="AM128" i="59"/>
  <c r="E128" i="59"/>
  <c r="U128" i="59"/>
  <c r="AP128" i="59"/>
  <c r="F128" i="59"/>
  <c r="Z128" i="59"/>
  <c r="AQ128" i="59"/>
  <c r="G128" i="59"/>
  <c r="S128" i="59"/>
  <c r="T128" i="59"/>
  <c r="AA128" i="59"/>
  <c r="AN128" i="59"/>
  <c r="AO128" i="59"/>
  <c r="AR128" i="59"/>
  <c r="AT128" i="59"/>
  <c r="J128" i="59"/>
  <c r="AH128" i="59"/>
  <c r="D128" i="59"/>
  <c r="AI128" i="59"/>
  <c r="X128" i="59"/>
  <c r="AK128" i="59"/>
  <c r="V128" i="59"/>
  <c r="W128" i="59"/>
  <c r="Y128" i="59"/>
  <c r="K128" i="59"/>
  <c r="AV116" i="59"/>
  <c r="AW116" i="59"/>
  <c r="AZ116" i="59"/>
  <c r="BA116" i="59"/>
  <c r="BB116" i="59"/>
  <c r="BC116" i="59"/>
  <c r="AX116" i="59"/>
  <c r="AY116" i="59"/>
  <c r="P116" i="59"/>
  <c r="AG116" i="59"/>
  <c r="Q116" i="59"/>
  <c r="AL116" i="59"/>
  <c r="S116" i="59"/>
  <c r="AM116" i="59"/>
  <c r="T116" i="59"/>
  <c r="AN116" i="59"/>
  <c r="U116" i="59"/>
  <c r="AO116" i="59"/>
  <c r="D116" i="59"/>
  <c r="X116" i="59"/>
  <c r="AP116" i="59"/>
  <c r="I116" i="59"/>
  <c r="AD116" i="59"/>
  <c r="L116" i="59"/>
  <c r="AE116" i="59"/>
  <c r="G116" i="59"/>
  <c r="H116" i="59"/>
  <c r="O116" i="59"/>
  <c r="AA116" i="59"/>
  <c r="AB116" i="59"/>
  <c r="AC116" i="59"/>
  <c r="AF116" i="59"/>
  <c r="AS116" i="59"/>
  <c r="E116" i="59"/>
  <c r="AQ116" i="59"/>
  <c r="AR116" i="59"/>
  <c r="AK116" i="59"/>
  <c r="R116" i="59"/>
  <c r="AH116" i="59"/>
  <c r="AI116" i="59"/>
  <c r="W116" i="59"/>
  <c r="AJ116" i="59"/>
  <c r="Y116" i="59"/>
  <c r="K116" i="59"/>
  <c r="M116" i="59"/>
  <c r="AT116" i="59"/>
  <c r="N116" i="59"/>
  <c r="F116" i="59"/>
  <c r="V116" i="59"/>
  <c r="Z116" i="59"/>
  <c r="BC92" i="59"/>
  <c r="AV92" i="59"/>
  <c r="AW92" i="59"/>
  <c r="AZ92" i="59"/>
  <c r="BA92" i="59"/>
  <c r="BB92" i="59"/>
  <c r="AX92" i="59"/>
  <c r="AY92" i="59"/>
  <c r="N92" i="59"/>
  <c r="AG92" i="59"/>
  <c r="H92" i="59"/>
  <c r="AF92" i="59"/>
  <c r="I92" i="59"/>
  <c r="AM92" i="59"/>
  <c r="O92" i="59"/>
  <c r="AN92" i="59"/>
  <c r="P92" i="59"/>
  <c r="AP92" i="59"/>
  <c r="Q92" i="59"/>
  <c r="AQ92" i="59"/>
  <c r="R92" i="59"/>
  <c r="AR92" i="59"/>
  <c r="E92" i="59"/>
  <c r="AC92" i="59"/>
  <c r="F92" i="59"/>
  <c r="AD92" i="59"/>
  <c r="D92" i="59"/>
  <c r="G92" i="59"/>
  <c r="S92" i="59"/>
  <c r="U92" i="59"/>
  <c r="AB92" i="59"/>
  <c r="AE92" i="59"/>
  <c r="AS92" i="59"/>
  <c r="AL92" i="59"/>
  <c r="AH92" i="59"/>
  <c r="AI92" i="59"/>
  <c r="AO92" i="59"/>
  <c r="AJ92" i="59"/>
  <c r="AT92" i="59"/>
  <c r="AK92" i="59"/>
  <c r="T92" i="59"/>
  <c r="J92" i="59"/>
  <c r="L92" i="59"/>
  <c r="K92" i="59"/>
  <c r="BC56" i="59"/>
  <c r="AV56" i="59"/>
  <c r="AW56" i="59"/>
  <c r="AX56" i="59"/>
  <c r="AY56" i="59"/>
  <c r="AZ56" i="59"/>
  <c r="BA56" i="59"/>
  <c r="BB56" i="59"/>
  <c r="P56" i="59"/>
  <c r="AG56" i="59"/>
  <c r="G56" i="59"/>
  <c r="AC56" i="59"/>
  <c r="AS56" i="59"/>
  <c r="H56" i="59"/>
  <c r="AD56" i="59"/>
  <c r="I56" i="59"/>
  <c r="AE56" i="59"/>
  <c r="L56" i="59"/>
  <c r="AF56" i="59"/>
  <c r="O56" i="59"/>
  <c r="AJ56" i="59"/>
  <c r="D56" i="59"/>
  <c r="X56" i="59"/>
  <c r="AP56" i="59"/>
  <c r="E56" i="59"/>
  <c r="AA56" i="59"/>
  <c r="AQ56" i="59"/>
  <c r="F56" i="59"/>
  <c r="AB56" i="59"/>
  <c r="AR56" i="59"/>
  <c r="AL56" i="59"/>
  <c r="AM56" i="59"/>
  <c r="AN56" i="59"/>
  <c r="AO56" i="59"/>
  <c r="S56" i="59"/>
  <c r="T56" i="59"/>
  <c r="U56" i="59"/>
  <c r="R56" i="59"/>
  <c r="AH56" i="59"/>
  <c r="Q56" i="59"/>
  <c r="AI56" i="59"/>
  <c r="V56" i="59"/>
  <c r="AK56" i="59"/>
  <c r="W56" i="59"/>
  <c r="Y56" i="59"/>
  <c r="Z56" i="59"/>
  <c r="M56" i="59"/>
  <c r="N56" i="59"/>
  <c r="K56" i="59"/>
  <c r="J56" i="59"/>
  <c r="BC20" i="59"/>
  <c r="AV20" i="59"/>
  <c r="AW20" i="59"/>
  <c r="AX20" i="59"/>
  <c r="AY20" i="59"/>
  <c r="AZ20" i="59"/>
  <c r="BA20" i="59"/>
  <c r="BB20" i="59"/>
  <c r="P20" i="59"/>
  <c r="AG20" i="59"/>
  <c r="Q20" i="59"/>
  <c r="AJ20" i="59"/>
  <c r="R20" i="59"/>
  <c r="AL20" i="59"/>
  <c r="S20" i="59"/>
  <c r="AM20" i="59"/>
  <c r="T20" i="59"/>
  <c r="AN20" i="59"/>
  <c r="U20" i="59"/>
  <c r="AO20" i="59"/>
  <c r="D20" i="59"/>
  <c r="X20" i="59"/>
  <c r="AP20" i="59"/>
  <c r="H20" i="59"/>
  <c r="AD20" i="59"/>
  <c r="AS20" i="59"/>
  <c r="E20" i="59"/>
  <c r="F20" i="59"/>
  <c r="I20" i="59"/>
  <c r="AF20" i="59"/>
  <c r="AQ20" i="59"/>
  <c r="AR20" i="59"/>
  <c r="L20" i="59"/>
  <c r="AA20" i="59"/>
  <c r="AB20" i="59"/>
  <c r="AE20" i="59"/>
  <c r="AT20" i="59"/>
  <c r="AK20" i="59"/>
  <c r="K20" i="59"/>
  <c r="G20" i="59"/>
  <c r="V20" i="59"/>
  <c r="W20" i="59"/>
  <c r="Y20" i="59"/>
  <c r="Z20" i="59"/>
  <c r="J20" i="59"/>
  <c r="AC20" i="59"/>
  <c r="M20" i="59"/>
  <c r="N20" i="59"/>
  <c r="O20" i="59"/>
  <c r="P212" i="59"/>
  <c r="O23" i="59"/>
  <c r="AE203" i="59"/>
  <c r="AC167" i="59"/>
  <c r="Q35" i="59"/>
  <c r="AK46" i="59"/>
  <c r="F190" i="59"/>
  <c r="BA9" i="59"/>
  <c r="AV233" i="59"/>
  <c r="AW233" i="59"/>
  <c r="AX233" i="59"/>
  <c r="AY233" i="59"/>
  <c r="AZ233" i="59"/>
  <c r="BA233" i="59"/>
  <c r="BB233" i="59"/>
  <c r="BC233" i="59"/>
  <c r="K233" i="59"/>
  <c r="AA233" i="59"/>
  <c r="AR233" i="59"/>
  <c r="L233" i="59"/>
  <c r="AD233" i="59"/>
  <c r="AS233" i="59"/>
  <c r="M233" i="59"/>
  <c r="AF233" i="59"/>
  <c r="AT233" i="59"/>
  <c r="AQ233" i="59"/>
  <c r="N233" i="59"/>
  <c r="AG233" i="59"/>
  <c r="O233" i="59"/>
  <c r="AH233" i="59"/>
  <c r="R233" i="59"/>
  <c r="AI233" i="59"/>
  <c r="U233" i="59"/>
  <c r="AJ233" i="59"/>
  <c r="V233" i="59"/>
  <c r="AK233" i="59"/>
  <c r="E233" i="59"/>
  <c r="X233" i="59"/>
  <c r="AM233" i="59"/>
  <c r="Z233" i="59"/>
  <c r="AL233" i="59"/>
  <c r="AO233" i="59"/>
  <c r="T233" i="59"/>
  <c r="AP233" i="59"/>
  <c r="AN233" i="59"/>
  <c r="F233" i="59"/>
  <c r="I233" i="59"/>
  <c r="G233" i="59"/>
  <c r="J233" i="59"/>
  <c r="H233" i="59"/>
  <c r="W233" i="59"/>
  <c r="Q233" i="59"/>
  <c r="Y233" i="59"/>
  <c r="S233" i="59"/>
  <c r="AB233" i="59"/>
  <c r="AC233" i="59"/>
  <c r="P233" i="59"/>
  <c r="AV221" i="59"/>
  <c r="AW221" i="59"/>
  <c r="AX221" i="59"/>
  <c r="AY221" i="59"/>
  <c r="AZ221" i="59"/>
  <c r="BA221" i="59"/>
  <c r="BB221" i="59"/>
  <c r="BC221" i="59"/>
  <c r="O221" i="59"/>
  <c r="AK221" i="59"/>
  <c r="V221" i="59"/>
  <c r="AM221" i="59"/>
  <c r="W221" i="59"/>
  <c r="AP221" i="59"/>
  <c r="AN221" i="59"/>
  <c r="Y221" i="59"/>
  <c r="AR221" i="59"/>
  <c r="AO221" i="59"/>
  <c r="Z221" i="59"/>
  <c r="AS221" i="59"/>
  <c r="E221" i="59"/>
  <c r="AA221" i="59"/>
  <c r="AT221" i="59"/>
  <c r="H221" i="59"/>
  <c r="AC221" i="59"/>
  <c r="J221" i="59"/>
  <c r="AD221" i="59"/>
  <c r="L221" i="59"/>
  <c r="AH221" i="59"/>
  <c r="K221" i="59"/>
  <c r="M221" i="59"/>
  <c r="AF221" i="59"/>
  <c r="T221" i="59"/>
  <c r="G221" i="59"/>
  <c r="N221" i="59"/>
  <c r="AG221" i="59"/>
  <c r="AI221" i="59"/>
  <c r="AJ221" i="59"/>
  <c r="S221" i="59"/>
  <c r="U221" i="59"/>
  <c r="X221" i="59"/>
  <c r="P221" i="59"/>
  <c r="AB221" i="59"/>
  <c r="I221" i="59"/>
  <c r="AL221" i="59"/>
  <c r="AE221" i="59"/>
  <c r="AQ221" i="59"/>
  <c r="AV209" i="59"/>
  <c r="AW209" i="59"/>
  <c r="AX209" i="59"/>
  <c r="AY209" i="59"/>
  <c r="AZ209" i="59"/>
  <c r="BA209" i="59"/>
  <c r="BB209" i="59"/>
  <c r="BC209" i="59"/>
  <c r="J209" i="59"/>
  <c r="AA209" i="59"/>
  <c r="AT209" i="59"/>
  <c r="U209" i="59"/>
  <c r="AM209" i="59"/>
  <c r="V209" i="59"/>
  <c r="AO209" i="59"/>
  <c r="E209" i="59"/>
  <c r="X209" i="59"/>
  <c r="AP209" i="59"/>
  <c r="F209" i="59"/>
  <c r="Y209" i="59"/>
  <c r="AR209" i="59"/>
  <c r="H209" i="59"/>
  <c r="Z209" i="59"/>
  <c r="I209" i="59"/>
  <c r="AF209" i="59"/>
  <c r="K209" i="59"/>
  <c r="AG209" i="59"/>
  <c r="L209" i="59"/>
  <c r="AH209" i="59"/>
  <c r="N209" i="59"/>
  <c r="AJ209" i="59"/>
  <c r="R209" i="59"/>
  <c r="AI209" i="59"/>
  <c r="AK209" i="59"/>
  <c r="AD209" i="59"/>
  <c r="AL209" i="59"/>
  <c r="Q209" i="59"/>
  <c r="G209" i="59"/>
  <c r="S209" i="59"/>
  <c r="M209" i="59"/>
  <c r="T209" i="59"/>
  <c r="O209" i="59"/>
  <c r="W209" i="59"/>
  <c r="AB209" i="59"/>
  <c r="AC209" i="59"/>
  <c r="P209" i="59"/>
  <c r="AE209" i="59"/>
  <c r="AV197" i="59"/>
  <c r="AW197" i="59"/>
  <c r="AX197" i="59"/>
  <c r="AY197" i="59"/>
  <c r="AZ197" i="59"/>
  <c r="BA197" i="59"/>
  <c r="BB197" i="59"/>
  <c r="BC197" i="59"/>
  <c r="H197" i="59"/>
  <c r="X197" i="59"/>
  <c r="AO197" i="59"/>
  <c r="I197" i="59"/>
  <c r="Y197" i="59"/>
  <c r="AP197" i="59"/>
  <c r="N197" i="59"/>
  <c r="AI197" i="59"/>
  <c r="O197" i="59"/>
  <c r="AJ197" i="59"/>
  <c r="R197" i="59"/>
  <c r="AK197" i="59"/>
  <c r="T197" i="59"/>
  <c r="AL197" i="59"/>
  <c r="U197" i="59"/>
  <c r="AM197" i="59"/>
  <c r="V197" i="59"/>
  <c r="AR197" i="59"/>
  <c r="W197" i="59"/>
  <c r="AT197" i="59"/>
  <c r="Z197" i="59"/>
  <c r="J197" i="59"/>
  <c r="AD197" i="59"/>
  <c r="M197" i="59"/>
  <c r="AA197" i="59"/>
  <c r="AG197" i="59"/>
  <c r="D197" i="59"/>
  <c r="AH197" i="59"/>
  <c r="AN197" i="59"/>
  <c r="AQ197" i="59"/>
  <c r="AS197" i="59"/>
  <c r="AF197" i="59"/>
  <c r="P197" i="59"/>
  <c r="Q197" i="59"/>
  <c r="S197" i="59"/>
  <c r="K197" i="59"/>
  <c r="AB197" i="59"/>
  <c r="G197" i="59"/>
  <c r="E197" i="59"/>
  <c r="AC197" i="59"/>
  <c r="AV185" i="59"/>
  <c r="AW185" i="59"/>
  <c r="AX185" i="59"/>
  <c r="AY185" i="59"/>
  <c r="AZ185" i="59"/>
  <c r="BA185" i="59"/>
  <c r="BB185" i="59"/>
  <c r="BC185" i="59"/>
  <c r="H185" i="59"/>
  <c r="X185" i="59"/>
  <c r="AR185" i="59"/>
  <c r="E185" i="59"/>
  <c r="Y185" i="59"/>
  <c r="AT185" i="59"/>
  <c r="J185" i="59"/>
  <c r="Z185" i="59"/>
  <c r="AU185" i="59"/>
  <c r="W185" i="59"/>
  <c r="AA185" i="59"/>
  <c r="AD185" i="59"/>
  <c r="AN185" i="59"/>
  <c r="K185" i="59"/>
  <c r="AF185" i="59"/>
  <c r="AP185" i="59"/>
  <c r="L185" i="59"/>
  <c r="AH185" i="59"/>
  <c r="M185" i="59"/>
  <c r="AJ185" i="59"/>
  <c r="N185" i="59"/>
  <c r="AK185" i="59"/>
  <c r="O185" i="59"/>
  <c r="AL185" i="59"/>
  <c r="R185" i="59"/>
  <c r="AO185" i="59"/>
  <c r="AQ185" i="59"/>
  <c r="Q185" i="59"/>
  <c r="U185" i="59"/>
  <c r="V185" i="59"/>
  <c r="AM185" i="59"/>
  <c r="AS185" i="59"/>
  <c r="D185" i="59"/>
  <c r="G185" i="59"/>
  <c r="I185" i="59"/>
  <c r="AG185" i="59"/>
  <c r="S185" i="59"/>
  <c r="AI185" i="59"/>
  <c r="T185" i="59"/>
  <c r="P185" i="59"/>
  <c r="AB185" i="59"/>
  <c r="BB173" i="59"/>
  <c r="AV173" i="59"/>
  <c r="AW173" i="59"/>
  <c r="AX173" i="59"/>
  <c r="AY173" i="59"/>
  <c r="AZ173" i="59"/>
  <c r="BA173" i="59"/>
  <c r="BC173" i="59"/>
  <c r="O173" i="59"/>
  <c r="AJ173" i="59"/>
  <c r="H173" i="59"/>
  <c r="Z173" i="59"/>
  <c r="J173" i="59"/>
  <c r="AA173" i="59"/>
  <c r="K173" i="59"/>
  <c r="AG173" i="59"/>
  <c r="L173" i="59"/>
  <c r="AH173" i="59"/>
  <c r="M173" i="59"/>
  <c r="AI173" i="59"/>
  <c r="X173" i="59"/>
  <c r="Y173" i="59"/>
  <c r="AK173" i="59"/>
  <c r="AL173" i="59"/>
  <c r="AM173" i="59"/>
  <c r="AP173" i="59"/>
  <c r="F173" i="59"/>
  <c r="AR173" i="59"/>
  <c r="N173" i="59"/>
  <c r="AS173" i="59"/>
  <c r="U173" i="59"/>
  <c r="R173" i="59"/>
  <c r="AN173" i="59"/>
  <c r="V173" i="59"/>
  <c r="AO173" i="59"/>
  <c r="I173" i="59"/>
  <c r="W173" i="59"/>
  <c r="AQ173" i="59"/>
  <c r="AT173" i="59"/>
  <c r="Q173" i="59"/>
  <c r="S173" i="59"/>
  <c r="AF173" i="59"/>
  <c r="T173" i="59"/>
  <c r="AB173" i="59"/>
  <c r="AC173" i="59"/>
  <c r="AD173" i="59"/>
  <c r="P173" i="59"/>
  <c r="AE173" i="59"/>
  <c r="G173" i="59"/>
  <c r="BB161" i="59"/>
  <c r="AV161" i="59"/>
  <c r="AW161" i="59"/>
  <c r="AX161" i="59"/>
  <c r="AY161" i="59"/>
  <c r="AZ161" i="59"/>
  <c r="BA161" i="59"/>
  <c r="BC161" i="59"/>
  <c r="M161" i="59"/>
  <c r="AF161" i="59"/>
  <c r="N161" i="59"/>
  <c r="AG161" i="59"/>
  <c r="W161" i="59"/>
  <c r="AP161" i="59"/>
  <c r="X161" i="59"/>
  <c r="AR161" i="59"/>
  <c r="Y161" i="59"/>
  <c r="AS161" i="59"/>
  <c r="Z161" i="59"/>
  <c r="AT161" i="59"/>
  <c r="AA161" i="59"/>
  <c r="F161" i="59"/>
  <c r="AD161" i="59"/>
  <c r="H161" i="59"/>
  <c r="AH161" i="59"/>
  <c r="K161" i="59"/>
  <c r="AI161" i="59"/>
  <c r="R161" i="59"/>
  <c r="AK161" i="59"/>
  <c r="O161" i="59"/>
  <c r="U161" i="59"/>
  <c r="V161" i="59"/>
  <c r="AL161" i="59"/>
  <c r="S161" i="59"/>
  <c r="AB161" i="59"/>
  <c r="AN161" i="59"/>
  <c r="AJ161" i="59"/>
  <c r="AO161" i="59"/>
  <c r="AM161" i="59"/>
  <c r="AQ161" i="59"/>
  <c r="G161" i="59"/>
  <c r="E161" i="59"/>
  <c r="D161" i="59"/>
  <c r="Q161" i="59"/>
  <c r="L161" i="59"/>
  <c r="T161" i="59"/>
  <c r="I161" i="59"/>
  <c r="AC161" i="59"/>
  <c r="J161" i="59"/>
  <c r="AE161" i="59"/>
  <c r="AV149" i="59"/>
  <c r="AX149" i="59"/>
  <c r="AY149" i="59"/>
  <c r="BB149" i="59"/>
  <c r="BA149" i="59"/>
  <c r="BC149" i="59"/>
  <c r="AW149" i="59"/>
  <c r="AZ149" i="59"/>
  <c r="I149" i="59"/>
  <c r="Y149" i="59"/>
  <c r="AR149" i="59"/>
  <c r="J149" i="59"/>
  <c r="Z149" i="59"/>
  <c r="AT149" i="59"/>
  <c r="K149" i="59"/>
  <c r="AA149" i="59"/>
  <c r="L149" i="59"/>
  <c r="AD149" i="59"/>
  <c r="M149" i="59"/>
  <c r="AK149" i="59"/>
  <c r="N149" i="59"/>
  <c r="AL149" i="59"/>
  <c r="O149" i="59"/>
  <c r="AM149" i="59"/>
  <c r="R149" i="59"/>
  <c r="AP149" i="59"/>
  <c r="U149" i="59"/>
  <c r="V149" i="59"/>
  <c r="W149" i="59"/>
  <c r="X149" i="59"/>
  <c r="AH149" i="59"/>
  <c r="H149" i="59"/>
  <c r="AG149" i="59"/>
  <c r="AI149" i="59"/>
  <c r="AJ149" i="59"/>
  <c r="AQ149" i="59"/>
  <c r="AS149" i="59"/>
  <c r="AF149" i="59"/>
  <c r="AB149" i="59"/>
  <c r="AC149" i="59"/>
  <c r="AE149" i="59"/>
  <c r="F149" i="59"/>
  <c r="P149" i="59"/>
  <c r="G149" i="59"/>
  <c r="AV125" i="59"/>
  <c r="AW125" i="59"/>
  <c r="AX125" i="59"/>
  <c r="AY125" i="59"/>
  <c r="AZ125" i="59"/>
  <c r="BA125" i="59"/>
  <c r="BB125" i="59"/>
  <c r="BC125" i="59"/>
  <c r="R125" i="59"/>
  <c r="AR125" i="59"/>
  <c r="T125" i="59"/>
  <c r="AS125" i="59"/>
  <c r="U125" i="59"/>
  <c r="AT125" i="59"/>
  <c r="F125" i="59"/>
  <c r="AG125" i="59"/>
  <c r="H125" i="59"/>
  <c r="AH125" i="59"/>
  <c r="N125" i="59"/>
  <c r="AP125" i="59"/>
  <c r="K125" i="59"/>
  <c r="L125" i="59"/>
  <c r="M125" i="59"/>
  <c r="O125" i="59"/>
  <c r="AD125" i="59"/>
  <c r="AI125" i="59"/>
  <c r="AJ125" i="59"/>
  <c r="AQ125" i="59"/>
  <c r="I125" i="59"/>
  <c r="AL125" i="59"/>
  <c r="AM125" i="59"/>
  <c r="AF125" i="59"/>
  <c r="AK125" i="59"/>
  <c r="AB125" i="59"/>
  <c r="AC125" i="59"/>
  <c r="AN125" i="59"/>
  <c r="AE125" i="59"/>
  <c r="AO125" i="59"/>
  <c r="Q125" i="59"/>
  <c r="S125" i="59"/>
  <c r="J125" i="59"/>
  <c r="P125" i="59"/>
  <c r="G125" i="59"/>
  <c r="E125" i="59"/>
  <c r="AV113" i="59"/>
  <c r="AW113" i="59"/>
  <c r="AX113" i="59"/>
  <c r="AY113" i="59"/>
  <c r="AZ113" i="59"/>
  <c r="BC113" i="59"/>
  <c r="L113" i="59"/>
  <c r="AH113" i="59"/>
  <c r="BA113" i="59"/>
  <c r="BB113" i="59"/>
  <c r="U113" i="59"/>
  <c r="AT113" i="59"/>
  <c r="V113" i="59"/>
  <c r="AU113" i="59"/>
  <c r="Z113" i="59"/>
  <c r="AA113" i="59"/>
  <c r="H113" i="59"/>
  <c r="AD113" i="59"/>
  <c r="J113" i="59"/>
  <c r="AF113" i="59"/>
  <c r="O113" i="59"/>
  <c r="AM113" i="59"/>
  <c r="R113" i="59"/>
  <c r="AP113" i="59"/>
  <c r="K113" i="59"/>
  <c r="M113" i="59"/>
  <c r="N113" i="59"/>
  <c r="T113" i="59"/>
  <c r="AL113" i="59"/>
  <c r="AS113" i="59"/>
  <c r="AJ113" i="59"/>
  <c r="AK113" i="59"/>
  <c r="AN113" i="59"/>
  <c r="AO113" i="59"/>
  <c r="AI113" i="59"/>
  <c r="AQ113" i="59"/>
  <c r="Q113" i="59"/>
  <c r="AR113" i="59"/>
  <c r="S113" i="59"/>
  <c r="I113" i="59"/>
  <c r="W113" i="59"/>
  <c r="X113" i="59"/>
  <c r="Y113" i="59"/>
  <c r="AB113" i="59"/>
  <c r="AC113" i="59"/>
  <c r="AE113" i="59"/>
  <c r="G113" i="59"/>
  <c r="F113" i="59"/>
  <c r="AG113" i="59"/>
  <c r="AV101" i="59"/>
  <c r="AW101" i="59"/>
  <c r="AX101" i="59"/>
  <c r="AY101" i="59"/>
  <c r="AZ101" i="59"/>
  <c r="BA101" i="59"/>
  <c r="BB101" i="59"/>
  <c r="BC101" i="59"/>
  <c r="J101" i="59"/>
  <c r="AD101" i="59"/>
  <c r="R101" i="59"/>
  <c r="AP101" i="59"/>
  <c r="V101" i="59"/>
  <c r="AR101" i="59"/>
  <c r="W101" i="59"/>
  <c r="AS101" i="59"/>
  <c r="X101" i="59"/>
  <c r="AT101" i="59"/>
  <c r="Y101" i="59"/>
  <c r="Z101" i="59"/>
  <c r="M101" i="59"/>
  <c r="AK101" i="59"/>
  <c r="N101" i="59"/>
  <c r="AL101" i="59"/>
  <c r="AH101" i="59"/>
  <c r="AJ101" i="59"/>
  <c r="AM101" i="59"/>
  <c r="L101" i="59"/>
  <c r="O101" i="59"/>
  <c r="AA101" i="59"/>
  <c r="AO101" i="59"/>
  <c r="AQ101" i="59"/>
  <c r="F101" i="59"/>
  <c r="H101" i="59"/>
  <c r="AG101" i="59"/>
  <c r="AC101" i="59"/>
  <c r="AI101" i="59"/>
  <c r="AE101" i="59"/>
  <c r="AN101" i="59"/>
  <c r="Q101" i="59"/>
  <c r="S101" i="59"/>
  <c r="T101" i="59"/>
  <c r="U101" i="59"/>
  <c r="P101" i="59"/>
  <c r="K101" i="59"/>
  <c r="AB101" i="59"/>
  <c r="E101" i="59"/>
  <c r="D101" i="59"/>
  <c r="G101" i="59"/>
  <c r="AV89" i="59"/>
  <c r="AW89" i="59"/>
  <c r="AX89" i="59"/>
  <c r="AY89" i="59"/>
  <c r="AZ89" i="59"/>
  <c r="BC89" i="59"/>
  <c r="BA89" i="59"/>
  <c r="BB89" i="59"/>
  <c r="V89" i="59"/>
  <c r="AS89" i="59"/>
  <c r="J89" i="59"/>
  <c r="AF89" i="59"/>
  <c r="L89" i="59"/>
  <c r="AH89" i="59"/>
  <c r="M89" i="59"/>
  <c r="AJ89" i="59"/>
  <c r="N89" i="59"/>
  <c r="AK89" i="59"/>
  <c r="O89" i="59"/>
  <c r="AL89" i="59"/>
  <c r="R89" i="59"/>
  <c r="AM89" i="59"/>
  <c r="Y89" i="59"/>
  <c r="Z89" i="59"/>
  <c r="H89" i="59"/>
  <c r="T89" i="59"/>
  <c r="U89" i="59"/>
  <c r="X89" i="59"/>
  <c r="AA89" i="59"/>
  <c r="AP89" i="59"/>
  <c r="AT89" i="59"/>
  <c r="W89" i="59"/>
  <c r="AB89" i="59"/>
  <c r="AC89" i="59"/>
  <c r="E89" i="59"/>
  <c r="AD89" i="59"/>
  <c r="AE89" i="59"/>
  <c r="AN89" i="59"/>
  <c r="AO89" i="59"/>
  <c r="AQ89" i="59"/>
  <c r="AG89" i="59"/>
  <c r="AR89" i="59"/>
  <c r="AI89" i="59"/>
  <c r="I89" i="59"/>
  <c r="F89" i="59"/>
  <c r="G89" i="59"/>
  <c r="P89" i="59"/>
  <c r="K89" i="59"/>
  <c r="Q89" i="59"/>
  <c r="AV77" i="59"/>
  <c r="AW77" i="59"/>
  <c r="AX77" i="59"/>
  <c r="AY77" i="59"/>
  <c r="AZ77" i="59"/>
  <c r="BA77" i="59"/>
  <c r="BB77" i="59"/>
  <c r="BC77" i="59"/>
  <c r="L77" i="59"/>
  <c r="AG77" i="59"/>
  <c r="F77" i="59"/>
  <c r="AF77" i="59"/>
  <c r="H77" i="59"/>
  <c r="AH77" i="59"/>
  <c r="M77" i="59"/>
  <c r="AI77" i="59"/>
  <c r="N77" i="59"/>
  <c r="AJ77" i="59"/>
  <c r="O77" i="59"/>
  <c r="AK77" i="59"/>
  <c r="V77" i="59"/>
  <c r="AL77" i="59"/>
  <c r="Z77" i="59"/>
  <c r="AT77" i="59"/>
  <c r="AA77" i="59"/>
  <c r="AD77" i="59"/>
  <c r="W77" i="59"/>
  <c r="X77" i="59"/>
  <c r="Y77" i="59"/>
  <c r="AM77" i="59"/>
  <c r="AP77" i="59"/>
  <c r="AS77" i="59"/>
  <c r="AN77" i="59"/>
  <c r="AO77" i="59"/>
  <c r="AQ77" i="59"/>
  <c r="AR77" i="59"/>
  <c r="Q77" i="59"/>
  <c r="R77" i="59"/>
  <c r="S77" i="59"/>
  <c r="T77" i="59"/>
  <c r="U77" i="59"/>
  <c r="AB77" i="59"/>
  <c r="I77" i="59"/>
  <c r="J77" i="59"/>
  <c r="AC77" i="59"/>
  <c r="P77" i="59"/>
  <c r="AE77" i="59"/>
  <c r="E77" i="59"/>
  <c r="K77" i="59"/>
  <c r="AV65" i="59"/>
  <c r="AW65" i="59"/>
  <c r="AX65" i="59"/>
  <c r="AY65" i="59"/>
  <c r="AZ65" i="59"/>
  <c r="BA65" i="59"/>
  <c r="BB65" i="59"/>
  <c r="BC65" i="59"/>
  <c r="AD65" i="59"/>
  <c r="F65" i="59"/>
  <c r="AH65" i="59"/>
  <c r="H65" i="59"/>
  <c r="AI65" i="59"/>
  <c r="L65" i="59"/>
  <c r="AL65" i="59"/>
  <c r="M65" i="59"/>
  <c r="AM65" i="59"/>
  <c r="N65" i="59"/>
  <c r="AR65" i="59"/>
  <c r="AA65" i="59"/>
  <c r="AF65" i="59"/>
  <c r="AG65" i="59"/>
  <c r="O65" i="59"/>
  <c r="R65" i="59"/>
  <c r="U65" i="59"/>
  <c r="X65" i="59"/>
  <c r="AT65" i="59"/>
  <c r="AN65" i="59"/>
  <c r="AO65" i="59"/>
  <c r="AP65" i="59"/>
  <c r="AQ65" i="59"/>
  <c r="AS65" i="59"/>
  <c r="AC65" i="59"/>
  <c r="AE65" i="59"/>
  <c r="G65" i="59"/>
  <c r="Q65" i="59"/>
  <c r="S65" i="59"/>
  <c r="AJ65" i="59"/>
  <c r="T65" i="59"/>
  <c r="AK65" i="59"/>
  <c r="V65" i="59"/>
  <c r="W65" i="59"/>
  <c r="I65" i="59"/>
  <c r="J65" i="59"/>
  <c r="D65" i="59"/>
  <c r="Y65" i="59"/>
  <c r="P65" i="59"/>
  <c r="Z65" i="59"/>
  <c r="AV53" i="59"/>
  <c r="AW53" i="59"/>
  <c r="AX53" i="59"/>
  <c r="AY53" i="59"/>
  <c r="AZ53" i="59"/>
  <c r="BA53" i="59"/>
  <c r="BB53" i="59"/>
  <c r="BC53" i="59"/>
  <c r="H53" i="59"/>
  <c r="AA53" i="59"/>
  <c r="J53" i="59"/>
  <c r="AF53" i="59"/>
  <c r="L53" i="59"/>
  <c r="AH53" i="59"/>
  <c r="M53" i="59"/>
  <c r="AI53" i="59"/>
  <c r="N53" i="59"/>
  <c r="AJ53" i="59"/>
  <c r="O53" i="59"/>
  <c r="AK53" i="59"/>
  <c r="Y53" i="59"/>
  <c r="AT53" i="59"/>
  <c r="Z53" i="59"/>
  <c r="F53" i="59"/>
  <c r="AD53" i="59"/>
  <c r="AL53" i="59"/>
  <c r="AM53" i="59"/>
  <c r="AP53" i="59"/>
  <c r="AS53" i="59"/>
  <c r="U53" i="59"/>
  <c r="V53" i="59"/>
  <c r="X53" i="59"/>
  <c r="T53" i="59"/>
  <c r="AQ53" i="59"/>
  <c r="AR53" i="59"/>
  <c r="AG53" i="59"/>
  <c r="AC53" i="59"/>
  <c r="AE53" i="59"/>
  <c r="AN53" i="59"/>
  <c r="AO53" i="59"/>
  <c r="Q53" i="59"/>
  <c r="R53" i="59"/>
  <c r="S53" i="59"/>
  <c r="E53" i="59"/>
  <c r="W53" i="59"/>
  <c r="AB53" i="59"/>
  <c r="K53" i="59"/>
  <c r="I53" i="59"/>
  <c r="G53" i="59"/>
  <c r="AV41" i="59"/>
  <c r="AW41" i="59"/>
  <c r="AX41" i="59"/>
  <c r="AY41" i="59"/>
  <c r="AZ41" i="59"/>
  <c r="BC41" i="59"/>
  <c r="H41" i="59"/>
  <c r="AF41" i="59"/>
  <c r="J41" i="59"/>
  <c r="AH41" i="59"/>
  <c r="K41" i="59"/>
  <c r="AJ41" i="59"/>
  <c r="L41" i="59"/>
  <c r="AK41" i="59"/>
  <c r="M41" i="59"/>
  <c r="AL41" i="59"/>
  <c r="BA41" i="59"/>
  <c r="N41" i="59"/>
  <c r="AP41" i="59"/>
  <c r="BB41" i="59"/>
  <c r="F41" i="59"/>
  <c r="O41" i="59"/>
  <c r="AD41" i="59"/>
  <c r="AR41" i="59"/>
  <c r="AT41" i="59"/>
  <c r="R41" i="59"/>
  <c r="W41" i="59"/>
  <c r="Z41" i="59"/>
  <c r="AA41" i="59"/>
  <c r="AO41" i="59"/>
  <c r="AQ41" i="59"/>
  <c r="AS41" i="59"/>
  <c r="AG41" i="59"/>
  <c r="AE41" i="59"/>
  <c r="AI41" i="59"/>
  <c r="G41" i="59"/>
  <c r="Q41" i="59"/>
  <c r="S41" i="59"/>
  <c r="T41" i="59"/>
  <c r="U41" i="59"/>
  <c r="V41" i="59"/>
  <c r="X41" i="59"/>
  <c r="E41" i="59"/>
  <c r="AM41" i="59"/>
  <c r="P41" i="59"/>
  <c r="AN41" i="59"/>
  <c r="Y41" i="59"/>
  <c r="I41" i="59"/>
  <c r="AB41" i="59"/>
  <c r="AC41" i="59"/>
  <c r="AV29" i="59"/>
  <c r="AW29" i="59"/>
  <c r="AX29" i="59"/>
  <c r="AY29" i="59"/>
  <c r="AZ29" i="59"/>
  <c r="BA29" i="59"/>
  <c r="BB29" i="59"/>
  <c r="BC29" i="59"/>
  <c r="J29" i="59"/>
  <c r="AA29" i="59"/>
  <c r="L29" i="59"/>
  <c r="AF29" i="59"/>
  <c r="M29" i="59"/>
  <c r="AH29" i="59"/>
  <c r="N29" i="59"/>
  <c r="AI29" i="59"/>
  <c r="O29" i="59"/>
  <c r="AJ29" i="59"/>
  <c r="R29" i="59"/>
  <c r="AK29" i="59"/>
  <c r="U29" i="59"/>
  <c r="AL29" i="59"/>
  <c r="X29" i="59"/>
  <c r="AT29" i="59"/>
  <c r="Y29" i="59"/>
  <c r="Z29" i="59"/>
  <c r="AM29" i="59"/>
  <c r="AP29" i="59"/>
  <c r="H29" i="59"/>
  <c r="V29" i="59"/>
  <c r="W29" i="59"/>
  <c r="F29" i="59"/>
  <c r="AN29" i="59"/>
  <c r="AO29" i="59"/>
  <c r="AQ29" i="59"/>
  <c r="AE29" i="59"/>
  <c r="AR29" i="59"/>
  <c r="AS29" i="59"/>
  <c r="S29" i="59"/>
  <c r="T29" i="59"/>
  <c r="AB29" i="59"/>
  <c r="AG29" i="59"/>
  <c r="AC29" i="59"/>
  <c r="AD29" i="59"/>
  <c r="Q29" i="59"/>
  <c r="E29" i="59"/>
  <c r="I29" i="59"/>
  <c r="G29" i="59"/>
  <c r="BD4" i="59"/>
  <c r="BB6" i="59"/>
  <c r="AY8" i="59"/>
  <c r="BC9" i="59"/>
  <c r="AU21" i="59"/>
  <c r="AU55" i="59"/>
  <c r="AU173" i="59"/>
  <c r="AU211" i="59"/>
  <c r="AV232" i="59"/>
  <c r="AW232" i="59"/>
  <c r="AX232" i="59"/>
  <c r="AY232" i="59"/>
  <c r="AZ232" i="59"/>
  <c r="BB232" i="59"/>
  <c r="BA232" i="59"/>
  <c r="BC232" i="59"/>
  <c r="N232" i="59"/>
  <c r="AG232" i="59"/>
  <c r="P232" i="59"/>
  <c r="AJ232" i="59"/>
  <c r="Q232" i="59"/>
  <c r="AM232" i="59"/>
  <c r="R232" i="59"/>
  <c r="AN232" i="59"/>
  <c r="S232" i="59"/>
  <c r="AO232" i="59"/>
  <c r="T232" i="59"/>
  <c r="AP232" i="59"/>
  <c r="D232" i="59"/>
  <c r="U232" i="59"/>
  <c r="AQ232" i="59"/>
  <c r="F232" i="59"/>
  <c r="AB232" i="59"/>
  <c r="AR232" i="59"/>
  <c r="H232" i="59"/>
  <c r="AD232" i="59"/>
  <c r="AK232" i="59"/>
  <c r="G232" i="59"/>
  <c r="I232" i="59"/>
  <c r="AL232" i="59"/>
  <c r="L232" i="59"/>
  <c r="AT232" i="59"/>
  <c r="AC232" i="59"/>
  <c r="AE232" i="59"/>
  <c r="AF232" i="59"/>
  <c r="AS232" i="59"/>
  <c r="W232" i="59"/>
  <c r="J232" i="59"/>
  <c r="X232" i="59"/>
  <c r="Y232" i="59"/>
  <c r="Z232" i="59"/>
  <c r="AA232" i="59"/>
  <c r="M232" i="59"/>
  <c r="AH232" i="59"/>
  <c r="O232" i="59"/>
  <c r="K232" i="59"/>
  <c r="AI232" i="59"/>
  <c r="AV220" i="59"/>
  <c r="AW220" i="59"/>
  <c r="AX220" i="59"/>
  <c r="AY220" i="59"/>
  <c r="AZ220" i="59"/>
  <c r="BB220" i="59"/>
  <c r="BA220" i="59"/>
  <c r="BC220" i="59"/>
  <c r="F220" i="59"/>
  <c r="X220" i="59"/>
  <c r="AP220" i="59"/>
  <c r="G220" i="59"/>
  <c r="AA220" i="59"/>
  <c r="AQ220" i="59"/>
  <c r="H220" i="59"/>
  <c r="AB220" i="59"/>
  <c r="AR220" i="59"/>
  <c r="I220" i="59"/>
  <c r="AC220" i="59"/>
  <c r="AS220" i="59"/>
  <c r="L220" i="59"/>
  <c r="AD220" i="59"/>
  <c r="AU220" i="59"/>
  <c r="O220" i="59"/>
  <c r="AE220" i="59"/>
  <c r="P220" i="59"/>
  <c r="AF220" i="59"/>
  <c r="Q220" i="59"/>
  <c r="AI220" i="59"/>
  <c r="S220" i="59"/>
  <c r="AM220" i="59"/>
  <c r="AO220" i="59"/>
  <c r="AH220" i="59"/>
  <c r="AK220" i="59"/>
  <c r="D220" i="59"/>
  <c r="E220" i="59"/>
  <c r="R220" i="59"/>
  <c r="T220" i="59"/>
  <c r="AL220" i="59"/>
  <c r="M220" i="59"/>
  <c r="N220" i="59"/>
  <c r="AG220" i="59"/>
  <c r="J220" i="59"/>
  <c r="AT220" i="59"/>
  <c r="K220" i="59"/>
  <c r="V220" i="59"/>
  <c r="U220" i="59"/>
  <c r="W220" i="59"/>
  <c r="AJ220" i="59"/>
  <c r="Y220" i="59"/>
  <c r="AV208" i="59"/>
  <c r="AW208" i="59"/>
  <c r="AX208" i="59"/>
  <c r="AY208" i="59"/>
  <c r="AZ208" i="59"/>
  <c r="BB208" i="59"/>
  <c r="BA208" i="59"/>
  <c r="BC208" i="59"/>
  <c r="O208" i="59"/>
  <c r="AL208" i="59"/>
  <c r="U208" i="59"/>
  <c r="AR208" i="59"/>
  <c r="D208" i="59"/>
  <c r="X208" i="59"/>
  <c r="AS208" i="59"/>
  <c r="E208" i="59"/>
  <c r="AB208" i="59"/>
  <c r="F208" i="59"/>
  <c r="AC208" i="59"/>
  <c r="G208" i="59"/>
  <c r="AD208" i="59"/>
  <c r="H208" i="59"/>
  <c r="AE208" i="59"/>
  <c r="I208" i="59"/>
  <c r="AF208" i="59"/>
  <c r="L208" i="59"/>
  <c r="AM208" i="59"/>
  <c r="R208" i="59"/>
  <c r="AO208" i="59"/>
  <c r="Q208" i="59"/>
  <c r="P208" i="59"/>
  <c r="S208" i="59"/>
  <c r="T208" i="59"/>
  <c r="AN208" i="59"/>
  <c r="AG208" i="59"/>
  <c r="AP208" i="59"/>
  <c r="AT208" i="59"/>
  <c r="AH208" i="59"/>
  <c r="AQ208" i="59"/>
  <c r="M208" i="59"/>
  <c r="N208" i="59"/>
  <c r="AI208" i="59"/>
  <c r="J208" i="59"/>
  <c r="AJ208" i="59"/>
  <c r="V208" i="59"/>
  <c r="AK208" i="59"/>
  <c r="W208" i="59"/>
  <c r="AV196" i="59"/>
  <c r="AW196" i="59"/>
  <c r="AX196" i="59"/>
  <c r="AY196" i="59"/>
  <c r="AZ196" i="59"/>
  <c r="BB196" i="59"/>
  <c r="BA196" i="59"/>
  <c r="BC196" i="59"/>
  <c r="R196" i="59"/>
  <c r="AF196" i="59"/>
  <c r="S196" i="59"/>
  <c r="AG196" i="59"/>
  <c r="Q196" i="59"/>
  <c r="AJ196" i="59"/>
  <c r="T196" i="59"/>
  <c r="AM196" i="59"/>
  <c r="U196" i="59"/>
  <c r="AN196" i="59"/>
  <c r="W196" i="59"/>
  <c r="AO196" i="59"/>
  <c r="D196" i="59"/>
  <c r="X196" i="59"/>
  <c r="AP196" i="59"/>
  <c r="E196" i="59"/>
  <c r="Z196" i="59"/>
  <c r="AQ196" i="59"/>
  <c r="F196" i="59"/>
  <c r="AA196" i="59"/>
  <c r="AR196" i="59"/>
  <c r="G196" i="59"/>
  <c r="AB196" i="59"/>
  <c r="AS196" i="59"/>
  <c r="N196" i="59"/>
  <c r="AD196" i="59"/>
  <c r="AL196" i="59"/>
  <c r="AT196" i="59"/>
  <c r="H196" i="59"/>
  <c r="O196" i="59"/>
  <c r="P196" i="59"/>
  <c r="AC196" i="59"/>
  <c r="AE196" i="59"/>
  <c r="AH196" i="59"/>
  <c r="AK196" i="59"/>
  <c r="M196" i="59"/>
  <c r="L196" i="59"/>
  <c r="V196" i="59"/>
  <c r="Y196" i="59"/>
  <c r="K196" i="59"/>
  <c r="AI196" i="59"/>
  <c r="AV184" i="59"/>
  <c r="AW184" i="59"/>
  <c r="AX184" i="59"/>
  <c r="AY184" i="59"/>
  <c r="AZ184" i="59"/>
  <c r="BB184" i="59"/>
  <c r="BA184" i="59"/>
  <c r="BC184" i="59"/>
  <c r="O184" i="59"/>
  <c r="AF184" i="59"/>
  <c r="F184" i="59"/>
  <c r="AA184" i="59"/>
  <c r="H184" i="59"/>
  <c r="AC184" i="59"/>
  <c r="I184" i="59"/>
  <c r="AD184" i="59"/>
  <c r="S184" i="59"/>
  <c r="AQ184" i="59"/>
  <c r="T184" i="59"/>
  <c r="AR184" i="59"/>
  <c r="U184" i="59"/>
  <c r="AS184" i="59"/>
  <c r="X184" i="59"/>
  <c r="AB184" i="59"/>
  <c r="D184" i="59"/>
  <c r="AG184" i="59"/>
  <c r="E184" i="59"/>
  <c r="AJ184" i="59"/>
  <c r="G184" i="59"/>
  <c r="AL184" i="59"/>
  <c r="P184" i="59"/>
  <c r="AN184" i="59"/>
  <c r="R184" i="59"/>
  <c r="AM184" i="59"/>
  <c r="AO184" i="59"/>
  <c r="AT184" i="59"/>
  <c r="Y184" i="59"/>
  <c r="AP184" i="59"/>
  <c r="AH184" i="59"/>
  <c r="AI184" i="59"/>
  <c r="AK184" i="59"/>
  <c r="K184" i="59"/>
  <c r="J184" i="59"/>
  <c r="L184" i="59"/>
  <c r="V184" i="59"/>
  <c r="Q184" i="59"/>
  <c r="W184" i="59"/>
  <c r="Z184" i="59"/>
  <c r="AE184" i="59"/>
  <c r="M184" i="59"/>
  <c r="N184" i="59"/>
  <c r="AY172" i="59"/>
  <c r="AZ172" i="59"/>
  <c r="BA172" i="59"/>
  <c r="BB172" i="59"/>
  <c r="BC172" i="59"/>
  <c r="AV172" i="59"/>
  <c r="AW172" i="59"/>
  <c r="AX172" i="59"/>
  <c r="R172" i="59"/>
  <c r="S172" i="59"/>
  <c r="AO172" i="59"/>
  <c r="E172" i="59"/>
  <c r="AB172" i="59"/>
  <c r="F172" i="59"/>
  <c r="AC172" i="59"/>
  <c r="G172" i="59"/>
  <c r="AD172" i="59"/>
  <c r="I172" i="59"/>
  <c r="AE172" i="59"/>
  <c r="L172" i="59"/>
  <c r="AF172" i="59"/>
  <c r="O172" i="59"/>
  <c r="AJ172" i="59"/>
  <c r="AM172" i="59"/>
  <c r="AP172" i="59"/>
  <c r="AG172" i="59"/>
  <c r="AQ172" i="59"/>
  <c r="AR172" i="59"/>
  <c r="D172" i="59"/>
  <c r="AS172" i="59"/>
  <c r="P172" i="59"/>
  <c r="Q172" i="59"/>
  <c r="U172" i="59"/>
  <c r="AA172" i="59"/>
  <c r="AT172" i="59"/>
  <c r="W172" i="59"/>
  <c r="AH172" i="59"/>
  <c r="AI172" i="59"/>
  <c r="AL172" i="59"/>
  <c r="AK172" i="59"/>
  <c r="T172" i="59"/>
  <c r="AN172" i="59"/>
  <c r="H172" i="59"/>
  <c r="X172" i="59"/>
  <c r="M172" i="59"/>
  <c r="J172" i="59"/>
  <c r="N172" i="59"/>
  <c r="K172" i="59"/>
  <c r="AY160" i="59"/>
  <c r="BC160" i="59"/>
  <c r="AV160" i="59"/>
  <c r="AW160" i="59"/>
  <c r="AX160" i="59"/>
  <c r="AZ160" i="59"/>
  <c r="BA160" i="59"/>
  <c r="BB160" i="59"/>
  <c r="L160" i="59"/>
  <c r="AG160" i="59"/>
  <c r="N160" i="59"/>
  <c r="AJ160" i="59"/>
  <c r="P160" i="59"/>
  <c r="AO160" i="59"/>
  <c r="Q160" i="59"/>
  <c r="AP160" i="59"/>
  <c r="R160" i="59"/>
  <c r="AQ160" i="59"/>
  <c r="S160" i="59"/>
  <c r="AR160" i="59"/>
  <c r="T160" i="59"/>
  <c r="AS160" i="59"/>
  <c r="U160" i="59"/>
  <c r="D160" i="59"/>
  <c r="X160" i="59"/>
  <c r="E160" i="59"/>
  <c r="AA160" i="59"/>
  <c r="G160" i="59"/>
  <c r="AF160" i="59"/>
  <c r="H160" i="59"/>
  <c r="I160" i="59"/>
  <c r="AD160" i="59"/>
  <c r="AL160" i="59"/>
  <c r="AM160" i="59"/>
  <c r="AT160" i="59"/>
  <c r="AN160" i="59"/>
  <c r="F160" i="59"/>
  <c r="AH160" i="59"/>
  <c r="AI160" i="59"/>
  <c r="AK160" i="59"/>
  <c r="Y160" i="59"/>
  <c r="K160" i="59"/>
  <c r="Z160" i="59"/>
  <c r="AB160" i="59"/>
  <c r="AC160" i="59"/>
  <c r="AE160" i="59"/>
  <c r="J160" i="59"/>
  <c r="M160" i="59"/>
  <c r="BC148" i="59"/>
  <c r="AV148" i="59"/>
  <c r="AY148" i="59"/>
  <c r="AW148" i="59"/>
  <c r="AX148" i="59"/>
  <c r="AZ148" i="59"/>
  <c r="BA148" i="59"/>
  <c r="BB148" i="59"/>
  <c r="H148" i="59"/>
  <c r="AE148" i="59"/>
  <c r="I148" i="59"/>
  <c r="AF148" i="59"/>
  <c r="L148" i="59"/>
  <c r="AG148" i="59"/>
  <c r="O148" i="59"/>
  <c r="AJ148" i="59"/>
  <c r="T148" i="59"/>
  <c r="U148" i="59"/>
  <c r="AB148" i="59"/>
  <c r="AC148" i="59"/>
  <c r="AM148" i="59"/>
  <c r="D148" i="59"/>
  <c r="AN148" i="59"/>
  <c r="E148" i="59"/>
  <c r="AO148" i="59"/>
  <c r="F148" i="59"/>
  <c r="AP148" i="59"/>
  <c r="Q148" i="59"/>
  <c r="AR148" i="59"/>
  <c r="R148" i="59"/>
  <c r="S148" i="59"/>
  <c r="AQ148" i="59"/>
  <c r="AS148" i="59"/>
  <c r="AL148" i="59"/>
  <c r="P148" i="59"/>
  <c r="AH148" i="59"/>
  <c r="AI148" i="59"/>
  <c r="AK148" i="59"/>
  <c r="M148" i="59"/>
  <c r="N148" i="59"/>
  <c r="K148" i="59"/>
  <c r="G148" i="59"/>
  <c r="AD148" i="59"/>
  <c r="BC136" i="59"/>
  <c r="AV136" i="59"/>
  <c r="AW136" i="59"/>
  <c r="AX136" i="59"/>
  <c r="AY136" i="59"/>
  <c r="AZ136" i="59"/>
  <c r="BA136" i="59"/>
  <c r="BB136" i="59"/>
  <c r="G136" i="59"/>
  <c r="AE136" i="59"/>
  <c r="F136" i="59"/>
  <c r="AF136" i="59"/>
  <c r="H136" i="59"/>
  <c r="AG136" i="59"/>
  <c r="I136" i="59"/>
  <c r="AL136" i="59"/>
  <c r="P136" i="59"/>
  <c r="AM136" i="59"/>
  <c r="Q136" i="59"/>
  <c r="AN136" i="59"/>
  <c r="R136" i="59"/>
  <c r="AO136" i="59"/>
  <c r="D136" i="59"/>
  <c r="AC136" i="59"/>
  <c r="AD136" i="59"/>
  <c r="AP136" i="59"/>
  <c r="AQ136" i="59"/>
  <c r="AR136" i="59"/>
  <c r="AS136" i="59"/>
  <c r="E136" i="59"/>
  <c r="T136" i="59"/>
  <c r="S136" i="59"/>
  <c r="AJ136" i="59"/>
  <c r="U136" i="59"/>
  <c r="AB136" i="59"/>
  <c r="AH136" i="59"/>
  <c r="AI136" i="59"/>
  <c r="AK136" i="59"/>
  <c r="AT136" i="59"/>
  <c r="K136" i="59"/>
  <c r="L136" i="59"/>
  <c r="M136" i="59"/>
  <c r="BC124" i="59"/>
  <c r="AV124" i="59"/>
  <c r="AW124" i="59"/>
  <c r="AX124" i="59"/>
  <c r="AY124" i="59"/>
  <c r="AZ124" i="59"/>
  <c r="BA124" i="59"/>
  <c r="BB124" i="59"/>
  <c r="G124" i="59"/>
  <c r="AA124" i="59"/>
  <c r="AP124" i="59"/>
  <c r="H124" i="59"/>
  <c r="AB124" i="59"/>
  <c r="AQ124" i="59"/>
  <c r="I124" i="59"/>
  <c r="AC124" i="59"/>
  <c r="AR124" i="59"/>
  <c r="P124" i="59"/>
  <c r="AE124" i="59"/>
  <c r="Q124" i="59"/>
  <c r="AF124" i="59"/>
  <c r="U124" i="59"/>
  <c r="AM124" i="59"/>
  <c r="D124" i="59"/>
  <c r="X124" i="59"/>
  <c r="AN124" i="59"/>
  <c r="O124" i="59"/>
  <c r="R124" i="59"/>
  <c r="S124" i="59"/>
  <c r="T124" i="59"/>
  <c r="Z124" i="59"/>
  <c r="AD124" i="59"/>
  <c r="AG124" i="59"/>
  <c r="AO124" i="59"/>
  <c r="AS124" i="59"/>
  <c r="F124" i="59"/>
  <c r="AJ124" i="59"/>
  <c r="AL124" i="59"/>
  <c r="AI124" i="59"/>
  <c r="AK124" i="59"/>
  <c r="AT124" i="59"/>
  <c r="AU124" i="59"/>
  <c r="V124" i="59"/>
  <c r="W124" i="59"/>
  <c r="M124" i="59"/>
  <c r="J124" i="59"/>
  <c r="N124" i="59"/>
  <c r="K124" i="59"/>
  <c r="E124" i="59"/>
  <c r="BC112" i="59"/>
  <c r="AV112" i="59"/>
  <c r="AW112" i="59"/>
  <c r="AX112" i="59"/>
  <c r="AY112" i="59"/>
  <c r="AZ112" i="59"/>
  <c r="BA112" i="59"/>
  <c r="BB112" i="59"/>
  <c r="P112" i="59"/>
  <c r="AG112" i="59"/>
  <c r="T112" i="59"/>
  <c r="AP112" i="59"/>
  <c r="U112" i="59"/>
  <c r="AQ112" i="59"/>
  <c r="D112" i="59"/>
  <c r="X112" i="59"/>
  <c r="AR112" i="59"/>
  <c r="F112" i="59"/>
  <c r="AA112" i="59"/>
  <c r="AS112" i="59"/>
  <c r="G112" i="59"/>
  <c r="AB112" i="59"/>
  <c r="H112" i="59"/>
  <c r="AD112" i="59"/>
  <c r="Q112" i="59"/>
  <c r="AL112" i="59"/>
  <c r="R112" i="59"/>
  <c r="AN112" i="59"/>
  <c r="AF112" i="59"/>
  <c r="AJ112" i="59"/>
  <c r="AO112" i="59"/>
  <c r="O112" i="59"/>
  <c r="S112" i="59"/>
  <c r="I112" i="59"/>
  <c r="AE112" i="59"/>
  <c r="AI112" i="59"/>
  <c r="AK112" i="59"/>
  <c r="AU112" i="59"/>
  <c r="AC112" i="59"/>
  <c r="L112" i="59"/>
  <c r="V112" i="59"/>
  <c r="AM112" i="59"/>
  <c r="AT112" i="59"/>
  <c r="W112" i="59"/>
  <c r="Y112" i="59"/>
  <c r="AH112" i="59"/>
  <c r="Z112" i="59"/>
  <c r="J112" i="59"/>
  <c r="M112" i="59"/>
  <c r="BC100" i="59"/>
  <c r="AV100" i="59"/>
  <c r="AW100" i="59"/>
  <c r="AZ100" i="59"/>
  <c r="BA100" i="59"/>
  <c r="BB100" i="59"/>
  <c r="AX100" i="59"/>
  <c r="AY100" i="59"/>
  <c r="L100" i="59"/>
  <c r="AG100" i="59"/>
  <c r="S100" i="59"/>
  <c r="AN100" i="59"/>
  <c r="T100" i="59"/>
  <c r="AO100" i="59"/>
  <c r="U100" i="59"/>
  <c r="AP100" i="59"/>
  <c r="X100" i="59"/>
  <c r="AQ100" i="59"/>
  <c r="AA100" i="59"/>
  <c r="AR100" i="59"/>
  <c r="D100" i="59"/>
  <c r="AB100" i="59"/>
  <c r="AS100" i="59"/>
  <c r="I100" i="59"/>
  <c r="AJ100" i="59"/>
  <c r="P100" i="59"/>
  <c r="AL100" i="59"/>
  <c r="G100" i="59"/>
  <c r="H100" i="59"/>
  <c r="R100" i="59"/>
  <c r="AC100" i="59"/>
  <c r="AE100" i="59"/>
  <c r="AF100" i="59"/>
  <c r="AM100" i="59"/>
  <c r="F100" i="59"/>
  <c r="AT100" i="59"/>
  <c r="Q100" i="59"/>
  <c r="V100" i="59"/>
  <c r="J100" i="59"/>
  <c r="W100" i="59"/>
  <c r="Y100" i="59"/>
  <c r="Z100" i="59"/>
  <c r="AD100" i="59"/>
  <c r="AH100" i="59"/>
  <c r="O100" i="59"/>
  <c r="K100" i="59"/>
  <c r="E100" i="59"/>
  <c r="BC88" i="59"/>
  <c r="AV88" i="59"/>
  <c r="AW88" i="59"/>
  <c r="AX88" i="59"/>
  <c r="AY88" i="59"/>
  <c r="AZ88" i="59"/>
  <c r="BA88" i="59"/>
  <c r="BB88" i="59"/>
  <c r="G88" i="59"/>
  <c r="X88" i="59"/>
  <c r="AQ88" i="59"/>
  <c r="I88" i="59"/>
  <c r="AE88" i="59"/>
  <c r="L88" i="59"/>
  <c r="AF88" i="59"/>
  <c r="N88" i="59"/>
  <c r="AG88" i="59"/>
  <c r="O88" i="59"/>
  <c r="AJ88" i="59"/>
  <c r="P88" i="59"/>
  <c r="AL88" i="59"/>
  <c r="Q88" i="59"/>
  <c r="AM88" i="59"/>
  <c r="U88" i="59"/>
  <c r="AR88" i="59"/>
  <c r="F88" i="59"/>
  <c r="AB88" i="59"/>
  <c r="AS88" i="59"/>
  <c r="AO88" i="59"/>
  <c r="AP88" i="59"/>
  <c r="H88" i="59"/>
  <c r="T88" i="59"/>
  <c r="AD88" i="59"/>
  <c r="AN88" i="59"/>
  <c r="R88" i="59"/>
  <c r="D88" i="59"/>
  <c r="S88" i="59"/>
  <c r="AT88" i="59"/>
  <c r="AH88" i="59"/>
  <c r="V88" i="59"/>
  <c r="AI88" i="59"/>
  <c r="W88" i="59"/>
  <c r="AK88" i="59"/>
  <c r="Y88" i="59"/>
  <c r="Z88" i="59"/>
  <c r="AA88" i="59"/>
  <c r="M88" i="59"/>
  <c r="K88" i="59"/>
  <c r="E88" i="59"/>
  <c r="AC88" i="59"/>
  <c r="BC76" i="59"/>
  <c r="AV76" i="59"/>
  <c r="AW76" i="59"/>
  <c r="BA76" i="59"/>
  <c r="BB76" i="59"/>
  <c r="AX76" i="59"/>
  <c r="AY76" i="59"/>
  <c r="AZ76" i="59"/>
  <c r="L76" i="59"/>
  <c r="AG76" i="59"/>
  <c r="F76" i="59"/>
  <c r="AD76" i="59"/>
  <c r="G76" i="59"/>
  <c r="AE76" i="59"/>
  <c r="H76" i="59"/>
  <c r="AF76" i="59"/>
  <c r="I76" i="59"/>
  <c r="AJ76" i="59"/>
  <c r="P76" i="59"/>
  <c r="AL76" i="59"/>
  <c r="R76" i="59"/>
  <c r="AM76" i="59"/>
  <c r="X76" i="59"/>
  <c r="AQ76" i="59"/>
  <c r="AA76" i="59"/>
  <c r="AR76" i="59"/>
  <c r="D76" i="59"/>
  <c r="AB76" i="59"/>
  <c r="AS76" i="59"/>
  <c r="S76" i="59"/>
  <c r="AN76" i="59"/>
  <c r="AO76" i="59"/>
  <c r="T76" i="59"/>
  <c r="AP76" i="59"/>
  <c r="AT76" i="59"/>
  <c r="AH76" i="59"/>
  <c r="AI76" i="59"/>
  <c r="Y76" i="59"/>
  <c r="U76" i="59"/>
  <c r="AK76" i="59"/>
  <c r="Z76" i="59"/>
  <c r="AC76" i="59"/>
  <c r="E76" i="59"/>
  <c r="Q76" i="59"/>
  <c r="M76" i="59"/>
  <c r="V76" i="59"/>
  <c r="N76" i="59"/>
  <c r="W76" i="59"/>
  <c r="O76" i="59"/>
  <c r="K76" i="59"/>
  <c r="AU76" i="59"/>
  <c r="BC64" i="59"/>
  <c r="AV64" i="59"/>
  <c r="AW64" i="59"/>
  <c r="AX64" i="59"/>
  <c r="AY64" i="59"/>
  <c r="AZ64" i="59"/>
  <c r="BA64" i="59"/>
  <c r="BB64" i="59"/>
  <c r="D64" i="59"/>
  <c r="AA64" i="59"/>
  <c r="AR64" i="59"/>
  <c r="AB64" i="59"/>
  <c r="F64" i="59"/>
  <c r="AD64" i="59"/>
  <c r="G64" i="59"/>
  <c r="AE64" i="59"/>
  <c r="H64" i="59"/>
  <c r="AF64" i="59"/>
  <c r="I64" i="59"/>
  <c r="AG64" i="59"/>
  <c r="T64" i="59"/>
  <c r="AP64" i="59"/>
  <c r="U64" i="59"/>
  <c r="AQ64" i="59"/>
  <c r="X64" i="59"/>
  <c r="AS64" i="59"/>
  <c r="AJ64" i="59"/>
  <c r="AM64" i="59"/>
  <c r="AN64" i="59"/>
  <c r="AO64" i="59"/>
  <c r="O64" i="59"/>
  <c r="P64" i="59"/>
  <c r="S64" i="59"/>
  <c r="L64" i="59"/>
  <c r="AH64" i="59"/>
  <c r="AI64" i="59"/>
  <c r="W64" i="59"/>
  <c r="Y64" i="59"/>
  <c r="Z64" i="59"/>
  <c r="AC64" i="59"/>
  <c r="AK64" i="59"/>
  <c r="AL64" i="59"/>
  <c r="J64" i="59"/>
  <c r="AT64" i="59"/>
  <c r="Q64" i="59"/>
  <c r="R64" i="59"/>
  <c r="M64" i="59"/>
  <c r="V64" i="59"/>
  <c r="N64" i="59"/>
  <c r="E64" i="59"/>
  <c r="BC52" i="59"/>
  <c r="AV52" i="59"/>
  <c r="AW52" i="59"/>
  <c r="BA52" i="59"/>
  <c r="BB52" i="59"/>
  <c r="AZ52" i="59"/>
  <c r="I52" i="59"/>
  <c r="AE52" i="59"/>
  <c r="AX52" i="59"/>
  <c r="G52" i="59"/>
  <c r="AD52" i="59"/>
  <c r="AY52" i="59"/>
  <c r="H52" i="59"/>
  <c r="AF52" i="59"/>
  <c r="L52" i="59"/>
  <c r="AG52" i="59"/>
  <c r="O52" i="59"/>
  <c r="AJ52" i="59"/>
  <c r="P52" i="59"/>
  <c r="AL52" i="59"/>
  <c r="U52" i="59"/>
  <c r="AR52" i="59"/>
  <c r="D52" i="59"/>
  <c r="X52" i="59"/>
  <c r="AS52" i="59"/>
  <c r="F52" i="59"/>
  <c r="AB52" i="59"/>
  <c r="Q52" i="59"/>
  <c r="R52" i="59"/>
  <c r="S52" i="59"/>
  <c r="T52" i="59"/>
  <c r="AN52" i="59"/>
  <c r="AO52" i="59"/>
  <c r="AP52" i="59"/>
  <c r="AQ52" i="59"/>
  <c r="AK52" i="59"/>
  <c r="AT52" i="59"/>
  <c r="V52" i="59"/>
  <c r="W52" i="59"/>
  <c r="N52" i="59"/>
  <c r="K52" i="59"/>
  <c r="AM52" i="59"/>
  <c r="Y52" i="59"/>
  <c r="Z52" i="59"/>
  <c r="AA52" i="59"/>
  <c r="AC52" i="59"/>
  <c r="AH52" i="59"/>
  <c r="AI52" i="59"/>
  <c r="J52" i="59"/>
  <c r="BC40" i="59"/>
  <c r="AV40" i="59"/>
  <c r="AW40" i="59"/>
  <c r="AX40" i="59"/>
  <c r="AY40" i="59"/>
  <c r="AZ40" i="59"/>
  <c r="BA40" i="59"/>
  <c r="BB40" i="59"/>
  <c r="H40" i="59"/>
  <c r="AE40" i="59"/>
  <c r="I40" i="59"/>
  <c r="AF40" i="59"/>
  <c r="P40" i="59"/>
  <c r="AG40" i="59"/>
  <c r="R40" i="59"/>
  <c r="AJ40" i="59"/>
  <c r="S40" i="59"/>
  <c r="AL40" i="59"/>
  <c r="T40" i="59"/>
  <c r="AM40" i="59"/>
  <c r="AQ40" i="59"/>
  <c r="D40" i="59"/>
  <c r="AR40" i="59"/>
  <c r="F40" i="59"/>
  <c r="AS40" i="59"/>
  <c r="G40" i="59"/>
  <c r="U40" i="59"/>
  <c r="AD40" i="59"/>
  <c r="AO40" i="59"/>
  <c r="AP40" i="59"/>
  <c r="AA40" i="59"/>
  <c r="AB40" i="59"/>
  <c r="AC40" i="59"/>
  <c r="X40" i="59"/>
  <c r="AK40" i="59"/>
  <c r="AT40" i="59"/>
  <c r="AI40" i="59"/>
  <c r="W40" i="59"/>
  <c r="Y40" i="59"/>
  <c r="Z40" i="59"/>
  <c r="L40" i="59"/>
  <c r="M40" i="59"/>
  <c r="E40" i="59"/>
  <c r="N40" i="59"/>
  <c r="AN40" i="59"/>
  <c r="Q40" i="59"/>
  <c r="O40" i="59"/>
  <c r="V40" i="59"/>
  <c r="J40" i="59"/>
  <c r="K40" i="59"/>
  <c r="AH40" i="59"/>
  <c r="BC28" i="59"/>
  <c r="AV28" i="59"/>
  <c r="AW28" i="59"/>
  <c r="BA28" i="59"/>
  <c r="BB28" i="59"/>
  <c r="AX28" i="59"/>
  <c r="AZ28" i="59"/>
  <c r="I28" i="59"/>
  <c r="AE28" i="59"/>
  <c r="N28" i="59"/>
  <c r="AF28" i="59"/>
  <c r="P28" i="59"/>
  <c r="AG28" i="59"/>
  <c r="Q28" i="59"/>
  <c r="AJ28" i="59"/>
  <c r="R28" i="59"/>
  <c r="AM28" i="59"/>
  <c r="S28" i="59"/>
  <c r="AN28" i="59"/>
  <c r="T28" i="59"/>
  <c r="AP28" i="59"/>
  <c r="F28" i="59"/>
  <c r="AA28" i="59"/>
  <c r="AS28" i="59"/>
  <c r="G28" i="59"/>
  <c r="H28" i="59"/>
  <c r="U28" i="59"/>
  <c r="X28" i="59"/>
  <c r="AB28" i="59"/>
  <c r="AY28" i="59"/>
  <c r="D28" i="59"/>
  <c r="E28" i="59"/>
  <c r="AD28" i="59"/>
  <c r="AQ28" i="59"/>
  <c r="AR28" i="59"/>
  <c r="AL28" i="59"/>
  <c r="AH28" i="59"/>
  <c r="AI28" i="59"/>
  <c r="AK28" i="59"/>
  <c r="V28" i="59"/>
  <c r="W28" i="59"/>
  <c r="AO28" i="59"/>
  <c r="Y28" i="59"/>
  <c r="AT28" i="59"/>
  <c r="Z28" i="59"/>
  <c r="AC28" i="59"/>
  <c r="J28" i="59"/>
  <c r="M28" i="59"/>
  <c r="L28" i="59"/>
  <c r="O28" i="59"/>
  <c r="BC16" i="59"/>
  <c r="AV16" i="59"/>
  <c r="AW16" i="59"/>
  <c r="AX16" i="59"/>
  <c r="AY16" i="59"/>
  <c r="AZ16" i="59"/>
  <c r="BA16" i="59"/>
  <c r="BB16" i="59"/>
  <c r="O16" i="59"/>
  <c r="AJ16" i="59"/>
  <c r="P16" i="59"/>
  <c r="AL16" i="59"/>
  <c r="Q16" i="59"/>
  <c r="AN16" i="59"/>
  <c r="R16" i="59"/>
  <c r="AO16" i="59"/>
  <c r="S16" i="59"/>
  <c r="AP16" i="59"/>
  <c r="T16" i="59"/>
  <c r="AQ16" i="59"/>
  <c r="U16" i="59"/>
  <c r="AR16" i="59"/>
  <c r="G16" i="59"/>
  <c r="AE16" i="59"/>
  <c r="AF16" i="59"/>
  <c r="AG16" i="59"/>
  <c r="AS16" i="59"/>
  <c r="L16" i="59"/>
  <c r="AB16" i="59"/>
  <c r="AD16" i="59"/>
  <c r="D16" i="59"/>
  <c r="H16" i="59"/>
  <c r="AM16" i="59"/>
  <c r="AT16" i="59"/>
  <c r="AH16" i="59"/>
  <c r="AI16" i="59"/>
  <c r="AK16" i="59"/>
  <c r="K16" i="59"/>
  <c r="I16" i="59"/>
  <c r="J16" i="59"/>
  <c r="E16" i="59"/>
  <c r="AC16" i="59"/>
  <c r="D11" i="59"/>
  <c r="D203" i="59"/>
  <c r="D143" i="59"/>
  <c r="D89" i="59"/>
  <c r="D41" i="59"/>
  <c r="E153" i="59"/>
  <c r="E35" i="59"/>
  <c r="F221" i="59"/>
  <c r="H203" i="59"/>
  <c r="I196" i="59"/>
  <c r="J136" i="59"/>
  <c r="J34" i="59"/>
  <c r="K28" i="59"/>
  <c r="O234" i="59"/>
  <c r="P203" i="59"/>
  <c r="O168" i="59"/>
  <c r="O136" i="59"/>
  <c r="O106" i="59"/>
  <c r="N74" i="59"/>
  <c r="O44" i="59"/>
  <c r="M16" i="59"/>
  <c r="Z226" i="59"/>
  <c r="AA208" i="59"/>
  <c r="Y198" i="59"/>
  <c r="AC185" i="59"/>
  <c r="Z172" i="59"/>
  <c r="Y162" i="59"/>
  <c r="W154" i="59"/>
  <c r="W144" i="59"/>
  <c r="AB131" i="59"/>
  <c r="Q74" i="59"/>
  <c r="AI214" i="59"/>
  <c r="AH124" i="59"/>
  <c r="AK18" i="59"/>
  <c r="AT188" i="59"/>
  <c r="AQ107" i="59"/>
  <c r="AH213" i="59"/>
  <c r="AP178" i="59"/>
  <c r="AZ71" i="59"/>
  <c r="BB71" i="59"/>
  <c r="BC71" i="59"/>
  <c r="AX71" i="59"/>
  <c r="AY71" i="59"/>
  <c r="BA71" i="59"/>
  <c r="AV71" i="59"/>
  <c r="AW71" i="59"/>
  <c r="R71" i="59"/>
  <c r="AT71" i="59"/>
  <c r="M71" i="59"/>
  <c r="AP71" i="59"/>
  <c r="N71" i="59"/>
  <c r="U71" i="59"/>
  <c r="AD71" i="59"/>
  <c r="AF71" i="59"/>
  <c r="AG71" i="59"/>
  <c r="J71" i="59"/>
  <c r="AK71" i="59"/>
  <c r="K71" i="59"/>
  <c r="AL71" i="59"/>
  <c r="L71" i="59"/>
  <c r="AM71" i="59"/>
  <c r="I71" i="59"/>
  <c r="AH71" i="59"/>
  <c r="AI71" i="59"/>
  <c r="AJ71" i="59"/>
  <c r="AS71" i="59"/>
  <c r="AQ71" i="59"/>
  <c r="T71" i="59"/>
  <c r="AR71" i="59"/>
  <c r="AC71" i="59"/>
  <c r="H71" i="59"/>
  <c r="E71" i="59"/>
  <c r="AN71" i="59"/>
  <c r="AO71" i="59"/>
  <c r="O71" i="59"/>
  <c r="P71" i="59"/>
  <c r="G71" i="59"/>
  <c r="AE71" i="59"/>
  <c r="AY9" i="59"/>
  <c r="BC80" i="59"/>
  <c r="AV80" i="59"/>
  <c r="AW80" i="59"/>
  <c r="AX80" i="59"/>
  <c r="AY80" i="59"/>
  <c r="AZ80" i="59"/>
  <c r="BA80" i="59"/>
  <c r="BB80" i="59"/>
  <c r="F80" i="59"/>
  <c r="AD80" i="59"/>
  <c r="R80" i="59"/>
  <c r="AM80" i="59"/>
  <c r="S80" i="59"/>
  <c r="AN80" i="59"/>
  <c r="T80" i="59"/>
  <c r="AO80" i="59"/>
  <c r="U80" i="59"/>
  <c r="AP80" i="59"/>
  <c r="X80" i="59"/>
  <c r="AQ80" i="59"/>
  <c r="Z80" i="59"/>
  <c r="AS80" i="59"/>
  <c r="H80" i="59"/>
  <c r="AG80" i="59"/>
  <c r="I80" i="59"/>
  <c r="AJ80" i="59"/>
  <c r="AE80" i="59"/>
  <c r="AF80" i="59"/>
  <c r="AL80" i="59"/>
  <c r="G80" i="59"/>
  <c r="P80" i="59"/>
  <c r="D80" i="59"/>
  <c r="E80" i="59"/>
  <c r="AC80" i="59"/>
  <c r="AT80" i="59"/>
  <c r="Q80" i="59"/>
  <c r="V80" i="59"/>
  <c r="W80" i="59"/>
  <c r="Y80" i="59"/>
  <c r="AA80" i="59"/>
  <c r="AB80" i="59"/>
  <c r="AR80" i="59"/>
  <c r="AH80" i="59"/>
  <c r="AI80" i="59"/>
  <c r="AK80" i="59"/>
  <c r="J80" i="59"/>
  <c r="L80" i="59"/>
  <c r="M80" i="59"/>
  <c r="N80" i="59"/>
  <c r="I7" i="59"/>
  <c r="AU22" i="59"/>
  <c r="AU56" i="59"/>
  <c r="B1" i="59"/>
  <c r="AT4" i="59"/>
  <c r="AV4" i="59"/>
  <c r="AW4" i="59"/>
  <c r="AK4" i="59"/>
  <c r="P4" i="59"/>
  <c r="AN4" i="59"/>
  <c r="AL4" i="59"/>
  <c r="AO4" i="59"/>
  <c r="AM4" i="59"/>
  <c r="R4" i="59"/>
  <c r="AD4" i="59"/>
  <c r="AP4" i="59"/>
  <c r="AQ4" i="59"/>
  <c r="AR4" i="59"/>
  <c r="AS4" i="59"/>
  <c r="K4" i="59"/>
  <c r="AH4" i="59"/>
  <c r="M4" i="59"/>
  <c r="AF4" i="59"/>
  <c r="AG4" i="59"/>
  <c r="I4" i="59"/>
  <c r="AB4" i="59"/>
  <c r="AI4" i="59"/>
  <c r="AC4" i="59"/>
  <c r="AJ4" i="59"/>
  <c r="Q4" i="59"/>
  <c r="AE4" i="59"/>
  <c r="L4" i="59"/>
  <c r="S4" i="59"/>
  <c r="T4" i="59"/>
  <c r="U4" i="59"/>
  <c r="H4" i="59"/>
  <c r="N4" i="59"/>
  <c r="O4" i="59"/>
  <c r="J4" i="59"/>
  <c r="F4" i="59"/>
  <c r="G4" i="59"/>
  <c r="E4" i="59"/>
  <c r="BB231" i="59"/>
  <c r="BC231" i="59"/>
  <c r="AV231" i="59"/>
  <c r="AW231" i="59"/>
  <c r="AX231" i="59"/>
  <c r="AY231" i="59"/>
  <c r="AZ231" i="59"/>
  <c r="BA231" i="59"/>
  <c r="R231" i="59"/>
  <c r="AL231" i="59"/>
  <c r="D231" i="59"/>
  <c r="U231" i="59"/>
  <c r="AM231" i="59"/>
  <c r="V231" i="59"/>
  <c r="AP231" i="59"/>
  <c r="AF231" i="59"/>
  <c r="W231" i="59"/>
  <c r="AR231" i="59"/>
  <c r="Y231" i="59"/>
  <c r="AS231" i="59"/>
  <c r="Z231" i="59"/>
  <c r="AT231" i="59"/>
  <c r="J231" i="59"/>
  <c r="AA231" i="59"/>
  <c r="K231" i="59"/>
  <c r="AD231" i="59"/>
  <c r="M231" i="59"/>
  <c r="AI231" i="59"/>
  <c r="AK231" i="59"/>
  <c r="AO231" i="59"/>
  <c r="AQ231" i="59"/>
  <c r="X231" i="59"/>
  <c r="I231" i="59"/>
  <c r="E231" i="59"/>
  <c r="L231" i="59"/>
  <c r="N231" i="59"/>
  <c r="G231" i="59"/>
  <c r="O231" i="59"/>
  <c r="AH231" i="59"/>
  <c r="F231" i="59"/>
  <c r="AJ231" i="59"/>
  <c r="Q231" i="59"/>
  <c r="P231" i="59"/>
  <c r="AG231" i="59"/>
  <c r="S231" i="59"/>
  <c r="T231" i="59"/>
  <c r="AB231" i="59"/>
  <c r="BB219" i="59"/>
  <c r="BC219" i="59"/>
  <c r="AV219" i="59"/>
  <c r="AW219" i="59"/>
  <c r="AX219" i="59"/>
  <c r="AY219" i="59"/>
  <c r="AZ219" i="59"/>
  <c r="BA219" i="59"/>
  <c r="N219" i="59"/>
  <c r="AH219" i="59"/>
  <c r="O219" i="59"/>
  <c r="AI219" i="59"/>
  <c r="R219" i="59"/>
  <c r="AJ219" i="59"/>
  <c r="AF219" i="59"/>
  <c r="T219" i="59"/>
  <c r="AK219" i="59"/>
  <c r="U219" i="59"/>
  <c r="AL219" i="59"/>
  <c r="W219" i="59"/>
  <c r="AM219" i="59"/>
  <c r="F219" i="59"/>
  <c r="X219" i="59"/>
  <c r="AO219" i="59"/>
  <c r="I219" i="59"/>
  <c r="Y219" i="59"/>
  <c r="AP219" i="59"/>
  <c r="K219" i="59"/>
  <c r="AA219" i="59"/>
  <c r="AT219" i="59"/>
  <c r="M219" i="59"/>
  <c r="Z219" i="59"/>
  <c r="AD219" i="59"/>
  <c r="S219" i="59"/>
  <c r="P219" i="59"/>
  <c r="AG219" i="59"/>
  <c r="AS219" i="59"/>
  <c r="AN219" i="59"/>
  <c r="AQ219" i="59"/>
  <c r="AR219" i="59"/>
  <c r="D219" i="59"/>
  <c r="Q219" i="59"/>
  <c r="V219" i="59"/>
  <c r="AB219" i="59"/>
  <c r="AC219" i="59"/>
  <c r="J219" i="59"/>
  <c r="AE219" i="59"/>
  <c r="L219" i="59"/>
  <c r="H219" i="59"/>
  <c r="G219" i="59"/>
  <c r="BB207" i="59"/>
  <c r="BC207" i="59"/>
  <c r="AV207" i="59"/>
  <c r="AW207" i="59"/>
  <c r="AX207" i="59"/>
  <c r="AY207" i="59"/>
  <c r="AZ207" i="59"/>
  <c r="BA207" i="59"/>
  <c r="V207" i="59"/>
  <c r="AL207" i="59"/>
  <c r="Y207" i="59"/>
  <c r="AT207" i="59"/>
  <c r="I207" i="59"/>
  <c r="Z207" i="59"/>
  <c r="J207" i="59"/>
  <c r="AA207" i="59"/>
  <c r="K207" i="59"/>
  <c r="AD207" i="59"/>
  <c r="AN207" i="59"/>
  <c r="L207" i="59"/>
  <c r="AG207" i="59"/>
  <c r="M207" i="59"/>
  <c r="AH207" i="59"/>
  <c r="N207" i="59"/>
  <c r="AI207" i="59"/>
  <c r="O207" i="59"/>
  <c r="AJ207" i="59"/>
  <c r="U207" i="59"/>
  <c r="AM207" i="59"/>
  <c r="X207" i="59"/>
  <c r="AK207" i="59"/>
  <c r="AP207" i="59"/>
  <c r="AS207" i="59"/>
  <c r="AO207" i="59"/>
  <c r="AQ207" i="59"/>
  <c r="AF207" i="59"/>
  <c r="D207" i="59"/>
  <c r="AR207" i="59"/>
  <c r="W207" i="59"/>
  <c r="Q207" i="59"/>
  <c r="H207" i="59"/>
  <c r="S207" i="59"/>
  <c r="P207" i="59"/>
  <c r="T207" i="59"/>
  <c r="AB207" i="59"/>
  <c r="AC207" i="59"/>
  <c r="AE207" i="59"/>
  <c r="BB195" i="59"/>
  <c r="BC195" i="59"/>
  <c r="AV195" i="59"/>
  <c r="AW195" i="59"/>
  <c r="AX195" i="59"/>
  <c r="AY195" i="59"/>
  <c r="AZ195" i="59"/>
  <c r="BA195" i="59"/>
  <c r="Y195" i="59"/>
  <c r="AP195" i="59"/>
  <c r="H195" i="59"/>
  <c r="Z195" i="59"/>
  <c r="AS195" i="59"/>
  <c r="R195" i="59"/>
  <c r="AL195" i="59"/>
  <c r="U195" i="59"/>
  <c r="AM195" i="59"/>
  <c r="V195" i="59"/>
  <c r="AO195" i="59"/>
  <c r="W195" i="59"/>
  <c r="AT195" i="59"/>
  <c r="AN195" i="59"/>
  <c r="X195" i="59"/>
  <c r="AA195" i="59"/>
  <c r="AC195" i="59"/>
  <c r="J195" i="59"/>
  <c r="AG195" i="59"/>
  <c r="M195" i="59"/>
  <c r="AI195" i="59"/>
  <c r="O195" i="59"/>
  <c r="AR195" i="59"/>
  <c r="AH195" i="59"/>
  <c r="AJ195" i="59"/>
  <c r="T195" i="59"/>
  <c r="F195" i="59"/>
  <c r="AK195" i="59"/>
  <c r="D195" i="59"/>
  <c r="AF195" i="59"/>
  <c r="AB195" i="59"/>
  <c r="P195" i="59"/>
  <c r="AD195" i="59"/>
  <c r="AQ195" i="59"/>
  <c r="AE195" i="59"/>
  <c r="K195" i="59"/>
  <c r="L195" i="59"/>
  <c r="N195" i="59"/>
  <c r="G195" i="59"/>
  <c r="BB183" i="59"/>
  <c r="BC183" i="59"/>
  <c r="AV183" i="59"/>
  <c r="AW183" i="59"/>
  <c r="AX183" i="59"/>
  <c r="AY183" i="59"/>
  <c r="AZ183" i="59"/>
  <c r="BA183" i="59"/>
  <c r="T183" i="59"/>
  <c r="AL183" i="59"/>
  <c r="K183" i="59"/>
  <c r="AC183" i="59"/>
  <c r="M183" i="59"/>
  <c r="AH183" i="59"/>
  <c r="N183" i="59"/>
  <c r="AI183" i="59"/>
  <c r="J183" i="59"/>
  <c r="AK183" i="59"/>
  <c r="L183" i="59"/>
  <c r="AM183" i="59"/>
  <c r="O183" i="59"/>
  <c r="AP183" i="59"/>
  <c r="AF183" i="59"/>
  <c r="Q183" i="59"/>
  <c r="AR183" i="59"/>
  <c r="R183" i="59"/>
  <c r="AS183" i="59"/>
  <c r="D183" i="59"/>
  <c r="W183" i="59"/>
  <c r="X183" i="59"/>
  <c r="Y183" i="59"/>
  <c r="AA183" i="59"/>
  <c r="AQ183" i="59"/>
  <c r="AT183" i="59"/>
  <c r="P183" i="59"/>
  <c r="F183" i="59"/>
  <c r="Z183" i="59"/>
  <c r="AG183" i="59"/>
  <c r="AD183" i="59"/>
  <c r="I183" i="59"/>
  <c r="G183" i="59"/>
  <c r="AJ183" i="59"/>
  <c r="AE183" i="59"/>
  <c r="E183" i="59"/>
  <c r="H183" i="59"/>
  <c r="AN183" i="59"/>
  <c r="AO183" i="59"/>
  <c r="S183" i="59"/>
  <c r="AV171" i="59"/>
  <c r="AW171" i="59"/>
  <c r="AX171" i="59"/>
  <c r="AY171" i="59"/>
  <c r="AZ171" i="59"/>
  <c r="BA171" i="59"/>
  <c r="BB171" i="59"/>
  <c r="BC171" i="59"/>
  <c r="U171" i="59"/>
  <c r="AP171" i="59"/>
  <c r="W171" i="59"/>
  <c r="AS171" i="59"/>
  <c r="X171" i="59"/>
  <c r="Y171" i="59"/>
  <c r="Z171" i="59"/>
  <c r="F171" i="59"/>
  <c r="AA171" i="59"/>
  <c r="I171" i="59"/>
  <c r="AD171" i="59"/>
  <c r="J171" i="59"/>
  <c r="AG171" i="59"/>
  <c r="N171" i="59"/>
  <c r="AM171" i="59"/>
  <c r="R171" i="59"/>
  <c r="AH171" i="59"/>
  <c r="AJ171" i="59"/>
  <c r="D171" i="59"/>
  <c r="AO171" i="59"/>
  <c r="AL171" i="59"/>
  <c r="AQ171" i="59"/>
  <c r="AT171" i="59"/>
  <c r="L171" i="59"/>
  <c r="AF171" i="59"/>
  <c r="AI171" i="59"/>
  <c r="K171" i="59"/>
  <c r="AK171" i="59"/>
  <c r="M171" i="59"/>
  <c r="AN171" i="59"/>
  <c r="AR171" i="59"/>
  <c r="O171" i="59"/>
  <c r="H171" i="59"/>
  <c r="Q171" i="59"/>
  <c r="P171" i="59"/>
  <c r="S171" i="59"/>
  <c r="T171" i="59"/>
  <c r="V171" i="59"/>
  <c r="AB171" i="59"/>
  <c r="G171" i="59"/>
  <c r="AC171" i="59"/>
  <c r="AE171" i="59"/>
  <c r="AV159" i="59"/>
  <c r="AY159" i="59"/>
  <c r="AZ159" i="59"/>
  <c r="BA159" i="59"/>
  <c r="BB159" i="59"/>
  <c r="BC159" i="59"/>
  <c r="AW159" i="59"/>
  <c r="AX159" i="59"/>
  <c r="K159" i="59"/>
  <c r="AL159" i="59"/>
  <c r="L159" i="59"/>
  <c r="AM159" i="59"/>
  <c r="AJ159" i="59"/>
  <c r="AK159" i="59"/>
  <c r="AP159" i="59"/>
  <c r="J159" i="59"/>
  <c r="AR159" i="59"/>
  <c r="M159" i="59"/>
  <c r="AS159" i="59"/>
  <c r="N159" i="59"/>
  <c r="AT159" i="59"/>
  <c r="O159" i="59"/>
  <c r="R159" i="59"/>
  <c r="AG159" i="59"/>
  <c r="D159" i="59"/>
  <c r="AH159" i="59"/>
  <c r="AN159" i="59"/>
  <c r="AB159" i="59"/>
  <c r="U159" i="59"/>
  <c r="AO159" i="59"/>
  <c r="AI159" i="59"/>
  <c r="AQ159" i="59"/>
  <c r="AF159" i="59"/>
  <c r="AD159" i="59"/>
  <c r="P159" i="59"/>
  <c r="I159" i="59"/>
  <c r="S159" i="59"/>
  <c r="T159" i="59"/>
  <c r="E159" i="59"/>
  <c r="F159" i="59"/>
  <c r="AC159" i="59"/>
  <c r="AZ147" i="59"/>
  <c r="BB147" i="59"/>
  <c r="AV147" i="59"/>
  <c r="AX147" i="59"/>
  <c r="AY147" i="59"/>
  <c r="BA147" i="59"/>
  <c r="BC147" i="59"/>
  <c r="AW147" i="59"/>
  <c r="AH147" i="59"/>
  <c r="F147" i="59"/>
  <c r="AI147" i="59"/>
  <c r="I147" i="59"/>
  <c r="AJ147" i="59"/>
  <c r="J147" i="59"/>
  <c r="AK147" i="59"/>
  <c r="AL147" i="59"/>
  <c r="AM147" i="59"/>
  <c r="AP147" i="59"/>
  <c r="AS147" i="59"/>
  <c r="K147" i="59"/>
  <c r="AT147" i="59"/>
  <c r="L147" i="59"/>
  <c r="M147" i="59"/>
  <c r="N147" i="59"/>
  <c r="R147" i="59"/>
  <c r="AR147" i="59"/>
  <c r="AF147" i="59"/>
  <c r="U147" i="59"/>
  <c r="D147" i="59"/>
  <c r="AN147" i="59"/>
  <c r="AO147" i="59"/>
  <c r="AQ147" i="59"/>
  <c r="AD147" i="59"/>
  <c r="Q147" i="59"/>
  <c r="AE147" i="59"/>
  <c r="S147" i="59"/>
  <c r="P147" i="59"/>
  <c r="T147" i="59"/>
  <c r="O147" i="59"/>
  <c r="H147" i="59"/>
  <c r="G147" i="59"/>
  <c r="AG147" i="59"/>
  <c r="E147" i="59"/>
  <c r="AZ135" i="59"/>
  <c r="BA135" i="59"/>
  <c r="BB135" i="59"/>
  <c r="BC135" i="59"/>
  <c r="AV135" i="59"/>
  <c r="AW135" i="59"/>
  <c r="AX135" i="59"/>
  <c r="AY135" i="59"/>
  <c r="L135" i="59"/>
  <c r="AG135" i="59"/>
  <c r="I135" i="59"/>
  <c r="AA135" i="59"/>
  <c r="J135" i="59"/>
  <c r="AD135" i="59"/>
  <c r="K135" i="59"/>
  <c r="AH135" i="59"/>
  <c r="M135" i="59"/>
  <c r="AI135" i="59"/>
  <c r="N135" i="59"/>
  <c r="AJ135" i="59"/>
  <c r="O135" i="59"/>
  <c r="AK135" i="59"/>
  <c r="F135" i="59"/>
  <c r="Y135" i="59"/>
  <c r="W135" i="59"/>
  <c r="X135" i="59"/>
  <c r="Z135" i="59"/>
  <c r="AL135" i="59"/>
  <c r="AM135" i="59"/>
  <c r="AP135" i="59"/>
  <c r="AT135" i="59"/>
  <c r="H135" i="59"/>
  <c r="U135" i="59"/>
  <c r="V135" i="59"/>
  <c r="AO135" i="59"/>
  <c r="AQ135" i="59"/>
  <c r="AF135" i="59"/>
  <c r="AN135" i="59"/>
  <c r="D135" i="59"/>
  <c r="AR135" i="59"/>
  <c r="AS135" i="59"/>
  <c r="R135" i="59"/>
  <c r="S135" i="59"/>
  <c r="E135" i="59"/>
  <c r="Q135" i="59"/>
  <c r="T135" i="59"/>
  <c r="P135" i="59"/>
  <c r="AB135" i="59"/>
  <c r="AZ123" i="59"/>
  <c r="BA123" i="59"/>
  <c r="BB123" i="59"/>
  <c r="BC123" i="59"/>
  <c r="AV123" i="59"/>
  <c r="AW123" i="59"/>
  <c r="AX123" i="59"/>
  <c r="AY123" i="59"/>
  <c r="M123" i="59"/>
  <c r="AH123" i="59"/>
  <c r="N123" i="59"/>
  <c r="AI123" i="59"/>
  <c r="O123" i="59"/>
  <c r="AJ123" i="59"/>
  <c r="R123" i="59"/>
  <c r="U123" i="59"/>
  <c r="AL123" i="59"/>
  <c r="V123" i="59"/>
  <c r="AM123" i="59"/>
  <c r="J123" i="59"/>
  <c r="Z123" i="59"/>
  <c r="AU123" i="59"/>
  <c r="K123" i="59"/>
  <c r="AA123" i="59"/>
  <c r="F123" i="59"/>
  <c r="L123" i="59"/>
  <c r="W123" i="59"/>
  <c r="X123" i="59"/>
  <c r="Y123" i="59"/>
  <c r="AD123" i="59"/>
  <c r="AS123" i="59"/>
  <c r="AT123" i="59"/>
  <c r="AK123" i="59"/>
  <c r="AP123" i="59"/>
  <c r="AO123" i="59"/>
  <c r="T123" i="59"/>
  <c r="AQ123" i="59"/>
  <c r="AB123" i="59"/>
  <c r="D123" i="59"/>
  <c r="AR123" i="59"/>
  <c r="AC123" i="59"/>
  <c r="AE123" i="59"/>
  <c r="P123" i="59"/>
  <c r="I123" i="59"/>
  <c r="G123" i="59"/>
  <c r="E123" i="59"/>
  <c r="AN123" i="59"/>
  <c r="AZ111" i="59"/>
  <c r="BB111" i="59"/>
  <c r="BC111" i="59"/>
  <c r="AW111" i="59"/>
  <c r="AX111" i="59"/>
  <c r="AY111" i="59"/>
  <c r="BA111" i="59"/>
  <c r="V111" i="59"/>
  <c r="AM111" i="59"/>
  <c r="X111" i="59"/>
  <c r="AS111" i="59"/>
  <c r="AV111" i="59"/>
  <c r="Y111" i="59"/>
  <c r="AT111" i="59"/>
  <c r="Z111" i="59"/>
  <c r="AA111" i="59"/>
  <c r="AG111" i="59"/>
  <c r="AH111" i="59"/>
  <c r="T111" i="59"/>
  <c r="AL111" i="59"/>
  <c r="U111" i="59"/>
  <c r="AP111" i="59"/>
  <c r="L111" i="59"/>
  <c r="R111" i="59"/>
  <c r="W111" i="59"/>
  <c r="AI111" i="59"/>
  <c r="AJ111" i="59"/>
  <c r="AK111" i="59"/>
  <c r="AR111" i="59"/>
  <c r="J111" i="59"/>
  <c r="D111" i="59"/>
  <c r="Q111" i="59"/>
  <c r="G111" i="59"/>
  <c r="F111" i="59"/>
  <c r="S111" i="59"/>
  <c r="AB111" i="59"/>
  <c r="AC111" i="59"/>
  <c r="AD111" i="59"/>
  <c r="AN111" i="59"/>
  <c r="AE111" i="59"/>
  <c r="AO111" i="59"/>
  <c r="AQ111" i="59"/>
  <c r="AF111" i="59"/>
  <c r="M111" i="59"/>
  <c r="N111" i="59"/>
  <c r="H111" i="59"/>
  <c r="O111" i="59"/>
  <c r="I111" i="59"/>
  <c r="P111" i="59"/>
  <c r="AZ99" i="59"/>
  <c r="BB99" i="59"/>
  <c r="BC99" i="59"/>
  <c r="AV99" i="59"/>
  <c r="AW99" i="59"/>
  <c r="AX99" i="59"/>
  <c r="AY99" i="59"/>
  <c r="BA99" i="59"/>
  <c r="R99" i="59"/>
  <c r="AK99" i="59"/>
  <c r="T99" i="59"/>
  <c r="AM99" i="59"/>
  <c r="U99" i="59"/>
  <c r="AP99" i="59"/>
  <c r="V99" i="59"/>
  <c r="AR99" i="59"/>
  <c r="X99" i="59"/>
  <c r="AS99" i="59"/>
  <c r="F99" i="59"/>
  <c r="Y99" i="59"/>
  <c r="AT99" i="59"/>
  <c r="I99" i="59"/>
  <c r="Z99" i="59"/>
  <c r="M99" i="59"/>
  <c r="AH99" i="59"/>
  <c r="N99" i="59"/>
  <c r="AJ99" i="59"/>
  <c r="J99" i="59"/>
  <c r="K99" i="59"/>
  <c r="L99" i="59"/>
  <c r="O99" i="59"/>
  <c r="AG99" i="59"/>
  <c r="AL99" i="59"/>
  <c r="AA99" i="59"/>
  <c r="D99" i="59"/>
  <c r="AD99" i="59"/>
  <c r="AE99" i="59"/>
  <c r="AN99" i="59"/>
  <c r="AO99" i="59"/>
  <c r="AQ99" i="59"/>
  <c r="AF99" i="59"/>
  <c r="AI99" i="59"/>
  <c r="Q99" i="59"/>
  <c r="S99" i="59"/>
  <c r="H99" i="59"/>
  <c r="E99" i="59"/>
  <c r="G99" i="59"/>
  <c r="AZ87" i="59"/>
  <c r="BB87" i="59"/>
  <c r="BC87" i="59"/>
  <c r="AW87" i="59"/>
  <c r="AX87" i="59"/>
  <c r="AY87" i="59"/>
  <c r="BA87" i="59"/>
  <c r="AV87" i="59"/>
  <c r="U87" i="59"/>
  <c r="AD87" i="59"/>
  <c r="AF87" i="59"/>
  <c r="AH87" i="59"/>
  <c r="AI87" i="59"/>
  <c r="AJ87" i="59"/>
  <c r="AK87" i="59"/>
  <c r="N87" i="59"/>
  <c r="AT87" i="59"/>
  <c r="O87" i="59"/>
  <c r="L87" i="59"/>
  <c r="M87" i="59"/>
  <c r="R87" i="59"/>
  <c r="AL87" i="59"/>
  <c r="AM87" i="59"/>
  <c r="AS87" i="59"/>
  <c r="J87" i="59"/>
  <c r="AP87" i="59"/>
  <c r="AR87" i="59"/>
  <c r="D87" i="59"/>
  <c r="AB87" i="59"/>
  <c r="AN87" i="59"/>
  <c r="AC87" i="59"/>
  <c r="H87" i="59"/>
  <c r="G87" i="59"/>
  <c r="AO87" i="59"/>
  <c r="AG87" i="59"/>
  <c r="AE87" i="59"/>
  <c r="AQ87" i="59"/>
  <c r="P87" i="59"/>
  <c r="K87" i="59"/>
  <c r="E87" i="59"/>
  <c r="Q87" i="59"/>
  <c r="AZ75" i="59"/>
  <c r="BB75" i="59"/>
  <c r="BC75" i="59"/>
  <c r="AV75" i="59"/>
  <c r="AW75" i="59"/>
  <c r="AX75" i="59"/>
  <c r="AY75" i="59"/>
  <c r="BA75" i="59"/>
  <c r="R75" i="59"/>
  <c r="AI75" i="59"/>
  <c r="Z75" i="59"/>
  <c r="F75" i="59"/>
  <c r="AA75" i="59"/>
  <c r="J75" i="59"/>
  <c r="AD75" i="59"/>
  <c r="M75" i="59"/>
  <c r="AF75" i="59"/>
  <c r="N75" i="59"/>
  <c r="AH75" i="59"/>
  <c r="O75" i="59"/>
  <c r="AJ75" i="59"/>
  <c r="W75" i="59"/>
  <c r="AR75" i="59"/>
  <c r="X75" i="59"/>
  <c r="AT75" i="59"/>
  <c r="Y75" i="59"/>
  <c r="T75" i="59"/>
  <c r="U75" i="59"/>
  <c r="V75" i="59"/>
  <c r="AL75" i="59"/>
  <c r="AM75" i="59"/>
  <c r="AP75" i="59"/>
  <c r="AK75" i="59"/>
  <c r="I75" i="59"/>
  <c r="Q75" i="59"/>
  <c r="S75" i="59"/>
  <c r="AB75" i="59"/>
  <c r="AN75" i="59"/>
  <c r="AC75" i="59"/>
  <c r="AO75" i="59"/>
  <c r="AE75" i="59"/>
  <c r="P75" i="59"/>
  <c r="L75" i="59"/>
  <c r="H75" i="59"/>
  <c r="D75" i="59"/>
  <c r="AQ75" i="59"/>
  <c r="K75" i="59"/>
  <c r="E75" i="59"/>
  <c r="AS75" i="59"/>
  <c r="G75" i="59"/>
  <c r="AZ63" i="59"/>
  <c r="BB63" i="59"/>
  <c r="BC63" i="59"/>
  <c r="AX63" i="59"/>
  <c r="AY63" i="59"/>
  <c r="BA63" i="59"/>
  <c r="AW63" i="59"/>
  <c r="M63" i="59"/>
  <c r="AD63" i="59"/>
  <c r="AV63" i="59"/>
  <c r="F63" i="59"/>
  <c r="Z63" i="59"/>
  <c r="AT63" i="59"/>
  <c r="J63" i="59"/>
  <c r="AA63" i="59"/>
  <c r="L63" i="59"/>
  <c r="AF63" i="59"/>
  <c r="N63" i="59"/>
  <c r="AG63" i="59"/>
  <c r="O63" i="59"/>
  <c r="AH63" i="59"/>
  <c r="W63" i="59"/>
  <c r="AM63" i="59"/>
  <c r="X63" i="59"/>
  <c r="AP63" i="59"/>
  <c r="Y63" i="59"/>
  <c r="AR63" i="59"/>
  <c r="R63" i="59"/>
  <c r="T63" i="59"/>
  <c r="U63" i="59"/>
  <c r="V63" i="59"/>
  <c r="AI63" i="59"/>
  <c r="AJ63" i="59"/>
  <c r="AK63" i="59"/>
  <c r="AL63" i="59"/>
  <c r="D63" i="59"/>
  <c r="AS63" i="59"/>
  <c r="E63" i="59"/>
  <c r="Q63" i="59"/>
  <c r="S63" i="59"/>
  <c r="AB63" i="59"/>
  <c r="AN63" i="59"/>
  <c r="AC63" i="59"/>
  <c r="AO63" i="59"/>
  <c r="AE63" i="59"/>
  <c r="AQ63" i="59"/>
  <c r="I63" i="59"/>
  <c r="G63" i="59"/>
  <c r="P63" i="59"/>
  <c r="AZ51" i="59"/>
  <c r="BB51" i="59"/>
  <c r="BC51" i="59"/>
  <c r="AV51" i="59"/>
  <c r="AW51" i="59"/>
  <c r="AX51" i="59"/>
  <c r="AY51" i="59"/>
  <c r="BA51" i="59"/>
  <c r="N51" i="59"/>
  <c r="AJ51" i="59"/>
  <c r="J51" i="59"/>
  <c r="AA51" i="59"/>
  <c r="K51" i="59"/>
  <c r="AF51" i="59"/>
  <c r="L51" i="59"/>
  <c r="AG51" i="59"/>
  <c r="M51" i="59"/>
  <c r="AK51" i="59"/>
  <c r="O51" i="59"/>
  <c r="AL51" i="59"/>
  <c r="X51" i="59"/>
  <c r="AT51" i="59"/>
  <c r="Y51" i="59"/>
  <c r="F51" i="59"/>
  <c r="Z51" i="59"/>
  <c r="R51" i="59"/>
  <c r="U51" i="59"/>
  <c r="AP51" i="59"/>
  <c r="AR51" i="59"/>
  <c r="AS51" i="59"/>
  <c r="V51" i="59"/>
  <c r="W51" i="59"/>
  <c r="AM51" i="59"/>
  <c r="D51" i="59"/>
  <c r="AN51" i="59"/>
  <c r="AE51" i="59"/>
  <c r="AO51" i="59"/>
  <c r="AQ51" i="59"/>
  <c r="AH51" i="59"/>
  <c r="AI51" i="59"/>
  <c r="Q51" i="59"/>
  <c r="S51" i="59"/>
  <c r="T51" i="59"/>
  <c r="I51" i="59"/>
  <c r="G51" i="59"/>
  <c r="H51" i="59"/>
  <c r="AZ39" i="59"/>
  <c r="BB39" i="59"/>
  <c r="BC39" i="59"/>
  <c r="AX39" i="59"/>
  <c r="AY39" i="59"/>
  <c r="BA39" i="59"/>
  <c r="O39" i="59"/>
  <c r="AI39" i="59"/>
  <c r="R39" i="59"/>
  <c r="AJ39" i="59"/>
  <c r="V39" i="59"/>
  <c r="AK39" i="59"/>
  <c r="AV39" i="59"/>
  <c r="W39" i="59"/>
  <c r="AL39" i="59"/>
  <c r="AW39" i="59"/>
  <c r="X39" i="59"/>
  <c r="AM39" i="59"/>
  <c r="Y39" i="59"/>
  <c r="AP39" i="59"/>
  <c r="K39" i="59"/>
  <c r="AT39" i="59"/>
  <c r="L39" i="59"/>
  <c r="M39" i="59"/>
  <c r="N39" i="59"/>
  <c r="Z39" i="59"/>
  <c r="AH39" i="59"/>
  <c r="H39" i="59"/>
  <c r="AR39" i="59"/>
  <c r="J39" i="59"/>
  <c r="AS39" i="59"/>
  <c r="AA39" i="59"/>
  <c r="AD39" i="59"/>
  <c r="AF39" i="59"/>
  <c r="AG39" i="59"/>
  <c r="D39" i="59"/>
  <c r="AN39" i="59"/>
  <c r="P39" i="59"/>
  <c r="Q39" i="59"/>
  <c r="S39" i="59"/>
  <c r="T39" i="59"/>
  <c r="U39" i="59"/>
  <c r="AO39" i="59"/>
  <c r="AB39" i="59"/>
  <c r="AQ39" i="59"/>
  <c r="AC39" i="59"/>
  <c r="E39" i="59"/>
  <c r="F39" i="59"/>
  <c r="AE39" i="59"/>
  <c r="G39" i="59"/>
  <c r="I39" i="59"/>
  <c r="AZ27" i="59"/>
  <c r="BB27" i="59"/>
  <c r="BC27" i="59"/>
  <c r="AV27" i="59"/>
  <c r="AW27" i="59"/>
  <c r="AX27" i="59"/>
  <c r="AY27" i="59"/>
  <c r="BA27" i="59"/>
  <c r="M27" i="59"/>
  <c r="AK27" i="59"/>
  <c r="N27" i="59"/>
  <c r="AL27" i="59"/>
  <c r="O27" i="59"/>
  <c r="AM27" i="59"/>
  <c r="R27" i="59"/>
  <c r="AP27" i="59"/>
  <c r="V27" i="59"/>
  <c r="AR27" i="59"/>
  <c r="Y27" i="59"/>
  <c r="AS27" i="59"/>
  <c r="Z27" i="59"/>
  <c r="AT27" i="59"/>
  <c r="F27" i="59"/>
  <c r="AF27" i="59"/>
  <c r="J27" i="59"/>
  <c r="AJ27" i="59"/>
  <c r="L27" i="59"/>
  <c r="AA27" i="59"/>
  <c r="AD27" i="59"/>
  <c r="AH27" i="59"/>
  <c r="AE27" i="59"/>
  <c r="AO27" i="59"/>
  <c r="T27" i="59"/>
  <c r="U27" i="59"/>
  <c r="W27" i="59"/>
  <c r="H27" i="59"/>
  <c r="X27" i="59"/>
  <c r="AB27" i="59"/>
  <c r="AC27" i="59"/>
  <c r="AN27" i="59"/>
  <c r="AQ27" i="59"/>
  <c r="S27" i="59"/>
  <c r="D27" i="59"/>
  <c r="AG27" i="59"/>
  <c r="AI27" i="59"/>
  <c r="E27" i="59"/>
  <c r="I27" i="59"/>
  <c r="P27" i="59"/>
  <c r="G27" i="59"/>
  <c r="K27" i="59"/>
  <c r="AZ15" i="59"/>
  <c r="BB15" i="59"/>
  <c r="BC15" i="59"/>
  <c r="AV15" i="59"/>
  <c r="AW15" i="59"/>
  <c r="AX15" i="59"/>
  <c r="AY15" i="59"/>
  <c r="BA15" i="59"/>
  <c r="AH15" i="59"/>
  <c r="AJ15" i="59"/>
  <c r="AK15" i="59"/>
  <c r="J15" i="59"/>
  <c r="AL15" i="59"/>
  <c r="K15" i="59"/>
  <c r="AM15" i="59"/>
  <c r="L15" i="59"/>
  <c r="AP15" i="59"/>
  <c r="M15" i="59"/>
  <c r="AR15" i="59"/>
  <c r="U15" i="59"/>
  <c r="O15" i="59"/>
  <c r="T15" i="59"/>
  <c r="AF15" i="59"/>
  <c r="AG15" i="59"/>
  <c r="AT15" i="59"/>
  <c r="AB15" i="59"/>
  <c r="AO15" i="59"/>
  <c r="AC15" i="59"/>
  <c r="AD15" i="59"/>
  <c r="AI15" i="59"/>
  <c r="AE15" i="59"/>
  <c r="Q15" i="59"/>
  <c r="R15" i="59"/>
  <c r="S15" i="59"/>
  <c r="AN15" i="59"/>
  <c r="AQ15" i="59"/>
  <c r="G15" i="59"/>
  <c r="I15" i="59"/>
  <c r="D15" i="59"/>
  <c r="E15" i="59"/>
  <c r="H15" i="59"/>
  <c r="N15" i="59"/>
  <c r="F15" i="59"/>
  <c r="D7" i="59"/>
  <c r="D201" i="59"/>
  <c r="D142" i="59"/>
  <c r="E207" i="59"/>
  <c r="E151" i="59"/>
  <c r="E23" i="59"/>
  <c r="F215" i="59"/>
  <c r="G9" i="59"/>
  <c r="H199" i="59"/>
  <c r="I195" i="59"/>
  <c r="J32" i="59"/>
  <c r="M234" i="59"/>
  <c r="N202" i="59"/>
  <c r="N168" i="59"/>
  <c r="N136" i="59"/>
  <c r="M106" i="59"/>
  <c r="N44" i="59"/>
  <c r="P15" i="59"/>
  <c r="W226" i="59"/>
  <c r="AD215" i="59"/>
  <c r="Z208" i="59"/>
  <c r="V198" i="59"/>
  <c r="AB183" i="59"/>
  <c r="Y172" i="59"/>
  <c r="W162" i="59"/>
  <c r="AE151" i="59"/>
  <c r="AC147" i="59"/>
  <c r="X131" i="59"/>
  <c r="W99" i="59"/>
  <c r="AC51" i="59"/>
  <c r="Q19" i="59"/>
  <c r="T5" i="59"/>
  <c r="AH214" i="59"/>
  <c r="AG123" i="59"/>
  <c r="AR85" i="59"/>
  <c r="R207" i="59"/>
  <c r="O166" i="59"/>
  <c r="AV179" i="59"/>
  <c r="BB179" i="59"/>
  <c r="BC179" i="59"/>
  <c r="AW179" i="59"/>
  <c r="AX179" i="59"/>
  <c r="AY179" i="59"/>
  <c r="AZ179" i="59"/>
  <c r="BA179" i="59"/>
  <c r="O179" i="59"/>
  <c r="AH179" i="59"/>
  <c r="K179" i="59"/>
  <c r="AA179" i="59"/>
  <c r="L179" i="59"/>
  <c r="AF179" i="59"/>
  <c r="M179" i="59"/>
  <c r="AG179" i="59"/>
  <c r="N179" i="59"/>
  <c r="AI179" i="59"/>
  <c r="Z179" i="59"/>
  <c r="AJ179" i="59"/>
  <c r="AK179" i="59"/>
  <c r="I179" i="59"/>
  <c r="AL179" i="59"/>
  <c r="J179" i="59"/>
  <c r="AM179" i="59"/>
  <c r="R179" i="59"/>
  <c r="AP179" i="59"/>
  <c r="T179" i="59"/>
  <c r="AR179" i="59"/>
  <c r="U179" i="59"/>
  <c r="AS179" i="59"/>
  <c r="W179" i="59"/>
  <c r="V179" i="59"/>
  <c r="X179" i="59"/>
  <c r="AN179" i="59"/>
  <c r="S179" i="59"/>
  <c r="Y179" i="59"/>
  <c r="AO179" i="59"/>
  <c r="AT179" i="59"/>
  <c r="AQ179" i="59"/>
  <c r="P179" i="59"/>
  <c r="H179" i="59"/>
  <c r="Q179" i="59"/>
  <c r="AB179" i="59"/>
  <c r="AC179" i="59"/>
  <c r="F179" i="59"/>
  <c r="AW58" i="59"/>
  <c r="AY58" i="59"/>
  <c r="AZ58" i="59"/>
  <c r="BA58" i="59"/>
  <c r="BB58" i="59"/>
  <c r="BC58" i="59"/>
  <c r="AV58" i="59"/>
  <c r="AX58" i="59"/>
  <c r="D58" i="59"/>
  <c r="AB58" i="59"/>
  <c r="AR58" i="59"/>
  <c r="AC58" i="59"/>
  <c r="F58" i="59"/>
  <c r="AD58" i="59"/>
  <c r="G58" i="59"/>
  <c r="AE58" i="59"/>
  <c r="H58" i="59"/>
  <c r="AF58" i="59"/>
  <c r="I58" i="59"/>
  <c r="AG58" i="59"/>
  <c r="T58" i="59"/>
  <c r="AP58" i="59"/>
  <c r="U58" i="59"/>
  <c r="AQ58" i="59"/>
  <c r="X58" i="59"/>
  <c r="AS58" i="59"/>
  <c r="L58" i="59"/>
  <c r="P58" i="59"/>
  <c r="R58" i="59"/>
  <c r="S58" i="59"/>
  <c r="AJ58" i="59"/>
  <c r="AM58" i="59"/>
  <c r="AN58" i="59"/>
  <c r="AO58" i="59"/>
  <c r="AL58" i="59"/>
  <c r="AT58" i="59"/>
  <c r="AU58" i="59"/>
  <c r="AI58" i="59"/>
  <c r="AK58" i="59"/>
  <c r="Q58" i="59"/>
  <c r="V58" i="59"/>
  <c r="AH58" i="59"/>
  <c r="W58" i="59"/>
  <c r="Y58" i="59"/>
  <c r="Z58" i="59"/>
  <c r="E58" i="59"/>
  <c r="K58" i="59"/>
  <c r="M58" i="59"/>
  <c r="N58" i="59"/>
  <c r="O58" i="59"/>
  <c r="J58" i="59"/>
  <c r="BC140" i="59"/>
  <c r="AV140" i="59"/>
  <c r="AW140" i="59"/>
  <c r="AX140" i="59"/>
  <c r="AY140" i="59"/>
  <c r="AZ140" i="59"/>
  <c r="BA140" i="59"/>
  <c r="BB140" i="59"/>
  <c r="S140" i="59"/>
  <c r="AO140" i="59"/>
  <c r="L140" i="59"/>
  <c r="AL140" i="59"/>
  <c r="P140" i="59"/>
  <c r="AM140" i="59"/>
  <c r="Q140" i="59"/>
  <c r="AN140" i="59"/>
  <c r="R140" i="59"/>
  <c r="AP140" i="59"/>
  <c r="T140" i="59"/>
  <c r="U140" i="59"/>
  <c r="AB140" i="59"/>
  <c r="AC140" i="59"/>
  <c r="AD140" i="59"/>
  <c r="AE140" i="59"/>
  <c r="AF140" i="59"/>
  <c r="D140" i="59"/>
  <c r="AG140" i="59"/>
  <c r="G140" i="59"/>
  <c r="AS140" i="59"/>
  <c r="E140" i="59"/>
  <c r="H140" i="59"/>
  <c r="AR140" i="59"/>
  <c r="I140" i="59"/>
  <c r="AQ140" i="59"/>
  <c r="AJ140" i="59"/>
  <c r="AT140" i="59"/>
  <c r="AK140" i="59"/>
  <c r="V140" i="59"/>
  <c r="W140" i="59"/>
  <c r="M140" i="59"/>
  <c r="K140" i="59"/>
  <c r="X140" i="59"/>
  <c r="N140" i="59"/>
  <c r="J140" i="59"/>
  <c r="Y140" i="59"/>
  <c r="O140" i="59"/>
  <c r="Z140" i="59"/>
  <c r="AA140" i="59"/>
  <c r="AH140" i="59"/>
  <c r="AI140" i="59"/>
  <c r="AX10" i="59"/>
  <c r="AU23" i="59"/>
  <c r="AV13" i="59"/>
  <c r="AW13" i="59"/>
  <c r="AX13" i="59"/>
  <c r="AY13" i="59"/>
  <c r="AZ13" i="59"/>
  <c r="BA13" i="59"/>
  <c r="BB13" i="59"/>
  <c r="BC13" i="59"/>
  <c r="X13" i="59"/>
  <c r="F13" i="59"/>
  <c r="Y13" i="59"/>
  <c r="I13" i="59"/>
  <c r="Z13" i="59"/>
  <c r="J13" i="59"/>
  <c r="AF13" i="59"/>
  <c r="L13" i="59"/>
  <c r="AH13" i="59"/>
  <c r="M13" i="59"/>
  <c r="AJ13" i="59"/>
  <c r="N13" i="59"/>
  <c r="AK13" i="59"/>
  <c r="T13" i="59"/>
  <c r="AP13" i="59"/>
  <c r="V13" i="59"/>
  <c r="W13" i="59"/>
  <c r="AL13" i="59"/>
  <c r="AM13" i="59"/>
  <c r="AR13" i="59"/>
  <c r="O13" i="59"/>
  <c r="R13" i="59"/>
  <c r="AS13" i="59"/>
  <c r="AN13" i="59"/>
  <c r="AO13" i="59"/>
  <c r="AG13" i="59"/>
  <c r="AQ13" i="59"/>
  <c r="AT13" i="59"/>
  <c r="AE13" i="59"/>
  <c r="Q13" i="59"/>
  <c r="S13" i="59"/>
  <c r="U13" i="59"/>
  <c r="AA13" i="59"/>
  <c r="G13" i="59"/>
  <c r="E13" i="59"/>
  <c r="D13" i="59"/>
  <c r="AB13" i="59"/>
  <c r="P13" i="59"/>
  <c r="AC13" i="59"/>
  <c r="H13" i="59"/>
  <c r="AD13" i="59"/>
  <c r="AI13" i="59"/>
  <c r="AY230" i="59"/>
  <c r="AZ230" i="59"/>
  <c r="BA230" i="59"/>
  <c r="BB230" i="59"/>
  <c r="BC230" i="59"/>
  <c r="AV230" i="59"/>
  <c r="AW230" i="59"/>
  <c r="AX230" i="59"/>
  <c r="E230" i="59"/>
  <c r="W230" i="59"/>
  <c r="AN230" i="59"/>
  <c r="F230" i="59"/>
  <c r="X230" i="59"/>
  <c r="AO230" i="59"/>
  <c r="G230" i="59"/>
  <c r="Z230" i="59"/>
  <c r="AP230" i="59"/>
  <c r="H230" i="59"/>
  <c r="AA230" i="59"/>
  <c r="AQ230" i="59"/>
  <c r="I230" i="59"/>
  <c r="AB230" i="59"/>
  <c r="AR230" i="59"/>
  <c r="K230" i="59"/>
  <c r="AC230" i="59"/>
  <c r="AS230" i="59"/>
  <c r="L230" i="59"/>
  <c r="AD230" i="59"/>
  <c r="P230" i="59"/>
  <c r="AE230" i="59"/>
  <c r="S230" i="59"/>
  <c r="AG230" i="59"/>
  <c r="D230" i="59"/>
  <c r="R230" i="59"/>
  <c r="T230" i="59"/>
  <c r="U230" i="59"/>
  <c r="AF230" i="59"/>
  <c r="AJ230" i="59"/>
  <c r="AM230" i="59"/>
  <c r="AH230" i="59"/>
  <c r="AI230" i="59"/>
  <c r="AK230" i="59"/>
  <c r="Q230" i="59"/>
  <c r="M230" i="59"/>
  <c r="V230" i="59"/>
  <c r="N230" i="59"/>
  <c r="Y230" i="59"/>
  <c r="O230" i="59"/>
  <c r="AY218" i="59"/>
  <c r="AZ218" i="59"/>
  <c r="BA218" i="59"/>
  <c r="BB218" i="59"/>
  <c r="BC218" i="59"/>
  <c r="AV218" i="59"/>
  <c r="AW218" i="59"/>
  <c r="AX218" i="59"/>
  <c r="Z218" i="59"/>
  <c r="AO218" i="59"/>
  <c r="AA218" i="59"/>
  <c r="AP218" i="59"/>
  <c r="D218" i="59"/>
  <c r="AB218" i="59"/>
  <c r="AQ218" i="59"/>
  <c r="E218" i="59"/>
  <c r="AC218" i="59"/>
  <c r="AR218" i="59"/>
  <c r="F218" i="59"/>
  <c r="AD218" i="59"/>
  <c r="AS218" i="59"/>
  <c r="G218" i="59"/>
  <c r="AE218" i="59"/>
  <c r="AU218" i="59"/>
  <c r="H218" i="59"/>
  <c r="AF218" i="59"/>
  <c r="I218" i="59"/>
  <c r="AG218" i="59"/>
  <c r="T218" i="59"/>
  <c r="AL218" i="59"/>
  <c r="Q218" i="59"/>
  <c r="AT218" i="59"/>
  <c r="W218" i="59"/>
  <c r="X218" i="59"/>
  <c r="AJ218" i="59"/>
  <c r="AM218" i="59"/>
  <c r="AH218" i="59"/>
  <c r="AI218" i="59"/>
  <c r="Y218" i="59"/>
  <c r="AK218" i="59"/>
  <c r="J218" i="59"/>
  <c r="L218" i="59"/>
  <c r="K218" i="59"/>
  <c r="AN218" i="59"/>
  <c r="R218" i="59"/>
  <c r="M218" i="59"/>
  <c r="AY206" i="59"/>
  <c r="AZ206" i="59"/>
  <c r="BA206" i="59"/>
  <c r="BB206" i="59"/>
  <c r="BC206" i="59"/>
  <c r="AV206" i="59"/>
  <c r="AW206" i="59"/>
  <c r="AX206" i="59"/>
  <c r="D206" i="59"/>
  <c r="U206" i="59"/>
  <c r="AQ206" i="59"/>
  <c r="W206" i="59"/>
  <c r="AS206" i="59"/>
  <c r="G206" i="59"/>
  <c r="AB206" i="59"/>
  <c r="H206" i="59"/>
  <c r="AC206" i="59"/>
  <c r="AT206" i="59"/>
  <c r="I206" i="59"/>
  <c r="AD206" i="59"/>
  <c r="L206" i="59"/>
  <c r="AE206" i="59"/>
  <c r="N206" i="59"/>
  <c r="AF206" i="59"/>
  <c r="O206" i="59"/>
  <c r="AG206" i="59"/>
  <c r="P206" i="59"/>
  <c r="AJ206" i="59"/>
  <c r="R206" i="59"/>
  <c r="AO206" i="59"/>
  <c r="M206" i="59"/>
  <c r="AL206" i="59"/>
  <c r="AH206" i="59"/>
  <c r="Q206" i="59"/>
  <c r="AN206" i="59"/>
  <c r="AI206" i="59"/>
  <c r="S206" i="59"/>
  <c r="AK206" i="59"/>
  <c r="T206" i="59"/>
  <c r="AM206" i="59"/>
  <c r="AP206" i="59"/>
  <c r="AA206" i="59"/>
  <c r="E206" i="59"/>
  <c r="J206" i="59"/>
  <c r="V206" i="59"/>
  <c r="F206" i="59"/>
  <c r="AY194" i="59"/>
  <c r="AZ194" i="59"/>
  <c r="BA194" i="59"/>
  <c r="BB194" i="59"/>
  <c r="BC194" i="59"/>
  <c r="AV194" i="59"/>
  <c r="AW194" i="59"/>
  <c r="AX194" i="59"/>
  <c r="E194" i="59"/>
  <c r="AB194" i="59"/>
  <c r="AS194" i="59"/>
  <c r="F194" i="59"/>
  <c r="AC194" i="59"/>
  <c r="I194" i="59"/>
  <c r="AJ194" i="59"/>
  <c r="O194" i="59"/>
  <c r="AM194" i="59"/>
  <c r="P194" i="59"/>
  <c r="AN194" i="59"/>
  <c r="AT194" i="59"/>
  <c r="Q194" i="59"/>
  <c r="AO194" i="59"/>
  <c r="R194" i="59"/>
  <c r="AP194" i="59"/>
  <c r="S194" i="59"/>
  <c r="AQ194" i="59"/>
  <c r="T194" i="59"/>
  <c r="AR194" i="59"/>
  <c r="U194" i="59"/>
  <c r="AD194" i="59"/>
  <c r="AF194" i="59"/>
  <c r="D194" i="59"/>
  <c r="AH194" i="59"/>
  <c r="G194" i="59"/>
  <c r="AI194" i="59"/>
  <c r="AA194" i="59"/>
  <c r="AK194" i="59"/>
  <c r="AE194" i="59"/>
  <c r="L194" i="59"/>
  <c r="AL194" i="59"/>
  <c r="K194" i="59"/>
  <c r="AG194" i="59"/>
  <c r="V194" i="59"/>
  <c r="W194" i="59"/>
  <c r="X194" i="59"/>
  <c r="Y194" i="59"/>
  <c r="J194" i="59"/>
  <c r="AY182" i="59"/>
  <c r="AZ182" i="59"/>
  <c r="BA182" i="59"/>
  <c r="BB182" i="59"/>
  <c r="BC182" i="59"/>
  <c r="AV182" i="59"/>
  <c r="AW182" i="59"/>
  <c r="AX182" i="59"/>
  <c r="G182" i="59"/>
  <c r="AA182" i="59"/>
  <c r="AQ182" i="59"/>
  <c r="L182" i="59"/>
  <c r="AE182" i="59"/>
  <c r="O182" i="59"/>
  <c r="AG182" i="59"/>
  <c r="P182" i="59"/>
  <c r="AJ182" i="59"/>
  <c r="U182" i="59"/>
  <c r="AB182" i="59"/>
  <c r="AC182" i="59"/>
  <c r="D182" i="59"/>
  <c r="AD182" i="59"/>
  <c r="E182" i="59"/>
  <c r="AF182" i="59"/>
  <c r="H182" i="59"/>
  <c r="AM182" i="59"/>
  <c r="I182" i="59"/>
  <c r="AN182" i="59"/>
  <c r="N182" i="59"/>
  <c r="AO182" i="59"/>
  <c r="R182" i="59"/>
  <c r="AR182" i="59"/>
  <c r="Q182" i="59"/>
  <c r="S182" i="59"/>
  <c r="W182" i="59"/>
  <c r="T182" i="59"/>
  <c r="AH182" i="59"/>
  <c r="AP182" i="59"/>
  <c r="AI182" i="59"/>
  <c r="AS182" i="59"/>
  <c r="AK182" i="59"/>
  <c r="AL182" i="59"/>
  <c r="V182" i="59"/>
  <c r="M182" i="59"/>
  <c r="X182" i="59"/>
  <c r="AT182" i="59"/>
  <c r="Y182" i="59"/>
  <c r="Z182" i="59"/>
  <c r="AV170" i="59"/>
  <c r="AW170" i="59"/>
  <c r="AX170" i="59"/>
  <c r="AY170" i="59"/>
  <c r="AZ170" i="59"/>
  <c r="BA170" i="59"/>
  <c r="BB170" i="59"/>
  <c r="BC170" i="59"/>
  <c r="D170" i="59"/>
  <c r="X170" i="59"/>
  <c r="AO170" i="59"/>
  <c r="F170" i="59"/>
  <c r="AA170" i="59"/>
  <c r="AR170" i="59"/>
  <c r="R170" i="59"/>
  <c r="AM170" i="59"/>
  <c r="S170" i="59"/>
  <c r="AN170" i="59"/>
  <c r="T170" i="59"/>
  <c r="AS170" i="59"/>
  <c r="U170" i="59"/>
  <c r="AB170" i="59"/>
  <c r="AC170" i="59"/>
  <c r="L170" i="59"/>
  <c r="AG170" i="59"/>
  <c r="I170" i="59"/>
  <c r="O170" i="59"/>
  <c r="P170" i="59"/>
  <c r="AD170" i="59"/>
  <c r="AE170" i="59"/>
  <c r="AF170" i="59"/>
  <c r="AJ170" i="59"/>
  <c r="AL170" i="59"/>
  <c r="AH170" i="59"/>
  <c r="V170" i="59"/>
  <c r="AI170" i="59"/>
  <c r="AK170" i="59"/>
  <c r="G170" i="59"/>
  <c r="AP170" i="59"/>
  <c r="H170" i="59"/>
  <c r="AQ170" i="59"/>
  <c r="AT170" i="59"/>
  <c r="Y170" i="59"/>
  <c r="M170" i="59"/>
  <c r="Z170" i="59"/>
  <c r="N170" i="59"/>
  <c r="J170" i="59"/>
  <c r="K170" i="59"/>
  <c r="E170" i="59"/>
  <c r="AV158" i="59"/>
  <c r="AW158" i="59"/>
  <c r="AX158" i="59"/>
  <c r="AY158" i="59"/>
  <c r="AZ158" i="59"/>
  <c r="BA158" i="59"/>
  <c r="BB158" i="59"/>
  <c r="BC158" i="59"/>
  <c r="G158" i="59"/>
  <c r="AD158" i="59"/>
  <c r="H158" i="59"/>
  <c r="AE158" i="59"/>
  <c r="R158" i="59"/>
  <c r="AQ158" i="59"/>
  <c r="S158" i="59"/>
  <c r="AR158" i="59"/>
  <c r="T158" i="59"/>
  <c r="AS158" i="59"/>
  <c r="U158" i="59"/>
  <c r="AB158" i="59"/>
  <c r="D158" i="59"/>
  <c r="AC158" i="59"/>
  <c r="E158" i="59"/>
  <c r="AF158" i="59"/>
  <c r="F158" i="59"/>
  <c r="AG158" i="59"/>
  <c r="O158" i="59"/>
  <c r="AN158" i="59"/>
  <c r="I158" i="59"/>
  <c r="AH158" i="59"/>
  <c r="P158" i="59"/>
  <c r="Q158" i="59"/>
  <c r="AM158" i="59"/>
  <c r="AO158" i="59"/>
  <c r="AP158" i="59"/>
  <c r="AJ158" i="59"/>
  <c r="AK158" i="59"/>
  <c r="AL158" i="59"/>
  <c r="L158" i="59"/>
  <c r="J158" i="59"/>
  <c r="AT158" i="59"/>
  <c r="AI158" i="59"/>
  <c r="M158" i="59"/>
  <c r="N158" i="59"/>
  <c r="AW146" i="59"/>
  <c r="AX146" i="59"/>
  <c r="AY146" i="59"/>
  <c r="BA146" i="59"/>
  <c r="BB146" i="59"/>
  <c r="AZ146" i="59"/>
  <c r="AV146" i="59"/>
  <c r="BC146" i="59"/>
  <c r="G146" i="59"/>
  <c r="AB146" i="59"/>
  <c r="AS146" i="59"/>
  <c r="H146" i="59"/>
  <c r="AE146" i="59"/>
  <c r="I146" i="59"/>
  <c r="AF146" i="59"/>
  <c r="L146" i="59"/>
  <c r="AG146" i="59"/>
  <c r="N146" i="59"/>
  <c r="AO146" i="59"/>
  <c r="Q146" i="59"/>
  <c r="AP146" i="59"/>
  <c r="R146" i="59"/>
  <c r="AQ146" i="59"/>
  <c r="S146" i="59"/>
  <c r="AR146" i="59"/>
  <c r="T146" i="59"/>
  <c r="U146" i="59"/>
  <c r="X146" i="59"/>
  <c r="AA146" i="59"/>
  <c r="D146" i="59"/>
  <c r="AL146" i="59"/>
  <c r="E146" i="59"/>
  <c r="F146" i="59"/>
  <c r="AJ146" i="59"/>
  <c r="AM146" i="59"/>
  <c r="AN146" i="59"/>
  <c r="AK146" i="59"/>
  <c r="AT146" i="59"/>
  <c r="AD146" i="59"/>
  <c r="O146" i="59"/>
  <c r="P146" i="59"/>
  <c r="K146" i="59"/>
  <c r="V146" i="59"/>
  <c r="W146" i="59"/>
  <c r="J146" i="59"/>
  <c r="AW134" i="59"/>
  <c r="AX134" i="59"/>
  <c r="AY134" i="59"/>
  <c r="AZ134" i="59"/>
  <c r="BA134" i="59"/>
  <c r="BB134" i="59"/>
  <c r="BC134" i="59"/>
  <c r="AV134" i="59"/>
  <c r="S134" i="59"/>
  <c r="AL134" i="59"/>
  <c r="L134" i="59"/>
  <c r="AE134" i="59"/>
  <c r="O134" i="59"/>
  <c r="AF134" i="59"/>
  <c r="P134" i="59"/>
  <c r="AG134" i="59"/>
  <c r="Q134" i="59"/>
  <c r="AJ134" i="59"/>
  <c r="R134" i="59"/>
  <c r="AM134" i="59"/>
  <c r="T134" i="59"/>
  <c r="AN134" i="59"/>
  <c r="G134" i="59"/>
  <c r="H134" i="59"/>
  <c r="AC134" i="59"/>
  <c r="U134" i="59"/>
  <c r="X134" i="59"/>
  <c r="AA134" i="59"/>
  <c r="AB134" i="59"/>
  <c r="AD134" i="59"/>
  <c r="AO134" i="59"/>
  <c r="AQ134" i="59"/>
  <c r="AR134" i="59"/>
  <c r="E134" i="59"/>
  <c r="F134" i="59"/>
  <c r="AS134" i="59"/>
  <c r="AP134" i="59"/>
  <c r="W134" i="59"/>
  <c r="AT134" i="59"/>
  <c r="Z134" i="59"/>
  <c r="D134" i="59"/>
  <c r="I134" i="59"/>
  <c r="AH134" i="59"/>
  <c r="AI134" i="59"/>
  <c r="V134" i="59"/>
  <c r="AK134" i="59"/>
  <c r="Y134" i="59"/>
  <c r="M134" i="59"/>
  <c r="N134" i="59"/>
  <c r="AW122" i="59"/>
  <c r="AX122" i="59"/>
  <c r="AY122" i="59"/>
  <c r="AZ122" i="59"/>
  <c r="BA122" i="59"/>
  <c r="BB122" i="59"/>
  <c r="BC122" i="59"/>
  <c r="AV122" i="59"/>
  <c r="Q122" i="59"/>
  <c r="AJ122" i="59"/>
  <c r="R122" i="59"/>
  <c r="AM122" i="59"/>
  <c r="S122" i="59"/>
  <c r="AN122" i="59"/>
  <c r="D122" i="59"/>
  <c r="T122" i="59"/>
  <c r="AO122" i="59"/>
  <c r="E122" i="59"/>
  <c r="U122" i="59"/>
  <c r="AP122" i="59"/>
  <c r="F122" i="59"/>
  <c r="X122" i="59"/>
  <c r="AQ122" i="59"/>
  <c r="L122" i="59"/>
  <c r="AE122" i="59"/>
  <c r="O122" i="59"/>
  <c r="AF122" i="59"/>
  <c r="AS122" i="59"/>
  <c r="G122" i="59"/>
  <c r="H122" i="59"/>
  <c r="I122" i="59"/>
  <c r="P122" i="59"/>
  <c r="AD122" i="59"/>
  <c r="AG122" i="59"/>
  <c r="AA122" i="59"/>
  <c r="AB122" i="59"/>
  <c r="AR122" i="59"/>
  <c r="AH122" i="59"/>
  <c r="M122" i="59"/>
  <c r="V122" i="59"/>
  <c r="AI122" i="59"/>
  <c r="Y122" i="59"/>
  <c r="AK122" i="59"/>
  <c r="Z122" i="59"/>
  <c r="N122" i="59"/>
  <c r="J122" i="59"/>
  <c r="K122" i="59"/>
  <c r="AL122" i="59"/>
  <c r="AT122" i="59"/>
  <c r="W122" i="59"/>
  <c r="AC122" i="59"/>
  <c r="AW110" i="59"/>
  <c r="AY110" i="59"/>
  <c r="AZ110" i="59"/>
  <c r="BA110" i="59"/>
  <c r="BB110" i="59"/>
  <c r="BC110" i="59"/>
  <c r="AV110" i="59"/>
  <c r="AX110" i="59"/>
  <c r="R110" i="59"/>
  <c r="AM110" i="59"/>
  <c r="Q110" i="59"/>
  <c r="AN110" i="59"/>
  <c r="S110" i="59"/>
  <c r="AO110" i="59"/>
  <c r="T110" i="59"/>
  <c r="AP110" i="59"/>
  <c r="U110" i="59"/>
  <c r="AQ110" i="59"/>
  <c r="D110" i="59"/>
  <c r="X110" i="59"/>
  <c r="AR110" i="59"/>
  <c r="F110" i="59"/>
  <c r="AA110" i="59"/>
  <c r="AS110" i="59"/>
  <c r="L110" i="59"/>
  <c r="AE110" i="59"/>
  <c r="N110" i="59"/>
  <c r="AF110" i="59"/>
  <c r="G110" i="59"/>
  <c r="H110" i="59"/>
  <c r="I110" i="59"/>
  <c r="P110" i="59"/>
  <c r="AD110" i="59"/>
  <c r="AG110" i="59"/>
  <c r="AB110" i="59"/>
  <c r="AC110" i="59"/>
  <c r="Y110" i="59"/>
  <c r="Z110" i="59"/>
  <c r="M110" i="59"/>
  <c r="AL110" i="59"/>
  <c r="AH110" i="59"/>
  <c r="AT110" i="59"/>
  <c r="AI110" i="59"/>
  <c r="AJ110" i="59"/>
  <c r="AK110" i="59"/>
  <c r="V110" i="59"/>
  <c r="W110" i="59"/>
  <c r="O110" i="59"/>
  <c r="J110" i="59"/>
  <c r="K110" i="59"/>
  <c r="E110" i="59"/>
  <c r="AW98" i="59"/>
  <c r="AY98" i="59"/>
  <c r="AZ98" i="59"/>
  <c r="BA98" i="59"/>
  <c r="BB98" i="59"/>
  <c r="BC98" i="59"/>
  <c r="AV98" i="59"/>
  <c r="AX98" i="59"/>
  <c r="T98" i="59"/>
  <c r="AP98" i="59"/>
  <c r="R98" i="59"/>
  <c r="AO98" i="59"/>
  <c r="S98" i="59"/>
  <c r="AQ98" i="59"/>
  <c r="U98" i="59"/>
  <c r="AR98" i="59"/>
  <c r="X98" i="59"/>
  <c r="AS98" i="59"/>
  <c r="D98" i="59"/>
  <c r="AB98" i="59"/>
  <c r="F98" i="59"/>
  <c r="AD98" i="59"/>
  <c r="L98" i="59"/>
  <c r="AL98" i="59"/>
  <c r="P98" i="59"/>
  <c r="AM98" i="59"/>
  <c r="AG98" i="59"/>
  <c r="AJ98" i="59"/>
  <c r="AN98" i="59"/>
  <c r="I98" i="59"/>
  <c r="Q98" i="59"/>
  <c r="G98" i="59"/>
  <c r="H98" i="59"/>
  <c r="AE98" i="59"/>
  <c r="AH98" i="59"/>
  <c r="AI98" i="59"/>
  <c r="V98" i="59"/>
  <c r="W98" i="59"/>
  <c r="K98" i="59"/>
  <c r="AT98" i="59"/>
  <c r="Y98" i="59"/>
  <c r="AF98" i="59"/>
  <c r="Z98" i="59"/>
  <c r="AK98" i="59"/>
  <c r="AA98" i="59"/>
  <c r="AC98" i="59"/>
  <c r="M98" i="59"/>
  <c r="N98" i="59"/>
  <c r="O98" i="59"/>
  <c r="J98" i="59"/>
  <c r="AW86" i="59"/>
  <c r="AY86" i="59"/>
  <c r="AZ86" i="59"/>
  <c r="BA86" i="59"/>
  <c r="BB86" i="59"/>
  <c r="BC86" i="59"/>
  <c r="AV86" i="59"/>
  <c r="AX86" i="59"/>
  <c r="H86" i="59"/>
  <c r="AM86" i="59"/>
  <c r="F86" i="59"/>
  <c r="AL86" i="59"/>
  <c r="G86" i="59"/>
  <c r="AN86" i="59"/>
  <c r="I86" i="59"/>
  <c r="AP86" i="59"/>
  <c r="L86" i="59"/>
  <c r="AQ86" i="59"/>
  <c r="P86" i="59"/>
  <c r="AR86" i="59"/>
  <c r="R86" i="59"/>
  <c r="AS86" i="59"/>
  <c r="AE86" i="59"/>
  <c r="AG86" i="59"/>
  <c r="AD86" i="59"/>
  <c r="AJ86" i="59"/>
  <c r="U86" i="59"/>
  <c r="D86" i="59"/>
  <c r="AO86" i="59"/>
  <c r="AH86" i="59"/>
  <c r="AT86" i="59"/>
  <c r="AI86" i="59"/>
  <c r="AK86" i="59"/>
  <c r="J86" i="59"/>
  <c r="AB86" i="59"/>
  <c r="Q86" i="59"/>
  <c r="M86" i="59"/>
  <c r="N86" i="59"/>
  <c r="AF86" i="59"/>
  <c r="O86" i="59"/>
  <c r="K86" i="59"/>
  <c r="E86" i="59"/>
  <c r="AC86" i="59"/>
  <c r="AW74" i="59"/>
  <c r="AY74" i="59"/>
  <c r="AZ74" i="59"/>
  <c r="BA74" i="59"/>
  <c r="BB74" i="59"/>
  <c r="BC74" i="59"/>
  <c r="AV74" i="59"/>
  <c r="AX74" i="59"/>
  <c r="R74" i="59"/>
  <c r="AL74" i="59"/>
  <c r="Z74" i="59"/>
  <c r="AS74" i="59"/>
  <c r="AB74" i="59"/>
  <c r="D74" i="59"/>
  <c r="AD74" i="59"/>
  <c r="F74" i="59"/>
  <c r="AE74" i="59"/>
  <c r="G74" i="59"/>
  <c r="AF74" i="59"/>
  <c r="H74" i="59"/>
  <c r="AG74" i="59"/>
  <c r="T74" i="59"/>
  <c r="AO74" i="59"/>
  <c r="U74" i="59"/>
  <c r="AQ74" i="59"/>
  <c r="X74" i="59"/>
  <c r="AR74" i="59"/>
  <c r="I74" i="59"/>
  <c r="AJ74" i="59"/>
  <c r="AM74" i="59"/>
  <c r="O74" i="59"/>
  <c r="S74" i="59"/>
  <c r="AN74" i="59"/>
  <c r="W74" i="59"/>
  <c r="Y74" i="59"/>
  <c r="AA74" i="59"/>
  <c r="AC74" i="59"/>
  <c r="AP74" i="59"/>
  <c r="AT74" i="59"/>
  <c r="AH74" i="59"/>
  <c r="V74" i="59"/>
  <c r="L74" i="59"/>
  <c r="K74" i="59"/>
  <c r="E74" i="59"/>
  <c r="AW62" i="59"/>
  <c r="AY62" i="59"/>
  <c r="AZ62" i="59"/>
  <c r="BA62" i="59"/>
  <c r="BB62" i="59"/>
  <c r="BC62" i="59"/>
  <c r="AV62" i="59"/>
  <c r="AX62" i="59"/>
  <c r="H62" i="59"/>
  <c r="AD62" i="59"/>
  <c r="X62" i="59"/>
  <c r="Z62" i="59"/>
  <c r="D62" i="59"/>
  <c r="AA62" i="59"/>
  <c r="F62" i="59"/>
  <c r="AB62" i="59"/>
  <c r="G62" i="59"/>
  <c r="AE62" i="59"/>
  <c r="S62" i="59"/>
  <c r="AP62" i="59"/>
  <c r="T62" i="59"/>
  <c r="AR62" i="59"/>
  <c r="U62" i="59"/>
  <c r="AS62" i="59"/>
  <c r="I62" i="59"/>
  <c r="L62" i="59"/>
  <c r="AG62" i="59"/>
  <c r="AJ62" i="59"/>
  <c r="AN62" i="59"/>
  <c r="P62" i="59"/>
  <c r="R62" i="59"/>
  <c r="AF62" i="59"/>
  <c r="AL62" i="59"/>
  <c r="AM62" i="59"/>
  <c r="AO62" i="59"/>
  <c r="AT62" i="59"/>
  <c r="V62" i="59"/>
  <c r="W62" i="59"/>
  <c r="AH62" i="59"/>
  <c r="Y62" i="59"/>
  <c r="J62" i="59"/>
  <c r="AI62" i="59"/>
  <c r="AC62" i="59"/>
  <c r="AK62" i="59"/>
  <c r="AQ62" i="59"/>
  <c r="M62" i="59"/>
  <c r="N62" i="59"/>
  <c r="Q62" i="59"/>
  <c r="O62" i="59"/>
  <c r="E62" i="59"/>
  <c r="K62" i="59"/>
  <c r="AW50" i="59"/>
  <c r="AY50" i="59"/>
  <c r="AZ50" i="59"/>
  <c r="BA50" i="59"/>
  <c r="BB50" i="59"/>
  <c r="BC50" i="59"/>
  <c r="AV50" i="59"/>
  <c r="AX50" i="59"/>
  <c r="Q50" i="59"/>
  <c r="AM50" i="59"/>
  <c r="G50" i="59"/>
  <c r="AD50" i="59"/>
  <c r="H50" i="59"/>
  <c r="AE50" i="59"/>
  <c r="I50" i="59"/>
  <c r="AF50" i="59"/>
  <c r="L50" i="59"/>
  <c r="AG50" i="59"/>
  <c r="N50" i="59"/>
  <c r="AJ50" i="59"/>
  <c r="U50" i="59"/>
  <c r="AR50" i="59"/>
  <c r="D50" i="59"/>
  <c r="X50" i="59"/>
  <c r="AS50" i="59"/>
  <c r="F50" i="59"/>
  <c r="AB50" i="59"/>
  <c r="AN50" i="59"/>
  <c r="AO50" i="59"/>
  <c r="AP50" i="59"/>
  <c r="AQ50" i="59"/>
  <c r="R50" i="59"/>
  <c r="S50" i="59"/>
  <c r="T50" i="59"/>
  <c r="P50" i="59"/>
  <c r="AL50" i="59"/>
  <c r="AT50" i="59"/>
  <c r="V50" i="59"/>
  <c r="W50" i="59"/>
  <c r="AH50" i="59"/>
  <c r="Y50" i="59"/>
  <c r="J50" i="59"/>
  <c r="AI50" i="59"/>
  <c r="Z50" i="59"/>
  <c r="AK50" i="59"/>
  <c r="AA50" i="59"/>
  <c r="AC50" i="59"/>
  <c r="K50" i="59"/>
  <c r="M50" i="59"/>
  <c r="O50" i="59"/>
  <c r="AW38" i="59"/>
  <c r="AY38" i="59"/>
  <c r="AZ38" i="59"/>
  <c r="BA38" i="59"/>
  <c r="BB38" i="59"/>
  <c r="BC38" i="59"/>
  <c r="AV38" i="59"/>
  <c r="AX38" i="59"/>
  <c r="L38" i="59"/>
  <c r="AM38" i="59"/>
  <c r="O38" i="59"/>
  <c r="AN38" i="59"/>
  <c r="P38" i="59"/>
  <c r="AP38" i="59"/>
  <c r="R38" i="59"/>
  <c r="AQ38" i="59"/>
  <c r="S38" i="59"/>
  <c r="AR38" i="59"/>
  <c r="T38" i="59"/>
  <c r="AS38" i="59"/>
  <c r="F38" i="59"/>
  <c r="G38" i="59"/>
  <c r="H38" i="59"/>
  <c r="I38" i="59"/>
  <c r="U38" i="59"/>
  <c r="AG38" i="59"/>
  <c r="D38" i="59"/>
  <c r="AB38" i="59"/>
  <c r="AD38" i="59"/>
  <c r="AE38" i="59"/>
  <c r="AF38" i="59"/>
  <c r="AL38" i="59"/>
  <c r="AO38" i="59"/>
  <c r="AC38" i="59"/>
  <c r="AT38" i="59"/>
  <c r="AH38" i="59"/>
  <c r="Q38" i="59"/>
  <c r="AI38" i="59"/>
  <c r="N38" i="59"/>
  <c r="J38" i="59"/>
  <c r="K38" i="59"/>
  <c r="AJ38" i="59"/>
  <c r="AK38" i="59"/>
  <c r="AW26" i="59"/>
  <c r="AY26" i="59"/>
  <c r="AZ26" i="59"/>
  <c r="BA26" i="59"/>
  <c r="BB26" i="59"/>
  <c r="BC26" i="59"/>
  <c r="AV26" i="59"/>
  <c r="AX26" i="59"/>
  <c r="P26" i="59"/>
  <c r="AG26" i="59"/>
  <c r="Q26" i="59"/>
  <c r="AJ26" i="59"/>
  <c r="R26" i="59"/>
  <c r="AL26" i="59"/>
  <c r="S26" i="59"/>
  <c r="AN26" i="59"/>
  <c r="T26" i="59"/>
  <c r="AO26" i="59"/>
  <c r="U26" i="59"/>
  <c r="AP26" i="59"/>
  <c r="F26" i="59"/>
  <c r="AA26" i="59"/>
  <c r="AQ26" i="59"/>
  <c r="I26" i="59"/>
  <c r="AD26" i="59"/>
  <c r="AE26" i="59"/>
  <c r="AF26" i="59"/>
  <c r="AR26" i="59"/>
  <c r="AS26" i="59"/>
  <c r="O26" i="59"/>
  <c r="AB26" i="59"/>
  <c r="AC26" i="59"/>
  <c r="G26" i="59"/>
  <c r="H26" i="59"/>
  <c r="L26" i="59"/>
  <c r="W26" i="59"/>
  <c r="AM26" i="59"/>
  <c r="AT26" i="59"/>
  <c r="V26" i="59"/>
  <c r="AH26" i="59"/>
  <c r="X26" i="59"/>
  <c r="AI26" i="59"/>
  <c r="Y26" i="59"/>
  <c r="AK26" i="59"/>
  <c r="E26" i="59"/>
  <c r="M26" i="59"/>
  <c r="J26" i="59"/>
  <c r="N26" i="59"/>
  <c r="K26" i="59"/>
  <c r="AW14" i="59"/>
  <c r="AY14" i="59"/>
  <c r="AZ14" i="59"/>
  <c r="BA14" i="59"/>
  <c r="BB14" i="59"/>
  <c r="BC14" i="59"/>
  <c r="AV14" i="59"/>
  <c r="AX14" i="59"/>
  <c r="D14" i="59"/>
  <c r="Z14" i="59"/>
  <c r="AQ14" i="59"/>
  <c r="G14" i="59"/>
  <c r="AA14" i="59"/>
  <c r="AR14" i="59"/>
  <c r="H14" i="59"/>
  <c r="AB14" i="59"/>
  <c r="AS14" i="59"/>
  <c r="I14" i="59"/>
  <c r="AD14" i="59"/>
  <c r="O14" i="59"/>
  <c r="AE14" i="59"/>
  <c r="P14" i="59"/>
  <c r="AF14" i="59"/>
  <c r="Q14" i="59"/>
  <c r="AG14" i="59"/>
  <c r="T14" i="59"/>
  <c r="AN14" i="59"/>
  <c r="AO14" i="59"/>
  <c r="AP14" i="59"/>
  <c r="X14" i="59"/>
  <c r="AJ14" i="59"/>
  <c r="AM14" i="59"/>
  <c r="R14" i="59"/>
  <c r="S14" i="59"/>
  <c r="U14" i="59"/>
  <c r="W14" i="59"/>
  <c r="AT14" i="59"/>
  <c r="AH14" i="59"/>
  <c r="AI14" i="59"/>
  <c r="V14" i="59"/>
  <c r="AK14" i="59"/>
  <c r="Y14" i="59"/>
  <c r="J14" i="59"/>
  <c r="AC14" i="59"/>
  <c r="AL14" i="59"/>
  <c r="E14" i="59"/>
  <c r="L14" i="59"/>
  <c r="M14" i="59"/>
  <c r="N14" i="59"/>
  <c r="F14" i="59"/>
  <c r="D6" i="59"/>
  <c r="D187" i="59"/>
  <c r="D141" i="59"/>
  <c r="E203" i="59"/>
  <c r="E149" i="59"/>
  <c r="E21" i="59"/>
  <c r="F207" i="59"/>
  <c r="F71" i="59"/>
  <c r="G203" i="59"/>
  <c r="G105" i="59"/>
  <c r="G8" i="59"/>
  <c r="H194" i="59"/>
  <c r="H63" i="59"/>
  <c r="J182" i="59"/>
  <c r="J118" i="59"/>
  <c r="I31" i="59"/>
  <c r="K80" i="59"/>
  <c r="K13" i="59"/>
  <c r="N194" i="59"/>
  <c r="M162" i="59"/>
  <c r="M130" i="59"/>
  <c r="N100" i="59"/>
  <c r="M38" i="59"/>
  <c r="P8" i="59"/>
  <c r="R234" i="59"/>
  <c r="AC215" i="59"/>
  <c r="Y208" i="59"/>
  <c r="AE197" i="59"/>
  <c r="V183" i="59"/>
  <c r="V172" i="59"/>
  <c r="V162" i="59"/>
  <c r="AC151" i="59"/>
  <c r="AB147" i="59"/>
  <c r="AE143" i="59"/>
  <c r="Y124" i="59"/>
  <c r="S91" i="59"/>
  <c r="AB51" i="59"/>
  <c r="AC18" i="59"/>
  <c r="S5" i="59"/>
  <c r="AF213" i="59"/>
  <c r="AF123" i="59"/>
  <c r="AQ167" i="59"/>
  <c r="AR206" i="59"/>
  <c r="AF164" i="59"/>
  <c r="AZ107" i="59"/>
  <c r="BB107" i="59"/>
  <c r="BC107" i="59"/>
  <c r="AV107" i="59"/>
  <c r="AW107" i="59"/>
  <c r="AX107" i="59"/>
  <c r="AY107" i="59"/>
  <c r="BA107" i="59"/>
  <c r="K107" i="59"/>
  <c r="AD107" i="59"/>
  <c r="U107" i="59"/>
  <c r="AK107" i="59"/>
  <c r="V107" i="59"/>
  <c r="AL107" i="59"/>
  <c r="W107" i="59"/>
  <c r="AM107" i="59"/>
  <c r="X107" i="59"/>
  <c r="AP107" i="59"/>
  <c r="Y107" i="59"/>
  <c r="AS107" i="59"/>
  <c r="F107" i="59"/>
  <c r="Z107" i="59"/>
  <c r="AT107" i="59"/>
  <c r="N107" i="59"/>
  <c r="AH107" i="59"/>
  <c r="O107" i="59"/>
  <c r="AI107" i="59"/>
  <c r="I107" i="59"/>
  <c r="J107" i="59"/>
  <c r="M107" i="59"/>
  <c r="R107" i="59"/>
  <c r="AG107" i="59"/>
  <c r="AJ107" i="59"/>
  <c r="AA107" i="59"/>
  <c r="Q107" i="59"/>
  <c r="D107" i="59"/>
  <c r="S107" i="59"/>
  <c r="T107" i="59"/>
  <c r="AF107" i="59"/>
  <c r="AB107" i="59"/>
  <c r="AC107" i="59"/>
  <c r="AN107" i="59"/>
  <c r="AE107" i="59"/>
  <c r="AO107" i="59"/>
  <c r="H107" i="59"/>
  <c r="E107" i="59"/>
  <c r="D71" i="59"/>
  <c r="BB10" i="59"/>
  <c r="AV212" i="59"/>
  <c r="AW212" i="59"/>
  <c r="AX212" i="59"/>
  <c r="AY212" i="59"/>
  <c r="AZ212" i="59"/>
  <c r="BB212" i="59"/>
  <c r="BA212" i="59"/>
  <c r="BC212" i="59"/>
  <c r="S212" i="59"/>
  <c r="AP212" i="59"/>
  <c r="U212" i="59"/>
  <c r="AS212" i="59"/>
  <c r="AB212" i="59"/>
  <c r="D212" i="59"/>
  <c r="AC212" i="59"/>
  <c r="E212" i="59"/>
  <c r="AD212" i="59"/>
  <c r="F212" i="59"/>
  <c r="AE212" i="59"/>
  <c r="H212" i="59"/>
  <c r="AF212" i="59"/>
  <c r="I212" i="59"/>
  <c r="AL212" i="59"/>
  <c r="L212" i="59"/>
  <c r="AM212" i="59"/>
  <c r="Q212" i="59"/>
  <c r="AO212" i="59"/>
  <c r="N212" i="59"/>
  <c r="AT212" i="59"/>
  <c r="AG212" i="59"/>
  <c r="R212" i="59"/>
  <c r="AH212" i="59"/>
  <c r="T212" i="59"/>
  <c r="AI212" i="59"/>
  <c r="AN212" i="59"/>
  <c r="AJ212" i="59"/>
  <c r="AQ212" i="59"/>
  <c r="AK212" i="59"/>
  <c r="AA212" i="59"/>
  <c r="K212" i="59"/>
  <c r="G212" i="59"/>
  <c r="AR212" i="59"/>
  <c r="V212" i="59"/>
  <c r="W212" i="59"/>
  <c r="Z188" i="59"/>
  <c r="AX7" i="59"/>
  <c r="AY10" i="59"/>
  <c r="AU176" i="59"/>
  <c r="BC12" i="59"/>
  <c r="AV12" i="59"/>
  <c r="AW12" i="59"/>
  <c r="AX12" i="59"/>
  <c r="AY12" i="59"/>
  <c r="AZ12" i="59"/>
  <c r="AD12" i="59"/>
  <c r="AS12" i="59"/>
  <c r="F12" i="59"/>
  <c r="AE12" i="59"/>
  <c r="G12" i="59"/>
  <c r="AF12" i="59"/>
  <c r="H12" i="59"/>
  <c r="AG12" i="59"/>
  <c r="I12" i="59"/>
  <c r="AJ12" i="59"/>
  <c r="L12" i="59"/>
  <c r="AL12" i="59"/>
  <c r="P12" i="59"/>
  <c r="AM12" i="59"/>
  <c r="T12" i="59"/>
  <c r="AP12" i="59"/>
  <c r="R12" i="59"/>
  <c r="S12" i="59"/>
  <c r="X12" i="59"/>
  <c r="AR12" i="59"/>
  <c r="AN12" i="59"/>
  <c r="AO12" i="59"/>
  <c r="AQ12" i="59"/>
  <c r="AB12" i="59"/>
  <c r="BA12" i="59"/>
  <c r="AT12" i="59"/>
  <c r="AK12" i="59"/>
  <c r="Z12" i="59"/>
  <c r="BB12" i="59"/>
  <c r="V12" i="59"/>
  <c r="W12" i="59"/>
  <c r="Y12" i="59"/>
  <c r="O12" i="59"/>
  <c r="AA12" i="59"/>
  <c r="AC12" i="59"/>
  <c r="E12" i="59"/>
  <c r="D12" i="59"/>
  <c r="Q12" i="59"/>
  <c r="M12" i="59"/>
  <c r="J12" i="59"/>
  <c r="U12" i="59"/>
  <c r="N12" i="59"/>
  <c r="AH12" i="59"/>
  <c r="AI12" i="59"/>
  <c r="AO241" i="59"/>
  <c r="AP241" i="59"/>
  <c r="AV229" i="59"/>
  <c r="AW229" i="59"/>
  <c r="AX229" i="59"/>
  <c r="AY229" i="59"/>
  <c r="AZ229" i="59"/>
  <c r="BA229" i="59"/>
  <c r="BB229" i="59"/>
  <c r="BC229" i="59"/>
  <c r="J229" i="59"/>
  <c r="AA229" i="59"/>
  <c r="K229" i="59"/>
  <c r="AD229" i="59"/>
  <c r="M229" i="59"/>
  <c r="AG229" i="59"/>
  <c r="AN229" i="59"/>
  <c r="N229" i="59"/>
  <c r="AH229" i="59"/>
  <c r="AO229" i="59"/>
  <c r="O229" i="59"/>
  <c r="AI229" i="59"/>
  <c r="R229" i="59"/>
  <c r="AJ229" i="59"/>
  <c r="U229" i="59"/>
  <c r="AK229" i="59"/>
  <c r="V229" i="59"/>
  <c r="AM229" i="59"/>
  <c r="X229" i="59"/>
  <c r="AS229" i="59"/>
  <c r="Q229" i="59"/>
  <c r="L229" i="59"/>
  <c r="F229" i="59"/>
  <c r="AF229" i="59"/>
  <c r="I229" i="59"/>
  <c r="AL229" i="59"/>
  <c r="W229" i="59"/>
  <c r="AQ229" i="59"/>
  <c r="Y229" i="59"/>
  <c r="AR229" i="59"/>
  <c r="AT229" i="59"/>
  <c r="AC229" i="59"/>
  <c r="AE229" i="59"/>
  <c r="P229" i="59"/>
  <c r="D229" i="59"/>
  <c r="AV217" i="59"/>
  <c r="AW217" i="59"/>
  <c r="AX217" i="59"/>
  <c r="AY217" i="59"/>
  <c r="AZ217" i="59"/>
  <c r="BA217" i="59"/>
  <c r="BB217" i="59"/>
  <c r="BC217" i="59"/>
  <c r="M217" i="59"/>
  <c r="AA217" i="59"/>
  <c r="AS217" i="59"/>
  <c r="N217" i="59"/>
  <c r="AC217" i="59"/>
  <c r="AT217" i="59"/>
  <c r="O217" i="59"/>
  <c r="AD217" i="59"/>
  <c r="Q217" i="59"/>
  <c r="AG217" i="59"/>
  <c r="R217" i="59"/>
  <c r="AH217" i="59"/>
  <c r="T217" i="59"/>
  <c r="AI217" i="59"/>
  <c r="U217" i="59"/>
  <c r="AJ217" i="59"/>
  <c r="F217" i="59"/>
  <c r="V217" i="59"/>
  <c r="AK217" i="59"/>
  <c r="J217" i="59"/>
  <c r="X217" i="59"/>
  <c r="AM217" i="59"/>
  <c r="D217" i="59"/>
  <c r="Z217" i="59"/>
  <c r="AL217" i="59"/>
  <c r="AN217" i="59"/>
  <c r="AO217" i="59"/>
  <c r="AQ217" i="59"/>
  <c r="AP217" i="59"/>
  <c r="AR217" i="59"/>
  <c r="I217" i="59"/>
  <c r="AF217" i="59"/>
  <c r="K217" i="59"/>
  <c r="L217" i="59"/>
  <c r="W217" i="59"/>
  <c r="Y217" i="59"/>
  <c r="S217" i="59"/>
  <c r="H217" i="59"/>
  <c r="G217" i="59"/>
  <c r="E217" i="59"/>
  <c r="AB217" i="59"/>
  <c r="AE217" i="59"/>
  <c r="P217" i="59"/>
  <c r="AV205" i="59"/>
  <c r="AW205" i="59"/>
  <c r="AX205" i="59"/>
  <c r="AY205" i="59"/>
  <c r="AZ205" i="59"/>
  <c r="BA205" i="59"/>
  <c r="BB205" i="59"/>
  <c r="BC205" i="59"/>
  <c r="K205" i="59"/>
  <c r="AD205" i="59"/>
  <c r="Z205" i="59"/>
  <c r="AT205" i="59"/>
  <c r="I205" i="59"/>
  <c r="AA205" i="59"/>
  <c r="J205" i="59"/>
  <c r="AG205" i="59"/>
  <c r="L205" i="59"/>
  <c r="AH205" i="59"/>
  <c r="M205" i="59"/>
  <c r="AI205" i="59"/>
  <c r="N205" i="59"/>
  <c r="AJ205" i="59"/>
  <c r="O205" i="59"/>
  <c r="AK205" i="59"/>
  <c r="R205" i="59"/>
  <c r="AL205" i="59"/>
  <c r="D205" i="59"/>
  <c r="W205" i="59"/>
  <c r="AP205" i="59"/>
  <c r="Y205" i="59"/>
  <c r="AN205" i="59"/>
  <c r="AM205" i="59"/>
  <c r="AO205" i="59"/>
  <c r="AR205" i="59"/>
  <c r="AQ205" i="59"/>
  <c r="AF205" i="59"/>
  <c r="AE205" i="59"/>
  <c r="E205" i="59"/>
  <c r="AS205" i="59"/>
  <c r="H205" i="59"/>
  <c r="P205" i="59"/>
  <c r="Q205" i="59"/>
  <c r="S205" i="59"/>
  <c r="T205" i="59"/>
  <c r="U205" i="59"/>
  <c r="AB205" i="59"/>
  <c r="AC205" i="59"/>
  <c r="F205" i="59"/>
  <c r="V205" i="59"/>
  <c r="AV193" i="59"/>
  <c r="AW193" i="59"/>
  <c r="AX193" i="59"/>
  <c r="AY193" i="59"/>
  <c r="AZ193" i="59"/>
  <c r="BA193" i="59"/>
  <c r="BB193" i="59"/>
  <c r="BC193" i="59"/>
  <c r="K193" i="59"/>
  <c r="AH193" i="59"/>
  <c r="M193" i="59"/>
  <c r="AI193" i="59"/>
  <c r="AD193" i="59"/>
  <c r="F193" i="59"/>
  <c r="AJ193" i="59"/>
  <c r="I193" i="59"/>
  <c r="AK193" i="59"/>
  <c r="AG193" i="59"/>
  <c r="N193" i="59"/>
  <c r="AL193" i="59"/>
  <c r="O193" i="59"/>
  <c r="AM193" i="59"/>
  <c r="R193" i="59"/>
  <c r="AO193" i="59"/>
  <c r="D193" i="59"/>
  <c r="U193" i="59"/>
  <c r="AP193" i="59"/>
  <c r="W193" i="59"/>
  <c r="AR193" i="59"/>
  <c r="Y193" i="59"/>
  <c r="AT193" i="59"/>
  <c r="X193" i="59"/>
  <c r="Z193" i="59"/>
  <c r="T193" i="59"/>
  <c r="AA193" i="59"/>
  <c r="AF193" i="59"/>
  <c r="AS193" i="59"/>
  <c r="AN193" i="59"/>
  <c r="AQ193" i="59"/>
  <c r="S193" i="59"/>
  <c r="V193" i="59"/>
  <c r="AB193" i="59"/>
  <c r="AC193" i="59"/>
  <c r="AE193" i="59"/>
  <c r="G193" i="59"/>
  <c r="J193" i="59"/>
  <c r="H193" i="59"/>
  <c r="AV181" i="59"/>
  <c r="AW181" i="59"/>
  <c r="AX181" i="59"/>
  <c r="AY181" i="59"/>
  <c r="AZ181" i="59"/>
  <c r="BA181" i="59"/>
  <c r="BB181" i="59"/>
  <c r="BC181" i="59"/>
  <c r="AG181" i="59"/>
  <c r="AI181" i="59"/>
  <c r="I181" i="59"/>
  <c r="AK181" i="59"/>
  <c r="K181" i="59"/>
  <c r="AL181" i="59"/>
  <c r="AP181" i="59"/>
  <c r="H181" i="59"/>
  <c r="AS181" i="59"/>
  <c r="L181" i="59"/>
  <c r="AT181" i="59"/>
  <c r="M181" i="59"/>
  <c r="D181" i="59"/>
  <c r="AN181" i="59"/>
  <c r="N181" i="59"/>
  <c r="O181" i="59"/>
  <c r="R181" i="59"/>
  <c r="U181" i="59"/>
  <c r="AH181" i="59"/>
  <c r="AM181" i="59"/>
  <c r="AF181" i="59"/>
  <c r="S181" i="59"/>
  <c r="AO181" i="59"/>
  <c r="AQ181" i="59"/>
  <c r="AR181" i="59"/>
  <c r="AJ181" i="59"/>
  <c r="AB181" i="59"/>
  <c r="AC181" i="59"/>
  <c r="E181" i="59"/>
  <c r="AE181" i="59"/>
  <c r="P181" i="59"/>
  <c r="Q181" i="59"/>
  <c r="T181" i="59"/>
  <c r="BB169" i="59"/>
  <c r="AZ169" i="59"/>
  <c r="BA169" i="59"/>
  <c r="BC169" i="59"/>
  <c r="AV169" i="59"/>
  <c r="AW169" i="59"/>
  <c r="AX169" i="59"/>
  <c r="AY169" i="59"/>
  <c r="I169" i="59"/>
  <c r="Z169" i="59"/>
  <c r="J169" i="59"/>
  <c r="AA169" i="59"/>
  <c r="M169" i="59"/>
  <c r="AK169" i="59"/>
  <c r="N169" i="59"/>
  <c r="AL169" i="59"/>
  <c r="O169" i="59"/>
  <c r="AM169" i="59"/>
  <c r="R169" i="59"/>
  <c r="AP169" i="59"/>
  <c r="V169" i="59"/>
  <c r="AR169" i="59"/>
  <c r="W169" i="59"/>
  <c r="AS169" i="59"/>
  <c r="Y169" i="59"/>
  <c r="F169" i="59"/>
  <c r="AH169" i="59"/>
  <c r="D169" i="59"/>
  <c r="K169" i="59"/>
  <c r="L169" i="59"/>
  <c r="X169" i="59"/>
  <c r="AD169" i="59"/>
  <c r="AJ169" i="59"/>
  <c r="AF169" i="59"/>
  <c r="AE169" i="59"/>
  <c r="AN169" i="59"/>
  <c r="AG169" i="59"/>
  <c r="AO169" i="59"/>
  <c r="AQ169" i="59"/>
  <c r="AI169" i="59"/>
  <c r="AT169" i="59"/>
  <c r="H169" i="59"/>
  <c r="Q169" i="59"/>
  <c r="S169" i="59"/>
  <c r="G169" i="59"/>
  <c r="T169" i="59"/>
  <c r="U169" i="59"/>
  <c r="E169" i="59"/>
  <c r="AB169" i="59"/>
  <c r="BB157" i="59"/>
  <c r="AV157" i="59"/>
  <c r="AW157" i="59"/>
  <c r="AX157" i="59"/>
  <c r="AY157" i="59"/>
  <c r="AZ157" i="59"/>
  <c r="BA157" i="59"/>
  <c r="BC157" i="59"/>
  <c r="L157" i="59"/>
  <c r="AI157" i="59"/>
  <c r="M157" i="59"/>
  <c r="AJ157" i="59"/>
  <c r="N157" i="59"/>
  <c r="AM157" i="59"/>
  <c r="O157" i="59"/>
  <c r="AP157" i="59"/>
  <c r="W157" i="59"/>
  <c r="AR157" i="59"/>
  <c r="X157" i="59"/>
  <c r="AS157" i="59"/>
  <c r="Y157" i="59"/>
  <c r="AT157" i="59"/>
  <c r="Z157" i="59"/>
  <c r="AA157" i="59"/>
  <c r="AD157" i="59"/>
  <c r="F157" i="59"/>
  <c r="AH157" i="59"/>
  <c r="AK157" i="59"/>
  <c r="AL157" i="59"/>
  <c r="I157" i="59"/>
  <c r="AG157" i="59"/>
  <c r="Q157" i="59"/>
  <c r="S157" i="59"/>
  <c r="E157" i="59"/>
  <c r="D157" i="59"/>
  <c r="AN157" i="59"/>
  <c r="AO157" i="59"/>
  <c r="U157" i="59"/>
  <c r="V157" i="59"/>
  <c r="AB157" i="59"/>
  <c r="AQ157" i="59"/>
  <c r="AC157" i="59"/>
  <c r="AF157" i="59"/>
  <c r="AE157" i="59"/>
  <c r="P157" i="59"/>
  <c r="H157" i="59"/>
  <c r="AV145" i="59"/>
  <c r="AW145" i="59"/>
  <c r="AX145" i="59"/>
  <c r="AY145" i="59"/>
  <c r="AZ145" i="59"/>
  <c r="BA145" i="59"/>
  <c r="BB145" i="59"/>
  <c r="BC145" i="59"/>
  <c r="M145" i="59"/>
  <c r="AH145" i="59"/>
  <c r="N145" i="59"/>
  <c r="AI145" i="59"/>
  <c r="O145" i="59"/>
  <c r="AJ145" i="59"/>
  <c r="R145" i="59"/>
  <c r="AK145" i="59"/>
  <c r="Z145" i="59"/>
  <c r="AA145" i="59"/>
  <c r="AD145" i="59"/>
  <c r="AG145" i="59"/>
  <c r="AL145" i="59"/>
  <c r="F145" i="59"/>
  <c r="AM145" i="59"/>
  <c r="K145" i="59"/>
  <c r="AP145" i="59"/>
  <c r="L145" i="59"/>
  <c r="AS145" i="59"/>
  <c r="V145" i="59"/>
  <c r="X145" i="59"/>
  <c r="Y145" i="59"/>
  <c r="AT145" i="59"/>
  <c r="D145" i="59"/>
  <c r="AB145" i="59"/>
  <c r="AN145" i="59"/>
  <c r="AO145" i="59"/>
  <c r="AE145" i="59"/>
  <c r="AQ145" i="59"/>
  <c r="AR145" i="59"/>
  <c r="Q145" i="59"/>
  <c r="S145" i="59"/>
  <c r="U145" i="59"/>
  <c r="T145" i="59"/>
  <c r="H145" i="59"/>
  <c r="G145" i="59"/>
  <c r="W145" i="59"/>
  <c r="AC145" i="59"/>
  <c r="I145" i="59"/>
  <c r="J145" i="59"/>
  <c r="E145" i="59"/>
  <c r="AV133" i="59"/>
  <c r="AW133" i="59"/>
  <c r="AX133" i="59"/>
  <c r="AY133" i="59"/>
  <c r="AZ133" i="59"/>
  <c r="BA133" i="59"/>
  <c r="BB133" i="59"/>
  <c r="BC133" i="59"/>
  <c r="Z133" i="59"/>
  <c r="AT133" i="59"/>
  <c r="O133" i="59"/>
  <c r="AK133" i="59"/>
  <c r="R133" i="59"/>
  <c r="AL133" i="59"/>
  <c r="U133" i="59"/>
  <c r="AM133" i="59"/>
  <c r="V133" i="59"/>
  <c r="AP133" i="59"/>
  <c r="W133" i="59"/>
  <c r="AR133" i="59"/>
  <c r="X133" i="59"/>
  <c r="AS133" i="59"/>
  <c r="J133" i="59"/>
  <c r="AG133" i="59"/>
  <c r="M133" i="59"/>
  <c r="AH133" i="59"/>
  <c r="I133" i="59"/>
  <c r="N133" i="59"/>
  <c r="Y133" i="59"/>
  <c r="AA133" i="59"/>
  <c r="AD133" i="59"/>
  <c r="AI133" i="59"/>
  <c r="D133" i="59"/>
  <c r="G133" i="59"/>
  <c r="Q133" i="59"/>
  <c r="AF133" i="59"/>
  <c r="AJ133" i="59"/>
  <c r="AN133" i="59"/>
  <c r="T133" i="59"/>
  <c r="E133" i="59"/>
  <c r="AO133" i="59"/>
  <c r="AB133" i="59"/>
  <c r="L133" i="59"/>
  <c r="H133" i="59"/>
  <c r="AQ133" i="59"/>
  <c r="AC133" i="59"/>
  <c r="AE133" i="59"/>
  <c r="P133" i="59"/>
  <c r="AV121" i="59"/>
  <c r="AW121" i="59"/>
  <c r="AX121" i="59"/>
  <c r="AY121" i="59"/>
  <c r="AZ121" i="59"/>
  <c r="BA121" i="59"/>
  <c r="BB121" i="59"/>
  <c r="BC121" i="59"/>
  <c r="V121" i="59"/>
  <c r="AP121" i="59"/>
  <c r="W121" i="59"/>
  <c r="AS121" i="59"/>
  <c r="X121" i="59"/>
  <c r="AT121" i="59"/>
  <c r="F121" i="59"/>
  <c r="Y121" i="59"/>
  <c r="I121" i="59"/>
  <c r="Z121" i="59"/>
  <c r="J121" i="59"/>
  <c r="AA121" i="59"/>
  <c r="O121" i="59"/>
  <c r="AK121" i="59"/>
  <c r="R121" i="59"/>
  <c r="AL121" i="59"/>
  <c r="AG121" i="59"/>
  <c r="AH121" i="59"/>
  <c r="AM121" i="59"/>
  <c r="N121" i="59"/>
  <c r="U121" i="59"/>
  <c r="L121" i="59"/>
  <c r="M121" i="59"/>
  <c r="AD121" i="59"/>
  <c r="AQ121" i="59"/>
  <c r="AJ121" i="59"/>
  <c r="AR121" i="59"/>
  <c r="D121" i="59"/>
  <c r="S121" i="59"/>
  <c r="T121" i="59"/>
  <c r="AB121" i="59"/>
  <c r="AC121" i="59"/>
  <c r="AE121" i="59"/>
  <c r="AF121" i="59"/>
  <c r="AI121" i="59"/>
  <c r="AN121" i="59"/>
  <c r="AO121" i="59"/>
  <c r="P121" i="59"/>
  <c r="K121" i="59"/>
  <c r="G121" i="59"/>
  <c r="E121" i="59"/>
  <c r="Q121" i="59"/>
  <c r="H121" i="59"/>
  <c r="AV109" i="59"/>
  <c r="AW109" i="59"/>
  <c r="AX109" i="59"/>
  <c r="AY109" i="59"/>
  <c r="AZ109" i="59"/>
  <c r="BA109" i="59"/>
  <c r="BB109" i="59"/>
  <c r="BC109" i="59"/>
  <c r="R109" i="59"/>
  <c r="AM109" i="59"/>
  <c r="M109" i="59"/>
  <c r="AJ109" i="59"/>
  <c r="N109" i="59"/>
  <c r="AL109" i="59"/>
  <c r="O109" i="59"/>
  <c r="AP109" i="59"/>
  <c r="U109" i="59"/>
  <c r="AS109" i="59"/>
  <c r="V109" i="59"/>
  <c r="X109" i="59"/>
  <c r="J109" i="59"/>
  <c r="AG109" i="59"/>
  <c r="K109" i="59"/>
  <c r="AH109" i="59"/>
  <c r="Z109" i="59"/>
  <c r="AA109" i="59"/>
  <c r="AI109" i="59"/>
  <c r="I109" i="59"/>
  <c r="L109" i="59"/>
  <c r="F109" i="59"/>
  <c r="H109" i="59"/>
  <c r="Y109" i="59"/>
  <c r="AO109" i="59"/>
  <c r="D109" i="59"/>
  <c r="AQ109" i="59"/>
  <c r="AN109" i="59"/>
  <c r="Q109" i="59"/>
  <c r="AR109" i="59"/>
  <c r="AF109" i="59"/>
  <c r="S109" i="59"/>
  <c r="AT109" i="59"/>
  <c r="AK109" i="59"/>
  <c r="T109" i="59"/>
  <c r="W109" i="59"/>
  <c r="AB109" i="59"/>
  <c r="AC109" i="59"/>
  <c r="AD109" i="59"/>
  <c r="P109" i="59"/>
  <c r="E109" i="59"/>
  <c r="AV97" i="59"/>
  <c r="AW97" i="59"/>
  <c r="AX97" i="59"/>
  <c r="AY97" i="59"/>
  <c r="AZ97" i="59"/>
  <c r="BC97" i="59"/>
  <c r="BA97" i="59"/>
  <c r="BB97" i="59"/>
  <c r="Y97" i="59"/>
  <c r="AS97" i="59"/>
  <c r="R97" i="59"/>
  <c r="AM97" i="59"/>
  <c r="U97" i="59"/>
  <c r="AP97" i="59"/>
  <c r="W97" i="59"/>
  <c r="AR97" i="59"/>
  <c r="X97" i="59"/>
  <c r="AT97" i="59"/>
  <c r="Z97" i="59"/>
  <c r="AA97" i="59"/>
  <c r="M97" i="59"/>
  <c r="AI97" i="59"/>
  <c r="N97" i="59"/>
  <c r="AK97" i="59"/>
  <c r="I97" i="59"/>
  <c r="J97" i="59"/>
  <c r="O97" i="59"/>
  <c r="AD97" i="59"/>
  <c r="AG97" i="59"/>
  <c r="AH97" i="59"/>
  <c r="AL97" i="59"/>
  <c r="F97" i="59"/>
  <c r="D97" i="59"/>
  <c r="AN97" i="59"/>
  <c r="AE97" i="59"/>
  <c r="AO97" i="59"/>
  <c r="AQ97" i="59"/>
  <c r="AF97" i="59"/>
  <c r="L97" i="59"/>
  <c r="AJ97" i="59"/>
  <c r="Q97" i="59"/>
  <c r="S97" i="59"/>
  <c r="T97" i="59"/>
  <c r="P97" i="59"/>
  <c r="G97" i="59"/>
  <c r="V97" i="59"/>
  <c r="AB97" i="59"/>
  <c r="AC97" i="59"/>
  <c r="AV85" i="59"/>
  <c r="AW85" i="59"/>
  <c r="AX85" i="59"/>
  <c r="AY85" i="59"/>
  <c r="AZ85" i="59"/>
  <c r="BA85" i="59"/>
  <c r="BB85" i="59"/>
  <c r="BC85" i="59"/>
  <c r="AF85" i="59"/>
  <c r="M85" i="59"/>
  <c r="N85" i="59"/>
  <c r="O85" i="59"/>
  <c r="AG85" i="59"/>
  <c r="AH85" i="59"/>
  <c r="AJ85" i="59"/>
  <c r="J85" i="59"/>
  <c r="AP85" i="59"/>
  <c r="K85" i="59"/>
  <c r="AS85" i="59"/>
  <c r="F85" i="59"/>
  <c r="I85" i="59"/>
  <c r="L85" i="59"/>
  <c r="AK85" i="59"/>
  <c r="AL85" i="59"/>
  <c r="AM85" i="59"/>
  <c r="AT85" i="59"/>
  <c r="AI85" i="59"/>
  <c r="D85" i="59"/>
  <c r="AB85" i="59"/>
  <c r="AC85" i="59"/>
  <c r="Q85" i="59"/>
  <c r="AD85" i="59"/>
  <c r="R85" i="59"/>
  <c r="AE85" i="59"/>
  <c r="AN85" i="59"/>
  <c r="U85" i="59"/>
  <c r="G85" i="59"/>
  <c r="E85" i="59"/>
  <c r="H85" i="59"/>
  <c r="AV73" i="59"/>
  <c r="AW73" i="59"/>
  <c r="AX73" i="59"/>
  <c r="AY73" i="59"/>
  <c r="AZ73" i="59"/>
  <c r="BC73" i="59"/>
  <c r="BA73" i="59"/>
  <c r="BB73" i="59"/>
  <c r="R73" i="59"/>
  <c r="AK73" i="59"/>
  <c r="X73" i="59"/>
  <c r="AS73" i="59"/>
  <c r="Y73" i="59"/>
  <c r="AT73" i="59"/>
  <c r="Z73" i="59"/>
  <c r="AA73" i="59"/>
  <c r="F73" i="59"/>
  <c r="AD73" i="59"/>
  <c r="J73" i="59"/>
  <c r="AF73" i="59"/>
  <c r="O73" i="59"/>
  <c r="AL73" i="59"/>
  <c r="V73" i="59"/>
  <c r="AM73" i="59"/>
  <c r="W73" i="59"/>
  <c r="AP73" i="59"/>
  <c r="L73" i="59"/>
  <c r="M73" i="59"/>
  <c r="N73" i="59"/>
  <c r="AH73" i="59"/>
  <c r="AI73" i="59"/>
  <c r="AJ73" i="59"/>
  <c r="AN73" i="59"/>
  <c r="AO73" i="59"/>
  <c r="D73" i="59"/>
  <c r="AQ73" i="59"/>
  <c r="Q73" i="59"/>
  <c r="AR73" i="59"/>
  <c r="S73" i="59"/>
  <c r="T73" i="59"/>
  <c r="U73" i="59"/>
  <c r="AG73" i="59"/>
  <c r="AB73" i="59"/>
  <c r="AC73" i="59"/>
  <c r="H73" i="59"/>
  <c r="K73" i="59"/>
  <c r="E73" i="59"/>
  <c r="G73" i="59"/>
  <c r="P73" i="59"/>
  <c r="AV61" i="59"/>
  <c r="AW61" i="59"/>
  <c r="AX61" i="59"/>
  <c r="AY61" i="59"/>
  <c r="AZ61" i="59"/>
  <c r="BA61" i="59"/>
  <c r="BB61" i="59"/>
  <c r="BC61" i="59"/>
  <c r="M61" i="59"/>
  <c r="AH61" i="59"/>
  <c r="Y61" i="59"/>
  <c r="AS61" i="59"/>
  <c r="Z61" i="59"/>
  <c r="AT61" i="59"/>
  <c r="AA61" i="59"/>
  <c r="AD61" i="59"/>
  <c r="F61" i="59"/>
  <c r="AF61" i="59"/>
  <c r="V61" i="59"/>
  <c r="AM61" i="59"/>
  <c r="W61" i="59"/>
  <c r="AP61" i="59"/>
  <c r="X61" i="59"/>
  <c r="AR61" i="59"/>
  <c r="AG61" i="59"/>
  <c r="AJ61" i="59"/>
  <c r="AK61" i="59"/>
  <c r="AL61" i="59"/>
  <c r="L61" i="59"/>
  <c r="N61" i="59"/>
  <c r="R61" i="59"/>
  <c r="J61" i="59"/>
  <c r="AQ61" i="59"/>
  <c r="D61" i="59"/>
  <c r="AI61" i="59"/>
  <c r="AN61" i="59"/>
  <c r="Q61" i="59"/>
  <c r="AO61" i="59"/>
  <c r="S61" i="59"/>
  <c r="T61" i="59"/>
  <c r="U61" i="59"/>
  <c r="AB61" i="59"/>
  <c r="P61" i="59"/>
  <c r="G61" i="59"/>
  <c r="AC61" i="59"/>
  <c r="AE61" i="59"/>
  <c r="E61" i="59"/>
  <c r="K61" i="59"/>
  <c r="AV49" i="59"/>
  <c r="AW49" i="59"/>
  <c r="AX49" i="59"/>
  <c r="AY49" i="59"/>
  <c r="AZ49" i="59"/>
  <c r="BA49" i="59"/>
  <c r="L49" i="59"/>
  <c r="AL49" i="59"/>
  <c r="BC49" i="59"/>
  <c r="U49" i="59"/>
  <c r="AD49" i="59"/>
  <c r="AF49" i="59"/>
  <c r="AH49" i="59"/>
  <c r="AI49" i="59"/>
  <c r="N49" i="59"/>
  <c r="AT49" i="59"/>
  <c r="O49" i="59"/>
  <c r="BB49" i="59"/>
  <c r="R49" i="59"/>
  <c r="F49" i="59"/>
  <c r="I49" i="59"/>
  <c r="J49" i="59"/>
  <c r="M49" i="59"/>
  <c r="AJ49" i="59"/>
  <c r="AK49" i="59"/>
  <c r="AM49" i="59"/>
  <c r="AP49" i="59"/>
  <c r="AQ49" i="59"/>
  <c r="AR49" i="59"/>
  <c r="AS49" i="59"/>
  <c r="D49" i="59"/>
  <c r="Q49" i="59"/>
  <c r="AG49" i="59"/>
  <c r="S49" i="59"/>
  <c r="T49" i="59"/>
  <c r="E49" i="59"/>
  <c r="K49" i="59"/>
  <c r="AB49" i="59"/>
  <c r="P49" i="59"/>
  <c r="G49" i="59"/>
  <c r="AN49" i="59"/>
  <c r="AC49" i="59"/>
  <c r="H49" i="59"/>
  <c r="AO49" i="59"/>
  <c r="AE49" i="59"/>
  <c r="AV37" i="59"/>
  <c r="AW37" i="59"/>
  <c r="AX37" i="59"/>
  <c r="AY37" i="59"/>
  <c r="AZ37" i="59"/>
  <c r="BA37" i="59"/>
  <c r="BB37" i="59"/>
  <c r="BC37" i="59"/>
  <c r="AJ37" i="59"/>
  <c r="F37" i="59"/>
  <c r="AK37" i="59"/>
  <c r="L37" i="59"/>
  <c r="AL37" i="59"/>
  <c r="M37" i="59"/>
  <c r="AM37" i="59"/>
  <c r="N37" i="59"/>
  <c r="AP37" i="59"/>
  <c r="O37" i="59"/>
  <c r="AR37" i="59"/>
  <c r="R37" i="59"/>
  <c r="AI37" i="59"/>
  <c r="AT37" i="59"/>
  <c r="AD37" i="59"/>
  <c r="AF37" i="59"/>
  <c r="AH37" i="59"/>
  <c r="U37" i="59"/>
  <c r="AQ37" i="59"/>
  <c r="AS37" i="59"/>
  <c r="J37" i="59"/>
  <c r="AN37" i="59"/>
  <c r="AB37" i="59"/>
  <c r="AO37" i="59"/>
  <c r="AC37" i="59"/>
  <c r="AG37" i="59"/>
  <c r="AE37" i="59"/>
  <c r="Q37" i="59"/>
  <c r="S37" i="59"/>
  <c r="T37" i="59"/>
  <c r="I37" i="59"/>
  <c r="G37" i="59"/>
  <c r="H37" i="59"/>
  <c r="K37" i="59"/>
  <c r="D37" i="59"/>
  <c r="AV25" i="59"/>
  <c r="AW25" i="59"/>
  <c r="AX25" i="59"/>
  <c r="AY25" i="59"/>
  <c r="AZ25" i="59"/>
  <c r="BA25" i="59"/>
  <c r="BB25" i="59"/>
  <c r="BC25" i="59"/>
  <c r="V25" i="59"/>
  <c r="AL25" i="59"/>
  <c r="X25" i="59"/>
  <c r="AM25" i="59"/>
  <c r="F25" i="59"/>
  <c r="Y25" i="59"/>
  <c r="AP25" i="59"/>
  <c r="H25" i="59"/>
  <c r="Z25" i="59"/>
  <c r="AS25" i="59"/>
  <c r="J25" i="59"/>
  <c r="AA25" i="59"/>
  <c r="AT25" i="59"/>
  <c r="K25" i="59"/>
  <c r="AD25" i="59"/>
  <c r="AU25" i="59"/>
  <c r="L25" i="59"/>
  <c r="AF25" i="59"/>
  <c r="O25" i="59"/>
  <c r="AI25" i="59"/>
  <c r="R25" i="59"/>
  <c r="U25" i="59"/>
  <c r="AG25" i="59"/>
  <c r="AH25" i="59"/>
  <c r="AJ25" i="59"/>
  <c r="M25" i="59"/>
  <c r="N25" i="59"/>
  <c r="AK25" i="59"/>
  <c r="AN25" i="59"/>
  <c r="AO25" i="59"/>
  <c r="AQ25" i="59"/>
  <c r="AR25" i="59"/>
  <c r="S25" i="59"/>
  <c r="T25" i="59"/>
  <c r="W25" i="59"/>
  <c r="AB25" i="59"/>
  <c r="AC25" i="59"/>
  <c r="AE25" i="59"/>
  <c r="E25" i="59"/>
  <c r="P25" i="59"/>
  <c r="I25" i="59"/>
  <c r="G25" i="59"/>
  <c r="D5" i="59"/>
  <c r="D179" i="59"/>
  <c r="D137" i="59"/>
  <c r="D78" i="59"/>
  <c r="E201" i="59"/>
  <c r="E131" i="59"/>
  <c r="E79" i="59"/>
  <c r="E19" i="59"/>
  <c r="F31" i="59"/>
  <c r="G181" i="59"/>
  <c r="H165" i="59"/>
  <c r="H61" i="59"/>
  <c r="J181" i="59"/>
  <c r="J116" i="59"/>
  <c r="J76" i="59"/>
  <c r="I19" i="59"/>
  <c r="K134" i="59"/>
  <c r="K78" i="59"/>
  <c r="K12" i="59"/>
  <c r="L191" i="59"/>
  <c r="M226" i="59"/>
  <c r="M194" i="59"/>
  <c r="P161" i="59"/>
  <c r="P129" i="59"/>
  <c r="M100" i="59"/>
  <c r="P67" i="59"/>
  <c r="P37" i="59"/>
  <c r="O8" i="59"/>
  <c r="Q234" i="59"/>
  <c r="AB215" i="59"/>
  <c r="Z206" i="59"/>
  <c r="S195" i="59"/>
  <c r="U183" i="59"/>
  <c r="W170" i="59"/>
  <c r="W160" i="59"/>
  <c r="AB151" i="59"/>
  <c r="V142" i="59"/>
  <c r="S123" i="59"/>
  <c r="Q91" i="59"/>
  <c r="Q17" i="59"/>
  <c r="AF191" i="59"/>
  <c r="AF101" i="59"/>
  <c r="AO167" i="59"/>
  <c r="AO85" i="59"/>
  <c r="AP238" i="59"/>
  <c r="X205" i="59"/>
  <c r="J157" i="59"/>
  <c r="AZ143" i="59"/>
  <c r="BA143" i="59"/>
  <c r="BB143" i="59"/>
  <c r="BC143" i="59"/>
  <c r="AV143" i="59"/>
  <c r="AW143" i="59"/>
  <c r="AX143" i="59"/>
  <c r="AY143" i="59"/>
  <c r="O143" i="59"/>
  <c r="AK143" i="59"/>
  <c r="R143" i="59"/>
  <c r="AL143" i="59"/>
  <c r="U143" i="59"/>
  <c r="AM143" i="59"/>
  <c r="V143" i="59"/>
  <c r="AP143" i="59"/>
  <c r="X143" i="59"/>
  <c r="Y143" i="59"/>
  <c r="AA143" i="59"/>
  <c r="AD143" i="59"/>
  <c r="AG143" i="59"/>
  <c r="AH143" i="59"/>
  <c r="AI143" i="59"/>
  <c r="I143" i="59"/>
  <c r="AJ143" i="59"/>
  <c r="L143" i="59"/>
  <c r="AT143" i="59"/>
  <c r="K143" i="59"/>
  <c r="AQ143" i="59"/>
  <c r="M143" i="59"/>
  <c r="AR143" i="59"/>
  <c r="N143" i="59"/>
  <c r="AS143" i="59"/>
  <c r="Z143" i="59"/>
  <c r="AC143" i="59"/>
  <c r="AF143" i="59"/>
  <c r="F143" i="59"/>
  <c r="H143" i="59"/>
  <c r="G143" i="59"/>
  <c r="Q143" i="59"/>
  <c r="S143" i="59"/>
  <c r="J143" i="59"/>
  <c r="E143" i="59"/>
  <c r="AN143" i="59"/>
  <c r="T143" i="59"/>
  <c r="AO143" i="59"/>
  <c r="W143" i="59"/>
  <c r="AB143" i="59"/>
  <c r="P143" i="59"/>
  <c r="BC68" i="59"/>
  <c r="AV68" i="59"/>
  <c r="AW68" i="59"/>
  <c r="BA68" i="59"/>
  <c r="BB68" i="59"/>
  <c r="AX68" i="59"/>
  <c r="AY68" i="59"/>
  <c r="AZ68" i="59"/>
  <c r="R68" i="59"/>
  <c r="AL68" i="59"/>
  <c r="S68" i="59"/>
  <c r="AN68" i="59"/>
  <c r="T68" i="59"/>
  <c r="AO68" i="59"/>
  <c r="H68" i="59"/>
  <c r="AE68" i="59"/>
  <c r="I68" i="59"/>
  <c r="AF68" i="59"/>
  <c r="E68" i="59"/>
  <c r="AR68" i="59"/>
  <c r="N68" i="59"/>
  <c r="AS68" i="59"/>
  <c r="P68" i="59"/>
  <c r="U68" i="59"/>
  <c r="X68" i="59"/>
  <c r="AB68" i="59"/>
  <c r="AJ68" i="59"/>
  <c r="AP68" i="59"/>
  <c r="D68" i="59"/>
  <c r="AQ68" i="59"/>
  <c r="AC68" i="59"/>
  <c r="AD68" i="59"/>
  <c r="AG68" i="59"/>
  <c r="AM68" i="59"/>
  <c r="AT68" i="59"/>
  <c r="AI68" i="59"/>
  <c r="AK68" i="59"/>
  <c r="Q68" i="59"/>
  <c r="V68" i="59"/>
  <c r="W68" i="59"/>
  <c r="Y68" i="59"/>
  <c r="Z68" i="59"/>
  <c r="AA68" i="59"/>
  <c r="O68" i="59"/>
  <c r="L68" i="59"/>
  <c r="K68" i="59"/>
  <c r="G68" i="59"/>
  <c r="J68" i="59"/>
  <c r="F68" i="59"/>
  <c r="AH68" i="59"/>
  <c r="AY7" i="59"/>
  <c r="AZ10" i="59"/>
  <c r="AZ11" i="59"/>
  <c r="BB11" i="59"/>
  <c r="BC11" i="59"/>
  <c r="AV11" i="59"/>
  <c r="AW11" i="59"/>
  <c r="AX11" i="59"/>
  <c r="AY11" i="59"/>
  <c r="BA11" i="59"/>
  <c r="J11" i="59"/>
  <c r="Z11" i="59"/>
  <c r="AT11" i="59"/>
  <c r="K11" i="59"/>
  <c r="AA11" i="59"/>
  <c r="L11" i="59"/>
  <c r="AD11" i="59"/>
  <c r="M11" i="59"/>
  <c r="AF11" i="59"/>
  <c r="N11" i="59"/>
  <c r="AG11" i="59"/>
  <c r="O11" i="59"/>
  <c r="AJ11" i="59"/>
  <c r="R11" i="59"/>
  <c r="AK11" i="59"/>
  <c r="W11" i="59"/>
  <c r="AP11" i="59"/>
  <c r="AR11" i="59"/>
  <c r="AS11" i="59"/>
  <c r="Y11" i="59"/>
  <c r="AL11" i="59"/>
  <c r="AM11" i="59"/>
  <c r="H11" i="59"/>
  <c r="U11" i="59"/>
  <c r="V11" i="59"/>
  <c r="X11" i="59"/>
  <c r="AQ11" i="59"/>
  <c r="AN11" i="59"/>
  <c r="Q11" i="59"/>
  <c r="AO11" i="59"/>
  <c r="S11" i="59"/>
  <c r="T11" i="59"/>
  <c r="AH11" i="59"/>
  <c r="AB11" i="59"/>
  <c r="AI11" i="59"/>
  <c r="AC11" i="59"/>
  <c r="E11" i="59"/>
  <c r="AE11" i="59"/>
  <c r="P11" i="59"/>
  <c r="I11" i="59"/>
  <c r="F11" i="59"/>
  <c r="AO240" i="59"/>
  <c r="AP240" i="59"/>
  <c r="AV228" i="59"/>
  <c r="AW228" i="59"/>
  <c r="AX228" i="59"/>
  <c r="AY228" i="59"/>
  <c r="AZ228" i="59"/>
  <c r="BB228" i="59"/>
  <c r="BC228" i="59"/>
  <c r="BA228" i="59"/>
  <c r="Q228" i="59"/>
  <c r="AF228" i="59"/>
  <c r="S228" i="59"/>
  <c r="AG228" i="59"/>
  <c r="T228" i="59"/>
  <c r="AJ228" i="59"/>
  <c r="U228" i="59"/>
  <c r="AM228" i="59"/>
  <c r="W228" i="59"/>
  <c r="AN228" i="59"/>
  <c r="D228" i="59"/>
  <c r="X228" i="59"/>
  <c r="AO228" i="59"/>
  <c r="E228" i="59"/>
  <c r="Z228" i="59"/>
  <c r="AP228" i="59"/>
  <c r="H228" i="59"/>
  <c r="AA228" i="59"/>
  <c r="AQ228" i="59"/>
  <c r="L228" i="59"/>
  <c r="AC228" i="59"/>
  <c r="AS228" i="59"/>
  <c r="P228" i="59"/>
  <c r="AB228" i="59"/>
  <c r="AD228" i="59"/>
  <c r="AH228" i="59"/>
  <c r="AE228" i="59"/>
  <c r="AI228" i="59"/>
  <c r="AR228" i="59"/>
  <c r="AL228" i="59"/>
  <c r="AK228" i="59"/>
  <c r="AT228" i="59"/>
  <c r="N228" i="59"/>
  <c r="F228" i="59"/>
  <c r="R228" i="59"/>
  <c r="K228" i="59"/>
  <c r="V228" i="59"/>
  <c r="I228" i="59"/>
  <c r="Y228" i="59"/>
  <c r="AV216" i="59"/>
  <c r="AW216" i="59"/>
  <c r="AX216" i="59"/>
  <c r="AY216" i="59"/>
  <c r="AZ216" i="59"/>
  <c r="BB216" i="59"/>
  <c r="BC216" i="59"/>
  <c r="BA216" i="59"/>
  <c r="T216" i="59"/>
  <c r="AM216" i="59"/>
  <c r="O216" i="59"/>
  <c r="AG216" i="59"/>
  <c r="P216" i="59"/>
  <c r="AJ216" i="59"/>
  <c r="S216" i="59"/>
  <c r="AO216" i="59"/>
  <c r="AN216" i="59"/>
  <c r="U216" i="59"/>
  <c r="AP216" i="59"/>
  <c r="AT216" i="59"/>
  <c r="W216" i="59"/>
  <c r="AQ216" i="59"/>
  <c r="D216" i="59"/>
  <c r="X216" i="59"/>
  <c r="AR216" i="59"/>
  <c r="E216" i="59"/>
  <c r="AA216" i="59"/>
  <c r="AS216" i="59"/>
  <c r="F216" i="59"/>
  <c r="AB216" i="59"/>
  <c r="I216" i="59"/>
  <c r="AD216" i="59"/>
  <c r="AL216" i="59"/>
  <c r="G216" i="59"/>
  <c r="K216" i="59"/>
  <c r="V216" i="59"/>
  <c r="J216" i="59"/>
  <c r="H216" i="59"/>
  <c r="L216" i="59"/>
  <c r="AC216" i="59"/>
  <c r="AH216" i="59"/>
  <c r="AE216" i="59"/>
  <c r="AI216" i="59"/>
  <c r="AF216" i="59"/>
  <c r="AK216" i="59"/>
  <c r="Q216" i="59"/>
  <c r="R216" i="59"/>
  <c r="Y216" i="59"/>
  <c r="Z216" i="59"/>
  <c r="M216" i="59"/>
  <c r="N216" i="59"/>
  <c r="AV204" i="59"/>
  <c r="AW204" i="59"/>
  <c r="AX204" i="59"/>
  <c r="AY204" i="59"/>
  <c r="AZ204" i="59"/>
  <c r="BB204" i="59"/>
  <c r="BC204" i="59"/>
  <c r="BA204" i="59"/>
  <c r="P204" i="59"/>
  <c r="AF204" i="59"/>
  <c r="G204" i="59"/>
  <c r="AB204" i="59"/>
  <c r="AS204" i="59"/>
  <c r="H204" i="59"/>
  <c r="AC204" i="59"/>
  <c r="I204" i="59"/>
  <c r="AD204" i="59"/>
  <c r="AK204" i="59"/>
  <c r="L204" i="59"/>
  <c r="AE204" i="59"/>
  <c r="N204" i="59"/>
  <c r="AG204" i="59"/>
  <c r="Q204" i="59"/>
  <c r="AJ204" i="59"/>
  <c r="R204" i="59"/>
  <c r="AM204" i="59"/>
  <c r="S204" i="59"/>
  <c r="AN204" i="59"/>
  <c r="U204" i="59"/>
  <c r="AP204" i="59"/>
  <c r="AH204" i="59"/>
  <c r="AI204" i="59"/>
  <c r="D204" i="59"/>
  <c r="E204" i="59"/>
  <c r="T204" i="59"/>
  <c r="Z204" i="59"/>
  <c r="AA204" i="59"/>
  <c r="AO204" i="59"/>
  <c r="AQ204" i="59"/>
  <c r="X204" i="59"/>
  <c r="O204" i="59"/>
  <c r="Y204" i="59"/>
  <c r="J204" i="59"/>
  <c r="F204" i="59"/>
  <c r="AR204" i="59"/>
  <c r="AL204" i="59"/>
  <c r="AT204" i="59"/>
  <c r="K204" i="59"/>
  <c r="AV192" i="59"/>
  <c r="AW192" i="59"/>
  <c r="AX192" i="59"/>
  <c r="AY192" i="59"/>
  <c r="AZ192" i="59"/>
  <c r="BB192" i="59"/>
  <c r="BC192" i="59"/>
  <c r="BA192" i="59"/>
  <c r="H192" i="59"/>
  <c r="AE192" i="59"/>
  <c r="I192" i="59"/>
  <c r="AF192" i="59"/>
  <c r="T192" i="59"/>
  <c r="AS192" i="59"/>
  <c r="U192" i="59"/>
  <c r="AB192" i="59"/>
  <c r="AC192" i="59"/>
  <c r="AD192" i="59"/>
  <c r="F192" i="59"/>
  <c r="AG192" i="59"/>
  <c r="G192" i="59"/>
  <c r="AJ192" i="59"/>
  <c r="L192" i="59"/>
  <c r="AM192" i="59"/>
  <c r="O192" i="59"/>
  <c r="AO192" i="59"/>
  <c r="AQ192" i="59"/>
  <c r="AH192" i="59"/>
  <c r="AI192" i="59"/>
  <c r="AK192" i="59"/>
  <c r="AL192" i="59"/>
  <c r="AR192" i="59"/>
  <c r="N192" i="59"/>
  <c r="AT192" i="59"/>
  <c r="R192" i="59"/>
  <c r="S192" i="59"/>
  <c r="AN192" i="59"/>
  <c r="K192" i="59"/>
  <c r="AP192" i="59"/>
  <c r="Q192" i="59"/>
  <c r="D192" i="59"/>
  <c r="J192" i="59"/>
  <c r="M192" i="59"/>
  <c r="E192" i="59"/>
  <c r="P192" i="59"/>
  <c r="AV180" i="59"/>
  <c r="AW180" i="59"/>
  <c r="AX180" i="59"/>
  <c r="AY180" i="59"/>
  <c r="AZ180" i="59"/>
  <c r="BB180" i="59"/>
  <c r="BC180" i="59"/>
  <c r="BA180" i="59"/>
  <c r="F180" i="59"/>
  <c r="AC180" i="59"/>
  <c r="AR180" i="59"/>
  <c r="D180" i="59"/>
  <c r="AB180" i="59"/>
  <c r="AS180" i="59"/>
  <c r="E180" i="59"/>
  <c r="AD180" i="59"/>
  <c r="H180" i="59"/>
  <c r="AE180" i="59"/>
  <c r="I180" i="59"/>
  <c r="AF180" i="59"/>
  <c r="Q180" i="59"/>
  <c r="AQ180" i="59"/>
  <c r="R180" i="59"/>
  <c r="S180" i="59"/>
  <c r="AT180" i="59"/>
  <c r="T180" i="59"/>
  <c r="U180" i="59"/>
  <c r="AG180" i="59"/>
  <c r="AJ180" i="59"/>
  <c r="AL180" i="59"/>
  <c r="L180" i="59"/>
  <c r="AN180" i="59"/>
  <c r="AI180" i="59"/>
  <c r="AK180" i="59"/>
  <c r="O180" i="59"/>
  <c r="P180" i="59"/>
  <c r="AM180" i="59"/>
  <c r="AO180" i="59"/>
  <c r="M180" i="59"/>
  <c r="N180" i="59"/>
  <c r="AH180" i="59"/>
  <c r="AY168" i="59"/>
  <c r="AV168" i="59"/>
  <c r="AW168" i="59"/>
  <c r="AX168" i="59"/>
  <c r="AZ168" i="59"/>
  <c r="BA168" i="59"/>
  <c r="BB168" i="59"/>
  <c r="BC168" i="59"/>
  <c r="G168" i="59"/>
  <c r="AE168" i="59"/>
  <c r="H168" i="59"/>
  <c r="AF168" i="59"/>
  <c r="E168" i="59"/>
  <c r="AG168" i="59"/>
  <c r="F168" i="59"/>
  <c r="AJ168" i="59"/>
  <c r="I168" i="59"/>
  <c r="AM168" i="59"/>
  <c r="L168" i="59"/>
  <c r="AN168" i="59"/>
  <c r="P168" i="59"/>
  <c r="AO168" i="59"/>
  <c r="Q168" i="59"/>
  <c r="AP168" i="59"/>
  <c r="S168" i="59"/>
  <c r="AR168" i="59"/>
  <c r="U168" i="59"/>
  <c r="AB168" i="59"/>
  <c r="AD168" i="59"/>
  <c r="AQ168" i="59"/>
  <c r="AS168" i="59"/>
  <c r="AL168" i="59"/>
  <c r="D168" i="59"/>
  <c r="AU168" i="59"/>
  <c r="W168" i="59"/>
  <c r="R168" i="59"/>
  <c r="Y168" i="59"/>
  <c r="T168" i="59"/>
  <c r="X168" i="59"/>
  <c r="Z168" i="59"/>
  <c r="J168" i="59"/>
  <c r="AA168" i="59"/>
  <c r="AC168" i="59"/>
  <c r="K168" i="59"/>
  <c r="M168" i="59"/>
  <c r="AV156" i="59"/>
  <c r="AY156" i="59"/>
  <c r="AZ156" i="59"/>
  <c r="BA156" i="59"/>
  <c r="BB156" i="59"/>
  <c r="BC156" i="59"/>
  <c r="AW156" i="59"/>
  <c r="AX156" i="59"/>
  <c r="Q156" i="59"/>
  <c r="AJ156" i="59"/>
  <c r="R156" i="59"/>
  <c r="AL156" i="59"/>
  <c r="L156" i="59"/>
  <c r="AF156" i="59"/>
  <c r="N156" i="59"/>
  <c r="AG156" i="59"/>
  <c r="O156" i="59"/>
  <c r="AM156" i="59"/>
  <c r="P156" i="59"/>
  <c r="AN156" i="59"/>
  <c r="T156" i="59"/>
  <c r="AO156" i="59"/>
  <c r="U156" i="59"/>
  <c r="AP156" i="59"/>
  <c r="D156" i="59"/>
  <c r="X156" i="59"/>
  <c r="AQ156" i="59"/>
  <c r="E156" i="59"/>
  <c r="AA156" i="59"/>
  <c r="AR156" i="59"/>
  <c r="G156" i="59"/>
  <c r="AC156" i="59"/>
  <c r="F156" i="59"/>
  <c r="H156" i="59"/>
  <c r="I156" i="59"/>
  <c r="AB156" i="59"/>
  <c r="AD156" i="59"/>
  <c r="AE156" i="59"/>
  <c r="AT156" i="59"/>
  <c r="AH156" i="59"/>
  <c r="AI156" i="59"/>
  <c r="AK156" i="59"/>
  <c r="J156" i="59"/>
  <c r="M156" i="59"/>
  <c r="S156" i="59"/>
  <c r="V156" i="59"/>
  <c r="W156" i="59"/>
  <c r="AS156" i="59"/>
  <c r="Y156" i="59"/>
  <c r="BC144" i="59"/>
  <c r="AV144" i="59"/>
  <c r="AW144" i="59"/>
  <c r="AX144" i="59"/>
  <c r="AY144" i="59"/>
  <c r="AZ144" i="59"/>
  <c r="BA144" i="59"/>
  <c r="BB144" i="59"/>
  <c r="Q144" i="59"/>
  <c r="AG144" i="59"/>
  <c r="R144" i="59"/>
  <c r="AJ144" i="59"/>
  <c r="S144" i="59"/>
  <c r="AM144" i="59"/>
  <c r="T144" i="59"/>
  <c r="AN144" i="59"/>
  <c r="I144" i="59"/>
  <c r="AO144" i="59"/>
  <c r="L144" i="59"/>
  <c r="AP144" i="59"/>
  <c r="O144" i="59"/>
  <c r="AQ144" i="59"/>
  <c r="P144" i="59"/>
  <c r="AR144" i="59"/>
  <c r="U144" i="59"/>
  <c r="AS144" i="59"/>
  <c r="X144" i="59"/>
  <c r="AA144" i="59"/>
  <c r="AB144" i="59"/>
  <c r="AD144" i="59"/>
  <c r="G144" i="59"/>
  <c r="H144" i="59"/>
  <c r="AE144" i="59"/>
  <c r="AT144" i="59"/>
  <c r="N144" i="59"/>
  <c r="J144" i="59"/>
  <c r="AH144" i="59"/>
  <c r="AC144" i="59"/>
  <c r="AI144" i="59"/>
  <c r="AF144" i="59"/>
  <c r="AK144" i="59"/>
  <c r="Y144" i="59"/>
  <c r="Z144" i="59"/>
  <c r="F144" i="59"/>
  <c r="K144" i="59"/>
  <c r="E144" i="59"/>
  <c r="AL144" i="59"/>
  <c r="BC132" i="59"/>
  <c r="AV132" i="59"/>
  <c r="AW132" i="59"/>
  <c r="AX132" i="59"/>
  <c r="AY132" i="59"/>
  <c r="AZ132" i="59"/>
  <c r="BA132" i="59"/>
  <c r="BB132" i="59"/>
  <c r="N132" i="59"/>
  <c r="AC132" i="59"/>
  <c r="AS132" i="59"/>
  <c r="Q132" i="59"/>
  <c r="AG132" i="59"/>
  <c r="R132" i="59"/>
  <c r="AJ132" i="59"/>
  <c r="S132" i="59"/>
  <c r="AM132" i="59"/>
  <c r="T132" i="59"/>
  <c r="AN132" i="59"/>
  <c r="D132" i="59"/>
  <c r="U132" i="59"/>
  <c r="AO132" i="59"/>
  <c r="E132" i="59"/>
  <c r="X132" i="59"/>
  <c r="AP132" i="59"/>
  <c r="L132" i="59"/>
  <c r="AD132" i="59"/>
  <c r="O132" i="59"/>
  <c r="AE132" i="59"/>
  <c r="AQ132" i="59"/>
  <c r="AR132" i="59"/>
  <c r="F132" i="59"/>
  <c r="H132" i="59"/>
  <c r="I132" i="59"/>
  <c r="P132" i="59"/>
  <c r="AA132" i="59"/>
  <c r="Z132" i="59"/>
  <c r="AB132" i="59"/>
  <c r="AF132" i="59"/>
  <c r="V132" i="59"/>
  <c r="K132" i="59"/>
  <c r="W132" i="59"/>
  <c r="AH132" i="59"/>
  <c r="Y132" i="59"/>
  <c r="AI132" i="59"/>
  <c r="AK132" i="59"/>
  <c r="AL132" i="59"/>
  <c r="AT132" i="59"/>
  <c r="M132" i="59"/>
  <c r="J132" i="59"/>
  <c r="BC120" i="59"/>
  <c r="AV120" i="59"/>
  <c r="AW120" i="59"/>
  <c r="AX120" i="59"/>
  <c r="AY120" i="59"/>
  <c r="AZ120" i="59"/>
  <c r="BA120" i="59"/>
  <c r="BB120" i="59"/>
  <c r="E120" i="59"/>
  <c r="X120" i="59"/>
  <c r="AQ120" i="59"/>
  <c r="F120" i="59"/>
  <c r="AA120" i="59"/>
  <c r="AR120" i="59"/>
  <c r="G120" i="59"/>
  <c r="AB120" i="59"/>
  <c r="AS120" i="59"/>
  <c r="H120" i="59"/>
  <c r="AE120" i="59"/>
  <c r="I120" i="59"/>
  <c r="AF120" i="59"/>
  <c r="L120" i="59"/>
  <c r="AG120" i="59"/>
  <c r="S120" i="59"/>
  <c r="AN120" i="59"/>
  <c r="T120" i="59"/>
  <c r="AO120" i="59"/>
  <c r="Q120" i="59"/>
  <c r="R120" i="59"/>
  <c r="U120" i="59"/>
  <c r="AJ120" i="59"/>
  <c r="AL120" i="59"/>
  <c r="AM120" i="59"/>
  <c r="AP120" i="59"/>
  <c r="O120" i="59"/>
  <c r="AH120" i="59"/>
  <c r="AI120" i="59"/>
  <c r="AK120" i="59"/>
  <c r="V120" i="59"/>
  <c r="AT120" i="59"/>
  <c r="Y120" i="59"/>
  <c r="Z120" i="59"/>
  <c r="J120" i="59"/>
  <c r="D120" i="59"/>
  <c r="W120" i="59"/>
  <c r="K120" i="59"/>
  <c r="AC120" i="59"/>
  <c r="AD120" i="59"/>
  <c r="BC108" i="59"/>
  <c r="AV108" i="59"/>
  <c r="AW108" i="59"/>
  <c r="AZ108" i="59"/>
  <c r="BA108" i="59"/>
  <c r="BB108" i="59"/>
  <c r="AX108" i="59"/>
  <c r="AY108" i="59"/>
  <c r="D108" i="59"/>
  <c r="Z108" i="59"/>
  <c r="AQ108" i="59"/>
  <c r="P108" i="59"/>
  <c r="AL108" i="59"/>
  <c r="S108" i="59"/>
  <c r="AM108" i="59"/>
  <c r="T108" i="59"/>
  <c r="AN108" i="59"/>
  <c r="U108" i="59"/>
  <c r="AP108" i="59"/>
  <c r="X108" i="59"/>
  <c r="AR108" i="59"/>
  <c r="AA108" i="59"/>
  <c r="AS108" i="59"/>
  <c r="I108" i="59"/>
  <c r="AF108" i="59"/>
  <c r="L108" i="59"/>
  <c r="AG108" i="59"/>
  <c r="F108" i="59"/>
  <c r="G108" i="59"/>
  <c r="O108" i="59"/>
  <c r="AB108" i="59"/>
  <c r="AD108" i="59"/>
  <c r="AE108" i="59"/>
  <c r="AJ108" i="59"/>
  <c r="E108" i="59"/>
  <c r="AH108" i="59"/>
  <c r="AT108" i="59"/>
  <c r="Y108" i="59"/>
  <c r="AU108" i="59"/>
  <c r="AI108" i="59"/>
  <c r="AC108" i="59"/>
  <c r="AK108" i="59"/>
  <c r="Q108" i="59"/>
  <c r="M108" i="59"/>
  <c r="N108" i="59"/>
  <c r="J108" i="59"/>
  <c r="H108" i="59"/>
  <c r="K108" i="59"/>
  <c r="R108" i="59"/>
  <c r="BC96" i="59"/>
  <c r="AV96" i="59"/>
  <c r="AW96" i="59"/>
  <c r="AX96" i="59"/>
  <c r="AY96" i="59"/>
  <c r="AZ96" i="59"/>
  <c r="BA96" i="59"/>
  <c r="BB96" i="59"/>
  <c r="L96" i="59"/>
  <c r="AC96" i="59"/>
  <c r="AR96" i="59"/>
  <c r="T96" i="59"/>
  <c r="AM96" i="59"/>
  <c r="U96" i="59"/>
  <c r="AN96" i="59"/>
  <c r="X96" i="59"/>
  <c r="AO96" i="59"/>
  <c r="D96" i="59"/>
  <c r="Z96" i="59"/>
  <c r="AP96" i="59"/>
  <c r="G96" i="59"/>
  <c r="AA96" i="59"/>
  <c r="AQ96" i="59"/>
  <c r="H96" i="59"/>
  <c r="AB96" i="59"/>
  <c r="AS96" i="59"/>
  <c r="Q96" i="59"/>
  <c r="AG96" i="59"/>
  <c r="R96" i="59"/>
  <c r="AJ96" i="59"/>
  <c r="I96" i="59"/>
  <c r="O96" i="59"/>
  <c r="P96" i="59"/>
  <c r="S96" i="59"/>
  <c r="AF96" i="59"/>
  <c r="AL96" i="59"/>
  <c r="AD96" i="59"/>
  <c r="AE96" i="59"/>
  <c r="AI96" i="59"/>
  <c r="AK96" i="59"/>
  <c r="N96" i="59"/>
  <c r="V96" i="59"/>
  <c r="W96" i="59"/>
  <c r="Y96" i="59"/>
  <c r="F96" i="59"/>
  <c r="M96" i="59"/>
  <c r="AT96" i="59"/>
  <c r="J96" i="59"/>
  <c r="AH96" i="59"/>
  <c r="BC84" i="59"/>
  <c r="AV84" i="59"/>
  <c r="AW84" i="59"/>
  <c r="AZ84" i="59"/>
  <c r="BA84" i="59"/>
  <c r="BB84" i="59"/>
  <c r="AX84" i="59"/>
  <c r="AY84" i="59"/>
  <c r="R84" i="59"/>
  <c r="AP84" i="59"/>
  <c r="H84" i="59"/>
  <c r="AL84" i="59"/>
  <c r="I84" i="59"/>
  <c r="AM84" i="59"/>
  <c r="L84" i="59"/>
  <c r="AN84" i="59"/>
  <c r="O84" i="59"/>
  <c r="AO84" i="59"/>
  <c r="P84" i="59"/>
  <c r="AQ84" i="59"/>
  <c r="U84" i="59"/>
  <c r="AR84" i="59"/>
  <c r="D84" i="59"/>
  <c r="AF84" i="59"/>
  <c r="F84" i="59"/>
  <c r="AG84" i="59"/>
  <c r="G84" i="59"/>
  <c r="AE84" i="59"/>
  <c r="AJ84" i="59"/>
  <c r="AB84" i="59"/>
  <c r="AD84" i="59"/>
  <c r="AS84" i="59"/>
  <c r="AK84" i="59"/>
  <c r="AT84" i="59"/>
  <c r="AC84" i="59"/>
  <c r="AH84" i="59"/>
  <c r="AI84" i="59"/>
  <c r="Q84" i="59"/>
  <c r="K84" i="59"/>
  <c r="E84" i="59"/>
  <c r="BC72" i="59"/>
  <c r="AV72" i="59"/>
  <c r="AW72" i="59"/>
  <c r="AX72" i="59"/>
  <c r="AY72" i="59"/>
  <c r="AZ72" i="59"/>
  <c r="BA72" i="59"/>
  <c r="BB72" i="59"/>
  <c r="U72" i="59"/>
  <c r="AN72" i="59"/>
  <c r="X72" i="59"/>
  <c r="AP72" i="59"/>
  <c r="D72" i="59"/>
  <c r="AA72" i="59"/>
  <c r="AQ72" i="59"/>
  <c r="F72" i="59"/>
  <c r="AB72" i="59"/>
  <c r="AR72" i="59"/>
  <c r="G72" i="59"/>
  <c r="AC72" i="59"/>
  <c r="AS72" i="59"/>
  <c r="H72" i="59"/>
  <c r="AD72" i="59"/>
  <c r="I72" i="59"/>
  <c r="AE72" i="59"/>
  <c r="R72" i="59"/>
  <c r="AL72" i="59"/>
  <c r="S72" i="59"/>
  <c r="AM72" i="59"/>
  <c r="T72" i="59"/>
  <c r="AO72" i="59"/>
  <c r="L72" i="59"/>
  <c r="AF72" i="59"/>
  <c r="AG72" i="59"/>
  <c r="N72" i="59"/>
  <c r="P72" i="59"/>
  <c r="AJ72" i="59"/>
  <c r="W72" i="59"/>
  <c r="Y72" i="59"/>
  <c r="AT72" i="59"/>
  <c r="Z72" i="59"/>
  <c r="O72" i="59"/>
  <c r="AH72" i="59"/>
  <c r="AI72" i="59"/>
  <c r="AK72" i="59"/>
  <c r="K72" i="59"/>
  <c r="E72" i="59"/>
  <c r="M72" i="59"/>
  <c r="Q72" i="59"/>
  <c r="J72" i="59"/>
  <c r="BC60" i="59"/>
  <c r="AV60" i="59"/>
  <c r="AW60" i="59"/>
  <c r="BA60" i="59"/>
  <c r="BB60" i="59"/>
  <c r="AX60" i="59"/>
  <c r="AZ60" i="59"/>
  <c r="L60" i="59"/>
  <c r="AF60" i="59"/>
  <c r="R60" i="59"/>
  <c r="AN60" i="59"/>
  <c r="S60" i="59"/>
  <c r="AO60" i="59"/>
  <c r="AY60" i="59"/>
  <c r="T60" i="59"/>
  <c r="AQ60" i="59"/>
  <c r="U60" i="59"/>
  <c r="AS60" i="59"/>
  <c r="D60" i="59"/>
  <c r="AB60" i="59"/>
  <c r="O60" i="59"/>
  <c r="AJ60" i="59"/>
  <c r="P60" i="59"/>
  <c r="AL60" i="59"/>
  <c r="Q60" i="59"/>
  <c r="AM60" i="59"/>
  <c r="F60" i="59"/>
  <c r="G60" i="59"/>
  <c r="H60" i="59"/>
  <c r="I60" i="59"/>
  <c r="AC60" i="59"/>
  <c r="AD60" i="59"/>
  <c r="AE60" i="59"/>
  <c r="AG60" i="59"/>
  <c r="AT60" i="59"/>
  <c r="AK60" i="59"/>
  <c r="AP60" i="59"/>
  <c r="M60" i="59"/>
  <c r="AR60" i="59"/>
  <c r="AH60" i="59"/>
  <c r="AI60" i="59"/>
  <c r="E60" i="59"/>
  <c r="K60" i="59"/>
  <c r="BC48" i="59"/>
  <c r="AV48" i="59"/>
  <c r="AW48" i="59"/>
  <c r="AX48" i="59"/>
  <c r="AY48" i="59"/>
  <c r="AZ48" i="59"/>
  <c r="BA48" i="59"/>
  <c r="BB48" i="59"/>
  <c r="G48" i="59"/>
  <c r="I48" i="59"/>
  <c r="AJ48" i="59"/>
  <c r="R48" i="59"/>
  <c r="AO48" i="59"/>
  <c r="S48" i="59"/>
  <c r="AP48" i="59"/>
  <c r="T48" i="59"/>
  <c r="AQ48" i="59"/>
  <c r="U48" i="59"/>
  <c r="AR48" i="59"/>
  <c r="AC48" i="59"/>
  <c r="AS48" i="59"/>
  <c r="F48" i="59"/>
  <c r="AL48" i="59"/>
  <c r="L48" i="59"/>
  <c r="AM48" i="59"/>
  <c r="P48" i="59"/>
  <c r="AN48" i="59"/>
  <c r="AE48" i="59"/>
  <c r="AF48" i="59"/>
  <c r="AG48" i="59"/>
  <c r="D48" i="59"/>
  <c r="AH48" i="59"/>
  <c r="AD48" i="59"/>
  <c r="AT48" i="59"/>
  <c r="AK48" i="59"/>
  <c r="Q48" i="59"/>
  <c r="J48" i="59"/>
  <c r="M48" i="59"/>
  <c r="N48" i="59"/>
  <c r="O48" i="59"/>
  <c r="H48" i="59"/>
  <c r="E48" i="59"/>
  <c r="BC36" i="59"/>
  <c r="AV36" i="59"/>
  <c r="AW36" i="59"/>
  <c r="BA36" i="59"/>
  <c r="BB36" i="59"/>
  <c r="AX36" i="59"/>
  <c r="AY36" i="59"/>
  <c r="AZ36" i="59"/>
  <c r="H36" i="59"/>
  <c r="AB36" i="59"/>
  <c r="AS36" i="59"/>
  <c r="I36" i="59"/>
  <c r="AC36" i="59"/>
  <c r="L36" i="59"/>
  <c r="AD36" i="59"/>
  <c r="O36" i="59"/>
  <c r="AE36" i="59"/>
  <c r="P36" i="59"/>
  <c r="AF36" i="59"/>
  <c r="R36" i="59"/>
  <c r="AJ36" i="59"/>
  <c r="X36" i="59"/>
  <c r="AO36" i="59"/>
  <c r="AP36" i="59"/>
  <c r="AQ36" i="59"/>
  <c r="D36" i="59"/>
  <c r="AR36" i="59"/>
  <c r="F36" i="59"/>
  <c r="AA36" i="59"/>
  <c r="AL36" i="59"/>
  <c r="AN36" i="59"/>
  <c r="S36" i="59"/>
  <c r="T36" i="59"/>
  <c r="U36" i="59"/>
  <c r="Z36" i="59"/>
  <c r="AG36" i="59"/>
  <c r="AT36" i="59"/>
  <c r="K36" i="59"/>
  <c r="E36" i="59"/>
  <c r="AM36" i="59"/>
  <c r="AH36" i="59"/>
  <c r="Q36" i="59"/>
  <c r="AI36" i="59"/>
  <c r="V36" i="59"/>
  <c r="AK36" i="59"/>
  <c r="W36" i="59"/>
  <c r="Y36" i="59"/>
  <c r="J36" i="59"/>
  <c r="G36" i="59"/>
  <c r="M36" i="59"/>
  <c r="BC24" i="59"/>
  <c r="AV24" i="59"/>
  <c r="AW24" i="59"/>
  <c r="AX24" i="59"/>
  <c r="AY24" i="59"/>
  <c r="AZ24" i="59"/>
  <c r="BA24" i="59"/>
  <c r="BB24" i="59"/>
  <c r="F24" i="59"/>
  <c r="AB24" i="59"/>
  <c r="AR24" i="59"/>
  <c r="G24" i="59"/>
  <c r="AC24" i="59"/>
  <c r="AS24" i="59"/>
  <c r="H24" i="59"/>
  <c r="AD24" i="59"/>
  <c r="I24" i="59"/>
  <c r="AE24" i="59"/>
  <c r="L24" i="59"/>
  <c r="AF24" i="59"/>
  <c r="O24" i="59"/>
  <c r="AG24" i="59"/>
  <c r="R24" i="59"/>
  <c r="AJ24" i="59"/>
  <c r="U24" i="59"/>
  <c r="AN24" i="59"/>
  <c r="S24" i="59"/>
  <c r="T24" i="59"/>
  <c r="X24" i="59"/>
  <c r="AQ24" i="59"/>
  <c r="Z24" i="59"/>
  <c r="AL24" i="59"/>
  <c r="AM24" i="59"/>
  <c r="AP24" i="59"/>
  <c r="AI24" i="59"/>
  <c r="V24" i="59"/>
  <c r="AK24" i="59"/>
  <c r="P24" i="59"/>
  <c r="J24" i="59"/>
  <c r="AO24" i="59"/>
  <c r="AT24" i="59"/>
  <c r="AH24" i="59"/>
  <c r="Q24" i="59"/>
  <c r="W24" i="59"/>
  <c r="E24" i="59"/>
  <c r="M24" i="59"/>
  <c r="N24" i="59"/>
  <c r="K24" i="59"/>
  <c r="Y24" i="59"/>
  <c r="AA24" i="59"/>
  <c r="D4" i="59"/>
  <c r="D177" i="59"/>
  <c r="D125" i="59"/>
  <c r="D77" i="59"/>
  <c r="E195" i="59"/>
  <c r="E129" i="59"/>
  <c r="E67" i="59"/>
  <c r="E7" i="59"/>
  <c r="F19" i="59"/>
  <c r="G180" i="59"/>
  <c r="G79" i="59"/>
  <c r="H163" i="59"/>
  <c r="H55" i="59"/>
  <c r="J180" i="59"/>
  <c r="J115" i="59"/>
  <c r="J74" i="59"/>
  <c r="J18" i="59"/>
  <c r="K133" i="59"/>
  <c r="K65" i="59"/>
  <c r="L188" i="59"/>
  <c r="P225" i="59"/>
  <c r="P193" i="59"/>
  <c r="O160" i="59"/>
  <c r="M128" i="59"/>
  <c r="P99" i="59"/>
  <c r="O66" i="59"/>
  <c r="N36" i="59"/>
  <c r="N8" i="59"/>
  <c r="AE233" i="59"/>
  <c r="S223" i="59"/>
  <c r="Y206" i="59"/>
  <c r="Q195" i="59"/>
  <c r="AE179" i="59"/>
  <c r="Q170" i="59"/>
  <c r="V160" i="59"/>
  <c r="T149" i="59"/>
  <c r="AC141" i="59"/>
  <c r="Q123" i="59"/>
  <c r="S89" i="59"/>
  <c r="S45" i="59"/>
  <c r="AE9" i="59"/>
  <c r="AK190" i="59"/>
  <c r="AK100" i="59"/>
  <c r="AG75" i="59"/>
  <c r="AN231" i="59"/>
  <c r="AO149" i="59"/>
  <c r="AQ57" i="59"/>
  <c r="AP229" i="59"/>
  <c r="J199" i="59"/>
  <c r="AU35" i="59"/>
  <c r="AU64" i="59"/>
  <c r="AU134" i="59"/>
  <c r="AU188" i="59"/>
  <c r="AU11" i="59"/>
  <c r="AU52" i="59"/>
  <c r="AU63" i="59"/>
  <c r="AU97" i="59"/>
  <c r="AU109" i="59"/>
  <c r="AU187" i="59"/>
  <c r="AU212" i="59"/>
  <c r="AU96" i="59"/>
  <c r="AU132" i="59"/>
  <c r="AU162" i="59"/>
  <c r="AU47" i="59"/>
  <c r="AU157" i="59"/>
  <c r="AU46" i="59"/>
  <c r="AU146" i="59"/>
  <c r="AU130" i="59"/>
  <c r="AU156" i="59"/>
  <c r="AU30" i="59"/>
  <c r="AU121" i="59"/>
  <c r="AU145" i="59"/>
  <c r="AU129" i="59"/>
  <c r="AU179" i="59"/>
  <c r="AU144" i="59"/>
  <c r="AU207" i="59"/>
  <c r="AU87" i="59"/>
  <c r="AU177" i="59"/>
  <c r="AU206" i="59"/>
  <c r="AU42" i="59"/>
  <c r="AU118" i="59"/>
  <c r="AU142" i="59"/>
  <c r="AU201" i="59"/>
  <c r="AU229" i="59"/>
  <c r="AU41" i="59"/>
  <c r="AU85" i="59"/>
  <c r="AU141" i="59"/>
  <c r="AU200" i="59"/>
  <c r="AU228" i="59"/>
  <c r="AU14" i="59"/>
  <c r="AU80" i="59"/>
  <c r="AU140" i="59"/>
  <c r="AU190" i="59"/>
  <c r="AU199" i="59"/>
  <c r="AU223" i="59"/>
  <c r="AU13" i="59"/>
  <c r="AU36" i="59"/>
  <c r="AU99" i="59"/>
  <c r="AU111" i="59"/>
  <c r="AU135" i="59"/>
  <c r="AU189" i="59"/>
  <c r="B1" i="69"/>
  <c r="AU4" i="117"/>
  <c r="X87" i="59"/>
  <c r="Z84" i="59"/>
  <c r="Z238" i="117"/>
  <c r="Z238" i="59" s="1"/>
  <c r="Z86" i="59"/>
  <c r="W87" i="59"/>
  <c r="W241" i="117"/>
  <c r="W241" i="59" s="1"/>
  <c r="W86" i="59"/>
  <c r="W240" i="117"/>
  <c r="W240" i="59" s="1"/>
  <c r="X86" i="59"/>
  <c r="Z83" i="59"/>
  <c r="Y83" i="59"/>
  <c r="Y237" i="117"/>
  <c r="Y237" i="59" s="1"/>
  <c r="V86" i="59"/>
  <c r="W85" i="59"/>
  <c r="W239" i="117"/>
  <c r="W239" i="59" s="1"/>
  <c r="X83" i="59"/>
  <c r="X237" i="117"/>
  <c r="X237" i="59" s="1"/>
  <c r="AA87" i="59"/>
  <c r="AA241" i="117"/>
  <c r="AA241" i="59" s="1"/>
  <c r="W84" i="59"/>
  <c r="W238" i="117"/>
  <c r="W238" i="59" s="1"/>
  <c r="Z87" i="59"/>
  <c r="Z241" i="117"/>
  <c r="Z241" i="59" s="1"/>
  <c r="Y87" i="59"/>
  <c r="Y241" i="117"/>
  <c r="Y241" i="59" s="1"/>
  <c r="AA84" i="59"/>
  <c r="AA238" i="117"/>
  <c r="AA238" i="59" s="1"/>
  <c r="V87" i="59"/>
  <c r="V241" i="59"/>
  <c r="B1" i="78"/>
  <c r="A1" i="114"/>
  <c r="K3" i="94"/>
  <c r="C7" i="111"/>
  <c r="B3" i="111" s="1"/>
  <c r="A1" i="111"/>
  <c r="AU237" i="117" l="1"/>
  <c r="AU238" i="117"/>
  <c r="AU235" i="117"/>
  <c r="AU236" i="117"/>
  <c r="D123" i="100"/>
  <c r="D124" i="100"/>
  <c r="D125" i="100"/>
  <c r="D126" i="100"/>
  <c r="D127" i="100"/>
  <c r="D128" i="100"/>
  <c r="D122" i="100"/>
  <c r="AA123" i="100"/>
  <c r="AA124" i="100"/>
  <c r="AA125" i="100"/>
  <c r="AA126" i="100"/>
  <c r="AA127" i="100"/>
  <c r="AA128" i="100"/>
  <c r="AA122" i="100"/>
  <c r="N123" i="100" l="1"/>
  <c r="N124" i="100"/>
  <c r="N125" i="100"/>
  <c r="N126" i="100"/>
  <c r="N127" i="100"/>
  <c r="N128" i="100"/>
  <c r="N122" i="100"/>
  <c r="L125" i="100"/>
  <c r="L126" i="100"/>
  <c r="L127" i="100"/>
  <c r="L128" i="100"/>
  <c r="I124" i="100"/>
  <c r="I125" i="100"/>
  <c r="I126" i="100"/>
  <c r="I127" i="100"/>
  <c r="I128" i="100"/>
  <c r="G124" i="100"/>
  <c r="G125" i="100"/>
  <c r="G126" i="100"/>
  <c r="G127" i="100"/>
  <c r="G128" i="100"/>
  <c r="A67" i="89" l="1"/>
  <c r="C1" i="100" l="1"/>
  <c r="I122" i="100" l="1"/>
  <c r="G122" i="100"/>
  <c r="O6" i="89" l="1"/>
  <c r="P6" i="89"/>
  <c r="O7" i="89"/>
  <c r="P7" i="89"/>
  <c r="O8" i="89"/>
  <c r="P8" i="89"/>
  <c r="O9" i="89"/>
  <c r="P9" i="89"/>
  <c r="O10" i="89"/>
  <c r="P10" i="89"/>
  <c r="O11" i="89"/>
  <c r="P11" i="89"/>
  <c r="O12" i="89"/>
  <c r="P12" i="89"/>
  <c r="O13" i="89"/>
  <c r="P13" i="89"/>
  <c r="O14" i="89"/>
  <c r="P14" i="89"/>
  <c r="O15" i="89"/>
  <c r="P15" i="89"/>
  <c r="O16" i="89"/>
  <c r="P16" i="89"/>
  <c r="O17" i="89"/>
  <c r="P17" i="89"/>
  <c r="O18" i="89"/>
  <c r="P18" i="89"/>
  <c r="O19" i="89"/>
  <c r="P19" i="89"/>
  <c r="O20" i="89"/>
  <c r="P20" i="89"/>
  <c r="O21" i="89"/>
  <c r="P21" i="89"/>
  <c r="O22" i="89"/>
  <c r="P22" i="89"/>
  <c r="O23" i="89"/>
  <c r="P23" i="89"/>
  <c r="O24" i="89"/>
  <c r="P24" i="89"/>
  <c r="O25" i="89"/>
  <c r="P25" i="89"/>
  <c r="O26" i="89"/>
  <c r="P26" i="89"/>
  <c r="O27" i="89"/>
  <c r="P27" i="89"/>
  <c r="O28" i="89"/>
  <c r="P28" i="89"/>
  <c r="O29" i="89"/>
  <c r="P29" i="89"/>
  <c r="O30" i="89"/>
  <c r="P30" i="89"/>
  <c r="O31" i="89"/>
  <c r="P31" i="89"/>
  <c r="O32" i="89"/>
  <c r="P32" i="89"/>
  <c r="O33" i="89"/>
  <c r="P33" i="89"/>
  <c r="O34" i="89"/>
  <c r="P34" i="89"/>
  <c r="O35" i="89"/>
  <c r="P35" i="89"/>
  <c r="O36" i="89"/>
  <c r="P36" i="89"/>
  <c r="O37" i="89"/>
  <c r="P37" i="89"/>
  <c r="O38" i="89"/>
  <c r="P38" i="89"/>
  <c r="O39" i="89"/>
  <c r="P39" i="89"/>
  <c r="O40" i="89"/>
  <c r="P40" i="89"/>
  <c r="O41" i="89"/>
  <c r="P41" i="89"/>
  <c r="O42" i="89"/>
  <c r="P42" i="89"/>
  <c r="O43" i="89"/>
  <c r="P43" i="89"/>
  <c r="O44" i="89"/>
  <c r="P44" i="89"/>
  <c r="O45" i="89"/>
  <c r="P45" i="89"/>
  <c r="O46" i="89"/>
  <c r="P46" i="89"/>
  <c r="O47" i="89"/>
  <c r="P47" i="89"/>
  <c r="O48" i="89"/>
  <c r="P48" i="89"/>
  <c r="O49" i="89"/>
  <c r="P49" i="89"/>
  <c r="O50" i="89"/>
  <c r="P50" i="89"/>
  <c r="O51" i="89"/>
  <c r="P51" i="89"/>
  <c r="O52" i="89"/>
  <c r="P52" i="89"/>
  <c r="O53" i="89"/>
  <c r="P53" i="89"/>
  <c r="O54" i="89"/>
  <c r="P54" i="89"/>
  <c r="O55" i="89"/>
  <c r="P55" i="89"/>
  <c r="O56" i="89"/>
  <c r="P56" i="89"/>
  <c r="O57" i="89"/>
  <c r="P57" i="89"/>
  <c r="O58" i="89"/>
  <c r="P58" i="89"/>
  <c r="O59" i="89"/>
  <c r="P59" i="89"/>
  <c r="O60" i="89"/>
  <c r="P60" i="89"/>
  <c r="O61" i="89"/>
  <c r="P61" i="89"/>
  <c r="O62" i="89"/>
  <c r="P62" i="89"/>
  <c r="O63" i="89"/>
  <c r="P63" i="89"/>
  <c r="O64" i="89"/>
  <c r="P64" i="89"/>
  <c r="O65" i="89"/>
  <c r="P65" i="89"/>
  <c r="O66" i="89"/>
  <c r="P66" i="89"/>
  <c r="O67" i="89"/>
  <c r="P67" i="89"/>
  <c r="O68" i="89"/>
  <c r="P68" i="89"/>
  <c r="O69" i="89"/>
  <c r="P69" i="89"/>
  <c r="O70" i="89"/>
  <c r="P70" i="89"/>
  <c r="O71" i="89"/>
  <c r="P71" i="89"/>
  <c r="O72" i="89"/>
  <c r="P72" i="89"/>
  <c r="O73" i="89"/>
  <c r="P73" i="89"/>
  <c r="O74" i="89"/>
  <c r="P74" i="89"/>
  <c r="O75" i="89"/>
  <c r="P75" i="89"/>
  <c r="O76" i="89"/>
  <c r="P76" i="89"/>
  <c r="O77" i="89"/>
  <c r="P77" i="89"/>
  <c r="O78" i="89"/>
  <c r="P78" i="89"/>
  <c r="O79" i="89"/>
  <c r="P79" i="89"/>
  <c r="O80" i="89"/>
  <c r="P80" i="89"/>
  <c r="O81" i="89"/>
  <c r="P81" i="89"/>
  <c r="O82" i="89"/>
  <c r="P82" i="89"/>
  <c r="O83" i="89"/>
  <c r="P83" i="89"/>
  <c r="O84" i="89"/>
  <c r="P84" i="89"/>
  <c r="O85" i="89"/>
  <c r="P85" i="89"/>
  <c r="O86" i="89"/>
  <c r="P86" i="89"/>
  <c r="O87" i="89"/>
  <c r="P87" i="89"/>
  <c r="O88" i="89"/>
  <c r="P88" i="89"/>
  <c r="O89" i="89"/>
  <c r="P89" i="89"/>
  <c r="O90" i="89"/>
  <c r="P90" i="89"/>
  <c r="O91" i="89"/>
  <c r="P91" i="89"/>
  <c r="O92" i="89"/>
  <c r="P92" i="89"/>
  <c r="O93" i="89"/>
  <c r="P93" i="89"/>
  <c r="O94" i="89"/>
  <c r="P94" i="89"/>
  <c r="O95" i="89"/>
  <c r="P95" i="89"/>
  <c r="O96" i="89"/>
  <c r="P96" i="89"/>
  <c r="O97" i="89"/>
  <c r="P97" i="89"/>
  <c r="O98" i="89"/>
  <c r="P98" i="89"/>
  <c r="O99" i="89"/>
  <c r="P99" i="89"/>
  <c r="O100" i="89"/>
  <c r="P100" i="89"/>
  <c r="O101" i="89"/>
  <c r="P101" i="89"/>
  <c r="O102" i="89"/>
  <c r="P102" i="89"/>
  <c r="O103" i="89"/>
  <c r="P103" i="89"/>
  <c r="O104" i="89"/>
  <c r="P104" i="89"/>
  <c r="O105" i="89"/>
  <c r="P105" i="89"/>
  <c r="O106" i="89"/>
  <c r="P106" i="89"/>
  <c r="O107" i="89"/>
  <c r="P107" i="89"/>
  <c r="O108" i="89"/>
  <c r="P108" i="89"/>
  <c r="O109" i="89"/>
  <c r="P109" i="89"/>
  <c r="O110" i="89"/>
  <c r="P110" i="89"/>
  <c r="O111" i="89"/>
  <c r="P111" i="89"/>
  <c r="O112" i="89"/>
  <c r="P112" i="89"/>
  <c r="O113" i="89"/>
  <c r="P113" i="89"/>
  <c r="O114" i="89"/>
  <c r="P114" i="89"/>
  <c r="O115" i="89"/>
  <c r="P115" i="89"/>
  <c r="O116" i="89"/>
  <c r="P116" i="89"/>
  <c r="O117" i="89"/>
  <c r="P117" i="89"/>
  <c r="O118" i="89"/>
  <c r="P118" i="89"/>
  <c r="O119" i="89"/>
  <c r="P119" i="89"/>
  <c r="O120" i="89"/>
  <c r="P120" i="89"/>
  <c r="O121" i="89"/>
  <c r="P121" i="89"/>
  <c r="O122" i="89"/>
  <c r="P122" i="89"/>
  <c r="O123" i="89"/>
  <c r="P123" i="89"/>
  <c r="O124" i="89"/>
  <c r="P124" i="89"/>
  <c r="O125" i="89"/>
  <c r="P125" i="89"/>
  <c r="O126" i="89"/>
  <c r="P126" i="89"/>
  <c r="O127" i="89"/>
  <c r="P127" i="89"/>
  <c r="O128" i="89"/>
  <c r="P128" i="89"/>
  <c r="O129" i="89"/>
  <c r="P129" i="89"/>
  <c r="O130" i="89"/>
  <c r="P130" i="89"/>
  <c r="O131" i="89"/>
  <c r="P131" i="89"/>
  <c r="O132" i="89"/>
  <c r="P132" i="89"/>
  <c r="O133" i="89"/>
  <c r="P133" i="89"/>
  <c r="O134" i="89"/>
  <c r="P134" i="89"/>
  <c r="O135" i="89"/>
  <c r="P135" i="89"/>
  <c r="O136" i="89"/>
  <c r="P136" i="89"/>
  <c r="O137" i="89"/>
  <c r="P137" i="89"/>
  <c r="O138" i="89"/>
  <c r="P138" i="89"/>
  <c r="O139" i="89"/>
  <c r="P139" i="89"/>
  <c r="O140" i="89"/>
  <c r="P140" i="89"/>
  <c r="O141" i="89"/>
  <c r="P141" i="89"/>
  <c r="O142" i="89"/>
  <c r="P142" i="89"/>
  <c r="O143" i="89"/>
  <c r="P143" i="89"/>
  <c r="O144" i="89"/>
  <c r="P144" i="89"/>
  <c r="O145" i="89"/>
  <c r="P145" i="89"/>
  <c r="O146" i="89"/>
  <c r="P146" i="89"/>
  <c r="O147" i="89"/>
  <c r="P147" i="89"/>
  <c r="O148" i="89"/>
  <c r="P148" i="89"/>
  <c r="O149" i="89"/>
  <c r="P149" i="89"/>
  <c r="O150" i="89"/>
  <c r="P150" i="89"/>
  <c r="O151" i="89"/>
  <c r="P151" i="89"/>
  <c r="O152" i="89"/>
  <c r="P152" i="89"/>
  <c r="O153" i="89"/>
  <c r="P153" i="89"/>
  <c r="O154" i="89"/>
  <c r="P154" i="89"/>
  <c r="O155" i="89"/>
  <c r="P155" i="89"/>
  <c r="O156" i="89"/>
  <c r="P156" i="89"/>
  <c r="O157" i="89"/>
  <c r="P157" i="89"/>
  <c r="O158" i="89"/>
  <c r="P158" i="89"/>
  <c r="O159" i="89"/>
  <c r="P159" i="89"/>
  <c r="O160" i="89"/>
  <c r="P160" i="89"/>
  <c r="O161" i="89"/>
  <c r="P161" i="89"/>
  <c r="O162" i="89"/>
  <c r="P162" i="89"/>
  <c r="O163" i="89"/>
  <c r="P163" i="89"/>
  <c r="O164" i="89"/>
  <c r="P164" i="89"/>
  <c r="O165" i="89"/>
  <c r="P165" i="89"/>
  <c r="O166" i="89"/>
  <c r="P166" i="89"/>
  <c r="O167" i="89"/>
  <c r="P167" i="89"/>
  <c r="O168" i="89"/>
  <c r="P168" i="89"/>
  <c r="O169" i="89"/>
  <c r="P169" i="89"/>
  <c r="O170" i="89"/>
  <c r="P170" i="89"/>
  <c r="O171" i="89"/>
  <c r="P171" i="89"/>
  <c r="O172" i="89"/>
  <c r="P172" i="89"/>
  <c r="O173" i="89"/>
  <c r="P173" i="89"/>
  <c r="O174" i="89"/>
  <c r="P174" i="89"/>
  <c r="O175" i="89"/>
  <c r="P175" i="89"/>
  <c r="O176" i="89"/>
  <c r="P176" i="89"/>
  <c r="O177" i="89"/>
  <c r="P177" i="89"/>
  <c r="O178" i="89"/>
  <c r="P178" i="89"/>
  <c r="O179" i="89"/>
  <c r="P179" i="89"/>
  <c r="O180" i="89"/>
  <c r="P180" i="89"/>
  <c r="O181" i="89"/>
  <c r="P181" i="89"/>
  <c r="O182" i="89"/>
  <c r="P182" i="89"/>
  <c r="O183" i="89"/>
  <c r="P183" i="89"/>
  <c r="O184" i="89"/>
  <c r="P184" i="89"/>
  <c r="O185" i="89"/>
  <c r="P185" i="89"/>
  <c r="O186" i="89"/>
  <c r="P186" i="89"/>
  <c r="O187" i="89"/>
  <c r="P187" i="89"/>
  <c r="O188" i="89"/>
  <c r="P188" i="89"/>
  <c r="O189" i="89"/>
  <c r="P189" i="89"/>
  <c r="O190" i="89"/>
  <c r="P190" i="89"/>
  <c r="O191" i="89"/>
  <c r="P191" i="89"/>
  <c r="O192" i="89"/>
  <c r="P192" i="89"/>
  <c r="O193" i="89"/>
  <c r="P193" i="89"/>
  <c r="O194" i="89"/>
  <c r="P194" i="89"/>
  <c r="O195" i="89"/>
  <c r="P195" i="89"/>
  <c r="O196" i="89"/>
  <c r="P196" i="89"/>
  <c r="O197" i="89"/>
  <c r="P197" i="89"/>
  <c r="O198" i="89"/>
  <c r="P198" i="89"/>
  <c r="O199" i="89"/>
  <c r="P199" i="89"/>
  <c r="O200" i="89"/>
  <c r="P200" i="89"/>
  <c r="O201" i="89"/>
  <c r="P201" i="89"/>
  <c r="O202" i="89"/>
  <c r="P202" i="89"/>
  <c r="O203" i="89"/>
  <c r="P203" i="89"/>
  <c r="O204" i="89"/>
  <c r="P204" i="89"/>
  <c r="O205" i="89"/>
  <c r="P205" i="89"/>
  <c r="O206" i="89"/>
  <c r="P206" i="89"/>
  <c r="O207" i="89"/>
  <c r="P207" i="89"/>
  <c r="O208" i="89"/>
  <c r="P208" i="89"/>
  <c r="O209" i="89"/>
  <c r="P209" i="89"/>
  <c r="O210" i="89"/>
  <c r="P210" i="89"/>
  <c r="O211" i="89"/>
  <c r="P211" i="89"/>
  <c r="O212" i="89"/>
  <c r="P212" i="89"/>
  <c r="O213" i="89"/>
  <c r="P213" i="89"/>
  <c r="O214" i="89"/>
  <c r="P214" i="89"/>
  <c r="O215" i="89"/>
  <c r="P215" i="89"/>
  <c r="O216" i="89"/>
  <c r="P216" i="89"/>
  <c r="O217" i="89"/>
  <c r="P217" i="89"/>
  <c r="O218" i="89"/>
  <c r="P218" i="89"/>
  <c r="O219" i="89"/>
  <c r="P219" i="89"/>
  <c r="O220" i="89"/>
  <c r="P220" i="89"/>
  <c r="O221" i="89"/>
  <c r="P221" i="89"/>
  <c r="O222" i="89"/>
  <c r="P222" i="89"/>
  <c r="O223" i="89"/>
  <c r="P223" i="89"/>
  <c r="O224" i="89"/>
  <c r="P224" i="89"/>
  <c r="O225" i="89"/>
  <c r="P225" i="89"/>
  <c r="O226" i="89"/>
  <c r="P226" i="89"/>
  <c r="O227" i="89"/>
  <c r="P227" i="89"/>
  <c r="O228" i="89"/>
  <c r="P228" i="89"/>
  <c r="O229" i="89"/>
  <c r="P229" i="89"/>
  <c r="O230" i="89"/>
  <c r="P230" i="89"/>
  <c r="O231" i="89"/>
  <c r="P231" i="89"/>
  <c r="O232" i="89"/>
  <c r="P232" i="89"/>
  <c r="O233" i="89"/>
  <c r="P233" i="89"/>
  <c r="O234" i="89"/>
  <c r="P234" i="89"/>
  <c r="O235" i="89"/>
  <c r="P235" i="89"/>
  <c r="O236" i="89"/>
  <c r="P236" i="89"/>
  <c r="O237" i="89"/>
  <c r="P237" i="89"/>
  <c r="O238" i="89"/>
  <c r="P238" i="89"/>
  <c r="O239" i="89"/>
  <c r="P239" i="89"/>
  <c r="O240" i="89"/>
  <c r="P240" i="89"/>
  <c r="O241" i="89"/>
  <c r="P241" i="89"/>
  <c r="O242" i="89"/>
  <c r="P242" i="89"/>
  <c r="O243" i="89"/>
  <c r="P243" i="89"/>
  <c r="O244" i="89"/>
  <c r="P244" i="89"/>
  <c r="O245" i="89"/>
  <c r="P245" i="89"/>
  <c r="O246" i="89"/>
  <c r="P246" i="89"/>
  <c r="O247" i="89"/>
  <c r="P247" i="89"/>
  <c r="O248" i="89"/>
  <c r="P248" i="89"/>
  <c r="O249" i="89"/>
  <c r="P249" i="89"/>
  <c r="O250" i="89"/>
  <c r="P250" i="89"/>
  <c r="O251" i="89"/>
  <c r="P251" i="89"/>
  <c r="O252" i="89"/>
  <c r="P252" i="89"/>
  <c r="O253" i="89"/>
  <c r="P253" i="89"/>
  <c r="O254" i="89"/>
  <c r="P254" i="89"/>
  <c r="O255" i="89"/>
  <c r="P255" i="89"/>
  <c r="O256" i="89"/>
  <c r="P256" i="89"/>
  <c r="O257" i="89"/>
  <c r="P257" i="89"/>
  <c r="O258" i="89"/>
  <c r="P258" i="89"/>
  <c r="O259" i="89"/>
  <c r="P259" i="89"/>
  <c r="O260" i="89"/>
  <c r="P260" i="89"/>
  <c r="O261" i="89"/>
  <c r="P261" i="89"/>
  <c r="O262" i="89"/>
  <c r="P262" i="89"/>
  <c r="O263" i="89"/>
  <c r="P263" i="89"/>
  <c r="O264" i="89"/>
  <c r="P264" i="89"/>
  <c r="O265" i="89"/>
  <c r="P265" i="89"/>
  <c r="O266" i="89"/>
  <c r="P266" i="89"/>
  <c r="O267" i="89"/>
  <c r="P267" i="89"/>
  <c r="O268" i="89"/>
  <c r="P268" i="89"/>
  <c r="O269" i="89"/>
  <c r="P269" i="89"/>
  <c r="O270" i="89"/>
  <c r="P270" i="89"/>
  <c r="O271" i="89"/>
  <c r="P271" i="89"/>
  <c r="O272" i="89"/>
  <c r="P272" i="89"/>
  <c r="O273" i="89"/>
  <c r="P273" i="89"/>
  <c r="O274" i="89"/>
  <c r="P274" i="89"/>
  <c r="O275" i="89"/>
  <c r="P275" i="89"/>
  <c r="O276" i="89"/>
  <c r="P276" i="89"/>
  <c r="O277" i="89"/>
  <c r="P277" i="89"/>
  <c r="O278" i="89"/>
  <c r="P278" i="89"/>
  <c r="O279" i="89"/>
  <c r="P279" i="89"/>
  <c r="O280" i="89"/>
  <c r="P280" i="89"/>
  <c r="O281" i="89"/>
  <c r="P281" i="89"/>
  <c r="O282" i="89"/>
  <c r="P282" i="89"/>
  <c r="O283" i="89"/>
  <c r="P283" i="89"/>
  <c r="O284" i="89"/>
  <c r="P284" i="89"/>
  <c r="O285" i="89"/>
  <c r="P285" i="89"/>
  <c r="O286" i="89"/>
  <c r="P286" i="89"/>
  <c r="O287" i="89"/>
  <c r="P287" i="89"/>
  <c r="O288" i="89"/>
  <c r="P288" i="89"/>
  <c r="O289" i="89"/>
  <c r="P289" i="89"/>
  <c r="O290" i="89"/>
  <c r="P290" i="89"/>
  <c r="O291" i="89"/>
  <c r="P291" i="89"/>
  <c r="O292" i="89"/>
  <c r="P292" i="89"/>
  <c r="O293" i="89"/>
  <c r="P293" i="89"/>
  <c r="O294" i="89"/>
  <c r="P294" i="89"/>
  <c r="O295" i="89"/>
  <c r="P295" i="89"/>
  <c r="O296" i="89"/>
  <c r="P296" i="89"/>
  <c r="O297" i="89"/>
  <c r="P297" i="89"/>
  <c r="O298" i="89"/>
  <c r="P298" i="89"/>
  <c r="O299" i="89"/>
  <c r="P299" i="89"/>
  <c r="O300" i="89"/>
  <c r="P300" i="89"/>
  <c r="O301" i="89"/>
  <c r="P301" i="89"/>
  <c r="O302" i="89"/>
  <c r="P302" i="89"/>
  <c r="O303" i="89"/>
  <c r="P303" i="89"/>
  <c r="O304" i="89"/>
  <c r="P304" i="89"/>
  <c r="O305" i="89"/>
  <c r="P305" i="89"/>
  <c r="O306" i="89"/>
  <c r="P306" i="89"/>
  <c r="O307" i="89"/>
  <c r="P307" i="89"/>
  <c r="O308" i="89"/>
  <c r="P308" i="89"/>
  <c r="O309" i="89"/>
  <c r="P309" i="89"/>
  <c r="O310" i="89"/>
  <c r="P310" i="89"/>
  <c r="O311" i="89"/>
  <c r="P311" i="89"/>
  <c r="O312" i="89"/>
  <c r="P312" i="89"/>
  <c r="O313" i="89"/>
  <c r="P313" i="89"/>
  <c r="O314" i="89"/>
  <c r="P314" i="89"/>
  <c r="O315" i="89"/>
  <c r="P315" i="89"/>
  <c r="O316" i="89"/>
  <c r="P316" i="89"/>
  <c r="O317" i="89"/>
  <c r="P317" i="89"/>
  <c r="O318" i="89"/>
  <c r="P318" i="89"/>
  <c r="F122" i="100" l="1"/>
  <c r="H122" i="100"/>
  <c r="F123" i="100"/>
  <c r="G123" i="100"/>
  <c r="H123" i="100"/>
  <c r="I123" i="100"/>
  <c r="F124" i="100"/>
  <c r="H124" i="100"/>
  <c r="F125" i="100"/>
  <c r="H125" i="100"/>
  <c r="F126" i="100"/>
  <c r="H126" i="100"/>
  <c r="F127" i="100"/>
  <c r="H127" i="100"/>
  <c r="F128" i="100"/>
  <c r="H128" i="100"/>
  <c r="J122" i="100" l="1"/>
  <c r="K122" i="100"/>
  <c r="L122" i="100"/>
  <c r="M122" i="100"/>
  <c r="O122" i="100"/>
  <c r="P122" i="100"/>
  <c r="Q122" i="100"/>
  <c r="R122" i="100"/>
  <c r="S122" i="100"/>
  <c r="T122" i="100"/>
  <c r="U122" i="100"/>
  <c r="V122" i="100"/>
  <c r="W122" i="100"/>
  <c r="X122" i="100"/>
  <c r="Y122" i="100"/>
  <c r="Z122" i="100"/>
  <c r="AB122" i="100"/>
  <c r="AC122" i="100"/>
  <c r="AD122" i="100"/>
  <c r="AE122" i="100"/>
  <c r="AF122" i="100"/>
  <c r="AG122" i="100"/>
  <c r="AH122" i="100"/>
  <c r="AI122" i="100"/>
  <c r="J123" i="100"/>
  <c r="K123" i="100"/>
  <c r="L123" i="100"/>
  <c r="M123" i="100"/>
  <c r="O123" i="100"/>
  <c r="P123" i="100"/>
  <c r="Q123" i="100"/>
  <c r="R123" i="100"/>
  <c r="S123" i="100"/>
  <c r="T123" i="100"/>
  <c r="U123" i="100"/>
  <c r="V123" i="100"/>
  <c r="W123" i="100"/>
  <c r="X123" i="100"/>
  <c r="Y123" i="100"/>
  <c r="Z123" i="100"/>
  <c r="AB123" i="100"/>
  <c r="AC123" i="100"/>
  <c r="AD123" i="100"/>
  <c r="AE123" i="100"/>
  <c r="AF123" i="100"/>
  <c r="AG123" i="100"/>
  <c r="AH123" i="100"/>
  <c r="AI123" i="100"/>
  <c r="J124" i="100"/>
  <c r="K124" i="100"/>
  <c r="L124" i="100"/>
  <c r="M124" i="100"/>
  <c r="O124" i="100"/>
  <c r="P124" i="100"/>
  <c r="Q124" i="100"/>
  <c r="R124" i="100"/>
  <c r="S124" i="100"/>
  <c r="T124" i="100"/>
  <c r="U124" i="100"/>
  <c r="V124" i="100"/>
  <c r="W124" i="100"/>
  <c r="X124" i="100"/>
  <c r="Y124" i="100"/>
  <c r="Z124" i="100"/>
  <c r="AB124" i="100"/>
  <c r="AC124" i="100"/>
  <c r="AD124" i="100"/>
  <c r="AE124" i="100"/>
  <c r="AF124" i="100"/>
  <c r="AG124" i="100"/>
  <c r="AH124" i="100"/>
  <c r="AI124" i="100"/>
  <c r="J125" i="100"/>
  <c r="K125" i="100"/>
  <c r="M125" i="100"/>
  <c r="O125" i="100"/>
  <c r="P125" i="100"/>
  <c r="Q125" i="100"/>
  <c r="R125" i="100"/>
  <c r="S125" i="100"/>
  <c r="T125" i="100"/>
  <c r="U125" i="100"/>
  <c r="V125" i="100"/>
  <c r="W125" i="100"/>
  <c r="X125" i="100"/>
  <c r="Y125" i="100"/>
  <c r="Z125" i="100"/>
  <c r="AB125" i="100"/>
  <c r="AC125" i="100"/>
  <c r="AD125" i="100"/>
  <c r="AE125" i="100"/>
  <c r="AF125" i="100"/>
  <c r="AG125" i="100"/>
  <c r="AH125" i="100"/>
  <c r="AI125" i="100"/>
  <c r="J126" i="100"/>
  <c r="K126" i="100"/>
  <c r="M126" i="100"/>
  <c r="O126" i="100"/>
  <c r="P126" i="100"/>
  <c r="Q126" i="100"/>
  <c r="R126" i="100"/>
  <c r="S126" i="100"/>
  <c r="T126" i="100"/>
  <c r="U126" i="100"/>
  <c r="V126" i="100"/>
  <c r="W126" i="100"/>
  <c r="X126" i="100"/>
  <c r="Y126" i="100"/>
  <c r="Z126" i="100"/>
  <c r="AB126" i="100"/>
  <c r="AC126" i="100"/>
  <c r="AD126" i="100"/>
  <c r="AE126" i="100"/>
  <c r="AF126" i="100"/>
  <c r="AG126" i="100"/>
  <c r="AH126" i="100"/>
  <c r="AI126" i="100"/>
  <c r="J127" i="100"/>
  <c r="K127" i="100"/>
  <c r="M127" i="100"/>
  <c r="O127" i="100"/>
  <c r="P127" i="100"/>
  <c r="Q127" i="100"/>
  <c r="R127" i="100"/>
  <c r="S127" i="100"/>
  <c r="T127" i="100"/>
  <c r="U127" i="100"/>
  <c r="V127" i="100"/>
  <c r="W127" i="100"/>
  <c r="X127" i="100"/>
  <c r="Y127" i="100"/>
  <c r="Z127" i="100"/>
  <c r="AB127" i="100"/>
  <c r="AC127" i="100"/>
  <c r="AD127" i="100"/>
  <c r="AE127" i="100"/>
  <c r="AF127" i="100"/>
  <c r="AG127" i="100"/>
  <c r="AH127" i="100"/>
  <c r="AI127" i="100"/>
  <c r="J128" i="100"/>
  <c r="K128" i="100"/>
  <c r="M128" i="100"/>
  <c r="O128" i="100"/>
  <c r="P128" i="100"/>
  <c r="Q128" i="100"/>
  <c r="R128" i="100"/>
  <c r="S128" i="100"/>
  <c r="T128" i="100"/>
  <c r="U128" i="100"/>
  <c r="V128" i="100"/>
  <c r="W128" i="100"/>
  <c r="X128" i="100"/>
  <c r="Y128" i="100"/>
  <c r="Z128" i="100"/>
  <c r="AB128" i="100"/>
  <c r="AC128" i="100"/>
  <c r="AD128" i="100"/>
  <c r="AE128" i="100"/>
  <c r="AF128" i="100"/>
  <c r="AG128" i="100"/>
  <c r="AH128" i="100"/>
  <c r="AI128" i="100"/>
  <c r="E123" i="100"/>
  <c r="E124" i="100"/>
  <c r="E125" i="100"/>
  <c r="E126" i="100"/>
  <c r="E127" i="100"/>
  <c r="E128" i="100"/>
  <c r="E122" i="100"/>
  <c r="A4" i="100"/>
  <c r="A5" i="100"/>
  <c r="A6" i="100"/>
  <c r="A7" i="100"/>
  <c r="A8" i="100"/>
  <c r="A9" i="100"/>
  <c r="A10" i="100"/>
  <c r="A11" i="100"/>
  <c r="A12" i="100"/>
  <c r="A13" i="100"/>
  <c r="A14" i="100"/>
  <c r="A15" i="100"/>
  <c r="A16" i="100"/>
  <c r="A17" i="100"/>
  <c r="A18" i="100"/>
  <c r="A19" i="100"/>
  <c r="A20" i="100"/>
  <c r="A21" i="100"/>
  <c r="A22" i="100"/>
  <c r="A23" i="100"/>
  <c r="A24" i="100"/>
  <c r="A25" i="100"/>
  <c r="A26" i="100"/>
  <c r="A27" i="100"/>
  <c r="A28" i="100"/>
  <c r="A29" i="100"/>
  <c r="A30" i="100"/>
  <c r="A31" i="100"/>
  <c r="A32" i="100"/>
  <c r="A33" i="100"/>
  <c r="A34" i="100"/>
  <c r="A35" i="100"/>
  <c r="A36" i="100"/>
  <c r="A37" i="100"/>
  <c r="A38" i="100"/>
  <c r="A39" i="100"/>
  <c r="A40" i="100"/>
  <c r="A41" i="100"/>
  <c r="A42" i="100"/>
  <c r="A43" i="100"/>
  <c r="A44" i="100"/>
  <c r="A45" i="100"/>
  <c r="A46" i="100"/>
  <c r="A47" i="100"/>
  <c r="A48" i="100"/>
  <c r="A49" i="100"/>
  <c r="A50" i="100"/>
  <c r="A51" i="100"/>
  <c r="A52" i="100"/>
  <c r="A53" i="100"/>
  <c r="A54" i="100"/>
  <c r="A55" i="100"/>
  <c r="A56" i="100"/>
  <c r="A57" i="100"/>
  <c r="A58" i="100"/>
  <c r="A59" i="100"/>
  <c r="A60" i="100"/>
  <c r="A61" i="100"/>
  <c r="A62" i="100"/>
  <c r="A63" i="100"/>
  <c r="A64" i="100"/>
  <c r="A65" i="100"/>
  <c r="A66" i="100"/>
  <c r="A67" i="100"/>
  <c r="A68" i="100"/>
  <c r="A69" i="100"/>
  <c r="A70" i="100"/>
  <c r="A71" i="100"/>
  <c r="A72" i="100"/>
  <c r="A73" i="100"/>
  <c r="A74" i="100"/>
  <c r="A75" i="100"/>
  <c r="A76" i="100"/>
  <c r="A77" i="100"/>
  <c r="A78" i="100"/>
  <c r="A79" i="100"/>
  <c r="A80" i="100"/>
  <c r="A81" i="100"/>
  <c r="A82" i="100"/>
  <c r="A83" i="100"/>
  <c r="A84" i="100"/>
  <c r="A85" i="100"/>
  <c r="A86" i="100"/>
  <c r="A87" i="100"/>
  <c r="A88" i="100"/>
  <c r="A89" i="100"/>
  <c r="A90" i="100"/>
  <c r="A91" i="100"/>
  <c r="A92" i="100"/>
  <c r="A93" i="100"/>
  <c r="A94" i="100"/>
  <c r="A95" i="100"/>
  <c r="A96" i="100"/>
  <c r="A97" i="100"/>
  <c r="A98" i="100"/>
  <c r="A99" i="100"/>
  <c r="A100" i="100"/>
  <c r="A101" i="100"/>
  <c r="A102" i="100"/>
  <c r="A103" i="100"/>
  <c r="A104" i="100"/>
  <c r="A105" i="100"/>
  <c r="A106" i="100"/>
  <c r="A107" i="100"/>
  <c r="A108" i="100"/>
  <c r="A109" i="100"/>
  <c r="A110" i="100"/>
  <c r="A111" i="100"/>
  <c r="A112" i="100"/>
  <c r="A113" i="100"/>
  <c r="A114" i="100"/>
  <c r="A115" i="100"/>
  <c r="A116" i="100"/>
  <c r="A117" i="100"/>
  <c r="A118" i="100"/>
  <c r="A119" i="100"/>
  <c r="A120" i="100"/>
  <c r="A121" i="100"/>
  <c r="A122" i="100"/>
  <c r="A123" i="100"/>
  <c r="A124" i="100"/>
  <c r="A125" i="100"/>
  <c r="A126" i="100"/>
  <c r="A127" i="100"/>
  <c r="A128" i="100"/>
  <c r="A3" i="100"/>
  <c r="A4" i="99"/>
  <c r="A5" i="99"/>
  <c r="A6" i="99"/>
  <c r="A7" i="99"/>
  <c r="A8" i="99"/>
  <c r="A9" i="99"/>
  <c r="A10" i="99"/>
  <c r="A11" i="99"/>
  <c r="A12" i="99"/>
  <c r="A13" i="99"/>
  <c r="A14" i="99"/>
  <c r="A15" i="99"/>
  <c r="A16" i="99"/>
  <c r="A17" i="99"/>
  <c r="A18" i="99"/>
  <c r="A19" i="99"/>
  <c r="A20" i="99"/>
  <c r="A21" i="99"/>
  <c r="A22" i="99"/>
  <c r="A23" i="99"/>
  <c r="A24" i="99"/>
  <c r="A25" i="99"/>
  <c r="A26" i="99"/>
  <c r="A27" i="99"/>
  <c r="A28" i="99"/>
  <c r="A29" i="99"/>
  <c r="A30" i="99"/>
  <c r="A31" i="99"/>
  <c r="A32" i="99"/>
  <c r="A33" i="99"/>
  <c r="A34" i="99"/>
  <c r="A35" i="99"/>
  <c r="A36" i="99"/>
  <c r="A37" i="99"/>
  <c r="A38" i="99"/>
  <c r="A39" i="99"/>
  <c r="A40" i="99"/>
  <c r="A41" i="99"/>
  <c r="A42" i="99"/>
  <c r="A43" i="99"/>
  <c r="A44" i="99"/>
  <c r="A45" i="99"/>
  <c r="A46" i="99"/>
  <c r="A47" i="99"/>
  <c r="A48" i="99"/>
  <c r="A49" i="99"/>
  <c r="A50" i="99"/>
  <c r="A51" i="99"/>
  <c r="A52" i="99"/>
  <c r="A53" i="99"/>
  <c r="A54" i="99"/>
  <c r="A55" i="99"/>
  <c r="A56" i="99"/>
  <c r="A57" i="99"/>
  <c r="A58" i="99"/>
  <c r="A59" i="99"/>
  <c r="A60" i="99"/>
  <c r="A61" i="99"/>
  <c r="A62" i="99"/>
  <c r="A63" i="99"/>
  <c r="A64" i="99"/>
  <c r="A65" i="99"/>
  <c r="A66" i="99"/>
  <c r="A67" i="99"/>
  <c r="A68" i="99"/>
  <c r="A69" i="99"/>
  <c r="A70" i="99"/>
  <c r="A71" i="99"/>
  <c r="A72" i="99"/>
  <c r="A73" i="99"/>
  <c r="A74" i="99"/>
  <c r="A75" i="99"/>
  <c r="A76" i="99"/>
  <c r="A77" i="99"/>
  <c r="A78" i="99"/>
  <c r="A79" i="99"/>
  <c r="A80" i="99"/>
  <c r="A81" i="99"/>
  <c r="A82" i="99"/>
  <c r="A83" i="99"/>
  <c r="A84" i="99"/>
  <c r="A85" i="99"/>
  <c r="A86" i="99"/>
  <c r="A87" i="99"/>
  <c r="A88" i="99"/>
  <c r="A89" i="99"/>
  <c r="A90" i="99"/>
  <c r="A91" i="99"/>
  <c r="A92" i="99"/>
  <c r="A93" i="99"/>
  <c r="A94" i="99"/>
  <c r="A95" i="99"/>
  <c r="A96" i="99"/>
  <c r="A97" i="99"/>
  <c r="A98" i="99"/>
  <c r="A99" i="99"/>
  <c r="A100" i="99"/>
  <c r="A101" i="99"/>
  <c r="A102" i="99"/>
  <c r="A103" i="99"/>
  <c r="A104" i="99"/>
  <c r="A105" i="99"/>
  <c r="A106" i="99"/>
  <c r="A107" i="99"/>
  <c r="A108" i="99"/>
  <c r="A109" i="99"/>
  <c r="A110" i="99"/>
  <c r="A111" i="99"/>
  <c r="A112" i="99"/>
  <c r="A113" i="99"/>
  <c r="A114" i="99"/>
  <c r="A115" i="99"/>
  <c r="A116" i="99"/>
  <c r="A117" i="99"/>
  <c r="A118" i="99"/>
  <c r="A119" i="99"/>
  <c r="A120" i="99"/>
  <c r="A121" i="99"/>
  <c r="A122" i="99"/>
  <c r="A123" i="99"/>
  <c r="A124" i="99"/>
  <c r="A125" i="99"/>
  <c r="A126" i="99"/>
  <c r="A127" i="99"/>
  <c r="A128" i="99"/>
  <c r="A3" i="99"/>
  <c r="A4" i="98"/>
  <c r="A5" i="98"/>
  <c r="A6" i="98"/>
  <c r="A7" i="98"/>
  <c r="A8" i="98"/>
  <c r="A9" i="98"/>
  <c r="A10" i="98"/>
  <c r="A11" i="98"/>
  <c r="A12" i="98"/>
  <c r="A13" i="98"/>
  <c r="A14" i="98"/>
  <c r="A15" i="98"/>
  <c r="A16" i="98"/>
  <c r="A17" i="98"/>
  <c r="A18" i="98"/>
  <c r="A19" i="98"/>
  <c r="A20" i="98"/>
  <c r="A21" i="98"/>
  <c r="A22" i="98"/>
  <c r="A23" i="98"/>
  <c r="A24" i="98"/>
  <c r="A25" i="98"/>
  <c r="A26" i="98"/>
  <c r="A27" i="98"/>
  <c r="A28" i="98"/>
  <c r="A29" i="98"/>
  <c r="A30" i="98"/>
  <c r="A31" i="98"/>
  <c r="A32" i="98"/>
  <c r="A33" i="98"/>
  <c r="A34" i="98"/>
  <c r="A35" i="98"/>
  <c r="A36" i="98"/>
  <c r="A37" i="98"/>
  <c r="A38" i="98"/>
  <c r="A39" i="98"/>
  <c r="A40" i="98"/>
  <c r="A41" i="98"/>
  <c r="A42" i="98"/>
  <c r="A43" i="98"/>
  <c r="A44" i="98"/>
  <c r="A45" i="98"/>
  <c r="A46" i="98"/>
  <c r="A47" i="98"/>
  <c r="A48" i="98"/>
  <c r="A49" i="98"/>
  <c r="A50" i="98"/>
  <c r="A51" i="98"/>
  <c r="A52" i="98"/>
  <c r="A53" i="98"/>
  <c r="A54" i="98"/>
  <c r="A55" i="98"/>
  <c r="A56" i="98"/>
  <c r="A57" i="98"/>
  <c r="A58" i="98"/>
  <c r="A59" i="98"/>
  <c r="A60" i="98"/>
  <c r="A61" i="98"/>
  <c r="A62" i="98"/>
  <c r="A63" i="98"/>
  <c r="A64" i="98"/>
  <c r="A65" i="98"/>
  <c r="A66" i="98"/>
  <c r="A67" i="98"/>
  <c r="A68" i="98"/>
  <c r="A69" i="98"/>
  <c r="A70" i="98"/>
  <c r="A71" i="98"/>
  <c r="A72" i="98"/>
  <c r="A73" i="98"/>
  <c r="A74" i="98"/>
  <c r="A75" i="98"/>
  <c r="A76" i="98"/>
  <c r="A77" i="98"/>
  <c r="A78" i="98"/>
  <c r="A79" i="98"/>
  <c r="A80" i="98"/>
  <c r="A81" i="98"/>
  <c r="A82" i="98"/>
  <c r="A83" i="98"/>
  <c r="A84" i="98"/>
  <c r="A85" i="98"/>
  <c r="A86" i="98"/>
  <c r="A87" i="98"/>
  <c r="A88" i="98"/>
  <c r="A89" i="98"/>
  <c r="A90" i="98"/>
  <c r="A91" i="98"/>
  <c r="A92" i="98"/>
  <c r="A93" i="98"/>
  <c r="A101" i="98"/>
  <c r="A102" i="98"/>
  <c r="A103" i="98"/>
  <c r="A104" i="98"/>
  <c r="A105" i="98"/>
  <c r="A106" i="98"/>
  <c r="A107" i="98"/>
  <c r="A108" i="98"/>
  <c r="A109" i="98"/>
  <c r="A110" i="98"/>
  <c r="A111" i="98"/>
  <c r="A112" i="98"/>
  <c r="A113" i="98"/>
  <c r="A114" i="98"/>
  <c r="A115" i="98"/>
  <c r="A116" i="98"/>
  <c r="A117" i="98"/>
  <c r="A118" i="98"/>
  <c r="A119" i="98"/>
  <c r="A120" i="98"/>
  <c r="A121" i="98"/>
  <c r="A122" i="98"/>
  <c r="A123" i="98"/>
  <c r="A124" i="98"/>
  <c r="A125" i="98"/>
  <c r="A126" i="98"/>
  <c r="A127" i="98"/>
  <c r="A128" i="98"/>
  <c r="A3" i="98"/>
  <c r="C1" i="99" l="1"/>
  <c r="B1" i="98"/>
  <c r="B1" i="100"/>
  <c r="AJ124" i="98" l="1"/>
  <c r="AJ124" i="100" s="1"/>
  <c r="AJ123" i="98"/>
  <c r="AJ123" i="100" s="1"/>
  <c r="AJ125" i="98"/>
  <c r="AJ125" i="100" s="1"/>
  <c r="AJ127" i="98"/>
  <c r="AJ127" i="100" s="1"/>
  <c r="AJ122" i="98"/>
  <c r="AJ122" i="100" s="1"/>
  <c r="AJ126" i="98"/>
  <c r="AJ126" i="100" s="1"/>
  <c r="AJ128" i="98"/>
  <c r="AJ128" i="100" s="1"/>
  <c r="U6" i="94"/>
  <c r="U7" i="94"/>
  <c r="U8" i="94"/>
  <c r="U9" i="94"/>
  <c r="U10" i="94"/>
  <c r="U11" i="94"/>
  <c r="U12" i="94"/>
  <c r="U13" i="94"/>
  <c r="U14" i="94"/>
  <c r="U15" i="94"/>
  <c r="U16" i="94"/>
  <c r="U17" i="94"/>
  <c r="U18" i="94"/>
  <c r="U19" i="94"/>
  <c r="U20" i="94"/>
  <c r="U21" i="94"/>
  <c r="U22" i="94"/>
  <c r="U23" i="94"/>
  <c r="U24" i="94"/>
  <c r="U25" i="94"/>
  <c r="U26" i="94"/>
  <c r="U27" i="94"/>
  <c r="U28" i="94"/>
  <c r="U29" i="94"/>
  <c r="U30" i="94"/>
  <c r="U31" i="94"/>
  <c r="U32" i="94"/>
  <c r="U33" i="94"/>
  <c r="U34" i="94"/>
  <c r="U35" i="94"/>
  <c r="U36" i="94"/>
  <c r="U37" i="94"/>
  <c r="U38" i="94"/>
  <c r="U39" i="94"/>
  <c r="U40" i="94"/>
  <c r="U41" i="94"/>
  <c r="U42" i="94"/>
  <c r="U43" i="94"/>
  <c r="U44" i="94"/>
  <c r="U45" i="94"/>
  <c r="U46" i="94"/>
  <c r="U47" i="94"/>
  <c r="U48" i="94"/>
  <c r="U49" i="94"/>
  <c r="U50" i="94"/>
  <c r="U51" i="94"/>
  <c r="U52" i="94"/>
  <c r="U53" i="94"/>
  <c r="U54" i="94"/>
  <c r="U55" i="94"/>
  <c r="U56" i="94"/>
  <c r="U57" i="94"/>
  <c r="U58" i="94"/>
  <c r="U59" i="94"/>
  <c r="U60" i="94"/>
  <c r="U61" i="94"/>
  <c r="U62" i="94"/>
  <c r="U63" i="94"/>
  <c r="U64" i="94"/>
  <c r="U65" i="94"/>
  <c r="U66" i="94"/>
  <c r="U67" i="94"/>
  <c r="U68" i="94"/>
  <c r="U69" i="94"/>
  <c r="U70" i="94"/>
  <c r="U71" i="94"/>
  <c r="U72" i="94"/>
  <c r="U73" i="94"/>
  <c r="U74" i="94"/>
  <c r="U75" i="94"/>
  <c r="U76" i="94"/>
  <c r="U77" i="94"/>
  <c r="U78" i="94"/>
  <c r="U79" i="94"/>
  <c r="U80" i="94"/>
  <c r="U81" i="94"/>
  <c r="U82" i="94"/>
  <c r="U83" i="94"/>
  <c r="U84" i="94"/>
  <c r="U85" i="94"/>
  <c r="U86" i="94"/>
  <c r="U87" i="94"/>
  <c r="U88" i="94"/>
  <c r="U89" i="94"/>
  <c r="U90" i="94"/>
  <c r="U91" i="94"/>
  <c r="U92" i="94"/>
  <c r="U93" i="94"/>
  <c r="U94" i="94"/>
  <c r="U95" i="94"/>
  <c r="U96" i="94"/>
  <c r="U97" i="94"/>
  <c r="U98" i="94"/>
  <c r="U99" i="94"/>
  <c r="U100" i="94"/>
  <c r="U101" i="94"/>
  <c r="U102" i="94"/>
  <c r="U103" i="94"/>
  <c r="U104" i="94"/>
  <c r="U105" i="94"/>
  <c r="U106" i="94"/>
  <c r="U107" i="94"/>
  <c r="U108" i="94"/>
  <c r="U109" i="94"/>
  <c r="U110" i="94"/>
  <c r="U111" i="94"/>
  <c r="U112" i="94"/>
  <c r="U113" i="94"/>
  <c r="U114" i="94"/>
  <c r="U115" i="94"/>
  <c r="U116" i="94"/>
  <c r="U117" i="94"/>
  <c r="U118" i="94"/>
  <c r="U119" i="94"/>
  <c r="U120" i="94"/>
  <c r="U121" i="94"/>
  <c r="U122" i="94"/>
  <c r="U123" i="94"/>
  <c r="U124" i="94"/>
  <c r="U125" i="94"/>
  <c r="U126" i="94"/>
  <c r="U127" i="94"/>
  <c r="U128" i="94"/>
  <c r="U129" i="94"/>
  <c r="U130" i="94"/>
  <c r="U131" i="94"/>
  <c r="U132" i="94"/>
  <c r="U133" i="94"/>
  <c r="U134" i="94"/>
  <c r="U135" i="94"/>
  <c r="U136" i="94"/>
  <c r="U137" i="94"/>
  <c r="U138" i="94"/>
  <c r="U139" i="94"/>
  <c r="U140" i="94"/>
  <c r="U141" i="94"/>
  <c r="U142" i="94"/>
  <c r="U143" i="94"/>
  <c r="U144" i="94"/>
  <c r="U145" i="94"/>
  <c r="U146" i="94"/>
  <c r="U147" i="94"/>
  <c r="U148" i="94"/>
  <c r="U149" i="94"/>
  <c r="U150" i="94"/>
  <c r="U151" i="94"/>
  <c r="U152" i="94"/>
  <c r="U153" i="94"/>
  <c r="U154" i="94"/>
  <c r="U155" i="94"/>
  <c r="U156" i="94"/>
  <c r="U157" i="94"/>
  <c r="U158" i="94"/>
  <c r="U159" i="94"/>
  <c r="U160" i="94"/>
  <c r="U161" i="94"/>
  <c r="U162" i="94"/>
  <c r="U163" i="94"/>
  <c r="U164" i="94"/>
  <c r="U165" i="94"/>
  <c r="U166" i="94"/>
  <c r="U167" i="94"/>
  <c r="U168" i="94"/>
  <c r="U169" i="94"/>
  <c r="U170" i="94"/>
  <c r="U171" i="94"/>
  <c r="U172" i="94"/>
  <c r="U173" i="94"/>
  <c r="U174" i="94"/>
  <c r="U175" i="94"/>
  <c r="U176" i="94"/>
  <c r="U177" i="94"/>
  <c r="U178" i="94"/>
  <c r="U179" i="94"/>
  <c r="U180" i="94"/>
  <c r="U181" i="94"/>
  <c r="U182" i="94"/>
  <c r="U183" i="94"/>
  <c r="U184" i="94"/>
  <c r="U185" i="94"/>
  <c r="U186" i="94"/>
  <c r="U187" i="94"/>
  <c r="U188" i="94"/>
  <c r="U189" i="94"/>
  <c r="U190" i="94"/>
  <c r="U191" i="94"/>
  <c r="U192" i="94"/>
  <c r="U193" i="94"/>
  <c r="U194" i="94"/>
  <c r="U195" i="94"/>
  <c r="U196" i="94"/>
  <c r="U197" i="94"/>
  <c r="U198" i="94"/>
  <c r="U199" i="94"/>
  <c r="U200" i="94"/>
  <c r="U201" i="94"/>
  <c r="U202" i="94"/>
  <c r="U203" i="94"/>
  <c r="U204" i="94"/>
  <c r="U205" i="94"/>
  <c r="U206" i="94"/>
  <c r="U207" i="94"/>
  <c r="U208" i="94"/>
  <c r="U209" i="94"/>
  <c r="U210" i="94"/>
  <c r="U211" i="94"/>
  <c r="U212" i="94"/>
  <c r="U213" i="94"/>
  <c r="U214" i="94"/>
  <c r="U215" i="94"/>
  <c r="U216" i="94"/>
  <c r="U217" i="94"/>
  <c r="U218" i="94"/>
  <c r="U219" i="94"/>
  <c r="U220" i="94"/>
  <c r="U221" i="94"/>
  <c r="U222" i="94"/>
  <c r="U223" i="94"/>
  <c r="U224" i="94"/>
  <c r="U225" i="94"/>
  <c r="U226" i="94"/>
  <c r="U227" i="94"/>
  <c r="U228" i="94"/>
  <c r="U229" i="94"/>
  <c r="U230" i="94"/>
  <c r="U231" i="94"/>
  <c r="U232" i="94"/>
  <c r="U233" i="94"/>
  <c r="U234" i="94"/>
  <c r="U235" i="94"/>
  <c r="U236" i="94"/>
  <c r="U237" i="94"/>
  <c r="U238" i="94"/>
  <c r="U239" i="94"/>
  <c r="U240" i="94"/>
  <c r="U241" i="94"/>
  <c r="U242" i="94"/>
  <c r="U243" i="94"/>
  <c r="U244" i="94"/>
  <c r="U245" i="94"/>
  <c r="U246" i="94"/>
  <c r="U247" i="94"/>
  <c r="U248" i="94"/>
  <c r="U249" i="94"/>
  <c r="U250" i="94"/>
  <c r="U251" i="94"/>
  <c r="U252" i="94"/>
  <c r="U253" i="94"/>
  <c r="U254" i="94"/>
  <c r="U255" i="94"/>
  <c r="U256" i="94"/>
  <c r="U257" i="94"/>
  <c r="U258" i="94"/>
  <c r="U259" i="94"/>
  <c r="U260" i="94"/>
  <c r="U261" i="94"/>
  <c r="U262" i="94"/>
  <c r="U263" i="94"/>
  <c r="U264" i="94"/>
  <c r="U265" i="94"/>
  <c r="U266" i="94"/>
  <c r="U267" i="94"/>
  <c r="U268" i="94"/>
  <c r="U269" i="94"/>
  <c r="U270" i="94"/>
  <c r="U271" i="94"/>
  <c r="U272" i="94"/>
  <c r="U273" i="94"/>
  <c r="U274" i="94"/>
  <c r="U275" i="94"/>
  <c r="U276" i="94"/>
  <c r="U277" i="94"/>
  <c r="U278" i="94"/>
  <c r="U279" i="94"/>
  <c r="U280" i="94"/>
  <c r="U281" i="94"/>
  <c r="U282" i="94"/>
  <c r="U283" i="94"/>
  <c r="U284" i="94"/>
  <c r="U285" i="94"/>
  <c r="U286" i="94"/>
  <c r="U287" i="94"/>
  <c r="U288" i="94"/>
  <c r="U289" i="94"/>
  <c r="U290" i="94"/>
  <c r="U291" i="94"/>
  <c r="U292" i="94"/>
  <c r="U293" i="94"/>
  <c r="U294" i="94"/>
  <c r="U295" i="94"/>
  <c r="U296" i="94"/>
  <c r="U297" i="94"/>
  <c r="U298" i="94"/>
  <c r="U299" i="94"/>
  <c r="U300" i="94"/>
  <c r="U301" i="94"/>
  <c r="U302" i="94"/>
  <c r="U303" i="94"/>
  <c r="U304" i="94"/>
  <c r="U305" i="94"/>
  <c r="U306" i="94"/>
  <c r="U307" i="94"/>
  <c r="U308" i="94"/>
  <c r="U309" i="94"/>
  <c r="U310" i="94"/>
  <c r="U311" i="94"/>
  <c r="U312" i="94"/>
  <c r="U313" i="94"/>
  <c r="U314" i="94"/>
  <c r="U315" i="94"/>
  <c r="U316" i="94"/>
  <c r="U317" i="94"/>
  <c r="U318" i="94"/>
  <c r="T6" i="94"/>
  <c r="T7" i="94"/>
  <c r="T8" i="94"/>
  <c r="T9" i="94"/>
  <c r="T10" i="94"/>
  <c r="T11" i="94"/>
  <c r="T12" i="94"/>
  <c r="T13" i="94"/>
  <c r="T14" i="94"/>
  <c r="T15" i="94"/>
  <c r="T16" i="94"/>
  <c r="T17" i="94"/>
  <c r="T18" i="94"/>
  <c r="T19" i="94"/>
  <c r="T20" i="94"/>
  <c r="T21" i="94"/>
  <c r="T22" i="94"/>
  <c r="T23" i="94"/>
  <c r="T24" i="94"/>
  <c r="T25" i="94"/>
  <c r="T26" i="94"/>
  <c r="T27" i="94"/>
  <c r="T28" i="94"/>
  <c r="T29" i="94"/>
  <c r="T30" i="94"/>
  <c r="T31" i="94"/>
  <c r="T32" i="94"/>
  <c r="T33" i="94"/>
  <c r="T34" i="94"/>
  <c r="T35" i="94"/>
  <c r="T36" i="94"/>
  <c r="T37" i="94"/>
  <c r="T38" i="94"/>
  <c r="T39" i="94"/>
  <c r="T40" i="94"/>
  <c r="T41" i="94"/>
  <c r="T42" i="94"/>
  <c r="T43" i="94"/>
  <c r="T44" i="94"/>
  <c r="T45" i="94"/>
  <c r="T46" i="94"/>
  <c r="T47" i="94"/>
  <c r="T48" i="94"/>
  <c r="T49" i="94"/>
  <c r="T50" i="94"/>
  <c r="T51" i="94"/>
  <c r="T52" i="94"/>
  <c r="T53" i="94"/>
  <c r="T54" i="94"/>
  <c r="T55" i="94"/>
  <c r="T56" i="94"/>
  <c r="T57" i="94"/>
  <c r="T58" i="94"/>
  <c r="T59" i="94"/>
  <c r="T60" i="94"/>
  <c r="T61" i="94"/>
  <c r="T62" i="94"/>
  <c r="T63" i="94"/>
  <c r="T64" i="94"/>
  <c r="T65" i="94"/>
  <c r="T66" i="94"/>
  <c r="T67" i="94"/>
  <c r="T68" i="94"/>
  <c r="T69" i="94"/>
  <c r="T70" i="94"/>
  <c r="T71" i="94"/>
  <c r="T72" i="94"/>
  <c r="T73" i="94"/>
  <c r="T74" i="94"/>
  <c r="T75" i="94"/>
  <c r="T76" i="94"/>
  <c r="T77" i="94"/>
  <c r="T78" i="94"/>
  <c r="T79" i="94"/>
  <c r="T80" i="94"/>
  <c r="T81" i="94"/>
  <c r="T82" i="94"/>
  <c r="T83" i="94"/>
  <c r="T84" i="94"/>
  <c r="T85" i="94"/>
  <c r="T86" i="94"/>
  <c r="T87" i="94"/>
  <c r="T88" i="94"/>
  <c r="T89" i="94"/>
  <c r="T90" i="94"/>
  <c r="T91" i="94"/>
  <c r="T92" i="94"/>
  <c r="T93" i="94"/>
  <c r="T94" i="94"/>
  <c r="T95" i="94"/>
  <c r="T96" i="94"/>
  <c r="T97" i="94"/>
  <c r="T98" i="94"/>
  <c r="T99" i="94"/>
  <c r="T100" i="94"/>
  <c r="T101" i="94"/>
  <c r="T102" i="94"/>
  <c r="T103" i="94"/>
  <c r="T104" i="94"/>
  <c r="T105" i="94"/>
  <c r="T106" i="94"/>
  <c r="T107" i="94"/>
  <c r="T108" i="94"/>
  <c r="T109" i="94"/>
  <c r="T110" i="94"/>
  <c r="T111" i="94"/>
  <c r="T112" i="94"/>
  <c r="T113" i="94"/>
  <c r="T114" i="94"/>
  <c r="T115" i="94"/>
  <c r="T116" i="94"/>
  <c r="T117" i="94"/>
  <c r="T118" i="94"/>
  <c r="T119" i="94"/>
  <c r="T120" i="94"/>
  <c r="T121" i="94"/>
  <c r="T122" i="94"/>
  <c r="T123" i="94"/>
  <c r="T124" i="94"/>
  <c r="T125" i="94"/>
  <c r="T126" i="94"/>
  <c r="T127" i="94"/>
  <c r="T128" i="94"/>
  <c r="T129" i="94"/>
  <c r="T130" i="94"/>
  <c r="T131" i="94"/>
  <c r="T132" i="94"/>
  <c r="T133" i="94"/>
  <c r="T134" i="94"/>
  <c r="T135" i="94"/>
  <c r="T136" i="94"/>
  <c r="T137" i="94"/>
  <c r="T138" i="94"/>
  <c r="T139" i="94"/>
  <c r="T140" i="94"/>
  <c r="T141" i="94"/>
  <c r="T142" i="94"/>
  <c r="T143" i="94"/>
  <c r="T144" i="94"/>
  <c r="T145" i="94"/>
  <c r="T146" i="94"/>
  <c r="T147" i="94"/>
  <c r="T148" i="94"/>
  <c r="T149" i="94"/>
  <c r="T150" i="94"/>
  <c r="T151" i="94"/>
  <c r="T152" i="94"/>
  <c r="T153" i="94"/>
  <c r="T154" i="94"/>
  <c r="T155" i="94"/>
  <c r="T156" i="94"/>
  <c r="T157" i="94"/>
  <c r="T158" i="94"/>
  <c r="T159" i="94"/>
  <c r="T160" i="94"/>
  <c r="T161" i="94"/>
  <c r="T162" i="94"/>
  <c r="T163" i="94"/>
  <c r="T164" i="94"/>
  <c r="T165" i="94"/>
  <c r="T166" i="94"/>
  <c r="T167" i="94"/>
  <c r="T168" i="94"/>
  <c r="T169" i="94"/>
  <c r="T170" i="94"/>
  <c r="T171" i="94"/>
  <c r="T172" i="94"/>
  <c r="T173" i="94"/>
  <c r="T174" i="94"/>
  <c r="T175" i="94"/>
  <c r="T176" i="94"/>
  <c r="T177" i="94"/>
  <c r="T178" i="94"/>
  <c r="T179" i="94"/>
  <c r="T180" i="94"/>
  <c r="T181" i="94"/>
  <c r="T182" i="94"/>
  <c r="T183" i="94"/>
  <c r="T184" i="94"/>
  <c r="T185" i="94"/>
  <c r="T186" i="94"/>
  <c r="T187" i="94"/>
  <c r="T188" i="94"/>
  <c r="T189" i="94"/>
  <c r="T190" i="94"/>
  <c r="T191" i="94"/>
  <c r="T192" i="94"/>
  <c r="T193" i="94"/>
  <c r="T194" i="94"/>
  <c r="T195" i="94"/>
  <c r="T196" i="94"/>
  <c r="T197" i="94"/>
  <c r="T198" i="94"/>
  <c r="T199" i="94"/>
  <c r="T200" i="94"/>
  <c r="T201" i="94"/>
  <c r="T202" i="94"/>
  <c r="T203" i="94"/>
  <c r="T204" i="94"/>
  <c r="T205" i="94"/>
  <c r="T206" i="94"/>
  <c r="T207" i="94"/>
  <c r="T208" i="94"/>
  <c r="T209" i="94"/>
  <c r="T210" i="94"/>
  <c r="T211" i="94"/>
  <c r="T212" i="94"/>
  <c r="T213" i="94"/>
  <c r="T214" i="94"/>
  <c r="T215" i="94"/>
  <c r="T216" i="94"/>
  <c r="T217" i="94"/>
  <c r="T218" i="94"/>
  <c r="T219" i="94"/>
  <c r="T220" i="94"/>
  <c r="T221" i="94"/>
  <c r="T222" i="94"/>
  <c r="T223" i="94"/>
  <c r="T224" i="94"/>
  <c r="T225" i="94"/>
  <c r="T226" i="94"/>
  <c r="T227" i="94"/>
  <c r="T228" i="94"/>
  <c r="T229" i="94"/>
  <c r="T230" i="94"/>
  <c r="T231" i="94"/>
  <c r="T232" i="94"/>
  <c r="T233" i="94"/>
  <c r="T234" i="94"/>
  <c r="T235" i="94"/>
  <c r="T236" i="94"/>
  <c r="T237" i="94"/>
  <c r="T238" i="94"/>
  <c r="T239" i="94"/>
  <c r="T240" i="94"/>
  <c r="T241" i="94"/>
  <c r="T242" i="94"/>
  <c r="T243" i="94"/>
  <c r="T244" i="94"/>
  <c r="T245" i="94"/>
  <c r="T246" i="94"/>
  <c r="T247" i="94"/>
  <c r="T248" i="94"/>
  <c r="T249" i="94"/>
  <c r="T250" i="94"/>
  <c r="T251" i="94"/>
  <c r="T252" i="94"/>
  <c r="T253" i="94"/>
  <c r="T254" i="94"/>
  <c r="T255" i="94"/>
  <c r="T256" i="94"/>
  <c r="T257" i="94"/>
  <c r="T258" i="94"/>
  <c r="T259" i="94"/>
  <c r="T260" i="94"/>
  <c r="T261" i="94"/>
  <c r="T262" i="94"/>
  <c r="T263" i="94"/>
  <c r="T264" i="94"/>
  <c r="T265" i="94"/>
  <c r="T266" i="94"/>
  <c r="T267" i="94"/>
  <c r="T268" i="94"/>
  <c r="T269" i="94"/>
  <c r="T270" i="94"/>
  <c r="T271" i="94"/>
  <c r="T272" i="94"/>
  <c r="T273" i="94"/>
  <c r="T274" i="94"/>
  <c r="T275" i="94"/>
  <c r="T276" i="94"/>
  <c r="T277" i="94"/>
  <c r="T278" i="94"/>
  <c r="T279" i="94"/>
  <c r="T280" i="94"/>
  <c r="T281" i="94"/>
  <c r="T282" i="94"/>
  <c r="T283" i="94"/>
  <c r="T284" i="94"/>
  <c r="T285" i="94"/>
  <c r="T286" i="94"/>
  <c r="T287" i="94"/>
  <c r="T288" i="94"/>
  <c r="T289" i="94"/>
  <c r="T290" i="94"/>
  <c r="T291" i="94"/>
  <c r="T292" i="94"/>
  <c r="T293" i="94"/>
  <c r="T294" i="94"/>
  <c r="T295" i="94"/>
  <c r="T296" i="94"/>
  <c r="T297" i="94"/>
  <c r="T298" i="94"/>
  <c r="T299" i="94"/>
  <c r="T300" i="94"/>
  <c r="T301" i="94"/>
  <c r="T302" i="94"/>
  <c r="T303" i="94"/>
  <c r="T304" i="94"/>
  <c r="T305" i="94"/>
  <c r="T306" i="94"/>
  <c r="T307" i="94"/>
  <c r="T308" i="94"/>
  <c r="T309" i="94"/>
  <c r="T310" i="94"/>
  <c r="T311" i="94"/>
  <c r="T312" i="94"/>
  <c r="T313" i="94"/>
  <c r="T314" i="94"/>
  <c r="T315" i="94"/>
  <c r="T316" i="94"/>
  <c r="T317" i="94"/>
  <c r="T318" i="94"/>
  <c r="Q312" i="78"/>
  <c r="R312" i="78"/>
  <c r="S312" i="78"/>
  <c r="T312" i="78"/>
  <c r="Q313" i="78"/>
  <c r="R313" i="78"/>
  <c r="S313" i="78"/>
  <c r="T313" i="78"/>
  <c r="Q314" i="78"/>
  <c r="R314" i="78"/>
  <c r="S314" i="78"/>
  <c r="T314" i="78"/>
  <c r="Q315" i="78"/>
  <c r="R315" i="78"/>
  <c r="S315" i="78"/>
  <c r="T315" i="78"/>
  <c r="Q316" i="78"/>
  <c r="R316" i="78"/>
  <c r="S316" i="78"/>
  <c r="T316" i="78"/>
  <c r="Q317" i="78"/>
  <c r="R317" i="78"/>
  <c r="S317" i="78"/>
  <c r="T317" i="78"/>
  <c r="Q318" i="78"/>
  <c r="R318" i="78"/>
  <c r="S318" i="78"/>
  <c r="T318" i="78"/>
  <c r="D312" i="78"/>
  <c r="E312" i="78"/>
  <c r="D313" i="78"/>
  <c r="E313" i="78"/>
  <c r="D314" i="78"/>
  <c r="E314" i="78"/>
  <c r="D315" i="78"/>
  <c r="E315" i="78"/>
  <c r="D316" i="78"/>
  <c r="E316" i="78"/>
  <c r="D317" i="78"/>
  <c r="E317" i="78"/>
  <c r="D318" i="78"/>
  <c r="E318" i="78"/>
  <c r="A312" i="78"/>
  <c r="A313" i="78"/>
  <c r="A314" i="78"/>
  <c r="A315" i="78"/>
  <c r="A316" i="78"/>
  <c r="A317" i="78"/>
  <c r="A318" i="78"/>
  <c r="A295" i="78"/>
  <c r="A296" i="78"/>
  <c r="A297" i="78"/>
  <c r="A298" i="78"/>
  <c r="A299" i="78"/>
  <c r="A300" i="78"/>
  <c r="A301" i="78"/>
  <c r="A278" i="78"/>
  <c r="A279" i="78"/>
  <c r="A280" i="78"/>
  <c r="A281" i="78"/>
  <c r="A282" i="78"/>
  <c r="A283" i="78"/>
  <c r="A284" i="78"/>
  <c r="A261" i="78"/>
  <c r="A262" i="78"/>
  <c r="A263" i="78"/>
  <c r="A264" i="78"/>
  <c r="A265" i="78"/>
  <c r="A266" i="78"/>
  <c r="A267" i="78"/>
  <c r="A244" i="78"/>
  <c r="A245" i="78"/>
  <c r="A246" i="78"/>
  <c r="A247" i="78"/>
  <c r="A248" i="78"/>
  <c r="A249" i="78"/>
  <c r="A250" i="78"/>
  <c r="A218" i="78"/>
  <c r="A219" i="78"/>
  <c r="A220" i="78"/>
  <c r="A221" i="78"/>
  <c r="A222" i="78"/>
  <c r="A223" i="78"/>
  <c r="A224" i="78"/>
  <c r="A201" i="78"/>
  <c r="A202" i="78"/>
  <c r="A203" i="78"/>
  <c r="A204" i="78"/>
  <c r="A205" i="78"/>
  <c r="A206" i="78"/>
  <c r="A207" i="78"/>
  <c r="A185" i="78"/>
  <c r="A186" i="78"/>
  <c r="A187" i="78"/>
  <c r="A188" i="78"/>
  <c r="A189" i="78"/>
  <c r="A190" i="78"/>
  <c r="A184" i="78"/>
  <c r="A167" i="78"/>
  <c r="A168" i="78"/>
  <c r="A169" i="78"/>
  <c r="A170" i="78"/>
  <c r="A171" i="78"/>
  <c r="A172" i="78"/>
  <c r="A173" i="78"/>
  <c r="A156" i="78"/>
  <c r="A150" i="78"/>
  <c r="A151" i="78"/>
  <c r="A152" i="78"/>
  <c r="A153" i="78"/>
  <c r="A154" i="78"/>
  <c r="A155" i="78"/>
  <c r="A133" i="78" l="1"/>
  <c r="A134" i="78"/>
  <c r="A135" i="78"/>
  <c r="A136" i="78"/>
  <c r="A137" i="78"/>
  <c r="A138" i="78"/>
  <c r="A139" i="78"/>
  <c r="A116" i="78"/>
  <c r="A117" i="78"/>
  <c r="A118" i="78"/>
  <c r="A119" i="78"/>
  <c r="A120" i="78"/>
  <c r="A121" i="78"/>
  <c r="A122" i="78"/>
  <c r="A90" i="78"/>
  <c r="A91" i="78"/>
  <c r="A92" i="78"/>
  <c r="A93" i="78"/>
  <c r="A94" i="78"/>
  <c r="A95" i="78"/>
  <c r="A96" i="78"/>
  <c r="A78" i="78"/>
  <c r="A79" i="78"/>
  <c r="A80" i="78"/>
  <c r="A81" i="78"/>
  <c r="A82" i="78"/>
  <c r="A83" i="78"/>
  <c r="A84" i="78"/>
  <c r="A61" i="78"/>
  <c r="A62" i="78"/>
  <c r="A63" i="78"/>
  <c r="A64" i="78"/>
  <c r="A65" i="78"/>
  <c r="A66" i="78"/>
  <c r="A67" i="78"/>
  <c r="A44" i="78"/>
  <c r="A45" i="78"/>
  <c r="A46" i="78"/>
  <c r="A47" i="78"/>
  <c r="A48" i="78"/>
  <c r="A49" i="78"/>
  <c r="A50" i="78"/>
  <c r="A27" i="78"/>
  <c r="A28" i="78"/>
  <c r="A29" i="78"/>
  <c r="A30" i="78"/>
  <c r="A31" i="78"/>
  <c r="A32" i="78"/>
  <c r="A33" i="78"/>
  <c r="A34" i="78"/>
  <c r="A35" i="78"/>
  <c r="A36" i="78"/>
  <c r="A37" i="78"/>
  <c r="A38" i="78"/>
  <c r="A39" i="78"/>
  <c r="A40" i="78"/>
  <c r="A41" i="78"/>
  <c r="A15" i="78"/>
  <c r="A16" i="78"/>
  <c r="A17" i="78"/>
  <c r="A18" i="78"/>
  <c r="A19" i="78"/>
  <c r="A20" i="78"/>
  <c r="A21" i="78"/>
  <c r="O4" i="78"/>
  <c r="N4" i="78"/>
  <c r="M4" i="78"/>
  <c r="L4" i="78"/>
  <c r="O3" i="78"/>
  <c r="N3" i="78"/>
  <c r="M3" i="78"/>
  <c r="L3" i="78"/>
  <c r="A312" i="77"/>
  <c r="A313" i="77"/>
  <c r="A314" i="77"/>
  <c r="A315" i="77"/>
  <c r="A316" i="77"/>
  <c r="A317" i="77"/>
  <c r="A318" i="77"/>
  <c r="A295" i="77"/>
  <c r="A296" i="77"/>
  <c r="A297" i="77"/>
  <c r="A298" i="77"/>
  <c r="A299" i="77"/>
  <c r="A300" i="77"/>
  <c r="A301" i="77"/>
  <c r="A278" i="77"/>
  <c r="A279" i="77"/>
  <c r="A280" i="77"/>
  <c r="A281" i="77"/>
  <c r="A282" i="77"/>
  <c r="A283" i="77"/>
  <c r="A284" i="77"/>
  <c r="A261" i="77"/>
  <c r="A262" i="77"/>
  <c r="A263" i="77"/>
  <c r="A264" i="77"/>
  <c r="A265" i="77"/>
  <c r="A266" i="77"/>
  <c r="A267" i="77"/>
  <c r="A244" i="77"/>
  <c r="A245" i="77"/>
  <c r="A246" i="77"/>
  <c r="A247" i="77"/>
  <c r="A248" i="77"/>
  <c r="A249" i="77"/>
  <c r="A250" i="77"/>
  <c r="A218" i="77"/>
  <c r="A219" i="77"/>
  <c r="A220" i="77"/>
  <c r="A221" i="77"/>
  <c r="A222" i="77"/>
  <c r="A223" i="77"/>
  <c r="A224" i="77"/>
  <c r="A201" i="77"/>
  <c r="A202" i="77"/>
  <c r="A203" i="77"/>
  <c r="A204" i="77"/>
  <c r="A205" i="77"/>
  <c r="A206" i="77"/>
  <c r="A207" i="77"/>
  <c r="A184" i="77"/>
  <c r="A185" i="77"/>
  <c r="A186" i="77"/>
  <c r="A187" i="77"/>
  <c r="A188" i="77"/>
  <c r="A189" i="77"/>
  <c r="A190" i="77"/>
  <c r="A167" i="77"/>
  <c r="A168" i="77"/>
  <c r="A169" i="77"/>
  <c r="A170" i="77"/>
  <c r="A171" i="77"/>
  <c r="A172" i="77"/>
  <c r="A173" i="77"/>
  <c r="A150" i="77"/>
  <c r="A151" i="77"/>
  <c r="A152" i="77"/>
  <c r="A153" i="77"/>
  <c r="A154" i="77"/>
  <c r="A155" i="77"/>
  <c r="A156" i="77"/>
  <c r="A133" i="77"/>
  <c r="A134" i="77"/>
  <c r="A135" i="77"/>
  <c r="A136" i="77"/>
  <c r="A137" i="77"/>
  <c r="A138" i="77"/>
  <c r="A139" i="77"/>
  <c r="A116" i="77"/>
  <c r="A117" i="77"/>
  <c r="A118" i="77"/>
  <c r="A119" i="77"/>
  <c r="A120" i="77"/>
  <c r="A121" i="77"/>
  <c r="A122" i="77"/>
  <c r="A90" i="77"/>
  <c r="A91" i="77"/>
  <c r="A92" i="77"/>
  <c r="A93" i="77"/>
  <c r="A94" i="77"/>
  <c r="A95" i="77"/>
  <c r="A96" i="77"/>
  <c r="A78" i="77"/>
  <c r="A79" i="77"/>
  <c r="A80" i="77"/>
  <c r="A81" i="77"/>
  <c r="A82" i="77"/>
  <c r="A83" i="77"/>
  <c r="A84" i="77"/>
  <c r="A61" i="77"/>
  <c r="A62" i="77"/>
  <c r="A63" i="77"/>
  <c r="A64" i="77"/>
  <c r="A65" i="77"/>
  <c r="A66" i="77"/>
  <c r="A67" i="77"/>
  <c r="A44" i="77"/>
  <c r="A45" i="77"/>
  <c r="A46" i="77"/>
  <c r="A47" i="77"/>
  <c r="A48" i="77"/>
  <c r="A49" i="77"/>
  <c r="A50" i="77"/>
  <c r="A27" i="77"/>
  <c r="A28" i="77"/>
  <c r="A29" i="77"/>
  <c r="A30" i="77"/>
  <c r="A31" i="77"/>
  <c r="A32" i="77"/>
  <c r="A33" i="77"/>
  <c r="A15" i="77"/>
  <c r="A16" i="77"/>
  <c r="A17" i="77"/>
  <c r="A18" i="77"/>
  <c r="A19" i="77"/>
  <c r="A20" i="77"/>
  <c r="A21" i="77"/>
  <c r="S4" i="77"/>
  <c r="R4" i="77"/>
  <c r="Q4" i="77"/>
  <c r="P4" i="77"/>
  <c r="S3" i="77"/>
  <c r="R3" i="77"/>
  <c r="Q3" i="77"/>
  <c r="P3" i="77"/>
  <c r="L39" i="78" l="1"/>
  <c r="M39" i="78"/>
  <c r="N39" i="78"/>
  <c r="O39" i="78"/>
  <c r="N40" i="78"/>
  <c r="O40" i="78"/>
  <c r="L40" i="78"/>
  <c r="M40" i="78"/>
  <c r="N38" i="78"/>
  <c r="O38" i="78"/>
  <c r="L38" i="78"/>
  <c r="M38" i="78"/>
  <c r="L37" i="78"/>
  <c r="M37" i="78"/>
  <c r="N37" i="78"/>
  <c r="O37" i="78"/>
  <c r="N36" i="78"/>
  <c r="O36" i="78"/>
  <c r="L36" i="78"/>
  <c r="M36" i="78"/>
  <c r="L35" i="78"/>
  <c r="M35" i="78"/>
  <c r="N35" i="78"/>
  <c r="O35" i="78"/>
  <c r="L41" i="78"/>
  <c r="M41" i="78"/>
  <c r="N41" i="78"/>
  <c r="O41" i="78"/>
  <c r="N34" i="78"/>
  <c r="O34" i="78"/>
  <c r="L34" i="78"/>
  <c r="M34" i="78"/>
  <c r="A183" i="89"/>
  <c r="A184" i="89"/>
  <c r="A185" i="89"/>
  <c r="A186" i="89"/>
  <c r="A187" i="89"/>
  <c r="A188" i="89"/>
  <c r="A189" i="89"/>
  <c r="A190" i="89"/>
  <c r="A191" i="89"/>
  <c r="A192" i="89"/>
  <c r="A193" i="89"/>
  <c r="A194" i="89"/>
  <c r="A195" i="89"/>
  <c r="A196" i="89"/>
  <c r="A197" i="89"/>
  <c r="A198" i="89"/>
  <c r="A199" i="89"/>
  <c r="A200" i="89"/>
  <c r="A201" i="89"/>
  <c r="A202" i="89"/>
  <c r="A203" i="89"/>
  <c r="A204" i="89"/>
  <c r="A205" i="89"/>
  <c r="A206" i="89"/>
  <c r="A207" i="89"/>
  <c r="A208" i="89"/>
  <c r="A209" i="89"/>
  <c r="A210" i="89"/>
  <c r="A211" i="89"/>
  <c r="A212" i="89"/>
  <c r="A213" i="89"/>
  <c r="A214" i="89"/>
  <c r="A215" i="89"/>
  <c r="A216" i="89"/>
  <c r="A217" i="89"/>
  <c r="A218" i="89"/>
  <c r="A219" i="89"/>
  <c r="A220" i="89"/>
  <c r="A221" i="89"/>
  <c r="A222" i="89"/>
  <c r="A223" i="89"/>
  <c r="A224" i="89"/>
  <c r="A225" i="89"/>
  <c r="A226" i="89"/>
  <c r="A227" i="89"/>
  <c r="A228" i="89"/>
  <c r="A229" i="89"/>
  <c r="A230" i="89"/>
  <c r="A231" i="89"/>
  <c r="A232" i="89"/>
  <c r="A233" i="89"/>
  <c r="A234" i="89"/>
  <c r="A235" i="89"/>
  <c r="A236" i="89"/>
  <c r="A237" i="89"/>
  <c r="A238" i="89"/>
  <c r="A239" i="89"/>
  <c r="A240" i="89"/>
  <c r="A241" i="89"/>
  <c r="A242" i="89"/>
  <c r="A243" i="89"/>
  <c r="A244" i="89"/>
  <c r="A245" i="89"/>
  <c r="A246" i="89"/>
  <c r="A247" i="89"/>
  <c r="A248" i="89"/>
  <c r="A249" i="89"/>
  <c r="A250" i="89"/>
  <c r="A251" i="89"/>
  <c r="A252" i="89"/>
  <c r="A253" i="89"/>
  <c r="A254" i="89"/>
  <c r="A255" i="89"/>
  <c r="A256" i="89"/>
  <c r="A257" i="89"/>
  <c r="A258" i="89"/>
  <c r="A259" i="89"/>
  <c r="A260" i="89"/>
  <c r="A261" i="89"/>
  <c r="A262" i="89"/>
  <c r="A263" i="89"/>
  <c r="A264" i="89"/>
  <c r="A265" i="89"/>
  <c r="A266" i="89"/>
  <c r="A267" i="89"/>
  <c r="A268" i="89"/>
  <c r="A269" i="89"/>
  <c r="A270" i="89"/>
  <c r="A271" i="89"/>
  <c r="A272" i="89"/>
  <c r="A273" i="89"/>
  <c r="A274" i="89"/>
  <c r="A275" i="89"/>
  <c r="A276" i="89"/>
  <c r="A277" i="89"/>
  <c r="A278" i="89"/>
  <c r="A279" i="89"/>
  <c r="A280" i="89"/>
  <c r="A281" i="89"/>
  <c r="A282" i="89"/>
  <c r="A283" i="89"/>
  <c r="A284" i="89"/>
  <c r="A285" i="89"/>
  <c r="A286" i="89"/>
  <c r="A287" i="89"/>
  <c r="A288" i="89"/>
  <c r="A289" i="89"/>
  <c r="A290" i="89"/>
  <c r="A291" i="89"/>
  <c r="A292" i="89"/>
  <c r="A293" i="89"/>
  <c r="A294" i="89"/>
  <c r="A295" i="89"/>
  <c r="A296" i="89"/>
  <c r="A297" i="89"/>
  <c r="A298" i="89"/>
  <c r="A299" i="89"/>
  <c r="A300" i="89"/>
  <c r="A301" i="89"/>
  <c r="A302" i="89"/>
  <c r="A303" i="89"/>
  <c r="A304" i="89"/>
  <c r="A305" i="89"/>
  <c r="A306" i="89"/>
  <c r="A307" i="89"/>
  <c r="A308" i="89"/>
  <c r="A309" i="89"/>
  <c r="A310" i="89"/>
  <c r="A311" i="89"/>
  <c r="A312" i="89"/>
  <c r="A313" i="89"/>
  <c r="A314" i="89"/>
  <c r="A315" i="89"/>
  <c r="A316" i="89"/>
  <c r="A317" i="89"/>
  <c r="A318" i="89"/>
  <c r="A241" i="94"/>
  <c r="A235" i="94"/>
  <c r="A236" i="94"/>
  <c r="A237" i="94"/>
  <c r="A238" i="94"/>
  <c r="A239" i="94"/>
  <c r="A240" i="94"/>
  <c r="A261" i="94"/>
  <c r="A262" i="94"/>
  <c r="A263" i="94"/>
  <c r="A264" i="94"/>
  <c r="A265" i="94"/>
  <c r="A266" i="94"/>
  <c r="A267" i="94"/>
  <c r="A278" i="94"/>
  <c r="A279" i="94"/>
  <c r="A280" i="94"/>
  <c r="A281" i="94"/>
  <c r="A282" i="94"/>
  <c r="A283" i="94"/>
  <c r="A284" i="94"/>
  <c r="A295" i="94"/>
  <c r="A296" i="94"/>
  <c r="A297" i="94"/>
  <c r="A298" i="94"/>
  <c r="A299" i="94"/>
  <c r="A300" i="94"/>
  <c r="A301" i="94"/>
  <c r="A312" i="94"/>
  <c r="A313" i="94"/>
  <c r="A314" i="94"/>
  <c r="A315" i="94"/>
  <c r="A316" i="94"/>
  <c r="A317" i="94"/>
  <c r="A318" i="94"/>
  <c r="A218" i="94"/>
  <c r="A219" i="94"/>
  <c r="A220" i="94"/>
  <c r="A221" i="94"/>
  <c r="A222" i="94"/>
  <c r="A223" i="94"/>
  <c r="A224" i="94"/>
  <c r="A201" i="94"/>
  <c r="A202" i="94"/>
  <c r="A203" i="94"/>
  <c r="A204" i="94"/>
  <c r="A205" i="94"/>
  <c r="A206" i="94"/>
  <c r="A207" i="94"/>
  <c r="A184" i="94"/>
  <c r="A185" i="94"/>
  <c r="A186" i="94"/>
  <c r="A187" i="94"/>
  <c r="A188" i="94"/>
  <c r="A189" i="94"/>
  <c r="A190" i="94"/>
  <c r="A167" i="94"/>
  <c r="A168" i="94"/>
  <c r="A169" i="94"/>
  <c r="A170" i="94"/>
  <c r="A171" i="94"/>
  <c r="A172" i="94"/>
  <c r="A173" i="94"/>
  <c r="A150" i="94"/>
  <c r="A151" i="94"/>
  <c r="A152" i="94"/>
  <c r="A153" i="94"/>
  <c r="A154" i="94"/>
  <c r="A155" i="94"/>
  <c r="A156" i="94"/>
  <c r="A133" i="94"/>
  <c r="A134" i="94"/>
  <c r="A135" i="94"/>
  <c r="A136" i="94"/>
  <c r="A137" i="94"/>
  <c r="A138" i="94"/>
  <c r="A139" i="94"/>
  <c r="A116" i="94"/>
  <c r="A117" i="94"/>
  <c r="A118" i="94"/>
  <c r="A119" i="94"/>
  <c r="A120" i="94"/>
  <c r="A121" i="94"/>
  <c r="A122" i="94"/>
  <c r="A90" i="94"/>
  <c r="A91" i="94"/>
  <c r="A92" i="94"/>
  <c r="A93" i="94"/>
  <c r="A94" i="94"/>
  <c r="A95" i="94"/>
  <c r="A96" i="94"/>
  <c r="A78" i="94"/>
  <c r="A79" i="94"/>
  <c r="A80" i="94"/>
  <c r="A81" i="94"/>
  <c r="A82" i="94"/>
  <c r="A83" i="94"/>
  <c r="A84" i="94"/>
  <c r="A61" i="94"/>
  <c r="A62" i="94"/>
  <c r="A63" i="94"/>
  <c r="A64" i="94"/>
  <c r="A65" i="94"/>
  <c r="A66" i="94"/>
  <c r="A67" i="94"/>
  <c r="A44" i="94"/>
  <c r="A45" i="94"/>
  <c r="A46" i="94"/>
  <c r="A47" i="94"/>
  <c r="A48" i="94"/>
  <c r="A49" i="94"/>
  <c r="A50" i="94"/>
  <c r="A28" i="94"/>
  <c r="A29" i="94"/>
  <c r="A30" i="94"/>
  <c r="A31" i="94"/>
  <c r="A32" i="94"/>
  <c r="A33" i="94"/>
  <c r="A27" i="94"/>
  <c r="A15" i="94"/>
  <c r="A16" i="94"/>
  <c r="A17" i="94"/>
  <c r="A18" i="94"/>
  <c r="A19" i="94"/>
  <c r="A20" i="94"/>
  <c r="A21" i="94"/>
  <c r="A312" i="50" l="1"/>
  <c r="A313" i="50"/>
  <c r="A314" i="50"/>
  <c r="A315" i="50"/>
  <c r="A316" i="50"/>
  <c r="A317" i="50"/>
  <c r="A318" i="50"/>
  <c r="A295" i="50"/>
  <c r="A296" i="50"/>
  <c r="A297" i="50"/>
  <c r="A298" i="50"/>
  <c r="A299" i="50"/>
  <c r="A300" i="50"/>
  <c r="A301" i="50"/>
  <c r="A278" i="50"/>
  <c r="A279" i="50"/>
  <c r="A280" i="50"/>
  <c r="A281" i="50"/>
  <c r="A282" i="50"/>
  <c r="A283" i="50"/>
  <c r="A284" i="50"/>
  <c r="A261" i="50"/>
  <c r="A262" i="50"/>
  <c r="A263" i="50"/>
  <c r="A264" i="50"/>
  <c r="A265" i="50"/>
  <c r="A266" i="50"/>
  <c r="A267" i="50"/>
  <c r="A235" i="50"/>
  <c r="A236" i="50"/>
  <c r="A237" i="50"/>
  <c r="A238" i="50"/>
  <c r="A239" i="50"/>
  <c r="A240" i="50"/>
  <c r="A241" i="50"/>
  <c r="A218" i="50"/>
  <c r="A219" i="50"/>
  <c r="A220" i="50"/>
  <c r="A221" i="50"/>
  <c r="A222" i="50"/>
  <c r="A223" i="50"/>
  <c r="A224" i="50"/>
  <c r="A201" i="50"/>
  <c r="A202" i="50"/>
  <c r="A203" i="50"/>
  <c r="A204" i="50"/>
  <c r="A205" i="50"/>
  <c r="A206" i="50"/>
  <c r="A207" i="50"/>
  <c r="A184" i="50"/>
  <c r="A185" i="50"/>
  <c r="A186" i="50"/>
  <c r="A187" i="50"/>
  <c r="A188" i="50"/>
  <c r="A189" i="50"/>
  <c r="A190" i="50"/>
  <c r="A167" i="50"/>
  <c r="A168" i="50"/>
  <c r="A169" i="50"/>
  <c r="A170" i="50"/>
  <c r="A171" i="50"/>
  <c r="A172" i="50"/>
  <c r="A173" i="50"/>
  <c r="A150" i="50"/>
  <c r="A151" i="50"/>
  <c r="A152" i="50"/>
  <c r="A153" i="50"/>
  <c r="A154" i="50"/>
  <c r="A155" i="50"/>
  <c r="A156" i="50"/>
  <c r="A133" i="50"/>
  <c r="A134" i="50"/>
  <c r="A135" i="50"/>
  <c r="A136" i="50"/>
  <c r="A137" i="50"/>
  <c r="A138" i="50"/>
  <c r="A139" i="50"/>
  <c r="A116" i="50"/>
  <c r="A117" i="50"/>
  <c r="A118" i="50"/>
  <c r="A119" i="50"/>
  <c r="A120" i="50"/>
  <c r="A121" i="50"/>
  <c r="A122" i="50"/>
  <c r="A90" i="50"/>
  <c r="A91" i="50"/>
  <c r="A92" i="50"/>
  <c r="A93" i="50"/>
  <c r="A94" i="50"/>
  <c r="A95" i="50"/>
  <c r="A96" i="50"/>
  <c r="A78" i="50"/>
  <c r="A79" i="50"/>
  <c r="A80" i="50"/>
  <c r="A81" i="50"/>
  <c r="A82" i="50"/>
  <c r="A83" i="50"/>
  <c r="A84" i="50"/>
  <c r="A61" i="50"/>
  <c r="A62" i="50"/>
  <c r="A63" i="50"/>
  <c r="A64" i="50"/>
  <c r="A65" i="50"/>
  <c r="A66" i="50"/>
  <c r="A67" i="50"/>
  <c r="A44" i="50"/>
  <c r="A45" i="50"/>
  <c r="A46" i="50"/>
  <c r="A47" i="50"/>
  <c r="A48" i="50"/>
  <c r="A49" i="50"/>
  <c r="A50" i="50"/>
  <c r="A27" i="50"/>
  <c r="A28" i="50"/>
  <c r="A29" i="50"/>
  <c r="A30" i="50"/>
  <c r="A31" i="50"/>
  <c r="A32" i="50"/>
  <c r="A33" i="50"/>
  <c r="A15" i="50"/>
  <c r="A16" i="50"/>
  <c r="A17" i="50"/>
  <c r="A18" i="50"/>
  <c r="A19" i="50"/>
  <c r="A20" i="50"/>
  <c r="A21" i="50"/>
  <c r="A311" i="72"/>
  <c r="A312" i="72"/>
  <c r="A313" i="72"/>
  <c r="A314" i="72"/>
  <c r="A315" i="72"/>
  <c r="A316" i="72"/>
  <c r="A317" i="72"/>
  <c r="A294" i="72"/>
  <c r="A295" i="72"/>
  <c r="A296" i="72"/>
  <c r="A297" i="72"/>
  <c r="A298" i="72"/>
  <c r="A299" i="72"/>
  <c r="A300" i="72"/>
  <c r="A277" i="72"/>
  <c r="A278" i="72"/>
  <c r="A279" i="72"/>
  <c r="A280" i="72"/>
  <c r="A281" i="72"/>
  <c r="A282" i="72"/>
  <c r="A283" i="72"/>
  <c r="A260" i="72"/>
  <c r="A261" i="72"/>
  <c r="A262" i="72"/>
  <c r="A263" i="72"/>
  <c r="A264" i="72"/>
  <c r="A265" i="72"/>
  <c r="A266" i="72"/>
  <c r="A234" i="72"/>
  <c r="A235" i="72"/>
  <c r="A236" i="72"/>
  <c r="A237" i="72"/>
  <c r="A238" i="72"/>
  <c r="A239" i="72"/>
  <c r="A240" i="72"/>
  <c r="A217" i="72"/>
  <c r="A218" i="72"/>
  <c r="A219" i="72"/>
  <c r="A220" i="72"/>
  <c r="A221" i="72"/>
  <c r="A222" i="72"/>
  <c r="A223" i="72"/>
  <c r="A200" i="72"/>
  <c r="A201" i="72"/>
  <c r="A202" i="72"/>
  <c r="A203" i="72"/>
  <c r="A204" i="72"/>
  <c r="A205" i="72"/>
  <c r="A206" i="72"/>
  <c r="A183" i="72"/>
  <c r="A184" i="72"/>
  <c r="A185" i="72"/>
  <c r="A186" i="72"/>
  <c r="A187" i="72"/>
  <c r="A188" i="72"/>
  <c r="A189" i="72"/>
  <c r="A166" i="72"/>
  <c r="A167" i="72"/>
  <c r="A168" i="72"/>
  <c r="A169" i="72"/>
  <c r="A170" i="72"/>
  <c r="A171" i="72"/>
  <c r="A172" i="72"/>
  <c r="A149" i="72"/>
  <c r="A150" i="72"/>
  <c r="A151" i="72"/>
  <c r="A152" i="72"/>
  <c r="A153" i="72"/>
  <c r="A154" i="72"/>
  <c r="A155" i="72"/>
  <c r="A132" i="72"/>
  <c r="A133" i="72"/>
  <c r="A134" i="72"/>
  <c r="A135" i="72"/>
  <c r="A136" i="72"/>
  <c r="A137" i="72"/>
  <c r="A138" i="72"/>
  <c r="A115" i="72"/>
  <c r="A116" i="72"/>
  <c r="A117" i="72"/>
  <c r="A118" i="72"/>
  <c r="A119" i="72"/>
  <c r="A120" i="72"/>
  <c r="A121" i="72"/>
  <c r="A89" i="72"/>
  <c r="A90" i="72"/>
  <c r="A91" i="72"/>
  <c r="A92" i="72"/>
  <c r="A93" i="72"/>
  <c r="A94" i="72"/>
  <c r="A95" i="72"/>
  <c r="A77" i="72"/>
  <c r="A78" i="72"/>
  <c r="A79" i="72"/>
  <c r="A80" i="72"/>
  <c r="A81" i="72"/>
  <c r="A82" i="72"/>
  <c r="A83" i="72"/>
  <c r="A60" i="72"/>
  <c r="A61" i="72"/>
  <c r="A62" i="72"/>
  <c r="A63" i="72"/>
  <c r="A64" i="72"/>
  <c r="A65" i="72"/>
  <c r="A66" i="72"/>
  <c r="A43" i="72"/>
  <c r="A44" i="72"/>
  <c r="A45" i="72"/>
  <c r="A46" i="72"/>
  <c r="A47" i="72"/>
  <c r="A48" i="72"/>
  <c r="A49" i="72"/>
  <c r="A26" i="72"/>
  <c r="A27" i="72"/>
  <c r="A28" i="72"/>
  <c r="A29" i="72"/>
  <c r="A30" i="72"/>
  <c r="A31" i="72"/>
  <c r="A32" i="72"/>
  <c r="A14" i="72"/>
  <c r="A15" i="72"/>
  <c r="A16" i="72"/>
  <c r="A17" i="72"/>
  <c r="A18" i="72"/>
  <c r="A19" i="72"/>
  <c r="A20" i="72"/>
  <c r="U94" i="72" l="1"/>
  <c r="V94" i="72"/>
  <c r="Y94" i="72"/>
  <c r="Z94" i="72"/>
  <c r="AA94" i="72"/>
  <c r="W94" i="72"/>
  <c r="X94" i="72"/>
  <c r="L94" i="72"/>
  <c r="D94" i="72"/>
  <c r="Q94" i="72"/>
  <c r="E94" i="72"/>
  <c r="R94" i="72"/>
  <c r="F94" i="72"/>
  <c r="S94" i="72"/>
  <c r="G94" i="72"/>
  <c r="T94" i="72"/>
  <c r="P94" i="72"/>
  <c r="K94" i="72"/>
  <c r="K95" i="50" s="1"/>
  <c r="N94" i="72"/>
  <c r="O94" i="72"/>
  <c r="I94" i="72"/>
  <c r="M94" i="72"/>
  <c r="H94" i="72"/>
  <c r="J94" i="72"/>
  <c r="Y151" i="72"/>
  <c r="Z151" i="72"/>
  <c r="AA151" i="72"/>
  <c r="U151" i="72"/>
  <c r="V151" i="72"/>
  <c r="W151" i="72"/>
  <c r="X151" i="72"/>
  <c r="M151" i="72"/>
  <c r="K151" i="72"/>
  <c r="K152" i="50" s="1"/>
  <c r="L151" i="72"/>
  <c r="N151" i="72"/>
  <c r="O151" i="72"/>
  <c r="T151" i="72"/>
  <c r="I151" i="72"/>
  <c r="J151" i="72"/>
  <c r="F151" i="72"/>
  <c r="R151" i="72"/>
  <c r="S151" i="72"/>
  <c r="P151" i="72"/>
  <c r="E151" i="72"/>
  <c r="Q151" i="72"/>
  <c r="D151" i="72"/>
  <c r="G151" i="72"/>
  <c r="H151" i="72"/>
  <c r="X316" i="72"/>
  <c r="Y316" i="72"/>
  <c r="Z316" i="72"/>
  <c r="AA316" i="72"/>
  <c r="U316" i="72"/>
  <c r="V316" i="72"/>
  <c r="W316" i="72"/>
  <c r="F316" i="72"/>
  <c r="R316" i="72"/>
  <c r="G316" i="72"/>
  <c r="S316" i="72"/>
  <c r="H316" i="72"/>
  <c r="T316" i="72"/>
  <c r="I316" i="72"/>
  <c r="M316" i="72"/>
  <c r="N316" i="72"/>
  <c r="Q316" i="72"/>
  <c r="D316" i="72"/>
  <c r="O316" i="72"/>
  <c r="J316" i="72"/>
  <c r="P316" i="72"/>
  <c r="E316" i="72"/>
  <c r="L316" i="72"/>
  <c r="K316" i="72"/>
  <c r="K317" i="50" s="1"/>
  <c r="Z93" i="72"/>
  <c r="AA93" i="72"/>
  <c r="U93" i="72"/>
  <c r="V93" i="72"/>
  <c r="W93" i="72"/>
  <c r="X93" i="72"/>
  <c r="E93" i="72"/>
  <c r="Q93" i="72"/>
  <c r="H93" i="72"/>
  <c r="I93" i="72"/>
  <c r="J93" i="72"/>
  <c r="K93" i="72"/>
  <c r="K94" i="50" s="1"/>
  <c r="O93" i="72"/>
  <c r="P93" i="72"/>
  <c r="R93" i="72"/>
  <c r="S93" i="72"/>
  <c r="G93" i="72"/>
  <c r="Y93" i="72"/>
  <c r="D93" i="72"/>
  <c r="F93" i="72"/>
  <c r="L93" i="72"/>
  <c r="M93" i="72"/>
  <c r="N93" i="72"/>
  <c r="T93" i="72"/>
  <c r="U150" i="72"/>
  <c r="V150" i="72"/>
  <c r="W150" i="72"/>
  <c r="AA150" i="72"/>
  <c r="X150" i="72"/>
  <c r="Y150" i="72"/>
  <c r="Z150" i="72"/>
  <c r="F150" i="72"/>
  <c r="R150" i="72"/>
  <c r="O150" i="72"/>
  <c r="P150" i="72"/>
  <c r="D150" i="72"/>
  <c r="Q150" i="72"/>
  <c r="E150" i="72"/>
  <c r="S150" i="72"/>
  <c r="T150" i="72"/>
  <c r="H150" i="72"/>
  <c r="I150" i="72"/>
  <c r="G150" i="72"/>
  <c r="J150" i="72"/>
  <c r="K150" i="72"/>
  <c r="K151" i="50" s="1"/>
  <c r="L150" i="72"/>
  <c r="M150" i="72"/>
  <c r="N150" i="72"/>
  <c r="X315" i="72"/>
  <c r="Y315" i="72"/>
  <c r="Z315" i="72"/>
  <c r="AA315" i="72"/>
  <c r="V315" i="72"/>
  <c r="W315" i="72"/>
  <c r="U315" i="72"/>
  <c r="K315" i="72"/>
  <c r="K316" i="50" s="1"/>
  <c r="L315" i="72"/>
  <c r="M315" i="72"/>
  <c r="N315" i="72"/>
  <c r="J315" i="72"/>
  <c r="T315" i="72"/>
  <c r="G315" i="72"/>
  <c r="O315" i="72"/>
  <c r="F315" i="72"/>
  <c r="P315" i="72"/>
  <c r="R315" i="72"/>
  <c r="E315" i="72"/>
  <c r="Q315" i="72"/>
  <c r="S315" i="72"/>
  <c r="D315" i="72"/>
  <c r="H315" i="72"/>
  <c r="I315" i="72"/>
  <c r="U92" i="72"/>
  <c r="V92" i="72"/>
  <c r="W92" i="72"/>
  <c r="X92" i="72"/>
  <c r="Y92" i="72"/>
  <c r="J92" i="72"/>
  <c r="L92" i="72"/>
  <c r="M92" i="72"/>
  <c r="Z92" i="72"/>
  <c r="N92" i="72"/>
  <c r="AA92" i="72"/>
  <c r="O92" i="72"/>
  <c r="K92" i="72"/>
  <c r="K93" i="50" s="1"/>
  <c r="P92" i="72"/>
  <c r="Q92" i="72"/>
  <c r="R92" i="72"/>
  <c r="S92" i="72"/>
  <c r="I92" i="72"/>
  <c r="T92" i="72"/>
  <c r="F92" i="72"/>
  <c r="D92" i="72"/>
  <c r="E92" i="72"/>
  <c r="G92" i="72"/>
  <c r="H92" i="72"/>
  <c r="W221" i="72"/>
  <c r="X221" i="72"/>
  <c r="Y221" i="72"/>
  <c r="Z221" i="72"/>
  <c r="V221" i="72"/>
  <c r="AA221" i="72"/>
  <c r="U221" i="72"/>
  <c r="I221" i="72"/>
  <c r="J221" i="72"/>
  <c r="F221" i="72"/>
  <c r="R221" i="72"/>
  <c r="M221" i="72"/>
  <c r="N221" i="72"/>
  <c r="O221" i="72"/>
  <c r="P221" i="72"/>
  <c r="H221" i="72"/>
  <c r="G221" i="72"/>
  <c r="L221" i="72"/>
  <c r="Q221" i="72"/>
  <c r="D221" i="72"/>
  <c r="E221" i="72"/>
  <c r="K221" i="72"/>
  <c r="K222" i="50" s="1"/>
  <c r="S221" i="72"/>
  <c r="T221" i="72"/>
  <c r="U314" i="72"/>
  <c r="V314" i="72"/>
  <c r="W314" i="72"/>
  <c r="X314" i="72"/>
  <c r="Y314" i="72"/>
  <c r="AA314" i="72"/>
  <c r="D314" i="72"/>
  <c r="P314" i="72"/>
  <c r="E314" i="72"/>
  <c r="Q314" i="72"/>
  <c r="F314" i="72"/>
  <c r="R314" i="72"/>
  <c r="G314" i="72"/>
  <c r="S314" i="72"/>
  <c r="K314" i="72"/>
  <c r="K315" i="50" s="1"/>
  <c r="O314" i="72"/>
  <c r="L314" i="72"/>
  <c r="H314" i="72"/>
  <c r="M314" i="72"/>
  <c r="T314" i="72"/>
  <c r="N314" i="72"/>
  <c r="Z314" i="72"/>
  <c r="I314" i="72"/>
  <c r="J314" i="72"/>
  <c r="U60" i="72"/>
  <c r="V60" i="72"/>
  <c r="W60" i="72"/>
  <c r="X60" i="72"/>
  <c r="Y60" i="72"/>
  <c r="Z60" i="72"/>
  <c r="K60" i="72"/>
  <c r="L60" i="72"/>
  <c r="AA60" i="72"/>
  <c r="M60" i="72"/>
  <c r="N60" i="72"/>
  <c r="F60" i="72"/>
  <c r="G60" i="72"/>
  <c r="H60" i="72"/>
  <c r="I60" i="72"/>
  <c r="D60" i="72"/>
  <c r="Q60" i="72"/>
  <c r="T60" i="72"/>
  <c r="R60" i="72"/>
  <c r="S60" i="72"/>
  <c r="J60" i="72"/>
  <c r="E60" i="72"/>
  <c r="O60" i="72"/>
  <c r="P60" i="72"/>
  <c r="V184" i="72"/>
  <c r="Y184" i="72"/>
  <c r="U184" i="72"/>
  <c r="W184" i="72"/>
  <c r="X184" i="72"/>
  <c r="Z184" i="72"/>
  <c r="AA184" i="72"/>
  <c r="N184" i="72"/>
  <c r="O184" i="72"/>
  <c r="K184" i="72"/>
  <c r="K185" i="50" s="1"/>
  <c r="R184" i="72"/>
  <c r="D184" i="72"/>
  <c r="S184" i="72"/>
  <c r="E184" i="72"/>
  <c r="T184" i="72"/>
  <c r="F184" i="72"/>
  <c r="G184" i="72"/>
  <c r="P184" i="72"/>
  <c r="Q184" i="72"/>
  <c r="H184" i="72"/>
  <c r="L184" i="72"/>
  <c r="I184" i="72"/>
  <c r="J184" i="72"/>
  <c r="M184" i="72"/>
  <c r="Z313" i="72"/>
  <c r="AA313" i="72"/>
  <c r="Y313" i="72"/>
  <c r="U313" i="72"/>
  <c r="V313" i="72"/>
  <c r="W313" i="72"/>
  <c r="I313" i="72"/>
  <c r="J313" i="72"/>
  <c r="K313" i="72"/>
  <c r="K314" i="50" s="1"/>
  <c r="L313" i="72"/>
  <c r="H313" i="72"/>
  <c r="T313" i="72"/>
  <c r="M313" i="72"/>
  <c r="R313" i="72"/>
  <c r="N313" i="72"/>
  <c r="O313" i="72"/>
  <c r="P313" i="72"/>
  <c r="Q313" i="72"/>
  <c r="S313" i="72"/>
  <c r="D313" i="72"/>
  <c r="X313" i="72"/>
  <c r="E313" i="72"/>
  <c r="F313" i="72"/>
  <c r="G313" i="72"/>
  <c r="X47" i="72"/>
  <c r="Y47" i="72"/>
  <c r="Z47" i="72"/>
  <c r="AA47" i="72"/>
  <c r="U47" i="72"/>
  <c r="V47" i="72"/>
  <c r="G47" i="72"/>
  <c r="S47" i="72"/>
  <c r="D47" i="72"/>
  <c r="Q47" i="72"/>
  <c r="E47" i="72"/>
  <c r="R47" i="72"/>
  <c r="F47" i="72"/>
  <c r="T47" i="72"/>
  <c r="H47" i="72"/>
  <c r="P47" i="72"/>
  <c r="O47" i="72"/>
  <c r="W47" i="72"/>
  <c r="J47" i="72"/>
  <c r="K47" i="72"/>
  <c r="K48" i="50" s="1"/>
  <c r="N47" i="72"/>
  <c r="M47" i="72"/>
  <c r="I47" i="72"/>
  <c r="L47" i="72"/>
  <c r="U135" i="72"/>
  <c r="V135" i="72"/>
  <c r="W135" i="72"/>
  <c r="K135" i="72"/>
  <c r="K136" i="50" s="1"/>
  <c r="D135" i="72"/>
  <c r="Q135" i="72"/>
  <c r="Z135" i="72"/>
  <c r="R135" i="72"/>
  <c r="AA135" i="72"/>
  <c r="E135" i="72"/>
  <c r="S135" i="72"/>
  <c r="F135" i="72"/>
  <c r="T135" i="72"/>
  <c r="G135" i="72"/>
  <c r="M135" i="72"/>
  <c r="H135" i="72"/>
  <c r="N135" i="72"/>
  <c r="X135" i="72"/>
  <c r="O135" i="72"/>
  <c r="Y135" i="72"/>
  <c r="I135" i="72"/>
  <c r="P135" i="72"/>
  <c r="J135" i="72"/>
  <c r="L135" i="72"/>
  <c r="U312" i="72"/>
  <c r="V312" i="72"/>
  <c r="W312" i="72"/>
  <c r="X312" i="72"/>
  <c r="Y312" i="72"/>
  <c r="Z312" i="72"/>
  <c r="AA312" i="72"/>
  <c r="N312" i="72"/>
  <c r="O312" i="72"/>
  <c r="D312" i="72"/>
  <c r="P312" i="72"/>
  <c r="E312" i="72"/>
  <c r="Q312" i="72"/>
  <c r="I312" i="72"/>
  <c r="T312" i="72"/>
  <c r="J312" i="72"/>
  <c r="M312" i="72"/>
  <c r="R312" i="72"/>
  <c r="K312" i="72"/>
  <c r="K313" i="50" s="1"/>
  <c r="S312" i="72"/>
  <c r="F312" i="72"/>
  <c r="L312" i="72"/>
  <c r="H312" i="72"/>
  <c r="G312" i="72"/>
  <c r="U15" i="72"/>
  <c r="V15" i="72"/>
  <c r="W15" i="72"/>
  <c r="AA15" i="72"/>
  <c r="Y15" i="72"/>
  <c r="H15" i="72"/>
  <c r="T15" i="72"/>
  <c r="Z15" i="72"/>
  <c r="I15" i="72"/>
  <c r="J15" i="72"/>
  <c r="K15" i="72"/>
  <c r="K16" i="50" s="1"/>
  <c r="X15" i="72"/>
  <c r="S15" i="72"/>
  <c r="D15" i="72"/>
  <c r="E15" i="72"/>
  <c r="F15" i="72"/>
  <c r="G15" i="72"/>
  <c r="L15" i="72"/>
  <c r="M15" i="72"/>
  <c r="N15" i="72"/>
  <c r="R15" i="72"/>
  <c r="O15" i="72"/>
  <c r="Q15" i="72"/>
  <c r="P15" i="72"/>
  <c r="U89" i="72"/>
  <c r="AA89" i="72"/>
  <c r="M89" i="72"/>
  <c r="Y89" i="72"/>
  <c r="J89" i="72"/>
  <c r="Z89" i="72"/>
  <c r="K89" i="72"/>
  <c r="L89" i="72"/>
  <c r="N89" i="72"/>
  <c r="E89" i="72"/>
  <c r="F89" i="72"/>
  <c r="G89" i="72"/>
  <c r="H89" i="72"/>
  <c r="W89" i="72"/>
  <c r="X89" i="72"/>
  <c r="R89" i="72"/>
  <c r="I89" i="72"/>
  <c r="V89" i="72"/>
  <c r="T89" i="72"/>
  <c r="D89" i="72"/>
  <c r="O89" i="72"/>
  <c r="P89" i="72"/>
  <c r="Q89" i="72"/>
  <c r="S89" i="72"/>
  <c r="AA218" i="72"/>
  <c r="X218" i="72"/>
  <c r="Y218" i="72"/>
  <c r="Z218" i="72"/>
  <c r="U218" i="72"/>
  <c r="V218" i="72"/>
  <c r="W218" i="72"/>
  <c r="L218" i="72"/>
  <c r="M218" i="72"/>
  <c r="I218" i="72"/>
  <c r="P218" i="72"/>
  <c r="Q218" i="72"/>
  <c r="R218" i="72"/>
  <c r="D218" i="72"/>
  <c r="S218" i="72"/>
  <c r="E218" i="72"/>
  <c r="K218" i="72"/>
  <c r="K219" i="50" s="1"/>
  <c r="F218" i="72"/>
  <c r="G218" i="72"/>
  <c r="H218" i="72"/>
  <c r="J218" i="72"/>
  <c r="N218" i="72"/>
  <c r="O218" i="72"/>
  <c r="T218" i="72"/>
  <c r="V299" i="72"/>
  <c r="X299" i="72"/>
  <c r="Y299" i="72"/>
  <c r="Z299" i="72"/>
  <c r="AA299" i="72"/>
  <c r="U299" i="72"/>
  <c r="W299" i="72"/>
  <c r="G299" i="72"/>
  <c r="S299" i="72"/>
  <c r="H299" i="72"/>
  <c r="T299" i="72"/>
  <c r="I299" i="72"/>
  <c r="J299" i="72"/>
  <c r="N299" i="72"/>
  <c r="E299" i="72"/>
  <c r="O299" i="72"/>
  <c r="R299" i="72"/>
  <c r="D299" i="72"/>
  <c r="P299" i="72"/>
  <c r="Q299" i="72"/>
  <c r="F299" i="72"/>
  <c r="K299" i="72"/>
  <c r="K300" i="50" s="1"/>
  <c r="L299" i="72"/>
  <c r="M299" i="72"/>
  <c r="V121" i="72"/>
  <c r="W121" i="72"/>
  <c r="X121" i="72"/>
  <c r="Y121" i="72"/>
  <c r="U121" i="72"/>
  <c r="Z121" i="72"/>
  <c r="AA121" i="72"/>
  <c r="I121" i="72"/>
  <c r="P121" i="72"/>
  <c r="D121" i="72"/>
  <c r="Q121" i="72"/>
  <c r="F121" i="72"/>
  <c r="S121" i="72"/>
  <c r="J121" i="72"/>
  <c r="K121" i="72"/>
  <c r="K122" i="50" s="1"/>
  <c r="L121" i="72"/>
  <c r="M121" i="72"/>
  <c r="O121" i="72"/>
  <c r="R121" i="72"/>
  <c r="G121" i="72"/>
  <c r="E121" i="72"/>
  <c r="H121" i="72"/>
  <c r="N121" i="72"/>
  <c r="T121" i="72"/>
  <c r="V217" i="72"/>
  <c r="U217" i="72"/>
  <c r="W217" i="72"/>
  <c r="X217" i="72"/>
  <c r="Y217" i="72"/>
  <c r="Z217" i="72"/>
  <c r="AA217" i="72"/>
  <c r="E217" i="72"/>
  <c r="Q217" i="72"/>
  <c r="F217" i="72"/>
  <c r="R217" i="72"/>
  <c r="N217" i="72"/>
  <c r="P217" i="72"/>
  <c r="S217" i="72"/>
  <c r="T217" i="72"/>
  <c r="D217" i="72"/>
  <c r="O217" i="72"/>
  <c r="G217" i="72"/>
  <c r="I217" i="72"/>
  <c r="J217" i="72"/>
  <c r="H217" i="72"/>
  <c r="K217" i="72"/>
  <c r="L217" i="72"/>
  <c r="M217" i="72"/>
  <c r="U32" i="72"/>
  <c r="V32" i="72"/>
  <c r="W32" i="72"/>
  <c r="X32" i="72"/>
  <c r="AA32" i="72"/>
  <c r="Z32" i="72"/>
  <c r="J32" i="72"/>
  <c r="Y32" i="72"/>
  <c r="K32" i="72"/>
  <c r="K33" i="50" s="1"/>
  <c r="L32" i="72"/>
  <c r="M32" i="72"/>
  <c r="N32" i="72"/>
  <c r="R32" i="72"/>
  <c r="S32" i="72"/>
  <c r="T32" i="72"/>
  <c r="D32" i="72"/>
  <c r="H32" i="72"/>
  <c r="I32" i="72"/>
  <c r="O32" i="72"/>
  <c r="P32" i="72"/>
  <c r="Q32" i="72"/>
  <c r="G32" i="72"/>
  <c r="F32" i="72"/>
  <c r="E32" i="72"/>
  <c r="U44" i="72"/>
  <c r="V44" i="72"/>
  <c r="W44" i="72"/>
  <c r="X44" i="72"/>
  <c r="Y44" i="72"/>
  <c r="Z44" i="72"/>
  <c r="AA44" i="72"/>
  <c r="J44" i="72"/>
  <c r="P44" i="72"/>
  <c r="D44" i="72"/>
  <c r="Q44" i="72"/>
  <c r="E44" i="72"/>
  <c r="R44" i="72"/>
  <c r="F44" i="72"/>
  <c r="S44" i="72"/>
  <c r="K44" i="72"/>
  <c r="K45" i="50" s="1"/>
  <c r="L44" i="72"/>
  <c r="M44" i="72"/>
  <c r="N44" i="72"/>
  <c r="I44" i="72"/>
  <c r="O44" i="72"/>
  <c r="T44" i="72"/>
  <c r="G44" i="72"/>
  <c r="H44" i="72"/>
  <c r="U80" i="72"/>
  <c r="V80" i="72"/>
  <c r="W80" i="72"/>
  <c r="X80" i="72"/>
  <c r="Y80" i="72"/>
  <c r="Z80" i="72"/>
  <c r="AA80" i="72"/>
  <c r="G80" i="72"/>
  <c r="S80" i="72"/>
  <c r="H80" i="72"/>
  <c r="T80" i="72"/>
  <c r="J80" i="72"/>
  <c r="E80" i="72"/>
  <c r="F80" i="72"/>
  <c r="I80" i="72"/>
  <c r="K80" i="72"/>
  <c r="K81" i="50" s="1"/>
  <c r="D80" i="72"/>
  <c r="L80" i="72"/>
  <c r="M80" i="72"/>
  <c r="N80" i="72"/>
  <c r="O80" i="72"/>
  <c r="P80" i="72"/>
  <c r="Q80" i="72"/>
  <c r="R80" i="72"/>
  <c r="AA120" i="72"/>
  <c r="V120" i="72"/>
  <c r="W120" i="72"/>
  <c r="X120" i="72"/>
  <c r="Y120" i="72"/>
  <c r="U120" i="72"/>
  <c r="Z120" i="72"/>
  <c r="N120" i="72"/>
  <c r="G120" i="72"/>
  <c r="T120" i="72"/>
  <c r="H120" i="72"/>
  <c r="I120" i="72"/>
  <c r="J120" i="72"/>
  <c r="F120" i="72"/>
  <c r="K120" i="72"/>
  <c r="K121" i="50" s="1"/>
  <c r="L120" i="72"/>
  <c r="M120" i="72"/>
  <c r="S120" i="72"/>
  <c r="O120" i="72"/>
  <c r="D120" i="72"/>
  <c r="E120" i="72"/>
  <c r="P120" i="72"/>
  <c r="Q120" i="72"/>
  <c r="R120" i="72"/>
  <c r="U132" i="72"/>
  <c r="V132" i="72"/>
  <c r="W132" i="72"/>
  <c r="AA132" i="72"/>
  <c r="X132" i="72"/>
  <c r="Y132" i="72"/>
  <c r="N132" i="72"/>
  <c r="L132" i="72"/>
  <c r="Z132" i="72"/>
  <c r="P132" i="72"/>
  <c r="G132" i="72"/>
  <c r="H132" i="72"/>
  <c r="I132" i="72"/>
  <c r="J132" i="72"/>
  <c r="R132" i="72"/>
  <c r="K132" i="72"/>
  <c r="F132" i="72"/>
  <c r="M132" i="72"/>
  <c r="D132" i="72"/>
  <c r="E132" i="72"/>
  <c r="O132" i="72"/>
  <c r="Q132" i="72"/>
  <c r="S132" i="72"/>
  <c r="T132" i="72"/>
  <c r="Z168" i="72"/>
  <c r="AA168" i="72"/>
  <c r="Y168" i="72"/>
  <c r="X168" i="72"/>
  <c r="U168" i="72"/>
  <c r="V168" i="72"/>
  <c r="W168" i="72"/>
  <c r="L168" i="72"/>
  <c r="J168" i="72"/>
  <c r="K168" i="72"/>
  <c r="K169" i="50" s="1"/>
  <c r="M168" i="72"/>
  <c r="N168" i="72"/>
  <c r="F168" i="72"/>
  <c r="T168" i="72"/>
  <c r="Q168" i="72"/>
  <c r="O168" i="72"/>
  <c r="P168" i="72"/>
  <c r="R168" i="72"/>
  <c r="S168" i="72"/>
  <c r="D168" i="72"/>
  <c r="E168" i="72"/>
  <c r="G168" i="72"/>
  <c r="H168" i="72"/>
  <c r="I168" i="72"/>
  <c r="U204" i="72"/>
  <c r="X204" i="72"/>
  <c r="Y204" i="72"/>
  <c r="Z204" i="72"/>
  <c r="AA204" i="72"/>
  <c r="V204" i="72"/>
  <c r="J204" i="72"/>
  <c r="K204" i="72"/>
  <c r="K205" i="50" s="1"/>
  <c r="G204" i="72"/>
  <c r="S204" i="72"/>
  <c r="N204" i="72"/>
  <c r="O204" i="72"/>
  <c r="P204" i="72"/>
  <c r="Q204" i="72"/>
  <c r="M204" i="72"/>
  <c r="I204" i="72"/>
  <c r="D204" i="72"/>
  <c r="W204" i="72"/>
  <c r="E204" i="72"/>
  <c r="F204" i="72"/>
  <c r="H204" i="72"/>
  <c r="L204" i="72"/>
  <c r="R204" i="72"/>
  <c r="T204" i="72"/>
  <c r="X240" i="72"/>
  <c r="AA240" i="72"/>
  <c r="U240" i="72"/>
  <c r="V240" i="72"/>
  <c r="W240" i="72"/>
  <c r="Y240" i="72"/>
  <c r="Z240" i="72"/>
  <c r="J240" i="72"/>
  <c r="O240" i="72"/>
  <c r="P240" i="72"/>
  <c r="D240" i="72"/>
  <c r="Q240" i="72"/>
  <c r="E240" i="72"/>
  <c r="R240" i="72"/>
  <c r="N240" i="72"/>
  <c r="G240" i="72"/>
  <c r="I240" i="72"/>
  <c r="K240" i="72"/>
  <c r="K241" i="50" s="1"/>
  <c r="S240" i="72"/>
  <c r="H240" i="72"/>
  <c r="T240" i="72"/>
  <c r="F240" i="72"/>
  <c r="L240" i="72"/>
  <c r="M240" i="72"/>
  <c r="X261" i="72"/>
  <c r="V261" i="72"/>
  <c r="W261" i="72"/>
  <c r="Y261" i="72"/>
  <c r="Z261" i="72"/>
  <c r="U261" i="72"/>
  <c r="AA261" i="72"/>
  <c r="M261" i="72"/>
  <c r="K261" i="72"/>
  <c r="K262" i="50" s="1"/>
  <c r="L261" i="72"/>
  <c r="N261" i="72"/>
  <c r="O261" i="72"/>
  <c r="J261" i="72"/>
  <c r="E261" i="72"/>
  <c r="P261" i="72"/>
  <c r="T261" i="72"/>
  <c r="G261" i="72"/>
  <c r="Q261" i="72"/>
  <c r="S261" i="72"/>
  <c r="R261" i="72"/>
  <c r="D261" i="72"/>
  <c r="F261" i="72"/>
  <c r="H261" i="72"/>
  <c r="I261" i="72"/>
  <c r="X297" i="72"/>
  <c r="Y297" i="72"/>
  <c r="Z297" i="72"/>
  <c r="AA297" i="72"/>
  <c r="W297" i="72"/>
  <c r="U297" i="72"/>
  <c r="V297" i="72"/>
  <c r="E297" i="72"/>
  <c r="Q297" i="72"/>
  <c r="F297" i="72"/>
  <c r="R297" i="72"/>
  <c r="G297" i="72"/>
  <c r="S297" i="72"/>
  <c r="H297" i="72"/>
  <c r="T297" i="72"/>
  <c r="L297" i="72"/>
  <c r="D297" i="72"/>
  <c r="I297" i="72"/>
  <c r="M297" i="72"/>
  <c r="N297" i="72"/>
  <c r="P297" i="72"/>
  <c r="O297" i="72"/>
  <c r="K297" i="72"/>
  <c r="K298" i="50" s="1"/>
  <c r="J297" i="72"/>
  <c r="U63" i="72"/>
  <c r="V63" i="72"/>
  <c r="W63" i="72"/>
  <c r="Z63" i="72"/>
  <c r="AA63" i="72"/>
  <c r="X63" i="72"/>
  <c r="H63" i="72"/>
  <c r="T63" i="72"/>
  <c r="I63" i="72"/>
  <c r="J63" i="72"/>
  <c r="K63" i="72"/>
  <c r="K64" i="50" s="1"/>
  <c r="G63" i="72"/>
  <c r="L63" i="72"/>
  <c r="M63" i="72"/>
  <c r="N63" i="72"/>
  <c r="D63" i="72"/>
  <c r="Y63" i="72"/>
  <c r="E63" i="72"/>
  <c r="R63" i="72"/>
  <c r="F63" i="72"/>
  <c r="P63" i="72"/>
  <c r="Q63" i="72"/>
  <c r="S63" i="72"/>
  <c r="O63" i="72"/>
  <c r="W235" i="72"/>
  <c r="X235" i="72"/>
  <c r="Y235" i="72"/>
  <c r="Z235" i="72"/>
  <c r="U235" i="72"/>
  <c r="V235" i="72"/>
  <c r="AA235" i="72"/>
  <c r="K235" i="72"/>
  <c r="K236" i="50" s="1"/>
  <c r="H235" i="72"/>
  <c r="I235" i="72"/>
  <c r="J235" i="72"/>
  <c r="L235" i="72"/>
  <c r="T235" i="72"/>
  <c r="P235" i="72"/>
  <c r="D235" i="72"/>
  <c r="M235" i="72"/>
  <c r="E235" i="72"/>
  <c r="N235" i="72"/>
  <c r="O235" i="72"/>
  <c r="Q235" i="72"/>
  <c r="F235" i="72"/>
  <c r="G235" i="72"/>
  <c r="R235" i="72"/>
  <c r="S235" i="72"/>
  <c r="W234" i="72"/>
  <c r="U234" i="72"/>
  <c r="V234" i="72"/>
  <c r="X234" i="72"/>
  <c r="Y234" i="72"/>
  <c r="Z234" i="72"/>
  <c r="AA234" i="72"/>
  <c r="D234" i="72"/>
  <c r="P234" i="72"/>
  <c r="L234" i="72"/>
  <c r="M234" i="72"/>
  <c r="N234" i="72"/>
  <c r="O234" i="72"/>
  <c r="T234" i="72"/>
  <c r="I234" i="72"/>
  <c r="J234" i="72"/>
  <c r="E234" i="72"/>
  <c r="F234" i="72"/>
  <c r="G234" i="72"/>
  <c r="H234" i="72"/>
  <c r="K234" i="72"/>
  <c r="Q234" i="72"/>
  <c r="R234" i="72"/>
  <c r="S234" i="72"/>
  <c r="U137" i="72"/>
  <c r="V137" i="72"/>
  <c r="W137" i="72"/>
  <c r="X137" i="72"/>
  <c r="Y137" i="72"/>
  <c r="Z137" i="72"/>
  <c r="AA137" i="72"/>
  <c r="M137" i="72"/>
  <c r="I137" i="72"/>
  <c r="L137" i="72"/>
  <c r="N137" i="72"/>
  <c r="O137" i="72"/>
  <c r="P137" i="72"/>
  <c r="Q137" i="72"/>
  <c r="F137" i="72"/>
  <c r="G137" i="72"/>
  <c r="T137" i="72"/>
  <c r="E137" i="72"/>
  <c r="H137" i="72"/>
  <c r="J137" i="72"/>
  <c r="K137" i="72"/>
  <c r="K138" i="50" s="1"/>
  <c r="R137" i="72"/>
  <c r="S137" i="72"/>
  <c r="D137" i="72"/>
  <c r="U17" i="72"/>
  <c r="X17" i="72"/>
  <c r="Y17" i="72"/>
  <c r="Z17" i="72"/>
  <c r="AA17" i="72"/>
  <c r="J17" i="72"/>
  <c r="V17" i="72"/>
  <c r="M17" i="72"/>
  <c r="Q17" i="72"/>
  <c r="W17" i="72"/>
  <c r="D17" i="72"/>
  <c r="R17" i="72"/>
  <c r="E17" i="72"/>
  <c r="S17" i="72"/>
  <c r="F17" i="72"/>
  <c r="T17" i="72"/>
  <c r="P17" i="72"/>
  <c r="G17" i="72"/>
  <c r="H17" i="72"/>
  <c r="N17" i="72"/>
  <c r="O17" i="72"/>
  <c r="I17" i="72"/>
  <c r="K17" i="72"/>
  <c r="K18" i="50" s="1"/>
  <c r="L17" i="72"/>
  <c r="Y136" i="72"/>
  <c r="Z136" i="72"/>
  <c r="AA136" i="72"/>
  <c r="X136" i="72"/>
  <c r="W136" i="72"/>
  <c r="V136" i="72"/>
  <c r="U136" i="72"/>
  <c r="F136" i="72"/>
  <c r="R136" i="72"/>
  <c r="M136" i="72"/>
  <c r="O136" i="72"/>
  <c r="P136" i="72"/>
  <c r="Q136" i="72"/>
  <c r="D136" i="72"/>
  <c r="S136" i="72"/>
  <c r="T136" i="72"/>
  <c r="J136" i="72"/>
  <c r="N136" i="72"/>
  <c r="G136" i="72"/>
  <c r="H136" i="72"/>
  <c r="I136" i="72"/>
  <c r="K136" i="72"/>
  <c r="K137" i="50" s="1"/>
  <c r="L136" i="72"/>
  <c r="E136" i="72"/>
  <c r="Y16" i="72"/>
  <c r="Z16" i="72"/>
  <c r="AA16" i="72"/>
  <c r="U16" i="72"/>
  <c r="V16" i="72"/>
  <c r="W16" i="72"/>
  <c r="O16" i="72"/>
  <c r="D16" i="72"/>
  <c r="X16" i="72"/>
  <c r="E16" i="72"/>
  <c r="F16" i="72"/>
  <c r="R16" i="72"/>
  <c r="T16" i="72"/>
  <c r="G16" i="72"/>
  <c r="H16" i="72"/>
  <c r="I16" i="72"/>
  <c r="M16" i="72"/>
  <c r="N16" i="72"/>
  <c r="P16" i="72"/>
  <c r="Q16" i="72"/>
  <c r="L16" i="72"/>
  <c r="S16" i="72"/>
  <c r="J16" i="72"/>
  <c r="K16" i="72"/>
  <c r="K17" i="50" s="1"/>
  <c r="U219" i="72"/>
  <c r="Y219" i="72"/>
  <c r="Z219" i="72"/>
  <c r="AA219" i="72"/>
  <c r="G219" i="72"/>
  <c r="S219" i="72"/>
  <c r="H219" i="72"/>
  <c r="T219" i="72"/>
  <c r="D219" i="72"/>
  <c r="P219" i="72"/>
  <c r="N219" i="72"/>
  <c r="V219" i="72"/>
  <c r="O219" i="72"/>
  <c r="W219" i="72"/>
  <c r="Q219" i="72"/>
  <c r="X219" i="72"/>
  <c r="R219" i="72"/>
  <c r="I219" i="72"/>
  <c r="J219" i="72"/>
  <c r="K219" i="72"/>
  <c r="K220" i="50" s="1"/>
  <c r="E219" i="72"/>
  <c r="L219" i="72"/>
  <c r="M219" i="72"/>
  <c r="F219" i="72"/>
  <c r="X170" i="72"/>
  <c r="Y170" i="72"/>
  <c r="Z170" i="72"/>
  <c r="AA170" i="72"/>
  <c r="U170" i="72"/>
  <c r="V170" i="72"/>
  <c r="W170" i="72"/>
  <c r="N170" i="72"/>
  <c r="P170" i="72"/>
  <c r="D170" i="72"/>
  <c r="Q170" i="72"/>
  <c r="E170" i="72"/>
  <c r="R170" i="72"/>
  <c r="F170" i="72"/>
  <c r="S170" i="72"/>
  <c r="K170" i="72"/>
  <c r="K171" i="50" s="1"/>
  <c r="I170" i="72"/>
  <c r="J170" i="72"/>
  <c r="H170" i="72"/>
  <c r="L170" i="72"/>
  <c r="M170" i="72"/>
  <c r="O170" i="72"/>
  <c r="T170" i="72"/>
  <c r="G170" i="72"/>
  <c r="Z45" i="72"/>
  <c r="AA45" i="72"/>
  <c r="U45" i="72"/>
  <c r="V45" i="72"/>
  <c r="W45" i="72"/>
  <c r="X45" i="72"/>
  <c r="Y45" i="72"/>
  <c r="E45" i="72"/>
  <c r="Q45" i="72"/>
  <c r="L45" i="72"/>
  <c r="M45" i="72"/>
  <c r="N45" i="72"/>
  <c r="O45" i="72"/>
  <c r="K45" i="72"/>
  <c r="K46" i="50" s="1"/>
  <c r="P45" i="72"/>
  <c r="R45" i="72"/>
  <c r="S45" i="72"/>
  <c r="D45" i="72"/>
  <c r="J45" i="72"/>
  <c r="G45" i="72"/>
  <c r="H45" i="72"/>
  <c r="I45" i="72"/>
  <c r="T45" i="72"/>
  <c r="F45" i="72"/>
  <c r="U169" i="72"/>
  <c r="V169" i="72"/>
  <c r="W169" i="72"/>
  <c r="X169" i="72"/>
  <c r="Y169" i="72"/>
  <c r="Z169" i="72"/>
  <c r="AA169" i="72"/>
  <c r="G169" i="72"/>
  <c r="S169" i="72"/>
  <c r="F169" i="72"/>
  <c r="T169" i="72"/>
  <c r="H169" i="72"/>
  <c r="I169" i="72"/>
  <c r="J169" i="72"/>
  <c r="K169" i="72"/>
  <c r="K170" i="50" s="1"/>
  <c r="D169" i="72"/>
  <c r="R169" i="72"/>
  <c r="E169" i="72"/>
  <c r="L169" i="72"/>
  <c r="Q169" i="72"/>
  <c r="M169" i="72"/>
  <c r="N169" i="72"/>
  <c r="O169" i="72"/>
  <c r="P169" i="72"/>
  <c r="W31" i="72"/>
  <c r="X31" i="72"/>
  <c r="Y31" i="72"/>
  <c r="Z31" i="72"/>
  <c r="O31" i="72"/>
  <c r="N31" i="72"/>
  <c r="P31" i="72"/>
  <c r="D31" i="72"/>
  <c r="Q31" i="72"/>
  <c r="E31" i="72"/>
  <c r="R31" i="72"/>
  <c r="M31" i="72"/>
  <c r="S31" i="72"/>
  <c r="T31" i="72"/>
  <c r="F31" i="72"/>
  <c r="G31" i="72"/>
  <c r="U31" i="72"/>
  <c r="V31" i="72"/>
  <c r="H31" i="72"/>
  <c r="AA31" i="72"/>
  <c r="K31" i="72"/>
  <c r="K32" i="50" s="1"/>
  <c r="L31" i="72"/>
  <c r="I31" i="72"/>
  <c r="J31" i="72"/>
  <c r="AA43" i="72"/>
  <c r="Z43" i="72"/>
  <c r="Y43" i="72"/>
  <c r="O43" i="72"/>
  <c r="G43" i="72"/>
  <c r="T43" i="72"/>
  <c r="U43" i="72"/>
  <c r="H43" i="72"/>
  <c r="V43" i="72"/>
  <c r="I43" i="72"/>
  <c r="W43" i="72"/>
  <c r="J43" i="72"/>
  <c r="F43" i="72"/>
  <c r="K43" i="72"/>
  <c r="L43" i="72"/>
  <c r="M43" i="72"/>
  <c r="X43" i="72"/>
  <c r="D43" i="72"/>
  <c r="R43" i="72"/>
  <c r="E43" i="72"/>
  <c r="S43" i="72"/>
  <c r="N43" i="72"/>
  <c r="P43" i="72"/>
  <c r="Q43" i="72"/>
  <c r="AA79" i="72"/>
  <c r="V79" i="72"/>
  <c r="W79" i="72"/>
  <c r="X79" i="72"/>
  <c r="Y79" i="72"/>
  <c r="U79" i="72"/>
  <c r="Z79" i="72"/>
  <c r="L79" i="72"/>
  <c r="M79" i="72"/>
  <c r="O79" i="72"/>
  <c r="G79" i="72"/>
  <c r="H79" i="72"/>
  <c r="I79" i="72"/>
  <c r="J79" i="72"/>
  <c r="D79" i="72"/>
  <c r="E79" i="72"/>
  <c r="Q79" i="72"/>
  <c r="K79" i="72"/>
  <c r="K80" i="50" s="1"/>
  <c r="N79" i="72"/>
  <c r="S79" i="72"/>
  <c r="T79" i="72"/>
  <c r="P79" i="72"/>
  <c r="F79" i="72"/>
  <c r="R79" i="72"/>
  <c r="X119" i="72"/>
  <c r="Y119" i="72"/>
  <c r="Z119" i="72"/>
  <c r="AA119" i="72"/>
  <c r="U119" i="72"/>
  <c r="V119" i="72"/>
  <c r="G119" i="72"/>
  <c r="S119" i="72"/>
  <c r="K119" i="72"/>
  <c r="K120" i="50" s="1"/>
  <c r="L119" i="72"/>
  <c r="M119" i="72"/>
  <c r="N119" i="72"/>
  <c r="E119" i="72"/>
  <c r="W119" i="72"/>
  <c r="F119" i="72"/>
  <c r="H119" i="72"/>
  <c r="I119" i="72"/>
  <c r="J119" i="72"/>
  <c r="Q119" i="72"/>
  <c r="R119" i="72"/>
  <c r="D119" i="72"/>
  <c r="P119" i="72"/>
  <c r="T119" i="72"/>
  <c r="O119" i="72"/>
  <c r="U155" i="72"/>
  <c r="V155" i="72"/>
  <c r="W155" i="72"/>
  <c r="X155" i="72"/>
  <c r="Z155" i="72"/>
  <c r="AA155" i="72"/>
  <c r="E155" i="72"/>
  <c r="Q155" i="72"/>
  <c r="I155" i="72"/>
  <c r="J155" i="72"/>
  <c r="K155" i="72"/>
  <c r="K156" i="50" s="1"/>
  <c r="L155" i="72"/>
  <c r="M155" i="72"/>
  <c r="F155" i="72"/>
  <c r="G155" i="72"/>
  <c r="D155" i="72"/>
  <c r="H155" i="72"/>
  <c r="N155" i="72"/>
  <c r="O155" i="72"/>
  <c r="P155" i="72"/>
  <c r="S155" i="72"/>
  <c r="T155" i="72"/>
  <c r="Y155" i="72"/>
  <c r="R155" i="72"/>
  <c r="U167" i="72"/>
  <c r="V167" i="72"/>
  <c r="W167" i="72"/>
  <c r="X167" i="72"/>
  <c r="Z167" i="72"/>
  <c r="AA167" i="72"/>
  <c r="Y167" i="72"/>
  <c r="E167" i="72"/>
  <c r="Q167" i="72"/>
  <c r="N167" i="72"/>
  <c r="O167" i="72"/>
  <c r="P167" i="72"/>
  <c r="D167" i="72"/>
  <c r="R167" i="72"/>
  <c r="F167" i="72"/>
  <c r="S167" i="72"/>
  <c r="T167" i="72"/>
  <c r="K167" i="72"/>
  <c r="K168" i="50" s="1"/>
  <c r="G167" i="72"/>
  <c r="H167" i="72"/>
  <c r="I167" i="72"/>
  <c r="J167" i="72"/>
  <c r="L167" i="72"/>
  <c r="M167" i="72"/>
  <c r="X203" i="72"/>
  <c r="Y203" i="72"/>
  <c r="Z203" i="72"/>
  <c r="AA203" i="72"/>
  <c r="U203" i="72"/>
  <c r="V203" i="72"/>
  <c r="W203" i="72"/>
  <c r="O203" i="72"/>
  <c r="D203" i="72"/>
  <c r="P203" i="72"/>
  <c r="L203" i="72"/>
  <c r="N203" i="72"/>
  <c r="Q203" i="72"/>
  <c r="R203" i="72"/>
  <c r="S203" i="72"/>
  <c r="E203" i="72"/>
  <c r="M203" i="72"/>
  <c r="G203" i="72"/>
  <c r="T203" i="72"/>
  <c r="J203" i="72"/>
  <c r="F203" i="72"/>
  <c r="H203" i="72"/>
  <c r="I203" i="72"/>
  <c r="K203" i="72"/>
  <c r="K204" i="50" s="1"/>
  <c r="U239" i="72"/>
  <c r="V239" i="72"/>
  <c r="W239" i="72"/>
  <c r="X239" i="72"/>
  <c r="Y239" i="72"/>
  <c r="Z239" i="72"/>
  <c r="AA239" i="72"/>
  <c r="O239" i="72"/>
  <c r="F239" i="72"/>
  <c r="S239" i="72"/>
  <c r="G239" i="72"/>
  <c r="T239" i="72"/>
  <c r="H239" i="72"/>
  <c r="I239" i="72"/>
  <c r="M239" i="72"/>
  <c r="N239" i="72"/>
  <c r="R239" i="72"/>
  <c r="E239" i="72"/>
  <c r="P239" i="72"/>
  <c r="Q239" i="72"/>
  <c r="D239" i="72"/>
  <c r="J239" i="72"/>
  <c r="K239" i="72"/>
  <c r="K240" i="50" s="1"/>
  <c r="L239" i="72"/>
  <c r="V260" i="72"/>
  <c r="W260" i="72"/>
  <c r="X260" i="72"/>
  <c r="Y260" i="72"/>
  <c r="AA260" i="72"/>
  <c r="F260" i="72"/>
  <c r="R260" i="72"/>
  <c r="U260" i="72"/>
  <c r="O260" i="72"/>
  <c r="P260" i="72"/>
  <c r="D260" i="72"/>
  <c r="Q260" i="72"/>
  <c r="E260" i="72"/>
  <c r="S260" i="72"/>
  <c r="J260" i="72"/>
  <c r="N260" i="72"/>
  <c r="G260" i="72"/>
  <c r="K260" i="72"/>
  <c r="L260" i="72"/>
  <c r="M260" i="72"/>
  <c r="T260" i="72"/>
  <c r="Z260" i="72"/>
  <c r="H260" i="72"/>
  <c r="I260" i="72"/>
  <c r="U296" i="72"/>
  <c r="V296" i="72"/>
  <c r="W296" i="72"/>
  <c r="X296" i="72"/>
  <c r="AA296" i="72"/>
  <c r="J296" i="72"/>
  <c r="K296" i="72"/>
  <c r="K297" i="50" s="1"/>
  <c r="L296" i="72"/>
  <c r="M296" i="72"/>
  <c r="I296" i="72"/>
  <c r="Q296" i="72"/>
  <c r="N296" i="72"/>
  <c r="T296" i="72"/>
  <c r="F296" i="72"/>
  <c r="Y296" i="72"/>
  <c r="O296" i="72"/>
  <c r="R296" i="72"/>
  <c r="S296" i="72"/>
  <c r="D296" i="72"/>
  <c r="Z296" i="72"/>
  <c r="P296" i="72"/>
  <c r="E296" i="72"/>
  <c r="G296" i="72"/>
  <c r="H296" i="72"/>
  <c r="U27" i="72"/>
  <c r="V27" i="72"/>
  <c r="W27" i="72"/>
  <c r="Y27" i="72"/>
  <c r="Z27" i="72"/>
  <c r="AA27" i="72"/>
  <c r="K27" i="72"/>
  <c r="K28" i="50" s="1"/>
  <c r="D27" i="72"/>
  <c r="Q27" i="72"/>
  <c r="E27" i="72"/>
  <c r="R27" i="72"/>
  <c r="F27" i="72"/>
  <c r="S27" i="72"/>
  <c r="G27" i="72"/>
  <c r="T27" i="72"/>
  <c r="X27" i="72"/>
  <c r="H27" i="72"/>
  <c r="I27" i="72"/>
  <c r="J27" i="72"/>
  <c r="L27" i="72"/>
  <c r="M27" i="72"/>
  <c r="N27" i="72"/>
  <c r="O27" i="72"/>
  <c r="P27" i="72"/>
  <c r="U223" i="72"/>
  <c r="V223" i="72"/>
  <c r="W223" i="72"/>
  <c r="X223" i="72"/>
  <c r="AA223" i="72"/>
  <c r="K223" i="72"/>
  <c r="K224" i="50" s="1"/>
  <c r="L223" i="72"/>
  <c r="H223" i="72"/>
  <c r="T223" i="72"/>
  <c r="J223" i="72"/>
  <c r="M223" i="72"/>
  <c r="N223" i="72"/>
  <c r="O223" i="72"/>
  <c r="I223" i="72"/>
  <c r="P223" i="72"/>
  <c r="Q223" i="72"/>
  <c r="Z223" i="72"/>
  <c r="R223" i="72"/>
  <c r="S223" i="72"/>
  <c r="Y223" i="72"/>
  <c r="D223" i="72"/>
  <c r="E223" i="72"/>
  <c r="F223" i="72"/>
  <c r="G223" i="72"/>
  <c r="U19" i="72"/>
  <c r="V19" i="72"/>
  <c r="O19" i="72"/>
  <c r="I19" i="72"/>
  <c r="J19" i="72"/>
  <c r="K19" i="72"/>
  <c r="K20" i="50" s="1"/>
  <c r="W19" i="72"/>
  <c r="L19" i="72"/>
  <c r="D19" i="72"/>
  <c r="E19" i="72"/>
  <c r="F19" i="72"/>
  <c r="G19" i="72"/>
  <c r="Z19" i="72"/>
  <c r="T19" i="72"/>
  <c r="AA19" i="72"/>
  <c r="S19" i="72"/>
  <c r="P19" i="72"/>
  <c r="R19" i="72"/>
  <c r="M19" i="72"/>
  <c r="X19" i="72"/>
  <c r="Y19" i="72"/>
  <c r="H19" i="72"/>
  <c r="N19" i="72"/>
  <c r="Q19" i="72"/>
  <c r="W186" i="72"/>
  <c r="V186" i="72"/>
  <c r="X186" i="72"/>
  <c r="Y186" i="72"/>
  <c r="Z186" i="72"/>
  <c r="AA186" i="72"/>
  <c r="D186" i="72"/>
  <c r="P186" i="72"/>
  <c r="E186" i="72"/>
  <c r="Q186" i="72"/>
  <c r="M186" i="72"/>
  <c r="O186" i="72"/>
  <c r="R186" i="72"/>
  <c r="S186" i="72"/>
  <c r="U186" i="72"/>
  <c r="T186" i="72"/>
  <c r="F186" i="72"/>
  <c r="J186" i="72"/>
  <c r="K186" i="72"/>
  <c r="K187" i="50" s="1"/>
  <c r="L186" i="72"/>
  <c r="N186" i="72"/>
  <c r="G186" i="72"/>
  <c r="H186" i="72"/>
  <c r="I186" i="72"/>
  <c r="V61" i="72"/>
  <c r="W61" i="72"/>
  <c r="X61" i="72"/>
  <c r="Y61" i="72"/>
  <c r="AA61" i="72"/>
  <c r="F61" i="72"/>
  <c r="R61" i="72"/>
  <c r="G61" i="72"/>
  <c r="S61" i="72"/>
  <c r="H61" i="72"/>
  <c r="T61" i="72"/>
  <c r="U61" i="72"/>
  <c r="I61" i="72"/>
  <c r="E61" i="72"/>
  <c r="J61" i="72"/>
  <c r="K61" i="72"/>
  <c r="K62" i="50" s="1"/>
  <c r="L61" i="72"/>
  <c r="D61" i="72"/>
  <c r="M61" i="72"/>
  <c r="Z61" i="72"/>
  <c r="N61" i="72"/>
  <c r="O61" i="72"/>
  <c r="P61" i="72"/>
  <c r="Q61" i="72"/>
  <c r="Y266" i="72"/>
  <c r="U266" i="72"/>
  <c r="V266" i="72"/>
  <c r="AA266" i="72"/>
  <c r="W266" i="72"/>
  <c r="X266" i="72"/>
  <c r="L266" i="72"/>
  <c r="E266" i="72"/>
  <c r="R266" i="72"/>
  <c r="Z266" i="72"/>
  <c r="F266" i="72"/>
  <c r="S266" i="72"/>
  <c r="G266" i="72"/>
  <c r="T266" i="72"/>
  <c r="H266" i="72"/>
  <c r="D266" i="72"/>
  <c r="M266" i="72"/>
  <c r="P266" i="72"/>
  <c r="I266" i="72"/>
  <c r="J266" i="72"/>
  <c r="O266" i="72"/>
  <c r="Q266" i="72"/>
  <c r="K266" i="72"/>
  <c r="K267" i="50" s="1"/>
  <c r="N266" i="72"/>
  <c r="Z265" i="72"/>
  <c r="AA265" i="72"/>
  <c r="X265" i="72"/>
  <c r="Y265" i="72"/>
  <c r="W265" i="72"/>
  <c r="E265" i="72"/>
  <c r="Q265" i="72"/>
  <c r="U265" i="72"/>
  <c r="V265" i="72"/>
  <c r="I265" i="72"/>
  <c r="J265" i="72"/>
  <c r="K265" i="72"/>
  <c r="K266" i="50" s="1"/>
  <c r="L265" i="72"/>
  <c r="M265" i="72"/>
  <c r="N265" i="72"/>
  <c r="D265" i="72"/>
  <c r="R265" i="72"/>
  <c r="F265" i="72"/>
  <c r="O265" i="72"/>
  <c r="G265" i="72"/>
  <c r="H265" i="72"/>
  <c r="P265" i="72"/>
  <c r="S265" i="72"/>
  <c r="T265" i="72"/>
  <c r="U183" i="72"/>
  <c r="V183" i="72"/>
  <c r="W183" i="72"/>
  <c r="X183" i="72"/>
  <c r="Y183" i="72"/>
  <c r="Z183" i="72"/>
  <c r="AA183" i="72"/>
  <c r="G183" i="72"/>
  <c r="S183" i="72"/>
  <c r="H183" i="72"/>
  <c r="T183" i="72"/>
  <c r="D183" i="72"/>
  <c r="P183" i="72"/>
  <c r="R183" i="72"/>
  <c r="E183" i="72"/>
  <c r="F183" i="72"/>
  <c r="I183" i="72"/>
  <c r="J183" i="72"/>
  <c r="K183" i="72"/>
  <c r="L183" i="72"/>
  <c r="O183" i="72"/>
  <c r="M183" i="72"/>
  <c r="N183" i="72"/>
  <c r="Q183" i="72"/>
  <c r="U82" i="72"/>
  <c r="V82" i="72"/>
  <c r="Z82" i="72"/>
  <c r="AA82" i="72"/>
  <c r="Y82" i="72"/>
  <c r="I82" i="72"/>
  <c r="J82" i="72"/>
  <c r="L82" i="72"/>
  <c r="D82" i="72"/>
  <c r="S82" i="72"/>
  <c r="E82" i="72"/>
  <c r="T82" i="72"/>
  <c r="F82" i="72"/>
  <c r="G82" i="72"/>
  <c r="R82" i="72"/>
  <c r="W82" i="72"/>
  <c r="X82" i="72"/>
  <c r="N82" i="72"/>
  <c r="H82" i="72"/>
  <c r="O82" i="72"/>
  <c r="K82" i="72"/>
  <c r="K83" i="50" s="1"/>
  <c r="P82" i="72"/>
  <c r="Q82" i="72"/>
  <c r="M82" i="72"/>
  <c r="V263" i="72"/>
  <c r="AA263" i="72"/>
  <c r="Z263" i="72"/>
  <c r="U263" i="72"/>
  <c r="W263" i="72"/>
  <c r="Y263" i="72"/>
  <c r="O263" i="72"/>
  <c r="X263" i="72"/>
  <c r="D263" i="72"/>
  <c r="Q263" i="72"/>
  <c r="E263" i="72"/>
  <c r="R263" i="72"/>
  <c r="F263" i="72"/>
  <c r="S263" i="72"/>
  <c r="G263" i="72"/>
  <c r="T263" i="72"/>
  <c r="P263" i="72"/>
  <c r="J263" i="72"/>
  <c r="H263" i="72"/>
  <c r="K263" i="72"/>
  <c r="K264" i="50" s="1"/>
  <c r="I263" i="72"/>
  <c r="L263" i="72"/>
  <c r="M263" i="72"/>
  <c r="N263" i="72"/>
  <c r="AA14" i="72"/>
  <c r="U14" i="72"/>
  <c r="V14" i="72"/>
  <c r="W14" i="72"/>
  <c r="X14" i="72"/>
  <c r="M14" i="72"/>
  <c r="N14" i="72"/>
  <c r="O14" i="72"/>
  <c r="D14" i="72"/>
  <c r="P14" i="72"/>
  <c r="T14" i="72"/>
  <c r="E14" i="72"/>
  <c r="F14" i="72"/>
  <c r="G14" i="72"/>
  <c r="S14" i="72"/>
  <c r="Y14" i="72"/>
  <c r="J14" i="72"/>
  <c r="K14" i="72"/>
  <c r="L14" i="72"/>
  <c r="Q14" i="72"/>
  <c r="I14" i="72"/>
  <c r="R14" i="72"/>
  <c r="Z14" i="72"/>
  <c r="H14" i="72"/>
  <c r="V205" i="72"/>
  <c r="X205" i="72"/>
  <c r="Y205" i="72"/>
  <c r="Z205" i="72"/>
  <c r="AA205" i="72"/>
  <c r="W205" i="72"/>
  <c r="E205" i="72"/>
  <c r="Q205" i="72"/>
  <c r="F205" i="72"/>
  <c r="R205" i="72"/>
  <c r="U205" i="72"/>
  <c r="N205" i="72"/>
  <c r="L205" i="72"/>
  <c r="M205" i="72"/>
  <c r="O205" i="72"/>
  <c r="P205" i="72"/>
  <c r="G205" i="72"/>
  <c r="T205" i="72"/>
  <c r="H205" i="72"/>
  <c r="I205" i="72"/>
  <c r="S205" i="72"/>
  <c r="J205" i="72"/>
  <c r="K205" i="72"/>
  <c r="K206" i="50" s="1"/>
  <c r="D205" i="72"/>
  <c r="W30" i="72"/>
  <c r="X30" i="72"/>
  <c r="Y30" i="72"/>
  <c r="Z30" i="72"/>
  <c r="H30" i="72"/>
  <c r="T30" i="72"/>
  <c r="E30" i="72"/>
  <c r="R30" i="72"/>
  <c r="F30" i="72"/>
  <c r="S30" i="72"/>
  <c r="G30" i="72"/>
  <c r="I30" i="72"/>
  <c r="M30" i="72"/>
  <c r="N30" i="72"/>
  <c r="O30" i="72"/>
  <c r="U30" i="72"/>
  <c r="P30" i="72"/>
  <c r="L30" i="72"/>
  <c r="Q30" i="72"/>
  <c r="K30" i="72"/>
  <c r="K31" i="50" s="1"/>
  <c r="V30" i="72"/>
  <c r="AA30" i="72"/>
  <c r="D30" i="72"/>
  <c r="J30" i="72"/>
  <c r="W66" i="72"/>
  <c r="X66" i="72"/>
  <c r="Y66" i="72"/>
  <c r="Z66" i="72"/>
  <c r="AA66" i="72"/>
  <c r="E66" i="72"/>
  <c r="Q66" i="72"/>
  <c r="F66" i="72"/>
  <c r="R66" i="72"/>
  <c r="G66" i="72"/>
  <c r="S66" i="72"/>
  <c r="H66" i="72"/>
  <c r="T66" i="72"/>
  <c r="L66" i="72"/>
  <c r="M66" i="72"/>
  <c r="N66" i="72"/>
  <c r="U66" i="72"/>
  <c r="O66" i="72"/>
  <c r="D66" i="72"/>
  <c r="I66" i="72"/>
  <c r="J66" i="72"/>
  <c r="K66" i="72"/>
  <c r="K67" i="50" s="1"/>
  <c r="V66" i="72"/>
  <c r="P66" i="72"/>
  <c r="W78" i="72"/>
  <c r="X78" i="72"/>
  <c r="Y78" i="72"/>
  <c r="Z78" i="72"/>
  <c r="U78" i="72"/>
  <c r="E78" i="72"/>
  <c r="Q78" i="72"/>
  <c r="F78" i="72"/>
  <c r="R78" i="72"/>
  <c r="G78" i="72"/>
  <c r="S78" i="72"/>
  <c r="V78" i="72"/>
  <c r="H78" i="72"/>
  <c r="T78" i="72"/>
  <c r="D78" i="72"/>
  <c r="AA78" i="72"/>
  <c r="I78" i="72"/>
  <c r="J78" i="72"/>
  <c r="K78" i="72"/>
  <c r="K79" i="50" s="1"/>
  <c r="O78" i="72"/>
  <c r="P78" i="72"/>
  <c r="M78" i="72"/>
  <c r="L78" i="72"/>
  <c r="N78" i="72"/>
  <c r="U118" i="72"/>
  <c r="V118" i="72"/>
  <c r="Z118" i="72"/>
  <c r="AA118" i="72"/>
  <c r="W118" i="72"/>
  <c r="X118" i="72"/>
  <c r="L118" i="72"/>
  <c r="O118" i="72"/>
  <c r="P118" i="72"/>
  <c r="D118" i="72"/>
  <c r="Q118" i="72"/>
  <c r="Y118" i="72"/>
  <c r="E118" i="72"/>
  <c r="R118" i="72"/>
  <c r="F118" i="72"/>
  <c r="G118" i="72"/>
  <c r="H118" i="72"/>
  <c r="N118" i="72"/>
  <c r="T118" i="72"/>
  <c r="I118" i="72"/>
  <c r="J118" i="72"/>
  <c r="K118" i="72"/>
  <c r="K119" i="50" s="1"/>
  <c r="M118" i="72"/>
  <c r="S118" i="72"/>
  <c r="U154" i="72"/>
  <c r="V154" i="72"/>
  <c r="W154" i="72"/>
  <c r="X154" i="72"/>
  <c r="Y154" i="72"/>
  <c r="J154" i="72"/>
  <c r="M154" i="72"/>
  <c r="N154" i="72"/>
  <c r="O154" i="72"/>
  <c r="Z154" i="72"/>
  <c r="P154" i="72"/>
  <c r="H154" i="72"/>
  <c r="D154" i="72"/>
  <c r="E154" i="72"/>
  <c r="S154" i="72"/>
  <c r="F154" i="72"/>
  <c r="L154" i="72"/>
  <c r="I154" i="72"/>
  <c r="Q154" i="72"/>
  <c r="R154" i="72"/>
  <c r="AA154" i="72"/>
  <c r="T154" i="72"/>
  <c r="G154" i="72"/>
  <c r="K154" i="72"/>
  <c r="K155" i="50" s="1"/>
  <c r="W166" i="72"/>
  <c r="X166" i="72"/>
  <c r="Y166" i="72"/>
  <c r="Z166" i="72"/>
  <c r="U166" i="72"/>
  <c r="J166" i="72"/>
  <c r="E166" i="72"/>
  <c r="R166" i="72"/>
  <c r="F166" i="72"/>
  <c r="S166" i="72"/>
  <c r="G166" i="72"/>
  <c r="T166" i="72"/>
  <c r="V166" i="72"/>
  <c r="H166" i="72"/>
  <c r="AA166" i="72"/>
  <c r="M166" i="72"/>
  <c r="N166" i="72"/>
  <c r="I166" i="72"/>
  <c r="Q166" i="72"/>
  <c r="D166" i="72"/>
  <c r="K166" i="72"/>
  <c r="L166" i="72"/>
  <c r="O166" i="72"/>
  <c r="P166" i="72"/>
  <c r="U202" i="72"/>
  <c r="V202" i="72"/>
  <c r="Z202" i="72"/>
  <c r="AA202" i="72"/>
  <c r="X202" i="72"/>
  <c r="Y202" i="72"/>
  <c r="H202" i="72"/>
  <c r="T202" i="72"/>
  <c r="I202" i="72"/>
  <c r="E202" i="72"/>
  <c r="Q202" i="72"/>
  <c r="O202" i="72"/>
  <c r="P202" i="72"/>
  <c r="R202" i="72"/>
  <c r="S202" i="72"/>
  <c r="D202" i="72"/>
  <c r="G202" i="72"/>
  <c r="N202" i="72"/>
  <c r="J202" i="72"/>
  <c r="W202" i="72"/>
  <c r="K202" i="72"/>
  <c r="K203" i="50" s="1"/>
  <c r="L202" i="72"/>
  <c r="M202" i="72"/>
  <c r="F202" i="72"/>
  <c r="Z238" i="72"/>
  <c r="AA238" i="72"/>
  <c r="Y238" i="72"/>
  <c r="U238" i="72"/>
  <c r="V238" i="72"/>
  <c r="W238" i="72"/>
  <c r="H238" i="72"/>
  <c r="T238" i="72"/>
  <c r="J238" i="72"/>
  <c r="K238" i="72"/>
  <c r="K239" i="50" s="1"/>
  <c r="L238" i="72"/>
  <c r="M238" i="72"/>
  <c r="I238" i="72"/>
  <c r="N238" i="72"/>
  <c r="E238" i="72"/>
  <c r="X238" i="72"/>
  <c r="O238" i="72"/>
  <c r="P238" i="72"/>
  <c r="Q238" i="72"/>
  <c r="R238" i="72"/>
  <c r="S238" i="72"/>
  <c r="D238" i="72"/>
  <c r="F238" i="72"/>
  <c r="G238" i="72"/>
  <c r="Z283" i="72"/>
  <c r="U283" i="72"/>
  <c r="Y283" i="72"/>
  <c r="AA283" i="72"/>
  <c r="V283" i="72"/>
  <c r="W283" i="72"/>
  <c r="O283" i="72"/>
  <c r="D283" i="72"/>
  <c r="P283" i="72"/>
  <c r="E283" i="72"/>
  <c r="Q283" i="72"/>
  <c r="F283" i="72"/>
  <c r="R283" i="72"/>
  <c r="X283" i="72"/>
  <c r="N283" i="72"/>
  <c r="J283" i="72"/>
  <c r="S283" i="72"/>
  <c r="G283" i="72"/>
  <c r="I283" i="72"/>
  <c r="T283" i="72"/>
  <c r="H283" i="72"/>
  <c r="K283" i="72"/>
  <c r="K284" i="50" s="1"/>
  <c r="L283" i="72"/>
  <c r="M283" i="72"/>
  <c r="Z295" i="72"/>
  <c r="Y295" i="72"/>
  <c r="AA295" i="72"/>
  <c r="U295" i="72"/>
  <c r="V295" i="72"/>
  <c r="W295" i="72"/>
  <c r="X295" i="72"/>
  <c r="O295" i="72"/>
  <c r="D295" i="72"/>
  <c r="P295" i="72"/>
  <c r="E295" i="72"/>
  <c r="Q295" i="72"/>
  <c r="F295" i="72"/>
  <c r="R295" i="72"/>
  <c r="J295" i="72"/>
  <c r="S295" i="72"/>
  <c r="T295" i="72"/>
  <c r="K295" i="72"/>
  <c r="K296" i="50" s="1"/>
  <c r="L295" i="72"/>
  <c r="M295" i="72"/>
  <c r="N295" i="72"/>
  <c r="G295" i="72"/>
  <c r="H295" i="72"/>
  <c r="I295" i="72"/>
  <c r="U20" i="72"/>
  <c r="V20" i="72"/>
  <c r="W20" i="72"/>
  <c r="X20" i="72"/>
  <c r="AA20" i="72"/>
  <c r="Z20" i="72"/>
  <c r="J20" i="72"/>
  <c r="E20" i="72"/>
  <c r="R20" i="72"/>
  <c r="F20" i="72"/>
  <c r="S20" i="72"/>
  <c r="G20" i="72"/>
  <c r="T20" i="72"/>
  <c r="H20" i="72"/>
  <c r="D20" i="72"/>
  <c r="I20" i="72"/>
  <c r="K20" i="72"/>
  <c r="K21" i="50" s="1"/>
  <c r="L20" i="72"/>
  <c r="M20" i="72"/>
  <c r="Y20" i="72"/>
  <c r="N20" i="72"/>
  <c r="O20" i="72"/>
  <c r="P20" i="72"/>
  <c r="Q20" i="72"/>
  <c r="Y187" i="72"/>
  <c r="V187" i="72"/>
  <c r="W187" i="72"/>
  <c r="X187" i="72"/>
  <c r="Z187" i="72"/>
  <c r="U187" i="72"/>
  <c r="AA187" i="72"/>
  <c r="K187" i="72"/>
  <c r="K188" i="50" s="1"/>
  <c r="L187" i="72"/>
  <c r="H187" i="72"/>
  <c r="T187" i="72"/>
  <c r="O187" i="72"/>
  <c r="P187" i="72"/>
  <c r="Q187" i="72"/>
  <c r="R187" i="72"/>
  <c r="D187" i="72"/>
  <c r="S187" i="72"/>
  <c r="G187" i="72"/>
  <c r="J187" i="72"/>
  <c r="M187" i="72"/>
  <c r="N187" i="72"/>
  <c r="E187" i="72"/>
  <c r="F187" i="72"/>
  <c r="I187" i="72"/>
  <c r="AA26" i="72"/>
  <c r="V26" i="72"/>
  <c r="W26" i="72"/>
  <c r="X26" i="72"/>
  <c r="Y26" i="72"/>
  <c r="D26" i="72"/>
  <c r="P26" i="72"/>
  <c r="H26" i="72"/>
  <c r="I26" i="72"/>
  <c r="U26" i="72"/>
  <c r="J26" i="72"/>
  <c r="Z26" i="72"/>
  <c r="K26" i="72"/>
  <c r="T26" i="72"/>
  <c r="E26" i="72"/>
  <c r="F26" i="72"/>
  <c r="S26" i="72"/>
  <c r="G26" i="72"/>
  <c r="Q26" i="72"/>
  <c r="R26" i="72"/>
  <c r="L26" i="72"/>
  <c r="M26" i="72"/>
  <c r="N26" i="72"/>
  <c r="O26" i="72"/>
  <c r="W222" i="72"/>
  <c r="V222" i="72"/>
  <c r="X222" i="72"/>
  <c r="Y222" i="72"/>
  <c r="Z222" i="72"/>
  <c r="U222" i="72"/>
  <c r="AA222" i="72"/>
  <c r="D222" i="72"/>
  <c r="P222" i="72"/>
  <c r="E222" i="72"/>
  <c r="Q222" i="72"/>
  <c r="M222" i="72"/>
  <c r="K222" i="72"/>
  <c r="L222" i="72"/>
  <c r="N222" i="72"/>
  <c r="O222" i="72"/>
  <c r="F222" i="72"/>
  <c r="G222" i="72"/>
  <c r="H222" i="72"/>
  <c r="S222" i="72"/>
  <c r="T222" i="72"/>
  <c r="I222" i="72"/>
  <c r="J222" i="72"/>
  <c r="R222" i="72"/>
  <c r="V49" i="72"/>
  <c r="W49" i="72"/>
  <c r="X49" i="72"/>
  <c r="Y49" i="72"/>
  <c r="U49" i="72"/>
  <c r="Z49" i="72"/>
  <c r="AA49" i="72"/>
  <c r="I49" i="72"/>
  <c r="J49" i="72"/>
  <c r="K49" i="72"/>
  <c r="K50" i="50" s="1"/>
  <c r="L49" i="72"/>
  <c r="M49" i="72"/>
  <c r="D49" i="72"/>
  <c r="E49" i="72"/>
  <c r="F49" i="72"/>
  <c r="G49" i="72"/>
  <c r="P49" i="72"/>
  <c r="Q49" i="72"/>
  <c r="R49" i="72"/>
  <c r="S49" i="72"/>
  <c r="N49" i="72"/>
  <c r="H49" i="72"/>
  <c r="O49" i="72"/>
  <c r="T49" i="72"/>
  <c r="AA185" i="72"/>
  <c r="W185" i="72"/>
  <c r="X185" i="72"/>
  <c r="Y185" i="72"/>
  <c r="Z185" i="72"/>
  <c r="U185" i="72"/>
  <c r="I185" i="72"/>
  <c r="J185" i="72"/>
  <c r="V185" i="72"/>
  <c r="F185" i="72"/>
  <c r="R185" i="72"/>
  <c r="P185" i="72"/>
  <c r="Q185" i="72"/>
  <c r="S185" i="72"/>
  <c r="D185" i="72"/>
  <c r="T185" i="72"/>
  <c r="E185" i="72"/>
  <c r="L185" i="72"/>
  <c r="M185" i="72"/>
  <c r="O185" i="72"/>
  <c r="G185" i="72"/>
  <c r="H185" i="72"/>
  <c r="K185" i="72"/>
  <c r="K186" i="50" s="1"/>
  <c r="N185" i="72"/>
  <c r="W48" i="72"/>
  <c r="X48" i="72"/>
  <c r="Y48" i="72"/>
  <c r="Z48" i="72"/>
  <c r="N48" i="72"/>
  <c r="M48" i="72"/>
  <c r="O48" i="72"/>
  <c r="P48" i="72"/>
  <c r="D48" i="72"/>
  <c r="Q48" i="72"/>
  <c r="E48" i="72"/>
  <c r="F48" i="72"/>
  <c r="G48" i="72"/>
  <c r="H48" i="72"/>
  <c r="I48" i="72"/>
  <c r="J48" i="72"/>
  <c r="T48" i="72"/>
  <c r="AA48" i="72"/>
  <c r="K48" i="72"/>
  <c r="K49" i="50" s="1"/>
  <c r="U48" i="72"/>
  <c r="V48" i="72"/>
  <c r="S48" i="72"/>
  <c r="L48" i="72"/>
  <c r="R48" i="72"/>
  <c r="Y220" i="72"/>
  <c r="W220" i="72"/>
  <c r="X220" i="72"/>
  <c r="Z220" i="72"/>
  <c r="AA220" i="72"/>
  <c r="U220" i="72"/>
  <c r="N220" i="72"/>
  <c r="O220" i="72"/>
  <c r="K220" i="72"/>
  <c r="K221" i="50" s="1"/>
  <c r="M220" i="72"/>
  <c r="P220" i="72"/>
  <c r="Q220" i="72"/>
  <c r="R220" i="72"/>
  <c r="V220" i="72"/>
  <c r="L220" i="72"/>
  <c r="H220" i="72"/>
  <c r="S220" i="72"/>
  <c r="F220" i="72"/>
  <c r="I220" i="72"/>
  <c r="T220" i="72"/>
  <c r="D220" i="72"/>
  <c r="G220" i="72"/>
  <c r="E220" i="72"/>
  <c r="J220" i="72"/>
  <c r="W90" i="72"/>
  <c r="X90" i="72"/>
  <c r="Y90" i="72"/>
  <c r="Z90" i="72"/>
  <c r="V90" i="72"/>
  <c r="AA90" i="72"/>
  <c r="U90" i="72"/>
  <c r="H90" i="72"/>
  <c r="T90" i="72"/>
  <c r="F90" i="72"/>
  <c r="S90" i="72"/>
  <c r="G90" i="72"/>
  <c r="I90" i="72"/>
  <c r="J90" i="72"/>
  <c r="E90" i="72"/>
  <c r="K90" i="72"/>
  <c r="K91" i="50" s="1"/>
  <c r="L90" i="72"/>
  <c r="M90" i="72"/>
  <c r="R90" i="72"/>
  <c r="O90" i="72"/>
  <c r="P90" i="72"/>
  <c r="Q90" i="72"/>
  <c r="D90" i="72"/>
  <c r="N90" i="72"/>
  <c r="AA264" i="72"/>
  <c r="U264" i="72"/>
  <c r="V264" i="72"/>
  <c r="W264" i="72"/>
  <c r="X264" i="72"/>
  <c r="Y264" i="72"/>
  <c r="Z264" i="72"/>
  <c r="J264" i="72"/>
  <c r="M264" i="72"/>
  <c r="N264" i="72"/>
  <c r="O264" i="72"/>
  <c r="P264" i="72"/>
  <c r="T264" i="72"/>
  <c r="L264" i="72"/>
  <c r="Q264" i="72"/>
  <c r="D264" i="72"/>
  <c r="G264" i="72"/>
  <c r="E264" i="72"/>
  <c r="F264" i="72"/>
  <c r="H264" i="72"/>
  <c r="I264" i="72"/>
  <c r="K264" i="72"/>
  <c r="K265" i="50" s="1"/>
  <c r="S264" i="72"/>
  <c r="R264" i="72"/>
  <c r="AA134" i="72"/>
  <c r="V134" i="72"/>
  <c r="W134" i="72"/>
  <c r="X134" i="72"/>
  <c r="Y134" i="72"/>
  <c r="D134" i="72"/>
  <c r="P134" i="72"/>
  <c r="E134" i="72"/>
  <c r="R134" i="72"/>
  <c r="U134" i="72"/>
  <c r="H134" i="72"/>
  <c r="T134" i="72"/>
  <c r="F134" i="72"/>
  <c r="G134" i="72"/>
  <c r="I134" i="72"/>
  <c r="J134" i="72"/>
  <c r="Z134" i="72"/>
  <c r="K134" i="72"/>
  <c r="K135" i="50" s="1"/>
  <c r="L134" i="72"/>
  <c r="M134" i="72"/>
  <c r="N134" i="72"/>
  <c r="Q134" i="72"/>
  <c r="O134" i="72"/>
  <c r="S134" i="72"/>
  <c r="Z81" i="72"/>
  <c r="AA81" i="72"/>
  <c r="U81" i="72"/>
  <c r="V81" i="72"/>
  <c r="N81" i="72"/>
  <c r="O81" i="72"/>
  <c r="E81" i="72"/>
  <c r="Q81" i="72"/>
  <c r="F81" i="72"/>
  <c r="G81" i="72"/>
  <c r="W81" i="72"/>
  <c r="H81" i="72"/>
  <c r="X81" i="72"/>
  <c r="I81" i="72"/>
  <c r="M81" i="72"/>
  <c r="Y81" i="72"/>
  <c r="P81" i="72"/>
  <c r="R81" i="72"/>
  <c r="S81" i="72"/>
  <c r="T81" i="72"/>
  <c r="L81" i="72"/>
  <c r="D81" i="72"/>
  <c r="J81" i="72"/>
  <c r="K81" i="72"/>
  <c r="K82" i="50" s="1"/>
  <c r="U262" i="72"/>
  <c r="V262" i="72"/>
  <c r="W262" i="72"/>
  <c r="X262" i="72"/>
  <c r="Y262" i="72"/>
  <c r="Z262" i="72"/>
  <c r="AA262" i="72"/>
  <c r="H262" i="72"/>
  <c r="T262" i="72"/>
  <c r="G262" i="72"/>
  <c r="I262" i="72"/>
  <c r="J262" i="72"/>
  <c r="K262" i="72"/>
  <c r="K263" i="50" s="1"/>
  <c r="O262" i="72"/>
  <c r="P262" i="72"/>
  <c r="D262" i="72"/>
  <c r="F262" i="72"/>
  <c r="Q262" i="72"/>
  <c r="L262" i="72"/>
  <c r="R262" i="72"/>
  <c r="S262" i="72"/>
  <c r="E262" i="72"/>
  <c r="M262" i="72"/>
  <c r="N262" i="72"/>
  <c r="U29" i="72"/>
  <c r="V29" i="72"/>
  <c r="W29" i="72"/>
  <c r="X29" i="72"/>
  <c r="Y29" i="72"/>
  <c r="Z29" i="72"/>
  <c r="AA29" i="72"/>
  <c r="M29" i="72"/>
  <c r="I29" i="72"/>
  <c r="J29" i="72"/>
  <c r="K29" i="72"/>
  <c r="K30" i="50" s="1"/>
  <c r="L29" i="72"/>
  <c r="H29" i="72"/>
  <c r="N29" i="72"/>
  <c r="O29" i="72"/>
  <c r="P29" i="72"/>
  <c r="D29" i="72"/>
  <c r="E29" i="72"/>
  <c r="F29" i="72"/>
  <c r="T29" i="72"/>
  <c r="R29" i="72"/>
  <c r="G29" i="72"/>
  <c r="Q29" i="72"/>
  <c r="S29" i="72"/>
  <c r="U65" i="72"/>
  <c r="V65" i="72"/>
  <c r="W65" i="72"/>
  <c r="X65" i="72"/>
  <c r="J65" i="72"/>
  <c r="K65" i="72"/>
  <c r="K66" i="50" s="1"/>
  <c r="L65" i="72"/>
  <c r="M65" i="72"/>
  <c r="Y65" i="72"/>
  <c r="I65" i="72"/>
  <c r="Z65" i="72"/>
  <c r="N65" i="72"/>
  <c r="AA65" i="72"/>
  <c r="O65" i="72"/>
  <c r="P65" i="72"/>
  <c r="T65" i="72"/>
  <c r="H65" i="72"/>
  <c r="E65" i="72"/>
  <c r="F65" i="72"/>
  <c r="D65" i="72"/>
  <c r="G65" i="72"/>
  <c r="Q65" i="72"/>
  <c r="R65" i="72"/>
  <c r="S65" i="72"/>
  <c r="U77" i="72"/>
  <c r="Y77" i="72"/>
  <c r="Z77" i="72"/>
  <c r="AA77" i="72"/>
  <c r="V77" i="72"/>
  <c r="J77" i="72"/>
  <c r="W77" i="72"/>
  <c r="K77" i="72"/>
  <c r="X77" i="72"/>
  <c r="L77" i="72"/>
  <c r="M77" i="72"/>
  <c r="E77" i="72"/>
  <c r="F77" i="72"/>
  <c r="G77" i="72"/>
  <c r="H77" i="72"/>
  <c r="D77" i="72"/>
  <c r="I77" i="72"/>
  <c r="N77" i="72"/>
  <c r="O77" i="72"/>
  <c r="T77" i="72"/>
  <c r="P77" i="72"/>
  <c r="Q77" i="72"/>
  <c r="R77" i="72"/>
  <c r="S77" i="72"/>
  <c r="Z117" i="72"/>
  <c r="AA117" i="72"/>
  <c r="X117" i="72"/>
  <c r="Y117" i="72"/>
  <c r="E117" i="72"/>
  <c r="Q117" i="72"/>
  <c r="U117" i="72"/>
  <c r="F117" i="72"/>
  <c r="S117" i="72"/>
  <c r="V117" i="72"/>
  <c r="G117" i="72"/>
  <c r="T117" i="72"/>
  <c r="W117" i="72"/>
  <c r="H117" i="72"/>
  <c r="I117" i="72"/>
  <c r="R117" i="72"/>
  <c r="M117" i="72"/>
  <c r="D117" i="72"/>
  <c r="N117" i="72"/>
  <c r="O117" i="72"/>
  <c r="J117" i="72"/>
  <c r="K117" i="72"/>
  <c r="K118" i="50" s="1"/>
  <c r="L117" i="72"/>
  <c r="P117" i="72"/>
  <c r="W153" i="72"/>
  <c r="X153" i="72"/>
  <c r="Y153" i="72"/>
  <c r="Z153" i="72"/>
  <c r="V153" i="72"/>
  <c r="AA153" i="72"/>
  <c r="U153" i="72"/>
  <c r="O153" i="72"/>
  <c r="D153" i="72"/>
  <c r="Q153" i="72"/>
  <c r="E153" i="72"/>
  <c r="R153" i="72"/>
  <c r="F153" i="72"/>
  <c r="S153" i="72"/>
  <c r="G153" i="72"/>
  <c r="T153" i="72"/>
  <c r="H153" i="72"/>
  <c r="M153" i="72"/>
  <c r="K153" i="72"/>
  <c r="K154" i="50" s="1"/>
  <c r="L153" i="72"/>
  <c r="N153" i="72"/>
  <c r="P153" i="72"/>
  <c r="I153" i="72"/>
  <c r="J153" i="72"/>
  <c r="W189" i="72"/>
  <c r="Z189" i="72"/>
  <c r="U189" i="72"/>
  <c r="V189" i="72"/>
  <c r="AA189" i="72"/>
  <c r="X189" i="72"/>
  <c r="M189" i="72"/>
  <c r="N189" i="72"/>
  <c r="J189" i="72"/>
  <c r="L189" i="72"/>
  <c r="O189" i="72"/>
  <c r="P189" i="72"/>
  <c r="Q189" i="72"/>
  <c r="Y189" i="72"/>
  <c r="R189" i="72"/>
  <c r="K189" i="72"/>
  <c r="K190" i="50" s="1"/>
  <c r="G189" i="72"/>
  <c r="S189" i="72"/>
  <c r="E189" i="72"/>
  <c r="T189" i="72"/>
  <c r="D189" i="72"/>
  <c r="F189" i="72"/>
  <c r="H189" i="72"/>
  <c r="I189" i="72"/>
  <c r="Z201" i="72"/>
  <c r="Y201" i="72"/>
  <c r="AA201" i="72"/>
  <c r="U201" i="72"/>
  <c r="V201" i="72"/>
  <c r="M201" i="72"/>
  <c r="N201" i="72"/>
  <c r="J201" i="72"/>
  <c r="Q201" i="72"/>
  <c r="R201" i="72"/>
  <c r="D201" i="72"/>
  <c r="S201" i="72"/>
  <c r="E201" i="72"/>
  <c r="T201" i="72"/>
  <c r="F201" i="72"/>
  <c r="W201" i="72"/>
  <c r="P201" i="72"/>
  <c r="X201" i="72"/>
  <c r="H201" i="72"/>
  <c r="L201" i="72"/>
  <c r="O201" i="72"/>
  <c r="G201" i="72"/>
  <c r="I201" i="72"/>
  <c r="K201" i="72"/>
  <c r="K202" i="50" s="1"/>
  <c r="U237" i="72"/>
  <c r="V237" i="72"/>
  <c r="W237" i="72"/>
  <c r="X237" i="72"/>
  <c r="AA237" i="72"/>
  <c r="Y237" i="72"/>
  <c r="M237" i="72"/>
  <c r="N237" i="72"/>
  <c r="O237" i="72"/>
  <c r="P237" i="72"/>
  <c r="D237" i="72"/>
  <c r="Q237" i="72"/>
  <c r="H237" i="72"/>
  <c r="R237" i="72"/>
  <c r="T237" i="72"/>
  <c r="I237" i="72"/>
  <c r="S237" i="72"/>
  <c r="J237" i="72"/>
  <c r="K237" i="72"/>
  <c r="K238" i="50" s="1"/>
  <c r="L237" i="72"/>
  <c r="Z237" i="72"/>
  <c r="E237" i="72"/>
  <c r="G237" i="72"/>
  <c r="F237" i="72"/>
  <c r="U282" i="72"/>
  <c r="Y282" i="72"/>
  <c r="Z282" i="72"/>
  <c r="AA282" i="72"/>
  <c r="W282" i="72"/>
  <c r="X282" i="72"/>
  <c r="H282" i="72"/>
  <c r="T282" i="72"/>
  <c r="I282" i="72"/>
  <c r="J282" i="72"/>
  <c r="K282" i="72"/>
  <c r="K283" i="50" s="1"/>
  <c r="O282" i="72"/>
  <c r="S282" i="72"/>
  <c r="E282" i="72"/>
  <c r="P282" i="72"/>
  <c r="G282" i="72"/>
  <c r="L282" i="72"/>
  <c r="Q282" i="72"/>
  <c r="R282" i="72"/>
  <c r="D282" i="72"/>
  <c r="F282" i="72"/>
  <c r="N282" i="72"/>
  <c r="V282" i="72"/>
  <c r="M282" i="72"/>
  <c r="U294" i="72"/>
  <c r="V294" i="72"/>
  <c r="W294" i="72"/>
  <c r="AA294" i="72"/>
  <c r="Z294" i="72"/>
  <c r="X294" i="72"/>
  <c r="Y294" i="72"/>
  <c r="H294" i="72"/>
  <c r="T294" i="72"/>
  <c r="I294" i="72"/>
  <c r="J294" i="72"/>
  <c r="K294" i="72"/>
  <c r="G294" i="72"/>
  <c r="L294" i="72"/>
  <c r="O294" i="72"/>
  <c r="Q294" i="72"/>
  <c r="M294" i="72"/>
  <c r="S294" i="72"/>
  <c r="D294" i="72"/>
  <c r="N294" i="72"/>
  <c r="P294" i="72"/>
  <c r="R294" i="72"/>
  <c r="F294" i="72"/>
  <c r="E294" i="72"/>
  <c r="AA115" i="72"/>
  <c r="U115" i="72"/>
  <c r="V115" i="72"/>
  <c r="W115" i="72"/>
  <c r="X115" i="72"/>
  <c r="O115" i="72"/>
  <c r="M115" i="72"/>
  <c r="N115" i="72"/>
  <c r="P115" i="72"/>
  <c r="D115" i="72"/>
  <c r="Q115" i="72"/>
  <c r="Z115" i="72"/>
  <c r="L115" i="72"/>
  <c r="R115" i="72"/>
  <c r="S115" i="72"/>
  <c r="T115" i="72"/>
  <c r="Y115" i="72"/>
  <c r="H115" i="72"/>
  <c r="J115" i="72"/>
  <c r="K115" i="72"/>
  <c r="F115" i="72"/>
  <c r="E115" i="72"/>
  <c r="I115" i="72"/>
  <c r="G115" i="72"/>
  <c r="W280" i="72"/>
  <c r="Z280" i="72"/>
  <c r="AA280" i="72"/>
  <c r="Y280" i="72"/>
  <c r="V280" i="72"/>
  <c r="X280" i="72"/>
  <c r="U280" i="72"/>
  <c r="F280" i="72"/>
  <c r="R280" i="72"/>
  <c r="G280" i="72"/>
  <c r="S280" i="72"/>
  <c r="H280" i="72"/>
  <c r="T280" i="72"/>
  <c r="I280" i="72"/>
  <c r="M280" i="72"/>
  <c r="D280" i="72"/>
  <c r="J280" i="72"/>
  <c r="N280" i="72"/>
  <c r="Q280" i="72"/>
  <c r="O280" i="72"/>
  <c r="P280" i="72"/>
  <c r="E280" i="72"/>
  <c r="K280" i="72"/>
  <c r="K281" i="50" s="1"/>
  <c r="L280" i="72"/>
  <c r="AA62" i="72"/>
  <c r="V62" i="72"/>
  <c r="W62" i="72"/>
  <c r="X62" i="72"/>
  <c r="Y62" i="72"/>
  <c r="U62" i="72"/>
  <c r="Z62" i="72"/>
  <c r="M62" i="72"/>
  <c r="N62" i="72"/>
  <c r="O62" i="72"/>
  <c r="D62" i="72"/>
  <c r="P62" i="72"/>
  <c r="H62" i="72"/>
  <c r="I62" i="72"/>
  <c r="J62" i="72"/>
  <c r="K62" i="72"/>
  <c r="K63" i="50" s="1"/>
  <c r="S62" i="72"/>
  <c r="T62" i="72"/>
  <c r="F62" i="72"/>
  <c r="G62" i="72"/>
  <c r="E62" i="72"/>
  <c r="L62" i="72"/>
  <c r="R62" i="72"/>
  <c r="Q62" i="72"/>
  <c r="W138" i="72"/>
  <c r="X138" i="72"/>
  <c r="Y138" i="72"/>
  <c r="Z138" i="72"/>
  <c r="U138" i="72"/>
  <c r="V138" i="72"/>
  <c r="AA138" i="72"/>
  <c r="H138" i="72"/>
  <c r="E138" i="72"/>
  <c r="R138" i="72"/>
  <c r="J138" i="72"/>
  <c r="K138" i="72"/>
  <c r="K139" i="50" s="1"/>
  <c r="L138" i="72"/>
  <c r="M138" i="72"/>
  <c r="D138" i="72"/>
  <c r="S138" i="72"/>
  <c r="O138" i="72"/>
  <c r="P138" i="72"/>
  <c r="G138" i="72"/>
  <c r="F138" i="72"/>
  <c r="I138" i="72"/>
  <c r="N138" i="72"/>
  <c r="Q138" i="72"/>
  <c r="T138" i="72"/>
  <c r="U279" i="72"/>
  <c r="V279" i="72"/>
  <c r="W279" i="72"/>
  <c r="X279" i="72"/>
  <c r="Y279" i="72"/>
  <c r="Z279" i="72"/>
  <c r="AA279" i="72"/>
  <c r="K279" i="72"/>
  <c r="K280" i="50" s="1"/>
  <c r="L279" i="72"/>
  <c r="M279" i="72"/>
  <c r="N279" i="72"/>
  <c r="J279" i="72"/>
  <c r="S279" i="72"/>
  <c r="F279" i="72"/>
  <c r="O279" i="72"/>
  <c r="T279" i="72"/>
  <c r="E279" i="72"/>
  <c r="P279" i="72"/>
  <c r="D279" i="72"/>
  <c r="Q279" i="72"/>
  <c r="R279" i="72"/>
  <c r="G279" i="72"/>
  <c r="H279" i="72"/>
  <c r="I279" i="72"/>
  <c r="W18" i="72"/>
  <c r="X18" i="72"/>
  <c r="Y18" i="72"/>
  <c r="Z18" i="72"/>
  <c r="V18" i="72"/>
  <c r="AA18" i="72"/>
  <c r="H18" i="72"/>
  <c r="T18" i="72"/>
  <c r="M18" i="72"/>
  <c r="N18" i="72"/>
  <c r="U18" i="72"/>
  <c r="O18" i="72"/>
  <c r="P18" i="72"/>
  <c r="D18" i="72"/>
  <c r="E18" i="72"/>
  <c r="F18" i="72"/>
  <c r="K18" i="72"/>
  <c r="K19" i="50" s="1"/>
  <c r="L18" i="72"/>
  <c r="Q18" i="72"/>
  <c r="R18" i="72"/>
  <c r="G18" i="72"/>
  <c r="I18" i="72"/>
  <c r="J18" i="72"/>
  <c r="S18" i="72"/>
  <c r="AA149" i="72"/>
  <c r="U149" i="72"/>
  <c r="Y149" i="72"/>
  <c r="Z149" i="72"/>
  <c r="X149" i="72"/>
  <c r="W149" i="72"/>
  <c r="K149" i="72"/>
  <c r="V149" i="72"/>
  <c r="F149" i="72"/>
  <c r="S149" i="72"/>
  <c r="G149" i="72"/>
  <c r="T149" i="72"/>
  <c r="H149" i="72"/>
  <c r="I149" i="72"/>
  <c r="O149" i="72"/>
  <c r="Q149" i="72"/>
  <c r="D149" i="72"/>
  <c r="E149" i="72"/>
  <c r="J149" i="72"/>
  <c r="L149" i="72"/>
  <c r="M149" i="72"/>
  <c r="N149" i="72"/>
  <c r="P149" i="72"/>
  <c r="R149" i="72"/>
  <c r="Y278" i="72"/>
  <c r="AA278" i="72"/>
  <c r="U278" i="72"/>
  <c r="V278" i="72"/>
  <c r="W278" i="72"/>
  <c r="X278" i="72"/>
  <c r="Z278" i="72"/>
  <c r="D278" i="72"/>
  <c r="P278" i="72"/>
  <c r="E278" i="72"/>
  <c r="Q278" i="72"/>
  <c r="F278" i="72"/>
  <c r="R278" i="72"/>
  <c r="G278" i="72"/>
  <c r="S278" i="72"/>
  <c r="K278" i="72"/>
  <c r="K279" i="50" s="1"/>
  <c r="L278" i="72"/>
  <c r="H278" i="72"/>
  <c r="M278" i="72"/>
  <c r="O278" i="72"/>
  <c r="N278" i="72"/>
  <c r="T278" i="72"/>
  <c r="J278" i="72"/>
  <c r="I278" i="72"/>
  <c r="U91" i="72"/>
  <c r="V91" i="72"/>
  <c r="W91" i="72"/>
  <c r="X91" i="72"/>
  <c r="Y91" i="72"/>
  <c r="Z91" i="72"/>
  <c r="AA91" i="72"/>
  <c r="O91" i="72"/>
  <c r="P91" i="72"/>
  <c r="D91" i="72"/>
  <c r="Q91" i="72"/>
  <c r="E91" i="72"/>
  <c r="R91" i="72"/>
  <c r="F91" i="72"/>
  <c r="S91" i="72"/>
  <c r="J91" i="72"/>
  <c r="K91" i="72"/>
  <c r="K92" i="50" s="1"/>
  <c r="L91" i="72"/>
  <c r="M91" i="72"/>
  <c r="N91" i="72"/>
  <c r="H91" i="72"/>
  <c r="G91" i="72"/>
  <c r="I91" i="72"/>
  <c r="T91" i="72"/>
  <c r="V172" i="72"/>
  <c r="W172" i="72"/>
  <c r="X172" i="72"/>
  <c r="Y172" i="72"/>
  <c r="AA172" i="72"/>
  <c r="D172" i="72"/>
  <c r="P172" i="72"/>
  <c r="H172" i="72"/>
  <c r="J172" i="72"/>
  <c r="K172" i="72"/>
  <c r="K173" i="50" s="1"/>
  <c r="N172" i="72"/>
  <c r="O172" i="72"/>
  <c r="Q172" i="72"/>
  <c r="I172" i="72"/>
  <c r="E172" i="72"/>
  <c r="F172" i="72"/>
  <c r="G172" i="72"/>
  <c r="U172" i="72"/>
  <c r="S172" i="72"/>
  <c r="Z172" i="72"/>
  <c r="L172" i="72"/>
  <c r="M172" i="72"/>
  <c r="R172" i="72"/>
  <c r="T172" i="72"/>
  <c r="U277" i="72"/>
  <c r="V277" i="72"/>
  <c r="W277" i="72"/>
  <c r="X277" i="72"/>
  <c r="AA277" i="72"/>
  <c r="Y277" i="72"/>
  <c r="Z277" i="72"/>
  <c r="I277" i="72"/>
  <c r="J277" i="72"/>
  <c r="K277" i="72"/>
  <c r="L277" i="72"/>
  <c r="H277" i="72"/>
  <c r="P277" i="72"/>
  <c r="R277" i="72"/>
  <c r="M277" i="72"/>
  <c r="Q277" i="72"/>
  <c r="T277" i="72"/>
  <c r="N277" i="72"/>
  <c r="E277" i="72"/>
  <c r="O277" i="72"/>
  <c r="S277" i="72"/>
  <c r="D277" i="72"/>
  <c r="G277" i="72"/>
  <c r="F277" i="72"/>
  <c r="X83" i="72"/>
  <c r="Y83" i="72"/>
  <c r="Z83" i="72"/>
  <c r="AA83" i="72"/>
  <c r="U83" i="72"/>
  <c r="V83" i="72"/>
  <c r="W83" i="72"/>
  <c r="D83" i="72"/>
  <c r="P83" i="72"/>
  <c r="G83" i="72"/>
  <c r="S83" i="72"/>
  <c r="Q83" i="72"/>
  <c r="R83" i="72"/>
  <c r="E83" i="72"/>
  <c r="T83" i="72"/>
  <c r="F83" i="72"/>
  <c r="H83" i="72"/>
  <c r="I83" i="72"/>
  <c r="J83" i="72"/>
  <c r="O83" i="72"/>
  <c r="M83" i="72"/>
  <c r="K83" i="72"/>
  <c r="K84" i="50" s="1"/>
  <c r="L83" i="72"/>
  <c r="N83" i="72"/>
  <c r="X171" i="72"/>
  <c r="Y171" i="72"/>
  <c r="Z171" i="72"/>
  <c r="AA171" i="72"/>
  <c r="I171" i="72"/>
  <c r="L171" i="72"/>
  <c r="N171" i="72"/>
  <c r="O171" i="72"/>
  <c r="M171" i="72"/>
  <c r="U171" i="72"/>
  <c r="K171" i="72"/>
  <c r="K172" i="50" s="1"/>
  <c r="V171" i="72"/>
  <c r="P171" i="72"/>
  <c r="W171" i="72"/>
  <c r="G171" i="72"/>
  <c r="S171" i="72"/>
  <c r="T171" i="72"/>
  <c r="Q171" i="72"/>
  <c r="D171" i="72"/>
  <c r="H171" i="72"/>
  <c r="R171" i="72"/>
  <c r="E171" i="72"/>
  <c r="F171" i="72"/>
  <c r="J171" i="72"/>
  <c r="AA300" i="72"/>
  <c r="X300" i="72"/>
  <c r="Y300" i="72"/>
  <c r="Z300" i="72"/>
  <c r="U300" i="72"/>
  <c r="V300" i="72"/>
  <c r="W300" i="72"/>
  <c r="N300" i="72"/>
  <c r="O300" i="72"/>
  <c r="D300" i="72"/>
  <c r="P300" i="72"/>
  <c r="E300" i="72"/>
  <c r="Q300" i="72"/>
  <c r="M300" i="72"/>
  <c r="G300" i="72"/>
  <c r="R300" i="72"/>
  <c r="J300" i="72"/>
  <c r="S300" i="72"/>
  <c r="H300" i="72"/>
  <c r="I300" i="72"/>
  <c r="T300" i="72"/>
  <c r="F300" i="72"/>
  <c r="K300" i="72"/>
  <c r="K301" i="50" s="1"/>
  <c r="L300" i="72"/>
  <c r="U46" i="72"/>
  <c r="V46" i="72"/>
  <c r="Z46" i="72"/>
  <c r="AA46" i="72"/>
  <c r="W46" i="72"/>
  <c r="L46" i="72"/>
  <c r="H46" i="72"/>
  <c r="I46" i="72"/>
  <c r="J46" i="72"/>
  <c r="K46" i="72"/>
  <c r="K47" i="50" s="1"/>
  <c r="P46" i="72"/>
  <c r="Q46" i="72"/>
  <c r="R46" i="72"/>
  <c r="S46" i="72"/>
  <c r="F46" i="72"/>
  <c r="G46" i="72"/>
  <c r="M46" i="72"/>
  <c r="X46" i="72"/>
  <c r="N46" i="72"/>
  <c r="O46" i="72"/>
  <c r="E46" i="72"/>
  <c r="D46" i="72"/>
  <c r="Y46" i="72"/>
  <c r="T46" i="72"/>
  <c r="AA206" i="72"/>
  <c r="U206" i="72"/>
  <c r="V206" i="72"/>
  <c r="W206" i="72"/>
  <c r="Y206" i="72"/>
  <c r="Z206" i="72"/>
  <c r="L206" i="72"/>
  <c r="M206" i="72"/>
  <c r="I206" i="72"/>
  <c r="K206" i="72"/>
  <c r="K207" i="50" s="1"/>
  <c r="N206" i="72"/>
  <c r="O206" i="72"/>
  <c r="P206" i="72"/>
  <c r="J206" i="72"/>
  <c r="Q206" i="72"/>
  <c r="D206" i="72"/>
  <c r="F206" i="72"/>
  <c r="G206" i="72"/>
  <c r="R206" i="72"/>
  <c r="E206" i="72"/>
  <c r="S206" i="72"/>
  <c r="X206" i="72"/>
  <c r="T206" i="72"/>
  <c r="H206" i="72"/>
  <c r="W311" i="72"/>
  <c r="X311" i="72"/>
  <c r="Y311" i="72"/>
  <c r="Z311" i="72"/>
  <c r="V311" i="72"/>
  <c r="AA311" i="72"/>
  <c r="U311" i="72"/>
  <c r="G311" i="72"/>
  <c r="S311" i="72"/>
  <c r="H311" i="72"/>
  <c r="T311" i="72"/>
  <c r="I311" i="72"/>
  <c r="J311" i="72"/>
  <c r="F311" i="72"/>
  <c r="O311" i="72"/>
  <c r="K311" i="72"/>
  <c r="Q311" i="72"/>
  <c r="L311" i="72"/>
  <c r="N311" i="72"/>
  <c r="R311" i="72"/>
  <c r="M311" i="72"/>
  <c r="P311" i="72"/>
  <c r="D311" i="72"/>
  <c r="E311" i="72"/>
  <c r="V133" i="72"/>
  <c r="W133" i="72"/>
  <c r="X133" i="72"/>
  <c r="Y133" i="72"/>
  <c r="U133" i="72"/>
  <c r="Z133" i="72"/>
  <c r="AA133" i="72"/>
  <c r="I133" i="72"/>
  <c r="H133" i="72"/>
  <c r="L133" i="72"/>
  <c r="E133" i="72"/>
  <c r="T133" i="72"/>
  <c r="F133" i="72"/>
  <c r="G133" i="72"/>
  <c r="J133" i="72"/>
  <c r="P133" i="72"/>
  <c r="R133" i="72"/>
  <c r="S133" i="72"/>
  <c r="N133" i="72"/>
  <c r="Q133" i="72"/>
  <c r="D133" i="72"/>
  <c r="K133" i="72"/>
  <c r="K134" i="50" s="1"/>
  <c r="M133" i="72"/>
  <c r="O133" i="72"/>
  <c r="U298" i="72"/>
  <c r="V298" i="72"/>
  <c r="W298" i="72"/>
  <c r="X298" i="72"/>
  <c r="AA298" i="72"/>
  <c r="L298" i="72"/>
  <c r="M298" i="72"/>
  <c r="N298" i="72"/>
  <c r="O298" i="72"/>
  <c r="K298" i="72"/>
  <c r="K299" i="50" s="1"/>
  <c r="P298" i="72"/>
  <c r="T298" i="72"/>
  <c r="G298" i="72"/>
  <c r="Q298" i="72"/>
  <c r="H298" i="72"/>
  <c r="R298" i="72"/>
  <c r="Y298" i="72"/>
  <c r="S298" i="72"/>
  <c r="Z298" i="72"/>
  <c r="D298" i="72"/>
  <c r="E298" i="72"/>
  <c r="F298" i="72"/>
  <c r="I298" i="72"/>
  <c r="J298" i="72"/>
  <c r="Y28" i="72"/>
  <c r="Z28" i="72"/>
  <c r="AA28" i="72"/>
  <c r="X28" i="72"/>
  <c r="W28" i="72"/>
  <c r="U28" i="72"/>
  <c r="F28" i="72"/>
  <c r="R28" i="72"/>
  <c r="M28" i="72"/>
  <c r="N28" i="72"/>
  <c r="O28" i="72"/>
  <c r="P28" i="72"/>
  <c r="H28" i="72"/>
  <c r="I28" i="72"/>
  <c r="V28" i="72"/>
  <c r="J28" i="72"/>
  <c r="K28" i="72"/>
  <c r="K29" i="50" s="1"/>
  <c r="T28" i="72"/>
  <c r="E28" i="72"/>
  <c r="G28" i="72"/>
  <c r="L28" i="72"/>
  <c r="D28" i="72"/>
  <c r="Q28" i="72"/>
  <c r="S28" i="72"/>
  <c r="Y64" i="72"/>
  <c r="Z64" i="72"/>
  <c r="AA64" i="72"/>
  <c r="X64" i="72"/>
  <c r="U64" i="72"/>
  <c r="V64" i="72"/>
  <c r="O64" i="72"/>
  <c r="D64" i="72"/>
  <c r="P64" i="72"/>
  <c r="E64" i="72"/>
  <c r="Q64" i="72"/>
  <c r="F64" i="72"/>
  <c r="R64" i="72"/>
  <c r="J64" i="72"/>
  <c r="K64" i="72"/>
  <c r="K65" i="50" s="1"/>
  <c r="L64" i="72"/>
  <c r="M64" i="72"/>
  <c r="I64" i="72"/>
  <c r="N64" i="72"/>
  <c r="S64" i="72"/>
  <c r="T64" i="72"/>
  <c r="W64" i="72"/>
  <c r="G64" i="72"/>
  <c r="H64" i="72"/>
  <c r="X95" i="72"/>
  <c r="Y95" i="72"/>
  <c r="Z95" i="72"/>
  <c r="AA95" i="72"/>
  <c r="W95" i="72"/>
  <c r="U95" i="72"/>
  <c r="V95" i="72"/>
  <c r="G95" i="72"/>
  <c r="S95" i="72"/>
  <c r="M95" i="72"/>
  <c r="N95" i="72"/>
  <c r="O95" i="72"/>
  <c r="P95" i="72"/>
  <c r="D95" i="72"/>
  <c r="E95" i="72"/>
  <c r="F95" i="72"/>
  <c r="H95" i="72"/>
  <c r="I95" i="72"/>
  <c r="J95" i="72"/>
  <c r="K95" i="72"/>
  <c r="K96" i="50" s="1"/>
  <c r="L95" i="72"/>
  <c r="Q95" i="72"/>
  <c r="R95" i="72"/>
  <c r="T95" i="72"/>
  <c r="U116" i="72"/>
  <c r="V116" i="72"/>
  <c r="W116" i="72"/>
  <c r="X116" i="72"/>
  <c r="Y116" i="72"/>
  <c r="Z116" i="72"/>
  <c r="AA116" i="72"/>
  <c r="J116" i="72"/>
  <c r="I116" i="72"/>
  <c r="K116" i="72"/>
  <c r="K117" i="50" s="1"/>
  <c r="L116" i="72"/>
  <c r="M116" i="72"/>
  <c r="Q116" i="72"/>
  <c r="R116" i="72"/>
  <c r="S116" i="72"/>
  <c r="T116" i="72"/>
  <c r="D116" i="72"/>
  <c r="O116" i="72"/>
  <c r="P116" i="72"/>
  <c r="G116" i="72"/>
  <c r="H116" i="72"/>
  <c r="N116" i="72"/>
  <c r="E116" i="72"/>
  <c r="F116" i="72"/>
  <c r="U152" i="72"/>
  <c r="V152" i="72"/>
  <c r="W152" i="72"/>
  <c r="X152" i="72"/>
  <c r="Y152" i="72"/>
  <c r="H152" i="72"/>
  <c r="T152" i="72"/>
  <c r="G152" i="72"/>
  <c r="Z152" i="72"/>
  <c r="I152" i="72"/>
  <c r="AA152" i="72"/>
  <c r="J152" i="72"/>
  <c r="K152" i="72"/>
  <c r="K153" i="50" s="1"/>
  <c r="O152" i="72"/>
  <c r="P152" i="72"/>
  <c r="L152" i="72"/>
  <c r="D152" i="72"/>
  <c r="E152" i="72"/>
  <c r="F152" i="72"/>
  <c r="M152" i="72"/>
  <c r="N152" i="72"/>
  <c r="Q152" i="72"/>
  <c r="R152" i="72"/>
  <c r="S152" i="72"/>
  <c r="U188" i="72"/>
  <c r="W188" i="72"/>
  <c r="X188" i="72"/>
  <c r="Y188" i="72"/>
  <c r="Z188" i="72"/>
  <c r="V188" i="72"/>
  <c r="AA188" i="72"/>
  <c r="F188" i="72"/>
  <c r="R188" i="72"/>
  <c r="G188" i="72"/>
  <c r="S188" i="72"/>
  <c r="O188" i="72"/>
  <c r="M188" i="72"/>
  <c r="N188" i="72"/>
  <c r="P188" i="72"/>
  <c r="Q188" i="72"/>
  <c r="T188" i="72"/>
  <c r="E188" i="72"/>
  <c r="K188" i="72"/>
  <c r="K189" i="50" s="1"/>
  <c r="L188" i="72"/>
  <c r="H188" i="72"/>
  <c r="I188" i="72"/>
  <c r="J188" i="72"/>
  <c r="D188" i="72"/>
  <c r="U200" i="72"/>
  <c r="V200" i="72"/>
  <c r="W200" i="72"/>
  <c r="X200" i="72"/>
  <c r="Y200" i="72"/>
  <c r="Z200" i="72"/>
  <c r="AA200" i="72"/>
  <c r="F200" i="72"/>
  <c r="R200" i="72"/>
  <c r="G200" i="72"/>
  <c r="S200" i="72"/>
  <c r="O200" i="72"/>
  <c r="Q200" i="72"/>
  <c r="T200" i="72"/>
  <c r="D200" i="72"/>
  <c r="E200" i="72"/>
  <c r="H200" i="72"/>
  <c r="L200" i="72"/>
  <c r="M200" i="72"/>
  <c r="N200" i="72"/>
  <c r="P200" i="72"/>
  <c r="I200" i="72"/>
  <c r="J200" i="72"/>
  <c r="K200" i="72"/>
  <c r="W236" i="72"/>
  <c r="X236" i="72"/>
  <c r="Y236" i="72"/>
  <c r="Z236" i="72"/>
  <c r="U236" i="72"/>
  <c r="V236" i="72"/>
  <c r="AA236" i="72"/>
  <c r="F236" i="72"/>
  <c r="R236" i="72"/>
  <c r="D236" i="72"/>
  <c r="Q236" i="72"/>
  <c r="E236" i="72"/>
  <c r="S236" i="72"/>
  <c r="G236" i="72"/>
  <c r="T236" i="72"/>
  <c r="H236" i="72"/>
  <c r="I236" i="72"/>
  <c r="J236" i="72"/>
  <c r="P236" i="72"/>
  <c r="K236" i="72"/>
  <c r="K237" i="50" s="1"/>
  <c r="L236" i="72"/>
  <c r="M236" i="72"/>
  <c r="N236" i="72"/>
  <c r="O236" i="72"/>
  <c r="U281" i="72"/>
  <c r="V281" i="72"/>
  <c r="W281" i="72"/>
  <c r="X281" i="72"/>
  <c r="Y281" i="72"/>
  <c r="Z281" i="72"/>
  <c r="AA281" i="72"/>
  <c r="M281" i="72"/>
  <c r="N281" i="72"/>
  <c r="O281" i="72"/>
  <c r="D281" i="72"/>
  <c r="P281" i="72"/>
  <c r="L281" i="72"/>
  <c r="Q281" i="72"/>
  <c r="R281" i="72"/>
  <c r="E281" i="72"/>
  <c r="G281" i="72"/>
  <c r="H281" i="72"/>
  <c r="I281" i="72"/>
  <c r="S281" i="72"/>
  <c r="T281" i="72"/>
  <c r="F281" i="72"/>
  <c r="J281" i="72"/>
  <c r="K281" i="72"/>
  <c r="K282" i="50" s="1"/>
  <c r="V317" i="72"/>
  <c r="W317" i="72"/>
  <c r="X317" i="72"/>
  <c r="Y317" i="72"/>
  <c r="AA317" i="72"/>
  <c r="U317" i="72"/>
  <c r="M317" i="72"/>
  <c r="N317" i="72"/>
  <c r="O317" i="72"/>
  <c r="D317" i="72"/>
  <c r="P317" i="72"/>
  <c r="L317" i="72"/>
  <c r="E317" i="72"/>
  <c r="G317" i="72"/>
  <c r="Q317" i="72"/>
  <c r="R317" i="72"/>
  <c r="F317" i="72"/>
  <c r="H317" i="72"/>
  <c r="S317" i="72"/>
  <c r="T317" i="72"/>
  <c r="I317" i="72"/>
  <c r="J317" i="72"/>
  <c r="K317" i="72"/>
  <c r="K318" i="50" s="1"/>
  <c r="Z317" i="72"/>
  <c r="K223" i="50"/>
  <c r="H318" i="94" l="1"/>
  <c r="H313" i="94"/>
  <c r="H316" i="94"/>
  <c r="H315" i="94"/>
  <c r="H317" i="94"/>
  <c r="H314" i="94"/>
  <c r="D3" i="81"/>
  <c r="E3" i="81"/>
  <c r="F3" i="81"/>
  <c r="G3" i="81"/>
  <c r="H3" i="81"/>
  <c r="I3" i="81"/>
  <c r="J3" i="81"/>
  <c r="D2" i="81"/>
  <c r="E2" i="81"/>
  <c r="F2" i="81"/>
  <c r="G2" i="81"/>
  <c r="H2" i="81"/>
  <c r="I2" i="81"/>
  <c r="J2" i="81"/>
  <c r="K2" i="81"/>
  <c r="D3" i="82"/>
  <c r="E3" i="82"/>
  <c r="F3" i="82"/>
  <c r="G3" i="82"/>
  <c r="H3" i="82"/>
  <c r="I3" i="82"/>
  <c r="J3" i="82"/>
  <c r="D2" i="82"/>
  <c r="E2" i="82"/>
  <c r="F2" i="82"/>
  <c r="G2" i="82"/>
  <c r="H2" i="82"/>
  <c r="I2" i="82"/>
  <c r="J2" i="82"/>
  <c r="K2" i="82"/>
  <c r="D3" i="83"/>
  <c r="E3" i="83"/>
  <c r="F3" i="83"/>
  <c r="G3" i="83"/>
  <c r="H3" i="83"/>
  <c r="I3" i="83"/>
  <c r="J3" i="83"/>
  <c r="E2" i="83"/>
  <c r="F2" i="83"/>
  <c r="G2" i="83"/>
  <c r="H2" i="83"/>
  <c r="I2" i="83"/>
  <c r="J2" i="83"/>
  <c r="K2" i="83"/>
  <c r="D2" i="83"/>
  <c r="K3" i="83"/>
  <c r="K3" i="82"/>
  <c r="K3" i="81"/>
  <c r="A311" i="94" l="1"/>
  <c r="A310" i="94"/>
  <c r="A309" i="94"/>
  <c r="A308" i="94"/>
  <c r="A307" i="94"/>
  <c r="A306" i="94"/>
  <c r="A305" i="94"/>
  <c r="A304" i="94"/>
  <c r="A303" i="94"/>
  <c r="A302" i="94"/>
  <c r="A294" i="94"/>
  <c r="A293" i="94"/>
  <c r="A292" i="94"/>
  <c r="A291" i="94"/>
  <c r="A290" i="94"/>
  <c r="A289" i="94"/>
  <c r="A288" i="94"/>
  <c r="A287" i="94"/>
  <c r="A286" i="94"/>
  <c r="A285" i="94"/>
  <c r="A277" i="94"/>
  <c r="A276" i="94"/>
  <c r="A275" i="94"/>
  <c r="A274" i="94"/>
  <c r="A273" i="94"/>
  <c r="A272" i="94"/>
  <c r="A271" i="94"/>
  <c r="A270" i="94"/>
  <c r="A269" i="94"/>
  <c r="A268" i="94"/>
  <c r="A260" i="94"/>
  <c r="A259" i="94"/>
  <c r="A258" i="94"/>
  <c r="A257" i="94"/>
  <c r="A256" i="94"/>
  <c r="A255" i="94"/>
  <c r="A254" i="94"/>
  <c r="A253" i="94"/>
  <c r="A252" i="94"/>
  <c r="A251" i="94"/>
  <c r="A250" i="94"/>
  <c r="A249" i="94"/>
  <c r="A248" i="94"/>
  <c r="A247" i="94"/>
  <c r="A246" i="94"/>
  <c r="A245" i="94"/>
  <c r="A244" i="94"/>
  <c r="A243" i="94"/>
  <c r="A242" i="94"/>
  <c r="A234" i="94"/>
  <c r="A233" i="94"/>
  <c r="A232" i="94"/>
  <c r="A231" i="94"/>
  <c r="A230" i="94"/>
  <c r="A229" i="94"/>
  <c r="A228" i="94"/>
  <c r="A227" i="94"/>
  <c r="A226" i="94"/>
  <c r="A225" i="94"/>
  <c r="A217" i="94"/>
  <c r="A216" i="94"/>
  <c r="A215" i="94"/>
  <c r="A214" i="94"/>
  <c r="A213" i="94"/>
  <c r="A212" i="94"/>
  <c r="A211" i="94"/>
  <c r="A210" i="94"/>
  <c r="A209" i="94"/>
  <c r="A208" i="94"/>
  <c r="A200" i="94"/>
  <c r="A199" i="94"/>
  <c r="A198" i="94"/>
  <c r="A197" i="94"/>
  <c r="A196" i="94"/>
  <c r="A195" i="94"/>
  <c r="A194" i="94"/>
  <c r="A193" i="94"/>
  <c r="A192" i="94"/>
  <c r="A191" i="94"/>
  <c r="A183" i="94"/>
  <c r="A182" i="94"/>
  <c r="A181" i="94"/>
  <c r="A180" i="94"/>
  <c r="A179" i="94"/>
  <c r="A178" i="94"/>
  <c r="A177" i="94"/>
  <c r="A176" i="94"/>
  <c r="A175" i="94"/>
  <c r="A174" i="94"/>
  <c r="A166" i="94"/>
  <c r="A165" i="94"/>
  <c r="A164" i="94"/>
  <c r="A163" i="94"/>
  <c r="A162" i="94"/>
  <c r="A161" i="94"/>
  <c r="A160" i="94"/>
  <c r="A159" i="94"/>
  <c r="A158" i="94"/>
  <c r="A157" i="94"/>
  <c r="A149" i="94"/>
  <c r="A148" i="94"/>
  <c r="A147" i="94"/>
  <c r="A146" i="94"/>
  <c r="A145" i="94"/>
  <c r="A144" i="94"/>
  <c r="A143" i="94"/>
  <c r="A142" i="94"/>
  <c r="A141" i="94"/>
  <c r="A140" i="94"/>
  <c r="A132" i="94"/>
  <c r="A131" i="94"/>
  <c r="A130" i="94"/>
  <c r="A129" i="94"/>
  <c r="A128" i="94"/>
  <c r="A127" i="94"/>
  <c r="A126" i="94"/>
  <c r="A125" i="94"/>
  <c r="A124" i="94"/>
  <c r="A123" i="94"/>
  <c r="A115" i="94"/>
  <c r="A114" i="94"/>
  <c r="A113" i="94"/>
  <c r="A112" i="94"/>
  <c r="A111" i="94"/>
  <c r="A110" i="94"/>
  <c r="A109" i="94"/>
  <c r="A108" i="94"/>
  <c r="A107" i="94"/>
  <c r="A106" i="94"/>
  <c r="A105" i="94"/>
  <c r="A104" i="94"/>
  <c r="A103" i="94"/>
  <c r="A102" i="94"/>
  <c r="A101" i="94"/>
  <c r="A100" i="94"/>
  <c r="A99" i="94"/>
  <c r="A98" i="94"/>
  <c r="A97" i="94"/>
  <c r="A89" i="94"/>
  <c r="A88" i="94"/>
  <c r="A87" i="94"/>
  <c r="A86" i="94"/>
  <c r="A85" i="94"/>
  <c r="A77" i="94"/>
  <c r="A76" i="94"/>
  <c r="A75" i="94"/>
  <c r="A74" i="94"/>
  <c r="A73" i="94"/>
  <c r="A72" i="94"/>
  <c r="A71" i="94"/>
  <c r="A70" i="94"/>
  <c r="A69" i="94"/>
  <c r="A68" i="94"/>
  <c r="A60" i="94"/>
  <c r="A59" i="94"/>
  <c r="A58" i="94"/>
  <c r="A57" i="94"/>
  <c r="A56" i="94"/>
  <c r="A55" i="94"/>
  <c r="A54" i="94"/>
  <c r="A53" i="94"/>
  <c r="A52" i="94"/>
  <c r="A51" i="94"/>
  <c r="A43" i="94"/>
  <c r="A42" i="94"/>
  <c r="A41" i="94"/>
  <c r="A40" i="94"/>
  <c r="A39" i="94"/>
  <c r="A38" i="94"/>
  <c r="A37" i="94"/>
  <c r="A36" i="94"/>
  <c r="A35" i="94"/>
  <c r="A34" i="94"/>
  <c r="A26" i="94"/>
  <c r="A25" i="94"/>
  <c r="A24" i="94"/>
  <c r="A23" i="94"/>
  <c r="A22" i="94"/>
  <c r="A14" i="94"/>
  <c r="A13" i="94"/>
  <c r="A12" i="94"/>
  <c r="A11" i="94"/>
  <c r="A10" i="94"/>
  <c r="A9" i="94"/>
  <c r="A8" i="94"/>
  <c r="A7" i="94"/>
  <c r="A6" i="94"/>
  <c r="U5" i="94"/>
  <c r="T5" i="94"/>
  <c r="A5" i="94"/>
  <c r="U4" i="94"/>
  <c r="T4" i="94"/>
  <c r="S4" i="94"/>
  <c r="R4" i="94"/>
  <c r="Q4" i="94"/>
  <c r="P4" i="94"/>
  <c r="O4" i="94"/>
  <c r="N4" i="94"/>
  <c r="M4" i="94"/>
  <c r="L4" i="94"/>
  <c r="K4" i="94"/>
  <c r="J4" i="94"/>
  <c r="I4" i="94"/>
  <c r="H4" i="94"/>
  <c r="G4" i="94"/>
  <c r="F4" i="94"/>
  <c r="E4" i="94"/>
  <c r="D4" i="94"/>
  <c r="U3" i="94"/>
  <c r="T3" i="94"/>
  <c r="S3" i="94"/>
  <c r="R3" i="94"/>
  <c r="Q3" i="94"/>
  <c r="P3" i="94"/>
  <c r="O3" i="94"/>
  <c r="N3" i="94"/>
  <c r="M3" i="94"/>
  <c r="L3" i="94"/>
  <c r="J3" i="94"/>
  <c r="I3" i="94"/>
  <c r="H3" i="94"/>
  <c r="G3" i="94"/>
  <c r="F3" i="94"/>
  <c r="E3" i="94"/>
  <c r="D3" i="94"/>
  <c r="U2" i="94"/>
  <c r="T2" i="94"/>
  <c r="S2" i="94"/>
  <c r="R2" i="94"/>
  <c r="Q2" i="94"/>
  <c r="P2" i="94"/>
  <c r="O2" i="94"/>
  <c r="N2" i="94"/>
  <c r="M2" i="94"/>
  <c r="L2" i="94"/>
  <c r="K2" i="94"/>
  <c r="J2" i="94"/>
  <c r="I2" i="94"/>
  <c r="H2" i="94"/>
  <c r="G2" i="94"/>
  <c r="F2" i="94"/>
  <c r="E2" i="94"/>
  <c r="D2" i="94"/>
  <c r="P5" i="89" l="1"/>
  <c r="O5" i="89"/>
  <c r="D3" i="59" l="1" a="1"/>
  <c r="D3" i="59" s="1"/>
  <c r="D2" i="59" a="1"/>
  <c r="D2" i="59" s="1"/>
  <c r="K15" i="50" l="1"/>
  <c r="K27" i="50"/>
  <c r="K61" i="50"/>
  <c r="K78" i="50"/>
  <c r="K116" i="50"/>
  <c r="K90" i="50"/>
  <c r="K167" i="50"/>
  <c r="K184" i="50"/>
  <c r="K218" i="50"/>
  <c r="K44" i="50"/>
  <c r="K261" i="50"/>
  <c r="K201" i="50"/>
  <c r="H261" i="78"/>
  <c r="H201" i="78"/>
  <c r="H150" i="78"/>
  <c r="H90" i="78"/>
  <c r="H44" i="78"/>
  <c r="K235" i="50"/>
  <c r="K295" i="50"/>
  <c r="I295" i="78"/>
  <c r="I244" i="78"/>
  <c r="I184" i="78"/>
  <c r="I133" i="78"/>
  <c r="I78" i="78"/>
  <c r="I27" i="78"/>
  <c r="J261" i="78"/>
  <c r="H184" i="78"/>
  <c r="G116" i="78"/>
  <c r="I61" i="78"/>
  <c r="K261" i="77"/>
  <c r="K201" i="77"/>
  <c r="K150" i="77"/>
  <c r="K90" i="77"/>
  <c r="K44" i="77"/>
  <c r="G244" i="78"/>
  <c r="J184" i="78"/>
  <c r="H116" i="78"/>
  <c r="J61" i="78"/>
  <c r="H244" i="78"/>
  <c r="K312" i="50"/>
  <c r="H295" i="78"/>
  <c r="G218" i="78"/>
  <c r="I167" i="78"/>
  <c r="G90" i="78"/>
  <c r="J44" i="78"/>
  <c r="K295" i="77"/>
  <c r="K244" i="77"/>
  <c r="K184" i="77"/>
  <c r="K133" i="77"/>
  <c r="K78" i="77"/>
  <c r="K27" i="77"/>
  <c r="J295" i="78"/>
  <c r="H218" i="78"/>
  <c r="J167" i="78"/>
  <c r="I90" i="78"/>
  <c r="G27" i="78"/>
  <c r="L295" i="77"/>
  <c r="L244" i="77"/>
  <c r="L184" i="77"/>
  <c r="L133" i="77"/>
  <c r="L78" i="77"/>
  <c r="L27" i="77"/>
  <c r="G278" i="78"/>
  <c r="G184" i="78"/>
  <c r="G78" i="78"/>
  <c r="J15" i="78"/>
  <c r="L278" i="77"/>
  <c r="L201" i="77"/>
  <c r="M133" i="77"/>
  <c r="L61" i="77"/>
  <c r="H133" i="78"/>
  <c r="H278" i="78"/>
  <c r="G167" i="78"/>
  <c r="H78" i="78"/>
  <c r="M278" i="77"/>
  <c r="M201" i="77"/>
  <c r="N133" i="77"/>
  <c r="M61" i="77"/>
  <c r="K278" i="50"/>
  <c r="I278" i="78"/>
  <c r="H167" i="78"/>
  <c r="J78" i="78"/>
  <c r="N278" i="77"/>
  <c r="N201" i="77"/>
  <c r="K116" i="77"/>
  <c r="N61" i="77"/>
  <c r="J278" i="78"/>
  <c r="G150" i="78"/>
  <c r="G61" i="78"/>
  <c r="L261" i="77"/>
  <c r="M184" i="77"/>
  <c r="L116" i="77"/>
  <c r="L44" i="77"/>
  <c r="G261" i="78"/>
  <c r="I150" i="78"/>
  <c r="H61" i="78"/>
  <c r="M261" i="77"/>
  <c r="N184" i="77"/>
  <c r="M116" i="77"/>
  <c r="M44" i="77"/>
  <c r="I218" i="78"/>
  <c r="I261" i="78"/>
  <c r="J150" i="78"/>
  <c r="G44" i="78"/>
  <c r="N261" i="77"/>
  <c r="K167" i="77"/>
  <c r="N116" i="77"/>
  <c r="N44" i="77"/>
  <c r="J244" i="78"/>
  <c r="G133" i="78"/>
  <c r="I44" i="78"/>
  <c r="M244" i="77"/>
  <c r="L167" i="77"/>
  <c r="L90" i="77"/>
  <c r="M27" i="77"/>
  <c r="H27" i="78"/>
  <c r="J116" i="78"/>
  <c r="L150" i="77"/>
  <c r="N15" i="77"/>
  <c r="I116" i="78"/>
  <c r="N167" i="77"/>
  <c r="J90" i="78"/>
  <c r="M150" i="77"/>
  <c r="I201" i="78"/>
  <c r="M218" i="77"/>
  <c r="N218" i="77"/>
  <c r="L15" i="77"/>
  <c r="K150" i="50"/>
  <c r="J27" i="78"/>
  <c r="M295" i="77"/>
  <c r="N150" i="77"/>
  <c r="N78" i="77"/>
  <c r="K15" i="77"/>
  <c r="M167" i="77"/>
  <c r="G15" i="78"/>
  <c r="N295" i="77"/>
  <c r="M90" i="77"/>
  <c r="G295" i="78"/>
  <c r="M78" i="77"/>
  <c r="J218" i="78"/>
  <c r="G201" i="78"/>
  <c r="L218" i="77"/>
  <c r="N27" i="77"/>
  <c r="J133" i="78"/>
  <c r="M15" i="77"/>
  <c r="H15" i="78"/>
  <c r="K278" i="77"/>
  <c r="N90" i="77"/>
  <c r="I15" i="78"/>
  <c r="N244" i="77"/>
  <c r="K218" i="77"/>
  <c r="K61" i="77"/>
  <c r="J201" i="78"/>
  <c r="D3" i="69" a="1"/>
  <c r="D3" i="69" s="1"/>
  <c r="D2" i="69" a="1"/>
  <c r="D2" i="69" s="1"/>
  <c r="M312" i="77" l="1"/>
  <c r="I312" i="78"/>
  <c r="L312" i="77"/>
  <c r="K312" i="77"/>
  <c r="G312" i="78"/>
  <c r="N312" i="77"/>
  <c r="H312" i="78"/>
  <c r="J312" i="78"/>
  <c r="H312" i="94"/>
  <c r="A144" i="89"/>
  <c r="A57" i="89"/>
  <c r="A250" i="50"/>
  <c r="A102" i="50"/>
  <c r="A101" i="72"/>
  <c r="A249" i="72"/>
  <c r="X249" i="72" l="1"/>
  <c r="U249" i="72"/>
  <c r="V249" i="72"/>
  <c r="W249" i="72"/>
  <c r="Y249" i="72"/>
  <c r="Z249" i="72"/>
  <c r="AA249" i="72"/>
  <c r="M249" i="72"/>
  <c r="F249" i="72"/>
  <c r="S249" i="72"/>
  <c r="G249" i="72"/>
  <c r="T249" i="72"/>
  <c r="H249" i="72"/>
  <c r="I249" i="72"/>
  <c r="R249" i="72"/>
  <c r="J249" i="72"/>
  <c r="L249" i="72"/>
  <c r="O249" i="72"/>
  <c r="K249" i="72"/>
  <c r="N249" i="72"/>
  <c r="D249" i="72"/>
  <c r="E249" i="72"/>
  <c r="P249" i="72"/>
  <c r="Q249" i="72"/>
  <c r="U101" i="72"/>
  <c r="V101" i="72"/>
  <c r="W101" i="72"/>
  <c r="X101" i="72"/>
  <c r="AA101" i="72"/>
  <c r="Z101" i="72"/>
  <c r="M101" i="72"/>
  <c r="Y101" i="72"/>
  <c r="P101" i="72"/>
  <c r="D101" i="72"/>
  <c r="Q101" i="72"/>
  <c r="E101" i="72"/>
  <c r="R101" i="72"/>
  <c r="F101" i="72"/>
  <c r="S101" i="72"/>
  <c r="O101" i="72"/>
  <c r="T101" i="72"/>
  <c r="J101" i="72"/>
  <c r="G101" i="72"/>
  <c r="H101" i="72"/>
  <c r="I101" i="72"/>
  <c r="K101" i="72"/>
  <c r="L101" i="72"/>
  <c r="N101" i="72"/>
  <c r="A131" i="72"/>
  <c r="A130" i="72"/>
  <c r="A129" i="72"/>
  <c r="A128" i="72"/>
  <c r="A127" i="72"/>
  <c r="A126" i="72"/>
  <c r="A125" i="72"/>
  <c r="A124" i="72"/>
  <c r="A123" i="72"/>
  <c r="A122" i="72"/>
  <c r="A132" i="50"/>
  <c r="A131" i="50"/>
  <c r="A130" i="50"/>
  <c r="A129" i="50"/>
  <c r="A128" i="50"/>
  <c r="A127" i="50"/>
  <c r="A126" i="50"/>
  <c r="A125" i="50"/>
  <c r="A124" i="50"/>
  <c r="A123" i="50"/>
  <c r="A78" i="89"/>
  <c r="A77" i="89"/>
  <c r="A76" i="89"/>
  <c r="A75" i="89"/>
  <c r="A74" i="89"/>
  <c r="A73" i="89"/>
  <c r="A72" i="89"/>
  <c r="A71" i="89"/>
  <c r="A70" i="89"/>
  <c r="A311" i="78"/>
  <c r="A310" i="78"/>
  <c r="A309" i="78"/>
  <c r="A308" i="78"/>
  <c r="A307" i="78"/>
  <c r="A306" i="78"/>
  <c r="A305" i="78"/>
  <c r="A304" i="78"/>
  <c r="A303" i="78"/>
  <c r="A302" i="78"/>
  <c r="A311" i="77"/>
  <c r="A310" i="77"/>
  <c r="A309" i="77"/>
  <c r="A308" i="77"/>
  <c r="A307" i="77"/>
  <c r="A306" i="77"/>
  <c r="A305" i="77"/>
  <c r="A304" i="77"/>
  <c r="A303" i="77"/>
  <c r="A302" i="77"/>
  <c r="P2" i="89"/>
  <c r="O2" i="89"/>
  <c r="P3" i="89"/>
  <c r="O3" i="89"/>
  <c r="P4" i="89"/>
  <c r="O4" i="89"/>
  <c r="AA122" i="72" l="1"/>
  <c r="U122" i="72"/>
  <c r="V122" i="72"/>
  <c r="W122" i="72"/>
  <c r="X122" i="72"/>
  <c r="Y122" i="72"/>
  <c r="Z122" i="72"/>
  <c r="D122" i="72"/>
  <c r="P122" i="72"/>
  <c r="L122" i="72"/>
  <c r="O122" i="72"/>
  <c r="I122" i="72"/>
  <c r="J122" i="72"/>
  <c r="K122" i="72"/>
  <c r="N122" i="72"/>
  <c r="Q122" i="72"/>
  <c r="E122" i="72"/>
  <c r="G122" i="72"/>
  <c r="H122" i="72"/>
  <c r="R122" i="72"/>
  <c r="S122" i="72"/>
  <c r="T122" i="72"/>
  <c r="F122" i="72"/>
  <c r="U128" i="72"/>
  <c r="V128" i="72"/>
  <c r="W128" i="72"/>
  <c r="X128" i="72"/>
  <c r="AA128" i="72"/>
  <c r="Y128" i="72"/>
  <c r="Z128" i="72"/>
  <c r="J128" i="72"/>
  <c r="O128" i="72"/>
  <c r="E128" i="72"/>
  <c r="R128" i="72"/>
  <c r="L128" i="72"/>
  <c r="M128" i="72"/>
  <c r="N128" i="72"/>
  <c r="P128" i="72"/>
  <c r="Q128" i="72"/>
  <c r="G128" i="72"/>
  <c r="K128" i="72"/>
  <c r="D128" i="72"/>
  <c r="F128" i="72"/>
  <c r="H128" i="72"/>
  <c r="I128" i="72"/>
  <c r="S128" i="72"/>
  <c r="T128" i="72"/>
  <c r="U123" i="72"/>
  <c r="V123" i="72"/>
  <c r="W123" i="72"/>
  <c r="AA123" i="72"/>
  <c r="K123" i="72"/>
  <c r="H123" i="72"/>
  <c r="I123" i="72"/>
  <c r="L123" i="72"/>
  <c r="J123" i="72"/>
  <c r="X123" i="72"/>
  <c r="N123" i="72"/>
  <c r="Y123" i="72"/>
  <c r="O123" i="72"/>
  <c r="Z123" i="72"/>
  <c r="T123" i="72"/>
  <c r="P123" i="72"/>
  <c r="G123" i="72"/>
  <c r="Q123" i="72"/>
  <c r="D123" i="72"/>
  <c r="E123" i="72"/>
  <c r="F123" i="72"/>
  <c r="R123" i="72"/>
  <c r="S123" i="72"/>
  <c r="U127" i="72"/>
  <c r="V127" i="72"/>
  <c r="W127" i="72"/>
  <c r="X127" i="72"/>
  <c r="O127" i="72"/>
  <c r="AA127" i="72"/>
  <c r="F127" i="72"/>
  <c r="S127" i="72"/>
  <c r="G127" i="72"/>
  <c r="T127" i="72"/>
  <c r="I127" i="72"/>
  <c r="L127" i="72"/>
  <c r="M127" i="72"/>
  <c r="N127" i="72"/>
  <c r="P127" i="72"/>
  <c r="E127" i="72"/>
  <c r="H127" i="72"/>
  <c r="J127" i="72"/>
  <c r="Z127" i="72"/>
  <c r="D127" i="72"/>
  <c r="K127" i="72"/>
  <c r="Q127" i="72"/>
  <c r="R127" i="72"/>
  <c r="Y127" i="72"/>
  <c r="Z129" i="72"/>
  <c r="AA129" i="72"/>
  <c r="U129" i="72"/>
  <c r="V129" i="72"/>
  <c r="W129" i="72"/>
  <c r="X129" i="72"/>
  <c r="Y129" i="72"/>
  <c r="E129" i="72"/>
  <c r="Q129" i="72"/>
  <c r="K129" i="72"/>
  <c r="N129" i="72"/>
  <c r="J129" i="72"/>
  <c r="L129" i="72"/>
  <c r="M129" i="72"/>
  <c r="O129" i="72"/>
  <c r="P129" i="72"/>
  <c r="D129" i="72"/>
  <c r="F129" i="72"/>
  <c r="I129" i="72"/>
  <c r="R129" i="72"/>
  <c r="S129" i="72"/>
  <c r="T129" i="72"/>
  <c r="G129" i="72"/>
  <c r="H129" i="72"/>
  <c r="U125" i="72"/>
  <c r="X125" i="72"/>
  <c r="Y125" i="72"/>
  <c r="Z125" i="72"/>
  <c r="AA125" i="72"/>
  <c r="W125" i="72"/>
  <c r="N125" i="72"/>
  <c r="O125" i="72"/>
  <c r="D125" i="72"/>
  <c r="Q125" i="72"/>
  <c r="J125" i="72"/>
  <c r="K125" i="72"/>
  <c r="L125" i="72"/>
  <c r="P125" i="72"/>
  <c r="R125" i="72"/>
  <c r="F125" i="72"/>
  <c r="H125" i="72"/>
  <c r="I125" i="72"/>
  <c r="V125" i="72"/>
  <c r="E125" i="72"/>
  <c r="G125" i="72"/>
  <c r="S125" i="72"/>
  <c r="T125" i="72"/>
  <c r="Y124" i="72"/>
  <c r="Z124" i="72"/>
  <c r="AA124" i="72"/>
  <c r="U124" i="72"/>
  <c r="V124" i="72"/>
  <c r="W124" i="72"/>
  <c r="F124" i="72"/>
  <c r="R124" i="72"/>
  <c r="D124" i="72"/>
  <c r="Q124" i="72"/>
  <c r="E124" i="72"/>
  <c r="S124" i="72"/>
  <c r="H124" i="72"/>
  <c r="K124" i="72"/>
  <c r="L124" i="72"/>
  <c r="N124" i="72"/>
  <c r="X124" i="72"/>
  <c r="T124" i="72"/>
  <c r="O124" i="72"/>
  <c r="P124" i="72"/>
  <c r="I124" i="72"/>
  <c r="G124" i="72"/>
  <c r="J124" i="72"/>
  <c r="W126" i="72"/>
  <c r="X126" i="72"/>
  <c r="Y126" i="72"/>
  <c r="Z126" i="72"/>
  <c r="V126" i="72"/>
  <c r="AA126" i="72"/>
  <c r="U126" i="72"/>
  <c r="H126" i="72"/>
  <c r="T126" i="72"/>
  <c r="J126" i="72"/>
  <c r="K126" i="72"/>
  <c r="M126" i="72"/>
  <c r="L126" i="72"/>
  <c r="N126" i="72"/>
  <c r="O126" i="72"/>
  <c r="P126" i="72"/>
  <c r="Q126" i="72"/>
  <c r="R126" i="72"/>
  <c r="D126" i="72"/>
  <c r="E126" i="72"/>
  <c r="S126" i="72"/>
  <c r="F126" i="72"/>
  <c r="G126" i="72"/>
  <c r="I126" i="72"/>
  <c r="U130" i="72"/>
  <c r="V130" i="72"/>
  <c r="W130" i="72"/>
  <c r="X130" i="72"/>
  <c r="Y130" i="72"/>
  <c r="Z130" i="72"/>
  <c r="L130" i="72"/>
  <c r="G130" i="72"/>
  <c r="T130" i="72"/>
  <c r="AA130" i="72"/>
  <c r="J130" i="72"/>
  <c r="I130" i="72"/>
  <c r="K130" i="72"/>
  <c r="M130" i="72"/>
  <c r="N130" i="72"/>
  <c r="D130" i="72"/>
  <c r="S130" i="72"/>
  <c r="P130" i="72"/>
  <c r="Q130" i="72"/>
  <c r="F130" i="72"/>
  <c r="E130" i="72"/>
  <c r="H130" i="72"/>
  <c r="O130" i="72"/>
  <c r="R130" i="72"/>
  <c r="X131" i="72"/>
  <c r="Y131" i="72"/>
  <c r="Z131" i="72"/>
  <c r="AA131" i="72"/>
  <c r="W131" i="72"/>
  <c r="U131" i="72"/>
  <c r="V131" i="72"/>
  <c r="G131" i="72"/>
  <c r="S131" i="72"/>
  <c r="P131" i="72"/>
  <c r="F131" i="72"/>
  <c r="T131" i="72"/>
  <c r="I131" i="72"/>
  <c r="J131" i="72"/>
  <c r="K131" i="72"/>
  <c r="L131" i="72"/>
  <c r="M131" i="72"/>
  <c r="R131" i="72"/>
  <c r="O131" i="72"/>
  <c r="Q131" i="72"/>
  <c r="N131" i="72"/>
  <c r="D131" i="72"/>
  <c r="E131" i="72"/>
  <c r="H131" i="72"/>
  <c r="Q308" i="77"/>
  <c r="R308" i="77"/>
  <c r="S308" i="77"/>
  <c r="P308" i="77"/>
  <c r="Q309" i="77"/>
  <c r="R309" i="77"/>
  <c r="P309" i="77"/>
  <c r="S309" i="77"/>
  <c r="R302" i="77"/>
  <c r="S302" i="77"/>
  <c r="P302" i="77"/>
  <c r="Q302" i="77"/>
  <c r="R310" i="77"/>
  <c r="S310" i="77"/>
  <c r="Q310" i="77"/>
  <c r="P310" i="77"/>
  <c r="S307" i="77"/>
  <c r="Q307" i="77"/>
  <c r="R307" i="77"/>
  <c r="P307" i="77"/>
  <c r="S303" i="77"/>
  <c r="P303" i="77"/>
  <c r="Q303" i="77"/>
  <c r="R303" i="77"/>
  <c r="S311" i="77"/>
  <c r="Q311" i="77"/>
  <c r="R311" i="77"/>
  <c r="P311" i="77"/>
  <c r="Q304" i="77"/>
  <c r="S304" i="77"/>
  <c r="P304" i="77"/>
  <c r="R304" i="77"/>
  <c r="Q305" i="77"/>
  <c r="R305" i="77"/>
  <c r="S305" i="77"/>
  <c r="P305" i="77"/>
  <c r="R306" i="77"/>
  <c r="S306" i="77"/>
  <c r="Q306" i="77"/>
  <c r="P306" i="77"/>
  <c r="A294" i="77"/>
  <c r="A293" i="77"/>
  <c r="A292" i="77"/>
  <c r="A291" i="77"/>
  <c r="A290" i="77"/>
  <c r="A289" i="77"/>
  <c r="A288" i="77"/>
  <c r="A287" i="77"/>
  <c r="A286" i="77"/>
  <c r="A285" i="77"/>
  <c r="A277" i="77"/>
  <c r="A276" i="77"/>
  <c r="A275" i="77"/>
  <c r="A274" i="77"/>
  <c r="A273" i="77"/>
  <c r="A272" i="77"/>
  <c r="A271" i="77"/>
  <c r="A270" i="77"/>
  <c r="A269" i="77"/>
  <c r="A268" i="77"/>
  <c r="A260" i="77"/>
  <c r="A259" i="77"/>
  <c r="A258" i="77"/>
  <c r="A257" i="77"/>
  <c r="A256" i="77"/>
  <c r="A255" i="77"/>
  <c r="A254" i="77"/>
  <c r="A253" i="77"/>
  <c r="A252" i="77"/>
  <c r="A251" i="77"/>
  <c r="A243" i="77"/>
  <c r="A242" i="77"/>
  <c r="A241" i="77"/>
  <c r="A240" i="77"/>
  <c r="A239" i="77"/>
  <c r="A238" i="77"/>
  <c r="A237" i="77"/>
  <c r="A236" i="77"/>
  <c r="A235" i="77"/>
  <c r="A234" i="77"/>
  <c r="A233" i="77"/>
  <c r="A232" i="77"/>
  <c r="A231" i="77"/>
  <c r="A230" i="77"/>
  <c r="A229" i="77"/>
  <c r="A228" i="77"/>
  <c r="A227" i="77"/>
  <c r="A226" i="77"/>
  <c r="A225" i="77"/>
  <c r="A217" i="77"/>
  <c r="A216" i="77"/>
  <c r="A215" i="77"/>
  <c r="A214" i="77"/>
  <c r="A213" i="77"/>
  <c r="A212" i="77"/>
  <c r="A211" i="77"/>
  <c r="A210" i="77"/>
  <c r="A209" i="77"/>
  <c r="A208" i="77"/>
  <c r="A200" i="77"/>
  <c r="A199" i="77"/>
  <c r="A198" i="77"/>
  <c r="A197" i="77"/>
  <c r="A196" i="77"/>
  <c r="A195" i="77"/>
  <c r="A194" i="77"/>
  <c r="A193" i="77"/>
  <c r="A192" i="77"/>
  <c r="A191" i="77"/>
  <c r="A183" i="77"/>
  <c r="A182" i="77"/>
  <c r="A181" i="77"/>
  <c r="A180" i="77"/>
  <c r="A179" i="77"/>
  <c r="A178" i="77"/>
  <c r="A177" i="77"/>
  <c r="A176" i="77"/>
  <c r="A175" i="77"/>
  <c r="A174" i="77"/>
  <c r="A166" i="77"/>
  <c r="A165" i="77"/>
  <c r="A164" i="77"/>
  <c r="A163" i="77"/>
  <c r="A162" i="77"/>
  <c r="A161" i="77"/>
  <c r="A160" i="77"/>
  <c r="A159" i="77"/>
  <c r="A158" i="77"/>
  <c r="A157" i="77"/>
  <c r="A149" i="77"/>
  <c r="A148" i="77"/>
  <c r="A147" i="77"/>
  <c r="A146" i="77"/>
  <c r="A145" i="77"/>
  <c r="A144" i="77"/>
  <c r="A143" i="77"/>
  <c r="A142" i="77"/>
  <c r="A141" i="77"/>
  <c r="A140" i="77"/>
  <c r="A132" i="77"/>
  <c r="A131" i="77"/>
  <c r="A130" i="77"/>
  <c r="A129" i="77"/>
  <c r="A128" i="77"/>
  <c r="A127" i="77"/>
  <c r="A126" i="77"/>
  <c r="A125" i="77"/>
  <c r="A124" i="77"/>
  <c r="A123" i="77"/>
  <c r="A115" i="77"/>
  <c r="A114" i="77"/>
  <c r="A113" i="77"/>
  <c r="A112" i="77"/>
  <c r="A111" i="77"/>
  <c r="A110" i="77"/>
  <c r="A109" i="77"/>
  <c r="A108" i="77"/>
  <c r="A107" i="77"/>
  <c r="A106" i="77"/>
  <c r="A105" i="77"/>
  <c r="A104" i="77"/>
  <c r="A103" i="77"/>
  <c r="A102" i="77"/>
  <c r="A101" i="77"/>
  <c r="A100" i="77"/>
  <c r="A99" i="77"/>
  <c r="A98" i="77"/>
  <c r="A97" i="77"/>
  <c r="A89" i="77"/>
  <c r="A88" i="77"/>
  <c r="A87" i="77"/>
  <c r="A86" i="77"/>
  <c r="A85" i="77"/>
  <c r="A77" i="77"/>
  <c r="A76" i="77"/>
  <c r="A75" i="77"/>
  <c r="A74" i="77"/>
  <c r="A73" i="77"/>
  <c r="A72" i="77"/>
  <c r="A71" i="77"/>
  <c r="A70" i="77"/>
  <c r="A69" i="77"/>
  <c r="A68" i="77"/>
  <c r="A60" i="77"/>
  <c r="A59" i="77"/>
  <c r="A58" i="77"/>
  <c r="A57" i="77"/>
  <c r="A56" i="77"/>
  <c r="A55" i="77"/>
  <c r="A54" i="77"/>
  <c r="A53" i="77"/>
  <c r="A52" i="77"/>
  <c r="A51" i="77"/>
  <c r="A43" i="77"/>
  <c r="A42" i="77"/>
  <c r="A41" i="77"/>
  <c r="A40" i="77"/>
  <c r="A39" i="77"/>
  <c r="A38" i="77"/>
  <c r="A37" i="77"/>
  <c r="A36" i="77"/>
  <c r="A35" i="77"/>
  <c r="A34" i="77"/>
  <c r="A26" i="77"/>
  <c r="A25" i="77"/>
  <c r="A24" i="77"/>
  <c r="A23" i="77"/>
  <c r="A22" i="77"/>
  <c r="A14" i="77"/>
  <c r="A13" i="77"/>
  <c r="A12" i="77"/>
  <c r="A11" i="77"/>
  <c r="A10" i="77"/>
  <c r="A9" i="77"/>
  <c r="A8" i="77"/>
  <c r="A7" i="77"/>
  <c r="A6" i="77"/>
  <c r="A294" i="78"/>
  <c r="A293" i="78"/>
  <c r="A292" i="78"/>
  <c r="A291" i="78"/>
  <c r="A290" i="78"/>
  <c r="A289" i="78"/>
  <c r="A288" i="78"/>
  <c r="A287" i="78"/>
  <c r="A286" i="78"/>
  <c r="A285" i="78"/>
  <c r="A277" i="78"/>
  <c r="A276" i="78"/>
  <c r="A275" i="78"/>
  <c r="A274" i="78"/>
  <c r="A273" i="78"/>
  <c r="A272" i="78"/>
  <c r="A271" i="78"/>
  <c r="A270" i="78"/>
  <c r="A269" i="78"/>
  <c r="A268" i="78"/>
  <c r="A260" i="78"/>
  <c r="A259" i="78"/>
  <c r="A258" i="78"/>
  <c r="A257" i="78"/>
  <c r="A256" i="78"/>
  <c r="A255" i="78"/>
  <c r="A254" i="78"/>
  <c r="A253" i="78"/>
  <c r="A252" i="78"/>
  <c r="A251" i="78"/>
  <c r="A243" i="78"/>
  <c r="A242" i="78"/>
  <c r="A241" i="78"/>
  <c r="A240" i="78"/>
  <c r="A239" i="78"/>
  <c r="A238" i="78"/>
  <c r="A237" i="78"/>
  <c r="A236" i="78"/>
  <c r="A235" i="78"/>
  <c r="A234" i="78"/>
  <c r="A233" i="78"/>
  <c r="A232" i="78"/>
  <c r="A231" i="78"/>
  <c r="A230" i="78"/>
  <c r="A229" i="78"/>
  <c r="A228" i="78"/>
  <c r="A227" i="78"/>
  <c r="A226" i="78"/>
  <c r="A225" i="78"/>
  <c r="A217" i="78"/>
  <c r="A216" i="78"/>
  <c r="A215" i="78"/>
  <c r="A214" i="78"/>
  <c r="A213" i="78"/>
  <c r="A212" i="78"/>
  <c r="A211" i="78"/>
  <c r="A210" i="78"/>
  <c r="A209" i="78"/>
  <c r="A208" i="78"/>
  <c r="A200" i="78"/>
  <c r="A199" i="78"/>
  <c r="A198" i="78"/>
  <c r="A197" i="78"/>
  <c r="A196" i="78"/>
  <c r="A195" i="78"/>
  <c r="A194" i="78"/>
  <c r="A193" i="78"/>
  <c r="A192" i="78"/>
  <c r="A191" i="78"/>
  <c r="A183" i="78"/>
  <c r="A182" i="78"/>
  <c r="A181" i="78"/>
  <c r="A180" i="78"/>
  <c r="A179" i="78"/>
  <c r="A178" i="78"/>
  <c r="A177" i="78"/>
  <c r="A176" i="78"/>
  <c r="A175" i="78"/>
  <c r="A174" i="78"/>
  <c r="A166" i="78"/>
  <c r="A165" i="78"/>
  <c r="A164" i="78"/>
  <c r="A163" i="78"/>
  <c r="A162" i="78"/>
  <c r="A161" i="78"/>
  <c r="A160" i="78"/>
  <c r="A159" i="78"/>
  <c r="A158" i="78"/>
  <c r="A157" i="78"/>
  <c r="A149" i="78"/>
  <c r="A148" i="78"/>
  <c r="A147" i="78"/>
  <c r="A146" i="78"/>
  <c r="A145" i="78"/>
  <c r="A144" i="78"/>
  <c r="A143" i="78"/>
  <c r="A142" i="78"/>
  <c r="A141" i="78"/>
  <c r="A140" i="78"/>
  <c r="A132" i="78"/>
  <c r="A131" i="78"/>
  <c r="A130" i="78"/>
  <c r="A129" i="78"/>
  <c r="A128" i="78"/>
  <c r="A127" i="78"/>
  <c r="A126" i="78"/>
  <c r="A125" i="78"/>
  <c r="A124" i="78"/>
  <c r="A123" i="78"/>
  <c r="A115" i="78"/>
  <c r="A114" i="78"/>
  <c r="A113" i="78"/>
  <c r="A112" i="78"/>
  <c r="A111" i="78"/>
  <c r="A110" i="78"/>
  <c r="A109" i="78"/>
  <c r="A108" i="78"/>
  <c r="A107" i="78"/>
  <c r="A106" i="78"/>
  <c r="A105" i="78"/>
  <c r="A104" i="78"/>
  <c r="A103" i="78"/>
  <c r="A102" i="78"/>
  <c r="A101" i="78"/>
  <c r="A100" i="78"/>
  <c r="A99" i="78"/>
  <c r="A98" i="78"/>
  <c r="A97" i="78"/>
  <c r="A89" i="78"/>
  <c r="A88" i="78"/>
  <c r="A87" i="78"/>
  <c r="A86" i="78"/>
  <c r="A85" i="78"/>
  <c r="A77" i="78"/>
  <c r="A76" i="78"/>
  <c r="A75" i="78"/>
  <c r="A74" i="78"/>
  <c r="A73" i="78"/>
  <c r="A72" i="78"/>
  <c r="A71" i="78"/>
  <c r="A70" i="78"/>
  <c r="A69" i="78"/>
  <c r="A68" i="78"/>
  <c r="A60" i="78"/>
  <c r="A59" i="78"/>
  <c r="A58" i="78"/>
  <c r="A57" i="78"/>
  <c r="A56" i="78"/>
  <c r="A55" i="78"/>
  <c r="A54" i="78"/>
  <c r="A53" i="78"/>
  <c r="A52" i="78"/>
  <c r="A51" i="78"/>
  <c r="A43" i="78"/>
  <c r="A42" i="78"/>
  <c r="A26" i="78"/>
  <c r="A25" i="78"/>
  <c r="A24" i="78"/>
  <c r="A23" i="78"/>
  <c r="A22" i="78"/>
  <c r="A14" i="78"/>
  <c r="A13" i="78"/>
  <c r="A12" i="78"/>
  <c r="A11" i="78"/>
  <c r="A10" i="78"/>
  <c r="A9" i="78"/>
  <c r="A8" i="78"/>
  <c r="A7" i="78"/>
  <c r="A310" i="72"/>
  <c r="A309" i="72"/>
  <c r="A308" i="72"/>
  <c r="A307" i="72"/>
  <c r="A306" i="72"/>
  <c r="A305" i="72"/>
  <c r="A304" i="72"/>
  <c r="A303" i="72"/>
  <c r="A302" i="72"/>
  <c r="A301" i="72"/>
  <c r="A293" i="72"/>
  <c r="A292" i="72"/>
  <c r="A291" i="72"/>
  <c r="A290" i="72"/>
  <c r="A289" i="72"/>
  <c r="A288" i="72"/>
  <c r="A287" i="72"/>
  <c r="A286" i="72"/>
  <c r="A285" i="72"/>
  <c r="A284" i="72"/>
  <c r="A276" i="72"/>
  <c r="A275" i="72"/>
  <c r="A274" i="72"/>
  <c r="A273" i="72"/>
  <c r="A272" i="72"/>
  <c r="A271" i="72"/>
  <c r="A270" i="72"/>
  <c r="A269" i="72"/>
  <c r="A268" i="72"/>
  <c r="A267" i="72"/>
  <c r="A259" i="72"/>
  <c r="A258" i="72"/>
  <c r="A257" i="72"/>
  <c r="A256" i="72"/>
  <c r="A255" i="72"/>
  <c r="A254" i="72"/>
  <c r="A253" i="72"/>
  <c r="A252" i="72"/>
  <c r="A251" i="72"/>
  <c r="A250" i="72"/>
  <c r="A248" i="72"/>
  <c r="A247" i="72"/>
  <c r="A246" i="72"/>
  <c r="A245" i="72"/>
  <c r="A244" i="72"/>
  <c r="A243" i="72"/>
  <c r="A242" i="72"/>
  <c r="A241" i="72"/>
  <c r="A233" i="72"/>
  <c r="A232" i="72"/>
  <c r="A231" i="72"/>
  <c r="A230" i="72"/>
  <c r="A229" i="72"/>
  <c r="A228" i="72"/>
  <c r="A227" i="72"/>
  <c r="A226" i="72"/>
  <c r="A225" i="72"/>
  <c r="A224" i="72"/>
  <c r="A216" i="72"/>
  <c r="A215" i="72"/>
  <c r="A214" i="72"/>
  <c r="A213" i="72"/>
  <c r="A212" i="72"/>
  <c r="A211" i="72"/>
  <c r="A210" i="72"/>
  <c r="A209" i="72"/>
  <c r="A208" i="72"/>
  <c r="A207" i="72"/>
  <c r="A199" i="72"/>
  <c r="A198" i="72"/>
  <c r="A197" i="72"/>
  <c r="A196" i="72"/>
  <c r="A195" i="72"/>
  <c r="A194" i="72"/>
  <c r="A193" i="72"/>
  <c r="A192" i="72"/>
  <c r="A191" i="72"/>
  <c r="A190" i="72"/>
  <c r="A182" i="72"/>
  <c r="A181" i="72"/>
  <c r="A180" i="72"/>
  <c r="A179" i="72"/>
  <c r="A178" i="72"/>
  <c r="A177" i="72"/>
  <c r="A176" i="72"/>
  <c r="A175" i="72"/>
  <c r="A174" i="72"/>
  <c r="A173" i="72"/>
  <c r="A165" i="72"/>
  <c r="A164" i="72"/>
  <c r="A163" i="72"/>
  <c r="A162" i="72"/>
  <c r="A161" i="72"/>
  <c r="A160" i="72"/>
  <c r="A159" i="72"/>
  <c r="A158" i="72"/>
  <c r="A157" i="72"/>
  <c r="A156" i="72"/>
  <c r="A148" i="72"/>
  <c r="A147" i="72"/>
  <c r="A146" i="72"/>
  <c r="A145" i="72"/>
  <c r="A144" i="72"/>
  <c r="A143" i="72"/>
  <c r="A142" i="72"/>
  <c r="A141" i="72"/>
  <c r="A140" i="72"/>
  <c r="A139" i="72"/>
  <c r="A114" i="72"/>
  <c r="A113" i="72"/>
  <c r="A112" i="72"/>
  <c r="A111" i="72"/>
  <c r="A110" i="72"/>
  <c r="A109" i="72"/>
  <c r="A108" i="72"/>
  <c r="A107" i="72"/>
  <c r="A106" i="72"/>
  <c r="A105" i="72"/>
  <c r="A104" i="72"/>
  <c r="A103" i="72"/>
  <c r="A102" i="72"/>
  <c r="A100" i="72"/>
  <c r="A99" i="72"/>
  <c r="A98" i="72"/>
  <c r="A97" i="72"/>
  <c r="A96" i="72"/>
  <c r="A88" i="72"/>
  <c r="A87" i="72"/>
  <c r="A86" i="72"/>
  <c r="A85" i="72"/>
  <c r="A84" i="72"/>
  <c r="A76" i="72"/>
  <c r="A75" i="72"/>
  <c r="A74" i="72"/>
  <c r="A73" i="72"/>
  <c r="A72" i="72"/>
  <c r="A71" i="72"/>
  <c r="A70" i="72"/>
  <c r="A69" i="72"/>
  <c r="A68" i="72"/>
  <c r="A67" i="72"/>
  <c r="A59" i="72"/>
  <c r="A58" i="72"/>
  <c r="A57" i="72"/>
  <c r="A56" i="72"/>
  <c r="A55" i="72"/>
  <c r="A54" i="72"/>
  <c r="A53" i="72"/>
  <c r="A52" i="72"/>
  <c r="A51" i="72"/>
  <c r="A50" i="72"/>
  <c r="A42" i="72"/>
  <c r="A41" i="72"/>
  <c r="A40" i="72"/>
  <c r="A39" i="72"/>
  <c r="A38" i="72"/>
  <c r="A37" i="72"/>
  <c r="A36" i="72"/>
  <c r="A35" i="72"/>
  <c r="A34" i="72"/>
  <c r="A33" i="72"/>
  <c r="A25" i="72"/>
  <c r="A24" i="72"/>
  <c r="A23" i="72"/>
  <c r="A22" i="72"/>
  <c r="A21" i="72"/>
  <c r="A13" i="72"/>
  <c r="A12" i="72"/>
  <c r="A11" i="72"/>
  <c r="A311" i="50"/>
  <c r="A310" i="50"/>
  <c r="A309" i="50"/>
  <c r="A308" i="50"/>
  <c r="A307" i="50"/>
  <c r="A306" i="50"/>
  <c r="A305" i="50"/>
  <c r="A304" i="50"/>
  <c r="A303" i="50"/>
  <c r="A302" i="50"/>
  <c r="A294" i="50"/>
  <c r="A293" i="50"/>
  <c r="A292" i="50"/>
  <c r="A291" i="50"/>
  <c r="A290" i="50"/>
  <c r="A289" i="50"/>
  <c r="A288" i="50"/>
  <c r="A287" i="50"/>
  <c r="A286" i="50"/>
  <c r="A285" i="50"/>
  <c r="A277" i="50"/>
  <c r="A276" i="50"/>
  <c r="A275" i="50"/>
  <c r="A274" i="50"/>
  <c r="A273" i="50"/>
  <c r="A272" i="50"/>
  <c r="A271" i="50"/>
  <c r="A270" i="50"/>
  <c r="A269" i="50"/>
  <c r="A268" i="50"/>
  <c r="A260" i="50"/>
  <c r="A259" i="50"/>
  <c r="A258" i="50"/>
  <c r="A257" i="50"/>
  <c r="A256" i="50"/>
  <c r="A255" i="50"/>
  <c r="A254" i="50"/>
  <c r="A253" i="50"/>
  <c r="A252" i="50"/>
  <c r="A251" i="50"/>
  <c r="A249" i="50"/>
  <c r="A248" i="50"/>
  <c r="A247" i="50"/>
  <c r="A246" i="50"/>
  <c r="A245" i="50"/>
  <c r="A244" i="50"/>
  <c r="A243" i="50"/>
  <c r="A242" i="50"/>
  <c r="A234" i="50"/>
  <c r="A233" i="50"/>
  <c r="A232" i="50"/>
  <c r="A231" i="50"/>
  <c r="A230" i="50"/>
  <c r="A229" i="50"/>
  <c r="A228" i="50"/>
  <c r="A227" i="50"/>
  <c r="A226" i="50"/>
  <c r="A225" i="50"/>
  <c r="A217" i="50"/>
  <c r="A216" i="50"/>
  <c r="A215" i="50"/>
  <c r="A214" i="50"/>
  <c r="A213" i="50"/>
  <c r="A212" i="50"/>
  <c r="A211" i="50"/>
  <c r="A210" i="50"/>
  <c r="A209" i="50"/>
  <c r="A208" i="50"/>
  <c r="A200" i="50"/>
  <c r="A199" i="50"/>
  <c r="A198" i="50"/>
  <c r="A197" i="50"/>
  <c r="A196" i="50"/>
  <c r="A195" i="50"/>
  <c r="A194" i="50"/>
  <c r="A193" i="50"/>
  <c r="A192" i="50"/>
  <c r="A191" i="50"/>
  <c r="A183" i="50"/>
  <c r="A182" i="50"/>
  <c r="A181" i="50"/>
  <c r="A180" i="50"/>
  <c r="A179" i="50"/>
  <c r="A178" i="50"/>
  <c r="A177" i="50"/>
  <c r="A176" i="50"/>
  <c r="A175" i="50"/>
  <c r="A174" i="50"/>
  <c r="A166" i="50"/>
  <c r="A165" i="50"/>
  <c r="A164" i="50"/>
  <c r="A163" i="50"/>
  <c r="A162" i="50"/>
  <c r="A161" i="50"/>
  <c r="A160" i="50"/>
  <c r="A159" i="50"/>
  <c r="A158" i="50"/>
  <c r="A157" i="50"/>
  <c r="A149" i="50"/>
  <c r="A148" i="50"/>
  <c r="A147" i="50"/>
  <c r="A146" i="50"/>
  <c r="A145" i="50"/>
  <c r="A144" i="50"/>
  <c r="A143" i="50"/>
  <c r="A142" i="50"/>
  <c r="A141" i="50"/>
  <c r="A140" i="50"/>
  <c r="A115" i="50"/>
  <c r="A114" i="50"/>
  <c r="A113" i="50"/>
  <c r="A112" i="50"/>
  <c r="A111" i="50"/>
  <c r="A110" i="50"/>
  <c r="A109" i="50"/>
  <c r="A108" i="50"/>
  <c r="A107" i="50"/>
  <c r="A106" i="50"/>
  <c r="A105" i="50"/>
  <c r="A104" i="50"/>
  <c r="A103" i="50"/>
  <c r="A101" i="50"/>
  <c r="A100" i="50"/>
  <c r="A99" i="50"/>
  <c r="A98" i="50"/>
  <c r="A97" i="50"/>
  <c r="A89" i="50"/>
  <c r="A88" i="50"/>
  <c r="A87" i="50"/>
  <c r="A86" i="50"/>
  <c r="A85" i="50"/>
  <c r="A77" i="50"/>
  <c r="A76" i="50"/>
  <c r="A75" i="50"/>
  <c r="A74" i="50"/>
  <c r="A73" i="50"/>
  <c r="A72" i="50"/>
  <c r="A71" i="50"/>
  <c r="A70" i="50"/>
  <c r="A69" i="50"/>
  <c r="A68" i="50"/>
  <c r="A60" i="50"/>
  <c r="A59" i="50"/>
  <c r="A58" i="50"/>
  <c r="A57" i="50"/>
  <c r="A56" i="50"/>
  <c r="A55" i="50"/>
  <c r="A54" i="50"/>
  <c r="A53" i="50"/>
  <c r="A52" i="50"/>
  <c r="A51" i="50"/>
  <c r="A43" i="50"/>
  <c r="A42" i="50"/>
  <c r="A41" i="50"/>
  <c r="A40" i="50"/>
  <c r="A39" i="50"/>
  <c r="A38" i="50"/>
  <c r="A37" i="50"/>
  <c r="A36" i="50"/>
  <c r="A35" i="50"/>
  <c r="A34" i="50"/>
  <c r="A26" i="50"/>
  <c r="A25" i="50"/>
  <c r="A24" i="50"/>
  <c r="A23" i="50"/>
  <c r="A22" i="50"/>
  <c r="A14" i="50"/>
  <c r="A13" i="50"/>
  <c r="A12" i="50"/>
  <c r="A11" i="50"/>
  <c r="A10" i="50"/>
  <c r="A9" i="50"/>
  <c r="A8" i="50"/>
  <c r="A7" i="50"/>
  <c r="A6" i="50"/>
  <c r="A181" i="89"/>
  <c r="A180" i="89"/>
  <c r="A179" i="89"/>
  <c r="A178" i="89"/>
  <c r="A177" i="89"/>
  <c r="A176" i="89"/>
  <c r="A175" i="89"/>
  <c r="A174" i="89"/>
  <c r="A173" i="89"/>
  <c r="A172" i="89"/>
  <c r="A171" i="89"/>
  <c r="A170" i="89"/>
  <c r="A169" i="89"/>
  <c r="A168" i="89"/>
  <c r="A167" i="89"/>
  <c r="A166" i="89"/>
  <c r="A165" i="89"/>
  <c r="A164" i="89"/>
  <c r="A163" i="89"/>
  <c r="A162" i="89"/>
  <c r="A161" i="89"/>
  <c r="A160" i="89"/>
  <c r="A159" i="89"/>
  <c r="A158" i="89"/>
  <c r="A157" i="89"/>
  <c r="A156" i="89"/>
  <c r="A155" i="89"/>
  <c r="A154" i="89"/>
  <c r="A153" i="89"/>
  <c r="A152" i="89"/>
  <c r="A151" i="89"/>
  <c r="A150" i="89"/>
  <c r="A149" i="89"/>
  <c r="A148" i="89"/>
  <c r="A147" i="89"/>
  <c r="A146" i="89"/>
  <c r="A145" i="89"/>
  <c r="A143" i="89"/>
  <c r="A142" i="89"/>
  <c r="A141" i="89"/>
  <c r="A140" i="89"/>
  <c r="A139" i="89"/>
  <c r="A138" i="89"/>
  <c r="A137" i="89"/>
  <c r="A136" i="89"/>
  <c r="A135" i="89"/>
  <c r="A134" i="89"/>
  <c r="A133" i="89"/>
  <c r="A132" i="89"/>
  <c r="A131" i="89"/>
  <c r="A130" i="89"/>
  <c r="A129" i="89"/>
  <c r="A128" i="89"/>
  <c r="A127" i="89"/>
  <c r="A126" i="89"/>
  <c r="A125" i="89"/>
  <c r="A124" i="89"/>
  <c r="A123" i="89"/>
  <c r="A122" i="89"/>
  <c r="A121" i="89"/>
  <c r="A120" i="89"/>
  <c r="A119" i="89"/>
  <c r="A118" i="89"/>
  <c r="A117" i="89"/>
  <c r="A116" i="89"/>
  <c r="A115" i="89"/>
  <c r="A114" i="89"/>
  <c r="A113" i="89"/>
  <c r="A112" i="89"/>
  <c r="A111" i="89"/>
  <c r="A110" i="89"/>
  <c r="A109" i="89"/>
  <c r="A108" i="89"/>
  <c r="A107" i="89"/>
  <c r="A106" i="89"/>
  <c r="A105" i="89"/>
  <c r="A104" i="89"/>
  <c r="A103" i="89"/>
  <c r="A102" i="89"/>
  <c r="A101" i="89"/>
  <c r="A100" i="89"/>
  <c r="A99" i="89"/>
  <c r="A98" i="89"/>
  <c r="A97" i="89"/>
  <c r="A96" i="89"/>
  <c r="A95" i="89"/>
  <c r="A94" i="89"/>
  <c r="A93" i="89"/>
  <c r="A92" i="89"/>
  <c r="A91" i="89"/>
  <c r="A90" i="89"/>
  <c r="A89" i="89"/>
  <c r="A88" i="89"/>
  <c r="A87" i="89"/>
  <c r="A86" i="89"/>
  <c r="A85" i="89"/>
  <c r="A84" i="89"/>
  <c r="A83" i="89"/>
  <c r="A82" i="89"/>
  <c r="A81" i="89"/>
  <c r="A80" i="89"/>
  <c r="A79" i="89"/>
  <c r="A69" i="89"/>
  <c r="A68" i="89"/>
  <c r="A66" i="89"/>
  <c r="A65" i="89"/>
  <c r="A64" i="89"/>
  <c r="A63" i="89"/>
  <c r="A62" i="89"/>
  <c r="A61" i="89"/>
  <c r="A60" i="89"/>
  <c r="A59" i="89"/>
  <c r="A58" i="89"/>
  <c r="A56" i="89"/>
  <c r="A55" i="89"/>
  <c r="A54" i="89"/>
  <c r="A53" i="89"/>
  <c r="A52" i="89"/>
  <c r="A51" i="89"/>
  <c r="A50" i="89"/>
  <c r="A49" i="89"/>
  <c r="A48" i="89"/>
  <c r="A47" i="89"/>
  <c r="A46" i="89"/>
  <c r="A45" i="89"/>
  <c r="A44" i="89"/>
  <c r="A43" i="89"/>
  <c r="A42" i="89"/>
  <c r="A41" i="89"/>
  <c r="A40" i="89"/>
  <c r="A39" i="89"/>
  <c r="A38" i="89"/>
  <c r="A37" i="89"/>
  <c r="A36" i="89"/>
  <c r="A35" i="89"/>
  <c r="A34" i="89"/>
  <c r="A33" i="89"/>
  <c r="A32" i="89"/>
  <c r="A31" i="89"/>
  <c r="A30" i="89"/>
  <c r="A29" i="89"/>
  <c r="A28" i="89"/>
  <c r="A27" i="89"/>
  <c r="A26" i="89"/>
  <c r="A25" i="89"/>
  <c r="A24" i="89"/>
  <c r="A23" i="89"/>
  <c r="A22" i="89"/>
  <c r="A21" i="89"/>
  <c r="A20" i="89"/>
  <c r="A19" i="89"/>
  <c r="A18" i="89"/>
  <c r="A17" i="89"/>
  <c r="A16" i="89"/>
  <c r="A15" i="89"/>
  <c r="A14" i="89"/>
  <c r="A13" i="89"/>
  <c r="A12" i="89"/>
  <c r="A11" i="89"/>
  <c r="A10" i="89"/>
  <c r="A9" i="89"/>
  <c r="A8" i="89"/>
  <c r="A7" i="89"/>
  <c r="A6" i="89"/>
  <c r="A5" i="89"/>
  <c r="A182" i="89"/>
  <c r="V3" i="50"/>
  <c r="V13" i="72" l="1"/>
  <c r="W13" i="72"/>
  <c r="X13" i="72"/>
  <c r="Y13" i="72"/>
  <c r="U13" i="72"/>
  <c r="Z13" i="72"/>
  <c r="AA13" i="72"/>
  <c r="F13" i="72"/>
  <c r="R13" i="72"/>
  <c r="G13" i="72"/>
  <c r="S13" i="72"/>
  <c r="H13" i="72"/>
  <c r="T13" i="72"/>
  <c r="I13" i="72"/>
  <c r="Q13" i="72"/>
  <c r="D13" i="72"/>
  <c r="L13" i="72"/>
  <c r="M13" i="72"/>
  <c r="N13" i="72"/>
  <c r="O13" i="72"/>
  <c r="K13" i="72"/>
  <c r="E13" i="72"/>
  <c r="J13" i="72"/>
  <c r="P13" i="72"/>
  <c r="U39" i="72"/>
  <c r="V39" i="72"/>
  <c r="W39" i="72"/>
  <c r="X39" i="72"/>
  <c r="Y39" i="72"/>
  <c r="Z39" i="72"/>
  <c r="AA39" i="72"/>
  <c r="K39" i="72"/>
  <c r="I39" i="72"/>
  <c r="J39" i="72"/>
  <c r="L39" i="72"/>
  <c r="M39" i="72"/>
  <c r="Q39" i="72"/>
  <c r="R39" i="72"/>
  <c r="S39" i="72"/>
  <c r="T39" i="72"/>
  <c r="G39" i="72"/>
  <c r="H39" i="72"/>
  <c r="N39" i="72"/>
  <c r="O39" i="72"/>
  <c r="P39" i="72"/>
  <c r="D39" i="72"/>
  <c r="E39" i="72"/>
  <c r="F39" i="72"/>
  <c r="U58" i="72"/>
  <c r="V58" i="72"/>
  <c r="W58" i="72"/>
  <c r="AA58" i="72"/>
  <c r="I58" i="72"/>
  <c r="J58" i="72"/>
  <c r="K58" i="72"/>
  <c r="L58" i="72"/>
  <c r="D58" i="72"/>
  <c r="T58" i="72"/>
  <c r="E58" i="72"/>
  <c r="F58" i="72"/>
  <c r="G58" i="72"/>
  <c r="Y58" i="72"/>
  <c r="Z58" i="72"/>
  <c r="H58" i="72"/>
  <c r="M58" i="72"/>
  <c r="N58" i="72"/>
  <c r="X58" i="72"/>
  <c r="S58" i="72"/>
  <c r="O58" i="72"/>
  <c r="P58" i="72"/>
  <c r="Q58" i="72"/>
  <c r="R58" i="72"/>
  <c r="U84" i="72"/>
  <c r="V84" i="72"/>
  <c r="Z84" i="72"/>
  <c r="AA84" i="72"/>
  <c r="Y84" i="72"/>
  <c r="K84" i="72"/>
  <c r="N84" i="72"/>
  <c r="O84" i="72"/>
  <c r="P84" i="72"/>
  <c r="Q84" i="72"/>
  <c r="D84" i="72"/>
  <c r="R84" i="72"/>
  <c r="H84" i="72"/>
  <c r="I84" i="72"/>
  <c r="J84" i="72"/>
  <c r="L84" i="72"/>
  <c r="M84" i="72"/>
  <c r="W84" i="72"/>
  <c r="F84" i="72"/>
  <c r="G84" i="72"/>
  <c r="E84" i="72"/>
  <c r="X84" i="72"/>
  <c r="S84" i="72"/>
  <c r="T84" i="72"/>
  <c r="X140" i="72"/>
  <c r="W140" i="72"/>
  <c r="Y140" i="72"/>
  <c r="Z140" i="72"/>
  <c r="AA140" i="72"/>
  <c r="H140" i="72"/>
  <c r="T140" i="72"/>
  <c r="O140" i="72"/>
  <c r="P140" i="72"/>
  <c r="U140" i="72"/>
  <c r="D140" i="72"/>
  <c r="Q140" i="72"/>
  <c r="V140" i="72"/>
  <c r="E140" i="72"/>
  <c r="R140" i="72"/>
  <c r="K140" i="72"/>
  <c r="F140" i="72"/>
  <c r="G140" i="72"/>
  <c r="I140" i="72"/>
  <c r="J140" i="72"/>
  <c r="L140" i="72"/>
  <c r="N140" i="72"/>
  <c r="S140" i="72"/>
  <c r="U159" i="72"/>
  <c r="V159" i="72"/>
  <c r="W159" i="72"/>
  <c r="Y159" i="72"/>
  <c r="Z159" i="72"/>
  <c r="AA159" i="72"/>
  <c r="I159" i="72"/>
  <c r="F159" i="72"/>
  <c r="S159" i="72"/>
  <c r="G159" i="72"/>
  <c r="T159" i="72"/>
  <c r="H159" i="72"/>
  <c r="J159" i="72"/>
  <c r="X159" i="72"/>
  <c r="D159" i="72"/>
  <c r="Q159" i="72"/>
  <c r="E159" i="72"/>
  <c r="R159" i="72"/>
  <c r="O159" i="72"/>
  <c r="K159" i="72"/>
  <c r="L159" i="72"/>
  <c r="N159" i="72"/>
  <c r="P159" i="72"/>
  <c r="U178" i="72"/>
  <c r="V178" i="72"/>
  <c r="W178" i="72"/>
  <c r="X178" i="72"/>
  <c r="Y178" i="72"/>
  <c r="Z178" i="72"/>
  <c r="AA178" i="72"/>
  <c r="G178" i="72"/>
  <c r="S178" i="72"/>
  <c r="O178" i="72"/>
  <c r="P178" i="72"/>
  <c r="L178" i="72"/>
  <c r="T178" i="72"/>
  <c r="D178" i="72"/>
  <c r="E178" i="72"/>
  <c r="F178" i="72"/>
  <c r="H178" i="72"/>
  <c r="I178" i="72"/>
  <c r="R178" i="72"/>
  <c r="J178" i="72"/>
  <c r="Q178" i="72"/>
  <c r="K178" i="72"/>
  <c r="M178" i="72"/>
  <c r="N178" i="72"/>
  <c r="Y216" i="72"/>
  <c r="Z216" i="72"/>
  <c r="AA216" i="72"/>
  <c r="X216" i="72"/>
  <c r="W216" i="72"/>
  <c r="U216" i="72"/>
  <c r="V216" i="72"/>
  <c r="J216" i="72"/>
  <c r="K216" i="72"/>
  <c r="G216" i="72"/>
  <c r="S216" i="72"/>
  <c r="Q216" i="72"/>
  <c r="R216" i="72"/>
  <c r="D216" i="72"/>
  <c r="T216" i="72"/>
  <c r="E216" i="72"/>
  <c r="L216" i="72"/>
  <c r="M216" i="72"/>
  <c r="N216" i="72"/>
  <c r="F216" i="72"/>
  <c r="O216" i="72"/>
  <c r="P216" i="72"/>
  <c r="H216" i="72"/>
  <c r="I216" i="72"/>
  <c r="V242" i="72"/>
  <c r="Y242" i="72"/>
  <c r="U242" i="72"/>
  <c r="Z242" i="72"/>
  <c r="AA242" i="72"/>
  <c r="L242" i="72"/>
  <c r="X242" i="72"/>
  <c r="G242" i="72"/>
  <c r="T242" i="72"/>
  <c r="H242" i="72"/>
  <c r="I242" i="72"/>
  <c r="J242" i="72"/>
  <c r="S242" i="72"/>
  <c r="P242" i="72"/>
  <c r="D242" i="72"/>
  <c r="O242" i="72"/>
  <c r="E242" i="72"/>
  <c r="F242" i="72"/>
  <c r="K242" i="72"/>
  <c r="N242" i="72"/>
  <c r="W242" i="72"/>
  <c r="Q242" i="72"/>
  <c r="R242" i="72"/>
  <c r="U255" i="72"/>
  <c r="Y255" i="72"/>
  <c r="Z255" i="72"/>
  <c r="AA255" i="72"/>
  <c r="W255" i="72"/>
  <c r="X255" i="72"/>
  <c r="G255" i="72"/>
  <c r="S255" i="72"/>
  <c r="I255" i="72"/>
  <c r="J255" i="72"/>
  <c r="K255" i="72"/>
  <c r="L255" i="72"/>
  <c r="P255" i="72"/>
  <c r="D255" i="72"/>
  <c r="F255" i="72"/>
  <c r="H255" i="72"/>
  <c r="Q255" i="72"/>
  <c r="R255" i="72"/>
  <c r="V255" i="72"/>
  <c r="T255" i="72"/>
  <c r="E255" i="72"/>
  <c r="M255" i="72"/>
  <c r="N255" i="72"/>
  <c r="O255" i="72"/>
  <c r="AA274" i="72"/>
  <c r="V274" i="72"/>
  <c r="W274" i="72"/>
  <c r="X274" i="72"/>
  <c r="Y274" i="72"/>
  <c r="U274" i="72"/>
  <c r="Z274" i="72"/>
  <c r="L274" i="72"/>
  <c r="M274" i="72"/>
  <c r="N274" i="72"/>
  <c r="O274" i="72"/>
  <c r="G274" i="72"/>
  <c r="H274" i="72"/>
  <c r="D274" i="72"/>
  <c r="I274" i="72"/>
  <c r="P274" i="72"/>
  <c r="J274" i="72"/>
  <c r="K274" i="72"/>
  <c r="Q274" i="72"/>
  <c r="R274" i="72"/>
  <c r="S274" i="72"/>
  <c r="T274" i="72"/>
  <c r="E274" i="72"/>
  <c r="F274" i="72"/>
  <c r="Z293" i="72"/>
  <c r="AA293" i="72"/>
  <c r="W293" i="72"/>
  <c r="X293" i="72"/>
  <c r="Y293" i="72"/>
  <c r="U293" i="72"/>
  <c r="V293" i="72"/>
  <c r="M293" i="72"/>
  <c r="N293" i="72"/>
  <c r="O293" i="72"/>
  <c r="D293" i="72"/>
  <c r="P293" i="72"/>
  <c r="H293" i="72"/>
  <c r="S293" i="72"/>
  <c r="E293" i="72"/>
  <c r="I293" i="72"/>
  <c r="Q293" i="72"/>
  <c r="T293" i="72"/>
  <c r="J293" i="72"/>
  <c r="L293" i="72"/>
  <c r="K293" i="72"/>
  <c r="R293" i="72"/>
  <c r="G293" i="72"/>
  <c r="F293" i="72"/>
  <c r="X59" i="72"/>
  <c r="Y59" i="72"/>
  <c r="Z59" i="72"/>
  <c r="AA59" i="72"/>
  <c r="W59" i="72"/>
  <c r="V59" i="72"/>
  <c r="D59" i="72"/>
  <c r="P59" i="72"/>
  <c r="U59" i="72"/>
  <c r="E59" i="72"/>
  <c r="Q59" i="72"/>
  <c r="F59" i="72"/>
  <c r="R59" i="72"/>
  <c r="G59" i="72"/>
  <c r="S59" i="72"/>
  <c r="H59" i="72"/>
  <c r="I59" i="72"/>
  <c r="J59" i="72"/>
  <c r="N59" i="72"/>
  <c r="O59" i="72"/>
  <c r="T59" i="72"/>
  <c r="K59" i="72"/>
  <c r="L59" i="72"/>
  <c r="M59" i="72"/>
  <c r="V85" i="72"/>
  <c r="W85" i="72"/>
  <c r="X85" i="72"/>
  <c r="Y85" i="72"/>
  <c r="U85" i="72"/>
  <c r="Z85" i="72"/>
  <c r="AA85" i="72"/>
  <c r="F85" i="72"/>
  <c r="R85" i="72"/>
  <c r="I85" i="72"/>
  <c r="L85" i="72"/>
  <c r="M85" i="72"/>
  <c r="N85" i="72"/>
  <c r="O85" i="72"/>
  <c r="K85" i="72"/>
  <c r="P85" i="72"/>
  <c r="Q85" i="72"/>
  <c r="S85" i="72"/>
  <c r="T85" i="72"/>
  <c r="J85" i="72"/>
  <c r="D85" i="72"/>
  <c r="E85" i="72"/>
  <c r="G85" i="72"/>
  <c r="H85" i="72"/>
  <c r="Z105" i="72"/>
  <c r="AA105" i="72"/>
  <c r="Y105" i="72"/>
  <c r="X105" i="72"/>
  <c r="U105" i="72"/>
  <c r="E105" i="72"/>
  <c r="Q105" i="72"/>
  <c r="V105" i="72"/>
  <c r="N105" i="72"/>
  <c r="W105" i="72"/>
  <c r="O105" i="72"/>
  <c r="P105" i="72"/>
  <c r="H105" i="72"/>
  <c r="I105" i="72"/>
  <c r="J105" i="72"/>
  <c r="K105" i="72"/>
  <c r="L105" i="72"/>
  <c r="F105" i="72"/>
  <c r="G105" i="72"/>
  <c r="T105" i="72"/>
  <c r="D105" i="72"/>
  <c r="R105" i="72"/>
  <c r="S105" i="72"/>
  <c r="V141" i="72"/>
  <c r="W141" i="72"/>
  <c r="X141" i="72"/>
  <c r="Y141" i="72"/>
  <c r="Z141" i="72"/>
  <c r="AA141" i="72"/>
  <c r="O141" i="72"/>
  <c r="K141" i="72"/>
  <c r="L141" i="72"/>
  <c r="N141" i="72"/>
  <c r="P141" i="72"/>
  <c r="U141" i="72"/>
  <c r="H141" i="72"/>
  <c r="I141" i="72"/>
  <c r="E141" i="72"/>
  <c r="R141" i="72"/>
  <c r="S141" i="72"/>
  <c r="T141" i="72"/>
  <c r="G141" i="72"/>
  <c r="D141" i="72"/>
  <c r="F141" i="72"/>
  <c r="J141" i="72"/>
  <c r="Q141" i="72"/>
  <c r="V160" i="72"/>
  <c r="W160" i="72"/>
  <c r="X160" i="72"/>
  <c r="Y160" i="72"/>
  <c r="AA160" i="72"/>
  <c r="U160" i="72"/>
  <c r="D160" i="72"/>
  <c r="P160" i="72"/>
  <c r="O160" i="72"/>
  <c r="Q160" i="72"/>
  <c r="E160" i="72"/>
  <c r="R160" i="72"/>
  <c r="F160" i="72"/>
  <c r="S160" i="72"/>
  <c r="G160" i="72"/>
  <c r="I160" i="72"/>
  <c r="J160" i="72"/>
  <c r="H160" i="72"/>
  <c r="K160" i="72"/>
  <c r="L160" i="72"/>
  <c r="M160" i="72"/>
  <c r="N160" i="72"/>
  <c r="Z160" i="72"/>
  <c r="T160" i="72"/>
  <c r="U179" i="72"/>
  <c r="X179" i="72"/>
  <c r="V179" i="72"/>
  <c r="W179" i="72"/>
  <c r="Y179" i="72"/>
  <c r="Z179" i="72"/>
  <c r="AA179" i="72"/>
  <c r="N179" i="72"/>
  <c r="K179" i="72"/>
  <c r="L179" i="72"/>
  <c r="H179" i="72"/>
  <c r="S179" i="72"/>
  <c r="D179" i="72"/>
  <c r="T179" i="72"/>
  <c r="E179" i="72"/>
  <c r="F179" i="72"/>
  <c r="G179" i="72"/>
  <c r="P179" i="72"/>
  <c r="I179" i="72"/>
  <c r="J179" i="72"/>
  <c r="Q179" i="72"/>
  <c r="R179" i="72"/>
  <c r="M179" i="72"/>
  <c r="O179" i="72"/>
  <c r="W198" i="72"/>
  <c r="U198" i="72"/>
  <c r="V198" i="72"/>
  <c r="X198" i="72"/>
  <c r="Y198" i="72"/>
  <c r="Z198" i="72"/>
  <c r="AA198" i="72"/>
  <c r="D198" i="72"/>
  <c r="P198" i="72"/>
  <c r="E198" i="72"/>
  <c r="Q198" i="72"/>
  <c r="M198" i="72"/>
  <c r="T198" i="72"/>
  <c r="F198" i="72"/>
  <c r="G198" i="72"/>
  <c r="H198" i="72"/>
  <c r="R198" i="72"/>
  <c r="L198" i="72"/>
  <c r="S198" i="72"/>
  <c r="J198" i="72"/>
  <c r="K198" i="72"/>
  <c r="I198" i="72"/>
  <c r="N198" i="72"/>
  <c r="O198" i="72"/>
  <c r="AA243" i="72"/>
  <c r="V243" i="72"/>
  <c r="W243" i="72"/>
  <c r="X243" i="72"/>
  <c r="Y243" i="72"/>
  <c r="U243" i="72"/>
  <c r="Z243" i="72"/>
  <c r="G243" i="72"/>
  <c r="S243" i="72"/>
  <c r="P243" i="72"/>
  <c r="D243" i="72"/>
  <c r="Q243" i="72"/>
  <c r="E243" i="72"/>
  <c r="R243" i="72"/>
  <c r="F243" i="72"/>
  <c r="T243" i="72"/>
  <c r="L243" i="72"/>
  <c r="N243" i="72"/>
  <c r="H243" i="72"/>
  <c r="O243" i="72"/>
  <c r="I243" i="72"/>
  <c r="K243" i="72"/>
  <c r="J243" i="72"/>
  <c r="V275" i="72"/>
  <c r="U275" i="72"/>
  <c r="W275" i="72"/>
  <c r="X275" i="72"/>
  <c r="Y275" i="72"/>
  <c r="Z275" i="72"/>
  <c r="AA275" i="72"/>
  <c r="G275" i="72"/>
  <c r="S275" i="72"/>
  <c r="H275" i="72"/>
  <c r="T275" i="72"/>
  <c r="I275" i="72"/>
  <c r="J275" i="72"/>
  <c r="F275" i="72"/>
  <c r="O275" i="72"/>
  <c r="Q275" i="72"/>
  <c r="K275" i="72"/>
  <c r="N275" i="72"/>
  <c r="P275" i="72"/>
  <c r="L275" i="72"/>
  <c r="R275" i="72"/>
  <c r="M275" i="72"/>
  <c r="D275" i="72"/>
  <c r="E275" i="72"/>
  <c r="W301" i="72"/>
  <c r="X301" i="72"/>
  <c r="Y301" i="72"/>
  <c r="Z301" i="72"/>
  <c r="U301" i="72"/>
  <c r="V301" i="72"/>
  <c r="AA301" i="72"/>
  <c r="I301" i="72"/>
  <c r="J301" i="72"/>
  <c r="K301" i="72"/>
  <c r="L301" i="72"/>
  <c r="P301" i="72"/>
  <c r="T301" i="72"/>
  <c r="E301" i="72"/>
  <c r="H301" i="72"/>
  <c r="Q301" i="72"/>
  <c r="R301" i="72"/>
  <c r="S301" i="72"/>
  <c r="D301" i="72"/>
  <c r="F301" i="72"/>
  <c r="G301" i="72"/>
  <c r="O301" i="72"/>
  <c r="N301" i="72"/>
  <c r="U41" i="72"/>
  <c r="Y41" i="72"/>
  <c r="Z41" i="72"/>
  <c r="AA41" i="72"/>
  <c r="V41" i="72"/>
  <c r="W41" i="72"/>
  <c r="M41" i="72"/>
  <c r="O41" i="72"/>
  <c r="P41" i="72"/>
  <c r="D41" i="72"/>
  <c r="Q41" i="72"/>
  <c r="E41" i="72"/>
  <c r="R41" i="72"/>
  <c r="F41" i="72"/>
  <c r="G41" i="72"/>
  <c r="X41" i="72"/>
  <c r="H41" i="72"/>
  <c r="I41" i="72"/>
  <c r="J41" i="72"/>
  <c r="K41" i="72"/>
  <c r="L41" i="72"/>
  <c r="N41" i="72"/>
  <c r="S41" i="72"/>
  <c r="T41" i="72"/>
  <c r="W67" i="72"/>
  <c r="X67" i="72"/>
  <c r="Y67" i="72"/>
  <c r="Z67" i="72"/>
  <c r="V67" i="72"/>
  <c r="AA67" i="72"/>
  <c r="U67" i="72"/>
  <c r="L67" i="72"/>
  <c r="N67" i="72"/>
  <c r="O67" i="72"/>
  <c r="K67" i="72"/>
  <c r="P67" i="72"/>
  <c r="Q67" i="72"/>
  <c r="R67" i="72"/>
  <c r="J67" i="72"/>
  <c r="S67" i="72"/>
  <c r="T67" i="72"/>
  <c r="I67" i="72"/>
  <c r="F67" i="72"/>
  <c r="E67" i="72"/>
  <c r="H67" i="72"/>
  <c r="G67" i="72"/>
  <c r="D67" i="72"/>
  <c r="U106" i="72"/>
  <c r="V106" i="72"/>
  <c r="W106" i="72"/>
  <c r="X106" i="72"/>
  <c r="Y106" i="72"/>
  <c r="Z106" i="72"/>
  <c r="AA106" i="72"/>
  <c r="L106" i="72"/>
  <c r="I106" i="72"/>
  <c r="J106" i="72"/>
  <c r="K106" i="72"/>
  <c r="H106" i="72"/>
  <c r="N106" i="72"/>
  <c r="O106" i="72"/>
  <c r="P106" i="72"/>
  <c r="Q106" i="72"/>
  <c r="R106" i="72"/>
  <c r="D106" i="72"/>
  <c r="E106" i="72"/>
  <c r="F106" i="72"/>
  <c r="G106" i="72"/>
  <c r="T106" i="72"/>
  <c r="S106" i="72"/>
  <c r="Z180" i="72"/>
  <c r="U180" i="72"/>
  <c r="V180" i="72"/>
  <c r="W180" i="72"/>
  <c r="X180" i="72"/>
  <c r="I180" i="72"/>
  <c r="Y180" i="72"/>
  <c r="G180" i="72"/>
  <c r="T180" i="72"/>
  <c r="H180" i="72"/>
  <c r="D180" i="72"/>
  <c r="Q180" i="72"/>
  <c r="S180" i="72"/>
  <c r="AA180" i="72"/>
  <c r="E180" i="72"/>
  <c r="F180" i="72"/>
  <c r="J180" i="72"/>
  <c r="M180" i="72"/>
  <c r="P180" i="72"/>
  <c r="K180" i="72"/>
  <c r="L180" i="72"/>
  <c r="N180" i="72"/>
  <c r="O180" i="72"/>
  <c r="R180" i="72"/>
  <c r="W257" i="72"/>
  <c r="X257" i="72"/>
  <c r="Y257" i="72"/>
  <c r="Z257" i="72"/>
  <c r="U257" i="72"/>
  <c r="V257" i="72"/>
  <c r="I257" i="72"/>
  <c r="N257" i="72"/>
  <c r="O257" i="72"/>
  <c r="P257" i="72"/>
  <c r="D257" i="72"/>
  <c r="Q257" i="72"/>
  <c r="E257" i="72"/>
  <c r="L257" i="72"/>
  <c r="M257" i="72"/>
  <c r="R257" i="72"/>
  <c r="F257" i="72"/>
  <c r="J257" i="72"/>
  <c r="G257" i="72"/>
  <c r="AA257" i="72"/>
  <c r="H257" i="72"/>
  <c r="K257" i="72"/>
  <c r="T257" i="72"/>
  <c r="S257" i="72"/>
  <c r="X23" i="72"/>
  <c r="Y23" i="72"/>
  <c r="Z23" i="72"/>
  <c r="AA23" i="72"/>
  <c r="W23" i="72"/>
  <c r="G23" i="72"/>
  <c r="S23" i="72"/>
  <c r="F23" i="72"/>
  <c r="T23" i="72"/>
  <c r="H23" i="72"/>
  <c r="I23" i="72"/>
  <c r="J23" i="72"/>
  <c r="N23" i="72"/>
  <c r="O23" i="72"/>
  <c r="P23" i="72"/>
  <c r="Q23" i="72"/>
  <c r="M23" i="72"/>
  <c r="R23" i="72"/>
  <c r="U23" i="72"/>
  <c r="D23" i="72"/>
  <c r="E23" i="72"/>
  <c r="V23" i="72"/>
  <c r="K23" i="72"/>
  <c r="L23" i="72"/>
  <c r="W42" i="72"/>
  <c r="X42" i="72"/>
  <c r="Y42" i="72"/>
  <c r="Z42" i="72"/>
  <c r="U42" i="72"/>
  <c r="H42" i="72"/>
  <c r="T42" i="72"/>
  <c r="AA42" i="72"/>
  <c r="K42" i="72"/>
  <c r="L42" i="72"/>
  <c r="M42" i="72"/>
  <c r="N42" i="72"/>
  <c r="E42" i="72"/>
  <c r="F42" i="72"/>
  <c r="G42" i="72"/>
  <c r="I42" i="72"/>
  <c r="Q42" i="72"/>
  <c r="V42" i="72"/>
  <c r="R42" i="72"/>
  <c r="S42" i="72"/>
  <c r="D42" i="72"/>
  <c r="P42" i="72"/>
  <c r="J42" i="72"/>
  <c r="O42" i="72"/>
  <c r="U87" i="72"/>
  <c r="V87" i="72"/>
  <c r="W87" i="72"/>
  <c r="AA87" i="72"/>
  <c r="X87" i="72"/>
  <c r="Y87" i="72"/>
  <c r="Z87" i="72"/>
  <c r="K87" i="72"/>
  <c r="E87" i="72"/>
  <c r="R87" i="72"/>
  <c r="F87" i="72"/>
  <c r="S87" i="72"/>
  <c r="G87" i="72"/>
  <c r="T87" i="72"/>
  <c r="H87" i="72"/>
  <c r="Q87" i="72"/>
  <c r="M87" i="72"/>
  <c r="P87" i="72"/>
  <c r="D87" i="72"/>
  <c r="I87" i="72"/>
  <c r="J87" i="72"/>
  <c r="O87" i="72"/>
  <c r="L87" i="72"/>
  <c r="N87" i="72"/>
  <c r="X107" i="72"/>
  <c r="Y107" i="72"/>
  <c r="Z107" i="72"/>
  <c r="AA107" i="72"/>
  <c r="U107" i="72"/>
  <c r="G107" i="72"/>
  <c r="S107" i="72"/>
  <c r="E107" i="72"/>
  <c r="R107" i="72"/>
  <c r="F107" i="72"/>
  <c r="T107" i="72"/>
  <c r="H107" i="72"/>
  <c r="V107" i="72"/>
  <c r="I107" i="72"/>
  <c r="N107" i="72"/>
  <c r="O107" i="72"/>
  <c r="P107" i="72"/>
  <c r="D107" i="72"/>
  <c r="J107" i="72"/>
  <c r="K107" i="72"/>
  <c r="L107" i="72"/>
  <c r="Q107" i="72"/>
  <c r="W107" i="72"/>
  <c r="U143" i="72"/>
  <c r="V143" i="72"/>
  <c r="W143" i="72"/>
  <c r="X143" i="72"/>
  <c r="Y143" i="72"/>
  <c r="Z143" i="72"/>
  <c r="AA143" i="72"/>
  <c r="E143" i="72"/>
  <c r="Q143" i="72"/>
  <c r="P143" i="72"/>
  <c r="D143" i="72"/>
  <c r="R143" i="72"/>
  <c r="F143" i="72"/>
  <c r="S143" i="72"/>
  <c r="G143" i="72"/>
  <c r="T143" i="72"/>
  <c r="O143" i="72"/>
  <c r="L143" i="72"/>
  <c r="J143" i="72"/>
  <c r="K143" i="72"/>
  <c r="M143" i="72"/>
  <c r="N143" i="72"/>
  <c r="H143" i="72"/>
  <c r="I143" i="72"/>
  <c r="U162" i="72"/>
  <c r="V162" i="72"/>
  <c r="W162" i="72"/>
  <c r="X162" i="72"/>
  <c r="Y162" i="72"/>
  <c r="Z162" i="72"/>
  <c r="AA162" i="72"/>
  <c r="F162" i="72"/>
  <c r="R162" i="72"/>
  <c r="H162" i="72"/>
  <c r="I162" i="72"/>
  <c r="J162" i="72"/>
  <c r="K162" i="72"/>
  <c r="L162" i="72"/>
  <c r="P162" i="72"/>
  <c r="Q162" i="72"/>
  <c r="M162" i="72"/>
  <c r="D162" i="72"/>
  <c r="E162" i="72"/>
  <c r="G162" i="72"/>
  <c r="O162" i="72"/>
  <c r="N162" i="72"/>
  <c r="S162" i="72"/>
  <c r="T162" i="72"/>
  <c r="V181" i="72"/>
  <c r="AA181" i="72"/>
  <c r="Z181" i="72"/>
  <c r="Y181" i="72"/>
  <c r="W181" i="72"/>
  <c r="X181" i="72"/>
  <c r="D181" i="72"/>
  <c r="P181" i="72"/>
  <c r="Q181" i="72"/>
  <c r="E181" i="72"/>
  <c r="R181" i="72"/>
  <c r="M181" i="72"/>
  <c r="F181" i="72"/>
  <c r="U181" i="72"/>
  <c r="G181" i="72"/>
  <c r="H181" i="72"/>
  <c r="I181" i="72"/>
  <c r="L181" i="72"/>
  <c r="N181" i="72"/>
  <c r="O181" i="72"/>
  <c r="T181" i="72"/>
  <c r="S181" i="72"/>
  <c r="J181" i="72"/>
  <c r="K181" i="72"/>
  <c r="W207" i="72"/>
  <c r="X207" i="72"/>
  <c r="Y207" i="72"/>
  <c r="Z207" i="72"/>
  <c r="U207" i="72"/>
  <c r="V207" i="72"/>
  <c r="AA207" i="72"/>
  <c r="G207" i="72"/>
  <c r="S207" i="72"/>
  <c r="H207" i="72"/>
  <c r="T207" i="72"/>
  <c r="D207" i="72"/>
  <c r="P207" i="72"/>
  <c r="K207" i="72"/>
  <c r="L207" i="72"/>
  <c r="N207" i="72"/>
  <c r="O207" i="72"/>
  <c r="E207" i="72"/>
  <c r="I207" i="72"/>
  <c r="F207" i="72"/>
  <c r="J207" i="72"/>
  <c r="Q207" i="72"/>
  <c r="R207" i="72"/>
  <c r="U226" i="72"/>
  <c r="V226" i="72"/>
  <c r="W226" i="72"/>
  <c r="X226" i="72"/>
  <c r="Y226" i="72"/>
  <c r="Z226" i="72"/>
  <c r="AA226" i="72"/>
  <c r="H226" i="72"/>
  <c r="T226" i="72"/>
  <c r="I226" i="72"/>
  <c r="E226" i="72"/>
  <c r="Q226" i="72"/>
  <c r="G226" i="72"/>
  <c r="J226" i="72"/>
  <c r="K226" i="72"/>
  <c r="L226" i="72"/>
  <c r="F226" i="72"/>
  <c r="N226" i="72"/>
  <c r="R226" i="72"/>
  <c r="O226" i="72"/>
  <c r="P226" i="72"/>
  <c r="S226" i="72"/>
  <c r="D226" i="72"/>
  <c r="V245" i="72"/>
  <c r="W245" i="72"/>
  <c r="X245" i="72"/>
  <c r="Y245" i="72"/>
  <c r="U245" i="72"/>
  <c r="Z245" i="72"/>
  <c r="AA245" i="72"/>
  <c r="I245" i="72"/>
  <c r="H245" i="72"/>
  <c r="J245" i="72"/>
  <c r="K245" i="72"/>
  <c r="L245" i="72"/>
  <c r="G245" i="72"/>
  <c r="T245" i="72"/>
  <c r="D245" i="72"/>
  <c r="S245" i="72"/>
  <c r="N245" i="72"/>
  <c r="Q245" i="72"/>
  <c r="O245" i="72"/>
  <c r="P245" i="72"/>
  <c r="R245" i="72"/>
  <c r="E245" i="72"/>
  <c r="F245" i="72"/>
  <c r="U258" i="72"/>
  <c r="W258" i="72"/>
  <c r="X258" i="72"/>
  <c r="Y258" i="72"/>
  <c r="Z258" i="72"/>
  <c r="V258" i="72"/>
  <c r="AA258" i="72"/>
  <c r="D258" i="72"/>
  <c r="P258" i="72"/>
  <c r="J258" i="72"/>
  <c r="K258" i="72"/>
  <c r="L258" i="72"/>
  <c r="M258" i="72"/>
  <c r="E258" i="72"/>
  <c r="O258" i="72"/>
  <c r="F258" i="72"/>
  <c r="N258" i="72"/>
  <c r="G258" i="72"/>
  <c r="R258" i="72"/>
  <c r="H258" i="72"/>
  <c r="I258" i="72"/>
  <c r="Q258" i="72"/>
  <c r="S258" i="72"/>
  <c r="T258" i="72"/>
  <c r="V303" i="72"/>
  <c r="W303" i="72"/>
  <c r="X303" i="72"/>
  <c r="Y303" i="72"/>
  <c r="U303" i="72"/>
  <c r="Z303" i="72"/>
  <c r="AA303" i="72"/>
  <c r="K303" i="72"/>
  <c r="L303" i="72"/>
  <c r="N303" i="72"/>
  <c r="R303" i="72"/>
  <c r="S303" i="72"/>
  <c r="D303" i="72"/>
  <c r="T303" i="72"/>
  <c r="F303" i="72"/>
  <c r="E303" i="72"/>
  <c r="G303" i="72"/>
  <c r="H303" i="72"/>
  <c r="I303" i="72"/>
  <c r="J303" i="72"/>
  <c r="O303" i="72"/>
  <c r="Q303" i="72"/>
  <c r="P303" i="72"/>
  <c r="U24" i="72"/>
  <c r="V24" i="72"/>
  <c r="W24" i="72"/>
  <c r="AA24" i="72"/>
  <c r="N24" i="72"/>
  <c r="Y24" i="72"/>
  <c r="P24" i="72"/>
  <c r="Z24" i="72"/>
  <c r="D24" i="72"/>
  <c r="Q24" i="72"/>
  <c r="E24" i="72"/>
  <c r="R24" i="72"/>
  <c r="F24" i="72"/>
  <c r="S24" i="72"/>
  <c r="X24" i="72"/>
  <c r="O24" i="72"/>
  <c r="T24" i="72"/>
  <c r="G24" i="72"/>
  <c r="H24" i="72"/>
  <c r="M24" i="72"/>
  <c r="J24" i="72"/>
  <c r="K24" i="72"/>
  <c r="L24" i="72"/>
  <c r="I24" i="72"/>
  <c r="AA50" i="72"/>
  <c r="U50" i="72"/>
  <c r="X50" i="72"/>
  <c r="Y50" i="72"/>
  <c r="Z50" i="72"/>
  <c r="D50" i="72"/>
  <c r="P50" i="72"/>
  <c r="W50" i="72"/>
  <c r="F50" i="72"/>
  <c r="S50" i="72"/>
  <c r="G50" i="72"/>
  <c r="T50" i="72"/>
  <c r="H50" i="72"/>
  <c r="I50" i="72"/>
  <c r="V50" i="72"/>
  <c r="E50" i="72"/>
  <c r="J50" i="72"/>
  <c r="K50" i="72"/>
  <c r="L50" i="72"/>
  <c r="Q50" i="72"/>
  <c r="N50" i="72"/>
  <c r="O50" i="72"/>
  <c r="R50" i="72"/>
  <c r="Z69" i="72"/>
  <c r="AA69" i="72"/>
  <c r="Y69" i="72"/>
  <c r="U69" i="72"/>
  <c r="V69" i="72"/>
  <c r="N69" i="72"/>
  <c r="W69" i="72"/>
  <c r="O69" i="72"/>
  <c r="X69" i="72"/>
  <c r="D69" i="72"/>
  <c r="P69" i="72"/>
  <c r="E69" i="72"/>
  <c r="Q69" i="72"/>
  <c r="R69" i="72"/>
  <c r="S69" i="72"/>
  <c r="T69" i="72"/>
  <c r="H69" i="72"/>
  <c r="I69" i="72"/>
  <c r="J69" i="72"/>
  <c r="K69" i="72"/>
  <c r="F69" i="72"/>
  <c r="G69" i="72"/>
  <c r="L69" i="72"/>
  <c r="X108" i="72"/>
  <c r="Y108" i="72"/>
  <c r="Z108" i="72"/>
  <c r="AA108" i="72"/>
  <c r="V108" i="72"/>
  <c r="W108" i="72"/>
  <c r="N108" i="72"/>
  <c r="O108" i="72"/>
  <c r="P108" i="72"/>
  <c r="D108" i="72"/>
  <c r="Q108" i="72"/>
  <c r="E108" i="72"/>
  <c r="R108" i="72"/>
  <c r="S108" i="72"/>
  <c r="T108" i="72"/>
  <c r="I108" i="72"/>
  <c r="L108" i="72"/>
  <c r="J108" i="72"/>
  <c r="K108" i="72"/>
  <c r="H108" i="72"/>
  <c r="U108" i="72"/>
  <c r="F108" i="72"/>
  <c r="G108" i="72"/>
  <c r="Z144" i="72"/>
  <c r="AA144" i="72"/>
  <c r="W144" i="72"/>
  <c r="X144" i="72"/>
  <c r="Y144" i="72"/>
  <c r="U144" i="72"/>
  <c r="L144" i="72"/>
  <c r="M144" i="72"/>
  <c r="N144" i="72"/>
  <c r="O144" i="72"/>
  <c r="P144" i="72"/>
  <c r="D144" i="72"/>
  <c r="E144" i="72"/>
  <c r="R144" i="72"/>
  <c r="T144" i="72"/>
  <c r="V144" i="72"/>
  <c r="F144" i="72"/>
  <c r="I144" i="72"/>
  <c r="J144" i="72"/>
  <c r="G144" i="72"/>
  <c r="H144" i="72"/>
  <c r="K144" i="72"/>
  <c r="Q144" i="72"/>
  <c r="S144" i="72"/>
  <c r="Y163" i="72"/>
  <c r="Z163" i="72"/>
  <c r="AA163" i="72"/>
  <c r="X163" i="72"/>
  <c r="U163" i="72"/>
  <c r="M163" i="72"/>
  <c r="D163" i="72"/>
  <c r="Q163" i="72"/>
  <c r="E163" i="72"/>
  <c r="R163" i="72"/>
  <c r="F163" i="72"/>
  <c r="S163" i="72"/>
  <c r="G163" i="72"/>
  <c r="T163" i="72"/>
  <c r="W163" i="72"/>
  <c r="L163" i="72"/>
  <c r="V163" i="72"/>
  <c r="O163" i="72"/>
  <c r="K163" i="72"/>
  <c r="N163" i="72"/>
  <c r="P163" i="72"/>
  <c r="H163" i="72"/>
  <c r="I163" i="72"/>
  <c r="J163" i="72"/>
  <c r="X182" i="72"/>
  <c r="AA182" i="72"/>
  <c r="U182" i="72"/>
  <c r="V182" i="72"/>
  <c r="W182" i="72"/>
  <c r="Y182" i="72"/>
  <c r="Z182" i="72"/>
  <c r="L182" i="72"/>
  <c r="M182" i="72"/>
  <c r="I182" i="72"/>
  <c r="D182" i="72"/>
  <c r="S182" i="72"/>
  <c r="E182" i="72"/>
  <c r="T182" i="72"/>
  <c r="F182" i="72"/>
  <c r="G182" i="72"/>
  <c r="H182" i="72"/>
  <c r="N182" i="72"/>
  <c r="Q182" i="72"/>
  <c r="P182" i="72"/>
  <c r="J182" i="72"/>
  <c r="K182" i="72"/>
  <c r="O182" i="72"/>
  <c r="R182" i="72"/>
  <c r="Y208" i="72"/>
  <c r="W208" i="72"/>
  <c r="X208" i="72"/>
  <c r="Z208" i="72"/>
  <c r="AA208" i="72"/>
  <c r="V208" i="72"/>
  <c r="U208" i="72"/>
  <c r="N208" i="72"/>
  <c r="O208" i="72"/>
  <c r="K208" i="72"/>
  <c r="I208" i="72"/>
  <c r="J208" i="72"/>
  <c r="L208" i="72"/>
  <c r="D208" i="72"/>
  <c r="E208" i="72"/>
  <c r="S208" i="72"/>
  <c r="F208" i="72"/>
  <c r="Q208" i="72"/>
  <c r="T208" i="72"/>
  <c r="G208" i="72"/>
  <c r="H208" i="72"/>
  <c r="P208" i="72"/>
  <c r="R208" i="72"/>
  <c r="X227" i="72"/>
  <c r="AA227" i="72"/>
  <c r="Z227" i="72"/>
  <c r="W227" i="72"/>
  <c r="Y227" i="72"/>
  <c r="U227" i="72"/>
  <c r="V227" i="72"/>
  <c r="O227" i="72"/>
  <c r="D227" i="72"/>
  <c r="P227" i="72"/>
  <c r="L227" i="72"/>
  <c r="G227" i="72"/>
  <c r="H227" i="72"/>
  <c r="I227" i="72"/>
  <c r="J227" i="72"/>
  <c r="Q227" i="72"/>
  <c r="K227" i="72"/>
  <c r="R227" i="72"/>
  <c r="S227" i="72"/>
  <c r="T227" i="72"/>
  <c r="E227" i="72"/>
  <c r="F227" i="72"/>
  <c r="N227" i="72"/>
  <c r="U246" i="72"/>
  <c r="AA246" i="72"/>
  <c r="Y246" i="72"/>
  <c r="D246" i="72"/>
  <c r="P246" i="72"/>
  <c r="W246" i="72"/>
  <c r="E246" i="72"/>
  <c r="R246" i="72"/>
  <c r="F246" i="72"/>
  <c r="S246" i="72"/>
  <c r="V246" i="72"/>
  <c r="G246" i="72"/>
  <c r="T246" i="72"/>
  <c r="X246" i="72"/>
  <c r="H246" i="72"/>
  <c r="Z246" i="72"/>
  <c r="L246" i="72"/>
  <c r="N246" i="72"/>
  <c r="I246" i="72"/>
  <c r="O246" i="72"/>
  <c r="Q246" i="72"/>
  <c r="J246" i="72"/>
  <c r="K246" i="72"/>
  <c r="Z259" i="72"/>
  <c r="U259" i="72"/>
  <c r="V259" i="72"/>
  <c r="X259" i="72"/>
  <c r="Y259" i="72"/>
  <c r="AA259" i="72"/>
  <c r="K259" i="72"/>
  <c r="F259" i="72"/>
  <c r="S259" i="72"/>
  <c r="G259" i="72"/>
  <c r="T259" i="72"/>
  <c r="H259" i="72"/>
  <c r="I259" i="72"/>
  <c r="E259" i="72"/>
  <c r="W259" i="72"/>
  <c r="O259" i="72"/>
  <c r="R259" i="72"/>
  <c r="J259" i="72"/>
  <c r="L259" i="72"/>
  <c r="P259" i="72"/>
  <c r="Q259" i="72"/>
  <c r="M259" i="72"/>
  <c r="N259" i="72"/>
  <c r="D259" i="72"/>
  <c r="W304" i="72"/>
  <c r="U304" i="72"/>
  <c r="V304" i="72"/>
  <c r="X304" i="72"/>
  <c r="Y304" i="72"/>
  <c r="AA304" i="72"/>
  <c r="Z304" i="72"/>
  <c r="F304" i="72"/>
  <c r="R304" i="72"/>
  <c r="G304" i="72"/>
  <c r="S304" i="72"/>
  <c r="H304" i="72"/>
  <c r="T304" i="72"/>
  <c r="I304" i="72"/>
  <c r="Q304" i="72"/>
  <c r="L304" i="72"/>
  <c r="E304" i="72"/>
  <c r="J304" i="72"/>
  <c r="K304" i="72"/>
  <c r="N304" i="72"/>
  <c r="D304" i="72"/>
  <c r="O304" i="72"/>
  <c r="P304" i="72"/>
  <c r="U51" i="72"/>
  <c r="V51" i="72"/>
  <c r="W51" i="72"/>
  <c r="AA51" i="72"/>
  <c r="Z51" i="72"/>
  <c r="X51" i="72"/>
  <c r="K51" i="72"/>
  <c r="O51" i="72"/>
  <c r="Y51" i="72"/>
  <c r="P51" i="72"/>
  <c r="D51" i="72"/>
  <c r="Q51" i="72"/>
  <c r="E51" i="72"/>
  <c r="R51" i="72"/>
  <c r="I51" i="72"/>
  <c r="J51" i="72"/>
  <c r="L51" i="72"/>
  <c r="H51" i="72"/>
  <c r="N51" i="72"/>
  <c r="S51" i="72"/>
  <c r="T51" i="72"/>
  <c r="F51" i="72"/>
  <c r="G51" i="72"/>
  <c r="U70" i="72"/>
  <c r="V70" i="72"/>
  <c r="W70" i="72"/>
  <c r="X70" i="72"/>
  <c r="Y70" i="72"/>
  <c r="I70" i="72"/>
  <c r="J70" i="72"/>
  <c r="K70" i="72"/>
  <c r="Z70" i="72"/>
  <c r="L70" i="72"/>
  <c r="P70" i="72"/>
  <c r="Q70" i="72"/>
  <c r="R70" i="72"/>
  <c r="S70" i="72"/>
  <c r="O70" i="72"/>
  <c r="T70" i="72"/>
  <c r="G70" i="72"/>
  <c r="N70" i="72"/>
  <c r="E70" i="72"/>
  <c r="D70" i="72"/>
  <c r="H70" i="72"/>
  <c r="AA70" i="72"/>
  <c r="F70" i="72"/>
  <c r="V109" i="72"/>
  <c r="W109" i="72"/>
  <c r="X109" i="72"/>
  <c r="Y109" i="72"/>
  <c r="U109" i="72"/>
  <c r="Z109" i="72"/>
  <c r="I109" i="72"/>
  <c r="K109" i="72"/>
  <c r="L109" i="72"/>
  <c r="M109" i="72"/>
  <c r="N109" i="72"/>
  <c r="R109" i="72"/>
  <c r="S109" i="72"/>
  <c r="T109" i="72"/>
  <c r="D109" i="72"/>
  <c r="E109" i="72"/>
  <c r="H109" i="72"/>
  <c r="J109" i="72"/>
  <c r="F109" i="72"/>
  <c r="G109" i="72"/>
  <c r="O109" i="72"/>
  <c r="P109" i="72"/>
  <c r="Q109" i="72"/>
  <c r="AA109" i="72"/>
  <c r="U145" i="72"/>
  <c r="V145" i="72"/>
  <c r="Z145" i="72"/>
  <c r="AA145" i="72"/>
  <c r="Y145" i="72"/>
  <c r="W145" i="72"/>
  <c r="G145" i="72"/>
  <c r="S145" i="72"/>
  <c r="I145" i="72"/>
  <c r="J145" i="72"/>
  <c r="K145" i="72"/>
  <c r="L145" i="72"/>
  <c r="D145" i="72"/>
  <c r="E145" i="72"/>
  <c r="F145" i="72"/>
  <c r="T145" i="72"/>
  <c r="H145" i="72"/>
  <c r="X145" i="72"/>
  <c r="M145" i="72"/>
  <c r="N145" i="72"/>
  <c r="O145" i="72"/>
  <c r="R145" i="72"/>
  <c r="P145" i="72"/>
  <c r="Q145" i="72"/>
  <c r="U164" i="72"/>
  <c r="V164" i="72"/>
  <c r="W164" i="72"/>
  <c r="X164" i="72"/>
  <c r="H164" i="72"/>
  <c r="T164" i="72"/>
  <c r="Y164" i="72"/>
  <c r="M164" i="72"/>
  <c r="Z164" i="72"/>
  <c r="N164" i="72"/>
  <c r="AA164" i="72"/>
  <c r="O164" i="72"/>
  <c r="P164" i="72"/>
  <c r="Q164" i="72"/>
  <c r="E164" i="72"/>
  <c r="F164" i="72"/>
  <c r="D164" i="72"/>
  <c r="G164" i="72"/>
  <c r="S164" i="72"/>
  <c r="R164" i="72"/>
  <c r="L164" i="72"/>
  <c r="I164" i="72"/>
  <c r="J164" i="72"/>
  <c r="K164" i="72"/>
  <c r="V209" i="72"/>
  <c r="W209" i="72"/>
  <c r="X209" i="72"/>
  <c r="Y209" i="72"/>
  <c r="U209" i="72"/>
  <c r="Z209" i="72"/>
  <c r="AA209" i="72"/>
  <c r="I209" i="72"/>
  <c r="J209" i="72"/>
  <c r="F209" i="72"/>
  <c r="R209" i="72"/>
  <c r="H209" i="72"/>
  <c r="K209" i="72"/>
  <c r="L209" i="72"/>
  <c r="G209" i="72"/>
  <c r="S209" i="72"/>
  <c r="N209" i="72"/>
  <c r="O209" i="72"/>
  <c r="P209" i="72"/>
  <c r="Q209" i="72"/>
  <c r="T209" i="72"/>
  <c r="D209" i="72"/>
  <c r="E209" i="72"/>
  <c r="U228" i="72"/>
  <c r="V228" i="72"/>
  <c r="W228" i="72"/>
  <c r="X228" i="72"/>
  <c r="Y228" i="72"/>
  <c r="Z228" i="72"/>
  <c r="AA228" i="72"/>
  <c r="J228" i="72"/>
  <c r="K228" i="72"/>
  <c r="G228" i="72"/>
  <c r="S228" i="72"/>
  <c r="E228" i="72"/>
  <c r="F228" i="72"/>
  <c r="H228" i="72"/>
  <c r="I228" i="72"/>
  <c r="T228" i="72"/>
  <c r="M228" i="72"/>
  <c r="L228" i="72"/>
  <c r="N228" i="72"/>
  <c r="O228" i="72"/>
  <c r="P228" i="72"/>
  <c r="D228" i="72"/>
  <c r="Q228" i="72"/>
  <c r="R228" i="72"/>
  <c r="Z247" i="72"/>
  <c r="U247" i="72"/>
  <c r="V247" i="72"/>
  <c r="W247" i="72"/>
  <c r="X247" i="72"/>
  <c r="Y247" i="72"/>
  <c r="AA247" i="72"/>
  <c r="K247" i="72"/>
  <c r="N247" i="72"/>
  <c r="O247" i="72"/>
  <c r="P247" i="72"/>
  <c r="D247" i="72"/>
  <c r="Q247" i="72"/>
  <c r="F247" i="72"/>
  <c r="R247" i="72"/>
  <c r="E247" i="72"/>
  <c r="S247" i="72"/>
  <c r="G247" i="72"/>
  <c r="H247" i="72"/>
  <c r="T247" i="72"/>
  <c r="I247" i="72"/>
  <c r="L247" i="72"/>
  <c r="J247" i="72"/>
  <c r="Y267" i="72"/>
  <c r="Z267" i="72"/>
  <c r="AA267" i="72"/>
  <c r="U267" i="72"/>
  <c r="V267" i="72"/>
  <c r="W267" i="72"/>
  <c r="G267" i="72"/>
  <c r="S267" i="72"/>
  <c r="N267" i="72"/>
  <c r="O267" i="72"/>
  <c r="X267" i="72"/>
  <c r="P267" i="72"/>
  <c r="D267" i="72"/>
  <c r="Q267" i="72"/>
  <c r="I267" i="72"/>
  <c r="J267" i="72"/>
  <c r="R267" i="72"/>
  <c r="T267" i="72"/>
  <c r="K267" i="72"/>
  <c r="L267" i="72"/>
  <c r="E267" i="72"/>
  <c r="F267" i="72"/>
  <c r="H267" i="72"/>
  <c r="W286" i="72"/>
  <c r="X286" i="72"/>
  <c r="Y286" i="72"/>
  <c r="Z286" i="72"/>
  <c r="V286" i="72"/>
  <c r="AA286" i="72"/>
  <c r="U286" i="72"/>
  <c r="L286" i="72"/>
  <c r="N286" i="72"/>
  <c r="O286" i="72"/>
  <c r="S286" i="72"/>
  <c r="I286" i="72"/>
  <c r="D286" i="72"/>
  <c r="T286" i="72"/>
  <c r="G286" i="72"/>
  <c r="P286" i="72"/>
  <c r="E286" i="72"/>
  <c r="H286" i="72"/>
  <c r="F286" i="72"/>
  <c r="J286" i="72"/>
  <c r="K286" i="72"/>
  <c r="Q286" i="72"/>
  <c r="R286" i="72"/>
  <c r="Y52" i="72"/>
  <c r="Z52" i="72"/>
  <c r="AA52" i="72"/>
  <c r="U52" i="72"/>
  <c r="V52" i="72"/>
  <c r="W52" i="72"/>
  <c r="X52" i="72"/>
  <c r="F52" i="72"/>
  <c r="R52" i="72"/>
  <c r="K52" i="72"/>
  <c r="L52" i="72"/>
  <c r="N52" i="72"/>
  <c r="J52" i="72"/>
  <c r="O52" i="72"/>
  <c r="P52" i="72"/>
  <c r="Q52" i="72"/>
  <c r="D52" i="72"/>
  <c r="I52" i="72"/>
  <c r="T52" i="72"/>
  <c r="E52" i="72"/>
  <c r="G52" i="72"/>
  <c r="H52" i="72"/>
  <c r="S52" i="72"/>
  <c r="X71" i="72"/>
  <c r="Y71" i="72"/>
  <c r="Z71" i="72"/>
  <c r="AA71" i="72"/>
  <c r="V71" i="72"/>
  <c r="W71" i="72"/>
  <c r="D71" i="72"/>
  <c r="P71" i="72"/>
  <c r="E71" i="72"/>
  <c r="Q71" i="72"/>
  <c r="F71" i="72"/>
  <c r="R71" i="72"/>
  <c r="G71" i="72"/>
  <c r="S71" i="72"/>
  <c r="O71" i="72"/>
  <c r="T71" i="72"/>
  <c r="H71" i="72"/>
  <c r="I71" i="72"/>
  <c r="J71" i="72"/>
  <c r="U71" i="72"/>
  <c r="K71" i="72"/>
  <c r="L71" i="72"/>
  <c r="M71" i="72"/>
  <c r="N71" i="72"/>
  <c r="V97" i="72"/>
  <c r="W97" i="72"/>
  <c r="X97" i="72"/>
  <c r="Y97" i="72"/>
  <c r="U97" i="72"/>
  <c r="Z97" i="72"/>
  <c r="I97" i="72"/>
  <c r="E97" i="72"/>
  <c r="R97" i="72"/>
  <c r="F97" i="72"/>
  <c r="S97" i="72"/>
  <c r="G97" i="72"/>
  <c r="T97" i="72"/>
  <c r="H97" i="72"/>
  <c r="D97" i="72"/>
  <c r="J97" i="72"/>
  <c r="K97" i="72"/>
  <c r="L97" i="72"/>
  <c r="Q97" i="72"/>
  <c r="AA97" i="72"/>
  <c r="N97" i="72"/>
  <c r="O97" i="72"/>
  <c r="P97" i="72"/>
  <c r="AA110" i="72"/>
  <c r="Z110" i="72"/>
  <c r="U110" i="72"/>
  <c r="V110" i="72"/>
  <c r="W110" i="72"/>
  <c r="X110" i="72"/>
  <c r="D110" i="72"/>
  <c r="P110" i="72"/>
  <c r="G110" i="72"/>
  <c r="T110" i="72"/>
  <c r="H110" i="72"/>
  <c r="I110" i="72"/>
  <c r="J110" i="72"/>
  <c r="S110" i="72"/>
  <c r="E110" i="72"/>
  <c r="N110" i="72"/>
  <c r="Y110" i="72"/>
  <c r="F110" i="72"/>
  <c r="Q110" i="72"/>
  <c r="R110" i="72"/>
  <c r="M110" i="72"/>
  <c r="L110" i="72"/>
  <c r="K110" i="72"/>
  <c r="O110" i="72"/>
  <c r="X146" i="72"/>
  <c r="Y146" i="72"/>
  <c r="Z146" i="72"/>
  <c r="AA146" i="72"/>
  <c r="U146" i="72"/>
  <c r="V146" i="72"/>
  <c r="W146" i="72"/>
  <c r="N146" i="72"/>
  <c r="E146" i="72"/>
  <c r="R146" i="72"/>
  <c r="F146" i="72"/>
  <c r="S146" i="72"/>
  <c r="G146" i="72"/>
  <c r="T146" i="72"/>
  <c r="H146" i="72"/>
  <c r="I146" i="72"/>
  <c r="K146" i="72"/>
  <c r="L146" i="72"/>
  <c r="P146" i="72"/>
  <c r="Q146" i="72"/>
  <c r="D146" i="72"/>
  <c r="J146" i="72"/>
  <c r="M146" i="72"/>
  <c r="O146" i="72"/>
  <c r="W165" i="72"/>
  <c r="X165" i="72"/>
  <c r="Y165" i="72"/>
  <c r="Z165" i="72"/>
  <c r="U165" i="72"/>
  <c r="V165" i="72"/>
  <c r="AA165" i="72"/>
  <c r="O165" i="72"/>
  <c r="I165" i="72"/>
  <c r="J165" i="72"/>
  <c r="K165" i="72"/>
  <c r="L165" i="72"/>
  <c r="R165" i="72"/>
  <c r="G165" i="72"/>
  <c r="H165" i="72"/>
  <c r="D165" i="72"/>
  <c r="F165" i="72"/>
  <c r="M165" i="72"/>
  <c r="N165" i="72"/>
  <c r="P165" i="72"/>
  <c r="Q165" i="72"/>
  <c r="E165" i="72"/>
  <c r="S165" i="72"/>
  <c r="T165" i="72"/>
  <c r="U191" i="72"/>
  <c r="X191" i="72"/>
  <c r="Y191" i="72"/>
  <c r="Z191" i="72"/>
  <c r="AA191" i="72"/>
  <c r="W191" i="72"/>
  <c r="V191" i="72"/>
  <c r="O191" i="72"/>
  <c r="D191" i="72"/>
  <c r="P191" i="72"/>
  <c r="L191" i="72"/>
  <c r="J191" i="72"/>
  <c r="K191" i="72"/>
  <c r="N191" i="72"/>
  <c r="Q191" i="72"/>
  <c r="G191" i="72"/>
  <c r="H191" i="72"/>
  <c r="I191" i="72"/>
  <c r="T191" i="72"/>
  <c r="R191" i="72"/>
  <c r="S191" i="72"/>
  <c r="E191" i="72"/>
  <c r="F191" i="72"/>
  <c r="V229" i="72"/>
  <c r="Z229" i="72"/>
  <c r="AA229" i="72"/>
  <c r="X229" i="72"/>
  <c r="Y229" i="72"/>
  <c r="U229" i="72"/>
  <c r="W229" i="72"/>
  <c r="E229" i="72"/>
  <c r="Q229" i="72"/>
  <c r="F229" i="72"/>
  <c r="D229" i="72"/>
  <c r="S229" i="72"/>
  <c r="G229" i="72"/>
  <c r="T229" i="72"/>
  <c r="H229" i="72"/>
  <c r="I229" i="72"/>
  <c r="R229" i="72"/>
  <c r="J229" i="72"/>
  <c r="K229" i="72"/>
  <c r="O229" i="72"/>
  <c r="P229" i="72"/>
  <c r="L229" i="72"/>
  <c r="M229" i="72"/>
  <c r="N229" i="72"/>
  <c r="AA248" i="72"/>
  <c r="U248" i="72"/>
  <c r="Y248" i="72"/>
  <c r="Z248" i="72"/>
  <c r="X248" i="72"/>
  <c r="W248" i="72"/>
  <c r="V248" i="72"/>
  <c r="F248" i="72"/>
  <c r="R248" i="72"/>
  <c r="J248" i="72"/>
  <c r="K248" i="72"/>
  <c r="L248" i="72"/>
  <c r="M248" i="72"/>
  <c r="Q248" i="72"/>
  <c r="S248" i="72"/>
  <c r="N248" i="72"/>
  <c r="T248" i="72"/>
  <c r="G248" i="72"/>
  <c r="D248" i="72"/>
  <c r="E248" i="72"/>
  <c r="H248" i="72"/>
  <c r="I248" i="72"/>
  <c r="O248" i="72"/>
  <c r="P248" i="72"/>
  <c r="W268" i="72"/>
  <c r="U268" i="72"/>
  <c r="X268" i="72"/>
  <c r="Y268" i="72"/>
  <c r="Z268" i="72"/>
  <c r="AA268" i="72"/>
  <c r="V268" i="72"/>
  <c r="N268" i="72"/>
  <c r="J268" i="72"/>
  <c r="K268" i="72"/>
  <c r="L268" i="72"/>
  <c r="I268" i="72"/>
  <c r="O268" i="72"/>
  <c r="E268" i="72"/>
  <c r="P268" i="72"/>
  <c r="S268" i="72"/>
  <c r="F268" i="72"/>
  <c r="Q268" i="72"/>
  <c r="R268" i="72"/>
  <c r="T268" i="72"/>
  <c r="D268" i="72"/>
  <c r="G268" i="72"/>
  <c r="H268" i="72"/>
  <c r="V287" i="72"/>
  <c r="U287" i="72"/>
  <c r="W287" i="72"/>
  <c r="X287" i="72"/>
  <c r="Y287" i="72"/>
  <c r="Z287" i="72"/>
  <c r="AA287" i="72"/>
  <c r="G287" i="72"/>
  <c r="S287" i="72"/>
  <c r="H287" i="72"/>
  <c r="T287" i="72"/>
  <c r="I287" i="72"/>
  <c r="J287" i="72"/>
  <c r="R287" i="72"/>
  <c r="F287" i="72"/>
  <c r="N287" i="72"/>
  <c r="D287" i="72"/>
  <c r="E287" i="72"/>
  <c r="K287" i="72"/>
  <c r="L287" i="72"/>
  <c r="O287" i="72"/>
  <c r="Q287" i="72"/>
  <c r="P287" i="72"/>
  <c r="U306" i="72"/>
  <c r="AA306" i="72"/>
  <c r="V306" i="72"/>
  <c r="W306" i="72"/>
  <c r="X306" i="72"/>
  <c r="Y306" i="72"/>
  <c r="Z306" i="72"/>
  <c r="H306" i="72"/>
  <c r="T306" i="72"/>
  <c r="I306" i="72"/>
  <c r="J306" i="72"/>
  <c r="K306" i="72"/>
  <c r="S306" i="72"/>
  <c r="G306" i="72"/>
  <c r="L306" i="72"/>
  <c r="D306" i="72"/>
  <c r="O306" i="72"/>
  <c r="E306" i="72"/>
  <c r="M306" i="72"/>
  <c r="F306" i="72"/>
  <c r="N306" i="72"/>
  <c r="P306" i="72"/>
  <c r="R306" i="72"/>
  <c r="Q306" i="72"/>
  <c r="U53" i="72"/>
  <c r="V53" i="72"/>
  <c r="W53" i="72"/>
  <c r="G53" i="72"/>
  <c r="T53" i="72"/>
  <c r="H53" i="72"/>
  <c r="X53" i="72"/>
  <c r="I53" i="72"/>
  <c r="Y53" i="72"/>
  <c r="J53" i="72"/>
  <c r="O53" i="72"/>
  <c r="Z53" i="72"/>
  <c r="P53" i="72"/>
  <c r="AA53" i="72"/>
  <c r="Q53" i="72"/>
  <c r="R53" i="72"/>
  <c r="E53" i="72"/>
  <c r="F53" i="72"/>
  <c r="K53" i="72"/>
  <c r="L53" i="72"/>
  <c r="N53" i="72"/>
  <c r="D53" i="72"/>
  <c r="S53" i="72"/>
  <c r="AA98" i="72"/>
  <c r="V98" i="72"/>
  <c r="W98" i="72"/>
  <c r="X98" i="72"/>
  <c r="Y98" i="72"/>
  <c r="U98" i="72"/>
  <c r="Z98" i="72"/>
  <c r="D98" i="72"/>
  <c r="P98" i="72"/>
  <c r="N98" i="72"/>
  <c r="O98" i="72"/>
  <c r="Q98" i="72"/>
  <c r="E98" i="72"/>
  <c r="R98" i="72"/>
  <c r="I98" i="72"/>
  <c r="J98" i="72"/>
  <c r="K98" i="72"/>
  <c r="L98" i="72"/>
  <c r="H98" i="72"/>
  <c r="F98" i="72"/>
  <c r="G98" i="72"/>
  <c r="S98" i="72"/>
  <c r="T98" i="72"/>
  <c r="U111" i="72"/>
  <c r="V111" i="72"/>
  <c r="W111" i="72"/>
  <c r="X111" i="72"/>
  <c r="Y111" i="72"/>
  <c r="Z111" i="72"/>
  <c r="K111" i="72"/>
  <c r="P111" i="72"/>
  <c r="D111" i="72"/>
  <c r="Q111" i="72"/>
  <c r="E111" i="72"/>
  <c r="R111" i="72"/>
  <c r="F111" i="72"/>
  <c r="S111" i="72"/>
  <c r="G111" i="72"/>
  <c r="H111" i="72"/>
  <c r="I111" i="72"/>
  <c r="O111" i="72"/>
  <c r="L111" i="72"/>
  <c r="M111" i="72"/>
  <c r="J111" i="72"/>
  <c r="N111" i="72"/>
  <c r="T111" i="72"/>
  <c r="AA111" i="72"/>
  <c r="AA173" i="72"/>
  <c r="Z173" i="72"/>
  <c r="U173" i="72"/>
  <c r="V173" i="72"/>
  <c r="W173" i="72"/>
  <c r="X173" i="72"/>
  <c r="Y173" i="72"/>
  <c r="K173" i="72"/>
  <c r="D173" i="72"/>
  <c r="Q173" i="72"/>
  <c r="G173" i="72"/>
  <c r="T173" i="72"/>
  <c r="O173" i="72"/>
  <c r="P173" i="72"/>
  <c r="J173" i="72"/>
  <c r="H173" i="72"/>
  <c r="I173" i="72"/>
  <c r="L173" i="72"/>
  <c r="N173" i="72"/>
  <c r="R173" i="72"/>
  <c r="E173" i="72"/>
  <c r="F173" i="72"/>
  <c r="S173" i="72"/>
  <c r="U211" i="72"/>
  <c r="V211" i="72"/>
  <c r="W211" i="72"/>
  <c r="X211" i="72"/>
  <c r="Y211" i="72"/>
  <c r="Z211" i="72"/>
  <c r="AA211" i="72"/>
  <c r="K211" i="72"/>
  <c r="L211" i="72"/>
  <c r="H211" i="72"/>
  <c r="T211" i="72"/>
  <c r="F211" i="72"/>
  <c r="G211" i="72"/>
  <c r="I211" i="72"/>
  <c r="J211" i="72"/>
  <c r="N211" i="72"/>
  <c r="R211" i="72"/>
  <c r="D211" i="72"/>
  <c r="E211" i="72"/>
  <c r="M211" i="72"/>
  <c r="O211" i="72"/>
  <c r="P211" i="72"/>
  <c r="Q211" i="72"/>
  <c r="S211" i="72"/>
  <c r="AA230" i="72"/>
  <c r="U230" i="72"/>
  <c r="V230" i="72"/>
  <c r="Z230" i="72"/>
  <c r="W230" i="72"/>
  <c r="X230" i="72"/>
  <c r="L230" i="72"/>
  <c r="Y230" i="72"/>
  <c r="O230" i="72"/>
  <c r="P230" i="72"/>
  <c r="D230" i="72"/>
  <c r="Q230" i="72"/>
  <c r="E230" i="72"/>
  <c r="R230" i="72"/>
  <c r="I230" i="72"/>
  <c r="J230" i="72"/>
  <c r="K230" i="72"/>
  <c r="M230" i="72"/>
  <c r="N230" i="72"/>
  <c r="S230" i="72"/>
  <c r="T230" i="72"/>
  <c r="F230" i="72"/>
  <c r="H230" i="72"/>
  <c r="G230" i="72"/>
  <c r="Z250" i="72"/>
  <c r="AA250" i="72"/>
  <c r="U250" i="72"/>
  <c r="V250" i="72"/>
  <c r="W250" i="72"/>
  <c r="X250" i="72"/>
  <c r="Y250" i="72"/>
  <c r="H250" i="72"/>
  <c r="T250" i="72"/>
  <c r="O250" i="72"/>
  <c r="P250" i="72"/>
  <c r="D250" i="72"/>
  <c r="Q250" i="72"/>
  <c r="E250" i="72"/>
  <c r="R250" i="72"/>
  <c r="N250" i="72"/>
  <c r="F250" i="72"/>
  <c r="G250" i="72"/>
  <c r="S250" i="72"/>
  <c r="I250" i="72"/>
  <c r="J250" i="72"/>
  <c r="K250" i="72"/>
  <c r="L250" i="72"/>
  <c r="X269" i="72"/>
  <c r="Y269" i="72"/>
  <c r="Z269" i="72"/>
  <c r="AA269" i="72"/>
  <c r="W269" i="72"/>
  <c r="V269" i="72"/>
  <c r="U269" i="72"/>
  <c r="I269" i="72"/>
  <c r="F269" i="72"/>
  <c r="S269" i="72"/>
  <c r="G269" i="72"/>
  <c r="T269" i="72"/>
  <c r="H269" i="72"/>
  <c r="J269" i="72"/>
  <c r="N269" i="72"/>
  <c r="E269" i="72"/>
  <c r="K269" i="72"/>
  <c r="O269" i="72"/>
  <c r="R269" i="72"/>
  <c r="D269" i="72"/>
  <c r="P269" i="72"/>
  <c r="Q269" i="72"/>
  <c r="L269" i="72"/>
  <c r="AA288" i="72"/>
  <c r="V288" i="72"/>
  <c r="W288" i="72"/>
  <c r="X288" i="72"/>
  <c r="Y288" i="72"/>
  <c r="U288" i="72"/>
  <c r="Z288" i="72"/>
  <c r="N288" i="72"/>
  <c r="O288" i="72"/>
  <c r="D288" i="72"/>
  <c r="P288" i="72"/>
  <c r="E288" i="72"/>
  <c r="Q288" i="72"/>
  <c r="R288" i="72"/>
  <c r="F288" i="72"/>
  <c r="J288" i="72"/>
  <c r="M288" i="72"/>
  <c r="G288" i="72"/>
  <c r="K288" i="72"/>
  <c r="H288" i="72"/>
  <c r="I288" i="72"/>
  <c r="L288" i="72"/>
  <c r="S288" i="72"/>
  <c r="T288" i="72"/>
  <c r="U307" i="72"/>
  <c r="V307" i="72"/>
  <c r="W307" i="72"/>
  <c r="Z307" i="72"/>
  <c r="AA307" i="72"/>
  <c r="X307" i="72"/>
  <c r="Y307" i="72"/>
  <c r="O307" i="72"/>
  <c r="D307" i="72"/>
  <c r="P307" i="72"/>
  <c r="E307" i="72"/>
  <c r="Q307" i="72"/>
  <c r="F307" i="72"/>
  <c r="R307" i="72"/>
  <c r="G307" i="72"/>
  <c r="M307" i="72"/>
  <c r="H307" i="72"/>
  <c r="J307" i="72"/>
  <c r="K307" i="72"/>
  <c r="S307" i="72"/>
  <c r="I307" i="72"/>
  <c r="L307" i="72"/>
  <c r="N307" i="72"/>
  <c r="T307" i="72"/>
  <c r="X35" i="72"/>
  <c r="Y35" i="72"/>
  <c r="Z35" i="72"/>
  <c r="AA35" i="72"/>
  <c r="G35" i="72"/>
  <c r="S35" i="72"/>
  <c r="L35" i="72"/>
  <c r="U35" i="72"/>
  <c r="V35" i="72"/>
  <c r="N35" i="72"/>
  <c r="W35" i="72"/>
  <c r="O35" i="72"/>
  <c r="F35" i="72"/>
  <c r="H35" i="72"/>
  <c r="I35" i="72"/>
  <c r="J35" i="72"/>
  <c r="R35" i="72"/>
  <c r="T35" i="72"/>
  <c r="E35" i="72"/>
  <c r="P35" i="72"/>
  <c r="Q35" i="72"/>
  <c r="D35" i="72"/>
  <c r="K35" i="72"/>
  <c r="W54" i="72"/>
  <c r="X54" i="72"/>
  <c r="Y54" i="72"/>
  <c r="Z54" i="72"/>
  <c r="V54" i="72"/>
  <c r="AA54" i="72"/>
  <c r="H54" i="72"/>
  <c r="T54" i="72"/>
  <c r="P54" i="72"/>
  <c r="D54" i="72"/>
  <c r="Q54" i="72"/>
  <c r="E54" i="72"/>
  <c r="R54" i="72"/>
  <c r="F54" i="72"/>
  <c r="S54" i="72"/>
  <c r="O54" i="72"/>
  <c r="U54" i="72"/>
  <c r="N54" i="72"/>
  <c r="J54" i="72"/>
  <c r="G54" i="72"/>
  <c r="I54" i="72"/>
  <c r="K54" i="72"/>
  <c r="L54" i="72"/>
  <c r="M54" i="72"/>
  <c r="V73" i="72"/>
  <c r="W73" i="72"/>
  <c r="X73" i="72"/>
  <c r="Y73" i="72"/>
  <c r="AA73" i="72"/>
  <c r="F73" i="72"/>
  <c r="R73" i="72"/>
  <c r="G73" i="72"/>
  <c r="S73" i="72"/>
  <c r="H73" i="72"/>
  <c r="T73" i="72"/>
  <c r="I73" i="72"/>
  <c r="Q73" i="72"/>
  <c r="D73" i="72"/>
  <c r="P73" i="72"/>
  <c r="L73" i="72"/>
  <c r="M73" i="72"/>
  <c r="N73" i="72"/>
  <c r="Z73" i="72"/>
  <c r="E73" i="72"/>
  <c r="U73" i="72"/>
  <c r="J73" i="72"/>
  <c r="K73" i="72"/>
  <c r="O73" i="72"/>
  <c r="U99" i="72"/>
  <c r="V99" i="72"/>
  <c r="W99" i="72"/>
  <c r="X99" i="72"/>
  <c r="Y99" i="72"/>
  <c r="K99" i="72"/>
  <c r="J99" i="72"/>
  <c r="L99" i="72"/>
  <c r="N99" i="72"/>
  <c r="Z99" i="72"/>
  <c r="I99" i="72"/>
  <c r="AA99" i="72"/>
  <c r="O99" i="72"/>
  <c r="P99" i="72"/>
  <c r="Q99" i="72"/>
  <c r="R99" i="72"/>
  <c r="D99" i="72"/>
  <c r="E99" i="72"/>
  <c r="H99" i="72"/>
  <c r="F99" i="72"/>
  <c r="G99" i="72"/>
  <c r="S99" i="72"/>
  <c r="T99" i="72"/>
  <c r="Y112" i="72"/>
  <c r="Z112" i="72"/>
  <c r="AA112" i="72"/>
  <c r="U112" i="72"/>
  <c r="V112" i="72"/>
  <c r="W112" i="72"/>
  <c r="X112" i="72"/>
  <c r="F112" i="72"/>
  <c r="R112" i="72"/>
  <c r="L112" i="72"/>
  <c r="M112" i="72"/>
  <c r="N112" i="72"/>
  <c r="O112" i="72"/>
  <c r="G112" i="72"/>
  <c r="H112" i="72"/>
  <c r="I112" i="72"/>
  <c r="J112" i="72"/>
  <c r="K112" i="72"/>
  <c r="T112" i="72"/>
  <c r="D112" i="72"/>
  <c r="E112" i="72"/>
  <c r="P112" i="72"/>
  <c r="Q112" i="72"/>
  <c r="S112" i="72"/>
  <c r="V148" i="72"/>
  <c r="W148" i="72"/>
  <c r="X148" i="72"/>
  <c r="Y148" i="72"/>
  <c r="U148" i="72"/>
  <c r="Z148" i="72"/>
  <c r="AA148" i="72"/>
  <c r="D148" i="72"/>
  <c r="P148" i="72"/>
  <c r="J148" i="72"/>
  <c r="K148" i="72"/>
  <c r="L148" i="72"/>
  <c r="M148" i="72"/>
  <c r="N148" i="72"/>
  <c r="S148" i="72"/>
  <c r="T148" i="72"/>
  <c r="O148" i="72"/>
  <c r="H148" i="72"/>
  <c r="I148" i="72"/>
  <c r="Q148" i="72"/>
  <c r="R148" i="72"/>
  <c r="E148" i="72"/>
  <c r="F148" i="72"/>
  <c r="G148" i="72"/>
  <c r="W174" i="72"/>
  <c r="U174" i="72"/>
  <c r="V174" i="72"/>
  <c r="X174" i="72"/>
  <c r="Y174" i="72"/>
  <c r="Z174" i="72"/>
  <c r="F174" i="72"/>
  <c r="R174" i="72"/>
  <c r="P174" i="72"/>
  <c r="K174" i="72"/>
  <c r="N174" i="72"/>
  <c r="O174" i="72"/>
  <c r="J174" i="72"/>
  <c r="Q174" i="72"/>
  <c r="S174" i="72"/>
  <c r="T174" i="72"/>
  <c r="G174" i="72"/>
  <c r="AA174" i="72"/>
  <c r="H174" i="72"/>
  <c r="I174" i="72"/>
  <c r="D174" i="72"/>
  <c r="L174" i="72"/>
  <c r="E174" i="72"/>
  <c r="V193" i="72"/>
  <c r="U193" i="72"/>
  <c r="Y193" i="72"/>
  <c r="E193" i="72"/>
  <c r="Q193" i="72"/>
  <c r="W193" i="72"/>
  <c r="F193" i="72"/>
  <c r="R193" i="72"/>
  <c r="X193" i="72"/>
  <c r="N193" i="72"/>
  <c r="I193" i="72"/>
  <c r="J193" i="72"/>
  <c r="K193" i="72"/>
  <c r="L193" i="72"/>
  <c r="Z193" i="72"/>
  <c r="O193" i="72"/>
  <c r="T193" i="72"/>
  <c r="D193" i="72"/>
  <c r="S193" i="72"/>
  <c r="G193" i="72"/>
  <c r="H193" i="72"/>
  <c r="P193" i="72"/>
  <c r="AA193" i="72"/>
  <c r="U212" i="72"/>
  <c r="AA212" i="72"/>
  <c r="Y212" i="72"/>
  <c r="Z212" i="72"/>
  <c r="V212" i="72"/>
  <c r="W212" i="72"/>
  <c r="X212" i="72"/>
  <c r="F212" i="72"/>
  <c r="R212" i="72"/>
  <c r="G212" i="72"/>
  <c r="S212" i="72"/>
  <c r="O212" i="72"/>
  <c r="E212" i="72"/>
  <c r="H212" i="72"/>
  <c r="I212" i="72"/>
  <c r="J212" i="72"/>
  <c r="D212" i="72"/>
  <c r="Q212" i="72"/>
  <c r="K212" i="72"/>
  <c r="T212" i="72"/>
  <c r="L212" i="72"/>
  <c r="P212" i="72"/>
  <c r="M212" i="72"/>
  <c r="N212" i="72"/>
  <c r="Y231" i="72"/>
  <c r="Z231" i="72"/>
  <c r="AA231" i="72"/>
  <c r="U231" i="72"/>
  <c r="V231" i="72"/>
  <c r="W231" i="72"/>
  <c r="G231" i="72"/>
  <c r="S231" i="72"/>
  <c r="K231" i="72"/>
  <c r="L231" i="72"/>
  <c r="M231" i="72"/>
  <c r="N231" i="72"/>
  <c r="J231" i="72"/>
  <c r="T231" i="72"/>
  <c r="O231" i="72"/>
  <c r="F231" i="72"/>
  <c r="P231" i="72"/>
  <c r="Q231" i="72"/>
  <c r="R231" i="72"/>
  <c r="X231" i="72"/>
  <c r="D231" i="72"/>
  <c r="E231" i="72"/>
  <c r="H231" i="72"/>
  <c r="I231" i="72"/>
  <c r="V251" i="72"/>
  <c r="U251" i="72"/>
  <c r="W251" i="72"/>
  <c r="X251" i="72"/>
  <c r="Y251" i="72"/>
  <c r="Z251" i="72"/>
  <c r="O251" i="72"/>
  <c r="AA251" i="72"/>
  <c r="K251" i="72"/>
  <c r="L251" i="72"/>
  <c r="N251" i="72"/>
  <c r="F251" i="72"/>
  <c r="G251" i="72"/>
  <c r="H251" i="72"/>
  <c r="P251" i="72"/>
  <c r="I251" i="72"/>
  <c r="J251" i="72"/>
  <c r="Q251" i="72"/>
  <c r="R251" i="72"/>
  <c r="S251" i="72"/>
  <c r="T251" i="72"/>
  <c r="E251" i="72"/>
  <c r="D251" i="72"/>
  <c r="U270" i="72"/>
  <c r="V270" i="72"/>
  <c r="W270" i="72"/>
  <c r="X270" i="72"/>
  <c r="Y270" i="72"/>
  <c r="Z270" i="72"/>
  <c r="AA270" i="72"/>
  <c r="D270" i="72"/>
  <c r="P270" i="72"/>
  <c r="O270" i="72"/>
  <c r="Q270" i="72"/>
  <c r="E270" i="72"/>
  <c r="R270" i="72"/>
  <c r="F270" i="72"/>
  <c r="S270" i="72"/>
  <c r="N270" i="72"/>
  <c r="I270" i="72"/>
  <c r="T270" i="72"/>
  <c r="K270" i="72"/>
  <c r="G270" i="72"/>
  <c r="H270" i="72"/>
  <c r="J270" i="72"/>
  <c r="L270" i="72"/>
  <c r="W289" i="72"/>
  <c r="X289" i="72"/>
  <c r="Y289" i="72"/>
  <c r="Z289" i="72"/>
  <c r="U289" i="72"/>
  <c r="V289" i="72"/>
  <c r="AA289" i="72"/>
  <c r="I289" i="72"/>
  <c r="J289" i="72"/>
  <c r="K289" i="72"/>
  <c r="L289" i="72"/>
  <c r="D289" i="72"/>
  <c r="T289" i="72"/>
  <c r="O289" i="72"/>
  <c r="E289" i="72"/>
  <c r="N289" i="72"/>
  <c r="F289" i="72"/>
  <c r="H289" i="72"/>
  <c r="Q289" i="72"/>
  <c r="G289" i="72"/>
  <c r="M289" i="72"/>
  <c r="P289" i="72"/>
  <c r="S289" i="72"/>
  <c r="R289" i="72"/>
  <c r="Y308" i="72"/>
  <c r="Z308" i="72"/>
  <c r="AA308" i="72"/>
  <c r="X308" i="72"/>
  <c r="U308" i="72"/>
  <c r="V308" i="72"/>
  <c r="W308" i="72"/>
  <c r="J308" i="72"/>
  <c r="K308" i="72"/>
  <c r="L308" i="72"/>
  <c r="M308" i="72"/>
  <c r="E308" i="72"/>
  <c r="P308" i="72"/>
  <c r="Q308" i="72"/>
  <c r="F308" i="72"/>
  <c r="I308" i="72"/>
  <c r="N308" i="72"/>
  <c r="O308" i="72"/>
  <c r="R308" i="72"/>
  <c r="G308" i="72"/>
  <c r="H308" i="72"/>
  <c r="S308" i="72"/>
  <c r="D308" i="72"/>
  <c r="T308" i="72"/>
  <c r="Y40" i="72"/>
  <c r="Z40" i="72"/>
  <c r="AA40" i="72"/>
  <c r="W40" i="72"/>
  <c r="X40" i="72"/>
  <c r="U40" i="72"/>
  <c r="F40" i="72"/>
  <c r="R40" i="72"/>
  <c r="E40" i="72"/>
  <c r="S40" i="72"/>
  <c r="G40" i="72"/>
  <c r="T40" i="72"/>
  <c r="H40" i="72"/>
  <c r="I40" i="72"/>
  <c r="Q40" i="72"/>
  <c r="V40" i="72"/>
  <c r="P40" i="72"/>
  <c r="L40" i="72"/>
  <c r="N40" i="72"/>
  <c r="O40" i="72"/>
  <c r="J40" i="72"/>
  <c r="M40" i="72"/>
  <c r="D40" i="72"/>
  <c r="K40" i="72"/>
  <c r="Z33" i="72"/>
  <c r="AA33" i="72"/>
  <c r="Y33" i="72"/>
  <c r="U33" i="72"/>
  <c r="V33" i="72"/>
  <c r="W33" i="72"/>
  <c r="X33" i="72"/>
  <c r="E33" i="72"/>
  <c r="Q33" i="72"/>
  <c r="G33" i="72"/>
  <c r="T33" i="72"/>
  <c r="H33" i="72"/>
  <c r="I33" i="72"/>
  <c r="J33" i="72"/>
  <c r="S33" i="72"/>
  <c r="D33" i="72"/>
  <c r="R33" i="72"/>
  <c r="O33" i="72"/>
  <c r="N33" i="72"/>
  <c r="F33" i="72"/>
  <c r="K33" i="72"/>
  <c r="L33" i="72"/>
  <c r="P33" i="72"/>
  <c r="U34" i="72"/>
  <c r="V34" i="72"/>
  <c r="W34" i="72"/>
  <c r="X34" i="72"/>
  <c r="Y34" i="72"/>
  <c r="Z34" i="72"/>
  <c r="AA34" i="72"/>
  <c r="L34" i="72"/>
  <c r="P34" i="72"/>
  <c r="D34" i="72"/>
  <c r="Q34" i="72"/>
  <c r="E34" i="72"/>
  <c r="R34" i="72"/>
  <c r="F34" i="72"/>
  <c r="S34" i="72"/>
  <c r="G34" i="72"/>
  <c r="H34" i="72"/>
  <c r="I34" i="72"/>
  <c r="J34" i="72"/>
  <c r="K34" i="72"/>
  <c r="O34" i="72"/>
  <c r="T34" i="72"/>
  <c r="N34" i="72"/>
  <c r="U147" i="72"/>
  <c r="V147" i="72"/>
  <c r="I147" i="72"/>
  <c r="N147" i="72"/>
  <c r="O147" i="72"/>
  <c r="P147" i="72"/>
  <c r="D147" i="72"/>
  <c r="Q147" i="72"/>
  <c r="W147" i="72"/>
  <c r="X147" i="72"/>
  <c r="J147" i="72"/>
  <c r="Y147" i="72"/>
  <c r="M147" i="72"/>
  <c r="R147" i="72"/>
  <c r="H147" i="72"/>
  <c r="E147" i="72"/>
  <c r="Z147" i="72"/>
  <c r="F147" i="72"/>
  <c r="AA147" i="72"/>
  <c r="G147" i="72"/>
  <c r="T147" i="72"/>
  <c r="S147" i="72"/>
  <c r="L147" i="72"/>
  <c r="K147" i="72"/>
  <c r="X36" i="72"/>
  <c r="Y36" i="72"/>
  <c r="Z36" i="72"/>
  <c r="AA36" i="72"/>
  <c r="W36" i="72"/>
  <c r="N36" i="72"/>
  <c r="H36" i="72"/>
  <c r="I36" i="72"/>
  <c r="J36" i="72"/>
  <c r="K36" i="72"/>
  <c r="G36" i="72"/>
  <c r="L36" i="72"/>
  <c r="O36" i="72"/>
  <c r="D36" i="72"/>
  <c r="E36" i="72"/>
  <c r="F36" i="72"/>
  <c r="U36" i="72"/>
  <c r="S36" i="72"/>
  <c r="Q36" i="72"/>
  <c r="R36" i="72"/>
  <c r="T36" i="72"/>
  <c r="P36" i="72"/>
  <c r="V36" i="72"/>
  <c r="U55" i="72"/>
  <c r="V55" i="72"/>
  <c r="Z55" i="72"/>
  <c r="AA55" i="72"/>
  <c r="Y55" i="72"/>
  <c r="L55" i="72"/>
  <c r="M55" i="72"/>
  <c r="N55" i="72"/>
  <c r="O55" i="72"/>
  <c r="S55" i="72"/>
  <c r="D55" i="72"/>
  <c r="T55" i="72"/>
  <c r="E55" i="72"/>
  <c r="F55" i="72"/>
  <c r="G55" i="72"/>
  <c r="H55" i="72"/>
  <c r="I55" i="72"/>
  <c r="R55" i="72"/>
  <c r="P55" i="72"/>
  <c r="J55" i="72"/>
  <c r="K55" i="72"/>
  <c r="X55" i="72"/>
  <c r="W55" i="72"/>
  <c r="Q55" i="72"/>
  <c r="AA74" i="72"/>
  <c r="Z74" i="72"/>
  <c r="Y74" i="72"/>
  <c r="U74" i="72"/>
  <c r="V74" i="72"/>
  <c r="W74" i="72"/>
  <c r="M74" i="72"/>
  <c r="N74" i="72"/>
  <c r="O74" i="72"/>
  <c r="D74" i="72"/>
  <c r="P74" i="72"/>
  <c r="T74" i="72"/>
  <c r="E74" i="72"/>
  <c r="F74" i="72"/>
  <c r="G74" i="72"/>
  <c r="H74" i="72"/>
  <c r="I74" i="72"/>
  <c r="J74" i="72"/>
  <c r="S74" i="72"/>
  <c r="X74" i="72"/>
  <c r="L74" i="72"/>
  <c r="K74" i="72"/>
  <c r="Q74" i="72"/>
  <c r="R74" i="72"/>
  <c r="Y100" i="72"/>
  <c r="Z100" i="72"/>
  <c r="AA100" i="72"/>
  <c r="X100" i="72"/>
  <c r="F100" i="72"/>
  <c r="R100" i="72"/>
  <c r="G100" i="72"/>
  <c r="T100" i="72"/>
  <c r="H100" i="72"/>
  <c r="I100" i="72"/>
  <c r="J100" i="72"/>
  <c r="N100" i="72"/>
  <c r="O100" i="72"/>
  <c r="U100" i="72"/>
  <c r="P100" i="72"/>
  <c r="V100" i="72"/>
  <c r="Q100" i="72"/>
  <c r="E100" i="72"/>
  <c r="L100" i="72"/>
  <c r="D100" i="72"/>
  <c r="K100" i="72"/>
  <c r="M100" i="72"/>
  <c r="S100" i="72"/>
  <c r="W100" i="72"/>
  <c r="U113" i="72"/>
  <c r="Y113" i="72"/>
  <c r="Z113" i="72"/>
  <c r="AA113" i="72"/>
  <c r="X113" i="72"/>
  <c r="W113" i="72"/>
  <c r="M113" i="72"/>
  <c r="H113" i="72"/>
  <c r="I113" i="72"/>
  <c r="J113" i="72"/>
  <c r="K113" i="72"/>
  <c r="G113" i="72"/>
  <c r="L113" i="72"/>
  <c r="N113" i="72"/>
  <c r="O113" i="72"/>
  <c r="T113" i="72"/>
  <c r="P113" i="72"/>
  <c r="F113" i="72"/>
  <c r="Q113" i="72"/>
  <c r="V113" i="72"/>
  <c r="R113" i="72"/>
  <c r="S113" i="72"/>
  <c r="D113" i="72"/>
  <c r="E113" i="72"/>
  <c r="Z156" i="72"/>
  <c r="AA156" i="72"/>
  <c r="U156" i="72"/>
  <c r="V156" i="72"/>
  <c r="W156" i="72"/>
  <c r="X156" i="72"/>
  <c r="Y156" i="72"/>
  <c r="L156" i="72"/>
  <c r="E156" i="72"/>
  <c r="R156" i="72"/>
  <c r="F156" i="72"/>
  <c r="S156" i="72"/>
  <c r="G156" i="72"/>
  <c r="T156" i="72"/>
  <c r="H156" i="72"/>
  <c r="N156" i="72"/>
  <c r="K156" i="72"/>
  <c r="D156" i="72"/>
  <c r="Q156" i="72"/>
  <c r="I156" i="72"/>
  <c r="P156" i="72"/>
  <c r="O156" i="72"/>
  <c r="J156" i="72"/>
  <c r="Y175" i="72"/>
  <c r="AA175" i="72"/>
  <c r="Z175" i="72"/>
  <c r="W175" i="72"/>
  <c r="X175" i="72"/>
  <c r="V175" i="72"/>
  <c r="L175" i="72"/>
  <c r="H175" i="72"/>
  <c r="N175" i="72"/>
  <c r="I175" i="72"/>
  <c r="U175" i="72"/>
  <c r="Q175" i="72"/>
  <c r="R175" i="72"/>
  <c r="S175" i="72"/>
  <c r="T175" i="72"/>
  <c r="D175" i="72"/>
  <c r="G175" i="72"/>
  <c r="K175" i="72"/>
  <c r="P175" i="72"/>
  <c r="F175" i="72"/>
  <c r="E175" i="72"/>
  <c r="J175" i="72"/>
  <c r="O175" i="72"/>
  <c r="AA194" i="72"/>
  <c r="V194" i="72"/>
  <c r="W194" i="72"/>
  <c r="X194" i="72"/>
  <c r="Y194" i="72"/>
  <c r="U194" i="72"/>
  <c r="Z194" i="72"/>
  <c r="L194" i="72"/>
  <c r="M194" i="72"/>
  <c r="I194" i="72"/>
  <c r="G194" i="72"/>
  <c r="H194" i="72"/>
  <c r="J194" i="72"/>
  <c r="K194" i="72"/>
  <c r="N194" i="72"/>
  <c r="O194" i="72"/>
  <c r="P194" i="72"/>
  <c r="S194" i="72"/>
  <c r="Q194" i="72"/>
  <c r="E194" i="72"/>
  <c r="R194" i="72"/>
  <c r="T194" i="72"/>
  <c r="D194" i="72"/>
  <c r="F194" i="72"/>
  <c r="Z213" i="72"/>
  <c r="U213" i="72"/>
  <c r="V213" i="72"/>
  <c r="W213" i="72"/>
  <c r="X213" i="72"/>
  <c r="Y213" i="72"/>
  <c r="M213" i="72"/>
  <c r="AA213" i="72"/>
  <c r="N213" i="72"/>
  <c r="J213" i="72"/>
  <c r="E213" i="72"/>
  <c r="T213" i="72"/>
  <c r="F213" i="72"/>
  <c r="G213" i="72"/>
  <c r="H213" i="72"/>
  <c r="O213" i="72"/>
  <c r="I213" i="72"/>
  <c r="P213" i="72"/>
  <c r="K213" i="72"/>
  <c r="Q213" i="72"/>
  <c r="D213" i="72"/>
  <c r="R213" i="72"/>
  <c r="S213" i="72"/>
  <c r="L213" i="72"/>
  <c r="Y232" i="72"/>
  <c r="U232" i="72"/>
  <c r="AA232" i="72"/>
  <c r="W232" i="72"/>
  <c r="N232" i="72"/>
  <c r="X232" i="72"/>
  <c r="Z232" i="72"/>
  <c r="G232" i="72"/>
  <c r="T232" i="72"/>
  <c r="H232" i="72"/>
  <c r="I232" i="72"/>
  <c r="J232" i="72"/>
  <c r="O232" i="72"/>
  <c r="E232" i="72"/>
  <c r="V232" i="72"/>
  <c r="P232" i="72"/>
  <c r="D232" i="72"/>
  <c r="Q232" i="72"/>
  <c r="F232" i="72"/>
  <c r="R232" i="72"/>
  <c r="S232" i="72"/>
  <c r="K232" i="72"/>
  <c r="L232" i="72"/>
  <c r="M232" i="72"/>
  <c r="AA252" i="72"/>
  <c r="Y252" i="72"/>
  <c r="Z252" i="72"/>
  <c r="X252" i="72"/>
  <c r="W252" i="72"/>
  <c r="J252" i="72"/>
  <c r="U252" i="72"/>
  <c r="G252" i="72"/>
  <c r="T252" i="72"/>
  <c r="H252" i="72"/>
  <c r="I252" i="72"/>
  <c r="K252" i="72"/>
  <c r="V252" i="72"/>
  <c r="F252" i="72"/>
  <c r="O252" i="72"/>
  <c r="Q252" i="72"/>
  <c r="L252" i="72"/>
  <c r="P252" i="72"/>
  <c r="R252" i="72"/>
  <c r="S252" i="72"/>
  <c r="N252" i="72"/>
  <c r="D252" i="72"/>
  <c r="E252" i="72"/>
  <c r="Z271" i="72"/>
  <c r="W271" i="72"/>
  <c r="X271" i="72"/>
  <c r="Y271" i="72"/>
  <c r="AA271" i="72"/>
  <c r="U271" i="72"/>
  <c r="K271" i="72"/>
  <c r="L271" i="72"/>
  <c r="M271" i="72"/>
  <c r="N271" i="72"/>
  <c r="V271" i="72"/>
  <c r="O271" i="72"/>
  <c r="S271" i="72"/>
  <c r="G271" i="72"/>
  <c r="T271" i="72"/>
  <c r="H271" i="72"/>
  <c r="D271" i="72"/>
  <c r="I271" i="72"/>
  <c r="J271" i="72"/>
  <c r="E271" i="72"/>
  <c r="F271" i="72"/>
  <c r="P271" i="72"/>
  <c r="R271" i="72"/>
  <c r="Q271" i="72"/>
  <c r="Y290" i="72"/>
  <c r="U290" i="72"/>
  <c r="V290" i="72"/>
  <c r="W290" i="72"/>
  <c r="X290" i="72"/>
  <c r="D290" i="72"/>
  <c r="P290" i="72"/>
  <c r="E290" i="72"/>
  <c r="Q290" i="72"/>
  <c r="F290" i="72"/>
  <c r="R290" i="72"/>
  <c r="Z290" i="72"/>
  <c r="G290" i="72"/>
  <c r="S290" i="72"/>
  <c r="AA290" i="72"/>
  <c r="L290" i="72"/>
  <c r="H290" i="72"/>
  <c r="K290" i="72"/>
  <c r="T290" i="72"/>
  <c r="I290" i="72"/>
  <c r="N290" i="72"/>
  <c r="O290" i="72"/>
  <c r="J290" i="72"/>
  <c r="M290" i="72"/>
  <c r="U309" i="72"/>
  <c r="V309" i="72"/>
  <c r="W309" i="72"/>
  <c r="X309" i="72"/>
  <c r="Y309" i="72"/>
  <c r="Z309" i="72"/>
  <c r="E309" i="72"/>
  <c r="Q309" i="72"/>
  <c r="AA309" i="72"/>
  <c r="F309" i="72"/>
  <c r="R309" i="72"/>
  <c r="G309" i="72"/>
  <c r="S309" i="72"/>
  <c r="H309" i="72"/>
  <c r="T309" i="72"/>
  <c r="D309" i="72"/>
  <c r="I309" i="72"/>
  <c r="J309" i="72"/>
  <c r="N309" i="72"/>
  <c r="O309" i="72"/>
  <c r="K309" i="72"/>
  <c r="L309" i="72"/>
  <c r="M309" i="72"/>
  <c r="P309" i="72"/>
  <c r="AA197" i="72"/>
  <c r="V197" i="72"/>
  <c r="W197" i="72"/>
  <c r="X197" i="72"/>
  <c r="Y197" i="72"/>
  <c r="U197" i="72"/>
  <c r="Z197" i="72"/>
  <c r="I197" i="72"/>
  <c r="J197" i="72"/>
  <c r="F197" i="72"/>
  <c r="R197" i="72"/>
  <c r="D197" i="72"/>
  <c r="T197" i="72"/>
  <c r="E197" i="72"/>
  <c r="G197" i="72"/>
  <c r="H197" i="72"/>
  <c r="M197" i="72"/>
  <c r="N197" i="72"/>
  <c r="K197" i="72"/>
  <c r="O197" i="72"/>
  <c r="S197" i="72"/>
  <c r="P197" i="72"/>
  <c r="Q197" i="72"/>
  <c r="L197" i="72"/>
  <c r="Z21" i="72"/>
  <c r="AA21" i="72"/>
  <c r="U21" i="72"/>
  <c r="V21" i="72"/>
  <c r="W21" i="72"/>
  <c r="X21" i="72"/>
  <c r="Y21" i="72"/>
  <c r="E21" i="72"/>
  <c r="Q21" i="72"/>
  <c r="N21" i="72"/>
  <c r="O21" i="72"/>
  <c r="P21" i="72"/>
  <c r="D21" i="72"/>
  <c r="R21" i="72"/>
  <c r="I21" i="72"/>
  <c r="J21" i="72"/>
  <c r="K21" i="72"/>
  <c r="L21" i="72"/>
  <c r="F21" i="72"/>
  <c r="G21" i="72"/>
  <c r="T21" i="72"/>
  <c r="H21" i="72"/>
  <c r="M21" i="72"/>
  <c r="S21" i="72"/>
  <c r="W256" i="72"/>
  <c r="X256" i="72"/>
  <c r="Y256" i="72"/>
  <c r="Z256" i="72"/>
  <c r="AA256" i="72"/>
  <c r="U256" i="72"/>
  <c r="V256" i="72"/>
  <c r="N256" i="72"/>
  <c r="E256" i="72"/>
  <c r="R256" i="72"/>
  <c r="F256" i="72"/>
  <c r="S256" i="72"/>
  <c r="G256" i="72"/>
  <c r="T256" i="72"/>
  <c r="H256" i="72"/>
  <c r="Q256" i="72"/>
  <c r="J256" i="72"/>
  <c r="D256" i="72"/>
  <c r="M256" i="72"/>
  <c r="I256" i="72"/>
  <c r="K256" i="72"/>
  <c r="L256" i="72"/>
  <c r="O256" i="72"/>
  <c r="P256" i="72"/>
  <c r="U22" i="72"/>
  <c r="V22" i="72"/>
  <c r="W22" i="72"/>
  <c r="X22" i="72"/>
  <c r="Y22" i="72"/>
  <c r="Z22" i="72"/>
  <c r="AA22" i="72"/>
  <c r="L22" i="72"/>
  <c r="J22" i="72"/>
  <c r="K22" i="72"/>
  <c r="M22" i="72"/>
  <c r="N22" i="72"/>
  <c r="I22" i="72"/>
  <c r="O22" i="72"/>
  <c r="P22" i="72"/>
  <c r="Q22" i="72"/>
  <c r="D22" i="72"/>
  <c r="E22" i="72"/>
  <c r="F22" i="72"/>
  <c r="G22" i="72"/>
  <c r="T22" i="72"/>
  <c r="H22" i="72"/>
  <c r="R22" i="72"/>
  <c r="S22" i="72"/>
  <c r="V142" i="72"/>
  <c r="AA142" i="72"/>
  <c r="U142" i="72"/>
  <c r="W142" i="72"/>
  <c r="X142" i="72"/>
  <c r="Y142" i="72"/>
  <c r="Z142" i="72"/>
  <c r="J142" i="72"/>
  <c r="G142" i="72"/>
  <c r="T142" i="72"/>
  <c r="H142" i="72"/>
  <c r="I142" i="72"/>
  <c r="K142" i="72"/>
  <c r="P142" i="72"/>
  <c r="N142" i="72"/>
  <c r="O142" i="72"/>
  <c r="F142" i="72"/>
  <c r="D142" i="72"/>
  <c r="E142" i="72"/>
  <c r="S142" i="72"/>
  <c r="L142" i="72"/>
  <c r="Q142" i="72"/>
  <c r="R142" i="72"/>
  <c r="AA276" i="72"/>
  <c r="U276" i="72"/>
  <c r="V276" i="72"/>
  <c r="W276" i="72"/>
  <c r="X276" i="72"/>
  <c r="Z276" i="72"/>
  <c r="N276" i="72"/>
  <c r="O276" i="72"/>
  <c r="D276" i="72"/>
  <c r="P276" i="72"/>
  <c r="E276" i="72"/>
  <c r="Q276" i="72"/>
  <c r="I276" i="72"/>
  <c r="F276" i="72"/>
  <c r="J276" i="72"/>
  <c r="K276" i="72"/>
  <c r="T276" i="72"/>
  <c r="L276" i="72"/>
  <c r="M276" i="72"/>
  <c r="R276" i="72"/>
  <c r="S276" i="72"/>
  <c r="Y276" i="72"/>
  <c r="G276" i="72"/>
  <c r="H276" i="72"/>
  <c r="U68" i="72"/>
  <c r="V68" i="72"/>
  <c r="W68" i="72"/>
  <c r="X68" i="72"/>
  <c r="Y68" i="72"/>
  <c r="Z68" i="72"/>
  <c r="AA68" i="72"/>
  <c r="G68" i="72"/>
  <c r="S68" i="72"/>
  <c r="H68" i="72"/>
  <c r="T68" i="72"/>
  <c r="I68" i="72"/>
  <c r="J68" i="72"/>
  <c r="N68" i="72"/>
  <c r="O68" i="72"/>
  <c r="P68" i="72"/>
  <c r="Q68" i="72"/>
  <c r="D68" i="72"/>
  <c r="E68" i="72"/>
  <c r="F68" i="72"/>
  <c r="R68" i="72"/>
  <c r="K68" i="72"/>
  <c r="L68" i="72"/>
  <c r="X284" i="72"/>
  <c r="Y284" i="72"/>
  <c r="Z284" i="72"/>
  <c r="AA284" i="72"/>
  <c r="U284" i="72"/>
  <c r="V284" i="72"/>
  <c r="J284" i="72"/>
  <c r="K284" i="72"/>
  <c r="L284" i="72"/>
  <c r="Q284" i="72"/>
  <c r="H284" i="72"/>
  <c r="N284" i="72"/>
  <c r="W284" i="72"/>
  <c r="R284" i="72"/>
  <c r="S284" i="72"/>
  <c r="E284" i="72"/>
  <c r="D284" i="72"/>
  <c r="T284" i="72"/>
  <c r="F284" i="72"/>
  <c r="G284" i="72"/>
  <c r="I284" i="72"/>
  <c r="P284" i="72"/>
  <c r="O284" i="72"/>
  <c r="Y88" i="72"/>
  <c r="Z88" i="72"/>
  <c r="AA88" i="72"/>
  <c r="U88" i="72"/>
  <c r="V88" i="72"/>
  <c r="W88" i="72"/>
  <c r="X88" i="72"/>
  <c r="F88" i="72"/>
  <c r="R88" i="72"/>
  <c r="N88" i="72"/>
  <c r="O88" i="72"/>
  <c r="P88" i="72"/>
  <c r="D88" i="72"/>
  <c r="Q88" i="72"/>
  <c r="E88" i="72"/>
  <c r="G88" i="72"/>
  <c r="H88" i="72"/>
  <c r="I88" i="72"/>
  <c r="L88" i="72"/>
  <c r="M88" i="72"/>
  <c r="J88" i="72"/>
  <c r="K88" i="72"/>
  <c r="S88" i="72"/>
  <c r="T88" i="72"/>
  <c r="X285" i="72"/>
  <c r="AA285" i="72"/>
  <c r="Z285" i="72"/>
  <c r="V285" i="72"/>
  <c r="U285" i="72"/>
  <c r="E285" i="72"/>
  <c r="Q285" i="72"/>
  <c r="W285" i="72"/>
  <c r="F285" i="72"/>
  <c r="R285" i="72"/>
  <c r="Y285" i="72"/>
  <c r="G285" i="72"/>
  <c r="S285" i="72"/>
  <c r="H285" i="72"/>
  <c r="T285" i="72"/>
  <c r="P285" i="72"/>
  <c r="I285" i="72"/>
  <c r="J285" i="72"/>
  <c r="K285" i="72"/>
  <c r="L285" i="72"/>
  <c r="D285" i="72"/>
  <c r="N285" i="72"/>
  <c r="O285" i="72"/>
  <c r="V25" i="72"/>
  <c r="W25" i="72"/>
  <c r="X25" i="72"/>
  <c r="Y25" i="72"/>
  <c r="U25" i="72"/>
  <c r="Z25" i="72"/>
  <c r="AA25" i="72"/>
  <c r="I25" i="72"/>
  <c r="L25" i="72"/>
  <c r="M25" i="72"/>
  <c r="N25" i="72"/>
  <c r="O25" i="72"/>
  <c r="S25" i="72"/>
  <c r="T25" i="72"/>
  <c r="D25" i="72"/>
  <c r="E25" i="72"/>
  <c r="J25" i="72"/>
  <c r="K25" i="72"/>
  <c r="P25" i="72"/>
  <c r="Q25" i="72"/>
  <c r="H25" i="72"/>
  <c r="R25" i="72"/>
  <c r="F25" i="72"/>
  <c r="G25" i="72"/>
  <c r="U96" i="72"/>
  <c r="V96" i="72"/>
  <c r="W96" i="72"/>
  <c r="Z96" i="72"/>
  <c r="AA96" i="72"/>
  <c r="X96" i="72"/>
  <c r="N96" i="72"/>
  <c r="I96" i="72"/>
  <c r="J96" i="72"/>
  <c r="K96" i="72"/>
  <c r="L96" i="72"/>
  <c r="D96" i="72"/>
  <c r="E96" i="72"/>
  <c r="F96" i="72"/>
  <c r="G96" i="72"/>
  <c r="Q96" i="72"/>
  <c r="H96" i="72"/>
  <c r="R96" i="72"/>
  <c r="Y96" i="72"/>
  <c r="S96" i="72"/>
  <c r="T96" i="72"/>
  <c r="O96" i="72"/>
  <c r="P96" i="72"/>
  <c r="W190" i="72"/>
  <c r="X190" i="72"/>
  <c r="Y190" i="72"/>
  <c r="Z190" i="72"/>
  <c r="U190" i="72"/>
  <c r="V190" i="72"/>
  <c r="AA190" i="72"/>
  <c r="H190" i="72"/>
  <c r="T190" i="72"/>
  <c r="I190" i="72"/>
  <c r="E190" i="72"/>
  <c r="Q190" i="72"/>
  <c r="L190" i="72"/>
  <c r="N190" i="72"/>
  <c r="O190" i="72"/>
  <c r="P190" i="72"/>
  <c r="K190" i="72"/>
  <c r="J190" i="72"/>
  <c r="R190" i="72"/>
  <c r="D190" i="72"/>
  <c r="F190" i="72"/>
  <c r="G190" i="72"/>
  <c r="S190" i="72"/>
  <c r="U305" i="72"/>
  <c r="V305" i="72"/>
  <c r="W305" i="72"/>
  <c r="X305" i="72"/>
  <c r="Z305" i="72"/>
  <c r="AA305" i="72"/>
  <c r="Y305" i="72"/>
  <c r="M305" i="72"/>
  <c r="N305" i="72"/>
  <c r="O305" i="72"/>
  <c r="D305" i="72"/>
  <c r="P305" i="72"/>
  <c r="T305" i="72"/>
  <c r="J305" i="72"/>
  <c r="Q305" i="72"/>
  <c r="E305" i="72"/>
  <c r="F305" i="72"/>
  <c r="K305" i="72"/>
  <c r="L305" i="72"/>
  <c r="G305" i="72"/>
  <c r="H305" i="72"/>
  <c r="I305" i="72"/>
  <c r="S305" i="72"/>
  <c r="R305" i="72"/>
  <c r="W210" i="72"/>
  <c r="AA210" i="72"/>
  <c r="U210" i="72"/>
  <c r="V210" i="72"/>
  <c r="X210" i="72"/>
  <c r="Z210" i="72"/>
  <c r="D210" i="72"/>
  <c r="P210" i="72"/>
  <c r="E210" i="72"/>
  <c r="Q210" i="72"/>
  <c r="Y210" i="72"/>
  <c r="H210" i="72"/>
  <c r="I210" i="72"/>
  <c r="J210" i="72"/>
  <c r="K210" i="72"/>
  <c r="R210" i="72"/>
  <c r="F210" i="72"/>
  <c r="G210" i="72"/>
  <c r="N210" i="72"/>
  <c r="S210" i="72"/>
  <c r="T210" i="72"/>
  <c r="L210" i="72"/>
  <c r="O210" i="72"/>
  <c r="Z214" i="72"/>
  <c r="AA214" i="72"/>
  <c r="U214" i="72"/>
  <c r="V214" i="72"/>
  <c r="W214" i="72"/>
  <c r="X214" i="72"/>
  <c r="H214" i="72"/>
  <c r="T214" i="72"/>
  <c r="I214" i="72"/>
  <c r="Y214" i="72"/>
  <c r="E214" i="72"/>
  <c r="Q214" i="72"/>
  <c r="S214" i="72"/>
  <c r="D214" i="72"/>
  <c r="F214" i="72"/>
  <c r="G214" i="72"/>
  <c r="R214" i="72"/>
  <c r="J214" i="72"/>
  <c r="N214" i="72"/>
  <c r="L214" i="72"/>
  <c r="K214" i="72"/>
  <c r="M214" i="72"/>
  <c r="O214" i="72"/>
  <c r="P214" i="72"/>
  <c r="U104" i="72"/>
  <c r="V104" i="72"/>
  <c r="W104" i="72"/>
  <c r="X104" i="72"/>
  <c r="Y104" i="72"/>
  <c r="Z104" i="72"/>
  <c r="AA104" i="72"/>
  <c r="J104" i="72"/>
  <c r="D104" i="72"/>
  <c r="Q104" i="72"/>
  <c r="E104" i="72"/>
  <c r="R104" i="72"/>
  <c r="F104" i="72"/>
  <c r="S104" i="72"/>
  <c r="G104" i="72"/>
  <c r="T104" i="72"/>
  <c r="H104" i="72"/>
  <c r="I104" i="72"/>
  <c r="K104" i="72"/>
  <c r="P104" i="72"/>
  <c r="N104" i="72"/>
  <c r="O104" i="72"/>
  <c r="L104" i="72"/>
  <c r="U224" i="72"/>
  <c r="V224" i="72"/>
  <c r="W224" i="72"/>
  <c r="X224" i="72"/>
  <c r="Y224" i="72"/>
  <c r="Z224" i="72"/>
  <c r="AA224" i="72"/>
  <c r="F224" i="72"/>
  <c r="R224" i="72"/>
  <c r="G224" i="72"/>
  <c r="S224" i="72"/>
  <c r="O224" i="72"/>
  <c r="J224" i="72"/>
  <c r="K224" i="72"/>
  <c r="L224" i="72"/>
  <c r="T224" i="72"/>
  <c r="D224" i="72"/>
  <c r="I224" i="72"/>
  <c r="N224" i="72"/>
  <c r="E224" i="72"/>
  <c r="H224" i="72"/>
  <c r="P224" i="72"/>
  <c r="Q224" i="72"/>
  <c r="AA86" i="72"/>
  <c r="U86" i="72"/>
  <c r="Y86" i="72"/>
  <c r="Z86" i="72"/>
  <c r="V86" i="72"/>
  <c r="W86" i="72"/>
  <c r="X86" i="72"/>
  <c r="D86" i="72"/>
  <c r="P86" i="72"/>
  <c r="I86" i="72"/>
  <c r="J86" i="72"/>
  <c r="K86" i="72"/>
  <c r="L86" i="72"/>
  <c r="Q86" i="72"/>
  <c r="R86" i="72"/>
  <c r="S86" i="72"/>
  <c r="T86" i="72"/>
  <c r="H86" i="72"/>
  <c r="M86" i="72"/>
  <c r="N86" i="72"/>
  <c r="E86" i="72"/>
  <c r="G86" i="72"/>
  <c r="O86" i="72"/>
  <c r="F86" i="72"/>
  <c r="AA161" i="72"/>
  <c r="V161" i="72"/>
  <c r="W161" i="72"/>
  <c r="X161" i="72"/>
  <c r="Y161" i="72"/>
  <c r="U161" i="72"/>
  <c r="Z161" i="72"/>
  <c r="K161" i="72"/>
  <c r="L161" i="72"/>
  <c r="M161" i="72"/>
  <c r="N161" i="72"/>
  <c r="O161" i="72"/>
  <c r="G161" i="72"/>
  <c r="J161" i="72"/>
  <c r="P161" i="72"/>
  <c r="F161" i="72"/>
  <c r="S161" i="72"/>
  <c r="T161" i="72"/>
  <c r="I161" i="72"/>
  <c r="Q161" i="72"/>
  <c r="D161" i="72"/>
  <c r="E161" i="72"/>
  <c r="H161" i="72"/>
  <c r="R161" i="72"/>
  <c r="Z199" i="72"/>
  <c r="AA199" i="72"/>
  <c r="Y199" i="72"/>
  <c r="X199" i="72"/>
  <c r="U199" i="72"/>
  <c r="V199" i="72"/>
  <c r="W199" i="72"/>
  <c r="K199" i="72"/>
  <c r="L199" i="72"/>
  <c r="H199" i="72"/>
  <c r="T199" i="72"/>
  <c r="R199" i="72"/>
  <c r="D199" i="72"/>
  <c r="S199" i="72"/>
  <c r="E199" i="72"/>
  <c r="F199" i="72"/>
  <c r="G199" i="72"/>
  <c r="I199" i="72"/>
  <c r="O199" i="72"/>
  <c r="P199" i="72"/>
  <c r="J199" i="72"/>
  <c r="M199" i="72"/>
  <c r="N199" i="72"/>
  <c r="Q199" i="72"/>
  <c r="Z225" i="72"/>
  <c r="V225" i="72"/>
  <c r="W225" i="72"/>
  <c r="X225" i="72"/>
  <c r="Y225" i="72"/>
  <c r="U225" i="72"/>
  <c r="AA225" i="72"/>
  <c r="N225" i="72"/>
  <c r="J225" i="72"/>
  <c r="H225" i="72"/>
  <c r="I225" i="72"/>
  <c r="K225" i="72"/>
  <c r="L225" i="72"/>
  <c r="Q225" i="72"/>
  <c r="D225" i="72"/>
  <c r="P225" i="72"/>
  <c r="E225" i="72"/>
  <c r="R225" i="72"/>
  <c r="F225" i="72"/>
  <c r="G225" i="72"/>
  <c r="O225" i="72"/>
  <c r="S225" i="72"/>
  <c r="T225" i="72"/>
  <c r="W244" i="72"/>
  <c r="X244" i="72"/>
  <c r="Y244" i="72"/>
  <c r="Z244" i="72"/>
  <c r="AA244" i="72"/>
  <c r="V244" i="72"/>
  <c r="N244" i="72"/>
  <c r="L244" i="72"/>
  <c r="U244" i="72"/>
  <c r="O244" i="72"/>
  <c r="P244" i="72"/>
  <c r="G244" i="72"/>
  <c r="H244" i="72"/>
  <c r="I244" i="72"/>
  <c r="J244" i="72"/>
  <c r="K244" i="72"/>
  <c r="Q244" i="72"/>
  <c r="R244" i="72"/>
  <c r="S244" i="72"/>
  <c r="T244" i="72"/>
  <c r="D244" i="72"/>
  <c r="F244" i="72"/>
  <c r="E244" i="72"/>
  <c r="Y302" i="72"/>
  <c r="AA302" i="72"/>
  <c r="Z302" i="72"/>
  <c r="W302" i="72"/>
  <c r="D302" i="72"/>
  <c r="P302" i="72"/>
  <c r="E302" i="72"/>
  <c r="Q302" i="72"/>
  <c r="F302" i="72"/>
  <c r="R302" i="72"/>
  <c r="G302" i="72"/>
  <c r="S302" i="72"/>
  <c r="O302" i="72"/>
  <c r="T302" i="72"/>
  <c r="J302" i="72"/>
  <c r="K302" i="72"/>
  <c r="H302" i="72"/>
  <c r="I302" i="72"/>
  <c r="L302" i="72"/>
  <c r="U302" i="72"/>
  <c r="V302" i="72"/>
  <c r="X302" i="72"/>
  <c r="N302" i="72"/>
  <c r="X72" i="72"/>
  <c r="Y72" i="72"/>
  <c r="Z72" i="72"/>
  <c r="AA72" i="72"/>
  <c r="U72" i="72"/>
  <c r="V72" i="72"/>
  <c r="K72" i="72"/>
  <c r="L72" i="72"/>
  <c r="M72" i="72"/>
  <c r="N72" i="72"/>
  <c r="R72" i="72"/>
  <c r="S72" i="72"/>
  <c r="D72" i="72"/>
  <c r="T72" i="72"/>
  <c r="E72" i="72"/>
  <c r="I72" i="72"/>
  <c r="J72" i="72"/>
  <c r="O72" i="72"/>
  <c r="P72" i="72"/>
  <c r="Q72" i="72"/>
  <c r="G72" i="72"/>
  <c r="W72" i="72"/>
  <c r="H72" i="72"/>
  <c r="F72" i="72"/>
  <c r="W192" i="72"/>
  <c r="X192" i="72"/>
  <c r="Y192" i="72"/>
  <c r="Z192" i="72"/>
  <c r="U192" i="72"/>
  <c r="V192" i="72"/>
  <c r="AA192" i="72"/>
  <c r="J192" i="72"/>
  <c r="K192" i="72"/>
  <c r="G192" i="72"/>
  <c r="S192" i="72"/>
  <c r="I192" i="72"/>
  <c r="L192" i="72"/>
  <c r="N192" i="72"/>
  <c r="O192" i="72"/>
  <c r="R192" i="72"/>
  <c r="P192" i="72"/>
  <c r="T192" i="72"/>
  <c r="H192" i="72"/>
  <c r="D192" i="72"/>
  <c r="E192" i="72"/>
  <c r="F192" i="72"/>
  <c r="Q192" i="72"/>
  <c r="X11" i="72"/>
  <c r="Y11" i="72"/>
  <c r="Z11" i="72"/>
  <c r="AA11" i="72"/>
  <c r="U11" i="72"/>
  <c r="V11" i="72"/>
  <c r="D11" i="72"/>
  <c r="P11" i="72"/>
  <c r="E11" i="72"/>
  <c r="Q11" i="72"/>
  <c r="W11" i="72"/>
  <c r="F11" i="72"/>
  <c r="R11" i="72"/>
  <c r="G11" i="72"/>
  <c r="S11" i="72"/>
  <c r="O11" i="72"/>
  <c r="T11" i="72"/>
  <c r="N11" i="72"/>
  <c r="M11" i="72"/>
  <c r="H11" i="72"/>
  <c r="I11" i="72"/>
  <c r="J11" i="72"/>
  <c r="K11" i="72"/>
  <c r="L11" i="72"/>
  <c r="V37" i="72"/>
  <c r="W37" i="72"/>
  <c r="X37" i="72"/>
  <c r="Y37" i="72"/>
  <c r="U37" i="72"/>
  <c r="Z37" i="72"/>
  <c r="AA37" i="72"/>
  <c r="I37" i="72"/>
  <c r="D37" i="72"/>
  <c r="Q37" i="72"/>
  <c r="E37" i="72"/>
  <c r="R37" i="72"/>
  <c r="F37" i="72"/>
  <c r="S37" i="72"/>
  <c r="G37" i="72"/>
  <c r="T37" i="72"/>
  <c r="L37" i="72"/>
  <c r="M37" i="72"/>
  <c r="N37" i="72"/>
  <c r="O37" i="72"/>
  <c r="K37" i="72"/>
  <c r="P37" i="72"/>
  <c r="J37" i="72"/>
  <c r="H37" i="72"/>
  <c r="U56" i="72"/>
  <c r="V56" i="72"/>
  <c r="W56" i="72"/>
  <c r="X56" i="72"/>
  <c r="Y56" i="72"/>
  <c r="Z56" i="72"/>
  <c r="AA56" i="72"/>
  <c r="G56" i="72"/>
  <c r="S56" i="72"/>
  <c r="H56" i="72"/>
  <c r="T56" i="72"/>
  <c r="I56" i="72"/>
  <c r="J56" i="72"/>
  <c r="R56" i="72"/>
  <c r="D56" i="72"/>
  <c r="E56" i="72"/>
  <c r="M56" i="72"/>
  <c r="N56" i="72"/>
  <c r="O56" i="72"/>
  <c r="P56" i="72"/>
  <c r="Q56" i="72"/>
  <c r="K56" i="72"/>
  <c r="L56" i="72"/>
  <c r="F56" i="72"/>
  <c r="U75" i="72"/>
  <c r="V75" i="72"/>
  <c r="W75" i="72"/>
  <c r="X75" i="72"/>
  <c r="Y75" i="72"/>
  <c r="Z75" i="72"/>
  <c r="AA75" i="72"/>
  <c r="H75" i="72"/>
  <c r="T75" i="72"/>
  <c r="I75" i="72"/>
  <c r="J75" i="72"/>
  <c r="K75" i="72"/>
  <c r="S75" i="72"/>
  <c r="D75" i="72"/>
  <c r="E75" i="72"/>
  <c r="F75" i="72"/>
  <c r="N75" i="72"/>
  <c r="O75" i="72"/>
  <c r="P75" i="72"/>
  <c r="Q75" i="72"/>
  <c r="R75" i="72"/>
  <c r="M75" i="72"/>
  <c r="G75" i="72"/>
  <c r="L75" i="72"/>
  <c r="W102" i="72"/>
  <c r="X102" i="72"/>
  <c r="Y102" i="72"/>
  <c r="Z102" i="72"/>
  <c r="U102" i="72"/>
  <c r="V102" i="72"/>
  <c r="AA102" i="72"/>
  <c r="H102" i="72"/>
  <c r="T102" i="72"/>
  <c r="L102" i="72"/>
  <c r="N102" i="72"/>
  <c r="O102" i="72"/>
  <c r="S102" i="72"/>
  <c r="D102" i="72"/>
  <c r="E102" i="72"/>
  <c r="F102" i="72"/>
  <c r="R102" i="72"/>
  <c r="K102" i="72"/>
  <c r="Q102" i="72"/>
  <c r="G102" i="72"/>
  <c r="I102" i="72"/>
  <c r="J102" i="72"/>
  <c r="P102" i="72"/>
  <c r="W114" i="72"/>
  <c r="X114" i="72"/>
  <c r="Y114" i="72"/>
  <c r="Z114" i="72"/>
  <c r="U114" i="72"/>
  <c r="V114" i="72"/>
  <c r="AA114" i="72"/>
  <c r="H114" i="72"/>
  <c r="T114" i="72"/>
  <c r="D114" i="72"/>
  <c r="Q114" i="72"/>
  <c r="E114" i="72"/>
  <c r="R114" i="72"/>
  <c r="F114" i="72"/>
  <c r="S114" i="72"/>
  <c r="G114" i="72"/>
  <c r="L114" i="72"/>
  <c r="M114" i="72"/>
  <c r="N114" i="72"/>
  <c r="O114" i="72"/>
  <c r="I114" i="72"/>
  <c r="J114" i="72"/>
  <c r="K114" i="72"/>
  <c r="P114" i="72"/>
  <c r="U157" i="72"/>
  <c r="V157" i="72"/>
  <c r="Y157" i="72"/>
  <c r="Z157" i="72"/>
  <c r="AA157" i="72"/>
  <c r="W157" i="72"/>
  <c r="G157" i="72"/>
  <c r="S157" i="72"/>
  <c r="N157" i="72"/>
  <c r="O157" i="72"/>
  <c r="P157" i="72"/>
  <c r="D157" i="72"/>
  <c r="Q157" i="72"/>
  <c r="R157" i="72"/>
  <c r="T157" i="72"/>
  <c r="X157" i="72"/>
  <c r="J157" i="72"/>
  <c r="E157" i="72"/>
  <c r="F157" i="72"/>
  <c r="H157" i="72"/>
  <c r="I157" i="72"/>
  <c r="L157" i="72"/>
  <c r="K157" i="72"/>
  <c r="U176" i="72"/>
  <c r="V176" i="72"/>
  <c r="W176" i="72"/>
  <c r="X176" i="72"/>
  <c r="Y176" i="72"/>
  <c r="Z176" i="72"/>
  <c r="AA176" i="72"/>
  <c r="G176" i="72"/>
  <c r="D176" i="72"/>
  <c r="Q176" i="72"/>
  <c r="J176" i="72"/>
  <c r="K176" i="72"/>
  <c r="F176" i="72"/>
  <c r="T176" i="72"/>
  <c r="R176" i="72"/>
  <c r="S176" i="72"/>
  <c r="E176" i="72"/>
  <c r="I176" i="72"/>
  <c r="L176" i="72"/>
  <c r="N176" i="72"/>
  <c r="O176" i="72"/>
  <c r="P176" i="72"/>
  <c r="H176" i="72"/>
  <c r="U195" i="72"/>
  <c r="V195" i="72"/>
  <c r="Z195" i="72"/>
  <c r="AA195" i="72"/>
  <c r="Y195" i="72"/>
  <c r="X195" i="72"/>
  <c r="W195" i="72"/>
  <c r="G195" i="72"/>
  <c r="S195" i="72"/>
  <c r="H195" i="72"/>
  <c r="T195" i="72"/>
  <c r="D195" i="72"/>
  <c r="P195" i="72"/>
  <c r="F195" i="72"/>
  <c r="I195" i="72"/>
  <c r="J195" i="72"/>
  <c r="K195" i="72"/>
  <c r="R195" i="72"/>
  <c r="E195" i="72"/>
  <c r="L195" i="72"/>
  <c r="M195" i="72"/>
  <c r="N195" i="72"/>
  <c r="O195" i="72"/>
  <c r="Q195" i="72"/>
  <c r="X233" i="72"/>
  <c r="Y233" i="72"/>
  <c r="Z233" i="72"/>
  <c r="AA233" i="72"/>
  <c r="W233" i="72"/>
  <c r="V233" i="72"/>
  <c r="U233" i="72"/>
  <c r="I233" i="72"/>
  <c r="P233" i="72"/>
  <c r="D233" i="72"/>
  <c r="Q233" i="72"/>
  <c r="E233" i="72"/>
  <c r="R233" i="72"/>
  <c r="F233" i="72"/>
  <c r="S233" i="72"/>
  <c r="O233" i="72"/>
  <c r="L233" i="72"/>
  <c r="T233" i="72"/>
  <c r="K233" i="72"/>
  <c r="G233" i="72"/>
  <c r="H233" i="72"/>
  <c r="J233" i="72"/>
  <c r="M233" i="72"/>
  <c r="N233" i="72"/>
  <c r="U253" i="72"/>
  <c r="V253" i="72"/>
  <c r="W253" i="72"/>
  <c r="X253" i="72"/>
  <c r="Y253" i="72"/>
  <c r="Z253" i="72"/>
  <c r="AA253" i="72"/>
  <c r="E253" i="72"/>
  <c r="Q253" i="72"/>
  <c r="P253" i="72"/>
  <c r="D253" i="72"/>
  <c r="R253" i="72"/>
  <c r="F253" i="72"/>
  <c r="S253" i="72"/>
  <c r="G253" i="72"/>
  <c r="T253" i="72"/>
  <c r="K253" i="72"/>
  <c r="L253" i="72"/>
  <c r="O253" i="72"/>
  <c r="H253" i="72"/>
  <c r="N253" i="72"/>
  <c r="I253" i="72"/>
  <c r="J253" i="72"/>
  <c r="X272" i="72"/>
  <c r="Y272" i="72"/>
  <c r="Z272" i="72"/>
  <c r="AA272" i="72"/>
  <c r="F272" i="72"/>
  <c r="R272" i="72"/>
  <c r="H272" i="72"/>
  <c r="I272" i="72"/>
  <c r="J272" i="72"/>
  <c r="K272" i="72"/>
  <c r="U272" i="72"/>
  <c r="T272" i="72"/>
  <c r="G272" i="72"/>
  <c r="M272" i="72"/>
  <c r="O272" i="72"/>
  <c r="D272" i="72"/>
  <c r="V272" i="72"/>
  <c r="W272" i="72"/>
  <c r="P272" i="72"/>
  <c r="E272" i="72"/>
  <c r="L272" i="72"/>
  <c r="N272" i="72"/>
  <c r="Q272" i="72"/>
  <c r="S272" i="72"/>
  <c r="AA291" i="72"/>
  <c r="Z291" i="72"/>
  <c r="U291" i="72"/>
  <c r="V291" i="72"/>
  <c r="W291" i="72"/>
  <c r="X291" i="72"/>
  <c r="Y291" i="72"/>
  <c r="K291" i="72"/>
  <c r="L291" i="72"/>
  <c r="M291" i="72"/>
  <c r="N291" i="72"/>
  <c r="F291" i="72"/>
  <c r="P291" i="72"/>
  <c r="G291" i="72"/>
  <c r="H291" i="72"/>
  <c r="O291" i="72"/>
  <c r="I291" i="72"/>
  <c r="J291" i="72"/>
  <c r="Q291" i="72"/>
  <c r="R291" i="72"/>
  <c r="S291" i="72"/>
  <c r="E291" i="72"/>
  <c r="T291" i="72"/>
  <c r="D291" i="72"/>
  <c r="W310" i="72"/>
  <c r="X310" i="72"/>
  <c r="Y310" i="72"/>
  <c r="Z310" i="72"/>
  <c r="L310" i="72"/>
  <c r="M310" i="72"/>
  <c r="U310" i="72"/>
  <c r="N310" i="72"/>
  <c r="V310" i="72"/>
  <c r="O310" i="72"/>
  <c r="AA310" i="72"/>
  <c r="G310" i="72"/>
  <c r="K310" i="72"/>
  <c r="Q310" i="72"/>
  <c r="T310" i="72"/>
  <c r="H310" i="72"/>
  <c r="S310" i="72"/>
  <c r="I310" i="72"/>
  <c r="P310" i="72"/>
  <c r="J310" i="72"/>
  <c r="R310" i="72"/>
  <c r="D310" i="72"/>
  <c r="F310" i="72"/>
  <c r="E310" i="72"/>
  <c r="AA12" i="72"/>
  <c r="K12" i="72"/>
  <c r="L12" i="72"/>
  <c r="M12" i="72"/>
  <c r="U12" i="72"/>
  <c r="N12" i="72"/>
  <c r="R12" i="72"/>
  <c r="S12" i="72"/>
  <c r="D12" i="72"/>
  <c r="T12" i="72"/>
  <c r="E12" i="72"/>
  <c r="X12" i="72"/>
  <c r="Y12" i="72"/>
  <c r="F12" i="72"/>
  <c r="Z12" i="72"/>
  <c r="G12" i="72"/>
  <c r="H12" i="72"/>
  <c r="I12" i="72"/>
  <c r="J12" i="72"/>
  <c r="O12" i="72"/>
  <c r="V12" i="72"/>
  <c r="W12" i="72"/>
  <c r="P12" i="72"/>
  <c r="Q12" i="72"/>
  <c r="AA38" i="72"/>
  <c r="Z38" i="72"/>
  <c r="X38" i="72"/>
  <c r="Y38" i="72"/>
  <c r="D38" i="72"/>
  <c r="P38" i="72"/>
  <c r="M38" i="72"/>
  <c r="N38" i="72"/>
  <c r="O38" i="72"/>
  <c r="Q38" i="72"/>
  <c r="V38" i="72"/>
  <c r="L38" i="72"/>
  <c r="W38" i="72"/>
  <c r="R38" i="72"/>
  <c r="S38" i="72"/>
  <c r="T38" i="72"/>
  <c r="U38" i="72"/>
  <c r="E38" i="72"/>
  <c r="F38" i="72"/>
  <c r="K38" i="72"/>
  <c r="G38" i="72"/>
  <c r="H38" i="72"/>
  <c r="I38" i="72"/>
  <c r="J38" i="72"/>
  <c r="Z57" i="72"/>
  <c r="AA57" i="72"/>
  <c r="U57" i="72"/>
  <c r="V57" i="72"/>
  <c r="W57" i="72"/>
  <c r="X57" i="72"/>
  <c r="Y57" i="72"/>
  <c r="N57" i="72"/>
  <c r="O57" i="72"/>
  <c r="D57" i="72"/>
  <c r="P57" i="72"/>
  <c r="E57" i="72"/>
  <c r="Q57" i="72"/>
  <c r="F57" i="72"/>
  <c r="G57" i="72"/>
  <c r="H57" i="72"/>
  <c r="T57" i="72"/>
  <c r="K57" i="72"/>
  <c r="L57" i="72"/>
  <c r="M57" i="72"/>
  <c r="R57" i="72"/>
  <c r="S57" i="72"/>
  <c r="I57" i="72"/>
  <c r="J57" i="72"/>
  <c r="Y76" i="72"/>
  <c r="Z76" i="72"/>
  <c r="AA76" i="72"/>
  <c r="U76" i="72"/>
  <c r="V76" i="72"/>
  <c r="O76" i="72"/>
  <c r="D76" i="72"/>
  <c r="P76" i="72"/>
  <c r="E76" i="72"/>
  <c r="Q76" i="72"/>
  <c r="F76" i="72"/>
  <c r="R76" i="72"/>
  <c r="X76" i="72"/>
  <c r="G76" i="72"/>
  <c r="H76" i="72"/>
  <c r="I76" i="72"/>
  <c r="W76" i="72"/>
  <c r="L76" i="72"/>
  <c r="M76" i="72"/>
  <c r="K76" i="72"/>
  <c r="N76" i="72"/>
  <c r="S76" i="72"/>
  <c r="T76" i="72"/>
  <c r="J76" i="72"/>
  <c r="W103" i="72"/>
  <c r="X103" i="72"/>
  <c r="Y103" i="72"/>
  <c r="Z103" i="72"/>
  <c r="U103" i="72"/>
  <c r="V103" i="72"/>
  <c r="AA103" i="72"/>
  <c r="O103" i="72"/>
  <c r="H103" i="72"/>
  <c r="I103" i="72"/>
  <c r="J103" i="72"/>
  <c r="K103" i="72"/>
  <c r="T103" i="72"/>
  <c r="D103" i="72"/>
  <c r="E103" i="72"/>
  <c r="F103" i="72"/>
  <c r="P103" i="72"/>
  <c r="G103" i="72"/>
  <c r="L103" i="72"/>
  <c r="N103" i="72"/>
  <c r="Q103" i="72"/>
  <c r="R103" i="72"/>
  <c r="S103" i="72"/>
  <c r="W139" i="72"/>
  <c r="X139" i="72"/>
  <c r="Y139" i="72"/>
  <c r="Z139" i="72"/>
  <c r="U139" i="72"/>
  <c r="V139" i="72"/>
  <c r="AA139" i="72"/>
  <c r="F139" i="72"/>
  <c r="S139" i="72"/>
  <c r="G139" i="72"/>
  <c r="T139" i="72"/>
  <c r="H139" i="72"/>
  <c r="I139" i="72"/>
  <c r="J139" i="72"/>
  <c r="R139" i="72"/>
  <c r="O139" i="72"/>
  <c r="Q139" i="72"/>
  <c r="P139" i="72"/>
  <c r="D139" i="72"/>
  <c r="L139" i="72"/>
  <c r="E139" i="72"/>
  <c r="K139" i="72"/>
  <c r="N139" i="72"/>
  <c r="X158" i="72"/>
  <c r="Y158" i="72"/>
  <c r="Z158" i="72"/>
  <c r="AA158" i="72"/>
  <c r="W158" i="72"/>
  <c r="U158" i="72"/>
  <c r="N158" i="72"/>
  <c r="J158" i="72"/>
  <c r="K158" i="72"/>
  <c r="L158" i="72"/>
  <c r="S158" i="72"/>
  <c r="T158" i="72"/>
  <c r="P158" i="72"/>
  <c r="I158" i="72"/>
  <c r="O158" i="72"/>
  <c r="Q158" i="72"/>
  <c r="R158" i="72"/>
  <c r="D158" i="72"/>
  <c r="V158" i="72"/>
  <c r="E158" i="72"/>
  <c r="H158" i="72"/>
  <c r="F158" i="72"/>
  <c r="G158" i="72"/>
  <c r="W177" i="72"/>
  <c r="Z177" i="72"/>
  <c r="Y177" i="72"/>
  <c r="AA177" i="72"/>
  <c r="U177" i="72"/>
  <c r="V177" i="72"/>
  <c r="X177" i="72"/>
  <c r="L177" i="72"/>
  <c r="F177" i="72"/>
  <c r="S177" i="72"/>
  <c r="G177" i="72"/>
  <c r="T177" i="72"/>
  <c r="P177" i="72"/>
  <c r="R177" i="72"/>
  <c r="D177" i="72"/>
  <c r="E177" i="72"/>
  <c r="H177" i="72"/>
  <c r="Q177" i="72"/>
  <c r="I177" i="72"/>
  <c r="M177" i="72"/>
  <c r="J177" i="72"/>
  <c r="K177" i="72"/>
  <c r="N177" i="72"/>
  <c r="O177" i="72"/>
  <c r="Y196" i="72"/>
  <c r="U196" i="72"/>
  <c r="V196" i="72"/>
  <c r="W196" i="72"/>
  <c r="X196" i="72"/>
  <c r="Z196" i="72"/>
  <c r="AA196" i="72"/>
  <c r="N196" i="72"/>
  <c r="O196" i="72"/>
  <c r="K196" i="72"/>
  <c r="F196" i="72"/>
  <c r="G196" i="72"/>
  <c r="H196" i="72"/>
  <c r="I196" i="72"/>
  <c r="J196" i="72"/>
  <c r="P196" i="72"/>
  <c r="Q196" i="72"/>
  <c r="R196" i="72"/>
  <c r="S196" i="72"/>
  <c r="D196" i="72"/>
  <c r="T196" i="72"/>
  <c r="E196" i="72"/>
  <c r="L196" i="72"/>
  <c r="M196" i="72"/>
  <c r="X215" i="72"/>
  <c r="U215" i="72"/>
  <c r="V215" i="72"/>
  <c r="Y215" i="72"/>
  <c r="Z215" i="72"/>
  <c r="AA215" i="72"/>
  <c r="W215" i="72"/>
  <c r="O215" i="72"/>
  <c r="D215" i="72"/>
  <c r="P215" i="72"/>
  <c r="L215" i="72"/>
  <c r="S215" i="72"/>
  <c r="E215" i="72"/>
  <c r="T215" i="72"/>
  <c r="F215" i="72"/>
  <c r="G215" i="72"/>
  <c r="H215" i="72"/>
  <c r="R215" i="72"/>
  <c r="I215" i="72"/>
  <c r="N215" i="72"/>
  <c r="J215" i="72"/>
  <c r="K215" i="72"/>
  <c r="M215" i="72"/>
  <c r="Q215" i="72"/>
  <c r="V241" i="72"/>
  <c r="W241" i="72"/>
  <c r="X241" i="72"/>
  <c r="Y241" i="72"/>
  <c r="U241" i="72"/>
  <c r="Z241" i="72"/>
  <c r="AA241" i="72"/>
  <c r="E241" i="72"/>
  <c r="Q241" i="72"/>
  <c r="K241" i="72"/>
  <c r="L241" i="72"/>
  <c r="N241" i="72"/>
  <c r="S241" i="72"/>
  <c r="F241" i="72"/>
  <c r="T241" i="72"/>
  <c r="G241" i="72"/>
  <c r="H241" i="72"/>
  <c r="I241" i="72"/>
  <c r="O241" i="72"/>
  <c r="D241" i="72"/>
  <c r="J241" i="72"/>
  <c r="P241" i="72"/>
  <c r="R241" i="72"/>
  <c r="Y254" i="72"/>
  <c r="X254" i="72"/>
  <c r="Z254" i="72"/>
  <c r="AA254" i="72"/>
  <c r="U254" i="72"/>
  <c r="L254" i="72"/>
  <c r="M254" i="72"/>
  <c r="N254" i="72"/>
  <c r="O254" i="72"/>
  <c r="P254" i="72"/>
  <c r="K254" i="72"/>
  <c r="H254" i="72"/>
  <c r="V254" i="72"/>
  <c r="Q254" i="72"/>
  <c r="G254" i="72"/>
  <c r="W254" i="72"/>
  <c r="R254" i="72"/>
  <c r="E254" i="72"/>
  <c r="F254" i="72"/>
  <c r="S254" i="72"/>
  <c r="T254" i="72"/>
  <c r="D254" i="72"/>
  <c r="J254" i="72"/>
  <c r="I254" i="72"/>
  <c r="X273" i="72"/>
  <c r="V273" i="72"/>
  <c r="W273" i="72"/>
  <c r="Y273" i="72"/>
  <c r="Z273" i="72"/>
  <c r="M273" i="72"/>
  <c r="U273" i="72"/>
  <c r="D273" i="72"/>
  <c r="Q273" i="72"/>
  <c r="E273" i="72"/>
  <c r="R273" i="72"/>
  <c r="F273" i="72"/>
  <c r="S273" i="72"/>
  <c r="G273" i="72"/>
  <c r="T273" i="72"/>
  <c r="P273" i="72"/>
  <c r="H273" i="72"/>
  <c r="L273" i="72"/>
  <c r="O273" i="72"/>
  <c r="AA273" i="72"/>
  <c r="I273" i="72"/>
  <c r="K273" i="72"/>
  <c r="N273" i="72"/>
  <c r="J273" i="72"/>
  <c r="W292" i="72"/>
  <c r="U292" i="72"/>
  <c r="V292" i="72"/>
  <c r="X292" i="72"/>
  <c r="Y292" i="72"/>
  <c r="Z292" i="72"/>
  <c r="AA292" i="72"/>
  <c r="F292" i="72"/>
  <c r="R292" i="72"/>
  <c r="G292" i="72"/>
  <c r="S292" i="72"/>
  <c r="H292" i="72"/>
  <c r="T292" i="72"/>
  <c r="I292" i="72"/>
  <c r="E292" i="72"/>
  <c r="M292" i="72"/>
  <c r="Q292" i="72"/>
  <c r="J292" i="72"/>
  <c r="P292" i="72"/>
  <c r="K292" i="72"/>
  <c r="O292" i="72"/>
  <c r="L292" i="72"/>
  <c r="N292" i="72"/>
  <c r="D292" i="72"/>
  <c r="N59" i="78"/>
  <c r="O59" i="78"/>
  <c r="L59" i="78"/>
  <c r="M59" i="78"/>
  <c r="N112" i="78"/>
  <c r="O112" i="78"/>
  <c r="M112" i="78"/>
  <c r="L112" i="78"/>
  <c r="N180" i="78"/>
  <c r="O180" i="78"/>
  <c r="L180" i="78"/>
  <c r="M180" i="78"/>
  <c r="N210" i="78"/>
  <c r="O210" i="78"/>
  <c r="L210" i="78"/>
  <c r="M210" i="78"/>
  <c r="N225" i="78"/>
  <c r="O225" i="78"/>
  <c r="L225" i="78"/>
  <c r="M225" i="78"/>
  <c r="N233" i="78"/>
  <c r="O233" i="78"/>
  <c r="M233" i="78"/>
  <c r="L233" i="78"/>
  <c r="N241" i="78"/>
  <c r="O241" i="78"/>
  <c r="M241" i="78"/>
  <c r="L241" i="78"/>
  <c r="N286" i="78"/>
  <c r="O286" i="78"/>
  <c r="L286" i="78"/>
  <c r="M286" i="78"/>
  <c r="L7" i="78"/>
  <c r="M7" i="78"/>
  <c r="N7" i="78"/>
  <c r="O7" i="78"/>
  <c r="L22" i="78"/>
  <c r="M22" i="78"/>
  <c r="N22" i="78"/>
  <c r="O22" i="78"/>
  <c r="L52" i="78"/>
  <c r="M52" i="78"/>
  <c r="N52" i="78"/>
  <c r="O52" i="78"/>
  <c r="L60" i="78"/>
  <c r="M60" i="78"/>
  <c r="N60" i="78"/>
  <c r="O60" i="78"/>
  <c r="L75" i="78"/>
  <c r="M75" i="78"/>
  <c r="N75" i="78"/>
  <c r="O75" i="78"/>
  <c r="L97" i="78"/>
  <c r="M97" i="78"/>
  <c r="N97" i="78"/>
  <c r="O97" i="78"/>
  <c r="L105" i="78"/>
  <c r="M105" i="78"/>
  <c r="N105" i="78"/>
  <c r="O105" i="78"/>
  <c r="L113" i="78"/>
  <c r="M113" i="78"/>
  <c r="N113" i="78"/>
  <c r="O113" i="78"/>
  <c r="L128" i="78"/>
  <c r="M128" i="78"/>
  <c r="N128" i="78"/>
  <c r="O128" i="78"/>
  <c r="L143" i="78"/>
  <c r="M143" i="78"/>
  <c r="N143" i="78"/>
  <c r="O143" i="78"/>
  <c r="L158" i="78"/>
  <c r="M158" i="78"/>
  <c r="N158" i="78"/>
  <c r="O158" i="78"/>
  <c r="L166" i="78"/>
  <c r="M166" i="78"/>
  <c r="N166" i="78"/>
  <c r="O166" i="78"/>
  <c r="L181" i="78"/>
  <c r="M181" i="78"/>
  <c r="N181" i="78"/>
  <c r="O181" i="78"/>
  <c r="L196" i="78"/>
  <c r="M196" i="78"/>
  <c r="N196" i="78"/>
  <c r="O196" i="78"/>
  <c r="L211" i="78"/>
  <c r="M211" i="78"/>
  <c r="N211" i="78"/>
  <c r="O211" i="78"/>
  <c r="L226" i="78"/>
  <c r="M226" i="78"/>
  <c r="N226" i="78"/>
  <c r="O226" i="78"/>
  <c r="L234" i="78"/>
  <c r="M234" i="78"/>
  <c r="N234" i="78"/>
  <c r="O234" i="78"/>
  <c r="L242" i="78"/>
  <c r="M242" i="78"/>
  <c r="N242" i="78"/>
  <c r="O242" i="78"/>
  <c r="L257" i="78"/>
  <c r="M257" i="78"/>
  <c r="N257" i="78"/>
  <c r="O257" i="78"/>
  <c r="L272" i="78"/>
  <c r="M272" i="78"/>
  <c r="N272" i="78"/>
  <c r="O272" i="78"/>
  <c r="L287" i="78"/>
  <c r="M287" i="78"/>
  <c r="N287" i="78"/>
  <c r="O287" i="78"/>
  <c r="N8" i="78"/>
  <c r="O8" i="78"/>
  <c r="L8" i="78"/>
  <c r="M8" i="78"/>
  <c r="N23" i="78"/>
  <c r="O23" i="78"/>
  <c r="L23" i="78"/>
  <c r="M23" i="78"/>
  <c r="N53" i="78"/>
  <c r="O53" i="78"/>
  <c r="L53" i="78"/>
  <c r="M53" i="78"/>
  <c r="N68" i="78"/>
  <c r="O68" i="78"/>
  <c r="L68" i="78"/>
  <c r="M68" i="78"/>
  <c r="N76" i="78"/>
  <c r="O76" i="78"/>
  <c r="L76" i="78"/>
  <c r="M76" i="78"/>
  <c r="N98" i="78"/>
  <c r="O98" i="78"/>
  <c r="L98" i="78"/>
  <c r="M98" i="78"/>
  <c r="N106" i="78"/>
  <c r="O106" i="78"/>
  <c r="L106" i="78"/>
  <c r="M106" i="78"/>
  <c r="N114" i="78"/>
  <c r="O114" i="78"/>
  <c r="L114" i="78"/>
  <c r="M114" i="78"/>
  <c r="N129" i="78"/>
  <c r="O129" i="78"/>
  <c r="L129" i="78"/>
  <c r="M129" i="78"/>
  <c r="N144" i="78"/>
  <c r="O144" i="78"/>
  <c r="L144" i="78"/>
  <c r="M144" i="78"/>
  <c r="N159" i="78"/>
  <c r="O159" i="78"/>
  <c r="L159" i="78"/>
  <c r="M159" i="78"/>
  <c r="N174" i="78"/>
  <c r="O174" i="78"/>
  <c r="L174" i="78"/>
  <c r="M174" i="78"/>
  <c r="N182" i="78"/>
  <c r="O182" i="78"/>
  <c r="L182" i="78"/>
  <c r="M182" i="78"/>
  <c r="N197" i="78"/>
  <c r="O197" i="78"/>
  <c r="L197" i="78"/>
  <c r="M197" i="78"/>
  <c r="N212" i="78"/>
  <c r="O212" i="78"/>
  <c r="L212" i="78"/>
  <c r="M212" i="78"/>
  <c r="N227" i="78"/>
  <c r="O227" i="78"/>
  <c r="L227" i="78"/>
  <c r="M227" i="78"/>
  <c r="N235" i="78"/>
  <c r="O235" i="78"/>
  <c r="L235" i="78"/>
  <c r="M235" i="78"/>
  <c r="N243" i="78"/>
  <c r="O243" i="78"/>
  <c r="L243" i="78"/>
  <c r="M243" i="78"/>
  <c r="N258" i="78"/>
  <c r="O258" i="78"/>
  <c r="L258" i="78"/>
  <c r="M258" i="78"/>
  <c r="N273" i="78"/>
  <c r="O273" i="78"/>
  <c r="L273" i="78"/>
  <c r="M273" i="78"/>
  <c r="L288" i="78"/>
  <c r="M288" i="78"/>
  <c r="N288" i="78"/>
  <c r="O288" i="78"/>
  <c r="N89" i="78"/>
  <c r="O89" i="78"/>
  <c r="M89" i="78"/>
  <c r="L89" i="78"/>
  <c r="N165" i="78"/>
  <c r="O165" i="78"/>
  <c r="L165" i="78"/>
  <c r="M165" i="78"/>
  <c r="N271" i="78"/>
  <c r="O271" i="78"/>
  <c r="L271" i="78"/>
  <c r="M271" i="78"/>
  <c r="L77" i="78"/>
  <c r="M77" i="78"/>
  <c r="N77" i="78"/>
  <c r="O77" i="78"/>
  <c r="N70" i="78"/>
  <c r="O70" i="78"/>
  <c r="L70" i="78"/>
  <c r="M70" i="78"/>
  <c r="N131" i="78"/>
  <c r="O131" i="78"/>
  <c r="L131" i="78"/>
  <c r="M131" i="78"/>
  <c r="N191" i="78"/>
  <c r="O191" i="78"/>
  <c r="L191" i="78"/>
  <c r="M191" i="78"/>
  <c r="N237" i="78"/>
  <c r="O237" i="78"/>
  <c r="L237" i="78"/>
  <c r="M237" i="78"/>
  <c r="L290" i="78"/>
  <c r="M290" i="78"/>
  <c r="N290" i="78"/>
  <c r="O290" i="78"/>
  <c r="N74" i="78"/>
  <c r="O74" i="78"/>
  <c r="L74" i="78"/>
  <c r="M74" i="78"/>
  <c r="N157" i="78"/>
  <c r="O157" i="78"/>
  <c r="L157" i="78"/>
  <c r="M157" i="78"/>
  <c r="L294" i="78"/>
  <c r="M294" i="78"/>
  <c r="N294" i="78"/>
  <c r="O294" i="78"/>
  <c r="L54" i="78"/>
  <c r="M54" i="78"/>
  <c r="N54" i="78"/>
  <c r="O54" i="78"/>
  <c r="L107" i="78"/>
  <c r="M107" i="78"/>
  <c r="N107" i="78"/>
  <c r="O107" i="78"/>
  <c r="L145" i="78"/>
  <c r="M145" i="78"/>
  <c r="N145" i="78"/>
  <c r="O145" i="78"/>
  <c r="L183" i="78"/>
  <c r="M183" i="78"/>
  <c r="N183" i="78"/>
  <c r="O183" i="78"/>
  <c r="L228" i="78"/>
  <c r="M228" i="78"/>
  <c r="N228" i="78"/>
  <c r="O228" i="78"/>
  <c r="L259" i="78"/>
  <c r="M259" i="78"/>
  <c r="N259" i="78"/>
  <c r="O259" i="78"/>
  <c r="N55" i="78"/>
  <c r="O55" i="78"/>
  <c r="L55" i="78"/>
  <c r="M55" i="78"/>
  <c r="N108" i="78"/>
  <c r="O108" i="78"/>
  <c r="L108" i="78"/>
  <c r="M108" i="78"/>
  <c r="N176" i="78"/>
  <c r="O176" i="78"/>
  <c r="L176" i="78"/>
  <c r="M176" i="78"/>
  <c r="N214" i="78"/>
  <c r="O214" i="78"/>
  <c r="L214" i="78"/>
  <c r="M214" i="78"/>
  <c r="N260" i="78"/>
  <c r="O260" i="78"/>
  <c r="L260" i="78"/>
  <c r="M260" i="78"/>
  <c r="L11" i="78"/>
  <c r="M11" i="78"/>
  <c r="N11" i="78"/>
  <c r="O11" i="78"/>
  <c r="L26" i="78"/>
  <c r="M26" i="78"/>
  <c r="N26" i="78"/>
  <c r="O26" i="78"/>
  <c r="L56" i="78"/>
  <c r="M56" i="78"/>
  <c r="N56" i="78"/>
  <c r="O56" i="78"/>
  <c r="L71" i="78"/>
  <c r="M71" i="78"/>
  <c r="N71" i="78"/>
  <c r="O71" i="78"/>
  <c r="L86" i="78"/>
  <c r="M86" i="78"/>
  <c r="N86" i="78"/>
  <c r="O86" i="78"/>
  <c r="L101" i="78"/>
  <c r="M101" i="78"/>
  <c r="N101" i="78"/>
  <c r="O101" i="78"/>
  <c r="L109" i="78"/>
  <c r="M109" i="78"/>
  <c r="N109" i="78"/>
  <c r="O109" i="78"/>
  <c r="L124" i="78"/>
  <c r="M124" i="78"/>
  <c r="N124" i="78"/>
  <c r="O124" i="78"/>
  <c r="L132" i="78"/>
  <c r="M132" i="78"/>
  <c r="N132" i="78"/>
  <c r="O132" i="78"/>
  <c r="L147" i="78"/>
  <c r="M147" i="78"/>
  <c r="N147" i="78"/>
  <c r="O147" i="78"/>
  <c r="L162" i="78"/>
  <c r="M162" i="78"/>
  <c r="N162" i="78"/>
  <c r="O162" i="78"/>
  <c r="L177" i="78"/>
  <c r="M177" i="78"/>
  <c r="N177" i="78"/>
  <c r="O177" i="78"/>
  <c r="L192" i="78"/>
  <c r="M192" i="78"/>
  <c r="N192" i="78"/>
  <c r="O192" i="78"/>
  <c r="L200" i="78"/>
  <c r="M200" i="78"/>
  <c r="N200" i="78"/>
  <c r="O200" i="78"/>
  <c r="L215" i="78"/>
  <c r="M215" i="78"/>
  <c r="N215" i="78"/>
  <c r="O215" i="78"/>
  <c r="L230" i="78"/>
  <c r="M230" i="78"/>
  <c r="N230" i="78"/>
  <c r="O230" i="78"/>
  <c r="L238" i="78"/>
  <c r="M238" i="78"/>
  <c r="N238" i="78"/>
  <c r="O238" i="78"/>
  <c r="L253" i="78"/>
  <c r="M253" i="78"/>
  <c r="N253" i="78"/>
  <c r="O253" i="78"/>
  <c r="L268" i="78"/>
  <c r="M268" i="78"/>
  <c r="N268" i="78"/>
  <c r="O268" i="78"/>
  <c r="L276" i="78"/>
  <c r="M276" i="78"/>
  <c r="N276" i="78"/>
  <c r="O276" i="78"/>
  <c r="O291" i="78"/>
  <c r="N291" i="78"/>
  <c r="L291" i="78"/>
  <c r="M291" i="78"/>
  <c r="N51" i="78"/>
  <c r="O51" i="78"/>
  <c r="M51" i="78"/>
  <c r="L51" i="78"/>
  <c r="N127" i="78"/>
  <c r="O127" i="78"/>
  <c r="M127" i="78"/>
  <c r="L127" i="78"/>
  <c r="N256" i="78"/>
  <c r="O256" i="78"/>
  <c r="L256" i="78"/>
  <c r="M256" i="78"/>
  <c r="L9" i="78"/>
  <c r="M9" i="78"/>
  <c r="N9" i="78"/>
  <c r="O9" i="78"/>
  <c r="L69" i="78"/>
  <c r="M69" i="78"/>
  <c r="N69" i="78"/>
  <c r="O69" i="78"/>
  <c r="L115" i="78"/>
  <c r="M115" i="78"/>
  <c r="N115" i="78"/>
  <c r="O115" i="78"/>
  <c r="L160" i="78"/>
  <c r="M160" i="78"/>
  <c r="N160" i="78"/>
  <c r="O160" i="78"/>
  <c r="L198" i="78"/>
  <c r="M198" i="78"/>
  <c r="N198" i="78"/>
  <c r="O198" i="78"/>
  <c r="L236" i="78"/>
  <c r="M236" i="78"/>
  <c r="N236" i="78"/>
  <c r="O236" i="78"/>
  <c r="L274" i="78"/>
  <c r="M274" i="78"/>
  <c r="N274" i="78"/>
  <c r="O274" i="78"/>
  <c r="N25" i="78"/>
  <c r="O25" i="78"/>
  <c r="L25" i="78"/>
  <c r="M25" i="78"/>
  <c r="N100" i="78"/>
  <c r="O100" i="78"/>
  <c r="L100" i="78"/>
  <c r="M100" i="78"/>
  <c r="N146" i="78"/>
  <c r="O146" i="78"/>
  <c r="L146" i="78"/>
  <c r="M146" i="78"/>
  <c r="N229" i="78"/>
  <c r="O229" i="78"/>
  <c r="L229" i="78"/>
  <c r="M229" i="78"/>
  <c r="N275" i="78"/>
  <c r="O275" i="78"/>
  <c r="L275" i="78"/>
  <c r="M275" i="78"/>
  <c r="N12" i="78"/>
  <c r="O12" i="78"/>
  <c r="L12" i="78"/>
  <c r="M12" i="78"/>
  <c r="N42" i="78"/>
  <c r="O42" i="78"/>
  <c r="L42" i="78"/>
  <c r="M42" i="78"/>
  <c r="N57" i="78"/>
  <c r="O57" i="78"/>
  <c r="L57" i="78"/>
  <c r="M57" i="78"/>
  <c r="N72" i="78"/>
  <c r="O72" i="78"/>
  <c r="L72" i="78"/>
  <c r="M72" i="78"/>
  <c r="N87" i="78"/>
  <c r="O87" i="78"/>
  <c r="L87" i="78"/>
  <c r="M87" i="78"/>
  <c r="N102" i="78"/>
  <c r="O102" i="78"/>
  <c r="L102" i="78"/>
  <c r="M102" i="78"/>
  <c r="N110" i="78"/>
  <c r="O110" i="78"/>
  <c r="L110" i="78"/>
  <c r="M110" i="78"/>
  <c r="N125" i="78"/>
  <c r="O125" i="78"/>
  <c r="L125" i="78"/>
  <c r="M125" i="78"/>
  <c r="N140" i="78"/>
  <c r="O140" i="78"/>
  <c r="L140" i="78"/>
  <c r="M140" i="78"/>
  <c r="N148" i="78"/>
  <c r="O148" i="78"/>
  <c r="L148" i="78"/>
  <c r="M148" i="78"/>
  <c r="N163" i="78"/>
  <c r="O163" i="78"/>
  <c r="L163" i="78"/>
  <c r="M163" i="78"/>
  <c r="N178" i="78"/>
  <c r="O178" i="78"/>
  <c r="L178" i="78"/>
  <c r="M178" i="78"/>
  <c r="N193" i="78"/>
  <c r="O193" i="78"/>
  <c r="L193" i="78"/>
  <c r="M193" i="78"/>
  <c r="N208" i="78"/>
  <c r="O208" i="78"/>
  <c r="L208" i="78"/>
  <c r="M208" i="78"/>
  <c r="N216" i="78"/>
  <c r="O216" i="78"/>
  <c r="L216" i="78"/>
  <c r="M216" i="78"/>
  <c r="N231" i="78"/>
  <c r="O231" i="78"/>
  <c r="L231" i="78"/>
  <c r="M231" i="78"/>
  <c r="N239" i="78"/>
  <c r="O239" i="78"/>
  <c r="L239" i="78"/>
  <c r="M239" i="78"/>
  <c r="N254" i="78"/>
  <c r="O254" i="78"/>
  <c r="L254" i="78"/>
  <c r="M254" i="78"/>
  <c r="N269" i="78"/>
  <c r="O269" i="78"/>
  <c r="L269" i="78"/>
  <c r="M269" i="78"/>
  <c r="N277" i="78"/>
  <c r="O277" i="78"/>
  <c r="L277" i="78"/>
  <c r="M277" i="78"/>
  <c r="L292" i="78"/>
  <c r="M292" i="78"/>
  <c r="N292" i="78"/>
  <c r="O292" i="78"/>
  <c r="N14" i="78"/>
  <c r="O14" i="78"/>
  <c r="M14" i="78"/>
  <c r="L14" i="78"/>
  <c r="N104" i="78"/>
  <c r="O104" i="78"/>
  <c r="L104" i="78"/>
  <c r="M104" i="78"/>
  <c r="N142" i="78"/>
  <c r="O142" i="78"/>
  <c r="L142" i="78"/>
  <c r="M142" i="78"/>
  <c r="N195" i="78"/>
  <c r="O195" i="78"/>
  <c r="M195" i="78"/>
  <c r="L195" i="78"/>
  <c r="L24" i="78"/>
  <c r="M24" i="78"/>
  <c r="N24" i="78"/>
  <c r="O24" i="78"/>
  <c r="L99" i="78"/>
  <c r="M99" i="78"/>
  <c r="N99" i="78"/>
  <c r="O99" i="78"/>
  <c r="L130" i="78"/>
  <c r="M130" i="78"/>
  <c r="N130" i="78"/>
  <c r="O130" i="78"/>
  <c r="L175" i="78"/>
  <c r="M175" i="78"/>
  <c r="N175" i="78"/>
  <c r="O175" i="78"/>
  <c r="L213" i="78"/>
  <c r="M213" i="78"/>
  <c r="N213" i="78"/>
  <c r="O213" i="78"/>
  <c r="L251" i="78"/>
  <c r="M251" i="78"/>
  <c r="N251" i="78"/>
  <c r="O251" i="78"/>
  <c r="O289" i="78"/>
  <c r="L289" i="78"/>
  <c r="M289" i="78"/>
  <c r="N289" i="78"/>
  <c r="N10" i="78"/>
  <c r="O10" i="78"/>
  <c r="L10" i="78"/>
  <c r="M10" i="78"/>
  <c r="N85" i="78"/>
  <c r="O85" i="78"/>
  <c r="L85" i="78"/>
  <c r="M85" i="78"/>
  <c r="N123" i="78"/>
  <c r="O123" i="78"/>
  <c r="L123" i="78"/>
  <c r="M123" i="78"/>
  <c r="N161" i="78"/>
  <c r="O161" i="78"/>
  <c r="L161" i="78"/>
  <c r="M161" i="78"/>
  <c r="N199" i="78"/>
  <c r="O199" i="78"/>
  <c r="L199" i="78"/>
  <c r="M199" i="78"/>
  <c r="N252" i="78"/>
  <c r="O252" i="78"/>
  <c r="L252" i="78"/>
  <c r="M252" i="78"/>
  <c r="L13" i="78"/>
  <c r="M13" i="78"/>
  <c r="N13" i="78"/>
  <c r="O13" i="78"/>
  <c r="L43" i="78"/>
  <c r="M43" i="78"/>
  <c r="N43" i="78"/>
  <c r="O43" i="78"/>
  <c r="L58" i="78"/>
  <c r="M58" i="78"/>
  <c r="N58" i="78"/>
  <c r="O58" i="78"/>
  <c r="L73" i="78"/>
  <c r="M73" i="78"/>
  <c r="N73" i="78"/>
  <c r="O73" i="78"/>
  <c r="L88" i="78"/>
  <c r="M88" i="78"/>
  <c r="N88" i="78"/>
  <c r="O88" i="78"/>
  <c r="L103" i="78"/>
  <c r="M103" i="78"/>
  <c r="N103" i="78"/>
  <c r="O103" i="78"/>
  <c r="L111" i="78"/>
  <c r="M111" i="78"/>
  <c r="N111" i="78"/>
  <c r="O111" i="78"/>
  <c r="L126" i="78"/>
  <c r="M126" i="78"/>
  <c r="N126" i="78"/>
  <c r="O126" i="78"/>
  <c r="L141" i="78"/>
  <c r="M141" i="78"/>
  <c r="N141" i="78"/>
  <c r="O141" i="78"/>
  <c r="L149" i="78"/>
  <c r="M149" i="78"/>
  <c r="N149" i="78"/>
  <c r="O149" i="78"/>
  <c r="L164" i="78"/>
  <c r="M164" i="78"/>
  <c r="N164" i="78"/>
  <c r="O164" i="78"/>
  <c r="L179" i="78"/>
  <c r="M179" i="78"/>
  <c r="N179" i="78"/>
  <c r="O179" i="78"/>
  <c r="L194" i="78"/>
  <c r="M194" i="78"/>
  <c r="N194" i="78"/>
  <c r="O194" i="78"/>
  <c r="L209" i="78"/>
  <c r="M209" i="78"/>
  <c r="N209" i="78"/>
  <c r="O209" i="78"/>
  <c r="L217" i="78"/>
  <c r="M217" i="78"/>
  <c r="N217" i="78"/>
  <c r="O217" i="78"/>
  <c r="L232" i="78"/>
  <c r="M232" i="78"/>
  <c r="N232" i="78"/>
  <c r="O232" i="78"/>
  <c r="L240" i="78"/>
  <c r="M240" i="78"/>
  <c r="N240" i="78"/>
  <c r="O240" i="78"/>
  <c r="L255" i="78"/>
  <c r="M255" i="78"/>
  <c r="N255" i="78"/>
  <c r="O255" i="78"/>
  <c r="L270" i="78"/>
  <c r="M270" i="78"/>
  <c r="N270" i="78"/>
  <c r="O270" i="78"/>
  <c r="L285" i="78"/>
  <c r="M285" i="78"/>
  <c r="N285" i="78"/>
  <c r="O285" i="78"/>
  <c r="L293" i="78"/>
  <c r="N293" i="78"/>
  <c r="M293" i="78"/>
  <c r="O293" i="78"/>
  <c r="Q13" i="77"/>
  <c r="P13" i="77"/>
  <c r="R13" i="77"/>
  <c r="S13" i="77"/>
  <c r="Q35" i="77"/>
  <c r="R35" i="77"/>
  <c r="S35" i="77"/>
  <c r="P35" i="77"/>
  <c r="Q43" i="77"/>
  <c r="P43" i="77"/>
  <c r="R43" i="77"/>
  <c r="S43" i="77"/>
  <c r="Q58" i="77"/>
  <c r="R58" i="77"/>
  <c r="S58" i="77"/>
  <c r="P58" i="77"/>
  <c r="Q73" i="77"/>
  <c r="P73" i="77"/>
  <c r="R73" i="77"/>
  <c r="S73" i="77"/>
  <c r="Q88" i="77"/>
  <c r="R88" i="77"/>
  <c r="S88" i="77"/>
  <c r="P88" i="77"/>
  <c r="Q103" i="77"/>
  <c r="P103" i="77"/>
  <c r="R103" i="77"/>
  <c r="S103" i="77"/>
  <c r="Q111" i="77"/>
  <c r="R111" i="77"/>
  <c r="S111" i="77"/>
  <c r="P111" i="77"/>
  <c r="Q126" i="77"/>
  <c r="P126" i="77"/>
  <c r="R126" i="77"/>
  <c r="S126" i="77"/>
  <c r="Q141" i="77"/>
  <c r="R141" i="77"/>
  <c r="S141" i="77"/>
  <c r="P141" i="77"/>
  <c r="Q149" i="77"/>
  <c r="P149" i="77"/>
  <c r="R149" i="77"/>
  <c r="S149" i="77"/>
  <c r="Q164" i="77"/>
  <c r="R164" i="77"/>
  <c r="S164" i="77"/>
  <c r="P164" i="77"/>
  <c r="Q179" i="77"/>
  <c r="P179" i="77"/>
  <c r="R179" i="77"/>
  <c r="S179" i="77"/>
  <c r="Q194" i="77"/>
  <c r="R194" i="77"/>
  <c r="S194" i="77"/>
  <c r="P194" i="77"/>
  <c r="Q209" i="77"/>
  <c r="P209" i="77"/>
  <c r="R209" i="77"/>
  <c r="S209" i="77"/>
  <c r="Q217" i="77"/>
  <c r="R217" i="77"/>
  <c r="S217" i="77"/>
  <c r="P217" i="77"/>
  <c r="Q232" i="77"/>
  <c r="R232" i="77"/>
  <c r="S232" i="77"/>
  <c r="P232" i="77"/>
  <c r="Q240" i="77"/>
  <c r="R240" i="77"/>
  <c r="S240" i="77"/>
  <c r="P240" i="77"/>
  <c r="Q255" i="77"/>
  <c r="R255" i="77"/>
  <c r="S255" i="77"/>
  <c r="P255" i="77"/>
  <c r="Q270" i="77"/>
  <c r="R270" i="77"/>
  <c r="S270" i="77"/>
  <c r="P270" i="77"/>
  <c r="Q285" i="77"/>
  <c r="R285" i="77"/>
  <c r="S285" i="77"/>
  <c r="P285" i="77"/>
  <c r="Q293" i="77"/>
  <c r="R293" i="77"/>
  <c r="S293" i="77"/>
  <c r="P293" i="77"/>
  <c r="Q6" i="77"/>
  <c r="R6" i="77"/>
  <c r="S6" i="77"/>
  <c r="P6" i="77"/>
  <c r="Q14" i="77"/>
  <c r="R14" i="77"/>
  <c r="P14" i="77"/>
  <c r="S14" i="77"/>
  <c r="Q36" i="77"/>
  <c r="P36" i="77"/>
  <c r="R36" i="77"/>
  <c r="S36" i="77"/>
  <c r="Q51" i="77"/>
  <c r="P51" i="77"/>
  <c r="R51" i="77"/>
  <c r="S51" i="77"/>
  <c r="Q59" i="77"/>
  <c r="P59" i="77"/>
  <c r="R59" i="77"/>
  <c r="S59" i="77"/>
  <c r="Q74" i="77"/>
  <c r="P74" i="77"/>
  <c r="R74" i="77"/>
  <c r="S74" i="77"/>
  <c r="Q89" i="77"/>
  <c r="P89" i="77"/>
  <c r="R89" i="77"/>
  <c r="S89" i="77"/>
  <c r="Q104" i="77"/>
  <c r="P104" i="77"/>
  <c r="R104" i="77"/>
  <c r="S104" i="77"/>
  <c r="Q112" i="77"/>
  <c r="P112" i="77"/>
  <c r="R112" i="77"/>
  <c r="S112" i="77"/>
  <c r="Q127" i="77"/>
  <c r="P127" i="77"/>
  <c r="R127" i="77"/>
  <c r="S127" i="77"/>
  <c r="Q142" i="77"/>
  <c r="P142" i="77"/>
  <c r="R142" i="77"/>
  <c r="S142" i="77"/>
  <c r="Q157" i="77"/>
  <c r="P157" i="77"/>
  <c r="R157" i="77"/>
  <c r="S157" i="77"/>
  <c r="Q165" i="77"/>
  <c r="P165" i="77"/>
  <c r="R165" i="77"/>
  <c r="S165" i="77"/>
  <c r="Q180" i="77"/>
  <c r="P180" i="77"/>
  <c r="R180" i="77"/>
  <c r="S180" i="77"/>
  <c r="Q195" i="77"/>
  <c r="P195" i="77"/>
  <c r="R195" i="77"/>
  <c r="S195" i="77"/>
  <c r="Q210" i="77"/>
  <c r="P210" i="77"/>
  <c r="R210" i="77"/>
  <c r="S210" i="77"/>
  <c r="Q225" i="77"/>
  <c r="R225" i="77"/>
  <c r="P225" i="77"/>
  <c r="S225" i="77"/>
  <c r="Q233" i="77"/>
  <c r="R233" i="77"/>
  <c r="P233" i="77"/>
  <c r="S233" i="77"/>
  <c r="Q241" i="77"/>
  <c r="R241" i="77"/>
  <c r="P241" i="77"/>
  <c r="S241" i="77"/>
  <c r="Q256" i="77"/>
  <c r="R256" i="77"/>
  <c r="P256" i="77"/>
  <c r="S256" i="77"/>
  <c r="Q271" i="77"/>
  <c r="R271" i="77"/>
  <c r="P271" i="77"/>
  <c r="S271" i="77"/>
  <c r="Q286" i="77"/>
  <c r="R286" i="77"/>
  <c r="P286" i="77"/>
  <c r="S286" i="77"/>
  <c r="Q294" i="77"/>
  <c r="R294" i="77"/>
  <c r="P294" i="77"/>
  <c r="S294" i="77"/>
  <c r="R7" i="77"/>
  <c r="S7" i="77"/>
  <c r="Q7" i="77"/>
  <c r="P7" i="77"/>
  <c r="R22" i="77"/>
  <c r="S22" i="77"/>
  <c r="P22" i="77"/>
  <c r="Q22" i="77"/>
  <c r="R37" i="77"/>
  <c r="S37" i="77"/>
  <c r="P37" i="77"/>
  <c r="Q37" i="77"/>
  <c r="R52" i="77"/>
  <c r="S52" i="77"/>
  <c r="P52" i="77"/>
  <c r="Q52" i="77"/>
  <c r="R60" i="77"/>
  <c r="S60" i="77"/>
  <c r="P60" i="77"/>
  <c r="Q60" i="77"/>
  <c r="R75" i="77"/>
  <c r="S75" i="77"/>
  <c r="P75" i="77"/>
  <c r="Q75" i="77"/>
  <c r="R97" i="77"/>
  <c r="S97" i="77"/>
  <c r="P97" i="77"/>
  <c r="Q97" i="77"/>
  <c r="R105" i="77"/>
  <c r="S105" i="77"/>
  <c r="P105" i="77"/>
  <c r="Q105" i="77"/>
  <c r="R113" i="77"/>
  <c r="S113" i="77"/>
  <c r="P113" i="77"/>
  <c r="Q113" i="77"/>
  <c r="R128" i="77"/>
  <c r="S128" i="77"/>
  <c r="P128" i="77"/>
  <c r="Q128" i="77"/>
  <c r="R143" i="77"/>
  <c r="S143" i="77"/>
  <c r="P143" i="77"/>
  <c r="Q143" i="77"/>
  <c r="R158" i="77"/>
  <c r="S158" i="77"/>
  <c r="P158" i="77"/>
  <c r="Q158" i="77"/>
  <c r="R166" i="77"/>
  <c r="S166" i="77"/>
  <c r="P166" i="77"/>
  <c r="Q166" i="77"/>
  <c r="R181" i="77"/>
  <c r="S181" i="77"/>
  <c r="P181" i="77"/>
  <c r="Q181" i="77"/>
  <c r="R196" i="77"/>
  <c r="S196" i="77"/>
  <c r="P196" i="77"/>
  <c r="Q196" i="77"/>
  <c r="R211" i="77"/>
  <c r="S211" i="77"/>
  <c r="P211" i="77"/>
  <c r="Q211" i="77"/>
  <c r="R226" i="77"/>
  <c r="S226" i="77"/>
  <c r="P226" i="77"/>
  <c r="Q226" i="77"/>
  <c r="R234" i="77"/>
  <c r="S234" i="77"/>
  <c r="Q234" i="77"/>
  <c r="P234" i="77"/>
  <c r="R242" i="77"/>
  <c r="S242" i="77"/>
  <c r="P242" i="77"/>
  <c r="Q242" i="77"/>
  <c r="R257" i="77"/>
  <c r="S257" i="77"/>
  <c r="Q257" i="77"/>
  <c r="P257" i="77"/>
  <c r="R272" i="77"/>
  <c r="S272" i="77"/>
  <c r="P272" i="77"/>
  <c r="Q272" i="77"/>
  <c r="R287" i="77"/>
  <c r="S287" i="77"/>
  <c r="Q287" i="77"/>
  <c r="P287" i="77"/>
  <c r="S8" i="77"/>
  <c r="Q8" i="77"/>
  <c r="P8" i="77"/>
  <c r="R8" i="77"/>
  <c r="S23" i="77"/>
  <c r="Q23" i="77"/>
  <c r="R23" i="77"/>
  <c r="P23" i="77"/>
  <c r="S38" i="77"/>
  <c r="Q38" i="77"/>
  <c r="R38" i="77"/>
  <c r="P38" i="77"/>
  <c r="S53" i="77"/>
  <c r="Q53" i="77"/>
  <c r="R53" i="77"/>
  <c r="P53" i="77"/>
  <c r="S68" i="77"/>
  <c r="Q68" i="77"/>
  <c r="R68" i="77"/>
  <c r="P68" i="77"/>
  <c r="S76" i="77"/>
  <c r="Q76" i="77"/>
  <c r="R76" i="77"/>
  <c r="P76" i="77"/>
  <c r="S98" i="77"/>
  <c r="Q98" i="77"/>
  <c r="R98" i="77"/>
  <c r="P98" i="77"/>
  <c r="S106" i="77"/>
  <c r="Q106" i="77"/>
  <c r="R106" i="77"/>
  <c r="P106" i="77"/>
  <c r="S114" i="77"/>
  <c r="Q114" i="77"/>
  <c r="R114" i="77"/>
  <c r="P114" i="77"/>
  <c r="S129" i="77"/>
  <c r="Q129" i="77"/>
  <c r="R129" i="77"/>
  <c r="P129" i="77"/>
  <c r="S144" i="77"/>
  <c r="Q144" i="77"/>
  <c r="R144" i="77"/>
  <c r="P144" i="77"/>
  <c r="S159" i="77"/>
  <c r="Q159" i="77"/>
  <c r="R159" i="77"/>
  <c r="P159" i="77"/>
  <c r="S174" i="77"/>
  <c r="Q174" i="77"/>
  <c r="R174" i="77"/>
  <c r="P174" i="77"/>
  <c r="S182" i="77"/>
  <c r="Q182" i="77"/>
  <c r="R182" i="77"/>
  <c r="P182" i="77"/>
  <c r="S197" i="77"/>
  <c r="Q197" i="77"/>
  <c r="R197" i="77"/>
  <c r="P197" i="77"/>
  <c r="S212" i="77"/>
  <c r="Q212" i="77"/>
  <c r="R212" i="77"/>
  <c r="P212" i="77"/>
  <c r="S227" i="77"/>
  <c r="P227" i="77"/>
  <c r="Q227" i="77"/>
  <c r="R227" i="77"/>
  <c r="S235" i="77"/>
  <c r="Q235" i="77"/>
  <c r="R235" i="77"/>
  <c r="P235" i="77"/>
  <c r="S243" i="77"/>
  <c r="P243" i="77"/>
  <c r="Q243" i="77"/>
  <c r="R243" i="77"/>
  <c r="S258" i="77"/>
  <c r="Q258" i="77"/>
  <c r="R258" i="77"/>
  <c r="P258" i="77"/>
  <c r="S273" i="77"/>
  <c r="P273" i="77"/>
  <c r="Q273" i="77"/>
  <c r="R273" i="77"/>
  <c r="S288" i="77"/>
  <c r="Q288" i="77"/>
  <c r="R288" i="77"/>
  <c r="P288" i="77"/>
  <c r="Q9" i="77"/>
  <c r="S9" i="77"/>
  <c r="P9" i="77"/>
  <c r="R9" i="77"/>
  <c r="Q24" i="77"/>
  <c r="R24" i="77"/>
  <c r="S24" i="77"/>
  <c r="P24" i="77"/>
  <c r="Q39" i="77"/>
  <c r="S39" i="77"/>
  <c r="P39" i="77"/>
  <c r="R39" i="77"/>
  <c r="Q54" i="77"/>
  <c r="R54" i="77"/>
  <c r="S54" i="77"/>
  <c r="P54" i="77"/>
  <c r="Q69" i="77"/>
  <c r="S69" i="77"/>
  <c r="P69" i="77"/>
  <c r="R69" i="77"/>
  <c r="Q77" i="77"/>
  <c r="R77" i="77"/>
  <c r="S77" i="77"/>
  <c r="P77" i="77"/>
  <c r="Q99" i="77"/>
  <c r="S99" i="77"/>
  <c r="P99" i="77"/>
  <c r="R99" i="77"/>
  <c r="Q107" i="77"/>
  <c r="R107" i="77"/>
  <c r="S107" i="77"/>
  <c r="P107" i="77"/>
  <c r="Q115" i="77"/>
  <c r="S115" i="77"/>
  <c r="P115" i="77"/>
  <c r="R115" i="77"/>
  <c r="Q130" i="77"/>
  <c r="R130" i="77"/>
  <c r="S130" i="77"/>
  <c r="P130" i="77"/>
  <c r="Q145" i="77"/>
  <c r="S145" i="77"/>
  <c r="P145" i="77"/>
  <c r="R145" i="77"/>
  <c r="Q160" i="77"/>
  <c r="R160" i="77"/>
  <c r="S160" i="77"/>
  <c r="P160" i="77"/>
  <c r="Q175" i="77"/>
  <c r="S175" i="77"/>
  <c r="P175" i="77"/>
  <c r="R175" i="77"/>
  <c r="Q183" i="77"/>
  <c r="R183" i="77"/>
  <c r="S183" i="77"/>
  <c r="P183" i="77"/>
  <c r="Q198" i="77"/>
  <c r="S198" i="77"/>
  <c r="P198" i="77"/>
  <c r="R198" i="77"/>
  <c r="Q213" i="77"/>
  <c r="R213" i="77"/>
  <c r="S213" i="77"/>
  <c r="P213" i="77"/>
  <c r="Q228" i="77"/>
  <c r="S228" i="77"/>
  <c r="P228" i="77"/>
  <c r="R228" i="77"/>
  <c r="Q236" i="77"/>
  <c r="R236" i="77"/>
  <c r="P236" i="77"/>
  <c r="S236" i="77"/>
  <c r="Q251" i="77"/>
  <c r="S251" i="77"/>
  <c r="P251" i="77"/>
  <c r="R251" i="77"/>
  <c r="Q259" i="77"/>
  <c r="R259" i="77"/>
  <c r="P259" i="77"/>
  <c r="S259" i="77"/>
  <c r="Q274" i="77"/>
  <c r="S274" i="77"/>
  <c r="P274" i="77"/>
  <c r="R274" i="77"/>
  <c r="Q289" i="77"/>
  <c r="R289" i="77"/>
  <c r="P289" i="77"/>
  <c r="S289" i="77"/>
  <c r="Q10" i="77"/>
  <c r="R10" i="77"/>
  <c r="S10" i="77"/>
  <c r="P10" i="77"/>
  <c r="Q25" i="77"/>
  <c r="P25" i="77"/>
  <c r="R25" i="77"/>
  <c r="S25" i="77"/>
  <c r="Q40" i="77"/>
  <c r="P40" i="77"/>
  <c r="R40" i="77"/>
  <c r="S40" i="77"/>
  <c r="Q55" i="77"/>
  <c r="P55" i="77"/>
  <c r="R55" i="77"/>
  <c r="S55" i="77"/>
  <c r="Q70" i="77"/>
  <c r="P70" i="77"/>
  <c r="R70" i="77"/>
  <c r="S70" i="77"/>
  <c r="Q85" i="77"/>
  <c r="P85" i="77"/>
  <c r="R85" i="77"/>
  <c r="S85" i="77"/>
  <c r="Q100" i="77"/>
  <c r="P100" i="77"/>
  <c r="R100" i="77"/>
  <c r="S100" i="77"/>
  <c r="Q108" i="77"/>
  <c r="P108" i="77"/>
  <c r="R108" i="77"/>
  <c r="S108" i="77"/>
  <c r="Q123" i="77"/>
  <c r="P123" i="77"/>
  <c r="R123" i="77"/>
  <c r="S123" i="77"/>
  <c r="Q131" i="77"/>
  <c r="P131" i="77"/>
  <c r="R131" i="77"/>
  <c r="S131" i="77"/>
  <c r="Q146" i="77"/>
  <c r="P146" i="77"/>
  <c r="R146" i="77"/>
  <c r="S146" i="77"/>
  <c r="Q161" i="77"/>
  <c r="P161" i="77"/>
  <c r="R161" i="77"/>
  <c r="S161" i="77"/>
  <c r="Q176" i="77"/>
  <c r="P176" i="77"/>
  <c r="R176" i="77"/>
  <c r="S176" i="77"/>
  <c r="Q191" i="77"/>
  <c r="P191" i="77"/>
  <c r="R191" i="77"/>
  <c r="S191" i="77"/>
  <c r="Q199" i="77"/>
  <c r="P199" i="77"/>
  <c r="R199" i="77"/>
  <c r="S199" i="77"/>
  <c r="Q214" i="77"/>
  <c r="P214" i="77"/>
  <c r="R214" i="77"/>
  <c r="S214" i="77"/>
  <c r="Q229" i="77"/>
  <c r="R229" i="77"/>
  <c r="S229" i="77"/>
  <c r="P229" i="77"/>
  <c r="Q237" i="77"/>
  <c r="R237" i="77"/>
  <c r="P237" i="77"/>
  <c r="S237" i="77"/>
  <c r="Q252" i="77"/>
  <c r="R252" i="77"/>
  <c r="S252" i="77"/>
  <c r="P252" i="77"/>
  <c r="Q260" i="77"/>
  <c r="R260" i="77"/>
  <c r="P260" i="77"/>
  <c r="S260" i="77"/>
  <c r="Q275" i="77"/>
  <c r="R275" i="77"/>
  <c r="S275" i="77"/>
  <c r="P275" i="77"/>
  <c r="Q290" i="77"/>
  <c r="R290" i="77"/>
  <c r="P290" i="77"/>
  <c r="S290" i="77"/>
  <c r="R11" i="77"/>
  <c r="S11" i="77"/>
  <c r="P11" i="77"/>
  <c r="Q11" i="77"/>
  <c r="P26" i="77"/>
  <c r="R26" i="77"/>
  <c r="S26" i="77"/>
  <c r="Q26" i="77"/>
  <c r="P41" i="77"/>
  <c r="R41" i="77"/>
  <c r="S41" i="77"/>
  <c r="Q41" i="77"/>
  <c r="P56" i="77"/>
  <c r="R56" i="77"/>
  <c r="S56" i="77"/>
  <c r="Q56" i="77"/>
  <c r="P71" i="77"/>
  <c r="R71" i="77"/>
  <c r="S71" i="77"/>
  <c r="Q71" i="77"/>
  <c r="P86" i="77"/>
  <c r="R86" i="77"/>
  <c r="S86" i="77"/>
  <c r="Q86" i="77"/>
  <c r="P101" i="77"/>
  <c r="R101" i="77"/>
  <c r="S101" i="77"/>
  <c r="Q101" i="77"/>
  <c r="P109" i="77"/>
  <c r="R109" i="77"/>
  <c r="S109" i="77"/>
  <c r="Q109" i="77"/>
  <c r="P124" i="77"/>
  <c r="R124" i="77"/>
  <c r="S124" i="77"/>
  <c r="Q124" i="77"/>
  <c r="P132" i="77"/>
  <c r="R132" i="77"/>
  <c r="S132" i="77"/>
  <c r="Q132" i="77"/>
  <c r="P147" i="77"/>
  <c r="R147" i="77"/>
  <c r="S147" i="77"/>
  <c r="Q147" i="77"/>
  <c r="P162" i="77"/>
  <c r="R162" i="77"/>
  <c r="S162" i="77"/>
  <c r="Q162" i="77"/>
  <c r="P177" i="77"/>
  <c r="R177" i="77"/>
  <c r="S177" i="77"/>
  <c r="Q177" i="77"/>
  <c r="P192" i="77"/>
  <c r="R192" i="77"/>
  <c r="S192" i="77"/>
  <c r="Q192" i="77"/>
  <c r="P200" i="77"/>
  <c r="R200" i="77"/>
  <c r="S200" i="77"/>
  <c r="Q200" i="77"/>
  <c r="R215" i="77"/>
  <c r="S215" i="77"/>
  <c r="P215" i="77"/>
  <c r="Q215" i="77"/>
  <c r="R230" i="77"/>
  <c r="S230" i="77"/>
  <c r="Q230" i="77"/>
  <c r="P230" i="77"/>
  <c r="R238" i="77"/>
  <c r="S238" i="77"/>
  <c r="P238" i="77"/>
  <c r="Q238" i="77"/>
  <c r="R253" i="77"/>
  <c r="S253" i="77"/>
  <c r="Q253" i="77"/>
  <c r="P253" i="77"/>
  <c r="R268" i="77"/>
  <c r="S268" i="77"/>
  <c r="P268" i="77"/>
  <c r="Q268" i="77"/>
  <c r="R276" i="77"/>
  <c r="S276" i="77"/>
  <c r="Q276" i="77"/>
  <c r="P276" i="77"/>
  <c r="R291" i="77"/>
  <c r="S291" i="77"/>
  <c r="P291" i="77"/>
  <c r="Q291" i="77"/>
  <c r="S12" i="77"/>
  <c r="P12" i="77"/>
  <c r="Q12" i="77"/>
  <c r="R12" i="77"/>
  <c r="S34" i="77"/>
  <c r="R34" i="77"/>
  <c r="P34" i="77"/>
  <c r="Q34" i="77"/>
  <c r="S42" i="77"/>
  <c r="P42" i="77"/>
  <c r="Q42" i="77"/>
  <c r="R42" i="77"/>
  <c r="S57" i="77"/>
  <c r="R57" i="77"/>
  <c r="P57" i="77"/>
  <c r="Q57" i="77"/>
  <c r="S72" i="77"/>
  <c r="P72" i="77"/>
  <c r="Q72" i="77"/>
  <c r="R72" i="77"/>
  <c r="S87" i="77"/>
  <c r="R87" i="77"/>
  <c r="P87" i="77"/>
  <c r="Q87" i="77"/>
  <c r="S102" i="77"/>
  <c r="P102" i="77"/>
  <c r="Q102" i="77"/>
  <c r="R102" i="77"/>
  <c r="S110" i="77"/>
  <c r="R110" i="77"/>
  <c r="P110" i="77"/>
  <c r="Q110" i="77"/>
  <c r="S125" i="77"/>
  <c r="P125" i="77"/>
  <c r="Q125" i="77"/>
  <c r="R125" i="77"/>
  <c r="S140" i="77"/>
  <c r="R140" i="77"/>
  <c r="P140" i="77"/>
  <c r="Q140" i="77"/>
  <c r="S148" i="77"/>
  <c r="P148" i="77"/>
  <c r="Q148" i="77"/>
  <c r="R148" i="77"/>
  <c r="S163" i="77"/>
  <c r="R163" i="77"/>
  <c r="P163" i="77"/>
  <c r="Q163" i="77"/>
  <c r="S178" i="77"/>
  <c r="P178" i="77"/>
  <c r="Q178" i="77"/>
  <c r="R178" i="77"/>
  <c r="S193" i="77"/>
  <c r="R193" i="77"/>
  <c r="P193" i="77"/>
  <c r="Q193" i="77"/>
  <c r="S208" i="77"/>
  <c r="P208" i="77"/>
  <c r="Q208" i="77"/>
  <c r="R208" i="77"/>
  <c r="S216" i="77"/>
  <c r="R216" i="77"/>
  <c r="P216" i="77"/>
  <c r="Q216" i="77"/>
  <c r="S231" i="77"/>
  <c r="Q231" i="77"/>
  <c r="R231" i="77"/>
  <c r="P231" i="77"/>
  <c r="S239" i="77"/>
  <c r="R239" i="77"/>
  <c r="P239" i="77"/>
  <c r="Q239" i="77"/>
  <c r="S254" i="77"/>
  <c r="Q254" i="77"/>
  <c r="R254" i="77"/>
  <c r="P254" i="77"/>
  <c r="S269" i="77"/>
  <c r="R269" i="77"/>
  <c r="P269" i="77"/>
  <c r="Q269" i="77"/>
  <c r="S277" i="77"/>
  <c r="Q277" i="77"/>
  <c r="R277" i="77"/>
  <c r="P277" i="77"/>
  <c r="S292" i="77"/>
  <c r="R292" i="77"/>
  <c r="P292" i="77"/>
  <c r="Q292" i="77"/>
  <c r="U3" i="72" l="1"/>
  <c r="U2" i="72"/>
  <c r="N4" i="89"/>
  <c r="N3" i="89"/>
  <c r="N2" i="89"/>
  <c r="M4" i="89"/>
  <c r="M3" i="89"/>
  <c r="M2" i="89"/>
  <c r="D4" i="50"/>
  <c r="D3" i="50"/>
  <c r="D2" i="50"/>
  <c r="H4" i="89"/>
  <c r="G4" i="89"/>
  <c r="F4" i="89"/>
  <c r="E4" i="89"/>
  <c r="D4" i="89"/>
  <c r="H3" i="89"/>
  <c r="G3" i="89"/>
  <c r="F3" i="89"/>
  <c r="E3" i="89"/>
  <c r="D3" i="89"/>
  <c r="H2" i="89"/>
  <c r="G2" i="89"/>
  <c r="F2" i="89"/>
  <c r="E2" i="89"/>
  <c r="D2" i="89"/>
  <c r="L4" i="89" l="1"/>
  <c r="K4" i="89"/>
  <c r="J4" i="89"/>
  <c r="I4" i="89"/>
  <c r="L3" i="89"/>
  <c r="K3" i="89"/>
  <c r="J3" i="89"/>
  <c r="I3" i="89"/>
  <c r="L2" i="89"/>
  <c r="K2" i="89"/>
  <c r="J2" i="89"/>
  <c r="I2" i="89"/>
  <c r="I34" i="78" l="1"/>
  <c r="N36" i="50"/>
  <c r="J34" i="78"/>
  <c r="D34" i="78"/>
  <c r="E34" i="78"/>
  <c r="G36" i="78"/>
  <c r="D35" i="50"/>
  <c r="I36" i="78"/>
  <c r="G38" i="78"/>
  <c r="D38" i="50"/>
  <c r="J36" i="78"/>
  <c r="H38" i="78"/>
  <c r="K40" i="50"/>
  <c r="I40" i="78"/>
  <c r="D13" i="50"/>
  <c r="G34" i="78"/>
  <c r="H37" i="78"/>
  <c r="K39" i="50"/>
  <c r="I39" i="78"/>
  <c r="J40" i="78"/>
  <c r="D40" i="78"/>
  <c r="H34" i="78"/>
  <c r="I35" i="78"/>
  <c r="K38" i="50"/>
  <c r="I38" i="78"/>
  <c r="J39" i="78"/>
  <c r="D39" i="78"/>
  <c r="D43" i="50"/>
  <c r="H35" i="78"/>
  <c r="D36" i="78"/>
  <c r="K37" i="50"/>
  <c r="J38" i="78"/>
  <c r="D38" i="78"/>
  <c r="N39" i="50"/>
  <c r="D42" i="50"/>
  <c r="N37" i="50"/>
  <c r="J37" i="78"/>
  <c r="D37" i="78"/>
  <c r="N38" i="50"/>
  <c r="G41" i="78"/>
  <c r="D51" i="50"/>
  <c r="D34" i="50"/>
  <c r="J38" i="50"/>
  <c r="D26" i="50"/>
  <c r="D36" i="50"/>
  <c r="K43" i="50"/>
  <c r="N22" i="50"/>
  <c r="D25" i="50"/>
  <c r="E37" i="78"/>
  <c r="J22" i="50"/>
  <c r="D23" i="50"/>
  <c r="H40" i="78"/>
  <c r="D22" i="50"/>
  <c r="K54" i="50"/>
  <c r="N56" i="50"/>
  <c r="D59" i="50"/>
  <c r="K53" i="50"/>
  <c r="N55" i="50"/>
  <c r="J57" i="50"/>
  <c r="D58" i="50"/>
  <c r="K60" i="50"/>
  <c r="D40" i="50"/>
  <c r="K26" i="50"/>
  <c r="K59" i="50"/>
  <c r="N68" i="50"/>
  <c r="N26" i="50"/>
  <c r="J54" i="50"/>
  <c r="D55" i="50"/>
  <c r="K58" i="50"/>
  <c r="K57" i="50"/>
  <c r="D52" i="50"/>
  <c r="D60" i="50"/>
  <c r="K74" i="50"/>
  <c r="N76" i="50"/>
  <c r="N69" i="50"/>
  <c r="D70" i="50"/>
  <c r="K72" i="50"/>
  <c r="N74" i="50"/>
  <c r="D77" i="50"/>
  <c r="K24" i="50"/>
  <c r="K56" i="50"/>
  <c r="K71" i="50"/>
  <c r="N73" i="50"/>
  <c r="D76" i="50"/>
  <c r="N71" i="50"/>
  <c r="J73" i="50"/>
  <c r="D74" i="50"/>
  <c r="D68" i="50"/>
  <c r="K75" i="50"/>
  <c r="J100" i="50"/>
  <c r="D101" i="50"/>
  <c r="K55" i="50"/>
  <c r="J99" i="50"/>
  <c r="D100" i="50"/>
  <c r="D104" i="50"/>
  <c r="D53" i="50"/>
  <c r="D99" i="50"/>
  <c r="K102" i="50"/>
  <c r="D103" i="50"/>
  <c r="N97" i="50"/>
  <c r="D97" i="50"/>
  <c r="K101" i="50"/>
  <c r="N108" i="50"/>
  <c r="J71" i="50"/>
  <c r="D72" i="50"/>
  <c r="K100" i="50"/>
  <c r="N102" i="50"/>
  <c r="N70" i="50"/>
  <c r="K76" i="50"/>
  <c r="K99" i="50"/>
  <c r="N101" i="50"/>
  <c r="N105" i="50"/>
  <c r="N109" i="50"/>
  <c r="J111" i="50"/>
  <c r="K115" i="50"/>
  <c r="N141" i="50"/>
  <c r="J143" i="50"/>
  <c r="D144" i="50"/>
  <c r="N149" i="50"/>
  <c r="J110" i="50"/>
  <c r="K114" i="50"/>
  <c r="N140" i="50"/>
  <c r="J142" i="50"/>
  <c r="D143" i="50"/>
  <c r="K146" i="50"/>
  <c r="N77" i="50"/>
  <c r="J102" i="50"/>
  <c r="N104" i="50"/>
  <c r="D110" i="50"/>
  <c r="D142" i="50"/>
  <c r="K145" i="50"/>
  <c r="D109" i="50"/>
  <c r="K112" i="50"/>
  <c r="D141" i="50"/>
  <c r="K159" i="50"/>
  <c r="D107" i="50"/>
  <c r="D108" i="50"/>
  <c r="D140" i="50"/>
  <c r="K143" i="50"/>
  <c r="N145" i="50"/>
  <c r="D148" i="50"/>
  <c r="J101" i="50"/>
  <c r="N106" i="50"/>
  <c r="N107" i="50"/>
  <c r="K110" i="50"/>
  <c r="D115" i="50"/>
  <c r="N144" i="50"/>
  <c r="D147" i="50"/>
  <c r="N160" i="50"/>
  <c r="K162" i="50"/>
  <c r="D174" i="50"/>
  <c r="K177" i="50"/>
  <c r="N143" i="50"/>
  <c r="J159" i="50"/>
  <c r="J160" i="50"/>
  <c r="N162" i="50"/>
  <c r="D165" i="50"/>
  <c r="N177" i="50"/>
  <c r="J179" i="50"/>
  <c r="D180" i="50"/>
  <c r="N103" i="50"/>
  <c r="D106" i="50"/>
  <c r="N161" i="50"/>
  <c r="J163" i="50"/>
  <c r="D164" i="50"/>
  <c r="N176" i="50"/>
  <c r="J178" i="50"/>
  <c r="D179" i="50"/>
  <c r="K182" i="50"/>
  <c r="N191" i="50"/>
  <c r="N142" i="50"/>
  <c r="K160" i="50"/>
  <c r="J162" i="50"/>
  <c r="D163" i="50"/>
  <c r="K166" i="50"/>
  <c r="N175" i="50"/>
  <c r="K181" i="50"/>
  <c r="J112" i="50"/>
  <c r="D113" i="50"/>
  <c r="K149" i="50"/>
  <c r="D157" i="50"/>
  <c r="J161" i="50"/>
  <c r="D162" i="50"/>
  <c r="K165" i="50"/>
  <c r="N174" i="50"/>
  <c r="J176" i="50"/>
  <c r="D177" i="50"/>
  <c r="J105" i="50"/>
  <c r="N111" i="50"/>
  <c r="K164" i="50"/>
  <c r="D181" i="50"/>
  <c r="D193" i="50"/>
  <c r="J144" i="50"/>
  <c r="N166" i="50"/>
  <c r="N192" i="50"/>
  <c r="D192" i="50"/>
  <c r="D145" i="50"/>
  <c r="D159" i="50"/>
  <c r="D161" i="50"/>
  <c r="D175" i="50"/>
  <c r="K194" i="50"/>
  <c r="K183" i="50"/>
  <c r="K193" i="50"/>
  <c r="K163" i="50"/>
  <c r="J180" i="50"/>
  <c r="K109" i="50"/>
  <c r="N158" i="50"/>
  <c r="D182" i="50"/>
  <c r="D183" i="50"/>
  <c r="N193" i="50"/>
  <c r="D146" i="50"/>
  <c r="N157" i="50"/>
  <c r="D160" i="50"/>
  <c r="K179" i="50"/>
  <c r="D191" i="50"/>
  <c r="J194" i="50"/>
  <c r="K195" i="50"/>
  <c r="D200" i="50"/>
  <c r="K210" i="50"/>
  <c r="N212" i="50"/>
  <c r="J214" i="50"/>
  <c r="P214" i="50"/>
  <c r="D215" i="50"/>
  <c r="N227" i="50"/>
  <c r="J229" i="50"/>
  <c r="D230" i="50"/>
  <c r="D199" i="50"/>
  <c r="N211" i="50"/>
  <c r="J213" i="50"/>
  <c r="P213" i="50"/>
  <c r="S214" i="50"/>
  <c r="D214" i="50"/>
  <c r="J228" i="50"/>
  <c r="D229" i="50"/>
  <c r="D158" i="50"/>
  <c r="J197" i="50"/>
  <c r="D198" i="50"/>
  <c r="S213" i="50"/>
  <c r="Q214" i="50"/>
  <c r="K216" i="50"/>
  <c r="N225" i="50"/>
  <c r="J227" i="50"/>
  <c r="D228" i="50"/>
  <c r="K231" i="50"/>
  <c r="D243" i="50"/>
  <c r="D194" i="50"/>
  <c r="J196" i="50"/>
  <c r="D197" i="50"/>
  <c r="K200" i="50"/>
  <c r="N209" i="50"/>
  <c r="J211" i="50"/>
  <c r="D212" i="50"/>
  <c r="T214" i="50"/>
  <c r="K215" i="50"/>
  <c r="D227" i="50"/>
  <c r="K230" i="50"/>
  <c r="K176" i="50"/>
  <c r="D196" i="50"/>
  <c r="J210" i="50"/>
  <c r="D211" i="50"/>
  <c r="T213" i="50"/>
  <c r="K214" i="50"/>
  <c r="D226" i="50"/>
  <c r="K229" i="50"/>
  <c r="N195" i="50"/>
  <c r="D195" i="50"/>
  <c r="K198" i="50"/>
  <c r="N200" i="50"/>
  <c r="D210" i="50"/>
  <c r="K213" i="50"/>
  <c r="D225" i="50"/>
  <c r="K228" i="50"/>
  <c r="N230" i="50"/>
  <c r="D176" i="50"/>
  <c r="K197" i="50"/>
  <c r="D209" i="50"/>
  <c r="K212" i="50"/>
  <c r="D217" i="50"/>
  <c r="K227" i="50"/>
  <c r="N229" i="50"/>
  <c r="J231" i="50"/>
  <c r="K196" i="50"/>
  <c r="N213" i="50"/>
  <c r="D231" i="50"/>
  <c r="D232" i="50"/>
  <c r="D233" i="50"/>
  <c r="D234" i="50"/>
  <c r="J244" i="50"/>
  <c r="D242" i="50"/>
  <c r="D244" i="50"/>
  <c r="N85" i="50"/>
  <c r="D88" i="50"/>
  <c r="D216" i="50"/>
  <c r="J86" i="50"/>
  <c r="D87" i="50"/>
  <c r="D208" i="50"/>
  <c r="N234" i="50"/>
  <c r="N242" i="50"/>
  <c r="J85" i="50"/>
  <c r="D86" i="50"/>
  <c r="K89" i="50"/>
  <c r="N246" i="50"/>
  <c r="J248" i="50"/>
  <c r="K211" i="50"/>
  <c r="J230" i="50"/>
  <c r="N243" i="50"/>
  <c r="K244" i="50"/>
  <c r="D85" i="50"/>
  <c r="N228" i="50"/>
  <c r="K87" i="50"/>
  <c r="N89" i="50"/>
  <c r="K232" i="50"/>
  <c r="K233" i="50"/>
  <c r="K234" i="50"/>
  <c r="N244" i="50"/>
  <c r="K86" i="50"/>
  <c r="K250" i="50"/>
  <c r="K247" i="50"/>
  <c r="K249" i="50"/>
  <c r="J195" i="50"/>
  <c r="D89" i="50"/>
  <c r="D245" i="50"/>
  <c r="K248" i="50"/>
  <c r="N250" i="50"/>
  <c r="K88" i="50"/>
  <c r="D246" i="50"/>
  <c r="N249" i="50"/>
  <c r="N245" i="50"/>
  <c r="D247" i="50"/>
  <c r="J250" i="50"/>
  <c r="K85" i="50"/>
  <c r="J249" i="50"/>
  <c r="D250" i="50"/>
  <c r="J193" i="50"/>
  <c r="J247" i="50"/>
  <c r="N248" i="50"/>
  <c r="D248" i="50"/>
  <c r="D253" i="50"/>
  <c r="K256" i="50"/>
  <c r="D268" i="50"/>
  <c r="K271" i="50"/>
  <c r="N273" i="50"/>
  <c r="D276" i="50"/>
  <c r="N288" i="50"/>
  <c r="J290" i="50"/>
  <c r="P290" i="50"/>
  <c r="S291" i="50"/>
  <c r="D291" i="50"/>
  <c r="Q292" i="50"/>
  <c r="K294" i="50"/>
  <c r="N303" i="50"/>
  <c r="J305" i="50"/>
  <c r="D306" i="50"/>
  <c r="T308" i="50"/>
  <c r="K309" i="50"/>
  <c r="N311" i="50"/>
  <c r="N130" i="50"/>
  <c r="D249" i="50"/>
  <c r="N251" i="50"/>
  <c r="D252" i="50"/>
  <c r="K255" i="50"/>
  <c r="D260" i="50"/>
  <c r="K270" i="50"/>
  <c r="N272" i="50"/>
  <c r="J274" i="50"/>
  <c r="P274" i="50"/>
  <c r="D275" i="50"/>
  <c r="N287" i="50"/>
  <c r="J289" i="50"/>
  <c r="S290" i="50"/>
  <c r="D290" i="50"/>
  <c r="Q291" i="50"/>
  <c r="T292" i="50"/>
  <c r="K293" i="50"/>
  <c r="N302" i="50"/>
  <c r="J304" i="50"/>
  <c r="D305" i="50"/>
  <c r="K308" i="50"/>
  <c r="N129" i="50"/>
  <c r="D254" i="50"/>
  <c r="D251" i="50"/>
  <c r="K254" i="50"/>
  <c r="N256" i="50"/>
  <c r="D259" i="50"/>
  <c r="N271" i="50"/>
  <c r="J273" i="50"/>
  <c r="P273" i="50"/>
  <c r="S274" i="50"/>
  <c r="D274" i="50"/>
  <c r="K277" i="50"/>
  <c r="N286" i="50"/>
  <c r="J288" i="50"/>
  <c r="D289" i="50"/>
  <c r="Q290" i="50"/>
  <c r="T291" i="50"/>
  <c r="K292" i="50"/>
  <c r="N294" i="50"/>
  <c r="D304" i="50"/>
  <c r="K307" i="50"/>
  <c r="N128" i="50"/>
  <c r="J253" i="50"/>
  <c r="D269" i="50"/>
  <c r="D277" i="50"/>
  <c r="K253" i="50"/>
  <c r="N255" i="50"/>
  <c r="J257" i="50"/>
  <c r="P257" i="50"/>
  <c r="D258" i="50"/>
  <c r="N270" i="50"/>
  <c r="J272" i="50"/>
  <c r="S273" i="50"/>
  <c r="D273" i="50"/>
  <c r="Q274" i="50"/>
  <c r="K276" i="50"/>
  <c r="N285" i="50"/>
  <c r="J287" i="50"/>
  <c r="D288" i="50"/>
  <c r="T290" i="50"/>
  <c r="K291" i="50"/>
  <c r="D303" i="50"/>
  <c r="K306" i="50"/>
  <c r="D311" i="50"/>
  <c r="N127" i="50"/>
  <c r="K272" i="50"/>
  <c r="N254" i="50"/>
  <c r="J256" i="50"/>
  <c r="P256" i="50"/>
  <c r="S257" i="50"/>
  <c r="D257" i="50"/>
  <c r="K260" i="50"/>
  <c r="N269" i="50"/>
  <c r="J271" i="50"/>
  <c r="D272" i="50"/>
  <c r="Q273" i="50"/>
  <c r="T274" i="50"/>
  <c r="K275" i="50"/>
  <c r="N277" i="50"/>
  <c r="D287" i="50"/>
  <c r="K290" i="50"/>
  <c r="P294" i="50"/>
  <c r="D302" i="50"/>
  <c r="K305" i="50"/>
  <c r="N307" i="50"/>
  <c r="D310" i="50"/>
  <c r="N126" i="50"/>
  <c r="N247" i="50"/>
  <c r="N253" i="50"/>
  <c r="J255" i="50"/>
  <c r="S256" i="50"/>
  <c r="D256" i="50"/>
  <c r="Q257" i="50"/>
  <c r="K259" i="50"/>
  <c r="N268" i="50"/>
  <c r="J270" i="50"/>
  <c r="D271" i="50"/>
  <c r="T273" i="50"/>
  <c r="K274" i="50"/>
  <c r="D286" i="50"/>
  <c r="K289" i="50"/>
  <c r="S294" i="50"/>
  <c r="D294" i="50"/>
  <c r="K304" i="50"/>
  <c r="N306" i="50"/>
  <c r="J308" i="50"/>
  <c r="P308" i="50"/>
  <c r="D309" i="50"/>
  <c r="N125" i="50"/>
  <c r="N132" i="50"/>
  <c r="N252" i="50"/>
  <c r="J254" i="50"/>
  <c r="D255" i="50"/>
  <c r="Q256" i="50"/>
  <c r="T257" i="50"/>
  <c r="K258" i="50"/>
  <c r="N260" i="50"/>
  <c r="D270" i="50"/>
  <c r="K273" i="50"/>
  <c r="D285" i="50"/>
  <c r="K288" i="50"/>
  <c r="N290" i="50"/>
  <c r="P292" i="50"/>
  <c r="D293" i="50"/>
  <c r="Q294" i="50"/>
  <c r="N305" i="50"/>
  <c r="J307" i="50"/>
  <c r="S308" i="50"/>
  <c r="D308" i="50"/>
  <c r="K311" i="50"/>
  <c r="N124" i="50"/>
  <c r="T256" i="50"/>
  <c r="K257" i="50"/>
  <c r="D292" i="50"/>
  <c r="K310" i="50"/>
  <c r="K287" i="50"/>
  <c r="N131" i="50"/>
  <c r="D307" i="50"/>
  <c r="J306" i="50"/>
  <c r="Q308" i="50"/>
  <c r="P291" i="50"/>
  <c r="T294" i="50"/>
  <c r="N304" i="50"/>
  <c r="N123" i="50"/>
  <c r="J291" i="50"/>
  <c r="S292" i="50"/>
  <c r="N289" i="50"/>
  <c r="E211" i="94" l="1"/>
  <c r="E287" i="94"/>
  <c r="E246" i="94"/>
  <c r="E76" i="94"/>
  <c r="E196" i="94"/>
  <c r="E178" i="94"/>
  <c r="E288" i="94"/>
  <c r="E291" i="94"/>
  <c r="E243" i="94"/>
  <c r="E147" i="94"/>
  <c r="D111" i="50"/>
  <c r="N99" i="50"/>
  <c r="E100" i="94"/>
  <c r="D98" i="50"/>
  <c r="D73" i="50"/>
  <c r="E71" i="94"/>
  <c r="D69" i="50"/>
  <c r="D71" i="50"/>
  <c r="J70" i="50"/>
  <c r="N60" i="50"/>
  <c r="K23" i="50"/>
  <c r="K25" i="50"/>
  <c r="D14" i="50"/>
  <c r="E214" i="94"/>
  <c r="K199" i="50"/>
  <c r="N217" i="50"/>
  <c r="E232" i="94"/>
  <c r="K217" i="50"/>
  <c r="N196" i="50"/>
  <c r="N183" i="50"/>
  <c r="E226" i="94"/>
  <c r="E191" i="94"/>
  <c r="J145" i="50"/>
  <c r="K161" i="50"/>
  <c r="K178" i="50"/>
  <c r="K148" i="50"/>
  <c r="D178" i="50"/>
  <c r="J177" i="50"/>
  <c r="E149" i="94"/>
  <c r="H182" i="94"/>
  <c r="D114" i="50"/>
  <c r="N179" i="50"/>
  <c r="D102" i="50"/>
  <c r="E230" i="94"/>
  <c r="N208" i="50"/>
  <c r="Q213" i="50"/>
  <c r="D213" i="50"/>
  <c r="J212" i="50"/>
  <c r="N210" i="50"/>
  <c r="N226" i="50"/>
  <c r="E210" i="94"/>
  <c r="E176" i="94"/>
  <c r="N194" i="50"/>
  <c r="N178" i="50"/>
  <c r="D166" i="50"/>
  <c r="N110" i="50"/>
  <c r="K180" i="50"/>
  <c r="N100" i="50"/>
  <c r="N159" i="50"/>
  <c r="E111" i="94"/>
  <c r="E143" i="94"/>
  <c r="N115" i="50"/>
  <c r="J109" i="50"/>
  <c r="H41" i="78"/>
  <c r="E38" i="78"/>
  <c r="K36" i="50"/>
  <c r="D41" i="78"/>
  <c r="I41" i="78"/>
  <c r="D149" i="50"/>
  <c r="K144" i="50"/>
  <c r="E113" i="94"/>
  <c r="E145" i="94"/>
  <c r="K113" i="50"/>
  <c r="D112" i="50"/>
  <c r="E103" i="94"/>
  <c r="E101" i="94"/>
  <c r="E56" i="94"/>
  <c r="K105" i="50"/>
  <c r="E102" i="94"/>
  <c r="D105" i="50"/>
  <c r="K77" i="50"/>
  <c r="D75" i="50"/>
  <c r="J74" i="50"/>
  <c r="K70" i="50"/>
  <c r="E73" i="94"/>
  <c r="E75" i="94"/>
  <c r="D54" i="50"/>
  <c r="J53" i="50"/>
  <c r="N54" i="50"/>
  <c r="N52" i="50"/>
  <c r="E42" i="94"/>
  <c r="K42" i="50"/>
  <c r="D39" i="50"/>
  <c r="N43" i="50"/>
  <c r="N34" i="50"/>
  <c r="G35" i="78"/>
  <c r="E35" i="78"/>
  <c r="D35" i="78"/>
  <c r="E34" i="94"/>
  <c r="J35" i="78"/>
  <c r="K14" i="50"/>
  <c r="J146" i="50"/>
  <c r="K142" i="50"/>
  <c r="K111" i="50"/>
  <c r="E115" i="94"/>
  <c r="K147" i="50"/>
  <c r="E140" i="94"/>
  <c r="E104" i="94"/>
  <c r="J72" i="50"/>
  <c r="N98" i="50"/>
  <c r="N72" i="50"/>
  <c r="K73" i="50"/>
  <c r="E60" i="94"/>
  <c r="E54" i="94"/>
  <c r="G39" i="78"/>
  <c r="E25" i="94"/>
  <c r="E40" i="78"/>
  <c r="E39" i="94"/>
  <c r="E41" i="78"/>
  <c r="E40" i="94"/>
  <c r="D37" i="50"/>
  <c r="D56" i="50"/>
  <c r="J55" i="50"/>
  <c r="N53" i="50"/>
  <c r="D57" i="50"/>
  <c r="J56" i="50"/>
  <c r="E55" i="94"/>
  <c r="N51" i="50"/>
  <c r="D24" i="50"/>
  <c r="J23" i="50"/>
  <c r="E36" i="94"/>
  <c r="E39" i="78"/>
  <c r="E38" i="94"/>
  <c r="J41" i="78"/>
  <c r="K41" i="50"/>
  <c r="H39" i="78"/>
  <c r="K13" i="50"/>
  <c r="N75" i="50"/>
  <c r="J39" i="50"/>
  <c r="E24" i="94"/>
  <c r="G40" i="78"/>
  <c r="K22" i="50"/>
  <c r="D41" i="50"/>
  <c r="J40" i="50"/>
  <c r="I37" i="78"/>
  <c r="E37" i="94"/>
  <c r="G37" i="78"/>
  <c r="E41" i="94"/>
  <c r="H36" i="78"/>
  <c r="E12" i="94"/>
  <c r="N14" i="50"/>
  <c r="E72" i="94"/>
  <c r="E51" i="94"/>
  <c r="E148" i="94"/>
  <c r="E302" i="94"/>
  <c r="E87" i="94"/>
  <c r="E146" i="94"/>
  <c r="D12" i="50"/>
  <c r="K12" i="50"/>
  <c r="N35" i="50"/>
  <c r="J36" i="50"/>
  <c r="J37" i="50"/>
  <c r="E36" i="78"/>
  <c r="E35" i="94"/>
  <c r="E183" i="94"/>
  <c r="D127" i="50"/>
  <c r="D126" i="50"/>
  <c r="D128" i="50"/>
  <c r="D132" i="50"/>
  <c r="D131" i="50"/>
  <c r="D125" i="50"/>
  <c r="D123" i="50"/>
  <c r="D124" i="50"/>
  <c r="D130" i="50"/>
  <c r="D129" i="50"/>
  <c r="E258" i="94"/>
  <c r="E259" i="94"/>
  <c r="E257" i="94"/>
  <c r="E229" i="94"/>
  <c r="E248" i="94"/>
  <c r="E213" i="94"/>
  <c r="E192" i="94"/>
  <c r="E110" i="94"/>
  <c r="E256" i="94"/>
  <c r="E249" i="94"/>
  <c r="E244" i="94"/>
  <c r="E212" i="94"/>
  <c r="E245" i="94"/>
  <c r="E215" i="94"/>
  <c r="E88" i="94"/>
  <c r="E310" i="94"/>
  <c r="E294" i="94"/>
  <c r="E252" i="94"/>
  <c r="E109" i="94"/>
  <c r="E163" i="94"/>
  <c r="E74" i="94"/>
  <c r="E161" i="94"/>
  <c r="E59" i="94"/>
  <c r="E216" i="94"/>
  <c r="E157" i="94"/>
  <c r="E274" i="94"/>
  <c r="E179" i="94"/>
  <c r="E273" i="94"/>
  <c r="E292" i="94"/>
  <c r="E198" i="94"/>
  <c r="E260" i="94"/>
  <c r="E194" i="94"/>
  <c r="E177" i="94"/>
  <c r="E305" i="94"/>
  <c r="E164" i="94"/>
  <c r="E70" i="94"/>
  <c r="E293" i="94"/>
  <c r="E234" i="94"/>
  <c r="E228" i="94"/>
  <c r="E200" i="94"/>
  <c r="E193" i="94"/>
  <c r="E162" i="94"/>
  <c r="E112" i="94"/>
  <c r="E99" i="94"/>
  <c r="E22" i="94"/>
  <c r="E290" i="94"/>
  <c r="E86" i="94"/>
  <c r="E231" i="94"/>
  <c r="E225" i="94"/>
  <c r="E165" i="94"/>
  <c r="E209" i="94"/>
  <c r="E114" i="94"/>
  <c r="E53" i="94"/>
  <c r="E181" i="94"/>
  <c r="E57" i="94"/>
  <c r="E197" i="94"/>
  <c r="E160" i="94"/>
  <c r="E159" i="94"/>
  <c r="E311" i="94"/>
  <c r="E275" i="94"/>
  <c r="E307" i="94"/>
  <c r="E85" i="94"/>
  <c r="E97" i="94"/>
  <c r="E272" i="94"/>
  <c r="E253" i="94"/>
  <c r="E269" i="94"/>
  <c r="E285" i="94"/>
  <c r="E251" i="94"/>
  <c r="E304" i="94"/>
  <c r="E276" i="94"/>
  <c r="E286" i="94"/>
  <c r="E250" i="94"/>
  <c r="E89" i="94"/>
  <c r="E242" i="94"/>
  <c r="E233" i="94"/>
  <c r="E158" i="94"/>
  <c r="E308" i="94"/>
  <c r="E227" i="94"/>
  <c r="E199" i="94"/>
  <c r="E195" i="94"/>
  <c r="E208" i="94"/>
  <c r="E217" i="94"/>
  <c r="E144" i="94"/>
  <c r="E98" i="94"/>
  <c r="E14" i="94"/>
  <c r="E255" i="94"/>
  <c r="E309" i="94"/>
  <c r="E303" i="94"/>
  <c r="E289" i="94"/>
  <c r="E254" i="94"/>
  <c r="E180" i="94"/>
  <c r="E105" i="94"/>
  <c r="E77" i="94"/>
  <c r="E306" i="94"/>
  <c r="E268" i="94"/>
  <c r="E277" i="94"/>
  <c r="E270" i="94"/>
  <c r="E271" i="94"/>
  <c r="E247" i="94"/>
  <c r="E141" i="94"/>
  <c r="E174" i="94"/>
  <c r="E175" i="94"/>
  <c r="E142" i="94"/>
  <c r="E26" i="94"/>
  <c r="H257" i="94"/>
  <c r="H12" i="94"/>
  <c r="H163" i="94"/>
  <c r="H231" i="94"/>
  <c r="H89" i="94"/>
  <c r="H294" i="78"/>
  <c r="E293" i="78"/>
  <c r="J291" i="78"/>
  <c r="H290" i="78"/>
  <c r="E289" i="78"/>
  <c r="J287" i="78"/>
  <c r="H286" i="78"/>
  <c r="E285" i="78"/>
  <c r="J276" i="78"/>
  <c r="H275" i="78"/>
  <c r="E274" i="78"/>
  <c r="J272" i="78"/>
  <c r="H271" i="78"/>
  <c r="E270" i="78"/>
  <c r="J268" i="78"/>
  <c r="H260" i="78"/>
  <c r="E259" i="78"/>
  <c r="J257" i="78"/>
  <c r="H256" i="78"/>
  <c r="E255" i="78"/>
  <c r="J253" i="78"/>
  <c r="H252" i="78"/>
  <c r="E251" i="78"/>
  <c r="J242" i="78"/>
  <c r="H241" i="78"/>
  <c r="E240" i="78"/>
  <c r="J238" i="78"/>
  <c r="H237" i="78"/>
  <c r="E236" i="78"/>
  <c r="J234" i="78"/>
  <c r="H233" i="78"/>
  <c r="E232" i="78"/>
  <c r="J230" i="78"/>
  <c r="H229" i="78"/>
  <c r="E228" i="78"/>
  <c r="J226" i="78"/>
  <c r="H225" i="78"/>
  <c r="E217" i="78"/>
  <c r="J215" i="78"/>
  <c r="H214" i="78"/>
  <c r="E213" i="78"/>
  <c r="J211" i="78"/>
  <c r="H210" i="78"/>
  <c r="E209" i="78"/>
  <c r="J200" i="78"/>
  <c r="H199" i="78"/>
  <c r="E198" i="78"/>
  <c r="J196" i="78"/>
  <c r="H195" i="78"/>
  <c r="E194" i="78"/>
  <c r="J192" i="78"/>
  <c r="H191" i="78"/>
  <c r="E183" i="78"/>
  <c r="J181" i="78"/>
  <c r="H180" i="78"/>
  <c r="E179" i="78"/>
  <c r="J177" i="78"/>
  <c r="H176" i="78"/>
  <c r="E175" i="78"/>
  <c r="J166" i="78"/>
  <c r="H165" i="78"/>
  <c r="E164" i="78"/>
  <c r="J162" i="78"/>
  <c r="H161" i="78"/>
  <c r="E160" i="78"/>
  <c r="J158" i="78"/>
  <c r="H157" i="78"/>
  <c r="E149" i="78"/>
  <c r="J147" i="78"/>
  <c r="H146" i="78"/>
  <c r="E145" i="78"/>
  <c r="J143" i="78"/>
  <c r="G294" i="78"/>
  <c r="D293" i="78"/>
  <c r="I291" i="78"/>
  <c r="G290" i="78"/>
  <c r="D289" i="78"/>
  <c r="I287" i="78"/>
  <c r="G286" i="78"/>
  <c r="D285" i="78"/>
  <c r="I276" i="78"/>
  <c r="G275" i="78"/>
  <c r="D274" i="78"/>
  <c r="I272" i="78"/>
  <c r="G271" i="78"/>
  <c r="D270" i="78"/>
  <c r="I268" i="78"/>
  <c r="G260" i="78"/>
  <c r="D259" i="78"/>
  <c r="I257" i="78"/>
  <c r="G256" i="78"/>
  <c r="D255" i="78"/>
  <c r="I253" i="78"/>
  <c r="G252" i="78"/>
  <c r="D251" i="78"/>
  <c r="I242" i="78"/>
  <c r="G241" i="78"/>
  <c r="D240" i="78"/>
  <c r="I238" i="78"/>
  <c r="G237" i="78"/>
  <c r="D236" i="78"/>
  <c r="I234" i="78"/>
  <c r="G233" i="78"/>
  <c r="D232" i="78"/>
  <c r="I230" i="78"/>
  <c r="G229" i="78"/>
  <c r="D228" i="78"/>
  <c r="I226" i="78"/>
  <c r="G225" i="78"/>
  <c r="D217" i="78"/>
  <c r="I215" i="78"/>
  <c r="G214" i="78"/>
  <c r="D213" i="78"/>
  <c r="I211" i="78"/>
  <c r="G210" i="78"/>
  <c r="D209" i="78"/>
  <c r="I200" i="78"/>
  <c r="G199" i="78"/>
  <c r="D198" i="78"/>
  <c r="I196" i="78"/>
  <c r="G195" i="78"/>
  <c r="D194" i="78"/>
  <c r="I192" i="78"/>
  <c r="G191" i="78"/>
  <c r="D183" i="78"/>
  <c r="I181" i="78"/>
  <c r="G180" i="78"/>
  <c r="D179" i="78"/>
  <c r="I177" i="78"/>
  <c r="G176" i="78"/>
  <c r="D175" i="78"/>
  <c r="I166" i="78"/>
  <c r="G165" i="78"/>
  <c r="D164" i="78"/>
  <c r="I162" i="78"/>
  <c r="G161" i="78"/>
  <c r="D160" i="78"/>
  <c r="I158" i="78"/>
  <c r="G157" i="78"/>
  <c r="D149" i="78"/>
  <c r="I147" i="78"/>
  <c r="G146" i="78"/>
  <c r="D145" i="78"/>
  <c r="I143" i="78"/>
  <c r="G142" i="78"/>
  <c r="D141" i="78"/>
  <c r="I132" i="78"/>
  <c r="G131" i="78"/>
  <c r="D130" i="78"/>
  <c r="I128" i="78"/>
  <c r="G127" i="78"/>
  <c r="E294" i="78"/>
  <c r="J292" i="78"/>
  <c r="H291" i="78"/>
  <c r="E290" i="78"/>
  <c r="J288" i="78"/>
  <c r="H287" i="78"/>
  <c r="E286" i="78"/>
  <c r="J277" i="78"/>
  <c r="H276" i="78"/>
  <c r="E275" i="78"/>
  <c r="J273" i="78"/>
  <c r="H272" i="78"/>
  <c r="E271" i="78"/>
  <c r="J269" i="78"/>
  <c r="H268" i="78"/>
  <c r="E260" i="78"/>
  <c r="J258" i="78"/>
  <c r="H257" i="78"/>
  <c r="E256" i="78"/>
  <c r="J254" i="78"/>
  <c r="H253" i="78"/>
  <c r="E252" i="78"/>
  <c r="J243" i="78"/>
  <c r="H242" i="78"/>
  <c r="E241" i="78"/>
  <c r="J239" i="78"/>
  <c r="H238" i="78"/>
  <c r="E237" i="78"/>
  <c r="J235" i="78"/>
  <c r="H234" i="78"/>
  <c r="E233" i="78"/>
  <c r="J231" i="78"/>
  <c r="H230" i="78"/>
  <c r="E229" i="78"/>
  <c r="J227" i="78"/>
  <c r="H226" i="78"/>
  <c r="E225" i="78"/>
  <c r="J216" i="78"/>
  <c r="H215" i="78"/>
  <c r="E214" i="78"/>
  <c r="J212" i="78"/>
  <c r="H211" i="78"/>
  <c r="E210" i="78"/>
  <c r="J208" i="78"/>
  <c r="H200" i="78"/>
  <c r="E199" i="78"/>
  <c r="J197" i="78"/>
  <c r="H196" i="78"/>
  <c r="E195" i="78"/>
  <c r="J193" i="78"/>
  <c r="H192" i="78"/>
  <c r="E191" i="78"/>
  <c r="J182" i="78"/>
  <c r="H181" i="78"/>
  <c r="E180" i="78"/>
  <c r="J178" i="78"/>
  <c r="H177" i="78"/>
  <c r="E176" i="78"/>
  <c r="J174" i="78"/>
  <c r="H166" i="78"/>
  <c r="E165" i="78"/>
  <c r="J163" i="78"/>
  <c r="H162" i="78"/>
  <c r="E161" i="78"/>
  <c r="J159" i="78"/>
  <c r="H158" i="78"/>
  <c r="E157" i="78"/>
  <c r="J148" i="78"/>
  <c r="H147" i="78"/>
  <c r="E146" i="78"/>
  <c r="J144" i="78"/>
  <c r="H143" i="78"/>
  <c r="E142" i="78"/>
  <c r="J140" i="78"/>
  <c r="H132" i="78"/>
  <c r="E131" i="78"/>
  <c r="J129" i="78"/>
  <c r="H128" i="78"/>
  <c r="E127" i="78"/>
  <c r="J125" i="78"/>
  <c r="H124" i="78"/>
  <c r="E123" i="78"/>
  <c r="J114" i="78"/>
  <c r="D294" i="78"/>
  <c r="I292" i="78"/>
  <c r="G291" i="78"/>
  <c r="D290" i="78"/>
  <c r="I288" i="78"/>
  <c r="G287" i="78"/>
  <c r="D286" i="78"/>
  <c r="I277" i="78"/>
  <c r="G276" i="78"/>
  <c r="D275" i="78"/>
  <c r="I273" i="78"/>
  <c r="G272" i="78"/>
  <c r="D271" i="78"/>
  <c r="I269" i="78"/>
  <c r="G268" i="78"/>
  <c r="D260" i="78"/>
  <c r="I258" i="78"/>
  <c r="G257" i="78"/>
  <c r="D256" i="78"/>
  <c r="I254" i="78"/>
  <c r="G253" i="78"/>
  <c r="D252" i="78"/>
  <c r="I243" i="78"/>
  <c r="G242" i="78"/>
  <c r="D241" i="78"/>
  <c r="I239" i="78"/>
  <c r="G238" i="78"/>
  <c r="D237" i="78"/>
  <c r="I235" i="78"/>
  <c r="G234" i="78"/>
  <c r="D233" i="78"/>
  <c r="I231" i="78"/>
  <c r="G230" i="78"/>
  <c r="D229" i="78"/>
  <c r="I227" i="78"/>
  <c r="G226" i="78"/>
  <c r="D225" i="78"/>
  <c r="I216" i="78"/>
  <c r="G215" i="78"/>
  <c r="D214" i="78"/>
  <c r="I212" i="78"/>
  <c r="G211" i="78"/>
  <c r="D210" i="78"/>
  <c r="I208" i="78"/>
  <c r="G200" i="78"/>
  <c r="D199" i="78"/>
  <c r="I197" i="78"/>
  <c r="G196" i="78"/>
  <c r="D195" i="78"/>
  <c r="I193" i="78"/>
  <c r="G192" i="78"/>
  <c r="D191" i="78"/>
  <c r="I182" i="78"/>
  <c r="G181" i="78"/>
  <c r="D180" i="78"/>
  <c r="I178" i="78"/>
  <c r="G177" i="78"/>
  <c r="D176" i="78"/>
  <c r="I174" i="78"/>
  <c r="G166" i="78"/>
  <c r="D165" i="78"/>
  <c r="I163" i="78"/>
  <c r="G162" i="78"/>
  <c r="D161" i="78"/>
  <c r="I159" i="78"/>
  <c r="G158" i="78"/>
  <c r="D157" i="78"/>
  <c r="I148" i="78"/>
  <c r="G147" i="78"/>
  <c r="D146" i="78"/>
  <c r="I144" i="78"/>
  <c r="G143" i="78"/>
  <c r="D142" i="78"/>
  <c r="I140" i="78"/>
  <c r="G132" i="78"/>
  <c r="D131" i="78"/>
  <c r="I129" i="78"/>
  <c r="G128" i="78"/>
  <c r="D127" i="78"/>
  <c r="I125" i="78"/>
  <c r="G124" i="78"/>
  <c r="D123" i="78"/>
  <c r="I114" i="78"/>
  <c r="J293" i="78"/>
  <c r="H292" i="78"/>
  <c r="E291" i="78"/>
  <c r="J289" i="78"/>
  <c r="H288" i="78"/>
  <c r="E287" i="78"/>
  <c r="J285" i="78"/>
  <c r="H277" i="78"/>
  <c r="E276" i="78"/>
  <c r="J274" i="78"/>
  <c r="H273" i="78"/>
  <c r="E272" i="78"/>
  <c r="J270" i="78"/>
  <c r="H269" i="78"/>
  <c r="E268" i="78"/>
  <c r="J259" i="78"/>
  <c r="H258" i="78"/>
  <c r="E257" i="78"/>
  <c r="J255" i="78"/>
  <c r="H254" i="78"/>
  <c r="E253" i="78"/>
  <c r="J251" i="78"/>
  <c r="H243" i="78"/>
  <c r="E242" i="78"/>
  <c r="J240" i="78"/>
  <c r="H239" i="78"/>
  <c r="E238" i="78"/>
  <c r="J236" i="78"/>
  <c r="H235" i="78"/>
  <c r="E234" i="78"/>
  <c r="J232" i="78"/>
  <c r="H231" i="78"/>
  <c r="E230" i="78"/>
  <c r="J228" i="78"/>
  <c r="H227" i="78"/>
  <c r="E226" i="78"/>
  <c r="J217" i="78"/>
  <c r="H216" i="78"/>
  <c r="E215" i="78"/>
  <c r="J213" i="78"/>
  <c r="H212" i="78"/>
  <c r="E211" i="78"/>
  <c r="J209" i="78"/>
  <c r="H208" i="78"/>
  <c r="E200" i="78"/>
  <c r="J198" i="78"/>
  <c r="H197" i="78"/>
  <c r="E196" i="78"/>
  <c r="J194" i="78"/>
  <c r="H193" i="78"/>
  <c r="E192" i="78"/>
  <c r="J183" i="78"/>
  <c r="H182" i="78"/>
  <c r="E181" i="78"/>
  <c r="J179" i="78"/>
  <c r="H178" i="78"/>
  <c r="E177" i="78"/>
  <c r="J175" i="78"/>
  <c r="H174" i="78"/>
  <c r="E166" i="78"/>
  <c r="J164" i="78"/>
  <c r="H163" i="78"/>
  <c r="E162" i="78"/>
  <c r="J160" i="78"/>
  <c r="H159" i="78"/>
  <c r="E158" i="78"/>
  <c r="J149" i="78"/>
  <c r="H148" i="78"/>
  <c r="E147" i="78"/>
  <c r="J145" i="78"/>
  <c r="H144" i="78"/>
  <c r="E143" i="78"/>
  <c r="J141" i="78"/>
  <c r="H140" i="78"/>
  <c r="E132" i="78"/>
  <c r="J130" i="78"/>
  <c r="H129" i="78"/>
  <c r="E128" i="78"/>
  <c r="J126" i="78"/>
  <c r="I293" i="78"/>
  <c r="G292" i="78"/>
  <c r="D291" i="78"/>
  <c r="I289" i="78"/>
  <c r="G288" i="78"/>
  <c r="D287" i="78"/>
  <c r="I285" i="78"/>
  <c r="G277" i="78"/>
  <c r="D276" i="78"/>
  <c r="I274" i="78"/>
  <c r="G273" i="78"/>
  <c r="D272" i="78"/>
  <c r="I270" i="78"/>
  <c r="G269" i="78"/>
  <c r="D268" i="78"/>
  <c r="I259" i="78"/>
  <c r="G258" i="78"/>
  <c r="D257" i="78"/>
  <c r="I255" i="78"/>
  <c r="G254" i="78"/>
  <c r="D253" i="78"/>
  <c r="I251" i="78"/>
  <c r="G243" i="78"/>
  <c r="D242" i="78"/>
  <c r="I240" i="78"/>
  <c r="G239" i="78"/>
  <c r="D238" i="78"/>
  <c r="I236" i="78"/>
  <c r="G235" i="78"/>
  <c r="D234" i="78"/>
  <c r="I232" i="78"/>
  <c r="G231" i="78"/>
  <c r="D230" i="78"/>
  <c r="I228" i="78"/>
  <c r="G227" i="78"/>
  <c r="D226" i="78"/>
  <c r="I217" i="78"/>
  <c r="G216" i="78"/>
  <c r="D215" i="78"/>
  <c r="I213" i="78"/>
  <c r="G212" i="78"/>
  <c r="D211" i="78"/>
  <c r="I209" i="78"/>
  <c r="G208" i="78"/>
  <c r="D200" i="78"/>
  <c r="I198" i="78"/>
  <c r="G197" i="78"/>
  <c r="D196" i="78"/>
  <c r="I194" i="78"/>
  <c r="G193" i="78"/>
  <c r="D192" i="78"/>
  <c r="I183" i="78"/>
  <c r="G182" i="78"/>
  <c r="D181" i="78"/>
  <c r="I179" i="78"/>
  <c r="G178" i="78"/>
  <c r="D177" i="78"/>
  <c r="I175" i="78"/>
  <c r="G174" i="78"/>
  <c r="D166" i="78"/>
  <c r="I164" i="78"/>
  <c r="G163" i="78"/>
  <c r="D162" i="78"/>
  <c r="I160" i="78"/>
  <c r="G159" i="78"/>
  <c r="D158" i="78"/>
  <c r="I149" i="78"/>
  <c r="G148" i="78"/>
  <c r="D147" i="78"/>
  <c r="I145" i="78"/>
  <c r="G144" i="78"/>
  <c r="J294" i="78"/>
  <c r="H293" i="78"/>
  <c r="E292" i="78"/>
  <c r="J290" i="78"/>
  <c r="H289" i="78"/>
  <c r="E288" i="78"/>
  <c r="J286" i="78"/>
  <c r="H285" i="78"/>
  <c r="E277" i="78"/>
  <c r="J275" i="78"/>
  <c r="H274" i="78"/>
  <c r="E273" i="78"/>
  <c r="J271" i="78"/>
  <c r="H270" i="78"/>
  <c r="E269" i="78"/>
  <c r="J260" i="78"/>
  <c r="H259" i="78"/>
  <c r="E258" i="78"/>
  <c r="J256" i="78"/>
  <c r="H255" i="78"/>
  <c r="E254" i="78"/>
  <c r="J252" i="78"/>
  <c r="H251" i="78"/>
  <c r="E243" i="78"/>
  <c r="J241" i="78"/>
  <c r="H240" i="78"/>
  <c r="E239" i="78"/>
  <c r="J237" i="78"/>
  <c r="H236" i="78"/>
  <c r="E235" i="78"/>
  <c r="J233" i="78"/>
  <c r="H232" i="78"/>
  <c r="E231" i="78"/>
  <c r="J229" i="78"/>
  <c r="H228" i="78"/>
  <c r="E227" i="78"/>
  <c r="J225" i="78"/>
  <c r="H217" i="78"/>
  <c r="E216" i="78"/>
  <c r="J214" i="78"/>
  <c r="H213" i="78"/>
  <c r="E212" i="78"/>
  <c r="J210" i="78"/>
  <c r="H209" i="78"/>
  <c r="E208" i="78"/>
  <c r="J199" i="78"/>
  <c r="H198" i="78"/>
  <c r="E197" i="78"/>
  <c r="J195" i="78"/>
  <c r="H194" i="78"/>
  <c r="E193" i="78"/>
  <c r="J191" i="78"/>
  <c r="H183" i="78"/>
  <c r="E182" i="78"/>
  <c r="J180" i="78"/>
  <c r="H179" i="78"/>
  <c r="E178" i="78"/>
  <c r="J176" i="78"/>
  <c r="H175" i="78"/>
  <c r="E174" i="78"/>
  <c r="J165" i="78"/>
  <c r="H164" i="78"/>
  <c r="E163" i="78"/>
  <c r="J161" i="78"/>
  <c r="H160" i="78"/>
  <c r="E159" i="78"/>
  <c r="J157" i="78"/>
  <c r="H149" i="78"/>
  <c r="E148" i="78"/>
  <c r="J146" i="78"/>
  <c r="H145" i="78"/>
  <c r="E144" i="78"/>
  <c r="J142" i="78"/>
  <c r="H141" i="78"/>
  <c r="E140" i="78"/>
  <c r="J131" i="78"/>
  <c r="H130" i="78"/>
  <c r="E129" i="78"/>
  <c r="J127" i="78"/>
  <c r="H126" i="78"/>
  <c r="E125" i="78"/>
  <c r="J123" i="78"/>
  <c r="H115" i="78"/>
  <c r="E114" i="78"/>
  <c r="J112" i="78"/>
  <c r="I294" i="78"/>
  <c r="G293" i="78"/>
  <c r="D292" i="78"/>
  <c r="I290" i="78"/>
  <c r="G289" i="78"/>
  <c r="D288" i="78"/>
  <c r="I286" i="78"/>
  <c r="G285" i="78"/>
  <c r="D277" i="78"/>
  <c r="I275" i="78"/>
  <c r="G274" i="78"/>
  <c r="D273" i="78"/>
  <c r="I271" i="78"/>
  <c r="G270" i="78"/>
  <c r="D269" i="78"/>
  <c r="I260" i="78"/>
  <c r="G259" i="78"/>
  <c r="D258" i="78"/>
  <c r="I256" i="78"/>
  <c r="G255" i="78"/>
  <c r="D254" i="78"/>
  <c r="I252" i="78"/>
  <c r="G251" i="78"/>
  <c r="D243" i="78"/>
  <c r="I241" i="78"/>
  <c r="G240" i="78"/>
  <c r="D239" i="78"/>
  <c r="I237" i="78"/>
  <c r="G236" i="78"/>
  <c r="D235" i="78"/>
  <c r="I233" i="78"/>
  <c r="G232" i="78"/>
  <c r="D231" i="78"/>
  <c r="I229" i="78"/>
  <c r="G228" i="78"/>
  <c r="D227" i="78"/>
  <c r="I225" i="78"/>
  <c r="G217" i="78"/>
  <c r="D216" i="78"/>
  <c r="I214" i="78"/>
  <c r="G213" i="78"/>
  <c r="D212" i="78"/>
  <c r="I210" i="78"/>
  <c r="G209" i="78"/>
  <c r="D208" i="78"/>
  <c r="I199" i="78"/>
  <c r="G198" i="78"/>
  <c r="D197" i="78"/>
  <c r="I195" i="78"/>
  <c r="G194" i="78"/>
  <c r="D193" i="78"/>
  <c r="I191" i="78"/>
  <c r="G183" i="78"/>
  <c r="D182" i="78"/>
  <c r="I180" i="78"/>
  <c r="G179" i="78"/>
  <c r="D178" i="78"/>
  <c r="I176" i="78"/>
  <c r="G175" i="78"/>
  <c r="D174" i="78"/>
  <c r="I165" i="78"/>
  <c r="G164" i="78"/>
  <c r="D163" i="78"/>
  <c r="I161" i="78"/>
  <c r="G160" i="78"/>
  <c r="D159" i="78"/>
  <c r="I157" i="78"/>
  <c r="G149" i="78"/>
  <c r="D148" i="78"/>
  <c r="I146" i="78"/>
  <c r="G145" i="78"/>
  <c r="D144" i="78"/>
  <c r="I142" i="78"/>
  <c r="G141" i="78"/>
  <c r="D140" i="78"/>
  <c r="I131" i="78"/>
  <c r="E141" i="78"/>
  <c r="G129" i="78"/>
  <c r="E126" i="78"/>
  <c r="D124" i="78"/>
  <c r="D115" i="78"/>
  <c r="E113" i="78"/>
  <c r="I111" i="78"/>
  <c r="G110" i="78"/>
  <c r="D109" i="78"/>
  <c r="I107" i="78"/>
  <c r="G106" i="78"/>
  <c r="D105" i="78"/>
  <c r="I103" i="78"/>
  <c r="G102" i="78"/>
  <c r="D101" i="78"/>
  <c r="I99" i="78"/>
  <c r="G98" i="78"/>
  <c r="D97" i="78"/>
  <c r="I88" i="78"/>
  <c r="G87" i="78"/>
  <c r="D86" i="78"/>
  <c r="I77" i="78"/>
  <c r="G76" i="78"/>
  <c r="D75" i="78"/>
  <c r="I73" i="78"/>
  <c r="G72" i="78"/>
  <c r="D71" i="78"/>
  <c r="I69" i="78"/>
  <c r="G68" i="78"/>
  <c r="D60" i="78"/>
  <c r="I58" i="78"/>
  <c r="G57" i="78"/>
  <c r="D56" i="78"/>
  <c r="I54" i="78"/>
  <c r="G53" i="78"/>
  <c r="D52" i="78"/>
  <c r="I43" i="78"/>
  <c r="G42" i="78"/>
  <c r="D26" i="78"/>
  <c r="I24" i="78"/>
  <c r="G23" i="78"/>
  <c r="D22" i="78"/>
  <c r="I13" i="78"/>
  <c r="G12" i="78"/>
  <c r="D11" i="78"/>
  <c r="I9" i="78"/>
  <c r="G8" i="78"/>
  <c r="D7" i="78"/>
  <c r="M293" i="77"/>
  <c r="K292" i="77"/>
  <c r="H291" i="77"/>
  <c r="M289" i="77"/>
  <c r="K288" i="77"/>
  <c r="H287" i="77"/>
  <c r="M285" i="77"/>
  <c r="K277" i="77"/>
  <c r="H276" i="77"/>
  <c r="M274" i="77"/>
  <c r="K273" i="77"/>
  <c r="H272" i="77"/>
  <c r="M270" i="77"/>
  <c r="K269" i="77"/>
  <c r="H268" i="77"/>
  <c r="M259" i="77"/>
  <c r="K258" i="77"/>
  <c r="H257" i="77"/>
  <c r="M255" i="77"/>
  <c r="K254" i="77"/>
  <c r="H253" i="77"/>
  <c r="M251" i="77"/>
  <c r="K243" i="77"/>
  <c r="H242" i="77"/>
  <c r="M240" i="77"/>
  <c r="K239" i="77"/>
  <c r="G140" i="78"/>
  <c r="D129" i="78"/>
  <c r="D126" i="78"/>
  <c r="I123" i="78"/>
  <c r="H114" i="78"/>
  <c r="D113" i="78"/>
  <c r="H111" i="78"/>
  <c r="E110" i="78"/>
  <c r="J108" i="78"/>
  <c r="H107" i="78"/>
  <c r="E106" i="78"/>
  <c r="J104" i="78"/>
  <c r="H103" i="78"/>
  <c r="E102" i="78"/>
  <c r="J100" i="78"/>
  <c r="H99" i="78"/>
  <c r="E98" i="78"/>
  <c r="J89" i="78"/>
  <c r="H88" i="78"/>
  <c r="E87" i="78"/>
  <c r="J85" i="78"/>
  <c r="H77" i="78"/>
  <c r="E76" i="78"/>
  <c r="J74" i="78"/>
  <c r="H73" i="78"/>
  <c r="E72" i="78"/>
  <c r="J70" i="78"/>
  <c r="H69" i="78"/>
  <c r="E68" i="78"/>
  <c r="J59" i="78"/>
  <c r="H58" i="78"/>
  <c r="E57" i="78"/>
  <c r="J55" i="78"/>
  <c r="H54" i="78"/>
  <c r="E53" i="78"/>
  <c r="J51" i="78"/>
  <c r="H43" i="78"/>
  <c r="E42" i="78"/>
  <c r="J25" i="78"/>
  <c r="H24" i="78"/>
  <c r="E23" i="78"/>
  <c r="J14" i="78"/>
  <c r="H13" i="78"/>
  <c r="E12" i="78"/>
  <c r="J10" i="78"/>
  <c r="H9" i="78"/>
  <c r="E8" i="78"/>
  <c r="N294" i="77"/>
  <c r="L293" i="77"/>
  <c r="I292" i="77"/>
  <c r="N290" i="77"/>
  <c r="L289" i="77"/>
  <c r="I288" i="77"/>
  <c r="N286" i="77"/>
  <c r="L285" i="77"/>
  <c r="I277" i="77"/>
  <c r="N275" i="77"/>
  <c r="L274" i="77"/>
  <c r="I273" i="77"/>
  <c r="N271" i="77"/>
  <c r="L270" i="77"/>
  <c r="I269" i="77"/>
  <c r="N260" i="77"/>
  <c r="L259" i="77"/>
  <c r="I258" i="77"/>
  <c r="N256" i="77"/>
  <c r="L255" i="77"/>
  <c r="I254" i="77"/>
  <c r="N252" i="77"/>
  <c r="L251" i="77"/>
  <c r="I243" i="77"/>
  <c r="J132" i="78"/>
  <c r="J128" i="78"/>
  <c r="H125" i="78"/>
  <c r="H123" i="78"/>
  <c r="G114" i="78"/>
  <c r="I112" i="78"/>
  <c r="G111" i="78"/>
  <c r="D110" i="78"/>
  <c r="I108" i="78"/>
  <c r="G107" i="78"/>
  <c r="D106" i="78"/>
  <c r="I104" i="78"/>
  <c r="G103" i="78"/>
  <c r="D102" i="78"/>
  <c r="I100" i="78"/>
  <c r="G99" i="78"/>
  <c r="D98" i="78"/>
  <c r="I89" i="78"/>
  <c r="G88" i="78"/>
  <c r="D87" i="78"/>
  <c r="I85" i="78"/>
  <c r="G77" i="78"/>
  <c r="D76" i="78"/>
  <c r="I74" i="78"/>
  <c r="G73" i="78"/>
  <c r="D72" i="78"/>
  <c r="I70" i="78"/>
  <c r="G69" i="78"/>
  <c r="D68" i="78"/>
  <c r="I59" i="78"/>
  <c r="G58" i="78"/>
  <c r="D57" i="78"/>
  <c r="I55" i="78"/>
  <c r="G54" i="78"/>
  <c r="D53" i="78"/>
  <c r="I51" i="78"/>
  <c r="G43" i="78"/>
  <c r="D42" i="78"/>
  <c r="I25" i="78"/>
  <c r="G24" i="78"/>
  <c r="D23" i="78"/>
  <c r="I14" i="78"/>
  <c r="G13" i="78"/>
  <c r="D12" i="78"/>
  <c r="I10" i="78"/>
  <c r="G9" i="78"/>
  <c r="D8" i="78"/>
  <c r="M294" i="77"/>
  <c r="K293" i="77"/>
  <c r="H292" i="77"/>
  <c r="M290" i="77"/>
  <c r="K289" i="77"/>
  <c r="H288" i="77"/>
  <c r="M286" i="77"/>
  <c r="K285" i="77"/>
  <c r="H277" i="77"/>
  <c r="M275" i="77"/>
  <c r="K274" i="77"/>
  <c r="H273" i="77"/>
  <c r="M271" i="77"/>
  <c r="K270" i="77"/>
  <c r="H269" i="77"/>
  <c r="M260" i="77"/>
  <c r="K259" i="77"/>
  <c r="H258" i="77"/>
  <c r="M256" i="77"/>
  <c r="K255" i="77"/>
  <c r="H254" i="77"/>
  <c r="M252" i="77"/>
  <c r="K251" i="77"/>
  <c r="H243" i="77"/>
  <c r="M241" i="77"/>
  <c r="D132" i="78"/>
  <c r="D128" i="78"/>
  <c r="G125" i="78"/>
  <c r="G123" i="78"/>
  <c r="D114" i="78"/>
  <c r="H112" i="78"/>
  <c r="E111" i="78"/>
  <c r="J109" i="78"/>
  <c r="H108" i="78"/>
  <c r="E107" i="78"/>
  <c r="J105" i="78"/>
  <c r="H104" i="78"/>
  <c r="E103" i="78"/>
  <c r="J101" i="78"/>
  <c r="H100" i="78"/>
  <c r="E99" i="78"/>
  <c r="J97" i="78"/>
  <c r="H89" i="78"/>
  <c r="E88" i="78"/>
  <c r="J86" i="78"/>
  <c r="H85" i="78"/>
  <c r="E77" i="78"/>
  <c r="J75" i="78"/>
  <c r="H74" i="78"/>
  <c r="E73" i="78"/>
  <c r="J71" i="78"/>
  <c r="H70" i="78"/>
  <c r="E69" i="78"/>
  <c r="J60" i="78"/>
  <c r="H59" i="78"/>
  <c r="E58" i="78"/>
  <c r="J56" i="78"/>
  <c r="H55" i="78"/>
  <c r="E54" i="78"/>
  <c r="J52" i="78"/>
  <c r="H51" i="78"/>
  <c r="E43" i="78"/>
  <c r="J26" i="78"/>
  <c r="H25" i="78"/>
  <c r="E24" i="78"/>
  <c r="J22" i="78"/>
  <c r="H14" i="78"/>
  <c r="E13" i="78"/>
  <c r="J11" i="78"/>
  <c r="H10" i="78"/>
  <c r="E9" i="78"/>
  <c r="J7" i="78"/>
  <c r="L294" i="77"/>
  <c r="I293" i="77"/>
  <c r="N291" i="77"/>
  <c r="L290" i="77"/>
  <c r="I289" i="77"/>
  <c r="N287" i="77"/>
  <c r="L286" i="77"/>
  <c r="I285" i="77"/>
  <c r="N276" i="77"/>
  <c r="L275" i="77"/>
  <c r="I274" i="77"/>
  <c r="N272" i="77"/>
  <c r="L271" i="77"/>
  <c r="I270" i="77"/>
  <c r="N268" i="77"/>
  <c r="L260" i="77"/>
  <c r="I259" i="77"/>
  <c r="N257" i="77"/>
  <c r="L256" i="77"/>
  <c r="I255" i="77"/>
  <c r="N253" i="77"/>
  <c r="L252" i="77"/>
  <c r="I251" i="77"/>
  <c r="N242" i="77"/>
  <c r="L241" i="77"/>
  <c r="H131" i="78"/>
  <c r="I127" i="78"/>
  <c r="D125" i="78"/>
  <c r="J115" i="78"/>
  <c r="J113" i="78"/>
  <c r="G112" i="78"/>
  <c r="D111" i="78"/>
  <c r="I109" i="78"/>
  <c r="G108" i="78"/>
  <c r="D107" i="78"/>
  <c r="I105" i="78"/>
  <c r="G104" i="78"/>
  <c r="D103" i="78"/>
  <c r="I101" i="78"/>
  <c r="G100" i="78"/>
  <c r="D99" i="78"/>
  <c r="I97" i="78"/>
  <c r="G89" i="78"/>
  <c r="D88" i="78"/>
  <c r="I86" i="78"/>
  <c r="G85" i="78"/>
  <c r="D77" i="78"/>
  <c r="I75" i="78"/>
  <c r="G74" i="78"/>
  <c r="D73" i="78"/>
  <c r="I71" i="78"/>
  <c r="G70" i="78"/>
  <c r="D69" i="78"/>
  <c r="I60" i="78"/>
  <c r="G59" i="78"/>
  <c r="D58" i="78"/>
  <c r="I56" i="78"/>
  <c r="G55" i="78"/>
  <c r="D54" i="78"/>
  <c r="I52" i="78"/>
  <c r="G51" i="78"/>
  <c r="D43" i="78"/>
  <c r="I26" i="78"/>
  <c r="G25" i="78"/>
  <c r="D24" i="78"/>
  <c r="I22" i="78"/>
  <c r="G14" i="78"/>
  <c r="D13" i="78"/>
  <c r="I11" i="78"/>
  <c r="G10" i="78"/>
  <c r="D9" i="78"/>
  <c r="I7" i="78"/>
  <c r="K294" i="77"/>
  <c r="H293" i="77"/>
  <c r="M291" i="77"/>
  <c r="K290" i="77"/>
  <c r="H289" i="77"/>
  <c r="M287" i="77"/>
  <c r="K286" i="77"/>
  <c r="H285" i="77"/>
  <c r="M276" i="77"/>
  <c r="K275" i="77"/>
  <c r="H274" i="77"/>
  <c r="M272" i="77"/>
  <c r="K271" i="77"/>
  <c r="H270" i="77"/>
  <c r="M268" i="77"/>
  <c r="K260" i="77"/>
  <c r="H259" i="77"/>
  <c r="M257" i="77"/>
  <c r="K256" i="77"/>
  <c r="H255" i="77"/>
  <c r="M253" i="77"/>
  <c r="K252" i="77"/>
  <c r="H251" i="77"/>
  <c r="M242" i="77"/>
  <c r="K241" i="77"/>
  <c r="H240" i="77"/>
  <c r="D143" i="78"/>
  <c r="I130" i="78"/>
  <c r="H127" i="78"/>
  <c r="J124" i="78"/>
  <c r="I115" i="78"/>
  <c r="I113" i="78"/>
  <c r="E112" i="78"/>
  <c r="J110" i="78"/>
  <c r="H109" i="78"/>
  <c r="E108" i="78"/>
  <c r="J106" i="78"/>
  <c r="H105" i="78"/>
  <c r="E104" i="78"/>
  <c r="J102" i="78"/>
  <c r="H101" i="78"/>
  <c r="E100" i="78"/>
  <c r="J98" i="78"/>
  <c r="H97" i="78"/>
  <c r="E89" i="78"/>
  <c r="J87" i="78"/>
  <c r="H86" i="78"/>
  <c r="E85" i="78"/>
  <c r="J76" i="78"/>
  <c r="H75" i="78"/>
  <c r="E74" i="78"/>
  <c r="J72" i="78"/>
  <c r="H71" i="78"/>
  <c r="E70" i="78"/>
  <c r="J68" i="78"/>
  <c r="H60" i="78"/>
  <c r="E59" i="78"/>
  <c r="J57" i="78"/>
  <c r="H56" i="78"/>
  <c r="E55" i="78"/>
  <c r="J53" i="78"/>
  <c r="H52" i="78"/>
  <c r="E51" i="78"/>
  <c r="J42" i="78"/>
  <c r="H26" i="78"/>
  <c r="E25" i="78"/>
  <c r="J23" i="78"/>
  <c r="H22" i="78"/>
  <c r="E14" i="78"/>
  <c r="J12" i="78"/>
  <c r="H11" i="78"/>
  <c r="E10" i="78"/>
  <c r="J8" i="78"/>
  <c r="H7" i="78"/>
  <c r="I294" i="77"/>
  <c r="N292" i="77"/>
  <c r="L291" i="77"/>
  <c r="I290" i="77"/>
  <c r="N288" i="77"/>
  <c r="L287" i="77"/>
  <c r="I286" i="77"/>
  <c r="N277" i="77"/>
  <c r="L276" i="77"/>
  <c r="I275" i="77"/>
  <c r="N273" i="77"/>
  <c r="L272" i="77"/>
  <c r="I271" i="77"/>
  <c r="N269" i="77"/>
  <c r="L268" i="77"/>
  <c r="I260" i="77"/>
  <c r="N258" i="77"/>
  <c r="L257" i="77"/>
  <c r="I256" i="77"/>
  <c r="N254" i="77"/>
  <c r="L253" i="77"/>
  <c r="I252" i="77"/>
  <c r="N243" i="77"/>
  <c r="L242" i="77"/>
  <c r="H142" i="78"/>
  <c r="G130" i="78"/>
  <c r="I126" i="78"/>
  <c r="I124" i="78"/>
  <c r="G115" i="78"/>
  <c r="H113" i="78"/>
  <c r="D112" i="78"/>
  <c r="I110" i="78"/>
  <c r="G109" i="78"/>
  <c r="D108" i="78"/>
  <c r="I106" i="78"/>
  <c r="G105" i="78"/>
  <c r="D104" i="78"/>
  <c r="I102" i="78"/>
  <c r="G101" i="78"/>
  <c r="D100" i="78"/>
  <c r="I98" i="78"/>
  <c r="G97" i="78"/>
  <c r="D89" i="78"/>
  <c r="I87" i="78"/>
  <c r="G86" i="78"/>
  <c r="D85" i="78"/>
  <c r="I76" i="78"/>
  <c r="G75" i="78"/>
  <c r="D74" i="78"/>
  <c r="I72" i="78"/>
  <c r="G71" i="78"/>
  <c r="D70" i="78"/>
  <c r="I68" i="78"/>
  <c r="G60" i="78"/>
  <c r="D59" i="78"/>
  <c r="I57" i="78"/>
  <c r="G56" i="78"/>
  <c r="D55" i="78"/>
  <c r="I53" i="78"/>
  <c r="G52" i="78"/>
  <c r="D51" i="78"/>
  <c r="I42" i="78"/>
  <c r="G26" i="78"/>
  <c r="D25" i="78"/>
  <c r="I23" i="78"/>
  <c r="G22" i="78"/>
  <c r="D14" i="78"/>
  <c r="I12" i="78"/>
  <c r="G11" i="78"/>
  <c r="D10" i="78"/>
  <c r="I8" i="78"/>
  <c r="G7" i="78"/>
  <c r="H294" i="77"/>
  <c r="M292" i="77"/>
  <c r="K291" i="77"/>
  <c r="H290" i="77"/>
  <c r="M288" i="77"/>
  <c r="K287" i="77"/>
  <c r="H286" i="77"/>
  <c r="M277" i="77"/>
  <c r="K276" i="77"/>
  <c r="H275" i="77"/>
  <c r="M273" i="77"/>
  <c r="K272" i="77"/>
  <c r="H271" i="77"/>
  <c r="M269" i="77"/>
  <c r="K268" i="77"/>
  <c r="H260" i="77"/>
  <c r="M258" i="77"/>
  <c r="K257" i="77"/>
  <c r="H256" i="77"/>
  <c r="M254" i="77"/>
  <c r="K253" i="77"/>
  <c r="H252" i="77"/>
  <c r="M243" i="77"/>
  <c r="K242" i="77"/>
  <c r="H241" i="77"/>
  <c r="M239" i="77"/>
  <c r="K238" i="77"/>
  <c r="H237" i="77"/>
  <c r="M235" i="77"/>
  <c r="K234" i="77"/>
  <c r="I141" i="78"/>
  <c r="E130" i="78"/>
  <c r="G126" i="78"/>
  <c r="E124" i="78"/>
  <c r="E115" i="78"/>
  <c r="G113" i="78"/>
  <c r="J111" i="78"/>
  <c r="H110" i="78"/>
  <c r="E109" i="78"/>
  <c r="J107" i="78"/>
  <c r="H106" i="78"/>
  <c r="E105" i="78"/>
  <c r="J103" i="78"/>
  <c r="H102" i="78"/>
  <c r="E101" i="78"/>
  <c r="J99" i="78"/>
  <c r="H98" i="78"/>
  <c r="E97" i="78"/>
  <c r="J88" i="78"/>
  <c r="H87" i="78"/>
  <c r="E86" i="78"/>
  <c r="J77" i="78"/>
  <c r="H76" i="78"/>
  <c r="E75" i="78"/>
  <c r="J73" i="78"/>
  <c r="H72" i="78"/>
  <c r="E71" i="78"/>
  <c r="J69" i="78"/>
  <c r="H68" i="78"/>
  <c r="E60" i="78"/>
  <c r="J58" i="78"/>
  <c r="H57" i="78"/>
  <c r="E56" i="78"/>
  <c r="J54" i="78"/>
  <c r="H53" i="78"/>
  <c r="E52" i="78"/>
  <c r="J43" i="78"/>
  <c r="H42" i="78"/>
  <c r="E26" i="78"/>
  <c r="J24" i="78"/>
  <c r="H23" i="78"/>
  <c r="E22" i="78"/>
  <c r="J13" i="78"/>
  <c r="H12" i="78"/>
  <c r="E11" i="78"/>
  <c r="J9" i="78"/>
  <c r="H8" i="78"/>
  <c r="E7" i="78"/>
  <c r="N293" i="77"/>
  <c r="L292" i="77"/>
  <c r="I291" i="77"/>
  <c r="N289" i="77"/>
  <c r="L288" i="77"/>
  <c r="I287" i="77"/>
  <c r="N285" i="77"/>
  <c r="L277" i="77"/>
  <c r="I276" i="77"/>
  <c r="N274" i="77"/>
  <c r="L273" i="77"/>
  <c r="I272" i="77"/>
  <c r="N270" i="77"/>
  <c r="L269" i="77"/>
  <c r="I268" i="77"/>
  <c r="N259" i="77"/>
  <c r="L258" i="77"/>
  <c r="I257" i="77"/>
  <c r="N255" i="77"/>
  <c r="L254" i="77"/>
  <c r="I253" i="77"/>
  <c r="N251" i="77"/>
  <c r="L243" i="77"/>
  <c r="I242" i="77"/>
  <c r="N240" i="77"/>
  <c r="L239" i="77"/>
  <c r="I238" i="77"/>
  <c r="N236" i="77"/>
  <c r="L235" i="77"/>
  <c r="I234" i="77"/>
  <c r="H239" i="77"/>
  <c r="K237" i="77"/>
  <c r="K235" i="77"/>
  <c r="M233" i="77"/>
  <c r="K232" i="77"/>
  <c r="H231" i="77"/>
  <c r="M229" i="77"/>
  <c r="K228" i="77"/>
  <c r="H227" i="77"/>
  <c r="M225" i="77"/>
  <c r="K217" i="77"/>
  <c r="H216" i="77"/>
  <c r="M214" i="77"/>
  <c r="K213" i="77"/>
  <c r="H212" i="77"/>
  <c r="M210" i="77"/>
  <c r="K209" i="77"/>
  <c r="H208" i="77"/>
  <c r="M199" i="77"/>
  <c r="K198" i="77"/>
  <c r="H197" i="77"/>
  <c r="M195" i="77"/>
  <c r="K194" i="77"/>
  <c r="H193" i="77"/>
  <c r="M191" i="77"/>
  <c r="K183" i="77"/>
  <c r="H182" i="77"/>
  <c r="M180" i="77"/>
  <c r="K179" i="77"/>
  <c r="H178" i="77"/>
  <c r="M176" i="77"/>
  <c r="K175" i="77"/>
  <c r="H174" i="77"/>
  <c r="M165" i="77"/>
  <c r="K164" i="77"/>
  <c r="H163" i="77"/>
  <c r="M161" i="77"/>
  <c r="K160" i="77"/>
  <c r="H159" i="77"/>
  <c r="M157" i="77"/>
  <c r="K149" i="77"/>
  <c r="H148" i="77"/>
  <c r="M146" i="77"/>
  <c r="K145" i="77"/>
  <c r="H144" i="77"/>
  <c r="M142" i="77"/>
  <c r="K141" i="77"/>
  <c r="H140" i="77"/>
  <c r="M131" i="77"/>
  <c r="K130" i="77"/>
  <c r="H129" i="77"/>
  <c r="M127" i="77"/>
  <c r="K126" i="77"/>
  <c r="H125" i="77"/>
  <c r="M123" i="77"/>
  <c r="K115" i="77"/>
  <c r="H114" i="77"/>
  <c r="M112" i="77"/>
  <c r="K111" i="77"/>
  <c r="H110" i="77"/>
  <c r="M108" i="77"/>
  <c r="K107" i="77"/>
  <c r="H106" i="77"/>
  <c r="M104" i="77"/>
  <c r="K103" i="77"/>
  <c r="H102" i="77"/>
  <c r="M100" i="77"/>
  <c r="K99" i="77"/>
  <c r="H98" i="77"/>
  <c r="M89" i="77"/>
  <c r="K88" i="77"/>
  <c r="H87" i="77"/>
  <c r="M85" i="77"/>
  <c r="K77" i="77"/>
  <c r="H76" i="77"/>
  <c r="M74" i="77"/>
  <c r="K73" i="77"/>
  <c r="H72" i="77"/>
  <c r="M70" i="77"/>
  <c r="K69" i="77"/>
  <c r="H68" i="77"/>
  <c r="M59" i="77"/>
  <c r="K58" i="77"/>
  <c r="H57" i="77"/>
  <c r="M55" i="77"/>
  <c r="N241" i="77"/>
  <c r="N238" i="77"/>
  <c r="I237" i="77"/>
  <c r="I235" i="77"/>
  <c r="L233" i="77"/>
  <c r="I232" i="77"/>
  <c r="N230" i="77"/>
  <c r="L229" i="77"/>
  <c r="I228" i="77"/>
  <c r="N226" i="77"/>
  <c r="L225" i="77"/>
  <c r="I217" i="77"/>
  <c r="N215" i="77"/>
  <c r="L214" i="77"/>
  <c r="I213" i="77"/>
  <c r="N211" i="77"/>
  <c r="L210" i="77"/>
  <c r="I209" i="77"/>
  <c r="N200" i="77"/>
  <c r="L199" i="77"/>
  <c r="I198" i="77"/>
  <c r="N196" i="77"/>
  <c r="L195" i="77"/>
  <c r="I194" i="77"/>
  <c r="N192" i="77"/>
  <c r="L191" i="77"/>
  <c r="I183" i="77"/>
  <c r="N181" i="77"/>
  <c r="L180" i="77"/>
  <c r="I179" i="77"/>
  <c r="N177" i="77"/>
  <c r="L176" i="77"/>
  <c r="I175" i="77"/>
  <c r="N166" i="77"/>
  <c r="L165" i="77"/>
  <c r="I164" i="77"/>
  <c r="N162" i="77"/>
  <c r="L161" i="77"/>
  <c r="I160" i="77"/>
  <c r="N158" i="77"/>
  <c r="L157" i="77"/>
  <c r="I149" i="77"/>
  <c r="N147" i="77"/>
  <c r="L146" i="77"/>
  <c r="I241" i="77"/>
  <c r="M238" i="77"/>
  <c r="M236" i="77"/>
  <c r="H235" i="77"/>
  <c r="K233" i="77"/>
  <c r="H232" i="77"/>
  <c r="M230" i="77"/>
  <c r="K229" i="77"/>
  <c r="H228" i="77"/>
  <c r="M226" i="77"/>
  <c r="K225" i="77"/>
  <c r="H217" i="77"/>
  <c r="M215" i="77"/>
  <c r="K214" i="77"/>
  <c r="H213" i="77"/>
  <c r="M211" i="77"/>
  <c r="K210" i="77"/>
  <c r="H209" i="77"/>
  <c r="M200" i="77"/>
  <c r="K199" i="77"/>
  <c r="H198" i="77"/>
  <c r="M196" i="77"/>
  <c r="K195" i="77"/>
  <c r="H194" i="77"/>
  <c r="M192" i="77"/>
  <c r="K191" i="77"/>
  <c r="H183" i="77"/>
  <c r="M181" i="77"/>
  <c r="K180" i="77"/>
  <c r="H179" i="77"/>
  <c r="M177" i="77"/>
  <c r="K176" i="77"/>
  <c r="H175" i="77"/>
  <c r="M166" i="77"/>
  <c r="K165" i="77"/>
  <c r="H164" i="77"/>
  <c r="M162" i="77"/>
  <c r="K161" i="77"/>
  <c r="H160" i="77"/>
  <c r="M158" i="77"/>
  <c r="K157" i="77"/>
  <c r="H149" i="77"/>
  <c r="M147" i="77"/>
  <c r="K146" i="77"/>
  <c r="H145" i="77"/>
  <c r="M143" i="77"/>
  <c r="K142" i="77"/>
  <c r="H141" i="77"/>
  <c r="M132" i="77"/>
  <c r="K131" i="77"/>
  <c r="H130" i="77"/>
  <c r="M128" i="77"/>
  <c r="K127" i="77"/>
  <c r="H126" i="77"/>
  <c r="M124" i="77"/>
  <c r="K123" i="77"/>
  <c r="H115" i="77"/>
  <c r="M113" i="77"/>
  <c r="K112" i="77"/>
  <c r="H111" i="77"/>
  <c r="M109" i="77"/>
  <c r="K108" i="77"/>
  <c r="H107" i="77"/>
  <c r="M105" i="77"/>
  <c r="K104" i="77"/>
  <c r="H103" i="77"/>
  <c r="M101" i="77"/>
  <c r="K100" i="77"/>
  <c r="H99" i="77"/>
  <c r="M97" i="77"/>
  <c r="K89" i="77"/>
  <c r="H88" i="77"/>
  <c r="M86" i="77"/>
  <c r="K85" i="77"/>
  <c r="H77" i="77"/>
  <c r="M75" i="77"/>
  <c r="K74" i="77"/>
  <c r="H73" i="77"/>
  <c r="M71" i="77"/>
  <c r="K70" i="77"/>
  <c r="H69" i="77"/>
  <c r="M60" i="77"/>
  <c r="K59" i="77"/>
  <c r="L240" i="77"/>
  <c r="L238" i="77"/>
  <c r="L236" i="77"/>
  <c r="N234" i="77"/>
  <c r="I233" i="77"/>
  <c r="N231" i="77"/>
  <c r="L230" i="77"/>
  <c r="I229" i="77"/>
  <c r="N227" i="77"/>
  <c r="L226" i="77"/>
  <c r="I225" i="77"/>
  <c r="N216" i="77"/>
  <c r="L215" i="77"/>
  <c r="I214" i="77"/>
  <c r="N212" i="77"/>
  <c r="L211" i="77"/>
  <c r="I210" i="77"/>
  <c r="N208" i="77"/>
  <c r="L200" i="77"/>
  <c r="I199" i="77"/>
  <c r="N197" i="77"/>
  <c r="L196" i="77"/>
  <c r="I195" i="77"/>
  <c r="N193" i="77"/>
  <c r="L192" i="77"/>
  <c r="I191" i="77"/>
  <c r="N182" i="77"/>
  <c r="L181" i="77"/>
  <c r="I180" i="77"/>
  <c r="N178" i="77"/>
  <c r="L177" i="77"/>
  <c r="I176" i="77"/>
  <c r="N174" i="77"/>
  <c r="L166" i="77"/>
  <c r="I165" i="77"/>
  <c r="N163" i="77"/>
  <c r="L162" i="77"/>
  <c r="I161" i="77"/>
  <c r="N159" i="77"/>
  <c r="L158" i="77"/>
  <c r="I157" i="77"/>
  <c r="N148" i="77"/>
  <c r="L147" i="77"/>
  <c r="I146" i="77"/>
  <c r="N144" i="77"/>
  <c r="L143" i="77"/>
  <c r="I142" i="77"/>
  <c r="N140" i="77"/>
  <c r="L132" i="77"/>
  <c r="I131" i="77"/>
  <c r="N129" i="77"/>
  <c r="L128" i="77"/>
  <c r="I127" i="77"/>
  <c r="N125" i="77"/>
  <c r="L124" i="77"/>
  <c r="I123" i="77"/>
  <c r="N114" i="77"/>
  <c r="L113" i="77"/>
  <c r="I112" i="77"/>
  <c r="N110" i="77"/>
  <c r="L109" i="77"/>
  <c r="I108" i="77"/>
  <c r="N106" i="77"/>
  <c r="L105" i="77"/>
  <c r="I104" i="77"/>
  <c r="N102" i="77"/>
  <c r="L101" i="77"/>
  <c r="I100" i="77"/>
  <c r="N98" i="77"/>
  <c r="L97" i="77"/>
  <c r="I89" i="77"/>
  <c r="N87" i="77"/>
  <c r="L86" i="77"/>
  <c r="I85" i="77"/>
  <c r="N76" i="77"/>
  <c r="L75" i="77"/>
  <c r="I74" i="77"/>
  <c r="N72" i="77"/>
  <c r="L71" i="77"/>
  <c r="I70" i="77"/>
  <c r="N68" i="77"/>
  <c r="L60" i="77"/>
  <c r="I59" i="77"/>
  <c r="N57" i="77"/>
  <c r="L56" i="77"/>
  <c r="K240" i="77"/>
  <c r="H238" i="77"/>
  <c r="K236" i="77"/>
  <c r="M234" i="77"/>
  <c r="H233" i="77"/>
  <c r="M231" i="77"/>
  <c r="K230" i="77"/>
  <c r="H229" i="77"/>
  <c r="M227" i="77"/>
  <c r="K226" i="77"/>
  <c r="H225" i="77"/>
  <c r="M216" i="77"/>
  <c r="K215" i="77"/>
  <c r="H214" i="77"/>
  <c r="M212" i="77"/>
  <c r="K211" i="77"/>
  <c r="H210" i="77"/>
  <c r="M208" i="77"/>
  <c r="K200" i="77"/>
  <c r="H199" i="77"/>
  <c r="M197" i="77"/>
  <c r="K196" i="77"/>
  <c r="H195" i="77"/>
  <c r="M193" i="77"/>
  <c r="K192" i="77"/>
  <c r="H191" i="77"/>
  <c r="M182" i="77"/>
  <c r="K181" i="77"/>
  <c r="H180" i="77"/>
  <c r="M178" i="77"/>
  <c r="K177" i="77"/>
  <c r="H176" i="77"/>
  <c r="M174" i="77"/>
  <c r="K166" i="77"/>
  <c r="H165" i="77"/>
  <c r="M163" i="77"/>
  <c r="K162" i="77"/>
  <c r="H161" i="77"/>
  <c r="M159" i="77"/>
  <c r="K158" i="77"/>
  <c r="H157" i="77"/>
  <c r="M148" i="77"/>
  <c r="K147" i="77"/>
  <c r="H146" i="77"/>
  <c r="M144" i="77"/>
  <c r="K143" i="77"/>
  <c r="H142" i="77"/>
  <c r="M140" i="77"/>
  <c r="K132" i="77"/>
  <c r="H131" i="77"/>
  <c r="M129" i="77"/>
  <c r="K128" i="77"/>
  <c r="H127" i="77"/>
  <c r="M125" i="77"/>
  <c r="K124" i="77"/>
  <c r="H123" i="77"/>
  <c r="M114" i="77"/>
  <c r="K113" i="77"/>
  <c r="H112" i="77"/>
  <c r="M110" i="77"/>
  <c r="K109" i="77"/>
  <c r="H108" i="77"/>
  <c r="M106" i="77"/>
  <c r="K105" i="77"/>
  <c r="H104" i="77"/>
  <c r="M102" i="77"/>
  <c r="K101" i="77"/>
  <c r="H100" i="77"/>
  <c r="M98" i="77"/>
  <c r="K97" i="77"/>
  <c r="H89" i="77"/>
  <c r="M87" i="77"/>
  <c r="K86" i="77"/>
  <c r="H85" i="77"/>
  <c r="M76" i="77"/>
  <c r="K75" i="77"/>
  <c r="H74" i="77"/>
  <c r="M72" i="77"/>
  <c r="K71" i="77"/>
  <c r="H70" i="77"/>
  <c r="M68" i="77"/>
  <c r="K60" i="77"/>
  <c r="H59" i="77"/>
  <c r="M57" i="77"/>
  <c r="K56" i="77"/>
  <c r="I240" i="77"/>
  <c r="N237" i="77"/>
  <c r="I236" i="77"/>
  <c r="L234" i="77"/>
  <c r="N232" i="77"/>
  <c r="L231" i="77"/>
  <c r="I230" i="77"/>
  <c r="N228" i="77"/>
  <c r="L227" i="77"/>
  <c r="I226" i="77"/>
  <c r="N217" i="77"/>
  <c r="L216" i="77"/>
  <c r="I215" i="77"/>
  <c r="N213" i="77"/>
  <c r="L212" i="77"/>
  <c r="I211" i="77"/>
  <c r="N209" i="77"/>
  <c r="L208" i="77"/>
  <c r="I200" i="77"/>
  <c r="N198" i="77"/>
  <c r="L197" i="77"/>
  <c r="I196" i="77"/>
  <c r="N194" i="77"/>
  <c r="L193" i="77"/>
  <c r="I192" i="77"/>
  <c r="N183" i="77"/>
  <c r="L182" i="77"/>
  <c r="I181" i="77"/>
  <c r="N179" i="77"/>
  <c r="L178" i="77"/>
  <c r="I177" i="77"/>
  <c r="N175" i="77"/>
  <c r="L174" i="77"/>
  <c r="I166" i="77"/>
  <c r="N164" i="77"/>
  <c r="L163" i="77"/>
  <c r="I162" i="77"/>
  <c r="N160" i="77"/>
  <c r="L159" i="77"/>
  <c r="I158" i="77"/>
  <c r="N149" i="77"/>
  <c r="L148" i="77"/>
  <c r="I147" i="77"/>
  <c r="N145" i="77"/>
  <c r="L144" i="77"/>
  <c r="I143" i="77"/>
  <c r="N141" i="77"/>
  <c r="L140" i="77"/>
  <c r="I132" i="77"/>
  <c r="N130" i="77"/>
  <c r="L129" i="77"/>
  <c r="I128" i="77"/>
  <c r="N126" i="77"/>
  <c r="L125" i="77"/>
  <c r="I124" i="77"/>
  <c r="N115" i="77"/>
  <c r="L114" i="77"/>
  <c r="I113" i="77"/>
  <c r="N111" i="77"/>
  <c r="L110" i="77"/>
  <c r="I109" i="77"/>
  <c r="N107" i="77"/>
  <c r="L106" i="77"/>
  <c r="I105" i="77"/>
  <c r="N103" i="77"/>
  <c r="L102" i="77"/>
  <c r="I101" i="77"/>
  <c r="N99" i="77"/>
  <c r="L98" i="77"/>
  <c r="I97" i="77"/>
  <c r="N88" i="77"/>
  <c r="L87" i="77"/>
  <c r="I86" i="77"/>
  <c r="N77" i="77"/>
  <c r="L76" i="77"/>
  <c r="I75" i="77"/>
  <c r="N239" i="77"/>
  <c r="M237" i="77"/>
  <c r="H236" i="77"/>
  <c r="H234" i="77"/>
  <c r="M232" i="77"/>
  <c r="K231" i="77"/>
  <c r="H230" i="77"/>
  <c r="M228" i="77"/>
  <c r="K227" i="77"/>
  <c r="H226" i="77"/>
  <c r="M217" i="77"/>
  <c r="K216" i="77"/>
  <c r="H215" i="77"/>
  <c r="M213" i="77"/>
  <c r="K212" i="77"/>
  <c r="H211" i="77"/>
  <c r="M209" i="77"/>
  <c r="K208" i="77"/>
  <c r="H200" i="77"/>
  <c r="M198" i="77"/>
  <c r="K197" i="77"/>
  <c r="H196" i="77"/>
  <c r="M194" i="77"/>
  <c r="K193" i="77"/>
  <c r="H192" i="77"/>
  <c r="M183" i="77"/>
  <c r="K182" i="77"/>
  <c r="H181" i="77"/>
  <c r="M179" i="77"/>
  <c r="K178" i="77"/>
  <c r="H177" i="77"/>
  <c r="M175" i="77"/>
  <c r="K174" i="77"/>
  <c r="H166" i="77"/>
  <c r="M164" i="77"/>
  <c r="K163" i="77"/>
  <c r="H162" i="77"/>
  <c r="M160" i="77"/>
  <c r="K159" i="77"/>
  <c r="H158" i="77"/>
  <c r="M149" i="77"/>
  <c r="K148" i="77"/>
  <c r="H147" i="77"/>
  <c r="M145" i="77"/>
  <c r="K144" i="77"/>
  <c r="H143" i="77"/>
  <c r="M141" i="77"/>
  <c r="K140" i="77"/>
  <c r="H132" i="77"/>
  <c r="M130" i="77"/>
  <c r="K129" i="77"/>
  <c r="H128" i="77"/>
  <c r="M126" i="77"/>
  <c r="K125" i="77"/>
  <c r="H124" i="77"/>
  <c r="M115" i="77"/>
  <c r="K114" i="77"/>
  <c r="H113" i="77"/>
  <c r="M111" i="77"/>
  <c r="K110" i="77"/>
  <c r="H109" i="77"/>
  <c r="M107" i="77"/>
  <c r="K106" i="77"/>
  <c r="H105" i="77"/>
  <c r="M103" i="77"/>
  <c r="K102" i="77"/>
  <c r="H101" i="77"/>
  <c r="M99" i="77"/>
  <c r="K98" i="77"/>
  <c r="H97" i="77"/>
  <c r="M88" i="77"/>
  <c r="K87" i="77"/>
  <c r="H86" i="77"/>
  <c r="M77" i="77"/>
  <c r="K76" i="77"/>
  <c r="H75" i="77"/>
  <c r="M73" i="77"/>
  <c r="K72" i="77"/>
  <c r="H71" i="77"/>
  <c r="M69" i="77"/>
  <c r="K68" i="77"/>
  <c r="H60" i="77"/>
  <c r="M58" i="77"/>
  <c r="K57" i="77"/>
  <c r="H56" i="77"/>
  <c r="M54" i="77"/>
  <c r="K53" i="77"/>
  <c r="H52" i="77"/>
  <c r="M43" i="77"/>
  <c r="K42" i="77"/>
  <c r="H41" i="77"/>
  <c r="M39" i="77"/>
  <c r="K38" i="77"/>
  <c r="H37" i="77"/>
  <c r="M35" i="77"/>
  <c r="I239" i="77"/>
  <c r="L237" i="77"/>
  <c r="N235" i="77"/>
  <c r="N233" i="77"/>
  <c r="L232" i="77"/>
  <c r="I231" i="77"/>
  <c r="N229" i="77"/>
  <c r="L228" i="77"/>
  <c r="I227" i="77"/>
  <c r="N225" i="77"/>
  <c r="L217" i="77"/>
  <c r="I216" i="77"/>
  <c r="N214" i="77"/>
  <c r="L213" i="77"/>
  <c r="I212" i="77"/>
  <c r="N210" i="77"/>
  <c r="L209" i="77"/>
  <c r="I208" i="77"/>
  <c r="N199" i="77"/>
  <c r="L198" i="77"/>
  <c r="I197" i="77"/>
  <c r="N195" i="77"/>
  <c r="L194" i="77"/>
  <c r="I193" i="77"/>
  <c r="N191" i="77"/>
  <c r="L183" i="77"/>
  <c r="I182" i="77"/>
  <c r="N180" i="77"/>
  <c r="L179" i="77"/>
  <c r="I178" i="77"/>
  <c r="N176" i="77"/>
  <c r="L175" i="77"/>
  <c r="I174" i="77"/>
  <c r="N165" i="77"/>
  <c r="L164" i="77"/>
  <c r="I163" i="77"/>
  <c r="N161" i="77"/>
  <c r="L160" i="77"/>
  <c r="I159" i="77"/>
  <c r="N157" i="77"/>
  <c r="L149" i="77"/>
  <c r="I148" i="77"/>
  <c r="N146" i="77"/>
  <c r="L145" i="77"/>
  <c r="I144" i="77"/>
  <c r="N142" i="77"/>
  <c r="L141" i="77"/>
  <c r="I140" i="77"/>
  <c r="N131" i="77"/>
  <c r="L130" i="77"/>
  <c r="I129" i="77"/>
  <c r="N127" i="77"/>
  <c r="L126" i="77"/>
  <c r="I125" i="77"/>
  <c r="N123" i="77"/>
  <c r="L115" i="77"/>
  <c r="I114" i="77"/>
  <c r="N112" i="77"/>
  <c r="L111" i="77"/>
  <c r="I110" i="77"/>
  <c r="N108" i="77"/>
  <c r="L107" i="77"/>
  <c r="I106" i="77"/>
  <c r="N104" i="77"/>
  <c r="L103" i="77"/>
  <c r="I102" i="77"/>
  <c r="N100" i="77"/>
  <c r="L99" i="77"/>
  <c r="I98" i="77"/>
  <c r="N89" i="77"/>
  <c r="L88" i="77"/>
  <c r="I87" i="77"/>
  <c r="N85" i="77"/>
  <c r="L77" i="77"/>
  <c r="I76" i="77"/>
  <c r="N74" i="77"/>
  <c r="L73" i="77"/>
  <c r="I72" i="77"/>
  <c r="N70" i="77"/>
  <c r="L69" i="77"/>
  <c r="I68" i="77"/>
  <c r="N59" i="77"/>
  <c r="L58" i="77"/>
  <c r="I57" i="77"/>
  <c r="N55" i="77"/>
  <c r="L54" i="77"/>
  <c r="I53" i="77"/>
  <c r="N51" i="77"/>
  <c r="L43" i="77"/>
  <c r="I42" i="77"/>
  <c r="N40" i="77"/>
  <c r="L39" i="77"/>
  <c r="I38" i="77"/>
  <c r="N36" i="77"/>
  <c r="L35" i="77"/>
  <c r="N128" i="77"/>
  <c r="I111" i="77"/>
  <c r="L100" i="77"/>
  <c r="N75" i="77"/>
  <c r="N69" i="77"/>
  <c r="H58" i="77"/>
  <c r="H55" i="77"/>
  <c r="H53" i="77"/>
  <c r="K51" i="77"/>
  <c r="M42" i="77"/>
  <c r="M40" i="77"/>
  <c r="H39" i="77"/>
  <c r="K37" i="77"/>
  <c r="K35" i="77"/>
  <c r="H34" i="77"/>
  <c r="M25" i="77"/>
  <c r="K24" i="77"/>
  <c r="I145" i="77"/>
  <c r="L127" i="77"/>
  <c r="N109" i="77"/>
  <c r="I99" i="77"/>
  <c r="L74" i="77"/>
  <c r="I69" i="77"/>
  <c r="L57" i="77"/>
  <c r="N54" i="77"/>
  <c r="N52" i="77"/>
  <c r="I51" i="77"/>
  <c r="L42" i="77"/>
  <c r="L40" i="77"/>
  <c r="N38" i="77"/>
  <c r="I37" i="77"/>
  <c r="I35" i="77"/>
  <c r="N26" i="77"/>
  <c r="N143" i="77"/>
  <c r="I126" i="77"/>
  <c r="L108" i="77"/>
  <c r="N97" i="77"/>
  <c r="N73" i="77"/>
  <c r="L68" i="77"/>
  <c r="N56" i="77"/>
  <c r="K54" i="77"/>
  <c r="M52" i="77"/>
  <c r="H51" i="77"/>
  <c r="H42" i="77"/>
  <c r="K40" i="77"/>
  <c r="M38" i="77"/>
  <c r="M36" i="77"/>
  <c r="H35" i="77"/>
  <c r="M26" i="77"/>
  <c r="K25" i="77"/>
  <c r="H24" i="77"/>
  <c r="M22" i="77"/>
  <c r="K14" i="77"/>
  <c r="H13" i="77"/>
  <c r="M11" i="77"/>
  <c r="K10" i="77"/>
  <c r="H9" i="77"/>
  <c r="M7" i="77"/>
  <c r="K6" i="77"/>
  <c r="L142" i="77"/>
  <c r="N124" i="77"/>
  <c r="I107" i="77"/>
  <c r="L89" i="77"/>
  <c r="I73" i="77"/>
  <c r="N60" i="77"/>
  <c r="M56" i="77"/>
  <c r="I54" i="77"/>
  <c r="L52" i="77"/>
  <c r="N43" i="77"/>
  <c r="N41" i="77"/>
  <c r="I40" i="77"/>
  <c r="L38" i="77"/>
  <c r="L36" i="77"/>
  <c r="N34" i="77"/>
  <c r="L26" i="77"/>
  <c r="I25" i="77"/>
  <c r="N23" i="77"/>
  <c r="L22" i="77"/>
  <c r="I14" i="77"/>
  <c r="N12" i="77"/>
  <c r="L11" i="77"/>
  <c r="I10" i="77"/>
  <c r="N8" i="77"/>
  <c r="L7" i="77"/>
  <c r="I6" i="77"/>
  <c r="I141" i="77"/>
  <c r="L123" i="77"/>
  <c r="N105" i="77"/>
  <c r="I88" i="77"/>
  <c r="L72" i="77"/>
  <c r="I60" i="77"/>
  <c r="I56" i="77"/>
  <c r="H54" i="77"/>
  <c r="K52" i="77"/>
  <c r="K43" i="77"/>
  <c r="M41" i="77"/>
  <c r="H40" i="77"/>
  <c r="H38" i="77"/>
  <c r="K36" i="77"/>
  <c r="M34" i="77"/>
  <c r="N132" i="77"/>
  <c r="I115" i="77"/>
  <c r="L104" i="77"/>
  <c r="N86" i="77"/>
  <c r="N71" i="77"/>
  <c r="L59" i="77"/>
  <c r="L55" i="77"/>
  <c r="N53" i="77"/>
  <c r="I52" i="77"/>
  <c r="I43" i="77"/>
  <c r="L41" i="77"/>
  <c r="N39" i="77"/>
  <c r="N37" i="77"/>
  <c r="I36" i="77"/>
  <c r="L34" i="77"/>
  <c r="L131" i="77"/>
  <c r="N113" i="77"/>
  <c r="I103" i="77"/>
  <c r="L85" i="77"/>
  <c r="I71" i="77"/>
  <c r="N58" i="77"/>
  <c r="K55" i="77"/>
  <c r="M53" i="77"/>
  <c r="M51" i="77"/>
  <c r="H43" i="77"/>
  <c r="K41" i="77"/>
  <c r="K39" i="77"/>
  <c r="M37" i="77"/>
  <c r="H36" i="77"/>
  <c r="K34" i="77"/>
  <c r="H26" i="77"/>
  <c r="M24" i="77"/>
  <c r="K23" i="77"/>
  <c r="H22" i="77"/>
  <c r="M13" i="77"/>
  <c r="K12" i="77"/>
  <c r="H11" i="77"/>
  <c r="M9" i="77"/>
  <c r="K8" i="77"/>
  <c r="H7" i="77"/>
  <c r="I130" i="77"/>
  <c r="L112" i="77"/>
  <c r="N101" i="77"/>
  <c r="I77" i="77"/>
  <c r="L70" i="77"/>
  <c r="I58" i="77"/>
  <c r="I55" i="77"/>
  <c r="L53" i="77"/>
  <c r="L51" i="77"/>
  <c r="N42" i="77"/>
  <c r="I41" i="77"/>
  <c r="I39" i="77"/>
  <c r="L37" i="77"/>
  <c r="N35" i="77"/>
  <c r="I34" i="77"/>
  <c r="N25" i="77"/>
  <c r="L24" i="77"/>
  <c r="I23" i="77"/>
  <c r="N14" i="77"/>
  <c r="L13" i="77"/>
  <c r="I12" i="77"/>
  <c r="N10" i="77"/>
  <c r="L9" i="77"/>
  <c r="I8" i="77"/>
  <c r="N6" i="77"/>
  <c r="L23" i="77"/>
  <c r="N13" i="77"/>
  <c r="I11" i="77"/>
  <c r="L8" i="77"/>
  <c r="K26" i="77"/>
  <c r="H23" i="77"/>
  <c r="K13" i="77"/>
  <c r="M10" i="77"/>
  <c r="H8" i="77"/>
  <c r="I26" i="77"/>
  <c r="N22" i="77"/>
  <c r="I13" i="77"/>
  <c r="L10" i="77"/>
  <c r="N7" i="77"/>
  <c r="L25" i="77"/>
  <c r="K22" i="77"/>
  <c r="M12" i="77"/>
  <c r="H10" i="77"/>
  <c r="K7" i="77"/>
  <c r="H25" i="77"/>
  <c r="I22" i="77"/>
  <c r="L12" i="77"/>
  <c r="N9" i="77"/>
  <c r="I7" i="77"/>
  <c r="N24" i="77"/>
  <c r="M14" i="77"/>
  <c r="H12" i="77"/>
  <c r="K9" i="77"/>
  <c r="M6" i="77"/>
  <c r="I24" i="77"/>
  <c r="L14" i="77"/>
  <c r="N11" i="77"/>
  <c r="I9" i="77"/>
  <c r="L6" i="77"/>
  <c r="M23" i="77"/>
  <c r="H14" i="77"/>
  <c r="K11" i="77"/>
  <c r="M8" i="77"/>
  <c r="H6" i="77"/>
  <c r="H217" i="94" l="1"/>
  <c r="E182" i="94"/>
  <c r="E166" i="94"/>
  <c r="E58" i="94"/>
  <c r="E43" i="94"/>
  <c r="E68" i="94"/>
  <c r="H68" i="94" s="1"/>
  <c r="E23" i="94"/>
  <c r="E69" i="94"/>
  <c r="H69" i="94" s="1"/>
  <c r="E13" i="94"/>
  <c r="E52" i="94"/>
  <c r="H52" i="94" s="1"/>
  <c r="E129" i="94"/>
  <c r="E108" i="94"/>
  <c r="H108" i="94" s="1"/>
  <c r="E131" i="94"/>
  <c r="E130" i="94"/>
  <c r="E132" i="94"/>
  <c r="E125" i="94"/>
  <c r="E107" i="94"/>
  <c r="H107" i="94" s="1"/>
  <c r="E124" i="94"/>
  <c r="E106" i="94"/>
  <c r="H106" i="94" s="1"/>
  <c r="E126" i="94"/>
  <c r="E127" i="94"/>
  <c r="E128" i="94"/>
  <c r="E123" i="94"/>
  <c r="H197" i="94"/>
  <c r="H180" i="94"/>
  <c r="H165" i="94"/>
  <c r="H258" i="94"/>
  <c r="H164" i="94"/>
  <c r="H86" i="94"/>
  <c r="H26" i="94"/>
  <c r="H87" i="94"/>
  <c r="H149" i="94"/>
  <c r="H112" i="94"/>
  <c r="H294" i="94"/>
  <c r="H259" i="94"/>
  <c r="H308" i="94"/>
  <c r="H23" i="94"/>
  <c r="H199" i="94"/>
  <c r="H275" i="94"/>
  <c r="H41" i="94"/>
  <c r="H232" i="94"/>
  <c r="H183" i="94"/>
  <c r="H88" i="94"/>
  <c r="H24" i="94"/>
  <c r="H42" i="94"/>
  <c r="H293" i="94"/>
  <c r="H147" i="94"/>
  <c r="H115" i="94"/>
  <c r="H76" i="94"/>
  <c r="H181" i="94"/>
  <c r="H148" i="94"/>
  <c r="H113" i="94"/>
  <c r="H130" i="94"/>
  <c r="H277" i="94"/>
  <c r="H214" i="94"/>
  <c r="H146" i="94"/>
  <c r="H233" i="94"/>
  <c r="H129" i="94"/>
  <c r="H198" i="94"/>
  <c r="H200" i="94"/>
  <c r="H25" i="94"/>
  <c r="H13" i="94"/>
  <c r="H274" i="94"/>
  <c r="H114" i="94"/>
  <c r="H310" i="94"/>
  <c r="H131" i="94"/>
  <c r="H74" i="94"/>
  <c r="H75" i="94"/>
  <c r="H309" i="94"/>
  <c r="H77" i="94"/>
  <c r="H234" i="94"/>
  <c r="H215" i="94"/>
  <c r="H292" i="94"/>
  <c r="H58" i="94"/>
  <c r="H43" i="94"/>
  <c r="H260" i="94"/>
  <c r="H14" i="94"/>
  <c r="H276" i="94"/>
  <c r="H60" i="94"/>
  <c r="H311" i="94"/>
  <c r="H166" i="94"/>
  <c r="H57" i="94"/>
  <c r="H291" i="94"/>
  <c r="H216" i="94"/>
  <c r="H59" i="94"/>
  <c r="H40" i="94"/>
  <c r="H132" i="94"/>
  <c r="I303" i="77"/>
  <c r="H304" i="94"/>
  <c r="H289" i="94"/>
  <c r="H303" i="94"/>
  <c r="H35" i="94"/>
  <c r="H243" i="94"/>
  <c r="H244" i="94"/>
  <c r="H98" i="94"/>
  <c r="H174" i="94"/>
  <c r="H286" i="94"/>
  <c r="H142" i="94"/>
  <c r="H101" i="94"/>
  <c r="H100" i="94"/>
  <c r="H251" i="94"/>
  <c r="H302" i="94"/>
  <c r="H72" i="94"/>
  <c r="H192" i="94"/>
  <c r="H247" i="94"/>
  <c r="H38" i="94"/>
  <c r="H230" i="94"/>
  <c r="H242" i="94"/>
  <c r="H288" i="94"/>
  <c r="H227" i="94"/>
  <c r="H179" i="94"/>
  <c r="H271" i="94"/>
  <c r="H143" i="94"/>
  <c r="H144" i="94"/>
  <c r="H85" i="94"/>
  <c r="H287" i="94"/>
  <c r="H246" i="94"/>
  <c r="H269" i="94"/>
  <c r="H306" i="94"/>
  <c r="H290" i="94"/>
  <c r="H270" i="94"/>
  <c r="H175" i="94"/>
  <c r="H162" i="94"/>
  <c r="H195" i="94"/>
  <c r="H141" i="94"/>
  <c r="H103" i="94"/>
  <c r="H210" i="94"/>
  <c r="H229" i="94"/>
  <c r="H160" i="94"/>
  <c r="H254" i="94"/>
  <c r="H303" i="78"/>
  <c r="H307" i="94"/>
  <c r="H161" i="94"/>
  <c r="H39" i="94"/>
  <c r="H208" i="94"/>
  <c r="H177" i="94"/>
  <c r="H248" i="94"/>
  <c r="H157" i="94"/>
  <c r="H73" i="94"/>
  <c r="H111" i="94"/>
  <c r="H225" i="94"/>
  <c r="H191" i="94"/>
  <c r="H102" i="94"/>
  <c r="H305" i="94"/>
  <c r="H178" i="94"/>
  <c r="H252" i="94"/>
  <c r="H228" i="94"/>
  <c r="H99" i="94"/>
  <c r="H209" i="94"/>
  <c r="H55" i="94"/>
  <c r="H22" i="94"/>
  <c r="H97" i="94"/>
  <c r="H159" i="94"/>
  <c r="H249" i="94"/>
  <c r="H256" i="94"/>
  <c r="I309" i="78"/>
  <c r="H193" i="94"/>
  <c r="H54" i="94"/>
  <c r="H211" i="94"/>
  <c r="H268" i="94"/>
  <c r="H285" i="94"/>
  <c r="H255" i="94"/>
  <c r="H176" i="94"/>
  <c r="H53" i="94"/>
  <c r="H272" i="94"/>
  <c r="H196" i="94"/>
  <c r="H145" i="94"/>
  <c r="H273" i="94"/>
  <c r="H70" i="94"/>
  <c r="H226" i="94"/>
  <c r="H71" i="94"/>
  <c r="H212" i="94"/>
  <c r="H109" i="94"/>
  <c r="H194" i="94"/>
  <c r="H158" i="94"/>
  <c r="H250" i="94"/>
  <c r="H245" i="94"/>
  <c r="H213" i="94"/>
  <c r="H307" i="78"/>
  <c r="H51" i="94"/>
  <c r="H105" i="94"/>
  <c r="H253" i="94"/>
  <c r="H37" i="94"/>
  <c r="H140" i="94"/>
  <c r="H36" i="94"/>
  <c r="H110" i="94"/>
  <c r="H34" i="94"/>
  <c r="H56" i="94"/>
  <c r="H104" i="94"/>
  <c r="J309" i="78"/>
  <c r="E308" i="78"/>
  <c r="D303" i="78"/>
  <c r="E303" i="78"/>
  <c r="E305" i="78"/>
  <c r="E309" i="78"/>
  <c r="G305" i="78"/>
  <c r="G302" i="78"/>
  <c r="G310" i="78"/>
  <c r="J311" i="78"/>
  <c r="E304" i="78"/>
  <c r="L308" i="77"/>
  <c r="I305" i="78"/>
  <c r="J305" i="78"/>
  <c r="D308" i="78"/>
  <c r="D307" i="78"/>
  <c r="E307" i="78"/>
  <c r="I303" i="78"/>
  <c r="G304" i="78"/>
  <c r="H304" i="78"/>
  <c r="J302" i="78"/>
  <c r="I304" i="78"/>
  <c r="D305" i="78"/>
  <c r="I306" i="78"/>
  <c r="N305" i="77"/>
  <c r="H310" i="78"/>
  <c r="G311" i="78"/>
  <c r="I310" i="77"/>
  <c r="G306" i="78"/>
  <c r="I307" i="78"/>
  <c r="D306" i="78"/>
  <c r="I307" i="77"/>
  <c r="H302" i="78"/>
  <c r="G307" i="78"/>
  <c r="I311" i="78"/>
  <c r="H311" i="78"/>
  <c r="M311" i="77"/>
  <c r="L306" i="77"/>
  <c r="M310" i="77"/>
  <c r="I304" i="77"/>
  <c r="H311" i="77"/>
  <c r="M308" i="77"/>
  <c r="N309" i="77"/>
  <c r="L303" i="77"/>
  <c r="H305" i="77"/>
  <c r="L310" i="77"/>
  <c r="H304" i="77"/>
  <c r="I308" i="77"/>
  <c r="K304" i="77"/>
  <c r="H302" i="77"/>
  <c r="J307" i="78"/>
  <c r="I302" i="77"/>
  <c r="M303" i="77"/>
  <c r="I309" i="77"/>
  <c r="M302" i="77"/>
  <c r="N306" i="77"/>
  <c r="H303" i="77"/>
  <c r="K311" i="77"/>
  <c r="I311" i="77"/>
  <c r="J306" i="78"/>
  <c r="E306" i="78"/>
  <c r="N304" i="77"/>
  <c r="K306" i="77"/>
  <c r="N311" i="77"/>
  <c r="K305" i="77"/>
  <c r="L309" i="77"/>
  <c r="M305" i="77"/>
  <c r="K303" i="77"/>
  <c r="I310" i="78"/>
  <c r="J303" i="78"/>
  <c r="G308" i="78"/>
  <c r="H308" i="78"/>
  <c r="D310" i="78"/>
  <c r="E302" i="78"/>
  <c r="E310" i="78"/>
  <c r="I306" i="77"/>
  <c r="M307" i="77"/>
  <c r="L302" i="77"/>
  <c r="M306" i="77"/>
  <c r="N310" i="77"/>
  <c r="H307" i="77"/>
  <c r="M304" i="77"/>
  <c r="D309" i="78"/>
  <c r="L304" i="77"/>
  <c r="L307" i="77"/>
  <c r="H309" i="77"/>
  <c r="N303" i="77"/>
  <c r="H308" i="77"/>
  <c r="K308" i="77"/>
  <c r="H306" i="77"/>
  <c r="H309" i="78"/>
  <c r="I308" i="78"/>
  <c r="N308" i="77"/>
  <c r="K310" i="77"/>
  <c r="I305" i="77"/>
  <c r="K309" i="77"/>
  <c r="N302" i="77"/>
  <c r="M309" i="77"/>
  <c r="K307" i="77"/>
  <c r="H306" i="78"/>
  <c r="D311" i="78"/>
  <c r="J310" i="78"/>
  <c r="L311" i="77"/>
  <c r="K302" i="77"/>
  <c r="N307" i="77"/>
  <c r="L305" i="77"/>
  <c r="H310" i="77"/>
  <c r="G309" i="78"/>
  <c r="I302" i="78"/>
  <c r="D302" i="78"/>
  <c r="J308" i="78"/>
  <c r="E311" i="78"/>
  <c r="D304" i="78"/>
  <c r="H305" i="78"/>
  <c r="G303" i="78"/>
  <c r="J304" i="78"/>
  <c r="A6" i="78" l="1"/>
  <c r="A5" i="78"/>
  <c r="O5" i="78" l="1"/>
  <c r="L5" i="78"/>
  <c r="M5" i="78"/>
  <c r="N5" i="78"/>
  <c r="N6" i="78"/>
  <c r="O6" i="78"/>
  <c r="L6" i="78"/>
  <c r="M6" i="78"/>
  <c r="I5" i="78"/>
  <c r="G5" i="78"/>
  <c r="E5" i="78"/>
  <c r="D5" i="78"/>
  <c r="H5" i="78"/>
  <c r="J5" i="78"/>
  <c r="I6" i="78"/>
  <c r="H6" i="78"/>
  <c r="G6" i="78"/>
  <c r="J6" i="78"/>
  <c r="D6" i="78"/>
  <c r="E6" i="78"/>
  <c r="Q3" i="78"/>
  <c r="T4" i="78"/>
  <c r="S4" i="78"/>
  <c r="R4" i="78"/>
  <c r="Q4" i="78"/>
  <c r="T3" i="78"/>
  <c r="S3" i="78"/>
  <c r="R3" i="78"/>
  <c r="J4" i="78"/>
  <c r="I4" i="78"/>
  <c r="H4" i="78"/>
  <c r="G4" i="78"/>
  <c r="J3" i="78"/>
  <c r="I3" i="78"/>
  <c r="H3" i="78"/>
  <c r="G3" i="78"/>
  <c r="C1" i="50"/>
  <c r="Z4" i="50"/>
  <c r="Y4" i="50"/>
  <c r="X4" i="50"/>
  <c r="W4" i="50"/>
  <c r="V4" i="50"/>
  <c r="U4" i="50"/>
  <c r="AA4" i="50"/>
  <c r="AD4" i="50"/>
  <c r="AC4" i="50"/>
  <c r="AB4" i="50"/>
  <c r="T4" i="50"/>
  <c r="S4" i="50"/>
  <c r="R4" i="50"/>
  <c r="Q4" i="50"/>
  <c r="P4" i="50"/>
  <c r="O4" i="50"/>
  <c r="N4" i="50"/>
  <c r="M4" i="50"/>
  <c r="L4" i="50"/>
  <c r="K4" i="50"/>
  <c r="J4" i="50"/>
  <c r="I4" i="50"/>
  <c r="H4" i="50"/>
  <c r="G4" i="50"/>
  <c r="F4" i="50"/>
  <c r="E4" i="50"/>
  <c r="Z3" i="50"/>
  <c r="Y3" i="50"/>
  <c r="X3" i="50"/>
  <c r="W3" i="50"/>
  <c r="U3" i="50"/>
  <c r="AA3" i="50"/>
  <c r="AD3" i="50"/>
  <c r="AC3" i="50"/>
  <c r="AB3" i="50"/>
  <c r="T3" i="50"/>
  <c r="S3" i="50"/>
  <c r="R3" i="50"/>
  <c r="Q3" i="50"/>
  <c r="P3" i="50"/>
  <c r="O3" i="50"/>
  <c r="N3" i="50"/>
  <c r="M3" i="50"/>
  <c r="L3" i="50"/>
  <c r="K3" i="50"/>
  <c r="J3" i="50"/>
  <c r="I3" i="50"/>
  <c r="H3" i="50"/>
  <c r="G3" i="50"/>
  <c r="F3" i="50"/>
  <c r="E3" i="50"/>
  <c r="Z2" i="50"/>
  <c r="Y2" i="50"/>
  <c r="X2" i="50"/>
  <c r="W2" i="50"/>
  <c r="V2" i="50"/>
  <c r="U2" i="50"/>
  <c r="AA2" i="50"/>
  <c r="AD2" i="50"/>
  <c r="AC2" i="50"/>
  <c r="AB2" i="50"/>
  <c r="T2" i="50"/>
  <c r="S2" i="50"/>
  <c r="R2" i="50"/>
  <c r="Q2" i="50"/>
  <c r="P2" i="50"/>
  <c r="O2" i="50"/>
  <c r="N2" i="50"/>
  <c r="M2" i="50"/>
  <c r="L2" i="50"/>
  <c r="K2" i="50"/>
  <c r="J2" i="50"/>
  <c r="I2" i="50"/>
  <c r="H2" i="50"/>
  <c r="G2" i="50"/>
  <c r="F2" i="50"/>
  <c r="E2" i="50"/>
  <c r="AA195" i="50" l="1"/>
  <c r="AA194" i="50"/>
  <c r="AA291" i="50"/>
  <c r="AA198" i="50"/>
  <c r="AA193" i="50"/>
  <c r="AA294" i="50"/>
  <c r="AA285" i="50"/>
  <c r="AA288" i="50"/>
  <c r="AA293" i="50"/>
  <c r="AA197" i="50"/>
  <c r="AA292" i="50"/>
  <c r="AA192" i="50"/>
  <c r="AA286" i="50"/>
  <c r="AA290" i="50"/>
  <c r="AA200" i="50"/>
  <c r="AA199" i="50"/>
  <c r="AA302" i="50"/>
  <c r="AA191" i="50"/>
  <c r="AA289" i="50"/>
  <c r="AA287" i="50"/>
  <c r="AA196" i="50"/>
  <c r="T234" i="50"/>
  <c r="T231" i="50"/>
  <c r="T230" i="50"/>
  <c r="P231" i="50"/>
  <c r="P234" i="50"/>
  <c r="P230" i="50"/>
  <c r="Q234" i="50"/>
  <c r="Q230" i="50"/>
  <c r="Q231" i="50"/>
  <c r="S230" i="50"/>
  <c r="S234" i="50"/>
  <c r="S231" i="50"/>
  <c r="T78" i="50"/>
  <c r="T94" i="50"/>
  <c r="T95" i="50"/>
  <c r="T318" i="50"/>
  <c r="T44" i="50"/>
  <c r="T236" i="50"/>
  <c r="T299" i="50"/>
  <c r="T62" i="50"/>
  <c r="T171" i="50"/>
  <c r="T91" i="50"/>
  <c r="T82" i="50"/>
  <c r="T301" i="50"/>
  <c r="T264" i="50"/>
  <c r="T18" i="50"/>
  <c r="T190" i="50"/>
  <c r="T218" i="50"/>
  <c r="T32" i="50"/>
  <c r="T67" i="50"/>
  <c r="T201" i="50"/>
  <c r="T136" i="50"/>
  <c r="T265" i="50"/>
  <c r="T84" i="50"/>
  <c r="T224" i="50"/>
  <c r="T96" i="50"/>
  <c r="T122" i="50"/>
  <c r="T300" i="50"/>
  <c r="T155" i="50"/>
  <c r="T263" i="50"/>
  <c r="T81" i="50"/>
  <c r="T29" i="50"/>
  <c r="T46" i="50"/>
  <c r="T80" i="50"/>
  <c r="T185" i="50"/>
  <c r="T154" i="50"/>
  <c r="T49" i="50"/>
  <c r="T150" i="50"/>
  <c r="T312" i="50"/>
  <c r="T21" i="50"/>
  <c r="T296" i="50"/>
  <c r="T238" i="50"/>
  <c r="T267" i="50"/>
  <c r="T79" i="50"/>
  <c r="T169" i="50"/>
  <c r="T279" i="50"/>
  <c r="T239" i="50"/>
  <c r="T315" i="50"/>
  <c r="T266" i="50"/>
  <c r="T184" i="50"/>
  <c r="T168" i="50"/>
  <c r="T30" i="50"/>
  <c r="T204" i="50"/>
  <c r="T137" i="50"/>
  <c r="T48" i="50"/>
  <c r="T16" i="50"/>
  <c r="T116" i="50"/>
  <c r="T17" i="50"/>
  <c r="T172" i="50"/>
  <c r="T167" i="50"/>
  <c r="T152" i="50"/>
  <c r="T221" i="50"/>
  <c r="T219" i="50"/>
  <c r="T63" i="50"/>
  <c r="T278" i="50"/>
  <c r="T173" i="50"/>
  <c r="T45" i="50"/>
  <c r="T206" i="50"/>
  <c r="T223" i="50"/>
  <c r="T298" i="50"/>
  <c r="T90" i="50"/>
  <c r="T66" i="50"/>
  <c r="T153" i="50"/>
  <c r="T117" i="50"/>
  <c r="T313" i="50"/>
  <c r="T314" i="50"/>
  <c r="T47" i="50"/>
  <c r="T156" i="50"/>
  <c r="T133" i="50"/>
  <c r="T83" i="50"/>
  <c r="T202" i="50"/>
  <c r="T33" i="50"/>
  <c r="T139" i="50"/>
  <c r="T222" i="50"/>
  <c r="T50" i="50"/>
  <c r="T203" i="50"/>
  <c r="T297" i="50"/>
  <c r="T188" i="50"/>
  <c r="T119" i="50"/>
  <c r="T31" i="50"/>
  <c r="T207" i="50"/>
  <c r="T138" i="50"/>
  <c r="T237" i="50"/>
  <c r="T241" i="50"/>
  <c r="T261" i="50"/>
  <c r="T64" i="50"/>
  <c r="T65" i="50"/>
  <c r="T220" i="50"/>
  <c r="T205" i="50"/>
  <c r="T280" i="50"/>
  <c r="T295" i="50"/>
  <c r="T240" i="50"/>
  <c r="T235" i="50"/>
  <c r="T20" i="50"/>
  <c r="T118" i="50"/>
  <c r="T120" i="50"/>
  <c r="T15" i="50"/>
  <c r="T170" i="50"/>
  <c r="T281" i="50"/>
  <c r="T19" i="50"/>
  <c r="T283" i="50"/>
  <c r="T93" i="50"/>
  <c r="T28" i="50"/>
  <c r="T284" i="50"/>
  <c r="T134" i="50"/>
  <c r="T135" i="50"/>
  <c r="T316" i="50"/>
  <c r="T27" i="50"/>
  <c r="T187" i="50"/>
  <c r="T282" i="50"/>
  <c r="T61" i="50"/>
  <c r="T92" i="50"/>
  <c r="T121" i="50"/>
  <c r="T262" i="50"/>
  <c r="T189" i="50"/>
  <c r="T151" i="50"/>
  <c r="T186" i="50"/>
  <c r="T317" i="50"/>
  <c r="T250" i="50"/>
  <c r="T102" i="50"/>
  <c r="T129" i="50"/>
  <c r="T127" i="50"/>
  <c r="T125" i="50"/>
  <c r="T128" i="50"/>
  <c r="T123" i="50"/>
  <c r="T132" i="50"/>
  <c r="T130" i="50"/>
  <c r="T126" i="50"/>
  <c r="T131" i="50"/>
  <c r="T124" i="50"/>
  <c r="T71" i="50"/>
  <c r="T56" i="50"/>
  <c r="T55" i="50"/>
  <c r="T57" i="50"/>
  <c r="T143" i="50"/>
  <c r="T75" i="50"/>
  <c r="T197" i="50"/>
  <c r="T182" i="50"/>
  <c r="T183" i="50"/>
  <c r="T247" i="50"/>
  <c r="T77" i="50"/>
  <c r="T40" i="50"/>
  <c r="T140" i="50"/>
  <c r="T89" i="50"/>
  <c r="T26" i="50"/>
  <c r="T215" i="50"/>
  <c r="T200" i="50"/>
  <c r="T275" i="50"/>
  <c r="T73" i="50"/>
  <c r="T248" i="50"/>
  <c r="T196" i="50"/>
  <c r="T227" i="50"/>
  <c r="T43" i="50"/>
  <c r="T242" i="50"/>
  <c r="T12" i="50"/>
  <c r="T158" i="50"/>
  <c r="T104" i="50"/>
  <c r="T289" i="50"/>
  <c r="T191" i="50"/>
  <c r="T208" i="50"/>
  <c r="T146" i="50"/>
  <c r="T109" i="50"/>
  <c r="T245" i="50"/>
  <c r="T72" i="50"/>
  <c r="T181" i="50"/>
  <c r="T287" i="50"/>
  <c r="T310" i="50"/>
  <c r="T303" i="50"/>
  <c r="T159" i="50"/>
  <c r="T249" i="50"/>
  <c r="T105" i="50"/>
  <c r="T217" i="50"/>
  <c r="T113" i="50"/>
  <c r="T255" i="50"/>
  <c r="T114" i="50"/>
  <c r="T101" i="50"/>
  <c r="T253" i="50"/>
  <c r="T13" i="50"/>
  <c r="T226" i="50"/>
  <c r="T39" i="50"/>
  <c r="T106" i="50"/>
  <c r="T259" i="50"/>
  <c r="T144" i="50"/>
  <c r="T36" i="50"/>
  <c r="T216" i="50"/>
  <c r="T98" i="50"/>
  <c r="T307" i="50"/>
  <c r="T180" i="50"/>
  <c r="T160" i="50"/>
  <c r="T229" i="50"/>
  <c r="T244" i="50"/>
  <c r="T166" i="50"/>
  <c r="T176" i="50"/>
  <c r="T69" i="50"/>
  <c r="T228" i="50"/>
  <c r="T277" i="50"/>
  <c r="T225" i="50"/>
  <c r="T260" i="50"/>
  <c r="T25" i="50"/>
  <c r="T306" i="50"/>
  <c r="T177" i="50"/>
  <c r="T286" i="50"/>
  <c r="T178" i="50"/>
  <c r="T211" i="50"/>
  <c r="T258" i="50"/>
  <c r="T272" i="50"/>
  <c r="T22" i="50"/>
  <c r="T108" i="50"/>
  <c r="T70" i="50"/>
  <c r="T86" i="50"/>
  <c r="T179" i="50"/>
  <c r="T293" i="50"/>
  <c r="T304" i="50"/>
  <c r="T35" i="50"/>
  <c r="T271" i="50"/>
  <c r="T305" i="50"/>
  <c r="T107" i="50"/>
  <c r="T145" i="50"/>
  <c r="T161" i="50"/>
  <c r="T233" i="50"/>
  <c r="T251" i="50"/>
  <c r="T42" i="50"/>
  <c r="T52" i="50"/>
  <c r="T270" i="50"/>
  <c r="T112" i="50"/>
  <c r="T37" i="50"/>
  <c r="T41" i="50"/>
  <c r="T210" i="50"/>
  <c r="T76" i="50"/>
  <c r="T243" i="50"/>
  <c r="T254" i="50"/>
  <c r="T165" i="50"/>
  <c r="T60" i="50"/>
  <c r="T141" i="50"/>
  <c r="T99" i="50"/>
  <c r="T147" i="50"/>
  <c r="T59" i="50"/>
  <c r="T193" i="50"/>
  <c r="T269" i="50"/>
  <c r="T53" i="50"/>
  <c r="T68" i="50"/>
  <c r="T194" i="50"/>
  <c r="T110" i="50"/>
  <c r="T174" i="50"/>
  <c r="T311" i="50"/>
  <c r="T195" i="50"/>
  <c r="T252" i="50"/>
  <c r="T212" i="50"/>
  <c r="T34" i="50"/>
  <c r="T175" i="50"/>
  <c r="T54" i="50"/>
  <c r="T103" i="50"/>
  <c r="T209" i="50"/>
  <c r="T97" i="50"/>
  <c r="T85" i="50"/>
  <c r="T164" i="50"/>
  <c r="T192" i="50"/>
  <c r="T198" i="50"/>
  <c r="T58" i="50"/>
  <c r="T142" i="50"/>
  <c r="T74" i="50"/>
  <c r="T163" i="50"/>
  <c r="T157" i="50"/>
  <c r="T38" i="50"/>
  <c r="T24" i="50"/>
  <c r="T23" i="50"/>
  <c r="T51" i="50"/>
  <c r="T149" i="50"/>
  <c r="T288" i="50"/>
  <c r="T232" i="50"/>
  <c r="T115" i="50"/>
  <c r="T148" i="50"/>
  <c r="T87" i="50"/>
  <c r="T88" i="50"/>
  <c r="T302" i="50"/>
  <c r="T268" i="50"/>
  <c r="T111" i="50"/>
  <c r="T14" i="50"/>
  <c r="T276" i="50"/>
  <c r="T100" i="50"/>
  <c r="T246" i="50"/>
  <c r="T285" i="50"/>
  <c r="T199" i="50"/>
  <c r="T309" i="50"/>
  <c r="T162" i="50"/>
  <c r="Y202" i="50"/>
  <c r="Y66" i="50"/>
  <c r="Y83" i="50"/>
  <c r="Y170" i="50"/>
  <c r="Y203" i="50"/>
  <c r="Y154" i="50"/>
  <c r="Y91" i="50"/>
  <c r="Y139" i="50"/>
  <c r="Y184" i="50"/>
  <c r="Y134" i="50"/>
  <c r="Y95" i="50"/>
  <c r="Y65" i="50"/>
  <c r="Y138" i="50"/>
  <c r="Y188" i="50"/>
  <c r="Y96" i="50"/>
  <c r="Y151" i="50"/>
  <c r="Y64" i="50"/>
  <c r="Y84" i="50"/>
  <c r="Y168" i="50"/>
  <c r="Y152" i="50"/>
  <c r="Y79" i="50"/>
  <c r="Y172" i="50"/>
  <c r="Y78" i="50"/>
  <c r="Y61" i="50"/>
  <c r="Y81" i="50"/>
  <c r="Y173" i="50"/>
  <c r="Y136" i="50"/>
  <c r="Y189" i="50"/>
  <c r="Y207" i="50"/>
  <c r="Y156" i="50"/>
  <c r="Y237" i="50"/>
  <c r="Y62" i="50"/>
  <c r="Y190" i="50"/>
  <c r="Y135" i="50"/>
  <c r="Y155" i="50"/>
  <c r="Y240" i="50"/>
  <c r="Y133" i="50"/>
  <c r="Y186" i="50"/>
  <c r="Y92" i="50"/>
  <c r="Y235" i="50"/>
  <c r="Y169" i="50"/>
  <c r="Y153" i="50"/>
  <c r="Y241" i="50"/>
  <c r="Y187" i="50"/>
  <c r="Y80" i="50"/>
  <c r="Y90" i="50"/>
  <c r="Y206" i="50"/>
  <c r="Y236" i="50"/>
  <c r="Y185" i="50"/>
  <c r="Y94" i="50"/>
  <c r="Y167" i="50"/>
  <c r="Y67" i="50"/>
  <c r="Y171" i="50"/>
  <c r="Y205" i="50"/>
  <c r="Y82" i="50"/>
  <c r="Y150" i="50"/>
  <c r="Y201" i="50"/>
  <c r="Y239" i="50"/>
  <c r="Y137" i="50"/>
  <c r="Y238" i="50"/>
  <c r="Y204" i="50"/>
  <c r="Y93" i="50"/>
  <c r="Y63" i="50"/>
  <c r="Y16" i="50"/>
  <c r="Y280" i="50"/>
  <c r="Y19" i="50"/>
  <c r="Y18" i="50"/>
  <c r="Y313" i="50"/>
  <c r="Y222" i="50"/>
  <c r="Y316" i="50"/>
  <c r="Y297" i="50"/>
  <c r="Y33" i="50"/>
  <c r="Y32" i="50"/>
  <c r="Y263" i="50"/>
  <c r="Y296" i="50"/>
  <c r="Y49" i="50"/>
  <c r="Y121" i="50"/>
  <c r="Y21" i="50"/>
  <c r="Y283" i="50"/>
  <c r="Y223" i="50"/>
  <c r="Y122" i="50"/>
  <c r="Y279" i="50"/>
  <c r="Y281" i="50"/>
  <c r="Y317" i="50"/>
  <c r="Y219" i="50"/>
  <c r="Y50" i="50"/>
  <c r="Y119" i="50"/>
  <c r="Y31" i="50"/>
  <c r="Y224" i="50"/>
  <c r="Y221" i="50"/>
  <c r="Y28" i="50"/>
  <c r="Y265" i="50"/>
  <c r="Y301" i="50"/>
  <c r="Y29" i="50"/>
  <c r="Y266" i="50"/>
  <c r="Y299" i="50"/>
  <c r="Y17" i="50"/>
  <c r="Y264" i="50"/>
  <c r="Y300" i="50"/>
  <c r="Y218" i="50"/>
  <c r="Y261" i="50"/>
  <c r="Y47" i="50"/>
  <c r="Y267" i="50"/>
  <c r="Y45" i="50"/>
  <c r="Y282" i="50"/>
  <c r="Y278" i="50"/>
  <c r="Y314" i="50"/>
  <c r="Y27" i="50"/>
  <c r="Y284" i="50"/>
  <c r="Y312" i="50"/>
  <c r="Y44" i="50"/>
  <c r="Y120" i="50"/>
  <c r="Y318" i="50"/>
  <c r="Y15" i="50"/>
  <c r="Y262" i="50"/>
  <c r="Y298" i="50"/>
  <c r="Y20" i="50"/>
  <c r="Y116" i="50"/>
  <c r="Y220" i="50"/>
  <c r="Y315" i="50"/>
  <c r="Y295" i="50"/>
  <c r="Y30" i="50"/>
  <c r="Y48" i="50"/>
  <c r="Y117" i="50"/>
  <c r="Y46" i="50"/>
  <c r="Y118" i="50"/>
  <c r="Y307" i="50"/>
  <c r="Y272" i="50"/>
  <c r="Y286" i="50"/>
  <c r="Y149" i="50"/>
  <c r="Y160" i="50"/>
  <c r="Y57" i="50"/>
  <c r="Y72" i="50"/>
  <c r="Y230" i="50"/>
  <c r="Y123" i="50"/>
  <c r="Y243" i="50"/>
  <c r="Y196" i="50"/>
  <c r="Y211" i="50"/>
  <c r="Y23" i="50"/>
  <c r="Y69" i="50"/>
  <c r="Y13" i="50"/>
  <c r="Y24" i="50"/>
  <c r="Y114" i="50"/>
  <c r="Y41" i="50"/>
  <c r="Y164" i="50"/>
  <c r="Y55" i="50"/>
  <c r="Y252" i="50"/>
  <c r="Y303" i="50"/>
  <c r="Y131" i="50"/>
  <c r="Y308" i="50"/>
  <c r="Y225" i="50"/>
  <c r="Y182" i="50"/>
  <c r="Y108" i="50"/>
  <c r="Y245" i="50"/>
  <c r="Y75" i="50"/>
  <c r="Y292" i="50"/>
  <c r="Y256" i="50"/>
  <c r="Y253" i="50"/>
  <c r="Y125" i="50"/>
  <c r="Y128" i="50"/>
  <c r="Y212" i="50"/>
  <c r="Y177" i="50"/>
  <c r="Y229" i="50"/>
  <c r="Y174" i="50"/>
  <c r="Y115" i="50"/>
  <c r="Y103" i="50"/>
  <c r="Y142" i="50"/>
  <c r="Y97" i="50"/>
  <c r="Y88" i="50"/>
  <c r="Y166" i="50"/>
  <c r="Y288" i="50"/>
  <c r="Y311" i="50"/>
  <c r="Y124" i="50"/>
  <c r="Y22" i="50"/>
  <c r="Y191" i="50"/>
  <c r="Y157" i="50"/>
  <c r="Y106" i="50"/>
  <c r="Y273" i="50"/>
  <c r="Y132" i="50"/>
  <c r="Y294" i="50"/>
  <c r="Y251" i="50"/>
  <c r="Y34" i="50"/>
  <c r="Y228" i="50"/>
  <c r="Y100" i="50"/>
  <c r="Y58" i="50"/>
  <c r="Y98" i="50"/>
  <c r="Y148" i="50"/>
  <c r="Y59" i="50"/>
  <c r="Y163" i="50"/>
  <c r="Y37" i="50"/>
  <c r="Y141" i="50"/>
  <c r="Y127" i="50"/>
  <c r="Y271" i="50"/>
  <c r="Y276" i="50"/>
  <c r="Y306" i="50"/>
  <c r="Y254" i="50"/>
  <c r="Y87" i="50"/>
  <c r="Y53" i="50"/>
  <c r="Y43" i="50"/>
  <c r="Y42" i="50"/>
  <c r="Y259" i="50"/>
  <c r="Y129" i="50"/>
  <c r="Y104" i="50"/>
  <c r="Y269" i="50"/>
  <c r="Y268" i="50"/>
  <c r="Y305" i="50"/>
  <c r="Y291" i="50"/>
  <c r="Y244" i="50"/>
  <c r="Y193" i="50"/>
  <c r="Y162" i="50"/>
  <c r="Y165" i="50"/>
  <c r="Y140" i="50"/>
  <c r="Y35" i="50"/>
  <c r="Y143" i="50"/>
  <c r="Y147" i="50"/>
  <c r="Y111" i="50"/>
  <c r="Y285" i="50"/>
  <c r="Y310" i="50"/>
  <c r="Y258" i="50"/>
  <c r="Y226" i="50"/>
  <c r="Y25" i="50"/>
  <c r="Y197" i="50"/>
  <c r="Y146" i="50"/>
  <c r="Y195" i="50"/>
  <c r="Y198" i="50"/>
  <c r="Y250" i="50"/>
  <c r="Y85" i="50"/>
  <c r="Y158" i="50"/>
  <c r="Y176" i="50"/>
  <c r="Y112" i="50"/>
  <c r="Y54" i="50"/>
  <c r="Y175" i="50"/>
  <c r="Y60" i="50"/>
  <c r="Y39" i="50"/>
  <c r="Y101" i="50"/>
  <c r="Y255" i="50"/>
  <c r="Y248" i="50"/>
  <c r="Y304" i="50"/>
  <c r="Y309" i="50"/>
  <c r="Y200" i="50"/>
  <c r="Y287" i="50"/>
  <c r="Y249" i="50"/>
  <c r="Y180" i="50"/>
  <c r="Y215" i="50"/>
  <c r="Y110" i="50"/>
  <c r="Y76" i="50"/>
  <c r="Y194" i="50"/>
  <c r="Y52" i="50"/>
  <c r="Y144" i="50"/>
  <c r="Y74" i="50"/>
  <c r="Y38" i="50"/>
  <c r="Y274" i="50"/>
  <c r="Y126" i="50"/>
  <c r="Y130" i="50"/>
  <c r="Y89" i="50"/>
  <c r="Y290" i="50"/>
  <c r="Y199" i="50"/>
  <c r="Y232" i="50"/>
  <c r="Y210" i="50"/>
  <c r="Y40" i="50"/>
  <c r="Y192" i="50"/>
  <c r="Y302" i="50"/>
  <c r="Y159" i="50"/>
  <c r="Y242" i="50"/>
  <c r="Y12" i="50"/>
  <c r="Y105" i="50"/>
  <c r="Y227" i="50"/>
  <c r="Y86" i="50"/>
  <c r="Y257" i="50"/>
  <c r="Y277" i="50"/>
  <c r="Y260" i="50"/>
  <c r="Y247" i="50"/>
  <c r="Y209" i="50"/>
  <c r="Y183" i="50"/>
  <c r="Y214" i="50"/>
  <c r="Y178" i="50"/>
  <c r="Y107" i="50"/>
  <c r="Y275" i="50"/>
  <c r="Y270" i="50"/>
  <c r="Y234" i="50"/>
  <c r="Y179" i="50"/>
  <c r="Y56" i="50"/>
  <c r="Y233" i="50"/>
  <c r="Y208" i="50"/>
  <c r="Y70" i="50"/>
  <c r="Y213" i="50"/>
  <c r="Y231" i="50"/>
  <c r="Y246" i="50"/>
  <c r="Y181" i="50"/>
  <c r="Y99" i="50"/>
  <c r="Y102" i="50"/>
  <c r="Y217" i="50"/>
  <c r="Y51" i="50"/>
  <c r="Y73" i="50"/>
  <c r="Y161" i="50"/>
  <c r="Y289" i="50"/>
  <c r="Y216" i="50"/>
  <c r="Y14" i="50"/>
  <c r="Y71" i="50"/>
  <c r="Y109" i="50"/>
  <c r="Y77" i="50"/>
  <c r="Y26" i="50"/>
  <c r="Y68" i="50"/>
  <c r="Y145" i="50"/>
  <c r="Y36" i="50"/>
  <c r="Y113" i="50"/>
  <c r="Y293" i="50"/>
  <c r="Z154" i="50"/>
  <c r="Z185" i="50"/>
  <c r="Z135" i="50"/>
  <c r="Z16" i="50"/>
  <c r="Z189" i="50"/>
  <c r="Z92" i="50"/>
  <c r="Z297" i="50"/>
  <c r="Z90" i="50"/>
  <c r="Z134" i="50"/>
  <c r="Z202" i="50"/>
  <c r="Z61" i="50"/>
  <c r="Z133" i="50"/>
  <c r="Z205" i="50"/>
  <c r="Z299" i="50"/>
  <c r="Z28" i="50"/>
  <c r="Z65" i="50"/>
  <c r="Z152" i="50"/>
  <c r="Z64" i="50"/>
  <c r="Z206" i="50"/>
  <c r="Z301" i="50"/>
  <c r="Z139" i="50"/>
  <c r="Z204" i="50"/>
  <c r="Z207" i="50"/>
  <c r="Z151" i="50"/>
  <c r="Z95" i="50"/>
  <c r="Z203" i="50"/>
  <c r="Z170" i="50"/>
  <c r="Z150" i="50"/>
  <c r="Z190" i="50"/>
  <c r="Z136" i="50"/>
  <c r="Z201" i="50"/>
  <c r="Z62" i="50"/>
  <c r="Z63" i="50"/>
  <c r="Z94" i="50"/>
  <c r="Z169" i="50"/>
  <c r="Z27" i="50"/>
  <c r="Z138" i="50"/>
  <c r="Z66" i="50"/>
  <c r="Z314" i="50"/>
  <c r="Z93" i="50"/>
  <c r="Z173" i="50"/>
  <c r="Z31" i="50"/>
  <c r="Z67" i="50"/>
  <c r="Z156" i="50"/>
  <c r="Z318" i="50"/>
  <c r="Z15" i="50"/>
  <c r="Z298" i="50"/>
  <c r="Z167" i="50"/>
  <c r="Z33" i="50"/>
  <c r="Z313" i="50"/>
  <c r="Z186" i="50"/>
  <c r="Z137" i="50"/>
  <c r="Z155" i="50"/>
  <c r="Z96" i="50"/>
  <c r="Z168" i="50"/>
  <c r="Z29" i="50"/>
  <c r="Z315" i="50"/>
  <c r="Z20" i="50"/>
  <c r="Z21" i="50"/>
  <c r="Z300" i="50"/>
  <c r="Z153" i="50"/>
  <c r="Z91" i="50"/>
  <c r="Z171" i="50"/>
  <c r="Z316" i="50"/>
  <c r="Z312" i="50"/>
  <c r="Z317" i="50"/>
  <c r="Z32" i="50"/>
  <c r="Z295" i="50"/>
  <c r="Z172" i="50"/>
  <c r="Z18" i="50"/>
  <c r="Z296" i="50"/>
  <c r="Z17" i="50"/>
  <c r="Z187" i="50"/>
  <c r="Z30" i="50"/>
  <c r="Z188" i="50"/>
  <c r="Z184" i="50"/>
  <c r="Z19" i="50"/>
  <c r="Z220" i="50"/>
  <c r="Z241" i="50"/>
  <c r="Z46" i="50"/>
  <c r="Z218" i="50"/>
  <c r="Z236" i="50"/>
  <c r="Z49" i="50"/>
  <c r="Z266" i="50"/>
  <c r="Z284" i="50"/>
  <c r="Z116" i="50"/>
  <c r="Z50" i="50"/>
  <c r="Z235" i="50"/>
  <c r="Z119" i="50"/>
  <c r="Z283" i="50"/>
  <c r="Z239" i="50"/>
  <c r="Z122" i="50"/>
  <c r="Z237" i="50"/>
  <c r="Z48" i="50"/>
  <c r="Z282" i="50"/>
  <c r="Z117" i="50"/>
  <c r="Z80" i="50"/>
  <c r="Z263" i="50"/>
  <c r="Z281" i="50"/>
  <c r="Z223" i="50"/>
  <c r="Z224" i="50"/>
  <c r="Z261" i="50"/>
  <c r="Z279" i="50"/>
  <c r="Z267" i="50"/>
  <c r="Z280" i="50"/>
  <c r="Z83" i="50"/>
  <c r="Z262" i="50"/>
  <c r="Z78" i="50"/>
  <c r="Z82" i="50"/>
  <c r="Z221" i="50"/>
  <c r="Z79" i="50"/>
  <c r="Z118" i="50"/>
  <c r="Z47" i="50"/>
  <c r="Z265" i="50"/>
  <c r="Z278" i="50"/>
  <c r="Z121" i="50"/>
  <c r="Z264" i="50"/>
  <c r="Z238" i="50"/>
  <c r="Z44" i="50"/>
  <c r="Z81" i="50"/>
  <c r="Z45" i="50"/>
  <c r="Z120" i="50"/>
  <c r="Z84" i="50"/>
  <c r="Z222" i="50"/>
  <c r="Z240" i="50"/>
  <c r="Z219" i="50"/>
  <c r="Z289" i="50"/>
  <c r="Z165" i="50"/>
  <c r="Z141" i="50"/>
  <c r="Z255" i="50"/>
  <c r="Z307" i="50"/>
  <c r="Z124" i="50"/>
  <c r="Z251" i="50"/>
  <c r="Z157" i="50"/>
  <c r="Z192" i="50"/>
  <c r="Z213" i="50"/>
  <c r="Z149" i="50"/>
  <c r="Z249" i="50"/>
  <c r="Z174" i="50"/>
  <c r="Z106" i="50"/>
  <c r="Z76" i="50"/>
  <c r="Z12" i="50"/>
  <c r="Z111" i="50"/>
  <c r="Z22" i="50"/>
  <c r="Z252" i="50"/>
  <c r="Z123" i="50"/>
  <c r="Z286" i="50"/>
  <c r="Z175" i="50"/>
  <c r="Z53" i="50"/>
  <c r="Z36" i="50"/>
  <c r="Z287" i="50"/>
  <c r="Z214" i="50"/>
  <c r="Z77" i="50"/>
  <c r="Z23" i="50"/>
  <c r="Z306" i="50"/>
  <c r="Z126" i="50"/>
  <c r="Z256" i="50"/>
  <c r="Z125" i="50"/>
  <c r="Z270" i="50"/>
  <c r="Z208" i="50"/>
  <c r="Z234" i="50"/>
  <c r="Z196" i="50"/>
  <c r="Z85" i="50"/>
  <c r="Z57" i="50"/>
  <c r="Z58" i="50"/>
  <c r="Z34" i="50"/>
  <c r="Z60" i="50"/>
  <c r="Z89" i="50"/>
  <c r="Z59" i="50"/>
  <c r="Z194" i="50"/>
  <c r="Z227" i="50"/>
  <c r="Z132" i="50"/>
  <c r="Z285" i="50"/>
  <c r="Z130" i="50"/>
  <c r="Z311" i="50"/>
  <c r="Z215" i="50"/>
  <c r="Z100" i="50"/>
  <c r="Z98" i="50"/>
  <c r="Z56" i="50"/>
  <c r="Z274" i="50"/>
  <c r="Z290" i="50"/>
  <c r="Z128" i="50"/>
  <c r="Z258" i="50"/>
  <c r="Z303" i="50"/>
  <c r="Z193" i="50"/>
  <c r="Z244" i="50"/>
  <c r="Z195" i="50"/>
  <c r="Z199" i="50"/>
  <c r="Z216" i="50"/>
  <c r="Z273" i="50"/>
  <c r="Z191" i="50"/>
  <c r="Z112" i="50"/>
  <c r="Z55" i="50"/>
  <c r="Z104" i="50"/>
  <c r="Z72" i="50"/>
  <c r="Z148" i="50"/>
  <c r="Z291" i="50"/>
  <c r="Z292" i="50"/>
  <c r="Z159" i="50"/>
  <c r="Z101" i="50"/>
  <c r="Z247" i="50"/>
  <c r="Z209" i="50"/>
  <c r="Z114" i="50"/>
  <c r="Z51" i="50"/>
  <c r="Z129" i="50"/>
  <c r="Z226" i="50"/>
  <c r="Z180" i="50"/>
  <c r="Z200" i="50"/>
  <c r="Z163" i="50"/>
  <c r="Z217" i="50"/>
  <c r="Z233" i="50"/>
  <c r="Z183" i="50"/>
  <c r="Z26" i="50"/>
  <c r="Z109" i="50"/>
  <c r="Z68" i="50"/>
  <c r="Z144" i="50"/>
  <c r="Z37" i="50"/>
  <c r="Z14" i="50"/>
  <c r="Z115" i="50"/>
  <c r="Z39" i="50"/>
  <c r="Z305" i="50"/>
  <c r="Z271" i="50"/>
  <c r="Z277" i="50"/>
  <c r="Z140" i="50"/>
  <c r="Z24" i="50"/>
  <c r="Z88" i="50"/>
  <c r="Z142" i="50"/>
  <c r="Z304" i="50"/>
  <c r="Z276" i="50"/>
  <c r="Z294" i="50"/>
  <c r="Z257" i="50"/>
  <c r="Z87" i="50"/>
  <c r="Z160" i="50"/>
  <c r="Z143" i="50"/>
  <c r="Z245" i="50"/>
  <c r="Z211" i="50"/>
  <c r="Z178" i="50"/>
  <c r="Z99" i="50"/>
  <c r="Z147" i="50"/>
  <c r="Z105" i="50"/>
  <c r="Z74" i="50"/>
  <c r="Z176" i="50"/>
  <c r="Z35" i="50"/>
  <c r="Z162" i="50"/>
  <c r="Z42" i="50"/>
  <c r="Z161" i="50"/>
  <c r="Z268" i="50"/>
  <c r="Z302" i="50"/>
  <c r="Z181" i="50"/>
  <c r="Z108" i="50"/>
  <c r="Z13" i="50"/>
  <c r="Z232" i="50"/>
  <c r="Z198" i="50"/>
  <c r="Z73" i="50"/>
  <c r="Z253" i="50"/>
  <c r="Z254" i="50"/>
  <c r="Z269" i="50"/>
  <c r="Z43" i="50"/>
  <c r="Z231" i="50"/>
  <c r="Z250" i="50"/>
  <c r="Z246" i="50"/>
  <c r="Z230" i="50"/>
  <c r="Z166" i="50"/>
  <c r="Z86" i="50"/>
  <c r="Z103" i="50"/>
  <c r="Z75" i="50"/>
  <c r="Z41" i="50"/>
  <c r="Z97" i="50"/>
  <c r="Z275" i="50"/>
  <c r="Z308" i="50"/>
  <c r="Z259" i="50"/>
  <c r="Z272" i="50"/>
  <c r="Z288" i="50"/>
  <c r="Z243" i="50"/>
  <c r="Z177" i="50"/>
  <c r="Z131" i="50"/>
  <c r="Z145" i="50"/>
  <c r="Z310" i="50"/>
  <c r="Z260" i="50"/>
  <c r="Z52" i="50"/>
  <c r="Z197" i="50"/>
  <c r="Z69" i="50"/>
  <c r="Z71" i="50"/>
  <c r="Z146" i="50"/>
  <c r="Z38" i="50"/>
  <c r="Z54" i="50"/>
  <c r="Z309" i="50"/>
  <c r="Z110" i="50"/>
  <c r="Z102" i="50"/>
  <c r="Z127" i="50"/>
  <c r="Z210" i="50"/>
  <c r="Z70" i="50"/>
  <c r="Z228" i="50"/>
  <c r="Z212" i="50"/>
  <c r="Z158" i="50"/>
  <c r="Z229" i="50"/>
  <c r="Z293" i="50"/>
  <c r="Z182" i="50"/>
  <c r="Z113" i="50"/>
  <c r="Z25" i="50"/>
  <c r="Z164" i="50"/>
  <c r="Z40" i="50"/>
  <c r="Z179" i="50"/>
  <c r="Z225" i="50"/>
  <c r="Z107" i="50"/>
  <c r="Z248" i="50"/>
  <c r="Z242" i="50"/>
  <c r="G131" i="50"/>
  <c r="G128" i="50"/>
  <c r="G112" i="50"/>
  <c r="G302" i="50"/>
  <c r="G74" i="50"/>
  <c r="G191" i="50"/>
  <c r="G193" i="50"/>
  <c r="G245" i="50"/>
  <c r="G275" i="50"/>
  <c r="G226" i="50"/>
  <c r="G144" i="50"/>
  <c r="G192" i="50"/>
  <c r="G51" i="50"/>
  <c r="G181" i="50"/>
  <c r="G159" i="50"/>
  <c r="G142" i="50"/>
  <c r="G309" i="50"/>
  <c r="G140" i="50"/>
  <c r="G89" i="50"/>
  <c r="G109" i="50"/>
  <c r="G146" i="50"/>
  <c r="G252" i="50"/>
  <c r="G143" i="50"/>
  <c r="G166" i="50"/>
  <c r="G210" i="50"/>
  <c r="G234" i="50"/>
  <c r="G214" i="50"/>
  <c r="G200" i="50"/>
  <c r="G105" i="50"/>
  <c r="G145" i="50"/>
  <c r="G230" i="50"/>
  <c r="G69" i="50"/>
  <c r="G272" i="50"/>
  <c r="G308" i="50"/>
  <c r="G216" i="50"/>
  <c r="G289" i="50"/>
  <c r="G174" i="50"/>
  <c r="G106" i="50"/>
  <c r="G77" i="50"/>
  <c r="G162" i="50"/>
  <c r="G26" i="50"/>
  <c r="G276" i="50"/>
  <c r="G165" i="50"/>
  <c r="G294" i="50"/>
  <c r="G125" i="50"/>
  <c r="G102" i="50"/>
  <c r="G99" i="50"/>
  <c r="G98" i="50"/>
  <c r="G85" i="50"/>
  <c r="G303" i="50"/>
  <c r="G249" i="50"/>
  <c r="G310" i="50"/>
  <c r="G232" i="50"/>
  <c r="G293" i="50"/>
  <c r="G24" i="50"/>
  <c r="G103" i="50"/>
  <c r="G306" i="50"/>
  <c r="G194" i="50"/>
  <c r="G164" i="50"/>
  <c r="G290" i="50"/>
  <c r="G157" i="50"/>
  <c r="G287" i="50"/>
  <c r="G175" i="50"/>
  <c r="G124" i="50"/>
  <c r="G177" i="50"/>
  <c r="G212" i="50"/>
  <c r="G271" i="50"/>
  <c r="G256" i="50"/>
  <c r="G274" i="50"/>
  <c r="G22" i="50"/>
  <c r="G14" i="50"/>
  <c r="G108" i="50"/>
  <c r="G41" i="50"/>
  <c r="G59" i="50"/>
  <c r="G268" i="50"/>
  <c r="G182" i="50"/>
  <c r="G163" i="50"/>
  <c r="G292" i="50"/>
  <c r="G180" i="50"/>
  <c r="G273" i="50"/>
  <c r="G229" i="50"/>
  <c r="G311" i="50"/>
  <c r="G208" i="50"/>
  <c r="G132" i="50"/>
  <c r="G54" i="50"/>
  <c r="G178" i="50"/>
  <c r="G196" i="50"/>
  <c r="G246" i="50"/>
  <c r="G257" i="50"/>
  <c r="G199" i="50"/>
  <c r="G217" i="50"/>
  <c r="G305" i="50"/>
  <c r="G258" i="50"/>
  <c r="G127" i="50"/>
  <c r="G72" i="50"/>
  <c r="G250" i="50"/>
  <c r="G243" i="50"/>
  <c r="G113" i="50"/>
  <c r="G149" i="50"/>
  <c r="G179" i="50"/>
  <c r="G215" i="50"/>
  <c r="G57" i="50"/>
  <c r="G233" i="50"/>
  <c r="G38" i="50"/>
  <c r="G76" i="50"/>
  <c r="G75" i="50"/>
  <c r="G304" i="50"/>
  <c r="G160" i="50"/>
  <c r="G211" i="50"/>
  <c r="G88" i="50"/>
  <c r="G23" i="50"/>
  <c r="G227" i="50"/>
  <c r="G213" i="50"/>
  <c r="G197" i="50"/>
  <c r="G104" i="50"/>
  <c r="G285" i="50"/>
  <c r="G247" i="50"/>
  <c r="G58" i="50"/>
  <c r="G111" i="50"/>
  <c r="G161" i="50"/>
  <c r="G126" i="50"/>
  <c r="G183" i="50"/>
  <c r="G101" i="50"/>
  <c r="G100" i="50"/>
  <c r="G291" i="50"/>
  <c r="G35" i="50"/>
  <c r="G70" i="50"/>
  <c r="G86" i="50"/>
  <c r="G36" i="50"/>
  <c r="G55" i="50"/>
  <c r="G253" i="50"/>
  <c r="G73" i="50"/>
  <c r="G42" i="50"/>
  <c r="G209" i="50"/>
  <c r="G68" i="50"/>
  <c r="G52" i="50"/>
  <c r="G307" i="50"/>
  <c r="G251" i="50"/>
  <c r="G228" i="50"/>
  <c r="G195" i="50"/>
  <c r="G114" i="50"/>
  <c r="G110" i="50"/>
  <c r="G231" i="50"/>
  <c r="G254" i="50"/>
  <c r="G53" i="50"/>
  <c r="G148" i="50"/>
  <c r="G158" i="50"/>
  <c r="G37" i="50"/>
  <c r="G259" i="50"/>
  <c r="G270" i="50"/>
  <c r="G40" i="50"/>
  <c r="G43" i="50"/>
  <c r="G25" i="50"/>
  <c r="G123" i="50"/>
  <c r="G97" i="50"/>
  <c r="G244" i="50"/>
  <c r="G225" i="50"/>
  <c r="G147" i="50"/>
  <c r="G129" i="50"/>
  <c r="G141" i="50"/>
  <c r="G87" i="50"/>
  <c r="G115" i="50"/>
  <c r="G34" i="50"/>
  <c r="G269" i="50"/>
  <c r="G260" i="50"/>
  <c r="G56" i="50"/>
  <c r="G12" i="50"/>
  <c r="G277" i="50"/>
  <c r="G286" i="50"/>
  <c r="G107" i="50"/>
  <c r="G288" i="50"/>
  <c r="G60" i="50"/>
  <c r="G198" i="50"/>
  <c r="G130" i="50"/>
  <c r="G71" i="50"/>
  <c r="G13" i="50"/>
  <c r="G176" i="50"/>
  <c r="G248" i="50"/>
  <c r="G242" i="50"/>
  <c r="G39" i="50"/>
  <c r="G255" i="50"/>
  <c r="O33" i="50"/>
  <c r="O62" i="50"/>
  <c r="O221" i="50"/>
  <c r="O224" i="50"/>
  <c r="O281" i="50"/>
  <c r="O20" i="50"/>
  <c r="O45" i="50"/>
  <c r="O81" i="50"/>
  <c r="O241" i="50"/>
  <c r="O82" i="50"/>
  <c r="O170" i="50"/>
  <c r="O280" i="50"/>
  <c r="O185" i="50"/>
  <c r="O48" i="50"/>
  <c r="O204" i="50"/>
  <c r="O282" i="50"/>
  <c r="O65" i="50"/>
  <c r="O118" i="50"/>
  <c r="O119" i="50"/>
  <c r="O31" i="50"/>
  <c r="O237" i="50"/>
  <c r="O133" i="50"/>
  <c r="O150" i="50"/>
  <c r="O189" i="50"/>
  <c r="O139" i="50"/>
  <c r="O117" i="50"/>
  <c r="O313" i="50"/>
  <c r="O314" i="50"/>
  <c r="O120" i="50"/>
  <c r="O265" i="50"/>
  <c r="O28" i="50"/>
  <c r="O240" i="50"/>
  <c r="O90" i="50"/>
  <c r="O220" i="50"/>
  <c r="O138" i="50"/>
  <c r="O83" i="50"/>
  <c r="O44" i="50"/>
  <c r="O84" i="50"/>
  <c r="O297" i="50"/>
  <c r="O298" i="50"/>
  <c r="O296" i="50"/>
  <c r="O262" i="50"/>
  <c r="O61" i="50"/>
  <c r="O78" i="50"/>
  <c r="O47" i="50"/>
  <c r="O49" i="50"/>
  <c r="O264" i="50"/>
  <c r="O153" i="50"/>
  <c r="O92" i="50"/>
  <c r="O134" i="50"/>
  <c r="O168" i="50"/>
  <c r="O318" i="50"/>
  <c r="O222" i="50"/>
  <c r="O266" i="50"/>
  <c r="O218" i="50"/>
  <c r="O63" i="50"/>
  <c r="O94" i="50"/>
  <c r="O167" i="50"/>
  <c r="O202" i="50"/>
  <c r="O30" i="50"/>
  <c r="O295" i="50"/>
  <c r="O152" i="50"/>
  <c r="O279" i="50"/>
  <c r="O121" i="50"/>
  <c r="O184" i="50"/>
  <c r="O17" i="50"/>
  <c r="O136" i="50"/>
  <c r="O122" i="50"/>
  <c r="O203" i="50"/>
  <c r="O315" i="50"/>
  <c r="O156" i="50"/>
  <c r="O93" i="50"/>
  <c r="O16" i="50"/>
  <c r="O188" i="50"/>
  <c r="O18" i="50"/>
  <c r="O137" i="50"/>
  <c r="O299" i="50"/>
  <c r="O80" i="50"/>
  <c r="O278" i="50"/>
  <c r="O207" i="50"/>
  <c r="O263" i="50"/>
  <c r="O155" i="50"/>
  <c r="O172" i="50"/>
  <c r="O169" i="50"/>
  <c r="O300" i="50"/>
  <c r="O79" i="50"/>
  <c r="O236" i="50"/>
  <c r="O27" i="50"/>
  <c r="O32" i="50"/>
  <c r="O21" i="50"/>
  <c r="O46" i="50"/>
  <c r="O205" i="50"/>
  <c r="O235" i="50"/>
  <c r="O19" i="50"/>
  <c r="O151" i="50"/>
  <c r="O284" i="50"/>
  <c r="O223" i="50"/>
  <c r="O91" i="50"/>
  <c r="O29" i="50"/>
  <c r="O95" i="50"/>
  <c r="O238" i="50"/>
  <c r="O283" i="50"/>
  <c r="O66" i="50"/>
  <c r="O135" i="50"/>
  <c r="O173" i="50"/>
  <c r="O116" i="50"/>
  <c r="O201" i="50"/>
  <c r="O187" i="50"/>
  <c r="O186" i="50"/>
  <c r="O219" i="50"/>
  <c r="O317" i="50"/>
  <c r="O267" i="50"/>
  <c r="O67" i="50"/>
  <c r="O239" i="50"/>
  <c r="O316" i="50"/>
  <c r="O64" i="50"/>
  <c r="O206" i="50"/>
  <c r="O312" i="50"/>
  <c r="O261" i="50"/>
  <c r="O154" i="50"/>
  <c r="O15" i="50"/>
  <c r="O96" i="50"/>
  <c r="O50" i="50"/>
  <c r="O301" i="50"/>
  <c r="O190" i="50"/>
  <c r="O171" i="50"/>
  <c r="O250" i="50"/>
  <c r="O102" i="50"/>
  <c r="O125" i="50"/>
  <c r="O131" i="50"/>
  <c r="O130" i="50"/>
  <c r="O124" i="50"/>
  <c r="O123" i="50"/>
  <c r="O126" i="50"/>
  <c r="O129" i="50"/>
  <c r="O128" i="50"/>
  <c r="O132" i="50"/>
  <c r="O127" i="50"/>
  <c r="O51" i="50"/>
  <c r="O146" i="50"/>
  <c r="O14" i="50"/>
  <c r="O59" i="50"/>
  <c r="O68" i="50"/>
  <c r="O211" i="50"/>
  <c r="O273" i="50"/>
  <c r="O181" i="50"/>
  <c r="O85" i="50"/>
  <c r="O76" i="50"/>
  <c r="O277" i="50"/>
  <c r="O55" i="50"/>
  <c r="O308" i="50"/>
  <c r="O216" i="50"/>
  <c r="O53" i="50"/>
  <c r="O225" i="50"/>
  <c r="O100" i="50"/>
  <c r="O158" i="50"/>
  <c r="O195" i="50"/>
  <c r="O35" i="50"/>
  <c r="O191" i="50"/>
  <c r="O271" i="50"/>
  <c r="O141" i="50"/>
  <c r="O13" i="50"/>
  <c r="O249" i="50"/>
  <c r="O103" i="50"/>
  <c r="O60" i="50"/>
  <c r="O192" i="50"/>
  <c r="O311" i="50"/>
  <c r="O229" i="50"/>
  <c r="O310" i="50"/>
  <c r="O176" i="50"/>
  <c r="O36" i="50"/>
  <c r="O106" i="50"/>
  <c r="O43" i="50"/>
  <c r="O148" i="50"/>
  <c r="O86" i="50"/>
  <c r="O58" i="50"/>
  <c r="O182" i="50"/>
  <c r="O307" i="50"/>
  <c r="O37" i="50"/>
  <c r="O42" i="50"/>
  <c r="O289" i="50"/>
  <c r="O274" i="50"/>
  <c r="O12" i="50"/>
  <c r="O210" i="50"/>
  <c r="O109" i="50"/>
  <c r="O180" i="50"/>
  <c r="O290" i="50"/>
  <c r="O256" i="50"/>
  <c r="O292" i="50"/>
  <c r="O144" i="50"/>
  <c r="O111" i="50"/>
  <c r="O57" i="50"/>
  <c r="O303" i="50"/>
  <c r="O114" i="50"/>
  <c r="O244" i="50"/>
  <c r="O26" i="50"/>
  <c r="O209" i="50"/>
  <c r="O193" i="50"/>
  <c r="O162" i="50"/>
  <c r="O23" i="50"/>
  <c r="O255" i="50"/>
  <c r="O215" i="50"/>
  <c r="O199" i="50"/>
  <c r="O77" i="50"/>
  <c r="O233" i="50"/>
  <c r="O40" i="50"/>
  <c r="O214" i="50"/>
  <c r="O309" i="50"/>
  <c r="O25" i="50"/>
  <c r="O293" i="50"/>
  <c r="O98" i="50"/>
  <c r="O306" i="50"/>
  <c r="O147" i="50"/>
  <c r="O234" i="50"/>
  <c r="O304" i="50"/>
  <c r="O288" i="50"/>
  <c r="O75" i="50"/>
  <c r="O294" i="50"/>
  <c r="O110" i="50"/>
  <c r="O231" i="50"/>
  <c r="O101" i="50"/>
  <c r="O257" i="50"/>
  <c r="O259" i="50"/>
  <c r="O194" i="50"/>
  <c r="O105" i="50"/>
  <c r="O212" i="50"/>
  <c r="O286" i="50"/>
  <c r="O270" i="50"/>
  <c r="O115" i="50"/>
  <c r="O248" i="50"/>
  <c r="O232" i="50"/>
  <c r="O89" i="50"/>
  <c r="O56" i="50"/>
  <c r="O175" i="50"/>
  <c r="O143" i="50"/>
  <c r="O71" i="50"/>
  <c r="O160" i="50"/>
  <c r="O226" i="50"/>
  <c r="O159" i="50"/>
  <c r="O74" i="50"/>
  <c r="O291" i="50"/>
  <c r="O272" i="50"/>
  <c r="O253" i="50"/>
  <c r="O246" i="50"/>
  <c r="O107" i="50"/>
  <c r="O268" i="50"/>
  <c r="O178" i="50"/>
  <c r="O285" i="50"/>
  <c r="O113" i="50"/>
  <c r="O142" i="50"/>
  <c r="O242" i="50"/>
  <c r="O251" i="50"/>
  <c r="O258" i="50"/>
  <c r="O108" i="50"/>
  <c r="O305" i="50"/>
  <c r="O252" i="50"/>
  <c r="O213" i="50"/>
  <c r="O179" i="50"/>
  <c r="O41" i="50"/>
  <c r="O217" i="50"/>
  <c r="O197" i="50"/>
  <c r="O22" i="50"/>
  <c r="O269" i="50"/>
  <c r="O99" i="50"/>
  <c r="O34" i="50"/>
  <c r="O166" i="50"/>
  <c r="O302" i="50"/>
  <c r="O228" i="50"/>
  <c r="O275" i="50"/>
  <c r="O161" i="50"/>
  <c r="O276" i="50"/>
  <c r="O140" i="50"/>
  <c r="O69" i="50"/>
  <c r="O145" i="50"/>
  <c r="O245" i="50"/>
  <c r="O104" i="50"/>
  <c r="O87" i="50"/>
  <c r="O54" i="50"/>
  <c r="O227" i="50"/>
  <c r="O88" i="50"/>
  <c r="O157" i="50"/>
  <c r="O260" i="50"/>
  <c r="O52" i="50"/>
  <c r="O39" i="50"/>
  <c r="O247" i="50"/>
  <c r="O97" i="50"/>
  <c r="O230" i="50"/>
  <c r="O165" i="50"/>
  <c r="O164" i="50"/>
  <c r="O208" i="50"/>
  <c r="O149" i="50"/>
  <c r="O72" i="50"/>
  <c r="O287" i="50"/>
  <c r="O254" i="50"/>
  <c r="O73" i="50"/>
  <c r="O243" i="50"/>
  <c r="O24" i="50"/>
  <c r="O183" i="50"/>
  <c r="O38" i="50"/>
  <c r="O174" i="50"/>
  <c r="O196" i="50"/>
  <c r="O112" i="50"/>
  <c r="O163" i="50"/>
  <c r="O200" i="50"/>
  <c r="O177" i="50"/>
  <c r="O198" i="50"/>
  <c r="O70" i="50"/>
  <c r="X80" i="50"/>
  <c r="X172" i="50"/>
  <c r="X205" i="50"/>
  <c r="X137" i="50"/>
  <c r="X96" i="50"/>
  <c r="X301" i="50"/>
  <c r="X65" i="50"/>
  <c r="X318" i="50"/>
  <c r="X207" i="50"/>
  <c r="X171" i="50"/>
  <c r="X298" i="50"/>
  <c r="X62" i="50"/>
  <c r="X95" i="50"/>
  <c r="X314" i="50"/>
  <c r="X295" i="50"/>
  <c r="X66" i="50"/>
  <c r="X170" i="50"/>
  <c r="X135" i="50"/>
  <c r="X139" i="50"/>
  <c r="X173" i="50"/>
  <c r="X81" i="50"/>
  <c r="X317" i="50"/>
  <c r="X67" i="50"/>
  <c r="X299" i="50"/>
  <c r="X133" i="50"/>
  <c r="X188" i="50"/>
  <c r="X169" i="50"/>
  <c r="X84" i="50"/>
  <c r="X315" i="50"/>
  <c r="X136" i="50"/>
  <c r="X312" i="50"/>
  <c r="X184" i="50"/>
  <c r="X316" i="50"/>
  <c r="X187" i="50"/>
  <c r="X313" i="50"/>
  <c r="X94" i="50"/>
  <c r="X167" i="50"/>
  <c r="X82" i="50"/>
  <c r="X90" i="50"/>
  <c r="X79" i="50"/>
  <c r="X93" i="50"/>
  <c r="X168" i="50"/>
  <c r="X83" i="50"/>
  <c r="X138" i="50"/>
  <c r="X185" i="50"/>
  <c r="X201" i="50"/>
  <c r="X92" i="50"/>
  <c r="X202" i="50"/>
  <c r="X300" i="50"/>
  <c r="X64" i="50"/>
  <c r="X297" i="50"/>
  <c r="X63" i="50"/>
  <c r="X189" i="50"/>
  <c r="X204" i="50"/>
  <c r="X186" i="50"/>
  <c r="X61" i="50"/>
  <c r="X296" i="50"/>
  <c r="X91" i="50"/>
  <c r="X190" i="50"/>
  <c r="X134" i="50"/>
  <c r="X206" i="50"/>
  <c r="X203" i="50"/>
  <c r="X78" i="50"/>
  <c r="X154" i="50"/>
  <c r="X221" i="50"/>
  <c r="X118" i="50"/>
  <c r="X280" i="50"/>
  <c r="X261" i="50"/>
  <c r="X120" i="50"/>
  <c r="X151" i="50"/>
  <c r="X30" i="50"/>
  <c r="X236" i="50"/>
  <c r="X239" i="50"/>
  <c r="X156" i="50"/>
  <c r="X28" i="50"/>
  <c r="X47" i="50"/>
  <c r="X33" i="50"/>
  <c r="X237" i="50"/>
  <c r="X266" i="50"/>
  <c r="X32" i="50"/>
  <c r="X279" i="50"/>
  <c r="X222" i="50"/>
  <c r="X220" i="50"/>
  <c r="X122" i="50"/>
  <c r="X284" i="50"/>
  <c r="X264" i="50"/>
  <c r="X218" i="50"/>
  <c r="X152" i="50"/>
  <c r="X31" i="50"/>
  <c r="X219" i="50"/>
  <c r="X48" i="50"/>
  <c r="X235" i="50"/>
  <c r="X240" i="50"/>
  <c r="X267" i="50"/>
  <c r="X20" i="50"/>
  <c r="X150" i="50"/>
  <c r="X282" i="50"/>
  <c r="X49" i="50"/>
  <c r="X45" i="50"/>
  <c r="X44" i="50"/>
  <c r="X50" i="50"/>
  <c r="X262" i="50"/>
  <c r="X223" i="50"/>
  <c r="X155" i="50"/>
  <c r="X265" i="50"/>
  <c r="X29" i="50"/>
  <c r="X241" i="50"/>
  <c r="X18" i="50"/>
  <c r="X116" i="50"/>
  <c r="X278" i="50"/>
  <c r="X121" i="50"/>
  <c r="X283" i="50"/>
  <c r="X17" i="50"/>
  <c r="X27" i="50"/>
  <c r="X119" i="50"/>
  <c r="X281" i="50"/>
  <c r="X46" i="50"/>
  <c r="X117" i="50"/>
  <c r="X224" i="50"/>
  <c r="X19" i="50"/>
  <c r="X238" i="50"/>
  <c r="X263" i="50"/>
  <c r="X153" i="50"/>
  <c r="X16" i="50"/>
  <c r="X21" i="50"/>
  <c r="X15" i="50"/>
  <c r="X125" i="50"/>
  <c r="X306" i="50"/>
  <c r="X302" i="50"/>
  <c r="X24" i="50"/>
  <c r="X212" i="50"/>
  <c r="X254" i="50"/>
  <c r="X310" i="50"/>
  <c r="X200" i="50"/>
  <c r="X35" i="50"/>
  <c r="X230" i="50"/>
  <c r="X243" i="50"/>
  <c r="X229" i="50"/>
  <c r="X227" i="50"/>
  <c r="X183" i="50"/>
  <c r="X166" i="50"/>
  <c r="X111" i="50"/>
  <c r="X73" i="50"/>
  <c r="X36" i="50"/>
  <c r="X159" i="50"/>
  <c r="X26" i="50"/>
  <c r="X75" i="50"/>
  <c r="X54" i="50"/>
  <c r="X23" i="50"/>
  <c r="X140" i="50"/>
  <c r="X131" i="50"/>
  <c r="X231" i="50"/>
  <c r="X260" i="50"/>
  <c r="X258" i="50"/>
  <c r="X157" i="50"/>
  <c r="X248" i="50"/>
  <c r="X289" i="50"/>
  <c r="X253" i="50"/>
  <c r="X257" i="50"/>
  <c r="X233" i="50"/>
  <c r="X89" i="50"/>
  <c r="X180" i="50"/>
  <c r="X211" i="50"/>
  <c r="X199" i="50"/>
  <c r="X146" i="50"/>
  <c r="X42" i="50"/>
  <c r="X247" i="50"/>
  <c r="X40" i="50"/>
  <c r="X161" i="50"/>
  <c r="X101" i="50"/>
  <c r="X181" i="50"/>
  <c r="X141" i="50"/>
  <c r="X55" i="50"/>
  <c r="X34" i="50"/>
  <c r="X72" i="50"/>
  <c r="X105" i="50"/>
  <c r="X273" i="50"/>
  <c r="X165" i="50"/>
  <c r="X162" i="50"/>
  <c r="X303" i="50"/>
  <c r="X86" i="50"/>
  <c r="X208" i="50"/>
  <c r="X99" i="50"/>
  <c r="X53" i="50"/>
  <c r="X294" i="50"/>
  <c r="X309" i="50"/>
  <c r="X234" i="50"/>
  <c r="X195" i="50"/>
  <c r="X217" i="50"/>
  <c r="X249" i="50"/>
  <c r="X215" i="50"/>
  <c r="X197" i="50"/>
  <c r="X110" i="50"/>
  <c r="X43" i="50"/>
  <c r="X246" i="50"/>
  <c r="X210" i="50"/>
  <c r="X163" i="50"/>
  <c r="X56" i="50"/>
  <c r="X39" i="50"/>
  <c r="X108" i="50"/>
  <c r="X74" i="50"/>
  <c r="X51" i="50"/>
  <c r="X242" i="50"/>
  <c r="X286" i="50"/>
  <c r="X272" i="50"/>
  <c r="X124" i="50"/>
  <c r="X158" i="50"/>
  <c r="X256" i="50"/>
  <c r="X104" i="50"/>
  <c r="X307" i="50"/>
  <c r="X126" i="50"/>
  <c r="X311" i="50"/>
  <c r="X252" i="50"/>
  <c r="X268" i="50"/>
  <c r="X226" i="50"/>
  <c r="X216" i="50"/>
  <c r="X228" i="50"/>
  <c r="X147" i="50"/>
  <c r="X178" i="50"/>
  <c r="X98" i="50"/>
  <c r="X13" i="50"/>
  <c r="X103" i="50"/>
  <c r="X69" i="50"/>
  <c r="X25" i="50"/>
  <c r="X285" i="50"/>
  <c r="X259" i="50"/>
  <c r="X232" i="50"/>
  <c r="X87" i="50"/>
  <c r="X149" i="50"/>
  <c r="X68" i="50"/>
  <c r="X293" i="50"/>
  <c r="X305" i="50"/>
  <c r="X196" i="50"/>
  <c r="X194" i="50"/>
  <c r="X38" i="50"/>
  <c r="X123" i="50"/>
  <c r="X129" i="50"/>
  <c r="X269" i="50"/>
  <c r="X127" i="50"/>
  <c r="X250" i="50"/>
  <c r="X213" i="50"/>
  <c r="X182" i="50"/>
  <c r="X175" i="50"/>
  <c r="X77" i="50"/>
  <c r="X114" i="50"/>
  <c r="X52" i="50"/>
  <c r="X58" i="50"/>
  <c r="X142" i="50"/>
  <c r="X102" i="50"/>
  <c r="X292" i="50"/>
  <c r="X276" i="50"/>
  <c r="X191" i="50"/>
  <c r="X144" i="50"/>
  <c r="X148" i="50"/>
  <c r="X22" i="50"/>
  <c r="X209" i="50"/>
  <c r="X308" i="50"/>
  <c r="X277" i="50"/>
  <c r="X275" i="50"/>
  <c r="X290" i="50"/>
  <c r="X271" i="50"/>
  <c r="X214" i="50"/>
  <c r="X113" i="50"/>
  <c r="X245" i="50"/>
  <c r="X106" i="50"/>
  <c r="X97" i="50"/>
  <c r="X176" i="50"/>
  <c r="X164" i="50"/>
  <c r="X179" i="50"/>
  <c r="X109" i="50"/>
  <c r="X76" i="50"/>
  <c r="X255" i="50"/>
  <c r="X174" i="50"/>
  <c r="X59" i="50"/>
  <c r="X100" i="50"/>
  <c r="X304" i="50"/>
  <c r="X160" i="50"/>
  <c r="X192" i="50"/>
  <c r="X107" i="50"/>
  <c r="X270" i="50"/>
  <c r="X225" i="50"/>
  <c r="X37" i="50"/>
  <c r="X177" i="50"/>
  <c r="X291" i="50"/>
  <c r="X60" i="50"/>
  <c r="X88" i="50"/>
  <c r="X112" i="50"/>
  <c r="X12" i="50"/>
  <c r="X251" i="50"/>
  <c r="X143" i="50"/>
  <c r="X132" i="50"/>
  <c r="X41" i="50"/>
  <c r="X287" i="50"/>
  <c r="X14" i="50"/>
  <c r="X85" i="50"/>
  <c r="X71" i="50"/>
  <c r="X70" i="50"/>
  <c r="X274" i="50"/>
  <c r="X128" i="50"/>
  <c r="X130" i="50"/>
  <c r="X288" i="50"/>
  <c r="X198" i="50"/>
  <c r="X193" i="50"/>
  <c r="X115" i="50"/>
  <c r="X244" i="50"/>
  <c r="X57" i="50"/>
  <c r="X145" i="50"/>
  <c r="H105" i="50"/>
  <c r="H285" i="50"/>
  <c r="H310" i="50"/>
  <c r="H246" i="50"/>
  <c r="H232" i="50"/>
  <c r="H60" i="50"/>
  <c r="H293" i="50"/>
  <c r="H59" i="50"/>
  <c r="H231" i="50"/>
  <c r="H182" i="50"/>
  <c r="H126" i="50"/>
  <c r="H38" i="50"/>
  <c r="H164" i="50"/>
  <c r="H106" i="50"/>
  <c r="H129" i="50"/>
  <c r="H100" i="50"/>
  <c r="H71" i="50"/>
  <c r="H37" i="50"/>
  <c r="H276" i="50"/>
  <c r="H294" i="50"/>
  <c r="H99" i="50"/>
  <c r="H249" i="50"/>
  <c r="H176" i="50"/>
  <c r="H255" i="50"/>
  <c r="H147" i="50"/>
  <c r="H111" i="50"/>
  <c r="H292" i="50"/>
  <c r="H306" i="50"/>
  <c r="H180" i="50"/>
  <c r="H194" i="50"/>
  <c r="H208" i="50"/>
  <c r="H175" i="50"/>
  <c r="H101" i="50"/>
  <c r="H304" i="50"/>
  <c r="H177" i="50"/>
  <c r="H89" i="50"/>
  <c r="H127" i="50"/>
  <c r="H165" i="50"/>
  <c r="H277" i="50"/>
  <c r="H225" i="50"/>
  <c r="H145" i="50"/>
  <c r="H196" i="50"/>
  <c r="H110" i="50"/>
  <c r="H199" i="50"/>
  <c r="H275" i="50"/>
  <c r="H144" i="50"/>
  <c r="H51" i="50"/>
  <c r="H217" i="50"/>
  <c r="H311" i="50"/>
  <c r="H159" i="50"/>
  <c r="H25" i="50"/>
  <c r="H260" i="50"/>
  <c r="H305" i="50"/>
  <c r="H132" i="50"/>
  <c r="H36" i="50"/>
  <c r="H178" i="50"/>
  <c r="H85" i="50"/>
  <c r="H243" i="50"/>
  <c r="H303" i="50"/>
  <c r="H58" i="50"/>
  <c r="H230" i="50"/>
  <c r="H307" i="50"/>
  <c r="H128" i="50"/>
  <c r="H112" i="50"/>
  <c r="H113" i="50"/>
  <c r="H103" i="50"/>
  <c r="H149" i="50"/>
  <c r="H183" i="50"/>
  <c r="H39" i="50"/>
  <c r="H233" i="50"/>
  <c r="H289" i="50"/>
  <c r="H162" i="50"/>
  <c r="H291" i="50"/>
  <c r="H124" i="50"/>
  <c r="H160" i="50"/>
  <c r="H212" i="50"/>
  <c r="H259" i="50"/>
  <c r="H146" i="50"/>
  <c r="H234" i="50"/>
  <c r="H115" i="50"/>
  <c r="H56" i="50"/>
  <c r="H43" i="50"/>
  <c r="H34" i="50"/>
  <c r="H24" i="50"/>
  <c r="H74" i="50"/>
  <c r="H268" i="50"/>
  <c r="H215" i="50"/>
  <c r="H148" i="50"/>
  <c r="H77" i="50"/>
  <c r="H290" i="50"/>
  <c r="H242" i="50"/>
  <c r="H211" i="50"/>
  <c r="H109" i="50"/>
  <c r="H271" i="50"/>
  <c r="H40" i="50"/>
  <c r="H102" i="50"/>
  <c r="H213" i="50"/>
  <c r="H247" i="50"/>
  <c r="H257" i="50"/>
  <c r="H69" i="50"/>
  <c r="H161" i="50"/>
  <c r="H174" i="50"/>
  <c r="H35" i="50"/>
  <c r="H166" i="50"/>
  <c r="H72" i="50"/>
  <c r="H253" i="50"/>
  <c r="H214" i="50"/>
  <c r="H42" i="50"/>
  <c r="H209" i="50"/>
  <c r="H123" i="50"/>
  <c r="H179" i="50"/>
  <c r="H181" i="50"/>
  <c r="H76" i="50"/>
  <c r="H75" i="50"/>
  <c r="H142" i="50"/>
  <c r="H251" i="50"/>
  <c r="H140" i="50"/>
  <c r="H258" i="50"/>
  <c r="H228" i="50"/>
  <c r="H210" i="50"/>
  <c r="H227" i="50"/>
  <c r="H114" i="50"/>
  <c r="H131" i="50"/>
  <c r="H108" i="50"/>
  <c r="H272" i="50"/>
  <c r="H245" i="50"/>
  <c r="H308" i="50"/>
  <c r="H216" i="50"/>
  <c r="H287" i="50"/>
  <c r="H130" i="50"/>
  <c r="H87" i="50"/>
  <c r="H70" i="50"/>
  <c r="H23" i="50"/>
  <c r="H73" i="50"/>
  <c r="H200" i="50"/>
  <c r="H248" i="50"/>
  <c r="H12" i="50"/>
  <c r="H13" i="50"/>
  <c r="H269" i="50"/>
  <c r="H244" i="50"/>
  <c r="H68" i="50"/>
  <c r="H52" i="50"/>
  <c r="H41" i="50"/>
  <c r="H191" i="50"/>
  <c r="H193" i="50"/>
  <c r="H163" i="50"/>
  <c r="H198" i="50"/>
  <c r="H157" i="50"/>
  <c r="H107" i="50"/>
  <c r="H288" i="50"/>
  <c r="H141" i="50"/>
  <c r="H54" i="50"/>
  <c r="H252" i="50"/>
  <c r="H143" i="50"/>
  <c r="H195" i="50"/>
  <c r="H104" i="50"/>
  <c r="H229" i="50"/>
  <c r="H309" i="50"/>
  <c r="H192" i="50"/>
  <c r="H125" i="50"/>
  <c r="H286" i="50"/>
  <c r="H53" i="50"/>
  <c r="H97" i="50"/>
  <c r="H88" i="50"/>
  <c r="H55" i="50"/>
  <c r="H98" i="50"/>
  <c r="H14" i="50"/>
  <c r="H226" i="50"/>
  <c r="H197" i="50"/>
  <c r="H302" i="50"/>
  <c r="H254" i="50"/>
  <c r="H158" i="50"/>
  <c r="H256" i="50"/>
  <c r="H270" i="50"/>
  <c r="H22" i="50"/>
  <c r="H273" i="50"/>
  <c r="H86" i="50"/>
  <c r="H274" i="50"/>
  <c r="H250" i="50"/>
  <c r="H57" i="50"/>
  <c r="H26" i="50"/>
  <c r="P171" i="50"/>
  <c r="P221" i="50"/>
  <c r="P265" i="50"/>
  <c r="P168" i="50"/>
  <c r="P282" i="50"/>
  <c r="P134" i="50"/>
  <c r="P16" i="50"/>
  <c r="P49" i="50"/>
  <c r="P205" i="50"/>
  <c r="P284" i="50"/>
  <c r="P133" i="50"/>
  <c r="P154" i="50"/>
  <c r="P219" i="50"/>
  <c r="P48" i="50"/>
  <c r="P167" i="50"/>
  <c r="P155" i="50"/>
  <c r="P236" i="50"/>
  <c r="P17" i="50"/>
  <c r="P222" i="50"/>
  <c r="P241" i="50"/>
  <c r="P313" i="50"/>
  <c r="P298" i="50"/>
  <c r="P28" i="50"/>
  <c r="P220" i="50"/>
  <c r="P173" i="50"/>
  <c r="P235" i="50"/>
  <c r="P80" i="50"/>
  <c r="P65" i="50"/>
  <c r="P138" i="50"/>
  <c r="P151" i="50"/>
  <c r="P201" i="50"/>
  <c r="P297" i="50"/>
  <c r="P61" i="50"/>
  <c r="P32" i="50"/>
  <c r="P64" i="50"/>
  <c r="P279" i="50"/>
  <c r="P50" i="50"/>
  <c r="P312" i="50"/>
  <c r="P261" i="50"/>
  <c r="P187" i="50"/>
  <c r="P295" i="50"/>
  <c r="P156" i="50"/>
  <c r="P278" i="50"/>
  <c r="P184" i="50"/>
  <c r="P240" i="50"/>
  <c r="P95" i="50"/>
  <c r="P96" i="50"/>
  <c r="P45" i="50"/>
  <c r="P33" i="50"/>
  <c r="P20" i="50"/>
  <c r="P63" i="50"/>
  <c r="P204" i="50"/>
  <c r="P299" i="50"/>
  <c r="P78" i="50"/>
  <c r="P281" i="50"/>
  <c r="P44" i="50"/>
  <c r="P266" i="50"/>
  <c r="P117" i="50"/>
  <c r="P262" i="50"/>
  <c r="P202" i="50"/>
  <c r="P19" i="50"/>
  <c r="P296" i="50"/>
  <c r="P137" i="50"/>
  <c r="P300" i="50"/>
  <c r="P188" i="50"/>
  <c r="P79" i="50"/>
  <c r="P116" i="50"/>
  <c r="P62" i="50"/>
  <c r="P317" i="50"/>
  <c r="P21" i="50"/>
  <c r="P263" i="50"/>
  <c r="P93" i="50"/>
  <c r="P91" i="50"/>
  <c r="P119" i="50"/>
  <c r="P66" i="50"/>
  <c r="P83" i="50"/>
  <c r="P120" i="50"/>
  <c r="P84" i="50"/>
  <c r="P31" i="50"/>
  <c r="P189" i="50"/>
  <c r="P280" i="50"/>
  <c r="P237" i="50"/>
  <c r="P92" i="50"/>
  <c r="P47" i="50"/>
  <c r="P94" i="50"/>
  <c r="P223" i="50"/>
  <c r="P190" i="50"/>
  <c r="P81" i="50"/>
  <c r="P238" i="50"/>
  <c r="P118" i="50"/>
  <c r="P152" i="50"/>
  <c r="P135" i="50"/>
  <c r="P170" i="50"/>
  <c r="P122" i="50"/>
  <c r="P206" i="50"/>
  <c r="P27" i="50"/>
  <c r="P283" i="50"/>
  <c r="P239" i="50"/>
  <c r="P224" i="50"/>
  <c r="P46" i="50"/>
  <c r="P185" i="50"/>
  <c r="P172" i="50"/>
  <c r="P207" i="50"/>
  <c r="P90" i="50"/>
  <c r="P264" i="50"/>
  <c r="P136" i="50"/>
  <c r="P82" i="50"/>
  <c r="P67" i="50"/>
  <c r="P169" i="50"/>
  <c r="P316" i="50"/>
  <c r="P267" i="50"/>
  <c r="P30" i="50"/>
  <c r="P153" i="50"/>
  <c r="P314" i="50"/>
  <c r="P121" i="50"/>
  <c r="P139" i="50"/>
  <c r="P29" i="50"/>
  <c r="P18" i="50"/>
  <c r="P218" i="50"/>
  <c r="P301" i="50"/>
  <c r="P318" i="50"/>
  <c r="P186" i="50"/>
  <c r="P15" i="50"/>
  <c r="P203" i="50"/>
  <c r="P315" i="50"/>
  <c r="P150" i="50"/>
  <c r="P250" i="50"/>
  <c r="P102" i="50"/>
  <c r="P128" i="50"/>
  <c r="P127" i="50"/>
  <c r="P123" i="50"/>
  <c r="P129" i="50"/>
  <c r="P131" i="50"/>
  <c r="P124" i="50"/>
  <c r="P126" i="50"/>
  <c r="P130" i="50"/>
  <c r="P132" i="50"/>
  <c r="P125" i="50"/>
  <c r="P182" i="50"/>
  <c r="P159" i="50"/>
  <c r="P227" i="50"/>
  <c r="P39" i="50"/>
  <c r="P107" i="50"/>
  <c r="P57" i="50"/>
  <c r="P35" i="50"/>
  <c r="P42" i="50"/>
  <c r="P196" i="50"/>
  <c r="P191" i="50"/>
  <c r="P114" i="50"/>
  <c r="P160" i="50"/>
  <c r="P309" i="50"/>
  <c r="P157" i="50"/>
  <c r="P286" i="50"/>
  <c r="P85" i="50"/>
  <c r="P277" i="50"/>
  <c r="P72" i="50"/>
  <c r="P178" i="50"/>
  <c r="P181" i="50"/>
  <c r="P287" i="50"/>
  <c r="P247" i="50"/>
  <c r="P112" i="50"/>
  <c r="P110" i="50"/>
  <c r="P228" i="50"/>
  <c r="P174" i="50"/>
  <c r="P249" i="50"/>
  <c r="P105" i="50"/>
  <c r="P192" i="50"/>
  <c r="P276" i="50"/>
  <c r="P254" i="50"/>
  <c r="P268" i="50"/>
  <c r="P229" i="50"/>
  <c r="P226" i="50"/>
  <c r="P176" i="50"/>
  <c r="P197" i="50"/>
  <c r="P251" i="50"/>
  <c r="P311" i="50"/>
  <c r="P143" i="50"/>
  <c r="P108" i="50"/>
  <c r="P259" i="50"/>
  <c r="P13" i="50"/>
  <c r="P146" i="50"/>
  <c r="P177" i="50"/>
  <c r="P36" i="50"/>
  <c r="P111" i="50"/>
  <c r="P260" i="50"/>
  <c r="P77" i="50"/>
  <c r="P52" i="50"/>
  <c r="P166" i="50"/>
  <c r="P12" i="50"/>
  <c r="P88" i="50"/>
  <c r="P302" i="50"/>
  <c r="P142" i="50"/>
  <c r="P34" i="50"/>
  <c r="P14" i="50"/>
  <c r="P59" i="50"/>
  <c r="P37" i="50"/>
  <c r="P109" i="50"/>
  <c r="P97" i="50"/>
  <c r="P225" i="50"/>
  <c r="P101" i="50"/>
  <c r="P164" i="50"/>
  <c r="P175" i="50"/>
  <c r="P26" i="50"/>
  <c r="P60" i="50"/>
  <c r="P194" i="50"/>
  <c r="P200" i="50"/>
  <c r="P144" i="50"/>
  <c r="P183" i="50"/>
  <c r="P73" i="50"/>
  <c r="P272" i="50"/>
  <c r="P22" i="50"/>
  <c r="P275" i="50"/>
  <c r="P293" i="50"/>
  <c r="P89" i="50"/>
  <c r="P270" i="50"/>
  <c r="P305" i="50"/>
  <c r="P242" i="50"/>
  <c r="P115" i="50"/>
  <c r="P58" i="50"/>
  <c r="P269" i="50"/>
  <c r="P208" i="50"/>
  <c r="P306" i="50"/>
  <c r="P25" i="50"/>
  <c r="P113" i="50"/>
  <c r="P271" i="50"/>
  <c r="P69" i="50"/>
  <c r="P310" i="50"/>
  <c r="P43" i="50"/>
  <c r="P158" i="50"/>
  <c r="P87" i="50"/>
  <c r="P99" i="50"/>
  <c r="P162" i="50"/>
  <c r="P55" i="50"/>
  <c r="P71" i="50"/>
  <c r="P179" i="50"/>
  <c r="P210" i="50"/>
  <c r="P209" i="50"/>
  <c r="P98" i="50"/>
  <c r="P243" i="50"/>
  <c r="P304" i="50"/>
  <c r="P106" i="50"/>
  <c r="P211" i="50"/>
  <c r="P244" i="50"/>
  <c r="P148" i="50"/>
  <c r="P180" i="50"/>
  <c r="P147" i="50"/>
  <c r="P232" i="50"/>
  <c r="P216" i="50"/>
  <c r="P53" i="50"/>
  <c r="P56" i="50"/>
  <c r="P193" i="50"/>
  <c r="P255" i="50"/>
  <c r="P76" i="50"/>
  <c r="P199" i="50"/>
  <c r="P248" i="50"/>
  <c r="P252" i="50"/>
  <c r="P212" i="50"/>
  <c r="P54" i="50"/>
  <c r="P103" i="50"/>
  <c r="P41" i="50"/>
  <c r="P100" i="50"/>
  <c r="P195" i="50"/>
  <c r="P145" i="50"/>
  <c r="P68" i="50"/>
  <c r="P51" i="50"/>
  <c r="P289" i="50"/>
  <c r="P198" i="50"/>
  <c r="P288" i="50"/>
  <c r="P104" i="50"/>
  <c r="P303" i="50"/>
  <c r="P74" i="50"/>
  <c r="P163" i="50"/>
  <c r="P245" i="50"/>
  <c r="P285" i="50"/>
  <c r="P38" i="50"/>
  <c r="P23" i="50"/>
  <c r="P246" i="50"/>
  <c r="P258" i="50"/>
  <c r="P75" i="50"/>
  <c r="P140" i="50"/>
  <c r="P253" i="50"/>
  <c r="P70" i="50"/>
  <c r="P86" i="50"/>
  <c r="P149" i="50"/>
  <c r="P215" i="50"/>
  <c r="P161" i="50"/>
  <c r="P165" i="50"/>
  <c r="P307" i="50"/>
  <c r="P233" i="50"/>
  <c r="P217" i="50"/>
  <c r="P40" i="50"/>
  <c r="P141" i="50"/>
  <c r="P24" i="50"/>
  <c r="AA127" i="50"/>
  <c r="AA126" i="50"/>
  <c r="AA131" i="50"/>
  <c r="AA132" i="50"/>
  <c r="AA123" i="50"/>
  <c r="AA128" i="50"/>
  <c r="AA129" i="50"/>
  <c r="AA124" i="50"/>
  <c r="AA130" i="50"/>
  <c r="AA125" i="50"/>
  <c r="AA260" i="50"/>
  <c r="AA233" i="50"/>
  <c r="AA242" i="50"/>
  <c r="AA174" i="50"/>
  <c r="AA106" i="50"/>
  <c r="AA25" i="50"/>
  <c r="AA254" i="50"/>
  <c r="AA276" i="50"/>
  <c r="AA85" i="50"/>
  <c r="AA217" i="50"/>
  <c r="AA164" i="50"/>
  <c r="AA143" i="50"/>
  <c r="AA102" i="50"/>
  <c r="AA34" i="50"/>
  <c r="AA70" i="50"/>
  <c r="AA57" i="50"/>
  <c r="AA259" i="50"/>
  <c r="AA256" i="50"/>
  <c r="AA72" i="50"/>
  <c r="AA88" i="50"/>
  <c r="AA273" i="50"/>
  <c r="AA234" i="50"/>
  <c r="AA181" i="50"/>
  <c r="AA107" i="50"/>
  <c r="AA149" i="50"/>
  <c r="AA112" i="50"/>
  <c r="AA307" i="50"/>
  <c r="AA305" i="50"/>
  <c r="AA270" i="50"/>
  <c r="AA113" i="50"/>
  <c r="AA176" i="50"/>
  <c r="AA226" i="50"/>
  <c r="AA159" i="50"/>
  <c r="AA103" i="50"/>
  <c r="AA77" i="50"/>
  <c r="AA147" i="50"/>
  <c r="AA141" i="50"/>
  <c r="AA54" i="50"/>
  <c r="AA73" i="50"/>
  <c r="AA38" i="50"/>
  <c r="AA110" i="50"/>
  <c r="AA69" i="50"/>
  <c r="AA26" i="50"/>
  <c r="AA257" i="50"/>
  <c r="AA111" i="50"/>
  <c r="AA309" i="50"/>
  <c r="AA216" i="50"/>
  <c r="AA165" i="50"/>
  <c r="AA40" i="50"/>
  <c r="AA310" i="50"/>
  <c r="AA160" i="50"/>
  <c r="AA244" i="50"/>
  <c r="AA178" i="50"/>
  <c r="AA114" i="50"/>
  <c r="AA229" i="50"/>
  <c r="AA43" i="50"/>
  <c r="AA12" i="50"/>
  <c r="AA99" i="50"/>
  <c r="AA58" i="50"/>
  <c r="AA98" i="50"/>
  <c r="AA52" i="50"/>
  <c r="AA51" i="50"/>
  <c r="AA268" i="50"/>
  <c r="AA161" i="50"/>
  <c r="AA74" i="50"/>
  <c r="AA163" i="50"/>
  <c r="AA42" i="50"/>
  <c r="AA306" i="50"/>
  <c r="AA303" i="50"/>
  <c r="AA275" i="50"/>
  <c r="AA277" i="50"/>
  <c r="AA247" i="50"/>
  <c r="AA232" i="50"/>
  <c r="AA214" i="50"/>
  <c r="AA208" i="50"/>
  <c r="AA225" i="50"/>
  <c r="AA145" i="50"/>
  <c r="AA60" i="50"/>
  <c r="AA175" i="50"/>
  <c r="AA109" i="50"/>
  <c r="AA97" i="50"/>
  <c r="AA140" i="50"/>
  <c r="AA76" i="50"/>
  <c r="AA53" i="50"/>
  <c r="AA59" i="50"/>
  <c r="AA250" i="50"/>
  <c r="AA177" i="50"/>
  <c r="AA258" i="50"/>
  <c r="AA274" i="50"/>
  <c r="AA308" i="50"/>
  <c r="AA272" i="50"/>
  <c r="AA255" i="50"/>
  <c r="AA246" i="50"/>
  <c r="AA210" i="50"/>
  <c r="AA166" i="50"/>
  <c r="AA86" i="50"/>
  <c r="AA183" i="50"/>
  <c r="AA146" i="50"/>
  <c r="AA243" i="50"/>
  <c r="AA104" i="50"/>
  <c r="AA231" i="50"/>
  <c r="AA100" i="50"/>
  <c r="AA162" i="50"/>
  <c r="AA115" i="50"/>
  <c r="AA249" i="50"/>
  <c r="AA211" i="50"/>
  <c r="AA41" i="50"/>
  <c r="AA179" i="50"/>
  <c r="AA13" i="50"/>
  <c r="AA304" i="50"/>
  <c r="AA271" i="50"/>
  <c r="AA253" i="50"/>
  <c r="AA245" i="50"/>
  <c r="AA227" i="50"/>
  <c r="AA215" i="50"/>
  <c r="AA212" i="50"/>
  <c r="AA230" i="50"/>
  <c r="AA35" i="50"/>
  <c r="AA228" i="50"/>
  <c r="AA105" i="50"/>
  <c r="AA180" i="50"/>
  <c r="AA144" i="50"/>
  <c r="AA68" i="50"/>
  <c r="AA24" i="50"/>
  <c r="AA14" i="50"/>
  <c r="AA23" i="50"/>
  <c r="AA269" i="50"/>
  <c r="AA157" i="50"/>
  <c r="AA108" i="50"/>
  <c r="AA55" i="50"/>
  <c r="AA39" i="50"/>
  <c r="AA56" i="50"/>
  <c r="AA75" i="50"/>
  <c r="AA87" i="50"/>
  <c r="AA22" i="50"/>
  <c r="AA252" i="50"/>
  <c r="AA311" i="50"/>
  <c r="AA148" i="50"/>
  <c r="AA158" i="50"/>
  <c r="AA71" i="50"/>
  <c r="AA142" i="50"/>
  <c r="AA37" i="50"/>
  <c r="AA213" i="50"/>
  <c r="AA182" i="50"/>
  <c r="AA36" i="50"/>
  <c r="AA209" i="50"/>
  <c r="AA248" i="50"/>
  <c r="AA251" i="50"/>
  <c r="AA89" i="50"/>
  <c r="AA101" i="50"/>
  <c r="E277" i="50"/>
  <c r="E249" i="50"/>
  <c r="E196" i="50"/>
  <c r="E128" i="50"/>
  <c r="E110" i="50"/>
  <c r="E59" i="50"/>
  <c r="E179" i="50"/>
  <c r="E163" i="50"/>
  <c r="E306" i="50"/>
  <c r="E180" i="50"/>
  <c r="E174" i="50"/>
  <c r="E273" i="50"/>
  <c r="E291" i="50"/>
  <c r="E130" i="50"/>
  <c r="E260" i="50"/>
  <c r="E54" i="50"/>
  <c r="E36" i="50"/>
  <c r="E253" i="50"/>
  <c r="E125" i="50"/>
  <c r="E102" i="50"/>
  <c r="E56" i="50"/>
  <c r="E131" i="50"/>
  <c r="E247" i="50"/>
  <c r="E286" i="50"/>
  <c r="E246" i="50"/>
  <c r="E58" i="50"/>
  <c r="E53" i="50"/>
  <c r="E38" i="50"/>
  <c r="E148" i="50"/>
  <c r="E129" i="50"/>
  <c r="E217" i="50"/>
  <c r="E311" i="50"/>
  <c r="E97" i="50"/>
  <c r="E288" i="50"/>
  <c r="E258" i="50"/>
  <c r="E212" i="50"/>
  <c r="E228" i="50"/>
  <c r="E40" i="50"/>
  <c r="E214" i="50"/>
  <c r="E178" i="50"/>
  <c r="E307" i="50"/>
  <c r="E257" i="50"/>
  <c r="E112" i="50"/>
  <c r="E147" i="50"/>
  <c r="E149" i="50"/>
  <c r="E193" i="50"/>
  <c r="E226" i="50"/>
  <c r="E254" i="50"/>
  <c r="E289" i="50"/>
  <c r="E229" i="50"/>
  <c r="E181" i="50"/>
  <c r="E76" i="50"/>
  <c r="E304" i="50"/>
  <c r="E160" i="50"/>
  <c r="E158" i="50"/>
  <c r="E251" i="50"/>
  <c r="E211" i="50"/>
  <c r="E70" i="50"/>
  <c r="E259" i="50"/>
  <c r="E86" i="50"/>
  <c r="E55" i="50"/>
  <c r="E270" i="50"/>
  <c r="E73" i="50"/>
  <c r="E213" i="50"/>
  <c r="E108" i="50"/>
  <c r="E285" i="50"/>
  <c r="E232" i="50"/>
  <c r="E302" i="50"/>
  <c r="E191" i="50"/>
  <c r="E215" i="50"/>
  <c r="E194" i="50"/>
  <c r="E192" i="50"/>
  <c r="E198" i="50"/>
  <c r="E124" i="50"/>
  <c r="E26" i="50"/>
  <c r="E142" i="50"/>
  <c r="E140" i="50"/>
  <c r="E89" i="50"/>
  <c r="E109" i="50"/>
  <c r="E127" i="50"/>
  <c r="E72" i="50"/>
  <c r="E14" i="50"/>
  <c r="E41" i="50"/>
  <c r="E225" i="50"/>
  <c r="E231" i="50"/>
  <c r="E161" i="50"/>
  <c r="E57" i="50"/>
  <c r="E51" i="50"/>
  <c r="E25" i="50"/>
  <c r="E35" i="50"/>
  <c r="E166" i="50"/>
  <c r="E227" i="50"/>
  <c r="E13" i="50"/>
  <c r="E197" i="50"/>
  <c r="E68" i="50"/>
  <c r="E24" i="50"/>
  <c r="E183" i="50"/>
  <c r="E216" i="50"/>
  <c r="E141" i="50"/>
  <c r="E210" i="50"/>
  <c r="E274" i="50"/>
  <c r="E85" i="50"/>
  <c r="E244" i="50"/>
  <c r="E52" i="50"/>
  <c r="E243" i="50"/>
  <c r="E60" i="50"/>
  <c r="E74" i="50"/>
  <c r="E268" i="50"/>
  <c r="E272" i="50"/>
  <c r="E287" i="50"/>
  <c r="E305" i="50"/>
  <c r="E23" i="50"/>
  <c r="E34" i="50"/>
  <c r="E269" i="50"/>
  <c r="E310" i="50"/>
  <c r="E176" i="50"/>
  <c r="E113" i="50"/>
  <c r="E111" i="50"/>
  <c r="E69" i="50"/>
  <c r="E144" i="50"/>
  <c r="E77" i="50"/>
  <c r="E290" i="50"/>
  <c r="E271" i="50"/>
  <c r="E292" i="50"/>
  <c r="E275" i="50"/>
  <c r="E39" i="50"/>
  <c r="E242" i="50"/>
  <c r="E87" i="50"/>
  <c r="E88" i="50"/>
  <c r="E294" i="50"/>
  <c r="E256" i="50"/>
  <c r="E42" i="50"/>
  <c r="E98" i="50"/>
  <c r="E123" i="50"/>
  <c r="E293" i="50"/>
  <c r="E157" i="50"/>
  <c r="E75" i="50"/>
  <c r="E37" i="50"/>
  <c r="E276" i="50"/>
  <c r="E234" i="50"/>
  <c r="E114" i="50"/>
  <c r="E303" i="50"/>
  <c r="E105" i="50"/>
  <c r="E255" i="50"/>
  <c r="E164" i="50"/>
  <c r="E208" i="50"/>
  <c r="E252" i="50"/>
  <c r="E165" i="50"/>
  <c r="E115" i="50"/>
  <c r="E99" i="50"/>
  <c r="E104" i="50"/>
  <c r="E182" i="50"/>
  <c r="E175" i="50"/>
  <c r="E12" i="50"/>
  <c r="E230" i="50"/>
  <c r="E308" i="50"/>
  <c r="E233" i="50"/>
  <c r="E100" i="50"/>
  <c r="E126" i="50"/>
  <c r="E159" i="50"/>
  <c r="E177" i="50"/>
  <c r="E195" i="50"/>
  <c r="E199" i="50"/>
  <c r="E107" i="50"/>
  <c r="E101" i="50"/>
  <c r="E132" i="50"/>
  <c r="E143" i="50"/>
  <c r="E43" i="50"/>
  <c r="E250" i="50"/>
  <c r="E145" i="50"/>
  <c r="E103" i="50"/>
  <c r="E245" i="50"/>
  <c r="E106" i="50"/>
  <c r="E71" i="50"/>
  <c r="E22" i="50"/>
  <c r="E200" i="50"/>
  <c r="E209" i="50"/>
  <c r="E248" i="50"/>
  <c r="E146" i="50"/>
  <c r="E162" i="50"/>
  <c r="E309" i="50"/>
  <c r="I303" i="50"/>
  <c r="I225" i="50"/>
  <c r="I145" i="50"/>
  <c r="I58" i="50"/>
  <c r="I176" i="50"/>
  <c r="I147" i="50"/>
  <c r="I69" i="50"/>
  <c r="I103" i="50"/>
  <c r="I149" i="50"/>
  <c r="I161" i="50"/>
  <c r="I292" i="50"/>
  <c r="I194" i="50"/>
  <c r="I308" i="50"/>
  <c r="I289" i="50"/>
  <c r="I129" i="50"/>
  <c r="I76" i="50"/>
  <c r="I208" i="50"/>
  <c r="I75" i="50"/>
  <c r="I87" i="50"/>
  <c r="I23" i="50"/>
  <c r="I274" i="50"/>
  <c r="I115" i="50"/>
  <c r="I22" i="50"/>
  <c r="I43" i="50"/>
  <c r="I85" i="50"/>
  <c r="I248" i="50"/>
  <c r="I277" i="50"/>
  <c r="I285" i="50"/>
  <c r="I60" i="50"/>
  <c r="I307" i="50"/>
  <c r="I59" i="50"/>
  <c r="I268" i="50"/>
  <c r="I199" i="50"/>
  <c r="I275" i="50"/>
  <c r="I273" i="50"/>
  <c r="I290" i="50"/>
  <c r="I107" i="50"/>
  <c r="I260" i="50"/>
  <c r="I305" i="50"/>
  <c r="I127" i="50"/>
  <c r="I132" i="50"/>
  <c r="I143" i="50"/>
  <c r="I253" i="50"/>
  <c r="I14" i="50"/>
  <c r="I108" i="50"/>
  <c r="I255" i="50"/>
  <c r="I215" i="50"/>
  <c r="I183" i="50"/>
  <c r="I39" i="50"/>
  <c r="I38" i="50"/>
  <c r="I148" i="50"/>
  <c r="I174" i="50"/>
  <c r="I242" i="50"/>
  <c r="I291" i="50"/>
  <c r="I142" i="50"/>
  <c r="I309" i="50"/>
  <c r="I146" i="50"/>
  <c r="I54" i="50"/>
  <c r="I294" i="50"/>
  <c r="I210" i="50"/>
  <c r="I42" i="50"/>
  <c r="I98" i="50"/>
  <c r="I249" i="50"/>
  <c r="I247" i="50"/>
  <c r="I310" i="50"/>
  <c r="I74" i="50"/>
  <c r="I110" i="50"/>
  <c r="I111" i="50"/>
  <c r="I272" i="50"/>
  <c r="I57" i="50"/>
  <c r="I157" i="50"/>
  <c r="I141" i="50"/>
  <c r="I100" i="50"/>
  <c r="I130" i="50"/>
  <c r="I251" i="50"/>
  <c r="I36" i="50"/>
  <c r="I213" i="50"/>
  <c r="I243" i="50"/>
  <c r="I293" i="50"/>
  <c r="I112" i="50"/>
  <c r="I113" i="50"/>
  <c r="I179" i="50"/>
  <c r="I53" i="50"/>
  <c r="I288" i="50"/>
  <c r="I160" i="50"/>
  <c r="I214" i="50"/>
  <c r="I73" i="50"/>
  <c r="I178" i="50"/>
  <c r="I131" i="50"/>
  <c r="I126" i="50"/>
  <c r="I164" i="50"/>
  <c r="I51" i="50"/>
  <c r="I287" i="50"/>
  <c r="I101" i="50"/>
  <c r="I140" i="50"/>
  <c r="I212" i="50"/>
  <c r="I86" i="50"/>
  <c r="I228" i="50"/>
  <c r="I271" i="50"/>
  <c r="I102" i="50"/>
  <c r="I114" i="50"/>
  <c r="I24" i="50"/>
  <c r="I257" i="50"/>
  <c r="I306" i="50"/>
  <c r="I216" i="50"/>
  <c r="I77" i="50"/>
  <c r="I192" i="50"/>
  <c r="I211" i="50"/>
  <c r="I12" i="50"/>
  <c r="I244" i="50"/>
  <c r="I105" i="50"/>
  <c r="I180" i="50"/>
  <c r="I233" i="50"/>
  <c r="I217" i="50"/>
  <c r="I181" i="50"/>
  <c r="I311" i="50"/>
  <c r="I175" i="50"/>
  <c r="I304" i="50"/>
  <c r="I258" i="50"/>
  <c r="I166" i="50"/>
  <c r="I55" i="50"/>
  <c r="I227" i="50"/>
  <c r="I197" i="50"/>
  <c r="I250" i="50"/>
  <c r="I286" i="50"/>
  <c r="I230" i="50"/>
  <c r="I302" i="50"/>
  <c r="I182" i="50"/>
  <c r="I226" i="50"/>
  <c r="I162" i="50"/>
  <c r="I229" i="50"/>
  <c r="I26" i="50"/>
  <c r="I276" i="50"/>
  <c r="I234" i="50"/>
  <c r="I125" i="50"/>
  <c r="I209" i="50"/>
  <c r="I196" i="50"/>
  <c r="I232" i="50"/>
  <c r="I193" i="50"/>
  <c r="I245" i="50"/>
  <c r="I144" i="50"/>
  <c r="I99" i="50"/>
  <c r="I104" i="50"/>
  <c r="I35" i="50"/>
  <c r="I89" i="50"/>
  <c r="I109" i="50"/>
  <c r="I34" i="50"/>
  <c r="I269" i="50"/>
  <c r="I124" i="50"/>
  <c r="I70" i="50"/>
  <c r="I252" i="50"/>
  <c r="I72" i="50"/>
  <c r="I56" i="50"/>
  <c r="I231" i="50"/>
  <c r="I97" i="50"/>
  <c r="I123" i="50"/>
  <c r="I128" i="50"/>
  <c r="I106" i="50"/>
  <c r="I198" i="50"/>
  <c r="I71" i="50"/>
  <c r="I88" i="50"/>
  <c r="I270" i="50"/>
  <c r="I13" i="50"/>
  <c r="I68" i="50"/>
  <c r="I191" i="50"/>
  <c r="I159" i="50"/>
  <c r="I177" i="50"/>
  <c r="I195" i="50"/>
  <c r="I52" i="50"/>
  <c r="I163" i="50"/>
  <c r="I254" i="50"/>
  <c r="I259" i="50"/>
  <c r="I256" i="50"/>
  <c r="I41" i="50"/>
  <c r="I165" i="50"/>
  <c r="I246" i="50"/>
  <c r="I25" i="50"/>
  <c r="I40" i="50"/>
  <c r="I158" i="50"/>
  <c r="I37" i="50"/>
  <c r="I200" i="50"/>
  <c r="Q298" i="50"/>
  <c r="Q220" i="50"/>
  <c r="Q32" i="50"/>
  <c r="Q284" i="50"/>
  <c r="Q221" i="50"/>
  <c r="Q224" i="50"/>
  <c r="Q201" i="50"/>
  <c r="Q138" i="50"/>
  <c r="Q300" i="50"/>
  <c r="Q155" i="50"/>
  <c r="Q91" i="50"/>
  <c r="Q279" i="50"/>
  <c r="Q185" i="50"/>
  <c r="Q31" i="50"/>
  <c r="Q170" i="50"/>
  <c r="Q206" i="50"/>
  <c r="Q15" i="50"/>
  <c r="Q237" i="50"/>
  <c r="Q172" i="50"/>
  <c r="Q20" i="50"/>
  <c r="Q223" i="50"/>
  <c r="Q203" i="50"/>
  <c r="Q117" i="50"/>
  <c r="Q265" i="50"/>
  <c r="Q139" i="50"/>
  <c r="Q301" i="50"/>
  <c r="Q66" i="50"/>
  <c r="Q135" i="50"/>
  <c r="Q187" i="50"/>
  <c r="Q156" i="50"/>
  <c r="Q188" i="50"/>
  <c r="Q153" i="50"/>
  <c r="Q241" i="50"/>
  <c r="Q184" i="50"/>
  <c r="Q17" i="50"/>
  <c r="Q83" i="50"/>
  <c r="Q63" i="50"/>
  <c r="Q94" i="50"/>
  <c r="Q118" i="50"/>
  <c r="Q296" i="50"/>
  <c r="Q150" i="50"/>
  <c r="Q297" i="50"/>
  <c r="Q169" i="50"/>
  <c r="Q281" i="50"/>
  <c r="Q267" i="50"/>
  <c r="Q90" i="50"/>
  <c r="Q222" i="50"/>
  <c r="Q93" i="50"/>
  <c r="Q218" i="50"/>
  <c r="Q67" i="50"/>
  <c r="Q262" i="50"/>
  <c r="Q171" i="50"/>
  <c r="Q239" i="50"/>
  <c r="Q33" i="50"/>
  <c r="Q315" i="50"/>
  <c r="Q261" i="50"/>
  <c r="Q133" i="50"/>
  <c r="Q78" i="50"/>
  <c r="Q168" i="50"/>
  <c r="Q173" i="50"/>
  <c r="Q136" i="50"/>
  <c r="Q50" i="50"/>
  <c r="Q21" i="50"/>
  <c r="Q263" i="50"/>
  <c r="Q283" i="50"/>
  <c r="Q62" i="50"/>
  <c r="Q16" i="50"/>
  <c r="Q65" i="50"/>
  <c r="Q81" i="50"/>
  <c r="Q45" i="50"/>
  <c r="Q236" i="50"/>
  <c r="Q264" i="50"/>
  <c r="Q235" i="50"/>
  <c r="Q317" i="50"/>
  <c r="Q64" i="50"/>
  <c r="Q120" i="50"/>
  <c r="Q121" i="50"/>
  <c r="Q29" i="50"/>
  <c r="Q312" i="50"/>
  <c r="Q204" i="50"/>
  <c r="Q238" i="50"/>
  <c r="Q46" i="50"/>
  <c r="Q116" i="50"/>
  <c r="Q80" i="50"/>
  <c r="Q44" i="50"/>
  <c r="Q314" i="50"/>
  <c r="Q278" i="50"/>
  <c r="Q280" i="50"/>
  <c r="Q48" i="50"/>
  <c r="Q28" i="50"/>
  <c r="Q240" i="50"/>
  <c r="Q190" i="50"/>
  <c r="Q96" i="50"/>
  <c r="Q122" i="50"/>
  <c r="Q152" i="50"/>
  <c r="Q18" i="50"/>
  <c r="Q219" i="50"/>
  <c r="Q19" i="50"/>
  <c r="Q205" i="50"/>
  <c r="Q266" i="50"/>
  <c r="Q282" i="50"/>
  <c r="Q79" i="50"/>
  <c r="Q299" i="50"/>
  <c r="Q61" i="50"/>
  <c r="Q119" i="50"/>
  <c r="Q318" i="50"/>
  <c r="Q295" i="50"/>
  <c r="Q84" i="50"/>
  <c r="Q47" i="50"/>
  <c r="Q167" i="50"/>
  <c r="Q316" i="50"/>
  <c r="Q137" i="50"/>
  <c r="Q202" i="50"/>
  <c r="Q82" i="50"/>
  <c r="Q27" i="50"/>
  <c r="Q189" i="50"/>
  <c r="Q151" i="50"/>
  <c r="Q49" i="50"/>
  <c r="Q95" i="50"/>
  <c r="Q313" i="50"/>
  <c r="Q30" i="50"/>
  <c r="Q207" i="50"/>
  <c r="Q186" i="50"/>
  <c r="Q92" i="50"/>
  <c r="Q154" i="50"/>
  <c r="Q134" i="50"/>
  <c r="Q250" i="50"/>
  <c r="Q102" i="50"/>
  <c r="Q132" i="50"/>
  <c r="Q129" i="50"/>
  <c r="Q125" i="50"/>
  <c r="Q128" i="50"/>
  <c r="Q123" i="50"/>
  <c r="Q126" i="50"/>
  <c r="Q127" i="50"/>
  <c r="Q124" i="50"/>
  <c r="Q130" i="50"/>
  <c r="Q131" i="50"/>
  <c r="Q149" i="50"/>
  <c r="Q212" i="50"/>
  <c r="Q161" i="50"/>
  <c r="Q216" i="50"/>
  <c r="Q160" i="50"/>
  <c r="Q253" i="50"/>
  <c r="Q59" i="50"/>
  <c r="Q58" i="50"/>
  <c r="Q13" i="50"/>
  <c r="Q177" i="50"/>
  <c r="Q304" i="50"/>
  <c r="Q285" i="50"/>
  <c r="Q53" i="50"/>
  <c r="Q69" i="50"/>
  <c r="Q293" i="50"/>
  <c r="Q179" i="50"/>
  <c r="Q270" i="50"/>
  <c r="Q98" i="50"/>
  <c r="Q194" i="50"/>
  <c r="Q24" i="50"/>
  <c r="Q105" i="50"/>
  <c r="Q115" i="50"/>
  <c r="Q104" i="50"/>
  <c r="Q109" i="50"/>
  <c r="Q227" i="50"/>
  <c r="Q249" i="50"/>
  <c r="Q289" i="50"/>
  <c r="Q158" i="50"/>
  <c r="Q309" i="50"/>
  <c r="Q176" i="50"/>
  <c r="Q233" i="50"/>
  <c r="Q39" i="50"/>
  <c r="Q228" i="50"/>
  <c r="Q12" i="50"/>
  <c r="Q35" i="50"/>
  <c r="Q226" i="50"/>
  <c r="Q103" i="50"/>
  <c r="Q71" i="50"/>
  <c r="Q225" i="50"/>
  <c r="Q100" i="50"/>
  <c r="Q89" i="50"/>
  <c r="Q68" i="50"/>
  <c r="Q302" i="50"/>
  <c r="Q247" i="50"/>
  <c r="Q57" i="50"/>
  <c r="Q306" i="50"/>
  <c r="Q55" i="50"/>
  <c r="Q54" i="50"/>
  <c r="Q272" i="50"/>
  <c r="Q208" i="50"/>
  <c r="Q73" i="50"/>
  <c r="Q258" i="50"/>
  <c r="Q88" i="50"/>
  <c r="Q259" i="50"/>
  <c r="Q159" i="50"/>
  <c r="Q111" i="50"/>
  <c r="Q70" i="50"/>
  <c r="Q229" i="50"/>
  <c r="Q86" i="50"/>
  <c r="Q286" i="50"/>
  <c r="Q23" i="50"/>
  <c r="Q271" i="50"/>
  <c r="Q255" i="50"/>
  <c r="Q108" i="50"/>
  <c r="Q99" i="50"/>
  <c r="Q252" i="50"/>
  <c r="Q197" i="50"/>
  <c r="Q140" i="50"/>
  <c r="Q85" i="50"/>
  <c r="Q147" i="50"/>
  <c r="Q275" i="50"/>
  <c r="Q191" i="50"/>
  <c r="Q74" i="50"/>
  <c r="Q38" i="50"/>
  <c r="Q75" i="50"/>
  <c r="Q183" i="50"/>
  <c r="Q311" i="50"/>
  <c r="Q97" i="50"/>
  <c r="Q210" i="50"/>
  <c r="Q145" i="50"/>
  <c r="Q200" i="50"/>
  <c r="Q107" i="50"/>
  <c r="Q181" i="50"/>
  <c r="Q248" i="50"/>
  <c r="Q251" i="50"/>
  <c r="Q166" i="50"/>
  <c r="Q217" i="50"/>
  <c r="Q182" i="50"/>
  <c r="Q246" i="50"/>
  <c r="Q36" i="50"/>
  <c r="Q87" i="50"/>
  <c r="Q268" i="50"/>
  <c r="Q232" i="50"/>
  <c r="Q310" i="50"/>
  <c r="Q43" i="50"/>
  <c r="Q143" i="50"/>
  <c r="Q101" i="50"/>
  <c r="Q144" i="50"/>
  <c r="Q60" i="50"/>
  <c r="Q141" i="50"/>
  <c r="Q25" i="50"/>
  <c r="Q51" i="50"/>
  <c r="Q76" i="50"/>
  <c r="Q199" i="50"/>
  <c r="Q269" i="50"/>
  <c r="Q178" i="50"/>
  <c r="Q72" i="50"/>
  <c r="Q110" i="50"/>
  <c r="Q34" i="50"/>
  <c r="Q22" i="50"/>
  <c r="Q305" i="50"/>
  <c r="Q56" i="50"/>
  <c r="Q26" i="50"/>
  <c r="Q195" i="50"/>
  <c r="Q175" i="50"/>
  <c r="Q180" i="50"/>
  <c r="Q146" i="50"/>
  <c r="Q164" i="50"/>
  <c r="Q254" i="50"/>
  <c r="Q42" i="50"/>
  <c r="Q148" i="50"/>
  <c r="Q196" i="50"/>
  <c r="Q260" i="50"/>
  <c r="Q77" i="50"/>
  <c r="Q198" i="50"/>
  <c r="Q193" i="50"/>
  <c r="Q165" i="50"/>
  <c r="Q113" i="50"/>
  <c r="Q157" i="50"/>
  <c r="Q243" i="50"/>
  <c r="Q276" i="50"/>
  <c r="Q112" i="50"/>
  <c r="Q288" i="50"/>
  <c r="Q245" i="50"/>
  <c r="Q41" i="50"/>
  <c r="Q174" i="50"/>
  <c r="Q244" i="50"/>
  <c r="Q209" i="50"/>
  <c r="Q215" i="50"/>
  <c r="Q307" i="50"/>
  <c r="Q142" i="50"/>
  <c r="Q162" i="50"/>
  <c r="Q287" i="50"/>
  <c r="Q163" i="50"/>
  <c r="Q211" i="50"/>
  <c r="Q303" i="50"/>
  <c r="Q40" i="50"/>
  <c r="Q242" i="50"/>
  <c r="Q106" i="50"/>
  <c r="Q52" i="50"/>
  <c r="Q277" i="50"/>
  <c r="Q14" i="50"/>
  <c r="Q114" i="50"/>
  <c r="Q192" i="50"/>
  <c r="Q37" i="50"/>
  <c r="U206" i="50"/>
  <c r="U315" i="50"/>
  <c r="U185" i="50"/>
  <c r="U168" i="50"/>
  <c r="U296" i="50"/>
  <c r="U189" i="50"/>
  <c r="U205" i="50"/>
  <c r="U295" i="50"/>
  <c r="U190" i="50"/>
  <c r="U202" i="50"/>
  <c r="U173" i="50"/>
  <c r="U207" i="50"/>
  <c r="U317" i="50"/>
  <c r="U172" i="50"/>
  <c r="U204" i="50"/>
  <c r="U301" i="50"/>
  <c r="U81" i="50"/>
  <c r="U61" i="50"/>
  <c r="U62" i="50"/>
  <c r="U79" i="50"/>
  <c r="U297" i="50"/>
  <c r="U84" i="50"/>
  <c r="U65" i="50"/>
  <c r="U298" i="50"/>
  <c r="U170" i="50"/>
  <c r="U78" i="50"/>
  <c r="U299" i="50"/>
  <c r="U167" i="50"/>
  <c r="U83" i="50"/>
  <c r="U66" i="50"/>
  <c r="U314" i="50"/>
  <c r="U138" i="50"/>
  <c r="U184" i="50"/>
  <c r="U316" i="50"/>
  <c r="U135" i="50"/>
  <c r="U188" i="50"/>
  <c r="U136" i="50"/>
  <c r="U186" i="50"/>
  <c r="U203" i="50"/>
  <c r="U67" i="50"/>
  <c r="U63" i="50"/>
  <c r="U80" i="50"/>
  <c r="U82" i="50"/>
  <c r="U64" i="50"/>
  <c r="U171" i="50"/>
  <c r="U187" i="50"/>
  <c r="U313" i="50"/>
  <c r="U133" i="50"/>
  <c r="U134" i="50"/>
  <c r="U318" i="50"/>
  <c r="U312" i="50"/>
  <c r="U139" i="50"/>
  <c r="U300" i="50"/>
  <c r="U201" i="50"/>
  <c r="U169" i="50"/>
  <c r="U137" i="50"/>
  <c r="U241" i="50"/>
  <c r="U19" i="50"/>
  <c r="U48" i="50"/>
  <c r="U153" i="50"/>
  <c r="U279" i="50"/>
  <c r="U28" i="50"/>
  <c r="U283" i="50"/>
  <c r="U281" i="50"/>
  <c r="U91" i="50"/>
  <c r="U223" i="50"/>
  <c r="U264" i="50"/>
  <c r="U222" i="50"/>
  <c r="U262" i="50"/>
  <c r="U122" i="50"/>
  <c r="U95" i="50"/>
  <c r="U31" i="50"/>
  <c r="U224" i="50"/>
  <c r="U263" i="50"/>
  <c r="U15" i="50"/>
  <c r="U44" i="50"/>
  <c r="U280" i="50"/>
  <c r="U93" i="50"/>
  <c r="U29" i="50"/>
  <c r="U121" i="50"/>
  <c r="U237" i="50"/>
  <c r="U240" i="50"/>
  <c r="U154" i="50"/>
  <c r="U278" i="50"/>
  <c r="U238" i="50"/>
  <c r="U32" i="50"/>
  <c r="U219" i="50"/>
  <c r="U261" i="50"/>
  <c r="U21" i="50"/>
  <c r="U45" i="50"/>
  <c r="U17" i="50"/>
  <c r="U221" i="50"/>
  <c r="U49" i="50"/>
  <c r="U267" i="50"/>
  <c r="U119" i="50"/>
  <c r="U92" i="50"/>
  <c r="U117" i="50"/>
  <c r="U90" i="50"/>
  <c r="U18" i="50"/>
  <c r="U50" i="50"/>
  <c r="U118" i="50"/>
  <c r="U96" i="50"/>
  <c r="U284" i="50"/>
  <c r="U239" i="50"/>
  <c r="U47" i="50"/>
  <c r="U46" i="50"/>
  <c r="U266" i="50"/>
  <c r="U235" i="50"/>
  <c r="U20" i="50"/>
  <c r="U151" i="50"/>
  <c r="U152" i="50"/>
  <c r="U33" i="50"/>
  <c r="U218" i="50"/>
  <c r="U265" i="50"/>
  <c r="U150" i="50"/>
  <c r="U116" i="50"/>
  <c r="U94" i="50"/>
  <c r="U16" i="50"/>
  <c r="U236" i="50"/>
  <c r="U156" i="50"/>
  <c r="U120" i="50"/>
  <c r="U282" i="50"/>
  <c r="U220" i="50"/>
  <c r="U155" i="50"/>
  <c r="U30" i="50"/>
  <c r="U27" i="50"/>
  <c r="U311" i="50"/>
  <c r="U245" i="50"/>
  <c r="U213" i="50"/>
  <c r="U160" i="50"/>
  <c r="U176" i="50"/>
  <c r="U104" i="50"/>
  <c r="U14" i="50"/>
  <c r="U268" i="50"/>
  <c r="U293" i="50"/>
  <c r="U212" i="50"/>
  <c r="U146" i="50"/>
  <c r="U228" i="50"/>
  <c r="U163" i="50"/>
  <c r="U68" i="50"/>
  <c r="U12" i="50"/>
  <c r="U196" i="50"/>
  <c r="U58" i="50"/>
  <c r="U75" i="50"/>
  <c r="U302" i="50"/>
  <c r="U289" i="50"/>
  <c r="U253" i="50"/>
  <c r="U226" i="50"/>
  <c r="U115" i="50"/>
  <c r="U105" i="50"/>
  <c r="U51" i="50"/>
  <c r="U199" i="50"/>
  <c r="U161" i="50"/>
  <c r="U310" i="50"/>
  <c r="U269" i="50"/>
  <c r="U306" i="50"/>
  <c r="U131" i="50"/>
  <c r="U210" i="50"/>
  <c r="U216" i="50"/>
  <c r="U181" i="50"/>
  <c r="U227" i="50"/>
  <c r="U159" i="50"/>
  <c r="U191" i="50"/>
  <c r="U183" i="50"/>
  <c r="U179" i="50"/>
  <c r="U110" i="50"/>
  <c r="U34" i="50"/>
  <c r="U149" i="50"/>
  <c r="U59" i="50"/>
  <c r="U258" i="50"/>
  <c r="U36" i="50"/>
  <c r="U303" i="50"/>
  <c r="U254" i="50"/>
  <c r="U290" i="50"/>
  <c r="U256" i="50"/>
  <c r="U294" i="50"/>
  <c r="U142" i="50"/>
  <c r="U274" i="50"/>
  <c r="U255" i="50"/>
  <c r="U308" i="50"/>
  <c r="U251" i="50"/>
  <c r="U246" i="50"/>
  <c r="U232" i="50"/>
  <c r="U193" i="50"/>
  <c r="U140" i="50"/>
  <c r="U70" i="50"/>
  <c r="U42" i="50"/>
  <c r="U35" i="50"/>
  <c r="U13" i="50"/>
  <c r="U98" i="50"/>
  <c r="U272" i="50"/>
  <c r="U76" i="50"/>
  <c r="U249" i="50"/>
  <c r="U107" i="50"/>
  <c r="U260" i="50"/>
  <c r="U292" i="50"/>
  <c r="U244" i="50"/>
  <c r="U231" i="50"/>
  <c r="U144" i="50"/>
  <c r="U195" i="50"/>
  <c r="U230" i="50"/>
  <c r="U148" i="50"/>
  <c r="U287" i="50"/>
  <c r="U127" i="50"/>
  <c r="U271" i="50"/>
  <c r="U270" i="50"/>
  <c r="U126" i="50"/>
  <c r="U89" i="50"/>
  <c r="U233" i="50"/>
  <c r="U182" i="50"/>
  <c r="U87" i="50"/>
  <c r="U106" i="50"/>
  <c r="U234" i="50"/>
  <c r="U108" i="50"/>
  <c r="U60" i="50"/>
  <c r="U37" i="50"/>
  <c r="U180" i="50"/>
  <c r="U40" i="50"/>
  <c r="U43" i="50"/>
  <c r="U100" i="50"/>
  <c r="U276" i="50"/>
  <c r="U128" i="50"/>
  <c r="U259" i="50"/>
  <c r="U125" i="50"/>
  <c r="U174" i="50"/>
  <c r="U147" i="50"/>
  <c r="U109" i="50"/>
  <c r="U162" i="50"/>
  <c r="U285" i="50"/>
  <c r="U250" i="50"/>
  <c r="U257" i="50"/>
  <c r="U273" i="50"/>
  <c r="U305" i="50"/>
  <c r="U307" i="50"/>
  <c r="U177" i="50"/>
  <c r="U198" i="50"/>
  <c r="U165" i="50"/>
  <c r="U77" i="50"/>
  <c r="U56" i="50"/>
  <c r="U194" i="50"/>
  <c r="U112" i="50"/>
  <c r="U22" i="50"/>
  <c r="U157" i="50"/>
  <c r="U101" i="50"/>
  <c r="U69" i="50"/>
  <c r="U52" i="50"/>
  <c r="U132" i="50"/>
  <c r="U277" i="50"/>
  <c r="U252" i="50"/>
  <c r="U286" i="50"/>
  <c r="U124" i="50"/>
  <c r="U225" i="50"/>
  <c r="U247" i="50"/>
  <c r="U229" i="50"/>
  <c r="U103" i="50"/>
  <c r="U129" i="50"/>
  <c r="U304" i="50"/>
  <c r="U309" i="50"/>
  <c r="U88" i="50"/>
  <c r="U214" i="50"/>
  <c r="U192" i="50"/>
  <c r="U209" i="50"/>
  <c r="U215" i="50"/>
  <c r="U54" i="50"/>
  <c r="U141" i="50"/>
  <c r="U25" i="50"/>
  <c r="U158" i="50"/>
  <c r="U97" i="50"/>
  <c r="U41" i="50"/>
  <c r="U175" i="50"/>
  <c r="U74" i="50"/>
  <c r="U55" i="50"/>
  <c r="U130" i="50"/>
  <c r="U113" i="50"/>
  <c r="U145" i="50"/>
  <c r="U26" i="50"/>
  <c r="U39" i="50"/>
  <c r="U197" i="50"/>
  <c r="U143" i="50"/>
  <c r="U71" i="50"/>
  <c r="U178" i="50"/>
  <c r="U208" i="50"/>
  <c r="U243" i="50"/>
  <c r="U72" i="50"/>
  <c r="U38" i="50"/>
  <c r="U248" i="50"/>
  <c r="U57" i="50"/>
  <c r="U114" i="50"/>
  <c r="U123" i="50"/>
  <c r="U242" i="50"/>
  <c r="U291" i="50"/>
  <c r="U99" i="50"/>
  <c r="U166" i="50"/>
  <c r="U164" i="50"/>
  <c r="U53" i="50"/>
  <c r="U73" i="50"/>
  <c r="U86" i="50"/>
  <c r="U275" i="50"/>
  <c r="U288" i="50"/>
  <c r="U200" i="50"/>
  <c r="U85" i="50"/>
  <c r="U217" i="50"/>
  <c r="U111" i="50"/>
  <c r="U24" i="50"/>
  <c r="U23" i="50"/>
  <c r="U211" i="50"/>
  <c r="U102" i="50"/>
  <c r="L272" i="50"/>
  <c r="L199" i="50"/>
  <c r="L198" i="50"/>
  <c r="L287" i="50"/>
  <c r="L107" i="50"/>
  <c r="L25" i="50"/>
  <c r="L26" i="50"/>
  <c r="L251" i="50"/>
  <c r="L258" i="50"/>
  <c r="L70" i="50"/>
  <c r="L259" i="50"/>
  <c r="L271" i="50"/>
  <c r="L55" i="50"/>
  <c r="L178" i="50"/>
  <c r="L303" i="50"/>
  <c r="L108" i="50"/>
  <c r="L41" i="50"/>
  <c r="L196" i="50"/>
  <c r="L310" i="50"/>
  <c r="L113" i="50"/>
  <c r="L74" i="50"/>
  <c r="L179" i="50"/>
  <c r="L215" i="50"/>
  <c r="L39" i="50"/>
  <c r="L57" i="50"/>
  <c r="L233" i="50"/>
  <c r="L129" i="50"/>
  <c r="L157" i="50"/>
  <c r="L100" i="50"/>
  <c r="L291" i="50"/>
  <c r="L130" i="50"/>
  <c r="L88" i="50"/>
  <c r="L146" i="50"/>
  <c r="L72" i="50"/>
  <c r="L274" i="50"/>
  <c r="L42" i="50"/>
  <c r="L131" i="50"/>
  <c r="L285" i="50"/>
  <c r="L247" i="50"/>
  <c r="L286" i="50"/>
  <c r="L176" i="50"/>
  <c r="L128" i="50"/>
  <c r="L69" i="50"/>
  <c r="L268" i="50"/>
  <c r="L182" i="50"/>
  <c r="L163" i="50"/>
  <c r="L292" i="50"/>
  <c r="L53" i="50"/>
  <c r="L37" i="50"/>
  <c r="L109" i="50"/>
  <c r="L132" i="50"/>
  <c r="L228" i="50"/>
  <c r="L253" i="50"/>
  <c r="L214" i="50"/>
  <c r="L125" i="50"/>
  <c r="L99" i="50"/>
  <c r="L34" i="50"/>
  <c r="L195" i="50"/>
  <c r="L293" i="50"/>
  <c r="L257" i="50"/>
  <c r="L231" i="50"/>
  <c r="L193" i="50"/>
  <c r="L161" i="50"/>
  <c r="L226" i="50"/>
  <c r="L254" i="50"/>
  <c r="L148" i="50"/>
  <c r="L164" i="50"/>
  <c r="L77" i="50"/>
  <c r="L51" i="50"/>
  <c r="L97" i="50"/>
  <c r="L175" i="50"/>
  <c r="L288" i="50"/>
  <c r="L305" i="50"/>
  <c r="L158" i="50"/>
  <c r="L211" i="50"/>
  <c r="L71" i="50"/>
  <c r="L23" i="50"/>
  <c r="L210" i="50"/>
  <c r="L227" i="50"/>
  <c r="L22" i="50"/>
  <c r="L98" i="50"/>
  <c r="L277" i="50"/>
  <c r="L145" i="50"/>
  <c r="L58" i="50"/>
  <c r="L60" i="50"/>
  <c r="L111" i="50"/>
  <c r="L141" i="50"/>
  <c r="L140" i="50"/>
  <c r="L36" i="50"/>
  <c r="L270" i="50"/>
  <c r="L85" i="50"/>
  <c r="L269" i="50"/>
  <c r="L209" i="50"/>
  <c r="L104" i="50"/>
  <c r="L306" i="50"/>
  <c r="L194" i="50"/>
  <c r="L290" i="50"/>
  <c r="L181" i="50"/>
  <c r="L124" i="50"/>
  <c r="L142" i="50"/>
  <c r="L127" i="50"/>
  <c r="L73" i="50"/>
  <c r="L12" i="50"/>
  <c r="L13" i="50"/>
  <c r="L105" i="50"/>
  <c r="L180" i="50"/>
  <c r="L217" i="50"/>
  <c r="L311" i="50"/>
  <c r="L304" i="50"/>
  <c r="L160" i="50"/>
  <c r="L166" i="50"/>
  <c r="L213" i="50"/>
  <c r="L14" i="50"/>
  <c r="L248" i="50"/>
  <c r="L243" i="50"/>
  <c r="L112" i="50"/>
  <c r="L183" i="50"/>
  <c r="L38" i="50"/>
  <c r="L192" i="50"/>
  <c r="L76" i="50"/>
  <c r="L101" i="50"/>
  <c r="L75" i="50"/>
  <c r="L35" i="50"/>
  <c r="L212" i="50"/>
  <c r="L86" i="50"/>
  <c r="L102" i="50"/>
  <c r="L123" i="50"/>
  <c r="L255" i="50"/>
  <c r="L308" i="50"/>
  <c r="L273" i="50"/>
  <c r="L208" i="50"/>
  <c r="L159" i="50"/>
  <c r="L177" i="50"/>
  <c r="L309" i="50"/>
  <c r="L56" i="50"/>
  <c r="L200" i="50"/>
  <c r="L244" i="50"/>
  <c r="L250" i="50"/>
  <c r="L162" i="50"/>
  <c r="L165" i="50"/>
  <c r="L40" i="50"/>
  <c r="L232" i="50"/>
  <c r="L307" i="50"/>
  <c r="L110" i="50"/>
  <c r="L144" i="50"/>
  <c r="L87" i="50"/>
  <c r="L276" i="50"/>
  <c r="L234" i="50"/>
  <c r="L229" i="50"/>
  <c r="L260" i="50"/>
  <c r="L225" i="50"/>
  <c r="L24" i="50"/>
  <c r="L126" i="50"/>
  <c r="L275" i="50"/>
  <c r="L174" i="50"/>
  <c r="L89" i="50"/>
  <c r="L252" i="50"/>
  <c r="L115" i="50"/>
  <c r="L68" i="50"/>
  <c r="L249" i="50"/>
  <c r="L230" i="50"/>
  <c r="L147" i="50"/>
  <c r="L216" i="50"/>
  <c r="L294" i="50"/>
  <c r="L59" i="50"/>
  <c r="L289" i="50"/>
  <c r="L106" i="50"/>
  <c r="L197" i="50"/>
  <c r="L246" i="50"/>
  <c r="L191" i="50"/>
  <c r="L242" i="50"/>
  <c r="L143" i="50"/>
  <c r="L43" i="50"/>
  <c r="L54" i="50"/>
  <c r="L245" i="50"/>
  <c r="L114" i="50"/>
  <c r="L256" i="50"/>
  <c r="L52" i="50"/>
  <c r="L302" i="50"/>
  <c r="L103" i="50"/>
  <c r="L149" i="50"/>
  <c r="F41" i="50"/>
  <c r="F247" i="50"/>
  <c r="F307" i="50"/>
  <c r="F24" i="50"/>
  <c r="F268" i="50"/>
  <c r="F183" i="50"/>
  <c r="F226" i="50"/>
  <c r="F254" i="50"/>
  <c r="F233" i="50"/>
  <c r="F148" i="50"/>
  <c r="F77" i="50"/>
  <c r="F217" i="50"/>
  <c r="F160" i="50"/>
  <c r="F35" i="50"/>
  <c r="F305" i="50"/>
  <c r="F88" i="50"/>
  <c r="F72" i="50"/>
  <c r="F270" i="50"/>
  <c r="F227" i="50"/>
  <c r="F213" i="50"/>
  <c r="F34" i="50"/>
  <c r="F195" i="50"/>
  <c r="F243" i="50"/>
  <c r="F303" i="50"/>
  <c r="F113" i="50"/>
  <c r="F69" i="50"/>
  <c r="F103" i="50"/>
  <c r="F191" i="50"/>
  <c r="F149" i="50"/>
  <c r="F193" i="50"/>
  <c r="F182" i="50"/>
  <c r="F144" i="50"/>
  <c r="F287" i="50"/>
  <c r="F141" i="50"/>
  <c r="F159" i="50"/>
  <c r="F142" i="50"/>
  <c r="F251" i="50"/>
  <c r="F211" i="50"/>
  <c r="F140" i="50"/>
  <c r="F258" i="50"/>
  <c r="F259" i="50"/>
  <c r="F54" i="50"/>
  <c r="F252" i="50"/>
  <c r="F256" i="50"/>
  <c r="F210" i="50"/>
  <c r="F131" i="50"/>
  <c r="F230" i="50"/>
  <c r="F111" i="50"/>
  <c r="F272" i="50"/>
  <c r="F245" i="50"/>
  <c r="F106" i="50"/>
  <c r="F162" i="50"/>
  <c r="F192" i="50"/>
  <c r="F51" i="50"/>
  <c r="F97" i="50"/>
  <c r="F288" i="50"/>
  <c r="F101" i="50"/>
  <c r="F87" i="50"/>
  <c r="F71" i="50"/>
  <c r="F23" i="50"/>
  <c r="F166" i="50"/>
  <c r="F234" i="50"/>
  <c r="F125" i="50"/>
  <c r="F56" i="50"/>
  <c r="F200" i="50"/>
  <c r="F105" i="50"/>
  <c r="F246" i="50"/>
  <c r="F176" i="50"/>
  <c r="F255" i="50"/>
  <c r="F308" i="50"/>
  <c r="F216" i="50"/>
  <c r="F53" i="50"/>
  <c r="F129" i="50"/>
  <c r="F290" i="50"/>
  <c r="F181" i="50"/>
  <c r="F107" i="50"/>
  <c r="F76" i="50"/>
  <c r="F242" i="50"/>
  <c r="F75" i="50"/>
  <c r="F304" i="50"/>
  <c r="F260" i="50"/>
  <c r="F177" i="50"/>
  <c r="F37" i="50"/>
  <c r="F70" i="50"/>
  <c r="F276" i="50"/>
  <c r="F86" i="50"/>
  <c r="F228" i="50"/>
  <c r="F143" i="50"/>
  <c r="F271" i="50"/>
  <c r="F165" i="50"/>
  <c r="F55" i="50"/>
  <c r="F40" i="50"/>
  <c r="F102" i="50"/>
  <c r="F73" i="50"/>
  <c r="F306" i="50"/>
  <c r="F180" i="50"/>
  <c r="F194" i="50"/>
  <c r="F212" i="50"/>
  <c r="F14" i="50"/>
  <c r="F248" i="50"/>
  <c r="F60" i="50"/>
  <c r="F199" i="50"/>
  <c r="F311" i="50"/>
  <c r="F175" i="50"/>
  <c r="F109" i="50"/>
  <c r="F146" i="50"/>
  <c r="F178" i="50"/>
  <c r="F104" i="50"/>
  <c r="F310" i="50"/>
  <c r="F232" i="50"/>
  <c r="F112" i="50"/>
  <c r="F57" i="50"/>
  <c r="F164" i="50"/>
  <c r="F174" i="50"/>
  <c r="F127" i="50"/>
  <c r="F274" i="50"/>
  <c r="F214" i="50"/>
  <c r="F68" i="50"/>
  <c r="F250" i="50"/>
  <c r="F249" i="50"/>
  <c r="F58" i="50"/>
  <c r="F257" i="50"/>
  <c r="F74" i="50"/>
  <c r="F179" i="50"/>
  <c r="F161" i="50"/>
  <c r="F215" i="50"/>
  <c r="F126" i="50"/>
  <c r="F100" i="50"/>
  <c r="F291" i="50"/>
  <c r="F26" i="50"/>
  <c r="F158" i="50"/>
  <c r="F36" i="50"/>
  <c r="F253" i="50"/>
  <c r="F99" i="50"/>
  <c r="F98" i="50"/>
  <c r="F277" i="50"/>
  <c r="F225" i="50"/>
  <c r="F293" i="50"/>
  <c r="F59" i="50"/>
  <c r="F289" i="50"/>
  <c r="F25" i="50"/>
  <c r="F124" i="50"/>
  <c r="F130" i="50"/>
  <c r="F89" i="50"/>
  <c r="F132" i="50"/>
  <c r="F115" i="50"/>
  <c r="F22" i="50"/>
  <c r="F13" i="50"/>
  <c r="F110" i="50"/>
  <c r="F208" i="50"/>
  <c r="F85" i="50"/>
  <c r="F12" i="50"/>
  <c r="F196" i="50"/>
  <c r="F275" i="50"/>
  <c r="F39" i="50"/>
  <c r="F229" i="50"/>
  <c r="F123" i="50"/>
  <c r="F231" i="50"/>
  <c r="F292" i="50"/>
  <c r="F294" i="50"/>
  <c r="F42" i="50"/>
  <c r="F244" i="50"/>
  <c r="F286" i="50"/>
  <c r="F147" i="50"/>
  <c r="F198" i="50"/>
  <c r="F197" i="50"/>
  <c r="F209" i="50"/>
  <c r="F145" i="50"/>
  <c r="F128" i="50"/>
  <c r="F163" i="50"/>
  <c r="F273" i="50"/>
  <c r="F108" i="50"/>
  <c r="F302" i="50"/>
  <c r="F38" i="50"/>
  <c r="F157" i="50"/>
  <c r="F309" i="50"/>
  <c r="F114" i="50"/>
  <c r="F52" i="50"/>
  <c r="F269" i="50"/>
  <c r="F285" i="50"/>
  <c r="F43" i="50"/>
  <c r="N257" i="50"/>
  <c r="N113" i="50"/>
  <c r="N57" i="50"/>
  <c r="N198" i="50"/>
  <c r="N163" i="50"/>
  <c r="N87" i="50"/>
  <c r="N309" i="50"/>
  <c r="N86" i="50"/>
  <c r="N23" i="50"/>
  <c r="N231" i="50"/>
  <c r="N180" i="50"/>
  <c r="N308" i="50"/>
  <c r="N216" i="50"/>
  <c r="N276" i="50"/>
  <c r="N165" i="50"/>
  <c r="N40" i="50"/>
  <c r="N310" i="50"/>
  <c r="N147" i="50"/>
  <c r="N199" i="50"/>
  <c r="N258" i="50"/>
  <c r="N274" i="50"/>
  <c r="N214" i="50"/>
  <c r="N181" i="50"/>
  <c r="N88" i="50"/>
  <c r="N146" i="50"/>
  <c r="N42" i="50"/>
  <c r="N114" i="50"/>
  <c r="N58" i="50"/>
  <c r="N293" i="50"/>
  <c r="N112" i="50"/>
  <c r="N291" i="50"/>
  <c r="N215" i="50"/>
  <c r="N233" i="50"/>
  <c r="N197" i="50"/>
  <c r="N275" i="50"/>
  <c r="N259" i="50"/>
  <c r="N232" i="50"/>
  <c r="N24" i="50"/>
  <c r="N41" i="50"/>
  <c r="N148" i="50"/>
  <c r="N292" i="50"/>
  <c r="N12" i="50"/>
  <c r="N164" i="50"/>
  <c r="N59" i="50"/>
  <c r="N182" i="50"/>
  <c r="N25" i="50"/>
  <c r="N13" i="50"/>
  <c r="J215" i="50"/>
  <c r="J216" i="50"/>
  <c r="J311" i="50"/>
  <c r="J141" i="50"/>
  <c r="J140" i="50"/>
  <c r="J127" i="50"/>
  <c r="J132" i="50"/>
  <c r="J165" i="50"/>
  <c r="J42" i="50"/>
  <c r="J232" i="50"/>
  <c r="J293" i="50"/>
  <c r="J24" i="50"/>
  <c r="J128" i="50"/>
  <c r="J183" i="50"/>
  <c r="J164" i="50"/>
  <c r="J181" i="50"/>
  <c r="J242" i="50"/>
  <c r="J124" i="50"/>
  <c r="J158" i="50"/>
  <c r="J125" i="50"/>
  <c r="J243" i="50"/>
  <c r="J246" i="50"/>
  <c r="J58" i="50"/>
  <c r="J113" i="50"/>
  <c r="J302" i="50"/>
  <c r="J59" i="50"/>
  <c r="J77" i="50"/>
  <c r="J129" i="50"/>
  <c r="J198" i="50"/>
  <c r="J157" i="50"/>
  <c r="J75" i="50"/>
  <c r="J35" i="50"/>
  <c r="J88" i="50"/>
  <c r="J252" i="50"/>
  <c r="J115" i="50"/>
  <c r="J43" i="50"/>
  <c r="J277" i="50"/>
  <c r="J286" i="50"/>
  <c r="J60" i="50"/>
  <c r="J69" i="50"/>
  <c r="J126" i="50"/>
  <c r="J174" i="50"/>
  <c r="J106" i="50"/>
  <c r="J217" i="50"/>
  <c r="J208" i="50"/>
  <c r="J25" i="50"/>
  <c r="J294" i="50"/>
  <c r="J166" i="50"/>
  <c r="J200" i="50"/>
  <c r="J131" i="50"/>
  <c r="J191" i="50"/>
  <c r="J292" i="50"/>
  <c r="J107" i="50"/>
  <c r="J251" i="50"/>
  <c r="J114" i="50"/>
  <c r="J52" i="50"/>
  <c r="J108" i="50"/>
  <c r="J41" i="50"/>
  <c r="J225" i="50"/>
  <c r="J192" i="50"/>
  <c r="J258" i="50"/>
  <c r="J14" i="50"/>
  <c r="J68" i="50"/>
  <c r="J149" i="50"/>
  <c r="J199" i="50"/>
  <c r="J51" i="50"/>
  <c r="J175" i="50"/>
  <c r="J13" i="50"/>
  <c r="J285" i="50"/>
  <c r="J309" i="50"/>
  <c r="J234" i="50"/>
  <c r="J34" i="50"/>
  <c r="J209" i="50"/>
  <c r="J147" i="50"/>
  <c r="J245" i="50"/>
  <c r="J97" i="50"/>
  <c r="J260" i="50"/>
  <c r="J12" i="50"/>
  <c r="J269" i="50"/>
  <c r="J103" i="50"/>
  <c r="J26" i="50"/>
  <c r="J87" i="50"/>
  <c r="J268" i="50"/>
  <c r="J303" i="50"/>
  <c r="J275" i="50"/>
  <c r="J89" i="50"/>
  <c r="J276" i="50"/>
  <c r="J123" i="50"/>
  <c r="J182" i="50"/>
  <c r="J233" i="50"/>
  <c r="J130" i="50"/>
  <c r="J310" i="50"/>
  <c r="J259" i="50"/>
  <c r="J98" i="50"/>
  <c r="J226" i="50"/>
  <c r="J76" i="50"/>
  <c r="J104" i="50"/>
  <c r="J148" i="50"/>
  <c r="R152" i="50"/>
  <c r="R79" i="50"/>
  <c r="R262" i="50"/>
  <c r="R67" i="50"/>
  <c r="R134" i="50"/>
  <c r="R314" i="50"/>
  <c r="R19" i="50"/>
  <c r="R171" i="50"/>
  <c r="R265" i="50"/>
  <c r="R221" i="50"/>
  <c r="R80" i="50"/>
  <c r="R169" i="50"/>
  <c r="R312" i="50"/>
  <c r="R154" i="50"/>
  <c r="R94" i="50"/>
  <c r="R264" i="50"/>
  <c r="R190" i="50"/>
  <c r="R84" i="50"/>
  <c r="R117" i="50"/>
  <c r="R185" i="50"/>
  <c r="R28" i="50"/>
  <c r="R240" i="50"/>
  <c r="R137" i="50"/>
  <c r="R118" i="50"/>
  <c r="R153" i="50"/>
  <c r="R223" i="50"/>
  <c r="R31" i="50"/>
  <c r="R122" i="50"/>
  <c r="R78" i="50"/>
  <c r="R155" i="50"/>
  <c r="R317" i="50"/>
  <c r="R49" i="50"/>
  <c r="R120" i="50"/>
  <c r="R90" i="50"/>
  <c r="R172" i="50"/>
  <c r="R239" i="50"/>
  <c r="R168" i="50"/>
  <c r="R263" i="50"/>
  <c r="R50" i="50"/>
  <c r="R238" i="50"/>
  <c r="R207" i="50"/>
  <c r="R32" i="50"/>
  <c r="R96" i="50"/>
  <c r="R318" i="50"/>
  <c r="R17" i="50"/>
  <c r="R224" i="50"/>
  <c r="R283" i="50"/>
  <c r="R136" i="50"/>
  <c r="R313" i="50"/>
  <c r="R121" i="50"/>
  <c r="R44" i="50"/>
  <c r="R170" i="50"/>
  <c r="R21" i="50"/>
  <c r="R93" i="50"/>
  <c r="R267" i="50"/>
  <c r="R30" i="50"/>
  <c r="R205" i="50"/>
  <c r="R296" i="50"/>
  <c r="R300" i="50"/>
  <c r="R83" i="50"/>
  <c r="R261" i="50"/>
  <c r="R184" i="50"/>
  <c r="R281" i="50"/>
  <c r="R186" i="50"/>
  <c r="R280" i="50"/>
  <c r="R202" i="50"/>
  <c r="R29" i="50"/>
  <c r="R299" i="50"/>
  <c r="R20" i="50"/>
  <c r="R95" i="50"/>
  <c r="R27" i="50"/>
  <c r="R188" i="50"/>
  <c r="R298" i="50"/>
  <c r="R167" i="50"/>
  <c r="R133" i="50"/>
  <c r="R278" i="50"/>
  <c r="R218" i="50"/>
  <c r="R151" i="50"/>
  <c r="R65" i="50"/>
  <c r="R156" i="50"/>
  <c r="R237" i="50"/>
  <c r="R82" i="50"/>
  <c r="R33" i="50"/>
  <c r="R81" i="50"/>
  <c r="R173" i="50"/>
  <c r="R315" i="50"/>
  <c r="R18" i="50"/>
  <c r="R236" i="50"/>
  <c r="R138" i="50"/>
  <c r="R189" i="50"/>
  <c r="R222" i="50"/>
  <c r="R15" i="50"/>
  <c r="R63" i="50"/>
  <c r="R116" i="50"/>
  <c r="R119" i="50"/>
  <c r="R62" i="50"/>
  <c r="R235" i="50"/>
  <c r="R92" i="50"/>
  <c r="R295" i="50"/>
  <c r="R139" i="50"/>
  <c r="R45" i="50"/>
  <c r="R135" i="50"/>
  <c r="R297" i="50"/>
  <c r="R316" i="50"/>
  <c r="R279" i="50"/>
  <c r="R201" i="50"/>
  <c r="R64" i="50"/>
  <c r="R61" i="50"/>
  <c r="R282" i="50"/>
  <c r="R219" i="50"/>
  <c r="R206" i="50"/>
  <c r="R47" i="50"/>
  <c r="R46" i="50"/>
  <c r="R16" i="50"/>
  <c r="R66" i="50"/>
  <c r="R220" i="50"/>
  <c r="R203" i="50"/>
  <c r="R187" i="50"/>
  <c r="R150" i="50"/>
  <c r="R284" i="50"/>
  <c r="R266" i="50"/>
  <c r="R48" i="50"/>
  <c r="R91" i="50"/>
  <c r="R204" i="50"/>
  <c r="R301" i="50"/>
  <c r="R241" i="50"/>
  <c r="R102" i="50"/>
  <c r="R250" i="50"/>
  <c r="R132" i="50"/>
  <c r="R127" i="50"/>
  <c r="R129" i="50"/>
  <c r="R131" i="50"/>
  <c r="R125" i="50"/>
  <c r="R128" i="50"/>
  <c r="R124" i="50"/>
  <c r="R130" i="50"/>
  <c r="R123" i="50"/>
  <c r="R126" i="50"/>
  <c r="R166" i="50"/>
  <c r="R54" i="50"/>
  <c r="R233" i="50"/>
  <c r="R253" i="50"/>
  <c r="R258" i="50"/>
  <c r="R215" i="50"/>
  <c r="R302" i="50"/>
  <c r="R35" i="50"/>
  <c r="R144" i="50"/>
  <c r="R73" i="50"/>
  <c r="R165" i="50"/>
  <c r="R42" i="50"/>
  <c r="R197" i="50"/>
  <c r="R51" i="50"/>
  <c r="R310" i="50"/>
  <c r="R34" i="50"/>
  <c r="R216" i="50"/>
  <c r="R107" i="50"/>
  <c r="R157" i="50"/>
  <c r="R269" i="50"/>
  <c r="R142" i="50"/>
  <c r="R105" i="50"/>
  <c r="R161" i="50"/>
  <c r="R247" i="50"/>
  <c r="R71" i="50"/>
  <c r="R26" i="50"/>
  <c r="R193" i="50"/>
  <c r="R307" i="50"/>
  <c r="R38" i="50"/>
  <c r="R277" i="50"/>
  <c r="R289" i="50"/>
  <c r="R111" i="50"/>
  <c r="R182" i="50"/>
  <c r="R148" i="50"/>
  <c r="R309" i="50"/>
  <c r="R255" i="50"/>
  <c r="R23" i="50"/>
  <c r="R232" i="50"/>
  <c r="R55" i="50"/>
  <c r="R252" i="50"/>
  <c r="R285" i="50"/>
  <c r="R89" i="50"/>
  <c r="R149" i="50"/>
  <c r="R180" i="50"/>
  <c r="R56" i="50"/>
  <c r="R290" i="50"/>
  <c r="R85" i="50"/>
  <c r="R214" i="50"/>
  <c r="R242" i="50"/>
  <c r="R229" i="50"/>
  <c r="R103" i="50"/>
  <c r="R159" i="50"/>
  <c r="R97" i="50"/>
  <c r="R230" i="50"/>
  <c r="R294" i="50"/>
  <c r="R41" i="50"/>
  <c r="R288" i="50"/>
  <c r="R311" i="50"/>
  <c r="R100" i="50"/>
  <c r="R174" i="50"/>
  <c r="R176" i="50"/>
  <c r="R308" i="50"/>
  <c r="R271" i="50"/>
  <c r="R200" i="50"/>
  <c r="R272" i="50"/>
  <c r="R251" i="50"/>
  <c r="R106" i="50"/>
  <c r="R196" i="50"/>
  <c r="R140" i="50"/>
  <c r="R274" i="50"/>
  <c r="R69" i="50"/>
  <c r="R305" i="50"/>
  <c r="R53" i="50"/>
  <c r="R192" i="50"/>
  <c r="R191" i="50"/>
  <c r="R60" i="50"/>
  <c r="R293" i="50"/>
  <c r="R211" i="50"/>
  <c r="R257" i="50"/>
  <c r="R178" i="50"/>
  <c r="R194" i="50"/>
  <c r="R76" i="50"/>
  <c r="R22" i="50"/>
  <c r="R112" i="50"/>
  <c r="R87" i="50"/>
  <c r="R39" i="50"/>
  <c r="R183" i="50"/>
  <c r="R254" i="50"/>
  <c r="R36" i="50"/>
  <c r="R286" i="50"/>
  <c r="R160" i="50"/>
  <c r="R158" i="50"/>
  <c r="R86" i="50"/>
  <c r="R164" i="50"/>
  <c r="R304" i="50"/>
  <c r="R249" i="50"/>
  <c r="R58" i="50"/>
  <c r="R72" i="50"/>
  <c r="R143" i="50"/>
  <c r="R287" i="50"/>
  <c r="R268" i="50"/>
  <c r="R70" i="50"/>
  <c r="R177" i="50"/>
  <c r="R243" i="50"/>
  <c r="R276" i="50"/>
  <c r="R246" i="50"/>
  <c r="R43" i="50"/>
  <c r="R98" i="50"/>
  <c r="R259" i="50"/>
  <c r="R226" i="50"/>
  <c r="R245" i="50"/>
  <c r="R40" i="50"/>
  <c r="R14" i="50"/>
  <c r="R225" i="50"/>
  <c r="R99" i="50"/>
  <c r="R59" i="50"/>
  <c r="R256" i="50"/>
  <c r="R260" i="50"/>
  <c r="R24" i="50"/>
  <c r="R213" i="50"/>
  <c r="R181" i="50"/>
  <c r="R141" i="50"/>
  <c r="R37" i="50"/>
  <c r="R195" i="50"/>
  <c r="R210" i="50"/>
  <c r="R209" i="50"/>
  <c r="R270" i="50"/>
  <c r="R234" i="50"/>
  <c r="R104" i="50"/>
  <c r="R228" i="50"/>
  <c r="R68" i="50"/>
  <c r="R163" i="50"/>
  <c r="R231" i="50"/>
  <c r="R179" i="50"/>
  <c r="R292" i="50"/>
  <c r="R109" i="50"/>
  <c r="R115" i="50"/>
  <c r="R77" i="50"/>
  <c r="R12" i="50"/>
  <c r="R101" i="50"/>
  <c r="R227" i="50"/>
  <c r="R244" i="50"/>
  <c r="R146" i="50"/>
  <c r="R175" i="50"/>
  <c r="R88" i="50"/>
  <c r="R147" i="50"/>
  <c r="R75" i="50"/>
  <c r="R113" i="50"/>
  <c r="R212" i="50"/>
  <c r="R145" i="50"/>
  <c r="R57" i="50"/>
  <c r="R275" i="50"/>
  <c r="R74" i="50"/>
  <c r="R306" i="50"/>
  <c r="R273" i="50"/>
  <c r="R217" i="50"/>
  <c r="R25" i="50"/>
  <c r="R114" i="50"/>
  <c r="R162" i="50"/>
  <c r="R291" i="50"/>
  <c r="R13" i="50"/>
  <c r="R303" i="50"/>
  <c r="R208" i="50"/>
  <c r="R199" i="50"/>
  <c r="R108" i="50"/>
  <c r="R110" i="50"/>
  <c r="R52" i="50"/>
  <c r="R198" i="50"/>
  <c r="R248" i="50"/>
  <c r="V79" i="50"/>
  <c r="V67" i="50"/>
  <c r="V83" i="50"/>
  <c r="V63" i="50"/>
  <c r="V91" i="50"/>
  <c r="V295" i="50"/>
  <c r="V96" i="50"/>
  <c r="V95" i="50"/>
  <c r="V297" i="50"/>
  <c r="V93" i="50"/>
  <c r="V299" i="50"/>
  <c r="V94" i="50"/>
  <c r="V78" i="50"/>
  <c r="V298" i="50"/>
  <c r="V90" i="50"/>
  <c r="V300" i="50"/>
  <c r="V82" i="50"/>
  <c r="V65" i="50"/>
  <c r="V301" i="50"/>
  <c r="V64" i="50"/>
  <c r="V80" i="50"/>
  <c r="V62" i="50"/>
  <c r="V61" i="50"/>
  <c r="V66" i="50"/>
  <c r="V84" i="50"/>
  <c r="V296" i="50"/>
  <c r="V81" i="50"/>
  <c r="V92" i="50"/>
  <c r="V284" i="50"/>
  <c r="V282" i="50"/>
  <c r="V281" i="50"/>
  <c r="V206" i="50"/>
  <c r="V119" i="50"/>
  <c r="V237" i="50"/>
  <c r="V313" i="50"/>
  <c r="V266" i="50"/>
  <c r="V224" i="50"/>
  <c r="V117" i="50"/>
  <c r="V235" i="50"/>
  <c r="V314" i="50"/>
  <c r="V118" i="50"/>
  <c r="V238" i="50"/>
  <c r="V312" i="50"/>
  <c r="V169" i="50"/>
  <c r="V47" i="50"/>
  <c r="V18" i="50"/>
  <c r="V261" i="50"/>
  <c r="V279" i="50"/>
  <c r="V241" i="50"/>
  <c r="V189" i="50"/>
  <c r="V150" i="50"/>
  <c r="V21" i="50"/>
  <c r="V156" i="50"/>
  <c r="V201" i="50"/>
  <c r="V154" i="50"/>
  <c r="V155" i="50"/>
  <c r="V202" i="50"/>
  <c r="V135" i="50"/>
  <c r="V186" i="50"/>
  <c r="V31" i="50"/>
  <c r="V116" i="50"/>
  <c r="V240" i="50"/>
  <c r="V318" i="50"/>
  <c r="V219" i="50"/>
  <c r="V188" i="50"/>
  <c r="V133" i="50"/>
  <c r="V46" i="50"/>
  <c r="V264" i="50"/>
  <c r="V263" i="50"/>
  <c r="V139" i="50"/>
  <c r="V280" i="50"/>
  <c r="V278" i="50"/>
  <c r="V170" i="50"/>
  <c r="V44" i="50"/>
  <c r="V19" i="50"/>
  <c r="V184" i="50"/>
  <c r="V32" i="50"/>
  <c r="V172" i="50"/>
  <c r="V316" i="50"/>
  <c r="V15" i="50"/>
  <c r="V220" i="50"/>
  <c r="V207" i="50"/>
  <c r="V137" i="50"/>
  <c r="V152" i="50"/>
  <c r="V203" i="50"/>
  <c r="V138" i="50"/>
  <c r="V120" i="50"/>
  <c r="V239" i="50"/>
  <c r="V317" i="50"/>
  <c r="V136" i="50"/>
  <c r="V17" i="50"/>
  <c r="V151" i="50"/>
  <c r="V50" i="50"/>
  <c r="V168" i="50"/>
  <c r="V20" i="50"/>
  <c r="V221" i="50"/>
  <c r="V205" i="50"/>
  <c r="V267" i="50"/>
  <c r="V167" i="50"/>
  <c r="V45" i="50"/>
  <c r="V283" i="50"/>
  <c r="V265" i="50"/>
  <c r="V173" i="50"/>
  <c r="V48" i="50"/>
  <c r="V185" i="50"/>
  <c r="V33" i="50"/>
  <c r="V171" i="50"/>
  <c r="V49" i="50"/>
  <c r="V121" i="50"/>
  <c r="V236" i="50"/>
  <c r="V315" i="50"/>
  <c r="V204" i="50"/>
  <c r="V134" i="50"/>
  <c r="V16" i="50"/>
  <c r="V28" i="50"/>
  <c r="V122" i="50"/>
  <c r="V29" i="50"/>
  <c r="V218" i="50"/>
  <c r="V190" i="50"/>
  <c r="V30" i="50"/>
  <c r="V223" i="50"/>
  <c r="V262" i="50"/>
  <c r="V153" i="50"/>
  <c r="V222" i="50"/>
  <c r="V187" i="50"/>
  <c r="V27" i="50"/>
  <c r="V310" i="50"/>
  <c r="V257" i="50"/>
  <c r="V307" i="50"/>
  <c r="V125" i="50"/>
  <c r="V290" i="50"/>
  <c r="V291" i="50"/>
  <c r="V180" i="50"/>
  <c r="V58" i="50"/>
  <c r="V37" i="50"/>
  <c r="V130" i="50"/>
  <c r="V292" i="50"/>
  <c r="V195" i="50"/>
  <c r="V163" i="50"/>
  <c r="V306" i="50"/>
  <c r="V268" i="50"/>
  <c r="V256" i="50"/>
  <c r="V275" i="50"/>
  <c r="V271" i="50"/>
  <c r="V200" i="50"/>
  <c r="V244" i="50"/>
  <c r="V208" i="50"/>
  <c r="V232" i="50"/>
  <c r="V193" i="50"/>
  <c r="V70" i="50"/>
  <c r="V88" i="50"/>
  <c r="V23" i="50"/>
  <c r="V143" i="50"/>
  <c r="V104" i="50"/>
  <c r="V165" i="50"/>
  <c r="V98" i="50"/>
  <c r="V74" i="50"/>
  <c r="V14" i="50"/>
  <c r="V123" i="50"/>
  <c r="V252" i="50"/>
  <c r="V254" i="50"/>
  <c r="V38" i="50"/>
  <c r="V245" i="50"/>
  <c r="V194" i="50"/>
  <c r="V161" i="50"/>
  <c r="V68" i="50"/>
  <c r="V302" i="50"/>
  <c r="V272" i="50"/>
  <c r="V226" i="50"/>
  <c r="V210" i="50"/>
  <c r="V178" i="50"/>
  <c r="V86" i="50"/>
  <c r="V242" i="50"/>
  <c r="V228" i="50"/>
  <c r="V73" i="50"/>
  <c r="V106" i="50"/>
  <c r="V43" i="50"/>
  <c r="V111" i="50"/>
  <c r="V304" i="50"/>
  <c r="V277" i="50"/>
  <c r="V260" i="50"/>
  <c r="V141" i="50"/>
  <c r="V59" i="50"/>
  <c r="V35" i="50"/>
  <c r="V214" i="50"/>
  <c r="V269" i="50"/>
  <c r="V225" i="50"/>
  <c r="V196" i="50"/>
  <c r="V231" i="50"/>
  <c r="V177" i="50"/>
  <c r="V209" i="50"/>
  <c r="V199" i="50"/>
  <c r="V182" i="50"/>
  <c r="V108" i="50"/>
  <c r="V101" i="50"/>
  <c r="V233" i="50"/>
  <c r="V69" i="50"/>
  <c r="V13" i="50"/>
  <c r="V105" i="50"/>
  <c r="V140" i="50"/>
  <c r="V129" i="50"/>
  <c r="V303" i="50"/>
  <c r="V253" i="50"/>
  <c r="V197" i="50"/>
  <c r="V175" i="50"/>
  <c r="V162" i="50"/>
  <c r="V142" i="50"/>
  <c r="V72" i="50"/>
  <c r="V234" i="50"/>
  <c r="V289" i="50"/>
  <c r="V286" i="50"/>
  <c r="V250" i="50"/>
  <c r="V176" i="50"/>
  <c r="V198" i="50"/>
  <c r="V60" i="50"/>
  <c r="V40" i="50"/>
  <c r="V255" i="50"/>
  <c r="V249" i="50"/>
  <c r="V179" i="50"/>
  <c r="V181" i="50"/>
  <c r="V174" i="50"/>
  <c r="V113" i="50"/>
  <c r="V52" i="50"/>
  <c r="V273" i="50"/>
  <c r="V251" i="50"/>
  <c r="V75" i="50"/>
  <c r="V103" i="50"/>
  <c r="V77" i="50"/>
  <c r="V311" i="50"/>
  <c r="V247" i="50"/>
  <c r="V293" i="50"/>
  <c r="V309" i="50"/>
  <c r="V243" i="50"/>
  <c r="V213" i="50"/>
  <c r="V212" i="50"/>
  <c r="V215" i="50"/>
  <c r="V191" i="50"/>
  <c r="V216" i="50"/>
  <c r="V34" i="50"/>
  <c r="V144" i="50"/>
  <c r="V100" i="50"/>
  <c r="V76" i="50"/>
  <c r="V54" i="50"/>
  <c r="V107" i="50"/>
  <c r="V56" i="50"/>
  <c r="V89" i="50"/>
  <c r="V285" i="50"/>
  <c r="V227" i="50"/>
  <c r="V57" i="50"/>
  <c r="V308" i="50"/>
  <c r="V259" i="50"/>
  <c r="V132" i="50"/>
  <c r="V157" i="50"/>
  <c r="V145" i="50"/>
  <c r="V294" i="50"/>
  <c r="V288" i="50"/>
  <c r="V127" i="50"/>
  <c r="V305" i="50"/>
  <c r="V276" i="50"/>
  <c r="V230" i="50"/>
  <c r="V164" i="50"/>
  <c r="V246" i="50"/>
  <c r="V71" i="50"/>
  <c r="V22" i="50"/>
  <c r="V39" i="50"/>
  <c r="V147" i="50"/>
  <c r="V110" i="50"/>
  <c r="V114" i="50"/>
  <c r="V41" i="50"/>
  <c r="V126" i="50"/>
  <c r="V258" i="50"/>
  <c r="V160" i="50"/>
  <c r="V158" i="50"/>
  <c r="V53" i="50"/>
  <c r="V97" i="50"/>
  <c r="V146" i="50"/>
  <c r="V115" i="50"/>
  <c r="V124" i="50"/>
  <c r="V248" i="50"/>
  <c r="V217" i="50"/>
  <c r="V36" i="50"/>
  <c r="V287" i="50"/>
  <c r="V42" i="50"/>
  <c r="V25" i="50"/>
  <c r="V112" i="50"/>
  <c r="V26" i="50"/>
  <c r="V99" i="50"/>
  <c r="V148" i="50"/>
  <c r="V24" i="50"/>
  <c r="V149" i="50"/>
  <c r="V166" i="50"/>
  <c r="V274" i="50"/>
  <c r="V131" i="50"/>
  <c r="V128" i="50"/>
  <c r="V85" i="50"/>
  <c r="V12" i="50"/>
  <c r="V51" i="50"/>
  <c r="V102" i="50"/>
  <c r="V270" i="50"/>
  <c r="V183" i="50"/>
  <c r="V229" i="50"/>
  <c r="V159" i="50"/>
  <c r="V87" i="50"/>
  <c r="V192" i="50"/>
  <c r="V109" i="50"/>
  <c r="V211" i="50"/>
  <c r="V55" i="50"/>
  <c r="M230" i="50"/>
  <c r="M147" i="50"/>
  <c r="M162" i="50"/>
  <c r="M229" i="50"/>
  <c r="M101" i="50"/>
  <c r="M86" i="50"/>
  <c r="M40" i="50"/>
  <c r="M14" i="50"/>
  <c r="M257" i="50"/>
  <c r="M112" i="50"/>
  <c r="M231" i="50"/>
  <c r="M161" i="50"/>
  <c r="M198" i="50"/>
  <c r="M181" i="50"/>
  <c r="M76" i="50"/>
  <c r="M75" i="50"/>
  <c r="M25" i="50"/>
  <c r="M166" i="50"/>
  <c r="M234" i="50"/>
  <c r="M55" i="50"/>
  <c r="M115" i="50"/>
  <c r="M73" i="50"/>
  <c r="M43" i="50"/>
  <c r="M213" i="50"/>
  <c r="M200" i="50"/>
  <c r="M195" i="50"/>
  <c r="M41" i="50"/>
  <c r="M60" i="50"/>
  <c r="M182" i="50"/>
  <c r="M215" i="50"/>
  <c r="M57" i="50"/>
  <c r="M233" i="50"/>
  <c r="M26" i="50"/>
  <c r="M89" i="50"/>
  <c r="M258" i="50"/>
  <c r="M127" i="50"/>
  <c r="M72" i="50"/>
  <c r="M24" i="50"/>
  <c r="M179" i="50"/>
  <c r="M306" i="50"/>
  <c r="M275" i="50"/>
  <c r="M144" i="50"/>
  <c r="M148" i="50"/>
  <c r="M87" i="50"/>
  <c r="M309" i="50"/>
  <c r="M88" i="50"/>
  <c r="M256" i="50"/>
  <c r="M42" i="50"/>
  <c r="M85" i="50"/>
  <c r="M183" i="50"/>
  <c r="M216" i="50"/>
  <c r="M289" i="50"/>
  <c r="M311" i="50"/>
  <c r="M23" i="50"/>
  <c r="M12" i="50"/>
  <c r="M310" i="50"/>
  <c r="M74" i="50"/>
  <c r="M111" i="50"/>
  <c r="M272" i="50"/>
  <c r="M180" i="50"/>
  <c r="M77" i="50"/>
  <c r="M217" i="50"/>
  <c r="M250" i="50"/>
  <c r="M131" i="50"/>
  <c r="M249" i="50"/>
  <c r="M293" i="50"/>
  <c r="M113" i="50"/>
  <c r="M38" i="50"/>
  <c r="M290" i="50"/>
  <c r="M130" i="50"/>
  <c r="M212" i="50"/>
  <c r="M259" i="50"/>
  <c r="M146" i="50"/>
  <c r="M102" i="50"/>
  <c r="M178" i="50"/>
  <c r="M232" i="50"/>
  <c r="M128" i="50"/>
  <c r="M149" i="50"/>
  <c r="M164" i="50"/>
  <c r="M276" i="50"/>
  <c r="M274" i="50"/>
  <c r="M214" i="50"/>
  <c r="M145" i="50"/>
  <c r="M196" i="50"/>
  <c r="M199" i="50"/>
  <c r="M129" i="50"/>
  <c r="M165" i="50"/>
  <c r="M13" i="50"/>
  <c r="M197" i="50"/>
  <c r="M114" i="50"/>
  <c r="M255" i="50"/>
  <c r="M292" i="50"/>
  <c r="M39" i="50"/>
  <c r="M291" i="50"/>
  <c r="M58" i="50"/>
  <c r="M307" i="50"/>
  <c r="M110" i="50"/>
  <c r="M308" i="50"/>
  <c r="M59" i="50"/>
  <c r="M294" i="50"/>
  <c r="M260" i="50"/>
  <c r="M132" i="50"/>
  <c r="M22" i="50"/>
  <c r="M56" i="50"/>
  <c r="M277" i="50"/>
  <c r="M163" i="50"/>
  <c r="M273" i="50"/>
  <c r="K243" i="50"/>
  <c r="K157" i="50"/>
  <c r="K242" i="50"/>
  <c r="K124" i="50"/>
  <c r="K251" i="50"/>
  <c r="K98" i="50"/>
  <c r="K302" i="50"/>
  <c r="K192" i="50"/>
  <c r="K51" i="50"/>
  <c r="K34" i="50"/>
  <c r="K191" i="50"/>
  <c r="K208" i="50"/>
  <c r="K130" i="50"/>
  <c r="K225" i="50"/>
  <c r="K126" i="50"/>
  <c r="K245" i="50"/>
  <c r="K35" i="50"/>
  <c r="K252" i="50"/>
  <c r="K286" i="50"/>
  <c r="K69" i="50"/>
  <c r="K174" i="50"/>
  <c r="K97" i="50"/>
  <c r="K209" i="50"/>
  <c r="K123" i="50"/>
  <c r="K285" i="50"/>
  <c r="K108" i="50"/>
  <c r="K268" i="50"/>
  <c r="K106" i="50"/>
  <c r="K140" i="50"/>
  <c r="K127" i="50"/>
  <c r="K104" i="50"/>
  <c r="K52" i="50"/>
  <c r="K303" i="50"/>
  <c r="K246" i="50"/>
  <c r="K103" i="50"/>
  <c r="K68" i="50"/>
  <c r="K125" i="50"/>
  <c r="K269" i="50"/>
  <c r="K141" i="50"/>
  <c r="K131" i="50"/>
  <c r="K175" i="50"/>
  <c r="K132" i="50"/>
  <c r="K129" i="50"/>
  <c r="K226" i="50"/>
  <c r="K128" i="50"/>
  <c r="K107" i="50"/>
  <c r="K158" i="50"/>
  <c r="S297" i="50"/>
  <c r="S238" i="50"/>
  <c r="S117" i="50"/>
  <c r="S84" i="50"/>
  <c r="S65" i="50"/>
  <c r="S135" i="50"/>
  <c r="S317" i="50"/>
  <c r="S189" i="50"/>
  <c r="S91" i="50"/>
  <c r="S151" i="50"/>
  <c r="S201" i="50"/>
  <c r="S96" i="50"/>
  <c r="S120" i="50"/>
  <c r="S61" i="50"/>
  <c r="S95" i="50"/>
  <c r="S298" i="50"/>
  <c r="S283" i="50"/>
  <c r="S301" i="50"/>
  <c r="S295" i="50"/>
  <c r="S66" i="50"/>
  <c r="S223" i="50"/>
  <c r="S203" i="50"/>
  <c r="S63" i="50"/>
  <c r="S49" i="50"/>
  <c r="S153" i="50"/>
  <c r="S224" i="50"/>
  <c r="S314" i="50"/>
  <c r="S281" i="50"/>
  <c r="S299" i="50"/>
  <c r="S62" i="50"/>
  <c r="S284" i="50"/>
  <c r="S312" i="50"/>
  <c r="S262" i="50"/>
  <c r="S19" i="50"/>
  <c r="S261" i="50"/>
  <c r="S173" i="50"/>
  <c r="S219" i="50"/>
  <c r="S15" i="50"/>
  <c r="S48" i="50"/>
  <c r="S134" i="50"/>
  <c r="S137" i="50"/>
  <c r="S316" i="50"/>
  <c r="S267" i="50"/>
  <c r="S121" i="50"/>
  <c r="S221" i="50"/>
  <c r="S168" i="50"/>
  <c r="S17" i="50"/>
  <c r="S235" i="50"/>
  <c r="S21" i="50"/>
  <c r="S264" i="50"/>
  <c r="S138" i="50"/>
  <c r="S155" i="50"/>
  <c r="S220" i="50"/>
  <c r="S279" i="50"/>
  <c r="S118" i="50"/>
  <c r="S139" i="50"/>
  <c r="S93" i="50"/>
  <c r="S300" i="50"/>
  <c r="S44" i="50"/>
  <c r="S152" i="50"/>
  <c r="S313" i="50"/>
  <c r="S29" i="50"/>
  <c r="S188" i="50"/>
  <c r="S207" i="50"/>
  <c r="S171" i="50"/>
  <c r="S169" i="50"/>
  <c r="S46" i="50"/>
  <c r="S265" i="50"/>
  <c r="S282" i="50"/>
  <c r="S190" i="50"/>
  <c r="S94" i="50"/>
  <c r="S241" i="50"/>
  <c r="S122" i="50"/>
  <c r="S187" i="50"/>
  <c r="S205" i="50"/>
  <c r="S30" i="50"/>
  <c r="S167" i="50"/>
  <c r="S266" i="50"/>
  <c r="S186" i="50"/>
  <c r="S80" i="50"/>
  <c r="S33" i="50"/>
  <c r="S185" i="50"/>
  <c r="S78" i="50"/>
  <c r="S315" i="50"/>
  <c r="S278" i="50"/>
  <c r="S239" i="50"/>
  <c r="S318" i="50"/>
  <c r="S240" i="50"/>
  <c r="S116" i="50"/>
  <c r="S18" i="50"/>
  <c r="S90" i="50"/>
  <c r="S50" i="50"/>
  <c r="S119" i="50"/>
  <c r="S27" i="50"/>
  <c r="S218" i="50"/>
  <c r="S150" i="50"/>
  <c r="S45" i="50"/>
  <c r="S263" i="50"/>
  <c r="S184" i="50"/>
  <c r="S82" i="50"/>
  <c r="S206" i="50"/>
  <c r="S237" i="50"/>
  <c r="S83" i="50"/>
  <c r="S64" i="50"/>
  <c r="S222" i="50"/>
  <c r="S81" i="50"/>
  <c r="S136" i="50"/>
  <c r="S170" i="50"/>
  <c r="S154" i="50"/>
  <c r="S28" i="50"/>
  <c r="S92" i="50"/>
  <c r="S32" i="50"/>
  <c r="S156" i="50"/>
  <c r="S202" i="50"/>
  <c r="S16" i="50"/>
  <c r="S20" i="50"/>
  <c r="S280" i="50"/>
  <c r="S79" i="50"/>
  <c r="S31" i="50"/>
  <c r="S172" i="50"/>
  <c r="S236" i="50"/>
  <c r="S133" i="50"/>
  <c r="S296" i="50"/>
  <c r="S47" i="50"/>
  <c r="S204" i="50"/>
  <c r="S67" i="50"/>
  <c r="S102" i="50"/>
  <c r="S250" i="50"/>
  <c r="S129" i="50"/>
  <c r="S130" i="50"/>
  <c r="S126" i="50"/>
  <c r="S131" i="50"/>
  <c r="S125" i="50"/>
  <c r="S127" i="50"/>
  <c r="S124" i="50"/>
  <c r="S132" i="50"/>
  <c r="S128" i="50"/>
  <c r="S123" i="50"/>
  <c r="S88" i="50"/>
  <c r="S13" i="50"/>
  <c r="S111" i="50"/>
  <c r="S302" i="50"/>
  <c r="S149" i="50"/>
  <c r="S103" i="50"/>
  <c r="S36" i="50"/>
  <c r="S226" i="50"/>
  <c r="S276" i="50"/>
  <c r="S43" i="50"/>
  <c r="S258" i="50"/>
  <c r="S233" i="50"/>
  <c r="S86" i="50"/>
  <c r="S215" i="50"/>
  <c r="S306" i="50"/>
  <c r="S52" i="50"/>
  <c r="S268" i="50"/>
  <c r="S252" i="50"/>
  <c r="S71" i="50"/>
  <c r="S253" i="50"/>
  <c r="S97" i="50"/>
  <c r="S208" i="50"/>
  <c r="S75" i="50"/>
  <c r="S197" i="50"/>
  <c r="S309" i="50"/>
  <c r="S161" i="50"/>
  <c r="S183" i="50"/>
  <c r="S42" i="50"/>
  <c r="S12" i="50"/>
  <c r="S225" i="50"/>
  <c r="S68" i="50"/>
  <c r="S24" i="50"/>
  <c r="S76" i="50"/>
  <c r="S110" i="50"/>
  <c r="S35" i="50"/>
  <c r="S143" i="50"/>
  <c r="S310" i="50"/>
  <c r="S247" i="50"/>
  <c r="S72" i="50"/>
  <c r="S271" i="50"/>
  <c r="S108" i="50"/>
  <c r="S192" i="50"/>
  <c r="S105" i="50"/>
  <c r="S196" i="50"/>
  <c r="S141" i="50"/>
  <c r="S174" i="50"/>
  <c r="S104" i="50"/>
  <c r="S293" i="50"/>
  <c r="S58" i="50"/>
  <c r="S148" i="50"/>
  <c r="S26" i="50"/>
  <c r="S25" i="50"/>
  <c r="S193" i="50"/>
  <c r="S38" i="50"/>
  <c r="S165" i="50"/>
  <c r="S177" i="50"/>
  <c r="S22" i="50"/>
  <c r="S228" i="50"/>
  <c r="S159" i="50"/>
  <c r="S311" i="50"/>
  <c r="S54" i="50"/>
  <c r="S211" i="50"/>
  <c r="S180" i="50"/>
  <c r="S146" i="50"/>
  <c r="S178" i="50"/>
  <c r="S179" i="50"/>
  <c r="S162" i="50"/>
  <c r="S41" i="50"/>
  <c r="S304" i="50"/>
  <c r="S194" i="50"/>
  <c r="S166" i="50"/>
  <c r="S157" i="50"/>
  <c r="S272" i="50"/>
  <c r="S191" i="50"/>
  <c r="S249" i="50"/>
  <c r="S227" i="50"/>
  <c r="S200" i="50"/>
  <c r="S77" i="50"/>
  <c r="S209" i="50"/>
  <c r="S55" i="50"/>
  <c r="S100" i="50"/>
  <c r="S305" i="50"/>
  <c r="S147" i="50"/>
  <c r="S176" i="50"/>
  <c r="S73" i="50"/>
  <c r="S175" i="50"/>
  <c r="S248" i="50"/>
  <c r="S158" i="50"/>
  <c r="S144" i="50"/>
  <c r="S246" i="50"/>
  <c r="S114" i="50"/>
  <c r="S210" i="50"/>
  <c r="S115" i="50"/>
  <c r="S260" i="50"/>
  <c r="S70" i="50"/>
  <c r="S89" i="50"/>
  <c r="S212" i="50"/>
  <c r="S164" i="50"/>
  <c r="S14" i="50"/>
  <c r="S59" i="50"/>
  <c r="S109" i="50"/>
  <c r="S142" i="50"/>
  <c r="S57" i="50"/>
  <c r="S303" i="50"/>
  <c r="S195" i="50"/>
  <c r="S216" i="50"/>
  <c r="S56" i="50"/>
  <c r="S40" i="50"/>
  <c r="S107" i="50"/>
  <c r="S285" i="50"/>
  <c r="S269" i="50"/>
  <c r="S259" i="50"/>
  <c r="S106" i="50"/>
  <c r="S34" i="50"/>
  <c r="S99" i="50"/>
  <c r="S23" i="50"/>
  <c r="S69" i="50"/>
  <c r="S145" i="50"/>
  <c r="S289" i="50"/>
  <c r="S275" i="50"/>
  <c r="S229" i="50"/>
  <c r="S112" i="50"/>
  <c r="S87" i="50"/>
  <c r="S182" i="50"/>
  <c r="S242" i="50"/>
  <c r="S113" i="50"/>
  <c r="S217" i="50"/>
  <c r="S286" i="50"/>
  <c r="S245" i="50"/>
  <c r="S199" i="50"/>
  <c r="S255" i="50"/>
  <c r="S254" i="50"/>
  <c r="S287" i="50"/>
  <c r="S307" i="50"/>
  <c r="S163" i="50"/>
  <c r="S53" i="50"/>
  <c r="S51" i="50"/>
  <c r="S288" i="50"/>
  <c r="S181" i="50"/>
  <c r="S85" i="50"/>
  <c r="S98" i="50"/>
  <c r="S277" i="50"/>
  <c r="S160" i="50"/>
  <c r="S37" i="50"/>
  <c r="S232" i="50"/>
  <c r="S270" i="50"/>
  <c r="S140" i="50"/>
  <c r="S243" i="50"/>
  <c r="S251" i="50"/>
  <c r="S244" i="50"/>
  <c r="S74" i="50"/>
  <c r="S60" i="50"/>
  <c r="S198" i="50"/>
  <c r="S39" i="50"/>
  <c r="S101" i="50"/>
  <c r="W83" i="50"/>
  <c r="W65" i="50"/>
  <c r="W64" i="50"/>
  <c r="W313" i="50"/>
  <c r="W66" i="50"/>
  <c r="W61" i="50"/>
  <c r="W136" i="50"/>
  <c r="W318" i="50"/>
  <c r="W67" i="50"/>
  <c r="W135" i="50"/>
  <c r="W63" i="50"/>
  <c r="W139" i="50"/>
  <c r="W312" i="50"/>
  <c r="W79" i="50"/>
  <c r="W62" i="50"/>
  <c r="W134" i="50"/>
  <c r="W82" i="50"/>
  <c r="W138" i="50"/>
  <c r="W317" i="50"/>
  <c r="W84" i="50"/>
  <c r="W314" i="50"/>
  <c r="W81" i="50"/>
  <c r="W78" i="50"/>
  <c r="W316" i="50"/>
  <c r="W315" i="50"/>
  <c r="W133" i="50"/>
  <c r="W137" i="50"/>
  <c r="W80" i="50"/>
  <c r="W284" i="50"/>
  <c r="W171" i="50"/>
  <c r="W172" i="50"/>
  <c r="W278" i="50"/>
  <c r="W173" i="50"/>
  <c r="W301" i="50"/>
  <c r="W266" i="50"/>
  <c r="W201" i="50"/>
  <c r="W189" i="50"/>
  <c r="W235" i="50"/>
  <c r="W50" i="50"/>
  <c r="W154" i="50"/>
  <c r="W122" i="50"/>
  <c r="W204" i="50"/>
  <c r="W206" i="50"/>
  <c r="W239" i="50"/>
  <c r="W155" i="50"/>
  <c r="W299" i="50"/>
  <c r="W92" i="50"/>
  <c r="W207" i="50"/>
  <c r="W21" i="50"/>
  <c r="W156" i="50"/>
  <c r="W121" i="50"/>
  <c r="W219" i="50"/>
  <c r="W237" i="50"/>
  <c r="W218" i="50"/>
  <c r="W17" i="50"/>
  <c r="W90" i="50"/>
  <c r="W220" i="50"/>
  <c r="W16" i="50"/>
  <c r="W96" i="50"/>
  <c r="W29" i="50"/>
  <c r="W20" i="50"/>
  <c r="W94" i="50"/>
  <c r="W264" i="50"/>
  <c r="W203" i="50"/>
  <c r="W187" i="50"/>
  <c r="W185" i="50"/>
  <c r="W186" i="50"/>
  <c r="W184" i="50"/>
  <c r="W119" i="50"/>
  <c r="W221" i="50"/>
  <c r="W241" i="50"/>
  <c r="W152" i="50"/>
  <c r="W236" i="50"/>
  <c r="W93" i="50"/>
  <c r="W49" i="50"/>
  <c r="W223" i="50"/>
  <c r="W283" i="50"/>
  <c r="W170" i="50"/>
  <c r="W298" i="50"/>
  <c r="W279" i="50"/>
  <c r="W281" i="50"/>
  <c r="W168" i="50"/>
  <c r="W296" i="50"/>
  <c r="W46" i="50"/>
  <c r="W153" i="50"/>
  <c r="W297" i="50"/>
  <c r="W27" i="50"/>
  <c r="W18" i="50"/>
  <c r="W95" i="50"/>
  <c r="W238" i="50"/>
  <c r="W262" i="50"/>
  <c r="W263" i="50"/>
  <c r="W31" i="50"/>
  <c r="W32" i="50"/>
  <c r="W267" i="50"/>
  <c r="W118" i="50"/>
  <c r="W240" i="50"/>
  <c r="W222" i="50"/>
  <c r="W117" i="50"/>
  <c r="W265" i="50"/>
  <c r="W202" i="50"/>
  <c r="W188" i="50"/>
  <c r="W47" i="50"/>
  <c r="W151" i="50"/>
  <c r="W167" i="50"/>
  <c r="W295" i="50"/>
  <c r="W120" i="50"/>
  <c r="W48" i="50"/>
  <c r="W205" i="50"/>
  <c r="W300" i="50"/>
  <c r="W45" i="50"/>
  <c r="W282" i="50"/>
  <c r="W169" i="50"/>
  <c r="W28" i="50"/>
  <c r="W19" i="50"/>
  <c r="W91" i="50"/>
  <c r="W116" i="50"/>
  <c r="W261" i="50"/>
  <c r="W15" i="50"/>
  <c r="W190" i="50"/>
  <c r="W224" i="50"/>
  <c r="W44" i="50"/>
  <c r="W150" i="50"/>
  <c r="W280" i="50"/>
  <c r="W33" i="50"/>
  <c r="W30" i="50"/>
  <c r="W131" i="50"/>
  <c r="W258" i="50"/>
  <c r="W89" i="50"/>
  <c r="W145" i="50"/>
  <c r="W14" i="50"/>
  <c r="W147" i="50"/>
  <c r="W73" i="50"/>
  <c r="W259" i="50"/>
  <c r="W272" i="50"/>
  <c r="W268" i="50"/>
  <c r="W276" i="50"/>
  <c r="W85" i="50"/>
  <c r="W231" i="50"/>
  <c r="W194" i="50"/>
  <c r="W176" i="50"/>
  <c r="W213" i="50"/>
  <c r="W140" i="50"/>
  <c r="W76" i="50"/>
  <c r="W22" i="50"/>
  <c r="W159" i="50"/>
  <c r="W160" i="50"/>
  <c r="W144" i="50"/>
  <c r="W158" i="50"/>
  <c r="W106" i="50"/>
  <c r="W253" i="50"/>
  <c r="W132" i="50"/>
  <c r="W191" i="50"/>
  <c r="W273" i="50"/>
  <c r="W305" i="50"/>
  <c r="W232" i="50"/>
  <c r="W72" i="50"/>
  <c r="W75" i="50"/>
  <c r="W245" i="50"/>
  <c r="W12" i="50"/>
  <c r="W196" i="50"/>
  <c r="W208" i="50"/>
  <c r="W271" i="50"/>
  <c r="W216" i="50"/>
  <c r="W34" i="50"/>
  <c r="W52" i="50"/>
  <c r="W13" i="50"/>
  <c r="W162" i="50"/>
  <c r="W69" i="50"/>
  <c r="W182" i="50"/>
  <c r="W105" i="50"/>
  <c r="W42" i="50"/>
  <c r="W56" i="50"/>
  <c r="W126" i="50"/>
  <c r="W123" i="50"/>
  <c r="W250" i="50"/>
  <c r="W178" i="50"/>
  <c r="W103" i="50"/>
  <c r="W23" i="50"/>
  <c r="W255" i="50"/>
  <c r="W248" i="50"/>
  <c r="W181" i="50"/>
  <c r="W274" i="50"/>
  <c r="W128" i="50"/>
  <c r="W290" i="50"/>
  <c r="W244" i="50"/>
  <c r="W214" i="50"/>
  <c r="W210" i="50"/>
  <c r="W175" i="50"/>
  <c r="W57" i="50"/>
  <c r="W112" i="50"/>
  <c r="W108" i="50"/>
  <c r="W113" i="50"/>
  <c r="W110" i="50"/>
  <c r="W53" i="50"/>
  <c r="W308" i="50"/>
  <c r="W270" i="50"/>
  <c r="W307" i="50"/>
  <c r="W247" i="50"/>
  <c r="W287" i="50"/>
  <c r="W292" i="50"/>
  <c r="W157" i="50"/>
  <c r="W58" i="50"/>
  <c r="W277" i="50"/>
  <c r="W38" i="50"/>
  <c r="W243" i="50"/>
  <c r="W228" i="50"/>
  <c r="W211" i="50"/>
  <c r="W166" i="50"/>
  <c r="W199" i="50"/>
  <c r="W217" i="50"/>
  <c r="W100" i="50"/>
  <c r="W55" i="50"/>
  <c r="W97" i="50"/>
  <c r="W311" i="50"/>
  <c r="W275" i="50"/>
  <c r="W306" i="50"/>
  <c r="W254" i="50"/>
  <c r="W286" i="50"/>
  <c r="W229" i="50"/>
  <c r="W74" i="50"/>
  <c r="W36" i="50"/>
  <c r="W174" i="50"/>
  <c r="W142" i="50"/>
  <c r="W26" i="50"/>
  <c r="W294" i="50"/>
  <c r="W127" i="50"/>
  <c r="W39" i="50"/>
  <c r="W226" i="50"/>
  <c r="W215" i="50"/>
  <c r="W227" i="50"/>
  <c r="W99" i="50"/>
  <c r="W86" i="50"/>
  <c r="W230" i="50"/>
  <c r="W54" i="50"/>
  <c r="W35" i="50"/>
  <c r="W37" i="50"/>
  <c r="W43" i="50"/>
  <c r="W111" i="50"/>
  <c r="W246" i="50"/>
  <c r="W309" i="50"/>
  <c r="W257" i="50"/>
  <c r="W125" i="50"/>
  <c r="W285" i="50"/>
  <c r="W252" i="50"/>
  <c r="W256" i="50"/>
  <c r="W242" i="50"/>
  <c r="W107" i="50"/>
  <c r="W101" i="50"/>
  <c r="W70" i="50"/>
  <c r="W195" i="50"/>
  <c r="W148" i="50"/>
  <c r="W98" i="50"/>
  <c r="W60" i="50"/>
  <c r="W51" i="50"/>
  <c r="W293" i="50"/>
  <c r="W269" i="50"/>
  <c r="W251" i="50"/>
  <c r="W233" i="50"/>
  <c r="W197" i="50"/>
  <c r="W192" i="50"/>
  <c r="W179" i="50"/>
  <c r="W141" i="50"/>
  <c r="W177" i="50"/>
  <c r="W25" i="50"/>
  <c r="W87" i="50"/>
  <c r="W225" i="50"/>
  <c r="W102" i="50"/>
  <c r="W41" i="50"/>
  <c r="W104" i="50"/>
  <c r="W180" i="50"/>
  <c r="W77" i="50"/>
  <c r="W24" i="50"/>
  <c r="W129" i="50"/>
  <c r="W88" i="50"/>
  <c r="W124" i="50"/>
  <c r="W143" i="50"/>
  <c r="W289" i="50"/>
  <c r="W249" i="50"/>
  <c r="W212" i="50"/>
  <c r="W71" i="50"/>
  <c r="W183" i="50"/>
  <c r="W109" i="50"/>
  <c r="W149" i="50"/>
  <c r="W164" i="50"/>
  <c r="W130" i="50"/>
  <c r="W260" i="50"/>
  <c r="W304" i="50"/>
  <c r="W163" i="50"/>
  <c r="W161" i="50"/>
  <c r="W114" i="50"/>
  <c r="W68" i="50"/>
  <c r="W165" i="50"/>
  <c r="W198" i="50"/>
  <c r="W310" i="50"/>
  <c r="W209" i="50"/>
  <c r="W193" i="50"/>
  <c r="W115" i="50"/>
  <c r="W291" i="50"/>
  <c r="W302" i="50"/>
  <c r="W303" i="50"/>
  <c r="W146" i="50"/>
  <c r="W288" i="50"/>
  <c r="W234" i="50"/>
  <c r="W59" i="50"/>
  <c r="W200" i="50"/>
  <c r="W40" i="50"/>
  <c r="Z3" i="72"/>
  <c r="Y3" i="72"/>
  <c r="X3" i="72"/>
  <c r="W3" i="72"/>
  <c r="V3" i="72"/>
  <c r="AA3" i="72"/>
  <c r="AD3" i="72"/>
  <c r="AC3" i="72"/>
  <c r="AB3" i="72"/>
  <c r="T3" i="72"/>
  <c r="S3" i="72"/>
  <c r="R3" i="72"/>
  <c r="Q3" i="72"/>
  <c r="P3" i="72"/>
  <c r="O3" i="72"/>
  <c r="N3" i="72"/>
  <c r="M3" i="72"/>
  <c r="L3" i="72"/>
  <c r="K3" i="72"/>
  <c r="J3" i="72"/>
  <c r="I3" i="72"/>
  <c r="H3" i="72"/>
  <c r="G3" i="72"/>
  <c r="F3" i="72"/>
  <c r="E3" i="72"/>
  <c r="D3" i="72"/>
  <c r="Z2" i="72"/>
  <c r="Y2" i="72"/>
  <c r="X2" i="72"/>
  <c r="W2" i="72"/>
  <c r="V2" i="72"/>
  <c r="AA2" i="72"/>
  <c r="AD2" i="72"/>
  <c r="AC2" i="72"/>
  <c r="AB2" i="72"/>
  <c r="T2" i="72"/>
  <c r="S2" i="72"/>
  <c r="R2" i="72"/>
  <c r="Q2" i="72"/>
  <c r="P2" i="72"/>
  <c r="O2" i="72"/>
  <c r="N2" i="72"/>
  <c r="M2" i="72"/>
  <c r="L2" i="72"/>
  <c r="K2" i="72"/>
  <c r="J2" i="72"/>
  <c r="I2" i="72"/>
  <c r="H2" i="72"/>
  <c r="G2" i="72"/>
  <c r="F2" i="72"/>
  <c r="E2" i="72"/>
  <c r="D2" i="72"/>
  <c r="V4" i="78"/>
  <c r="E4" i="78"/>
  <c r="D4" i="78"/>
  <c r="V3" i="78"/>
  <c r="E3" i="78"/>
  <c r="D3" i="78"/>
  <c r="I4" i="77"/>
  <c r="H4" i="77"/>
  <c r="F4" i="77"/>
  <c r="E4" i="77"/>
  <c r="D4" i="77"/>
  <c r="F3" i="77"/>
  <c r="E3" i="77"/>
  <c r="D3" i="77"/>
  <c r="I3" i="77"/>
  <c r="H3" i="77"/>
  <c r="U4" i="77"/>
  <c r="U3" i="77"/>
  <c r="L4" i="77"/>
  <c r="N4" i="77"/>
  <c r="K4" i="77"/>
  <c r="M4" i="77"/>
  <c r="L3" i="77"/>
  <c r="N3" i="77"/>
  <c r="K3" i="77"/>
  <c r="M3" i="77"/>
  <c r="I301" i="89" l="1"/>
  <c r="I298" i="89"/>
  <c r="I297" i="89"/>
  <c r="I300" i="89"/>
  <c r="I299" i="89"/>
  <c r="M42" i="89"/>
  <c r="R42" i="94"/>
  <c r="M214" i="89"/>
  <c r="R214" i="94"/>
  <c r="M131" i="89"/>
  <c r="R131" i="94"/>
  <c r="N275" i="89"/>
  <c r="S275" i="94"/>
  <c r="N260" i="89"/>
  <c r="S260" i="94"/>
  <c r="N129" i="89"/>
  <c r="S129" i="94"/>
  <c r="M165" i="89"/>
  <c r="R165" i="94"/>
  <c r="M43" i="89"/>
  <c r="R43" i="94"/>
  <c r="M229" i="89"/>
  <c r="R229" i="94"/>
  <c r="M14" i="89"/>
  <c r="R14" i="94"/>
  <c r="M107" i="89"/>
  <c r="R107" i="94"/>
  <c r="M129" i="89"/>
  <c r="R129" i="94"/>
  <c r="M149" i="89"/>
  <c r="R149" i="94"/>
  <c r="M255" i="89"/>
  <c r="R255" i="94"/>
  <c r="M215" i="89"/>
  <c r="R215" i="94"/>
  <c r="M268" i="89"/>
  <c r="R268" i="94"/>
  <c r="M174" i="89"/>
  <c r="R174" i="94"/>
  <c r="M123" i="89"/>
  <c r="R123" i="94"/>
  <c r="M100" i="89"/>
  <c r="R100" i="94"/>
  <c r="M164" i="89"/>
  <c r="R164" i="94"/>
  <c r="M12" i="89"/>
  <c r="R12" i="94"/>
  <c r="M132" i="89"/>
  <c r="R132" i="94"/>
  <c r="M199" i="89"/>
  <c r="R199" i="94"/>
  <c r="M258" i="89"/>
  <c r="R258" i="94"/>
  <c r="M89" i="89"/>
  <c r="R89" i="94"/>
  <c r="M194" i="89"/>
  <c r="R194" i="94"/>
  <c r="M249" i="89"/>
  <c r="R249" i="94"/>
  <c r="M210" i="89"/>
  <c r="R210" i="94"/>
  <c r="N198" i="89"/>
  <c r="S198" i="94"/>
  <c r="N193" i="89"/>
  <c r="S193" i="94"/>
  <c r="N144" i="89"/>
  <c r="S144" i="94"/>
  <c r="N145" i="89"/>
  <c r="S145" i="94"/>
  <c r="N52" i="89"/>
  <c r="S52" i="94"/>
  <c r="N72" i="89"/>
  <c r="S72" i="94"/>
  <c r="N58" i="89"/>
  <c r="S58" i="94"/>
  <c r="N86" i="89"/>
  <c r="S86" i="94"/>
  <c r="N60" i="89"/>
  <c r="S60" i="94"/>
  <c r="N89" i="89"/>
  <c r="S89" i="94"/>
  <c r="N234" i="89"/>
  <c r="S234" i="94"/>
  <c r="N24" i="89"/>
  <c r="S24" i="94"/>
  <c r="N228" i="89"/>
  <c r="S228" i="94"/>
  <c r="N274" i="89"/>
  <c r="S274" i="94"/>
  <c r="N56" i="89"/>
  <c r="S56" i="94"/>
  <c r="N160" i="89"/>
  <c r="S160" i="94"/>
  <c r="N77" i="89"/>
  <c r="S77" i="94"/>
  <c r="N285" i="89"/>
  <c r="S285" i="94"/>
  <c r="N243" i="89"/>
  <c r="S243" i="94"/>
  <c r="N35" i="89"/>
  <c r="S35" i="94"/>
  <c r="N43" i="89"/>
  <c r="S43" i="94"/>
  <c r="N231" i="89"/>
  <c r="S231" i="94"/>
  <c r="N269" i="89"/>
  <c r="S269" i="94"/>
  <c r="M54" i="89"/>
  <c r="R54" i="94"/>
  <c r="M146" i="89"/>
  <c r="R146" i="94"/>
  <c r="M98" i="89"/>
  <c r="R98" i="94"/>
  <c r="N181" i="89"/>
  <c r="S181" i="94"/>
  <c r="N210" i="89"/>
  <c r="S210" i="94"/>
  <c r="N22" i="89"/>
  <c r="S22" i="94"/>
  <c r="M253" i="89"/>
  <c r="R253" i="94"/>
  <c r="M180" i="89"/>
  <c r="R180" i="94"/>
  <c r="M247" i="89"/>
  <c r="R247" i="94"/>
  <c r="M115" i="89"/>
  <c r="R115" i="94"/>
  <c r="M179" i="89"/>
  <c r="R179" i="94"/>
  <c r="M285" i="89"/>
  <c r="R285" i="94"/>
  <c r="M34" i="89"/>
  <c r="R34" i="94"/>
  <c r="M213" i="89"/>
  <c r="R213" i="94"/>
  <c r="M209" i="89"/>
  <c r="R209" i="94"/>
  <c r="M277" i="89"/>
  <c r="R277" i="94"/>
  <c r="M71" i="89"/>
  <c r="R71" i="94"/>
  <c r="M127" i="89"/>
  <c r="R127" i="94"/>
  <c r="M85" i="89"/>
  <c r="R85" i="94"/>
  <c r="M166" i="89"/>
  <c r="R166" i="94"/>
  <c r="M68" i="89"/>
  <c r="R68" i="94"/>
  <c r="M228" i="89"/>
  <c r="R228" i="94"/>
  <c r="M57" i="89"/>
  <c r="R57" i="94"/>
  <c r="M310" i="89"/>
  <c r="R310" i="94"/>
  <c r="M198" i="89"/>
  <c r="R198" i="94"/>
  <c r="M160" i="89"/>
  <c r="R160" i="94"/>
  <c r="M244" i="89"/>
  <c r="R244" i="94"/>
  <c r="M276" i="89"/>
  <c r="R276" i="94"/>
  <c r="N277" i="89"/>
  <c r="S277" i="94"/>
  <c r="N40" i="89"/>
  <c r="S40" i="94"/>
  <c r="N110" i="89"/>
  <c r="S110" i="94"/>
  <c r="N107" i="89"/>
  <c r="S107" i="94"/>
  <c r="N55" i="89"/>
  <c r="S55" i="94"/>
  <c r="N104" i="89"/>
  <c r="S104" i="94"/>
  <c r="N183" i="89"/>
  <c r="S183" i="94"/>
  <c r="N252" i="89"/>
  <c r="S252" i="94"/>
  <c r="N197" i="89"/>
  <c r="S197" i="94"/>
  <c r="N253" i="89"/>
  <c r="S253" i="94"/>
  <c r="N111" i="89"/>
  <c r="S111" i="94"/>
  <c r="N140" i="89"/>
  <c r="S140" i="94"/>
  <c r="N309" i="89"/>
  <c r="S309" i="94"/>
  <c r="N230" i="89"/>
  <c r="S230" i="94"/>
  <c r="N101" i="89"/>
  <c r="S101" i="94"/>
  <c r="N246" i="89"/>
  <c r="S246" i="94"/>
  <c r="N98" i="89"/>
  <c r="S98" i="94"/>
  <c r="N289" i="89"/>
  <c r="S289" i="94"/>
  <c r="N293" i="89"/>
  <c r="S293" i="94"/>
  <c r="N176" i="89"/>
  <c r="S176" i="94"/>
  <c r="N54" i="89"/>
  <c r="S54" i="94"/>
  <c r="N245" i="89"/>
  <c r="S245" i="94"/>
  <c r="N200" i="89"/>
  <c r="S200" i="94"/>
  <c r="M195" i="89"/>
  <c r="R195" i="94"/>
  <c r="M128" i="89"/>
  <c r="R128" i="94"/>
  <c r="M112" i="89"/>
  <c r="R112" i="94"/>
  <c r="N165" i="89"/>
  <c r="S165" i="94"/>
  <c r="N85" i="89"/>
  <c r="S85" i="94"/>
  <c r="M40" i="89"/>
  <c r="R40" i="94"/>
  <c r="M227" i="89"/>
  <c r="R227" i="94"/>
  <c r="M38" i="89"/>
  <c r="R38" i="94"/>
  <c r="M289" i="89"/>
  <c r="R289" i="94"/>
  <c r="M56" i="89"/>
  <c r="R56" i="94"/>
  <c r="M183" i="89"/>
  <c r="R183" i="94"/>
  <c r="M226" i="89"/>
  <c r="R226" i="94"/>
  <c r="M110" i="89"/>
  <c r="R110" i="94"/>
  <c r="M245" i="89"/>
  <c r="R245" i="94"/>
  <c r="M306" i="89"/>
  <c r="R306" i="94"/>
  <c r="M75" i="89"/>
  <c r="R75" i="94"/>
  <c r="M102" i="89"/>
  <c r="R102" i="94"/>
  <c r="M86" i="89"/>
  <c r="R86" i="94"/>
  <c r="M88" i="89"/>
  <c r="R88" i="94"/>
  <c r="M178" i="89"/>
  <c r="R178" i="94"/>
  <c r="M257" i="89"/>
  <c r="R257" i="94"/>
  <c r="M126" i="89"/>
  <c r="R126" i="94"/>
  <c r="M53" i="89"/>
  <c r="R53" i="94"/>
  <c r="M290" i="89"/>
  <c r="R290" i="94"/>
  <c r="M309" i="89"/>
  <c r="R309" i="94"/>
  <c r="M37" i="89"/>
  <c r="R37" i="94"/>
  <c r="M292" i="89"/>
  <c r="R292" i="94"/>
  <c r="M302" i="89"/>
  <c r="R302" i="94"/>
  <c r="N14" i="89"/>
  <c r="S14" i="94"/>
  <c r="N70" i="89"/>
  <c r="S70" i="94"/>
  <c r="N38" i="89"/>
  <c r="S38" i="94"/>
  <c r="N53" i="89"/>
  <c r="S53" i="94"/>
  <c r="N215" i="89"/>
  <c r="S215" i="94"/>
  <c r="N102" i="89"/>
  <c r="S102" i="94"/>
  <c r="N162" i="89"/>
  <c r="S162" i="94"/>
  <c r="N229" i="89"/>
  <c r="S229" i="94"/>
  <c r="N34" i="89"/>
  <c r="S34" i="94"/>
  <c r="N42" i="89"/>
  <c r="S42" i="94"/>
  <c r="N12" i="89"/>
  <c r="S12" i="94"/>
  <c r="N25" i="89"/>
  <c r="S25" i="94"/>
  <c r="N249" i="89"/>
  <c r="S249" i="94"/>
  <c r="N251" i="89"/>
  <c r="S251" i="94"/>
  <c r="N159" i="89"/>
  <c r="S159" i="94"/>
  <c r="N250" i="89"/>
  <c r="S250" i="94"/>
  <c r="N100" i="89"/>
  <c r="S100" i="94"/>
  <c r="N216" i="89"/>
  <c r="S216" i="94"/>
  <c r="N199" i="89"/>
  <c r="S199" i="94"/>
  <c r="N195" i="89"/>
  <c r="S195" i="94"/>
  <c r="N141" i="89"/>
  <c r="S141" i="94"/>
  <c r="N304" i="89"/>
  <c r="S304" i="94"/>
  <c r="M77" i="89"/>
  <c r="R77" i="94"/>
  <c r="M140" i="89"/>
  <c r="R140" i="94"/>
  <c r="M26" i="89"/>
  <c r="R26" i="94"/>
  <c r="M175" i="89"/>
  <c r="R175" i="94"/>
  <c r="N109" i="89"/>
  <c r="S109" i="94"/>
  <c r="N290" i="89"/>
  <c r="S290" i="94"/>
  <c r="N23" i="89"/>
  <c r="S23" i="94"/>
  <c r="M162" i="89"/>
  <c r="R162" i="94"/>
  <c r="M73" i="89"/>
  <c r="R73" i="94"/>
  <c r="M103" i="89"/>
  <c r="R103" i="94"/>
  <c r="M163" i="89"/>
  <c r="R163" i="94"/>
  <c r="M294" i="89"/>
  <c r="R294" i="94"/>
  <c r="M191" i="89"/>
  <c r="R191" i="94"/>
  <c r="M286" i="89"/>
  <c r="R286" i="94"/>
  <c r="M36" i="89"/>
  <c r="R36" i="94"/>
  <c r="M287" i="89"/>
  <c r="R287" i="94"/>
  <c r="M303" i="89"/>
  <c r="R303" i="94"/>
  <c r="M208" i="89"/>
  <c r="R208" i="94"/>
  <c r="M145" i="89"/>
  <c r="R145" i="94"/>
  <c r="M291" i="89"/>
  <c r="R291" i="94"/>
  <c r="M269" i="89"/>
  <c r="R269" i="94"/>
  <c r="M142" i="89"/>
  <c r="R142" i="94"/>
  <c r="M225" i="89"/>
  <c r="R225" i="94"/>
  <c r="M41" i="89"/>
  <c r="R41" i="94"/>
  <c r="M111" i="89"/>
  <c r="R111" i="94"/>
  <c r="M308" i="89"/>
  <c r="R308" i="94"/>
  <c r="M193" i="89"/>
  <c r="R193" i="94"/>
  <c r="M60" i="89"/>
  <c r="R60" i="94"/>
  <c r="M260" i="89"/>
  <c r="R260" i="94"/>
  <c r="M307" i="89"/>
  <c r="R307" i="94"/>
  <c r="N68" i="89"/>
  <c r="S68" i="94"/>
  <c r="N175" i="89"/>
  <c r="S175" i="94"/>
  <c r="N196" i="89"/>
  <c r="S196" i="94"/>
  <c r="N211" i="89"/>
  <c r="S211" i="94"/>
  <c r="N308" i="89"/>
  <c r="S308" i="94"/>
  <c r="N161" i="89"/>
  <c r="S161" i="94"/>
  <c r="N209" i="89"/>
  <c r="S209" i="94"/>
  <c r="N302" i="89"/>
  <c r="S302" i="94"/>
  <c r="N157" i="89"/>
  <c r="S157" i="94"/>
  <c r="N166" i="89"/>
  <c r="S166" i="94"/>
  <c r="N76" i="89"/>
  <c r="S76" i="94"/>
  <c r="N113" i="89"/>
  <c r="S113" i="94"/>
  <c r="N276" i="89"/>
  <c r="S276" i="94"/>
  <c r="N270" i="89"/>
  <c r="S270" i="94"/>
  <c r="N103" i="89"/>
  <c r="S103" i="94"/>
  <c r="N124" i="89"/>
  <c r="S124" i="94"/>
  <c r="N177" i="89"/>
  <c r="S177" i="94"/>
  <c r="N305" i="89"/>
  <c r="S305" i="94"/>
  <c r="N217" i="89"/>
  <c r="S217" i="94"/>
  <c r="N74" i="89"/>
  <c r="S74" i="94"/>
  <c r="N26" i="89"/>
  <c r="S26" i="94"/>
  <c r="N213" i="89"/>
  <c r="S213" i="94"/>
  <c r="M177" i="89"/>
  <c r="R177" i="94"/>
  <c r="M147" i="89"/>
  <c r="R147" i="94"/>
  <c r="M233" i="89"/>
  <c r="R233" i="94"/>
  <c r="N97" i="89"/>
  <c r="S97" i="94"/>
  <c r="N273" i="89"/>
  <c r="S273" i="94"/>
  <c r="N69" i="89"/>
  <c r="S69" i="94"/>
  <c r="N226" i="89"/>
  <c r="S226" i="94"/>
  <c r="M293" i="89"/>
  <c r="R293" i="94"/>
  <c r="M114" i="89"/>
  <c r="R114" i="94"/>
  <c r="M288" i="89"/>
  <c r="R288" i="94"/>
  <c r="M130" i="89"/>
  <c r="R130" i="94"/>
  <c r="M270" i="89"/>
  <c r="R270" i="94"/>
  <c r="M106" i="89"/>
  <c r="R106" i="94"/>
  <c r="M197" i="89"/>
  <c r="R197" i="94"/>
  <c r="M76" i="89"/>
  <c r="R76" i="94"/>
  <c r="M217" i="89"/>
  <c r="R217" i="94"/>
  <c r="M256" i="89"/>
  <c r="R256" i="94"/>
  <c r="M148" i="89"/>
  <c r="R148" i="94"/>
  <c r="M159" i="89"/>
  <c r="R159" i="94"/>
  <c r="M196" i="89"/>
  <c r="R196" i="94"/>
  <c r="M274" i="89"/>
  <c r="R274" i="94"/>
  <c r="M144" i="89"/>
  <c r="R144" i="94"/>
  <c r="M124" i="89"/>
  <c r="R124" i="94"/>
  <c r="M97" i="89"/>
  <c r="R97" i="94"/>
  <c r="M72" i="89"/>
  <c r="R72" i="94"/>
  <c r="M272" i="89"/>
  <c r="R272" i="94"/>
  <c r="M212" i="89"/>
  <c r="R212" i="94"/>
  <c r="M108" i="89"/>
  <c r="R108" i="94"/>
  <c r="M311" i="89"/>
  <c r="R311" i="94"/>
  <c r="M305" i="89"/>
  <c r="R305" i="94"/>
  <c r="N73" i="89"/>
  <c r="S73" i="94"/>
  <c r="N178" i="89"/>
  <c r="S178" i="94"/>
  <c r="N88" i="89"/>
  <c r="S88" i="94"/>
  <c r="N123" i="89"/>
  <c r="S123" i="94"/>
  <c r="N36" i="89"/>
  <c r="S36" i="94"/>
  <c r="N227" i="89"/>
  <c r="S227" i="94"/>
  <c r="N247" i="89"/>
  <c r="S247" i="94"/>
  <c r="N292" i="89"/>
  <c r="S292" i="94"/>
  <c r="N142" i="89"/>
  <c r="S142" i="94"/>
  <c r="N303" i="89"/>
  <c r="S303" i="94"/>
  <c r="N106" i="89"/>
  <c r="S106" i="94"/>
  <c r="N212" i="89"/>
  <c r="S212" i="94"/>
  <c r="N143" i="89"/>
  <c r="S143" i="94"/>
  <c r="N306" i="89"/>
  <c r="S306" i="94"/>
  <c r="N149" i="89"/>
  <c r="S149" i="94"/>
  <c r="N294" i="89"/>
  <c r="S294" i="94"/>
  <c r="N225" i="89"/>
  <c r="S225" i="94"/>
  <c r="N233" i="89"/>
  <c r="S233" i="94"/>
  <c r="N127" i="89"/>
  <c r="S127" i="94"/>
  <c r="N105" i="89"/>
  <c r="S105" i="94"/>
  <c r="N158" i="89"/>
  <c r="S158" i="94"/>
  <c r="N291" i="89"/>
  <c r="S291" i="94"/>
  <c r="M51" i="89"/>
  <c r="R51" i="94"/>
  <c r="M69" i="89"/>
  <c r="R69" i="94"/>
  <c r="M161" i="89"/>
  <c r="R161" i="94"/>
  <c r="N71" i="89"/>
  <c r="S71" i="94"/>
  <c r="N192" i="89"/>
  <c r="S192" i="94"/>
  <c r="N214" i="89"/>
  <c r="S214" i="94"/>
  <c r="N130" i="89"/>
  <c r="S130" i="94"/>
  <c r="M113" i="89"/>
  <c r="R113" i="94"/>
  <c r="M104" i="89"/>
  <c r="R104" i="94"/>
  <c r="M234" i="89"/>
  <c r="R234" i="94"/>
  <c r="M23" i="89"/>
  <c r="R23" i="94"/>
  <c r="M243" i="89"/>
  <c r="R243" i="94"/>
  <c r="M101" i="89"/>
  <c r="R101" i="94"/>
  <c r="M246" i="89"/>
  <c r="R246" i="94"/>
  <c r="M58" i="89"/>
  <c r="R58" i="94"/>
  <c r="M248" i="89"/>
  <c r="R248" i="94"/>
  <c r="M211" i="89"/>
  <c r="R211" i="94"/>
  <c r="M230" i="89"/>
  <c r="R230" i="94"/>
  <c r="M13" i="89"/>
  <c r="R13" i="94"/>
  <c r="M125" i="89"/>
  <c r="R125" i="94"/>
  <c r="M232" i="89"/>
  <c r="R232" i="94"/>
  <c r="M231" i="89"/>
  <c r="R231" i="94"/>
  <c r="M87" i="89"/>
  <c r="R87" i="94"/>
  <c r="M158" i="89"/>
  <c r="R158" i="94"/>
  <c r="M99" i="89"/>
  <c r="R99" i="94"/>
  <c r="M59" i="89"/>
  <c r="R59" i="94"/>
  <c r="M304" i="89"/>
  <c r="R304" i="94"/>
  <c r="M55" i="89"/>
  <c r="R55" i="94"/>
  <c r="M39" i="89"/>
  <c r="R39" i="94"/>
  <c r="M273" i="89"/>
  <c r="R273" i="94"/>
  <c r="N179" i="89"/>
  <c r="S179" i="94"/>
  <c r="N191" i="89"/>
  <c r="S191" i="94"/>
  <c r="N232" i="89"/>
  <c r="S232" i="94"/>
  <c r="N311" i="89"/>
  <c r="S311" i="94"/>
  <c r="N242" i="89"/>
  <c r="S242" i="94"/>
  <c r="N99" i="89"/>
  <c r="S99" i="94"/>
  <c r="N13" i="89"/>
  <c r="S13" i="94"/>
  <c r="N307" i="89"/>
  <c r="S307" i="94"/>
  <c r="N125" i="89"/>
  <c r="S125" i="94"/>
  <c r="N59" i="89"/>
  <c r="S59" i="94"/>
  <c r="N258" i="89"/>
  <c r="S258" i="94"/>
  <c r="N174" i="89"/>
  <c r="S174" i="94"/>
  <c r="N57" i="89"/>
  <c r="S57" i="94"/>
  <c r="N39" i="89"/>
  <c r="S39" i="94"/>
  <c r="N244" i="89"/>
  <c r="S244" i="94"/>
  <c r="N256" i="89"/>
  <c r="S256" i="94"/>
  <c r="N41" i="89"/>
  <c r="S41" i="94"/>
  <c r="N287" i="89"/>
  <c r="S287" i="94"/>
  <c r="N271" i="89"/>
  <c r="S271" i="94"/>
  <c r="N131" i="89"/>
  <c r="S131" i="94"/>
  <c r="N147" i="89"/>
  <c r="S147" i="94"/>
  <c r="N194" i="89"/>
  <c r="S194" i="94"/>
  <c r="N288" i="89"/>
  <c r="S288" i="94"/>
  <c r="M271" i="89"/>
  <c r="R271" i="94"/>
  <c r="M141" i="89"/>
  <c r="R141" i="94"/>
  <c r="M216" i="89"/>
  <c r="R216" i="94"/>
  <c r="N163" i="89"/>
  <c r="S163" i="94"/>
  <c r="N114" i="89"/>
  <c r="S114" i="94"/>
  <c r="N268" i="89"/>
  <c r="S268" i="94"/>
  <c r="N255" i="89"/>
  <c r="S255" i="94"/>
  <c r="M105" i="89"/>
  <c r="R105" i="94"/>
  <c r="M176" i="89"/>
  <c r="R176" i="94"/>
  <c r="M24" i="89"/>
  <c r="R24" i="94"/>
  <c r="M254" i="89"/>
  <c r="R254" i="94"/>
  <c r="M35" i="89"/>
  <c r="R35" i="94"/>
  <c r="M157" i="89"/>
  <c r="R157" i="94"/>
  <c r="M251" i="89"/>
  <c r="R251" i="94"/>
  <c r="M70" i="89"/>
  <c r="R70" i="94"/>
  <c r="M52" i="89"/>
  <c r="R52" i="94"/>
  <c r="M242" i="89"/>
  <c r="R242" i="94"/>
  <c r="M109" i="89"/>
  <c r="R109" i="94"/>
  <c r="M192" i="89"/>
  <c r="R192" i="94"/>
  <c r="M259" i="89"/>
  <c r="R259" i="94"/>
  <c r="M250" i="89"/>
  <c r="R250" i="94"/>
  <c r="M25" i="89"/>
  <c r="R25" i="94"/>
  <c r="M252" i="89"/>
  <c r="R252" i="94"/>
  <c r="M200" i="89"/>
  <c r="R200" i="94"/>
  <c r="M143" i="89"/>
  <c r="R143" i="94"/>
  <c r="M182" i="89"/>
  <c r="R182" i="94"/>
  <c r="M22" i="89"/>
  <c r="R22" i="94"/>
  <c r="M74" i="89"/>
  <c r="R74" i="94"/>
  <c r="M181" i="89"/>
  <c r="R181" i="94"/>
  <c r="M275" i="89"/>
  <c r="R275" i="94"/>
  <c r="N112" i="89"/>
  <c r="S112" i="94"/>
  <c r="N272" i="89"/>
  <c r="S272" i="94"/>
  <c r="N126" i="89"/>
  <c r="S126" i="94"/>
  <c r="N259" i="89"/>
  <c r="S259" i="94"/>
  <c r="N37" i="89"/>
  <c r="S37" i="94"/>
  <c r="N164" i="89"/>
  <c r="S164" i="94"/>
  <c r="N108" i="89"/>
  <c r="S108" i="94"/>
  <c r="N286" i="89"/>
  <c r="S286" i="94"/>
  <c r="N208" i="89"/>
  <c r="S208" i="94"/>
  <c r="N182" i="89"/>
  <c r="S182" i="94"/>
  <c r="N128" i="89"/>
  <c r="S128" i="94"/>
  <c r="N51" i="89"/>
  <c r="S51" i="94"/>
  <c r="N148" i="89"/>
  <c r="S148" i="94"/>
  <c r="N115" i="89"/>
  <c r="S115" i="94"/>
  <c r="N257" i="89"/>
  <c r="S257" i="94"/>
  <c r="N248" i="89"/>
  <c r="S248" i="94"/>
  <c r="N75" i="89"/>
  <c r="S75" i="94"/>
  <c r="N254" i="89"/>
  <c r="S254" i="94"/>
  <c r="N132" i="89"/>
  <c r="S132" i="94"/>
  <c r="N87" i="89"/>
  <c r="S87" i="94"/>
  <c r="N180" i="89"/>
  <c r="S180" i="94"/>
  <c r="N310" i="89"/>
  <c r="S310" i="94"/>
  <c r="N146" i="89"/>
  <c r="S146" i="94"/>
  <c r="I243" i="89"/>
  <c r="L243" i="89" s="1"/>
  <c r="I286" i="89"/>
  <c r="I260" i="89"/>
  <c r="I86" i="89"/>
  <c r="I14" i="89"/>
  <c r="I35" i="89"/>
  <c r="I180" i="89"/>
  <c r="I308" i="89"/>
  <c r="I258" i="89"/>
  <c r="I39" i="89"/>
  <c r="I69" i="89"/>
  <c r="I211" i="89"/>
  <c r="I109" i="89"/>
  <c r="I217" i="89"/>
  <c r="I182" i="89"/>
  <c r="I161" i="89"/>
  <c r="I209" i="89"/>
  <c r="I52" i="89"/>
  <c r="I144" i="89"/>
  <c r="I242" i="89"/>
  <c r="L242" i="89" s="1"/>
  <c r="I253" i="89"/>
  <c r="I132" i="89"/>
  <c r="I102" i="89"/>
  <c r="L102" i="89" s="1"/>
  <c r="I228" i="89"/>
  <c r="I149" i="89"/>
  <c r="I213" i="89"/>
  <c r="I76" i="89"/>
  <c r="I216" i="89"/>
  <c r="I89" i="89"/>
  <c r="I157" i="89"/>
  <c r="I255" i="89"/>
  <c r="I143" i="89"/>
  <c r="I277" i="89"/>
  <c r="I310" i="89"/>
  <c r="I42" i="89"/>
  <c r="I100" i="89"/>
  <c r="L100" i="89" s="1"/>
  <c r="I179" i="89"/>
  <c r="I174" i="89"/>
  <c r="I22" i="89"/>
  <c r="I25" i="89"/>
  <c r="I304" i="89"/>
  <c r="I58" i="89"/>
  <c r="I212" i="89"/>
  <c r="I191" i="89"/>
  <c r="I129" i="89"/>
  <c r="I250" i="89"/>
  <c r="L250" i="89" s="1"/>
  <c r="I198" i="89"/>
  <c r="I145" i="89"/>
  <c r="I107" i="89"/>
  <c r="I195" i="89"/>
  <c r="I200" i="89"/>
  <c r="I53" i="89"/>
  <c r="I71" i="89"/>
  <c r="I110" i="89"/>
  <c r="I72" i="89"/>
  <c r="I311" i="89"/>
  <c r="I287" i="89"/>
  <c r="I165" i="89"/>
  <c r="I70" i="89"/>
  <c r="I164" i="89"/>
  <c r="I104" i="89"/>
  <c r="L104" i="89" s="1"/>
  <c r="I274" i="89"/>
  <c r="I99" i="89"/>
  <c r="L99" i="89" s="1"/>
  <c r="I24" i="89"/>
  <c r="I193" i="89"/>
  <c r="I112" i="89"/>
  <c r="I75" i="89"/>
  <c r="I124" i="89"/>
  <c r="I54" i="89"/>
  <c r="I74" i="89"/>
  <c r="I105" i="89"/>
  <c r="L105" i="89" s="1"/>
  <c r="I101" i="89"/>
  <c r="L101" i="89" s="1"/>
  <c r="I303" i="89"/>
  <c r="I226" i="89"/>
  <c r="I271" i="89"/>
  <c r="I247" i="89"/>
  <c r="L247" i="89" s="1"/>
  <c r="I57" i="89"/>
  <c r="I196" i="89"/>
  <c r="I225" i="89"/>
  <c r="I257" i="89"/>
  <c r="I40" i="89"/>
  <c r="I141" i="89"/>
  <c r="I77" i="89"/>
  <c r="I159" i="89"/>
  <c r="I215" i="89"/>
  <c r="I162" i="89"/>
  <c r="I292" i="89"/>
  <c r="I43" i="89"/>
  <c r="I37" i="89"/>
  <c r="I123" i="89"/>
  <c r="I252" i="89"/>
  <c r="I158" i="89"/>
  <c r="I36" i="89"/>
  <c r="I309" i="89"/>
  <c r="I181" i="89"/>
  <c r="I103" i="89"/>
  <c r="L103" i="89" s="1"/>
  <c r="I232" i="89"/>
  <c r="I289" i="89"/>
  <c r="I302" i="89"/>
  <c r="I87" i="89"/>
  <c r="I26" i="89"/>
  <c r="I142" i="89"/>
  <c r="I106" i="89"/>
  <c r="I276" i="89"/>
  <c r="I68" i="89"/>
  <c r="I13" i="89"/>
  <c r="I244" i="89"/>
  <c r="L244" i="89" s="1"/>
  <c r="I38" i="89"/>
  <c r="I194" i="89"/>
  <c r="I270" i="89"/>
  <c r="I251" i="89"/>
  <c r="I127" i="89"/>
  <c r="I183" i="89"/>
  <c r="I305" i="89"/>
  <c r="I285" i="89"/>
  <c r="I249" i="89"/>
  <c r="L249" i="89" s="1"/>
  <c r="I256" i="89"/>
  <c r="I111" i="89"/>
  <c r="I12" i="89"/>
  <c r="I160" i="89"/>
  <c r="I113" i="89"/>
  <c r="I233" i="89"/>
  <c r="I41" i="89"/>
  <c r="I291" i="89"/>
  <c r="I294" i="89"/>
  <c r="I60" i="89"/>
  <c r="I176" i="89"/>
  <c r="I246" i="89"/>
  <c r="L246" i="89" s="1"/>
  <c r="I293" i="89"/>
  <c r="I214" i="89"/>
  <c r="I306" i="89"/>
  <c r="I85" i="89"/>
  <c r="I231" i="89"/>
  <c r="I88" i="89"/>
  <c r="I130" i="89"/>
  <c r="I234" i="89"/>
  <c r="I273" i="89"/>
  <c r="I307" i="89"/>
  <c r="I166" i="89"/>
  <c r="I148" i="89"/>
  <c r="I140" i="89"/>
  <c r="I272" i="89"/>
  <c r="I51" i="89"/>
  <c r="I108" i="89"/>
  <c r="I177" i="89"/>
  <c r="I208" i="89"/>
  <c r="I73" i="89"/>
  <c r="I197" i="89"/>
  <c r="I192" i="89"/>
  <c r="I114" i="89"/>
  <c r="I98" i="89"/>
  <c r="L98" i="89" s="1"/>
  <c r="I163" i="89"/>
  <c r="I199" i="89"/>
  <c r="I97" i="89"/>
  <c r="L97" i="89" s="1"/>
  <c r="I55" i="89"/>
  <c r="I269" i="89"/>
  <c r="I125" i="89"/>
  <c r="I126" i="89"/>
  <c r="I290" i="89"/>
  <c r="I254" i="89"/>
  <c r="I275" i="89"/>
  <c r="I34" i="89"/>
  <c r="I59" i="89"/>
  <c r="I210" i="89"/>
  <c r="I248" i="89"/>
  <c r="L248" i="89" s="1"/>
  <c r="I56" i="89"/>
  <c r="I288" i="89"/>
  <c r="I175" i="89"/>
  <c r="I178" i="89"/>
  <c r="I147" i="89"/>
  <c r="I245" i="89"/>
  <c r="L245" i="89" s="1"/>
  <c r="I115" i="89"/>
  <c r="I227" i="89"/>
  <c r="I268" i="89"/>
  <c r="I23" i="89"/>
  <c r="I146" i="89"/>
  <c r="I259" i="89"/>
  <c r="I229" i="89"/>
  <c r="I230" i="89"/>
  <c r="I131" i="89"/>
  <c r="I128" i="89"/>
  <c r="N243" i="94"/>
  <c r="Q243" i="94" s="1"/>
  <c r="N286" i="94"/>
  <c r="Q286" i="94" s="1"/>
  <c r="N260" i="94"/>
  <c r="Q260" i="94" s="1"/>
  <c r="N86" i="94"/>
  <c r="Q86" i="94" s="1"/>
  <c r="N14" i="94"/>
  <c r="Q14" i="94" s="1"/>
  <c r="N35" i="94"/>
  <c r="Q35" i="94" s="1"/>
  <c r="N180" i="94"/>
  <c r="Q180" i="94" s="1"/>
  <c r="N308" i="94"/>
  <c r="Q308" i="94" s="1"/>
  <c r="N258" i="94"/>
  <c r="Q258" i="94" s="1"/>
  <c r="N39" i="94"/>
  <c r="Q39" i="94" s="1"/>
  <c r="N69" i="94"/>
  <c r="Q69" i="94" s="1"/>
  <c r="N211" i="94"/>
  <c r="Q211" i="94" s="1"/>
  <c r="N109" i="94"/>
  <c r="Q109" i="94" s="1"/>
  <c r="N217" i="94"/>
  <c r="Q217" i="94" s="1"/>
  <c r="N182" i="94"/>
  <c r="Q182" i="94" s="1"/>
  <c r="N161" i="94"/>
  <c r="Q161" i="94" s="1"/>
  <c r="N209" i="94"/>
  <c r="Q209" i="94" s="1"/>
  <c r="N52" i="94"/>
  <c r="Q52" i="94" s="1"/>
  <c r="N144" i="94"/>
  <c r="Q144" i="94" s="1"/>
  <c r="N242" i="94"/>
  <c r="Q242" i="94" s="1"/>
  <c r="N253" i="94"/>
  <c r="Q253" i="94" s="1"/>
  <c r="N132" i="94"/>
  <c r="Q132" i="94" s="1"/>
  <c r="N102" i="94"/>
  <c r="Q102" i="94" s="1"/>
  <c r="N228" i="94"/>
  <c r="Q228" i="94" s="1"/>
  <c r="N149" i="94"/>
  <c r="Q149" i="94" s="1"/>
  <c r="N213" i="94"/>
  <c r="Q213" i="94" s="1"/>
  <c r="N76" i="94"/>
  <c r="Q76" i="94" s="1"/>
  <c r="N216" i="94"/>
  <c r="Q216" i="94" s="1"/>
  <c r="N89" i="94"/>
  <c r="Q89" i="94" s="1"/>
  <c r="N157" i="94"/>
  <c r="Q157" i="94" s="1"/>
  <c r="N255" i="94"/>
  <c r="Q255" i="94" s="1"/>
  <c r="N143" i="94"/>
  <c r="Q143" i="94" s="1"/>
  <c r="N277" i="94"/>
  <c r="Q277" i="94" s="1"/>
  <c r="N310" i="94"/>
  <c r="Q310" i="94" s="1"/>
  <c r="N42" i="94"/>
  <c r="Q42" i="94" s="1"/>
  <c r="N100" i="94"/>
  <c r="Q100" i="94" s="1"/>
  <c r="N179" i="94"/>
  <c r="Q179" i="94" s="1"/>
  <c r="N174" i="94"/>
  <c r="Q174" i="94" s="1"/>
  <c r="N22" i="94"/>
  <c r="Q22" i="94" s="1"/>
  <c r="N25" i="94"/>
  <c r="Q25" i="94" s="1"/>
  <c r="N304" i="94"/>
  <c r="Q304" i="94" s="1"/>
  <c r="N58" i="94"/>
  <c r="Q58" i="94" s="1"/>
  <c r="N212" i="94"/>
  <c r="Q212" i="94" s="1"/>
  <c r="N191" i="94"/>
  <c r="Q191" i="94" s="1"/>
  <c r="N129" i="94"/>
  <c r="Q129" i="94" s="1"/>
  <c r="N250" i="94"/>
  <c r="Q250" i="94" s="1"/>
  <c r="N198" i="94"/>
  <c r="Q198" i="94" s="1"/>
  <c r="N145" i="94"/>
  <c r="Q145" i="94" s="1"/>
  <c r="N107" i="94"/>
  <c r="Q107" i="94" s="1"/>
  <c r="N195" i="94"/>
  <c r="Q195" i="94" s="1"/>
  <c r="N200" i="94"/>
  <c r="Q200" i="94" s="1"/>
  <c r="N53" i="94"/>
  <c r="Q53" i="94" s="1"/>
  <c r="N71" i="94"/>
  <c r="Q71" i="94" s="1"/>
  <c r="N110" i="94"/>
  <c r="Q110" i="94" s="1"/>
  <c r="N72" i="94"/>
  <c r="Q72" i="94" s="1"/>
  <c r="N311" i="94"/>
  <c r="Q311" i="94" s="1"/>
  <c r="N287" i="94"/>
  <c r="Q287" i="94" s="1"/>
  <c r="N165" i="94"/>
  <c r="Q165" i="94" s="1"/>
  <c r="N70" i="94"/>
  <c r="Q70" i="94" s="1"/>
  <c r="N164" i="94"/>
  <c r="Q164" i="94" s="1"/>
  <c r="N104" i="94"/>
  <c r="Q104" i="94" s="1"/>
  <c r="N274" i="94"/>
  <c r="Q274" i="94" s="1"/>
  <c r="N99" i="94"/>
  <c r="Q99" i="94" s="1"/>
  <c r="N24" i="94"/>
  <c r="Q24" i="94" s="1"/>
  <c r="N193" i="94"/>
  <c r="Q193" i="94" s="1"/>
  <c r="N112" i="94"/>
  <c r="Q112" i="94" s="1"/>
  <c r="N75" i="94"/>
  <c r="Q75" i="94" s="1"/>
  <c r="N124" i="94"/>
  <c r="Q124" i="94" s="1"/>
  <c r="N54" i="94"/>
  <c r="Q54" i="94" s="1"/>
  <c r="N74" i="94"/>
  <c r="Q74" i="94" s="1"/>
  <c r="N105" i="94"/>
  <c r="Q105" i="94" s="1"/>
  <c r="N101" i="94"/>
  <c r="Q101" i="94" s="1"/>
  <c r="N303" i="94"/>
  <c r="Q303" i="94" s="1"/>
  <c r="N226" i="94"/>
  <c r="Q226" i="94" s="1"/>
  <c r="N271" i="94"/>
  <c r="Q271" i="94" s="1"/>
  <c r="N247" i="94"/>
  <c r="Q247" i="94" s="1"/>
  <c r="N57" i="94"/>
  <c r="Q57" i="94" s="1"/>
  <c r="N196" i="94"/>
  <c r="Q196" i="94" s="1"/>
  <c r="N225" i="94"/>
  <c r="Q225" i="94" s="1"/>
  <c r="N257" i="94"/>
  <c r="Q257" i="94" s="1"/>
  <c r="N40" i="94"/>
  <c r="Q40" i="94" s="1"/>
  <c r="N141" i="94"/>
  <c r="Q141" i="94" s="1"/>
  <c r="N77" i="94"/>
  <c r="Q77" i="94" s="1"/>
  <c r="N159" i="94"/>
  <c r="Q159" i="94" s="1"/>
  <c r="N215" i="94"/>
  <c r="Q215" i="94" s="1"/>
  <c r="N162" i="94"/>
  <c r="Q162" i="94" s="1"/>
  <c r="N292" i="94"/>
  <c r="Q292" i="94" s="1"/>
  <c r="N43" i="94"/>
  <c r="Q43" i="94" s="1"/>
  <c r="N37" i="94"/>
  <c r="Q37" i="94" s="1"/>
  <c r="N123" i="94"/>
  <c r="Q123" i="94" s="1"/>
  <c r="N252" i="94"/>
  <c r="Q252" i="94" s="1"/>
  <c r="N158" i="94"/>
  <c r="Q158" i="94" s="1"/>
  <c r="N36" i="94"/>
  <c r="Q36" i="94" s="1"/>
  <c r="N309" i="94"/>
  <c r="Q309" i="94" s="1"/>
  <c r="N181" i="94"/>
  <c r="Q181" i="94" s="1"/>
  <c r="N103" i="94"/>
  <c r="Q103" i="94" s="1"/>
  <c r="N232" i="94"/>
  <c r="Q232" i="94" s="1"/>
  <c r="N289" i="94"/>
  <c r="Q289" i="94" s="1"/>
  <c r="N302" i="94"/>
  <c r="Q302" i="94" s="1"/>
  <c r="N87" i="94"/>
  <c r="Q87" i="94" s="1"/>
  <c r="N26" i="94"/>
  <c r="Q26" i="94" s="1"/>
  <c r="N142" i="94"/>
  <c r="Q142" i="94" s="1"/>
  <c r="N106" i="94"/>
  <c r="Q106" i="94" s="1"/>
  <c r="N276" i="94"/>
  <c r="Q276" i="94" s="1"/>
  <c r="N68" i="94"/>
  <c r="Q68" i="94" s="1"/>
  <c r="N13" i="94"/>
  <c r="Q13" i="94" s="1"/>
  <c r="N244" i="94"/>
  <c r="Q244" i="94" s="1"/>
  <c r="N38" i="94"/>
  <c r="Q38" i="94" s="1"/>
  <c r="N194" i="94"/>
  <c r="Q194" i="94" s="1"/>
  <c r="N270" i="94"/>
  <c r="Q270" i="94" s="1"/>
  <c r="N251" i="94"/>
  <c r="Q251" i="94" s="1"/>
  <c r="N127" i="94"/>
  <c r="Q127" i="94" s="1"/>
  <c r="N183" i="94"/>
  <c r="Q183" i="94" s="1"/>
  <c r="N305" i="94"/>
  <c r="Q305" i="94" s="1"/>
  <c r="N285" i="94"/>
  <c r="Q285" i="94" s="1"/>
  <c r="N249" i="94"/>
  <c r="Q249" i="94" s="1"/>
  <c r="N256" i="94"/>
  <c r="Q256" i="94" s="1"/>
  <c r="N111" i="94"/>
  <c r="Q111" i="94" s="1"/>
  <c r="N12" i="94"/>
  <c r="Q12" i="94" s="1"/>
  <c r="N160" i="94"/>
  <c r="Q160" i="94" s="1"/>
  <c r="N113" i="94"/>
  <c r="Q113" i="94" s="1"/>
  <c r="N233" i="94"/>
  <c r="Q233" i="94" s="1"/>
  <c r="N41" i="94"/>
  <c r="Q41" i="94" s="1"/>
  <c r="N291" i="94"/>
  <c r="Q291" i="94" s="1"/>
  <c r="N294" i="94"/>
  <c r="Q294" i="94" s="1"/>
  <c r="N60" i="94"/>
  <c r="Q60" i="94" s="1"/>
  <c r="N176" i="94"/>
  <c r="Q176" i="94" s="1"/>
  <c r="N246" i="94"/>
  <c r="Q246" i="94" s="1"/>
  <c r="N293" i="94"/>
  <c r="Q293" i="94" s="1"/>
  <c r="N214" i="94"/>
  <c r="Q214" i="94" s="1"/>
  <c r="N306" i="94"/>
  <c r="Q306" i="94" s="1"/>
  <c r="N85" i="94"/>
  <c r="Q85" i="94" s="1"/>
  <c r="N231" i="94"/>
  <c r="Q231" i="94" s="1"/>
  <c r="N88" i="94"/>
  <c r="Q88" i="94" s="1"/>
  <c r="N130" i="94"/>
  <c r="Q130" i="94" s="1"/>
  <c r="N234" i="94"/>
  <c r="Q234" i="94" s="1"/>
  <c r="N273" i="94"/>
  <c r="Q273" i="94" s="1"/>
  <c r="N307" i="94"/>
  <c r="Q307" i="94" s="1"/>
  <c r="N166" i="94"/>
  <c r="Q166" i="94" s="1"/>
  <c r="N148" i="94"/>
  <c r="Q148" i="94" s="1"/>
  <c r="N140" i="94"/>
  <c r="Q140" i="94" s="1"/>
  <c r="N272" i="94"/>
  <c r="Q272" i="94" s="1"/>
  <c r="N51" i="94"/>
  <c r="Q51" i="94" s="1"/>
  <c r="N108" i="94"/>
  <c r="Q108" i="94" s="1"/>
  <c r="N177" i="94"/>
  <c r="Q177" i="94" s="1"/>
  <c r="N208" i="94"/>
  <c r="Q208" i="94" s="1"/>
  <c r="N73" i="94"/>
  <c r="Q73" i="94" s="1"/>
  <c r="N197" i="94"/>
  <c r="Q197" i="94" s="1"/>
  <c r="N192" i="94"/>
  <c r="Q192" i="94" s="1"/>
  <c r="N114" i="94"/>
  <c r="Q114" i="94" s="1"/>
  <c r="N98" i="94"/>
  <c r="Q98" i="94" s="1"/>
  <c r="N163" i="94"/>
  <c r="Q163" i="94" s="1"/>
  <c r="N199" i="94"/>
  <c r="Q199" i="94" s="1"/>
  <c r="N97" i="94"/>
  <c r="Q97" i="94" s="1"/>
  <c r="N55" i="94"/>
  <c r="Q55" i="94" s="1"/>
  <c r="N269" i="94"/>
  <c r="Q269" i="94" s="1"/>
  <c r="N125" i="94"/>
  <c r="Q125" i="94" s="1"/>
  <c r="N126" i="94"/>
  <c r="Q126" i="94" s="1"/>
  <c r="N290" i="94"/>
  <c r="Q290" i="94" s="1"/>
  <c r="N254" i="94"/>
  <c r="Q254" i="94" s="1"/>
  <c r="N275" i="94"/>
  <c r="Q275" i="94" s="1"/>
  <c r="N34" i="94"/>
  <c r="Q34" i="94" s="1"/>
  <c r="N59" i="94"/>
  <c r="Q59" i="94" s="1"/>
  <c r="N210" i="94"/>
  <c r="Q210" i="94" s="1"/>
  <c r="N248" i="94"/>
  <c r="Q248" i="94" s="1"/>
  <c r="N56" i="94"/>
  <c r="Q56" i="94" s="1"/>
  <c r="N288" i="94"/>
  <c r="Q288" i="94" s="1"/>
  <c r="N175" i="94"/>
  <c r="Q175" i="94" s="1"/>
  <c r="N178" i="94"/>
  <c r="Q178" i="94" s="1"/>
  <c r="N147" i="94"/>
  <c r="Q147" i="94" s="1"/>
  <c r="N245" i="94"/>
  <c r="Q245" i="94" s="1"/>
  <c r="N115" i="94"/>
  <c r="Q115" i="94" s="1"/>
  <c r="N227" i="94"/>
  <c r="Q227" i="94" s="1"/>
  <c r="N268" i="94"/>
  <c r="Q268" i="94" s="1"/>
  <c r="N23" i="94"/>
  <c r="Q23" i="94" s="1"/>
  <c r="N146" i="94"/>
  <c r="Q146" i="94" s="1"/>
  <c r="N259" i="94"/>
  <c r="Q259" i="94" s="1"/>
  <c r="N229" i="94"/>
  <c r="Q229" i="94" s="1"/>
  <c r="N230" i="94"/>
  <c r="Q230" i="94" s="1"/>
  <c r="N131" i="94"/>
  <c r="Q131" i="94" s="1"/>
  <c r="N128" i="94"/>
  <c r="Q128" i="94" s="1"/>
  <c r="E148" i="89"/>
  <c r="E247" i="89"/>
  <c r="E287" i="89"/>
  <c r="E25" i="89"/>
  <c r="E58" i="89"/>
  <c r="E85" i="89"/>
  <c r="E212" i="89"/>
  <c r="E72" i="89"/>
  <c r="E210" i="89"/>
  <c r="E245" i="89"/>
  <c r="E69" i="89"/>
  <c r="E76" i="89"/>
  <c r="E272" i="89"/>
  <c r="E54" i="89"/>
  <c r="E243" i="89"/>
  <c r="E70" i="89"/>
  <c r="E228" i="89"/>
  <c r="E123" i="89"/>
  <c r="E74" i="89"/>
  <c r="E161" i="89"/>
  <c r="E24" i="89"/>
  <c r="E180" i="89"/>
  <c r="E248" i="89"/>
  <c r="E68" i="89"/>
  <c r="E26" i="89"/>
  <c r="E73" i="89"/>
  <c r="E40" i="89"/>
  <c r="E71" i="89"/>
  <c r="E194" i="89"/>
  <c r="E175" i="89"/>
  <c r="E211" i="89"/>
  <c r="E214" i="89"/>
  <c r="E109" i="89"/>
  <c r="E285" i="89"/>
  <c r="E39" i="89"/>
  <c r="E183" i="89"/>
  <c r="E193" i="89"/>
  <c r="E208" i="89"/>
  <c r="E249" i="89"/>
  <c r="E286" i="89"/>
  <c r="E127" i="89"/>
  <c r="E303" i="89"/>
  <c r="E192" i="89"/>
  <c r="E310" i="89"/>
  <c r="E13" i="89"/>
  <c r="E230" i="89"/>
  <c r="E197" i="89"/>
  <c r="E274" i="89"/>
  <c r="E176" i="89"/>
  <c r="E291" i="89"/>
  <c r="E87" i="89"/>
  <c r="E199" i="89"/>
  <c r="E308" i="89"/>
  <c r="E110" i="89"/>
  <c r="E273" i="89"/>
  <c r="E257" i="89"/>
  <c r="E198" i="89"/>
  <c r="E56" i="89"/>
  <c r="E268" i="89"/>
  <c r="E226" i="89"/>
  <c r="E162" i="89"/>
  <c r="E12" i="89"/>
  <c r="E191" i="89"/>
  <c r="E132" i="89"/>
  <c r="E256" i="89"/>
  <c r="E51" i="89"/>
  <c r="E88" i="89"/>
  <c r="E75" i="89"/>
  <c r="E111" i="89"/>
  <c r="E52" i="89"/>
  <c r="E77" i="89"/>
  <c r="E106" i="89"/>
  <c r="E233" i="89"/>
  <c r="E215" i="89"/>
  <c r="E157" i="89"/>
  <c r="E293" i="89"/>
  <c r="E311" i="89"/>
  <c r="E231" i="89"/>
  <c r="E107" i="89"/>
  <c r="E108" i="89"/>
  <c r="E143" i="89"/>
  <c r="E290" i="89"/>
  <c r="E57" i="89"/>
  <c r="E258" i="89"/>
  <c r="E275" i="89"/>
  <c r="E294" i="89"/>
  <c r="E164" i="89"/>
  <c r="E130" i="89"/>
  <c r="E129" i="89"/>
  <c r="E254" i="89"/>
  <c r="E100" i="89"/>
  <c r="E246" i="89"/>
  <c r="E292" i="89"/>
  <c r="E195" i="89"/>
  <c r="E270" i="89"/>
  <c r="E114" i="89"/>
  <c r="E158" i="89"/>
  <c r="E302" i="89"/>
  <c r="E165" i="89"/>
  <c r="E289" i="89"/>
  <c r="E86" i="89"/>
  <c r="E99" i="89"/>
  <c r="E216" i="89"/>
  <c r="E59" i="89"/>
  <c r="E35" i="89"/>
  <c r="E104" i="89"/>
  <c r="E182" i="89"/>
  <c r="E147" i="89"/>
  <c r="E255" i="89"/>
  <c r="E34" i="89"/>
  <c r="E60" i="89"/>
  <c r="E125" i="89"/>
  <c r="E124" i="89"/>
  <c r="E232" i="89"/>
  <c r="E101" i="89"/>
  <c r="E43" i="89"/>
  <c r="E112" i="89"/>
  <c r="E271" i="89"/>
  <c r="E253" i="89"/>
  <c r="E288" i="89"/>
  <c r="E103" i="89"/>
  <c r="E42" i="89"/>
  <c r="E179" i="89"/>
  <c r="E277" i="89"/>
  <c r="E269" i="89"/>
  <c r="E305" i="89"/>
  <c r="E307" i="89"/>
  <c r="E244" i="89"/>
  <c r="E55" i="89"/>
  <c r="E142" i="89"/>
  <c r="E309" i="89"/>
  <c r="E200" i="89"/>
  <c r="E105" i="89"/>
  <c r="E98" i="89"/>
  <c r="E128" i="89"/>
  <c r="E102" i="89"/>
  <c r="E177" i="89"/>
  <c r="E178" i="89"/>
  <c r="E174" i="89"/>
  <c r="E242" i="89"/>
  <c r="E276" i="89"/>
  <c r="E229" i="89"/>
  <c r="E141" i="89"/>
  <c r="E37" i="89"/>
  <c r="E23" i="89"/>
  <c r="E234" i="89"/>
  <c r="E146" i="89"/>
  <c r="E227" i="89"/>
  <c r="E22" i="89"/>
  <c r="E160" i="89"/>
  <c r="E163" i="89"/>
  <c r="E217" i="89"/>
  <c r="E260" i="89"/>
  <c r="E36" i="89"/>
  <c r="E181" i="89"/>
  <c r="E89" i="89"/>
  <c r="E145" i="89"/>
  <c r="E113" i="89"/>
  <c r="E131" i="89"/>
  <c r="E250" i="89"/>
  <c r="E166" i="89"/>
  <c r="E306" i="89"/>
  <c r="E149" i="89"/>
  <c r="E41" i="89"/>
  <c r="E304" i="89"/>
  <c r="E115" i="89"/>
  <c r="E159" i="89"/>
  <c r="E251" i="89"/>
  <c r="E144" i="89"/>
  <c r="E53" i="89"/>
  <c r="E196" i="89"/>
  <c r="E225" i="89"/>
  <c r="E259" i="89"/>
  <c r="E140" i="89"/>
  <c r="E209" i="89"/>
  <c r="E14" i="89"/>
  <c r="E97" i="89"/>
  <c r="E38" i="89"/>
  <c r="E252" i="89"/>
  <c r="E213" i="89"/>
  <c r="E126" i="89"/>
  <c r="H125" i="94"/>
  <c r="H126" i="94"/>
  <c r="H128" i="94"/>
  <c r="H124" i="94"/>
  <c r="H127" i="94"/>
  <c r="H123" i="94"/>
  <c r="A325" i="77"/>
  <c r="A324" i="77"/>
  <c r="A323" i="77"/>
  <c r="L302" i="89" l="1"/>
  <c r="L293" i="89"/>
  <c r="L294" i="89"/>
  <c r="L311" i="89"/>
  <c r="L166" i="89"/>
  <c r="L157" i="89"/>
  <c r="L275" i="89"/>
  <c r="L115" i="89"/>
  <c r="L25" i="89"/>
  <c r="L290" i="89"/>
  <c r="L41" i="89"/>
  <c r="L271" i="89"/>
  <c r="L22" i="89"/>
  <c r="L182" i="89"/>
  <c r="L148" i="89"/>
  <c r="L59" i="89"/>
  <c r="L268" i="89"/>
  <c r="L114" i="89"/>
  <c r="L307" i="89"/>
  <c r="L60" i="89"/>
  <c r="L123" i="89"/>
  <c r="L196" i="89"/>
  <c r="L112" i="89"/>
  <c r="L35" i="89"/>
  <c r="L227" i="89"/>
  <c r="L192" i="89"/>
  <c r="L183" i="89"/>
  <c r="L26" i="89"/>
  <c r="L37" i="89"/>
  <c r="L57" i="89"/>
  <c r="L193" i="89"/>
  <c r="L71" i="89"/>
  <c r="L304" i="89"/>
  <c r="L209" i="89"/>
  <c r="L14" i="89"/>
  <c r="L254" i="89"/>
  <c r="L234" i="89"/>
  <c r="L127" i="89"/>
  <c r="L53" i="89"/>
  <c r="L86" i="89"/>
  <c r="L73" i="89"/>
  <c r="L130" i="89"/>
  <c r="L251" i="89"/>
  <c r="L292" i="89"/>
  <c r="L200" i="89"/>
  <c r="L76" i="89"/>
  <c r="L260" i="89"/>
  <c r="L147" i="89"/>
  <c r="L126" i="89"/>
  <c r="L208" i="89"/>
  <c r="L88" i="89"/>
  <c r="L233" i="89"/>
  <c r="L270" i="89"/>
  <c r="L289" i="89"/>
  <c r="L162" i="89"/>
  <c r="L226" i="89"/>
  <c r="L274" i="89"/>
  <c r="L195" i="89"/>
  <c r="L174" i="89"/>
  <c r="L213" i="89"/>
  <c r="K217" i="89"/>
  <c r="L286" i="89"/>
  <c r="L259" i="89"/>
  <c r="L199" i="89"/>
  <c r="L140" i="89"/>
  <c r="L256" i="89"/>
  <c r="L68" i="89"/>
  <c r="L36" i="89"/>
  <c r="L40" i="89"/>
  <c r="L54" i="89"/>
  <c r="L287" i="89"/>
  <c r="L129" i="89"/>
  <c r="L277" i="89"/>
  <c r="L253" i="89"/>
  <c r="L258" i="89"/>
  <c r="L146" i="89"/>
  <c r="L210" i="89"/>
  <c r="L158" i="89"/>
  <c r="L257" i="89"/>
  <c r="L191" i="89"/>
  <c r="L308" i="89"/>
  <c r="L23" i="89"/>
  <c r="L176" i="89"/>
  <c r="L285" i="89"/>
  <c r="L106" i="89"/>
  <c r="L225" i="89"/>
  <c r="L75" i="89"/>
  <c r="L72" i="89"/>
  <c r="L212" i="89"/>
  <c r="L255" i="89"/>
  <c r="L144" i="89"/>
  <c r="L180" i="89"/>
  <c r="L34" i="89"/>
  <c r="L142" i="89"/>
  <c r="L52" i="89"/>
  <c r="L197" i="89"/>
  <c r="L291" i="89"/>
  <c r="L87" i="89"/>
  <c r="L43" i="89"/>
  <c r="L24" i="89"/>
  <c r="L161" i="89"/>
  <c r="L303" i="89"/>
  <c r="L163" i="89"/>
  <c r="L276" i="89"/>
  <c r="L143" i="89"/>
  <c r="L252" i="89"/>
  <c r="L110" i="89"/>
  <c r="L89" i="89"/>
  <c r="L216" i="89"/>
  <c r="L128" i="89"/>
  <c r="L178" i="89"/>
  <c r="L125" i="89"/>
  <c r="L177" i="89"/>
  <c r="L231" i="89"/>
  <c r="L113" i="89"/>
  <c r="L194" i="89"/>
  <c r="L232" i="89"/>
  <c r="L215" i="89"/>
  <c r="L107" i="89"/>
  <c r="L179" i="89"/>
  <c r="L149" i="89"/>
  <c r="L109" i="89"/>
  <c r="L131" i="89"/>
  <c r="L175" i="89"/>
  <c r="L269" i="89"/>
  <c r="L108" i="89"/>
  <c r="L85" i="89"/>
  <c r="L160" i="89"/>
  <c r="L38" i="89"/>
  <c r="L159" i="89"/>
  <c r="L164" i="89"/>
  <c r="L145" i="89"/>
  <c r="L228" i="89"/>
  <c r="K211" i="89"/>
  <c r="L124" i="89"/>
  <c r="L305" i="89"/>
  <c r="L230" i="89"/>
  <c r="L58" i="89"/>
  <c r="L273" i="89"/>
  <c r="L288" i="89"/>
  <c r="L55" i="89"/>
  <c r="L51" i="89"/>
  <c r="L306" i="89"/>
  <c r="L12" i="89"/>
  <c r="L181" i="89"/>
  <c r="L77" i="89"/>
  <c r="L70" i="89"/>
  <c r="L198" i="89"/>
  <c r="L42" i="89"/>
  <c r="L69" i="89"/>
  <c r="L229" i="89"/>
  <c r="L56" i="89"/>
  <c r="L272" i="89"/>
  <c r="L214" i="89"/>
  <c r="L111" i="89"/>
  <c r="L13" i="89"/>
  <c r="L309" i="89"/>
  <c r="L141" i="89"/>
  <c r="L74" i="89"/>
  <c r="L165" i="89"/>
  <c r="L310" i="89"/>
  <c r="L132" i="89"/>
  <c r="L39" i="89"/>
  <c r="L217" i="89"/>
  <c r="L211" i="89"/>
  <c r="P109" i="94"/>
  <c r="P60" i="94"/>
  <c r="P162" i="94"/>
  <c r="P196" i="94"/>
  <c r="O174" i="94"/>
  <c r="J75" i="89"/>
  <c r="J70" i="89"/>
  <c r="J200" i="89"/>
  <c r="K69" i="89"/>
  <c r="J260" i="89"/>
  <c r="P148" i="94"/>
  <c r="O38" i="94"/>
  <c r="P53" i="94"/>
  <c r="O242" i="94"/>
  <c r="J68" i="89"/>
  <c r="P194" i="94"/>
  <c r="P55" i="94"/>
  <c r="P212" i="94"/>
  <c r="O76" i="94"/>
  <c r="O144" i="94"/>
  <c r="J43" i="89"/>
  <c r="K101" i="89"/>
  <c r="K52" i="89"/>
  <c r="O214" i="94"/>
  <c r="P233" i="94"/>
  <c r="O289" i="94"/>
  <c r="P123" i="94"/>
  <c r="P226" i="94"/>
  <c r="O112" i="94"/>
  <c r="P165" i="94"/>
  <c r="O213" i="94"/>
  <c r="K130" i="89"/>
  <c r="J12" i="89"/>
  <c r="K292" i="89"/>
  <c r="K105" i="89"/>
  <c r="J102" i="89"/>
  <c r="J182" i="89"/>
  <c r="O177" i="94"/>
  <c r="O273" i="94"/>
  <c r="P232" i="94"/>
  <c r="P37" i="94"/>
  <c r="P40" i="94"/>
  <c r="P303" i="94"/>
  <c r="P304" i="94"/>
  <c r="O149" i="94"/>
  <c r="J111" i="89"/>
  <c r="J110" i="89"/>
  <c r="K250" i="89"/>
  <c r="J157" i="89"/>
  <c r="P36" i="94"/>
  <c r="O160" i="94"/>
  <c r="P127" i="94"/>
  <c r="P101" i="94"/>
  <c r="P311" i="94"/>
  <c r="P145" i="94"/>
  <c r="P161" i="94"/>
  <c r="O308" i="94"/>
  <c r="K194" i="89"/>
  <c r="K109" i="89"/>
  <c r="J14" i="89"/>
  <c r="O231" i="94"/>
  <c r="P71" i="94"/>
  <c r="O51" i="94"/>
  <c r="O251" i="94"/>
  <c r="O72" i="94"/>
  <c r="O198" i="94"/>
  <c r="O255" i="94"/>
  <c r="P102" i="94"/>
  <c r="P180" i="94"/>
  <c r="J247" i="89"/>
  <c r="K242" i="89"/>
  <c r="J129" i="89"/>
  <c r="J211" i="89"/>
  <c r="K198" i="89"/>
  <c r="J228" i="89"/>
  <c r="J69" i="89"/>
  <c r="J179" i="89"/>
  <c r="J13" i="89"/>
  <c r="K51" i="89"/>
  <c r="J160" i="89"/>
  <c r="J143" i="89"/>
  <c r="J215" i="89"/>
  <c r="J148" i="89"/>
  <c r="J276" i="89"/>
  <c r="K252" i="89"/>
  <c r="K57" i="89"/>
  <c r="J89" i="89"/>
  <c r="J124" i="89"/>
  <c r="J53" i="89"/>
  <c r="J25" i="89"/>
  <c r="J144" i="89"/>
  <c r="K289" i="89"/>
  <c r="J164" i="89"/>
  <c r="J86" i="89"/>
  <c r="K132" i="89"/>
  <c r="K35" i="89"/>
  <c r="J72" i="89"/>
  <c r="J22" i="89"/>
  <c r="K127" i="89"/>
  <c r="J99" i="89"/>
  <c r="K269" i="89"/>
  <c r="J103" i="89"/>
  <c r="K197" i="89"/>
  <c r="K34" i="89"/>
  <c r="J229" i="89"/>
  <c r="J286" i="89"/>
  <c r="K147" i="89"/>
  <c r="J191" i="89"/>
  <c r="K243" i="89"/>
  <c r="K208" i="89"/>
  <c r="K291" i="89"/>
  <c r="K54" i="89"/>
  <c r="J87" i="89"/>
  <c r="J146" i="89"/>
  <c r="J85" i="89"/>
  <c r="J249" i="89"/>
  <c r="J195" i="89"/>
  <c r="K42" i="89"/>
  <c r="K73" i="89"/>
  <c r="J162" i="89"/>
  <c r="J209" i="89"/>
  <c r="K196" i="89"/>
  <c r="K175" i="89"/>
  <c r="J112" i="89"/>
  <c r="K158" i="89"/>
  <c r="K258" i="89"/>
  <c r="K254" i="89"/>
  <c r="K74" i="89"/>
  <c r="J212" i="89"/>
  <c r="K76" i="89"/>
  <c r="K38" i="89"/>
  <c r="J165" i="89"/>
  <c r="J246" i="89"/>
  <c r="J232" i="89"/>
  <c r="K100" i="89"/>
  <c r="J39" i="89"/>
  <c r="P12" i="94"/>
  <c r="J192" i="89"/>
  <c r="K216" i="89"/>
  <c r="P26" i="94"/>
  <c r="J159" i="89"/>
  <c r="J306" i="89"/>
  <c r="K214" i="89"/>
  <c r="K305" i="89"/>
  <c r="K285" i="89"/>
  <c r="K55" i="89"/>
  <c r="J166" i="89"/>
  <c r="K106" i="89"/>
  <c r="J97" i="89"/>
  <c r="K307" i="89"/>
  <c r="J41" i="89"/>
  <c r="J233" i="89"/>
  <c r="J251" i="89"/>
  <c r="K181" i="89"/>
  <c r="K270" i="89"/>
  <c r="P250" i="94"/>
  <c r="J268" i="89"/>
  <c r="K113" i="89"/>
  <c r="J309" i="89"/>
  <c r="K274" i="89"/>
  <c r="J253" i="89"/>
  <c r="K142" i="89"/>
  <c r="J225" i="89"/>
  <c r="K293" i="89"/>
  <c r="K302" i="89"/>
  <c r="K56" i="89"/>
  <c r="J255" i="89"/>
  <c r="K60" i="89"/>
  <c r="J244" i="89"/>
  <c r="J287" i="89"/>
  <c r="J178" i="89"/>
  <c r="K183" i="89"/>
  <c r="K255" i="89"/>
  <c r="P310" i="94"/>
  <c r="K259" i="89"/>
  <c r="K275" i="89"/>
  <c r="K304" i="89"/>
  <c r="K311" i="89"/>
  <c r="O250" i="94"/>
  <c r="J128" i="89"/>
  <c r="O157" i="94"/>
  <c r="J248" i="89"/>
  <c r="K98" i="89"/>
  <c r="K176" i="89"/>
  <c r="K227" i="89"/>
  <c r="P13" i="94"/>
  <c r="O13" i="94"/>
  <c r="J149" i="89"/>
  <c r="J59" i="89"/>
  <c r="J272" i="89"/>
  <c r="K277" i="89"/>
  <c r="K40" i="89"/>
  <c r="J24" i="89"/>
  <c r="P243" i="94"/>
  <c r="P75" i="94"/>
  <c r="O211" i="94"/>
  <c r="O70" i="94"/>
  <c r="J245" i="89"/>
  <c r="K114" i="89"/>
  <c r="J37" i="89"/>
  <c r="O243" i="94"/>
  <c r="P86" i="94"/>
  <c r="K230" i="89"/>
  <c r="K126" i="89"/>
  <c r="K303" i="89"/>
  <c r="J145" i="89"/>
  <c r="O35" i="94"/>
  <c r="P217" i="94"/>
  <c r="O86" i="94"/>
  <c r="J210" i="89"/>
  <c r="P253" i="94"/>
  <c r="K115" i="89"/>
  <c r="K108" i="89"/>
  <c r="P14" i="94"/>
  <c r="O253" i="94"/>
  <c r="K131" i="89"/>
  <c r="K163" i="89"/>
  <c r="O58" i="94"/>
  <c r="O310" i="94"/>
  <c r="O14" i="94"/>
  <c r="P211" i="94"/>
  <c r="K125" i="89"/>
  <c r="J88" i="89"/>
  <c r="K193" i="89"/>
  <c r="J26" i="89"/>
  <c r="J36" i="89"/>
  <c r="O75" i="94"/>
  <c r="K226" i="89"/>
  <c r="K58" i="89"/>
  <c r="K161" i="89"/>
  <c r="J161" i="89"/>
  <c r="P89" i="94"/>
  <c r="J141" i="89"/>
  <c r="P70" i="94"/>
  <c r="K140" i="89"/>
  <c r="K123" i="89"/>
  <c r="K107" i="89"/>
  <c r="K310" i="89"/>
  <c r="O89" i="94"/>
  <c r="P85" i="94"/>
  <c r="P225" i="94"/>
  <c r="O74" i="94"/>
  <c r="P74" i="94"/>
  <c r="O176" i="94"/>
  <c r="P176" i="94"/>
  <c r="O69" i="94"/>
  <c r="O110" i="94"/>
  <c r="P260" i="94"/>
  <c r="O228" i="94"/>
  <c r="O260" i="94"/>
  <c r="P25" i="94"/>
  <c r="P228" i="94"/>
  <c r="P143" i="94"/>
  <c r="O25" i="94"/>
  <c r="O143" i="94"/>
  <c r="P195" i="94"/>
  <c r="O195" i="94"/>
  <c r="P104" i="94"/>
  <c r="O225" i="94"/>
  <c r="O104" i="94"/>
  <c r="P22" i="94"/>
  <c r="P52" i="94"/>
  <c r="J199" i="89"/>
  <c r="K177" i="89"/>
  <c r="K104" i="89"/>
  <c r="J71" i="89"/>
  <c r="K23" i="89"/>
  <c r="K288" i="89"/>
  <c r="O216" i="94"/>
  <c r="P107" i="94"/>
  <c r="O302" i="94"/>
  <c r="P216" i="94"/>
  <c r="P100" i="94"/>
  <c r="P158" i="94"/>
  <c r="O191" i="94"/>
  <c r="P191" i="94"/>
  <c r="J174" i="89"/>
  <c r="K182" i="89"/>
  <c r="K180" i="89"/>
  <c r="O193" i="94"/>
  <c r="O111" i="94"/>
  <c r="P302" i="94"/>
  <c r="P182" i="94"/>
  <c r="O100" i="94"/>
  <c r="K256" i="89"/>
  <c r="J271" i="89"/>
  <c r="P54" i="94"/>
  <c r="P57" i="94"/>
  <c r="J77" i="89"/>
  <c r="P24" i="94"/>
  <c r="O182" i="94"/>
  <c r="O22" i="94"/>
  <c r="O42" i="94"/>
  <c r="P35" i="94"/>
  <c r="O132" i="94"/>
  <c r="O39" i="94"/>
  <c r="P42" i="94"/>
  <c r="O24" i="94"/>
  <c r="P157" i="94"/>
  <c r="O209" i="94"/>
  <c r="O106" i="94"/>
  <c r="O57" i="94"/>
  <c r="P110" i="94"/>
  <c r="O258" i="94"/>
  <c r="P132" i="94"/>
  <c r="P258" i="94"/>
  <c r="O85" i="94"/>
  <c r="O54" i="94"/>
  <c r="P39" i="94"/>
  <c r="O107" i="94"/>
  <c r="P106" i="94"/>
  <c r="O52" i="94"/>
  <c r="O131" i="94"/>
  <c r="O115" i="94"/>
  <c r="O210" i="94"/>
  <c r="P97" i="94"/>
  <c r="P208" i="94"/>
  <c r="O307" i="94"/>
  <c r="P231" i="94"/>
  <c r="P294" i="94"/>
  <c r="P256" i="94"/>
  <c r="P270" i="94"/>
  <c r="O142" i="94"/>
  <c r="O309" i="94"/>
  <c r="O159" i="94"/>
  <c r="P287" i="94"/>
  <c r="P213" i="94"/>
  <c r="P230" i="94"/>
  <c r="P245" i="94"/>
  <c r="P59" i="94"/>
  <c r="P111" i="94"/>
  <c r="P199" i="94"/>
  <c r="P177" i="94"/>
  <c r="P273" i="94"/>
  <c r="O247" i="94"/>
  <c r="P291" i="94"/>
  <c r="O249" i="94"/>
  <c r="O194" i="94"/>
  <c r="O26" i="94"/>
  <c r="O36" i="94"/>
  <c r="P77" i="94"/>
  <c r="P271" i="94"/>
  <c r="O311" i="94"/>
  <c r="O145" i="94"/>
  <c r="O304" i="94"/>
  <c r="O277" i="94"/>
  <c r="P149" i="94"/>
  <c r="O109" i="94"/>
  <c r="P229" i="94"/>
  <c r="O147" i="94"/>
  <c r="P34" i="94"/>
  <c r="O163" i="94"/>
  <c r="O108" i="94"/>
  <c r="P234" i="94"/>
  <c r="P306" i="94"/>
  <c r="P41" i="94"/>
  <c r="P285" i="94"/>
  <c r="P38" i="94"/>
  <c r="O87" i="94"/>
  <c r="O123" i="94"/>
  <c r="O141" i="94"/>
  <c r="O226" i="94"/>
  <c r="O99" i="94"/>
  <c r="P72" i="94"/>
  <c r="P198" i="94"/>
  <c r="P242" i="94"/>
  <c r="O259" i="94"/>
  <c r="P178" i="94"/>
  <c r="P275" i="94"/>
  <c r="O98" i="94"/>
  <c r="P51" i="94"/>
  <c r="P214" i="94"/>
  <c r="O233" i="94"/>
  <c r="O305" i="94"/>
  <c r="P244" i="94"/>
  <c r="O252" i="94"/>
  <c r="O37" i="94"/>
  <c r="O40" i="94"/>
  <c r="O303" i="94"/>
  <c r="P193" i="94"/>
  <c r="P274" i="94"/>
  <c r="P58" i="94"/>
  <c r="P255" i="94"/>
  <c r="P144" i="94"/>
  <c r="O146" i="94"/>
  <c r="O175" i="94"/>
  <c r="P254" i="94"/>
  <c r="O270" i="94"/>
  <c r="O126" i="94"/>
  <c r="O114" i="94"/>
  <c r="O272" i="94"/>
  <c r="P142" i="94"/>
  <c r="O129" i="94"/>
  <c r="O293" i="94"/>
  <c r="P113" i="94"/>
  <c r="O183" i="94"/>
  <c r="P289" i="94"/>
  <c r="P129" i="94"/>
  <c r="P43" i="94"/>
  <c r="P257" i="94"/>
  <c r="O101" i="94"/>
  <c r="O71" i="94"/>
  <c r="P209" i="94"/>
  <c r="P174" i="94"/>
  <c r="O286" i="94"/>
  <c r="P23" i="94"/>
  <c r="O288" i="94"/>
  <c r="P290" i="94"/>
  <c r="P125" i="94"/>
  <c r="O192" i="94"/>
  <c r="O140" i="94"/>
  <c r="O246" i="94"/>
  <c r="P160" i="94"/>
  <c r="O68" i="94"/>
  <c r="O232" i="94"/>
  <c r="P292" i="94"/>
  <c r="P105" i="94"/>
  <c r="O124" i="94"/>
  <c r="O164" i="94"/>
  <c r="O53" i="94"/>
  <c r="P179" i="94"/>
  <c r="O268" i="94"/>
  <c r="P56" i="94"/>
  <c r="P124" i="94"/>
  <c r="O105" i="94"/>
  <c r="P269" i="94"/>
  <c r="O197" i="94"/>
  <c r="O148" i="94"/>
  <c r="O158" i="94"/>
  <c r="O130" i="94"/>
  <c r="O12" i="94"/>
  <c r="O244" i="94"/>
  <c r="O127" i="94"/>
  <c r="P276" i="94"/>
  <c r="P103" i="94"/>
  <c r="O287" i="94"/>
  <c r="O162" i="94"/>
  <c r="O196" i="94"/>
  <c r="P200" i="94"/>
  <c r="O217" i="94"/>
  <c r="O161" i="94"/>
  <c r="P308" i="94"/>
  <c r="P128" i="94"/>
  <c r="O227" i="94"/>
  <c r="O248" i="94"/>
  <c r="O97" i="94"/>
  <c r="O55" i="94"/>
  <c r="O73" i="94"/>
  <c r="O166" i="94"/>
  <c r="P88" i="94"/>
  <c r="O60" i="94"/>
  <c r="P251" i="94"/>
  <c r="P181" i="94"/>
  <c r="P247" i="94"/>
  <c r="P215" i="94"/>
  <c r="P112" i="94"/>
  <c r="O165" i="94"/>
  <c r="P69" i="94"/>
  <c r="O212" i="94"/>
  <c r="P76" i="94"/>
  <c r="O102" i="94"/>
  <c r="O180" i="94"/>
  <c r="P259" i="94"/>
  <c r="P98" i="94"/>
  <c r="O34" i="94"/>
  <c r="P248" i="94"/>
  <c r="O125" i="94"/>
  <c r="O269" i="94"/>
  <c r="O254" i="94"/>
  <c r="P252" i="94"/>
  <c r="O276" i="94"/>
  <c r="O113" i="94"/>
  <c r="P268" i="94"/>
  <c r="P210" i="94"/>
  <c r="P131" i="94"/>
  <c r="O103" i="94"/>
  <c r="P197" i="94"/>
  <c r="P175" i="94"/>
  <c r="O23" i="94"/>
  <c r="P99" i="94"/>
  <c r="O292" i="94"/>
  <c r="O208" i="94"/>
  <c r="P307" i="94"/>
  <c r="P288" i="94"/>
  <c r="O77" i="94"/>
  <c r="P293" i="94"/>
  <c r="O181" i="94"/>
  <c r="P183" i="94"/>
  <c r="O179" i="94"/>
  <c r="P87" i="94"/>
  <c r="P166" i="94"/>
  <c r="O199" i="94"/>
  <c r="O229" i="94"/>
  <c r="P272" i="94"/>
  <c r="O178" i="94"/>
  <c r="P68" i="94"/>
  <c r="P305" i="94"/>
  <c r="O291" i="94"/>
  <c r="O59" i="94"/>
  <c r="P164" i="94"/>
  <c r="P114" i="94"/>
  <c r="O43" i="94"/>
  <c r="O275" i="94"/>
  <c r="P126" i="94"/>
  <c r="P277" i="94"/>
  <c r="O200" i="94"/>
  <c r="P227" i="94"/>
  <c r="P286" i="94"/>
  <c r="O234" i="94"/>
  <c r="P163" i="94"/>
  <c r="O285" i="94"/>
  <c r="O271" i="94"/>
  <c r="P192" i="94"/>
  <c r="O306" i="94"/>
  <c r="P73" i="94"/>
  <c r="P140" i="94"/>
  <c r="O290" i="94"/>
  <c r="P159" i="94"/>
  <c r="O274" i="94"/>
  <c r="P115" i="94"/>
  <c r="O128" i="94"/>
  <c r="O41" i="94"/>
  <c r="P147" i="94"/>
  <c r="O257" i="94"/>
  <c r="P130" i="94"/>
  <c r="P108" i="94"/>
  <c r="O230" i="94"/>
  <c r="O256" i="94"/>
  <c r="P146" i="94"/>
  <c r="P249" i="94"/>
  <c r="O56" i="94"/>
  <c r="O215" i="94"/>
  <c r="O88" i="94"/>
  <c r="P246" i="94"/>
  <c r="P141" i="94"/>
  <c r="O294" i="94"/>
  <c r="O245" i="94"/>
  <c r="P309" i="94"/>
  <c r="K14" i="89"/>
  <c r="J242" i="89"/>
  <c r="K89" i="89"/>
  <c r="J258" i="89"/>
  <c r="K71" i="89"/>
  <c r="K191" i="89"/>
  <c r="J193" i="89"/>
  <c r="K86" i="89"/>
  <c r="J107" i="89"/>
  <c r="K124" i="89"/>
  <c r="K24" i="89"/>
  <c r="J302" i="89"/>
  <c r="K209" i="89"/>
  <c r="K253" i="89"/>
  <c r="K103" i="89"/>
  <c r="J158" i="89"/>
  <c r="J74" i="89"/>
  <c r="J38" i="89"/>
  <c r="K85" i="89"/>
  <c r="J51" i="89"/>
  <c r="J57" i="89"/>
  <c r="J177" i="89"/>
  <c r="K37" i="89"/>
  <c r="J54" i="89"/>
  <c r="K36" i="89"/>
  <c r="K12" i="89"/>
  <c r="J176" i="89"/>
  <c r="K75" i="89"/>
  <c r="K232" i="89"/>
  <c r="J198" i="89"/>
  <c r="K148" i="89"/>
  <c r="K309" i="89"/>
  <c r="K195" i="89"/>
  <c r="K112" i="89"/>
  <c r="K225" i="89"/>
  <c r="J35" i="89"/>
  <c r="J104" i="89"/>
  <c r="J42" i="89"/>
  <c r="K246" i="89"/>
  <c r="K110" i="89"/>
  <c r="J52" i="89"/>
  <c r="J217" i="89"/>
  <c r="K249" i="89"/>
  <c r="J227" i="89"/>
  <c r="K165" i="89"/>
  <c r="J132" i="89"/>
  <c r="K247" i="89"/>
  <c r="J216" i="89"/>
  <c r="K99" i="89"/>
  <c r="K162" i="89"/>
  <c r="J196" i="89"/>
  <c r="K22" i="89"/>
  <c r="K13" i="89"/>
  <c r="K70" i="89"/>
  <c r="J289" i="89"/>
  <c r="K160" i="89"/>
  <c r="K260" i="89"/>
  <c r="J270" i="89"/>
  <c r="J34" i="89"/>
  <c r="K39" i="89"/>
  <c r="J214" i="89"/>
  <c r="K102" i="89"/>
  <c r="K26" i="89"/>
  <c r="J226" i="89"/>
  <c r="K145" i="89"/>
  <c r="K53" i="89"/>
  <c r="J230" i="89"/>
  <c r="K111" i="89"/>
  <c r="J163" i="89"/>
  <c r="J250" i="89"/>
  <c r="K59" i="89"/>
  <c r="K143" i="89"/>
  <c r="K233" i="89"/>
  <c r="J311" i="89"/>
  <c r="J130" i="89"/>
  <c r="J231" i="89"/>
  <c r="K231" i="89"/>
  <c r="J106" i="89"/>
  <c r="J273" i="89"/>
  <c r="K273" i="89"/>
  <c r="J131" i="89"/>
  <c r="J259" i="89"/>
  <c r="K228" i="89"/>
  <c r="J76" i="89"/>
  <c r="K129" i="89"/>
  <c r="J183" i="89"/>
  <c r="J113" i="89"/>
  <c r="K157" i="89"/>
  <c r="K210" i="89"/>
  <c r="J288" i="89"/>
  <c r="K244" i="89"/>
  <c r="K192" i="89"/>
  <c r="J275" i="89"/>
  <c r="J23" i="89"/>
  <c r="K276" i="89"/>
  <c r="J109" i="89"/>
  <c r="J60" i="89"/>
  <c r="K88" i="89"/>
  <c r="K248" i="89"/>
  <c r="J285" i="89"/>
  <c r="K229" i="89"/>
  <c r="K41" i="89"/>
  <c r="J291" i="89"/>
  <c r="K141" i="89"/>
  <c r="J40" i="89"/>
  <c r="J180" i="89"/>
  <c r="K212" i="89"/>
  <c r="J125" i="89"/>
  <c r="J197" i="89"/>
  <c r="J293" i="89"/>
  <c r="K128" i="89"/>
  <c r="K306" i="89"/>
  <c r="K68" i="89"/>
  <c r="J194" i="89"/>
  <c r="K43" i="89"/>
  <c r="J123" i="89"/>
  <c r="J303" i="89"/>
  <c r="J308" i="89"/>
  <c r="K308" i="89"/>
  <c r="K174" i="89"/>
  <c r="K271" i="89"/>
  <c r="J142" i="89"/>
  <c r="K146" i="89"/>
  <c r="J234" i="89"/>
  <c r="K234" i="89"/>
  <c r="K166" i="89"/>
  <c r="J58" i="89"/>
  <c r="K97" i="89"/>
  <c r="J147" i="89"/>
  <c r="J115" i="89"/>
  <c r="K251" i="89"/>
  <c r="J98" i="89"/>
  <c r="J101" i="89"/>
  <c r="K200" i="89"/>
  <c r="J181" i="89"/>
  <c r="K245" i="89"/>
  <c r="K159" i="89"/>
  <c r="K144" i="89"/>
  <c r="J292" i="89"/>
  <c r="J105" i="89"/>
  <c r="J208" i="89"/>
  <c r="K199" i="89"/>
  <c r="J140" i="89"/>
  <c r="J56" i="89"/>
  <c r="J114" i="89"/>
  <c r="K25" i="89"/>
  <c r="J73" i="89"/>
  <c r="K215" i="89"/>
  <c r="K179" i="89"/>
  <c r="J305" i="89"/>
  <c r="K77" i="89"/>
  <c r="K87" i="89"/>
  <c r="J55" i="89"/>
  <c r="J294" i="89"/>
  <c r="K294" i="89"/>
  <c r="J254" i="89"/>
  <c r="K272" i="89"/>
  <c r="J127" i="89"/>
  <c r="J213" i="89"/>
  <c r="K213" i="89"/>
  <c r="J257" i="89"/>
  <c r="K257" i="89"/>
  <c r="J100" i="89"/>
  <c r="K72" i="89"/>
  <c r="K149" i="89"/>
  <c r="J274" i="89"/>
  <c r="J304" i="89"/>
  <c r="J277" i="89"/>
  <c r="J290" i="89"/>
  <c r="K290" i="89"/>
  <c r="J126" i="89"/>
  <c r="J310" i="89"/>
  <c r="J269" i="89"/>
  <c r="J175" i="89"/>
  <c r="J108" i="89"/>
  <c r="K268" i="89"/>
  <c r="K164" i="89"/>
  <c r="K287" i="89"/>
  <c r="J307" i="89"/>
  <c r="J243" i="89"/>
  <c r="K178" i="89"/>
  <c r="K286" i="89"/>
  <c r="J256" i="89"/>
  <c r="J252" i="89"/>
  <c r="I325" i="77"/>
  <c r="I326" i="77"/>
  <c r="J325" i="77"/>
  <c r="J326" i="77"/>
  <c r="M326" i="77" l="1"/>
  <c r="L326" i="77"/>
  <c r="M325" i="77"/>
  <c r="L325" i="77"/>
  <c r="A5" i="77"/>
  <c r="Q5" i="77" l="1"/>
  <c r="R5" i="77"/>
  <c r="S5" i="77"/>
  <c r="P5" i="77"/>
  <c r="B1" i="77"/>
  <c r="H5" i="77"/>
  <c r="L5" i="77"/>
  <c r="K5" i="77"/>
  <c r="N5" i="77"/>
  <c r="M5" i="77"/>
  <c r="I5" i="77"/>
  <c r="A9" i="72"/>
  <c r="Z9" i="72" l="1"/>
  <c r="Z10" i="50" s="1"/>
  <c r="AA9" i="72"/>
  <c r="X9" i="72"/>
  <c r="X10" i="50" s="1"/>
  <c r="Y9" i="72"/>
  <c r="Y10" i="50" s="1"/>
  <c r="W9" i="72"/>
  <c r="W10" i="50" s="1"/>
  <c r="N9" i="72"/>
  <c r="N10" i="50" s="1"/>
  <c r="O9" i="72"/>
  <c r="O10" i="50" s="1"/>
  <c r="D9" i="72"/>
  <c r="P9" i="72"/>
  <c r="P10" i="50" s="1"/>
  <c r="E9" i="72"/>
  <c r="Q9" i="72"/>
  <c r="Q10" i="50" s="1"/>
  <c r="M9" i="72"/>
  <c r="R9" i="72"/>
  <c r="R10" i="50" s="1"/>
  <c r="S9" i="72"/>
  <c r="S10" i="50" s="1"/>
  <c r="U9" i="72"/>
  <c r="U10" i="50" s="1"/>
  <c r="T9" i="72"/>
  <c r="T10" i="50" s="1"/>
  <c r="F9" i="72"/>
  <c r="G9" i="72"/>
  <c r="K9" i="72"/>
  <c r="K10" i="50" s="1"/>
  <c r="L9" i="72"/>
  <c r="V9" i="72"/>
  <c r="V10" i="50" s="1"/>
  <c r="I9" i="72"/>
  <c r="H9" i="72"/>
  <c r="J9" i="72"/>
  <c r="J10" i="50" s="1"/>
  <c r="A5" i="72"/>
  <c r="A8" i="72"/>
  <c r="X8" i="72" s="1"/>
  <c r="A6" i="72"/>
  <c r="A10" i="72"/>
  <c r="A7" i="72"/>
  <c r="W6" i="72" l="1"/>
  <c r="W7" i="50" s="1"/>
  <c r="X6" i="72"/>
  <c r="X7" i="50" s="1"/>
  <c r="Y6" i="72"/>
  <c r="Y7" i="50" s="1"/>
  <c r="Z6" i="72"/>
  <c r="Z7" i="50" s="1"/>
  <c r="U6" i="72"/>
  <c r="U7" i="50" s="1"/>
  <c r="V6" i="72"/>
  <c r="V7" i="50" s="1"/>
  <c r="AA6" i="72"/>
  <c r="E6" i="72"/>
  <c r="Q6" i="72"/>
  <c r="Q7" i="50" s="1"/>
  <c r="F6" i="72"/>
  <c r="R6" i="72"/>
  <c r="R7" i="50" s="1"/>
  <c r="G6" i="72"/>
  <c r="S6" i="72"/>
  <c r="S7" i="50" s="1"/>
  <c r="H6" i="72"/>
  <c r="T6" i="72"/>
  <c r="T7" i="50" s="1"/>
  <c r="L6" i="72"/>
  <c r="N6" i="72"/>
  <c r="N7" i="50" s="1"/>
  <c r="O6" i="72"/>
  <c r="O7" i="50" s="1"/>
  <c r="J6" i="72"/>
  <c r="J7" i="50" s="1"/>
  <c r="D6" i="72"/>
  <c r="I6" i="72"/>
  <c r="K6" i="72"/>
  <c r="K7" i="50" s="1"/>
  <c r="P6" i="72"/>
  <c r="P7" i="50" s="1"/>
  <c r="AA7" i="72"/>
  <c r="U7" i="72"/>
  <c r="U8" i="50" s="1"/>
  <c r="L7" i="72"/>
  <c r="N7" i="72"/>
  <c r="N8" i="50" s="1"/>
  <c r="O7" i="72"/>
  <c r="O8" i="50" s="1"/>
  <c r="X7" i="72"/>
  <c r="X8" i="50" s="1"/>
  <c r="K7" i="72"/>
  <c r="K8" i="50" s="1"/>
  <c r="Y7" i="72"/>
  <c r="Y8" i="50" s="1"/>
  <c r="P7" i="72"/>
  <c r="P8" i="50" s="1"/>
  <c r="Z7" i="72"/>
  <c r="Z8" i="50" s="1"/>
  <c r="Q7" i="72"/>
  <c r="Q8" i="50" s="1"/>
  <c r="R7" i="72"/>
  <c r="R8" i="50" s="1"/>
  <c r="F7" i="72"/>
  <c r="G7" i="72"/>
  <c r="H7" i="72"/>
  <c r="I7" i="72"/>
  <c r="E7" i="72"/>
  <c r="J7" i="72"/>
  <c r="J8" i="50" s="1"/>
  <c r="S7" i="72"/>
  <c r="S8" i="50" s="1"/>
  <c r="T7" i="72"/>
  <c r="T8" i="50" s="1"/>
  <c r="D7" i="72"/>
  <c r="V7" i="72"/>
  <c r="V8" i="50" s="1"/>
  <c r="W7" i="72"/>
  <c r="W8" i="50" s="1"/>
  <c r="U10" i="72"/>
  <c r="U11" i="50" s="1"/>
  <c r="V10" i="72"/>
  <c r="V11" i="50" s="1"/>
  <c r="Z10" i="72"/>
  <c r="Z11" i="50" s="1"/>
  <c r="AA10" i="72"/>
  <c r="W10" i="72"/>
  <c r="W11" i="50" s="1"/>
  <c r="X10" i="72"/>
  <c r="X11" i="50" s="1"/>
  <c r="I10" i="72"/>
  <c r="Y10" i="72"/>
  <c r="Y11" i="50" s="1"/>
  <c r="J10" i="72"/>
  <c r="J11" i="50" s="1"/>
  <c r="K10" i="72"/>
  <c r="K11" i="50" s="1"/>
  <c r="L10" i="72"/>
  <c r="P10" i="72"/>
  <c r="P11" i="50" s="1"/>
  <c r="Q10" i="72"/>
  <c r="Q11" i="50" s="1"/>
  <c r="R10" i="72"/>
  <c r="R11" i="50" s="1"/>
  <c r="S10" i="72"/>
  <c r="S11" i="50" s="1"/>
  <c r="G10" i="72"/>
  <c r="H10" i="72"/>
  <c r="M10" i="72"/>
  <c r="N10" i="72"/>
  <c r="D10" i="72"/>
  <c r="E10" i="72"/>
  <c r="F10" i="72"/>
  <c r="T10" i="72"/>
  <c r="T11" i="50" s="1"/>
  <c r="O10" i="72"/>
  <c r="O11" i="50" s="1"/>
  <c r="U8" i="72"/>
  <c r="U9" i="50" s="1"/>
  <c r="V8" i="72"/>
  <c r="V9" i="50" s="1"/>
  <c r="W8" i="72"/>
  <c r="W9" i="50" s="1"/>
  <c r="X9" i="50"/>
  <c r="Y8" i="72"/>
  <c r="Y9" i="50" s="1"/>
  <c r="Z8" i="72"/>
  <c r="Z9" i="50" s="1"/>
  <c r="AA8" i="72"/>
  <c r="G8" i="72"/>
  <c r="S8" i="72"/>
  <c r="S9" i="50" s="1"/>
  <c r="H8" i="72"/>
  <c r="T8" i="72"/>
  <c r="T9" i="50" s="1"/>
  <c r="I8" i="72"/>
  <c r="J8" i="72"/>
  <c r="J9" i="50" s="1"/>
  <c r="N8" i="72"/>
  <c r="N9" i="50" s="1"/>
  <c r="O8" i="72"/>
  <c r="O9" i="50" s="1"/>
  <c r="P8" i="72"/>
  <c r="P9" i="50" s="1"/>
  <c r="Q8" i="72"/>
  <c r="Q9" i="50" s="1"/>
  <c r="M8" i="72"/>
  <c r="R8" i="72"/>
  <c r="R9" i="50" s="1"/>
  <c r="D8" i="72"/>
  <c r="E8" i="72"/>
  <c r="K8" i="72"/>
  <c r="K9" i="50" s="1"/>
  <c r="L8" i="72"/>
  <c r="F8" i="72"/>
  <c r="U5" i="72"/>
  <c r="U6" i="50" s="1"/>
  <c r="Y5" i="72"/>
  <c r="Y6" i="50" s="1"/>
  <c r="Z5" i="72"/>
  <c r="Z6" i="50" s="1"/>
  <c r="AA5" i="72"/>
  <c r="X5" i="72"/>
  <c r="X6" i="50" s="1"/>
  <c r="J5" i="72"/>
  <c r="K5" i="72"/>
  <c r="L5" i="72"/>
  <c r="V5" i="72"/>
  <c r="V6" i="50" s="1"/>
  <c r="I5" i="72"/>
  <c r="N5" i="72"/>
  <c r="N6" i="50" s="1"/>
  <c r="O5" i="72"/>
  <c r="O6" i="50" s="1"/>
  <c r="P5" i="72"/>
  <c r="P6" i="50" s="1"/>
  <c r="H5" i="72"/>
  <c r="Q5" i="72"/>
  <c r="Q6" i="50" s="1"/>
  <c r="R5" i="72"/>
  <c r="R6" i="50" s="1"/>
  <c r="S5" i="72"/>
  <c r="S6" i="50" s="1"/>
  <c r="D5" i="72"/>
  <c r="E5" i="72"/>
  <c r="W5" i="72"/>
  <c r="W6" i="50" s="1"/>
  <c r="F5" i="72"/>
  <c r="T5" i="72"/>
  <c r="T6" i="50" s="1"/>
  <c r="G5" i="72"/>
  <c r="D10" i="50"/>
  <c r="E10" i="50" s="1"/>
  <c r="M10" i="89"/>
  <c r="R10" i="94"/>
  <c r="N10" i="89"/>
  <c r="S10" i="94"/>
  <c r="I10" i="89"/>
  <c r="N10" i="94"/>
  <c r="Q10" i="94" s="1"/>
  <c r="E10" i="94"/>
  <c r="A4" i="72"/>
  <c r="Y4" i="72" l="1"/>
  <c r="Y5" i="50" s="1"/>
  <c r="Z4" i="72"/>
  <c r="Z5" i="50" s="1"/>
  <c r="AA4" i="72"/>
  <c r="V4" i="72"/>
  <c r="V5" i="50" s="1"/>
  <c r="W4" i="72"/>
  <c r="W5" i="50" s="1"/>
  <c r="X4" i="72"/>
  <c r="X5" i="50" s="1"/>
  <c r="U4" i="72"/>
  <c r="U5" i="50" s="1"/>
  <c r="I4" i="72"/>
  <c r="J4" i="72"/>
  <c r="K4" i="72"/>
  <c r="D4" i="72"/>
  <c r="L4" i="72"/>
  <c r="P4" i="72"/>
  <c r="P5" i="50" s="1"/>
  <c r="T4" i="72"/>
  <c r="T5" i="50" s="1"/>
  <c r="Q4" i="72"/>
  <c r="Q5" i="50" s="1"/>
  <c r="E4" i="72"/>
  <c r="H4" i="72"/>
  <c r="R4" i="72"/>
  <c r="R5" i="50" s="1"/>
  <c r="S4" i="72"/>
  <c r="S5" i="50" s="1"/>
  <c r="F4" i="72"/>
  <c r="G4" i="72"/>
  <c r="N4" i="72"/>
  <c r="N5" i="50" s="1"/>
  <c r="O4" i="72"/>
  <c r="O5" i="50" s="1"/>
  <c r="AA10" i="50"/>
  <c r="L10" i="89" s="1"/>
  <c r="M10" i="50"/>
  <c r="H10" i="50"/>
  <c r="L10" i="50"/>
  <c r="G10" i="50"/>
  <c r="I10" i="50"/>
  <c r="F10" i="50"/>
  <c r="D11" i="50"/>
  <c r="N11" i="50" s="1"/>
  <c r="D8" i="50"/>
  <c r="I8" i="50" s="1"/>
  <c r="D6" i="50"/>
  <c r="J6" i="50" s="1"/>
  <c r="D9" i="50"/>
  <c r="G9" i="50" s="1"/>
  <c r="D7" i="50"/>
  <c r="F7" i="50" s="1"/>
  <c r="B1" i="94"/>
  <c r="K10" i="89"/>
  <c r="N9" i="89"/>
  <c r="S9" i="94"/>
  <c r="N7" i="89"/>
  <c r="S7" i="94"/>
  <c r="M8" i="89"/>
  <c r="R8" i="94"/>
  <c r="M6" i="89"/>
  <c r="R6" i="94"/>
  <c r="N11" i="89"/>
  <c r="S11" i="94"/>
  <c r="M7" i="89"/>
  <c r="R7" i="94"/>
  <c r="N6" i="89"/>
  <c r="S6" i="94"/>
  <c r="M9" i="89"/>
  <c r="R9" i="94"/>
  <c r="N8" i="89"/>
  <c r="S8" i="94"/>
  <c r="M11" i="89"/>
  <c r="R11" i="94"/>
  <c r="I9" i="89"/>
  <c r="I6" i="89"/>
  <c r="I7" i="89"/>
  <c r="I8" i="89"/>
  <c r="I11" i="89"/>
  <c r="O10" i="94"/>
  <c r="N9" i="94"/>
  <c r="Q9" i="94" s="1"/>
  <c r="N6" i="94"/>
  <c r="Q6" i="94" s="1"/>
  <c r="N11" i="94"/>
  <c r="Q11" i="94" s="1"/>
  <c r="H10" i="94"/>
  <c r="N7" i="94"/>
  <c r="Q7" i="94" s="1"/>
  <c r="P10" i="94"/>
  <c r="N8" i="94"/>
  <c r="Q8" i="94" s="1"/>
  <c r="J10" i="89"/>
  <c r="E9" i="94"/>
  <c r="E7" i="94"/>
  <c r="B1" i="89"/>
  <c r="E8" i="94"/>
  <c r="E11" i="94"/>
  <c r="E6" i="94"/>
  <c r="H11" i="94"/>
  <c r="E10" i="89" l="1"/>
  <c r="AA11" i="50"/>
  <c r="L11" i="89" s="1"/>
  <c r="H11" i="50"/>
  <c r="F11" i="50"/>
  <c r="E11" i="50"/>
  <c r="M11" i="50"/>
  <c r="G11" i="50"/>
  <c r="I11" i="50"/>
  <c r="L11" i="50"/>
  <c r="H9" i="50"/>
  <c r="F6" i="50"/>
  <c r="K6" i="50"/>
  <c r="G8" i="50"/>
  <c r="AA8" i="50"/>
  <c r="L8" i="89" s="1"/>
  <c r="H8" i="50"/>
  <c r="AA7" i="50"/>
  <c r="L7" i="89" s="1"/>
  <c r="E8" i="50"/>
  <c r="L8" i="50"/>
  <c r="F8" i="50"/>
  <c r="E7" i="50"/>
  <c r="L9" i="50"/>
  <c r="F9" i="50"/>
  <c r="E9" i="89" s="1"/>
  <c r="AA9" i="50"/>
  <c r="L9" i="89" s="1"/>
  <c r="I9" i="50"/>
  <c r="E9" i="50"/>
  <c r="M9" i="50"/>
  <c r="E6" i="50"/>
  <c r="I6" i="50"/>
  <c r="AA6" i="50"/>
  <c r="L6" i="89" s="1"/>
  <c r="G6" i="50"/>
  <c r="L6" i="50"/>
  <c r="H6" i="50"/>
  <c r="G7" i="50"/>
  <c r="E7" i="89" s="1"/>
  <c r="I7" i="50"/>
  <c r="H7" i="50"/>
  <c r="L7" i="50"/>
  <c r="K6" i="89"/>
  <c r="K8" i="89"/>
  <c r="K11" i="89"/>
  <c r="J7" i="89"/>
  <c r="K9" i="89"/>
  <c r="O6" i="94"/>
  <c r="P7" i="94"/>
  <c r="O9" i="94"/>
  <c r="P9" i="94"/>
  <c r="P6" i="94"/>
  <c r="O7" i="94"/>
  <c r="P8" i="94"/>
  <c r="O11" i="94"/>
  <c r="O8" i="94"/>
  <c r="P11" i="94"/>
  <c r="H8" i="94"/>
  <c r="H9" i="94"/>
  <c r="H6" i="94"/>
  <c r="H7" i="94"/>
  <c r="J9" i="89"/>
  <c r="J8" i="89"/>
  <c r="K7" i="89"/>
  <c r="J6" i="89"/>
  <c r="J11" i="89"/>
  <c r="E5" i="94"/>
  <c r="R5" i="94"/>
  <c r="M5" i="89"/>
  <c r="S5" i="94"/>
  <c r="N5" i="89"/>
  <c r="N5" i="94"/>
  <c r="Q5" i="94" s="1"/>
  <c r="I5" i="89"/>
  <c r="D5" i="50"/>
  <c r="E11" i="89" l="1"/>
  <c r="E6" i="89"/>
  <c r="E8" i="89"/>
  <c r="E5" i="50"/>
  <c r="F5" i="50"/>
  <c r="H5" i="50"/>
  <c r="L5" i="50"/>
  <c r="G5" i="50"/>
  <c r="K5" i="50"/>
  <c r="J5" i="50"/>
  <c r="I5" i="50"/>
  <c r="AA5" i="50"/>
  <c r="J5" i="89"/>
  <c r="H5" i="94"/>
  <c r="K5" i="89"/>
  <c r="O5" i="94"/>
  <c r="P5" i="94"/>
  <c r="L5" i="89" l="1"/>
  <c r="E5" i="89"/>
  <c r="K325" i="77"/>
  <c r="K326" i="77"/>
  <c r="R35" i="78" l="1"/>
  <c r="R38" i="78"/>
  <c r="T34" i="78"/>
  <c r="Q34" i="78"/>
  <c r="T36" i="78"/>
  <c r="R36" i="78"/>
  <c r="R34" i="78"/>
  <c r="T37" i="78"/>
  <c r="S37" i="78"/>
  <c r="Q39" i="78"/>
  <c r="T40" i="78"/>
  <c r="S39" i="78"/>
  <c r="R40" i="78"/>
  <c r="R41" i="78"/>
  <c r="S34" i="78"/>
  <c r="Q36" i="78"/>
  <c r="R39" i="78"/>
  <c r="T41" i="78"/>
  <c r="S38" i="78"/>
  <c r="Q35" i="78"/>
  <c r="T35" i="78"/>
  <c r="S40" i="78"/>
  <c r="Q40" i="78"/>
  <c r="S41" i="78"/>
  <c r="T38" i="78"/>
  <c r="T39" i="78"/>
  <c r="Q37" i="78"/>
  <c r="S35" i="78"/>
  <c r="R37" i="78"/>
  <c r="Q38" i="78"/>
  <c r="Q41" i="78"/>
  <c r="S36" i="78"/>
  <c r="AU150" i="59"/>
  <c r="AU127" i="59"/>
  <c r="AU29" i="59"/>
  <c r="AU202" i="59"/>
  <c r="AU106" i="59"/>
  <c r="AU5" i="59"/>
  <c r="AU205" i="59"/>
  <c r="AU161" i="59"/>
  <c r="AU139" i="59"/>
  <c r="AU126" i="59"/>
  <c r="AU6" i="59"/>
  <c r="AU215" i="59"/>
  <c r="AU114" i="59"/>
  <c r="AU225" i="59"/>
  <c r="AU137" i="59"/>
  <c r="AU72" i="59"/>
  <c r="AU7" i="59"/>
  <c r="AU125" i="59"/>
  <c r="AU18" i="59"/>
  <c r="AU138" i="59"/>
  <c r="AU116" i="59"/>
  <c r="AU149" i="59"/>
  <c r="AU103" i="59"/>
  <c r="AU115" i="59"/>
  <c r="AU40" i="59"/>
  <c r="AU17" i="59"/>
  <c r="AU204" i="59"/>
  <c r="AU48" i="59"/>
  <c r="AU147" i="59"/>
  <c r="AU26" i="59"/>
  <c r="AU71" i="59"/>
  <c r="AU172" i="59"/>
  <c r="AU160" i="59"/>
  <c r="AU148" i="59"/>
  <c r="AU136" i="59"/>
  <c r="AU104" i="59"/>
  <c r="AU16" i="59"/>
  <c r="AU183" i="59"/>
  <c r="AU62" i="59"/>
  <c r="AU192" i="59"/>
  <c r="AU159" i="59"/>
  <c r="AU180" i="59"/>
  <c r="AU117" i="59"/>
  <c r="AU51" i="59"/>
  <c r="AU193" i="59"/>
  <c r="AU59" i="59"/>
  <c r="AU27" i="59"/>
  <c r="AU93" i="59"/>
  <c r="AU224" i="59"/>
  <c r="AU128" i="59"/>
  <c r="AU28" i="59"/>
  <c r="AU92" i="59"/>
  <c r="AU216" i="59"/>
  <c r="AU203" i="59"/>
  <c r="AU171" i="59"/>
  <c r="AU191" i="59"/>
  <c r="AU60" i="59"/>
  <c r="AU105" i="59"/>
  <c r="AU39" i="59"/>
  <c r="AU181" i="59"/>
  <c r="AU226" i="59"/>
  <c r="AU213" i="59"/>
  <c r="AU169" i="59"/>
  <c r="AU214" i="59"/>
  <c r="AU15" i="59"/>
  <c r="AU73" i="59"/>
  <c r="AU94" i="59"/>
  <c r="AU194" i="59"/>
  <c r="AU61" i="59"/>
  <c r="AU70" i="59"/>
  <c r="AU182" i="59"/>
  <c r="AU49" i="59"/>
  <c r="AU170" i="59"/>
  <c r="AU37" i="59"/>
  <c r="AU4" i="59"/>
  <c r="AU158" i="59"/>
  <c r="AU227" i="59"/>
  <c r="AU50" i="59"/>
  <c r="AU38" i="59"/>
  <c r="AU95" i="59"/>
  <c r="D294" i="77"/>
  <c r="F197" i="77"/>
  <c r="S294" i="78"/>
  <c r="S292" i="78"/>
  <c r="S290" i="78"/>
  <c r="S288" i="78"/>
  <c r="S286" i="78"/>
  <c r="S277" i="78"/>
  <c r="S275" i="78"/>
  <c r="S273" i="78"/>
  <c r="S271" i="78"/>
  <c r="S269" i="78"/>
  <c r="S260" i="78"/>
  <c r="S258" i="78"/>
  <c r="S256" i="78"/>
  <c r="S254" i="78"/>
  <c r="S252" i="78"/>
  <c r="S243" i="78"/>
  <c r="S241" i="78"/>
  <c r="S239" i="78"/>
  <c r="D165" i="77"/>
  <c r="R294" i="78"/>
  <c r="R292" i="78"/>
  <c r="R290" i="78"/>
  <c r="R288" i="78"/>
  <c r="R286" i="78"/>
  <c r="R277" i="78"/>
  <c r="R275" i="78"/>
  <c r="R273" i="78"/>
  <c r="R271" i="78"/>
  <c r="E162" i="77"/>
  <c r="Q294" i="78"/>
  <c r="Q292" i="78"/>
  <c r="Q290" i="78"/>
  <c r="Q288" i="78"/>
  <c r="Q286" i="78"/>
  <c r="Q277" i="78"/>
  <c r="Q275" i="78"/>
  <c r="Q273" i="78"/>
  <c r="Q271" i="78"/>
  <c r="Q269" i="78"/>
  <c r="Q260" i="78"/>
  <c r="Q258" i="78"/>
  <c r="Q256" i="78"/>
  <c r="Q254" i="78"/>
  <c r="Q252" i="78"/>
  <c r="Q243" i="78"/>
  <c r="Q241" i="78"/>
  <c r="Q239" i="78"/>
  <c r="D127" i="77"/>
  <c r="T293" i="78"/>
  <c r="T291" i="78"/>
  <c r="T289" i="78"/>
  <c r="T287" i="78"/>
  <c r="T285" i="78"/>
  <c r="F88" i="77"/>
  <c r="S293" i="78"/>
  <c r="S291" i="78"/>
  <c r="S289" i="78"/>
  <c r="S287" i="78"/>
  <c r="S285" i="78"/>
  <c r="S276" i="78"/>
  <c r="S274" i="78"/>
  <c r="S272" i="78"/>
  <c r="S270" i="78"/>
  <c r="S268" i="78"/>
  <c r="S259" i="78"/>
  <c r="S257" i="78"/>
  <c r="S255" i="78"/>
  <c r="S253" i="78"/>
  <c r="S251" i="78"/>
  <c r="S242" i="78"/>
  <c r="S240" i="78"/>
  <c r="S238" i="78"/>
  <c r="S236" i="78"/>
  <c r="S234" i="78"/>
  <c r="S232" i="78"/>
  <c r="S230" i="78"/>
  <c r="S228" i="78"/>
  <c r="S226" i="78"/>
  <c r="S217" i="78"/>
  <c r="S215" i="78"/>
  <c r="S213" i="78"/>
  <c r="S211" i="78"/>
  <c r="S209" i="78"/>
  <c r="S200" i="78"/>
  <c r="S198" i="78"/>
  <c r="S196" i="78"/>
  <c r="S194" i="78"/>
  <c r="S192" i="78"/>
  <c r="S183" i="78"/>
  <c r="S181" i="78"/>
  <c r="S179" i="78"/>
  <c r="S177" i="78"/>
  <c r="S175" i="78"/>
  <c r="S166" i="78"/>
  <c r="S164" i="78"/>
  <c r="S162" i="78"/>
  <c r="S160" i="78"/>
  <c r="S158" i="78"/>
  <c r="S149" i="78"/>
  <c r="S147" i="78"/>
  <c r="S145" i="78"/>
  <c r="S143" i="78"/>
  <c r="S141" i="78"/>
  <c r="S132" i="78"/>
  <c r="S130" i="78"/>
  <c r="S128" i="78"/>
  <c r="S126" i="78"/>
  <c r="S124" i="78"/>
  <c r="S115" i="78"/>
  <c r="S113" i="78"/>
  <c r="S111" i="78"/>
  <c r="S109" i="78"/>
  <c r="S107" i="78"/>
  <c r="S105" i="78"/>
  <c r="S103" i="78"/>
  <c r="S101" i="78"/>
  <c r="S99" i="78"/>
  <c r="S97" i="78"/>
  <c r="S88" i="78"/>
  <c r="S86" i="78"/>
  <c r="S77" i="78"/>
  <c r="S75" i="78"/>
  <c r="S73" i="78"/>
  <c r="S71" i="78"/>
  <c r="S69" i="78"/>
  <c r="S60" i="78"/>
  <c r="S58" i="78"/>
  <c r="E242" i="77"/>
  <c r="D11" i="77"/>
  <c r="Q293" i="78"/>
  <c r="Q291" i="78"/>
  <c r="Q289" i="78"/>
  <c r="Q287" i="78"/>
  <c r="Q285" i="78"/>
  <c r="Q276" i="78"/>
  <c r="Q274" i="78"/>
  <c r="Q272" i="78"/>
  <c r="Q270" i="78"/>
  <c r="Q268" i="78"/>
  <c r="Q259" i="78"/>
  <c r="Q257" i="78"/>
  <c r="Q255" i="78"/>
  <c r="Q253" i="78"/>
  <c r="Q251" i="78"/>
  <c r="Q242" i="78"/>
  <c r="Q240" i="78"/>
  <c r="E200" i="77"/>
  <c r="T294" i="78"/>
  <c r="T292" i="78"/>
  <c r="T290" i="78"/>
  <c r="R276" i="78"/>
  <c r="T270" i="78"/>
  <c r="T259" i="78"/>
  <c r="T255" i="78"/>
  <c r="T251" i="78"/>
  <c r="T240" i="78"/>
  <c r="S237" i="78"/>
  <c r="R235" i="78"/>
  <c r="Q233" i="78"/>
  <c r="T230" i="78"/>
  <c r="R228" i="78"/>
  <c r="Q226" i="78"/>
  <c r="T216" i="78"/>
  <c r="S214" i="78"/>
  <c r="R212" i="78"/>
  <c r="Q210" i="78"/>
  <c r="T200" i="78"/>
  <c r="R198" i="78"/>
  <c r="Q196" i="78"/>
  <c r="T193" i="78"/>
  <c r="S191" i="78"/>
  <c r="R182" i="78"/>
  <c r="Q180" i="78"/>
  <c r="T177" i="78"/>
  <c r="R175" i="78"/>
  <c r="Q166" i="78"/>
  <c r="T163" i="78"/>
  <c r="S161" i="78"/>
  <c r="R159" i="78"/>
  <c r="Q157" i="78"/>
  <c r="T147" i="78"/>
  <c r="R145" i="78"/>
  <c r="Q143" i="78"/>
  <c r="T140" i="78"/>
  <c r="S131" i="78"/>
  <c r="R129" i="78"/>
  <c r="Q127" i="78"/>
  <c r="T124" i="78"/>
  <c r="R115" i="78"/>
  <c r="Q113" i="78"/>
  <c r="T110" i="78"/>
  <c r="S108" i="78"/>
  <c r="R106" i="78"/>
  <c r="Q104" i="78"/>
  <c r="T101" i="78"/>
  <c r="R99" i="78"/>
  <c r="Q97" i="78"/>
  <c r="T87" i="78"/>
  <c r="S85" i="78"/>
  <c r="R76" i="78"/>
  <c r="Q74" i="78"/>
  <c r="T71" i="78"/>
  <c r="R69" i="78"/>
  <c r="Q60" i="78"/>
  <c r="T57" i="78"/>
  <c r="T55" i="78"/>
  <c r="T53" i="78"/>
  <c r="T51" i="78"/>
  <c r="T42" i="78"/>
  <c r="T25" i="78"/>
  <c r="T23" i="78"/>
  <c r="T14" i="78"/>
  <c r="T12" i="78"/>
  <c r="T10" i="78"/>
  <c r="T8" i="78"/>
  <c r="T6" i="78"/>
  <c r="R289" i="78"/>
  <c r="T275" i="78"/>
  <c r="R270" i="78"/>
  <c r="R259" i="78"/>
  <c r="R255" i="78"/>
  <c r="R251" i="78"/>
  <c r="R240" i="78"/>
  <c r="R237" i="78"/>
  <c r="Q235" i="78"/>
  <c r="T232" i="78"/>
  <c r="R230" i="78"/>
  <c r="Q228" i="78"/>
  <c r="T225" i="78"/>
  <c r="S216" i="78"/>
  <c r="R214" i="78"/>
  <c r="Q212" i="78"/>
  <c r="T209" i="78"/>
  <c r="R200" i="78"/>
  <c r="Q198" i="78"/>
  <c r="T195" i="78"/>
  <c r="S193" i="78"/>
  <c r="R191" i="78"/>
  <c r="Q182" i="78"/>
  <c r="T179" i="78"/>
  <c r="R177" i="78"/>
  <c r="Q175" i="78"/>
  <c r="T165" i="78"/>
  <c r="S163" i="78"/>
  <c r="R161" i="78"/>
  <c r="Q159" i="78"/>
  <c r="T149" i="78"/>
  <c r="R147" i="78"/>
  <c r="Q145" i="78"/>
  <c r="T142" i="78"/>
  <c r="S140" i="78"/>
  <c r="R131" i="78"/>
  <c r="Q129" i="78"/>
  <c r="T126" i="78"/>
  <c r="R124" i="78"/>
  <c r="Q115" i="78"/>
  <c r="T112" i="78"/>
  <c r="S110" i="78"/>
  <c r="R108" i="78"/>
  <c r="Q106" i="78"/>
  <c r="T103" i="78"/>
  <c r="R101" i="78"/>
  <c r="Q99" i="78"/>
  <c r="T89" i="78"/>
  <c r="S87" i="78"/>
  <c r="R85" i="78"/>
  <c r="Q76" i="78"/>
  <c r="T73" i="78"/>
  <c r="R71" i="78"/>
  <c r="Q69" i="78"/>
  <c r="T59" i="78"/>
  <c r="S57" i="78"/>
  <c r="S55" i="78"/>
  <c r="S53" i="78"/>
  <c r="S51" i="78"/>
  <c r="S42" i="78"/>
  <c r="S25" i="78"/>
  <c r="S23" i="78"/>
  <c r="S14" i="78"/>
  <c r="S12" i="78"/>
  <c r="S10" i="78"/>
  <c r="S8" i="78"/>
  <c r="S6" i="78"/>
  <c r="T288" i="78"/>
  <c r="T274" i="78"/>
  <c r="T269" i="78"/>
  <c r="T258" i="78"/>
  <c r="T254" i="78"/>
  <c r="T243" i="78"/>
  <c r="T239" i="78"/>
  <c r="Q237" i="78"/>
  <c r="T234" i="78"/>
  <c r="R232" i="78"/>
  <c r="Q230" i="78"/>
  <c r="T227" i="78"/>
  <c r="S225" i="78"/>
  <c r="R216" i="78"/>
  <c r="Q214" i="78"/>
  <c r="T211" i="78"/>
  <c r="R209" i="78"/>
  <c r="Q200" i="78"/>
  <c r="T197" i="78"/>
  <c r="S195" i="78"/>
  <c r="R193" i="78"/>
  <c r="Q191" i="78"/>
  <c r="T181" i="78"/>
  <c r="R179" i="78"/>
  <c r="Q177" i="78"/>
  <c r="T174" i="78"/>
  <c r="S165" i="78"/>
  <c r="R163" i="78"/>
  <c r="Q161" i="78"/>
  <c r="T158" i="78"/>
  <c r="R149" i="78"/>
  <c r="Q147" i="78"/>
  <c r="T144" i="78"/>
  <c r="S142" i="78"/>
  <c r="R140" i="78"/>
  <c r="Q131" i="78"/>
  <c r="T128" i="78"/>
  <c r="R126" i="78"/>
  <c r="Q124" i="78"/>
  <c r="T114" i="78"/>
  <c r="S112" i="78"/>
  <c r="R110" i="78"/>
  <c r="Q108" i="78"/>
  <c r="T105" i="78"/>
  <c r="R103" i="78"/>
  <c r="Q101" i="78"/>
  <c r="T98" i="78"/>
  <c r="S89" i="78"/>
  <c r="R87" i="78"/>
  <c r="Q85" i="78"/>
  <c r="T75" i="78"/>
  <c r="R73" i="78"/>
  <c r="Q71" i="78"/>
  <c r="T68" i="78"/>
  <c r="S59" i="78"/>
  <c r="R57" i="78"/>
  <c r="R55" i="78"/>
  <c r="R53" i="78"/>
  <c r="R51" i="78"/>
  <c r="R42" i="78"/>
  <c r="R25" i="78"/>
  <c r="R23" i="78"/>
  <c r="R14" i="78"/>
  <c r="R287" i="78"/>
  <c r="R274" i="78"/>
  <c r="R269" i="78"/>
  <c r="R258" i="78"/>
  <c r="R254" i="78"/>
  <c r="R243" i="78"/>
  <c r="R239" i="78"/>
  <c r="T236" i="78"/>
  <c r="R234" i="78"/>
  <c r="Q232" i="78"/>
  <c r="T229" i="78"/>
  <c r="S227" i="78"/>
  <c r="R225" i="78"/>
  <c r="Q216" i="78"/>
  <c r="T213" i="78"/>
  <c r="R211" i="78"/>
  <c r="Q209" i="78"/>
  <c r="T199" i="78"/>
  <c r="S197" i="78"/>
  <c r="R195" i="78"/>
  <c r="Q193" i="78"/>
  <c r="T183" i="78"/>
  <c r="R181" i="78"/>
  <c r="Q179" i="78"/>
  <c r="T176" i="78"/>
  <c r="S174" i="78"/>
  <c r="R165" i="78"/>
  <c r="Q163" i="78"/>
  <c r="T160" i="78"/>
  <c r="R158" i="78"/>
  <c r="Q149" i="78"/>
  <c r="T146" i="78"/>
  <c r="S144" i="78"/>
  <c r="R142" i="78"/>
  <c r="Q140" i="78"/>
  <c r="T130" i="78"/>
  <c r="R128" i="78"/>
  <c r="Q126" i="78"/>
  <c r="T123" i="78"/>
  <c r="S114" i="78"/>
  <c r="R112" i="78"/>
  <c r="Q110" i="78"/>
  <c r="E272" i="77"/>
  <c r="T286" i="78"/>
  <c r="T273" i="78"/>
  <c r="T268" i="78"/>
  <c r="T257" i="78"/>
  <c r="T253" i="78"/>
  <c r="T242" i="78"/>
  <c r="T238" i="78"/>
  <c r="R236" i="78"/>
  <c r="Q234" i="78"/>
  <c r="T231" i="78"/>
  <c r="S229" i="78"/>
  <c r="R227" i="78"/>
  <c r="Q225" i="78"/>
  <c r="T215" i="78"/>
  <c r="R213" i="78"/>
  <c r="Q211" i="78"/>
  <c r="T208" i="78"/>
  <c r="S199" i="78"/>
  <c r="R197" i="78"/>
  <c r="Q195" i="78"/>
  <c r="T192" i="78"/>
  <c r="R183" i="78"/>
  <c r="Q181" i="78"/>
  <c r="T178" i="78"/>
  <c r="S176" i="78"/>
  <c r="R174" i="78"/>
  <c r="Q165" i="78"/>
  <c r="T162" i="78"/>
  <c r="R160" i="78"/>
  <c r="Q158" i="78"/>
  <c r="T148" i="78"/>
  <c r="S146" i="78"/>
  <c r="R144" i="78"/>
  <c r="Q142" i="78"/>
  <c r="T132" i="78"/>
  <c r="R130" i="78"/>
  <c r="Q128" i="78"/>
  <c r="T125" i="78"/>
  <c r="S123" i="78"/>
  <c r="R114" i="78"/>
  <c r="Q112" i="78"/>
  <c r="T109" i="78"/>
  <c r="R107" i="78"/>
  <c r="Q105" i="78"/>
  <c r="T102" i="78"/>
  <c r="S100" i="78"/>
  <c r="R98" i="78"/>
  <c r="Q89" i="78"/>
  <c r="T86" i="78"/>
  <c r="R77" i="78"/>
  <c r="Q75" i="78"/>
  <c r="T72" i="78"/>
  <c r="S70" i="78"/>
  <c r="R68" i="78"/>
  <c r="Q59" i="78"/>
  <c r="T56" i="78"/>
  <c r="T54" i="78"/>
  <c r="T52" i="78"/>
  <c r="T43" i="78"/>
  <c r="T26" i="78"/>
  <c r="T24" i="78"/>
  <c r="T22" i="78"/>
  <c r="T13" i="78"/>
  <c r="T11" i="78"/>
  <c r="T9" i="78"/>
  <c r="T7" i="78"/>
  <c r="R293" i="78"/>
  <c r="T277" i="78"/>
  <c r="R272" i="78"/>
  <c r="T260" i="78"/>
  <c r="T256" i="78"/>
  <c r="T252" i="78"/>
  <c r="T241" i="78"/>
  <c r="Q238" i="78"/>
  <c r="T235" i="78"/>
  <c r="S233" i="78"/>
  <c r="R231" i="78"/>
  <c r="Q229" i="78"/>
  <c r="T226" i="78"/>
  <c r="R217" i="78"/>
  <c r="Q215" i="78"/>
  <c r="T212" i="78"/>
  <c r="S210" i="78"/>
  <c r="R208" i="78"/>
  <c r="Q199" i="78"/>
  <c r="T196" i="78"/>
  <c r="R194" i="78"/>
  <c r="Q192" i="78"/>
  <c r="T182" i="78"/>
  <c r="S180" i="78"/>
  <c r="R178" i="78"/>
  <c r="Q176" i="78"/>
  <c r="T166" i="78"/>
  <c r="R164" i="78"/>
  <c r="Q162" i="78"/>
  <c r="T159" i="78"/>
  <c r="S157" i="78"/>
  <c r="R148" i="78"/>
  <c r="Q146" i="78"/>
  <c r="T143" i="78"/>
  <c r="R141" i="78"/>
  <c r="Q132" i="78"/>
  <c r="T129" i="78"/>
  <c r="S127" i="78"/>
  <c r="R125" i="78"/>
  <c r="Q123" i="78"/>
  <c r="T113" i="78"/>
  <c r="R111" i="78"/>
  <c r="Q109" i="78"/>
  <c r="T106" i="78"/>
  <c r="S104" i="78"/>
  <c r="R102" i="78"/>
  <c r="Q100" i="78"/>
  <c r="T97" i="78"/>
  <c r="R88" i="78"/>
  <c r="Q86" i="78"/>
  <c r="T76" i="78"/>
  <c r="S74" i="78"/>
  <c r="R72" i="78"/>
  <c r="Q70" i="78"/>
  <c r="T60" i="78"/>
  <c r="R58" i="78"/>
  <c r="R56" i="78"/>
  <c r="R54" i="78"/>
  <c r="R52" i="78"/>
  <c r="R43" i="78"/>
  <c r="R26" i="78"/>
  <c r="R24" i="78"/>
  <c r="R22" i="78"/>
  <c r="R13" i="78"/>
  <c r="R11" i="78"/>
  <c r="R9" i="78"/>
  <c r="R291" i="78"/>
  <c r="T276" i="78"/>
  <c r="T271" i="78"/>
  <c r="R260" i="78"/>
  <c r="R256" i="78"/>
  <c r="R252" i="78"/>
  <c r="R241" i="78"/>
  <c r="T237" i="78"/>
  <c r="S235" i="78"/>
  <c r="R233" i="78"/>
  <c r="Q231" i="78"/>
  <c r="T228" i="78"/>
  <c r="R226" i="78"/>
  <c r="Q217" i="78"/>
  <c r="T214" i="78"/>
  <c r="S212" i="78"/>
  <c r="R210" i="78"/>
  <c r="Q208" i="78"/>
  <c r="T198" i="78"/>
  <c r="R196" i="78"/>
  <c r="Q194" i="78"/>
  <c r="T191" i="78"/>
  <c r="S182" i="78"/>
  <c r="R180" i="78"/>
  <c r="Q178" i="78"/>
  <c r="T175" i="78"/>
  <c r="R166" i="78"/>
  <c r="Q164" i="78"/>
  <c r="T161" i="78"/>
  <c r="S159" i="78"/>
  <c r="R157" i="78"/>
  <c r="Q148" i="78"/>
  <c r="T145" i="78"/>
  <c r="R143" i="78"/>
  <c r="Q141" i="78"/>
  <c r="T131" i="78"/>
  <c r="S129" i="78"/>
  <c r="R127" i="78"/>
  <c r="Q125" i="78"/>
  <c r="T115" i="78"/>
  <c r="R113" i="78"/>
  <c r="Q111" i="78"/>
  <c r="R253" i="78"/>
  <c r="T217" i="78"/>
  <c r="R192" i="78"/>
  <c r="Q160" i="78"/>
  <c r="T127" i="78"/>
  <c r="Q107" i="78"/>
  <c r="T100" i="78"/>
  <c r="Q88" i="78"/>
  <c r="T74" i="78"/>
  <c r="S68" i="78"/>
  <c r="Q56" i="78"/>
  <c r="S43" i="78"/>
  <c r="Q26" i="78"/>
  <c r="S13" i="78"/>
  <c r="S9" i="78"/>
  <c r="Q6" i="78"/>
  <c r="R242" i="78"/>
  <c r="R215" i="78"/>
  <c r="Q183" i="78"/>
  <c r="T157" i="78"/>
  <c r="S125" i="78"/>
  <c r="S106" i="78"/>
  <c r="R100" i="78"/>
  <c r="Q87" i="78"/>
  <c r="R74" i="78"/>
  <c r="Q68" i="78"/>
  <c r="Q55" i="78"/>
  <c r="Q43" i="78"/>
  <c r="Q25" i="78"/>
  <c r="Q13" i="78"/>
  <c r="Q9" i="78"/>
  <c r="R238" i="78"/>
  <c r="Q213" i="78"/>
  <c r="T180" i="78"/>
  <c r="S148" i="78"/>
  <c r="R123" i="78"/>
  <c r="R105" i="78"/>
  <c r="T99" i="78"/>
  <c r="R86" i="78"/>
  <c r="Q73" i="78"/>
  <c r="R60" i="78"/>
  <c r="S54" i="78"/>
  <c r="Q42" i="78"/>
  <c r="S24" i="78"/>
  <c r="R12" i="78"/>
  <c r="R8" i="78"/>
  <c r="E53" i="77"/>
  <c r="Q236" i="78"/>
  <c r="T210" i="78"/>
  <c r="S178" i="78"/>
  <c r="R146" i="78"/>
  <c r="Q114" i="78"/>
  <c r="T104" i="78"/>
  <c r="S98" i="78"/>
  <c r="T85" i="78"/>
  <c r="S72" i="78"/>
  <c r="R59" i="78"/>
  <c r="Q54" i="78"/>
  <c r="Q24" i="78"/>
  <c r="Q12" i="78"/>
  <c r="Q8" i="78"/>
  <c r="R285" i="78"/>
  <c r="T233" i="78"/>
  <c r="S208" i="78"/>
  <c r="R176" i="78"/>
  <c r="Q144" i="78"/>
  <c r="T111" i="78"/>
  <c r="R104" i="78"/>
  <c r="Q98" i="78"/>
  <c r="T77" i="78"/>
  <c r="Q72" i="78"/>
  <c r="T58" i="78"/>
  <c r="Q53" i="78"/>
  <c r="Q23" i="78"/>
  <c r="S11" i="78"/>
  <c r="S7" i="78"/>
  <c r="T272" i="78"/>
  <c r="S231" i="78"/>
  <c r="R199" i="78"/>
  <c r="Q174" i="78"/>
  <c r="T141" i="78"/>
  <c r="R109" i="78"/>
  <c r="Q103" i="78"/>
  <c r="R97" i="78"/>
  <c r="Q77" i="78"/>
  <c r="T70" i="78"/>
  <c r="Q58" i="78"/>
  <c r="S52" i="78"/>
  <c r="S22" i="78"/>
  <c r="Q11" i="78"/>
  <c r="R7" i="78"/>
  <c r="R268" i="78"/>
  <c r="R229" i="78"/>
  <c r="Q197" i="78"/>
  <c r="T164" i="78"/>
  <c r="R132" i="78"/>
  <c r="T108" i="78"/>
  <c r="S102" i="78"/>
  <c r="R89" i="78"/>
  <c r="S76" i="78"/>
  <c r="R70" i="78"/>
  <c r="Q57" i="78"/>
  <c r="Q52" i="78"/>
  <c r="Q22" i="78"/>
  <c r="R10" i="78"/>
  <c r="Q7" i="78"/>
  <c r="R257" i="78"/>
  <c r="Q227" i="78"/>
  <c r="T194" i="78"/>
  <c r="R162" i="78"/>
  <c r="Q130" i="78"/>
  <c r="T107" i="78"/>
  <c r="Q102" i="78"/>
  <c r="T88" i="78"/>
  <c r="R75" i="78"/>
  <c r="T69" i="78"/>
  <c r="S56" i="78"/>
  <c r="Q51" i="78"/>
  <c r="S26" i="78"/>
  <c r="Q14" i="78"/>
  <c r="Q10" i="78"/>
  <c r="R6" i="78"/>
  <c r="D8" i="77"/>
  <c r="E114" i="77"/>
  <c r="F235" i="77"/>
  <c r="F54" i="77"/>
  <c r="F160" i="77"/>
  <c r="F85" i="77"/>
  <c r="F71" i="77"/>
  <c r="D177" i="77"/>
  <c r="F276" i="77"/>
  <c r="F102" i="77"/>
  <c r="F208" i="77"/>
  <c r="E13" i="77"/>
  <c r="F141" i="77"/>
  <c r="F240" i="77"/>
  <c r="F52" i="77"/>
  <c r="F166" i="77"/>
  <c r="D287" i="77"/>
  <c r="F112" i="77"/>
  <c r="F233" i="77"/>
  <c r="F236" i="77"/>
  <c r="F176" i="77"/>
  <c r="D275" i="77"/>
  <c r="E23" i="77"/>
  <c r="E68" i="77"/>
  <c r="E109" i="77"/>
  <c r="F182" i="77"/>
  <c r="E234" i="77"/>
  <c r="F239" i="77"/>
  <c r="D36" i="77"/>
  <c r="E71" i="77"/>
  <c r="F109" i="77"/>
  <c r="D145" i="77"/>
  <c r="E180" i="77"/>
  <c r="F215" i="77"/>
  <c r="D255" i="77"/>
  <c r="E290" i="77"/>
  <c r="D39" i="77"/>
  <c r="D99" i="77"/>
  <c r="D148" i="77"/>
  <c r="D208" i="77"/>
  <c r="F252" i="77"/>
  <c r="D288" i="77"/>
  <c r="D42" i="77"/>
  <c r="D102" i="77"/>
  <c r="D158" i="77"/>
  <c r="D211" i="77"/>
  <c r="D268" i="77"/>
  <c r="E34" i="77"/>
  <c r="E87" i="77"/>
  <c r="E143" i="77"/>
  <c r="E196" i="77"/>
  <c r="E253" i="77"/>
  <c r="D10" i="77"/>
  <c r="D70" i="77"/>
  <c r="D126" i="77"/>
  <c r="D179" i="77"/>
  <c r="D236" i="77"/>
  <c r="D289" i="77"/>
  <c r="E55" i="77"/>
  <c r="E111" i="77"/>
  <c r="E164" i="77"/>
  <c r="E217" i="77"/>
  <c r="E274" i="77"/>
  <c r="D277" i="77"/>
  <c r="E179" i="77"/>
  <c r="D292" i="77"/>
  <c r="D233" i="77"/>
  <c r="E271" i="77"/>
  <c r="D23" i="77"/>
  <c r="E129" i="77"/>
  <c r="F243" i="77"/>
  <c r="F69" i="77"/>
  <c r="F175" i="77"/>
  <c r="F100" i="77"/>
  <c r="F86" i="77"/>
  <c r="D192" i="77"/>
  <c r="F291" i="77"/>
  <c r="F110" i="77"/>
  <c r="F216" i="77"/>
  <c r="E35" i="77"/>
  <c r="F149" i="77"/>
  <c r="F255" i="77"/>
  <c r="F60" i="77"/>
  <c r="F181" i="77"/>
  <c r="F6" i="77"/>
  <c r="F127" i="77"/>
  <c r="F241" i="77"/>
  <c r="F251" i="77"/>
  <c r="F191" i="77"/>
  <c r="D290" i="77"/>
  <c r="F58" i="77"/>
  <c r="F106" i="77"/>
  <c r="F144" i="77"/>
  <c r="F231" i="77"/>
  <c r="E287" i="77"/>
  <c r="F292" i="77"/>
  <c r="F38" i="77"/>
  <c r="D74" i="77"/>
  <c r="E112" i="77"/>
  <c r="F147" i="77"/>
  <c r="D183" i="77"/>
  <c r="E229" i="77"/>
  <c r="F257" i="77"/>
  <c r="D293" i="77"/>
  <c r="E51" i="77"/>
  <c r="E107" i="77"/>
  <c r="E160" i="77"/>
  <c r="E213" i="77"/>
  <c r="E255" i="77"/>
  <c r="F290" i="77"/>
  <c r="E54" i="77"/>
  <c r="E110" i="77"/>
  <c r="E163" i="77"/>
  <c r="E216" i="77"/>
  <c r="E273" i="77"/>
  <c r="D37" i="77"/>
  <c r="D97" i="77"/>
  <c r="D146" i="77"/>
  <c r="D199" i="77"/>
  <c r="D256" i="77"/>
  <c r="E22" i="77"/>
  <c r="E75" i="77"/>
  <c r="E131" i="77"/>
  <c r="E191" i="77"/>
  <c r="E241" i="77"/>
  <c r="E294" i="77"/>
  <c r="D58" i="77"/>
  <c r="D114" i="77"/>
  <c r="D174" i="77"/>
  <c r="D231" i="77"/>
  <c r="D251" i="77"/>
  <c r="E236" i="77"/>
  <c r="E193" i="77"/>
  <c r="D286" i="77"/>
  <c r="D38" i="77"/>
  <c r="E144" i="77"/>
  <c r="F258" i="77"/>
  <c r="F77" i="77"/>
  <c r="F183" i="77"/>
  <c r="F108" i="77"/>
  <c r="F101" i="77"/>
  <c r="D200" i="77"/>
  <c r="F12" i="77"/>
  <c r="F125" i="77"/>
  <c r="E231" i="77"/>
  <c r="E43" i="77"/>
  <c r="F164" i="77"/>
  <c r="F270" i="77"/>
  <c r="F75" i="77"/>
  <c r="F196" i="77"/>
  <c r="F14" i="77"/>
  <c r="F142" i="77"/>
  <c r="F256" i="77"/>
  <c r="F259" i="77"/>
  <c r="F199" i="77"/>
  <c r="D101" i="77"/>
  <c r="D142" i="77"/>
  <c r="D180" i="77"/>
  <c r="F277" i="77"/>
  <c r="E8" i="77"/>
  <c r="D6" i="77"/>
  <c r="E41" i="77"/>
  <c r="F76" i="77"/>
  <c r="D115" i="77"/>
  <c r="E157" i="77"/>
  <c r="F192" i="77"/>
  <c r="D232" i="77"/>
  <c r="E260" i="77"/>
  <c r="D237" i="77"/>
  <c r="D54" i="77"/>
  <c r="D110" i="77"/>
  <c r="D163" i="77"/>
  <c r="D216" i="77"/>
  <c r="D258" i="77"/>
  <c r="E293" i="77"/>
  <c r="D57" i="77"/>
  <c r="D113" i="77"/>
  <c r="D166" i="77"/>
  <c r="D230" i="77"/>
  <c r="D276" i="77"/>
  <c r="E42" i="77"/>
  <c r="E102" i="77"/>
  <c r="E158" i="77"/>
  <c r="E211" i="77"/>
  <c r="E268" i="77"/>
  <c r="D25" i="77"/>
  <c r="D85" i="77"/>
  <c r="D141" i="77"/>
  <c r="D194" i="77"/>
  <c r="E10" i="77"/>
  <c r="E70" i="77"/>
  <c r="E126" i="77"/>
  <c r="E289" i="77"/>
  <c r="D123" i="77"/>
  <c r="E108" i="77"/>
  <c r="D35" i="77"/>
  <c r="D254" i="77"/>
  <c r="D53" i="77"/>
  <c r="E159" i="77"/>
  <c r="F273" i="77"/>
  <c r="F99" i="77"/>
  <c r="F10" i="77"/>
  <c r="F123" i="77"/>
  <c r="D109" i="77"/>
  <c r="D215" i="77"/>
  <c r="F34" i="77"/>
  <c r="F140" i="77"/>
  <c r="E239" i="77"/>
  <c r="E58" i="77"/>
  <c r="F179" i="77"/>
  <c r="F285" i="77"/>
  <c r="F97" i="77"/>
  <c r="F211" i="77"/>
  <c r="F36" i="77"/>
  <c r="F157" i="77"/>
  <c r="F271" i="77"/>
  <c r="F274" i="77"/>
  <c r="F214" i="77"/>
  <c r="F13" i="77"/>
  <c r="E132" i="77"/>
  <c r="E177" i="77"/>
  <c r="E215" i="77"/>
  <c r="D41" i="77"/>
  <c r="F43" i="77"/>
  <c r="F8" i="77"/>
  <c r="D51" i="77"/>
  <c r="E86" i="77"/>
  <c r="F124" i="77"/>
  <c r="D160" i="77"/>
  <c r="E195" i="77"/>
  <c r="F234" i="77"/>
  <c r="D270" i="77"/>
  <c r="E6" i="77"/>
  <c r="E59" i="77"/>
  <c r="E115" i="77"/>
  <c r="E175" i="77"/>
  <c r="F229" i="77"/>
  <c r="F260" i="77"/>
  <c r="E9" i="77"/>
  <c r="E69" i="77"/>
  <c r="E125" i="77"/>
  <c r="E178" i="77"/>
  <c r="E235" i="77"/>
  <c r="E288" i="77"/>
  <c r="D52" i="77"/>
  <c r="D108" i="77"/>
  <c r="D161" i="77"/>
  <c r="D214" i="77"/>
  <c r="D271" i="77"/>
  <c r="E37" i="77"/>
  <c r="E97" i="77"/>
  <c r="E146" i="77"/>
  <c r="E199" i="77"/>
  <c r="E256" i="77"/>
  <c r="D13" i="77"/>
  <c r="D73" i="77"/>
  <c r="D129" i="77"/>
  <c r="D182" i="77"/>
  <c r="D239" i="77"/>
  <c r="E243" i="77"/>
  <c r="E161" i="77"/>
  <c r="D144" i="77"/>
  <c r="D68" i="77"/>
  <c r="E174" i="77"/>
  <c r="F288" i="77"/>
  <c r="F107" i="77"/>
  <c r="F25" i="77"/>
  <c r="F11" i="77"/>
  <c r="D124" i="77"/>
  <c r="F230" i="77"/>
  <c r="F42" i="77"/>
  <c r="F148" i="77"/>
  <c r="E254" i="77"/>
  <c r="E73" i="77"/>
  <c r="F194" i="77"/>
  <c r="F293" i="77"/>
  <c r="F113" i="77"/>
  <c r="D234" i="77"/>
  <c r="F51" i="77"/>
  <c r="F165" i="77"/>
  <c r="F286" i="77"/>
  <c r="F289" i="77"/>
  <c r="D229" i="77"/>
  <c r="D56" i="77"/>
  <c r="F174" i="77"/>
  <c r="F212" i="77"/>
  <c r="E38" i="77"/>
  <c r="E76" i="77"/>
  <c r="D86" i="77"/>
  <c r="E11" i="77"/>
  <c r="F53" i="77"/>
  <c r="D89" i="77"/>
  <c r="E127" i="77"/>
  <c r="F162" i="77"/>
  <c r="D198" i="77"/>
  <c r="E237" i="77"/>
  <c r="F272" i="77"/>
  <c r="D9" i="77"/>
  <c r="D69" i="77"/>
  <c r="D125" i="77"/>
  <c r="D178" i="77"/>
  <c r="E232" i="77"/>
  <c r="E270" i="77"/>
  <c r="D12" i="77"/>
  <c r="D72" i="77"/>
  <c r="D128" i="77"/>
  <c r="D181" i="77"/>
  <c r="D238" i="77"/>
  <c r="D291" i="77"/>
  <c r="E57" i="77"/>
  <c r="E113" i="77"/>
  <c r="E166" i="77"/>
  <c r="E230" i="77"/>
  <c r="E276" i="77"/>
  <c r="D40" i="77"/>
  <c r="D100" i="77"/>
  <c r="D149" i="77"/>
  <c r="D209" i="77"/>
  <c r="D259" i="77"/>
  <c r="E25" i="77"/>
  <c r="E85" i="77"/>
  <c r="E141" i="77"/>
  <c r="E194" i="77"/>
  <c r="E251" i="77"/>
  <c r="D76" i="77"/>
  <c r="E182" i="77"/>
  <c r="F9" i="77"/>
  <c r="F115" i="77"/>
  <c r="F40" i="77"/>
  <c r="F26" i="77"/>
  <c r="D132" i="77"/>
  <c r="F238" i="77"/>
  <c r="F57" i="77"/>
  <c r="F163" i="77"/>
  <c r="E269" i="77"/>
  <c r="E88" i="77"/>
  <c r="F209" i="77"/>
  <c r="F7" i="77"/>
  <c r="F128" i="77"/>
  <c r="D242" i="77"/>
  <c r="F59" i="77"/>
  <c r="F180" i="77"/>
  <c r="F294" i="77"/>
  <c r="F131" i="77"/>
  <c r="F237" i="77"/>
  <c r="E98" i="77"/>
  <c r="D210" i="77"/>
  <c r="F269" i="77"/>
  <c r="F73" i="77"/>
  <c r="F114" i="77"/>
  <c r="E124" i="77"/>
  <c r="D14" i="77"/>
  <c r="E56" i="77"/>
  <c r="F98" i="77"/>
  <c r="D130" i="77"/>
  <c r="E165" i="77"/>
  <c r="F200" i="77"/>
  <c r="D240" i="77"/>
  <c r="E275" i="77"/>
  <c r="E14" i="77"/>
  <c r="E74" i="77"/>
  <c r="E130" i="77"/>
  <c r="E183" i="77"/>
  <c r="D235" i="77"/>
  <c r="D273" i="77"/>
  <c r="E24" i="77"/>
  <c r="E77" i="77"/>
  <c r="E140" i="77"/>
  <c r="D7" i="77"/>
  <c r="D60" i="77"/>
  <c r="D176" i="77"/>
  <c r="E52" i="77"/>
  <c r="E214" i="77"/>
  <c r="D88" i="77"/>
  <c r="D98" i="77"/>
  <c r="E197" i="77"/>
  <c r="F24" i="77"/>
  <c r="F130" i="77"/>
  <c r="F55" i="77"/>
  <c r="F41" i="77"/>
  <c r="D147" i="77"/>
  <c r="F253" i="77"/>
  <c r="F72" i="77"/>
  <c r="F178" i="77"/>
  <c r="E277" i="77"/>
  <c r="F111" i="77"/>
  <c r="F217" i="77"/>
  <c r="F22" i="77"/>
  <c r="F143" i="77"/>
  <c r="D257" i="77"/>
  <c r="F74" i="77"/>
  <c r="F195" i="77"/>
  <c r="F198" i="77"/>
  <c r="F146" i="77"/>
  <c r="D252" i="77"/>
  <c r="F129" i="77"/>
  <c r="E257" i="77"/>
  <c r="F35" i="77"/>
  <c r="D112" i="77"/>
  <c r="D157" i="77"/>
  <c r="F159" i="77"/>
  <c r="F23" i="77"/>
  <c r="D59" i="77"/>
  <c r="E101" i="77"/>
  <c r="F132" i="77"/>
  <c r="D175" i="77"/>
  <c r="E210" i="77"/>
  <c r="F242" i="77"/>
  <c r="D285" i="77"/>
  <c r="D24" i="77"/>
  <c r="D77" i="77"/>
  <c r="D140" i="77"/>
  <c r="D193" i="77"/>
  <c r="E240" i="77"/>
  <c r="F275" i="77"/>
  <c r="D34" i="77"/>
  <c r="D87" i="77"/>
  <c r="D143" i="77"/>
  <c r="D196" i="77"/>
  <c r="D253" i="77"/>
  <c r="E12" i="77"/>
  <c r="E72" i="77"/>
  <c r="E128" i="77"/>
  <c r="E181" i="77"/>
  <c r="E238" i="77"/>
  <c r="E291" i="77"/>
  <c r="D55" i="77"/>
  <c r="D111" i="77"/>
  <c r="D164" i="77"/>
  <c r="D217" i="77"/>
  <c r="D274" i="77"/>
  <c r="E40" i="77"/>
  <c r="E100" i="77"/>
  <c r="E149" i="77"/>
  <c r="E209" i="77"/>
  <c r="E259" i="77"/>
  <c r="D197" i="77"/>
  <c r="E106" i="77"/>
  <c r="E212" i="77"/>
  <c r="F39" i="77"/>
  <c r="F145" i="77"/>
  <c r="F70" i="77"/>
  <c r="F56" i="77"/>
  <c r="D162" i="77"/>
  <c r="F268" i="77"/>
  <c r="F87" i="77"/>
  <c r="F193" i="77"/>
  <c r="E292" i="77"/>
  <c r="F126" i="77"/>
  <c r="F232" i="77"/>
  <c r="F37" i="77"/>
  <c r="F158" i="77"/>
  <c r="D272" i="77"/>
  <c r="F89" i="77"/>
  <c r="F210" i="77"/>
  <c r="F213" i="77"/>
  <c r="F161" i="77"/>
  <c r="D260" i="77"/>
  <c r="F254" i="77"/>
  <c r="D26" i="77"/>
  <c r="D71" i="77"/>
  <c r="E147" i="77"/>
  <c r="E192" i="77"/>
  <c r="D195" i="77"/>
  <c r="E26" i="77"/>
  <c r="F68" i="77"/>
  <c r="D107" i="77"/>
  <c r="E142" i="77"/>
  <c r="F177" i="77"/>
  <c r="D213" i="77"/>
  <c r="E252" i="77"/>
  <c r="F287" i="77"/>
  <c r="E36" i="77"/>
  <c r="E89" i="77"/>
  <c r="E145" i="77"/>
  <c r="E198" i="77"/>
  <c r="D243" i="77"/>
  <c r="E285" i="77"/>
  <c r="E39" i="77"/>
  <c r="E99" i="77"/>
  <c r="E148" i="77"/>
  <c r="E208" i="77"/>
  <c r="E258" i="77"/>
  <c r="D22" i="77"/>
  <c r="D75" i="77"/>
  <c r="D131" i="77"/>
  <c r="D191" i="77"/>
  <c r="D241" i="77"/>
  <c r="E7" i="77"/>
  <c r="E60" i="77"/>
  <c r="E123" i="77"/>
  <c r="E176" i="77"/>
  <c r="E233" i="77"/>
  <c r="E286" i="77"/>
  <c r="D43" i="77"/>
  <c r="D106" i="77"/>
  <c r="D159" i="77"/>
  <c r="D212" i="77"/>
  <c r="D269" i="77"/>
  <c r="S5" i="78"/>
  <c r="T5" i="78"/>
  <c r="Q5" i="78"/>
  <c r="R5" i="78"/>
  <c r="D323" i="77"/>
  <c r="E324" i="77"/>
  <c r="D325" i="77"/>
  <c r="F324" i="77"/>
  <c r="D324" i="77"/>
  <c r="F325" i="77"/>
  <c r="E325" i="77"/>
  <c r="F323" i="77"/>
  <c r="E323" i="77"/>
  <c r="D5" i="77"/>
  <c r="E5" i="77"/>
  <c r="F228" i="77"/>
  <c r="F5" i="77"/>
  <c r="E228" i="77"/>
  <c r="D228" i="77"/>
  <c r="N325" i="77"/>
  <c r="N326" i="77"/>
  <c r="M286" i="72" l="1"/>
  <c r="M287" i="50" s="1"/>
  <c r="M6" i="72"/>
  <c r="M7" i="50" s="1"/>
  <c r="M191" i="72"/>
  <c r="M192" i="50" s="1"/>
  <c r="M4" i="72"/>
  <c r="M5" i="50" s="1"/>
  <c r="M99" i="72"/>
  <c r="M100" i="50" s="1"/>
  <c r="M269" i="72"/>
  <c r="M270" i="50" s="1"/>
  <c r="M208" i="72"/>
  <c r="M209" i="50" s="1"/>
  <c r="M50" i="72"/>
  <c r="M51" i="50" s="1"/>
  <c r="M284" i="72"/>
  <c r="M285" i="50" s="1"/>
  <c r="M193" i="72"/>
  <c r="M194" i="50" s="1"/>
  <c r="M247" i="72"/>
  <c r="M248" i="50" s="1"/>
  <c r="M35" i="72"/>
  <c r="M36" i="50" s="1"/>
  <c r="M302" i="72"/>
  <c r="M303" i="50" s="1"/>
  <c r="M192" i="72"/>
  <c r="M193" i="50" s="1"/>
  <c r="M303" i="72"/>
  <c r="M304" i="50" s="1"/>
  <c r="M301" i="72"/>
  <c r="M302" i="50" s="1"/>
  <c r="M34" i="72"/>
  <c r="M35" i="50" s="1"/>
  <c r="M53" i="72"/>
  <c r="M54" i="50" s="1"/>
  <c r="M173" i="72"/>
  <c r="M174" i="50" s="1"/>
  <c r="M227" i="72"/>
  <c r="M228" i="50" s="1"/>
  <c r="M174" i="72"/>
  <c r="M175" i="50" s="1"/>
  <c r="M156" i="72"/>
  <c r="M157" i="50" s="1"/>
  <c r="M226" i="72"/>
  <c r="M227" i="50" s="1"/>
  <c r="M97" i="72"/>
  <c r="M98" i="50" s="1"/>
  <c r="M243" i="72"/>
  <c r="M244" i="50" s="1"/>
  <c r="M142" i="72"/>
  <c r="M143" i="50" s="1"/>
  <c r="M253" i="72"/>
  <c r="M254" i="50" s="1"/>
  <c r="M70" i="72"/>
  <c r="M71" i="50" s="1"/>
  <c r="M209" i="72"/>
  <c r="M210" i="50" s="1"/>
  <c r="M51" i="72"/>
  <c r="M52" i="50" s="1"/>
  <c r="M141" i="72"/>
  <c r="M142" i="50" s="1"/>
  <c r="M176" i="72"/>
  <c r="M177" i="50" s="1"/>
  <c r="M103" i="72"/>
  <c r="M104" i="50" s="1"/>
  <c r="M36" i="72"/>
  <c r="M37" i="50" s="1"/>
  <c r="M270" i="72"/>
  <c r="M271" i="50" s="1"/>
  <c r="M68" i="72"/>
  <c r="M69" i="50" s="1"/>
  <c r="M245" i="72"/>
  <c r="M246" i="50" s="1"/>
  <c r="M52" i="72"/>
  <c r="M53" i="50" s="1"/>
  <c r="M158" i="72"/>
  <c r="M159" i="50" s="1"/>
  <c r="M175" i="72"/>
  <c r="M176" i="50" s="1"/>
  <c r="M69" i="72"/>
  <c r="M70" i="50" s="1"/>
  <c r="M268" i="72"/>
  <c r="M269" i="50" s="1"/>
  <c r="M244" i="72"/>
  <c r="M245" i="50" s="1"/>
  <c r="M190" i="72"/>
  <c r="M191" i="50" s="1"/>
  <c r="M5" i="72"/>
  <c r="M6" i="50" s="1"/>
  <c r="M140" i="72"/>
  <c r="M141" i="50" s="1"/>
  <c r="M207" i="72"/>
  <c r="M208" i="50" s="1"/>
  <c r="M102" i="72"/>
  <c r="M103" i="50" s="1"/>
  <c r="M225" i="72"/>
  <c r="M226" i="50" s="1"/>
  <c r="M210" i="72"/>
  <c r="M211" i="50" s="1"/>
  <c r="M304" i="72"/>
  <c r="M305" i="50" s="1"/>
  <c r="M33" i="72"/>
  <c r="M34" i="50" s="1"/>
  <c r="M287" i="72"/>
  <c r="M288" i="50" s="1"/>
  <c r="M242" i="72"/>
  <c r="M243" i="50" s="1"/>
  <c r="M224" i="72"/>
  <c r="M225" i="50" s="1"/>
  <c r="M7" i="72"/>
  <c r="M8" i="50" s="1"/>
  <c r="M159" i="72"/>
  <c r="M160" i="50" s="1"/>
  <c r="M157" i="72"/>
  <c r="M158" i="50" s="1"/>
  <c r="M246" i="72"/>
  <c r="M247" i="50" s="1"/>
  <c r="M96" i="72"/>
  <c r="M97" i="50" s="1"/>
  <c r="M98" i="72"/>
  <c r="M99" i="50" s="1"/>
  <c r="M252" i="72"/>
  <c r="M253" i="50" s="1"/>
  <c r="M250" i="72"/>
  <c r="M251" i="50" s="1"/>
  <c r="M241" i="72"/>
  <c r="M242" i="50" s="1"/>
  <c r="M285" i="72"/>
  <c r="M286" i="50" s="1"/>
  <c r="M139" i="72"/>
  <c r="M140" i="50" s="1"/>
  <c r="M251" i="72"/>
  <c r="M252" i="50" s="1"/>
  <c r="M67" i="72"/>
  <c r="M68" i="50" s="1"/>
  <c r="M104" i="72"/>
  <c r="M105" i="50" s="1"/>
  <c r="M267" i="72"/>
  <c r="M268" i="50" s="1"/>
  <c r="U272" i="77" a="1"/>
  <c r="U272" i="77" s="1"/>
  <c r="AB288" i="72" s="1"/>
  <c r="AB289" i="50" s="1"/>
  <c r="U69" i="77" a="1"/>
  <c r="U69" i="77" s="1"/>
  <c r="AB68" i="72" s="1"/>
  <c r="AB69" i="50" s="1"/>
  <c r="U13" i="77" a="1"/>
  <c r="U13" i="77" s="1"/>
  <c r="U271" i="77" a="1"/>
  <c r="U271" i="77" s="1"/>
  <c r="U111" i="77" a="1"/>
  <c r="U111" i="77" s="1"/>
  <c r="U34" i="77" a="1"/>
  <c r="U34" i="77" s="1"/>
  <c r="U182" i="77" a="1"/>
  <c r="U182" i="77" s="1"/>
  <c r="U290" i="77" a="1"/>
  <c r="U290" i="77" s="1"/>
  <c r="U75" i="77" a="1"/>
  <c r="U75" i="77" s="1"/>
  <c r="U243" i="77" a="1"/>
  <c r="U243" i="77" s="1"/>
  <c r="U164" i="77" a="1"/>
  <c r="U164" i="77" s="1"/>
  <c r="U87" i="77" a="1"/>
  <c r="U87" i="77" s="1"/>
  <c r="U147" i="77" a="1"/>
  <c r="U147" i="77" s="1"/>
  <c r="AB163" i="72" s="1"/>
  <c r="AB164" i="50" s="1"/>
  <c r="U291" i="77" a="1"/>
  <c r="U291" i="77" s="1"/>
  <c r="AB307" i="72" s="1"/>
  <c r="AB308" i="50" s="1"/>
  <c r="U194" i="77" a="1"/>
  <c r="U194" i="77" s="1"/>
  <c r="U113" i="77" a="1"/>
  <c r="U113" i="77" s="1"/>
  <c r="U97" i="77" a="1"/>
  <c r="U97" i="77" s="1"/>
  <c r="U23" i="77" a="1"/>
  <c r="U23" i="77" s="1"/>
  <c r="U236" i="77" a="1"/>
  <c r="U236" i="77" s="1"/>
  <c r="U158" i="77" a="1"/>
  <c r="U158" i="77" s="1"/>
  <c r="V103" i="78" a="1"/>
  <c r="V103" i="78" s="1"/>
  <c r="AD102" i="72" s="1"/>
  <c r="AD103" i="50" s="1"/>
  <c r="V72" i="78" a="1"/>
  <c r="V72" i="78" s="1"/>
  <c r="AD71" i="72" s="1"/>
  <c r="AD72" i="50" s="1"/>
  <c r="V24" i="78" a="1"/>
  <c r="V24" i="78" s="1"/>
  <c r="AD23" i="72" s="1"/>
  <c r="AD24" i="50" s="1"/>
  <c r="V56" i="78" a="1"/>
  <c r="V56" i="78" s="1"/>
  <c r="AD55" i="72" s="1"/>
  <c r="AD56" i="50" s="1"/>
  <c r="V112" i="78" a="1"/>
  <c r="V112" i="78" s="1"/>
  <c r="AD111" i="72" s="1"/>
  <c r="AD112" i="50" s="1"/>
  <c r="V179" i="78" a="1"/>
  <c r="V179" i="78" s="1"/>
  <c r="AD195" i="72" s="1"/>
  <c r="AD196" i="50" s="1"/>
  <c r="V124" i="78" a="1"/>
  <c r="V124" i="78" s="1"/>
  <c r="AD140" i="72" s="1"/>
  <c r="AD141" i="50" s="1"/>
  <c r="V214" i="78" a="1"/>
  <c r="V214" i="78" s="1"/>
  <c r="AD230" i="72" s="1"/>
  <c r="AD231" i="50" s="1"/>
  <c r="V293" i="78" a="1"/>
  <c r="V293" i="78" s="1"/>
  <c r="AD309" i="72" s="1"/>
  <c r="AD310" i="50" s="1"/>
  <c r="V241" i="78" a="1"/>
  <c r="V241" i="78" s="1"/>
  <c r="AD257" i="72" s="1"/>
  <c r="AD258" i="50" s="1"/>
  <c r="V286" i="78" a="1"/>
  <c r="V286" i="78" s="1"/>
  <c r="AD302" i="72" s="1"/>
  <c r="AD303" i="50" s="1"/>
  <c r="U241" i="77" a="1"/>
  <c r="U241" i="77" s="1"/>
  <c r="U56" i="77" a="1"/>
  <c r="U56" i="77" s="1"/>
  <c r="U214" i="77" a="1"/>
  <c r="U214" i="77" s="1"/>
  <c r="U141" i="77" a="1"/>
  <c r="U141" i="77" s="1"/>
  <c r="U115" i="77" a="1"/>
  <c r="U115" i="77" s="1"/>
  <c r="U114" i="77" a="1"/>
  <c r="U114" i="77" s="1"/>
  <c r="AB113" i="72" s="1"/>
  <c r="AB114" i="50" s="1"/>
  <c r="U37" i="77" a="1"/>
  <c r="U37" i="77" s="1"/>
  <c r="AB36" i="72" s="1"/>
  <c r="AB37" i="50" s="1"/>
  <c r="U293" i="77" a="1"/>
  <c r="U293" i="77" s="1"/>
  <c r="U179" i="77" a="1"/>
  <c r="U179" i="77" s="1"/>
  <c r="U102" i="77" a="1"/>
  <c r="U102" i="77" s="1"/>
  <c r="U177" i="77" a="1"/>
  <c r="U177" i="77" s="1"/>
  <c r="V51" i="78" a="1"/>
  <c r="V51" i="78" s="1"/>
  <c r="AD50" i="72" s="1"/>
  <c r="AD51" i="50" s="1"/>
  <c r="V7" i="78" a="1"/>
  <c r="V7" i="78" s="1"/>
  <c r="V197" i="78" a="1"/>
  <c r="V197" i="78" s="1"/>
  <c r="AD213" i="72" s="1"/>
  <c r="AD214" i="50" s="1"/>
  <c r="V54" i="78" a="1"/>
  <c r="V54" i="78" s="1"/>
  <c r="AD53" i="72" s="1"/>
  <c r="AD54" i="50" s="1"/>
  <c r="V192" i="78" a="1"/>
  <c r="V192" i="78" s="1"/>
  <c r="AD208" i="72" s="1"/>
  <c r="AD209" i="50" s="1"/>
  <c r="V145" i="78" a="1"/>
  <c r="V145" i="78" s="1"/>
  <c r="AD161" i="72" s="1"/>
  <c r="AD162" i="50" s="1"/>
  <c r="V235" i="78" a="1"/>
  <c r="V235" i="78" s="1"/>
  <c r="AD251" i="72" s="1"/>
  <c r="AD252" i="50" s="1"/>
  <c r="V74" i="78" a="1"/>
  <c r="V74" i="78" s="1"/>
  <c r="AD73" i="72" s="1"/>
  <c r="AD74" i="50" s="1"/>
  <c r="U11" i="77" a="1"/>
  <c r="U11" i="77" s="1"/>
  <c r="V243" i="78" a="1"/>
  <c r="V243" i="78" s="1"/>
  <c r="AD259" i="72" s="1"/>
  <c r="AD260" i="50" s="1"/>
  <c r="V288" i="78" a="1"/>
  <c r="V288" i="78" s="1"/>
  <c r="AD304" i="72" s="1"/>
  <c r="AD305" i="50" s="1"/>
  <c r="U5" i="77" a="1"/>
  <c r="U5" i="77" s="1"/>
  <c r="AB4" i="72" s="1"/>
  <c r="U269" i="77" a="1"/>
  <c r="U269" i="77" s="1"/>
  <c r="U55" i="77" a="1"/>
  <c r="U55" i="77" s="1"/>
  <c r="U130" i="77" a="1"/>
  <c r="U130" i="77" s="1"/>
  <c r="U197" i="77" a="1"/>
  <c r="U197" i="77" s="1"/>
  <c r="U193" i="77" a="1"/>
  <c r="U193" i="77" s="1"/>
  <c r="U72" i="77" a="1"/>
  <c r="U72" i="77" s="1"/>
  <c r="U124" i="77" a="1"/>
  <c r="U124" i="77" s="1"/>
  <c r="U129" i="77" a="1"/>
  <c r="U129" i="77" s="1"/>
  <c r="U52" i="77" a="1"/>
  <c r="U52" i="77" s="1"/>
  <c r="U10" i="77" a="1"/>
  <c r="U10" i="77" s="1"/>
  <c r="U287" i="77" a="1"/>
  <c r="U287" i="77" s="1"/>
  <c r="V178" i="78" a="1"/>
  <c r="V178" i="78" s="1"/>
  <c r="AD194" i="72" s="1"/>
  <c r="AD195" i="50" s="1"/>
  <c r="V230" i="78" a="1"/>
  <c r="V230" i="78" s="1"/>
  <c r="AD246" i="72" s="1"/>
  <c r="AD247" i="50" s="1"/>
  <c r="V159" i="78" a="1"/>
  <c r="V159" i="78" s="1"/>
  <c r="AD175" i="72" s="1"/>
  <c r="AD176" i="50" s="1"/>
  <c r="U22" i="77" a="1"/>
  <c r="U22" i="77" s="1"/>
  <c r="U235" i="77" a="1"/>
  <c r="U235" i="77" s="1"/>
  <c r="U100" i="77" a="1"/>
  <c r="U100" i="77" s="1"/>
  <c r="U12" i="77" a="1"/>
  <c r="U12" i="77" s="1"/>
  <c r="U73" i="77" a="1"/>
  <c r="U73" i="77" s="1"/>
  <c r="AB72" i="72" s="1"/>
  <c r="AB73" i="50" s="1"/>
  <c r="U270" i="77" a="1"/>
  <c r="U270" i="77" s="1"/>
  <c r="U277" i="77" a="1"/>
  <c r="U277" i="77" s="1"/>
  <c r="U208" i="77" a="1"/>
  <c r="U208" i="77" s="1"/>
  <c r="V107" i="78" a="1"/>
  <c r="V107" i="78" s="1"/>
  <c r="AD106" i="72" s="1"/>
  <c r="AD107" i="50" s="1"/>
  <c r="V258" i="78" a="1"/>
  <c r="V258" i="78" s="1"/>
  <c r="AD274" i="72" s="1"/>
  <c r="AD275" i="50" s="1"/>
  <c r="U38" i="77" a="1"/>
  <c r="U38" i="77" s="1"/>
  <c r="V85" i="78" a="1"/>
  <c r="V85" i="78" s="1"/>
  <c r="AD84" i="72" s="1"/>
  <c r="AD85" i="50" s="1"/>
  <c r="U191" i="77" a="1"/>
  <c r="U191" i="77" s="1"/>
  <c r="U59" i="77" a="1"/>
  <c r="U59" i="77" s="1"/>
  <c r="U259" i="77" a="1"/>
  <c r="U259" i="77" s="1"/>
  <c r="U181" i="77" a="1"/>
  <c r="U181" i="77" s="1"/>
  <c r="U239" i="77" a="1"/>
  <c r="U239" i="77" s="1"/>
  <c r="U233" i="77" a="1"/>
  <c r="U233" i="77" s="1"/>
  <c r="U126" i="77" a="1"/>
  <c r="U126" i="77" s="1"/>
  <c r="V98" i="78" a="1"/>
  <c r="V98" i="78" s="1"/>
  <c r="AD97" i="72" s="1"/>
  <c r="AD98" i="50" s="1"/>
  <c r="V146" i="78" a="1"/>
  <c r="V146" i="78" s="1"/>
  <c r="AD162" i="72" s="1"/>
  <c r="AD163" i="50" s="1"/>
  <c r="V177" i="78" a="1"/>
  <c r="V177" i="78" s="1"/>
  <c r="AD193" i="72" s="1"/>
  <c r="AD194" i="50" s="1"/>
  <c r="V252" i="78" a="1"/>
  <c r="V252" i="78" s="1"/>
  <c r="AD268" i="72" s="1"/>
  <c r="AD269" i="50" s="1"/>
  <c r="V140" i="78" a="1"/>
  <c r="V140" i="78" s="1"/>
  <c r="AD156" i="72" s="1"/>
  <c r="AD157" i="50" s="1"/>
  <c r="U209" i="77" a="1"/>
  <c r="U209" i="77" s="1"/>
  <c r="U128" i="77" a="1"/>
  <c r="U128" i="77" s="1"/>
  <c r="U258" i="77" a="1"/>
  <c r="U258" i="77" s="1"/>
  <c r="U292" i="77" a="1"/>
  <c r="U292" i="77" s="1"/>
  <c r="U70" i="77" a="1"/>
  <c r="U70" i="77" s="1"/>
  <c r="U288" i="77" a="1"/>
  <c r="U288" i="77" s="1"/>
  <c r="V22" i="78" a="1"/>
  <c r="V22" i="78" s="1"/>
  <c r="AD21" i="72" s="1"/>
  <c r="AD22" i="50" s="1"/>
  <c r="V88" i="78" a="1"/>
  <c r="V88" i="78" s="1"/>
  <c r="AD87" i="72" s="1"/>
  <c r="AD88" i="50" s="1"/>
  <c r="V217" i="78" a="1"/>
  <c r="V217" i="78" s="1"/>
  <c r="AD233" i="72" s="1"/>
  <c r="AD234" i="50" s="1"/>
  <c r="V131" i="78" a="1"/>
  <c r="V131" i="78" s="1"/>
  <c r="AD147" i="72" s="1"/>
  <c r="AD148" i="50" s="1"/>
  <c r="V198" i="78" a="1"/>
  <c r="V198" i="78" s="1"/>
  <c r="AD214" i="72" s="1"/>
  <c r="AD215" i="50" s="1"/>
  <c r="V254" i="78" a="1"/>
  <c r="V254" i="78" s="1"/>
  <c r="AD270" i="72" s="1"/>
  <c r="AD271" i="50" s="1"/>
  <c r="U195" i="77" a="1"/>
  <c r="U195" i="77" s="1"/>
  <c r="V38" i="78" a="1"/>
  <c r="V38" i="78" s="1"/>
  <c r="AD37" i="72" s="1"/>
  <c r="AD38" i="50" s="1"/>
  <c r="U228" i="77" a="1"/>
  <c r="U228" i="77" s="1"/>
  <c r="U213" i="77" a="1"/>
  <c r="U213" i="77" s="1"/>
  <c r="U260" i="77" a="1"/>
  <c r="U260" i="77" s="1"/>
  <c r="U123" i="77" a="1"/>
  <c r="U123" i="77" s="1"/>
  <c r="U231" i="77" a="1"/>
  <c r="U231" i="77" s="1"/>
  <c r="V100" i="78" a="1"/>
  <c r="V100" i="78" s="1"/>
  <c r="AD99" i="72" s="1"/>
  <c r="AD100" i="50" s="1"/>
  <c r="AU82" i="59"/>
  <c r="AU236" i="59"/>
  <c r="M123" i="72" s="1"/>
  <c r="U198" i="77" a="1"/>
  <c r="U198" i="77" s="1"/>
  <c r="U41" i="77" a="1"/>
  <c r="U41" i="77" s="1"/>
  <c r="U212" i="77" a="1"/>
  <c r="U212" i="77" s="1"/>
  <c r="V294" i="78" a="1"/>
  <c r="V294" i="78" s="1"/>
  <c r="AD310" i="72" s="1"/>
  <c r="AD311" i="50" s="1"/>
  <c r="U140" i="77" a="1"/>
  <c r="U140" i="77" s="1"/>
  <c r="U163" i="77" a="1"/>
  <c r="U163" i="77" s="1"/>
  <c r="V144" i="78" a="1"/>
  <c r="V144" i="78" s="1"/>
  <c r="AD160" i="72" s="1"/>
  <c r="AD161" i="50" s="1"/>
  <c r="V13" i="78" a="1"/>
  <c r="V13" i="78" s="1"/>
  <c r="AD12" i="72" s="1"/>
  <c r="AD13" i="50" s="1"/>
  <c r="V89" i="78" a="1"/>
  <c r="V89" i="78" s="1"/>
  <c r="AD88" i="72" s="1"/>
  <c r="AD89" i="50" s="1"/>
  <c r="V149" i="78" a="1"/>
  <c r="V149" i="78" s="1"/>
  <c r="AD165" i="72" s="1"/>
  <c r="AD166" i="50" s="1"/>
  <c r="V101" i="78" a="1"/>
  <c r="V101" i="78" s="1"/>
  <c r="AD100" i="72" s="1"/>
  <c r="AD101" i="50" s="1"/>
  <c r="V191" i="78" a="1"/>
  <c r="V191" i="78" s="1"/>
  <c r="AD207" i="72" s="1"/>
  <c r="AD208" i="50" s="1"/>
  <c r="V97" i="78" a="1"/>
  <c r="V97" i="78" s="1"/>
  <c r="AD96" i="72" s="1"/>
  <c r="AD97" i="50" s="1"/>
  <c r="V180" i="78" a="1"/>
  <c r="V180" i="78" s="1"/>
  <c r="AD196" i="72" s="1"/>
  <c r="AD197" i="50" s="1"/>
  <c r="V272" i="78" a="1"/>
  <c r="V272" i="78" s="1"/>
  <c r="AD288" i="72" s="1"/>
  <c r="AD289" i="50" s="1"/>
  <c r="V41" i="78" a="1"/>
  <c r="V41" i="78" s="1"/>
  <c r="AD40" i="72" s="1"/>
  <c r="AD41" i="50" s="1"/>
  <c r="U57" i="77" a="1"/>
  <c r="U57" i="77" s="1"/>
  <c r="U42" i="77" a="1"/>
  <c r="U42" i="77" s="1"/>
  <c r="U25" i="77" a="1"/>
  <c r="U25" i="77" s="1"/>
  <c r="V127" i="78" a="1"/>
  <c r="V127" i="78" s="1"/>
  <c r="AD143" i="72" s="1"/>
  <c r="AD144" i="50" s="1"/>
  <c r="U273" i="77" a="1"/>
  <c r="U273" i="77" s="1"/>
  <c r="U216" i="77" a="1"/>
  <c r="U216" i="77" s="1"/>
  <c r="V226" i="78" a="1"/>
  <c r="V226" i="78" s="1"/>
  <c r="AD242" i="72" s="1"/>
  <c r="AD243" i="50" s="1"/>
  <c r="V256" i="78" a="1"/>
  <c r="V256" i="78" s="1"/>
  <c r="AD272" i="72" s="1"/>
  <c r="AD273" i="50" s="1"/>
  <c r="V35" i="78" a="1"/>
  <c r="V35" i="78" s="1"/>
  <c r="AD34" i="72" s="1"/>
  <c r="AD35" i="50" s="1"/>
  <c r="U26" i="77" a="1"/>
  <c r="U26" i="77" s="1"/>
  <c r="U98" i="77" a="1"/>
  <c r="U98" i="77" s="1"/>
  <c r="V162" i="78" a="1"/>
  <c r="V162" i="78" s="1"/>
  <c r="AD178" i="72" s="1"/>
  <c r="AD179" i="50" s="1"/>
  <c r="V110" i="78" a="1"/>
  <c r="V110" i="78" s="1"/>
  <c r="AD109" i="72" s="1"/>
  <c r="AD110" i="50" s="1"/>
  <c r="V260" i="78" a="1"/>
  <c r="V260" i="78" s="1"/>
  <c r="AD276" i="72" s="1"/>
  <c r="AD277" i="50" s="1"/>
  <c r="U286" i="77" a="1"/>
  <c r="U286" i="77" s="1"/>
  <c r="V114" i="78" a="1"/>
  <c r="V114" i="78" s="1"/>
  <c r="AD113" i="72" s="1"/>
  <c r="AD114" i="50" s="1"/>
  <c r="V147" i="78" a="1"/>
  <c r="V147" i="78" s="1"/>
  <c r="AD163" i="72" s="1"/>
  <c r="AD164" i="50" s="1"/>
  <c r="V269" i="78" a="1"/>
  <c r="V269" i="78" s="1"/>
  <c r="AD285" i="72" s="1"/>
  <c r="AD286" i="50" s="1"/>
  <c r="U285" i="77" a="1"/>
  <c r="U285" i="77" s="1"/>
  <c r="U76" i="77" a="1"/>
  <c r="U76" i="77" s="1"/>
  <c r="U237" i="77" a="1"/>
  <c r="U237" i="77" s="1"/>
  <c r="V130" i="78" a="1"/>
  <c r="V130" i="78" s="1"/>
  <c r="AD146" i="72" s="1"/>
  <c r="AD147" i="50" s="1"/>
  <c r="V194" i="78" a="1"/>
  <c r="V194" i="78" s="1"/>
  <c r="AD210" i="72" s="1"/>
  <c r="AD211" i="50" s="1"/>
  <c r="V215" i="78" a="1"/>
  <c r="V215" i="78" s="1"/>
  <c r="AD231" i="72" s="1"/>
  <c r="AD232" i="50" s="1"/>
  <c r="V234" i="78" a="1"/>
  <c r="V234" i="78" s="1"/>
  <c r="AD250" i="72" s="1"/>
  <c r="AD251" i="50" s="1"/>
  <c r="V163" i="78" a="1"/>
  <c r="V163" i="78" s="1"/>
  <c r="AD179" i="72" s="1"/>
  <c r="AD180" i="50" s="1"/>
  <c r="V108" i="78" a="1"/>
  <c r="V108" i="78" s="1"/>
  <c r="AD107" i="72" s="1"/>
  <c r="AD108" i="50" s="1"/>
  <c r="V175" i="78" a="1"/>
  <c r="V175" i="78" s="1"/>
  <c r="AD191" i="72" s="1"/>
  <c r="AD192" i="50" s="1"/>
  <c r="V104" i="78" a="1"/>
  <c r="V104" i="78" s="1"/>
  <c r="AD103" i="72" s="1"/>
  <c r="AD104" i="50" s="1"/>
  <c r="V240" i="78" a="1"/>
  <c r="V240" i="78" s="1"/>
  <c r="AD256" i="72" s="1"/>
  <c r="AD257" i="50" s="1"/>
  <c r="V285" i="78" a="1"/>
  <c r="V285" i="78" s="1"/>
  <c r="AD301" i="72" s="1"/>
  <c r="AD302" i="50" s="1"/>
  <c r="V271" i="78" a="1"/>
  <c r="V271" i="78" s="1"/>
  <c r="AD287" i="72" s="1"/>
  <c r="AD288" i="50" s="1"/>
  <c r="V36" i="78" a="1"/>
  <c r="V36" i="78" s="1"/>
  <c r="AD35" i="72" s="1"/>
  <c r="AD36" i="50" s="1"/>
  <c r="V34" i="78" a="1"/>
  <c r="V34" i="78" s="1"/>
  <c r="AD33" i="72" s="1"/>
  <c r="AD34" i="50" s="1"/>
  <c r="U174" i="77" a="1"/>
  <c r="U174" i="77" s="1"/>
  <c r="V113" i="78" a="1"/>
  <c r="V113" i="78" s="1"/>
  <c r="AD112" i="72" s="1"/>
  <c r="AD113" i="50" s="1"/>
  <c r="V255" i="78" a="1"/>
  <c r="V255" i="78" s="1"/>
  <c r="AD271" i="72" s="1"/>
  <c r="AD272" i="50" s="1"/>
  <c r="U238" i="77" a="1"/>
  <c r="U238" i="77" s="1"/>
  <c r="V164" i="78" a="1"/>
  <c r="V164" i="78" s="1"/>
  <c r="AD180" i="72" s="1"/>
  <c r="AD181" i="50" s="1"/>
  <c r="V211" i="78" a="1"/>
  <c r="V211" i="78" s="1"/>
  <c r="AU81" i="59"/>
  <c r="AU235" i="59"/>
  <c r="U132" i="77" a="1"/>
  <c r="U132" i="77" s="1"/>
  <c r="U229" i="77" a="1"/>
  <c r="U229" i="77" s="1"/>
  <c r="AB245" i="72" s="1"/>
  <c r="AB246" i="50" s="1"/>
  <c r="U85" i="77" a="1"/>
  <c r="U85" i="77" s="1"/>
  <c r="V165" i="78" a="1"/>
  <c r="V165" i="78" s="1"/>
  <c r="AD181" i="72" s="1"/>
  <c r="AD182" i="50" s="1"/>
  <c r="V232" i="78" a="1"/>
  <c r="V232" i="78" s="1"/>
  <c r="AD248" i="72" s="1"/>
  <c r="AD249" i="50" s="1"/>
  <c r="V259" i="78" a="1"/>
  <c r="V259" i="78" s="1"/>
  <c r="AD275" i="72" s="1"/>
  <c r="AD276" i="50" s="1"/>
  <c r="AU238" i="59"/>
  <c r="AU84" i="59"/>
  <c r="V238" i="78" a="1"/>
  <c r="V238" i="78" s="1"/>
  <c r="AD254" i="72" s="1"/>
  <c r="AD255" i="50" s="1"/>
  <c r="U165" i="77" a="1"/>
  <c r="U165" i="77" s="1"/>
  <c r="U159" i="77" a="1"/>
  <c r="U159" i="77" s="1"/>
  <c r="U149" i="77" a="1"/>
  <c r="U149" i="77" s="1"/>
  <c r="U183" i="77" a="1"/>
  <c r="U183" i="77" s="1"/>
  <c r="U36" i="77" a="1"/>
  <c r="U36" i="77" s="1"/>
  <c r="V9" i="78" a="1"/>
  <c r="V9" i="78" s="1"/>
  <c r="AD8" i="72" s="1"/>
  <c r="AD9" i="50" s="1"/>
  <c r="V225" i="78" a="1"/>
  <c r="V225" i="78" s="1"/>
  <c r="AD241" i="72" s="1"/>
  <c r="AD242" i="50" s="1"/>
  <c r="V69" i="78" a="1"/>
  <c r="V69" i="78" s="1"/>
  <c r="AD68" i="72" s="1"/>
  <c r="AD69" i="50" s="1"/>
  <c r="U242" i="77" a="1"/>
  <c r="U242" i="77" s="1"/>
  <c r="U89" i="77" a="1"/>
  <c r="U89" i="77" s="1"/>
  <c r="U43" i="77" a="1"/>
  <c r="U43" i="77" s="1"/>
  <c r="U40" i="77" a="1"/>
  <c r="U40" i="77" s="1"/>
  <c r="U110" i="77" a="1"/>
  <c r="U110" i="77" s="1"/>
  <c r="V231" i="78" a="1"/>
  <c r="V231" i="78" s="1"/>
  <c r="AD247" i="72" s="1"/>
  <c r="AD248" i="50" s="1"/>
  <c r="V181" i="78" a="1"/>
  <c r="V181" i="78" s="1"/>
  <c r="AD197" i="72" s="1"/>
  <c r="AD198" i="50" s="1"/>
  <c r="V212" i="78" a="1"/>
  <c r="V212" i="78" s="1"/>
  <c r="AD228" i="72" s="1"/>
  <c r="AD229" i="50" s="1"/>
  <c r="V274" i="78" a="1"/>
  <c r="V274" i="78" s="1"/>
  <c r="AD290" i="72" s="1"/>
  <c r="AD291" i="50" s="1"/>
  <c r="U88" i="77" a="1"/>
  <c r="U88" i="77" s="1"/>
  <c r="U234" i="77" a="1"/>
  <c r="U234" i="77" s="1"/>
  <c r="U180" i="77" a="1"/>
  <c r="U180" i="77" s="1"/>
  <c r="V73" i="78" a="1"/>
  <c r="V73" i="78" s="1"/>
  <c r="AD72" i="72" s="1"/>
  <c r="AD73" i="50" s="1"/>
  <c r="V160" i="78" a="1"/>
  <c r="V160" i="78" s="1"/>
  <c r="AD176" i="72" s="1"/>
  <c r="AD177" i="50" s="1"/>
  <c r="V123" i="78" a="1"/>
  <c r="V123" i="78" s="1"/>
  <c r="AD139" i="72" s="1"/>
  <c r="AD140" i="50" s="1"/>
  <c r="V142" i="78" a="1"/>
  <c r="V142" i="78" s="1"/>
  <c r="AD158" i="72" s="1"/>
  <c r="AD159" i="50" s="1"/>
  <c r="U86" i="77" a="1"/>
  <c r="U86" i="77" s="1"/>
  <c r="U215" i="77" a="1"/>
  <c r="U215" i="77" s="1"/>
  <c r="V55" i="78" a="1"/>
  <c r="V55" i="78" s="1"/>
  <c r="AD54" i="72" s="1"/>
  <c r="AD55" i="50" s="1"/>
  <c r="U162" i="77" a="1"/>
  <c r="U162" i="77" s="1"/>
  <c r="U253" i="77" a="1"/>
  <c r="U253" i="77" s="1"/>
  <c r="U125" i="77" a="1"/>
  <c r="U125" i="77" s="1"/>
  <c r="U109" i="77" a="1"/>
  <c r="U109" i="77" s="1"/>
  <c r="U276" i="77" a="1"/>
  <c r="U276" i="77" s="1"/>
  <c r="U101" i="77" a="1"/>
  <c r="U101" i="77" s="1"/>
  <c r="U256" i="77" a="1"/>
  <c r="U256" i="77" s="1"/>
  <c r="V23" i="78" a="1"/>
  <c r="V23" i="78" s="1"/>
  <c r="AD22" i="72" s="1"/>
  <c r="AD23" i="50" s="1"/>
  <c r="V68" i="78" a="1"/>
  <c r="V68" i="78" s="1"/>
  <c r="AD67" i="72" s="1"/>
  <c r="AD68" i="50" s="1"/>
  <c r="V148" i="78" a="1"/>
  <c r="V148" i="78" s="1"/>
  <c r="AD164" i="72" s="1"/>
  <c r="AD165" i="50" s="1"/>
  <c r="V86" i="78" a="1"/>
  <c r="V86" i="78" s="1"/>
  <c r="AD85" i="72" s="1"/>
  <c r="AD86" i="50" s="1"/>
  <c r="V176" i="78" a="1"/>
  <c r="V176" i="78" s="1"/>
  <c r="AD192" i="72" s="1"/>
  <c r="AD193" i="50" s="1"/>
  <c r="V105" i="78" a="1"/>
  <c r="V105" i="78" s="1"/>
  <c r="AD104" i="72" s="1"/>
  <c r="AD105" i="50" s="1"/>
  <c r="V195" i="78" a="1"/>
  <c r="V195" i="78" s="1"/>
  <c r="AD211" i="72" s="1"/>
  <c r="AD212" i="50" s="1"/>
  <c r="V200" i="78" a="1"/>
  <c r="V200" i="78" s="1"/>
  <c r="V129" i="78" a="1"/>
  <c r="V129" i="78" s="1"/>
  <c r="AD145" i="72" s="1"/>
  <c r="AD146" i="50" s="1"/>
  <c r="V196" i="78" a="1"/>
  <c r="V196" i="78" s="1"/>
  <c r="AD212" i="72" s="1"/>
  <c r="AD213" i="50" s="1"/>
  <c r="V242" i="78" a="1"/>
  <c r="V242" i="78" s="1"/>
  <c r="AD258" i="72" s="1"/>
  <c r="AD259" i="50" s="1"/>
  <c r="V287" i="78" a="1"/>
  <c r="V287" i="78" s="1"/>
  <c r="AD303" i="72" s="1"/>
  <c r="AD304" i="50" s="1"/>
  <c r="V273" i="78" a="1"/>
  <c r="V273" i="78" s="1"/>
  <c r="AD289" i="72" s="1"/>
  <c r="AD290" i="50" s="1"/>
  <c r="V37" i="78" a="1"/>
  <c r="V37" i="78" s="1"/>
  <c r="AD36" i="72" s="1"/>
  <c r="AD37" i="50" s="1"/>
  <c r="U145" i="77" a="1"/>
  <c r="U145" i="77" s="1"/>
  <c r="V257" i="78" a="1"/>
  <c r="V257" i="78" s="1"/>
  <c r="AD273" i="72" s="1"/>
  <c r="AD274" i="50" s="1"/>
  <c r="V40" i="78" a="1"/>
  <c r="V40" i="78" s="1"/>
  <c r="AD39" i="72" s="1"/>
  <c r="AD40" i="50" s="1"/>
  <c r="U161" i="77" a="1"/>
  <c r="U161" i="77" s="1"/>
  <c r="U58" i="77" a="1"/>
  <c r="U58" i="77" s="1"/>
  <c r="V213" i="78" a="1"/>
  <c r="V213" i="78" s="1"/>
  <c r="AD229" i="72" s="1"/>
  <c r="AD230" i="50" s="1"/>
  <c r="V75" i="78" a="1"/>
  <c r="V75" i="78" s="1"/>
  <c r="AD74" i="72" s="1"/>
  <c r="AD75" i="50" s="1"/>
  <c r="V290" i="78" a="1"/>
  <c r="V290" i="78" s="1"/>
  <c r="AD306" i="72" s="1"/>
  <c r="AD307" i="50" s="1"/>
  <c r="V39" i="78" a="1"/>
  <c r="V39" i="78" s="1"/>
  <c r="AD38" i="72" s="1"/>
  <c r="AD39" i="50" s="1"/>
  <c r="U131" i="77" a="1"/>
  <c r="U131" i="77" s="1"/>
  <c r="AB147" i="72" s="1"/>
  <c r="AB148" i="50" s="1"/>
  <c r="U257" i="77" a="1"/>
  <c r="U257" i="77" s="1"/>
  <c r="U53" i="77" a="1"/>
  <c r="U53" i="77" s="1"/>
  <c r="V174" i="78" a="1"/>
  <c r="V174" i="78" s="1"/>
  <c r="V193" i="78" a="1"/>
  <c r="V193" i="78" s="1"/>
  <c r="AD209" i="72" s="1"/>
  <c r="AD210" i="50" s="1"/>
  <c r="V268" i="78" a="1"/>
  <c r="V268" i="78" s="1"/>
  <c r="AD284" i="72" s="1"/>
  <c r="AD285" i="50" s="1"/>
  <c r="U254" i="77" a="1"/>
  <c r="U254" i="77" s="1"/>
  <c r="U6" i="77" a="1"/>
  <c r="U6" i="77" s="1"/>
  <c r="V183" i="78" a="1"/>
  <c r="V183" i="78" s="1"/>
  <c r="AD199" i="72" s="1"/>
  <c r="AD200" i="50" s="1"/>
  <c r="V199" i="78" a="1"/>
  <c r="V199" i="78" s="1"/>
  <c r="AD215" i="72" s="1"/>
  <c r="AD216" i="50" s="1"/>
  <c r="V128" i="78" a="1"/>
  <c r="V128" i="78" s="1"/>
  <c r="AD144" i="72" s="1"/>
  <c r="AD145" i="50" s="1"/>
  <c r="U106" i="77" a="1"/>
  <c r="U106" i="77" s="1"/>
  <c r="U192" i="77" a="1"/>
  <c r="U192" i="77" s="1"/>
  <c r="V57" i="78" a="1"/>
  <c r="V57" i="78" s="1"/>
  <c r="AD56" i="72" s="1"/>
  <c r="AD57" i="50" s="1"/>
  <c r="V11" i="78" a="1"/>
  <c r="V11" i="78" s="1"/>
  <c r="AD10" i="72" s="1"/>
  <c r="AD11" i="50" s="1"/>
  <c r="V70" i="78" a="1"/>
  <c r="V70" i="78" s="1"/>
  <c r="AD69" i="72" s="1"/>
  <c r="AD70" i="50" s="1"/>
  <c r="U112" i="77" a="1"/>
  <c r="U112" i="77" s="1"/>
  <c r="U148" i="77" a="1"/>
  <c r="U148" i="77" s="1"/>
  <c r="V25" i="78" a="1"/>
  <c r="V25" i="78" s="1"/>
  <c r="AD24" i="72" s="1"/>
  <c r="AD25" i="50" s="1"/>
  <c r="V115" i="78" a="1"/>
  <c r="V115" i="78" s="1"/>
  <c r="AD114" i="72" s="1"/>
  <c r="AD115" i="50" s="1"/>
  <c r="U24" i="77" a="1"/>
  <c r="U24" i="77" s="1"/>
  <c r="U54" i="77" a="1"/>
  <c r="U54" i="77" s="1"/>
  <c r="U74" i="77" a="1"/>
  <c r="U74" i="77" s="1"/>
  <c r="U99" i="77" a="1"/>
  <c r="U99" i="77" s="1"/>
  <c r="V43" i="78" a="1"/>
  <c r="V43" i="78" s="1"/>
  <c r="AD42" i="72" s="1"/>
  <c r="AD43" i="50" s="1"/>
  <c r="V6" i="78" a="1"/>
  <c r="V6" i="78" s="1"/>
  <c r="AD5" i="72" s="1"/>
  <c r="AD6" i="50" s="1"/>
  <c r="V209" i="78" a="1"/>
  <c r="V209" i="78" s="1"/>
  <c r="AD225" i="72" s="1"/>
  <c r="AD226" i="50" s="1"/>
  <c r="V237" i="78" a="1"/>
  <c r="V237" i="78" s="1"/>
  <c r="AD253" i="72" s="1"/>
  <c r="AD254" i="50" s="1"/>
  <c r="V76" i="78" a="1"/>
  <c r="V76" i="78" s="1"/>
  <c r="AD75" i="72" s="1"/>
  <c r="AD76" i="50" s="1"/>
  <c r="V143" i="78" a="1"/>
  <c r="V143" i="78" s="1"/>
  <c r="AD159" i="72" s="1"/>
  <c r="AD160" i="50" s="1"/>
  <c r="V276" i="78" a="1"/>
  <c r="V276" i="78" s="1"/>
  <c r="U178" i="77" a="1"/>
  <c r="U178" i="77" s="1"/>
  <c r="U160" i="77" a="1"/>
  <c r="U160" i="77" s="1"/>
  <c r="U142" i="77" a="1"/>
  <c r="U142" i="77" s="1"/>
  <c r="U39" i="77" a="1"/>
  <c r="U39" i="77" s="1"/>
  <c r="U8" i="77" a="1"/>
  <c r="U8" i="77" s="1"/>
  <c r="V58" i="78" a="1"/>
  <c r="V58" i="78" s="1"/>
  <c r="AD57" i="72" s="1"/>
  <c r="AD58" i="50" s="1"/>
  <c r="U107" i="77" a="1"/>
  <c r="U107" i="77" s="1"/>
  <c r="U274" i="77" a="1"/>
  <c r="U274" i="77" s="1"/>
  <c r="U196" i="77" a="1"/>
  <c r="U196" i="77" s="1"/>
  <c r="U252" i="77" a="1"/>
  <c r="U252" i="77" s="1"/>
  <c r="U176" i="77" a="1"/>
  <c r="U176" i="77" s="1"/>
  <c r="U210" i="77" a="1"/>
  <c r="U210" i="77" s="1"/>
  <c r="U68" i="77" a="1"/>
  <c r="U68" i="77" s="1"/>
  <c r="U230" i="77" a="1"/>
  <c r="U230" i="77" s="1"/>
  <c r="U232" i="77" a="1"/>
  <c r="U232" i="77" s="1"/>
  <c r="U251" i="77" a="1"/>
  <c r="U251" i="77" s="1"/>
  <c r="U199" i="77" a="1"/>
  <c r="U199" i="77" s="1"/>
  <c r="U268" i="77" a="1"/>
  <c r="U268" i="77" s="1"/>
  <c r="U255" i="77" a="1"/>
  <c r="U255" i="77" s="1"/>
  <c r="V10" i="78" a="1"/>
  <c r="V10" i="78" s="1"/>
  <c r="AD9" i="72" s="1"/>
  <c r="AD10" i="50" s="1"/>
  <c r="V77" i="78" a="1"/>
  <c r="V77" i="78" s="1"/>
  <c r="AD76" i="72" s="1"/>
  <c r="AD77" i="50" s="1"/>
  <c r="V53" i="78" a="1"/>
  <c r="V53" i="78" s="1"/>
  <c r="AD52" i="72" s="1"/>
  <c r="AD53" i="50" s="1"/>
  <c r="V8" i="78" a="1"/>
  <c r="V8" i="78" s="1"/>
  <c r="AD7" i="72" s="1"/>
  <c r="AD8" i="50" s="1"/>
  <c r="V26" i="78" a="1"/>
  <c r="V26" i="78" s="1"/>
  <c r="AD25" i="72" s="1"/>
  <c r="AD26" i="50" s="1"/>
  <c r="V59" i="78" a="1"/>
  <c r="V59" i="78" s="1"/>
  <c r="AD58" i="72" s="1"/>
  <c r="AD59" i="50" s="1"/>
  <c r="V126" i="78" a="1"/>
  <c r="V126" i="78" s="1"/>
  <c r="AD142" i="72" s="1"/>
  <c r="AD143" i="50" s="1"/>
  <c r="V216" i="78" a="1"/>
  <c r="V216" i="78" s="1"/>
  <c r="AD232" i="72" s="1"/>
  <c r="AD233" i="50" s="1"/>
  <c r="V71" i="78" a="1"/>
  <c r="V71" i="78" s="1"/>
  <c r="AD70" i="72" s="1"/>
  <c r="AD71" i="50" s="1"/>
  <c r="V161" i="78" a="1"/>
  <c r="V161" i="78" s="1"/>
  <c r="AD177" i="72" s="1"/>
  <c r="AD178" i="50" s="1"/>
  <c r="V228" i="78" a="1"/>
  <c r="V228" i="78" s="1"/>
  <c r="AD244" i="72" s="1"/>
  <c r="AD245" i="50" s="1"/>
  <c r="V60" i="78" a="1"/>
  <c r="V60" i="78" s="1"/>
  <c r="AD59" i="72" s="1"/>
  <c r="AD60" i="50" s="1"/>
  <c r="V157" i="78" a="1"/>
  <c r="V157" i="78" s="1"/>
  <c r="AD173" i="72" s="1"/>
  <c r="AD174" i="50" s="1"/>
  <c r="V251" i="78" a="1"/>
  <c r="V251" i="78" s="1"/>
  <c r="AD267" i="72" s="1"/>
  <c r="AD268" i="50" s="1"/>
  <c r="V289" i="78" a="1"/>
  <c r="V289" i="78" s="1"/>
  <c r="AD305" i="72" s="1"/>
  <c r="AD306" i="50" s="1"/>
  <c r="U127" i="77" a="1"/>
  <c r="U127" i="77" s="1"/>
  <c r="V275" i="78" a="1"/>
  <c r="V275" i="78" s="1"/>
  <c r="U7" i="77" a="1"/>
  <c r="U7" i="77" s="1"/>
  <c r="V210" i="78" a="1"/>
  <c r="V210" i="78" s="1"/>
  <c r="V125" i="78" a="1"/>
  <c r="V125" i="78" s="1"/>
  <c r="AD141" i="72" s="1"/>
  <c r="AD142" i="50" s="1"/>
  <c r="V106" i="78" a="1"/>
  <c r="V106" i="78" s="1"/>
  <c r="AD105" i="72" s="1"/>
  <c r="AD106" i="50" s="1"/>
  <c r="V166" i="78" a="1"/>
  <c r="V166" i="78" s="1"/>
  <c r="AD182" i="72" s="1"/>
  <c r="AD183" i="50" s="1"/>
  <c r="U108" i="77" a="1"/>
  <c r="U108" i="77" s="1"/>
  <c r="V292" i="78" a="1"/>
  <c r="V292" i="78" s="1"/>
  <c r="AD308" i="72" s="1"/>
  <c r="AD309" i="50" s="1"/>
  <c r="U71" i="77" a="1"/>
  <c r="U71" i="77" s="1"/>
  <c r="V52" i="78" a="1"/>
  <c r="V52" i="78" s="1"/>
  <c r="AD51" i="72" s="1"/>
  <c r="AD52" i="50" s="1"/>
  <c r="V42" i="78" a="1"/>
  <c r="V42" i="78" s="1"/>
  <c r="AD41" i="72" s="1"/>
  <c r="AD42" i="50" s="1"/>
  <c r="V109" i="78" a="1"/>
  <c r="V109" i="78" s="1"/>
  <c r="AD108" i="72" s="1"/>
  <c r="AD109" i="50" s="1"/>
  <c r="V270" i="78" a="1"/>
  <c r="V270" i="78" s="1"/>
  <c r="AD286" i="72" s="1"/>
  <c r="AD287" i="50" s="1"/>
  <c r="U157" i="77" a="1"/>
  <c r="U157" i="77" s="1"/>
  <c r="U14" i="77" a="1"/>
  <c r="U14" i="77" s="1"/>
  <c r="U35" i="77" a="1"/>
  <c r="U35" i="77" s="1"/>
  <c r="U77" i="77" a="1"/>
  <c r="U77" i="77" s="1"/>
  <c r="V141" i="78" a="1"/>
  <c r="V141" i="78" s="1"/>
  <c r="AD157" i="72" s="1"/>
  <c r="AD158" i="50" s="1"/>
  <c r="V5" i="78" a="1"/>
  <c r="V5" i="78" s="1"/>
  <c r="U217" i="77" a="1"/>
  <c r="U217" i="77" s="1"/>
  <c r="U143" i="77" a="1"/>
  <c r="U143" i="77" s="1"/>
  <c r="U175" i="77" a="1"/>
  <c r="U175" i="77" s="1"/>
  <c r="U60" i="77" a="1"/>
  <c r="U60" i="77" s="1"/>
  <c r="U240" i="77" a="1"/>
  <c r="U240" i="77" s="1"/>
  <c r="U9" i="77" a="1"/>
  <c r="U9" i="77" s="1"/>
  <c r="U144" i="77" a="1"/>
  <c r="U144" i="77" s="1"/>
  <c r="U51" i="77" a="1"/>
  <c r="U51" i="77" s="1"/>
  <c r="U166" i="77" a="1"/>
  <c r="U166" i="77" s="1"/>
  <c r="U200" i="77" a="1"/>
  <c r="U200" i="77" s="1"/>
  <c r="U146" i="77" a="1"/>
  <c r="U146" i="77" s="1"/>
  <c r="U289" i="77" a="1"/>
  <c r="U289" i="77" s="1"/>
  <c r="U211" i="77" a="1"/>
  <c r="U211" i="77" s="1"/>
  <c r="U275" i="77" a="1"/>
  <c r="U275" i="77" s="1"/>
  <c r="V14" i="78" a="1"/>
  <c r="V14" i="78" s="1"/>
  <c r="AD13" i="72" s="1"/>
  <c r="AD14" i="50" s="1"/>
  <c r="V227" i="78" a="1"/>
  <c r="V227" i="78" s="1"/>
  <c r="AD243" i="72" s="1"/>
  <c r="AD244" i="50" s="1"/>
  <c r="V12" i="78" a="1"/>
  <c r="V12" i="78" s="1"/>
  <c r="AD11" i="72" s="1"/>
  <c r="AD12" i="50" s="1"/>
  <c r="V236" i="78" a="1"/>
  <c r="V236" i="78" s="1"/>
  <c r="AD252" i="72" s="1"/>
  <c r="AD253" i="50" s="1"/>
  <c r="V87" i="78" a="1"/>
  <c r="V87" i="78" s="1"/>
  <c r="AD86" i="72" s="1"/>
  <c r="AD87" i="50" s="1"/>
  <c r="V111" i="78" a="1"/>
  <c r="V111" i="78" s="1"/>
  <c r="AD110" i="72" s="1"/>
  <c r="AD111" i="50" s="1"/>
  <c r="V208" i="78" a="1"/>
  <c r="V208" i="78" s="1"/>
  <c r="V132" i="78" a="1"/>
  <c r="V132" i="78" s="1"/>
  <c r="AD148" i="72" s="1"/>
  <c r="AD149" i="50" s="1"/>
  <c r="V229" i="78" a="1"/>
  <c r="V229" i="78" s="1"/>
  <c r="AD245" i="72" s="1"/>
  <c r="AD246" i="50" s="1"/>
  <c r="V158" i="78" a="1"/>
  <c r="V158" i="78" s="1"/>
  <c r="AD174" i="72" s="1"/>
  <c r="AD175" i="50" s="1"/>
  <c r="V99" i="78" a="1"/>
  <c r="V99" i="78" s="1"/>
  <c r="AD98" i="72" s="1"/>
  <c r="AD99" i="50" s="1"/>
  <c r="V182" i="78" a="1"/>
  <c r="V182" i="78" s="1"/>
  <c r="AD198" i="72" s="1"/>
  <c r="AD199" i="50" s="1"/>
  <c r="V253" i="78" a="1"/>
  <c r="V253" i="78" s="1"/>
  <c r="AD269" i="72" s="1"/>
  <c r="AD270" i="50" s="1"/>
  <c r="V291" i="78" a="1"/>
  <c r="V291" i="78" s="1"/>
  <c r="AD307" i="72" s="1"/>
  <c r="AD308" i="50" s="1"/>
  <c r="V239" i="78" a="1"/>
  <c r="V239" i="78" s="1"/>
  <c r="AD255" i="72" s="1"/>
  <c r="AD256" i="50" s="1"/>
  <c r="V277" i="78" a="1"/>
  <c r="V277" i="78" s="1"/>
  <c r="U294" i="77" a="1"/>
  <c r="U294" i="77" s="1"/>
  <c r="AU83" i="59"/>
  <c r="AU237" i="59"/>
  <c r="E310" i="77"/>
  <c r="R306" i="78"/>
  <c r="S308" i="78"/>
  <c r="T310" i="78"/>
  <c r="F306" i="77"/>
  <c r="R305" i="78"/>
  <c r="R310" i="78"/>
  <c r="Q304" i="78"/>
  <c r="Q308" i="78"/>
  <c r="T302" i="78"/>
  <c r="R303" i="78"/>
  <c r="T305" i="78"/>
  <c r="Q303" i="78"/>
  <c r="T303" i="78"/>
  <c r="R307" i="78"/>
  <c r="T309" i="78"/>
  <c r="T307" i="78"/>
  <c r="F302" i="77"/>
  <c r="Q305" i="78"/>
  <c r="S309" i="78"/>
  <c r="S305" i="78"/>
  <c r="S307" i="78"/>
  <c r="S310" i="78"/>
  <c r="S311" i="78"/>
  <c r="E309" i="77"/>
  <c r="F305" i="77"/>
  <c r="T304" i="78"/>
  <c r="S303" i="78"/>
  <c r="E311" i="77"/>
  <c r="R308" i="78"/>
  <c r="T311" i="78"/>
  <c r="F310" i="77"/>
  <c r="D304" i="77"/>
  <c r="D305" i="77"/>
  <c r="Q311" i="78"/>
  <c r="D104" i="77"/>
  <c r="D226" i="77"/>
  <c r="D307" i="77"/>
  <c r="D311" i="77"/>
  <c r="F304" i="77"/>
  <c r="E307" i="77"/>
  <c r="R302" i="78"/>
  <c r="F226" i="77"/>
  <c r="F104" i="77"/>
  <c r="D303" i="77"/>
  <c r="E304" i="77"/>
  <c r="D306" i="77"/>
  <c r="E308" i="77"/>
  <c r="Q306" i="78"/>
  <c r="Q302" i="78"/>
  <c r="S304" i="78"/>
  <c r="F103" i="77"/>
  <c r="F225" i="77"/>
  <c r="E302" i="77"/>
  <c r="F307" i="77"/>
  <c r="F303" i="77"/>
  <c r="E303" i="77"/>
  <c r="F309" i="77"/>
  <c r="F308" i="77"/>
  <c r="Q307" i="78"/>
  <c r="R304" i="78"/>
  <c r="T306" i="78"/>
  <c r="D308" i="77"/>
  <c r="E226" i="77"/>
  <c r="E104" i="77"/>
  <c r="D309" i="77"/>
  <c r="E305" i="77"/>
  <c r="Q310" i="78"/>
  <c r="S302" i="78"/>
  <c r="R309" i="78"/>
  <c r="S306" i="78"/>
  <c r="Q309" i="78"/>
  <c r="E225" i="77"/>
  <c r="E103" i="77"/>
  <c r="D225" i="77"/>
  <c r="D103" i="77"/>
  <c r="D302" i="77"/>
  <c r="F311" i="77"/>
  <c r="D310" i="77"/>
  <c r="E306" i="77"/>
  <c r="T308" i="78"/>
  <c r="R311" i="78"/>
  <c r="D105" i="77"/>
  <c r="E105" i="77"/>
  <c r="F105" i="77"/>
  <c r="E227" i="77"/>
  <c r="F227" i="77"/>
  <c r="D227" i="77"/>
  <c r="AD6" i="72" l="1"/>
  <c r="AD7" i="50" s="1"/>
  <c r="M124" i="72"/>
  <c r="M125" i="50" s="1"/>
  <c r="M107" i="72"/>
  <c r="M108" i="50" s="1"/>
  <c r="M108" i="72"/>
  <c r="M109" i="50" s="1"/>
  <c r="M125" i="72"/>
  <c r="M126" i="50" s="1"/>
  <c r="M122" i="72"/>
  <c r="M123" i="50" s="1"/>
  <c r="M106" i="72"/>
  <c r="M107" i="50" s="1"/>
  <c r="M105" i="72"/>
  <c r="M106" i="50" s="1"/>
  <c r="AD4" i="72"/>
  <c r="AD5" i="50" s="1"/>
  <c r="V302" i="78"/>
  <c r="AB253" i="72"/>
  <c r="AB254" i="50" s="1"/>
  <c r="D254" i="89" s="1"/>
  <c r="AB214" i="72"/>
  <c r="AB215" i="50" s="1"/>
  <c r="AB306" i="72"/>
  <c r="AB307" i="50" s="1"/>
  <c r="D307" i="89" s="1"/>
  <c r="AB227" i="72"/>
  <c r="AB228" i="50" s="1"/>
  <c r="AB54" i="72"/>
  <c r="AB55" i="50" s="1"/>
  <c r="AB270" i="72"/>
  <c r="AB271" i="50" s="1"/>
  <c r="D271" i="89" s="1"/>
  <c r="AB75" i="72"/>
  <c r="AB76" i="50" s="1"/>
  <c r="AB257" i="72"/>
  <c r="AB258" i="50" s="1"/>
  <c r="AB21" i="72"/>
  <c r="AB198" i="72"/>
  <c r="AB199" i="50" s="1"/>
  <c r="AB207" i="72"/>
  <c r="AB269" i="72"/>
  <c r="AB270" i="50" s="1"/>
  <c r="D270" i="89" s="1"/>
  <c r="AB87" i="72"/>
  <c r="AB88" i="50" s="1"/>
  <c r="AB74" i="72"/>
  <c r="AB75" i="50" s="1"/>
  <c r="AB159" i="72"/>
  <c r="AB160" i="50" s="1"/>
  <c r="D160" i="89" s="1"/>
  <c r="AB233" i="72"/>
  <c r="AB234" i="50" s="1"/>
  <c r="AB211" i="72"/>
  <c r="AB212" i="50" s="1"/>
  <c r="AB290" i="72"/>
  <c r="AB291" i="50" s="1"/>
  <c r="AB197" i="72"/>
  <c r="AB198" i="50" s="1"/>
  <c r="AB110" i="72"/>
  <c r="AB111" i="50" s="1"/>
  <c r="D111" i="89" s="1"/>
  <c r="AB291" i="72"/>
  <c r="AB292" i="50" s="1"/>
  <c r="AB174" i="72"/>
  <c r="AB175" i="50" s="1"/>
  <c r="D175" i="89" s="1"/>
  <c r="AB22" i="72"/>
  <c r="AB23" i="50" s="1"/>
  <c r="AB213" i="72"/>
  <c r="AB214" i="50" s="1"/>
  <c r="AB287" i="72"/>
  <c r="AB288" i="50" s="1"/>
  <c r="D288" i="89" s="1"/>
  <c r="AB84" i="72"/>
  <c r="AB141" i="72"/>
  <c r="AB142" i="50" s="1"/>
  <c r="D142" i="89" s="1"/>
  <c r="AB212" i="72"/>
  <c r="AB213" i="50" s="1"/>
  <c r="D213" i="89" s="1"/>
  <c r="AB229" i="72"/>
  <c r="AB230" i="50" s="1"/>
  <c r="D230" i="89" s="1"/>
  <c r="AB35" i="72"/>
  <c r="AB36" i="50" s="1"/>
  <c r="D36" i="89" s="1"/>
  <c r="AB177" i="72"/>
  <c r="AB178" i="50" s="1"/>
  <c r="D178" i="89" s="1"/>
  <c r="AB71" i="72"/>
  <c r="AB72" i="50" s="1"/>
  <c r="D72" i="89" s="1"/>
  <c r="AB196" i="72"/>
  <c r="AB197" i="50" s="1"/>
  <c r="AB251" i="72"/>
  <c r="AB252" i="50" s="1"/>
  <c r="D252" i="89" s="1"/>
  <c r="AB12" i="72"/>
  <c r="AB13" i="50" s="1"/>
  <c r="AB96" i="72"/>
  <c r="AB58" i="72"/>
  <c r="AB59" i="50" s="1"/>
  <c r="AB259" i="72"/>
  <c r="AB260" i="50" s="1"/>
  <c r="AB73" i="72"/>
  <c r="AB74" i="50" s="1"/>
  <c r="AB268" i="72"/>
  <c r="AB269" i="50" s="1"/>
  <c r="D269" i="89" s="1"/>
  <c r="AB144" i="72"/>
  <c r="AB145" i="50" s="1"/>
  <c r="D145" i="89" s="1"/>
  <c r="AB293" i="72"/>
  <c r="AB294" i="50" s="1"/>
  <c r="AB11" i="72"/>
  <c r="AB12" i="50" s="1"/>
  <c r="AB193" i="72"/>
  <c r="AB194" i="50" s="1"/>
  <c r="D194" i="89" s="1"/>
  <c r="AB210" i="72"/>
  <c r="AB211" i="50" s="1"/>
  <c r="D211" i="89" s="1"/>
  <c r="AB285" i="72"/>
  <c r="AB286" i="50" s="1"/>
  <c r="D286" i="89" s="1"/>
  <c r="AB305" i="72"/>
  <c r="AB306" i="50" s="1"/>
  <c r="D306" i="89" s="1"/>
  <c r="AB106" i="72"/>
  <c r="AB107" i="50" s="1"/>
  <c r="D107" i="89" s="1"/>
  <c r="AB114" i="72"/>
  <c r="AB115" i="50" s="1"/>
  <c r="AB37" i="72"/>
  <c r="AB38" i="50" s="1"/>
  <c r="D38" i="89" s="1"/>
  <c r="AB244" i="72"/>
  <c r="AB245" i="50" s="1"/>
  <c r="D245" i="89" s="1"/>
  <c r="AB230" i="72"/>
  <c r="AB231" i="50" s="1"/>
  <c r="AB86" i="72"/>
  <c r="AB87" i="50" s="1"/>
  <c r="AB250" i="72"/>
  <c r="AB145" i="72"/>
  <c r="AB146" i="50" s="1"/>
  <c r="AB33" i="72"/>
  <c r="AB271" i="72"/>
  <c r="AB272" i="50" s="1"/>
  <c r="D272" i="89" s="1"/>
  <c r="AB97" i="72"/>
  <c r="AB98" i="50" s="1"/>
  <c r="D98" i="89" s="1"/>
  <c r="AB142" i="72"/>
  <c r="AB143" i="50" s="1"/>
  <c r="D143" i="89" s="1"/>
  <c r="AB301" i="72"/>
  <c r="AB165" i="72"/>
  <c r="AB166" i="50" s="1"/>
  <c r="AB286" i="72"/>
  <c r="AB287" i="50" s="1"/>
  <c r="D287" i="89" s="1"/>
  <c r="AB252" i="72"/>
  <c r="AB253" i="50" s="1"/>
  <c r="D253" i="89" s="1"/>
  <c r="AB180" i="72"/>
  <c r="AB181" i="50" s="1"/>
  <c r="AB98" i="72"/>
  <c r="AB99" i="50" s="1"/>
  <c r="D99" i="89" s="1"/>
  <c r="AB59" i="72"/>
  <c r="AB60" i="50" s="1"/>
  <c r="AB143" i="72"/>
  <c r="AB144" i="50" s="1"/>
  <c r="D144" i="89" s="1"/>
  <c r="AB192" i="72"/>
  <c r="AB193" i="50" s="1"/>
  <c r="D193" i="89" s="1"/>
  <c r="AB51" i="72"/>
  <c r="AB52" i="50" s="1"/>
  <c r="D52" i="89" s="1"/>
  <c r="AB52" i="72"/>
  <c r="AB53" i="50" s="1"/>
  <c r="D53" i="89" s="1"/>
  <c r="AB140" i="72"/>
  <c r="AB141" i="50" s="1"/>
  <c r="D141" i="89" s="1"/>
  <c r="AB101" i="72"/>
  <c r="AB102" i="50" s="1"/>
  <c r="AB25" i="72"/>
  <c r="AB26" i="50" s="1"/>
  <c r="AB231" i="72"/>
  <c r="AB232" i="50" s="1"/>
  <c r="AB111" i="72"/>
  <c r="AB112" i="50" s="1"/>
  <c r="V303" i="78"/>
  <c r="AB208" i="72"/>
  <c r="AB209" i="50" s="1"/>
  <c r="D209" i="89" s="1"/>
  <c r="AB292" i="72"/>
  <c r="AB293" i="50" s="1"/>
  <c r="AB195" i="72"/>
  <c r="AB196" i="50" s="1"/>
  <c r="D196" i="89" s="1"/>
  <c r="AB70" i="72"/>
  <c r="AB71" i="50" s="1"/>
  <c r="D71" i="89" s="1"/>
  <c r="AB175" i="72"/>
  <c r="AB176" i="50" s="1"/>
  <c r="D176" i="89" s="1"/>
  <c r="AB76" i="72"/>
  <c r="AB77" i="50" s="1"/>
  <c r="AB216" i="72"/>
  <c r="AB217" i="50" s="1"/>
  <c r="AB275" i="72"/>
  <c r="AB276" i="50" s="1"/>
  <c r="AB178" i="72"/>
  <c r="AB179" i="50" s="1"/>
  <c r="D179" i="89" s="1"/>
  <c r="AB199" i="72"/>
  <c r="AB200" i="50" s="1"/>
  <c r="AB148" i="72"/>
  <c r="AB149" i="50" s="1"/>
  <c r="AB303" i="72"/>
  <c r="AB304" i="50" s="1"/>
  <c r="D304" i="89" s="1"/>
  <c r="AB109" i="72"/>
  <c r="AB110" i="50" s="1"/>
  <c r="D110" i="89" s="1"/>
  <c r="AB215" i="72"/>
  <c r="AB216" i="50" s="1"/>
  <c r="AB161" i="72"/>
  <c r="AB162" i="50" s="1"/>
  <c r="D162" i="89" s="1"/>
  <c r="AB38" i="72"/>
  <c r="AB39" i="50" s="1"/>
  <c r="D39" i="89" s="1"/>
  <c r="AB5" i="72"/>
  <c r="AB209" i="72"/>
  <c r="AB210" i="50" s="1"/>
  <c r="D210" i="89" s="1"/>
  <c r="AB309" i="72"/>
  <c r="AB310" i="50" s="1"/>
  <c r="AB112" i="72"/>
  <c r="AB113" i="50" s="1"/>
  <c r="AB13" i="72"/>
  <c r="AB14" i="50" s="1"/>
  <c r="AB224" i="72"/>
  <c r="AB146" i="72"/>
  <c r="AB147" i="50" s="1"/>
  <c r="AB225" i="72"/>
  <c r="AB226" i="50" s="1"/>
  <c r="D226" i="89" s="1"/>
  <c r="AB162" i="72"/>
  <c r="AB163" i="50" s="1"/>
  <c r="AB107" i="72"/>
  <c r="AB108" i="50" s="1"/>
  <c r="D108" i="89" s="1"/>
  <c r="AB284" i="72"/>
  <c r="AB85" i="72"/>
  <c r="AB86" i="50" s="1"/>
  <c r="AB181" i="72"/>
  <c r="AB182" i="50" s="1"/>
  <c r="AB158" i="72"/>
  <c r="AB159" i="50" s="1"/>
  <c r="D159" i="89" s="1"/>
  <c r="AB157" i="72"/>
  <c r="AB158" i="50" s="1"/>
  <c r="D158" i="89" s="1"/>
  <c r="AB267" i="72"/>
  <c r="AB57" i="72"/>
  <c r="AB58" i="50" s="1"/>
  <c r="AB310" i="72"/>
  <c r="AB311" i="50" s="1"/>
  <c r="AB160" i="72"/>
  <c r="AB161" i="50" s="1"/>
  <c r="D161" i="89" s="1"/>
  <c r="AB173" i="72"/>
  <c r="V304" i="78"/>
  <c r="AB246" i="72"/>
  <c r="AB247" i="50" s="1"/>
  <c r="D247" i="89" s="1"/>
  <c r="AB176" i="72"/>
  <c r="AB177" i="50" s="1"/>
  <c r="AB23" i="72"/>
  <c r="AB24" i="50" s="1"/>
  <c r="AB42" i="72"/>
  <c r="AB43" i="50" s="1"/>
  <c r="AB254" i="72"/>
  <c r="AB255" i="50" s="1"/>
  <c r="D255" i="89" s="1"/>
  <c r="AB302" i="72"/>
  <c r="AB303" i="50" s="1"/>
  <c r="D303" i="89" s="1"/>
  <c r="AB24" i="72"/>
  <c r="AB25" i="50" s="1"/>
  <c r="AB139" i="72"/>
  <c r="AB304" i="72"/>
  <c r="AB305" i="50" s="1"/>
  <c r="D305" i="89" s="1"/>
  <c r="AB249" i="72"/>
  <c r="AB250" i="50" s="1"/>
  <c r="AB289" i="72"/>
  <c r="AB290" i="50" s="1"/>
  <c r="D290" i="89" s="1"/>
  <c r="AB182" i="72"/>
  <c r="AB183" i="50" s="1"/>
  <c r="AB248" i="72"/>
  <c r="AB249" i="50" s="1"/>
  <c r="D249" i="89" s="1"/>
  <c r="AB53" i="72"/>
  <c r="AB54" i="50" s="1"/>
  <c r="D54" i="89" s="1"/>
  <c r="AB105" i="72"/>
  <c r="AB273" i="72"/>
  <c r="AB274" i="50" s="1"/>
  <c r="AB34" i="72"/>
  <c r="AB35" i="50" s="1"/>
  <c r="D35" i="89" s="1"/>
  <c r="AB232" i="72"/>
  <c r="AB233" i="50" s="1"/>
  <c r="AB8" i="72"/>
  <c r="AB9" i="50" s="1"/>
  <c r="D9" i="89" s="1"/>
  <c r="AB6" i="72"/>
  <c r="AB7" i="50" s="1"/>
  <c r="D7" i="89" s="1"/>
  <c r="AB67" i="72"/>
  <c r="AB194" i="72"/>
  <c r="AB195" i="50" s="1"/>
  <c r="D195" i="89" s="1"/>
  <c r="AB272" i="72"/>
  <c r="AB273" i="50" s="1"/>
  <c r="D273" i="89" s="1"/>
  <c r="AB88" i="72"/>
  <c r="AB89" i="50" s="1"/>
  <c r="AB41" i="72"/>
  <c r="AB42" i="50" s="1"/>
  <c r="AB179" i="72"/>
  <c r="AB180" i="50" s="1"/>
  <c r="AB276" i="72"/>
  <c r="AB277" i="50" s="1"/>
  <c r="AB69" i="72"/>
  <c r="AB70" i="50" s="1"/>
  <c r="D70" i="89" s="1"/>
  <c r="AB255" i="72"/>
  <c r="AB256" i="50" s="1"/>
  <c r="D256" i="89" s="1"/>
  <c r="AB99" i="72"/>
  <c r="AB100" i="50" s="1"/>
  <c r="D100" i="89" s="1"/>
  <c r="AD224" i="72"/>
  <c r="AD225" i="50" s="1"/>
  <c r="AB10" i="72"/>
  <c r="AB11" i="50" s="1"/>
  <c r="AB55" i="72"/>
  <c r="AB56" i="50" s="1"/>
  <c r="D56" i="89" s="1"/>
  <c r="AB40" i="72"/>
  <c r="AB41" i="50" s="1"/>
  <c r="AB256" i="72"/>
  <c r="AB257" i="50" s="1"/>
  <c r="AB226" i="72"/>
  <c r="AB227" i="50" s="1"/>
  <c r="AB100" i="72"/>
  <c r="AB101" i="50" s="1"/>
  <c r="D101" i="89" s="1"/>
  <c r="AB258" i="72"/>
  <c r="AB259" i="50" s="1"/>
  <c r="AB56" i="72"/>
  <c r="AB57" i="50" s="1"/>
  <c r="AB156" i="72"/>
  <c r="AB308" i="72"/>
  <c r="AB309" i="50" s="1"/>
  <c r="AB9" i="72"/>
  <c r="AB10" i="50" s="1"/>
  <c r="D10" i="89" s="1"/>
  <c r="AB247" i="72"/>
  <c r="AB248" i="50" s="1"/>
  <c r="D248" i="89" s="1"/>
  <c r="AB190" i="72"/>
  <c r="U307" i="77" a="1"/>
  <c r="U307" i="77" s="1"/>
  <c r="AB7" i="72"/>
  <c r="AB8" i="50" s="1"/>
  <c r="D8" i="89" s="1"/>
  <c r="AB39" i="72"/>
  <c r="AB40" i="50" s="1"/>
  <c r="AB50" i="72"/>
  <c r="AB274" i="72"/>
  <c r="AB275" i="50" s="1"/>
  <c r="AB191" i="72"/>
  <c r="AB192" i="50" s="1"/>
  <c r="AB164" i="72"/>
  <c r="AB165" i="50" s="1"/>
  <c r="AB108" i="72"/>
  <c r="AB109" i="50" s="1"/>
  <c r="D109" i="89" s="1"/>
  <c r="AB228" i="72"/>
  <c r="AB229" i="50" s="1"/>
  <c r="D229" i="89" s="1"/>
  <c r="V305" i="78"/>
  <c r="V311" i="78" a="1"/>
  <c r="V311" i="78" s="1"/>
  <c r="U306" i="77" a="1"/>
  <c r="U306" i="77" s="1"/>
  <c r="U305" i="77" a="1"/>
  <c r="U305" i="77" s="1"/>
  <c r="AB125" i="72" s="1"/>
  <c r="AB126" i="50" s="1"/>
  <c r="U303" i="77" a="1"/>
  <c r="U303" i="77" s="1"/>
  <c r="AD227" i="72"/>
  <c r="AD228" i="50" s="1"/>
  <c r="M124" i="50"/>
  <c r="U304" i="77" a="1"/>
  <c r="U304" i="77" s="1"/>
  <c r="V308" i="78" a="1"/>
  <c r="V308" i="78" s="1"/>
  <c r="V310" i="78" a="1"/>
  <c r="V310" i="78" s="1"/>
  <c r="AD226" i="72"/>
  <c r="AD227" i="50" s="1"/>
  <c r="U310" i="77" a="1"/>
  <c r="U310" i="77" s="1"/>
  <c r="U309" i="77" a="1"/>
  <c r="U309" i="77" s="1"/>
  <c r="U302" i="77" a="1"/>
  <c r="U302" i="77" s="1"/>
  <c r="U308" i="77" a="1"/>
  <c r="U308" i="77" s="1"/>
  <c r="U311" i="77" a="1"/>
  <c r="U311" i="77" s="1"/>
  <c r="V306" i="78"/>
  <c r="V309" i="78" a="1"/>
  <c r="V309" i="78" s="1"/>
  <c r="V307" i="78" a="1"/>
  <c r="V307" i="78" s="1"/>
  <c r="U225" i="77" a="1"/>
  <c r="U225" i="77" s="1"/>
  <c r="U226" i="77" a="1"/>
  <c r="U226" i="77" s="1"/>
  <c r="U104" i="77" a="1"/>
  <c r="U104" i="77" s="1"/>
  <c r="U105" i="77" a="1"/>
  <c r="U105" i="77" s="1"/>
  <c r="U227" i="77" a="1"/>
  <c r="U227" i="77" s="1"/>
  <c r="U103" i="77" a="1"/>
  <c r="U103" i="77" s="1"/>
  <c r="D37" i="94"/>
  <c r="F37" i="94" s="1"/>
  <c r="D37" i="89"/>
  <c r="D148" i="94"/>
  <c r="F148" i="94" s="1"/>
  <c r="AB9" i="78"/>
  <c r="D164" i="94"/>
  <c r="F164" i="94" s="1"/>
  <c r="D69" i="94"/>
  <c r="F69" i="94" s="1"/>
  <c r="D246" i="94"/>
  <c r="F246" i="94" s="1"/>
  <c r="D308" i="94"/>
  <c r="F308" i="94" s="1"/>
  <c r="D289" i="94"/>
  <c r="F289" i="94" s="1"/>
  <c r="D114" i="94"/>
  <c r="F114" i="94" s="1"/>
  <c r="D73" i="94"/>
  <c r="F73" i="94" s="1"/>
  <c r="AD216" i="72"/>
  <c r="AD217" i="50" s="1"/>
  <c r="AD190" i="72"/>
  <c r="AD191" i="50" s="1"/>
  <c r="AD291" i="72"/>
  <c r="AD292" i="50" s="1"/>
  <c r="AD293" i="72"/>
  <c r="AD294" i="50" s="1"/>
  <c r="AD292" i="72"/>
  <c r="AD293" i="50" s="1"/>
  <c r="D289" i="89"/>
  <c r="D73" i="89"/>
  <c r="D69" i="89"/>
  <c r="D246" i="89"/>
  <c r="G148" i="94"/>
  <c r="I148" i="94" s="1"/>
  <c r="G308" i="94"/>
  <c r="I308" i="94" s="1"/>
  <c r="G114" i="94"/>
  <c r="I114" i="94" s="1"/>
  <c r="G164" i="94"/>
  <c r="I164" i="94" s="1"/>
  <c r="AB7" i="78"/>
  <c r="AB6" i="78"/>
  <c r="AB10" i="78"/>
  <c r="AB6" i="50" l="1"/>
  <c r="D6" i="89" s="1"/>
  <c r="G215" i="94"/>
  <c r="I215" i="94" s="1"/>
  <c r="D245" i="94"/>
  <c r="F245" i="94" s="1"/>
  <c r="D254" i="94"/>
  <c r="F254" i="94" s="1"/>
  <c r="D307" i="94"/>
  <c r="F307" i="94" s="1"/>
  <c r="D271" i="94"/>
  <c r="F271" i="94" s="1"/>
  <c r="D234" i="94"/>
  <c r="F234" i="94" s="1"/>
  <c r="D160" i="94"/>
  <c r="F160" i="94" s="1"/>
  <c r="D215" i="94"/>
  <c r="F215" i="94" s="1"/>
  <c r="D260" i="94"/>
  <c r="F260" i="94" s="1"/>
  <c r="D110" i="94"/>
  <c r="F110" i="94" s="1"/>
  <c r="D253" i="94"/>
  <c r="F253" i="94" s="1"/>
  <c r="G74" i="94"/>
  <c r="I74" i="94" s="1"/>
  <c r="AB302" i="50"/>
  <c r="D302" i="89" s="1"/>
  <c r="AB22" i="50"/>
  <c r="D22" i="89" s="1"/>
  <c r="AB97" i="50"/>
  <c r="D97" i="89" s="1"/>
  <c r="AC101" i="72"/>
  <c r="AC102" i="50" s="1"/>
  <c r="AC97" i="72"/>
  <c r="AC98" i="50" s="1"/>
  <c r="G98" i="89" s="1"/>
  <c r="AC98" i="72"/>
  <c r="AC99" i="50" s="1"/>
  <c r="G99" i="89" s="1"/>
  <c r="AC96" i="72"/>
  <c r="AC97" i="50" s="1"/>
  <c r="G97" i="89" s="1"/>
  <c r="AC99" i="72"/>
  <c r="AC100" i="50" s="1"/>
  <c r="G100" i="89" s="1"/>
  <c r="AC100" i="72"/>
  <c r="AC101" i="50" s="1"/>
  <c r="G101" i="89" s="1"/>
  <c r="AB157" i="50"/>
  <c r="D157" i="89" s="1"/>
  <c r="D34" i="94"/>
  <c r="F34" i="94" s="1"/>
  <c r="AB5" i="50"/>
  <c r="D5" i="89" s="1"/>
  <c r="AB208" i="50"/>
  <c r="D208" i="89" s="1"/>
  <c r="AB285" i="50"/>
  <c r="D285" i="89" s="1"/>
  <c r="AB225" i="50"/>
  <c r="D225" i="89" s="1"/>
  <c r="AC245" i="72"/>
  <c r="AC246" i="50" s="1"/>
  <c r="G246" i="89" s="1"/>
  <c r="AC246" i="72"/>
  <c r="AC247" i="50" s="1"/>
  <c r="G247" i="89" s="1"/>
  <c r="AC248" i="72"/>
  <c r="AC249" i="50" s="1"/>
  <c r="G249" i="89" s="1"/>
  <c r="AC249" i="72"/>
  <c r="AC250" i="50" s="1"/>
  <c r="AC247" i="72"/>
  <c r="AC248" i="50" s="1"/>
  <c r="G248" i="89" s="1"/>
  <c r="AC244" i="72"/>
  <c r="AC245" i="50" s="1"/>
  <c r="G245" i="89" s="1"/>
  <c r="AB251" i="50"/>
  <c r="D251" i="89" s="1"/>
  <c r="D76" i="94"/>
  <c r="F76" i="94" s="1"/>
  <c r="AB191" i="50"/>
  <c r="D191" i="89" s="1"/>
  <c r="AB140" i="50"/>
  <c r="D140" i="89" s="1"/>
  <c r="AB85" i="50"/>
  <c r="D85" i="89" s="1"/>
  <c r="D23" i="94"/>
  <c r="F23" i="94" s="1"/>
  <c r="D258" i="94"/>
  <c r="F258" i="94" s="1"/>
  <c r="D194" i="94"/>
  <c r="F194" i="94" s="1"/>
  <c r="G276" i="94"/>
  <c r="I276" i="94" s="1"/>
  <c r="D228" i="89"/>
  <c r="D214" i="94"/>
  <c r="F214" i="94" s="1"/>
  <c r="D112" i="94"/>
  <c r="F112" i="94" s="1"/>
  <c r="D273" i="94"/>
  <c r="F273" i="94" s="1"/>
  <c r="D208" i="94"/>
  <c r="F208" i="94" s="1"/>
  <c r="G199" i="94"/>
  <c r="I199" i="94" s="1"/>
  <c r="D55" i="94"/>
  <c r="F55" i="94" s="1"/>
  <c r="G112" i="94"/>
  <c r="I112" i="94" s="1"/>
  <c r="AB34" i="50"/>
  <c r="D34" i="89" s="1"/>
  <c r="D115" i="94"/>
  <c r="F115" i="94" s="1"/>
  <c r="D197" i="94"/>
  <c r="F197" i="94" s="1"/>
  <c r="D53" i="94"/>
  <c r="F53" i="94" s="1"/>
  <c r="D60" i="94"/>
  <c r="F60" i="94" s="1"/>
  <c r="G76" i="94"/>
  <c r="I76" i="94" s="1"/>
  <c r="G258" i="94"/>
  <c r="I258" i="94" s="1"/>
  <c r="D111" i="94"/>
  <c r="F111" i="94" s="1"/>
  <c r="D56" i="94"/>
  <c r="F56" i="94" s="1"/>
  <c r="G75" i="94"/>
  <c r="I75" i="94" s="1"/>
  <c r="D166" i="94"/>
  <c r="F166" i="94" s="1"/>
  <c r="D183" i="94"/>
  <c r="F183" i="94" s="1"/>
  <c r="D52" i="94"/>
  <c r="F52" i="94" s="1"/>
  <c r="G41" i="94"/>
  <c r="I41" i="94" s="1"/>
  <c r="D304" i="94"/>
  <c r="F304" i="94" s="1"/>
  <c r="G88" i="94"/>
  <c r="I88" i="94" s="1"/>
  <c r="D252" i="94"/>
  <c r="F252" i="94" s="1"/>
  <c r="D275" i="94"/>
  <c r="F275" i="94" s="1"/>
  <c r="D303" i="94"/>
  <c r="F303" i="94" s="1"/>
  <c r="D199" i="94"/>
  <c r="F199" i="94" s="1"/>
  <c r="D59" i="94"/>
  <c r="F59" i="94" s="1"/>
  <c r="D157" i="94"/>
  <c r="F157" i="94" s="1"/>
  <c r="G180" i="94"/>
  <c r="I180" i="94" s="1"/>
  <c r="G274" i="94"/>
  <c r="I274" i="94" s="1"/>
  <c r="D272" i="94"/>
  <c r="F272" i="94" s="1"/>
  <c r="D85" i="94"/>
  <c r="F85" i="94" s="1"/>
  <c r="D22" i="94"/>
  <c r="F22" i="94" s="1"/>
  <c r="D6" i="94"/>
  <c r="F6" i="94" s="1"/>
  <c r="D179" i="94"/>
  <c r="F179" i="94" s="1"/>
  <c r="D7" i="94"/>
  <c r="F7" i="94" s="1"/>
  <c r="G275" i="94"/>
  <c r="I275" i="94" s="1"/>
  <c r="D270" i="94"/>
  <c r="F270" i="94" s="1"/>
  <c r="D88" i="94"/>
  <c r="F88" i="94" s="1"/>
  <c r="D288" i="94"/>
  <c r="F288" i="94" s="1"/>
  <c r="D9" i="94"/>
  <c r="F9" i="94" s="1"/>
  <c r="D75" i="94"/>
  <c r="F75" i="94" s="1"/>
  <c r="G59" i="94"/>
  <c r="I59" i="94" s="1"/>
  <c r="D285" i="94"/>
  <c r="F285" i="94" s="1"/>
  <c r="D14" i="94"/>
  <c r="F14" i="94" s="1"/>
  <c r="D196" i="94"/>
  <c r="F196" i="94" s="1"/>
  <c r="D43" i="94"/>
  <c r="F43" i="94" s="1"/>
  <c r="D274" i="94"/>
  <c r="F274" i="94" s="1"/>
  <c r="G197" i="94"/>
  <c r="I197" i="94" s="1"/>
  <c r="G182" i="94"/>
  <c r="I182" i="94" s="1"/>
  <c r="D72" i="94"/>
  <c r="F72" i="94" s="1"/>
  <c r="D182" i="94"/>
  <c r="F182" i="94" s="1"/>
  <c r="D41" i="94"/>
  <c r="F41" i="94" s="1"/>
  <c r="D101" i="94"/>
  <c r="F101" i="94" s="1"/>
  <c r="D232" i="94"/>
  <c r="F232" i="94" s="1"/>
  <c r="G146" i="94"/>
  <c r="I146" i="94" s="1"/>
  <c r="D12" i="94"/>
  <c r="F12" i="94" s="1"/>
  <c r="D287" i="94"/>
  <c r="F287" i="94" s="1"/>
  <c r="D276" i="94"/>
  <c r="F276" i="94" s="1"/>
  <c r="D24" i="94"/>
  <c r="F24" i="94" s="1"/>
  <c r="G24" i="94"/>
  <c r="I24" i="94" s="1"/>
  <c r="D74" i="94"/>
  <c r="F74" i="94" s="1"/>
  <c r="G291" i="94"/>
  <c r="I291" i="94" s="1"/>
  <c r="G25" i="94"/>
  <c r="I25" i="94" s="1"/>
  <c r="D108" i="94"/>
  <c r="F108" i="94" s="1"/>
  <c r="D142" i="94"/>
  <c r="F142" i="94" s="1"/>
  <c r="D146" i="94"/>
  <c r="F146" i="94" s="1"/>
  <c r="D230" i="94"/>
  <c r="F230" i="94" s="1"/>
  <c r="G12" i="94"/>
  <c r="I12" i="94" s="1"/>
  <c r="D198" i="94"/>
  <c r="F198" i="94" s="1"/>
  <c r="D58" i="94"/>
  <c r="F58" i="94" s="1"/>
  <c r="D291" i="94"/>
  <c r="F291" i="94" s="1"/>
  <c r="G232" i="94"/>
  <c r="I232" i="94" s="1"/>
  <c r="D39" i="94"/>
  <c r="F39" i="94" s="1"/>
  <c r="D305" i="94"/>
  <c r="F305" i="94" s="1"/>
  <c r="D213" i="94"/>
  <c r="F213" i="94" s="1"/>
  <c r="D212" i="94"/>
  <c r="F212" i="94" s="1"/>
  <c r="G198" i="94"/>
  <c r="I198" i="94" s="1"/>
  <c r="G58" i="94"/>
  <c r="I58" i="94" s="1"/>
  <c r="D178" i="94"/>
  <c r="F178" i="94" s="1"/>
  <c r="D247" i="94"/>
  <c r="F247" i="94" s="1"/>
  <c r="G23" i="94"/>
  <c r="I23" i="94" s="1"/>
  <c r="D145" i="94"/>
  <c r="F145" i="94" s="1"/>
  <c r="D256" i="94"/>
  <c r="F256" i="94" s="1"/>
  <c r="AB123" i="72"/>
  <c r="AB124" i="50" s="1"/>
  <c r="D113" i="94"/>
  <c r="F113" i="94" s="1"/>
  <c r="D159" i="94"/>
  <c r="F159" i="94" s="1"/>
  <c r="D192" i="94"/>
  <c r="F192" i="94" s="1"/>
  <c r="D309" i="94"/>
  <c r="F309" i="94" s="1"/>
  <c r="D107" i="94"/>
  <c r="F107" i="94" s="1"/>
  <c r="D5" i="94"/>
  <c r="F5" i="94" s="1"/>
  <c r="G231" i="94"/>
  <c r="I231" i="94" s="1"/>
  <c r="D257" i="94"/>
  <c r="F257" i="94" s="1"/>
  <c r="D36" i="94"/>
  <c r="F36" i="94" s="1"/>
  <c r="G214" i="94"/>
  <c r="I214" i="94" s="1"/>
  <c r="D311" i="94"/>
  <c r="F311" i="94" s="1"/>
  <c r="D71" i="94"/>
  <c r="F71" i="94" s="1"/>
  <c r="D175" i="94"/>
  <c r="F175" i="94" s="1"/>
  <c r="D147" i="94"/>
  <c r="F147" i="94" s="1"/>
  <c r="D225" i="94"/>
  <c r="F225" i="94" s="1"/>
  <c r="D306" i="94"/>
  <c r="F306" i="94" s="1"/>
  <c r="G57" i="94"/>
  <c r="I57" i="94" s="1"/>
  <c r="D97" i="94"/>
  <c r="F97" i="94" s="1"/>
  <c r="D310" i="94"/>
  <c r="F310" i="94" s="1"/>
  <c r="D302" i="94"/>
  <c r="F302" i="94" s="1"/>
  <c r="G13" i="94"/>
  <c r="I13" i="94" s="1"/>
  <c r="G86" i="94"/>
  <c r="I86" i="94" s="1"/>
  <c r="D158" i="94"/>
  <c r="F158" i="94" s="1"/>
  <c r="D269" i="94"/>
  <c r="F269" i="94" s="1"/>
  <c r="D38" i="94"/>
  <c r="F38" i="94" s="1"/>
  <c r="AB131" i="72"/>
  <c r="AB132" i="50" s="1"/>
  <c r="D13" i="94"/>
  <c r="F13" i="94" s="1"/>
  <c r="D143" i="94"/>
  <c r="F143" i="94" s="1"/>
  <c r="D140" i="94"/>
  <c r="F140" i="94" s="1"/>
  <c r="AB127" i="72"/>
  <c r="AB128" i="50" s="1"/>
  <c r="D181" i="94"/>
  <c r="F181" i="94" s="1"/>
  <c r="G163" i="94"/>
  <c r="I163" i="94" s="1"/>
  <c r="G257" i="94"/>
  <c r="I257" i="94" s="1"/>
  <c r="D180" i="94"/>
  <c r="F180" i="94" s="1"/>
  <c r="D209" i="94"/>
  <c r="F209" i="94" s="1"/>
  <c r="D100" i="94"/>
  <c r="F100" i="94" s="1"/>
  <c r="AB106" i="50"/>
  <c r="D106" i="89" s="1"/>
  <c r="AB268" i="50"/>
  <c r="D268" i="89" s="1"/>
  <c r="D109" i="94"/>
  <c r="F109" i="94" s="1"/>
  <c r="G181" i="94"/>
  <c r="I181" i="94" s="1"/>
  <c r="D98" i="94"/>
  <c r="F98" i="94" s="1"/>
  <c r="D210" i="94"/>
  <c r="F210" i="94" s="1"/>
  <c r="D231" i="94"/>
  <c r="F231" i="94" s="1"/>
  <c r="D251" i="94"/>
  <c r="F251" i="94" s="1"/>
  <c r="D77" i="94"/>
  <c r="F77" i="94" s="1"/>
  <c r="D87" i="94"/>
  <c r="F87" i="94" s="1"/>
  <c r="D229" i="94"/>
  <c r="F229" i="94" s="1"/>
  <c r="D25" i="94"/>
  <c r="F25" i="94" s="1"/>
  <c r="D106" i="94"/>
  <c r="F106" i="94" s="1"/>
  <c r="D177" i="94"/>
  <c r="F177" i="94" s="1"/>
  <c r="D286" i="94"/>
  <c r="F286" i="94" s="1"/>
  <c r="D227" i="89"/>
  <c r="G259" i="94"/>
  <c r="I259" i="94" s="1"/>
  <c r="G87" i="94"/>
  <c r="I87" i="94" s="1"/>
  <c r="G309" i="94"/>
  <c r="I309" i="94" s="1"/>
  <c r="D89" i="94"/>
  <c r="F89" i="94" s="1"/>
  <c r="D211" i="94"/>
  <c r="F211" i="94" s="1"/>
  <c r="D10" i="94"/>
  <c r="F10" i="94" s="1"/>
  <c r="D228" i="94"/>
  <c r="F228" i="94" s="1"/>
  <c r="G147" i="94"/>
  <c r="I147" i="94" s="1"/>
  <c r="G216" i="94"/>
  <c r="I216" i="94" s="1"/>
  <c r="D162" i="94"/>
  <c r="F162" i="94" s="1"/>
  <c r="D249" i="94"/>
  <c r="F249" i="94" s="1"/>
  <c r="D259" i="94"/>
  <c r="F259" i="94" s="1"/>
  <c r="D163" i="94"/>
  <c r="F163" i="94" s="1"/>
  <c r="D216" i="94"/>
  <c r="F216" i="94" s="1"/>
  <c r="D290" i="94"/>
  <c r="F290" i="94" s="1"/>
  <c r="D255" i="94"/>
  <c r="F255" i="94" s="1"/>
  <c r="D165" i="94"/>
  <c r="F165" i="94" s="1"/>
  <c r="D195" i="94"/>
  <c r="F195" i="94" s="1"/>
  <c r="D248" i="94"/>
  <c r="F248" i="94" s="1"/>
  <c r="D200" i="94"/>
  <c r="F200" i="94" s="1"/>
  <c r="D54" i="94"/>
  <c r="F54" i="94" s="1"/>
  <c r="AB51" i="50"/>
  <c r="D51" i="89" s="1"/>
  <c r="G165" i="94"/>
  <c r="I165" i="94" s="1"/>
  <c r="D57" i="94"/>
  <c r="F57" i="94" s="1"/>
  <c r="D141" i="94"/>
  <c r="F141" i="94" s="1"/>
  <c r="D193" i="94"/>
  <c r="F193" i="94" s="1"/>
  <c r="D226" i="94"/>
  <c r="F226" i="94" s="1"/>
  <c r="D68" i="94"/>
  <c r="F68" i="94" s="1"/>
  <c r="D161" i="94"/>
  <c r="F161" i="94" s="1"/>
  <c r="D99" i="94"/>
  <c r="F99" i="94" s="1"/>
  <c r="D144" i="94"/>
  <c r="F144" i="94" s="1"/>
  <c r="D277" i="94"/>
  <c r="F277" i="94" s="1"/>
  <c r="D86" i="94"/>
  <c r="F86" i="94" s="1"/>
  <c r="AB128" i="72"/>
  <c r="AB129" i="50" s="1"/>
  <c r="AB243" i="72"/>
  <c r="AB244" i="50" s="1"/>
  <c r="D244" i="89" s="1"/>
  <c r="D149" i="94"/>
  <c r="F149" i="94" s="1"/>
  <c r="D70" i="94"/>
  <c r="F70" i="94" s="1"/>
  <c r="D51" i="94"/>
  <c r="F51" i="94" s="1"/>
  <c r="D40" i="94"/>
  <c r="F40" i="94" s="1"/>
  <c r="AB68" i="50"/>
  <c r="D68" i="89" s="1"/>
  <c r="AB104" i="72"/>
  <c r="AB105" i="50" s="1"/>
  <c r="D105" i="89" s="1"/>
  <c r="AB126" i="72"/>
  <c r="AB127" i="50" s="1"/>
  <c r="AB122" i="72"/>
  <c r="AB174" i="50"/>
  <c r="D174" i="89" s="1"/>
  <c r="AB102" i="72"/>
  <c r="AB130" i="72"/>
  <c r="AB131" i="50" s="1"/>
  <c r="G40" i="94"/>
  <c r="I40" i="94" s="1"/>
  <c r="G233" i="94"/>
  <c r="I233" i="94" s="1"/>
  <c r="G310" i="94"/>
  <c r="I310" i="94" s="1"/>
  <c r="D42" i="94"/>
  <c r="F42" i="94" s="1"/>
  <c r="AB103" i="72"/>
  <c r="AB104" i="50" s="1"/>
  <c r="D104" i="89" s="1"/>
  <c r="G113" i="94"/>
  <c r="I113" i="94" s="1"/>
  <c r="G42" i="94"/>
  <c r="I42" i="94" s="1"/>
  <c r="D26" i="94"/>
  <c r="F26" i="94" s="1"/>
  <c r="D268" i="94"/>
  <c r="F268" i="94" s="1"/>
  <c r="D176" i="94"/>
  <c r="F176" i="94" s="1"/>
  <c r="D233" i="94"/>
  <c r="F233" i="94" s="1"/>
  <c r="D11" i="94"/>
  <c r="F11" i="94" s="1"/>
  <c r="D35" i="94"/>
  <c r="F35" i="94" s="1"/>
  <c r="AB242" i="72"/>
  <c r="AB243" i="50" s="1"/>
  <c r="D243" i="89" s="1"/>
  <c r="AB129" i="72"/>
  <c r="AB130" i="50" s="1"/>
  <c r="AB241" i="72"/>
  <c r="AB124" i="72"/>
  <c r="AB125" i="50" s="1"/>
  <c r="G11" i="94"/>
  <c r="I11" i="94" s="1"/>
  <c r="D174" i="94"/>
  <c r="F174" i="94" s="1"/>
  <c r="D8" i="94"/>
  <c r="F8" i="94" s="1"/>
  <c r="D227" i="94"/>
  <c r="F227" i="94" s="1"/>
  <c r="D217" i="94"/>
  <c r="F217" i="94" s="1"/>
  <c r="D293" i="94"/>
  <c r="F293" i="94" s="1"/>
  <c r="D294" i="94"/>
  <c r="F294" i="94" s="1"/>
  <c r="D292" i="94"/>
  <c r="F292" i="94" s="1"/>
  <c r="D191" i="94"/>
  <c r="F191" i="94" s="1"/>
  <c r="AB11" i="78"/>
  <c r="D177" i="89"/>
  <c r="D192" i="89"/>
  <c r="D147" i="89"/>
  <c r="D199" i="89"/>
  <c r="D308" i="89"/>
  <c r="D275" i="89"/>
  <c r="D197" i="89"/>
  <c r="D183" i="89"/>
  <c r="D88" i="89"/>
  <c r="D76" i="89"/>
  <c r="D115" i="89"/>
  <c r="D165" i="89"/>
  <c r="D214" i="89"/>
  <c r="G43" i="94"/>
  <c r="I43" i="94" s="1"/>
  <c r="D43" i="89"/>
  <c r="D148" i="89"/>
  <c r="D149" i="89"/>
  <c r="D14" i="89"/>
  <c r="D60" i="89"/>
  <c r="D114" i="89"/>
  <c r="D164" i="89"/>
  <c r="D74" i="89"/>
  <c r="D163" i="89"/>
  <c r="D260" i="89"/>
  <c r="D113" i="89"/>
  <c r="D180" i="89"/>
  <c r="D12" i="89"/>
  <c r="D87" i="89"/>
  <c r="D24" i="89"/>
  <c r="D58" i="89"/>
  <c r="D231" i="89"/>
  <c r="D75" i="89"/>
  <c r="D40" i="89"/>
  <c r="D258" i="89"/>
  <c r="D277" i="89"/>
  <c r="D86" i="89"/>
  <c r="D11" i="89"/>
  <c r="D182" i="89"/>
  <c r="D257" i="89"/>
  <c r="D311" i="89"/>
  <c r="D25" i="89"/>
  <c r="D216" i="89"/>
  <c r="D274" i="89"/>
  <c r="D291" i="89"/>
  <c r="D23" i="89"/>
  <c r="D112" i="89"/>
  <c r="D181" i="89"/>
  <c r="D166" i="89"/>
  <c r="D259" i="89"/>
  <c r="D233" i="89"/>
  <c r="D309" i="89"/>
  <c r="D59" i="89"/>
  <c r="D200" i="89"/>
  <c r="D234" i="89"/>
  <c r="D77" i="89"/>
  <c r="D57" i="89"/>
  <c r="D276" i="89"/>
  <c r="D13" i="89"/>
  <c r="D89" i="89"/>
  <c r="D42" i="89"/>
  <c r="D215" i="89"/>
  <c r="D26" i="89"/>
  <c r="D146" i="89"/>
  <c r="D212" i="89"/>
  <c r="D41" i="89"/>
  <c r="D310" i="89"/>
  <c r="D198" i="89"/>
  <c r="D232" i="89"/>
  <c r="D55" i="89"/>
  <c r="G292" i="94"/>
  <c r="I292" i="94" s="1"/>
  <c r="G293" i="94"/>
  <c r="I293" i="94" s="1"/>
  <c r="AD128" i="72"/>
  <c r="AD129" i="50" s="1"/>
  <c r="AD125" i="72"/>
  <c r="AD126" i="50" s="1"/>
  <c r="AD131" i="72"/>
  <c r="AD132" i="50" s="1"/>
  <c r="AD130" i="72"/>
  <c r="AD131" i="50" s="1"/>
  <c r="AD127" i="72"/>
  <c r="AD128" i="50" s="1"/>
  <c r="AD123" i="72"/>
  <c r="AD124" i="50" s="1"/>
  <c r="AD129" i="72"/>
  <c r="AD130" i="50" s="1"/>
  <c r="AD122" i="72"/>
  <c r="AD123" i="50" s="1"/>
  <c r="AD124" i="72"/>
  <c r="AD125" i="50" s="1"/>
  <c r="AD126" i="72"/>
  <c r="AD127" i="50" s="1"/>
  <c r="G289" i="94"/>
  <c r="I289" i="94" s="1"/>
  <c r="F71" i="89"/>
  <c r="F247" i="89"/>
  <c r="F210" i="89"/>
  <c r="F38" i="89"/>
  <c r="F271" i="89"/>
  <c r="F179" i="89"/>
  <c r="F37" i="89"/>
  <c r="F161" i="89"/>
  <c r="F52" i="89"/>
  <c r="F209" i="89"/>
  <c r="F175" i="89"/>
  <c r="F254" i="89"/>
  <c r="F273" i="89"/>
  <c r="G246" i="94"/>
  <c r="I246" i="94" s="1"/>
  <c r="F246" i="89"/>
  <c r="F108" i="89"/>
  <c r="F229" i="89"/>
  <c r="F253" i="89"/>
  <c r="F193" i="89"/>
  <c r="F145" i="89"/>
  <c r="F245" i="89"/>
  <c r="F248" i="89"/>
  <c r="F39" i="89"/>
  <c r="F196" i="89"/>
  <c r="F286" i="89"/>
  <c r="F289" i="89"/>
  <c r="F211" i="89"/>
  <c r="F54" i="89"/>
  <c r="F36" i="89"/>
  <c r="F272" i="89"/>
  <c r="F270" i="89"/>
  <c r="F195" i="89"/>
  <c r="F288" i="89"/>
  <c r="F73" i="89"/>
  <c r="F98" i="89"/>
  <c r="F10" i="89"/>
  <c r="F252" i="89"/>
  <c r="F107" i="89"/>
  <c r="F72" i="89"/>
  <c r="F56" i="89"/>
  <c r="F303" i="89"/>
  <c r="F160" i="89"/>
  <c r="F304" i="89"/>
  <c r="F249" i="89"/>
  <c r="F99" i="89"/>
  <c r="F290" i="89"/>
  <c r="F70" i="89"/>
  <c r="F307" i="89"/>
  <c r="F53" i="89"/>
  <c r="F35" i="89"/>
  <c r="F230" i="89"/>
  <c r="F306" i="89"/>
  <c r="F255" i="89"/>
  <c r="F9" i="89"/>
  <c r="F269" i="89"/>
  <c r="F162" i="89"/>
  <c r="F69" i="89"/>
  <c r="F101" i="89"/>
  <c r="F194" i="89"/>
  <c r="F287" i="89"/>
  <c r="F158" i="89"/>
  <c r="F226" i="89"/>
  <c r="F143" i="89"/>
  <c r="F305" i="89"/>
  <c r="F213" i="89"/>
  <c r="F256" i="89"/>
  <c r="F144" i="89"/>
  <c r="G69" i="94"/>
  <c r="I69" i="94" s="1"/>
  <c r="G14" i="94"/>
  <c r="I14" i="94" s="1"/>
  <c r="G234" i="94"/>
  <c r="I234" i="94" s="1"/>
  <c r="G60" i="94"/>
  <c r="I60" i="94" s="1"/>
  <c r="G26" i="94"/>
  <c r="I26" i="94" s="1"/>
  <c r="G166" i="94"/>
  <c r="I166" i="94" s="1"/>
  <c r="G277" i="94"/>
  <c r="I277" i="94" s="1"/>
  <c r="G183" i="94"/>
  <c r="I183" i="94" s="1"/>
  <c r="G311" i="94"/>
  <c r="I311" i="94" s="1"/>
  <c r="G89" i="94"/>
  <c r="I89" i="94" s="1"/>
  <c r="G77" i="94"/>
  <c r="I77" i="94" s="1"/>
  <c r="G200" i="94"/>
  <c r="I200" i="94" s="1"/>
  <c r="G149" i="94"/>
  <c r="I149" i="94" s="1"/>
  <c r="G260" i="94"/>
  <c r="I260" i="94" s="1"/>
  <c r="G115" i="94"/>
  <c r="I115" i="94" s="1"/>
  <c r="AB8" i="78"/>
  <c r="AC8" i="78" s="1"/>
  <c r="F97" i="89" l="1"/>
  <c r="G245" i="94"/>
  <c r="I245" i="94" s="1"/>
  <c r="G254" i="94"/>
  <c r="I254" i="94" s="1"/>
  <c r="G160" i="94"/>
  <c r="I160" i="94" s="1"/>
  <c r="G307" i="94"/>
  <c r="I307" i="94" s="1"/>
  <c r="G271" i="94"/>
  <c r="I271" i="94" s="1"/>
  <c r="G253" i="94"/>
  <c r="I253" i="94" s="1"/>
  <c r="F22" i="89"/>
  <c r="F140" i="89"/>
  <c r="F85" i="89"/>
  <c r="F285" i="89"/>
  <c r="G194" i="94"/>
  <c r="I194" i="94" s="1"/>
  <c r="F302" i="89"/>
  <c r="F228" i="89"/>
  <c r="G34" i="94"/>
  <c r="I34" i="94" s="1"/>
  <c r="G6" i="94"/>
  <c r="I6" i="94" s="1"/>
  <c r="F251" i="89"/>
  <c r="G208" i="94"/>
  <c r="I208" i="94" s="1"/>
  <c r="D103" i="94"/>
  <c r="F103" i="94" s="1"/>
  <c r="AC102" i="72"/>
  <c r="AC103" i="50" s="1"/>
  <c r="G103" i="89" s="1"/>
  <c r="AC103" i="72"/>
  <c r="AC104" i="50" s="1"/>
  <c r="G104" i="89" s="1"/>
  <c r="AC104" i="72"/>
  <c r="AC105" i="50" s="1"/>
  <c r="G105" i="89" s="1"/>
  <c r="AB242" i="50"/>
  <c r="D242" i="89" s="1"/>
  <c r="AC241" i="72"/>
  <c r="AC242" i="50" s="1"/>
  <c r="G242" i="89" s="1"/>
  <c r="AC243" i="72"/>
  <c r="AC244" i="50" s="1"/>
  <c r="G244" i="89" s="1"/>
  <c r="AC242" i="72"/>
  <c r="AC243" i="50" s="1"/>
  <c r="G243" i="89" s="1"/>
  <c r="G7" i="94"/>
  <c r="I7" i="94" s="1"/>
  <c r="G55" i="94"/>
  <c r="I55" i="94" s="1"/>
  <c r="G302" i="94"/>
  <c r="I302" i="94" s="1"/>
  <c r="G159" i="94"/>
  <c r="I159" i="94" s="1"/>
  <c r="G212" i="94"/>
  <c r="I212" i="94" s="1"/>
  <c r="G285" i="94"/>
  <c r="I285" i="94" s="1"/>
  <c r="G175" i="94"/>
  <c r="I175" i="94" s="1"/>
  <c r="G272" i="94"/>
  <c r="I272" i="94" s="1"/>
  <c r="G304" i="94"/>
  <c r="I304" i="94" s="1"/>
  <c r="G213" i="94"/>
  <c r="I213" i="94" s="1"/>
  <c r="G225" i="94"/>
  <c r="I225" i="94" s="1"/>
  <c r="G158" i="94"/>
  <c r="I158" i="94" s="1"/>
  <c r="G98" i="94"/>
  <c r="I98" i="94" s="1"/>
  <c r="F34" i="89"/>
  <c r="G111" i="94"/>
  <c r="I111" i="94" s="1"/>
  <c r="G142" i="94"/>
  <c r="I142" i="94" s="1"/>
  <c r="G85" i="94"/>
  <c r="I85" i="94" s="1"/>
  <c r="G269" i="94"/>
  <c r="I269" i="94" s="1"/>
  <c r="G288" i="94"/>
  <c r="I288" i="94" s="1"/>
  <c r="G157" i="94"/>
  <c r="I157" i="94" s="1"/>
  <c r="G303" i="94"/>
  <c r="I303" i="94" s="1"/>
  <c r="G22" i="94"/>
  <c r="I22" i="94" s="1"/>
  <c r="G178" i="94"/>
  <c r="I178" i="94" s="1"/>
  <c r="G270" i="94"/>
  <c r="I270" i="94" s="1"/>
  <c r="J246" i="94"/>
  <c r="L246" i="94" s="1"/>
  <c r="M246" i="94" s="1"/>
  <c r="G36" i="94"/>
  <c r="I36" i="94" s="1"/>
  <c r="G252" i="94"/>
  <c r="I252" i="94" s="1"/>
  <c r="G177" i="94"/>
  <c r="I177" i="94" s="1"/>
  <c r="G230" i="94"/>
  <c r="I230" i="94" s="1"/>
  <c r="G145" i="94"/>
  <c r="I145" i="94" s="1"/>
  <c r="G179" i="94"/>
  <c r="I179" i="94" s="1"/>
  <c r="G72" i="94"/>
  <c r="I72" i="94" s="1"/>
  <c r="G5" i="94"/>
  <c r="I5" i="94" s="1"/>
  <c r="G248" i="94"/>
  <c r="I248" i="94" s="1"/>
  <c r="G196" i="94"/>
  <c r="I196" i="94" s="1"/>
  <c r="G247" i="94"/>
  <c r="I247" i="94" s="1"/>
  <c r="D104" i="94"/>
  <c r="F104" i="94" s="1"/>
  <c r="G256" i="94"/>
  <c r="I256" i="94" s="1"/>
  <c r="G305" i="94"/>
  <c r="I305" i="94" s="1"/>
  <c r="F225" i="89"/>
  <c r="G143" i="94"/>
  <c r="I143" i="94" s="1"/>
  <c r="G227" i="94"/>
  <c r="I227" i="94" s="1"/>
  <c r="F106" i="89"/>
  <c r="G38" i="94"/>
  <c r="I38" i="94" s="1"/>
  <c r="G71" i="94"/>
  <c r="I71" i="94" s="1"/>
  <c r="D242" i="94"/>
  <c r="F242" i="94" s="1"/>
  <c r="AB103" i="50"/>
  <c r="D103" i="89" s="1"/>
  <c r="G107" i="94"/>
  <c r="I107" i="94" s="1"/>
  <c r="G10" i="94"/>
  <c r="I10" i="94" s="1"/>
  <c r="G174" i="94"/>
  <c r="I174" i="94" s="1"/>
  <c r="G97" i="94"/>
  <c r="I97" i="94" s="1"/>
  <c r="G209" i="94"/>
  <c r="I209" i="94" s="1"/>
  <c r="G140" i="94"/>
  <c r="I140" i="94" s="1"/>
  <c r="J98" i="94"/>
  <c r="L98" i="94" s="1"/>
  <c r="M98" i="94" s="1"/>
  <c r="F68" i="89"/>
  <c r="G54" i="94"/>
  <c r="I54" i="94" s="1"/>
  <c r="G68" i="94"/>
  <c r="I68" i="94" s="1"/>
  <c r="J245" i="94"/>
  <c r="L245" i="94" s="1"/>
  <c r="M245" i="94" s="1"/>
  <c r="G306" i="94"/>
  <c r="I306" i="94" s="1"/>
  <c r="F227" i="89"/>
  <c r="J97" i="94"/>
  <c r="L97" i="94" s="1"/>
  <c r="M97" i="94" s="1"/>
  <c r="G228" i="94"/>
  <c r="I228" i="94" s="1"/>
  <c r="G195" i="94"/>
  <c r="I195" i="94" s="1"/>
  <c r="F51" i="89"/>
  <c r="J101" i="94"/>
  <c r="L101" i="94" s="1"/>
  <c r="M101" i="94" s="1"/>
  <c r="G268" i="94"/>
  <c r="I268" i="94" s="1"/>
  <c r="D243" i="94"/>
  <c r="F243" i="94" s="1"/>
  <c r="G8" i="94"/>
  <c r="I8" i="94" s="1"/>
  <c r="G251" i="94"/>
  <c r="I251" i="94" s="1"/>
  <c r="G286" i="94"/>
  <c r="I286" i="94" s="1"/>
  <c r="G106" i="94"/>
  <c r="I106" i="94" s="1"/>
  <c r="D105" i="94"/>
  <c r="F105" i="94" s="1"/>
  <c r="G141" i="94"/>
  <c r="I141" i="94" s="1"/>
  <c r="J248" i="94"/>
  <c r="L248" i="94" s="1"/>
  <c r="M248" i="94" s="1"/>
  <c r="D244" i="94"/>
  <c r="F244" i="94" s="1"/>
  <c r="F268" i="89"/>
  <c r="G70" i="94"/>
  <c r="I70" i="94" s="1"/>
  <c r="G144" i="94"/>
  <c r="I144" i="94" s="1"/>
  <c r="J100" i="94"/>
  <c r="L100" i="94" s="1"/>
  <c r="M100" i="94" s="1"/>
  <c r="G99" i="94"/>
  <c r="I99" i="94" s="1"/>
  <c r="J99" i="94"/>
  <c r="L99" i="94" s="1"/>
  <c r="M99" i="94" s="1"/>
  <c r="G226" i="94"/>
  <c r="I226" i="94" s="1"/>
  <c r="G51" i="94"/>
  <c r="I51" i="94" s="1"/>
  <c r="G290" i="94"/>
  <c r="I290" i="94" s="1"/>
  <c r="F174" i="89"/>
  <c r="G176" i="94"/>
  <c r="I176" i="94" s="1"/>
  <c r="J247" i="94"/>
  <c r="K247" i="94" s="1"/>
  <c r="G161" i="94"/>
  <c r="I161" i="94" s="1"/>
  <c r="G193" i="94"/>
  <c r="I193" i="94" s="1"/>
  <c r="J249" i="94"/>
  <c r="L249" i="94" s="1"/>
  <c r="M249" i="94" s="1"/>
  <c r="AB123" i="50"/>
  <c r="D123" i="89" s="1"/>
  <c r="F192" i="89"/>
  <c r="G191" i="94"/>
  <c r="I191" i="94" s="1"/>
  <c r="F163" i="89"/>
  <c r="D123" i="94"/>
  <c r="F123" i="94" s="1"/>
  <c r="D130" i="94"/>
  <c r="F130" i="94" s="1"/>
  <c r="G130" i="94"/>
  <c r="I130" i="94" s="1"/>
  <c r="D129" i="94"/>
  <c r="F129" i="94" s="1"/>
  <c r="D124" i="94"/>
  <c r="F124" i="94" s="1"/>
  <c r="D124" i="89"/>
  <c r="D126" i="94"/>
  <c r="F126" i="94" s="1"/>
  <c r="D126" i="89"/>
  <c r="D128" i="94"/>
  <c r="F128" i="94" s="1"/>
  <c r="D128" i="89"/>
  <c r="D131" i="94"/>
  <c r="F131" i="94" s="1"/>
  <c r="D131" i="89"/>
  <c r="D127" i="94"/>
  <c r="F127" i="94" s="1"/>
  <c r="D127" i="89"/>
  <c r="D132" i="94"/>
  <c r="F132" i="94" s="1"/>
  <c r="D125" i="94"/>
  <c r="F125" i="94" s="1"/>
  <c r="D125" i="89"/>
  <c r="F88" i="89"/>
  <c r="F310" i="89"/>
  <c r="F13" i="89"/>
  <c r="F216" i="89"/>
  <c r="F58" i="89"/>
  <c r="F180" i="89"/>
  <c r="F214" i="89"/>
  <c r="F215" i="89"/>
  <c r="F276" i="89"/>
  <c r="F200" i="89"/>
  <c r="F259" i="89"/>
  <c r="F25" i="89"/>
  <c r="F24" i="89"/>
  <c r="F308" i="89"/>
  <c r="F41" i="89"/>
  <c r="F11" i="89"/>
  <c r="F164" i="89"/>
  <c r="F183" i="89"/>
  <c r="F42" i="89"/>
  <c r="F57" i="89"/>
  <c r="F59" i="89"/>
  <c r="F291" i="89"/>
  <c r="F86" i="89"/>
  <c r="F75" i="89"/>
  <c r="F87" i="89"/>
  <c r="F114" i="89"/>
  <c r="F199" i="89"/>
  <c r="F232" i="89"/>
  <c r="F311" i="89"/>
  <c r="F260" i="89"/>
  <c r="F148" i="89"/>
  <c r="F115" i="89"/>
  <c r="F147" i="89"/>
  <c r="F146" i="89"/>
  <c r="F274" i="89"/>
  <c r="F257" i="89"/>
  <c r="F231" i="89"/>
  <c r="F197" i="89"/>
  <c r="F89" i="89"/>
  <c r="F77" i="89"/>
  <c r="F309" i="89"/>
  <c r="F181" i="89"/>
  <c r="F277" i="89"/>
  <c r="F12" i="89"/>
  <c r="F60" i="89"/>
  <c r="F275" i="89"/>
  <c r="F198" i="89"/>
  <c r="F26" i="89"/>
  <c r="F234" i="89"/>
  <c r="F233" i="89"/>
  <c r="F112" i="89"/>
  <c r="F182" i="89"/>
  <c r="F258" i="89"/>
  <c r="F74" i="89"/>
  <c r="F14" i="89"/>
  <c r="F76" i="89"/>
  <c r="F212" i="89"/>
  <c r="F177" i="89"/>
  <c r="F208" i="89"/>
  <c r="H248" i="89"/>
  <c r="H249" i="89"/>
  <c r="D292" i="89"/>
  <c r="H97" i="89"/>
  <c r="H98" i="89"/>
  <c r="D293" i="89"/>
  <c r="F191" i="89"/>
  <c r="H245" i="89"/>
  <c r="H247" i="89"/>
  <c r="H101" i="89"/>
  <c r="F55" i="89"/>
  <c r="D217" i="89"/>
  <c r="H246" i="89"/>
  <c r="H99" i="89"/>
  <c r="H100" i="89"/>
  <c r="D294" i="89"/>
  <c r="G217" i="94"/>
  <c r="I217" i="94" s="1"/>
  <c r="G294" i="94"/>
  <c r="I294" i="94" s="1"/>
  <c r="D132" i="89"/>
  <c r="F5" i="89"/>
  <c r="F7" i="89"/>
  <c r="F159" i="89"/>
  <c r="F110" i="89"/>
  <c r="F178" i="89"/>
  <c r="F141" i="89"/>
  <c r="F6" i="89"/>
  <c r="F100" i="89"/>
  <c r="F176" i="89"/>
  <c r="F40" i="89"/>
  <c r="F149" i="89"/>
  <c r="F23" i="89"/>
  <c r="F165" i="89"/>
  <c r="F243" i="89"/>
  <c r="F113" i="89"/>
  <c r="F109" i="89"/>
  <c r="F244" i="89"/>
  <c r="F8" i="89"/>
  <c r="F166" i="89"/>
  <c r="F142" i="89"/>
  <c r="F43" i="89"/>
  <c r="F111" i="89"/>
  <c r="F157" i="89"/>
  <c r="G108" i="94"/>
  <c r="I108" i="94" s="1"/>
  <c r="G162" i="94"/>
  <c r="I162" i="94" s="1"/>
  <c r="G192" i="94"/>
  <c r="I192" i="94" s="1"/>
  <c r="G211" i="94"/>
  <c r="I211" i="94" s="1"/>
  <c r="G255" i="94"/>
  <c r="I255" i="94" s="1"/>
  <c r="G39" i="94"/>
  <c r="I39" i="94" s="1"/>
  <c r="G210" i="94"/>
  <c r="I210" i="94" s="1"/>
  <c r="G110" i="94"/>
  <c r="I110" i="94" s="1"/>
  <c r="G56" i="94"/>
  <c r="I56" i="94" s="1"/>
  <c r="G73" i="94"/>
  <c r="I73" i="94" s="1"/>
  <c r="G52" i="94"/>
  <c r="I52" i="94" s="1"/>
  <c r="G287" i="94"/>
  <c r="I287" i="94" s="1"/>
  <c r="G53" i="94"/>
  <c r="I53" i="94" s="1"/>
  <c r="G9" i="94"/>
  <c r="I9" i="94" s="1"/>
  <c r="G100" i="94"/>
  <c r="I100" i="94" s="1"/>
  <c r="G35" i="94"/>
  <c r="I35" i="94" s="1"/>
  <c r="G273" i="94"/>
  <c r="I273" i="94" s="1"/>
  <c r="G37" i="94"/>
  <c r="I37" i="94" s="1"/>
  <c r="AC6" i="78"/>
  <c r="G249" i="94"/>
  <c r="I249" i="94" s="1"/>
  <c r="G109" i="94"/>
  <c r="I109" i="94" s="1"/>
  <c r="G229" i="94"/>
  <c r="I229" i="94" s="1"/>
  <c r="G101" i="94"/>
  <c r="I101" i="94" s="1"/>
  <c r="AC7" i="78"/>
  <c r="V233" i="78" l="1"/>
  <c r="AD249" i="72" s="1"/>
  <c r="V102" i="78"/>
  <c r="AD101" i="72" s="1"/>
  <c r="G103" i="94"/>
  <c r="I103" i="94" s="1"/>
  <c r="F242" i="89"/>
  <c r="J104" i="94"/>
  <c r="L104" i="94" s="1"/>
  <c r="M104" i="94" s="1"/>
  <c r="K97" i="94"/>
  <c r="K246" i="94"/>
  <c r="J103" i="94"/>
  <c r="L103" i="94" s="1"/>
  <c r="M103" i="94" s="1"/>
  <c r="J243" i="94"/>
  <c r="L243" i="94" s="1"/>
  <c r="M243" i="94" s="1"/>
  <c r="G242" i="94"/>
  <c r="I242" i="94" s="1"/>
  <c r="J244" i="94"/>
  <c r="L244" i="94" s="1"/>
  <c r="M244" i="94" s="1"/>
  <c r="K248" i="94"/>
  <c r="L247" i="94"/>
  <c r="M247" i="94" s="1"/>
  <c r="K245" i="94"/>
  <c r="K99" i="94"/>
  <c r="K98" i="94"/>
  <c r="G243" i="94"/>
  <c r="I243" i="94" s="1"/>
  <c r="J105" i="94"/>
  <c r="L105" i="94" s="1"/>
  <c r="M105" i="94" s="1"/>
  <c r="K100" i="94"/>
  <c r="J242" i="94"/>
  <c r="L242" i="94" s="1"/>
  <c r="M242" i="94" s="1"/>
  <c r="K249" i="94"/>
  <c r="K101" i="94"/>
  <c r="G123" i="94"/>
  <c r="I123" i="94" s="1"/>
  <c r="G126" i="94"/>
  <c r="I126" i="94" s="1"/>
  <c r="G124" i="94"/>
  <c r="I124" i="94" s="1"/>
  <c r="G127" i="94"/>
  <c r="I127" i="94" s="1"/>
  <c r="G125" i="94"/>
  <c r="I125" i="94" s="1"/>
  <c r="G128" i="94"/>
  <c r="I128" i="94" s="1"/>
  <c r="F217" i="89"/>
  <c r="F292" i="89"/>
  <c r="F293" i="89"/>
  <c r="F294" i="89"/>
  <c r="H103" i="89"/>
  <c r="H242" i="89"/>
  <c r="H244" i="89"/>
  <c r="H105" i="89"/>
  <c r="H243" i="89"/>
  <c r="H104" i="89"/>
  <c r="D130" i="89"/>
  <c r="D129" i="89"/>
  <c r="G129" i="94"/>
  <c r="I129" i="94" s="1"/>
  <c r="G131" i="94"/>
  <c r="I131" i="94" s="1"/>
  <c r="G132" i="94"/>
  <c r="I132" i="94" s="1"/>
  <c r="F131" i="89"/>
  <c r="F128" i="89"/>
  <c r="F103" i="89"/>
  <c r="F126" i="89"/>
  <c r="F105" i="89"/>
  <c r="F104" i="89"/>
  <c r="F124" i="89"/>
  <c r="G244" i="94"/>
  <c r="I244" i="94" s="1"/>
  <c r="G104" i="94"/>
  <c r="I104" i="94" s="1"/>
  <c r="G105" i="94"/>
  <c r="I105" i="94" s="1"/>
  <c r="A5" i="50"/>
  <c r="B1" i="50" s="1"/>
  <c r="AD250" i="50" l="1"/>
  <c r="G250" i="89" s="1"/>
  <c r="D250" i="94"/>
  <c r="F250" i="94" s="1"/>
  <c r="J250" i="94"/>
  <c r="K250" i="94" s="1"/>
  <c r="AD102" i="50"/>
  <c r="D102" i="94"/>
  <c r="J102" i="94"/>
  <c r="L102" i="94" s="1"/>
  <c r="M102" i="94" s="1"/>
  <c r="K104" i="94"/>
  <c r="K242" i="94"/>
  <c r="K103" i="94"/>
  <c r="K243" i="94"/>
  <c r="K244" i="94"/>
  <c r="K105" i="94"/>
  <c r="F129" i="89"/>
  <c r="F132" i="89"/>
  <c r="F127" i="89"/>
  <c r="F130" i="89"/>
  <c r="F125" i="89"/>
  <c r="F123" i="89"/>
  <c r="D250" i="89" l="1"/>
  <c r="L250" i="94"/>
  <c r="M250" i="94" s="1"/>
  <c r="G250" i="94"/>
  <c r="I250" i="94" s="1"/>
  <c r="K102" i="94"/>
  <c r="H250" i="89"/>
  <c r="D102" i="89"/>
  <c r="G102" i="89"/>
  <c r="F102" i="94"/>
  <c r="G102" i="94"/>
  <c r="I102" i="94" s="1"/>
  <c r="F250" i="89" l="1"/>
  <c r="H102" i="89"/>
  <c r="F102" i="89"/>
  <c r="R318" i="94" l="1"/>
  <c r="R317" i="94"/>
  <c r="R316" i="94"/>
  <c r="R315" i="94"/>
  <c r="R314" i="94"/>
  <c r="R313" i="94"/>
  <c r="R312" i="94"/>
  <c r="M116" i="89" l="1"/>
  <c r="R116" i="94"/>
  <c r="M151" i="89"/>
  <c r="R151" i="94"/>
  <c r="M186" i="89"/>
  <c r="R186" i="94"/>
  <c r="M170" i="89"/>
  <c r="R170" i="94"/>
  <c r="M205" i="89"/>
  <c r="R205" i="94"/>
  <c r="M171" i="89"/>
  <c r="R171" i="94"/>
  <c r="M155" i="89"/>
  <c r="R155" i="94"/>
  <c r="M122" i="89"/>
  <c r="R122" i="94"/>
  <c r="M295" i="89"/>
  <c r="R295" i="94"/>
  <c r="M219" i="89"/>
  <c r="R219" i="94"/>
  <c r="M29" i="89"/>
  <c r="R29" i="94"/>
  <c r="M221" i="89"/>
  <c r="R221" i="94"/>
  <c r="M82" i="89"/>
  <c r="R82" i="94"/>
  <c r="M282" i="89"/>
  <c r="R282" i="94"/>
  <c r="M48" i="89"/>
  <c r="R48" i="94"/>
  <c r="M19" i="89"/>
  <c r="R19" i="94"/>
  <c r="M283" i="89"/>
  <c r="R283" i="94"/>
  <c r="M84" i="89"/>
  <c r="R84" i="94"/>
  <c r="M284" i="89"/>
  <c r="R284" i="94"/>
  <c r="M50" i="89"/>
  <c r="R50" i="94"/>
  <c r="M21" i="89"/>
  <c r="R21" i="94"/>
  <c r="M168" i="89"/>
  <c r="R168" i="94"/>
  <c r="M118" i="89"/>
  <c r="R118" i="94"/>
  <c r="M189" i="89"/>
  <c r="R189" i="94"/>
  <c r="M90" i="89"/>
  <c r="R90" i="94"/>
  <c r="M15" i="89"/>
  <c r="R15" i="94"/>
  <c r="M45" i="89"/>
  <c r="R45" i="94"/>
  <c r="M280" i="89"/>
  <c r="R280" i="94"/>
  <c r="M47" i="89"/>
  <c r="R47" i="94"/>
  <c r="M32" i="89"/>
  <c r="R32" i="94"/>
  <c r="M201" i="89"/>
  <c r="R201" i="94"/>
  <c r="M64" i="89"/>
  <c r="R64" i="94"/>
  <c r="M65" i="89"/>
  <c r="R65" i="94"/>
  <c r="M120" i="89"/>
  <c r="R120" i="94"/>
  <c r="M190" i="89"/>
  <c r="R190" i="94"/>
  <c r="M67" i="89"/>
  <c r="R67" i="94"/>
  <c r="M261" i="89"/>
  <c r="R261" i="94"/>
  <c r="M296" i="89"/>
  <c r="R296" i="94"/>
  <c r="M220" i="89"/>
  <c r="R220" i="94"/>
  <c r="M298" i="89"/>
  <c r="R298" i="94"/>
  <c r="M83" i="89"/>
  <c r="R83" i="94"/>
  <c r="M150" i="89"/>
  <c r="R150" i="94"/>
  <c r="M62" i="89"/>
  <c r="R62" i="94"/>
  <c r="M203" i="89"/>
  <c r="R203" i="94"/>
  <c r="M187" i="89"/>
  <c r="R187" i="94"/>
  <c r="M121" i="89"/>
  <c r="R121" i="94"/>
  <c r="M78" i="89"/>
  <c r="R78" i="94"/>
  <c r="M91" i="89"/>
  <c r="R91" i="94"/>
  <c r="M16" i="89"/>
  <c r="R16" i="94"/>
  <c r="M46" i="89"/>
  <c r="R46" i="94"/>
  <c r="M93" i="89"/>
  <c r="R93" i="94"/>
  <c r="M18" i="89"/>
  <c r="R18" i="94"/>
  <c r="M266" i="89"/>
  <c r="R266" i="94"/>
  <c r="M167" i="89"/>
  <c r="R167" i="94"/>
  <c r="M185" i="89"/>
  <c r="R185" i="94"/>
  <c r="M152" i="89"/>
  <c r="R152" i="94"/>
  <c r="M119" i="89"/>
  <c r="R119" i="94"/>
  <c r="M188" i="89"/>
  <c r="R188" i="94"/>
  <c r="M172" i="89"/>
  <c r="R172" i="94"/>
  <c r="M156" i="89"/>
  <c r="R156" i="94"/>
  <c r="M96" i="89"/>
  <c r="R96" i="94"/>
  <c r="M27" i="89"/>
  <c r="R27" i="94"/>
  <c r="M262" i="89"/>
  <c r="R262" i="94"/>
  <c r="M297" i="89"/>
  <c r="R297" i="94"/>
  <c r="M264" i="89"/>
  <c r="R264" i="94"/>
  <c r="M299" i="89"/>
  <c r="R299" i="94"/>
  <c r="M265" i="89"/>
  <c r="R265" i="94"/>
  <c r="M31" i="89"/>
  <c r="R31" i="94"/>
  <c r="M222" i="89"/>
  <c r="R222" i="94"/>
  <c r="M20" i="89"/>
  <c r="R20" i="94"/>
  <c r="M301" i="89"/>
  <c r="R301" i="94"/>
  <c r="M267" i="89"/>
  <c r="R267" i="94"/>
  <c r="M33" i="89"/>
  <c r="R33" i="94"/>
  <c r="M224" i="89"/>
  <c r="R224" i="94"/>
  <c r="M117" i="89"/>
  <c r="R117" i="94"/>
  <c r="M169" i="89"/>
  <c r="R169" i="94"/>
  <c r="M94" i="89"/>
  <c r="R94" i="94"/>
  <c r="M278" i="89"/>
  <c r="R278" i="94"/>
  <c r="M79" i="89"/>
  <c r="R79" i="94"/>
  <c r="M92" i="89"/>
  <c r="R92" i="94"/>
  <c r="M17" i="89"/>
  <c r="R17" i="94"/>
  <c r="M81" i="89"/>
  <c r="R81" i="94"/>
  <c r="M300" i="89"/>
  <c r="R300" i="94"/>
  <c r="M61" i="89"/>
  <c r="R61" i="94"/>
  <c r="M95" i="89"/>
  <c r="R95" i="94"/>
  <c r="M204" i="89"/>
  <c r="R204" i="94"/>
  <c r="M154" i="89"/>
  <c r="R154" i="94"/>
  <c r="M206" i="89"/>
  <c r="R206" i="94"/>
  <c r="M66" i="89"/>
  <c r="R66" i="94"/>
  <c r="M173" i="89"/>
  <c r="R173" i="94"/>
  <c r="M207" i="89"/>
  <c r="R207" i="94"/>
  <c r="M218" i="89"/>
  <c r="R218" i="94"/>
  <c r="M28" i="89"/>
  <c r="R28" i="94"/>
  <c r="M263" i="89"/>
  <c r="R263" i="94"/>
  <c r="M30" i="89"/>
  <c r="R30" i="94"/>
  <c r="M49" i="89"/>
  <c r="R49" i="94"/>
  <c r="M184" i="89"/>
  <c r="R184" i="94"/>
  <c r="M202" i="89"/>
  <c r="R202" i="94"/>
  <c r="M63" i="89"/>
  <c r="R63" i="94"/>
  <c r="M153" i="89"/>
  <c r="R153" i="94"/>
  <c r="M44" i="89"/>
  <c r="R44" i="94"/>
  <c r="M279" i="89"/>
  <c r="R279" i="94"/>
  <c r="M80" i="89"/>
  <c r="R80" i="94"/>
  <c r="M281" i="89"/>
  <c r="R281" i="94"/>
  <c r="M223" i="89"/>
  <c r="R223" i="94"/>
  <c r="M313" i="89"/>
  <c r="M315" i="89"/>
  <c r="M314" i="89"/>
  <c r="M316" i="89"/>
  <c r="M318" i="89"/>
  <c r="M312" i="89"/>
  <c r="M317" i="89"/>
  <c r="S315" i="94"/>
  <c r="S314" i="94"/>
  <c r="S312" i="94"/>
  <c r="S313" i="94"/>
  <c r="S316" i="94"/>
  <c r="S317" i="94"/>
  <c r="S318" i="94"/>
  <c r="N122" i="89" l="1"/>
  <c r="S122" i="94"/>
  <c r="M138" i="89"/>
  <c r="R138" i="94"/>
  <c r="N238" i="89"/>
  <c r="S238" i="94"/>
  <c r="M240" i="89"/>
  <c r="R240" i="94"/>
  <c r="M241" i="89"/>
  <c r="R241" i="94"/>
  <c r="M135" i="89"/>
  <c r="R135" i="94"/>
  <c r="N218" i="89"/>
  <c r="S218" i="94"/>
  <c r="N190" i="89"/>
  <c r="S190" i="94"/>
  <c r="N63" i="89"/>
  <c r="S63" i="94"/>
  <c r="N220" i="89"/>
  <c r="S220" i="94"/>
  <c r="N90" i="89"/>
  <c r="S90" i="94"/>
  <c r="N150" i="89"/>
  <c r="S150" i="94"/>
  <c r="N206" i="89"/>
  <c r="S206" i="94"/>
  <c r="N47" i="89"/>
  <c r="S47" i="94"/>
  <c r="N153" i="89"/>
  <c r="S153" i="94"/>
  <c r="N48" i="89"/>
  <c r="S48" i="94"/>
  <c r="N29" i="89"/>
  <c r="S29" i="94"/>
  <c r="N120" i="89"/>
  <c r="S120" i="94"/>
  <c r="N93" i="89"/>
  <c r="S93" i="94"/>
  <c r="N19" i="89"/>
  <c r="S19" i="94"/>
  <c r="N207" i="89"/>
  <c r="S207" i="94"/>
  <c r="N18" i="89"/>
  <c r="S18" i="94"/>
  <c r="N171" i="89"/>
  <c r="S171" i="94"/>
  <c r="N235" i="89"/>
  <c r="S235" i="94"/>
  <c r="N44" i="89"/>
  <c r="S44" i="94"/>
  <c r="N21" i="89"/>
  <c r="S21" i="94"/>
  <c r="N185" i="89"/>
  <c r="S185" i="94"/>
  <c r="N186" i="89"/>
  <c r="S186" i="94"/>
  <c r="N155" i="89"/>
  <c r="S155" i="94"/>
  <c r="M137" i="89"/>
  <c r="R137" i="94"/>
  <c r="M133" i="89"/>
  <c r="R133" i="94"/>
  <c r="N240" i="89"/>
  <c r="S240" i="94"/>
  <c r="M134" i="89"/>
  <c r="R134" i="94"/>
  <c r="N17" i="89"/>
  <c r="S17" i="94"/>
  <c r="N295" i="89"/>
  <c r="S295" i="94"/>
  <c r="N65" i="89"/>
  <c r="S65" i="94"/>
  <c r="N264" i="89"/>
  <c r="S264" i="94"/>
  <c r="N31" i="89"/>
  <c r="S31" i="94"/>
  <c r="N284" i="89"/>
  <c r="S284" i="94"/>
  <c r="N297" i="89"/>
  <c r="S297" i="94"/>
  <c r="N201" i="89"/>
  <c r="S201" i="94"/>
  <c r="N267" i="89"/>
  <c r="S267" i="94"/>
  <c r="N152" i="89"/>
  <c r="S152" i="94"/>
  <c r="N92" i="89"/>
  <c r="S92" i="94"/>
  <c r="N116" i="89"/>
  <c r="S116" i="94"/>
  <c r="N224" i="89"/>
  <c r="S224" i="94"/>
  <c r="N82" i="89"/>
  <c r="S82" i="94"/>
  <c r="N151" i="89"/>
  <c r="S151" i="94"/>
  <c r="N33" i="89"/>
  <c r="S33" i="94"/>
  <c r="N262" i="89"/>
  <c r="S262" i="94"/>
  <c r="N46" i="89"/>
  <c r="S46" i="94"/>
  <c r="N204" i="89"/>
  <c r="S204" i="94"/>
  <c r="N280" i="89"/>
  <c r="S280" i="94"/>
  <c r="N265" i="89"/>
  <c r="S265" i="94"/>
  <c r="M239" i="89"/>
  <c r="R239" i="94"/>
  <c r="M235" i="89"/>
  <c r="R235" i="94"/>
  <c r="M236" i="89"/>
  <c r="R236" i="94"/>
  <c r="N61" i="89"/>
  <c r="S61" i="94"/>
  <c r="N81" i="89"/>
  <c r="S81" i="94"/>
  <c r="N282" i="89"/>
  <c r="S282" i="94"/>
  <c r="N222" i="89"/>
  <c r="S222" i="94"/>
  <c r="N28" i="89"/>
  <c r="S28" i="94"/>
  <c r="N283" i="89"/>
  <c r="S283" i="94"/>
  <c r="N84" i="89"/>
  <c r="S84" i="94"/>
  <c r="N203" i="89"/>
  <c r="S203" i="94"/>
  <c r="N184" i="89"/>
  <c r="S184" i="94"/>
  <c r="N188" i="89"/>
  <c r="S188" i="94"/>
  <c r="N50" i="89"/>
  <c r="S50" i="94"/>
  <c r="N119" i="89"/>
  <c r="S119" i="94"/>
  <c r="N117" i="89"/>
  <c r="S117" i="94"/>
  <c r="N79" i="89"/>
  <c r="S79" i="94"/>
  <c r="M237" i="89"/>
  <c r="R237" i="94"/>
  <c r="N168" i="89"/>
  <c r="S168" i="94"/>
  <c r="N298" i="89"/>
  <c r="S298" i="94"/>
  <c r="N66" i="89"/>
  <c r="S66" i="94"/>
  <c r="N16" i="89"/>
  <c r="S16" i="94"/>
  <c r="N263" i="89"/>
  <c r="S263" i="94"/>
  <c r="N80" i="89"/>
  <c r="S80" i="94"/>
  <c r="N94" i="89"/>
  <c r="S94" i="94"/>
  <c r="N169" i="89"/>
  <c r="S169" i="94"/>
  <c r="N279" i="89"/>
  <c r="S279" i="94"/>
  <c r="N96" i="89"/>
  <c r="S96" i="94"/>
  <c r="N95" i="89"/>
  <c r="S95" i="94"/>
  <c r="N20" i="89"/>
  <c r="S20" i="94"/>
  <c r="N62" i="89"/>
  <c r="S62" i="94"/>
  <c r="N299" i="89"/>
  <c r="S299" i="94"/>
  <c r="N301" i="89"/>
  <c r="S301" i="94"/>
  <c r="N202" i="89"/>
  <c r="S202" i="94"/>
  <c r="N15" i="89"/>
  <c r="S15" i="94"/>
  <c r="N167" i="89"/>
  <c r="S167" i="94"/>
  <c r="N91" i="89"/>
  <c r="S91" i="94"/>
  <c r="N173" i="89"/>
  <c r="S173" i="94"/>
  <c r="N266" i="89"/>
  <c r="S266" i="94"/>
  <c r="N223" i="89"/>
  <c r="S223" i="94"/>
  <c r="N237" i="89"/>
  <c r="S237" i="94"/>
  <c r="M136" i="89"/>
  <c r="R136" i="94"/>
  <c r="N239" i="89"/>
  <c r="S239" i="94"/>
  <c r="N45" i="89"/>
  <c r="S45" i="94"/>
  <c r="N121" i="89"/>
  <c r="S121" i="94"/>
  <c r="N64" i="89"/>
  <c r="S64" i="94"/>
  <c r="N27" i="89"/>
  <c r="S27" i="94"/>
  <c r="N154" i="89"/>
  <c r="S154" i="94"/>
  <c r="N83" i="89"/>
  <c r="S83" i="94"/>
  <c r="N189" i="89"/>
  <c r="S189" i="94"/>
  <c r="N30" i="89"/>
  <c r="S30" i="94"/>
  <c r="N49" i="89"/>
  <c r="S49" i="94"/>
  <c r="N187" i="89"/>
  <c r="S187" i="94"/>
  <c r="N78" i="89"/>
  <c r="S78" i="94"/>
  <c r="N219" i="89"/>
  <c r="S219" i="94"/>
  <c r="N172" i="89"/>
  <c r="S172" i="94"/>
  <c r="N170" i="89"/>
  <c r="S170" i="94"/>
  <c r="N261" i="89"/>
  <c r="S261" i="94"/>
  <c r="N236" i="89"/>
  <c r="S236" i="94"/>
  <c r="M139" i="89"/>
  <c r="R139" i="94"/>
  <c r="N241" i="89"/>
  <c r="S241" i="94"/>
  <c r="M238" i="89"/>
  <c r="R238" i="94"/>
  <c r="N296" i="89"/>
  <c r="S296" i="94"/>
  <c r="N278" i="89"/>
  <c r="S278" i="94"/>
  <c r="N205" i="89"/>
  <c r="S205" i="94"/>
  <c r="N221" i="89"/>
  <c r="S221" i="94"/>
  <c r="N32" i="89"/>
  <c r="S32" i="94"/>
  <c r="N67" i="89"/>
  <c r="S67" i="94"/>
  <c r="N281" i="89"/>
  <c r="S281" i="94"/>
  <c r="N300" i="89"/>
  <c r="S300" i="94"/>
  <c r="N118" i="89"/>
  <c r="S118" i="94"/>
  <c r="N156" i="89"/>
  <c r="S156" i="94"/>
  <c r="N318" i="89"/>
  <c r="N314" i="89"/>
  <c r="N317" i="89"/>
  <c r="N315" i="89"/>
  <c r="N313" i="89"/>
  <c r="N312" i="89"/>
  <c r="N316" i="89"/>
  <c r="N137" i="89" l="1"/>
  <c r="S137" i="94"/>
  <c r="N139" i="89"/>
  <c r="S139" i="94"/>
  <c r="N136" i="89"/>
  <c r="S136" i="94"/>
  <c r="N138" i="89"/>
  <c r="S138" i="94"/>
  <c r="N135" i="89"/>
  <c r="S135" i="94"/>
  <c r="N133" i="89"/>
  <c r="S133" i="94"/>
  <c r="N134" i="89"/>
  <c r="S134" i="94"/>
  <c r="O153" i="78" l="1"/>
  <c r="O281" i="78"/>
  <c r="N153" i="78"/>
  <c r="N281" i="78"/>
  <c r="M67" i="78"/>
  <c r="M300" i="78"/>
  <c r="M249" i="78"/>
  <c r="O119" i="78"/>
  <c r="O47" i="78"/>
  <c r="N119" i="78"/>
  <c r="O18" i="78"/>
  <c r="O187" i="78"/>
  <c r="O93" i="78"/>
  <c r="O264" i="78"/>
  <c r="N64" i="78"/>
  <c r="N81" i="78"/>
  <c r="N30" i="78"/>
  <c r="M156" i="78"/>
  <c r="M121" i="78"/>
  <c r="M266" i="78"/>
  <c r="M32" i="78"/>
  <c r="N20" i="78"/>
  <c r="O64" i="78"/>
  <c r="O81" i="78"/>
  <c r="O30" i="78"/>
  <c r="N187" i="78"/>
  <c r="N298" i="78"/>
  <c r="N47" i="78"/>
  <c r="M173" i="78"/>
  <c r="M95" i="78"/>
  <c r="O136" i="78"/>
  <c r="O247" i="78"/>
  <c r="N136" i="78"/>
  <c r="N264" i="78"/>
  <c r="M138" i="78"/>
  <c r="M283" i="78"/>
  <c r="M49" i="78"/>
  <c r="N206" i="78"/>
  <c r="M207" i="78"/>
  <c r="O170" i="78"/>
  <c r="O298" i="78"/>
  <c r="N170" i="78"/>
  <c r="N93" i="78"/>
  <c r="N247" i="78"/>
  <c r="M190" i="78"/>
  <c r="M83" i="78"/>
  <c r="O204" i="78"/>
  <c r="M21" i="78"/>
  <c r="O118" i="78"/>
  <c r="N152" i="78"/>
  <c r="N92" i="78"/>
  <c r="N29" i="78"/>
  <c r="M172" i="78"/>
  <c r="M299" i="78"/>
  <c r="O185" i="78"/>
  <c r="O168" i="78"/>
  <c r="O151" i="78"/>
  <c r="O62" i="78"/>
  <c r="O134" i="78"/>
  <c r="O117" i="78"/>
  <c r="O91" i="78"/>
  <c r="O296" i="78"/>
  <c r="O79" i="78"/>
  <c r="O279" i="78"/>
  <c r="O262" i="78"/>
  <c r="O245" i="78"/>
  <c r="O45" i="78"/>
  <c r="O28" i="78"/>
  <c r="N185" i="78"/>
  <c r="N168" i="78"/>
  <c r="N151" i="78"/>
  <c r="N62" i="78"/>
  <c r="N134" i="78"/>
  <c r="N117" i="78"/>
  <c r="N91" i="78"/>
  <c r="N296" i="78"/>
  <c r="N79" i="78"/>
  <c r="N279" i="78"/>
  <c r="N262" i="78"/>
  <c r="N245" i="78"/>
  <c r="N45" i="78"/>
  <c r="N28" i="78"/>
  <c r="M188" i="78"/>
  <c r="M171" i="78"/>
  <c r="M154" i="78"/>
  <c r="M65" i="78"/>
  <c r="M136" i="78"/>
  <c r="M119" i="78"/>
  <c r="M93" i="78"/>
  <c r="M298" i="78"/>
  <c r="M81" i="78"/>
  <c r="M281" i="78"/>
  <c r="M264" i="78"/>
  <c r="M247" i="78"/>
  <c r="M47" i="78"/>
  <c r="M30" i="78"/>
  <c r="O219" i="78"/>
  <c r="O16" i="78"/>
  <c r="O202" i="78"/>
  <c r="N221" i="78"/>
  <c r="N18" i="78"/>
  <c r="N204" i="78"/>
  <c r="M19" i="78"/>
  <c r="M205" i="78"/>
  <c r="O135" i="78"/>
  <c r="O280" i="78"/>
  <c r="N169" i="78"/>
  <c r="N118" i="78"/>
  <c r="N280" i="78"/>
  <c r="N46" i="78"/>
  <c r="M189" i="78"/>
  <c r="M137" i="78"/>
  <c r="M282" i="78"/>
  <c r="N222" i="78"/>
  <c r="N19" i="78"/>
  <c r="N205" i="78"/>
  <c r="O184" i="78"/>
  <c r="O167" i="78"/>
  <c r="O150" i="78"/>
  <c r="O61" i="78"/>
  <c r="O133" i="78"/>
  <c r="O116" i="78"/>
  <c r="O90" i="78"/>
  <c r="O295" i="78"/>
  <c r="O78" i="78"/>
  <c r="O278" i="78"/>
  <c r="O261" i="78"/>
  <c r="O244" i="78"/>
  <c r="O44" i="78"/>
  <c r="N184" i="78"/>
  <c r="N167" i="78"/>
  <c r="N150" i="78"/>
  <c r="N61" i="78"/>
  <c r="N133" i="78"/>
  <c r="N116" i="78"/>
  <c r="N90" i="78"/>
  <c r="N295" i="78"/>
  <c r="N78" i="78"/>
  <c r="N278" i="78"/>
  <c r="N261" i="78"/>
  <c r="N244" i="78"/>
  <c r="N44" i="78"/>
  <c r="M187" i="78"/>
  <c r="M170" i="78"/>
  <c r="M153" i="78"/>
  <c r="M64" i="78"/>
  <c r="M135" i="78"/>
  <c r="M118" i="78"/>
  <c r="M92" i="78"/>
  <c r="M297" i="78"/>
  <c r="M80" i="78"/>
  <c r="M280" i="78"/>
  <c r="M263" i="78"/>
  <c r="M246" i="78"/>
  <c r="M46" i="78"/>
  <c r="M29" i="78"/>
  <c r="M27" i="78"/>
  <c r="O27" i="78"/>
  <c r="O15" i="78"/>
  <c r="O201" i="78"/>
  <c r="N17" i="78"/>
  <c r="N203" i="78"/>
  <c r="M18" i="78"/>
  <c r="M204" i="78"/>
  <c r="O186" i="78"/>
  <c r="O297" i="78"/>
  <c r="O46" i="78"/>
  <c r="N80" i="78"/>
  <c r="M20" i="78"/>
  <c r="M206" i="78"/>
  <c r="M186" i="78"/>
  <c r="M169" i="78"/>
  <c r="M152" i="78"/>
  <c r="M63" i="78"/>
  <c r="M134" i="78"/>
  <c r="M117" i="78"/>
  <c r="M91" i="78"/>
  <c r="M296" i="78"/>
  <c r="M79" i="78"/>
  <c r="M279" i="78"/>
  <c r="M262" i="78"/>
  <c r="M245" i="78"/>
  <c r="M45" i="78"/>
  <c r="M28" i="78"/>
  <c r="N219" i="78"/>
  <c r="N16" i="78"/>
  <c r="N202" i="78"/>
  <c r="M220" i="78"/>
  <c r="M17" i="78"/>
  <c r="M203" i="78"/>
  <c r="O152" i="78"/>
  <c r="O80" i="78"/>
  <c r="M155" i="78"/>
  <c r="M82" i="78"/>
  <c r="M48" i="78"/>
  <c r="O190" i="78"/>
  <c r="O173" i="78"/>
  <c r="O156" i="78"/>
  <c r="O67" i="78"/>
  <c r="O139" i="78"/>
  <c r="O122" i="78"/>
  <c r="O96" i="78"/>
  <c r="O301" i="78"/>
  <c r="O84" i="78"/>
  <c r="O284" i="78"/>
  <c r="O267" i="78"/>
  <c r="O250" i="78"/>
  <c r="O50" i="78"/>
  <c r="O33" i="78"/>
  <c r="N190" i="78"/>
  <c r="N173" i="78"/>
  <c r="N156" i="78"/>
  <c r="N67" i="78"/>
  <c r="N139" i="78"/>
  <c r="N122" i="78"/>
  <c r="N96" i="78"/>
  <c r="N301" i="78"/>
  <c r="N84" i="78"/>
  <c r="N284" i="78"/>
  <c r="N267" i="78"/>
  <c r="N250" i="78"/>
  <c r="N50" i="78"/>
  <c r="N33" i="78"/>
  <c r="M185" i="78"/>
  <c r="M168" i="78"/>
  <c r="M151" i="78"/>
  <c r="M62" i="78"/>
  <c r="M133" i="78"/>
  <c r="M116" i="78"/>
  <c r="M90" i="78"/>
  <c r="M295" i="78"/>
  <c r="M78" i="78"/>
  <c r="M278" i="78"/>
  <c r="M261" i="78"/>
  <c r="M244" i="78"/>
  <c r="M44" i="78"/>
  <c r="O224" i="78"/>
  <c r="O21" i="78"/>
  <c r="O207" i="78"/>
  <c r="N27" i="78"/>
  <c r="N218" i="78"/>
  <c r="N15" i="78"/>
  <c r="N201" i="78"/>
  <c r="M219" i="78"/>
  <c r="M16" i="78"/>
  <c r="M202" i="78"/>
  <c r="O63" i="78"/>
  <c r="O263" i="78"/>
  <c r="O29" i="78"/>
  <c r="N186" i="78"/>
  <c r="N63" i="78"/>
  <c r="N297" i="78"/>
  <c r="N246" i="78"/>
  <c r="M66" i="78"/>
  <c r="M94" i="78"/>
  <c r="M265" i="78"/>
  <c r="M248" i="78"/>
  <c r="M31" i="78"/>
  <c r="O17" i="78"/>
  <c r="O203" i="78"/>
  <c r="O189" i="78"/>
  <c r="O172" i="78"/>
  <c r="O155" i="78"/>
  <c r="O66" i="78"/>
  <c r="O138" i="78"/>
  <c r="O121" i="78"/>
  <c r="O95" i="78"/>
  <c r="O300" i="78"/>
  <c r="O83" i="78"/>
  <c r="O283" i="78"/>
  <c r="O266" i="78"/>
  <c r="O249" i="78"/>
  <c r="O49" i="78"/>
  <c r="O32" i="78"/>
  <c r="N189" i="78"/>
  <c r="N172" i="78"/>
  <c r="N155" i="78"/>
  <c r="N66" i="78"/>
  <c r="N138" i="78"/>
  <c r="N121" i="78"/>
  <c r="N95" i="78"/>
  <c r="N300" i="78"/>
  <c r="N83" i="78"/>
  <c r="N283" i="78"/>
  <c r="N266" i="78"/>
  <c r="N249" i="78"/>
  <c r="N49" i="78"/>
  <c r="N32" i="78"/>
  <c r="M184" i="78"/>
  <c r="M167" i="78"/>
  <c r="M150" i="78"/>
  <c r="M61" i="78"/>
  <c r="O223" i="78"/>
  <c r="O20" i="78"/>
  <c r="O206" i="78"/>
  <c r="M15" i="78"/>
  <c r="M201" i="78"/>
  <c r="O169" i="78"/>
  <c r="O92" i="78"/>
  <c r="O246" i="78"/>
  <c r="N135" i="78"/>
  <c r="N263" i="78"/>
  <c r="M120" i="78"/>
  <c r="O188" i="78"/>
  <c r="O171" i="78"/>
  <c r="O154" i="78"/>
  <c r="O65" i="78"/>
  <c r="O137" i="78"/>
  <c r="O120" i="78"/>
  <c r="O94" i="78"/>
  <c r="O299" i="78"/>
  <c r="O82" i="78"/>
  <c r="O282" i="78"/>
  <c r="O265" i="78"/>
  <c r="O248" i="78"/>
  <c r="O48" i="78"/>
  <c r="O31" i="78"/>
  <c r="N188" i="78"/>
  <c r="N171" i="78"/>
  <c r="N154" i="78"/>
  <c r="N65" i="78"/>
  <c r="N137" i="78"/>
  <c r="N120" i="78"/>
  <c r="N94" i="78"/>
  <c r="N299" i="78"/>
  <c r="N82" i="78"/>
  <c r="N282" i="78"/>
  <c r="N265" i="78"/>
  <c r="N248" i="78"/>
  <c r="N48" i="78"/>
  <c r="N31" i="78"/>
  <c r="M139" i="78"/>
  <c r="M122" i="78"/>
  <c r="M96" i="78"/>
  <c r="M301" i="78"/>
  <c r="M84" i="78"/>
  <c r="M284" i="78"/>
  <c r="M267" i="78"/>
  <c r="M250" i="78"/>
  <c r="M50" i="78"/>
  <c r="M33" i="78"/>
  <c r="O222" i="78"/>
  <c r="O19" i="78"/>
  <c r="O205" i="78"/>
  <c r="N224" i="78"/>
  <c r="N21" i="78"/>
  <c r="N207" i="78"/>
  <c r="M223" i="78"/>
  <c r="N223" i="78"/>
  <c r="M222" i="78"/>
  <c r="O221" i="78"/>
  <c r="O218" i="78"/>
  <c r="N220" i="78"/>
  <c r="N315" i="78" l="1"/>
  <c r="O318" i="78"/>
  <c r="M317" i="78"/>
  <c r="N314" i="78"/>
  <c r="M314" i="78"/>
  <c r="O312" i="78"/>
  <c r="O313" i="78"/>
  <c r="O317" i="78"/>
  <c r="O316" i="78"/>
  <c r="N316" i="78"/>
  <c r="N313" i="78"/>
  <c r="O315" i="78"/>
  <c r="M313" i="78"/>
  <c r="N318" i="78"/>
  <c r="E185" i="94"/>
  <c r="L48" i="78"/>
  <c r="L120" i="78"/>
  <c r="V120" i="78" s="1" a="1"/>
  <c r="V120" i="78" s="1"/>
  <c r="E156" i="94"/>
  <c r="L155" i="78"/>
  <c r="L21" i="78"/>
  <c r="E118" i="94"/>
  <c r="L201" i="78"/>
  <c r="L44" i="78"/>
  <c r="E261" i="94"/>
  <c r="L220" i="78"/>
  <c r="L46" i="78"/>
  <c r="L280" i="78"/>
  <c r="L118" i="78"/>
  <c r="V118" i="78" s="1" a="1"/>
  <c r="V118" i="78" s="1"/>
  <c r="L169" i="78"/>
  <c r="L248" i="78"/>
  <c r="L82" i="78"/>
  <c r="L137" i="78"/>
  <c r="L188" i="78"/>
  <c r="L121" i="78"/>
  <c r="V121" i="78" s="1" a="1"/>
  <c r="V121" i="78" s="1"/>
  <c r="L172" i="78"/>
  <c r="E184" i="94"/>
  <c r="L50" i="78"/>
  <c r="L284" i="78"/>
  <c r="L122" i="78"/>
  <c r="V122" i="78" s="1" a="1"/>
  <c r="V122" i="78" s="1"/>
  <c r="L62" i="78"/>
  <c r="E61" i="94"/>
  <c r="E81" i="94"/>
  <c r="L266" i="78"/>
  <c r="L223" i="78"/>
  <c r="L30" i="78"/>
  <c r="L283" i="78"/>
  <c r="L134" i="78"/>
  <c r="L278" i="78"/>
  <c r="L167" i="78"/>
  <c r="E31" i="94"/>
  <c r="L245" i="78"/>
  <c r="L281" i="78"/>
  <c r="L170" i="78"/>
  <c r="E187" i="94"/>
  <c r="L45" i="78"/>
  <c r="L139" i="78"/>
  <c r="L190" i="78"/>
  <c r="M218" i="78"/>
  <c r="M312" i="78" s="1"/>
  <c r="N312" i="78"/>
  <c r="O220" i="78"/>
  <c r="O314" i="78" s="1"/>
  <c r="L263" i="78"/>
  <c r="L152" i="78"/>
  <c r="L33" i="78"/>
  <c r="L91" i="78"/>
  <c r="L18" i="78"/>
  <c r="L207" i="78"/>
  <c r="L116" i="78"/>
  <c r="V116" i="78" s="1" a="1"/>
  <c r="V116" i="78" s="1"/>
  <c r="E218" i="94"/>
  <c r="L205" i="78"/>
  <c r="L47" i="78"/>
  <c r="L119" i="78"/>
  <c r="V119" i="78" s="1" a="1"/>
  <c r="V119" i="78" s="1"/>
  <c r="L65" i="78"/>
  <c r="L15" i="78"/>
  <c r="E117" i="94"/>
  <c r="L184" i="78"/>
  <c r="E19" i="94"/>
  <c r="E170" i="94"/>
  <c r="E313" i="94"/>
  <c r="L246" i="78"/>
  <c r="L80" i="78"/>
  <c r="L135" i="78"/>
  <c r="L186" i="78"/>
  <c r="L299" i="78"/>
  <c r="L249" i="78"/>
  <c r="L83" i="78"/>
  <c r="L138" i="78"/>
  <c r="L189" i="78"/>
  <c r="L168" i="78"/>
  <c r="L250" i="78"/>
  <c r="L84" i="78"/>
  <c r="L185" i="78"/>
  <c r="M224" i="78"/>
  <c r="M318" i="78" s="1"/>
  <c r="E93" i="94"/>
  <c r="L28" i="78"/>
  <c r="L151" i="78"/>
  <c r="L171" i="78"/>
  <c r="L96" i="78"/>
  <c r="L261" i="78"/>
  <c r="L150" i="78"/>
  <c r="E67" i="94"/>
  <c r="L93" i="78"/>
  <c r="L153" i="78"/>
  <c r="L173" i="78"/>
  <c r="E155" i="94"/>
  <c r="L19" i="78"/>
  <c r="L247" i="78"/>
  <c r="L136" i="78"/>
  <c r="L187" i="78"/>
  <c r="E186" i="94"/>
  <c r="M221" i="78"/>
  <c r="M315" i="78" s="1"/>
  <c r="L282" i="78"/>
  <c r="L219" i="78"/>
  <c r="L90" i="78"/>
  <c r="E167" i="94"/>
  <c r="L264" i="78"/>
  <c r="L49" i="78"/>
  <c r="L202" i="78"/>
  <c r="L244" i="78"/>
  <c r="L78" i="78"/>
  <c r="L133" i="78"/>
  <c r="L27" i="78"/>
  <c r="L206" i="78"/>
  <c r="L79" i="78"/>
  <c r="L81" i="78"/>
  <c r="E65" i="94"/>
  <c r="L66" i="78"/>
  <c r="L67" i="78"/>
  <c r="L218" i="78"/>
  <c r="E220" i="94"/>
  <c r="E283" i="94"/>
  <c r="E267" i="94"/>
  <c r="E62" i="94"/>
  <c r="E78" i="94"/>
  <c r="L203" i="78"/>
  <c r="E219" i="94"/>
  <c r="L297" i="78"/>
  <c r="L63" i="78"/>
  <c r="L222" i="78"/>
  <c r="L31" i="78"/>
  <c r="L265" i="78"/>
  <c r="L94" i="78"/>
  <c r="L154" i="78"/>
  <c r="L300" i="78"/>
  <c r="L262" i="78"/>
  <c r="L301" i="78"/>
  <c r="L279" i="78"/>
  <c r="M316" i="78"/>
  <c r="N317" i="78"/>
  <c r="L17" i="78"/>
  <c r="L29" i="78"/>
  <c r="L92" i="78"/>
  <c r="L296" i="78"/>
  <c r="L267" i="78"/>
  <c r="L16" i="78"/>
  <c r="L295" i="78"/>
  <c r="L61" i="78"/>
  <c r="L204" i="78"/>
  <c r="E282" i="94"/>
  <c r="L20" i="78"/>
  <c r="E64" i="94"/>
  <c r="L117" i="78"/>
  <c r="V117" i="78" s="1" a="1"/>
  <c r="V117" i="78" s="1"/>
  <c r="L298" i="78"/>
  <c r="L64" i="78"/>
  <c r="L32" i="78"/>
  <c r="L95" i="78"/>
  <c r="L156" i="78"/>
  <c r="E189" i="94"/>
  <c r="E83" i="94"/>
  <c r="E96" i="94"/>
  <c r="E284" i="94"/>
  <c r="E171" i="94"/>
  <c r="E47" i="94"/>
  <c r="E281" i="94"/>
  <c r="E301" i="94"/>
  <c r="E82" i="94"/>
  <c r="E203" i="94"/>
  <c r="E318" i="94"/>
  <c r="E202" i="94"/>
  <c r="E95" i="94"/>
  <c r="E49" i="94"/>
  <c r="E280" i="94"/>
  <c r="E222" i="94"/>
  <c r="E300" i="94"/>
  <c r="E296" i="94"/>
  <c r="E316" i="94"/>
  <c r="E27" i="94"/>
  <c r="E295" i="94"/>
  <c r="E120" i="94"/>
  <c r="E173" i="94"/>
  <c r="E15" i="94"/>
  <c r="E315" i="94"/>
  <c r="E278" i="94"/>
  <c r="E317" i="94"/>
  <c r="E169" i="94"/>
  <c r="E265" i="94"/>
  <c r="E152" i="94"/>
  <c r="E151" i="94"/>
  <c r="E44" i="94"/>
  <c r="E32" i="94"/>
  <c r="L221" i="78"/>
  <c r="L224" i="78"/>
  <c r="E66" i="94"/>
  <c r="E204" i="94"/>
  <c r="V224" i="78" l="1" a="1"/>
  <c r="V224" i="78" s="1"/>
  <c r="V221" i="78" a="1"/>
  <c r="V221" i="78" s="1"/>
  <c r="AD237" i="72" s="1"/>
  <c r="V249" i="78" a="1"/>
  <c r="V249" i="78" s="1"/>
  <c r="AD265" i="72" s="1"/>
  <c r="V300" i="78" a="1"/>
  <c r="V300" i="78" s="1"/>
  <c r="AD316" i="72" s="1"/>
  <c r="V151" i="78" a="1"/>
  <c r="V151" i="78" s="1"/>
  <c r="AD167" i="72" s="1"/>
  <c r="V134" i="78" a="1"/>
  <c r="V134" i="78" s="1"/>
  <c r="AD150" i="72" s="1"/>
  <c r="V156" i="78" a="1"/>
  <c r="V156" i="78" s="1"/>
  <c r="AD172" i="72" s="1"/>
  <c r="V247" i="78" a="1"/>
  <c r="V247" i="78" s="1"/>
  <c r="AD263" i="72" s="1"/>
  <c r="V186" i="78" a="1"/>
  <c r="V186" i="78" s="1"/>
  <c r="AD202" i="72" s="1"/>
  <c r="V283" i="78" a="1"/>
  <c r="V283" i="78" s="1"/>
  <c r="AD299" i="72" s="1"/>
  <c r="V202" i="78" a="1"/>
  <c r="V202" i="78" s="1"/>
  <c r="AD218" i="72" s="1"/>
  <c r="V32" i="78" a="1"/>
  <c r="V32" i="78" s="1"/>
  <c r="AD31" i="72" s="1"/>
  <c r="V296" i="78" a="1"/>
  <c r="V296" i="78" s="1"/>
  <c r="AD312" i="72" s="1"/>
  <c r="V265" i="78" a="1"/>
  <c r="V265" i="78" s="1"/>
  <c r="AD281" i="72" s="1"/>
  <c r="V49" i="78" a="1"/>
  <c r="V49" i="78" s="1"/>
  <c r="AD48" i="72" s="1"/>
  <c r="V80" i="78" a="1"/>
  <c r="V80" i="78" s="1"/>
  <c r="AD79" i="72" s="1"/>
  <c r="V139" i="78" a="1"/>
  <c r="V139" i="78" s="1"/>
  <c r="AD155" i="72" s="1"/>
  <c r="V223" i="78" a="1"/>
  <c r="V223" i="78" s="1"/>
  <c r="AD239" i="72" s="1"/>
  <c r="V137" i="78" a="1"/>
  <c r="V137" i="78" s="1"/>
  <c r="AD153" i="72" s="1"/>
  <c r="V21" i="78" a="1"/>
  <c r="V21" i="78" s="1"/>
  <c r="AD20" i="72" s="1"/>
  <c r="V64" i="78" a="1"/>
  <c r="V64" i="78" s="1"/>
  <c r="AD63" i="72" s="1"/>
  <c r="V92" i="78" a="1"/>
  <c r="V92" i="78" s="1"/>
  <c r="AD91" i="72" s="1"/>
  <c r="V31" i="78" a="1"/>
  <c r="V31" i="78" s="1"/>
  <c r="AD30" i="72" s="1"/>
  <c r="V67" i="78" a="1"/>
  <c r="V67" i="78" s="1"/>
  <c r="AD66" i="72" s="1"/>
  <c r="V264" i="78" a="1"/>
  <c r="V264" i="78" s="1"/>
  <c r="AD280" i="72" s="1"/>
  <c r="V173" i="78" a="1"/>
  <c r="V173" i="78" s="1"/>
  <c r="AD189" i="72" s="1"/>
  <c r="V185" i="78" a="1"/>
  <c r="V185" i="78" s="1"/>
  <c r="AD201" i="72" s="1"/>
  <c r="V246" i="78" a="1"/>
  <c r="V246" i="78" s="1"/>
  <c r="AD262" i="72" s="1"/>
  <c r="V45" i="78" a="1"/>
  <c r="V45" i="78" s="1"/>
  <c r="AD44" i="72" s="1"/>
  <c r="V266" i="78" a="1"/>
  <c r="V266" i="78" s="1"/>
  <c r="AD282" i="72" s="1"/>
  <c r="V82" i="78" a="1"/>
  <c r="V82" i="78" s="1"/>
  <c r="AD81" i="72" s="1"/>
  <c r="V155" i="78" a="1"/>
  <c r="V155" i="78" s="1"/>
  <c r="AD171" i="72" s="1"/>
  <c r="V28" i="78" a="1"/>
  <c r="V28" i="78" s="1"/>
  <c r="AD27" i="72" s="1"/>
  <c r="V95" i="78" a="1"/>
  <c r="V95" i="78" s="1"/>
  <c r="AD94" i="72" s="1"/>
  <c r="V190" i="78" a="1"/>
  <c r="V190" i="78" s="1"/>
  <c r="AD206" i="72" s="1"/>
  <c r="V218" i="78" a="1"/>
  <c r="V218" i="78" s="1"/>
  <c r="AD234" i="72" s="1"/>
  <c r="V298" i="78" a="1"/>
  <c r="V298" i="78" s="1"/>
  <c r="AD314" i="72" s="1"/>
  <c r="V29" i="78" a="1"/>
  <c r="V29" i="78" s="1"/>
  <c r="AD28" i="72" s="1"/>
  <c r="V222" i="78" a="1"/>
  <c r="V222" i="78" s="1"/>
  <c r="AD238" i="72" s="1"/>
  <c r="V66" i="78" a="1"/>
  <c r="V66" i="78" s="1"/>
  <c r="AD65" i="72" s="1"/>
  <c r="V153" i="78" a="1"/>
  <c r="V153" i="78" s="1"/>
  <c r="AD169" i="72" s="1"/>
  <c r="V84" i="78" a="1"/>
  <c r="V84" i="78" s="1"/>
  <c r="AD83" i="72" s="1"/>
  <c r="V207" i="78" a="1"/>
  <c r="V207" i="78" s="1"/>
  <c r="AD223" i="72" s="1"/>
  <c r="V248" i="78" a="1"/>
  <c r="V248" i="78" s="1"/>
  <c r="AD264" i="72" s="1"/>
  <c r="V262" i="78" a="1"/>
  <c r="V262" i="78" s="1"/>
  <c r="AD278" i="72" s="1"/>
  <c r="V65" i="78" a="1"/>
  <c r="V65" i="78" s="1"/>
  <c r="AD64" i="72" s="1"/>
  <c r="V299" i="78" a="1"/>
  <c r="V299" i="78" s="1"/>
  <c r="AD315" i="72" s="1"/>
  <c r="V16" i="78" a="1"/>
  <c r="V16" i="78" s="1"/>
  <c r="AD15" i="72" s="1"/>
  <c r="V47" i="78" a="1"/>
  <c r="V47" i="78" s="1"/>
  <c r="AD46" i="72" s="1"/>
  <c r="V267" i="78" a="1"/>
  <c r="V267" i="78" s="1"/>
  <c r="AD283" i="72" s="1"/>
  <c r="V170" i="78" a="1"/>
  <c r="V170" i="78" s="1"/>
  <c r="AD186" i="72" s="1"/>
  <c r="V169" i="78" a="1"/>
  <c r="V169" i="78" s="1"/>
  <c r="AD185" i="72" s="1"/>
  <c r="V187" i="78" a="1"/>
  <c r="V187" i="78" s="1"/>
  <c r="AD203" i="72" s="1"/>
  <c r="V63" i="78" a="1"/>
  <c r="V63" i="78" s="1"/>
  <c r="AD62" i="72" s="1"/>
  <c r="V91" i="78" a="1"/>
  <c r="V91" i="78" s="1"/>
  <c r="AD90" i="72" s="1"/>
  <c r="V172" i="78" a="1"/>
  <c r="V172" i="78" s="1"/>
  <c r="AD188" i="72" s="1"/>
  <c r="V30" i="78" a="1"/>
  <c r="V30" i="78" s="1"/>
  <c r="AD29" i="72" s="1"/>
  <c r="V93" i="78" a="1"/>
  <c r="V93" i="78" s="1"/>
  <c r="AD92" i="72" s="1"/>
  <c r="V282" i="78" a="1"/>
  <c r="V282" i="78" s="1"/>
  <c r="AD298" i="72" s="1"/>
  <c r="V184" i="78" a="1"/>
  <c r="V184" i="78" s="1"/>
  <c r="AD200" i="72" s="1"/>
  <c r="V33" i="78" a="1"/>
  <c r="V33" i="78" s="1"/>
  <c r="AD32" i="72" s="1"/>
  <c r="V245" i="78" a="1"/>
  <c r="V245" i="78" s="1"/>
  <c r="AD261" i="72" s="1"/>
  <c r="V280" i="78" a="1"/>
  <c r="V280" i="78" s="1"/>
  <c r="AD296" i="72" s="1"/>
  <c r="V171" i="78" a="1"/>
  <c r="V171" i="78" s="1"/>
  <c r="AD187" i="72" s="1"/>
  <c r="V78" i="78" a="1"/>
  <c r="V78" i="78" s="1"/>
  <c r="AD77" i="72" s="1"/>
  <c r="V154" i="78" a="1"/>
  <c r="V154" i="78" s="1"/>
  <c r="AD170" i="72" s="1"/>
  <c r="V201" i="78" a="1"/>
  <c r="V201" i="78" s="1"/>
  <c r="AD217" i="72" s="1"/>
  <c r="V205" i="78" a="1"/>
  <c r="V205" i="78" s="1"/>
  <c r="AD221" i="72" s="1"/>
  <c r="V250" i="78" a="1"/>
  <c r="V250" i="78" s="1"/>
  <c r="AD266" i="72" s="1"/>
  <c r="V81" i="78" a="1"/>
  <c r="V81" i="78" s="1"/>
  <c r="AD80" i="72" s="1"/>
  <c r="V62" i="78" a="1"/>
  <c r="V62" i="78" s="1"/>
  <c r="AD61" i="72" s="1"/>
  <c r="V279" i="78" a="1"/>
  <c r="V279" i="78" s="1"/>
  <c r="AD295" i="72" s="1"/>
  <c r="V206" i="78" a="1"/>
  <c r="V206" i="78" s="1"/>
  <c r="AD222" i="72" s="1"/>
  <c r="V261" i="78" a="1"/>
  <c r="V261" i="78" s="1"/>
  <c r="AD277" i="72" s="1"/>
  <c r="V138" i="78" a="1"/>
  <c r="V138" i="78" s="1"/>
  <c r="AD154" i="72" s="1"/>
  <c r="V152" i="78" a="1"/>
  <c r="V152" i="78" s="1"/>
  <c r="AD168" i="72" s="1"/>
  <c r="V284" i="78" a="1"/>
  <c r="V284" i="78" s="1"/>
  <c r="AD300" i="72" s="1"/>
  <c r="V46" i="78" a="1"/>
  <c r="V46" i="78" s="1"/>
  <c r="AD45" i="72" s="1"/>
  <c r="V61" i="78" a="1"/>
  <c r="V61" i="78" s="1"/>
  <c r="AD60" i="72" s="1"/>
  <c r="V133" i="78" a="1"/>
  <c r="V133" i="78" s="1"/>
  <c r="AD149" i="72" s="1"/>
  <c r="V278" i="78" a="1"/>
  <c r="V278" i="78" s="1"/>
  <c r="AD294" i="72" s="1"/>
  <c r="V295" i="78" a="1"/>
  <c r="V295" i="78" s="1"/>
  <c r="AD311" i="72" s="1"/>
  <c r="V136" i="78" a="1"/>
  <c r="V136" i="78" s="1"/>
  <c r="AD152" i="72" s="1"/>
  <c r="V44" i="78" a="1"/>
  <c r="V44" i="78" s="1"/>
  <c r="AD43" i="72" s="1"/>
  <c r="V244" i="78" a="1"/>
  <c r="V244" i="78" s="1"/>
  <c r="AD260" i="72" s="1"/>
  <c r="V94" i="78" a="1"/>
  <c r="V94" i="78" s="1"/>
  <c r="AD93" i="72" s="1"/>
  <c r="V19" i="78" a="1"/>
  <c r="V19" i="78" s="1"/>
  <c r="AD18" i="72" s="1"/>
  <c r="V135" i="78" a="1"/>
  <c r="V135" i="78" s="1"/>
  <c r="AD151" i="72" s="1"/>
  <c r="V188" i="78" a="1"/>
  <c r="V188" i="78" s="1"/>
  <c r="AD204" i="72" s="1"/>
  <c r="V17" i="78" a="1"/>
  <c r="V17" i="78" s="1"/>
  <c r="AD16" i="72" s="1"/>
  <c r="V90" i="78" a="1"/>
  <c r="V90" i="78" s="1"/>
  <c r="AD89" i="72" s="1"/>
  <c r="V18" i="78" a="1"/>
  <c r="V18" i="78" s="1"/>
  <c r="AD17" i="72" s="1"/>
  <c r="V297" i="78" a="1"/>
  <c r="V297" i="78" s="1"/>
  <c r="AD313" i="72" s="1"/>
  <c r="V219" i="78" a="1"/>
  <c r="V219" i="78" s="1"/>
  <c r="AD235" i="72" s="1"/>
  <c r="V168" i="78" a="1"/>
  <c r="V168" i="78" s="1"/>
  <c r="AD184" i="72" s="1"/>
  <c r="V281" i="78" a="1"/>
  <c r="V281" i="78" s="1"/>
  <c r="AD297" i="72" s="1"/>
  <c r="V48" i="78" a="1"/>
  <c r="V48" i="78" s="1"/>
  <c r="AD47" i="72" s="1"/>
  <c r="V20" i="78" a="1"/>
  <c r="V20" i="78" s="1"/>
  <c r="AD19" i="72" s="1"/>
  <c r="V79" i="78" a="1"/>
  <c r="V79" i="78" s="1"/>
  <c r="AD78" i="72" s="1"/>
  <c r="V150" i="78" a="1"/>
  <c r="V150" i="78" s="1"/>
  <c r="AD166" i="72" s="1"/>
  <c r="V189" i="78" a="1"/>
  <c r="V189" i="78" s="1"/>
  <c r="AD205" i="72" s="1"/>
  <c r="V203" i="78" a="1"/>
  <c r="V203" i="78" s="1"/>
  <c r="AD219" i="72" s="1"/>
  <c r="V204" i="78" a="1"/>
  <c r="V204" i="78" s="1"/>
  <c r="AD220" i="72" s="1"/>
  <c r="V301" i="78" a="1"/>
  <c r="V301" i="78" s="1"/>
  <c r="AD317" i="72" s="1"/>
  <c r="V27" i="78" a="1"/>
  <c r="V27" i="78" s="1"/>
  <c r="AD26" i="72" s="1"/>
  <c r="V96" i="78" a="1"/>
  <c r="V96" i="78" s="1"/>
  <c r="AD95" i="72" s="1"/>
  <c r="V83" i="78" a="1"/>
  <c r="V83" i="78" s="1"/>
  <c r="AD82" i="72" s="1"/>
  <c r="V15" i="78" a="1"/>
  <c r="V15" i="78" s="1"/>
  <c r="AD14" i="72" s="1"/>
  <c r="V263" i="78" a="1"/>
  <c r="V263" i="78" s="1"/>
  <c r="AD279" i="72" s="1"/>
  <c r="V167" i="78" a="1"/>
  <c r="V167" i="78" s="1"/>
  <c r="AD183" i="72" s="1"/>
  <c r="V50" i="78" a="1"/>
  <c r="V50" i="78" s="1"/>
  <c r="AD49" i="72" s="1"/>
  <c r="V220" i="78" a="1"/>
  <c r="V220" i="78" s="1"/>
  <c r="AD236" i="72" s="1"/>
  <c r="I90" i="89"/>
  <c r="I218" i="89"/>
  <c r="I18" i="89"/>
  <c r="I83" i="89"/>
  <c r="I262" i="89"/>
  <c r="I238" i="89"/>
  <c r="I31" i="89"/>
  <c r="I281" i="89"/>
  <c r="I16" i="89"/>
  <c r="I48" i="89"/>
  <c r="I137" i="89"/>
  <c r="I267" i="89"/>
  <c r="I169" i="89"/>
  <c r="I201" i="89"/>
  <c r="I151" i="89"/>
  <c r="I120" i="89"/>
  <c r="I33" i="89"/>
  <c r="I91" i="89"/>
  <c r="I312" i="89"/>
  <c r="I84" i="89"/>
  <c r="I315" i="89"/>
  <c r="I135" i="89"/>
  <c r="I96" i="89"/>
  <c r="I154" i="89"/>
  <c r="N45" i="94"/>
  <c r="I45" i="89"/>
  <c r="I222" i="89"/>
  <c r="I155" i="89"/>
  <c r="I318" i="89"/>
  <c r="I50" i="89"/>
  <c r="I67" i="89"/>
  <c r="I280" i="89"/>
  <c r="N188" i="94"/>
  <c r="Q188" i="94" s="1"/>
  <c r="I188" i="89"/>
  <c r="I205" i="89"/>
  <c r="I30" i="89"/>
  <c r="I172" i="89"/>
  <c r="I173" i="89"/>
  <c r="N220" i="94"/>
  <c r="Q220" i="94" s="1"/>
  <c r="I220" i="89"/>
  <c r="I150" i="89"/>
  <c r="I32" i="89"/>
  <c r="I282" i="89"/>
  <c r="N224" i="94"/>
  <c r="Q224" i="94" s="1"/>
  <c r="I224" i="89"/>
  <c r="N93" i="94"/>
  <c r="Q93" i="94" s="1"/>
  <c r="I93" i="89"/>
  <c r="N95" i="94"/>
  <c r="Q95" i="94" s="1"/>
  <c r="I95" i="89"/>
  <c r="N206" i="94"/>
  <c r="Q206" i="94" s="1"/>
  <c r="I206" i="89"/>
  <c r="N170" i="94"/>
  <c r="I170" i="89"/>
  <c r="N284" i="94"/>
  <c r="Q284" i="94" s="1"/>
  <c r="I284" i="89"/>
  <c r="I167" i="89"/>
  <c r="I94" i="89"/>
  <c r="I278" i="89"/>
  <c r="I186" i="89"/>
  <c r="I78" i="89"/>
  <c r="I79" i="89"/>
  <c r="I17" i="89"/>
  <c r="N265" i="94"/>
  <c r="Q265" i="94" s="1"/>
  <c r="I265" i="89"/>
  <c r="I313" i="89"/>
  <c r="N81" i="94"/>
  <c r="I81" i="89"/>
  <c r="N121" i="94"/>
  <c r="I121" i="89"/>
  <c r="N298" i="94"/>
  <c r="Q298" i="94" s="1"/>
  <c r="I296" i="89"/>
  <c r="N314" i="94"/>
  <c r="Q314" i="94" s="1"/>
  <c r="I314" i="89"/>
  <c r="I46" i="89"/>
  <c r="N63" i="94"/>
  <c r="Q63" i="94" s="1"/>
  <c r="I63" i="89"/>
  <c r="I66" i="89"/>
  <c r="I236" i="89"/>
  <c r="N116" i="94"/>
  <c r="Q116" i="94" s="1"/>
  <c r="I116" i="89"/>
  <c r="N20" i="94"/>
  <c r="I20" i="89"/>
  <c r="I202" i="89"/>
  <c r="I184" i="89"/>
  <c r="I207" i="89"/>
  <c r="N28" i="94"/>
  <c r="I28" i="89"/>
  <c r="I221" i="89"/>
  <c r="I203" i="89"/>
  <c r="I139" i="89"/>
  <c r="I153" i="89"/>
  <c r="I136" i="89"/>
  <c r="I138" i="89"/>
  <c r="N65" i="94"/>
  <c r="Q65" i="94" s="1"/>
  <c r="I65" i="89"/>
  <c r="N187" i="94"/>
  <c r="Q187" i="94" s="1"/>
  <c r="I187" i="89"/>
  <c r="N279" i="94"/>
  <c r="I279" i="89"/>
  <c r="N190" i="94"/>
  <c r="Q190" i="94" s="1"/>
  <c r="I190" i="89"/>
  <c r="I118" i="89"/>
  <c r="I261" i="89"/>
  <c r="N171" i="94"/>
  <c r="I171" i="89"/>
  <c r="N21" i="94"/>
  <c r="I21" i="89"/>
  <c r="N29" i="94"/>
  <c r="I29" i="89"/>
  <c r="I237" i="89"/>
  <c r="I92" i="89"/>
  <c r="N19" i="94"/>
  <c r="I19" i="89"/>
  <c r="N47" i="94"/>
  <c r="Q47" i="94" s="1"/>
  <c r="I47" i="89"/>
  <c r="N299" i="94"/>
  <c r="Q299" i="94" s="1"/>
  <c r="N49" i="94"/>
  <c r="I49" i="89"/>
  <c r="I295" i="89"/>
  <c r="I15" i="89"/>
  <c r="N117" i="94"/>
  <c r="Q117" i="94" s="1"/>
  <c r="I117" i="89"/>
  <c r="I204" i="89"/>
  <c r="I264" i="89"/>
  <c r="I185" i="89"/>
  <c r="I156" i="89"/>
  <c r="I240" i="89"/>
  <c r="I122" i="89"/>
  <c r="N62" i="94"/>
  <c r="Q62" i="94" s="1"/>
  <c r="I62" i="89"/>
  <c r="N44" i="94"/>
  <c r="I44" i="89"/>
  <c r="N263" i="94"/>
  <c r="Q263" i="94" s="1"/>
  <c r="I263" i="89"/>
  <c r="I119" i="89"/>
  <c r="I223" i="89"/>
  <c r="N241" i="94"/>
  <c r="Q241" i="94" s="1"/>
  <c r="I241" i="89"/>
  <c r="N219" i="94"/>
  <c r="I219" i="89"/>
  <c r="N266" i="94"/>
  <c r="Q266" i="94" s="1"/>
  <c r="I266" i="89"/>
  <c r="I152" i="89"/>
  <c r="N82" i="94"/>
  <c r="Q82" i="94" s="1"/>
  <c r="I82" i="89"/>
  <c r="I283" i="89"/>
  <c r="I317" i="89"/>
  <c r="I168" i="89"/>
  <c r="I189" i="89"/>
  <c r="I239" i="89"/>
  <c r="I316" i="89"/>
  <c r="N27" i="94"/>
  <c r="I27" i="89"/>
  <c r="I80" i="89"/>
  <c r="I61" i="89"/>
  <c r="I64" i="89"/>
  <c r="N48" i="94"/>
  <c r="N169" i="94"/>
  <c r="Q169" i="94" s="1"/>
  <c r="N201" i="94"/>
  <c r="Q201" i="94" s="1"/>
  <c r="N151" i="94"/>
  <c r="Q151" i="94" s="1"/>
  <c r="N207" i="94"/>
  <c r="Q207" i="94" s="1"/>
  <c r="N137" i="94"/>
  <c r="Q137" i="94" s="1"/>
  <c r="N33" i="94"/>
  <c r="N118" i="94"/>
  <c r="Q118" i="94" s="1"/>
  <c r="N91" i="94"/>
  <c r="N237" i="94"/>
  <c r="N16" i="94"/>
  <c r="N84" i="94"/>
  <c r="Q84" i="94" s="1"/>
  <c r="N312" i="94"/>
  <c r="Q312" i="94" s="1"/>
  <c r="N315" i="94"/>
  <c r="Q315" i="94" s="1"/>
  <c r="N240" i="94"/>
  <c r="N120" i="94"/>
  <c r="Q120" i="94" s="1"/>
  <c r="N119" i="94"/>
  <c r="Q119" i="94" s="1"/>
  <c r="N135" i="94"/>
  <c r="Q135" i="94" s="1"/>
  <c r="N96" i="94"/>
  <c r="Q96" i="94" s="1"/>
  <c r="N152" i="94"/>
  <c r="Q152" i="94" s="1"/>
  <c r="N236" i="94"/>
  <c r="N202" i="94"/>
  <c r="Q202" i="94" s="1"/>
  <c r="N184" i="94"/>
  <c r="N221" i="94"/>
  <c r="N203" i="94"/>
  <c r="Q203" i="94" s="1"/>
  <c r="N139" i="94"/>
  <c r="Q139" i="94" s="1"/>
  <c r="N153" i="94"/>
  <c r="N136" i="94"/>
  <c r="N138" i="94"/>
  <c r="Q138" i="94" s="1"/>
  <c r="N261" i="94"/>
  <c r="Q261" i="94" s="1"/>
  <c r="N301" i="94"/>
  <c r="Q301" i="94" s="1"/>
  <c r="N92" i="94"/>
  <c r="Q92" i="94" s="1"/>
  <c r="N295" i="94"/>
  <c r="Q295" i="94" s="1"/>
  <c r="N15" i="94"/>
  <c r="N204" i="94"/>
  <c r="Q204" i="94" s="1"/>
  <c r="N264" i="94"/>
  <c r="Q264" i="94" s="1"/>
  <c r="N185" i="94"/>
  <c r="N156" i="94"/>
  <c r="Q156" i="94" s="1"/>
  <c r="N122" i="94"/>
  <c r="N223" i="94"/>
  <c r="Q223" i="94" s="1"/>
  <c r="N283" i="94"/>
  <c r="Q283" i="94" s="1"/>
  <c r="N317" i="94"/>
  <c r="Q317" i="94" s="1"/>
  <c r="N168" i="94"/>
  <c r="N189" i="94"/>
  <c r="N239" i="94"/>
  <c r="Q239" i="94" s="1"/>
  <c r="N316" i="94"/>
  <c r="N80" i="94"/>
  <c r="Q80" i="94" s="1"/>
  <c r="N61" i="94"/>
  <c r="Q61" i="94" s="1"/>
  <c r="N64" i="94"/>
  <c r="N90" i="94"/>
  <c r="Q90" i="94" s="1"/>
  <c r="N154" i="94"/>
  <c r="Q154" i="94" s="1"/>
  <c r="N222" i="94"/>
  <c r="Q222" i="94" s="1"/>
  <c r="N155" i="94"/>
  <c r="Q155" i="94" s="1"/>
  <c r="N318" i="94"/>
  <c r="Q318" i="94" s="1"/>
  <c r="N218" i="94"/>
  <c r="Q218" i="94" s="1"/>
  <c r="N50" i="94"/>
  <c r="N67" i="94"/>
  <c r="N281" i="94"/>
  <c r="Q281" i="94" s="1"/>
  <c r="N280" i="94"/>
  <c r="Q280" i="94" s="1"/>
  <c r="N205" i="94"/>
  <c r="Q205" i="94" s="1"/>
  <c r="N30" i="94"/>
  <c r="N172" i="94"/>
  <c r="N173" i="94"/>
  <c r="Q173" i="94" s="1"/>
  <c r="N150" i="94"/>
  <c r="Q150" i="94" s="1"/>
  <c r="N32" i="94"/>
  <c r="Q32" i="94" s="1"/>
  <c r="N282" i="94"/>
  <c r="Q282" i="94" s="1"/>
  <c r="N18" i="94"/>
  <c r="N297" i="94"/>
  <c r="Q297" i="94" s="1"/>
  <c r="N167" i="94"/>
  <c r="Q167" i="94" s="1"/>
  <c r="N94" i="94"/>
  <c r="Q94" i="94" s="1"/>
  <c r="N267" i="94"/>
  <c r="Q267" i="94" s="1"/>
  <c r="N278" i="94"/>
  <c r="Q278" i="94" s="1"/>
  <c r="N186" i="94"/>
  <c r="N78" i="94"/>
  <c r="Q78" i="94" s="1"/>
  <c r="N79" i="94"/>
  <c r="Q79" i="94" s="1"/>
  <c r="N17" i="94"/>
  <c r="N313" i="94"/>
  <c r="Q313" i="94" s="1"/>
  <c r="N296" i="94"/>
  <c r="Q296" i="94" s="1"/>
  <c r="N238" i="94"/>
  <c r="Q238" i="94" s="1"/>
  <c r="N262" i="94"/>
  <c r="N31" i="94"/>
  <c r="Q31" i="94" s="1"/>
  <c r="N83" i="94"/>
  <c r="N46" i="94"/>
  <c r="Q46" i="94" s="1"/>
  <c r="N300" i="94"/>
  <c r="Q300" i="94" s="1"/>
  <c r="N66" i="94"/>
  <c r="Q66" i="94" s="1"/>
  <c r="E206" i="94"/>
  <c r="E28" i="94"/>
  <c r="E263" i="94"/>
  <c r="E91" i="94"/>
  <c r="E92" i="94"/>
  <c r="E119" i="94"/>
  <c r="E205" i="94"/>
  <c r="E224" i="94"/>
  <c r="E29" i="94"/>
  <c r="E116" i="94"/>
  <c r="E30" i="94"/>
  <c r="E121" i="94"/>
  <c r="E90" i="94"/>
  <c r="E201" i="94"/>
  <c r="AD240" i="72"/>
  <c r="E80" i="94"/>
  <c r="E18" i="94"/>
  <c r="E46" i="94"/>
  <c r="E50" i="94"/>
  <c r="E17" i="94"/>
  <c r="E48" i="94"/>
  <c r="E314" i="94"/>
  <c r="E298" i="94"/>
  <c r="E20" i="94"/>
  <c r="E262" i="94"/>
  <c r="E63" i="94"/>
  <c r="E221" i="94"/>
  <c r="E150" i="94"/>
  <c r="E266" i="94"/>
  <c r="E21" i="94"/>
  <c r="E207" i="94"/>
  <c r="E16" i="94"/>
  <c r="E279" i="94"/>
  <c r="E297" i="94"/>
  <c r="E153" i="94"/>
  <c r="E84" i="94"/>
  <c r="E223" i="94"/>
  <c r="E122" i="94"/>
  <c r="E33" i="94"/>
  <c r="E190" i="94"/>
  <c r="E45" i="94"/>
  <c r="E172" i="94"/>
  <c r="E299" i="94"/>
  <c r="E139" i="94"/>
  <c r="E264" i="94"/>
  <c r="E312" i="94"/>
  <c r="E154" i="94"/>
  <c r="E137" i="94"/>
  <c r="E188" i="94"/>
  <c r="E79" i="94"/>
  <c r="L315" i="78"/>
  <c r="V315" i="78" s="1" a="1"/>
  <c r="V315" i="78" s="1"/>
  <c r="E94" i="94"/>
  <c r="E168" i="94"/>
  <c r="I235" i="89"/>
  <c r="L317" i="78"/>
  <c r="V317" i="78" s="1" a="1"/>
  <c r="V317" i="78" s="1"/>
  <c r="AD137" i="72" s="1"/>
  <c r="L313" i="78"/>
  <c r="V313" i="78" s="1" a="1"/>
  <c r="V313" i="78" s="1"/>
  <c r="AD133" i="72" s="1"/>
  <c r="L318" i="78"/>
  <c r="V318" i="78" s="1" a="1"/>
  <c r="V318" i="78" s="1"/>
  <c r="L316" i="78"/>
  <c r="V316" i="78" s="1" a="1"/>
  <c r="V316" i="78" s="1"/>
  <c r="AD136" i="72" s="1"/>
  <c r="L312" i="78"/>
  <c r="V312" i="78" s="1" a="1"/>
  <c r="V312" i="78" s="1"/>
  <c r="AD115" i="72"/>
  <c r="AD119" i="72"/>
  <c r="AD116" i="72"/>
  <c r="E135" i="94"/>
  <c r="E239" i="94"/>
  <c r="AD120" i="72"/>
  <c r="E237" i="94"/>
  <c r="E238" i="94"/>
  <c r="L314" i="78"/>
  <c r="V314" i="78" s="1" a="1"/>
  <c r="V314" i="78" s="1"/>
  <c r="E236" i="94"/>
  <c r="AD117" i="72"/>
  <c r="E240" i="94"/>
  <c r="AD121" i="72"/>
  <c r="AD118" i="72"/>
  <c r="E134" i="94"/>
  <c r="E235" i="94"/>
  <c r="P122" i="94" l="1"/>
  <c r="Q122" i="94"/>
  <c r="O184" i="94"/>
  <c r="Q184" i="94"/>
  <c r="P240" i="94"/>
  <c r="Q240" i="94"/>
  <c r="P33" i="94"/>
  <c r="Q33" i="94"/>
  <c r="P219" i="94"/>
  <c r="Q219" i="94"/>
  <c r="P44" i="94"/>
  <c r="Q44" i="94"/>
  <c r="P29" i="94"/>
  <c r="Q29" i="94"/>
  <c r="O172" i="94"/>
  <c r="Q172" i="94"/>
  <c r="O316" i="94"/>
  <c r="Q316" i="94"/>
  <c r="P313" i="94"/>
  <c r="O30" i="94"/>
  <c r="Q30" i="94"/>
  <c r="O185" i="94"/>
  <c r="Q185" i="94"/>
  <c r="P236" i="94"/>
  <c r="Q236" i="94"/>
  <c r="O21" i="94"/>
  <c r="Q21" i="94"/>
  <c r="O121" i="94"/>
  <c r="Q121" i="94"/>
  <c r="O17" i="94"/>
  <c r="Q17" i="94"/>
  <c r="O205" i="94"/>
  <c r="O189" i="94"/>
  <c r="Q189" i="94"/>
  <c r="O136" i="94"/>
  <c r="Q136" i="94"/>
  <c r="P27" i="94"/>
  <c r="Q27" i="94"/>
  <c r="O279" i="94"/>
  <c r="Q279" i="94"/>
  <c r="P170" i="94"/>
  <c r="Q170" i="94"/>
  <c r="P18" i="94"/>
  <c r="Q18" i="94"/>
  <c r="P168" i="94"/>
  <c r="Q168" i="94"/>
  <c r="O153" i="94"/>
  <c r="Q153" i="94"/>
  <c r="O16" i="94"/>
  <c r="Q16" i="94"/>
  <c r="O19" i="94"/>
  <c r="Q19" i="94"/>
  <c r="O20" i="94"/>
  <c r="Q20" i="94"/>
  <c r="O81" i="94"/>
  <c r="Q81" i="94"/>
  <c r="O83" i="94"/>
  <c r="Q83" i="94"/>
  <c r="P15" i="94"/>
  <c r="Q15" i="94"/>
  <c r="P237" i="94"/>
  <c r="Q237" i="94"/>
  <c r="P171" i="94"/>
  <c r="Q171" i="94"/>
  <c r="P186" i="94"/>
  <c r="Q186" i="94"/>
  <c r="P67" i="94"/>
  <c r="Q67" i="94"/>
  <c r="P64" i="94"/>
  <c r="Q64" i="94"/>
  <c r="P203" i="94"/>
  <c r="O91" i="94"/>
  <c r="Q91" i="94"/>
  <c r="P48" i="94"/>
  <c r="Q48" i="94"/>
  <c r="O49" i="94"/>
  <c r="Q49" i="94"/>
  <c r="O45" i="94"/>
  <c r="Q45" i="94"/>
  <c r="O262" i="94"/>
  <c r="Q262" i="94"/>
  <c r="P50" i="94"/>
  <c r="Q50" i="94"/>
  <c r="O221" i="94"/>
  <c r="Q221" i="94"/>
  <c r="O28" i="94"/>
  <c r="Q28" i="94"/>
  <c r="K90" i="89"/>
  <c r="J90" i="89"/>
  <c r="K29" i="89"/>
  <c r="K241" i="89"/>
  <c r="K169" i="89"/>
  <c r="K94" i="89"/>
  <c r="J264" i="89"/>
  <c r="K17" i="89"/>
  <c r="K84" i="89"/>
  <c r="K317" i="89"/>
  <c r="J219" i="89"/>
  <c r="K44" i="89"/>
  <c r="J237" i="89"/>
  <c r="K187" i="89"/>
  <c r="J184" i="89"/>
  <c r="J66" i="89"/>
  <c r="K173" i="89"/>
  <c r="J50" i="89"/>
  <c r="J96" i="89"/>
  <c r="K151" i="89"/>
  <c r="K31" i="89"/>
  <c r="J80" i="89"/>
  <c r="J283" i="89"/>
  <c r="K63" i="89"/>
  <c r="J121" i="89"/>
  <c r="J167" i="89"/>
  <c r="K172" i="89"/>
  <c r="K135" i="89"/>
  <c r="J238" i="89"/>
  <c r="J62" i="89"/>
  <c r="K32" i="89"/>
  <c r="K185" i="89"/>
  <c r="K47" i="89"/>
  <c r="J118" i="89"/>
  <c r="J139" i="89"/>
  <c r="K20" i="89"/>
  <c r="K282" i="89"/>
  <c r="J30" i="89"/>
  <c r="K95" i="89"/>
  <c r="J205" i="89"/>
  <c r="J262" i="89"/>
  <c r="K221" i="89"/>
  <c r="J116" i="89"/>
  <c r="J81" i="89"/>
  <c r="J79" i="89"/>
  <c r="K45" i="89"/>
  <c r="K137" i="89"/>
  <c r="K83" i="89"/>
  <c r="K239" i="89"/>
  <c r="K152" i="89"/>
  <c r="J119" i="89"/>
  <c r="J117" i="89"/>
  <c r="K19" i="89"/>
  <c r="J279" i="89"/>
  <c r="J65" i="89"/>
  <c r="J28" i="89"/>
  <c r="K78" i="89"/>
  <c r="J93" i="89"/>
  <c r="J188" i="89"/>
  <c r="J91" i="89"/>
  <c r="K48" i="89"/>
  <c r="J18" i="89"/>
  <c r="J82" i="89"/>
  <c r="J46" i="89"/>
  <c r="K64" i="89"/>
  <c r="J189" i="89"/>
  <c r="J266" i="89"/>
  <c r="K122" i="89"/>
  <c r="J170" i="89"/>
  <c r="K33" i="89"/>
  <c r="K16" i="89"/>
  <c r="J61" i="89"/>
  <c r="K168" i="89"/>
  <c r="K240" i="89"/>
  <c r="J15" i="89"/>
  <c r="K92" i="89"/>
  <c r="J171" i="89"/>
  <c r="K138" i="89"/>
  <c r="K298" i="89"/>
  <c r="J154" i="89"/>
  <c r="K120" i="89"/>
  <c r="P188" i="94"/>
  <c r="O171" i="94"/>
  <c r="P49" i="94"/>
  <c r="P117" i="94"/>
  <c r="O117" i="94"/>
  <c r="K262" i="89"/>
  <c r="O170" i="94"/>
  <c r="O120" i="94"/>
  <c r="P299" i="94"/>
  <c r="P120" i="94"/>
  <c r="J49" i="89"/>
  <c r="O63" i="94"/>
  <c r="P63" i="94"/>
  <c r="O27" i="94"/>
  <c r="K49" i="89"/>
  <c r="P45" i="94"/>
  <c r="P121" i="94"/>
  <c r="P279" i="94"/>
  <c r="P265" i="94"/>
  <c r="P93" i="94"/>
  <c r="P95" i="94"/>
  <c r="O317" i="94"/>
  <c r="P220" i="94"/>
  <c r="P137" i="94"/>
  <c r="O44" i="94"/>
  <c r="O241" i="94"/>
  <c r="O265" i="94"/>
  <c r="P317" i="94"/>
  <c r="O95" i="94"/>
  <c r="O220" i="94"/>
  <c r="P20" i="94"/>
  <c r="O93" i="94"/>
  <c r="O299" i="94"/>
  <c r="O137" i="94"/>
  <c r="O219" i="94"/>
  <c r="O201" i="94"/>
  <c r="O84" i="94"/>
  <c r="P207" i="94"/>
  <c r="P241" i="94"/>
  <c r="O207" i="94"/>
  <c r="O47" i="94"/>
  <c r="P116" i="94"/>
  <c r="P47" i="94"/>
  <c r="O29" i="94"/>
  <c r="P84" i="94"/>
  <c r="O116" i="94"/>
  <c r="O318" i="94"/>
  <c r="P314" i="94"/>
  <c r="P21" i="94"/>
  <c r="O188" i="94"/>
  <c r="P62" i="94"/>
  <c r="P96" i="94"/>
  <c r="P81" i="94"/>
  <c r="O62" i="94"/>
  <c r="O187" i="94"/>
  <c r="O224" i="94"/>
  <c r="P82" i="94"/>
  <c r="O154" i="94"/>
  <c r="O135" i="94"/>
  <c r="P135" i="94"/>
  <c r="P224" i="94"/>
  <c r="O15" i="94"/>
  <c r="P187" i="94"/>
  <c r="P28" i="94"/>
  <c r="P151" i="94"/>
  <c r="O82" i="94"/>
  <c r="O118" i="94"/>
  <c r="P65" i="94"/>
  <c r="O314" i="94"/>
  <c r="O65" i="94"/>
  <c r="P118" i="94"/>
  <c r="O151" i="94"/>
  <c r="O138" i="94"/>
  <c r="P138" i="94"/>
  <c r="P295" i="94"/>
  <c r="O152" i="94"/>
  <c r="O295" i="94"/>
  <c r="P152" i="94"/>
  <c r="P264" i="94"/>
  <c r="O261" i="94"/>
  <c r="O264" i="94"/>
  <c r="P139" i="94"/>
  <c r="O139" i="94"/>
  <c r="P202" i="94"/>
  <c r="O263" i="94"/>
  <c r="P312" i="94"/>
  <c r="P298" i="94"/>
  <c r="P266" i="94"/>
  <c r="P61" i="94"/>
  <c r="O202" i="94"/>
  <c r="O61" i="94"/>
  <c r="O312" i="94"/>
  <c r="P263" i="94"/>
  <c r="O298" i="94"/>
  <c r="P19" i="94"/>
  <c r="O266" i="94"/>
  <c r="O206" i="94"/>
  <c r="P301" i="94"/>
  <c r="P284" i="94"/>
  <c r="O169" i="94"/>
  <c r="P169" i="94"/>
  <c r="P92" i="94"/>
  <c r="O204" i="94"/>
  <c r="O284" i="94"/>
  <c r="O315" i="94"/>
  <c r="O190" i="94"/>
  <c r="O96" i="94"/>
  <c r="P222" i="94"/>
  <c r="P206" i="94"/>
  <c r="O156" i="94"/>
  <c r="P190" i="94"/>
  <c r="P154" i="94"/>
  <c r="P156" i="94"/>
  <c r="O92" i="94"/>
  <c r="P315" i="94"/>
  <c r="I133" i="89"/>
  <c r="N134" i="94"/>
  <c r="Q134" i="94" s="1"/>
  <c r="I134" i="89"/>
  <c r="P318" i="94"/>
  <c r="O222" i="94"/>
  <c r="P261" i="94"/>
  <c r="O301" i="94"/>
  <c r="P204" i="94"/>
  <c r="P66" i="94"/>
  <c r="O31" i="94"/>
  <c r="P94" i="94"/>
  <c r="O282" i="94"/>
  <c r="P172" i="94"/>
  <c r="O119" i="94"/>
  <c r="P296" i="94"/>
  <c r="O150" i="94"/>
  <c r="O280" i="94"/>
  <c r="P316" i="94"/>
  <c r="O237" i="94"/>
  <c r="P90" i="94"/>
  <c r="P189" i="94"/>
  <c r="P283" i="94"/>
  <c r="O122" i="94"/>
  <c r="P300" i="94"/>
  <c r="P281" i="94"/>
  <c r="O203" i="94"/>
  <c r="O33" i="94"/>
  <c r="P83" i="94"/>
  <c r="P262" i="94"/>
  <c r="P79" i="94"/>
  <c r="O186" i="94"/>
  <c r="P167" i="94"/>
  <c r="O50" i="94"/>
  <c r="P155" i="94"/>
  <c r="O239" i="94"/>
  <c r="O223" i="94"/>
  <c r="P201" i="94"/>
  <c r="P136" i="94"/>
  <c r="P184" i="94"/>
  <c r="P31" i="94"/>
  <c r="O78" i="94"/>
  <c r="P150" i="94"/>
  <c r="P205" i="94"/>
  <c r="P218" i="94"/>
  <c r="O283" i="94"/>
  <c r="O168" i="94"/>
  <c r="P153" i="94"/>
  <c r="O236" i="94"/>
  <c r="O48" i="94"/>
  <c r="P30" i="94"/>
  <c r="O67" i="94"/>
  <c r="P80" i="94"/>
  <c r="J31" i="89"/>
  <c r="O46" i="94"/>
  <c r="O313" i="94"/>
  <c r="P278" i="94"/>
  <c r="O297" i="94"/>
  <c r="P119" i="94"/>
  <c r="O90" i="94"/>
  <c r="P16" i="94"/>
  <c r="P185" i="94"/>
  <c r="P221" i="94"/>
  <c r="O32" i="94"/>
  <c r="P238" i="94"/>
  <c r="P267" i="94"/>
  <c r="P173" i="94"/>
  <c r="O64" i="94"/>
  <c r="O240" i="94"/>
  <c r="P91" i="94"/>
  <c r="P280" i="94"/>
  <c r="P32" i="94"/>
  <c r="O267" i="94"/>
  <c r="O173" i="94"/>
  <c r="P223" i="94"/>
  <c r="O296" i="94"/>
  <c r="P239" i="94"/>
  <c r="O18" i="94"/>
  <c r="O167" i="94"/>
  <c r="P78" i="94"/>
  <c r="O218" i="94"/>
  <c r="K235" i="89"/>
  <c r="N235" i="94"/>
  <c r="Q235" i="94" s="1"/>
  <c r="P46" i="94"/>
  <c r="O238" i="94"/>
  <c r="O300" i="94"/>
  <c r="P297" i="94"/>
  <c r="O80" i="94"/>
  <c r="O94" i="94"/>
  <c r="O281" i="94"/>
  <c r="O66" i="94"/>
  <c r="P282" i="94"/>
  <c r="O79" i="94"/>
  <c r="O278" i="94"/>
  <c r="P17" i="94"/>
  <c r="N133" i="94"/>
  <c r="Q133" i="94" s="1"/>
  <c r="O155" i="94"/>
  <c r="K156" i="89"/>
  <c r="K299" i="89"/>
  <c r="J239" i="89"/>
  <c r="K261" i="89"/>
  <c r="J312" i="89"/>
  <c r="J301" i="89"/>
  <c r="K66" i="89"/>
  <c r="J261" i="89"/>
  <c r="K28" i="89"/>
  <c r="K15" i="89"/>
  <c r="J282" i="89"/>
  <c r="J27" i="89"/>
  <c r="K27" i="89"/>
  <c r="J300" i="89"/>
  <c r="K21" i="89"/>
  <c r="J21" i="89"/>
  <c r="J299" i="89"/>
  <c r="J201" i="89"/>
  <c r="K237" i="89"/>
  <c r="K96" i="89"/>
  <c r="K279" i="89"/>
  <c r="K206" i="89"/>
  <c r="J156" i="89"/>
  <c r="K121" i="89"/>
  <c r="J220" i="89"/>
  <c r="K186" i="89"/>
  <c r="J20" i="89"/>
  <c r="K284" i="89"/>
  <c r="K61" i="89"/>
  <c r="K116" i="89"/>
  <c r="AD134" i="72"/>
  <c r="J151" i="89"/>
  <c r="J16" i="89"/>
  <c r="J278" i="89"/>
  <c r="J64" i="89"/>
  <c r="AD132" i="72"/>
  <c r="K201" i="89"/>
  <c r="K300" i="89"/>
  <c r="K219" i="89"/>
  <c r="J45" i="89"/>
  <c r="K301" i="89"/>
  <c r="K82" i="89"/>
  <c r="K207" i="89"/>
  <c r="K91" i="89"/>
  <c r="AD135" i="72"/>
  <c r="J168" i="89"/>
  <c r="K93" i="89"/>
  <c r="K205" i="89"/>
  <c r="K170" i="89"/>
  <c r="K62" i="89"/>
  <c r="K283" i="89"/>
  <c r="K67" i="89"/>
  <c r="J67" i="89"/>
  <c r="J240" i="89"/>
  <c r="K50" i="89"/>
  <c r="K136" i="89"/>
  <c r="J136" i="89"/>
  <c r="J63" i="89"/>
  <c r="J33" i="89"/>
  <c r="J296" i="89"/>
  <c r="J153" i="89"/>
  <c r="K153" i="89"/>
  <c r="K81" i="89"/>
  <c r="K223" i="89"/>
  <c r="J314" i="89"/>
  <c r="K238" i="89"/>
  <c r="J284" i="89"/>
  <c r="E133" i="94"/>
  <c r="K314" i="89"/>
  <c r="J135" i="89"/>
  <c r="K65" i="89"/>
  <c r="K312" i="89"/>
  <c r="AD138" i="72"/>
  <c r="J155" i="89"/>
  <c r="K202" i="89"/>
  <c r="J84" i="89"/>
  <c r="J263" i="89"/>
  <c r="J172" i="89"/>
  <c r="K280" i="89"/>
  <c r="J32" i="89"/>
  <c r="J83" i="89"/>
  <c r="K264" i="89"/>
  <c r="J120" i="89"/>
  <c r="J318" i="89"/>
  <c r="J17" i="89"/>
  <c r="K278" i="89"/>
  <c r="J280" i="89"/>
  <c r="K155" i="89"/>
  <c r="K263" i="89"/>
  <c r="K318" i="89"/>
  <c r="K188" i="89"/>
  <c r="K30" i="89"/>
  <c r="K220" i="89"/>
  <c r="J202" i="89"/>
  <c r="K189" i="89"/>
  <c r="K218" i="89"/>
  <c r="J218" i="89"/>
  <c r="K281" i="89"/>
  <c r="J317" i="89"/>
  <c r="K139" i="89"/>
  <c r="E241" i="94"/>
  <c r="J221" i="89"/>
  <c r="J169" i="89"/>
  <c r="J315" i="89"/>
  <c r="J207" i="89"/>
  <c r="J173" i="89"/>
  <c r="K315" i="89"/>
  <c r="J94" i="89"/>
  <c r="J138" i="89"/>
  <c r="J281" i="89"/>
  <c r="K167" i="89"/>
  <c r="J122" i="89"/>
  <c r="K296" i="89"/>
  <c r="K154" i="89"/>
  <c r="J47" i="89"/>
  <c r="J241" i="89"/>
  <c r="K117" i="89"/>
  <c r="J185" i="89"/>
  <c r="J95" i="89"/>
  <c r="J19" i="89"/>
  <c r="J92" i="89"/>
  <c r="J137" i="89"/>
  <c r="K150" i="89"/>
  <c r="J48" i="89"/>
  <c r="K224" i="89"/>
  <c r="K267" i="89"/>
  <c r="J224" i="89"/>
  <c r="K313" i="89"/>
  <c r="J206" i="89"/>
  <c r="J29" i="89"/>
  <c r="J267" i="89"/>
  <c r="J150" i="89"/>
  <c r="J313" i="89"/>
  <c r="E136" i="94"/>
  <c r="K18" i="89"/>
  <c r="K316" i="89"/>
  <c r="K46" i="89"/>
  <c r="K297" i="89"/>
  <c r="J44" i="89"/>
  <c r="J78" i="89"/>
  <c r="K80" i="89"/>
  <c r="J187" i="89"/>
  <c r="K222" i="89"/>
  <c r="J222" i="89"/>
  <c r="J298" i="89"/>
  <c r="J223" i="89"/>
  <c r="Q95" i="77"/>
  <c r="Q83" i="77"/>
  <c r="P61" i="77"/>
  <c r="P138" i="77"/>
  <c r="Q172" i="77"/>
  <c r="Q61" i="77"/>
  <c r="P29" i="77"/>
  <c r="P50" i="77"/>
  <c r="P201" i="77"/>
  <c r="Q205" i="77"/>
  <c r="Q44" i="77"/>
  <c r="P223" i="77"/>
  <c r="P186" i="77"/>
  <c r="P247" i="77"/>
  <c r="Q184" i="77"/>
  <c r="Q96" i="77"/>
  <c r="Q65" i="77"/>
  <c r="P122" i="77"/>
  <c r="P45" i="77"/>
  <c r="Q155" i="77"/>
  <c r="Q90" i="77"/>
  <c r="P134" i="77"/>
  <c r="Q122" i="77"/>
  <c r="Q262" i="77"/>
  <c r="P156" i="77"/>
  <c r="Q78" i="77"/>
  <c r="P28" i="77"/>
  <c r="P47" i="77"/>
  <c r="P298" i="77"/>
  <c r="Q32" i="77"/>
  <c r="Q16" i="77"/>
  <c r="Q116" i="77"/>
  <c r="Q220" i="77"/>
  <c r="Q244" i="77"/>
  <c r="Q250" i="77"/>
  <c r="P133" i="77"/>
  <c r="Q156" i="77"/>
  <c r="Q298" i="77"/>
  <c r="P96" i="77"/>
  <c r="P92" i="77"/>
  <c r="P184" i="77"/>
  <c r="P266" i="77"/>
  <c r="P63" i="77"/>
  <c r="P154" i="77"/>
  <c r="Q185" i="77"/>
  <c r="Q281" i="77"/>
  <c r="Q282" i="77"/>
  <c r="P203" i="77"/>
  <c r="P152" i="77"/>
  <c r="P299" i="77"/>
  <c r="Q171" i="77"/>
  <c r="Q248" i="77"/>
  <c r="Q299" i="77"/>
  <c r="P295" i="77"/>
  <c r="P20" i="77"/>
  <c r="Q190" i="77"/>
  <c r="Q245" i="77"/>
  <c r="Q201" i="77"/>
  <c r="Q21" i="77"/>
  <c r="Q19" i="77"/>
  <c r="Q28" i="77"/>
  <c r="P65" i="77"/>
  <c r="P80" i="77"/>
  <c r="P173" i="77"/>
  <c r="Q188" i="77"/>
  <c r="P79" i="77"/>
  <c r="P48" i="77"/>
  <c r="Q186" i="77"/>
  <c r="P207" i="77"/>
  <c r="Q264" i="77"/>
  <c r="P66" i="77"/>
  <c r="Q283" i="77"/>
  <c r="P264" i="77"/>
  <c r="P82" i="77"/>
  <c r="P46" i="77"/>
  <c r="P218" i="77"/>
  <c r="Q278" i="77"/>
  <c r="Q137" i="77"/>
  <c r="P188" i="77"/>
  <c r="P155" i="77"/>
  <c r="Q79" i="77"/>
  <c r="P187" i="77"/>
  <c r="P263" i="77"/>
  <c r="P95" i="77"/>
  <c r="Q121" i="77"/>
  <c r="P117" i="77"/>
  <c r="Q138" i="77"/>
  <c r="Q120" i="77"/>
  <c r="Q266" i="77"/>
  <c r="P93" i="77"/>
  <c r="Q64" i="77"/>
  <c r="Q49" i="77"/>
  <c r="P284" i="77"/>
  <c r="Q151" i="77"/>
  <c r="P49" i="77"/>
  <c r="Q47" i="77"/>
  <c r="P248" i="77"/>
  <c r="P31" i="77"/>
  <c r="Q202" i="77"/>
  <c r="Q133" i="77"/>
  <c r="Q31" i="77"/>
  <c r="P261" i="77"/>
  <c r="P136" i="77"/>
  <c r="Q30" i="77"/>
  <c r="P168" i="77"/>
  <c r="Q66" i="77"/>
  <c r="P245" i="77"/>
  <c r="Q139" i="77"/>
  <c r="P119" i="77"/>
  <c r="P278" i="77"/>
  <c r="Q187" i="77"/>
  <c r="P301" i="77"/>
  <c r="P205" i="77"/>
  <c r="P296" i="77"/>
  <c r="Q261" i="77"/>
  <c r="Q94" i="77"/>
  <c r="Q246" i="77"/>
  <c r="P19" i="77"/>
  <c r="Q134" i="77"/>
  <c r="Q62" i="77"/>
  <c r="Q63" i="77"/>
  <c r="Q189" i="77"/>
  <c r="Q27" i="77"/>
  <c r="Q153" i="77"/>
  <c r="Q152" i="77"/>
  <c r="P32" i="77"/>
  <c r="P67" i="77"/>
  <c r="P81" i="77"/>
  <c r="Q29" i="77"/>
  <c r="P16" i="77"/>
  <c r="Q284" i="77"/>
  <c r="Q300" i="77"/>
  <c r="P283" i="77"/>
  <c r="P139" i="77"/>
  <c r="P246" i="77"/>
  <c r="Q118" i="77"/>
  <c r="Q295" i="77"/>
  <c r="Q168" i="77"/>
  <c r="P224" i="77"/>
  <c r="Q48" i="77"/>
  <c r="P135" i="77"/>
  <c r="P151" i="77"/>
  <c r="Q265" i="77"/>
  <c r="Q119" i="77"/>
  <c r="Q207" i="77"/>
  <c r="Q92" i="77"/>
  <c r="P172" i="77"/>
  <c r="P137" i="77"/>
  <c r="Q46" i="77"/>
  <c r="P265" i="77"/>
  <c r="Q296" i="77"/>
  <c r="P44" i="77"/>
  <c r="Q263" i="77"/>
  <c r="P150" i="77"/>
  <c r="Q67" i="77"/>
  <c r="P153" i="77"/>
  <c r="P280" i="77"/>
  <c r="Q136" i="77"/>
  <c r="P204" i="77"/>
  <c r="P202" i="77"/>
  <c r="Q170" i="77"/>
  <c r="P185" i="77"/>
  <c r="P297" i="77"/>
  <c r="Q297" i="77"/>
  <c r="P169" i="77"/>
  <c r="Q267" i="77"/>
  <c r="Q81" i="77"/>
  <c r="Q154" i="77"/>
  <c r="Q173" i="77"/>
  <c r="Q20" i="77"/>
  <c r="P62" i="77"/>
  <c r="P84" i="77"/>
  <c r="Q169" i="77"/>
  <c r="Q84" i="77"/>
  <c r="Q33" i="77"/>
  <c r="P171" i="77"/>
  <c r="P91" i="77"/>
  <c r="P121" i="77"/>
  <c r="Q150" i="77"/>
  <c r="P262" i="77"/>
  <c r="Q318" i="77"/>
  <c r="Q45" i="77"/>
  <c r="P18" i="77"/>
  <c r="Q82" i="77"/>
  <c r="Q247" i="77"/>
  <c r="P83" i="77"/>
  <c r="P267" i="77"/>
  <c r="Q117" i="77"/>
  <c r="Q93" i="77"/>
  <c r="Q50" i="77"/>
  <c r="P64" i="77"/>
  <c r="P94" i="77"/>
  <c r="Q279" i="77"/>
  <c r="P279" i="77"/>
  <c r="P282" i="77"/>
  <c r="P281" i="77"/>
  <c r="Q280" i="77"/>
  <c r="P15" i="77"/>
  <c r="P90" i="77"/>
  <c r="P17" i="77"/>
  <c r="P120" i="77"/>
  <c r="Q18" i="77"/>
  <c r="P30" i="77"/>
  <c r="P118" i="77"/>
  <c r="Q15" i="77"/>
  <c r="P219" i="77"/>
  <c r="P206" i="77"/>
  <c r="P189" i="77"/>
  <c r="P21" i="77"/>
  <c r="Q203" i="77"/>
  <c r="Q167" i="77"/>
  <c r="P78" i="77"/>
  <c r="P170" i="77"/>
  <c r="P27" i="77"/>
  <c r="P249" i="77"/>
  <c r="Q80" i="77"/>
  <c r="Q135" i="77"/>
  <c r="P244" i="77"/>
  <c r="P33" i="77"/>
  <c r="Q17" i="77"/>
  <c r="Q301" i="77"/>
  <c r="P116" i="77"/>
  <c r="P300" i="77"/>
  <c r="P190" i="77"/>
  <c r="Q249" i="77"/>
  <c r="Q218" i="77"/>
  <c r="Q204" i="77"/>
  <c r="Q206" i="77"/>
  <c r="P250" i="77"/>
  <c r="Q91" i="77"/>
  <c r="P167" i="77"/>
  <c r="J297" i="89"/>
  <c r="K190" i="89"/>
  <c r="E138" i="94"/>
  <c r="K118" i="89"/>
  <c r="J265" i="89"/>
  <c r="K265" i="89"/>
  <c r="K184" i="89"/>
  <c r="K171" i="89"/>
  <c r="K266" i="89"/>
  <c r="J295" i="89"/>
  <c r="K204" i="89"/>
  <c r="J204" i="89"/>
  <c r="J316" i="89"/>
  <c r="J190" i="89"/>
  <c r="K295" i="89"/>
  <c r="J152" i="89"/>
  <c r="J186" i="89"/>
  <c r="J203" i="89"/>
  <c r="K79" i="89"/>
  <c r="K203" i="89"/>
  <c r="K119" i="89"/>
  <c r="R61" i="77"/>
  <c r="R21" i="77"/>
  <c r="R247" i="77"/>
  <c r="R244" i="77"/>
  <c r="S92" i="77"/>
  <c r="S263" i="77"/>
  <c r="R93" i="77"/>
  <c r="R83" i="77"/>
  <c r="R32" i="77"/>
  <c r="S83" i="77"/>
  <c r="R28" i="77"/>
  <c r="R201" i="77"/>
  <c r="R188" i="77"/>
  <c r="S63" i="77"/>
  <c r="R119" i="77"/>
  <c r="R152" i="77"/>
  <c r="R92" i="77"/>
  <c r="R263" i="77"/>
  <c r="S64" i="77"/>
  <c r="S78" i="77"/>
  <c r="S300" i="77"/>
  <c r="S31" i="77"/>
  <c r="R81" i="77"/>
  <c r="R172" i="77"/>
  <c r="S261" i="77"/>
  <c r="R300" i="77"/>
  <c r="R206" i="77"/>
  <c r="R282" i="77"/>
  <c r="S299" i="77"/>
  <c r="S84" i="77"/>
  <c r="Q219" i="77"/>
  <c r="S170" i="77"/>
  <c r="Q222" i="77"/>
  <c r="S281" i="77"/>
  <c r="S249" i="77"/>
  <c r="R135" i="77"/>
  <c r="S29" i="77"/>
  <c r="P221" i="77"/>
  <c r="P315" i="77"/>
  <c r="S295" i="77"/>
  <c r="R63" i="77"/>
  <c r="S172" i="77"/>
  <c r="R265" i="77"/>
  <c r="R167" i="77"/>
  <c r="R19" i="77"/>
  <c r="S154" i="77"/>
  <c r="R207" i="77"/>
  <c r="S81" i="77"/>
  <c r="S187" i="77"/>
  <c r="R185" i="77"/>
  <c r="R278" i="77"/>
  <c r="R169" i="77"/>
  <c r="R44" i="77"/>
  <c r="R281" i="77"/>
  <c r="S186" i="77"/>
  <c r="S246" i="77"/>
  <c r="S245" i="77"/>
  <c r="S278" i="77"/>
  <c r="R15" i="77"/>
  <c r="S207" i="77"/>
  <c r="R249" i="77"/>
  <c r="S62" i="77"/>
  <c r="R267" i="77"/>
  <c r="R264" i="77"/>
  <c r="S248" i="77"/>
  <c r="S244" i="77"/>
  <c r="R17" i="77"/>
  <c r="R262" i="77"/>
  <c r="S138" i="77"/>
  <c r="S79" i="77"/>
  <c r="R170" i="77"/>
  <c r="S171" i="77"/>
  <c r="S93" i="77"/>
  <c r="S117" i="77"/>
  <c r="S61" i="77"/>
  <c r="R248" i="77"/>
  <c r="S80" i="77"/>
  <c r="S28" i="77"/>
  <c r="R187" i="77"/>
  <c r="R47" i="77"/>
  <c r="S116" i="77"/>
  <c r="S17" i="77"/>
  <c r="R29" i="77"/>
  <c r="S119" i="77"/>
  <c r="S27" i="77"/>
  <c r="S120" i="77"/>
  <c r="R205" i="77"/>
  <c r="S46" i="77"/>
  <c r="S265" i="77"/>
  <c r="P222" i="77"/>
  <c r="R121" i="77"/>
  <c r="R96" i="77"/>
  <c r="R133" i="77"/>
  <c r="Q224" i="77"/>
  <c r="S201" i="77"/>
  <c r="R154" i="77"/>
  <c r="S95" i="77"/>
  <c r="R186" i="77"/>
  <c r="R184" i="77"/>
  <c r="R20" i="77"/>
  <c r="S121" i="77"/>
  <c r="S168" i="77"/>
  <c r="S298" i="77"/>
  <c r="S136" i="77"/>
  <c r="S45" i="77"/>
  <c r="S20" i="77"/>
  <c r="R48" i="77"/>
  <c r="S18" i="77"/>
  <c r="S90" i="77"/>
  <c r="R33" i="77"/>
  <c r="S188" i="77"/>
  <c r="S66" i="77"/>
  <c r="R80" i="77"/>
  <c r="S189" i="77"/>
  <c r="S156" i="77"/>
  <c r="S206" i="77"/>
  <c r="R151" i="77"/>
  <c r="S135" i="77"/>
  <c r="R134" i="77"/>
  <c r="R261" i="77"/>
  <c r="S283" i="77"/>
  <c r="R279" i="77"/>
  <c r="S33" i="77"/>
  <c r="S203" i="77"/>
  <c r="R296" i="77"/>
  <c r="S134" i="77"/>
  <c r="S202" i="77"/>
  <c r="S153" i="77"/>
  <c r="R298" i="77"/>
  <c r="R190" i="77"/>
  <c r="S262" i="77"/>
  <c r="R49" i="77"/>
  <c r="R79" i="77"/>
  <c r="S82" i="77"/>
  <c r="R120" i="77"/>
  <c r="S296" i="77"/>
  <c r="S250" i="77"/>
  <c r="R280" i="77"/>
  <c r="R155" i="77"/>
  <c r="R203" i="77"/>
  <c r="R171" i="77"/>
  <c r="J236" i="89"/>
  <c r="S301" i="77"/>
  <c r="S44" i="77"/>
  <c r="S47" i="77"/>
  <c r="R156" i="77"/>
  <c r="R18" i="77"/>
  <c r="S151" i="77"/>
  <c r="S205" i="77"/>
  <c r="S32" i="77"/>
  <c r="R297" i="77"/>
  <c r="S169" i="77"/>
  <c r="R139" i="77"/>
  <c r="R46" i="77"/>
  <c r="S21" i="77"/>
  <c r="S279" i="77"/>
  <c r="S16" i="77"/>
  <c r="S155" i="77"/>
  <c r="R189" i="77"/>
  <c r="R136" i="77"/>
  <c r="S118" i="77"/>
  <c r="R67" i="77"/>
  <c r="R122" i="77"/>
  <c r="R153" i="77"/>
  <c r="S96" i="77"/>
  <c r="R66" i="77"/>
  <c r="S282" i="77"/>
  <c r="S267" i="77"/>
  <c r="S137" i="77"/>
  <c r="R62" i="77"/>
  <c r="R250" i="77"/>
  <c r="Q315" i="77"/>
  <c r="Q221" i="77"/>
  <c r="S184" i="77"/>
  <c r="R65" i="77"/>
  <c r="R284" i="77"/>
  <c r="R82" i="77"/>
  <c r="R301" i="77"/>
  <c r="R64" i="77"/>
  <c r="S264" i="77"/>
  <c r="R91" i="77"/>
  <c r="S173" i="77"/>
  <c r="R204" i="77"/>
  <c r="R299" i="77"/>
  <c r="S190" i="77"/>
  <c r="R245" i="77"/>
  <c r="S185" i="77"/>
  <c r="S152" i="77"/>
  <c r="S67" i="77"/>
  <c r="S91" i="77"/>
  <c r="R16" i="77"/>
  <c r="R266" i="77"/>
  <c r="R150" i="77"/>
  <c r="R94" i="77"/>
  <c r="R90" i="77"/>
  <c r="S50" i="77"/>
  <c r="R173" i="77"/>
  <c r="S30" i="77"/>
  <c r="R137" i="77"/>
  <c r="S297" i="77"/>
  <c r="S122" i="77"/>
  <c r="S139" i="77"/>
  <c r="K236" i="89"/>
  <c r="S15" i="77"/>
  <c r="R95" i="77"/>
  <c r="S65" i="77"/>
  <c r="R202" i="77"/>
  <c r="R45" i="77"/>
  <c r="S204" i="77"/>
  <c r="R117" i="77"/>
  <c r="R295" i="77"/>
  <c r="S94" i="77"/>
  <c r="R27" i="77"/>
  <c r="R283" i="77"/>
  <c r="S266" i="77"/>
  <c r="R78" i="77"/>
  <c r="Q317" i="77"/>
  <c r="Q223" i="77"/>
  <c r="R168" i="77"/>
  <c r="S19" i="77"/>
  <c r="S280" i="77"/>
  <c r="S49" i="77"/>
  <c r="S167" i="77"/>
  <c r="R31" i="77"/>
  <c r="R84" i="77"/>
  <c r="R116" i="77"/>
  <c r="R138" i="77"/>
  <c r="S284" i="77"/>
  <c r="R50" i="77"/>
  <c r="S48" i="77"/>
  <c r="S247" i="77"/>
  <c r="S133" i="77"/>
  <c r="R118" i="77"/>
  <c r="R30" i="77"/>
  <c r="S150" i="77"/>
  <c r="R246" i="77"/>
  <c r="J235" i="89"/>
  <c r="U134" i="77" l="1" a="1"/>
  <c r="U134" i="77" s="1"/>
  <c r="AB150" i="72" s="1"/>
  <c r="U30" i="77" a="1"/>
  <c r="U30" i="77" s="1"/>
  <c r="AB29" i="72" s="1"/>
  <c r="U263" i="77" a="1"/>
  <c r="U263" i="77" s="1"/>
  <c r="AB279" i="72" s="1"/>
  <c r="U118" i="77" a="1"/>
  <c r="U118" i="77" s="1"/>
  <c r="AB117" i="72" s="1"/>
  <c r="U94" i="77" a="1"/>
  <c r="U94" i="77" s="1"/>
  <c r="U262" i="77" a="1"/>
  <c r="U262" i="77" s="1"/>
  <c r="AB278" i="72" s="1"/>
  <c r="U153" i="77" a="1"/>
  <c r="U153" i="77" s="1"/>
  <c r="AB169" i="72" s="1"/>
  <c r="U95" i="77" a="1"/>
  <c r="U95" i="77" s="1"/>
  <c r="AB94" i="72" s="1"/>
  <c r="U203" i="77" a="1"/>
  <c r="U203" i="77" s="1"/>
  <c r="AB219" i="72" s="1"/>
  <c r="U133" i="77" a="1"/>
  <c r="U133" i="77" s="1"/>
  <c r="AB149" i="72" s="1"/>
  <c r="U245" i="77" a="1"/>
  <c r="U245" i="77" s="1"/>
  <c r="AB261" i="72" s="1"/>
  <c r="U66" i="77" a="1"/>
  <c r="U66" i="77" s="1"/>
  <c r="AB65" i="72" s="1"/>
  <c r="U155" i="77" a="1"/>
  <c r="U155" i="77" s="1"/>
  <c r="AB171" i="72" s="1"/>
  <c r="U120" i="77" a="1"/>
  <c r="U120" i="77" s="1"/>
  <c r="AB119" i="72" s="1"/>
  <c r="U169" i="77" a="1"/>
  <c r="U169" i="77" s="1"/>
  <c r="AB185" i="72" s="1"/>
  <c r="U168" i="77" a="1"/>
  <c r="U168" i="77" s="1"/>
  <c r="AB184" i="72" s="1"/>
  <c r="U27" i="77" a="1"/>
  <c r="U27" i="77" s="1"/>
  <c r="AB26" i="72" s="1"/>
  <c r="U121" i="77" a="1"/>
  <c r="U121" i="77" s="1"/>
  <c r="AB120" i="72" s="1"/>
  <c r="U151" i="77" a="1"/>
  <c r="U151" i="77" s="1"/>
  <c r="AB167" i="72" s="1"/>
  <c r="U187" i="77" a="1"/>
  <c r="U187" i="77" s="1"/>
  <c r="AB203" i="72" s="1"/>
  <c r="U137" i="77" a="1"/>
  <c r="U137" i="77" s="1"/>
  <c r="AB153" i="72" s="1"/>
  <c r="U150" i="77" a="1"/>
  <c r="U150" i="77" s="1"/>
  <c r="AB166" i="72" s="1"/>
  <c r="U190" i="77" a="1"/>
  <c r="U190" i="77" s="1"/>
  <c r="AB206" i="72" s="1"/>
  <c r="U78" i="77" a="1"/>
  <c r="U78" i="77" s="1"/>
  <c r="AB77" i="72" s="1"/>
  <c r="U17" i="77" a="1"/>
  <c r="U17" i="77" s="1"/>
  <c r="AB16" i="72" s="1"/>
  <c r="U171" i="77" a="1"/>
  <c r="U171" i="77" s="1"/>
  <c r="AB187" i="72" s="1"/>
  <c r="U44" i="77" a="1"/>
  <c r="U44" i="77" s="1"/>
  <c r="AB43" i="72" s="1"/>
  <c r="U81" i="77" a="1"/>
  <c r="U81" i="77" s="1"/>
  <c r="AB80" i="72" s="1"/>
  <c r="U154" i="77" a="1"/>
  <c r="U154" i="77" s="1"/>
  <c r="AB170" i="72" s="1"/>
  <c r="U50" i="77" a="1"/>
  <c r="U50" i="77" s="1"/>
  <c r="AB49" i="72" s="1"/>
  <c r="U300" i="77" a="1"/>
  <c r="U300" i="77" s="1"/>
  <c r="AB316" i="72" s="1"/>
  <c r="U90" i="77" a="1"/>
  <c r="U90" i="77" s="1"/>
  <c r="AB89" i="72" s="1"/>
  <c r="U267" i="77" a="1"/>
  <c r="U267" i="77" s="1"/>
  <c r="AB283" i="72" s="1"/>
  <c r="U297" i="77" a="1"/>
  <c r="U297" i="77" s="1"/>
  <c r="AB313" i="72" s="1"/>
  <c r="U67" i="77" a="1"/>
  <c r="U67" i="77" s="1"/>
  <c r="AB66" i="72" s="1"/>
  <c r="U136" i="77" a="1"/>
  <c r="U136" i="77" s="1"/>
  <c r="AB152" i="72" s="1"/>
  <c r="U188" i="77" a="1"/>
  <c r="U188" i="77" s="1"/>
  <c r="AB204" i="72" s="1"/>
  <c r="U48" i="77" a="1"/>
  <c r="U48" i="77" s="1"/>
  <c r="AB47" i="72" s="1"/>
  <c r="U20" i="77" a="1"/>
  <c r="U20" i="77" s="1"/>
  <c r="AB19" i="72" s="1"/>
  <c r="U63" i="77" a="1"/>
  <c r="U63" i="77" s="1"/>
  <c r="AB62" i="72" s="1"/>
  <c r="U45" i="77" a="1"/>
  <c r="U45" i="77" s="1"/>
  <c r="AB44" i="72" s="1"/>
  <c r="U29" i="77" a="1"/>
  <c r="U29" i="77" s="1"/>
  <c r="AB28" i="72" s="1"/>
  <c r="U19" i="77" a="1"/>
  <c r="U19" i="77" s="1"/>
  <c r="AB18" i="72" s="1"/>
  <c r="U170" i="77" a="1"/>
  <c r="U170" i="77" s="1"/>
  <c r="AB186" i="72" s="1"/>
  <c r="U201" i="77" a="1"/>
  <c r="U201" i="77" s="1"/>
  <c r="AB217" i="72" s="1"/>
  <c r="U116" i="77" a="1"/>
  <c r="U116" i="77" s="1"/>
  <c r="AB115" i="72" s="1"/>
  <c r="U15" i="77" a="1"/>
  <c r="U15" i="77" s="1"/>
  <c r="AB14" i="72" s="1"/>
  <c r="AC4" i="72" s="1"/>
  <c r="U83" i="77" a="1"/>
  <c r="U83" i="77" s="1"/>
  <c r="AB82" i="72" s="1"/>
  <c r="U185" i="77" a="1"/>
  <c r="U185" i="77" s="1"/>
  <c r="AB201" i="72" s="1"/>
  <c r="U265" i="77" a="1"/>
  <c r="U265" i="77" s="1"/>
  <c r="AB281" i="72" s="1"/>
  <c r="U32" i="77" a="1"/>
  <c r="U32" i="77" s="1"/>
  <c r="AB31" i="72" s="1"/>
  <c r="U296" i="77" a="1"/>
  <c r="U296" i="77" s="1"/>
  <c r="AB312" i="72" s="1"/>
  <c r="U261" i="77" a="1"/>
  <c r="U261" i="77" s="1"/>
  <c r="AB277" i="72" s="1"/>
  <c r="U93" i="77" a="1"/>
  <c r="U93" i="77" s="1"/>
  <c r="AB92" i="72" s="1"/>
  <c r="U79" i="77" a="1"/>
  <c r="U79" i="77" s="1"/>
  <c r="AB78" i="72" s="1"/>
  <c r="U295" i="77" a="1"/>
  <c r="U295" i="77" s="1"/>
  <c r="AB311" i="72" s="1"/>
  <c r="U266" i="77" a="1"/>
  <c r="U266" i="77" s="1"/>
  <c r="AB282" i="72" s="1"/>
  <c r="U122" i="77" a="1"/>
  <c r="U122" i="77" s="1"/>
  <c r="AB121" i="72" s="1"/>
  <c r="U64" i="77" a="1"/>
  <c r="U64" i="77" s="1"/>
  <c r="AB63" i="72" s="1"/>
  <c r="U49" i="77" a="1"/>
  <c r="U49" i="77" s="1"/>
  <c r="AB48" i="72" s="1"/>
  <c r="U91" i="77" a="1"/>
  <c r="U91" i="77" s="1"/>
  <c r="AB90" i="72" s="1"/>
  <c r="U21" i="77" a="1"/>
  <c r="U21" i="77" s="1"/>
  <c r="AB20" i="72" s="1"/>
  <c r="U205" i="77" a="1"/>
  <c r="U205" i="77" s="1"/>
  <c r="AB221" i="72" s="1"/>
  <c r="U184" i="77" a="1"/>
  <c r="U184" i="77" s="1"/>
  <c r="AB200" i="72" s="1"/>
  <c r="U298" i="77" a="1"/>
  <c r="U298" i="77" s="1"/>
  <c r="AB314" i="72" s="1"/>
  <c r="U281" i="77" a="1"/>
  <c r="U281" i="77" s="1"/>
  <c r="AB297" i="72" s="1"/>
  <c r="U84" i="77" a="1"/>
  <c r="U84" i="77" s="1"/>
  <c r="AB83" i="72" s="1"/>
  <c r="U202" i="77" a="1"/>
  <c r="U202" i="77" s="1"/>
  <c r="AB218" i="72" s="1"/>
  <c r="U301" i="77" a="1"/>
  <c r="U301" i="77" s="1"/>
  <c r="AB317" i="72" s="1"/>
  <c r="U173" i="77" a="1"/>
  <c r="U173" i="77" s="1"/>
  <c r="AB189" i="72" s="1"/>
  <c r="U92" i="77" a="1"/>
  <c r="U92" i="77" s="1"/>
  <c r="AB91" i="72" s="1"/>
  <c r="U47" i="77" a="1"/>
  <c r="U47" i="77" s="1"/>
  <c r="AB46" i="72" s="1"/>
  <c r="U138" i="77" a="1"/>
  <c r="U138" i="77" s="1"/>
  <c r="AB154" i="72" s="1"/>
  <c r="U207" i="77" a="1"/>
  <c r="U207" i="77" s="1"/>
  <c r="AB223" i="72" s="1"/>
  <c r="U206" i="77" a="1"/>
  <c r="U206" i="77" s="1"/>
  <c r="AB222" i="72" s="1"/>
  <c r="U62" i="77" a="1"/>
  <c r="U62" i="77" s="1"/>
  <c r="AB61" i="72" s="1"/>
  <c r="U46" i="77" a="1"/>
  <c r="U46" i="77" s="1"/>
  <c r="AB45" i="72" s="1"/>
  <c r="U80" i="77" a="1"/>
  <c r="U80" i="77" s="1"/>
  <c r="AB79" i="72" s="1"/>
  <c r="U96" i="77" a="1"/>
  <c r="U96" i="77" s="1"/>
  <c r="AB95" i="72" s="1"/>
  <c r="U28" i="77" a="1"/>
  <c r="U28" i="77" s="1"/>
  <c r="AB27" i="72" s="1"/>
  <c r="U61" i="77" a="1"/>
  <c r="U61" i="77" s="1"/>
  <c r="AB60" i="72" s="1"/>
  <c r="U284" i="77" a="1"/>
  <c r="U284" i="77" s="1"/>
  <c r="AB300" i="72" s="1"/>
  <c r="U167" i="77" a="1"/>
  <c r="U167" i="77" s="1"/>
  <c r="AB183" i="72" s="1"/>
  <c r="U204" i="77" a="1"/>
  <c r="U204" i="77" s="1"/>
  <c r="AB220" i="72" s="1"/>
  <c r="U82" i="77" a="1"/>
  <c r="U82" i="77" s="1"/>
  <c r="AB81" i="72" s="1"/>
  <c r="U249" i="77" a="1"/>
  <c r="U249" i="77" s="1"/>
  <c r="AB265" i="72" s="1"/>
  <c r="U16" i="77" a="1"/>
  <c r="U16" i="77" s="1"/>
  <c r="AB15" i="72" s="1"/>
  <c r="U135" i="77" a="1"/>
  <c r="U135" i="77" s="1"/>
  <c r="AB151" i="72" s="1"/>
  <c r="U189" i="77" a="1"/>
  <c r="U189" i="77" s="1"/>
  <c r="AB205" i="72" s="1"/>
  <c r="U33" i="77" a="1"/>
  <c r="U33" i="77" s="1"/>
  <c r="AB32" i="72" s="1"/>
  <c r="U282" i="77" a="1"/>
  <c r="U282" i="77" s="1"/>
  <c r="AB298" i="72" s="1"/>
  <c r="U18" i="77" a="1"/>
  <c r="U18" i="77" s="1"/>
  <c r="AB17" i="72" s="1"/>
  <c r="U172" i="77" a="1"/>
  <c r="U172" i="77" s="1"/>
  <c r="AB188" i="72" s="1"/>
  <c r="U246" i="77" a="1"/>
  <c r="U246" i="77" s="1"/>
  <c r="AB262" i="72" s="1"/>
  <c r="U244" i="77" a="1"/>
  <c r="U244" i="77" s="1"/>
  <c r="AB260" i="72" s="1"/>
  <c r="U279" i="77" a="1"/>
  <c r="U279" i="77" s="1"/>
  <c r="AB295" i="72" s="1"/>
  <c r="U139" i="77" a="1"/>
  <c r="U139" i="77" s="1"/>
  <c r="AB155" i="72" s="1"/>
  <c r="U278" i="77" a="1"/>
  <c r="U278" i="77" s="1"/>
  <c r="AB294" i="72" s="1"/>
  <c r="U31" i="77" a="1"/>
  <c r="U31" i="77" s="1"/>
  <c r="AB30" i="72" s="1"/>
  <c r="U117" i="77" a="1"/>
  <c r="U117" i="77" s="1"/>
  <c r="AB116" i="72" s="1"/>
  <c r="U65" i="77" a="1"/>
  <c r="U65" i="77" s="1"/>
  <c r="AB64" i="72" s="1"/>
  <c r="U299" i="77" a="1"/>
  <c r="U299" i="77" s="1"/>
  <c r="AB315" i="72" s="1"/>
  <c r="U247" i="77" a="1"/>
  <c r="U247" i="77" s="1"/>
  <c r="AB263" i="72" s="1"/>
  <c r="U250" i="77" a="1"/>
  <c r="U250" i="77" s="1"/>
  <c r="AB266" i="72" s="1"/>
  <c r="U280" i="77" a="1"/>
  <c r="U280" i="77" s="1"/>
  <c r="AB296" i="72" s="1"/>
  <c r="U283" i="77" a="1"/>
  <c r="U283" i="77" s="1"/>
  <c r="AB299" i="72" s="1"/>
  <c r="U119" i="77" a="1"/>
  <c r="U119" i="77" s="1"/>
  <c r="AB118" i="72" s="1"/>
  <c r="U248" i="77" a="1"/>
  <c r="U248" i="77" s="1"/>
  <c r="AB264" i="72" s="1"/>
  <c r="U264" i="77" a="1"/>
  <c r="U264" i="77" s="1"/>
  <c r="AB280" i="72" s="1"/>
  <c r="U152" i="77" a="1"/>
  <c r="U152" i="77" s="1"/>
  <c r="AB168" i="72" s="1"/>
  <c r="U156" i="77" a="1"/>
  <c r="U156" i="77" s="1"/>
  <c r="AB172" i="72" s="1"/>
  <c r="U186" i="77" a="1"/>
  <c r="U186" i="77" s="1"/>
  <c r="AB202" i="72" s="1"/>
  <c r="K134" i="89"/>
  <c r="K133" i="89"/>
  <c r="AB93" i="72"/>
  <c r="O134" i="94"/>
  <c r="P134" i="94"/>
  <c r="O133" i="94"/>
  <c r="P133" i="94"/>
  <c r="O235" i="94"/>
  <c r="P235" i="94"/>
  <c r="J133" i="89"/>
  <c r="J134" i="89"/>
  <c r="P313" i="77"/>
  <c r="P314" i="77"/>
  <c r="P220" i="77"/>
  <c r="Q312" i="77"/>
  <c r="P312" i="77"/>
  <c r="Q313" i="77"/>
  <c r="P316" i="77"/>
  <c r="Q314" i="77"/>
  <c r="Q316" i="77"/>
  <c r="P318" i="77"/>
  <c r="P317" i="77"/>
  <c r="S222" i="77"/>
  <c r="S316" i="77"/>
  <c r="S313" i="77"/>
  <c r="S219" i="77"/>
  <c r="R312" i="77"/>
  <c r="R218" i="77"/>
  <c r="S220" i="77"/>
  <c r="S314" i="77"/>
  <c r="S224" i="77"/>
  <c r="S318" i="77"/>
  <c r="S218" i="77"/>
  <c r="S312" i="77"/>
  <c r="R223" i="77"/>
  <c r="R317" i="77"/>
  <c r="S317" i="77"/>
  <c r="S223" i="77"/>
  <c r="R222" i="77"/>
  <c r="R316" i="77"/>
  <c r="R220" i="77"/>
  <c r="R314" i="77"/>
  <c r="R315" i="77"/>
  <c r="R221" i="77"/>
  <c r="S315" i="77"/>
  <c r="S221" i="77"/>
  <c r="R219" i="77"/>
  <c r="R313" i="77"/>
  <c r="R318" i="77"/>
  <c r="R224" i="77"/>
  <c r="U223" i="77" l="1" a="1"/>
  <c r="U223" i="77" s="1"/>
  <c r="AB239" i="72" s="1"/>
  <c r="U218" i="77" a="1"/>
  <c r="U218" i="77" s="1"/>
  <c r="AB234" i="72" s="1"/>
  <c r="AC71" i="72"/>
  <c r="AC72" i="50" s="1"/>
  <c r="AC72" i="72"/>
  <c r="AC73" i="50" s="1"/>
  <c r="AC77" i="72"/>
  <c r="AC69" i="72"/>
  <c r="AC70" i="50" s="1"/>
  <c r="AC70" i="72"/>
  <c r="AC71" i="50" s="1"/>
  <c r="AC73" i="72"/>
  <c r="AC74" i="50" s="1"/>
  <c r="AC68" i="72"/>
  <c r="AC69" i="50" s="1"/>
  <c r="AC74" i="72"/>
  <c r="AC75" i="50" s="1"/>
  <c r="AC75" i="72"/>
  <c r="AC76" i="50" s="1"/>
  <c r="AC76" i="72"/>
  <c r="AC77" i="50" s="1"/>
  <c r="AC67" i="72"/>
  <c r="AC68" i="50" s="1"/>
  <c r="AC21" i="72"/>
  <c r="AC22" i="50" s="1"/>
  <c r="AC22" i="72"/>
  <c r="AC23" i="50" s="1"/>
  <c r="AC24" i="72"/>
  <c r="AC25" i="50" s="1"/>
  <c r="AC25" i="72"/>
  <c r="AC26" i="50" s="1"/>
  <c r="AC26" i="72"/>
  <c r="AC23" i="72"/>
  <c r="AC24" i="50" s="1"/>
  <c r="AC89" i="72"/>
  <c r="AC86" i="72"/>
  <c r="AC87" i="50" s="1"/>
  <c r="AC87" i="72"/>
  <c r="AC88" i="50" s="1"/>
  <c r="AC88" i="72"/>
  <c r="AC89" i="50" s="1"/>
  <c r="AC85" i="72"/>
  <c r="AC86" i="50" s="1"/>
  <c r="AC84" i="72"/>
  <c r="AC85" i="50" s="1"/>
  <c r="AC270" i="72"/>
  <c r="AC271" i="50" s="1"/>
  <c r="AC274" i="72"/>
  <c r="AC275" i="50" s="1"/>
  <c r="AC273" i="72"/>
  <c r="AC274" i="50" s="1"/>
  <c r="AC276" i="72"/>
  <c r="AC277" i="50" s="1"/>
  <c r="AC275" i="72"/>
  <c r="AC276" i="50" s="1"/>
  <c r="AC277" i="72"/>
  <c r="AC268" i="72"/>
  <c r="AC269" i="50" s="1"/>
  <c r="AC269" i="72"/>
  <c r="AC270" i="50" s="1"/>
  <c r="AC271" i="72"/>
  <c r="AC272" i="50" s="1"/>
  <c r="AC267" i="72"/>
  <c r="AC268" i="50" s="1"/>
  <c r="AC272" i="72"/>
  <c r="AC273" i="50" s="1"/>
  <c r="AC38" i="72"/>
  <c r="AC39" i="50" s="1"/>
  <c r="AC35" i="72"/>
  <c r="AC36" i="50" s="1"/>
  <c r="AC36" i="72"/>
  <c r="AC37" i="50" s="1"/>
  <c r="AC37" i="72"/>
  <c r="AC38" i="50" s="1"/>
  <c r="AC40" i="72"/>
  <c r="AC41" i="50" s="1"/>
  <c r="AC39" i="72"/>
  <c r="AC40" i="50" s="1"/>
  <c r="AC41" i="72"/>
  <c r="AC42" i="50" s="1"/>
  <c r="AC34" i="72"/>
  <c r="AC35" i="50" s="1"/>
  <c r="AC43" i="72"/>
  <c r="AC42" i="72"/>
  <c r="AC43" i="50" s="1"/>
  <c r="AC33" i="72"/>
  <c r="AC34" i="50" s="1"/>
  <c r="AC182" i="72"/>
  <c r="AC183" i="50" s="1"/>
  <c r="AC175" i="72"/>
  <c r="AC176" i="50" s="1"/>
  <c r="AC178" i="72"/>
  <c r="AC179" i="50" s="1"/>
  <c r="AC173" i="72"/>
  <c r="AC174" i="50" s="1"/>
  <c r="AC179" i="72"/>
  <c r="AC180" i="50" s="1"/>
  <c r="AC183" i="72"/>
  <c r="AC174" i="72"/>
  <c r="AC175" i="50" s="1"/>
  <c r="AC177" i="72"/>
  <c r="AC178" i="50" s="1"/>
  <c r="AC180" i="72"/>
  <c r="AC181" i="50" s="1"/>
  <c r="AC181" i="72"/>
  <c r="AC182" i="50" s="1"/>
  <c r="AC176" i="72"/>
  <c r="AC177" i="50" s="1"/>
  <c r="AC14" i="72"/>
  <c r="AC9" i="72"/>
  <c r="AC10" i="50" s="1"/>
  <c r="AC10" i="72"/>
  <c r="AC11" i="50" s="1"/>
  <c r="AC11" i="72"/>
  <c r="AC12" i="50" s="1"/>
  <c r="AC12" i="72"/>
  <c r="AC13" i="50" s="1"/>
  <c r="AC13" i="72"/>
  <c r="AC14" i="50" s="1"/>
  <c r="AC5" i="72"/>
  <c r="AC6" i="50" s="1"/>
  <c r="AC6" i="72"/>
  <c r="AC7" i="50" s="1"/>
  <c r="AC5" i="50"/>
  <c r="AC7" i="72"/>
  <c r="AC8" i="50" s="1"/>
  <c r="AC8" i="72"/>
  <c r="AC9" i="50" s="1"/>
  <c r="AC165" i="72"/>
  <c r="AC166" i="50" s="1"/>
  <c r="AC163" i="72"/>
  <c r="AC164" i="50" s="1"/>
  <c r="AC159" i="72"/>
  <c r="AC160" i="50" s="1"/>
  <c r="AC160" i="72"/>
  <c r="AC161" i="50" s="1"/>
  <c r="AC158" i="72"/>
  <c r="AC159" i="50" s="1"/>
  <c r="AC161" i="72"/>
  <c r="AC162" i="50" s="1"/>
  <c r="AC157" i="72"/>
  <c r="AC158" i="50" s="1"/>
  <c r="AC162" i="72"/>
  <c r="AC163" i="50" s="1"/>
  <c r="AC166" i="72"/>
  <c r="AC156" i="72"/>
  <c r="AC157" i="50" s="1"/>
  <c r="AC164" i="72"/>
  <c r="AC165" i="50" s="1"/>
  <c r="AC306" i="72"/>
  <c r="AC307" i="50" s="1"/>
  <c r="AC303" i="72"/>
  <c r="AC304" i="50" s="1"/>
  <c r="AC307" i="72"/>
  <c r="AC308" i="50" s="1"/>
  <c r="AC310" i="72"/>
  <c r="AC311" i="50" s="1"/>
  <c r="AC304" i="72"/>
  <c r="AC305" i="50" s="1"/>
  <c r="AC305" i="72"/>
  <c r="AC306" i="50" s="1"/>
  <c r="AC301" i="72"/>
  <c r="AC302" i="50" s="1"/>
  <c r="AC302" i="72"/>
  <c r="AC303" i="50" s="1"/>
  <c r="AC311" i="72"/>
  <c r="AC308" i="72"/>
  <c r="AC309" i="50" s="1"/>
  <c r="AC309" i="72"/>
  <c r="AC310" i="50" s="1"/>
  <c r="AC194" i="72"/>
  <c r="AC195" i="50" s="1"/>
  <c r="AC198" i="72"/>
  <c r="AC199" i="50" s="1"/>
  <c r="AC192" i="72"/>
  <c r="AC193" i="50" s="1"/>
  <c r="AC193" i="72"/>
  <c r="AC194" i="50" s="1"/>
  <c r="AC196" i="72"/>
  <c r="AC197" i="50" s="1"/>
  <c r="AC197" i="72"/>
  <c r="AC198" i="50" s="1"/>
  <c r="AC195" i="72"/>
  <c r="AC196" i="50" s="1"/>
  <c r="AC190" i="72"/>
  <c r="AC191" i="50" s="1"/>
  <c r="AC199" i="72"/>
  <c r="AC200" i="50" s="1"/>
  <c r="AC200" i="72"/>
  <c r="AC191" i="72"/>
  <c r="AC192" i="50" s="1"/>
  <c r="AC142" i="72"/>
  <c r="AC143" i="50" s="1"/>
  <c r="AC145" i="72"/>
  <c r="AC146" i="50" s="1"/>
  <c r="AC140" i="72"/>
  <c r="AC141" i="50" s="1"/>
  <c r="AC146" i="72"/>
  <c r="AC147" i="50" s="1"/>
  <c r="AC149" i="72"/>
  <c r="AC143" i="72"/>
  <c r="AC144" i="50" s="1"/>
  <c r="AC141" i="72"/>
  <c r="AC142" i="50" s="1"/>
  <c r="AC147" i="72"/>
  <c r="AC148" i="50" s="1"/>
  <c r="AC144" i="72"/>
  <c r="AC145" i="50" s="1"/>
  <c r="AC148" i="72"/>
  <c r="AC149" i="50" s="1"/>
  <c r="AC139" i="72"/>
  <c r="AC140" i="50" s="1"/>
  <c r="AC259" i="72"/>
  <c r="AC260" i="50" s="1"/>
  <c r="AC260" i="72"/>
  <c r="AC255" i="72"/>
  <c r="AC256" i="50" s="1"/>
  <c r="AC253" i="72"/>
  <c r="AC254" i="50" s="1"/>
  <c r="AC251" i="72"/>
  <c r="AC252" i="50" s="1"/>
  <c r="AC252" i="72"/>
  <c r="AC253" i="50" s="1"/>
  <c r="AC250" i="72"/>
  <c r="AC251" i="50" s="1"/>
  <c r="AC254" i="72"/>
  <c r="AC255" i="50" s="1"/>
  <c r="AC258" i="72"/>
  <c r="AC259" i="50" s="1"/>
  <c r="AC256" i="72"/>
  <c r="AC257" i="50" s="1"/>
  <c r="AC257" i="72"/>
  <c r="AC258" i="50" s="1"/>
  <c r="AC105" i="72"/>
  <c r="AC106" i="50" s="1"/>
  <c r="AC113" i="72"/>
  <c r="AC114" i="50" s="1"/>
  <c r="AC108" i="72"/>
  <c r="AC109" i="50" s="1"/>
  <c r="AC115" i="72"/>
  <c r="AC114" i="72"/>
  <c r="AC115" i="50" s="1"/>
  <c r="AC111" i="72"/>
  <c r="AC112" i="50" s="1"/>
  <c r="AC112" i="72"/>
  <c r="AC113" i="50" s="1"/>
  <c r="AC109" i="72"/>
  <c r="AC110" i="50" s="1"/>
  <c r="AC110" i="72"/>
  <c r="AC111" i="50" s="1"/>
  <c r="AC106" i="72"/>
  <c r="AC107" i="50" s="1"/>
  <c r="AC107" i="72"/>
  <c r="AC108" i="50" s="1"/>
  <c r="AC217" i="72"/>
  <c r="AC212" i="72"/>
  <c r="AC213" i="50" s="1"/>
  <c r="AC213" i="72"/>
  <c r="AC214" i="50" s="1"/>
  <c r="AC216" i="72"/>
  <c r="AC217" i="50" s="1"/>
  <c r="AC209" i="72"/>
  <c r="AC210" i="50" s="1"/>
  <c r="AC211" i="72"/>
  <c r="AC212" i="50" s="1"/>
  <c r="AC210" i="72"/>
  <c r="AC211" i="50" s="1"/>
  <c r="AC207" i="72"/>
  <c r="AC208" i="50" s="1"/>
  <c r="AC208" i="72"/>
  <c r="AC209" i="50" s="1"/>
  <c r="AC214" i="72"/>
  <c r="AC215" i="50" s="1"/>
  <c r="AC215" i="72"/>
  <c r="AC216" i="50" s="1"/>
  <c r="AC293" i="72"/>
  <c r="AC294" i="50" s="1"/>
  <c r="AC290" i="72"/>
  <c r="AC291" i="50" s="1"/>
  <c r="AC294" i="72"/>
  <c r="AC284" i="72"/>
  <c r="AC285" i="50" s="1"/>
  <c r="AC288" i="72"/>
  <c r="AC289" i="50" s="1"/>
  <c r="AC286" i="72"/>
  <c r="AC287" i="50" s="1"/>
  <c r="AC285" i="72"/>
  <c r="AC286" i="50" s="1"/>
  <c r="AC287" i="72"/>
  <c r="AC288" i="50" s="1"/>
  <c r="AC289" i="72"/>
  <c r="AC290" i="50" s="1"/>
  <c r="AC291" i="72"/>
  <c r="AC292" i="50" s="1"/>
  <c r="AC292" i="72"/>
  <c r="AC293" i="50" s="1"/>
  <c r="AC53" i="72"/>
  <c r="AC54" i="50" s="1"/>
  <c r="AC54" i="72"/>
  <c r="AC55" i="50" s="1"/>
  <c r="AC50" i="72"/>
  <c r="AC51" i="50" s="1"/>
  <c r="AC52" i="72"/>
  <c r="AC53" i="50" s="1"/>
  <c r="AC58" i="72"/>
  <c r="AC59" i="50" s="1"/>
  <c r="AC59" i="72"/>
  <c r="AC60" i="50" s="1"/>
  <c r="AC51" i="72"/>
  <c r="AC52" i="50" s="1"/>
  <c r="AC60" i="72"/>
  <c r="AC57" i="72"/>
  <c r="AC58" i="50" s="1"/>
  <c r="AC55" i="72"/>
  <c r="AC56" i="50" s="1"/>
  <c r="AC56" i="72"/>
  <c r="AC57" i="50" s="1"/>
  <c r="U221" i="77" a="1"/>
  <c r="U221" i="77" s="1"/>
  <c r="U312" i="77" a="1"/>
  <c r="U312" i="77" s="1"/>
  <c r="AB132" i="72" s="1"/>
  <c r="U219" i="77" a="1"/>
  <c r="U219" i="77" s="1"/>
  <c r="AB235" i="72" s="1"/>
  <c r="U222" i="77" a="1"/>
  <c r="U222" i="77" s="1"/>
  <c r="AB238" i="72" s="1"/>
  <c r="U224" i="77" a="1"/>
  <c r="U224" i="77" s="1"/>
  <c r="AB240" i="72" s="1"/>
  <c r="U315" i="77" a="1"/>
  <c r="U315" i="77" s="1"/>
  <c r="AB135" i="72" s="1"/>
  <c r="U318" i="77" a="1"/>
  <c r="U318" i="77" s="1"/>
  <c r="AB138" i="72" s="1"/>
  <c r="U316" i="77" a="1"/>
  <c r="U316" i="77" s="1"/>
  <c r="AB136" i="72" s="1"/>
  <c r="U220" i="77" a="1"/>
  <c r="U220" i="77" s="1"/>
  <c r="AB236" i="72" s="1"/>
  <c r="U314" i="77" a="1"/>
  <c r="U314" i="77" s="1"/>
  <c r="AB134" i="72" s="1"/>
  <c r="U317" i="77" a="1"/>
  <c r="U317" i="77" s="1"/>
  <c r="AB137" i="72" s="1"/>
  <c r="U313" i="77" a="1"/>
  <c r="U313" i="77" s="1"/>
  <c r="AB133" i="72" s="1"/>
  <c r="AB237" i="72"/>
  <c r="D313" i="94"/>
  <c r="F313" i="94" s="1"/>
  <c r="D122" i="94"/>
  <c r="F122" i="94" s="1"/>
  <c r="D92" i="94"/>
  <c r="F92" i="94" s="1"/>
  <c r="D167" i="94"/>
  <c r="F167" i="94" s="1"/>
  <c r="D297" i="94"/>
  <c r="F297" i="94" s="1"/>
  <c r="D67" i="94"/>
  <c r="F67" i="94" s="1"/>
  <c r="D121" i="94"/>
  <c r="F121" i="94" s="1"/>
  <c r="D156" i="94"/>
  <c r="F156" i="94" s="1"/>
  <c r="D91" i="94"/>
  <c r="F91" i="94" s="1"/>
  <c r="D207" i="94"/>
  <c r="F207" i="94" s="1"/>
  <c r="D63" i="94"/>
  <c r="F63" i="94" s="1"/>
  <c r="D83" i="94"/>
  <c r="F83" i="94" s="1"/>
  <c r="D82" i="94"/>
  <c r="F82" i="94" s="1"/>
  <c r="D120" i="94"/>
  <c r="F120" i="94" s="1"/>
  <c r="D153" i="94"/>
  <c r="F153" i="94" s="1"/>
  <c r="D184" i="94"/>
  <c r="F184" i="94" s="1"/>
  <c r="D150" i="94"/>
  <c r="F150" i="94" s="1"/>
  <c r="D295" i="94"/>
  <c r="F295" i="94" s="1"/>
  <c r="D78" i="94"/>
  <c r="F78" i="94" s="1"/>
  <c r="D223" i="94"/>
  <c r="F223" i="94" s="1"/>
  <c r="D284" i="94"/>
  <c r="F284" i="94" s="1"/>
  <c r="D280" i="94"/>
  <c r="F280" i="94" s="1"/>
  <c r="D314" i="94"/>
  <c r="F314" i="94" s="1"/>
  <c r="D45" i="94"/>
  <c r="F45" i="94" s="1"/>
  <c r="D119" i="94"/>
  <c r="F119" i="94" s="1"/>
  <c r="D221" i="94"/>
  <c r="F221" i="94" s="1"/>
  <c r="D62" i="94"/>
  <c r="F62" i="94" s="1"/>
  <c r="D117" i="94"/>
  <c r="F117" i="94" s="1"/>
  <c r="D28" i="94"/>
  <c r="F28" i="94" s="1"/>
  <c r="D278" i="94"/>
  <c r="F278" i="94" s="1"/>
  <c r="D312" i="94"/>
  <c r="F312" i="94" s="1"/>
  <c r="D189" i="94"/>
  <c r="F189" i="94" s="1"/>
  <c r="D172" i="94"/>
  <c r="F172" i="94" s="1"/>
  <c r="D203" i="94"/>
  <c r="F203" i="94" s="1"/>
  <c r="D281" i="94"/>
  <c r="F281" i="94" s="1"/>
  <c r="D81" i="94"/>
  <c r="F81" i="94" s="1"/>
  <c r="D265" i="94"/>
  <c r="F265" i="94" s="1"/>
  <c r="D20" i="94"/>
  <c r="F20" i="94" s="1"/>
  <c r="D155" i="94"/>
  <c r="F155" i="94" s="1"/>
  <c r="D32" i="94"/>
  <c r="F32" i="94" s="1"/>
  <c r="D15" i="94"/>
  <c r="F15" i="94" s="1"/>
  <c r="D27" i="94"/>
  <c r="F27" i="94" s="1"/>
  <c r="D282" i="94"/>
  <c r="F282" i="94" s="1"/>
  <c r="D299" i="94"/>
  <c r="F299" i="94" s="1"/>
  <c r="D168" i="94"/>
  <c r="F168" i="94" s="1"/>
  <c r="D93" i="94"/>
  <c r="F93" i="94" s="1"/>
  <c r="D318" i="94"/>
  <c r="F318" i="94" s="1"/>
  <c r="D94" i="94"/>
  <c r="F94" i="94" s="1"/>
  <c r="D296" i="94"/>
  <c r="F296" i="94" s="1"/>
  <c r="D170" i="94"/>
  <c r="F170" i="94" s="1"/>
  <c r="D283" i="94"/>
  <c r="F283" i="94" s="1"/>
  <c r="D19" i="94"/>
  <c r="F19" i="94" s="1"/>
  <c r="D96" i="94"/>
  <c r="F96" i="94" s="1"/>
  <c r="D80" i="94"/>
  <c r="F80" i="94" s="1"/>
  <c r="D190" i="94"/>
  <c r="F190" i="94" s="1"/>
  <c r="D206" i="94"/>
  <c r="F206" i="94" s="1"/>
  <c r="D185" i="94"/>
  <c r="F185" i="94" s="1"/>
  <c r="D204" i="94"/>
  <c r="F204" i="94" s="1"/>
  <c r="D84" i="94"/>
  <c r="F84" i="94" s="1"/>
  <c r="D266" i="94"/>
  <c r="F266" i="94" s="1"/>
  <c r="D315" i="94"/>
  <c r="F315" i="94" s="1"/>
  <c r="D224" i="94"/>
  <c r="F224" i="94" s="1"/>
  <c r="D95" i="94"/>
  <c r="F95" i="94" s="1"/>
  <c r="D169" i="94"/>
  <c r="F169" i="94" s="1"/>
  <c r="D220" i="94"/>
  <c r="F220" i="94" s="1"/>
  <c r="D64" i="94"/>
  <c r="F64" i="94" s="1"/>
  <c r="D49" i="94"/>
  <c r="F49" i="94" s="1"/>
  <c r="D21" i="94"/>
  <c r="F21" i="94" s="1"/>
  <c r="D44" i="94"/>
  <c r="F44" i="94" s="1"/>
  <c r="D201" i="94"/>
  <c r="F201" i="94" s="1"/>
  <c r="D46" i="94"/>
  <c r="F46" i="94" s="1"/>
  <c r="D154" i="94"/>
  <c r="F154" i="94" s="1"/>
  <c r="D301" i="94"/>
  <c r="F301" i="94" s="1"/>
  <c r="D116" i="94"/>
  <c r="F116" i="94" s="1"/>
  <c r="D187" i="94"/>
  <c r="F187" i="94" s="1"/>
  <c r="D219" i="94"/>
  <c r="F219" i="94" s="1"/>
  <c r="D188" i="94"/>
  <c r="F188" i="94" s="1"/>
  <c r="D298" i="94"/>
  <c r="F298" i="94" s="1"/>
  <c r="D79" i="94"/>
  <c r="F79" i="94" s="1"/>
  <c r="D264" i="94"/>
  <c r="F264" i="94" s="1"/>
  <c r="D317" i="94"/>
  <c r="F317" i="94" s="1"/>
  <c r="D267" i="94"/>
  <c r="F267" i="94" s="1"/>
  <c r="D61" i="94"/>
  <c r="F61" i="94" s="1"/>
  <c r="D18" i="94"/>
  <c r="F18" i="94" s="1"/>
  <c r="D47" i="94"/>
  <c r="F47" i="94" s="1"/>
  <c r="D279" i="94"/>
  <c r="F279" i="94" s="1"/>
  <c r="D151" i="94"/>
  <c r="F151" i="94" s="1"/>
  <c r="D171" i="94"/>
  <c r="F171" i="94" s="1"/>
  <c r="D30" i="94"/>
  <c r="F30" i="94" s="1"/>
  <c r="D16" i="94"/>
  <c r="F16" i="94" s="1"/>
  <c r="D90" i="94"/>
  <c r="F90" i="94" s="1"/>
  <c r="D152" i="94"/>
  <c r="F152" i="94" s="1"/>
  <c r="D50" i="94"/>
  <c r="F50" i="94" s="1"/>
  <c r="D222" i="94"/>
  <c r="F222" i="94" s="1"/>
  <c r="D218" i="94"/>
  <c r="F218" i="94" s="1"/>
  <c r="D31" i="94"/>
  <c r="F31" i="94" s="1"/>
  <c r="D205" i="94"/>
  <c r="F205" i="94" s="1"/>
  <c r="D300" i="94"/>
  <c r="F300" i="94" s="1"/>
  <c r="D263" i="94"/>
  <c r="F263" i="94" s="1"/>
  <c r="D65" i="94"/>
  <c r="F65" i="94" s="1"/>
  <c r="D17" i="94"/>
  <c r="F17" i="94" s="1"/>
  <c r="D48" i="94"/>
  <c r="F48" i="94" s="1"/>
  <c r="D262" i="94"/>
  <c r="F262" i="94" s="1"/>
  <c r="D202" i="94"/>
  <c r="F202" i="94" s="1"/>
  <c r="D33" i="94"/>
  <c r="F33" i="94" s="1"/>
  <c r="D29" i="94"/>
  <c r="F29" i="94" s="1"/>
  <c r="D66" i="94"/>
  <c r="F66" i="94" s="1"/>
  <c r="D316" i="94"/>
  <c r="F316" i="94" s="1"/>
  <c r="D186" i="94"/>
  <c r="F186" i="94" s="1"/>
  <c r="D173" i="94"/>
  <c r="F173" i="94" s="1"/>
  <c r="D118" i="94"/>
  <c r="F118" i="94" s="1"/>
  <c r="D261" i="94"/>
  <c r="F261" i="94" s="1"/>
  <c r="AC234" i="72" l="1"/>
  <c r="AC232" i="72"/>
  <c r="AC233" i="50" s="1"/>
  <c r="AC227" i="72"/>
  <c r="AC228" i="50" s="1"/>
  <c r="AC230" i="72"/>
  <c r="AC231" i="50" s="1"/>
  <c r="AC231" i="72"/>
  <c r="AC232" i="50" s="1"/>
  <c r="AC228" i="72"/>
  <c r="AC229" i="50" s="1"/>
  <c r="AC229" i="72"/>
  <c r="AC230" i="50" s="1"/>
  <c r="AC224" i="72"/>
  <c r="AC225" i="50" s="1"/>
  <c r="AC226" i="72"/>
  <c r="AC227" i="50" s="1"/>
  <c r="AC225" i="72"/>
  <c r="AC226" i="50" s="1"/>
  <c r="AC233" i="72"/>
  <c r="AC234" i="50" s="1"/>
  <c r="AC122" i="72"/>
  <c r="AC123" i="50" s="1"/>
  <c r="AC123" i="72"/>
  <c r="AC124" i="50" s="1"/>
  <c r="AC128" i="72"/>
  <c r="AC129" i="50" s="1"/>
  <c r="AC130" i="72"/>
  <c r="AC131" i="50" s="1"/>
  <c r="AC132" i="72"/>
  <c r="AC124" i="72"/>
  <c r="AC125" i="50" s="1"/>
  <c r="AC131" i="72"/>
  <c r="AC132" i="50" s="1"/>
  <c r="AC125" i="72"/>
  <c r="AC126" i="50" s="1"/>
  <c r="AC126" i="72"/>
  <c r="AC127" i="50" s="1"/>
  <c r="AC127" i="72"/>
  <c r="AC128" i="50" s="1"/>
  <c r="AC129" i="72"/>
  <c r="AC130" i="50" s="1"/>
  <c r="J75" i="94"/>
  <c r="K75" i="94" s="1"/>
  <c r="L75" i="94"/>
  <c r="M75" i="94" s="1"/>
  <c r="L204" i="94"/>
  <c r="M204" i="94" s="1"/>
  <c r="J204" i="94"/>
  <c r="K204" i="94" s="1"/>
  <c r="L28" i="94"/>
  <c r="M28" i="94" s="1"/>
  <c r="J28" i="94"/>
  <c r="K28" i="94" s="1"/>
  <c r="L281" i="94"/>
  <c r="M281" i="94" s="1"/>
  <c r="J281" i="94"/>
  <c r="K281" i="94" s="1"/>
  <c r="J270" i="94"/>
  <c r="G270" i="89"/>
  <c r="J303" i="94"/>
  <c r="G303" i="89"/>
  <c r="J302" i="94"/>
  <c r="G302" i="89"/>
  <c r="J306" i="94"/>
  <c r="G306" i="89"/>
  <c r="J122" i="94"/>
  <c r="K122" i="94" s="1"/>
  <c r="L122" i="94"/>
  <c r="M122" i="94" s="1"/>
  <c r="L120" i="94"/>
  <c r="M120" i="94" s="1"/>
  <c r="J120" i="94"/>
  <c r="K120" i="94" s="1"/>
  <c r="J150" i="94"/>
  <c r="K150" i="94" s="1"/>
  <c r="L150" i="94"/>
  <c r="M150" i="94" s="1"/>
  <c r="J141" i="94"/>
  <c r="G141" i="89"/>
  <c r="J91" i="94"/>
  <c r="K91" i="94" s="1"/>
  <c r="L91" i="94"/>
  <c r="M91" i="94" s="1"/>
  <c r="J52" i="94"/>
  <c r="G52" i="89"/>
  <c r="J66" i="94"/>
  <c r="K66" i="94" s="1"/>
  <c r="L66" i="94"/>
  <c r="M66" i="94" s="1"/>
  <c r="L182" i="94"/>
  <c r="M182" i="94" s="1"/>
  <c r="J182" i="94"/>
  <c r="K182" i="94" s="1"/>
  <c r="J266" i="94"/>
  <c r="K266" i="94" s="1"/>
  <c r="L266" i="94"/>
  <c r="M266" i="94" s="1"/>
  <c r="J262" i="94"/>
  <c r="K262" i="94" s="1"/>
  <c r="L262" i="94"/>
  <c r="M262" i="94" s="1"/>
  <c r="L15" i="94"/>
  <c r="M15" i="94" s="1"/>
  <c r="J15" i="94"/>
  <c r="K15" i="94" s="1"/>
  <c r="J10" i="94"/>
  <c r="G10" i="89"/>
  <c r="L188" i="94"/>
  <c r="M188" i="94" s="1"/>
  <c r="J188" i="94"/>
  <c r="K188" i="94" s="1"/>
  <c r="L186" i="94"/>
  <c r="M186" i="94" s="1"/>
  <c r="J186" i="94"/>
  <c r="K186" i="94" s="1"/>
  <c r="J72" i="94"/>
  <c r="G72" i="89"/>
  <c r="J70" i="94"/>
  <c r="G70" i="89"/>
  <c r="J297" i="94"/>
  <c r="K297" i="94" s="1"/>
  <c r="L297" i="94"/>
  <c r="M297" i="94" s="1"/>
  <c r="L296" i="94"/>
  <c r="M296" i="94" s="1"/>
  <c r="J296" i="94"/>
  <c r="K296" i="94" s="1"/>
  <c r="J212" i="94"/>
  <c r="G212" i="89"/>
  <c r="J209" i="94"/>
  <c r="G209" i="89"/>
  <c r="J196" i="94"/>
  <c r="G196" i="89"/>
  <c r="J198" i="94"/>
  <c r="K198" i="94" s="1"/>
  <c r="L198" i="94"/>
  <c r="M198" i="94" s="1"/>
  <c r="J34" i="94"/>
  <c r="G34" i="89"/>
  <c r="J49" i="94"/>
  <c r="K49" i="94" s="1"/>
  <c r="L49" i="94"/>
  <c r="M49" i="94" s="1"/>
  <c r="J44" i="94"/>
  <c r="K44" i="94" s="1"/>
  <c r="L44" i="94"/>
  <c r="M44" i="94" s="1"/>
  <c r="J164" i="94"/>
  <c r="K164" i="94" s="1"/>
  <c r="L164" i="94"/>
  <c r="M164" i="94" s="1"/>
  <c r="L173" i="94"/>
  <c r="M173" i="94" s="1"/>
  <c r="J173" i="94"/>
  <c r="K173" i="94" s="1"/>
  <c r="J29" i="94"/>
  <c r="K29" i="94" s="1"/>
  <c r="L29" i="94"/>
  <c r="M29" i="94" s="1"/>
  <c r="L274" i="94"/>
  <c r="M274" i="94" s="1"/>
  <c r="J274" i="94"/>
  <c r="K274" i="94" s="1"/>
  <c r="J283" i="94"/>
  <c r="K283" i="94" s="1"/>
  <c r="L283" i="94"/>
  <c r="M283" i="94" s="1"/>
  <c r="J312" i="94"/>
  <c r="K312" i="94" s="1"/>
  <c r="L312" i="94"/>
  <c r="M312" i="94" s="1"/>
  <c r="J307" i="94"/>
  <c r="G307" i="89"/>
  <c r="L112" i="94"/>
  <c r="M112" i="94" s="1"/>
  <c r="J112" i="94"/>
  <c r="K112" i="94" s="1"/>
  <c r="J110" i="94"/>
  <c r="G110" i="89"/>
  <c r="J116" i="94"/>
  <c r="K116" i="94" s="1"/>
  <c r="L116" i="94"/>
  <c r="M116" i="94" s="1"/>
  <c r="J147" i="94"/>
  <c r="K147" i="94" s="1"/>
  <c r="L147" i="94"/>
  <c r="M147" i="94" s="1"/>
  <c r="L152" i="94"/>
  <c r="M152" i="94" s="1"/>
  <c r="J152" i="94"/>
  <c r="K152" i="94" s="1"/>
  <c r="J95" i="94"/>
  <c r="K95" i="94" s="1"/>
  <c r="L95" i="94"/>
  <c r="M95" i="94" s="1"/>
  <c r="L63" i="94"/>
  <c r="M63" i="94" s="1"/>
  <c r="J63" i="94"/>
  <c r="K63" i="94" s="1"/>
  <c r="L65" i="94"/>
  <c r="M65" i="94" s="1"/>
  <c r="J65" i="94"/>
  <c r="K65" i="94" s="1"/>
  <c r="J6" i="94"/>
  <c r="G6" i="89"/>
  <c r="L223" i="94"/>
  <c r="M223" i="94" s="1"/>
  <c r="J223" i="94"/>
  <c r="K223" i="94" s="1"/>
  <c r="J38" i="94"/>
  <c r="G38" i="89"/>
  <c r="J254" i="94"/>
  <c r="G254" i="89"/>
  <c r="J263" i="94"/>
  <c r="K263" i="94" s="1"/>
  <c r="L263" i="94"/>
  <c r="M263" i="94" s="1"/>
  <c r="L267" i="94"/>
  <c r="M267" i="94" s="1"/>
  <c r="J267" i="94"/>
  <c r="K267" i="94" s="1"/>
  <c r="L19" i="94"/>
  <c r="M19" i="94" s="1"/>
  <c r="J19" i="94"/>
  <c r="K19" i="94" s="1"/>
  <c r="J9" i="94"/>
  <c r="G9" i="89"/>
  <c r="L183" i="94"/>
  <c r="M183" i="94" s="1"/>
  <c r="J183" i="94"/>
  <c r="K183" i="94" s="1"/>
  <c r="J185" i="94"/>
  <c r="K185" i="94" s="1"/>
  <c r="L185" i="94"/>
  <c r="M185" i="94" s="1"/>
  <c r="J76" i="94"/>
  <c r="K76" i="94" s="1"/>
  <c r="L76" i="94"/>
  <c r="M76" i="94" s="1"/>
  <c r="J82" i="94"/>
  <c r="K82" i="94" s="1"/>
  <c r="L82" i="94"/>
  <c r="M82" i="94" s="1"/>
  <c r="L293" i="94"/>
  <c r="M293" i="94" s="1"/>
  <c r="J293" i="94"/>
  <c r="K293" i="94" s="1"/>
  <c r="L299" i="94"/>
  <c r="M299" i="94" s="1"/>
  <c r="J299" i="94"/>
  <c r="K299" i="94" s="1"/>
  <c r="L215" i="94"/>
  <c r="M215" i="94" s="1"/>
  <c r="J215" i="94"/>
  <c r="K215" i="94" s="1"/>
  <c r="J221" i="94"/>
  <c r="K221" i="94" s="1"/>
  <c r="L221" i="94"/>
  <c r="M221" i="94" s="1"/>
  <c r="J191" i="94"/>
  <c r="G191" i="89"/>
  <c r="J194" i="94"/>
  <c r="G194" i="89"/>
  <c r="L48" i="94"/>
  <c r="M48" i="94" s="1"/>
  <c r="J48" i="94"/>
  <c r="K48" i="94" s="1"/>
  <c r="J46" i="94"/>
  <c r="K46" i="94" s="1"/>
  <c r="L46" i="94"/>
  <c r="M46" i="94" s="1"/>
  <c r="J161" i="94"/>
  <c r="G161" i="89"/>
  <c r="J159" i="94"/>
  <c r="G159" i="89"/>
  <c r="J162" i="94"/>
  <c r="G162" i="89"/>
  <c r="L24" i="94"/>
  <c r="M24" i="94" s="1"/>
  <c r="J24" i="94"/>
  <c r="K24" i="94" s="1"/>
  <c r="L279" i="94"/>
  <c r="M279" i="94" s="1"/>
  <c r="J279" i="94"/>
  <c r="K279" i="94" s="1"/>
  <c r="J273" i="94"/>
  <c r="G273" i="89"/>
  <c r="J305" i="94"/>
  <c r="G305" i="89"/>
  <c r="J304" i="94"/>
  <c r="G304" i="89"/>
  <c r="J108" i="94"/>
  <c r="G108" i="89"/>
  <c r="J114" i="94"/>
  <c r="K114" i="94" s="1"/>
  <c r="L114" i="94"/>
  <c r="M114" i="94" s="1"/>
  <c r="J144" i="94"/>
  <c r="G144" i="89"/>
  <c r="J142" i="94"/>
  <c r="G142" i="89"/>
  <c r="J156" i="94"/>
  <c r="K156" i="94" s="1"/>
  <c r="L156" i="94"/>
  <c r="M156" i="94" s="1"/>
  <c r="J90" i="94"/>
  <c r="K90" i="94" s="1"/>
  <c r="L90" i="94"/>
  <c r="M90" i="94" s="1"/>
  <c r="J67" i="94"/>
  <c r="K67" i="94" s="1"/>
  <c r="L67" i="94"/>
  <c r="M67" i="94" s="1"/>
  <c r="J61" i="94"/>
  <c r="K61" i="94" s="1"/>
  <c r="L61" i="94"/>
  <c r="M61" i="94" s="1"/>
  <c r="J253" i="94"/>
  <c r="G253" i="89"/>
  <c r="J290" i="94"/>
  <c r="G290" i="89"/>
  <c r="L167" i="94"/>
  <c r="M167" i="94" s="1"/>
  <c r="J167" i="94"/>
  <c r="K167" i="94" s="1"/>
  <c r="J259" i="94"/>
  <c r="K259" i="94" s="1"/>
  <c r="L259" i="94"/>
  <c r="M259" i="94" s="1"/>
  <c r="L264" i="94"/>
  <c r="M264" i="94" s="1"/>
  <c r="J264" i="94"/>
  <c r="K264" i="94" s="1"/>
  <c r="J16" i="94"/>
  <c r="K16" i="94" s="1"/>
  <c r="L16" i="94"/>
  <c r="M16" i="94" s="1"/>
  <c r="J7" i="94"/>
  <c r="G7" i="89"/>
  <c r="L21" i="94"/>
  <c r="M21" i="94" s="1"/>
  <c r="J21" i="94"/>
  <c r="K21" i="94" s="1"/>
  <c r="L180" i="94"/>
  <c r="M180" i="94" s="1"/>
  <c r="J180" i="94"/>
  <c r="K180" i="94" s="1"/>
  <c r="J174" i="94"/>
  <c r="G174" i="89"/>
  <c r="L79" i="94"/>
  <c r="M79" i="94" s="1"/>
  <c r="J79" i="94"/>
  <c r="K79" i="94" s="1"/>
  <c r="L81" i="94"/>
  <c r="M81" i="94" s="1"/>
  <c r="J81" i="94"/>
  <c r="K81" i="94" s="1"/>
  <c r="J288" i="94"/>
  <c r="G288" i="89"/>
  <c r="L294" i="94"/>
  <c r="M294" i="94" s="1"/>
  <c r="J294" i="94"/>
  <c r="K294" i="94" s="1"/>
  <c r="L216" i="94"/>
  <c r="M216" i="94" s="1"/>
  <c r="J216" i="94"/>
  <c r="K216" i="94" s="1"/>
  <c r="J208" i="94"/>
  <c r="G208" i="89"/>
  <c r="L203" i="94"/>
  <c r="M203" i="94" s="1"/>
  <c r="J203" i="94"/>
  <c r="K203" i="94" s="1"/>
  <c r="J193" i="94"/>
  <c r="G193" i="89"/>
  <c r="L45" i="94"/>
  <c r="M45" i="94" s="1"/>
  <c r="J45" i="94"/>
  <c r="K45" i="94" s="1"/>
  <c r="J39" i="94"/>
  <c r="G39" i="89"/>
  <c r="L165" i="94"/>
  <c r="M165" i="94" s="1"/>
  <c r="J165" i="94"/>
  <c r="K165" i="94" s="1"/>
  <c r="J171" i="94"/>
  <c r="K171" i="94" s="1"/>
  <c r="L171" i="94"/>
  <c r="M171" i="94" s="1"/>
  <c r="L31" i="94"/>
  <c r="M31" i="94" s="1"/>
  <c r="J31" i="94"/>
  <c r="K31" i="94" s="1"/>
  <c r="J32" i="94"/>
  <c r="K32" i="94" s="1"/>
  <c r="L32" i="94"/>
  <c r="M32" i="94" s="1"/>
  <c r="J284" i="94"/>
  <c r="K284" i="94" s="1"/>
  <c r="L284" i="94"/>
  <c r="M284" i="94" s="1"/>
  <c r="J275" i="94"/>
  <c r="K275" i="94" s="1"/>
  <c r="L275" i="94"/>
  <c r="M275" i="94" s="1"/>
  <c r="L316" i="94"/>
  <c r="M316" i="94" s="1"/>
  <c r="J316" i="94"/>
  <c r="K316" i="94" s="1"/>
  <c r="J313" i="94"/>
  <c r="K313" i="94" s="1"/>
  <c r="L313" i="94"/>
  <c r="M313" i="94" s="1"/>
  <c r="L119" i="94"/>
  <c r="M119" i="94" s="1"/>
  <c r="J119" i="94"/>
  <c r="K119" i="94" s="1"/>
  <c r="L121" i="94"/>
  <c r="M121" i="94" s="1"/>
  <c r="J121" i="94"/>
  <c r="K121" i="94" s="1"/>
  <c r="J148" i="94"/>
  <c r="K148" i="94" s="1"/>
  <c r="L148" i="94"/>
  <c r="M148" i="94" s="1"/>
  <c r="J154" i="94"/>
  <c r="K154" i="94" s="1"/>
  <c r="L154" i="94"/>
  <c r="M154" i="94" s="1"/>
  <c r="L89" i="94"/>
  <c r="M89" i="94" s="1"/>
  <c r="J89" i="94"/>
  <c r="K89" i="94" s="1"/>
  <c r="L87" i="94"/>
  <c r="M87" i="94" s="1"/>
  <c r="J87" i="94"/>
  <c r="K87" i="94" s="1"/>
  <c r="J55" i="94"/>
  <c r="G55" i="89"/>
  <c r="L58" i="94"/>
  <c r="M58" i="94" s="1"/>
  <c r="J58" i="94"/>
  <c r="K58" i="94" s="1"/>
  <c r="J84" i="94"/>
  <c r="K84" i="94" s="1"/>
  <c r="L84" i="94"/>
  <c r="M84" i="94" s="1"/>
  <c r="L201" i="94"/>
  <c r="M201" i="94" s="1"/>
  <c r="J201" i="94"/>
  <c r="K201" i="94" s="1"/>
  <c r="J256" i="94"/>
  <c r="G256" i="89"/>
  <c r="J258" i="94"/>
  <c r="K258" i="94" s="1"/>
  <c r="L258" i="94"/>
  <c r="M258" i="94" s="1"/>
  <c r="L13" i="94"/>
  <c r="M13" i="94" s="1"/>
  <c r="J13" i="94"/>
  <c r="K13" i="94" s="1"/>
  <c r="J11" i="94"/>
  <c r="K11" i="94" s="1"/>
  <c r="L11" i="94"/>
  <c r="M11" i="94" s="1"/>
  <c r="J177" i="94"/>
  <c r="G177" i="89"/>
  <c r="J175" i="94"/>
  <c r="G175" i="89"/>
  <c r="J178" i="94"/>
  <c r="G178" i="89"/>
  <c r="J68" i="94"/>
  <c r="G68" i="89"/>
  <c r="J77" i="94"/>
  <c r="K77" i="94" s="1"/>
  <c r="L77" i="94"/>
  <c r="M77" i="94" s="1"/>
  <c r="J285" i="94"/>
  <c r="G285" i="89"/>
  <c r="J291" i="94"/>
  <c r="K291" i="94" s="1"/>
  <c r="L291" i="94"/>
  <c r="M291" i="94" s="1"/>
  <c r="J218" i="94"/>
  <c r="K218" i="94" s="1"/>
  <c r="L218" i="94"/>
  <c r="M218" i="94" s="1"/>
  <c r="L214" i="94"/>
  <c r="M214" i="94" s="1"/>
  <c r="J214" i="94"/>
  <c r="K214" i="94" s="1"/>
  <c r="J200" i="94"/>
  <c r="K200" i="94" s="1"/>
  <c r="L200" i="94"/>
  <c r="M200" i="94" s="1"/>
  <c r="L205" i="94"/>
  <c r="M205" i="94" s="1"/>
  <c r="J205" i="94"/>
  <c r="K205" i="94" s="1"/>
  <c r="J50" i="94"/>
  <c r="K50" i="94" s="1"/>
  <c r="L50" i="94"/>
  <c r="M50" i="94" s="1"/>
  <c r="J47" i="94"/>
  <c r="K47" i="94" s="1"/>
  <c r="L47" i="94"/>
  <c r="M47" i="94" s="1"/>
  <c r="L168" i="94"/>
  <c r="M168" i="94" s="1"/>
  <c r="J168" i="94"/>
  <c r="K168" i="94" s="1"/>
  <c r="L166" i="94"/>
  <c r="M166" i="94" s="1"/>
  <c r="J166" i="94"/>
  <c r="K166" i="94" s="1"/>
  <c r="J22" i="94"/>
  <c r="G22" i="89"/>
  <c r="L25" i="94"/>
  <c r="M25" i="94" s="1"/>
  <c r="J25" i="94"/>
  <c r="K25" i="94" s="1"/>
  <c r="J271" i="94"/>
  <c r="G271" i="89"/>
  <c r="L277" i="94"/>
  <c r="M277" i="94" s="1"/>
  <c r="J277" i="94"/>
  <c r="K277" i="94" s="1"/>
  <c r="J318" i="94"/>
  <c r="K318" i="94" s="1"/>
  <c r="L318" i="94"/>
  <c r="M318" i="94" s="1"/>
  <c r="L317" i="94"/>
  <c r="M317" i="94" s="1"/>
  <c r="J317" i="94"/>
  <c r="K317" i="94" s="1"/>
  <c r="J115" i="94"/>
  <c r="K115" i="94" s="1"/>
  <c r="L115" i="94"/>
  <c r="M115" i="94" s="1"/>
  <c r="L117" i="94"/>
  <c r="M117" i="94" s="1"/>
  <c r="J117" i="94"/>
  <c r="K117" i="94" s="1"/>
  <c r="L151" i="94"/>
  <c r="M151" i="94" s="1"/>
  <c r="J151" i="94"/>
  <c r="K151" i="94" s="1"/>
  <c r="L153" i="94"/>
  <c r="M153" i="94" s="1"/>
  <c r="J153" i="94"/>
  <c r="K153" i="94" s="1"/>
  <c r="J85" i="94"/>
  <c r="G85" i="89"/>
  <c r="J94" i="94"/>
  <c r="K94" i="94" s="1"/>
  <c r="L94" i="94"/>
  <c r="M94" i="94" s="1"/>
  <c r="J59" i="94"/>
  <c r="K59" i="94" s="1"/>
  <c r="L59" i="94"/>
  <c r="M59" i="94" s="1"/>
  <c r="J57" i="94"/>
  <c r="K57" i="94" s="1"/>
  <c r="L57" i="94"/>
  <c r="M57" i="94" s="1"/>
  <c r="J252" i="94"/>
  <c r="G252" i="89"/>
  <c r="L292" i="94"/>
  <c r="M292" i="94" s="1"/>
  <c r="J292" i="94"/>
  <c r="K292" i="94" s="1"/>
  <c r="L169" i="94"/>
  <c r="M169" i="94" s="1"/>
  <c r="J169" i="94"/>
  <c r="K169" i="94" s="1"/>
  <c r="J251" i="94"/>
  <c r="G251" i="89"/>
  <c r="J255" i="94"/>
  <c r="G255" i="89"/>
  <c r="J8" i="94"/>
  <c r="G8" i="89"/>
  <c r="J14" i="94"/>
  <c r="K14" i="94" s="1"/>
  <c r="L14" i="94"/>
  <c r="M14" i="94" s="1"/>
  <c r="L189" i="94"/>
  <c r="M189" i="94" s="1"/>
  <c r="J189" i="94"/>
  <c r="K189" i="94" s="1"/>
  <c r="J187" i="94"/>
  <c r="K187" i="94" s="1"/>
  <c r="L187" i="94"/>
  <c r="M187" i="94" s="1"/>
  <c r="J73" i="94"/>
  <c r="G73" i="89"/>
  <c r="J71" i="94"/>
  <c r="G71" i="89"/>
  <c r="L74" i="94"/>
  <c r="M74" i="94" s="1"/>
  <c r="J74" i="94"/>
  <c r="K74" i="94" s="1"/>
  <c r="L295" i="94"/>
  <c r="M295" i="94" s="1"/>
  <c r="J295" i="94"/>
  <c r="K295" i="94" s="1"/>
  <c r="J286" i="94"/>
  <c r="G286" i="89"/>
  <c r="J224" i="94"/>
  <c r="K224" i="94" s="1"/>
  <c r="L224" i="94"/>
  <c r="M224" i="94" s="1"/>
  <c r="L222" i="94"/>
  <c r="M222" i="94" s="1"/>
  <c r="J222" i="94"/>
  <c r="K222" i="94" s="1"/>
  <c r="J195" i="94"/>
  <c r="G195" i="89"/>
  <c r="J192" i="94"/>
  <c r="G192" i="89"/>
  <c r="J35" i="94"/>
  <c r="G35" i="89"/>
  <c r="J40" i="94"/>
  <c r="K40" i="94" s="1"/>
  <c r="L40" i="94"/>
  <c r="M40" i="94" s="1"/>
  <c r="J157" i="94"/>
  <c r="G157" i="89"/>
  <c r="L163" i="94"/>
  <c r="M163" i="94" s="1"/>
  <c r="J163" i="94"/>
  <c r="K163" i="94" s="1"/>
  <c r="J23" i="94"/>
  <c r="K23" i="94" s="1"/>
  <c r="L23" i="94"/>
  <c r="M23" i="94" s="1"/>
  <c r="J33" i="94"/>
  <c r="K33" i="94" s="1"/>
  <c r="L33" i="94"/>
  <c r="M33" i="94" s="1"/>
  <c r="L276" i="94"/>
  <c r="M276" i="94" s="1"/>
  <c r="J276" i="94"/>
  <c r="K276" i="94" s="1"/>
  <c r="J272" i="94"/>
  <c r="G272" i="89"/>
  <c r="L308" i="94"/>
  <c r="M308" i="94" s="1"/>
  <c r="J308" i="94"/>
  <c r="K308" i="94" s="1"/>
  <c r="J314" i="94"/>
  <c r="K314" i="94" s="1"/>
  <c r="L314" i="94"/>
  <c r="M314" i="94" s="1"/>
  <c r="J111" i="94"/>
  <c r="G111" i="89"/>
  <c r="J106" i="94"/>
  <c r="G106" i="89"/>
  <c r="J140" i="94"/>
  <c r="G140" i="89"/>
  <c r="L149" i="94"/>
  <c r="M149" i="94" s="1"/>
  <c r="J149" i="94"/>
  <c r="K149" i="94" s="1"/>
  <c r="L96" i="94"/>
  <c r="M96" i="94" s="1"/>
  <c r="J96" i="94"/>
  <c r="K96" i="94" s="1"/>
  <c r="L86" i="94"/>
  <c r="M86" i="94" s="1"/>
  <c r="J86" i="94"/>
  <c r="K86" i="94" s="1"/>
  <c r="J62" i="94"/>
  <c r="K62" i="94" s="1"/>
  <c r="L62" i="94"/>
  <c r="M62" i="94" s="1"/>
  <c r="J53" i="94"/>
  <c r="G53" i="89"/>
  <c r="J176" i="94"/>
  <c r="G176" i="89"/>
  <c r="L217" i="94"/>
  <c r="M217" i="94" s="1"/>
  <c r="J217" i="94"/>
  <c r="K217" i="94" s="1"/>
  <c r="J37" i="94"/>
  <c r="G37" i="89"/>
  <c r="L261" i="94"/>
  <c r="M261" i="94" s="1"/>
  <c r="J261" i="94"/>
  <c r="K261" i="94" s="1"/>
  <c r="L260" i="94"/>
  <c r="M260" i="94" s="1"/>
  <c r="J260" i="94"/>
  <c r="K260" i="94" s="1"/>
  <c r="J20" i="94"/>
  <c r="K20" i="94" s="1"/>
  <c r="L20" i="94"/>
  <c r="M20" i="94" s="1"/>
  <c r="L18" i="94"/>
  <c r="M18" i="94" s="1"/>
  <c r="J18" i="94"/>
  <c r="K18" i="94" s="1"/>
  <c r="L184" i="94"/>
  <c r="M184" i="94" s="1"/>
  <c r="J184" i="94"/>
  <c r="K184" i="94" s="1"/>
  <c r="L190" i="94"/>
  <c r="M190" i="94" s="1"/>
  <c r="J190" i="94"/>
  <c r="K190" i="94" s="1"/>
  <c r="J69" i="94"/>
  <c r="G69" i="89"/>
  <c r="J83" i="94"/>
  <c r="K83" i="94" s="1"/>
  <c r="L83" i="94"/>
  <c r="M83" i="94" s="1"/>
  <c r="J289" i="94"/>
  <c r="G289" i="89"/>
  <c r="J300" i="94"/>
  <c r="K300" i="94" s="1"/>
  <c r="L300" i="94"/>
  <c r="M300" i="94" s="1"/>
  <c r="J298" i="94"/>
  <c r="K298" i="94" s="1"/>
  <c r="L298" i="94"/>
  <c r="M298" i="94" s="1"/>
  <c r="J211" i="94"/>
  <c r="G211" i="89"/>
  <c r="J210" i="94"/>
  <c r="G210" i="89"/>
  <c r="L206" i="94"/>
  <c r="M206" i="94" s="1"/>
  <c r="J206" i="94"/>
  <c r="K206" i="94" s="1"/>
  <c r="J197" i="94"/>
  <c r="K197" i="94" s="1"/>
  <c r="L197" i="94"/>
  <c r="M197" i="94" s="1"/>
  <c r="J43" i="94"/>
  <c r="K43" i="94" s="1"/>
  <c r="L43" i="94"/>
  <c r="M43" i="94" s="1"/>
  <c r="L41" i="94"/>
  <c r="M41" i="94" s="1"/>
  <c r="J41" i="94"/>
  <c r="K41" i="94" s="1"/>
  <c r="J160" i="94"/>
  <c r="G160" i="89"/>
  <c r="J158" i="94"/>
  <c r="G158" i="89"/>
  <c r="L26" i="94"/>
  <c r="M26" i="94" s="1"/>
  <c r="J26" i="94"/>
  <c r="K26" i="94" s="1"/>
  <c r="L30" i="94"/>
  <c r="M30" i="94" s="1"/>
  <c r="J30" i="94"/>
  <c r="K30" i="94" s="1"/>
  <c r="L278" i="94"/>
  <c r="M278" i="94" s="1"/>
  <c r="J278" i="94"/>
  <c r="K278" i="94" s="1"/>
  <c r="J269" i="94"/>
  <c r="G269" i="89"/>
  <c r="L310" i="94"/>
  <c r="M310" i="94" s="1"/>
  <c r="J310" i="94"/>
  <c r="K310" i="94" s="1"/>
  <c r="J311" i="94"/>
  <c r="K311" i="94" s="1"/>
  <c r="L311" i="94"/>
  <c r="M311" i="94" s="1"/>
  <c r="J107" i="94"/>
  <c r="G107" i="89"/>
  <c r="L113" i="94"/>
  <c r="M113" i="94" s="1"/>
  <c r="J113" i="94"/>
  <c r="K113" i="94" s="1"/>
  <c r="J143" i="94"/>
  <c r="G143" i="89"/>
  <c r="J146" i="94"/>
  <c r="K146" i="94" s="1"/>
  <c r="L146" i="94"/>
  <c r="M146" i="94" s="1"/>
  <c r="J92" i="94"/>
  <c r="K92" i="94" s="1"/>
  <c r="L92" i="94"/>
  <c r="M92" i="94" s="1"/>
  <c r="J93" i="94"/>
  <c r="K93" i="94" s="1"/>
  <c r="L93" i="94"/>
  <c r="M93" i="94" s="1"/>
  <c r="J51" i="94"/>
  <c r="G51" i="89"/>
  <c r="J64" i="94"/>
  <c r="K64" i="94" s="1"/>
  <c r="L64" i="94"/>
  <c r="M64" i="94" s="1"/>
  <c r="L12" i="94"/>
  <c r="M12" i="94" s="1"/>
  <c r="J12" i="94"/>
  <c r="K12" i="94" s="1"/>
  <c r="J199" i="94"/>
  <c r="K199" i="94" s="1"/>
  <c r="L199" i="94"/>
  <c r="M199" i="94" s="1"/>
  <c r="L265" i="94"/>
  <c r="M265" i="94" s="1"/>
  <c r="J265" i="94"/>
  <c r="K265" i="94" s="1"/>
  <c r="L257" i="94"/>
  <c r="M257" i="94" s="1"/>
  <c r="J257" i="94"/>
  <c r="K257" i="94" s="1"/>
  <c r="G5" i="89"/>
  <c r="J5" i="94"/>
  <c r="L17" i="94"/>
  <c r="M17" i="94" s="1"/>
  <c r="J17" i="94"/>
  <c r="K17" i="94" s="1"/>
  <c r="L181" i="94"/>
  <c r="M181" i="94" s="1"/>
  <c r="J181" i="94"/>
  <c r="K181" i="94" s="1"/>
  <c r="J179" i="94"/>
  <c r="G179" i="89"/>
  <c r="L80" i="94"/>
  <c r="M80" i="94" s="1"/>
  <c r="J80" i="94"/>
  <c r="K80" i="94" s="1"/>
  <c r="J78" i="94"/>
  <c r="K78" i="94" s="1"/>
  <c r="L78" i="94"/>
  <c r="M78" i="94" s="1"/>
  <c r="L301" i="94"/>
  <c r="M301" i="94" s="1"/>
  <c r="J301" i="94"/>
  <c r="K301" i="94" s="1"/>
  <c r="J287" i="94"/>
  <c r="G287" i="89"/>
  <c r="J213" i="94"/>
  <c r="G213" i="89"/>
  <c r="L219" i="94"/>
  <c r="M219" i="94" s="1"/>
  <c r="J219" i="94"/>
  <c r="K219" i="94" s="1"/>
  <c r="J220" i="94"/>
  <c r="K220" i="94" s="1"/>
  <c r="L220" i="94"/>
  <c r="M220" i="94" s="1"/>
  <c r="L202" i="94"/>
  <c r="M202" i="94" s="1"/>
  <c r="J202" i="94"/>
  <c r="K202" i="94" s="1"/>
  <c r="L207" i="94"/>
  <c r="M207" i="94" s="1"/>
  <c r="J207" i="94"/>
  <c r="K207" i="94" s="1"/>
  <c r="J36" i="94"/>
  <c r="G36" i="89"/>
  <c r="L42" i="94"/>
  <c r="M42" i="94" s="1"/>
  <c r="J42" i="94"/>
  <c r="K42" i="94" s="1"/>
  <c r="L172" i="94"/>
  <c r="M172" i="94" s="1"/>
  <c r="J172" i="94"/>
  <c r="K172" i="94" s="1"/>
  <c r="L170" i="94"/>
  <c r="M170" i="94" s="1"/>
  <c r="J170" i="94"/>
  <c r="K170" i="94" s="1"/>
  <c r="L27" i="94"/>
  <c r="M27" i="94" s="1"/>
  <c r="J27" i="94"/>
  <c r="K27" i="94" s="1"/>
  <c r="J280" i="94"/>
  <c r="K280" i="94" s="1"/>
  <c r="L280" i="94"/>
  <c r="M280" i="94" s="1"/>
  <c r="J268" i="94"/>
  <c r="G268" i="89"/>
  <c r="L282" i="94"/>
  <c r="M282" i="94" s="1"/>
  <c r="J282" i="94"/>
  <c r="K282" i="94" s="1"/>
  <c r="L315" i="94"/>
  <c r="M315" i="94" s="1"/>
  <c r="J315" i="94"/>
  <c r="K315" i="94" s="1"/>
  <c r="L309" i="94"/>
  <c r="M309" i="94" s="1"/>
  <c r="J309" i="94"/>
  <c r="K309" i="94" s="1"/>
  <c r="L118" i="94"/>
  <c r="M118" i="94" s="1"/>
  <c r="J118" i="94"/>
  <c r="K118" i="94" s="1"/>
  <c r="J109" i="94"/>
  <c r="G109" i="89"/>
  <c r="L155" i="94"/>
  <c r="M155" i="94" s="1"/>
  <c r="J155" i="94"/>
  <c r="K155" i="94" s="1"/>
  <c r="J145" i="94"/>
  <c r="G145" i="89"/>
  <c r="L88" i="94"/>
  <c r="M88" i="94" s="1"/>
  <c r="J88" i="94"/>
  <c r="K88" i="94" s="1"/>
  <c r="J56" i="94"/>
  <c r="G56" i="89"/>
  <c r="J54" i="94"/>
  <c r="G54" i="89"/>
  <c r="L60" i="94"/>
  <c r="M60" i="94" s="1"/>
  <c r="J60" i="94"/>
  <c r="K60" i="94" s="1"/>
  <c r="D136" i="94"/>
  <c r="F136" i="94" s="1"/>
  <c r="D137" i="94"/>
  <c r="F137" i="94" s="1"/>
  <c r="D138" i="94"/>
  <c r="F138" i="94" s="1"/>
  <c r="D135" i="94"/>
  <c r="F135" i="94" s="1"/>
  <c r="D236" i="94"/>
  <c r="F236" i="94" s="1"/>
  <c r="D237" i="94"/>
  <c r="F237" i="94" s="1"/>
  <c r="D239" i="94"/>
  <c r="F239" i="94" s="1"/>
  <c r="D133" i="94"/>
  <c r="F133" i="94" s="1"/>
  <c r="D235" i="94"/>
  <c r="F235" i="94" s="1"/>
  <c r="D240" i="94"/>
  <c r="F240" i="94" s="1"/>
  <c r="D139" i="94"/>
  <c r="F139" i="94" s="1"/>
  <c r="D134" i="94"/>
  <c r="F134" i="94" s="1"/>
  <c r="D238" i="94"/>
  <c r="F238" i="94" s="1"/>
  <c r="D241" i="94"/>
  <c r="F241" i="94" s="1"/>
  <c r="H145" i="89" l="1"/>
  <c r="H51" i="89"/>
  <c r="G146" i="89"/>
  <c r="H107" i="89"/>
  <c r="H269" i="89"/>
  <c r="G26" i="89"/>
  <c r="G260" i="89"/>
  <c r="G217" i="89"/>
  <c r="G149" i="89"/>
  <c r="H73" i="89"/>
  <c r="G14" i="89"/>
  <c r="G166" i="89"/>
  <c r="G291" i="89"/>
  <c r="H68" i="89"/>
  <c r="G11" i="89"/>
  <c r="G148" i="89"/>
  <c r="G294" i="89"/>
  <c r="H108" i="89"/>
  <c r="H159" i="89"/>
  <c r="H52" i="89"/>
  <c r="H306" i="89"/>
  <c r="H54" i="89"/>
  <c r="G42" i="89"/>
  <c r="G181" i="89"/>
  <c r="G257" i="89"/>
  <c r="G276" i="89"/>
  <c r="G57" i="89"/>
  <c r="H271" i="89"/>
  <c r="H256" i="89"/>
  <c r="H39" i="89"/>
  <c r="H290" i="89"/>
  <c r="H142" i="89"/>
  <c r="G215" i="89"/>
  <c r="H254" i="89"/>
  <c r="H6" i="89"/>
  <c r="H196" i="89"/>
  <c r="G75" i="89"/>
  <c r="G309" i="89"/>
  <c r="H213" i="89"/>
  <c r="G12" i="89"/>
  <c r="G311" i="89"/>
  <c r="G43" i="89"/>
  <c r="H69" i="89"/>
  <c r="G86" i="89"/>
  <c r="G163" i="89"/>
  <c r="H35" i="89"/>
  <c r="H85" i="89"/>
  <c r="G214" i="89"/>
  <c r="H178" i="89"/>
  <c r="G58" i="89"/>
  <c r="G89" i="89"/>
  <c r="H304" i="89"/>
  <c r="H161" i="89"/>
  <c r="H194" i="89"/>
  <c r="H307" i="89"/>
  <c r="G274" i="89"/>
  <c r="G182" i="89"/>
  <c r="H302" i="89"/>
  <c r="H56" i="89"/>
  <c r="H268" i="89"/>
  <c r="H143" i="89"/>
  <c r="H158" i="89"/>
  <c r="H210" i="89"/>
  <c r="H176" i="89"/>
  <c r="H140" i="89"/>
  <c r="G74" i="89"/>
  <c r="H8" i="89"/>
  <c r="G25" i="89"/>
  <c r="H285" i="89"/>
  <c r="G13" i="89"/>
  <c r="H208" i="89"/>
  <c r="H288" i="89"/>
  <c r="H174" i="89"/>
  <c r="H7" i="89"/>
  <c r="G259" i="89"/>
  <c r="H253" i="89"/>
  <c r="H144" i="89"/>
  <c r="G24" i="89"/>
  <c r="G183" i="89"/>
  <c r="G164" i="89"/>
  <c r="H209" i="89"/>
  <c r="H36" i="89"/>
  <c r="H287" i="89"/>
  <c r="G308" i="89"/>
  <c r="H192" i="89"/>
  <c r="G292" i="89"/>
  <c r="G59" i="89"/>
  <c r="H175" i="89"/>
  <c r="H305" i="89"/>
  <c r="H191" i="89"/>
  <c r="H38" i="89"/>
  <c r="H34" i="89"/>
  <c r="H303" i="89"/>
  <c r="G88" i="89"/>
  <c r="H109" i="89"/>
  <c r="G113" i="89"/>
  <c r="G310" i="89"/>
  <c r="H160" i="89"/>
  <c r="G197" i="89"/>
  <c r="H211" i="89"/>
  <c r="H289" i="89"/>
  <c r="H53" i="89"/>
  <c r="H106" i="89"/>
  <c r="H157" i="89"/>
  <c r="H255" i="89"/>
  <c r="G115" i="89"/>
  <c r="G77" i="89"/>
  <c r="H55" i="89"/>
  <c r="G216" i="89"/>
  <c r="G180" i="89"/>
  <c r="G114" i="89"/>
  <c r="G76" i="89"/>
  <c r="H110" i="89"/>
  <c r="H212" i="89"/>
  <c r="H70" i="89"/>
  <c r="H141" i="89"/>
  <c r="G60" i="89"/>
  <c r="H37" i="89"/>
  <c r="H195" i="89"/>
  <c r="H286" i="89"/>
  <c r="H71" i="89"/>
  <c r="G277" i="89"/>
  <c r="H22" i="89"/>
  <c r="H177" i="89"/>
  <c r="G258" i="89"/>
  <c r="G165" i="89"/>
  <c r="H193" i="89"/>
  <c r="H273" i="89"/>
  <c r="H162" i="89"/>
  <c r="H9" i="89"/>
  <c r="G198" i="89"/>
  <c r="H270" i="89"/>
  <c r="H179" i="89"/>
  <c r="G199" i="89"/>
  <c r="G41" i="89"/>
  <c r="H111" i="89"/>
  <c r="H272" i="89"/>
  <c r="G23" i="89"/>
  <c r="G40" i="89"/>
  <c r="H251" i="89"/>
  <c r="H252" i="89"/>
  <c r="G200" i="89"/>
  <c r="G87" i="89"/>
  <c r="G275" i="89"/>
  <c r="G293" i="89"/>
  <c r="G147" i="89"/>
  <c r="G112" i="89"/>
  <c r="H72" i="89"/>
  <c r="H10" i="89"/>
  <c r="L56" i="94"/>
  <c r="M56" i="94" s="1"/>
  <c r="K56" i="94"/>
  <c r="L268" i="94"/>
  <c r="M268" i="94" s="1"/>
  <c r="K268" i="94"/>
  <c r="L143" i="94"/>
  <c r="M143" i="94" s="1"/>
  <c r="K143" i="94"/>
  <c r="L158" i="94"/>
  <c r="M158" i="94" s="1"/>
  <c r="K158" i="94"/>
  <c r="L210" i="94"/>
  <c r="M210" i="94" s="1"/>
  <c r="K210" i="94"/>
  <c r="L176" i="94"/>
  <c r="M176" i="94" s="1"/>
  <c r="K176" i="94"/>
  <c r="L140" i="94"/>
  <c r="M140" i="94" s="1"/>
  <c r="K140" i="94"/>
  <c r="L8" i="94"/>
  <c r="M8" i="94" s="1"/>
  <c r="K8" i="94"/>
  <c r="L285" i="94"/>
  <c r="M285" i="94" s="1"/>
  <c r="K285" i="94"/>
  <c r="L131" i="94"/>
  <c r="M131" i="94" s="1"/>
  <c r="J131" i="94"/>
  <c r="K131" i="94" s="1"/>
  <c r="L129" i="94"/>
  <c r="M129" i="94" s="1"/>
  <c r="J129" i="94"/>
  <c r="K129" i="94" s="1"/>
  <c r="L208" i="94"/>
  <c r="M208" i="94" s="1"/>
  <c r="K208" i="94"/>
  <c r="L288" i="94"/>
  <c r="M288" i="94" s="1"/>
  <c r="K288" i="94"/>
  <c r="L174" i="94"/>
  <c r="M174" i="94" s="1"/>
  <c r="K174" i="94"/>
  <c r="L7" i="94"/>
  <c r="M7" i="94" s="1"/>
  <c r="K7" i="94"/>
  <c r="L253" i="94"/>
  <c r="M253" i="94" s="1"/>
  <c r="K253" i="94"/>
  <c r="L144" i="94"/>
  <c r="M144" i="94" s="1"/>
  <c r="K144" i="94"/>
  <c r="L237" i="94"/>
  <c r="M237" i="94" s="1"/>
  <c r="J237" i="94"/>
  <c r="K237" i="94" s="1"/>
  <c r="L239" i="94"/>
  <c r="M239" i="94" s="1"/>
  <c r="J239" i="94"/>
  <c r="K239" i="94" s="1"/>
  <c r="L209" i="94"/>
  <c r="M209" i="94" s="1"/>
  <c r="K209" i="94"/>
  <c r="L36" i="94"/>
  <c r="M36" i="94" s="1"/>
  <c r="K36" i="94"/>
  <c r="L287" i="94"/>
  <c r="M287" i="94" s="1"/>
  <c r="K287" i="94"/>
  <c r="L192" i="94"/>
  <c r="M192" i="94" s="1"/>
  <c r="K192" i="94"/>
  <c r="L175" i="94"/>
  <c r="M175" i="94" s="1"/>
  <c r="K175" i="94"/>
  <c r="L134" i="94"/>
  <c r="M134" i="94" s="1"/>
  <c r="J134" i="94"/>
  <c r="K134" i="94" s="1"/>
  <c r="J125" i="94"/>
  <c r="G125" i="89"/>
  <c r="L305" i="94"/>
  <c r="M305" i="94" s="1"/>
  <c r="K305" i="94"/>
  <c r="L191" i="94"/>
  <c r="M191" i="94" s="1"/>
  <c r="K191" i="94"/>
  <c r="J226" i="94"/>
  <c r="G226" i="89"/>
  <c r="L235" i="94"/>
  <c r="M235" i="94" s="1"/>
  <c r="J235" i="94"/>
  <c r="K235" i="94" s="1"/>
  <c r="L38" i="94"/>
  <c r="M38" i="94" s="1"/>
  <c r="K38" i="94"/>
  <c r="L34" i="94"/>
  <c r="M34" i="94" s="1"/>
  <c r="K34" i="94"/>
  <c r="L303" i="94"/>
  <c r="M303" i="94" s="1"/>
  <c r="K303" i="94"/>
  <c r="L109" i="94"/>
  <c r="M109" i="94" s="1"/>
  <c r="K109" i="94"/>
  <c r="L160" i="94"/>
  <c r="M160" i="94" s="1"/>
  <c r="K160" i="94"/>
  <c r="L211" i="94"/>
  <c r="M211" i="94" s="1"/>
  <c r="K211" i="94"/>
  <c r="L289" i="94"/>
  <c r="M289" i="94" s="1"/>
  <c r="K289" i="94"/>
  <c r="L53" i="94"/>
  <c r="M53" i="94" s="1"/>
  <c r="K53" i="94"/>
  <c r="L106" i="94"/>
  <c r="M106" i="94" s="1"/>
  <c r="K106" i="94"/>
  <c r="L157" i="94"/>
  <c r="M157" i="94" s="1"/>
  <c r="K157" i="94"/>
  <c r="L255" i="94"/>
  <c r="M255" i="94" s="1"/>
  <c r="K255" i="94"/>
  <c r="J123" i="94"/>
  <c r="G123" i="89"/>
  <c r="L136" i="94"/>
  <c r="M136" i="94" s="1"/>
  <c r="J136" i="94"/>
  <c r="K136" i="94" s="1"/>
  <c r="L55" i="94"/>
  <c r="M55" i="94" s="1"/>
  <c r="K55" i="94"/>
  <c r="L241" i="94"/>
  <c r="M241" i="94" s="1"/>
  <c r="J241" i="94"/>
  <c r="K241" i="94" s="1"/>
  <c r="L231" i="94"/>
  <c r="M231" i="94" s="1"/>
  <c r="J231" i="94"/>
  <c r="K231" i="94" s="1"/>
  <c r="L110" i="94"/>
  <c r="M110" i="94" s="1"/>
  <c r="K110" i="94"/>
  <c r="L212" i="94"/>
  <c r="M212" i="94" s="1"/>
  <c r="K212" i="94"/>
  <c r="L70" i="94"/>
  <c r="M70" i="94" s="1"/>
  <c r="K70" i="94"/>
  <c r="L141" i="94"/>
  <c r="M141" i="94" s="1"/>
  <c r="K141" i="94"/>
  <c r="K5" i="94"/>
  <c r="L5" i="94"/>
  <c r="M5" i="94" s="1"/>
  <c r="L37" i="94"/>
  <c r="M37" i="94" s="1"/>
  <c r="K37" i="94"/>
  <c r="L195" i="94"/>
  <c r="M195" i="94" s="1"/>
  <c r="K195" i="94"/>
  <c r="L286" i="94"/>
  <c r="M286" i="94" s="1"/>
  <c r="K286" i="94"/>
  <c r="L71" i="94"/>
  <c r="M71" i="94" s="1"/>
  <c r="K71" i="94"/>
  <c r="L22" i="94"/>
  <c r="M22" i="94" s="1"/>
  <c r="K22" i="94"/>
  <c r="L177" i="94"/>
  <c r="M177" i="94" s="1"/>
  <c r="K177" i="94"/>
  <c r="J126" i="94"/>
  <c r="G126" i="89"/>
  <c r="L132" i="94"/>
  <c r="M132" i="94" s="1"/>
  <c r="J132" i="94"/>
  <c r="K132" i="94" s="1"/>
  <c r="L193" i="94"/>
  <c r="M193" i="94" s="1"/>
  <c r="K193" i="94"/>
  <c r="L273" i="94"/>
  <c r="M273" i="94" s="1"/>
  <c r="K273" i="94"/>
  <c r="L162" i="94"/>
  <c r="M162" i="94" s="1"/>
  <c r="K162" i="94"/>
  <c r="L9" i="94"/>
  <c r="M9" i="94" s="1"/>
  <c r="K9" i="94"/>
  <c r="J229" i="94"/>
  <c r="G229" i="89"/>
  <c r="J227" i="94"/>
  <c r="G227" i="89"/>
  <c r="L270" i="94"/>
  <c r="M270" i="94" s="1"/>
  <c r="K270" i="94"/>
  <c r="L179" i="94"/>
  <c r="M179" i="94" s="1"/>
  <c r="K179" i="94"/>
  <c r="H5" i="89"/>
  <c r="L111" i="94"/>
  <c r="M111" i="94" s="1"/>
  <c r="K111" i="94"/>
  <c r="L272" i="94"/>
  <c r="M272" i="94" s="1"/>
  <c r="K272" i="94"/>
  <c r="L251" i="94"/>
  <c r="M251" i="94" s="1"/>
  <c r="K251" i="94"/>
  <c r="L252" i="94"/>
  <c r="M252" i="94" s="1"/>
  <c r="K252" i="94"/>
  <c r="L138" i="94"/>
  <c r="M138" i="94" s="1"/>
  <c r="J138" i="94"/>
  <c r="K138" i="94" s="1"/>
  <c r="J128" i="94"/>
  <c r="G128" i="89"/>
  <c r="J232" i="94"/>
  <c r="K232" i="94" s="1"/>
  <c r="L232" i="94"/>
  <c r="M232" i="94" s="1"/>
  <c r="L238" i="94"/>
  <c r="M238" i="94" s="1"/>
  <c r="J238" i="94"/>
  <c r="K238" i="94" s="1"/>
  <c r="L72" i="94"/>
  <c r="M72" i="94" s="1"/>
  <c r="K72" i="94"/>
  <c r="L10" i="94"/>
  <c r="M10" i="94" s="1"/>
  <c r="K10" i="94"/>
  <c r="L145" i="94"/>
  <c r="M145" i="94" s="1"/>
  <c r="K145" i="94"/>
  <c r="L51" i="94"/>
  <c r="M51" i="94" s="1"/>
  <c r="K51" i="94"/>
  <c r="L107" i="94"/>
  <c r="M107" i="94" s="1"/>
  <c r="K107" i="94"/>
  <c r="L269" i="94"/>
  <c r="M269" i="94" s="1"/>
  <c r="K269" i="94"/>
  <c r="L73" i="94"/>
  <c r="M73" i="94" s="1"/>
  <c r="K73" i="94"/>
  <c r="L68" i="94"/>
  <c r="M68" i="94" s="1"/>
  <c r="K68" i="94"/>
  <c r="J137" i="94"/>
  <c r="K137" i="94" s="1"/>
  <c r="L137" i="94"/>
  <c r="M137" i="94" s="1"/>
  <c r="J124" i="94"/>
  <c r="G124" i="89"/>
  <c r="L108" i="94"/>
  <c r="M108" i="94" s="1"/>
  <c r="K108" i="94"/>
  <c r="L159" i="94"/>
  <c r="M159" i="94" s="1"/>
  <c r="K159" i="94"/>
  <c r="J236" i="94"/>
  <c r="K236" i="94" s="1"/>
  <c r="L236" i="94"/>
  <c r="M236" i="94" s="1"/>
  <c r="L233" i="94"/>
  <c r="M233" i="94" s="1"/>
  <c r="J233" i="94"/>
  <c r="K233" i="94" s="1"/>
  <c r="L52" i="94"/>
  <c r="M52" i="94" s="1"/>
  <c r="K52" i="94"/>
  <c r="L306" i="94"/>
  <c r="M306" i="94" s="1"/>
  <c r="K306" i="94"/>
  <c r="L54" i="94"/>
  <c r="M54" i="94" s="1"/>
  <c r="K54" i="94"/>
  <c r="L271" i="94"/>
  <c r="M271" i="94" s="1"/>
  <c r="K271" i="94"/>
  <c r="L256" i="94"/>
  <c r="M256" i="94" s="1"/>
  <c r="K256" i="94"/>
  <c r="J133" i="94"/>
  <c r="K133" i="94" s="1"/>
  <c r="L133" i="94"/>
  <c r="M133" i="94" s="1"/>
  <c r="L135" i="94"/>
  <c r="M135" i="94" s="1"/>
  <c r="J135" i="94"/>
  <c r="K135" i="94" s="1"/>
  <c r="L39" i="94"/>
  <c r="M39" i="94" s="1"/>
  <c r="K39" i="94"/>
  <c r="L290" i="94"/>
  <c r="M290" i="94" s="1"/>
  <c r="K290" i="94"/>
  <c r="L142" i="94"/>
  <c r="M142" i="94" s="1"/>
  <c r="K142" i="94"/>
  <c r="L254" i="94"/>
  <c r="M254" i="94" s="1"/>
  <c r="K254" i="94"/>
  <c r="L240" i="94"/>
  <c r="M240" i="94" s="1"/>
  <c r="J240" i="94"/>
  <c r="K240" i="94" s="1"/>
  <c r="J230" i="94"/>
  <c r="G230" i="89"/>
  <c r="L6" i="94"/>
  <c r="M6" i="94" s="1"/>
  <c r="K6" i="94"/>
  <c r="L196" i="94"/>
  <c r="M196" i="94" s="1"/>
  <c r="K196" i="94"/>
  <c r="L213" i="94"/>
  <c r="M213" i="94" s="1"/>
  <c r="K213" i="94"/>
  <c r="L69" i="94"/>
  <c r="M69" i="94" s="1"/>
  <c r="K69" i="94"/>
  <c r="L35" i="94"/>
  <c r="M35" i="94" s="1"/>
  <c r="K35" i="94"/>
  <c r="L85" i="94"/>
  <c r="M85" i="94" s="1"/>
  <c r="K85" i="94"/>
  <c r="L178" i="94"/>
  <c r="M178" i="94" s="1"/>
  <c r="K178" i="94"/>
  <c r="J127" i="94"/>
  <c r="G127" i="89"/>
  <c r="L130" i="94"/>
  <c r="M130" i="94" s="1"/>
  <c r="J130" i="94"/>
  <c r="K130" i="94" s="1"/>
  <c r="L139" i="94"/>
  <c r="M139" i="94" s="1"/>
  <c r="J139" i="94"/>
  <c r="K139" i="94" s="1"/>
  <c r="L304" i="94"/>
  <c r="M304" i="94" s="1"/>
  <c r="K304" i="94"/>
  <c r="L161" i="94"/>
  <c r="M161" i="94" s="1"/>
  <c r="K161" i="94"/>
  <c r="L194" i="94"/>
  <c r="M194" i="94" s="1"/>
  <c r="K194" i="94"/>
  <c r="J225" i="94"/>
  <c r="G225" i="89"/>
  <c r="J228" i="94"/>
  <c r="G228" i="89"/>
  <c r="L234" i="94"/>
  <c r="M234" i="94" s="1"/>
  <c r="J234" i="94"/>
  <c r="K234" i="94" s="1"/>
  <c r="L307" i="94"/>
  <c r="M307" i="94" s="1"/>
  <c r="K307" i="94"/>
  <c r="L302" i="94"/>
  <c r="M302" i="94" s="1"/>
  <c r="K302" i="94"/>
  <c r="H112" i="89" l="1"/>
  <c r="H275" i="89"/>
  <c r="H41" i="89"/>
  <c r="H14" i="89"/>
  <c r="H149" i="89"/>
  <c r="H26" i="89"/>
  <c r="H40" i="89"/>
  <c r="H258" i="89"/>
  <c r="H277" i="89"/>
  <c r="H76" i="89"/>
  <c r="H180" i="89"/>
  <c r="H115" i="89"/>
  <c r="H88" i="89"/>
  <c r="H147" i="89"/>
  <c r="H292" i="89"/>
  <c r="H182" i="89"/>
  <c r="H291" i="89"/>
  <c r="H217" i="89"/>
  <c r="H87" i="89"/>
  <c r="H23" i="89"/>
  <c r="H199" i="89"/>
  <c r="H114" i="89"/>
  <c r="H74" i="89"/>
  <c r="H214" i="89"/>
  <c r="H311" i="89"/>
  <c r="H309" i="89"/>
  <c r="H75" i="89"/>
  <c r="H215" i="89"/>
  <c r="H257" i="89"/>
  <c r="H42" i="89"/>
  <c r="H293" i="89"/>
  <c r="H310" i="89"/>
  <c r="H148" i="89"/>
  <c r="H260" i="89"/>
  <c r="H198" i="89"/>
  <c r="H165" i="89"/>
  <c r="H216" i="89"/>
  <c r="H77" i="89"/>
  <c r="H197" i="89"/>
  <c r="H113" i="89"/>
  <c r="H183" i="89"/>
  <c r="H25" i="89"/>
  <c r="H274" i="89"/>
  <c r="H89" i="89"/>
  <c r="H163" i="89"/>
  <c r="H181" i="89"/>
  <c r="H166" i="89"/>
  <c r="H200" i="89"/>
  <c r="H294" i="89"/>
  <c r="H11" i="89"/>
  <c r="H146" i="89"/>
  <c r="H308" i="89"/>
  <c r="H164" i="89"/>
  <c r="H24" i="89"/>
  <c r="H259" i="89"/>
  <c r="H13" i="89"/>
  <c r="H86" i="89"/>
  <c r="H43" i="89"/>
  <c r="H12" i="89"/>
  <c r="H276" i="89"/>
  <c r="H127" i="89"/>
  <c r="H128" i="89"/>
  <c r="H229" i="89"/>
  <c r="H58" i="89"/>
  <c r="G234" i="89"/>
  <c r="H60" i="89"/>
  <c r="H228" i="89"/>
  <c r="H230" i="89"/>
  <c r="H124" i="89"/>
  <c r="H125" i="89"/>
  <c r="H225" i="89"/>
  <c r="G132" i="89"/>
  <c r="G129" i="89"/>
  <c r="G130" i="89"/>
  <c r="G232" i="89"/>
  <c r="G231" i="89"/>
  <c r="H227" i="89"/>
  <c r="H123" i="89"/>
  <c r="H59" i="89"/>
  <c r="G233" i="89"/>
  <c r="H126" i="89"/>
  <c r="H226" i="89"/>
  <c r="G131" i="89"/>
  <c r="H57" i="89"/>
  <c r="L229" i="94"/>
  <c r="M229" i="94" s="1"/>
  <c r="K229" i="94"/>
  <c r="L228" i="94"/>
  <c r="M228" i="94" s="1"/>
  <c r="K228" i="94"/>
  <c r="L226" i="94"/>
  <c r="M226" i="94" s="1"/>
  <c r="K226" i="94"/>
  <c r="L225" i="94"/>
  <c r="M225" i="94" s="1"/>
  <c r="K225" i="94"/>
  <c r="L127" i="94"/>
  <c r="M127" i="94" s="1"/>
  <c r="K127" i="94"/>
  <c r="L126" i="94"/>
  <c r="M126" i="94" s="1"/>
  <c r="K126" i="94"/>
  <c r="L230" i="94"/>
  <c r="M230" i="94" s="1"/>
  <c r="K230" i="94"/>
  <c r="L123" i="94"/>
  <c r="M123" i="94" s="1"/>
  <c r="K123" i="94"/>
  <c r="L227" i="94"/>
  <c r="M227" i="94" s="1"/>
  <c r="K227" i="94"/>
  <c r="L125" i="94"/>
  <c r="M125" i="94" s="1"/>
  <c r="K125" i="94"/>
  <c r="L124" i="94"/>
  <c r="M124" i="94" s="1"/>
  <c r="K124" i="94"/>
  <c r="L128" i="94"/>
  <c r="M128" i="94" s="1"/>
  <c r="K128" i="94"/>
  <c r="H132" i="89" l="1"/>
  <c r="H233" i="89"/>
  <c r="H129" i="89"/>
  <c r="H231" i="89"/>
  <c r="H131" i="89"/>
  <c r="H232" i="89"/>
  <c r="H234" i="89"/>
  <c r="H130" i="89"/>
  <c r="D117" i="50" l="1"/>
  <c r="AA117" i="50" s="1"/>
  <c r="L117" i="89" s="1"/>
  <c r="D121" i="50"/>
  <c r="AA121" i="50" s="1"/>
  <c r="L121" i="89" s="1"/>
  <c r="D118" i="50"/>
  <c r="AA118" i="50" s="1"/>
  <c r="L118" i="89" s="1"/>
  <c r="D122" i="50"/>
  <c r="AA122" i="50" s="1"/>
  <c r="L122" i="89" s="1"/>
  <c r="D120" i="50"/>
  <c r="AA120" i="50" s="1"/>
  <c r="L120" i="89" s="1"/>
  <c r="D184" i="50"/>
  <c r="AA184" i="50" s="1"/>
  <c r="L184" i="89" s="1"/>
  <c r="D278" i="50"/>
  <c r="AA278" i="50" s="1"/>
  <c r="L278" i="89" s="1"/>
  <c r="D49" i="50"/>
  <c r="AA49" i="50" s="1"/>
  <c r="L49" i="89" s="1"/>
  <c r="D299" i="50"/>
  <c r="D31" i="50"/>
  <c r="AA31" i="50" s="1"/>
  <c r="L31" i="89" s="1"/>
  <c r="D84" i="50"/>
  <c r="AA84" i="50" s="1"/>
  <c r="L84" i="89" s="1"/>
  <c r="D279" i="50"/>
  <c r="AA279" i="50" s="1"/>
  <c r="L279" i="89" s="1"/>
  <c r="D238" i="50"/>
  <c r="AA238" i="50" s="1"/>
  <c r="L238" i="89" s="1"/>
  <c r="D63" i="50"/>
  <c r="AA63" i="50" s="1"/>
  <c r="L63" i="89" s="1"/>
  <c r="D150" i="50"/>
  <c r="AA150" i="50" s="1"/>
  <c r="L150" i="89" s="1"/>
  <c r="D61" i="50"/>
  <c r="AA61" i="50" s="1"/>
  <c r="L61" i="89" s="1"/>
  <c r="D282" i="50"/>
  <c r="AA282" i="50" s="1"/>
  <c r="L282" i="89" s="1"/>
  <c r="D16" i="50"/>
  <c r="AA16" i="50" s="1"/>
  <c r="L16" i="89" s="1"/>
  <c r="D187" i="50"/>
  <c r="AA187" i="50" s="1"/>
  <c r="L187" i="89" s="1"/>
  <c r="D219" i="50"/>
  <c r="AA219" i="50" s="1"/>
  <c r="L219" i="89" s="1"/>
  <c r="D152" i="50"/>
  <c r="AA152" i="50" s="1"/>
  <c r="L152" i="89" s="1"/>
  <c r="D169" i="50"/>
  <c r="AA169" i="50" s="1"/>
  <c r="L169" i="89" s="1"/>
  <c r="D155" i="50"/>
  <c r="AA155" i="50" s="1"/>
  <c r="L155" i="89" s="1"/>
  <c r="D78" i="50"/>
  <c r="AA78" i="50" s="1"/>
  <c r="L78" i="89" s="1"/>
  <c r="D32" i="50"/>
  <c r="AA32" i="50" s="1"/>
  <c r="L32" i="89" s="1"/>
  <c r="D262" i="50"/>
  <c r="AA262" i="50" s="1"/>
  <c r="L262" i="89" s="1"/>
  <c r="D265" i="50"/>
  <c r="AA265" i="50" s="1"/>
  <c r="L265" i="89" s="1"/>
  <c r="D90" i="50"/>
  <c r="AA90" i="50" s="1"/>
  <c r="L90" i="89" s="1"/>
  <c r="D21" i="50"/>
  <c r="AA21" i="50" s="1"/>
  <c r="L21" i="89" s="1"/>
  <c r="D281" i="50"/>
  <c r="AA281" i="50" s="1"/>
  <c r="L281" i="89" s="1"/>
  <c r="D235" i="50"/>
  <c r="AA235" i="50" s="1"/>
  <c r="L235" i="89" s="1"/>
  <c r="D284" i="50"/>
  <c r="AA284" i="50" s="1"/>
  <c r="L284" i="89" s="1"/>
  <c r="D300" i="50"/>
  <c r="D30" i="50"/>
  <c r="AA30" i="50" s="1"/>
  <c r="L30" i="89" s="1"/>
  <c r="D280" i="50"/>
  <c r="AA280" i="50" s="1"/>
  <c r="L280" i="89" s="1"/>
  <c r="D283" i="50"/>
  <c r="AA283" i="50" s="1"/>
  <c r="L283" i="89" s="1"/>
  <c r="D301" i="50"/>
  <c r="D237" i="50"/>
  <c r="AA237" i="50" s="1"/>
  <c r="L237" i="89" s="1"/>
  <c r="D218" i="50"/>
  <c r="AA218" i="50" s="1"/>
  <c r="L218" i="89" s="1"/>
  <c r="D156" i="50"/>
  <c r="AA156" i="50" s="1"/>
  <c r="L156" i="89" s="1"/>
  <c r="D151" i="50"/>
  <c r="AA151" i="50" s="1"/>
  <c r="L151" i="89" s="1"/>
  <c r="D220" i="50"/>
  <c r="AA220" i="50" s="1"/>
  <c r="L220" i="89" s="1"/>
  <c r="D65" i="50"/>
  <c r="AA65" i="50" s="1"/>
  <c r="L65" i="89" s="1"/>
  <c r="D96" i="50"/>
  <c r="AA96" i="50" s="1"/>
  <c r="L96" i="89" s="1"/>
  <c r="D312" i="50"/>
  <c r="AA312" i="50" s="1"/>
  <c r="L312" i="89" s="1"/>
  <c r="D240" i="50"/>
  <c r="AA240" i="50" s="1"/>
  <c r="L240" i="89" s="1"/>
  <c r="D93" i="50"/>
  <c r="AA93" i="50" s="1"/>
  <c r="L93" i="89" s="1"/>
  <c r="D167" i="50"/>
  <c r="AA167" i="50" s="1"/>
  <c r="L167" i="89" s="1"/>
  <c r="D28" i="50"/>
  <c r="AA28" i="50" s="1"/>
  <c r="L28" i="89" s="1"/>
  <c r="D170" i="50"/>
  <c r="AA170" i="50" s="1"/>
  <c r="L170" i="89" s="1"/>
  <c r="D154" i="50"/>
  <c r="AA154" i="50" s="1"/>
  <c r="L154" i="89" s="1"/>
  <c r="D153" i="50"/>
  <c r="AA153" i="50" s="1"/>
  <c r="L153" i="89" s="1"/>
  <c r="D66" i="50"/>
  <c r="AA66" i="50" s="1"/>
  <c r="L66" i="89" s="1"/>
  <c r="D94" i="50"/>
  <c r="AA94" i="50" s="1"/>
  <c r="L94" i="89" s="1"/>
  <c r="D298" i="50"/>
  <c r="D15" i="50"/>
  <c r="AA15" i="50" s="1"/>
  <c r="L15" i="89" s="1"/>
  <c r="D47" i="50"/>
  <c r="AA47" i="50" s="1"/>
  <c r="L47" i="89" s="1"/>
  <c r="D266" i="50"/>
  <c r="AA266" i="50" s="1"/>
  <c r="L266" i="89" s="1"/>
  <c r="D190" i="50"/>
  <c r="AA190" i="50" s="1"/>
  <c r="L190" i="89" s="1"/>
  <c r="D314" i="50"/>
  <c r="AA314" i="50" s="1"/>
  <c r="L314" i="89" s="1"/>
  <c r="D172" i="50"/>
  <c r="AA172" i="50" s="1"/>
  <c r="L172" i="89" s="1"/>
  <c r="D202" i="50"/>
  <c r="D79" i="50"/>
  <c r="AA79" i="50" s="1"/>
  <c r="L79" i="89" s="1"/>
  <c r="D205" i="50"/>
  <c r="D185" i="50"/>
  <c r="AA185" i="50" s="1"/>
  <c r="L185" i="89" s="1"/>
  <c r="D50" i="50"/>
  <c r="AA50" i="50" s="1"/>
  <c r="L50" i="89" s="1"/>
  <c r="D236" i="50"/>
  <c r="AA236" i="50" s="1"/>
  <c r="L236" i="89" s="1"/>
  <c r="D206" i="50"/>
  <c r="D207" i="50"/>
  <c r="D188" i="50"/>
  <c r="AA188" i="50" s="1"/>
  <c r="L188" i="89" s="1"/>
  <c r="D186" i="50"/>
  <c r="AA186" i="50" s="1"/>
  <c r="L186" i="89" s="1"/>
  <c r="D295" i="50"/>
  <c r="AA295" i="50" s="1"/>
  <c r="L295" i="89" s="1"/>
  <c r="D317" i="50"/>
  <c r="AA317" i="50" s="1"/>
  <c r="L317" i="89" s="1"/>
  <c r="D239" i="50"/>
  <c r="AA239" i="50" s="1"/>
  <c r="L239" i="89" s="1"/>
  <c r="D80" i="50"/>
  <c r="AA80" i="50" s="1"/>
  <c r="L80" i="89" s="1"/>
  <c r="D201" i="50"/>
  <c r="D81" i="50"/>
  <c r="AA81" i="50" s="1"/>
  <c r="L81" i="89" s="1"/>
  <c r="D48" i="50"/>
  <c r="AA48" i="50" s="1"/>
  <c r="L48" i="89" s="1"/>
  <c r="D45" i="50"/>
  <c r="AA45" i="50" s="1"/>
  <c r="L45" i="89" s="1"/>
  <c r="D316" i="50"/>
  <c r="AA316" i="50" s="1"/>
  <c r="L316" i="89" s="1"/>
  <c r="D224" i="50"/>
  <c r="AA224" i="50" s="1"/>
  <c r="L224" i="89" s="1"/>
  <c r="D91" i="50"/>
  <c r="AA91" i="50" s="1"/>
  <c r="L91" i="89" s="1"/>
  <c r="D203" i="50"/>
  <c r="D189" i="50"/>
  <c r="AA189" i="50" s="1"/>
  <c r="L189" i="89" s="1"/>
  <c r="D223" i="50"/>
  <c r="AA223" i="50" s="1"/>
  <c r="L223" i="89" s="1"/>
  <c r="D204" i="50"/>
  <c r="D168" i="50"/>
  <c r="AA168" i="50" s="1"/>
  <c r="L168" i="89" s="1"/>
  <c r="D17" i="50"/>
  <c r="AA17" i="50" s="1"/>
  <c r="L17" i="89" s="1"/>
  <c r="D33" i="50"/>
  <c r="AA33" i="50" s="1"/>
  <c r="L33" i="89" s="1"/>
  <c r="D92" i="50"/>
  <c r="AA92" i="50" s="1"/>
  <c r="L92" i="89" s="1"/>
  <c r="D29" i="50"/>
  <c r="AA29" i="50" s="1"/>
  <c r="L29" i="89" s="1"/>
  <c r="D27" i="50"/>
  <c r="AA27" i="50" s="1"/>
  <c r="L27" i="89" s="1"/>
  <c r="D264" i="50"/>
  <c r="AA264" i="50" s="1"/>
  <c r="L264" i="89" s="1"/>
  <c r="D318" i="50"/>
  <c r="AA318" i="50" s="1"/>
  <c r="L318" i="89" s="1"/>
  <c r="D62" i="50"/>
  <c r="AA62" i="50" s="1"/>
  <c r="L62" i="89" s="1"/>
  <c r="D313" i="50"/>
  <c r="AA313" i="50" s="1"/>
  <c r="L313" i="89" s="1"/>
  <c r="D315" i="50"/>
  <c r="AA315" i="50" s="1"/>
  <c r="L315" i="89" s="1"/>
  <c r="D82" i="50"/>
  <c r="AA82" i="50" s="1"/>
  <c r="L82" i="89" s="1"/>
  <c r="D267" i="50"/>
  <c r="AA267" i="50" s="1"/>
  <c r="L267" i="89" s="1"/>
  <c r="D20" i="50"/>
  <c r="AA20" i="50" s="1"/>
  <c r="L20" i="89" s="1"/>
  <c r="D222" i="50"/>
  <c r="AA222" i="50" s="1"/>
  <c r="L222" i="89" s="1"/>
  <c r="D263" i="50"/>
  <c r="AA263" i="50" s="1"/>
  <c r="L263" i="89" s="1"/>
  <c r="D44" i="50"/>
  <c r="AA44" i="50" s="1"/>
  <c r="L44" i="89" s="1"/>
  <c r="D67" i="50"/>
  <c r="AA67" i="50" s="1"/>
  <c r="L67" i="89" s="1"/>
  <c r="D19" i="50"/>
  <c r="AA19" i="50" s="1"/>
  <c r="L19" i="89" s="1"/>
  <c r="D83" i="50"/>
  <c r="AA83" i="50" s="1"/>
  <c r="L83" i="89" s="1"/>
  <c r="D46" i="50"/>
  <c r="AA46" i="50" s="1"/>
  <c r="L46" i="89" s="1"/>
  <c r="D18" i="50"/>
  <c r="AA18" i="50" s="1"/>
  <c r="L18" i="89" s="1"/>
  <c r="D173" i="50"/>
  <c r="AA173" i="50" s="1"/>
  <c r="L173" i="89" s="1"/>
  <c r="D261" i="50"/>
  <c r="AA261" i="50" s="1"/>
  <c r="L261" i="89" s="1"/>
  <c r="D297" i="50"/>
  <c r="D241" i="50"/>
  <c r="AA241" i="50" s="1"/>
  <c r="L241" i="89" s="1"/>
  <c r="D64" i="50"/>
  <c r="AA64" i="50" s="1"/>
  <c r="L64" i="89" s="1"/>
  <c r="D171" i="50"/>
  <c r="AA171" i="50" s="1"/>
  <c r="L171" i="89" s="1"/>
  <c r="D95" i="50"/>
  <c r="AA95" i="50" s="1"/>
  <c r="L95" i="89" s="1"/>
  <c r="D221" i="50"/>
  <c r="AA221" i="50" s="1"/>
  <c r="L221" i="89" s="1"/>
  <c r="D296" i="50"/>
  <c r="AA299" i="50" l="1"/>
  <c r="L299" i="89" s="1"/>
  <c r="AA206" i="50"/>
  <c r="L206" i="89" s="1"/>
  <c r="AA298" i="50"/>
  <c r="L298" i="89" s="1"/>
  <c r="AA207" i="50"/>
  <c r="L207" i="89" s="1"/>
  <c r="AA300" i="50"/>
  <c r="L300" i="89" s="1"/>
  <c r="AA203" i="50"/>
  <c r="L203" i="89" s="1"/>
  <c r="AA296" i="50"/>
  <c r="L296" i="89" s="1"/>
  <c r="AA205" i="50"/>
  <c r="L205" i="89" s="1"/>
  <c r="AA297" i="50"/>
  <c r="L297" i="89" s="1"/>
  <c r="AA204" i="50"/>
  <c r="L204" i="89" s="1"/>
  <c r="AA202" i="50"/>
  <c r="L202" i="89" s="1"/>
  <c r="AA301" i="50"/>
  <c r="L301" i="89" s="1"/>
  <c r="AA201" i="50"/>
  <c r="L201" i="89" s="1"/>
  <c r="D119" i="50"/>
  <c r="AB119" i="50" s="1"/>
  <c r="D116" i="50"/>
  <c r="AB116" i="50" s="1"/>
  <c r="D135" i="50"/>
  <c r="AA135" i="50" s="1"/>
  <c r="L135" i="89" s="1"/>
  <c r="D136" i="50"/>
  <c r="AA136" i="50" s="1"/>
  <c r="L136" i="89" s="1"/>
  <c r="D138" i="50"/>
  <c r="AA138" i="50" s="1"/>
  <c r="L138" i="89" s="1"/>
  <c r="D137" i="50"/>
  <c r="AA137" i="50" s="1"/>
  <c r="L137" i="89" s="1"/>
  <c r="D134" i="50"/>
  <c r="AA134" i="50" s="1"/>
  <c r="L134" i="89" s="1"/>
  <c r="D139" i="50"/>
  <c r="AA139" i="50" s="1"/>
  <c r="L139" i="89" s="1"/>
  <c r="D133" i="50"/>
  <c r="J121" i="50"/>
  <c r="G121" i="50"/>
  <c r="M121" i="50"/>
  <c r="I121" i="50"/>
  <c r="H121" i="50"/>
  <c r="F121" i="50"/>
  <c r="L121" i="50"/>
  <c r="N121" i="50"/>
  <c r="E121" i="50"/>
  <c r="AD121" i="50"/>
  <c r="AB121" i="50"/>
  <c r="AC121" i="50"/>
  <c r="F82" i="50"/>
  <c r="G82" i="50"/>
  <c r="N82" i="50"/>
  <c r="J82" i="50"/>
  <c r="H82" i="50"/>
  <c r="E82" i="50"/>
  <c r="I82" i="50"/>
  <c r="M82" i="50"/>
  <c r="L82" i="50"/>
  <c r="AD82" i="50"/>
  <c r="AB82" i="50"/>
  <c r="AC82" i="50"/>
  <c r="F90" i="50"/>
  <c r="L90" i="50"/>
  <c r="H90" i="50"/>
  <c r="J90" i="50"/>
  <c r="E90" i="50"/>
  <c r="G90" i="50"/>
  <c r="M90" i="50"/>
  <c r="I90" i="50"/>
  <c r="N90" i="50"/>
  <c r="AD90" i="50"/>
  <c r="AB90" i="50"/>
  <c r="AC90" i="50"/>
  <c r="L152" i="50"/>
  <c r="M152" i="50"/>
  <c r="G152" i="50"/>
  <c r="H152" i="50"/>
  <c r="F152" i="50"/>
  <c r="N152" i="50"/>
  <c r="J152" i="50"/>
  <c r="I152" i="50"/>
  <c r="E152" i="50"/>
  <c r="AD152" i="50"/>
  <c r="AB152" i="50"/>
  <c r="AC152" i="50"/>
  <c r="G238" i="50"/>
  <c r="I238" i="50"/>
  <c r="M238" i="50"/>
  <c r="F238" i="50"/>
  <c r="H238" i="50"/>
  <c r="L238" i="50"/>
  <c r="J238" i="50"/>
  <c r="N238" i="50"/>
  <c r="E238" i="50"/>
  <c r="AD238" i="50"/>
  <c r="AB238" i="50"/>
  <c r="AC238" i="50"/>
  <c r="I95" i="50"/>
  <c r="L95" i="50"/>
  <c r="E95" i="50"/>
  <c r="G95" i="50"/>
  <c r="H95" i="50"/>
  <c r="J95" i="50"/>
  <c r="N95" i="50"/>
  <c r="M95" i="50"/>
  <c r="F95" i="50"/>
  <c r="AD95" i="50"/>
  <c r="AB95" i="50"/>
  <c r="AC95" i="50"/>
  <c r="F120" i="50"/>
  <c r="L120" i="50"/>
  <c r="J120" i="50"/>
  <c r="I120" i="50"/>
  <c r="M120" i="50"/>
  <c r="G120" i="50"/>
  <c r="N120" i="50"/>
  <c r="H120" i="50"/>
  <c r="E120" i="50"/>
  <c r="AD120" i="50"/>
  <c r="AB120" i="50"/>
  <c r="AC120" i="50"/>
  <c r="N44" i="50"/>
  <c r="M44" i="50"/>
  <c r="F44" i="50"/>
  <c r="G44" i="50"/>
  <c r="I44" i="50"/>
  <c r="E44" i="50"/>
  <c r="H44" i="50"/>
  <c r="L44" i="50"/>
  <c r="J44" i="50"/>
  <c r="AD44" i="50"/>
  <c r="AB44" i="50"/>
  <c r="AC44" i="50"/>
  <c r="M62" i="50"/>
  <c r="H62" i="50"/>
  <c r="N62" i="50"/>
  <c r="G62" i="50"/>
  <c r="I62" i="50"/>
  <c r="J62" i="50"/>
  <c r="E62" i="50"/>
  <c r="F62" i="50"/>
  <c r="L62" i="50"/>
  <c r="AD62" i="50"/>
  <c r="AB62" i="50"/>
  <c r="AC62" i="50"/>
  <c r="E168" i="50"/>
  <c r="I168" i="50"/>
  <c r="G168" i="50"/>
  <c r="F168" i="50"/>
  <c r="L168" i="50"/>
  <c r="N168" i="50"/>
  <c r="H168" i="50"/>
  <c r="J168" i="50"/>
  <c r="M168" i="50"/>
  <c r="AD168" i="50"/>
  <c r="AB168" i="50"/>
  <c r="AC168" i="50"/>
  <c r="H45" i="50"/>
  <c r="F45" i="50"/>
  <c r="J45" i="50"/>
  <c r="N45" i="50"/>
  <c r="E45" i="50"/>
  <c r="M45" i="50"/>
  <c r="I45" i="50"/>
  <c r="G45" i="50"/>
  <c r="L45" i="50"/>
  <c r="AD45" i="50"/>
  <c r="AB45" i="50"/>
  <c r="AC45" i="50"/>
  <c r="H186" i="50"/>
  <c r="F186" i="50"/>
  <c r="M186" i="50"/>
  <c r="G186" i="50"/>
  <c r="N186" i="50"/>
  <c r="I186" i="50"/>
  <c r="E186" i="50"/>
  <c r="J186" i="50"/>
  <c r="L186" i="50"/>
  <c r="AD186" i="50"/>
  <c r="AB186" i="50"/>
  <c r="AC186" i="50"/>
  <c r="I79" i="50"/>
  <c r="N79" i="50"/>
  <c r="J79" i="50"/>
  <c r="G79" i="50"/>
  <c r="M79" i="50"/>
  <c r="L79" i="50"/>
  <c r="E79" i="50"/>
  <c r="H79" i="50"/>
  <c r="F79" i="50"/>
  <c r="AD79" i="50"/>
  <c r="AB79" i="50"/>
  <c r="AC79" i="50"/>
  <c r="H298" i="50"/>
  <c r="E298" i="50"/>
  <c r="G298" i="50"/>
  <c r="L298" i="50"/>
  <c r="M298" i="50"/>
  <c r="I298" i="50"/>
  <c r="J298" i="50"/>
  <c r="N298" i="50"/>
  <c r="F298" i="50"/>
  <c r="AD298" i="50"/>
  <c r="AB298" i="50"/>
  <c r="AC298" i="50"/>
  <c r="I167" i="50"/>
  <c r="E167" i="50"/>
  <c r="M167" i="50"/>
  <c r="H167" i="50"/>
  <c r="G167" i="50"/>
  <c r="F167" i="50"/>
  <c r="N167" i="50"/>
  <c r="J167" i="50"/>
  <c r="L167" i="50"/>
  <c r="AD167" i="50"/>
  <c r="AB167" i="50"/>
  <c r="AC167" i="50"/>
  <c r="G122" i="50"/>
  <c r="N122" i="50"/>
  <c r="L122" i="50"/>
  <c r="H122" i="50"/>
  <c r="I122" i="50"/>
  <c r="J122" i="50"/>
  <c r="E122" i="50"/>
  <c r="M122" i="50"/>
  <c r="F122" i="50"/>
  <c r="AD122" i="50"/>
  <c r="AB122" i="50"/>
  <c r="AC122" i="50"/>
  <c r="I300" i="50"/>
  <c r="N300" i="50"/>
  <c r="H300" i="50"/>
  <c r="E300" i="50"/>
  <c r="L300" i="50"/>
  <c r="M300" i="50"/>
  <c r="F300" i="50"/>
  <c r="G300" i="50"/>
  <c r="J300" i="50"/>
  <c r="AD300" i="50"/>
  <c r="AB300" i="50"/>
  <c r="AC300" i="50"/>
  <c r="J262" i="50"/>
  <c r="I262" i="50"/>
  <c r="G262" i="50"/>
  <c r="M262" i="50"/>
  <c r="E262" i="50"/>
  <c r="L262" i="50"/>
  <c r="N262" i="50"/>
  <c r="F262" i="50"/>
  <c r="H262" i="50"/>
  <c r="AD262" i="50"/>
  <c r="AB262" i="50"/>
  <c r="AC262" i="50"/>
  <c r="E16" i="50"/>
  <c r="G16" i="50"/>
  <c r="J16" i="50"/>
  <c r="N16" i="50"/>
  <c r="I16" i="50"/>
  <c r="F16" i="50"/>
  <c r="L16" i="50"/>
  <c r="M16" i="50"/>
  <c r="H16" i="50"/>
  <c r="AD16" i="50"/>
  <c r="AB16" i="50"/>
  <c r="AC16" i="50"/>
  <c r="N31" i="50"/>
  <c r="I31" i="50"/>
  <c r="H31" i="50"/>
  <c r="J31" i="50"/>
  <c r="G31" i="50"/>
  <c r="L31" i="50"/>
  <c r="E31" i="50"/>
  <c r="M31" i="50"/>
  <c r="F31" i="50"/>
  <c r="AD31" i="50"/>
  <c r="AB31" i="50"/>
  <c r="AC31" i="50"/>
  <c r="N241" i="50"/>
  <c r="M241" i="50"/>
  <c r="L241" i="50"/>
  <c r="G241" i="50"/>
  <c r="H241" i="50"/>
  <c r="J241" i="50"/>
  <c r="E241" i="50"/>
  <c r="I241" i="50"/>
  <c r="F241" i="50"/>
  <c r="AD241" i="50"/>
  <c r="AB241" i="50"/>
  <c r="AC241" i="50"/>
  <c r="J154" i="50"/>
  <c r="F154" i="50"/>
  <c r="E154" i="50"/>
  <c r="H154" i="50"/>
  <c r="N154" i="50"/>
  <c r="M154" i="50"/>
  <c r="L154" i="50"/>
  <c r="I154" i="50"/>
  <c r="G154" i="50"/>
  <c r="AD154" i="50"/>
  <c r="AB154" i="50"/>
  <c r="AC154" i="50"/>
  <c r="G64" i="50"/>
  <c r="F64" i="50"/>
  <c r="N64" i="50"/>
  <c r="M64" i="50"/>
  <c r="H64" i="50"/>
  <c r="J64" i="50"/>
  <c r="E64" i="50"/>
  <c r="L64" i="50"/>
  <c r="I64" i="50"/>
  <c r="AD64" i="50"/>
  <c r="AB64" i="50"/>
  <c r="AC64" i="50"/>
  <c r="M27" i="50"/>
  <c r="J27" i="50"/>
  <c r="F27" i="50"/>
  <c r="H27" i="50"/>
  <c r="N27" i="50"/>
  <c r="G27" i="50"/>
  <c r="E27" i="50"/>
  <c r="I27" i="50"/>
  <c r="L27" i="50"/>
  <c r="AD27" i="50"/>
  <c r="AB27" i="50"/>
  <c r="AC27" i="50"/>
  <c r="L189" i="50"/>
  <c r="G189" i="50"/>
  <c r="J189" i="50"/>
  <c r="N189" i="50"/>
  <c r="I189" i="50"/>
  <c r="E189" i="50"/>
  <c r="F189" i="50"/>
  <c r="M189" i="50"/>
  <c r="H189" i="50"/>
  <c r="AD189" i="50"/>
  <c r="AB189" i="50"/>
  <c r="AC189" i="50"/>
  <c r="J201" i="50"/>
  <c r="I201" i="50"/>
  <c r="L201" i="50"/>
  <c r="M201" i="50"/>
  <c r="F201" i="50"/>
  <c r="N201" i="50"/>
  <c r="H201" i="50"/>
  <c r="E201" i="50"/>
  <c r="G201" i="50"/>
  <c r="AD201" i="50"/>
  <c r="AB201" i="50"/>
  <c r="AC201" i="50"/>
  <c r="M206" i="50"/>
  <c r="E206" i="50"/>
  <c r="I206" i="50"/>
  <c r="N206" i="50"/>
  <c r="G206" i="50"/>
  <c r="J206" i="50"/>
  <c r="F206" i="50"/>
  <c r="L206" i="50"/>
  <c r="H206" i="50"/>
  <c r="AD206" i="50"/>
  <c r="AB206" i="50"/>
  <c r="AC206" i="50"/>
  <c r="H314" i="50"/>
  <c r="N314" i="50"/>
  <c r="M314" i="50"/>
  <c r="E314" i="50"/>
  <c r="I314" i="50"/>
  <c r="J314" i="50"/>
  <c r="G314" i="50"/>
  <c r="F314" i="50"/>
  <c r="L314" i="50"/>
  <c r="AD314" i="50"/>
  <c r="AB314" i="50"/>
  <c r="AC314" i="50"/>
  <c r="L66" i="50"/>
  <c r="J66" i="50"/>
  <c r="I66" i="50"/>
  <c r="E66" i="50"/>
  <c r="G66" i="50"/>
  <c r="M66" i="50"/>
  <c r="H66" i="50"/>
  <c r="F66" i="50"/>
  <c r="N66" i="50"/>
  <c r="AD66" i="50"/>
  <c r="AB66" i="50"/>
  <c r="AC66" i="50"/>
  <c r="H312" i="50"/>
  <c r="J312" i="50"/>
  <c r="L312" i="50"/>
  <c r="I312" i="50"/>
  <c r="G312" i="50"/>
  <c r="E312" i="50"/>
  <c r="M312" i="50"/>
  <c r="F312" i="50"/>
  <c r="N312" i="50"/>
  <c r="AD312" i="50"/>
  <c r="AB312" i="50"/>
  <c r="AC312" i="50"/>
  <c r="H237" i="50"/>
  <c r="J237" i="50"/>
  <c r="M237" i="50"/>
  <c r="I237" i="50"/>
  <c r="L237" i="50"/>
  <c r="N237" i="50"/>
  <c r="F237" i="50"/>
  <c r="E237" i="50"/>
  <c r="G237" i="50"/>
  <c r="AD237" i="50"/>
  <c r="AB237" i="50"/>
  <c r="AC237" i="50"/>
  <c r="N281" i="50"/>
  <c r="L281" i="50"/>
  <c r="F281" i="50"/>
  <c r="I281" i="50"/>
  <c r="G281" i="50"/>
  <c r="H281" i="50"/>
  <c r="E281" i="50"/>
  <c r="M281" i="50"/>
  <c r="J281" i="50"/>
  <c r="AD281" i="50"/>
  <c r="AB281" i="50"/>
  <c r="AC281" i="50"/>
  <c r="I155" i="50"/>
  <c r="N155" i="50"/>
  <c r="H155" i="50"/>
  <c r="L155" i="50"/>
  <c r="J155" i="50"/>
  <c r="F155" i="50"/>
  <c r="M155" i="50"/>
  <c r="E155" i="50"/>
  <c r="G155" i="50"/>
  <c r="AD155" i="50"/>
  <c r="AB155" i="50"/>
  <c r="AC155" i="50"/>
  <c r="G150" i="50"/>
  <c r="L150" i="50"/>
  <c r="N150" i="50"/>
  <c r="F150" i="50"/>
  <c r="E150" i="50"/>
  <c r="J150" i="50"/>
  <c r="H150" i="50"/>
  <c r="I150" i="50"/>
  <c r="M150" i="50"/>
  <c r="AD150" i="50"/>
  <c r="AB150" i="50"/>
  <c r="AC150" i="50"/>
  <c r="L278" i="50"/>
  <c r="F278" i="50"/>
  <c r="I278" i="50"/>
  <c r="E278" i="50"/>
  <c r="H278" i="50"/>
  <c r="G278" i="50"/>
  <c r="J278" i="50"/>
  <c r="M278" i="50"/>
  <c r="N278" i="50"/>
  <c r="AD278" i="50"/>
  <c r="AB278" i="50"/>
  <c r="AC278" i="50"/>
  <c r="L239" i="50"/>
  <c r="N239" i="50"/>
  <c r="E239" i="50"/>
  <c r="G239" i="50"/>
  <c r="I239" i="50"/>
  <c r="M239" i="50"/>
  <c r="F239" i="50"/>
  <c r="H239" i="50"/>
  <c r="J239" i="50"/>
  <c r="AD239" i="50"/>
  <c r="AB239" i="50"/>
  <c r="AC239" i="50"/>
  <c r="E266" i="50"/>
  <c r="H266" i="50"/>
  <c r="L266" i="50"/>
  <c r="M266" i="50"/>
  <c r="G266" i="50"/>
  <c r="N266" i="50"/>
  <c r="J266" i="50"/>
  <c r="F266" i="50"/>
  <c r="I266" i="50"/>
  <c r="AD266" i="50"/>
  <c r="AB266" i="50"/>
  <c r="AC266" i="50"/>
  <c r="M65" i="50"/>
  <c r="L65" i="50"/>
  <c r="H65" i="50"/>
  <c r="N65" i="50"/>
  <c r="I65" i="50"/>
  <c r="E65" i="50"/>
  <c r="G65" i="50"/>
  <c r="F65" i="50"/>
  <c r="J65" i="50"/>
  <c r="AD65" i="50"/>
  <c r="AB65" i="50"/>
  <c r="AC65" i="50"/>
  <c r="G20" i="50"/>
  <c r="H20" i="50"/>
  <c r="F20" i="50"/>
  <c r="E20" i="50"/>
  <c r="I20" i="50"/>
  <c r="L20" i="50"/>
  <c r="N20" i="50"/>
  <c r="M20" i="50"/>
  <c r="J20" i="50"/>
  <c r="AD20" i="50"/>
  <c r="AB20" i="50"/>
  <c r="AC20" i="50"/>
  <c r="F296" i="50"/>
  <c r="E296" i="50"/>
  <c r="M296" i="50"/>
  <c r="G296" i="50"/>
  <c r="N296" i="50"/>
  <c r="H296" i="50"/>
  <c r="I296" i="50"/>
  <c r="J296" i="50"/>
  <c r="L296" i="50"/>
  <c r="AD296" i="50"/>
  <c r="AB296" i="50"/>
  <c r="AC296" i="50"/>
  <c r="F297" i="50"/>
  <c r="M297" i="50"/>
  <c r="E297" i="50"/>
  <c r="L297" i="50"/>
  <c r="N297" i="50"/>
  <c r="J297" i="50"/>
  <c r="I297" i="50"/>
  <c r="H297" i="50"/>
  <c r="G297" i="50"/>
  <c r="AD297" i="50"/>
  <c r="AB297" i="50"/>
  <c r="AC297" i="50"/>
  <c r="F19" i="50"/>
  <c r="L19" i="50"/>
  <c r="J19" i="50"/>
  <c r="M19" i="50"/>
  <c r="E19" i="50"/>
  <c r="I19" i="50"/>
  <c r="N19" i="50"/>
  <c r="G19" i="50"/>
  <c r="H19" i="50"/>
  <c r="AD19" i="50"/>
  <c r="AB19" i="50"/>
  <c r="AC19" i="50"/>
  <c r="J315" i="50"/>
  <c r="H315" i="50"/>
  <c r="F315" i="50"/>
  <c r="N315" i="50"/>
  <c r="E315" i="50"/>
  <c r="I315" i="50"/>
  <c r="M315" i="50"/>
  <c r="G315" i="50"/>
  <c r="L315" i="50"/>
  <c r="AD315" i="50"/>
  <c r="AB315" i="50"/>
  <c r="AC315" i="50"/>
  <c r="L33" i="50"/>
  <c r="M33" i="50"/>
  <c r="H33" i="50"/>
  <c r="E33" i="50"/>
  <c r="N33" i="50"/>
  <c r="G33" i="50"/>
  <c r="F33" i="50"/>
  <c r="I33" i="50"/>
  <c r="J33" i="50"/>
  <c r="AD33" i="50"/>
  <c r="AB33" i="50"/>
  <c r="AC33" i="50"/>
  <c r="M224" i="50"/>
  <c r="L224" i="50"/>
  <c r="F224" i="50"/>
  <c r="E224" i="50"/>
  <c r="J224" i="50"/>
  <c r="N224" i="50"/>
  <c r="I224" i="50"/>
  <c r="G224" i="50"/>
  <c r="H224" i="50"/>
  <c r="AD224" i="50"/>
  <c r="AB224" i="50"/>
  <c r="AC224" i="50"/>
  <c r="G317" i="50"/>
  <c r="I317" i="50"/>
  <c r="J317" i="50"/>
  <c r="L317" i="50"/>
  <c r="N317" i="50"/>
  <c r="F317" i="50"/>
  <c r="E317" i="50"/>
  <c r="M317" i="50"/>
  <c r="H317" i="50"/>
  <c r="AD317" i="50"/>
  <c r="AB317" i="50"/>
  <c r="AC317" i="50"/>
  <c r="N185" i="50"/>
  <c r="E185" i="50"/>
  <c r="L185" i="50"/>
  <c r="H185" i="50"/>
  <c r="G185" i="50"/>
  <c r="F185" i="50"/>
  <c r="I185" i="50"/>
  <c r="J185" i="50"/>
  <c r="M185" i="50"/>
  <c r="AD185" i="50"/>
  <c r="AB185" i="50"/>
  <c r="AC185" i="50"/>
  <c r="H47" i="50"/>
  <c r="J47" i="50"/>
  <c r="M47" i="50"/>
  <c r="L47" i="50"/>
  <c r="I47" i="50"/>
  <c r="G47" i="50"/>
  <c r="E47" i="50"/>
  <c r="F47" i="50"/>
  <c r="N47" i="50"/>
  <c r="AD47" i="50"/>
  <c r="AB47" i="50"/>
  <c r="AC47" i="50"/>
  <c r="N170" i="50"/>
  <c r="M170" i="50"/>
  <c r="J170" i="50"/>
  <c r="H170" i="50"/>
  <c r="E170" i="50"/>
  <c r="G170" i="50"/>
  <c r="I170" i="50"/>
  <c r="L170" i="50"/>
  <c r="F170" i="50"/>
  <c r="AD170" i="50"/>
  <c r="AB170" i="50"/>
  <c r="AC170" i="50"/>
  <c r="J220" i="50"/>
  <c r="I220" i="50"/>
  <c r="M220" i="50"/>
  <c r="F220" i="50"/>
  <c r="N220" i="50"/>
  <c r="E220" i="50"/>
  <c r="L220" i="50"/>
  <c r="H220" i="50"/>
  <c r="G220" i="50"/>
  <c r="AD220" i="50"/>
  <c r="AB220" i="50"/>
  <c r="AC220" i="50"/>
  <c r="J280" i="50"/>
  <c r="F280" i="50"/>
  <c r="N280" i="50"/>
  <c r="E280" i="50"/>
  <c r="G280" i="50"/>
  <c r="L280" i="50"/>
  <c r="H280" i="50"/>
  <c r="M280" i="50"/>
  <c r="I280" i="50"/>
  <c r="AD280" i="50"/>
  <c r="AB280" i="50"/>
  <c r="AC280" i="50"/>
  <c r="G265" i="50"/>
  <c r="F265" i="50"/>
  <c r="M265" i="50"/>
  <c r="I265" i="50"/>
  <c r="J265" i="50"/>
  <c r="L265" i="50"/>
  <c r="H265" i="50"/>
  <c r="N265" i="50"/>
  <c r="E265" i="50"/>
  <c r="AD265" i="50"/>
  <c r="AB265" i="50"/>
  <c r="AC265" i="50"/>
  <c r="F219" i="50"/>
  <c r="E219" i="50"/>
  <c r="H219" i="50"/>
  <c r="N219" i="50"/>
  <c r="G219" i="50"/>
  <c r="M219" i="50"/>
  <c r="J219" i="50"/>
  <c r="L219" i="50"/>
  <c r="I219" i="50"/>
  <c r="AD219" i="50"/>
  <c r="AB219" i="50"/>
  <c r="AC219" i="50"/>
  <c r="N279" i="50"/>
  <c r="J279" i="50"/>
  <c r="F279" i="50"/>
  <c r="E279" i="50"/>
  <c r="G279" i="50"/>
  <c r="I279" i="50"/>
  <c r="M279" i="50"/>
  <c r="H279" i="50"/>
  <c r="L279" i="50"/>
  <c r="AD279" i="50"/>
  <c r="AB279" i="50"/>
  <c r="AC279" i="50"/>
  <c r="G46" i="50"/>
  <c r="H46" i="50"/>
  <c r="M46" i="50"/>
  <c r="J46" i="50"/>
  <c r="L46" i="50"/>
  <c r="E46" i="50"/>
  <c r="I46" i="50"/>
  <c r="F46" i="50"/>
  <c r="N46" i="50"/>
  <c r="AD46" i="50"/>
  <c r="AB46" i="50"/>
  <c r="AC46" i="50"/>
  <c r="J267" i="50"/>
  <c r="G267" i="50"/>
  <c r="N267" i="50"/>
  <c r="L267" i="50"/>
  <c r="H267" i="50"/>
  <c r="M267" i="50"/>
  <c r="E267" i="50"/>
  <c r="F267" i="50"/>
  <c r="I267" i="50"/>
  <c r="AD267" i="50"/>
  <c r="AB267" i="50"/>
  <c r="AC267" i="50"/>
  <c r="J83" i="50"/>
  <c r="H83" i="50"/>
  <c r="L83" i="50"/>
  <c r="N83" i="50"/>
  <c r="G83" i="50"/>
  <c r="M83" i="50"/>
  <c r="I83" i="50"/>
  <c r="E83" i="50"/>
  <c r="F83" i="50"/>
  <c r="AD83" i="50"/>
  <c r="AB83" i="50"/>
  <c r="AC83" i="50"/>
  <c r="E92" i="50"/>
  <c r="H92" i="50"/>
  <c r="F92" i="50"/>
  <c r="L92" i="50"/>
  <c r="G92" i="50"/>
  <c r="M92" i="50"/>
  <c r="N92" i="50"/>
  <c r="I92" i="50"/>
  <c r="J92" i="50"/>
  <c r="AD92" i="50"/>
  <c r="AB92" i="50"/>
  <c r="AC92" i="50"/>
  <c r="F91" i="50"/>
  <c r="H91" i="50"/>
  <c r="I91" i="50"/>
  <c r="N91" i="50"/>
  <c r="L91" i="50"/>
  <c r="J91" i="50"/>
  <c r="E91" i="50"/>
  <c r="G91" i="50"/>
  <c r="M91" i="50"/>
  <c r="AD91" i="50"/>
  <c r="AB91" i="50"/>
  <c r="AC91" i="50"/>
  <c r="H50" i="50"/>
  <c r="M50" i="50"/>
  <c r="G50" i="50"/>
  <c r="F50" i="50"/>
  <c r="N50" i="50"/>
  <c r="J50" i="50"/>
  <c r="E50" i="50"/>
  <c r="I50" i="50"/>
  <c r="L50" i="50"/>
  <c r="AD50" i="50"/>
  <c r="AB50" i="50"/>
  <c r="AC50" i="50"/>
  <c r="E283" i="50"/>
  <c r="J283" i="50"/>
  <c r="I283" i="50"/>
  <c r="L283" i="50"/>
  <c r="F283" i="50"/>
  <c r="N283" i="50"/>
  <c r="G283" i="50"/>
  <c r="M283" i="50"/>
  <c r="H283" i="50"/>
  <c r="AD283" i="50"/>
  <c r="AB283" i="50"/>
  <c r="AC283" i="50"/>
  <c r="M18" i="50"/>
  <c r="J18" i="50"/>
  <c r="H18" i="50"/>
  <c r="L18" i="50"/>
  <c r="I18" i="50"/>
  <c r="F18" i="50"/>
  <c r="N18" i="50"/>
  <c r="E18" i="50"/>
  <c r="G18" i="50"/>
  <c r="AD18" i="50"/>
  <c r="AB18" i="50"/>
  <c r="AC18" i="50"/>
  <c r="H118" i="50"/>
  <c r="F118" i="50"/>
  <c r="E118" i="50"/>
  <c r="G118" i="50"/>
  <c r="L118" i="50"/>
  <c r="N118" i="50"/>
  <c r="M118" i="50"/>
  <c r="J118" i="50"/>
  <c r="I118" i="50"/>
  <c r="AD118" i="50"/>
  <c r="AB118" i="50"/>
  <c r="AC118" i="50"/>
  <c r="E261" i="50"/>
  <c r="G261" i="50"/>
  <c r="L261" i="50"/>
  <c r="N261" i="50"/>
  <c r="H261" i="50"/>
  <c r="M261" i="50"/>
  <c r="F261" i="50"/>
  <c r="J261" i="50"/>
  <c r="I261" i="50"/>
  <c r="AD261" i="50"/>
  <c r="AB261" i="50"/>
  <c r="AC261" i="50"/>
  <c r="N263" i="50"/>
  <c r="L263" i="50"/>
  <c r="E263" i="50"/>
  <c r="I263" i="50"/>
  <c r="F263" i="50"/>
  <c r="M263" i="50"/>
  <c r="G263" i="50"/>
  <c r="J263" i="50"/>
  <c r="H263" i="50"/>
  <c r="AD263" i="50"/>
  <c r="AB263" i="50"/>
  <c r="AC263" i="50"/>
  <c r="I318" i="50"/>
  <c r="J318" i="50"/>
  <c r="H318" i="50"/>
  <c r="N318" i="50"/>
  <c r="L318" i="50"/>
  <c r="G318" i="50"/>
  <c r="E318" i="50"/>
  <c r="M318" i="50"/>
  <c r="F318" i="50"/>
  <c r="AD318" i="50"/>
  <c r="AB318" i="50"/>
  <c r="AC318" i="50"/>
  <c r="J204" i="50"/>
  <c r="F204" i="50"/>
  <c r="I204" i="50"/>
  <c r="N204" i="50"/>
  <c r="H204" i="50"/>
  <c r="M204" i="50"/>
  <c r="G204" i="50"/>
  <c r="L204" i="50"/>
  <c r="E204" i="50"/>
  <c r="AD204" i="50"/>
  <c r="AB204" i="50"/>
  <c r="AC204" i="50"/>
  <c r="G48" i="50"/>
  <c r="I48" i="50"/>
  <c r="E48" i="50"/>
  <c r="J48" i="50"/>
  <c r="F48" i="50"/>
  <c r="L48" i="50"/>
  <c r="H48" i="50"/>
  <c r="N48" i="50"/>
  <c r="M48" i="50"/>
  <c r="AD48" i="50"/>
  <c r="AB48" i="50"/>
  <c r="AC48" i="50"/>
  <c r="F188" i="50"/>
  <c r="N188" i="50"/>
  <c r="E188" i="50"/>
  <c r="J188" i="50"/>
  <c r="I188" i="50"/>
  <c r="G188" i="50"/>
  <c r="H188" i="50"/>
  <c r="L188" i="50"/>
  <c r="M188" i="50"/>
  <c r="AD188" i="50"/>
  <c r="AB188" i="50"/>
  <c r="AC188" i="50"/>
  <c r="I202" i="50"/>
  <c r="F202" i="50"/>
  <c r="L202" i="50"/>
  <c r="H202" i="50"/>
  <c r="G202" i="50"/>
  <c r="M202" i="50"/>
  <c r="J202" i="50"/>
  <c r="N202" i="50"/>
  <c r="E202" i="50"/>
  <c r="AD202" i="50"/>
  <c r="AB202" i="50"/>
  <c r="AC202" i="50"/>
  <c r="L94" i="50"/>
  <c r="H94" i="50"/>
  <c r="F94" i="50"/>
  <c r="I94" i="50"/>
  <c r="N94" i="50"/>
  <c r="J94" i="50"/>
  <c r="E94" i="50"/>
  <c r="M94" i="50"/>
  <c r="G94" i="50"/>
  <c r="AD94" i="50"/>
  <c r="AB94" i="50"/>
  <c r="AC94" i="50"/>
  <c r="G93" i="50"/>
  <c r="E93" i="50"/>
  <c r="M93" i="50"/>
  <c r="I93" i="50"/>
  <c r="H93" i="50"/>
  <c r="F93" i="50"/>
  <c r="J93" i="50"/>
  <c r="L93" i="50"/>
  <c r="N93" i="50"/>
  <c r="AD93" i="50"/>
  <c r="AB93" i="50"/>
  <c r="AC93" i="50"/>
  <c r="J156" i="50"/>
  <c r="I156" i="50"/>
  <c r="F156" i="50"/>
  <c r="L156" i="50"/>
  <c r="G156" i="50"/>
  <c r="M156" i="50"/>
  <c r="N156" i="50"/>
  <c r="H156" i="50"/>
  <c r="E156" i="50"/>
  <c r="AD156" i="50"/>
  <c r="AB156" i="50"/>
  <c r="AC156" i="50"/>
  <c r="M284" i="50"/>
  <c r="G284" i="50"/>
  <c r="L284" i="50"/>
  <c r="H284" i="50"/>
  <c r="E284" i="50"/>
  <c r="J284" i="50"/>
  <c r="N284" i="50"/>
  <c r="F284" i="50"/>
  <c r="I284" i="50"/>
  <c r="AD284" i="50"/>
  <c r="AB284" i="50"/>
  <c r="AC284" i="50"/>
  <c r="E32" i="50"/>
  <c r="L32" i="50"/>
  <c r="F32" i="50"/>
  <c r="J32" i="50"/>
  <c r="H32" i="50"/>
  <c r="M32" i="50"/>
  <c r="G32" i="50"/>
  <c r="I32" i="50"/>
  <c r="N32" i="50"/>
  <c r="AD32" i="50"/>
  <c r="AB32" i="50"/>
  <c r="AC32" i="50"/>
  <c r="L282" i="50"/>
  <c r="G282" i="50"/>
  <c r="M282" i="50"/>
  <c r="E282" i="50"/>
  <c r="I282" i="50"/>
  <c r="F282" i="50"/>
  <c r="J282" i="50"/>
  <c r="N282" i="50"/>
  <c r="H282" i="50"/>
  <c r="AD282" i="50"/>
  <c r="AB282" i="50"/>
  <c r="AC282" i="50"/>
  <c r="G299" i="50"/>
  <c r="J299" i="50"/>
  <c r="F299" i="50"/>
  <c r="H299" i="50"/>
  <c r="M299" i="50"/>
  <c r="N299" i="50"/>
  <c r="I299" i="50"/>
  <c r="E299" i="50"/>
  <c r="L299" i="50"/>
  <c r="AD299" i="50"/>
  <c r="AB299" i="50"/>
  <c r="AC299" i="50"/>
  <c r="L153" i="50"/>
  <c r="J153" i="50"/>
  <c r="G153" i="50"/>
  <c r="I153" i="50"/>
  <c r="H153" i="50"/>
  <c r="E153" i="50"/>
  <c r="M153" i="50"/>
  <c r="N153" i="50"/>
  <c r="F153" i="50"/>
  <c r="AD153" i="50"/>
  <c r="AB153" i="50"/>
  <c r="AC153" i="50"/>
  <c r="L96" i="50"/>
  <c r="H96" i="50"/>
  <c r="N96" i="50"/>
  <c r="F96" i="50"/>
  <c r="J96" i="50"/>
  <c r="I96" i="50"/>
  <c r="E96" i="50"/>
  <c r="G96" i="50"/>
  <c r="M96" i="50"/>
  <c r="AD96" i="50"/>
  <c r="AB96" i="50"/>
  <c r="AC96" i="50"/>
  <c r="J301" i="50"/>
  <c r="H301" i="50"/>
  <c r="N301" i="50"/>
  <c r="L301" i="50"/>
  <c r="I301" i="50"/>
  <c r="E301" i="50"/>
  <c r="G301" i="50"/>
  <c r="F301" i="50"/>
  <c r="M301" i="50"/>
  <c r="AD301" i="50"/>
  <c r="AB301" i="50"/>
  <c r="AC301" i="50"/>
  <c r="I21" i="50"/>
  <c r="H21" i="50"/>
  <c r="F21" i="50"/>
  <c r="M21" i="50"/>
  <c r="E21" i="50"/>
  <c r="L21" i="50"/>
  <c r="N21" i="50"/>
  <c r="G21" i="50"/>
  <c r="J21" i="50"/>
  <c r="AD21" i="50"/>
  <c r="AB21" i="50"/>
  <c r="AC21" i="50"/>
  <c r="M169" i="50"/>
  <c r="H169" i="50"/>
  <c r="N169" i="50"/>
  <c r="G169" i="50"/>
  <c r="E169" i="50"/>
  <c r="F169" i="50"/>
  <c r="L169" i="50"/>
  <c r="J169" i="50"/>
  <c r="I169" i="50"/>
  <c r="AD169" i="50"/>
  <c r="AB169" i="50"/>
  <c r="AC169" i="50"/>
  <c r="E63" i="50"/>
  <c r="H63" i="50"/>
  <c r="G63" i="50"/>
  <c r="J63" i="50"/>
  <c r="N63" i="50"/>
  <c r="I63" i="50"/>
  <c r="L63" i="50"/>
  <c r="F63" i="50"/>
  <c r="M63" i="50"/>
  <c r="AD63" i="50"/>
  <c r="AB63" i="50"/>
  <c r="AC63" i="50"/>
  <c r="N184" i="50"/>
  <c r="F184" i="50"/>
  <c r="J184" i="50"/>
  <c r="G184" i="50"/>
  <c r="H184" i="50"/>
  <c r="M184" i="50"/>
  <c r="L184" i="50"/>
  <c r="E184" i="50"/>
  <c r="I184" i="50"/>
  <c r="AD184" i="50"/>
  <c r="AB184" i="50"/>
  <c r="AC184" i="50"/>
  <c r="M80" i="50"/>
  <c r="J80" i="50"/>
  <c r="F80" i="50"/>
  <c r="G80" i="50"/>
  <c r="E80" i="50"/>
  <c r="N80" i="50"/>
  <c r="H80" i="50"/>
  <c r="L80" i="50"/>
  <c r="I80" i="50"/>
  <c r="AD80" i="50"/>
  <c r="AB80" i="50"/>
  <c r="AC80" i="50"/>
  <c r="E190" i="50"/>
  <c r="L190" i="50"/>
  <c r="I190" i="50"/>
  <c r="H190" i="50"/>
  <c r="G190" i="50"/>
  <c r="N190" i="50"/>
  <c r="M190" i="50"/>
  <c r="J190" i="50"/>
  <c r="F190" i="50"/>
  <c r="AD190" i="50"/>
  <c r="AB190" i="50"/>
  <c r="AC190" i="50"/>
  <c r="I221" i="50"/>
  <c r="G221" i="50"/>
  <c r="H221" i="50"/>
  <c r="J221" i="50"/>
  <c r="M221" i="50"/>
  <c r="F221" i="50"/>
  <c r="E221" i="50"/>
  <c r="N221" i="50"/>
  <c r="L221" i="50"/>
  <c r="AD221" i="50"/>
  <c r="AB221" i="50"/>
  <c r="AC221" i="50"/>
  <c r="F117" i="50"/>
  <c r="G117" i="50"/>
  <c r="J117" i="50"/>
  <c r="N117" i="50"/>
  <c r="I117" i="50"/>
  <c r="E117" i="50"/>
  <c r="H117" i="50"/>
  <c r="L117" i="50"/>
  <c r="M117" i="50"/>
  <c r="AD117" i="50"/>
  <c r="AB117" i="50"/>
  <c r="AC117" i="50"/>
  <c r="N67" i="50"/>
  <c r="F67" i="50"/>
  <c r="M67" i="50"/>
  <c r="I67" i="50"/>
  <c r="H67" i="50"/>
  <c r="L67" i="50"/>
  <c r="G67" i="50"/>
  <c r="J67" i="50"/>
  <c r="E67" i="50"/>
  <c r="AD67" i="50"/>
  <c r="AB67" i="50"/>
  <c r="AC67" i="50"/>
  <c r="J313" i="50"/>
  <c r="G313" i="50"/>
  <c r="M313" i="50"/>
  <c r="N313" i="50"/>
  <c r="I313" i="50"/>
  <c r="L313" i="50"/>
  <c r="H313" i="50"/>
  <c r="F313" i="50"/>
  <c r="E313" i="50"/>
  <c r="AD313" i="50"/>
  <c r="AB313" i="50"/>
  <c r="AC313" i="50"/>
  <c r="I17" i="50"/>
  <c r="E17" i="50"/>
  <c r="J17" i="50"/>
  <c r="G17" i="50"/>
  <c r="H17" i="50"/>
  <c r="N17" i="50"/>
  <c r="M17" i="50"/>
  <c r="L17" i="50"/>
  <c r="F17" i="50"/>
  <c r="AD17" i="50"/>
  <c r="AB17" i="50"/>
  <c r="AC17" i="50"/>
  <c r="L316" i="50"/>
  <c r="J316" i="50"/>
  <c r="E316" i="50"/>
  <c r="M316" i="50"/>
  <c r="H316" i="50"/>
  <c r="I316" i="50"/>
  <c r="N316" i="50"/>
  <c r="G316" i="50"/>
  <c r="F316" i="50"/>
  <c r="AD316" i="50"/>
  <c r="AB316" i="50"/>
  <c r="AC316" i="50"/>
  <c r="N295" i="50"/>
  <c r="J295" i="50"/>
  <c r="F295" i="50"/>
  <c r="L295" i="50"/>
  <c r="E295" i="50"/>
  <c r="I295" i="50"/>
  <c r="M295" i="50"/>
  <c r="G295" i="50"/>
  <c r="H295" i="50"/>
  <c r="AD295" i="50"/>
  <c r="AB295" i="50"/>
  <c r="AC295" i="50"/>
  <c r="L205" i="50"/>
  <c r="E205" i="50"/>
  <c r="N205" i="50"/>
  <c r="J205" i="50"/>
  <c r="F205" i="50"/>
  <c r="G205" i="50"/>
  <c r="M205" i="50"/>
  <c r="H205" i="50"/>
  <c r="I205" i="50"/>
  <c r="AD205" i="50"/>
  <c r="AB205" i="50"/>
  <c r="AC205" i="50"/>
  <c r="F15" i="50"/>
  <c r="I15" i="50"/>
  <c r="H15" i="50"/>
  <c r="L15" i="50"/>
  <c r="G15" i="50"/>
  <c r="J15" i="50"/>
  <c r="E15" i="50"/>
  <c r="M15" i="50"/>
  <c r="N15" i="50"/>
  <c r="AD15" i="50"/>
  <c r="AB15" i="50"/>
  <c r="AC15" i="50"/>
  <c r="M28" i="50"/>
  <c r="J28" i="50"/>
  <c r="L28" i="50"/>
  <c r="N28" i="50"/>
  <c r="G28" i="50"/>
  <c r="H28" i="50"/>
  <c r="I28" i="50"/>
  <c r="F28" i="50"/>
  <c r="E28" i="50"/>
  <c r="AD28" i="50"/>
  <c r="AB28" i="50"/>
  <c r="AC28" i="50"/>
  <c r="E151" i="50"/>
  <c r="F151" i="50"/>
  <c r="H151" i="50"/>
  <c r="J151" i="50"/>
  <c r="L151" i="50"/>
  <c r="M151" i="50"/>
  <c r="I151" i="50"/>
  <c r="N151" i="50"/>
  <c r="G151" i="50"/>
  <c r="AD151" i="50"/>
  <c r="AB151" i="50"/>
  <c r="AC151" i="50"/>
  <c r="I30" i="50"/>
  <c r="N30" i="50"/>
  <c r="E30" i="50"/>
  <c r="M30" i="50"/>
  <c r="H30" i="50"/>
  <c r="G30" i="50"/>
  <c r="J30" i="50"/>
  <c r="F30" i="50"/>
  <c r="L30" i="50"/>
  <c r="AD30" i="50"/>
  <c r="AB30" i="50"/>
  <c r="AC30" i="50"/>
  <c r="I187" i="50"/>
  <c r="F187" i="50"/>
  <c r="G187" i="50"/>
  <c r="E187" i="50"/>
  <c r="M187" i="50"/>
  <c r="N187" i="50"/>
  <c r="J187" i="50"/>
  <c r="H187" i="50"/>
  <c r="L187" i="50"/>
  <c r="AD187" i="50"/>
  <c r="AB187" i="50"/>
  <c r="AC187" i="50"/>
  <c r="I84" i="50"/>
  <c r="N84" i="50"/>
  <c r="E84" i="50"/>
  <c r="G84" i="50"/>
  <c r="L84" i="50"/>
  <c r="J84" i="50"/>
  <c r="F84" i="50"/>
  <c r="M84" i="50"/>
  <c r="H84" i="50"/>
  <c r="AD84" i="50"/>
  <c r="AB84" i="50"/>
  <c r="AC84" i="50"/>
  <c r="H29" i="50"/>
  <c r="G29" i="50"/>
  <c r="F29" i="50"/>
  <c r="J29" i="50"/>
  <c r="M29" i="50"/>
  <c r="N29" i="50"/>
  <c r="L29" i="50"/>
  <c r="I29" i="50"/>
  <c r="E29" i="50"/>
  <c r="AD29" i="50"/>
  <c r="AB29" i="50"/>
  <c r="AC29" i="50"/>
  <c r="N203" i="50"/>
  <c r="E203" i="50"/>
  <c r="F203" i="50"/>
  <c r="J203" i="50"/>
  <c r="H203" i="50"/>
  <c r="L203" i="50"/>
  <c r="M203" i="50"/>
  <c r="I203" i="50"/>
  <c r="G203" i="50"/>
  <c r="AD203" i="50"/>
  <c r="AB203" i="50"/>
  <c r="AC203" i="50"/>
  <c r="H236" i="50"/>
  <c r="L236" i="50"/>
  <c r="F236" i="50"/>
  <c r="G236" i="50"/>
  <c r="I236" i="50"/>
  <c r="E236" i="50"/>
  <c r="M236" i="50"/>
  <c r="J236" i="50"/>
  <c r="N236" i="50"/>
  <c r="AD236" i="50"/>
  <c r="AB236" i="50"/>
  <c r="AC236" i="50"/>
  <c r="G171" i="50"/>
  <c r="H171" i="50"/>
  <c r="J171" i="50"/>
  <c r="N171" i="50"/>
  <c r="I171" i="50"/>
  <c r="M171" i="50"/>
  <c r="F171" i="50"/>
  <c r="E171" i="50"/>
  <c r="L171" i="50"/>
  <c r="AD171" i="50"/>
  <c r="AB171" i="50"/>
  <c r="AC171" i="50"/>
  <c r="J173" i="50"/>
  <c r="H173" i="50"/>
  <c r="M173" i="50"/>
  <c r="G173" i="50"/>
  <c r="L173" i="50"/>
  <c r="N173" i="50"/>
  <c r="F173" i="50"/>
  <c r="I173" i="50"/>
  <c r="E173" i="50"/>
  <c r="AD173" i="50"/>
  <c r="AB173" i="50"/>
  <c r="AC173" i="50"/>
  <c r="N222" i="50"/>
  <c r="L222" i="50"/>
  <c r="G222" i="50"/>
  <c r="E222" i="50"/>
  <c r="H222" i="50"/>
  <c r="F222" i="50"/>
  <c r="M222" i="50"/>
  <c r="J222" i="50"/>
  <c r="I222" i="50"/>
  <c r="AD222" i="50"/>
  <c r="AB222" i="50"/>
  <c r="AC222" i="50"/>
  <c r="H264" i="50"/>
  <c r="J264" i="50"/>
  <c r="N264" i="50"/>
  <c r="F264" i="50"/>
  <c r="M264" i="50"/>
  <c r="L264" i="50"/>
  <c r="E264" i="50"/>
  <c r="G264" i="50"/>
  <c r="I264" i="50"/>
  <c r="AD264" i="50"/>
  <c r="AB264" i="50"/>
  <c r="AC264" i="50"/>
  <c r="E223" i="50"/>
  <c r="M223" i="50"/>
  <c r="N223" i="50"/>
  <c r="L223" i="50"/>
  <c r="F223" i="50"/>
  <c r="G223" i="50"/>
  <c r="I223" i="50"/>
  <c r="H223" i="50"/>
  <c r="J223" i="50"/>
  <c r="AD223" i="50"/>
  <c r="AB223" i="50"/>
  <c r="AC223" i="50"/>
  <c r="M81" i="50"/>
  <c r="G81" i="50"/>
  <c r="J81" i="50"/>
  <c r="F81" i="50"/>
  <c r="N81" i="50"/>
  <c r="E81" i="50"/>
  <c r="I81" i="50"/>
  <c r="L81" i="50"/>
  <c r="H81" i="50"/>
  <c r="AD81" i="50"/>
  <c r="AB81" i="50"/>
  <c r="AC81" i="50"/>
  <c r="J207" i="50"/>
  <c r="N207" i="50"/>
  <c r="M207" i="50"/>
  <c r="G207" i="50"/>
  <c r="I207" i="50"/>
  <c r="L207" i="50"/>
  <c r="H207" i="50"/>
  <c r="E207" i="50"/>
  <c r="F207" i="50"/>
  <c r="AD207" i="50"/>
  <c r="AB207" i="50"/>
  <c r="AC207" i="50"/>
  <c r="M172" i="50"/>
  <c r="L172" i="50"/>
  <c r="I172" i="50"/>
  <c r="E172" i="50"/>
  <c r="N172" i="50"/>
  <c r="G172" i="50"/>
  <c r="F172" i="50"/>
  <c r="J172" i="50"/>
  <c r="H172" i="50"/>
  <c r="AD172" i="50"/>
  <c r="AB172" i="50"/>
  <c r="AC172" i="50"/>
  <c r="J240" i="50"/>
  <c r="F240" i="50"/>
  <c r="L240" i="50"/>
  <c r="G240" i="50"/>
  <c r="E240" i="50"/>
  <c r="I240" i="50"/>
  <c r="H240" i="50"/>
  <c r="M240" i="50"/>
  <c r="N240" i="50"/>
  <c r="AD240" i="50"/>
  <c r="AB240" i="50"/>
  <c r="AC240" i="50"/>
  <c r="E218" i="50"/>
  <c r="I218" i="50"/>
  <c r="H218" i="50"/>
  <c r="G218" i="50"/>
  <c r="F218" i="50"/>
  <c r="M218" i="50"/>
  <c r="N218" i="50"/>
  <c r="L218" i="50"/>
  <c r="J218" i="50"/>
  <c r="AD218" i="50"/>
  <c r="AB218" i="50"/>
  <c r="AC218" i="50"/>
  <c r="H235" i="50"/>
  <c r="E235" i="50"/>
  <c r="N235" i="50"/>
  <c r="G235" i="50"/>
  <c r="M235" i="50"/>
  <c r="I235" i="50"/>
  <c r="J235" i="50"/>
  <c r="L235" i="50"/>
  <c r="F235" i="50"/>
  <c r="AD235" i="50"/>
  <c r="AB235" i="50"/>
  <c r="AC235" i="50"/>
  <c r="F78" i="50"/>
  <c r="G78" i="50"/>
  <c r="N78" i="50"/>
  <c r="L78" i="50"/>
  <c r="I78" i="50"/>
  <c r="M78" i="50"/>
  <c r="H78" i="50"/>
  <c r="J78" i="50"/>
  <c r="E78" i="50"/>
  <c r="AD78" i="50"/>
  <c r="AB78" i="50"/>
  <c r="AC78" i="50"/>
  <c r="I61" i="50"/>
  <c r="F61" i="50"/>
  <c r="E61" i="50"/>
  <c r="M61" i="50"/>
  <c r="H61" i="50"/>
  <c r="J61" i="50"/>
  <c r="N61" i="50"/>
  <c r="L61" i="50"/>
  <c r="G61" i="50"/>
  <c r="AD61" i="50"/>
  <c r="AB61" i="50"/>
  <c r="AC61" i="50"/>
  <c r="G49" i="50"/>
  <c r="H49" i="50"/>
  <c r="E49" i="50"/>
  <c r="I49" i="50"/>
  <c r="L49" i="50"/>
  <c r="J49" i="50"/>
  <c r="F49" i="50"/>
  <c r="N49" i="50"/>
  <c r="M49" i="50"/>
  <c r="AD49" i="50"/>
  <c r="AB49" i="50"/>
  <c r="AC49" i="50"/>
  <c r="AA133" i="50" l="1"/>
  <c r="L133" i="89" s="1"/>
  <c r="K133" i="50"/>
  <c r="H116" i="50"/>
  <c r="M116" i="50"/>
  <c r="I119" i="50"/>
  <c r="F119" i="50"/>
  <c r="M119" i="50"/>
  <c r="AA119" i="50"/>
  <c r="L119" i="89" s="1"/>
  <c r="F116" i="50"/>
  <c r="AA116" i="50"/>
  <c r="L116" i="89" s="1"/>
  <c r="AC119" i="50"/>
  <c r="G119" i="50"/>
  <c r="AC116" i="50"/>
  <c r="L116" i="50"/>
  <c r="AD119" i="50"/>
  <c r="L119" i="50"/>
  <c r="AD116" i="50"/>
  <c r="I116" i="50"/>
  <c r="J119" i="50"/>
  <c r="N119" i="50"/>
  <c r="E116" i="50"/>
  <c r="N116" i="50"/>
  <c r="E119" i="50"/>
  <c r="J116" i="50"/>
  <c r="H119" i="50"/>
  <c r="G116" i="50"/>
  <c r="I137" i="50"/>
  <c r="G137" i="50"/>
  <c r="H137" i="50"/>
  <c r="J137" i="50"/>
  <c r="L137" i="50"/>
  <c r="F137" i="50"/>
  <c r="M137" i="50"/>
  <c r="N137" i="50"/>
  <c r="E137" i="50"/>
  <c r="AD137" i="50"/>
  <c r="AB137" i="50"/>
  <c r="AC137" i="50"/>
  <c r="F136" i="50"/>
  <c r="L136" i="50"/>
  <c r="G136" i="50"/>
  <c r="I136" i="50"/>
  <c r="J136" i="50"/>
  <c r="E136" i="50"/>
  <c r="N136" i="50"/>
  <c r="M136" i="50"/>
  <c r="H136" i="50"/>
  <c r="AD136" i="50"/>
  <c r="AB136" i="50"/>
  <c r="AC136" i="50"/>
  <c r="J139" i="50"/>
  <c r="N139" i="50"/>
  <c r="M139" i="50"/>
  <c r="I139" i="50"/>
  <c r="E139" i="50"/>
  <c r="L139" i="50"/>
  <c r="G139" i="50"/>
  <c r="H139" i="50"/>
  <c r="F139" i="50"/>
  <c r="AD139" i="50"/>
  <c r="AB139" i="50"/>
  <c r="AC139" i="50"/>
  <c r="J135" i="50"/>
  <c r="E135" i="50"/>
  <c r="F135" i="50"/>
  <c r="N135" i="50"/>
  <c r="M135" i="50"/>
  <c r="G135" i="50"/>
  <c r="I135" i="50"/>
  <c r="L135" i="50"/>
  <c r="H135" i="50"/>
  <c r="AD135" i="50"/>
  <c r="AB135" i="50"/>
  <c r="AC135" i="50"/>
  <c r="L134" i="50"/>
  <c r="M134" i="50"/>
  <c r="F134" i="50"/>
  <c r="N134" i="50"/>
  <c r="J134" i="50"/>
  <c r="H134" i="50"/>
  <c r="E134" i="50"/>
  <c r="G134" i="50"/>
  <c r="I134" i="50"/>
  <c r="AD134" i="50"/>
  <c r="AB134" i="50"/>
  <c r="AC134" i="50"/>
  <c r="H138" i="50"/>
  <c r="I138" i="50"/>
  <c r="J138" i="50"/>
  <c r="N138" i="50"/>
  <c r="M138" i="50"/>
  <c r="G138" i="50"/>
  <c r="E138" i="50"/>
  <c r="L138" i="50"/>
  <c r="F138" i="50"/>
  <c r="AD138" i="50"/>
  <c r="AB138" i="50"/>
  <c r="AC138" i="50"/>
  <c r="N133" i="50"/>
  <c r="G133" i="50"/>
  <c r="F133" i="50"/>
  <c r="I133" i="50"/>
  <c r="J133" i="50"/>
  <c r="M133" i="50"/>
  <c r="E133" i="50"/>
  <c r="L133" i="50"/>
  <c r="H133" i="50"/>
  <c r="AD133" i="50"/>
  <c r="AB133" i="50"/>
  <c r="AC133" i="50"/>
  <c r="E186" i="89"/>
  <c r="E279" i="89"/>
  <c r="D184" i="89"/>
  <c r="G184" i="89"/>
  <c r="E63" i="89"/>
  <c r="G301" i="89"/>
  <c r="D301" i="89"/>
  <c r="E153" i="89"/>
  <c r="E190" i="89"/>
  <c r="E267" i="89"/>
  <c r="E120" i="89"/>
  <c r="E64" i="89"/>
  <c r="G317" i="94"/>
  <c r="I317" i="94" s="1"/>
  <c r="G317" i="89"/>
  <c r="D317" i="89"/>
  <c r="E223" i="89"/>
  <c r="E204" i="89"/>
  <c r="E263" i="89"/>
  <c r="D118" i="89"/>
  <c r="G118" i="89"/>
  <c r="E96" i="89"/>
  <c r="E236" i="89"/>
  <c r="G267" i="89"/>
  <c r="D267" i="89"/>
  <c r="E46" i="89"/>
  <c r="D263" i="89"/>
  <c r="G263" i="89"/>
  <c r="E154" i="89"/>
  <c r="E92" i="89"/>
  <c r="D83" i="89"/>
  <c r="G83" i="89"/>
  <c r="E262" i="89"/>
  <c r="E300" i="89"/>
  <c r="E45" i="89"/>
  <c r="G120" i="89"/>
  <c r="D120" i="89"/>
  <c r="G32" i="89"/>
  <c r="D32" i="89"/>
  <c r="G318" i="94"/>
  <c r="I318" i="94" s="1"/>
  <c r="G318" i="89"/>
  <c r="D318" i="89"/>
  <c r="D205" i="89"/>
  <c r="G205" i="89"/>
  <c r="G220" i="89"/>
  <c r="D220" i="89"/>
  <c r="G284" i="89"/>
  <c r="D284" i="89"/>
  <c r="E91" i="89"/>
  <c r="E83" i="89"/>
  <c r="G300" i="89"/>
  <c r="D300" i="89"/>
  <c r="G122" i="89"/>
  <c r="D122" i="89"/>
  <c r="E95" i="89"/>
  <c r="D312" i="89"/>
  <c r="G312" i="94"/>
  <c r="I312" i="94" s="1"/>
  <c r="G312" i="89"/>
  <c r="E235" i="89"/>
  <c r="E121" i="89"/>
  <c r="G45" i="89"/>
  <c r="D45" i="89"/>
  <c r="E219" i="89"/>
  <c r="E296" i="89"/>
  <c r="G237" i="89"/>
  <c r="D237" i="89"/>
  <c r="G33" i="89"/>
  <c r="D33" i="89"/>
  <c r="D154" i="89"/>
  <c r="G154" i="89"/>
  <c r="E31" i="89"/>
  <c r="G30" i="89"/>
  <c r="D30" i="89"/>
  <c r="E314" i="89"/>
  <c r="D27" i="89"/>
  <c r="G27" i="89"/>
  <c r="G170" i="89"/>
  <c r="D170" i="89"/>
  <c r="G281" i="89"/>
  <c r="D281" i="89"/>
  <c r="E66" i="89"/>
  <c r="E295" i="89"/>
  <c r="E313" i="89"/>
  <c r="E78" i="89"/>
  <c r="E265" i="89"/>
  <c r="E218" i="89"/>
  <c r="G47" i="89"/>
  <c r="D47" i="89"/>
  <c r="D19" i="89"/>
  <c r="G19" i="89"/>
  <c r="D16" i="89"/>
  <c r="G16" i="89"/>
  <c r="D190" i="89"/>
  <c r="G190" i="89"/>
  <c r="E203" i="89"/>
  <c r="E29" i="89"/>
  <c r="E20" i="89"/>
  <c r="D18" i="89"/>
  <c r="G18" i="89"/>
  <c r="G264" i="89"/>
  <c r="D264" i="89"/>
  <c r="D222" i="89"/>
  <c r="G222" i="89"/>
  <c r="D296" i="89"/>
  <c r="G296" i="89"/>
  <c r="E90" i="89"/>
  <c r="E84" i="89"/>
  <c r="E150" i="89"/>
  <c r="E15" i="89"/>
  <c r="G295" i="89"/>
  <c r="D295" i="89"/>
  <c r="E17" i="89"/>
  <c r="G67" i="89"/>
  <c r="D67" i="89"/>
  <c r="G235" i="89"/>
  <c r="D235" i="89"/>
  <c r="E207" i="89"/>
  <c r="E81" i="89"/>
  <c r="E315" i="89"/>
  <c r="E16" i="89"/>
  <c r="E80" i="89"/>
  <c r="E62" i="89"/>
  <c r="D241" i="89"/>
  <c r="G241" i="89"/>
  <c r="D151" i="89"/>
  <c r="G151" i="89"/>
  <c r="E206" i="89"/>
  <c r="G48" i="89"/>
  <c r="D48" i="89"/>
  <c r="G238" i="89"/>
  <c r="D238" i="89"/>
  <c r="G239" i="89"/>
  <c r="D239" i="89"/>
  <c r="D91" i="89"/>
  <c r="G91" i="89"/>
  <c r="D82" i="89"/>
  <c r="G82" i="89"/>
  <c r="D31" i="89"/>
  <c r="G31" i="89"/>
  <c r="D262" i="89"/>
  <c r="G262" i="89"/>
  <c r="E167" i="89"/>
  <c r="D298" i="89"/>
  <c r="G298" i="89"/>
  <c r="G186" i="89"/>
  <c r="D186" i="89"/>
  <c r="D62" i="89"/>
  <c r="G62" i="89"/>
  <c r="G278" i="89"/>
  <c r="D278" i="89"/>
  <c r="G219" i="89"/>
  <c r="D219" i="89"/>
  <c r="E299" i="89"/>
  <c r="G202" i="89"/>
  <c r="D202" i="89"/>
  <c r="E318" i="89"/>
  <c r="E50" i="89"/>
  <c r="D121" i="89"/>
  <c r="G121" i="89"/>
  <c r="E122" i="89"/>
  <c r="D79" i="89"/>
  <c r="G79" i="89"/>
  <c r="E168" i="89"/>
  <c r="E241" i="89"/>
  <c r="D93" i="89"/>
  <c r="G93" i="89"/>
  <c r="G204" i="89"/>
  <c r="D204" i="89"/>
  <c r="E152" i="89"/>
  <c r="D63" i="89"/>
  <c r="G63" i="89"/>
  <c r="D169" i="89"/>
  <c r="G169" i="89"/>
  <c r="G21" i="89"/>
  <c r="D21" i="89"/>
  <c r="G153" i="89"/>
  <c r="D153" i="89"/>
  <c r="G80" i="89"/>
  <c r="D80" i="89"/>
  <c r="G203" i="89"/>
  <c r="D203" i="89"/>
  <c r="G297" i="89"/>
  <c r="D297" i="89"/>
  <c r="E156" i="89"/>
  <c r="G188" i="89"/>
  <c r="D188" i="89"/>
  <c r="E67" i="89"/>
  <c r="D221" i="89"/>
  <c r="G221" i="89"/>
  <c r="E238" i="89"/>
  <c r="G65" i="89"/>
  <c r="D65" i="89"/>
  <c r="E266" i="89"/>
  <c r="E82" i="89"/>
  <c r="G167" i="89"/>
  <c r="D167" i="89"/>
  <c r="E79" i="89"/>
  <c r="E44" i="89"/>
  <c r="E316" i="89"/>
  <c r="G49" i="89"/>
  <c r="D49" i="89"/>
  <c r="G280" i="89"/>
  <c r="D280" i="89"/>
  <c r="E220" i="89"/>
  <c r="E240" i="89"/>
  <c r="G152" i="89"/>
  <c r="D152" i="89"/>
  <c r="D168" i="89"/>
  <c r="G168" i="89"/>
  <c r="D44" i="89"/>
  <c r="G44" i="89"/>
  <c r="E30" i="89"/>
  <c r="E28" i="89"/>
  <c r="G150" i="89"/>
  <c r="D150" i="89"/>
  <c r="E169" i="89"/>
  <c r="E21" i="89"/>
  <c r="D96" i="89"/>
  <c r="G96" i="89"/>
  <c r="G236" i="89"/>
  <c r="D236" i="89"/>
  <c r="D206" i="89"/>
  <c r="G206" i="89"/>
  <c r="D279" i="89"/>
  <c r="G279" i="89"/>
  <c r="E224" i="89"/>
  <c r="G61" i="89"/>
  <c r="D61" i="89"/>
  <c r="E187" i="89"/>
  <c r="E201" i="89"/>
  <c r="E27" i="89"/>
  <c r="E18" i="89"/>
  <c r="E173" i="89"/>
  <c r="G90" i="89"/>
  <c r="D90" i="89"/>
  <c r="G94" i="89"/>
  <c r="D94" i="89"/>
  <c r="E48" i="89"/>
  <c r="E261" i="89"/>
  <c r="G155" i="89"/>
  <c r="D155" i="89"/>
  <c r="E205" i="89"/>
  <c r="D17" i="89"/>
  <c r="G17" i="89"/>
  <c r="D78" i="89"/>
  <c r="G78" i="89"/>
  <c r="D207" i="89"/>
  <c r="G207" i="89"/>
  <c r="G81" i="89"/>
  <c r="D81" i="89"/>
  <c r="G314" i="94"/>
  <c r="I314" i="94" s="1"/>
  <c r="D314" i="89"/>
  <c r="G314" i="89"/>
  <c r="D224" i="89"/>
  <c r="G224" i="89"/>
  <c r="E189" i="89"/>
  <c r="E170" i="89"/>
  <c r="G185" i="89"/>
  <c r="D185" i="89"/>
  <c r="E32" i="89"/>
  <c r="D283" i="89"/>
  <c r="G283" i="89"/>
  <c r="G156" i="89"/>
  <c r="D156" i="89"/>
  <c r="E94" i="89"/>
  <c r="E202" i="89"/>
  <c r="E188" i="89"/>
  <c r="G84" i="89"/>
  <c r="D84" i="89"/>
  <c r="G15" i="89"/>
  <c r="D15" i="89"/>
  <c r="E117" i="89"/>
  <c r="E280" i="89"/>
  <c r="G218" i="89"/>
  <c r="D218" i="89"/>
  <c r="E172" i="89"/>
  <c r="G315" i="94"/>
  <c r="I315" i="94" s="1"/>
  <c r="D315" i="89"/>
  <c r="G315" i="89"/>
  <c r="E171" i="89"/>
  <c r="E65" i="89"/>
  <c r="E61" i="89"/>
  <c r="E297" i="89"/>
  <c r="G282" i="89"/>
  <c r="D282" i="89"/>
  <c r="E278" i="89"/>
  <c r="G201" i="89"/>
  <c r="D201" i="89"/>
  <c r="E185" i="89"/>
  <c r="D223" i="89"/>
  <c r="G223" i="89"/>
  <c r="G173" i="89"/>
  <c r="D173" i="89"/>
  <c r="G299" i="89"/>
  <c r="D299" i="89"/>
  <c r="G261" i="89"/>
  <c r="D261" i="89"/>
  <c r="E281" i="89"/>
  <c r="E237" i="89"/>
  <c r="G316" i="89"/>
  <c r="D316" i="89"/>
  <c r="G316" i="94"/>
  <c r="I316" i="94" s="1"/>
  <c r="D313" i="89"/>
  <c r="G313" i="89"/>
  <c r="G313" i="94"/>
  <c r="I313" i="94" s="1"/>
  <c r="D117" i="89"/>
  <c r="G117" i="89"/>
  <c r="E49" i="89"/>
  <c r="E47" i="89"/>
  <c r="D172" i="89"/>
  <c r="G172" i="89"/>
  <c r="E19" i="89"/>
  <c r="D171" i="89"/>
  <c r="G171" i="89"/>
  <c r="E284" i="89"/>
  <c r="D50" i="89"/>
  <c r="G50" i="89"/>
  <c r="E239" i="89"/>
  <c r="E184" i="89"/>
  <c r="E301" i="89"/>
  <c r="E298" i="89"/>
  <c r="G29" i="89"/>
  <c r="D29" i="89"/>
  <c r="D46" i="89"/>
  <c r="G46" i="89"/>
  <c r="G95" i="89"/>
  <c r="D95" i="89"/>
  <c r="E282" i="89"/>
  <c r="D187" i="89"/>
  <c r="G187" i="89"/>
  <c r="E151" i="89"/>
  <c r="G28" i="89"/>
  <c r="D28" i="89"/>
  <c r="G189" i="89"/>
  <c r="D189" i="89"/>
  <c r="G20" i="89"/>
  <c r="D20" i="89"/>
  <c r="D64" i="89"/>
  <c r="G64" i="89"/>
  <c r="E317" i="89"/>
  <c r="E264" i="89"/>
  <c r="E222" i="89"/>
  <c r="E283" i="89"/>
  <c r="E93" i="89"/>
  <c r="E118" i="89"/>
  <c r="E155" i="89"/>
  <c r="E312" i="89"/>
  <c r="G66" i="89"/>
  <c r="D66" i="89"/>
  <c r="E221" i="89"/>
  <c r="G265" i="89"/>
  <c r="D265" i="89"/>
  <c r="G240" i="89"/>
  <c r="D240" i="89"/>
  <c r="E33" i="89"/>
  <c r="D266" i="89"/>
  <c r="G266" i="89"/>
  <c r="G92" i="89"/>
  <c r="D92" i="89"/>
  <c r="E116" i="89" l="1"/>
  <c r="E119" i="89"/>
  <c r="D116" i="89"/>
  <c r="D119" i="89"/>
  <c r="G119" i="89"/>
  <c r="G116" i="89"/>
  <c r="D138" i="89"/>
  <c r="G138" i="89"/>
  <c r="E134" i="89"/>
  <c r="E139" i="89"/>
  <c r="D136" i="89"/>
  <c r="G136" i="89"/>
  <c r="D133" i="89"/>
  <c r="G133" i="89"/>
  <c r="G137" i="89"/>
  <c r="D137" i="89"/>
  <c r="D134" i="89"/>
  <c r="G134" i="89"/>
  <c r="E135" i="89"/>
  <c r="G139" i="89"/>
  <c r="D139" i="89"/>
  <c r="D135" i="89"/>
  <c r="G135" i="89"/>
  <c r="E137" i="89"/>
  <c r="E133" i="89"/>
  <c r="E138" i="89"/>
  <c r="E136" i="89"/>
  <c r="H81" i="89"/>
  <c r="F280" i="89"/>
  <c r="F82" i="89"/>
  <c r="F172" i="89"/>
  <c r="F173" i="89"/>
  <c r="H84" i="89"/>
  <c r="F150" i="89"/>
  <c r="H93" i="89"/>
  <c r="F265" i="89"/>
  <c r="H94" i="89"/>
  <c r="H280" i="89"/>
  <c r="H207" i="89"/>
  <c r="H167" i="89"/>
  <c r="F93" i="89"/>
  <c r="H262" i="89"/>
  <c r="F295" i="89"/>
  <c r="F19" i="89"/>
  <c r="H122" i="89"/>
  <c r="H266" i="89"/>
  <c r="F241" i="89"/>
  <c r="H313" i="89"/>
  <c r="F313" i="89"/>
  <c r="F63" i="89"/>
  <c r="F187" i="89"/>
  <c r="F50" i="89"/>
  <c r="F117" i="89"/>
  <c r="H283" i="89"/>
  <c r="F79" i="89"/>
  <c r="H202" i="89"/>
  <c r="H67" i="89"/>
  <c r="F264" i="89"/>
  <c r="F30" i="89"/>
  <c r="F267" i="89"/>
  <c r="H189" i="89"/>
  <c r="H29" i="89"/>
  <c r="H173" i="89"/>
  <c r="H236" i="89"/>
  <c r="F168" i="89"/>
  <c r="H80" i="89"/>
  <c r="H62" i="89"/>
  <c r="H30" i="89"/>
  <c r="F237" i="89"/>
  <c r="F122" i="89"/>
  <c r="F83" i="89"/>
  <c r="F95" i="89"/>
  <c r="H223" i="89"/>
  <c r="H315" i="89"/>
  <c r="H96" i="89"/>
  <c r="F152" i="89"/>
  <c r="H221" i="89"/>
  <c r="H64" i="89"/>
  <c r="H95" i="89"/>
  <c r="F261" i="89"/>
  <c r="F207" i="89"/>
  <c r="H152" i="89"/>
  <c r="F153" i="89"/>
  <c r="F48" i="89"/>
  <c r="F296" i="89"/>
  <c r="F266" i="89"/>
  <c r="F155" i="89"/>
  <c r="H279" i="89"/>
  <c r="F219" i="89"/>
  <c r="F64" i="89"/>
  <c r="H28" i="89"/>
  <c r="H261" i="89"/>
  <c r="F185" i="89"/>
  <c r="F90" i="89"/>
  <c r="F279" i="89"/>
  <c r="F186" i="89"/>
  <c r="F91" i="89"/>
  <c r="H48" i="89"/>
  <c r="F235" i="89"/>
  <c r="H295" i="89"/>
  <c r="F18" i="89"/>
  <c r="F47" i="89"/>
  <c r="F27" i="89"/>
  <c r="H300" i="89"/>
  <c r="F299" i="89"/>
  <c r="H15" i="89"/>
  <c r="H78" i="89"/>
  <c r="H90" i="89"/>
  <c r="F21" i="89"/>
  <c r="H186" i="89"/>
  <c r="H222" i="89"/>
  <c r="H47" i="89"/>
  <c r="F312" i="89"/>
  <c r="F92" i="89"/>
  <c r="F84" i="89"/>
  <c r="F17" i="89"/>
  <c r="F298" i="89"/>
  <c r="H281" i="89"/>
  <c r="H301" i="89"/>
  <c r="F94" i="89"/>
  <c r="H168" i="89"/>
  <c r="H238" i="89"/>
  <c r="H264" i="89"/>
  <c r="H19" i="89"/>
  <c r="F170" i="89"/>
  <c r="H205" i="89"/>
  <c r="H92" i="89"/>
  <c r="F283" i="89"/>
  <c r="H150" i="89"/>
  <c r="F167" i="89"/>
  <c r="F169" i="89"/>
  <c r="H170" i="89"/>
  <c r="F284" i="89"/>
  <c r="F205" i="89"/>
  <c r="F282" i="89"/>
  <c r="H224" i="89"/>
  <c r="F49" i="89"/>
  <c r="F62" i="89"/>
  <c r="H91" i="89"/>
  <c r="H241" i="89"/>
  <c r="H296" i="89"/>
  <c r="H237" i="89"/>
  <c r="H284" i="89"/>
  <c r="F120" i="89"/>
  <c r="H265" i="89"/>
  <c r="F28" i="89"/>
  <c r="F223" i="89"/>
  <c r="F315" i="89"/>
  <c r="F297" i="89"/>
  <c r="H63" i="89"/>
  <c r="F262" i="89"/>
  <c r="F300" i="89"/>
  <c r="F318" i="89"/>
  <c r="H120" i="89"/>
  <c r="H267" i="89"/>
  <c r="F224" i="89"/>
  <c r="F221" i="89"/>
  <c r="H297" i="89"/>
  <c r="H121" i="89"/>
  <c r="H18" i="89"/>
  <c r="H27" i="89"/>
  <c r="H154" i="89"/>
  <c r="H312" i="89"/>
  <c r="H318" i="89"/>
  <c r="H184" i="89"/>
  <c r="H171" i="89"/>
  <c r="H282" i="89"/>
  <c r="F15" i="89"/>
  <c r="H314" i="89"/>
  <c r="F96" i="89"/>
  <c r="H49" i="89"/>
  <c r="H153" i="89"/>
  <c r="F121" i="89"/>
  <c r="H190" i="89"/>
  <c r="F154" i="89"/>
  <c r="F184" i="89"/>
  <c r="F66" i="89"/>
  <c r="H46" i="89"/>
  <c r="F171" i="89"/>
  <c r="F316" i="89"/>
  <c r="F156" i="89"/>
  <c r="F314" i="89"/>
  <c r="H155" i="89"/>
  <c r="H206" i="89"/>
  <c r="F203" i="89"/>
  <c r="H219" i="89"/>
  <c r="F239" i="89"/>
  <c r="H235" i="89"/>
  <c r="F190" i="89"/>
  <c r="F220" i="89"/>
  <c r="H263" i="89"/>
  <c r="F317" i="89"/>
  <c r="F240" i="89"/>
  <c r="F20" i="89"/>
  <c r="F201" i="89"/>
  <c r="H156" i="89"/>
  <c r="H185" i="89"/>
  <c r="F206" i="89"/>
  <c r="H44" i="89"/>
  <c r="F65" i="89"/>
  <c r="H298" i="89"/>
  <c r="H31" i="89"/>
  <c r="H239" i="89"/>
  <c r="H151" i="89"/>
  <c r="F222" i="89"/>
  <c r="H317" i="89"/>
  <c r="H240" i="89"/>
  <c r="H66" i="89"/>
  <c r="H20" i="89"/>
  <c r="H187" i="89"/>
  <c r="F46" i="89"/>
  <c r="H316" i="89"/>
  <c r="H299" i="89"/>
  <c r="H201" i="89"/>
  <c r="F218" i="89"/>
  <c r="F78" i="89"/>
  <c r="F61" i="89"/>
  <c r="F44" i="89"/>
  <c r="F188" i="89"/>
  <c r="H203" i="89"/>
  <c r="H21" i="89"/>
  <c r="F204" i="89"/>
  <c r="H79" i="89"/>
  <c r="F278" i="89"/>
  <c r="F31" i="89"/>
  <c r="F151" i="89"/>
  <c r="H16" i="89"/>
  <c r="F33" i="89"/>
  <c r="F45" i="89"/>
  <c r="F32" i="89"/>
  <c r="F263" i="89"/>
  <c r="H118" i="89"/>
  <c r="F301" i="89"/>
  <c r="F189" i="89"/>
  <c r="F29" i="89"/>
  <c r="H50" i="89"/>
  <c r="H172" i="89"/>
  <c r="H117" i="89"/>
  <c r="H218" i="89"/>
  <c r="F81" i="89"/>
  <c r="H17" i="89"/>
  <c r="H61" i="89"/>
  <c r="F236" i="89"/>
  <c r="H65" i="89"/>
  <c r="H188" i="89"/>
  <c r="F80" i="89"/>
  <c r="H169" i="89"/>
  <c r="H204" i="89"/>
  <c r="F202" i="89"/>
  <c r="H278" i="89"/>
  <c r="H82" i="89"/>
  <c r="F238" i="89"/>
  <c r="F67" i="89"/>
  <c r="F16" i="89"/>
  <c r="F281" i="89"/>
  <c r="H33" i="89"/>
  <c r="H45" i="89"/>
  <c r="H220" i="89"/>
  <c r="H32" i="89"/>
  <c r="H83" i="89"/>
  <c r="F118" i="89"/>
  <c r="H119" i="89" l="1"/>
  <c r="F116" i="89"/>
  <c r="H116" i="89"/>
  <c r="F119" i="89"/>
  <c r="H136" i="89"/>
  <c r="H135" i="89"/>
  <c r="H133" i="89"/>
  <c r="F136" i="89"/>
  <c r="F133" i="89"/>
  <c r="F135" i="89"/>
  <c r="H134" i="89"/>
  <c r="F139" i="89"/>
  <c r="F137" i="89"/>
  <c r="H138" i="89"/>
  <c r="H139" i="89"/>
  <c r="F134" i="89"/>
  <c r="H137" i="89"/>
  <c r="F138" i="89"/>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<sst xmlns="http://schemas.openxmlformats.org/spreadsheetml/2006/main" count="19505" uniqueCount="591">
  <si>
    <t>SBB merge</t>
  </si>
  <si>
    <t>Version number:</t>
  </si>
  <si>
    <t>File name:</t>
  </si>
  <si>
    <t>Date:</t>
  </si>
  <si>
    <t>For enquiries please contact:</t>
  </si>
  <si>
    <t>PR24@ofwat.gov.uk</t>
  </si>
  <si>
    <t>Instructions:</t>
  </si>
  <si>
    <t>See below.</t>
  </si>
  <si>
    <t>Conceptual model</t>
  </si>
  <si>
    <t>End of sheet</t>
  </si>
  <si>
    <t>Item code</t>
  </si>
  <si>
    <t>Item description</t>
  </si>
  <si>
    <t>Unit</t>
  </si>
  <si>
    <t>Calculation notes</t>
  </si>
  <si>
    <t>Key</t>
  </si>
  <si>
    <t>BM9030</t>
  </si>
  <si>
    <t>Customer Services - household</t>
  </si>
  <si>
    <t>£m</t>
  </si>
  <si>
    <t>Annual Performance Report data</t>
  </si>
  <si>
    <t/>
  </si>
  <si>
    <t>APR data</t>
  </si>
  <si>
    <t>BM9002</t>
  </si>
  <si>
    <t>Debt management (Retail household - accounting separation)</t>
  </si>
  <si>
    <t>PR19 data</t>
  </si>
  <si>
    <t>BM9003</t>
  </si>
  <si>
    <t>Doubtful debts (Retail household - accounting separation)</t>
  </si>
  <si>
    <t>External variables</t>
  </si>
  <si>
    <t>BM9003S</t>
  </si>
  <si>
    <t>Doubtful debts smoothed (Retail household - accounting separation)</t>
  </si>
  <si>
    <t>Calculated variables</t>
  </si>
  <si>
    <t>BM9007</t>
  </si>
  <si>
    <t>Meter reading (Retail household - accounting separation)</t>
  </si>
  <si>
    <t>BM9033</t>
  </si>
  <si>
    <t>Other operating expenditure - household</t>
  </si>
  <si>
    <t>BM9019</t>
  </si>
  <si>
    <t>Local Authority rates (Retail household - accounting separation)</t>
  </si>
  <si>
    <t>BM9021</t>
  </si>
  <si>
    <t>Total opex less third party services (Retail household - accounting separation)</t>
  </si>
  <si>
    <t>BM9022</t>
  </si>
  <si>
    <t>Third party services (Retail household - accounting separation)</t>
  </si>
  <si>
    <t>BM9029</t>
  </si>
  <si>
    <t>Total operating costs (Retail household - accounting separation)</t>
  </si>
  <si>
    <t>BM9038</t>
  </si>
  <si>
    <t>Debt written off - household</t>
  </si>
  <si>
    <t>BM9024</t>
  </si>
  <si>
    <t>Infrastructure renewals charge (Retail household - accounting separation)</t>
  </si>
  <si>
    <t>BM9025</t>
  </si>
  <si>
    <t>Current cost depreciation (Retail household - accounting separation)</t>
  </si>
  <si>
    <t>BM9026</t>
  </si>
  <si>
    <t>Amortisation of deferred credits (Retail household - accounting separation)</t>
  </si>
  <si>
    <t>BM9027</t>
  </si>
  <si>
    <t>Amortisation - intangible fixed assets - Total</t>
  </si>
  <si>
    <t>BM4290</t>
  </si>
  <si>
    <t>Depreciation - tangible fixed assets - Total</t>
  </si>
  <si>
    <t>BM9028</t>
  </si>
  <si>
    <t>Total capital maintenance (Retail household - accounting separation)</t>
  </si>
  <si>
    <t>BM9027EX</t>
  </si>
  <si>
    <t>Amortisation - intangible fixed assets (on assets existing at 31 March 2015) - Total</t>
  </si>
  <si>
    <t>BM9027AQ</t>
  </si>
  <si>
    <t>Amortisation - intangible fixed assets (on assets acquired since 1 April 2015) - Total</t>
  </si>
  <si>
    <t>BM4290EX</t>
  </si>
  <si>
    <t>Depreciation - tangible fixed assets (on assets existing at 31 March 2015) - Total</t>
  </si>
  <si>
    <t>BM4290AQ</t>
  </si>
  <si>
    <t>Depreciation - tangible fixed assets (on assets acquired since 1 April 2015) - Total</t>
  </si>
  <si>
    <t>WHV001U</t>
  </si>
  <si>
    <t>Number of void households - Unmeasured</t>
  </si>
  <si>
    <t>000s</t>
  </si>
  <si>
    <t>WHV001M</t>
  </si>
  <si>
    <t>Number of void households - Measured</t>
  </si>
  <si>
    <t>BM9036</t>
  </si>
  <si>
    <t>Recharges to other business units - household</t>
  </si>
  <si>
    <t>BM9037</t>
  </si>
  <si>
    <t>Recharges from other business units -households</t>
  </si>
  <si>
    <t>BM9023</t>
  </si>
  <si>
    <t>Total operating expenditure (Retail household - accounting separation)</t>
  </si>
  <si>
    <t>R3017</t>
  </si>
  <si>
    <t>Households connected for water only - unmetered</t>
  </si>
  <si>
    <t>R3018</t>
  </si>
  <si>
    <t>Households connected for water only - metered</t>
  </si>
  <si>
    <t>R3019</t>
  </si>
  <si>
    <t>Households connected for sewerage only - unmetered</t>
  </si>
  <si>
    <t>R3020</t>
  </si>
  <si>
    <t>Households connected for sewerage only - metered</t>
  </si>
  <si>
    <t>R3021</t>
  </si>
  <si>
    <t>Households connected for water and sewerage - unmetered</t>
  </si>
  <si>
    <t>R3022</t>
  </si>
  <si>
    <t>Households connected for water and sewerage - metered</t>
  </si>
  <si>
    <t>BM4017</t>
  </si>
  <si>
    <t>Capital expenditure - Total</t>
  </si>
  <si>
    <t>BM9020</t>
  </si>
  <si>
    <t>Exceptional items (Retail household - accounting separation)</t>
  </si>
  <si>
    <t>B0037TRCH</t>
  </si>
  <si>
    <t>Total retail costs excluding third party and pension deficit repair costs - Household - total</t>
  </si>
  <si>
    <t>B0030AEXH</t>
  </si>
  <si>
    <t>Amortisation on intangible fixed assets existing at 31 March 2015 - Household - total</t>
  </si>
  <si>
    <t>B0028DEXH</t>
  </si>
  <si>
    <t>Depreciation on tangible fixed assets existing at 31 March 2015 - Household - total</t>
  </si>
  <si>
    <t>B0031AAXH</t>
  </si>
  <si>
    <t>Amortisation on intangible fixed assets acquired
after 1 April 2015 - Household - total</t>
  </si>
  <si>
    <t>B0029DAXH</t>
  </si>
  <si>
    <t>Depreciation on tangible fixed assets acquired
after 1 April 2015 - Household - total</t>
  </si>
  <si>
    <t>R3042VOI</t>
  </si>
  <si>
    <t>Customer numbers - average during the year - Residential water only customers - Voids</t>
  </si>
  <si>
    <t>R3043VOI</t>
  </si>
  <si>
    <t>Customer numbers - average during the year - Residential wastewater only customers - Voids</t>
  </si>
  <si>
    <t>B0032RCL</t>
  </si>
  <si>
    <t>Recharge from wholesale for legacy assets principally used by wholesale (assets existing at 31 March 2015) - Household - total</t>
  </si>
  <si>
    <t>B0034RCW</t>
  </si>
  <si>
    <t>Recharge from wholesale assets acquired after 1 April 2015 principally used by wholesale - Household - total</t>
  </si>
  <si>
    <t>B0033INCM</t>
  </si>
  <si>
    <t>Income from wholesale for legacy assets principally used by retail (assets existing at 31 March 2015) - Household - total</t>
  </si>
  <si>
    <t>B0035INCA</t>
  </si>
  <si>
    <t>Income from wholesale assets acquired after 1 April 2015 principally used by retail - Household - total</t>
  </si>
  <si>
    <t>B0036NRC</t>
  </si>
  <si>
    <t>Net recharges costs - Household - total</t>
  </si>
  <si>
    <t>BM9030_PR19</t>
  </si>
  <si>
    <t>PR19 Business Plan Data Tables data</t>
  </si>
  <si>
    <t>BM9002_PR19</t>
  </si>
  <si>
    <t>BM9003_PR19</t>
  </si>
  <si>
    <t>BM9007_PR19</t>
  </si>
  <si>
    <t>R1003</t>
  </si>
  <si>
    <t>Expenditure - Other operating expenditure - Total</t>
  </si>
  <si>
    <t>R1004</t>
  </si>
  <si>
    <t>Expenditure - Local authority and Cumulo rates - Total</t>
  </si>
  <si>
    <t>R1001</t>
  </si>
  <si>
    <t>Expenditure - Pension deficit repair costs - Total</t>
  </si>
  <si>
    <t>BM9021_PR19</t>
  </si>
  <si>
    <t>BM9023_PR19</t>
  </si>
  <si>
    <t>BM4291EX</t>
  </si>
  <si>
    <t>Expenditure - Total depreciation on legacy assets existing at 31 March 2015 - Total</t>
  </si>
  <si>
    <t>BM4291AQB</t>
  </si>
  <si>
    <t>Expenditure - Total depreciation on assets acquired between 1 April 2015 and 31 March 2020 - Total</t>
  </si>
  <si>
    <t>BM4291AQ</t>
  </si>
  <si>
    <t>Expenditure - Total depreciation on assets acquired after 1 April 2020 - Total</t>
  </si>
  <si>
    <t>R1002</t>
  </si>
  <si>
    <t>Expenditure - Total residential retail costs (opex plus depreciation, excluding third party services)  - Total</t>
  </si>
  <si>
    <t>BM4017_PR19</t>
  </si>
  <si>
    <t>Capital expenditure on assets principally used by retail - Total</t>
  </si>
  <si>
    <t>R3100TOT_PR19</t>
  </si>
  <si>
    <t>Total - Number of customers 000s</t>
  </si>
  <si>
    <t>WHV001TOTR</t>
  </si>
  <si>
    <t>Number of void properties ~ residential - Total = Unmeasured + Measured</t>
  </si>
  <si>
    <t>R3013</t>
  </si>
  <si>
    <t>Recharge from wholesale for legacy assets principally used by wholesale (assets existing at 31 March 2015)</t>
  </si>
  <si>
    <t>R3014</t>
  </si>
  <si>
    <t>Income from wholesale for legacy assets principally used by retail (assets existing at 31 March 2015)</t>
  </si>
  <si>
    <t>R3015</t>
  </si>
  <si>
    <t>Recharge from wholesale assets acquired after 1 April 2015 principally used by wholesale</t>
  </si>
  <si>
    <t>R3016</t>
  </si>
  <si>
    <t>Income from wholesale assets acquired after 1 April 2015 principally used by retail</t>
  </si>
  <si>
    <t>C_CD0018_PR19RR1</t>
  </si>
  <si>
    <t>Insight Postcode Event - % households with default</t>
  </si>
  <si>
    <t>%</t>
  </si>
  <si>
    <t>C_CD0019_PR19RR1</t>
  </si>
  <si>
    <t>Total internal + international migration</t>
  </si>
  <si>
    <t>C_CD0020_PR19RR1</t>
  </si>
  <si>
    <t>Council tax collection rate</t>
  </si>
  <si>
    <t>C_CD0021_PR19RR1</t>
  </si>
  <si>
    <t>IMD (England and Wales)</t>
  </si>
  <si>
    <t>C_CD0022_PR19RR1</t>
  </si>
  <si>
    <t>Retail Revenue is retail revenues + wholesale charges.</t>
  </si>
  <si>
    <t>BM9041</t>
  </si>
  <si>
    <t>Equifax - Insight Postcode Event - % of households with default</t>
  </si>
  <si>
    <t>External</t>
  </si>
  <si>
    <t>BM9042</t>
  </si>
  <si>
    <t>Equifax - Credit risk score derived from all Insight data (Score Range is 000-200)</t>
  </si>
  <si>
    <t>nr</t>
  </si>
  <si>
    <t>BM9043</t>
  </si>
  <si>
    <t>Equifax - Average number of Partial Insight accounts or county court judgements per household</t>
  </si>
  <si>
    <t>BM9044</t>
  </si>
  <si>
    <t>Combined Income Score for England and Wales (IMD) - unadjusted</t>
  </si>
  <si>
    <t>BM9045</t>
  </si>
  <si>
    <t>Combined Income Score for England and Wales (IMD) - interpolated</t>
  </si>
  <si>
    <t>BM9046</t>
  </si>
  <si>
    <t>BM9047</t>
  </si>
  <si>
    <t>C_CD0014R_PR19</t>
  </si>
  <si>
    <t>CPIH</t>
  </si>
  <si>
    <t>BM9048</t>
  </si>
  <si>
    <t xml:space="preserve">Total wholesale plus residential retail revenue </t>
  </si>
  <si>
    <t>13/14 to 14/15: BR581_PR14+BR881_PR14+BR582_PR14+BR882_PR14
15/16 to 19/20: R3017TR+R3018TR+R3019TR+R3020TR+R3021TR+R3022TR
20/21 onwards: B0072TRR</t>
  </si>
  <si>
    <t>depreciation</t>
  </si>
  <si>
    <t>Depreciation</t>
  </si>
  <si>
    <t>13/14 to 16/17: BM4291EX+BM4291AQ+BM4291AQB; 17/18 to 19/20: BM4290+BM9027; 20/21 onwards: B0028DEXH+B0029DAXH+B0030AEXH+B0031AAXH</t>
  </si>
  <si>
    <t>s_depreciation</t>
  </si>
  <si>
    <t>Smoothed depreciation</t>
  </si>
  <si>
    <t>Smoothed depreciation over the historical period</t>
  </si>
  <si>
    <t>netrecharges</t>
  </si>
  <si>
    <t xml:space="preserve">Net recharges (recharge costs less recharge income) </t>
  </si>
  <si>
    <t>BM9037-BM9036</t>
  </si>
  <si>
    <t>hh_t</t>
  </si>
  <si>
    <t>Total households connected</t>
  </si>
  <si>
    <t>R3017+R3018+R3019+R3020+R3021+R3022</t>
  </si>
  <si>
    <t>hhm_hh</t>
  </si>
  <si>
    <t>% of metered connections</t>
  </si>
  <si>
    <t>(R3018 + R3020 + R3022) / hh_t</t>
  </si>
  <si>
    <t>hhdu_hh</t>
  </si>
  <si>
    <t xml:space="preserve">% of dual service connections </t>
  </si>
  <si>
    <t>(R3021+R3022) / hh_t</t>
  </si>
  <si>
    <t>rev_hh</t>
  </si>
  <si>
    <t>Average bill size</t>
  </si>
  <si>
    <t>£/hh</t>
  </si>
  <si>
    <t>rev_t / hh_t</t>
  </si>
  <si>
    <t>TC_tr</t>
  </si>
  <si>
    <t>Total costs</t>
  </si>
  <si>
    <t>Total operating expenditure excl. 3rd party services and pension deficit repair costs + unsmoothed depreciation + netrecharges</t>
  </si>
  <si>
    <t>DC_t</t>
  </si>
  <si>
    <t>Bad debt related costs</t>
  </si>
  <si>
    <t>BM9002+BM9003</t>
  </si>
  <si>
    <t>OC_tr</t>
  </si>
  <si>
    <t>Other costs</t>
  </si>
  <si>
    <t>TC_tr-DC_t</t>
  </si>
  <si>
    <t>TCsdebt_tr</t>
  </si>
  <si>
    <t>Total costs with smoothed doubtful debts</t>
  </si>
  <si>
    <t>Total operating expenditure with smoothed doubtful debts excl. 3rd party services and pension deficit repair costs + unsmoothed depreciation + netrecharges</t>
  </si>
  <si>
    <t>DCsdebt_t</t>
  </si>
  <si>
    <t>Bad debt related costs with smoothed doubtful debts</t>
  </si>
  <si>
    <t>BM9002+BM9003S</t>
  </si>
  <si>
    <t>OCsdebt_tr</t>
  </si>
  <si>
    <t>Other costs with smoothed doubtful debts</t>
  </si>
  <si>
    <t>TCsdebt_tr-DCsdebt_t</t>
  </si>
  <si>
    <t>sTC_tr</t>
  </si>
  <si>
    <t>Totex for modelling</t>
  </si>
  <si>
    <t>Total operating expenditure excl. 3rd party services and pension deficit repair costs + smoothed depreciation + netrecharges</t>
  </si>
  <si>
    <t>sOC_tr</t>
  </si>
  <si>
    <t>Other opex for modelling</t>
  </si>
  <si>
    <t>sTC_tr-DC_t</t>
  </si>
  <si>
    <t>sTCsdebt_tr</t>
  </si>
  <si>
    <t>Totex for modelling with smoothed doubtful debts</t>
  </si>
  <si>
    <t>Total operating expenditure with smoothed doubtful debts excl. 3rd party services and pension deficit repair costs + smoothed depreciation + netrecharges</t>
  </si>
  <si>
    <t>sOCsdebt_tr</t>
  </si>
  <si>
    <t>Other opex for modelling with smoothed doubtful debts</t>
  </si>
  <si>
    <t>sTCsdebt_tr-DCsdebt_t</t>
  </si>
  <si>
    <t>Covid20</t>
  </si>
  <si>
    <t>Covid-19 dummy variable for 2019-20</t>
  </si>
  <si>
    <t>=1 if year is 2019-20, 0 otherwise</t>
  </si>
  <si>
    <t>Covid21</t>
  </si>
  <si>
    <t>Covid-19 dummy variable for 2020-21</t>
  </si>
  <si>
    <t>=1 if year is 2020-21, 0 otherwise</t>
  </si>
  <si>
    <t>Company code</t>
  </si>
  <si>
    <t>Company Acronym</t>
  </si>
  <si>
    <t>Year</t>
  </si>
  <si>
    <t>ANH14</t>
  </si>
  <si>
    <t>ANH</t>
  </si>
  <si>
    <t>2013-14</t>
  </si>
  <si>
    <t>ANH15</t>
  </si>
  <si>
    <t>2014-15</t>
  </si>
  <si>
    <t>ANH16</t>
  </si>
  <si>
    <t>2015-16</t>
  </si>
  <si>
    <t>ANH17</t>
  </si>
  <si>
    <t>2016-17</t>
  </si>
  <si>
    <t>ANH18</t>
  </si>
  <si>
    <t>2017-18</t>
  </si>
  <si>
    <t>ANH19</t>
  </si>
  <si>
    <t>2018-19</t>
  </si>
  <si>
    <t>ANH20</t>
  </si>
  <si>
    <t>2019-20</t>
  </si>
  <si>
    <t>ANH21</t>
  </si>
  <si>
    <t>2020-21</t>
  </si>
  <si>
    <t>ANH22</t>
  </si>
  <si>
    <t>2021-22</t>
  </si>
  <si>
    <t>ANH23</t>
  </si>
  <si>
    <t>2022-23</t>
  </si>
  <si>
    <t>ANH24</t>
  </si>
  <si>
    <t>2023-24</t>
  </si>
  <si>
    <t>NES14</t>
  </si>
  <si>
    <t>NES</t>
  </si>
  <si>
    <t>NES15</t>
  </si>
  <si>
    <t>NES16</t>
  </si>
  <si>
    <t>NES17</t>
  </si>
  <si>
    <t>NES18</t>
  </si>
  <si>
    <t>NES19</t>
  </si>
  <si>
    <t>NES20</t>
  </si>
  <si>
    <t>NES21</t>
  </si>
  <si>
    <t>NES22</t>
  </si>
  <si>
    <t>NES23</t>
  </si>
  <si>
    <t>NES24</t>
  </si>
  <si>
    <t>HDD14</t>
  </si>
  <si>
    <t>HDD</t>
  </si>
  <si>
    <t>HDD15</t>
  </si>
  <si>
    <t>HDD16</t>
  </si>
  <si>
    <t>HDD17</t>
  </si>
  <si>
    <t>HDD18</t>
  </si>
  <si>
    <t>HDD19</t>
  </si>
  <si>
    <t>HDD20</t>
  </si>
  <si>
    <t>HDD21</t>
  </si>
  <si>
    <t>HDD22</t>
  </si>
  <si>
    <t>HDD23</t>
  </si>
  <si>
    <t>HDD24</t>
  </si>
  <si>
    <t>NWT14</t>
  </si>
  <si>
    <t>NWT</t>
  </si>
  <si>
    <t>NWT15</t>
  </si>
  <si>
    <t>NWT16</t>
  </si>
  <si>
    <t>NWT17</t>
  </si>
  <si>
    <t>NWT18</t>
  </si>
  <si>
    <t>NWT19</t>
  </si>
  <si>
    <t>NWT20</t>
  </si>
  <si>
    <t>NWT21</t>
  </si>
  <si>
    <t>NWT22</t>
  </si>
  <si>
    <t>NWT23</t>
  </si>
  <si>
    <t>NWT24</t>
  </si>
  <si>
    <t>SRN14</t>
  </si>
  <si>
    <t>SRN</t>
  </si>
  <si>
    <t>SRN15</t>
  </si>
  <si>
    <t>SRN16</t>
  </si>
  <si>
    <t>SRN17</t>
  </si>
  <si>
    <t>SRN18</t>
  </si>
  <si>
    <t>SRN19</t>
  </si>
  <si>
    <t>SRN20</t>
  </si>
  <si>
    <t>SRN21</t>
  </si>
  <si>
    <t>SRN22</t>
  </si>
  <si>
    <t>SRN23</t>
  </si>
  <si>
    <t>SRN24</t>
  </si>
  <si>
    <t>SVT14</t>
  </si>
  <si>
    <t>SVT</t>
  </si>
  <si>
    <t>SVT15</t>
  </si>
  <si>
    <t>SVT16</t>
  </si>
  <si>
    <t>SVT17</t>
  </si>
  <si>
    <t>SVT18</t>
  </si>
  <si>
    <t>SVT19</t>
  </si>
  <si>
    <t>SVT20</t>
  </si>
  <si>
    <t>SVT21</t>
  </si>
  <si>
    <t>SVT22</t>
  </si>
  <si>
    <t>SVT23</t>
  </si>
  <si>
    <t>SVT24</t>
  </si>
  <si>
    <t>SWT14</t>
  </si>
  <si>
    <t>SWT</t>
  </si>
  <si>
    <t>SWT15</t>
  </si>
  <si>
    <t>SWT16</t>
  </si>
  <si>
    <t>SWT17</t>
  </si>
  <si>
    <t>SWT18</t>
  </si>
  <si>
    <t>SWT19</t>
  </si>
  <si>
    <t>SWT20</t>
  </si>
  <si>
    <t>SWT21</t>
  </si>
  <si>
    <t>SWT22</t>
  </si>
  <si>
    <t>SWT23</t>
  </si>
  <si>
    <t>SWT24</t>
  </si>
  <si>
    <t>SWB14</t>
  </si>
  <si>
    <t>SWB</t>
  </si>
  <si>
    <t>SWB15</t>
  </si>
  <si>
    <t>SWB16</t>
  </si>
  <si>
    <t>SWB17</t>
  </si>
  <si>
    <t>SWB18</t>
  </si>
  <si>
    <t>SWB19</t>
  </si>
  <si>
    <t>SWB20</t>
  </si>
  <si>
    <t>SWB21</t>
  </si>
  <si>
    <t>SWB22</t>
  </si>
  <si>
    <t>SWB23</t>
  </si>
  <si>
    <t>SWB24</t>
  </si>
  <si>
    <t>TMS14</t>
  </si>
  <si>
    <t>TMS</t>
  </si>
  <si>
    <t>TMS15</t>
  </si>
  <si>
    <t>TMS16</t>
  </si>
  <si>
    <t>TMS17</t>
  </si>
  <si>
    <t>TMS18</t>
  </si>
  <si>
    <t>TMS19</t>
  </si>
  <si>
    <t>TMS20</t>
  </si>
  <si>
    <t>TMS21</t>
  </si>
  <si>
    <t>TMS22</t>
  </si>
  <si>
    <t>TMS23</t>
  </si>
  <si>
    <t>TMS24</t>
  </si>
  <si>
    <t>WSH14</t>
  </si>
  <si>
    <t>WSH</t>
  </si>
  <si>
    <t>WSH15</t>
  </si>
  <si>
    <t>WSH16</t>
  </si>
  <si>
    <t>WSH17</t>
  </si>
  <si>
    <t>WSH18</t>
  </si>
  <si>
    <t>WSH19</t>
  </si>
  <si>
    <t>WSH20</t>
  </si>
  <si>
    <t>WSH21</t>
  </si>
  <si>
    <t>WSH22</t>
  </si>
  <si>
    <t>WSH23</t>
  </si>
  <si>
    <t>WSH24</t>
  </si>
  <si>
    <t>WSX14</t>
  </si>
  <si>
    <t>WSX</t>
  </si>
  <si>
    <t>WSX15</t>
  </si>
  <si>
    <t>WSX16</t>
  </si>
  <si>
    <t>WSX17</t>
  </si>
  <si>
    <t>WSX18</t>
  </si>
  <si>
    <t>WSX19</t>
  </si>
  <si>
    <t>WSX20</t>
  </si>
  <si>
    <t>WSX21</t>
  </si>
  <si>
    <t>WSX22</t>
  </si>
  <si>
    <t>WSX23</t>
  </si>
  <si>
    <t>WSX24</t>
  </si>
  <si>
    <t>YKY14</t>
  </si>
  <si>
    <t>YKY</t>
  </si>
  <si>
    <t>YKY15</t>
  </si>
  <si>
    <t>YKY16</t>
  </si>
  <si>
    <t>YKY17</t>
  </si>
  <si>
    <t>YKY18</t>
  </si>
  <si>
    <t>YKY19</t>
  </si>
  <si>
    <t>YKY20</t>
  </si>
  <si>
    <t>YKY21</t>
  </si>
  <si>
    <t>YKY22</t>
  </si>
  <si>
    <t>YKY23</t>
  </si>
  <si>
    <t>YKY24</t>
  </si>
  <si>
    <t>AFW14</t>
  </si>
  <si>
    <t>AFW</t>
  </si>
  <si>
    <t>AFW15</t>
  </si>
  <si>
    <t>AFW16</t>
  </si>
  <si>
    <t>AFW17</t>
  </si>
  <si>
    <t>AFW18</t>
  </si>
  <si>
    <t>AFW19</t>
  </si>
  <si>
    <t>AFW20</t>
  </si>
  <si>
    <t>AFW21</t>
  </si>
  <si>
    <t>AFW22</t>
  </si>
  <si>
    <t>AFW23</t>
  </si>
  <si>
    <t>AFW24</t>
  </si>
  <si>
    <t>BRL14</t>
  </si>
  <si>
    <t>BRL</t>
  </si>
  <si>
    <t>BRL15</t>
  </si>
  <si>
    <t>BRL16</t>
  </si>
  <si>
    <t>BRL17</t>
  </si>
  <si>
    <t>BRL18</t>
  </si>
  <si>
    <t>BRL19</t>
  </si>
  <si>
    <t>BRL20</t>
  </si>
  <si>
    <t>BRL21</t>
  </si>
  <si>
    <t>BRL22</t>
  </si>
  <si>
    <t>BRL23</t>
  </si>
  <si>
    <t>BRL24</t>
  </si>
  <si>
    <t>BWH14</t>
  </si>
  <si>
    <t>BWH</t>
  </si>
  <si>
    <t>BWH15</t>
  </si>
  <si>
    <t>BWH16</t>
  </si>
  <si>
    <t>BWH17</t>
  </si>
  <si>
    <t>BWH18</t>
  </si>
  <si>
    <t>BWH19</t>
  </si>
  <si>
    <t>BWH20</t>
  </si>
  <si>
    <t>BWH21</t>
  </si>
  <si>
    <t>BWH22</t>
  </si>
  <si>
    <t>BWH23</t>
  </si>
  <si>
    <t>BWH24</t>
  </si>
  <si>
    <t>SVE14</t>
  </si>
  <si>
    <t>SVE</t>
  </si>
  <si>
    <t>SVE15</t>
  </si>
  <si>
    <t>SVE16</t>
  </si>
  <si>
    <t>SVE17</t>
  </si>
  <si>
    <t>SVE18</t>
  </si>
  <si>
    <t>SVE19</t>
  </si>
  <si>
    <t>SVE20</t>
  </si>
  <si>
    <t>SVE21</t>
  </si>
  <si>
    <t>SVE22</t>
  </si>
  <si>
    <t>SVE23</t>
  </si>
  <si>
    <t>SVE24</t>
  </si>
  <si>
    <t>DVW14</t>
  </si>
  <si>
    <t>DVW</t>
  </si>
  <si>
    <t>DVW15</t>
  </si>
  <si>
    <t>DVW16</t>
  </si>
  <si>
    <t>DVW17</t>
  </si>
  <si>
    <t>DVW18</t>
  </si>
  <si>
    <t>DVW19</t>
  </si>
  <si>
    <t>DVW20</t>
  </si>
  <si>
    <t>DVW21</t>
  </si>
  <si>
    <t>DVW22</t>
  </si>
  <si>
    <t>DVW23</t>
  </si>
  <si>
    <t>DVW24</t>
  </si>
  <si>
    <t>PRT14</t>
  </si>
  <si>
    <t>PRT</t>
  </si>
  <si>
    <t>PRT15</t>
  </si>
  <si>
    <t>PRT16</t>
  </si>
  <si>
    <t>PRT17</t>
  </si>
  <si>
    <t>PRT18</t>
  </si>
  <si>
    <t>PRT19</t>
  </si>
  <si>
    <t>PRT20</t>
  </si>
  <si>
    <t>PRT21</t>
  </si>
  <si>
    <t>PRT22</t>
  </si>
  <si>
    <t>PRT23</t>
  </si>
  <si>
    <t>PRT24</t>
  </si>
  <si>
    <t>SES14</t>
  </si>
  <si>
    <t>SES</t>
  </si>
  <si>
    <t>SES15</t>
  </si>
  <si>
    <t>SES16</t>
  </si>
  <si>
    <t>SES17</t>
  </si>
  <si>
    <t>SES18</t>
  </si>
  <si>
    <t>SES19</t>
  </si>
  <si>
    <t>SES20</t>
  </si>
  <si>
    <t>SES21</t>
  </si>
  <si>
    <t>SES22</t>
  </si>
  <si>
    <t>SES23</t>
  </si>
  <si>
    <t>SES24</t>
  </si>
  <si>
    <t>SEW14</t>
  </si>
  <si>
    <t>SEW</t>
  </si>
  <si>
    <t>SEW15</t>
  </si>
  <si>
    <t>SEW16</t>
  </si>
  <si>
    <t>SEW17</t>
  </si>
  <si>
    <t>SEW18</t>
  </si>
  <si>
    <t>SEW19</t>
  </si>
  <si>
    <t>SEW20</t>
  </si>
  <si>
    <t>SEW21</t>
  </si>
  <si>
    <t>SEW22</t>
  </si>
  <si>
    <t>SEW23</t>
  </si>
  <si>
    <t>SEW24</t>
  </si>
  <si>
    <t>SSC14</t>
  </si>
  <si>
    <t>SSC</t>
  </si>
  <si>
    <t>SSC15</t>
  </si>
  <si>
    <t>SSC16</t>
  </si>
  <si>
    <t>SSC17</t>
  </si>
  <si>
    <t>SSC18</t>
  </si>
  <si>
    <t>SSC19</t>
  </si>
  <si>
    <t>SSC20</t>
  </si>
  <si>
    <t>SSC21</t>
  </si>
  <si>
    <t>SSC22</t>
  </si>
  <si>
    <t>SSC23</t>
  </si>
  <si>
    <t>SSC24</t>
  </si>
  <si>
    <t>SBB14</t>
  </si>
  <si>
    <t>SBB</t>
  </si>
  <si>
    <t>SBB15</t>
  </si>
  <si>
    <t>SBB16</t>
  </si>
  <si>
    <t>SBB17</t>
  </si>
  <si>
    <t>SBB18</t>
  </si>
  <si>
    <t>SBB19</t>
  </si>
  <si>
    <t>SBB20</t>
  </si>
  <si>
    <t>SBB21</t>
  </si>
  <si>
    <t>SBB22</t>
  </si>
  <si>
    <t>SBB23</t>
  </si>
  <si>
    <t>SBB24</t>
  </si>
  <si>
    <t>2024-25</t>
  </si>
  <si>
    <t>RET4_007_PR24</t>
  </si>
  <si>
    <t>2025-26</t>
  </si>
  <si>
    <t>2026-27</t>
  </si>
  <si>
    <t>2027-28</t>
  </si>
  <si>
    <t>2028-29</t>
  </si>
  <si>
    <t>2029-30</t>
  </si>
  <si>
    <t>Check rows and cols order across worksheets</t>
  </si>
  <si>
    <t>Codecombine</t>
  </si>
  <si>
    <t>Companycode</t>
  </si>
  <si>
    <t>Financialyear</t>
  </si>
  <si>
    <t>PR14 blind year  - override value taken from published FM_RR1 PR19</t>
  </si>
  <si>
    <t>Add missing years for Capital Expenditure (2013-14 to 2016-17) from the PR19 Business Plan Data Table data</t>
  </si>
  <si>
    <t>Override value taken from published FM_RR1 PR19</t>
  </si>
  <si>
    <t>SWB merge</t>
  </si>
  <si>
    <t>Poole reallocation</t>
  </si>
  <si>
    <t>AFW merge - override value taken from published FM_RR1 PR19</t>
  </si>
  <si>
    <t>Base and residential retail data request, July 2022 response, 'corrected' doubtful debt</t>
  </si>
  <si>
    <t>SSC merge - override value taken from published FM_RR1 PR19</t>
  </si>
  <si>
    <t>Missing CPIH</t>
  </si>
  <si>
    <t>ANH25</t>
  </si>
  <si>
    <t>NES25</t>
  </si>
  <si>
    <t>HDD25</t>
  </si>
  <si>
    <t>NWT25</t>
  </si>
  <si>
    <t>SRN25</t>
  </si>
  <si>
    <t>SVT25</t>
  </si>
  <si>
    <t>SWT25</t>
  </si>
  <si>
    <t>SWB25</t>
  </si>
  <si>
    <t>TMS25</t>
  </si>
  <si>
    <t>WSH25</t>
  </si>
  <si>
    <t>WSX25</t>
  </si>
  <si>
    <t>YKY25</t>
  </si>
  <si>
    <t>AFW25</t>
  </si>
  <si>
    <t>BRL25</t>
  </si>
  <si>
    <t>BWH25</t>
  </si>
  <si>
    <t>SVE25</t>
  </si>
  <si>
    <t>DVW25</t>
  </si>
  <si>
    <t>PRT25</t>
  </si>
  <si>
    <t>SES25</t>
  </si>
  <si>
    <t>SEW25</t>
  </si>
  <si>
    <t>SSC25</t>
  </si>
  <si>
    <t>Figure was entered incorrectly in Fountain, re-stated figure matches query response SVE_IAP_CA_012</t>
  </si>
  <si>
    <t>BRL response to query BRL-CA-Recharges_001. Adjustment made to Business Plan data to net off income from non-household retail (which was treated as wholesale activity in the Business Plans and therefore reported as 0 in the BP). This ensures alignment between the BP and APR on the treatment of non-household retail before non-household exit.</t>
  </si>
  <si>
    <t>Check rows &amp; cols</t>
  </si>
  <si>
    <t>Company</t>
  </si>
  <si>
    <t>FM1 Update</t>
  </si>
  <si>
    <t>Not restated</t>
  </si>
  <si>
    <t>SBB Merge</t>
  </si>
  <si>
    <t>No of ob.</t>
  </si>
  <si>
    <t>PR19 Business Plan Data Tables</t>
  </si>
  <si>
    <t>Annual Performance Reports</t>
  </si>
  <si>
    <t>PR24 Business Plan Data Tables</t>
  </si>
  <si>
    <t>Calculate SWT + BWH weights (using hh_t)</t>
  </si>
  <si>
    <t>% weights</t>
  </si>
  <si>
    <t>APR data (up to 2019-20)</t>
  </si>
  <si>
    <t>APR data (from 2020-21)</t>
  </si>
  <si>
    <t>PR24 BPDT data (from 2023-24)</t>
  </si>
  <si>
    <t>PR19 PBDT data (outturn up to 2017/18)</t>
  </si>
  <si>
    <t>Pre 2018-19 data</t>
  </si>
  <si>
    <t>Decision between APR and BPDT for pre 2018-19 data (based on company responses to query CA-Recharges_001 Oct 2022)</t>
  </si>
  <si>
    <t>text</t>
  </si>
  <si>
    <t>Split between SVT and DVW in 2017-18</t>
  </si>
  <si>
    <t>BPDT</t>
  </si>
  <si>
    <t>Numbers agree</t>
  </si>
  <si>
    <t>SVH</t>
  </si>
  <si>
    <t>n/a</t>
  </si>
  <si>
    <t>APR</t>
  </si>
  <si>
    <t>BRL+SWB</t>
  </si>
  <si>
    <t>Bon code</t>
  </si>
  <si>
    <t>Data description</t>
  </si>
  <si>
    <t>Check rows</t>
  </si>
  <si>
    <t>Model code:</t>
  </si>
  <si>
    <t>PR24CA10</t>
  </si>
  <si>
    <t>Disclaimer:</t>
  </si>
  <si>
    <t>This model is part of our final determinations setting out the price, service, and incentive package for water companies for the period 2025-30. It should be read together with the other documents and information that we have now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</si>
</sst>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0.000"/>
    <numFmt numFmtId="166" formatCode="#,##0.0000"/>
    <numFmt numFmtId="167" formatCode="0.0000"/>
    <numFmt numFmtId="168" formatCode="#,##0.000"/>
    <numFmt numFmtId="169" formatCode="#,##0_);\(#,##0\);&quot;-  &quot;;&quot; &quot;@&quot; &quot;"/>
    <numFmt numFmtId="170" formatCode="###0_);\(###0\);&quot;-  &quot;;&quot; &quot;@&quot; &quot;"/>
    <numFmt numFmtId="171" formatCode="mmmm\ yyyy;@"/>
  </numFmts>
  <fonts count="30" x14ac:knownFonts="1">
    <font>
      <sz val="11"/>
      <color theme="1"/>
      <name val="Arial"/>
      <family val="2"/>
    </font>
    <font>
      <sz val="11"/>
      <color theme="1"/>
      <name val="Arial"/>
      <family val="2"/>
    </font>
    <font>
      <sz val="11"/>
      <color theme="1"/>
      <name val="Calibri"/>
      <family val="2"/>
      <scheme val="minor"/>
    </font>
    <font>
      <sz val="11"/>
      <color indexed="8"/>
      <name val="Calibri"/>
      <family val="2"/>
    </font>
    <font>
      <sz val="10"/>
      <name val="Arial"/>
      <family val="2"/>
    </font>
    <font>
      <sz val="8"/>
      <name val="Arial"/>
      <family val="2"/>
    </font>
    <font>
      <sz val="11"/>
      <color indexed="8"/>
      <name val="Calibri"/>
      <family val="2"/>
      <scheme val="minor"/>
    </font>
    <font>
      <sz val="8"/>
      <color theme="1"/>
      <name val="Tahoma"/>
      <family val="2"/>
    </font>
    <font>
      <sz val="24"/>
      <color theme="0"/>
      <name val="Calibri"/>
      <family val="2"/>
      <scheme val="minor"/>
    </font>
    <font>
      <sz val="10"/>
      <name val="Calibri"/>
      <family val="2"/>
    </font>
    <font>
      <sz val="10"/>
      <name val="Calibri"/>
      <family val="2"/>
      <scheme val="minor"/>
    </font>
    <font>
      <sz val="18"/>
      <name val="Calibri"/>
      <family val="2"/>
      <scheme val="minor"/>
    </font>
    <font>
      <b/>
      <sz val="18"/>
      <name val="Calibri"/>
      <family val="2"/>
      <scheme val="minor"/>
    </font>
    <font>
      <u/>
      <sz val="8"/>
      <color theme="10"/>
      <name val="Tahoma"/>
      <family val="2"/>
    </font>
    <font>
      <sz val="10"/>
      <color theme="1"/>
      <name val="Calibri"/>
      <family val="2"/>
      <scheme val="minor"/>
    </font>
    <font>
      <sz val="11"/>
      <name val="Calibri"/>
      <family val="2"/>
      <scheme val="minor"/>
    </font>
    <font>
      <b/>
      <sz val="10"/>
      <name val="Calibri"/>
      <family val="2"/>
      <scheme val="minor"/>
    </font>
    <font>
      <sz val="10"/>
      <color theme="1"/>
      <name val="Calibri"/>
      <family val="2"/>
    </font>
    <font>
      <b/>
      <sz val="11"/>
      <color rgb="FF0071CE"/>
      <name val="Calibri"/>
      <family val="2"/>
    </font>
    <font>
      <b/>
      <sz val="10"/>
      <color rgb="FF0071CE"/>
      <name val="Calibri"/>
      <family val="2"/>
    </font>
    <font>
      <b/>
      <sz val="10"/>
      <color indexed="8"/>
      <name val="Calibri"/>
      <family val="2"/>
      <scheme val="minor"/>
    </font>
    <font>
      <sz val="10"/>
      <color indexed="8"/>
      <name val="Calibri"/>
      <family val="2"/>
      <scheme val="minor"/>
    </font>
    <font>
      <sz val="10"/>
      <color indexed="9"/>
      <name val="Calibri"/>
      <family val="2"/>
      <scheme val="minor"/>
    </font>
    <font>
      <b/>
      <sz val="10"/>
      <color theme="1"/>
      <name val="Calibri"/>
      <family val="2"/>
      <scheme val="minor"/>
    </font>
    <font>
      <b/>
      <sz val="10"/>
      <color theme="0"/>
      <name val="Calibri"/>
      <family val="2"/>
      <scheme val="minor"/>
    </font>
    <font>
      <i/>
      <sz val="10"/>
      <color theme="1"/>
      <name val="Calibri"/>
      <family val="2"/>
      <scheme val="minor"/>
    </font>
    <font>
      <sz val="10"/>
      <color rgb="FFFF0000"/>
      <name val="Calibri"/>
      <family val="2"/>
      <scheme val="minor"/>
    </font>
    <font>
      <sz val="10"/>
      <color rgb="FF000000"/>
      <name val="Calibri"/>
      <family val="2"/>
      <scheme val="minor"/>
    </font>
    <font>
      <b/>
      <sz val="10"/>
      <name val="Calibri"/>
      <family val="2"/>
    </font>
    <font>
      <b/>
      <sz val="10"/>
      <color rgb="FFFF0000"/>
      <name val="Calibri"/>
      <family val="2"/>
      <scheme val="minor"/>
    </font>
  </fonts>
  <fills count="23">
    <fill>
      <patternFill patternType="none"/>
    </fill>
    <fill>
      <patternFill patternType="gray125"/>
    </fill>
    <fill>
      <patternFill patternType="solid">
        <fgColor theme="0"/>
        <bgColor indexed="64"/>
      </patternFill>
    </fill>
    <fill>
      <patternFill patternType="solid">
        <fgColor indexed="42"/>
        <bgColor indexed="42"/>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bgColor theme="9"/>
      </patternFill>
    </fill>
    <fill>
      <patternFill patternType="solid">
        <fgColor theme="7" tint="0.39997558519241921"/>
        <bgColor indexed="64"/>
      </patternFill>
    </fill>
    <fill>
      <patternFill patternType="solid">
        <fgColor theme="9" tint="0.79998168889431442"/>
        <bgColor indexed="64"/>
      </patternFill>
    </fill>
    <fill>
      <patternFill patternType="solid">
        <fgColor rgb="FFFFCCFF"/>
        <bgColor indexed="64"/>
      </patternFill>
    </fill>
    <fill>
      <patternFill patternType="solid">
        <fgColor theme="8" tint="0.79998168889431442"/>
        <bgColor indexed="64"/>
      </patternFill>
    </fill>
    <fill>
      <patternFill patternType="solid">
        <fgColor rgb="FF66CCFF"/>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03595"/>
        <bgColor indexed="64"/>
      </patternFill>
    </fill>
    <fill>
      <patternFill patternType="solid">
        <fgColor rgb="FFDCECF5"/>
        <bgColor indexed="64"/>
      </patternFill>
    </fill>
    <fill>
      <patternFill patternType="solid">
        <fgColor rgb="FFD9D9D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top style="thin">
        <color theme="0" tint="-0.34998626667073579"/>
      </top>
      <bottom style="thin">
        <color theme="0" tint="-0.34998626667073579"/>
      </bottom>
      <diagonal/>
    </border>
    <border>
      <left style="thin">
        <color theme="0" tint="-0.249977111117893"/>
      </left>
      <right/>
      <top/>
      <bottom/>
      <diagonal/>
    </border>
    <border>
      <left/>
      <right style="thin">
        <color theme="0" tint="-0.249977111117893"/>
      </right>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theme="1"/>
      </bottom>
      <diagonal/>
    </border>
    <border>
      <left/>
      <right/>
      <top/>
      <bottom style="thin">
        <color indexed="64"/>
      </bottom>
      <diagonal/>
    </border>
    <border>
      <left style="thin">
        <color indexed="64"/>
      </left>
      <right style="thin">
        <color indexed="64"/>
      </right>
      <top/>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right/>
      <top style="thin">
        <color indexed="64"/>
      </top>
      <bottom/>
      <diagonal/>
    </border>
    <border>
      <left style="thin">
        <color theme="1"/>
      </left>
      <right style="thin">
        <color indexed="64"/>
      </right>
      <top style="thin">
        <color theme="1"/>
      </top>
      <bottom style="thin">
        <color theme="1"/>
      </bottom>
      <diagonal/>
    </border>
  </borders>
  <cellStyleXfs count="18">
    <xf numFmtId="0" fontId="0" fillId="0" borderId="0"/>
    <xf numFmtId="0" fontId="1" fillId="0" borderId="0"/>
    <xf numFmtId="0" fontId="2" fillId="0" borderId="0"/>
    <xf numFmtId="0" fontId="1" fillId="0" borderId="0"/>
    <xf numFmtId="0" fontId="3" fillId="3" borderId="0" applyNumberFormat="0" applyBorder="0" applyAlignment="0" applyProtection="0"/>
    <xf numFmtId="0" fontId="4" fillId="0" borderId="0"/>
    <xf numFmtId="164" fontId="1" fillId="0" borderId="0" applyFont="0" applyFill="0" applyBorder="0" applyAlignment="0" applyProtection="0"/>
    <xf numFmtId="43" fontId="1" fillId="0" borderId="0" applyFont="0" applyFill="0" applyBorder="0" applyAlignment="0" applyProtection="0"/>
    <xf numFmtId="0" fontId="6" fillId="0" borderId="0"/>
    <xf numFmtId="9" fontId="1" fillId="0" borderId="0" applyFont="0" applyFill="0" applyBorder="0" applyAlignment="0" applyProtection="0"/>
    <xf numFmtId="0" fontId="2" fillId="0" borderId="0"/>
    <xf numFmtId="169" fontId="7" fillId="0" borderId="0" applyFont="0" applyFill="0" applyBorder="0" applyProtection="0">
      <alignment vertical="top"/>
    </xf>
    <xf numFmtId="169" fontId="9" fillId="0" borderId="0" applyFill="0" applyBorder="0" applyProtection="0">
      <alignment vertical="top"/>
    </xf>
    <xf numFmtId="170" fontId="9" fillId="0" borderId="0" applyFont="0" applyFill="0" applyBorder="0" applyProtection="0">
      <alignment vertical="top"/>
    </xf>
    <xf numFmtId="0" fontId="13" fillId="0" borderId="0" applyNumberFormat="0" applyFill="0" applyBorder="0" applyAlignment="0" applyProtection="0"/>
    <xf numFmtId="169" fontId="7" fillId="0" borderId="0" applyFont="0" applyFill="0" applyBorder="0" applyProtection="0">
      <alignment vertical="top"/>
    </xf>
    <xf numFmtId="0" fontId="1" fillId="0" borderId="0"/>
    <xf numFmtId="0" fontId="17" fillId="0" borderId="0"/>
  </cellStyleXfs>
  <cellXfs count="213">
    <xf numFmtId="0" fontId="0" fillId="0" borderId="0" xfId="0"/>
    <xf numFmtId="0" fontId="2" fillId="0" borderId="0" xfId="2"/>
    <xf numFmtId="169" fontId="8" fillId="20" borderId="0" xfId="11" applyFont="1" applyFill="1">
      <alignment vertical="top"/>
    </xf>
    <xf numFmtId="169" fontId="10" fillId="20" borderId="0" xfId="12" applyFont="1" applyFill="1">
      <alignment vertical="top"/>
    </xf>
    <xf numFmtId="169" fontId="10" fillId="0" borderId="0" xfId="12" applyFont="1" applyFill="1">
      <alignment vertical="top"/>
    </xf>
    <xf numFmtId="169" fontId="11" fillId="0" borderId="0" xfId="12" applyFont="1" applyFill="1">
      <alignment vertical="top"/>
    </xf>
    <xf numFmtId="171" fontId="10" fillId="0" borderId="0" xfId="13" applyNumberFormat="1" applyFont="1" applyFill="1" applyAlignment="1">
      <alignment horizontal="left" vertical="top"/>
    </xf>
    <xf numFmtId="169" fontId="13" fillId="0" borderId="0" xfId="14" applyNumberFormat="1" applyFill="1" applyAlignment="1">
      <alignment vertical="top"/>
    </xf>
    <xf numFmtId="0" fontId="12" fillId="0" borderId="0" xfId="12" applyNumberFormat="1" applyFont="1" applyFill="1">
      <alignment vertical="top"/>
    </xf>
    <xf numFmtId="0" fontId="10" fillId="0" borderId="0" xfId="12" applyNumberFormat="1" applyFont="1" applyFill="1" applyAlignment="1">
      <alignment horizontal="left" vertical="top"/>
    </xf>
    <xf numFmtId="0" fontId="10" fillId="0" borderId="0" xfId="12" applyNumberFormat="1" applyFont="1" applyFill="1" applyAlignment="1">
      <alignment horizontal="left" vertical="center"/>
    </xf>
    <xf numFmtId="0" fontId="10" fillId="0" borderId="0" xfId="12" applyNumberFormat="1" applyFont="1" applyFill="1">
      <alignment vertical="top"/>
    </xf>
    <xf numFmtId="0" fontId="14" fillId="0" borderId="0" xfId="11" applyNumberFormat="1" applyFont="1" applyAlignment="1"/>
    <xf numFmtId="0" fontId="2" fillId="0" borderId="0" xfId="0" applyFont="1"/>
    <xf numFmtId="165" fontId="2" fillId="0" borderId="0" xfId="0" applyNumberFormat="1" applyFont="1"/>
    <xf numFmtId="0" fontId="2" fillId="0" borderId="1" xfId="0" applyFont="1" applyBorder="1"/>
    <xf numFmtId="165" fontId="2" fillId="0" borderId="1" xfId="0" applyNumberFormat="1" applyFont="1" applyBorder="1"/>
    <xf numFmtId="0" fontId="15" fillId="0" borderId="0" xfId="0" applyFont="1"/>
    <xf numFmtId="0" fontId="15" fillId="0" borderId="20" xfId="0" applyFont="1" applyBorder="1"/>
    <xf numFmtId="0" fontId="15" fillId="0" borderId="21" xfId="0" applyFont="1" applyBorder="1"/>
    <xf numFmtId="0" fontId="2" fillId="0" borderId="0" xfId="0" applyFont="1" applyAlignment="1">
      <alignment vertical="center" wrapText="1"/>
    </xf>
    <xf numFmtId="0" fontId="8" fillId="20" borderId="0" xfId="15" applyNumberFormat="1" applyFont="1" applyFill="1">
      <alignment vertical="top"/>
    </xf>
    <xf numFmtId="169" fontId="8" fillId="20" borderId="0" xfId="15" applyFont="1" applyFill="1">
      <alignment vertical="top"/>
    </xf>
    <xf numFmtId="0" fontId="14" fillId="0" borderId="0" xfId="16" applyFont="1"/>
    <xf numFmtId="0" fontId="16" fillId="0" borderId="0" xfId="16" applyFont="1" applyAlignment="1">
      <alignment vertical="top"/>
    </xf>
    <xf numFmtId="0" fontId="10" fillId="0" borderId="0" xfId="16" applyFont="1" applyAlignment="1">
      <alignment vertical="top"/>
    </xf>
    <xf numFmtId="0" fontId="10" fillId="0" borderId="0" xfId="16" applyFont="1" applyAlignment="1">
      <alignment horizontal="center" vertical="top"/>
    </xf>
    <xf numFmtId="0" fontId="18" fillId="21" borderId="0" xfId="17" applyFont="1" applyFill="1" applyAlignment="1">
      <alignment vertical="center"/>
    </xf>
    <xf numFmtId="0" fontId="19" fillId="21" borderId="0" xfId="17" applyFont="1" applyFill="1" applyAlignment="1">
      <alignment vertical="center"/>
    </xf>
    <xf numFmtId="0" fontId="20" fillId="0" borderId="0" xfId="16" applyFont="1" applyAlignment="1">
      <alignment vertical="top"/>
    </xf>
    <xf numFmtId="0" fontId="21" fillId="0" borderId="0" xfId="16" applyFont="1" applyAlignment="1">
      <alignment vertical="top"/>
    </xf>
    <xf numFmtId="0" fontId="16" fillId="0" borderId="0" xfId="16" applyFont="1" applyAlignment="1">
      <alignment horizontal="centerContinuous" vertical="top"/>
    </xf>
    <xf numFmtId="0" fontId="22" fillId="0" borderId="0" xfId="16" applyFont="1" applyAlignment="1">
      <alignment horizontal="centerContinuous" vertical="top"/>
    </xf>
    <xf numFmtId="0" fontId="10" fillId="0" borderId="0" xfId="16" applyFont="1" applyAlignment="1">
      <alignment horizontal="centerContinuous" vertical="top"/>
    </xf>
    <xf numFmtId="0" fontId="16" fillId="0" borderId="0" xfId="16" applyFont="1" applyAlignment="1">
      <alignment horizontal="center" vertical="top"/>
    </xf>
    <xf numFmtId="0" fontId="20" fillId="0" borderId="0" xfId="16" applyFont="1" applyAlignment="1">
      <alignment horizontal="centerContinuous" vertical="top"/>
    </xf>
    <xf numFmtId="0" fontId="21" fillId="0" borderId="0" xfId="16" applyFont="1" applyAlignment="1">
      <alignment horizontal="centerContinuous" vertical="top"/>
    </xf>
    <xf numFmtId="0" fontId="23" fillId="22" borderId="0" xfId="16" applyFont="1" applyFill="1" applyAlignment="1">
      <alignment vertical="top"/>
    </xf>
    <xf numFmtId="0" fontId="23" fillId="22" borderId="0" xfId="16" applyFont="1" applyFill="1" applyAlignment="1">
      <alignment wrapText="1"/>
    </xf>
    <xf numFmtId="0" fontId="23" fillId="22" borderId="0" xfId="16" applyFont="1" applyFill="1" applyAlignment="1">
      <alignment horizontal="left" vertical="center" wrapText="1"/>
    </xf>
    <xf numFmtId="0" fontId="23" fillId="22" borderId="0" xfId="16" applyFont="1" applyFill="1" applyAlignment="1">
      <alignment vertical="top" wrapText="1"/>
    </xf>
    <xf numFmtId="0" fontId="14" fillId="0" borderId="0" xfId="16" applyFont="1" applyAlignment="1">
      <alignment vertical="top"/>
    </xf>
    <xf numFmtId="0" fontId="23" fillId="0" borderId="5" xfId="0" applyFont="1" applyBorder="1"/>
    <xf numFmtId="0" fontId="23" fillId="0" borderId="0" xfId="0" applyFont="1"/>
    <xf numFmtId="0" fontId="14" fillId="0" borderId="0" xfId="0" applyFont="1"/>
    <xf numFmtId="0" fontId="14" fillId="12" borderId="5" xfId="0" applyFont="1" applyFill="1" applyBorder="1"/>
    <xf numFmtId="0" fontId="14" fillId="0" borderId="0" xfId="0" quotePrefix="1" applyFont="1"/>
    <xf numFmtId="0" fontId="14" fillId="12" borderId="0" xfId="0" applyFont="1" applyFill="1"/>
    <xf numFmtId="0" fontId="14" fillId="4" borderId="0" xfId="0" applyFont="1" applyFill="1"/>
    <xf numFmtId="0" fontId="14" fillId="6" borderId="0" xfId="0" applyFont="1" applyFill="1"/>
    <xf numFmtId="0" fontId="14" fillId="5" borderId="7" xfId="0" applyFont="1" applyFill="1" applyBorder="1"/>
    <xf numFmtId="0" fontId="14" fillId="0" borderId="7" xfId="0" applyFont="1" applyBorder="1"/>
    <xf numFmtId="0" fontId="14" fillId="4" borderId="5" xfId="0" applyFont="1" applyFill="1" applyBorder="1"/>
    <xf numFmtId="0" fontId="14" fillId="0" borderId="8" xfId="0" applyFont="1" applyBorder="1"/>
    <xf numFmtId="0" fontId="14" fillId="6" borderId="5" xfId="0" applyFont="1" applyFill="1" applyBorder="1"/>
    <xf numFmtId="0" fontId="14" fillId="5" borderId="5" xfId="0" applyFont="1" applyFill="1" applyBorder="1"/>
    <xf numFmtId="0" fontId="14" fillId="5" borderId="0" xfId="0" applyFont="1" applyFill="1"/>
    <xf numFmtId="0" fontId="14" fillId="5" borderId="0" xfId="0" quotePrefix="1" applyFont="1" applyFill="1"/>
    <xf numFmtId="165" fontId="14" fillId="0" borderId="0" xfId="0" applyNumberFormat="1" applyFont="1"/>
    <xf numFmtId="0" fontId="10" fillId="0" borderId="0" xfId="0" applyFont="1"/>
    <xf numFmtId="0" fontId="14" fillId="5" borderId="1" xfId="0" applyFont="1" applyFill="1" applyBorder="1" applyAlignment="1">
      <alignment horizontal="center" vertical="center" wrapText="1"/>
    </xf>
    <xf numFmtId="0" fontId="14" fillId="5" borderId="1" xfId="0" applyFont="1" applyFill="1" applyBorder="1" applyAlignment="1">
      <alignment horizontal="center" vertical="center"/>
    </xf>
    <xf numFmtId="0" fontId="14" fillId="10" borderId="1" xfId="0" applyFont="1" applyFill="1" applyBorder="1" applyAlignment="1">
      <alignment horizontal="center" vertical="center" wrapText="1"/>
    </xf>
    <xf numFmtId="0" fontId="14" fillId="0" borderId="1" xfId="0" applyFont="1" applyBorder="1"/>
    <xf numFmtId="0" fontId="25" fillId="0" borderId="1" xfId="0" applyFont="1" applyBorder="1"/>
    <xf numFmtId="0" fontId="14" fillId="0" borderId="1" xfId="0" applyFont="1" applyBorder="1" applyAlignment="1">
      <alignment horizontal="center" vertical="center" wrapText="1"/>
    </xf>
    <xf numFmtId="0" fontId="24" fillId="8" borderId="1" xfId="0" applyFont="1" applyFill="1" applyBorder="1"/>
    <xf numFmtId="0" fontId="10" fillId="0" borderId="1" xfId="0" applyFont="1" applyBorder="1" applyAlignment="1">
      <alignment vertical="top" wrapText="1"/>
    </xf>
    <xf numFmtId="0" fontId="14" fillId="0" borderId="1" xfId="0" applyFont="1" applyBorder="1" applyAlignment="1">
      <alignment vertical="top" wrapText="1"/>
    </xf>
    <xf numFmtId="0" fontId="26" fillId="0" borderId="9" xfId="0" applyFont="1" applyBorder="1" applyAlignment="1">
      <alignment vertical="center" wrapText="1"/>
    </xf>
    <xf numFmtId="0" fontId="26" fillId="0" borderId="0" xfId="0" applyFont="1" applyAlignment="1">
      <alignment vertical="center" wrapText="1"/>
    </xf>
    <xf numFmtId="0" fontId="10" fillId="0" borderId="1" xfId="0" applyFont="1" applyBorder="1" applyAlignment="1">
      <alignment vertical="top"/>
    </xf>
    <xf numFmtId="165" fontId="14" fillId="0" borderId="1" xfId="0" applyNumberFormat="1" applyFont="1" applyBorder="1"/>
    <xf numFmtId="165" fontId="14" fillId="15" borderId="1" xfId="0" applyNumberFormat="1" applyFont="1" applyFill="1" applyBorder="1"/>
    <xf numFmtId="165" fontId="14" fillId="14" borderId="1" xfId="0" applyNumberFormat="1" applyFont="1" applyFill="1" applyBorder="1"/>
    <xf numFmtId="165" fontId="14" fillId="9" borderId="1" xfId="0" applyNumberFormat="1" applyFont="1" applyFill="1" applyBorder="1"/>
    <xf numFmtId="165" fontId="14" fillId="12" borderId="1" xfId="0" applyNumberFormat="1" applyFont="1" applyFill="1" applyBorder="1"/>
    <xf numFmtId="165" fontId="14" fillId="6" borderId="1" xfId="0" applyNumberFormat="1" applyFont="1" applyFill="1" applyBorder="1"/>
    <xf numFmtId="165" fontId="14" fillId="17" borderId="1" xfId="0" applyNumberFormat="1" applyFont="1" applyFill="1" applyBorder="1"/>
    <xf numFmtId="0" fontId="23" fillId="0" borderId="1" xfId="0" applyFont="1" applyBorder="1"/>
    <xf numFmtId="165" fontId="14" fillId="18" borderId="1" xfId="0" applyNumberFormat="1" applyFont="1" applyFill="1" applyBorder="1"/>
    <xf numFmtId="165" fontId="14" fillId="19" borderId="1" xfId="0" applyNumberFormat="1" applyFont="1" applyFill="1" applyBorder="1"/>
    <xf numFmtId="0" fontId="14" fillId="10" borderId="1" xfId="0" applyFont="1" applyFill="1" applyBorder="1"/>
    <xf numFmtId="165" fontId="23" fillId="0" borderId="0" xfId="0" applyNumberFormat="1" applyFont="1"/>
    <xf numFmtId="0" fontId="24" fillId="16" borderId="1" xfId="0" applyFont="1" applyFill="1" applyBorder="1"/>
    <xf numFmtId="0" fontId="14" fillId="0" borderId="1" xfId="0" applyFont="1" applyBorder="1" applyAlignment="1">
      <alignment vertical="top"/>
    </xf>
    <xf numFmtId="0" fontId="14" fillId="0" borderId="3" xfId="0" applyFont="1" applyBorder="1"/>
    <xf numFmtId="0" fontId="14" fillId="15" borderId="3" xfId="0" applyFont="1" applyFill="1" applyBorder="1"/>
    <xf numFmtId="0" fontId="14" fillId="0" borderId="3" xfId="0" quotePrefix="1" applyFont="1" applyBorder="1"/>
    <xf numFmtId="0" fontId="14" fillId="14" borderId="3" xfId="0" applyFont="1" applyFill="1" applyBorder="1"/>
    <xf numFmtId="0" fontId="14" fillId="15" borderId="1" xfId="0" applyFont="1" applyFill="1" applyBorder="1"/>
    <xf numFmtId="0" fontId="14" fillId="0" borderId="1" xfId="0" quotePrefix="1" applyFont="1" applyBorder="1"/>
    <xf numFmtId="0" fontId="14" fillId="14" borderId="1" xfId="0" applyFont="1" applyFill="1" applyBorder="1"/>
    <xf numFmtId="0" fontId="14" fillId="9" borderId="1" xfId="0" applyFont="1" applyFill="1" applyBorder="1"/>
    <xf numFmtId="0" fontId="14" fillId="12" borderId="1" xfId="0" applyFont="1" applyFill="1" applyBorder="1"/>
    <xf numFmtId="0" fontId="14" fillId="6" borderId="1" xfId="0" applyFont="1" applyFill="1" applyBorder="1"/>
    <xf numFmtId="0" fontId="14" fillId="17" borderId="1" xfId="0" applyFont="1" applyFill="1" applyBorder="1"/>
    <xf numFmtId="0" fontId="14" fillId="18" borderId="1" xfId="0" applyFont="1" applyFill="1" applyBorder="1"/>
    <xf numFmtId="0" fontId="14" fillId="0" borderId="4" xfId="0" applyFont="1" applyBorder="1"/>
    <xf numFmtId="165" fontId="14" fillId="0" borderId="1" xfId="0" quotePrefix="1" applyNumberFormat="1" applyFont="1" applyBorder="1"/>
    <xf numFmtId="0" fontId="15" fillId="0" borderId="1" xfId="0" applyFont="1" applyBorder="1"/>
    <xf numFmtId="0" fontId="10" fillId="0" borderId="1" xfId="0" applyFont="1" applyBorder="1"/>
    <xf numFmtId="0" fontId="10" fillId="0" borderId="20" xfId="0" applyFont="1" applyBorder="1"/>
    <xf numFmtId="0" fontId="10" fillId="0" borderId="21" xfId="0" applyFont="1" applyBorder="1"/>
    <xf numFmtId="2" fontId="14" fillId="6" borderId="1" xfId="0" applyNumberFormat="1" applyFont="1" applyFill="1" applyBorder="1"/>
    <xf numFmtId="167" fontId="14" fillId="0" borderId="1" xfId="0" applyNumberFormat="1" applyFont="1" applyBorder="1"/>
    <xf numFmtId="167" fontId="14" fillId="0" borderId="0" xfId="0" applyNumberFormat="1" applyFont="1"/>
    <xf numFmtId="0" fontId="2" fillId="0" borderId="1" xfId="0" applyFont="1" applyBorder="1" applyAlignment="1">
      <alignment vertical="center" wrapText="1"/>
    </xf>
    <xf numFmtId="0" fontId="2" fillId="0" borderId="1" xfId="0" applyFont="1" applyBorder="1" applyAlignment="1">
      <alignment vertical="center"/>
    </xf>
    <xf numFmtId="0" fontId="14" fillId="0" borderId="2" xfId="0" applyFont="1" applyBorder="1"/>
    <xf numFmtId="0" fontId="14" fillId="12" borderId="2" xfId="0" applyFont="1" applyFill="1" applyBorder="1"/>
    <xf numFmtId="2" fontId="14" fillId="0" borderId="1" xfId="0" applyNumberFormat="1" applyFont="1" applyBorder="1" applyAlignment="1">
      <alignment horizontal="left" vertical="center"/>
    </xf>
    <xf numFmtId="1" fontId="14" fillId="6" borderId="1" xfId="0" applyNumberFormat="1" applyFont="1" applyFill="1" applyBorder="1" applyAlignment="1">
      <alignment horizontal="center" vertical="center"/>
    </xf>
    <xf numFmtId="2" fontId="14" fillId="0" borderId="0" xfId="0" applyNumberFormat="1" applyFont="1" applyAlignment="1">
      <alignment horizontal="left" vertical="center"/>
    </xf>
    <xf numFmtId="2" fontId="14" fillId="5" borderId="0" xfId="0" applyNumberFormat="1" applyFont="1" applyFill="1" applyAlignment="1">
      <alignment horizontal="centerContinuous" vertical="center"/>
    </xf>
    <xf numFmtId="2" fontId="14" fillId="0" borderId="0" xfId="0" applyNumberFormat="1" applyFont="1" applyAlignment="1">
      <alignment horizontal="right" vertical="center"/>
    </xf>
    <xf numFmtId="2" fontId="14" fillId="5" borderId="1" xfId="0" applyNumberFormat="1" applyFont="1" applyFill="1" applyBorder="1" applyAlignment="1">
      <alignment horizontal="left" vertical="center"/>
    </xf>
    <xf numFmtId="2" fontId="14" fillId="4" borderId="1" xfId="0" applyNumberFormat="1" applyFont="1" applyFill="1" applyBorder="1" applyAlignment="1">
      <alignment horizontal="left" vertical="center"/>
    </xf>
    <xf numFmtId="2" fontId="14" fillId="5" borderId="1" xfId="0" applyNumberFormat="1" applyFont="1" applyFill="1" applyBorder="1" applyAlignment="1">
      <alignment horizontal="left" vertical="top" wrapText="1"/>
    </xf>
    <xf numFmtId="2" fontId="14" fillId="0" borderId="0" xfId="0" applyNumberFormat="1" applyFont="1" applyAlignment="1">
      <alignment horizontal="left" vertical="top"/>
    </xf>
    <xf numFmtId="2" fontId="14" fillId="4" borderId="1" xfId="0" applyNumberFormat="1" applyFont="1" applyFill="1" applyBorder="1" applyAlignment="1">
      <alignment horizontal="left" vertical="top" wrapText="1"/>
    </xf>
    <xf numFmtId="0" fontId="27" fillId="0" borderId="1" xfId="0" applyFont="1" applyBorder="1" applyAlignment="1">
      <alignment horizontal="left" vertical="top" wrapText="1"/>
    </xf>
    <xf numFmtId="166" fontId="14" fillId="0" borderId="1" xfId="0" applyNumberFormat="1" applyFont="1" applyBorder="1" applyAlignment="1">
      <alignment vertical="center"/>
    </xf>
    <xf numFmtId="2" fontId="14" fillId="0" borderId="0" xfId="0" applyNumberFormat="1" applyFont="1" applyAlignment="1">
      <alignment vertical="center"/>
    </xf>
    <xf numFmtId="165" fontId="14" fillId="0" borderId="1" xfId="0" applyNumberFormat="1" applyFont="1" applyBorder="1" applyAlignment="1">
      <alignment vertical="center"/>
    </xf>
    <xf numFmtId="2" fontId="14" fillId="0" borderId="1" xfId="0" applyNumberFormat="1" applyFont="1" applyBorder="1" applyAlignment="1">
      <alignment vertical="center"/>
    </xf>
    <xf numFmtId="166" fontId="14" fillId="4" borderId="1" xfId="0" applyNumberFormat="1" applyFont="1" applyFill="1" applyBorder="1" applyAlignment="1">
      <alignment vertical="center"/>
    </xf>
    <xf numFmtId="166" fontId="14" fillId="6" borderId="1" xfId="0" applyNumberFormat="1" applyFont="1" applyFill="1" applyBorder="1" applyAlignment="1">
      <alignment vertical="center"/>
    </xf>
    <xf numFmtId="166" fontId="14" fillId="0" borderId="0" xfId="0" applyNumberFormat="1" applyFont="1" applyAlignment="1">
      <alignment vertical="center"/>
    </xf>
    <xf numFmtId="165" fontId="14" fillId="0" borderId="0" xfId="0" applyNumberFormat="1" applyFont="1" applyAlignment="1">
      <alignment vertical="center"/>
    </xf>
    <xf numFmtId="2" fontId="14" fillId="0" borderId="9" xfId="0" applyNumberFormat="1" applyFont="1" applyBorder="1" applyAlignment="1">
      <alignment horizontal="left" vertical="center"/>
    </xf>
    <xf numFmtId="2" fontId="14" fillId="0" borderId="3" xfId="0" applyNumberFormat="1" applyFont="1" applyBorder="1" applyAlignment="1">
      <alignment horizontal="centerContinuous" vertical="center"/>
    </xf>
    <xf numFmtId="2" fontId="14" fillId="0" borderId="18" xfId="0" applyNumberFormat="1" applyFont="1" applyBorder="1" applyAlignment="1">
      <alignment horizontal="centerContinuous" vertical="center"/>
    </xf>
    <xf numFmtId="2" fontId="14" fillId="0" borderId="10" xfId="0" applyNumberFormat="1" applyFont="1" applyBorder="1" applyAlignment="1">
      <alignment horizontal="centerContinuous" vertical="center"/>
    </xf>
    <xf numFmtId="9" fontId="14" fillId="0" borderId="1" xfId="9" applyFont="1" applyBorder="1" applyAlignment="1">
      <alignment horizontal="left" vertical="center"/>
    </xf>
    <xf numFmtId="0" fontId="14" fillId="2" borderId="0" xfId="0" applyFont="1" applyFill="1"/>
    <xf numFmtId="2" fontId="14" fillId="12" borderId="1" xfId="0" applyNumberFormat="1" applyFont="1" applyFill="1" applyBorder="1" applyAlignment="1">
      <alignment horizontal="left" vertical="center"/>
    </xf>
    <xf numFmtId="2" fontId="14" fillId="7" borderId="1" xfId="0" applyNumberFormat="1" applyFont="1" applyFill="1" applyBorder="1" applyAlignment="1">
      <alignment horizontal="left" vertical="center"/>
    </xf>
    <xf numFmtId="2" fontId="14" fillId="10" borderId="1" xfId="0" applyNumberFormat="1" applyFont="1" applyFill="1" applyBorder="1" applyAlignment="1">
      <alignment horizontal="left" vertical="center"/>
    </xf>
    <xf numFmtId="2" fontId="14" fillId="5" borderId="1" xfId="0" applyNumberFormat="1" applyFont="1" applyFill="1" applyBorder="1" applyAlignment="1">
      <alignment horizontal="left" vertical="center" wrapText="1"/>
    </xf>
    <xf numFmtId="2" fontId="14" fillId="12" borderId="1" xfId="0" applyNumberFormat="1" applyFont="1" applyFill="1" applyBorder="1" applyAlignment="1">
      <alignment horizontal="left" vertical="top" wrapText="1"/>
    </xf>
    <xf numFmtId="2" fontId="14" fillId="7" borderId="1" xfId="0" applyNumberFormat="1" applyFont="1" applyFill="1" applyBorder="1" applyAlignment="1">
      <alignment horizontal="left" vertical="top" wrapText="1"/>
    </xf>
    <xf numFmtId="2" fontId="14" fillId="4" borderId="1" xfId="0" applyNumberFormat="1" applyFont="1" applyFill="1" applyBorder="1" applyAlignment="1">
      <alignment horizontal="left" vertical="center" wrapText="1"/>
    </xf>
    <xf numFmtId="2" fontId="14" fillId="10" borderId="1" xfId="0" applyNumberFormat="1" applyFont="1" applyFill="1" applyBorder="1" applyAlignment="1">
      <alignment horizontal="left" vertical="top" wrapText="1"/>
    </xf>
    <xf numFmtId="2" fontId="14" fillId="2" borderId="1" xfId="0" applyNumberFormat="1" applyFont="1" applyFill="1" applyBorder="1" applyAlignment="1">
      <alignment horizontal="left" vertical="center"/>
    </xf>
    <xf numFmtId="0" fontId="14" fillId="0" borderId="6" xfId="0" applyFont="1" applyBorder="1"/>
    <xf numFmtId="0" fontId="23" fillId="0" borderId="13" xfId="0" applyFont="1" applyBorder="1" applyAlignment="1">
      <alignment horizontal="centerContinuous"/>
    </xf>
    <xf numFmtId="0" fontId="23" fillId="0" borderId="12" xfId="0" applyFont="1" applyBorder="1" applyAlignment="1">
      <alignment horizontal="centerContinuous"/>
    </xf>
    <xf numFmtId="0" fontId="23" fillId="2" borderId="11" xfId="0" applyFont="1" applyFill="1" applyBorder="1" applyAlignment="1">
      <alignment horizontal="centerContinuous"/>
    </xf>
    <xf numFmtId="165" fontId="14" fillId="0" borderId="1" xfId="0" applyNumberFormat="1" applyFont="1" applyBorder="1" applyAlignment="1">
      <alignment horizontal="left" vertical="center"/>
    </xf>
    <xf numFmtId="0" fontId="14" fillId="0" borderId="9" xfId="0" applyFont="1" applyBorder="1"/>
    <xf numFmtId="0" fontId="23" fillId="0" borderId="3" xfId="0" applyFont="1" applyBorder="1"/>
    <xf numFmtId="0" fontId="23" fillId="2" borderId="3" xfId="0" applyFont="1" applyFill="1" applyBorder="1"/>
    <xf numFmtId="9" fontId="14" fillId="2" borderId="1" xfId="9" applyFont="1" applyFill="1" applyBorder="1"/>
    <xf numFmtId="2" fontId="23" fillId="0" borderId="1" xfId="0" applyNumberFormat="1" applyFont="1" applyBorder="1" applyAlignment="1">
      <alignment horizontal="left" vertical="center"/>
    </xf>
    <xf numFmtId="165" fontId="14" fillId="4" borderId="1" xfId="0" applyNumberFormat="1" applyFont="1" applyFill="1" applyBorder="1" applyAlignment="1">
      <alignment horizontal="left" vertical="center"/>
    </xf>
    <xf numFmtId="9" fontId="14" fillId="2" borderId="14" xfId="9" applyFont="1" applyFill="1" applyBorder="1"/>
    <xf numFmtId="9" fontId="14" fillId="2" borderId="10" xfId="9" applyFont="1" applyFill="1" applyBorder="1"/>
    <xf numFmtId="165" fontId="14" fillId="6" borderId="1" xfId="0" applyNumberFormat="1" applyFont="1" applyFill="1" applyBorder="1" applyAlignment="1">
      <alignment horizontal="left" vertical="center"/>
    </xf>
    <xf numFmtId="2" fontId="14" fillId="2" borderId="0" xfId="0" applyNumberFormat="1" applyFont="1" applyFill="1" applyAlignment="1">
      <alignment horizontal="left" vertical="center"/>
    </xf>
    <xf numFmtId="0" fontId="14" fillId="0" borderId="15" xfId="0" applyFont="1" applyBorder="1"/>
    <xf numFmtId="0" fontId="26" fillId="0" borderId="15" xfId="0" applyFont="1" applyBorder="1"/>
    <xf numFmtId="0" fontId="10" fillId="0" borderId="15" xfId="0" applyFont="1" applyBorder="1" applyAlignment="1">
      <alignment horizontal="center" vertical="center"/>
    </xf>
    <xf numFmtId="0" fontId="10" fillId="6" borderId="1" xfId="0" applyFont="1" applyFill="1" applyBorder="1" applyAlignment="1">
      <alignment horizontal="center" vertical="center" wrapText="1"/>
    </xf>
    <xf numFmtId="0" fontId="10" fillId="12" borderId="15" xfId="0" applyFont="1" applyFill="1" applyBorder="1" applyAlignment="1">
      <alignment horizontal="center" vertical="center"/>
    </xf>
    <xf numFmtId="0" fontId="14" fillId="6" borderId="15" xfId="0" applyFont="1" applyFill="1" applyBorder="1" applyAlignment="1">
      <alignment horizontal="center" vertical="center" wrapText="1"/>
    </xf>
    <xf numFmtId="0" fontId="14" fillId="13" borderId="17" xfId="0" applyFont="1" applyFill="1" applyBorder="1" applyAlignment="1">
      <alignment horizontal="center" vertical="center" wrapText="1"/>
    </xf>
    <xf numFmtId="0" fontId="14" fillId="13" borderId="13" xfId="0" applyFont="1" applyFill="1" applyBorder="1" applyAlignment="1">
      <alignment horizontal="center" vertical="center"/>
    </xf>
    <xf numFmtId="0" fontId="10" fillId="13" borderId="1" xfId="3" applyFont="1" applyFill="1" applyBorder="1" applyAlignment="1">
      <alignment horizontal="center" vertical="center"/>
    </xf>
    <xf numFmtId="0" fontId="14" fillId="0" borderId="15" xfId="0" applyFont="1" applyBorder="1" applyAlignment="1">
      <alignment horizontal="center" vertical="center" wrapText="1"/>
    </xf>
    <xf numFmtId="0" fontId="14" fillId="6" borderId="1"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13" borderId="13"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4" fillId="0" borderId="0" xfId="0" applyFont="1" applyAlignment="1">
      <alignment wrapText="1"/>
    </xf>
    <xf numFmtId="0" fontId="14" fillId="0" borderId="15" xfId="0" applyFont="1" applyBorder="1" applyAlignment="1">
      <alignment horizontal="center"/>
    </xf>
    <xf numFmtId="0" fontId="14" fillId="0" borderId="15" xfId="0" applyFont="1" applyBorder="1" applyAlignment="1">
      <alignment horizontal="center" vertical="center"/>
    </xf>
    <xf numFmtId="0" fontId="14" fillId="0" borderId="17" xfId="0" applyFont="1" applyBorder="1" applyAlignment="1">
      <alignment horizontal="center" vertical="center"/>
    </xf>
    <xf numFmtId="0" fontId="14" fillId="0" borderId="1" xfId="0" applyFont="1" applyBorder="1" applyAlignment="1">
      <alignment horizontal="center" vertical="center"/>
    </xf>
    <xf numFmtId="165" fontId="14" fillId="0" borderId="15" xfId="0" applyNumberFormat="1" applyFont="1" applyBorder="1"/>
    <xf numFmtId="165" fontId="14" fillId="0" borderId="17" xfId="0" applyNumberFormat="1" applyFont="1" applyBorder="1"/>
    <xf numFmtId="0" fontId="14" fillId="0" borderId="16" xfId="0" applyFont="1" applyBorder="1"/>
    <xf numFmtId="0" fontId="14" fillId="0" borderId="0" xfId="3" applyFont="1"/>
    <xf numFmtId="0" fontId="10" fillId="12" borderId="1" xfId="0" applyFont="1" applyFill="1" applyBorder="1" applyAlignment="1">
      <alignment horizontal="center" vertical="center"/>
    </xf>
    <xf numFmtId="0" fontId="14" fillId="12" borderId="1" xfId="0" applyFont="1" applyFill="1" applyBorder="1" applyAlignment="1">
      <alignment horizontal="center" vertical="center" wrapText="1"/>
    </xf>
    <xf numFmtId="0" fontId="14" fillId="0" borderId="1" xfId="0" applyFont="1" applyBorder="1" applyAlignment="1">
      <alignment wrapText="1"/>
    </xf>
    <xf numFmtId="0" fontId="25" fillId="0" borderId="0" xfId="0" applyFont="1"/>
    <xf numFmtId="0" fontId="14" fillId="11" borderId="15" xfId="0" applyFont="1" applyFill="1" applyBorder="1" applyAlignment="1">
      <alignment horizontal="center" vertical="center" wrapText="1"/>
    </xf>
    <xf numFmtId="0" fontId="10" fillId="11" borderId="15"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0" borderId="19" xfId="0" applyFont="1" applyBorder="1"/>
    <xf numFmtId="0" fontId="14" fillId="7" borderId="17" xfId="0" applyFont="1" applyFill="1" applyBorder="1" applyAlignment="1">
      <alignment horizontal="center" vertical="center" wrapText="1"/>
    </xf>
    <xf numFmtId="0" fontId="14" fillId="0" borderId="17" xfId="0" applyFont="1" applyBorder="1" applyAlignment="1">
      <alignment horizontal="center" vertical="center" wrapText="1"/>
    </xf>
    <xf numFmtId="165" fontId="14" fillId="0" borderId="13" xfId="0" applyNumberFormat="1" applyFont="1" applyBorder="1"/>
    <xf numFmtId="165" fontId="14" fillId="0" borderId="9" xfId="0" applyNumberFormat="1" applyFont="1" applyBorder="1"/>
    <xf numFmtId="165" fontId="14" fillId="0" borderId="2" xfId="0" applyNumberFormat="1" applyFont="1" applyBorder="1"/>
    <xf numFmtId="0" fontId="14" fillId="0" borderId="22" xfId="0" applyFont="1" applyBorder="1"/>
    <xf numFmtId="165" fontId="14" fillId="12" borderId="1" xfId="0" applyNumberFormat="1" applyFont="1" applyFill="1" applyBorder="1" applyAlignment="1">
      <alignment horizontal="left" vertical="center"/>
    </xf>
    <xf numFmtId="0" fontId="28" fillId="0" borderId="0" xfId="0" applyFont="1"/>
    <xf numFmtId="0" fontId="17" fillId="0" borderId="0" xfId="0" applyFont="1"/>
    <xf numFmtId="168" fontId="17" fillId="0" borderId="0" xfId="0" applyNumberFormat="1" applyFont="1"/>
    <xf numFmtId="4" fontId="17" fillId="0" borderId="0" xfId="0" applyNumberFormat="1" applyFont="1"/>
    <xf numFmtId="165" fontId="29" fillId="0" borderId="22" xfId="0" applyNumberFormat="1" applyFont="1" applyBorder="1"/>
    <xf numFmtId="0" fontId="14" fillId="0" borderId="13" xfId="0" applyFont="1" applyBorder="1"/>
    <xf numFmtId="0" fontId="14" fillId="0" borderId="0" xfId="2" applyFont="1"/>
    <xf numFmtId="0" fontId="14" fillId="0" borderId="1" xfId="0" applyFont="1" applyBorder="1" applyAlignment="1">
      <alignment vertical="center" wrapText="1"/>
    </xf>
    <xf numFmtId="0" fontId="14" fillId="7" borderId="23"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0" fillId="0" borderId="0" xfId="12" applyNumberFormat="1" applyFont="1" applyFill="1" applyAlignment="1">
      <alignment horizontal="left" vertical="top" wrapText="1"/>
    </xf>
    <xf numFmtId="2" fontId="23" fillId="0" borderId="1" xfId="0" applyNumberFormat="1" applyFont="1" applyBorder="1" applyAlignment="1">
      <alignment horizontal="center" vertical="center"/>
    </xf>
    <xf numFmtId="0" fontId="14" fillId="5" borderId="1" xfId="0" applyFont="1" applyFill="1" applyBorder="1" applyAlignment="1">
      <alignment horizontal="center"/>
    </xf>
    <xf numFmtId="0" fontId="14" fillId="7" borderId="1" xfId="0" applyFont="1" applyFill="1" applyBorder="1" applyAlignment="1">
      <alignment horizontal="center"/>
    </xf>
    <xf numFmtId="0" fontId="14" fillId="12" borderId="1" xfId="0" applyFont="1" applyFill="1" applyBorder="1" applyAlignment="1">
      <alignment horizontal="center"/>
    </xf>
  </cellXfs>
  <cellStyles count="18">
    <cellStyle name="Accent3 - 40%" xfId="4" xr:uid="{5FE8390C-24E8-4524-B2FD-E268388E0E83}"/>
    <cellStyle name="Comma 2" xfId="6" xr:uid="{CBA284DF-5F6B-4A3C-8AB3-D9D88B81FD34}"/>
    <cellStyle name="Comma 2 2" xfId="7" xr:uid="{33F1D384-98B9-4B38-8983-DAE0EA2DF3B2}"/>
    <cellStyle name="Hyperlink 2" xfId="14" xr:uid="{86D64DA5-D43C-4067-9E5A-48501C4D6C14}"/>
    <cellStyle name="Normal" xfId="0" builtinId="0"/>
    <cellStyle name="Normal 10" xfId="3" xr:uid="{749C8D79-379B-4BAE-B8F2-D6407217D0A4}"/>
    <cellStyle name="Normal 16" xfId="15" xr:uid="{DBEDF626-4A7F-4965-B069-4589DC2AEF93}"/>
    <cellStyle name="Normal 2" xfId="8" xr:uid="{FD2635BD-93D7-4152-A732-8A2A33028D6E}"/>
    <cellStyle name="Normal 2 2" xfId="5" xr:uid="{B9EB99AC-EB03-45D6-8BF9-F11E797F829D}"/>
    <cellStyle name="Normal 2 3" xfId="11" xr:uid="{2D7763FD-52D8-42BE-9750-9A1A088261FA}"/>
    <cellStyle name="Normal 2 3 2" xfId="12" xr:uid="{1B76800C-4172-4F93-9954-A22528BF783B}"/>
    <cellStyle name="Normal 2 6" xfId="2" xr:uid="{8C94DFD3-18A9-4FC7-9F95-8AF36C2A2CA4}"/>
    <cellStyle name="Normal 3" xfId="10" xr:uid="{AF1B981D-15C3-471D-ACCE-E9F95090EC69}"/>
    <cellStyle name="Normal 7 2" xfId="17" xr:uid="{C14A816F-EC6E-4EBB-8E11-5C092232E490}"/>
    <cellStyle name="Normal 8 2" xfId="16" xr:uid="{CA415C37-75C5-45C1-8BEF-847CEA116624}"/>
    <cellStyle name="Normal 87 2" xfId="1" xr:uid="{890DCFCD-F549-4BA9-BD94-290BC1340F26}"/>
    <cellStyle name="Per cent" xfId="9" builtinId="5"/>
    <cellStyle name="Year" xfId="13" xr:uid="{2320A57E-9FFD-48AE-BFF7-506A684768B8}"/>
  </cellStyles>
  <dxfs count="30">
    <dxf>
      <font>
        <color rgb="FF00B050"/>
      </font>
      <fill>
        <patternFill>
          <bgColor rgb="FFCCFFCC"/>
        </patternFill>
      </fill>
    </dxf>
    <dxf>
      <font>
        <color rgb="FFFF0000"/>
      </font>
      <fill>
        <patternFill>
          <bgColor theme="9" tint="0.79998168889431442"/>
        </patternFill>
      </fill>
    </dxf>
    <dxf>
      <fill>
        <patternFill>
          <bgColor theme="0" tint="-0.14996795556505021"/>
        </patternFill>
      </fill>
    </dxf>
    <dxf>
      <font>
        <color rgb="FF00B050"/>
      </font>
      <fill>
        <patternFill>
          <bgColor rgb="FFCCFFCC"/>
        </patternFill>
      </fill>
    </dxf>
    <dxf>
      <font>
        <color rgb="FFFF0000"/>
      </font>
      <fill>
        <patternFill>
          <bgColor theme="9" tint="0.79998168889431442"/>
        </patternFill>
      </fill>
    </dxf>
    <dxf>
      <fill>
        <patternFill>
          <bgColor theme="0" tint="-0.14996795556505021"/>
        </patternFill>
      </fill>
    </dxf>
    <dxf>
      <fill>
        <patternFill>
          <bgColor theme="0" tint="-0.14996795556505021"/>
        </patternFill>
      </fill>
    </dxf>
    <dxf>
      <font>
        <color rgb="FF00B050"/>
      </font>
      <fill>
        <patternFill>
          <bgColor rgb="FFCCFFCC"/>
        </patternFill>
      </fill>
    </dxf>
    <dxf>
      <font>
        <color rgb="FFFF0000"/>
      </font>
      <fill>
        <patternFill>
          <bgColor theme="9"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ont>
        <color rgb="FF9C0006"/>
      </font>
      <fill>
        <patternFill>
          <bgColor rgb="FFFFC7CE"/>
        </patternFill>
      </fill>
    </dxf>
    <dxf>
      <fill>
        <patternFill>
          <bgColor theme="5" tint="0.79998168889431442"/>
        </patternFill>
      </fill>
    </dxf>
    <dxf>
      <font>
        <color theme="9" tint="-0.499984740745262"/>
      </font>
      <fill>
        <patternFill>
          <bgColor theme="9" tint="0.79998168889431442"/>
        </patternFill>
      </fill>
    </dxf>
    <dxf>
      <font>
        <color theme="9" tint="-0.499984740745262"/>
      </font>
      <fill>
        <patternFill>
          <bgColor theme="9" tint="0.79998168889431442"/>
        </patternFill>
      </fill>
    </dxf>
    <dxf>
      <font>
        <color theme="9" tint="-0.499984740745262"/>
      </font>
      <fill>
        <patternFill>
          <bgColor theme="9" tint="0.79998168889431442"/>
        </patternFill>
      </fill>
    </dxf>
    <dxf>
      <font>
        <color rgb="FF00B050"/>
      </font>
      <fill>
        <patternFill>
          <bgColor rgb="FFCCFFCC"/>
        </patternFill>
      </fill>
    </dxf>
    <dxf>
      <font>
        <color rgb="FFFF0000"/>
      </font>
      <fill>
        <patternFill>
          <bgColor theme="9" tint="0.79998168889431442"/>
        </patternFill>
      </fill>
    </dxf>
    <dxf>
      <font>
        <color rgb="FF00B050"/>
      </font>
      <fill>
        <patternFill>
          <bgColor rgb="FFCCFFCC"/>
        </patternFill>
      </fill>
    </dxf>
    <dxf>
      <font>
        <color rgb="FFFF0000"/>
      </font>
      <fill>
        <patternFill>
          <bgColor theme="9" tint="0.79998168889431442"/>
        </patternFill>
      </fill>
    </dxf>
    <dxf>
      <font>
        <color rgb="FF00B050"/>
      </font>
      <fill>
        <patternFill>
          <bgColor rgb="FFCCFFCC"/>
        </patternFill>
      </fill>
    </dxf>
    <dxf>
      <font>
        <color rgb="FFFF0000"/>
      </font>
      <fill>
        <patternFill>
          <bgColor theme="9" tint="0.79998168889431442"/>
        </patternFill>
      </fill>
    </dxf>
    <dxf>
      <font>
        <color rgb="FF00B050"/>
      </font>
      <fill>
        <patternFill>
          <bgColor rgb="FFCCFFCC"/>
        </patternFill>
      </fill>
    </dxf>
    <dxf>
      <font>
        <color rgb="FFFF0000"/>
      </font>
      <fill>
        <patternFill>
          <bgColor theme="9" tint="0.79998168889431442"/>
        </patternFill>
      </fill>
    </dxf>
    <dxf>
      <font>
        <color rgb="FF00B050"/>
      </font>
      <fill>
        <patternFill>
          <bgColor rgb="FFCCFFCC"/>
        </patternFill>
      </fill>
    </dxf>
    <dxf>
      <font>
        <color rgb="FFFF0000"/>
      </font>
      <fill>
        <patternFill>
          <bgColor theme="9" tint="0.79998168889431442"/>
        </patternFill>
      </fill>
    </dxf>
    <dxf>
      <font>
        <color rgb="FF00B050"/>
      </font>
      <fill>
        <patternFill>
          <bgColor rgb="FFCCFFCC"/>
        </patternFill>
      </fill>
    </dxf>
    <dxf>
      <font>
        <color rgb="FFFF0000"/>
      </font>
      <fill>
        <patternFill>
          <bgColor theme="9" tint="0.79998168889431442"/>
        </patternFill>
      </fill>
    </dxf>
  </dxfs>
  <tableStyles count="0" defaultTableStyle="TableStyleMedium2" defaultPivotStyle="PivotStyleLight16"/>
  <colors>
    <mruColors>
      <color rgb="FFFFCCFF"/>
      <color rgb="FFFFDB8E"/>
      <color rgb="FF98C561"/>
      <color rgb="FFCCCCCE"/>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619941</xdr:colOff>
      <xdr:row>16</xdr:row>
      <xdr:rowOff>74839</xdr:rowOff>
    </xdr:from>
    <xdr:to>
      <xdr:col>8</xdr:col>
      <xdr:colOff>519620</xdr:colOff>
      <xdr:row>111</xdr:row>
      <xdr:rowOff>57151</xdr:rowOff>
    </xdr:to>
    <xdr:sp macro="" textlink="">
      <xdr:nvSpPr>
        <xdr:cNvPr id="2" name="TextBox 2">
          <a:extLst>
            <a:ext uri="{FF2B5EF4-FFF2-40B4-BE49-F238E27FC236}">
              <a16:creationId xmlns:a16="http://schemas.microsoft.com/office/drawing/2014/main" id="{5E7D2FB4-B3A3-474F-980B-C72BA6D3B727}"/>
            </a:ext>
          </a:extLst>
        </xdr:cNvPr>
        <xdr:cNvSpPr txBox="1"/>
      </xdr:nvSpPr>
      <xdr:spPr>
        <a:xfrm>
          <a:off x="577079" y="2427514"/>
          <a:ext cx="8848416" cy="13345886"/>
        </a:xfrm>
        <a:prstGeom prst="rect">
          <a:avLst/>
        </a:prstGeom>
        <a:noFill/>
        <a:ln>
          <a:noFill/>
        </a:ln>
      </xdr:spPr>
      <xdr:txBody>
        <a:bodyPr lIns="27432" tIns="22860" rIns="0" bIns="0" rtlCol="0"/>
        <a:lstStyle/>
        <a:p>
          <a:pPr algn="l"/>
          <a:r>
            <a:rPr lang="en-US" sz="1100" b="1">
              <a:latin typeface="+mn-lt"/>
            </a:rPr>
            <a:t>Summary of the model:</a:t>
          </a:r>
          <a:endParaRPr lang="en-US" sz="1100"/>
        </a:p>
        <a:p>
          <a:pPr algn="l"/>
          <a:endParaRPr lang="en-US" sz="1000" b="1">
            <a:solidFill>
              <a:srgbClr val="000000"/>
            </a:solidFill>
            <a:latin typeface="+mn-lt"/>
          </a:endParaRPr>
        </a:p>
        <a:p>
          <a:pPr algn="l"/>
          <a:r>
            <a:rPr lang="en-US" sz="1000">
              <a:latin typeface="+mn-lt"/>
            </a:rPr>
            <a:t>This</a:t>
          </a:r>
          <a:r>
            <a:rPr lang="en-US" sz="1000" baseline="0">
              <a:latin typeface="+mn-lt"/>
            </a:rPr>
            <a:t> </a:t>
          </a:r>
          <a:r>
            <a:rPr lang="en-US" sz="1000" baseline="0">
              <a:latin typeface="+mn-lt"/>
              <a:ea typeface="+mn-ea"/>
              <a:cs typeface="+mn-cs"/>
            </a:rPr>
            <a:t>model </a:t>
          </a:r>
          <a:r>
            <a:rPr lang="en-GB" sz="1000" baseline="0">
              <a:latin typeface="+mn-lt"/>
              <a:ea typeface="+mn-ea"/>
              <a:cs typeface="+mn-cs"/>
            </a:rPr>
            <a:t>collates historical cost and cost driver information for residential retail.</a:t>
          </a:r>
        </a:p>
        <a:p>
          <a:pPr algn="l"/>
          <a:endParaRPr lang="en-US" sz="1000">
            <a:latin typeface="+mn-lt"/>
          </a:endParaRPr>
        </a:p>
        <a:p>
          <a:pPr algn="l"/>
          <a:r>
            <a:rPr lang="en-US" sz="1100" b="1">
              <a:latin typeface="+mn-lt"/>
            </a:rPr>
            <a:t>Quality assurance: </a:t>
          </a:r>
        </a:p>
        <a:p>
          <a:pPr algn="l"/>
          <a:endParaRPr lang="en-US" sz="1000">
            <a:latin typeface="+mn-lt"/>
          </a:endParaRPr>
        </a:p>
        <a:p>
          <a:pPr algn="l"/>
          <a:r>
            <a:rPr lang="en-US" sz="1000">
              <a:latin typeface="+mn-lt"/>
            </a:rPr>
            <a:t>The file has been reviewed internally and by our delivery partner.</a:t>
          </a:r>
        </a:p>
        <a:p>
          <a:pPr algn="l"/>
          <a:endParaRPr lang="en-US" sz="1000">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100" b="1">
              <a:effectLst/>
              <a:latin typeface="+mn-lt"/>
              <a:ea typeface="+mn-ea"/>
              <a:cs typeface="+mn-cs"/>
            </a:rPr>
            <a:t>Contents:</a:t>
          </a:r>
        </a:p>
        <a:p>
          <a:pPr marL="0" marR="0" lvl="0" indent="0" algn="l" defTabSz="914400" eaLnBrk="1" fontAlgn="auto" latinLnBrk="0" hangingPunct="1">
            <a:lnSpc>
              <a:spcPct val="100000"/>
            </a:lnSpc>
            <a:spcBef>
              <a:spcPts val="0"/>
            </a:spcBef>
            <a:spcAft>
              <a:spcPts val="0"/>
            </a:spcAft>
            <a:buClrTx/>
            <a:buSzTx/>
            <a:buFontTx/>
            <a:buNone/>
            <a:tabLst/>
            <a:defRPr/>
          </a:pPr>
          <a:endParaRPr lang="en-GB" sz="1000">
            <a:effectLst/>
          </a:endParaRPr>
        </a:p>
        <a:p>
          <a:pPr algn="l"/>
          <a:r>
            <a:rPr lang="en-US" sz="1000">
              <a:latin typeface="+mn-lt"/>
              <a:ea typeface="+mn-ea"/>
              <a:cs typeface="+mn-cs"/>
            </a:rPr>
            <a:t>Item dictionary: Provides bon codes, labels, units and calculation notes for the data in this dataset.</a:t>
          </a:r>
        </a:p>
        <a:p>
          <a:pPr algn="l"/>
          <a:endParaRPr lang="en-US" sz="1000">
            <a:latin typeface="+mn-lt"/>
            <a:ea typeface="+mn-ea"/>
            <a:cs typeface="+mn-cs"/>
          </a:endParaRPr>
        </a:p>
        <a:p>
          <a:pPr algn="l"/>
          <a:r>
            <a:rPr lang="en-GB" sz="1000">
              <a:latin typeface="+mn-lt"/>
              <a:ea typeface="+mn-ea"/>
              <a:cs typeface="+mn-cs"/>
            </a:rPr>
            <a:t>Inputs:</a:t>
          </a:r>
          <a:r>
            <a:rPr lang="en-GB" sz="1000" baseline="0">
              <a:latin typeface="+mn-lt"/>
              <a:ea typeface="+mn-ea"/>
              <a:cs typeface="+mn-cs"/>
            </a:rPr>
            <a:t> Raw historical and forecast data from Ofwat's database. </a:t>
          </a:r>
        </a:p>
        <a:p>
          <a:pPr algn="l"/>
          <a:endParaRPr lang="en-GB" sz="1000" baseline="0">
            <a:latin typeface="+mn-lt"/>
            <a:ea typeface="+mn-ea"/>
            <a:cs typeface="+mn-cs"/>
          </a:endParaRPr>
        </a:p>
        <a:p>
          <a:pPr algn="l"/>
          <a:r>
            <a:rPr lang="en-GB" sz="1000">
              <a:latin typeface="+mn-lt"/>
              <a:ea typeface="+mn-ea"/>
              <a:cs typeface="+mn-cs"/>
            </a:rPr>
            <a:t>External data:</a:t>
          </a:r>
          <a:r>
            <a:rPr lang="en-GB" sz="1000" baseline="0">
              <a:latin typeface="+mn-lt"/>
              <a:ea typeface="+mn-ea"/>
              <a:cs typeface="+mn-cs"/>
            </a:rPr>
            <a:t> Provides mapped data from external sources used in retail modelling suite, and revenue data and CPIH. Note that Equifax, migration, income score and council tax collection rate data may slightly differ from the series used at PR19 Final Determination due to the use of the updated mapping of Local Authorities to company boundaries (May 2022). We provide two variables for income score: (i) 'incomescore_unadjusted' using raw data from the 2015 release up to 2018-19 and data from the 2019 release from 2019-20 onwards, and (ii) 'incomescore_interpolated' which extrapolates 2015 and 2019 data for the years between 2016-17 and 2018-19.   </a:t>
          </a:r>
        </a:p>
        <a:p>
          <a:pPr algn="l"/>
          <a:endParaRPr lang="en-GB" sz="1000" b="0" i="0" u="none" strike="noStrike" baseline="0">
            <a:effectLst/>
            <a:latin typeface="+mn-lt"/>
            <a:ea typeface="+mn-ea"/>
            <a:cs typeface="+mn-cs"/>
          </a:endParaRPr>
        </a:p>
        <a:p>
          <a:pPr algn="l"/>
          <a:r>
            <a:rPr lang="en-GB" sz="1000" b="0" i="0" u="none" strike="noStrike">
              <a:effectLst/>
              <a:latin typeface="+mn-lt"/>
              <a:ea typeface="+mn-ea"/>
              <a:cs typeface="+mn-cs"/>
            </a:rPr>
            <a:t>Override</a:t>
          </a:r>
          <a:r>
            <a:rPr lang="en-GB" sz="1000" b="0" i="0" u="none" strike="noStrike" baseline="0">
              <a:effectLst/>
              <a:latin typeface="+mn-lt"/>
              <a:ea typeface="+mn-ea"/>
              <a:cs typeface="+mn-cs"/>
            </a:rPr>
            <a:t> sheets</a:t>
          </a:r>
          <a:r>
            <a:rPr lang="en-GB" sz="1000" b="0" i="0" u="none" strike="noStrike">
              <a:effectLst/>
              <a:latin typeface="+mn-lt"/>
              <a:ea typeface="+mn-ea"/>
              <a:cs typeface="+mn-cs"/>
            </a:rPr>
            <a:t>:</a:t>
          </a:r>
          <a:r>
            <a:rPr lang="en-GB" sz="1000" b="0" i="0" u="none" strike="noStrike" baseline="0">
              <a:effectLst/>
              <a:latin typeface="+mn-lt"/>
              <a:ea typeface="+mn-ea"/>
              <a:cs typeface="+mn-cs"/>
            </a:rPr>
            <a:t> Overrides the cyclical, PR19 and PR24 inputs data where required (eg mergers, PR14 blind year, random errors in data). Explanation sheets provide reasoning for overrides. After </a:t>
          </a:r>
          <a:r>
            <a:rPr lang="en-GB" sz="1000" b="0" i="0" u="none" strike="noStrike">
              <a:effectLst/>
              <a:latin typeface="+mn-lt"/>
              <a:ea typeface="+mn-ea"/>
              <a:cs typeface="+mn-cs"/>
            </a:rPr>
            <a:t>overrides</a:t>
          </a:r>
          <a:r>
            <a:rPr lang="en-GB" sz="1000" b="0" i="0" u="none" strike="noStrike" baseline="0">
              <a:effectLst/>
              <a:latin typeface="+mn-lt"/>
              <a:ea typeface="+mn-ea"/>
              <a:cs typeface="+mn-cs"/>
            </a:rPr>
            <a:t> sheets c</a:t>
          </a:r>
          <a:r>
            <a:rPr lang="en-GB" sz="1000" b="0" i="0" u="none" strike="noStrike">
              <a:effectLst/>
              <a:latin typeface="+mn-lt"/>
              <a:ea typeface="+mn-ea"/>
              <a:cs typeface="+mn-cs"/>
            </a:rPr>
            <a:t>ombines inputs sheet and overrides.</a:t>
          </a:r>
        </a:p>
        <a:p>
          <a:pPr algn="l"/>
          <a:endParaRPr lang="en-GB" sz="1000" b="0" i="0" u="none" strike="noStrike">
            <a:effectLst/>
            <a:latin typeface="+mn-lt"/>
            <a:ea typeface="+mn-ea"/>
            <a:cs typeface="+mn-cs"/>
          </a:endParaRPr>
        </a:p>
        <a:p>
          <a:pPr algn="l"/>
          <a:r>
            <a:rPr lang="en-GB" sz="1000" b="0" i="0" u="none" strike="noStrike">
              <a:effectLst/>
              <a:latin typeface="+mn-lt"/>
              <a:ea typeface="+mn-ea"/>
              <a:cs typeface="+mn-cs"/>
            </a:rPr>
            <a:t>Depreciation:</a:t>
          </a:r>
          <a:r>
            <a:rPr lang="en-GB" sz="1000" b="0" i="0" u="none" strike="noStrike" baseline="0">
              <a:effectLst/>
              <a:latin typeface="+mn-lt"/>
              <a:ea typeface="+mn-ea"/>
              <a:cs typeface="+mn-cs"/>
            </a:rPr>
            <a:t> </a:t>
          </a:r>
          <a:r>
            <a:rPr lang="en-GB" sz="1000" b="0" i="0" u="none" strike="noStrike">
              <a:effectLst/>
              <a:latin typeface="+mn-lt"/>
              <a:ea typeface="+mn-ea"/>
              <a:cs typeface="+mn-cs"/>
            </a:rPr>
            <a:t>Calculates depreciation data.         </a:t>
          </a:r>
        </a:p>
        <a:p>
          <a:pPr algn="l"/>
          <a:endParaRPr lang="en-GB" sz="1000" b="0" i="0" u="none" strike="noStrike">
            <a:effectLst/>
            <a:latin typeface="+mn-lt"/>
            <a:ea typeface="+mn-ea"/>
            <a:cs typeface="+mn-cs"/>
          </a:endParaRPr>
        </a:p>
        <a:p>
          <a:pPr algn="l"/>
          <a:r>
            <a:rPr lang="en-GB" sz="1000" b="0" i="0" u="none" strike="noStrike">
              <a:effectLst/>
              <a:latin typeface="+mn-lt"/>
              <a:ea typeface="+mn-ea"/>
              <a:cs typeface="+mn-cs"/>
            </a:rPr>
            <a:t>Recharges:</a:t>
          </a:r>
          <a:r>
            <a:rPr lang="en-GB" sz="1000" b="0" i="0" u="none" strike="noStrike" baseline="0">
              <a:effectLst/>
              <a:latin typeface="+mn-lt"/>
              <a:ea typeface="+mn-ea"/>
              <a:cs typeface="+mn-cs"/>
            </a:rPr>
            <a:t> </a:t>
          </a:r>
          <a:r>
            <a:rPr lang="en-GB" sz="1000" b="0" i="0" u="none" strike="noStrike">
              <a:effectLst/>
              <a:latin typeface="+mn-lt"/>
              <a:ea typeface="+mn-ea"/>
              <a:cs typeface="+mn-cs"/>
            </a:rPr>
            <a:t>Calculates net recharges (costs minus income). </a:t>
          </a:r>
        </a:p>
        <a:p>
          <a:pPr algn="l"/>
          <a:endParaRPr lang="en-GB" sz="1100" b="1" i="0" u="none" strike="noStrike">
            <a:effectLst/>
            <a:latin typeface="+mn-lt"/>
            <a:ea typeface="+mn-ea"/>
            <a:cs typeface="+mn-cs"/>
          </a:endParaRPr>
        </a:p>
        <a:p>
          <a:pPr algn="l"/>
          <a:r>
            <a:rPr lang="en-GB" sz="1000" b="0" i="0" u="none" strike="noStrike" baseline="0">
              <a:effectLst/>
              <a:latin typeface="+mn-lt"/>
              <a:ea typeface="+mn-ea"/>
              <a:cs typeface="+mn-cs"/>
            </a:rPr>
            <a:t>Stata datasheet (nominal): Collates the data and calculates the dependent and independent variables required for modelling. This is the master dataset to be used in Stata, costs in nominal terms.      </a:t>
          </a:r>
        </a:p>
        <a:p>
          <a:pPr algn="l"/>
          <a:r>
            <a:rPr lang="en-GB" sz="1000" b="0" i="0" u="none" strike="noStrike" baseline="0">
              <a:effectLst/>
              <a:latin typeface="+mn-lt"/>
              <a:ea typeface="+mn-ea"/>
              <a:cs typeface="+mn-cs"/>
            </a:rPr>
            <a:t>       </a:t>
          </a:r>
        </a:p>
        <a:p>
          <a:pPr algn="l"/>
          <a:r>
            <a:rPr lang="en-GB" sz="1000" b="0" i="0" u="none" strike="noStrike" baseline="0">
              <a:effectLst/>
              <a:latin typeface="+mn-lt"/>
              <a:ea typeface="+mn-ea"/>
              <a:cs typeface="+mn-cs"/>
            </a:rPr>
            <a:t>Stata dataset (real): Transforms data into real prices (2022-23 CPIH price base).             </a:t>
          </a:r>
        </a:p>
        <a:p>
          <a:pPr algn="l"/>
          <a:r>
            <a:rPr lang="en-GB" sz="1000" b="0" i="0" u="none" strike="noStrike" baseline="0">
              <a:effectLst/>
              <a:latin typeface="+mn-lt"/>
              <a:ea typeface="+mn-ea"/>
              <a:cs typeface="+mn-cs"/>
            </a:rPr>
            <a:t>Note: To facilitate use/testing of latest data, we have decided to use SWB between 2013-14 and 2015-16 instead of SWT and BWH. This is reflected in the 'nom statafile' and 'real statafile' sheets and in the Stata do file. </a:t>
          </a:r>
          <a:r>
            <a:rPr lang="en-US" sz="1000">
              <a:latin typeface="+mn-lt"/>
            </a:rPr>
            <a:t>  </a:t>
          </a:r>
        </a:p>
        <a:p>
          <a:pPr algn="l"/>
          <a:endParaRPr lang="en-US" sz="1000">
            <a:latin typeface="+mn-lt"/>
          </a:endParaRPr>
        </a:p>
        <a:p>
          <a:pPr algn="l"/>
          <a:r>
            <a:rPr lang="en-US" sz="1000">
              <a:latin typeface="+mn-lt"/>
            </a:rPr>
            <a:t>Interface (nominal):</a:t>
          </a:r>
          <a:r>
            <a:rPr lang="en-US" sz="1000" baseline="0">
              <a:latin typeface="+mn-lt"/>
            </a:rPr>
            <a:t> Collates nominal costs and cost drivers used in retail modelling.</a:t>
          </a:r>
        </a:p>
        <a:p>
          <a:pPr algn="l"/>
          <a:endParaRPr lang="en-US" sz="1000" baseline="0">
            <a:latin typeface="+mn-lt"/>
          </a:endParaRPr>
        </a:p>
        <a:p>
          <a:pPr algn="l"/>
          <a:r>
            <a:rPr lang="en-US" sz="1000" baseline="0">
              <a:latin typeface="+mn-lt"/>
            </a:rPr>
            <a:t>Interface (real): Collates real costs and cost drivers used as inputs in feeder model 2 and 3.</a:t>
          </a:r>
          <a:endParaRPr lang="en-US" sz="1000">
            <a:latin typeface="+mn-lt"/>
          </a:endParaRPr>
        </a:p>
        <a:p>
          <a:pPr algn="l"/>
          <a:endParaRPr lang="en-US" sz="1000" b="1">
            <a:solidFill>
              <a:srgbClr val="000000"/>
            </a:solidFill>
            <a:latin typeface="+mn-lt"/>
          </a:endParaRPr>
        </a:p>
      </xdr:txBody>
    </xdr:sp>
    <xdr:clientData/>
  </xdr:twoCellAnchor>
  <xdr:twoCellAnchor editAs="oneCell">
    <xdr:from>
      <xdr:col>6</xdr:col>
      <xdr:colOff>238125</xdr:colOff>
      <xdr:row>1</xdr:row>
      <xdr:rowOff>9524</xdr:rowOff>
    </xdr:from>
    <xdr:to>
      <xdr:col>9</xdr:col>
      <xdr:colOff>343347</xdr:colOff>
      <xdr:row>5</xdr:row>
      <xdr:rowOff>83883</xdr:rowOff>
    </xdr:to>
    <xdr:pic>
      <xdr:nvPicPr>
        <xdr:cNvPr id="3" name="Picture 2">
          <a:extLst>
            <a:ext uri="{FF2B5EF4-FFF2-40B4-BE49-F238E27FC236}">
              <a16:creationId xmlns:a16="http://schemas.microsoft.com/office/drawing/2014/main" id="{D147268E-C370-4577-A4C8-9D6ACB0CF378}"/>
            </a:ext>
          </a:extLst>
        </xdr:cNvPr>
        <xdr:cNvPicPr>
          <a:picLocks noChangeAspect="1"/>
        </xdr:cNvPicPr>
      </xdr:nvPicPr>
      <xdr:blipFill>
        <a:blip xmlns:r="http://schemas.openxmlformats.org/officeDocument/2006/relationships" r:embed="rId1"/>
        <a:stretch>
          <a:fillRect/>
        </a:stretch>
      </xdr:blipFill>
      <xdr:spPr>
        <a:xfrm>
          <a:off x="7924800" y="400049"/>
          <a:ext cx="1934023" cy="87922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442481</xdr:colOff>
      <xdr:row>13</xdr:row>
      <xdr:rowOff>1732</xdr:rowOff>
    </xdr:from>
    <xdr:to>
      <xdr:col>7</xdr:col>
      <xdr:colOff>857250</xdr:colOff>
      <xdr:row>13</xdr:row>
      <xdr:rowOff>4329</xdr:rowOff>
    </xdr:to>
    <xdr:cxnSp macro="">
      <xdr:nvCxnSpPr>
        <xdr:cNvPr id="3" name="Straight Arrow Connector 2">
          <a:extLst>
            <a:ext uri="{FF2B5EF4-FFF2-40B4-BE49-F238E27FC236}">
              <a16:creationId xmlns:a16="http://schemas.microsoft.com/office/drawing/2014/main" id="{679131E4-FF8F-4AA9-8F49-97BEA345317C}"/>
            </a:ext>
          </a:extLst>
        </xdr:cNvPr>
        <xdr:cNvCxnSpPr>
          <a:cxnSpLocks/>
        </xdr:cNvCxnSpPr>
      </xdr:nvCxnSpPr>
      <xdr:spPr>
        <a:xfrm>
          <a:off x="1429617" y="2352676"/>
          <a:ext cx="414769" cy="259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1751736</xdr:colOff>
      <xdr:row>12</xdr:row>
      <xdr:rowOff>157595</xdr:rowOff>
    </xdr:from>
    <xdr:to>
      <xdr:col>14</xdr:col>
      <xdr:colOff>10391</xdr:colOff>
      <xdr:row>12</xdr:row>
      <xdr:rowOff>159327</xdr:rowOff>
    </xdr:to>
    <xdr:cxnSp macro="">
      <xdr:nvCxnSpPr>
        <xdr:cNvPr id="8" name="Straight Arrow Connector 7">
          <a:extLst>
            <a:ext uri="{FF2B5EF4-FFF2-40B4-BE49-F238E27FC236}">
              <a16:creationId xmlns:a16="http://schemas.microsoft.com/office/drawing/2014/main" id="{F8C1BFD5-E098-4ECA-B78B-E3926B2E1E9A}"/>
            </a:ext>
          </a:extLst>
        </xdr:cNvPr>
        <xdr:cNvCxnSpPr>
          <a:cxnSpLocks/>
        </xdr:cNvCxnSpPr>
      </xdr:nvCxnSpPr>
      <xdr:spPr>
        <a:xfrm flipV="1">
          <a:off x="5304561" y="2367395"/>
          <a:ext cx="658955" cy="17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51954</xdr:colOff>
      <xdr:row>10</xdr:row>
      <xdr:rowOff>25977</xdr:rowOff>
    </xdr:from>
    <xdr:to>
      <xdr:col>7</xdr:col>
      <xdr:colOff>422563</xdr:colOff>
      <xdr:row>16</xdr:row>
      <xdr:rowOff>45893</xdr:rowOff>
    </xdr:to>
    <xdr:sp macro="" textlink="">
      <xdr:nvSpPr>
        <xdr:cNvPr id="9" name="Rectangle 8">
          <a:extLst>
            <a:ext uri="{FF2B5EF4-FFF2-40B4-BE49-F238E27FC236}">
              <a16:creationId xmlns:a16="http://schemas.microsoft.com/office/drawing/2014/main" id="{A30B793E-2A73-43DB-A062-031DDFBEBB70}"/>
            </a:ext>
          </a:extLst>
        </xdr:cNvPr>
        <xdr:cNvSpPr/>
      </xdr:nvSpPr>
      <xdr:spPr>
        <a:xfrm>
          <a:off x="147204" y="1896341"/>
          <a:ext cx="1262495" cy="981075"/>
        </a:xfrm>
        <a:prstGeom prst="rect">
          <a:avLst/>
        </a:prstGeom>
        <a:solidFill>
          <a:srgbClr val="4472C4"/>
        </a:solidFill>
        <a:ln w="12700" cap="flat" cmpd="sng" algn="ctr">
          <a:solidFill>
            <a:srgbClr val="4472C4">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 lastClr="FFFFFF"/>
              </a:solidFill>
              <a:effectLst/>
              <a:uLnTx/>
              <a:uFillTx/>
              <a:latin typeface="Calibri" panose="020F0502020204030204"/>
              <a:ea typeface="+mn-ea"/>
              <a:cs typeface="+mn-cs"/>
            </a:rPr>
            <a:t>Inputs company outturn and forecast cost data and cost drivers</a:t>
          </a:r>
        </a:p>
      </xdr:txBody>
    </xdr:sp>
    <xdr:clientData/>
  </xdr:twoCellAnchor>
  <xdr:twoCellAnchor>
    <xdr:from>
      <xdr:col>7</xdr:col>
      <xdr:colOff>858115</xdr:colOff>
      <xdr:row>10</xdr:row>
      <xdr:rowOff>31173</xdr:rowOff>
    </xdr:from>
    <xdr:to>
      <xdr:col>9</xdr:col>
      <xdr:colOff>7791</xdr:colOff>
      <xdr:row>16</xdr:row>
      <xdr:rowOff>51089</xdr:rowOff>
    </xdr:to>
    <xdr:sp macro="" textlink="">
      <xdr:nvSpPr>
        <xdr:cNvPr id="10" name="Rectangle 9">
          <a:extLst>
            <a:ext uri="{FF2B5EF4-FFF2-40B4-BE49-F238E27FC236}">
              <a16:creationId xmlns:a16="http://schemas.microsoft.com/office/drawing/2014/main" id="{09AF323D-C24C-435D-BADE-DC0B46DC2E71}"/>
            </a:ext>
          </a:extLst>
        </xdr:cNvPr>
        <xdr:cNvSpPr/>
      </xdr:nvSpPr>
      <xdr:spPr>
        <a:xfrm>
          <a:off x="1845251" y="1901537"/>
          <a:ext cx="1262495" cy="981075"/>
        </a:xfrm>
        <a:prstGeom prst="rect">
          <a:avLst/>
        </a:prstGeom>
        <a:solidFill>
          <a:srgbClr val="4472C4"/>
        </a:solidFill>
        <a:ln w="12700" cap="flat" cmpd="sng" algn="ctr">
          <a:solidFill>
            <a:srgbClr val="4472C4">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 lastClr="FFFFFF"/>
              </a:solidFill>
              <a:effectLst/>
              <a:uLnTx/>
              <a:uFillTx/>
              <a:latin typeface="Calibri" panose="020F0502020204030204"/>
              <a:ea typeface="+mn-ea"/>
              <a:cs typeface="+mn-cs"/>
            </a:rPr>
            <a:t>Input data overrides</a:t>
          </a:r>
        </a:p>
      </xdr:txBody>
    </xdr:sp>
    <xdr:clientData/>
  </xdr:twoCellAnchor>
  <xdr:twoCellAnchor>
    <xdr:from>
      <xdr:col>10</xdr:col>
      <xdr:colOff>131617</xdr:colOff>
      <xdr:row>10</xdr:row>
      <xdr:rowOff>40697</xdr:rowOff>
    </xdr:from>
    <xdr:to>
      <xdr:col>11</xdr:col>
      <xdr:colOff>1233919</xdr:colOff>
      <xdr:row>16</xdr:row>
      <xdr:rowOff>60613</xdr:rowOff>
    </xdr:to>
    <xdr:sp macro="" textlink="">
      <xdr:nvSpPr>
        <xdr:cNvPr id="11" name="Rectangle 10">
          <a:extLst>
            <a:ext uri="{FF2B5EF4-FFF2-40B4-BE49-F238E27FC236}">
              <a16:creationId xmlns:a16="http://schemas.microsoft.com/office/drawing/2014/main" id="{4FDAD033-FCE3-4A34-9076-19915F2F1A8C}"/>
            </a:ext>
          </a:extLst>
        </xdr:cNvPr>
        <xdr:cNvSpPr/>
      </xdr:nvSpPr>
      <xdr:spPr>
        <a:xfrm>
          <a:off x="3517322" y="1911061"/>
          <a:ext cx="1262495" cy="981075"/>
        </a:xfrm>
        <a:prstGeom prst="rect">
          <a:avLst/>
        </a:prstGeom>
        <a:solidFill>
          <a:srgbClr val="4472C4"/>
        </a:solidFill>
        <a:ln w="12700" cap="flat" cmpd="sng" algn="ctr">
          <a:solidFill>
            <a:srgbClr val="4472C4">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 lastClr="FFFFFF"/>
              </a:solidFill>
              <a:effectLst/>
              <a:uLnTx/>
              <a:uFillTx/>
              <a:latin typeface="Calibri" panose="020F0502020204030204"/>
              <a:ea typeface="+mn-ea"/>
              <a:cs typeface="+mn-cs"/>
            </a:rPr>
            <a:t>Calculations for depreciation and recharges</a:t>
          </a:r>
        </a:p>
      </xdr:txBody>
    </xdr:sp>
    <xdr:clientData/>
  </xdr:twoCellAnchor>
  <xdr:twoCellAnchor>
    <xdr:from>
      <xdr:col>9</xdr:col>
      <xdr:colOff>14720</xdr:colOff>
      <xdr:row>12</xdr:row>
      <xdr:rowOff>158462</xdr:rowOff>
    </xdr:from>
    <xdr:to>
      <xdr:col>10</xdr:col>
      <xdr:colOff>143739</xdr:colOff>
      <xdr:row>13</xdr:row>
      <xdr:rowOff>865</xdr:rowOff>
    </xdr:to>
    <xdr:cxnSp macro="">
      <xdr:nvCxnSpPr>
        <xdr:cNvPr id="13" name="Straight Arrow Connector 12">
          <a:extLst>
            <a:ext uri="{FF2B5EF4-FFF2-40B4-BE49-F238E27FC236}">
              <a16:creationId xmlns:a16="http://schemas.microsoft.com/office/drawing/2014/main" id="{097B3AC7-E295-44DC-BADE-0765FC6128F7}"/>
            </a:ext>
          </a:extLst>
        </xdr:cNvPr>
        <xdr:cNvCxnSpPr>
          <a:cxnSpLocks/>
        </xdr:cNvCxnSpPr>
      </xdr:nvCxnSpPr>
      <xdr:spPr>
        <a:xfrm>
          <a:off x="3114675" y="2349212"/>
          <a:ext cx="414769" cy="259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1647824</xdr:colOff>
      <xdr:row>10</xdr:row>
      <xdr:rowOff>45892</xdr:rowOff>
    </xdr:from>
    <xdr:to>
      <xdr:col>15</xdr:col>
      <xdr:colOff>351558</xdr:colOff>
      <xdr:row>16</xdr:row>
      <xdr:rowOff>65808</xdr:rowOff>
    </xdr:to>
    <xdr:sp macro="" textlink="">
      <xdr:nvSpPr>
        <xdr:cNvPr id="14" name="Rectangle 13">
          <a:extLst>
            <a:ext uri="{FF2B5EF4-FFF2-40B4-BE49-F238E27FC236}">
              <a16:creationId xmlns:a16="http://schemas.microsoft.com/office/drawing/2014/main" id="{B168CECA-3690-40AA-8CA6-06B834CAB313}"/>
            </a:ext>
          </a:extLst>
        </xdr:cNvPr>
        <xdr:cNvSpPr/>
      </xdr:nvSpPr>
      <xdr:spPr>
        <a:xfrm>
          <a:off x="5193722" y="1916256"/>
          <a:ext cx="1262495" cy="981075"/>
        </a:xfrm>
        <a:prstGeom prst="rect">
          <a:avLst/>
        </a:prstGeom>
        <a:solidFill>
          <a:srgbClr val="4472C4"/>
        </a:solidFill>
        <a:ln w="12700" cap="flat" cmpd="sng" algn="ctr">
          <a:solidFill>
            <a:srgbClr val="4472C4">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 lastClr="FFFFFF"/>
              </a:solidFill>
              <a:effectLst/>
              <a:uLnTx/>
              <a:uFillTx/>
              <a:latin typeface="Calibri" panose="020F0502020204030204"/>
              <a:ea typeface="+mn-ea"/>
              <a:cs typeface="+mn-cs"/>
            </a:rPr>
            <a:t>Stata dataset for do file</a:t>
          </a:r>
        </a:p>
      </xdr:txBody>
    </xdr:sp>
    <xdr:clientData/>
  </xdr:twoCellAnchor>
  <xdr:twoCellAnchor>
    <xdr:from>
      <xdr:col>11</xdr:col>
      <xdr:colOff>1236519</xdr:colOff>
      <xdr:row>13</xdr:row>
      <xdr:rowOff>3464</xdr:rowOff>
    </xdr:from>
    <xdr:to>
      <xdr:col>11</xdr:col>
      <xdr:colOff>1651288</xdr:colOff>
      <xdr:row>13</xdr:row>
      <xdr:rowOff>6061</xdr:rowOff>
    </xdr:to>
    <xdr:cxnSp macro="">
      <xdr:nvCxnSpPr>
        <xdr:cNvPr id="15" name="Straight Arrow Connector 14">
          <a:extLst>
            <a:ext uri="{FF2B5EF4-FFF2-40B4-BE49-F238E27FC236}">
              <a16:creationId xmlns:a16="http://schemas.microsoft.com/office/drawing/2014/main" id="{0EB72FAF-3C46-42CC-AF7B-B42A15D8EE5A}"/>
            </a:ext>
          </a:extLst>
        </xdr:cNvPr>
        <xdr:cNvCxnSpPr>
          <a:cxnSpLocks/>
        </xdr:cNvCxnSpPr>
      </xdr:nvCxnSpPr>
      <xdr:spPr>
        <a:xfrm>
          <a:off x="4782417" y="2354408"/>
          <a:ext cx="414769" cy="259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315192</xdr:colOff>
      <xdr:row>13</xdr:row>
      <xdr:rowOff>8659</xdr:rowOff>
    </xdr:from>
    <xdr:to>
      <xdr:col>15</xdr:col>
      <xdr:colOff>729961</xdr:colOff>
      <xdr:row>13</xdr:row>
      <xdr:rowOff>11256</xdr:rowOff>
    </xdr:to>
    <xdr:cxnSp macro="">
      <xdr:nvCxnSpPr>
        <xdr:cNvPr id="16" name="Straight Arrow Connector 15">
          <a:extLst>
            <a:ext uri="{FF2B5EF4-FFF2-40B4-BE49-F238E27FC236}">
              <a16:creationId xmlns:a16="http://schemas.microsoft.com/office/drawing/2014/main" id="{49980FB2-6963-4117-B278-FDA96C84E1F1}"/>
            </a:ext>
          </a:extLst>
        </xdr:cNvPr>
        <xdr:cNvCxnSpPr>
          <a:cxnSpLocks/>
        </xdr:cNvCxnSpPr>
      </xdr:nvCxnSpPr>
      <xdr:spPr>
        <a:xfrm>
          <a:off x="6419851" y="2359603"/>
          <a:ext cx="414769" cy="259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739486</xdr:colOff>
      <xdr:row>10</xdr:row>
      <xdr:rowOff>38099</xdr:rowOff>
    </xdr:from>
    <xdr:to>
      <xdr:col>16</xdr:col>
      <xdr:colOff>802696</xdr:colOff>
      <xdr:row>16</xdr:row>
      <xdr:rowOff>58015</xdr:rowOff>
    </xdr:to>
    <xdr:sp macro="" textlink="">
      <xdr:nvSpPr>
        <xdr:cNvPr id="17" name="Rectangle 16">
          <a:extLst>
            <a:ext uri="{FF2B5EF4-FFF2-40B4-BE49-F238E27FC236}">
              <a16:creationId xmlns:a16="http://schemas.microsoft.com/office/drawing/2014/main" id="{CB1359AD-1550-4B4B-A951-CEC87CBF6494}"/>
            </a:ext>
          </a:extLst>
        </xdr:cNvPr>
        <xdr:cNvSpPr/>
      </xdr:nvSpPr>
      <xdr:spPr>
        <a:xfrm>
          <a:off x="6844145" y="1908463"/>
          <a:ext cx="1262495" cy="981075"/>
        </a:xfrm>
        <a:prstGeom prst="rect">
          <a:avLst/>
        </a:prstGeom>
        <a:solidFill>
          <a:srgbClr val="4472C4"/>
        </a:solidFill>
        <a:ln w="12700" cap="flat" cmpd="sng" algn="ctr">
          <a:solidFill>
            <a:srgbClr val="4472C4">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 lastClr="FFFFFF"/>
              </a:solidFill>
              <a:effectLst/>
              <a:uLnTx/>
              <a:uFillTx/>
              <a:latin typeface="+mn-lt"/>
              <a:ea typeface="+mn-ea"/>
              <a:cs typeface="+mn-cs"/>
            </a:rPr>
            <a:t>Outputs aggregated level costs and cost drivers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5879</xdr:colOff>
      <xdr:row>326</xdr:row>
      <xdr:rowOff>11760</xdr:rowOff>
    </xdr:from>
    <xdr:to>
      <xdr:col>14</xdr:col>
      <xdr:colOff>0</xdr:colOff>
      <xdr:row>329</xdr:row>
      <xdr:rowOff>58796</xdr:rowOff>
    </xdr:to>
    <xdr:sp macro="" textlink="">
      <xdr:nvSpPr>
        <xdr:cNvPr id="2" name="Text Box 1">
          <a:extLst>
            <a:ext uri="{FF2B5EF4-FFF2-40B4-BE49-F238E27FC236}">
              <a16:creationId xmlns:a16="http://schemas.microsoft.com/office/drawing/2014/main" id="{45D948EC-1B4F-49C0-B4E2-E972042B677E}"/>
            </a:ext>
          </a:extLst>
        </xdr:cNvPr>
        <xdr:cNvSpPr txBox="1">
          <a:spLocks noChangeArrowheads="1"/>
        </xdr:cNvSpPr>
      </xdr:nvSpPr>
      <xdr:spPr bwMode="auto">
        <a:xfrm>
          <a:off x="7258486" y="36397260"/>
          <a:ext cx="8097175" cy="557305"/>
        </a:xfrm>
        <a:prstGeom prst="rect">
          <a:avLst/>
        </a:prstGeom>
        <a:solidFill>
          <a:srgbClr val="FFFFFF"/>
        </a:solidFill>
        <a:ln w="9525">
          <a:solidFill>
            <a:srgbClr val="000000"/>
          </a:solidFill>
          <a:miter lim="800000"/>
          <a:headEnd/>
          <a:tailEnd/>
        </a:ln>
      </xdr:spPr>
      <xdr:txBody>
        <a:bodyPr vertOverflow="clip" wrap="square" lIns="45720" tIns="36576" rIns="0" bIns="0" anchor="t" upright="1"/>
        <a:lstStyle/>
        <a:p>
          <a:pPr algn="l" rtl="0">
            <a:defRPr sz="1000"/>
          </a:pPr>
          <a:r>
            <a:rPr lang="en-GB" sz="1100" b="0" i="0" u="none" strike="noStrike" baseline="0">
              <a:solidFill>
                <a:srgbClr val="000000"/>
              </a:solidFill>
              <a:latin typeface="Arial"/>
              <a:cs typeface="Arial"/>
            </a:rPr>
            <a:t>These weights are used where we have data points for SWB but not for BWH and SWT. We need data points for the unmerged companies (BWH and SWT) for 2013-14 to 2015-16 as these are included in our econometric modelling.</a:t>
          </a:r>
        </a:p>
      </xdr:txBody>
    </xdr:sp>
    <xdr:clientData/>
  </xdr:twoCellAnchor>
  <xdr:twoCellAnchor>
    <xdr:from>
      <xdr:col>0</xdr:col>
      <xdr:colOff>0</xdr:colOff>
      <xdr:row>2</xdr:row>
      <xdr:rowOff>81644</xdr:rowOff>
    </xdr:from>
    <xdr:to>
      <xdr:col>2</xdr:col>
      <xdr:colOff>197302</xdr:colOff>
      <xdr:row>2</xdr:row>
      <xdr:rowOff>945698</xdr:rowOff>
    </xdr:to>
    <xdr:sp macro="" textlink="">
      <xdr:nvSpPr>
        <xdr:cNvPr id="3" name="TextBox 2">
          <a:extLst>
            <a:ext uri="{FF2B5EF4-FFF2-40B4-BE49-F238E27FC236}">
              <a16:creationId xmlns:a16="http://schemas.microsoft.com/office/drawing/2014/main" id="{469D8828-D709-4B62-9549-17B67BA43299}"/>
            </a:ext>
          </a:extLst>
        </xdr:cNvPr>
        <xdr:cNvSpPr txBox="1"/>
      </xdr:nvSpPr>
      <xdr:spPr>
        <a:xfrm>
          <a:off x="0" y="285751"/>
          <a:ext cx="1503588" cy="864054"/>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Note there is a manual calculation for SWT and BWH between 2013-14 and 2015-16,</a:t>
          </a:r>
          <a:r>
            <a:rPr lang="en-GB" sz="1100" baseline="0"/>
            <a:t> and for SBB for the entire period.</a:t>
          </a:r>
          <a:endParaRPr lang="en-GB" sz="1100"/>
        </a:p>
      </xdr:txBody>
    </xdr:sp>
    <xdr:clientData/>
  </xdr:twoCellAnchor>
  <xdr:twoCellAnchor>
    <xdr:from>
      <xdr:col>22</xdr:col>
      <xdr:colOff>710065</xdr:colOff>
      <xdr:row>4</xdr:row>
      <xdr:rowOff>174624</xdr:rowOff>
    </xdr:from>
    <xdr:to>
      <xdr:col>33</xdr:col>
      <xdr:colOff>546780</xdr:colOff>
      <xdr:row>41</xdr:row>
      <xdr:rowOff>165780</xdr:rowOff>
    </xdr:to>
    <xdr:sp macro="" textlink="">
      <xdr:nvSpPr>
        <xdr:cNvPr id="4" name="TextBox 3">
          <a:extLst>
            <a:ext uri="{FF2B5EF4-FFF2-40B4-BE49-F238E27FC236}">
              <a16:creationId xmlns:a16="http://schemas.microsoft.com/office/drawing/2014/main" id="{0A51D993-80D3-46FB-AD5E-1566E1404504}"/>
            </a:ext>
          </a:extLst>
        </xdr:cNvPr>
        <xdr:cNvSpPr txBox="1"/>
      </xdr:nvSpPr>
      <xdr:spPr>
        <a:xfrm>
          <a:off x="23093815" y="2095499"/>
          <a:ext cx="7885340" cy="64840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latin typeface="Arial" panose="020B0604020202020204" pitchFamily="34" charset="0"/>
              <a:cs typeface="Arial" panose="020B0604020202020204" pitchFamily="34" charset="0"/>
            </a:rPr>
            <a:t>Depreciation calculation explained</a:t>
          </a:r>
        </a:p>
        <a:p>
          <a:endParaRPr lang="en-GB" sz="1100" b="1">
            <a:latin typeface="Arial" panose="020B0604020202020204" pitchFamily="34" charset="0"/>
            <a:cs typeface="Arial" panose="020B0604020202020204" pitchFamily="34" charset="0"/>
          </a:endParaRPr>
        </a:p>
        <a:p>
          <a:r>
            <a:rPr lang="en-GB" sz="1100" b="0">
              <a:latin typeface="Arial" panose="020B0604020202020204" pitchFamily="34" charset="0"/>
              <a:cs typeface="Arial" panose="020B0604020202020204" pitchFamily="34" charset="0"/>
            </a:rPr>
            <a:t>2013-14 to 2016-17 = BM4291EX + BM4291AQB + BM4291AQ (sourced</a:t>
          </a:r>
          <a:r>
            <a:rPr lang="en-GB" sz="1100" b="0" baseline="0">
              <a:latin typeface="Arial" panose="020B0604020202020204" pitchFamily="34" charset="0"/>
              <a:cs typeface="Arial" panose="020B0604020202020204" pitchFamily="34" charset="0"/>
            </a:rPr>
            <a:t> from PR19 Business Plan Data Tables)</a:t>
          </a:r>
        </a:p>
        <a:p>
          <a:r>
            <a:rPr lang="en-GB" sz="1100" b="0" baseline="0">
              <a:latin typeface="Arial" panose="020B0604020202020204" pitchFamily="34" charset="0"/>
              <a:cs typeface="Arial" panose="020B0604020202020204" pitchFamily="34" charset="0"/>
            </a:rPr>
            <a:t>2017-18 to 2019-20 = BM4290 + BM9027 (sourced from Annual Performance Reports)</a:t>
          </a:r>
        </a:p>
        <a:p>
          <a:r>
            <a:rPr lang="en-GB" sz="1100" b="0" baseline="0">
              <a:latin typeface="Arial" panose="020B0604020202020204" pitchFamily="34" charset="0"/>
              <a:cs typeface="Arial" panose="020B0604020202020204" pitchFamily="34" charset="0"/>
            </a:rPr>
            <a:t>2020-21 onwards = B0028DEXH + B0029DAXH + B0030AEXH + B0031AAXH (sourced from Annual Performance Reports)</a:t>
          </a:r>
        </a:p>
        <a:p>
          <a:endParaRPr lang="en-GB" sz="1100" b="0" baseline="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baseline="0">
              <a:latin typeface="Arial" panose="020B0604020202020204" pitchFamily="34" charset="0"/>
              <a:cs typeface="Arial" panose="020B0604020202020204" pitchFamily="34" charset="0"/>
            </a:rPr>
            <a:t>For the period 2013-14 to 2016-17</a:t>
          </a:r>
          <a:r>
            <a:rPr lang="en-GB" sz="1100" b="0" baseline="0">
              <a:latin typeface="Arial" panose="020B0604020202020204" pitchFamily="34" charset="0"/>
              <a:cs typeface="Arial" panose="020B0604020202020204" pitchFamily="34" charset="0"/>
            </a:rPr>
            <a:t>, we source depreciation data from Business Plan Data Tables (BPDTs). At the PR19 Initial Assessment of Plans and fast track Draft Determination stages we sourced these years from Annual Performance Reports (APRs), but APR data was reported on an inconsistent </a:t>
          </a:r>
          <a:r>
            <a:rPr lang="en-GB" sz="1100" b="0" baseline="0">
              <a:solidFill>
                <a:schemeClr val="dk1"/>
              </a:solidFill>
              <a:latin typeface="Arial" panose="020B0604020202020204" pitchFamily="34" charset="0"/>
              <a:ea typeface="+mn-ea"/>
              <a:cs typeface="Arial" panose="020B0604020202020204" pitchFamily="34" charset="0"/>
            </a:rPr>
            <a:t>accounting basis (current cost depreciation prior to 2015-16 and historic cost depreciation afterwards). We therefore use BPDT data as this is reported on a consistent basis with APR data post 2015-16 (historic cost depreciation).</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baseline="0">
              <a:solidFill>
                <a:schemeClr val="dk1"/>
              </a:solidFill>
              <a:latin typeface="Arial" panose="020B0604020202020204" pitchFamily="34" charset="0"/>
              <a:ea typeface="+mn-ea"/>
              <a:cs typeface="Arial" panose="020B0604020202020204" pitchFamily="34" charset="0"/>
            </a:rPr>
            <a:t>For the period 2017-18 onwards</a:t>
          </a:r>
          <a:r>
            <a:rPr lang="en-GB" sz="1100" b="0" baseline="0">
              <a:solidFill>
                <a:schemeClr val="dk1"/>
              </a:solidFill>
              <a:latin typeface="Arial" panose="020B0604020202020204" pitchFamily="34" charset="0"/>
              <a:ea typeface="+mn-ea"/>
              <a:cs typeface="Arial" panose="020B0604020202020204" pitchFamily="34" charset="0"/>
            </a:rPr>
            <a:t>, we source depreciation data from APRs table 2C as this data is on a consistent accounting basis (historic cost depreciaiton) as BPDT figures. The data includes depreciation and amortisation on assets existing at 31 March 2015 and on assets acquired since 1 April 2015. Note we use different bon codes before and after 2020-21 - this is due to a change in APR bon codes, but the data lines are consistent across the period.</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baseline="0">
              <a:solidFill>
                <a:schemeClr val="dk1"/>
              </a:solidFill>
              <a:effectLst/>
              <a:latin typeface="Arial" panose="020B0604020202020204" pitchFamily="34" charset="0"/>
              <a:ea typeface="+mn-ea"/>
              <a:cs typeface="Arial" panose="020B0604020202020204" pitchFamily="34" charset="0"/>
            </a:rPr>
            <a:t>Legacy depreciation </a:t>
          </a:r>
          <a:r>
            <a:rPr lang="en-GB" sz="1100" baseline="0">
              <a:solidFill>
                <a:schemeClr val="dk1"/>
              </a:solidFill>
              <a:effectLst/>
              <a:latin typeface="Arial" panose="020B0604020202020204" pitchFamily="34" charset="0"/>
              <a:ea typeface="+mn-ea"/>
              <a:cs typeface="Arial" panose="020B0604020202020204" pitchFamily="34" charset="0"/>
            </a:rPr>
            <a:t>(ie depreciation on assets existing at 31st March 2015) is </a:t>
          </a:r>
          <a:r>
            <a:rPr lang="en-GB" sz="1100" b="1" baseline="0">
              <a:solidFill>
                <a:schemeClr val="dk1"/>
              </a:solidFill>
              <a:effectLst/>
              <a:latin typeface="Arial" panose="020B0604020202020204" pitchFamily="34" charset="0"/>
              <a:ea typeface="+mn-ea"/>
              <a:cs typeface="Arial" panose="020B0604020202020204" pitchFamily="34" charset="0"/>
            </a:rPr>
            <a:t>included in our modelling data</a:t>
          </a:r>
          <a:r>
            <a:rPr lang="en-GB" sz="1100" baseline="0">
              <a:solidFill>
                <a:schemeClr val="dk1"/>
              </a:solidFill>
              <a:effectLst/>
              <a:latin typeface="Arial" panose="020B0604020202020204" pitchFamily="34" charset="0"/>
              <a:ea typeface="+mn-ea"/>
              <a:cs typeface="Arial" panose="020B0604020202020204" pitchFamily="34" charset="0"/>
            </a:rPr>
            <a:t>. This is because in our modelling we smooth depreciation over the historical sample period to avoid lumpy data </a:t>
          </a:r>
          <a:r>
            <a:rPr lang="en-GB" sz="1100">
              <a:solidFill>
                <a:schemeClr val="dk1"/>
              </a:solidFill>
              <a:effectLst/>
              <a:latin typeface="Arial" panose="020B0604020202020204" pitchFamily="34" charset="0"/>
              <a:ea typeface="+mn-ea"/>
              <a:cs typeface="Arial" panose="020B0604020202020204" pitchFamily="34" charset="0"/>
            </a:rPr>
            <a:t>(depreciation</a:t>
          </a:r>
          <a:r>
            <a:rPr lang="en-GB" sz="1100" baseline="0">
              <a:solidFill>
                <a:schemeClr val="dk1"/>
              </a:solidFill>
              <a:effectLst/>
              <a:latin typeface="Arial" panose="020B0604020202020204" pitchFamily="34" charset="0"/>
              <a:ea typeface="+mn-ea"/>
              <a:cs typeface="Arial" panose="020B0604020202020204" pitchFamily="34" charset="0"/>
            </a:rPr>
            <a:t> </a:t>
          </a:r>
          <a:r>
            <a:rPr lang="en-GB" sz="1100">
              <a:solidFill>
                <a:schemeClr val="dk1"/>
              </a:solidFill>
              <a:effectLst/>
              <a:latin typeface="Arial" panose="020B0604020202020204" pitchFamily="34" charset="0"/>
              <a:ea typeface="+mn-ea"/>
              <a:cs typeface="Arial" panose="020B0604020202020204" pitchFamily="34" charset="0"/>
            </a:rPr>
            <a:t>being impacted by the lumpy nature of investment). This helps reflect a more appropriate relationship between costs and explanatory factors</a:t>
          </a:r>
          <a:r>
            <a:rPr lang="en-GB" sz="1100" baseline="0">
              <a:solidFill>
                <a:schemeClr val="dk1"/>
              </a:solidFill>
              <a:effectLst/>
              <a:latin typeface="Arial" panose="020B0604020202020204" pitchFamily="34" charset="0"/>
              <a:ea typeface="+mn-ea"/>
              <a:cs typeface="Arial" panose="020B0604020202020204" pitchFamily="34" charset="0"/>
            </a:rPr>
            <a:t> in our models.</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Arial" panose="020B0604020202020204" pitchFamily="34" charset="0"/>
              <a:ea typeface="+mn-ea"/>
              <a:cs typeface="Arial" panose="020B0604020202020204" pitchFamily="34" charset="0"/>
            </a:rPr>
            <a:t>[Note</a:t>
          </a:r>
          <a:r>
            <a:rPr lang="en-GB" sz="1100" baseline="0">
              <a:solidFill>
                <a:schemeClr val="dk1"/>
              </a:solidFill>
              <a:effectLst/>
              <a:latin typeface="Arial" panose="020B0604020202020204" pitchFamily="34" charset="0"/>
              <a:ea typeface="+mn-ea"/>
              <a:cs typeface="Arial" panose="020B0604020202020204" pitchFamily="34" charset="0"/>
            </a:rPr>
            <a:t> that at PR19 we excluded legacy depreciation from the company's view of totex in FM_RR4 because legacy depreciation in remunerated through the Regulatory Capital Value (RCV). However we do not include the company view of totex in this PRS24CA10 - RR1.]</a:t>
          </a:r>
          <a:endParaRPr lang="en-GB">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latin typeface="Arial" panose="020B0604020202020204" pitchFamily="34" charset="0"/>
            <a:ea typeface="+mn-ea"/>
            <a:cs typeface="Arial" panose="020B0604020202020204" pitchFamily="34" charset="0"/>
          </a:endParaRPr>
        </a:p>
        <a:p>
          <a:endParaRPr lang="en-GB" sz="1100" b="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17859</xdr:colOff>
      <xdr:row>2</xdr:row>
      <xdr:rowOff>95249</xdr:rowOff>
    </xdr:from>
    <xdr:to>
      <xdr:col>2</xdr:col>
      <xdr:colOff>363140</xdr:colOff>
      <xdr:row>2</xdr:row>
      <xdr:rowOff>797718</xdr:rowOff>
    </xdr:to>
    <xdr:sp macro="" textlink="">
      <xdr:nvSpPr>
        <xdr:cNvPr id="2" name="TextBox 1">
          <a:extLst>
            <a:ext uri="{FF2B5EF4-FFF2-40B4-BE49-F238E27FC236}">
              <a16:creationId xmlns:a16="http://schemas.microsoft.com/office/drawing/2014/main" id="{C517DEF1-955D-4F59-A6D2-6D5050C01E1A}"/>
            </a:ext>
          </a:extLst>
        </xdr:cNvPr>
        <xdr:cNvSpPr txBox="1"/>
      </xdr:nvSpPr>
      <xdr:spPr>
        <a:xfrm>
          <a:off x="17859" y="428624"/>
          <a:ext cx="2274094" cy="702469"/>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Note there is a manual calculation for SVT and DVW</a:t>
          </a:r>
          <a:r>
            <a:rPr lang="en-GB" sz="1100" baseline="0"/>
            <a:t> in 2018-19, and for SBB for the entire period.</a:t>
          </a:r>
          <a:endParaRPr lang="en-GB" sz="1100"/>
        </a:p>
      </xdr:txBody>
    </xdr:sp>
    <xdr:clientData/>
  </xdr:twoCellAnchor>
  <xdr:twoCellAnchor>
    <xdr:from>
      <xdr:col>25</xdr:col>
      <xdr:colOff>1</xdr:colOff>
      <xdr:row>11</xdr:row>
      <xdr:rowOff>2</xdr:rowOff>
    </xdr:from>
    <xdr:to>
      <xdr:col>29</xdr:col>
      <xdr:colOff>0</xdr:colOff>
      <xdr:row>16</xdr:row>
      <xdr:rowOff>107157</xdr:rowOff>
    </xdr:to>
    <xdr:sp macro="" textlink="">
      <xdr:nvSpPr>
        <xdr:cNvPr id="3" name="Text Box 1">
          <a:extLst>
            <a:ext uri="{FF2B5EF4-FFF2-40B4-BE49-F238E27FC236}">
              <a16:creationId xmlns:a16="http://schemas.microsoft.com/office/drawing/2014/main" id="{83ED199E-ECF8-4BBE-80C4-F10F9F271698}"/>
            </a:ext>
          </a:extLst>
        </xdr:cNvPr>
        <xdr:cNvSpPr txBox="1">
          <a:spLocks noChangeArrowheads="1"/>
        </xdr:cNvSpPr>
      </xdr:nvSpPr>
      <xdr:spPr bwMode="auto">
        <a:xfrm>
          <a:off x="27443907" y="2976565"/>
          <a:ext cx="3024187" cy="940592"/>
        </a:xfrm>
        <a:prstGeom prst="rect">
          <a:avLst/>
        </a:prstGeom>
        <a:solidFill>
          <a:srgbClr val="FFFFFF"/>
        </a:solidFill>
        <a:ln w="9525">
          <a:solidFill>
            <a:srgbClr val="000000"/>
          </a:solidFill>
          <a:miter lim="800000"/>
          <a:headEnd/>
          <a:tailEnd/>
        </a:ln>
      </xdr:spPr>
      <xdr:txBody>
        <a:bodyPr vertOverflow="clip" wrap="square" lIns="45720" tIns="36576" rIns="0" bIns="0" anchor="t" upright="1"/>
        <a:lstStyle/>
        <a:p>
          <a:pPr algn="l" rtl="0">
            <a:defRPr sz="1000"/>
          </a:pPr>
          <a:r>
            <a:rPr lang="en-GB" sz="1100" b="0" baseline="0">
              <a:effectLst/>
              <a:latin typeface="+mn-lt"/>
              <a:ea typeface="+mn-ea"/>
              <a:cs typeface="+mn-cs"/>
            </a:rPr>
            <a:t>SVT and DVW recharges for 2018-19 are calculated based on the proportional split of costs in 2017-18. This is because the data was only submitted on the new basis (ie SVE and HDD) and not on the old basis (ie SVT and DVW) in 2018-19.</a:t>
          </a:r>
          <a:endParaRPr lang="en-GB" sz="14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59499</xdr:colOff>
      <xdr:row>0</xdr:row>
      <xdr:rowOff>67589</xdr:rowOff>
    </xdr:from>
    <xdr:to>
      <xdr:col>1</xdr:col>
      <xdr:colOff>583407</xdr:colOff>
      <xdr:row>1</xdr:row>
      <xdr:rowOff>380999</xdr:rowOff>
    </xdr:to>
    <xdr:sp macro="" textlink="">
      <xdr:nvSpPr>
        <xdr:cNvPr id="2" name="TextBox 1">
          <a:extLst>
            <a:ext uri="{FF2B5EF4-FFF2-40B4-BE49-F238E27FC236}">
              <a16:creationId xmlns:a16="http://schemas.microsoft.com/office/drawing/2014/main" id="{2FC5904D-6052-EF10-A8B3-787BBE492BA8}"/>
            </a:ext>
          </a:extLst>
        </xdr:cNvPr>
        <xdr:cNvSpPr txBox="1"/>
      </xdr:nvSpPr>
      <xdr:spPr>
        <a:xfrm>
          <a:off x="59499" y="67589"/>
          <a:ext cx="1488314" cy="52772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aseline="0"/>
            <a:t>SBB data is calculated in the overrides sheet.</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B13C3-A65E-4E53-A68C-861B62C6C3BE}">
  <sheetPr>
    <tabColor rgb="FFCCCCCE"/>
    <outlinePr summaryBelow="0" summaryRight="0"/>
  </sheetPr>
  <dimension ref="A1:J95"/>
  <sheetViews>
    <sheetView showGridLines="0" tabSelected="1" zoomScale="80" zoomScaleNormal="80" workbookViewId="0"/>
  </sheetViews>
  <sheetFormatPr defaultColWidth="0" defaultRowHeight="13.5" customHeight="1" zeroHeight="1" x14ac:dyDescent="0.35"/>
  <cols>
    <col min="1" max="1" width="7.625" style="4" customWidth="1"/>
    <col min="2" max="2" width="57.625" style="4" bestFit="1" customWidth="1"/>
    <col min="3" max="3" width="28.9375" style="4" bestFit="1" customWidth="1"/>
    <col min="4" max="10" width="8" style="4" customWidth="1"/>
    <col min="11" max="13" width="8" style="4" hidden="1" customWidth="1"/>
    <col min="14" max="16384" width="8" style="4" hidden="1"/>
  </cols>
  <sheetData>
    <row r="1" spans="1:10" ht="30.75" x14ac:dyDescent="0.35">
      <c r="A1" s="2" t="str">
        <f ca="1" xml:space="preserve"> RIGHT(CELL("filename", $A$1), LEN(CELL("filename", $A$1)) - SEARCH("]", CELL("filename", $A$1)))</f>
        <v>Cover</v>
      </c>
      <c r="B1" s="2"/>
      <c r="C1" s="3"/>
      <c r="D1" s="3"/>
      <c r="E1" s="3"/>
      <c r="F1" s="3"/>
      <c r="G1" s="3"/>
      <c r="H1" s="3"/>
      <c r="I1" s="3"/>
      <c r="J1" s="3"/>
    </row>
    <row r="2" spans="1:10" ht="13.15" x14ac:dyDescent="0.35"/>
    <row r="3" spans="1:10" s="5" customFormat="1" ht="23.25" x14ac:dyDescent="0.35">
      <c r="B3" s="8" t="str">
        <f ca="1">C7</f>
        <v>PR24CA10 - Base residential retail 1.xlsx</v>
      </c>
    </row>
    <row r="4" spans="1:10" ht="13.15" x14ac:dyDescent="0.35"/>
    <row r="5" spans="1:10" ht="13.15" x14ac:dyDescent="0.35">
      <c r="B5" s="11" t="s">
        <v>587</v>
      </c>
      <c r="C5" s="11" t="s">
        <v>588</v>
      </c>
    </row>
    <row r="6" spans="1:10" ht="13.15" x14ac:dyDescent="0.35">
      <c r="B6" s="11" t="s">
        <v>1</v>
      </c>
      <c r="C6" s="9">
        <v>1</v>
      </c>
    </row>
    <row r="7" spans="1:10" ht="13.15" x14ac:dyDescent="0.35">
      <c r="B7" s="11" t="s">
        <v>2</v>
      </c>
      <c r="C7" s="10" t="str">
        <f ca="1" xml:space="preserve"> MID(CELL("filename"), FIND("[", CELL("filename"), 1) + 1, FIND("]", CELL("filename"), 1) - FIND("[", CELL("filename"), 1) - 1)</f>
        <v>PR24CA10 - Base residential retail 1.xlsx</v>
      </c>
    </row>
    <row r="8" spans="1:10" ht="13.15" x14ac:dyDescent="0.35">
      <c r="B8" s="11" t="s">
        <v>3</v>
      </c>
      <c r="C8" s="6">
        <v>45627</v>
      </c>
    </row>
    <row r="9" spans="1:10" ht="13.15" x14ac:dyDescent="0.35">
      <c r="B9" s="11"/>
    </row>
    <row r="10" spans="1:10" ht="13.15" x14ac:dyDescent="0.35">
      <c r="B10" s="11" t="s">
        <v>4</v>
      </c>
      <c r="C10" s="7" t="s">
        <v>5</v>
      </c>
    </row>
    <row r="11" spans="1:10" ht="13.15" x14ac:dyDescent="0.35">
      <c r="B11" s="11"/>
    </row>
    <row r="12" spans="1:10" ht="13.15" x14ac:dyDescent="0.4">
      <c r="B12" s="11" t="s">
        <v>6</v>
      </c>
      <c r="C12" s="12" t="s">
        <v>7</v>
      </c>
    </row>
    <row r="13" spans="1:10" ht="13.15" x14ac:dyDescent="0.4">
      <c r="B13" s="11"/>
      <c r="C13" s="12"/>
    </row>
    <row r="14" spans="1:10" ht="13.15" x14ac:dyDescent="0.4">
      <c r="B14" s="11" t="s">
        <v>589</v>
      </c>
      <c r="C14" s="12"/>
    </row>
    <row r="15" spans="1:10" ht="28.15" customHeight="1" x14ac:dyDescent="0.35">
      <c r="B15" s="208" t="s">
        <v>590</v>
      </c>
      <c r="C15" s="208"/>
      <c r="D15" s="208"/>
      <c r="E15" s="208"/>
      <c r="F15" s="208"/>
      <c r="G15" s="208"/>
      <c r="H15" s="208"/>
      <c r="I15" s="208"/>
    </row>
    <row r="16" spans="1:10" ht="13.15" x14ac:dyDescent="0.35">
      <c r="B16" s="11"/>
    </row>
    <row r="17" ht="13.15" x14ac:dyDescent="0.35"/>
    <row r="18" ht="13.15" x14ac:dyDescent="0.35"/>
    <row r="19" ht="13.15" x14ac:dyDescent="0.35"/>
    <row r="20" ht="13.15" x14ac:dyDescent="0.35"/>
    <row r="21" ht="13.15" x14ac:dyDescent="0.35"/>
    <row r="22" ht="13.15" x14ac:dyDescent="0.35"/>
    <row r="23" ht="13.15" x14ac:dyDescent="0.35"/>
    <row r="24" ht="13.15" x14ac:dyDescent="0.35"/>
    <row r="25" ht="13.15" x14ac:dyDescent="0.35"/>
    <row r="26" ht="13.15" x14ac:dyDescent="0.35"/>
    <row r="27" ht="13.15" x14ac:dyDescent="0.35"/>
    <row r="28" ht="13.15" x14ac:dyDescent="0.35"/>
    <row r="29" ht="13.15" x14ac:dyDescent="0.35"/>
    <row r="30" ht="13.15" x14ac:dyDescent="0.35"/>
    <row r="31" ht="13.15" x14ac:dyDescent="0.35"/>
    <row r="32" ht="13.15" x14ac:dyDescent="0.35"/>
    <row r="33" ht="13.15" x14ac:dyDescent="0.35"/>
    <row r="34" ht="13.15" x14ac:dyDescent="0.35"/>
    <row r="35" ht="13.15" x14ac:dyDescent="0.35"/>
    <row r="36" ht="13.15" x14ac:dyDescent="0.35"/>
    <row r="37" ht="13.15" x14ac:dyDescent="0.35"/>
    <row r="38" ht="13.15" x14ac:dyDescent="0.35"/>
    <row r="39" ht="13.15" x14ac:dyDescent="0.35"/>
    <row r="40" ht="13.15" x14ac:dyDescent="0.35"/>
    <row r="41" ht="13.15" x14ac:dyDescent="0.35"/>
    <row r="42" ht="13.15" x14ac:dyDescent="0.35"/>
    <row r="43" ht="13.5" customHeight="1" x14ac:dyDescent="0.35"/>
    <row r="44" ht="13.5" customHeight="1" x14ac:dyDescent="0.35"/>
    <row r="45" ht="13.5" customHeight="1" x14ac:dyDescent="0.35"/>
    <row r="46" ht="13.5" customHeight="1" x14ac:dyDescent="0.35"/>
    <row r="47" ht="13.5" customHeight="1" x14ac:dyDescent="0.35"/>
    <row r="48" ht="13.5" customHeight="1" x14ac:dyDescent="0.35"/>
    <row r="49" ht="13.5" customHeight="1" x14ac:dyDescent="0.35"/>
    <row r="50" ht="13.5" customHeight="1" x14ac:dyDescent="0.35"/>
    <row r="51" ht="13.5" customHeight="1" x14ac:dyDescent="0.35"/>
    <row r="52" ht="13.5" customHeight="1" x14ac:dyDescent="0.35"/>
    <row r="53" ht="13.5" customHeight="1" x14ac:dyDescent="0.35"/>
    <row r="54" ht="13.5" customHeight="1" x14ac:dyDescent="0.35"/>
    <row r="55" ht="13.5" customHeight="1" x14ac:dyDescent="0.35"/>
    <row r="56" ht="13.5" customHeight="1" x14ac:dyDescent="0.35"/>
    <row r="57" ht="13.5" customHeight="1" x14ac:dyDescent="0.35"/>
    <row r="58" ht="13.5" customHeight="1" x14ac:dyDescent="0.35"/>
    <row r="59" ht="13.5" customHeight="1" x14ac:dyDescent="0.35"/>
    <row r="60" ht="13.5" customHeight="1" x14ac:dyDescent="0.35"/>
    <row r="61" ht="13.5" customHeight="1" x14ac:dyDescent="0.35"/>
    <row r="62" ht="13.5" customHeight="1" x14ac:dyDescent="0.35"/>
    <row r="63" ht="13.5" customHeight="1" x14ac:dyDescent="0.35"/>
    <row r="64" ht="13.5" customHeight="1" x14ac:dyDescent="0.35"/>
    <row r="65" ht="13.5" customHeight="1" x14ac:dyDescent="0.35"/>
    <row r="66" ht="13.5" customHeight="1" x14ac:dyDescent="0.35"/>
    <row r="67" ht="13.5" customHeight="1" x14ac:dyDescent="0.35"/>
    <row r="68" ht="13.5" customHeight="1" x14ac:dyDescent="0.35"/>
    <row r="69" ht="13.5" customHeight="1" x14ac:dyDescent="0.35"/>
    <row r="70" ht="13.5" customHeight="1" x14ac:dyDescent="0.35"/>
    <row r="71" ht="13.5" customHeight="1" x14ac:dyDescent="0.35"/>
    <row r="72" ht="13.5" customHeight="1" x14ac:dyDescent="0.35"/>
    <row r="73" ht="13.5" customHeight="1" x14ac:dyDescent="0.35"/>
    <row r="74" ht="13.5" customHeight="1" x14ac:dyDescent="0.35"/>
    <row r="75" ht="13.5" customHeight="1" x14ac:dyDescent="0.35"/>
    <row r="76" ht="13.5" customHeight="1" x14ac:dyDescent="0.35"/>
    <row r="77" ht="13.5" customHeight="1" x14ac:dyDescent="0.35"/>
    <row r="78" ht="13.5" customHeight="1" x14ac:dyDescent="0.35"/>
    <row r="79" ht="13.5" customHeight="1" x14ac:dyDescent="0.35"/>
    <row r="80" ht="13.5" customHeight="1" x14ac:dyDescent="0.35"/>
    <row r="81" ht="13.5" customHeight="1" x14ac:dyDescent="0.35"/>
    <row r="82" ht="13.5" customHeight="1" x14ac:dyDescent="0.35"/>
    <row r="83" ht="13.5" customHeight="1" x14ac:dyDescent="0.35"/>
    <row r="84" ht="13.5" customHeight="1" x14ac:dyDescent="0.35"/>
    <row r="85" ht="13.5" customHeight="1" x14ac:dyDescent="0.35"/>
    <row r="86" ht="13.5" customHeight="1" x14ac:dyDescent="0.35"/>
    <row r="87" ht="13.5" customHeight="1" x14ac:dyDescent="0.35"/>
    <row r="88" ht="13.5" customHeight="1" x14ac:dyDescent="0.35"/>
    <row r="89" ht="13.5" customHeight="1" x14ac:dyDescent="0.35"/>
    <row r="90" ht="13.5" customHeight="1" x14ac:dyDescent="0.35"/>
    <row r="91" ht="13.5" customHeight="1" x14ac:dyDescent="0.35"/>
    <row r="92" ht="13.5" customHeight="1" x14ac:dyDescent="0.35"/>
    <row r="93" ht="13.5" customHeight="1" x14ac:dyDescent="0.35"/>
    <row r="94" ht="13.5" customHeight="1" x14ac:dyDescent="0.35"/>
    <row r="95" ht="13.5" customHeight="1" x14ac:dyDescent="0.35"/>
  </sheetData>
  <mergeCells count="1">
    <mergeCell ref="B15:I15"/>
  </mergeCells>
  <hyperlinks>
    <hyperlink ref="C10" r:id="rId1" xr:uid="{F3423760-1E4E-4EBE-B9F3-BBBD8F5E3F41}"/>
  </hyperlinks>
  <pageMargins left="0.7" right="0.7" top="0.75" bottom="0.75" header="0.3" footer="0.3"/>
  <pageSetup paperSize="9" orientation="portrait"/>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09F90-DDB8-413F-82A9-82F4EB81F065}">
  <sheetPr>
    <tabColor rgb="FFFFDB8E"/>
  </sheetPr>
  <dimension ref="A1:BD245"/>
  <sheetViews>
    <sheetView zoomScale="80" zoomScaleNormal="80" workbookViewId="0">
      <pane xSplit="3" ySplit="3" topLeftCell="D4" activePane="bottomRight" state="frozen"/>
      <selection pane="topRight"/>
      <selection pane="bottomLeft"/>
      <selection pane="bottomRight"/>
    </sheetView>
  </sheetViews>
  <sheetFormatPr defaultRowHeight="13.15" x14ac:dyDescent="0.4"/>
  <cols>
    <col min="1" max="3" width="12.625" style="44" customWidth="1"/>
    <col min="4" max="49" width="14.625" style="44" customWidth="1"/>
    <col min="50" max="50" width="14.625" style="43" customWidth="1"/>
    <col min="51" max="56" width="14.625" style="44" customWidth="1"/>
    <col min="57" max="16384" width="9" style="44"/>
  </cols>
  <sheetData>
    <row r="1" spans="1:56" s="43" customFormat="1" x14ac:dyDescent="0.4">
      <c r="A1" s="64" t="s">
        <v>523</v>
      </c>
      <c r="B1" s="65" t="b">
        <f>_xlfn.TEXTJOIN(",",FALSE,A4:A245)=_xlfn.TEXTJOIN(",",FALSE,F_Inputs_cyclical!A2:A243)</f>
        <v>1</v>
      </c>
      <c r="C1" s="65" t="b">
        <f>_xlfn.TEXTJOIN(",", FALSE, D1:BD1)= _xlfn.TEXTJOIN(",", FALSE, F_Inputs_cyclical!D1:BD1)</f>
        <v>1</v>
      </c>
      <c r="D1" s="84" t="s">
        <v>15</v>
      </c>
      <c r="E1" s="84" t="s">
        <v>21</v>
      </c>
      <c r="F1" s="84" t="s">
        <v>24</v>
      </c>
      <c r="G1" s="84" t="s">
        <v>30</v>
      </c>
      <c r="H1" s="84" t="s">
        <v>34</v>
      </c>
      <c r="I1" s="84" t="s">
        <v>38</v>
      </c>
      <c r="J1" s="84" t="s">
        <v>40</v>
      </c>
      <c r="K1" s="84" t="s">
        <v>42</v>
      </c>
      <c r="L1" s="84" t="s">
        <v>46</v>
      </c>
      <c r="M1" s="84" t="s">
        <v>48</v>
      </c>
      <c r="N1" s="84" t="s">
        <v>54</v>
      </c>
      <c r="O1" s="84" t="s">
        <v>56</v>
      </c>
      <c r="P1" s="84" t="s">
        <v>58</v>
      </c>
      <c r="Q1" s="84" t="s">
        <v>60</v>
      </c>
      <c r="R1" s="84" t="s">
        <v>62</v>
      </c>
      <c r="S1" s="84" t="s">
        <v>64</v>
      </c>
      <c r="T1" s="84" t="s">
        <v>67</v>
      </c>
      <c r="U1" s="84" t="s">
        <v>73</v>
      </c>
      <c r="V1" s="84" t="s">
        <v>75</v>
      </c>
      <c r="W1" s="84" t="s">
        <v>77</v>
      </c>
      <c r="X1" s="84" t="s">
        <v>79</v>
      </c>
      <c r="Y1" s="84" t="s">
        <v>81</v>
      </c>
      <c r="Z1" s="84" t="s">
        <v>83</v>
      </c>
      <c r="AA1" s="84" t="s">
        <v>85</v>
      </c>
      <c r="AB1" s="84" t="s">
        <v>89</v>
      </c>
      <c r="AC1" s="84" t="s">
        <v>91</v>
      </c>
      <c r="AD1" s="84" t="s">
        <v>93</v>
      </c>
      <c r="AE1" s="84" t="s">
        <v>95</v>
      </c>
      <c r="AF1" s="84" t="s">
        <v>97</v>
      </c>
      <c r="AG1" s="84" t="s">
        <v>99</v>
      </c>
      <c r="AH1" s="84" t="s">
        <v>101</v>
      </c>
      <c r="AI1" s="84" t="s">
        <v>103</v>
      </c>
      <c r="AJ1" s="84" t="s">
        <v>109</v>
      </c>
      <c r="AK1" s="84" t="s">
        <v>111</v>
      </c>
      <c r="AL1" s="84" t="s">
        <v>113</v>
      </c>
      <c r="AM1" s="84" t="s">
        <v>32</v>
      </c>
      <c r="AN1" s="84" t="s">
        <v>36</v>
      </c>
      <c r="AO1" s="84" t="s">
        <v>105</v>
      </c>
      <c r="AP1" s="84" t="s">
        <v>107</v>
      </c>
      <c r="AQ1" s="84" t="s">
        <v>52</v>
      </c>
      <c r="AR1" s="84" t="s">
        <v>50</v>
      </c>
      <c r="AS1" s="84" t="s">
        <v>71</v>
      </c>
      <c r="AT1" s="84" t="s">
        <v>69</v>
      </c>
      <c r="AU1" s="84" t="s">
        <v>87</v>
      </c>
      <c r="AV1" s="84" t="s">
        <v>44</v>
      </c>
      <c r="AW1" s="66" t="s">
        <v>175</v>
      </c>
      <c r="AX1" s="66" t="s">
        <v>161</v>
      </c>
      <c r="AY1" s="66" t="s">
        <v>164</v>
      </c>
      <c r="AZ1" s="66" t="s">
        <v>167</v>
      </c>
      <c r="BA1" s="66" t="s">
        <v>169</v>
      </c>
      <c r="BB1" s="66" t="s">
        <v>171</v>
      </c>
      <c r="BC1" s="66" t="s">
        <v>174</v>
      </c>
      <c r="BD1" s="66" t="s">
        <v>177</v>
      </c>
    </row>
    <row r="2" spans="1:56" s="43" customFormat="1" ht="102.95" customHeight="1" x14ac:dyDescent="0.4">
      <c r="A2" s="68"/>
      <c r="B2" s="68"/>
      <c r="C2" s="68"/>
      <c r="D2" s="68" t="str" cm="1">
        <f t="array" ref="D2:BD2">_xlfn.XLOOKUP($D$1:$BD$1, 'Item dictionary'!$A:$A, 'Item dictionary'!$B:$B)</f>
        <v>Customer Services - household</v>
      </c>
      <c r="E2" s="68" t="str">
        <v>Debt management (Retail household - accounting separation)</v>
      </c>
      <c r="F2" s="68" t="str">
        <v>Doubtful debts (Retail household - accounting separation)</v>
      </c>
      <c r="G2" s="68" t="str">
        <v>Meter reading (Retail household - accounting separation)</v>
      </c>
      <c r="H2" s="68" t="str">
        <v>Local Authority rates (Retail household - accounting separation)</v>
      </c>
      <c r="I2" s="68" t="str">
        <v>Third party services (Retail household - accounting separation)</v>
      </c>
      <c r="J2" s="68" t="str">
        <v>Total operating costs (Retail household - accounting separation)</v>
      </c>
      <c r="K2" s="68" t="str">
        <v>Debt written off - household</v>
      </c>
      <c r="L2" s="68" t="str">
        <v>Current cost depreciation (Retail household - accounting separation)</v>
      </c>
      <c r="M2" s="68" t="str">
        <v>Amortisation of deferred credits (Retail household - accounting separation)</v>
      </c>
      <c r="N2" s="68" t="str">
        <v>Total capital maintenance (Retail household - accounting separation)</v>
      </c>
      <c r="O2" s="68" t="str">
        <v>Amortisation - intangible fixed assets (on assets existing at 31 March 2015) - Total</v>
      </c>
      <c r="P2" s="68" t="str">
        <v>Amortisation - intangible fixed assets (on assets acquired since 1 April 2015) - Total</v>
      </c>
      <c r="Q2" s="68" t="str">
        <v>Depreciation - tangible fixed assets (on assets existing at 31 March 2015) - Total</v>
      </c>
      <c r="R2" s="68" t="str">
        <v>Depreciation - tangible fixed assets (on assets acquired since 1 April 2015) - Total</v>
      </c>
      <c r="S2" s="68" t="str">
        <v>Number of void households - Unmeasured</v>
      </c>
      <c r="T2" s="68" t="str">
        <v>Number of void households - Measured</v>
      </c>
      <c r="U2" s="68" t="str">
        <v>Total operating expenditure (Retail household - accounting separation)</v>
      </c>
      <c r="V2" s="68" t="str">
        <v>Households connected for water only - unmetered</v>
      </c>
      <c r="W2" s="68" t="str">
        <v>Households connected for water only - metered</v>
      </c>
      <c r="X2" s="68" t="str">
        <v>Households connected for sewerage only - unmetered</v>
      </c>
      <c r="Y2" s="68" t="str">
        <v>Households connected for sewerage only - metered</v>
      </c>
      <c r="Z2" s="68" t="str">
        <v>Households connected for water and sewerage - unmetered</v>
      </c>
      <c r="AA2" s="68" t="str">
        <v>Households connected for water and sewerage - metered</v>
      </c>
      <c r="AB2" s="68" t="str">
        <v>Exceptional items (Retail household - accounting separation)</v>
      </c>
      <c r="AC2" s="68" t="str">
        <v>Total retail costs excluding third party and pension deficit repair costs - Household - total</v>
      </c>
      <c r="AD2" s="68" t="str">
        <v>Amortisation on intangible fixed assets existing at 31 March 2015 - Household - total</v>
      </c>
      <c r="AE2" s="68" t="str">
        <v>Depreciation on tangible fixed assets existing at 31 March 2015 - Household - total</v>
      </c>
      <c r="AF2" s="68" t="str">
        <v>Amortisation on intangible fixed assets acquired
after 1 April 2015 - Household - total</v>
      </c>
      <c r="AG2" s="68" t="str">
        <v>Depreciation on tangible fixed assets acquired
after 1 April 2015 - Household - total</v>
      </c>
      <c r="AH2" s="68" t="str">
        <v>Customer numbers - average during the year - Residential water only customers - Voids</v>
      </c>
      <c r="AI2" s="68" t="str">
        <v>Customer numbers - average during the year - Residential wastewater only customers - Voids</v>
      </c>
      <c r="AJ2" s="68" t="str">
        <v>Income from wholesale for legacy assets principally used by retail (assets existing at 31 March 2015) - Household - total</v>
      </c>
      <c r="AK2" s="68" t="str">
        <v>Income from wholesale assets acquired after 1 April 2015 principally used by retail - Household - total</v>
      </c>
      <c r="AL2" s="68" t="str">
        <v>Net recharges costs - Household - total</v>
      </c>
      <c r="AM2" s="68" t="str">
        <v>Other operating expenditure - household</v>
      </c>
      <c r="AN2" s="68" t="str">
        <v>Total opex less third party services (Retail household - accounting separation)</v>
      </c>
      <c r="AO2" s="68" t="str">
        <v>Recharge from wholesale for legacy assets principally used by wholesale (assets existing at 31 March 2015) - Household - total</v>
      </c>
      <c r="AP2" s="68" t="str">
        <v>Recharge from wholesale assets acquired after 1 April 2015 principally used by wholesale - Household - total</v>
      </c>
      <c r="AQ2" s="68" t="str">
        <v>Depreciation - tangible fixed assets - Total</v>
      </c>
      <c r="AR2" s="68" t="str">
        <v>Amortisation - intangible fixed assets - Total</v>
      </c>
      <c r="AS2" s="68" t="str">
        <v>Recharges from other business units -households</v>
      </c>
      <c r="AT2" s="68" t="str">
        <v>Recharges to other business units - household</v>
      </c>
      <c r="AU2" s="68" t="str">
        <v>Capital expenditure - Total</v>
      </c>
      <c r="AV2" s="68" t="str">
        <v>Infrastructure renewals charge (Retail household - accounting separation)</v>
      </c>
      <c r="AW2" s="68" t="str">
        <v>CPIH</v>
      </c>
      <c r="AX2" s="68" t="str">
        <v>Equifax - Insight Postcode Event - % of households with default</v>
      </c>
      <c r="AY2" s="68" t="str">
        <v>Equifax - Credit risk score derived from all Insight data (Score Range is 000-200)</v>
      </c>
      <c r="AZ2" s="68" t="str">
        <v>Equifax - Average number of Partial Insight accounts or county court judgements per household</v>
      </c>
      <c r="BA2" s="68" t="str">
        <v>Combined Income Score for England and Wales (IMD) - unadjusted</v>
      </c>
      <c r="BB2" s="68" t="str">
        <v>Combined Income Score for England and Wales (IMD) - interpolated</v>
      </c>
      <c r="BC2" s="68" t="str">
        <v>Total internal + international migration</v>
      </c>
      <c r="BD2" s="68" t="str">
        <v xml:space="preserve">Total wholesale plus residential retail revenue </v>
      </c>
    </row>
    <row r="3" spans="1:56" s="43" customFormat="1" x14ac:dyDescent="0.4">
      <c r="A3" s="85" t="s">
        <v>524</v>
      </c>
      <c r="B3" s="85" t="s">
        <v>525</v>
      </c>
      <c r="C3" s="63" t="s">
        <v>526</v>
      </c>
      <c r="D3" s="68" t="str" cm="1">
        <f t="array" ref="D3:BD3">_xlfn.XLOOKUP($D$1:$BD$1, 'Item dictionary'!$A:$A, 'Item dictionary'!$C:$C)</f>
        <v>£m</v>
      </c>
      <c r="E3" s="68" t="str">
        <v>£m</v>
      </c>
      <c r="F3" s="68" t="str">
        <v>£m</v>
      </c>
      <c r="G3" s="68" t="str">
        <v>£m</v>
      </c>
      <c r="H3" s="68" t="str">
        <v>£m</v>
      </c>
      <c r="I3" s="68" t="str">
        <v>£m</v>
      </c>
      <c r="J3" s="68" t="str">
        <v>£m</v>
      </c>
      <c r="K3" s="68" t="str">
        <v>£m</v>
      </c>
      <c r="L3" s="68" t="str">
        <v>£m</v>
      </c>
      <c r="M3" s="68" t="str">
        <v>£m</v>
      </c>
      <c r="N3" s="68" t="str">
        <v>£m</v>
      </c>
      <c r="O3" s="68" t="str">
        <v>£m</v>
      </c>
      <c r="P3" s="68" t="str">
        <v>£m</v>
      </c>
      <c r="Q3" s="68" t="str">
        <v>£m</v>
      </c>
      <c r="R3" s="68" t="str">
        <v>£m</v>
      </c>
      <c r="S3" s="68" t="str">
        <v>000s</v>
      </c>
      <c r="T3" s="68" t="str">
        <v>000s</v>
      </c>
      <c r="U3" s="68" t="str">
        <v>£m</v>
      </c>
      <c r="V3" s="68" t="str">
        <v>000s</v>
      </c>
      <c r="W3" s="68" t="str">
        <v>000s</v>
      </c>
      <c r="X3" s="68" t="str">
        <v>000s</v>
      </c>
      <c r="Y3" s="68" t="str">
        <v>000s</v>
      </c>
      <c r="Z3" s="68" t="str">
        <v>000s</v>
      </c>
      <c r="AA3" s="68" t="str">
        <v>000s</v>
      </c>
      <c r="AB3" s="68" t="str">
        <v>£m</v>
      </c>
      <c r="AC3" s="68" t="str">
        <v>£m</v>
      </c>
      <c r="AD3" s="68" t="str">
        <v>£m</v>
      </c>
      <c r="AE3" s="68" t="str">
        <v>£m</v>
      </c>
      <c r="AF3" s="68" t="str">
        <v>£m</v>
      </c>
      <c r="AG3" s="68" t="str">
        <v>£m</v>
      </c>
      <c r="AH3" s="68" t="str">
        <v>000s</v>
      </c>
      <c r="AI3" s="68" t="str">
        <v>000s</v>
      </c>
      <c r="AJ3" s="68" t="str">
        <v>£m</v>
      </c>
      <c r="AK3" s="68" t="str">
        <v>£m</v>
      </c>
      <c r="AL3" s="68" t="str">
        <v>£m</v>
      </c>
      <c r="AM3" s="68" t="str">
        <v>£m</v>
      </c>
      <c r="AN3" s="68" t="str">
        <v>£m</v>
      </c>
      <c r="AO3" s="68" t="str">
        <v>£m</v>
      </c>
      <c r="AP3" s="68" t="str">
        <v>£m</v>
      </c>
      <c r="AQ3" s="68" t="str">
        <v>£m</v>
      </c>
      <c r="AR3" s="68" t="str">
        <v>£m</v>
      </c>
      <c r="AS3" s="68" t="str">
        <v>£m</v>
      </c>
      <c r="AT3" s="68" t="str">
        <v>£m</v>
      </c>
      <c r="AU3" s="68" t="str">
        <v>£m</v>
      </c>
      <c r="AV3" s="68" t="str">
        <v>£m</v>
      </c>
      <c r="AW3" s="68" t="str">
        <v>nr</v>
      </c>
      <c r="AX3" s="68" t="str">
        <v>%</v>
      </c>
      <c r="AY3" s="68" t="str">
        <v>nr</v>
      </c>
      <c r="AZ3" s="68" t="str">
        <v>nr</v>
      </c>
      <c r="BA3" s="68" t="str">
        <v>%</v>
      </c>
      <c r="BB3" s="68" t="str">
        <v>%</v>
      </c>
      <c r="BC3" s="68" t="str">
        <v>%</v>
      </c>
      <c r="BD3" s="68" t="str">
        <v>£m</v>
      </c>
    </row>
    <row r="4" spans="1:56" x14ac:dyDescent="0.4">
      <c r="A4" s="63" t="str">
        <f>B4&amp;RIGHT(C4,2)</f>
        <v>ANH14</v>
      </c>
      <c r="B4" s="63" t="s">
        <v>242</v>
      </c>
      <c r="C4" s="63" t="s">
        <v>243</v>
      </c>
      <c r="D4" s="86"/>
      <c r="E4" s="86"/>
      <c r="F4" s="86"/>
      <c r="G4" s="86"/>
      <c r="H4" s="86"/>
      <c r="I4" s="86"/>
      <c r="J4" s="86"/>
      <c r="K4" s="86"/>
      <c r="L4" s="86"/>
      <c r="M4" s="86"/>
      <c r="N4" s="86"/>
      <c r="O4" s="86"/>
      <c r="P4" s="86"/>
      <c r="Q4" s="86"/>
      <c r="R4" s="86"/>
      <c r="S4" s="86"/>
      <c r="T4" s="86"/>
      <c r="U4" s="86"/>
      <c r="V4" s="87" t="s">
        <v>527</v>
      </c>
      <c r="W4" s="87" t="s">
        <v>527</v>
      </c>
      <c r="X4" s="87" t="s">
        <v>527</v>
      </c>
      <c r="Y4" s="87" t="s">
        <v>527</v>
      </c>
      <c r="Z4" s="87" t="s">
        <v>527</v>
      </c>
      <c r="AA4" s="87" t="s">
        <v>527</v>
      </c>
      <c r="AB4" s="88" t="s">
        <v>19</v>
      </c>
      <c r="AC4" s="86"/>
      <c r="AD4" s="86"/>
      <c r="AE4" s="86"/>
      <c r="AF4" s="86"/>
      <c r="AG4" s="86"/>
      <c r="AH4" s="86"/>
      <c r="AI4" s="86"/>
      <c r="AJ4" s="86"/>
      <c r="AK4" s="86"/>
      <c r="AL4" s="86"/>
      <c r="AM4" s="86"/>
      <c r="AN4" s="86"/>
      <c r="AO4" s="86"/>
      <c r="AP4" s="86"/>
      <c r="AQ4" s="86"/>
      <c r="AR4" s="86"/>
      <c r="AS4" s="86"/>
      <c r="AT4" s="86"/>
      <c r="AU4" s="89" t="s">
        <v>528</v>
      </c>
      <c r="AV4" s="88" t="s">
        <v>19</v>
      </c>
      <c r="AW4" s="88"/>
      <c r="AX4" s="79"/>
      <c r="AY4" s="63"/>
      <c r="AZ4" s="63"/>
      <c r="BA4" s="63"/>
      <c r="BB4" s="63"/>
      <c r="BC4" s="63"/>
      <c r="BD4" s="63"/>
    </row>
    <row r="5" spans="1:56" x14ac:dyDescent="0.4">
      <c r="A5" s="63" t="str">
        <f t="shared" ref="A5:A68" si="0">B5&amp;RIGHT(C5,2)</f>
        <v>ANH15</v>
      </c>
      <c r="B5" s="63" t="s">
        <v>242</v>
      </c>
      <c r="C5" s="63" t="s">
        <v>245</v>
      </c>
      <c r="D5" s="63"/>
      <c r="E5" s="63"/>
      <c r="F5" s="63"/>
      <c r="G5" s="63"/>
      <c r="H5" s="63"/>
      <c r="I5" s="63"/>
      <c r="J5" s="63"/>
      <c r="K5" s="63"/>
      <c r="L5" s="63"/>
      <c r="M5" s="63"/>
      <c r="N5" s="63"/>
      <c r="O5" s="63"/>
      <c r="P5" s="63"/>
      <c r="Q5" s="63"/>
      <c r="R5" s="63"/>
      <c r="S5" s="63"/>
      <c r="T5" s="63"/>
      <c r="U5" s="63"/>
      <c r="V5" s="90" t="s">
        <v>527</v>
      </c>
      <c r="W5" s="90" t="s">
        <v>527</v>
      </c>
      <c r="X5" s="90" t="s">
        <v>527</v>
      </c>
      <c r="Y5" s="90" t="s">
        <v>527</v>
      </c>
      <c r="Z5" s="90" t="s">
        <v>527</v>
      </c>
      <c r="AA5" s="90" t="s">
        <v>527</v>
      </c>
      <c r="AB5" s="91" t="s">
        <v>19</v>
      </c>
      <c r="AC5" s="63"/>
      <c r="AD5" s="63"/>
      <c r="AE5" s="63"/>
      <c r="AF5" s="63"/>
      <c r="AG5" s="63"/>
      <c r="AH5" s="63"/>
      <c r="AI5" s="63"/>
      <c r="AJ5" s="63"/>
      <c r="AK5" s="63"/>
      <c r="AL5" s="63"/>
      <c r="AM5" s="63"/>
      <c r="AN5" s="63"/>
      <c r="AO5" s="63"/>
      <c r="AP5" s="63"/>
      <c r="AQ5" s="63"/>
      <c r="AR5" s="63"/>
      <c r="AS5" s="63"/>
      <c r="AT5" s="63"/>
      <c r="AU5" s="89" t="s">
        <v>528</v>
      </c>
      <c r="AV5" s="88" t="s">
        <v>19</v>
      </c>
      <c r="AW5" s="88"/>
      <c r="AX5" s="79"/>
      <c r="AY5" s="63"/>
      <c r="AZ5" s="63"/>
      <c r="BA5" s="63"/>
      <c r="BB5" s="63"/>
      <c r="BC5" s="63"/>
      <c r="BD5" s="63"/>
    </row>
    <row r="6" spans="1:56" x14ac:dyDescent="0.4">
      <c r="A6" s="63" t="str">
        <f t="shared" si="0"/>
        <v>ANH16</v>
      </c>
      <c r="B6" s="63" t="s">
        <v>242</v>
      </c>
      <c r="C6" s="63" t="s">
        <v>247</v>
      </c>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89" t="s">
        <v>528</v>
      </c>
      <c r="AV6" s="88" t="s">
        <v>19</v>
      </c>
      <c r="AW6" s="88"/>
      <c r="AX6" s="79"/>
      <c r="AY6" s="63"/>
      <c r="AZ6" s="63"/>
      <c r="BA6" s="63"/>
      <c r="BB6" s="63"/>
      <c r="BC6" s="63"/>
      <c r="BD6" s="63"/>
    </row>
    <row r="7" spans="1:56" x14ac:dyDescent="0.4">
      <c r="A7" s="63" t="str">
        <f t="shared" si="0"/>
        <v>ANH17</v>
      </c>
      <c r="B7" s="63" t="s">
        <v>242</v>
      </c>
      <c r="C7" s="63" t="s">
        <v>249</v>
      </c>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89" t="s">
        <v>528</v>
      </c>
      <c r="AV7" s="88" t="s">
        <v>19</v>
      </c>
      <c r="AW7" s="88"/>
      <c r="AX7" s="79"/>
      <c r="AY7" s="63"/>
      <c r="AZ7" s="63"/>
      <c r="BA7" s="63"/>
      <c r="BB7" s="63"/>
      <c r="BC7" s="63"/>
      <c r="BD7" s="63"/>
    </row>
    <row r="8" spans="1:56" x14ac:dyDescent="0.4">
      <c r="A8" s="63" t="str">
        <f t="shared" si="0"/>
        <v>ANH18</v>
      </c>
      <c r="B8" s="63" t="s">
        <v>242</v>
      </c>
      <c r="C8" s="63" t="s">
        <v>251</v>
      </c>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88" t="s">
        <v>19</v>
      </c>
      <c r="AW8" s="88"/>
      <c r="AX8" s="79"/>
      <c r="AY8" s="63"/>
      <c r="AZ8" s="63"/>
      <c r="BA8" s="63"/>
      <c r="BB8" s="63"/>
      <c r="BC8" s="63"/>
      <c r="BD8" s="63"/>
    </row>
    <row r="9" spans="1:56" x14ac:dyDescent="0.4">
      <c r="A9" s="63" t="str">
        <f t="shared" si="0"/>
        <v>ANH19</v>
      </c>
      <c r="B9" s="63" t="s">
        <v>242</v>
      </c>
      <c r="C9" s="63" t="s">
        <v>253</v>
      </c>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88" t="s">
        <v>19</v>
      </c>
      <c r="AW9" s="88"/>
      <c r="AX9" s="79"/>
      <c r="AY9" s="63"/>
      <c r="AZ9" s="63"/>
      <c r="BA9" s="63"/>
      <c r="BB9" s="63"/>
      <c r="BC9" s="63"/>
      <c r="BD9" s="63"/>
    </row>
    <row r="10" spans="1:56" x14ac:dyDescent="0.4">
      <c r="A10" s="63" t="str">
        <f t="shared" si="0"/>
        <v>ANH20</v>
      </c>
      <c r="B10" s="63" t="s">
        <v>242</v>
      </c>
      <c r="C10" s="63" t="s">
        <v>255</v>
      </c>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88" t="s">
        <v>19</v>
      </c>
      <c r="AW10" s="88"/>
      <c r="AX10" s="79"/>
      <c r="AY10" s="63"/>
      <c r="AZ10" s="63"/>
      <c r="BA10" s="63"/>
      <c r="BB10" s="63"/>
      <c r="BC10" s="63"/>
      <c r="BD10" s="63"/>
    </row>
    <row r="11" spans="1:56" x14ac:dyDescent="0.4">
      <c r="A11" s="63" t="str">
        <f t="shared" si="0"/>
        <v>ANH21</v>
      </c>
      <c r="B11" s="63" t="s">
        <v>242</v>
      </c>
      <c r="C11" s="63" t="s">
        <v>257</v>
      </c>
      <c r="D11" s="63"/>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88" t="s">
        <v>19</v>
      </c>
      <c r="AW11" s="88"/>
      <c r="AX11" s="79"/>
      <c r="AY11" s="63"/>
      <c r="AZ11" s="63"/>
      <c r="BA11" s="63"/>
      <c r="BB11" s="63"/>
      <c r="BC11" s="63"/>
      <c r="BD11" s="63"/>
    </row>
    <row r="12" spans="1:56" x14ac:dyDescent="0.4">
      <c r="A12" s="63" t="str">
        <f t="shared" si="0"/>
        <v>ANH22</v>
      </c>
      <c r="B12" s="63" t="s">
        <v>242</v>
      </c>
      <c r="C12" s="63" t="s">
        <v>259</v>
      </c>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88" t="s">
        <v>19</v>
      </c>
      <c r="AW12" s="88"/>
      <c r="AX12" s="79"/>
      <c r="AY12" s="63"/>
      <c r="AZ12" s="63"/>
      <c r="BA12" s="63"/>
      <c r="BB12" s="63"/>
      <c r="BC12" s="63"/>
      <c r="BD12" s="63"/>
    </row>
    <row r="13" spans="1:56" x14ac:dyDescent="0.4">
      <c r="A13" s="63" t="str">
        <f t="shared" si="0"/>
        <v>ANH23</v>
      </c>
      <c r="B13" s="63" t="s">
        <v>242</v>
      </c>
      <c r="C13" s="63" t="s">
        <v>261</v>
      </c>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88"/>
      <c r="AW13" s="88"/>
      <c r="AX13" s="79"/>
      <c r="AY13" s="63"/>
      <c r="AZ13" s="63"/>
      <c r="BA13" s="63"/>
      <c r="BB13" s="63"/>
      <c r="BC13" s="63"/>
      <c r="BD13" s="63"/>
    </row>
    <row r="14" spans="1:56" x14ac:dyDescent="0.4">
      <c r="A14" s="63" t="str">
        <f t="shared" si="0"/>
        <v>ANH24</v>
      </c>
      <c r="B14" s="63" t="s">
        <v>242</v>
      </c>
      <c r="C14" s="63" t="s">
        <v>263</v>
      </c>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86"/>
      <c r="AV14" s="88"/>
      <c r="AW14" s="88"/>
      <c r="AX14" s="79"/>
      <c r="AY14" s="63"/>
      <c r="AZ14" s="63"/>
      <c r="BA14" s="63"/>
      <c r="BB14" s="63"/>
      <c r="BC14" s="63"/>
      <c r="BD14" s="63"/>
    </row>
    <row r="15" spans="1:56" x14ac:dyDescent="0.4">
      <c r="A15" s="63" t="str">
        <f t="shared" si="0"/>
        <v>NES14</v>
      </c>
      <c r="B15" s="63" t="s">
        <v>265</v>
      </c>
      <c r="C15" s="63" t="s">
        <v>243</v>
      </c>
      <c r="D15" s="63"/>
      <c r="E15" s="63"/>
      <c r="F15" s="63"/>
      <c r="G15" s="63"/>
      <c r="H15" s="63"/>
      <c r="I15" s="63"/>
      <c r="J15" s="63"/>
      <c r="K15" s="63"/>
      <c r="L15" s="63"/>
      <c r="M15" s="63"/>
      <c r="N15" s="63"/>
      <c r="O15" s="63"/>
      <c r="P15" s="63"/>
      <c r="Q15" s="63"/>
      <c r="R15" s="63"/>
      <c r="S15" s="63"/>
      <c r="T15" s="63"/>
      <c r="U15" s="63"/>
      <c r="V15" s="90" t="s">
        <v>527</v>
      </c>
      <c r="W15" s="90" t="s">
        <v>527</v>
      </c>
      <c r="X15" s="90" t="s">
        <v>527</v>
      </c>
      <c r="Y15" s="90" t="s">
        <v>527</v>
      </c>
      <c r="Z15" s="90" t="s">
        <v>527</v>
      </c>
      <c r="AA15" s="90" t="s">
        <v>527</v>
      </c>
      <c r="AB15" s="91" t="s">
        <v>19</v>
      </c>
      <c r="AC15" s="63"/>
      <c r="AD15" s="63"/>
      <c r="AE15" s="63"/>
      <c r="AF15" s="63"/>
      <c r="AG15" s="63"/>
      <c r="AH15" s="63"/>
      <c r="AI15" s="63"/>
      <c r="AJ15" s="63"/>
      <c r="AK15" s="63"/>
      <c r="AL15" s="63"/>
      <c r="AM15" s="63"/>
      <c r="AN15" s="63"/>
      <c r="AO15" s="63"/>
      <c r="AP15" s="63"/>
      <c r="AQ15" s="63"/>
      <c r="AR15" s="63"/>
      <c r="AS15" s="63"/>
      <c r="AT15" s="63"/>
      <c r="AU15" s="89" t="s">
        <v>528</v>
      </c>
      <c r="AV15" s="88" t="s">
        <v>19</v>
      </c>
      <c r="AW15" s="88"/>
      <c r="AX15" s="79"/>
      <c r="AY15" s="63"/>
      <c r="AZ15" s="63"/>
      <c r="BA15" s="63"/>
      <c r="BB15" s="63"/>
      <c r="BC15" s="63"/>
      <c r="BD15" s="63"/>
    </row>
    <row r="16" spans="1:56" x14ac:dyDescent="0.4">
      <c r="A16" s="63" t="str">
        <f t="shared" si="0"/>
        <v>NES15</v>
      </c>
      <c r="B16" s="63" t="s">
        <v>265</v>
      </c>
      <c r="C16" s="63" t="s">
        <v>245</v>
      </c>
      <c r="D16" s="63"/>
      <c r="E16" s="63"/>
      <c r="F16" s="63"/>
      <c r="G16" s="63"/>
      <c r="H16" s="63"/>
      <c r="I16" s="63"/>
      <c r="J16" s="63"/>
      <c r="K16" s="63"/>
      <c r="L16" s="63"/>
      <c r="M16" s="63"/>
      <c r="N16" s="63"/>
      <c r="O16" s="63"/>
      <c r="P16" s="63"/>
      <c r="Q16" s="63"/>
      <c r="R16" s="63"/>
      <c r="S16" s="63"/>
      <c r="T16" s="63"/>
      <c r="U16" s="63"/>
      <c r="V16" s="90" t="s">
        <v>527</v>
      </c>
      <c r="W16" s="90" t="s">
        <v>527</v>
      </c>
      <c r="X16" s="90" t="s">
        <v>527</v>
      </c>
      <c r="Y16" s="90" t="s">
        <v>527</v>
      </c>
      <c r="Z16" s="90" t="s">
        <v>527</v>
      </c>
      <c r="AA16" s="90" t="s">
        <v>527</v>
      </c>
      <c r="AB16" s="91" t="s">
        <v>19</v>
      </c>
      <c r="AC16" s="63"/>
      <c r="AD16" s="63"/>
      <c r="AE16" s="63"/>
      <c r="AF16" s="63"/>
      <c r="AG16" s="63"/>
      <c r="AH16" s="63"/>
      <c r="AI16" s="63"/>
      <c r="AJ16" s="63"/>
      <c r="AK16" s="63"/>
      <c r="AL16" s="63"/>
      <c r="AM16" s="63"/>
      <c r="AN16" s="63"/>
      <c r="AO16" s="63"/>
      <c r="AP16" s="63"/>
      <c r="AQ16" s="63"/>
      <c r="AR16" s="63"/>
      <c r="AS16" s="63"/>
      <c r="AT16" s="63"/>
      <c r="AU16" s="89" t="s">
        <v>528</v>
      </c>
      <c r="AV16" s="88" t="s">
        <v>19</v>
      </c>
      <c r="AW16" s="88"/>
      <c r="AX16" s="79"/>
      <c r="AY16" s="63"/>
      <c r="AZ16" s="63"/>
      <c r="BA16" s="63"/>
      <c r="BB16" s="63"/>
      <c r="BC16" s="63"/>
      <c r="BD16" s="63"/>
    </row>
    <row r="17" spans="1:56" x14ac:dyDescent="0.4">
      <c r="A17" s="63" t="str">
        <f t="shared" si="0"/>
        <v>NES16</v>
      </c>
      <c r="B17" s="63" t="s">
        <v>265</v>
      </c>
      <c r="C17" s="63" t="s">
        <v>247</v>
      </c>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89" t="s">
        <v>528</v>
      </c>
      <c r="AV17" s="88" t="s">
        <v>19</v>
      </c>
      <c r="AW17" s="88"/>
      <c r="AX17" s="79"/>
      <c r="AY17" s="63"/>
      <c r="AZ17" s="63"/>
      <c r="BA17" s="63"/>
      <c r="BB17" s="63"/>
      <c r="BC17" s="63"/>
      <c r="BD17" s="63"/>
    </row>
    <row r="18" spans="1:56" x14ac:dyDescent="0.4">
      <c r="A18" s="63" t="str">
        <f t="shared" si="0"/>
        <v>NES17</v>
      </c>
      <c r="B18" s="63" t="s">
        <v>265</v>
      </c>
      <c r="C18" s="63" t="s">
        <v>249</v>
      </c>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89" t="s">
        <v>528</v>
      </c>
      <c r="AV18" s="88" t="s">
        <v>19</v>
      </c>
      <c r="AW18" s="88"/>
      <c r="AX18" s="79"/>
      <c r="AY18" s="63"/>
      <c r="AZ18" s="63"/>
      <c r="BA18" s="63"/>
      <c r="BB18" s="63"/>
      <c r="BC18" s="63"/>
      <c r="BD18" s="63"/>
    </row>
    <row r="19" spans="1:56" x14ac:dyDescent="0.4">
      <c r="A19" s="63" t="str">
        <f t="shared" si="0"/>
        <v>NES18</v>
      </c>
      <c r="B19" s="63" t="s">
        <v>265</v>
      </c>
      <c r="C19" s="63" t="s">
        <v>251</v>
      </c>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88" t="s">
        <v>19</v>
      </c>
      <c r="AW19" s="88"/>
      <c r="AX19" s="79"/>
      <c r="AY19" s="63"/>
      <c r="AZ19" s="63"/>
      <c r="BA19" s="63"/>
      <c r="BB19" s="63"/>
      <c r="BC19" s="63"/>
      <c r="BD19" s="63"/>
    </row>
    <row r="20" spans="1:56" x14ac:dyDescent="0.4">
      <c r="A20" s="63" t="str">
        <f t="shared" si="0"/>
        <v>NES19</v>
      </c>
      <c r="B20" s="63" t="s">
        <v>265</v>
      </c>
      <c r="C20" s="63" t="s">
        <v>253</v>
      </c>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88" t="s">
        <v>19</v>
      </c>
      <c r="AW20" s="88"/>
      <c r="AX20" s="79"/>
      <c r="AY20" s="63"/>
      <c r="AZ20" s="63"/>
      <c r="BA20" s="63"/>
      <c r="BB20" s="63"/>
      <c r="BC20" s="63"/>
      <c r="BD20" s="63"/>
    </row>
    <row r="21" spans="1:56" x14ac:dyDescent="0.4">
      <c r="A21" s="63" t="str">
        <f t="shared" si="0"/>
        <v>NES20</v>
      </c>
      <c r="B21" s="63" t="s">
        <v>265</v>
      </c>
      <c r="C21" s="63" t="s">
        <v>255</v>
      </c>
      <c r="D21" s="63"/>
      <c r="E21" s="63"/>
      <c r="F21" s="63"/>
      <c r="G21" s="91" t="s">
        <v>19</v>
      </c>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88" t="s">
        <v>19</v>
      </c>
      <c r="AW21" s="88"/>
      <c r="AX21" s="79"/>
      <c r="AY21" s="63"/>
      <c r="AZ21" s="63"/>
      <c r="BA21" s="63"/>
      <c r="BB21" s="63"/>
      <c r="BC21" s="63"/>
      <c r="BD21" s="63"/>
    </row>
    <row r="22" spans="1:56" x14ac:dyDescent="0.4">
      <c r="A22" s="63" t="str">
        <f t="shared" si="0"/>
        <v>NES21</v>
      </c>
      <c r="B22" s="63" t="s">
        <v>265</v>
      </c>
      <c r="C22" s="63" t="s">
        <v>257</v>
      </c>
      <c r="D22" s="63"/>
      <c r="E22" s="63"/>
      <c r="F22" s="63"/>
      <c r="G22" s="91" t="s">
        <v>19</v>
      </c>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88" t="s">
        <v>19</v>
      </c>
      <c r="AW22" s="88"/>
      <c r="AX22" s="79"/>
      <c r="AY22" s="63"/>
      <c r="AZ22" s="63"/>
      <c r="BA22" s="63"/>
      <c r="BB22" s="63"/>
      <c r="BC22" s="63"/>
      <c r="BD22" s="63"/>
    </row>
    <row r="23" spans="1:56" x14ac:dyDescent="0.4">
      <c r="A23" s="63" t="str">
        <f t="shared" si="0"/>
        <v>NES22</v>
      </c>
      <c r="B23" s="63" t="s">
        <v>265</v>
      </c>
      <c r="C23" s="63" t="s">
        <v>259</v>
      </c>
      <c r="D23" s="63"/>
      <c r="E23" s="63"/>
      <c r="F23" s="63"/>
      <c r="G23" s="91" t="s">
        <v>19</v>
      </c>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88" t="s">
        <v>19</v>
      </c>
      <c r="AW23" s="88"/>
      <c r="AX23" s="79"/>
      <c r="AY23" s="63"/>
      <c r="AZ23" s="63"/>
      <c r="BA23" s="63"/>
      <c r="BB23" s="63"/>
      <c r="BC23" s="63"/>
      <c r="BD23" s="63"/>
    </row>
    <row r="24" spans="1:56" x14ac:dyDescent="0.4">
      <c r="A24" s="63" t="str">
        <f t="shared" si="0"/>
        <v>NES23</v>
      </c>
      <c r="B24" s="63" t="s">
        <v>265</v>
      </c>
      <c r="C24" s="63" t="s">
        <v>261</v>
      </c>
      <c r="D24" s="63"/>
      <c r="E24" s="63"/>
      <c r="F24" s="63"/>
      <c r="G24" s="91"/>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88"/>
      <c r="AW24" s="88"/>
      <c r="AX24" s="79"/>
      <c r="AY24" s="63"/>
      <c r="AZ24" s="63"/>
      <c r="BA24" s="63"/>
      <c r="BB24" s="63"/>
      <c r="BC24" s="63"/>
      <c r="BD24" s="63"/>
    </row>
    <row r="25" spans="1:56" x14ac:dyDescent="0.4">
      <c r="A25" s="63" t="str">
        <f t="shared" si="0"/>
        <v>NES24</v>
      </c>
      <c r="B25" s="63" t="s">
        <v>265</v>
      </c>
      <c r="C25" s="63" t="s">
        <v>263</v>
      </c>
      <c r="D25" s="63"/>
      <c r="E25" s="63"/>
      <c r="F25" s="63"/>
      <c r="G25" s="91"/>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86"/>
      <c r="AV25" s="88"/>
      <c r="AW25" s="88"/>
      <c r="AX25" s="79"/>
      <c r="AY25" s="63"/>
      <c r="AZ25" s="63"/>
      <c r="BA25" s="63"/>
      <c r="BB25" s="63"/>
      <c r="BC25" s="63"/>
      <c r="BD25" s="63"/>
    </row>
    <row r="26" spans="1:56" x14ac:dyDescent="0.4">
      <c r="A26" s="63" t="str">
        <f t="shared" si="0"/>
        <v>HDD14</v>
      </c>
      <c r="B26" s="63" t="s">
        <v>277</v>
      </c>
      <c r="C26" s="63" t="s">
        <v>243</v>
      </c>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89" t="s">
        <v>528</v>
      </c>
      <c r="AV26" s="88" t="s">
        <v>19</v>
      </c>
      <c r="AW26" s="88"/>
      <c r="AX26" s="79"/>
      <c r="AY26" s="63"/>
      <c r="AZ26" s="63"/>
      <c r="BA26" s="63"/>
      <c r="BB26" s="63"/>
      <c r="BC26" s="63"/>
      <c r="BD26" s="63"/>
    </row>
    <row r="27" spans="1:56" x14ac:dyDescent="0.4">
      <c r="A27" s="63" t="str">
        <f t="shared" si="0"/>
        <v>HDD15</v>
      </c>
      <c r="B27" s="63" t="s">
        <v>277</v>
      </c>
      <c r="C27" s="63" t="s">
        <v>245</v>
      </c>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89" t="s">
        <v>528</v>
      </c>
      <c r="AV27" s="88" t="s">
        <v>19</v>
      </c>
      <c r="AW27" s="88"/>
      <c r="AX27" s="79"/>
      <c r="AY27" s="63"/>
      <c r="AZ27" s="63"/>
      <c r="BA27" s="63"/>
      <c r="BB27" s="63"/>
      <c r="BC27" s="63"/>
      <c r="BD27" s="63"/>
    </row>
    <row r="28" spans="1:56" x14ac:dyDescent="0.4">
      <c r="A28" s="63" t="str">
        <f t="shared" si="0"/>
        <v>HDD16</v>
      </c>
      <c r="B28" s="63" t="s">
        <v>277</v>
      </c>
      <c r="C28" s="63" t="s">
        <v>247</v>
      </c>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89" t="s">
        <v>528</v>
      </c>
      <c r="AV28" s="88" t="s">
        <v>19</v>
      </c>
      <c r="AW28" s="88"/>
      <c r="AX28" s="79"/>
      <c r="AY28" s="63"/>
      <c r="AZ28" s="63"/>
      <c r="BA28" s="63"/>
      <c r="BB28" s="63"/>
      <c r="BC28" s="63"/>
      <c r="BD28" s="63"/>
    </row>
    <row r="29" spans="1:56" x14ac:dyDescent="0.4">
      <c r="A29" s="63" t="str">
        <f t="shared" si="0"/>
        <v>HDD17</v>
      </c>
      <c r="B29" s="63" t="s">
        <v>277</v>
      </c>
      <c r="C29" s="63" t="s">
        <v>249</v>
      </c>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89" t="s">
        <v>528</v>
      </c>
      <c r="AV29" s="88" t="s">
        <v>19</v>
      </c>
      <c r="AW29" s="88"/>
      <c r="AX29" s="79"/>
      <c r="AY29" s="63"/>
      <c r="AZ29" s="63"/>
      <c r="BA29" s="63"/>
      <c r="BB29" s="63"/>
      <c r="BC29" s="63"/>
      <c r="BD29" s="63"/>
    </row>
    <row r="30" spans="1:56" x14ac:dyDescent="0.4">
      <c r="A30" s="63" t="str">
        <f t="shared" si="0"/>
        <v>HDD18</v>
      </c>
      <c r="B30" s="63" t="s">
        <v>277</v>
      </c>
      <c r="C30" s="63" t="s">
        <v>251</v>
      </c>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88" t="s">
        <v>19</v>
      </c>
      <c r="AW30" s="88"/>
      <c r="AX30" s="79"/>
      <c r="AY30" s="63"/>
      <c r="AZ30" s="63"/>
      <c r="BA30" s="63"/>
      <c r="BB30" s="63"/>
      <c r="BC30" s="63"/>
      <c r="BD30" s="63"/>
    </row>
    <row r="31" spans="1:56" x14ac:dyDescent="0.4">
      <c r="A31" s="63" t="str">
        <f t="shared" si="0"/>
        <v>HDD19</v>
      </c>
      <c r="B31" s="63" t="s">
        <v>277</v>
      </c>
      <c r="C31" s="63" t="s">
        <v>253</v>
      </c>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88" t="s">
        <v>19</v>
      </c>
      <c r="AW31" s="88"/>
      <c r="AX31" s="79"/>
      <c r="AY31" s="63"/>
      <c r="AZ31" s="63"/>
      <c r="BA31" s="63"/>
      <c r="BB31" s="63"/>
      <c r="BC31" s="63"/>
      <c r="BD31" s="63"/>
    </row>
    <row r="32" spans="1:56" x14ac:dyDescent="0.4">
      <c r="A32" s="63" t="str">
        <f t="shared" si="0"/>
        <v>HDD20</v>
      </c>
      <c r="B32" s="63" t="s">
        <v>277</v>
      </c>
      <c r="C32" s="63" t="s">
        <v>255</v>
      </c>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88" t="s">
        <v>19</v>
      </c>
      <c r="AW32" s="88"/>
      <c r="AX32" s="79"/>
      <c r="AY32" s="63"/>
      <c r="AZ32" s="63"/>
      <c r="BA32" s="63"/>
      <c r="BB32" s="63"/>
      <c r="BC32" s="63"/>
      <c r="BD32" s="63"/>
    </row>
    <row r="33" spans="1:56" x14ac:dyDescent="0.4">
      <c r="A33" s="63" t="str">
        <f t="shared" si="0"/>
        <v>HDD21</v>
      </c>
      <c r="B33" s="63" t="s">
        <v>277</v>
      </c>
      <c r="C33" s="63" t="s">
        <v>257</v>
      </c>
      <c r="D33" s="6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88" t="s">
        <v>19</v>
      </c>
      <c r="AW33" s="88"/>
      <c r="AX33" s="79"/>
      <c r="AY33" s="63"/>
      <c r="AZ33" s="63"/>
      <c r="BA33" s="63"/>
      <c r="BB33" s="63"/>
      <c r="BC33" s="63"/>
      <c r="BD33" s="63"/>
    </row>
    <row r="34" spans="1:56" x14ac:dyDescent="0.4">
      <c r="A34" s="63" t="str">
        <f t="shared" si="0"/>
        <v>HDD22</v>
      </c>
      <c r="B34" s="63" t="s">
        <v>277</v>
      </c>
      <c r="C34" s="63" t="s">
        <v>259</v>
      </c>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88" t="s">
        <v>19</v>
      </c>
      <c r="AW34" s="88"/>
      <c r="AX34" s="79"/>
      <c r="AY34" s="63"/>
      <c r="AZ34" s="63"/>
      <c r="BA34" s="63"/>
      <c r="BB34" s="63"/>
      <c r="BC34" s="63"/>
      <c r="BD34" s="63"/>
    </row>
    <row r="35" spans="1:56" x14ac:dyDescent="0.4">
      <c r="A35" s="63" t="str">
        <f t="shared" si="0"/>
        <v>HDD23</v>
      </c>
      <c r="B35" s="63" t="s">
        <v>277</v>
      </c>
      <c r="C35" s="63" t="s">
        <v>261</v>
      </c>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88"/>
      <c r="AW35" s="88"/>
      <c r="AX35" s="79"/>
      <c r="AY35" s="63"/>
      <c r="AZ35" s="63"/>
      <c r="BA35" s="63"/>
      <c r="BB35" s="63"/>
      <c r="BC35" s="63"/>
      <c r="BD35" s="63"/>
    </row>
    <row r="36" spans="1:56" x14ac:dyDescent="0.4">
      <c r="A36" s="63" t="str">
        <f t="shared" si="0"/>
        <v>HDD24</v>
      </c>
      <c r="B36" s="63" t="s">
        <v>277</v>
      </c>
      <c r="C36" s="63" t="s">
        <v>263</v>
      </c>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86"/>
      <c r="AV36" s="88"/>
      <c r="AW36" s="88"/>
      <c r="AX36" s="79"/>
      <c r="AY36" s="63"/>
      <c r="AZ36" s="63"/>
      <c r="BA36" s="63"/>
      <c r="BB36" s="63"/>
      <c r="BC36" s="63"/>
      <c r="BD36" s="63"/>
    </row>
    <row r="37" spans="1:56" x14ac:dyDescent="0.4">
      <c r="A37" s="63" t="str">
        <f t="shared" si="0"/>
        <v>NWT14</v>
      </c>
      <c r="B37" s="63" t="s">
        <v>289</v>
      </c>
      <c r="C37" s="63" t="s">
        <v>243</v>
      </c>
      <c r="D37" s="63"/>
      <c r="E37" s="63"/>
      <c r="F37" s="63"/>
      <c r="G37" s="63"/>
      <c r="H37" s="63"/>
      <c r="I37" s="63"/>
      <c r="J37" s="63"/>
      <c r="K37" s="63"/>
      <c r="L37" s="63"/>
      <c r="M37" s="63"/>
      <c r="N37" s="63"/>
      <c r="O37" s="63"/>
      <c r="P37" s="63"/>
      <c r="Q37" s="63"/>
      <c r="R37" s="63"/>
      <c r="S37" s="63"/>
      <c r="T37" s="63"/>
      <c r="U37" s="63"/>
      <c r="V37" s="90" t="s">
        <v>527</v>
      </c>
      <c r="W37" s="90" t="s">
        <v>527</v>
      </c>
      <c r="X37" s="90" t="s">
        <v>527</v>
      </c>
      <c r="Y37" s="90" t="s">
        <v>527</v>
      </c>
      <c r="Z37" s="90" t="s">
        <v>527</v>
      </c>
      <c r="AA37" s="90" t="s">
        <v>527</v>
      </c>
      <c r="AB37" s="91" t="s">
        <v>19</v>
      </c>
      <c r="AC37" s="63"/>
      <c r="AD37" s="63"/>
      <c r="AE37" s="63"/>
      <c r="AF37" s="63"/>
      <c r="AG37" s="63"/>
      <c r="AH37" s="63"/>
      <c r="AI37" s="63"/>
      <c r="AJ37" s="63"/>
      <c r="AK37" s="63"/>
      <c r="AL37" s="63"/>
      <c r="AM37" s="63"/>
      <c r="AN37" s="63"/>
      <c r="AO37" s="63"/>
      <c r="AP37" s="63"/>
      <c r="AQ37" s="63"/>
      <c r="AR37" s="63"/>
      <c r="AS37" s="63"/>
      <c r="AT37" s="63"/>
      <c r="AU37" s="89" t="s">
        <v>528</v>
      </c>
      <c r="AV37" s="88" t="s">
        <v>19</v>
      </c>
      <c r="AW37" s="88"/>
      <c r="AX37" s="79"/>
      <c r="AY37" s="63"/>
      <c r="AZ37" s="63"/>
      <c r="BA37" s="63"/>
      <c r="BB37" s="63"/>
      <c r="BC37" s="63"/>
      <c r="BD37" s="63"/>
    </row>
    <row r="38" spans="1:56" x14ac:dyDescent="0.4">
      <c r="A38" s="63" t="str">
        <f t="shared" si="0"/>
        <v>NWT15</v>
      </c>
      <c r="B38" s="63" t="s">
        <v>289</v>
      </c>
      <c r="C38" s="63" t="s">
        <v>245</v>
      </c>
      <c r="D38" s="63"/>
      <c r="E38" s="63"/>
      <c r="F38" s="63"/>
      <c r="G38" s="63"/>
      <c r="H38" s="63"/>
      <c r="I38" s="63"/>
      <c r="J38" s="63"/>
      <c r="K38" s="63"/>
      <c r="L38" s="63"/>
      <c r="M38" s="63"/>
      <c r="N38" s="63"/>
      <c r="O38" s="63"/>
      <c r="P38" s="63"/>
      <c r="Q38" s="63"/>
      <c r="R38" s="63"/>
      <c r="S38" s="63"/>
      <c r="T38" s="63"/>
      <c r="U38" s="63"/>
      <c r="V38" s="90" t="s">
        <v>527</v>
      </c>
      <c r="W38" s="90" t="s">
        <v>527</v>
      </c>
      <c r="X38" s="90" t="s">
        <v>527</v>
      </c>
      <c r="Y38" s="90" t="s">
        <v>527</v>
      </c>
      <c r="Z38" s="90" t="s">
        <v>527</v>
      </c>
      <c r="AA38" s="90" t="s">
        <v>527</v>
      </c>
      <c r="AB38" s="91" t="s">
        <v>19</v>
      </c>
      <c r="AC38" s="63"/>
      <c r="AD38" s="63"/>
      <c r="AE38" s="63"/>
      <c r="AF38" s="63"/>
      <c r="AG38" s="63"/>
      <c r="AH38" s="63"/>
      <c r="AI38" s="63"/>
      <c r="AJ38" s="63"/>
      <c r="AK38" s="63"/>
      <c r="AL38" s="63"/>
      <c r="AM38" s="63"/>
      <c r="AN38" s="63"/>
      <c r="AO38" s="63"/>
      <c r="AP38" s="63"/>
      <c r="AQ38" s="63"/>
      <c r="AR38" s="63"/>
      <c r="AS38" s="63"/>
      <c r="AT38" s="63"/>
      <c r="AU38" s="89" t="s">
        <v>528</v>
      </c>
      <c r="AV38" s="88" t="s">
        <v>19</v>
      </c>
      <c r="AW38" s="88"/>
      <c r="AX38" s="79"/>
      <c r="AY38" s="63"/>
      <c r="AZ38" s="63"/>
      <c r="BA38" s="63"/>
      <c r="BB38" s="63"/>
      <c r="BC38" s="63"/>
      <c r="BD38" s="63"/>
    </row>
    <row r="39" spans="1:56" x14ac:dyDescent="0.4">
      <c r="A39" s="63" t="str">
        <f t="shared" si="0"/>
        <v>NWT16</v>
      </c>
      <c r="B39" s="63" t="s">
        <v>289</v>
      </c>
      <c r="C39" s="63" t="s">
        <v>247</v>
      </c>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89" t="s">
        <v>528</v>
      </c>
      <c r="AV39" s="88" t="s">
        <v>19</v>
      </c>
      <c r="AW39" s="88"/>
      <c r="AX39" s="79"/>
      <c r="AY39" s="63"/>
      <c r="AZ39" s="63"/>
      <c r="BA39" s="63"/>
      <c r="BB39" s="63"/>
      <c r="BC39" s="63"/>
      <c r="BD39" s="63"/>
    </row>
    <row r="40" spans="1:56" x14ac:dyDescent="0.4">
      <c r="A40" s="63" t="str">
        <f t="shared" si="0"/>
        <v>NWT17</v>
      </c>
      <c r="B40" s="63" t="s">
        <v>289</v>
      </c>
      <c r="C40" s="63" t="s">
        <v>249</v>
      </c>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89" t="s">
        <v>528</v>
      </c>
      <c r="AV40" s="88" t="s">
        <v>19</v>
      </c>
      <c r="AW40" s="88"/>
      <c r="AX40" s="79"/>
      <c r="AY40" s="63"/>
      <c r="AZ40" s="63"/>
      <c r="BA40" s="63"/>
      <c r="BB40" s="63"/>
      <c r="BC40" s="63"/>
      <c r="BD40" s="63"/>
    </row>
    <row r="41" spans="1:56" x14ac:dyDescent="0.4">
      <c r="A41" s="63" t="str">
        <f t="shared" si="0"/>
        <v>NWT18</v>
      </c>
      <c r="B41" s="63" t="s">
        <v>289</v>
      </c>
      <c r="C41" s="63" t="s">
        <v>251</v>
      </c>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88" t="s">
        <v>19</v>
      </c>
      <c r="AW41" s="88"/>
      <c r="AX41" s="79"/>
      <c r="AY41" s="63"/>
      <c r="AZ41" s="63"/>
      <c r="BA41" s="63"/>
      <c r="BB41" s="63"/>
      <c r="BC41" s="63"/>
      <c r="BD41" s="63"/>
    </row>
    <row r="42" spans="1:56" x14ac:dyDescent="0.4">
      <c r="A42" s="63" t="str">
        <f t="shared" si="0"/>
        <v>NWT19</v>
      </c>
      <c r="B42" s="63" t="s">
        <v>289</v>
      </c>
      <c r="C42" s="63" t="s">
        <v>253</v>
      </c>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88" t="s">
        <v>19</v>
      </c>
      <c r="AW42" s="88"/>
      <c r="AX42" s="79"/>
      <c r="AY42" s="63"/>
      <c r="AZ42" s="63"/>
      <c r="BA42" s="63"/>
      <c r="BB42" s="63"/>
      <c r="BC42" s="63"/>
      <c r="BD42" s="63"/>
    </row>
    <row r="43" spans="1:56" x14ac:dyDescent="0.4">
      <c r="A43" s="63" t="str">
        <f t="shared" si="0"/>
        <v>NWT20</v>
      </c>
      <c r="B43" s="63" t="s">
        <v>289</v>
      </c>
      <c r="C43" s="63" t="s">
        <v>255</v>
      </c>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88" t="s">
        <v>19</v>
      </c>
      <c r="AW43" s="88"/>
      <c r="AX43" s="79"/>
      <c r="AY43" s="63"/>
      <c r="AZ43" s="63"/>
      <c r="BA43" s="63"/>
      <c r="BB43" s="63"/>
      <c r="BC43" s="63"/>
      <c r="BD43" s="63"/>
    </row>
    <row r="44" spans="1:56" x14ac:dyDescent="0.4">
      <c r="A44" s="63" t="str">
        <f t="shared" si="0"/>
        <v>NWT21</v>
      </c>
      <c r="B44" s="63" t="s">
        <v>289</v>
      </c>
      <c r="C44" s="63" t="s">
        <v>257</v>
      </c>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88" t="s">
        <v>19</v>
      </c>
      <c r="AW44" s="88"/>
      <c r="AX44" s="79"/>
      <c r="AY44" s="63"/>
      <c r="AZ44" s="63"/>
      <c r="BA44" s="63"/>
      <c r="BB44" s="63"/>
      <c r="BC44" s="63"/>
      <c r="BD44" s="63"/>
    </row>
    <row r="45" spans="1:56" x14ac:dyDescent="0.4">
      <c r="A45" s="63" t="str">
        <f t="shared" si="0"/>
        <v>NWT22</v>
      </c>
      <c r="B45" s="63" t="s">
        <v>289</v>
      </c>
      <c r="C45" s="63" t="s">
        <v>259</v>
      </c>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88" t="s">
        <v>19</v>
      </c>
      <c r="AW45" s="88"/>
      <c r="AX45" s="79"/>
      <c r="AY45" s="63"/>
      <c r="AZ45" s="63"/>
      <c r="BA45" s="63"/>
      <c r="BB45" s="63"/>
      <c r="BC45" s="63"/>
      <c r="BD45" s="63"/>
    </row>
    <row r="46" spans="1:56" x14ac:dyDescent="0.4">
      <c r="A46" s="63" t="str">
        <f t="shared" si="0"/>
        <v>NWT23</v>
      </c>
      <c r="B46" s="63" t="s">
        <v>289</v>
      </c>
      <c r="C46" s="63" t="s">
        <v>261</v>
      </c>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88"/>
      <c r="AW46" s="88"/>
      <c r="AX46" s="79"/>
      <c r="AY46" s="63"/>
      <c r="AZ46" s="63"/>
      <c r="BA46" s="63"/>
      <c r="BB46" s="63"/>
      <c r="BC46" s="63"/>
      <c r="BD46" s="63"/>
    </row>
    <row r="47" spans="1:56" x14ac:dyDescent="0.4">
      <c r="A47" s="63" t="str">
        <f t="shared" si="0"/>
        <v>NWT24</v>
      </c>
      <c r="B47" s="63" t="s">
        <v>289</v>
      </c>
      <c r="C47" s="63" t="s">
        <v>263</v>
      </c>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86"/>
      <c r="AV47" s="88"/>
      <c r="AW47" s="88"/>
      <c r="AX47" s="79"/>
      <c r="AY47" s="63"/>
      <c r="AZ47" s="63"/>
      <c r="BA47" s="63"/>
      <c r="BB47" s="63"/>
      <c r="BC47" s="63"/>
      <c r="BD47" s="63"/>
    </row>
    <row r="48" spans="1:56" x14ac:dyDescent="0.4">
      <c r="A48" s="63" t="str">
        <f t="shared" si="0"/>
        <v>SRN14</v>
      </c>
      <c r="B48" s="63" t="s">
        <v>301</v>
      </c>
      <c r="C48" s="63" t="s">
        <v>243</v>
      </c>
      <c r="D48" s="63"/>
      <c r="E48" s="63"/>
      <c r="F48" s="63"/>
      <c r="G48" s="63"/>
      <c r="H48" s="63"/>
      <c r="I48" s="63"/>
      <c r="J48" s="63"/>
      <c r="K48" s="63"/>
      <c r="L48" s="63"/>
      <c r="M48" s="63"/>
      <c r="N48" s="63"/>
      <c r="O48" s="63"/>
      <c r="P48" s="63"/>
      <c r="Q48" s="63"/>
      <c r="R48" s="63"/>
      <c r="S48" s="63"/>
      <c r="T48" s="63"/>
      <c r="U48" s="63"/>
      <c r="V48" s="90" t="s">
        <v>527</v>
      </c>
      <c r="W48" s="90" t="s">
        <v>527</v>
      </c>
      <c r="X48" s="90" t="s">
        <v>527</v>
      </c>
      <c r="Y48" s="90" t="s">
        <v>527</v>
      </c>
      <c r="Z48" s="90" t="s">
        <v>527</v>
      </c>
      <c r="AA48" s="90" t="s">
        <v>527</v>
      </c>
      <c r="AB48" s="91" t="s">
        <v>19</v>
      </c>
      <c r="AC48" s="63"/>
      <c r="AD48" s="63"/>
      <c r="AE48" s="63"/>
      <c r="AF48" s="63"/>
      <c r="AG48" s="63"/>
      <c r="AH48" s="63"/>
      <c r="AI48" s="63"/>
      <c r="AJ48" s="63"/>
      <c r="AK48" s="63"/>
      <c r="AL48" s="63"/>
      <c r="AM48" s="63"/>
      <c r="AN48" s="63"/>
      <c r="AO48" s="63"/>
      <c r="AP48" s="63"/>
      <c r="AQ48" s="63"/>
      <c r="AR48" s="63"/>
      <c r="AS48" s="63"/>
      <c r="AT48" s="63"/>
      <c r="AU48" s="89" t="s">
        <v>528</v>
      </c>
      <c r="AV48" s="88" t="s">
        <v>19</v>
      </c>
      <c r="AW48" s="88"/>
      <c r="AX48" s="79"/>
      <c r="AY48" s="63"/>
      <c r="AZ48" s="63"/>
      <c r="BA48" s="63"/>
      <c r="BB48" s="63"/>
      <c r="BC48" s="63"/>
      <c r="BD48" s="63"/>
    </row>
    <row r="49" spans="1:56" x14ac:dyDescent="0.4">
      <c r="A49" s="63" t="str">
        <f t="shared" si="0"/>
        <v>SRN15</v>
      </c>
      <c r="B49" s="63" t="s">
        <v>301</v>
      </c>
      <c r="C49" s="63" t="s">
        <v>245</v>
      </c>
      <c r="D49" s="63"/>
      <c r="E49" s="63"/>
      <c r="F49" s="63"/>
      <c r="G49" s="63"/>
      <c r="H49" s="63"/>
      <c r="I49" s="63"/>
      <c r="J49" s="63"/>
      <c r="K49" s="63"/>
      <c r="L49" s="63"/>
      <c r="M49" s="63"/>
      <c r="N49" s="63"/>
      <c r="O49" s="63"/>
      <c r="P49" s="63"/>
      <c r="Q49" s="63"/>
      <c r="R49" s="63"/>
      <c r="S49" s="63"/>
      <c r="T49" s="63"/>
      <c r="U49" s="63"/>
      <c r="V49" s="90" t="s">
        <v>527</v>
      </c>
      <c r="W49" s="90" t="s">
        <v>527</v>
      </c>
      <c r="X49" s="90" t="s">
        <v>527</v>
      </c>
      <c r="Y49" s="90" t="s">
        <v>527</v>
      </c>
      <c r="Z49" s="90" t="s">
        <v>527</v>
      </c>
      <c r="AA49" s="90" t="s">
        <v>527</v>
      </c>
      <c r="AB49" s="91" t="s">
        <v>19</v>
      </c>
      <c r="AC49" s="63"/>
      <c r="AD49" s="63"/>
      <c r="AE49" s="63"/>
      <c r="AF49" s="63"/>
      <c r="AG49" s="63"/>
      <c r="AH49" s="63"/>
      <c r="AI49" s="63"/>
      <c r="AJ49" s="63"/>
      <c r="AK49" s="63"/>
      <c r="AL49" s="63"/>
      <c r="AM49" s="63"/>
      <c r="AN49" s="63"/>
      <c r="AO49" s="63"/>
      <c r="AP49" s="63"/>
      <c r="AQ49" s="63"/>
      <c r="AR49" s="63"/>
      <c r="AS49" s="63"/>
      <c r="AT49" s="63"/>
      <c r="AU49" s="89" t="s">
        <v>528</v>
      </c>
      <c r="AV49" s="88" t="s">
        <v>19</v>
      </c>
      <c r="AW49" s="88"/>
      <c r="AX49" s="79"/>
      <c r="AY49" s="63"/>
      <c r="AZ49" s="63"/>
      <c r="BA49" s="63"/>
      <c r="BB49" s="63"/>
      <c r="BC49" s="63"/>
      <c r="BD49" s="63"/>
    </row>
    <row r="50" spans="1:56" x14ac:dyDescent="0.4">
      <c r="A50" s="63" t="str">
        <f t="shared" si="0"/>
        <v>SRN16</v>
      </c>
      <c r="B50" s="63" t="s">
        <v>301</v>
      </c>
      <c r="C50" s="63" t="s">
        <v>247</v>
      </c>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89" t="s">
        <v>528</v>
      </c>
      <c r="AV50" s="88" t="s">
        <v>19</v>
      </c>
      <c r="AW50" s="88"/>
      <c r="AX50" s="79"/>
      <c r="AY50" s="63"/>
      <c r="AZ50" s="63"/>
      <c r="BA50" s="63"/>
      <c r="BB50" s="63"/>
      <c r="BC50" s="63"/>
      <c r="BD50" s="63"/>
    </row>
    <row r="51" spans="1:56" x14ac:dyDescent="0.4">
      <c r="A51" s="63" t="str">
        <f t="shared" si="0"/>
        <v>SRN17</v>
      </c>
      <c r="B51" s="63" t="s">
        <v>301</v>
      </c>
      <c r="C51" s="63" t="s">
        <v>249</v>
      </c>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89" t="s">
        <v>528</v>
      </c>
      <c r="AV51" s="88" t="s">
        <v>19</v>
      </c>
      <c r="AW51" s="88"/>
      <c r="AX51" s="79"/>
      <c r="AY51" s="63"/>
      <c r="AZ51" s="63"/>
      <c r="BA51" s="63"/>
      <c r="BB51" s="63"/>
      <c r="BC51" s="63"/>
      <c r="BD51" s="63"/>
    </row>
    <row r="52" spans="1:56" x14ac:dyDescent="0.4">
      <c r="A52" s="63" t="str">
        <f t="shared" si="0"/>
        <v>SRN18</v>
      </c>
      <c r="B52" s="63" t="s">
        <v>301</v>
      </c>
      <c r="C52" s="63" t="s">
        <v>251</v>
      </c>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88" t="s">
        <v>19</v>
      </c>
      <c r="AW52" s="88"/>
      <c r="AX52" s="79"/>
      <c r="AY52" s="63"/>
      <c r="AZ52" s="63"/>
      <c r="BA52" s="63"/>
      <c r="BB52" s="63"/>
      <c r="BC52" s="63"/>
      <c r="BD52" s="63"/>
    </row>
    <row r="53" spans="1:56" x14ac:dyDescent="0.4">
      <c r="A53" s="63" t="str">
        <f t="shared" si="0"/>
        <v>SRN19</v>
      </c>
      <c r="B53" s="63" t="s">
        <v>301</v>
      </c>
      <c r="C53" s="63" t="s">
        <v>253</v>
      </c>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88" t="s">
        <v>19</v>
      </c>
      <c r="AW53" s="88"/>
      <c r="AX53" s="79"/>
      <c r="AY53" s="63"/>
      <c r="AZ53" s="63"/>
      <c r="BA53" s="63"/>
      <c r="BB53" s="63"/>
      <c r="BC53" s="63"/>
      <c r="BD53" s="63"/>
    </row>
    <row r="54" spans="1:56" x14ac:dyDescent="0.4">
      <c r="A54" s="63" t="str">
        <f t="shared" si="0"/>
        <v>SRN20</v>
      </c>
      <c r="B54" s="63" t="s">
        <v>301</v>
      </c>
      <c r="C54" s="63" t="s">
        <v>255</v>
      </c>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88" t="s">
        <v>19</v>
      </c>
      <c r="AW54" s="88"/>
      <c r="AX54" s="79"/>
      <c r="AY54" s="63"/>
      <c r="AZ54" s="63"/>
      <c r="BA54" s="63"/>
      <c r="BB54" s="63"/>
      <c r="BC54" s="63"/>
      <c r="BD54" s="63"/>
    </row>
    <row r="55" spans="1:56" x14ac:dyDescent="0.4">
      <c r="A55" s="63" t="str">
        <f t="shared" si="0"/>
        <v>SRN21</v>
      </c>
      <c r="B55" s="63" t="s">
        <v>301</v>
      </c>
      <c r="C55" s="63" t="s">
        <v>257</v>
      </c>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88" t="s">
        <v>19</v>
      </c>
      <c r="AW55" s="88"/>
      <c r="AX55" s="79"/>
      <c r="AY55" s="63"/>
      <c r="AZ55" s="63"/>
      <c r="BA55" s="63"/>
      <c r="BB55" s="63"/>
      <c r="BC55" s="63"/>
      <c r="BD55" s="63"/>
    </row>
    <row r="56" spans="1:56" x14ac:dyDescent="0.4">
      <c r="A56" s="63" t="str">
        <f t="shared" si="0"/>
        <v>SRN22</v>
      </c>
      <c r="B56" s="63" t="s">
        <v>301</v>
      </c>
      <c r="C56" s="63" t="s">
        <v>259</v>
      </c>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88" t="s">
        <v>19</v>
      </c>
      <c r="AW56" s="88"/>
      <c r="AX56" s="79"/>
      <c r="AY56" s="63"/>
      <c r="AZ56" s="63"/>
      <c r="BA56" s="63"/>
      <c r="BB56" s="63"/>
      <c r="BC56" s="63"/>
      <c r="BD56" s="63"/>
    </row>
    <row r="57" spans="1:56" x14ac:dyDescent="0.4">
      <c r="A57" s="63" t="str">
        <f t="shared" si="0"/>
        <v>SRN23</v>
      </c>
      <c r="B57" s="63" t="s">
        <v>301</v>
      </c>
      <c r="C57" s="63" t="s">
        <v>261</v>
      </c>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88"/>
      <c r="AW57" s="88"/>
      <c r="AX57" s="79"/>
      <c r="AY57" s="63"/>
      <c r="AZ57" s="63"/>
      <c r="BA57" s="63"/>
      <c r="BB57" s="63"/>
      <c r="BC57" s="63"/>
      <c r="BD57" s="63"/>
    </row>
    <row r="58" spans="1:56" x14ac:dyDescent="0.4">
      <c r="A58" s="63" t="str">
        <f t="shared" si="0"/>
        <v>SRN24</v>
      </c>
      <c r="B58" s="63" t="s">
        <v>301</v>
      </c>
      <c r="C58" s="63" t="s">
        <v>263</v>
      </c>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86"/>
      <c r="AV58" s="88"/>
      <c r="AW58" s="88"/>
      <c r="AX58" s="79"/>
      <c r="AY58" s="63"/>
      <c r="AZ58" s="63"/>
      <c r="BA58" s="63"/>
      <c r="BB58" s="63"/>
      <c r="BC58" s="63"/>
      <c r="BD58" s="63"/>
    </row>
    <row r="59" spans="1:56" x14ac:dyDescent="0.4">
      <c r="A59" s="63" t="str">
        <f t="shared" si="0"/>
        <v>SVT14</v>
      </c>
      <c r="B59" s="63" t="s">
        <v>313</v>
      </c>
      <c r="C59" s="63" t="s">
        <v>243</v>
      </c>
      <c r="D59" s="63"/>
      <c r="E59" s="63"/>
      <c r="F59" s="63"/>
      <c r="G59" s="63"/>
      <c r="H59" s="63"/>
      <c r="I59" s="63"/>
      <c r="J59" s="63"/>
      <c r="K59" s="63"/>
      <c r="L59" s="63"/>
      <c r="M59" s="63"/>
      <c r="N59" s="63"/>
      <c r="O59" s="63"/>
      <c r="P59" s="63"/>
      <c r="Q59" s="63"/>
      <c r="R59" s="63"/>
      <c r="S59" s="63"/>
      <c r="T59" s="63"/>
      <c r="U59" s="63"/>
      <c r="V59" s="90" t="s">
        <v>527</v>
      </c>
      <c r="W59" s="90" t="s">
        <v>527</v>
      </c>
      <c r="X59" s="90" t="s">
        <v>527</v>
      </c>
      <c r="Y59" s="90" t="s">
        <v>527</v>
      </c>
      <c r="Z59" s="90" t="s">
        <v>527</v>
      </c>
      <c r="AA59" s="90" t="s">
        <v>527</v>
      </c>
      <c r="AB59" s="91" t="s">
        <v>19</v>
      </c>
      <c r="AC59" s="63"/>
      <c r="AD59" s="63"/>
      <c r="AE59" s="63"/>
      <c r="AF59" s="63"/>
      <c r="AG59" s="63"/>
      <c r="AH59" s="63"/>
      <c r="AI59" s="63"/>
      <c r="AJ59" s="63"/>
      <c r="AK59" s="63"/>
      <c r="AL59" s="63"/>
      <c r="AM59" s="63"/>
      <c r="AN59" s="63"/>
      <c r="AO59" s="63"/>
      <c r="AP59" s="63"/>
      <c r="AQ59" s="63"/>
      <c r="AR59" s="63"/>
      <c r="AS59" s="63"/>
      <c r="AT59" s="63"/>
      <c r="AU59" s="89" t="s">
        <v>528</v>
      </c>
      <c r="AV59" s="88" t="s">
        <v>19</v>
      </c>
      <c r="AW59" s="88"/>
      <c r="AX59" s="79"/>
      <c r="AY59" s="63"/>
      <c r="AZ59" s="63"/>
      <c r="BA59" s="63"/>
      <c r="BB59" s="63"/>
      <c r="BC59" s="63"/>
      <c r="BD59" s="63"/>
    </row>
    <row r="60" spans="1:56" x14ac:dyDescent="0.4">
      <c r="A60" s="63" t="str">
        <f t="shared" si="0"/>
        <v>SVT15</v>
      </c>
      <c r="B60" s="63" t="s">
        <v>313</v>
      </c>
      <c r="C60" s="63" t="s">
        <v>245</v>
      </c>
      <c r="D60" s="63"/>
      <c r="E60" s="63"/>
      <c r="F60" s="63"/>
      <c r="G60" s="63"/>
      <c r="H60" s="63"/>
      <c r="I60" s="63"/>
      <c r="J60" s="63"/>
      <c r="K60" s="63"/>
      <c r="L60" s="63"/>
      <c r="M60" s="63"/>
      <c r="N60" s="63"/>
      <c r="O60" s="63"/>
      <c r="P60" s="63"/>
      <c r="Q60" s="63"/>
      <c r="R60" s="63"/>
      <c r="S60" s="63"/>
      <c r="T60" s="63"/>
      <c r="U60" s="63"/>
      <c r="V60" s="90" t="s">
        <v>527</v>
      </c>
      <c r="W60" s="90" t="s">
        <v>527</v>
      </c>
      <c r="X60" s="90" t="s">
        <v>527</v>
      </c>
      <c r="Y60" s="90" t="s">
        <v>527</v>
      </c>
      <c r="Z60" s="90" t="s">
        <v>527</v>
      </c>
      <c r="AA60" s="90" t="s">
        <v>527</v>
      </c>
      <c r="AB60" s="91" t="s">
        <v>19</v>
      </c>
      <c r="AC60" s="63"/>
      <c r="AD60" s="63"/>
      <c r="AE60" s="63"/>
      <c r="AF60" s="63"/>
      <c r="AG60" s="63"/>
      <c r="AH60" s="63"/>
      <c r="AI60" s="63"/>
      <c r="AJ60" s="63"/>
      <c r="AK60" s="63"/>
      <c r="AL60" s="63"/>
      <c r="AM60" s="63"/>
      <c r="AN60" s="63"/>
      <c r="AO60" s="63"/>
      <c r="AP60" s="63"/>
      <c r="AQ60" s="63"/>
      <c r="AR60" s="63"/>
      <c r="AS60" s="63"/>
      <c r="AT60" s="63"/>
      <c r="AU60" s="89" t="s">
        <v>528</v>
      </c>
      <c r="AV60" s="88" t="s">
        <v>19</v>
      </c>
      <c r="AW60" s="88"/>
      <c r="AX60" s="79"/>
      <c r="AY60" s="63"/>
      <c r="AZ60" s="63"/>
      <c r="BA60" s="63"/>
      <c r="BB60" s="63"/>
      <c r="BC60" s="63"/>
      <c r="BD60" s="63"/>
    </row>
    <row r="61" spans="1:56" x14ac:dyDescent="0.4">
      <c r="A61" s="63" t="str">
        <f t="shared" si="0"/>
        <v>SVT16</v>
      </c>
      <c r="B61" s="63" t="s">
        <v>313</v>
      </c>
      <c r="C61" s="63" t="s">
        <v>247</v>
      </c>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89" t="s">
        <v>528</v>
      </c>
      <c r="AV61" s="88" t="s">
        <v>19</v>
      </c>
      <c r="AW61" s="88"/>
      <c r="AX61" s="79"/>
      <c r="AY61" s="63"/>
      <c r="AZ61" s="63"/>
      <c r="BA61" s="63"/>
      <c r="BB61" s="63"/>
      <c r="BC61" s="63"/>
      <c r="BD61" s="63"/>
    </row>
    <row r="62" spans="1:56" x14ac:dyDescent="0.4">
      <c r="A62" s="63" t="str">
        <f t="shared" si="0"/>
        <v>SVT17</v>
      </c>
      <c r="B62" s="63" t="s">
        <v>313</v>
      </c>
      <c r="C62" s="63" t="s">
        <v>249</v>
      </c>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89" t="s">
        <v>528</v>
      </c>
      <c r="AV62" s="88" t="s">
        <v>19</v>
      </c>
      <c r="AW62" s="88"/>
      <c r="AX62" s="79"/>
      <c r="AY62" s="63"/>
      <c r="AZ62" s="63"/>
      <c r="BA62" s="63"/>
      <c r="BB62" s="63"/>
      <c r="BC62" s="63"/>
      <c r="BD62" s="63"/>
    </row>
    <row r="63" spans="1:56" x14ac:dyDescent="0.4">
      <c r="A63" s="63" t="str">
        <f t="shared" si="0"/>
        <v>SVT18</v>
      </c>
      <c r="B63" s="63" t="s">
        <v>313</v>
      </c>
      <c r="C63" s="63" t="s">
        <v>251</v>
      </c>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88" t="s">
        <v>19</v>
      </c>
      <c r="AW63" s="88"/>
      <c r="AX63" s="79"/>
      <c r="AY63" s="63"/>
      <c r="AZ63" s="63"/>
      <c r="BA63" s="63"/>
      <c r="BB63" s="63"/>
      <c r="BC63" s="63"/>
      <c r="BD63" s="63"/>
    </row>
    <row r="64" spans="1:56" x14ac:dyDescent="0.4">
      <c r="A64" s="63" t="str">
        <f t="shared" si="0"/>
        <v>SVT19</v>
      </c>
      <c r="B64" s="63" t="s">
        <v>313</v>
      </c>
      <c r="C64" s="63" t="s">
        <v>253</v>
      </c>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88" t="s">
        <v>19</v>
      </c>
      <c r="AW64" s="88"/>
      <c r="AX64" s="79"/>
      <c r="AY64" s="63"/>
      <c r="AZ64" s="63"/>
      <c r="BA64" s="63"/>
      <c r="BB64" s="63"/>
      <c r="BC64" s="63"/>
      <c r="BD64" s="63"/>
    </row>
    <row r="65" spans="1:56" x14ac:dyDescent="0.4">
      <c r="A65" s="63" t="str">
        <f t="shared" si="0"/>
        <v>SVT20</v>
      </c>
      <c r="B65" s="63" t="s">
        <v>313</v>
      </c>
      <c r="C65" s="63" t="s">
        <v>255</v>
      </c>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88" t="s">
        <v>19</v>
      </c>
      <c r="AW65" s="88"/>
      <c r="AX65" s="79"/>
      <c r="AY65" s="63"/>
      <c r="AZ65" s="63"/>
      <c r="BA65" s="63"/>
      <c r="BB65" s="63"/>
      <c r="BC65" s="63"/>
      <c r="BD65" s="63"/>
    </row>
    <row r="66" spans="1:56" x14ac:dyDescent="0.4">
      <c r="A66" s="63" t="str">
        <f t="shared" si="0"/>
        <v>SVT21</v>
      </c>
      <c r="B66" s="63" t="s">
        <v>313</v>
      </c>
      <c r="C66" s="63" t="s">
        <v>257</v>
      </c>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88" t="s">
        <v>19</v>
      </c>
      <c r="AW66" s="88"/>
      <c r="AX66" s="79"/>
      <c r="AY66" s="63"/>
      <c r="AZ66" s="63"/>
      <c r="BA66" s="63"/>
      <c r="BB66" s="63"/>
      <c r="BC66" s="63"/>
      <c r="BD66" s="63"/>
    </row>
    <row r="67" spans="1:56" x14ac:dyDescent="0.4">
      <c r="A67" s="63" t="str">
        <f t="shared" si="0"/>
        <v>SVT22</v>
      </c>
      <c r="B67" s="63" t="s">
        <v>313</v>
      </c>
      <c r="C67" s="63" t="s">
        <v>259</v>
      </c>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88" t="s">
        <v>19</v>
      </c>
      <c r="AW67" s="88"/>
      <c r="AX67" s="79"/>
      <c r="AY67" s="63"/>
      <c r="AZ67" s="63"/>
      <c r="BA67" s="63"/>
      <c r="BB67" s="63"/>
      <c r="BC67" s="63"/>
      <c r="BD67" s="63"/>
    </row>
    <row r="68" spans="1:56" x14ac:dyDescent="0.4">
      <c r="A68" s="63" t="str">
        <f t="shared" si="0"/>
        <v>SVT23</v>
      </c>
      <c r="B68" s="63" t="s">
        <v>313</v>
      </c>
      <c r="C68" s="63" t="s">
        <v>261</v>
      </c>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88"/>
      <c r="AW68" s="88"/>
      <c r="AX68" s="79"/>
      <c r="AY68" s="63"/>
      <c r="AZ68" s="63"/>
      <c r="BA68" s="63"/>
      <c r="BB68" s="63"/>
      <c r="BC68" s="63"/>
      <c r="BD68" s="63"/>
    </row>
    <row r="69" spans="1:56" x14ac:dyDescent="0.4">
      <c r="A69" s="63" t="str">
        <f t="shared" ref="A69:A132" si="1">B69&amp;RIGHT(C69,2)</f>
        <v>SVT24</v>
      </c>
      <c r="B69" s="63" t="s">
        <v>313</v>
      </c>
      <c r="C69" s="63" t="s">
        <v>263</v>
      </c>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86"/>
      <c r="AV69" s="88"/>
      <c r="AW69" s="88"/>
      <c r="AX69" s="79"/>
      <c r="AY69" s="63"/>
      <c r="AZ69" s="63"/>
      <c r="BA69" s="63"/>
      <c r="BB69" s="63"/>
      <c r="BC69" s="63"/>
      <c r="BD69" s="63"/>
    </row>
    <row r="70" spans="1:56" x14ac:dyDescent="0.4">
      <c r="A70" s="63" t="str">
        <f t="shared" si="1"/>
        <v>SWT14</v>
      </c>
      <c r="B70" s="63" t="s">
        <v>325</v>
      </c>
      <c r="C70" s="63" t="s">
        <v>243</v>
      </c>
      <c r="D70" s="63"/>
      <c r="E70" s="63"/>
      <c r="F70" s="63"/>
      <c r="G70" s="63"/>
      <c r="H70" s="63"/>
      <c r="I70" s="63"/>
      <c r="J70" s="63"/>
      <c r="K70" s="63"/>
      <c r="L70" s="63"/>
      <c r="M70" s="63"/>
      <c r="N70" s="63"/>
      <c r="O70" s="63"/>
      <c r="P70" s="63"/>
      <c r="Q70" s="63"/>
      <c r="R70" s="63"/>
      <c r="S70" s="63"/>
      <c r="T70" s="63"/>
      <c r="U70" s="63"/>
      <c r="V70" s="90" t="s">
        <v>527</v>
      </c>
      <c r="W70" s="90" t="s">
        <v>527</v>
      </c>
      <c r="X70" s="90" t="s">
        <v>527</v>
      </c>
      <c r="Y70" s="90" t="s">
        <v>527</v>
      </c>
      <c r="Z70" s="90" t="s">
        <v>527</v>
      </c>
      <c r="AA70" s="90" t="s">
        <v>527</v>
      </c>
      <c r="AB70" s="91" t="s">
        <v>19</v>
      </c>
      <c r="AC70" s="63"/>
      <c r="AD70" s="63"/>
      <c r="AE70" s="63"/>
      <c r="AF70" s="63"/>
      <c r="AG70" s="63"/>
      <c r="AH70" s="63"/>
      <c r="AI70" s="63"/>
      <c r="AJ70" s="63"/>
      <c r="AK70" s="63"/>
      <c r="AL70" s="63"/>
      <c r="AM70" s="63"/>
      <c r="AN70" s="63"/>
      <c r="AO70" s="63"/>
      <c r="AP70" s="63"/>
      <c r="AQ70" s="63"/>
      <c r="AR70" s="63"/>
      <c r="AS70" s="63"/>
      <c r="AT70" s="63"/>
      <c r="AU70" s="89" t="s">
        <v>528</v>
      </c>
      <c r="AV70" s="88" t="s">
        <v>19</v>
      </c>
      <c r="AW70" s="88"/>
      <c r="AX70" s="79"/>
      <c r="AY70" s="63"/>
      <c r="AZ70" s="63"/>
      <c r="BA70" s="63"/>
      <c r="BB70" s="63"/>
      <c r="BC70" s="63"/>
      <c r="BD70" s="63"/>
    </row>
    <row r="71" spans="1:56" x14ac:dyDescent="0.4">
      <c r="A71" s="63" t="str">
        <f t="shared" si="1"/>
        <v>SWT15</v>
      </c>
      <c r="B71" s="63" t="s">
        <v>325</v>
      </c>
      <c r="C71" s="63" t="s">
        <v>245</v>
      </c>
      <c r="D71" s="63"/>
      <c r="E71" s="63"/>
      <c r="F71" s="63"/>
      <c r="G71" s="63"/>
      <c r="H71" s="63"/>
      <c r="I71" s="63"/>
      <c r="J71" s="63"/>
      <c r="K71" s="63"/>
      <c r="L71" s="63"/>
      <c r="M71" s="63"/>
      <c r="N71" s="63"/>
      <c r="O71" s="63"/>
      <c r="P71" s="63"/>
      <c r="Q71" s="63"/>
      <c r="R71" s="63"/>
      <c r="S71" s="63"/>
      <c r="T71" s="63"/>
      <c r="U71" s="63"/>
      <c r="V71" s="90" t="s">
        <v>527</v>
      </c>
      <c r="W71" s="90" t="s">
        <v>527</v>
      </c>
      <c r="X71" s="90" t="s">
        <v>527</v>
      </c>
      <c r="Y71" s="90" t="s">
        <v>527</v>
      </c>
      <c r="Z71" s="90" t="s">
        <v>527</v>
      </c>
      <c r="AA71" s="90" t="s">
        <v>527</v>
      </c>
      <c r="AB71" s="92" t="s">
        <v>529</v>
      </c>
      <c r="AC71" s="91" t="s">
        <v>19</v>
      </c>
      <c r="AD71" s="63"/>
      <c r="AE71" s="63"/>
      <c r="AF71" s="63"/>
      <c r="AG71" s="63"/>
      <c r="AH71" s="63"/>
      <c r="AI71" s="63"/>
      <c r="AJ71" s="63"/>
      <c r="AK71" s="63"/>
      <c r="AL71" s="63"/>
      <c r="AM71" s="63"/>
      <c r="AN71" s="63"/>
      <c r="AO71" s="63"/>
      <c r="AP71" s="63"/>
      <c r="AQ71" s="63"/>
      <c r="AR71" s="63"/>
      <c r="AS71" s="63"/>
      <c r="AT71" s="63"/>
      <c r="AU71" s="89" t="s">
        <v>528</v>
      </c>
      <c r="AV71" s="88" t="s">
        <v>19</v>
      </c>
      <c r="AW71" s="88"/>
      <c r="AX71" s="79"/>
      <c r="AY71" s="63"/>
      <c r="AZ71" s="63"/>
      <c r="BA71" s="63"/>
      <c r="BB71" s="63"/>
      <c r="BC71" s="63"/>
      <c r="BD71" s="63"/>
    </row>
    <row r="72" spans="1:56" x14ac:dyDescent="0.4">
      <c r="A72" s="63" t="str">
        <f t="shared" si="1"/>
        <v>SWT16</v>
      </c>
      <c r="B72" s="63" t="s">
        <v>325</v>
      </c>
      <c r="C72" s="63" t="s">
        <v>247</v>
      </c>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89" t="s">
        <v>528</v>
      </c>
      <c r="AV72" s="88" t="s">
        <v>19</v>
      </c>
      <c r="AW72" s="88"/>
      <c r="AX72" s="79"/>
      <c r="AY72" s="63"/>
      <c r="AZ72" s="63"/>
      <c r="BA72" s="63"/>
      <c r="BB72" s="63"/>
      <c r="BC72" s="63"/>
      <c r="BD72" s="63"/>
    </row>
    <row r="73" spans="1:56" x14ac:dyDescent="0.4">
      <c r="A73" s="63" t="str">
        <f t="shared" si="1"/>
        <v>SWT17</v>
      </c>
      <c r="B73" s="63" t="s">
        <v>325</v>
      </c>
      <c r="C73" s="63" t="s">
        <v>249</v>
      </c>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89" t="s">
        <v>528</v>
      </c>
      <c r="AV73" s="88" t="s">
        <v>19</v>
      </c>
      <c r="AW73" s="88"/>
      <c r="AX73" s="79"/>
      <c r="AY73" s="63"/>
      <c r="AZ73" s="63"/>
      <c r="BA73" s="63"/>
      <c r="BB73" s="63"/>
      <c r="BC73" s="63"/>
      <c r="BD73" s="63"/>
    </row>
    <row r="74" spans="1:56" x14ac:dyDescent="0.4">
      <c r="A74" s="63" t="str">
        <f t="shared" si="1"/>
        <v>SWT18</v>
      </c>
      <c r="B74" s="63" t="s">
        <v>325</v>
      </c>
      <c r="C74" s="63" t="s">
        <v>251</v>
      </c>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88" t="s">
        <v>19</v>
      </c>
      <c r="AW74" s="88"/>
      <c r="AX74" s="79"/>
      <c r="AY74" s="63"/>
      <c r="AZ74" s="63"/>
      <c r="BA74" s="63"/>
      <c r="BB74" s="63"/>
      <c r="BC74" s="63"/>
      <c r="BD74" s="63"/>
    </row>
    <row r="75" spans="1:56" x14ac:dyDescent="0.4">
      <c r="A75" s="63" t="str">
        <f t="shared" si="1"/>
        <v>SWT19</v>
      </c>
      <c r="B75" s="63" t="s">
        <v>325</v>
      </c>
      <c r="C75" s="63" t="s">
        <v>253</v>
      </c>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88" t="s">
        <v>19</v>
      </c>
      <c r="AW75" s="88"/>
      <c r="AX75" s="79"/>
      <c r="AY75" s="63"/>
      <c r="AZ75" s="63"/>
      <c r="BA75" s="63"/>
      <c r="BB75" s="63"/>
      <c r="BC75" s="63"/>
      <c r="BD75" s="63"/>
    </row>
    <row r="76" spans="1:56" x14ac:dyDescent="0.4">
      <c r="A76" s="63" t="str">
        <f t="shared" si="1"/>
        <v>SWT20</v>
      </c>
      <c r="B76" s="63" t="s">
        <v>325</v>
      </c>
      <c r="C76" s="63" t="s">
        <v>255</v>
      </c>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88" t="s">
        <v>19</v>
      </c>
      <c r="AW76" s="88"/>
      <c r="AX76" s="79"/>
      <c r="AY76" s="63"/>
      <c r="AZ76" s="63"/>
      <c r="BA76" s="63"/>
      <c r="BB76" s="63"/>
      <c r="BC76" s="63"/>
      <c r="BD76" s="63"/>
    </row>
    <row r="77" spans="1:56" x14ac:dyDescent="0.4">
      <c r="A77" s="63" t="str">
        <f t="shared" si="1"/>
        <v>SWT21</v>
      </c>
      <c r="B77" s="63" t="s">
        <v>325</v>
      </c>
      <c r="C77" s="63" t="s">
        <v>257</v>
      </c>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88" t="s">
        <v>19</v>
      </c>
      <c r="AW77" s="88"/>
      <c r="AX77" s="79"/>
      <c r="AY77" s="63"/>
      <c r="AZ77" s="63"/>
      <c r="BA77" s="63"/>
      <c r="BB77" s="63"/>
      <c r="BC77" s="63"/>
      <c r="BD77" s="63"/>
    </row>
    <row r="78" spans="1:56" x14ac:dyDescent="0.4">
      <c r="A78" s="63" t="str">
        <f t="shared" si="1"/>
        <v>SWT22</v>
      </c>
      <c r="B78" s="63" t="s">
        <v>325</v>
      </c>
      <c r="C78" s="63" t="s">
        <v>259</v>
      </c>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88" t="s">
        <v>19</v>
      </c>
      <c r="AW78" s="88"/>
      <c r="AX78" s="79"/>
      <c r="AY78" s="63"/>
      <c r="AZ78" s="63"/>
      <c r="BA78" s="63"/>
      <c r="BB78" s="63"/>
      <c r="BC78" s="63"/>
      <c r="BD78" s="63"/>
    </row>
    <row r="79" spans="1:56" x14ac:dyDescent="0.4">
      <c r="A79" s="63" t="str">
        <f t="shared" si="1"/>
        <v>SWT23</v>
      </c>
      <c r="B79" s="63" t="s">
        <v>325</v>
      </c>
      <c r="C79" s="63" t="s">
        <v>261</v>
      </c>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88"/>
      <c r="AW79" s="88"/>
      <c r="AX79" s="79"/>
      <c r="AY79" s="63"/>
      <c r="AZ79" s="63"/>
      <c r="BA79" s="63"/>
      <c r="BB79" s="63"/>
      <c r="BC79" s="63"/>
      <c r="BD79" s="63"/>
    </row>
    <row r="80" spans="1:56" x14ac:dyDescent="0.4">
      <c r="A80" s="63" t="str">
        <f t="shared" si="1"/>
        <v>SWT24</v>
      </c>
      <c r="B80" s="63" t="s">
        <v>325</v>
      </c>
      <c r="C80" s="63" t="s">
        <v>263</v>
      </c>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86"/>
      <c r="AV80" s="88"/>
      <c r="AW80" s="88"/>
      <c r="AX80" s="79"/>
      <c r="AY80" s="63"/>
      <c r="AZ80" s="63"/>
      <c r="BA80" s="63"/>
      <c r="BB80" s="63"/>
      <c r="BC80" s="63"/>
      <c r="BD80" s="63"/>
    </row>
    <row r="81" spans="1:56" x14ac:dyDescent="0.4">
      <c r="A81" s="63" t="str">
        <f t="shared" si="1"/>
        <v>SWB14</v>
      </c>
      <c r="B81" s="63" t="s">
        <v>337</v>
      </c>
      <c r="C81" s="63" t="s">
        <v>243</v>
      </c>
      <c r="D81" s="93" t="s">
        <v>530</v>
      </c>
      <c r="E81" s="93" t="s">
        <v>530</v>
      </c>
      <c r="F81" s="93" t="s">
        <v>530</v>
      </c>
      <c r="G81" s="93" t="s">
        <v>530</v>
      </c>
      <c r="H81" s="93" t="s">
        <v>530</v>
      </c>
      <c r="I81" s="93" t="s">
        <v>530</v>
      </c>
      <c r="J81" s="93" t="s">
        <v>530</v>
      </c>
      <c r="K81" s="93" t="s">
        <v>530</v>
      </c>
      <c r="L81" s="93" t="s">
        <v>530</v>
      </c>
      <c r="M81" s="93" t="s">
        <v>530</v>
      </c>
      <c r="N81" s="93" t="s">
        <v>530</v>
      </c>
      <c r="O81" s="93" t="s">
        <v>530</v>
      </c>
      <c r="P81" s="93" t="s">
        <v>530</v>
      </c>
      <c r="Q81" s="93" t="s">
        <v>530</v>
      </c>
      <c r="R81" s="93" t="s">
        <v>530</v>
      </c>
      <c r="S81" s="93" t="s">
        <v>530</v>
      </c>
      <c r="T81" s="93" t="s">
        <v>530</v>
      </c>
      <c r="U81" s="93" t="s">
        <v>530</v>
      </c>
      <c r="V81" s="90" t="s">
        <v>527</v>
      </c>
      <c r="W81" s="90" t="s">
        <v>527</v>
      </c>
      <c r="X81" s="90" t="s">
        <v>527</v>
      </c>
      <c r="Y81" s="90" t="s">
        <v>527</v>
      </c>
      <c r="Z81" s="90" t="s">
        <v>527</v>
      </c>
      <c r="AA81" s="90" t="s">
        <v>527</v>
      </c>
      <c r="AB81" s="93" t="s">
        <v>530</v>
      </c>
      <c r="AC81" s="93" t="s">
        <v>530</v>
      </c>
      <c r="AD81" s="93" t="s">
        <v>530</v>
      </c>
      <c r="AE81" s="93" t="s">
        <v>530</v>
      </c>
      <c r="AF81" s="93" t="s">
        <v>530</v>
      </c>
      <c r="AG81" s="93" t="s">
        <v>530</v>
      </c>
      <c r="AH81" s="93" t="s">
        <v>530</v>
      </c>
      <c r="AI81" s="93" t="s">
        <v>530</v>
      </c>
      <c r="AJ81" s="93" t="s">
        <v>530</v>
      </c>
      <c r="AK81" s="93" t="s">
        <v>530</v>
      </c>
      <c r="AL81" s="93" t="s">
        <v>530</v>
      </c>
      <c r="AM81" s="93" t="s">
        <v>530</v>
      </c>
      <c r="AN81" s="93" t="s">
        <v>530</v>
      </c>
      <c r="AO81" s="63"/>
      <c r="AP81" s="63"/>
      <c r="AQ81" s="93" t="s">
        <v>530</v>
      </c>
      <c r="AR81" s="93" t="s">
        <v>530</v>
      </c>
      <c r="AS81" s="93" t="s">
        <v>530</v>
      </c>
      <c r="AT81" s="93" t="s">
        <v>530</v>
      </c>
      <c r="AU81" s="89" t="s">
        <v>528</v>
      </c>
      <c r="AV81" s="93" t="s">
        <v>530</v>
      </c>
      <c r="AW81" s="88"/>
      <c r="AX81" s="92" t="s">
        <v>531</v>
      </c>
      <c r="AY81" s="92" t="s">
        <v>531</v>
      </c>
      <c r="AZ81" s="92" t="s">
        <v>531</v>
      </c>
      <c r="BA81" s="92" t="s">
        <v>531</v>
      </c>
      <c r="BB81" s="92" t="s">
        <v>531</v>
      </c>
      <c r="BC81" s="92" t="s">
        <v>531</v>
      </c>
      <c r="BD81" s="92" t="s">
        <v>531</v>
      </c>
    </row>
    <row r="82" spans="1:56" x14ac:dyDescent="0.4">
      <c r="A82" s="63" t="str">
        <f t="shared" si="1"/>
        <v>SWB15</v>
      </c>
      <c r="B82" s="63" t="s">
        <v>337</v>
      </c>
      <c r="C82" s="63" t="s">
        <v>245</v>
      </c>
      <c r="D82" s="93" t="s">
        <v>530</v>
      </c>
      <c r="E82" s="93" t="s">
        <v>530</v>
      </c>
      <c r="F82" s="93" t="s">
        <v>530</v>
      </c>
      <c r="G82" s="93" t="s">
        <v>530</v>
      </c>
      <c r="H82" s="93" t="s">
        <v>530</v>
      </c>
      <c r="I82" s="93" t="s">
        <v>530</v>
      </c>
      <c r="J82" s="93" t="s">
        <v>530</v>
      </c>
      <c r="K82" s="93" t="s">
        <v>530</v>
      </c>
      <c r="L82" s="93" t="s">
        <v>530</v>
      </c>
      <c r="M82" s="93" t="s">
        <v>530</v>
      </c>
      <c r="N82" s="93" t="s">
        <v>530</v>
      </c>
      <c r="O82" s="93" t="s">
        <v>530</v>
      </c>
      <c r="P82" s="93" t="s">
        <v>530</v>
      </c>
      <c r="Q82" s="93" t="s">
        <v>530</v>
      </c>
      <c r="R82" s="93" t="s">
        <v>530</v>
      </c>
      <c r="S82" s="93" t="s">
        <v>530</v>
      </c>
      <c r="T82" s="93" t="s">
        <v>530</v>
      </c>
      <c r="U82" s="93" t="s">
        <v>530</v>
      </c>
      <c r="V82" s="90" t="s">
        <v>527</v>
      </c>
      <c r="W82" s="90" t="s">
        <v>527</v>
      </c>
      <c r="X82" s="90" t="s">
        <v>527</v>
      </c>
      <c r="Y82" s="90" t="s">
        <v>527</v>
      </c>
      <c r="Z82" s="90" t="s">
        <v>527</v>
      </c>
      <c r="AA82" s="90" t="s">
        <v>527</v>
      </c>
      <c r="AB82" s="93" t="s">
        <v>530</v>
      </c>
      <c r="AC82" s="93" t="s">
        <v>530</v>
      </c>
      <c r="AD82" s="93" t="s">
        <v>530</v>
      </c>
      <c r="AE82" s="93" t="s">
        <v>530</v>
      </c>
      <c r="AF82" s="93" t="s">
        <v>530</v>
      </c>
      <c r="AG82" s="93" t="s">
        <v>530</v>
      </c>
      <c r="AH82" s="93" t="s">
        <v>530</v>
      </c>
      <c r="AI82" s="93" t="s">
        <v>530</v>
      </c>
      <c r="AJ82" s="93" t="s">
        <v>530</v>
      </c>
      <c r="AK82" s="93" t="s">
        <v>530</v>
      </c>
      <c r="AL82" s="93" t="s">
        <v>530</v>
      </c>
      <c r="AM82" s="93" t="s">
        <v>530</v>
      </c>
      <c r="AN82" s="93" t="s">
        <v>530</v>
      </c>
      <c r="AO82" s="63"/>
      <c r="AP82" s="63"/>
      <c r="AQ82" s="93" t="s">
        <v>530</v>
      </c>
      <c r="AR82" s="93" t="s">
        <v>530</v>
      </c>
      <c r="AS82" s="93" t="s">
        <v>530</v>
      </c>
      <c r="AT82" s="93" t="s">
        <v>530</v>
      </c>
      <c r="AU82" s="89" t="s">
        <v>528</v>
      </c>
      <c r="AV82" s="93" t="s">
        <v>530</v>
      </c>
      <c r="AW82" s="88"/>
      <c r="AX82" s="92" t="s">
        <v>531</v>
      </c>
      <c r="AY82" s="92" t="s">
        <v>531</v>
      </c>
      <c r="AZ82" s="92" t="s">
        <v>531</v>
      </c>
      <c r="BA82" s="92" t="s">
        <v>531</v>
      </c>
      <c r="BB82" s="92" t="s">
        <v>531</v>
      </c>
      <c r="BC82" s="92" t="s">
        <v>531</v>
      </c>
      <c r="BD82" s="92" t="s">
        <v>531</v>
      </c>
    </row>
    <row r="83" spans="1:56" x14ac:dyDescent="0.4">
      <c r="A83" s="63" t="str">
        <f t="shared" si="1"/>
        <v>SWB16</v>
      </c>
      <c r="B83" s="63" t="s">
        <v>337</v>
      </c>
      <c r="C83" s="63" t="s">
        <v>247</v>
      </c>
      <c r="D83" s="93" t="s">
        <v>530</v>
      </c>
      <c r="E83" s="93" t="s">
        <v>530</v>
      </c>
      <c r="F83" s="93" t="s">
        <v>530</v>
      </c>
      <c r="G83" s="93" t="s">
        <v>530</v>
      </c>
      <c r="H83" s="93" t="s">
        <v>530</v>
      </c>
      <c r="I83" s="93" t="s">
        <v>530</v>
      </c>
      <c r="J83" s="93" t="s">
        <v>530</v>
      </c>
      <c r="K83" s="93" t="s">
        <v>530</v>
      </c>
      <c r="L83" s="93" t="s">
        <v>530</v>
      </c>
      <c r="M83" s="93" t="s">
        <v>530</v>
      </c>
      <c r="N83" s="93" t="s">
        <v>530</v>
      </c>
      <c r="O83" s="93" t="s">
        <v>530</v>
      </c>
      <c r="P83" s="93" t="s">
        <v>530</v>
      </c>
      <c r="Q83" s="93" t="s">
        <v>530</v>
      </c>
      <c r="R83" s="93" t="s">
        <v>530</v>
      </c>
      <c r="S83" s="93" t="s">
        <v>530</v>
      </c>
      <c r="T83" s="93" t="s">
        <v>530</v>
      </c>
      <c r="U83" s="93" t="s">
        <v>530</v>
      </c>
      <c r="V83" s="93" t="s">
        <v>530</v>
      </c>
      <c r="W83" s="93" t="s">
        <v>530</v>
      </c>
      <c r="X83" s="93" t="s">
        <v>530</v>
      </c>
      <c r="Y83" s="93" t="s">
        <v>530</v>
      </c>
      <c r="Z83" s="93" t="s">
        <v>530</v>
      </c>
      <c r="AA83" s="93" t="s">
        <v>530</v>
      </c>
      <c r="AB83" s="93" t="s">
        <v>530</v>
      </c>
      <c r="AC83" s="93" t="s">
        <v>530</v>
      </c>
      <c r="AD83" s="93" t="s">
        <v>530</v>
      </c>
      <c r="AE83" s="93" t="s">
        <v>530</v>
      </c>
      <c r="AF83" s="93" t="s">
        <v>530</v>
      </c>
      <c r="AG83" s="93" t="s">
        <v>530</v>
      </c>
      <c r="AH83" s="93" t="s">
        <v>530</v>
      </c>
      <c r="AI83" s="93" t="s">
        <v>530</v>
      </c>
      <c r="AJ83" s="93" t="s">
        <v>530</v>
      </c>
      <c r="AK83" s="93" t="s">
        <v>530</v>
      </c>
      <c r="AL83" s="93" t="s">
        <v>530</v>
      </c>
      <c r="AM83" s="93" t="s">
        <v>530</v>
      </c>
      <c r="AN83" s="93" t="s">
        <v>530</v>
      </c>
      <c r="AO83" s="63"/>
      <c r="AP83" s="63"/>
      <c r="AQ83" s="93" t="s">
        <v>530</v>
      </c>
      <c r="AR83" s="93" t="s">
        <v>530</v>
      </c>
      <c r="AS83" s="93" t="s">
        <v>530</v>
      </c>
      <c r="AT83" s="93" t="s">
        <v>530</v>
      </c>
      <c r="AU83" s="89" t="s">
        <v>528</v>
      </c>
      <c r="AV83" s="93" t="s">
        <v>530</v>
      </c>
      <c r="AW83" s="88"/>
      <c r="AX83" s="92" t="s">
        <v>531</v>
      </c>
      <c r="AY83" s="92" t="s">
        <v>531</v>
      </c>
      <c r="AZ83" s="92" t="s">
        <v>531</v>
      </c>
      <c r="BA83" s="92" t="s">
        <v>531</v>
      </c>
      <c r="BB83" s="92" t="s">
        <v>531</v>
      </c>
      <c r="BC83" s="92" t="s">
        <v>531</v>
      </c>
      <c r="BD83" s="92" t="s">
        <v>531</v>
      </c>
    </row>
    <row r="84" spans="1:56" x14ac:dyDescent="0.4">
      <c r="A84" s="63" t="str">
        <f t="shared" si="1"/>
        <v>SWB17</v>
      </c>
      <c r="B84" s="63" t="s">
        <v>337</v>
      </c>
      <c r="C84" s="63" t="s">
        <v>249</v>
      </c>
      <c r="D84" s="63"/>
      <c r="E84" s="63"/>
      <c r="F84" s="63"/>
      <c r="G84" s="63"/>
      <c r="H84" s="63"/>
      <c r="I84" s="63"/>
      <c r="J84" s="63"/>
      <c r="K84" s="63"/>
      <c r="L84" s="63"/>
      <c r="M84" s="63"/>
      <c r="N84" s="63"/>
      <c r="O84" s="63"/>
      <c r="P84" s="63"/>
      <c r="Q84" s="63"/>
      <c r="R84" s="63"/>
      <c r="S84" s="93" t="s">
        <v>530</v>
      </c>
      <c r="T84" s="93" t="s">
        <v>530</v>
      </c>
      <c r="U84" s="63"/>
      <c r="V84" s="93" t="s">
        <v>530</v>
      </c>
      <c r="W84" s="93" t="s">
        <v>530</v>
      </c>
      <c r="X84" s="93" t="s">
        <v>530</v>
      </c>
      <c r="Y84" s="93" t="s">
        <v>530</v>
      </c>
      <c r="Z84" s="93" t="s">
        <v>530</v>
      </c>
      <c r="AA84" s="93" t="s">
        <v>530</v>
      </c>
      <c r="AB84" s="63"/>
      <c r="AC84" s="63"/>
      <c r="AD84" s="63"/>
      <c r="AE84" s="63"/>
      <c r="AF84" s="63"/>
      <c r="AG84" s="63"/>
      <c r="AH84" s="63"/>
      <c r="AI84" s="63"/>
      <c r="AJ84" s="63"/>
      <c r="AK84" s="63"/>
      <c r="AL84" s="63"/>
      <c r="AM84" s="63"/>
      <c r="AN84" s="63"/>
      <c r="AO84" s="63"/>
      <c r="AP84" s="63"/>
      <c r="AQ84" s="63"/>
      <c r="AR84" s="63"/>
      <c r="AS84" s="63"/>
      <c r="AT84" s="63"/>
      <c r="AU84" s="89" t="s">
        <v>528</v>
      </c>
      <c r="AV84" s="88" t="s">
        <v>19</v>
      </c>
      <c r="AW84" s="88"/>
      <c r="AX84" s="92" t="s">
        <v>531</v>
      </c>
      <c r="AY84" s="92" t="s">
        <v>531</v>
      </c>
      <c r="AZ84" s="92" t="s">
        <v>531</v>
      </c>
      <c r="BA84" s="92" t="s">
        <v>531</v>
      </c>
      <c r="BB84" s="92" t="s">
        <v>531</v>
      </c>
      <c r="BC84" s="92" t="s">
        <v>531</v>
      </c>
      <c r="BD84" s="92" t="s">
        <v>531</v>
      </c>
    </row>
    <row r="85" spans="1:56" x14ac:dyDescent="0.4">
      <c r="A85" s="63" t="str">
        <f t="shared" si="1"/>
        <v>SWB18</v>
      </c>
      <c r="B85" s="63" t="s">
        <v>337</v>
      </c>
      <c r="C85" s="63" t="s">
        <v>251</v>
      </c>
      <c r="D85" s="63"/>
      <c r="E85" s="63"/>
      <c r="F85" s="63"/>
      <c r="G85" s="63"/>
      <c r="H85" s="63"/>
      <c r="I85" s="63"/>
      <c r="J85" s="63"/>
      <c r="K85" s="63"/>
      <c r="L85" s="63"/>
      <c r="M85" s="63"/>
      <c r="N85" s="63"/>
      <c r="O85" s="63"/>
      <c r="P85" s="63"/>
      <c r="Q85" s="63"/>
      <c r="R85" s="63"/>
      <c r="S85" s="93" t="s">
        <v>530</v>
      </c>
      <c r="T85" s="93" t="s">
        <v>530</v>
      </c>
      <c r="U85" s="63"/>
      <c r="V85" s="93" t="s">
        <v>530</v>
      </c>
      <c r="W85" s="93" t="s">
        <v>530</v>
      </c>
      <c r="X85" s="93" t="s">
        <v>530</v>
      </c>
      <c r="Y85" s="93" t="s">
        <v>530</v>
      </c>
      <c r="Z85" s="93" t="s">
        <v>530</v>
      </c>
      <c r="AA85" s="93" t="s">
        <v>530</v>
      </c>
      <c r="AB85" s="63"/>
      <c r="AC85" s="63"/>
      <c r="AD85" s="63"/>
      <c r="AE85" s="63"/>
      <c r="AF85" s="63"/>
      <c r="AG85" s="63"/>
      <c r="AH85" s="63"/>
      <c r="AI85" s="63"/>
      <c r="AJ85" s="63"/>
      <c r="AK85" s="63"/>
      <c r="AL85" s="63"/>
      <c r="AM85" s="63"/>
      <c r="AN85" s="63"/>
      <c r="AO85" s="63"/>
      <c r="AP85" s="63"/>
      <c r="AQ85" s="63"/>
      <c r="AR85" s="63"/>
      <c r="AS85" s="63"/>
      <c r="AT85" s="63"/>
      <c r="AU85" s="63"/>
      <c r="AV85" s="88" t="s">
        <v>19</v>
      </c>
      <c r="AW85" s="88"/>
      <c r="AX85" s="92" t="s">
        <v>531</v>
      </c>
      <c r="AY85" s="92" t="s">
        <v>531</v>
      </c>
      <c r="AZ85" s="92" t="s">
        <v>531</v>
      </c>
      <c r="BA85" s="92" t="s">
        <v>531</v>
      </c>
      <c r="BB85" s="92" t="s">
        <v>531</v>
      </c>
      <c r="BC85" s="92" t="s">
        <v>531</v>
      </c>
      <c r="BD85" s="92" t="s">
        <v>531</v>
      </c>
    </row>
    <row r="86" spans="1:56" x14ac:dyDescent="0.4">
      <c r="A86" s="63" t="str">
        <f t="shared" si="1"/>
        <v>SWB19</v>
      </c>
      <c r="B86" s="63" t="s">
        <v>337</v>
      </c>
      <c r="C86" s="63" t="s">
        <v>253</v>
      </c>
      <c r="D86" s="63"/>
      <c r="E86" s="63"/>
      <c r="F86" s="63"/>
      <c r="G86" s="63"/>
      <c r="H86" s="63"/>
      <c r="I86" s="63"/>
      <c r="J86" s="63"/>
      <c r="K86" s="63"/>
      <c r="L86" s="63"/>
      <c r="M86" s="63"/>
      <c r="N86" s="63"/>
      <c r="O86" s="63"/>
      <c r="P86" s="63"/>
      <c r="Q86" s="63"/>
      <c r="R86" s="63"/>
      <c r="S86" s="93" t="s">
        <v>530</v>
      </c>
      <c r="T86" s="93" t="s">
        <v>530</v>
      </c>
      <c r="U86" s="63"/>
      <c r="V86" s="93" t="s">
        <v>530</v>
      </c>
      <c r="W86" s="93" t="s">
        <v>530</v>
      </c>
      <c r="X86" s="93" t="s">
        <v>530</v>
      </c>
      <c r="Y86" s="93" t="s">
        <v>530</v>
      </c>
      <c r="Z86" s="93" t="s">
        <v>530</v>
      </c>
      <c r="AA86" s="93" t="s">
        <v>530</v>
      </c>
      <c r="AB86" s="63"/>
      <c r="AC86" s="63"/>
      <c r="AD86" s="63"/>
      <c r="AE86" s="63"/>
      <c r="AF86" s="63"/>
      <c r="AG86" s="63"/>
      <c r="AH86" s="63"/>
      <c r="AI86" s="63"/>
      <c r="AJ86" s="63"/>
      <c r="AK86" s="63"/>
      <c r="AL86" s="63"/>
      <c r="AM86" s="63"/>
      <c r="AN86" s="63"/>
      <c r="AO86" s="63"/>
      <c r="AP86" s="63"/>
      <c r="AQ86" s="63"/>
      <c r="AR86" s="63"/>
      <c r="AS86" s="63"/>
      <c r="AT86" s="63"/>
      <c r="AU86" s="63"/>
      <c r="AV86" s="88" t="s">
        <v>19</v>
      </c>
      <c r="AW86" s="88"/>
      <c r="AX86" s="92" t="s">
        <v>531</v>
      </c>
      <c r="AY86" s="92" t="s">
        <v>531</v>
      </c>
      <c r="AZ86" s="92" t="s">
        <v>531</v>
      </c>
      <c r="BA86" s="92" t="s">
        <v>531</v>
      </c>
      <c r="BB86" s="92" t="s">
        <v>531</v>
      </c>
      <c r="BC86" s="92" t="s">
        <v>531</v>
      </c>
      <c r="BD86" s="92" t="s">
        <v>531</v>
      </c>
    </row>
    <row r="87" spans="1:56" x14ac:dyDescent="0.4">
      <c r="A87" s="63" t="str">
        <f t="shared" si="1"/>
        <v>SWB20</v>
      </c>
      <c r="B87" s="63" t="s">
        <v>337</v>
      </c>
      <c r="C87" s="63" t="s">
        <v>255</v>
      </c>
      <c r="D87" s="63"/>
      <c r="E87" s="63"/>
      <c r="F87" s="63"/>
      <c r="G87" s="63"/>
      <c r="H87" s="63"/>
      <c r="I87" s="63"/>
      <c r="J87" s="63"/>
      <c r="K87" s="63"/>
      <c r="L87" s="63"/>
      <c r="M87" s="63"/>
      <c r="N87" s="63"/>
      <c r="O87" s="63"/>
      <c r="P87" s="63"/>
      <c r="Q87" s="63"/>
      <c r="R87" s="63"/>
      <c r="S87" s="93" t="s">
        <v>530</v>
      </c>
      <c r="T87" s="93" t="s">
        <v>530</v>
      </c>
      <c r="U87" s="63"/>
      <c r="V87" s="93" t="s">
        <v>530</v>
      </c>
      <c r="W87" s="93" t="s">
        <v>530</v>
      </c>
      <c r="X87" s="93" t="s">
        <v>530</v>
      </c>
      <c r="Y87" s="93" t="s">
        <v>530</v>
      </c>
      <c r="Z87" s="93" t="s">
        <v>530</v>
      </c>
      <c r="AA87" s="93" t="s">
        <v>530</v>
      </c>
      <c r="AB87" s="63"/>
      <c r="AC87" s="63"/>
      <c r="AD87" s="63"/>
      <c r="AE87" s="63"/>
      <c r="AF87" s="63"/>
      <c r="AG87" s="63"/>
      <c r="AH87" s="63"/>
      <c r="AI87" s="63"/>
      <c r="AJ87" s="63"/>
      <c r="AK87" s="63"/>
      <c r="AL87" s="63"/>
      <c r="AM87" s="63"/>
      <c r="AN87" s="63"/>
      <c r="AO87" s="63"/>
      <c r="AP87" s="63"/>
      <c r="AQ87" s="63"/>
      <c r="AR87" s="63"/>
      <c r="AS87" s="63"/>
      <c r="AT87" s="63"/>
      <c r="AU87" s="63"/>
      <c r="AV87" s="88" t="s">
        <v>19</v>
      </c>
      <c r="AW87" s="88"/>
      <c r="AX87" s="92" t="s">
        <v>531</v>
      </c>
      <c r="AY87" s="92" t="s">
        <v>531</v>
      </c>
      <c r="AZ87" s="92" t="s">
        <v>531</v>
      </c>
      <c r="BA87" s="92" t="s">
        <v>531</v>
      </c>
      <c r="BB87" s="92" t="s">
        <v>531</v>
      </c>
      <c r="BC87" s="92" t="s">
        <v>531</v>
      </c>
      <c r="BD87" s="92" t="s">
        <v>531</v>
      </c>
    </row>
    <row r="88" spans="1:56" ht="14.25" customHeight="1" x14ac:dyDescent="0.4">
      <c r="A88" s="63" t="str">
        <f t="shared" si="1"/>
        <v>SWB21</v>
      </c>
      <c r="B88" s="63" t="s">
        <v>337</v>
      </c>
      <c r="C88" s="63" t="s">
        <v>257</v>
      </c>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88" t="s">
        <v>19</v>
      </c>
      <c r="AW88" s="88"/>
      <c r="AX88" s="92" t="s">
        <v>531</v>
      </c>
      <c r="AY88" s="92" t="s">
        <v>531</v>
      </c>
      <c r="AZ88" s="92" t="s">
        <v>531</v>
      </c>
      <c r="BA88" s="92" t="s">
        <v>531</v>
      </c>
      <c r="BB88" s="92" t="s">
        <v>531</v>
      </c>
      <c r="BC88" s="92" t="s">
        <v>531</v>
      </c>
      <c r="BD88" s="92" t="s">
        <v>531</v>
      </c>
    </row>
    <row r="89" spans="1:56" x14ac:dyDescent="0.4">
      <c r="A89" s="63" t="str">
        <f t="shared" si="1"/>
        <v>SWB22</v>
      </c>
      <c r="B89" s="63" t="s">
        <v>337</v>
      </c>
      <c r="C89" s="63" t="s">
        <v>259</v>
      </c>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88" t="s">
        <v>19</v>
      </c>
      <c r="AW89" s="88"/>
      <c r="AX89" s="92" t="s">
        <v>531</v>
      </c>
      <c r="AY89" s="92" t="s">
        <v>531</v>
      </c>
      <c r="AZ89" s="92" t="s">
        <v>531</v>
      </c>
      <c r="BA89" s="92" t="s">
        <v>531</v>
      </c>
      <c r="BB89" s="92" t="s">
        <v>531</v>
      </c>
      <c r="BC89" s="92" t="s">
        <v>531</v>
      </c>
      <c r="BD89" s="92" t="s">
        <v>531</v>
      </c>
    </row>
    <row r="90" spans="1:56" x14ac:dyDescent="0.4">
      <c r="A90" s="63" t="str">
        <f t="shared" si="1"/>
        <v>SWB23</v>
      </c>
      <c r="B90" s="63" t="s">
        <v>337</v>
      </c>
      <c r="C90" s="63" t="s">
        <v>261</v>
      </c>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88"/>
      <c r="AW90" s="88"/>
      <c r="AX90" s="92" t="s">
        <v>531</v>
      </c>
      <c r="AY90" s="92" t="s">
        <v>531</v>
      </c>
      <c r="AZ90" s="92" t="s">
        <v>531</v>
      </c>
      <c r="BA90" s="92" t="s">
        <v>531</v>
      </c>
      <c r="BB90" s="92" t="s">
        <v>531</v>
      </c>
      <c r="BC90" s="92" t="s">
        <v>531</v>
      </c>
      <c r="BD90" s="92" t="s">
        <v>531</v>
      </c>
    </row>
    <row r="91" spans="1:56" x14ac:dyDescent="0.4">
      <c r="A91" s="63" t="str">
        <f t="shared" si="1"/>
        <v>SWB24</v>
      </c>
      <c r="B91" s="63" t="s">
        <v>337</v>
      </c>
      <c r="C91" s="63" t="s">
        <v>263</v>
      </c>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86"/>
      <c r="AV91" s="88"/>
      <c r="AW91" s="88"/>
      <c r="AX91" s="92" t="s">
        <v>531</v>
      </c>
      <c r="AY91" s="92" t="s">
        <v>531</v>
      </c>
      <c r="AZ91" s="92" t="s">
        <v>531</v>
      </c>
      <c r="BA91" s="92" t="s">
        <v>531</v>
      </c>
      <c r="BB91" s="92" t="s">
        <v>531</v>
      </c>
      <c r="BC91" s="92" t="s">
        <v>531</v>
      </c>
      <c r="BD91" s="92" t="s">
        <v>531</v>
      </c>
    </row>
    <row r="92" spans="1:56" x14ac:dyDescent="0.4">
      <c r="A92" s="63" t="str">
        <f t="shared" si="1"/>
        <v>TMS14</v>
      </c>
      <c r="B92" s="63" t="s">
        <v>349</v>
      </c>
      <c r="C92" s="63" t="s">
        <v>243</v>
      </c>
      <c r="D92" s="63"/>
      <c r="E92" s="63"/>
      <c r="F92" s="63"/>
      <c r="G92" s="63"/>
      <c r="H92" s="63"/>
      <c r="I92" s="63"/>
      <c r="J92" s="63"/>
      <c r="K92" s="63"/>
      <c r="L92" s="63"/>
      <c r="M92" s="63"/>
      <c r="N92" s="63"/>
      <c r="O92" s="63"/>
      <c r="P92" s="63"/>
      <c r="Q92" s="63"/>
      <c r="R92" s="63"/>
      <c r="S92" s="63"/>
      <c r="T92" s="63"/>
      <c r="U92" s="63"/>
      <c r="V92" s="90" t="s">
        <v>527</v>
      </c>
      <c r="W92" s="90" t="s">
        <v>527</v>
      </c>
      <c r="X92" s="90" t="s">
        <v>527</v>
      </c>
      <c r="Y92" s="90" t="s">
        <v>527</v>
      </c>
      <c r="Z92" s="90" t="s">
        <v>527</v>
      </c>
      <c r="AA92" s="90" t="s">
        <v>527</v>
      </c>
      <c r="AB92" s="91" t="s">
        <v>19</v>
      </c>
      <c r="AC92" s="63"/>
      <c r="AD92" s="63"/>
      <c r="AE92" s="63"/>
      <c r="AF92" s="63"/>
      <c r="AG92" s="63"/>
      <c r="AH92" s="63"/>
      <c r="AI92" s="63"/>
      <c r="AJ92" s="63"/>
      <c r="AK92" s="63"/>
      <c r="AL92" s="63"/>
      <c r="AM92" s="63"/>
      <c r="AN92" s="63"/>
      <c r="AO92" s="63"/>
      <c r="AP92" s="63"/>
      <c r="AQ92" s="63"/>
      <c r="AR92" s="63"/>
      <c r="AS92" s="63"/>
      <c r="AT92" s="63"/>
      <c r="AU92" s="89" t="s">
        <v>528</v>
      </c>
      <c r="AV92" s="88" t="s">
        <v>19</v>
      </c>
      <c r="AW92" s="88"/>
      <c r="AX92" s="79"/>
      <c r="AY92" s="63"/>
      <c r="AZ92" s="63"/>
      <c r="BA92" s="63"/>
      <c r="BB92" s="63"/>
      <c r="BC92" s="63"/>
      <c r="BD92" s="63"/>
    </row>
    <row r="93" spans="1:56" x14ac:dyDescent="0.4">
      <c r="A93" s="63" t="str">
        <f t="shared" si="1"/>
        <v>TMS15</v>
      </c>
      <c r="B93" s="63" t="s">
        <v>349</v>
      </c>
      <c r="C93" s="63" t="s">
        <v>245</v>
      </c>
      <c r="D93" s="63"/>
      <c r="E93" s="63"/>
      <c r="F93" s="63"/>
      <c r="G93" s="63"/>
      <c r="H93" s="63"/>
      <c r="I93" s="63"/>
      <c r="J93" s="63"/>
      <c r="K93" s="63"/>
      <c r="L93" s="63"/>
      <c r="M93" s="63"/>
      <c r="N93" s="63"/>
      <c r="O93" s="63"/>
      <c r="P93" s="63"/>
      <c r="Q93" s="63"/>
      <c r="R93" s="63"/>
      <c r="S93" s="63"/>
      <c r="T93" s="63"/>
      <c r="U93" s="63"/>
      <c r="V93" s="90" t="s">
        <v>527</v>
      </c>
      <c r="W93" s="90" t="s">
        <v>527</v>
      </c>
      <c r="X93" s="90" t="s">
        <v>527</v>
      </c>
      <c r="Y93" s="90" t="s">
        <v>527</v>
      </c>
      <c r="Z93" s="90" t="s">
        <v>527</v>
      </c>
      <c r="AA93" s="90" t="s">
        <v>527</v>
      </c>
      <c r="AB93" s="91" t="s">
        <v>19</v>
      </c>
      <c r="AC93" s="63"/>
      <c r="AD93" s="63"/>
      <c r="AE93" s="63"/>
      <c r="AF93" s="63"/>
      <c r="AG93" s="63"/>
      <c r="AH93" s="63"/>
      <c r="AI93" s="63"/>
      <c r="AJ93" s="63"/>
      <c r="AK93" s="63"/>
      <c r="AL93" s="63"/>
      <c r="AM93" s="63"/>
      <c r="AN93" s="63"/>
      <c r="AO93" s="63"/>
      <c r="AP93" s="63"/>
      <c r="AQ93" s="63"/>
      <c r="AR93" s="63"/>
      <c r="AS93" s="63"/>
      <c r="AT93" s="63"/>
      <c r="AU93" s="89" t="s">
        <v>528</v>
      </c>
      <c r="AV93" s="88" t="s">
        <v>19</v>
      </c>
      <c r="AW93" s="88"/>
      <c r="AX93" s="79"/>
      <c r="AY93" s="63"/>
      <c r="AZ93" s="63"/>
      <c r="BA93" s="63"/>
      <c r="BB93" s="63"/>
      <c r="BC93" s="63"/>
      <c r="BD93" s="63"/>
    </row>
    <row r="94" spans="1:56" x14ac:dyDescent="0.4">
      <c r="A94" s="63" t="str">
        <f t="shared" si="1"/>
        <v>TMS16</v>
      </c>
      <c r="B94" s="63" t="s">
        <v>349</v>
      </c>
      <c r="C94" s="63" t="s">
        <v>247</v>
      </c>
      <c r="D94" s="63"/>
      <c r="E94" s="63"/>
      <c r="F94" s="63"/>
      <c r="G94" s="63"/>
      <c r="H94" s="63"/>
      <c r="I94" s="63"/>
      <c r="J94" s="63"/>
      <c r="K94" s="63"/>
      <c r="L94" s="63"/>
      <c r="M94" s="63"/>
      <c r="N94" s="63"/>
      <c r="O94" s="63"/>
      <c r="P94" s="63"/>
      <c r="Q94" s="63"/>
      <c r="R94" s="63"/>
      <c r="S94" s="63"/>
      <c r="T94" s="63"/>
      <c r="U94" s="63"/>
      <c r="V94" s="63"/>
      <c r="W94" s="63"/>
      <c r="X94" s="63"/>
      <c r="Y94" s="63"/>
      <c r="Z94" s="63"/>
      <c r="AA94" s="63"/>
      <c r="AB94" s="91" t="s">
        <v>19</v>
      </c>
      <c r="AC94" s="63"/>
      <c r="AD94" s="63"/>
      <c r="AE94" s="63"/>
      <c r="AF94" s="63"/>
      <c r="AG94" s="63"/>
      <c r="AH94" s="63"/>
      <c r="AI94" s="63"/>
      <c r="AJ94" s="63"/>
      <c r="AK94" s="63"/>
      <c r="AL94" s="63"/>
      <c r="AM94" s="63"/>
      <c r="AN94" s="63"/>
      <c r="AO94" s="63"/>
      <c r="AP94" s="63"/>
      <c r="AQ94" s="63"/>
      <c r="AR94" s="63"/>
      <c r="AS94" s="63"/>
      <c r="AT94" s="63"/>
      <c r="AU94" s="89" t="s">
        <v>528</v>
      </c>
      <c r="AV94" s="88" t="s">
        <v>19</v>
      </c>
      <c r="AW94" s="88"/>
      <c r="AX94" s="79"/>
      <c r="AY94" s="63"/>
      <c r="AZ94" s="63"/>
      <c r="BA94" s="63"/>
      <c r="BB94" s="63"/>
      <c r="BC94" s="63"/>
      <c r="BD94" s="63"/>
    </row>
    <row r="95" spans="1:56" x14ac:dyDescent="0.4">
      <c r="A95" s="63" t="str">
        <f t="shared" si="1"/>
        <v>TMS17</v>
      </c>
      <c r="B95" s="63" t="s">
        <v>349</v>
      </c>
      <c r="C95" s="63" t="s">
        <v>249</v>
      </c>
      <c r="D95" s="63"/>
      <c r="E95" s="63"/>
      <c r="F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89" t="s">
        <v>528</v>
      </c>
      <c r="AV95" s="88" t="s">
        <v>19</v>
      </c>
      <c r="AW95" s="88"/>
      <c r="AX95" s="79"/>
      <c r="AY95" s="63"/>
      <c r="AZ95" s="63"/>
      <c r="BA95" s="63"/>
      <c r="BB95" s="63"/>
      <c r="BC95" s="63"/>
      <c r="BD95" s="63"/>
    </row>
    <row r="96" spans="1:56" x14ac:dyDescent="0.4">
      <c r="A96" s="63" t="str">
        <f t="shared" si="1"/>
        <v>TMS18</v>
      </c>
      <c r="B96" s="63" t="s">
        <v>349</v>
      </c>
      <c r="C96" s="63" t="s">
        <v>251</v>
      </c>
      <c r="D96" s="6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88" t="s">
        <v>19</v>
      </c>
      <c r="AW96" s="88"/>
      <c r="AX96" s="79"/>
      <c r="AY96" s="63"/>
      <c r="AZ96" s="63"/>
      <c r="BA96" s="63"/>
      <c r="BB96" s="63"/>
      <c r="BC96" s="63"/>
      <c r="BD96" s="63"/>
    </row>
    <row r="97" spans="1:56" x14ac:dyDescent="0.4">
      <c r="A97" s="63" t="str">
        <f t="shared" si="1"/>
        <v>TMS19</v>
      </c>
      <c r="B97" s="63" t="s">
        <v>349</v>
      </c>
      <c r="C97" s="63" t="s">
        <v>253</v>
      </c>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88" t="s">
        <v>19</v>
      </c>
      <c r="AW97" s="88"/>
      <c r="AX97" s="79"/>
      <c r="AY97" s="63"/>
      <c r="AZ97" s="63"/>
      <c r="BA97" s="63"/>
      <c r="BB97" s="63"/>
      <c r="BC97" s="63"/>
      <c r="BD97" s="63"/>
    </row>
    <row r="98" spans="1:56" x14ac:dyDescent="0.4">
      <c r="A98" s="63" t="str">
        <f t="shared" si="1"/>
        <v>TMS20</v>
      </c>
      <c r="B98" s="63" t="s">
        <v>349</v>
      </c>
      <c r="C98" s="63" t="s">
        <v>255</v>
      </c>
      <c r="D98" s="63"/>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88" t="s">
        <v>19</v>
      </c>
      <c r="AW98" s="88"/>
      <c r="AX98" s="79"/>
      <c r="AY98" s="63"/>
      <c r="AZ98" s="63"/>
      <c r="BA98" s="63"/>
      <c r="BB98" s="63"/>
      <c r="BC98" s="63"/>
      <c r="BD98" s="63"/>
    </row>
    <row r="99" spans="1:56" x14ac:dyDescent="0.4">
      <c r="A99" s="63" t="str">
        <f t="shared" si="1"/>
        <v>TMS21</v>
      </c>
      <c r="B99" s="63" t="s">
        <v>349</v>
      </c>
      <c r="C99" s="63" t="s">
        <v>257</v>
      </c>
      <c r="D99" s="63"/>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88" t="s">
        <v>19</v>
      </c>
      <c r="AW99" s="88"/>
      <c r="AX99" s="79"/>
      <c r="AY99" s="63"/>
      <c r="AZ99" s="63"/>
      <c r="BA99" s="63"/>
      <c r="BB99" s="63"/>
      <c r="BC99" s="63"/>
      <c r="BD99" s="63"/>
    </row>
    <row r="100" spans="1:56" x14ac:dyDescent="0.4">
      <c r="A100" s="63" t="str">
        <f t="shared" si="1"/>
        <v>TMS22</v>
      </c>
      <c r="B100" s="63" t="s">
        <v>349</v>
      </c>
      <c r="C100" s="63" t="s">
        <v>259</v>
      </c>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88" t="s">
        <v>19</v>
      </c>
      <c r="AW100" s="88"/>
      <c r="AX100" s="79"/>
      <c r="AY100" s="63"/>
      <c r="AZ100" s="63"/>
      <c r="BA100" s="63"/>
      <c r="BB100" s="63"/>
      <c r="BC100" s="63"/>
      <c r="BD100" s="63"/>
    </row>
    <row r="101" spans="1:56" x14ac:dyDescent="0.4">
      <c r="A101" s="63" t="str">
        <f t="shared" si="1"/>
        <v>TMS23</v>
      </c>
      <c r="B101" s="63" t="s">
        <v>349</v>
      </c>
      <c r="C101" s="63" t="s">
        <v>261</v>
      </c>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88"/>
      <c r="AW101" s="88"/>
      <c r="AX101" s="79"/>
      <c r="AY101" s="63"/>
      <c r="AZ101" s="63"/>
      <c r="BA101" s="63"/>
      <c r="BB101" s="63"/>
      <c r="BC101" s="63"/>
      <c r="BD101" s="63"/>
    </row>
    <row r="102" spans="1:56" x14ac:dyDescent="0.4">
      <c r="A102" s="63" t="str">
        <f t="shared" si="1"/>
        <v>TMS24</v>
      </c>
      <c r="B102" s="63" t="s">
        <v>349</v>
      </c>
      <c r="C102" s="63" t="s">
        <v>263</v>
      </c>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86"/>
      <c r="AV102" s="88"/>
      <c r="AW102" s="88"/>
      <c r="AX102" s="79"/>
      <c r="AY102" s="63"/>
      <c r="AZ102" s="63"/>
      <c r="BA102" s="63"/>
      <c r="BB102" s="63"/>
      <c r="BC102" s="63"/>
      <c r="BD102" s="63"/>
    </row>
    <row r="103" spans="1:56" x14ac:dyDescent="0.4">
      <c r="A103" s="63" t="str">
        <f t="shared" si="1"/>
        <v>WSH14</v>
      </c>
      <c r="B103" s="63" t="s">
        <v>361</v>
      </c>
      <c r="C103" s="63" t="s">
        <v>243</v>
      </c>
      <c r="D103" s="63"/>
      <c r="E103" s="63"/>
      <c r="F103" s="63"/>
      <c r="G103" s="63"/>
      <c r="H103" s="63"/>
      <c r="I103" s="63"/>
      <c r="J103" s="63"/>
      <c r="K103" s="63"/>
      <c r="L103" s="63"/>
      <c r="M103" s="63"/>
      <c r="N103" s="63"/>
      <c r="O103" s="63"/>
      <c r="P103" s="63"/>
      <c r="Q103" s="63"/>
      <c r="R103" s="63"/>
      <c r="S103" s="63"/>
      <c r="T103" s="63"/>
      <c r="U103" s="63"/>
      <c r="V103" s="90" t="s">
        <v>527</v>
      </c>
      <c r="W103" s="90" t="s">
        <v>527</v>
      </c>
      <c r="X103" s="90" t="s">
        <v>527</v>
      </c>
      <c r="Y103" s="90" t="s">
        <v>527</v>
      </c>
      <c r="Z103" s="90" t="s">
        <v>527</v>
      </c>
      <c r="AA103" s="90" t="s">
        <v>527</v>
      </c>
      <c r="AB103" s="91" t="s">
        <v>19</v>
      </c>
      <c r="AC103" s="63"/>
      <c r="AD103" s="63"/>
      <c r="AE103" s="63"/>
      <c r="AF103" s="63"/>
      <c r="AG103" s="63"/>
      <c r="AH103" s="63"/>
      <c r="AI103" s="63"/>
      <c r="AJ103" s="63"/>
      <c r="AK103" s="63"/>
      <c r="AL103" s="63"/>
      <c r="AM103" s="63"/>
      <c r="AN103" s="63"/>
      <c r="AO103" s="63"/>
      <c r="AP103" s="63"/>
      <c r="AQ103" s="63"/>
      <c r="AR103" s="63"/>
      <c r="AS103" s="63"/>
      <c r="AT103" s="63"/>
      <c r="AU103" s="89" t="s">
        <v>528</v>
      </c>
      <c r="AV103" s="88" t="s">
        <v>19</v>
      </c>
      <c r="AW103" s="88"/>
      <c r="AX103" s="79"/>
      <c r="AY103" s="63"/>
      <c r="AZ103" s="63"/>
      <c r="BA103" s="63"/>
      <c r="BB103" s="63"/>
      <c r="BC103" s="63"/>
      <c r="BD103" s="63"/>
    </row>
    <row r="104" spans="1:56" x14ac:dyDescent="0.4">
      <c r="A104" s="63" t="str">
        <f t="shared" si="1"/>
        <v>WSH15</v>
      </c>
      <c r="B104" s="63" t="s">
        <v>361</v>
      </c>
      <c r="C104" s="63" t="s">
        <v>245</v>
      </c>
      <c r="D104" s="63"/>
      <c r="E104" s="63"/>
      <c r="F104" s="63"/>
      <c r="G104" s="63"/>
      <c r="H104" s="63"/>
      <c r="I104" s="63"/>
      <c r="J104" s="63"/>
      <c r="K104" s="63"/>
      <c r="L104" s="63"/>
      <c r="M104" s="63"/>
      <c r="N104" s="63"/>
      <c r="O104" s="63"/>
      <c r="P104" s="63"/>
      <c r="Q104" s="63"/>
      <c r="R104" s="63"/>
      <c r="S104" s="63"/>
      <c r="T104" s="63"/>
      <c r="U104" s="63"/>
      <c r="V104" s="90" t="s">
        <v>527</v>
      </c>
      <c r="W104" s="90" t="s">
        <v>527</v>
      </c>
      <c r="X104" s="90" t="s">
        <v>527</v>
      </c>
      <c r="Y104" s="90" t="s">
        <v>527</v>
      </c>
      <c r="Z104" s="90" t="s">
        <v>527</v>
      </c>
      <c r="AA104" s="90" t="s">
        <v>527</v>
      </c>
      <c r="AB104" s="91" t="s">
        <v>19</v>
      </c>
      <c r="AC104" s="63"/>
      <c r="AD104" s="63"/>
      <c r="AE104" s="63"/>
      <c r="AF104" s="63"/>
      <c r="AG104" s="63"/>
      <c r="AH104" s="63"/>
      <c r="AI104" s="63"/>
      <c r="AJ104" s="63"/>
      <c r="AK104" s="63"/>
      <c r="AL104" s="63"/>
      <c r="AM104" s="63"/>
      <c r="AN104" s="63"/>
      <c r="AO104" s="63"/>
      <c r="AP104" s="63"/>
      <c r="AQ104" s="63"/>
      <c r="AR104" s="63"/>
      <c r="AS104" s="63"/>
      <c r="AT104" s="63"/>
      <c r="AU104" s="89" t="s">
        <v>528</v>
      </c>
      <c r="AV104" s="88" t="s">
        <v>19</v>
      </c>
      <c r="AW104" s="88"/>
      <c r="AX104" s="79"/>
      <c r="AY104" s="63"/>
      <c r="AZ104" s="63"/>
      <c r="BA104" s="63"/>
      <c r="BB104" s="63"/>
      <c r="BC104" s="63"/>
      <c r="BD104" s="63"/>
    </row>
    <row r="105" spans="1:56" x14ac:dyDescent="0.4">
      <c r="A105" s="63" t="str">
        <f t="shared" si="1"/>
        <v>WSH16</v>
      </c>
      <c r="B105" s="63" t="s">
        <v>361</v>
      </c>
      <c r="C105" s="63" t="s">
        <v>247</v>
      </c>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89" t="s">
        <v>528</v>
      </c>
      <c r="AV105" s="88" t="s">
        <v>19</v>
      </c>
      <c r="AW105" s="88"/>
      <c r="AX105" s="79"/>
      <c r="AY105" s="63"/>
      <c r="AZ105" s="63"/>
      <c r="BA105" s="63"/>
      <c r="BB105" s="63"/>
      <c r="BC105" s="63"/>
      <c r="BD105" s="63"/>
    </row>
    <row r="106" spans="1:56" x14ac:dyDescent="0.4">
      <c r="A106" s="63" t="str">
        <f t="shared" si="1"/>
        <v>WSH17</v>
      </c>
      <c r="B106" s="63" t="s">
        <v>361</v>
      </c>
      <c r="C106" s="63" t="s">
        <v>249</v>
      </c>
      <c r="D106" s="63"/>
      <c r="E106" s="63"/>
      <c r="F106" s="63"/>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89" t="s">
        <v>528</v>
      </c>
      <c r="AV106" s="88" t="s">
        <v>19</v>
      </c>
      <c r="AW106" s="88"/>
      <c r="AX106" s="79"/>
      <c r="AY106" s="63"/>
      <c r="AZ106" s="63"/>
      <c r="BA106" s="63"/>
      <c r="BB106" s="63"/>
      <c r="BC106" s="63"/>
      <c r="BD106" s="63"/>
    </row>
    <row r="107" spans="1:56" x14ac:dyDescent="0.4">
      <c r="A107" s="63" t="str">
        <f t="shared" si="1"/>
        <v>WSH18</v>
      </c>
      <c r="B107" s="63" t="s">
        <v>361</v>
      </c>
      <c r="C107" s="63" t="s">
        <v>251</v>
      </c>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88" t="s">
        <v>19</v>
      </c>
      <c r="AW107" s="88"/>
      <c r="AX107" s="79"/>
      <c r="AY107" s="63"/>
      <c r="AZ107" s="63"/>
      <c r="BA107" s="63"/>
      <c r="BB107" s="63"/>
      <c r="BC107" s="63"/>
      <c r="BD107" s="63"/>
    </row>
    <row r="108" spans="1:56" x14ac:dyDescent="0.4">
      <c r="A108" s="63" t="str">
        <f t="shared" si="1"/>
        <v>WSH19</v>
      </c>
      <c r="B108" s="63" t="s">
        <v>361</v>
      </c>
      <c r="C108" s="63" t="s">
        <v>253</v>
      </c>
      <c r="D108" s="63"/>
      <c r="E108" s="63"/>
      <c r="F108" s="63"/>
      <c r="G108" s="63"/>
      <c r="H108" s="63"/>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88" t="s">
        <v>19</v>
      </c>
      <c r="AW108" s="88"/>
      <c r="AX108" s="79"/>
      <c r="AY108" s="63"/>
      <c r="AZ108" s="63"/>
      <c r="BA108" s="63"/>
      <c r="BB108" s="63"/>
      <c r="BC108" s="63"/>
      <c r="BD108" s="63"/>
    </row>
    <row r="109" spans="1:56" x14ac:dyDescent="0.4">
      <c r="A109" s="63" t="str">
        <f t="shared" si="1"/>
        <v>WSH20</v>
      </c>
      <c r="B109" s="63" t="s">
        <v>361</v>
      </c>
      <c r="C109" s="63" t="s">
        <v>255</v>
      </c>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88" t="s">
        <v>19</v>
      </c>
      <c r="AW109" s="88"/>
      <c r="AX109" s="79"/>
      <c r="AY109" s="63"/>
      <c r="AZ109" s="63"/>
      <c r="BA109" s="63"/>
      <c r="BB109" s="63"/>
      <c r="BC109" s="63"/>
      <c r="BD109" s="63"/>
    </row>
    <row r="110" spans="1:56" x14ac:dyDescent="0.4">
      <c r="A110" s="63" t="str">
        <f t="shared" si="1"/>
        <v>WSH21</v>
      </c>
      <c r="B110" s="63" t="s">
        <v>361</v>
      </c>
      <c r="C110" s="63" t="s">
        <v>257</v>
      </c>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88" t="s">
        <v>19</v>
      </c>
      <c r="AW110" s="88"/>
      <c r="AX110" s="79"/>
      <c r="AY110" s="63"/>
      <c r="AZ110" s="63"/>
      <c r="BA110" s="63"/>
      <c r="BB110" s="63"/>
      <c r="BC110" s="63"/>
      <c r="BD110" s="63"/>
    </row>
    <row r="111" spans="1:56" x14ac:dyDescent="0.4">
      <c r="A111" s="63" t="str">
        <f t="shared" si="1"/>
        <v>WSH22</v>
      </c>
      <c r="B111" s="63" t="s">
        <v>361</v>
      </c>
      <c r="C111" s="63" t="s">
        <v>259</v>
      </c>
      <c r="D111" s="63"/>
      <c r="E111" s="63"/>
      <c r="F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88" t="s">
        <v>19</v>
      </c>
      <c r="AW111" s="88"/>
      <c r="AX111" s="79"/>
      <c r="AY111" s="63"/>
      <c r="AZ111" s="63"/>
      <c r="BA111" s="63"/>
      <c r="BB111" s="63"/>
      <c r="BC111" s="63"/>
      <c r="BD111" s="63"/>
    </row>
    <row r="112" spans="1:56" x14ac:dyDescent="0.4">
      <c r="A112" s="63" t="str">
        <f t="shared" si="1"/>
        <v>WSH23</v>
      </c>
      <c r="B112" s="63" t="s">
        <v>361</v>
      </c>
      <c r="C112" s="63" t="s">
        <v>261</v>
      </c>
      <c r="D112" s="63"/>
      <c r="E112" s="63"/>
      <c r="F112" s="63"/>
      <c r="G112" s="63"/>
      <c r="H112" s="63"/>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88"/>
      <c r="AW112" s="88"/>
      <c r="AX112" s="79"/>
      <c r="AY112" s="63"/>
      <c r="AZ112" s="63"/>
      <c r="BA112" s="63"/>
      <c r="BB112" s="63"/>
      <c r="BC112" s="63"/>
      <c r="BD112" s="63"/>
    </row>
    <row r="113" spans="1:56" x14ac:dyDescent="0.4">
      <c r="A113" s="63" t="str">
        <f t="shared" si="1"/>
        <v>WSH24</v>
      </c>
      <c r="B113" s="63" t="s">
        <v>361</v>
      </c>
      <c r="C113" s="63" t="s">
        <v>263</v>
      </c>
      <c r="D113" s="63"/>
      <c r="E113" s="63"/>
      <c r="F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86"/>
      <c r="AV113" s="88"/>
      <c r="AW113" s="88"/>
      <c r="AX113" s="79"/>
      <c r="AY113" s="63"/>
      <c r="AZ113" s="63"/>
      <c r="BA113" s="63"/>
      <c r="BB113" s="63"/>
      <c r="BC113" s="63"/>
      <c r="BD113" s="63"/>
    </row>
    <row r="114" spans="1:56" x14ac:dyDescent="0.4">
      <c r="A114" s="63" t="str">
        <f t="shared" si="1"/>
        <v>WSX14</v>
      </c>
      <c r="B114" s="63" t="s">
        <v>373</v>
      </c>
      <c r="C114" s="63" t="s">
        <v>243</v>
      </c>
      <c r="D114" s="63"/>
      <c r="E114" s="63"/>
      <c r="F114" s="63"/>
      <c r="G114" s="63"/>
      <c r="H114" s="63"/>
      <c r="I114" s="63"/>
      <c r="J114" s="63"/>
      <c r="K114" s="63"/>
      <c r="L114" s="63"/>
      <c r="M114" s="63"/>
      <c r="N114" s="63"/>
      <c r="O114" s="63"/>
      <c r="P114" s="63"/>
      <c r="Q114" s="63"/>
      <c r="R114" s="63"/>
      <c r="S114" s="63"/>
      <c r="T114" s="63"/>
      <c r="U114" s="63"/>
      <c r="V114" s="90" t="s">
        <v>527</v>
      </c>
      <c r="W114" s="90" t="s">
        <v>527</v>
      </c>
      <c r="X114" s="90" t="s">
        <v>527</v>
      </c>
      <c r="Y114" s="90" t="s">
        <v>527</v>
      </c>
      <c r="Z114" s="90" t="s">
        <v>527</v>
      </c>
      <c r="AA114" s="90" t="s">
        <v>527</v>
      </c>
      <c r="AB114" s="91" t="s">
        <v>19</v>
      </c>
      <c r="AC114" s="63"/>
      <c r="AD114" s="63"/>
      <c r="AE114" s="63"/>
      <c r="AF114" s="63"/>
      <c r="AG114" s="63"/>
      <c r="AH114" s="63"/>
      <c r="AI114" s="63"/>
      <c r="AJ114" s="63"/>
      <c r="AK114" s="63"/>
      <c r="AL114" s="63"/>
      <c r="AM114" s="63"/>
      <c r="AN114" s="63"/>
      <c r="AO114" s="63"/>
      <c r="AP114" s="63"/>
      <c r="AQ114" s="63"/>
      <c r="AR114" s="63"/>
      <c r="AS114" s="63"/>
      <c r="AT114" s="63"/>
      <c r="AU114" s="89" t="s">
        <v>528</v>
      </c>
      <c r="AV114" s="88" t="s">
        <v>19</v>
      </c>
      <c r="AW114" s="88"/>
      <c r="AX114" s="92" t="s">
        <v>531</v>
      </c>
      <c r="AY114" s="92" t="s">
        <v>531</v>
      </c>
      <c r="AZ114" s="92" t="s">
        <v>531</v>
      </c>
      <c r="BA114" s="92" t="s">
        <v>531</v>
      </c>
      <c r="BB114" s="92" t="s">
        <v>531</v>
      </c>
      <c r="BC114" s="92" t="s">
        <v>531</v>
      </c>
      <c r="BD114" s="63"/>
    </row>
    <row r="115" spans="1:56" x14ac:dyDescent="0.4">
      <c r="A115" s="63" t="str">
        <f t="shared" si="1"/>
        <v>WSX15</v>
      </c>
      <c r="B115" s="63" t="s">
        <v>373</v>
      </c>
      <c r="C115" s="63" t="s">
        <v>245</v>
      </c>
      <c r="D115" s="63"/>
      <c r="E115" s="63"/>
      <c r="F115" s="63"/>
      <c r="G115" s="63"/>
      <c r="H115" s="63"/>
      <c r="I115" s="63"/>
      <c r="J115" s="63"/>
      <c r="K115" s="63"/>
      <c r="L115" s="63"/>
      <c r="M115" s="63"/>
      <c r="N115" s="63"/>
      <c r="O115" s="63"/>
      <c r="P115" s="63"/>
      <c r="Q115" s="63"/>
      <c r="R115" s="63"/>
      <c r="S115" s="63"/>
      <c r="T115" s="63"/>
      <c r="U115" s="63"/>
      <c r="V115" s="90" t="s">
        <v>527</v>
      </c>
      <c r="W115" s="90" t="s">
        <v>527</v>
      </c>
      <c r="X115" s="90" t="s">
        <v>527</v>
      </c>
      <c r="Y115" s="90" t="s">
        <v>527</v>
      </c>
      <c r="Z115" s="90" t="s">
        <v>527</v>
      </c>
      <c r="AA115" s="90" t="s">
        <v>527</v>
      </c>
      <c r="AB115" s="91" t="s">
        <v>19</v>
      </c>
      <c r="AC115" s="63"/>
      <c r="AD115" s="63"/>
      <c r="AE115" s="63"/>
      <c r="AF115" s="63"/>
      <c r="AG115" s="63"/>
      <c r="AH115" s="63"/>
      <c r="AI115" s="63"/>
      <c r="AJ115" s="63"/>
      <c r="AK115" s="63"/>
      <c r="AL115" s="63"/>
      <c r="AM115" s="63"/>
      <c r="AN115" s="63"/>
      <c r="AO115" s="63"/>
      <c r="AP115" s="63"/>
      <c r="AQ115" s="63"/>
      <c r="AR115" s="63"/>
      <c r="AS115" s="63"/>
      <c r="AT115" s="63"/>
      <c r="AU115" s="89" t="s">
        <v>528</v>
      </c>
      <c r="AV115" s="88" t="s">
        <v>19</v>
      </c>
      <c r="AW115" s="88"/>
      <c r="AX115" s="92" t="s">
        <v>531</v>
      </c>
      <c r="AY115" s="92" t="s">
        <v>531</v>
      </c>
      <c r="AZ115" s="92" t="s">
        <v>531</v>
      </c>
      <c r="BA115" s="92" t="s">
        <v>531</v>
      </c>
      <c r="BB115" s="92" t="s">
        <v>531</v>
      </c>
      <c r="BC115" s="92" t="s">
        <v>531</v>
      </c>
      <c r="BD115" s="63"/>
    </row>
    <row r="116" spans="1:56" x14ac:dyDescent="0.4">
      <c r="A116" s="63" t="str">
        <f t="shared" si="1"/>
        <v>WSX16</v>
      </c>
      <c r="B116" s="63" t="s">
        <v>373</v>
      </c>
      <c r="C116" s="63" t="s">
        <v>247</v>
      </c>
      <c r="D116" s="63"/>
      <c r="E116" s="63"/>
      <c r="F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89" t="s">
        <v>528</v>
      </c>
      <c r="AV116" s="88" t="s">
        <v>19</v>
      </c>
      <c r="AW116" s="88"/>
      <c r="AX116" s="92" t="s">
        <v>531</v>
      </c>
      <c r="AY116" s="92" t="s">
        <v>531</v>
      </c>
      <c r="AZ116" s="92" t="s">
        <v>531</v>
      </c>
      <c r="BA116" s="92" t="s">
        <v>531</v>
      </c>
      <c r="BB116" s="92" t="s">
        <v>531</v>
      </c>
      <c r="BC116" s="92" t="s">
        <v>531</v>
      </c>
      <c r="BD116" s="63"/>
    </row>
    <row r="117" spans="1:56" x14ac:dyDescent="0.4">
      <c r="A117" s="63" t="str">
        <f t="shared" si="1"/>
        <v>WSX17</v>
      </c>
      <c r="B117" s="63" t="s">
        <v>373</v>
      </c>
      <c r="C117" s="63" t="s">
        <v>249</v>
      </c>
      <c r="D117" s="63"/>
      <c r="E117" s="63"/>
      <c r="F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89" t="s">
        <v>528</v>
      </c>
      <c r="AV117" s="88" t="s">
        <v>19</v>
      </c>
      <c r="AW117" s="88"/>
      <c r="AX117" s="92" t="s">
        <v>531</v>
      </c>
      <c r="AY117" s="92" t="s">
        <v>531</v>
      </c>
      <c r="AZ117" s="92" t="s">
        <v>531</v>
      </c>
      <c r="BA117" s="92" t="s">
        <v>531</v>
      </c>
      <c r="BB117" s="92" t="s">
        <v>531</v>
      </c>
      <c r="BC117" s="92" t="s">
        <v>531</v>
      </c>
      <c r="BD117" s="63"/>
    </row>
    <row r="118" spans="1:56" x14ac:dyDescent="0.4">
      <c r="A118" s="63" t="str">
        <f t="shared" si="1"/>
        <v>WSX18</v>
      </c>
      <c r="B118" s="63" t="s">
        <v>373</v>
      </c>
      <c r="C118" s="63" t="s">
        <v>251</v>
      </c>
      <c r="D118" s="63"/>
      <c r="E118" s="63"/>
      <c r="F118" s="63"/>
      <c r="G118" s="63"/>
      <c r="H118" s="63"/>
      <c r="I118" s="63"/>
      <c r="J118" s="63"/>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88" t="s">
        <v>19</v>
      </c>
      <c r="AW118" s="88"/>
      <c r="AX118" s="92" t="s">
        <v>531</v>
      </c>
      <c r="AY118" s="92" t="s">
        <v>531</v>
      </c>
      <c r="AZ118" s="92" t="s">
        <v>531</v>
      </c>
      <c r="BA118" s="92" t="s">
        <v>531</v>
      </c>
      <c r="BB118" s="92" t="s">
        <v>531</v>
      </c>
      <c r="BC118" s="92" t="s">
        <v>531</v>
      </c>
      <c r="BD118" s="63"/>
    </row>
    <row r="119" spans="1:56" x14ac:dyDescent="0.4">
      <c r="A119" s="63" t="str">
        <f t="shared" si="1"/>
        <v>WSX19</v>
      </c>
      <c r="B119" s="63" t="s">
        <v>373</v>
      </c>
      <c r="C119" s="63" t="s">
        <v>253</v>
      </c>
      <c r="D119" s="63"/>
      <c r="E119" s="63"/>
      <c r="F119" s="63"/>
      <c r="G119" s="63"/>
      <c r="H119" s="63"/>
      <c r="I119" s="63"/>
      <c r="J119" s="63"/>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88" t="s">
        <v>19</v>
      </c>
      <c r="AW119" s="88"/>
      <c r="AX119" s="92" t="s">
        <v>531</v>
      </c>
      <c r="AY119" s="92" t="s">
        <v>531</v>
      </c>
      <c r="AZ119" s="92" t="s">
        <v>531</v>
      </c>
      <c r="BA119" s="92" t="s">
        <v>531</v>
      </c>
      <c r="BB119" s="92" t="s">
        <v>531</v>
      </c>
      <c r="BC119" s="92" t="s">
        <v>531</v>
      </c>
      <c r="BD119" s="63"/>
    </row>
    <row r="120" spans="1:56" x14ac:dyDescent="0.4">
      <c r="A120" s="63" t="str">
        <f t="shared" si="1"/>
        <v>WSX20</v>
      </c>
      <c r="B120" s="63" t="s">
        <v>373</v>
      </c>
      <c r="C120" s="63" t="s">
        <v>255</v>
      </c>
      <c r="D120" s="63"/>
      <c r="E120" s="63"/>
      <c r="F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88" t="s">
        <v>19</v>
      </c>
      <c r="AW120" s="88"/>
      <c r="AX120" s="92" t="s">
        <v>531</v>
      </c>
      <c r="AY120" s="92" t="s">
        <v>531</v>
      </c>
      <c r="AZ120" s="92" t="s">
        <v>531</v>
      </c>
      <c r="BA120" s="92" t="s">
        <v>531</v>
      </c>
      <c r="BB120" s="92" t="s">
        <v>531</v>
      </c>
      <c r="BC120" s="92" t="s">
        <v>531</v>
      </c>
      <c r="BD120" s="63"/>
    </row>
    <row r="121" spans="1:56" x14ac:dyDescent="0.4">
      <c r="A121" s="63" t="str">
        <f t="shared" si="1"/>
        <v>WSX21</v>
      </c>
      <c r="B121" s="63" t="s">
        <v>373</v>
      </c>
      <c r="C121" s="63" t="s">
        <v>257</v>
      </c>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88" t="s">
        <v>19</v>
      </c>
      <c r="AW121" s="88"/>
      <c r="AX121" s="92" t="s">
        <v>531</v>
      </c>
      <c r="AY121" s="92" t="s">
        <v>531</v>
      </c>
      <c r="AZ121" s="92" t="s">
        <v>531</v>
      </c>
      <c r="BA121" s="92" t="s">
        <v>531</v>
      </c>
      <c r="BB121" s="92" t="s">
        <v>531</v>
      </c>
      <c r="BC121" s="92" t="s">
        <v>531</v>
      </c>
      <c r="BD121" s="63"/>
    </row>
    <row r="122" spans="1:56" x14ac:dyDescent="0.4">
      <c r="A122" s="63" t="str">
        <f t="shared" si="1"/>
        <v>WSX22</v>
      </c>
      <c r="B122" s="63" t="s">
        <v>373</v>
      </c>
      <c r="C122" s="63" t="s">
        <v>259</v>
      </c>
      <c r="D122" s="63"/>
      <c r="E122" s="63"/>
      <c r="F122" s="63"/>
      <c r="G122" s="63"/>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88" t="s">
        <v>19</v>
      </c>
      <c r="AW122" s="88"/>
      <c r="AX122" s="92" t="s">
        <v>531</v>
      </c>
      <c r="AY122" s="92" t="s">
        <v>531</v>
      </c>
      <c r="AZ122" s="92" t="s">
        <v>531</v>
      </c>
      <c r="BA122" s="92" t="s">
        <v>531</v>
      </c>
      <c r="BB122" s="92" t="s">
        <v>531</v>
      </c>
      <c r="BC122" s="92" t="s">
        <v>531</v>
      </c>
      <c r="BD122" s="63"/>
    </row>
    <row r="123" spans="1:56" x14ac:dyDescent="0.4">
      <c r="A123" s="63" t="str">
        <f t="shared" si="1"/>
        <v>WSX23</v>
      </c>
      <c r="B123" s="63" t="s">
        <v>373</v>
      </c>
      <c r="C123" s="63" t="s">
        <v>261</v>
      </c>
      <c r="D123" s="63"/>
      <c r="E123" s="63"/>
      <c r="F123" s="63"/>
      <c r="G123" s="63"/>
      <c r="H123" s="63"/>
      <c r="I123" s="63"/>
      <c r="J123" s="63"/>
      <c r="K123" s="63"/>
      <c r="L123" s="63"/>
      <c r="M123" s="63"/>
      <c r="N123" s="63"/>
      <c r="O123" s="63"/>
      <c r="P123" s="63"/>
      <c r="Q123" s="6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88"/>
      <c r="AW123" s="88"/>
      <c r="AX123" s="92" t="s">
        <v>531</v>
      </c>
      <c r="AY123" s="92" t="s">
        <v>531</v>
      </c>
      <c r="AZ123" s="92" t="s">
        <v>531</v>
      </c>
      <c r="BA123" s="92" t="s">
        <v>531</v>
      </c>
      <c r="BB123" s="92" t="s">
        <v>531</v>
      </c>
      <c r="BC123" s="92" t="s">
        <v>531</v>
      </c>
      <c r="BD123" s="63"/>
    </row>
    <row r="124" spans="1:56" x14ac:dyDescent="0.4">
      <c r="A124" s="63" t="str">
        <f t="shared" si="1"/>
        <v>WSX24</v>
      </c>
      <c r="B124" s="63" t="s">
        <v>373</v>
      </c>
      <c r="C124" s="63" t="s">
        <v>263</v>
      </c>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86"/>
      <c r="AV124" s="88"/>
      <c r="AW124" s="88"/>
      <c r="AX124" s="92" t="s">
        <v>531</v>
      </c>
      <c r="AY124" s="92" t="s">
        <v>531</v>
      </c>
      <c r="AZ124" s="92" t="s">
        <v>531</v>
      </c>
      <c r="BA124" s="92" t="s">
        <v>531</v>
      </c>
      <c r="BB124" s="92" t="s">
        <v>531</v>
      </c>
      <c r="BC124" s="92" t="s">
        <v>531</v>
      </c>
      <c r="BD124" s="63"/>
    </row>
    <row r="125" spans="1:56" x14ac:dyDescent="0.4">
      <c r="A125" s="63" t="str">
        <f t="shared" si="1"/>
        <v>YKY14</v>
      </c>
      <c r="B125" s="63" t="s">
        <v>385</v>
      </c>
      <c r="C125" s="63" t="s">
        <v>243</v>
      </c>
      <c r="D125" s="63"/>
      <c r="E125" s="63"/>
      <c r="F125" s="63"/>
      <c r="G125" s="63"/>
      <c r="H125" s="63"/>
      <c r="I125" s="63"/>
      <c r="J125" s="63"/>
      <c r="K125" s="63"/>
      <c r="L125" s="63"/>
      <c r="M125" s="63"/>
      <c r="N125" s="63"/>
      <c r="O125" s="63"/>
      <c r="P125" s="63"/>
      <c r="Q125" s="63"/>
      <c r="R125" s="63"/>
      <c r="S125" s="63"/>
      <c r="T125" s="63"/>
      <c r="U125" s="63"/>
      <c r="V125" s="90" t="s">
        <v>527</v>
      </c>
      <c r="W125" s="90" t="s">
        <v>527</v>
      </c>
      <c r="X125" s="90" t="s">
        <v>527</v>
      </c>
      <c r="Y125" s="90" t="s">
        <v>527</v>
      </c>
      <c r="Z125" s="90" t="s">
        <v>527</v>
      </c>
      <c r="AA125" s="90" t="s">
        <v>527</v>
      </c>
      <c r="AB125" s="91" t="s">
        <v>19</v>
      </c>
      <c r="AC125" s="63"/>
      <c r="AD125" s="63"/>
      <c r="AE125" s="63"/>
      <c r="AF125" s="63"/>
      <c r="AG125" s="63"/>
      <c r="AH125" s="63"/>
      <c r="AI125" s="63"/>
      <c r="AJ125" s="63"/>
      <c r="AK125" s="63"/>
      <c r="AL125" s="63"/>
      <c r="AM125" s="63"/>
      <c r="AN125" s="63"/>
      <c r="AO125" s="63"/>
      <c r="AP125" s="63"/>
      <c r="AQ125" s="63"/>
      <c r="AR125" s="63"/>
      <c r="AS125" s="63"/>
      <c r="AT125" s="63"/>
      <c r="AU125" s="89" t="s">
        <v>528</v>
      </c>
      <c r="AV125" s="88" t="s">
        <v>19</v>
      </c>
      <c r="AW125" s="88"/>
      <c r="AX125" s="79"/>
      <c r="AY125" s="63"/>
      <c r="AZ125" s="63"/>
      <c r="BA125" s="63"/>
      <c r="BB125" s="63"/>
      <c r="BC125" s="63"/>
      <c r="BD125" s="63"/>
    </row>
    <row r="126" spans="1:56" x14ac:dyDescent="0.4">
      <c r="A126" s="63" t="str">
        <f t="shared" si="1"/>
        <v>YKY15</v>
      </c>
      <c r="B126" s="63" t="s">
        <v>385</v>
      </c>
      <c r="C126" s="63" t="s">
        <v>245</v>
      </c>
      <c r="D126" s="63"/>
      <c r="E126" s="63"/>
      <c r="F126" s="63"/>
      <c r="G126" s="63"/>
      <c r="H126" s="63"/>
      <c r="I126" s="63"/>
      <c r="J126" s="63"/>
      <c r="K126" s="63"/>
      <c r="L126" s="63"/>
      <c r="M126" s="63"/>
      <c r="N126" s="63"/>
      <c r="O126" s="63"/>
      <c r="P126" s="63"/>
      <c r="Q126" s="63"/>
      <c r="R126" s="63"/>
      <c r="S126" s="63"/>
      <c r="T126" s="63"/>
      <c r="U126" s="63"/>
      <c r="V126" s="90" t="s">
        <v>527</v>
      </c>
      <c r="W126" s="90" t="s">
        <v>527</v>
      </c>
      <c r="X126" s="90" t="s">
        <v>527</v>
      </c>
      <c r="Y126" s="90" t="s">
        <v>527</v>
      </c>
      <c r="Z126" s="90" t="s">
        <v>527</v>
      </c>
      <c r="AA126" s="90" t="s">
        <v>527</v>
      </c>
      <c r="AB126" s="91" t="s">
        <v>19</v>
      </c>
      <c r="AC126" s="63"/>
      <c r="AD126" s="63"/>
      <c r="AE126" s="63"/>
      <c r="AF126" s="63"/>
      <c r="AG126" s="63"/>
      <c r="AH126" s="63"/>
      <c r="AI126" s="63"/>
      <c r="AJ126" s="63"/>
      <c r="AK126" s="63"/>
      <c r="AL126" s="63"/>
      <c r="AM126" s="63"/>
      <c r="AN126" s="63"/>
      <c r="AO126" s="63"/>
      <c r="AP126" s="63"/>
      <c r="AQ126" s="63"/>
      <c r="AR126" s="63"/>
      <c r="AS126" s="63"/>
      <c r="AT126" s="63"/>
      <c r="AU126" s="89" t="s">
        <v>528</v>
      </c>
      <c r="AV126" s="88" t="s">
        <v>19</v>
      </c>
      <c r="AW126" s="88"/>
      <c r="AX126" s="79"/>
      <c r="AY126" s="63"/>
      <c r="AZ126" s="63"/>
      <c r="BA126" s="63"/>
      <c r="BB126" s="63"/>
      <c r="BC126" s="63"/>
      <c r="BD126" s="63"/>
    </row>
    <row r="127" spans="1:56" x14ac:dyDescent="0.4">
      <c r="A127" s="63" t="str">
        <f t="shared" si="1"/>
        <v>YKY16</v>
      </c>
      <c r="B127" s="63" t="s">
        <v>385</v>
      </c>
      <c r="C127" s="63" t="s">
        <v>247</v>
      </c>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89" t="s">
        <v>528</v>
      </c>
      <c r="AV127" s="88" t="s">
        <v>19</v>
      </c>
      <c r="AW127" s="88"/>
      <c r="AX127" s="79"/>
      <c r="AY127" s="63"/>
      <c r="AZ127" s="63"/>
      <c r="BA127" s="63"/>
      <c r="BB127" s="63"/>
      <c r="BC127" s="63"/>
      <c r="BD127" s="63"/>
    </row>
    <row r="128" spans="1:56" x14ac:dyDescent="0.4">
      <c r="A128" s="63" t="str">
        <f t="shared" si="1"/>
        <v>YKY17</v>
      </c>
      <c r="B128" s="63" t="s">
        <v>385</v>
      </c>
      <c r="C128" s="63" t="s">
        <v>249</v>
      </c>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89" t="s">
        <v>528</v>
      </c>
      <c r="AV128" s="88" t="s">
        <v>19</v>
      </c>
      <c r="AW128" s="88"/>
      <c r="AX128" s="79"/>
      <c r="AY128" s="63"/>
      <c r="AZ128" s="63"/>
      <c r="BA128" s="63"/>
      <c r="BB128" s="63"/>
      <c r="BC128" s="63"/>
      <c r="BD128" s="63"/>
    </row>
    <row r="129" spans="1:56" x14ac:dyDescent="0.4">
      <c r="A129" s="63" t="str">
        <f t="shared" si="1"/>
        <v>YKY18</v>
      </c>
      <c r="B129" s="63" t="s">
        <v>385</v>
      </c>
      <c r="C129" s="63" t="s">
        <v>251</v>
      </c>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88" t="s">
        <v>19</v>
      </c>
      <c r="AW129" s="88"/>
      <c r="AX129" s="79"/>
      <c r="AY129" s="63"/>
      <c r="AZ129" s="63"/>
      <c r="BA129" s="63"/>
      <c r="BB129" s="63"/>
      <c r="BC129" s="63"/>
      <c r="BD129" s="63"/>
    </row>
    <row r="130" spans="1:56" x14ac:dyDescent="0.4">
      <c r="A130" s="63" t="str">
        <f t="shared" si="1"/>
        <v>YKY19</v>
      </c>
      <c r="B130" s="63" t="s">
        <v>385</v>
      </c>
      <c r="C130" s="63" t="s">
        <v>253</v>
      </c>
      <c r="D130" s="63"/>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88" t="s">
        <v>19</v>
      </c>
      <c r="AW130" s="88"/>
      <c r="AX130" s="79"/>
      <c r="AY130" s="63"/>
      <c r="AZ130" s="63"/>
      <c r="BA130" s="63"/>
      <c r="BB130" s="63"/>
      <c r="BC130" s="63"/>
      <c r="BD130" s="63"/>
    </row>
    <row r="131" spans="1:56" x14ac:dyDescent="0.4">
      <c r="A131" s="63" t="str">
        <f t="shared" si="1"/>
        <v>YKY20</v>
      </c>
      <c r="B131" s="63" t="s">
        <v>385</v>
      </c>
      <c r="C131" s="63" t="s">
        <v>255</v>
      </c>
      <c r="D131" s="63"/>
      <c r="E131" s="63"/>
      <c r="F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88" t="s">
        <v>19</v>
      </c>
      <c r="AW131" s="88"/>
      <c r="AX131" s="79"/>
      <c r="AY131" s="63"/>
      <c r="AZ131" s="63"/>
      <c r="BA131" s="63"/>
      <c r="BB131" s="63"/>
      <c r="BC131" s="63"/>
      <c r="BD131" s="63"/>
    </row>
    <row r="132" spans="1:56" x14ac:dyDescent="0.4">
      <c r="A132" s="63" t="str">
        <f t="shared" si="1"/>
        <v>YKY21</v>
      </c>
      <c r="B132" s="63" t="s">
        <v>385</v>
      </c>
      <c r="C132" s="63" t="s">
        <v>257</v>
      </c>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88" t="s">
        <v>19</v>
      </c>
      <c r="AW132" s="88"/>
      <c r="AX132" s="79"/>
      <c r="AY132" s="63"/>
      <c r="AZ132" s="63"/>
      <c r="BA132" s="63"/>
      <c r="BB132" s="63"/>
      <c r="BC132" s="63"/>
      <c r="BD132" s="63"/>
    </row>
    <row r="133" spans="1:56" x14ac:dyDescent="0.4">
      <c r="A133" s="63" t="str">
        <f t="shared" ref="A133:A196" si="2">B133&amp;RIGHT(C133,2)</f>
        <v>YKY22</v>
      </c>
      <c r="B133" s="63" t="s">
        <v>385</v>
      </c>
      <c r="C133" s="63" t="s">
        <v>259</v>
      </c>
      <c r="D133" s="63"/>
      <c r="E133" s="63"/>
      <c r="F133" s="63"/>
      <c r="G133" s="63"/>
      <c r="H133" s="63"/>
      <c r="I133" s="63"/>
      <c r="J133" s="63"/>
      <c r="K133" s="63"/>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88" t="s">
        <v>19</v>
      </c>
      <c r="AW133" s="88"/>
      <c r="AX133" s="79"/>
      <c r="AY133" s="63"/>
      <c r="AZ133" s="63"/>
      <c r="BA133" s="63"/>
      <c r="BB133" s="63"/>
      <c r="BC133" s="63"/>
      <c r="BD133" s="63"/>
    </row>
    <row r="134" spans="1:56" x14ac:dyDescent="0.4">
      <c r="A134" s="63" t="str">
        <f t="shared" si="2"/>
        <v>YKY23</v>
      </c>
      <c r="B134" s="63" t="s">
        <v>385</v>
      </c>
      <c r="C134" s="63" t="s">
        <v>261</v>
      </c>
      <c r="D134" s="63"/>
      <c r="E134" s="63"/>
      <c r="F134" s="63"/>
      <c r="G134" s="63"/>
      <c r="H134" s="63"/>
      <c r="I134" s="63"/>
      <c r="J134" s="63"/>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88"/>
      <c r="AW134" s="88"/>
      <c r="AX134" s="79"/>
      <c r="AY134" s="63"/>
      <c r="AZ134" s="63"/>
      <c r="BA134" s="63"/>
      <c r="BB134" s="63"/>
      <c r="BC134" s="63"/>
      <c r="BD134" s="63"/>
    </row>
    <row r="135" spans="1:56" x14ac:dyDescent="0.4">
      <c r="A135" s="63" t="str">
        <f t="shared" si="2"/>
        <v>YKY24</v>
      </c>
      <c r="B135" s="63" t="s">
        <v>385</v>
      </c>
      <c r="C135" s="63" t="s">
        <v>263</v>
      </c>
      <c r="D135" s="63"/>
      <c r="E135" s="63"/>
      <c r="F135" s="63"/>
      <c r="G135" s="63"/>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86"/>
      <c r="AV135" s="88"/>
      <c r="AW135" s="88"/>
      <c r="AX135" s="79"/>
      <c r="AY135" s="63"/>
      <c r="AZ135" s="63"/>
      <c r="BA135" s="63"/>
      <c r="BB135" s="63"/>
      <c r="BC135" s="63"/>
      <c r="BD135" s="63"/>
    </row>
    <row r="136" spans="1:56" x14ac:dyDescent="0.4">
      <c r="A136" s="63" t="str">
        <f t="shared" si="2"/>
        <v>AFW14</v>
      </c>
      <c r="B136" s="63" t="s">
        <v>397</v>
      </c>
      <c r="C136" s="63" t="s">
        <v>243</v>
      </c>
      <c r="D136" s="63"/>
      <c r="E136" s="63"/>
      <c r="F136" s="63"/>
      <c r="G136" s="63"/>
      <c r="H136" s="63"/>
      <c r="I136" s="63"/>
      <c r="J136" s="63"/>
      <c r="K136" s="63"/>
      <c r="L136" s="63"/>
      <c r="M136" s="63"/>
      <c r="N136" s="63"/>
      <c r="O136" s="63"/>
      <c r="P136" s="63"/>
      <c r="Q136" s="63"/>
      <c r="R136" s="63"/>
      <c r="S136" s="63"/>
      <c r="T136" s="63"/>
      <c r="U136" s="63"/>
      <c r="V136" s="93" t="s">
        <v>532</v>
      </c>
      <c r="W136" s="93" t="s">
        <v>532</v>
      </c>
      <c r="X136" s="90" t="s">
        <v>527</v>
      </c>
      <c r="Y136" s="90" t="s">
        <v>527</v>
      </c>
      <c r="Z136" s="90" t="s">
        <v>527</v>
      </c>
      <c r="AA136" s="90" t="s">
        <v>527</v>
      </c>
      <c r="AB136" s="91" t="s">
        <v>19</v>
      </c>
      <c r="AC136" s="63"/>
      <c r="AD136" s="63"/>
      <c r="AE136" s="63"/>
      <c r="AF136" s="63"/>
      <c r="AG136" s="63"/>
      <c r="AH136" s="63"/>
      <c r="AI136" s="63"/>
      <c r="AJ136" s="63"/>
      <c r="AK136" s="63"/>
      <c r="AL136" s="63"/>
      <c r="AM136" s="63"/>
      <c r="AN136" s="63"/>
      <c r="AO136" s="63"/>
      <c r="AP136" s="63"/>
      <c r="AQ136" s="63"/>
      <c r="AR136" s="63"/>
      <c r="AS136" s="63"/>
      <c r="AT136" s="63"/>
      <c r="AU136" s="89" t="s">
        <v>528</v>
      </c>
      <c r="AV136" s="88" t="s">
        <v>19</v>
      </c>
      <c r="AW136" s="88"/>
      <c r="AX136" s="79"/>
      <c r="AY136" s="63"/>
      <c r="AZ136" s="63"/>
      <c r="BA136" s="63"/>
      <c r="BB136" s="63"/>
      <c r="BC136" s="63"/>
      <c r="BD136" s="63"/>
    </row>
    <row r="137" spans="1:56" x14ac:dyDescent="0.4">
      <c r="A137" s="63" t="str">
        <f t="shared" si="2"/>
        <v>AFW15</v>
      </c>
      <c r="B137" s="63" t="s">
        <v>397</v>
      </c>
      <c r="C137" s="63" t="s">
        <v>245</v>
      </c>
      <c r="D137" s="63"/>
      <c r="E137" s="63"/>
      <c r="F137" s="63"/>
      <c r="G137" s="63"/>
      <c r="H137" s="63"/>
      <c r="I137" s="63"/>
      <c r="J137" s="63"/>
      <c r="K137" s="63"/>
      <c r="L137" s="63"/>
      <c r="M137" s="63"/>
      <c r="N137" s="63"/>
      <c r="O137" s="63"/>
      <c r="P137" s="63"/>
      <c r="Q137" s="63"/>
      <c r="R137" s="63"/>
      <c r="S137" s="63"/>
      <c r="T137" s="63"/>
      <c r="U137" s="63"/>
      <c r="V137" s="93" t="s">
        <v>532</v>
      </c>
      <c r="W137" s="93" t="s">
        <v>532</v>
      </c>
      <c r="X137" s="90" t="s">
        <v>527</v>
      </c>
      <c r="Y137" s="90" t="s">
        <v>527</v>
      </c>
      <c r="Z137" s="90" t="s">
        <v>527</v>
      </c>
      <c r="AA137" s="90" t="s">
        <v>527</v>
      </c>
      <c r="AB137" s="91" t="s">
        <v>19</v>
      </c>
      <c r="AC137" s="63"/>
      <c r="AD137" s="63"/>
      <c r="AE137" s="63"/>
      <c r="AF137" s="63"/>
      <c r="AG137" s="63"/>
      <c r="AH137" s="63"/>
      <c r="AI137" s="63"/>
      <c r="AJ137" s="63"/>
      <c r="AK137" s="63"/>
      <c r="AL137" s="63"/>
      <c r="AM137" s="63"/>
      <c r="AN137" s="63"/>
      <c r="AO137" s="63"/>
      <c r="AP137" s="63"/>
      <c r="AQ137" s="63"/>
      <c r="AR137" s="63"/>
      <c r="AS137" s="63"/>
      <c r="AT137" s="63"/>
      <c r="AU137" s="89" t="s">
        <v>528</v>
      </c>
      <c r="AV137" s="88" t="s">
        <v>19</v>
      </c>
      <c r="AW137" s="88"/>
      <c r="AX137" s="79"/>
      <c r="AY137" s="63"/>
      <c r="AZ137" s="63"/>
      <c r="BA137" s="63"/>
      <c r="BB137" s="63"/>
      <c r="BC137" s="63"/>
      <c r="BD137" s="63"/>
    </row>
    <row r="138" spans="1:56" x14ac:dyDescent="0.4">
      <c r="A138" s="63" t="str">
        <f t="shared" si="2"/>
        <v>AFW16</v>
      </c>
      <c r="B138" s="63" t="s">
        <v>397</v>
      </c>
      <c r="C138" s="63" t="s">
        <v>247</v>
      </c>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89" t="s">
        <v>528</v>
      </c>
      <c r="AV138" s="88" t="s">
        <v>19</v>
      </c>
      <c r="AW138" s="88"/>
      <c r="AX138" s="79"/>
      <c r="AY138" s="63"/>
      <c r="AZ138" s="63"/>
      <c r="BA138" s="63"/>
      <c r="BB138" s="63"/>
      <c r="BC138" s="63"/>
      <c r="BD138" s="63"/>
    </row>
    <row r="139" spans="1:56" x14ac:dyDescent="0.4">
      <c r="A139" s="63" t="str">
        <f t="shared" si="2"/>
        <v>AFW17</v>
      </c>
      <c r="B139" s="63" t="s">
        <v>397</v>
      </c>
      <c r="C139" s="63" t="s">
        <v>249</v>
      </c>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89" t="s">
        <v>528</v>
      </c>
      <c r="AV139" s="88" t="s">
        <v>19</v>
      </c>
      <c r="AW139" s="88"/>
      <c r="AX139" s="79"/>
      <c r="AY139" s="63"/>
      <c r="AZ139" s="63"/>
      <c r="BA139" s="63"/>
      <c r="BB139" s="63"/>
      <c r="BC139" s="63"/>
      <c r="BD139" s="63"/>
    </row>
    <row r="140" spans="1:56" x14ac:dyDescent="0.4">
      <c r="A140" s="63" t="str">
        <f t="shared" si="2"/>
        <v>AFW18</v>
      </c>
      <c r="B140" s="63" t="s">
        <v>397</v>
      </c>
      <c r="C140" s="63" t="s">
        <v>251</v>
      </c>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88" t="s">
        <v>19</v>
      </c>
      <c r="AW140" s="88"/>
      <c r="AX140" s="79"/>
      <c r="AY140" s="63"/>
      <c r="AZ140" s="63"/>
      <c r="BA140" s="63"/>
      <c r="BB140" s="63"/>
      <c r="BC140" s="63"/>
      <c r="BD140" s="63"/>
    </row>
    <row r="141" spans="1:56" x14ac:dyDescent="0.4">
      <c r="A141" s="63" t="str">
        <f t="shared" si="2"/>
        <v>AFW19</v>
      </c>
      <c r="B141" s="63" t="s">
        <v>397</v>
      </c>
      <c r="C141" s="63" t="s">
        <v>253</v>
      </c>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88" t="s">
        <v>19</v>
      </c>
      <c r="AW141" s="88"/>
      <c r="AX141" s="79"/>
      <c r="AY141" s="63"/>
      <c r="AZ141" s="63"/>
      <c r="BA141" s="63"/>
      <c r="BB141" s="63"/>
      <c r="BC141" s="63"/>
      <c r="BD141" s="63"/>
    </row>
    <row r="142" spans="1:56" x14ac:dyDescent="0.4">
      <c r="A142" s="63" t="str">
        <f t="shared" si="2"/>
        <v>AFW20</v>
      </c>
      <c r="B142" s="63" t="s">
        <v>397</v>
      </c>
      <c r="C142" s="63" t="s">
        <v>255</v>
      </c>
      <c r="D142" s="63"/>
      <c r="E142" s="63"/>
      <c r="F142" s="63"/>
      <c r="G142" s="91" t="s">
        <v>19</v>
      </c>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88" t="s">
        <v>19</v>
      </c>
      <c r="AW142" s="88"/>
      <c r="AX142" s="79"/>
      <c r="AY142" s="63"/>
      <c r="AZ142" s="63"/>
      <c r="BA142" s="63"/>
      <c r="BB142" s="63"/>
      <c r="BC142" s="63"/>
      <c r="BD142" s="63"/>
    </row>
    <row r="143" spans="1:56" x14ac:dyDescent="0.4">
      <c r="A143" s="63" t="str">
        <f t="shared" si="2"/>
        <v>AFW21</v>
      </c>
      <c r="B143" s="63" t="s">
        <v>397</v>
      </c>
      <c r="C143" s="63" t="s">
        <v>257</v>
      </c>
      <c r="D143" s="63"/>
      <c r="E143" s="63"/>
      <c r="F143" s="63"/>
      <c r="G143" s="91" t="s">
        <v>19</v>
      </c>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88" t="s">
        <v>19</v>
      </c>
      <c r="AW143" s="88"/>
      <c r="AX143" s="79"/>
      <c r="AY143" s="63"/>
      <c r="AZ143" s="63"/>
      <c r="BA143" s="63"/>
      <c r="BB143" s="63"/>
      <c r="BC143" s="63"/>
      <c r="BD143" s="63"/>
    </row>
    <row r="144" spans="1:56" x14ac:dyDescent="0.4">
      <c r="A144" s="63" t="str">
        <f t="shared" si="2"/>
        <v>AFW22</v>
      </c>
      <c r="B144" s="63" t="s">
        <v>397</v>
      </c>
      <c r="C144" s="63" t="s">
        <v>259</v>
      </c>
      <c r="D144" s="63"/>
      <c r="E144" s="63"/>
      <c r="F144" s="63"/>
      <c r="G144" s="91" t="s">
        <v>19</v>
      </c>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88" t="s">
        <v>19</v>
      </c>
      <c r="AW144" s="88"/>
      <c r="AX144" s="79"/>
      <c r="AY144" s="63"/>
      <c r="AZ144" s="63"/>
      <c r="BA144" s="63"/>
      <c r="BB144" s="63"/>
      <c r="BC144" s="63"/>
      <c r="BD144" s="63"/>
    </row>
    <row r="145" spans="1:56" x14ac:dyDescent="0.4">
      <c r="A145" s="63" t="str">
        <f t="shared" si="2"/>
        <v>AFW23</v>
      </c>
      <c r="B145" s="63" t="s">
        <v>397</v>
      </c>
      <c r="C145" s="63" t="s">
        <v>261</v>
      </c>
      <c r="D145" s="63"/>
      <c r="E145" s="63"/>
      <c r="F145" s="63"/>
      <c r="G145" s="91"/>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88"/>
      <c r="AW145" s="88"/>
      <c r="AX145" s="79"/>
      <c r="AY145" s="63"/>
      <c r="AZ145" s="63"/>
      <c r="BA145" s="63"/>
      <c r="BB145" s="63"/>
      <c r="BC145" s="63"/>
      <c r="BD145" s="63"/>
    </row>
    <row r="146" spans="1:56" x14ac:dyDescent="0.4">
      <c r="A146" s="63" t="str">
        <f t="shared" si="2"/>
        <v>AFW24</v>
      </c>
      <c r="B146" s="63" t="s">
        <v>397</v>
      </c>
      <c r="C146" s="63" t="s">
        <v>263</v>
      </c>
      <c r="D146" s="63"/>
      <c r="E146" s="63"/>
      <c r="F146" s="63"/>
      <c r="G146" s="91"/>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86"/>
      <c r="AV146" s="88"/>
      <c r="AW146" s="88"/>
      <c r="AX146" s="79"/>
      <c r="AY146" s="63"/>
      <c r="AZ146" s="63"/>
      <c r="BA146" s="63"/>
      <c r="BB146" s="63"/>
      <c r="BC146" s="63"/>
      <c r="BD146" s="63"/>
    </row>
    <row r="147" spans="1:56" x14ac:dyDescent="0.4">
      <c r="A147" s="63" t="str">
        <f t="shared" si="2"/>
        <v>BRL14</v>
      </c>
      <c r="B147" s="63" t="s">
        <v>409</v>
      </c>
      <c r="C147" s="63" t="s">
        <v>243</v>
      </c>
      <c r="D147" s="63"/>
      <c r="E147" s="63"/>
      <c r="F147" s="63"/>
      <c r="G147" s="63"/>
      <c r="H147" s="63"/>
      <c r="I147" s="63"/>
      <c r="J147" s="63"/>
      <c r="K147" s="63"/>
      <c r="L147" s="63"/>
      <c r="M147" s="63"/>
      <c r="N147" s="63"/>
      <c r="O147" s="63"/>
      <c r="P147" s="63"/>
      <c r="Q147" s="63"/>
      <c r="R147" s="63"/>
      <c r="S147" s="63"/>
      <c r="T147" s="63"/>
      <c r="U147" s="63"/>
      <c r="V147" s="90" t="s">
        <v>527</v>
      </c>
      <c r="W147" s="90" t="s">
        <v>527</v>
      </c>
      <c r="X147" s="90" t="s">
        <v>527</v>
      </c>
      <c r="Y147" s="90" t="s">
        <v>527</v>
      </c>
      <c r="Z147" s="90" t="s">
        <v>527</v>
      </c>
      <c r="AA147" s="90" t="s">
        <v>527</v>
      </c>
      <c r="AB147" s="91" t="s">
        <v>19</v>
      </c>
      <c r="AC147" s="63"/>
      <c r="AD147" s="63"/>
      <c r="AE147" s="63"/>
      <c r="AF147" s="63"/>
      <c r="AG147" s="63"/>
      <c r="AH147" s="63"/>
      <c r="AI147" s="63"/>
      <c r="AJ147" s="63"/>
      <c r="AK147" s="63"/>
      <c r="AL147" s="63"/>
      <c r="AM147" s="63"/>
      <c r="AN147" s="63"/>
      <c r="AO147" s="63"/>
      <c r="AP147" s="63"/>
      <c r="AQ147" s="63"/>
      <c r="AR147" s="63"/>
      <c r="AS147" s="63"/>
      <c r="AT147" s="63"/>
      <c r="AU147" s="89" t="s">
        <v>528</v>
      </c>
      <c r="AV147" s="88" t="s">
        <v>19</v>
      </c>
      <c r="AW147" s="88"/>
      <c r="AX147" s="79"/>
      <c r="AY147" s="63"/>
      <c r="AZ147" s="63"/>
      <c r="BA147" s="63"/>
      <c r="BB147" s="63"/>
      <c r="BC147" s="63"/>
      <c r="BD147" s="63"/>
    </row>
    <row r="148" spans="1:56" x14ac:dyDescent="0.4">
      <c r="A148" s="63" t="str">
        <f t="shared" si="2"/>
        <v>BRL15</v>
      </c>
      <c r="B148" s="63" t="s">
        <v>409</v>
      </c>
      <c r="C148" s="63" t="s">
        <v>245</v>
      </c>
      <c r="D148" s="63"/>
      <c r="E148" s="63"/>
      <c r="F148" s="63"/>
      <c r="G148" s="63"/>
      <c r="H148" s="63"/>
      <c r="I148" s="63"/>
      <c r="J148" s="63"/>
      <c r="K148" s="63"/>
      <c r="L148" s="63"/>
      <c r="M148" s="63"/>
      <c r="N148" s="63"/>
      <c r="O148" s="63"/>
      <c r="P148" s="63"/>
      <c r="Q148" s="63"/>
      <c r="R148" s="63"/>
      <c r="S148" s="63"/>
      <c r="T148" s="63"/>
      <c r="U148" s="63"/>
      <c r="V148" s="90" t="s">
        <v>527</v>
      </c>
      <c r="W148" s="90" t="s">
        <v>527</v>
      </c>
      <c r="X148" s="90" t="s">
        <v>527</v>
      </c>
      <c r="Y148" s="90" t="s">
        <v>527</v>
      </c>
      <c r="Z148" s="90" t="s">
        <v>527</v>
      </c>
      <c r="AA148" s="90" t="s">
        <v>527</v>
      </c>
      <c r="AB148" s="91" t="s">
        <v>19</v>
      </c>
      <c r="AC148" s="63"/>
      <c r="AD148" s="63"/>
      <c r="AE148" s="63"/>
      <c r="AF148" s="63"/>
      <c r="AG148" s="63"/>
      <c r="AH148" s="63"/>
      <c r="AI148" s="63"/>
      <c r="AJ148" s="63"/>
      <c r="AK148" s="63"/>
      <c r="AL148" s="63"/>
      <c r="AM148" s="63"/>
      <c r="AN148" s="63"/>
      <c r="AO148" s="63"/>
      <c r="AP148" s="63"/>
      <c r="AQ148" s="63"/>
      <c r="AR148" s="63"/>
      <c r="AS148" s="63"/>
      <c r="AT148" s="63"/>
      <c r="AU148" s="89" t="s">
        <v>528</v>
      </c>
      <c r="AV148" s="88" t="s">
        <v>19</v>
      </c>
      <c r="AW148" s="88"/>
      <c r="AX148" s="79"/>
      <c r="AY148" s="63"/>
      <c r="AZ148" s="63"/>
      <c r="BA148" s="63"/>
      <c r="BB148" s="63"/>
      <c r="BC148" s="63"/>
      <c r="BD148" s="63"/>
    </row>
    <row r="149" spans="1:56" x14ac:dyDescent="0.4">
      <c r="A149" s="63" t="str">
        <f t="shared" si="2"/>
        <v>BRL16</v>
      </c>
      <c r="B149" s="63" t="s">
        <v>409</v>
      </c>
      <c r="C149" s="63" t="s">
        <v>247</v>
      </c>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89" t="s">
        <v>528</v>
      </c>
      <c r="AV149" s="88" t="s">
        <v>19</v>
      </c>
      <c r="AW149" s="88"/>
      <c r="AX149" s="79"/>
      <c r="AY149" s="63"/>
      <c r="AZ149" s="63"/>
      <c r="BA149" s="63"/>
      <c r="BB149" s="63"/>
      <c r="BC149" s="63"/>
      <c r="BD149" s="63"/>
    </row>
    <row r="150" spans="1:56" x14ac:dyDescent="0.4">
      <c r="A150" s="63" t="str">
        <f t="shared" si="2"/>
        <v>BRL17</v>
      </c>
      <c r="B150" s="63" t="s">
        <v>409</v>
      </c>
      <c r="C150" s="63" t="s">
        <v>249</v>
      </c>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89" t="s">
        <v>528</v>
      </c>
      <c r="AV150" s="88" t="s">
        <v>19</v>
      </c>
      <c r="AW150" s="88"/>
      <c r="AX150" s="79"/>
      <c r="AY150" s="63"/>
      <c r="AZ150" s="63"/>
      <c r="BA150" s="63"/>
      <c r="BB150" s="63"/>
      <c r="BC150" s="63"/>
      <c r="BD150" s="63"/>
    </row>
    <row r="151" spans="1:56" x14ac:dyDescent="0.4">
      <c r="A151" s="63" t="str">
        <f t="shared" si="2"/>
        <v>BRL18</v>
      </c>
      <c r="B151" s="63" t="s">
        <v>409</v>
      </c>
      <c r="C151" s="63" t="s">
        <v>251</v>
      </c>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88" t="s">
        <v>19</v>
      </c>
      <c r="AW151" s="88"/>
      <c r="AX151" s="79"/>
      <c r="AY151" s="63"/>
      <c r="AZ151" s="63"/>
      <c r="BA151" s="63"/>
      <c r="BB151" s="63"/>
      <c r="BC151" s="63"/>
      <c r="BD151" s="63"/>
    </row>
    <row r="152" spans="1:56" x14ac:dyDescent="0.4">
      <c r="A152" s="63" t="str">
        <f t="shared" si="2"/>
        <v>BRL19</v>
      </c>
      <c r="B152" s="63" t="s">
        <v>409</v>
      </c>
      <c r="C152" s="63" t="s">
        <v>253</v>
      </c>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88" t="s">
        <v>19</v>
      </c>
      <c r="AW152" s="88"/>
      <c r="AX152" s="79"/>
      <c r="AY152" s="63"/>
      <c r="AZ152" s="63"/>
      <c r="BA152" s="63"/>
      <c r="BB152" s="63"/>
      <c r="BC152" s="63"/>
      <c r="BD152" s="63"/>
    </row>
    <row r="153" spans="1:56" x14ac:dyDescent="0.4">
      <c r="A153" s="63" t="str">
        <f t="shared" si="2"/>
        <v>BRL20</v>
      </c>
      <c r="B153" s="63" t="s">
        <v>409</v>
      </c>
      <c r="C153" s="63" t="s">
        <v>255</v>
      </c>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88" t="s">
        <v>19</v>
      </c>
      <c r="AW153" s="88"/>
      <c r="AX153" s="79"/>
      <c r="AY153" s="63"/>
      <c r="AZ153" s="63"/>
      <c r="BA153" s="63"/>
      <c r="BB153" s="63"/>
      <c r="BC153" s="63"/>
      <c r="BD153" s="63"/>
    </row>
    <row r="154" spans="1:56" x14ac:dyDescent="0.4">
      <c r="A154" s="63" t="str">
        <f t="shared" si="2"/>
        <v>BRL21</v>
      </c>
      <c r="B154" s="63" t="s">
        <v>409</v>
      </c>
      <c r="C154" s="63" t="s">
        <v>257</v>
      </c>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88" t="s">
        <v>19</v>
      </c>
      <c r="AW154" s="88"/>
      <c r="AX154" s="79"/>
      <c r="AY154" s="63"/>
      <c r="AZ154" s="63"/>
      <c r="BA154" s="63"/>
      <c r="BB154" s="63"/>
      <c r="BC154" s="63"/>
      <c r="BD154" s="63"/>
    </row>
    <row r="155" spans="1:56" x14ac:dyDescent="0.4">
      <c r="A155" s="63" t="str">
        <f t="shared" si="2"/>
        <v>BRL22</v>
      </c>
      <c r="B155" s="63" t="s">
        <v>409</v>
      </c>
      <c r="C155" s="63" t="s">
        <v>259</v>
      </c>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88" t="s">
        <v>19</v>
      </c>
      <c r="AW155" s="88"/>
      <c r="AX155" s="79"/>
      <c r="AY155" s="63"/>
      <c r="AZ155" s="63"/>
      <c r="BA155" s="63"/>
      <c r="BB155" s="63"/>
      <c r="BC155" s="63"/>
      <c r="BD155" s="63"/>
    </row>
    <row r="156" spans="1:56" x14ac:dyDescent="0.4">
      <c r="A156" s="63" t="str">
        <f t="shared" si="2"/>
        <v>BRL23</v>
      </c>
      <c r="B156" s="63" t="s">
        <v>409</v>
      </c>
      <c r="C156" s="63" t="s">
        <v>261</v>
      </c>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88"/>
      <c r="AW156" s="88"/>
      <c r="AX156" s="79"/>
      <c r="AY156" s="63"/>
      <c r="AZ156" s="63"/>
      <c r="BA156" s="63"/>
      <c r="BB156" s="63"/>
      <c r="BC156" s="63"/>
      <c r="BD156" s="63"/>
    </row>
    <row r="157" spans="1:56" x14ac:dyDescent="0.4">
      <c r="A157" s="63" t="str">
        <f t="shared" si="2"/>
        <v>BRL24</v>
      </c>
      <c r="B157" s="63" t="s">
        <v>409</v>
      </c>
      <c r="C157" s="63" t="s">
        <v>263</v>
      </c>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86"/>
      <c r="AV157" s="88"/>
      <c r="AW157" s="88"/>
      <c r="AX157" s="79"/>
      <c r="AY157" s="63"/>
      <c r="AZ157" s="63"/>
      <c r="BA157" s="63"/>
      <c r="BB157" s="63"/>
      <c r="BC157" s="63"/>
      <c r="BD157" s="63"/>
    </row>
    <row r="158" spans="1:56" x14ac:dyDescent="0.4">
      <c r="A158" s="63" t="str">
        <f t="shared" si="2"/>
        <v>BWH14</v>
      </c>
      <c r="B158" s="63" t="s">
        <v>421</v>
      </c>
      <c r="C158" s="63" t="s">
        <v>243</v>
      </c>
      <c r="D158" s="63"/>
      <c r="E158" s="63"/>
      <c r="F158" s="63"/>
      <c r="G158" s="63"/>
      <c r="H158" s="63"/>
      <c r="I158" s="63"/>
      <c r="J158" s="63"/>
      <c r="K158" s="63"/>
      <c r="L158" s="63"/>
      <c r="M158" s="63"/>
      <c r="N158" s="63"/>
      <c r="O158" s="63"/>
      <c r="P158" s="63"/>
      <c r="Q158" s="63"/>
      <c r="R158" s="63"/>
      <c r="S158" s="63"/>
      <c r="T158" s="63"/>
      <c r="U158" s="63"/>
      <c r="V158" s="90" t="s">
        <v>527</v>
      </c>
      <c r="W158" s="90" t="s">
        <v>527</v>
      </c>
      <c r="X158" s="90" t="s">
        <v>527</v>
      </c>
      <c r="Y158" s="90" t="s">
        <v>527</v>
      </c>
      <c r="Z158" s="90" t="s">
        <v>527</v>
      </c>
      <c r="AA158" s="90" t="s">
        <v>527</v>
      </c>
      <c r="AB158" s="91" t="s">
        <v>19</v>
      </c>
      <c r="AC158" s="63"/>
      <c r="AD158" s="63"/>
      <c r="AE158" s="63"/>
      <c r="AF158" s="63"/>
      <c r="AG158" s="63"/>
      <c r="AH158" s="63"/>
      <c r="AI158" s="63"/>
      <c r="AJ158" s="63"/>
      <c r="AK158" s="63"/>
      <c r="AL158" s="63"/>
      <c r="AM158" s="63"/>
      <c r="AN158" s="63"/>
      <c r="AO158" s="63"/>
      <c r="AP158" s="63"/>
      <c r="AQ158" s="63"/>
      <c r="AR158" s="63"/>
      <c r="AS158" s="63"/>
      <c r="AT158" s="63"/>
      <c r="AU158" s="89" t="s">
        <v>528</v>
      </c>
      <c r="AV158" s="88" t="s">
        <v>19</v>
      </c>
      <c r="AW158" s="88"/>
      <c r="AX158" s="92" t="s">
        <v>531</v>
      </c>
      <c r="AY158" s="92" t="s">
        <v>531</v>
      </c>
      <c r="AZ158" s="92" t="s">
        <v>531</v>
      </c>
      <c r="BA158" s="92" t="s">
        <v>531</v>
      </c>
      <c r="BB158" s="92" t="s">
        <v>531</v>
      </c>
      <c r="BC158" s="92" t="s">
        <v>531</v>
      </c>
      <c r="BD158" s="63"/>
    </row>
    <row r="159" spans="1:56" x14ac:dyDescent="0.4">
      <c r="A159" s="63" t="str">
        <f t="shared" si="2"/>
        <v>BWH15</v>
      </c>
      <c r="B159" s="63" t="s">
        <v>421</v>
      </c>
      <c r="C159" s="63" t="s">
        <v>245</v>
      </c>
      <c r="D159" s="63"/>
      <c r="E159" s="63"/>
      <c r="F159" s="63"/>
      <c r="G159" s="63"/>
      <c r="H159" s="63"/>
      <c r="I159" s="63"/>
      <c r="J159" s="63"/>
      <c r="K159" s="63"/>
      <c r="L159" s="63"/>
      <c r="M159" s="63"/>
      <c r="N159" s="63"/>
      <c r="O159" s="63"/>
      <c r="P159" s="63"/>
      <c r="Q159" s="63"/>
      <c r="R159" s="63"/>
      <c r="S159" s="63"/>
      <c r="T159" s="63"/>
      <c r="U159" s="63"/>
      <c r="V159" s="90" t="s">
        <v>527</v>
      </c>
      <c r="W159" s="90" t="s">
        <v>527</v>
      </c>
      <c r="X159" s="90" t="s">
        <v>527</v>
      </c>
      <c r="Y159" s="90" t="s">
        <v>527</v>
      </c>
      <c r="Z159" s="90" t="s">
        <v>527</v>
      </c>
      <c r="AA159" s="90" t="s">
        <v>527</v>
      </c>
      <c r="AB159" s="91" t="s">
        <v>19</v>
      </c>
      <c r="AC159" s="63"/>
      <c r="AD159" s="63"/>
      <c r="AE159" s="63"/>
      <c r="AF159" s="63"/>
      <c r="AG159" s="63"/>
      <c r="AH159" s="63"/>
      <c r="AI159" s="63"/>
      <c r="AJ159" s="63"/>
      <c r="AK159" s="63"/>
      <c r="AL159" s="63"/>
      <c r="AM159" s="63"/>
      <c r="AN159" s="63"/>
      <c r="AO159" s="63"/>
      <c r="AP159" s="63"/>
      <c r="AQ159" s="63"/>
      <c r="AR159" s="63"/>
      <c r="AS159" s="63"/>
      <c r="AT159" s="63"/>
      <c r="AU159" s="89" t="s">
        <v>528</v>
      </c>
      <c r="AV159" s="88" t="s">
        <v>19</v>
      </c>
      <c r="AW159" s="88"/>
      <c r="AX159" s="92" t="s">
        <v>531</v>
      </c>
      <c r="AY159" s="92" t="s">
        <v>531</v>
      </c>
      <c r="AZ159" s="92" t="s">
        <v>531</v>
      </c>
      <c r="BA159" s="92" t="s">
        <v>531</v>
      </c>
      <c r="BB159" s="92" t="s">
        <v>531</v>
      </c>
      <c r="BC159" s="92" t="s">
        <v>531</v>
      </c>
      <c r="BD159" s="63"/>
    </row>
    <row r="160" spans="1:56" x14ac:dyDescent="0.4">
      <c r="A160" s="63" t="str">
        <f t="shared" si="2"/>
        <v>BWH16</v>
      </c>
      <c r="B160" s="63" t="s">
        <v>421</v>
      </c>
      <c r="C160" s="63" t="s">
        <v>247</v>
      </c>
      <c r="D160" s="63"/>
      <c r="E160" s="63"/>
      <c r="F160" s="63"/>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89" t="s">
        <v>528</v>
      </c>
      <c r="AV160" s="88" t="s">
        <v>19</v>
      </c>
      <c r="AW160" s="88"/>
      <c r="AX160" s="92" t="s">
        <v>531</v>
      </c>
      <c r="AY160" s="92" t="s">
        <v>531</v>
      </c>
      <c r="AZ160" s="92" t="s">
        <v>531</v>
      </c>
      <c r="BA160" s="92" t="s">
        <v>531</v>
      </c>
      <c r="BB160" s="92" t="s">
        <v>531</v>
      </c>
      <c r="BC160" s="92" t="s">
        <v>531</v>
      </c>
      <c r="BD160" s="63"/>
    </row>
    <row r="161" spans="1:56" x14ac:dyDescent="0.4">
      <c r="A161" s="63" t="str">
        <f t="shared" si="2"/>
        <v>BWH17</v>
      </c>
      <c r="B161" s="63" t="s">
        <v>421</v>
      </c>
      <c r="C161" s="63" t="s">
        <v>249</v>
      </c>
      <c r="D161" s="63"/>
      <c r="E161" s="63"/>
      <c r="F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89" t="s">
        <v>528</v>
      </c>
      <c r="AV161" s="88" t="s">
        <v>19</v>
      </c>
      <c r="AW161" s="88"/>
      <c r="AX161" s="92" t="s">
        <v>531</v>
      </c>
      <c r="AY161" s="92" t="s">
        <v>531</v>
      </c>
      <c r="AZ161" s="92" t="s">
        <v>531</v>
      </c>
      <c r="BA161" s="92" t="s">
        <v>531</v>
      </c>
      <c r="BB161" s="92" t="s">
        <v>531</v>
      </c>
      <c r="BC161" s="92" t="s">
        <v>531</v>
      </c>
      <c r="BD161" s="63"/>
    </row>
    <row r="162" spans="1:56" x14ac:dyDescent="0.4">
      <c r="A162" s="63" t="str">
        <f t="shared" si="2"/>
        <v>BWH18</v>
      </c>
      <c r="B162" s="63" t="s">
        <v>421</v>
      </c>
      <c r="C162" s="63" t="s">
        <v>251</v>
      </c>
      <c r="D162" s="63"/>
      <c r="E162" s="63"/>
      <c r="F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88" t="s">
        <v>19</v>
      </c>
      <c r="AW162" s="88"/>
      <c r="AX162" s="92" t="s">
        <v>531</v>
      </c>
      <c r="AY162" s="92" t="s">
        <v>531</v>
      </c>
      <c r="AZ162" s="92" t="s">
        <v>531</v>
      </c>
      <c r="BA162" s="92" t="s">
        <v>531</v>
      </c>
      <c r="BB162" s="92" t="s">
        <v>531</v>
      </c>
      <c r="BC162" s="92" t="s">
        <v>531</v>
      </c>
      <c r="BD162" s="63"/>
    </row>
    <row r="163" spans="1:56" x14ac:dyDescent="0.4">
      <c r="A163" s="63" t="str">
        <f t="shared" si="2"/>
        <v>BWH19</v>
      </c>
      <c r="B163" s="63" t="s">
        <v>421</v>
      </c>
      <c r="C163" s="63" t="s">
        <v>253</v>
      </c>
      <c r="D163" s="63"/>
      <c r="E163" s="63"/>
      <c r="F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88" t="s">
        <v>19</v>
      </c>
      <c r="AW163" s="88"/>
      <c r="AX163" s="92" t="s">
        <v>531</v>
      </c>
      <c r="AY163" s="92" t="s">
        <v>531</v>
      </c>
      <c r="AZ163" s="92" t="s">
        <v>531</v>
      </c>
      <c r="BA163" s="92" t="s">
        <v>531</v>
      </c>
      <c r="BB163" s="92" t="s">
        <v>531</v>
      </c>
      <c r="BC163" s="92" t="s">
        <v>531</v>
      </c>
      <c r="BD163" s="63"/>
    </row>
    <row r="164" spans="1:56" x14ac:dyDescent="0.4">
      <c r="A164" s="63" t="str">
        <f t="shared" si="2"/>
        <v>BWH20</v>
      </c>
      <c r="B164" s="63" t="s">
        <v>421</v>
      </c>
      <c r="C164" s="63" t="s">
        <v>255</v>
      </c>
      <c r="D164" s="63"/>
      <c r="E164" s="63"/>
      <c r="F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88" t="s">
        <v>19</v>
      </c>
      <c r="AW164" s="88"/>
      <c r="AX164" s="92" t="s">
        <v>531</v>
      </c>
      <c r="AY164" s="92" t="s">
        <v>531</v>
      </c>
      <c r="AZ164" s="92" t="s">
        <v>531</v>
      </c>
      <c r="BA164" s="92" t="s">
        <v>531</v>
      </c>
      <c r="BB164" s="92" t="s">
        <v>531</v>
      </c>
      <c r="BC164" s="92" t="s">
        <v>531</v>
      </c>
      <c r="BD164" s="63"/>
    </row>
    <row r="165" spans="1:56" x14ac:dyDescent="0.4">
      <c r="A165" s="63" t="str">
        <f t="shared" si="2"/>
        <v>BWH21</v>
      </c>
      <c r="B165" s="63" t="s">
        <v>421</v>
      </c>
      <c r="C165" s="63" t="s">
        <v>257</v>
      </c>
      <c r="D165" s="63"/>
      <c r="E165" s="63"/>
      <c r="F165" s="63"/>
      <c r="G165" s="63"/>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88" t="s">
        <v>19</v>
      </c>
      <c r="AW165" s="88"/>
      <c r="AX165" s="92" t="s">
        <v>531</v>
      </c>
      <c r="AY165" s="92" t="s">
        <v>531</v>
      </c>
      <c r="AZ165" s="92" t="s">
        <v>531</v>
      </c>
      <c r="BA165" s="92" t="s">
        <v>531</v>
      </c>
      <c r="BB165" s="92" t="s">
        <v>531</v>
      </c>
      <c r="BC165" s="92" t="s">
        <v>531</v>
      </c>
      <c r="BD165" s="63"/>
    </row>
    <row r="166" spans="1:56" x14ac:dyDescent="0.4">
      <c r="A166" s="63" t="str">
        <f t="shared" si="2"/>
        <v>BWH22</v>
      </c>
      <c r="B166" s="63" t="s">
        <v>421</v>
      </c>
      <c r="C166" s="63" t="s">
        <v>259</v>
      </c>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88" t="s">
        <v>19</v>
      </c>
      <c r="AW166" s="88"/>
      <c r="AX166" s="92" t="s">
        <v>531</v>
      </c>
      <c r="AY166" s="92" t="s">
        <v>531</v>
      </c>
      <c r="AZ166" s="92" t="s">
        <v>531</v>
      </c>
      <c r="BA166" s="92" t="s">
        <v>531</v>
      </c>
      <c r="BB166" s="92" t="s">
        <v>531</v>
      </c>
      <c r="BC166" s="92" t="s">
        <v>531</v>
      </c>
      <c r="BD166" s="63"/>
    </row>
    <row r="167" spans="1:56" x14ac:dyDescent="0.4">
      <c r="A167" s="63" t="str">
        <f t="shared" si="2"/>
        <v>BWH23</v>
      </c>
      <c r="B167" s="63" t="s">
        <v>421</v>
      </c>
      <c r="C167" s="63" t="s">
        <v>261</v>
      </c>
      <c r="D167" s="63"/>
      <c r="E167" s="63"/>
      <c r="F167" s="63"/>
      <c r="G167" s="63"/>
      <c r="H167" s="63"/>
      <c r="I167" s="63"/>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88"/>
      <c r="AW167" s="88"/>
      <c r="AX167" s="92" t="s">
        <v>531</v>
      </c>
      <c r="AY167" s="92" t="s">
        <v>531</v>
      </c>
      <c r="AZ167" s="92" t="s">
        <v>531</v>
      </c>
      <c r="BA167" s="92" t="s">
        <v>531</v>
      </c>
      <c r="BB167" s="92" t="s">
        <v>531</v>
      </c>
      <c r="BC167" s="92" t="s">
        <v>531</v>
      </c>
      <c r="BD167" s="63"/>
    </row>
    <row r="168" spans="1:56" x14ac:dyDescent="0.4">
      <c r="A168" s="63" t="str">
        <f t="shared" si="2"/>
        <v>BWH24</v>
      </c>
      <c r="B168" s="63" t="s">
        <v>421</v>
      </c>
      <c r="C168" s="63" t="s">
        <v>263</v>
      </c>
      <c r="D168" s="63"/>
      <c r="E168" s="63"/>
      <c r="F168" s="63"/>
      <c r="G168" s="63"/>
      <c r="H168" s="63"/>
      <c r="I168" s="63"/>
      <c r="J168" s="63"/>
      <c r="K168" s="63"/>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86"/>
      <c r="AV168" s="88"/>
      <c r="AW168" s="88"/>
      <c r="AX168" s="92" t="s">
        <v>531</v>
      </c>
      <c r="AY168" s="92" t="s">
        <v>531</v>
      </c>
      <c r="AZ168" s="92" t="s">
        <v>531</v>
      </c>
      <c r="BA168" s="92" t="s">
        <v>531</v>
      </c>
      <c r="BB168" s="92" t="s">
        <v>531</v>
      </c>
      <c r="BC168" s="92" t="s">
        <v>531</v>
      </c>
      <c r="BD168" s="63"/>
    </row>
    <row r="169" spans="1:56" x14ac:dyDescent="0.4">
      <c r="A169" s="63" t="str">
        <f t="shared" si="2"/>
        <v>SVE14</v>
      </c>
      <c r="B169" s="63" t="s">
        <v>433</v>
      </c>
      <c r="C169" s="63" t="s">
        <v>243</v>
      </c>
      <c r="D169" s="63"/>
      <c r="E169" s="63"/>
      <c r="F169" s="63"/>
      <c r="G169" s="63"/>
      <c r="H169" s="63"/>
      <c r="I169" s="63"/>
      <c r="J169" s="63"/>
      <c r="K169" s="63"/>
      <c r="L169" s="63"/>
      <c r="M169" s="63"/>
      <c r="N169" s="63"/>
      <c r="O169" s="63"/>
      <c r="P169" s="63"/>
      <c r="Q169" s="63"/>
      <c r="R169" s="63"/>
      <c r="S169" s="63"/>
      <c r="T169" s="63"/>
      <c r="U169" s="63"/>
      <c r="V169" s="63"/>
      <c r="W169" s="63"/>
      <c r="X169" s="91" t="s">
        <v>19</v>
      </c>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89" t="s">
        <v>528</v>
      </c>
      <c r="AV169" s="88" t="s">
        <v>19</v>
      </c>
      <c r="AW169" s="88"/>
      <c r="AX169" s="79"/>
      <c r="AY169" s="63"/>
      <c r="AZ169" s="63"/>
      <c r="BA169" s="63"/>
      <c r="BB169" s="63"/>
      <c r="BC169" s="63"/>
      <c r="BD169" s="63"/>
    </row>
    <row r="170" spans="1:56" x14ac:dyDescent="0.4">
      <c r="A170" s="63" t="str">
        <f t="shared" si="2"/>
        <v>SVE15</v>
      </c>
      <c r="B170" s="63" t="s">
        <v>433</v>
      </c>
      <c r="C170" s="63" t="s">
        <v>245</v>
      </c>
      <c r="D170" s="63"/>
      <c r="E170" s="63"/>
      <c r="F170" s="63"/>
      <c r="G170" s="63"/>
      <c r="H170" s="63"/>
      <c r="I170" s="63"/>
      <c r="J170" s="63"/>
      <c r="K170" s="63"/>
      <c r="L170" s="63"/>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89" t="s">
        <v>528</v>
      </c>
      <c r="AV170" s="88" t="s">
        <v>19</v>
      </c>
      <c r="AW170" s="88"/>
      <c r="AX170" s="79"/>
      <c r="AY170" s="63"/>
      <c r="AZ170" s="63"/>
      <c r="BA170" s="63"/>
      <c r="BB170" s="63"/>
      <c r="BC170" s="63"/>
      <c r="BD170" s="63"/>
    </row>
    <row r="171" spans="1:56" x14ac:dyDescent="0.4">
      <c r="A171" s="63" t="str">
        <f t="shared" si="2"/>
        <v>SVE16</v>
      </c>
      <c r="B171" s="63" t="s">
        <v>433</v>
      </c>
      <c r="C171" s="63" t="s">
        <v>247</v>
      </c>
      <c r="D171" s="63"/>
      <c r="E171" s="63"/>
      <c r="F171" s="63"/>
      <c r="G171" s="63"/>
      <c r="H171" s="63"/>
      <c r="I171" s="63"/>
      <c r="J171" s="6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89" t="s">
        <v>528</v>
      </c>
      <c r="AV171" s="88" t="s">
        <v>19</v>
      </c>
      <c r="AW171" s="88"/>
      <c r="AX171" s="79"/>
      <c r="AY171" s="63"/>
      <c r="AZ171" s="63"/>
      <c r="BA171" s="63"/>
      <c r="BB171" s="63"/>
      <c r="BC171" s="63"/>
      <c r="BD171" s="63"/>
    </row>
    <row r="172" spans="1:56" x14ac:dyDescent="0.4">
      <c r="A172" s="63" t="str">
        <f t="shared" si="2"/>
        <v>SVE17</v>
      </c>
      <c r="B172" s="63" t="s">
        <v>433</v>
      </c>
      <c r="C172" s="63" t="s">
        <v>249</v>
      </c>
      <c r="D172" s="63"/>
      <c r="E172" s="63"/>
      <c r="F172" s="63"/>
      <c r="G172" s="63"/>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89" t="s">
        <v>528</v>
      </c>
      <c r="AV172" s="88" t="s">
        <v>19</v>
      </c>
      <c r="AW172" s="88"/>
      <c r="AX172" s="79"/>
      <c r="AY172" s="63"/>
      <c r="AZ172" s="63"/>
      <c r="BA172" s="63"/>
      <c r="BB172" s="63"/>
      <c r="BC172" s="63"/>
      <c r="BD172" s="63"/>
    </row>
    <row r="173" spans="1:56" x14ac:dyDescent="0.4">
      <c r="A173" s="63" t="str">
        <f t="shared" si="2"/>
        <v>SVE18</v>
      </c>
      <c r="B173" s="63" t="s">
        <v>433</v>
      </c>
      <c r="C173" s="63" t="s">
        <v>251</v>
      </c>
      <c r="D173" s="63"/>
      <c r="E173" s="63"/>
      <c r="F173" s="63"/>
      <c r="G173" s="63"/>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88" t="s">
        <v>19</v>
      </c>
      <c r="AW173" s="88"/>
      <c r="AX173" s="79"/>
      <c r="AY173" s="63"/>
      <c r="AZ173" s="63"/>
      <c r="BA173" s="63"/>
      <c r="BB173" s="63"/>
      <c r="BC173" s="63"/>
      <c r="BD173" s="63"/>
    </row>
    <row r="174" spans="1:56" x14ac:dyDescent="0.4">
      <c r="A174" s="63" t="str">
        <f t="shared" si="2"/>
        <v>SVE19</v>
      </c>
      <c r="B174" s="63" t="s">
        <v>433</v>
      </c>
      <c r="C174" s="63" t="s">
        <v>253</v>
      </c>
      <c r="D174" s="63"/>
      <c r="E174" s="63"/>
      <c r="F174" s="63"/>
      <c r="G174" s="63"/>
      <c r="H174" s="63"/>
      <c r="I174" s="63"/>
      <c r="J174" s="63"/>
      <c r="K174" s="63"/>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88" t="s">
        <v>19</v>
      </c>
      <c r="AW174" s="88"/>
      <c r="AX174" s="79"/>
      <c r="AY174" s="63"/>
      <c r="AZ174" s="63"/>
      <c r="BA174" s="63"/>
      <c r="BB174" s="63"/>
      <c r="BC174" s="63"/>
      <c r="BD174" s="63"/>
    </row>
    <row r="175" spans="1:56" x14ac:dyDescent="0.4">
      <c r="A175" s="63" t="str">
        <f t="shared" si="2"/>
        <v>SVE20</v>
      </c>
      <c r="B175" s="63" t="s">
        <v>433</v>
      </c>
      <c r="C175" s="63" t="s">
        <v>255</v>
      </c>
      <c r="D175" s="63"/>
      <c r="E175" s="63"/>
      <c r="F175" s="63"/>
      <c r="G175" s="63"/>
      <c r="H175" s="63"/>
      <c r="I175" s="63"/>
      <c r="J175" s="63"/>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88" t="s">
        <v>19</v>
      </c>
      <c r="AW175" s="88"/>
      <c r="AX175" s="79"/>
      <c r="AY175" s="63"/>
      <c r="AZ175" s="63"/>
      <c r="BA175" s="63"/>
      <c r="BB175" s="63"/>
      <c r="BC175" s="63"/>
      <c r="BD175" s="63"/>
    </row>
    <row r="176" spans="1:56" x14ac:dyDescent="0.4">
      <c r="A176" s="63" t="str">
        <f t="shared" si="2"/>
        <v>SVE21</v>
      </c>
      <c r="B176" s="63" t="s">
        <v>433</v>
      </c>
      <c r="C176" s="63" t="s">
        <v>257</v>
      </c>
      <c r="D176" s="63"/>
      <c r="E176" s="63"/>
      <c r="F176" s="63"/>
      <c r="G176" s="63"/>
      <c r="H176" s="63"/>
      <c r="I176" s="63"/>
      <c r="J176" s="63"/>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88" t="s">
        <v>19</v>
      </c>
      <c r="AW176" s="88"/>
      <c r="AX176" s="79"/>
      <c r="AY176" s="63"/>
      <c r="AZ176" s="63"/>
      <c r="BA176" s="63"/>
      <c r="BB176" s="63"/>
      <c r="BC176" s="63"/>
      <c r="BD176" s="63"/>
    </row>
    <row r="177" spans="1:56" x14ac:dyDescent="0.4">
      <c r="A177" s="63" t="str">
        <f t="shared" si="2"/>
        <v>SVE22</v>
      </c>
      <c r="B177" s="63" t="s">
        <v>433</v>
      </c>
      <c r="C177" s="63" t="s">
        <v>259</v>
      </c>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88" t="s">
        <v>19</v>
      </c>
      <c r="AW177" s="88"/>
      <c r="AX177" s="79"/>
      <c r="AY177" s="63"/>
      <c r="AZ177" s="63"/>
      <c r="BA177" s="63"/>
      <c r="BB177" s="63"/>
      <c r="BC177" s="63"/>
      <c r="BD177" s="63"/>
    </row>
    <row r="178" spans="1:56" x14ac:dyDescent="0.4">
      <c r="A178" s="63" t="str">
        <f t="shared" si="2"/>
        <v>SVE23</v>
      </c>
      <c r="B178" s="63" t="s">
        <v>433</v>
      </c>
      <c r="C178" s="63" t="s">
        <v>261</v>
      </c>
      <c r="D178" s="63"/>
      <c r="E178" s="63"/>
      <c r="F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88"/>
      <c r="AW178" s="88"/>
      <c r="AX178" s="79"/>
      <c r="AY178" s="63"/>
      <c r="AZ178" s="63"/>
      <c r="BA178" s="63"/>
      <c r="BB178" s="63"/>
      <c r="BC178" s="63"/>
      <c r="BD178" s="63"/>
    </row>
    <row r="179" spans="1:56" x14ac:dyDescent="0.4">
      <c r="A179" s="63" t="str">
        <f t="shared" si="2"/>
        <v>SVE24</v>
      </c>
      <c r="B179" s="63" t="s">
        <v>433</v>
      </c>
      <c r="C179" s="63" t="s">
        <v>263</v>
      </c>
      <c r="D179" s="63"/>
      <c r="E179" s="63"/>
      <c r="F179" s="63"/>
      <c r="G179" s="63"/>
      <c r="H179" s="63"/>
      <c r="I179" s="63"/>
      <c r="J179" s="63"/>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86"/>
      <c r="AV179" s="88"/>
      <c r="AW179" s="88"/>
      <c r="AX179" s="79"/>
      <c r="AY179" s="63"/>
      <c r="AZ179" s="63"/>
      <c r="BA179" s="63"/>
      <c r="BB179" s="63"/>
      <c r="BC179" s="63"/>
      <c r="BD179" s="63"/>
    </row>
    <row r="180" spans="1:56" x14ac:dyDescent="0.4">
      <c r="A180" s="63" t="str">
        <f t="shared" si="2"/>
        <v>DVW14</v>
      </c>
      <c r="B180" s="63" t="s">
        <v>445</v>
      </c>
      <c r="C180" s="63" t="s">
        <v>243</v>
      </c>
      <c r="D180" s="63"/>
      <c r="E180" s="63"/>
      <c r="F180" s="63"/>
      <c r="G180" s="63"/>
      <c r="H180" s="63"/>
      <c r="I180" s="63"/>
      <c r="J180" s="63"/>
      <c r="K180" s="63"/>
      <c r="L180" s="63"/>
      <c r="M180" s="63"/>
      <c r="N180" s="63"/>
      <c r="O180" s="63"/>
      <c r="P180" s="63"/>
      <c r="Q180" s="63"/>
      <c r="R180" s="63"/>
      <c r="S180" s="63"/>
      <c r="T180" s="63"/>
      <c r="U180" s="63"/>
      <c r="V180" s="90" t="s">
        <v>527</v>
      </c>
      <c r="W180" s="90" t="s">
        <v>527</v>
      </c>
      <c r="X180" s="90" t="s">
        <v>527</v>
      </c>
      <c r="Y180" s="90" t="s">
        <v>527</v>
      </c>
      <c r="Z180" s="90" t="s">
        <v>527</v>
      </c>
      <c r="AA180" s="90" t="s">
        <v>527</v>
      </c>
      <c r="AB180" s="91" t="s">
        <v>19</v>
      </c>
      <c r="AC180" s="63"/>
      <c r="AD180" s="63"/>
      <c r="AE180" s="63"/>
      <c r="AF180" s="63"/>
      <c r="AG180" s="63"/>
      <c r="AH180" s="63"/>
      <c r="AI180" s="63"/>
      <c r="AJ180" s="63"/>
      <c r="AK180" s="63"/>
      <c r="AL180" s="63"/>
      <c r="AM180" s="63"/>
      <c r="AN180" s="63"/>
      <c r="AO180" s="63"/>
      <c r="AP180" s="63"/>
      <c r="AQ180" s="63"/>
      <c r="AR180" s="63"/>
      <c r="AS180" s="63"/>
      <c r="AT180" s="63"/>
      <c r="AU180" s="89" t="s">
        <v>528</v>
      </c>
      <c r="AV180" s="88" t="s">
        <v>19</v>
      </c>
      <c r="AW180" s="88"/>
      <c r="AX180" s="79"/>
      <c r="AY180" s="63"/>
      <c r="AZ180" s="63"/>
      <c r="BA180" s="63"/>
      <c r="BB180" s="63"/>
      <c r="BC180" s="63"/>
      <c r="BD180" s="63"/>
    </row>
    <row r="181" spans="1:56" x14ac:dyDescent="0.4">
      <c r="A181" s="63" t="str">
        <f t="shared" si="2"/>
        <v>DVW15</v>
      </c>
      <c r="B181" s="63" t="s">
        <v>445</v>
      </c>
      <c r="C181" s="63" t="s">
        <v>245</v>
      </c>
      <c r="D181" s="63"/>
      <c r="E181" s="63"/>
      <c r="F181" s="63"/>
      <c r="G181" s="63"/>
      <c r="H181" s="63"/>
      <c r="I181" s="63"/>
      <c r="J181" s="63"/>
      <c r="K181" s="63"/>
      <c r="L181" s="63"/>
      <c r="M181" s="63"/>
      <c r="N181" s="63"/>
      <c r="O181" s="63"/>
      <c r="P181" s="63"/>
      <c r="Q181" s="63"/>
      <c r="R181" s="63"/>
      <c r="S181" s="63"/>
      <c r="T181" s="63"/>
      <c r="U181" s="63"/>
      <c r="V181" s="90" t="s">
        <v>527</v>
      </c>
      <c r="W181" s="90" t="s">
        <v>527</v>
      </c>
      <c r="X181" s="90" t="s">
        <v>527</v>
      </c>
      <c r="Y181" s="90" t="s">
        <v>527</v>
      </c>
      <c r="Z181" s="90" t="s">
        <v>527</v>
      </c>
      <c r="AA181" s="90" t="s">
        <v>527</v>
      </c>
      <c r="AB181" s="91" t="s">
        <v>19</v>
      </c>
      <c r="AC181" s="63"/>
      <c r="AD181" s="63"/>
      <c r="AE181" s="63"/>
      <c r="AF181" s="63"/>
      <c r="AG181" s="63"/>
      <c r="AH181" s="63"/>
      <c r="AI181" s="63"/>
      <c r="AJ181" s="63"/>
      <c r="AK181" s="63"/>
      <c r="AL181" s="63"/>
      <c r="AM181" s="63"/>
      <c r="AN181" s="63"/>
      <c r="AO181" s="63"/>
      <c r="AP181" s="63"/>
      <c r="AQ181" s="63"/>
      <c r="AR181" s="63"/>
      <c r="AS181" s="63"/>
      <c r="AT181" s="63"/>
      <c r="AU181" s="89" t="s">
        <v>528</v>
      </c>
      <c r="AV181" s="88" t="s">
        <v>19</v>
      </c>
      <c r="AW181" s="88"/>
      <c r="AX181" s="79"/>
      <c r="AY181" s="63"/>
      <c r="AZ181" s="63"/>
      <c r="BA181" s="63"/>
      <c r="BB181" s="63"/>
      <c r="BC181" s="63"/>
      <c r="BD181" s="63"/>
    </row>
    <row r="182" spans="1:56" x14ac:dyDescent="0.4">
      <c r="A182" s="63" t="str">
        <f t="shared" si="2"/>
        <v>DVW16</v>
      </c>
      <c r="B182" s="63" t="s">
        <v>445</v>
      </c>
      <c r="C182" s="63" t="s">
        <v>247</v>
      </c>
      <c r="D182" s="63"/>
      <c r="E182" s="63"/>
      <c r="F182" s="63"/>
      <c r="G182" s="63"/>
      <c r="H182" s="63"/>
      <c r="I182" s="63"/>
      <c r="J182" s="63"/>
      <c r="K182" s="63"/>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89" t="s">
        <v>528</v>
      </c>
      <c r="AV182" s="88" t="s">
        <v>19</v>
      </c>
      <c r="AW182" s="88"/>
      <c r="AX182" s="79"/>
      <c r="AY182" s="63"/>
      <c r="AZ182" s="63"/>
      <c r="BA182" s="63"/>
      <c r="BB182" s="63"/>
      <c r="BC182" s="63"/>
      <c r="BD182" s="63"/>
    </row>
    <row r="183" spans="1:56" x14ac:dyDescent="0.4">
      <c r="A183" s="63" t="str">
        <f t="shared" si="2"/>
        <v>DVW17</v>
      </c>
      <c r="B183" s="63" t="s">
        <v>445</v>
      </c>
      <c r="C183" s="63" t="s">
        <v>249</v>
      </c>
      <c r="D183" s="63"/>
      <c r="E183" s="63"/>
      <c r="F183" s="63"/>
      <c r="G183" s="63"/>
      <c r="H183" s="63"/>
      <c r="I183" s="63"/>
      <c r="J183" s="63"/>
      <c r="K183" s="63"/>
      <c r="L183" s="63"/>
      <c r="M183" s="63"/>
      <c r="N183" s="63"/>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89" t="s">
        <v>528</v>
      </c>
      <c r="AV183" s="88" t="s">
        <v>19</v>
      </c>
      <c r="AW183" s="88"/>
      <c r="AX183" s="79"/>
      <c r="AY183" s="63"/>
      <c r="AZ183" s="63"/>
      <c r="BA183" s="63"/>
      <c r="BB183" s="63"/>
      <c r="BC183" s="63"/>
      <c r="BD183" s="63"/>
    </row>
    <row r="184" spans="1:56" x14ac:dyDescent="0.4">
      <c r="A184" s="63" t="str">
        <f t="shared" si="2"/>
        <v>DVW18</v>
      </c>
      <c r="B184" s="63" t="s">
        <v>445</v>
      </c>
      <c r="C184" s="63" t="s">
        <v>251</v>
      </c>
      <c r="D184" s="63"/>
      <c r="E184" s="63"/>
      <c r="F184" s="63"/>
      <c r="G184" s="63"/>
      <c r="H184" s="63"/>
      <c r="I184" s="63"/>
      <c r="J184" s="63"/>
      <c r="K184" s="63"/>
      <c r="L184" s="63"/>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88" t="s">
        <v>19</v>
      </c>
      <c r="AW184" s="88"/>
      <c r="AX184" s="79"/>
      <c r="AY184" s="63"/>
      <c r="AZ184" s="63"/>
      <c r="BA184" s="63"/>
      <c r="BB184" s="63"/>
      <c r="BC184" s="63"/>
      <c r="BD184" s="63"/>
    </row>
    <row r="185" spans="1:56" x14ac:dyDescent="0.4">
      <c r="A185" s="63" t="str">
        <f t="shared" si="2"/>
        <v>DVW19</v>
      </c>
      <c r="B185" s="63" t="s">
        <v>445</v>
      </c>
      <c r="C185" s="63" t="s">
        <v>253</v>
      </c>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88" t="s">
        <v>19</v>
      </c>
      <c r="AW185" s="88"/>
      <c r="AX185" s="79"/>
      <c r="AY185" s="63"/>
      <c r="AZ185" s="63"/>
      <c r="BA185" s="63"/>
      <c r="BB185" s="63"/>
      <c r="BC185" s="63"/>
      <c r="BD185" s="63"/>
    </row>
    <row r="186" spans="1:56" x14ac:dyDescent="0.4">
      <c r="A186" s="63" t="str">
        <f t="shared" si="2"/>
        <v>DVW20</v>
      </c>
      <c r="B186" s="63" t="s">
        <v>445</v>
      </c>
      <c r="C186" s="63" t="s">
        <v>255</v>
      </c>
      <c r="D186" s="63"/>
      <c r="E186" s="63"/>
      <c r="F186" s="63"/>
      <c r="G186" s="63"/>
      <c r="H186" s="63"/>
      <c r="I186" s="63"/>
      <c r="J186" s="63"/>
      <c r="K186" s="63"/>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88" t="s">
        <v>19</v>
      </c>
      <c r="AW186" s="88"/>
      <c r="AX186" s="79"/>
      <c r="AY186" s="63"/>
      <c r="AZ186" s="63"/>
      <c r="BA186" s="63"/>
      <c r="BB186" s="63"/>
      <c r="BC186" s="63"/>
      <c r="BD186" s="63"/>
    </row>
    <row r="187" spans="1:56" x14ac:dyDescent="0.4">
      <c r="A187" s="63" t="str">
        <f t="shared" si="2"/>
        <v>DVW21</v>
      </c>
      <c r="B187" s="63" t="s">
        <v>445</v>
      </c>
      <c r="C187" s="63" t="s">
        <v>257</v>
      </c>
      <c r="D187" s="63"/>
      <c r="E187" s="63"/>
      <c r="F187" s="63"/>
      <c r="G187" s="63"/>
      <c r="H187" s="63"/>
      <c r="I187" s="63"/>
      <c r="J187" s="63"/>
      <c r="K187" s="63"/>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88" t="s">
        <v>19</v>
      </c>
      <c r="AW187" s="88"/>
      <c r="AX187" s="79"/>
      <c r="AY187" s="63"/>
      <c r="AZ187" s="63"/>
      <c r="BA187" s="63"/>
      <c r="BB187" s="63"/>
      <c r="BC187" s="63"/>
      <c r="BD187" s="63"/>
    </row>
    <row r="188" spans="1:56" x14ac:dyDescent="0.4">
      <c r="A188" s="63" t="str">
        <f t="shared" si="2"/>
        <v>DVW22</v>
      </c>
      <c r="B188" s="63" t="s">
        <v>445</v>
      </c>
      <c r="C188" s="63" t="s">
        <v>259</v>
      </c>
      <c r="D188" s="63"/>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88" t="s">
        <v>19</v>
      </c>
      <c r="AW188" s="88"/>
      <c r="AX188" s="79"/>
      <c r="AY188" s="63"/>
      <c r="AZ188" s="63"/>
      <c r="BA188" s="63"/>
      <c r="BB188" s="63"/>
      <c r="BC188" s="63"/>
      <c r="BD188" s="63"/>
    </row>
    <row r="189" spans="1:56" x14ac:dyDescent="0.4">
      <c r="A189" s="63" t="str">
        <f t="shared" si="2"/>
        <v>DVW23</v>
      </c>
      <c r="B189" s="63" t="s">
        <v>445</v>
      </c>
      <c r="C189" s="63" t="s">
        <v>261</v>
      </c>
      <c r="D189" s="63"/>
      <c r="E189" s="63"/>
      <c r="F189" s="63"/>
      <c r="G189" s="63"/>
      <c r="H189" s="63"/>
      <c r="I189" s="63"/>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88"/>
      <c r="AW189" s="88"/>
      <c r="AX189" s="79"/>
      <c r="AY189" s="63"/>
      <c r="AZ189" s="63"/>
      <c r="BA189" s="63"/>
      <c r="BB189" s="63"/>
      <c r="BC189" s="63"/>
      <c r="BD189" s="63"/>
    </row>
    <row r="190" spans="1:56" x14ac:dyDescent="0.4">
      <c r="A190" s="63" t="str">
        <f t="shared" si="2"/>
        <v>DVW24</v>
      </c>
      <c r="B190" s="63" t="s">
        <v>445</v>
      </c>
      <c r="C190" s="63" t="s">
        <v>263</v>
      </c>
      <c r="D190" s="63"/>
      <c r="E190" s="63"/>
      <c r="F190" s="63"/>
      <c r="G190" s="63"/>
      <c r="H190" s="63"/>
      <c r="I190" s="63"/>
      <c r="J190" s="63"/>
      <c r="K190" s="63"/>
      <c r="L190" s="63"/>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86"/>
      <c r="AV190" s="88"/>
      <c r="AW190" s="88"/>
      <c r="AX190" s="79"/>
      <c r="AY190" s="63"/>
      <c r="AZ190" s="63"/>
      <c r="BA190" s="63"/>
      <c r="BB190" s="63"/>
      <c r="BC190" s="63"/>
      <c r="BD190" s="63"/>
    </row>
    <row r="191" spans="1:56" x14ac:dyDescent="0.4">
      <c r="A191" s="63" t="str">
        <f t="shared" si="2"/>
        <v>PRT14</v>
      </c>
      <c r="B191" s="63" t="s">
        <v>457</v>
      </c>
      <c r="C191" s="63" t="s">
        <v>243</v>
      </c>
      <c r="D191" s="63"/>
      <c r="E191" s="63"/>
      <c r="F191" s="63"/>
      <c r="G191" s="63"/>
      <c r="H191" s="63"/>
      <c r="I191" s="63"/>
      <c r="J191" s="63"/>
      <c r="K191" s="63"/>
      <c r="L191" s="63"/>
      <c r="M191" s="63"/>
      <c r="N191" s="63"/>
      <c r="O191" s="63"/>
      <c r="P191" s="63"/>
      <c r="Q191" s="63"/>
      <c r="R191" s="63"/>
      <c r="S191" s="63"/>
      <c r="T191" s="63"/>
      <c r="U191" s="63"/>
      <c r="V191" s="90" t="s">
        <v>527</v>
      </c>
      <c r="W191" s="90" t="s">
        <v>527</v>
      </c>
      <c r="X191" s="90" t="s">
        <v>527</v>
      </c>
      <c r="Y191" s="90" t="s">
        <v>527</v>
      </c>
      <c r="Z191" s="90" t="s">
        <v>527</v>
      </c>
      <c r="AA191" s="90" t="s">
        <v>527</v>
      </c>
      <c r="AB191" s="91" t="s">
        <v>19</v>
      </c>
      <c r="AC191" s="63"/>
      <c r="AD191" s="63"/>
      <c r="AE191" s="63"/>
      <c r="AF191" s="63"/>
      <c r="AG191" s="63"/>
      <c r="AH191" s="63"/>
      <c r="AI191" s="63"/>
      <c r="AJ191" s="63"/>
      <c r="AK191" s="63"/>
      <c r="AL191" s="63"/>
      <c r="AM191" s="63"/>
      <c r="AN191" s="63"/>
      <c r="AO191" s="63"/>
      <c r="AP191" s="63"/>
      <c r="AQ191" s="63"/>
      <c r="AR191" s="63"/>
      <c r="AS191" s="63"/>
      <c r="AT191" s="63"/>
      <c r="AU191" s="89" t="s">
        <v>528</v>
      </c>
      <c r="AV191" s="88" t="s">
        <v>19</v>
      </c>
      <c r="AW191" s="88"/>
      <c r="AX191" s="79"/>
      <c r="AY191" s="63"/>
      <c r="AZ191" s="63"/>
      <c r="BA191" s="63"/>
      <c r="BB191" s="63"/>
      <c r="BC191" s="63"/>
      <c r="BD191" s="63"/>
    </row>
    <row r="192" spans="1:56" x14ac:dyDescent="0.4">
      <c r="A192" s="63" t="str">
        <f t="shared" si="2"/>
        <v>PRT15</v>
      </c>
      <c r="B192" s="63" t="s">
        <v>457</v>
      </c>
      <c r="C192" s="63" t="s">
        <v>245</v>
      </c>
      <c r="D192" s="63"/>
      <c r="E192" s="63"/>
      <c r="F192" s="63"/>
      <c r="G192" s="63"/>
      <c r="H192" s="63"/>
      <c r="I192" s="63"/>
      <c r="J192" s="63"/>
      <c r="K192" s="63"/>
      <c r="L192" s="63"/>
      <c r="M192" s="63"/>
      <c r="N192" s="63"/>
      <c r="O192" s="63"/>
      <c r="P192" s="63"/>
      <c r="Q192" s="63"/>
      <c r="R192" s="63"/>
      <c r="S192" s="63"/>
      <c r="T192" s="63"/>
      <c r="U192" s="63"/>
      <c r="V192" s="90" t="s">
        <v>527</v>
      </c>
      <c r="W192" s="90" t="s">
        <v>527</v>
      </c>
      <c r="X192" s="90" t="s">
        <v>527</v>
      </c>
      <c r="Y192" s="90" t="s">
        <v>527</v>
      </c>
      <c r="Z192" s="90" t="s">
        <v>527</v>
      </c>
      <c r="AA192" s="90" t="s">
        <v>527</v>
      </c>
      <c r="AB192" s="91" t="s">
        <v>19</v>
      </c>
      <c r="AC192" s="63"/>
      <c r="AD192" s="63"/>
      <c r="AE192" s="63"/>
      <c r="AF192" s="63"/>
      <c r="AG192" s="63"/>
      <c r="AH192" s="63"/>
      <c r="AI192" s="63"/>
      <c r="AJ192" s="63"/>
      <c r="AK192" s="63"/>
      <c r="AL192" s="63"/>
      <c r="AM192" s="63"/>
      <c r="AN192" s="63"/>
      <c r="AO192" s="63"/>
      <c r="AP192" s="63"/>
      <c r="AQ192" s="63"/>
      <c r="AR192" s="63"/>
      <c r="AS192" s="63"/>
      <c r="AT192" s="63"/>
      <c r="AU192" s="89" t="s">
        <v>528</v>
      </c>
      <c r="AV192" s="88" t="s">
        <v>19</v>
      </c>
      <c r="AW192" s="88"/>
      <c r="AX192" s="79"/>
      <c r="AY192" s="63"/>
      <c r="AZ192" s="63"/>
      <c r="BA192" s="63"/>
      <c r="BB192" s="63"/>
      <c r="BC192" s="63"/>
      <c r="BD192" s="63"/>
    </row>
    <row r="193" spans="1:56" x14ac:dyDescent="0.4">
      <c r="A193" s="63" t="str">
        <f t="shared" si="2"/>
        <v>PRT16</v>
      </c>
      <c r="B193" s="63" t="s">
        <v>457</v>
      </c>
      <c r="C193" s="63" t="s">
        <v>247</v>
      </c>
      <c r="D193" s="63"/>
      <c r="E193" s="63"/>
      <c r="F193" s="63"/>
      <c r="G193" s="63"/>
      <c r="H193" s="63"/>
      <c r="I193" s="63"/>
      <c r="J193" s="63"/>
      <c r="K193" s="63"/>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89" t="s">
        <v>528</v>
      </c>
      <c r="AV193" s="88" t="s">
        <v>19</v>
      </c>
      <c r="AW193" s="88"/>
      <c r="AX193" s="79"/>
      <c r="AY193" s="63"/>
      <c r="AZ193" s="63"/>
      <c r="BA193" s="63"/>
      <c r="BB193" s="63"/>
      <c r="BC193" s="63"/>
      <c r="BD193" s="63"/>
    </row>
    <row r="194" spans="1:56" x14ac:dyDescent="0.4">
      <c r="A194" s="63" t="str">
        <f t="shared" si="2"/>
        <v>PRT17</v>
      </c>
      <c r="B194" s="63" t="s">
        <v>457</v>
      </c>
      <c r="C194" s="63" t="s">
        <v>249</v>
      </c>
      <c r="D194" s="63"/>
      <c r="E194" s="63"/>
      <c r="F194" s="63"/>
      <c r="G194" s="63"/>
      <c r="H194" s="63"/>
      <c r="I194" s="63"/>
      <c r="J194" s="63"/>
      <c r="K194" s="63"/>
      <c r="L194" s="63"/>
      <c r="M194" s="63"/>
      <c r="N194" s="63"/>
      <c r="O194" s="63"/>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89" t="s">
        <v>528</v>
      </c>
      <c r="AV194" s="88" t="s">
        <v>19</v>
      </c>
      <c r="AW194" s="88"/>
      <c r="AX194" s="79"/>
      <c r="AY194" s="63"/>
      <c r="AZ194" s="63"/>
      <c r="BA194" s="63"/>
      <c r="BB194" s="63"/>
      <c r="BC194" s="63"/>
      <c r="BD194" s="63"/>
    </row>
    <row r="195" spans="1:56" x14ac:dyDescent="0.4">
      <c r="A195" s="63" t="str">
        <f t="shared" si="2"/>
        <v>PRT18</v>
      </c>
      <c r="B195" s="63" t="s">
        <v>457</v>
      </c>
      <c r="C195" s="63" t="s">
        <v>251</v>
      </c>
      <c r="D195" s="63"/>
      <c r="E195" s="63"/>
      <c r="F195" s="63"/>
      <c r="G195" s="63"/>
      <c r="H195" s="63"/>
      <c r="I195" s="63"/>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88" t="s">
        <v>19</v>
      </c>
      <c r="AW195" s="88"/>
      <c r="AX195" s="79"/>
      <c r="AY195" s="63"/>
      <c r="AZ195" s="63"/>
      <c r="BA195" s="63"/>
      <c r="BB195" s="63"/>
      <c r="BC195" s="63"/>
      <c r="BD195" s="63"/>
    </row>
    <row r="196" spans="1:56" x14ac:dyDescent="0.4">
      <c r="A196" s="63" t="str">
        <f t="shared" si="2"/>
        <v>PRT19</v>
      </c>
      <c r="B196" s="63" t="s">
        <v>457</v>
      </c>
      <c r="C196" s="63" t="s">
        <v>253</v>
      </c>
      <c r="D196" s="63"/>
      <c r="E196" s="63"/>
      <c r="F196" s="63"/>
      <c r="G196" s="63"/>
      <c r="H196" s="63"/>
      <c r="I196" s="63"/>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88" t="s">
        <v>19</v>
      </c>
      <c r="AW196" s="88"/>
      <c r="AX196" s="79"/>
      <c r="AY196" s="63"/>
      <c r="AZ196" s="63"/>
      <c r="BA196" s="63"/>
      <c r="BB196" s="63"/>
      <c r="BC196" s="63"/>
      <c r="BD196" s="63"/>
    </row>
    <row r="197" spans="1:56" x14ac:dyDescent="0.4">
      <c r="A197" s="63" t="str">
        <f t="shared" ref="A197:A245" si="3">B197&amp;RIGHT(C197,2)</f>
        <v>PRT20</v>
      </c>
      <c r="B197" s="63" t="s">
        <v>457</v>
      </c>
      <c r="C197" s="63" t="s">
        <v>255</v>
      </c>
      <c r="D197" s="63"/>
      <c r="E197" s="63"/>
      <c r="F197" s="92" t="s">
        <v>533</v>
      </c>
      <c r="G197" s="63"/>
      <c r="H197" s="63"/>
      <c r="I197" s="63"/>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88" t="s">
        <v>19</v>
      </c>
      <c r="AW197" s="88"/>
      <c r="AX197" s="79"/>
      <c r="AY197" s="63"/>
      <c r="AZ197" s="63"/>
      <c r="BA197" s="63"/>
      <c r="BB197" s="63"/>
      <c r="BC197" s="63"/>
      <c r="BD197" s="63"/>
    </row>
    <row r="198" spans="1:56" x14ac:dyDescent="0.4">
      <c r="A198" s="63" t="str">
        <f t="shared" si="3"/>
        <v>PRT21</v>
      </c>
      <c r="B198" s="63" t="s">
        <v>457</v>
      </c>
      <c r="C198" s="63" t="s">
        <v>257</v>
      </c>
      <c r="D198" s="63"/>
      <c r="E198" s="63"/>
      <c r="F198" s="92" t="s">
        <v>533</v>
      </c>
      <c r="G198" s="63"/>
      <c r="H198" s="63"/>
      <c r="I198" s="63"/>
      <c r="J198" s="63"/>
      <c r="K198" s="63"/>
      <c r="L198" s="63"/>
      <c r="M198" s="63"/>
      <c r="N198" s="63"/>
      <c r="O198" s="63"/>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88" t="s">
        <v>19</v>
      </c>
      <c r="AW198" s="88"/>
      <c r="AX198" s="79"/>
      <c r="AY198" s="63"/>
      <c r="AZ198" s="63"/>
      <c r="BA198" s="63"/>
      <c r="BB198" s="63"/>
      <c r="BC198" s="63"/>
      <c r="BD198" s="63"/>
    </row>
    <row r="199" spans="1:56" x14ac:dyDescent="0.4">
      <c r="A199" s="63" t="str">
        <f t="shared" si="3"/>
        <v>PRT22</v>
      </c>
      <c r="B199" s="63" t="s">
        <v>457</v>
      </c>
      <c r="C199" s="63" t="s">
        <v>259</v>
      </c>
      <c r="D199" s="63"/>
      <c r="E199" s="63"/>
      <c r="F199" s="92" t="s">
        <v>533</v>
      </c>
      <c r="G199" s="63"/>
      <c r="H199" s="63"/>
      <c r="I199" s="63"/>
      <c r="J199" s="63"/>
      <c r="K199" s="63"/>
      <c r="L199" s="63"/>
      <c r="M199" s="63"/>
      <c r="N199" s="63"/>
      <c r="O199" s="63"/>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88" t="s">
        <v>19</v>
      </c>
      <c r="AW199" s="88"/>
      <c r="AX199" s="79"/>
      <c r="AY199" s="63"/>
      <c r="AZ199" s="63"/>
      <c r="BA199" s="63"/>
      <c r="BB199" s="63"/>
      <c r="BC199" s="63"/>
      <c r="BD199" s="63"/>
    </row>
    <row r="200" spans="1:56" x14ac:dyDescent="0.4">
      <c r="A200" s="63" t="str">
        <f t="shared" si="3"/>
        <v>PRT23</v>
      </c>
      <c r="B200" s="63" t="s">
        <v>457</v>
      </c>
      <c r="C200" s="63" t="s">
        <v>261</v>
      </c>
      <c r="D200" s="63"/>
      <c r="E200" s="63"/>
      <c r="F200" s="63"/>
      <c r="G200" s="63"/>
      <c r="H200" s="63"/>
      <c r="I200" s="63"/>
      <c r="J200" s="63"/>
      <c r="K200" s="63"/>
      <c r="L200" s="63"/>
      <c r="M200" s="63"/>
      <c r="N200" s="63"/>
      <c r="O200" s="63"/>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88"/>
      <c r="AW200" s="88"/>
      <c r="AX200" s="79"/>
      <c r="AY200" s="63"/>
      <c r="AZ200" s="63"/>
      <c r="BA200" s="63"/>
      <c r="BB200" s="63"/>
      <c r="BC200" s="63"/>
      <c r="BD200" s="63"/>
    </row>
    <row r="201" spans="1:56" x14ac:dyDescent="0.4">
      <c r="A201" s="63" t="str">
        <f t="shared" si="3"/>
        <v>PRT24</v>
      </c>
      <c r="B201" s="63" t="s">
        <v>457</v>
      </c>
      <c r="C201" s="63" t="s">
        <v>263</v>
      </c>
      <c r="D201" s="63"/>
      <c r="E201" s="63"/>
      <c r="F201" s="63"/>
      <c r="G201" s="63"/>
      <c r="H201" s="63"/>
      <c r="I201" s="63"/>
      <c r="J201" s="63"/>
      <c r="K201" s="63"/>
      <c r="L201" s="63"/>
      <c r="M201" s="63"/>
      <c r="N201" s="63"/>
      <c r="O201" s="63"/>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86"/>
      <c r="AV201" s="88"/>
      <c r="AW201" s="88"/>
      <c r="AX201" s="79"/>
      <c r="AY201" s="63"/>
      <c r="AZ201" s="63"/>
      <c r="BA201" s="63"/>
      <c r="BB201" s="63"/>
      <c r="BC201" s="63"/>
      <c r="BD201" s="63"/>
    </row>
    <row r="202" spans="1:56" x14ac:dyDescent="0.4">
      <c r="A202" s="63" t="str">
        <f t="shared" si="3"/>
        <v>SES14</v>
      </c>
      <c r="B202" s="63" t="s">
        <v>469</v>
      </c>
      <c r="C202" s="63" t="s">
        <v>243</v>
      </c>
      <c r="D202" s="63"/>
      <c r="E202" s="63"/>
      <c r="F202" s="63"/>
      <c r="G202" s="63"/>
      <c r="H202" s="63"/>
      <c r="I202" s="63"/>
      <c r="J202" s="63"/>
      <c r="K202" s="63"/>
      <c r="L202" s="63"/>
      <c r="M202" s="63"/>
      <c r="N202" s="63"/>
      <c r="O202" s="63"/>
      <c r="P202" s="63"/>
      <c r="Q202" s="63"/>
      <c r="R202" s="63"/>
      <c r="S202" s="63"/>
      <c r="T202" s="63"/>
      <c r="U202" s="63"/>
      <c r="V202" s="90" t="s">
        <v>527</v>
      </c>
      <c r="W202" s="90" t="s">
        <v>527</v>
      </c>
      <c r="X202" s="90" t="s">
        <v>527</v>
      </c>
      <c r="Y202" s="90" t="s">
        <v>527</v>
      </c>
      <c r="Z202" s="90" t="s">
        <v>527</v>
      </c>
      <c r="AA202" s="90" t="s">
        <v>527</v>
      </c>
      <c r="AB202" s="91" t="s">
        <v>19</v>
      </c>
      <c r="AC202" s="63"/>
      <c r="AD202" s="63"/>
      <c r="AE202" s="63"/>
      <c r="AF202" s="63"/>
      <c r="AG202" s="63"/>
      <c r="AH202" s="63"/>
      <c r="AI202" s="63"/>
      <c r="AJ202" s="63"/>
      <c r="AK202" s="63"/>
      <c r="AL202" s="63"/>
      <c r="AM202" s="63"/>
      <c r="AN202" s="63"/>
      <c r="AO202" s="63"/>
      <c r="AP202" s="63"/>
      <c r="AQ202" s="63"/>
      <c r="AR202" s="63"/>
      <c r="AS202" s="63"/>
      <c r="AT202" s="63"/>
      <c r="AU202" s="89" t="s">
        <v>528</v>
      </c>
      <c r="AV202" s="88" t="s">
        <v>19</v>
      </c>
      <c r="AW202" s="88"/>
      <c r="AX202" s="79"/>
      <c r="AY202" s="63"/>
      <c r="AZ202" s="63"/>
      <c r="BA202" s="63"/>
      <c r="BB202" s="63"/>
      <c r="BC202" s="63"/>
      <c r="BD202" s="63"/>
    </row>
    <row r="203" spans="1:56" x14ac:dyDescent="0.4">
      <c r="A203" s="63" t="str">
        <f t="shared" si="3"/>
        <v>SES15</v>
      </c>
      <c r="B203" s="63" t="s">
        <v>469</v>
      </c>
      <c r="C203" s="63" t="s">
        <v>245</v>
      </c>
      <c r="D203" s="63"/>
      <c r="E203" s="63"/>
      <c r="F203" s="63"/>
      <c r="G203" s="63"/>
      <c r="H203" s="63"/>
      <c r="I203" s="63"/>
      <c r="J203" s="63"/>
      <c r="K203" s="63"/>
      <c r="L203" s="63"/>
      <c r="M203" s="63"/>
      <c r="N203" s="63"/>
      <c r="O203" s="63"/>
      <c r="P203" s="63"/>
      <c r="Q203" s="63"/>
      <c r="R203" s="63"/>
      <c r="S203" s="63"/>
      <c r="T203" s="63"/>
      <c r="U203" s="63"/>
      <c r="V203" s="90" t="s">
        <v>527</v>
      </c>
      <c r="W203" s="90" t="s">
        <v>527</v>
      </c>
      <c r="X203" s="90" t="s">
        <v>527</v>
      </c>
      <c r="Y203" s="90" t="s">
        <v>527</v>
      </c>
      <c r="Z203" s="90" t="s">
        <v>527</v>
      </c>
      <c r="AA203" s="90" t="s">
        <v>527</v>
      </c>
      <c r="AB203" s="91" t="s">
        <v>19</v>
      </c>
      <c r="AC203" s="63"/>
      <c r="AD203" s="63"/>
      <c r="AE203" s="63"/>
      <c r="AF203" s="63"/>
      <c r="AG203" s="63"/>
      <c r="AH203" s="63"/>
      <c r="AI203" s="63"/>
      <c r="AJ203" s="63"/>
      <c r="AK203" s="63"/>
      <c r="AL203" s="63"/>
      <c r="AM203" s="63"/>
      <c r="AN203" s="63"/>
      <c r="AO203" s="63"/>
      <c r="AP203" s="63"/>
      <c r="AQ203" s="63"/>
      <c r="AR203" s="63"/>
      <c r="AS203" s="63"/>
      <c r="AT203" s="63"/>
      <c r="AU203" s="89" t="s">
        <v>528</v>
      </c>
      <c r="AV203" s="88" t="s">
        <v>19</v>
      </c>
      <c r="AW203" s="88"/>
      <c r="AX203" s="79"/>
      <c r="AY203" s="63"/>
      <c r="AZ203" s="63"/>
      <c r="BA203" s="63"/>
      <c r="BB203" s="63"/>
      <c r="BC203" s="63"/>
      <c r="BD203" s="63"/>
    </row>
    <row r="204" spans="1:56" x14ac:dyDescent="0.4">
      <c r="A204" s="63" t="str">
        <f t="shared" si="3"/>
        <v>SES16</v>
      </c>
      <c r="B204" s="63" t="s">
        <v>469</v>
      </c>
      <c r="C204" s="63" t="s">
        <v>247</v>
      </c>
      <c r="D204" s="63"/>
      <c r="E204" s="63"/>
      <c r="F204" s="63"/>
      <c r="G204" s="63"/>
      <c r="H204" s="63"/>
      <c r="I204" s="63"/>
      <c r="J204" s="63"/>
      <c r="K204" s="63"/>
      <c r="L204" s="63"/>
      <c r="M204" s="63"/>
      <c r="N204" s="63"/>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89" t="s">
        <v>528</v>
      </c>
      <c r="AV204" s="88" t="s">
        <v>19</v>
      </c>
      <c r="AW204" s="88"/>
      <c r="AX204" s="79"/>
      <c r="AY204" s="63"/>
      <c r="AZ204" s="63"/>
      <c r="BA204" s="63"/>
      <c r="BB204" s="63"/>
      <c r="BC204" s="63"/>
      <c r="BD204" s="63"/>
    </row>
    <row r="205" spans="1:56" x14ac:dyDescent="0.4">
      <c r="A205" s="63" t="str">
        <f t="shared" si="3"/>
        <v>SES17</v>
      </c>
      <c r="B205" s="63" t="s">
        <v>469</v>
      </c>
      <c r="C205" s="63" t="s">
        <v>249</v>
      </c>
      <c r="D205" s="63"/>
      <c r="E205" s="63"/>
      <c r="F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89" t="s">
        <v>528</v>
      </c>
      <c r="AV205" s="88" t="s">
        <v>19</v>
      </c>
      <c r="AW205" s="88"/>
      <c r="AX205" s="79"/>
      <c r="AY205" s="63"/>
      <c r="AZ205" s="63"/>
      <c r="BA205" s="63"/>
      <c r="BB205" s="63"/>
      <c r="BC205" s="63"/>
      <c r="BD205" s="63"/>
    </row>
    <row r="206" spans="1:56" x14ac:dyDescent="0.4">
      <c r="A206" s="63" t="str">
        <f t="shared" si="3"/>
        <v>SES18</v>
      </c>
      <c r="B206" s="63" t="s">
        <v>469</v>
      </c>
      <c r="C206" s="63" t="s">
        <v>251</v>
      </c>
      <c r="D206" s="63"/>
      <c r="E206" s="63"/>
      <c r="F206" s="63"/>
      <c r="G206" s="63"/>
      <c r="H206" s="63"/>
      <c r="I206" s="63"/>
      <c r="J206" s="63"/>
      <c r="K206" s="63"/>
      <c r="L206" s="63"/>
      <c r="M206" s="63"/>
      <c r="N206" s="63"/>
      <c r="O206" s="63"/>
      <c r="P206" s="63"/>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88" t="s">
        <v>19</v>
      </c>
      <c r="AW206" s="88"/>
      <c r="AX206" s="79"/>
      <c r="AY206" s="63"/>
      <c r="AZ206" s="63"/>
      <c r="BA206" s="63"/>
      <c r="BB206" s="63"/>
      <c r="BC206" s="63"/>
      <c r="BD206" s="63"/>
    </row>
    <row r="207" spans="1:56" x14ac:dyDescent="0.4">
      <c r="A207" s="63" t="str">
        <f t="shared" si="3"/>
        <v>SES19</v>
      </c>
      <c r="B207" s="63" t="s">
        <v>469</v>
      </c>
      <c r="C207" s="63" t="s">
        <v>253</v>
      </c>
      <c r="D207" s="63"/>
      <c r="E207" s="63"/>
      <c r="F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88" t="s">
        <v>19</v>
      </c>
      <c r="AW207" s="88"/>
      <c r="AX207" s="79"/>
      <c r="AY207" s="63"/>
      <c r="AZ207" s="63"/>
      <c r="BA207" s="63"/>
      <c r="BB207" s="63"/>
      <c r="BC207" s="63"/>
      <c r="BD207" s="63"/>
    </row>
    <row r="208" spans="1:56" x14ac:dyDescent="0.4">
      <c r="A208" s="63" t="str">
        <f t="shared" si="3"/>
        <v>SES20</v>
      </c>
      <c r="B208" s="63" t="s">
        <v>469</v>
      </c>
      <c r="C208" s="63" t="s">
        <v>255</v>
      </c>
      <c r="D208" s="63"/>
      <c r="E208" s="63"/>
      <c r="F208" s="63"/>
      <c r="G208" s="63"/>
      <c r="H208" s="63"/>
      <c r="I208" s="63"/>
      <c r="J208" s="63"/>
      <c r="K208" s="63"/>
      <c r="L208" s="63"/>
      <c r="M208" s="63"/>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88" t="s">
        <v>19</v>
      </c>
      <c r="AW208" s="88"/>
      <c r="AX208" s="79"/>
      <c r="AY208" s="63"/>
      <c r="AZ208" s="63"/>
      <c r="BA208" s="63"/>
      <c r="BB208" s="63"/>
      <c r="BC208" s="63"/>
      <c r="BD208" s="63"/>
    </row>
    <row r="209" spans="1:56" x14ac:dyDescent="0.4">
      <c r="A209" s="63" t="str">
        <f t="shared" si="3"/>
        <v>SES21</v>
      </c>
      <c r="B209" s="63" t="s">
        <v>469</v>
      </c>
      <c r="C209" s="63" t="s">
        <v>257</v>
      </c>
      <c r="D209" s="63"/>
      <c r="E209" s="63"/>
      <c r="F209" s="63"/>
      <c r="G209" s="63"/>
      <c r="H209" s="63"/>
      <c r="I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88" t="s">
        <v>19</v>
      </c>
      <c r="AW209" s="88"/>
      <c r="AX209" s="79"/>
      <c r="AY209" s="63"/>
      <c r="AZ209" s="63"/>
      <c r="BA209" s="63"/>
      <c r="BB209" s="63"/>
      <c r="BC209" s="63"/>
      <c r="BD209" s="63"/>
    </row>
    <row r="210" spans="1:56" x14ac:dyDescent="0.4">
      <c r="A210" s="63" t="str">
        <f t="shared" si="3"/>
        <v>SES22</v>
      </c>
      <c r="B210" s="63" t="s">
        <v>469</v>
      </c>
      <c r="C210" s="63" t="s">
        <v>259</v>
      </c>
      <c r="D210" s="63"/>
      <c r="E210" s="63"/>
      <c r="F210" s="63"/>
      <c r="G210" s="63"/>
      <c r="H210" s="63"/>
      <c r="I210" s="63"/>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88" t="s">
        <v>19</v>
      </c>
      <c r="AW210" s="88"/>
      <c r="AX210" s="79"/>
      <c r="AY210" s="63"/>
      <c r="AZ210" s="63"/>
      <c r="BA210" s="63"/>
      <c r="BB210" s="63"/>
      <c r="BC210" s="63"/>
      <c r="BD210" s="63"/>
    </row>
    <row r="211" spans="1:56" x14ac:dyDescent="0.4">
      <c r="A211" s="63" t="str">
        <f t="shared" si="3"/>
        <v>SES23</v>
      </c>
      <c r="B211" s="63" t="s">
        <v>469</v>
      </c>
      <c r="C211" s="63" t="s">
        <v>261</v>
      </c>
      <c r="D211" s="63"/>
      <c r="E211" s="63"/>
      <c r="F211" s="63"/>
      <c r="G211" s="63"/>
      <c r="H211" s="63"/>
      <c r="I211" s="63"/>
      <c r="J211" s="63"/>
      <c r="K211" s="63"/>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88"/>
      <c r="AW211" s="88"/>
      <c r="AX211" s="79"/>
      <c r="AY211" s="63"/>
      <c r="AZ211" s="63"/>
      <c r="BA211" s="63"/>
      <c r="BB211" s="63"/>
      <c r="BC211" s="63"/>
      <c r="BD211" s="63"/>
    </row>
    <row r="212" spans="1:56" x14ac:dyDescent="0.4">
      <c r="A212" s="63" t="str">
        <f t="shared" si="3"/>
        <v>SES24</v>
      </c>
      <c r="B212" s="63" t="s">
        <v>469</v>
      </c>
      <c r="C212" s="63" t="s">
        <v>263</v>
      </c>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86"/>
      <c r="AV212" s="88"/>
      <c r="AW212" s="88"/>
      <c r="AX212" s="79"/>
      <c r="AY212" s="63"/>
      <c r="AZ212" s="63"/>
      <c r="BA212" s="63"/>
      <c r="BB212" s="63"/>
      <c r="BC212" s="63"/>
      <c r="BD212" s="63"/>
    </row>
    <row r="213" spans="1:56" x14ac:dyDescent="0.4">
      <c r="A213" s="63" t="str">
        <f t="shared" si="3"/>
        <v>SEW14</v>
      </c>
      <c r="B213" s="63" t="s">
        <v>481</v>
      </c>
      <c r="C213" s="63" t="s">
        <v>243</v>
      </c>
      <c r="D213" s="63"/>
      <c r="E213" s="63"/>
      <c r="F213" s="63"/>
      <c r="G213" s="63"/>
      <c r="H213" s="63"/>
      <c r="I213" s="63"/>
      <c r="J213" s="63"/>
      <c r="K213" s="63"/>
      <c r="L213" s="63"/>
      <c r="M213" s="63"/>
      <c r="N213" s="63"/>
      <c r="O213" s="63"/>
      <c r="P213" s="63"/>
      <c r="Q213" s="63"/>
      <c r="R213" s="63"/>
      <c r="S213" s="63"/>
      <c r="T213" s="63"/>
      <c r="U213" s="63"/>
      <c r="V213" s="90" t="s">
        <v>527</v>
      </c>
      <c r="W213" s="90" t="s">
        <v>527</v>
      </c>
      <c r="X213" s="90" t="s">
        <v>527</v>
      </c>
      <c r="Y213" s="90" t="s">
        <v>527</v>
      </c>
      <c r="Z213" s="90" t="s">
        <v>527</v>
      </c>
      <c r="AA213" s="90" t="s">
        <v>527</v>
      </c>
      <c r="AB213" s="91" t="s">
        <v>19</v>
      </c>
      <c r="AC213" s="63"/>
      <c r="AD213" s="63"/>
      <c r="AE213" s="63"/>
      <c r="AF213" s="63"/>
      <c r="AG213" s="63"/>
      <c r="AH213" s="63"/>
      <c r="AI213" s="63"/>
      <c r="AJ213" s="63"/>
      <c r="AK213" s="63"/>
      <c r="AL213" s="63"/>
      <c r="AM213" s="63"/>
      <c r="AN213" s="63"/>
      <c r="AO213" s="63"/>
      <c r="AP213" s="63"/>
      <c r="AQ213" s="63"/>
      <c r="AR213" s="63"/>
      <c r="AS213" s="63"/>
      <c r="AT213" s="63"/>
      <c r="AU213" s="89" t="s">
        <v>528</v>
      </c>
      <c r="AV213" s="88" t="s">
        <v>19</v>
      </c>
      <c r="AW213" s="88"/>
      <c r="AX213" s="79"/>
      <c r="AY213" s="63"/>
      <c r="AZ213" s="63"/>
      <c r="BA213" s="63"/>
      <c r="BB213" s="63"/>
      <c r="BC213" s="63"/>
      <c r="BD213" s="63"/>
    </row>
    <row r="214" spans="1:56" x14ac:dyDescent="0.4">
      <c r="A214" s="63" t="str">
        <f t="shared" si="3"/>
        <v>SEW15</v>
      </c>
      <c r="B214" s="63" t="s">
        <v>481</v>
      </c>
      <c r="C214" s="63" t="s">
        <v>245</v>
      </c>
      <c r="D214" s="63"/>
      <c r="E214" s="63"/>
      <c r="F214" s="63"/>
      <c r="G214" s="63"/>
      <c r="H214" s="63"/>
      <c r="I214" s="63"/>
      <c r="J214" s="63"/>
      <c r="K214" s="63"/>
      <c r="L214" s="63"/>
      <c r="M214" s="63"/>
      <c r="N214" s="63"/>
      <c r="O214" s="63"/>
      <c r="P214" s="63"/>
      <c r="Q214" s="63"/>
      <c r="R214" s="63"/>
      <c r="S214" s="63"/>
      <c r="T214" s="63"/>
      <c r="U214" s="63"/>
      <c r="V214" s="90" t="s">
        <v>527</v>
      </c>
      <c r="W214" s="90" t="s">
        <v>527</v>
      </c>
      <c r="X214" s="90" t="s">
        <v>527</v>
      </c>
      <c r="Y214" s="90" t="s">
        <v>527</v>
      </c>
      <c r="Z214" s="90" t="s">
        <v>527</v>
      </c>
      <c r="AA214" s="90" t="s">
        <v>527</v>
      </c>
      <c r="AB214" s="91" t="s">
        <v>19</v>
      </c>
      <c r="AC214" s="63"/>
      <c r="AD214" s="63"/>
      <c r="AE214" s="63"/>
      <c r="AF214" s="63"/>
      <c r="AG214" s="63"/>
      <c r="AH214" s="63"/>
      <c r="AI214" s="63"/>
      <c r="AJ214" s="63"/>
      <c r="AK214" s="63"/>
      <c r="AL214" s="63"/>
      <c r="AM214" s="63"/>
      <c r="AN214" s="63"/>
      <c r="AO214" s="63"/>
      <c r="AP214" s="63"/>
      <c r="AQ214" s="63"/>
      <c r="AR214" s="63"/>
      <c r="AS214" s="63"/>
      <c r="AT214" s="63"/>
      <c r="AU214" s="89" t="s">
        <v>528</v>
      </c>
      <c r="AV214" s="88" t="s">
        <v>19</v>
      </c>
      <c r="AW214" s="88"/>
      <c r="AX214" s="79"/>
      <c r="AY214" s="63"/>
      <c r="AZ214" s="63"/>
      <c r="BA214" s="63"/>
      <c r="BB214" s="63"/>
      <c r="BC214" s="63"/>
      <c r="BD214" s="63"/>
    </row>
    <row r="215" spans="1:56" x14ac:dyDescent="0.4">
      <c r="A215" s="63" t="str">
        <f t="shared" si="3"/>
        <v>SEW16</v>
      </c>
      <c r="B215" s="63" t="s">
        <v>481</v>
      </c>
      <c r="C215" s="63" t="s">
        <v>247</v>
      </c>
      <c r="D215" s="63"/>
      <c r="E215" s="63"/>
      <c r="F215" s="63"/>
      <c r="G215" s="63"/>
      <c r="H215" s="63"/>
      <c r="I215" s="63"/>
      <c r="J215" s="63"/>
      <c r="K215" s="63"/>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89" t="s">
        <v>528</v>
      </c>
      <c r="AV215" s="88" t="s">
        <v>19</v>
      </c>
      <c r="AW215" s="88"/>
      <c r="AX215" s="79"/>
      <c r="AY215" s="63"/>
      <c r="AZ215" s="63"/>
      <c r="BA215" s="63"/>
      <c r="BB215" s="63"/>
      <c r="BC215" s="63"/>
      <c r="BD215" s="63"/>
    </row>
    <row r="216" spans="1:56" x14ac:dyDescent="0.4">
      <c r="A216" s="63" t="str">
        <f t="shared" si="3"/>
        <v>SEW17</v>
      </c>
      <c r="B216" s="63" t="s">
        <v>481</v>
      </c>
      <c r="C216" s="63" t="s">
        <v>249</v>
      </c>
      <c r="D216" s="63"/>
      <c r="E216" s="63"/>
      <c r="F216" s="63"/>
      <c r="G216" s="63"/>
      <c r="H216" s="63"/>
      <c r="I216" s="63"/>
      <c r="J216" s="63"/>
      <c r="K216" s="63"/>
      <c r="L216" s="63"/>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89" t="s">
        <v>528</v>
      </c>
      <c r="AV216" s="88" t="s">
        <v>19</v>
      </c>
      <c r="AW216" s="88"/>
      <c r="AX216" s="79"/>
      <c r="AY216" s="63"/>
      <c r="AZ216" s="63"/>
      <c r="BA216" s="63"/>
      <c r="BB216" s="63"/>
      <c r="BC216" s="63"/>
      <c r="BD216" s="63"/>
    </row>
    <row r="217" spans="1:56" x14ac:dyDescent="0.4">
      <c r="A217" s="63" t="str">
        <f t="shared" si="3"/>
        <v>SEW18</v>
      </c>
      <c r="B217" s="63" t="s">
        <v>481</v>
      </c>
      <c r="C217" s="63" t="s">
        <v>251</v>
      </c>
      <c r="D217" s="63"/>
      <c r="E217" s="63"/>
      <c r="F217" s="63"/>
      <c r="G217" s="63"/>
      <c r="H217" s="63"/>
      <c r="I217" s="63"/>
      <c r="J217" s="63"/>
      <c r="K217" s="63"/>
      <c r="L217" s="63"/>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88" t="s">
        <v>19</v>
      </c>
      <c r="AW217" s="88"/>
      <c r="AX217" s="79"/>
      <c r="AY217" s="63"/>
      <c r="AZ217" s="63"/>
      <c r="BA217" s="63"/>
      <c r="BB217" s="63"/>
      <c r="BC217" s="63"/>
      <c r="BD217" s="63"/>
    </row>
    <row r="218" spans="1:56" x14ac:dyDescent="0.4">
      <c r="A218" s="63" t="str">
        <f t="shared" si="3"/>
        <v>SEW19</v>
      </c>
      <c r="B218" s="63" t="s">
        <v>481</v>
      </c>
      <c r="C218" s="63" t="s">
        <v>253</v>
      </c>
      <c r="D218" s="63"/>
      <c r="E218" s="63"/>
      <c r="F218" s="63"/>
      <c r="G218" s="63"/>
      <c r="H218" s="63"/>
      <c r="I218" s="63"/>
      <c r="J218" s="63"/>
      <c r="K218" s="63"/>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88" t="s">
        <v>19</v>
      </c>
      <c r="AW218" s="88"/>
      <c r="AX218" s="79"/>
      <c r="AY218" s="63"/>
      <c r="AZ218" s="63"/>
      <c r="BA218" s="63"/>
      <c r="BB218" s="63"/>
      <c r="BC218" s="63"/>
      <c r="BD218" s="63"/>
    </row>
    <row r="219" spans="1:56" x14ac:dyDescent="0.4">
      <c r="A219" s="63" t="str">
        <f t="shared" si="3"/>
        <v>SEW20</v>
      </c>
      <c r="B219" s="63" t="s">
        <v>481</v>
      </c>
      <c r="C219" s="63" t="s">
        <v>255</v>
      </c>
      <c r="D219" s="63"/>
      <c r="E219" s="63"/>
      <c r="F219" s="63"/>
      <c r="G219" s="63"/>
      <c r="H219" s="63"/>
      <c r="I219" s="63"/>
      <c r="J219" s="63"/>
      <c r="K219" s="63"/>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88" t="s">
        <v>19</v>
      </c>
      <c r="AW219" s="88"/>
      <c r="AX219" s="79"/>
      <c r="AY219" s="63"/>
      <c r="AZ219" s="63"/>
      <c r="BA219" s="63"/>
      <c r="BB219" s="63"/>
      <c r="BC219" s="63"/>
      <c r="BD219" s="63"/>
    </row>
    <row r="220" spans="1:56" x14ac:dyDescent="0.4">
      <c r="A220" s="63" t="str">
        <f t="shared" si="3"/>
        <v>SEW21</v>
      </c>
      <c r="B220" s="63" t="s">
        <v>481</v>
      </c>
      <c r="C220" s="63" t="s">
        <v>257</v>
      </c>
      <c r="D220" s="63"/>
      <c r="E220" s="63"/>
      <c r="F220" s="63"/>
      <c r="G220" s="63"/>
      <c r="H220" s="63"/>
      <c r="I220" s="63"/>
      <c r="J220" s="63"/>
      <c r="K220" s="63"/>
      <c r="L220" s="63"/>
      <c r="M220" s="63"/>
      <c r="N220" s="63"/>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88" t="s">
        <v>19</v>
      </c>
      <c r="AW220" s="88"/>
      <c r="AX220" s="79"/>
      <c r="AY220" s="63"/>
      <c r="AZ220" s="63"/>
      <c r="BA220" s="63"/>
      <c r="BB220" s="63"/>
      <c r="BC220" s="63"/>
      <c r="BD220" s="63"/>
    </row>
    <row r="221" spans="1:56" x14ac:dyDescent="0.4">
      <c r="A221" s="63" t="str">
        <f t="shared" si="3"/>
        <v>SEW22</v>
      </c>
      <c r="B221" s="63" t="s">
        <v>481</v>
      </c>
      <c r="C221" s="63" t="s">
        <v>259</v>
      </c>
      <c r="D221" s="63"/>
      <c r="E221" s="63"/>
      <c r="F221" s="63"/>
      <c r="G221" s="63"/>
      <c r="H221" s="63"/>
      <c r="I221" s="63"/>
      <c r="J221" s="63"/>
      <c r="K221" s="63"/>
      <c r="L221" s="63"/>
      <c r="M221" s="63"/>
      <c r="N221" s="63"/>
      <c r="O221" s="63"/>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88" t="s">
        <v>19</v>
      </c>
      <c r="AW221" s="88"/>
      <c r="AX221" s="79"/>
      <c r="AY221" s="63"/>
      <c r="AZ221" s="63"/>
      <c r="BA221" s="63"/>
      <c r="BB221" s="63"/>
      <c r="BC221" s="63"/>
      <c r="BD221" s="63"/>
    </row>
    <row r="222" spans="1:56" x14ac:dyDescent="0.4">
      <c r="A222" s="63" t="str">
        <f t="shared" si="3"/>
        <v>SEW23</v>
      </c>
      <c r="B222" s="63" t="s">
        <v>481</v>
      </c>
      <c r="C222" s="63" t="s">
        <v>261</v>
      </c>
      <c r="D222" s="63"/>
      <c r="E222" s="63"/>
      <c r="F222" s="63"/>
      <c r="G222" s="63"/>
      <c r="H222" s="63"/>
      <c r="I222" s="63"/>
      <c r="J222" s="63"/>
      <c r="K222" s="63"/>
      <c r="L222" s="63"/>
      <c r="M222" s="63"/>
      <c r="N222" s="63"/>
      <c r="O222" s="63"/>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88"/>
      <c r="AW222" s="88"/>
      <c r="AX222" s="79"/>
      <c r="AY222" s="63"/>
      <c r="AZ222" s="63"/>
      <c r="BA222" s="63"/>
      <c r="BB222" s="63"/>
      <c r="BC222" s="63"/>
      <c r="BD222" s="63"/>
    </row>
    <row r="223" spans="1:56" x14ac:dyDescent="0.4">
      <c r="A223" s="63" t="str">
        <f t="shared" si="3"/>
        <v>SEW24</v>
      </c>
      <c r="B223" s="63" t="s">
        <v>481</v>
      </c>
      <c r="C223" s="63" t="s">
        <v>263</v>
      </c>
      <c r="D223" s="63"/>
      <c r="E223" s="63"/>
      <c r="F223" s="63"/>
      <c r="G223" s="63"/>
      <c r="H223" s="63"/>
      <c r="I223" s="63"/>
      <c r="J223" s="63"/>
      <c r="K223" s="63"/>
      <c r="L223" s="63"/>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86"/>
      <c r="AV223" s="88"/>
      <c r="AW223" s="88"/>
      <c r="AX223" s="79"/>
      <c r="AY223" s="63"/>
      <c r="AZ223" s="63"/>
      <c r="BA223" s="63"/>
      <c r="BB223" s="63"/>
      <c r="BC223" s="63"/>
      <c r="BD223" s="63"/>
    </row>
    <row r="224" spans="1:56" x14ac:dyDescent="0.4">
      <c r="A224" s="63" t="str">
        <f t="shared" si="3"/>
        <v>SSC14</v>
      </c>
      <c r="B224" s="63" t="s">
        <v>493</v>
      </c>
      <c r="C224" s="63" t="s">
        <v>243</v>
      </c>
      <c r="D224" s="63"/>
      <c r="E224" s="63"/>
      <c r="F224" s="63"/>
      <c r="G224" s="63"/>
      <c r="H224" s="63"/>
      <c r="I224" s="63"/>
      <c r="J224" s="63"/>
      <c r="K224" s="63"/>
      <c r="L224" s="63"/>
      <c r="M224" s="63"/>
      <c r="N224" s="63"/>
      <c r="O224" s="63"/>
      <c r="P224" s="63"/>
      <c r="Q224" s="63"/>
      <c r="R224" s="63"/>
      <c r="S224" s="63"/>
      <c r="T224" s="63"/>
      <c r="U224" s="63"/>
      <c r="V224" s="93" t="s">
        <v>534</v>
      </c>
      <c r="W224" s="93" t="s">
        <v>534</v>
      </c>
      <c r="X224" s="90" t="s">
        <v>527</v>
      </c>
      <c r="Y224" s="90" t="s">
        <v>527</v>
      </c>
      <c r="Z224" s="90" t="s">
        <v>527</v>
      </c>
      <c r="AA224" s="90" t="s">
        <v>527</v>
      </c>
      <c r="AB224" s="91" t="s">
        <v>19</v>
      </c>
      <c r="AC224" s="63"/>
      <c r="AD224" s="63"/>
      <c r="AE224" s="63"/>
      <c r="AF224" s="63"/>
      <c r="AG224" s="63"/>
      <c r="AH224" s="63"/>
      <c r="AI224" s="63"/>
      <c r="AJ224" s="63"/>
      <c r="AK224" s="63"/>
      <c r="AL224" s="63"/>
      <c r="AM224" s="63"/>
      <c r="AN224" s="63"/>
      <c r="AO224" s="63"/>
      <c r="AP224" s="63"/>
      <c r="AQ224" s="63"/>
      <c r="AR224" s="63"/>
      <c r="AS224" s="63"/>
      <c r="AT224" s="63"/>
      <c r="AU224" s="89" t="s">
        <v>528</v>
      </c>
      <c r="AV224" s="88" t="s">
        <v>19</v>
      </c>
      <c r="AW224" s="88"/>
      <c r="AX224" s="79"/>
      <c r="AY224" s="63"/>
      <c r="AZ224" s="63"/>
      <c r="BA224" s="63"/>
      <c r="BB224" s="63"/>
      <c r="BC224" s="63"/>
      <c r="BD224" s="63"/>
    </row>
    <row r="225" spans="1:56" x14ac:dyDescent="0.4">
      <c r="A225" s="63" t="str">
        <f t="shared" si="3"/>
        <v>SSC15</v>
      </c>
      <c r="B225" s="63" t="s">
        <v>493</v>
      </c>
      <c r="C225" s="63" t="s">
        <v>245</v>
      </c>
      <c r="D225" s="63"/>
      <c r="E225" s="63"/>
      <c r="F225" s="63"/>
      <c r="G225" s="63"/>
      <c r="H225" s="63"/>
      <c r="I225" s="63"/>
      <c r="J225" s="63"/>
      <c r="K225" s="63"/>
      <c r="L225" s="63"/>
      <c r="M225" s="63"/>
      <c r="N225" s="63"/>
      <c r="O225" s="63"/>
      <c r="P225" s="63"/>
      <c r="Q225" s="63"/>
      <c r="R225" s="63"/>
      <c r="S225" s="63"/>
      <c r="T225" s="63"/>
      <c r="U225" s="63"/>
      <c r="V225" s="93" t="s">
        <v>534</v>
      </c>
      <c r="W225" s="93" t="s">
        <v>534</v>
      </c>
      <c r="X225" s="90" t="s">
        <v>527</v>
      </c>
      <c r="Y225" s="90" t="s">
        <v>527</v>
      </c>
      <c r="Z225" s="90" t="s">
        <v>527</v>
      </c>
      <c r="AA225" s="90" t="s">
        <v>527</v>
      </c>
      <c r="AB225" s="91" t="s">
        <v>19</v>
      </c>
      <c r="AC225" s="63"/>
      <c r="AD225" s="63"/>
      <c r="AE225" s="63"/>
      <c r="AF225" s="63"/>
      <c r="AG225" s="63"/>
      <c r="AH225" s="63"/>
      <c r="AI225" s="63"/>
      <c r="AJ225" s="63"/>
      <c r="AK225" s="63"/>
      <c r="AL225" s="63"/>
      <c r="AM225" s="63"/>
      <c r="AN225" s="63"/>
      <c r="AO225" s="63"/>
      <c r="AP225" s="63"/>
      <c r="AQ225" s="63"/>
      <c r="AR225" s="63"/>
      <c r="AS225" s="63"/>
      <c r="AT225" s="63"/>
      <c r="AU225" s="89" t="s">
        <v>528</v>
      </c>
      <c r="AV225" s="88" t="s">
        <v>19</v>
      </c>
      <c r="AW225" s="88"/>
      <c r="AX225" s="79"/>
      <c r="AY225" s="63"/>
      <c r="AZ225" s="63"/>
      <c r="BA225" s="63"/>
      <c r="BB225" s="63"/>
      <c r="BC225" s="63"/>
      <c r="BD225" s="63"/>
    </row>
    <row r="226" spans="1:56" x14ac:dyDescent="0.4">
      <c r="A226" s="63" t="str">
        <f t="shared" si="3"/>
        <v>SSC16</v>
      </c>
      <c r="B226" s="63" t="s">
        <v>493</v>
      </c>
      <c r="C226" s="63" t="s">
        <v>247</v>
      </c>
      <c r="D226" s="63"/>
      <c r="E226" s="63"/>
      <c r="F226" s="63"/>
      <c r="G226" s="63"/>
      <c r="H226" s="63"/>
      <c r="I226" s="63"/>
      <c r="J226" s="63"/>
      <c r="K226" s="63"/>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89" t="s">
        <v>528</v>
      </c>
      <c r="AV226" s="88" t="s">
        <v>19</v>
      </c>
      <c r="AW226" s="88"/>
      <c r="AX226" s="79"/>
      <c r="AY226" s="63"/>
      <c r="AZ226" s="63"/>
      <c r="BA226" s="63"/>
      <c r="BB226" s="63"/>
      <c r="BC226" s="63"/>
      <c r="BD226" s="63"/>
    </row>
    <row r="227" spans="1:56" x14ac:dyDescent="0.4">
      <c r="A227" s="63" t="str">
        <f t="shared" si="3"/>
        <v>SSC17</v>
      </c>
      <c r="B227" s="63" t="s">
        <v>493</v>
      </c>
      <c r="C227" s="63" t="s">
        <v>249</v>
      </c>
      <c r="D227" s="63"/>
      <c r="E227" s="63"/>
      <c r="F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89" t="s">
        <v>528</v>
      </c>
      <c r="AV227" s="88" t="s">
        <v>19</v>
      </c>
      <c r="AW227" s="88"/>
      <c r="AX227" s="79"/>
      <c r="AY227" s="63"/>
      <c r="AZ227" s="63"/>
      <c r="BA227" s="63"/>
      <c r="BB227" s="63"/>
      <c r="BC227" s="63"/>
      <c r="BD227" s="63"/>
    </row>
    <row r="228" spans="1:56" x14ac:dyDescent="0.4">
      <c r="A228" s="63" t="str">
        <f t="shared" si="3"/>
        <v>SSC18</v>
      </c>
      <c r="B228" s="63" t="s">
        <v>493</v>
      </c>
      <c r="C228" s="63" t="s">
        <v>251</v>
      </c>
      <c r="D228" s="63"/>
      <c r="E228" s="63"/>
      <c r="F228" s="63"/>
      <c r="G228" s="63"/>
      <c r="H228" s="63"/>
      <c r="I228" s="63"/>
      <c r="J228" s="63"/>
      <c r="K228" s="63"/>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88" t="s">
        <v>19</v>
      </c>
      <c r="AW228" s="88"/>
      <c r="AX228" s="79"/>
      <c r="AY228" s="63"/>
      <c r="AZ228" s="63"/>
      <c r="BA228" s="63"/>
      <c r="BB228" s="63"/>
      <c r="BC228" s="63"/>
      <c r="BD228" s="63"/>
    </row>
    <row r="229" spans="1:56" x14ac:dyDescent="0.4">
      <c r="A229" s="63" t="str">
        <f t="shared" si="3"/>
        <v>SSC19</v>
      </c>
      <c r="B229" s="63" t="s">
        <v>493</v>
      </c>
      <c r="C229" s="63" t="s">
        <v>253</v>
      </c>
      <c r="D229" s="63"/>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88" t="s">
        <v>19</v>
      </c>
      <c r="AW229" s="88"/>
      <c r="AX229" s="79"/>
      <c r="AY229" s="63"/>
      <c r="AZ229" s="63"/>
      <c r="BA229" s="63"/>
      <c r="BB229" s="63"/>
      <c r="BC229" s="63"/>
      <c r="BD229" s="63"/>
    </row>
    <row r="230" spans="1:56" x14ac:dyDescent="0.4">
      <c r="A230" s="63" t="str">
        <f t="shared" si="3"/>
        <v>SSC20</v>
      </c>
      <c r="B230" s="63" t="s">
        <v>493</v>
      </c>
      <c r="C230" s="63" t="s">
        <v>255</v>
      </c>
      <c r="D230" s="63"/>
      <c r="E230" s="63"/>
      <c r="F230" s="63"/>
      <c r="G230" s="91" t="s">
        <v>19</v>
      </c>
      <c r="H230" s="63"/>
      <c r="I230" s="63"/>
      <c r="J230" s="63"/>
      <c r="K230" s="63"/>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88" t="s">
        <v>19</v>
      </c>
      <c r="AW230" s="88"/>
      <c r="AX230" s="79"/>
      <c r="AY230" s="63"/>
      <c r="AZ230" s="63"/>
      <c r="BA230" s="63"/>
      <c r="BB230" s="63"/>
      <c r="BC230" s="63"/>
      <c r="BD230" s="63"/>
    </row>
    <row r="231" spans="1:56" x14ac:dyDescent="0.4">
      <c r="A231" s="63" t="str">
        <f t="shared" si="3"/>
        <v>SSC21</v>
      </c>
      <c r="B231" s="63" t="s">
        <v>493</v>
      </c>
      <c r="C231" s="63" t="s">
        <v>257</v>
      </c>
      <c r="D231" s="63"/>
      <c r="E231" s="63"/>
      <c r="F231" s="63"/>
      <c r="G231" s="91" t="s">
        <v>19</v>
      </c>
      <c r="H231" s="63"/>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88" t="s">
        <v>19</v>
      </c>
      <c r="AW231" s="88"/>
      <c r="AX231" s="79"/>
      <c r="AY231" s="63"/>
      <c r="AZ231" s="63"/>
      <c r="BA231" s="63"/>
      <c r="BB231" s="63"/>
      <c r="BC231" s="63"/>
      <c r="BD231" s="63"/>
    </row>
    <row r="232" spans="1:56" x14ac:dyDescent="0.4">
      <c r="A232" s="63" t="str">
        <f t="shared" si="3"/>
        <v>SSC22</v>
      </c>
      <c r="B232" s="63" t="s">
        <v>493</v>
      </c>
      <c r="C232" s="63" t="s">
        <v>259</v>
      </c>
      <c r="D232" s="63"/>
      <c r="E232" s="63"/>
      <c r="F232" s="63"/>
      <c r="G232" s="91"/>
      <c r="H232" s="63"/>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88" t="s">
        <v>19</v>
      </c>
      <c r="AW232" s="88"/>
      <c r="AX232" s="79"/>
      <c r="AY232" s="63"/>
      <c r="AZ232" s="63"/>
      <c r="BA232" s="63"/>
      <c r="BB232" s="63"/>
      <c r="BC232" s="63"/>
      <c r="BD232" s="63"/>
    </row>
    <row r="233" spans="1:56" x14ac:dyDescent="0.4">
      <c r="A233" s="63" t="str">
        <f t="shared" si="3"/>
        <v>SSC23</v>
      </c>
      <c r="B233" s="63" t="s">
        <v>493</v>
      </c>
      <c r="C233" s="63" t="s">
        <v>261</v>
      </c>
      <c r="D233" s="63"/>
      <c r="E233" s="63"/>
      <c r="F233" s="63"/>
      <c r="G233" s="63"/>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79"/>
      <c r="AY233" s="63"/>
      <c r="AZ233" s="63"/>
      <c r="BA233" s="63"/>
      <c r="BB233" s="63"/>
      <c r="BC233" s="63"/>
      <c r="BD233" s="63"/>
    </row>
    <row r="234" spans="1:56" x14ac:dyDescent="0.4">
      <c r="A234" s="63" t="str">
        <f t="shared" si="3"/>
        <v>SSC24</v>
      </c>
      <c r="B234" s="63" t="s">
        <v>493</v>
      </c>
      <c r="C234" s="63" t="s">
        <v>263</v>
      </c>
      <c r="D234" s="63"/>
      <c r="E234" s="63"/>
      <c r="F234" s="63"/>
      <c r="G234" s="63"/>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79"/>
      <c r="AY234" s="63"/>
      <c r="AZ234" s="63"/>
      <c r="BA234" s="63"/>
      <c r="BB234" s="63"/>
      <c r="BC234" s="63"/>
      <c r="BD234" s="63"/>
    </row>
    <row r="235" spans="1:56" x14ac:dyDescent="0.4">
      <c r="A235" s="63" t="str">
        <f t="shared" si="3"/>
        <v>SBB14</v>
      </c>
      <c r="B235" s="63" t="s">
        <v>505</v>
      </c>
      <c r="C235" s="63" t="s">
        <v>243</v>
      </c>
      <c r="D235" s="93" t="s">
        <v>0</v>
      </c>
      <c r="E235" s="93" t="s">
        <v>0</v>
      </c>
      <c r="F235" s="93" t="s">
        <v>0</v>
      </c>
      <c r="G235" s="93" t="s">
        <v>0</v>
      </c>
      <c r="H235" s="93" t="s">
        <v>0</v>
      </c>
      <c r="I235" s="93" t="s">
        <v>0</v>
      </c>
      <c r="J235" s="93" t="s">
        <v>0</v>
      </c>
      <c r="K235" s="93" t="s">
        <v>0</v>
      </c>
      <c r="L235" s="93" t="s">
        <v>0</v>
      </c>
      <c r="M235" s="93" t="s">
        <v>0</v>
      </c>
      <c r="N235" s="93" t="s">
        <v>0</v>
      </c>
      <c r="O235" s="93" t="s">
        <v>0</v>
      </c>
      <c r="P235" s="93" t="s">
        <v>0</v>
      </c>
      <c r="Q235" s="93" t="s">
        <v>0</v>
      </c>
      <c r="R235" s="93" t="s">
        <v>0</v>
      </c>
      <c r="S235" s="93" t="s">
        <v>0</v>
      </c>
      <c r="T235" s="93" t="s">
        <v>0</v>
      </c>
      <c r="U235" s="93" t="s">
        <v>0</v>
      </c>
      <c r="V235" s="94" t="s">
        <v>0</v>
      </c>
      <c r="W235" s="94" t="s">
        <v>0</v>
      </c>
      <c r="X235" s="94" t="s">
        <v>0</v>
      </c>
      <c r="Y235" s="94" t="s">
        <v>0</v>
      </c>
      <c r="Z235" s="94" t="s">
        <v>0</v>
      </c>
      <c r="AA235" s="94" t="s">
        <v>0</v>
      </c>
      <c r="AB235" s="93" t="s">
        <v>0</v>
      </c>
      <c r="AC235" s="93" t="s">
        <v>0</v>
      </c>
      <c r="AD235" s="93" t="s">
        <v>0</v>
      </c>
      <c r="AE235" s="93" t="s">
        <v>0</v>
      </c>
      <c r="AF235" s="93" t="s">
        <v>0</v>
      </c>
      <c r="AG235" s="93" t="s">
        <v>0</v>
      </c>
      <c r="AH235" s="93" t="s">
        <v>0</v>
      </c>
      <c r="AI235" s="93" t="s">
        <v>0</v>
      </c>
      <c r="AJ235" s="93" t="s">
        <v>0</v>
      </c>
      <c r="AK235" s="93" t="s">
        <v>0</v>
      </c>
      <c r="AL235" s="93" t="s">
        <v>0</v>
      </c>
      <c r="AM235" s="93" t="s">
        <v>0</v>
      </c>
      <c r="AN235" s="93" t="s">
        <v>0</v>
      </c>
      <c r="AO235" s="63"/>
      <c r="AP235" s="63"/>
      <c r="AQ235" s="93" t="s">
        <v>0</v>
      </c>
      <c r="AR235" s="93" t="s">
        <v>0</v>
      </c>
      <c r="AS235" s="93" t="s">
        <v>0</v>
      </c>
      <c r="AT235" s="93" t="s">
        <v>0</v>
      </c>
      <c r="AU235" s="95" t="s">
        <v>0</v>
      </c>
      <c r="AV235" s="93" t="s">
        <v>0</v>
      </c>
      <c r="AW235" s="92" t="s">
        <v>535</v>
      </c>
      <c r="AX235" s="92" t="s">
        <v>531</v>
      </c>
      <c r="AY235" s="92" t="s">
        <v>531</v>
      </c>
      <c r="AZ235" s="92" t="s">
        <v>531</v>
      </c>
      <c r="BA235" s="92" t="s">
        <v>531</v>
      </c>
      <c r="BB235" s="92" t="s">
        <v>531</v>
      </c>
      <c r="BC235" s="63"/>
      <c r="BD235" s="94" t="s">
        <v>0</v>
      </c>
    </row>
    <row r="236" spans="1:56" x14ac:dyDescent="0.4">
      <c r="A236" s="63" t="str">
        <f t="shared" si="3"/>
        <v>SBB15</v>
      </c>
      <c r="B236" s="63" t="s">
        <v>505</v>
      </c>
      <c r="C236" s="63" t="s">
        <v>245</v>
      </c>
      <c r="D236" s="93" t="s">
        <v>0</v>
      </c>
      <c r="E236" s="93" t="s">
        <v>0</v>
      </c>
      <c r="F236" s="93" t="s">
        <v>0</v>
      </c>
      <c r="G236" s="93" t="s">
        <v>0</v>
      </c>
      <c r="H236" s="93" t="s">
        <v>0</v>
      </c>
      <c r="I236" s="93" t="s">
        <v>0</v>
      </c>
      <c r="J236" s="93" t="s">
        <v>0</v>
      </c>
      <c r="K236" s="93" t="s">
        <v>0</v>
      </c>
      <c r="L236" s="93" t="s">
        <v>0</v>
      </c>
      <c r="M236" s="93" t="s">
        <v>0</v>
      </c>
      <c r="N236" s="93" t="s">
        <v>0</v>
      </c>
      <c r="O236" s="93" t="s">
        <v>0</v>
      </c>
      <c r="P236" s="93" t="s">
        <v>0</v>
      </c>
      <c r="Q236" s="93" t="s">
        <v>0</v>
      </c>
      <c r="R236" s="93" t="s">
        <v>0</v>
      </c>
      <c r="S236" s="93" t="s">
        <v>0</v>
      </c>
      <c r="T236" s="93" t="s">
        <v>0</v>
      </c>
      <c r="U236" s="93" t="s">
        <v>0</v>
      </c>
      <c r="V236" s="94" t="s">
        <v>0</v>
      </c>
      <c r="W236" s="94" t="s">
        <v>0</v>
      </c>
      <c r="X236" s="94" t="s">
        <v>0</v>
      </c>
      <c r="Y236" s="94" t="s">
        <v>0</v>
      </c>
      <c r="Z236" s="94" t="s">
        <v>0</v>
      </c>
      <c r="AA236" s="94" t="s">
        <v>0</v>
      </c>
      <c r="AB236" s="93" t="s">
        <v>0</v>
      </c>
      <c r="AC236" s="93" t="s">
        <v>0</v>
      </c>
      <c r="AD236" s="93" t="s">
        <v>0</v>
      </c>
      <c r="AE236" s="93" t="s">
        <v>0</v>
      </c>
      <c r="AF236" s="93" t="s">
        <v>0</v>
      </c>
      <c r="AG236" s="93" t="s">
        <v>0</v>
      </c>
      <c r="AH236" s="93" t="s">
        <v>0</v>
      </c>
      <c r="AI236" s="93" t="s">
        <v>0</v>
      </c>
      <c r="AJ236" s="93" t="s">
        <v>0</v>
      </c>
      <c r="AK236" s="93" t="s">
        <v>0</v>
      </c>
      <c r="AL236" s="93" t="s">
        <v>0</v>
      </c>
      <c r="AM236" s="93" t="s">
        <v>0</v>
      </c>
      <c r="AN236" s="93" t="s">
        <v>0</v>
      </c>
      <c r="AO236" s="63"/>
      <c r="AP236" s="63"/>
      <c r="AQ236" s="93" t="s">
        <v>0</v>
      </c>
      <c r="AR236" s="93" t="s">
        <v>0</v>
      </c>
      <c r="AS236" s="93" t="s">
        <v>0</v>
      </c>
      <c r="AT236" s="93" t="s">
        <v>0</v>
      </c>
      <c r="AU236" s="95" t="s">
        <v>0</v>
      </c>
      <c r="AV236" s="93" t="s">
        <v>0</v>
      </c>
      <c r="AW236" s="92" t="s">
        <v>535</v>
      </c>
      <c r="AX236" s="92" t="s">
        <v>531</v>
      </c>
      <c r="AY236" s="92" t="s">
        <v>531</v>
      </c>
      <c r="AZ236" s="92" t="s">
        <v>531</v>
      </c>
      <c r="BA236" s="92" t="s">
        <v>531</v>
      </c>
      <c r="BB236" s="92" t="s">
        <v>531</v>
      </c>
      <c r="BC236" s="63"/>
      <c r="BD236" s="94" t="s">
        <v>0</v>
      </c>
    </row>
    <row r="237" spans="1:56" x14ac:dyDescent="0.4">
      <c r="A237" s="63" t="str">
        <f t="shared" si="3"/>
        <v>SBB16</v>
      </c>
      <c r="B237" s="63" t="s">
        <v>505</v>
      </c>
      <c r="C237" s="63" t="s">
        <v>247</v>
      </c>
      <c r="D237" s="93" t="s">
        <v>0</v>
      </c>
      <c r="E237" s="93" t="s">
        <v>0</v>
      </c>
      <c r="F237" s="93" t="s">
        <v>0</v>
      </c>
      <c r="G237" s="93" t="s">
        <v>0</v>
      </c>
      <c r="H237" s="93" t="s">
        <v>0</v>
      </c>
      <c r="I237" s="93" t="s">
        <v>0</v>
      </c>
      <c r="J237" s="93" t="s">
        <v>0</v>
      </c>
      <c r="K237" s="93" t="s">
        <v>0</v>
      </c>
      <c r="L237" s="93" t="s">
        <v>0</v>
      </c>
      <c r="M237" s="93" t="s">
        <v>0</v>
      </c>
      <c r="N237" s="93" t="s">
        <v>0</v>
      </c>
      <c r="O237" s="93" t="s">
        <v>0</v>
      </c>
      <c r="P237" s="93" t="s">
        <v>0</v>
      </c>
      <c r="Q237" s="93" t="s">
        <v>0</v>
      </c>
      <c r="R237" s="93" t="s">
        <v>0</v>
      </c>
      <c r="S237" s="93" t="s">
        <v>0</v>
      </c>
      <c r="T237" s="93" t="s">
        <v>0</v>
      </c>
      <c r="U237" s="93" t="s">
        <v>0</v>
      </c>
      <c r="V237" s="93" t="s">
        <v>0</v>
      </c>
      <c r="W237" s="93" t="s">
        <v>0</v>
      </c>
      <c r="X237" s="93" t="s">
        <v>0</v>
      </c>
      <c r="Y237" s="93" t="s">
        <v>0</v>
      </c>
      <c r="Z237" s="93" t="s">
        <v>0</v>
      </c>
      <c r="AA237" s="93" t="s">
        <v>0</v>
      </c>
      <c r="AB237" s="93" t="s">
        <v>0</v>
      </c>
      <c r="AC237" s="93" t="s">
        <v>0</v>
      </c>
      <c r="AD237" s="93" t="s">
        <v>0</v>
      </c>
      <c r="AE237" s="93" t="s">
        <v>0</v>
      </c>
      <c r="AF237" s="93" t="s">
        <v>0</v>
      </c>
      <c r="AG237" s="93" t="s">
        <v>0</v>
      </c>
      <c r="AH237" s="93" t="s">
        <v>0</v>
      </c>
      <c r="AI237" s="93" t="s">
        <v>0</v>
      </c>
      <c r="AJ237" s="93" t="s">
        <v>0</v>
      </c>
      <c r="AK237" s="93" t="s">
        <v>0</v>
      </c>
      <c r="AL237" s="93" t="s">
        <v>0</v>
      </c>
      <c r="AM237" s="93" t="s">
        <v>0</v>
      </c>
      <c r="AN237" s="93" t="s">
        <v>0</v>
      </c>
      <c r="AO237" s="63"/>
      <c r="AP237" s="63"/>
      <c r="AQ237" s="93" t="s">
        <v>0</v>
      </c>
      <c r="AR237" s="93" t="s">
        <v>0</v>
      </c>
      <c r="AS237" s="93" t="s">
        <v>0</v>
      </c>
      <c r="AT237" s="93" t="s">
        <v>0</v>
      </c>
      <c r="AU237" s="95" t="s">
        <v>0</v>
      </c>
      <c r="AV237" s="93" t="s">
        <v>0</v>
      </c>
      <c r="AW237" s="92" t="s">
        <v>535</v>
      </c>
      <c r="AX237" s="92" t="s">
        <v>531</v>
      </c>
      <c r="AY237" s="92" t="s">
        <v>531</v>
      </c>
      <c r="AZ237" s="92" t="s">
        <v>531</v>
      </c>
      <c r="BA237" s="92" t="s">
        <v>531</v>
      </c>
      <c r="BB237" s="92" t="s">
        <v>531</v>
      </c>
      <c r="BC237" s="63"/>
      <c r="BD237" s="94" t="s">
        <v>0</v>
      </c>
    </row>
    <row r="238" spans="1:56" x14ac:dyDescent="0.4">
      <c r="A238" s="63" t="str">
        <f t="shared" si="3"/>
        <v>SBB17</v>
      </c>
      <c r="B238" s="63" t="s">
        <v>505</v>
      </c>
      <c r="C238" s="63" t="s">
        <v>249</v>
      </c>
      <c r="D238" s="96" t="s">
        <v>0</v>
      </c>
      <c r="E238" s="96" t="s">
        <v>0</v>
      </c>
      <c r="F238" s="96" t="s">
        <v>0</v>
      </c>
      <c r="G238" s="96" t="s">
        <v>0</v>
      </c>
      <c r="H238" s="96" t="s">
        <v>0</v>
      </c>
      <c r="I238" s="96" t="s">
        <v>0</v>
      </c>
      <c r="J238" s="96" t="s">
        <v>0</v>
      </c>
      <c r="K238" s="96" t="s">
        <v>0</v>
      </c>
      <c r="L238" s="96" t="s">
        <v>0</v>
      </c>
      <c r="M238" s="96" t="s">
        <v>0</v>
      </c>
      <c r="N238" s="96" t="s">
        <v>0</v>
      </c>
      <c r="O238" s="96" t="s">
        <v>0</v>
      </c>
      <c r="P238" s="96" t="s">
        <v>0</v>
      </c>
      <c r="Q238" s="96" t="s">
        <v>0</v>
      </c>
      <c r="R238" s="96" t="s">
        <v>0</v>
      </c>
      <c r="S238" s="96" t="s">
        <v>0</v>
      </c>
      <c r="T238" s="96" t="s">
        <v>0</v>
      </c>
      <c r="U238" s="96" t="s">
        <v>0</v>
      </c>
      <c r="V238" s="93" t="s">
        <v>0</v>
      </c>
      <c r="W238" s="93" t="s">
        <v>0</v>
      </c>
      <c r="X238" s="93" t="s">
        <v>0</v>
      </c>
      <c r="Y238" s="93" t="s">
        <v>0</v>
      </c>
      <c r="Z238" s="93" t="s">
        <v>0</v>
      </c>
      <c r="AA238" s="93" t="s">
        <v>0</v>
      </c>
      <c r="AB238" s="96" t="s">
        <v>0</v>
      </c>
      <c r="AC238" s="96" t="s">
        <v>0</v>
      </c>
      <c r="AD238" s="96" t="s">
        <v>0</v>
      </c>
      <c r="AE238" s="96" t="s">
        <v>0</v>
      </c>
      <c r="AF238" s="96" t="s">
        <v>0</v>
      </c>
      <c r="AG238" s="96" t="s">
        <v>0</v>
      </c>
      <c r="AH238" s="96" t="s">
        <v>0</v>
      </c>
      <c r="AI238" s="96" t="s">
        <v>0</v>
      </c>
      <c r="AJ238" s="96" t="s">
        <v>0</v>
      </c>
      <c r="AK238" s="96" t="s">
        <v>0</v>
      </c>
      <c r="AL238" s="96" t="s">
        <v>0</v>
      </c>
      <c r="AM238" s="96" t="s">
        <v>0</v>
      </c>
      <c r="AN238" s="96" t="s">
        <v>0</v>
      </c>
      <c r="AO238" s="63"/>
      <c r="AP238" s="63"/>
      <c r="AQ238" s="96" t="s">
        <v>0</v>
      </c>
      <c r="AR238" s="96" t="s">
        <v>0</v>
      </c>
      <c r="AS238" s="96" t="s">
        <v>0</v>
      </c>
      <c r="AT238" s="96" t="s">
        <v>0</v>
      </c>
      <c r="AU238" s="95" t="s">
        <v>0</v>
      </c>
      <c r="AV238" s="96" t="s">
        <v>0</v>
      </c>
      <c r="AW238" s="92" t="s">
        <v>535</v>
      </c>
      <c r="AX238" s="92" t="s">
        <v>531</v>
      </c>
      <c r="AY238" s="92" t="s">
        <v>531</v>
      </c>
      <c r="AZ238" s="92" t="s">
        <v>531</v>
      </c>
      <c r="BA238" s="92" t="s">
        <v>531</v>
      </c>
      <c r="BB238" s="92" t="s">
        <v>531</v>
      </c>
      <c r="BC238" s="63"/>
      <c r="BD238" s="94" t="s">
        <v>0</v>
      </c>
    </row>
    <row r="239" spans="1:56" x14ac:dyDescent="0.4">
      <c r="A239" s="63" t="str">
        <f t="shared" si="3"/>
        <v>SBB18</v>
      </c>
      <c r="B239" s="63" t="s">
        <v>505</v>
      </c>
      <c r="C239" s="63" t="s">
        <v>251</v>
      </c>
      <c r="D239" s="96" t="s">
        <v>0</v>
      </c>
      <c r="E239" s="96" t="s">
        <v>0</v>
      </c>
      <c r="F239" s="96" t="s">
        <v>0</v>
      </c>
      <c r="G239" s="96" t="s">
        <v>0</v>
      </c>
      <c r="H239" s="96" t="s">
        <v>0</v>
      </c>
      <c r="I239" s="96" t="s">
        <v>0</v>
      </c>
      <c r="J239" s="96" t="s">
        <v>0</v>
      </c>
      <c r="K239" s="96" t="s">
        <v>0</v>
      </c>
      <c r="L239" s="96" t="s">
        <v>0</v>
      </c>
      <c r="M239" s="96" t="s">
        <v>0</v>
      </c>
      <c r="N239" s="96" t="s">
        <v>0</v>
      </c>
      <c r="O239" s="96" t="s">
        <v>0</v>
      </c>
      <c r="P239" s="96" t="s">
        <v>0</v>
      </c>
      <c r="Q239" s="96" t="s">
        <v>0</v>
      </c>
      <c r="R239" s="96" t="s">
        <v>0</v>
      </c>
      <c r="S239" s="96" t="s">
        <v>0</v>
      </c>
      <c r="T239" s="96" t="s">
        <v>0</v>
      </c>
      <c r="U239" s="96" t="s">
        <v>0</v>
      </c>
      <c r="V239" s="93" t="s">
        <v>0</v>
      </c>
      <c r="W239" s="93" t="s">
        <v>0</v>
      </c>
      <c r="X239" s="93" t="s">
        <v>0</v>
      </c>
      <c r="Y239" s="93" t="s">
        <v>0</v>
      </c>
      <c r="Z239" s="93" t="s">
        <v>0</v>
      </c>
      <c r="AA239" s="93" t="s">
        <v>0</v>
      </c>
      <c r="AB239" s="96" t="s">
        <v>0</v>
      </c>
      <c r="AC239" s="96" t="s">
        <v>0</v>
      </c>
      <c r="AD239" s="96" t="s">
        <v>0</v>
      </c>
      <c r="AE239" s="96" t="s">
        <v>0</v>
      </c>
      <c r="AF239" s="96" t="s">
        <v>0</v>
      </c>
      <c r="AG239" s="96" t="s">
        <v>0</v>
      </c>
      <c r="AH239" s="96" t="s">
        <v>0</v>
      </c>
      <c r="AI239" s="96" t="s">
        <v>0</v>
      </c>
      <c r="AJ239" s="96" t="s">
        <v>0</v>
      </c>
      <c r="AK239" s="96" t="s">
        <v>0</v>
      </c>
      <c r="AL239" s="96" t="s">
        <v>0</v>
      </c>
      <c r="AM239" s="96" t="s">
        <v>0</v>
      </c>
      <c r="AN239" s="96" t="s">
        <v>0</v>
      </c>
      <c r="AO239" s="63"/>
      <c r="AP239" s="63"/>
      <c r="AQ239" s="96" t="s">
        <v>0</v>
      </c>
      <c r="AR239" s="96" t="s">
        <v>0</v>
      </c>
      <c r="AS239" s="96" t="s">
        <v>0</v>
      </c>
      <c r="AT239" s="96" t="s">
        <v>0</v>
      </c>
      <c r="AU239" s="97" t="s">
        <v>0</v>
      </c>
      <c r="AV239" s="96" t="s">
        <v>0</v>
      </c>
      <c r="AW239" s="92" t="s">
        <v>535</v>
      </c>
      <c r="AX239" s="92" t="s">
        <v>531</v>
      </c>
      <c r="AY239" s="92" t="s">
        <v>531</v>
      </c>
      <c r="AZ239" s="92" t="s">
        <v>531</v>
      </c>
      <c r="BA239" s="92" t="s">
        <v>531</v>
      </c>
      <c r="BB239" s="92" t="s">
        <v>531</v>
      </c>
      <c r="BC239" s="63"/>
      <c r="BD239" s="94" t="s">
        <v>0</v>
      </c>
    </row>
    <row r="240" spans="1:56" x14ac:dyDescent="0.4">
      <c r="A240" s="63" t="str">
        <f t="shared" si="3"/>
        <v>SBB19</v>
      </c>
      <c r="B240" s="63" t="s">
        <v>505</v>
      </c>
      <c r="C240" s="63" t="s">
        <v>253</v>
      </c>
      <c r="D240" s="96" t="s">
        <v>0</v>
      </c>
      <c r="E240" s="96" t="s">
        <v>0</v>
      </c>
      <c r="F240" s="96" t="s">
        <v>0</v>
      </c>
      <c r="G240" s="96" t="s">
        <v>0</v>
      </c>
      <c r="H240" s="96" t="s">
        <v>0</v>
      </c>
      <c r="I240" s="96" t="s">
        <v>0</v>
      </c>
      <c r="J240" s="96" t="s">
        <v>0</v>
      </c>
      <c r="K240" s="96" t="s">
        <v>0</v>
      </c>
      <c r="L240" s="96" t="s">
        <v>0</v>
      </c>
      <c r="M240" s="96" t="s">
        <v>0</v>
      </c>
      <c r="N240" s="96" t="s">
        <v>0</v>
      </c>
      <c r="O240" s="96" t="s">
        <v>0</v>
      </c>
      <c r="P240" s="96" t="s">
        <v>0</v>
      </c>
      <c r="Q240" s="96" t="s">
        <v>0</v>
      </c>
      <c r="R240" s="96" t="s">
        <v>0</v>
      </c>
      <c r="S240" s="96" t="s">
        <v>0</v>
      </c>
      <c r="T240" s="96" t="s">
        <v>0</v>
      </c>
      <c r="U240" s="96" t="s">
        <v>0</v>
      </c>
      <c r="V240" s="93" t="s">
        <v>0</v>
      </c>
      <c r="W240" s="93" t="s">
        <v>0</v>
      </c>
      <c r="X240" s="93" t="s">
        <v>0</v>
      </c>
      <c r="Y240" s="93" t="s">
        <v>0</v>
      </c>
      <c r="Z240" s="93" t="s">
        <v>0</v>
      </c>
      <c r="AA240" s="93" t="s">
        <v>0</v>
      </c>
      <c r="AB240" s="96" t="s">
        <v>0</v>
      </c>
      <c r="AC240" s="96" t="s">
        <v>0</v>
      </c>
      <c r="AD240" s="96" t="s">
        <v>0</v>
      </c>
      <c r="AE240" s="96" t="s">
        <v>0</v>
      </c>
      <c r="AF240" s="96" t="s">
        <v>0</v>
      </c>
      <c r="AG240" s="96" t="s">
        <v>0</v>
      </c>
      <c r="AH240" s="96" t="s">
        <v>0</v>
      </c>
      <c r="AI240" s="96" t="s">
        <v>0</v>
      </c>
      <c r="AJ240" s="96" t="s">
        <v>0</v>
      </c>
      <c r="AK240" s="96" t="s">
        <v>0</v>
      </c>
      <c r="AL240" s="96" t="s">
        <v>0</v>
      </c>
      <c r="AM240" s="96" t="s">
        <v>0</v>
      </c>
      <c r="AN240" s="96" t="s">
        <v>0</v>
      </c>
      <c r="AO240" s="63"/>
      <c r="AP240" s="63"/>
      <c r="AQ240" s="96" t="s">
        <v>0</v>
      </c>
      <c r="AR240" s="96" t="s">
        <v>0</v>
      </c>
      <c r="AS240" s="96" t="s">
        <v>0</v>
      </c>
      <c r="AT240" s="96" t="s">
        <v>0</v>
      </c>
      <c r="AU240" s="97" t="s">
        <v>0</v>
      </c>
      <c r="AV240" s="96" t="s">
        <v>0</v>
      </c>
      <c r="AW240" s="92" t="s">
        <v>535</v>
      </c>
      <c r="AX240" s="92" t="s">
        <v>531</v>
      </c>
      <c r="AY240" s="92" t="s">
        <v>531</v>
      </c>
      <c r="AZ240" s="92" t="s">
        <v>531</v>
      </c>
      <c r="BA240" s="92" t="s">
        <v>531</v>
      </c>
      <c r="BB240" s="92" t="s">
        <v>531</v>
      </c>
      <c r="BC240" s="63"/>
      <c r="BD240" s="94" t="s">
        <v>0</v>
      </c>
    </row>
    <row r="241" spans="1:56" x14ac:dyDescent="0.4">
      <c r="A241" s="63" t="str">
        <f t="shared" si="3"/>
        <v>SBB20</v>
      </c>
      <c r="B241" s="63" t="s">
        <v>505</v>
      </c>
      <c r="C241" s="63" t="s">
        <v>255</v>
      </c>
      <c r="D241" s="96" t="s">
        <v>0</v>
      </c>
      <c r="E241" s="96" t="s">
        <v>0</v>
      </c>
      <c r="F241" s="96" t="s">
        <v>0</v>
      </c>
      <c r="G241" s="96" t="s">
        <v>0</v>
      </c>
      <c r="H241" s="96" t="s">
        <v>0</v>
      </c>
      <c r="I241" s="96" t="s">
        <v>0</v>
      </c>
      <c r="J241" s="96" t="s">
        <v>0</v>
      </c>
      <c r="K241" s="96" t="s">
        <v>0</v>
      </c>
      <c r="L241" s="96" t="s">
        <v>0</v>
      </c>
      <c r="M241" s="96" t="s">
        <v>0</v>
      </c>
      <c r="N241" s="96" t="s">
        <v>0</v>
      </c>
      <c r="O241" s="96" t="s">
        <v>0</v>
      </c>
      <c r="P241" s="96" t="s">
        <v>0</v>
      </c>
      <c r="Q241" s="96" t="s">
        <v>0</v>
      </c>
      <c r="R241" s="96" t="s">
        <v>0</v>
      </c>
      <c r="S241" s="96" t="s">
        <v>0</v>
      </c>
      <c r="T241" s="96" t="s">
        <v>0</v>
      </c>
      <c r="U241" s="96" t="s">
        <v>0</v>
      </c>
      <c r="V241" s="93" t="s">
        <v>0</v>
      </c>
      <c r="W241" s="93" t="s">
        <v>0</v>
      </c>
      <c r="X241" s="93" t="s">
        <v>0</v>
      </c>
      <c r="Y241" s="93" t="s">
        <v>0</v>
      </c>
      <c r="Z241" s="93" t="s">
        <v>0</v>
      </c>
      <c r="AA241" s="93" t="s">
        <v>0</v>
      </c>
      <c r="AB241" s="96" t="s">
        <v>0</v>
      </c>
      <c r="AC241" s="96" t="s">
        <v>0</v>
      </c>
      <c r="AD241" s="96" t="s">
        <v>0</v>
      </c>
      <c r="AE241" s="96" t="s">
        <v>0</v>
      </c>
      <c r="AF241" s="96" t="s">
        <v>0</v>
      </c>
      <c r="AG241" s="96" t="s">
        <v>0</v>
      </c>
      <c r="AH241" s="96" t="s">
        <v>0</v>
      </c>
      <c r="AI241" s="96" t="s">
        <v>0</v>
      </c>
      <c r="AJ241" s="96" t="s">
        <v>0</v>
      </c>
      <c r="AK241" s="96" t="s">
        <v>0</v>
      </c>
      <c r="AL241" s="96" t="s">
        <v>0</v>
      </c>
      <c r="AM241" s="96" t="s">
        <v>0</v>
      </c>
      <c r="AN241" s="96" t="s">
        <v>0</v>
      </c>
      <c r="AO241" s="63"/>
      <c r="AP241" s="63"/>
      <c r="AQ241" s="96" t="s">
        <v>0</v>
      </c>
      <c r="AR241" s="96" t="s">
        <v>0</v>
      </c>
      <c r="AS241" s="96" t="s">
        <v>0</v>
      </c>
      <c r="AT241" s="96" t="s">
        <v>0</v>
      </c>
      <c r="AU241" s="97" t="s">
        <v>0</v>
      </c>
      <c r="AV241" s="96" t="s">
        <v>0</v>
      </c>
      <c r="AW241" s="92" t="s">
        <v>535</v>
      </c>
      <c r="AX241" s="92" t="s">
        <v>531</v>
      </c>
      <c r="AY241" s="92" t="s">
        <v>531</v>
      </c>
      <c r="AZ241" s="92" t="s">
        <v>531</v>
      </c>
      <c r="BA241" s="92" t="s">
        <v>531</v>
      </c>
      <c r="BB241" s="92" t="s">
        <v>531</v>
      </c>
      <c r="BC241" s="63"/>
      <c r="BD241" s="94" t="s">
        <v>0</v>
      </c>
    </row>
    <row r="242" spans="1:56" x14ac:dyDescent="0.4">
      <c r="A242" s="63" t="str">
        <f t="shared" si="3"/>
        <v>SBB21</v>
      </c>
      <c r="B242" s="63" t="s">
        <v>505</v>
      </c>
      <c r="C242" s="63" t="s">
        <v>257</v>
      </c>
      <c r="D242" s="96" t="s">
        <v>0</v>
      </c>
      <c r="E242" s="96" t="s">
        <v>0</v>
      </c>
      <c r="F242" s="96" t="s">
        <v>0</v>
      </c>
      <c r="G242" s="96" t="s">
        <v>0</v>
      </c>
      <c r="H242" s="96" t="s">
        <v>0</v>
      </c>
      <c r="I242" s="96" t="s">
        <v>0</v>
      </c>
      <c r="J242" s="96" t="s">
        <v>0</v>
      </c>
      <c r="K242" s="96" t="s">
        <v>0</v>
      </c>
      <c r="L242" s="96" t="s">
        <v>0</v>
      </c>
      <c r="M242" s="96" t="s">
        <v>0</v>
      </c>
      <c r="N242" s="96" t="s">
        <v>0</v>
      </c>
      <c r="O242" s="96" t="s">
        <v>0</v>
      </c>
      <c r="P242" s="96" t="s">
        <v>0</v>
      </c>
      <c r="Q242" s="96" t="s">
        <v>0</v>
      </c>
      <c r="R242" s="96" t="s">
        <v>0</v>
      </c>
      <c r="S242" s="96" t="s">
        <v>0</v>
      </c>
      <c r="T242" s="96" t="s">
        <v>0</v>
      </c>
      <c r="U242" s="96" t="s">
        <v>0</v>
      </c>
      <c r="V242" s="93" t="s">
        <v>0</v>
      </c>
      <c r="W242" s="93" t="s">
        <v>0</v>
      </c>
      <c r="X242" s="93" t="s">
        <v>0</v>
      </c>
      <c r="Y242" s="93" t="s">
        <v>0</v>
      </c>
      <c r="Z242" s="93" t="s">
        <v>0</v>
      </c>
      <c r="AA242" s="93" t="s">
        <v>0</v>
      </c>
      <c r="AB242" s="96" t="s">
        <v>0</v>
      </c>
      <c r="AC242" s="96" t="s">
        <v>0</v>
      </c>
      <c r="AD242" s="96" t="s">
        <v>0</v>
      </c>
      <c r="AE242" s="96" t="s">
        <v>0</v>
      </c>
      <c r="AF242" s="96" t="s">
        <v>0</v>
      </c>
      <c r="AG242" s="96" t="s">
        <v>0</v>
      </c>
      <c r="AH242" s="96" t="s">
        <v>0</v>
      </c>
      <c r="AI242" s="96" t="s">
        <v>0</v>
      </c>
      <c r="AJ242" s="96" t="s">
        <v>0</v>
      </c>
      <c r="AK242" s="96" t="s">
        <v>0</v>
      </c>
      <c r="AL242" s="96" t="s">
        <v>0</v>
      </c>
      <c r="AM242" s="96" t="s">
        <v>0</v>
      </c>
      <c r="AN242" s="96" t="s">
        <v>0</v>
      </c>
      <c r="AO242" s="82" t="s">
        <v>0</v>
      </c>
      <c r="AP242" s="82" t="s">
        <v>0</v>
      </c>
      <c r="AQ242" s="96" t="s">
        <v>0</v>
      </c>
      <c r="AR242" s="96" t="s">
        <v>0</v>
      </c>
      <c r="AS242" s="96" t="s">
        <v>0</v>
      </c>
      <c r="AT242" s="96" t="s">
        <v>0</v>
      </c>
      <c r="AU242" s="97" t="s">
        <v>0</v>
      </c>
      <c r="AV242" s="96" t="s">
        <v>0</v>
      </c>
      <c r="AW242" s="92" t="s">
        <v>535</v>
      </c>
      <c r="AX242" s="92" t="s">
        <v>531</v>
      </c>
      <c r="AY242" s="92" t="s">
        <v>531</v>
      </c>
      <c r="AZ242" s="92" t="s">
        <v>531</v>
      </c>
      <c r="BA242" s="92" t="s">
        <v>531</v>
      </c>
      <c r="BB242" s="92" t="s">
        <v>531</v>
      </c>
      <c r="BC242" s="63"/>
      <c r="BD242" s="94" t="s">
        <v>0</v>
      </c>
    </row>
    <row r="243" spans="1:56" x14ac:dyDescent="0.4">
      <c r="A243" s="63" t="str">
        <f t="shared" si="3"/>
        <v>SBB22</v>
      </c>
      <c r="B243" s="63" t="s">
        <v>505</v>
      </c>
      <c r="C243" s="63" t="s">
        <v>259</v>
      </c>
      <c r="D243" s="96" t="s">
        <v>0</v>
      </c>
      <c r="E243" s="96" t="s">
        <v>0</v>
      </c>
      <c r="F243" s="96" t="s">
        <v>0</v>
      </c>
      <c r="G243" s="96" t="s">
        <v>0</v>
      </c>
      <c r="H243" s="96" t="s">
        <v>0</v>
      </c>
      <c r="I243" s="96" t="s">
        <v>0</v>
      </c>
      <c r="J243" s="96" t="s">
        <v>0</v>
      </c>
      <c r="K243" s="96" t="s">
        <v>0</v>
      </c>
      <c r="L243" s="96" t="s">
        <v>0</v>
      </c>
      <c r="M243" s="96" t="s">
        <v>0</v>
      </c>
      <c r="N243" s="96" t="s">
        <v>0</v>
      </c>
      <c r="O243" s="96" t="s">
        <v>0</v>
      </c>
      <c r="P243" s="96" t="s">
        <v>0</v>
      </c>
      <c r="Q243" s="96" t="s">
        <v>0</v>
      </c>
      <c r="R243" s="96" t="s">
        <v>0</v>
      </c>
      <c r="S243" s="96" t="s">
        <v>0</v>
      </c>
      <c r="T243" s="96" t="s">
        <v>0</v>
      </c>
      <c r="U243" s="96" t="s">
        <v>0</v>
      </c>
      <c r="V243" s="93" t="s">
        <v>0</v>
      </c>
      <c r="W243" s="93" t="s">
        <v>0</v>
      </c>
      <c r="X243" s="93" t="s">
        <v>0</v>
      </c>
      <c r="Y243" s="93" t="s">
        <v>0</v>
      </c>
      <c r="Z243" s="93" t="s">
        <v>0</v>
      </c>
      <c r="AA243" s="93" t="s">
        <v>0</v>
      </c>
      <c r="AB243" s="96" t="s">
        <v>0</v>
      </c>
      <c r="AC243" s="96" t="s">
        <v>0</v>
      </c>
      <c r="AD243" s="96" t="s">
        <v>0</v>
      </c>
      <c r="AE243" s="96" t="s">
        <v>0</v>
      </c>
      <c r="AF243" s="96" t="s">
        <v>0</v>
      </c>
      <c r="AG243" s="96" t="s">
        <v>0</v>
      </c>
      <c r="AH243" s="96" t="s">
        <v>0</v>
      </c>
      <c r="AI243" s="96" t="s">
        <v>0</v>
      </c>
      <c r="AJ243" s="96" t="s">
        <v>0</v>
      </c>
      <c r="AK243" s="96" t="s">
        <v>0</v>
      </c>
      <c r="AL243" s="96" t="s">
        <v>0</v>
      </c>
      <c r="AM243" s="96" t="s">
        <v>0</v>
      </c>
      <c r="AN243" s="96" t="s">
        <v>0</v>
      </c>
      <c r="AO243" s="82" t="s">
        <v>0</v>
      </c>
      <c r="AP243" s="82" t="s">
        <v>0</v>
      </c>
      <c r="AQ243" s="96" t="s">
        <v>0</v>
      </c>
      <c r="AR243" s="96" t="s">
        <v>0</v>
      </c>
      <c r="AS243" s="96" t="s">
        <v>0</v>
      </c>
      <c r="AT243" s="96" t="s">
        <v>0</v>
      </c>
      <c r="AU243" s="97" t="s">
        <v>0</v>
      </c>
      <c r="AV243" s="96" t="s">
        <v>0</v>
      </c>
      <c r="AW243" s="92" t="s">
        <v>535</v>
      </c>
      <c r="AX243" s="92" t="s">
        <v>531</v>
      </c>
      <c r="AY243" s="92" t="s">
        <v>531</v>
      </c>
      <c r="AZ243" s="92" t="s">
        <v>531</v>
      </c>
      <c r="BA243" s="92" t="s">
        <v>531</v>
      </c>
      <c r="BB243" s="92" t="s">
        <v>531</v>
      </c>
      <c r="BC243" s="63"/>
      <c r="BD243" s="94" t="s">
        <v>0</v>
      </c>
    </row>
    <row r="244" spans="1:56" x14ac:dyDescent="0.4">
      <c r="A244" s="63" t="str">
        <f t="shared" si="3"/>
        <v>SBB23</v>
      </c>
      <c r="B244" s="63" t="s">
        <v>505</v>
      </c>
      <c r="C244" s="63" t="s">
        <v>261</v>
      </c>
      <c r="D244" s="96" t="s">
        <v>0</v>
      </c>
      <c r="E244" s="96" t="s">
        <v>0</v>
      </c>
      <c r="F244" s="96" t="s">
        <v>0</v>
      </c>
      <c r="G244" s="96" t="s">
        <v>0</v>
      </c>
      <c r="H244" s="96" t="s">
        <v>0</v>
      </c>
      <c r="I244" s="96" t="s">
        <v>0</v>
      </c>
      <c r="J244" s="96" t="s">
        <v>0</v>
      </c>
      <c r="K244" s="96" t="s">
        <v>0</v>
      </c>
      <c r="L244" s="96" t="s">
        <v>0</v>
      </c>
      <c r="M244" s="96" t="s">
        <v>0</v>
      </c>
      <c r="N244" s="96" t="s">
        <v>0</v>
      </c>
      <c r="O244" s="96" t="s">
        <v>0</v>
      </c>
      <c r="P244" s="96" t="s">
        <v>0</v>
      </c>
      <c r="Q244" s="96" t="s">
        <v>0</v>
      </c>
      <c r="R244" s="96" t="s">
        <v>0</v>
      </c>
      <c r="S244" s="96" t="s">
        <v>0</v>
      </c>
      <c r="T244" s="96" t="s">
        <v>0</v>
      </c>
      <c r="U244" s="96" t="s">
        <v>0</v>
      </c>
      <c r="V244" s="93" t="s">
        <v>0</v>
      </c>
      <c r="W244" s="93" t="s">
        <v>0</v>
      </c>
      <c r="X244" s="93" t="s">
        <v>0</v>
      </c>
      <c r="Y244" s="93" t="s">
        <v>0</v>
      </c>
      <c r="Z244" s="93" t="s">
        <v>0</v>
      </c>
      <c r="AA244" s="93" t="s">
        <v>0</v>
      </c>
      <c r="AB244" s="96" t="s">
        <v>0</v>
      </c>
      <c r="AC244" s="96" t="s">
        <v>0</v>
      </c>
      <c r="AD244" s="96" t="s">
        <v>0</v>
      </c>
      <c r="AE244" s="96" t="s">
        <v>0</v>
      </c>
      <c r="AF244" s="96" t="s">
        <v>0</v>
      </c>
      <c r="AG244" s="96" t="s">
        <v>0</v>
      </c>
      <c r="AH244" s="96" t="s">
        <v>0</v>
      </c>
      <c r="AI244" s="96" t="s">
        <v>0</v>
      </c>
      <c r="AJ244" s="96" t="s">
        <v>0</v>
      </c>
      <c r="AK244" s="96" t="s">
        <v>0</v>
      </c>
      <c r="AL244" s="96" t="s">
        <v>0</v>
      </c>
      <c r="AM244" s="96" t="s">
        <v>0</v>
      </c>
      <c r="AN244" s="96" t="s">
        <v>0</v>
      </c>
      <c r="AO244" s="82" t="s">
        <v>0</v>
      </c>
      <c r="AP244" s="82" t="s">
        <v>0</v>
      </c>
      <c r="AQ244" s="96" t="s">
        <v>0</v>
      </c>
      <c r="AR244" s="96" t="s">
        <v>0</v>
      </c>
      <c r="AS244" s="96" t="s">
        <v>0</v>
      </c>
      <c r="AT244" s="96" t="s">
        <v>0</v>
      </c>
      <c r="AU244" s="97" t="s">
        <v>0</v>
      </c>
      <c r="AV244" s="96" t="s">
        <v>0</v>
      </c>
      <c r="AW244" s="92" t="s">
        <v>535</v>
      </c>
      <c r="AX244" s="92" t="s">
        <v>531</v>
      </c>
      <c r="AY244" s="92" t="s">
        <v>531</v>
      </c>
      <c r="AZ244" s="92" t="s">
        <v>531</v>
      </c>
      <c r="BA244" s="92" t="s">
        <v>531</v>
      </c>
      <c r="BB244" s="92" t="s">
        <v>531</v>
      </c>
      <c r="BC244" s="63"/>
      <c r="BD244" s="94" t="s">
        <v>0</v>
      </c>
    </row>
    <row r="245" spans="1:56" x14ac:dyDescent="0.4">
      <c r="A245" s="63" t="str">
        <f t="shared" si="3"/>
        <v>SBB24</v>
      </c>
      <c r="B245" s="63" t="s">
        <v>505</v>
      </c>
      <c r="C245" s="63" t="s">
        <v>263</v>
      </c>
      <c r="D245" s="96" t="s">
        <v>0</v>
      </c>
      <c r="E245" s="96" t="s">
        <v>0</v>
      </c>
      <c r="F245" s="96" t="s">
        <v>0</v>
      </c>
      <c r="G245" s="96" t="s">
        <v>0</v>
      </c>
      <c r="H245" s="96" t="s">
        <v>0</v>
      </c>
      <c r="I245" s="96" t="s">
        <v>0</v>
      </c>
      <c r="J245" s="96" t="s">
        <v>0</v>
      </c>
      <c r="K245" s="96" t="s">
        <v>0</v>
      </c>
      <c r="L245" s="96" t="s">
        <v>0</v>
      </c>
      <c r="M245" s="96" t="s">
        <v>0</v>
      </c>
      <c r="N245" s="96" t="s">
        <v>0</v>
      </c>
      <c r="O245" s="96" t="s">
        <v>0</v>
      </c>
      <c r="P245" s="96" t="s">
        <v>0</v>
      </c>
      <c r="Q245" s="96" t="s">
        <v>0</v>
      </c>
      <c r="R245" s="96" t="s">
        <v>0</v>
      </c>
      <c r="S245" s="96" t="s">
        <v>0</v>
      </c>
      <c r="T245" s="96" t="s">
        <v>0</v>
      </c>
      <c r="U245" s="96" t="s">
        <v>0</v>
      </c>
      <c r="V245" s="93" t="s">
        <v>0</v>
      </c>
      <c r="W245" s="93" t="s">
        <v>0</v>
      </c>
      <c r="X245" s="93" t="s">
        <v>0</v>
      </c>
      <c r="Y245" s="93" t="s">
        <v>0</v>
      </c>
      <c r="Z245" s="93" t="s">
        <v>0</v>
      </c>
      <c r="AA245" s="93" t="s">
        <v>0</v>
      </c>
      <c r="AB245" s="96" t="s">
        <v>0</v>
      </c>
      <c r="AC245" s="96" t="s">
        <v>0</v>
      </c>
      <c r="AD245" s="96" t="s">
        <v>0</v>
      </c>
      <c r="AE245" s="96" t="s">
        <v>0</v>
      </c>
      <c r="AF245" s="96" t="s">
        <v>0</v>
      </c>
      <c r="AG245" s="96" t="s">
        <v>0</v>
      </c>
      <c r="AH245" s="96" t="s">
        <v>0</v>
      </c>
      <c r="AI245" s="96" t="s">
        <v>0</v>
      </c>
      <c r="AJ245" s="96" t="s">
        <v>0</v>
      </c>
      <c r="AK245" s="96" t="s">
        <v>0</v>
      </c>
      <c r="AL245" s="96" t="s">
        <v>0</v>
      </c>
      <c r="AM245" s="96" t="s">
        <v>0</v>
      </c>
      <c r="AN245" s="96" t="s">
        <v>0</v>
      </c>
      <c r="AO245" s="82" t="s">
        <v>0</v>
      </c>
      <c r="AP245" s="82" t="s">
        <v>0</v>
      </c>
      <c r="AQ245" s="96" t="s">
        <v>0</v>
      </c>
      <c r="AR245" s="96" t="s">
        <v>0</v>
      </c>
      <c r="AS245" s="96" t="s">
        <v>0</v>
      </c>
      <c r="AT245" s="96" t="s">
        <v>0</v>
      </c>
      <c r="AU245" s="97" t="s">
        <v>0</v>
      </c>
      <c r="AV245" s="96" t="s">
        <v>0</v>
      </c>
      <c r="AW245" s="92" t="s">
        <v>535</v>
      </c>
      <c r="AX245" s="92" t="s">
        <v>531</v>
      </c>
      <c r="AY245" s="92" t="s">
        <v>531</v>
      </c>
      <c r="AZ245" s="92" t="s">
        <v>531</v>
      </c>
      <c r="BA245" s="92" t="s">
        <v>531</v>
      </c>
      <c r="BB245" s="92" t="s">
        <v>531</v>
      </c>
      <c r="BC245" s="63"/>
      <c r="BD245" s="94" t="s">
        <v>0</v>
      </c>
    </row>
  </sheetData>
  <phoneticPr fontId="5" type="noConversion"/>
  <conditionalFormatting sqref="B1:C1">
    <cfRule type="expression" dxfId="27" priority="1">
      <formula>B1=FALSE</formula>
    </cfRule>
    <cfRule type="expression" dxfId="26" priority="2">
      <formula>B1=TRUE</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A8B35-0E8F-42B0-A6FE-EFE7B00182E2}">
  <sheetPr>
    <tabColor rgb="FFFFDB8E"/>
  </sheetPr>
  <dimension ref="A1:BE285"/>
  <sheetViews>
    <sheetView zoomScale="80" zoomScaleNormal="80" zoomScaleSheetLayoutView="50" workbookViewId="0">
      <pane xSplit="3" ySplit="3" topLeftCell="D4" activePane="bottomRight" state="frozen"/>
      <selection pane="topRight"/>
      <selection pane="bottomLeft"/>
      <selection pane="bottomRight"/>
    </sheetView>
  </sheetViews>
  <sheetFormatPr defaultRowHeight="13.15" x14ac:dyDescent="0.4"/>
  <cols>
    <col min="1" max="3" width="12.625" style="44" customWidth="1"/>
    <col min="4" max="46" width="14.625" style="44" customWidth="1"/>
    <col min="47" max="47" width="14.625" style="59" customWidth="1"/>
    <col min="48" max="48" width="14.625" style="51" customWidth="1"/>
    <col min="49" max="49" width="14.625" style="44" customWidth="1"/>
    <col min="50" max="50" width="14.625" style="43" customWidth="1"/>
    <col min="51" max="56" width="14.625" style="44" customWidth="1"/>
    <col min="57" max="16384" width="9" style="44"/>
  </cols>
  <sheetData>
    <row r="1" spans="1:57" x14ac:dyDescent="0.4">
      <c r="A1" s="64" t="s">
        <v>523</v>
      </c>
      <c r="B1" s="65" t="b">
        <f>_xlfn.TEXTJOIN(",", FALSE, A4:A245)=_xlfn.TEXTJOIN(",", FALSE, F_Inputs_cyclical!A2:A243 )</f>
        <v>1</v>
      </c>
      <c r="C1" s="65" t="b">
        <f>_xlfn.TEXTJOIN(",", FALSE, D1:BD1)=_xlfn.TEXTJOIN(",", FALSE,F_Inputs_cyclical!D1:BD1)</f>
        <v>1</v>
      </c>
      <c r="D1" s="84" t="s">
        <v>15</v>
      </c>
      <c r="E1" s="84" t="s">
        <v>21</v>
      </c>
      <c r="F1" s="84" t="s">
        <v>24</v>
      </c>
      <c r="G1" s="84" t="s">
        <v>30</v>
      </c>
      <c r="H1" s="84" t="s">
        <v>34</v>
      </c>
      <c r="I1" s="84" t="s">
        <v>38</v>
      </c>
      <c r="J1" s="84" t="s">
        <v>40</v>
      </c>
      <c r="K1" s="84" t="s">
        <v>42</v>
      </c>
      <c r="L1" s="84" t="s">
        <v>46</v>
      </c>
      <c r="M1" s="84" t="s">
        <v>48</v>
      </c>
      <c r="N1" s="84" t="s">
        <v>54</v>
      </c>
      <c r="O1" s="84" t="s">
        <v>56</v>
      </c>
      <c r="P1" s="84" t="s">
        <v>58</v>
      </c>
      <c r="Q1" s="84" t="s">
        <v>60</v>
      </c>
      <c r="R1" s="84" t="s">
        <v>62</v>
      </c>
      <c r="S1" s="84" t="s">
        <v>64</v>
      </c>
      <c r="T1" s="84" t="s">
        <v>67</v>
      </c>
      <c r="U1" s="84" t="s">
        <v>73</v>
      </c>
      <c r="V1" s="84" t="s">
        <v>75</v>
      </c>
      <c r="W1" s="84" t="s">
        <v>77</v>
      </c>
      <c r="X1" s="84" t="s">
        <v>79</v>
      </c>
      <c r="Y1" s="84" t="s">
        <v>81</v>
      </c>
      <c r="Z1" s="84" t="s">
        <v>83</v>
      </c>
      <c r="AA1" s="84" t="s">
        <v>85</v>
      </c>
      <c r="AB1" s="84" t="s">
        <v>89</v>
      </c>
      <c r="AC1" s="84" t="s">
        <v>91</v>
      </c>
      <c r="AD1" s="84" t="s">
        <v>93</v>
      </c>
      <c r="AE1" s="84" t="s">
        <v>95</v>
      </c>
      <c r="AF1" s="84" t="s">
        <v>97</v>
      </c>
      <c r="AG1" s="84" t="s">
        <v>99</v>
      </c>
      <c r="AH1" s="84" t="s">
        <v>101</v>
      </c>
      <c r="AI1" s="84" t="s">
        <v>103</v>
      </c>
      <c r="AJ1" s="84" t="s">
        <v>109</v>
      </c>
      <c r="AK1" s="84" t="s">
        <v>111</v>
      </c>
      <c r="AL1" s="84" t="s">
        <v>113</v>
      </c>
      <c r="AM1" s="84" t="s">
        <v>32</v>
      </c>
      <c r="AN1" s="84" t="s">
        <v>36</v>
      </c>
      <c r="AO1" s="84" t="s">
        <v>105</v>
      </c>
      <c r="AP1" s="84" t="s">
        <v>107</v>
      </c>
      <c r="AQ1" s="84" t="s">
        <v>52</v>
      </c>
      <c r="AR1" s="84" t="s">
        <v>50</v>
      </c>
      <c r="AS1" s="84" t="s">
        <v>71</v>
      </c>
      <c r="AT1" s="84" t="s">
        <v>69</v>
      </c>
      <c r="AU1" s="84" t="s">
        <v>87</v>
      </c>
      <c r="AV1" s="84" t="s">
        <v>44</v>
      </c>
      <c r="AW1" s="66" t="s">
        <v>175</v>
      </c>
      <c r="AX1" s="66" t="s">
        <v>161</v>
      </c>
      <c r="AY1" s="66" t="s">
        <v>164</v>
      </c>
      <c r="AZ1" s="66" t="s">
        <v>167</v>
      </c>
      <c r="BA1" s="66" t="s">
        <v>169</v>
      </c>
      <c r="BB1" s="66" t="s">
        <v>171</v>
      </c>
      <c r="BC1" s="66" t="s">
        <v>174</v>
      </c>
      <c r="BD1" s="66" t="s">
        <v>177</v>
      </c>
    </row>
    <row r="2" spans="1:57" ht="102.95" customHeight="1" x14ac:dyDescent="0.4">
      <c r="A2" s="68"/>
      <c r="B2" s="68"/>
      <c r="C2" s="68"/>
      <c r="D2" s="68" t="str" cm="1">
        <f t="array" ref="D2:BD2">_xlfn.XLOOKUP($D$1:$BD$1, 'Item dictionary'!$A:$A, 'Item dictionary'!$B:$B)</f>
        <v>Customer Services - household</v>
      </c>
      <c r="E2" s="68" t="str">
        <v>Debt management (Retail household - accounting separation)</v>
      </c>
      <c r="F2" s="68" t="str">
        <v>Doubtful debts (Retail household - accounting separation)</v>
      </c>
      <c r="G2" s="68" t="str">
        <v>Meter reading (Retail household - accounting separation)</v>
      </c>
      <c r="H2" s="68" t="str">
        <v>Local Authority rates (Retail household - accounting separation)</v>
      </c>
      <c r="I2" s="68" t="str">
        <v>Third party services (Retail household - accounting separation)</v>
      </c>
      <c r="J2" s="68" t="str">
        <v>Total operating costs (Retail household - accounting separation)</v>
      </c>
      <c r="K2" s="68" t="str">
        <v>Debt written off - household</v>
      </c>
      <c r="L2" s="68" t="str">
        <v>Current cost depreciation (Retail household - accounting separation)</v>
      </c>
      <c r="M2" s="68" t="str">
        <v>Amortisation of deferred credits (Retail household - accounting separation)</v>
      </c>
      <c r="N2" s="68" t="str">
        <v>Total capital maintenance (Retail household - accounting separation)</v>
      </c>
      <c r="O2" s="68" t="str">
        <v>Amortisation - intangible fixed assets (on assets existing at 31 March 2015) - Total</v>
      </c>
      <c r="P2" s="68" t="str">
        <v>Amortisation - intangible fixed assets (on assets acquired since 1 April 2015) - Total</v>
      </c>
      <c r="Q2" s="68" t="str">
        <v>Depreciation - tangible fixed assets (on assets existing at 31 March 2015) - Total</v>
      </c>
      <c r="R2" s="68" t="str">
        <v>Depreciation - tangible fixed assets (on assets acquired since 1 April 2015) - Total</v>
      </c>
      <c r="S2" s="68" t="str">
        <v>Number of void households - Unmeasured</v>
      </c>
      <c r="T2" s="68" t="str">
        <v>Number of void households - Measured</v>
      </c>
      <c r="U2" s="68" t="str">
        <v>Total operating expenditure (Retail household - accounting separation)</v>
      </c>
      <c r="V2" s="68" t="str">
        <v>Households connected for water only - unmetered</v>
      </c>
      <c r="W2" s="68" t="str">
        <v>Households connected for water only - metered</v>
      </c>
      <c r="X2" s="68" t="str">
        <v>Households connected for sewerage only - unmetered</v>
      </c>
      <c r="Y2" s="68" t="str">
        <v>Households connected for sewerage only - metered</v>
      </c>
      <c r="Z2" s="68" t="str">
        <v>Households connected for water and sewerage - unmetered</v>
      </c>
      <c r="AA2" s="68" t="str">
        <v>Households connected for water and sewerage - metered</v>
      </c>
      <c r="AB2" s="68" t="str">
        <v>Exceptional items (Retail household - accounting separation)</v>
      </c>
      <c r="AC2" s="68" t="str">
        <v>Total retail costs excluding third party and pension deficit repair costs - Household - total</v>
      </c>
      <c r="AD2" s="68" t="str">
        <v>Amortisation on intangible fixed assets existing at 31 March 2015 - Household - total</v>
      </c>
      <c r="AE2" s="68" t="str">
        <v>Depreciation on tangible fixed assets existing at 31 March 2015 - Household - total</v>
      </c>
      <c r="AF2" s="68" t="str">
        <v>Amortisation on intangible fixed assets acquired
after 1 April 2015 - Household - total</v>
      </c>
      <c r="AG2" s="68" t="str">
        <v>Depreciation on tangible fixed assets acquired
after 1 April 2015 - Household - total</v>
      </c>
      <c r="AH2" s="68" t="str">
        <v>Customer numbers - average during the year - Residential water only customers - Voids</v>
      </c>
      <c r="AI2" s="68" t="str">
        <v>Customer numbers - average during the year - Residential wastewater only customers - Voids</v>
      </c>
      <c r="AJ2" s="68" t="str">
        <v>Income from wholesale for legacy assets principally used by retail (assets existing at 31 March 2015) - Household - total</v>
      </c>
      <c r="AK2" s="68" t="str">
        <v>Income from wholesale assets acquired after 1 April 2015 principally used by retail - Household - total</v>
      </c>
      <c r="AL2" s="68" t="str">
        <v>Net recharges costs - Household - total</v>
      </c>
      <c r="AM2" s="68" t="str">
        <v>Other operating expenditure - household</v>
      </c>
      <c r="AN2" s="68" t="str">
        <v>Total opex less third party services (Retail household - accounting separation)</v>
      </c>
      <c r="AO2" s="68" t="str">
        <v>Recharge from wholesale for legacy assets principally used by wholesale (assets existing at 31 March 2015) - Household - total</v>
      </c>
      <c r="AP2" s="68" t="str">
        <v>Recharge from wholesale assets acquired after 1 April 2015 principally used by wholesale - Household - total</v>
      </c>
      <c r="AQ2" s="68" t="str">
        <v>Depreciation - tangible fixed assets - Total</v>
      </c>
      <c r="AR2" s="68" t="str">
        <v>Amortisation - intangible fixed assets - Total</v>
      </c>
      <c r="AS2" s="68" t="str">
        <v>Recharges from other business units -households</v>
      </c>
      <c r="AT2" s="68" t="str">
        <v>Recharges to other business units - household</v>
      </c>
      <c r="AU2" s="68" t="str">
        <v>Capital expenditure - Total</v>
      </c>
      <c r="AV2" s="68" t="str">
        <v>Infrastructure renewals charge (Retail household - accounting separation)</v>
      </c>
      <c r="AW2" s="68" t="str">
        <v>CPIH</v>
      </c>
      <c r="AX2" s="68" t="str">
        <v>Equifax - Insight Postcode Event - % of households with default</v>
      </c>
      <c r="AY2" s="68" t="str">
        <v>Equifax - Credit risk score derived from all Insight data (Score Range is 000-200)</v>
      </c>
      <c r="AZ2" s="68" t="str">
        <v>Equifax - Average number of Partial Insight accounts or county court judgements per household</v>
      </c>
      <c r="BA2" s="68" t="str">
        <v>Combined Income Score for England and Wales (IMD) - unadjusted</v>
      </c>
      <c r="BB2" s="68" t="str">
        <v>Combined Income Score for England and Wales (IMD) - interpolated</v>
      </c>
      <c r="BC2" s="68" t="str">
        <v>Total internal + international migration</v>
      </c>
      <c r="BD2" s="68" t="str">
        <v xml:space="preserve">Total wholesale plus residential retail revenue </v>
      </c>
    </row>
    <row r="3" spans="1:57" ht="13.9" customHeight="1" x14ac:dyDescent="0.4">
      <c r="A3" s="85" t="s">
        <v>524</v>
      </c>
      <c r="B3" s="85" t="s">
        <v>525</v>
      </c>
      <c r="C3" s="63" t="s">
        <v>526</v>
      </c>
      <c r="D3" s="68" t="str" cm="1">
        <f t="array" ref="D3:BD3">_xlfn.XLOOKUP($D$1:$BD$1, 'Item dictionary'!$A:$A, 'Item dictionary'!$C:$C)</f>
        <v>£m</v>
      </c>
      <c r="E3" s="68" t="str">
        <v>£m</v>
      </c>
      <c r="F3" s="68" t="str">
        <v>£m</v>
      </c>
      <c r="G3" s="68" t="str">
        <v>£m</v>
      </c>
      <c r="H3" s="68" t="str">
        <v>£m</v>
      </c>
      <c r="I3" s="68" t="str">
        <v>£m</v>
      </c>
      <c r="J3" s="68" t="str">
        <v>£m</v>
      </c>
      <c r="K3" s="68" t="str">
        <v>£m</v>
      </c>
      <c r="L3" s="68" t="str">
        <v>£m</v>
      </c>
      <c r="M3" s="68" t="str">
        <v>£m</v>
      </c>
      <c r="N3" s="68" t="str">
        <v>£m</v>
      </c>
      <c r="O3" s="68" t="str">
        <v>£m</v>
      </c>
      <c r="P3" s="68" t="str">
        <v>£m</v>
      </c>
      <c r="Q3" s="68" t="str">
        <v>£m</v>
      </c>
      <c r="R3" s="68" t="str">
        <v>£m</v>
      </c>
      <c r="S3" s="68" t="str">
        <v>000s</v>
      </c>
      <c r="T3" s="68" t="str">
        <v>000s</v>
      </c>
      <c r="U3" s="68" t="str">
        <v>£m</v>
      </c>
      <c r="V3" s="68" t="str">
        <v>000s</v>
      </c>
      <c r="W3" s="68" t="str">
        <v>000s</v>
      </c>
      <c r="X3" s="68" t="str">
        <v>000s</v>
      </c>
      <c r="Y3" s="68" t="str">
        <v>000s</v>
      </c>
      <c r="Z3" s="68" t="str">
        <v>000s</v>
      </c>
      <c r="AA3" s="68" t="str">
        <v>000s</v>
      </c>
      <c r="AB3" s="68" t="str">
        <v>£m</v>
      </c>
      <c r="AC3" s="68" t="str">
        <v>£m</v>
      </c>
      <c r="AD3" s="68" t="str">
        <v>£m</v>
      </c>
      <c r="AE3" s="68" t="str">
        <v>£m</v>
      </c>
      <c r="AF3" s="68" t="str">
        <v>£m</v>
      </c>
      <c r="AG3" s="68" t="str">
        <v>£m</v>
      </c>
      <c r="AH3" s="68" t="str">
        <v>000s</v>
      </c>
      <c r="AI3" s="68" t="str">
        <v>000s</v>
      </c>
      <c r="AJ3" s="68" t="str">
        <v>£m</v>
      </c>
      <c r="AK3" s="68" t="str">
        <v>£m</v>
      </c>
      <c r="AL3" s="68" t="str">
        <v>£m</v>
      </c>
      <c r="AM3" s="68" t="str">
        <v>£m</v>
      </c>
      <c r="AN3" s="68" t="str">
        <v>£m</v>
      </c>
      <c r="AO3" s="68" t="str">
        <v>£m</v>
      </c>
      <c r="AP3" s="68" t="str">
        <v>£m</v>
      </c>
      <c r="AQ3" s="68" t="str">
        <v>£m</v>
      </c>
      <c r="AR3" s="68" t="str">
        <v>£m</v>
      </c>
      <c r="AS3" s="68" t="str">
        <v>£m</v>
      </c>
      <c r="AT3" s="68" t="str">
        <v>£m</v>
      </c>
      <c r="AU3" s="68" t="str">
        <v>£m</v>
      </c>
      <c r="AV3" s="68" t="str">
        <v>£m</v>
      </c>
      <c r="AW3" s="68" t="str">
        <v>nr</v>
      </c>
      <c r="AX3" s="68" t="str">
        <v>%</v>
      </c>
      <c r="AY3" s="68" t="str">
        <v>nr</v>
      </c>
      <c r="AZ3" s="68" t="str">
        <v>nr</v>
      </c>
      <c r="BA3" s="68" t="str">
        <v>%</v>
      </c>
      <c r="BB3" s="68" t="str">
        <v>%</v>
      </c>
      <c r="BC3" s="68" t="str">
        <v>%</v>
      </c>
      <c r="BD3" s="68" t="str">
        <v>£m</v>
      </c>
    </row>
    <row r="4" spans="1:57" x14ac:dyDescent="0.4">
      <c r="A4" s="63" t="str">
        <f>B4&amp;RIGHT(C4,2)</f>
        <v>ANH14</v>
      </c>
      <c r="B4" s="63" t="s">
        <v>242</v>
      </c>
      <c r="C4" s="63" t="s">
        <v>243</v>
      </c>
      <c r="D4" s="72">
        <f>IF(Cyclical_overrides!D4 = "",
IF(INDEX(F_Inputs_cyclical!$A$1:$BE$243, MATCH('Cyclical_after overrides'!$A4, F_Inputs_cyclical!$A$1:$A$243, 0), MATCH('Cyclical_after overrides'!D$1, F_Inputs_cyclical!$A$1:$BE$1, 0))="", "", INDEX(F_Inputs_cyclical!$A$1:$BE$243, MATCH('Cyclical_after overrides'!$A4, F_Inputs_cyclical!$A$1:$A$243, 0), MATCH('Cyclical_after overrides'!D$1, F_Inputs_cyclical!$A$1:$BE$1, 0))),
Cyclical_overrides!D4)</f>
        <v>13.7</v>
      </c>
      <c r="E4" s="72">
        <f>IF(Cyclical_overrides!E4 = "",
IF(INDEX(F_Inputs_cyclical!$A$1:$BE$243, MATCH('Cyclical_after overrides'!$A4, F_Inputs_cyclical!$A$1:$A$243, 0), MATCH('Cyclical_after overrides'!E$1, F_Inputs_cyclical!$A$1:$BE$1, 0))="", "", INDEX(F_Inputs_cyclical!$A$1:$BE$243, MATCH('Cyclical_after overrides'!$A4, F_Inputs_cyclical!$A$1:$A$243, 0), MATCH('Cyclical_after overrides'!E$1, F_Inputs_cyclical!$A$1:$BE$1, 0))),
Cyclical_overrides!E4)</f>
        <v>8.3000000000000007</v>
      </c>
      <c r="F4" s="72">
        <f>IF(Cyclical_overrides!F4 = "",
IF(INDEX(F_Inputs_cyclical!$A$1:$BE$243, MATCH('Cyclical_after overrides'!$A4, F_Inputs_cyclical!$A$1:$A$243, 0), MATCH('Cyclical_after overrides'!F$1, F_Inputs_cyclical!$A$1:$BE$1, 0))="", "", INDEX(F_Inputs_cyclical!$A$1:$BE$243, MATCH('Cyclical_after overrides'!$A4, F_Inputs_cyclical!$A$1:$A$243, 0), MATCH('Cyclical_after overrides'!F$1, F_Inputs_cyclical!$A$1:$BE$1, 0))),
Cyclical_overrides!F4)</f>
        <v>30</v>
      </c>
      <c r="G4" s="72">
        <f>IF(Cyclical_overrides!G4 = "",
IF(INDEX(F_Inputs_cyclical!$A$1:$BE$243, MATCH('Cyclical_after overrides'!$A4, F_Inputs_cyclical!$A$1:$A$243, 0), MATCH('Cyclical_after overrides'!G$1, F_Inputs_cyclical!$A$1:$BE$1, 0))="", "", INDEX(F_Inputs_cyclical!$A$1:$BE$243, MATCH('Cyclical_after overrides'!$A4, F_Inputs_cyclical!$A$1:$A$243, 0), MATCH('Cyclical_after overrides'!G$1, F_Inputs_cyclical!$A$1:$BE$1, 0))),
Cyclical_overrides!G4)</f>
        <v>3.2</v>
      </c>
      <c r="H4" s="72">
        <f>IF(Cyclical_overrides!H4 = "",
IF(INDEX(F_Inputs_cyclical!$A$1:$BE$243, MATCH('Cyclical_after overrides'!$A4, F_Inputs_cyclical!$A$1:$A$243, 0), MATCH('Cyclical_after overrides'!H$1, F_Inputs_cyclical!$A$1:$BE$1, 0))="", "", INDEX(F_Inputs_cyclical!$A$1:$BE$243, MATCH('Cyclical_after overrides'!$A4, F_Inputs_cyclical!$A$1:$A$243, 0), MATCH('Cyclical_after overrides'!H$1, F_Inputs_cyclical!$A$1:$BE$1, 0))),
Cyclical_overrides!H4)</f>
        <v>0.2</v>
      </c>
      <c r="I4" s="72">
        <f>IF(Cyclical_overrides!I4 = "",
IF(INDEX(F_Inputs_cyclical!$A$1:$BE$243, MATCH('Cyclical_after overrides'!$A4, F_Inputs_cyclical!$A$1:$A$243, 0), MATCH('Cyclical_after overrides'!I$1, F_Inputs_cyclical!$A$1:$BE$1, 0))="", "", INDEX(F_Inputs_cyclical!$A$1:$BE$243, MATCH('Cyclical_after overrides'!$A4, F_Inputs_cyclical!$A$1:$A$243, 0), MATCH('Cyclical_after overrides'!I$1, F_Inputs_cyclical!$A$1:$BE$1, 0))),
Cyclical_overrides!I4)</f>
        <v>0</v>
      </c>
      <c r="J4" s="72">
        <f>IF(Cyclical_overrides!J4 = "",
IF(INDEX(F_Inputs_cyclical!$A$1:$BE$243, MATCH('Cyclical_after overrides'!$A4, F_Inputs_cyclical!$A$1:$A$243, 0), MATCH('Cyclical_after overrides'!J$1, F_Inputs_cyclical!$A$1:$BE$1, 0))="", "", INDEX(F_Inputs_cyclical!$A$1:$BE$243, MATCH('Cyclical_after overrides'!$A4, F_Inputs_cyclical!$A$1:$A$243, 0), MATCH('Cyclical_after overrides'!J$1, F_Inputs_cyclical!$A$1:$BE$1, 0))),
Cyclical_overrides!J4)</f>
        <v>72.800000000000011</v>
      </c>
      <c r="K4" s="72">
        <f>IF(Cyclical_overrides!K4 = "",
IF(INDEX(F_Inputs_cyclical!$A$1:$BE$243, MATCH('Cyclical_after overrides'!$A4, F_Inputs_cyclical!$A$1:$A$243, 0), MATCH('Cyclical_after overrides'!K$1, F_Inputs_cyclical!$A$1:$BE$1, 0))="", "", INDEX(F_Inputs_cyclical!$A$1:$BE$243, MATCH('Cyclical_after overrides'!$A4, F_Inputs_cyclical!$A$1:$A$243, 0), MATCH('Cyclical_after overrides'!K$1, F_Inputs_cyclical!$A$1:$BE$1, 0))),
Cyclical_overrides!K4)</f>
        <v>19.100000000000001</v>
      </c>
      <c r="L4" s="72">
        <f>IF(Cyclical_overrides!L4 = "",
IF(INDEX(F_Inputs_cyclical!$A$1:$BE$243, MATCH('Cyclical_after overrides'!$A4, F_Inputs_cyclical!$A$1:$A$243, 0), MATCH('Cyclical_after overrides'!L$1, F_Inputs_cyclical!$A$1:$BE$1, 0))="", "", INDEX(F_Inputs_cyclical!$A$1:$BE$243, MATCH('Cyclical_after overrides'!$A4, F_Inputs_cyclical!$A$1:$A$243, 0), MATCH('Cyclical_after overrides'!L$1, F_Inputs_cyclical!$A$1:$BE$1, 0))),
Cyclical_overrides!L4)</f>
        <v>5.5</v>
      </c>
      <c r="M4" s="72">
        <f>IF(Cyclical_overrides!M4 = "",
IF(INDEX(F_Inputs_cyclical!$A$1:$BE$243, MATCH('Cyclical_after overrides'!$A4, F_Inputs_cyclical!$A$1:$A$243, 0), MATCH('Cyclical_after overrides'!M$1, F_Inputs_cyclical!$A$1:$BE$1, 0))="", "", INDEX(F_Inputs_cyclical!$A$1:$BE$243, MATCH('Cyclical_after overrides'!$A4, F_Inputs_cyclical!$A$1:$A$243, 0), MATCH('Cyclical_after overrides'!M$1, F_Inputs_cyclical!$A$1:$BE$1, 0))),
Cyclical_overrides!M4)</f>
        <v>0</v>
      </c>
      <c r="N4" s="72">
        <f>IF(Cyclical_overrides!N4 = "",
IF(INDEX(F_Inputs_cyclical!$A$1:$BE$243, MATCH('Cyclical_after overrides'!$A4, F_Inputs_cyclical!$A$1:$A$243, 0), MATCH('Cyclical_after overrides'!N$1, F_Inputs_cyclical!$A$1:$BE$1, 0))="", "", INDEX(F_Inputs_cyclical!$A$1:$BE$243, MATCH('Cyclical_after overrides'!$A4, F_Inputs_cyclical!$A$1:$A$243, 0), MATCH('Cyclical_after overrides'!N$1, F_Inputs_cyclical!$A$1:$BE$1, 0))),
Cyclical_overrides!N4)</f>
        <v>5.5</v>
      </c>
      <c r="O4" s="72" t="str">
        <f>IF(Cyclical_overrides!O4 = "",
IF(INDEX(F_Inputs_cyclical!$A$1:$BE$243, MATCH('Cyclical_after overrides'!$A4, F_Inputs_cyclical!$A$1:$A$243, 0), MATCH('Cyclical_after overrides'!O$1, F_Inputs_cyclical!$A$1:$BE$1, 0))="", "", INDEX(F_Inputs_cyclical!$A$1:$BE$243, MATCH('Cyclical_after overrides'!$A4, F_Inputs_cyclical!$A$1:$A$243, 0), MATCH('Cyclical_after overrides'!O$1, F_Inputs_cyclical!$A$1:$BE$1, 0))),
Cyclical_overrides!O4)</f>
        <v/>
      </c>
      <c r="P4" s="72" t="str">
        <f>IF(Cyclical_overrides!P4 = "",
IF(INDEX(F_Inputs_cyclical!$A$1:$BE$243, MATCH('Cyclical_after overrides'!$A4, F_Inputs_cyclical!$A$1:$A$243, 0), MATCH('Cyclical_after overrides'!P$1, F_Inputs_cyclical!$A$1:$BE$1, 0))="", "", INDEX(F_Inputs_cyclical!$A$1:$BE$243, MATCH('Cyclical_after overrides'!$A4, F_Inputs_cyclical!$A$1:$A$243, 0), MATCH('Cyclical_after overrides'!P$1, F_Inputs_cyclical!$A$1:$BE$1, 0))),
Cyclical_overrides!P4)</f>
        <v/>
      </c>
      <c r="Q4" s="72" t="str">
        <f>IF(Cyclical_overrides!Q4 = "",
IF(INDEX(F_Inputs_cyclical!$A$1:$BE$243, MATCH('Cyclical_after overrides'!$A4, F_Inputs_cyclical!$A$1:$A$243, 0), MATCH('Cyclical_after overrides'!Q$1, F_Inputs_cyclical!$A$1:$BE$1, 0))="", "", INDEX(F_Inputs_cyclical!$A$1:$BE$243, MATCH('Cyclical_after overrides'!$A4, F_Inputs_cyclical!$A$1:$A$243, 0), MATCH('Cyclical_after overrides'!Q$1, F_Inputs_cyclical!$A$1:$BE$1, 0))),
Cyclical_overrides!Q4)</f>
        <v/>
      </c>
      <c r="R4" s="72" t="str">
        <f>IF(Cyclical_overrides!R4 = "",
IF(INDEX(F_Inputs_cyclical!$A$1:$BE$243, MATCH('Cyclical_after overrides'!$A4, F_Inputs_cyclical!$A$1:$A$243, 0), MATCH('Cyclical_after overrides'!R$1, F_Inputs_cyclical!$A$1:$BE$1, 0))="", "", INDEX(F_Inputs_cyclical!$A$1:$BE$243, MATCH('Cyclical_after overrides'!$A4, F_Inputs_cyclical!$A$1:$A$243, 0), MATCH('Cyclical_after overrides'!R$1, F_Inputs_cyclical!$A$1:$BE$1, 0))),
Cyclical_overrides!R4)</f>
        <v/>
      </c>
      <c r="S4" s="72" t="str">
        <f>IF(Cyclical_overrides!S4 = "",
IF(INDEX(F_Inputs_cyclical!$A$1:$BE$243, MATCH('Cyclical_after overrides'!$A4, F_Inputs_cyclical!$A$1:$A$243, 0), MATCH('Cyclical_after overrides'!S$1, F_Inputs_cyclical!$A$1:$BE$1, 0))="", "", INDEX(F_Inputs_cyclical!$A$1:$BE$243, MATCH('Cyclical_after overrides'!$A4, F_Inputs_cyclical!$A$1:$A$243, 0), MATCH('Cyclical_after overrides'!S$1, F_Inputs_cyclical!$A$1:$BE$1, 0))),
Cyclical_overrides!S4)</f>
        <v/>
      </c>
      <c r="T4" s="72" t="str">
        <f>IF(Cyclical_overrides!T4 = "",
IF(INDEX(F_Inputs_cyclical!$A$1:$BE$243, MATCH('Cyclical_after overrides'!$A4, F_Inputs_cyclical!$A$1:$A$243, 0), MATCH('Cyclical_after overrides'!T$1, F_Inputs_cyclical!$A$1:$BE$1, 0))="", "", INDEX(F_Inputs_cyclical!$A$1:$BE$243, MATCH('Cyclical_after overrides'!$A4, F_Inputs_cyclical!$A$1:$A$243, 0), MATCH('Cyclical_after overrides'!T$1, F_Inputs_cyclical!$A$1:$BE$1, 0))),
Cyclical_overrides!T4)</f>
        <v/>
      </c>
      <c r="U4" s="72">
        <f>IF(Cyclical_overrides!U4 = "",
IF(INDEX(F_Inputs_cyclical!$A$1:$BE$243, MATCH('Cyclical_after overrides'!$A4, F_Inputs_cyclical!$A$1:$A$243, 0), MATCH('Cyclical_after overrides'!U$1, F_Inputs_cyclical!$A$1:$BE$1, 0))="", "", INDEX(F_Inputs_cyclical!$A$1:$BE$243, MATCH('Cyclical_after overrides'!$A4, F_Inputs_cyclical!$A$1:$A$243, 0), MATCH('Cyclical_after overrides'!U$1, F_Inputs_cyclical!$A$1:$BE$1, 0))),
Cyclical_overrides!U4)</f>
        <v>67.300000000000011</v>
      </c>
      <c r="V4" s="72">
        <f>IF(Cyclical_overrides!V4 = "",
IF(INDEX(F_Inputs_cyclical!$A$1:$BE$243, MATCH('Cyclical_after overrides'!$A4, F_Inputs_cyclical!$A$1:$A$243, 0), MATCH('Cyclical_after overrides'!V$1, F_Inputs_cyclical!$A$1:$BE$1, 0))="", "", INDEX(F_Inputs_cyclical!$A$1:$BE$243, MATCH('Cyclical_after overrides'!$A4, F_Inputs_cyclical!$A$1:$A$243, 0), MATCH('Cyclical_after overrides'!V$1, F_Inputs_cyclical!$A$1:$BE$1, 0))),
Cyclical_overrides!V4)</f>
        <v>115.05200000000001</v>
      </c>
      <c r="W4" s="72">
        <f>IF(Cyclical_overrides!W4 = "",
IF(INDEX(F_Inputs_cyclical!$A$1:$BE$243, MATCH('Cyclical_after overrides'!$A4, F_Inputs_cyclical!$A$1:$A$243, 0), MATCH('Cyclical_after overrides'!W$1, F_Inputs_cyclical!$A$1:$BE$1, 0))="", "", INDEX(F_Inputs_cyclical!$A$1:$BE$243, MATCH('Cyclical_after overrides'!$A4, F_Inputs_cyclical!$A$1:$A$243, 0), MATCH('Cyclical_after overrides'!W$1, F_Inputs_cyclical!$A$1:$BE$1, 0))),
Cyclical_overrides!W4)</f>
        <v>117.932</v>
      </c>
      <c r="X4" s="72">
        <f>IF(Cyclical_overrides!X4 = "",
IF(INDEX(F_Inputs_cyclical!$A$1:$BE$243, MATCH('Cyclical_after overrides'!$A4, F_Inputs_cyclical!$A$1:$A$243, 0), MATCH('Cyclical_after overrides'!X$1, F_Inputs_cyclical!$A$1:$BE$1, 0))="", "", INDEX(F_Inputs_cyclical!$A$1:$BE$243, MATCH('Cyclical_after overrides'!$A4, F_Inputs_cyclical!$A$1:$A$243, 0), MATCH('Cyclical_after overrides'!X$1, F_Inputs_cyclical!$A$1:$BE$1, 0))),
Cyclical_overrides!X4)</f>
        <v>292.30700000000002</v>
      </c>
      <c r="Y4" s="72">
        <f>IF(Cyclical_overrides!Y4 = "",
IF(INDEX(F_Inputs_cyclical!$A$1:$BE$243, MATCH('Cyclical_after overrides'!$A4, F_Inputs_cyclical!$A$1:$A$243, 0), MATCH('Cyclical_after overrides'!Y$1, F_Inputs_cyclical!$A$1:$BE$1, 0))="", "", INDEX(F_Inputs_cyclical!$A$1:$BE$243, MATCH('Cyclical_after overrides'!$A4, F_Inputs_cyclical!$A$1:$A$243, 0), MATCH('Cyclical_after overrides'!Y$1, F_Inputs_cyclical!$A$1:$BE$1, 0))),
Cyclical_overrides!Y4)</f>
        <v>505.98099999999999</v>
      </c>
      <c r="Z4" s="72">
        <f>IF(Cyclical_overrides!Z4 = "",
IF(INDEX(F_Inputs_cyclical!$A$1:$BE$243, MATCH('Cyclical_after overrides'!$A4, F_Inputs_cyclical!$A$1:$A$243, 0), MATCH('Cyclical_after overrides'!Z$1, F_Inputs_cyclical!$A$1:$BE$1, 0))="", "", INDEX(F_Inputs_cyclical!$A$1:$BE$243, MATCH('Cyclical_after overrides'!$A4, F_Inputs_cyclical!$A$1:$A$243, 0), MATCH('Cyclical_after overrides'!Z$1, F_Inputs_cyclical!$A$1:$BE$1, 0))),
Cyclical_overrides!Z4)</f>
        <v>369.65300000000002</v>
      </c>
      <c r="AA4" s="72">
        <f>IF(Cyclical_overrides!AA4 = "",
IF(INDEX(F_Inputs_cyclical!$A$1:$BE$243, MATCH('Cyclical_after overrides'!$A4, F_Inputs_cyclical!$A$1:$A$243, 0), MATCH('Cyclical_after overrides'!AA$1, F_Inputs_cyclical!$A$1:$BE$1, 0))="", "", INDEX(F_Inputs_cyclical!$A$1:$BE$243, MATCH('Cyclical_after overrides'!$A4, F_Inputs_cyclical!$A$1:$A$243, 0), MATCH('Cyclical_after overrides'!AA$1, F_Inputs_cyclical!$A$1:$BE$1, 0))),
Cyclical_overrides!AA4)</f>
        <v>1314.7380000000001</v>
      </c>
      <c r="AB4" s="72">
        <f>IF(Cyclical_overrides!AB4 = "",
IF(INDEX(F_Inputs_cyclical!$A$1:$BE$243, MATCH('Cyclical_after overrides'!$A4, F_Inputs_cyclical!$A$1:$A$243, 0), MATCH('Cyclical_after overrides'!AB$1, F_Inputs_cyclical!$A$1:$BE$1, 0))="", "", INDEX(F_Inputs_cyclical!$A$1:$BE$243, MATCH('Cyclical_after overrides'!$A4, F_Inputs_cyclical!$A$1:$A$243, 0), MATCH('Cyclical_after overrides'!AB$1, F_Inputs_cyclical!$A$1:$BE$1, 0))),
Cyclical_overrides!AB4)</f>
        <v>0</v>
      </c>
      <c r="AC4" s="72" t="str">
        <f>IF(Cyclical_overrides!AC4 = "",
IF(INDEX(F_Inputs_cyclical!$A$1:$BE$243, MATCH('Cyclical_after overrides'!$A4, F_Inputs_cyclical!$A$1:$A$243, 0), MATCH('Cyclical_after overrides'!AC$1, F_Inputs_cyclical!$A$1:$BE$1, 0))="", "", INDEX(F_Inputs_cyclical!$A$1:$BE$243, MATCH('Cyclical_after overrides'!$A4, F_Inputs_cyclical!$A$1:$A$243, 0), MATCH('Cyclical_after overrides'!AC$1, F_Inputs_cyclical!$A$1:$BE$1, 0))),
Cyclical_overrides!AC4)</f>
        <v/>
      </c>
      <c r="AD4" s="72" t="str">
        <f>IF(Cyclical_overrides!AD4 = "",
IF(INDEX(F_Inputs_cyclical!$A$1:$BE$243, MATCH('Cyclical_after overrides'!$A4, F_Inputs_cyclical!$A$1:$A$243, 0), MATCH('Cyclical_after overrides'!AD$1, F_Inputs_cyclical!$A$1:$BE$1, 0))="", "", INDEX(F_Inputs_cyclical!$A$1:$BE$243, MATCH('Cyclical_after overrides'!$A4, F_Inputs_cyclical!$A$1:$A$243, 0), MATCH('Cyclical_after overrides'!AD$1, F_Inputs_cyclical!$A$1:$BE$1, 0))),
Cyclical_overrides!AD4)</f>
        <v/>
      </c>
      <c r="AE4" s="72" t="str">
        <f>IF(Cyclical_overrides!AE4 = "",
IF(INDEX(F_Inputs_cyclical!$A$1:$BE$243, MATCH('Cyclical_after overrides'!$A4, F_Inputs_cyclical!$A$1:$A$243, 0), MATCH('Cyclical_after overrides'!AE$1, F_Inputs_cyclical!$A$1:$BE$1, 0))="", "", INDEX(F_Inputs_cyclical!$A$1:$BE$243, MATCH('Cyclical_after overrides'!$A4, F_Inputs_cyclical!$A$1:$A$243, 0), MATCH('Cyclical_after overrides'!AE$1, F_Inputs_cyclical!$A$1:$BE$1, 0))),
Cyclical_overrides!AE4)</f>
        <v/>
      </c>
      <c r="AF4" s="72" t="str">
        <f>IF(Cyclical_overrides!AF4 = "",
IF(INDEX(F_Inputs_cyclical!$A$1:$BE$243, MATCH('Cyclical_after overrides'!$A4, F_Inputs_cyclical!$A$1:$A$243, 0), MATCH('Cyclical_after overrides'!AF$1, F_Inputs_cyclical!$A$1:$BE$1, 0))="", "", INDEX(F_Inputs_cyclical!$A$1:$BE$243, MATCH('Cyclical_after overrides'!$A4, F_Inputs_cyclical!$A$1:$A$243, 0), MATCH('Cyclical_after overrides'!AF$1, F_Inputs_cyclical!$A$1:$BE$1, 0))),
Cyclical_overrides!AF4)</f>
        <v/>
      </c>
      <c r="AG4" s="72" t="str">
        <f>IF(Cyclical_overrides!AG4 = "",
IF(INDEX(F_Inputs_cyclical!$A$1:$BE$243, MATCH('Cyclical_after overrides'!$A4, F_Inputs_cyclical!$A$1:$A$243, 0), MATCH('Cyclical_after overrides'!AG$1, F_Inputs_cyclical!$A$1:$BE$1, 0))="", "", INDEX(F_Inputs_cyclical!$A$1:$BE$243, MATCH('Cyclical_after overrides'!$A4, F_Inputs_cyclical!$A$1:$A$243, 0), MATCH('Cyclical_after overrides'!AG$1, F_Inputs_cyclical!$A$1:$BE$1, 0))),
Cyclical_overrides!AG4)</f>
        <v/>
      </c>
      <c r="AH4" s="72" t="str">
        <f>IF(Cyclical_overrides!AH4 = "",
IF(INDEX(F_Inputs_cyclical!$A$1:$BE$243, MATCH('Cyclical_after overrides'!$A4, F_Inputs_cyclical!$A$1:$A$243, 0), MATCH('Cyclical_after overrides'!AH$1, F_Inputs_cyclical!$A$1:$BE$1, 0))="", "", INDEX(F_Inputs_cyclical!$A$1:$BE$243, MATCH('Cyclical_after overrides'!$A4, F_Inputs_cyclical!$A$1:$A$243, 0), MATCH('Cyclical_after overrides'!AH$1, F_Inputs_cyclical!$A$1:$BE$1, 0))),
Cyclical_overrides!AH4)</f>
        <v/>
      </c>
      <c r="AI4" s="72" t="str">
        <f>IF(Cyclical_overrides!AI4 = "",
IF(INDEX(F_Inputs_cyclical!$A$1:$BE$243, MATCH('Cyclical_after overrides'!$A4, F_Inputs_cyclical!$A$1:$A$243, 0), MATCH('Cyclical_after overrides'!AI$1, F_Inputs_cyclical!$A$1:$BE$1, 0))="", "", INDEX(F_Inputs_cyclical!$A$1:$BE$243, MATCH('Cyclical_after overrides'!$A4, F_Inputs_cyclical!$A$1:$A$243, 0), MATCH('Cyclical_after overrides'!AI$1, F_Inputs_cyclical!$A$1:$BE$1, 0))),
Cyclical_overrides!AI4)</f>
        <v/>
      </c>
      <c r="AJ4" s="72" t="str">
        <f>IF(Cyclical_overrides!AJ4 = "",
IF(INDEX(F_Inputs_cyclical!$A$1:$BE$243, MATCH('Cyclical_after overrides'!$A4, F_Inputs_cyclical!$A$1:$A$243, 0), MATCH('Cyclical_after overrides'!AJ$1, F_Inputs_cyclical!$A$1:$BE$1, 0))="", "", INDEX(F_Inputs_cyclical!$A$1:$BE$243, MATCH('Cyclical_after overrides'!$A4, F_Inputs_cyclical!$A$1:$A$243, 0), MATCH('Cyclical_after overrides'!AJ$1, F_Inputs_cyclical!$A$1:$BE$1, 0))),
Cyclical_overrides!AJ4)</f>
        <v/>
      </c>
      <c r="AK4" s="72" t="str">
        <f>IF(Cyclical_overrides!AK4 = "",
IF(INDEX(F_Inputs_cyclical!$A$1:$BE$243, MATCH('Cyclical_after overrides'!$A4, F_Inputs_cyclical!$A$1:$A$243, 0), MATCH('Cyclical_after overrides'!AK$1, F_Inputs_cyclical!$A$1:$BE$1, 0))="", "", INDEX(F_Inputs_cyclical!$A$1:$BE$243, MATCH('Cyclical_after overrides'!$A4, F_Inputs_cyclical!$A$1:$A$243, 0), MATCH('Cyclical_after overrides'!AK$1, F_Inputs_cyclical!$A$1:$BE$1, 0))),
Cyclical_overrides!AK4)</f>
        <v/>
      </c>
      <c r="AL4" s="72" t="str">
        <f>IF(Cyclical_overrides!AL4 = "",
IF(INDEX(F_Inputs_cyclical!$A$1:$BE$243, MATCH('Cyclical_after overrides'!$A4, F_Inputs_cyclical!$A$1:$A$243, 0), MATCH('Cyclical_after overrides'!AL$1, F_Inputs_cyclical!$A$1:$BE$1, 0))="", "", INDEX(F_Inputs_cyclical!$A$1:$BE$243, MATCH('Cyclical_after overrides'!$A4, F_Inputs_cyclical!$A$1:$A$243, 0), MATCH('Cyclical_after overrides'!AL$1, F_Inputs_cyclical!$A$1:$BE$1, 0))),
Cyclical_overrides!AL4)</f>
        <v/>
      </c>
      <c r="AM4" s="72">
        <f>IF(Cyclical_overrides!AM4 = "",
IF(INDEX(F_Inputs_cyclical!$A$1:$BE$243, MATCH('Cyclical_after overrides'!$A4, F_Inputs_cyclical!$A$1:$A$243, 0), MATCH('Cyclical_after overrides'!AM$1, F_Inputs_cyclical!$A$1:$BE$1, 0))="", "", INDEX(F_Inputs_cyclical!$A$1:$BE$243, MATCH('Cyclical_after overrides'!$A4, F_Inputs_cyclical!$A$1:$A$243, 0), MATCH('Cyclical_after overrides'!AM$1, F_Inputs_cyclical!$A$1:$BE$1, 0))),
Cyclical_overrides!AM4)</f>
        <v>11.9</v>
      </c>
      <c r="AN4" s="72">
        <f>IF(Cyclical_overrides!AN4 = "",
IF(INDEX(F_Inputs_cyclical!$A$1:$BE$243, MATCH('Cyclical_after overrides'!$A4, F_Inputs_cyclical!$A$1:$A$243, 0), MATCH('Cyclical_after overrides'!AN$1, F_Inputs_cyclical!$A$1:$BE$1, 0))="", "", INDEX(F_Inputs_cyclical!$A$1:$BE$243, MATCH('Cyclical_after overrides'!$A4, F_Inputs_cyclical!$A$1:$A$243, 0), MATCH('Cyclical_after overrides'!AN$1, F_Inputs_cyclical!$A$1:$BE$1, 0))),
Cyclical_overrides!AN4)</f>
        <v>67.300000000000011</v>
      </c>
      <c r="AO4" s="72" t="str">
        <f>IF(Cyclical_overrides!AO4 = "",
IF(INDEX(F_Inputs_cyclical!$A$1:$BE$243, MATCH('Cyclical_after overrides'!$A4, F_Inputs_cyclical!$A$1:$A$243, 0), MATCH('Cyclical_after overrides'!AO$1, F_Inputs_cyclical!$A$1:$BE$1, 0))="", "", INDEX(F_Inputs_cyclical!$A$1:$BE$243, MATCH('Cyclical_after overrides'!$A4, F_Inputs_cyclical!$A$1:$A$243, 0), MATCH('Cyclical_after overrides'!AO$1, F_Inputs_cyclical!$A$1:$BE$1, 0))),
Cyclical_overrides!AO4)</f>
        <v/>
      </c>
      <c r="AP4" s="72" t="str">
        <f>IF(Cyclical_overrides!AP4 = "",
IF(INDEX(F_Inputs_cyclical!$A$1:$BE$243, MATCH('Cyclical_after overrides'!$A4, F_Inputs_cyclical!$A$1:$A$243, 0), MATCH('Cyclical_after overrides'!AP$1, F_Inputs_cyclical!$A$1:$BE$1, 0))="", "", INDEX(F_Inputs_cyclical!$A$1:$BE$243, MATCH('Cyclical_after overrides'!$A4, F_Inputs_cyclical!$A$1:$A$243, 0), MATCH('Cyclical_after overrides'!AP$1, F_Inputs_cyclical!$A$1:$BE$1, 0))),
Cyclical_overrides!AP4)</f>
        <v/>
      </c>
      <c r="AQ4" s="72" t="str">
        <f>IF(Cyclical_overrides!AQ4 = "",
IF(INDEX(F_Inputs_cyclical!$A$1:$BE$243, MATCH('Cyclical_after overrides'!$A4, F_Inputs_cyclical!$A$1:$A$243, 0), MATCH('Cyclical_after overrides'!AQ$1, F_Inputs_cyclical!$A$1:$BE$1, 0))="", "", INDEX(F_Inputs_cyclical!$A$1:$BE$243, MATCH('Cyclical_after overrides'!$A4, F_Inputs_cyclical!$A$1:$A$243, 0), MATCH('Cyclical_after overrides'!AQ$1, F_Inputs_cyclical!$A$1:$BE$1, 0))),
Cyclical_overrides!AQ4)</f>
        <v/>
      </c>
      <c r="AR4" s="72">
        <f>IF(Cyclical_overrides!AR4 = "",
IF(INDEX(F_Inputs_cyclical!$A$1:$BE$243, MATCH('Cyclical_after overrides'!$A4, F_Inputs_cyclical!$A$1:$A$243, 0), MATCH('Cyclical_after overrides'!AR$1, F_Inputs_cyclical!$A$1:$BE$1, 0))="", "", INDEX(F_Inputs_cyclical!$A$1:$BE$243, MATCH('Cyclical_after overrides'!$A4, F_Inputs_cyclical!$A$1:$A$243, 0), MATCH('Cyclical_after overrides'!AR$1, F_Inputs_cyclical!$A$1:$BE$1, 0))),
Cyclical_overrides!AR4)</f>
        <v>0</v>
      </c>
      <c r="AS4" s="72">
        <f>IF(Cyclical_overrides!AS4 = "",
IF(INDEX(F_Inputs_cyclical!$A$1:$BE$243, MATCH('Cyclical_after overrides'!$A4, F_Inputs_cyclical!$A$1:$A$243, 0), MATCH('Cyclical_after overrides'!AS$1, F_Inputs_cyclical!$A$1:$BE$1, 0))="", "", INDEX(F_Inputs_cyclical!$A$1:$BE$243, MATCH('Cyclical_after overrides'!$A4, F_Inputs_cyclical!$A$1:$A$243, 0), MATCH('Cyclical_after overrides'!AS$1, F_Inputs_cyclical!$A$1:$BE$1, 0))),
Cyclical_overrides!AS4)</f>
        <v>0</v>
      </c>
      <c r="AT4" s="72">
        <f>IF(Cyclical_overrides!AT4 = "",
IF(INDEX(F_Inputs_cyclical!$A$1:$BE$243, MATCH('Cyclical_after overrides'!$A4, F_Inputs_cyclical!$A$1:$A$243, 0), MATCH('Cyclical_after overrides'!AT$1, F_Inputs_cyclical!$A$1:$BE$1, 0))="", "", INDEX(F_Inputs_cyclical!$A$1:$BE$243, MATCH('Cyclical_after overrides'!$A4, F_Inputs_cyclical!$A$1:$A$243, 0), MATCH('Cyclical_after overrides'!AT$1, F_Inputs_cyclical!$A$1:$BE$1, 0))),
Cyclical_overrides!AT4)</f>
        <v>0</v>
      </c>
      <c r="AU4" s="72">
        <f>IF(Cyclical_overrides!AU4 = "",
IF(INDEX(F_Inputs_cyclical!$A$1:$BE$243, MATCH('Cyclical_after overrides'!$A4, F_Inputs_cyclical!$A$1:$A$243, 0), MATCH('Cyclical_after overrides'!AU$1, F_Inputs_cyclical!$A$1:$BE$1, 0))="", "", INDEX(F_Inputs_cyclical!$A$1:$BE$243, MATCH('Cyclical_after overrides'!$A4, F_Inputs_cyclical!$A$1:$A$243, 0), MATCH('Cyclical_after overrides'!AU$1, F_Inputs_cyclical!$A$1:$BE$1, 0))),
Cyclical_overrides!AU4)</f>
        <v>1.0169999999999999</v>
      </c>
      <c r="AV4" s="72" t="str">
        <f>IF(Cyclical_overrides!AV4 = "",
IF(INDEX(F_Inputs_cyclical!$A$1:$BE$243, MATCH('Cyclical_after overrides'!$A4, F_Inputs_cyclical!$A$1:$A$243, 0), MATCH('Cyclical_after overrides'!AV$1, F_Inputs_cyclical!$A$1:$BE$1, 0))="", "", INDEX(F_Inputs_cyclical!$A$1:$BE$243, MATCH('Cyclical_after overrides'!$A4, F_Inputs_cyclical!$A$1:$A$243, 0), MATCH('Cyclical_after overrides'!AV$1, F_Inputs_cyclical!$A$1:$BE$1, 0))),
Cyclical_overrides!AV4)</f>
        <v/>
      </c>
      <c r="AW4" s="72">
        <f>IF(Cyclical_overrides!AW4 = "",
IF(INDEX(F_Inputs_cyclical!$A$1:$BE$243, MATCH('Cyclical_after overrides'!$A4, F_Inputs_cyclical!$A$1:$A$243, 0), MATCH('Cyclical_after overrides'!AW$1, F_Inputs_cyclical!$A$1:$BE$1, 0))="", "", INDEX(F_Inputs_cyclical!$A$1:$BE$243, MATCH('Cyclical_after overrides'!$A4, F_Inputs_cyclical!$A$1:$A$243, 0), MATCH('Cyclical_after overrides'!AW$1, F_Inputs_cyclical!$A$1:$BE$1, 0))),
Cyclical_overrides!AW4)</f>
        <v>1.24788708586883</v>
      </c>
      <c r="AX4" s="72">
        <f>IF(Cyclical_overrides!AX4 = "",
IF(INDEX(F_Inputs_cyclical!$A$1:$BE$243, MATCH('Cyclical_after overrides'!$A4, F_Inputs_cyclical!$A$1:$A$243, 0), MATCH('Cyclical_after overrides'!AX$1, F_Inputs_cyclical!$A$1:$BE$1, 0))="", "", INDEX(F_Inputs_cyclical!$A$1:$BE$243, MATCH('Cyclical_after overrides'!$A4, F_Inputs_cyclical!$A$1:$A$243, 0), MATCH('Cyclical_after overrides'!AX$1, F_Inputs_cyclical!$A$1:$BE$1, 0))),
Cyclical_overrides!AX4)</f>
        <v>24.683067475627162</v>
      </c>
      <c r="AY4" s="72">
        <f>IF(Cyclical_overrides!AY4 = "",
IF(INDEX(F_Inputs_cyclical!$A$1:$BE$243, MATCH('Cyclical_after overrides'!$A4, F_Inputs_cyclical!$A$1:$A$243, 0), MATCH('Cyclical_after overrides'!AY$1, F_Inputs_cyclical!$A$1:$BE$1, 0))="", "", INDEX(F_Inputs_cyclical!$A$1:$BE$243, MATCH('Cyclical_after overrides'!$A4, F_Inputs_cyclical!$A$1:$A$243, 0), MATCH('Cyclical_after overrides'!AY$1, F_Inputs_cyclical!$A$1:$BE$1, 0))),
Cyclical_overrides!AY4)</f>
        <v>142.1899761542391</v>
      </c>
      <c r="AZ4" s="72">
        <f>IF(Cyclical_overrides!AZ4 = "",
IF(INDEX(F_Inputs_cyclical!$A$1:$BE$243, MATCH('Cyclical_after overrides'!$A4, F_Inputs_cyclical!$A$1:$A$243, 0), MATCH('Cyclical_after overrides'!AZ$1, F_Inputs_cyclical!$A$1:$BE$1, 0))="", "", INDEX(F_Inputs_cyclical!$A$1:$BE$243, MATCH('Cyclical_after overrides'!$A4, F_Inputs_cyclical!$A$1:$A$243, 0), MATCH('Cyclical_after overrides'!AZ$1, F_Inputs_cyclical!$A$1:$BE$1, 0))),
Cyclical_overrides!AZ4)</f>
        <v>2.1673420668375845</v>
      </c>
      <c r="BA4" s="72">
        <f>IF(Cyclical_overrides!BA4 = "",
IF(INDEX(F_Inputs_cyclical!$A$1:$BE$243, MATCH('Cyclical_after overrides'!$A4, F_Inputs_cyclical!$A$1:$A$243, 0), MATCH('Cyclical_after overrides'!BA$1, F_Inputs_cyclical!$A$1:$BE$1, 0))="", "", INDEX(F_Inputs_cyclical!$A$1:$BE$243, MATCH('Cyclical_after overrides'!$A4, F_Inputs_cyclical!$A$1:$A$243, 0), MATCH('Cyclical_after overrides'!BA$1, F_Inputs_cyclical!$A$1:$BE$1, 0))),
Cyclical_overrides!BA4)</f>
        <v>12.721532469977898</v>
      </c>
      <c r="BB4" s="72">
        <f>IF(Cyclical_overrides!BB4 = "",
IF(INDEX(F_Inputs_cyclical!$A$1:$BE$243, MATCH('Cyclical_after overrides'!$A4, F_Inputs_cyclical!$A$1:$A$243, 0), MATCH('Cyclical_after overrides'!BB$1, F_Inputs_cyclical!$A$1:$BE$1, 0))="", "", INDEX(F_Inputs_cyclical!$A$1:$BE$243, MATCH('Cyclical_after overrides'!$A4, F_Inputs_cyclical!$A$1:$A$243, 0), MATCH('Cyclical_after overrides'!BB$1, F_Inputs_cyclical!$A$1:$BE$1, 0))),
Cyclical_overrides!BB4)</f>
        <v>12.721532469977898</v>
      </c>
      <c r="BC4" s="72">
        <f>IF(Cyclical_overrides!BC4 = "",
IF(INDEX(F_Inputs_cyclical!$A$1:$BE$243, MATCH('Cyclical_after overrides'!$A4, F_Inputs_cyclical!$A$1:$A$243, 0), MATCH('Cyclical_after overrides'!BC$1, F_Inputs_cyclical!$A$1:$BE$1, 0))="", "", INDEX(F_Inputs_cyclical!$A$1:$BE$243, MATCH('Cyclical_after overrides'!$A4, F_Inputs_cyclical!$A$1:$A$243, 0), MATCH('Cyclical_after overrides'!BC$1, F_Inputs_cyclical!$A$1:$BE$1, 0))),
Cyclical_overrides!BC4)</f>
        <v>11.909605798935374</v>
      </c>
      <c r="BD4" s="72">
        <f>IF(Cyclical_overrides!BD4 = "",
IF(INDEX(F_Inputs_cyclical!$A$1:$BE$243, MATCH('Cyclical_after overrides'!$A4, F_Inputs_cyclical!$A$1:$A$243, 0), MATCH('Cyclical_after overrides'!BD$1, F_Inputs_cyclical!$A$1:$BE$1, 0))="", "", INDEX(F_Inputs_cyclical!$A$1:$BE$243, MATCH('Cyclical_after overrides'!$A4, F_Inputs_cyclical!$A$1:$A$243, 0), MATCH('Cyclical_after overrides'!BD$1, F_Inputs_cyclical!$A$1:$BE$1, 0))),
Cyclical_overrides!BD4)</f>
        <v>962.51655965487521</v>
      </c>
      <c r="BE4" s="194"/>
    </row>
    <row r="5" spans="1:57" x14ac:dyDescent="0.4">
      <c r="A5" s="63" t="str">
        <f t="shared" ref="A5:A68" si="0">B5&amp;RIGHT(C5,2)</f>
        <v>ANH15</v>
      </c>
      <c r="B5" s="63" t="s">
        <v>242</v>
      </c>
      <c r="C5" s="63" t="s">
        <v>245</v>
      </c>
      <c r="D5" s="72">
        <f>IF(Cyclical_overrides!D5 = "",
IF(INDEX(F_Inputs_cyclical!$A$1:$BE$243, MATCH('Cyclical_after overrides'!$A5, F_Inputs_cyclical!$A$1:$A$243, 0), MATCH('Cyclical_after overrides'!D$1, F_Inputs_cyclical!$A$1:$BE$1, 0))="", "", INDEX(F_Inputs_cyclical!$A$1:$BE$243, MATCH('Cyclical_after overrides'!$A5, F_Inputs_cyclical!$A$1:$A$243, 0), MATCH('Cyclical_after overrides'!D$1, F_Inputs_cyclical!$A$1:$BE$1, 0))),
Cyclical_overrides!D5)</f>
        <v>13.691000000000001</v>
      </c>
      <c r="E5" s="72">
        <f>IF(Cyclical_overrides!E5 = "",
IF(INDEX(F_Inputs_cyclical!$A$1:$BE$243, MATCH('Cyclical_after overrides'!$A5, F_Inputs_cyclical!$A$1:$A$243, 0), MATCH('Cyclical_after overrides'!E$1, F_Inputs_cyclical!$A$1:$BE$1, 0))="", "", INDEX(F_Inputs_cyclical!$A$1:$BE$243, MATCH('Cyclical_after overrides'!$A5, F_Inputs_cyclical!$A$1:$A$243, 0), MATCH('Cyclical_after overrides'!E$1, F_Inputs_cyclical!$A$1:$BE$1, 0))),
Cyclical_overrides!E5)</f>
        <v>8.2729999999999997</v>
      </c>
      <c r="F5" s="72">
        <f>IF(Cyclical_overrides!F5 = "",
IF(INDEX(F_Inputs_cyclical!$A$1:$BE$243, MATCH('Cyclical_after overrides'!$A5, F_Inputs_cyclical!$A$1:$A$243, 0), MATCH('Cyclical_after overrides'!F$1, F_Inputs_cyclical!$A$1:$BE$1, 0))="", "", INDEX(F_Inputs_cyclical!$A$1:$BE$243, MATCH('Cyclical_after overrides'!$A5, F_Inputs_cyclical!$A$1:$A$243, 0), MATCH('Cyclical_after overrides'!F$1, F_Inputs_cyclical!$A$1:$BE$1, 0))),
Cyclical_overrides!F5)</f>
        <v>30.238</v>
      </c>
      <c r="G5" s="72">
        <f>IF(Cyclical_overrides!G5 = "",
IF(INDEX(F_Inputs_cyclical!$A$1:$BE$243, MATCH('Cyclical_after overrides'!$A5, F_Inputs_cyclical!$A$1:$A$243, 0), MATCH('Cyclical_after overrides'!G$1, F_Inputs_cyclical!$A$1:$BE$1, 0))="", "", INDEX(F_Inputs_cyclical!$A$1:$BE$243, MATCH('Cyclical_after overrides'!$A5, F_Inputs_cyclical!$A$1:$A$243, 0), MATCH('Cyclical_after overrides'!G$1, F_Inputs_cyclical!$A$1:$BE$1, 0))),
Cyclical_overrides!G5)</f>
        <v>3.2469999999999999</v>
      </c>
      <c r="H5" s="72">
        <f>IF(Cyclical_overrides!H5 = "",
IF(INDEX(F_Inputs_cyclical!$A$1:$BE$243, MATCH('Cyclical_after overrides'!$A5, F_Inputs_cyclical!$A$1:$A$243, 0), MATCH('Cyclical_after overrides'!H$1, F_Inputs_cyclical!$A$1:$BE$1, 0))="", "", INDEX(F_Inputs_cyclical!$A$1:$BE$243, MATCH('Cyclical_after overrides'!$A5, F_Inputs_cyclical!$A$1:$A$243, 0), MATCH('Cyclical_after overrides'!H$1, F_Inputs_cyclical!$A$1:$BE$1, 0))),
Cyclical_overrides!H5)</f>
        <v>0.13600000000000001</v>
      </c>
      <c r="I5" s="72">
        <f>IF(Cyclical_overrides!I5 = "",
IF(INDEX(F_Inputs_cyclical!$A$1:$BE$243, MATCH('Cyclical_after overrides'!$A5, F_Inputs_cyclical!$A$1:$A$243, 0), MATCH('Cyclical_after overrides'!I$1, F_Inputs_cyclical!$A$1:$BE$1, 0))="", "", INDEX(F_Inputs_cyclical!$A$1:$BE$243, MATCH('Cyclical_after overrides'!$A5, F_Inputs_cyclical!$A$1:$A$243, 0), MATCH('Cyclical_after overrides'!I$1, F_Inputs_cyclical!$A$1:$BE$1, 0))),
Cyclical_overrides!I5)</f>
        <v>0</v>
      </c>
      <c r="J5" s="72">
        <f>IF(Cyclical_overrides!J5 = "",
IF(INDEX(F_Inputs_cyclical!$A$1:$BE$243, MATCH('Cyclical_after overrides'!$A5, F_Inputs_cyclical!$A$1:$A$243, 0), MATCH('Cyclical_after overrides'!J$1, F_Inputs_cyclical!$A$1:$BE$1, 0))="", "", INDEX(F_Inputs_cyclical!$A$1:$BE$243, MATCH('Cyclical_after overrides'!$A5, F_Inputs_cyclical!$A$1:$A$243, 0), MATCH('Cyclical_after overrides'!J$1, F_Inputs_cyclical!$A$1:$BE$1, 0))),
Cyclical_overrides!J5)</f>
        <v>73.430999999999983</v>
      </c>
      <c r="K5" s="72">
        <f>IF(Cyclical_overrides!K5 = "",
IF(INDEX(F_Inputs_cyclical!$A$1:$BE$243, MATCH('Cyclical_after overrides'!$A5, F_Inputs_cyclical!$A$1:$A$243, 0), MATCH('Cyclical_after overrides'!K$1, F_Inputs_cyclical!$A$1:$BE$1, 0))="", "", INDEX(F_Inputs_cyclical!$A$1:$BE$243, MATCH('Cyclical_after overrides'!$A5, F_Inputs_cyclical!$A$1:$A$243, 0), MATCH('Cyclical_after overrides'!K$1, F_Inputs_cyclical!$A$1:$BE$1, 0))),
Cyclical_overrides!K5)</f>
        <v>24.045000000000002</v>
      </c>
      <c r="L5" s="72">
        <f>IF(Cyclical_overrides!L5 = "",
IF(INDEX(F_Inputs_cyclical!$A$1:$BE$243, MATCH('Cyclical_after overrides'!$A5, F_Inputs_cyclical!$A$1:$A$243, 0), MATCH('Cyclical_after overrides'!L$1, F_Inputs_cyclical!$A$1:$BE$1, 0))="", "", INDEX(F_Inputs_cyclical!$A$1:$BE$243, MATCH('Cyclical_after overrides'!$A5, F_Inputs_cyclical!$A$1:$A$243, 0), MATCH('Cyclical_after overrides'!L$1, F_Inputs_cyclical!$A$1:$BE$1, 0))),
Cyclical_overrides!L5)</f>
        <v>5.16</v>
      </c>
      <c r="M5" s="72">
        <f>IF(Cyclical_overrides!M5 = "",
IF(INDEX(F_Inputs_cyclical!$A$1:$BE$243, MATCH('Cyclical_after overrides'!$A5, F_Inputs_cyclical!$A$1:$A$243, 0), MATCH('Cyclical_after overrides'!M$1, F_Inputs_cyclical!$A$1:$BE$1, 0))="", "", INDEX(F_Inputs_cyclical!$A$1:$BE$243, MATCH('Cyclical_after overrides'!$A5, F_Inputs_cyclical!$A$1:$A$243, 0), MATCH('Cyclical_after overrides'!M$1, F_Inputs_cyclical!$A$1:$BE$1, 0))),
Cyclical_overrides!M5)</f>
        <v>0</v>
      </c>
      <c r="N5" s="72">
        <f>IF(Cyclical_overrides!N5 = "",
IF(INDEX(F_Inputs_cyclical!$A$1:$BE$243, MATCH('Cyclical_after overrides'!$A5, F_Inputs_cyclical!$A$1:$A$243, 0), MATCH('Cyclical_after overrides'!N$1, F_Inputs_cyclical!$A$1:$BE$1, 0))="", "", INDEX(F_Inputs_cyclical!$A$1:$BE$243, MATCH('Cyclical_after overrides'!$A5, F_Inputs_cyclical!$A$1:$A$243, 0), MATCH('Cyclical_after overrides'!N$1, F_Inputs_cyclical!$A$1:$BE$1, 0))),
Cyclical_overrides!N5)</f>
        <v>5.16</v>
      </c>
      <c r="O5" s="72" t="str">
        <f>IF(Cyclical_overrides!O5 = "",
IF(INDEX(F_Inputs_cyclical!$A$1:$BE$243, MATCH('Cyclical_after overrides'!$A5, F_Inputs_cyclical!$A$1:$A$243, 0), MATCH('Cyclical_after overrides'!O$1, F_Inputs_cyclical!$A$1:$BE$1, 0))="", "", INDEX(F_Inputs_cyclical!$A$1:$BE$243, MATCH('Cyclical_after overrides'!$A5, F_Inputs_cyclical!$A$1:$A$243, 0), MATCH('Cyclical_after overrides'!O$1, F_Inputs_cyclical!$A$1:$BE$1, 0))),
Cyclical_overrides!O5)</f>
        <v/>
      </c>
      <c r="P5" s="72" t="str">
        <f>IF(Cyclical_overrides!P5 = "",
IF(INDEX(F_Inputs_cyclical!$A$1:$BE$243, MATCH('Cyclical_after overrides'!$A5, F_Inputs_cyclical!$A$1:$A$243, 0), MATCH('Cyclical_after overrides'!P$1, F_Inputs_cyclical!$A$1:$BE$1, 0))="", "", INDEX(F_Inputs_cyclical!$A$1:$BE$243, MATCH('Cyclical_after overrides'!$A5, F_Inputs_cyclical!$A$1:$A$243, 0), MATCH('Cyclical_after overrides'!P$1, F_Inputs_cyclical!$A$1:$BE$1, 0))),
Cyclical_overrides!P5)</f>
        <v/>
      </c>
      <c r="Q5" s="72" t="str">
        <f>IF(Cyclical_overrides!Q5 = "",
IF(INDEX(F_Inputs_cyclical!$A$1:$BE$243, MATCH('Cyclical_after overrides'!$A5, F_Inputs_cyclical!$A$1:$A$243, 0), MATCH('Cyclical_after overrides'!Q$1, F_Inputs_cyclical!$A$1:$BE$1, 0))="", "", INDEX(F_Inputs_cyclical!$A$1:$BE$243, MATCH('Cyclical_after overrides'!$A5, F_Inputs_cyclical!$A$1:$A$243, 0), MATCH('Cyclical_after overrides'!Q$1, F_Inputs_cyclical!$A$1:$BE$1, 0))),
Cyclical_overrides!Q5)</f>
        <v/>
      </c>
      <c r="R5" s="72" t="str">
        <f>IF(Cyclical_overrides!R5 = "",
IF(INDEX(F_Inputs_cyclical!$A$1:$BE$243, MATCH('Cyclical_after overrides'!$A5, F_Inputs_cyclical!$A$1:$A$243, 0), MATCH('Cyclical_after overrides'!R$1, F_Inputs_cyclical!$A$1:$BE$1, 0))="", "", INDEX(F_Inputs_cyclical!$A$1:$BE$243, MATCH('Cyclical_after overrides'!$A5, F_Inputs_cyclical!$A$1:$A$243, 0), MATCH('Cyclical_after overrides'!R$1, F_Inputs_cyclical!$A$1:$BE$1, 0))),
Cyclical_overrides!R5)</f>
        <v/>
      </c>
      <c r="S5" s="72" t="str">
        <f>IF(Cyclical_overrides!S5 = "",
IF(INDEX(F_Inputs_cyclical!$A$1:$BE$243, MATCH('Cyclical_after overrides'!$A5, F_Inputs_cyclical!$A$1:$A$243, 0), MATCH('Cyclical_after overrides'!S$1, F_Inputs_cyclical!$A$1:$BE$1, 0))="", "", INDEX(F_Inputs_cyclical!$A$1:$BE$243, MATCH('Cyclical_after overrides'!$A5, F_Inputs_cyclical!$A$1:$A$243, 0), MATCH('Cyclical_after overrides'!S$1, F_Inputs_cyclical!$A$1:$BE$1, 0))),
Cyclical_overrides!S5)</f>
        <v/>
      </c>
      <c r="T5" s="72" t="str">
        <f>IF(Cyclical_overrides!T5 = "",
IF(INDEX(F_Inputs_cyclical!$A$1:$BE$243, MATCH('Cyclical_after overrides'!$A5, F_Inputs_cyclical!$A$1:$A$243, 0), MATCH('Cyclical_after overrides'!T$1, F_Inputs_cyclical!$A$1:$BE$1, 0))="", "", INDEX(F_Inputs_cyclical!$A$1:$BE$243, MATCH('Cyclical_after overrides'!$A5, F_Inputs_cyclical!$A$1:$A$243, 0), MATCH('Cyclical_after overrides'!T$1, F_Inputs_cyclical!$A$1:$BE$1, 0))),
Cyclical_overrides!T5)</f>
        <v/>
      </c>
      <c r="U5" s="72">
        <f>IF(Cyclical_overrides!U5 = "",
IF(INDEX(F_Inputs_cyclical!$A$1:$BE$243, MATCH('Cyclical_after overrides'!$A5, F_Inputs_cyclical!$A$1:$A$243, 0), MATCH('Cyclical_after overrides'!U$1, F_Inputs_cyclical!$A$1:$BE$1, 0))="", "", INDEX(F_Inputs_cyclical!$A$1:$BE$243, MATCH('Cyclical_after overrides'!$A5, F_Inputs_cyclical!$A$1:$A$243, 0), MATCH('Cyclical_after overrides'!U$1, F_Inputs_cyclical!$A$1:$BE$1, 0))),
Cyclical_overrides!U5)</f>
        <v>68.270999999999987</v>
      </c>
      <c r="V5" s="72">
        <f>IF(Cyclical_overrides!V5 = "",
IF(INDEX(F_Inputs_cyclical!$A$1:$BE$243, MATCH('Cyclical_after overrides'!$A5, F_Inputs_cyclical!$A$1:$A$243, 0), MATCH('Cyclical_after overrides'!V$1, F_Inputs_cyclical!$A$1:$BE$1, 0))="", "", INDEX(F_Inputs_cyclical!$A$1:$BE$243, MATCH('Cyclical_after overrides'!$A5, F_Inputs_cyclical!$A$1:$A$243, 0), MATCH('Cyclical_after overrides'!V$1, F_Inputs_cyclical!$A$1:$BE$1, 0))),
Cyclical_overrides!V5)</f>
        <v>109.224</v>
      </c>
      <c r="W5" s="72">
        <f>IF(Cyclical_overrides!W5 = "",
IF(INDEX(F_Inputs_cyclical!$A$1:$BE$243, MATCH('Cyclical_after overrides'!$A5, F_Inputs_cyclical!$A$1:$A$243, 0), MATCH('Cyclical_after overrides'!W$1, F_Inputs_cyclical!$A$1:$BE$1, 0))="", "", INDEX(F_Inputs_cyclical!$A$1:$BE$243, MATCH('Cyclical_after overrides'!$A5, F_Inputs_cyclical!$A$1:$A$243, 0), MATCH('Cyclical_after overrides'!W$1, F_Inputs_cyclical!$A$1:$BE$1, 0))),
Cyclical_overrides!W5)</f>
        <v>124.236</v>
      </c>
      <c r="X5" s="72">
        <f>IF(Cyclical_overrides!X5 = "",
IF(INDEX(F_Inputs_cyclical!$A$1:$BE$243, MATCH('Cyclical_after overrides'!$A5, F_Inputs_cyclical!$A$1:$A$243, 0), MATCH('Cyclical_after overrides'!X$1, F_Inputs_cyclical!$A$1:$BE$1, 0))="", "", INDEX(F_Inputs_cyclical!$A$1:$BE$243, MATCH('Cyclical_after overrides'!$A5, F_Inputs_cyclical!$A$1:$A$243, 0), MATCH('Cyclical_after overrides'!X$1, F_Inputs_cyclical!$A$1:$BE$1, 0))),
Cyclical_overrides!X5)</f>
        <v>282.48200000000003</v>
      </c>
      <c r="Y5" s="72">
        <f>IF(Cyclical_overrides!Y5 = "",
IF(INDEX(F_Inputs_cyclical!$A$1:$BE$243, MATCH('Cyclical_after overrides'!$A5, F_Inputs_cyclical!$A$1:$A$243, 0), MATCH('Cyclical_after overrides'!Y$1, F_Inputs_cyclical!$A$1:$BE$1, 0))="", "", INDEX(F_Inputs_cyclical!$A$1:$BE$243, MATCH('Cyclical_after overrides'!$A5, F_Inputs_cyclical!$A$1:$A$243, 0), MATCH('Cyclical_after overrides'!Y$1, F_Inputs_cyclical!$A$1:$BE$1, 0))),
Cyclical_overrides!Y5)</f>
        <v>519.30600000000004</v>
      </c>
      <c r="Z5" s="72">
        <f>IF(Cyclical_overrides!Z5 = "",
IF(INDEX(F_Inputs_cyclical!$A$1:$BE$243, MATCH('Cyclical_after overrides'!$A5, F_Inputs_cyclical!$A$1:$A$243, 0), MATCH('Cyclical_after overrides'!Z$1, F_Inputs_cyclical!$A$1:$BE$1, 0))="", "", INDEX(F_Inputs_cyclical!$A$1:$BE$243, MATCH('Cyclical_after overrides'!$A5, F_Inputs_cyclical!$A$1:$A$243, 0), MATCH('Cyclical_after overrides'!Z$1, F_Inputs_cyclical!$A$1:$BE$1, 0))),
Cyclical_overrides!Z5)</f>
        <v>338.98399999999998</v>
      </c>
      <c r="AA5" s="72">
        <f>IF(Cyclical_overrides!AA5 = "",
IF(INDEX(F_Inputs_cyclical!$A$1:$BE$243, MATCH('Cyclical_after overrides'!$A5, F_Inputs_cyclical!$A$1:$A$243, 0), MATCH('Cyclical_after overrides'!AA$1, F_Inputs_cyclical!$A$1:$BE$1, 0))="", "", INDEX(F_Inputs_cyclical!$A$1:$BE$243, MATCH('Cyclical_after overrides'!$A5, F_Inputs_cyclical!$A$1:$A$243, 0), MATCH('Cyclical_after overrides'!AA$1, F_Inputs_cyclical!$A$1:$BE$1, 0))),
Cyclical_overrides!AA5)</f>
        <v>1361.1289999999999</v>
      </c>
      <c r="AB5" s="72">
        <f>IF(Cyclical_overrides!AB5 = "",
IF(INDEX(F_Inputs_cyclical!$A$1:$BE$243, MATCH('Cyclical_after overrides'!$A5, F_Inputs_cyclical!$A$1:$A$243, 0), MATCH('Cyclical_after overrides'!AB$1, F_Inputs_cyclical!$A$1:$BE$1, 0))="", "", INDEX(F_Inputs_cyclical!$A$1:$BE$243, MATCH('Cyclical_after overrides'!$A5, F_Inputs_cyclical!$A$1:$A$243, 0), MATCH('Cyclical_after overrides'!AB$1, F_Inputs_cyclical!$A$1:$BE$1, 0))),
Cyclical_overrides!AB5)</f>
        <v>0</v>
      </c>
      <c r="AC5" s="72" t="str">
        <f>IF(Cyclical_overrides!AC5 = "",
IF(INDEX(F_Inputs_cyclical!$A$1:$BE$243, MATCH('Cyclical_after overrides'!$A5, F_Inputs_cyclical!$A$1:$A$243, 0), MATCH('Cyclical_after overrides'!AC$1, F_Inputs_cyclical!$A$1:$BE$1, 0))="", "", INDEX(F_Inputs_cyclical!$A$1:$BE$243, MATCH('Cyclical_after overrides'!$A5, F_Inputs_cyclical!$A$1:$A$243, 0), MATCH('Cyclical_after overrides'!AC$1, F_Inputs_cyclical!$A$1:$BE$1, 0))),
Cyclical_overrides!AC5)</f>
        <v/>
      </c>
      <c r="AD5" s="72" t="str">
        <f>IF(Cyclical_overrides!AD5 = "",
IF(INDEX(F_Inputs_cyclical!$A$1:$BE$243, MATCH('Cyclical_after overrides'!$A5, F_Inputs_cyclical!$A$1:$A$243, 0), MATCH('Cyclical_after overrides'!AD$1, F_Inputs_cyclical!$A$1:$BE$1, 0))="", "", INDEX(F_Inputs_cyclical!$A$1:$BE$243, MATCH('Cyclical_after overrides'!$A5, F_Inputs_cyclical!$A$1:$A$243, 0), MATCH('Cyclical_after overrides'!AD$1, F_Inputs_cyclical!$A$1:$BE$1, 0))),
Cyclical_overrides!AD5)</f>
        <v/>
      </c>
      <c r="AE5" s="72" t="str">
        <f>IF(Cyclical_overrides!AE5 = "",
IF(INDEX(F_Inputs_cyclical!$A$1:$BE$243, MATCH('Cyclical_after overrides'!$A5, F_Inputs_cyclical!$A$1:$A$243, 0), MATCH('Cyclical_after overrides'!AE$1, F_Inputs_cyclical!$A$1:$BE$1, 0))="", "", INDEX(F_Inputs_cyclical!$A$1:$BE$243, MATCH('Cyclical_after overrides'!$A5, F_Inputs_cyclical!$A$1:$A$243, 0), MATCH('Cyclical_after overrides'!AE$1, F_Inputs_cyclical!$A$1:$BE$1, 0))),
Cyclical_overrides!AE5)</f>
        <v/>
      </c>
      <c r="AF5" s="72" t="str">
        <f>IF(Cyclical_overrides!AF5 = "",
IF(INDEX(F_Inputs_cyclical!$A$1:$BE$243, MATCH('Cyclical_after overrides'!$A5, F_Inputs_cyclical!$A$1:$A$243, 0), MATCH('Cyclical_after overrides'!AF$1, F_Inputs_cyclical!$A$1:$BE$1, 0))="", "", INDEX(F_Inputs_cyclical!$A$1:$BE$243, MATCH('Cyclical_after overrides'!$A5, F_Inputs_cyclical!$A$1:$A$243, 0), MATCH('Cyclical_after overrides'!AF$1, F_Inputs_cyclical!$A$1:$BE$1, 0))),
Cyclical_overrides!AF5)</f>
        <v/>
      </c>
      <c r="AG5" s="72" t="str">
        <f>IF(Cyclical_overrides!AG5 = "",
IF(INDEX(F_Inputs_cyclical!$A$1:$BE$243, MATCH('Cyclical_after overrides'!$A5, F_Inputs_cyclical!$A$1:$A$243, 0), MATCH('Cyclical_after overrides'!AG$1, F_Inputs_cyclical!$A$1:$BE$1, 0))="", "", INDEX(F_Inputs_cyclical!$A$1:$BE$243, MATCH('Cyclical_after overrides'!$A5, F_Inputs_cyclical!$A$1:$A$243, 0), MATCH('Cyclical_after overrides'!AG$1, F_Inputs_cyclical!$A$1:$BE$1, 0))),
Cyclical_overrides!AG5)</f>
        <v/>
      </c>
      <c r="AH5" s="72" t="str">
        <f>IF(Cyclical_overrides!AH5 = "",
IF(INDEX(F_Inputs_cyclical!$A$1:$BE$243, MATCH('Cyclical_after overrides'!$A5, F_Inputs_cyclical!$A$1:$A$243, 0), MATCH('Cyclical_after overrides'!AH$1, F_Inputs_cyclical!$A$1:$BE$1, 0))="", "", INDEX(F_Inputs_cyclical!$A$1:$BE$243, MATCH('Cyclical_after overrides'!$A5, F_Inputs_cyclical!$A$1:$A$243, 0), MATCH('Cyclical_after overrides'!AH$1, F_Inputs_cyclical!$A$1:$BE$1, 0))),
Cyclical_overrides!AH5)</f>
        <v/>
      </c>
      <c r="AI5" s="72" t="str">
        <f>IF(Cyclical_overrides!AI5 = "",
IF(INDEX(F_Inputs_cyclical!$A$1:$BE$243, MATCH('Cyclical_after overrides'!$A5, F_Inputs_cyclical!$A$1:$A$243, 0), MATCH('Cyclical_after overrides'!AI$1, F_Inputs_cyclical!$A$1:$BE$1, 0))="", "", INDEX(F_Inputs_cyclical!$A$1:$BE$243, MATCH('Cyclical_after overrides'!$A5, F_Inputs_cyclical!$A$1:$A$243, 0), MATCH('Cyclical_after overrides'!AI$1, F_Inputs_cyclical!$A$1:$BE$1, 0))),
Cyclical_overrides!AI5)</f>
        <v/>
      </c>
      <c r="AJ5" s="72" t="str">
        <f>IF(Cyclical_overrides!AJ5 = "",
IF(INDEX(F_Inputs_cyclical!$A$1:$BE$243, MATCH('Cyclical_after overrides'!$A5, F_Inputs_cyclical!$A$1:$A$243, 0), MATCH('Cyclical_after overrides'!AJ$1, F_Inputs_cyclical!$A$1:$BE$1, 0))="", "", INDEX(F_Inputs_cyclical!$A$1:$BE$243, MATCH('Cyclical_after overrides'!$A5, F_Inputs_cyclical!$A$1:$A$243, 0), MATCH('Cyclical_after overrides'!AJ$1, F_Inputs_cyclical!$A$1:$BE$1, 0))),
Cyclical_overrides!AJ5)</f>
        <v/>
      </c>
      <c r="AK5" s="72" t="str">
        <f>IF(Cyclical_overrides!AK5 = "",
IF(INDEX(F_Inputs_cyclical!$A$1:$BE$243, MATCH('Cyclical_after overrides'!$A5, F_Inputs_cyclical!$A$1:$A$243, 0), MATCH('Cyclical_after overrides'!AK$1, F_Inputs_cyclical!$A$1:$BE$1, 0))="", "", INDEX(F_Inputs_cyclical!$A$1:$BE$243, MATCH('Cyclical_after overrides'!$A5, F_Inputs_cyclical!$A$1:$A$243, 0), MATCH('Cyclical_after overrides'!AK$1, F_Inputs_cyclical!$A$1:$BE$1, 0))),
Cyclical_overrides!AK5)</f>
        <v/>
      </c>
      <c r="AL5" s="72" t="str">
        <f>IF(Cyclical_overrides!AL5 = "",
IF(INDEX(F_Inputs_cyclical!$A$1:$BE$243, MATCH('Cyclical_after overrides'!$A5, F_Inputs_cyclical!$A$1:$A$243, 0), MATCH('Cyclical_after overrides'!AL$1, F_Inputs_cyclical!$A$1:$BE$1, 0))="", "", INDEX(F_Inputs_cyclical!$A$1:$BE$243, MATCH('Cyclical_after overrides'!$A5, F_Inputs_cyclical!$A$1:$A$243, 0), MATCH('Cyclical_after overrides'!AL$1, F_Inputs_cyclical!$A$1:$BE$1, 0))),
Cyclical_overrides!AL5)</f>
        <v/>
      </c>
      <c r="AM5" s="72">
        <f>IF(Cyclical_overrides!AM5 = "",
IF(INDEX(F_Inputs_cyclical!$A$1:$BE$243, MATCH('Cyclical_after overrides'!$A5, F_Inputs_cyclical!$A$1:$A$243, 0), MATCH('Cyclical_after overrides'!AM$1, F_Inputs_cyclical!$A$1:$BE$1, 0))="", "", INDEX(F_Inputs_cyclical!$A$1:$BE$243, MATCH('Cyclical_after overrides'!$A5, F_Inputs_cyclical!$A$1:$A$243, 0), MATCH('Cyclical_after overrides'!AM$1, F_Inputs_cyclical!$A$1:$BE$1, 0))),
Cyclical_overrides!AM5)</f>
        <v>12.686</v>
      </c>
      <c r="AN5" s="72">
        <f>IF(Cyclical_overrides!AN5 = "",
IF(INDEX(F_Inputs_cyclical!$A$1:$BE$243, MATCH('Cyclical_after overrides'!$A5, F_Inputs_cyclical!$A$1:$A$243, 0), MATCH('Cyclical_after overrides'!AN$1, F_Inputs_cyclical!$A$1:$BE$1, 0))="", "", INDEX(F_Inputs_cyclical!$A$1:$BE$243, MATCH('Cyclical_after overrides'!$A5, F_Inputs_cyclical!$A$1:$A$243, 0), MATCH('Cyclical_after overrides'!AN$1, F_Inputs_cyclical!$A$1:$BE$1, 0))),
Cyclical_overrides!AN5)</f>
        <v>68.270999999999987</v>
      </c>
      <c r="AO5" s="72" t="str">
        <f>IF(Cyclical_overrides!AO5 = "",
IF(INDEX(F_Inputs_cyclical!$A$1:$BE$243, MATCH('Cyclical_after overrides'!$A5, F_Inputs_cyclical!$A$1:$A$243, 0), MATCH('Cyclical_after overrides'!AO$1, F_Inputs_cyclical!$A$1:$BE$1, 0))="", "", INDEX(F_Inputs_cyclical!$A$1:$BE$243, MATCH('Cyclical_after overrides'!$A5, F_Inputs_cyclical!$A$1:$A$243, 0), MATCH('Cyclical_after overrides'!AO$1, F_Inputs_cyclical!$A$1:$BE$1, 0))),
Cyclical_overrides!AO5)</f>
        <v/>
      </c>
      <c r="AP5" s="72" t="str">
        <f>IF(Cyclical_overrides!AP5 = "",
IF(INDEX(F_Inputs_cyclical!$A$1:$BE$243, MATCH('Cyclical_after overrides'!$A5, F_Inputs_cyclical!$A$1:$A$243, 0), MATCH('Cyclical_after overrides'!AP$1, F_Inputs_cyclical!$A$1:$BE$1, 0))="", "", INDEX(F_Inputs_cyclical!$A$1:$BE$243, MATCH('Cyclical_after overrides'!$A5, F_Inputs_cyclical!$A$1:$A$243, 0), MATCH('Cyclical_after overrides'!AP$1, F_Inputs_cyclical!$A$1:$BE$1, 0))),
Cyclical_overrides!AP5)</f>
        <v/>
      </c>
      <c r="AQ5" s="72" t="str">
        <f>IF(Cyclical_overrides!AQ5 = "",
IF(INDEX(F_Inputs_cyclical!$A$1:$BE$243, MATCH('Cyclical_after overrides'!$A5, F_Inputs_cyclical!$A$1:$A$243, 0), MATCH('Cyclical_after overrides'!AQ$1, F_Inputs_cyclical!$A$1:$BE$1, 0))="", "", INDEX(F_Inputs_cyclical!$A$1:$BE$243, MATCH('Cyclical_after overrides'!$A5, F_Inputs_cyclical!$A$1:$A$243, 0), MATCH('Cyclical_after overrides'!AQ$1, F_Inputs_cyclical!$A$1:$BE$1, 0))),
Cyclical_overrides!AQ5)</f>
        <v/>
      </c>
      <c r="AR5" s="72">
        <f>IF(Cyclical_overrides!AR5 = "",
IF(INDEX(F_Inputs_cyclical!$A$1:$BE$243, MATCH('Cyclical_after overrides'!$A5, F_Inputs_cyclical!$A$1:$A$243, 0), MATCH('Cyclical_after overrides'!AR$1, F_Inputs_cyclical!$A$1:$BE$1, 0))="", "", INDEX(F_Inputs_cyclical!$A$1:$BE$243, MATCH('Cyclical_after overrides'!$A5, F_Inputs_cyclical!$A$1:$A$243, 0), MATCH('Cyclical_after overrides'!AR$1, F_Inputs_cyclical!$A$1:$BE$1, 0))),
Cyclical_overrides!AR5)</f>
        <v>0</v>
      </c>
      <c r="AS5" s="72">
        <f>IF(Cyclical_overrides!AS5 = "",
IF(INDEX(F_Inputs_cyclical!$A$1:$BE$243, MATCH('Cyclical_after overrides'!$A5, F_Inputs_cyclical!$A$1:$A$243, 0), MATCH('Cyclical_after overrides'!AS$1, F_Inputs_cyclical!$A$1:$BE$1, 0))="", "", INDEX(F_Inputs_cyclical!$A$1:$BE$243, MATCH('Cyclical_after overrides'!$A5, F_Inputs_cyclical!$A$1:$A$243, 0), MATCH('Cyclical_after overrides'!AS$1, F_Inputs_cyclical!$A$1:$BE$1, 0))),
Cyclical_overrides!AS5)</f>
        <v>0</v>
      </c>
      <c r="AT5" s="72">
        <f>IF(Cyclical_overrides!AT5 = "",
IF(INDEX(F_Inputs_cyclical!$A$1:$BE$243, MATCH('Cyclical_after overrides'!$A5, F_Inputs_cyclical!$A$1:$A$243, 0), MATCH('Cyclical_after overrides'!AT$1, F_Inputs_cyclical!$A$1:$BE$1, 0))="", "", INDEX(F_Inputs_cyclical!$A$1:$BE$243, MATCH('Cyclical_after overrides'!$A5, F_Inputs_cyclical!$A$1:$A$243, 0), MATCH('Cyclical_after overrides'!AT$1, F_Inputs_cyclical!$A$1:$BE$1, 0))),
Cyclical_overrides!AT5)</f>
        <v>0</v>
      </c>
      <c r="AU5" s="72">
        <f>IF(Cyclical_overrides!AU5 = "",
IF(INDEX(F_Inputs_cyclical!$A$1:$BE$243, MATCH('Cyclical_after overrides'!$A5, F_Inputs_cyclical!$A$1:$A$243, 0), MATCH('Cyclical_after overrides'!AU$1, F_Inputs_cyclical!$A$1:$BE$1, 0))="", "", INDEX(F_Inputs_cyclical!$A$1:$BE$243, MATCH('Cyclical_after overrides'!$A5, F_Inputs_cyclical!$A$1:$A$243, 0), MATCH('Cyclical_after overrides'!AU$1, F_Inputs_cyclical!$A$1:$BE$1, 0))),
Cyclical_overrides!AU5)</f>
        <v>4.6360000000000001</v>
      </c>
      <c r="AV5" s="72" t="str">
        <f>IF(Cyclical_overrides!AV5 = "",
IF(INDEX(F_Inputs_cyclical!$A$1:$BE$243, MATCH('Cyclical_after overrides'!$A5, F_Inputs_cyclical!$A$1:$A$243, 0), MATCH('Cyclical_after overrides'!AV$1, F_Inputs_cyclical!$A$1:$BE$1, 0))="", "", INDEX(F_Inputs_cyclical!$A$1:$BE$243, MATCH('Cyclical_after overrides'!$A5, F_Inputs_cyclical!$A$1:$A$243, 0), MATCH('Cyclical_after overrides'!AV$1, F_Inputs_cyclical!$A$1:$BE$1, 0))),
Cyclical_overrides!AV5)</f>
        <v/>
      </c>
      <c r="AW5" s="72">
        <f>IF(Cyclical_overrides!AW5 = "",
IF(INDEX(F_Inputs_cyclical!$A$1:$BE$243, MATCH('Cyclical_after overrides'!$A5, F_Inputs_cyclical!$A$1:$A$243, 0), MATCH('Cyclical_after overrides'!AW$1, F_Inputs_cyclical!$A$1:$BE$1, 0))="", "", INDEX(F_Inputs_cyclical!$A$1:$BE$243, MATCH('Cyclical_after overrides'!$A5, F_Inputs_cyclical!$A$1:$A$243, 0), MATCH('Cyclical_after overrides'!AW$1, F_Inputs_cyclical!$A$1:$BE$1, 0))),
Cyclical_overrides!AW5)</f>
        <v>1.2338096431854266</v>
      </c>
      <c r="AX5" s="72">
        <f>IF(Cyclical_overrides!AX5 = "",
IF(INDEX(F_Inputs_cyclical!$A$1:$BE$243, MATCH('Cyclical_after overrides'!$A5, F_Inputs_cyclical!$A$1:$A$243, 0), MATCH('Cyclical_after overrides'!AX$1, F_Inputs_cyclical!$A$1:$BE$1, 0))="", "", INDEX(F_Inputs_cyclical!$A$1:$BE$243, MATCH('Cyclical_after overrides'!$A5, F_Inputs_cyclical!$A$1:$A$243, 0), MATCH('Cyclical_after overrides'!AX$1, F_Inputs_cyclical!$A$1:$BE$1, 0))),
Cyclical_overrides!AX5)</f>
        <v>24.713868384006499</v>
      </c>
      <c r="AY5" s="72">
        <f>IF(Cyclical_overrides!AY5 = "",
IF(INDEX(F_Inputs_cyclical!$A$1:$BE$243, MATCH('Cyclical_after overrides'!$A5, F_Inputs_cyclical!$A$1:$A$243, 0), MATCH('Cyclical_after overrides'!AY$1, F_Inputs_cyclical!$A$1:$BE$1, 0))="", "", INDEX(F_Inputs_cyclical!$A$1:$BE$243, MATCH('Cyclical_after overrides'!$A5, F_Inputs_cyclical!$A$1:$A$243, 0), MATCH('Cyclical_after overrides'!AY$1, F_Inputs_cyclical!$A$1:$BE$1, 0))),
Cyclical_overrides!AY5)</f>
        <v>139.13577858008077</v>
      </c>
      <c r="AZ5" s="72">
        <f>IF(Cyclical_overrides!AZ5 = "",
IF(INDEX(F_Inputs_cyclical!$A$1:$BE$243, MATCH('Cyclical_after overrides'!$A5, F_Inputs_cyclical!$A$1:$A$243, 0), MATCH('Cyclical_after overrides'!AZ$1, F_Inputs_cyclical!$A$1:$BE$1, 0))="", "", INDEX(F_Inputs_cyclical!$A$1:$BE$243, MATCH('Cyclical_after overrides'!$A5, F_Inputs_cyclical!$A$1:$A$243, 0), MATCH('Cyclical_after overrides'!AZ$1, F_Inputs_cyclical!$A$1:$BE$1, 0))),
Cyclical_overrides!AZ5)</f>
        <v>2.1160479475761598</v>
      </c>
      <c r="BA5" s="72">
        <f>IF(Cyclical_overrides!BA5 = "",
IF(INDEX(F_Inputs_cyclical!$A$1:$BE$243, MATCH('Cyclical_after overrides'!$A5, F_Inputs_cyclical!$A$1:$A$243, 0), MATCH('Cyclical_after overrides'!BA$1, F_Inputs_cyclical!$A$1:$BE$1, 0))="", "", INDEX(F_Inputs_cyclical!$A$1:$BE$243, MATCH('Cyclical_after overrides'!$A5, F_Inputs_cyclical!$A$1:$A$243, 0), MATCH('Cyclical_after overrides'!BA$1, F_Inputs_cyclical!$A$1:$BE$1, 0))),
Cyclical_overrides!BA5)</f>
        <v>12.718451807229799</v>
      </c>
      <c r="BB5" s="72">
        <f>IF(Cyclical_overrides!BB5 = "",
IF(INDEX(F_Inputs_cyclical!$A$1:$BE$243, MATCH('Cyclical_after overrides'!$A5, F_Inputs_cyclical!$A$1:$A$243, 0), MATCH('Cyclical_after overrides'!BB$1, F_Inputs_cyclical!$A$1:$BE$1, 0))="", "", INDEX(F_Inputs_cyclical!$A$1:$BE$243, MATCH('Cyclical_after overrides'!$A5, F_Inputs_cyclical!$A$1:$A$243, 0), MATCH('Cyclical_after overrides'!BB$1, F_Inputs_cyclical!$A$1:$BE$1, 0))),
Cyclical_overrides!BB5)</f>
        <v>12.718451807229799</v>
      </c>
      <c r="BC5" s="72">
        <f>IF(Cyclical_overrides!BC5 = "",
IF(INDEX(F_Inputs_cyclical!$A$1:$BE$243, MATCH('Cyclical_after overrides'!$A5, F_Inputs_cyclical!$A$1:$A$243, 0), MATCH('Cyclical_after overrides'!BC$1, F_Inputs_cyclical!$A$1:$BE$1, 0))="", "", INDEX(F_Inputs_cyclical!$A$1:$BE$243, MATCH('Cyclical_after overrides'!$A5, F_Inputs_cyclical!$A$1:$A$243, 0), MATCH('Cyclical_after overrides'!BC$1, F_Inputs_cyclical!$A$1:$BE$1, 0))),
Cyclical_overrides!BC5)</f>
        <v>11.909605798935374</v>
      </c>
      <c r="BD5" s="72">
        <f>IF(Cyclical_overrides!BD5 = "",
IF(INDEX(F_Inputs_cyclical!$A$1:$BE$243, MATCH('Cyclical_after overrides'!$A5, F_Inputs_cyclical!$A$1:$A$243, 0), MATCH('Cyclical_after overrides'!BD$1, F_Inputs_cyclical!$A$1:$BE$1, 0))="", "", INDEX(F_Inputs_cyclical!$A$1:$BE$243, MATCH('Cyclical_after overrides'!$A5, F_Inputs_cyclical!$A$1:$A$243, 0), MATCH('Cyclical_after overrides'!BD$1, F_Inputs_cyclical!$A$1:$BE$1, 0))),
Cyclical_overrides!BD5)</f>
        <v>995.70602640207062</v>
      </c>
      <c r="BE5" s="194"/>
    </row>
    <row r="6" spans="1:57" x14ac:dyDescent="0.4">
      <c r="A6" s="63" t="str">
        <f t="shared" si="0"/>
        <v>ANH16</v>
      </c>
      <c r="B6" s="63" t="s">
        <v>242</v>
      </c>
      <c r="C6" s="63" t="s">
        <v>247</v>
      </c>
      <c r="D6" s="72">
        <f>IF(Cyclical_overrides!D6 = "",
IF(INDEX(F_Inputs_cyclical!$A$1:$BE$243, MATCH('Cyclical_after overrides'!$A6, F_Inputs_cyclical!$A$1:$A$243, 0), MATCH('Cyclical_after overrides'!D$1, F_Inputs_cyclical!$A$1:$BE$1, 0))="", "", INDEX(F_Inputs_cyclical!$A$1:$BE$243, MATCH('Cyclical_after overrides'!$A6, F_Inputs_cyclical!$A$1:$A$243, 0), MATCH('Cyclical_after overrides'!D$1, F_Inputs_cyclical!$A$1:$BE$1, 0))),
Cyclical_overrides!D6)</f>
        <v>15.590371284431512</v>
      </c>
      <c r="E6" s="72">
        <f>IF(Cyclical_overrides!E6 = "",
IF(INDEX(F_Inputs_cyclical!$A$1:$BE$243, MATCH('Cyclical_after overrides'!$A6, F_Inputs_cyclical!$A$1:$A$243, 0), MATCH('Cyclical_after overrides'!E$1, F_Inputs_cyclical!$A$1:$BE$1, 0))="", "", INDEX(F_Inputs_cyclical!$A$1:$BE$243, MATCH('Cyclical_after overrides'!$A6, F_Inputs_cyclical!$A$1:$A$243, 0), MATCH('Cyclical_after overrides'!E$1, F_Inputs_cyclical!$A$1:$BE$1, 0))),
Cyclical_overrides!E6)</f>
        <v>7.7816014473109174</v>
      </c>
      <c r="F6" s="72">
        <f>IF(Cyclical_overrides!F6 = "",
IF(INDEX(F_Inputs_cyclical!$A$1:$BE$243, MATCH('Cyclical_after overrides'!$A6, F_Inputs_cyclical!$A$1:$A$243, 0), MATCH('Cyclical_after overrides'!F$1, F_Inputs_cyclical!$A$1:$BE$1, 0))="", "", INDEX(F_Inputs_cyclical!$A$1:$BE$243, MATCH('Cyclical_after overrides'!$A6, F_Inputs_cyclical!$A$1:$A$243, 0), MATCH('Cyclical_after overrides'!F$1, F_Inputs_cyclical!$A$1:$BE$1, 0))),
Cyclical_overrides!F6)</f>
        <v>30.567698000000025</v>
      </c>
      <c r="G6" s="72">
        <f>IF(Cyclical_overrides!G6 = "",
IF(INDEX(F_Inputs_cyclical!$A$1:$BE$243, MATCH('Cyclical_after overrides'!$A6, F_Inputs_cyclical!$A$1:$A$243, 0), MATCH('Cyclical_after overrides'!G$1, F_Inputs_cyclical!$A$1:$BE$1, 0))="", "", INDEX(F_Inputs_cyclical!$A$1:$BE$243, MATCH('Cyclical_after overrides'!$A6, F_Inputs_cyclical!$A$1:$A$243, 0), MATCH('Cyclical_after overrides'!G$1, F_Inputs_cyclical!$A$1:$BE$1, 0))),
Cyclical_overrides!G6)</f>
        <v>3.070419408692024</v>
      </c>
      <c r="H6" s="72" t="str">
        <f>IF(Cyclical_overrides!H6 = "",
IF(INDEX(F_Inputs_cyclical!$A$1:$BE$243, MATCH('Cyclical_after overrides'!$A6, F_Inputs_cyclical!$A$1:$A$243, 0), MATCH('Cyclical_after overrides'!H$1, F_Inputs_cyclical!$A$1:$BE$1, 0))="", "", INDEX(F_Inputs_cyclical!$A$1:$BE$243, MATCH('Cyclical_after overrides'!$A6, F_Inputs_cyclical!$A$1:$A$243, 0), MATCH('Cyclical_after overrides'!H$1, F_Inputs_cyclical!$A$1:$BE$1, 0))),
Cyclical_overrides!H6)</f>
        <v/>
      </c>
      <c r="I6" s="72">
        <f>IF(Cyclical_overrides!I6 = "",
IF(INDEX(F_Inputs_cyclical!$A$1:$BE$243, MATCH('Cyclical_after overrides'!$A6, F_Inputs_cyclical!$A$1:$A$243, 0), MATCH('Cyclical_after overrides'!I$1, F_Inputs_cyclical!$A$1:$BE$1, 0))="", "", INDEX(F_Inputs_cyclical!$A$1:$BE$243, MATCH('Cyclical_after overrides'!$A6, F_Inputs_cyclical!$A$1:$A$243, 0), MATCH('Cyclical_after overrides'!I$1, F_Inputs_cyclical!$A$1:$BE$1, 0))),
Cyclical_overrides!I6)</f>
        <v>0</v>
      </c>
      <c r="J6" s="72">
        <f>IF(Cyclical_overrides!J6 = "",
IF(INDEX(F_Inputs_cyclical!$A$1:$BE$243, MATCH('Cyclical_after overrides'!$A6, F_Inputs_cyclical!$A$1:$A$243, 0), MATCH('Cyclical_after overrides'!J$1, F_Inputs_cyclical!$A$1:$BE$1, 0))="", "", INDEX(F_Inputs_cyclical!$A$1:$BE$243, MATCH('Cyclical_after overrides'!$A6, F_Inputs_cyclical!$A$1:$A$243, 0), MATCH('Cyclical_after overrides'!J$1, F_Inputs_cyclical!$A$1:$BE$1, 0))),
Cyclical_overrides!J6)</f>
        <v>72.107761123971642</v>
      </c>
      <c r="K6" s="72">
        <f>IF(Cyclical_overrides!K6 = "",
IF(INDEX(F_Inputs_cyclical!$A$1:$BE$243, MATCH('Cyclical_after overrides'!$A6, F_Inputs_cyclical!$A$1:$A$243, 0), MATCH('Cyclical_after overrides'!K$1, F_Inputs_cyclical!$A$1:$BE$1, 0))="", "", INDEX(F_Inputs_cyclical!$A$1:$BE$243, MATCH('Cyclical_after overrides'!$A6, F_Inputs_cyclical!$A$1:$A$243, 0), MATCH('Cyclical_after overrides'!K$1, F_Inputs_cyclical!$A$1:$BE$1, 0))),
Cyclical_overrides!K6)</f>
        <v>28.01</v>
      </c>
      <c r="L6" s="72">
        <f>IF(Cyclical_overrides!L6 = "",
IF(INDEX(F_Inputs_cyclical!$A$1:$BE$243, MATCH('Cyclical_after overrides'!$A6, F_Inputs_cyclical!$A$1:$A$243, 0), MATCH('Cyclical_after overrides'!L$1, F_Inputs_cyclical!$A$1:$BE$1, 0))="", "", INDEX(F_Inputs_cyclical!$A$1:$BE$243, MATCH('Cyclical_after overrides'!$A6, F_Inputs_cyclical!$A$1:$A$243, 0), MATCH('Cyclical_after overrides'!L$1, F_Inputs_cyclical!$A$1:$BE$1, 0))),
Cyclical_overrides!L6)</f>
        <v>1.5190000000000001</v>
      </c>
      <c r="M6" s="72" t="str">
        <f>IF(Cyclical_overrides!M6 = "",
IF(INDEX(F_Inputs_cyclical!$A$1:$BE$243, MATCH('Cyclical_after overrides'!$A6, F_Inputs_cyclical!$A$1:$A$243, 0), MATCH('Cyclical_after overrides'!M$1, F_Inputs_cyclical!$A$1:$BE$1, 0))="", "", INDEX(F_Inputs_cyclical!$A$1:$BE$243, MATCH('Cyclical_after overrides'!$A6, F_Inputs_cyclical!$A$1:$A$243, 0), MATCH('Cyclical_after overrides'!M$1, F_Inputs_cyclical!$A$1:$BE$1, 0))),
Cyclical_overrides!M6)</f>
        <v/>
      </c>
      <c r="N6" s="72" t="str">
        <f>IF(Cyclical_overrides!N6 = "",
IF(INDEX(F_Inputs_cyclical!$A$1:$BE$243, MATCH('Cyclical_after overrides'!$A6, F_Inputs_cyclical!$A$1:$A$243, 0), MATCH('Cyclical_after overrides'!N$1, F_Inputs_cyclical!$A$1:$BE$1, 0))="", "", INDEX(F_Inputs_cyclical!$A$1:$BE$243, MATCH('Cyclical_after overrides'!$A6, F_Inputs_cyclical!$A$1:$A$243, 0), MATCH('Cyclical_after overrides'!N$1, F_Inputs_cyclical!$A$1:$BE$1, 0))),
Cyclical_overrides!N6)</f>
        <v/>
      </c>
      <c r="O6" s="72" t="str">
        <f>IF(Cyclical_overrides!O6 = "",
IF(INDEX(F_Inputs_cyclical!$A$1:$BE$243, MATCH('Cyclical_after overrides'!$A6, F_Inputs_cyclical!$A$1:$A$243, 0), MATCH('Cyclical_after overrides'!O$1, F_Inputs_cyclical!$A$1:$BE$1, 0))="", "", INDEX(F_Inputs_cyclical!$A$1:$BE$243, MATCH('Cyclical_after overrides'!$A6, F_Inputs_cyclical!$A$1:$A$243, 0), MATCH('Cyclical_after overrides'!O$1, F_Inputs_cyclical!$A$1:$BE$1, 0))),
Cyclical_overrides!O6)</f>
        <v/>
      </c>
      <c r="P6" s="72" t="str">
        <f>IF(Cyclical_overrides!P6 = "",
IF(INDEX(F_Inputs_cyclical!$A$1:$BE$243, MATCH('Cyclical_after overrides'!$A6, F_Inputs_cyclical!$A$1:$A$243, 0), MATCH('Cyclical_after overrides'!P$1, F_Inputs_cyclical!$A$1:$BE$1, 0))="", "", INDEX(F_Inputs_cyclical!$A$1:$BE$243, MATCH('Cyclical_after overrides'!$A6, F_Inputs_cyclical!$A$1:$A$243, 0), MATCH('Cyclical_after overrides'!P$1, F_Inputs_cyclical!$A$1:$BE$1, 0))),
Cyclical_overrides!P6)</f>
        <v/>
      </c>
      <c r="Q6" s="72" t="str">
        <f>IF(Cyclical_overrides!Q6 = "",
IF(INDEX(F_Inputs_cyclical!$A$1:$BE$243, MATCH('Cyclical_after overrides'!$A6, F_Inputs_cyclical!$A$1:$A$243, 0), MATCH('Cyclical_after overrides'!Q$1, F_Inputs_cyclical!$A$1:$BE$1, 0))="", "", INDEX(F_Inputs_cyclical!$A$1:$BE$243, MATCH('Cyclical_after overrides'!$A6, F_Inputs_cyclical!$A$1:$A$243, 0), MATCH('Cyclical_after overrides'!Q$1, F_Inputs_cyclical!$A$1:$BE$1, 0))),
Cyclical_overrides!Q6)</f>
        <v/>
      </c>
      <c r="R6" s="72" t="str">
        <f>IF(Cyclical_overrides!R6 = "",
IF(INDEX(F_Inputs_cyclical!$A$1:$BE$243, MATCH('Cyclical_after overrides'!$A6, F_Inputs_cyclical!$A$1:$A$243, 0), MATCH('Cyclical_after overrides'!R$1, F_Inputs_cyclical!$A$1:$BE$1, 0))="", "", INDEX(F_Inputs_cyclical!$A$1:$BE$243, MATCH('Cyclical_after overrides'!$A6, F_Inputs_cyclical!$A$1:$A$243, 0), MATCH('Cyclical_after overrides'!R$1, F_Inputs_cyclical!$A$1:$BE$1, 0))),
Cyclical_overrides!R6)</f>
        <v/>
      </c>
      <c r="S6" s="72">
        <f>IF(Cyclical_overrides!S6 = "",
IF(INDEX(F_Inputs_cyclical!$A$1:$BE$243, MATCH('Cyclical_after overrides'!$A6, F_Inputs_cyclical!$A$1:$A$243, 0), MATCH('Cyclical_after overrides'!S$1, F_Inputs_cyclical!$A$1:$BE$1, 0))="", "", INDEX(F_Inputs_cyclical!$A$1:$BE$243, MATCH('Cyclical_after overrides'!$A6, F_Inputs_cyclical!$A$1:$A$243, 0), MATCH('Cyclical_after overrides'!S$1, F_Inputs_cyclical!$A$1:$BE$1, 0))),
Cyclical_overrides!S6)</f>
        <v>18.606999999999999</v>
      </c>
      <c r="T6" s="72">
        <f>IF(Cyclical_overrides!T6 = "",
IF(INDEX(F_Inputs_cyclical!$A$1:$BE$243, MATCH('Cyclical_after overrides'!$A6, F_Inputs_cyclical!$A$1:$A$243, 0), MATCH('Cyclical_after overrides'!T$1, F_Inputs_cyclical!$A$1:$BE$1, 0))="", "", INDEX(F_Inputs_cyclical!$A$1:$BE$243, MATCH('Cyclical_after overrides'!$A6, F_Inputs_cyclical!$A$1:$A$243, 0), MATCH('Cyclical_after overrides'!T$1, F_Inputs_cyclical!$A$1:$BE$1, 0))),
Cyclical_overrides!T6)</f>
        <v>53.2</v>
      </c>
      <c r="U6" s="72">
        <f>IF(Cyclical_overrides!U6 = "",
IF(INDEX(F_Inputs_cyclical!$A$1:$BE$243, MATCH('Cyclical_after overrides'!$A6, F_Inputs_cyclical!$A$1:$A$243, 0), MATCH('Cyclical_after overrides'!U$1, F_Inputs_cyclical!$A$1:$BE$1, 0))="", "", INDEX(F_Inputs_cyclical!$A$1:$BE$243, MATCH('Cyclical_after overrides'!$A6, F_Inputs_cyclical!$A$1:$A$243, 0), MATCH('Cyclical_after overrides'!U$1, F_Inputs_cyclical!$A$1:$BE$1, 0))),
Cyclical_overrides!U6)</f>
        <v>70.588761123971636</v>
      </c>
      <c r="V6" s="72">
        <f>IF(Cyclical_overrides!V6 = "",
IF(INDEX(F_Inputs_cyclical!$A$1:$BE$243, MATCH('Cyclical_after overrides'!$A6, F_Inputs_cyclical!$A$1:$A$243, 0), MATCH('Cyclical_after overrides'!V$1, F_Inputs_cyclical!$A$1:$BE$1, 0))="", "", INDEX(F_Inputs_cyclical!$A$1:$BE$243, MATCH('Cyclical_after overrides'!$A6, F_Inputs_cyclical!$A$1:$A$243, 0), MATCH('Cyclical_after overrides'!V$1, F_Inputs_cyclical!$A$1:$BE$1, 0))),
Cyclical_overrides!V6)</f>
        <v>104.92480363883401</v>
      </c>
      <c r="W6" s="72">
        <f>IF(Cyclical_overrides!W6 = "",
IF(INDEX(F_Inputs_cyclical!$A$1:$BE$243, MATCH('Cyclical_after overrides'!$A6, F_Inputs_cyclical!$A$1:$A$243, 0), MATCH('Cyclical_after overrides'!W$1, F_Inputs_cyclical!$A$1:$BE$1, 0))="", "", INDEX(F_Inputs_cyclical!$A$1:$BE$243, MATCH('Cyclical_after overrides'!$A6, F_Inputs_cyclical!$A$1:$A$243, 0), MATCH('Cyclical_after overrides'!W$1, F_Inputs_cyclical!$A$1:$BE$1, 0))),
Cyclical_overrides!W6)</f>
        <v>127.667743694126</v>
      </c>
      <c r="X6" s="72">
        <f>IF(Cyclical_overrides!X6 = "",
IF(INDEX(F_Inputs_cyclical!$A$1:$BE$243, MATCH('Cyclical_after overrides'!$A6, F_Inputs_cyclical!$A$1:$A$243, 0), MATCH('Cyclical_after overrides'!X$1, F_Inputs_cyclical!$A$1:$BE$1, 0))="", "", INDEX(F_Inputs_cyclical!$A$1:$BE$243, MATCH('Cyclical_after overrides'!$A6, F_Inputs_cyclical!$A$1:$A$243, 0), MATCH('Cyclical_after overrides'!X$1, F_Inputs_cyclical!$A$1:$BE$1, 0))),
Cyclical_overrides!X6)</f>
        <v>271.98980363883402</v>
      </c>
      <c r="Y6" s="72">
        <f>IF(Cyclical_overrides!Y6 = "",
IF(INDEX(F_Inputs_cyclical!$A$1:$BE$243, MATCH('Cyclical_after overrides'!$A6, F_Inputs_cyclical!$A$1:$A$243, 0), MATCH('Cyclical_after overrides'!Y$1, F_Inputs_cyclical!$A$1:$BE$1, 0))="", "", INDEX(F_Inputs_cyclical!$A$1:$BE$243, MATCH('Cyclical_after overrides'!$A6, F_Inputs_cyclical!$A$1:$A$243, 0), MATCH('Cyclical_after overrides'!Y$1, F_Inputs_cyclical!$A$1:$BE$1, 0))),
Cyclical_overrides!Y6)</f>
        <v>529.57374369412605</v>
      </c>
      <c r="Z6" s="72">
        <f>IF(Cyclical_overrides!Z6 = "",
IF(INDEX(F_Inputs_cyclical!$A$1:$BE$243, MATCH('Cyclical_after overrides'!$A6, F_Inputs_cyclical!$A$1:$A$243, 0), MATCH('Cyclical_after overrides'!Z$1, F_Inputs_cyclical!$A$1:$BE$1, 0))="", "", INDEX(F_Inputs_cyclical!$A$1:$BE$243, MATCH('Cyclical_after overrides'!$A6, F_Inputs_cyclical!$A$1:$A$243, 0), MATCH('Cyclical_after overrides'!Z$1, F_Inputs_cyclical!$A$1:$BE$1, 0))),
Cyclical_overrides!Z6)</f>
        <v>315.14819636116601</v>
      </c>
      <c r="AA6" s="72">
        <f>IF(Cyclical_overrides!AA6 = "",
IF(INDEX(F_Inputs_cyclical!$A$1:$BE$243, MATCH('Cyclical_after overrides'!$A6, F_Inputs_cyclical!$A$1:$A$243, 0), MATCH('Cyclical_after overrides'!AA$1, F_Inputs_cyclical!$A$1:$BE$1, 0))="", "", INDEX(F_Inputs_cyclical!$A$1:$BE$243, MATCH('Cyclical_after overrides'!$A6, F_Inputs_cyclical!$A$1:$A$243, 0), MATCH('Cyclical_after overrides'!AA$1, F_Inputs_cyclical!$A$1:$BE$1, 0))),
Cyclical_overrides!AA6)</f>
        <v>1381.3792563058701</v>
      </c>
      <c r="AB6" s="72" t="str">
        <f>IF(Cyclical_overrides!AB6 = "",
IF(INDEX(F_Inputs_cyclical!$A$1:$BE$243, MATCH('Cyclical_after overrides'!$A6, F_Inputs_cyclical!$A$1:$A$243, 0), MATCH('Cyclical_after overrides'!AB$1, F_Inputs_cyclical!$A$1:$BE$1, 0))="", "", INDEX(F_Inputs_cyclical!$A$1:$BE$243, MATCH('Cyclical_after overrides'!$A6, F_Inputs_cyclical!$A$1:$A$243, 0), MATCH('Cyclical_after overrides'!AB$1, F_Inputs_cyclical!$A$1:$BE$1, 0))),
Cyclical_overrides!AB6)</f>
        <v/>
      </c>
      <c r="AC6" s="72" t="str">
        <f>IF(Cyclical_overrides!AC6 = "",
IF(INDEX(F_Inputs_cyclical!$A$1:$BE$243, MATCH('Cyclical_after overrides'!$A6, F_Inputs_cyclical!$A$1:$A$243, 0), MATCH('Cyclical_after overrides'!AC$1, F_Inputs_cyclical!$A$1:$BE$1, 0))="", "", INDEX(F_Inputs_cyclical!$A$1:$BE$243, MATCH('Cyclical_after overrides'!$A6, F_Inputs_cyclical!$A$1:$A$243, 0), MATCH('Cyclical_after overrides'!AC$1, F_Inputs_cyclical!$A$1:$BE$1, 0))),
Cyclical_overrides!AC6)</f>
        <v/>
      </c>
      <c r="AD6" s="72" t="str">
        <f>IF(Cyclical_overrides!AD6 = "",
IF(INDEX(F_Inputs_cyclical!$A$1:$BE$243, MATCH('Cyclical_after overrides'!$A6, F_Inputs_cyclical!$A$1:$A$243, 0), MATCH('Cyclical_after overrides'!AD$1, F_Inputs_cyclical!$A$1:$BE$1, 0))="", "", INDEX(F_Inputs_cyclical!$A$1:$BE$243, MATCH('Cyclical_after overrides'!$A6, F_Inputs_cyclical!$A$1:$A$243, 0), MATCH('Cyclical_after overrides'!AD$1, F_Inputs_cyclical!$A$1:$BE$1, 0))),
Cyclical_overrides!AD6)</f>
        <v/>
      </c>
      <c r="AE6" s="72" t="str">
        <f>IF(Cyclical_overrides!AE6 = "",
IF(INDEX(F_Inputs_cyclical!$A$1:$BE$243, MATCH('Cyclical_after overrides'!$A6, F_Inputs_cyclical!$A$1:$A$243, 0), MATCH('Cyclical_after overrides'!AE$1, F_Inputs_cyclical!$A$1:$BE$1, 0))="", "", INDEX(F_Inputs_cyclical!$A$1:$BE$243, MATCH('Cyclical_after overrides'!$A6, F_Inputs_cyclical!$A$1:$A$243, 0), MATCH('Cyclical_after overrides'!AE$1, F_Inputs_cyclical!$A$1:$BE$1, 0))),
Cyclical_overrides!AE6)</f>
        <v/>
      </c>
      <c r="AF6" s="72" t="str">
        <f>IF(Cyclical_overrides!AF6 = "",
IF(INDEX(F_Inputs_cyclical!$A$1:$BE$243, MATCH('Cyclical_after overrides'!$A6, F_Inputs_cyclical!$A$1:$A$243, 0), MATCH('Cyclical_after overrides'!AF$1, F_Inputs_cyclical!$A$1:$BE$1, 0))="", "", INDEX(F_Inputs_cyclical!$A$1:$BE$243, MATCH('Cyclical_after overrides'!$A6, F_Inputs_cyclical!$A$1:$A$243, 0), MATCH('Cyclical_after overrides'!AF$1, F_Inputs_cyclical!$A$1:$BE$1, 0))),
Cyclical_overrides!AF6)</f>
        <v/>
      </c>
      <c r="AG6" s="72" t="str">
        <f>IF(Cyclical_overrides!AG6 = "",
IF(INDEX(F_Inputs_cyclical!$A$1:$BE$243, MATCH('Cyclical_after overrides'!$A6, F_Inputs_cyclical!$A$1:$A$243, 0), MATCH('Cyclical_after overrides'!AG$1, F_Inputs_cyclical!$A$1:$BE$1, 0))="", "", INDEX(F_Inputs_cyclical!$A$1:$BE$243, MATCH('Cyclical_after overrides'!$A6, F_Inputs_cyclical!$A$1:$A$243, 0), MATCH('Cyclical_after overrides'!AG$1, F_Inputs_cyclical!$A$1:$BE$1, 0))),
Cyclical_overrides!AG6)</f>
        <v/>
      </c>
      <c r="AH6" s="72" t="str">
        <f>IF(Cyclical_overrides!AH6 = "",
IF(INDEX(F_Inputs_cyclical!$A$1:$BE$243, MATCH('Cyclical_after overrides'!$A6, F_Inputs_cyclical!$A$1:$A$243, 0), MATCH('Cyclical_after overrides'!AH$1, F_Inputs_cyclical!$A$1:$BE$1, 0))="", "", INDEX(F_Inputs_cyclical!$A$1:$BE$243, MATCH('Cyclical_after overrides'!$A6, F_Inputs_cyclical!$A$1:$A$243, 0), MATCH('Cyclical_after overrides'!AH$1, F_Inputs_cyclical!$A$1:$BE$1, 0))),
Cyclical_overrides!AH6)</f>
        <v/>
      </c>
      <c r="AI6" s="72" t="str">
        <f>IF(Cyclical_overrides!AI6 = "",
IF(INDEX(F_Inputs_cyclical!$A$1:$BE$243, MATCH('Cyclical_after overrides'!$A6, F_Inputs_cyclical!$A$1:$A$243, 0), MATCH('Cyclical_after overrides'!AI$1, F_Inputs_cyclical!$A$1:$BE$1, 0))="", "", INDEX(F_Inputs_cyclical!$A$1:$BE$243, MATCH('Cyclical_after overrides'!$A6, F_Inputs_cyclical!$A$1:$A$243, 0), MATCH('Cyclical_after overrides'!AI$1, F_Inputs_cyclical!$A$1:$BE$1, 0))),
Cyclical_overrides!AI6)</f>
        <v/>
      </c>
      <c r="AJ6" s="72" t="str">
        <f>IF(Cyclical_overrides!AJ6 = "",
IF(INDEX(F_Inputs_cyclical!$A$1:$BE$243, MATCH('Cyclical_after overrides'!$A6, F_Inputs_cyclical!$A$1:$A$243, 0), MATCH('Cyclical_after overrides'!AJ$1, F_Inputs_cyclical!$A$1:$BE$1, 0))="", "", INDEX(F_Inputs_cyclical!$A$1:$BE$243, MATCH('Cyclical_after overrides'!$A6, F_Inputs_cyclical!$A$1:$A$243, 0), MATCH('Cyclical_after overrides'!AJ$1, F_Inputs_cyclical!$A$1:$BE$1, 0))),
Cyclical_overrides!AJ6)</f>
        <v/>
      </c>
      <c r="AK6" s="72" t="str">
        <f>IF(Cyclical_overrides!AK6 = "",
IF(INDEX(F_Inputs_cyclical!$A$1:$BE$243, MATCH('Cyclical_after overrides'!$A6, F_Inputs_cyclical!$A$1:$A$243, 0), MATCH('Cyclical_after overrides'!AK$1, F_Inputs_cyclical!$A$1:$BE$1, 0))="", "", INDEX(F_Inputs_cyclical!$A$1:$BE$243, MATCH('Cyclical_after overrides'!$A6, F_Inputs_cyclical!$A$1:$A$243, 0), MATCH('Cyclical_after overrides'!AK$1, F_Inputs_cyclical!$A$1:$BE$1, 0))),
Cyclical_overrides!AK6)</f>
        <v/>
      </c>
      <c r="AL6" s="72" t="str">
        <f>IF(Cyclical_overrides!AL6 = "",
IF(INDEX(F_Inputs_cyclical!$A$1:$BE$243, MATCH('Cyclical_after overrides'!$A6, F_Inputs_cyclical!$A$1:$A$243, 0), MATCH('Cyclical_after overrides'!AL$1, F_Inputs_cyclical!$A$1:$BE$1, 0))="", "", INDEX(F_Inputs_cyclical!$A$1:$BE$243, MATCH('Cyclical_after overrides'!$A6, F_Inputs_cyclical!$A$1:$A$243, 0), MATCH('Cyclical_after overrides'!AL$1, F_Inputs_cyclical!$A$1:$BE$1, 0))),
Cyclical_overrides!AL6)</f>
        <v/>
      </c>
      <c r="AM6" s="72">
        <f>IF(Cyclical_overrides!AM6 = "",
IF(INDEX(F_Inputs_cyclical!$A$1:$BE$243, MATCH('Cyclical_after overrides'!$A6, F_Inputs_cyclical!$A$1:$A$243, 0), MATCH('Cyclical_after overrides'!AM$1, F_Inputs_cyclical!$A$1:$BE$1, 0))="", "", INDEX(F_Inputs_cyclical!$A$1:$BE$243, MATCH('Cyclical_after overrides'!$A6, F_Inputs_cyclical!$A$1:$A$243, 0), MATCH('Cyclical_after overrides'!AM$1, F_Inputs_cyclical!$A$1:$BE$1, 0))),
Cyclical_overrides!AM6)</f>
        <v>13.578670983537153</v>
      </c>
      <c r="AN6" s="72">
        <f>IF(Cyclical_overrides!AN6 = "",
IF(INDEX(F_Inputs_cyclical!$A$1:$BE$243, MATCH('Cyclical_after overrides'!$A6, F_Inputs_cyclical!$A$1:$A$243, 0), MATCH('Cyclical_after overrides'!AN$1, F_Inputs_cyclical!$A$1:$BE$1, 0))="", "", INDEX(F_Inputs_cyclical!$A$1:$BE$243, MATCH('Cyclical_after overrides'!$A6, F_Inputs_cyclical!$A$1:$A$243, 0), MATCH('Cyclical_after overrides'!AN$1, F_Inputs_cyclical!$A$1:$BE$1, 0))),
Cyclical_overrides!AN6)</f>
        <v>70.588761123971636</v>
      </c>
      <c r="AO6" s="72" t="str">
        <f>IF(Cyclical_overrides!AO6 = "",
IF(INDEX(F_Inputs_cyclical!$A$1:$BE$243, MATCH('Cyclical_after overrides'!$A6, F_Inputs_cyclical!$A$1:$A$243, 0), MATCH('Cyclical_after overrides'!AO$1, F_Inputs_cyclical!$A$1:$BE$1, 0))="", "", INDEX(F_Inputs_cyclical!$A$1:$BE$243, MATCH('Cyclical_after overrides'!$A6, F_Inputs_cyclical!$A$1:$A$243, 0), MATCH('Cyclical_after overrides'!AO$1, F_Inputs_cyclical!$A$1:$BE$1, 0))),
Cyclical_overrides!AO6)</f>
        <v/>
      </c>
      <c r="AP6" s="72" t="str">
        <f>IF(Cyclical_overrides!AP6 = "",
IF(INDEX(F_Inputs_cyclical!$A$1:$BE$243, MATCH('Cyclical_after overrides'!$A6, F_Inputs_cyclical!$A$1:$A$243, 0), MATCH('Cyclical_after overrides'!AP$1, F_Inputs_cyclical!$A$1:$BE$1, 0))="", "", INDEX(F_Inputs_cyclical!$A$1:$BE$243, MATCH('Cyclical_after overrides'!$A6, F_Inputs_cyclical!$A$1:$A$243, 0), MATCH('Cyclical_after overrides'!AP$1, F_Inputs_cyclical!$A$1:$BE$1, 0))),
Cyclical_overrides!AP6)</f>
        <v/>
      </c>
      <c r="AQ6" s="72" t="str">
        <f>IF(Cyclical_overrides!AQ6 = "",
IF(INDEX(F_Inputs_cyclical!$A$1:$BE$243, MATCH('Cyclical_after overrides'!$A6, F_Inputs_cyclical!$A$1:$A$243, 0), MATCH('Cyclical_after overrides'!AQ$1, F_Inputs_cyclical!$A$1:$BE$1, 0))="", "", INDEX(F_Inputs_cyclical!$A$1:$BE$243, MATCH('Cyclical_after overrides'!$A6, F_Inputs_cyclical!$A$1:$A$243, 0), MATCH('Cyclical_after overrides'!AQ$1, F_Inputs_cyclical!$A$1:$BE$1, 0))),
Cyclical_overrides!AQ6)</f>
        <v/>
      </c>
      <c r="AR6" s="72" t="str">
        <f>IF(Cyclical_overrides!AR6 = "",
IF(INDEX(F_Inputs_cyclical!$A$1:$BE$243, MATCH('Cyclical_after overrides'!$A6, F_Inputs_cyclical!$A$1:$A$243, 0), MATCH('Cyclical_after overrides'!AR$1, F_Inputs_cyclical!$A$1:$BE$1, 0))="", "", INDEX(F_Inputs_cyclical!$A$1:$BE$243, MATCH('Cyclical_after overrides'!$A6, F_Inputs_cyclical!$A$1:$A$243, 0), MATCH('Cyclical_after overrides'!AR$1, F_Inputs_cyclical!$A$1:$BE$1, 0))),
Cyclical_overrides!AR6)</f>
        <v/>
      </c>
      <c r="AS6" s="72">
        <f>IF(Cyclical_overrides!AS6 = "",
IF(INDEX(F_Inputs_cyclical!$A$1:$BE$243, MATCH('Cyclical_after overrides'!$A6, F_Inputs_cyclical!$A$1:$A$243, 0), MATCH('Cyclical_after overrides'!AS$1, F_Inputs_cyclical!$A$1:$BE$1, 0))="", "", INDEX(F_Inputs_cyclical!$A$1:$BE$243, MATCH('Cyclical_after overrides'!$A6, F_Inputs_cyclical!$A$1:$A$243, 0), MATCH('Cyclical_after overrides'!AS$1, F_Inputs_cyclical!$A$1:$BE$1, 0))),
Cyclical_overrides!AS6)</f>
        <v>-3.5000000000000003E-2</v>
      </c>
      <c r="AT6" s="72">
        <f>IF(Cyclical_overrides!AT6 = "",
IF(INDEX(F_Inputs_cyclical!$A$1:$BE$243, MATCH('Cyclical_after overrides'!$A6, F_Inputs_cyclical!$A$1:$A$243, 0), MATCH('Cyclical_after overrides'!AT$1, F_Inputs_cyclical!$A$1:$BE$1, 0))="", "", INDEX(F_Inputs_cyclical!$A$1:$BE$243, MATCH('Cyclical_after overrides'!$A6, F_Inputs_cyclical!$A$1:$A$243, 0), MATCH('Cyclical_after overrides'!AT$1, F_Inputs_cyclical!$A$1:$BE$1, 0))),
Cyclical_overrides!AT6)</f>
        <v>2.6219999999999999</v>
      </c>
      <c r="AU6" s="72">
        <f>IF(Cyclical_overrides!AU6 = "",
IF(INDEX(F_Inputs_cyclical!$A$1:$BE$243, MATCH('Cyclical_after overrides'!$A6, F_Inputs_cyclical!$A$1:$A$243, 0), MATCH('Cyclical_after overrides'!AU$1, F_Inputs_cyclical!$A$1:$BE$1, 0))="", "", INDEX(F_Inputs_cyclical!$A$1:$BE$243, MATCH('Cyclical_after overrides'!$A6, F_Inputs_cyclical!$A$1:$A$243, 0), MATCH('Cyclical_after overrides'!AU$1, F_Inputs_cyclical!$A$1:$BE$1, 0))),
Cyclical_overrides!AU6)</f>
        <v>0.17199999999999999</v>
      </c>
      <c r="AV6" s="72" t="str">
        <f>IF(Cyclical_overrides!AV6 = "",
IF(INDEX(F_Inputs_cyclical!$A$1:$BE$243, MATCH('Cyclical_after overrides'!$A6, F_Inputs_cyclical!$A$1:$A$243, 0), MATCH('Cyclical_after overrides'!AV$1, F_Inputs_cyclical!$A$1:$BE$1, 0))="", "", INDEX(F_Inputs_cyclical!$A$1:$BE$243, MATCH('Cyclical_after overrides'!$A6, F_Inputs_cyclical!$A$1:$A$243, 0), MATCH('Cyclical_after overrides'!AV$1, F_Inputs_cyclical!$A$1:$BE$1, 0))),
Cyclical_overrides!AV6)</f>
        <v/>
      </c>
      <c r="AW6" s="72">
        <f>IF(Cyclical_overrides!AW6 = "",
IF(INDEX(F_Inputs_cyclical!$A$1:$BE$243, MATCH('Cyclical_after overrides'!$A6, F_Inputs_cyclical!$A$1:$A$243, 0), MATCH('Cyclical_after overrides'!AW$1, F_Inputs_cyclical!$A$1:$BE$1, 0))="", "", INDEX(F_Inputs_cyclical!$A$1:$BE$243, MATCH('Cyclical_after overrides'!$A6, F_Inputs_cyclical!$A$1:$A$243, 0), MATCH('Cyclical_after overrides'!AW$1, F_Inputs_cyclical!$A$1:$BE$1, 0))),
Cyclical_overrides!AW6)</f>
        <v>1.2283693843594008</v>
      </c>
      <c r="AX6" s="72">
        <f>IF(Cyclical_overrides!AX6 = "",
IF(INDEX(F_Inputs_cyclical!$A$1:$BE$243, MATCH('Cyclical_after overrides'!$A6, F_Inputs_cyclical!$A$1:$A$243, 0), MATCH('Cyclical_after overrides'!AX$1, F_Inputs_cyclical!$A$1:$BE$1, 0))="", "", INDEX(F_Inputs_cyclical!$A$1:$BE$243, MATCH('Cyclical_after overrides'!$A6, F_Inputs_cyclical!$A$1:$A$243, 0), MATCH('Cyclical_after overrides'!AX$1, F_Inputs_cyclical!$A$1:$BE$1, 0))),
Cyclical_overrides!AX6)</f>
        <v>24.433306474292376</v>
      </c>
      <c r="AY6" s="72">
        <f>IF(Cyclical_overrides!AY6 = "",
IF(INDEX(F_Inputs_cyclical!$A$1:$BE$243, MATCH('Cyclical_after overrides'!$A6, F_Inputs_cyclical!$A$1:$A$243, 0), MATCH('Cyclical_after overrides'!AY$1, F_Inputs_cyclical!$A$1:$BE$1, 0))="", "", INDEX(F_Inputs_cyclical!$A$1:$BE$243, MATCH('Cyclical_after overrides'!$A6, F_Inputs_cyclical!$A$1:$A$243, 0), MATCH('Cyclical_after overrides'!AY$1, F_Inputs_cyclical!$A$1:$BE$1, 0))),
Cyclical_overrides!AY6)</f>
        <v>139.5071290797064</v>
      </c>
      <c r="AZ6" s="72">
        <f>IF(Cyclical_overrides!AZ6 = "",
IF(INDEX(F_Inputs_cyclical!$A$1:$BE$243, MATCH('Cyclical_after overrides'!$A6, F_Inputs_cyclical!$A$1:$A$243, 0), MATCH('Cyclical_after overrides'!AZ$1, F_Inputs_cyclical!$A$1:$BE$1, 0))="", "", INDEX(F_Inputs_cyclical!$A$1:$BE$243, MATCH('Cyclical_after overrides'!$A6, F_Inputs_cyclical!$A$1:$A$243, 0), MATCH('Cyclical_after overrides'!AZ$1, F_Inputs_cyclical!$A$1:$BE$1, 0))),
Cyclical_overrides!AZ6)</f>
        <v>2.0485227277610276</v>
      </c>
      <c r="BA6" s="72">
        <f>IF(Cyclical_overrides!BA6 = "",
IF(INDEX(F_Inputs_cyclical!$A$1:$BE$243, MATCH('Cyclical_after overrides'!$A6, F_Inputs_cyclical!$A$1:$A$243, 0), MATCH('Cyclical_after overrides'!BA$1, F_Inputs_cyclical!$A$1:$BE$1, 0))="", "", INDEX(F_Inputs_cyclical!$A$1:$BE$243, MATCH('Cyclical_after overrides'!$A6, F_Inputs_cyclical!$A$1:$A$243, 0), MATCH('Cyclical_after overrides'!BA$1, F_Inputs_cyclical!$A$1:$BE$1, 0))),
Cyclical_overrides!BA6)</f>
        <v>12.717524045562964</v>
      </c>
      <c r="BB6" s="72">
        <f>IF(Cyclical_overrides!BB6 = "",
IF(INDEX(F_Inputs_cyclical!$A$1:$BE$243, MATCH('Cyclical_after overrides'!$A6, F_Inputs_cyclical!$A$1:$A$243, 0), MATCH('Cyclical_after overrides'!BB$1, F_Inputs_cyclical!$A$1:$BE$1, 0))="", "", INDEX(F_Inputs_cyclical!$A$1:$BE$243, MATCH('Cyclical_after overrides'!$A6, F_Inputs_cyclical!$A$1:$A$243, 0), MATCH('Cyclical_after overrides'!BB$1, F_Inputs_cyclical!$A$1:$BE$1, 0))),
Cyclical_overrides!BB6)</f>
        <v>12.717524045562964</v>
      </c>
      <c r="BC6" s="72">
        <f>IF(Cyclical_overrides!BC6 = "",
IF(INDEX(F_Inputs_cyclical!$A$1:$BE$243, MATCH('Cyclical_after overrides'!$A6, F_Inputs_cyclical!$A$1:$A$243, 0), MATCH('Cyclical_after overrides'!BC$1, F_Inputs_cyclical!$A$1:$BE$1, 0))="", "", INDEX(F_Inputs_cyclical!$A$1:$BE$243, MATCH('Cyclical_after overrides'!$A6, F_Inputs_cyclical!$A$1:$A$243, 0), MATCH('Cyclical_after overrides'!BC$1, F_Inputs_cyclical!$A$1:$BE$1, 0))),
Cyclical_overrides!BC6)</f>
        <v>11.909605798935374</v>
      </c>
      <c r="BD6" s="72">
        <f>IF(Cyclical_overrides!BD6 = "",
IF(INDEX(F_Inputs_cyclical!$A$1:$BE$243, MATCH('Cyclical_after overrides'!$A6, F_Inputs_cyclical!$A$1:$A$243, 0), MATCH('Cyclical_after overrides'!BD$1, F_Inputs_cyclical!$A$1:$BE$1, 0))="", "", INDEX(F_Inputs_cyclical!$A$1:$BE$243, MATCH('Cyclical_after overrides'!$A6, F_Inputs_cyclical!$A$1:$A$243, 0), MATCH('Cyclical_after overrides'!BD$1, F_Inputs_cyclical!$A$1:$BE$1, 0))),
Cyclical_overrides!BD6)</f>
        <v>908.81279359483801</v>
      </c>
      <c r="BE6" s="194"/>
    </row>
    <row r="7" spans="1:57" x14ac:dyDescent="0.4">
      <c r="A7" s="63" t="str">
        <f t="shared" si="0"/>
        <v>ANH17</v>
      </c>
      <c r="B7" s="63" t="s">
        <v>242</v>
      </c>
      <c r="C7" s="63" t="s">
        <v>249</v>
      </c>
      <c r="D7" s="72">
        <f>IF(Cyclical_overrides!D7 = "",
IF(INDEX(F_Inputs_cyclical!$A$1:$BE$243, MATCH('Cyclical_after overrides'!$A7, F_Inputs_cyclical!$A$1:$A$243, 0), MATCH('Cyclical_after overrides'!D$1, F_Inputs_cyclical!$A$1:$BE$1, 0))="", "", INDEX(F_Inputs_cyclical!$A$1:$BE$243, MATCH('Cyclical_after overrides'!$A7, F_Inputs_cyclical!$A$1:$A$243, 0), MATCH('Cyclical_after overrides'!D$1, F_Inputs_cyclical!$A$1:$BE$1, 0))),
Cyclical_overrides!D7)</f>
        <v>16.624997263245405</v>
      </c>
      <c r="E7" s="72">
        <f>IF(Cyclical_overrides!E7 = "",
IF(INDEX(F_Inputs_cyclical!$A$1:$BE$243, MATCH('Cyclical_after overrides'!$A7, F_Inputs_cyclical!$A$1:$A$243, 0), MATCH('Cyclical_after overrides'!E$1, F_Inputs_cyclical!$A$1:$BE$1, 0))="", "", INDEX(F_Inputs_cyclical!$A$1:$BE$243, MATCH('Cyclical_after overrides'!$A7, F_Inputs_cyclical!$A$1:$A$243, 0), MATCH('Cyclical_after overrides'!E$1, F_Inputs_cyclical!$A$1:$BE$1, 0))),
Cyclical_overrides!E7)</f>
        <v>8.4430720342069474</v>
      </c>
      <c r="F7" s="72">
        <f>IF(Cyclical_overrides!F7 = "",
IF(INDEX(F_Inputs_cyclical!$A$1:$BE$243, MATCH('Cyclical_after overrides'!$A7, F_Inputs_cyclical!$A$1:$A$243, 0), MATCH('Cyclical_after overrides'!F$1, F_Inputs_cyclical!$A$1:$BE$1, 0))="", "", INDEX(F_Inputs_cyclical!$A$1:$BE$243, MATCH('Cyclical_after overrides'!$A7, F_Inputs_cyclical!$A$1:$A$243, 0), MATCH('Cyclical_after overrides'!F$1, F_Inputs_cyclical!$A$1:$BE$1, 0))),
Cyclical_overrides!F7)</f>
        <v>27.36538000000003</v>
      </c>
      <c r="G7" s="72">
        <f>IF(Cyclical_overrides!G7 = "",
IF(INDEX(F_Inputs_cyclical!$A$1:$BE$243, MATCH('Cyclical_after overrides'!$A7, F_Inputs_cyclical!$A$1:$A$243, 0), MATCH('Cyclical_after overrides'!G$1, F_Inputs_cyclical!$A$1:$BE$1, 0))="", "", INDEX(F_Inputs_cyclical!$A$1:$BE$243, MATCH('Cyclical_after overrides'!$A7, F_Inputs_cyclical!$A$1:$A$243, 0), MATCH('Cyclical_after overrides'!G$1, F_Inputs_cyclical!$A$1:$BE$1, 0))),
Cyclical_overrides!G7)</f>
        <v>2.938693052758147</v>
      </c>
      <c r="H7" s="72" t="str">
        <f>IF(Cyclical_overrides!H7 = "",
IF(INDEX(F_Inputs_cyclical!$A$1:$BE$243, MATCH('Cyclical_after overrides'!$A7, F_Inputs_cyclical!$A$1:$A$243, 0), MATCH('Cyclical_after overrides'!H$1, F_Inputs_cyclical!$A$1:$BE$1, 0))="", "", INDEX(F_Inputs_cyclical!$A$1:$BE$243, MATCH('Cyclical_after overrides'!$A7, F_Inputs_cyclical!$A$1:$A$243, 0), MATCH('Cyclical_after overrides'!H$1, F_Inputs_cyclical!$A$1:$BE$1, 0))),
Cyclical_overrides!H7)</f>
        <v/>
      </c>
      <c r="I7" s="72">
        <f>IF(Cyclical_overrides!I7 = "",
IF(INDEX(F_Inputs_cyclical!$A$1:$BE$243, MATCH('Cyclical_after overrides'!$A7, F_Inputs_cyclical!$A$1:$A$243, 0), MATCH('Cyclical_after overrides'!I$1, F_Inputs_cyclical!$A$1:$BE$1, 0))="", "", INDEX(F_Inputs_cyclical!$A$1:$BE$243, MATCH('Cyclical_after overrides'!$A7, F_Inputs_cyclical!$A$1:$A$243, 0), MATCH('Cyclical_after overrides'!I$1, F_Inputs_cyclical!$A$1:$BE$1, 0))),
Cyclical_overrides!I7)</f>
        <v>0</v>
      </c>
      <c r="J7" s="72">
        <f>IF(Cyclical_overrides!J7 = "",
IF(INDEX(F_Inputs_cyclical!$A$1:$BE$243, MATCH('Cyclical_after overrides'!$A7, F_Inputs_cyclical!$A$1:$A$243, 0), MATCH('Cyclical_after overrides'!J$1, F_Inputs_cyclical!$A$1:$BE$1, 0))="", "", INDEX(F_Inputs_cyclical!$A$1:$BE$243, MATCH('Cyclical_after overrides'!$A7, F_Inputs_cyclical!$A$1:$A$243, 0), MATCH('Cyclical_after overrides'!J$1, F_Inputs_cyclical!$A$1:$BE$1, 0))),
Cyclical_overrides!J7)</f>
        <v>70.384993027619856</v>
      </c>
      <c r="K7" s="72">
        <f>IF(Cyclical_overrides!K7 = "",
IF(INDEX(F_Inputs_cyclical!$A$1:$BE$243, MATCH('Cyclical_after overrides'!$A7, F_Inputs_cyclical!$A$1:$A$243, 0), MATCH('Cyclical_after overrides'!K$1, F_Inputs_cyclical!$A$1:$BE$1, 0))="", "", INDEX(F_Inputs_cyclical!$A$1:$BE$243, MATCH('Cyclical_after overrides'!$A7, F_Inputs_cyclical!$A$1:$A$243, 0), MATCH('Cyclical_after overrides'!K$1, F_Inputs_cyclical!$A$1:$BE$1, 0))),
Cyclical_overrides!K7)</f>
        <v>37.081000000000003</v>
      </c>
      <c r="L7" s="72" t="str">
        <f>IF(Cyclical_overrides!L7 = "",
IF(INDEX(F_Inputs_cyclical!$A$1:$BE$243, MATCH('Cyclical_after overrides'!$A7, F_Inputs_cyclical!$A$1:$A$243, 0), MATCH('Cyclical_after overrides'!L$1, F_Inputs_cyclical!$A$1:$BE$1, 0))="", "", INDEX(F_Inputs_cyclical!$A$1:$BE$243, MATCH('Cyclical_after overrides'!$A7, F_Inputs_cyclical!$A$1:$A$243, 0), MATCH('Cyclical_after overrides'!L$1, F_Inputs_cyclical!$A$1:$BE$1, 0))),
Cyclical_overrides!L7)</f>
        <v/>
      </c>
      <c r="M7" s="72" t="str">
        <f>IF(Cyclical_overrides!M7 = "",
IF(INDEX(F_Inputs_cyclical!$A$1:$BE$243, MATCH('Cyclical_after overrides'!$A7, F_Inputs_cyclical!$A$1:$A$243, 0), MATCH('Cyclical_after overrides'!M$1, F_Inputs_cyclical!$A$1:$BE$1, 0))="", "", INDEX(F_Inputs_cyclical!$A$1:$BE$243, MATCH('Cyclical_after overrides'!$A7, F_Inputs_cyclical!$A$1:$A$243, 0), MATCH('Cyclical_after overrides'!M$1, F_Inputs_cyclical!$A$1:$BE$1, 0))),
Cyclical_overrides!M7)</f>
        <v/>
      </c>
      <c r="N7" s="72" t="str">
        <f>IF(Cyclical_overrides!N7 = "",
IF(INDEX(F_Inputs_cyclical!$A$1:$BE$243, MATCH('Cyclical_after overrides'!$A7, F_Inputs_cyclical!$A$1:$A$243, 0), MATCH('Cyclical_after overrides'!N$1, F_Inputs_cyclical!$A$1:$BE$1, 0))="", "", INDEX(F_Inputs_cyclical!$A$1:$BE$243, MATCH('Cyclical_after overrides'!$A7, F_Inputs_cyclical!$A$1:$A$243, 0), MATCH('Cyclical_after overrides'!N$1, F_Inputs_cyclical!$A$1:$BE$1, 0))),
Cyclical_overrides!N7)</f>
        <v/>
      </c>
      <c r="O7" s="72" t="str">
        <f>IF(Cyclical_overrides!O7 = "",
IF(INDEX(F_Inputs_cyclical!$A$1:$BE$243, MATCH('Cyclical_after overrides'!$A7, F_Inputs_cyclical!$A$1:$A$243, 0), MATCH('Cyclical_after overrides'!O$1, F_Inputs_cyclical!$A$1:$BE$1, 0))="", "", INDEX(F_Inputs_cyclical!$A$1:$BE$243, MATCH('Cyclical_after overrides'!$A7, F_Inputs_cyclical!$A$1:$A$243, 0), MATCH('Cyclical_after overrides'!O$1, F_Inputs_cyclical!$A$1:$BE$1, 0))),
Cyclical_overrides!O7)</f>
        <v/>
      </c>
      <c r="P7" s="72" t="str">
        <f>IF(Cyclical_overrides!P7 = "",
IF(INDEX(F_Inputs_cyclical!$A$1:$BE$243, MATCH('Cyclical_after overrides'!$A7, F_Inputs_cyclical!$A$1:$A$243, 0), MATCH('Cyclical_after overrides'!P$1, F_Inputs_cyclical!$A$1:$BE$1, 0))="", "", INDEX(F_Inputs_cyclical!$A$1:$BE$243, MATCH('Cyclical_after overrides'!$A7, F_Inputs_cyclical!$A$1:$A$243, 0), MATCH('Cyclical_after overrides'!P$1, F_Inputs_cyclical!$A$1:$BE$1, 0))),
Cyclical_overrides!P7)</f>
        <v/>
      </c>
      <c r="Q7" s="72" t="str">
        <f>IF(Cyclical_overrides!Q7 = "",
IF(INDEX(F_Inputs_cyclical!$A$1:$BE$243, MATCH('Cyclical_after overrides'!$A7, F_Inputs_cyclical!$A$1:$A$243, 0), MATCH('Cyclical_after overrides'!Q$1, F_Inputs_cyclical!$A$1:$BE$1, 0))="", "", INDEX(F_Inputs_cyclical!$A$1:$BE$243, MATCH('Cyclical_after overrides'!$A7, F_Inputs_cyclical!$A$1:$A$243, 0), MATCH('Cyclical_after overrides'!Q$1, F_Inputs_cyclical!$A$1:$BE$1, 0))),
Cyclical_overrides!Q7)</f>
        <v/>
      </c>
      <c r="R7" s="72" t="str">
        <f>IF(Cyclical_overrides!R7 = "",
IF(INDEX(F_Inputs_cyclical!$A$1:$BE$243, MATCH('Cyclical_after overrides'!$A7, F_Inputs_cyclical!$A$1:$A$243, 0), MATCH('Cyclical_after overrides'!R$1, F_Inputs_cyclical!$A$1:$BE$1, 0))="", "", INDEX(F_Inputs_cyclical!$A$1:$BE$243, MATCH('Cyclical_after overrides'!$A7, F_Inputs_cyclical!$A$1:$A$243, 0), MATCH('Cyclical_after overrides'!R$1, F_Inputs_cyclical!$A$1:$BE$1, 0))),
Cyclical_overrides!R7)</f>
        <v/>
      </c>
      <c r="S7" s="72">
        <f>IF(Cyclical_overrides!S7 = "",
IF(INDEX(F_Inputs_cyclical!$A$1:$BE$243, MATCH('Cyclical_after overrides'!$A7, F_Inputs_cyclical!$A$1:$A$243, 0), MATCH('Cyclical_after overrides'!S$1, F_Inputs_cyclical!$A$1:$BE$1, 0))="", "", INDEX(F_Inputs_cyclical!$A$1:$BE$243, MATCH('Cyclical_after overrides'!$A7, F_Inputs_cyclical!$A$1:$A$243, 0), MATCH('Cyclical_after overrides'!S$1, F_Inputs_cyclical!$A$1:$BE$1, 0))),
Cyclical_overrides!S7)</f>
        <v>18.338000000000001</v>
      </c>
      <c r="T7" s="72">
        <f>IF(Cyclical_overrides!T7 = "",
IF(INDEX(F_Inputs_cyclical!$A$1:$BE$243, MATCH('Cyclical_after overrides'!$A7, F_Inputs_cyclical!$A$1:$A$243, 0), MATCH('Cyclical_after overrides'!T$1, F_Inputs_cyclical!$A$1:$BE$1, 0))="", "", INDEX(F_Inputs_cyclical!$A$1:$BE$243, MATCH('Cyclical_after overrides'!$A7, F_Inputs_cyclical!$A$1:$A$243, 0), MATCH('Cyclical_after overrides'!T$1, F_Inputs_cyclical!$A$1:$BE$1, 0))),
Cyclical_overrides!T7)</f>
        <v>58.848999999999997</v>
      </c>
      <c r="U7" s="72">
        <f>IF(Cyclical_overrides!U7 = "",
IF(INDEX(F_Inputs_cyclical!$A$1:$BE$243, MATCH('Cyclical_after overrides'!$A7, F_Inputs_cyclical!$A$1:$A$243, 0), MATCH('Cyclical_after overrides'!U$1, F_Inputs_cyclical!$A$1:$BE$1, 0))="", "", INDEX(F_Inputs_cyclical!$A$1:$BE$243, MATCH('Cyclical_after overrides'!$A7, F_Inputs_cyclical!$A$1:$A$243, 0), MATCH('Cyclical_after overrides'!U$1, F_Inputs_cyclical!$A$1:$BE$1, 0))),
Cyclical_overrides!U7)</f>
        <v>69.055993027619863</v>
      </c>
      <c r="V7" s="72">
        <f>IF(Cyclical_overrides!V7 = "",
IF(INDEX(F_Inputs_cyclical!$A$1:$BE$243, MATCH('Cyclical_after overrides'!$A7, F_Inputs_cyclical!$A$1:$A$243, 0), MATCH('Cyclical_after overrides'!V$1, F_Inputs_cyclical!$A$1:$BE$1, 0))="", "", INDEX(F_Inputs_cyclical!$A$1:$BE$243, MATCH('Cyclical_after overrides'!$A7, F_Inputs_cyclical!$A$1:$A$243, 0), MATCH('Cyclical_after overrides'!V$1, F_Inputs_cyclical!$A$1:$BE$1, 0))),
Cyclical_overrides!V7)</f>
        <v>101.200872855019</v>
      </c>
      <c r="W7" s="72">
        <f>IF(Cyclical_overrides!W7 = "",
IF(INDEX(F_Inputs_cyclical!$A$1:$BE$243, MATCH('Cyclical_after overrides'!$A7, F_Inputs_cyclical!$A$1:$A$243, 0), MATCH('Cyclical_after overrides'!W$1, F_Inputs_cyclical!$A$1:$BE$1, 0))="", "", INDEX(F_Inputs_cyclical!$A$1:$BE$243, MATCH('Cyclical_after overrides'!$A7, F_Inputs_cyclical!$A$1:$A$243, 0), MATCH('Cyclical_after overrides'!W$1, F_Inputs_cyclical!$A$1:$BE$1, 0))),
Cyclical_overrides!W7)</f>
        <v>131.46491311764299</v>
      </c>
      <c r="X7" s="72">
        <f>IF(Cyclical_overrides!X7 = "",
IF(INDEX(F_Inputs_cyclical!$A$1:$BE$243, MATCH('Cyclical_after overrides'!$A7, F_Inputs_cyclical!$A$1:$A$243, 0), MATCH('Cyclical_after overrides'!X$1, F_Inputs_cyclical!$A$1:$BE$1, 0))="", "", INDEX(F_Inputs_cyclical!$A$1:$BE$243, MATCH('Cyclical_after overrides'!$A7, F_Inputs_cyclical!$A$1:$A$243, 0), MATCH('Cyclical_after overrides'!X$1, F_Inputs_cyclical!$A$1:$BE$1, 0))),
Cyclical_overrides!X7)</f>
        <v>262.92287285501902</v>
      </c>
      <c r="Y7" s="72">
        <f>IF(Cyclical_overrides!Y7 = "",
IF(INDEX(F_Inputs_cyclical!$A$1:$BE$243, MATCH('Cyclical_after overrides'!$A7, F_Inputs_cyclical!$A$1:$A$243, 0), MATCH('Cyclical_after overrides'!Y$1, F_Inputs_cyclical!$A$1:$BE$1, 0))="", "", INDEX(F_Inputs_cyclical!$A$1:$BE$243, MATCH('Cyclical_after overrides'!$A7, F_Inputs_cyclical!$A$1:$A$243, 0), MATCH('Cyclical_after overrides'!Y$1, F_Inputs_cyclical!$A$1:$BE$1, 0))),
Cyclical_overrides!Y7)</f>
        <v>545.32191311764302</v>
      </c>
      <c r="Z7" s="72">
        <f>IF(Cyclical_overrides!Z7 = "",
IF(INDEX(F_Inputs_cyclical!$A$1:$BE$243, MATCH('Cyclical_after overrides'!$A7, F_Inputs_cyclical!$A$1:$A$243, 0), MATCH('Cyclical_after overrides'!Z$1, F_Inputs_cyclical!$A$1:$BE$1, 0))="", "", INDEX(F_Inputs_cyclical!$A$1:$BE$243, MATCH('Cyclical_after overrides'!$A7, F_Inputs_cyclical!$A$1:$A$243, 0), MATCH('Cyclical_after overrides'!Z$1, F_Inputs_cyclical!$A$1:$BE$1, 0))),
Cyclical_overrides!Z7)</f>
        <v>294.636127144981</v>
      </c>
      <c r="AA7" s="72">
        <f>IF(Cyclical_overrides!AA7 = "",
IF(INDEX(F_Inputs_cyclical!$A$1:$BE$243, MATCH('Cyclical_after overrides'!$A7, F_Inputs_cyclical!$A$1:$A$243, 0), MATCH('Cyclical_after overrides'!AA$1, F_Inputs_cyclical!$A$1:$BE$1, 0))="", "", INDEX(F_Inputs_cyclical!$A$1:$BE$243, MATCH('Cyclical_after overrides'!$A7, F_Inputs_cyclical!$A$1:$A$243, 0), MATCH('Cyclical_after overrides'!AA$1, F_Inputs_cyclical!$A$1:$BE$1, 0))),
Cyclical_overrides!AA7)</f>
        <v>1422.7450868823601</v>
      </c>
      <c r="AB7" s="72" t="str">
        <f>IF(Cyclical_overrides!AB7 = "",
IF(INDEX(F_Inputs_cyclical!$A$1:$BE$243, MATCH('Cyclical_after overrides'!$A7, F_Inputs_cyclical!$A$1:$A$243, 0), MATCH('Cyclical_after overrides'!AB$1, F_Inputs_cyclical!$A$1:$BE$1, 0))="", "", INDEX(F_Inputs_cyclical!$A$1:$BE$243, MATCH('Cyclical_after overrides'!$A7, F_Inputs_cyclical!$A$1:$A$243, 0), MATCH('Cyclical_after overrides'!AB$1, F_Inputs_cyclical!$A$1:$BE$1, 0))),
Cyclical_overrides!AB7)</f>
        <v/>
      </c>
      <c r="AC7" s="72" t="str">
        <f>IF(Cyclical_overrides!AC7 = "",
IF(INDEX(F_Inputs_cyclical!$A$1:$BE$243, MATCH('Cyclical_after overrides'!$A7, F_Inputs_cyclical!$A$1:$A$243, 0), MATCH('Cyclical_after overrides'!AC$1, F_Inputs_cyclical!$A$1:$BE$1, 0))="", "", INDEX(F_Inputs_cyclical!$A$1:$BE$243, MATCH('Cyclical_after overrides'!$A7, F_Inputs_cyclical!$A$1:$A$243, 0), MATCH('Cyclical_after overrides'!AC$1, F_Inputs_cyclical!$A$1:$BE$1, 0))),
Cyclical_overrides!AC7)</f>
        <v/>
      </c>
      <c r="AD7" s="72" t="str">
        <f>IF(Cyclical_overrides!AD7 = "",
IF(INDEX(F_Inputs_cyclical!$A$1:$BE$243, MATCH('Cyclical_after overrides'!$A7, F_Inputs_cyclical!$A$1:$A$243, 0), MATCH('Cyclical_after overrides'!AD$1, F_Inputs_cyclical!$A$1:$BE$1, 0))="", "", INDEX(F_Inputs_cyclical!$A$1:$BE$243, MATCH('Cyclical_after overrides'!$A7, F_Inputs_cyclical!$A$1:$A$243, 0), MATCH('Cyclical_after overrides'!AD$1, F_Inputs_cyclical!$A$1:$BE$1, 0))),
Cyclical_overrides!AD7)</f>
        <v/>
      </c>
      <c r="AE7" s="72" t="str">
        <f>IF(Cyclical_overrides!AE7 = "",
IF(INDEX(F_Inputs_cyclical!$A$1:$BE$243, MATCH('Cyclical_after overrides'!$A7, F_Inputs_cyclical!$A$1:$A$243, 0), MATCH('Cyclical_after overrides'!AE$1, F_Inputs_cyclical!$A$1:$BE$1, 0))="", "", INDEX(F_Inputs_cyclical!$A$1:$BE$243, MATCH('Cyclical_after overrides'!$A7, F_Inputs_cyclical!$A$1:$A$243, 0), MATCH('Cyclical_after overrides'!AE$1, F_Inputs_cyclical!$A$1:$BE$1, 0))),
Cyclical_overrides!AE7)</f>
        <v/>
      </c>
      <c r="AF7" s="72" t="str">
        <f>IF(Cyclical_overrides!AF7 = "",
IF(INDEX(F_Inputs_cyclical!$A$1:$BE$243, MATCH('Cyclical_after overrides'!$A7, F_Inputs_cyclical!$A$1:$A$243, 0), MATCH('Cyclical_after overrides'!AF$1, F_Inputs_cyclical!$A$1:$BE$1, 0))="", "", INDEX(F_Inputs_cyclical!$A$1:$BE$243, MATCH('Cyclical_after overrides'!$A7, F_Inputs_cyclical!$A$1:$A$243, 0), MATCH('Cyclical_after overrides'!AF$1, F_Inputs_cyclical!$A$1:$BE$1, 0))),
Cyclical_overrides!AF7)</f>
        <v/>
      </c>
      <c r="AG7" s="72" t="str">
        <f>IF(Cyclical_overrides!AG7 = "",
IF(INDEX(F_Inputs_cyclical!$A$1:$BE$243, MATCH('Cyclical_after overrides'!$A7, F_Inputs_cyclical!$A$1:$A$243, 0), MATCH('Cyclical_after overrides'!AG$1, F_Inputs_cyclical!$A$1:$BE$1, 0))="", "", INDEX(F_Inputs_cyclical!$A$1:$BE$243, MATCH('Cyclical_after overrides'!$A7, F_Inputs_cyclical!$A$1:$A$243, 0), MATCH('Cyclical_after overrides'!AG$1, F_Inputs_cyclical!$A$1:$BE$1, 0))),
Cyclical_overrides!AG7)</f>
        <v/>
      </c>
      <c r="AH7" s="72" t="str">
        <f>IF(Cyclical_overrides!AH7 = "",
IF(INDEX(F_Inputs_cyclical!$A$1:$BE$243, MATCH('Cyclical_after overrides'!$A7, F_Inputs_cyclical!$A$1:$A$243, 0), MATCH('Cyclical_after overrides'!AH$1, F_Inputs_cyclical!$A$1:$BE$1, 0))="", "", INDEX(F_Inputs_cyclical!$A$1:$BE$243, MATCH('Cyclical_after overrides'!$A7, F_Inputs_cyclical!$A$1:$A$243, 0), MATCH('Cyclical_after overrides'!AH$1, F_Inputs_cyclical!$A$1:$BE$1, 0))),
Cyclical_overrides!AH7)</f>
        <v/>
      </c>
      <c r="AI7" s="72" t="str">
        <f>IF(Cyclical_overrides!AI7 = "",
IF(INDEX(F_Inputs_cyclical!$A$1:$BE$243, MATCH('Cyclical_after overrides'!$A7, F_Inputs_cyclical!$A$1:$A$243, 0), MATCH('Cyclical_after overrides'!AI$1, F_Inputs_cyclical!$A$1:$BE$1, 0))="", "", INDEX(F_Inputs_cyclical!$A$1:$BE$243, MATCH('Cyclical_after overrides'!$A7, F_Inputs_cyclical!$A$1:$A$243, 0), MATCH('Cyclical_after overrides'!AI$1, F_Inputs_cyclical!$A$1:$BE$1, 0))),
Cyclical_overrides!AI7)</f>
        <v/>
      </c>
      <c r="AJ7" s="72" t="str">
        <f>IF(Cyclical_overrides!AJ7 = "",
IF(INDEX(F_Inputs_cyclical!$A$1:$BE$243, MATCH('Cyclical_after overrides'!$A7, F_Inputs_cyclical!$A$1:$A$243, 0), MATCH('Cyclical_after overrides'!AJ$1, F_Inputs_cyclical!$A$1:$BE$1, 0))="", "", INDEX(F_Inputs_cyclical!$A$1:$BE$243, MATCH('Cyclical_after overrides'!$A7, F_Inputs_cyclical!$A$1:$A$243, 0), MATCH('Cyclical_after overrides'!AJ$1, F_Inputs_cyclical!$A$1:$BE$1, 0))),
Cyclical_overrides!AJ7)</f>
        <v/>
      </c>
      <c r="AK7" s="72" t="str">
        <f>IF(Cyclical_overrides!AK7 = "",
IF(INDEX(F_Inputs_cyclical!$A$1:$BE$243, MATCH('Cyclical_after overrides'!$A7, F_Inputs_cyclical!$A$1:$A$243, 0), MATCH('Cyclical_after overrides'!AK$1, F_Inputs_cyclical!$A$1:$BE$1, 0))="", "", INDEX(F_Inputs_cyclical!$A$1:$BE$243, MATCH('Cyclical_after overrides'!$A7, F_Inputs_cyclical!$A$1:$A$243, 0), MATCH('Cyclical_after overrides'!AK$1, F_Inputs_cyclical!$A$1:$BE$1, 0))),
Cyclical_overrides!AK7)</f>
        <v/>
      </c>
      <c r="AL7" s="72" t="str">
        <f>IF(Cyclical_overrides!AL7 = "",
IF(INDEX(F_Inputs_cyclical!$A$1:$BE$243, MATCH('Cyclical_after overrides'!$A7, F_Inputs_cyclical!$A$1:$A$243, 0), MATCH('Cyclical_after overrides'!AL$1, F_Inputs_cyclical!$A$1:$BE$1, 0))="", "", INDEX(F_Inputs_cyclical!$A$1:$BE$243, MATCH('Cyclical_after overrides'!$A7, F_Inputs_cyclical!$A$1:$A$243, 0), MATCH('Cyclical_after overrides'!AL$1, F_Inputs_cyclical!$A$1:$BE$1, 0))),
Cyclical_overrides!AL7)</f>
        <v/>
      </c>
      <c r="AM7" s="72">
        <f>IF(Cyclical_overrides!AM7 = "",
IF(INDEX(F_Inputs_cyclical!$A$1:$BE$243, MATCH('Cyclical_after overrides'!$A7, F_Inputs_cyclical!$A$1:$A$243, 0), MATCH('Cyclical_after overrides'!AM$1, F_Inputs_cyclical!$A$1:$BE$1, 0))="", "", INDEX(F_Inputs_cyclical!$A$1:$BE$243, MATCH('Cyclical_after overrides'!$A7, F_Inputs_cyclical!$A$1:$A$243, 0), MATCH('Cyclical_after overrides'!AM$1, F_Inputs_cyclical!$A$1:$BE$1, 0))),
Cyclical_overrides!AM7)</f>
        <v>13.68385067740933</v>
      </c>
      <c r="AN7" s="72">
        <f>IF(Cyclical_overrides!AN7 = "",
IF(INDEX(F_Inputs_cyclical!$A$1:$BE$243, MATCH('Cyclical_after overrides'!$A7, F_Inputs_cyclical!$A$1:$A$243, 0), MATCH('Cyclical_after overrides'!AN$1, F_Inputs_cyclical!$A$1:$BE$1, 0))="", "", INDEX(F_Inputs_cyclical!$A$1:$BE$243, MATCH('Cyclical_after overrides'!$A7, F_Inputs_cyclical!$A$1:$A$243, 0), MATCH('Cyclical_after overrides'!AN$1, F_Inputs_cyclical!$A$1:$BE$1, 0))),
Cyclical_overrides!AN7)</f>
        <v>69.055993027619863</v>
      </c>
      <c r="AO7" s="72" t="str">
        <f>IF(Cyclical_overrides!AO7 = "",
IF(INDEX(F_Inputs_cyclical!$A$1:$BE$243, MATCH('Cyclical_after overrides'!$A7, F_Inputs_cyclical!$A$1:$A$243, 0), MATCH('Cyclical_after overrides'!AO$1, F_Inputs_cyclical!$A$1:$BE$1, 0))="", "", INDEX(F_Inputs_cyclical!$A$1:$BE$243, MATCH('Cyclical_after overrides'!$A7, F_Inputs_cyclical!$A$1:$A$243, 0), MATCH('Cyclical_after overrides'!AO$1, F_Inputs_cyclical!$A$1:$BE$1, 0))),
Cyclical_overrides!AO7)</f>
        <v/>
      </c>
      <c r="AP7" s="72" t="str">
        <f>IF(Cyclical_overrides!AP7 = "",
IF(INDEX(F_Inputs_cyclical!$A$1:$BE$243, MATCH('Cyclical_after overrides'!$A7, F_Inputs_cyclical!$A$1:$A$243, 0), MATCH('Cyclical_after overrides'!AP$1, F_Inputs_cyclical!$A$1:$BE$1, 0))="", "", INDEX(F_Inputs_cyclical!$A$1:$BE$243, MATCH('Cyclical_after overrides'!$A7, F_Inputs_cyclical!$A$1:$A$243, 0), MATCH('Cyclical_after overrides'!AP$1, F_Inputs_cyclical!$A$1:$BE$1, 0))),
Cyclical_overrides!AP7)</f>
        <v/>
      </c>
      <c r="AQ7" s="72">
        <f>IF(Cyclical_overrides!AQ7 = "",
IF(INDEX(F_Inputs_cyclical!$A$1:$BE$243, MATCH('Cyclical_after overrides'!$A7, F_Inputs_cyclical!$A$1:$A$243, 0), MATCH('Cyclical_after overrides'!AQ$1, F_Inputs_cyclical!$A$1:$BE$1, 0))="", "", INDEX(F_Inputs_cyclical!$A$1:$BE$243, MATCH('Cyclical_after overrides'!$A7, F_Inputs_cyclical!$A$1:$A$243, 0), MATCH('Cyclical_after overrides'!AQ$1, F_Inputs_cyclical!$A$1:$BE$1, 0))),
Cyclical_overrides!AQ7)</f>
        <v>1.0750000000000002</v>
      </c>
      <c r="AR7" s="72">
        <f>IF(Cyclical_overrides!AR7 = "",
IF(INDEX(F_Inputs_cyclical!$A$1:$BE$243, MATCH('Cyclical_after overrides'!$A7, F_Inputs_cyclical!$A$1:$A$243, 0), MATCH('Cyclical_after overrides'!AR$1, F_Inputs_cyclical!$A$1:$BE$1, 0))="", "", INDEX(F_Inputs_cyclical!$A$1:$BE$243, MATCH('Cyclical_after overrides'!$A7, F_Inputs_cyclical!$A$1:$A$243, 0), MATCH('Cyclical_after overrides'!AR$1, F_Inputs_cyclical!$A$1:$BE$1, 0))),
Cyclical_overrides!AR7)</f>
        <v>0.254</v>
      </c>
      <c r="AS7" s="72">
        <f>IF(Cyclical_overrides!AS7 = "",
IF(INDEX(F_Inputs_cyclical!$A$1:$BE$243, MATCH('Cyclical_after overrides'!$A7, F_Inputs_cyclical!$A$1:$A$243, 0), MATCH('Cyclical_after overrides'!AS$1, F_Inputs_cyclical!$A$1:$BE$1, 0))="", "", INDEX(F_Inputs_cyclical!$A$1:$BE$243, MATCH('Cyclical_after overrides'!$A7, F_Inputs_cyclical!$A$1:$A$243, 0), MATCH('Cyclical_after overrides'!AS$1, F_Inputs_cyclical!$A$1:$BE$1, 0))),
Cyclical_overrides!AS7)</f>
        <v>-3.4319999999999999</v>
      </c>
      <c r="AT7" s="72">
        <f>IF(Cyclical_overrides!AT7 = "",
IF(INDEX(F_Inputs_cyclical!$A$1:$BE$243, MATCH('Cyclical_after overrides'!$A7, F_Inputs_cyclical!$A$1:$A$243, 0), MATCH('Cyclical_after overrides'!AT$1, F_Inputs_cyclical!$A$1:$BE$1, 0))="", "", INDEX(F_Inputs_cyclical!$A$1:$BE$243, MATCH('Cyclical_after overrides'!$A7, F_Inputs_cyclical!$A$1:$A$243, 0), MATCH('Cyclical_after overrides'!AT$1, F_Inputs_cyclical!$A$1:$BE$1, 0))),
Cyclical_overrides!AT7)</f>
        <v>3.6999999999999998E-2</v>
      </c>
      <c r="AU7" s="72">
        <f>IF(Cyclical_overrides!AU7 = "",
IF(INDEX(F_Inputs_cyclical!$A$1:$BE$243, MATCH('Cyclical_after overrides'!$A7, F_Inputs_cyclical!$A$1:$A$243, 0), MATCH('Cyclical_after overrides'!AU$1, F_Inputs_cyclical!$A$1:$BE$1, 0))="", "", INDEX(F_Inputs_cyclical!$A$1:$BE$243, MATCH('Cyclical_after overrides'!$A7, F_Inputs_cyclical!$A$1:$A$243, 0), MATCH('Cyclical_after overrides'!AU$1, F_Inputs_cyclical!$A$1:$BE$1, 0))),
Cyclical_overrides!AU7)</f>
        <v>2.7570000000000001</v>
      </c>
      <c r="AV7" s="72" t="str">
        <f>IF(Cyclical_overrides!AV7 = "",
IF(INDEX(F_Inputs_cyclical!$A$1:$BE$243, MATCH('Cyclical_after overrides'!$A7, F_Inputs_cyclical!$A$1:$A$243, 0), MATCH('Cyclical_after overrides'!AV$1, F_Inputs_cyclical!$A$1:$BE$1, 0))="", "", INDEX(F_Inputs_cyclical!$A$1:$BE$243, MATCH('Cyclical_after overrides'!$A7, F_Inputs_cyclical!$A$1:$A$243, 0), MATCH('Cyclical_after overrides'!AV$1, F_Inputs_cyclical!$A$1:$BE$1, 0))),
Cyclical_overrides!AV7)</f>
        <v/>
      </c>
      <c r="AW7" s="72">
        <f>IF(Cyclical_overrides!AW7 = "",
IF(INDEX(F_Inputs_cyclical!$A$1:$BE$243, MATCH('Cyclical_after overrides'!$A7, F_Inputs_cyclical!$A$1:$A$243, 0), MATCH('Cyclical_after overrides'!AW$1, F_Inputs_cyclical!$A$1:$BE$1, 0))="", "", INDEX(F_Inputs_cyclical!$A$1:$BE$243, MATCH('Cyclical_after overrides'!$A7, F_Inputs_cyclical!$A$1:$A$243, 0), MATCH('Cyclical_after overrides'!AW$1, F_Inputs_cyclical!$A$1:$BE$1, 0))),
Cyclical_overrides!AW7)</f>
        <v>1.2117357406647515</v>
      </c>
      <c r="AX7" s="72">
        <f>IF(Cyclical_overrides!AX7 = "",
IF(INDEX(F_Inputs_cyclical!$A$1:$BE$243, MATCH('Cyclical_after overrides'!$A7, F_Inputs_cyclical!$A$1:$A$243, 0), MATCH('Cyclical_after overrides'!AX$1, F_Inputs_cyclical!$A$1:$BE$1, 0))="", "", INDEX(F_Inputs_cyclical!$A$1:$BE$243, MATCH('Cyclical_after overrides'!$A7, F_Inputs_cyclical!$A$1:$A$243, 0), MATCH('Cyclical_after overrides'!AX$1, F_Inputs_cyclical!$A$1:$BE$1, 0))),
Cyclical_overrides!AX7)</f>
        <v>23.619757815926526</v>
      </c>
      <c r="AY7" s="72">
        <f>IF(Cyclical_overrides!AY7 = "",
IF(INDEX(F_Inputs_cyclical!$A$1:$BE$243, MATCH('Cyclical_after overrides'!$A7, F_Inputs_cyclical!$A$1:$A$243, 0), MATCH('Cyclical_after overrides'!AY$1, F_Inputs_cyclical!$A$1:$BE$1, 0))="", "", INDEX(F_Inputs_cyclical!$A$1:$BE$243, MATCH('Cyclical_after overrides'!$A7, F_Inputs_cyclical!$A$1:$A$243, 0), MATCH('Cyclical_after overrides'!AY$1, F_Inputs_cyclical!$A$1:$BE$1, 0))),
Cyclical_overrides!AY7)</f>
        <v>140.65554757442877</v>
      </c>
      <c r="AZ7" s="72">
        <f>IF(Cyclical_overrides!AZ7 = "",
IF(INDEX(F_Inputs_cyclical!$A$1:$BE$243, MATCH('Cyclical_after overrides'!$A7, F_Inputs_cyclical!$A$1:$A$243, 0), MATCH('Cyclical_after overrides'!AZ$1, F_Inputs_cyclical!$A$1:$BE$1, 0))="", "", INDEX(F_Inputs_cyclical!$A$1:$BE$243, MATCH('Cyclical_after overrides'!$A7, F_Inputs_cyclical!$A$1:$A$243, 0), MATCH('Cyclical_after overrides'!AZ$1, F_Inputs_cyclical!$A$1:$BE$1, 0))),
Cyclical_overrides!AZ7)</f>
        <v>1.8317059562795099</v>
      </c>
      <c r="BA7" s="72">
        <f>IF(Cyclical_overrides!BA7 = "",
IF(INDEX(F_Inputs_cyclical!$A$1:$BE$243, MATCH('Cyclical_after overrides'!$A7, F_Inputs_cyclical!$A$1:$A$243, 0), MATCH('Cyclical_after overrides'!BA$1, F_Inputs_cyclical!$A$1:$BE$1, 0))="", "", INDEX(F_Inputs_cyclical!$A$1:$BE$243, MATCH('Cyclical_after overrides'!$A7, F_Inputs_cyclical!$A$1:$A$243, 0), MATCH('Cyclical_after overrides'!BA$1, F_Inputs_cyclical!$A$1:$BE$1, 0))),
Cyclical_overrides!BA7)</f>
        <v>12.710307563167383</v>
      </c>
      <c r="BB7" s="72">
        <f>IF(Cyclical_overrides!BB7 = "",
IF(INDEX(F_Inputs_cyclical!$A$1:$BE$243, MATCH('Cyclical_after overrides'!$A7, F_Inputs_cyclical!$A$1:$A$243, 0), MATCH('Cyclical_after overrides'!BB$1, F_Inputs_cyclical!$A$1:$BE$1, 0))="", "", INDEX(F_Inputs_cyclical!$A$1:$BE$243, MATCH('Cyclical_after overrides'!$A7, F_Inputs_cyclical!$A$1:$A$243, 0), MATCH('Cyclical_after overrides'!BB$1, F_Inputs_cyclical!$A$1:$BE$1, 0))),
Cyclical_overrides!BB7)</f>
        <v>12.297180731378093</v>
      </c>
      <c r="BC7" s="72">
        <f>IF(Cyclical_overrides!BC7 = "",
IF(INDEX(F_Inputs_cyclical!$A$1:$BE$243, MATCH('Cyclical_after overrides'!$A7, F_Inputs_cyclical!$A$1:$A$243, 0), MATCH('Cyclical_after overrides'!BC$1, F_Inputs_cyclical!$A$1:$BE$1, 0))="", "", INDEX(F_Inputs_cyclical!$A$1:$BE$243, MATCH('Cyclical_after overrides'!$A7, F_Inputs_cyclical!$A$1:$A$243, 0), MATCH('Cyclical_after overrides'!BC$1, F_Inputs_cyclical!$A$1:$BE$1, 0))),
Cyclical_overrides!BC7)</f>
        <v>11.909605798935374</v>
      </c>
      <c r="BD7" s="72">
        <f>IF(Cyclical_overrides!BD7 = "",
IF(INDEX(F_Inputs_cyclical!$A$1:$BE$243, MATCH('Cyclical_after overrides'!$A7, F_Inputs_cyclical!$A$1:$A$243, 0), MATCH('Cyclical_after overrides'!BD$1, F_Inputs_cyclical!$A$1:$BE$1, 0))="", "", INDEX(F_Inputs_cyclical!$A$1:$BE$243, MATCH('Cyclical_after overrides'!$A7, F_Inputs_cyclical!$A$1:$A$243, 0), MATCH('Cyclical_after overrides'!BD$1, F_Inputs_cyclical!$A$1:$BE$1, 0))),
Cyclical_overrides!BD7)</f>
        <v>946.03846452409084</v>
      </c>
      <c r="BE7" s="194"/>
    </row>
    <row r="8" spans="1:57" x14ac:dyDescent="0.4">
      <c r="A8" s="63" t="str">
        <f t="shared" si="0"/>
        <v>ANH18</v>
      </c>
      <c r="B8" s="63" t="s">
        <v>242</v>
      </c>
      <c r="C8" s="63" t="s">
        <v>251</v>
      </c>
      <c r="D8" s="72">
        <f>IF(Cyclical_overrides!D8 = "",
IF(INDEX(F_Inputs_cyclical!$A$1:$BE$243, MATCH('Cyclical_after overrides'!$A8, F_Inputs_cyclical!$A$1:$A$243, 0), MATCH('Cyclical_after overrides'!D$1, F_Inputs_cyclical!$A$1:$BE$1, 0))="", "", INDEX(F_Inputs_cyclical!$A$1:$BE$243, MATCH('Cyclical_after overrides'!$A8, F_Inputs_cyclical!$A$1:$A$243, 0), MATCH('Cyclical_after overrides'!D$1, F_Inputs_cyclical!$A$1:$BE$1, 0))),
Cyclical_overrides!D8)</f>
        <v>17.337</v>
      </c>
      <c r="E8" s="72">
        <f>IF(Cyclical_overrides!E8 = "",
IF(INDEX(F_Inputs_cyclical!$A$1:$BE$243, MATCH('Cyclical_after overrides'!$A8, F_Inputs_cyclical!$A$1:$A$243, 0), MATCH('Cyclical_after overrides'!E$1, F_Inputs_cyclical!$A$1:$BE$1, 0))="", "", INDEX(F_Inputs_cyclical!$A$1:$BE$243, MATCH('Cyclical_after overrides'!$A8, F_Inputs_cyclical!$A$1:$A$243, 0), MATCH('Cyclical_after overrides'!E$1, F_Inputs_cyclical!$A$1:$BE$1, 0))),
Cyclical_overrides!E8)</f>
        <v>9.3859999999999992</v>
      </c>
      <c r="F8" s="72">
        <f>IF(Cyclical_overrides!F8 = "",
IF(INDEX(F_Inputs_cyclical!$A$1:$BE$243, MATCH('Cyclical_after overrides'!$A8, F_Inputs_cyclical!$A$1:$A$243, 0), MATCH('Cyclical_after overrides'!F$1, F_Inputs_cyclical!$A$1:$BE$1, 0))="", "", INDEX(F_Inputs_cyclical!$A$1:$BE$243, MATCH('Cyclical_after overrides'!$A8, F_Inputs_cyclical!$A$1:$A$243, 0), MATCH('Cyclical_after overrides'!F$1, F_Inputs_cyclical!$A$1:$BE$1, 0))),
Cyclical_overrides!F8)</f>
        <v>27.452999999999999</v>
      </c>
      <c r="G8" s="72">
        <f>IF(Cyclical_overrides!G8 = "",
IF(INDEX(F_Inputs_cyclical!$A$1:$BE$243, MATCH('Cyclical_after overrides'!$A8, F_Inputs_cyclical!$A$1:$A$243, 0), MATCH('Cyclical_after overrides'!G$1, F_Inputs_cyclical!$A$1:$BE$1, 0))="", "", INDEX(F_Inputs_cyclical!$A$1:$BE$243, MATCH('Cyclical_after overrides'!$A8, F_Inputs_cyclical!$A$1:$A$243, 0), MATCH('Cyclical_after overrides'!G$1, F_Inputs_cyclical!$A$1:$BE$1, 0))),
Cyclical_overrides!G8)</f>
        <v>3.2890000000000001</v>
      </c>
      <c r="H8" s="72" t="str">
        <f>IF(Cyclical_overrides!H8 = "",
IF(INDEX(F_Inputs_cyclical!$A$1:$BE$243, MATCH('Cyclical_after overrides'!$A8, F_Inputs_cyclical!$A$1:$A$243, 0), MATCH('Cyclical_after overrides'!H$1, F_Inputs_cyclical!$A$1:$BE$1, 0))="", "", INDEX(F_Inputs_cyclical!$A$1:$BE$243, MATCH('Cyclical_after overrides'!$A8, F_Inputs_cyclical!$A$1:$A$243, 0), MATCH('Cyclical_after overrides'!H$1, F_Inputs_cyclical!$A$1:$BE$1, 0))),
Cyclical_overrides!H8)</f>
        <v/>
      </c>
      <c r="I8" s="72">
        <f>IF(Cyclical_overrides!I8 = "",
IF(INDEX(F_Inputs_cyclical!$A$1:$BE$243, MATCH('Cyclical_after overrides'!$A8, F_Inputs_cyclical!$A$1:$A$243, 0), MATCH('Cyclical_after overrides'!I$1, F_Inputs_cyclical!$A$1:$BE$1, 0))="", "", INDEX(F_Inputs_cyclical!$A$1:$BE$243, MATCH('Cyclical_after overrides'!$A8, F_Inputs_cyclical!$A$1:$A$243, 0), MATCH('Cyclical_after overrides'!I$1, F_Inputs_cyclical!$A$1:$BE$1, 0))),
Cyclical_overrides!I8)</f>
        <v>0</v>
      </c>
      <c r="J8" s="72">
        <f>IF(Cyclical_overrides!J8 = "",
IF(INDEX(F_Inputs_cyclical!$A$1:$BE$243, MATCH('Cyclical_after overrides'!$A8, F_Inputs_cyclical!$A$1:$A$243, 0), MATCH('Cyclical_after overrides'!J$1, F_Inputs_cyclical!$A$1:$BE$1, 0))="", "", INDEX(F_Inputs_cyclical!$A$1:$BE$243, MATCH('Cyclical_after overrides'!$A8, F_Inputs_cyclical!$A$1:$A$243, 0), MATCH('Cyclical_after overrides'!J$1, F_Inputs_cyclical!$A$1:$BE$1, 0))),
Cyclical_overrides!J8)</f>
        <v>76.116</v>
      </c>
      <c r="K8" s="72">
        <f>IF(Cyclical_overrides!K8 = "",
IF(INDEX(F_Inputs_cyclical!$A$1:$BE$243, MATCH('Cyclical_after overrides'!$A8, F_Inputs_cyclical!$A$1:$A$243, 0), MATCH('Cyclical_after overrides'!K$1, F_Inputs_cyclical!$A$1:$BE$1, 0))="", "", INDEX(F_Inputs_cyclical!$A$1:$BE$243, MATCH('Cyclical_after overrides'!$A8, F_Inputs_cyclical!$A$1:$A$243, 0), MATCH('Cyclical_after overrides'!K$1, F_Inputs_cyclical!$A$1:$BE$1, 0))),
Cyclical_overrides!K8)</f>
        <v>27.427</v>
      </c>
      <c r="L8" s="72" t="str">
        <f>IF(Cyclical_overrides!L8 = "",
IF(INDEX(F_Inputs_cyclical!$A$1:$BE$243, MATCH('Cyclical_after overrides'!$A8, F_Inputs_cyclical!$A$1:$A$243, 0), MATCH('Cyclical_after overrides'!L$1, F_Inputs_cyclical!$A$1:$BE$1, 0))="", "", INDEX(F_Inputs_cyclical!$A$1:$BE$243, MATCH('Cyclical_after overrides'!$A8, F_Inputs_cyclical!$A$1:$A$243, 0), MATCH('Cyclical_after overrides'!L$1, F_Inputs_cyclical!$A$1:$BE$1, 0))),
Cyclical_overrides!L8)</f>
        <v/>
      </c>
      <c r="M8" s="72" t="str">
        <f>IF(Cyclical_overrides!M8 = "",
IF(INDEX(F_Inputs_cyclical!$A$1:$BE$243, MATCH('Cyclical_after overrides'!$A8, F_Inputs_cyclical!$A$1:$A$243, 0), MATCH('Cyclical_after overrides'!M$1, F_Inputs_cyclical!$A$1:$BE$1, 0))="", "", INDEX(F_Inputs_cyclical!$A$1:$BE$243, MATCH('Cyclical_after overrides'!$A8, F_Inputs_cyclical!$A$1:$A$243, 0), MATCH('Cyclical_after overrides'!M$1, F_Inputs_cyclical!$A$1:$BE$1, 0))),
Cyclical_overrides!M8)</f>
        <v/>
      </c>
      <c r="N8" s="72" t="str">
        <f>IF(Cyclical_overrides!N8 = "",
IF(INDEX(F_Inputs_cyclical!$A$1:$BE$243, MATCH('Cyclical_after overrides'!$A8, F_Inputs_cyclical!$A$1:$A$243, 0), MATCH('Cyclical_after overrides'!N$1, F_Inputs_cyclical!$A$1:$BE$1, 0))="", "", INDEX(F_Inputs_cyclical!$A$1:$BE$243, MATCH('Cyclical_after overrides'!$A8, F_Inputs_cyclical!$A$1:$A$243, 0), MATCH('Cyclical_after overrides'!N$1, F_Inputs_cyclical!$A$1:$BE$1, 0))),
Cyclical_overrides!N8)</f>
        <v/>
      </c>
      <c r="O8" s="72">
        <f>IF(Cyclical_overrides!O8 = "",
IF(INDEX(F_Inputs_cyclical!$A$1:$BE$243, MATCH('Cyclical_after overrides'!$A8, F_Inputs_cyclical!$A$1:$A$243, 0), MATCH('Cyclical_after overrides'!O$1, F_Inputs_cyclical!$A$1:$BE$1, 0))="", "", INDEX(F_Inputs_cyclical!$A$1:$BE$243, MATCH('Cyclical_after overrides'!$A8, F_Inputs_cyclical!$A$1:$A$243, 0), MATCH('Cyclical_after overrides'!O$1, F_Inputs_cyclical!$A$1:$BE$1, 0))),
Cyclical_overrides!O8)</f>
        <v>0.125</v>
      </c>
      <c r="P8" s="72">
        <f>IF(Cyclical_overrides!P8 = "",
IF(INDEX(F_Inputs_cyclical!$A$1:$BE$243, MATCH('Cyclical_after overrides'!$A8, F_Inputs_cyclical!$A$1:$A$243, 0), MATCH('Cyclical_after overrides'!P$1, F_Inputs_cyclical!$A$1:$BE$1, 0))="", "", INDEX(F_Inputs_cyclical!$A$1:$BE$243, MATCH('Cyclical_after overrides'!$A8, F_Inputs_cyclical!$A$1:$A$243, 0), MATCH('Cyclical_after overrides'!P$1, F_Inputs_cyclical!$A$1:$BE$1, 0))),
Cyclical_overrides!P8)</f>
        <v>0.56299999999999994</v>
      </c>
      <c r="Q8" s="72">
        <f>IF(Cyclical_overrides!Q8 = "",
IF(INDEX(F_Inputs_cyclical!$A$1:$BE$243, MATCH('Cyclical_after overrides'!$A8, F_Inputs_cyclical!$A$1:$A$243, 0), MATCH('Cyclical_after overrides'!Q$1, F_Inputs_cyclical!$A$1:$BE$1, 0))="", "", INDEX(F_Inputs_cyclical!$A$1:$BE$243, MATCH('Cyclical_after overrides'!$A8, F_Inputs_cyclical!$A$1:$A$243, 0), MATCH('Cyclical_after overrides'!Q$1, F_Inputs_cyclical!$A$1:$BE$1, 0))),
Cyclical_overrides!Q8)</f>
        <v>0.63</v>
      </c>
      <c r="R8" s="72">
        <f>IF(Cyclical_overrides!R8 = "",
IF(INDEX(F_Inputs_cyclical!$A$1:$BE$243, MATCH('Cyclical_after overrides'!$A8, F_Inputs_cyclical!$A$1:$A$243, 0), MATCH('Cyclical_after overrides'!R$1, F_Inputs_cyclical!$A$1:$BE$1, 0))="", "", INDEX(F_Inputs_cyclical!$A$1:$BE$243, MATCH('Cyclical_after overrides'!$A8, F_Inputs_cyclical!$A$1:$A$243, 0), MATCH('Cyclical_after overrides'!R$1, F_Inputs_cyclical!$A$1:$BE$1, 0))),
Cyclical_overrides!R8)</f>
        <v>7.4999999999999997E-2</v>
      </c>
      <c r="S8" s="72">
        <f>IF(Cyclical_overrides!S8 = "",
IF(INDEX(F_Inputs_cyclical!$A$1:$BE$243, MATCH('Cyclical_after overrides'!$A8, F_Inputs_cyclical!$A$1:$A$243, 0), MATCH('Cyclical_after overrides'!S$1, F_Inputs_cyclical!$A$1:$BE$1, 0))="", "", INDEX(F_Inputs_cyclical!$A$1:$BE$243, MATCH('Cyclical_after overrides'!$A8, F_Inputs_cyclical!$A$1:$A$243, 0), MATCH('Cyclical_after overrides'!S$1, F_Inputs_cyclical!$A$1:$BE$1, 0))),
Cyclical_overrides!S8)</f>
        <v>25.608000000000001</v>
      </c>
      <c r="T8" s="72">
        <f>IF(Cyclical_overrides!T8 = "",
IF(INDEX(F_Inputs_cyclical!$A$1:$BE$243, MATCH('Cyclical_after overrides'!$A8, F_Inputs_cyclical!$A$1:$A$243, 0), MATCH('Cyclical_after overrides'!T$1, F_Inputs_cyclical!$A$1:$BE$1, 0))="", "", INDEX(F_Inputs_cyclical!$A$1:$BE$243, MATCH('Cyclical_after overrides'!$A8, F_Inputs_cyclical!$A$1:$A$243, 0), MATCH('Cyclical_after overrides'!T$1, F_Inputs_cyclical!$A$1:$BE$1, 0))),
Cyclical_overrides!T8)</f>
        <v>77.784999999999997</v>
      </c>
      <c r="U8" s="72">
        <f>IF(Cyclical_overrides!U8 = "",
IF(INDEX(F_Inputs_cyclical!$A$1:$BE$243, MATCH('Cyclical_after overrides'!$A8, F_Inputs_cyclical!$A$1:$A$243, 0), MATCH('Cyclical_after overrides'!U$1, F_Inputs_cyclical!$A$1:$BE$1, 0))="", "", INDEX(F_Inputs_cyclical!$A$1:$BE$243, MATCH('Cyclical_after overrides'!$A8, F_Inputs_cyclical!$A$1:$A$243, 0), MATCH('Cyclical_after overrides'!U$1, F_Inputs_cyclical!$A$1:$BE$1, 0))),
Cyclical_overrides!U8)</f>
        <v>74.722999999999999</v>
      </c>
      <c r="V8" s="72">
        <f>IF(Cyclical_overrides!V8 = "",
IF(INDEX(F_Inputs_cyclical!$A$1:$BE$243, MATCH('Cyclical_after overrides'!$A8, F_Inputs_cyclical!$A$1:$A$243, 0), MATCH('Cyclical_after overrides'!V$1, F_Inputs_cyclical!$A$1:$BE$1, 0))="", "", INDEX(F_Inputs_cyclical!$A$1:$BE$243, MATCH('Cyclical_after overrides'!$A8, F_Inputs_cyclical!$A$1:$A$243, 0), MATCH('Cyclical_after overrides'!V$1, F_Inputs_cyclical!$A$1:$BE$1, 0))),
Cyclical_overrides!V8)</f>
        <v>97.48</v>
      </c>
      <c r="W8" s="72">
        <f>IF(Cyclical_overrides!W8 = "",
IF(INDEX(F_Inputs_cyclical!$A$1:$BE$243, MATCH('Cyclical_after overrides'!$A8, F_Inputs_cyclical!$A$1:$A$243, 0), MATCH('Cyclical_after overrides'!W$1, F_Inputs_cyclical!$A$1:$BE$1, 0))="", "", INDEX(F_Inputs_cyclical!$A$1:$BE$243, MATCH('Cyclical_after overrides'!$A8, F_Inputs_cyclical!$A$1:$A$243, 0), MATCH('Cyclical_after overrides'!W$1, F_Inputs_cyclical!$A$1:$BE$1, 0))),
Cyclical_overrides!W8)</f>
        <v>135.66399999999999</v>
      </c>
      <c r="X8" s="72">
        <f>IF(Cyclical_overrides!X8 = "",
IF(INDEX(F_Inputs_cyclical!$A$1:$BE$243, MATCH('Cyclical_after overrides'!$A8, F_Inputs_cyclical!$A$1:$A$243, 0), MATCH('Cyclical_after overrides'!X$1, F_Inputs_cyclical!$A$1:$BE$1, 0))="", "", INDEX(F_Inputs_cyclical!$A$1:$BE$243, MATCH('Cyclical_after overrides'!$A8, F_Inputs_cyclical!$A$1:$A$243, 0), MATCH('Cyclical_after overrides'!X$1, F_Inputs_cyclical!$A$1:$BE$1, 0))),
Cyclical_overrides!X8)</f>
        <v>256.46800000000002</v>
      </c>
      <c r="Y8" s="72">
        <f>IF(Cyclical_overrides!Y8 = "",
IF(INDEX(F_Inputs_cyclical!$A$1:$BE$243, MATCH('Cyclical_after overrides'!$A8, F_Inputs_cyclical!$A$1:$A$243, 0), MATCH('Cyclical_after overrides'!Y$1, F_Inputs_cyclical!$A$1:$BE$1, 0))="", "", INDEX(F_Inputs_cyclical!$A$1:$BE$243, MATCH('Cyclical_after overrides'!$A8, F_Inputs_cyclical!$A$1:$A$243, 0), MATCH('Cyclical_after overrides'!Y$1, F_Inputs_cyclical!$A$1:$BE$1, 0))),
Cyclical_overrides!Y8)</f>
        <v>557.37900000000002</v>
      </c>
      <c r="Z8" s="72">
        <f>IF(Cyclical_overrides!Z8 = "",
IF(INDEX(F_Inputs_cyclical!$A$1:$BE$243, MATCH('Cyclical_after overrides'!$A8, F_Inputs_cyclical!$A$1:$A$243, 0), MATCH('Cyclical_after overrides'!Z$1, F_Inputs_cyclical!$A$1:$BE$1, 0))="", "", INDEX(F_Inputs_cyclical!$A$1:$BE$243, MATCH('Cyclical_after overrides'!$A8, F_Inputs_cyclical!$A$1:$A$243, 0), MATCH('Cyclical_after overrides'!Z$1, F_Inputs_cyclical!$A$1:$BE$1, 0))),
Cyclical_overrides!Z8)</f>
        <v>271.66899999999998</v>
      </c>
      <c r="AA8" s="72">
        <f>IF(Cyclical_overrides!AA8 = "",
IF(INDEX(F_Inputs_cyclical!$A$1:$BE$243, MATCH('Cyclical_after overrides'!$A8, F_Inputs_cyclical!$A$1:$A$243, 0), MATCH('Cyclical_after overrides'!AA$1, F_Inputs_cyclical!$A$1:$BE$1, 0))="", "", INDEX(F_Inputs_cyclical!$A$1:$BE$243, MATCH('Cyclical_after overrides'!$A8, F_Inputs_cyclical!$A$1:$A$243, 0), MATCH('Cyclical_after overrides'!AA$1, F_Inputs_cyclical!$A$1:$BE$1, 0))),
Cyclical_overrides!AA8)</f>
        <v>1454.665</v>
      </c>
      <c r="AB8" s="72" t="str">
        <f>IF(Cyclical_overrides!AB8 = "",
IF(INDEX(F_Inputs_cyclical!$A$1:$BE$243, MATCH('Cyclical_after overrides'!$A8, F_Inputs_cyclical!$A$1:$A$243, 0), MATCH('Cyclical_after overrides'!AB$1, F_Inputs_cyclical!$A$1:$BE$1, 0))="", "", INDEX(F_Inputs_cyclical!$A$1:$BE$243, MATCH('Cyclical_after overrides'!$A8, F_Inputs_cyclical!$A$1:$A$243, 0), MATCH('Cyclical_after overrides'!AB$1, F_Inputs_cyclical!$A$1:$BE$1, 0))),
Cyclical_overrides!AB8)</f>
        <v/>
      </c>
      <c r="AC8" s="72" t="str">
        <f>IF(Cyclical_overrides!AC8 = "",
IF(INDEX(F_Inputs_cyclical!$A$1:$BE$243, MATCH('Cyclical_after overrides'!$A8, F_Inputs_cyclical!$A$1:$A$243, 0), MATCH('Cyclical_after overrides'!AC$1, F_Inputs_cyclical!$A$1:$BE$1, 0))="", "", INDEX(F_Inputs_cyclical!$A$1:$BE$243, MATCH('Cyclical_after overrides'!$A8, F_Inputs_cyclical!$A$1:$A$243, 0), MATCH('Cyclical_after overrides'!AC$1, F_Inputs_cyclical!$A$1:$BE$1, 0))),
Cyclical_overrides!AC8)</f>
        <v/>
      </c>
      <c r="AD8" s="72" t="str">
        <f>IF(Cyclical_overrides!AD8 = "",
IF(INDEX(F_Inputs_cyclical!$A$1:$BE$243, MATCH('Cyclical_after overrides'!$A8, F_Inputs_cyclical!$A$1:$A$243, 0), MATCH('Cyclical_after overrides'!AD$1, F_Inputs_cyclical!$A$1:$BE$1, 0))="", "", INDEX(F_Inputs_cyclical!$A$1:$BE$243, MATCH('Cyclical_after overrides'!$A8, F_Inputs_cyclical!$A$1:$A$243, 0), MATCH('Cyclical_after overrides'!AD$1, F_Inputs_cyclical!$A$1:$BE$1, 0))),
Cyclical_overrides!AD8)</f>
        <v/>
      </c>
      <c r="AE8" s="72" t="str">
        <f>IF(Cyclical_overrides!AE8 = "",
IF(INDEX(F_Inputs_cyclical!$A$1:$BE$243, MATCH('Cyclical_after overrides'!$A8, F_Inputs_cyclical!$A$1:$A$243, 0), MATCH('Cyclical_after overrides'!AE$1, F_Inputs_cyclical!$A$1:$BE$1, 0))="", "", INDEX(F_Inputs_cyclical!$A$1:$BE$243, MATCH('Cyclical_after overrides'!$A8, F_Inputs_cyclical!$A$1:$A$243, 0), MATCH('Cyclical_after overrides'!AE$1, F_Inputs_cyclical!$A$1:$BE$1, 0))),
Cyclical_overrides!AE8)</f>
        <v/>
      </c>
      <c r="AF8" s="72" t="str">
        <f>IF(Cyclical_overrides!AF8 = "",
IF(INDEX(F_Inputs_cyclical!$A$1:$BE$243, MATCH('Cyclical_after overrides'!$A8, F_Inputs_cyclical!$A$1:$A$243, 0), MATCH('Cyclical_after overrides'!AF$1, F_Inputs_cyclical!$A$1:$BE$1, 0))="", "", INDEX(F_Inputs_cyclical!$A$1:$BE$243, MATCH('Cyclical_after overrides'!$A8, F_Inputs_cyclical!$A$1:$A$243, 0), MATCH('Cyclical_after overrides'!AF$1, F_Inputs_cyclical!$A$1:$BE$1, 0))),
Cyclical_overrides!AF8)</f>
        <v/>
      </c>
      <c r="AG8" s="72" t="str">
        <f>IF(Cyclical_overrides!AG8 = "",
IF(INDEX(F_Inputs_cyclical!$A$1:$BE$243, MATCH('Cyclical_after overrides'!$A8, F_Inputs_cyclical!$A$1:$A$243, 0), MATCH('Cyclical_after overrides'!AG$1, F_Inputs_cyclical!$A$1:$BE$1, 0))="", "", INDEX(F_Inputs_cyclical!$A$1:$BE$243, MATCH('Cyclical_after overrides'!$A8, F_Inputs_cyclical!$A$1:$A$243, 0), MATCH('Cyclical_after overrides'!AG$1, F_Inputs_cyclical!$A$1:$BE$1, 0))),
Cyclical_overrides!AG8)</f>
        <v/>
      </c>
      <c r="AH8" s="72" t="str">
        <f>IF(Cyclical_overrides!AH8 = "",
IF(INDEX(F_Inputs_cyclical!$A$1:$BE$243, MATCH('Cyclical_after overrides'!$A8, F_Inputs_cyclical!$A$1:$A$243, 0), MATCH('Cyclical_after overrides'!AH$1, F_Inputs_cyclical!$A$1:$BE$1, 0))="", "", INDEX(F_Inputs_cyclical!$A$1:$BE$243, MATCH('Cyclical_after overrides'!$A8, F_Inputs_cyclical!$A$1:$A$243, 0), MATCH('Cyclical_after overrides'!AH$1, F_Inputs_cyclical!$A$1:$BE$1, 0))),
Cyclical_overrides!AH8)</f>
        <v/>
      </c>
      <c r="AI8" s="72" t="str">
        <f>IF(Cyclical_overrides!AI8 = "",
IF(INDEX(F_Inputs_cyclical!$A$1:$BE$243, MATCH('Cyclical_after overrides'!$A8, F_Inputs_cyclical!$A$1:$A$243, 0), MATCH('Cyclical_after overrides'!AI$1, F_Inputs_cyclical!$A$1:$BE$1, 0))="", "", INDEX(F_Inputs_cyclical!$A$1:$BE$243, MATCH('Cyclical_after overrides'!$A8, F_Inputs_cyclical!$A$1:$A$243, 0), MATCH('Cyclical_after overrides'!AI$1, F_Inputs_cyclical!$A$1:$BE$1, 0))),
Cyclical_overrides!AI8)</f>
        <v/>
      </c>
      <c r="AJ8" s="72" t="str">
        <f>IF(Cyclical_overrides!AJ8 = "",
IF(INDEX(F_Inputs_cyclical!$A$1:$BE$243, MATCH('Cyclical_after overrides'!$A8, F_Inputs_cyclical!$A$1:$A$243, 0), MATCH('Cyclical_after overrides'!AJ$1, F_Inputs_cyclical!$A$1:$BE$1, 0))="", "", INDEX(F_Inputs_cyclical!$A$1:$BE$243, MATCH('Cyclical_after overrides'!$A8, F_Inputs_cyclical!$A$1:$A$243, 0), MATCH('Cyclical_after overrides'!AJ$1, F_Inputs_cyclical!$A$1:$BE$1, 0))),
Cyclical_overrides!AJ8)</f>
        <v/>
      </c>
      <c r="AK8" s="72" t="str">
        <f>IF(Cyclical_overrides!AK8 = "",
IF(INDEX(F_Inputs_cyclical!$A$1:$BE$243, MATCH('Cyclical_after overrides'!$A8, F_Inputs_cyclical!$A$1:$A$243, 0), MATCH('Cyclical_after overrides'!AK$1, F_Inputs_cyclical!$A$1:$BE$1, 0))="", "", INDEX(F_Inputs_cyclical!$A$1:$BE$243, MATCH('Cyclical_after overrides'!$A8, F_Inputs_cyclical!$A$1:$A$243, 0), MATCH('Cyclical_after overrides'!AK$1, F_Inputs_cyclical!$A$1:$BE$1, 0))),
Cyclical_overrides!AK8)</f>
        <v/>
      </c>
      <c r="AL8" s="72" t="str">
        <f>IF(Cyclical_overrides!AL8 = "",
IF(INDEX(F_Inputs_cyclical!$A$1:$BE$243, MATCH('Cyclical_after overrides'!$A8, F_Inputs_cyclical!$A$1:$A$243, 0), MATCH('Cyclical_after overrides'!AL$1, F_Inputs_cyclical!$A$1:$BE$1, 0))="", "", INDEX(F_Inputs_cyclical!$A$1:$BE$243, MATCH('Cyclical_after overrides'!$A8, F_Inputs_cyclical!$A$1:$A$243, 0), MATCH('Cyclical_after overrides'!AL$1, F_Inputs_cyclical!$A$1:$BE$1, 0))),
Cyclical_overrides!AL8)</f>
        <v/>
      </c>
      <c r="AM8" s="72">
        <f>IF(Cyclical_overrides!AM8 = "",
IF(INDEX(F_Inputs_cyclical!$A$1:$BE$243, MATCH('Cyclical_after overrides'!$A8, F_Inputs_cyclical!$A$1:$A$243, 0), MATCH('Cyclical_after overrides'!AM$1, F_Inputs_cyclical!$A$1:$BE$1, 0))="", "", INDEX(F_Inputs_cyclical!$A$1:$BE$243, MATCH('Cyclical_after overrides'!$A8, F_Inputs_cyclical!$A$1:$A$243, 0), MATCH('Cyclical_after overrides'!AM$1, F_Inputs_cyclical!$A$1:$BE$1, 0))),
Cyclical_overrides!AM8)</f>
        <v>17.257999999999999</v>
      </c>
      <c r="AN8" s="72">
        <f>IF(Cyclical_overrides!AN8 = "",
IF(INDEX(F_Inputs_cyclical!$A$1:$BE$243, MATCH('Cyclical_after overrides'!$A8, F_Inputs_cyclical!$A$1:$A$243, 0), MATCH('Cyclical_after overrides'!AN$1, F_Inputs_cyclical!$A$1:$BE$1, 0))="", "", INDEX(F_Inputs_cyclical!$A$1:$BE$243, MATCH('Cyclical_after overrides'!$A8, F_Inputs_cyclical!$A$1:$A$243, 0), MATCH('Cyclical_after overrides'!AN$1, F_Inputs_cyclical!$A$1:$BE$1, 0))),
Cyclical_overrides!AN8)</f>
        <v>74.722999999999999</v>
      </c>
      <c r="AO8" s="72" t="str">
        <f>IF(Cyclical_overrides!AO8 = "",
IF(INDEX(F_Inputs_cyclical!$A$1:$BE$243, MATCH('Cyclical_after overrides'!$A8, F_Inputs_cyclical!$A$1:$A$243, 0), MATCH('Cyclical_after overrides'!AO$1, F_Inputs_cyclical!$A$1:$BE$1, 0))="", "", INDEX(F_Inputs_cyclical!$A$1:$BE$243, MATCH('Cyclical_after overrides'!$A8, F_Inputs_cyclical!$A$1:$A$243, 0), MATCH('Cyclical_after overrides'!AO$1, F_Inputs_cyclical!$A$1:$BE$1, 0))),
Cyclical_overrides!AO8)</f>
        <v/>
      </c>
      <c r="AP8" s="72" t="str">
        <f>IF(Cyclical_overrides!AP8 = "",
IF(INDEX(F_Inputs_cyclical!$A$1:$BE$243, MATCH('Cyclical_after overrides'!$A8, F_Inputs_cyclical!$A$1:$A$243, 0), MATCH('Cyclical_after overrides'!AP$1, F_Inputs_cyclical!$A$1:$BE$1, 0))="", "", INDEX(F_Inputs_cyclical!$A$1:$BE$243, MATCH('Cyclical_after overrides'!$A8, F_Inputs_cyclical!$A$1:$A$243, 0), MATCH('Cyclical_after overrides'!AP$1, F_Inputs_cyclical!$A$1:$BE$1, 0))),
Cyclical_overrides!AP8)</f>
        <v/>
      </c>
      <c r="AQ8" s="72">
        <f>IF(Cyclical_overrides!AQ8 = "",
IF(INDEX(F_Inputs_cyclical!$A$1:$BE$243, MATCH('Cyclical_after overrides'!$A8, F_Inputs_cyclical!$A$1:$A$243, 0), MATCH('Cyclical_after overrides'!AQ$1, F_Inputs_cyclical!$A$1:$BE$1, 0))="", "", INDEX(F_Inputs_cyclical!$A$1:$BE$243, MATCH('Cyclical_after overrides'!$A8, F_Inputs_cyclical!$A$1:$A$243, 0), MATCH('Cyclical_after overrides'!AQ$1, F_Inputs_cyclical!$A$1:$BE$1, 0))),
Cyclical_overrides!AQ8)</f>
        <v>0.70499999999999996</v>
      </c>
      <c r="AR8" s="72">
        <f>IF(Cyclical_overrides!AR8 = "",
IF(INDEX(F_Inputs_cyclical!$A$1:$BE$243, MATCH('Cyclical_after overrides'!$A8, F_Inputs_cyclical!$A$1:$A$243, 0), MATCH('Cyclical_after overrides'!AR$1, F_Inputs_cyclical!$A$1:$BE$1, 0))="", "", INDEX(F_Inputs_cyclical!$A$1:$BE$243, MATCH('Cyclical_after overrides'!$A8, F_Inputs_cyclical!$A$1:$A$243, 0), MATCH('Cyclical_after overrides'!AR$1, F_Inputs_cyclical!$A$1:$BE$1, 0))),
Cyclical_overrides!AR8)</f>
        <v>0.68799999999999994</v>
      </c>
      <c r="AS8" s="72">
        <f>IF(Cyclical_overrides!AS8 = "",
IF(INDEX(F_Inputs_cyclical!$A$1:$BE$243, MATCH('Cyclical_after overrides'!$A8, F_Inputs_cyclical!$A$1:$A$243, 0), MATCH('Cyclical_after overrides'!AS$1, F_Inputs_cyclical!$A$1:$BE$1, 0))="", "", INDEX(F_Inputs_cyclical!$A$1:$BE$243, MATCH('Cyclical_after overrides'!$A8, F_Inputs_cyclical!$A$1:$A$243, 0), MATCH('Cyclical_after overrides'!AS$1, F_Inputs_cyclical!$A$1:$BE$1, 0))),
Cyclical_overrides!AS8)</f>
        <v>-3.8730000000000002</v>
      </c>
      <c r="AT8" s="72">
        <f>IF(Cyclical_overrides!AT8 = "",
IF(INDEX(F_Inputs_cyclical!$A$1:$BE$243, MATCH('Cyclical_after overrides'!$A8, F_Inputs_cyclical!$A$1:$A$243, 0), MATCH('Cyclical_after overrides'!AT$1, F_Inputs_cyclical!$A$1:$BE$1, 0))="", "", INDEX(F_Inputs_cyclical!$A$1:$BE$243, MATCH('Cyclical_after overrides'!$A8, F_Inputs_cyclical!$A$1:$A$243, 0), MATCH('Cyclical_after overrides'!AT$1, F_Inputs_cyclical!$A$1:$BE$1, 0))),
Cyclical_overrides!AT8)</f>
        <v>0.01</v>
      </c>
      <c r="AU8" s="72">
        <f>IF(Cyclical_overrides!AU8 = "",
IF(INDEX(F_Inputs_cyclical!$A$1:$BE$243, MATCH('Cyclical_after overrides'!$A8, F_Inputs_cyclical!$A$1:$A$243, 0), MATCH('Cyclical_after overrides'!AU$1, F_Inputs_cyclical!$A$1:$BE$1, 0))="", "", INDEX(F_Inputs_cyclical!$A$1:$BE$243, MATCH('Cyclical_after overrides'!$A8, F_Inputs_cyclical!$A$1:$A$243, 0), MATCH('Cyclical_after overrides'!AU$1, F_Inputs_cyclical!$A$1:$BE$1, 0))),
Cyclical_overrides!AU8)</f>
        <v>5.6669999999999998</v>
      </c>
      <c r="AV8" s="72" t="str">
        <f>IF(Cyclical_overrides!AV8 = "",
IF(INDEX(F_Inputs_cyclical!$A$1:$BE$243, MATCH('Cyclical_after overrides'!$A8, F_Inputs_cyclical!$A$1:$A$243, 0), MATCH('Cyclical_after overrides'!AV$1, F_Inputs_cyclical!$A$1:$BE$1, 0))="", "", INDEX(F_Inputs_cyclical!$A$1:$BE$243, MATCH('Cyclical_after overrides'!$A8, F_Inputs_cyclical!$A$1:$A$243, 0), MATCH('Cyclical_after overrides'!AV$1, F_Inputs_cyclical!$A$1:$BE$1, 0))),
Cyclical_overrides!AV8)</f>
        <v/>
      </c>
      <c r="AW8" s="72">
        <f>IF(Cyclical_overrides!AW8 = "",
IF(INDEX(F_Inputs_cyclical!$A$1:$BE$243, MATCH('Cyclical_after overrides'!$A8, F_Inputs_cyclical!$A$1:$A$243, 0), MATCH('Cyclical_after overrides'!AW$1, F_Inputs_cyclical!$A$1:$BE$1, 0))="", "", INDEX(F_Inputs_cyclical!$A$1:$BE$243, MATCH('Cyclical_after overrides'!$A8, F_Inputs_cyclical!$A$1:$A$243, 0), MATCH('Cyclical_after overrides'!AW$1, F_Inputs_cyclical!$A$1:$BE$1, 0))),
Cyclical_overrides!AW8)</f>
        <v>1.1806332960179113</v>
      </c>
      <c r="AX8" s="72">
        <f>IF(Cyclical_overrides!AX8 = "",
IF(INDEX(F_Inputs_cyclical!$A$1:$BE$243, MATCH('Cyclical_after overrides'!$A8, F_Inputs_cyclical!$A$1:$A$243, 0), MATCH('Cyclical_after overrides'!AX$1, F_Inputs_cyclical!$A$1:$BE$1, 0))="", "", INDEX(F_Inputs_cyclical!$A$1:$BE$243, MATCH('Cyclical_after overrides'!$A8, F_Inputs_cyclical!$A$1:$A$243, 0), MATCH('Cyclical_after overrides'!AX$1, F_Inputs_cyclical!$A$1:$BE$1, 0))),
Cyclical_overrides!AX8)</f>
        <v>23.387133272061138</v>
      </c>
      <c r="AY8" s="72">
        <f>IF(Cyclical_overrides!AY8 = "",
IF(INDEX(F_Inputs_cyclical!$A$1:$BE$243, MATCH('Cyclical_after overrides'!$A8, F_Inputs_cyclical!$A$1:$A$243, 0), MATCH('Cyclical_after overrides'!AY$1, F_Inputs_cyclical!$A$1:$BE$1, 0))="", "", INDEX(F_Inputs_cyclical!$A$1:$BE$243, MATCH('Cyclical_after overrides'!$A8, F_Inputs_cyclical!$A$1:$A$243, 0), MATCH('Cyclical_after overrides'!AY$1, F_Inputs_cyclical!$A$1:$BE$1, 0))),
Cyclical_overrides!AY8)</f>
        <v>141.12138106740653</v>
      </c>
      <c r="AZ8" s="72">
        <f>IF(Cyclical_overrides!AZ8 = "",
IF(INDEX(F_Inputs_cyclical!$A$1:$BE$243, MATCH('Cyclical_after overrides'!$A8, F_Inputs_cyclical!$A$1:$A$243, 0), MATCH('Cyclical_after overrides'!AZ$1, F_Inputs_cyclical!$A$1:$BE$1, 0))="", "", INDEX(F_Inputs_cyclical!$A$1:$BE$243, MATCH('Cyclical_after overrides'!$A8, F_Inputs_cyclical!$A$1:$A$243, 0), MATCH('Cyclical_after overrides'!AZ$1, F_Inputs_cyclical!$A$1:$BE$1, 0))),
Cyclical_overrides!AZ8)</f>
        <v>1.8220217551046243</v>
      </c>
      <c r="BA8" s="72">
        <f>IF(Cyclical_overrides!BA8 = "",
IF(INDEX(F_Inputs_cyclical!$A$1:$BE$243, MATCH('Cyclical_after overrides'!$A8, F_Inputs_cyclical!$A$1:$A$243, 0), MATCH('Cyclical_after overrides'!BA$1, F_Inputs_cyclical!$A$1:$BE$1, 0))="", "", INDEX(F_Inputs_cyclical!$A$1:$BE$243, MATCH('Cyclical_after overrides'!$A8, F_Inputs_cyclical!$A$1:$A$243, 0), MATCH('Cyclical_after overrides'!BA$1, F_Inputs_cyclical!$A$1:$BE$1, 0))),
Cyclical_overrides!BA8)</f>
        <v>12.704776123605887</v>
      </c>
      <c r="BB8" s="72">
        <f>IF(Cyclical_overrides!BB8 = "",
IF(INDEX(F_Inputs_cyclical!$A$1:$BE$243, MATCH('Cyclical_after overrides'!$A8, F_Inputs_cyclical!$A$1:$A$243, 0), MATCH('Cyclical_after overrides'!BB$1, F_Inputs_cyclical!$A$1:$BE$1, 0))="", "", INDEX(F_Inputs_cyclical!$A$1:$BE$243, MATCH('Cyclical_after overrides'!$A8, F_Inputs_cyclical!$A$1:$A$243, 0), MATCH('Cyclical_after overrides'!BB$1, F_Inputs_cyclical!$A$1:$BE$1, 0))),
Cyclical_overrides!BB8)</f>
        <v>11.878758113285633</v>
      </c>
      <c r="BC8" s="72">
        <f>IF(Cyclical_overrides!BC8 = "",
IF(INDEX(F_Inputs_cyclical!$A$1:$BE$243, MATCH('Cyclical_after overrides'!$A8, F_Inputs_cyclical!$A$1:$A$243, 0), MATCH('Cyclical_after overrides'!BC$1, F_Inputs_cyclical!$A$1:$BE$1, 0))="", "", INDEX(F_Inputs_cyclical!$A$1:$BE$243, MATCH('Cyclical_after overrides'!$A8, F_Inputs_cyclical!$A$1:$A$243, 0), MATCH('Cyclical_after overrides'!BC$1, F_Inputs_cyclical!$A$1:$BE$1, 0))),
Cyclical_overrides!BC8)</f>
        <v>12.106169281853598</v>
      </c>
      <c r="BD8" s="72">
        <f>IF(Cyclical_overrides!BD8 = "",
IF(INDEX(F_Inputs_cyclical!$A$1:$BE$243, MATCH('Cyclical_after overrides'!$A8, F_Inputs_cyclical!$A$1:$A$243, 0), MATCH('Cyclical_after overrides'!BD$1, F_Inputs_cyclical!$A$1:$BE$1, 0))="", "", INDEX(F_Inputs_cyclical!$A$1:$BE$243, MATCH('Cyclical_after overrides'!$A8, F_Inputs_cyclical!$A$1:$A$243, 0), MATCH('Cyclical_after overrides'!BD$1, F_Inputs_cyclical!$A$1:$BE$1, 0))),
Cyclical_overrides!BD8)</f>
        <v>975.452</v>
      </c>
      <c r="BE8" s="194"/>
    </row>
    <row r="9" spans="1:57" x14ac:dyDescent="0.4">
      <c r="A9" s="63" t="str">
        <f t="shared" si="0"/>
        <v>ANH19</v>
      </c>
      <c r="B9" s="63" t="s">
        <v>242</v>
      </c>
      <c r="C9" s="63" t="s">
        <v>253</v>
      </c>
      <c r="D9" s="72">
        <f>IF(Cyclical_overrides!D9 = "",
IF(INDEX(F_Inputs_cyclical!$A$1:$BE$243, MATCH('Cyclical_after overrides'!$A9, F_Inputs_cyclical!$A$1:$A$243, 0), MATCH('Cyclical_after overrides'!D$1, F_Inputs_cyclical!$A$1:$BE$1, 0))="", "", INDEX(F_Inputs_cyclical!$A$1:$BE$243, MATCH('Cyclical_after overrides'!$A9, F_Inputs_cyclical!$A$1:$A$243, 0), MATCH('Cyclical_after overrides'!D$1, F_Inputs_cyclical!$A$1:$BE$1, 0))),
Cyclical_overrides!D9)</f>
        <v>17.824999999999999</v>
      </c>
      <c r="E9" s="72">
        <f>IF(Cyclical_overrides!E9 = "",
IF(INDEX(F_Inputs_cyclical!$A$1:$BE$243, MATCH('Cyclical_after overrides'!$A9, F_Inputs_cyclical!$A$1:$A$243, 0), MATCH('Cyclical_after overrides'!E$1, F_Inputs_cyclical!$A$1:$BE$1, 0))="", "", INDEX(F_Inputs_cyclical!$A$1:$BE$243, MATCH('Cyclical_after overrides'!$A9, F_Inputs_cyclical!$A$1:$A$243, 0), MATCH('Cyclical_after overrides'!E$1, F_Inputs_cyclical!$A$1:$BE$1, 0))),
Cyclical_overrides!E9)</f>
        <v>9.8559999999999999</v>
      </c>
      <c r="F9" s="72">
        <f>IF(Cyclical_overrides!F9 = "",
IF(INDEX(F_Inputs_cyclical!$A$1:$BE$243, MATCH('Cyclical_after overrides'!$A9, F_Inputs_cyclical!$A$1:$A$243, 0), MATCH('Cyclical_after overrides'!F$1, F_Inputs_cyclical!$A$1:$BE$1, 0))="", "", INDEX(F_Inputs_cyclical!$A$1:$BE$243, MATCH('Cyclical_after overrides'!$A9, F_Inputs_cyclical!$A$1:$A$243, 0), MATCH('Cyclical_after overrides'!F$1, F_Inputs_cyclical!$A$1:$BE$1, 0))),
Cyclical_overrides!F9)</f>
        <v>26.041</v>
      </c>
      <c r="G9" s="72">
        <f>IF(Cyclical_overrides!G9 = "",
IF(INDEX(F_Inputs_cyclical!$A$1:$BE$243, MATCH('Cyclical_after overrides'!$A9, F_Inputs_cyclical!$A$1:$A$243, 0), MATCH('Cyclical_after overrides'!G$1, F_Inputs_cyclical!$A$1:$BE$1, 0))="", "", INDEX(F_Inputs_cyclical!$A$1:$BE$243, MATCH('Cyclical_after overrides'!$A9, F_Inputs_cyclical!$A$1:$A$243, 0), MATCH('Cyclical_after overrides'!G$1, F_Inputs_cyclical!$A$1:$BE$1, 0))),
Cyclical_overrides!G9)</f>
        <v>3.4359999999999999</v>
      </c>
      <c r="H9" s="72" t="str">
        <f>IF(Cyclical_overrides!H9 = "",
IF(INDEX(F_Inputs_cyclical!$A$1:$BE$243, MATCH('Cyclical_after overrides'!$A9, F_Inputs_cyclical!$A$1:$A$243, 0), MATCH('Cyclical_after overrides'!H$1, F_Inputs_cyclical!$A$1:$BE$1, 0))="", "", INDEX(F_Inputs_cyclical!$A$1:$BE$243, MATCH('Cyclical_after overrides'!$A9, F_Inputs_cyclical!$A$1:$A$243, 0), MATCH('Cyclical_after overrides'!H$1, F_Inputs_cyclical!$A$1:$BE$1, 0))),
Cyclical_overrides!H9)</f>
        <v/>
      </c>
      <c r="I9" s="72">
        <f>IF(Cyclical_overrides!I9 = "",
IF(INDEX(F_Inputs_cyclical!$A$1:$BE$243, MATCH('Cyclical_after overrides'!$A9, F_Inputs_cyclical!$A$1:$A$243, 0), MATCH('Cyclical_after overrides'!I$1, F_Inputs_cyclical!$A$1:$BE$1, 0))="", "", INDEX(F_Inputs_cyclical!$A$1:$BE$243, MATCH('Cyclical_after overrides'!$A9, F_Inputs_cyclical!$A$1:$A$243, 0), MATCH('Cyclical_after overrides'!I$1, F_Inputs_cyclical!$A$1:$BE$1, 0))),
Cyclical_overrides!I9)</f>
        <v>0</v>
      </c>
      <c r="J9" s="72">
        <f>IF(Cyclical_overrides!J9 = "",
IF(INDEX(F_Inputs_cyclical!$A$1:$BE$243, MATCH('Cyclical_after overrides'!$A9, F_Inputs_cyclical!$A$1:$A$243, 0), MATCH('Cyclical_after overrides'!J$1, F_Inputs_cyclical!$A$1:$BE$1, 0))="", "", INDEX(F_Inputs_cyclical!$A$1:$BE$243, MATCH('Cyclical_after overrides'!$A9, F_Inputs_cyclical!$A$1:$A$243, 0), MATCH('Cyclical_after overrides'!J$1, F_Inputs_cyclical!$A$1:$BE$1, 0))),
Cyclical_overrides!J9)</f>
        <v>77.296603910000002</v>
      </c>
      <c r="K9" s="72">
        <f>IF(Cyclical_overrides!K9 = "",
IF(INDEX(F_Inputs_cyclical!$A$1:$BE$243, MATCH('Cyclical_after overrides'!$A9, F_Inputs_cyclical!$A$1:$A$243, 0), MATCH('Cyclical_after overrides'!K$1, F_Inputs_cyclical!$A$1:$BE$1, 0))="", "", INDEX(F_Inputs_cyclical!$A$1:$BE$243, MATCH('Cyclical_after overrides'!$A9, F_Inputs_cyclical!$A$1:$A$243, 0), MATCH('Cyclical_after overrides'!K$1, F_Inputs_cyclical!$A$1:$BE$1, 0))),
Cyclical_overrides!K9)</f>
        <v>16.155999999999999</v>
      </c>
      <c r="L9" s="72" t="str">
        <f>IF(Cyclical_overrides!L9 = "",
IF(INDEX(F_Inputs_cyclical!$A$1:$BE$243, MATCH('Cyclical_after overrides'!$A9, F_Inputs_cyclical!$A$1:$A$243, 0), MATCH('Cyclical_after overrides'!L$1, F_Inputs_cyclical!$A$1:$BE$1, 0))="", "", INDEX(F_Inputs_cyclical!$A$1:$BE$243, MATCH('Cyclical_after overrides'!$A9, F_Inputs_cyclical!$A$1:$A$243, 0), MATCH('Cyclical_after overrides'!L$1, F_Inputs_cyclical!$A$1:$BE$1, 0))),
Cyclical_overrides!L9)</f>
        <v/>
      </c>
      <c r="M9" s="72" t="str">
        <f>IF(Cyclical_overrides!M9 = "",
IF(INDEX(F_Inputs_cyclical!$A$1:$BE$243, MATCH('Cyclical_after overrides'!$A9, F_Inputs_cyclical!$A$1:$A$243, 0), MATCH('Cyclical_after overrides'!M$1, F_Inputs_cyclical!$A$1:$BE$1, 0))="", "", INDEX(F_Inputs_cyclical!$A$1:$BE$243, MATCH('Cyclical_after overrides'!$A9, F_Inputs_cyclical!$A$1:$A$243, 0), MATCH('Cyclical_after overrides'!M$1, F_Inputs_cyclical!$A$1:$BE$1, 0))),
Cyclical_overrides!M9)</f>
        <v/>
      </c>
      <c r="N9" s="72" t="str">
        <f>IF(Cyclical_overrides!N9 = "",
IF(INDEX(F_Inputs_cyclical!$A$1:$BE$243, MATCH('Cyclical_after overrides'!$A9, F_Inputs_cyclical!$A$1:$A$243, 0), MATCH('Cyclical_after overrides'!N$1, F_Inputs_cyclical!$A$1:$BE$1, 0))="", "", INDEX(F_Inputs_cyclical!$A$1:$BE$243, MATCH('Cyclical_after overrides'!$A9, F_Inputs_cyclical!$A$1:$A$243, 0), MATCH('Cyclical_after overrides'!N$1, F_Inputs_cyclical!$A$1:$BE$1, 0))),
Cyclical_overrides!N9)</f>
        <v/>
      </c>
      <c r="O9" s="72">
        <f>IF(Cyclical_overrides!O9 = "",
IF(INDEX(F_Inputs_cyclical!$A$1:$BE$243, MATCH('Cyclical_after overrides'!$A9, F_Inputs_cyclical!$A$1:$A$243, 0), MATCH('Cyclical_after overrides'!O$1, F_Inputs_cyclical!$A$1:$BE$1, 0))="", "", INDEX(F_Inputs_cyclical!$A$1:$BE$243, MATCH('Cyclical_after overrides'!$A9, F_Inputs_cyclical!$A$1:$A$243, 0), MATCH('Cyclical_after overrides'!O$1, F_Inputs_cyclical!$A$1:$BE$1, 0))),
Cyclical_overrides!O9)</f>
        <v>9.4344999999999998E-2</v>
      </c>
      <c r="P9" s="72">
        <f>IF(Cyclical_overrides!P9 = "",
IF(INDEX(F_Inputs_cyclical!$A$1:$BE$243, MATCH('Cyclical_after overrides'!$A9, F_Inputs_cyclical!$A$1:$A$243, 0), MATCH('Cyclical_after overrides'!P$1, F_Inputs_cyclical!$A$1:$BE$1, 0))="", "", INDEX(F_Inputs_cyclical!$A$1:$BE$243, MATCH('Cyclical_after overrides'!$A9, F_Inputs_cyclical!$A$1:$A$243, 0), MATCH('Cyclical_after overrides'!P$1, F_Inputs_cyclical!$A$1:$BE$1, 0))),
Cyclical_overrides!P9)</f>
        <v>1.1312396499999999</v>
      </c>
      <c r="Q9" s="72">
        <f>IF(Cyclical_overrides!Q9 = "",
IF(INDEX(F_Inputs_cyclical!$A$1:$BE$243, MATCH('Cyclical_after overrides'!$A9, F_Inputs_cyclical!$A$1:$A$243, 0), MATCH('Cyclical_after overrides'!Q$1, F_Inputs_cyclical!$A$1:$BE$1, 0))="", "", INDEX(F_Inputs_cyclical!$A$1:$BE$243, MATCH('Cyclical_after overrides'!$A9, F_Inputs_cyclical!$A$1:$A$243, 0), MATCH('Cyclical_after overrides'!Q$1, F_Inputs_cyclical!$A$1:$BE$1, 0))),
Cyclical_overrides!Q9)</f>
        <v>0.97175045000000004</v>
      </c>
      <c r="R9" s="72">
        <f>IF(Cyclical_overrides!R9 = "",
IF(INDEX(F_Inputs_cyclical!$A$1:$BE$243, MATCH('Cyclical_after overrides'!$A9, F_Inputs_cyclical!$A$1:$A$243, 0), MATCH('Cyclical_after overrides'!R$1, F_Inputs_cyclical!$A$1:$BE$1, 0))="", "", INDEX(F_Inputs_cyclical!$A$1:$BE$243, MATCH('Cyclical_after overrides'!$A9, F_Inputs_cyclical!$A$1:$A$243, 0), MATCH('Cyclical_after overrides'!R$1, F_Inputs_cyclical!$A$1:$BE$1, 0))),
Cyclical_overrides!R9)</f>
        <v>0.12026881</v>
      </c>
      <c r="S9" s="72">
        <f>IF(Cyclical_overrides!S9 = "",
IF(INDEX(F_Inputs_cyclical!$A$1:$BE$243, MATCH('Cyclical_after overrides'!$A9, F_Inputs_cyclical!$A$1:$A$243, 0), MATCH('Cyclical_after overrides'!S$1, F_Inputs_cyclical!$A$1:$BE$1, 0))="", "", INDEX(F_Inputs_cyclical!$A$1:$BE$243, MATCH('Cyclical_after overrides'!$A9, F_Inputs_cyclical!$A$1:$A$243, 0), MATCH('Cyclical_after overrides'!S$1, F_Inputs_cyclical!$A$1:$BE$1, 0))),
Cyclical_overrides!S9)</f>
        <v>19.141999999999999</v>
      </c>
      <c r="T9" s="72">
        <f>IF(Cyclical_overrides!T9 = "",
IF(INDEX(F_Inputs_cyclical!$A$1:$BE$243, MATCH('Cyclical_after overrides'!$A9, F_Inputs_cyclical!$A$1:$A$243, 0), MATCH('Cyclical_after overrides'!T$1, F_Inputs_cyclical!$A$1:$BE$1, 0))="", "", INDEX(F_Inputs_cyclical!$A$1:$BE$243, MATCH('Cyclical_after overrides'!$A9, F_Inputs_cyclical!$A$1:$A$243, 0), MATCH('Cyclical_after overrides'!T$1, F_Inputs_cyclical!$A$1:$BE$1, 0))),
Cyclical_overrides!T9)</f>
        <v>81.769000000000005</v>
      </c>
      <c r="U9" s="72">
        <f>IF(Cyclical_overrides!U9 = "",
IF(INDEX(F_Inputs_cyclical!$A$1:$BE$243, MATCH('Cyclical_after overrides'!$A9, F_Inputs_cyclical!$A$1:$A$243, 0), MATCH('Cyclical_after overrides'!U$1, F_Inputs_cyclical!$A$1:$BE$1, 0))="", "", INDEX(F_Inputs_cyclical!$A$1:$BE$243, MATCH('Cyclical_after overrides'!$A9, F_Inputs_cyclical!$A$1:$A$243, 0), MATCH('Cyclical_after overrides'!U$1, F_Inputs_cyclical!$A$1:$BE$1, 0))),
Cyclical_overrides!U9)</f>
        <v>74.978999999999999</v>
      </c>
      <c r="V9" s="72">
        <f>IF(Cyclical_overrides!V9 = "",
IF(INDEX(F_Inputs_cyclical!$A$1:$BE$243, MATCH('Cyclical_after overrides'!$A9, F_Inputs_cyclical!$A$1:$A$243, 0), MATCH('Cyclical_after overrides'!V$1, F_Inputs_cyclical!$A$1:$BE$1, 0))="", "", INDEX(F_Inputs_cyclical!$A$1:$BE$243, MATCH('Cyclical_after overrides'!$A9, F_Inputs_cyclical!$A$1:$A$243, 0), MATCH('Cyclical_after overrides'!V$1, F_Inputs_cyclical!$A$1:$BE$1, 0))),
Cyclical_overrides!V9)</f>
        <v>94.640927000000005</v>
      </c>
      <c r="W9" s="72">
        <f>IF(Cyclical_overrides!W9 = "",
IF(INDEX(F_Inputs_cyclical!$A$1:$BE$243, MATCH('Cyclical_after overrides'!$A9, F_Inputs_cyclical!$A$1:$A$243, 0), MATCH('Cyclical_after overrides'!W$1, F_Inputs_cyclical!$A$1:$BE$1, 0))="", "", INDEX(F_Inputs_cyclical!$A$1:$BE$243, MATCH('Cyclical_after overrides'!$A9, F_Inputs_cyclical!$A$1:$A$243, 0), MATCH('Cyclical_after overrides'!W$1, F_Inputs_cyclical!$A$1:$BE$1, 0))),
Cyclical_overrides!W9)</f>
        <v>141.35126</v>
      </c>
      <c r="X9" s="72">
        <f>IF(Cyclical_overrides!X9 = "",
IF(INDEX(F_Inputs_cyclical!$A$1:$BE$243, MATCH('Cyclical_after overrides'!$A9, F_Inputs_cyclical!$A$1:$A$243, 0), MATCH('Cyclical_after overrides'!X$1, F_Inputs_cyclical!$A$1:$BE$1, 0))="", "", INDEX(F_Inputs_cyclical!$A$1:$BE$243, MATCH('Cyclical_after overrides'!$A9, F_Inputs_cyclical!$A$1:$A$243, 0), MATCH('Cyclical_after overrides'!X$1, F_Inputs_cyclical!$A$1:$BE$1, 0))),
Cyclical_overrides!X9)</f>
        <v>245.48292699999999</v>
      </c>
      <c r="Y9" s="72">
        <f>IF(Cyclical_overrides!Y9 = "",
IF(INDEX(F_Inputs_cyclical!$A$1:$BE$243, MATCH('Cyclical_after overrides'!$A9, F_Inputs_cyclical!$A$1:$A$243, 0), MATCH('Cyclical_after overrides'!Y$1, F_Inputs_cyclical!$A$1:$BE$1, 0))="", "", INDEX(F_Inputs_cyclical!$A$1:$BE$243, MATCH('Cyclical_after overrides'!$A9, F_Inputs_cyclical!$A$1:$A$243, 0), MATCH('Cyclical_after overrides'!Y$1, F_Inputs_cyclical!$A$1:$BE$1, 0))),
Cyclical_overrides!Y9)</f>
        <v>569.71525999999994</v>
      </c>
      <c r="Z9" s="72">
        <f>IF(Cyclical_overrides!Z9 = "",
IF(INDEX(F_Inputs_cyclical!$A$1:$BE$243, MATCH('Cyclical_after overrides'!$A9, F_Inputs_cyclical!$A$1:$A$243, 0), MATCH('Cyclical_after overrides'!Z$1, F_Inputs_cyclical!$A$1:$BE$1, 0))="", "", INDEX(F_Inputs_cyclical!$A$1:$BE$243, MATCH('Cyclical_after overrides'!$A9, F_Inputs_cyclical!$A$1:$A$243, 0), MATCH('Cyclical_after overrides'!Z$1, F_Inputs_cyclical!$A$1:$BE$1, 0))),
Cyclical_overrides!Z9)</f>
        <v>254.36207300000001</v>
      </c>
      <c r="AA9" s="72">
        <f>IF(Cyclical_overrides!AA9 = "",
IF(INDEX(F_Inputs_cyclical!$A$1:$BE$243, MATCH('Cyclical_after overrides'!$A9, F_Inputs_cyclical!$A$1:$A$243, 0), MATCH('Cyclical_after overrides'!AA$1, F_Inputs_cyclical!$A$1:$BE$1, 0))="", "", INDEX(F_Inputs_cyclical!$A$1:$BE$243, MATCH('Cyclical_after overrides'!$A9, F_Inputs_cyclical!$A$1:$A$243, 0), MATCH('Cyclical_after overrides'!AA$1, F_Inputs_cyclical!$A$1:$BE$1, 0))),
Cyclical_overrides!AA9)</f>
        <v>1499.12374</v>
      </c>
      <c r="AB9" s="72" t="str">
        <f>IF(Cyclical_overrides!AB9 = "",
IF(INDEX(F_Inputs_cyclical!$A$1:$BE$243, MATCH('Cyclical_after overrides'!$A9, F_Inputs_cyclical!$A$1:$A$243, 0), MATCH('Cyclical_after overrides'!AB$1, F_Inputs_cyclical!$A$1:$BE$1, 0))="", "", INDEX(F_Inputs_cyclical!$A$1:$BE$243, MATCH('Cyclical_after overrides'!$A9, F_Inputs_cyclical!$A$1:$A$243, 0), MATCH('Cyclical_after overrides'!AB$1, F_Inputs_cyclical!$A$1:$BE$1, 0))),
Cyclical_overrides!AB9)</f>
        <v/>
      </c>
      <c r="AC9" s="72" t="str">
        <f>IF(Cyclical_overrides!AC9 = "",
IF(INDEX(F_Inputs_cyclical!$A$1:$BE$243, MATCH('Cyclical_after overrides'!$A9, F_Inputs_cyclical!$A$1:$A$243, 0), MATCH('Cyclical_after overrides'!AC$1, F_Inputs_cyclical!$A$1:$BE$1, 0))="", "", INDEX(F_Inputs_cyclical!$A$1:$BE$243, MATCH('Cyclical_after overrides'!$A9, F_Inputs_cyclical!$A$1:$A$243, 0), MATCH('Cyclical_after overrides'!AC$1, F_Inputs_cyclical!$A$1:$BE$1, 0))),
Cyclical_overrides!AC9)</f>
        <v/>
      </c>
      <c r="AD9" s="72" t="str">
        <f>IF(Cyclical_overrides!AD9 = "",
IF(INDEX(F_Inputs_cyclical!$A$1:$BE$243, MATCH('Cyclical_after overrides'!$A9, F_Inputs_cyclical!$A$1:$A$243, 0), MATCH('Cyclical_after overrides'!AD$1, F_Inputs_cyclical!$A$1:$BE$1, 0))="", "", INDEX(F_Inputs_cyclical!$A$1:$BE$243, MATCH('Cyclical_after overrides'!$A9, F_Inputs_cyclical!$A$1:$A$243, 0), MATCH('Cyclical_after overrides'!AD$1, F_Inputs_cyclical!$A$1:$BE$1, 0))),
Cyclical_overrides!AD9)</f>
        <v/>
      </c>
      <c r="AE9" s="72" t="str">
        <f>IF(Cyclical_overrides!AE9 = "",
IF(INDEX(F_Inputs_cyclical!$A$1:$BE$243, MATCH('Cyclical_after overrides'!$A9, F_Inputs_cyclical!$A$1:$A$243, 0), MATCH('Cyclical_after overrides'!AE$1, F_Inputs_cyclical!$A$1:$BE$1, 0))="", "", INDEX(F_Inputs_cyclical!$A$1:$BE$243, MATCH('Cyclical_after overrides'!$A9, F_Inputs_cyclical!$A$1:$A$243, 0), MATCH('Cyclical_after overrides'!AE$1, F_Inputs_cyclical!$A$1:$BE$1, 0))),
Cyclical_overrides!AE9)</f>
        <v/>
      </c>
      <c r="AF9" s="72" t="str">
        <f>IF(Cyclical_overrides!AF9 = "",
IF(INDEX(F_Inputs_cyclical!$A$1:$BE$243, MATCH('Cyclical_after overrides'!$A9, F_Inputs_cyclical!$A$1:$A$243, 0), MATCH('Cyclical_after overrides'!AF$1, F_Inputs_cyclical!$A$1:$BE$1, 0))="", "", INDEX(F_Inputs_cyclical!$A$1:$BE$243, MATCH('Cyclical_after overrides'!$A9, F_Inputs_cyclical!$A$1:$A$243, 0), MATCH('Cyclical_after overrides'!AF$1, F_Inputs_cyclical!$A$1:$BE$1, 0))),
Cyclical_overrides!AF9)</f>
        <v/>
      </c>
      <c r="AG9" s="72" t="str">
        <f>IF(Cyclical_overrides!AG9 = "",
IF(INDEX(F_Inputs_cyclical!$A$1:$BE$243, MATCH('Cyclical_after overrides'!$A9, F_Inputs_cyclical!$A$1:$A$243, 0), MATCH('Cyclical_after overrides'!AG$1, F_Inputs_cyclical!$A$1:$BE$1, 0))="", "", INDEX(F_Inputs_cyclical!$A$1:$BE$243, MATCH('Cyclical_after overrides'!$A9, F_Inputs_cyclical!$A$1:$A$243, 0), MATCH('Cyclical_after overrides'!AG$1, F_Inputs_cyclical!$A$1:$BE$1, 0))),
Cyclical_overrides!AG9)</f>
        <v/>
      </c>
      <c r="AH9" s="72" t="str">
        <f>IF(Cyclical_overrides!AH9 = "",
IF(INDEX(F_Inputs_cyclical!$A$1:$BE$243, MATCH('Cyclical_after overrides'!$A9, F_Inputs_cyclical!$A$1:$A$243, 0), MATCH('Cyclical_after overrides'!AH$1, F_Inputs_cyclical!$A$1:$BE$1, 0))="", "", INDEX(F_Inputs_cyclical!$A$1:$BE$243, MATCH('Cyclical_after overrides'!$A9, F_Inputs_cyclical!$A$1:$A$243, 0), MATCH('Cyclical_after overrides'!AH$1, F_Inputs_cyclical!$A$1:$BE$1, 0))),
Cyclical_overrides!AH9)</f>
        <v/>
      </c>
      <c r="AI9" s="72" t="str">
        <f>IF(Cyclical_overrides!AI9 = "",
IF(INDEX(F_Inputs_cyclical!$A$1:$BE$243, MATCH('Cyclical_after overrides'!$A9, F_Inputs_cyclical!$A$1:$A$243, 0), MATCH('Cyclical_after overrides'!AI$1, F_Inputs_cyclical!$A$1:$BE$1, 0))="", "", INDEX(F_Inputs_cyclical!$A$1:$BE$243, MATCH('Cyclical_after overrides'!$A9, F_Inputs_cyclical!$A$1:$A$243, 0), MATCH('Cyclical_after overrides'!AI$1, F_Inputs_cyclical!$A$1:$BE$1, 0))),
Cyclical_overrides!AI9)</f>
        <v/>
      </c>
      <c r="AJ9" s="72" t="str">
        <f>IF(Cyclical_overrides!AJ9 = "",
IF(INDEX(F_Inputs_cyclical!$A$1:$BE$243, MATCH('Cyclical_after overrides'!$A9, F_Inputs_cyclical!$A$1:$A$243, 0), MATCH('Cyclical_after overrides'!AJ$1, F_Inputs_cyclical!$A$1:$BE$1, 0))="", "", INDEX(F_Inputs_cyclical!$A$1:$BE$243, MATCH('Cyclical_after overrides'!$A9, F_Inputs_cyclical!$A$1:$A$243, 0), MATCH('Cyclical_after overrides'!AJ$1, F_Inputs_cyclical!$A$1:$BE$1, 0))),
Cyclical_overrides!AJ9)</f>
        <v/>
      </c>
      <c r="AK9" s="72" t="str">
        <f>IF(Cyclical_overrides!AK9 = "",
IF(INDEX(F_Inputs_cyclical!$A$1:$BE$243, MATCH('Cyclical_after overrides'!$A9, F_Inputs_cyclical!$A$1:$A$243, 0), MATCH('Cyclical_after overrides'!AK$1, F_Inputs_cyclical!$A$1:$BE$1, 0))="", "", INDEX(F_Inputs_cyclical!$A$1:$BE$243, MATCH('Cyclical_after overrides'!$A9, F_Inputs_cyclical!$A$1:$A$243, 0), MATCH('Cyclical_after overrides'!AK$1, F_Inputs_cyclical!$A$1:$BE$1, 0))),
Cyclical_overrides!AK9)</f>
        <v/>
      </c>
      <c r="AL9" s="72" t="str">
        <f>IF(Cyclical_overrides!AL9 = "",
IF(INDEX(F_Inputs_cyclical!$A$1:$BE$243, MATCH('Cyclical_after overrides'!$A9, F_Inputs_cyclical!$A$1:$A$243, 0), MATCH('Cyclical_after overrides'!AL$1, F_Inputs_cyclical!$A$1:$BE$1, 0))="", "", INDEX(F_Inputs_cyclical!$A$1:$BE$243, MATCH('Cyclical_after overrides'!$A9, F_Inputs_cyclical!$A$1:$A$243, 0), MATCH('Cyclical_after overrides'!AL$1, F_Inputs_cyclical!$A$1:$BE$1, 0))),
Cyclical_overrides!AL9)</f>
        <v/>
      </c>
      <c r="AM9" s="72">
        <f>IF(Cyclical_overrides!AM9 = "",
IF(INDEX(F_Inputs_cyclical!$A$1:$BE$243, MATCH('Cyclical_after overrides'!$A9, F_Inputs_cyclical!$A$1:$A$243, 0), MATCH('Cyclical_after overrides'!AM$1, F_Inputs_cyclical!$A$1:$BE$1, 0))="", "", INDEX(F_Inputs_cyclical!$A$1:$BE$243, MATCH('Cyclical_after overrides'!$A9, F_Inputs_cyclical!$A$1:$A$243, 0), MATCH('Cyclical_after overrides'!AM$1, F_Inputs_cyclical!$A$1:$BE$1, 0))),
Cyclical_overrides!AM9)</f>
        <v>17.821000000000002</v>
      </c>
      <c r="AN9" s="72">
        <f>IF(Cyclical_overrides!AN9 = "",
IF(INDEX(F_Inputs_cyclical!$A$1:$BE$243, MATCH('Cyclical_after overrides'!$A9, F_Inputs_cyclical!$A$1:$A$243, 0), MATCH('Cyclical_after overrides'!AN$1, F_Inputs_cyclical!$A$1:$BE$1, 0))="", "", INDEX(F_Inputs_cyclical!$A$1:$BE$243, MATCH('Cyclical_after overrides'!$A9, F_Inputs_cyclical!$A$1:$A$243, 0), MATCH('Cyclical_after overrides'!AN$1, F_Inputs_cyclical!$A$1:$BE$1, 0))),
Cyclical_overrides!AN9)</f>
        <v>74.978999999999999</v>
      </c>
      <c r="AO9" s="72" t="str">
        <f>IF(Cyclical_overrides!AO9 = "",
IF(INDEX(F_Inputs_cyclical!$A$1:$BE$243, MATCH('Cyclical_after overrides'!$A9, F_Inputs_cyclical!$A$1:$A$243, 0), MATCH('Cyclical_after overrides'!AO$1, F_Inputs_cyclical!$A$1:$BE$1, 0))="", "", INDEX(F_Inputs_cyclical!$A$1:$BE$243, MATCH('Cyclical_after overrides'!$A9, F_Inputs_cyclical!$A$1:$A$243, 0), MATCH('Cyclical_after overrides'!AO$1, F_Inputs_cyclical!$A$1:$BE$1, 0))),
Cyclical_overrides!AO9)</f>
        <v/>
      </c>
      <c r="AP9" s="72" t="str">
        <f>IF(Cyclical_overrides!AP9 = "",
IF(INDEX(F_Inputs_cyclical!$A$1:$BE$243, MATCH('Cyclical_after overrides'!$A9, F_Inputs_cyclical!$A$1:$A$243, 0), MATCH('Cyclical_after overrides'!AP$1, F_Inputs_cyclical!$A$1:$BE$1, 0))="", "", INDEX(F_Inputs_cyclical!$A$1:$BE$243, MATCH('Cyclical_after overrides'!$A9, F_Inputs_cyclical!$A$1:$A$243, 0), MATCH('Cyclical_after overrides'!AP$1, F_Inputs_cyclical!$A$1:$BE$1, 0))),
Cyclical_overrides!AP9)</f>
        <v/>
      </c>
      <c r="AQ9" s="72">
        <f>IF(Cyclical_overrides!AQ9 = "",
IF(INDEX(F_Inputs_cyclical!$A$1:$BE$243, MATCH('Cyclical_after overrides'!$A9, F_Inputs_cyclical!$A$1:$A$243, 0), MATCH('Cyclical_after overrides'!AQ$1, F_Inputs_cyclical!$A$1:$BE$1, 0))="", "", INDEX(F_Inputs_cyclical!$A$1:$BE$243, MATCH('Cyclical_after overrides'!$A9, F_Inputs_cyclical!$A$1:$A$243, 0), MATCH('Cyclical_after overrides'!AQ$1, F_Inputs_cyclical!$A$1:$BE$1, 0))),
Cyclical_overrides!AQ9)</f>
        <v>1.09201926</v>
      </c>
      <c r="AR9" s="72">
        <f>IF(Cyclical_overrides!AR9 = "",
IF(INDEX(F_Inputs_cyclical!$A$1:$BE$243, MATCH('Cyclical_after overrides'!$A9, F_Inputs_cyclical!$A$1:$A$243, 0), MATCH('Cyclical_after overrides'!AR$1, F_Inputs_cyclical!$A$1:$BE$1, 0))="", "", INDEX(F_Inputs_cyclical!$A$1:$BE$243, MATCH('Cyclical_after overrides'!$A9, F_Inputs_cyclical!$A$1:$A$243, 0), MATCH('Cyclical_after overrides'!AR$1, F_Inputs_cyclical!$A$1:$BE$1, 0))),
Cyclical_overrides!AR9)</f>
        <v>1.2255846500000001</v>
      </c>
      <c r="AS9" s="72">
        <f>IF(Cyclical_overrides!AS9 = "",
IF(INDEX(F_Inputs_cyclical!$A$1:$BE$243, MATCH('Cyclical_after overrides'!$A9, F_Inputs_cyclical!$A$1:$A$243, 0), MATCH('Cyclical_after overrides'!AS$1, F_Inputs_cyclical!$A$1:$BE$1, 0))="", "", INDEX(F_Inputs_cyclical!$A$1:$BE$243, MATCH('Cyclical_after overrides'!$A9, F_Inputs_cyclical!$A$1:$A$243, 0), MATCH('Cyclical_after overrides'!AS$1, F_Inputs_cyclical!$A$1:$BE$1, 0))),
Cyclical_overrides!AS9)</f>
        <v>-3.5110000000000001</v>
      </c>
      <c r="AT9" s="72">
        <f>IF(Cyclical_overrides!AT9 = "",
IF(INDEX(F_Inputs_cyclical!$A$1:$BE$243, MATCH('Cyclical_after overrides'!$A9, F_Inputs_cyclical!$A$1:$A$243, 0), MATCH('Cyclical_after overrides'!AT$1, F_Inputs_cyclical!$A$1:$BE$1, 0))="", "", INDEX(F_Inputs_cyclical!$A$1:$BE$243, MATCH('Cyclical_after overrides'!$A9, F_Inputs_cyclical!$A$1:$A$243, 0), MATCH('Cyclical_after overrides'!AT$1, F_Inputs_cyclical!$A$1:$BE$1, 0))),
Cyclical_overrides!AT9)</f>
        <v>0.01</v>
      </c>
      <c r="AU9" s="72">
        <f>IF(Cyclical_overrides!AU9 = "",
IF(INDEX(F_Inputs_cyclical!$A$1:$BE$243, MATCH('Cyclical_after overrides'!$A9, F_Inputs_cyclical!$A$1:$A$243, 0), MATCH('Cyclical_after overrides'!AU$1, F_Inputs_cyclical!$A$1:$BE$1, 0))="", "", INDEX(F_Inputs_cyclical!$A$1:$BE$243, MATCH('Cyclical_after overrides'!$A9, F_Inputs_cyclical!$A$1:$A$243, 0), MATCH('Cyclical_after overrides'!AU$1, F_Inputs_cyclical!$A$1:$BE$1, 0))),
Cyclical_overrides!AU9)</f>
        <v>3.915</v>
      </c>
      <c r="AV9" s="72" t="str">
        <f>IF(Cyclical_overrides!AV9 = "",
IF(INDEX(F_Inputs_cyclical!$A$1:$BE$243, MATCH('Cyclical_after overrides'!$A9, F_Inputs_cyclical!$A$1:$A$243, 0), MATCH('Cyclical_after overrides'!AV$1, F_Inputs_cyclical!$A$1:$BE$1, 0))="", "", INDEX(F_Inputs_cyclical!$A$1:$BE$243, MATCH('Cyclical_after overrides'!$A9, F_Inputs_cyclical!$A$1:$A$243, 0), MATCH('Cyclical_after overrides'!AV$1, F_Inputs_cyclical!$A$1:$BE$1, 0))),
Cyclical_overrides!AV9)</f>
        <v/>
      </c>
      <c r="AW9" s="72">
        <f>IF(Cyclical_overrides!AW9 = "",
IF(INDEX(F_Inputs_cyclical!$A$1:$BE$243, MATCH('Cyclical_after overrides'!$A9, F_Inputs_cyclical!$A$1:$A$243, 0), MATCH('Cyclical_after overrides'!AW$1, F_Inputs_cyclical!$A$1:$BE$1, 0))="", "", INDEX(F_Inputs_cyclical!$A$1:$BE$243, MATCH('Cyclical_after overrides'!$A9, F_Inputs_cyclical!$A$1:$A$243, 0), MATCH('Cyclical_after overrides'!AW$1, F_Inputs_cyclical!$A$1:$BE$1, 0))),
Cyclical_overrides!AW9)</f>
        <v>1.1560444722831191</v>
      </c>
      <c r="AX9" s="72">
        <f>IF(Cyclical_overrides!AX9 = "",
IF(INDEX(F_Inputs_cyclical!$A$1:$BE$243, MATCH('Cyclical_after overrides'!$A9, F_Inputs_cyclical!$A$1:$A$243, 0), MATCH('Cyclical_after overrides'!AX$1, F_Inputs_cyclical!$A$1:$BE$1, 0))="", "", INDEX(F_Inputs_cyclical!$A$1:$BE$243, MATCH('Cyclical_after overrides'!$A9, F_Inputs_cyclical!$A$1:$A$243, 0), MATCH('Cyclical_after overrides'!AX$1, F_Inputs_cyclical!$A$1:$BE$1, 0))),
Cyclical_overrides!AX9)</f>
        <v>22.596594512988293</v>
      </c>
      <c r="AY9" s="72">
        <f>IF(Cyclical_overrides!AY9 = "",
IF(INDEX(F_Inputs_cyclical!$A$1:$BE$243, MATCH('Cyclical_after overrides'!$A9, F_Inputs_cyclical!$A$1:$A$243, 0), MATCH('Cyclical_after overrides'!AY$1, F_Inputs_cyclical!$A$1:$BE$1, 0))="", "", INDEX(F_Inputs_cyclical!$A$1:$BE$243, MATCH('Cyclical_after overrides'!$A9, F_Inputs_cyclical!$A$1:$A$243, 0), MATCH('Cyclical_after overrides'!AY$1, F_Inputs_cyclical!$A$1:$BE$1, 0))),
Cyclical_overrides!AY9)</f>
        <v>140.74066268582214</v>
      </c>
      <c r="AZ9" s="72">
        <f>IF(Cyclical_overrides!AZ9 = "",
IF(INDEX(F_Inputs_cyclical!$A$1:$BE$243, MATCH('Cyclical_after overrides'!$A9, F_Inputs_cyclical!$A$1:$A$243, 0), MATCH('Cyclical_after overrides'!AZ$1, F_Inputs_cyclical!$A$1:$BE$1, 0))="", "", INDEX(F_Inputs_cyclical!$A$1:$BE$243, MATCH('Cyclical_after overrides'!$A9, F_Inputs_cyclical!$A$1:$A$243, 0), MATCH('Cyclical_after overrides'!AZ$1, F_Inputs_cyclical!$A$1:$BE$1, 0))),
Cyclical_overrides!AZ9)</f>
        <v>1.7984512925393026</v>
      </c>
      <c r="BA9" s="72">
        <f>IF(Cyclical_overrides!BA9 = "",
IF(INDEX(F_Inputs_cyclical!$A$1:$BE$243, MATCH('Cyclical_after overrides'!$A9, F_Inputs_cyclical!$A$1:$A$243, 0), MATCH('Cyclical_after overrides'!BA$1, F_Inputs_cyclical!$A$1:$BE$1, 0))="", "", INDEX(F_Inputs_cyclical!$A$1:$BE$243, MATCH('Cyclical_after overrides'!$A9, F_Inputs_cyclical!$A$1:$A$243, 0), MATCH('Cyclical_after overrides'!BA$1, F_Inputs_cyclical!$A$1:$BE$1, 0))),
Cyclical_overrides!BA9)</f>
        <v>12.704776123605887</v>
      </c>
      <c r="BB9" s="72">
        <f>IF(Cyclical_overrides!BB9 = "",
IF(INDEX(F_Inputs_cyclical!$A$1:$BE$243, MATCH('Cyclical_after overrides'!$A9, F_Inputs_cyclical!$A$1:$A$243, 0), MATCH('Cyclical_after overrides'!BB$1, F_Inputs_cyclical!$A$1:$BE$1, 0))="", "", INDEX(F_Inputs_cyclical!$A$1:$BE$243, MATCH('Cyclical_after overrides'!$A9, F_Inputs_cyclical!$A$1:$A$243, 0), MATCH('Cyclical_after overrides'!BB$1, F_Inputs_cyclical!$A$1:$BE$1, 0))),
Cyclical_overrides!BB9)</f>
        <v>11.465749108125504</v>
      </c>
      <c r="BC9" s="72">
        <f>IF(Cyclical_overrides!BC9 = "",
IF(INDEX(F_Inputs_cyclical!$A$1:$BE$243, MATCH('Cyclical_after overrides'!$A9, F_Inputs_cyclical!$A$1:$A$243, 0), MATCH('Cyclical_after overrides'!BC$1, F_Inputs_cyclical!$A$1:$BE$1, 0))="", "", INDEX(F_Inputs_cyclical!$A$1:$BE$243, MATCH('Cyclical_after overrides'!$A9, F_Inputs_cyclical!$A$1:$A$243, 0), MATCH('Cyclical_after overrides'!BC$1, F_Inputs_cyclical!$A$1:$BE$1, 0))),
Cyclical_overrides!BC9)</f>
        <v>12.207030659790966</v>
      </c>
      <c r="BD9" s="72">
        <f>IF(Cyclical_overrides!BD9 = "",
IF(INDEX(F_Inputs_cyclical!$A$1:$BE$243, MATCH('Cyclical_after overrides'!$A9, F_Inputs_cyclical!$A$1:$A$243, 0), MATCH('Cyclical_after overrides'!BD$1, F_Inputs_cyclical!$A$1:$BE$1, 0))="", "", INDEX(F_Inputs_cyclical!$A$1:$BE$243, MATCH('Cyclical_after overrides'!$A9, F_Inputs_cyclical!$A$1:$A$243, 0), MATCH('Cyclical_after overrides'!BD$1, F_Inputs_cyclical!$A$1:$BE$1, 0))),
Cyclical_overrides!BD9)</f>
        <v>993.36700000000008</v>
      </c>
      <c r="BE9" s="194"/>
    </row>
    <row r="10" spans="1:57" x14ac:dyDescent="0.4">
      <c r="A10" s="63" t="str">
        <f t="shared" si="0"/>
        <v>ANH20</v>
      </c>
      <c r="B10" s="63" t="s">
        <v>242</v>
      </c>
      <c r="C10" s="63" t="s">
        <v>255</v>
      </c>
      <c r="D10" s="72">
        <f>IF(Cyclical_overrides!D10 = "",
IF(INDEX(F_Inputs_cyclical!$A$1:$BE$243, MATCH('Cyclical_after overrides'!$A10, F_Inputs_cyclical!$A$1:$A$243, 0), MATCH('Cyclical_after overrides'!D$1, F_Inputs_cyclical!$A$1:$BE$1, 0))="", "", INDEX(F_Inputs_cyclical!$A$1:$BE$243, MATCH('Cyclical_after overrides'!$A10, F_Inputs_cyclical!$A$1:$A$243, 0), MATCH('Cyclical_after overrides'!D$1, F_Inputs_cyclical!$A$1:$BE$1, 0))),
Cyclical_overrides!D10)</f>
        <v>16.93</v>
      </c>
      <c r="E10" s="72">
        <f>IF(Cyclical_overrides!E10 = "",
IF(INDEX(F_Inputs_cyclical!$A$1:$BE$243, MATCH('Cyclical_after overrides'!$A10, F_Inputs_cyclical!$A$1:$A$243, 0), MATCH('Cyclical_after overrides'!E$1, F_Inputs_cyclical!$A$1:$BE$1, 0))="", "", INDEX(F_Inputs_cyclical!$A$1:$BE$243, MATCH('Cyclical_after overrides'!$A10, F_Inputs_cyclical!$A$1:$A$243, 0), MATCH('Cyclical_after overrides'!E$1, F_Inputs_cyclical!$A$1:$BE$1, 0))),
Cyclical_overrides!E10)</f>
        <v>10.615</v>
      </c>
      <c r="F10" s="72">
        <f>IF(Cyclical_overrides!F10 = "",
IF(INDEX(F_Inputs_cyclical!$A$1:$BE$243, MATCH('Cyclical_after overrides'!$A10, F_Inputs_cyclical!$A$1:$A$243, 0), MATCH('Cyclical_after overrides'!F$1, F_Inputs_cyclical!$A$1:$BE$1, 0))="", "", INDEX(F_Inputs_cyclical!$A$1:$BE$243, MATCH('Cyclical_after overrides'!$A10, F_Inputs_cyclical!$A$1:$A$243, 0), MATCH('Cyclical_after overrides'!F$1, F_Inputs_cyclical!$A$1:$BE$1, 0))),
Cyclical_overrides!F10)</f>
        <v>40.048000000000002</v>
      </c>
      <c r="G10" s="72">
        <f>IF(Cyclical_overrides!G10 = "",
IF(INDEX(F_Inputs_cyclical!$A$1:$BE$243, MATCH('Cyclical_after overrides'!$A10, F_Inputs_cyclical!$A$1:$A$243, 0), MATCH('Cyclical_after overrides'!G$1, F_Inputs_cyclical!$A$1:$BE$1, 0))="", "", INDEX(F_Inputs_cyclical!$A$1:$BE$243, MATCH('Cyclical_after overrides'!$A10, F_Inputs_cyclical!$A$1:$A$243, 0), MATCH('Cyclical_after overrides'!G$1, F_Inputs_cyclical!$A$1:$BE$1, 0))),
Cyclical_overrides!G10)</f>
        <v>3.645</v>
      </c>
      <c r="H10" s="72" t="str">
        <f>IF(Cyclical_overrides!H10 = "",
IF(INDEX(F_Inputs_cyclical!$A$1:$BE$243, MATCH('Cyclical_after overrides'!$A10, F_Inputs_cyclical!$A$1:$A$243, 0), MATCH('Cyclical_after overrides'!H$1, F_Inputs_cyclical!$A$1:$BE$1, 0))="", "", INDEX(F_Inputs_cyclical!$A$1:$BE$243, MATCH('Cyclical_after overrides'!$A10, F_Inputs_cyclical!$A$1:$A$243, 0), MATCH('Cyclical_after overrides'!H$1, F_Inputs_cyclical!$A$1:$BE$1, 0))),
Cyclical_overrides!H10)</f>
        <v/>
      </c>
      <c r="I10" s="72">
        <f>IF(Cyclical_overrides!I10 = "",
IF(INDEX(F_Inputs_cyclical!$A$1:$BE$243, MATCH('Cyclical_after overrides'!$A10, F_Inputs_cyclical!$A$1:$A$243, 0), MATCH('Cyclical_after overrides'!I$1, F_Inputs_cyclical!$A$1:$BE$1, 0))="", "", INDEX(F_Inputs_cyclical!$A$1:$BE$243, MATCH('Cyclical_after overrides'!$A10, F_Inputs_cyclical!$A$1:$A$243, 0), MATCH('Cyclical_after overrides'!I$1, F_Inputs_cyclical!$A$1:$BE$1, 0))),
Cyclical_overrides!I10)</f>
        <v>0</v>
      </c>
      <c r="J10" s="72">
        <f>IF(Cyclical_overrides!J10 = "",
IF(INDEX(F_Inputs_cyclical!$A$1:$BE$243, MATCH('Cyclical_after overrides'!$A10, F_Inputs_cyclical!$A$1:$A$243, 0), MATCH('Cyclical_after overrides'!J$1, F_Inputs_cyclical!$A$1:$BE$1, 0))="", "", INDEX(F_Inputs_cyclical!$A$1:$BE$243, MATCH('Cyclical_after overrides'!$A10, F_Inputs_cyclical!$A$1:$A$243, 0), MATCH('Cyclical_after overrides'!J$1, F_Inputs_cyclical!$A$1:$BE$1, 0))),
Cyclical_overrides!J10)</f>
        <v>91.007000000000005</v>
      </c>
      <c r="K10" s="72">
        <f>IF(Cyclical_overrides!K10 = "",
IF(INDEX(F_Inputs_cyclical!$A$1:$BE$243, MATCH('Cyclical_after overrides'!$A10, F_Inputs_cyclical!$A$1:$A$243, 0), MATCH('Cyclical_after overrides'!K$1, F_Inputs_cyclical!$A$1:$BE$1, 0))="", "", INDEX(F_Inputs_cyclical!$A$1:$BE$243, MATCH('Cyclical_after overrides'!$A10, F_Inputs_cyclical!$A$1:$A$243, 0), MATCH('Cyclical_after overrides'!K$1, F_Inputs_cyclical!$A$1:$BE$1, 0))),
Cyclical_overrides!K10)</f>
        <v>18.888999999999999</v>
      </c>
      <c r="L10" s="72" t="str">
        <f>IF(Cyclical_overrides!L10 = "",
IF(INDEX(F_Inputs_cyclical!$A$1:$BE$243, MATCH('Cyclical_after overrides'!$A10, F_Inputs_cyclical!$A$1:$A$243, 0), MATCH('Cyclical_after overrides'!L$1, F_Inputs_cyclical!$A$1:$BE$1, 0))="", "", INDEX(F_Inputs_cyclical!$A$1:$BE$243, MATCH('Cyclical_after overrides'!$A10, F_Inputs_cyclical!$A$1:$A$243, 0), MATCH('Cyclical_after overrides'!L$1, F_Inputs_cyclical!$A$1:$BE$1, 0))),
Cyclical_overrides!L10)</f>
        <v/>
      </c>
      <c r="M10" s="72" t="str">
        <f>IF(Cyclical_overrides!M10 = "",
IF(INDEX(F_Inputs_cyclical!$A$1:$BE$243, MATCH('Cyclical_after overrides'!$A10, F_Inputs_cyclical!$A$1:$A$243, 0), MATCH('Cyclical_after overrides'!M$1, F_Inputs_cyclical!$A$1:$BE$1, 0))="", "", INDEX(F_Inputs_cyclical!$A$1:$BE$243, MATCH('Cyclical_after overrides'!$A10, F_Inputs_cyclical!$A$1:$A$243, 0), MATCH('Cyclical_after overrides'!M$1, F_Inputs_cyclical!$A$1:$BE$1, 0))),
Cyclical_overrides!M10)</f>
        <v/>
      </c>
      <c r="N10" s="72" t="str">
        <f>IF(Cyclical_overrides!N10 = "",
IF(INDEX(F_Inputs_cyclical!$A$1:$BE$243, MATCH('Cyclical_after overrides'!$A10, F_Inputs_cyclical!$A$1:$A$243, 0), MATCH('Cyclical_after overrides'!N$1, F_Inputs_cyclical!$A$1:$BE$1, 0))="", "", INDEX(F_Inputs_cyclical!$A$1:$BE$243, MATCH('Cyclical_after overrides'!$A10, F_Inputs_cyclical!$A$1:$A$243, 0), MATCH('Cyclical_after overrides'!N$1, F_Inputs_cyclical!$A$1:$BE$1, 0))),
Cyclical_overrides!N10)</f>
        <v/>
      </c>
      <c r="O10" s="72">
        <f>IF(Cyclical_overrides!O10 = "",
IF(INDEX(F_Inputs_cyclical!$A$1:$BE$243, MATCH('Cyclical_after overrides'!$A10, F_Inputs_cyclical!$A$1:$A$243, 0), MATCH('Cyclical_after overrides'!O$1, F_Inputs_cyclical!$A$1:$BE$1, 0))="", "", INDEX(F_Inputs_cyclical!$A$1:$BE$243, MATCH('Cyclical_after overrides'!$A10, F_Inputs_cyclical!$A$1:$A$243, 0), MATCH('Cyclical_after overrides'!O$1, F_Inputs_cyclical!$A$1:$BE$1, 0))),
Cyclical_overrides!O10)</f>
        <v>8.0000000000000002E-3</v>
      </c>
      <c r="P10" s="72">
        <f>IF(Cyclical_overrides!P10 = "",
IF(INDEX(F_Inputs_cyclical!$A$1:$BE$243, MATCH('Cyclical_after overrides'!$A10, F_Inputs_cyclical!$A$1:$A$243, 0), MATCH('Cyclical_after overrides'!P$1, F_Inputs_cyclical!$A$1:$BE$1, 0))="", "", INDEX(F_Inputs_cyclical!$A$1:$BE$243, MATCH('Cyclical_after overrides'!$A10, F_Inputs_cyclical!$A$1:$A$243, 0), MATCH('Cyclical_after overrides'!P$1, F_Inputs_cyclical!$A$1:$BE$1, 0))),
Cyclical_overrides!P10)</f>
        <v>1.593</v>
      </c>
      <c r="Q10" s="72">
        <f>IF(Cyclical_overrides!Q10 = "",
IF(INDEX(F_Inputs_cyclical!$A$1:$BE$243, MATCH('Cyclical_after overrides'!$A10, F_Inputs_cyclical!$A$1:$A$243, 0), MATCH('Cyclical_after overrides'!Q$1, F_Inputs_cyclical!$A$1:$BE$1, 0))="", "", INDEX(F_Inputs_cyclical!$A$1:$BE$243, MATCH('Cyclical_after overrides'!$A10, F_Inputs_cyclical!$A$1:$A$243, 0), MATCH('Cyclical_after overrides'!Q$1, F_Inputs_cyclical!$A$1:$BE$1, 0))),
Cyclical_overrides!Q10)</f>
        <v>0.62</v>
      </c>
      <c r="R10" s="72">
        <f>IF(Cyclical_overrides!R10 = "",
IF(INDEX(F_Inputs_cyclical!$A$1:$BE$243, MATCH('Cyclical_after overrides'!$A10, F_Inputs_cyclical!$A$1:$A$243, 0), MATCH('Cyclical_after overrides'!R$1, F_Inputs_cyclical!$A$1:$BE$1, 0))="", "", INDEX(F_Inputs_cyclical!$A$1:$BE$243, MATCH('Cyclical_after overrides'!$A10, F_Inputs_cyclical!$A$1:$A$243, 0), MATCH('Cyclical_after overrides'!R$1, F_Inputs_cyclical!$A$1:$BE$1, 0))),
Cyclical_overrides!R10)</f>
        <v>0.16400000000000001</v>
      </c>
      <c r="S10" s="72">
        <f>IF(Cyclical_overrides!S10 = "",
IF(INDEX(F_Inputs_cyclical!$A$1:$BE$243, MATCH('Cyclical_after overrides'!$A10, F_Inputs_cyclical!$A$1:$A$243, 0), MATCH('Cyclical_after overrides'!S$1, F_Inputs_cyclical!$A$1:$BE$1, 0))="", "", INDEX(F_Inputs_cyclical!$A$1:$BE$243, MATCH('Cyclical_after overrides'!$A10, F_Inputs_cyclical!$A$1:$A$243, 0), MATCH('Cyclical_after overrides'!S$1, F_Inputs_cyclical!$A$1:$BE$1, 0))),
Cyclical_overrides!S10)</f>
        <v>18.314</v>
      </c>
      <c r="T10" s="72">
        <f>IF(Cyclical_overrides!T10 = "",
IF(INDEX(F_Inputs_cyclical!$A$1:$BE$243, MATCH('Cyclical_after overrides'!$A10, F_Inputs_cyclical!$A$1:$A$243, 0), MATCH('Cyclical_after overrides'!T$1, F_Inputs_cyclical!$A$1:$BE$1, 0))="", "", INDEX(F_Inputs_cyclical!$A$1:$BE$243, MATCH('Cyclical_after overrides'!$A10, F_Inputs_cyclical!$A$1:$A$243, 0), MATCH('Cyclical_after overrides'!T$1, F_Inputs_cyclical!$A$1:$BE$1, 0))),
Cyclical_overrides!T10)</f>
        <v>75.090999999999994</v>
      </c>
      <c r="U10" s="72">
        <f>IF(Cyclical_overrides!U10 = "",
IF(INDEX(F_Inputs_cyclical!$A$1:$BE$243, MATCH('Cyclical_after overrides'!$A10, F_Inputs_cyclical!$A$1:$A$243, 0), MATCH('Cyclical_after overrides'!U$1, F_Inputs_cyclical!$A$1:$BE$1, 0))="", "", INDEX(F_Inputs_cyclical!$A$1:$BE$243, MATCH('Cyclical_after overrides'!$A10, F_Inputs_cyclical!$A$1:$A$243, 0), MATCH('Cyclical_after overrides'!U$1, F_Inputs_cyclical!$A$1:$BE$1, 0))),
Cyclical_overrides!U10)</f>
        <v>88.622</v>
      </c>
      <c r="V10" s="72">
        <f>IF(Cyclical_overrides!V10 = "",
IF(INDEX(F_Inputs_cyclical!$A$1:$BE$243, MATCH('Cyclical_after overrides'!$A10, F_Inputs_cyclical!$A$1:$A$243, 0), MATCH('Cyclical_after overrides'!V$1, F_Inputs_cyclical!$A$1:$BE$1, 0))="", "", INDEX(F_Inputs_cyclical!$A$1:$BE$243, MATCH('Cyclical_after overrides'!$A10, F_Inputs_cyclical!$A$1:$A$243, 0), MATCH('Cyclical_after overrides'!V$1, F_Inputs_cyclical!$A$1:$BE$1, 0))),
Cyclical_overrides!V10)</f>
        <v>91.558000000000007</v>
      </c>
      <c r="W10" s="72">
        <f>IF(Cyclical_overrides!W10 = "",
IF(INDEX(F_Inputs_cyclical!$A$1:$BE$243, MATCH('Cyclical_after overrides'!$A10, F_Inputs_cyclical!$A$1:$A$243, 0), MATCH('Cyclical_after overrides'!W$1, F_Inputs_cyclical!$A$1:$BE$1, 0))="", "", INDEX(F_Inputs_cyclical!$A$1:$BE$243, MATCH('Cyclical_after overrides'!$A10, F_Inputs_cyclical!$A$1:$A$243, 0), MATCH('Cyclical_after overrides'!W$1, F_Inputs_cyclical!$A$1:$BE$1, 0))),
Cyclical_overrides!W10)</f>
        <v>145.464</v>
      </c>
      <c r="X10" s="72">
        <f>IF(Cyclical_overrides!X10 = "",
IF(INDEX(F_Inputs_cyclical!$A$1:$BE$243, MATCH('Cyclical_after overrides'!$A10, F_Inputs_cyclical!$A$1:$A$243, 0), MATCH('Cyclical_after overrides'!X$1, F_Inputs_cyclical!$A$1:$BE$1, 0))="", "", INDEX(F_Inputs_cyclical!$A$1:$BE$243, MATCH('Cyclical_after overrides'!$A10, F_Inputs_cyclical!$A$1:$A$243, 0), MATCH('Cyclical_after overrides'!X$1, F_Inputs_cyclical!$A$1:$BE$1, 0))),
Cyclical_overrides!X10)</f>
        <v>236.20099999999999</v>
      </c>
      <c r="Y10" s="72">
        <f>IF(Cyclical_overrides!Y10 = "",
IF(INDEX(F_Inputs_cyclical!$A$1:$BE$243, MATCH('Cyclical_after overrides'!$A10, F_Inputs_cyclical!$A$1:$A$243, 0), MATCH('Cyclical_after overrides'!Y$1, F_Inputs_cyclical!$A$1:$BE$1, 0))="", "", INDEX(F_Inputs_cyclical!$A$1:$BE$243, MATCH('Cyclical_after overrides'!$A10, F_Inputs_cyclical!$A$1:$A$243, 0), MATCH('Cyclical_after overrides'!Y$1, F_Inputs_cyclical!$A$1:$BE$1, 0))),
Cyclical_overrides!Y10)</f>
        <v>584.52099999999996</v>
      </c>
      <c r="Z10" s="72">
        <f>IF(Cyclical_overrides!Z10 = "",
IF(INDEX(F_Inputs_cyclical!$A$1:$BE$243, MATCH('Cyclical_after overrides'!$A10, F_Inputs_cyclical!$A$1:$A$243, 0), MATCH('Cyclical_after overrides'!Z$1, F_Inputs_cyclical!$A$1:$BE$1, 0))="", "", INDEX(F_Inputs_cyclical!$A$1:$BE$243, MATCH('Cyclical_after overrides'!$A10, F_Inputs_cyclical!$A$1:$A$243, 0), MATCH('Cyclical_after overrides'!Z$1, F_Inputs_cyclical!$A$1:$BE$1, 0))),
Cyclical_overrides!Z10)</f>
        <v>239.52</v>
      </c>
      <c r="AA10" s="72">
        <f>IF(Cyclical_overrides!AA10 = "",
IF(INDEX(F_Inputs_cyclical!$A$1:$BE$243, MATCH('Cyclical_after overrides'!$A10, F_Inputs_cyclical!$A$1:$A$243, 0), MATCH('Cyclical_after overrides'!AA$1, F_Inputs_cyclical!$A$1:$BE$1, 0))="", "", INDEX(F_Inputs_cyclical!$A$1:$BE$243, MATCH('Cyclical_after overrides'!$A10, F_Inputs_cyclical!$A$1:$A$243, 0), MATCH('Cyclical_after overrides'!AA$1, F_Inputs_cyclical!$A$1:$BE$1, 0))),
Cyclical_overrides!AA10)</f>
        <v>1535.9169999999999</v>
      </c>
      <c r="AB10" s="72" t="str">
        <f>IF(Cyclical_overrides!AB10 = "",
IF(INDEX(F_Inputs_cyclical!$A$1:$BE$243, MATCH('Cyclical_after overrides'!$A10, F_Inputs_cyclical!$A$1:$A$243, 0), MATCH('Cyclical_after overrides'!AB$1, F_Inputs_cyclical!$A$1:$BE$1, 0))="", "", INDEX(F_Inputs_cyclical!$A$1:$BE$243, MATCH('Cyclical_after overrides'!$A10, F_Inputs_cyclical!$A$1:$A$243, 0), MATCH('Cyclical_after overrides'!AB$1, F_Inputs_cyclical!$A$1:$BE$1, 0))),
Cyclical_overrides!AB10)</f>
        <v/>
      </c>
      <c r="AC10" s="72" t="str">
        <f>IF(Cyclical_overrides!AC10 = "",
IF(INDEX(F_Inputs_cyclical!$A$1:$BE$243, MATCH('Cyclical_after overrides'!$A10, F_Inputs_cyclical!$A$1:$A$243, 0), MATCH('Cyclical_after overrides'!AC$1, F_Inputs_cyclical!$A$1:$BE$1, 0))="", "", INDEX(F_Inputs_cyclical!$A$1:$BE$243, MATCH('Cyclical_after overrides'!$A10, F_Inputs_cyclical!$A$1:$A$243, 0), MATCH('Cyclical_after overrides'!AC$1, F_Inputs_cyclical!$A$1:$BE$1, 0))),
Cyclical_overrides!AC10)</f>
        <v/>
      </c>
      <c r="AD10" s="72" t="str">
        <f>IF(Cyclical_overrides!AD10 = "",
IF(INDEX(F_Inputs_cyclical!$A$1:$BE$243, MATCH('Cyclical_after overrides'!$A10, F_Inputs_cyclical!$A$1:$A$243, 0), MATCH('Cyclical_after overrides'!AD$1, F_Inputs_cyclical!$A$1:$BE$1, 0))="", "", INDEX(F_Inputs_cyclical!$A$1:$BE$243, MATCH('Cyclical_after overrides'!$A10, F_Inputs_cyclical!$A$1:$A$243, 0), MATCH('Cyclical_after overrides'!AD$1, F_Inputs_cyclical!$A$1:$BE$1, 0))),
Cyclical_overrides!AD10)</f>
        <v/>
      </c>
      <c r="AE10" s="72" t="str">
        <f>IF(Cyclical_overrides!AE10 = "",
IF(INDEX(F_Inputs_cyclical!$A$1:$BE$243, MATCH('Cyclical_after overrides'!$A10, F_Inputs_cyclical!$A$1:$A$243, 0), MATCH('Cyclical_after overrides'!AE$1, F_Inputs_cyclical!$A$1:$BE$1, 0))="", "", INDEX(F_Inputs_cyclical!$A$1:$BE$243, MATCH('Cyclical_after overrides'!$A10, F_Inputs_cyclical!$A$1:$A$243, 0), MATCH('Cyclical_after overrides'!AE$1, F_Inputs_cyclical!$A$1:$BE$1, 0))),
Cyclical_overrides!AE10)</f>
        <v/>
      </c>
      <c r="AF10" s="72" t="str">
        <f>IF(Cyclical_overrides!AF10 = "",
IF(INDEX(F_Inputs_cyclical!$A$1:$BE$243, MATCH('Cyclical_after overrides'!$A10, F_Inputs_cyclical!$A$1:$A$243, 0), MATCH('Cyclical_after overrides'!AF$1, F_Inputs_cyclical!$A$1:$BE$1, 0))="", "", INDEX(F_Inputs_cyclical!$A$1:$BE$243, MATCH('Cyclical_after overrides'!$A10, F_Inputs_cyclical!$A$1:$A$243, 0), MATCH('Cyclical_after overrides'!AF$1, F_Inputs_cyclical!$A$1:$BE$1, 0))),
Cyclical_overrides!AF10)</f>
        <v/>
      </c>
      <c r="AG10" s="72" t="str">
        <f>IF(Cyclical_overrides!AG10 = "",
IF(INDEX(F_Inputs_cyclical!$A$1:$BE$243, MATCH('Cyclical_after overrides'!$A10, F_Inputs_cyclical!$A$1:$A$243, 0), MATCH('Cyclical_after overrides'!AG$1, F_Inputs_cyclical!$A$1:$BE$1, 0))="", "", INDEX(F_Inputs_cyclical!$A$1:$BE$243, MATCH('Cyclical_after overrides'!$A10, F_Inputs_cyclical!$A$1:$A$243, 0), MATCH('Cyclical_after overrides'!AG$1, F_Inputs_cyclical!$A$1:$BE$1, 0))),
Cyclical_overrides!AG10)</f>
        <v/>
      </c>
      <c r="AH10" s="72" t="str">
        <f>IF(Cyclical_overrides!AH10 = "",
IF(INDEX(F_Inputs_cyclical!$A$1:$BE$243, MATCH('Cyclical_after overrides'!$A10, F_Inputs_cyclical!$A$1:$A$243, 0), MATCH('Cyclical_after overrides'!AH$1, F_Inputs_cyclical!$A$1:$BE$1, 0))="", "", INDEX(F_Inputs_cyclical!$A$1:$BE$243, MATCH('Cyclical_after overrides'!$A10, F_Inputs_cyclical!$A$1:$A$243, 0), MATCH('Cyclical_after overrides'!AH$1, F_Inputs_cyclical!$A$1:$BE$1, 0))),
Cyclical_overrides!AH10)</f>
        <v/>
      </c>
      <c r="AI10" s="72" t="str">
        <f>IF(Cyclical_overrides!AI10 = "",
IF(INDEX(F_Inputs_cyclical!$A$1:$BE$243, MATCH('Cyclical_after overrides'!$A10, F_Inputs_cyclical!$A$1:$A$243, 0), MATCH('Cyclical_after overrides'!AI$1, F_Inputs_cyclical!$A$1:$BE$1, 0))="", "", INDEX(F_Inputs_cyclical!$A$1:$BE$243, MATCH('Cyclical_after overrides'!$A10, F_Inputs_cyclical!$A$1:$A$243, 0), MATCH('Cyclical_after overrides'!AI$1, F_Inputs_cyclical!$A$1:$BE$1, 0))),
Cyclical_overrides!AI10)</f>
        <v/>
      </c>
      <c r="AJ10" s="72" t="str">
        <f>IF(Cyclical_overrides!AJ10 = "",
IF(INDEX(F_Inputs_cyclical!$A$1:$BE$243, MATCH('Cyclical_after overrides'!$A10, F_Inputs_cyclical!$A$1:$A$243, 0), MATCH('Cyclical_after overrides'!AJ$1, F_Inputs_cyclical!$A$1:$BE$1, 0))="", "", INDEX(F_Inputs_cyclical!$A$1:$BE$243, MATCH('Cyclical_after overrides'!$A10, F_Inputs_cyclical!$A$1:$A$243, 0), MATCH('Cyclical_after overrides'!AJ$1, F_Inputs_cyclical!$A$1:$BE$1, 0))),
Cyclical_overrides!AJ10)</f>
        <v/>
      </c>
      <c r="AK10" s="72" t="str">
        <f>IF(Cyclical_overrides!AK10 = "",
IF(INDEX(F_Inputs_cyclical!$A$1:$BE$243, MATCH('Cyclical_after overrides'!$A10, F_Inputs_cyclical!$A$1:$A$243, 0), MATCH('Cyclical_after overrides'!AK$1, F_Inputs_cyclical!$A$1:$BE$1, 0))="", "", INDEX(F_Inputs_cyclical!$A$1:$BE$243, MATCH('Cyclical_after overrides'!$A10, F_Inputs_cyclical!$A$1:$A$243, 0), MATCH('Cyclical_after overrides'!AK$1, F_Inputs_cyclical!$A$1:$BE$1, 0))),
Cyclical_overrides!AK10)</f>
        <v/>
      </c>
      <c r="AL10" s="72" t="str">
        <f>IF(Cyclical_overrides!AL10 = "",
IF(INDEX(F_Inputs_cyclical!$A$1:$BE$243, MATCH('Cyclical_after overrides'!$A10, F_Inputs_cyclical!$A$1:$A$243, 0), MATCH('Cyclical_after overrides'!AL$1, F_Inputs_cyclical!$A$1:$BE$1, 0))="", "", INDEX(F_Inputs_cyclical!$A$1:$BE$243, MATCH('Cyclical_after overrides'!$A10, F_Inputs_cyclical!$A$1:$A$243, 0), MATCH('Cyclical_after overrides'!AL$1, F_Inputs_cyclical!$A$1:$BE$1, 0))),
Cyclical_overrides!AL10)</f>
        <v/>
      </c>
      <c r="AM10" s="72">
        <f>IF(Cyclical_overrides!AM10 = "",
IF(INDEX(F_Inputs_cyclical!$A$1:$BE$243, MATCH('Cyclical_after overrides'!$A10, F_Inputs_cyclical!$A$1:$A$243, 0), MATCH('Cyclical_after overrides'!AM$1, F_Inputs_cyclical!$A$1:$BE$1, 0))="", "", INDEX(F_Inputs_cyclical!$A$1:$BE$243, MATCH('Cyclical_after overrides'!$A10, F_Inputs_cyclical!$A$1:$A$243, 0), MATCH('Cyclical_after overrides'!AM$1, F_Inputs_cyclical!$A$1:$BE$1, 0))),
Cyclical_overrides!AM10)</f>
        <v>17.384</v>
      </c>
      <c r="AN10" s="72">
        <f>IF(Cyclical_overrides!AN10 = "",
IF(INDEX(F_Inputs_cyclical!$A$1:$BE$243, MATCH('Cyclical_after overrides'!$A10, F_Inputs_cyclical!$A$1:$A$243, 0), MATCH('Cyclical_after overrides'!AN$1, F_Inputs_cyclical!$A$1:$BE$1, 0))="", "", INDEX(F_Inputs_cyclical!$A$1:$BE$243, MATCH('Cyclical_after overrides'!$A10, F_Inputs_cyclical!$A$1:$A$243, 0), MATCH('Cyclical_after overrides'!AN$1, F_Inputs_cyclical!$A$1:$BE$1, 0))),
Cyclical_overrides!AN10)</f>
        <v>88.622</v>
      </c>
      <c r="AO10" s="72" t="str">
        <f>IF(Cyclical_overrides!AO10 = "",
IF(INDEX(F_Inputs_cyclical!$A$1:$BE$243, MATCH('Cyclical_after overrides'!$A10, F_Inputs_cyclical!$A$1:$A$243, 0), MATCH('Cyclical_after overrides'!AO$1, F_Inputs_cyclical!$A$1:$BE$1, 0))="", "", INDEX(F_Inputs_cyclical!$A$1:$BE$243, MATCH('Cyclical_after overrides'!$A10, F_Inputs_cyclical!$A$1:$A$243, 0), MATCH('Cyclical_after overrides'!AO$1, F_Inputs_cyclical!$A$1:$BE$1, 0))),
Cyclical_overrides!AO10)</f>
        <v/>
      </c>
      <c r="AP10" s="72" t="str">
        <f>IF(Cyclical_overrides!AP10 = "",
IF(INDEX(F_Inputs_cyclical!$A$1:$BE$243, MATCH('Cyclical_after overrides'!$A10, F_Inputs_cyclical!$A$1:$A$243, 0), MATCH('Cyclical_after overrides'!AP$1, F_Inputs_cyclical!$A$1:$BE$1, 0))="", "", INDEX(F_Inputs_cyclical!$A$1:$BE$243, MATCH('Cyclical_after overrides'!$A10, F_Inputs_cyclical!$A$1:$A$243, 0), MATCH('Cyclical_after overrides'!AP$1, F_Inputs_cyclical!$A$1:$BE$1, 0))),
Cyclical_overrides!AP10)</f>
        <v/>
      </c>
      <c r="AQ10" s="72">
        <f>IF(Cyclical_overrides!AQ10 = "",
IF(INDEX(F_Inputs_cyclical!$A$1:$BE$243, MATCH('Cyclical_after overrides'!$A10, F_Inputs_cyclical!$A$1:$A$243, 0), MATCH('Cyclical_after overrides'!AQ$1, F_Inputs_cyclical!$A$1:$BE$1, 0))="", "", INDEX(F_Inputs_cyclical!$A$1:$BE$243, MATCH('Cyclical_after overrides'!$A10, F_Inputs_cyclical!$A$1:$A$243, 0), MATCH('Cyclical_after overrides'!AQ$1, F_Inputs_cyclical!$A$1:$BE$1, 0))),
Cyclical_overrides!AQ10)</f>
        <v>0.78400000000000003</v>
      </c>
      <c r="AR10" s="72">
        <f>IF(Cyclical_overrides!AR10 = "",
IF(INDEX(F_Inputs_cyclical!$A$1:$BE$243, MATCH('Cyclical_after overrides'!$A10, F_Inputs_cyclical!$A$1:$A$243, 0), MATCH('Cyclical_after overrides'!AR$1, F_Inputs_cyclical!$A$1:$BE$1, 0))="", "", INDEX(F_Inputs_cyclical!$A$1:$BE$243, MATCH('Cyclical_after overrides'!$A10, F_Inputs_cyclical!$A$1:$A$243, 0), MATCH('Cyclical_after overrides'!AR$1, F_Inputs_cyclical!$A$1:$BE$1, 0))),
Cyclical_overrides!AR10)</f>
        <v>1.601</v>
      </c>
      <c r="AS10" s="72">
        <f>IF(Cyclical_overrides!AS10 = "",
IF(INDEX(F_Inputs_cyclical!$A$1:$BE$243, MATCH('Cyclical_after overrides'!$A10, F_Inputs_cyclical!$A$1:$A$243, 0), MATCH('Cyclical_after overrides'!AS$1, F_Inputs_cyclical!$A$1:$BE$1, 0))="", "", INDEX(F_Inputs_cyclical!$A$1:$BE$243, MATCH('Cyclical_after overrides'!$A10, F_Inputs_cyclical!$A$1:$A$243, 0), MATCH('Cyclical_after overrides'!AS$1, F_Inputs_cyclical!$A$1:$BE$1, 0))),
Cyclical_overrides!AS10)</f>
        <v>-4.1660000000000004</v>
      </c>
      <c r="AT10" s="72">
        <f>IF(Cyclical_overrides!AT10 = "",
IF(INDEX(F_Inputs_cyclical!$A$1:$BE$243, MATCH('Cyclical_after overrides'!$A10, F_Inputs_cyclical!$A$1:$A$243, 0), MATCH('Cyclical_after overrides'!AT$1, F_Inputs_cyclical!$A$1:$BE$1, 0))="", "", INDEX(F_Inputs_cyclical!$A$1:$BE$243, MATCH('Cyclical_after overrides'!$A10, F_Inputs_cyclical!$A$1:$A$243, 0), MATCH('Cyclical_after overrides'!AT$1, F_Inputs_cyclical!$A$1:$BE$1, 0))),
Cyclical_overrides!AT10)</f>
        <v>8.0000000000000002E-3</v>
      </c>
      <c r="AU10" s="72">
        <f>IF(Cyclical_overrides!AU10 = "",
IF(INDEX(F_Inputs_cyclical!$A$1:$BE$243, MATCH('Cyclical_after overrides'!$A10, F_Inputs_cyclical!$A$1:$A$243, 0), MATCH('Cyclical_after overrides'!AU$1, F_Inputs_cyclical!$A$1:$BE$1, 0))="", "", INDEX(F_Inputs_cyclical!$A$1:$BE$243, MATCH('Cyclical_after overrides'!$A10, F_Inputs_cyclical!$A$1:$A$243, 0), MATCH('Cyclical_after overrides'!AU$1, F_Inputs_cyclical!$A$1:$BE$1, 0))),
Cyclical_overrides!AU10)</f>
        <v>4.9960000000000004</v>
      </c>
      <c r="AV10" s="72" t="str">
        <f>IF(Cyclical_overrides!AV10 = "",
IF(INDEX(F_Inputs_cyclical!$A$1:$BE$243, MATCH('Cyclical_after overrides'!$A10, F_Inputs_cyclical!$A$1:$A$243, 0), MATCH('Cyclical_after overrides'!AV$1, F_Inputs_cyclical!$A$1:$BE$1, 0))="", "", INDEX(F_Inputs_cyclical!$A$1:$BE$243, MATCH('Cyclical_after overrides'!$A10, F_Inputs_cyclical!$A$1:$A$243, 0), MATCH('Cyclical_after overrides'!AV$1, F_Inputs_cyclical!$A$1:$BE$1, 0))),
Cyclical_overrides!AV10)</f>
        <v/>
      </c>
      <c r="AW10" s="72">
        <f>IF(Cyclical_overrides!AW10 = "",
IF(INDEX(F_Inputs_cyclical!$A$1:$BE$243, MATCH('Cyclical_after overrides'!$A10, F_Inputs_cyclical!$A$1:$A$243, 0), MATCH('Cyclical_after overrides'!AW$1, F_Inputs_cyclical!$A$1:$BE$1, 0))="", "", INDEX(F_Inputs_cyclical!$A$1:$BE$243, MATCH('Cyclical_after overrides'!$A10, F_Inputs_cyclical!$A$1:$A$243, 0), MATCH('Cyclical_after overrides'!AW$1, F_Inputs_cyclical!$A$1:$BE$1, 0))),
Cyclical_overrides!AW10)</f>
        <v>1.1367310801447381</v>
      </c>
      <c r="AX10" s="72">
        <f>IF(Cyclical_overrides!AX10 = "",
IF(INDEX(F_Inputs_cyclical!$A$1:$BE$243, MATCH('Cyclical_after overrides'!$A10, F_Inputs_cyclical!$A$1:$A$243, 0), MATCH('Cyclical_after overrides'!AX$1, F_Inputs_cyclical!$A$1:$BE$1, 0))="", "", INDEX(F_Inputs_cyclical!$A$1:$BE$243, MATCH('Cyclical_after overrides'!$A10, F_Inputs_cyclical!$A$1:$A$243, 0), MATCH('Cyclical_after overrides'!AX$1, F_Inputs_cyclical!$A$1:$BE$1, 0))),
Cyclical_overrides!AX10)</f>
        <v>21.915641218411576</v>
      </c>
      <c r="AY10" s="72">
        <f>IF(Cyclical_overrides!AY10 = "",
IF(INDEX(F_Inputs_cyclical!$A$1:$BE$243, MATCH('Cyclical_after overrides'!$A10, F_Inputs_cyclical!$A$1:$A$243, 0), MATCH('Cyclical_after overrides'!AY$1, F_Inputs_cyclical!$A$1:$BE$1, 0))="", "", INDEX(F_Inputs_cyclical!$A$1:$BE$243, MATCH('Cyclical_after overrides'!$A10, F_Inputs_cyclical!$A$1:$A$243, 0), MATCH('Cyclical_after overrides'!AY$1, F_Inputs_cyclical!$A$1:$BE$1, 0))),
Cyclical_overrides!AY10)</f>
        <v>140.19719822630165</v>
      </c>
      <c r="AZ10" s="72">
        <f>IF(Cyclical_overrides!AZ10 = "",
IF(INDEX(F_Inputs_cyclical!$A$1:$BE$243, MATCH('Cyclical_after overrides'!$A10, F_Inputs_cyclical!$A$1:$A$243, 0), MATCH('Cyclical_after overrides'!AZ$1, F_Inputs_cyclical!$A$1:$BE$1, 0))="", "", INDEX(F_Inputs_cyclical!$A$1:$BE$243, MATCH('Cyclical_after overrides'!$A10, F_Inputs_cyclical!$A$1:$A$243, 0), MATCH('Cyclical_after overrides'!AZ$1, F_Inputs_cyclical!$A$1:$BE$1, 0))),
Cyclical_overrides!AZ10)</f>
        <v>1.8140681674971968</v>
      </c>
      <c r="BA10" s="72">
        <f>IF(Cyclical_overrides!BA10 = "",
IF(INDEX(F_Inputs_cyclical!$A$1:$BE$243, MATCH('Cyclical_after overrides'!$A10, F_Inputs_cyclical!$A$1:$A$243, 0), MATCH('Cyclical_after overrides'!BA$1, F_Inputs_cyclical!$A$1:$BE$1, 0))="", "", INDEX(F_Inputs_cyclical!$A$1:$BE$243, MATCH('Cyclical_after overrides'!$A10, F_Inputs_cyclical!$A$1:$A$243, 0), MATCH('Cyclical_after overrides'!BA$1, F_Inputs_cyclical!$A$1:$BE$1, 0))),
Cyclical_overrides!BA10)</f>
        <v>11.042555592679522</v>
      </c>
      <c r="BB10" s="72">
        <f>IF(Cyclical_overrides!BB10 = "",
IF(INDEX(F_Inputs_cyclical!$A$1:$BE$243, MATCH('Cyclical_after overrides'!$A10, F_Inputs_cyclical!$A$1:$A$243, 0), MATCH('Cyclical_after overrides'!BB$1, F_Inputs_cyclical!$A$1:$BE$1, 0))="", "", INDEX(F_Inputs_cyclical!$A$1:$BE$243, MATCH('Cyclical_after overrides'!$A10, F_Inputs_cyclical!$A$1:$A$243, 0), MATCH('Cyclical_after overrides'!BB$1, F_Inputs_cyclical!$A$1:$BE$1, 0))),
Cyclical_overrides!BB10)</f>
        <v>11.042555592679522</v>
      </c>
      <c r="BC10" s="72">
        <f>IF(Cyclical_overrides!BC10 = "",
IF(INDEX(F_Inputs_cyclical!$A$1:$BE$243, MATCH('Cyclical_after overrides'!$A10, F_Inputs_cyclical!$A$1:$A$243, 0), MATCH('Cyclical_after overrides'!BC$1, F_Inputs_cyclical!$A$1:$BE$1, 0))="", "", INDEX(F_Inputs_cyclical!$A$1:$BE$243, MATCH('Cyclical_after overrides'!$A10, F_Inputs_cyclical!$A$1:$A$243, 0), MATCH('Cyclical_after overrides'!BC$1, F_Inputs_cyclical!$A$1:$BE$1, 0))),
Cyclical_overrides!BC10)</f>
        <v>10.508323905123678</v>
      </c>
      <c r="BD10" s="72">
        <f>IF(Cyclical_overrides!BD10 = "",
IF(INDEX(F_Inputs_cyclical!$A$1:$BE$243, MATCH('Cyclical_after overrides'!$A10, F_Inputs_cyclical!$A$1:$A$243, 0), MATCH('Cyclical_after overrides'!BD$1, F_Inputs_cyclical!$A$1:$BE$1, 0))="", "", INDEX(F_Inputs_cyclical!$A$1:$BE$243, MATCH('Cyclical_after overrides'!$A10, F_Inputs_cyclical!$A$1:$A$243, 0), MATCH('Cyclical_after overrides'!BD$1, F_Inputs_cyclical!$A$1:$BE$1, 0))),
Cyclical_overrides!BD10)</f>
        <v>1026.7149999999999</v>
      </c>
      <c r="BE10" s="194"/>
    </row>
    <row r="11" spans="1:57" x14ac:dyDescent="0.4">
      <c r="A11" s="63" t="str">
        <f t="shared" si="0"/>
        <v>ANH21</v>
      </c>
      <c r="B11" s="63" t="s">
        <v>242</v>
      </c>
      <c r="C11" s="63" t="s">
        <v>257</v>
      </c>
      <c r="D11" s="72">
        <f>IF(Cyclical_overrides!D11 = "",
IF(INDEX(F_Inputs_cyclical!$A$1:$BE$243, MATCH('Cyclical_after overrides'!$A11, F_Inputs_cyclical!$A$1:$A$243, 0), MATCH('Cyclical_after overrides'!D$1, F_Inputs_cyclical!$A$1:$BE$1, 0))="", "", INDEX(F_Inputs_cyclical!$A$1:$BE$243, MATCH('Cyclical_after overrides'!$A11, F_Inputs_cyclical!$A$1:$A$243, 0), MATCH('Cyclical_after overrides'!D$1, F_Inputs_cyclical!$A$1:$BE$1, 0))),
Cyclical_overrides!D11)</f>
        <v>14.766</v>
      </c>
      <c r="E11" s="72">
        <f>IF(Cyclical_overrides!E11 = "",
IF(INDEX(F_Inputs_cyclical!$A$1:$BE$243, MATCH('Cyclical_after overrides'!$A11, F_Inputs_cyclical!$A$1:$A$243, 0), MATCH('Cyclical_after overrides'!E$1, F_Inputs_cyclical!$A$1:$BE$1, 0))="", "", INDEX(F_Inputs_cyclical!$A$1:$BE$243, MATCH('Cyclical_after overrides'!$A11, F_Inputs_cyclical!$A$1:$A$243, 0), MATCH('Cyclical_after overrides'!E$1, F_Inputs_cyclical!$A$1:$BE$1, 0))),
Cyclical_overrides!E11)</f>
        <v>9.1850000000000005</v>
      </c>
      <c r="F11" s="72">
        <f>IF(Cyclical_overrides!F11 = "",
IF(INDEX(F_Inputs_cyclical!$A$1:$BE$243, MATCH('Cyclical_after overrides'!$A11, F_Inputs_cyclical!$A$1:$A$243, 0), MATCH('Cyclical_after overrides'!F$1, F_Inputs_cyclical!$A$1:$BE$1, 0))="", "", INDEX(F_Inputs_cyclical!$A$1:$BE$243, MATCH('Cyclical_after overrides'!$A11, F_Inputs_cyclical!$A$1:$A$243, 0), MATCH('Cyclical_after overrides'!F$1, F_Inputs_cyclical!$A$1:$BE$1, 0))),
Cyclical_overrides!F11)</f>
        <v>31.068999999999999</v>
      </c>
      <c r="G11" s="72">
        <f>IF(Cyclical_overrides!G11 = "",
IF(INDEX(F_Inputs_cyclical!$A$1:$BE$243, MATCH('Cyclical_after overrides'!$A11, F_Inputs_cyclical!$A$1:$A$243, 0), MATCH('Cyclical_after overrides'!G$1, F_Inputs_cyclical!$A$1:$BE$1, 0))="", "", INDEX(F_Inputs_cyclical!$A$1:$BE$243, MATCH('Cyclical_after overrides'!$A11, F_Inputs_cyclical!$A$1:$A$243, 0), MATCH('Cyclical_after overrides'!G$1, F_Inputs_cyclical!$A$1:$BE$1, 0))),
Cyclical_overrides!G11)</f>
        <v>3.7669999999999999</v>
      </c>
      <c r="H11" s="72">
        <f>IF(Cyclical_overrides!H11 = "",
IF(INDEX(F_Inputs_cyclical!$A$1:$BE$243, MATCH('Cyclical_after overrides'!$A11, F_Inputs_cyclical!$A$1:$A$243, 0), MATCH('Cyclical_after overrides'!H$1, F_Inputs_cyclical!$A$1:$BE$1, 0))="", "", INDEX(F_Inputs_cyclical!$A$1:$BE$243, MATCH('Cyclical_after overrides'!$A11, F_Inputs_cyclical!$A$1:$A$243, 0), MATCH('Cyclical_after overrides'!H$1, F_Inputs_cyclical!$A$1:$BE$1, 0))),
Cyclical_overrides!H11)</f>
        <v>0.16600000000000001</v>
      </c>
      <c r="I11" s="72">
        <f>IF(Cyclical_overrides!I11 = "",
IF(INDEX(F_Inputs_cyclical!$A$1:$BE$243, MATCH('Cyclical_after overrides'!$A11, F_Inputs_cyclical!$A$1:$A$243, 0), MATCH('Cyclical_after overrides'!I$1, F_Inputs_cyclical!$A$1:$BE$1, 0))="", "", INDEX(F_Inputs_cyclical!$A$1:$BE$243, MATCH('Cyclical_after overrides'!$A11, F_Inputs_cyclical!$A$1:$A$243, 0), MATCH('Cyclical_after overrides'!I$1, F_Inputs_cyclical!$A$1:$BE$1, 0))),
Cyclical_overrides!I11)</f>
        <v>0</v>
      </c>
      <c r="J11" s="72" t="str">
        <f>IF(Cyclical_overrides!J11 = "",
IF(INDEX(F_Inputs_cyclical!$A$1:$BE$243, MATCH('Cyclical_after overrides'!$A11, F_Inputs_cyclical!$A$1:$A$243, 0), MATCH('Cyclical_after overrides'!J$1, F_Inputs_cyclical!$A$1:$BE$1, 0))="", "", INDEX(F_Inputs_cyclical!$A$1:$BE$243, MATCH('Cyclical_after overrides'!$A11, F_Inputs_cyclical!$A$1:$A$243, 0), MATCH('Cyclical_after overrides'!J$1, F_Inputs_cyclical!$A$1:$BE$1, 0))),
Cyclical_overrides!J11)</f>
        <v/>
      </c>
      <c r="K11" s="72">
        <f>IF(Cyclical_overrides!K11 = "",
IF(INDEX(F_Inputs_cyclical!$A$1:$BE$243, MATCH('Cyclical_after overrides'!$A11, F_Inputs_cyclical!$A$1:$A$243, 0), MATCH('Cyclical_after overrides'!K$1, F_Inputs_cyclical!$A$1:$BE$1, 0))="", "", INDEX(F_Inputs_cyclical!$A$1:$BE$243, MATCH('Cyclical_after overrides'!$A11, F_Inputs_cyclical!$A$1:$A$243, 0), MATCH('Cyclical_after overrides'!K$1, F_Inputs_cyclical!$A$1:$BE$1, 0))),
Cyclical_overrides!K11)</f>
        <v>9.4339999999999993</v>
      </c>
      <c r="L11" s="72" t="str">
        <f>IF(Cyclical_overrides!L11 = "",
IF(INDEX(F_Inputs_cyclical!$A$1:$BE$243, MATCH('Cyclical_after overrides'!$A11, F_Inputs_cyclical!$A$1:$A$243, 0), MATCH('Cyclical_after overrides'!L$1, F_Inputs_cyclical!$A$1:$BE$1, 0))="", "", INDEX(F_Inputs_cyclical!$A$1:$BE$243, MATCH('Cyclical_after overrides'!$A11, F_Inputs_cyclical!$A$1:$A$243, 0), MATCH('Cyclical_after overrides'!L$1, F_Inputs_cyclical!$A$1:$BE$1, 0))),
Cyclical_overrides!L11)</f>
        <v/>
      </c>
      <c r="M11" s="72" t="str">
        <f>IF(Cyclical_overrides!M11 = "",
IF(INDEX(F_Inputs_cyclical!$A$1:$BE$243, MATCH('Cyclical_after overrides'!$A11, F_Inputs_cyclical!$A$1:$A$243, 0), MATCH('Cyclical_after overrides'!M$1, F_Inputs_cyclical!$A$1:$BE$1, 0))="", "", INDEX(F_Inputs_cyclical!$A$1:$BE$243, MATCH('Cyclical_after overrides'!$A11, F_Inputs_cyclical!$A$1:$A$243, 0), MATCH('Cyclical_after overrides'!M$1, F_Inputs_cyclical!$A$1:$BE$1, 0))),
Cyclical_overrides!M11)</f>
        <v/>
      </c>
      <c r="N11" s="72" t="str">
        <f>IF(Cyclical_overrides!N11 = "",
IF(INDEX(F_Inputs_cyclical!$A$1:$BE$243, MATCH('Cyclical_after overrides'!$A11, F_Inputs_cyclical!$A$1:$A$243, 0), MATCH('Cyclical_after overrides'!N$1, F_Inputs_cyclical!$A$1:$BE$1, 0))="", "", INDEX(F_Inputs_cyclical!$A$1:$BE$243, MATCH('Cyclical_after overrides'!$A11, F_Inputs_cyclical!$A$1:$A$243, 0), MATCH('Cyclical_after overrides'!N$1, F_Inputs_cyclical!$A$1:$BE$1, 0))),
Cyclical_overrides!N11)</f>
        <v/>
      </c>
      <c r="O11" s="72" t="str">
        <f>IF(Cyclical_overrides!O11 = "",
IF(INDEX(F_Inputs_cyclical!$A$1:$BE$243, MATCH('Cyclical_after overrides'!$A11, F_Inputs_cyclical!$A$1:$A$243, 0), MATCH('Cyclical_after overrides'!O$1, F_Inputs_cyclical!$A$1:$BE$1, 0))="", "", INDEX(F_Inputs_cyclical!$A$1:$BE$243, MATCH('Cyclical_after overrides'!$A11, F_Inputs_cyclical!$A$1:$A$243, 0), MATCH('Cyclical_after overrides'!O$1, F_Inputs_cyclical!$A$1:$BE$1, 0))),
Cyclical_overrides!O11)</f>
        <v/>
      </c>
      <c r="P11" s="72" t="str">
        <f>IF(Cyclical_overrides!P11 = "",
IF(INDEX(F_Inputs_cyclical!$A$1:$BE$243, MATCH('Cyclical_after overrides'!$A11, F_Inputs_cyclical!$A$1:$A$243, 0), MATCH('Cyclical_after overrides'!P$1, F_Inputs_cyclical!$A$1:$BE$1, 0))="", "", INDEX(F_Inputs_cyclical!$A$1:$BE$243, MATCH('Cyclical_after overrides'!$A11, F_Inputs_cyclical!$A$1:$A$243, 0), MATCH('Cyclical_after overrides'!P$1, F_Inputs_cyclical!$A$1:$BE$1, 0))),
Cyclical_overrides!P11)</f>
        <v/>
      </c>
      <c r="Q11" s="72" t="str">
        <f>IF(Cyclical_overrides!Q11 = "",
IF(INDEX(F_Inputs_cyclical!$A$1:$BE$243, MATCH('Cyclical_after overrides'!$A11, F_Inputs_cyclical!$A$1:$A$243, 0), MATCH('Cyclical_after overrides'!Q$1, F_Inputs_cyclical!$A$1:$BE$1, 0))="", "", INDEX(F_Inputs_cyclical!$A$1:$BE$243, MATCH('Cyclical_after overrides'!$A11, F_Inputs_cyclical!$A$1:$A$243, 0), MATCH('Cyclical_after overrides'!Q$1, F_Inputs_cyclical!$A$1:$BE$1, 0))),
Cyclical_overrides!Q11)</f>
        <v/>
      </c>
      <c r="R11" s="72" t="str">
        <f>IF(Cyclical_overrides!R11 = "",
IF(INDEX(F_Inputs_cyclical!$A$1:$BE$243, MATCH('Cyclical_after overrides'!$A11, F_Inputs_cyclical!$A$1:$A$243, 0), MATCH('Cyclical_after overrides'!R$1, F_Inputs_cyclical!$A$1:$BE$1, 0))="", "", INDEX(F_Inputs_cyclical!$A$1:$BE$243, MATCH('Cyclical_after overrides'!$A11, F_Inputs_cyclical!$A$1:$A$243, 0), MATCH('Cyclical_after overrides'!R$1, F_Inputs_cyclical!$A$1:$BE$1, 0))),
Cyclical_overrides!R11)</f>
        <v/>
      </c>
      <c r="S11" s="72" t="str">
        <f>IF(Cyclical_overrides!S11 = "",
IF(INDEX(F_Inputs_cyclical!$A$1:$BE$243, MATCH('Cyclical_after overrides'!$A11, F_Inputs_cyclical!$A$1:$A$243, 0), MATCH('Cyclical_after overrides'!S$1, F_Inputs_cyclical!$A$1:$BE$1, 0))="", "", INDEX(F_Inputs_cyclical!$A$1:$BE$243, MATCH('Cyclical_after overrides'!$A11, F_Inputs_cyclical!$A$1:$A$243, 0), MATCH('Cyclical_after overrides'!S$1, F_Inputs_cyclical!$A$1:$BE$1, 0))),
Cyclical_overrides!S11)</f>
        <v/>
      </c>
      <c r="T11" s="72" t="str">
        <f>IF(Cyclical_overrides!T11 = "",
IF(INDEX(F_Inputs_cyclical!$A$1:$BE$243, MATCH('Cyclical_after overrides'!$A11, F_Inputs_cyclical!$A$1:$A$243, 0), MATCH('Cyclical_after overrides'!T$1, F_Inputs_cyclical!$A$1:$BE$1, 0))="", "", INDEX(F_Inputs_cyclical!$A$1:$BE$243, MATCH('Cyclical_after overrides'!$A11, F_Inputs_cyclical!$A$1:$A$243, 0), MATCH('Cyclical_after overrides'!T$1, F_Inputs_cyclical!$A$1:$BE$1, 0))),
Cyclical_overrides!T11)</f>
        <v/>
      </c>
      <c r="U11" s="72" t="str">
        <f>IF(Cyclical_overrides!U11 = "",
IF(INDEX(F_Inputs_cyclical!$A$1:$BE$243, MATCH('Cyclical_after overrides'!$A11, F_Inputs_cyclical!$A$1:$A$243, 0), MATCH('Cyclical_after overrides'!U$1, F_Inputs_cyclical!$A$1:$BE$1, 0))="", "", INDEX(F_Inputs_cyclical!$A$1:$BE$243, MATCH('Cyclical_after overrides'!$A11, F_Inputs_cyclical!$A$1:$A$243, 0), MATCH('Cyclical_after overrides'!U$1, F_Inputs_cyclical!$A$1:$BE$1, 0))),
Cyclical_overrides!U11)</f>
        <v/>
      </c>
      <c r="V11" s="72">
        <f>IF(Cyclical_overrides!V11 = "",
IF(INDEX(F_Inputs_cyclical!$A$1:$BE$243, MATCH('Cyclical_after overrides'!$A11, F_Inputs_cyclical!$A$1:$A$243, 0), MATCH('Cyclical_after overrides'!V$1, F_Inputs_cyclical!$A$1:$BE$1, 0))="", "", INDEX(F_Inputs_cyclical!$A$1:$BE$243, MATCH('Cyclical_after overrides'!$A11, F_Inputs_cyclical!$A$1:$A$243, 0), MATCH('Cyclical_after overrides'!V$1, F_Inputs_cyclical!$A$1:$BE$1, 0))),
Cyclical_overrides!V11)</f>
        <v>89.423000000000002</v>
      </c>
      <c r="W11" s="72">
        <f>IF(Cyclical_overrides!W11 = "",
IF(INDEX(F_Inputs_cyclical!$A$1:$BE$243, MATCH('Cyclical_after overrides'!$A11, F_Inputs_cyclical!$A$1:$A$243, 0), MATCH('Cyclical_after overrides'!W$1, F_Inputs_cyclical!$A$1:$BE$1, 0))="", "", INDEX(F_Inputs_cyclical!$A$1:$BE$243, MATCH('Cyclical_after overrides'!$A11, F_Inputs_cyclical!$A$1:$A$243, 0), MATCH('Cyclical_after overrides'!W$1, F_Inputs_cyclical!$A$1:$BE$1, 0))),
Cyclical_overrides!W11)</f>
        <v>149.559</v>
      </c>
      <c r="X11" s="72">
        <f>IF(Cyclical_overrides!X11 = "",
IF(INDEX(F_Inputs_cyclical!$A$1:$BE$243, MATCH('Cyclical_after overrides'!$A11, F_Inputs_cyclical!$A$1:$A$243, 0), MATCH('Cyclical_after overrides'!X$1, F_Inputs_cyclical!$A$1:$BE$1, 0))="", "", INDEX(F_Inputs_cyclical!$A$1:$BE$243, MATCH('Cyclical_after overrides'!$A11, F_Inputs_cyclical!$A$1:$A$243, 0), MATCH('Cyclical_after overrides'!X$1, F_Inputs_cyclical!$A$1:$BE$1, 0))),
Cyclical_overrides!X11)</f>
        <v>236.62899999999999</v>
      </c>
      <c r="Y11" s="72">
        <f>IF(Cyclical_overrides!Y11 = "",
IF(INDEX(F_Inputs_cyclical!$A$1:$BE$243, MATCH('Cyclical_after overrides'!$A11, F_Inputs_cyclical!$A$1:$A$243, 0), MATCH('Cyclical_after overrides'!Y$1, F_Inputs_cyclical!$A$1:$BE$1, 0))="", "", INDEX(F_Inputs_cyclical!$A$1:$BE$243, MATCH('Cyclical_after overrides'!$A11, F_Inputs_cyclical!$A$1:$A$243, 0), MATCH('Cyclical_after overrides'!Y$1, F_Inputs_cyclical!$A$1:$BE$1, 0))),
Cyclical_overrides!Y11)</f>
        <v>603</v>
      </c>
      <c r="Z11" s="72">
        <f>IF(Cyclical_overrides!Z11 = "",
IF(INDEX(F_Inputs_cyclical!$A$1:$BE$243, MATCH('Cyclical_after overrides'!$A11, F_Inputs_cyclical!$A$1:$A$243, 0), MATCH('Cyclical_after overrides'!Z$1, F_Inputs_cyclical!$A$1:$BE$1, 0))="", "", INDEX(F_Inputs_cyclical!$A$1:$BE$243, MATCH('Cyclical_after overrides'!$A11, F_Inputs_cyclical!$A$1:$A$243, 0), MATCH('Cyclical_after overrides'!Z$1, F_Inputs_cyclical!$A$1:$BE$1, 0))),
Cyclical_overrides!Z11)</f>
        <v>231.946</v>
      </c>
      <c r="AA11" s="72">
        <f>IF(Cyclical_overrides!AA11 = "",
IF(INDEX(F_Inputs_cyclical!$A$1:$BE$243, MATCH('Cyclical_after overrides'!$A11, F_Inputs_cyclical!$A$1:$A$243, 0), MATCH('Cyclical_after overrides'!AA$1, F_Inputs_cyclical!$A$1:$BE$1, 0))="", "", INDEX(F_Inputs_cyclical!$A$1:$BE$243, MATCH('Cyclical_after overrides'!$A11, F_Inputs_cyclical!$A$1:$A$243, 0), MATCH('Cyclical_after overrides'!AA$1, F_Inputs_cyclical!$A$1:$BE$1, 0))),
Cyclical_overrides!AA11)</f>
        <v>1575.097</v>
      </c>
      <c r="AB11" s="72" t="str">
        <f>IF(Cyclical_overrides!AB11 = "",
IF(INDEX(F_Inputs_cyclical!$A$1:$BE$243, MATCH('Cyclical_after overrides'!$A11, F_Inputs_cyclical!$A$1:$A$243, 0), MATCH('Cyclical_after overrides'!AB$1, F_Inputs_cyclical!$A$1:$BE$1, 0))="", "", INDEX(F_Inputs_cyclical!$A$1:$BE$243, MATCH('Cyclical_after overrides'!$A11, F_Inputs_cyclical!$A$1:$A$243, 0), MATCH('Cyclical_after overrides'!AB$1, F_Inputs_cyclical!$A$1:$BE$1, 0))),
Cyclical_overrides!AB11)</f>
        <v/>
      </c>
      <c r="AC11" s="72">
        <f>IF(Cyclical_overrides!AC11 = "",
IF(INDEX(F_Inputs_cyclical!$A$1:$BE$243, MATCH('Cyclical_after overrides'!$A11, F_Inputs_cyclical!$A$1:$A$243, 0), MATCH('Cyclical_after overrides'!AC$1, F_Inputs_cyclical!$A$1:$BE$1, 0))="", "", INDEX(F_Inputs_cyclical!$A$1:$BE$243, MATCH('Cyclical_after overrides'!$A11, F_Inputs_cyclical!$A$1:$A$243, 0), MATCH('Cyclical_after overrides'!AC$1, F_Inputs_cyclical!$A$1:$BE$1, 0))),
Cyclical_overrides!AC11)</f>
        <v>81.575999999999993</v>
      </c>
      <c r="AD11" s="72">
        <f>IF(Cyclical_overrides!AD11 = "",
IF(INDEX(F_Inputs_cyclical!$A$1:$BE$243, MATCH('Cyclical_after overrides'!$A11, F_Inputs_cyclical!$A$1:$A$243, 0), MATCH('Cyclical_after overrides'!AD$1, F_Inputs_cyclical!$A$1:$BE$1, 0))="", "", INDEX(F_Inputs_cyclical!$A$1:$BE$243, MATCH('Cyclical_after overrides'!$A11, F_Inputs_cyclical!$A$1:$A$243, 0), MATCH('Cyclical_after overrides'!AD$1, F_Inputs_cyclical!$A$1:$BE$1, 0))),
Cyclical_overrides!AD11)</f>
        <v>0</v>
      </c>
      <c r="AE11" s="72">
        <f>IF(Cyclical_overrides!AE11 = "",
IF(INDEX(F_Inputs_cyclical!$A$1:$BE$243, MATCH('Cyclical_after overrides'!$A11, F_Inputs_cyclical!$A$1:$A$243, 0), MATCH('Cyclical_after overrides'!AE$1, F_Inputs_cyclical!$A$1:$BE$1, 0))="", "", INDEX(F_Inputs_cyclical!$A$1:$BE$243, MATCH('Cyclical_after overrides'!$A11, F_Inputs_cyclical!$A$1:$A$243, 0), MATCH('Cyclical_after overrides'!AE$1, F_Inputs_cyclical!$A$1:$BE$1, 0))),
Cyclical_overrides!AE11)</f>
        <v>-4.3999999999999997E-2</v>
      </c>
      <c r="AF11" s="72">
        <f>IF(Cyclical_overrides!AF11 = "",
IF(INDEX(F_Inputs_cyclical!$A$1:$BE$243, MATCH('Cyclical_after overrides'!$A11, F_Inputs_cyclical!$A$1:$A$243, 0), MATCH('Cyclical_after overrides'!AF$1, F_Inputs_cyclical!$A$1:$BE$1, 0))="", "", INDEX(F_Inputs_cyclical!$A$1:$BE$243, MATCH('Cyclical_after overrides'!$A11, F_Inputs_cyclical!$A$1:$A$243, 0), MATCH('Cyclical_after overrides'!AF$1, F_Inputs_cyclical!$A$1:$BE$1, 0))),
Cyclical_overrides!AF11)</f>
        <v>2.3170000000000002</v>
      </c>
      <c r="AG11" s="72">
        <f>IF(Cyclical_overrides!AG11 = "",
IF(INDEX(F_Inputs_cyclical!$A$1:$BE$243, MATCH('Cyclical_after overrides'!$A11, F_Inputs_cyclical!$A$1:$A$243, 0), MATCH('Cyclical_after overrides'!AG$1, F_Inputs_cyclical!$A$1:$BE$1, 0))="", "", INDEX(F_Inputs_cyclical!$A$1:$BE$243, MATCH('Cyclical_after overrides'!$A11, F_Inputs_cyclical!$A$1:$A$243, 0), MATCH('Cyclical_after overrides'!AG$1, F_Inputs_cyclical!$A$1:$BE$1, 0))),
Cyclical_overrides!AG11)</f>
        <v>0.20200000000000001</v>
      </c>
      <c r="AH11" s="72">
        <f>IF(Cyclical_overrides!AH11 = "",
IF(INDEX(F_Inputs_cyclical!$A$1:$BE$243, MATCH('Cyclical_after overrides'!$A11, F_Inputs_cyclical!$A$1:$A$243, 0), MATCH('Cyclical_after overrides'!AH$1, F_Inputs_cyclical!$A$1:$BE$1, 0))="", "", INDEX(F_Inputs_cyclical!$A$1:$BE$243, MATCH('Cyclical_after overrides'!$A11, F_Inputs_cyclical!$A$1:$A$243, 0), MATCH('Cyclical_after overrides'!AH$1, F_Inputs_cyclical!$A$1:$BE$1, 0))),
Cyclical_overrides!AH11)</f>
        <v>6.4859999999999998</v>
      </c>
      <c r="AI11" s="72">
        <f>IF(Cyclical_overrides!AI11 = "",
IF(INDEX(F_Inputs_cyclical!$A$1:$BE$243, MATCH('Cyclical_after overrides'!$A11, F_Inputs_cyclical!$A$1:$A$243, 0), MATCH('Cyclical_after overrides'!AI$1, F_Inputs_cyclical!$A$1:$BE$1, 0))="", "", INDEX(F_Inputs_cyclical!$A$1:$BE$243, MATCH('Cyclical_after overrides'!$A11, F_Inputs_cyclical!$A$1:$A$243, 0), MATCH('Cyclical_after overrides'!AI$1, F_Inputs_cyclical!$A$1:$BE$1, 0))),
Cyclical_overrides!AI11)</f>
        <v>26.914000000000001</v>
      </c>
      <c r="AJ11" s="72">
        <f>IF(Cyclical_overrides!AJ11 = "",
IF(INDEX(F_Inputs_cyclical!$A$1:$BE$243, MATCH('Cyclical_after overrides'!$A11, F_Inputs_cyclical!$A$1:$A$243, 0), MATCH('Cyclical_after overrides'!AJ$1, F_Inputs_cyclical!$A$1:$BE$1, 0))="", "", INDEX(F_Inputs_cyclical!$A$1:$BE$243, MATCH('Cyclical_after overrides'!$A11, F_Inputs_cyclical!$A$1:$A$243, 0), MATCH('Cyclical_after overrides'!AJ$1, F_Inputs_cyclical!$A$1:$BE$1, 0))),
Cyclical_overrides!AJ11)</f>
        <v>7.0000000000000001E-3</v>
      </c>
      <c r="AK11" s="72">
        <f>IF(Cyclical_overrides!AK11 = "",
IF(INDEX(F_Inputs_cyclical!$A$1:$BE$243, MATCH('Cyclical_after overrides'!$A11, F_Inputs_cyclical!$A$1:$A$243, 0), MATCH('Cyclical_after overrides'!AK$1, F_Inputs_cyclical!$A$1:$BE$1, 0))="", "", INDEX(F_Inputs_cyclical!$A$1:$BE$243, MATCH('Cyclical_after overrides'!$A11, F_Inputs_cyclical!$A$1:$A$243, 0), MATCH('Cyclical_after overrides'!AK$1, F_Inputs_cyclical!$A$1:$BE$1, 0))),
Cyclical_overrides!AK11)</f>
        <v>0</v>
      </c>
      <c r="AL11" s="72">
        <f>IF(Cyclical_overrides!AL11 = "",
IF(INDEX(F_Inputs_cyclical!$A$1:$BE$243, MATCH('Cyclical_after overrides'!$A11, F_Inputs_cyclical!$A$1:$A$243, 0), MATCH('Cyclical_after overrides'!AL$1, F_Inputs_cyclical!$A$1:$BE$1, 0))="", "", INDEX(F_Inputs_cyclical!$A$1:$BE$243, MATCH('Cyclical_after overrides'!$A11, F_Inputs_cyclical!$A$1:$A$243, 0), MATCH('Cyclical_after overrides'!AL$1, F_Inputs_cyclical!$A$1:$BE$1, 0))),
Cyclical_overrides!AL11)</f>
        <v>5.2990000000000004</v>
      </c>
      <c r="AM11" s="72">
        <f>IF(Cyclical_overrides!AM11 = "",
IF(INDEX(F_Inputs_cyclical!$A$1:$BE$243, MATCH('Cyclical_after overrides'!$A11, F_Inputs_cyclical!$A$1:$A$243, 0), MATCH('Cyclical_after overrides'!AM$1, F_Inputs_cyclical!$A$1:$BE$1, 0))="", "", INDEX(F_Inputs_cyclical!$A$1:$BE$243, MATCH('Cyclical_after overrides'!$A11, F_Inputs_cyclical!$A$1:$A$243, 0), MATCH('Cyclical_after overrides'!AM$1, F_Inputs_cyclical!$A$1:$BE$1, 0))),
Cyclical_overrides!AM11)</f>
        <v>14.849</v>
      </c>
      <c r="AN11" s="72" t="str">
        <f>IF(Cyclical_overrides!AN11 = "",
IF(INDEX(F_Inputs_cyclical!$A$1:$BE$243, MATCH('Cyclical_after overrides'!$A11, F_Inputs_cyclical!$A$1:$A$243, 0), MATCH('Cyclical_after overrides'!AN$1, F_Inputs_cyclical!$A$1:$BE$1, 0))="", "", INDEX(F_Inputs_cyclical!$A$1:$BE$243, MATCH('Cyclical_after overrides'!$A11, F_Inputs_cyclical!$A$1:$A$243, 0), MATCH('Cyclical_after overrides'!AN$1, F_Inputs_cyclical!$A$1:$BE$1, 0))),
Cyclical_overrides!AN11)</f>
        <v/>
      </c>
      <c r="AO11" s="72">
        <f>IF(Cyclical_overrides!AO11 = "",
IF(INDEX(F_Inputs_cyclical!$A$1:$BE$243, MATCH('Cyclical_after overrides'!$A11, F_Inputs_cyclical!$A$1:$A$243, 0), MATCH('Cyclical_after overrides'!AO$1, F_Inputs_cyclical!$A$1:$BE$1, 0))="", "", INDEX(F_Inputs_cyclical!$A$1:$BE$243, MATCH('Cyclical_after overrides'!$A11, F_Inputs_cyclical!$A$1:$A$243, 0), MATCH('Cyclical_after overrides'!AO$1, F_Inputs_cyclical!$A$1:$BE$1, 0))),
Cyclical_overrides!AO11)</f>
        <v>0.755</v>
      </c>
      <c r="AP11" s="72">
        <f>IF(Cyclical_overrides!AP11 = "",
IF(INDEX(F_Inputs_cyclical!$A$1:$BE$243, MATCH('Cyclical_after overrides'!$A11, F_Inputs_cyclical!$A$1:$A$243, 0), MATCH('Cyclical_after overrides'!AP$1, F_Inputs_cyclical!$A$1:$BE$1, 0))="", "", INDEX(F_Inputs_cyclical!$A$1:$BE$243, MATCH('Cyclical_after overrides'!$A11, F_Inputs_cyclical!$A$1:$A$243, 0), MATCH('Cyclical_after overrides'!AP$1, F_Inputs_cyclical!$A$1:$BE$1, 0))),
Cyclical_overrides!AP11)</f>
        <v>4.5510000000000002</v>
      </c>
      <c r="AQ11" s="72" t="str">
        <f>IF(Cyclical_overrides!AQ11 = "",
IF(INDEX(F_Inputs_cyclical!$A$1:$BE$243, MATCH('Cyclical_after overrides'!$A11, F_Inputs_cyclical!$A$1:$A$243, 0), MATCH('Cyclical_after overrides'!AQ$1, F_Inputs_cyclical!$A$1:$BE$1, 0))="", "", INDEX(F_Inputs_cyclical!$A$1:$BE$243, MATCH('Cyclical_after overrides'!$A11, F_Inputs_cyclical!$A$1:$A$243, 0), MATCH('Cyclical_after overrides'!AQ$1, F_Inputs_cyclical!$A$1:$BE$1, 0))),
Cyclical_overrides!AQ11)</f>
        <v/>
      </c>
      <c r="AR11" s="72" t="str">
        <f>IF(Cyclical_overrides!AR11 = "",
IF(INDEX(F_Inputs_cyclical!$A$1:$BE$243, MATCH('Cyclical_after overrides'!$A11, F_Inputs_cyclical!$A$1:$A$243, 0), MATCH('Cyclical_after overrides'!AR$1, F_Inputs_cyclical!$A$1:$BE$1, 0))="", "", INDEX(F_Inputs_cyclical!$A$1:$BE$243, MATCH('Cyclical_after overrides'!$A11, F_Inputs_cyclical!$A$1:$A$243, 0), MATCH('Cyclical_after overrides'!AR$1, F_Inputs_cyclical!$A$1:$BE$1, 0))),
Cyclical_overrides!AR11)</f>
        <v/>
      </c>
      <c r="AS11" s="72" t="str">
        <f>IF(Cyclical_overrides!AS11 = "",
IF(INDEX(F_Inputs_cyclical!$A$1:$BE$243, MATCH('Cyclical_after overrides'!$A11, F_Inputs_cyclical!$A$1:$A$243, 0), MATCH('Cyclical_after overrides'!AS$1, F_Inputs_cyclical!$A$1:$BE$1, 0))="", "", INDEX(F_Inputs_cyclical!$A$1:$BE$243, MATCH('Cyclical_after overrides'!$A11, F_Inputs_cyclical!$A$1:$A$243, 0), MATCH('Cyclical_after overrides'!AS$1, F_Inputs_cyclical!$A$1:$BE$1, 0))),
Cyclical_overrides!AS11)</f>
        <v/>
      </c>
      <c r="AT11" s="72" t="str">
        <f>IF(Cyclical_overrides!AT11 = "",
IF(INDEX(F_Inputs_cyclical!$A$1:$BE$243, MATCH('Cyclical_after overrides'!$A11, F_Inputs_cyclical!$A$1:$A$243, 0), MATCH('Cyclical_after overrides'!AT$1, F_Inputs_cyclical!$A$1:$BE$1, 0))="", "", INDEX(F_Inputs_cyclical!$A$1:$BE$243, MATCH('Cyclical_after overrides'!$A11, F_Inputs_cyclical!$A$1:$A$243, 0), MATCH('Cyclical_after overrides'!AT$1, F_Inputs_cyclical!$A$1:$BE$1, 0))),
Cyclical_overrides!AT11)</f>
        <v/>
      </c>
      <c r="AU11" s="72" t="str">
        <f>IF(Cyclical_overrides!AU11 = "",
IF(INDEX(F_Inputs_cyclical!$A$1:$BE$243, MATCH('Cyclical_after overrides'!$A11, F_Inputs_cyclical!$A$1:$A$243, 0), MATCH('Cyclical_after overrides'!AU$1, F_Inputs_cyclical!$A$1:$BE$1, 0))="", "", INDEX(F_Inputs_cyclical!$A$1:$BE$243, MATCH('Cyclical_after overrides'!$A11, F_Inputs_cyclical!$A$1:$A$243, 0), MATCH('Cyclical_after overrides'!AU$1, F_Inputs_cyclical!$A$1:$BE$1, 0))),
Cyclical_overrides!AU11)</f>
        <v/>
      </c>
      <c r="AV11" s="72" t="str">
        <f>IF(Cyclical_overrides!AV11 = "",
IF(INDEX(F_Inputs_cyclical!$A$1:$BE$243, MATCH('Cyclical_after overrides'!$A11, F_Inputs_cyclical!$A$1:$A$243, 0), MATCH('Cyclical_after overrides'!AV$1, F_Inputs_cyclical!$A$1:$BE$1, 0))="", "", INDEX(F_Inputs_cyclical!$A$1:$BE$243, MATCH('Cyclical_after overrides'!$A11, F_Inputs_cyclical!$A$1:$A$243, 0), MATCH('Cyclical_after overrides'!AV$1, F_Inputs_cyclical!$A$1:$BE$1, 0))),
Cyclical_overrides!AV11)</f>
        <v/>
      </c>
      <c r="AW11" s="72">
        <f>IF(Cyclical_overrides!AW11 = "",
IF(INDEX(F_Inputs_cyclical!$A$1:$BE$243, MATCH('Cyclical_after overrides'!$A11, F_Inputs_cyclical!$A$1:$A$243, 0), MATCH('Cyclical_after overrides'!AW$1, F_Inputs_cyclical!$A$1:$BE$1, 0))="", "", INDEX(F_Inputs_cyclical!$A$1:$BE$243, MATCH('Cyclical_after overrides'!$A11, F_Inputs_cyclical!$A$1:$A$243, 0), MATCH('Cyclical_after overrides'!AW$1, F_Inputs_cyclical!$A$1:$BE$1, 0))),
Cyclical_overrides!AW11)</f>
        <v>1.1277018254028868</v>
      </c>
      <c r="AX11" s="72">
        <f>IF(Cyclical_overrides!AX11 = "",
IF(INDEX(F_Inputs_cyclical!$A$1:$BE$243, MATCH('Cyclical_after overrides'!$A11, F_Inputs_cyclical!$A$1:$A$243, 0), MATCH('Cyclical_after overrides'!AX$1, F_Inputs_cyclical!$A$1:$BE$1, 0))="", "", INDEX(F_Inputs_cyclical!$A$1:$BE$243, MATCH('Cyclical_after overrides'!$A11, F_Inputs_cyclical!$A$1:$A$243, 0), MATCH('Cyclical_after overrides'!AX$1, F_Inputs_cyclical!$A$1:$BE$1, 0))),
Cyclical_overrides!AX11)</f>
        <v>22.393143817923573</v>
      </c>
      <c r="AY11" s="72">
        <f>IF(Cyclical_overrides!AY11 = "",
IF(INDEX(F_Inputs_cyclical!$A$1:$BE$243, MATCH('Cyclical_after overrides'!$A11, F_Inputs_cyclical!$A$1:$A$243, 0), MATCH('Cyclical_after overrides'!AY$1, F_Inputs_cyclical!$A$1:$BE$1, 0))="", "", INDEX(F_Inputs_cyclical!$A$1:$BE$243, MATCH('Cyclical_after overrides'!$A11, F_Inputs_cyclical!$A$1:$A$243, 0), MATCH('Cyclical_after overrides'!AY$1, F_Inputs_cyclical!$A$1:$BE$1, 0))),
Cyclical_overrides!AY11)</f>
        <v>138.84331792329374</v>
      </c>
      <c r="AZ11" s="72">
        <f>IF(Cyclical_overrides!AZ11 = "",
IF(INDEX(F_Inputs_cyclical!$A$1:$BE$243, MATCH('Cyclical_after overrides'!$A11, F_Inputs_cyclical!$A$1:$A$243, 0), MATCH('Cyclical_after overrides'!AZ$1, F_Inputs_cyclical!$A$1:$BE$1, 0))="", "", INDEX(F_Inputs_cyclical!$A$1:$BE$243, MATCH('Cyclical_after overrides'!$A11, F_Inputs_cyclical!$A$1:$A$243, 0), MATCH('Cyclical_after overrides'!AZ$1, F_Inputs_cyclical!$A$1:$BE$1, 0))),
Cyclical_overrides!AZ11)</f>
        <v>1.9892669953366635</v>
      </c>
      <c r="BA11" s="72">
        <f>IF(Cyclical_overrides!BA11 = "",
IF(INDEX(F_Inputs_cyclical!$A$1:$BE$243, MATCH('Cyclical_after overrides'!$A11, F_Inputs_cyclical!$A$1:$A$243, 0), MATCH('Cyclical_after overrides'!BA$1, F_Inputs_cyclical!$A$1:$BE$1, 0))="", "", INDEX(F_Inputs_cyclical!$A$1:$BE$243, MATCH('Cyclical_after overrides'!$A11, F_Inputs_cyclical!$A$1:$A$243, 0), MATCH('Cyclical_after overrides'!BA$1, F_Inputs_cyclical!$A$1:$BE$1, 0))),
Cyclical_overrides!BA11)</f>
        <v>11.042555592679522</v>
      </c>
      <c r="BB11" s="72">
        <f>IF(Cyclical_overrides!BB11 = "",
IF(INDEX(F_Inputs_cyclical!$A$1:$BE$243, MATCH('Cyclical_after overrides'!$A11, F_Inputs_cyclical!$A$1:$A$243, 0), MATCH('Cyclical_after overrides'!BB$1, F_Inputs_cyclical!$A$1:$BE$1, 0))="", "", INDEX(F_Inputs_cyclical!$A$1:$BE$243, MATCH('Cyclical_after overrides'!$A11, F_Inputs_cyclical!$A$1:$A$243, 0), MATCH('Cyclical_after overrides'!BB$1, F_Inputs_cyclical!$A$1:$BE$1, 0))),
Cyclical_overrides!BB11)</f>
        <v>11.042555592679522</v>
      </c>
      <c r="BC11" s="72">
        <f>IF(Cyclical_overrides!BC11 = "",
IF(INDEX(F_Inputs_cyclical!$A$1:$BE$243, MATCH('Cyclical_after overrides'!$A11, F_Inputs_cyclical!$A$1:$A$243, 0), MATCH('Cyclical_after overrides'!BC$1, F_Inputs_cyclical!$A$1:$BE$1, 0))="", "", INDEX(F_Inputs_cyclical!$A$1:$BE$243, MATCH('Cyclical_after overrides'!$A11, F_Inputs_cyclical!$A$1:$A$243, 0), MATCH('Cyclical_after overrides'!BC$1, F_Inputs_cyclical!$A$1:$BE$1, 0))),
Cyclical_overrides!BC11)</f>
        <v>10.508323905123678</v>
      </c>
      <c r="BD11" s="72">
        <f>IF(Cyclical_overrides!BD11 = "",
IF(INDEX(F_Inputs_cyclical!$A$1:$BE$243, MATCH('Cyclical_after overrides'!$A11, F_Inputs_cyclical!$A$1:$A$243, 0), MATCH('Cyclical_after overrides'!BD$1, F_Inputs_cyclical!$A$1:$BE$1, 0))="", "", INDEX(F_Inputs_cyclical!$A$1:$BE$243, MATCH('Cyclical_after overrides'!$A11, F_Inputs_cyclical!$A$1:$A$243, 0), MATCH('Cyclical_after overrides'!BD$1, F_Inputs_cyclical!$A$1:$BE$1, 0))),
Cyclical_overrides!BD11)</f>
        <v>1033.104</v>
      </c>
      <c r="BE11" s="194"/>
    </row>
    <row r="12" spans="1:57" x14ac:dyDescent="0.4">
      <c r="A12" s="63" t="str">
        <f t="shared" si="0"/>
        <v>ANH22</v>
      </c>
      <c r="B12" s="63" t="s">
        <v>242</v>
      </c>
      <c r="C12" s="63" t="s">
        <v>259</v>
      </c>
      <c r="D12" s="72">
        <f>IF(Cyclical_overrides!D12 = "",
IF(INDEX(F_Inputs_cyclical!$A$1:$BE$243, MATCH('Cyclical_after overrides'!$A12, F_Inputs_cyclical!$A$1:$A$243, 0), MATCH('Cyclical_after overrides'!D$1, F_Inputs_cyclical!$A$1:$BE$1, 0))="", "", INDEX(F_Inputs_cyclical!$A$1:$BE$243, MATCH('Cyclical_after overrides'!$A12, F_Inputs_cyclical!$A$1:$A$243, 0), MATCH('Cyclical_after overrides'!D$1, F_Inputs_cyclical!$A$1:$BE$1, 0))),
Cyclical_overrides!D12)</f>
        <v>14.496604592000001</v>
      </c>
      <c r="E12" s="72">
        <f>IF(Cyclical_overrides!E12 = "",
IF(INDEX(F_Inputs_cyclical!$A$1:$BE$243, MATCH('Cyclical_after overrides'!$A12, F_Inputs_cyclical!$A$1:$A$243, 0), MATCH('Cyclical_after overrides'!E$1, F_Inputs_cyclical!$A$1:$BE$1, 0))="", "", INDEX(F_Inputs_cyclical!$A$1:$BE$243, MATCH('Cyclical_after overrides'!$A12, F_Inputs_cyclical!$A$1:$A$243, 0), MATCH('Cyclical_after overrides'!E$1, F_Inputs_cyclical!$A$1:$BE$1, 0))),
Cyclical_overrides!E12)</f>
        <v>8.8634631200000005</v>
      </c>
      <c r="F12" s="72">
        <f>IF(Cyclical_overrides!F12 = "",
IF(INDEX(F_Inputs_cyclical!$A$1:$BE$243, MATCH('Cyclical_after overrides'!$A12, F_Inputs_cyclical!$A$1:$A$243, 0), MATCH('Cyclical_after overrides'!F$1, F_Inputs_cyclical!$A$1:$BE$1, 0))="", "", INDEX(F_Inputs_cyclical!$A$1:$BE$243, MATCH('Cyclical_after overrides'!$A12, F_Inputs_cyclical!$A$1:$A$243, 0), MATCH('Cyclical_after overrides'!F$1, F_Inputs_cyclical!$A$1:$BE$1, 0))),
Cyclical_overrides!F12)</f>
        <v>11.11442883</v>
      </c>
      <c r="G12" s="72">
        <f>IF(Cyclical_overrides!G12 = "",
IF(INDEX(F_Inputs_cyclical!$A$1:$BE$243, MATCH('Cyclical_after overrides'!$A12, F_Inputs_cyclical!$A$1:$A$243, 0), MATCH('Cyclical_after overrides'!G$1, F_Inputs_cyclical!$A$1:$BE$1, 0))="", "", INDEX(F_Inputs_cyclical!$A$1:$BE$243, MATCH('Cyclical_after overrides'!$A12, F_Inputs_cyclical!$A$1:$A$243, 0), MATCH('Cyclical_after overrides'!G$1, F_Inputs_cyclical!$A$1:$BE$1, 0))),
Cyclical_overrides!G12)</f>
        <v>3.5209247800000001</v>
      </c>
      <c r="H12" s="72">
        <f>IF(Cyclical_overrides!H12 = "",
IF(INDEX(F_Inputs_cyclical!$A$1:$BE$243, MATCH('Cyclical_after overrides'!$A12, F_Inputs_cyclical!$A$1:$A$243, 0), MATCH('Cyclical_after overrides'!H$1, F_Inputs_cyclical!$A$1:$BE$1, 0))="", "", INDEX(F_Inputs_cyclical!$A$1:$BE$243, MATCH('Cyclical_after overrides'!$A12, F_Inputs_cyclical!$A$1:$A$243, 0), MATCH('Cyclical_after overrides'!H$1, F_Inputs_cyclical!$A$1:$BE$1, 0))),
Cyclical_overrides!H12)</f>
        <v>0.16600000000000001</v>
      </c>
      <c r="I12" s="72">
        <f>IF(Cyclical_overrides!I12 = "",
IF(INDEX(F_Inputs_cyclical!$A$1:$BE$243, MATCH('Cyclical_after overrides'!$A12, F_Inputs_cyclical!$A$1:$A$243, 0), MATCH('Cyclical_after overrides'!I$1, F_Inputs_cyclical!$A$1:$BE$1, 0))="", "", INDEX(F_Inputs_cyclical!$A$1:$BE$243, MATCH('Cyclical_after overrides'!$A12, F_Inputs_cyclical!$A$1:$A$243, 0), MATCH('Cyclical_after overrides'!I$1, F_Inputs_cyclical!$A$1:$BE$1, 0))),
Cyclical_overrides!I12)</f>
        <v>0</v>
      </c>
      <c r="J12" s="72" t="str">
        <f>IF(Cyclical_overrides!J12 = "",
IF(INDEX(F_Inputs_cyclical!$A$1:$BE$243, MATCH('Cyclical_after overrides'!$A12, F_Inputs_cyclical!$A$1:$A$243, 0), MATCH('Cyclical_after overrides'!J$1, F_Inputs_cyclical!$A$1:$BE$1, 0))="", "", INDEX(F_Inputs_cyclical!$A$1:$BE$243, MATCH('Cyclical_after overrides'!$A12, F_Inputs_cyclical!$A$1:$A$243, 0), MATCH('Cyclical_after overrides'!J$1, F_Inputs_cyclical!$A$1:$BE$1, 0))),
Cyclical_overrides!J12)</f>
        <v/>
      </c>
      <c r="K12" s="72">
        <f>IF(Cyclical_overrides!K12 = "",
IF(INDEX(F_Inputs_cyclical!$A$1:$BE$243, MATCH('Cyclical_after overrides'!$A12, F_Inputs_cyclical!$A$1:$A$243, 0), MATCH('Cyclical_after overrides'!K$1, F_Inputs_cyclical!$A$1:$BE$1, 0))="", "", INDEX(F_Inputs_cyclical!$A$1:$BE$243, MATCH('Cyclical_after overrides'!$A12, F_Inputs_cyclical!$A$1:$A$243, 0), MATCH('Cyclical_after overrides'!K$1, F_Inputs_cyclical!$A$1:$BE$1, 0))),
Cyclical_overrides!K12)</f>
        <v>8.3140000000000001</v>
      </c>
      <c r="L12" s="72" t="str">
        <f>IF(Cyclical_overrides!L12 = "",
IF(INDEX(F_Inputs_cyclical!$A$1:$BE$243, MATCH('Cyclical_after overrides'!$A12, F_Inputs_cyclical!$A$1:$A$243, 0), MATCH('Cyclical_after overrides'!L$1, F_Inputs_cyclical!$A$1:$BE$1, 0))="", "", INDEX(F_Inputs_cyclical!$A$1:$BE$243, MATCH('Cyclical_after overrides'!$A12, F_Inputs_cyclical!$A$1:$A$243, 0), MATCH('Cyclical_after overrides'!L$1, F_Inputs_cyclical!$A$1:$BE$1, 0))),
Cyclical_overrides!L12)</f>
        <v/>
      </c>
      <c r="M12" s="72" t="str">
        <f>IF(Cyclical_overrides!M12 = "",
IF(INDEX(F_Inputs_cyclical!$A$1:$BE$243, MATCH('Cyclical_after overrides'!$A12, F_Inputs_cyclical!$A$1:$A$243, 0), MATCH('Cyclical_after overrides'!M$1, F_Inputs_cyclical!$A$1:$BE$1, 0))="", "", INDEX(F_Inputs_cyclical!$A$1:$BE$243, MATCH('Cyclical_after overrides'!$A12, F_Inputs_cyclical!$A$1:$A$243, 0), MATCH('Cyclical_after overrides'!M$1, F_Inputs_cyclical!$A$1:$BE$1, 0))),
Cyclical_overrides!M12)</f>
        <v/>
      </c>
      <c r="N12" s="72" t="str">
        <f>IF(Cyclical_overrides!N12 = "",
IF(INDEX(F_Inputs_cyclical!$A$1:$BE$243, MATCH('Cyclical_after overrides'!$A12, F_Inputs_cyclical!$A$1:$A$243, 0), MATCH('Cyclical_after overrides'!N$1, F_Inputs_cyclical!$A$1:$BE$1, 0))="", "", INDEX(F_Inputs_cyclical!$A$1:$BE$243, MATCH('Cyclical_after overrides'!$A12, F_Inputs_cyclical!$A$1:$A$243, 0), MATCH('Cyclical_after overrides'!N$1, F_Inputs_cyclical!$A$1:$BE$1, 0))),
Cyclical_overrides!N12)</f>
        <v/>
      </c>
      <c r="O12" s="72" t="str">
        <f>IF(Cyclical_overrides!O12 = "",
IF(INDEX(F_Inputs_cyclical!$A$1:$BE$243, MATCH('Cyclical_after overrides'!$A12, F_Inputs_cyclical!$A$1:$A$243, 0), MATCH('Cyclical_after overrides'!O$1, F_Inputs_cyclical!$A$1:$BE$1, 0))="", "", INDEX(F_Inputs_cyclical!$A$1:$BE$243, MATCH('Cyclical_after overrides'!$A12, F_Inputs_cyclical!$A$1:$A$243, 0), MATCH('Cyclical_after overrides'!O$1, F_Inputs_cyclical!$A$1:$BE$1, 0))),
Cyclical_overrides!O12)</f>
        <v/>
      </c>
      <c r="P12" s="72" t="str">
        <f>IF(Cyclical_overrides!P12 = "",
IF(INDEX(F_Inputs_cyclical!$A$1:$BE$243, MATCH('Cyclical_after overrides'!$A12, F_Inputs_cyclical!$A$1:$A$243, 0), MATCH('Cyclical_after overrides'!P$1, F_Inputs_cyclical!$A$1:$BE$1, 0))="", "", INDEX(F_Inputs_cyclical!$A$1:$BE$243, MATCH('Cyclical_after overrides'!$A12, F_Inputs_cyclical!$A$1:$A$243, 0), MATCH('Cyclical_after overrides'!P$1, F_Inputs_cyclical!$A$1:$BE$1, 0))),
Cyclical_overrides!P12)</f>
        <v/>
      </c>
      <c r="Q12" s="72" t="str">
        <f>IF(Cyclical_overrides!Q12 = "",
IF(INDEX(F_Inputs_cyclical!$A$1:$BE$243, MATCH('Cyclical_after overrides'!$A12, F_Inputs_cyclical!$A$1:$A$243, 0), MATCH('Cyclical_after overrides'!Q$1, F_Inputs_cyclical!$A$1:$BE$1, 0))="", "", INDEX(F_Inputs_cyclical!$A$1:$BE$243, MATCH('Cyclical_after overrides'!$A12, F_Inputs_cyclical!$A$1:$A$243, 0), MATCH('Cyclical_after overrides'!Q$1, F_Inputs_cyclical!$A$1:$BE$1, 0))),
Cyclical_overrides!Q12)</f>
        <v/>
      </c>
      <c r="R12" s="72" t="str">
        <f>IF(Cyclical_overrides!R12 = "",
IF(INDEX(F_Inputs_cyclical!$A$1:$BE$243, MATCH('Cyclical_after overrides'!$A12, F_Inputs_cyclical!$A$1:$A$243, 0), MATCH('Cyclical_after overrides'!R$1, F_Inputs_cyclical!$A$1:$BE$1, 0))="", "", INDEX(F_Inputs_cyclical!$A$1:$BE$243, MATCH('Cyclical_after overrides'!$A12, F_Inputs_cyclical!$A$1:$A$243, 0), MATCH('Cyclical_after overrides'!R$1, F_Inputs_cyclical!$A$1:$BE$1, 0))),
Cyclical_overrides!R12)</f>
        <v/>
      </c>
      <c r="S12" s="72" t="str">
        <f>IF(Cyclical_overrides!S12 = "",
IF(INDEX(F_Inputs_cyclical!$A$1:$BE$243, MATCH('Cyclical_after overrides'!$A12, F_Inputs_cyclical!$A$1:$A$243, 0), MATCH('Cyclical_after overrides'!S$1, F_Inputs_cyclical!$A$1:$BE$1, 0))="", "", INDEX(F_Inputs_cyclical!$A$1:$BE$243, MATCH('Cyclical_after overrides'!$A12, F_Inputs_cyclical!$A$1:$A$243, 0), MATCH('Cyclical_after overrides'!S$1, F_Inputs_cyclical!$A$1:$BE$1, 0))),
Cyclical_overrides!S12)</f>
        <v/>
      </c>
      <c r="T12" s="72" t="str">
        <f>IF(Cyclical_overrides!T12 = "",
IF(INDEX(F_Inputs_cyclical!$A$1:$BE$243, MATCH('Cyclical_after overrides'!$A12, F_Inputs_cyclical!$A$1:$A$243, 0), MATCH('Cyclical_after overrides'!T$1, F_Inputs_cyclical!$A$1:$BE$1, 0))="", "", INDEX(F_Inputs_cyclical!$A$1:$BE$243, MATCH('Cyclical_after overrides'!$A12, F_Inputs_cyclical!$A$1:$A$243, 0), MATCH('Cyclical_after overrides'!T$1, F_Inputs_cyclical!$A$1:$BE$1, 0))),
Cyclical_overrides!T12)</f>
        <v/>
      </c>
      <c r="U12" s="72" t="str">
        <f>IF(Cyclical_overrides!U12 = "",
IF(INDEX(F_Inputs_cyclical!$A$1:$BE$243, MATCH('Cyclical_after overrides'!$A12, F_Inputs_cyclical!$A$1:$A$243, 0), MATCH('Cyclical_after overrides'!U$1, F_Inputs_cyclical!$A$1:$BE$1, 0))="", "", INDEX(F_Inputs_cyclical!$A$1:$BE$243, MATCH('Cyclical_after overrides'!$A12, F_Inputs_cyclical!$A$1:$A$243, 0), MATCH('Cyclical_after overrides'!U$1, F_Inputs_cyclical!$A$1:$BE$1, 0))),
Cyclical_overrides!U12)</f>
        <v/>
      </c>
      <c r="V12" s="72">
        <f>IF(Cyclical_overrides!V12 = "",
IF(INDEX(F_Inputs_cyclical!$A$1:$BE$243, MATCH('Cyclical_after overrides'!$A12, F_Inputs_cyclical!$A$1:$A$243, 0), MATCH('Cyclical_after overrides'!V$1, F_Inputs_cyclical!$A$1:$BE$1, 0))="", "", INDEX(F_Inputs_cyclical!$A$1:$BE$243, MATCH('Cyclical_after overrides'!$A12, F_Inputs_cyclical!$A$1:$A$243, 0), MATCH('Cyclical_after overrides'!V$1, F_Inputs_cyclical!$A$1:$BE$1, 0))),
Cyclical_overrides!V12)</f>
        <v>87.335999999999999</v>
      </c>
      <c r="W12" s="72">
        <f>IF(Cyclical_overrides!W12 = "",
IF(INDEX(F_Inputs_cyclical!$A$1:$BE$243, MATCH('Cyclical_after overrides'!$A12, F_Inputs_cyclical!$A$1:$A$243, 0), MATCH('Cyclical_after overrides'!W$1, F_Inputs_cyclical!$A$1:$BE$1, 0))="", "", INDEX(F_Inputs_cyclical!$A$1:$BE$243, MATCH('Cyclical_after overrides'!$A12, F_Inputs_cyclical!$A$1:$A$243, 0), MATCH('Cyclical_after overrides'!W$1, F_Inputs_cyclical!$A$1:$BE$1, 0))),
Cyclical_overrides!W12)</f>
        <v>154.322</v>
      </c>
      <c r="X12" s="72">
        <f>IF(Cyclical_overrides!X12 = "",
IF(INDEX(F_Inputs_cyclical!$A$1:$BE$243, MATCH('Cyclical_after overrides'!$A12, F_Inputs_cyclical!$A$1:$A$243, 0), MATCH('Cyclical_after overrides'!X$1, F_Inputs_cyclical!$A$1:$BE$1, 0))="", "", INDEX(F_Inputs_cyclical!$A$1:$BE$243, MATCH('Cyclical_after overrides'!$A12, F_Inputs_cyclical!$A$1:$A$243, 0), MATCH('Cyclical_after overrides'!X$1, F_Inputs_cyclical!$A$1:$BE$1, 0))),
Cyclical_overrides!X12)</f>
        <v>232.85400000000001</v>
      </c>
      <c r="Y12" s="72">
        <f>IF(Cyclical_overrides!Y12 = "",
IF(INDEX(F_Inputs_cyclical!$A$1:$BE$243, MATCH('Cyclical_after overrides'!$A12, F_Inputs_cyclical!$A$1:$A$243, 0), MATCH('Cyclical_after overrides'!Y$1, F_Inputs_cyclical!$A$1:$BE$1, 0))="", "", INDEX(F_Inputs_cyclical!$A$1:$BE$243, MATCH('Cyclical_after overrides'!$A12, F_Inputs_cyclical!$A$1:$A$243, 0), MATCH('Cyclical_after overrides'!Y$1, F_Inputs_cyclical!$A$1:$BE$1, 0))),
Cyclical_overrides!Y12)</f>
        <v>613.28099999999995</v>
      </c>
      <c r="Z12" s="72">
        <f>IF(Cyclical_overrides!Z12 = "",
IF(INDEX(F_Inputs_cyclical!$A$1:$BE$243, MATCH('Cyclical_after overrides'!$A12, F_Inputs_cyclical!$A$1:$A$243, 0), MATCH('Cyclical_after overrides'!Z$1, F_Inputs_cyclical!$A$1:$BE$1, 0))="", "", INDEX(F_Inputs_cyclical!$A$1:$BE$243, MATCH('Cyclical_after overrides'!$A12, F_Inputs_cyclical!$A$1:$A$243, 0), MATCH('Cyclical_after overrides'!Z$1, F_Inputs_cyclical!$A$1:$BE$1, 0))),
Cyclical_overrides!Z12)</f>
        <v>223.29400000000001</v>
      </c>
      <c r="AA12" s="72">
        <f>IF(Cyclical_overrides!AA12 = "",
IF(INDEX(F_Inputs_cyclical!$A$1:$BE$243, MATCH('Cyclical_after overrides'!$A12, F_Inputs_cyclical!$A$1:$A$243, 0), MATCH('Cyclical_after overrides'!AA$1, F_Inputs_cyclical!$A$1:$BE$1, 0))="", "", INDEX(F_Inputs_cyclical!$A$1:$BE$243, MATCH('Cyclical_after overrides'!$A12, F_Inputs_cyclical!$A$1:$A$243, 0), MATCH('Cyclical_after overrides'!AA$1, F_Inputs_cyclical!$A$1:$BE$1, 0))),
Cyclical_overrides!AA12)</f>
        <v>1612.422</v>
      </c>
      <c r="AB12" s="72" t="str">
        <f>IF(Cyclical_overrides!AB12 = "",
IF(INDEX(F_Inputs_cyclical!$A$1:$BE$243, MATCH('Cyclical_after overrides'!$A12, F_Inputs_cyclical!$A$1:$A$243, 0), MATCH('Cyclical_after overrides'!AB$1, F_Inputs_cyclical!$A$1:$BE$1, 0))="", "", INDEX(F_Inputs_cyclical!$A$1:$BE$243, MATCH('Cyclical_after overrides'!$A12, F_Inputs_cyclical!$A$1:$A$243, 0), MATCH('Cyclical_after overrides'!AB$1, F_Inputs_cyclical!$A$1:$BE$1, 0))),
Cyclical_overrides!AB12)</f>
        <v/>
      </c>
      <c r="AC12" s="72">
        <f>IF(Cyclical_overrides!AC12 = "",
IF(INDEX(F_Inputs_cyclical!$A$1:$BE$243, MATCH('Cyclical_after overrides'!$A12, F_Inputs_cyclical!$A$1:$A$243, 0), MATCH('Cyclical_after overrides'!AC$1, F_Inputs_cyclical!$A$1:$BE$1, 0))="", "", INDEX(F_Inputs_cyclical!$A$1:$BE$243, MATCH('Cyclical_after overrides'!$A12, F_Inputs_cyclical!$A$1:$A$243, 0), MATCH('Cyclical_after overrides'!AC$1, F_Inputs_cyclical!$A$1:$BE$1, 0))),
Cyclical_overrides!AC12)</f>
        <v>61.139298441999998</v>
      </c>
      <c r="AD12" s="72">
        <f>IF(Cyclical_overrides!AD12 = "",
IF(INDEX(F_Inputs_cyclical!$A$1:$BE$243, MATCH('Cyclical_after overrides'!$A12, F_Inputs_cyclical!$A$1:$A$243, 0), MATCH('Cyclical_after overrides'!AD$1, F_Inputs_cyclical!$A$1:$BE$1, 0))="", "", INDEX(F_Inputs_cyclical!$A$1:$BE$243, MATCH('Cyclical_after overrides'!$A12, F_Inputs_cyclical!$A$1:$A$243, 0), MATCH('Cyclical_after overrides'!AD$1, F_Inputs_cyclical!$A$1:$BE$1, 0))),
Cyclical_overrides!AD12)</f>
        <v>0</v>
      </c>
      <c r="AE12" s="72">
        <f>IF(Cyclical_overrides!AE12 = "",
IF(INDEX(F_Inputs_cyclical!$A$1:$BE$243, MATCH('Cyclical_after overrides'!$A12, F_Inputs_cyclical!$A$1:$A$243, 0), MATCH('Cyclical_after overrides'!AE$1, F_Inputs_cyclical!$A$1:$BE$1, 0))="", "", INDEX(F_Inputs_cyclical!$A$1:$BE$243, MATCH('Cyclical_after overrides'!$A12, F_Inputs_cyclical!$A$1:$A$243, 0), MATCH('Cyclical_after overrides'!AE$1, F_Inputs_cyclical!$A$1:$BE$1, 0))),
Cyclical_overrides!AE12)</f>
        <v>0.02</v>
      </c>
      <c r="AF12" s="72">
        <f>IF(Cyclical_overrides!AF12 = "",
IF(INDEX(F_Inputs_cyclical!$A$1:$BE$243, MATCH('Cyclical_after overrides'!$A12, F_Inputs_cyclical!$A$1:$A$243, 0), MATCH('Cyclical_after overrides'!AF$1, F_Inputs_cyclical!$A$1:$BE$1, 0))="", "", INDEX(F_Inputs_cyclical!$A$1:$BE$243, MATCH('Cyclical_after overrides'!$A12, F_Inputs_cyclical!$A$1:$A$243, 0), MATCH('Cyclical_after overrides'!AF$1, F_Inputs_cyclical!$A$1:$BE$1, 0))),
Cyclical_overrides!AF12)</f>
        <v>1.8080000000000001</v>
      </c>
      <c r="AG12" s="72">
        <f>IF(Cyclical_overrides!AG12 = "",
IF(INDEX(F_Inputs_cyclical!$A$1:$BE$243, MATCH('Cyclical_after overrides'!$A12, F_Inputs_cyclical!$A$1:$A$243, 0), MATCH('Cyclical_after overrides'!AG$1, F_Inputs_cyclical!$A$1:$BE$1, 0))="", "", INDEX(F_Inputs_cyclical!$A$1:$BE$243, MATCH('Cyclical_after overrides'!$A12, F_Inputs_cyclical!$A$1:$A$243, 0), MATCH('Cyclical_after overrides'!AG$1, F_Inputs_cyclical!$A$1:$BE$1, 0))),
Cyclical_overrides!AG12)</f>
        <v>0.13200000000000001</v>
      </c>
      <c r="AH12" s="72">
        <f>IF(Cyclical_overrides!AH12 = "",
IF(INDEX(F_Inputs_cyclical!$A$1:$BE$243, MATCH('Cyclical_after overrides'!$A12, F_Inputs_cyclical!$A$1:$A$243, 0), MATCH('Cyclical_after overrides'!AH$1, F_Inputs_cyclical!$A$1:$BE$1, 0))="", "", INDEX(F_Inputs_cyclical!$A$1:$BE$243, MATCH('Cyclical_after overrides'!$A12, F_Inputs_cyclical!$A$1:$A$243, 0), MATCH('Cyclical_after overrides'!AH$1, F_Inputs_cyclical!$A$1:$BE$1, 0))),
Cyclical_overrides!AH12)</f>
        <v>6.8090000000000002</v>
      </c>
      <c r="AI12" s="72">
        <f>IF(Cyclical_overrides!AI12 = "",
IF(INDEX(F_Inputs_cyclical!$A$1:$BE$243, MATCH('Cyclical_after overrides'!$A12, F_Inputs_cyclical!$A$1:$A$243, 0), MATCH('Cyclical_after overrides'!AI$1, F_Inputs_cyclical!$A$1:$BE$1, 0))="", "", INDEX(F_Inputs_cyclical!$A$1:$BE$243, MATCH('Cyclical_after overrides'!$A12, F_Inputs_cyclical!$A$1:$A$243, 0), MATCH('Cyclical_after overrides'!AI$1, F_Inputs_cyclical!$A$1:$BE$1, 0))),
Cyclical_overrides!AI12)</f>
        <v>23.047000000000001</v>
      </c>
      <c r="AJ12" s="72">
        <f>IF(Cyclical_overrides!AJ12 = "",
IF(INDEX(F_Inputs_cyclical!$A$1:$BE$243, MATCH('Cyclical_after overrides'!$A12, F_Inputs_cyclical!$A$1:$A$243, 0), MATCH('Cyclical_after overrides'!AJ$1, F_Inputs_cyclical!$A$1:$BE$1, 0))="", "", INDEX(F_Inputs_cyclical!$A$1:$BE$243, MATCH('Cyclical_after overrides'!$A12, F_Inputs_cyclical!$A$1:$A$243, 0), MATCH('Cyclical_after overrides'!AJ$1, F_Inputs_cyclical!$A$1:$BE$1, 0))),
Cyclical_overrides!AJ12)</f>
        <v>7.0000000000000001E-3</v>
      </c>
      <c r="AK12" s="72">
        <f>IF(Cyclical_overrides!AK12 = "",
IF(INDEX(F_Inputs_cyclical!$A$1:$BE$243, MATCH('Cyclical_after overrides'!$A12, F_Inputs_cyclical!$A$1:$A$243, 0), MATCH('Cyclical_after overrides'!AK$1, F_Inputs_cyclical!$A$1:$BE$1, 0))="", "", INDEX(F_Inputs_cyclical!$A$1:$BE$243, MATCH('Cyclical_after overrides'!$A12, F_Inputs_cyclical!$A$1:$A$243, 0), MATCH('Cyclical_after overrides'!AK$1, F_Inputs_cyclical!$A$1:$BE$1, 0))),
Cyclical_overrides!AK12)</f>
        <v>0</v>
      </c>
      <c r="AL12" s="72">
        <f>IF(Cyclical_overrides!AL12 = "",
IF(INDEX(F_Inputs_cyclical!$A$1:$BE$243, MATCH('Cyclical_after overrides'!$A12, F_Inputs_cyclical!$A$1:$A$243, 0), MATCH('Cyclical_after overrides'!AL$1, F_Inputs_cyclical!$A$1:$BE$1, 0))="", "", INDEX(F_Inputs_cyclical!$A$1:$BE$243, MATCH('Cyclical_after overrides'!$A12, F_Inputs_cyclical!$A$1:$A$243, 0), MATCH('Cyclical_after overrides'!AL$1, F_Inputs_cyclical!$A$1:$BE$1, 0))),
Cyclical_overrides!AL12)</f>
        <v>4.6879999999999997</v>
      </c>
      <c r="AM12" s="72">
        <f>IF(Cyclical_overrides!AM12 = "",
IF(INDEX(F_Inputs_cyclical!$A$1:$BE$243, MATCH('Cyclical_after overrides'!$A12, F_Inputs_cyclical!$A$1:$A$243, 0), MATCH('Cyclical_after overrides'!AM$1, F_Inputs_cyclical!$A$1:$BE$1, 0))="", "", INDEX(F_Inputs_cyclical!$A$1:$BE$243, MATCH('Cyclical_after overrides'!$A12, F_Inputs_cyclical!$A$1:$A$243, 0), MATCH('Cyclical_after overrides'!AM$1, F_Inputs_cyclical!$A$1:$BE$1, 0))),
Cyclical_overrides!AM12)</f>
        <v>16.329877119999999</v>
      </c>
      <c r="AN12" s="72" t="str">
        <f>IF(Cyclical_overrides!AN12 = "",
IF(INDEX(F_Inputs_cyclical!$A$1:$BE$243, MATCH('Cyclical_after overrides'!$A12, F_Inputs_cyclical!$A$1:$A$243, 0), MATCH('Cyclical_after overrides'!AN$1, F_Inputs_cyclical!$A$1:$BE$1, 0))="", "", INDEX(F_Inputs_cyclical!$A$1:$BE$243, MATCH('Cyclical_after overrides'!$A12, F_Inputs_cyclical!$A$1:$A$243, 0), MATCH('Cyclical_after overrides'!AN$1, F_Inputs_cyclical!$A$1:$BE$1, 0))),
Cyclical_overrides!AN12)</f>
        <v/>
      </c>
      <c r="AO12" s="72">
        <f>IF(Cyclical_overrides!AO12 = "",
IF(INDEX(F_Inputs_cyclical!$A$1:$BE$243, MATCH('Cyclical_after overrides'!$A12, F_Inputs_cyclical!$A$1:$A$243, 0), MATCH('Cyclical_after overrides'!AO$1, F_Inputs_cyclical!$A$1:$BE$1, 0))="", "", INDEX(F_Inputs_cyclical!$A$1:$BE$243, MATCH('Cyclical_after overrides'!$A12, F_Inputs_cyclical!$A$1:$A$243, 0), MATCH('Cyclical_after overrides'!AO$1, F_Inputs_cyclical!$A$1:$BE$1, 0))),
Cyclical_overrides!AO12)</f>
        <v>0.64300000000000002</v>
      </c>
      <c r="AP12" s="72">
        <f>IF(Cyclical_overrides!AP12 = "",
IF(INDEX(F_Inputs_cyclical!$A$1:$BE$243, MATCH('Cyclical_after overrides'!$A12, F_Inputs_cyclical!$A$1:$A$243, 0), MATCH('Cyclical_after overrides'!AP$1, F_Inputs_cyclical!$A$1:$BE$1, 0))="", "", INDEX(F_Inputs_cyclical!$A$1:$BE$243, MATCH('Cyclical_after overrides'!$A12, F_Inputs_cyclical!$A$1:$A$243, 0), MATCH('Cyclical_after overrides'!AP$1, F_Inputs_cyclical!$A$1:$BE$1, 0))),
Cyclical_overrides!AP12)</f>
        <v>4.0519999999999996</v>
      </c>
      <c r="AQ12" s="72" t="str">
        <f>IF(Cyclical_overrides!AQ12 = "",
IF(INDEX(F_Inputs_cyclical!$A$1:$BE$243, MATCH('Cyclical_after overrides'!$A12, F_Inputs_cyclical!$A$1:$A$243, 0), MATCH('Cyclical_after overrides'!AQ$1, F_Inputs_cyclical!$A$1:$BE$1, 0))="", "", INDEX(F_Inputs_cyclical!$A$1:$BE$243, MATCH('Cyclical_after overrides'!$A12, F_Inputs_cyclical!$A$1:$A$243, 0), MATCH('Cyclical_after overrides'!AQ$1, F_Inputs_cyclical!$A$1:$BE$1, 0))),
Cyclical_overrides!AQ12)</f>
        <v/>
      </c>
      <c r="AR12" s="72" t="str">
        <f>IF(Cyclical_overrides!AR12 = "",
IF(INDEX(F_Inputs_cyclical!$A$1:$BE$243, MATCH('Cyclical_after overrides'!$A12, F_Inputs_cyclical!$A$1:$A$243, 0), MATCH('Cyclical_after overrides'!AR$1, F_Inputs_cyclical!$A$1:$BE$1, 0))="", "", INDEX(F_Inputs_cyclical!$A$1:$BE$243, MATCH('Cyclical_after overrides'!$A12, F_Inputs_cyclical!$A$1:$A$243, 0), MATCH('Cyclical_after overrides'!AR$1, F_Inputs_cyclical!$A$1:$BE$1, 0))),
Cyclical_overrides!AR12)</f>
        <v/>
      </c>
      <c r="AS12" s="72" t="str">
        <f>IF(Cyclical_overrides!AS12 = "",
IF(INDEX(F_Inputs_cyclical!$A$1:$BE$243, MATCH('Cyclical_after overrides'!$A12, F_Inputs_cyclical!$A$1:$A$243, 0), MATCH('Cyclical_after overrides'!AS$1, F_Inputs_cyclical!$A$1:$BE$1, 0))="", "", INDEX(F_Inputs_cyclical!$A$1:$BE$243, MATCH('Cyclical_after overrides'!$A12, F_Inputs_cyclical!$A$1:$A$243, 0), MATCH('Cyclical_after overrides'!AS$1, F_Inputs_cyclical!$A$1:$BE$1, 0))),
Cyclical_overrides!AS12)</f>
        <v/>
      </c>
      <c r="AT12" s="72" t="str">
        <f>IF(Cyclical_overrides!AT12 = "",
IF(INDEX(F_Inputs_cyclical!$A$1:$BE$243, MATCH('Cyclical_after overrides'!$A12, F_Inputs_cyclical!$A$1:$A$243, 0), MATCH('Cyclical_after overrides'!AT$1, F_Inputs_cyclical!$A$1:$BE$1, 0))="", "", INDEX(F_Inputs_cyclical!$A$1:$BE$243, MATCH('Cyclical_after overrides'!$A12, F_Inputs_cyclical!$A$1:$A$243, 0), MATCH('Cyclical_after overrides'!AT$1, F_Inputs_cyclical!$A$1:$BE$1, 0))),
Cyclical_overrides!AT12)</f>
        <v/>
      </c>
      <c r="AU12" s="72" t="str">
        <f>IF(Cyclical_overrides!AU12 = "",
IF(INDEX(F_Inputs_cyclical!$A$1:$BE$243, MATCH('Cyclical_after overrides'!$A12, F_Inputs_cyclical!$A$1:$A$243, 0), MATCH('Cyclical_after overrides'!AU$1, F_Inputs_cyclical!$A$1:$BE$1, 0))="", "", INDEX(F_Inputs_cyclical!$A$1:$BE$243, MATCH('Cyclical_after overrides'!$A12, F_Inputs_cyclical!$A$1:$A$243, 0), MATCH('Cyclical_after overrides'!AU$1, F_Inputs_cyclical!$A$1:$BE$1, 0))),
Cyclical_overrides!AU12)</f>
        <v/>
      </c>
      <c r="AV12" s="72" t="str">
        <f>IF(Cyclical_overrides!AV12 = "",
IF(INDEX(F_Inputs_cyclical!$A$1:$BE$243, MATCH('Cyclical_after overrides'!$A12, F_Inputs_cyclical!$A$1:$A$243, 0), MATCH('Cyclical_after overrides'!AV$1, F_Inputs_cyclical!$A$1:$BE$1, 0))="", "", INDEX(F_Inputs_cyclical!$A$1:$BE$243, MATCH('Cyclical_after overrides'!$A12, F_Inputs_cyclical!$A$1:$A$243, 0), MATCH('Cyclical_after overrides'!AV$1, F_Inputs_cyclical!$A$1:$BE$1, 0))),
Cyclical_overrides!AV12)</f>
        <v/>
      </c>
      <c r="AW12" s="72">
        <f>IF(Cyclical_overrides!AW12 = "",
IF(INDEX(F_Inputs_cyclical!$A$1:$BE$243, MATCH('Cyclical_after overrides'!$A12, F_Inputs_cyclical!$A$1:$A$243, 0), MATCH('Cyclical_after overrides'!AW$1, F_Inputs_cyclical!$A$1:$BE$1, 0))="", "", INDEX(F_Inputs_cyclical!$A$1:$BE$243, MATCH('Cyclical_after overrides'!$A12, F_Inputs_cyclical!$A$1:$A$243, 0), MATCH('Cyclical_after overrides'!AW$1, F_Inputs_cyclical!$A$1:$BE$1, 0))),
Cyclical_overrides!AW12)</f>
        <v>1.0877412700751434</v>
      </c>
      <c r="AX12" s="72">
        <f>IF(Cyclical_overrides!AX12 = "",
IF(INDEX(F_Inputs_cyclical!$A$1:$BE$243, MATCH('Cyclical_after overrides'!$A12, F_Inputs_cyclical!$A$1:$A$243, 0), MATCH('Cyclical_after overrides'!AX$1, F_Inputs_cyclical!$A$1:$BE$1, 0))="", "", INDEX(F_Inputs_cyclical!$A$1:$BE$243, MATCH('Cyclical_after overrides'!$A12, F_Inputs_cyclical!$A$1:$A$243, 0), MATCH('Cyclical_after overrides'!AX$1, F_Inputs_cyclical!$A$1:$BE$1, 0))),
Cyclical_overrides!AX12)</f>
        <v>20.660125739393195</v>
      </c>
      <c r="AY12" s="72">
        <f>IF(Cyclical_overrides!AY12 = "",
IF(INDEX(F_Inputs_cyclical!$A$1:$BE$243, MATCH('Cyclical_after overrides'!$A12, F_Inputs_cyclical!$A$1:$A$243, 0), MATCH('Cyclical_after overrides'!AY$1, F_Inputs_cyclical!$A$1:$BE$1, 0))="", "", INDEX(F_Inputs_cyclical!$A$1:$BE$243, MATCH('Cyclical_after overrides'!$A12, F_Inputs_cyclical!$A$1:$A$243, 0), MATCH('Cyclical_after overrides'!AY$1, F_Inputs_cyclical!$A$1:$BE$1, 0))),
Cyclical_overrides!AY12)</f>
        <v>138.87275800147401</v>
      </c>
      <c r="AZ12" s="72">
        <f>IF(Cyclical_overrides!AZ12 = "",
IF(INDEX(F_Inputs_cyclical!$A$1:$BE$243, MATCH('Cyclical_after overrides'!$A12, F_Inputs_cyclical!$A$1:$A$243, 0), MATCH('Cyclical_after overrides'!AZ$1, F_Inputs_cyclical!$A$1:$BE$1, 0))="", "", INDEX(F_Inputs_cyclical!$A$1:$BE$243, MATCH('Cyclical_after overrides'!$A12, F_Inputs_cyclical!$A$1:$A$243, 0), MATCH('Cyclical_after overrides'!AZ$1, F_Inputs_cyclical!$A$1:$BE$1, 0))),
Cyclical_overrides!AZ12)</f>
        <v>2.029752983018644</v>
      </c>
      <c r="BA12" s="72">
        <f>IF(Cyclical_overrides!BA12 = "",
IF(INDEX(F_Inputs_cyclical!$A$1:$BE$243, MATCH('Cyclical_after overrides'!$A12, F_Inputs_cyclical!$A$1:$A$243, 0), MATCH('Cyclical_after overrides'!BA$1, F_Inputs_cyclical!$A$1:$BE$1, 0))="", "", INDEX(F_Inputs_cyclical!$A$1:$BE$243, MATCH('Cyclical_after overrides'!$A12, F_Inputs_cyclical!$A$1:$A$243, 0), MATCH('Cyclical_after overrides'!BA$1, F_Inputs_cyclical!$A$1:$BE$1, 0))),
Cyclical_overrides!BA12)</f>
        <v>11.042555592679522</v>
      </c>
      <c r="BB12" s="72">
        <f>IF(Cyclical_overrides!BB12 = "",
IF(INDEX(F_Inputs_cyclical!$A$1:$BE$243, MATCH('Cyclical_after overrides'!$A12, F_Inputs_cyclical!$A$1:$A$243, 0), MATCH('Cyclical_after overrides'!BB$1, F_Inputs_cyclical!$A$1:$BE$1, 0))="", "", INDEX(F_Inputs_cyclical!$A$1:$BE$243, MATCH('Cyclical_after overrides'!$A12, F_Inputs_cyclical!$A$1:$A$243, 0), MATCH('Cyclical_after overrides'!BB$1, F_Inputs_cyclical!$A$1:$BE$1, 0))),
Cyclical_overrides!BB12)</f>
        <v>11.042555592679522</v>
      </c>
      <c r="BC12" s="72">
        <f>IF(Cyclical_overrides!BC12 = "",
IF(INDEX(F_Inputs_cyclical!$A$1:$BE$243, MATCH('Cyclical_after overrides'!$A12, F_Inputs_cyclical!$A$1:$A$243, 0), MATCH('Cyclical_after overrides'!BC$1, F_Inputs_cyclical!$A$1:$BE$1, 0))="", "", INDEX(F_Inputs_cyclical!$A$1:$BE$243, MATCH('Cyclical_after overrides'!$A12, F_Inputs_cyclical!$A$1:$A$243, 0), MATCH('Cyclical_after overrides'!BC$1, F_Inputs_cyclical!$A$1:$BE$1, 0))),
Cyclical_overrides!BC12)</f>
        <v>10.508323905123678</v>
      </c>
      <c r="BD12" s="72">
        <f>IF(Cyclical_overrides!BD12 = "",
IF(INDEX(F_Inputs_cyclical!$A$1:$BE$243, MATCH('Cyclical_after overrides'!$A12, F_Inputs_cyclical!$A$1:$A$243, 0), MATCH('Cyclical_after overrides'!BD$1, F_Inputs_cyclical!$A$1:$BE$1, 0))="", "", INDEX(F_Inputs_cyclical!$A$1:$BE$243, MATCH('Cyclical_after overrides'!$A12, F_Inputs_cyclical!$A$1:$A$243, 0), MATCH('Cyclical_after overrides'!BD$1, F_Inputs_cyclical!$A$1:$BE$1, 0))),
Cyclical_overrides!BD12)</f>
        <v>1028.376</v>
      </c>
      <c r="BE12" s="194"/>
    </row>
    <row r="13" spans="1:57" x14ac:dyDescent="0.4">
      <c r="A13" s="63" t="str">
        <f t="shared" si="0"/>
        <v>ANH23</v>
      </c>
      <c r="B13" s="63" t="s">
        <v>242</v>
      </c>
      <c r="C13" s="63" t="s">
        <v>261</v>
      </c>
      <c r="D13" s="72">
        <f>IF(Cyclical_overrides!D13 = "",
IF(INDEX(F_Inputs_cyclical!$A$1:$BE$243, MATCH('Cyclical_after overrides'!$A13, F_Inputs_cyclical!$A$1:$A$243, 0), MATCH('Cyclical_after overrides'!D$1, F_Inputs_cyclical!$A$1:$BE$1, 0))="", "", INDEX(F_Inputs_cyclical!$A$1:$BE$243, MATCH('Cyclical_after overrides'!$A13, F_Inputs_cyclical!$A$1:$A$243, 0), MATCH('Cyclical_after overrides'!D$1, F_Inputs_cyclical!$A$1:$BE$1, 0))),
Cyclical_overrides!D13)</f>
        <v>14.478999999999999</v>
      </c>
      <c r="E13" s="72">
        <f>IF(Cyclical_overrides!E13 = "",
IF(INDEX(F_Inputs_cyclical!$A$1:$BE$243, MATCH('Cyclical_after overrides'!$A13, F_Inputs_cyclical!$A$1:$A$243, 0), MATCH('Cyclical_after overrides'!E$1, F_Inputs_cyclical!$A$1:$BE$1, 0))="", "", INDEX(F_Inputs_cyclical!$A$1:$BE$243, MATCH('Cyclical_after overrides'!$A13, F_Inputs_cyclical!$A$1:$A$243, 0), MATCH('Cyclical_after overrides'!E$1, F_Inputs_cyclical!$A$1:$BE$1, 0))),
Cyclical_overrides!E13)</f>
        <v>8.6359999999999992</v>
      </c>
      <c r="F13" s="72">
        <f>IF(Cyclical_overrides!F13 = "",
IF(INDEX(F_Inputs_cyclical!$A$1:$BE$243, MATCH('Cyclical_after overrides'!$A13, F_Inputs_cyclical!$A$1:$A$243, 0), MATCH('Cyclical_after overrides'!F$1, F_Inputs_cyclical!$A$1:$BE$1, 0))="", "", INDEX(F_Inputs_cyclical!$A$1:$BE$243, MATCH('Cyclical_after overrides'!$A13, F_Inputs_cyclical!$A$1:$A$243, 0), MATCH('Cyclical_after overrides'!F$1, F_Inputs_cyclical!$A$1:$BE$1, 0))),
Cyclical_overrides!F13)</f>
        <v>30.117999999999999</v>
      </c>
      <c r="G13" s="72">
        <f>IF(Cyclical_overrides!G13 = "",
IF(INDEX(F_Inputs_cyclical!$A$1:$BE$243, MATCH('Cyclical_after overrides'!$A13, F_Inputs_cyclical!$A$1:$A$243, 0), MATCH('Cyclical_after overrides'!G$1, F_Inputs_cyclical!$A$1:$BE$1, 0))="", "", INDEX(F_Inputs_cyclical!$A$1:$BE$243, MATCH('Cyclical_after overrides'!$A13, F_Inputs_cyclical!$A$1:$A$243, 0), MATCH('Cyclical_after overrides'!G$1, F_Inputs_cyclical!$A$1:$BE$1, 0))),
Cyclical_overrides!G13)</f>
        <v>3.4220000000000002</v>
      </c>
      <c r="H13" s="72">
        <f>IF(Cyclical_overrides!H13 = "",
IF(INDEX(F_Inputs_cyclical!$A$1:$BE$243, MATCH('Cyclical_after overrides'!$A13, F_Inputs_cyclical!$A$1:$A$243, 0), MATCH('Cyclical_after overrides'!H$1, F_Inputs_cyclical!$A$1:$BE$1, 0))="", "", INDEX(F_Inputs_cyclical!$A$1:$BE$243, MATCH('Cyclical_after overrides'!$A13, F_Inputs_cyclical!$A$1:$A$243, 0), MATCH('Cyclical_after overrides'!H$1, F_Inputs_cyclical!$A$1:$BE$1, 0))),
Cyclical_overrides!H13)</f>
        <v>0.16500000000000001</v>
      </c>
      <c r="I13" s="72">
        <f>IF(Cyclical_overrides!I13 = "",
IF(INDEX(F_Inputs_cyclical!$A$1:$BE$243, MATCH('Cyclical_after overrides'!$A13, F_Inputs_cyclical!$A$1:$A$243, 0), MATCH('Cyclical_after overrides'!I$1, F_Inputs_cyclical!$A$1:$BE$1, 0))="", "", INDEX(F_Inputs_cyclical!$A$1:$BE$243, MATCH('Cyclical_after overrides'!$A13, F_Inputs_cyclical!$A$1:$A$243, 0), MATCH('Cyclical_after overrides'!I$1, F_Inputs_cyclical!$A$1:$BE$1, 0))),
Cyclical_overrides!I13)</f>
        <v>0</v>
      </c>
      <c r="J13" s="72" t="str">
        <f>IF(Cyclical_overrides!J13 = "",
IF(INDEX(F_Inputs_cyclical!$A$1:$BE$243, MATCH('Cyclical_after overrides'!$A13, F_Inputs_cyclical!$A$1:$A$243, 0), MATCH('Cyclical_after overrides'!J$1, F_Inputs_cyclical!$A$1:$BE$1, 0))="", "", INDEX(F_Inputs_cyclical!$A$1:$BE$243, MATCH('Cyclical_after overrides'!$A13, F_Inputs_cyclical!$A$1:$A$243, 0), MATCH('Cyclical_after overrides'!J$1, F_Inputs_cyclical!$A$1:$BE$1, 0))),
Cyclical_overrides!J13)</f>
        <v/>
      </c>
      <c r="K13" s="72">
        <f>IF(Cyclical_overrides!K13 = "",
IF(INDEX(F_Inputs_cyclical!$A$1:$BE$243, MATCH('Cyclical_after overrides'!$A13, F_Inputs_cyclical!$A$1:$A$243, 0), MATCH('Cyclical_after overrides'!K$1, F_Inputs_cyclical!$A$1:$BE$1, 0))="", "", INDEX(F_Inputs_cyclical!$A$1:$BE$243, MATCH('Cyclical_after overrides'!$A13, F_Inputs_cyclical!$A$1:$A$243, 0), MATCH('Cyclical_after overrides'!K$1, F_Inputs_cyclical!$A$1:$BE$1, 0))),
Cyclical_overrides!K13)</f>
        <v>8.4329999999999998</v>
      </c>
      <c r="L13" s="72" t="str">
        <f>IF(Cyclical_overrides!L13 = "",
IF(INDEX(F_Inputs_cyclical!$A$1:$BE$243, MATCH('Cyclical_after overrides'!$A13, F_Inputs_cyclical!$A$1:$A$243, 0), MATCH('Cyclical_after overrides'!L$1, F_Inputs_cyclical!$A$1:$BE$1, 0))="", "", INDEX(F_Inputs_cyclical!$A$1:$BE$243, MATCH('Cyclical_after overrides'!$A13, F_Inputs_cyclical!$A$1:$A$243, 0), MATCH('Cyclical_after overrides'!L$1, F_Inputs_cyclical!$A$1:$BE$1, 0))),
Cyclical_overrides!L13)</f>
        <v/>
      </c>
      <c r="M13" s="72" t="str">
        <f>IF(Cyclical_overrides!M13 = "",
IF(INDEX(F_Inputs_cyclical!$A$1:$BE$243, MATCH('Cyclical_after overrides'!$A13, F_Inputs_cyclical!$A$1:$A$243, 0), MATCH('Cyclical_after overrides'!M$1, F_Inputs_cyclical!$A$1:$BE$1, 0))="", "", INDEX(F_Inputs_cyclical!$A$1:$BE$243, MATCH('Cyclical_after overrides'!$A13, F_Inputs_cyclical!$A$1:$A$243, 0), MATCH('Cyclical_after overrides'!M$1, F_Inputs_cyclical!$A$1:$BE$1, 0))),
Cyclical_overrides!M13)</f>
        <v/>
      </c>
      <c r="N13" s="72" t="str">
        <f>IF(Cyclical_overrides!N13 = "",
IF(INDEX(F_Inputs_cyclical!$A$1:$BE$243, MATCH('Cyclical_after overrides'!$A13, F_Inputs_cyclical!$A$1:$A$243, 0), MATCH('Cyclical_after overrides'!N$1, F_Inputs_cyclical!$A$1:$BE$1, 0))="", "", INDEX(F_Inputs_cyclical!$A$1:$BE$243, MATCH('Cyclical_after overrides'!$A13, F_Inputs_cyclical!$A$1:$A$243, 0), MATCH('Cyclical_after overrides'!N$1, F_Inputs_cyclical!$A$1:$BE$1, 0))),
Cyclical_overrides!N13)</f>
        <v/>
      </c>
      <c r="O13" s="72" t="str">
        <f>IF(Cyclical_overrides!O13 = "",
IF(INDEX(F_Inputs_cyclical!$A$1:$BE$243, MATCH('Cyclical_after overrides'!$A13, F_Inputs_cyclical!$A$1:$A$243, 0), MATCH('Cyclical_after overrides'!O$1, F_Inputs_cyclical!$A$1:$BE$1, 0))="", "", INDEX(F_Inputs_cyclical!$A$1:$BE$243, MATCH('Cyclical_after overrides'!$A13, F_Inputs_cyclical!$A$1:$A$243, 0), MATCH('Cyclical_after overrides'!O$1, F_Inputs_cyclical!$A$1:$BE$1, 0))),
Cyclical_overrides!O13)</f>
        <v/>
      </c>
      <c r="P13" s="72" t="str">
        <f>IF(Cyclical_overrides!P13 = "",
IF(INDEX(F_Inputs_cyclical!$A$1:$BE$243, MATCH('Cyclical_after overrides'!$A13, F_Inputs_cyclical!$A$1:$A$243, 0), MATCH('Cyclical_after overrides'!P$1, F_Inputs_cyclical!$A$1:$BE$1, 0))="", "", INDEX(F_Inputs_cyclical!$A$1:$BE$243, MATCH('Cyclical_after overrides'!$A13, F_Inputs_cyclical!$A$1:$A$243, 0), MATCH('Cyclical_after overrides'!P$1, F_Inputs_cyclical!$A$1:$BE$1, 0))),
Cyclical_overrides!P13)</f>
        <v/>
      </c>
      <c r="Q13" s="72" t="str">
        <f>IF(Cyclical_overrides!Q13 = "",
IF(INDEX(F_Inputs_cyclical!$A$1:$BE$243, MATCH('Cyclical_after overrides'!$A13, F_Inputs_cyclical!$A$1:$A$243, 0), MATCH('Cyclical_after overrides'!Q$1, F_Inputs_cyclical!$A$1:$BE$1, 0))="", "", INDEX(F_Inputs_cyclical!$A$1:$BE$243, MATCH('Cyclical_after overrides'!$A13, F_Inputs_cyclical!$A$1:$A$243, 0), MATCH('Cyclical_after overrides'!Q$1, F_Inputs_cyclical!$A$1:$BE$1, 0))),
Cyclical_overrides!Q13)</f>
        <v/>
      </c>
      <c r="R13" s="72" t="str">
        <f>IF(Cyclical_overrides!R13 = "",
IF(INDEX(F_Inputs_cyclical!$A$1:$BE$243, MATCH('Cyclical_after overrides'!$A13, F_Inputs_cyclical!$A$1:$A$243, 0), MATCH('Cyclical_after overrides'!R$1, F_Inputs_cyclical!$A$1:$BE$1, 0))="", "", INDEX(F_Inputs_cyclical!$A$1:$BE$243, MATCH('Cyclical_after overrides'!$A13, F_Inputs_cyclical!$A$1:$A$243, 0), MATCH('Cyclical_after overrides'!R$1, F_Inputs_cyclical!$A$1:$BE$1, 0))),
Cyclical_overrides!R13)</f>
        <v/>
      </c>
      <c r="S13" s="72" t="str">
        <f>IF(Cyclical_overrides!S13 = "",
IF(INDEX(F_Inputs_cyclical!$A$1:$BE$243, MATCH('Cyclical_after overrides'!$A13, F_Inputs_cyclical!$A$1:$A$243, 0), MATCH('Cyclical_after overrides'!S$1, F_Inputs_cyclical!$A$1:$BE$1, 0))="", "", INDEX(F_Inputs_cyclical!$A$1:$BE$243, MATCH('Cyclical_after overrides'!$A13, F_Inputs_cyclical!$A$1:$A$243, 0), MATCH('Cyclical_after overrides'!S$1, F_Inputs_cyclical!$A$1:$BE$1, 0))),
Cyclical_overrides!S13)</f>
        <v/>
      </c>
      <c r="T13" s="72" t="str">
        <f>IF(Cyclical_overrides!T13 = "",
IF(INDEX(F_Inputs_cyclical!$A$1:$BE$243, MATCH('Cyclical_after overrides'!$A13, F_Inputs_cyclical!$A$1:$A$243, 0), MATCH('Cyclical_after overrides'!T$1, F_Inputs_cyclical!$A$1:$BE$1, 0))="", "", INDEX(F_Inputs_cyclical!$A$1:$BE$243, MATCH('Cyclical_after overrides'!$A13, F_Inputs_cyclical!$A$1:$A$243, 0), MATCH('Cyclical_after overrides'!T$1, F_Inputs_cyclical!$A$1:$BE$1, 0))),
Cyclical_overrides!T13)</f>
        <v/>
      </c>
      <c r="U13" s="72" t="str">
        <f>IF(Cyclical_overrides!U13 = "",
IF(INDEX(F_Inputs_cyclical!$A$1:$BE$243, MATCH('Cyclical_after overrides'!$A13, F_Inputs_cyclical!$A$1:$A$243, 0), MATCH('Cyclical_after overrides'!U$1, F_Inputs_cyclical!$A$1:$BE$1, 0))="", "", INDEX(F_Inputs_cyclical!$A$1:$BE$243, MATCH('Cyclical_after overrides'!$A13, F_Inputs_cyclical!$A$1:$A$243, 0), MATCH('Cyclical_after overrides'!U$1, F_Inputs_cyclical!$A$1:$BE$1, 0))),
Cyclical_overrides!U13)</f>
        <v/>
      </c>
      <c r="V13" s="72">
        <f>IF(Cyclical_overrides!V13 = "",
IF(INDEX(F_Inputs_cyclical!$A$1:$BE$243, MATCH('Cyclical_after overrides'!$A13, F_Inputs_cyclical!$A$1:$A$243, 0), MATCH('Cyclical_after overrides'!V$1, F_Inputs_cyclical!$A$1:$BE$1, 0))="", "", INDEX(F_Inputs_cyclical!$A$1:$BE$243, MATCH('Cyclical_after overrides'!$A13, F_Inputs_cyclical!$A$1:$A$243, 0), MATCH('Cyclical_after overrides'!V$1, F_Inputs_cyclical!$A$1:$BE$1, 0))),
Cyclical_overrides!V13)</f>
        <v>84.968999999999994</v>
      </c>
      <c r="W13" s="72">
        <f>IF(Cyclical_overrides!W13 = "",
IF(INDEX(F_Inputs_cyclical!$A$1:$BE$243, MATCH('Cyclical_after overrides'!$A13, F_Inputs_cyclical!$A$1:$A$243, 0), MATCH('Cyclical_after overrides'!W$1, F_Inputs_cyclical!$A$1:$BE$1, 0))="", "", INDEX(F_Inputs_cyclical!$A$1:$BE$243, MATCH('Cyclical_after overrides'!$A13, F_Inputs_cyclical!$A$1:$A$243, 0), MATCH('Cyclical_after overrides'!W$1, F_Inputs_cyclical!$A$1:$BE$1, 0))),
Cyclical_overrides!W13)</f>
        <v>158.73500000000001</v>
      </c>
      <c r="X13" s="72">
        <f>IF(Cyclical_overrides!X13 = "",
IF(INDEX(F_Inputs_cyclical!$A$1:$BE$243, MATCH('Cyclical_after overrides'!$A13, F_Inputs_cyclical!$A$1:$A$243, 0), MATCH('Cyclical_after overrides'!X$1, F_Inputs_cyclical!$A$1:$BE$1, 0))="", "", INDEX(F_Inputs_cyclical!$A$1:$BE$243, MATCH('Cyclical_after overrides'!$A13, F_Inputs_cyclical!$A$1:$A$243, 0), MATCH('Cyclical_after overrides'!X$1, F_Inputs_cyclical!$A$1:$BE$1, 0))),
Cyclical_overrides!X13)</f>
        <v>227.88900000000001</v>
      </c>
      <c r="Y13" s="72">
        <f>IF(Cyclical_overrides!Y13 = "",
IF(INDEX(F_Inputs_cyclical!$A$1:$BE$243, MATCH('Cyclical_after overrides'!$A13, F_Inputs_cyclical!$A$1:$A$243, 0), MATCH('Cyclical_after overrides'!Y$1, F_Inputs_cyclical!$A$1:$BE$1, 0))="", "", INDEX(F_Inputs_cyclical!$A$1:$BE$243, MATCH('Cyclical_after overrides'!$A13, F_Inputs_cyclical!$A$1:$A$243, 0), MATCH('Cyclical_after overrides'!Y$1, F_Inputs_cyclical!$A$1:$BE$1, 0))),
Cyclical_overrides!Y13)</f>
        <v>625.93799999999999</v>
      </c>
      <c r="Z13" s="72">
        <f>IF(Cyclical_overrides!Z13 = "",
IF(INDEX(F_Inputs_cyclical!$A$1:$BE$243, MATCH('Cyclical_after overrides'!$A13, F_Inputs_cyclical!$A$1:$A$243, 0), MATCH('Cyclical_after overrides'!Z$1, F_Inputs_cyclical!$A$1:$BE$1, 0))="", "", INDEX(F_Inputs_cyclical!$A$1:$BE$243, MATCH('Cyclical_after overrides'!$A13, F_Inputs_cyclical!$A$1:$A$243, 0), MATCH('Cyclical_after overrides'!Z$1, F_Inputs_cyclical!$A$1:$BE$1, 0))),
Cyclical_overrides!Z13)</f>
        <v>212.35599999999999</v>
      </c>
      <c r="AA13" s="72">
        <f>IF(Cyclical_overrides!AA13 = "",
IF(INDEX(F_Inputs_cyclical!$A$1:$BE$243, MATCH('Cyclical_after overrides'!$A13, F_Inputs_cyclical!$A$1:$A$243, 0), MATCH('Cyclical_after overrides'!AA$1, F_Inputs_cyclical!$A$1:$BE$1, 0))="", "", INDEX(F_Inputs_cyclical!$A$1:$BE$243, MATCH('Cyclical_after overrides'!$A13, F_Inputs_cyclical!$A$1:$A$243, 0), MATCH('Cyclical_after overrides'!AA$1, F_Inputs_cyclical!$A$1:$BE$1, 0))),
Cyclical_overrides!AA13)</f>
        <v>1644.192</v>
      </c>
      <c r="AB13" s="72" t="str">
        <f>IF(Cyclical_overrides!AB13 = "",
IF(INDEX(F_Inputs_cyclical!$A$1:$BE$243, MATCH('Cyclical_after overrides'!$A13, F_Inputs_cyclical!$A$1:$A$243, 0), MATCH('Cyclical_after overrides'!AB$1, F_Inputs_cyclical!$A$1:$BE$1, 0))="", "", INDEX(F_Inputs_cyclical!$A$1:$BE$243, MATCH('Cyclical_after overrides'!$A13, F_Inputs_cyclical!$A$1:$A$243, 0), MATCH('Cyclical_after overrides'!AB$1, F_Inputs_cyclical!$A$1:$BE$1, 0))),
Cyclical_overrides!AB13)</f>
        <v/>
      </c>
      <c r="AC13" s="72">
        <f>IF(Cyclical_overrides!AC13 = "",
IF(INDEX(F_Inputs_cyclical!$A$1:$BE$243, MATCH('Cyclical_after overrides'!$A13, F_Inputs_cyclical!$A$1:$A$243, 0), MATCH('Cyclical_after overrides'!AC$1, F_Inputs_cyclical!$A$1:$BE$1, 0))="", "", INDEX(F_Inputs_cyclical!$A$1:$BE$243, MATCH('Cyclical_after overrides'!$A13, F_Inputs_cyclical!$A$1:$A$243, 0), MATCH('Cyclical_after overrides'!AC$1, F_Inputs_cyclical!$A$1:$BE$1, 0))),
Cyclical_overrides!AC13)</f>
        <v>85.034999999999997</v>
      </c>
      <c r="AD13" s="72">
        <f>IF(Cyclical_overrides!AD13 = "",
IF(INDEX(F_Inputs_cyclical!$A$1:$BE$243, MATCH('Cyclical_after overrides'!$A13, F_Inputs_cyclical!$A$1:$A$243, 0), MATCH('Cyclical_after overrides'!AD$1, F_Inputs_cyclical!$A$1:$BE$1, 0))="", "", INDEX(F_Inputs_cyclical!$A$1:$BE$243, MATCH('Cyclical_after overrides'!$A13, F_Inputs_cyclical!$A$1:$A$243, 0), MATCH('Cyclical_after overrides'!AD$1, F_Inputs_cyclical!$A$1:$BE$1, 0))),
Cyclical_overrides!AD13)</f>
        <v>0</v>
      </c>
      <c r="AE13" s="72">
        <f>IF(Cyclical_overrides!AE13 = "",
IF(INDEX(F_Inputs_cyclical!$A$1:$BE$243, MATCH('Cyclical_after overrides'!$A13, F_Inputs_cyclical!$A$1:$A$243, 0), MATCH('Cyclical_after overrides'!AE$1, F_Inputs_cyclical!$A$1:$BE$1, 0))="", "", INDEX(F_Inputs_cyclical!$A$1:$BE$243, MATCH('Cyclical_after overrides'!$A13, F_Inputs_cyclical!$A$1:$A$243, 0), MATCH('Cyclical_after overrides'!AE$1, F_Inputs_cyclical!$A$1:$BE$1, 0))),
Cyclical_overrides!AE13)</f>
        <v>2.1000000000000001E-2</v>
      </c>
      <c r="AF13" s="72">
        <f>IF(Cyclical_overrides!AF13 = "",
IF(INDEX(F_Inputs_cyclical!$A$1:$BE$243, MATCH('Cyclical_after overrides'!$A13, F_Inputs_cyclical!$A$1:$A$243, 0), MATCH('Cyclical_after overrides'!AF$1, F_Inputs_cyclical!$A$1:$BE$1, 0))="", "", INDEX(F_Inputs_cyclical!$A$1:$BE$243, MATCH('Cyclical_after overrides'!$A13, F_Inputs_cyclical!$A$1:$A$243, 0), MATCH('Cyclical_after overrides'!AF$1, F_Inputs_cyclical!$A$1:$BE$1, 0))),
Cyclical_overrides!AF13)</f>
        <v>4.2329999999999997</v>
      </c>
      <c r="AG13" s="72">
        <f>IF(Cyclical_overrides!AG13 = "",
IF(INDEX(F_Inputs_cyclical!$A$1:$BE$243, MATCH('Cyclical_after overrides'!$A13, F_Inputs_cyclical!$A$1:$A$243, 0), MATCH('Cyclical_after overrides'!AG$1, F_Inputs_cyclical!$A$1:$BE$1, 0))="", "", INDEX(F_Inputs_cyclical!$A$1:$BE$243, MATCH('Cyclical_after overrides'!$A13, F_Inputs_cyclical!$A$1:$A$243, 0), MATCH('Cyclical_after overrides'!AG$1, F_Inputs_cyclical!$A$1:$BE$1, 0))),
Cyclical_overrides!AG13)</f>
        <v>0.124</v>
      </c>
      <c r="AH13" s="72">
        <f>IF(Cyclical_overrides!AH13 = "",
IF(INDEX(F_Inputs_cyclical!$A$1:$BE$243, MATCH('Cyclical_after overrides'!$A13, F_Inputs_cyclical!$A$1:$A$243, 0), MATCH('Cyclical_after overrides'!AH$1, F_Inputs_cyclical!$A$1:$BE$1, 0))="", "", INDEX(F_Inputs_cyclical!$A$1:$BE$243, MATCH('Cyclical_after overrides'!$A13, F_Inputs_cyclical!$A$1:$A$243, 0), MATCH('Cyclical_after overrides'!AH$1, F_Inputs_cyclical!$A$1:$BE$1, 0))),
Cyclical_overrides!AH13)</f>
        <v>6.7679999999999998</v>
      </c>
      <c r="AI13" s="72">
        <f>IF(Cyclical_overrides!AI13 = "",
IF(INDEX(F_Inputs_cyclical!$A$1:$BE$243, MATCH('Cyclical_after overrides'!$A13, F_Inputs_cyclical!$A$1:$A$243, 0), MATCH('Cyclical_after overrides'!AI$1, F_Inputs_cyclical!$A$1:$BE$1, 0))="", "", INDEX(F_Inputs_cyclical!$A$1:$BE$243, MATCH('Cyclical_after overrides'!$A13, F_Inputs_cyclical!$A$1:$A$243, 0), MATCH('Cyclical_after overrides'!AI$1, F_Inputs_cyclical!$A$1:$BE$1, 0))),
Cyclical_overrides!AI13)</f>
        <v>23.341999999999999</v>
      </c>
      <c r="AJ13" s="72">
        <f>IF(Cyclical_overrides!AJ13 = "",
IF(INDEX(F_Inputs_cyclical!$A$1:$BE$243, MATCH('Cyclical_after overrides'!$A13, F_Inputs_cyclical!$A$1:$A$243, 0), MATCH('Cyclical_after overrides'!AJ$1, F_Inputs_cyclical!$A$1:$BE$1, 0))="", "", INDEX(F_Inputs_cyclical!$A$1:$BE$243, MATCH('Cyclical_after overrides'!$A13, F_Inputs_cyclical!$A$1:$A$243, 0), MATCH('Cyclical_after overrides'!AJ$1, F_Inputs_cyclical!$A$1:$BE$1, 0))),
Cyclical_overrides!AJ13)</f>
        <v>7.0000000000000001E-3</v>
      </c>
      <c r="AK13" s="72">
        <f>IF(Cyclical_overrides!AK13 = "",
IF(INDEX(F_Inputs_cyclical!$A$1:$BE$243, MATCH('Cyclical_after overrides'!$A13, F_Inputs_cyclical!$A$1:$A$243, 0), MATCH('Cyclical_after overrides'!AK$1, F_Inputs_cyclical!$A$1:$BE$1, 0))="", "", INDEX(F_Inputs_cyclical!$A$1:$BE$243, MATCH('Cyclical_after overrides'!$A13, F_Inputs_cyclical!$A$1:$A$243, 0), MATCH('Cyclical_after overrides'!AK$1, F_Inputs_cyclical!$A$1:$BE$1, 0))),
Cyclical_overrides!AK13)</f>
        <v>0</v>
      </c>
      <c r="AL13" s="72">
        <f>IF(Cyclical_overrides!AL13 = "",
IF(INDEX(F_Inputs_cyclical!$A$1:$BE$243, MATCH('Cyclical_after overrides'!$A13, F_Inputs_cyclical!$A$1:$A$243, 0), MATCH('Cyclical_after overrides'!AL$1, F_Inputs_cyclical!$A$1:$BE$1, 0))="", "", INDEX(F_Inputs_cyclical!$A$1:$BE$243, MATCH('Cyclical_after overrides'!$A13, F_Inputs_cyclical!$A$1:$A$243, 0), MATCH('Cyclical_after overrides'!AL$1, F_Inputs_cyclical!$A$1:$BE$1, 0))),
Cyclical_overrides!AL13)</f>
        <v>4.298</v>
      </c>
      <c r="AM13" s="72">
        <f>IF(Cyclical_overrides!AM13 = "",
IF(INDEX(F_Inputs_cyclical!$A$1:$BE$243, MATCH('Cyclical_after overrides'!$A13, F_Inputs_cyclical!$A$1:$A$243, 0), MATCH('Cyclical_after overrides'!AM$1, F_Inputs_cyclical!$A$1:$BE$1, 0))="", "", INDEX(F_Inputs_cyclical!$A$1:$BE$243, MATCH('Cyclical_after overrides'!$A13, F_Inputs_cyclical!$A$1:$A$243, 0), MATCH('Cyclical_after overrides'!AM$1, F_Inputs_cyclical!$A$1:$BE$1, 0))),
Cyclical_overrides!AM13)</f>
        <v>19.539000000000001</v>
      </c>
      <c r="AN13" s="72" t="str">
        <f>IF(Cyclical_overrides!AN13 = "",
IF(INDEX(F_Inputs_cyclical!$A$1:$BE$243, MATCH('Cyclical_after overrides'!$A13, F_Inputs_cyclical!$A$1:$A$243, 0), MATCH('Cyclical_after overrides'!AN$1, F_Inputs_cyclical!$A$1:$BE$1, 0))="", "", INDEX(F_Inputs_cyclical!$A$1:$BE$243, MATCH('Cyclical_after overrides'!$A13, F_Inputs_cyclical!$A$1:$A$243, 0), MATCH('Cyclical_after overrides'!AN$1, F_Inputs_cyclical!$A$1:$BE$1, 0))),
Cyclical_overrides!AN13)</f>
        <v/>
      </c>
      <c r="AO13" s="72">
        <f>IF(Cyclical_overrides!AO13 = "",
IF(INDEX(F_Inputs_cyclical!$A$1:$BE$243, MATCH('Cyclical_after overrides'!$A13, F_Inputs_cyclical!$A$1:$A$243, 0), MATCH('Cyclical_after overrides'!AO$1, F_Inputs_cyclical!$A$1:$BE$1, 0))="", "", INDEX(F_Inputs_cyclical!$A$1:$BE$243, MATCH('Cyclical_after overrides'!$A13, F_Inputs_cyclical!$A$1:$A$243, 0), MATCH('Cyclical_after overrides'!AO$1, F_Inputs_cyclical!$A$1:$BE$1, 0))),
Cyclical_overrides!AO13)</f>
        <v>0.623</v>
      </c>
      <c r="AP13" s="72">
        <f>IF(Cyclical_overrides!AP13 = "",
IF(INDEX(F_Inputs_cyclical!$A$1:$BE$243, MATCH('Cyclical_after overrides'!$A13, F_Inputs_cyclical!$A$1:$A$243, 0), MATCH('Cyclical_after overrides'!AP$1, F_Inputs_cyclical!$A$1:$BE$1, 0))="", "", INDEX(F_Inputs_cyclical!$A$1:$BE$243, MATCH('Cyclical_after overrides'!$A13, F_Inputs_cyclical!$A$1:$A$243, 0), MATCH('Cyclical_after overrides'!AP$1, F_Inputs_cyclical!$A$1:$BE$1, 0))),
Cyclical_overrides!AP13)</f>
        <v>3.6819999999999999</v>
      </c>
      <c r="AQ13" s="72" t="str">
        <f>IF(Cyclical_overrides!AQ13 = "",
IF(INDEX(F_Inputs_cyclical!$A$1:$BE$243, MATCH('Cyclical_after overrides'!$A13, F_Inputs_cyclical!$A$1:$A$243, 0), MATCH('Cyclical_after overrides'!AQ$1, F_Inputs_cyclical!$A$1:$BE$1, 0))="", "", INDEX(F_Inputs_cyclical!$A$1:$BE$243, MATCH('Cyclical_after overrides'!$A13, F_Inputs_cyclical!$A$1:$A$243, 0), MATCH('Cyclical_after overrides'!AQ$1, F_Inputs_cyclical!$A$1:$BE$1, 0))),
Cyclical_overrides!AQ13)</f>
        <v/>
      </c>
      <c r="AR13" s="72" t="str">
        <f>IF(Cyclical_overrides!AR13 = "",
IF(INDEX(F_Inputs_cyclical!$A$1:$BE$243, MATCH('Cyclical_after overrides'!$A13, F_Inputs_cyclical!$A$1:$A$243, 0), MATCH('Cyclical_after overrides'!AR$1, F_Inputs_cyclical!$A$1:$BE$1, 0))="", "", INDEX(F_Inputs_cyclical!$A$1:$BE$243, MATCH('Cyclical_after overrides'!$A13, F_Inputs_cyclical!$A$1:$A$243, 0), MATCH('Cyclical_after overrides'!AR$1, F_Inputs_cyclical!$A$1:$BE$1, 0))),
Cyclical_overrides!AR13)</f>
        <v/>
      </c>
      <c r="AS13" s="72" t="str">
        <f>IF(Cyclical_overrides!AS13 = "",
IF(INDEX(F_Inputs_cyclical!$A$1:$BE$243, MATCH('Cyclical_after overrides'!$A13, F_Inputs_cyclical!$A$1:$A$243, 0), MATCH('Cyclical_after overrides'!AS$1, F_Inputs_cyclical!$A$1:$BE$1, 0))="", "", INDEX(F_Inputs_cyclical!$A$1:$BE$243, MATCH('Cyclical_after overrides'!$A13, F_Inputs_cyclical!$A$1:$A$243, 0), MATCH('Cyclical_after overrides'!AS$1, F_Inputs_cyclical!$A$1:$BE$1, 0))),
Cyclical_overrides!AS13)</f>
        <v/>
      </c>
      <c r="AT13" s="72" t="str">
        <f>IF(Cyclical_overrides!AT13 = "",
IF(INDEX(F_Inputs_cyclical!$A$1:$BE$243, MATCH('Cyclical_after overrides'!$A13, F_Inputs_cyclical!$A$1:$A$243, 0), MATCH('Cyclical_after overrides'!AT$1, F_Inputs_cyclical!$A$1:$BE$1, 0))="", "", INDEX(F_Inputs_cyclical!$A$1:$BE$243, MATCH('Cyclical_after overrides'!$A13, F_Inputs_cyclical!$A$1:$A$243, 0), MATCH('Cyclical_after overrides'!AT$1, F_Inputs_cyclical!$A$1:$BE$1, 0))),
Cyclical_overrides!AT13)</f>
        <v/>
      </c>
      <c r="AU13" s="72" t="str">
        <f>IF(Cyclical_overrides!AU13 = "",
IF(INDEX(F_Inputs_cyclical!$A$1:$BE$243, MATCH('Cyclical_after overrides'!$A13, F_Inputs_cyclical!$A$1:$A$243, 0), MATCH('Cyclical_after overrides'!AU$1, F_Inputs_cyclical!$A$1:$BE$1, 0))="", "", INDEX(F_Inputs_cyclical!$A$1:$BE$243, MATCH('Cyclical_after overrides'!$A13, F_Inputs_cyclical!$A$1:$A$243, 0), MATCH('Cyclical_after overrides'!AU$1, F_Inputs_cyclical!$A$1:$BE$1, 0))),
Cyclical_overrides!AU13)</f>
        <v/>
      </c>
      <c r="AV13" s="72" t="str">
        <f>IF(Cyclical_overrides!AV13 = "",
IF(INDEX(F_Inputs_cyclical!$A$1:$BE$243, MATCH('Cyclical_after overrides'!$A13, F_Inputs_cyclical!$A$1:$A$243, 0), MATCH('Cyclical_after overrides'!AV$1, F_Inputs_cyclical!$A$1:$BE$1, 0))="", "", INDEX(F_Inputs_cyclical!$A$1:$BE$243, MATCH('Cyclical_after overrides'!$A13, F_Inputs_cyclical!$A$1:$A$243, 0), MATCH('Cyclical_after overrides'!AV$1, F_Inputs_cyclical!$A$1:$BE$1, 0))),
Cyclical_overrides!AV13)</f>
        <v/>
      </c>
      <c r="AW13" s="72">
        <f>IF(Cyclical_overrides!AW13 = "",
IF(INDEX(F_Inputs_cyclical!$A$1:$BE$243, MATCH('Cyclical_after overrides'!$A13, F_Inputs_cyclical!$A$1:$A$243, 0), MATCH('Cyclical_after overrides'!AW$1, F_Inputs_cyclical!$A$1:$BE$1, 0))="", "", INDEX(F_Inputs_cyclical!$A$1:$BE$243, MATCH('Cyclical_after overrides'!$A13, F_Inputs_cyclical!$A$1:$A$243, 0), MATCH('Cyclical_after overrides'!AW$1, F_Inputs_cyclical!$A$1:$BE$1, 0))),
Cyclical_overrides!AW13)</f>
        <v>1</v>
      </c>
      <c r="AX13" s="72">
        <f>IF(Cyclical_overrides!AX13 = "",
IF(INDEX(F_Inputs_cyclical!$A$1:$BE$243, MATCH('Cyclical_after overrides'!$A13, F_Inputs_cyclical!$A$1:$A$243, 0), MATCH('Cyclical_after overrides'!AX$1, F_Inputs_cyclical!$A$1:$BE$1, 0))="", "", INDEX(F_Inputs_cyclical!$A$1:$BE$243, MATCH('Cyclical_after overrides'!$A13, F_Inputs_cyclical!$A$1:$A$243, 0), MATCH('Cyclical_after overrides'!AX$1, F_Inputs_cyclical!$A$1:$BE$1, 0))),
Cyclical_overrides!AX13)</f>
        <v>22.129160044179443</v>
      </c>
      <c r="AY13" s="72">
        <f>IF(Cyclical_overrides!AY13 = "",
IF(INDEX(F_Inputs_cyclical!$A$1:$BE$243, MATCH('Cyclical_after overrides'!$A13, F_Inputs_cyclical!$A$1:$A$243, 0), MATCH('Cyclical_after overrides'!AY$1, F_Inputs_cyclical!$A$1:$BE$1, 0))="", "", INDEX(F_Inputs_cyclical!$A$1:$BE$243, MATCH('Cyclical_after overrides'!$A13, F_Inputs_cyclical!$A$1:$A$243, 0), MATCH('Cyclical_after overrides'!AY$1, F_Inputs_cyclical!$A$1:$BE$1, 0))),
Cyclical_overrides!AY13)</f>
        <v>138.85469008176568</v>
      </c>
      <c r="AZ13" s="72">
        <f>IF(Cyclical_overrides!AZ13 = "",
IF(INDEX(F_Inputs_cyclical!$A$1:$BE$243, MATCH('Cyclical_after overrides'!$A13, F_Inputs_cyclical!$A$1:$A$243, 0), MATCH('Cyclical_after overrides'!AZ$1, F_Inputs_cyclical!$A$1:$BE$1, 0))="", "", INDEX(F_Inputs_cyclical!$A$1:$BE$243, MATCH('Cyclical_after overrides'!$A13, F_Inputs_cyclical!$A$1:$A$243, 0), MATCH('Cyclical_after overrides'!AZ$1, F_Inputs_cyclical!$A$1:$BE$1, 0))),
Cyclical_overrides!AZ13)</f>
        <v>2.061958626751184</v>
      </c>
      <c r="BA13" s="72">
        <f>IF(Cyclical_overrides!BA13 = "",
IF(INDEX(F_Inputs_cyclical!$A$1:$BE$243, MATCH('Cyclical_after overrides'!$A13, F_Inputs_cyclical!$A$1:$A$243, 0), MATCH('Cyclical_after overrides'!BA$1, F_Inputs_cyclical!$A$1:$BE$1, 0))="", "", INDEX(F_Inputs_cyclical!$A$1:$BE$243, MATCH('Cyclical_after overrides'!$A13, F_Inputs_cyclical!$A$1:$A$243, 0), MATCH('Cyclical_after overrides'!BA$1, F_Inputs_cyclical!$A$1:$BE$1, 0))),
Cyclical_overrides!BA13)</f>
        <v>11.042555592679522</v>
      </c>
      <c r="BB13" s="72">
        <f>IF(Cyclical_overrides!BB13 = "",
IF(INDEX(F_Inputs_cyclical!$A$1:$BE$243, MATCH('Cyclical_after overrides'!$A13, F_Inputs_cyclical!$A$1:$A$243, 0), MATCH('Cyclical_after overrides'!BB$1, F_Inputs_cyclical!$A$1:$BE$1, 0))="", "", INDEX(F_Inputs_cyclical!$A$1:$BE$243, MATCH('Cyclical_after overrides'!$A13, F_Inputs_cyclical!$A$1:$A$243, 0), MATCH('Cyclical_after overrides'!BB$1, F_Inputs_cyclical!$A$1:$BE$1, 0))),
Cyclical_overrides!BB13)</f>
        <v>11.042555592679522</v>
      </c>
      <c r="BC13" s="72">
        <f>IF(Cyclical_overrides!BC13 = "",
IF(INDEX(F_Inputs_cyclical!$A$1:$BE$243, MATCH('Cyclical_after overrides'!$A13, F_Inputs_cyclical!$A$1:$A$243, 0), MATCH('Cyclical_after overrides'!BC$1, F_Inputs_cyclical!$A$1:$BE$1, 0))="", "", INDEX(F_Inputs_cyclical!$A$1:$BE$243, MATCH('Cyclical_after overrides'!$A13, F_Inputs_cyclical!$A$1:$A$243, 0), MATCH('Cyclical_after overrides'!BC$1, F_Inputs_cyclical!$A$1:$BE$1, 0))),
Cyclical_overrides!BC13)</f>
        <v>10.508323905123678</v>
      </c>
      <c r="BD13" s="72">
        <f>IF(Cyclical_overrides!BD13 = "",
IF(INDEX(F_Inputs_cyclical!$A$1:$BE$243, MATCH('Cyclical_after overrides'!$A13, F_Inputs_cyclical!$A$1:$A$243, 0), MATCH('Cyclical_after overrides'!BD$1, F_Inputs_cyclical!$A$1:$BE$1, 0))="", "", INDEX(F_Inputs_cyclical!$A$1:$BE$243, MATCH('Cyclical_after overrides'!$A13, F_Inputs_cyclical!$A$1:$A$243, 0), MATCH('Cyclical_after overrides'!BD$1, F_Inputs_cyclical!$A$1:$BE$1, 0))),
Cyclical_overrides!BD13)</f>
        <v>1085.095</v>
      </c>
      <c r="BE13" s="194"/>
    </row>
    <row r="14" spans="1:57" x14ac:dyDescent="0.4">
      <c r="A14" s="63" t="str">
        <f t="shared" si="0"/>
        <v>ANH24</v>
      </c>
      <c r="B14" s="63" t="s">
        <v>242</v>
      </c>
      <c r="C14" s="63" t="s">
        <v>263</v>
      </c>
      <c r="D14" s="72">
        <f>IF(Cyclical_overrides!D14 = "",
IF(INDEX(F_Inputs_cyclical!$A$1:$BE$243, MATCH('Cyclical_after overrides'!$A14, F_Inputs_cyclical!$A$1:$A$243, 0), MATCH('Cyclical_after overrides'!D$1, F_Inputs_cyclical!$A$1:$BE$1, 0))="", "", INDEX(F_Inputs_cyclical!$A$1:$BE$243, MATCH('Cyclical_after overrides'!$A14, F_Inputs_cyclical!$A$1:$A$243, 0), MATCH('Cyclical_after overrides'!D$1, F_Inputs_cyclical!$A$1:$BE$1, 0))),
Cyclical_overrides!D14)</f>
        <v>16.873000000000001</v>
      </c>
      <c r="E14" s="72">
        <f>IF(Cyclical_overrides!E14 = "",
IF(INDEX(F_Inputs_cyclical!$A$1:$BE$243, MATCH('Cyclical_after overrides'!$A14, F_Inputs_cyclical!$A$1:$A$243, 0), MATCH('Cyclical_after overrides'!E$1, F_Inputs_cyclical!$A$1:$BE$1, 0))="", "", INDEX(F_Inputs_cyclical!$A$1:$BE$243, MATCH('Cyclical_after overrides'!$A14, F_Inputs_cyclical!$A$1:$A$243, 0), MATCH('Cyclical_after overrides'!E$1, F_Inputs_cyclical!$A$1:$BE$1, 0))),
Cyclical_overrides!E14)</f>
        <v>9.4109999999999996</v>
      </c>
      <c r="F14" s="72">
        <f>IF(Cyclical_overrides!F14 = "",
IF(INDEX(F_Inputs_cyclical!$A$1:$BE$243, MATCH('Cyclical_after overrides'!$A14, F_Inputs_cyclical!$A$1:$A$243, 0), MATCH('Cyclical_after overrides'!F$1, F_Inputs_cyclical!$A$1:$BE$1, 0))="", "", INDEX(F_Inputs_cyclical!$A$1:$BE$243, MATCH('Cyclical_after overrides'!$A14, F_Inputs_cyclical!$A$1:$A$243, 0), MATCH('Cyclical_after overrides'!F$1, F_Inputs_cyclical!$A$1:$BE$1, 0))),
Cyclical_overrides!F14)</f>
        <v>38.701000000000001</v>
      </c>
      <c r="G14" s="72">
        <f>IF(Cyclical_overrides!G14 = "",
IF(INDEX(F_Inputs_cyclical!$A$1:$BE$243, MATCH('Cyclical_after overrides'!$A14, F_Inputs_cyclical!$A$1:$A$243, 0), MATCH('Cyclical_after overrides'!G$1, F_Inputs_cyclical!$A$1:$BE$1, 0))="", "", INDEX(F_Inputs_cyclical!$A$1:$BE$243, MATCH('Cyclical_after overrides'!$A14, F_Inputs_cyclical!$A$1:$A$243, 0), MATCH('Cyclical_after overrides'!G$1, F_Inputs_cyclical!$A$1:$BE$1, 0))),
Cyclical_overrides!G14)</f>
        <v>3.504</v>
      </c>
      <c r="H14" s="72">
        <f>IF(Cyclical_overrides!H14 = "",
IF(INDEX(F_Inputs_cyclical!$A$1:$BE$243, MATCH('Cyclical_after overrides'!$A14, F_Inputs_cyclical!$A$1:$A$243, 0), MATCH('Cyclical_after overrides'!H$1, F_Inputs_cyclical!$A$1:$BE$1, 0))="", "", INDEX(F_Inputs_cyclical!$A$1:$BE$243, MATCH('Cyclical_after overrides'!$A14, F_Inputs_cyclical!$A$1:$A$243, 0), MATCH('Cyclical_after overrides'!H$1, F_Inputs_cyclical!$A$1:$BE$1, 0))),
Cyclical_overrides!H14)</f>
        <v>0.215</v>
      </c>
      <c r="I14" s="72">
        <f>IF(Cyclical_overrides!I14 = "",
IF(INDEX(F_Inputs_cyclical!$A$1:$BE$243, MATCH('Cyclical_after overrides'!$A14, F_Inputs_cyclical!$A$1:$A$243, 0), MATCH('Cyclical_after overrides'!I$1, F_Inputs_cyclical!$A$1:$BE$1, 0))="", "", INDEX(F_Inputs_cyclical!$A$1:$BE$243, MATCH('Cyclical_after overrides'!$A14, F_Inputs_cyclical!$A$1:$A$243, 0), MATCH('Cyclical_after overrides'!I$1, F_Inputs_cyclical!$A$1:$BE$1, 0))),
Cyclical_overrides!I14)</f>
        <v>0</v>
      </c>
      <c r="J14" s="72" t="str">
        <f>IF(Cyclical_overrides!J14 = "",
IF(INDEX(F_Inputs_cyclical!$A$1:$BE$243, MATCH('Cyclical_after overrides'!$A14, F_Inputs_cyclical!$A$1:$A$243, 0), MATCH('Cyclical_after overrides'!J$1, F_Inputs_cyclical!$A$1:$BE$1, 0))="", "", INDEX(F_Inputs_cyclical!$A$1:$BE$243, MATCH('Cyclical_after overrides'!$A14, F_Inputs_cyclical!$A$1:$A$243, 0), MATCH('Cyclical_after overrides'!J$1, F_Inputs_cyclical!$A$1:$BE$1, 0))),
Cyclical_overrides!J14)</f>
        <v/>
      </c>
      <c r="K14" s="72">
        <f>IF(Cyclical_overrides!K14 = "",
IF(INDEX(F_Inputs_cyclical!$A$1:$BE$243, MATCH('Cyclical_after overrides'!$A14, F_Inputs_cyclical!$A$1:$A$243, 0), MATCH('Cyclical_after overrides'!K$1, F_Inputs_cyclical!$A$1:$BE$1, 0))="", "", INDEX(F_Inputs_cyclical!$A$1:$BE$243, MATCH('Cyclical_after overrides'!$A14, F_Inputs_cyclical!$A$1:$A$243, 0), MATCH('Cyclical_after overrides'!K$1, F_Inputs_cyclical!$A$1:$BE$1, 0))),
Cyclical_overrides!K14)</f>
        <v>84.98</v>
      </c>
      <c r="L14" s="72" t="str">
        <f>IF(Cyclical_overrides!L14 = "",
IF(INDEX(F_Inputs_cyclical!$A$1:$BE$243, MATCH('Cyclical_after overrides'!$A14, F_Inputs_cyclical!$A$1:$A$243, 0), MATCH('Cyclical_after overrides'!L$1, F_Inputs_cyclical!$A$1:$BE$1, 0))="", "", INDEX(F_Inputs_cyclical!$A$1:$BE$243, MATCH('Cyclical_after overrides'!$A14, F_Inputs_cyclical!$A$1:$A$243, 0), MATCH('Cyclical_after overrides'!L$1, F_Inputs_cyclical!$A$1:$BE$1, 0))),
Cyclical_overrides!L14)</f>
        <v/>
      </c>
      <c r="M14" s="72" t="str">
        <f>IF(Cyclical_overrides!M14 = "",
IF(INDEX(F_Inputs_cyclical!$A$1:$BE$243, MATCH('Cyclical_after overrides'!$A14, F_Inputs_cyclical!$A$1:$A$243, 0), MATCH('Cyclical_after overrides'!M$1, F_Inputs_cyclical!$A$1:$BE$1, 0))="", "", INDEX(F_Inputs_cyclical!$A$1:$BE$243, MATCH('Cyclical_after overrides'!$A14, F_Inputs_cyclical!$A$1:$A$243, 0), MATCH('Cyclical_after overrides'!M$1, F_Inputs_cyclical!$A$1:$BE$1, 0))),
Cyclical_overrides!M14)</f>
        <v/>
      </c>
      <c r="N14" s="72" t="str">
        <f>IF(Cyclical_overrides!N14 = "",
IF(INDEX(F_Inputs_cyclical!$A$1:$BE$243, MATCH('Cyclical_after overrides'!$A14, F_Inputs_cyclical!$A$1:$A$243, 0), MATCH('Cyclical_after overrides'!N$1, F_Inputs_cyclical!$A$1:$BE$1, 0))="", "", INDEX(F_Inputs_cyclical!$A$1:$BE$243, MATCH('Cyclical_after overrides'!$A14, F_Inputs_cyclical!$A$1:$A$243, 0), MATCH('Cyclical_after overrides'!N$1, F_Inputs_cyclical!$A$1:$BE$1, 0))),
Cyclical_overrides!N14)</f>
        <v/>
      </c>
      <c r="O14" s="72" t="str">
        <f>IF(Cyclical_overrides!O14 = "",
IF(INDEX(F_Inputs_cyclical!$A$1:$BE$243, MATCH('Cyclical_after overrides'!$A14, F_Inputs_cyclical!$A$1:$A$243, 0), MATCH('Cyclical_after overrides'!O$1, F_Inputs_cyclical!$A$1:$BE$1, 0))="", "", INDEX(F_Inputs_cyclical!$A$1:$BE$243, MATCH('Cyclical_after overrides'!$A14, F_Inputs_cyclical!$A$1:$A$243, 0), MATCH('Cyclical_after overrides'!O$1, F_Inputs_cyclical!$A$1:$BE$1, 0))),
Cyclical_overrides!O14)</f>
        <v/>
      </c>
      <c r="P14" s="72" t="str">
        <f>IF(Cyclical_overrides!P14 = "",
IF(INDEX(F_Inputs_cyclical!$A$1:$BE$243, MATCH('Cyclical_after overrides'!$A14, F_Inputs_cyclical!$A$1:$A$243, 0), MATCH('Cyclical_after overrides'!P$1, F_Inputs_cyclical!$A$1:$BE$1, 0))="", "", INDEX(F_Inputs_cyclical!$A$1:$BE$243, MATCH('Cyclical_after overrides'!$A14, F_Inputs_cyclical!$A$1:$A$243, 0), MATCH('Cyclical_after overrides'!P$1, F_Inputs_cyclical!$A$1:$BE$1, 0))),
Cyclical_overrides!P14)</f>
        <v/>
      </c>
      <c r="Q14" s="72" t="str">
        <f>IF(Cyclical_overrides!Q14 = "",
IF(INDEX(F_Inputs_cyclical!$A$1:$BE$243, MATCH('Cyclical_after overrides'!$A14, F_Inputs_cyclical!$A$1:$A$243, 0), MATCH('Cyclical_after overrides'!Q$1, F_Inputs_cyclical!$A$1:$BE$1, 0))="", "", INDEX(F_Inputs_cyclical!$A$1:$BE$243, MATCH('Cyclical_after overrides'!$A14, F_Inputs_cyclical!$A$1:$A$243, 0), MATCH('Cyclical_after overrides'!Q$1, F_Inputs_cyclical!$A$1:$BE$1, 0))),
Cyclical_overrides!Q14)</f>
        <v/>
      </c>
      <c r="R14" s="72" t="str">
        <f>IF(Cyclical_overrides!R14 = "",
IF(INDEX(F_Inputs_cyclical!$A$1:$BE$243, MATCH('Cyclical_after overrides'!$A14, F_Inputs_cyclical!$A$1:$A$243, 0), MATCH('Cyclical_after overrides'!R$1, F_Inputs_cyclical!$A$1:$BE$1, 0))="", "", INDEX(F_Inputs_cyclical!$A$1:$BE$243, MATCH('Cyclical_after overrides'!$A14, F_Inputs_cyclical!$A$1:$A$243, 0), MATCH('Cyclical_after overrides'!R$1, F_Inputs_cyclical!$A$1:$BE$1, 0))),
Cyclical_overrides!R14)</f>
        <v/>
      </c>
      <c r="S14" s="72" t="str">
        <f>IF(Cyclical_overrides!S14 = "",
IF(INDEX(F_Inputs_cyclical!$A$1:$BE$243, MATCH('Cyclical_after overrides'!$A14, F_Inputs_cyclical!$A$1:$A$243, 0), MATCH('Cyclical_after overrides'!S$1, F_Inputs_cyclical!$A$1:$BE$1, 0))="", "", INDEX(F_Inputs_cyclical!$A$1:$BE$243, MATCH('Cyclical_after overrides'!$A14, F_Inputs_cyclical!$A$1:$A$243, 0), MATCH('Cyclical_after overrides'!S$1, F_Inputs_cyclical!$A$1:$BE$1, 0))),
Cyclical_overrides!S14)</f>
        <v/>
      </c>
      <c r="T14" s="72" t="str">
        <f>IF(Cyclical_overrides!T14 = "",
IF(INDEX(F_Inputs_cyclical!$A$1:$BE$243, MATCH('Cyclical_after overrides'!$A14, F_Inputs_cyclical!$A$1:$A$243, 0), MATCH('Cyclical_after overrides'!T$1, F_Inputs_cyclical!$A$1:$BE$1, 0))="", "", INDEX(F_Inputs_cyclical!$A$1:$BE$243, MATCH('Cyclical_after overrides'!$A14, F_Inputs_cyclical!$A$1:$A$243, 0), MATCH('Cyclical_after overrides'!T$1, F_Inputs_cyclical!$A$1:$BE$1, 0))),
Cyclical_overrides!T14)</f>
        <v/>
      </c>
      <c r="U14" s="72" t="str">
        <f>IF(Cyclical_overrides!U14 = "",
IF(INDEX(F_Inputs_cyclical!$A$1:$BE$243, MATCH('Cyclical_after overrides'!$A14, F_Inputs_cyclical!$A$1:$A$243, 0), MATCH('Cyclical_after overrides'!U$1, F_Inputs_cyclical!$A$1:$BE$1, 0))="", "", INDEX(F_Inputs_cyclical!$A$1:$BE$243, MATCH('Cyclical_after overrides'!$A14, F_Inputs_cyclical!$A$1:$A$243, 0), MATCH('Cyclical_after overrides'!U$1, F_Inputs_cyclical!$A$1:$BE$1, 0))),
Cyclical_overrides!U14)</f>
        <v/>
      </c>
      <c r="V14" s="72">
        <f>IF(Cyclical_overrides!V14 = "",
IF(INDEX(F_Inputs_cyclical!$A$1:$BE$243, MATCH('Cyclical_after overrides'!$A14, F_Inputs_cyclical!$A$1:$A$243, 0), MATCH('Cyclical_after overrides'!V$1, F_Inputs_cyclical!$A$1:$BE$1, 0))="", "", INDEX(F_Inputs_cyclical!$A$1:$BE$243, MATCH('Cyclical_after overrides'!$A14, F_Inputs_cyclical!$A$1:$A$243, 0), MATCH('Cyclical_after overrides'!V$1, F_Inputs_cyclical!$A$1:$BE$1, 0))),
Cyclical_overrides!V14)</f>
        <v>82.444999999999993</v>
      </c>
      <c r="W14" s="72">
        <f>IF(Cyclical_overrides!W14 = "",
IF(INDEX(F_Inputs_cyclical!$A$1:$BE$243, MATCH('Cyclical_after overrides'!$A14, F_Inputs_cyclical!$A$1:$A$243, 0), MATCH('Cyclical_after overrides'!W$1, F_Inputs_cyclical!$A$1:$BE$1, 0))="", "", INDEX(F_Inputs_cyclical!$A$1:$BE$243, MATCH('Cyclical_after overrides'!$A14, F_Inputs_cyclical!$A$1:$A$243, 0), MATCH('Cyclical_after overrides'!W$1, F_Inputs_cyclical!$A$1:$BE$1, 0))),
Cyclical_overrides!W14)</f>
        <v>162.35</v>
      </c>
      <c r="X14" s="72">
        <f>IF(Cyclical_overrides!X14 = "",
IF(INDEX(F_Inputs_cyclical!$A$1:$BE$243, MATCH('Cyclical_after overrides'!$A14, F_Inputs_cyclical!$A$1:$A$243, 0), MATCH('Cyclical_after overrides'!X$1, F_Inputs_cyclical!$A$1:$BE$1, 0))="", "", INDEX(F_Inputs_cyclical!$A$1:$BE$243, MATCH('Cyclical_after overrides'!$A14, F_Inputs_cyclical!$A$1:$A$243, 0), MATCH('Cyclical_after overrides'!X$1, F_Inputs_cyclical!$A$1:$BE$1, 0))),
Cyclical_overrides!X14)</f>
        <v>221.68</v>
      </c>
      <c r="Y14" s="72">
        <f>IF(Cyclical_overrides!Y14 = "",
IF(INDEX(F_Inputs_cyclical!$A$1:$BE$243, MATCH('Cyclical_after overrides'!$A14, F_Inputs_cyclical!$A$1:$A$243, 0), MATCH('Cyclical_after overrides'!Y$1, F_Inputs_cyclical!$A$1:$BE$1, 0))="", "", INDEX(F_Inputs_cyclical!$A$1:$BE$243, MATCH('Cyclical_after overrides'!$A14, F_Inputs_cyclical!$A$1:$A$243, 0), MATCH('Cyclical_after overrides'!Y$1, F_Inputs_cyclical!$A$1:$BE$1, 0))),
Cyclical_overrides!Y14)</f>
        <v>643.36500000000001</v>
      </c>
      <c r="Z14" s="72">
        <f>IF(Cyclical_overrides!Z14 = "",
IF(INDEX(F_Inputs_cyclical!$A$1:$BE$243, MATCH('Cyclical_after overrides'!$A14, F_Inputs_cyclical!$A$1:$A$243, 0), MATCH('Cyclical_after overrides'!Z$1, F_Inputs_cyclical!$A$1:$BE$1, 0))="", "", INDEX(F_Inputs_cyclical!$A$1:$BE$243, MATCH('Cyclical_after overrides'!$A14, F_Inputs_cyclical!$A$1:$A$243, 0), MATCH('Cyclical_after overrides'!Z$1, F_Inputs_cyclical!$A$1:$BE$1, 0))),
Cyclical_overrides!Z14)</f>
        <v>200.35400000000001</v>
      </c>
      <c r="AA14" s="72">
        <f>IF(Cyclical_overrides!AA14 = "",
IF(INDEX(F_Inputs_cyclical!$A$1:$BE$243, MATCH('Cyclical_after overrides'!$A14, F_Inputs_cyclical!$A$1:$A$243, 0), MATCH('Cyclical_after overrides'!AA$1, F_Inputs_cyclical!$A$1:$BE$1, 0))="", "", INDEX(F_Inputs_cyclical!$A$1:$BE$243, MATCH('Cyclical_after overrides'!$A14, F_Inputs_cyclical!$A$1:$A$243, 0), MATCH('Cyclical_after overrides'!AA$1, F_Inputs_cyclical!$A$1:$BE$1, 0))),
Cyclical_overrides!AA14)</f>
        <v>1667.1389999999999</v>
      </c>
      <c r="AB14" s="72" t="str">
        <f>IF(Cyclical_overrides!AB14 = "",
IF(INDEX(F_Inputs_cyclical!$A$1:$BE$243, MATCH('Cyclical_after overrides'!$A14, F_Inputs_cyclical!$A$1:$A$243, 0), MATCH('Cyclical_after overrides'!AB$1, F_Inputs_cyclical!$A$1:$BE$1, 0))="", "", INDEX(F_Inputs_cyclical!$A$1:$BE$243, MATCH('Cyclical_after overrides'!$A14, F_Inputs_cyclical!$A$1:$A$243, 0), MATCH('Cyclical_after overrides'!AB$1, F_Inputs_cyclical!$A$1:$BE$1, 0))),
Cyclical_overrides!AB14)</f>
        <v/>
      </c>
      <c r="AC14" s="72">
        <f>IF(Cyclical_overrides!AC14 = "",
IF(INDEX(F_Inputs_cyclical!$A$1:$BE$243, MATCH('Cyclical_after overrides'!$A14, F_Inputs_cyclical!$A$1:$A$243, 0), MATCH('Cyclical_after overrides'!AC$1, F_Inputs_cyclical!$A$1:$BE$1, 0))="", "", INDEX(F_Inputs_cyclical!$A$1:$BE$243, MATCH('Cyclical_after overrides'!$A14, F_Inputs_cyclical!$A$1:$A$243, 0), MATCH('Cyclical_after overrides'!AC$1, F_Inputs_cyclical!$A$1:$BE$1, 0))),
Cyclical_overrides!AC14)</f>
        <v>101.78699999999999</v>
      </c>
      <c r="AD14" s="72">
        <f>IF(Cyclical_overrides!AD14 = "",
IF(INDEX(F_Inputs_cyclical!$A$1:$BE$243, MATCH('Cyclical_after overrides'!$A14, F_Inputs_cyclical!$A$1:$A$243, 0), MATCH('Cyclical_after overrides'!AD$1, F_Inputs_cyclical!$A$1:$BE$1, 0))="", "", INDEX(F_Inputs_cyclical!$A$1:$BE$243, MATCH('Cyclical_after overrides'!$A14, F_Inputs_cyclical!$A$1:$A$243, 0), MATCH('Cyclical_after overrides'!AD$1, F_Inputs_cyclical!$A$1:$BE$1, 0))),
Cyclical_overrides!AD14)</f>
        <v>0</v>
      </c>
      <c r="AE14" s="72">
        <f>IF(Cyclical_overrides!AE14 = "",
IF(INDEX(F_Inputs_cyclical!$A$1:$BE$243, MATCH('Cyclical_after overrides'!$A14, F_Inputs_cyclical!$A$1:$A$243, 0), MATCH('Cyclical_after overrides'!AE$1, F_Inputs_cyclical!$A$1:$BE$1, 0))="", "", INDEX(F_Inputs_cyclical!$A$1:$BE$243, MATCH('Cyclical_after overrides'!$A14, F_Inputs_cyclical!$A$1:$A$243, 0), MATCH('Cyclical_after overrides'!AE$1, F_Inputs_cyclical!$A$1:$BE$1, 0))),
Cyclical_overrides!AE14)</f>
        <v>2.1000000000000001E-2</v>
      </c>
      <c r="AF14" s="72">
        <f>IF(Cyclical_overrides!AF14 = "",
IF(INDEX(F_Inputs_cyclical!$A$1:$BE$243, MATCH('Cyclical_after overrides'!$A14, F_Inputs_cyclical!$A$1:$A$243, 0), MATCH('Cyclical_after overrides'!AF$1, F_Inputs_cyclical!$A$1:$BE$1, 0))="", "", INDEX(F_Inputs_cyclical!$A$1:$BE$243, MATCH('Cyclical_after overrides'!$A14, F_Inputs_cyclical!$A$1:$A$243, 0), MATCH('Cyclical_after overrides'!AF$1, F_Inputs_cyclical!$A$1:$BE$1, 0))),
Cyclical_overrides!AF14)</f>
        <v>9.0139999999999993</v>
      </c>
      <c r="AG14" s="72">
        <f>IF(Cyclical_overrides!AG14 = "",
IF(INDEX(F_Inputs_cyclical!$A$1:$BE$243, MATCH('Cyclical_after overrides'!$A14, F_Inputs_cyclical!$A$1:$A$243, 0), MATCH('Cyclical_after overrides'!AG$1, F_Inputs_cyclical!$A$1:$BE$1, 0))="", "", INDEX(F_Inputs_cyclical!$A$1:$BE$243, MATCH('Cyclical_after overrides'!$A14, F_Inputs_cyclical!$A$1:$A$243, 0), MATCH('Cyclical_after overrides'!AG$1, F_Inputs_cyclical!$A$1:$BE$1, 0))),
Cyclical_overrides!AG14)</f>
        <v>0.10100000000000001</v>
      </c>
      <c r="AH14" s="72">
        <f>IF(Cyclical_overrides!AH14 = "",
IF(INDEX(F_Inputs_cyclical!$A$1:$BE$243, MATCH('Cyclical_after overrides'!$A14, F_Inputs_cyclical!$A$1:$A$243, 0), MATCH('Cyclical_after overrides'!AH$1, F_Inputs_cyclical!$A$1:$BE$1, 0))="", "", INDEX(F_Inputs_cyclical!$A$1:$BE$243, MATCH('Cyclical_after overrides'!$A14, F_Inputs_cyclical!$A$1:$A$243, 0), MATCH('Cyclical_after overrides'!AH$1, F_Inputs_cyclical!$A$1:$BE$1, 0))),
Cyclical_overrides!AH14)</f>
        <v>6.7789999999999999</v>
      </c>
      <c r="AI14" s="72">
        <f>IF(Cyclical_overrides!AI14 = "",
IF(INDEX(F_Inputs_cyclical!$A$1:$BE$243, MATCH('Cyclical_after overrides'!$A14, F_Inputs_cyclical!$A$1:$A$243, 0), MATCH('Cyclical_after overrides'!AI$1, F_Inputs_cyclical!$A$1:$BE$1, 0))="", "", INDEX(F_Inputs_cyclical!$A$1:$BE$243, MATCH('Cyclical_after overrides'!$A14, F_Inputs_cyclical!$A$1:$A$243, 0), MATCH('Cyclical_after overrides'!AI$1, F_Inputs_cyclical!$A$1:$BE$1, 0))),
Cyclical_overrides!AI14)</f>
        <v>23.568000000000001</v>
      </c>
      <c r="AJ14" s="72">
        <f>IF(Cyclical_overrides!AJ14 = "",
IF(INDEX(F_Inputs_cyclical!$A$1:$BE$243, MATCH('Cyclical_after overrides'!$A14, F_Inputs_cyclical!$A$1:$A$243, 0), MATCH('Cyclical_after overrides'!AJ$1, F_Inputs_cyclical!$A$1:$BE$1, 0))="", "", INDEX(F_Inputs_cyclical!$A$1:$BE$243, MATCH('Cyclical_after overrides'!$A14, F_Inputs_cyclical!$A$1:$A$243, 0), MATCH('Cyclical_after overrides'!AJ$1, F_Inputs_cyclical!$A$1:$BE$1, 0))),
Cyclical_overrides!AJ14)</f>
        <v>7.0000000000000001E-3</v>
      </c>
      <c r="AK14" s="72">
        <f>IF(Cyclical_overrides!AK14 = "",
IF(INDEX(F_Inputs_cyclical!$A$1:$BE$243, MATCH('Cyclical_after overrides'!$A14, F_Inputs_cyclical!$A$1:$A$243, 0), MATCH('Cyclical_after overrides'!AK$1, F_Inputs_cyclical!$A$1:$BE$1, 0))="", "", INDEX(F_Inputs_cyclical!$A$1:$BE$243, MATCH('Cyclical_after overrides'!$A14, F_Inputs_cyclical!$A$1:$A$243, 0), MATCH('Cyclical_after overrides'!AK$1, F_Inputs_cyclical!$A$1:$BE$1, 0))),
Cyclical_overrides!AK14)</f>
        <v>0</v>
      </c>
      <c r="AL14" s="72">
        <f>IF(Cyclical_overrides!AL14 = "",
IF(INDEX(F_Inputs_cyclical!$A$1:$BE$243, MATCH('Cyclical_after overrides'!$A14, F_Inputs_cyclical!$A$1:$A$243, 0), MATCH('Cyclical_after overrides'!AL$1, F_Inputs_cyclical!$A$1:$BE$1, 0))="", "", INDEX(F_Inputs_cyclical!$A$1:$BE$243, MATCH('Cyclical_after overrides'!$A14, F_Inputs_cyclical!$A$1:$A$243, 0), MATCH('Cyclical_after overrides'!AL$1, F_Inputs_cyclical!$A$1:$BE$1, 0))),
Cyclical_overrides!AL14)</f>
        <v>5.0230000000000006</v>
      </c>
      <c r="AM14" s="72">
        <f>IF(Cyclical_overrides!AM14 = "",
IF(INDEX(F_Inputs_cyclical!$A$1:$BE$243, MATCH('Cyclical_after overrides'!$A14, F_Inputs_cyclical!$A$1:$A$243, 0), MATCH('Cyclical_after overrides'!AM$1, F_Inputs_cyclical!$A$1:$BE$1, 0))="", "", INDEX(F_Inputs_cyclical!$A$1:$BE$243, MATCH('Cyclical_after overrides'!$A14, F_Inputs_cyclical!$A$1:$A$243, 0), MATCH('Cyclical_after overrides'!AM$1, F_Inputs_cyclical!$A$1:$BE$1, 0))),
Cyclical_overrides!AM14)</f>
        <v>18.923999999999999</v>
      </c>
      <c r="AN14" s="72" t="str">
        <f>IF(Cyclical_overrides!AN14 = "",
IF(INDEX(F_Inputs_cyclical!$A$1:$BE$243, MATCH('Cyclical_after overrides'!$A14, F_Inputs_cyclical!$A$1:$A$243, 0), MATCH('Cyclical_after overrides'!AN$1, F_Inputs_cyclical!$A$1:$BE$1, 0))="", "", INDEX(F_Inputs_cyclical!$A$1:$BE$243, MATCH('Cyclical_after overrides'!$A14, F_Inputs_cyclical!$A$1:$A$243, 0), MATCH('Cyclical_after overrides'!AN$1, F_Inputs_cyclical!$A$1:$BE$1, 0))),
Cyclical_overrides!AN14)</f>
        <v/>
      </c>
      <c r="AO14" s="72">
        <f>IF(Cyclical_overrides!AO14 = "",
IF(INDEX(F_Inputs_cyclical!$A$1:$BE$243, MATCH('Cyclical_after overrides'!$A14, F_Inputs_cyclical!$A$1:$A$243, 0), MATCH('Cyclical_after overrides'!AO$1, F_Inputs_cyclical!$A$1:$BE$1, 0))="", "", INDEX(F_Inputs_cyclical!$A$1:$BE$243, MATCH('Cyclical_after overrides'!$A14, F_Inputs_cyclical!$A$1:$A$243, 0), MATCH('Cyclical_after overrides'!AO$1, F_Inputs_cyclical!$A$1:$BE$1, 0))),
Cyclical_overrides!AO14)</f>
        <v>0.61199999999999999</v>
      </c>
      <c r="AP14" s="72">
        <f>IF(Cyclical_overrides!AP14 = "",
IF(INDEX(F_Inputs_cyclical!$A$1:$BE$243, MATCH('Cyclical_after overrides'!$A14, F_Inputs_cyclical!$A$1:$A$243, 0), MATCH('Cyclical_after overrides'!AP$1, F_Inputs_cyclical!$A$1:$BE$1, 0))="", "", INDEX(F_Inputs_cyclical!$A$1:$BE$243, MATCH('Cyclical_after overrides'!$A14, F_Inputs_cyclical!$A$1:$A$243, 0), MATCH('Cyclical_after overrides'!AP$1, F_Inputs_cyclical!$A$1:$BE$1, 0))),
Cyclical_overrides!AP14)</f>
        <v>4.4180000000000001</v>
      </c>
      <c r="AQ14" s="72" t="str">
        <f>IF(Cyclical_overrides!AQ14 = "",
IF(INDEX(F_Inputs_cyclical!$A$1:$BE$243, MATCH('Cyclical_after overrides'!$A14, F_Inputs_cyclical!$A$1:$A$243, 0), MATCH('Cyclical_after overrides'!AQ$1, F_Inputs_cyclical!$A$1:$BE$1, 0))="", "", INDEX(F_Inputs_cyclical!$A$1:$BE$243, MATCH('Cyclical_after overrides'!$A14, F_Inputs_cyclical!$A$1:$A$243, 0), MATCH('Cyclical_after overrides'!AQ$1, F_Inputs_cyclical!$A$1:$BE$1, 0))),
Cyclical_overrides!AQ14)</f>
        <v/>
      </c>
      <c r="AR14" s="72" t="str">
        <f>IF(Cyclical_overrides!AR14 = "",
IF(INDEX(F_Inputs_cyclical!$A$1:$BE$243, MATCH('Cyclical_after overrides'!$A14, F_Inputs_cyclical!$A$1:$A$243, 0), MATCH('Cyclical_after overrides'!AR$1, F_Inputs_cyclical!$A$1:$BE$1, 0))="", "", INDEX(F_Inputs_cyclical!$A$1:$BE$243, MATCH('Cyclical_after overrides'!$A14, F_Inputs_cyclical!$A$1:$A$243, 0), MATCH('Cyclical_after overrides'!AR$1, F_Inputs_cyclical!$A$1:$BE$1, 0))),
Cyclical_overrides!AR14)</f>
        <v/>
      </c>
      <c r="AS14" s="72" t="str">
        <f>IF(Cyclical_overrides!AS14 = "",
IF(INDEX(F_Inputs_cyclical!$A$1:$BE$243, MATCH('Cyclical_after overrides'!$A14, F_Inputs_cyclical!$A$1:$A$243, 0), MATCH('Cyclical_after overrides'!AS$1, F_Inputs_cyclical!$A$1:$BE$1, 0))="", "", INDEX(F_Inputs_cyclical!$A$1:$BE$243, MATCH('Cyclical_after overrides'!$A14, F_Inputs_cyclical!$A$1:$A$243, 0), MATCH('Cyclical_after overrides'!AS$1, F_Inputs_cyclical!$A$1:$BE$1, 0))),
Cyclical_overrides!AS14)</f>
        <v/>
      </c>
      <c r="AT14" s="72" t="str">
        <f>IF(Cyclical_overrides!AT14 = "",
IF(INDEX(F_Inputs_cyclical!$A$1:$BE$243, MATCH('Cyclical_after overrides'!$A14, F_Inputs_cyclical!$A$1:$A$243, 0), MATCH('Cyclical_after overrides'!AT$1, F_Inputs_cyclical!$A$1:$BE$1, 0))="", "", INDEX(F_Inputs_cyclical!$A$1:$BE$243, MATCH('Cyclical_after overrides'!$A14, F_Inputs_cyclical!$A$1:$A$243, 0), MATCH('Cyclical_after overrides'!AT$1, F_Inputs_cyclical!$A$1:$BE$1, 0))),
Cyclical_overrides!AT14)</f>
        <v/>
      </c>
      <c r="AU14" s="72" t="str">
        <f>IF(Cyclical_overrides!AU14 = "",
IF(INDEX(F_Inputs_cyclical!$A$1:$BE$243, MATCH('Cyclical_after overrides'!$A14, F_Inputs_cyclical!$A$1:$A$243, 0), MATCH('Cyclical_after overrides'!AU$1, F_Inputs_cyclical!$A$1:$BE$1, 0))="", "", INDEX(F_Inputs_cyclical!$A$1:$BE$243, MATCH('Cyclical_after overrides'!$A14, F_Inputs_cyclical!$A$1:$A$243, 0), MATCH('Cyclical_after overrides'!AU$1, F_Inputs_cyclical!$A$1:$BE$1, 0))),
Cyclical_overrides!AU14)</f>
        <v/>
      </c>
      <c r="AV14" s="72" t="str">
        <f>IF(Cyclical_overrides!AV14 = "",
IF(INDEX(F_Inputs_cyclical!$A$1:$BE$243, MATCH('Cyclical_after overrides'!$A14, F_Inputs_cyclical!$A$1:$A$243, 0), MATCH('Cyclical_after overrides'!AV$1, F_Inputs_cyclical!$A$1:$BE$1, 0))="", "", INDEX(F_Inputs_cyclical!$A$1:$BE$243, MATCH('Cyclical_after overrides'!$A14, F_Inputs_cyclical!$A$1:$A$243, 0), MATCH('Cyclical_after overrides'!AV$1, F_Inputs_cyclical!$A$1:$BE$1, 0))),
Cyclical_overrides!AV14)</f>
        <v/>
      </c>
      <c r="AW14" s="72">
        <f>IF(Cyclical_overrides!AW14 = "",
IF(INDEX(F_Inputs_cyclical!$A$1:$BE$243, MATCH('Cyclical_after overrides'!$A14, F_Inputs_cyclical!$A$1:$A$243, 0), MATCH('Cyclical_after overrides'!AW$1, F_Inputs_cyclical!$A$1:$BE$1, 0))="", "", INDEX(F_Inputs_cyclical!$A$1:$BE$243, MATCH('Cyclical_after overrides'!$A14, F_Inputs_cyclical!$A$1:$A$243, 0), MATCH('Cyclical_after overrides'!AW$1, F_Inputs_cyclical!$A$1:$BE$1, 0))),
Cyclical_overrides!AW14)</f>
        <v>0.94744609856262829</v>
      </c>
      <c r="AX14" s="72">
        <f>IF(Cyclical_overrides!AX14 = "",
IF(INDEX(F_Inputs_cyclical!$A$1:$BE$243, MATCH('Cyclical_after overrides'!$A14, F_Inputs_cyclical!$A$1:$A$243, 0), MATCH('Cyclical_after overrides'!AX$1, F_Inputs_cyclical!$A$1:$BE$1, 0))="", "", INDEX(F_Inputs_cyclical!$A$1:$BE$243, MATCH('Cyclical_after overrides'!$A14, F_Inputs_cyclical!$A$1:$A$243, 0), MATCH('Cyclical_after overrides'!AX$1, F_Inputs_cyclical!$A$1:$BE$1, 0))),
Cyclical_overrides!AX14)</f>
        <v>22.067155790697122</v>
      </c>
      <c r="AY14" s="72">
        <f>IF(Cyclical_overrides!AY14 = "",
IF(INDEX(F_Inputs_cyclical!$A$1:$BE$243, MATCH('Cyclical_after overrides'!$A14, F_Inputs_cyclical!$A$1:$A$243, 0), MATCH('Cyclical_after overrides'!AY$1, F_Inputs_cyclical!$A$1:$BE$1, 0))="", "", INDEX(F_Inputs_cyclical!$A$1:$BE$243, MATCH('Cyclical_after overrides'!$A14, F_Inputs_cyclical!$A$1:$A$243, 0), MATCH('Cyclical_after overrides'!AY$1, F_Inputs_cyclical!$A$1:$BE$1, 0))),
Cyclical_overrides!AY14)</f>
        <v>138.61325312624822</v>
      </c>
      <c r="AZ14" s="72">
        <f>IF(Cyclical_overrides!AZ14 = "",
IF(INDEX(F_Inputs_cyclical!$A$1:$BE$243, MATCH('Cyclical_after overrides'!$A14, F_Inputs_cyclical!$A$1:$A$243, 0), MATCH('Cyclical_after overrides'!AZ$1, F_Inputs_cyclical!$A$1:$BE$1, 0))="", "", INDEX(F_Inputs_cyclical!$A$1:$BE$243, MATCH('Cyclical_after overrides'!$A14, F_Inputs_cyclical!$A$1:$A$243, 0), MATCH('Cyclical_after overrides'!AZ$1, F_Inputs_cyclical!$A$1:$BE$1, 0))),
Cyclical_overrides!AZ14)</f>
        <v>2.1314910485541625</v>
      </c>
      <c r="BA14" s="72">
        <f>IF(Cyclical_overrides!BA14 = "",
IF(INDEX(F_Inputs_cyclical!$A$1:$BE$243, MATCH('Cyclical_after overrides'!$A14, F_Inputs_cyclical!$A$1:$A$243, 0), MATCH('Cyclical_after overrides'!BA$1, F_Inputs_cyclical!$A$1:$BE$1, 0))="", "", INDEX(F_Inputs_cyclical!$A$1:$BE$243, MATCH('Cyclical_after overrides'!$A14, F_Inputs_cyclical!$A$1:$A$243, 0), MATCH('Cyclical_after overrides'!BA$1, F_Inputs_cyclical!$A$1:$BE$1, 0))),
Cyclical_overrides!BA14)</f>
        <v>11.042555592679522</v>
      </c>
      <c r="BB14" s="72">
        <f>IF(Cyclical_overrides!BB14 = "",
IF(INDEX(F_Inputs_cyclical!$A$1:$BE$243, MATCH('Cyclical_after overrides'!$A14, F_Inputs_cyclical!$A$1:$A$243, 0), MATCH('Cyclical_after overrides'!BB$1, F_Inputs_cyclical!$A$1:$BE$1, 0))="", "", INDEX(F_Inputs_cyclical!$A$1:$BE$243, MATCH('Cyclical_after overrides'!$A14, F_Inputs_cyclical!$A$1:$A$243, 0), MATCH('Cyclical_after overrides'!BB$1, F_Inputs_cyclical!$A$1:$BE$1, 0))),
Cyclical_overrides!BB14)</f>
        <v>11.042555592679522</v>
      </c>
      <c r="BC14" s="72">
        <f>IF(Cyclical_overrides!BC14 = "",
IF(INDEX(F_Inputs_cyclical!$A$1:$BE$243, MATCH('Cyclical_after overrides'!$A14, F_Inputs_cyclical!$A$1:$A$243, 0), MATCH('Cyclical_after overrides'!BC$1, F_Inputs_cyclical!$A$1:$BE$1, 0))="", "", INDEX(F_Inputs_cyclical!$A$1:$BE$243, MATCH('Cyclical_after overrides'!$A14, F_Inputs_cyclical!$A$1:$A$243, 0), MATCH('Cyclical_after overrides'!BC$1, F_Inputs_cyclical!$A$1:$BE$1, 0))),
Cyclical_overrides!BC14)</f>
        <v>10.508323905123699</v>
      </c>
      <c r="BD14" s="72">
        <f>IF(Cyclical_overrides!BD14 = "",
IF(INDEX(F_Inputs_cyclical!$A$1:$BE$243, MATCH('Cyclical_after overrides'!$A14, F_Inputs_cyclical!$A$1:$A$243, 0), MATCH('Cyclical_after overrides'!BD$1, F_Inputs_cyclical!$A$1:$BE$1, 0))="", "", INDEX(F_Inputs_cyclical!$A$1:$BE$243, MATCH('Cyclical_after overrides'!$A14, F_Inputs_cyclical!$A$1:$A$243, 0), MATCH('Cyclical_after overrides'!BD$1, F_Inputs_cyclical!$A$1:$BE$1, 0))),
Cyclical_overrides!BD14)</f>
        <v>1188.771</v>
      </c>
      <c r="BE14" s="194"/>
    </row>
    <row r="15" spans="1:57" x14ac:dyDescent="0.4">
      <c r="A15" s="63" t="str">
        <f t="shared" si="0"/>
        <v>NES14</v>
      </c>
      <c r="B15" s="63" t="s">
        <v>265</v>
      </c>
      <c r="C15" s="63" t="s">
        <v>243</v>
      </c>
      <c r="D15" s="72">
        <f>IF(Cyclical_overrides!D15 = "",
IF(INDEX(F_Inputs_cyclical!$A$1:$BE$243, MATCH('Cyclical_after overrides'!$A15, F_Inputs_cyclical!$A$1:$A$243, 0), MATCH('Cyclical_after overrides'!D$1, F_Inputs_cyclical!$A$1:$BE$1, 0))="", "", INDEX(F_Inputs_cyclical!$A$1:$BE$243, MATCH('Cyclical_after overrides'!$A15, F_Inputs_cyclical!$A$1:$A$243, 0), MATCH('Cyclical_after overrides'!D$1, F_Inputs_cyclical!$A$1:$BE$1, 0))),
Cyclical_overrides!D15)</f>
        <v>11.6</v>
      </c>
      <c r="E15" s="72">
        <f>IF(Cyclical_overrides!E15 = "",
IF(INDEX(F_Inputs_cyclical!$A$1:$BE$243, MATCH('Cyclical_after overrides'!$A15, F_Inputs_cyclical!$A$1:$A$243, 0), MATCH('Cyclical_after overrides'!E$1, F_Inputs_cyclical!$A$1:$BE$1, 0))="", "", INDEX(F_Inputs_cyclical!$A$1:$BE$243, MATCH('Cyclical_after overrides'!$A15, F_Inputs_cyclical!$A$1:$A$243, 0), MATCH('Cyclical_after overrides'!E$1, F_Inputs_cyclical!$A$1:$BE$1, 0))),
Cyclical_overrides!E15)</f>
        <v>4.3</v>
      </c>
      <c r="F15" s="72">
        <f>IF(Cyclical_overrides!F15 = "",
IF(INDEX(F_Inputs_cyclical!$A$1:$BE$243, MATCH('Cyclical_after overrides'!$A15, F_Inputs_cyclical!$A$1:$A$243, 0), MATCH('Cyclical_after overrides'!F$1, F_Inputs_cyclical!$A$1:$BE$1, 0))="", "", INDEX(F_Inputs_cyclical!$A$1:$BE$243, MATCH('Cyclical_after overrides'!$A15, F_Inputs_cyclical!$A$1:$A$243, 0), MATCH('Cyclical_after overrides'!F$1, F_Inputs_cyclical!$A$1:$BE$1, 0))),
Cyclical_overrides!F15)</f>
        <v>18.5</v>
      </c>
      <c r="G15" s="72">
        <f>IF(Cyclical_overrides!G15 = "",
IF(INDEX(F_Inputs_cyclical!$A$1:$BE$243, MATCH('Cyclical_after overrides'!$A15, F_Inputs_cyclical!$A$1:$A$243, 0), MATCH('Cyclical_after overrides'!G$1, F_Inputs_cyclical!$A$1:$BE$1, 0))="", "", INDEX(F_Inputs_cyclical!$A$1:$BE$243, MATCH('Cyclical_after overrides'!$A15, F_Inputs_cyclical!$A$1:$A$243, 0), MATCH('Cyclical_after overrides'!G$1, F_Inputs_cyclical!$A$1:$BE$1, 0))),
Cyclical_overrides!G15)</f>
        <v>2.1</v>
      </c>
      <c r="H15" s="72">
        <f>IF(Cyclical_overrides!H15 = "",
IF(INDEX(F_Inputs_cyclical!$A$1:$BE$243, MATCH('Cyclical_after overrides'!$A15, F_Inputs_cyclical!$A$1:$A$243, 0), MATCH('Cyclical_after overrides'!H$1, F_Inputs_cyclical!$A$1:$BE$1, 0))="", "", INDEX(F_Inputs_cyclical!$A$1:$BE$243, MATCH('Cyclical_after overrides'!$A15, F_Inputs_cyclical!$A$1:$A$243, 0), MATCH('Cyclical_after overrides'!H$1, F_Inputs_cyclical!$A$1:$BE$1, 0))),
Cyclical_overrides!H15)</f>
        <v>0.3</v>
      </c>
      <c r="I15" s="72">
        <f>IF(Cyclical_overrides!I15 = "",
IF(INDEX(F_Inputs_cyclical!$A$1:$BE$243, MATCH('Cyclical_after overrides'!$A15, F_Inputs_cyclical!$A$1:$A$243, 0), MATCH('Cyclical_after overrides'!I$1, F_Inputs_cyclical!$A$1:$BE$1, 0))="", "", INDEX(F_Inputs_cyclical!$A$1:$BE$243, MATCH('Cyclical_after overrides'!$A15, F_Inputs_cyclical!$A$1:$A$243, 0), MATCH('Cyclical_after overrides'!I$1, F_Inputs_cyclical!$A$1:$BE$1, 0))),
Cyclical_overrides!I15)</f>
        <v>0.8</v>
      </c>
      <c r="J15" s="72">
        <f>IF(Cyclical_overrides!J15 = "",
IF(INDEX(F_Inputs_cyclical!$A$1:$BE$243, MATCH('Cyclical_after overrides'!$A15, F_Inputs_cyclical!$A$1:$A$243, 0), MATCH('Cyclical_after overrides'!J$1, F_Inputs_cyclical!$A$1:$BE$1, 0))="", "", INDEX(F_Inputs_cyclical!$A$1:$BE$243, MATCH('Cyclical_after overrides'!$A15, F_Inputs_cyclical!$A$1:$A$243, 0), MATCH('Cyclical_after overrides'!J$1, F_Inputs_cyclical!$A$1:$BE$1, 0))),
Cyclical_overrides!J15)</f>
        <v>52.599999999999994</v>
      </c>
      <c r="K15" s="72">
        <f>IF(Cyclical_overrides!K15 = "",
IF(INDEX(F_Inputs_cyclical!$A$1:$BE$243, MATCH('Cyclical_after overrides'!$A15, F_Inputs_cyclical!$A$1:$A$243, 0), MATCH('Cyclical_after overrides'!K$1, F_Inputs_cyclical!$A$1:$BE$1, 0))="", "", INDEX(F_Inputs_cyclical!$A$1:$BE$243, MATCH('Cyclical_after overrides'!$A15, F_Inputs_cyclical!$A$1:$A$243, 0), MATCH('Cyclical_after overrides'!K$1, F_Inputs_cyclical!$A$1:$BE$1, 0))),
Cyclical_overrides!K15)</f>
        <v>5.4</v>
      </c>
      <c r="L15" s="72">
        <f>IF(Cyclical_overrides!L15 = "",
IF(INDEX(F_Inputs_cyclical!$A$1:$BE$243, MATCH('Cyclical_after overrides'!$A15, F_Inputs_cyclical!$A$1:$A$243, 0), MATCH('Cyclical_after overrides'!L$1, F_Inputs_cyclical!$A$1:$BE$1, 0))="", "", INDEX(F_Inputs_cyclical!$A$1:$BE$243, MATCH('Cyclical_after overrides'!$A15, F_Inputs_cyclical!$A$1:$A$243, 0), MATCH('Cyclical_after overrides'!L$1, F_Inputs_cyclical!$A$1:$BE$1, 0))),
Cyclical_overrides!L15)</f>
        <v>2.9</v>
      </c>
      <c r="M15" s="72">
        <f>IF(Cyclical_overrides!M15 = "",
IF(INDEX(F_Inputs_cyclical!$A$1:$BE$243, MATCH('Cyclical_after overrides'!$A15, F_Inputs_cyclical!$A$1:$A$243, 0), MATCH('Cyclical_after overrides'!M$1, F_Inputs_cyclical!$A$1:$BE$1, 0))="", "", INDEX(F_Inputs_cyclical!$A$1:$BE$243, MATCH('Cyclical_after overrides'!$A15, F_Inputs_cyclical!$A$1:$A$243, 0), MATCH('Cyclical_after overrides'!M$1, F_Inputs_cyclical!$A$1:$BE$1, 0))),
Cyclical_overrides!M15)</f>
        <v>0</v>
      </c>
      <c r="N15" s="72">
        <f>IF(Cyclical_overrides!N15 = "",
IF(INDEX(F_Inputs_cyclical!$A$1:$BE$243, MATCH('Cyclical_after overrides'!$A15, F_Inputs_cyclical!$A$1:$A$243, 0), MATCH('Cyclical_after overrides'!N$1, F_Inputs_cyclical!$A$1:$BE$1, 0))="", "", INDEX(F_Inputs_cyclical!$A$1:$BE$243, MATCH('Cyclical_after overrides'!$A15, F_Inputs_cyclical!$A$1:$A$243, 0), MATCH('Cyclical_after overrides'!N$1, F_Inputs_cyclical!$A$1:$BE$1, 0))),
Cyclical_overrides!N15)</f>
        <v>5</v>
      </c>
      <c r="O15" s="72" t="str">
        <f>IF(Cyclical_overrides!O15 = "",
IF(INDEX(F_Inputs_cyclical!$A$1:$BE$243, MATCH('Cyclical_after overrides'!$A15, F_Inputs_cyclical!$A$1:$A$243, 0), MATCH('Cyclical_after overrides'!O$1, F_Inputs_cyclical!$A$1:$BE$1, 0))="", "", INDEX(F_Inputs_cyclical!$A$1:$BE$243, MATCH('Cyclical_after overrides'!$A15, F_Inputs_cyclical!$A$1:$A$243, 0), MATCH('Cyclical_after overrides'!O$1, F_Inputs_cyclical!$A$1:$BE$1, 0))),
Cyclical_overrides!O15)</f>
        <v/>
      </c>
      <c r="P15" s="72" t="str">
        <f>IF(Cyclical_overrides!P15 = "",
IF(INDEX(F_Inputs_cyclical!$A$1:$BE$243, MATCH('Cyclical_after overrides'!$A15, F_Inputs_cyclical!$A$1:$A$243, 0), MATCH('Cyclical_after overrides'!P$1, F_Inputs_cyclical!$A$1:$BE$1, 0))="", "", INDEX(F_Inputs_cyclical!$A$1:$BE$243, MATCH('Cyclical_after overrides'!$A15, F_Inputs_cyclical!$A$1:$A$243, 0), MATCH('Cyclical_after overrides'!P$1, F_Inputs_cyclical!$A$1:$BE$1, 0))),
Cyclical_overrides!P15)</f>
        <v/>
      </c>
      <c r="Q15" s="72" t="str">
        <f>IF(Cyclical_overrides!Q15 = "",
IF(INDEX(F_Inputs_cyclical!$A$1:$BE$243, MATCH('Cyclical_after overrides'!$A15, F_Inputs_cyclical!$A$1:$A$243, 0), MATCH('Cyclical_after overrides'!Q$1, F_Inputs_cyclical!$A$1:$BE$1, 0))="", "", INDEX(F_Inputs_cyclical!$A$1:$BE$243, MATCH('Cyclical_after overrides'!$A15, F_Inputs_cyclical!$A$1:$A$243, 0), MATCH('Cyclical_after overrides'!Q$1, F_Inputs_cyclical!$A$1:$BE$1, 0))),
Cyclical_overrides!Q15)</f>
        <v/>
      </c>
      <c r="R15" s="72" t="str">
        <f>IF(Cyclical_overrides!R15 = "",
IF(INDEX(F_Inputs_cyclical!$A$1:$BE$243, MATCH('Cyclical_after overrides'!$A15, F_Inputs_cyclical!$A$1:$A$243, 0), MATCH('Cyclical_after overrides'!R$1, F_Inputs_cyclical!$A$1:$BE$1, 0))="", "", INDEX(F_Inputs_cyclical!$A$1:$BE$243, MATCH('Cyclical_after overrides'!$A15, F_Inputs_cyclical!$A$1:$A$243, 0), MATCH('Cyclical_after overrides'!R$1, F_Inputs_cyclical!$A$1:$BE$1, 0))),
Cyclical_overrides!R15)</f>
        <v/>
      </c>
      <c r="S15" s="72" t="str">
        <f>IF(Cyclical_overrides!S15 = "",
IF(INDEX(F_Inputs_cyclical!$A$1:$BE$243, MATCH('Cyclical_after overrides'!$A15, F_Inputs_cyclical!$A$1:$A$243, 0), MATCH('Cyclical_after overrides'!S$1, F_Inputs_cyclical!$A$1:$BE$1, 0))="", "", INDEX(F_Inputs_cyclical!$A$1:$BE$243, MATCH('Cyclical_after overrides'!$A15, F_Inputs_cyclical!$A$1:$A$243, 0), MATCH('Cyclical_after overrides'!S$1, F_Inputs_cyclical!$A$1:$BE$1, 0))),
Cyclical_overrides!S15)</f>
        <v/>
      </c>
      <c r="T15" s="72" t="str">
        <f>IF(Cyclical_overrides!T15 = "",
IF(INDEX(F_Inputs_cyclical!$A$1:$BE$243, MATCH('Cyclical_after overrides'!$A15, F_Inputs_cyclical!$A$1:$A$243, 0), MATCH('Cyclical_after overrides'!T$1, F_Inputs_cyclical!$A$1:$BE$1, 0))="", "", INDEX(F_Inputs_cyclical!$A$1:$BE$243, MATCH('Cyclical_after overrides'!$A15, F_Inputs_cyclical!$A$1:$A$243, 0), MATCH('Cyclical_after overrides'!T$1, F_Inputs_cyclical!$A$1:$BE$1, 0))),
Cyclical_overrides!T15)</f>
        <v/>
      </c>
      <c r="U15" s="72">
        <f>IF(Cyclical_overrides!U15 = "",
IF(INDEX(F_Inputs_cyclical!$A$1:$BE$243, MATCH('Cyclical_after overrides'!$A15, F_Inputs_cyclical!$A$1:$A$243, 0), MATCH('Cyclical_after overrides'!U$1, F_Inputs_cyclical!$A$1:$BE$1, 0))="", "", INDEX(F_Inputs_cyclical!$A$1:$BE$243, MATCH('Cyclical_after overrides'!$A15, F_Inputs_cyclical!$A$1:$A$243, 0), MATCH('Cyclical_after overrides'!U$1, F_Inputs_cyclical!$A$1:$BE$1, 0))),
Cyclical_overrides!U15)</f>
        <v>47.599999999999994</v>
      </c>
      <c r="V15" s="72">
        <f>IF(Cyclical_overrides!V15 = "",
IF(INDEX(F_Inputs_cyclical!$A$1:$BE$243, MATCH('Cyclical_after overrides'!$A15, F_Inputs_cyclical!$A$1:$A$243, 0), MATCH('Cyclical_after overrides'!V$1, F_Inputs_cyclical!$A$1:$BE$1, 0))="", "", INDEX(F_Inputs_cyclical!$A$1:$BE$243, MATCH('Cyclical_after overrides'!$A15, F_Inputs_cyclical!$A$1:$A$243, 0), MATCH('Cyclical_after overrides'!V$1, F_Inputs_cyclical!$A$1:$BE$1, 0))),
Cyclical_overrides!V15)</f>
        <v>328.83100000000002</v>
      </c>
      <c r="W15" s="72">
        <f>IF(Cyclical_overrides!W15 = "",
IF(INDEX(F_Inputs_cyclical!$A$1:$BE$243, MATCH('Cyclical_after overrides'!$A15, F_Inputs_cyclical!$A$1:$A$243, 0), MATCH('Cyclical_after overrides'!W$1, F_Inputs_cyclical!$A$1:$BE$1, 0))="", "", INDEX(F_Inputs_cyclical!$A$1:$BE$243, MATCH('Cyclical_after overrides'!$A15, F_Inputs_cyclical!$A$1:$A$243, 0), MATCH('Cyclical_after overrides'!W$1, F_Inputs_cyclical!$A$1:$BE$1, 0))),
Cyclical_overrides!W15)</f>
        <v>395.48099999999999</v>
      </c>
      <c r="X15" s="72">
        <f>IF(Cyclical_overrides!X15 = "",
IF(INDEX(F_Inputs_cyclical!$A$1:$BE$243, MATCH('Cyclical_after overrides'!$A15, F_Inputs_cyclical!$A$1:$A$243, 0), MATCH('Cyclical_after overrides'!X$1, F_Inputs_cyclical!$A$1:$BE$1, 0))="", "", INDEX(F_Inputs_cyclical!$A$1:$BE$243, MATCH('Cyclical_after overrides'!$A15, F_Inputs_cyclical!$A$1:$A$243, 0), MATCH('Cyclical_after overrides'!X$1, F_Inputs_cyclical!$A$1:$BE$1, 0))),
Cyclical_overrides!X15)</f>
        <v>35.195999999999998</v>
      </c>
      <c r="Y15" s="72">
        <f>IF(Cyclical_overrides!Y15 = "",
IF(INDEX(F_Inputs_cyclical!$A$1:$BE$243, MATCH('Cyclical_after overrides'!$A15, F_Inputs_cyclical!$A$1:$A$243, 0), MATCH('Cyclical_after overrides'!Y$1, F_Inputs_cyclical!$A$1:$BE$1, 0))="", "", INDEX(F_Inputs_cyclical!$A$1:$BE$243, MATCH('Cyclical_after overrides'!$A15, F_Inputs_cyclical!$A$1:$A$243, 0), MATCH('Cyclical_after overrides'!Y$1, F_Inputs_cyclical!$A$1:$BE$1, 0))),
Cyclical_overrides!Y15)</f>
        <v>31.207999999999998</v>
      </c>
      <c r="Z15" s="72">
        <f>IF(Cyclical_overrides!Z15 = "",
IF(INDEX(F_Inputs_cyclical!$A$1:$BE$243, MATCH('Cyclical_after overrides'!$A15, F_Inputs_cyclical!$A$1:$A$243, 0), MATCH('Cyclical_after overrides'!Z$1, F_Inputs_cyclical!$A$1:$BE$1, 0))="", "", INDEX(F_Inputs_cyclical!$A$1:$BE$243, MATCH('Cyclical_after overrides'!$A15, F_Inputs_cyclical!$A$1:$A$243, 0), MATCH('Cyclical_after overrides'!Z$1, F_Inputs_cyclical!$A$1:$BE$1, 0))),
Cyclical_overrides!Z15)</f>
        <v>752.673</v>
      </c>
      <c r="AA15" s="72">
        <f>IF(Cyclical_overrides!AA15 = "",
IF(INDEX(F_Inputs_cyclical!$A$1:$BE$243, MATCH('Cyclical_after overrides'!$A15, F_Inputs_cyclical!$A$1:$A$243, 0), MATCH('Cyclical_after overrides'!AA$1, F_Inputs_cyclical!$A$1:$BE$1, 0))="", "", INDEX(F_Inputs_cyclical!$A$1:$BE$243, MATCH('Cyclical_after overrides'!$A15, F_Inputs_cyclical!$A$1:$A$243, 0), MATCH('Cyclical_after overrides'!AA$1, F_Inputs_cyclical!$A$1:$BE$1, 0))),
Cyclical_overrides!AA15)</f>
        <v>300.45299999999997</v>
      </c>
      <c r="AB15" s="72">
        <f>IF(Cyclical_overrides!AB15 = "",
IF(INDEX(F_Inputs_cyclical!$A$1:$BE$243, MATCH('Cyclical_after overrides'!$A15, F_Inputs_cyclical!$A$1:$A$243, 0), MATCH('Cyclical_after overrides'!AB$1, F_Inputs_cyclical!$A$1:$BE$1, 0))="", "", INDEX(F_Inputs_cyclical!$A$1:$BE$243, MATCH('Cyclical_after overrides'!$A15, F_Inputs_cyclical!$A$1:$A$243, 0), MATCH('Cyclical_after overrides'!AB$1, F_Inputs_cyclical!$A$1:$BE$1, 0))),
Cyclical_overrides!AB15)</f>
        <v>0</v>
      </c>
      <c r="AC15" s="72" t="str">
        <f>IF(Cyclical_overrides!AC15 = "",
IF(INDEX(F_Inputs_cyclical!$A$1:$BE$243, MATCH('Cyclical_after overrides'!$A15, F_Inputs_cyclical!$A$1:$A$243, 0), MATCH('Cyclical_after overrides'!AC$1, F_Inputs_cyclical!$A$1:$BE$1, 0))="", "", INDEX(F_Inputs_cyclical!$A$1:$BE$243, MATCH('Cyclical_after overrides'!$A15, F_Inputs_cyclical!$A$1:$A$243, 0), MATCH('Cyclical_after overrides'!AC$1, F_Inputs_cyclical!$A$1:$BE$1, 0))),
Cyclical_overrides!AC15)</f>
        <v/>
      </c>
      <c r="AD15" s="72" t="str">
        <f>IF(Cyclical_overrides!AD15 = "",
IF(INDEX(F_Inputs_cyclical!$A$1:$BE$243, MATCH('Cyclical_after overrides'!$A15, F_Inputs_cyclical!$A$1:$A$243, 0), MATCH('Cyclical_after overrides'!AD$1, F_Inputs_cyclical!$A$1:$BE$1, 0))="", "", INDEX(F_Inputs_cyclical!$A$1:$BE$243, MATCH('Cyclical_after overrides'!$A15, F_Inputs_cyclical!$A$1:$A$243, 0), MATCH('Cyclical_after overrides'!AD$1, F_Inputs_cyclical!$A$1:$BE$1, 0))),
Cyclical_overrides!AD15)</f>
        <v/>
      </c>
      <c r="AE15" s="72" t="str">
        <f>IF(Cyclical_overrides!AE15 = "",
IF(INDEX(F_Inputs_cyclical!$A$1:$BE$243, MATCH('Cyclical_after overrides'!$A15, F_Inputs_cyclical!$A$1:$A$243, 0), MATCH('Cyclical_after overrides'!AE$1, F_Inputs_cyclical!$A$1:$BE$1, 0))="", "", INDEX(F_Inputs_cyclical!$A$1:$BE$243, MATCH('Cyclical_after overrides'!$A15, F_Inputs_cyclical!$A$1:$A$243, 0), MATCH('Cyclical_after overrides'!AE$1, F_Inputs_cyclical!$A$1:$BE$1, 0))),
Cyclical_overrides!AE15)</f>
        <v/>
      </c>
      <c r="AF15" s="72" t="str">
        <f>IF(Cyclical_overrides!AF15 = "",
IF(INDEX(F_Inputs_cyclical!$A$1:$BE$243, MATCH('Cyclical_after overrides'!$A15, F_Inputs_cyclical!$A$1:$A$243, 0), MATCH('Cyclical_after overrides'!AF$1, F_Inputs_cyclical!$A$1:$BE$1, 0))="", "", INDEX(F_Inputs_cyclical!$A$1:$BE$243, MATCH('Cyclical_after overrides'!$A15, F_Inputs_cyclical!$A$1:$A$243, 0), MATCH('Cyclical_after overrides'!AF$1, F_Inputs_cyclical!$A$1:$BE$1, 0))),
Cyclical_overrides!AF15)</f>
        <v/>
      </c>
      <c r="AG15" s="72" t="str">
        <f>IF(Cyclical_overrides!AG15 = "",
IF(INDEX(F_Inputs_cyclical!$A$1:$BE$243, MATCH('Cyclical_after overrides'!$A15, F_Inputs_cyclical!$A$1:$A$243, 0), MATCH('Cyclical_after overrides'!AG$1, F_Inputs_cyclical!$A$1:$BE$1, 0))="", "", INDEX(F_Inputs_cyclical!$A$1:$BE$243, MATCH('Cyclical_after overrides'!$A15, F_Inputs_cyclical!$A$1:$A$243, 0), MATCH('Cyclical_after overrides'!AG$1, F_Inputs_cyclical!$A$1:$BE$1, 0))),
Cyclical_overrides!AG15)</f>
        <v/>
      </c>
      <c r="AH15" s="72" t="str">
        <f>IF(Cyclical_overrides!AH15 = "",
IF(INDEX(F_Inputs_cyclical!$A$1:$BE$243, MATCH('Cyclical_after overrides'!$A15, F_Inputs_cyclical!$A$1:$A$243, 0), MATCH('Cyclical_after overrides'!AH$1, F_Inputs_cyclical!$A$1:$BE$1, 0))="", "", INDEX(F_Inputs_cyclical!$A$1:$BE$243, MATCH('Cyclical_after overrides'!$A15, F_Inputs_cyclical!$A$1:$A$243, 0), MATCH('Cyclical_after overrides'!AH$1, F_Inputs_cyclical!$A$1:$BE$1, 0))),
Cyclical_overrides!AH15)</f>
        <v/>
      </c>
      <c r="AI15" s="72" t="str">
        <f>IF(Cyclical_overrides!AI15 = "",
IF(INDEX(F_Inputs_cyclical!$A$1:$BE$243, MATCH('Cyclical_after overrides'!$A15, F_Inputs_cyclical!$A$1:$A$243, 0), MATCH('Cyclical_after overrides'!AI$1, F_Inputs_cyclical!$A$1:$BE$1, 0))="", "", INDEX(F_Inputs_cyclical!$A$1:$BE$243, MATCH('Cyclical_after overrides'!$A15, F_Inputs_cyclical!$A$1:$A$243, 0), MATCH('Cyclical_after overrides'!AI$1, F_Inputs_cyclical!$A$1:$BE$1, 0))),
Cyclical_overrides!AI15)</f>
        <v/>
      </c>
      <c r="AJ15" s="72" t="str">
        <f>IF(Cyclical_overrides!AJ15 = "",
IF(INDEX(F_Inputs_cyclical!$A$1:$BE$243, MATCH('Cyclical_after overrides'!$A15, F_Inputs_cyclical!$A$1:$A$243, 0), MATCH('Cyclical_after overrides'!AJ$1, F_Inputs_cyclical!$A$1:$BE$1, 0))="", "", INDEX(F_Inputs_cyclical!$A$1:$BE$243, MATCH('Cyclical_after overrides'!$A15, F_Inputs_cyclical!$A$1:$A$243, 0), MATCH('Cyclical_after overrides'!AJ$1, F_Inputs_cyclical!$A$1:$BE$1, 0))),
Cyclical_overrides!AJ15)</f>
        <v/>
      </c>
      <c r="AK15" s="72" t="str">
        <f>IF(Cyclical_overrides!AK15 = "",
IF(INDEX(F_Inputs_cyclical!$A$1:$BE$243, MATCH('Cyclical_after overrides'!$A15, F_Inputs_cyclical!$A$1:$A$243, 0), MATCH('Cyclical_after overrides'!AK$1, F_Inputs_cyclical!$A$1:$BE$1, 0))="", "", INDEX(F_Inputs_cyclical!$A$1:$BE$243, MATCH('Cyclical_after overrides'!$A15, F_Inputs_cyclical!$A$1:$A$243, 0), MATCH('Cyclical_after overrides'!AK$1, F_Inputs_cyclical!$A$1:$BE$1, 0))),
Cyclical_overrides!AK15)</f>
        <v/>
      </c>
      <c r="AL15" s="72" t="str">
        <f>IF(Cyclical_overrides!AL15 = "",
IF(INDEX(F_Inputs_cyclical!$A$1:$BE$243, MATCH('Cyclical_after overrides'!$A15, F_Inputs_cyclical!$A$1:$A$243, 0), MATCH('Cyclical_after overrides'!AL$1, F_Inputs_cyclical!$A$1:$BE$1, 0))="", "", INDEX(F_Inputs_cyclical!$A$1:$BE$243, MATCH('Cyclical_after overrides'!$A15, F_Inputs_cyclical!$A$1:$A$243, 0), MATCH('Cyclical_after overrides'!AL$1, F_Inputs_cyclical!$A$1:$BE$1, 0))),
Cyclical_overrides!AL15)</f>
        <v/>
      </c>
      <c r="AM15" s="72">
        <f>IF(Cyclical_overrides!AM15 = "",
IF(INDEX(F_Inputs_cyclical!$A$1:$BE$243, MATCH('Cyclical_after overrides'!$A15, F_Inputs_cyclical!$A$1:$A$243, 0), MATCH('Cyclical_after overrides'!AM$1, F_Inputs_cyclical!$A$1:$BE$1, 0))="", "", INDEX(F_Inputs_cyclical!$A$1:$BE$243, MATCH('Cyclical_after overrides'!$A15, F_Inputs_cyclical!$A$1:$A$243, 0), MATCH('Cyclical_after overrides'!AM$1, F_Inputs_cyclical!$A$1:$BE$1, 0))),
Cyclical_overrides!AM15)</f>
        <v>10</v>
      </c>
      <c r="AN15" s="72">
        <f>IF(Cyclical_overrides!AN15 = "",
IF(INDEX(F_Inputs_cyclical!$A$1:$BE$243, MATCH('Cyclical_after overrides'!$A15, F_Inputs_cyclical!$A$1:$A$243, 0), MATCH('Cyclical_after overrides'!AN$1, F_Inputs_cyclical!$A$1:$BE$1, 0))="", "", INDEX(F_Inputs_cyclical!$A$1:$BE$243, MATCH('Cyclical_after overrides'!$A15, F_Inputs_cyclical!$A$1:$A$243, 0), MATCH('Cyclical_after overrides'!AN$1, F_Inputs_cyclical!$A$1:$BE$1, 0))),
Cyclical_overrides!AN15)</f>
        <v>46.8</v>
      </c>
      <c r="AO15" s="72" t="str">
        <f>IF(Cyclical_overrides!AO15 = "",
IF(INDEX(F_Inputs_cyclical!$A$1:$BE$243, MATCH('Cyclical_after overrides'!$A15, F_Inputs_cyclical!$A$1:$A$243, 0), MATCH('Cyclical_after overrides'!AO$1, F_Inputs_cyclical!$A$1:$BE$1, 0))="", "", INDEX(F_Inputs_cyclical!$A$1:$BE$243, MATCH('Cyclical_after overrides'!$A15, F_Inputs_cyclical!$A$1:$A$243, 0), MATCH('Cyclical_after overrides'!AO$1, F_Inputs_cyclical!$A$1:$BE$1, 0))),
Cyclical_overrides!AO15)</f>
        <v/>
      </c>
      <c r="AP15" s="72" t="str">
        <f>IF(Cyclical_overrides!AP15 = "",
IF(INDEX(F_Inputs_cyclical!$A$1:$BE$243, MATCH('Cyclical_after overrides'!$A15, F_Inputs_cyclical!$A$1:$A$243, 0), MATCH('Cyclical_after overrides'!AP$1, F_Inputs_cyclical!$A$1:$BE$1, 0))="", "", INDEX(F_Inputs_cyclical!$A$1:$BE$243, MATCH('Cyclical_after overrides'!$A15, F_Inputs_cyclical!$A$1:$A$243, 0), MATCH('Cyclical_after overrides'!AP$1, F_Inputs_cyclical!$A$1:$BE$1, 0))),
Cyclical_overrides!AP15)</f>
        <v/>
      </c>
      <c r="AQ15" s="72" t="str">
        <f>IF(Cyclical_overrides!AQ15 = "",
IF(INDEX(F_Inputs_cyclical!$A$1:$BE$243, MATCH('Cyclical_after overrides'!$A15, F_Inputs_cyclical!$A$1:$A$243, 0), MATCH('Cyclical_after overrides'!AQ$1, F_Inputs_cyclical!$A$1:$BE$1, 0))="", "", INDEX(F_Inputs_cyclical!$A$1:$BE$243, MATCH('Cyclical_after overrides'!$A15, F_Inputs_cyclical!$A$1:$A$243, 0), MATCH('Cyclical_after overrides'!AQ$1, F_Inputs_cyclical!$A$1:$BE$1, 0))),
Cyclical_overrides!AQ15)</f>
        <v/>
      </c>
      <c r="AR15" s="72">
        <f>IF(Cyclical_overrides!AR15 = "",
IF(INDEX(F_Inputs_cyclical!$A$1:$BE$243, MATCH('Cyclical_after overrides'!$A15, F_Inputs_cyclical!$A$1:$A$243, 0), MATCH('Cyclical_after overrides'!AR$1, F_Inputs_cyclical!$A$1:$BE$1, 0))="", "", INDEX(F_Inputs_cyclical!$A$1:$BE$243, MATCH('Cyclical_after overrides'!$A15, F_Inputs_cyclical!$A$1:$A$243, 0), MATCH('Cyclical_after overrides'!AR$1, F_Inputs_cyclical!$A$1:$BE$1, 0))),
Cyclical_overrides!AR15)</f>
        <v>0</v>
      </c>
      <c r="AS15" s="72">
        <f>IF(Cyclical_overrides!AS15 = "",
IF(INDEX(F_Inputs_cyclical!$A$1:$BE$243, MATCH('Cyclical_after overrides'!$A15, F_Inputs_cyclical!$A$1:$A$243, 0), MATCH('Cyclical_after overrides'!AS$1, F_Inputs_cyclical!$A$1:$BE$1, 0))="", "", INDEX(F_Inputs_cyclical!$A$1:$BE$243, MATCH('Cyclical_after overrides'!$A15, F_Inputs_cyclical!$A$1:$A$243, 0), MATCH('Cyclical_after overrides'!AS$1, F_Inputs_cyclical!$A$1:$BE$1, 0))),
Cyclical_overrides!AS15)</f>
        <v>2.7</v>
      </c>
      <c r="AT15" s="72">
        <f>IF(Cyclical_overrides!AT15 = "",
IF(INDEX(F_Inputs_cyclical!$A$1:$BE$243, MATCH('Cyclical_after overrides'!$A15, F_Inputs_cyclical!$A$1:$A$243, 0), MATCH('Cyclical_after overrides'!AT$1, F_Inputs_cyclical!$A$1:$BE$1, 0))="", "", INDEX(F_Inputs_cyclical!$A$1:$BE$243, MATCH('Cyclical_after overrides'!$A15, F_Inputs_cyclical!$A$1:$A$243, 0), MATCH('Cyclical_after overrides'!AT$1, F_Inputs_cyclical!$A$1:$BE$1, 0))),
Cyclical_overrides!AT15)</f>
        <v>-0.6</v>
      </c>
      <c r="AU15" s="72">
        <f>IF(Cyclical_overrides!AU15 = "",
IF(INDEX(F_Inputs_cyclical!$A$1:$BE$243, MATCH('Cyclical_after overrides'!$A15, F_Inputs_cyclical!$A$1:$A$243, 0), MATCH('Cyclical_after overrides'!AU$1, F_Inputs_cyclical!$A$1:$BE$1, 0))="", "", INDEX(F_Inputs_cyclical!$A$1:$BE$243, MATCH('Cyclical_after overrides'!$A15, F_Inputs_cyclical!$A$1:$A$243, 0), MATCH('Cyclical_after overrides'!AU$1, F_Inputs_cyclical!$A$1:$BE$1, 0))),
Cyclical_overrides!AU15)</f>
        <v>5.3819999999999997</v>
      </c>
      <c r="AV15" s="72" t="str">
        <f>IF(Cyclical_overrides!AV15 = "",
IF(INDEX(F_Inputs_cyclical!$A$1:$BE$243, MATCH('Cyclical_after overrides'!$A15, F_Inputs_cyclical!$A$1:$A$243, 0), MATCH('Cyclical_after overrides'!AV$1, F_Inputs_cyclical!$A$1:$BE$1, 0))="", "", INDEX(F_Inputs_cyclical!$A$1:$BE$243, MATCH('Cyclical_after overrides'!$A15, F_Inputs_cyclical!$A$1:$A$243, 0), MATCH('Cyclical_after overrides'!AV$1, F_Inputs_cyclical!$A$1:$BE$1, 0))),
Cyclical_overrides!AV15)</f>
        <v/>
      </c>
      <c r="AW15" s="72">
        <f>IF(Cyclical_overrides!AW15 = "",
IF(INDEX(F_Inputs_cyclical!$A$1:$BE$243, MATCH('Cyclical_after overrides'!$A15, F_Inputs_cyclical!$A$1:$A$243, 0), MATCH('Cyclical_after overrides'!AW$1, F_Inputs_cyclical!$A$1:$BE$1, 0))="", "", INDEX(F_Inputs_cyclical!$A$1:$BE$243, MATCH('Cyclical_after overrides'!$A15, F_Inputs_cyclical!$A$1:$A$243, 0), MATCH('Cyclical_after overrides'!AW$1, F_Inputs_cyclical!$A$1:$BE$1, 0))),
Cyclical_overrides!AW15)</f>
        <v>1.24788708586883</v>
      </c>
      <c r="AX15" s="72">
        <f>IF(Cyclical_overrides!AX15 = "",
IF(INDEX(F_Inputs_cyclical!$A$1:$BE$243, MATCH('Cyclical_after overrides'!$A15, F_Inputs_cyclical!$A$1:$A$243, 0), MATCH('Cyclical_after overrides'!AX$1, F_Inputs_cyclical!$A$1:$BE$1, 0))="", "", INDEX(F_Inputs_cyclical!$A$1:$BE$243, MATCH('Cyclical_after overrides'!$A15, F_Inputs_cyclical!$A$1:$A$243, 0), MATCH('Cyclical_after overrides'!AX$1, F_Inputs_cyclical!$A$1:$BE$1, 0))),
Cyclical_overrides!AX15)</f>
        <v>28.638311099828169</v>
      </c>
      <c r="AY15" s="72">
        <f>IF(Cyclical_overrides!AY15 = "",
IF(INDEX(F_Inputs_cyclical!$A$1:$BE$243, MATCH('Cyclical_after overrides'!$A15, F_Inputs_cyclical!$A$1:$A$243, 0), MATCH('Cyclical_after overrides'!AY$1, F_Inputs_cyclical!$A$1:$BE$1, 0))="", "", INDEX(F_Inputs_cyclical!$A$1:$BE$243, MATCH('Cyclical_after overrides'!$A15, F_Inputs_cyclical!$A$1:$A$243, 0), MATCH('Cyclical_after overrides'!AY$1, F_Inputs_cyclical!$A$1:$BE$1, 0))),
Cyclical_overrides!AY15)</f>
        <v>134.80066196250203</v>
      </c>
      <c r="AZ15" s="72">
        <f>IF(Cyclical_overrides!AZ15 = "",
IF(INDEX(F_Inputs_cyclical!$A$1:$BE$243, MATCH('Cyclical_after overrides'!$A15, F_Inputs_cyclical!$A$1:$A$243, 0), MATCH('Cyclical_after overrides'!AZ$1, F_Inputs_cyclical!$A$1:$BE$1, 0))="", "", INDEX(F_Inputs_cyclical!$A$1:$BE$243, MATCH('Cyclical_after overrides'!$A15, F_Inputs_cyclical!$A$1:$A$243, 0), MATCH('Cyclical_after overrides'!AZ$1, F_Inputs_cyclical!$A$1:$BE$1, 0))),
Cyclical_overrides!AZ15)</f>
        <v>2.6953781133334633</v>
      </c>
      <c r="BA15" s="72">
        <f>IF(Cyclical_overrides!BA15 = "",
IF(INDEX(F_Inputs_cyclical!$A$1:$BE$243, MATCH('Cyclical_after overrides'!$A15, F_Inputs_cyclical!$A$1:$A$243, 0), MATCH('Cyclical_after overrides'!BA$1, F_Inputs_cyclical!$A$1:$BE$1, 0))="", "", INDEX(F_Inputs_cyclical!$A$1:$BE$243, MATCH('Cyclical_after overrides'!$A15, F_Inputs_cyclical!$A$1:$A$243, 0), MATCH('Cyclical_after overrides'!BA$1, F_Inputs_cyclical!$A$1:$BE$1, 0))),
Cyclical_overrides!BA15)</f>
        <v>17.398328297211766</v>
      </c>
      <c r="BB15" s="72">
        <f>IF(Cyclical_overrides!BB15 = "",
IF(INDEX(F_Inputs_cyclical!$A$1:$BE$243, MATCH('Cyclical_after overrides'!$A15, F_Inputs_cyclical!$A$1:$A$243, 0), MATCH('Cyclical_after overrides'!BB$1, F_Inputs_cyclical!$A$1:$BE$1, 0))="", "", INDEX(F_Inputs_cyclical!$A$1:$BE$243, MATCH('Cyclical_after overrides'!$A15, F_Inputs_cyclical!$A$1:$A$243, 0), MATCH('Cyclical_after overrides'!BB$1, F_Inputs_cyclical!$A$1:$BE$1, 0))),
Cyclical_overrides!BB15)</f>
        <v>17.398328297211766</v>
      </c>
      <c r="BC15" s="72">
        <f>IF(Cyclical_overrides!BC15 = "",
IF(INDEX(F_Inputs_cyclical!$A$1:$BE$243, MATCH('Cyclical_after overrides'!$A15, F_Inputs_cyclical!$A$1:$A$243, 0), MATCH('Cyclical_after overrides'!BC$1, F_Inputs_cyclical!$A$1:$BE$1, 0))="", "", INDEX(F_Inputs_cyclical!$A$1:$BE$243, MATCH('Cyclical_after overrides'!$A15, F_Inputs_cyclical!$A$1:$A$243, 0), MATCH('Cyclical_after overrides'!BC$1, F_Inputs_cyclical!$A$1:$BE$1, 0))),
Cyclical_overrides!BC15)</f>
        <v>9.6672483697440263</v>
      </c>
      <c r="BD15" s="72">
        <f>IF(Cyclical_overrides!BD15 = "",
IF(INDEX(F_Inputs_cyclical!$A$1:$BE$243, MATCH('Cyclical_after overrides'!$A15, F_Inputs_cyclical!$A$1:$A$243, 0), MATCH('Cyclical_after overrides'!BD$1, F_Inputs_cyclical!$A$1:$BE$1, 0))="", "", INDEX(F_Inputs_cyclical!$A$1:$BE$243, MATCH('Cyclical_after overrides'!$A15, F_Inputs_cyclical!$A$1:$A$243, 0), MATCH('Cyclical_after overrides'!BD$1, F_Inputs_cyclical!$A$1:$BE$1, 0))),
Cyclical_overrides!BD15)</f>
        <v>562.87958101811932</v>
      </c>
      <c r="BE15" s="194"/>
    </row>
    <row r="16" spans="1:57" x14ac:dyDescent="0.4">
      <c r="A16" s="63" t="str">
        <f t="shared" si="0"/>
        <v>NES15</v>
      </c>
      <c r="B16" s="63" t="s">
        <v>265</v>
      </c>
      <c r="C16" s="63" t="s">
        <v>245</v>
      </c>
      <c r="D16" s="72">
        <f>IF(Cyclical_overrides!D16 = "",
IF(INDEX(F_Inputs_cyclical!$A$1:$BE$243, MATCH('Cyclical_after overrides'!$A16, F_Inputs_cyclical!$A$1:$A$243, 0), MATCH('Cyclical_after overrides'!D$1, F_Inputs_cyclical!$A$1:$BE$1, 0))="", "", INDEX(F_Inputs_cyclical!$A$1:$BE$243, MATCH('Cyclical_after overrides'!$A16, F_Inputs_cyclical!$A$1:$A$243, 0), MATCH('Cyclical_after overrides'!D$1, F_Inputs_cyclical!$A$1:$BE$1, 0))),
Cyclical_overrides!D16)</f>
        <v>12.2</v>
      </c>
      <c r="E16" s="72">
        <f>IF(Cyclical_overrides!E16 = "",
IF(INDEX(F_Inputs_cyclical!$A$1:$BE$243, MATCH('Cyclical_after overrides'!$A16, F_Inputs_cyclical!$A$1:$A$243, 0), MATCH('Cyclical_after overrides'!E$1, F_Inputs_cyclical!$A$1:$BE$1, 0))="", "", INDEX(F_Inputs_cyclical!$A$1:$BE$243, MATCH('Cyclical_after overrides'!$A16, F_Inputs_cyclical!$A$1:$A$243, 0), MATCH('Cyclical_after overrides'!E$1, F_Inputs_cyclical!$A$1:$BE$1, 0))),
Cyclical_overrides!E16)</f>
        <v>4.0999999999999996</v>
      </c>
      <c r="F16" s="72">
        <f>IF(Cyclical_overrides!F16 = "",
IF(INDEX(F_Inputs_cyclical!$A$1:$BE$243, MATCH('Cyclical_after overrides'!$A16, F_Inputs_cyclical!$A$1:$A$243, 0), MATCH('Cyclical_after overrides'!F$1, F_Inputs_cyclical!$A$1:$BE$1, 0))="", "", INDEX(F_Inputs_cyclical!$A$1:$BE$243, MATCH('Cyclical_after overrides'!$A16, F_Inputs_cyclical!$A$1:$A$243, 0), MATCH('Cyclical_after overrides'!F$1, F_Inputs_cyclical!$A$1:$BE$1, 0))),
Cyclical_overrides!F16)</f>
        <v>19.600000000000001</v>
      </c>
      <c r="G16" s="72">
        <f>IF(Cyclical_overrides!G16 = "",
IF(INDEX(F_Inputs_cyclical!$A$1:$BE$243, MATCH('Cyclical_after overrides'!$A16, F_Inputs_cyclical!$A$1:$A$243, 0), MATCH('Cyclical_after overrides'!G$1, F_Inputs_cyclical!$A$1:$BE$1, 0))="", "", INDEX(F_Inputs_cyclical!$A$1:$BE$243, MATCH('Cyclical_after overrides'!$A16, F_Inputs_cyclical!$A$1:$A$243, 0), MATCH('Cyclical_after overrides'!G$1, F_Inputs_cyclical!$A$1:$BE$1, 0))),
Cyclical_overrides!G16)</f>
        <v>2</v>
      </c>
      <c r="H16" s="72">
        <f>IF(Cyclical_overrides!H16 = "",
IF(INDEX(F_Inputs_cyclical!$A$1:$BE$243, MATCH('Cyclical_after overrides'!$A16, F_Inputs_cyclical!$A$1:$A$243, 0), MATCH('Cyclical_after overrides'!H$1, F_Inputs_cyclical!$A$1:$BE$1, 0))="", "", INDEX(F_Inputs_cyclical!$A$1:$BE$243, MATCH('Cyclical_after overrides'!$A16, F_Inputs_cyclical!$A$1:$A$243, 0), MATCH('Cyclical_after overrides'!H$1, F_Inputs_cyclical!$A$1:$BE$1, 0))),
Cyclical_overrides!H16)</f>
        <v>0.3</v>
      </c>
      <c r="I16" s="72">
        <f>IF(Cyclical_overrides!I16 = "",
IF(INDEX(F_Inputs_cyclical!$A$1:$BE$243, MATCH('Cyclical_after overrides'!$A16, F_Inputs_cyclical!$A$1:$A$243, 0), MATCH('Cyclical_after overrides'!I$1, F_Inputs_cyclical!$A$1:$BE$1, 0))="", "", INDEX(F_Inputs_cyclical!$A$1:$BE$243, MATCH('Cyclical_after overrides'!$A16, F_Inputs_cyclical!$A$1:$A$243, 0), MATCH('Cyclical_after overrides'!I$1, F_Inputs_cyclical!$A$1:$BE$1, 0))),
Cyclical_overrides!I16)</f>
        <v>0.7</v>
      </c>
      <c r="J16" s="72">
        <f>IF(Cyclical_overrides!J16 = "",
IF(INDEX(F_Inputs_cyclical!$A$1:$BE$243, MATCH('Cyclical_after overrides'!$A16, F_Inputs_cyclical!$A$1:$A$243, 0), MATCH('Cyclical_after overrides'!J$1, F_Inputs_cyclical!$A$1:$BE$1, 0))="", "", INDEX(F_Inputs_cyclical!$A$1:$BE$243, MATCH('Cyclical_after overrides'!$A16, F_Inputs_cyclical!$A$1:$A$243, 0), MATCH('Cyclical_after overrides'!J$1, F_Inputs_cyclical!$A$1:$BE$1, 0))),
Cyclical_overrides!J16)</f>
        <v>53.7</v>
      </c>
      <c r="K16" s="72">
        <f>IF(Cyclical_overrides!K16 = "",
IF(INDEX(F_Inputs_cyclical!$A$1:$BE$243, MATCH('Cyclical_after overrides'!$A16, F_Inputs_cyclical!$A$1:$A$243, 0), MATCH('Cyclical_after overrides'!K$1, F_Inputs_cyclical!$A$1:$BE$1, 0))="", "", INDEX(F_Inputs_cyclical!$A$1:$BE$243, MATCH('Cyclical_after overrides'!$A16, F_Inputs_cyclical!$A$1:$A$243, 0), MATCH('Cyclical_after overrides'!K$1, F_Inputs_cyclical!$A$1:$BE$1, 0))),
Cyclical_overrides!K16)</f>
        <v>4.3</v>
      </c>
      <c r="L16" s="72">
        <f>IF(Cyclical_overrides!L16 = "",
IF(INDEX(F_Inputs_cyclical!$A$1:$BE$243, MATCH('Cyclical_after overrides'!$A16, F_Inputs_cyclical!$A$1:$A$243, 0), MATCH('Cyclical_after overrides'!L$1, F_Inputs_cyclical!$A$1:$BE$1, 0))="", "", INDEX(F_Inputs_cyclical!$A$1:$BE$243, MATCH('Cyclical_after overrides'!$A16, F_Inputs_cyclical!$A$1:$A$243, 0), MATCH('Cyclical_after overrides'!L$1, F_Inputs_cyclical!$A$1:$BE$1, 0))),
Cyclical_overrides!L16)</f>
        <v>3.2</v>
      </c>
      <c r="M16" s="72">
        <f>IF(Cyclical_overrides!M16 = "",
IF(INDEX(F_Inputs_cyclical!$A$1:$BE$243, MATCH('Cyclical_after overrides'!$A16, F_Inputs_cyclical!$A$1:$A$243, 0), MATCH('Cyclical_after overrides'!M$1, F_Inputs_cyclical!$A$1:$BE$1, 0))="", "", INDEX(F_Inputs_cyclical!$A$1:$BE$243, MATCH('Cyclical_after overrides'!$A16, F_Inputs_cyclical!$A$1:$A$243, 0), MATCH('Cyclical_after overrides'!M$1, F_Inputs_cyclical!$A$1:$BE$1, 0))),
Cyclical_overrides!M16)</f>
        <v>0</v>
      </c>
      <c r="N16" s="72">
        <f>IF(Cyclical_overrides!N16 = "",
IF(INDEX(F_Inputs_cyclical!$A$1:$BE$243, MATCH('Cyclical_after overrides'!$A16, F_Inputs_cyclical!$A$1:$A$243, 0), MATCH('Cyclical_after overrides'!N$1, F_Inputs_cyclical!$A$1:$BE$1, 0))="", "", INDEX(F_Inputs_cyclical!$A$1:$BE$243, MATCH('Cyclical_after overrides'!$A16, F_Inputs_cyclical!$A$1:$A$243, 0), MATCH('Cyclical_after overrides'!N$1, F_Inputs_cyclical!$A$1:$BE$1, 0))),
Cyclical_overrides!N16)</f>
        <v>4.5</v>
      </c>
      <c r="O16" s="72" t="str">
        <f>IF(Cyclical_overrides!O16 = "",
IF(INDEX(F_Inputs_cyclical!$A$1:$BE$243, MATCH('Cyclical_after overrides'!$A16, F_Inputs_cyclical!$A$1:$A$243, 0), MATCH('Cyclical_after overrides'!O$1, F_Inputs_cyclical!$A$1:$BE$1, 0))="", "", INDEX(F_Inputs_cyclical!$A$1:$BE$243, MATCH('Cyclical_after overrides'!$A16, F_Inputs_cyclical!$A$1:$A$243, 0), MATCH('Cyclical_after overrides'!O$1, F_Inputs_cyclical!$A$1:$BE$1, 0))),
Cyclical_overrides!O16)</f>
        <v/>
      </c>
      <c r="P16" s="72" t="str">
        <f>IF(Cyclical_overrides!P16 = "",
IF(INDEX(F_Inputs_cyclical!$A$1:$BE$243, MATCH('Cyclical_after overrides'!$A16, F_Inputs_cyclical!$A$1:$A$243, 0), MATCH('Cyclical_after overrides'!P$1, F_Inputs_cyclical!$A$1:$BE$1, 0))="", "", INDEX(F_Inputs_cyclical!$A$1:$BE$243, MATCH('Cyclical_after overrides'!$A16, F_Inputs_cyclical!$A$1:$A$243, 0), MATCH('Cyclical_after overrides'!P$1, F_Inputs_cyclical!$A$1:$BE$1, 0))),
Cyclical_overrides!P16)</f>
        <v/>
      </c>
      <c r="Q16" s="72" t="str">
        <f>IF(Cyclical_overrides!Q16 = "",
IF(INDEX(F_Inputs_cyclical!$A$1:$BE$243, MATCH('Cyclical_after overrides'!$A16, F_Inputs_cyclical!$A$1:$A$243, 0), MATCH('Cyclical_after overrides'!Q$1, F_Inputs_cyclical!$A$1:$BE$1, 0))="", "", INDEX(F_Inputs_cyclical!$A$1:$BE$243, MATCH('Cyclical_after overrides'!$A16, F_Inputs_cyclical!$A$1:$A$243, 0), MATCH('Cyclical_after overrides'!Q$1, F_Inputs_cyclical!$A$1:$BE$1, 0))),
Cyclical_overrides!Q16)</f>
        <v/>
      </c>
      <c r="R16" s="72" t="str">
        <f>IF(Cyclical_overrides!R16 = "",
IF(INDEX(F_Inputs_cyclical!$A$1:$BE$243, MATCH('Cyclical_after overrides'!$A16, F_Inputs_cyclical!$A$1:$A$243, 0), MATCH('Cyclical_after overrides'!R$1, F_Inputs_cyclical!$A$1:$BE$1, 0))="", "", INDEX(F_Inputs_cyclical!$A$1:$BE$243, MATCH('Cyclical_after overrides'!$A16, F_Inputs_cyclical!$A$1:$A$243, 0), MATCH('Cyclical_after overrides'!R$1, F_Inputs_cyclical!$A$1:$BE$1, 0))),
Cyclical_overrides!R16)</f>
        <v/>
      </c>
      <c r="S16" s="72" t="str">
        <f>IF(Cyclical_overrides!S16 = "",
IF(INDEX(F_Inputs_cyclical!$A$1:$BE$243, MATCH('Cyclical_after overrides'!$A16, F_Inputs_cyclical!$A$1:$A$243, 0), MATCH('Cyclical_after overrides'!S$1, F_Inputs_cyclical!$A$1:$BE$1, 0))="", "", INDEX(F_Inputs_cyclical!$A$1:$BE$243, MATCH('Cyclical_after overrides'!$A16, F_Inputs_cyclical!$A$1:$A$243, 0), MATCH('Cyclical_after overrides'!S$1, F_Inputs_cyclical!$A$1:$BE$1, 0))),
Cyclical_overrides!S16)</f>
        <v/>
      </c>
      <c r="T16" s="72" t="str">
        <f>IF(Cyclical_overrides!T16 = "",
IF(INDEX(F_Inputs_cyclical!$A$1:$BE$243, MATCH('Cyclical_after overrides'!$A16, F_Inputs_cyclical!$A$1:$A$243, 0), MATCH('Cyclical_after overrides'!T$1, F_Inputs_cyclical!$A$1:$BE$1, 0))="", "", INDEX(F_Inputs_cyclical!$A$1:$BE$243, MATCH('Cyclical_after overrides'!$A16, F_Inputs_cyclical!$A$1:$A$243, 0), MATCH('Cyclical_after overrides'!T$1, F_Inputs_cyclical!$A$1:$BE$1, 0))),
Cyclical_overrides!T16)</f>
        <v/>
      </c>
      <c r="U16" s="72">
        <f>IF(Cyclical_overrides!U16 = "",
IF(INDEX(F_Inputs_cyclical!$A$1:$BE$243, MATCH('Cyclical_after overrides'!$A16, F_Inputs_cyclical!$A$1:$A$243, 0), MATCH('Cyclical_after overrides'!U$1, F_Inputs_cyclical!$A$1:$BE$1, 0))="", "", INDEX(F_Inputs_cyclical!$A$1:$BE$243, MATCH('Cyclical_after overrides'!$A16, F_Inputs_cyclical!$A$1:$A$243, 0), MATCH('Cyclical_after overrides'!U$1, F_Inputs_cyclical!$A$1:$BE$1, 0))),
Cyclical_overrides!U16)</f>
        <v>49.2</v>
      </c>
      <c r="V16" s="72">
        <f>IF(Cyclical_overrides!V16 = "",
IF(INDEX(F_Inputs_cyclical!$A$1:$BE$243, MATCH('Cyclical_after overrides'!$A16, F_Inputs_cyclical!$A$1:$A$243, 0), MATCH('Cyclical_after overrides'!V$1, F_Inputs_cyclical!$A$1:$BE$1, 0))="", "", INDEX(F_Inputs_cyclical!$A$1:$BE$243, MATCH('Cyclical_after overrides'!$A16, F_Inputs_cyclical!$A$1:$A$243, 0), MATCH('Cyclical_after overrides'!V$1, F_Inputs_cyclical!$A$1:$BE$1, 0))),
Cyclical_overrides!V16)</f>
        <v>318.88900000000001</v>
      </c>
      <c r="W16" s="72">
        <f>IF(Cyclical_overrides!W16 = "",
IF(INDEX(F_Inputs_cyclical!$A$1:$BE$243, MATCH('Cyclical_after overrides'!$A16, F_Inputs_cyclical!$A$1:$A$243, 0), MATCH('Cyclical_after overrides'!W$1, F_Inputs_cyclical!$A$1:$BE$1, 0))="", "", INDEX(F_Inputs_cyclical!$A$1:$BE$243, MATCH('Cyclical_after overrides'!$A16, F_Inputs_cyclical!$A$1:$A$243, 0), MATCH('Cyclical_after overrides'!W$1, F_Inputs_cyclical!$A$1:$BE$1, 0))),
Cyclical_overrides!W16)</f>
        <v>410.839</v>
      </c>
      <c r="X16" s="72">
        <f>IF(Cyclical_overrides!X16 = "",
IF(INDEX(F_Inputs_cyclical!$A$1:$BE$243, MATCH('Cyclical_after overrides'!$A16, F_Inputs_cyclical!$A$1:$A$243, 0), MATCH('Cyclical_after overrides'!X$1, F_Inputs_cyclical!$A$1:$BE$1, 0))="", "", INDEX(F_Inputs_cyclical!$A$1:$BE$243, MATCH('Cyclical_after overrides'!$A16, F_Inputs_cyclical!$A$1:$A$243, 0), MATCH('Cyclical_after overrides'!X$1, F_Inputs_cyclical!$A$1:$BE$1, 0))),
Cyclical_overrides!X16)</f>
        <v>34.356999999999999</v>
      </c>
      <c r="Y16" s="72">
        <f>IF(Cyclical_overrides!Y16 = "",
IF(INDEX(F_Inputs_cyclical!$A$1:$BE$243, MATCH('Cyclical_after overrides'!$A16, F_Inputs_cyclical!$A$1:$A$243, 0), MATCH('Cyclical_after overrides'!Y$1, F_Inputs_cyclical!$A$1:$BE$1, 0))="", "", INDEX(F_Inputs_cyclical!$A$1:$BE$243, MATCH('Cyclical_after overrides'!$A16, F_Inputs_cyclical!$A$1:$A$243, 0), MATCH('Cyclical_after overrides'!Y$1, F_Inputs_cyclical!$A$1:$BE$1, 0))),
Cyclical_overrides!Y16)</f>
        <v>30.635999999999999</v>
      </c>
      <c r="Z16" s="72">
        <f>IF(Cyclical_overrides!Z16 = "",
IF(INDEX(F_Inputs_cyclical!$A$1:$BE$243, MATCH('Cyclical_after overrides'!$A16, F_Inputs_cyclical!$A$1:$A$243, 0), MATCH('Cyclical_after overrides'!Z$1, F_Inputs_cyclical!$A$1:$BE$1, 0))="", "", INDEX(F_Inputs_cyclical!$A$1:$BE$243, MATCH('Cyclical_after overrides'!$A16, F_Inputs_cyclical!$A$1:$A$243, 0), MATCH('Cyclical_after overrides'!Z$1, F_Inputs_cyclical!$A$1:$BE$1, 0))),
Cyclical_overrides!Z16)</f>
        <v>735.64800000000002</v>
      </c>
      <c r="AA16" s="72">
        <f>IF(Cyclical_overrides!AA16 = "",
IF(INDEX(F_Inputs_cyclical!$A$1:$BE$243, MATCH('Cyclical_after overrides'!$A16, F_Inputs_cyclical!$A$1:$A$243, 0), MATCH('Cyclical_after overrides'!AA$1, F_Inputs_cyclical!$A$1:$BE$1, 0))="", "", INDEX(F_Inputs_cyclical!$A$1:$BE$243, MATCH('Cyclical_after overrides'!$A16, F_Inputs_cyclical!$A$1:$A$243, 0), MATCH('Cyclical_after overrides'!AA$1, F_Inputs_cyclical!$A$1:$BE$1, 0))),
Cyclical_overrides!AA16)</f>
        <v>322.18099999999998</v>
      </c>
      <c r="AB16" s="72">
        <f>IF(Cyclical_overrides!AB16 = "",
IF(INDEX(F_Inputs_cyclical!$A$1:$BE$243, MATCH('Cyclical_after overrides'!$A16, F_Inputs_cyclical!$A$1:$A$243, 0), MATCH('Cyclical_after overrides'!AB$1, F_Inputs_cyclical!$A$1:$BE$1, 0))="", "", INDEX(F_Inputs_cyclical!$A$1:$BE$243, MATCH('Cyclical_after overrides'!$A16, F_Inputs_cyclical!$A$1:$A$243, 0), MATCH('Cyclical_after overrides'!AB$1, F_Inputs_cyclical!$A$1:$BE$1, 0))),
Cyclical_overrides!AB16)</f>
        <v>0</v>
      </c>
      <c r="AC16" s="72" t="str">
        <f>IF(Cyclical_overrides!AC16 = "",
IF(INDEX(F_Inputs_cyclical!$A$1:$BE$243, MATCH('Cyclical_after overrides'!$A16, F_Inputs_cyclical!$A$1:$A$243, 0), MATCH('Cyclical_after overrides'!AC$1, F_Inputs_cyclical!$A$1:$BE$1, 0))="", "", INDEX(F_Inputs_cyclical!$A$1:$BE$243, MATCH('Cyclical_after overrides'!$A16, F_Inputs_cyclical!$A$1:$A$243, 0), MATCH('Cyclical_after overrides'!AC$1, F_Inputs_cyclical!$A$1:$BE$1, 0))),
Cyclical_overrides!AC16)</f>
        <v/>
      </c>
      <c r="AD16" s="72" t="str">
        <f>IF(Cyclical_overrides!AD16 = "",
IF(INDEX(F_Inputs_cyclical!$A$1:$BE$243, MATCH('Cyclical_after overrides'!$A16, F_Inputs_cyclical!$A$1:$A$243, 0), MATCH('Cyclical_after overrides'!AD$1, F_Inputs_cyclical!$A$1:$BE$1, 0))="", "", INDEX(F_Inputs_cyclical!$A$1:$BE$243, MATCH('Cyclical_after overrides'!$A16, F_Inputs_cyclical!$A$1:$A$243, 0), MATCH('Cyclical_after overrides'!AD$1, F_Inputs_cyclical!$A$1:$BE$1, 0))),
Cyclical_overrides!AD16)</f>
        <v/>
      </c>
      <c r="AE16" s="72" t="str">
        <f>IF(Cyclical_overrides!AE16 = "",
IF(INDEX(F_Inputs_cyclical!$A$1:$BE$243, MATCH('Cyclical_after overrides'!$A16, F_Inputs_cyclical!$A$1:$A$243, 0), MATCH('Cyclical_after overrides'!AE$1, F_Inputs_cyclical!$A$1:$BE$1, 0))="", "", INDEX(F_Inputs_cyclical!$A$1:$BE$243, MATCH('Cyclical_after overrides'!$A16, F_Inputs_cyclical!$A$1:$A$243, 0), MATCH('Cyclical_after overrides'!AE$1, F_Inputs_cyclical!$A$1:$BE$1, 0))),
Cyclical_overrides!AE16)</f>
        <v/>
      </c>
      <c r="AF16" s="72" t="str">
        <f>IF(Cyclical_overrides!AF16 = "",
IF(INDEX(F_Inputs_cyclical!$A$1:$BE$243, MATCH('Cyclical_after overrides'!$A16, F_Inputs_cyclical!$A$1:$A$243, 0), MATCH('Cyclical_after overrides'!AF$1, F_Inputs_cyclical!$A$1:$BE$1, 0))="", "", INDEX(F_Inputs_cyclical!$A$1:$BE$243, MATCH('Cyclical_after overrides'!$A16, F_Inputs_cyclical!$A$1:$A$243, 0), MATCH('Cyclical_after overrides'!AF$1, F_Inputs_cyclical!$A$1:$BE$1, 0))),
Cyclical_overrides!AF16)</f>
        <v/>
      </c>
      <c r="AG16" s="72" t="str">
        <f>IF(Cyclical_overrides!AG16 = "",
IF(INDEX(F_Inputs_cyclical!$A$1:$BE$243, MATCH('Cyclical_after overrides'!$A16, F_Inputs_cyclical!$A$1:$A$243, 0), MATCH('Cyclical_after overrides'!AG$1, F_Inputs_cyclical!$A$1:$BE$1, 0))="", "", INDEX(F_Inputs_cyclical!$A$1:$BE$243, MATCH('Cyclical_after overrides'!$A16, F_Inputs_cyclical!$A$1:$A$243, 0), MATCH('Cyclical_after overrides'!AG$1, F_Inputs_cyclical!$A$1:$BE$1, 0))),
Cyclical_overrides!AG16)</f>
        <v/>
      </c>
      <c r="AH16" s="72" t="str">
        <f>IF(Cyclical_overrides!AH16 = "",
IF(INDEX(F_Inputs_cyclical!$A$1:$BE$243, MATCH('Cyclical_after overrides'!$A16, F_Inputs_cyclical!$A$1:$A$243, 0), MATCH('Cyclical_after overrides'!AH$1, F_Inputs_cyclical!$A$1:$BE$1, 0))="", "", INDEX(F_Inputs_cyclical!$A$1:$BE$243, MATCH('Cyclical_after overrides'!$A16, F_Inputs_cyclical!$A$1:$A$243, 0), MATCH('Cyclical_after overrides'!AH$1, F_Inputs_cyclical!$A$1:$BE$1, 0))),
Cyclical_overrides!AH16)</f>
        <v/>
      </c>
      <c r="AI16" s="72" t="str">
        <f>IF(Cyclical_overrides!AI16 = "",
IF(INDEX(F_Inputs_cyclical!$A$1:$BE$243, MATCH('Cyclical_after overrides'!$A16, F_Inputs_cyclical!$A$1:$A$243, 0), MATCH('Cyclical_after overrides'!AI$1, F_Inputs_cyclical!$A$1:$BE$1, 0))="", "", INDEX(F_Inputs_cyclical!$A$1:$BE$243, MATCH('Cyclical_after overrides'!$A16, F_Inputs_cyclical!$A$1:$A$243, 0), MATCH('Cyclical_after overrides'!AI$1, F_Inputs_cyclical!$A$1:$BE$1, 0))),
Cyclical_overrides!AI16)</f>
        <v/>
      </c>
      <c r="AJ16" s="72" t="str">
        <f>IF(Cyclical_overrides!AJ16 = "",
IF(INDEX(F_Inputs_cyclical!$A$1:$BE$243, MATCH('Cyclical_after overrides'!$A16, F_Inputs_cyclical!$A$1:$A$243, 0), MATCH('Cyclical_after overrides'!AJ$1, F_Inputs_cyclical!$A$1:$BE$1, 0))="", "", INDEX(F_Inputs_cyclical!$A$1:$BE$243, MATCH('Cyclical_after overrides'!$A16, F_Inputs_cyclical!$A$1:$A$243, 0), MATCH('Cyclical_after overrides'!AJ$1, F_Inputs_cyclical!$A$1:$BE$1, 0))),
Cyclical_overrides!AJ16)</f>
        <v/>
      </c>
      <c r="AK16" s="72" t="str">
        <f>IF(Cyclical_overrides!AK16 = "",
IF(INDEX(F_Inputs_cyclical!$A$1:$BE$243, MATCH('Cyclical_after overrides'!$A16, F_Inputs_cyclical!$A$1:$A$243, 0), MATCH('Cyclical_after overrides'!AK$1, F_Inputs_cyclical!$A$1:$BE$1, 0))="", "", INDEX(F_Inputs_cyclical!$A$1:$BE$243, MATCH('Cyclical_after overrides'!$A16, F_Inputs_cyclical!$A$1:$A$243, 0), MATCH('Cyclical_after overrides'!AK$1, F_Inputs_cyclical!$A$1:$BE$1, 0))),
Cyclical_overrides!AK16)</f>
        <v/>
      </c>
      <c r="AL16" s="72" t="str">
        <f>IF(Cyclical_overrides!AL16 = "",
IF(INDEX(F_Inputs_cyclical!$A$1:$BE$243, MATCH('Cyclical_after overrides'!$A16, F_Inputs_cyclical!$A$1:$A$243, 0), MATCH('Cyclical_after overrides'!AL$1, F_Inputs_cyclical!$A$1:$BE$1, 0))="", "", INDEX(F_Inputs_cyclical!$A$1:$BE$243, MATCH('Cyclical_after overrides'!$A16, F_Inputs_cyclical!$A$1:$A$243, 0), MATCH('Cyclical_after overrides'!AL$1, F_Inputs_cyclical!$A$1:$BE$1, 0))),
Cyclical_overrides!AL16)</f>
        <v/>
      </c>
      <c r="AM16" s="72">
        <f>IF(Cyclical_overrides!AM16 = "",
IF(INDEX(F_Inputs_cyclical!$A$1:$BE$243, MATCH('Cyclical_after overrides'!$A16, F_Inputs_cyclical!$A$1:$A$243, 0), MATCH('Cyclical_after overrides'!AM$1, F_Inputs_cyclical!$A$1:$BE$1, 0))="", "", INDEX(F_Inputs_cyclical!$A$1:$BE$243, MATCH('Cyclical_after overrides'!$A16, F_Inputs_cyclical!$A$1:$A$243, 0), MATCH('Cyclical_after overrides'!AM$1, F_Inputs_cyclical!$A$1:$BE$1, 0))),
Cyclical_overrides!AM16)</f>
        <v>10.3</v>
      </c>
      <c r="AN16" s="72">
        <f>IF(Cyclical_overrides!AN16 = "",
IF(INDEX(F_Inputs_cyclical!$A$1:$BE$243, MATCH('Cyclical_after overrides'!$A16, F_Inputs_cyclical!$A$1:$A$243, 0), MATCH('Cyclical_after overrides'!AN$1, F_Inputs_cyclical!$A$1:$BE$1, 0))="", "", INDEX(F_Inputs_cyclical!$A$1:$BE$243, MATCH('Cyclical_after overrides'!$A16, F_Inputs_cyclical!$A$1:$A$243, 0), MATCH('Cyclical_after overrides'!AN$1, F_Inputs_cyclical!$A$1:$BE$1, 0))),
Cyclical_overrides!AN16)</f>
        <v>48.5</v>
      </c>
      <c r="AO16" s="72" t="str">
        <f>IF(Cyclical_overrides!AO16 = "",
IF(INDEX(F_Inputs_cyclical!$A$1:$BE$243, MATCH('Cyclical_after overrides'!$A16, F_Inputs_cyclical!$A$1:$A$243, 0), MATCH('Cyclical_after overrides'!AO$1, F_Inputs_cyclical!$A$1:$BE$1, 0))="", "", INDEX(F_Inputs_cyclical!$A$1:$BE$243, MATCH('Cyclical_after overrides'!$A16, F_Inputs_cyclical!$A$1:$A$243, 0), MATCH('Cyclical_after overrides'!AO$1, F_Inputs_cyclical!$A$1:$BE$1, 0))),
Cyclical_overrides!AO16)</f>
        <v/>
      </c>
      <c r="AP16" s="72" t="str">
        <f>IF(Cyclical_overrides!AP16 = "",
IF(INDEX(F_Inputs_cyclical!$A$1:$BE$243, MATCH('Cyclical_after overrides'!$A16, F_Inputs_cyclical!$A$1:$A$243, 0), MATCH('Cyclical_after overrides'!AP$1, F_Inputs_cyclical!$A$1:$BE$1, 0))="", "", INDEX(F_Inputs_cyclical!$A$1:$BE$243, MATCH('Cyclical_after overrides'!$A16, F_Inputs_cyclical!$A$1:$A$243, 0), MATCH('Cyclical_after overrides'!AP$1, F_Inputs_cyclical!$A$1:$BE$1, 0))),
Cyclical_overrides!AP16)</f>
        <v/>
      </c>
      <c r="AQ16" s="72" t="str">
        <f>IF(Cyclical_overrides!AQ16 = "",
IF(INDEX(F_Inputs_cyclical!$A$1:$BE$243, MATCH('Cyclical_after overrides'!$A16, F_Inputs_cyclical!$A$1:$A$243, 0), MATCH('Cyclical_after overrides'!AQ$1, F_Inputs_cyclical!$A$1:$BE$1, 0))="", "", INDEX(F_Inputs_cyclical!$A$1:$BE$243, MATCH('Cyclical_after overrides'!$A16, F_Inputs_cyclical!$A$1:$A$243, 0), MATCH('Cyclical_after overrides'!AQ$1, F_Inputs_cyclical!$A$1:$BE$1, 0))),
Cyclical_overrides!AQ16)</f>
        <v/>
      </c>
      <c r="AR16" s="72">
        <f>IF(Cyclical_overrides!AR16 = "",
IF(INDEX(F_Inputs_cyclical!$A$1:$BE$243, MATCH('Cyclical_after overrides'!$A16, F_Inputs_cyclical!$A$1:$A$243, 0), MATCH('Cyclical_after overrides'!AR$1, F_Inputs_cyclical!$A$1:$BE$1, 0))="", "", INDEX(F_Inputs_cyclical!$A$1:$BE$243, MATCH('Cyclical_after overrides'!$A16, F_Inputs_cyclical!$A$1:$A$243, 0), MATCH('Cyclical_after overrides'!AR$1, F_Inputs_cyclical!$A$1:$BE$1, 0))),
Cyclical_overrides!AR16)</f>
        <v>0</v>
      </c>
      <c r="AS16" s="72">
        <f>IF(Cyclical_overrides!AS16 = "",
IF(INDEX(F_Inputs_cyclical!$A$1:$BE$243, MATCH('Cyclical_after overrides'!$A16, F_Inputs_cyclical!$A$1:$A$243, 0), MATCH('Cyclical_after overrides'!AS$1, F_Inputs_cyclical!$A$1:$BE$1, 0))="", "", INDEX(F_Inputs_cyclical!$A$1:$BE$243, MATCH('Cyclical_after overrides'!$A16, F_Inputs_cyclical!$A$1:$A$243, 0), MATCH('Cyclical_after overrides'!AS$1, F_Inputs_cyclical!$A$1:$BE$1, 0))),
Cyclical_overrides!AS16)</f>
        <v>2</v>
      </c>
      <c r="AT16" s="72">
        <f>IF(Cyclical_overrides!AT16 = "",
IF(INDEX(F_Inputs_cyclical!$A$1:$BE$243, MATCH('Cyclical_after overrides'!$A16, F_Inputs_cyclical!$A$1:$A$243, 0), MATCH('Cyclical_after overrides'!AT$1, F_Inputs_cyclical!$A$1:$BE$1, 0))="", "", INDEX(F_Inputs_cyclical!$A$1:$BE$243, MATCH('Cyclical_after overrides'!$A16, F_Inputs_cyclical!$A$1:$A$243, 0), MATCH('Cyclical_after overrides'!AT$1, F_Inputs_cyclical!$A$1:$BE$1, 0))),
Cyclical_overrides!AT16)</f>
        <v>-0.7</v>
      </c>
      <c r="AU16" s="72">
        <f>IF(Cyclical_overrides!AU16 = "",
IF(INDEX(F_Inputs_cyclical!$A$1:$BE$243, MATCH('Cyclical_after overrides'!$A16, F_Inputs_cyclical!$A$1:$A$243, 0), MATCH('Cyclical_after overrides'!AU$1, F_Inputs_cyclical!$A$1:$BE$1, 0))="", "", INDEX(F_Inputs_cyclical!$A$1:$BE$243, MATCH('Cyclical_after overrides'!$A16, F_Inputs_cyclical!$A$1:$A$243, 0), MATCH('Cyclical_after overrides'!AU$1, F_Inputs_cyclical!$A$1:$BE$1, 0))),
Cyclical_overrides!AU16)</f>
        <v>3.9670000000000001</v>
      </c>
      <c r="AV16" s="72" t="str">
        <f>IF(Cyclical_overrides!AV16 = "",
IF(INDEX(F_Inputs_cyclical!$A$1:$BE$243, MATCH('Cyclical_after overrides'!$A16, F_Inputs_cyclical!$A$1:$A$243, 0), MATCH('Cyclical_after overrides'!AV$1, F_Inputs_cyclical!$A$1:$BE$1, 0))="", "", INDEX(F_Inputs_cyclical!$A$1:$BE$243, MATCH('Cyclical_after overrides'!$A16, F_Inputs_cyclical!$A$1:$A$243, 0), MATCH('Cyclical_after overrides'!AV$1, F_Inputs_cyclical!$A$1:$BE$1, 0))),
Cyclical_overrides!AV16)</f>
        <v/>
      </c>
      <c r="AW16" s="72">
        <f>IF(Cyclical_overrides!AW16 = "",
IF(INDEX(F_Inputs_cyclical!$A$1:$BE$243, MATCH('Cyclical_after overrides'!$A16, F_Inputs_cyclical!$A$1:$A$243, 0), MATCH('Cyclical_after overrides'!AW$1, F_Inputs_cyclical!$A$1:$BE$1, 0))="", "", INDEX(F_Inputs_cyclical!$A$1:$BE$243, MATCH('Cyclical_after overrides'!$A16, F_Inputs_cyclical!$A$1:$A$243, 0), MATCH('Cyclical_after overrides'!AW$1, F_Inputs_cyclical!$A$1:$BE$1, 0))),
Cyclical_overrides!AW16)</f>
        <v>1.2338096431854266</v>
      </c>
      <c r="AX16" s="72">
        <f>IF(Cyclical_overrides!AX16 = "",
IF(INDEX(F_Inputs_cyclical!$A$1:$BE$243, MATCH('Cyclical_after overrides'!$A16, F_Inputs_cyclical!$A$1:$A$243, 0), MATCH('Cyclical_after overrides'!AX$1, F_Inputs_cyclical!$A$1:$BE$1, 0))="", "", INDEX(F_Inputs_cyclical!$A$1:$BE$243, MATCH('Cyclical_after overrides'!$A16, F_Inputs_cyclical!$A$1:$A$243, 0), MATCH('Cyclical_after overrides'!AX$1, F_Inputs_cyclical!$A$1:$BE$1, 0))),
Cyclical_overrides!AX16)</f>
        <v>28.873627330658156</v>
      </c>
      <c r="AY16" s="72">
        <f>IF(Cyclical_overrides!AY16 = "",
IF(INDEX(F_Inputs_cyclical!$A$1:$BE$243, MATCH('Cyclical_after overrides'!$A16, F_Inputs_cyclical!$A$1:$A$243, 0), MATCH('Cyclical_after overrides'!AY$1, F_Inputs_cyclical!$A$1:$BE$1, 0))="", "", INDEX(F_Inputs_cyclical!$A$1:$BE$243, MATCH('Cyclical_after overrides'!$A16, F_Inputs_cyclical!$A$1:$A$243, 0), MATCH('Cyclical_after overrides'!AY$1, F_Inputs_cyclical!$A$1:$BE$1, 0))),
Cyclical_overrides!AY16)</f>
        <v>131.86368812165941</v>
      </c>
      <c r="AZ16" s="72">
        <f>IF(Cyclical_overrides!AZ16 = "",
IF(INDEX(F_Inputs_cyclical!$A$1:$BE$243, MATCH('Cyclical_after overrides'!$A16, F_Inputs_cyclical!$A$1:$A$243, 0), MATCH('Cyclical_after overrides'!AZ$1, F_Inputs_cyclical!$A$1:$BE$1, 0))="", "", INDEX(F_Inputs_cyclical!$A$1:$BE$243, MATCH('Cyclical_after overrides'!$A16, F_Inputs_cyclical!$A$1:$A$243, 0), MATCH('Cyclical_after overrides'!AZ$1, F_Inputs_cyclical!$A$1:$BE$1, 0))),
Cyclical_overrides!AZ16)</f>
        <v>2.665283380329142</v>
      </c>
      <c r="BA16" s="72">
        <f>IF(Cyclical_overrides!BA16 = "",
IF(INDEX(F_Inputs_cyclical!$A$1:$BE$243, MATCH('Cyclical_after overrides'!$A16, F_Inputs_cyclical!$A$1:$A$243, 0), MATCH('Cyclical_after overrides'!BA$1, F_Inputs_cyclical!$A$1:$BE$1, 0))="", "", INDEX(F_Inputs_cyclical!$A$1:$BE$243, MATCH('Cyclical_after overrides'!$A16, F_Inputs_cyclical!$A$1:$A$243, 0), MATCH('Cyclical_after overrides'!BA$1, F_Inputs_cyclical!$A$1:$BE$1, 0))),
Cyclical_overrides!BA16)</f>
        <v>17.397904553773483</v>
      </c>
      <c r="BB16" s="72">
        <f>IF(Cyclical_overrides!BB16 = "",
IF(INDEX(F_Inputs_cyclical!$A$1:$BE$243, MATCH('Cyclical_after overrides'!$A16, F_Inputs_cyclical!$A$1:$A$243, 0), MATCH('Cyclical_after overrides'!BB$1, F_Inputs_cyclical!$A$1:$BE$1, 0))="", "", INDEX(F_Inputs_cyclical!$A$1:$BE$243, MATCH('Cyclical_after overrides'!$A16, F_Inputs_cyclical!$A$1:$A$243, 0), MATCH('Cyclical_after overrides'!BB$1, F_Inputs_cyclical!$A$1:$BE$1, 0))),
Cyclical_overrides!BB16)</f>
        <v>17.397904553773483</v>
      </c>
      <c r="BC16" s="72">
        <f>IF(Cyclical_overrides!BC16 = "",
IF(INDEX(F_Inputs_cyclical!$A$1:$BE$243, MATCH('Cyclical_after overrides'!$A16, F_Inputs_cyclical!$A$1:$A$243, 0), MATCH('Cyclical_after overrides'!BC$1, F_Inputs_cyclical!$A$1:$BE$1, 0))="", "", INDEX(F_Inputs_cyclical!$A$1:$BE$243, MATCH('Cyclical_after overrides'!$A16, F_Inputs_cyclical!$A$1:$A$243, 0), MATCH('Cyclical_after overrides'!BC$1, F_Inputs_cyclical!$A$1:$BE$1, 0))),
Cyclical_overrides!BC16)</f>
        <v>9.6672483697440263</v>
      </c>
      <c r="BD16" s="72">
        <f>IF(Cyclical_overrides!BD16 = "",
IF(INDEX(F_Inputs_cyclical!$A$1:$BE$243, MATCH('Cyclical_after overrides'!$A16, F_Inputs_cyclical!$A$1:$A$243, 0), MATCH('Cyclical_after overrides'!BD$1, F_Inputs_cyclical!$A$1:$BE$1, 0))="", "", INDEX(F_Inputs_cyclical!$A$1:$BE$243, MATCH('Cyclical_after overrides'!$A16, F_Inputs_cyclical!$A$1:$A$243, 0), MATCH('Cyclical_after overrides'!BD$1, F_Inputs_cyclical!$A$1:$BE$1, 0))),
Cyclical_overrides!BD16)</f>
        <v>586.22149462995571</v>
      </c>
      <c r="BE16" s="194"/>
    </row>
    <row r="17" spans="1:57" x14ac:dyDescent="0.4">
      <c r="A17" s="63" t="str">
        <f t="shared" si="0"/>
        <v>NES16</v>
      </c>
      <c r="B17" s="63" t="s">
        <v>265</v>
      </c>
      <c r="C17" s="63" t="s">
        <v>247</v>
      </c>
      <c r="D17" s="72">
        <f>IF(Cyclical_overrides!D17 = "",
IF(INDEX(F_Inputs_cyclical!$A$1:$BE$243, MATCH('Cyclical_after overrides'!$A17, F_Inputs_cyclical!$A$1:$A$243, 0), MATCH('Cyclical_after overrides'!D$1, F_Inputs_cyclical!$A$1:$BE$1, 0))="", "", INDEX(F_Inputs_cyclical!$A$1:$BE$243, MATCH('Cyclical_after overrides'!$A17, F_Inputs_cyclical!$A$1:$A$243, 0), MATCH('Cyclical_after overrides'!D$1, F_Inputs_cyclical!$A$1:$BE$1, 0))),
Cyclical_overrides!D17)</f>
        <v>12.694000000000001</v>
      </c>
      <c r="E17" s="72">
        <f>IF(Cyclical_overrides!E17 = "",
IF(INDEX(F_Inputs_cyclical!$A$1:$BE$243, MATCH('Cyclical_after overrides'!$A17, F_Inputs_cyclical!$A$1:$A$243, 0), MATCH('Cyclical_after overrides'!E$1, F_Inputs_cyclical!$A$1:$BE$1, 0))="", "", INDEX(F_Inputs_cyclical!$A$1:$BE$243, MATCH('Cyclical_after overrides'!$A17, F_Inputs_cyclical!$A$1:$A$243, 0), MATCH('Cyclical_after overrides'!E$1, F_Inputs_cyclical!$A$1:$BE$1, 0))),
Cyclical_overrides!E17)</f>
        <v>4.6829999999999998</v>
      </c>
      <c r="F17" s="72">
        <f>IF(Cyclical_overrides!F17 = "",
IF(INDEX(F_Inputs_cyclical!$A$1:$BE$243, MATCH('Cyclical_after overrides'!$A17, F_Inputs_cyclical!$A$1:$A$243, 0), MATCH('Cyclical_after overrides'!F$1, F_Inputs_cyclical!$A$1:$BE$1, 0))="", "", INDEX(F_Inputs_cyclical!$A$1:$BE$243, MATCH('Cyclical_after overrides'!$A17, F_Inputs_cyclical!$A$1:$A$243, 0), MATCH('Cyclical_after overrides'!F$1, F_Inputs_cyclical!$A$1:$BE$1, 0))),
Cyclical_overrides!F17)</f>
        <v>20.65</v>
      </c>
      <c r="G17" s="72">
        <f>IF(Cyclical_overrides!G17 = "",
IF(INDEX(F_Inputs_cyclical!$A$1:$BE$243, MATCH('Cyclical_after overrides'!$A17, F_Inputs_cyclical!$A$1:$A$243, 0), MATCH('Cyclical_after overrides'!G$1, F_Inputs_cyclical!$A$1:$BE$1, 0))="", "", INDEX(F_Inputs_cyclical!$A$1:$BE$243, MATCH('Cyclical_after overrides'!$A17, F_Inputs_cyclical!$A$1:$A$243, 0), MATCH('Cyclical_after overrides'!G$1, F_Inputs_cyclical!$A$1:$BE$1, 0))),
Cyclical_overrides!G17)</f>
        <v>2.1920000000000002</v>
      </c>
      <c r="H17" s="72" t="str">
        <f>IF(Cyclical_overrides!H17 = "",
IF(INDEX(F_Inputs_cyclical!$A$1:$BE$243, MATCH('Cyclical_after overrides'!$A17, F_Inputs_cyclical!$A$1:$A$243, 0), MATCH('Cyclical_after overrides'!H$1, F_Inputs_cyclical!$A$1:$BE$1, 0))="", "", INDEX(F_Inputs_cyclical!$A$1:$BE$243, MATCH('Cyclical_after overrides'!$A17, F_Inputs_cyclical!$A$1:$A$243, 0), MATCH('Cyclical_after overrides'!H$1, F_Inputs_cyclical!$A$1:$BE$1, 0))),
Cyclical_overrides!H17)</f>
        <v/>
      </c>
      <c r="I17" s="72">
        <f>IF(Cyclical_overrides!I17 = "",
IF(INDEX(F_Inputs_cyclical!$A$1:$BE$243, MATCH('Cyclical_after overrides'!$A17, F_Inputs_cyclical!$A$1:$A$243, 0), MATCH('Cyclical_after overrides'!I$1, F_Inputs_cyclical!$A$1:$BE$1, 0))="", "", INDEX(F_Inputs_cyclical!$A$1:$BE$243, MATCH('Cyclical_after overrides'!$A17, F_Inputs_cyclical!$A$1:$A$243, 0), MATCH('Cyclical_after overrides'!I$1, F_Inputs_cyclical!$A$1:$BE$1, 0))),
Cyclical_overrides!I17)</f>
        <v>5.3999999999999999E-2</v>
      </c>
      <c r="J17" s="72">
        <f>IF(Cyclical_overrides!J17 = "",
IF(INDEX(F_Inputs_cyclical!$A$1:$BE$243, MATCH('Cyclical_after overrides'!$A17, F_Inputs_cyclical!$A$1:$A$243, 0), MATCH('Cyclical_after overrides'!J$1, F_Inputs_cyclical!$A$1:$BE$1, 0))="", "", INDEX(F_Inputs_cyclical!$A$1:$BE$243, MATCH('Cyclical_after overrides'!$A17, F_Inputs_cyclical!$A$1:$A$243, 0), MATCH('Cyclical_after overrides'!J$1, F_Inputs_cyclical!$A$1:$BE$1, 0))),
Cyclical_overrides!J17)</f>
        <v>44.024000000000008</v>
      </c>
      <c r="K17" s="72">
        <f>IF(Cyclical_overrides!K17 = "",
IF(INDEX(F_Inputs_cyclical!$A$1:$BE$243, MATCH('Cyclical_after overrides'!$A17, F_Inputs_cyclical!$A$1:$A$243, 0), MATCH('Cyclical_after overrides'!K$1, F_Inputs_cyclical!$A$1:$BE$1, 0))="", "", INDEX(F_Inputs_cyclical!$A$1:$BE$243, MATCH('Cyclical_after overrides'!$A17, F_Inputs_cyclical!$A$1:$A$243, 0), MATCH('Cyclical_after overrides'!K$1, F_Inputs_cyclical!$A$1:$BE$1, 0))),
Cyclical_overrides!K17)</f>
        <v>7.8753893399999999</v>
      </c>
      <c r="L17" s="72">
        <f>IF(Cyclical_overrides!L17 = "",
IF(INDEX(F_Inputs_cyclical!$A$1:$BE$243, MATCH('Cyclical_after overrides'!$A17, F_Inputs_cyclical!$A$1:$A$243, 0), MATCH('Cyclical_after overrides'!L$1, F_Inputs_cyclical!$A$1:$BE$1, 0))="", "", INDEX(F_Inputs_cyclical!$A$1:$BE$243, MATCH('Cyclical_after overrides'!$A17, F_Inputs_cyclical!$A$1:$A$243, 0), MATCH('Cyclical_after overrides'!L$1, F_Inputs_cyclical!$A$1:$BE$1, 0))),
Cyclical_overrides!L17)</f>
        <v>2.7730000000000001</v>
      </c>
      <c r="M17" s="72" t="str">
        <f>IF(Cyclical_overrides!M17 = "",
IF(INDEX(F_Inputs_cyclical!$A$1:$BE$243, MATCH('Cyclical_after overrides'!$A17, F_Inputs_cyclical!$A$1:$A$243, 0), MATCH('Cyclical_after overrides'!M$1, F_Inputs_cyclical!$A$1:$BE$1, 0))="", "", INDEX(F_Inputs_cyclical!$A$1:$BE$243, MATCH('Cyclical_after overrides'!$A17, F_Inputs_cyclical!$A$1:$A$243, 0), MATCH('Cyclical_after overrides'!M$1, F_Inputs_cyclical!$A$1:$BE$1, 0))),
Cyclical_overrides!M17)</f>
        <v/>
      </c>
      <c r="N17" s="72" t="str">
        <f>IF(Cyclical_overrides!N17 = "",
IF(INDEX(F_Inputs_cyclical!$A$1:$BE$243, MATCH('Cyclical_after overrides'!$A17, F_Inputs_cyclical!$A$1:$A$243, 0), MATCH('Cyclical_after overrides'!N$1, F_Inputs_cyclical!$A$1:$BE$1, 0))="", "", INDEX(F_Inputs_cyclical!$A$1:$BE$243, MATCH('Cyclical_after overrides'!$A17, F_Inputs_cyclical!$A$1:$A$243, 0), MATCH('Cyclical_after overrides'!N$1, F_Inputs_cyclical!$A$1:$BE$1, 0))),
Cyclical_overrides!N17)</f>
        <v/>
      </c>
      <c r="O17" s="72" t="str">
        <f>IF(Cyclical_overrides!O17 = "",
IF(INDEX(F_Inputs_cyclical!$A$1:$BE$243, MATCH('Cyclical_after overrides'!$A17, F_Inputs_cyclical!$A$1:$A$243, 0), MATCH('Cyclical_after overrides'!O$1, F_Inputs_cyclical!$A$1:$BE$1, 0))="", "", INDEX(F_Inputs_cyclical!$A$1:$BE$243, MATCH('Cyclical_after overrides'!$A17, F_Inputs_cyclical!$A$1:$A$243, 0), MATCH('Cyclical_after overrides'!O$1, F_Inputs_cyclical!$A$1:$BE$1, 0))),
Cyclical_overrides!O17)</f>
        <v/>
      </c>
      <c r="P17" s="72" t="str">
        <f>IF(Cyclical_overrides!P17 = "",
IF(INDEX(F_Inputs_cyclical!$A$1:$BE$243, MATCH('Cyclical_after overrides'!$A17, F_Inputs_cyclical!$A$1:$A$243, 0), MATCH('Cyclical_after overrides'!P$1, F_Inputs_cyclical!$A$1:$BE$1, 0))="", "", INDEX(F_Inputs_cyclical!$A$1:$BE$243, MATCH('Cyclical_after overrides'!$A17, F_Inputs_cyclical!$A$1:$A$243, 0), MATCH('Cyclical_after overrides'!P$1, F_Inputs_cyclical!$A$1:$BE$1, 0))),
Cyclical_overrides!P17)</f>
        <v/>
      </c>
      <c r="Q17" s="72" t="str">
        <f>IF(Cyclical_overrides!Q17 = "",
IF(INDEX(F_Inputs_cyclical!$A$1:$BE$243, MATCH('Cyclical_after overrides'!$A17, F_Inputs_cyclical!$A$1:$A$243, 0), MATCH('Cyclical_after overrides'!Q$1, F_Inputs_cyclical!$A$1:$BE$1, 0))="", "", INDEX(F_Inputs_cyclical!$A$1:$BE$243, MATCH('Cyclical_after overrides'!$A17, F_Inputs_cyclical!$A$1:$A$243, 0), MATCH('Cyclical_after overrides'!Q$1, F_Inputs_cyclical!$A$1:$BE$1, 0))),
Cyclical_overrides!Q17)</f>
        <v/>
      </c>
      <c r="R17" s="72" t="str">
        <f>IF(Cyclical_overrides!R17 = "",
IF(INDEX(F_Inputs_cyclical!$A$1:$BE$243, MATCH('Cyclical_after overrides'!$A17, F_Inputs_cyclical!$A$1:$A$243, 0), MATCH('Cyclical_after overrides'!R$1, F_Inputs_cyclical!$A$1:$BE$1, 0))="", "", INDEX(F_Inputs_cyclical!$A$1:$BE$243, MATCH('Cyclical_after overrides'!$A17, F_Inputs_cyclical!$A$1:$A$243, 0), MATCH('Cyclical_after overrides'!R$1, F_Inputs_cyclical!$A$1:$BE$1, 0))),
Cyclical_overrides!R17)</f>
        <v/>
      </c>
      <c r="S17" s="72">
        <f>IF(Cyclical_overrides!S17 = "",
IF(INDEX(F_Inputs_cyclical!$A$1:$BE$243, MATCH('Cyclical_after overrides'!$A17, F_Inputs_cyclical!$A$1:$A$243, 0), MATCH('Cyclical_after overrides'!S$1, F_Inputs_cyclical!$A$1:$BE$1, 0))="", "", INDEX(F_Inputs_cyclical!$A$1:$BE$243, MATCH('Cyclical_after overrides'!$A17, F_Inputs_cyclical!$A$1:$A$243, 0), MATCH('Cyclical_after overrides'!S$1, F_Inputs_cyclical!$A$1:$BE$1, 0))),
Cyclical_overrides!S17)</f>
        <v>80.787000000000006</v>
      </c>
      <c r="T17" s="72">
        <f>IF(Cyclical_overrides!T17 = "",
IF(INDEX(F_Inputs_cyclical!$A$1:$BE$243, MATCH('Cyclical_after overrides'!$A17, F_Inputs_cyclical!$A$1:$A$243, 0), MATCH('Cyclical_after overrides'!T$1, F_Inputs_cyclical!$A$1:$BE$1, 0))="", "", INDEX(F_Inputs_cyclical!$A$1:$BE$243, MATCH('Cyclical_after overrides'!$A17, F_Inputs_cyclical!$A$1:$A$243, 0), MATCH('Cyclical_after overrides'!T$1, F_Inputs_cyclical!$A$1:$BE$1, 0))),
Cyclical_overrides!T17)</f>
        <v>47.874000000000002</v>
      </c>
      <c r="U17" s="72">
        <f>IF(Cyclical_overrides!U17 = "",
IF(INDEX(F_Inputs_cyclical!$A$1:$BE$243, MATCH('Cyclical_after overrides'!$A17, F_Inputs_cyclical!$A$1:$A$243, 0), MATCH('Cyclical_after overrides'!U$1, F_Inputs_cyclical!$A$1:$BE$1, 0))="", "", INDEX(F_Inputs_cyclical!$A$1:$BE$243, MATCH('Cyclical_after overrides'!$A17, F_Inputs_cyclical!$A$1:$A$243, 0), MATCH('Cyclical_after overrides'!U$1, F_Inputs_cyclical!$A$1:$BE$1, 0))),
Cyclical_overrides!U17)</f>
        <v>41.251000000000005</v>
      </c>
      <c r="V17" s="72">
        <f>IF(Cyclical_overrides!V17 = "",
IF(INDEX(F_Inputs_cyclical!$A$1:$BE$243, MATCH('Cyclical_after overrides'!$A17, F_Inputs_cyclical!$A$1:$A$243, 0), MATCH('Cyclical_after overrides'!V$1, F_Inputs_cyclical!$A$1:$BE$1, 0))="", "", INDEX(F_Inputs_cyclical!$A$1:$BE$243, MATCH('Cyclical_after overrides'!$A17, F_Inputs_cyclical!$A$1:$A$243, 0), MATCH('Cyclical_after overrides'!V$1, F_Inputs_cyclical!$A$1:$BE$1, 0))),
Cyclical_overrides!V17)</f>
        <v>309.70400000000001</v>
      </c>
      <c r="W17" s="72">
        <f>IF(Cyclical_overrides!W17 = "",
IF(INDEX(F_Inputs_cyclical!$A$1:$BE$243, MATCH('Cyclical_after overrides'!$A17, F_Inputs_cyclical!$A$1:$A$243, 0), MATCH('Cyclical_after overrides'!W$1, F_Inputs_cyclical!$A$1:$BE$1, 0))="", "", INDEX(F_Inputs_cyclical!$A$1:$BE$243, MATCH('Cyclical_after overrides'!$A17, F_Inputs_cyclical!$A$1:$A$243, 0), MATCH('Cyclical_after overrides'!W$1, F_Inputs_cyclical!$A$1:$BE$1, 0))),
Cyclical_overrides!W17)</f>
        <v>424.06700000000001</v>
      </c>
      <c r="X17" s="72">
        <f>IF(Cyclical_overrides!X17 = "",
IF(INDEX(F_Inputs_cyclical!$A$1:$BE$243, MATCH('Cyclical_after overrides'!$A17, F_Inputs_cyclical!$A$1:$A$243, 0), MATCH('Cyclical_after overrides'!X$1, F_Inputs_cyclical!$A$1:$BE$1, 0))="", "", INDEX(F_Inputs_cyclical!$A$1:$BE$243, MATCH('Cyclical_after overrides'!$A17, F_Inputs_cyclical!$A$1:$A$243, 0), MATCH('Cyclical_after overrides'!X$1, F_Inputs_cyclical!$A$1:$BE$1, 0))),
Cyclical_overrides!X17)</f>
        <v>33.78</v>
      </c>
      <c r="Y17" s="72">
        <f>IF(Cyclical_overrides!Y17 = "",
IF(INDEX(F_Inputs_cyclical!$A$1:$BE$243, MATCH('Cyclical_after overrides'!$A17, F_Inputs_cyclical!$A$1:$A$243, 0), MATCH('Cyclical_after overrides'!Y$1, F_Inputs_cyclical!$A$1:$BE$1, 0))="", "", INDEX(F_Inputs_cyclical!$A$1:$BE$243, MATCH('Cyclical_after overrides'!$A17, F_Inputs_cyclical!$A$1:$A$243, 0), MATCH('Cyclical_after overrides'!Y$1, F_Inputs_cyclical!$A$1:$BE$1, 0))),
Cyclical_overrides!Y17)</f>
        <v>31.498000000000001</v>
      </c>
      <c r="Z17" s="72">
        <f>IF(Cyclical_overrides!Z17 = "",
IF(INDEX(F_Inputs_cyclical!$A$1:$BE$243, MATCH('Cyclical_after overrides'!$A17, F_Inputs_cyclical!$A$1:$A$243, 0), MATCH('Cyclical_after overrides'!Z$1, F_Inputs_cyclical!$A$1:$BE$1, 0))="", "", INDEX(F_Inputs_cyclical!$A$1:$BE$243, MATCH('Cyclical_after overrides'!$A17, F_Inputs_cyclical!$A$1:$A$243, 0), MATCH('Cyclical_after overrides'!Z$1, F_Inputs_cyclical!$A$1:$BE$1, 0))),
Cyclical_overrides!Z17)</f>
        <v>720.49900000000002</v>
      </c>
      <c r="AA17" s="72">
        <f>IF(Cyclical_overrides!AA17 = "",
IF(INDEX(F_Inputs_cyclical!$A$1:$BE$243, MATCH('Cyclical_after overrides'!$A17, F_Inputs_cyclical!$A$1:$A$243, 0), MATCH('Cyclical_after overrides'!AA$1, F_Inputs_cyclical!$A$1:$BE$1, 0))="", "", INDEX(F_Inputs_cyclical!$A$1:$BE$243, MATCH('Cyclical_after overrides'!$A17, F_Inputs_cyclical!$A$1:$A$243, 0), MATCH('Cyclical_after overrides'!AA$1, F_Inputs_cyclical!$A$1:$BE$1, 0))),
Cyclical_overrides!AA17)</f>
        <v>341.11500000000001</v>
      </c>
      <c r="AB17" s="72" t="str">
        <f>IF(Cyclical_overrides!AB17 = "",
IF(INDEX(F_Inputs_cyclical!$A$1:$BE$243, MATCH('Cyclical_after overrides'!$A17, F_Inputs_cyclical!$A$1:$A$243, 0), MATCH('Cyclical_after overrides'!AB$1, F_Inputs_cyclical!$A$1:$BE$1, 0))="", "", INDEX(F_Inputs_cyclical!$A$1:$BE$243, MATCH('Cyclical_after overrides'!$A17, F_Inputs_cyclical!$A$1:$A$243, 0), MATCH('Cyclical_after overrides'!AB$1, F_Inputs_cyclical!$A$1:$BE$1, 0))),
Cyclical_overrides!AB17)</f>
        <v/>
      </c>
      <c r="AC17" s="72" t="str">
        <f>IF(Cyclical_overrides!AC17 = "",
IF(INDEX(F_Inputs_cyclical!$A$1:$BE$243, MATCH('Cyclical_after overrides'!$A17, F_Inputs_cyclical!$A$1:$A$243, 0), MATCH('Cyclical_after overrides'!AC$1, F_Inputs_cyclical!$A$1:$BE$1, 0))="", "", INDEX(F_Inputs_cyclical!$A$1:$BE$243, MATCH('Cyclical_after overrides'!$A17, F_Inputs_cyclical!$A$1:$A$243, 0), MATCH('Cyclical_after overrides'!AC$1, F_Inputs_cyclical!$A$1:$BE$1, 0))),
Cyclical_overrides!AC17)</f>
        <v/>
      </c>
      <c r="AD17" s="72" t="str">
        <f>IF(Cyclical_overrides!AD17 = "",
IF(INDEX(F_Inputs_cyclical!$A$1:$BE$243, MATCH('Cyclical_after overrides'!$A17, F_Inputs_cyclical!$A$1:$A$243, 0), MATCH('Cyclical_after overrides'!AD$1, F_Inputs_cyclical!$A$1:$BE$1, 0))="", "", INDEX(F_Inputs_cyclical!$A$1:$BE$243, MATCH('Cyclical_after overrides'!$A17, F_Inputs_cyclical!$A$1:$A$243, 0), MATCH('Cyclical_after overrides'!AD$1, F_Inputs_cyclical!$A$1:$BE$1, 0))),
Cyclical_overrides!AD17)</f>
        <v/>
      </c>
      <c r="AE17" s="72" t="str">
        <f>IF(Cyclical_overrides!AE17 = "",
IF(INDEX(F_Inputs_cyclical!$A$1:$BE$243, MATCH('Cyclical_after overrides'!$A17, F_Inputs_cyclical!$A$1:$A$243, 0), MATCH('Cyclical_after overrides'!AE$1, F_Inputs_cyclical!$A$1:$BE$1, 0))="", "", INDEX(F_Inputs_cyclical!$A$1:$BE$243, MATCH('Cyclical_after overrides'!$A17, F_Inputs_cyclical!$A$1:$A$243, 0), MATCH('Cyclical_after overrides'!AE$1, F_Inputs_cyclical!$A$1:$BE$1, 0))),
Cyclical_overrides!AE17)</f>
        <v/>
      </c>
      <c r="AF17" s="72" t="str">
        <f>IF(Cyclical_overrides!AF17 = "",
IF(INDEX(F_Inputs_cyclical!$A$1:$BE$243, MATCH('Cyclical_after overrides'!$A17, F_Inputs_cyclical!$A$1:$A$243, 0), MATCH('Cyclical_after overrides'!AF$1, F_Inputs_cyclical!$A$1:$BE$1, 0))="", "", INDEX(F_Inputs_cyclical!$A$1:$BE$243, MATCH('Cyclical_after overrides'!$A17, F_Inputs_cyclical!$A$1:$A$243, 0), MATCH('Cyclical_after overrides'!AF$1, F_Inputs_cyclical!$A$1:$BE$1, 0))),
Cyclical_overrides!AF17)</f>
        <v/>
      </c>
      <c r="AG17" s="72" t="str">
        <f>IF(Cyclical_overrides!AG17 = "",
IF(INDEX(F_Inputs_cyclical!$A$1:$BE$243, MATCH('Cyclical_after overrides'!$A17, F_Inputs_cyclical!$A$1:$A$243, 0), MATCH('Cyclical_after overrides'!AG$1, F_Inputs_cyclical!$A$1:$BE$1, 0))="", "", INDEX(F_Inputs_cyclical!$A$1:$BE$243, MATCH('Cyclical_after overrides'!$A17, F_Inputs_cyclical!$A$1:$A$243, 0), MATCH('Cyclical_after overrides'!AG$1, F_Inputs_cyclical!$A$1:$BE$1, 0))),
Cyclical_overrides!AG17)</f>
        <v/>
      </c>
      <c r="AH17" s="72" t="str">
        <f>IF(Cyclical_overrides!AH17 = "",
IF(INDEX(F_Inputs_cyclical!$A$1:$BE$243, MATCH('Cyclical_after overrides'!$A17, F_Inputs_cyclical!$A$1:$A$243, 0), MATCH('Cyclical_after overrides'!AH$1, F_Inputs_cyclical!$A$1:$BE$1, 0))="", "", INDEX(F_Inputs_cyclical!$A$1:$BE$243, MATCH('Cyclical_after overrides'!$A17, F_Inputs_cyclical!$A$1:$A$243, 0), MATCH('Cyclical_after overrides'!AH$1, F_Inputs_cyclical!$A$1:$BE$1, 0))),
Cyclical_overrides!AH17)</f>
        <v/>
      </c>
      <c r="AI17" s="72" t="str">
        <f>IF(Cyclical_overrides!AI17 = "",
IF(INDEX(F_Inputs_cyclical!$A$1:$BE$243, MATCH('Cyclical_after overrides'!$A17, F_Inputs_cyclical!$A$1:$A$243, 0), MATCH('Cyclical_after overrides'!AI$1, F_Inputs_cyclical!$A$1:$BE$1, 0))="", "", INDEX(F_Inputs_cyclical!$A$1:$BE$243, MATCH('Cyclical_after overrides'!$A17, F_Inputs_cyclical!$A$1:$A$243, 0), MATCH('Cyclical_after overrides'!AI$1, F_Inputs_cyclical!$A$1:$BE$1, 0))),
Cyclical_overrides!AI17)</f>
        <v/>
      </c>
      <c r="AJ17" s="72" t="str">
        <f>IF(Cyclical_overrides!AJ17 = "",
IF(INDEX(F_Inputs_cyclical!$A$1:$BE$243, MATCH('Cyclical_after overrides'!$A17, F_Inputs_cyclical!$A$1:$A$243, 0), MATCH('Cyclical_after overrides'!AJ$1, F_Inputs_cyclical!$A$1:$BE$1, 0))="", "", INDEX(F_Inputs_cyclical!$A$1:$BE$243, MATCH('Cyclical_after overrides'!$A17, F_Inputs_cyclical!$A$1:$A$243, 0), MATCH('Cyclical_after overrides'!AJ$1, F_Inputs_cyclical!$A$1:$BE$1, 0))),
Cyclical_overrides!AJ17)</f>
        <v/>
      </c>
      <c r="AK17" s="72" t="str">
        <f>IF(Cyclical_overrides!AK17 = "",
IF(INDEX(F_Inputs_cyclical!$A$1:$BE$243, MATCH('Cyclical_after overrides'!$A17, F_Inputs_cyclical!$A$1:$A$243, 0), MATCH('Cyclical_after overrides'!AK$1, F_Inputs_cyclical!$A$1:$BE$1, 0))="", "", INDEX(F_Inputs_cyclical!$A$1:$BE$243, MATCH('Cyclical_after overrides'!$A17, F_Inputs_cyclical!$A$1:$A$243, 0), MATCH('Cyclical_after overrides'!AK$1, F_Inputs_cyclical!$A$1:$BE$1, 0))),
Cyclical_overrides!AK17)</f>
        <v/>
      </c>
      <c r="AL17" s="72" t="str">
        <f>IF(Cyclical_overrides!AL17 = "",
IF(INDEX(F_Inputs_cyclical!$A$1:$BE$243, MATCH('Cyclical_after overrides'!$A17, F_Inputs_cyclical!$A$1:$A$243, 0), MATCH('Cyclical_after overrides'!AL$1, F_Inputs_cyclical!$A$1:$BE$1, 0))="", "", INDEX(F_Inputs_cyclical!$A$1:$BE$243, MATCH('Cyclical_after overrides'!$A17, F_Inputs_cyclical!$A$1:$A$243, 0), MATCH('Cyclical_after overrides'!AL$1, F_Inputs_cyclical!$A$1:$BE$1, 0))),
Cyclical_overrides!AL17)</f>
        <v/>
      </c>
      <c r="AM17" s="72">
        <f>IF(Cyclical_overrides!AM17 = "",
IF(INDEX(F_Inputs_cyclical!$A$1:$BE$243, MATCH('Cyclical_after overrides'!$A17, F_Inputs_cyclical!$A$1:$A$243, 0), MATCH('Cyclical_after overrides'!AM$1, F_Inputs_cyclical!$A$1:$BE$1, 0))="", "", INDEX(F_Inputs_cyclical!$A$1:$BE$243, MATCH('Cyclical_after overrides'!$A17, F_Inputs_cyclical!$A$1:$A$243, 0), MATCH('Cyclical_after overrides'!AM$1, F_Inputs_cyclical!$A$1:$BE$1, 0))),
Cyclical_overrides!AM17)</f>
        <v>0.9780000000000002</v>
      </c>
      <c r="AN17" s="72">
        <f>IF(Cyclical_overrides!AN17 = "",
IF(INDEX(F_Inputs_cyclical!$A$1:$BE$243, MATCH('Cyclical_after overrides'!$A17, F_Inputs_cyclical!$A$1:$A$243, 0), MATCH('Cyclical_after overrides'!AN$1, F_Inputs_cyclical!$A$1:$BE$1, 0))="", "", INDEX(F_Inputs_cyclical!$A$1:$BE$243, MATCH('Cyclical_after overrides'!$A17, F_Inputs_cyclical!$A$1:$A$243, 0), MATCH('Cyclical_after overrides'!AN$1, F_Inputs_cyclical!$A$1:$BE$1, 0))),
Cyclical_overrides!AN17)</f>
        <v>41.197000000000003</v>
      </c>
      <c r="AO17" s="72" t="str">
        <f>IF(Cyclical_overrides!AO17 = "",
IF(INDEX(F_Inputs_cyclical!$A$1:$BE$243, MATCH('Cyclical_after overrides'!$A17, F_Inputs_cyclical!$A$1:$A$243, 0), MATCH('Cyclical_after overrides'!AO$1, F_Inputs_cyclical!$A$1:$BE$1, 0))="", "", INDEX(F_Inputs_cyclical!$A$1:$BE$243, MATCH('Cyclical_after overrides'!$A17, F_Inputs_cyclical!$A$1:$A$243, 0), MATCH('Cyclical_after overrides'!AO$1, F_Inputs_cyclical!$A$1:$BE$1, 0))),
Cyclical_overrides!AO17)</f>
        <v/>
      </c>
      <c r="AP17" s="72" t="str">
        <f>IF(Cyclical_overrides!AP17 = "",
IF(INDEX(F_Inputs_cyclical!$A$1:$BE$243, MATCH('Cyclical_after overrides'!$A17, F_Inputs_cyclical!$A$1:$A$243, 0), MATCH('Cyclical_after overrides'!AP$1, F_Inputs_cyclical!$A$1:$BE$1, 0))="", "", INDEX(F_Inputs_cyclical!$A$1:$BE$243, MATCH('Cyclical_after overrides'!$A17, F_Inputs_cyclical!$A$1:$A$243, 0), MATCH('Cyclical_after overrides'!AP$1, F_Inputs_cyclical!$A$1:$BE$1, 0))),
Cyclical_overrides!AP17)</f>
        <v/>
      </c>
      <c r="AQ17" s="72" t="str">
        <f>IF(Cyclical_overrides!AQ17 = "",
IF(INDEX(F_Inputs_cyclical!$A$1:$BE$243, MATCH('Cyclical_after overrides'!$A17, F_Inputs_cyclical!$A$1:$A$243, 0), MATCH('Cyclical_after overrides'!AQ$1, F_Inputs_cyclical!$A$1:$BE$1, 0))="", "", INDEX(F_Inputs_cyclical!$A$1:$BE$243, MATCH('Cyclical_after overrides'!$A17, F_Inputs_cyclical!$A$1:$A$243, 0), MATCH('Cyclical_after overrides'!AQ$1, F_Inputs_cyclical!$A$1:$BE$1, 0))),
Cyclical_overrides!AQ17)</f>
        <v/>
      </c>
      <c r="AR17" s="72" t="str">
        <f>IF(Cyclical_overrides!AR17 = "",
IF(INDEX(F_Inputs_cyclical!$A$1:$BE$243, MATCH('Cyclical_after overrides'!$A17, F_Inputs_cyclical!$A$1:$A$243, 0), MATCH('Cyclical_after overrides'!AR$1, F_Inputs_cyclical!$A$1:$BE$1, 0))="", "", INDEX(F_Inputs_cyclical!$A$1:$BE$243, MATCH('Cyclical_after overrides'!$A17, F_Inputs_cyclical!$A$1:$A$243, 0), MATCH('Cyclical_after overrides'!AR$1, F_Inputs_cyclical!$A$1:$BE$1, 0))),
Cyclical_overrides!AR17)</f>
        <v/>
      </c>
      <c r="AS17" s="72">
        <f>IF(Cyclical_overrides!AS17 = "",
IF(INDEX(F_Inputs_cyclical!$A$1:$BE$243, MATCH('Cyclical_after overrides'!$A17, F_Inputs_cyclical!$A$1:$A$243, 0), MATCH('Cyclical_after overrides'!AS$1, F_Inputs_cyclical!$A$1:$BE$1, 0))="", "", INDEX(F_Inputs_cyclical!$A$1:$BE$243, MATCH('Cyclical_after overrides'!$A17, F_Inputs_cyclical!$A$1:$A$243, 0), MATCH('Cyclical_after overrides'!AS$1, F_Inputs_cyclical!$A$1:$BE$1, 0))),
Cyclical_overrides!AS17)</f>
        <v>-1.321</v>
      </c>
      <c r="AT17" s="72">
        <f>IF(Cyclical_overrides!AT17 = "",
IF(INDEX(F_Inputs_cyclical!$A$1:$BE$243, MATCH('Cyclical_after overrides'!$A17, F_Inputs_cyclical!$A$1:$A$243, 0), MATCH('Cyclical_after overrides'!AT$1, F_Inputs_cyclical!$A$1:$BE$1, 0))="", "", INDEX(F_Inputs_cyclical!$A$1:$BE$243, MATCH('Cyclical_after overrides'!$A17, F_Inputs_cyclical!$A$1:$A$243, 0), MATCH('Cyclical_after overrides'!AT$1, F_Inputs_cyclical!$A$1:$BE$1, 0))),
Cyclical_overrides!AT17)</f>
        <v>8.4000000000000005E-2</v>
      </c>
      <c r="AU17" s="72">
        <f>IF(Cyclical_overrides!AU17 = "",
IF(INDEX(F_Inputs_cyclical!$A$1:$BE$243, MATCH('Cyclical_after overrides'!$A17, F_Inputs_cyclical!$A$1:$A$243, 0), MATCH('Cyclical_after overrides'!AU$1, F_Inputs_cyclical!$A$1:$BE$1, 0))="", "", INDEX(F_Inputs_cyclical!$A$1:$BE$243, MATCH('Cyclical_after overrides'!$A17, F_Inputs_cyclical!$A$1:$A$243, 0), MATCH('Cyclical_after overrides'!AU$1, F_Inputs_cyclical!$A$1:$BE$1, 0))),
Cyclical_overrides!AU17)</f>
        <v>3.8460000000000001</v>
      </c>
      <c r="AV17" s="72" t="str">
        <f>IF(Cyclical_overrides!AV17 = "",
IF(INDEX(F_Inputs_cyclical!$A$1:$BE$243, MATCH('Cyclical_after overrides'!$A17, F_Inputs_cyclical!$A$1:$A$243, 0), MATCH('Cyclical_after overrides'!AV$1, F_Inputs_cyclical!$A$1:$BE$1, 0))="", "", INDEX(F_Inputs_cyclical!$A$1:$BE$243, MATCH('Cyclical_after overrides'!$A17, F_Inputs_cyclical!$A$1:$A$243, 0), MATCH('Cyclical_after overrides'!AV$1, F_Inputs_cyclical!$A$1:$BE$1, 0))),
Cyclical_overrides!AV17)</f>
        <v/>
      </c>
      <c r="AW17" s="72">
        <f>IF(Cyclical_overrides!AW17 = "",
IF(INDEX(F_Inputs_cyclical!$A$1:$BE$243, MATCH('Cyclical_after overrides'!$A17, F_Inputs_cyclical!$A$1:$A$243, 0), MATCH('Cyclical_after overrides'!AW$1, F_Inputs_cyclical!$A$1:$BE$1, 0))="", "", INDEX(F_Inputs_cyclical!$A$1:$BE$243, MATCH('Cyclical_after overrides'!$A17, F_Inputs_cyclical!$A$1:$A$243, 0), MATCH('Cyclical_after overrides'!AW$1, F_Inputs_cyclical!$A$1:$BE$1, 0))),
Cyclical_overrides!AW17)</f>
        <v>1.2283693843594008</v>
      </c>
      <c r="AX17" s="72">
        <f>IF(Cyclical_overrides!AX17 = "",
IF(INDEX(F_Inputs_cyclical!$A$1:$BE$243, MATCH('Cyclical_after overrides'!$A17, F_Inputs_cyclical!$A$1:$A$243, 0), MATCH('Cyclical_after overrides'!AX$1, F_Inputs_cyclical!$A$1:$BE$1, 0))="", "", INDEX(F_Inputs_cyclical!$A$1:$BE$243, MATCH('Cyclical_after overrides'!$A17, F_Inputs_cyclical!$A$1:$A$243, 0), MATCH('Cyclical_after overrides'!AX$1, F_Inputs_cyclical!$A$1:$BE$1, 0))),
Cyclical_overrides!AX17)</f>
        <v>28.717372294299011</v>
      </c>
      <c r="AY17" s="72">
        <f>IF(Cyclical_overrides!AY17 = "",
IF(INDEX(F_Inputs_cyclical!$A$1:$BE$243, MATCH('Cyclical_after overrides'!$A17, F_Inputs_cyclical!$A$1:$A$243, 0), MATCH('Cyclical_after overrides'!AY$1, F_Inputs_cyclical!$A$1:$BE$1, 0))="", "", INDEX(F_Inputs_cyclical!$A$1:$BE$243, MATCH('Cyclical_after overrides'!$A17, F_Inputs_cyclical!$A$1:$A$243, 0), MATCH('Cyclical_after overrides'!AY$1, F_Inputs_cyclical!$A$1:$BE$1, 0))),
Cyclical_overrides!AY17)</f>
        <v>132.07220120577426</v>
      </c>
      <c r="AZ17" s="72">
        <f>IF(Cyclical_overrides!AZ17 = "",
IF(INDEX(F_Inputs_cyclical!$A$1:$BE$243, MATCH('Cyclical_after overrides'!$A17, F_Inputs_cyclical!$A$1:$A$243, 0), MATCH('Cyclical_after overrides'!AZ$1, F_Inputs_cyclical!$A$1:$BE$1, 0))="", "", INDEX(F_Inputs_cyclical!$A$1:$BE$243, MATCH('Cyclical_after overrides'!$A17, F_Inputs_cyclical!$A$1:$A$243, 0), MATCH('Cyclical_after overrides'!AZ$1, F_Inputs_cyclical!$A$1:$BE$1, 0))),
Cyclical_overrides!AZ17)</f>
        <v>2.6053818067708612</v>
      </c>
      <c r="BA17" s="72">
        <f>IF(Cyclical_overrides!BA17 = "",
IF(INDEX(F_Inputs_cyclical!$A$1:$BE$243, MATCH('Cyclical_after overrides'!$A17, F_Inputs_cyclical!$A$1:$A$243, 0), MATCH('Cyclical_after overrides'!BA$1, F_Inputs_cyclical!$A$1:$BE$1, 0))="", "", INDEX(F_Inputs_cyclical!$A$1:$BE$243, MATCH('Cyclical_after overrides'!$A17, F_Inputs_cyclical!$A$1:$A$243, 0), MATCH('Cyclical_after overrides'!BA$1, F_Inputs_cyclical!$A$1:$BE$1, 0))),
Cyclical_overrides!BA17)</f>
        <v>17.398069274740141</v>
      </c>
      <c r="BB17" s="72">
        <f>IF(Cyclical_overrides!BB17 = "",
IF(INDEX(F_Inputs_cyclical!$A$1:$BE$243, MATCH('Cyclical_after overrides'!$A17, F_Inputs_cyclical!$A$1:$A$243, 0), MATCH('Cyclical_after overrides'!BB$1, F_Inputs_cyclical!$A$1:$BE$1, 0))="", "", INDEX(F_Inputs_cyclical!$A$1:$BE$243, MATCH('Cyclical_after overrides'!$A17, F_Inputs_cyclical!$A$1:$A$243, 0), MATCH('Cyclical_after overrides'!BB$1, F_Inputs_cyclical!$A$1:$BE$1, 0))),
Cyclical_overrides!BB17)</f>
        <v>17.398069274740141</v>
      </c>
      <c r="BC17" s="72">
        <f>IF(Cyclical_overrides!BC17 = "",
IF(INDEX(F_Inputs_cyclical!$A$1:$BE$243, MATCH('Cyclical_after overrides'!$A17, F_Inputs_cyclical!$A$1:$A$243, 0), MATCH('Cyclical_after overrides'!BC$1, F_Inputs_cyclical!$A$1:$BE$1, 0))="", "", INDEX(F_Inputs_cyclical!$A$1:$BE$243, MATCH('Cyclical_after overrides'!$A17, F_Inputs_cyclical!$A$1:$A$243, 0), MATCH('Cyclical_after overrides'!BC$1, F_Inputs_cyclical!$A$1:$BE$1, 0))),
Cyclical_overrides!BC17)</f>
        <v>9.6672483697440263</v>
      </c>
      <c r="BD17" s="72">
        <f>IF(Cyclical_overrides!BD17 = "",
IF(INDEX(F_Inputs_cyclical!$A$1:$BE$243, MATCH('Cyclical_after overrides'!$A17, F_Inputs_cyclical!$A$1:$A$243, 0), MATCH('Cyclical_after overrides'!BD$1, F_Inputs_cyclical!$A$1:$BE$1, 0))="", "", INDEX(F_Inputs_cyclical!$A$1:$BE$243, MATCH('Cyclical_after overrides'!$A17, F_Inputs_cyclical!$A$1:$A$243, 0), MATCH('Cyclical_after overrides'!BD$1, F_Inputs_cyclical!$A$1:$BE$1, 0))),
Cyclical_overrides!BD17)</f>
        <v>582.95699999999999</v>
      </c>
      <c r="BE17" s="194"/>
    </row>
    <row r="18" spans="1:57" x14ac:dyDescent="0.4">
      <c r="A18" s="63" t="str">
        <f t="shared" si="0"/>
        <v>NES17</v>
      </c>
      <c r="B18" s="63" t="s">
        <v>265</v>
      </c>
      <c r="C18" s="63" t="s">
        <v>249</v>
      </c>
      <c r="D18" s="72">
        <f>IF(Cyclical_overrides!D18 = "",
IF(INDEX(F_Inputs_cyclical!$A$1:$BE$243, MATCH('Cyclical_after overrides'!$A18, F_Inputs_cyclical!$A$1:$A$243, 0), MATCH('Cyclical_after overrides'!D$1, F_Inputs_cyclical!$A$1:$BE$1, 0))="", "", INDEX(F_Inputs_cyclical!$A$1:$BE$243, MATCH('Cyclical_after overrides'!$A18, F_Inputs_cyclical!$A$1:$A$243, 0), MATCH('Cyclical_after overrides'!D$1, F_Inputs_cyclical!$A$1:$BE$1, 0))),
Cyclical_overrides!D18)</f>
        <v>12.565000000000001</v>
      </c>
      <c r="E18" s="72">
        <f>IF(Cyclical_overrides!E18 = "",
IF(INDEX(F_Inputs_cyclical!$A$1:$BE$243, MATCH('Cyclical_after overrides'!$A18, F_Inputs_cyclical!$A$1:$A$243, 0), MATCH('Cyclical_after overrides'!E$1, F_Inputs_cyclical!$A$1:$BE$1, 0))="", "", INDEX(F_Inputs_cyclical!$A$1:$BE$243, MATCH('Cyclical_after overrides'!$A18, F_Inputs_cyclical!$A$1:$A$243, 0), MATCH('Cyclical_after overrides'!E$1, F_Inputs_cyclical!$A$1:$BE$1, 0))),
Cyclical_overrides!E18)</f>
        <v>4.6219999999999999</v>
      </c>
      <c r="F18" s="72">
        <f>IF(Cyclical_overrides!F18 = "",
IF(INDEX(F_Inputs_cyclical!$A$1:$BE$243, MATCH('Cyclical_after overrides'!$A18, F_Inputs_cyclical!$A$1:$A$243, 0), MATCH('Cyclical_after overrides'!F$1, F_Inputs_cyclical!$A$1:$BE$1, 0))="", "", INDEX(F_Inputs_cyclical!$A$1:$BE$243, MATCH('Cyclical_after overrides'!$A18, F_Inputs_cyclical!$A$1:$A$243, 0), MATCH('Cyclical_after overrides'!F$1, F_Inputs_cyclical!$A$1:$BE$1, 0))),
Cyclical_overrides!F18)</f>
        <v>14.432000000000002</v>
      </c>
      <c r="G18" s="72">
        <f>IF(Cyclical_overrides!G18 = "",
IF(INDEX(F_Inputs_cyclical!$A$1:$BE$243, MATCH('Cyclical_after overrides'!$A18, F_Inputs_cyclical!$A$1:$A$243, 0), MATCH('Cyclical_after overrides'!G$1, F_Inputs_cyclical!$A$1:$BE$1, 0))="", "", INDEX(F_Inputs_cyclical!$A$1:$BE$243, MATCH('Cyclical_after overrides'!$A18, F_Inputs_cyclical!$A$1:$A$243, 0), MATCH('Cyclical_after overrides'!G$1, F_Inputs_cyclical!$A$1:$BE$1, 0))),
Cyclical_overrides!G18)</f>
        <v>2.3789999999999996</v>
      </c>
      <c r="H18" s="72" t="str">
        <f>IF(Cyclical_overrides!H18 = "",
IF(INDEX(F_Inputs_cyclical!$A$1:$BE$243, MATCH('Cyclical_after overrides'!$A18, F_Inputs_cyclical!$A$1:$A$243, 0), MATCH('Cyclical_after overrides'!H$1, F_Inputs_cyclical!$A$1:$BE$1, 0))="", "", INDEX(F_Inputs_cyclical!$A$1:$BE$243, MATCH('Cyclical_after overrides'!$A18, F_Inputs_cyclical!$A$1:$A$243, 0), MATCH('Cyclical_after overrides'!H$1, F_Inputs_cyclical!$A$1:$BE$1, 0))),
Cyclical_overrides!H18)</f>
        <v/>
      </c>
      <c r="I18" s="72">
        <f>IF(Cyclical_overrides!I18 = "",
IF(INDEX(F_Inputs_cyclical!$A$1:$BE$243, MATCH('Cyclical_after overrides'!$A18, F_Inputs_cyclical!$A$1:$A$243, 0), MATCH('Cyclical_after overrides'!I$1, F_Inputs_cyclical!$A$1:$BE$1, 0))="", "", INDEX(F_Inputs_cyclical!$A$1:$BE$243, MATCH('Cyclical_after overrides'!$A18, F_Inputs_cyclical!$A$1:$A$243, 0), MATCH('Cyclical_after overrides'!I$1, F_Inputs_cyclical!$A$1:$BE$1, 0))),
Cyclical_overrides!I18)</f>
        <v>0</v>
      </c>
      <c r="J18" s="72">
        <f>IF(Cyclical_overrides!J18 = "",
IF(INDEX(F_Inputs_cyclical!$A$1:$BE$243, MATCH('Cyclical_after overrides'!$A18, F_Inputs_cyclical!$A$1:$A$243, 0), MATCH('Cyclical_after overrides'!J$1, F_Inputs_cyclical!$A$1:$BE$1, 0))="", "", INDEX(F_Inputs_cyclical!$A$1:$BE$243, MATCH('Cyclical_after overrides'!$A18, F_Inputs_cyclical!$A$1:$A$243, 0), MATCH('Cyclical_after overrides'!J$1, F_Inputs_cyclical!$A$1:$BE$1, 0))),
Cyclical_overrides!J18)</f>
        <v>45.385000000000005</v>
      </c>
      <c r="K18" s="72">
        <f>IF(Cyclical_overrides!K18 = "",
IF(INDEX(F_Inputs_cyclical!$A$1:$BE$243, MATCH('Cyclical_after overrides'!$A18, F_Inputs_cyclical!$A$1:$A$243, 0), MATCH('Cyclical_after overrides'!K$1, F_Inputs_cyclical!$A$1:$BE$1, 0))="", "", INDEX(F_Inputs_cyclical!$A$1:$BE$243, MATCH('Cyclical_after overrides'!$A18, F_Inputs_cyclical!$A$1:$A$243, 0), MATCH('Cyclical_after overrides'!K$1, F_Inputs_cyclical!$A$1:$BE$1, 0))),
Cyclical_overrides!K18)</f>
        <v>5.5759999999999996</v>
      </c>
      <c r="L18" s="72" t="str">
        <f>IF(Cyclical_overrides!L18 = "",
IF(INDEX(F_Inputs_cyclical!$A$1:$BE$243, MATCH('Cyclical_after overrides'!$A18, F_Inputs_cyclical!$A$1:$A$243, 0), MATCH('Cyclical_after overrides'!L$1, F_Inputs_cyclical!$A$1:$BE$1, 0))="", "", INDEX(F_Inputs_cyclical!$A$1:$BE$243, MATCH('Cyclical_after overrides'!$A18, F_Inputs_cyclical!$A$1:$A$243, 0), MATCH('Cyclical_after overrides'!L$1, F_Inputs_cyclical!$A$1:$BE$1, 0))),
Cyclical_overrides!L18)</f>
        <v/>
      </c>
      <c r="M18" s="72" t="str">
        <f>IF(Cyclical_overrides!M18 = "",
IF(INDEX(F_Inputs_cyclical!$A$1:$BE$243, MATCH('Cyclical_after overrides'!$A18, F_Inputs_cyclical!$A$1:$A$243, 0), MATCH('Cyclical_after overrides'!M$1, F_Inputs_cyclical!$A$1:$BE$1, 0))="", "", INDEX(F_Inputs_cyclical!$A$1:$BE$243, MATCH('Cyclical_after overrides'!$A18, F_Inputs_cyclical!$A$1:$A$243, 0), MATCH('Cyclical_after overrides'!M$1, F_Inputs_cyclical!$A$1:$BE$1, 0))),
Cyclical_overrides!M18)</f>
        <v/>
      </c>
      <c r="N18" s="72" t="str">
        <f>IF(Cyclical_overrides!N18 = "",
IF(INDEX(F_Inputs_cyclical!$A$1:$BE$243, MATCH('Cyclical_after overrides'!$A18, F_Inputs_cyclical!$A$1:$A$243, 0), MATCH('Cyclical_after overrides'!N$1, F_Inputs_cyclical!$A$1:$BE$1, 0))="", "", INDEX(F_Inputs_cyclical!$A$1:$BE$243, MATCH('Cyclical_after overrides'!$A18, F_Inputs_cyclical!$A$1:$A$243, 0), MATCH('Cyclical_after overrides'!N$1, F_Inputs_cyclical!$A$1:$BE$1, 0))),
Cyclical_overrides!N18)</f>
        <v/>
      </c>
      <c r="O18" s="72" t="str">
        <f>IF(Cyclical_overrides!O18 = "",
IF(INDEX(F_Inputs_cyclical!$A$1:$BE$243, MATCH('Cyclical_after overrides'!$A18, F_Inputs_cyclical!$A$1:$A$243, 0), MATCH('Cyclical_after overrides'!O$1, F_Inputs_cyclical!$A$1:$BE$1, 0))="", "", INDEX(F_Inputs_cyclical!$A$1:$BE$243, MATCH('Cyclical_after overrides'!$A18, F_Inputs_cyclical!$A$1:$A$243, 0), MATCH('Cyclical_after overrides'!O$1, F_Inputs_cyclical!$A$1:$BE$1, 0))),
Cyclical_overrides!O18)</f>
        <v/>
      </c>
      <c r="P18" s="72" t="str">
        <f>IF(Cyclical_overrides!P18 = "",
IF(INDEX(F_Inputs_cyclical!$A$1:$BE$243, MATCH('Cyclical_after overrides'!$A18, F_Inputs_cyclical!$A$1:$A$243, 0), MATCH('Cyclical_after overrides'!P$1, F_Inputs_cyclical!$A$1:$BE$1, 0))="", "", INDEX(F_Inputs_cyclical!$A$1:$BE$243, MATCH('Cyclical_after overrides'!$A18, F_Inputs_cyclical!$A$1:$A$243, 0), MATCH('Cyclical_after overrides'!P$1, F_Inputs_cyclical!$A$1:$BE$1, 0))),
Cyclical_overrides!P18)</f>
        <v/>
      </c>
      <c r="Q18" s="72" t="str">
        <f>IF(Cyclical_overrides!Q18 = "",
IF(INDEX(F_Inputs_cyclical!$A$1:$BE$243, MATCH('Cyclical_after overrides'!$A18, F_Inputs_cyclical!$A$1:$A$243, 0), MATCH('Cyclical_after overrides'!Q$1, F_Inputs_cyclical!$A$1:$BE$1, 0))="", "", INDEX(F_Inputs_cyclical!$A$1:$BE$243, MATCH('Cyclical_after overrides'!$A18, F_Inputs_cyclical!$A$1:$A$243, 0), MATCH('Cyclical_after overrides'!Q$1, F_Inputs_cyclical!$A$1:$BE$1, 0))),
Cyclical_overrides!Q18)</f>
        <v/>
      </c>
      <c r="R18" s="72" t="str">
        <f>IF(Cyclical_overrides!R18 = "",
IF(INDEX(F_Inputs_cyclical!$A$1:$BE$243, MATCH('Cyclical_after overrides'!$A18, F_Inputs_cyclical!$A$1:$A$243, 0), MATCH('Cyclical_after overrides'!R$1, F_Inputs_cyclical!$A$1:$BE$1, 0))="", "", INDEX(F_Inputs_cyclical!$A$1:$BE$243, MATCH('Cyclical_after overrides'!$A18, F_Inputs_cyclical!$A$1:$A$243, 0), MATCH('Cyclical_after overrides'!R$1, F_Inputs_cyclical!$A$1:$BE$1, 0))),
Cyclical_overrides!R18)</f>
        <v/>
      </c>
      <c r="S18" s="72">
        <f>IF(Cyclical_overrides!S18 = "",
IF(INDEX(F_Inputs_cyclical!$A$1:$BE$243, MATCH('Cyclical_after overrides'!$A18, F_Inputs_cyclical!$A$1:$A$243, 0), MATCH('Cyclical_after overrides'!S$1, F_Inputs_cyclical!$A$1:$BE$1, 0))="", "", INDEX(F_Inputs_cyclical!$A$1:$BE$243, MATCH('Cyclical_after overrides'!$A18, F_Inputs_cyclical!$A$1:$A$243, 0), MATCH('Cyclical_after overrides'!S$1, F_Inputs_cyclical!$A$1:$BE$1, 0))),
Cyclical_overrides!S18)</f>
        <v>61.164000000000001</v>
      </c>
      <c r="T18" s="72">
        <f>IF(Cyclical_overrides!T18 = "",
IF(INDEX(F_Inputs_cyclical!$A$1:$BE$243, MATCH('Cyclical_after overrides'!$A18, F_Inputs_cyclical!$A$1:$A$243, 0), MATCH('Cyclical_after overrides'!T$1, F_Inputs_cyclical!$A$1:$BE$1, 0))="", "", INDEX(F_Inputs_cyclical!$A$1:$BE$243, MATCH('Cyclical_after overrides'!$A18, F_Inputs_cyclical!$A$1:$A$243, 0), MATCH('Cyclical_after overrides'!T$1, F_Inputs_cyclical!$A$1:$BE$1, 0))),
Cyclical_overrides!T18)</f>
        <v>50.284999999999997</v>
      </c>
      <c r="U18" s="72">
        <f>IF(Cyclical_overrides!U18 = "",
IF(INDEX(F_Inputs_cyclical!$A$1:$BE$243, MATCH('Cyclical_after overrides'!$A18, F_Inputs_cyclical!$A$1:$A$243, 0), MATCH('Cyclical_after overrides'!U$1, F_Inputs_cyclical!$A$1:$BE$1, 0))="", "", INDEX(F_Inputs_cyclical!$A$1:$BE$243, MATCH('Cyclical_after overrides'!$A18, F_Inputs_cyclical!$A$1:$A$243, 0), MATCH('Cyclical_after overrides'!U$1, F_Inputs_cyclical!$A$1:$BE$1, 0))),
Cyclical_overrides!U18)</f>
        <v>43.454999999999998</v>
      </c>
      <c r="V18" s="72">
        <f>IF(Cyclical_overrides!V18 = "",
IF(INDEX(F_Inputs_cyclical!$A$1:$BE$243, MATCH('Cyclical_after overrides'!$A18, F_Inputs_cyclical!$A$1:$A$243, 0), MATCH('Cyclical_after overrides'!V$1, F_Inputs_cyclical!$A$1:$BE$1, 0))="", "", INDEX(F_Inputs_cyclical!$A$1:$BE$243, MATCH('Cyclical_after overrides'!$A18, F_Inputs_cyclical!$A$1:$A$243, 0), MATCH('Cyclical_after overrides'!V$1, F_Inputs_cyclical!$A$1:$BE$1, 0))),
Cyclical_overrides!V18)</f>
        <v>300.56599999999997</v>
      </c>
      <c r="W18" s="72">
        <f>IF(Cyclical_overrides!W18 = "",
IF(INDEX(F_Inputs_cyclical!$A$1:$BE$243, MATCH('Cyclical_after overrides'!$A18, F_Inputs_cyclical!$A$1:$A$243, 0), MATCH('Cyclical_after overrides'!W$1, F_Inputs_cyclical!$A$1:$BE$1, 0))="", "", INDEX(F_Inputs_cyclical!$A$1:$BE$243, MATCH('Cyclical_after overrides'!$A18, F_Inputs_cyclical!$A$1:$A$243, 0), MATCH('Cyclical_after overrides'!W$1, F_Inputs_cyclical!$A$1:$BE$1, 0))),
Cyclical_overrides!W18)</f>
        <v>436.90100000000001</v>
      </c>
      <c r="X18" s="72">
        <f>IF(Cyclical_overrides!X18 = "",
IF(INDEX(F_Inputs_cyclical!$A$1:$BE$243, MATCH('Cyclical_after overrides'!$A18, F_Inputs_cyclical!$A$1:$A$243, 0), MATCH('Cyclical_after overrides'!X$1, F_Inputs_cyclical!$A$1:$BE$1, 0))="", "", INDEX(F_Inputs_cyclical!$A$1:$BE$243, MATCH('Cyclical_after overrides'!$A18, F_Inputs_cyclical!$A$1:$A$243, 0), MATCH('Cyclical_after overrides'!X$1, F_Inputs_cyclical!$A$1:$BE$1, 0))),
Cyclical_overrides!X18)</f>
        <v>33.590000000000003</v>
      </c>
      <c r="Y18" s="72">
        <f>IF(Cyclical_overrides!Y18 = "",
IF(INDEX(F_Inputs_cyclical!$A$1:$BE$243, MATCH('Cyclical_after overrides'!$A18, F_Inputs_cyclical!$A$1:$A$243, 0), MATCH('Cyclical_after overrides'!Y$1, F_Inputs_cyclical!$A$1:$BE$1, 0))="", "", INDEX(F_Inputs_cyclical!$A$1:$BE$243, MATCH('Cyclical_after overrides'!$A18, F_Inputs_cyclical!$A$1:$A$243, 0), MATCH('Cyclical_after overrides'!Y$1, F_Inputs_cyclical!$A$1:$BE$1, 0))),
Cyclical_overrides!Y18)</f>
        <v>32.274999999999999</v>
      </c>
      <c r="Z18" s="72">
        <f>IF(Cyclical_overrides!Z18 = "",
IF(INDEX(F_Inputs_cyclical!$A$1:$BE$243, MATCH('Cyclical_after overrides'!$A18, F_Inputs_cyclical!$A$1:$A$243, 0), MATCH('Cyclical_after overrides'!Z$1, F_Inputs_cyclical!$A$1:$BE$1, 0))="", "", INDEX(F_Inputs_cyclical!$A$1:$BE$243, MATCH('Cyclical_after overrides'!$A18, F_Inputs_cyclical!$A$1:$A$243, 0), MATCH('Cyclical_after overrides'!Z$1, F_Inputs_cyclical!$A$1:$BE$1, 0))),
Cyclical_overrides!Z18)</f>
        <v>703.91300000000001</v>
      </c>
      <c r="AA18" s="72">
        <f>IF(Cyclical_overrides!AA18 = "",
IF(INDEX(F_Inputs_cyclical!$A$1:$BE$243, MATCH('Cyclical_after overrides'!$A18, F_Inputs_cyclical!$A$1:$A$243, 0), MATCH('Cyclical_after overrides'!AA$1, F_Inputs_cyclical!$A$1:$BE$1, 0))="", "", INDEX(F_Inputs_cyclical!$A$1:$BE$243, MATCH('Cyclical_after overrides'!$A18, F_Inputs_cyclical!$A$1:$A$243, 0), MATCH('Cyclical_after overrides'!AA$1, F_Inputs_cyclical!$A$1:$BE$1, 0))),
Cyclical_overrides!AA18)</f>
        <v>361.83499999999998</v>
      </c>
      <c r="AB18" s="72" t="str">
        <f>IF(Cyclical_overrides!AB18 = "",
IF(INDEX(F_Inputs_cyclical!$A$1:$BE$243, MATCH('Cyclical_after overrides'!$A18, F_Inputs_cyclical!$A$1:$A$243, 0), MATCH('Cyclical_after overrides'!AB$1, F_Inputs_cyclical!$A$1:$BE$1, 0))="", "", INDEX(F_Inputs_cyclical!$A$1:$BE$243, MATCH('Cyclical_after overrides'!$A18, F_Inputs_cyclical!$A$1:$A$243, 0), MATCH('Cyclical_after overrides'!AB$1, F_Inputs_cyclical!$A$1:$BE$1, 0))),
Cyclical_overrides!AB18)</f>
        <v/>
      </c>
      <c r="AC18" s="72" t="str">
        <f>IF(Cyclical_overrides!AC18 = "",
IF(INDEX(F_Inputs_cyclical!$A$1:$BE$243, MATCH('Cyclical_after overrides'!$A18, F_Inputs_cyclical!$A$1:$A$243, 0), MATCH('Cyclical_after overrides'!AC$1, F_Inputs_cyclical!$A$1:$BE$1, 0))="", "", INDEX(F_Inputs_cyclical!$A$1:$BE$243, MATCH('Cyclical_after overrides'!$A18, F_Inputs_cyclical!$A$1:$A$243, 0), MATCH('Cyclical_after overrides'!AC$1, F_Inputs_cyclical!$A$1:$BE$1, 0))),
Cyclical_overrides!AC18)</f>
        <v/>
      </c>
      <c r="AD18" s="72" t="str">
        <f>IF(Cyclical_overrides!AD18 = "",
IF(INDEX(F_Inputs_cyclical!$A$1:$BE$243, MATCH('Cyclical_after overrides'!$A18, F_Inputs_cyclical!$A$1:$A$243, 0), MATCH('Cyclical_after overrides'!AD$1, F_Inputs_cyclical!$A$1:$BE$1, 0))="", "", INDEX(F_Inputs_cyclical!$A$1:$BE$243, MATCH('Cyclical_after overrides'!$A18, F_Inputs_cyclical!$A$1:$A$243, 0), MATCH('Cyclical_after overrides'!AD$1, F_Inputs_cyclical!$A$1:$BE$1, 0))),
Cyclical_overrides!AD18)</f>
        <v/>
      </c>
      <c r="AE18" s="72" t="str">
        <f>IF(Cyclical_overrides!AE18 = "",
IF(INDEX(F_Inputs_cyclical!$A$1:$BE$243, MATCH('Cyclical_after overrides'!$A18, F_Inputs_cyclical!$A$1:$A$243, 0), MATCH('Cyclical_after overrides'!AE$1, F_Inputs_cyclical!$A$1:$BE$1, 0))="", "", INDEX(F_Inputs_cyclical!$A$1:$BE$243, MATCH('Cyclical_after overrides'!$A18, F_Inputs_cyclical!$A$1:$A$243, 0), MATCH('Cyclical_after overrides'!AE$1, F_Inputs_cyclical!$A$1:$BE$1, 0))),
Cyclical_overrides!AE18)</f>
        <v/>
      </c>
      <c r="AF18" s="72" t="str">
        <f>IF(Cyclical_overrides!AF18 = "",
IF(INDEX(F_Inputs_cyclical!$A$1:$BE$243, MATCH('Cyclical_after overrides'!$A18, F_Inputs_cyclical!$A$1:$A$243, 0), MATCH('Cyclical_after overrides'!AF$1, F_Inputs_cyclical!$A$1:$BE$1, 0))="", "", INDEX(F_Inputs_cyclical!$A$1:$BE$243, MATCH('Cyclical_after overrides'!$A18, F_Inputs_cyclical!$A$1:$A$243, 0), MATCH('Cyclical_after overrides'!AF$1, F_Inputs_cyclical!$A$1:$BE$1, 0))),
Cyclical_overrides!AF18)</f>
        <v/>
      </c>
      <c r="AG18" s="72" t="str">
        <f>IF(Cyclical_overrides!AG18 = "",
IF(INDEX(F_Inputs_cyclical!$A$1:$BE$243, MATCH('Cyclical_after overrides'!$A18, F_Inputs_cyclical!$A$1:$A$243, 0), MATCH('Cyclical_after overrides'!AG$1, F_Inputs_cyclical!$A$1:$BE$1, 0))="", "", INDEX(F_Inputs_cyclical!$A$1:$BE$243, MATCH('Cyclical_after overrides'!$A18, F_Inputs_cyclical!$A$1:$A$243, 0), MATCH('Cyclical_after overrides'!AG$1, F_Inputs_cyclical!$A$1:$BE$1, 0))),
Cyclical_overrides!AG18)</f>
        <v/>
      </c>
      <c r="AH18" s="72" t="str">
        <f>IF(Cyclical_overrides!AH18 = "",
IF(INDEX(F_Inputs_cyclical!$A$1:$BE$243, MATCH('Cyclical_after overrides'!$A18, F_Inputs_cyclical!$A$1:$A$243, 0), MATCH('Cyclical_after overrides'!AH$1, F_Inputs_cyclical!$A$1:$BE$1, 0))="", "", INDEX(F_Inputs_cyclical!$A$1:$BE$243, MATCH('Cyclical_after overrides'!$A18, F_Inputs_cyclical!$A$1:$A$243, 0), MATCH('Cyclical_after overrides'!AH$1, F_Inputs_cyclical!$A$1:$BE$1, 0))),
Cyclical_overrides!AH18)</f>
        <v/>
      </c>
      <c r="AI18" s="72" t="str">
        <f>IF(Cyclical_overrides!AI18 = "",
IF(INDEX(F_Inputs_cyclical!$A$1:$BE$243, MATCH('Cyclical_after overrides'!$A18, F_Inputs_cyclical!$A$1:$A$243, 0), MATCH('Cyclical_after overrides'!AI$1, F_Inputs_cyclical!$A$1:$BE$1, 0))="", "", INDEX(F_Inputs_cyclical!$A$1:$BE$243, MATCH('Cyclical_after overrides'!$A18, F_Inputs_cyclical!$A$1:$A$243, 0), MATCH('Cyclical_after overrides'!AI$1, F_Inputs_cyclical!$A$1:$BE$1, 0))),
Cyclical_overrides!AI18)</f>
        <v/>
      </c>
      <c r="AJ18" s="72" t="str">
        <f>IF(Cyclical_overrides!AJ18 = "",
IF(INDEX(F_Inputs_cyclical!$A$1:$BE$243, MATCH('Cyclical_after overrides'!$A18, F_Inputs_cyclical!$A$1:$A$243, 0), MATCH('Cyclical_after overrides'!AJ$1, F_Inputs_cyclical!$A$1:$BE$1, 0))="", "", INDEX(F_Inputs_cyclical!$A$1:$BE$243, MATCH('Cyclical_after overrides'!$A18, F_Inputs_cyclical!$A$1:$A$243, 0), MATCH('Cyclical_after overrides'!AJ$1, F_Inputs_cyclical!$A$1:$BE$1, 0))),
Cyclical_overrides!AJ18)</f>
        <v/>
      </c>
      <c r="AK18" s="72" t="str">
        <f>IF(Cyclical_overrides!AK18 = "",
IF(INDEX(F_Inputs_cyclical!$A$1:$BE$243, MATCH('Cyclical_after overrides'!$A18, F_Inputs_cyclical!$A$1:$A$243, 0), MATCH('Cyclical_after overrides'!AK$1, F_Inputs_cyclical!$A$1:$BE$1, 0))="", "", INDEX(F_Inputs_cyclical!$A$1:$BE$243, MATCH('Cyclical_after overrides'!$A18, F_Inputs_cyclical!$A$1:$A$243, 0), MATCH('Cyclical_after overrides'!AK$1, F_Inputs_cyclical!$A$1:$BE$1, 0))),
Cyclical_overrides!AK18)</f>
        <v/>
      </c>
      <c r="AL18" s="72" t="str">
        <f>IF(Cyclical_overrides!AL18 = "",
IF(INDEX(F_Inputs_cyclical!$A$1:$BE$243, MATCH('Cyclical_after overrides'!$A18, F_Inputs_cyclical!$A$1:$A$243, 0), MATCH('Cyclical_after overrides'!AL$1, F_Inputs_cyclical!$A$1:$BE$1, 0))="", "", INDEX(F_Inputs_cyclical!$A$1:$BE$243, MATCH('Cyclical_after overrides'!$A18, F_Inputs_cyclical!$A$1:$A$243, 0), MATCH('Cyclical_after overrides'!AL$1, F_Inputs_cyclical!$A$1:$BE$1, 0))),
Cyclical_overrides!AL18)</f>
        <v/>
      </c>
      <c r="AM18" s="72">
        <f>IF(Cyclical_overrides!AM18 = "",
IF(INDEX(F_Inputs_cyclical!$A$1:$BE$243, MATCH('Cyclical_after overrides'!$A18, F_Inputs_cyclical!$A$1:$A$243, 0), MATCH('Cyclical_after overrides'!AM$1, F_Inputs_cyclical!$A$1:$BE$1, 0))="", "", INDEX(F_Inputs_cyclical!$A$1:$BE$243, MATCH('Cyclical_after overrides'!$A18, F_Inputs_cyclical!$A$1:$A$243, 0), MATCH('Cyclical_after overrides'!AM$1, F_Inputs_cyclical!$A$1:$BE$1, 0))),
Cyclical_overrides!AM18)</f>
        <v>9.4570000000000007</v>
      </c>
      <c r="AN18" s="72">
        <f>IF(Cyclical_overrides!AN18 = "",
IF(INDEX(F_Inputs_cyclical!$A$1:$BE$243, MATCH('Cyclical_after overrides'!$A18, F_Inputs_cyclical!$A$1:$A$243, 0), MATCH('Cyclical_after overrides'!AN$1, F_Inputs_cyclical!$A$1:$BE$1, 0))="", "", INDEX(F_Inputs_cyclical!$A$1:$BE$243, MATCH('Cyclical_after overrides'!$A18, F_Inputs_cyclical!$A$1:$A$243, 0), MATCH('Cyclical_after overrides'!AN$1, F_Inputs_cyclical!$A$1:$BE$1, 0))),
Cyclical_overrides!AN18)</f>
        <v>43.454999999999998</v>
      </c>
      <c r="AO18" s="72" t="str">
        <f>IF(Cyclical_overrides!AO18 = "",
IF(INDEX(F_Inputs_cyclical!$A$1:$BE$243, MATCH('Cyclical_after overrides'!$A18, F_Inputs_cyclical!$A$1:$A$243, 0), MATCH('Cyclical_after overrides'!AO$1, F_Inputs_cyclical!$A$1:$BE$1, 0))="", "", INDEX(F_Inputs_cyclical!$A$1:$BE$243, MATCH('Cyclical_after overrides'!$A18, F_Inputs_cyclical!$A$1:$A$243, 0), MATCH('Cyclical_after overrides'!AO$1, F_Inputs_cyclical!$A$1:$BE$1, 0))),
Cyclical_overrides!AO18)</f>
        <v/>
      </c>
      <c r="AP18" s="72" t="str">
        <f>IF(Cyclical_overrides!AP18 = "",
IF(INDEX(F_Inputs_cyclical!$A$1:$BE$243, MATCH('Cyclical_after overrides'!$A18, F_Inputs_cyclical!$A$1:$A$243, 0), MATCH('Cyclical_after overrides'!AP$1, F_Inputs_cyclical!$A$1:$BE$1, 0))="", "", INDEX(F_Inputs_cyclical!$A$1:$BE$243, MATCH('Cyclical_after overrides'!$A18, F_Inputs_cyclical!$A$1:$A$243, 0), MATCH('Cyclical_after overrides'!AP$1, F_Inputs_cyclical!$A$1:$BE$1, 0))),
Cyclical_overrides!AP18)</f>
        <v/>
      </c>
      <c r="AQ18" s="72">
        <f>IF(Cyclical_overrides!AQ18 = "",
IF(INDEX(F_Inputs_cyclical!$A$1:$BE$243, MATCH('Cyclical_after overrides'!$A18, F_Inputs_cyclical!$A$1:$A$243, 0), MATCH('Cyclical_after overrides'!AQ$1, F_Inputs_cyclical!$A$1:$BE$1, 0))="", "", INDEX(F_Inputs_cyclical!$A$1:$BE$243, MATCH('Cyclical_after overrides'!$A18, F_Inputs_cyclical!$A$1:$A$243, 0), MATCH('Cyclical_after overrides'!AQ$1, F_Inputs_cyclical!$A$1:$BE$1, 0))),
Cyclical_overrides!AQ18)</f>
        <v>1.9300000000000002</v>
      </c>
      <c r="AR18" s="72">
        <f>IF(Cyclical_overrides!AR18 = "",
IF(INDEX(F_Inputs_cyclical!$A$1:$BE$243, MATCH('Cyclical_after overrides'!$A18, F_Inputs_cyclical!$A$1:$A$243, 0), MATCH('Cyclical_after overrides'!AR$1, F_Inputs_cyclical!$A$1:$BE$1, 0))="", "", INDEX(F_Inputs_cyclical!$A$1:$BE$243, MATCH('Cyclical_after overrides'!$A18, F_Inputs_cyclical!$A$1:$A$243, 0), MATCH('Cyclical_after overrides'!AR$1, F_Inputs_cyclical!$A$1:$BE$1, 0))),
Cyclical_overrides!AR18)</f>
        <v>0</v>
      </c>
      <c r="AS18" s="72">
        <f>IF(Cyclical_overrides!AS18 = "",
IF(INDEX(F_Inputs_cyclical!$A$1:$BE$243, MATCH('Cyclical_after overrides'!$A18, F_Inputs_cyclical!$A$1:$A$243, 0), MATCH('Cyclical_after overrides'!AS$1, F_Inputs_cyclical!$A$1:$BE$1, 0))="", "", INDEX(F_Inputs_cyclical!$A$1:$BE$243, MATCH('Cyclical_after overrides'!$A18, F_Inputs_cyclical!$A$1:$A$243, 0), MATCH('Cyclical_after overrides'!AS$1, F_Inputs_cyclical!$A$1:$BE$1, 0))),
Cyclical_overrides!AS18)</f>
        <v>-1.2609999999999999</v>
      </c>
      <c r="AT18" s="72">
        <f>IF(Cyclical_overrides!AT18 = "",
IF(INDEX(F_Inputs_cyclical!$A$1:$BE$243, MATCH('Cyclical_after overrides'!$A18, F_Inputs_cyclical!$A$1:$A$243, 0), MATCH('Cyclical_after overrides'!AT$1, F_Inputs_cyclical!$A$1:$BE$1, 0))="", "", INDEX(F_Inputs_cyclical!$A$1:$BE$243, MATCH('Cyclical_after overrides'!$A18, F_Inputs_cyclical!$A$1:$A$243, 0), MATCH('Cyclical_after overrides'!AT$1, F_Inputs_cyclical!$A$1:$BE$1, 0))),
Cyclical_overrides!AT18)</f>
        <v>7.0999999999999994E-2</v>
      </c>
      <c r="AU18" s="72">
        <f>IF(Cyclical_overrides!AU18 = "",
IF(INDEX(F_Inputs_cyclical!$A$1:$BE$243, MATCH('Cyclical_after overrides'!$A18, F_Inputs_cyclical!$A$1:$A$243, 0), MATCH('Cyclical_after overrides'!AU$1, F_Inputs_cyclical!$A$1:$BE$1, 0))="", "", INDEX(F_Inputs_cyclical!$A$1:$BE$243, MATCH('Cyclical_after overrides'!$A18, F_Inputs_cyclical!$A$1:$A$243, 0), MATCH('Cyclical_after overrides'!AU$1, F_Inputs_cyclical!$A$1:$BE$1, 0))),
Cyclical_overrides!AU18)</f>
        <v>11.423999999999999</v>
      </c>
      <c r="AV18" s="72" t="str">
        <f>IF(Cyclical_overrides!AV18 = "",
IF(INDEX(F_Inputs_cyclical!$A$1:$BE$243, MATCH('Cyclical_after overrides'!$A18, F_Inputs_cyclical!$A$1:$A$243, 0), MATCH('Cyclical_after overrides'!AV$1, F_Inputs_cyclical!$A$1:$BE$1, 0))="", "", INDEX(F_Inputs_cyclical!$A$1:$BE$243, MATCH('Cyclical_after overrides'!$A18, F_Inputs_cyclical!$A$1:$A$243, 0), MATCH('Cyclical_after overrides'!AV$1, F_Inputs_cyclical!$A$1:$BE$1, 0))),
Cyclical_overrides!AV18)</f>
        <v/>
      </c>
      <c r="AW18" s="72">
        <f>IF(Cyclical_overrides!AW18 = "",
IF(INDEX(F_Inputs_cyclical!$A$1:$BE$243, MATCH('Cyclical_after overrides'!$A18, F_Inputs_cyclical!$A$1:$A$243, 0), MATCH('Cyclical_after overrides'!AW$1, F_Inputs_cyclical!$A$1:$BE$1, 0))="", "", INDEX(F_Inputs_cyclical!$A$1:$BE$243, MATCH('Cyclical_after overrides'!$A18, F_Inputs_cyclical!$A$1:$A$243, 0), MATCH('Cyclical_after overrides'!AW$1, F_Inputs_cyclical!$A$1:$BE$1, 0))),
Cyclical_overrides!AW18)</f>
        <v>1.2117357406647515</v>
      </c>
      <c r="AX18" s="72">
        <f>IF(Cyclical_overrides!AX18 = "",
IF(INDEX(F_Inputs_cyclical!$A$1:$BE$243, MATCH('Cyclical_after overrides'!$A18, F_Inputs_cyclical!$A$1:$A$243, 0), MATCH('Cyclical_after overrides'!AX$1, F_Inputs_cyclical!$A$1:$BE$1, 0))="", "", INDEX(F_Inputs_cyclical!$A$1:$BE$243, MATCH('Cyclical_after overrides'!$A18, F_Inputs_cyclical!$A$1:$A$243, 0), MATCH('Cyclical_after overrides'!AX$1, F_Inputs_cyclical!$A$1:$BE$1, 0))),
Cyclical_overrides!AX18)</f>
        <v>28.231333945452594</v>
      </c>
      <c r="AY18" s="72">
        <f>IF(Cyclical_overrides!AY18 = "",
IF(INDEX(F_Inputs_cyclical!$A$1:$BE$243, MATCH('Cyclical_after overrides'!$A18, F_Inputs_cyclical!$A$1:$A$243, 0), MATCH('Cyclical_after overrides'!AY$1, F_Inputs_cyclical!$A$1:$BE$1, 0))="", "", INDEX(F_Inputs_cyclical!$A$1:$BE$243, MATCH('Cyclical_after overrides'!$A18, F_Inputs_cyclical!$A$1:$A$243, 0), MATCH('Cyclical_after overrides'!AY$1, F_Inputs_cyclical!$A$1:$BE$1, 0))),
Cyclical_overrides!AY18)</f>
        <v>133.11250144282553</v>
      </c>
      <c r="AZ18" s="72">
        <f>IF(Cyclical_overrides!AZ18 = "",
IF(INDEX(F_Inputs_cyclical!$A$1:$BE$243, MATCH('Cyclical_after overrides'!$A18, F_Inputs_cyclical!$A$1:$A$243, 0), MATCH('Cyclical_after overrides'!AZ$1, F_Inputs_cyclical!$A$1:$BE$1, 0))="", "", INDEX(F_Inputs_cyclical!$A$1:$BE$243, MATCH('Cyclical_after overrides'!$A18, F_Inputs_cyclical!$A$1:$A$243, 0), MATCH('Cyclical_after overrides'!AZ$1, F_Inputs_cyclical!$A$1:$BE$1, 0))),
Cyclical_overrides!AZ18)</f>
        <v>2.4133025837815936</v>
      </c>
      <c r="BA18" s="72">
        <f>IF(Cyclical_overrides!BA18 = "",
IF(INDEX(F_Inputs_cyclical!$A$1:$BE$243, MATCH('Cyclical_after overrides'!$A18, F_Inputs_cyclical!$A$1:$A$243, 0), MATCH('Cyclical_after overrides'!BA$1, F_Inputs_cyclical!$A$1:$BE$1, 0))="", "", INDEX(F_Inputs_cyclical!$A$1:$BE$243, MATCH('Cyclical_after overrides'!$A18, F_Inputs_cyclical!$A$1:$A$243, 0), MATCH('Cyclical_after overrides'!BA$1, F_Inputs_cyclical!$A$1:$BE$1, 0))),
Cyclical_overrides!BA18)</f>
        <v>17.393574078757187</v>
      </c>
      <c r="BB18" s="72">
        <f>IF(Cyclical_overrides!BB18 = "",
IF(INDEX(F_Inputs_cyclical!$A$1:$BE$243, MATCH('Cyclical_after overrides'!$A18, F_Inputs_cyclical!$A$1:$A$243, 0), MATCH('Cyclical_after overrides'!BB$1, F_Inputs_cyclical!$A$1:$BE$1, 0))="", "", INDEX(F_Inputs_cyclical!$A$1:$BE$243, MATCH('Cyclical_after overrides'!$A18, F_Inputs_cyclical!$A$1:$A$243, 0), MATCH('Cyclical_after overrides'!BB$1, F_Inputs_cyclical!$A$1:$BE$1, 0))),
Cyclical_overrides!BB18)</f>
        <v>16.966696777355594</v>
      </c>
      <c r="BC18" s="72">
        <f>IF(Cyclical_overrides!BC18 = "",
IF(INDEX(F_Inputs_cyclical!$A$1:$BE$243, MATCH('Cyclical_after overrides'!$A18, F_Inputs_cyclical!$A$1:$A$243, 0), MATCH('Cyclical_after overrides'!BC$1, F_Inputs_cyclical!$A$1:$BE$1, 0))="", "", INDEX(F_Inputs_cyclical!$A$1:$BE$243, MATCH('Cyclical_after overrides'!$A18, F_Inputs_cyclical!$A$1:$A$243, 0), MATCH('Cyclical_after overrides'!BC$1, F_Inputs_cyclical!$A$1:$BE$1, 0))),
Cyclical_overrides!BC18)</f>
        <v>9.6672483697440263</v>
      </c>
      <c r="BD18" s="72">
        <f>IF(Cyclical_overrides!BD18 = "",
IF(INDEX(F_Inputs_cyclical!$A$1:$BE$243, MATCH('Cyclical_after overrides'!$A18, F_Inputs_cyclical!$A$1:$A$243, 0), MATCH('Cyclical_after overrides'!BD$1, F_Inputs_cyclical!$A$1:$BE$1, 0))="", "", INDEX(F_Inputs_cyclical!$A$1:$BE$243, MATCH('Cyclical_after overrides'!$A18, F_Inputs_cyclical!$A$1:$A$243, 0), MATCH('Cyclical_after overrides'!BD$1, F_Inputs_cyclical!$A$1:$BE$1, 0))),
Cyclical_overrides!BD18)</f>
        <v>592.10399999999993</v>
      </c>
      <c r="BE18" s="194"/>
    </row>
    <row r="19" spans="1:57" x14ac:dyDescent="0.4">
      <c r="A19" s="63" t="str">
        <f t="shared" si="0"/>
        <v>NES18</v>
      </c>
      <c r="B19" s="63" t="s">
        <v>265</v>
      </c>
      <c r="C19" s="63" t="s">
        <v>251</v>
      </c>
      <c r="D19" s="72">
        <f>IF(Cyclical_overrides!D19 = "",
IF(INDEX(F_Inputs_cyclical!$A$1:$BE$243, MATCH('Cyclical_after overrides'!$A19, F_Inputs_cyclical!$A$1:$A$243, 0), MATCH('Cyclical_after overrides'!D$1, F_Inputs_cyclical!$A$1:$BE$1, 0))="", "", INDEX(F_Inputs_cyclical!$A$1:$BE$243, MATCH('Cyclical_after overrides'!$A19, F_Inputs_cyclical!$A$1:$A$243, 0), MATCH('Cyclical_after overrides'!D$1, F_Inputs_cyclical!$A$1:$BE$1, 0))),
Cyclical_overrides!D19)</f>
        <v>13.933999999999999</v>
      </c>
      <c r="E19" s="72">
        <f>IF(Cyclical_overrides!E19 = "",
IF(INDEX(F_Inputs_cyclical!$A$1:$BE$243, MATCH('Cyclical_after overrides'!$A19, F_Inputs_cyclical!$A$1:$A$243, 0), MATCH('Cyclical_after overrides'!E$1, F_Inputs_cyclical!$A$1:$BE$1, 0))="", "", INDEX(F_Inputs_cyclical!$A$1:$BE$243, MATCH('Cyclical_after overrides'!$A19, F_Inputs_cyclical!$A$1:$A$243, 0), MATCH('Cyclical_after overrides'!E$1, F_Inputs_cyclical!$A$1:$BE$1, 0))),
Cyclical_overrides!E19)</f>
        <v>4.8490000000000002</v>
      </c>
      <c r="F19" s="72">
        <f>IF(Cyclical_overrides!F19 = "",
IF(INDEX(F_Inputs_cyclical!$A$1:$BE$243, MATCH('Cyclical_after overrides'!$A19, F_Inputs_cyclical!$A$1:$A$243, 0), MATCH('Cyclical_after overrides'!F$1, F_Inputs_cyclical!$A$1:$BE$1, 0))="", "", INDEX(F_Inputs_cyclical!$A$1:$BE$243, MATCH('Cyclical_after overrides'!$A19, F_Inputs_cyclical!$A$1:$A$243, 0), MATCH('Cyclical_after overrides'!F$1, F_Inputs_cyclical!$A$1:$BE$1, 0))),
Cyclical_overrides!F19)</f>
        <v>15.09</v>
      </c>
      <c r="G19" s="72">
        <f>IF(Cyclical_overrides!G19 = "",
IF(INDEX(F_Inputs_cyclical!$A$1:$BE$243, MATCH('Cyclical_after overrides'!$A19, F_Inputs_cyclical!$A$1:$A$243, 0), MATCH('Cyclical_after overrides'!G$1, F_Inputs_cyclical!$A$1:$BE$1, 0))="", "", INDEX(F_Inputs_cyclical!$A$1:$BE$243, MATCH('Cyclical_after overrides'!$A19, F_Inputs_cyclical!$A$1:$A$243, 0), MATCH('Cyclical_after overrides'!G$1, F_Inputs_cyclical!$A$1:$BE$1, 0))),
Cyclical_overrides!G19)</f>
        <v>2.3370000000000002</v>
      </c>
      <c r="H19" s="72" t="str">
        <f>IF(Cyclical_overrides!H19 = "",
IF(INDEX(F_Inputs_cyclical!$A$1:$BE$243, MATCH('Cyclical_after overrides'!$A19, F_Inputs_cyclical!$A$1:$A$243, 0), MATCH('Cyclical_after overrides'!H$1, F_Inputs_cyclical!$A$1:$BE$1, 0))="", "", INDEX(F_Inputs_cyclical!$A$1:$BE$243, MATCH('Cyclical_after overrides'!$A19, F_Inputs_cyclical!$A$1:$A$243, 0), MATCH('Cyclical_after overrides'!H$1, F_Inputs_cyclical!$A$1:$BE$1, 0))),
Cyclical_overrides!H19)</f>
        <v/>
      </c>
      <c r="I19" s="72">
        <f>IF(Cyclical_overrides!I19 = "",
IF(INDEX(F_Inputs_cyclical!$A$1:$BE$243, MATCH('Cyclical_after overrides'!$A19, F_Inputs_cyclical!$A$1:$A$243, 0), MATCH('Cyclical_after overrides'!I$1, F_Inputs_cyclical!$A$1:$BE$1, 0))="", "", INDEX(F_Inputs_cyclical!$A$1:$BE$243, MATCH('Cyclical_after overrides'!$A19, F_Inputs_cyclical!$A$1:$A$243, 0), MATCH('Cyclical_after overrides'!I$1, F_Inputs_cyclical!$A$1:$BE$1, 0))),
Cyclical_overrides!I19)</f>
        <v>0</v>
      </c>
      <c r="J19" s="72">
        <f>IF(Cyclical_overrides!J19 = "",
IF(INDEX(F_Inputs_cyclical!$A$1:$BE$243, MATCH('Cyclical_after overrides'!$A19, F_Inputs_cyclical!$A$1:$A$243, 0), MATCH('Cyclical_after overrides'!J$1, F_Inputs_cyclical!$A$1:$BE$1, 0))="", "", INDEX(F_Inputs_cyclical!$A$1:$BE$243, MATCH('Cyclical_after overrides'!$A19, F_Inputs_cyclical!$A$1:$A$243, 0), MATCH('Cyclical_after overrides'!J$1, F_Inputs_cyclical!$A$1:$BE$1, 0))),
Cyclical_overrides!J19)</f>
        <v>49.222999999999999</v>
      </c>
      <c r="K19" s="72">
        <f>IF(Cyclical_overrides!K19 = "",
IF(INDEX(F_Inputs_cyclical!$A$1:$BE$243, MATCH('Cyclical_after overrides'!$A19, F_Inputs_cyclical!$A$1:$A$243, 0), MATCH('Cyclical_after overrides'!K$1, F_Inputs_cyclical!$A$1:$BE$1, 0))="", "", INDEX(F_Inputs_cyclical!$A$1:$BE$243, MATCH('Cyclical_after overrides'!$A19, F_Inputs_cyclical!$A$1:$A$243, 0), MATCH('Cyclical_after overrides'!K$1, F_Inputs_cyclical!$A$1:$BE$1, 0))),
Cyclical_overrides!K19)</f>
        <v>12.666</v>
      </c>
      <c r="L19" s="72" t="str">
        <f>IF(Cyclical_overrides!L19 = "",
IF(INDEX(F_Inputs_cyclical!$A$1:$BE$243, MATCH('Cyclical_after overrides'!$A19, F_Inputs_cyclical!$A$1:$A$243, 0), MATCH('Cyclical_after overrides'!L$1, F_Inputs_cyclical!$A$1:$BE$1, 0))="", "", INDEX(F_Inputs_cyclical!$A$1:$BE$243, MATCH('Cyclical_after overrides'!$A19, F_Inputs_cyclical!$A$1:$A$243, 0), MATCH('Cyclical_after overrides'!L$1, F_Inputs_cyclical!$A$1:$BE$1, 0))),
Cyclical_overrides!L19)</f>
        <v/>
      </c>
      <c r="M19" s="72" t="str">
        <f>IF(Cyclical_overrides!M19 = "",
IF(INDEX(F_Inputs_cyclical!$A$1:$BE$243, MATCH('Cyclical_after overrides'!$A19, F_Inputs_cyclical!$A$1:$A$243, 0), MATCH('Cyclical_after overrides'!M$1, F_Inputs_cyclical!$A$1:$BE$1, 0))="", "", INDEX(F_Inputs_cyclical!$A$1:$BE$243, MATCH('Cyclical_after overrides'!$A19, F_Inputs_cyclical!$A$1:$A$243, 0), MATCH('Cyclical_after overrides'!M$1, F_Inputs_cyclical!$A$1:$BE$1, 0))),
Cyclical_overrides!M19)</f>
        <v/>
      </c>
      <c r="N19" s="72" t="str">
        <f>IF(Cyclical_overrides!N19 = "",
IF(INDEX(F_Inputs_cyclical!$A$1:$BE$243, MATCH('Cyclical_after overrides'!$A19, F_Inputs_cyclical!$A$1:$A$243, 0), MATCH('Cyclical_after overrides'!N$1, F_Inputs_cyclical!$A$1:$BE$1, 0))="", "", INDEX(F_Inputs_cyclical!$A$1:$BE$243, MATCH('Cyclical_after overrides'!$A19, F_Inputs_cyclical!$A$1:$A$243, 0), MATCH('Cyclical_after overrides'!N$1, F_Inputs_cyclical!$A$1:$BE$1, 0))),
Cyclical_overrides!N19)</f>
        <v/>
      </c>
      <c r="O19" s="72">
        <f>IF(Cyclical_overrides!O19 = "",
IF(INDEX(F_Inputs_cyclical!$A$1:$BE$243, MATCH('Cyclical_after overrides'!$A19, F_Inputs_cyclical!$A$1:$A$243, 0), MATCH('Cyclical_after overrides'!O$1, F_Inputs_cyclical!$A$1:$BE$1, 0))="", "", INDEX(F_Inputs_cyclical!$A$1:$BE$243, MATCH('Cyclical_after overrides'!$A19, F_Inputs_cyclical!$A$1:$A$243, 0), MATCH('Cyclical_after overrides'!O$1, F_Inputs_cyclical!$A$1:$BE$1, 0))),
Cyclical_overrides!O19)</f>
        <v>0</v>
      </c>
      <c r="P19" s="72">
        <f>IF(Cyclical_overrides!P19 = "",
IF(INDEX(F_Inputs_cyclical!$A$1:$BE$243, MATCH('Cyclical_after overrides'!$A19, F_Inputs_cyclical!$A$1:$A$243, 0), MATCH('Cyclical_after overrides'!P$1, F_Inputs_cyclical!$A$1:$BE$1, 0))="", "", INDEX(F_Inputs_cyclical!$A$1:$BE$243, MATCH('Cyclical_after overrides'!$A19, F_Inputs_cyclical!$A$1:$A$243, 0), MATCH('Cyclical_after overrides'!P$1, F_Inputs_cyclical!$A$1:$BE$1, 0))),
Cyclical_overrides!P19)</f>
        <v>0</v>
      </c>
      <c r="Q19" s="72">
        <f>IF(Cyclical_overrides!Q19 = "",
IF(INDEX(F_Inputs_cyclical!$A$1:$BE$243, MATCH('Cyclical_after overrides'!$A19, F_Inputs_cyclical!$A$1:$A$243, 0), MATCH('Cyclical_after overrides'!Q$1, F_Inputs_cyclical!$A$1:$BE$1, 0))="", "", INDEX(F_Inputs_cyclical!$A$1:$BE$243, MATCH('Cyclical_after overrides'!$A19, F_Inputs_cyclical!$A$1:$A$243, 0), MATCH('Cyclical_after overrides'!Q$1, F_Inputs_cyclical!$A$1:$BE$1, 0))),
Cyclical_overrides!Q19)</f>
        <v>1.655</v>
      </c>
      <c r="R19" s="72">
        <f>IF(Cyclical_overrides!R19 = "",
IF(INDEX(F_Inputs_cyclical!$A$1:$BE$243, MATCH('Cyclical_after overrides'!$A19, F_Inputs_cyclical!$A$1:$A$243, 0), MATCH('Cyclical_after overrides'!R$1, F_Inputs_cyclical!$A$1:$BE$1, 0))="", "", INDEX(F_Inputs_cyclical!$A$1:$BE$243, MATCH('Cyclical_after overrides'!$A19, F_Inputs_cyclical!$A$1:$A$243, 0), MATCH('Cyclical_after overrides'!R$1, F_Inputs_cyclical!$A$1:$BE$1, 0))),
Cyclical_overrides!R19)</f>
        <v>0.77700000000000002</v>
      </c>
      <c r="S19" s="72">
        <f>IF(Cyclical_overrides!S19 = "",
IF(INDEX(F_Inputs_cyclical!$A$1:$BE$243, MATCH('Cyclical_after overrides'!$A19, F_Inputs_cyclical!$A$1:$A$243, 0), MATCH('Cyclical_after overrides'!S$1, F_Inputs_cyclical!$A$1:$BE$1, 0))="", "", INDEX(F_Inputs_cyclical!$A$1:$BE$243, MATCH('Cyclical_after overrides'!$A19, F_Inputs_cyclical!$A$1:$A$243, 0), MATCH('Cyclical_after overrides'!S$1, F_Inputs_cyclical!$A$1:$BE$1, 0))),
Cyclical_overrides!S19)</f>
        <v>53.613999999999997</v>
      </c>
      <c r="T19" s="72">
        <f>IF(Cyclical_overrides!T19 = "",
IF(INDEX(F_Inputs_cyclical!$A$1:$BE$243, MATCH('Cyclical_after overrides'!$A19, F_Inputs_cyclical!$A$1:$A$243, 0), MATCH('Cyclical_after overrides'!T$1, F_Inputs_cyclical!$A$1:$BE$1, 0))="", "", INDEX(F_Inputs_cyclical!$A$1:$BE$243, MATCH('Cyclical_after overrides'!$A19, F_Inputs_cyclical!$A$1:$A$243, 0), MATCH('Cyclical_after overrides'!T$1, F_Inputs_cyclical!$A$1:$BE$1, 0))),
Cyclical_overrides!T19)</f>
        <v>41.759</v>
      </c>
      <c r="U19" s="72">
        <f>IF(Cyclical_overrides!U19 = "",
IF(INDEX(F_Inputs_cyclical!$A$1:$BE$243, MATCH('Cyclical_after overrides'!$A19, F_Inputs_cyclical!$A$1:$A$243, 0), MATCH('Cyclical_after overrides'!U$1, F_Inputs_cyclical!$A$1:$BE$1, 0))="", "", INDEX(F_Inputs_cyclical!$A$1:$BE$243, MATCH('Cyclical_after overrides'!$A19, F_Inputs_cyclical!$A$1:$A$243, 0), MATCH('Cyclical_after overrides'!U$1, F_Inputs_cyclical!$A$1:$BE$1, 0))),
Cyclical_overrides!U19)</f>
        <v>46.790999999999997</v>
      </c>
      <c r="V19" s="72">
        <f>IF(Cyclical_overrides!V19 = "",
IF(INDEX(F_Inputs_cyclical!$A$1:$BE$243, MATCH('Cyclical_after overrides'!$A19, F_Inputs_cyclical!$A$1:$A$243, 0), MATCH('Cyclical_after overrides'!V$1, F_Inputs_cyclical!$A$1:$BE$1, 0))="", "", INDEX(F_Inputs_cyclical!$A$1:$BE$243, MATCH('Cyclical_after overrides'!$A19, F_Inputs_cyclical!$A$1:$A$243, 0), MATCH('Cyclical_after overrides'!V$1, F_Inputs_cyclical!$A$1:$BE$1, 0))),
Cyclical_overrides!V19)</f>
        <v>291.11900000000003</v>
      </c>
      <c r="W19" s="72">
        <f>IF(Cyclical_overrides!W19 = "",
IF(INDEX(F_Inputs_cyclical!$A$1:$BE$243, MATCH('Cyclical_after overrides'!$A19, F_Inputs_cyclical!$A$1:$A$243, 0), MATCH('Cyclical_after overrides'!W$1, F_Inputs_cyclical!$A$1:$BE$1, 0))="", "", INDEX(F_Inputs_cyclical!$A$1:$BE$243, MATCH('Cyclical_after overrides'!$A19, F_Inputs_cyclical!$A$1:$A$243, 0), MATCH('Cyclical_after overrides'!W$1, F_Inputs_cyclical!$A$1:$BE$1, 0))),
Cyclical_overrides!W19)</f>
        <v>450.18200000000002</v>
      </c>
      <c r="X19" s="72">
        <f>IF(Cyclical_overrides!X19 = "",
IF(INDEX(F_Inputs_cyclical!$A$1:$BE$243, MATCH('Cyclical_after overrides'!$A19, F_Inputs_cyclical!$A$1:$A$243, 0), MATCH('Cyclical_after overrides'!X$1, F_Inputs_cyclical!$A$1:$BE$1, 0))="", "", INDEX(F_Inputs_cyclical!$A$1:$BE$243, MATCH('Cyclical_after overrides'!$A19, F_Inputs_cyclical!$A$1:$A$243, 0), MATCH('Cyclical_after overrides'!X$1, F_Inputs_cyclical!$A$1:$BE$1, 0))),
Cyclical_overrides!X19)</f>
        <v>32.777000000000001</v>
      </c>
      <c r="Y19" s="72">
        <f>IF(Cyclical_overrides!Y19 = "",
IF(INDEX(F_Inputs_cyclical!$A$1:$BE$243, MATCH('Cyclical_after overrides'!$A19, F_Inputs_cyclical!$A$1:$A$243, 0), MATCH('Cyclical_after overrides'!Y$1, F_Inputs_cyclical!$A$1:$BE$1, 0))="", "", INDEX(F_Inputs_cyclical!$A$1:$BE$243, MATCH('Cyclical_after overrides'!$A19, F_Inputs_cyclical!$A$1:$A$243, 0), MATCH('Cyclical_after overrides'!Y$1, F_Inputs_cyclical!$A$1:$BE$1, 0))),
Cyclical_overrides!Y19)</f>
        <v>33.037999999999997</v>
      </c>
      <c r="Z19" s="72">
        <f>IF(Cyclical_overrides!Z19 = "",
IF(INDEX(F_Inputs_cyclical!$A$1:$BE$243, MATCH('Cyclical_after overrides'!$A19, F_Inputs_cyclical!$A$1:$A$243, 0), MATCH('Cyclical_after overrides'!Z$1, F_Inputs_cyclical!$A$1:$BE$1, 0))="", "", INDEX(F_Inputs_cyclical!$A$1:$BE$243, MATCH('Cyclical_after overrides'!$A19, F_Inputs_cyclical!$A$1:$A$243, 0), MATCH('Cyclical_after overrides'!Z$1, F_Inputs_cyclical!$A$1:$BE$1, 0))),
Cyclical_overrides!Z19)</f>
        <v>686.37099999999998</v>
      </c>
      <c r="AA19" s="72">
        <f>IF(Cyclical_overrides!AA19 = "",
IF(INDEX(F_Inputs_cyclical!$A$1:$BE$243, MATCH('Cyclical_after overrides'!$A19, F_Inputs_cyclical!$A$1:$A$243, 0), MATCH('Cyclical_after overrides'!AA$1, F_Inputs_cyclical!$A$1:$BE$1, 0))="", "", INDEX(F_Inputs_cyclical!$A$1:$BE$243, MATCH('Cyclical_after overrides'!$A19, F_Inputs_cyclical!$A$1:$A$243, 0), MATCH('Cyclical_after overrides'!AA$1, F_Inputs_cyclical!$A$1:$BE$1, 0))),
Cyclical_overrides!AA19)</f>
        <v>385.005</v>
      </c>
      <c r="AB19" s="72" t="str">
        <f>IF(Cyclical_overrides!AB19 = "",
IF(INDEX(F_Inputs_cyclical!$A$1:$BE$243, MATCH('Cyclical_after overrides'!$A19, F_Inputs_cyclical!$A$1:$A$243, 0), MATCH('Cyclical_after overrides'!AB$1, F_Inputs_cyclical!$A$1:$BE$1, 0))="", "", INDEX(F_Inputs_cyclical!$A$1:$BE$243, MATCH('Cyclical_after overrides'!$A19, F_Inputs_cyclical!$A$1:$A$243, 0), MATCH('Cyclical_after overrides'!AB$1, F_Inputs_cyclical!$A$1:$BE$1, 0))),
Cyclical_overrides!AB19)</f>
        <v/>
      </c>
      <c r="AC19" s="72" t="str">
        <f>IF(Cyclical_overrides!AC19 = "",
IF(INDEX(F_Inputs_cyclical!$A$1:$BE$243, MATCH('Cyclical_after overrides'!$A19, F_Inputs_cyclical!$A$1:$A$243, 0), MATCH('Cyclical_after overrides'!AC$1, F_Inputs_cyclical!$A$1:$BE$1, 0))="", "", INDEX(F_Inputs_cyclical!$A$1:$BE$243, MATCH('Cyclical_after overrides'!$A19, F_Inputs_cyclical!$A$1:$A$243, 0), MATCH('Cyclical_after overrides'!AC$1, F_Inputs_cyclical!$A$1:$BE$1, 0))),
Cyclical_overrides!AC19)</f>
        <v/>
      </c>
      <c r="AD19" s="72" t="str">
        <f>IF(Cyclical_overrides!AD19 = "",
IF(INDEX(F_Inputs_cyclical!$A$1:$BE$243, MATCH('Cyclical_after overrides'!$A19, F_Inputs_cyclical!$A$1:$A$243, 0), MATCH('Cyclical_after overrides'!AD$1, F_Inputs_cyclical!$A$1:$BE$1, 0))="", "", INDEX(F_Inputs_cyclical!$A$1:$BE$243, MATCH('Cyclical_after overrides'!$A19, F_Inputs_cyclical!$A$1:$A$243, 0), MATCH('Cyclical_after overrides'!AD$1, F_Inputs_cyclical!$A$1:$BE$1, 0))),
Cyclical_overrides!AD19)</f>
        <v/>
      </c>
      <c r="AE19" s="72" t="str">
        <f>IF(Cyclical_overrides!AE19 = "",
IF(INDEX(F_Inputs_cyclical!$A$1:$BE$243, MATCH('Cyclical_after overrides'!$A19, F_Inputs_cyclical!$A$1:$A$243, 0), MATCH('Cyclical_after overrides'!AE$1, F_Inputs_cyclical!$A$1:$BE$1, 0))="", "", INDEX(F_Inputs_cyclical!$A$1:$BE$243, MATCH('Cyclical_after overrides'!$A19, F_Inputs_cyclical!$A$1:$A$243, 0), MATCH('Cyclical_after overrides'!AE$1, F_Inputs_cyclical!$A$1:$BE$1, 0))),
Cyclical_overrides!AE19)</f>
        <v/>
      </c>
      <c r="AF19" s="72" t="str">
        <f>IF(Cyclical_overrides!AF19 = "",
IF(INDEX(F_Inputs_cyclical!$A$1:$BE$243, MATCH('Cyclical_after overrides'!$A19, F_Inputs_cyclical!$A$1:$A$243, 0), MATCH('Cyclical_after overrides'!AF$1, F_Inputs_cyclical!$A$1:$BE$1, 0))="", "", INDEX(F_Inputs_cyclical!$A$1:$BE$243, MATCH('Cyclical_after overrides'!$A19, F_Inputs_cyclical!$A$1:$A$243, 0), MATCH('Cyclical_after overrides'!AF$1, F_Inputs_cyclical!$A$1:$BE$1, 0))),
Cyclical_overrides!AF19)</f>
        <v/>
      </c>
      <c r="AG19" s="72" t="str">
        <f>IF(Cyclical_overrides!AG19 = "",
IF(INDEX(F_Inputs_cyclical!$A$1:$BE$243, MATCH('Cyclical_after overrides'!$A19, F_Inputs_cyclical!$A$1:$A$243, 0), MATCH('Cyclical_after overrides'!AG$1, F_Inputs_cyclical!$A$1:$BE$1, 0))="", "", INDEX(F_Inputs_cyclical!$A$1:$BE$243, MATCH('Cyclical_after overrides'!$A19, F_Inputs_cyclical!$A$1:$A$243, 0), MATCH('Cyclical_after overrides'!AG$1, F_Inputs_cyclical!$A$1:$BE$1, 0))),
Cyclical_overrides!AG19)</f>
        <v/>
      </c>
      <c r="AH19" s="72" t="str">
        <f>IF(Cyclical_overrides!AH19 = "",
IF(INDEX(F_Inputs_cyclical!$A$1:$BE$243, MATCH('Cyclical_after overrides'!$A19, F_Inputs_cyclical!$A$1:$A$243, 0), MATCH('Cyclical_after overrides'!AH$1, F_Inputs_cyclical!$A$1:$BE$1, 0))="", "", INDEX(F_Inputs_cyclical!$A$1:$BE$243, MATCH('Cyclical_after overrides'!$A19, F_Inputs_cyclical!$A$1:$A$243, 0), MATCH('Cyclical_after overrides'!AH$1, F_Inputs_cyclical!$A$1:$BE$1, 0))),
Cyclical_overrides!AH19)</f>
        <v/>
      </c>
      <c r="AI19" s="72" t="str">
        <f>IF(Cyclical_overrides!AI19 = "",
IF(INDEX(F_Inputs_cyclical!$A$1:$BE$243, MATCH('Cyclical_after overrides'!$A19, F_Inputs_cyclical!$A$1:$A$243, 0), MATCH('Cyclical_after overrides'!AI$1, F_Inputs_cyclical!$A$1:$BE$1, 0))="", "", INDEX(F_Inputs_cyclical!$A$1:$BE$243, MATCH('Cyclical_after overrides'!$A19, F_Inputs_cyclical!$A$1:$A$243, 0), MATCH('Cyclical_after overrides'!AI$1, F_Inputs_cyclical!$A$1:$BE$1, 0))),
Cyclical_overrides!AI19)</f>
        <v/>
      </c>
      <c r="AJ19" s="72" t="str">
        <f>IF(Cyclical_overrides!AJ19 = "",
IF(INDEX(F_Inputs_cyclical!$A$1:$BE$243, MATCH('Cyclical_after overrides'!$A19, F_Inputs_cyclical!$A$1:$A$243, 0), MATCH('Cyclical_after overrides'!AJ$1, F_Inputs_cyclical!$A$1:$BE$1, 0))="", "", INDEX(F_Inputs_cyclical!$A$1:$BE$243, MATCH('Cyclical_after overrides'!$A19, F_Inputs_cyclical!$A$1:$A$243, 0), MATCH('Cyclical_after overrides'!AJ$1, F_Inputs_cyclical!$A$1:$BE$1, 0))),
Cyclical_overrides!AJ19)</f>
        <v/>
      </c>
      <c r="AK19" s="72" t="str">
        <f>IF(Cyclical_overrides!AK19 = "",
IF(INDEX(F_Inputs_cyclical!$A$1:$BE$243, MATCH('Cyclical_after overrides'!$A19, F_Inputs_cyclical!$A$1:$A$243, 0), MATCH('Cyclical_after overrides'!AK$1, F_Inputs_cyclical!$A$1:$BE$1, 0))="", "", INDEX(F_Inputs_cyclical!$A$1:$BE$243, MATCH('Cyclical_after overrides'!$A19, F_Inputs_cyclical!$A$1:$A$243, 0), MATCH('Cyclical_after overrides'!AK$1, F_Inputs_cyclical!$A$1:$BE$1, 0))),
Cyclical_overrides!AK19)</f>
        <v/>
      </c>
      <c r="AL19" s="72" t="str">
        <f>IF(Cyclical_overrides!AL19 = "",
IF(INDEX(F_Inputs_cyclical!$A$1:$BE$243, MATCH('Cyclical_after overrides'!$A19, F_Inputs_cyclical!$A$1:$A$243, 0), MATCH('Cyclical_after overrides'!AL$1, F_Inputs_cyclical!$A$1:$BE$1, 0))="", "", INDEX(F_Inputs_cyclical!$A$1:$BE$243, MATCH('Cyclical_after overrides'!$A19, F_Inputs_cyclical!$A$1:$A$243, 0), MATCH('Cyclical_after overrides'!AL$1, F_Inputs_cyclical!$A$1:$BE$1, 0))),
Cyclical_overrides!AL19)</f>
        <v/>
      </c>
      <c r="AM19" s="72">
        <f>IF(Cyclical_overrides!AM19 = "",
IF(INDEX(F_Inputs_cyclical!$A$1:$BE$243, MATCH('Cyclical_after overrides'!$A19, F_Inputs_cyclical!$A$1:$A$243, 0), MATCH('Cyclical_after overrides'!AM$1, F_Inputs_cyclical!$A$1:$BE$1, 0))="", "", INDEX(F_Inputs_cyclical!$A$1:$BE$243, MATCH('Cyclical_after overrides'!$A19, F_Inputs_cyclical!$A$1:$A$243, 0), MATCH('Cyclical_after overrides'!AM$1, F_Inputs_cyclical!$A$1:$BE$1, 0))),
Cyclical_overrides!AM19)</f>
        <v>10.581</v>
      </c>
      <c r="AN19" s="72">
        <f>IF(Cyclical_overrides!AN19 = "",
IF(INDEX(F_Inputs_cyclical!$A$1:$BE$243, MATCH('Cyclical_after overrides'!$A19, F_Inputs_cyclical!$A$1:$A$243, 0), MATCH('Cyclical_after overrides'!AN$1, F_Inputs_cyclical!$A$1:$BE$1, 0))="", "", INDEX(F_Inputs_cyclical!$A$1:$BE$243, MATCH('Cyclical_after overrides'!$A19, F_Inputs_cyclical!$A$1:$A$243, 0), MATCH('Cyclical_after overrides'!AN$1, F_Inputs_cyclical!$A$1:$BE$1, 0))),
Cyclical_overrides!AN19)</f>
        <v>46.790999999999997</v>
      </c>
      <c r="AO19" s="72" t="str">
        <f>IF(Cyclical_overrides!AO19 = "",
IF(INDEX(F_Inputs_cyclical!$A$1:$BE$243, MATCH('Cyclical_after overrides'!$A19, F_Inputs_cyclical!$A$1:$A$243, 0), MATCH('Cyclical_after overrides'!AO$1, F_Inputs_cyclical!$A$1:$BE$1, 0))="", "", INDEX(F_Inputs_cyclical!$A$1:$BE$243, MATCH('Cyclical_after overrides'!$A19, F_Inputs_cyclical!$A$1:$A$243, 0), MATCH('Cyclical_after overrides'!AO$1, F_Inputs_cyclical!$A$1:$BE$1, 0))),
Cyclical_overrides!AO19)</f>
        <v/>
      </c>
      <c r="AP19" s="72" t="str">
        <f>IF(Cyclical_overrides!AP19 = "",
IF(INDEX(F_Inputs_cyclical!$A$1:$BE$243, MATCH('Cyclical_after overrides'!$A19, F_Inputs_cyclical!$A$1:$A$243, 0), MATCH('Cyclical_after overrides'!AP$1, F_Inputs_cyclical!$A$1:$BE$1, 0))="", "", INDEX(F_Inputs_cyclical!$A$1:$BE$243, MATCH('Cyclical_after overrides'!$A19, F_Inputs_cyclical!$A$1:$A$243, 0), MATCH('Cyclical_after overrides'!AP$1, F_Inputs_cyclical!$A$1:$BE$1, 0))),
Cyclical_overrides!AP19)</f>
        <v/>
      </c>
      <c r="AQ19" s="72">
        <f>IF(Cyclical_overrides!AQ19 = "",
IF(INDEX(F_Inputs_cyclical!$A$1:$BE$243, MATCH('Cyclical_after overrides'!$A19, F_Inputs_cyclical!$A$1:$A$243, 0), MATCH('Cyclical_after overrides'!AQ$1, F_Inputs_cyclical!$A$1:$BE$1, 0))="", "", INDEX(F_Inputs_cyclical!$A$1:$BE$243, MATCH('Cyclical_after overrides'!$A19, F_Inputs_cyclical!$A$1:$A$243, 0), MATCH('Cyclical_after overrides'!AQ$1, F_Inputs_cyclical!$A$1:$BE$1, 0))),
Cyclical_overrides!AQ19)</f>
        <v>2.4319999999999999</v>
      </c>
      <c r="AR19" s="72">
        <f>IF(Cyclical_overrides!AR19 = "",
IF(INDEX(F_Inputs_cyclical!$A$1:$BE$243, MATCH('Cyclical_after overrides'!$A19, F_Inputs_cyclical!$A$1:$A$243, 0), MATCH('Cyclical_after overrides'!AR$1, F_Inputs_cyclical!$A$1:$BE$1, 0))="", "", INDEX(F_Inputs_cyclical!$A$1:$BE$243, MATCH('Cyclical_after overrides'!$A19, F_Inputs_cyclical!$A$1:$A$243, 0), MATCH('Cyclical_after overrides'!AR$1, F_Inputs_cyclical!$A$1:$BE$1, 0))),
Cyclical_overrides!AR19)</f>
        <v>0</v>
      </c>
      <c r="AS19" s="72">
        <f>IF(Cyclical_overrides!AS19 = "",
IF(INDEX(F_Inputs_cyclical!$A$1:$BE$243, MATCH('Cyclical_after overrides'!$A19, F_Inputs_cyclical!$A$1:$A$243, 0), MATCH('Cyclical_after overrides'!AS$1, F_Inputs_cyclical!$A$1:$BE$1, 0))="", "", INDEX(F_Inputs_cyclical!$A$1:$BE$243, MATCH('Cyclical_after overrides'!$A19, F_Inputs_cyclical!$A$1:$A$243, 0), MATCH('Cyclical_after overrides'!AS$1, F_Inputs_cyclical!$A$1:$BE$1, 0))),
Cyclical_overrides!AS19)</f>
        <v>-3.7989999999999999</v>
      </c>
      <c r="AT19" s="72">
        <f>IF(Cyclical_overrides!AT19 = "",
IF(INDEX(F_Inputs_cyclical!$A$1:$BE$243, MATCH('Cyclical_after overrides'!$A19, F_Inputs_cyclical!$A$1:$A$243, 0), MATCH('Cyclical_after overrides'!AT$1, F_Inputs_cyclical!$A$1:$BE$1, 0))="", "", INDEX(F_Inputs_cyclical!$A$1:$BE$243, MATCH('Cyclical_after overrides'!$A19, F_Inputs_cyclical!$A$1:$A$243, 0), MATCH('Cyclical_after overrides'!AT$1, F_Inputs_cyclical!$A$1:$BE$1, 0))),
Cyclical_overrides!AT19)</f>
        <v>9.6000000000000002E-2</v>
      </c>
      <c r="AU19" s="72">
        <f>IF(Cyclical_overrides!AU19 = "",
IF(INDEX(F_Inputs_cyclical!$A$1:$BE$243, MATCH('Cyclical_after overrides'!$A19, F_Inputs_cyclical!$A$1:$A$243, 0), MATCH('Cyclical_after overrides'!AU$1, F_Inputs_cyclical!$A$1:$BE$1, 0))="", "", INDEX(F_Inputs_cyclical!$A$1:$BE$243, MATCH('Cyclical_after overrides'!$A19, F_Inputs_cyclical!$A$1:$A$243, 0), MATCH('Cyclical_after overrides'!AU$1, F_Inputs_cyclical!$A$1:$BE$1, 0))),
Cyclical_overrides!AU19)</f>
        <v>10.27</v>
      </c>
      <c r="AV19" s="72" t="str">
        <f>IF(Cyclical_overrides!AV19 = "",
IF(INDEX(F_Inputs_cyclical!$A$1:$BE$243, MATCH('Cyclical_after overrides'!$A19, F_Inputs_cyclical!$A$1:$A$243, 0), MATCH('Cyclical_after overrides'!AV$1, F_Inputs_cyclical!$A$1:$BE$1, 0))="", "", INDEX(F_Inputs_cyclical!$A$1:$BE$243, MATCH('Cyclical_after overrides'!$A19, F_Inputs_cyclical!$A$1:$A$243, 0), MATCH('Cyclical_after overrides'!AV$1, F_Inputs_cyclical!$A$1:$BE$1, 0))),
Cyclical_overrides!AV19)</f>
        <v/>
      </c>
      <c r="AW19" s="72">
        <f>IF(Cyclical_overrides!AW19 = "",
IF(INDEX(F_Inputs_cyclical!$A$1:$BE$243, MATCH('Cyclical_after overrides'!$A19, F_Inputs_cyclical!$A$1:$A$243, 0), MATCH('Cyclical_after overrides'!AW$1, F_Inputs_cyclical!$A$1:$BE$1, 0))="", "", INDEX(F_Inputs_cyclical!$A$1:$BE$243, MATCH('Cyclical_after overrides'!$A19, F_Inputs_cyclical!$A$1:$A$243, 0), MATCH('Cyclical_after overrides'!AW$1, F_Inputs_cyclical!$A$1:$BE$1, 0))),
Cyclical_overrides!AW19)</f>
        <v>1.1806332960179113</v>
      </c>
      <c r="AX19" s="72">
        <f>IF(Cyclical_overrides!AX19 = "",
IF(INDEX(F_Inputs_cyclical!$A$1:$BE$243, MATCH('Cyclical_after overrides'!$A19, F_Inputs_cyclical!$A$1:$A$243, 0), MATCH('Cyclical_after overrides'!AX$1, F_Inputs_cyclical!$A$1:$BE$1, 0))="", "", INDEX(F_Inputs_cyclical!$A$1:$BE$243, MATCH('Cyclical_after overrides'!$A19, F_Inputs_cyclical!$A$1:$A$243, 0), MATCH('Cyclical_after overrides'!AX$1, F_Inputs_cyclical!$A$1:$BE$1, 0))),
Cyclical_overrides!AX19)</f>
        <v>28.033576836330635</v>
      </c>
      <c r="AY19" s="72">
        <f>IF(Cyclical_overrides!AY19 = "",
IF(INDEX(F_Inputs_cyclical!$A$1:$BE$243, MATCH('Cyclical_after overrides'!$A19, F_Inputs_cyclical!$A$1:$A$243, 0), MATCH('Cyclical_after overrides'!AY$1, F_Inputs_cyclical!$A$1:$BE$1, 0))="", "", INDEX(F_Inputs_cyclical!$A$1:$BE$243, MATCH('Cyclical_after overrides'!$A19, F_Inputs_cyclical!$A$1:$A$243, 0), MATCH('Cyclical_after overrides'!AY$1, F_Inputs_cyclical!$A$1:$BE$1, 0))),
Cyclical_overrides!AY19)</f>
        <v>133.5411889922525</v>
      </c>
      <c r="AZ19" s="72">
        <f>IF(Cyclical_overrides!AZ19 = "",
IF(INDEX(F_Inputs_cyclical!$A$1:$BE$243, MATCH('Cyclical_after overrides'!$A19, F_Inputs_cyclical!$A$1:$A$243, 0), MATCH('Cyclical_after overrides'!AZ$1, F_Inputs_cyclical!$A$1:$BE$1, 0))="", "", INDEX(F_Inputs_cyclical!$A$1:$BE$243, MATCH('Cyclical_after overrides'!$A19, F_Inputs_cyclical!$A$1:$A$243, 0), MATCH('Cyclical_after overrides'!AZ$1, F_Inputs_cyclical!$A$1:$BE$1, 0))),
Cyclical_overrides!AZ19)</f>
        <v>2.4173901427149915</v>
      </c>
      <c r="BA19" s="72">
        <f>IF(Cyclical_overrides!BA19 = "",
IF(INDEX(F_Inputs_cyclical!$A$1:$BE$243, MATCH('Cyclical_after overrides'!$A19, F_Inputs_cyclical!$A$1:$A$243, 0), MATCH('Cyclical_after overrides'!BA$1, F_Inputs_cyclical!$A$1:$BE$1, 0))="", "", INDEX(F_Inputs_cyclical!$A$1:$BE$243, MATCH('Cyclical_after overrides'!$A19, F_Inputs_cyclical!$A$1:$A$243, 0), MATCH('Cyclical_after overrides'!BA$1, F_Inputs_cyclical!$A$1:$BE$1, 0))),
Cyclical_overrides!BA19)</f>
        <v>17.39017807303129</v>
      </c>
      <c r="BB19" s="72">
        <f>IF(Cyclical_overrides!BB19 = "",
IF(INDEX(F_Inputs_cyclical!$A$1:$BE$243, MATCH('Cyclical_after overrides'!$A19, F_Inputs_cyclical!$A$1:$A$243, 0), MATCH('Cyclical_after overrides'!BB$1, F_Inputs_cyclical!$A$1:$BE$1, 0))="", "", INDEX(F_Inputs_cyclical!$A$1:$BE$243, MATCH('Cyclical_after overrides'!$A19, F_Inputs_cyclical!$A$1:$A$243, 0), MATCH('Cyclical_after overrides'!BB$1, F_Inputs_cyclical!$A$1:$BE$1, 0))),
Cyclical_overrides!BB19)</f>
        <v>16.536465161823426</v>
      </c>
      <c r="BC19" s="72">
        <f>IF(Cyclical_overrides!BC19 = "",
IF(INDEX(F_Inputs_cyclical!$A$1:$BE$243, MATCH('Cyclical_after overrides'!$A19, F_Inputs_cyclical!$A$1:$A$243, 0), MATCH('Cyclical_after overrides'!BC$1, F_Inputs_cyclical!$A$1:$BE$1, 0))="", "", INDEX(F_Inputs_cyclical!$A$1:$BE$243, MATCH('Cyclical_after overrides'!$A19, F_Inputs_cyclical!$A$1:$A$243, 0), MATCH('Cyclical_after overrides'!BC$1, F_Inputs_cyclical!$A$1:$BE$1, 0))),
Cyclical_overrides!BC19)</f>
        <v>9.8266630152918726</v>
      </c>
      <c r="BD19" s="72">
        <f>IF(Cyclical_overrides!BD19 = "",
IF(INDEX(F_Inputs_cyclical!$A$1:$BE$243, MATCH('Cyclical_after overrides'!$A19, F_Inputs_cyclical!$A$1:$A$243, 0), MATCH('Cyclical_after overrides'!BD$1, F_Inputs_cyclical!$A$1:$BE$1, 0))="", "", INDEX(F_Inputs_cyclical!$A$1:$BE$243, MATCH('Cyclical_after overrides'!$A19, F_Inputs_cyclical!$A$1:$A$243, 0), MATCH('Cyclical_after overrides'!BD$1, F_Inputs_cyclical!$A$1:$BE$1, 0))),
Cyclical_overrides!BD19)</f>
        <v>613.78300000000002</v>
      </c>
      <c r="BE19" s="194"/>
    </row>
    <row r="20" spans="1:57" x14ac:dyDescent="0.4">
      <c r="A20" s="63" t="str">
        <f t="shared" si="0"/>
        <v>NES19</v>
      </c>
      <c r="B20" s="63" t="s">
        <v>265</v>
      </c>
      <c r="C20" s="63" t="s">
        <v>253</v>
      </c>
      <c r="D20" s="72">
        <f>IF(Cyclical_overrides!D20 = "",
IF(INDEX(F_Inputs_cyclical!$A$1:$BE$243, MATCH('Cyclical_after overrides'!$A20, F_Inputs_cyclical!$A$1:$A$243, 0), MATCH('Cyclical_after overrides'!D$1, F_Inputs_cyclical!$A$1:$BE$1, 0))="", "", INDEX(F_Inputs_cyclical!$A$1:$BE$243, MATCH('Cyclical_after overrides'!$A20, F_Inputs_cyclical!$A$1:$A$243, 0), MATCH('Cyclical_after overrides'!D$1, F_Inputs_cyclical!$A$1:$BE$1, 0))),
Cyclical_overrides!D20)</f>
        <v>17.437999999999999</v>
      </c>
      <c r="E20" s="72">
        <f>IF(Cyclical_overrides!E20 = "",
IF(INDEX(F_Inputs_cyclical!$A$1:$BE$243, MATCH('Cyclical_after overrides'!$A20, F_Inputs_cyclical!$A$1:$A$243, 0), MATCH('Cyclical_after overrides'!E$1, F_Inputs_cyclical!$A$1:$BE$1, 0))="", "", INDEX(F_Inputs_cyclical!$A$1:$BE$243, MATCH('Cyclical_after overrides'!$A20, F_Inputs_cyclical!$A$1:$A$243, 0), MATCH('Cyclical_after overrides'!E$1, F_Inputs_cyclical!$A$1:$BE$1, 0))),
Cyclical_overrides!E20)</f>
        <v>3.3140000000000001</v>
      </c>
      <c r="F20" s="72">
        <f>IF(Cyclical_overrides!F20 = "",
IF(INDEX(F_Inputs_cyclical!$A$1:$BE$243, MATCH('Cyclical_after overrides'!$A20, F_Inputs_cyclical!$A$1:$A$243, 0), MATCH('Cyclical_after overrides'!F$1, F_Inputs_cyclical!$A$1:$BE$1, 0))="", "", INDEX(F_Inputs_cyclical!$A$1:$BE$243, MATCH('Cyclical_after overrides'!$A20, F_Inputs_cyclical!$A$1:$A$243, 0), MATCH('Cyclical_after overrides'!F$1, F_Inputs_cyclical!$A$1:$BE$1, 0))),
Cyclical_overrides!F20)</f>
        <v>19.11</v>
      </c>
      <c r="G20" s="72">
        <f>IF(Cyclical_overrides!G20 = "",
IF(INDEX(F_Inputs_cyclical!$A$1:$BE$243, MATCH('Cyclical_after overrides'!$A20, F_Inputs_cyclical!$A$1:$A$243, 0), MATCH('Cyclical_after overrides'!G$1, F_Inputs_cyclical!$A$1:$BE$1, 0))="", "", INDEX(F_Inputs_cyclical!$A$1:$BE$243, MATCH('Cyclical_after overrides'!$A20, F_Inputs_cyclical!$A$1:$A$243, 0), MATCH('Cyclical_after overrides'!G$1, F_Inputs_cyclical!$A$1:$BE$1, 0))),
Cyclical_overrides!G20)</f>
        <v>2.2890000000000001</v>
      </c>
      <c r="H20" s="72" t="str">
        <f>IF(Cyclical_overrides!H20 = "",
IF(INDEX(F_Inputs_cyclical!$A$1:$BE$243, MATCH('Cyclical_after overrides'!$A20, F_Inputs_cyclical!$A$1:$A$243, 0), MATCH('Cyclical_after overrides'!H$1, F_Inputs_cyclical!$A$1:$BE$1, 0))="", "", INDEX(F_Inputs_cyclical!$A$1:$BE$243, MATCH('Cyclical_after overrides'!$A20, F_Inputs_cyclical!$A$1:$A$243, 0), MATCH('Cyclical_after overrides'!H$1, F_Inputs_cyclical!$A$1:$BE$1, 0))),
Cyclical_overrides!H20)</f>
        <v/>
      </c>
      <c r="I20" s="72">
        <f>IF(Cyclical_overrides!I20 = "",
IF(INDEX(F_Inputs_cyclical!$A$1:$BE$243, MATCH('Cyclical_after overrides'!$A20, F_Inputs_cyclical!$A$1:$A$243, 0), MATCH('Cyclical_after overrides'!I$1, F_Inputs_cyclical!$A$1:$BE$1, 0))="", "", INDEX(F_Inputs_cyclical!$A$1:$BE$243, MATCH('Cyclical_after overrides'!$A20, F_Inputs_cyclical!$A$1:$A$243, 0), MATCH('Cyclical_after overrides'!I$1, F_Inputs_cyclical!$A$1:$BE$1, 0))),
Cyclical_overrides!I20)</f>
        <v>0</v>
      </c>
      <c r="J20" s="72">
        <f>IF(Cyclical_overrides!J20 = "",
IF(INDEX(F_Inputs_cyclical!$A$1:$BE$243, MATCH('Cyclical_after overrides'!$A20, F_Inputs_cyclical!$A$1:$A$243, 0), MATCH('Cyclical_after overrides'!J$1, F_Inputs_cyclical!$A$1:$BE$1, 0))="", "", INDEX(F_Inputs_cyclical!$A$1:$BE$243, MATCH('Cyclical_after overrides'!$A20, F_Inputs_cyclical!$A$1:$A$243, 0), MATCH('Cyclical_after overrides'!J$1, F_Inputs_cyclical!$A$1:$BE$1, 0))),
Cyclical_overrides!J20)</f>
        <v>56.573</v>
      </c>
      <c r="K20" s="72">
        <f>IF(Cyclical_overrides!K20 = "",
IF(INDEX(F_Inputs_cyclical!$A$1:$BE$243, MATCH('Cyclical_after overrides'!$A20, F_Inputs_cyclical!$A$1:$A$243, 0), MATCH('Cyclical_after overrides'!K$1, F_Inputs_cyclical!$A$1:$BE$1, 0))="", "", INDEX(F_Inputs_cyclical!$A$1:$BE$243, MATCH('Cyclical_after overrides'!$A20, F_Inputs_cyclical!$A$1:$A$243, 0), MATCH('Cyclical_after overrides'!K$1, F_Inputs_cyclical!$A$1:$BE$1, 0))),
Cyclical_overrides!K20)</f>
        <v>8.9179999999999993</v>
      </c>
      <c r="L20" s="72" t="str">
        <f>IF(Cyclical_overrides!L20 = "",
IF(INDEX(F_Inputs_cyclical!$A$1:$BE$243, MATCH('Cyclical_after overrides'!$A20, F_Inputs_cyclical!$A$1:$A$243, 0), MATCH('Cyclical_after overrides'!L$1, F_Inputs_cyclical!$A$1:$BE$1, 0))="", "", INDEX(F_Inputs_cyclical!$A$1:$BE$243, MATCH('Cyclical_after overrides'!$A20, F_Inputs_cyclical!$A$1:$A$243, 0), MATCH('Cyclical_after overrides'!L$1, F_Inputs_cyclical!$A$1:$BE$1, 0))),
Cyclical_overrides!L20)</f>
        <v/>
      </c>
      <c r="M20" s="72" t="str">
        <f>IF(Cyclical_overrides!M20 = "",
IF(INDEX(F_Inputs_cyclical!$A$1:$BE$243, MATCH('Cyclical_after overrides'!$A20, F_Inputs_cyclical!$A$1:$A$243, 0), MATCH('Cyclical_after overrides'!M$1, F_Inputs_cyclical!$A$1:$BE$1, 0))="", "", INDEX(F_Inputs_cyclical!$A$1:$BE$243, MATCH('Cyclical_after overrides'!$A20, F_Inputs_cyclical!$A$1:$A$243, 0), MATCH('Cyclical_after overrides'!M$1, F_Inputs_cyclical!$A$1:$BE$1, 0))),
Cyclical_overrides!M20)</f>
        <v/>
      </c>
      <c r="N20" s="72" t="str">
        <f>IF(Cyclical_overrides!N20 = "",
IF(INDEX(F_Inputs_cyclical!$A$1:$BE$243, MATCH('Cyclical_after overrides'!$A20, F_Inputs_cyclical!$A$1:$A$243, 0), MATCH('Cyclical_after overrides'!N$1, F_Inputs_cyclical!$A$1:$BE$1, 0))="", "", INDEX(F_Inputs_cyclical!$A$1:$BE$243, MATCH('Cyclical_after overrides'!$A20, F_Inputs_cyclical!$A$1:$A$243, 0), MATCH('Cyclical_after overrides'!N$1, F_Inputs_cyclical!$A$1:$BE$1, 0))),
Cyclical_overrides!N20)</f>
        <v/>
      </c>
      <c r="O20" s="72">
        <f>IF(Cyclical_overrides!O20 = "",
IF(INDEX(F_Inputs_cyclical!$A$1:$BE$243, MATCH('Cyclical_after overrides'!$A20, F_Inputs_cyclical!$A$1:$A$243, 0), MATCH('Cyclical_after overrides'!O$1, F_Inputs_cyclical!$A$1:$BE$1, 0))="", "", INDEX(F_Inputs_cyclical!$A$1:$BE$243, MATCH('Cyclical_after overrides'!$A20, F_Inputs_cyclical!$A$1:$A$243, 0), MATCH('Cyclical_after overrides'!O$1, F_Inputs_cyclical!$A$1:$BE$1, 0))),
Cyclical_overrides!O20)</f>
        <v>6.0999999999999999E-2</v>
      </c>
      <c r="P20" s="72">
        <f>IF(Cyclical_overrides!P20 = "",
IF(INDEX(F_Inputs_cyclical!$A$1:$BE$243, MATCH('Cyclical_after overrides'!$A20, F_Inputs_cyclical!$A$1:$A$243, 0), MATCH('Cyclical_after overrides'!P$1, F_Inputs_cyclical!$A$1:$BE$1, 0))="", "", INDEX(F_Inputs_cyclical!$A$1:$BE$243, MATCH('Cyclical_after overrides'!$A20, F_Inputs_cyclical!$A$1:$A$243, 0), MATCH('Cyclical_after overrides'!P$1, F_Inputs_cyclical!$A$1:$BE$1, 0))),
Cyclical_overrides!P20)</f>
        <v>1.046</v>
      </c>
      <c r="Q20" s="72">
        <f>IF(Cyclical_overrides!Q20 = "",
IF(INDEX(F_Inputs_cyclical!$A$1:$BE$243, MATCH('Cyclical_after overrides'!$A20, F_Inputs_cyclical!$A$1:$A$243, 0), MATCH('Cyclical_after overrides'!Q$1, F_Inputs_cyclical!$A$1:$BE$1, 0))="", "", INDEX(F_Inputs_cyclical!$A$1:$BE$243, MATCH('Cyclical_after overrides'!$A20, F_Inputs_cyclical!$A$1:$A$243, 0), MATCH('Cyclical_after overrides'!Q$1, F_Inputs_cyclical!$A$1:$BE$1, 0))),
Cyclical_overrides!Q20)</f>
        <v>0.69099999999999995</v>
      </c>
      <c r="R20" s="72">
        <f>IF(Cyclical_overrides!R20 = "",
IF(INDEX(F_Inputs_cyclical!$A$1:$BE$243, MATCH('Cyclical_after overrides'!$A20, F_Inputs_cyclical!$A$1:$A$243, 0), MATCH('Cyclical_after overrides'!R$1, F_Inputs_cyclical!$A$1:$BE$1, 0))="", "", INDEX(F_Inputs_cyclical!$A$1:$BE$243, MATCH('Cyclical_after overrides'!$A20, F_Inputs_cyclical!$A$1:$A$243, 0), MATCH('Cyclical_after overrides'!R$1, F_Inputs_cyclical!$A$1:$BE$1, 0))),
Cyclical_overrides!R20)</f>
        <v>1.8240000000000001</v>
      </c>
      <c r="S20" s="72">
        <f>IF(Cyclical_overrides!S20 = "",
IF(INDEX(F_Inputs_cyclical!$A$1:$BE$243, MATCH('Cyclical_after overrides'!$A20, F_Inputs_cyclical!$A$1:$A$243, 0), MATCH('Cyclical_after overrides'!S$1, F_Inputs_cyclical!$A$1:$BE$1, 0))="", "", INDEX(F_Inputs_cyclical!$A$1:$BE$243, MATCH('Cyclical_after overrides'!$A20, F_Inputs_cyclical!$A$1:$A$243, 0), MATCH('Cyclical_after overrides'!S$1, F_Inputs_cyclical!$A$1:$BE$1, 0))),
Cyclical_overrides!S20)</f>
        <v>53.399000000000001</v>
      </c>
      <c r="T20" s="72">
        <f>IF(Cyclical_overrides!T20 = "",
IF(INDEX(F_Inputs_cyclical!$A$1:$BE$243, MATCH('Cyclical_after overrides'!$A20, F_Inputs_cyclical!$A$1:$A$243, 0), MATCH('Cyclical_after overrides'!T$1, F_Inputs_cyclical!$A$1:$BE$1, 0))="", "", INDEX(F_Inputs_cyclical!$A$1:$BE$243, MATCH('Cyclical_after overrides'!$A20, F_Inputs_cyclical!$A$1:$A$243, 0), MATCH('Cyclical_after overrides'!T$1, F_Inputs_cyclical!$A$1:$BE$1, 0))),
Cyclical_overrides!T20)</f>
        <v>40.244</v>
      </c>
      <c r="U20" s="72">
        <f>IF(Cyclical_overrides!U20 = "",
IF(INDEX(F_Inputs_cyclical!$A$1:$BE$243, MATCH('Cyclical_after overrides'!$A20, F_Inputs_cyclical!$A$1:$A$243, 0), MATCH('Cyclical_after overrides'!U$1, F_Inputs_cyclical!$A$1:$BE$1, 0))="", "", INDEX(F_Inputs_cyclical!$A$1:$BE$243, MATCH('Cyclical_after overrides'!$A20, F_Inputs_cyclical!$A$1:$A$243, 0), MATCH('Cyclical_after overrides'!U$1, F_Inputs_cyclical!$A$1:$BE$1, 0))),
Cyclical_overrides!U20)</f>
        <v>52.951000000000001</v>
      </c>
      <c r="V20" s="72">
        <f>IF(Cyclical_overrides!V20 = "",
IF(INDEX(F_Inputs_cyclical!$A$1:$BE$243, MATCH('Cyclical_after overrides'!$A20, F_Inputs_cyclical!$A$1:$A$243, 0), MATCH('Cyclical_after overrides'!V$1, F_Inputs_cyclical!$A$1:$BE$1, 0))="", "", INDEX(F_Inputs_cyclical!$A$1:$BE$243, MATCH('Cyclical_after overrides'!$A20, F_Inputs_cyclical!$A$1:$A$243, 0), MATCH('Cyclical_after overrides'!V$1, F_Inputs_cyclical!$A$1:$BE$1, 0))),
Cyclical_overrides!V20)</f>
        <v>284.31900000000002</v>
      </c>
      <c r="W20" s="72">
        <f>IF(Cyclical_overrides!W20 = "",
IF(INDEX(F_Inputs_cyclical!$A$1:$BE$243, MATCH('Cyclical_after overrides'!$A20, F_Inputs_cyclical!$A$1:$A$243, 0), MATCH('Cyclical_after overrides'!W$1, F_Inputs_cyclical!$A$1:$BE$1, 0))="", "", INDEX(F_Inputs_cyclical!$A$1:$BE$243, MATCH('Cyclical_after overrides'!$A20, F_Inputs_cyclical!$A$1:$A$243, 0), MATCH('Cyclical_after overrides'!W$1, F_Inputs_cyclical!$A$1:$BE$1, 0))),
Cyclical_overrides!W20)</f>
        <v>462.32799999999997</v>
      </c>
      <c r="X20" s="72">
        <f>IF(Cyclical_overrides!X20 = "",
IF(INDEX(F_Inputs_cyclical!$A$1:$BE$243, MATCH('Cyclical_after overrides'!$A20, F_Inputs_cyclical!$A$1:$A$243, 0), MATCH('Cyclical_after overrides'!X$1, F_Inputs_cyclical!$A$1:$BE$1, 0))="", "", INDEX(F_Inputs_cyclical!$A$1:$BE$243, MATCH('Cyclical_after overrides'!$A20, F_Inputs_cyclical!$A$1:$A$243, 0), MATCH('Cyclical_after overrides'!X$1, F_Inputs_cyclical!$A$1:$BE$1, 0))),
Cyclical_overrides!X20)</f>
        <v>30.821999999999999</v>
      </c>
      <c r="Y20" s="72">
        <f>IF(Cyclical_overrides!Y20 = "",
IF(INDEX(F_Inputs_cyclical!$A$1:$BE$243, MATCH('Cyclical_after overrides'!$A20, F_Inputs_cyclical!$A$1:$A$243, 0), MATCH('Cyclical_after overrides'!Y$1, F_Inputs_cyclical!$A$1:$BE$1, 0))="", "", INDEX(F_Inputs_cyclical!$A$1:$BE$243, MATCH('Cyclical_after overrides'!$A20, F_Inputs_cyclical!$A$1:$A$243, 0), MATCH('Cyclical_after overrides'!Y$1, F_Inputs_cyclical!$A$1:$BE$1, 0))),
Cyclical_overrides!Y20)</f>
        <v>33.811999999999998</v>
      </c>
      <c r="Z20" s="72">
        <f>IF(Cyclical_overrides!Z20 = "",
IF(INDEX(F_Inputs_cyclical!$A$1:$BE$243, MATCH('Cyclical_after overrides'!$A20, F_Inputs_cyclical!$A$1:$A$243, 0), MATCH('Cyclical_after overrides'!Z$1, F_Inputs_cyclical!$A$1:$BE$1, 0))="", "", INDEX(F_Inputs_cyclical!$A$1:$BE$243, MATCH('Cyclical_after overrides'!$A20, F_Inputs_cyclical!$A$1:$A$243, 0), MATCH('Cyclical_after overrides'!Z$1, F_Inputs_cyclical!$A$1:$BE$1, 0))),
Cyclical_overrides!Z20)</f>
        <v>667.39700000000005</v>
      </c>
      <c r="AA20" s="72">
        <f>IF(Cyclical_overrides!AA20 = "",
IF(INDEX(F_Inputs_cyclical!$A$1:$BE$243, MATCH('Cyclical_after overrides'!$A20, F_Inputs_cyclical!$A$1:$A$243, 0), MATCH('Cyclical_after overrides'!AA$1, F_Inputs_cyclical!$A$1:$BE$1, 0))="", "", INDEX(F_Inputs_cyclical!$A$1:$BE$243, MATCH('Cyclical_after overrides'!$A20, F_Inputs_cyclical!$A$1:$A$243, 0), MATCH('Cyclical_after overrides'!AA$1, F_Inputs_cyclical!$A$1:$BE$1, 0))),
Cyclical_overrides!AA20)</f>
        <v>409.654</v>
      </c>
      <c r="AB20" s="72" t="str">
        <f>IF(Cyclical_overrides!AB20 = "",
IF(INDEX(F_Inputs_cyclical!$A$1:$BE$243, MATCH('Cyclical_after overrides'!$A20, F_Inputs_cyclical!$A$1:$A$243, 0), MATCH('Cyclical_after overrides'!AB$1, F_Inputs_cyclical!$A$1:$BE$1, 0))="", "", INDEX(F_Inputs_cyclical!$A$1:$BE$243, MATCH('Cyclical_after overrides'!$A20, F_Inputs_cyclical!$A$1:$A$243, 0), MATCH('Cyclical_after overrides'!AB$1, F_Inputs_cyclical!$A$1:$BE$1, 0))),
Cyclical_overrides!AB20)</f>
        <v/>
      </c>
      <c r="AC20" s="72" t="str">
        <f>IF(Cyclical_overrides!AC20 = "",
IF(INDEX(F_Inputs_cyclical!$A$1:$BE$243, MATCH('Cyclical_after overrides'!$A20, F_Inputs_cyclical!$A$1:$A$243, 0), MATCH('Cyclical_after overrides'!AC$1, F_Inputs_cyclical!$A$1:$BE$1, 0))="", "", INDEX(F_Inputs_cyclical!$A$1:$BE$243, MATCH('Cyclical_after overrides'!$A20, F_Inputs_cyclical!$A$1:$A$243, 0), MATCH('Cyclical_after overrides'!AC$1, F_Inputs_cyclical!$A$1:$BE$1, 0))),
Cyclical_overrides!AC20)</f>
        <v/>
      </c>
      <c r="AD20" s="72" t="str">
        <f>IF(Cyclical_overrides!AD20 = "",
IF(INDEX(F_Inputs_cyclical!$A$1:$BE$243, MATCH('Cyclical_after overrides'!$A20, F_Inputs_cyclical!$A$1:$A$243, 0), MATCH('Cyclical_after overrides'!AD$1, F_Inputs_cyclical!$A$1:$BE$1, 0))="", "", INDEX(F_Inputs_cyclical!$A$1:$BE$243, MATCH('Cyclical_after overrides'!$A20, F_Inputs_cyclical!$A$1:$A$243, 0), MATCH('Cyclical_after overrides'!AD$1, F_Inputs_cyclical!$A$1:$BE$1, 0))),
Cyclical_overrides!AD20)</f>
        <v/>
      </c>
      <c r="AE20" s="72" t="str">
        <f>IF(Cyclical_overrides!AE20 = "",
IF(INDEX(F_Inputs_cyclical!$A$1:$BE$243, MATCH('Cyclical_after overrides'!$A20, F_Inputs_cyclical!$A$1:$A$243, 0), MATCH('Cyclical_after overrides'!AE$1, F_Inputs_cyclical!$A$1:$BE$1, 0))="", "", INDEX(F_Inputs_cyclical!$A$1:$BE$243, MATCH('Cyclical_after overrides'!$A20, F_Inputs_cyclical!$A$1:$A$243, 0), MATCH('Cyclical_after overrides'!AE$1, F_Inputs_cyclical!$A$1:$BE$1, 0))),
Cyclical_overrides!AE20)</f>
        <v/>
      </c>
      <c r="AF20" s="72" t="str">
        <f>IF(Cyclical_overrides!AF20 = "",
IF(INDEX(F_Inputs_cyclical!$A$1:$BE$243, MATCH('Cyclical_after overrides'!$A20, F_Inputs_cyclical!$A$1:$A$243, 0), MATCH('Cyclical_after overrides'!AF$1, F_Inputs_cyclical!$A$1:$BE$1, 0))="", "", INDEX(F_Inputs_cyclical!$A$1:$BE$243, MATCH('Cyclical_after overrides'!$A20, F_Inputs_cyclical!$A$1:$A$243, 0), MATCH('Cyclical_after overrides'!AF$1, F_Inputs_cyclical!$A$1:$BE$1, 0))),
Cyclical_overrides!AF20)</f>
        <v/>
      </c>
      <c r="AG20" s="72" t="str">
        <f>IF(Cyclical_overrides!AG20 = "",
IF(INDEX(F_Inputs_cyclical!$A$1:$BE$243, MATCH('Cyclical_after overrides'!$A20, F_Inputs_cyclical!$A$1:$A$243, 0), MATCH('Cyclical_after overrides'!AG$1, F_Inputs_cyclical!$A$1:$BE$1, 0))="", "", INDEX(F_Inputs_cyclical!$A$1:$BE$243, MATCH('Cyclical_after overrides'!$A20, F_Inputs_cyclical!$A$1:$A$243, 0), MATCH('Cyclical_after overrides'!AG$1, F_Inputs_cyclical!$A$1:$BE$1, 0))),
Cyclical_overrides!AG20)</f>
        <v/>
      </c>
      <c r="AH20" s="72" t="str">
        <f>IF(Cyclical_overrides!AH20 = "",
IF(INDEX(F_Inputs_cyclical!$A$1:$BE$243, MATCH('Cyclical_after overrides'!$A20, F_Inputs_cyclical!$A$1:$A$243, 0), MATCH('Cyclical_after overrides'!AH$1, F_Inputs_cyclical!$A$1:$BE$1, 0))="", "", INDEX(F_Inputs_cyclical!$A$1:$BE$243, MATCH('Cyclical_after overrides'!$A20, F_Inputs_cyclical!$A$1:$A$243, 0), MATCH('Cyclical_after overrides'!AH$1, F_Inputs_cyclical!$A$1:$BE$1, 0))),
Cyclical_overrides!AH20)</f>
        <v/>
      </c>
      <c r="AI20" s="72" t="str">
        <f>IF(Cyclical_overrides!AI20 = "",
IF(INDEX(F_Inputs_cyclical!$A$1:$BE$243, MATCH('Cyclical_after overrides'!$A20, F_Inputs_cyclical!$A$1:$A$243, 0), MATCH('Cyclical_after overrides'!AI$1, F_Inputs_cyclical!$A$1:$BE$1, 0))="", "", INDEX(F_Inputs_cyclical!$A$1:$BE$243, MATCH('Cyclical_after overrides'!$A20, F_Inputs_cyclical!$A$1:$A$243, 0), MATCH('Cyclical_after overrides'!AI$1, F_Inputs_cyclical!$A$1:$BE$1, 0))),
Cyclical_overrides!AI20)</f>
        <v/>
      </c>
      <c r="AJ20" s="72" t="str">
        <f>IF(Cyclical_overrides!AJ20 = "",
IF(INDEX(F_Inputs_cyclical!$A$1:$BE$243, MATCH('Cyclical_after overrides'!$A20, F_Inputs_cyclical!$A$1:$A$243, 0), MATCH('Cyclical_after overrides'!AJ$1, F_Inputs_cyclical!$A$1:$BE$1, 0))="", "", INDEX(F_Inputs_cyclical!$A$1:$BE$243, MATCH('Cyclical_after overrides'!$A20, F_Inputs_cyclical!$A$1:$A$243, 0), MATCH('Cyclical_after overrides'!AJ$1, F_Inputs_cyclical!$A$1:$BE$1, 0))),
Cyclical_overrides!AJ20)</f>
        <v/>
      </c>
      <c r="AK20" s="72" t="str">
        <f>IF(Cyclical_overrides!AK20 = "",
IF(INDEX(F_Inputs_cyclical!$A$1:$BE$243, MATCH('Cyclical_after overrides'!$A20, F_Inputs_cyclical!$A$1:$A$243, 0), MATCH('Cyclical_after overrides'!AK$1, F_Inputs_cyclical!$A$1:$BE$1, 0))="", "", INDEX(F_Inputs_cyclical!$A$1:$BE$243, MATCH('Cyclical_after overrides'!$A20, F_Inputs_cyclical!$A$1:$A$243, 0), MATCH('Cyclical_after overrides'!AK$1, F_Inputs_cyclical!$A$1:$BE$1, 0))),
Cyclical_overrides!AK20)</f>
        <v/>
      </c>
      <c r="AL20" s="72" t="str">
        <f>IF(Cyclical_overrides!AL20 = "",
IF(INDEX(F_Inputs_cyclical!$A$1:$BE$243, MATCH('Cyclical_after overrides'!$A20, F_Inputs_cyclical!$A$1:$A$243, 0), MATCH('Cyclical_after overrides'!AL$1, F_Inputs_cyclical!$A$1:$BE$1, 0))="", "", INDEX(F_Inputs_cyclical!$A$1:$BE$243, MATCH('Cyclical_after overrides'!$A20, F_Inputs_cyclical!$A$1:$A$243, 0), MATCH('Cyclical_after overrides'!AL$1, F_Inputs_cyclical!$A$1:$BE$1, 0))),
Cyclical_overrides!AL20)</f>
        <v/>
      </c>
      <c r="AM20" s="72">
        <f>IF(Cyclical_overrides!AM20 = "",
IF(INDEX(F_Inputs_cyclical!$A$1:$BE$243, MATCH('Cyclical_after overrides'!$A20, F_Inputs_cyclical!$A$1:$A$243, 0), MATCH('Cyclical_after overrides'!AM$1, F_Inputs_cyclical!$A$1:$BE$1, 0))="", "", INDEX(F_Inputs_cyclical!$A$1:$BE$243, MATCH('Cyclical_after overrides'!$A20, F_Inputs_cyclical!$A$1:$A$243, 0), MATCH('Cyclical_after overrides'!AM$1, F_Inputs_cyclical!$A$1:$BE$1, 0))),
Cyclical_overrides!AM20)</f>
        <v>10.8</v>
      </c>
      <c r="AN20" s="72">
        <f>IF(Cyclical_overrides!AN20 = "",
IF(INDEX(F_Inputs_cyclical!$A$1:$BE$243, MATCH('Cyclical_after overrides'!$A20, F_Inputs_cyclical!$A$1:$A$243, 0), MATCH('Cyclical_after overrides'!AN$1, F_Inputs_cyclical!$A$1:$BE$1, 0))="", "", INDEX(F_Inputs_cyclical!$A$1:$BE$243, MATCH('Cyclical_after overrides'!$A20, F_Inputs_cyclical!$A$1:$A$243, 0), MATCH('Cyclical_after overrides'!AN$1, F_Inputs_cyclical!$A$1:$BE$1, 0))),
Cyclical_overrides!AN20)</f>
        <v>52.951000000000001</v>
      </c>
      <c r="AO20" s="72" t="str">
        <f>IF(Cyclical_overrides!AO20 = "",
IF(INDEX(F_Inputs_cyclical!$A$1:$BE$243, MATCH('Cyclical_after overrides'!$A20, F_Inputs_cyclical!$A$1:$A$243, 0), MATCH('Cyclical_after overrides'!AO$1, F_Inputs_cyclical!$A$1:$BE$1, 0))="", "", INDEX(F_Inputs_cyclical!$A$1:$BE$243, MATCH('Cyclical_after overrides'!$A20, F_Inputs_cyclical!$A$1:$A$243, 0), MATCH('Cyclical_after overrides'!AO$1, F_Inputs_cyclical!$A$1:$BE$1, 0))),
Cyclical_overrides!AO20)</f>
        <v/>
      </c>
      <c r="AP20" s="72" t="str">
        <f>IF(Cyclical_overrides!AP20 = "",
IF(INDEX(F_Inputs_cyclical!$A$1:$BE$243, MATCH('Cyclical_after overrides'!$A20, F_Inputs_cyclical!$A$1:$A$243, 0), MATCH('Cyclical_after overrides'!AP$1, F_Inputs_cyclical!$A$1:$BE$1, 0))="", "", INDEX(F_Inputs_cyclical!$A$1:$BE$243, MATCH('Cyclical_after overrides'!$A20, F_Inputs_cyclical!$A$1:$A$243, 0), MATCH('Cyclical_after overrides'!AP$1, F_Inputs_cyclical!$A$1:$BE$1, 0))),
Cyclical_overrides!AP20)</f>
        <v/>
      </c>
      <c r="AQ20" s="72">
        <f>IF(Cyclical_overrides!AQ20 = "",
IF(INDEX(F_Inputs_cyclical!$A$1:$BE$243, MATCH('Cyclical_after overrides'!$A20, F_Inputs_cyclical!$A$1:$A$243, 0), MATCH('Cyclical_after overrides'!AQ$1, F_Inputs_cyclical!$A$1:$BE$1, 0))="", "", INDEX(F_Inputs_cyclical!$A$1:$BE$243, MATCH('Cyclical_after overrides'!$A20, F_Inputs_cyclical!$A$1:$A$243, 0), MATCH('Cyclical_after overrides'!AQ$1, F_Inputs_cyclical!$A$1:$BE$1, 0))),
Cyclical_overrides!AQ20)</f>
        <v>2.5150000000000001</v>
      </c>
      <c r="AR20" s="72">
        <f>IF(Cyclical_overrides!AR20 = "",
IF(INDEX(F_Inputs_cyclical!$A$1:$BE$243, MATCH('Cyclical_after overrides'!$A20, F_Inputs_cyclical!$A$1:$A$243, 0), MATCH('Cyclical_after overrides'!AR$1, F_Inputs_cyclical!$A$1:$BE$1, 0))="", "", INDEX(F_Inputs_cyclical!$A$1:$BE$243, MATCH('Cyclical_after overrides'!$A20, F_Inputs_cyclical!$A$1:$A$243, 0), MATCH('Cyclical_after overrides'!AR$1, F_Inputs_cyclical!$A$1:$BE$1, 0))),
Cyclical_overrides!AR20)</f>
        <v>1.107</v>
      </c>
      <c r="AS20" s="72">
        <f>IF(Cyclical_overrides!AS20 = "",
IF(INDEX(F_Inputs_cyclical!$A$1:$BE$243, MATCH('Cyclical_after overrides'!$A20, F_Inputs_cyclical!$A$1:$A$243, 0), MATCH('Cyclical_after overrides'!AS$1, F_Inputs_cyclical!$A$1:$BE$1, 0))="", "", INDEX(F_Inputs_cyclical!$A$1:$BE$243, MATCH('Cyclical_after overrides'!$A20, F_Inputs_cyclical!$A$1:$A$243, 0), MATCH('Cyclical_after overrides'!AS$1, F_Inputs_cyclical!$A$1:$BE$1, 0))),
Cyclical_overrides!AS20)</f>
        <v>-4.048</v>
      </c>
      <c r="AT20" s="72">
        <f>IF(Cyclical_overrides!AT20 = "",
IF(INDEX(F_Inputs_cyclical!$A$1:$BE$243, MATCH('Cyclical_after overrides'!$A20, F_Inputs_cyclical!$A$1:$A$243, 0), MATCH('Cyclical_after overrides'!AT$1, F_Inputs_cyclical!$A$1:$BE$1, 0))="", "", INDEX(F_Inputs_cyclical!$A$1:$BE$243, MATCH('Cyclical_after overrides'!$A20, F_Inputs_cyclical!$A$1:$A$243, 0), MATCH('Cyclical_after overrides'!AT$1, F_Inputs_cyclical!$A$1:$BE$1, 0))),
Cyclical_overrides!AT20)</f>
        <v>0.17399999999999999</v>
      </c>
      <c r="AU20" s="72">
        <f>IF(Cyclical_overrides!AU20 = "",
IF(INDEX(F_Inputs_cyclical!$A$1:$BE$243, MATCH('Cyclical_after overrides'!$A20, F_Inputs_cyclical!$A$1:$A$243, 0), MATCH('Cyclical_after overrides'!AU$1, F_Inputs_cyclical!$A$1:$BE$1, 0))="", "", INDEX(F_Inputs_cyclical!$A$1:$BE$243, MATCH('Cyclical_after overrides'!$A20, F_Inputs_cyclical!$A$1:$A$243, 0), MATCH('Cyclical_after overrides'!AU$1, F_Inputs_cyclical!$A$1:$BE$1, 0))),
Cyclical_overrides!AU20)</f>
        <v>2.6280000000000001</v>
      </c>
      <c r="AV20" s="72" t="str">
        <f>IF(Cyclical_overrides!AV20 = "",
IF(INDEX(F_Inputs_cyclical!$A$1:$BE$243, MATCH('Cyclical_after overrides'!$A20, F_Inputs_cyclical!$A$1:$A$243, 0), MATCH('Cyclical_after overrides'!AV$1, F_Inputs_cyclical!$A$1:$BE$1, 0))="", "", INDEX(F_Inputs_cyclical!$A$1:$BE$243, MATCH('Cyclical_after overrides'!$A20, F_Inputs_cyclical!$A$1:$A$243, 0), MATCH('Cyclical_after overrides'!AV$1, F_Inputs_cyclical!$A$1:$BE$1, 0))),
Cyclical_overrides!AV20)</f>
        <v/>
      </c>
      <c r="AW20" s="72">
        <f>IF(Cyclical_overrides!AW20 = "",
IF(INDEX(F_Inputs_cyclical!$A$1:$BE$243, MATCH('Cyclical_after overrides'!$A20, F_Inputs_cyclical!$A$1:$A$243, 0), MATCH('Cyclical_after overrides'!AW$1, F_Inputs_cyclical!$A$1:$BE$1, 0))="", "", INDEX(F_Inputs_cyclical!$A$1:$BE$243, MATCH('Cyclical_after overrides'!$A20, F_Inputs_cyclical!$A$1:$A$243, 0), MATCH('Cyclical_after overrides'!AW$1, F_Inputs_cyclical!$A$1:$BE$1, 0))),
Cyclical_overrides!AW20)</f>
        <v>1.1560444722831191</v>
      </c>
      <c r="AX20" s="72">
        <f>IF(Cyclical_overrides!AX20 = "",
IF(INDEX(F_Inputs_cyclical!$A$1:$BE$243, MATCH('Cyclical_after overrides'!$A20, F_Inputs_cyclical!$A$1:$A$243, 0), MATCH('Cyclical_after overrides'!AX$1, F_Inputs_cyclical!$A$1:$BE$1, 0))="", "", INDEX(F_Inputs_cyclical!$A$1:$BE$243, MATCH('Cyclical_after overrides'!$A20, F_Inputs_cyclical!$A$1:$A$243, 0), MATCH('Cyclical_after overrides'!AX$1, F_Inputs_cyclical!$A$1:$BE$1, 0))),
Cyclical_overrides!AX20)</f>
        <v>27.30303337692359</v>
      </c>
      <c r="AY20" s="72">
        <f>IF(Cyclical_overrides!AY20 = "",
IF(INDEX(F_Inputs_cyclical!$A$1:$BE$243, MATCH('Cyclical_after overrides'!$A20, F_Inputs_cyclical!$A$1:$A$243, 0), MATCH('Cyclical_after overrides'!AY$1, F_Inputs_cyclical!$A$1:$BE$1, 0))="", "", INDEX(F_Inputs_cyclical!$A$1:$BE$243, MATCH('Cyclical_after overrides'!$A20, F_Inputs_cyclical!$A$1:$A$243, 0), MATCH('Cyclical_after overrides'!AY$1, F_Inputs_cyclical!$A$1:$BE$1, 0))),
Cyclical_overrides!AY20)</f>
        <v>133.2946134543572</v>
      </c>
      <c r="AZ20" s="72">
        <f>IF(Cyclical_overrides!AZ20 = "",
IF(INDEX(F_Inputs_cyclical!$A$1:$BE$243, MATCH('Cyclical_after overrides'!$A20, F_Inputs_cyclical!$A$1:$A$243, 0), MATCH('Cyclical_after overrides'!AZ$1, F_Inputs_cyclical!$A$1:$BE$1, 0))="", "", INDEX(F_Inputs_cyclical!$A$1:$BE$243, MATCH('Cyclical_after overrides'!$A20, F_Inputs_cyclical!$A$1:$A$243, 0), MATCH('Cyclical_after overrides'!AZ$1, F_Inputs_cyclical!$A$1:$BE$1, 0))),
Cyclical_overrides!AZ20)</f>
        <v>2.4037352349918799</v>
      </c>
      <c r="BA20" s="72">
        <f>IF(Cyclical_overrides!BA20 = "",
IF(INDEX(F_Inputs_cyclical!$A$1:$BE$243, MATCH('Cyclical_after overrides'!$A20, F_Inputs_cyclical!$A$1:$A$243, 0), MATCH('Cyclical_after overrides'!BA$1, F_Inputs_cyclical!$A$1:$BE$1, 0))="", "", INDEX(F_Inputs_cyclical!$A$1:$BE$243, MATCH('Cyclical_after overrides'!$A20, F_Inputs_cyclical!$A$1:$A$243, 0), MATCH('Cyclical_after overrides'!BA$1, F_Inputs_cyclical!$A$1:$BE$1, 0))),
Cyclical_overrides!BA20)</f>
        <v>17.39017807303129</v>
      </c>
      <c r="BB20" s="72">
        <f>IF(Cyclical_overrides!BB20 = "",
IF(INDEX(F_Inputs_cyclical!$A$1:$BE$243, MATCH('Cyclical_after overrides'!$A20, F_Inputs_cyclical!$A$1:$A$243, 0), MATCH('Cyclical_after overrides'!BB$1, F_Inputs_cyclical!$A$1:$BE$1, 0))="", "", INDEX(F_Inputs_cyclical!$A$1:$BE$243, MATCH('Cyclical_after overrides'!$A20, F_Inputs_cyclical!$A$1:$A$243, 0), MATCH('Cyclical_after overrides'!BB$1, F_Inputs_cyclical!$A$1:$BE$1, 0))),
Cyclical_overrides!BB20)</f>
        <v>16.10960870621949</v>
      </c>
      <c r="BC20" s="72">
        <f>IF(Cyclical_overrides!BC20 = "",
IF(INDEX(F_Inputs_cyclical!$A$1:$BE$243, MATCH('Cyclical_after overrides'!$A20, F_Inputs_cyclical!$A$1:$A$243, 0), MATCH('Cyclical_after overrides'!BC$1, F_Inputs_cyclical!$A$1:$BE$1, 0))="", "", INDEX(F_Inputs_cyclical!$A$1:$BE$243, MATCH('Cyclical_after overrides'!$A20, F_Inputs_cyclical!$A$1:$A$243, 0), MATCH('Cyclical_after overrides'!BC$1, F_Inputs_cyclical!$A$1:$BE$1, 0))),
Cyclical_overrides!BC20)</f>
        <v>10.299393281272161</v>
      </c>
      <c r="BD20" s="72">
        <f>IF(Cyclical_overrides!BD20 = "",
IF(INDEX(F_Inputs_cyclical!$A$1:$BE$243, MATCH('Cyclical_after overrides'!$A20, F_Inputs_cyclical!$A$1:$A$243, 0), MATCH('Cyclical_after overrides'!BD$1, F_Inputs_cyclical!$A$1:$BE$1, 0))="", "", INDEX(F_Inputs_cyclical!$A$1:$BE$243, MATCH('Cyclical_after overrides'!$A20, F_Inputs_cyclical!$A$1:$A$243, 0), MATCH('Cyclical_after overrides'!BD$1, F_Inputs_cyclical!$A$1:$BE$1, 0))),
Cyclical_overrides!BD20)</f>
        <v>636.59399999999994</v>
      </c>
      <c r="BE20" s="194"/>
    </row>
    <row r="21" spans="1:57" x14ac:dyDescent="0.4">
      <c r="A21" s="63" t="str">
        <f t="shared" si="0"/>
        <v>NES20</v>
      </c>
      <c r="B21" s="63" t="s">
        <v>265</v>
      </c>
      <c r="C21" s="63" t="s">
        <v>255</v>
      </c>
      <c r="D21" s="72">
        <f>IF(Cyclical_overrides!D21 = "",
IF(INDEX(F_Inputs_cyclical!$A$1:$BE$243, MATCH('Cyclical_after overrides'!$A21, F_Inputs_cyclical!$A$1:$A$243, 0), MATCH('Cyclical_after overrides'!D$1, F_Inputs_cyclical!$A$1:$BE$1, 0))="", "", INDEX(F_Inputs_cyclical!$A$1:$BE$243, MATCH('Cyclical_after overrides'!$A21, F_Inputs_cyclical!$A$1:$A$243, 0), MATCH('Cyclical_after overrides'!D$1, F_Inputs_cyclical!$A$1:$BE$1, 0))),
Cyclical_overrides!D21)</f>
        <v>14.752000000000001</v>
      </c>
      <c r="E21" s="72">
        <f>IF(Cyclical_overrides!E21 = "",
IF(INDEX(F_Inputs_cyclical!$A$1:$BE$243, MATCH('Cyclical_after overrides'!$A21, F_Inputs_cyclical!$A$1:$A$243, 0), MATCH('Cyclical_after overrides'!E$1, F_Inputs_cyclical!$A$1:$BE$1, 0))="", "", INDEX(F_Inputs_cyclical!$A$1:$BE$243, MATCH('Cyclical_after overrides'!$A21, F_Inputs_cyclical!$A$1:$A$243, 0), MATCH('Cyclical_after overrides'!E$1, F_Inputs_cyclical!$A$1:$BE$1, 0))),
Cyclical_overrides!E21)</f>
        <v>4.9459999999999997</v>
      </c>
      <c r="F21" s="72">
        <f>IF(Cyclical_overrides!F21 = "",
IF(INDEX(F_Inputs_cyclical!$A$1:$BE$243, MATCH('Cyclical_after overrides'!$A21, F_Inputs_cyclical!$A$1:$A$243, 0), MATCH('Cyclical_after overrides'!F$1, F_Inputs_cyclical!$A$1:$BE$1, 0))="", "", INDEX(F_Inputs_cyclical!$A$1:$BE$243, MATCH('Cyclical_after overrides'!$A21, F_Inputs_cyclical!$A$1:$A$243, 0), MATCH('Cyclical_after overrides'!F$1, F_Inputs_cyclical!$A$1:$BE$1, 0))),
Cyclical_overrides!F21)</f>
        <v>28.096</v>
      </c>
      <c r="G21" s="72">
        <f>IF(Cyclical_overrides!G21 = "",
IF(INDEX(F_Inputs_cyclical!$A$1:$BE$243, MATCH('Cyclical_after overrides'!$A21, F_Inputs_cyclical!$A$1:$A$243, 0), MATCH('Cyclical_after overrides'!G$1, F_Inputs_cyclical!$A$1:$BE$1, 0))="", "", INDEX(F_Inputs_cyclical!$A$1:$BE$243, MATCH('Cyclical_after overrides'!$A21, F_Inputs_cyclical!$A$1:$A$243, 0), MATCH('Cyclical_after overrides'!G$1, F_Inputs_cyclical!$A$1:$BE$1, 0))),
Cyclical_overrides!G21)</f>
        <v>2.6779999999999999</v>
      </c>
      <c r="H21" s="72" t="str">
        <f>IF(Cyclical_overrides!H21 = "",
IF(INDEX(F_Inputs_cyclical!$A$1:$BE$243, MATCH('Cyclical_after overrides'!$A21, F_Inputs_cyclical!$A$1:$A$243, 0), MATCH('Cyclical_after overrides'!H$1, F_Inputs_cyclical!$A$1:$BE$1, 0))="", "", INDEX(F_Inputs_cyclical!$A$1:$BE$243, MATCH('Cyclical_after overrides'!$A21, F_Inputs_cyclical!$A$1:$A$243, 0), MATCH('Cyclical_after overrides'!H$1, F_Inputs_cyclical!$A$1:$BE$1, 0))),
Cyclical_overrides!H21)</f>
        <v/>
      </c>
      <c r="I21" s="72">
        <f>IF(Cyclical_overrides!I21 = "",
IF(INDEX(F_Inputs_cyclical!$A$1:$BE$243, MATCH('Cyclical_after overrides'!$A21, F_Inputs_cyclical!$A$1:$A$243, 0), MATCH('Cyclical_after overrides'!I$1, F_Inputs_cyclical!$A$1:$BE$1, 0))="", "", INDEX(F_Inputs_cyclical!$A$1:$BE$243, MATCH('Cyclical_after overrides'!$A21, F_Inputs_cyclical!$A$1:$A$243, 0), MATCH('Cyclical_after overrides'!I$1, F_Inputs_cyclical!$A$1:$BE$1, 0))),
Cyclical_overrides!I21)</f>
        <v>0</v>
      </c>
      <c r="J21" s="72">
        <f>IF(Cyclical_overrides!J21 = "",
IF(INDEX(F_Inputs_cyclical!$A$1:$BE$243, MATCH('Cyclical_after overrides'!$A21, F_Inputs_cyclical!$A$1:$A$243, 0), MATCH('Cyclical_after overrides'!J$1, F_Inputs_cyclical!$A$1:$BE$1, 0))="", "", INDEX(F_Inputs_cyclical!$A$1:$BE$243, MATCH('Cyclical_after overrides'!$A21, F_Inputs_cyclical!$A$1:$A$243, 0), MATCH('Cyclical_after overrides'!J$1, F_Inputs_cyclical!$A$1:$BE$1, 0))),
Cyclical_overrides!J21)</f>
        <v>67.244</v>
      </c>
      <c r="K21" s="72">
        <f>IF(Cyclical_overrides!K21 = "",
IF(INDEX(F_Inputs_cyclical!$A$1:$BE$243, MATCH('Cyclical_after overrides'!$A21, F_Inputs_cyclical!$A$1:$A$243, 0), MATCH('Cyclical_after overrides'!K$1, F_Inputs_cyclical!$A$1:$BE$1, 0))="", "", INDEX(F_Inputs_cyclical!$A$1:$BE$243, MATCH('Cyclical_after overrides'!$A21, F_Inputs_cyclical!$A$1:$A$243, 0), MATCH('Cyclical_after overrides'!K$1, F_Inputs_cyclical!$A$1:$BE$1, 0))),
Cyclical_overrides!K21)</f>
        <v>2.327</v>
      </c>
      <c r="L21" s="72" t="str">
        <f>IF(Cyclical_overrides!L21 = "",
IF(INDEX(F_Inputs_cyclical!$A$1:$BE$243, MATCH('Cyclical_after overrides'!$A21, F_Inputs_cyclical!$A$1:$A$243, 0), MATCH('Cyclical_after overrides'!L$1, F_Inputs_cyclical!$A$1:$BE$1, 0))="", "", INDEX(F_Inputs_cyclical!$A$1:$BE$243, MATCH('Cyclical_after overrides'!$A21, F_Inputs_cyclical!$A$1:$A$243, 0), MATCH('Cyclical_after overrides'!L$1, F_Inputs_cyclical!$A$1:$BE$1, 0))),
Cyclical_overrides!L21)</f>
        <v/>
      </c>
      <c r="M21" s="72" t="str">
        <f>IF(Cyclical_overrides!M21 = "",
IF(INDEX(F_Inputs_cyclical!$A$1:$BE$243, MATCH('Cyclical_after overrides'!$A21, F_Inputs_cyclical!$A$1:$A$243, 0), MATCH('Cyclical_after overrides'!M$1, F_Inputs_cyclical!$A$1:$BE$1, 0))="", "", INDEX(F_Inputs_cyclical!$A$1:$BE$243, MATCH('Cyclical_after overrides'!$A21, F_Inputs_cyclical!$A$1:$A$243, 0), MATCH('Cyclical_after overrides'!M$1, F_Inputs_cyclical!$A$1:$BE$1, 0))),
Cyclical_overrides!M21)</f>
        <v/>
      </c>
      <c r="N21" s="72" t="str">
        <f>IF(Cyclical_overrides!N21 = "",
IF(INDEX(F_Inputs_cyclical!$A$1:$BE$243, MATCH('Cyclical_after overrides'!$A21, F_Inputs_cyclical!$A$1:$A$243, 0), MATCH('Cyclical_after overrides'!N$1, F_Inputs_cyclical!$A$1:$BE$1, 0))="", "", INDEX(F_Inputs_cyclical!$A$1:$BE$243, MATCH('Cyclical_after overrides'!$A21, F_Inputs_cyclical!$A$1:$A$243, 0), MATCH('Cyclical_after overrides'!N$1, F_Inputs_cyclical!$A$1:$BE$1, 0))),
Cyclical_overrides!N21)</f>
        <v/>
      </c>
      <c r="O21" s="72">
        <f>IF(Cyclical_overrides!O21 = "",
IF(INDEX(F_Inputs_cyclical!$A$1:$BE$243, MATCH('Cyclical_after overrides'!$A21, F_Inputs_cyclical!$A$1:$A$243, 0), MATCH('Cyclical_after overrides'!O$1, F_Inputs_cyclical!$A$1:$BE$1, 0))="", "", INDEX(F_Inputs_cyclical!$A$1:$BE$243, MATCH('Cyclical_after overrides'!$A21, F_Inputs_cyclical!$A$1:$A$243, 0), MATCH('Cyclical_after overrides'!O$1, F_Inputs_cyclical!$A$1:$BE$1, 0))),
Cyclical_overrides!O21)</f>
        <v>0.622</v>
      </c>
      <c r="P21" s="72">
        <f>IF(Cyclical_overrides!P21 = "",
IF(INDEX(F_Inputs_cyclical!$A$1:$BE$243, MATCH('Cyclical_after overrides'!$A21, F_Inputs_cyclical!$A$1:$A$243, 0), MATCH('Cyclical_after overrides'!P$1, F_Inputs_cyclical!$A$1:$BE$1, 0))="", "", INDEX(F_Inputs_cyclical!$A$1:$BE$243, MATCH('Cyclical_after overrides'!$A21, F_Inputs_cyclical!$A$1:$A$243, 0), MATCH('Cyclical_after overrides'!P$1, F_Inputs_cyclical!$A$1:$BE$1, 0))),
Cyclical_overrides!P21)</f>
        <v>0.64200000000000002</v>
      </c>
      <c r="Q21" s="72">
        <f>IF(Cyclical_overrides!Q21 = "",
IF(INDEX(F_Inputs_cyclical!$A$1:$BE$243, MATCH('Cyclical_after overrides'!$A21, F_Inputs_cyclical!$A$1:$A$243, 0), MATCH('Cyclical_after overrides'!Q$1, F_Inputs_cyclical!$A$1:$BE$1, 0))="", "", INDEX(F_Inputs_cyclical!$A$1:$BE$243, MATCH('Cyclical_after overrides'!$A21, F_Inputs_cyclical!$A$1:$A$243, 0), MATCH('Cyclical_after overrides'!Q$1, F_Inputs_cyclical!$A$1:$BE$1, 0))),
Cyclical_overrides!Q21)</f>
        <v>0.68100000000000005</v>
      </c>
      <c r="R21" s="72">
        <f>IF(Cyclical_overrides!R21 = "",
IF(INDEX(F_Inputs_cyclical!$A$1:$BE$243, MATCH('Cyclical_after overrides'!$A21, F_Inputs_cyclical!$A$1:$A$243, 0), MATCH('Cyclical_after overrides'!R$1, F_Inputs_cyclical!$A$1:$BE$1, 0))="", "", INDEX(F_Inputs_cyclical!$A$1:$BE$243, MATCH('Cyclical_after overrides'!$A21, F_Inputs_cyclical!$A$1:$A$243, 0), MATCH('Cyclical_after overrides'!R$1, F_Inputs_cyclical!$A$1:$BE$1, 0))),
Cyclical_overrides!R21)</f>
        <v>1.829</v>
      </c>
      <c r="S21" s="72">
        <f>IF(Cyclical_overrides!S21 = "",
IF(INDEX(F_Inputs_cyclical!$A$1:$BE$243, MATCH('Cyclical_after overrides'!$A21, F_Inputs_cyclical!$A$1:$A$243, 0), MATCH('Cyclical_after overrides'!S$1, F_Inputs_cyclical!$A$1:$BE$1, 0))="", "", INDEX(F_Inputs_cyclical!$A$1:$BE$243, MATCH('Cyclical_after overrides'!$A21, F_Inputs_cyclical!$A$1:$A$243, 0), MATCH('Cyclical_after overrides'!S$1, F_Inputs_cyclical!$A$1:$BE$1, 0))),
Cyclical_overrides!S21)</f>
        <v>55.774999999999999</v>
      </c>
      <c r="T21" s="72">
        <f>IF(Cyclical_overrides!T21 = "",
IF(INDEX(F_Inputs_cyclical!$A$1:$BE$243, MATCH('Cyclical_after overrides'!$A21, F_Inputs_cyclical!$A$1:$A$243, 0), MATCH('Cyclical_after overrides'!T$1, F_Inputs_cyclical!$A$1:$BE$1, 0))="", "", INDEX(F_Inputs_cyclical!$A$1:$BE$243, MATCH('Cyclical_after overrides'!$A21, F_Inputs_cyclical!$A$1:$A$243, 0), MATCH('Cyclical_after overrides'!T$1, F_Inputs_cyclical!$A$1:$BE$1, 0))),
Cyclical_overrides!T21)</f>
        <v>45.027999999999999</v>
      </c>
      <c r="U21" s="72">
        <f>IF(Cyclical_overrides!U21 = "",
IF(INDEX(F_Inputs_cyclical!$A$1:$BE$243, MATCH('Cyclical_after overrides'!$A21, F_Inputs_cyclical!$A$1:$A$243, 0), MATCH('Cyclical_after overrides'!U$1, F_Inputs_cyclical!$A$1:$BE$1, 0))="", "", INDEX(F_Inputs_cyclical!$A$1:$BE$243, MATCH('Cyclical_after overrides'!$A21, F_Inputs_cyclical!$A$1:$A$243, 0), MATCH('Cyclical_after overrides'!U$1, F_Inputs_cyclical!$A$1:$BE$1, 0))),
Cyclical_overrides!U21)</f>
        <v>63.47</v>
      </c>
      <c r="V21" s="72">
        <f>IF(Cyclical_overrides!V21 = "",
IF(INDEX(F_Inputs_cyclical!$A$1:$BE$243, MATCH('Cyclical_after overrides'!$A21, F_Inputs_cyclical!$A$1:$A$243, 0), MATCH('Cyclical_after overrides'!V$1, F_Inputs_cyclical!$A$1:$BE$1, 0))="", "", INDEX(F_Inputs_cyclical!$A$1:$BE$243, MATCH('Cyclical_after overrides'!$A21, F_Inputs_cyclical!$A$1:$A$243, 0), MATCH('Cyclical_after overrides'!V$1, F_Inputs_cyclical!$A$1:$BE$1, 0))),
Cyclical_overrides!V21)</f>
        <v>278.43900000000002</v>
      </c>
      <c r="W21" s="72">
        <f>IF(Cyclical_overrides!W21 = "",
IF(INDEX(F_Inputs_cyclical!$A$1:$BE$243, MATCH('Cyclical_after overrides'!$A21, F_Inputs_cyclical!$A$1:$A$243, 0), MATCH('Cyclical_after overrides'!W$1, F_Inputs_cyclical!$A$1:$BE$1, 0))="", "", INDEX(F_Inputs_cyclical!$A$1:$BE$243, MATCH('Cyclical_after overrides'!$A21, F_Inputs_cyclical!$A$1:$A$243, 0), MATCH('Cyclical_after overrides'!W$1, F_Inputs_cyclical!$A$1:$BE$1, 0))),
Cyclical_overrides!W21)</f>
        <v>473.21</v>
      </c>
      <c r="X21" s="72">
        <f>IF(Cyclical_overrides!X21 = "",
IF(INDEX(F_Inputs_cyclical!$A$1:$BE$243, MATCH('Cyclical_after overrides'!$A21, F_Inputs_cyclical!$A$1:$A$243, 0), MATCH('Cyclical_after overrides'!X$1, F_Inputs_cyclical!$A$1:$BE$1, 0))="", "", INDEX(F_Inputs_cyclical!$A$1:$BE$243, MATCH('Cyclical_after overrides'!$A21, F_Inputs_cyclical!$A$1:$A$243, 0), MATCH('Cyclical_after overrides'!X$1, F_Inputs_cyclical!$A$1:$BE$1, 0))),
Cyclical_overrides!X21)</f>
        <v>28.901</v>
      </c>
      <c r="Y21" s="72">
        <f>IF(Cyclical_overrides!Y21 = "",
IF(INDEX(F_Inputs_cyclical!$A$1:$BE$243, MATCH('Cyclical_after overrides'!$A21, F_Inputs_cyclical!$A$1:$A$243, 0), MATCH('Cyclical_after overrides'!Y$1, F_Inputs_cyclical!$A$1:$BE$1, 0))="", "", INDEX(F_Inputs_cyclical!$A$1:$BE$243, MATCH('Cyclical_after overrides'!$A21, F_Inputs_cyclical!$A$1:$A$243, 0), MATCH('Cyclical_after overrides'!Y$1, F_Inputs_cyclical!$A$1:$BE$1, 0))),
Cyclical_overrides!Y21)</f>
        <v>37.573</v>
      </c>
      <c r="Z21" s="72">
        <f>IF(Cyclical_overrides!Z21 = "",
IF(INDEX(F_Inputs_cyclical!$A$1:$BE$243, MATCH('Cyclical_after overrides'!$A21, F_Inputs_cyclical!$A$1:$A$243, 0), MATCH('Cyclical_after overrides'!Z$1, F_Inputs_cyclical!$A$1:$BE$1, 0))="", "", INDEX(F_Inputs_cyclical!$A$1:$BE$243, MATCH('Cyclical_after overrides'!$A21, F_Inputs_cyclical!$A$1:$A$243, 0), MATCH('Cyclical_after overrides'!Z$1, F_Inputs_cyclical!$A$1:$BE$1, 0))),
Cyclical_overrides!Z21)</f>
        <v>651.101</v>
      </c>
      <c r="AA21" s="72">
        <f>IF(Cyclical_overrides!AA21 = "",
IF(INDEX(F_Inputs_cyclical!$A$1:$BE$243, MATCH('Cyclical_after overrides'!$A21, F_Inputs_cyclical!$A$1:$A$243, 0), MATCH('Cyclical_after overrides'!AA$1, F_Inputs_cyclical!$A$1:$BE$1, 0))="", "", INDEX(F_Inputs_cyclical!$A$1:$BE$243, MATCH('Cyclical_after overrides'!$A21, F_Inputs_cyclical!$A$1:$A$243, 0), MATCH('Cyclical_after overrides'!AA$1, F_Inputs_cyclical!$A$1:$BE$1, 0))),
Cyclical_overrides!AA21)</f>
        <v>432.07100000000003</v>
      </c>
      <c r="AB21" s="72" t="str">
        <f>IF(Cyclical_overrides!AB21 = "",
IF(INDEX(F_Inputs_cyclical!$A$1:$BE$243, MATCH('Cyclical_after overrides'!$A21, F_Inputs_cyclical!$A$1:$A$243, 0), MATCH('Cyclical_after overrides'!AB$1, F_Inputs_cyclical!$A$1:$BE$1, 0))="", "", INDEX(F_Inputs_cyclical!$A$1:$BE$243, MATCH('Cyclical_after overrides'!$A21, F_Inputs_cyclical!$A$1:$A$243, 0), MATCH('Cyclical_after overrides'!AB$1, F_Inputs_cyclical!$A$1:$BE$1, 0))),
Cyclical_overrides!AB21)</f>
        <v/>
      </c>
      <c r="AC21" s="72" t="str">
        <f>IF(Cyclical_overrides!AC21 = "",
IF(INDEX(F_Inputs_cyclical!$A$1:$BE$243, MATCH('Cyclical_after overrides'!$A21, F_Inputs_cyclical!$A$1:$A$243, 0), MATCH('Cyclical_after overrides'!AC$1, F_Inputs_cyclical!$A$1:$BE$1, 0))="", "", INDEX(F_Inputs_cyclical!$A$1:$BE$243, MATCH('Cyclical_after overrides'!$A21, F_Inputs_cyclical!$A$1:$A$243, 0), MATCH('Cyclical_after overrides'!AC$1, F_Inputs_cyclical!$A$1:$BE$1, 0))),
Cyclical_overrides!AC21)</f>
        <v/>
      </c>
      <c r="AD21" s="72" t="str">
        <f>IF(Cyclical_overrides!AD21 = "",
IF(INDEX(F_Inputs_cyclical!$A$1:$BE$243, MATCH('Cyclical_after overrides'!$A21, F_Inputs_cyclical!$A$1:$A$243, 0), MATCH('Cyclical_after overrides'!AD$1, F_Inputs_cyclical!$A$1:$BE$1, 0))="", "", INDEX(F_Inputs_cyclical!$A$1:$BE$243, MATCH('Cyclical_after overrides'!$A21, F_Inputs_cyclical!$A$1:$A$243, 0), MATCH('Cyclical_after overrides'!AD$1, F_Inputs_cyclical!$A$1:$BE$1, 0))),
Cyclical_overrides!AD21)</f>
        <v/>
      </c>
      <c r="AE21" s="72" t="str">
        <f>IF(Cyclical_overrides!AE21 = "",
IF(INDEX(F_Inputs_cyclical!$A$1:$BE$243, MATCH('Cyclical_after overrides'!$A21, F_Inputs_cyclical!$A$1:$A$243, 0), MATCH('Cyclical_after overrides'!AE$1, F_Inputs_cyclical!$A$1:$BE$1, 0))="", "", INDEX(F_Inputs_cyclical!$A$1:$BE$243, MATCH('Cyclical_after overrides'!$A21, F_Inputs_cyclical!$A$1:$A$243, 0), MATCH('Cyclical_after overrides'!AE$1, F_Inputs_cyclical!$A$1:$BE$1, 0))),
Cyclical_overrides!AE21)</f>
        <v/>
      </c>
      <c r="AF21" s="72" t="str">
        <f>IF(Cyclical_overrides!AF21 = "",
IF(INDEX(F_Inputs_cyclical!$A$1:$BE$243, MATCH('Cyclical_after overrides'!$A21, F_Inputs_cyclical!$A$1:$A$243, 0), MATCH('Cyclical_after overrides'!AF$1, F_Inputs_cyclical!$A$1:$BE$1, 0))="", "", INDEX(F_Inputs_cyclical!$A$1:$BE$243, MATCH('Cyclical_after overrides'!$A21, F_Inputs_cyclical!$A$1:$A$243, 0), MATCH('Cyclical_after overrides'!AF$1, F_Inputs_cyclical!$A$1:$BE$1, 0))),
Cyclical_overrides!AF21)</f>
        <v/>
      </c>
      <c r="AG21" s="72" t="str">
        <f>IF(Cyclical_overrides!AG21 = "",
IF(INDEX(F_Inputs_cyclical!$A$1:$BE$243, MATCH('Cyclical_after overrides'!$A21, F_Inputs_cyclical!$A$1:$A$243, 0), MATCH('Cyclical_after overrides'!AG$1, F_Inputs_cyclical!$A$1:$BE$1, 0))="", "", INDEX(F_Inputs_cyclical!$A$1:$BE$243, MATCH('Cyclical_after overrides'!$A21, F_Inputs_cyclical!$A$1:$A$243, 0), MATCH('Cyclical_after overrides'!AG$1, F_Inputs_cyclical!$A$1:$BE$1, 0))),
Cyclical_overrides!AG21)</f>
        <v/>
      </c>
      <c r="AH21" s="72" t="str">
        <f>IF(Cyclical_overrides!AH21 = "",
IF(INDEX(F_Inputs_cyclical!$A$1:$BE$243, MATCH('Cyclical_after overrides'!$A21, F_Inputs_cyclical!$A$1:$A$243, 0), MATCH('Cyclical_after overrides'!AH$1, F_Inputs_cyclical!$A$1:$BE$1, 0))="", "", INDEX(F_Inputs_cyclical!$A$1:$BE$243, MATCH('Cyclical_after overrides'!$A21, F_Inputs_cyclical!$A$1:$A$243, 0), MATCH('Cyclical_after overrides'!AH$1, F_Inputs_cyclical!$A$1:$BE$1, 0))),
Cyclical_overrides!AH21)</f>
        <v/>
      </c>
      <c r="AI21" s="72" t="str">
        <f>IF(Cyclical_overrides!AI21 = "",
IF(INDEX(F_Inputs_cyclical!$A$1:$BE$243, MATCH('Cyclical_after overrides'!$A21, F_Inputs_cyclical!$A$1:$A$243, 0), MATCH('Cyclical_after overrides'!AI$1, F_Inputs_cyclical!$A$1:$BE$1, 0))="", "", INDEX(F_Inputs_cyclical!$A$1:$BE$243, MATCH('Cyclical_after overrides'!$A21, F_Inputs_cyclical!$A$1:$A$243, 0), MATCH('Cyclical_after overrides'!AI$1, F_Inputs_cyclical!$A$1:$BE$1, 0))),
Cyclical_overrides!AI21)</f>
        <v/>
      </c>
      <c r="AJ21" s="72" t="str">
        <f>IF(Cyclical_overrides!AJ21 = "",
IF(INDEX(F_Inputs_cyclical!$A$1:$BE$243, MATCH('Cyclical_after overrides'!$A21, F_Inputs_cyclical!$A$1:$A$243, 0), MATCH('Cyclical_after overrides'!AJ$1, F_Inputs_cyclical!$A$1:$BE$1, 0))="", "", INDEX(F_Inputs_cyclical!$A$1:$BE$243, MATCH('Cyclical_after overrides'!$A21, F_Inputs_cyclical!$A$1:$A$243, 0), MATCH('Cyclical_after overrides'!AJ$1, F_Inputs_cyclical!$A$1:$BE$1, 0))),
Cyclical_overrides!AJ21)</f>
        <v/>
      </c>
      <c r="AK21" s="72" t="str">
        <f>IF(Cyclical_overrides!AK21 = "",
IF(INDEX(F_Inputs_cyclical!$A$1:$BE$243, MATCH('Cyclical_after overrides'!$A21, F_Inputs_cyclical!$A$1:$A$243, 0), MATCH('Cyclical_after overrides'!AK$1, F_Inputs_cyclical!$A$1:$BE$1, 0))="", "", INDEX(F_Inputs_cyclical!$A$1:$BE$243, MATCH('Cyclical_after overrides'!$A21, F_Inputs_cyclical!$A$1:$A$243, 0), MATCH('Cyclical_after overrides'!AK$1, F_Inputs_cyclical!$A$1:$BE$1, 0))),
Cyclical_overrides!AK21)</f>
        <v/>
      </c>
      <c r="AL21" s="72" t="str">
        <f>IF(Cyclical_overrides!AL21 = "",
IF(INDEX(F_Inputs_cyclical!$A$1:$BE$243, MATCH('Cyclical_after overrides'!$A21, F_Inputs_cyclical!$A$1:$A$243, 0), MATCH('Cyclical_after overrides'!AL$1, F_Inputs_cyclical!$A$1:$BE$1, 0))="", "", INDEX(F_Inputs_cyclical!$A$1:$BE$243, MATCH('Cyclical_after overrides'!$A21, F_Inputs_cyclical!$A$1:$A$243, 0), MATCH('Cyclical_after overrides'!AL$1, F_Inputs_cyclical!$A$1:$BE$1, 0))),
Cyclical_overrides!AL21)</f>
        <v/>
      </c>
      <c r="AM21" s="72">
        <f>IF(Cyclical_overrides!AM21 = "",
IF(INDEX(F_Inputs_cyclical!$A$1:$BE$243, MATCH('Cyclical_after overrides'!$A21, F_Inputs_cyclical!$A$1:$A$243, 0), MATCH('Cyclical_after overrides'!AM$1, F_Inputs_cyclical!$A$1:$BE$1, 0))="", "", INDEX(F_Inputs_cyclical!$A$1:$BE$243, MATCH('Cyclical_after overrides'!$A21, F_Inputs_cyclical!$A$1:$A$243, 0), MATCH('Cyclical_after overrides'!AM$1, F_Inputs_cyclical!$A$1:$BE$1, 0))),
Cyclical_overrides!AM21)</f>
        <v>12.997999999999999</v>
      </c>
      <c r="AN21" s="72">
        <f>IF(Cyclical_overrides!AN21 = "",
IF(INDEX(F_Inputs_cyclical!$A$1:$BE$243, MATCH('Cyclical_after overrides'!$A21, F_Inputs_cyclical!$A$1:$A$243, 0), MATCH('Cyclical_after overrides'!AN$1, F_Inputs_cyclical!$A$1:$BE$1, 0))="", "", INDEX(F_Inputs_cyclical!$A$1:$BE$243, MATCH('Cyclical_after overrides'!$A21, F_Inputs_cyclical!$A$1:$A$243, 0), MATCH('Cyclical_after overrides'!AN$1, F_Inputs_cyclical!$A$1:$BE$1, 0))),
Cyclical_overrides!AN21)</f>
        <v>63.47</v>
      </c>
      <c r="AO21" s="72" t="str">
        <f>IF(Cyclical_overrides!AO21 = "",
IF(INDEX(F_Inputs_cyclical!$A$1:$BE$243, MATCH('Cyclical_after overrides'!$A21, F_Inputs_cyclical!$A$1:$A$243, 0), MATCH('Cyclical_after overrides'!AO$1, F_Inputs_cyclical!$A$1:$BE$1, 0))="", "", INDEX(F_Inputs_cyclical!$A$1:$BE$243, MATCH('Cyclical_after overrides'!$A21, F_Inputs_cyclical!$A$1:$A$243, 0), MATCH('Cyclical_after overrides'!AO$1, F_Inputs_cyclical!$A$1:$BE$1, 0))),
Cyclical_overrides!AO21)</f>
        <v/>
      </c>
      <c r="AP21" s="72" t="str">
        <f>IF(Cyclical_overrides!AP21 = "",
IF(INDEX(F_Inputs_cyclical!$A$1:$BE$243, MATCH('Cyclical_after overrides'!$A21, F_Inputs_cyclical!$A$1:$A$243, 0), MATCH('Cyclical_after overrides'!AP$1, F_Inputs_cyclical!$A$1:$BE$1, 0))="", "", INDEX(F_Inputs_cyclical!$A$1:$BE$243, MATCH('Cyclical_after overrides'!$A21, F_Inputs_cyclical!$A$1:$A$243, 0), MATCH('Cyclical_after overrides'!AP$1, F_Inputs_cyclical!$A$1:$BE$1, 0))),
Cyclical_overrides!AP21)</f>
        <v/>
      </c>
      <c r="AQ21" s="72">
        <f>IF(Cyclical_overrides!AQ21 = "",
IF(INDEX(F_Inputs_cyclical!$A$1:$BE$243, MATCH('Cyclical_after overrides'!$A21, F_Inputs_cyclical!$A$1:$A$243, 0), MATCH('Cyclical_after overrides'!AQ$1, F_Inputs_cyclical!$A$1:$BE$1, 0))="", "", INDEX(F_Inputs_cyclical!$A$1:$BE$243, MATCH('Cyclical_after overrides'!$A21, F_Inputs_cyclical!$A$1:$A$243, 0), MATCH('Cyclical_after overrides'!AQ$1, F_Inputs_cyclical!$A$1:$BE$1, 0))),
Cyclical_overrides!AQ21)</f>
        <v>2.5099999999999998</v>
      </c>
      <c r="AR21" s="72">
        <f>IF(Cyclical_overrides!AR21 = "",
IF(INDEX(F_Inputs_cyclical!$A$1:$BE$243, MATCH('Cyclical_after overrides'!$A21, F_Inputs_cyclical!$A$1:$A$243, 0), MATCH('Cyclical_after overrides'!AR$1, F_Inputs_cyclical!$A$1:$BE$1, 0))="", "", INDEX(F_Inputs_cyclical!$A$1:$BE$243, MATCH('Cyclical_after overrides'!$A21, F_Inputs_cyclical!$A$1:$A$243, 0), MATCH('Cyclical_after overrides'!AR$1, F_Inputs_cyclical!$A$1:$BE$1, 0))),
Cyclical_overrides!AR21)</f>
        <v>1.264</v>
      </c>
      <c r="AS21" s="72">
        <f>IF(Cyclical_overrides!AS21 = "",
IF(INDEX(F_Inputs_cyclical!$A$1:$BE$243, MATCH('Cyclical_after overrides'!$A21, F_Inputs_cyclical!$A$1:$A$243, 0), MATCH('Cyclical_after overrides'!AS$1, F_Inputs_cyclical!$A$1:$BE$1, 0))="", "", INDEX(F_Inputs_cyclical!$A$1:$BE$243, MATCH('Cyclical_after overrides'!$A21, F_Inputs_cyclical!$A$1:$A$243, 0), MATCH('Cyclical_after overrides'!AS$1, F_Inputs_cyclical!$A$1:$BE$1, 0))),
Cyclical_overrides!AS21)</f>
        <v>-3.843</v>
      </c>
      <c r="AT21" s="72">
        <f>IF(Cyclical_overrides!AT21 = "",
IF(INDEX(F_Inputs_cyclical!$A$1:$BE$243, MATCH('Cyclical_after overrides'!$A21, F_Inputs_cyclical!$A$1:$A$243, 0), MATCH('Cyclical_after overrides'!AT$1, F_Inputs_cyclical!$A$1:$BE$1, 0))="", "", INDEX(F_Inputs_cyclical!$A$1:$BE$243, MATCH('Cyclical_after overrides'!$A21, F_Inputs_cyclical!$A$1:$A$243, 0), MATCH('Cyclical_after overrides'!AT$1, F_Inputs_cyclical!$A$1:$BE$1, 0))),
Cyclical_overrides!AT21)</f>
        <v>0.17399999999999999</v>
      </c>
      <c r="AU21" s="72">
        <f>IF(Cyclical_overrides!AU21 = "",
IF(INDEX(F_Inputs_cyclical!$A$1:$BE$243, MATCH('Cyclical_after overrides'!$A21, F_Inputs_cyclical!$A$1:$A$243, 0), MATCH('Cyclical_after overrides'!AU$1, F_Inputs_cyclical!$A$1:$BE$1, 0))="", "", INDEX(F_Inputs_cyclical!$A$1:$BE$243, MATCH('Cyclical_after overrides'!$A21, F_Inputs_cyclical!$A$1:$A$243, 0), MATCH('Cyclical_after overrides'!AU$1, F_Inputs_cyclical!$A$1:$BE$1, 0))),
Cyclical_overrides!AU21)</f>
        <v>1.1719999999999999</v>
      </c>
      <c r="AV21" s="72" t="str">
        <f>IF(Cyclical_overrides!AV21 = "",
IF(INDEX(F_Inputs_cyclical!$A$1:$BE$243, MATCH('Cyclical_after overrides'!$A21, F_Inputs_cyclical!$A$1:$A$243, 0), MATCH('Cyclical_after overrides'!AV$1, F_Inputs_cyclical!$A$1:$BE$1, 0))="", "", INDEX(F_Inputs_cyclical!$A$1:$BE$243, MATCH('Cyclical_after overrides'!$A21, F_Inputs_cyclical!$A$1:$A$243, 0), MATCH('Cyclical_after overrides'!AV$1, F_Inputs_cyclical!$A$1:$BE$1, 0))),
Cyclical_overrides!AV21)</f>
        <v/>
      </c>
      <c r="AW21" s="72">
        <f>IF(Cyclical_overrides!AW21 = "",
IF(INDEX(F_Inputs_cyclical!$A$1:$BE$243, MATCH('Cyclical_after overrides'!$A21, F_Inputs_cyclical!$A$1:$A$243, 0), MATCH('Cyclical_after overrides'!AW$1, F_Inputs_cyclical!$A$1:$BE$1, 0))="", "", INDEX(F_Inputs_cyclical!$A$1:$BE$243, MATCH('Cyclical_after overrides'!$A21, F_Inputs_cyclical!$A$1:$A$243, 0), MATCH('Cyclical_after overrides'!AW$1, F_Inputs_cyclical!$A$1:$BE$1, 0))),
Cyclical_overrides!AW21)</f>
        <v>1.1367310801447381</v>
      </c>
      <c r="AX21" s="72">
        <f>IF(Cyclical_overrides!AX21 = "",
IF(INDEX(F_Inputs_cyclical!$A$1:$BE$243, MATCH('Cyclical_after overrides'!$A21, F_Inputs_cyclical!$A$1:$A$243, 0), MATCH('Cyclical_after overrides'!AX$1, F_Inputs_cyclical!$A$1:$BE$1, 0))="", "", INDEX(F_Inputs_cyclical!$A$1:$BE$243, MATCH('Cyclical_after overrides'!$A21, F_Inputs_cyclical!$A$1:$A$243, 0), MATCH('Cyclical_after overrides'!AX$1, F_Inputs_cyclical!$A$1:$BE$1, 0))),
Cyclical_overrides!AX21)</f>
        <v>26.731537354241073</v>
      </c>
      <c r="AY21" s="72">
        <f>IF(Cyclical_overrides!AY21 = "",
IF(INDEX(F_Inputs_cyclical!$A$1:$BE$243, MATCH('Cyclical_after overrides'!$A21, F_Inputs_cyclical!$A$1:$A$243, 0), MATCH('Cyclical_after overrides'!AY$1, F_Inputs_cyclical!$A$1:$BE$1, 0))="", "", INDEX(F_Inputs_cyclical!$A$1:$BE$243, MATCH('Cyclical_after overrides'!$A21, F_Inputs_cyclical!$A$1:$A$243, 0), MATCH('Cyclical_after overrides'!AY$1, F_Inputs_cyclical!$A$1:$BE$1, 0))),
Cyclical_overrides!AY21)</f>
        <v>132.85199178885495</v>
      </c>
      <c r="AZ21" s="72">
        <f>IF(Cyclical_overrides!AZ21 = "",
IF(INDEX(F_Inputs_cyclical!$A$1:$BE$243, MATCH('Cyclical_after overrides'!$A21, F_Inputs_cyclical!$A$1:$A$243, 0), MATCH('Cyclical_after overrides'!AZ$1, F_Inputs_cyclical!$A$1:$BE$1, 0))="", "", INDEX(F_Inputs_cyclical!$A$1:$BE$243, MATCH('Cyclical_after overrides'!$A21, F_Inputs_cyclical!$A$1:$A$243, 0), MATCH('Cyclical_after overrides'!AZ$1, F_Inputs_cyclical!$A$1:$BE$1, 0))),
Cyclical_overrides!AZ21)</f>
        <v>2.4201978882899953</v>
      </c>
      <c r="BA21" s="72">
        <f>IF(Cyclical_overrides!BA21 = "",
IF(INDEX(F_Inputs_cyclical!$A$1:$BE$243, MATCH('Cyclical_after overrides'!$A21, F_Inputs_cyclical!$A$1:$A$243, 0), MATCH('Cyclical_after overrides'!BA$1, F_Inputs_cyclical!$A$1:$BE$1, 0))="", "", INDEX(F_Inputs_cyclical!$A$1:$BE$243, MATCH('Cyclical_after overrides'!$A21, F_Inputs_cyclical!$A$1:$A$243, 0), MATCH('Cyclical_after overrides'!BA$1, F_Inputs_cyclical!$A$1:$BE$1, 0))),
Cyclical_overrides!BA21)</f>
        <v>15.677606266651466</v>
      </c>
      <c r="BB21" s="72">
        <f>IF(Cyclical_overrides!BB21 = "",
IF(INDEX(F_Inputs_cyclical!$A$1:$BE$243, MATCH('Cyclical_after overrides'!$A21, F_Inputs_cyclical!$A$1:$A$243, 0), MATCH('Cyclical_after overrides'!BB$1, F_Inputs_cyclical!$A$1:$BE$1, 0))="", "", INDEX(F_Inputs_cyclical!$A$1:$BE$243, MATCH('Cyclical_after overrides'!$A21, F_Inputs_cyclical!$A$1:$A$243, 0), MATCH('Cyclical_after overrides'!BB$1, F_Inputs_cyclical!$A$1:$BE$1, 0))),
Cyclical_overrides!BB21)</f>
        <v>15.677606266651466</v>
      </c>
      <c r="BC21" s="72">
        <f>IF(Cyclical_overrides!BC21 = "",
IF(INDEX(F_Inputs_cyclical!$A$1:$BE$243, MATCH('Cyclical_after overrides'!$A21, F_Inputs_cyclical!$A$1:$A$243, 0), MATCH('Cyclical_after overrides'!BC$1, F_Inputs_cyclical!$A$1:$BE$1, 0))="", "", INDEX(F_Inputs_cyclical!$A$1:$BE$243, MATCH('Cyclical_after overrides'!$A21, F_Inputs_cyclical!$A$1:$A$243, 0), MATCH('Cyclical_after overrides'!BC$1, F_Inputs_cyclical!$A$1:$BE$1, 0))),
Cyclical_overrides!BC21)</f>
        <v>9.2720095374152844</v>
      </c>
      <c r="BD21" s="72">
        <f>IF(Cyclical_overrides!BD21 = "",
IF(INDEX(F_Inputs_cyclical!$A$1:$BE$243, MATCH('Cyclical_after overrides'!$A21, F_Inputs_cyclical!$A$1:$A$243, 0), MATCH('Cyclical_after overrides'!BD$1, F_Inputs_cyclical!$A$1:$BE$1, 0))="", "", INDEX(F_Inputs_cyclical!$A$1:$BE$243, MATCH('Cyclical_after overrides'!$A21, F_Inputs_cyclical!$A$1:$A$243, 0), MATCH('Cyclical_after overrides'!BD$1, F_Inputs_cyclical!$A$1:$BE$1, 0))),
Cyclical_overrides!BD21)</f>
        <v>652.97900000000004</v>
      </c>
      <c r="BE21" s="194"/>
    </row>
    <row r="22" spans="1:57" x14ac:dyDescent="0.4">
      <c r="A22" s="63" t="str">
        <f t="shared" si="0"/>
        <v>NES21</v>
      </c>
      <c r="B22" s="63" t="s">
        <v>265</v>
      </c>
      <c r="C22" s="63" t="s">
        <v>257</v>
      </c>
      <c r="D22" s="72">
        <f>IF(Cyclical_overrides!D22 = "",
IF(INDEX(F_Inputs_cyclical!$A$1:$BE$243, MATCH('Cyclical_after overrides'!$A22, F_Inputs_cyclical!$A$1:$A$243, 0), MATCH('Cyclical_after overrides'!D$1, F_Inputs_cyclical!$A$1:$BE$1, 0))="", "", INDEX(F_Inputs_cyclical!$A$1:$BE$243, MATCH('Cyclical_after overrides'!$A22, F_Inputs_cyclical!$A$1:$A$243, 0), MATCH('Cyclical_after overrides'!D$1, F_Inputs_cyclical!$A$1:$BE$1, 0))),
Cyclical_overrides!D22)</f>
        <v>14.305</v>
      </c>
      <c r="E22" s="72">
        <f>IF(Cyclical_overrides!E22 = "",
IF(INDEX(F_Inputs_cyclical!$A$1:$BE$243, MATCH('Cyclical_after overrides'!$A22, F_Inputs_cyclical!$A$1:$A$243, 0), MATCH('Cyclical_after overrides'!E$1, F_Inputs_cyclical!$A$1:$BE$1, 0))="", "", INDEX(F_Inputs_cyclical!$A$1:$BE$243, MATCH('Cyclical_after overrides'!$A22, F_Inputs_cyclical!$A$1:$A$243, 0), MATCH('Cyclical_after overrides'!E$1, F_Inputs_cyclical!$A$1:$BE$1, 0))),
Cyclical_overrides!E22)</f>
        <v>4.5449999999999999</v>
      </c>
      <c r="F22" s="72">
        <f>IF(Cyclical_overrides!F22 = "",
IF(INDEX(F_Inputs_cyclical!$A$1:$BE$243, MATCH('Cyclical_after overrides'!$A22, F_Inputs_cyclical!$A$1:$A$243, 0), MATCH('Cyclical_after overrides'!F$1, F_Inputs_cyclical!$A$1:$BE$1, 0))="", "", INDEX(F_Inputs_cyclical!$A$1:$BE$243, MATCH('Cyclical_after overrides'!$A22, F_Inputs_cyclical!$A$1:$A$243, 0), MATCH('Cyclical_after overrides'!F$1, F_Inputs_cyclical!$A$1:$BE$1, 0))),
Cyclical_overrides!F22)</f>
        <v>23.385999999999999</v>
      </c>
      <c r="G22" s="72">
        <f>IF(Cyclical_overrides!G22 = "",
IF(INDEX(F_Inputs_cyclical!$A$1:$BE$243, MATCH('Cyclical_after overrides'!$A22, F_Inputs_cyclical!$A$1:$A$243, 0), MATCH('Cyclical_after overrides'!G$1, F_Inputs_cyclical!$A$1:$BE$1, 0))="", "", INDEX(F_Inputs_cyclical!$A$1:$BE$243, MATCH('Cyclical_after overrides'!$A22, F_Inputs_cyclical!$A$1:$A$243, 0), MATCH('Cyclical_after overrides'!G$1, F_Inputs_cyclical!$A$1:$BE$1, 0))),
Cyclical_overrides!G22)</f>
        <v>2.09</v>
      </c>
      <c r="H22" s="72">
        <f>IF(Cyclical_overrides!H22 = "",
IF(INDEX(F_Inputs_cyclical!$A$1:$BE$243, MATCH('Cyclical_after overrides'!$A22, F_Inputs_cyclical!$A$1:$A$243, 0), MATCH('Cyclical_after overrides'!H$1, F_Inputs_cyclical!$A$1:$BE$1, 0))="", "", INDEX(F_Inputs_cyclical!$A$1:$BE$243, MATCH('Cyclical_after overrides'!$A22, F_Inputs_cyclical!$A$1:$A$243, 0), MATCH('Cyclical_after overrides'!H$1, F_Inputs_cyclical!$A$1:$BE$1, 0))),
Cyclical_overrides!H22)</f>
        <v>0.24199999999999999</v>
      </c>
      <c r="I22" s="72">
        <f>IF(Cyclical_overrides!I22 = "",
IF(INDEX(F_Inputs_cyclical!$A$1:$BE$243, MATCH('Cyclical_after overrides'!$A22, F_Inputs_cyclical!$A$1:$A$243, 0), MATCH('Cyclical_after overrides'!I$1, F_Inputs_cyclical!$A$1:$BE$1, 0))="", "", INDEX(F_Inputs_cyclical!$A$1:$BE$243, MATCH('Cyclical_after overrides'!$A22, F_Inputs_cyclical!$A$1:$A$243, 0), MATCH('Cyclical_after overrides'!I$1, F_Inputs_cyclical!$A$1:$BE$1, 0))),
Cyclical_overrides!I22)</f>
        <v>2.8000000000000001E-2</v>
      </c>
      <c r="J22" s="72" t="str">
        <f>IF(Cyclical_overrides!J22 = "",
IF(INDEX(F_Inputs_cyclical!$A$1:$BE$243, MATCH('Cyclical_after overrides'!$A22, F_Inputs_cyclical!$A$1:$A$243, 0), MATCH('Cyclical_after overrides'!J$1, F_Inputs_cyclical!$A$1:$BE$1, 0))="", "", INDEX(F_Inputs_cyclical!$A$1:$BE$243, MATCH('Cyclical_after overrides'!$A22, F_Inputs_cyclical!$A$1:$A$243, 0), MATCH('Cyclical_after overrides'!J$1, F_Inputs_cyclical!$A$1:$BE$1, 0))),
Cyclical_overrides!J22)</f>
        <v/>
      </c>
      <c r="K22" s="72">
        <f>IF(Cyclical_overrides!K22 = "",
IF(INDEX(F_Inputs_cyclical!$A$1:$BE$243, MATCH('Cyclical_after overrides'!$A22, F_Inputs_cyclical!$A$1:$A$243, 0), MATCH('Cyclical_after overrides'!K$1, F_Inputs_cyclical!$A$1:$BE$1, 0))="", "", INDEX(F_Inputs_cyclical!$A$1:$BE$243, MATCH('Cyclical_after overrides'!$A22, F_Inputs_cyclical!$A$1:$A$243, 0), MATCH('Cyclical_after overrides'!K$1, F_Inputs_cyclical!$A$1:$BE$1, 0))),
Cyclical_overrides!K22)</f>
        <v>9.7119999999999997</v>
      </c>
      <c r="L22" s="72" t="str">
        <f>IF(Cyclical_overrides!L22 = "",
IF(INDEX(F_Inputs_cyclical!$A$1:$BE$243, MATCH('Cyclical_after overrides'!$A22, F_Inputs_cyclical!$A$1:$A$243, 0), MATCH('Cyclical_after overrides'!L$1, F_Inputs_cyclical!$A$1:$BE$1, 0))="", "", INDEX(F_Inputs_cyclical!$A$1:$BE$243, MATCH('Cyclical_after overrides'!$A22, F_Inputs_cyclical!$A$1:$A$243, 0), MATCH('Cyclical_after overrides'!L$1, F_Inputs_cyclical!$A$1:$BE$1, 0))),
Cyclical_overrides!L22)</f>
        <v/>
      </c>
      <c r="M22" s="72" t="str">
        <f>IF(Cyclical_overrides!M22 = "",
IF(INDEX(F_Inputs_cyclical!$A$1:$BE$243, MATCH('Cyclical_after overrides'!$A22, F_Inputs_cyclical!$A$1:$A$243, 0), MATCH('Cyclical_after overrides'!M$1, F_Inputs_cyclical!$A$1:$BE$1, 0))="", "", INDEX(F_Inputs_cyclical!$A$1:$BE$243, MATCH('Cyclical_after overrides'!$A22, F_Inputs_cyclical!$A$1:$A$243, 0), MATCH('Cyclical_after overrides'!M$1, F_Inputs_cyclical!$A$1:$BE$1, 0))),
Cyclical_overrides!M22)</f>
        <v/>
      </c>
      <c r="N22" s="72" t="str">
        <f>IF(Cyclical_overrides!N22 = "",
IF(INDEX(F_Inputs_cyclical!$A$1:$BE$243, MATCH('Cyclical_after overrides'!$A22, F_Inputs_cyclical!$A$1:$A$243, 0), MATCH('Cyclical_after overrides'!N$1, F_Inputs_cyclical!$A$1:$BE$1, 0))="", "", INDEX(F_Inputs_cyclical!$A$1:$BE$243, MATCH('Cyclical_after overrides'!$A22, F_Inputs_cyclical!$A$1:$A$243, 0), MATCH('Cyclical_after overrides'!N$1, F_Inputs_cyclical!$A$1:$BE$1, 0))),
Cyclical_overrides!N22)</f>
        <v/>
      </c>
      <c r="O22" s="72" t="str">
        <f>IF(Cyclical_overrides!O22 = "",
IF(INDEX(F_Inputs_cyclical!$A$1:$BE$243, MATCH('Cyclical_after overrides'!$A22, F_Inputs_cyclical!$A$1:$A$243, 0), MATCH('Cyclical_after overrides'!O$1, F_Inputs_cyclical!$A$1:$BE$1, 0))="", "", INDEX(F_Inputs_cyclical!$A$1:$BE$243, MATCH('Cyclical_after overrides'!$A22, F_Inputs_cyclical!$A$1:$A$243, 0), MATCH('Cyclical_after overrides'!O$1, F_Inputs_cyclical!$A$1:$BE$1, 0))),
Cyclical_overrides!O22)</f>
        <v/>
      </c>
      <c r="P22" s="72" t="str">
        <f>IF(Cyclical_overrides!P22 = "",
IF(INDEX(F_Inputs_cyclical!$A$1:$BE$243, MATCH('Cyclical_after overrides'!$A22, F_Inputs_cyclical!$A$1:$A$243, 0), MATCH('Cyclical_after overrides'!P$1, F_Inputs_cyclical!$A$1:$BE$1, 0))="", "", INDEX(F_Inputs_cyclical!$A$1:$BE$243, MATCH('Cyclical_after overrides'!$A22, F_Inputs_cyclical!$A$1:$A$243, 0), MATCH('Cyclical_after overrides'!P$1, F_Inputs_cyclical!$A$1:$BE$1, 0))),
Cyclical_overrides!P22)</f>
        <v/>
      </c>
      <c r="Q22" s="72" t="str">
        <f>IF(Cyclical_overrides!Q22 = "",
IF(INDEX(F_Inputs_cyclical!$A$1:$BE$243, MATCH('Cyclical_after overrides'!$A22, F_Inputs_cyclical!$A$1:$A$243, 0), MATCH('Cyclical_after overrides'!Q$1, F_Inputs_cyclical!$A$1:$BE$1, 0))="", "", INDEX(F_Inputs_cyclical!$A$1:$BE$243, MATCH('Cyclical_after overrides'!$A22, F_Inputs_cyclical!$A$1:$A$243, 0), MATCH('Cyclical_after overrides'!Q$1, F_Inputs_cyclical!$A$1:$BE$1, 0))),
Cyclical_overrides!Q22)</f>
        <v/>
      </c>
      <c r="R22" s="72" t="str">
        <f>IF(Cyclical_overrides!R22 = "",
IF(INDEX(F_Inputs_cyclical!$A$1:$BE$243, MATCH('Cyclical_after overrides'!$A22, F_Inputs_cyclical!$A$1:$A$243, 0), MATCH('Cyclical_after overrides'!R$1, F_Inputs_cyclical!$A$1:$BE$1, 0))="", "", INDEX(F_Inputs_cyclical!$A$1:$BE$243, MATCH('Cyclical_after overrides'!$A22, F_Inputs_cyclical!$A$1:$A$243, 0), MATCH('Cyclical_after overrides'!R$1, F_Inputs_cyclical!$A$1:$BE$1, 0))),
Cyclical_overrides!R22)</f>
        <v/>
      </c>
      <c r="S22" s="72" t="str">
        <f>IF(Cyclical_overrides!S22 = "",
IF(INDEX(F_Inputs_cyclical!$A$1:$BE$243, MATCH('Cyclical_after overrides'!$A22, F_Inputs_cyclical!$A$1:$A$243, 0), MATCH('Cyclical_after overrides'!S$1, F_Inputs_cyclical!$A$1:$BE$1, 0))="", "", INDEX(F_Inputs_cyclical!$A$1:$BE$243, MATCH('Cyclical_after overrides'!$A22, F_Inputs_cyclical!$A$1:$A$243, 0), MATCH('Cyclical_after overrides'!S$1, F_Inputs_cyclical!$A$1:$BE$1, 0))),
Cyclical_overrides!S22)</f>
        <v/>
      </c>
      <c r="T22" s="72" t="str">
        <f>IF(Cyclical_overrides!T22 = "",
IF(INDEX(F_Inputs_cyclical!$A$1:$BE$243, MATCH('Cyclical_after overrides'!$A22, F_Inputs_cyclical!$A$1:$A$243, 0), MATCH('Cyclical_after overrides'!T$1, F_Inputs_cyclical!$A$1:$BE$1, 0))="", "", INDEX(F_Inputs_cyclical!$A$1:$BE$243, MATCH('Cyclical_after overrides'!$A22, F_Inputs_cyclical!$A$1:$A$243, 0), MATCH('Cyclical_after overrides'!T$1, F_Inputs_cyclical!$A$1:$BE$1, 0))),
Cyclical_overrides!T22)</f>
        <v/>
      </c>
      <c r="U22" s="72" t="str">
        <f>IF(Cyclical_overrides!U22 = "",
IF(INDEX(F_Inputs_cyclical!$A$1:$BE$243, MATCH('Cyclical_after overrides'!$A22, F_Inputs_cyclical!$A$1:$A$243, 0), MATCH('Cyclical_after overrides'!U$1, F_Inputs_cyclical!$A$1:$BE$1, 0))="", "", INDEX(F_Inputs_cyclical!$A$1:$BE$243, MATCH('Cyclical_after overrides'!$A22, F_Inputs_cyclical!$A$1:$A$243, 0), MATCH('Cyclical_after overrides'!U$1, F_Inputs_cyclical!$A$1:$BE$1, 0))),
Cyclical_overrides!U22)</f>
        <v/>
      </c>
      <c r="V22" s="72">
        <f>IF(Cyclical_overrides!V22 = "",
IF(INDEX(F_Inputs_cyclical!$A$1:$BE$243, MATCH('Cyclical_after overrides'!$A22, F_Inputs_cyclical!$A$1:$A$243, 0), MATCH('Cyclical_after overrides'!V$1, F_Inputs_cyclical!$A$1:$BE$1, 0))="", "", INDEX(F_Inputs_cyclical!$A$1:$BE$243, MATCH('Cyclical_after overrides'!$A22, F_Inputs_cyclical!$A$1:$A$243, 0), MATCH('Cyclical_after overrides'!V$1, F_Inputs_cyclical!$A$1:$BE$1, 0))),
Cyclical_overrides!V22)</f>
        <v>277.17500000000001</v>
      </c>
      <c r="W22" s="72">
        <f>IF(Cyclical_overrides!W22 = "",
IF(INDEX(F_Inputs_cyclical!$A$1:$BE$243, MATCH('Cyclical_after overrides'!$A22, F_Inputs_cyclical!$A$1:$A$243, 0), MATCH('Cyclical_after overrides'!W$1, F_Inputs_cyclical!$A$1:$BE$1, 0))="", "", INDEX(F_Inputs_cyclical!$A$1:$BE$243, MATCH('Cyclical_after overrides'!$A22, F_Inputs_cyclical!$A$1:$A$243, 0), MATCH('Cyclical_after overrides'!W$1, F_Inputs_cyclical!$A$1:$BE$1, 0))),
Cyclical_overrides!W22)</f>
        <v>486.786</v>
      </c>
      <c r="X22" s="72">
        <f>IF(Cyclical_overrides!X22 = "",
IF(INDEX(F_Inputs_cyclical!$A$1:$BE$243, MATCH('Cyclical_after overrides'!$A22, F_Inputs_cyclical!$A$1:$A$243, 0), MATCH('Cyclical_after overrides'!X$1, F_Inputs_cyclical!$A$1:$BE$1, 0))="", "", INDEX(F_Inputs_cyclical!$A$1:$BE$243, MATCH('Cyclical_after overrides'!$A22, F_Inputs_cyclical!$A$1:$A$243, 0), MATCH('Cyclical_after overrides'!X$1, F_Inputs_cyclical!$A$1:$BE$1, 0))),
Cyclical_overrides!X22)</f>
        <v>28.481000000000002</v>
      </c>
      <c r="Y22" s="72">
        <f>IF(Cyclical_overrides!Y22 = "",
IF(INDEX(F_Inputs_cyclical!$A$1:$BE$243, MATCH('Cyclical_after overrides'!$A22, F_Inputs_cyclical!$A$1:$A$243, 0), MATCH('Cyclical_after overrides'!Y$1, F_Inputs_cyclical!$A$1:$BE$1, 0))="", "", INDEX(F_Inputs_cyclical!$A$1:$BE$243, MATCH('Cyclical_after overrides'!$A22, F_Inputs_cyclical!$A$1:$A$243, 0), MATCH('Cyclical_after overrides'!Y$1, F_Inputs_cyclical!$A$1:$BE$1, 0))),
Cyclical_overrides!Y22)</f>
        <v>38.546999999999997</v>
      </c>
      <c r="Z22" s="72">
        <f>IF(Cyclical_overrides!Z22 = "",
IF(INDEX(F_Inputs_cyclical!$A$1:$BE$243, MATCH('Cyclical_after overrides'!$A22, F_Inputs_cyclical!$A$1:$A$243, 0), MATCH('Cyclical_after overrides'!Z$1, F_Inputs_cyclical!$A$1:$BE$1, 0))="", "", INDEX(F_Inputs_cyclical!$A$1:$BE$243, MATCH('Cyclical_after overrides'!$A22, F_Inputs_cyclical!$A$1:$A$243, 0), MATCH('Cyclical_after overrides'!Z$1, F_Inputs_cyclical!$A$1:$BE$1, 0))),
Cyclical_overrides!Z22)</f>
        <v>652.13499999999999</v>
      </c>
      <c r="AA22" s="72">
        <f>IF(Cyclical_overrides!AA22 = "",
IF(INDEX(F_Inputs_cyclical!$A$1:$BE$243, MATCH('Cyclical_after overrides'!$A22, F_Inputs_cyclical!$A$1:$A$243, 0), MATCH('Cyclical_after overrides'!AA$1, F_Inputs_cyclical!$A$1:$BE$1, 0))="", "", INDEX(F_Inputs_cyclical!$A$1:$BE$243, MATCH('Cyclical_after overrides'!$A22, F_Inputs_cyclical!$A$1:$A$243, 0), MATCH('Cyclical_after overrides'!AA$1, F_Inputs_cyclical!$A$1:$BE$1, 0))),
Cyclical_overrides!AA22)</f>
        <v>452.589</v>
      </c>
      <c r="AB22" s="72" t="str">
        <f>IF(Cyclical_overrides!AB22 = "",
IF(INDEX(F_Inputs_cyclical!$A$1:$BE$243, MATCH('Cyclical_after overrides'!$A22, F_Inputs_cyclical!$A$1:$A$243, 0), MATCH('Cyclical_after overrides'!AB$1, F_Inputs_cyclical!$A$1:$BE$1, 0))="", "", INDEX(F_Inputs_cyclical!$A$1:$BE$243, MATCH('Cyclical_after overrides'!$A22, F_Inputs_cyclical!$A$1:$A$243, 0), MATCH('Cyclical_after overrides'!AB$1, F_Inputs_cyclical!$A$1:$BE$1, 0))),
Cyclical_overrides!AB22)</f>
        <v/>
      </c>
      <c r="AC22" s="72">
        <f>IF(Cyclical_overrides!AC22 = "",
IF(INDEX(F_Inputs_cyclical!$A$1:$BE$243, MATCH('Cyclical_after overrides'!$A22, F_Inputs_cyclical!$A$1:$A$243, 0), MATCH('Cyclical_after overrides'!AC$1, F_Inputs_cyclical!$A$1:$BE$1, 0))="", "", INDEX(F_Inputs_cyclical!$A$1:$BE$243, MATCH('Cyclical_after overrides'!$A22, F_Inputs_cyclical!$A$1:$A$243, 0), MATCH('Cyclical_after overrides'!AC$1, F_Inputs_cyclical!$A$1:$BE$1, 0))),
Cyclical_overrides!AC22)</f>
        <v>63.856999999999999</v>
      </c>
      <c r="AD22" s="72">
        <f>IF(Cyclical_overrides!AD22 = "",
IF(INDEX(F_Inputs_cyclical!$A$1:$BE$243, MATCH('Cyclical_after overrides'!$A22, F_Inputs_cyclical!$A$1:$A$243, 0), MATCH('Cyclical_after overrides'!AD$1, F_Inputs_cyclical!$A$1:$BE$1, 0))="", "", INDEX(F_Inputs_cyclical!$A$1:$BE$243, MATCH('Cyclical_after overrides'!$A22, F_Inputs_cyclical!$A$1:$A$243, 0), MATCH('Cyclical_after overrides'!AD$1, F_Inputs_cyclical!$A$1:$BE$1, 0))),
Cyclical_overrides!AD22)</f>
        <v>1.254</v>
      </c>
      <c r="AE22" s="72">
        <f>IF(Cyclical_overrides!AE22 = "",
IF(INDEX(F_Inputs_cyclical!$A$1:$BE$243, MATCH('Cyclical_after overrides'!$A22, F_Inputs_cyclical!$A$1:$A$243, 0), MATCH('Cyclical_after overrides'!AE$1, F_Inputs_cyclical!$A$1:$BE$1, 0))="", "", INDEX(F_Inputs_cyclical!$A$1:$BE$243, MATCH('Cyclical_after overrides'!$A22, F_Inputs_cyclical!$A$1:$A$243, 0), MATCH('Cyclical_after overrides'!AE$1, F_Inputs_cyclical!$A$1:$BE$1, 0))),
Cyclical_overrides!AE22)</f>
        <v>1.532</v>
      </c>
      <c r="AF22" s="72">
        <f>IF(Cyclical_overrides!AF22 = "",
IF(INDEX(F_Inputs_cyclical!$A$1:$BE$243, MATCH('Cyclical_after overrides'!$A22, F_Inputs_cyclical!$A$1:$A$243, 0), MATCH('Cyclical_after overrides'!AF$1, F_Inputs_cyclical!$A$1:$BE$1, 0))="", "", INDEX(F_Inputs_cyclical!$A$1:$BE$243, MATCH('Cyclical_after overrides'!$A22, F_Inputs_cyclical!$A$1:$A$243, 0), MATCH('Cyclical_after overrides'!AF$1, F_Inputs_cyclical!$A$1:$BE$1, 0))),
Cyclical_overrides!AF22)</f>
        <v>3.2000000000000001E-2</v>
      </c>
      <c r="AG22" s="72">
        <f>IF(Cyclical_overrides!AG22 = "",
IF(INDEX(F_Inputs_cyclical!$A$1:$BE$243, MATCH('Cyclical_after overrides'!$A22, F_Inputs_cyclical!$A$1:$A$243, 0), MATCH('Cyclical_after overrides'!AG$1, F_Inputs_cyclical!$A$1:$BE$1, 0))="", "", INDEX(F_Inputs_cyclical!$A$1:$BE$243, MATCH('Cyclical_after overrides'!$A22, F_Inputs_cyclical!$A$1:$A$243, 0), MATCH('Cyclical_after overrides'!AG$1, F_Inputs_cyclical!$A$1:$BE$1, 0))),
Cyclical_overrides!AG22)</f>
        <v>0.47599999999999998</v>
      </c>
      <c r="AH22" s="72">
        <f>IF(Cyclical_overrides!AH22 = "",
IF(INDEX(F_Inputs_cyclical!$A$1:$BE$243, MATCH('Cyclical_after overrides'!$A22, F_Inputs_cyclical!$A$1:$A$243, 0), MATCH('Cyclical_after overrides'!AH$1, F_Inputs_cyclical!$A$1:$BE$1, 0))="", "", INDEX(F_Inputs_cyclical!$A$1:$BE$243, MATCH('Cyclical_after overrides'!$A22, F_Inputs_cyclical!$A$1:$A$243, 0), MATCH('Cyclical_after overrides'!AH$1, F_Inputs_cyclical!$A$1:$BE$1, 0))),
Cyclical_overrides!AH22)</f>
        <v>23.347999999999999</v>
      </c>
      <c r="AI22" s="72">
        <f>IF(Cyclical_overrides!AI22 = "",
IF(INDEX(F_Inputs_cyclical!$A$1:$BE$243, MATCH('Cyclical_after overrides'!$A22, F_Inputs_cyclical!$A$1:$A$243, 0), MATCH('Cyclical_after overrides'!AI$1, F_Inputs_cyclical!$A$1:$BE$1, 0))="", "", INDEX(F_Inputs_cyclical!$A$1:$BE$243, MATCH('Cyclical_after overrides'!$A22, F_Inputs_cyclical!$A$1:$A$243, 0), MATCH('Cyclical_after overrides'!AI$1, F_Inputs_cyclical!$A$1:$BE$1, 0))),
Cyclical_overrides!AI22)</f>
        <v>3.8839999999999999</v>
      </c>
      <c r="AJ22" s="72">
        <f>IF(Cyclical_overrides!AJ22 = "",
IF(INDEX(F_Inputs_cyclical!$A$1:$BE$243, MATCH('Cyclical_after overrides'!$A22, F_Inputs_cyclical!$A$1:$A$243, 0), MATCH('Cyclical_after overrides'!AJ$1, F_Inputs_cyclical!$A$1:$BE$1, 0))="", "", INDEX(F_Inputs_cyclical!$A$1:$BE$243, MATCH('Cyclical_after overrides'!$A22, F_Inputs_cyclical!$A$1:$A$243, 0), MATCH('Cyclical_after overrides'!AJ$1, F_Inputs_cyclical!$A$1:$BE$1, 0))),
Cyclical_overrides!AJ22)</f>
        <v>0.15</v>
      </c>
      <c r="AK22" s="72">
        <f>IF(Cyclical_overrides!AK22 = "",
IF(INDEX(F_Inputs_cyclical!$A$1:$BE$243, MATCH('Cyclical_after overrides'!$A22, F_Inputs_cyclical!$A$1:$A$243, 0), MATCH('Cyclical_after overrides'!AK$1, F_Inputs_cyclical!$A$1:$BE$1, 0))="", "", INDEX(F_Inputs_cyclical!$A$1:$BE$243, MATCH('Cyclical_after overrides'!$A22, F_Inputs_cyclical!$A$1:$A$243, 0), MATCH('Cyclical_after overrides'!AK$1, F_Inputs_cyclical!$A$1:$BE$1, 0))),
Cyclical_overrides!AK22)</f>
        <v>6.2E-2</v>
      </c>
      <c r="AL22" s="72">
        <f>IF(Cyclical_overrides!AL22 = "",
IF(INDEX(F_Inputs_cyclical!$A$1:$BE$243, MATCH('Cyclical_after overrides'!$A22, F_Inputs_cyclical!$A$1:$A$243, 0), MATCH('Cyclical_after overrides'!AL$1, F_Inputs_cyclical!$A$1:$BE$1, 0))="", "", INDEX(F_Inputs_cyclical!$A$1:$BE$243, MATCH('Cyclical_after overrides'!$A22, F_Inputs_cyclical!$A$1:$A$243, 0), MATCH('Cyclical_after overrides'!AL$1, F_Inputs_cyclical!$A$1:$BE$1, 0))),
Cyclical_overrides!AL22)</f>
        <v>4.3869999999999996</v>
      </c>
      <c r="AM22" s="72">
        <f>IF(Cyclical_overrides!AM22 = "",
IF(INDEX(F_Inputs_cyclical!$A$1:$BE$243, MATCH('Cyclical_after overrides'!$A22, F_Inputs_cyclical!$A$1:$A$243, 0), MATCH('Cyclical_after overrides'!AM$1, F_Inputs_cyclical!$A$1:$BE$1, 0))="", "", INDEX(F_Inputs_cyclical!$A$1:$BE$243, MATCH('Cyclical_after overrides'!$A22, F_Inputs_cyclical!$A$1:$A$243, 0), MATCH('Cyclical_after overrides'!AM$1, F_Inputs_cyclical!$A$1:$BE$1, 0))),
Cyclical_overrides!AM22)</f>
        <v>11.608000000000001</v>
      </c>
      <c r="AN22" s="72" t="str">
        <f>IF(Cyclical_overrides!AN22 = "",
IF(INDEX(F_Inputs_cyclical!$A$1:$BE$243, MATCH('Cyclical_after overrides'!$A22, F_Inputs_cyclical!$A$1:$A$243, 0), MATCH('Cyclical_after overrides'!AN$1, F_Inputs_cyclical!$A$1:$BE$1, 0))="", "", INDEX(F_Inputs_cyclical!$A$1:$BE$243, MATCH('Cyclical_after overrides'!$A22, F_Inputs_cyclical!$A$1:$A$243, 0), MATCH('Cyclical_after overrides'!AN$1, F_Inputs_cyclical!$A$1:$BE$1, 0))),
Cyclical_overrides!AN22)</f>
        <v/>
      </c>
      <c r="AO22" s="72">
        <f>IF(Cyclical_overrides!AO22 = "",
IF(INDEX(F_Inputs_cyclical!$A$1:$BE$243, MATCH('Cyclical_after overrides'!$A22, F_Inputs_cyclical!$A$1:$A$243, 0), MATCH('Cyclical_after overrides'!AO$1, F_Inputs_cyclical!$A$1:$BE$1, 0))="", "", INDEX(F_Inputs_cyclical!$A$1:$BE$243, MATCH('Cyclical_after overrides'!$A22, F_Inputs_cyclical!$A$1:$A$243, 0), MATCH('Cyclical_after overrides'!AO$1, F_Inputs_cyclical!$A$1:$BE$1, 0))),
Cyclical_overrides!AO22)</f>
        <v>1.573</v>
      </c>
      <c r="AP22" s="72">
        <f>IF(Cyclical_overrides!AP22 = "",
IF(INDEX(F_Inputs_cyclical!$A$1:$BE$243, MATCH('Cyclical_after overrides'!$A22, F_Inputs_cyclical!$A$1:$A$243, 0), MATCH('Cyclical_after overrides'!AP$1, F_Inputs_cyclical!$A$1:$BE$1, 0))="", "", INDEX(F_Inputs_cyclical!$A$1:$BE$243, MATCH('Cyclical_after overrides'!$A22, F_Inputs_cyclical!$A$1:$A$243, 0), MATCH('Cyclical_after overrides'!AP$1, F_Inputs_cyclical!$A$1:$BE$1, 0))),
Cyclical_overrides!AP22)</f>
        <v>3.0259999999999998</v>
      </c>
      <c r="AQ22" s="72" t="str">
        <f>IF(Cyclical_overrides!AQ22 = "",
IF(INDEX(F_Inputs_cyclical!$A$1:$BE$243, MATCH('Cyclical_after overrides'!$A22, F_Inputs_cyclical!$A$1:$A$243, 0), MATCH('Cyclical_after overrides'!AQ$1, F_Inputs_cyclical!$A$1:$BE$1, 0))="", "", INDEX(F_Inputs_cyclical!$A$1:$BE$243, MATCH('Cyclical_after overrides'!$A22, F_Inputs_cyclical!$A$1:$A$243, 0), MATCH('Cyclical_after overrides'!AQ$1, F_Inputs_cyclical!$A$1:$BE$1, 0))),
Cyclical_overrides!AQ22)</f>
        <v/>
      </c>
      <c r="AR22" s="72" t="str">
        <f>IF(Cyclical_overrides!AR22 = "",
IF(INDEX(F_Inputs_cyclical!$A$1:$BE$243, MATCH('Cyclical_after overrides'!$A22, F_Inputs_cyclical!$A$1:$A$243, 0), MATCH('Cyclical_after overrides'!AR$1, F_Inputs_cyclical!$A$1:$BE$1, 0))="", "", INDEX(F_Inputs_cyclical!$A$1:$BE$243, MATCH('Cyclical_after overrides'!$A22, F_Inputs_cyclical!$A$1:$A$243, 0), MATCH('Cyclical_after overrides'!AR$1, F_Inputs_cyclical!$A$1:$BE$1, 0))),
Cyclical_overrides!AR22)</f>
        <v/>
      </c>
      <c r="AS22" s="72" t="str">
        <f>IF(Cyclical_overrides!AS22 = "",
IF(INDEX(F_Inputs_cyclical!$A$1:$BE$243, MATCH('Cyclical_after overrides'!$A22, F_Inputs_cyclical!$A$1:$A$243, 0), MATCH('Cyclical_after overrides'!AS$1, F_Inputs_cyclical!$A$1:$BE$1, 0))="", "", INDEX(F_Inputs_cyclical!$A$1:$BE$243, MATCH('Cyclical_after overrides'!$A22, F_Inputs_cyclical!$A$1:$A$243, 0), MATCH('Cyclical_after overrides'!AS$1, F_Inputs_cyclical!$A$1:$BE$1, 0))),
Cyclical_overrides!AS22)</f>
        <v/>
      </c>
      <c r="AT22" s="72" t="str">
        <f>IF(Cyclical_overrides!AT22 = "",
IF(INDEX(F_Inputs_cyclical!$A$1:$BE$243, MATCH('Cyclical_after overrides'!$A22, F_Inputs_cyclical!$A$1:$A$243, 0), MATCH('Cyclical_after overrides'!AT$1, F_Inputs_cyclical!$A$1:$BE$1, 0))="", "", INDEX(F_Inputs_cyclical!$A$1:$BE$243, MATCH('Cyclical_after overrides'!$A22, F_Inputs_cyclical!$A$1:$A$243, 0), MATCH('Cyclical_after overrides'!AT$1, F_Inputs_cyclical!$A$1:$BE$1, 0))),
Cyclical_overrides!AT22)</f>
        <v/>
      </c>
      <c r="AU22" s="72" t="str">
        <f>IF(Cyclical_overrides!AU22 = "",
IF(INDEX(F_Inputs_cyclical!$A$1:$BE$243, MATCH('Cyclical_after overrides'!$A22, F_Inputs_cyclical!$A$1:$A$243, 0), MATCH('Cyclical_after overrides'!AU$1, F_Inputs_cyclical!$A$1:$BE$1, 0))="", "", INDEX(F_Inputs_cyclical!$A$1:$BE$243, MATCH('Cyclical_after overrides'!$A22, F_Inputs_cyclical!$A$1:$A$243, 0), MATCH('Cyclical_after overrides'!AU$1, F_Inputs_cyclical!$A$1:$BE$1, 0))),
Cyclical_overrides!AU22)</f>
        <v/>
      </c>
      <c r="AV22" s="72" t="str">
        <f>IF(Cyclical_overrides!AV22 = "",
IF(INDEX(F_Inputs_cyclical!$A$1:$BE$243, MATCH('Cyclical_after overrides'!$A22, F_Inputs_cyclical!$A$1:$A$243, 0), MATCH('Cyclical_after overrides'!AV$1, F_Inputs_cyclical!$A$1:$BE$1, 0))="", "", INDEX(F_Inputs_cyclical!$A$1:$BE$243, MATCH('Cyclical_after overrides'!$A22, F_Inputs_cyclical!$A$1:$A$243, 0), MATCH('Cyclical_after overrides'!AV$1, F_Inputs_cyclical!$A$1:$BE$1, 0))),
Cyclical_overrides!AV22)</f>
        <v/>
      </c>
      <c r="AW22" s="72">
        <f>IF(Cyclical_overrides!AW22 = "",
IF(INDEX(F_Inputs_cyclical!$A$1:$BE$243, MATCH('Cyclical_after overrides'!$A22, F_Inputs_cyclical!$A$1:$A$243, 0), MATCH('Cyclical_after overrides'!AW$1, F_Inputs_cyclical!$A$1:$BE$1, 0))="", "", INDEX(F_Inputs_cyclical!$A$1:$BE$243, MATCH('Cyclical_after overrides'!$A22, F_Inputs_cyclical!$A$1:$A$243, 0), MATCH('Cyclical_after overrides'!AW$1, F_Inputs_cyclical!$A$1:$BE$1, 0))),
Cyclical_overrides!AW22)</f>
        <v>1.1277018254028868</v>
      </c>
      <c r="AX22" s="72">
        <f>IF(Cyclical_overrides!AX22 = "",
IF(INDEX(F_Inputs_cyclical!$A$1:$BE$243, MATCH('Cyclical_after overrides'!$A22, F_Inputs_cyclical!$A$1:$A$243, 0), MATCH('Cyclical_after overrides'!AX$1, F_Inputs_cyclical!$A$1:$BE$1, 0))="", "", INDEX(F_Inputs_cyclical!$A$1:$BE$243, MATCH('Cyclical_after overrides'!$A22, F_Inputs_cyclical!$A$1:$A$243, 0), MATCH('Cyclical_after overrides'!AX$1, F_Inputs_cyclical!$A$1:$BE$1, 0))),
Cyclical_overrides!AX22)</f>
        <v>26.668878033859961</v>
      </c>
      <c r="AY22" s="72">
        <f>IF(Cyclical_overrides!AY22 = "",
IF(INDEX(F_Inputs_cyclical!$A$1:$BE$243, MATCH('Cyclical_after overrides'!$A22, F_Inputs_cyclical!$A$1:$A$243, 0), MATCH('Cyclical_after overrides'!AY$1, F_Inputs_cyclical!$A$1:$BE$1, 0))="", "", INDEX(F_Inputs_cyclical!$A$1:$BE$243, MATCH('Cyclical_after overrides'!$A22, F_Inputs_cyclical!$A$1:$A$243, 0), MATCH('Cyclical_after overrides'!AY$1, F_Inputs_cyclical!$A$1:$BE$1, 0))),
Cyclical_overrides!AY22)</f>
        <v>132.17623509887238</v>
      </c>
      <c r="AZ22" s="72">
        <f>IF(Cyclical_overrides!AZ22 = "",
IF(INDEX(F_Inputs_cyclical!$A$1:$BE$243, MATCH('Cyclical_after overrides'!$A22, F_Inputs_cyclical!$A$1:$A$243, 0), MATCH('Cyclical_after overrides'!AZ$1, F_Inputs_cyclical!$A$1:$BE$1, 0))="", "", INDEX(F_Inputs_cyclical!$A$1:$BE$243, MATCH('Cyclical_after overrides'!$A22, F_Inputs_cyclical!$A$1:$A$243, 0), MATCH('Cyclical_after overrides'!AZ$1, F_Inputs_cyclical!$A$1:$BE$1, 0))),
Cyclical_overrides!AZ22)</f>
        <v>2.4807086703656895</v>
      </c>
      <c r="BA22" s="72">
        <f>IF(Cyclical_overrides!BA22 = "",
IF(INDEX(F_Inputs_cyclical!$A$1:$BE$243, MATCH('Cyclical_after overrides'!$A22, F_Inputs_cyclical!$A$1:$A$243, 0), MATCH('Cyclical_after overrides'!BA$1, F_Inputs_cyclical!$A$1:$BE$1, 0))="", "", INDEX(F_Inputs_cyclical!$A$1:$BE$243, MATCH('Cyclical_after overrides'!$A22, F_Inputs_cyclical!$A$1:$A$243, 0), MATCH('Cyclical_after overrides'!BA$1, F_Inputs_cyclical!$A$1:$BE$1, 0))),
Cyclical_overrides!BA22)</f>
        <v>15.677606266651466</v>
      </c>
      <c r="BB22" s="72">
        <f>IF(Cyclical_overrides!BB22 = "",
IF(INDEX(F_Inputs_cyclical!$A$1:$BE$243, MATCH('Cyclical_after overrides'!$A22, F_Inputs_cyclical!$A$1:$A$243, 0), MATCH('Cyclical_after overrides'!BB$1, F_Inputs_cyclical!$A$1:$BE$1, 0))="", "", INDEX(F_Inputs_cyclical!$A$1:$BE$243, MATCH('Cyclical_after overrides'!$A22, F_Inputs_cyclical!$A$1:$A$243, 0), MATCH('Cyclical_after overrides'!BB$1, F_Inputs_cyclical!$A$1:$BE$1, 0))),
Cyclical_overrides!BB22)</f>
        <v>15.677606266651466</v>
      </c>
      <c r="BC22" s="72">
        <f>IF(Cyclical_overrides!BC22 = "",
IF(INDEX(F_Inputs_cyclical!$A$1:$BE$243, MATCH('Cyclical_after overrides'!$A22, F_Inputs_cyclical!$A$1:$A$243, 0), MATCH('Cyclical_after overrides'!BC$1, F_Inputs_cyclical!$A$1:$BE$1, 0))="", "", INDEX(F_Inputs_cyclical!$A$1:$BE$243, MATCH('Cyclical_after overrides'!$A22, F_Inputs_cyclical!$A$1:$A$243, 0), MATCH('Cyclical_after overrides'!BC$1, F_Inputs_cyclical!$A$1:$BE$1, 0))),
Cyclical_overrides!BC22)</f>
        <v>9.2720095374152844</v>
      </c>
      <c r="BD22" s="72">
        <f>IF(Cyclical_overrides!BD22 = "",
IF(INDEX(F_Inputs_cyclical!$A$1:$BE$243, MATCH('Cyclical_after overrides'!$A22, F_Inputs_cyclical!$A$1:$A$243, 0), MATCH('Cyclical_after overrides'!BD$1, F_Inputs_cyclical!$A$1:$BE$1, 0))="", "", INDEX(F_Inputs_cyclical!$A$1:$BE$243, MATCH('Cyclical_after overrides'!$A22, F_Inputs_cyclical!$A$1:$A$243, 0), MATCH('Cyclical_after overrides'!BD$1, F_Inputs_cyclical!$A$1:$BE$1, 0))),
Cyclical_overrides!BD22)</f>
        <v>554.51800000000003</v>
      </c>
      <c r="BE22" s="194"/>
    </row>
    <row r="23" spans="1:57" x14ac:dyDescent="0.4">
      <c r="A23" s="63" t="str">
        <f t="shared" si="0"/>
        <v>NES22</v>
      </c>
      <c r="B23" s="63" t="s">
        <v>265</v>
      </c>
      <c r="C23" s="63" t="s">
        <v>259</v>
      </c>
      <c r="D23" s="72">
        <f>IF(Cyclical_overrides!D23 = "",
IF(INDEX(F_Inputs_cyclical!$A$1:$BE$243, MATCH('Cyclical_after overrides'!$A23, F_Inputs_cyclical!$A$1:$A$243, 0), MATCH('Cyclical_after overrides'!D$1, F_Inputs_cyclical!$A$1:$BE$1, 0))="", "", INDEX(F_Inputs_cyclical!$A$1:$BE$243, MATCH('Cyclical_after overrides'!$A23, F_Inputs_cyclical!$A$1:$A$243, 0), MATCH('Cyclical_after overrides'!D$1, F_Inputs_cyclical!$A$1:$BE$1, 0))),
Cyclical_overrides!D23)</f>
        <v>14.695</v>
      </c>
      <c r="E23" s="72">
        <f>IF(Cyclical_overrides!E23 = "",
IF(INDEX(F_Inputs_cyclical!$A$1:$BE$243, MATCH('Cyclical_after overrides'!$A23, F_Inputs_cyclical!$A$1:$A$243, 0), MATCH('Cyclical_after overrides'!E$1, F_Inputs_cyclical!$A$1:$BE$1, 0))="", "", INDEX(F_Inputs_cyclical!$A$1:$BE$243, MATCH('Cyclical_after overrides'!$A23, F_Inputs_cyclical!$A$1:$A$243, 0), MATCH('Cyclical_after overrides'!E$1, F_Inputs_cyclical!$A$1:$BE$1, 0))),
Cyclical_overrides!E23)</f>
        <v>4.6059999999999999</v>
      </c>
      <c r="F23" s="72">
        <f>IF(Cyclical_overrides!F23 = "",
IF(INDEX(F_Inputs_cyclical!$A$1:$BE$243, MATCH('Cyclical_after overrides'!$A23, F_Inputs_cyclical!$A$1:$A$243, 0), MATCH('Cyclical_after overrides'!F$1, F_Inputs_cyclical!$A$1:$BE$1, 0))="", "", INDEX(F_Inputs_cyclical!$A$1:$BE$243, MATCH('Cyclical_after overrides'!$A23, F_Inputs_cyclical!$A$1:$A$243, 0), MATCH('Cyclical_after overrides'!F$1, F_Inputs_cyclical!$A$1:$BE$1, 0))),
Cyclical_overrides!F23)</f>
        <v>13.391999999999999</v>
      </c>
      <c r="G23" s="72">
        <f>IF(Cyclical_overrides!G23 = "",
IF(INDEX(F_Inputs_cyclical!$A$1:$BE$243, MATCH('Cyclical_after overrides'!$A23, F_Inputs_cyclical!$A$1:$A$243, 0), MATCH('Cyclical_after overrides'!G$1, F_Inputs_cyclical!$A$1:$BE$1, 0))="", "", INDEX(F_Inputs_cyclical!$A$1:$BE$243, MATCH('Cyclical_after overrides'!$A23, F_Inputs_cyclical!$A$1:$A$243, 0), MATCH('Cyclical_after overrides'!G$1, F_Inputs_cyclical!$A$1:$BE$1, 0))),
Cyclical_overrides!G23)</f>
        <v>2.3610000000000002</v>
      </c>
      <c r="H23" s="72">
        <f>IF(Cyclical_overrides!H23 = "",
IF(INDEX(F_Inputs_cyclical!$A$1:$BE$243, MATCH('Cyclical_after overrides'!$A23, F_Inputs_cyclical!$A$1:$A$243, 0), MATCH('Cyclical_after overrides'!H$1, F_Inputs_cyclical!$A$1:$BE$1, 0))="", "", INDEX(F_Inputs_cyclical!$A$1:$BE$243, MATCH('Cyclical_after overrides'!$A23, F_Inputs_cyclical!$A$1:$A$243, 0), MATCH('Cyclical_after overrides'!H$1, F_Inputs_cyclical!$A$1:$BE$1, 0))),
Cyclical_overrides!H23)</f>
        <v>0.26500000000000001</v>
      </c>
      <c r="I23" s="72">
        <f>IF(Cyclical_overrides!I23 = "",
IF(INDEX(F_Inputs_cyclical!$A$1:$BE$243, MATCH('Cyclical_after overrides'!$A23, F_Inputs_cyclical!$A$1:$A$243, 0), MATCH('Cyclical_after overrides'!I$1, F_Inputs_cyclical!$A$1:$BE$1, 0))="", "", INDEX(F_Inputs_cyclical!$A$1:$BE$243, MATCH('Cyclical_after overrides'!$A23, F_Inputs_cyclical!$A$1:$A$243, 0), MATCH('Cyclical_after overrides'!I$1, F_Inputs_cyclical!$A$1:$BE$1, 0))),
Cyclical_overrides!I23)</f>
        <v>3.5999999999999997E-2</v>
      </c>
      <c r="J23" s="72" t="str">
        <f>IF(Cyclical_overrides!J23 = "",
IF(INDEX(F_Inputs_cyclical!$A$1:$BE$243, MATCH('Cyclical_after overrides'!$A23, F_Inputs_cyclical!$A$1:$A$243, 0), MATCH('Cyclical_after overrides'!J$1, F_Inputs_cyclical!$A$1:$BE$1, 0))="", "", INDEX(F_Inputs_cyclical!$A$1:$BE$243, MATCH('Cyclical_after overrides'!$A23, F_Inputs_cyclical!$A$1:$A$243, 0), MATCH('Cyclical_after overrides'!J$1, F_Inputs_cyclical!$A$1:$BE$1, 0))),
Cyclical_overrides!J23)</f>
        <v/>
      </c>
      <c r="K23" s="72">
        <f>IF(Cyclical_overrides!K23 = "",
IF(INDEX(F_Inputs_cyclical!$A$1:$BE$243, MATCH('Cyclical_after overrides'!$A23, F_Inputs_cyclical!$A$1:$A$243, 0), MATCH('Cyclical_after overrides'!K$1, F_Inputs_cyclical!$A$1:$BE$1, 0))="", "", INDEX(F_Inputs_cyclical!$A$1:$BE$243, MATCH('Cyclical_after overrides'!$A23, F_Inputs_cyclical!$A$1:$A$243, 0), MATCH('Cyclical_after overrides'!K$1, F_Inputs_cyclical!$A$1:$BE$1, 0))),
Cyclical_overrides!K23)</f>
        <v>22.369</v>
      </c>
      <c r="L23" s="72" t="str">
        <f>IF(Cyclical_overrides!L23 = "",
IF(INDEX(F_Inputs_cyclical!$A$1:$BE$243, MATCH('Cyclical_after overrides'!$A23, F_Inputs_cyclical!$A$1:$A$243, 0), MATCH('Cyclical_after overrides'!L$1, F_Inputs_cyclical!$A$1:$BE$1, 0))="", "", INDEX(F_Inputs_cyclical!$A$1:$BE$243, MATCH('Cyclical_after overrides'!$A23, F_Inputs_cyclical!$A$1:$A$243, 0), MATCH('Cyclical_after overrides'!L$1, F_Inputs_cyclical!$A$1:$BE$1, 0))),
Cyclical_overrides!L23)</f>
        <v/>
      </c>
      <c r="M23" s="72" t="str">
        <f>IF(Cyclical_overrides!M23 = "",
IF(INDEX(F_Inputs_cyclical!$A$1:$BE$243, MATCH('Cyclical_after overrides'!$A23, F_Inputs_cyclical!$A$1:$A$243, 0), MATCH('Cyclical_after overrides'!M$1, F_Inputs_cyclical!$A$1:$BE$1, 0))="", "", INDEX(F_Inputs_cyclical!$A$1:$BE$243, MATCH('Cyclical_after overrides'!$A23, F_Inputs_cyclical!$A$1:$A$243, 0), MATCH('Cyclical_after overrides'!M$1, F_Inputs_cyclical!$A$1:$BE$1, 0))),
Cyclical_overrides!M23)</f>
        <v/>
      </c>
      <c r="N23" s="72" t="str">
        <f>IF(Cyclical_overrides!N23 = "",
IF(INDEX(F_Inputs_cyclical!$A$1:$BE$243, MATCH('Cyclical_after overrides'!$A23, F_Inputs_cyclical!$A$1:$A$243, 0), MATCH('Cyclical_after overrides'!N$1, F_Inputs_cyclical!$A$1:$BE$1, 0))="", "", INDEX(F_Inputs_cyclical!$A$1:$BE$243, MATCH('Cyclical_after overrides'!$A23, F_Inputs_cyclical!$A$1:$A$243, 0), MATCH('Cyclical_after overrides'!N$1, F_Inputs_cyclical!$A$1:$BE$1, 0))),
Cyclical_overrides!N23)</f>
        <v/>
      </c>
      <c r="O23" s="72" t="str">
        <f>IF(Cyclical_overrides!O23 = "",
IF(INDEX(F_Inputs_cyclical!$A$1:$BE$243, MATCH('Cyclical_after overrides'!$A23, F_Inputs_cyclical!$A$1:$A$243, 0), MATCH('Cyclical_after overrides'!O$1, F_Inputs_cyclical!$A$1:$BE$1, 0))="", "", INDEX(F_Inputs_cyclical!$A$1:$BE$243, MATCH('Cyclical_after overrides'!$A23, F_Inputs_cyclical!$A$1:$A$243, 0), MATCH('Cyclical_after overrides'!O$1, F_Inputs_cyclical!$A$1:$BE$1, 0))),
Cyclical_overrides!O23)</f>
        <v/>
      </c>
      <c r="P23" s="72" t="str">
        <f>IF(Cyclical_overrides!P23 = "",
IF(INDEX(F_Inputs_cyclical!$A$1:$BE$243, MATCH('Cyclical_after overrides'!$A23, F_Inputs_cyclical!$A$1:$A$243, 0), MATCH('Cyclical_after overrides'!P$1, F_Inputs_cyclical!$A$1:$BE$1, 0))="", "", INDEX(F_Inputs_cyclical!$A$1:$BE$243, MATCH('Cyclical_after overrides'!$A23, F_Inputs_cyclical!$A$1:$A$243, 0), MATCH('Cyclical_after overrides'!P$1, F_Inputs_cyclical!$A$1:$BE$1, 0))),
Cyclical_overrides!P23)</f>
        <v/>
      </c>
      <c r="Q23" s="72" t="str">
        <f>IF(Cyclical_overrides!Q23 = "",
IF(INDEX(F_Inputs_cyclical!$A$1:$BE$243, MATCH('Cyclical_after overrides'!$A23, F_Inputs_cyclical!$A$1:$A$243, 0), MATCH('Cyclical_after overrides'!Q$1, F_Inputs_cyclical!$A$1:$BE$1, 0))="", "", INDEX(F_Inputs_cyclical!$A$1:$BE$243, MATCH('Cyclical_after overrides'!$A23, F_Inputs_cyclical!$A$1:$A$243, 0), MATCH('Cyclical_after overrides'!Q$1, F_Inputs_cyclical!$A$1:$BE$1, 0))),
Cyclical_overrides!Q23)</f>
        <v/>
      </c>
      <c r="R23" s="72" t="str">
        <f>IF(Cyclical_overrides!R23 = "",
IF(INDEX(F_Inputs_cyclical!$A$1:$BE$243, MATCH('Cyclical_after overrides'!$A23, F_Inputs_cyclical!$A$1:$A$243, 0), MATCH('Cyclical_after overrides'!R$1, F_Inputs_cyclical!$A$1:$BE$1, 0))="", "", INDEX(F_Inputs_cyclical!$A$1:$BE$243, MATCH('Cyclical_after overrides'!$A23, F_Inputs_cyclical!$A$1:$A$243, 0), MATCH('Cyclical_after overrides'!R$1, F_Inputs_cyclical!$A$1:$BE$1, 0))),
Cyclical_overrides!R23)</f>
        <v/>
      </c>
      <c r="S23" s="72" t="str">
        <f>IF(Cyclical_overrides!S23 = "",
IF(INDEX(F_Inputs_cyclical!$A$1:$BE$243, MATCH('Cyclical_after overrides'!$A23, F_Inputs_cyclical!$A$1:$A$243, 0), MATCH('Cyclical_after overrides'!S$1, F_Inputs_cyclical!$A$1:$BE$1, 0))="", "", INDEX(F_Inputs_cyclical!$A$1:$BE$243, MATCH('Cyclical_after overrides'!$A23, F_Inputs_cyclical!$A$1:$A$243, 0), MATCH('Cyclical_after overrides'!S$1, F_Inputs_cyclical!$A$1:$BE$1, 0))),
Cyclical_overrides!S23)</f>
        <v/>
      </c>
      <c r="T23" s="72" t="str">
        <f>IF(Cyclical_overrides!T23 = "",
IF(INDEX(F_Inputs_cyclical!$A$1:$BE$243, MATCH('Cyclical_after overrides'!$A23, F_Inputs_cyclical!$A$1:$A$243, 0), MATCH('Cyclical_after overrides'!T$1, F_Inputs_cyclical!$A$1:$BE$1, 0))="", "", INDEX(F_Inputs_cyclical!$A$1:$BE$243, MATCH('Cyclical_after overrides'!$A23, F_Inputs_cyclical!$A$1:$A$243, 0), MATCH('Cyclical_after overrides'!T$1, F_Inputs_cyclical!$A$1:$BE$1, 0))),
Cyclical_overrides!T23)</f>
        <v/>
      </c>
      <c r="U23" s="72" t="str">
        <f>IF(Cyclical_overrides!U23 = "",
IF(INDEX(F_Inputs_cyclical!$A$1:$BE$243, MATCH('Cyclical_after overrides'!$A23, F_Inputs_cyclical!$A$1:$A$243, 0), MATCH('Cyclical_after overrides'!U$1, F_Inputs_cyclical!$A$1:$BE$1, 0))="", "", INDEX(F_Inputs_cyclical!$A$1:$BE$243, MATCH('Cyclical_after overrides'!$A23, F_Inputs_cyclical!$A$1:$A$243, 0), MATCH('Cyclical_after overrides'!U$1, F_Inputs_cyclical!$A$1:$BE$1, 0))),
Cyclical_overrides!U23)</f>
        <v/>
      </c>
      <c r="V23" s="72">
        <f>IF(Cyclical_overrides!V23 = "",
IF(INDEX(F_Inputs_cyclical!$A$1:$BE$243, MATCH('Cyclical_after overrides'!$A23, F_Inputs_cyclical!$A$1:$A$243, 0), MATCH('Cyclical_after overrides'!V$1, F_Inputs_cyclical!$A$1:$BE$1, 0))="", "", INDEX(F_Inputs_cyclical!$A$1:$BE$243, MATCH('Cyclical_after overrides'!$A23, F_Inputs_cyclical!$A$1:$A$243, 0), MATCH('Cyclical_after overrides'!V$1, F_Inputs_cyclical!$A$1:$BE$1, 0))),
Cyclical_overrides!V23)</f>
        <v>275.322</v>
      </c>
      <c r="W23" s="72">
        <f>IF(Cyclical_overrides!W23 = "",
IF(INDEX(F_Inputs_cyclical!$A$1:$BE$243, MATCH('Cyclical_after overrides'!$A23, F_Inputs_cyclical!$A$1:$A$243, 0), MATCH('Cyclical_after overrides'!W$1, F_Inputs_cyclical!$A$1:$BE$1, 0))="", "", INDEX(F_Inputs_cyclical!$A$1:$BE$243, MATCH('Cyclical_after overrides'!$A23, F_Inputs_cyclical!$A$1:$A$243, 0), MATCH('Cyclical_after overrides'!W$1, F_Inputs_cyclical!$A$1:$BE$1, 0))),
Cyclical_overrides!W23)</f>
        <v>494.95499999999998</v>
      </c>
      <c r="X23" s="72">
        <f>IF(Cyclical_overrides!X23 = "",
IF(INDEX(F_Inputs_cyclical!$A$1:$BE$243, MATCH('Cyclical_after overrides'!$A23, F_Inputs_cyclical!$A$1:$A$243, 0), MATCH('Cyclical_after overrides'!X$1, F_Inputs_cyclical!$A$1:$BE$1, 0))="", "", INDEX(F_Inputs_cyclical!$A$1:$BE$243, MATCH('Cyclical_after overrides'!$A23, F_Inputs_cyclical!$A$1:$A$243, 0), MATCH('Cyclical_after overrides'!X$1, F_Inputs_cyclical!$A$1:$BE$1, 0))),
Cyclical_overrides!X23)</f>
        <v>27.742000000000001</v>
      </c>
      <c r="Y23" s="72">
        <f>IF(Cyclical_overrides!Y23 = "",
IF(INDEX(F_Inputs_cyclical!$A$1:$BE$243, MATCH('Cyclical_after overrides'!$A23, F_Inputs_cyclical!$A$1:$A$243, 0), MATCH('Cyclical_after overrides'!Y$1, F_Inputs_cyclical!$A$1:$BE$1, 0))="", "", INDEX(F_Inputs_cyclical!$A$1:$BE$243, MATCH('Cyclical_after overrides'!$A23, F_Inputs_cyclical!$A$1:$A$243, 0), MATCH('Cyclical_after overrides'!Y$1, F_Inputs_cyclical!$A$1:$BE$1, 0))),
Cyclical_overrides!Y23)</f>
        <v>39.966999999999999</v>
      </c>
      <c r="Z23" s="72">
        <f>IF(Cyclical_overrides!Z23 = "",
IF(INDEX(F_Inputs_cyclical!$A$1:$BE$243, MATCH('Cyclical_after overrides'!$A23, F_Inputs_cyclical!$A$1:$A$243, 0), MATCH('Cyclical_after overrides'!Z$1, F_Inputs_cyclical!$A$1:$BE$1, 0))="", "", INDEX(F_Inputs_cyclical!$A$1:$BE$243, MATCH('Cyclical_after overrides'!$A23, F_Inputs_cyclical!$A$1:$A$243, 0), MATCH('Cyclical_after overrides'!Z$1, F_Inputs_cyclical!$A$1:$BE$1, 0))),
Cyclical_overrides!Z23)</f>
        <v>646.61699999999996</v>
      </c>
      <c r="AA23" s="72">
        <f>IF(Cyclical_overrides!AA23 = "",
IF(INDEX(F_Inputs_cyclical!$A$1:$BE$243, MATCH('Cyclical_after overrides'!$A23, F_Inputs_cyclical!$A$1:$A$243, 0), MATCH('Cyclical_after overrides'!AA$1, F_Inputs_cyclical!$A$1:$BE$1, 0))="", "", INDEX(F_Inputs_cyclical!$A$1:$BE$243, MATCH('Cyclical_after overrides'!$A23, F_Inputs_cyclical!$A$1:$A$243, 0), MATCH('Cyclical_after overrides'!AA$1, F_Inputs_cyclical!$A$1:$BE$1, 0))),
Cyclical_overrides!AA23)</f>
        <v>470.26499999999999</v>
      </c>
      <c r="AB23" s="72" t="str">
        <f>IF(Cyclical_overrides!AB23 = "",
IF(INDEX(F_Inputs_cyclical!$A$1:$BE$243, MATCH('Cyclical_after overrides'!$A23, F_Inputs_cyclical!$A$1:$A$243, 0), MATCH('Cyclical_after overrides'!AB$1, F_Inputs_cyclical!$A$1:$BE$1, 0))="", "", INDEX(F_Inputs_cyclical!$A$1:$BE$243, MATCH('Cyclical_after overrides'!$A23, F_Inputs_cyclical!$A$1:$A$243, 0), MATCH('Cyclical_after overrides'!AB$1, F_Inputs_cyclical!$A$1:$BE$1, 0))),
Cyclical_overrides!AB23)</f>
        <v/>
      </c>
      <c r="AC23" s="72">
        <f>IF(Cyclical_overrides!AC23 = "",
IF(INDEX(F_Inputs_cyclical!$A$1:$BE$243, MATCH('Cyclical_after overrides'!$A23, F_Inputs_cyclical!$A$1:$A$243, 0), MATCH('Cyclical_after overrides'!AC$1, F_Inputs_cyclical!$A$1:$BE$1, 0))="", "", INDEX(F_Inputs_cyclical!$A$1:$BE$243, MATCH('Cyclical_after overrides'!$A23, F_Inputs_cyclical!$A$1:$A$243, 0), MATCH('Cyclical_after overrides'!AC$1, F_Inputs_cyclical!$A$1:$BE$1, 0))),
Cyclical_overrides!AC23)</f>
        <v>54.86</v>
      </c>
      <c r="AD23" s="72">
        <f>IF(Cyclical_overrides!AD23 = "",
IF(INDEX(F_Inputs_cyclical!$A$1:$BE$243, MATCH('Cyclical_after overrides'!$A23, F_Inputs_cyclical!$A$1:$A$243, 0), MATCH('Cyclical_after overrides'!AD$1, F_Inputs_cyclical!$A$1:$BE$1, 0))="", "", INDEX(F_Inputs_cyclical!$A$1:$BE$243, MATCH('Cyclical_after overrides'!$A23, F_Inputs_cyclical!$A$1:$A$243, 0), MATCH('Cyclical_after overrides'!AD$1, F_Inputs_cyclical!$A$1:$BE$1, 0))),
Cyclical_overrides!AD23)</f>
        <v>3.2000000000000001E-2</v>
      </c>
      <c r="AE23" s="72">
        <f>IF(Cyclical_overrides!AE23 = "",
IF(INDEX(F_Inputs_cyclical!$A$1:$BE$243, MATCH('Cyclical_after overrides'!$A23, F_Inputs_cyclical!$A$1:$A$243, 0), MATCH('Cyclical_after overrides'!AE$1, F_Inputs_cyclical!$A$1:$BE$1, 0))="", "", INDEX(F_Inputs_cyclical!$A$1:$BE$243, MATCH('Cyclical_after overrides'!$A23, F_Inputs_cyclical!$A$1:$A$243, 0), MATCH('Cyclical_after overrides'!AE$1, F_Inputs_cyclical!$A$1:$BE$1, 0))),
Cyclical_overrides!AE23)</f>
        <v>0.433</v>
      </c>
      <c r="AF23" s="72">
        <f>IF(Cyclical_overrides!AF23 = "",
IF(INDEX(F_Inputs_cyclical!$A$1:$BE$243, MATCH('Cyclical_after overrides'!$A23, F_Inputs_cyclical!$A$1:$A$243, 0), MATCH('Cyclical_after overrides'!AF$1, F_Inputs_cyclical!$A$1:$BE$1, 0))="", "", INDEX(F_Inputs_cyclical!$A$1:$BE$243, MATCH('Cyclical_after overrides'!$A23, F_Inputs_cyclical!$A$1:$A$243, 0), MATCH('Cyclical_after overrides'!AF$1, F_Inputs_cyclical!$A$1:$BE$1, 0))),
Cyclical_overrides!AF23)</f>
        <v>1.232</v>
      </c>
      <c r="AG23" s="72">
        <f>IF(Cyclical_overrides!AG23 = "",
IF(INDEX(F_Inputs_cyclical!$A$1:$BE$243, MATCH('Cyclical_after overrides'!$A23, F_Inputs_cyclical!$A$1:$A$243, 0), MATCH('Cyclical_after overrides'!AG$1, F_Inputs_cyclical!$A$1:$BE$1, 0))="", "", INDEX(F_Inputs_cyclical!$A$1:$BE$243, MATCH('Cyclical_after overrides'!$A23, F_Inputs_cyclical!$A$1:$A$243, 0), MATCH('Cyclical_after overrides'!AG$1, F_Inputs_cyclical!$A$1:$BE$1, 0))),
Cyclical_overrides!AG23)</f>
        <v>1.7190000000000001</v>
      </c>
      <c r="AH23" s="72">
        <f>IF(Cyclical_overrides!AH23 = "",
IF(INDEX(F_Inputs_cyclical!$A$1:$BE$243, MATCH('Cyclical_after overrides'!$A23, F_Inputs_cyclical!$A$1:$A$243, 0), MATCH('Cyclical_after overrides'!AH$1, F_Inputs_cyclical!$A$1:$BE$1, 0))="", "", INDEX(F_Inputs_cyclical!$A$1:$BE$243, MATCH('Cyclical_after overrides'!$A23, F_Inputs_cyclical!$A$1:$A$243, 0), MATCH('Cyclical_after overrides'!AH$1, F_Inputs_cyclical!$A$1:$BE$1, 0))),
Cyclical_overrides!AH23)</f>
        <v>24.158999999999999</v>
      </c>
      <c r="AI23" s="72">
        <f>IF(Cyclical_overrides!AI23 = "",
IF(INDEX(F_Inputs_cyclical!$A$1:$BE$243, MATCH('Cyclical_after overrides'!$A23, F_Inputs_cyclical!$A$1:$A$243, 0), MATCH('Cyclical_after overrides'!AI$1, F_Inputs_cyclical!$A$1:$BE$1, 0))="", "", INDEX(F_Inputs_cyclical!$A$1:$BE$243, MATCH('Cyclical_after overrides'!$A23, F_Inputs_cyclical!$A$1:$A$243, 0), MATCH('Cyclical_after overrides'!AI$1, F_Inputs_cyclical!$A$1:$BE$1, 0))),
Cyclical_overrides!AI23)</f>
        <v>3.0960000000000001</v>
      </c>
      <c r="AJ23" s="72">
        <f>IF(Cyclical_overrides!AJ23 = "",
IF(INDEX(F_Inputs_cyclical!$A$1:$BE$243, MATCH('Cyclical_after overrides'!$A23, F_Inputs_cyclical!$A$1:$A$243, 0), MATCH('Cyclical_after overrides'!AJ$1, F_Inputs_cyclical!$A$1:$BE$1, 0))="", "", INDEX(F_Inputs_cyclical!$A$1:$BE$243, MATCH('Cyclical_after overrides'!$A23, F_Inputs_cyclical!$A$1:$A$243, 0), MATCH('Cyclical_after overrides'!AJ$1, F_Inputs_cyclical!$A$1:$BE$1, 0))),
Cyclical_overrides!AJ23)</f>
        <v>0.14000000000000001</v>
      </c>
      <c r="AK23" s="72">
        <f>IF(Cyclical_overrides!AK23 = "",
IF(INDEX(F_Inputs_cyclical!$A$1:$BE$243, MATCH('Cyclical_after overrides'!$A23, F_Inputs_cyclical!$A$1:$A$243, 0), MATCH('Cyclical_after overrides'!AK$1, F_Inputs_cyclical!$A$1:$BE$1, 0))="", "", INDEX(F_Inputs_cyclical!$A$1:$BE$243, MATCH('Cyclical_after overrides'!$A23, F_Inputs_cyclical!$A$1:$A$243, 0), MATCH('Cyclical_after overrides'!AK$1, F_Inputs_cyclical!$A$1:$BE$1, 0))),
Cyclical_overrides!AK23)</f>
        <v>7.0000000000000007E-2</v>
      </c>
      <c r="AL23" s="72">
        <f>IF(Cyclical_overrides!AL23 = "",
IF(INDEX(F_Inputs_cyclical!$A$1:$BE$243, MATCH('Cyclical_after overrides'!$A23, F_Inputs_cyclical!$A$1:$A$243, 0), MATCH('Cyclical_after overrides'!AL$1, F_Inputs_cyclical!$A$1:$BE$1, 0))="", "", INDEX(F_Inputs_cyclical!$A$1:$BE$243, MATCH('Cyclical_after overrides'!$A23, F_Inputs_cyclical!$A$1:$A$243, 0), MATCH('Cyclical_after overrides'!AL$1, F_Inputs_cyclical!$A$1:$BE$1, 0))),
Cyclical_overrides!AL23)</f>
        <v>4.0199999999999996</v>
      </c>
      <c r="AM23" s="72">
        <f>IF(Cyclical_overrides!AM23 = "",
IF(INDEX(F_Inputs_cyclical!$A$1:$BE$243, MATCH('Cyclical_after overrides'!$A23, F_Inputs_cyclical!$A$1:$A$243, 0), MATCH('Cyclical_after overrides'!AM$1, F_Inputs_cyclical!$A$1:$BE$1, 0))="", "", INDEX(F_Inputs_cyclical!$A$1:$BE$243, MATCH('Cyclical_after overrides'!$A23, F_Inputs_cyclical!$A$1:$A$243, 0), MATCH('Cyclical_after overrides'!AM$1, F_Inputs_cyclical!$A$1:$BE$1, 0))),
Cyclical_overrides!AM23)</f>
        <v>12.105</v>
      </c>
      <c r="AN23" s="72" t="str">
        <f>IF(Cyclical_overrides!AN23 = "",
IF(INDEX(F_Inputs_cyclical!$A$1:$BE$243, MATCH('Cyclical_after overrides'!$A23, F_Inputs_cyclical!$A$1:$A$243, 0), MATCH('Cyclical_after overrides'!AN$1, F_Inputs_cyclical!$A$1:$BE$1, 0))="", "", INDEX(F_Inputs_cyclical!$A$1:$BE$243, MATCH('Cyclical_after overrides'!$A23, F_Inputs_cyclical!$A$1:$A$243, 0), MATCH('Cyclical_after overrides'!AN$1, F_Inputs_cyclical!$A$1:$BE$1, 0))),
Cyclical_overrides!AN23)</f>
        <v/>
      </c>
      <c r="AO23" s="72">
        <f>IF(Cyclical_overrides!AO23 = "",
IF(INDEX(F_Inputs_cyclical!$A$1:$BE$243, MATCH('Cyclical_after overrides'!$A23, F_Inputs_cyclical!$A$1:$A$243, 0), MATCH('Cyclical_after overrides'!AO$1, F_Inputs_cyclical!$A$1:$BE$1, 0))="", "", INDEX(F_Inputs_cyclical!$A$1:$BE$243, MATCH('Cyclical_after overrides'!$A23, F_Inputs_cyclical!$A$1:$A$243, 0), MATCH('Cyclical_after overrides'!AO$1, F_Inputs_cyclical!$A$1:$BE$1, 0))),
Cyclical_overrides!AO23)</f>
        <v>1.304</v>
      </c>
      <c r="AP23" s="72">
        <f>IF(Cyclical_overrides!AP23 = "",
IF(INDEX(F_Inputs_cyclical!$A$1:$BE$243, MATCH('Cyclical_after overrides'!$A23, F_Inputs_cyclical!$A$1:$A$243, 0), MATCH('Cyclical_after overrides'!AP$1, F_Inputs_cyclical!$A$1:$BE$1, 0))="", "", INDEX(F_Inputs_cyclical!$A$1:$BE$243, MATCH('Cyclical_after overrides'!$A23, F_Inputs_cyclical!$A$1:$A$243, 0), MATCH('Cyclical_after overrides'!AP$1, F_Inputs_cyclical!$A$1:$BE$1, 0))),
Cyclical_overrides!AP23)</f>
        <v>2.9260000000000002</v>
      </c>
      <c r="AQ23" s="72" t="str">
        <f>IF(Cyclical_overrides!AQ23 = "",
IF(INDEX(F_Inputs_cyclical!$A$1:$BE$243, MATCH('Cyclical_after overrides'!$A23, F_Inputs_cyclical!$A$1:$A$243, 0), MATCH('Cyclical_after overrides'!AQ$1, F_Inputs_cyclical!$A$1:$BE$1, 0))="", "", INDEX(F_Inputs_cyclical!$A$1:$BE$243, MATCH('Cyclical_after overrides'!$A23, F_Inputs_cyclical!$A$1:$A$243, 0), MATCH('Cyclical_after overrides'!AQ$1, F_Inputs_cyclical!$A$1:$BE$1, 0))),
Cyclical_overrides!AQ23)</f>
        <v/>
      </c>
      <c r="AR23" s="72" t="str">
        <f>IF(Cyclical_overrides!AR23 = "",
IF(INDEX(F_Inputs_cyclical!$A$1:$BE$243, MATCH('Cyclical_after overrides'!$A23, F_Inputs_cyclical!$A$1:$A$243, 0), MATCH('Cyclical_after overrides'!AR$1, F_Inputs_cyclical!$A$1:$BE$1, 0))="", "", INDEX(F_Inputs_cyclical!$A$1:$BE$243, MATCH('Cyclical_after overrides'!$A23, F_Inputs_cyclical!$A$1:$A$243, 0), MATCH('Cyclical_after overrides'!AR$1, F_Inputs_cyclical!$A$1:$BE$1, 0))),
Cyclical_overrides!AR23)</f>
        <v/>
      </c>
      <c r="AS23" s="72" t="str">
        <f>IF(Cyclical_overrides!AS23 = "",
IF(INDEX(F_Inputs_cyclical!$A$1:$BE$243, MATCH('Cyclical_after overrides'!$A23, F_Inputs_cyclical!$A$1:$A$243, 0), MATCH('Cyclical_after overrides'!AS$1, F_Inputs_cyclical!$A$1:$BE$1, 0))="", "", INDEX(F_Inputs_cyclical!$A$1:$BE$243, MATCH('Cyclical_after overrides'!$A23, F_Inputs_cyclical!$A$1:$A$243, 0), MATCH('Cyclical_after overrides'!AS$1, F_Inputs_cyclical!$A$1:$BE$1, 0))),
Cyclical_overrides!AS23)</f>
        <v/>
      </c>
      <c r="AT23" s="72" t="str">
        <f>IF(Cyclical_overrides!AT23 = "",
IF(INDEX(F_Inputs_cyclical!$A$1:$BE$243, MATCH('Cyclical_after overrides'!$A23, F_Inputs_cyclical!$A$1:$A$243, 0), MATCH('Cyclical_after overrides'!AT$1, F_Inputs_cyclical!$A$1:$BE$1, 0))="", "", INDEX(F_Inputs_cyclical!$A$1:$BE$243, MATCH('Cyclical_after overrides'!$A23, F_Inputs_cyclical!$A$1:$A$243, 0), MATCH('Cyclical_after overrides'!AT$1, F_Inputs_cyclical!$A$1:$BE$1, 0))),
Cyclical_overrides!AT23)</f>
        <v/>
      </c>
      <c r="AU23" s="72" t="str">
        <f>IF(Cyclical_overrides!AU23 = "",
IF(INDEX(F_Inputs_cyclical!$A$1:$BE$243, MATCH('Cyclical_after overrides'!$A23, F_Inputs_cyclical!$A$1:$A$243, 0), MATCH('Cyclical_after overrides'!AU$1, F_Inputs_cyclical!$A$1:$BE$1, 0))="", "", INDEX(F_Inputs_cyclical!$A$1:$BE$243, MATCH('Cyclical_after overrides'!$A23, F_Inputs_cyclical!$A$1:$A$243, 0), MATCH('Cyclical_after overrides'!AU$1, F_Inputs_cyclical!$A$1:$BE$1, 0))),
Cyclical_overrides!AU23)</f>
        <v/>
      </c>
      <c r="AV23" s="72" t="str">
        <f>IF(Cyclical_overrides!AV23 = "",
IF(INDEX(F_Inputs_cyclical!$A$1:$BE$243, MATCH('Cyclical_after overrides'!$A23, F_Inputs_cyclical!$A$1:$A$243, 0), MATCH('Cyclical_after overrides'!AV$1, F_Inputs_cyclical!$A$1:$BE$1, 0))="", "", INDEX(F_Inputs_cyclical!$A$1:$BE$243, MATCH('Cyclical_after overrides'!$A23, F_Inputs_cyclical!$A$1:$A$243, 0), MATCH('Cyclical_after overrides'!AV$1, F_Inputs_cyclical!$A$1:$BE$1, 0))),
Cyclical_overrides!AV23)</f>
        <v/>
      </c>
      <c r="AW23" s="72">
        <f>IF(Cyclical_overrides!AW23 = "",
IF(INDEX(F_Inputs_cyclical!$A$1:$BE$243, MATCH('Cyclical_after overrides'!$A23, F_Inputs_cyclical!$A$1:$A$243, 0), MATCH('Cyclical_after overrides'!AW$1, F_Inputs_cyclical!$A$1:$BE$1, 0))="", "", INDEX(F_Inputs_cyclical!$A$1:$BE$243, MATCH('Cyclical_after overrides'!$A23, F_Inputs_cyclical!$A$1:$A$243, 0), MATCH('Cyclical_after overrides'!AW$1, F_Inputs_cyclical!$A$1:$BE$1, 0))),
Cyclical_overrides!AW23)</f>
        <v>1.0877412700751434</v>
      </c>
      <c r="AX23" s="72">
        <f>IF(Cyclical_overrides!AX23 = "",
IF(INDEX(F_Inputs_cyclical!$A$1:$BE$243, MATCH('Cyclical_after overrides'!$A23, F_Inputs_cyclical!$A$1:$A$243, 0), MATCH('Cyclical_after overrides'!AX$1, F_Inputs_cyclical!$A$1:$BE$1, 0))="", "", INDEX(F_Inputs_cyclical!$A$1:$BE$243, MATCH('Cyclical_after overrides'!$A23, F_Inputs_cyclical!$A$1:$A$243, 0), MATCH('Cyclical_after overrides'!AX$1, F_Inputs_cyclical!$A$1:$BE$1, 0))),
Cyclical_overrides!AX23)</f>
        <v>24.645419540051634</v>
      </c>
      <c r="AY23" s="72">
        <f>IF(Cyclical_overrides!AY23 = "",
IF(INDEX(F_Inputs_cyclical!$A$1:$BE$243, MATCH('Cyclical_after overrides'!$A23, F_Inputs_cyclical!$A$1:$A$243, 0), MATCH('Cyclical_after overrides'!AY$1, F_Inputs_cyclical!$A$1:$BE$1, 0))="", "", INDEX(F_Inputs_cyclical!$A$1:$BE$243, MATCH('Cyclical_after overrides'!$A23, F_Inputs_cyclical!$A$1:$A$243, 0), MATCH('Cyclical_after overrides'!AY$1, F_Inputs_cyclical!$A$1:$BE$1, 0))),
Cyclical_overrides!AY23)</f>
        <v>132.58854171052445</v>
      </c>
      <c r="AZ23" s="72">
        <f>IF(Cyclical_overrides!AZ23 = "",
IF(INDEX(F_Inputs_cyclical!$A$1:$BE$243, MATCH('Cyclical_after overrides'!$A23, F_Inputs_cyclical!$A$1:$A$243, 0), MATCH('Cyclical_after overrides'!AZ$1, F_Inputs_cyclical!$A$1:$BE$1, 0))="", "", INDEX(F_Inputs_cyclical!$A$1:$BE$243, MATCH('Cyclical_after overrides'!$A23, F_Inputs_cyclical!$A$1:$A$243, 0), MATCH('Cyclical_after overrides'!AZ$1, F_Inputs_cyclical!$A$1:$BE$1, 0))),
Cyclical_overrides!AZ23)</f>
        <v>2.4660663945026329</v>
      </c>
      <c r="BA23" s="72">
        <f>IF(Cyclical_overrides!BA23 = "",
IF(INDEX(F_Inputs_cyclical!$A$1:$BE$243, MATCH('Cyclical_after overrides'!$A23, F_Inputs_cyclical!$A$1:$A$243, 0), MATCH('Cyclical_after overrides'!BA$1, F_Inputs_cyclical!$A$1:$BE$1, 0))="", "", INDEX(F_Inputs_cyclical!$A$1:$BE$243, MATCH('Cyclical_after overrides'!$A23, F_Inputs_cyclical!$A$1:$A$243, 0), MATCH('Cyclical_after overrides'!BA$1, F_Inputs_cyclical!$A$1:$BE$1, 0))),
Cyclical_overrides!BA23)</f>
        <v>15.677606266651466</v>
      </c>
      <c r="BB23" s="72">
        <f>IF(Cyclical_overrides!BB23 = "",
IF(INDEX(F_Inputs_cyclical!$A$1:$BE$243, MATCH('Cyclical_after overrides'!$A23, F_Inputs_cyclical!$A$1:$A$243, 0), MATCH('Cyclical_after overrides'!BB$1, F_Inputs_cyclical!$A$1:$BE$1, 0))="", "", INDEX(F_Inputs_cyclical!$A$1:$BE$243, MATCH('Cyclical_after overrides'!$A23, F_Inputs_cyclical!$A$1:$A$243, 0), MATCH('Cyclical_after overrides'!BB$1, F_Inputs_cyclical!$A$1:$BE$1, 0))),
Cyclical_overrides!BB23)</f>
        <v>15.677606266651466</v>
      </c>
      <c r="BC23" s="72">
        <f>IF(Cyclical_overrides!BC23 = "",
IF(INDEX(F_Inputs_cyclical!$A$1:$BE$243, MATCH('Cyclical_after overrides'!$A23, F_Inputs_cyclical!$A$1:$A$243, 0), MATCH('Cyclical_after overrides'!BC$1, F_Inputs_cyclical!$A$1:$BE$1, 0))="", "", INDEX(F_Inputs_cyclical!$A$1:$BE$243, MATCH('Cyclical_after overrides'!$A23, F_Inputs_cyclical!$A$1:$A$243, 0), MATCH('Cyclical_after overrides'!BC$1, F_Inputs_cyclical!$A$1:$BE$1, 0))),
Cyclical_overrides!BC23)</f>
        <v>9.2720095374152844</v>
      </c>
      <c r="BD23" s="72">
        <f>IF(Cyclical_overrides!BD23 = "",
IF(INDEX(F_Inputs_cyclical!$A$1:$BE$243, MATCH('Cyclical_after overrides'!$A23, F_Inputs_cyclical!$A$1:$A$243, 0), MATCH('Cyclical_after overrides'!BD$1, F_Inputs_cyclical!$A$1:$BE$1, 0))="", "", INDEX(F_Inputs_cyclical!$A$1:$BE$243, MATCH('Cyclical_after overrides'!$A23, F_Inputs_cyclical!$A$1:$A$243, 0), MATCH('Cyclical_after overrides'!BD$1, F_Inputs_cyclical!$A$1:$BE$1, 0))),
Cyclical_overrides!BD23)</f>
        <v>557.41600000000005</v>
      </c>
      <c r="BE23" s="194"/>
    </row>
    <row r="24" spans="1:57" x14ac:dyDescent="0.4">
      <c r="A24" s="63" t="str">
        <f t="shared" si="0"/>
        <v>NES23</v>
      </c>
      <c r="B24" s="63" t="s">
        <v>265</v>
      </c>
      <c r="C24" s="63" t="s">
        <v>261</v>
      </c>
      <c r="D24" s="72">
        <f>IF(Cyclical_overrides!D24 = "",
IF(INDEX(F_Inputs_cyclical!$A$1:$BE$243, MATCH('Cyclical_after overrides'!$A24, F_Inputs_cyclical!$A$1:$A$243, 0), MATCH('Cyclical_after overrides'!D$1, F_Inputs_cyclical!$A$1:$BE$1, 0))="", "", INDEX(F_Inputs_cyclical!$A$1:$BE$243, MATCH('Cyclical_after overrides'!$A24, F_Inputs_cyclical!$A$1:$A$243, 0), MATCH('Cyclical_after overrides'!D$1, F_Inputs_cyclical!$A$1:$BE$1, 0))),
Cyclical_overrides!D24)</f>
        <v>15.497999999999999</v>
      </c>
      <c r="E24" s="72">
        <f>IF(Cyclical_overrides!E24 = "",
IF(INDEX(F_Inputs_cyclical!$A$1:$BE$243, MATCH('Cyclical_after overrides'!$A24, F_Inputs_cyclical!$A$1:$A$243, 0), MATCH('Cyclical_after overrides'!E$1, F_Inputs_cyclical!$A$1:$BE$1, 0))="", "", INDEX(F_Inputs_cyclical!$A$1:$BE$243, MATCH('Cyclical_after overrides'!$A24, F_Inputs_cyclical!$A$1:$A$243, 0), MATCH('Cyclical_after overrides'!E$1, F_Inputs_cyclical!$A$1:$BE$1, 0))),
Cyclical_overrides!E24)</f>
        <v>4.5140000000000002</v>
      </c>
      <c r="F24" s="72">
        <f>IF(Cyclical_overrides!F24 = "",
IF(INDEX(F_Inputs_cyclical!$A$1:$BE$243, MATCH('Cyclical_after overrides'!$A24, F_Inputs_cyclical!$A$1:$A$243, 0), MATCH('Cyclical_after overrides'!F$1, F_Inputs_cyclical!$A$1:$BE$1, 0))="", "", INDEX(F_Inputs_cyclical!$A$1:$BE$243, MATCH('Cyclical_after overrides'!$A24, F_Inputs_cyclical!$A$1:$A$243, 0), MATCH('Cyclical_after overrides'!F$1, F_Inputs_cyclical!$A$1:$BE$1, 0))),
Cyclical_overrides!F24)</f>
        <v>18.04</v>
      </c>
      <c r="G24" s="72">
        <f>IF(Cyclical_overrides!G24 = "",
IF(INDEX(F_Inputs_cyclical!$A$1:$BE$243, MATCH('Cyclical_after overrides'!$A24, F_Inputs_cyclical!$A$1:$A$243, 0), MATCH('Cyclical_after overrides'!G$1, F_Inputs_cyclical!$A$1:$BE$1, 0))="", "", INDEX(F_Inputs_cyclical!$A$1:$BE$243, MATCH('Cyclical_after overrides'!$A24, F_Inputs_cyclical!$A$1:$A$243, 0), MATCH('Cyclical_after overrides'!G$1, F_Inputs_cyclical!$A$1:$BE$1, 0))),
Cyclical_overrides!G24)</f>
        <v>2.012</v>
      </c>
      <c r="H24" s="72">
        <f>IF(Cyclical_overrides!H24 = "",
IF(INDEX(F_Inputs_cyclical!$A$1:$BE$243, MATCH('Cyclical_after overrides'!$A24, F_Inputs_cyclical!$A$1:$A$243, 0), MATCH('Cyclical_after overrides'!H$1, F_Inputs_cyclical!$A$1:$BE$1, 0))="", "", INDEX(F_Inputs_cyclical!$A$1:$BE$243, MATCH('Cyclical_after overrides'!$A24, F_Inputs_cyclical!$A$1:$A$243, 0), MATCH('Cyclical_after overrides'!H$1, F_Inputs_cyclical!$A$1:$BE$1, 0))),
Cyclical_overrides!H24)</f>
        <v>0.246</v>
      </c>
      <c r="I24" s="72">
        <f>IF(Cyclical_overrides!I24 = "",
IF(INDEX(F_Inputs_cyclical!$A$1:$BE$243, MATCH('Cyclical_after overrides'!$A24, F_Inputs_cyclical!$A$1:$A$243, 0), MATCH('Cyclical_after overrides'!I$1, F_Inputs_cyclical!$A$1:$BE$1, 0))="", "", INDEX(F_Inputs_cyclical!$A$1:$BE$243, MATCH('Cyclical_after overrides'!$A24, F_Inputs_cyclical!$A$1:$A$243, 0), MATCH('Cyclical_after overrides'!I$1, F_Inputs_cyclical!$A$1:$BE$1, 0))),
Cyclical_overrides!I24)</f>
        <v>3.4000000000000002E-2</v>
      </c>
      <c r="J24" s="72" t="str">
        <f>IF(Cyclical_overrides!J24 = "",
IF(INDEX(F_Inputs_cyclical!$A$1:$BE$243, MATCH('Cyclical_after overrides'!$A24, F_Inputs_cyclical!$A$1:$A$243, 0), MATCH('Cyclical_after overrides'!J$1, F_Inputs_cyclical!$A$1:$BE$1, 0))="", "", INDEX(F_Inputs_cyclical!$A$1:$BE$243, MATCH('Cyclical_after overrides'!$A24, F_Inputs_cyclical!$A$1:$A$243, 0), MATCH('Cyclical_after overrides'!J$1, F_Inputs_cyclical!$A$1:$BE$1, 0))),
Cyclical_overrides!J24)</f>
        <v/>
      </c>
      <c r="K24" s="72">
        <f>IF(Cyclical_overrides!K24 = "",
IF(INDEX(F_Inputs_cyclical!$A$1:$BE$243, MATCH('Cyclical_after overrides'!$A24, F_Inputs_cyclical!$A$1:$A$243, 0), MATCH('Cyclical_after overrides'!K$1, F_Inputs_cyclical!$A$1:$BE$1, 0))="", "", INDEX(F_Inputs_cyclical!$A$1:$BE$243, MATCH('Cyclical_after overrides'!$A24, F_Inputs_cyclical!$A$1:$A$243, 0), MATCH('Cyclical_after overrides'!K$1, F_Inputs_cyclical!$A$1:$BE$1, 0))),
Cyclical_overrides!K24)</f>
        <v>12.576000000000001</v>
      </c>
      <c r="L24" s="72" t="str">
        <f>IF(Cyclical_overrides!L24 = "",
IF(INDEX(F_Inputs_cyclical!$A$1:$BE$243, MATCH('Cyclical_after overrides'!$A24, F_Inputs_cyclical!$A$1:$A$243, 0), MATCH('Cyclical_after overrides'!L$1, F_Inputs_cyclical!$A$1:$BE$1, 0))="", "", INDEX(F_Inputs_cyclical!$A$1:$BE$243, MATCH('Cyclical_after overrides'!$A24, F_Inputs_cyclical!$A$1:$A$243, 0), MATCH('Cyclical_after overrides'!L$1, F_Inputs_cyclical!$A$1:$BE$1, 0))),
Cyclical_overrides!L24)</f>
        <v/>
      </c>
      <c r="M24" s="72" t="str">
        <f>IF(Cyclical_overrides!M24 = "",
IF(INDEX(F_Inputs_cyclical!$A$1:$BE$243, MATCH('Cyclical_after overrides'!$A24, F_Inputs_cyclical!$A$1:$A$243, 0), MATCH('Cyclical_after overrides'!M$1, F_Inputs_cyclical!$A$1:$BE$1, 0))="", "", INDEX(F_Inputs_cyclical!$A$1:$BE$243, MATCH('Cyclical_after overrides'!$A24, F_Inputs_cyclical!$A$1:$A$243, 0), MATCH('Cyclical_after overrides'!M$1, F_Inputs_cyclical!$A$1:$BE$1, 0))),
Cyclical_overrides!M24)</f>
        <v/>
      </c>
      <c r="N24" s="72" t="str">
        <f>IF(Cyclical_overrides!N24 = "",
IF(INDEX(F_Inputs_cyclical!$A$1:$BE$243, MATCH('Cyclical_after overrides'!$A24, F_Inputs_cyclical!$A$1:$A$243, 0), MATCH('Cyclical_after overrides'!N$1, F_Inputs_cyclical!$A$1:$BE$1, 0))="", "", INDEX(F_Inputs_cyclical!$A$1:$BE$243, MATCH('Cyclical_after overrides'!$A24, F_Inputs_cyclical!$A$1:$A$243, 0), MATCH('Cyclical_after overrides'!N$1, F_Inputs_cyclical!$A$1:$BE$1, 0))),
Cyclical_overrides!N24)</f>
        <v/>
      </c>
      <c r="O24" s="72" t="str">
        <f>IF(Cyclical_overrides!O24 = "",
IF(INDEX(F_Inputs_cyclical!$A$1:$BE$243, MATCH('Cyclical_after overrides'!$A24, F_Inputs_cyclical!$A$1:$A$243, 0), MATCH('Cyclical_after overrides'!O$1, F_Inputs_cyclical!$A$1:$BE$1, 0))="", "", INDEX(F_Inputs_cyclical!$A$1:$BE$243, MATCH('Cyclical_after overrides'!$A24, F_Inputs_cyclical!$A$1:$A$243, 0), MATCH('Cyclical_after overrides'!O$1, F_Inputs_cyclical!$A$1:$BE$1, 0))),
Cyclical_overrides!O24)</f>
        <v/>
      </c>
      <c r="P24" s="72" t="str">
        <f>IF(Cyclical_overrides!P24 = "",
IF(INDEX(F_Inputs_cyclical!$A$1:$BE$243, MATCH('Cyclical_after overrides'!$A24, F_Inputs_cyclical!$A$1:$A$243, 0), MATCH('Cyclical_after overrides'!P$1, F_Inputs_cyclical!$A$1:$BE$1, 0))="", "", INDEX(F_Inputs_cyclical!$A$1:$BE$243, MATCH('Cyclical_after overrides'!$A24, F_Inputs_cyclical!$A$1:$A$243, 0), MATCH('Cyclical_after overrides'!P$1, F_Inputs_cyclical!$A$1:$BE$1, 0))),
Cyclical_overrides!P24)</f>
        <v/>
      </c>
      <c r="Q24" s="72" t="str">
        <f>IF(Cyclical_overrides!Q24 = "",
IF(INDEX(F_Inputs_cyclical!$A$1:$BE$243, MATCH('Cyclical_after overrides'!$A24, F_Inputs_cyclical!$A$1:$A$243, 0), MATCH('Cyclical_after overrides'!Q$1, F_Inputs_cyclical!$A$1:$BE$1, 0))="", "", INDEX(F_Inputs_cyclical!$A$1:$BE$243, MATCH('Cyclical_after overrides'!$A24, F_Inputs_cyclical!$A$1:$A$243, 0), MATCH('Cyclical_after overrides'!Q$1, F_Inputs_cyclical!$A$1:$BE$1, 0))),
Cyclical_overrides!Q24)</f>
        <v/>
      </c>
      <c r="R24" s="72" t="str">
        <f>IF(Cyclical_overrides!R24 = "",
IF(INDEX(F_Inputs_cyclical!$A$1:$BE$243, MATCH('Cyclical_after overrides'!$A24, F_Inputs_cyclical!$A$1:$A$243, 0), MATCH('Cyclical_after overrides'!R$1, F_Inputs_cyclical!$A$1:$BE$1, 0))="", "", INDEX(F_Inputs_cyclical!$A$1:$BE$243, MATCH('Cyclical_after overrides'!$A24, F_Inputs_cyclical!$A$1:$A$243, 0), MATCH('Cyclical_after overrides'!R$1, F_Inputs_cyclical!$A$1:$BE$1, 0))),
Cyclical_overrides!R24)</f>
        <v/>
      </c>
      <c r="S24" s="72" t="str">
        <f>IF(Cyclical_overrides!S24 = "",
IF(INDEX(F_Inputs_cyclical!$A$1:$BE$243, MATCH('Cyclical_after overrides'!$A24, F_Inputs_cyclical!$A$1:$A$243, 0), MATCH('Cyclical_after overrides'!S$1, F_Inputs_cyclical!$A$1:$BE$1, 0))="", "", INDEX(F_Inputs_cyclical!$A$1:$BE$243, MATCH('Cyclical_after overrides'!$A24, F_Inputs_cyclical!$A$1:$A$243, 0), MATCH('Cyclical_after overrides'!S$1, F_Inputs_cyclical!$A$1:$BE$1, 0))),
Cyclical_overrides!S24)</f>
        <v/>
      </c>
      <c r="T24" s="72" t="str">
        <f>IF(Cyclical_overrides!T24 = "",
IF(INDEX(F_Inputs_cyclical!$A$1:$BE$243, MATCH('Cyclical_after overrides'!$A24, F_Inputs_cyclical!$A$1:$A$243, 0), MATCH('Cyclical_after overrides'!T$1, F_Inputs_cyclical!$A$1:$BE$1, 0))="", "", INDEX(F_Inputs_cyclical!$A$1:$BE$243, MATCH('Cyclical_after overrides'!$A24, F_Inputs_cyclical!$A$1:$A$243, 0), MATCH('Cyclical_after overrides'!T$1, F_Inputs_cyclical!$A$1:$BE$1, 0))),
Cyclical_overrides!T24)</f>
        <v/>
      </c>
      <c r="U24" s="72" t="str">
        <f>IF(Cyclical_overrides!U24 = "",
IF(INDEX(F_Inputs_cyclical!$A$1:$BE$243, MATCH('Cyclical_after overrides'!$A24, F_Inputs_cyclical!$A$1:$A$243, 0), MATCH('Cyclical_after overrides'!U$1, F_Inputs_cyclical!$A$1:$BE$1, 0))="", "", INDEX(F_Inputs_cyclical!$A$1:$BE$243, MATCH('Cyclical_after overrides'!$A24, F_Inputs_cyclical!$A$1:$A$243, 0), MATCH('Cyclical_after overrides'!U$1, F_Inputs_cyclical!$A$1:$BE$1, 0))),
Cyclical_overrides!U24)</f>
        <v/>
      </c>
      <c r="V24" s="72">
        <f>IF(Cyclical_overrides!V24 = "",
IF(INDEX(F_Inputs_cyclical!$A$1:$BE$243, MATCH('Cyclical_after overrides'!$A24, F_Inputs_cyclical!$A$1:$A$243, 0), MATCH('Cyclical_after overrides'!V$1, F_Inputs_cyclical!$A$1:$BE$1, 0))="", "", INDEX(F_Inputs_cyclical!$A$1:$BE$243, MATCH('Cyclical_after overrides'!$A24, F_Inputs_cyclical!$A$1:$A$243, 0), MATCH('Cyclical_after overrides'!V$1, F_Inputs_cyclical!$A$1:$BE$1, 0))),
Cyclical_overrides!V24)</f>
        <v>268.11099999999999</v>
      </c>
      <c r="W24" s="72">
        <f>IF(Cyclical_overrides!W24 = "",
IF(INDEX(F_Inputs_cyclical!$A$1:$BE$243, MATCH('Cyclical_after overrides'!$A24, F_Inputs_cyclical!$A$1:$A$243, 0), MATCH('Cyclical_after overrides'!W$1, F_Inputs_cyclical!$A$1:$BE$1, 0))="", "", INDEX(F_Inputs_cyclical!$A$1:$BE$243, MATCH('Cyclical_after overrides'!$A24, F_Inputs_cyclical!$A$1:$A$243, 0), MATCH('Cyclical_after overrides'!W$1, F_Inputs_cyclical!$A$1:$BE$1, 0))),
Cyclical_overrides!W24)</f>
        <v>509.786</v>
      </c>
      <c r="X24" s="72">
        <f>IF(Cyclical_overrides!X24 = "",
IF(INDEX(F_Inputs_cyclical!$A$1:$BE$243, MATCH('Cyclical_after overrides'!$A24, F_Inputs_cyclical!$A$1:$A$243, 0), MATCH('Cyclical_after overrides'!X$1, F_Inputs_cyclical!$A$1:$BE$1, 0))="", "", INDEX(F_Inputs_cyclical!$A$1:$BE$243, MATCH('Cyclical_after overrides'!$A24, F_Inputs_cyclical!$A$1:$A$243, 0), MATCH('Cyclical_after overrides'!X$1, F_Inputs_cyclical!$A$1:$BE$1, 0))),
Cyclical_overrides!X24)</f>
        <v>27.036999999999999</v>
      </c>
      <c r="Y24" s="72">
        <f>IF(Cyclical_overrides!Y24 = "",
IF(INDEX(F_Inputs_cyclical!$A$1:$BE$243, MATCH('Cyclical_after overrides'!$A24, F_Inputs_cyclical!$A$1:$A$243, 0), MATCH('Cyclical_after overrides'!Y$1, F_Inputs_cyclical!$A$1:$BE$1, 0))="", "", INDEX(F_Inputs_cyclical!$A$1:$BE$243, MATCH('Cyclical_after overrides'!$A24, F_Inputs_cyclical!$A$1:$A$243, 0), MATCH('Cyclical_after overrides'!Y$1, F_Inputs_cyclical!$A$1:$BE$1, 0))),
Cyclical_overrides!Y24)</f>
        <v>41.487000000000002</v>
      </c>
      <c r="Z24" s="72">
        <f>IF(Cyclical_overrides!Z24 = "",
IF(INDEX(F_Inputs_cyclical!$A$1:$BE$243, MATCH('Cyclical_after overrides'!$A24, F_Inputs_cyclical!$A$1:$A$243, 0), MATCH('Cyclical_after overrides'!Z$1, F_Inputs_cyclical!$A$1:$BE$1, 0))="", "", INDEX(F_Inputs_cyclical!$A$1:$BE$243, MATCH('Cyclical_after overrides'!$A24, F_Inputs_cyclical!$A$1:$A$243, 0), MATCH('Cyclical_after overrides'!Z$1, F_Inputs_cyclical!$A$1:$BE$1, 0))),
Cyclical_overrides!Z24)</f>
        <v>636.56399999999996</v>
      </c>
      <c r="AA24" s="72">
        <f>IF(Cyclical_overrides!AA24 = "",
IF(INDEX(F_Inputs_cyclical!$A$1:$BE$243, MATCH('Cyclical_after overrides'!$A24, F_Inputs_cyclical!$A$1:$A$243, 0), MATCH('Cyclical_after overrides'!AA$1, F_Inputs_cyclical!$A$1:$BE$1, 0))="", "", INDEX(F_Inputs_cyclical!$A$1:$BE$243, MATCH('Cyclical_after overrides'!$A24, F_Inputs_cyclical!$A$1:$A$243, 0), MATCH('Cyclical_after overrides'!AA$1, F_Inputs_cyclical!$A$1:$BE$1, 0))),
Cyclical_overrides!AA24)</f>
        <v>488.72199999999998</v>
      </c>
      <c r="AB24" s="72" t="str">
        <f>IF(Cyclical_overrides!AB24 = "",
IF(INDEX(F_Inputs_cyclical!$A$1:$BE$243, MATCH('Cyclical_after overrides'!$A24, F_Inputs_cyclical!$A$1:$A$243, 0), MATCH('Cyclical_after overrides'!AB$1, F_Inputs_cyclical!$A$1:$BE$1, 0))="", "", INDEX(F_Inputs_cyclical!$A$1:$BE$243, MATCH('Cyclical_after overrides'!$A24, F_Inputs_cyclical!$A$1:$A$243, 0), MATCH('Cyclical_after overrides'!AB$1, F_Inputs_cyclical!$A$1:$BE$1, 0))),
Cyclical_overrides!AB24)</f>
        <v/>
      </c>
      <c r="AC24" s="72">
        <f>IF(Cyclical_overrides!AC24 = "",
IF(INDEX(F_Inputs_cyclical!$A$1:$BE$243, MATCH('Cyclical_after overrides'!$A24, F_Inputs_cyclical!$A$1:$A$243, 0), MATCH('Cyclical_after overrides'!AC$1, F_Inputs_cyclical!$A$1:$BE$1, 0))="", "", INDEX(F_Inputs_cyclical!$A$1:$BE$243, MATCH('Cyclical_after overrides'!$A24, F_Inputs_cyclical!$A$1:$A$243, 0), MATCH('Cyclical_after overrides'!AC$1, F_Inputs_cyclical!$A$1:$BE$1, 0))),
Cyclical_overrides!AC24)</f>
        <v>56.852999999999987</v>
      </c>
      <c r="AD24" s="72">
        <f>IF(Cyclical_overrides!AD24 = "",
IF(INDEX(F_Inputs_cyclical!$A$1:$BE$243, MATCH('Cyclical_after overrides'!$A24, F_Inputs_cyclical!$A$1:$A$243, 0), MATCH('Cyclical_after overrides'!AD$1, F_Inputs_cyclical!$A$1:$BE$1, 0))="", "", INDEX(F_Inputs_cyclical!$A$1:$BE$243, MATCH('Cyclical_after overrides'!$A24, F_Inputs_cyclical!$A$1:$A$243, 0), MATCH('Cyclical_after overrides'!AD$1, F_Inputs_cyclical!$A$1:$BE$1, 0))),
Cyclical_overrides!AD24)</f>
        <v>3.2000000000000001E-2</v>
      </c>
      <c r="AE24" s="72">
        <f>IF(Cyclical_overrides!AE24 = "",
IF(INDEX(F_Inputs_cyclical!$A$1:$BE$243, MATCH('Cyclical_after overrides'!$A24, F_Inputs_cyclical!$A$1:$A$243, 0), MATCH('Cyclical_after overrides'!AE$1, F_Inputs_cyclical!$A$1:$BE$1, 0))="", "", INDEX(F_Inputs_cyclical!$A$1:$BE$243, MATCH('Cyclical_after overrides'!$A24, F_Inputs_cyclical!$A$1:$A$243, 0), MATCH('Cyclical_after overrides'!AE$1, F_Inputs_cyclical!$A$1:$BE$1, 0))),
Cyclical_overrides!AE24)</f>
        <v>0.40300000000000002</v>
      </c>
      <c r="AF24" s="72">
        <f>IF(Cyclical_overrides!AF24 = "",
IF(INDEX(F_Inputs_cyclical!$A$1:$BE$243, MATCH('Cyclical_after overrides'!$A24, F_Inputs_cyclical!$A$1:$A$243, 0), MATCH('Cyclical_after overrides'!AF$1, F_Inputs_cyclical!$A$1:$BE$1, 0))="", "", INDEX(F_Inputs_cyclical!$A$1:$BE$243, MATCH('Cyclical_after overrides'!$A24, F_Inputs_cyclical!$A$1:$A$243, 0), MATCH('Cyclical_after overrides'!AF$1, F_Inputs_cyclical!$A$1:$BE$1, 0))),
Cyclical_overrides!AF24)</f>
        <v>2.0539999999999998</v>
      </c>
      <c r="AG24" s="72">
        <f>IF(Cyclical_overrides!AG24 = "",
IF(INDEX(F_Inputs_cyclical!$A$1:$BE$243, MATCH('Cyclical_after overrides'!$A24, F_Inputs_cyclical!$A$1:$A$243, 0), MATCH('Cyclical_after overrides'!AG$1, F_Inputs_cyclical!$A$1:$BE$1, 0))="", "", INDEX(F_Inputs_cyclical!$A$1:$BE$243, MATCH('Cyclical_after overrides'!$A24, F_Inputs_cyclical!$A$1:$A$243, 0), MATCH('Cyclical_after overrides'!AG$1, F_Inputs_cyclical!$A$1:$BE$1, 0))),
Cyclical_overrides!AG24)</f>
        <v>1.6950000000000001</v>
      </c>
      <c r="AH24" s="72">
        <f>IF(Cyclical_overrides!AH24 = "",
IF(INDEX(F_Inputs_cyclical!$A$1:$BE$243, MATCH('Cyclical_after overrides'!$A24, F_Inputs_cyclical!$A$1:$A$243, 0), MATCH('Cyclical_after overrides'!AH$1, F_Inputs_cyclical!$A$1:$BE$1, 0))="", "", INDEX(F_Inputs_cyclical!$A$1:$BE$243, MATCH('Cyclical_after overrides'!$A24, F_Inputs_cyclical!$A$1:$A$243, 0), MATCH('Cyclical_after overrides'!AH$1, F_Inputs_cyclical!$A$1:$BE$1, 0))),
Cyclical_overrides!AH24)</f>
        <v>22.332999999999998</v>
      </c>
      <c r="AI24" s="72">
        <f>IF(Cyclical_overrides!AI24 = "",
IF(INDEX(F_Inputs_cyclical!$A$1:$BE$243, MATCH('Cyclical_after overrides'!$A24, F_Inputs_cyclical!$A$1:$A$243, 0), MATCH('Cyclical_after overrides'!AI$1, F_Inputs_cyclical!$A$1:$BE$1, 0))="", "", INDEX(F_Inputs_cyclical!$A$1:$BE$243, MATCH('Cyclical_after overrides'!$A24, F_Inputs_cyclical!$A$1:$A$243, 0), MATCH('Cyclical_after overrides'!AI$1, F_Inputs_cyclical!$A$1:$BE$1, 0))),
Cyclical_overrides!AI24)</f>
        <v>3.1379999999999999</v>
      </c>
      <c r="AJ24" s="72">
        <f>IF(Cyclical_overrides!AJ24 = "",
IF(INDEX(F_Inputs_cyclical!$A$1:$BE$243, MATCH('Cyclical_after overrides'!$A24, F_Inputs_cyclical!$A$1:$A$243, 0), MATCH('Cyclical_after overrides'!AJ$1, F_Inputs_cyclical!$A$1:$BE$1, 0))="", "", INDEX(F_Inputs_cyclical!$A$1:$BE$243, MATCH('Cyclical_after overrides'!$A24, F_Inputs_cyclical!$A$1:$A$243, 0), MATCH('Cyclical_after overrides'!AJ$1, F_Inputs_cyclical!$A$1:$BE$1, 0))),
Cyclical_overrides!AJ24)</f>
        <v>0.13400000000000001</v>
      </c>
      <c r="AK24" s="72">
        <f>IF(Cyclical_overrides!AK24 = "",
IF(INDEX(F_Inputs_cyclical!$A$1:$BE$243, MATCH('Cyclical_after overrides'!$A24, F_Inputs_cyclical!$A$1:$A$243, 0), MATCH('Cyclical_after overrides'!AK$1, F_Inputs_cyclical!$A$1:$BE$1, 0))="", "", INDEX(F_Inputs_cyclical!$A$1:$BE$243, MATCH('Cyclical_after overrides'!$A24, F_Inputs_cyclical!$A$1:$A$243, 0), MATCH('Cyclical_after overrides'!AK$1, F_Inputs_cyclical!$A$1:$BE$1, 0))),
Cyclical_overrides!AK24)</f>
        <v>8.2000000000000003E-2</v>
      </c>
      <c r="AL24" s="72">
        <f>IF(Cyclical_overrides!AL24 = "",
IF(INDEX(F_Inputs_cyclical!$A$1:$BE$243, MATCH('Cyclical_after overrides'!$A24, F_Inputs_cyclical!$A$1:$A$243, 0), MATCH('Cyclical_after overrides'!AL$1, F_Inputs_cyclical!$A$1:$BE$1, 0))="", "", INDEX(F_Inputs_cyclical!$A$1:$BE$243, MATCH('Cyclical_after overrides'!$A24, F_Inputs_cyclical!$A$1:$A$243, 0), MATCH('Cyclical_after overrides'!AL$1, F_Inputs_cyclical!$A$1:$BE$1, 0))),
Cyclical_overrides!AL24)</f>
        <v>3.019000000000001</v>
      </c>
      <c r="AM24" s="72">
        <f>IF(Cyclical_overrides!AM24 = "",
IF(INDEX(F_Inputs_cyclical!$A$1:$BE$243, MATCH('Cyclical_after overrides'!$A24, F_Inputs_cyclical!$A$1:$A$243, 0), MATCH('Cyclical_after overrides'!AM$1, F_Inputs_cyclical!$A$1:$BE$1, 0))="", "", INDEX(F_Inputs_cyclical!$A$1:$BE$243, MATCH('Cyclical_after overrides'!$A24, F_Inputs_cyclical!$A$1:$A$243, 0), MATCH('Cyclical_after overrides'!AM$1, F_Inputs_cyclical!$A$1:$BE$1, 0))),
Cyclical_overrides!AM24)</f>
        <v>9.34</v>
      </c>
      <c r="AN24" s="72" t="str">
        <f>IF(Cyclical_overrides!AN24 = "",
IF(INDEX(F_Inputs_cyclical!$A$1:$BE$243, MATCH('Cyclical_after overrides'!$A24, F_Inputs_cyclical!$A$1:$A$243, 0), MATCH('Cyclical_after overrides'!AN$1, F_Inputs_cyclical!$A$1:$BE$1, 0))="", "", INDEX(F_Inputs_cyclical!$A$1:$BE$243, MATCH('Cyclical_after overrides'!$A24, F_Inputs_cyclical!$A$1:$A$243, 0), MATCH('Cyclical_after overrides'!AN$1, F_Inputs_cyclical!$A$1:$BE$1, 0))),
Cyclical_overrides!AN24)</f>
        <v/>
      </c>
      <c r="AO24" s="72">
        <f>IF(Cyclical_overrides!AO24 = "",
IF(INDEX(F_Inputs_cyclical!$A$1:$BE$243, MATCH('Cyclical_after overrides'!$A24, F_Inputs_cyclical!$A$1:$A$243, 0), MATCH('Cyclical_after overrides'!AO$1, F_Inputs_cyclical!$A$1:$BE$1, 0))="", "", INDEX(F_Inputs_cyclical!$A$1:$BE$243, MATCH('Cyclical_after overrides'!$A24, F_Inputs_cyclical!$A$1:$A$243, 0), MATCH('Cyclical_after overrides'!AO$1, F_Inputs_cyclical!$A$1:$BE$1, 0))),
Cyclical_overrides!AO24)</f>
        <v>0.91</v>
      </c>
      <c r="AP24" s="72">
        <f>IF(Cyclical_overrides!AP24 = "",
IF(INDEX(F_Inputs_cyclical!$A$1:$BE$243, MATCH('Cyclical_after overrides'!$A24, F_Inputs_cyclical!$A$1:$A$243, 0), MATCH('Cyclical_after overrides'!AP$1, F_Inputs_cyclical!$A$1:$BE$1, 0))="", "", INDEX(F_Inputs_cyclical!$A$1:$BE$243, MATCH('Cyclical_after overrides'!$A24, F_Inputs_cyclical!$A$1:$A$243, 0), MATCH('Cyclical_after overrides'!AP$1, F_Inputs_cyclical!$A$1:$BE$1, 0))),
Cyclical_overrides!AP24)</f>
        <v>2.3250000000000002</v>
      </c>
      <c r="AQ24" s="72" t="str">
        <f>IF(Cyclical_overrides!AQ24 = "",
IF(INDEX(F_Inputs_cyclical!$A$1:$BE$243, MATCH('Cyclical_after overrides'!$A24, F_Inputs_cyclical!$A$1:$A$243, 0), MATCH('Cyclical_after overrides'!AQ$1, F_Inputs_cyclical!$A$1:$BE$1, 0))="", "", INDEX(F_Inputs_cyclical!$A$1:$BE$243, MATCH('Cyclical_after overrides'!$A24, F_Inputs_cyclical!$A$1:$A$243, 0), MATCH('Cyclical_after overrides'!AQ$1, F_Inputs_cyclical!$A$1:$BE$1, 0))),
Cyclical_overrides!AQ24)</f>
        <v/>
      </c>
      <c r="AR24" s="72" t="str">
        <f>IF(Cyclical_overrides!AR24 = "",
IF(INDEX(F_Inputs_cyclical!$A$1:$BE$243, MATCH('Cyclical_after overrides'!$A24, F_Inputs_cyclical!$A$1:$A$243, 0), MATCH('Cyclical_after overrides'!AR$1, F_Inputs_cyclical!$A$1:$BE$1, 0))="", "", INDEX(F_Inputs_cyclical!$A$1:$BE$243, MATCH('Cyclical_after overrides'!$A24, F_Inputs_cyclical!$A$1:$A$243, 0), MATCH('Cyclical_after overrides'!AR$1, F_Inputs_cyclical!$A$1:$BE$1, 0))),
Cyclical_overrides!AR24)</f>
        <v/>
      </c>
      <c r="AS24" s="72" t="str">
        <f>IF(Cyclical_overrides!AS24 = "",
IF(INDEX(F_Inputs_cyclical!$A$1:$BE$243, MATCH('Cyclical_after overrides'!$A24, F_Inputs_cyclical!$A$1:$A$243, 0), MATCH('Cyclical_after overrides'!AS$1, F_Inputs_cyclical!$A$1:$BE$1, 0))="", "", INDEX(F_Inputs_cyclical!$A$1:$BE$243, MATCH('Cyclical_after overrides'!$A24, F_Inputs_cyclical!$A$1:$A$243, 0), MATCH('Cyclical_after overrides'!AS$1, F_Inputs_cyclical!$A$1:$BE$1, 0))),
Cyclical_overrides!AS24)</f>
        <v/>
      </c>
      <c r="AT24" s="72" t="str">
        <f>IF(Cyclical_overrides!AT24 = "",
IF(INDEX(F_Inputs_cyclical!$A$1:$BE$243, MATCH('Cyclical_after overrides'!$A24, F_Inputs_cyclical!$A$1:$A$243, 0), MATCH('Cyclical_after overrides'!AT$1, F_Inputs_cyclical!$A$1:$BE$1, 0))="", "", INDEX(F_Inputs_cyclical!$A$1:$BE$243, MATCH('Cyclical_after overrides'!$A24, F_Inputs_cyclical!$A$1:$A$243, 0), MATCH('Cyclical_after overrides'!AT$1, F_Inputs_cyclical!$A$1:$BE$1, 0))),
Cyclical_overrides!AT24)</f>
        <v/>
      </c>
      <c r="AU24" s="72" t="str">
        <f>IF(Cyclical_overrides!AU24 = "",
IF(INDEX(F_Inputs_cyclical!$A$1:$BE$243, MATCH('Cyclical_after overrides'!$A24, F_Inputs_cyclical!$A$1:$A$243, 0), MATCH('Cyclical_after overrides'!AU$1, F_Inputs_cyclical!$A$1:$BE$1, 0))="", "", INDEX(F_Inputs_cyclical!$A$1:$BE$243, MATCH('Cyclical_after overrides'!$A24, F_Inputs_cyclical!$A$1:$A$243, 0), MATCH('Cyclical_after overrides'!AU$1, F_Inputs_cyclical!$A$1:$BE$1, 0))),
Cyclical_overrides!AU24)</f>
        <v/>
      </c>
      <c r="AV24" s="72" t="str">
        <f>IF(Cyclical_overrides!AV24 = "",
IF(INDEX(F_Inputs_cyclical!$A$1:$BE$243, MATCH('Cyclical_after overrides'!$A24, F_Inputs_cyclical!$A$1:$A$243, 0), MATCH('Cyclical_after overrides'!AV$1, F_Inputs_cyclical!$A$1:$BE$1, 0))="", "", INDEX(F_Inputs_cyclical!$A$1:$BE$243, MATCH('Cyclical_after overrides'!$A24, F_Inputs_cyclical!$A$1:$A$243, 0), MATCH('Cyclical_after overrides'!AV$1, F_Inputs_cyclical!$A$1:$BE$1, 0))),
Cyclical_overrides!AV24)</f>
        <v/>
      </c>
      <c r="AW24" s="72">
        <f>IF(Cyclical_overrides!AW24 = "",
IF(INDEX(F_Inputs_cyclical!$A$1:$BE$243, MATCH('Cyclical_after overrides'!$A24, F_Inputs_cyclical!$A$1:$A$243, 0), MATCH('Cyclical_after overrides'!AW$1, F_Inputs_cyclical!$A$1:$BE$1, 0))="", "", INDEX(F_Inputs_cyclical!$A$1:$BE$243, MATCH('Cyclical_after overrides'!$A24, F_Inputs_cyclical!$A$1:$A$243, 0), MATCH('Cyclical_after overrides'!AW$1, F_Inputs_cyclical!$A$1:$BE$1, 0))),
Cyclical_overrides!AW24)</f>
        <v>1</v>
      </c>
      <c r="AX24" s="72">
        <f>IF(Cyclical_overrides!AX24 = "",
IF(INDEX(F_Inputs_cyclical!$A$1:$BE$243, MATCH('Cyclical_after overrides'!$A24, F_Inputs_cyclical!$A$1:$A$243, 0), MATCH('Cyclical_after overrides'!AX$1, F_Inputs_cyclical!$A$1:$BE$1, 0))="", "", INDEX(F_Inputs_cyclical!$A$1:$BE$243, MATCH('Cyclical_after overrides'!$A24, F_Inputs_cyclical!$A$1:$A$243, 0), MATCH('Cyclical_after overrides'!AX$1, F_Inputs_cyclical!$A$1:$BE$1, 0))),
Cyclical_overrides!AX24)</f>
        <v>25.985164074983388</v>
      </c>
      <c r="AY24" s="72">
        <f>IF(Cyclical_overrides!AY24 = "",
IF(INDEX(F_Inputs_cyclical!$A$1:$BE$243, MATCH('Cyclical_after overrides'!$A24, F_Inputs_cyclical!$A$1:$A$243, 0), MATCH('Cyclical_after overrides'!AY$1, F_Inputs_cyclical!$A$1:$BE$1, 0))="", "", INDEX(F_Inputs_cyclical!$A$1:$BE$243, MATCH('Cyclical_after overrides'!$A24, F_Inputs_cyclical!$A$1:$A$243, 0), MATCH('Cyclical_after overrides'!AY$1, F_Inputs_cyclical!$A$1:$BE$1, 0))),
Cyclical_overrides!AY24)</f>
        <v>132.77296202588496</v>
      </c>
      <c r="AZ24" s="72">
        <f>IF(Cyclical_overrides!AZ24 = "",
IF(INDEX(F_Inputs_cyclical!$A$1:$BE$243, MATCH('Cyclical_after overrides'!$A24, F_Inputs_cyclical!$A$1:$A$243, 0), MATCH('Cyclical_after overrides'!AZ$1, F_Inputs_cyclical!$A$1:$BE$1, 0))="", "", INDEX(F_Inputs_cyclical!$A$1:$BE$243, MATCH('Cyclical_after overrides'!$A24, F_Inputs_cyclical!$A$1:$A$243, 0), MATCH('Cyclical_after overrides'!AZ$1, F_Inputs_cyclical!$A$1:$BE$1, 0))),
Cyclical_overrides!AZ24)</f>
        <v>2.4656169672470409</v>
      </c>
      <c r="BA24" s="72">
        <f>IF(Cyclical_overrides!BA24 = "",
IF(INDEX(F_Inputs_cyclical!$A$1:$BE$243, MATCH('Cyclical_after overrides'!$A24, F_Inputs_cyclical!$A$1:$A$243, 0), MATCH('Cyclical_after overrides'!BA$1, F_Inputs_cyclical!$A$1:$BE$1, 0))="", "", INDEX(F_Inputs_cyclical!$A$1:$BE$243, MATCH('Cyclical_after overrides'!$A24, F_Inputs_cyclical!$A$1:$A$243, 0), MATCH('Cyclical_after overrides'!BA$1, F_Inputs_cyclical!$A$1:$BE$1, 0))),
Cyclical_overrides!BA24)</f>
        <v>15.677606266651466</v>
      </c>
      <c r="BB24" s="72">
        <f>IF(Cyclical_overrides!BB24 = "",
IF(INDEX(F_Inputs_cyclical!$A$1:$BE$243, MATCH('Cyclical_after overrides'!$A24, F_Inputs_cyclical!$A$1:$A$243, 0), MATCH('Cyclical_after overrides'!BB$1, F_Inputs_cyclical!$A$1:$BE$1, 0))="", "", INDEX(F_Inputs_cyclical!$A$1:$BE$243, MATCH('Cyclical_after overrides'!$A24, F_Inputs_cyclical!$A$1:$A$243, 0), MATCH('Cyclical_after overrides'!BB$1, F_Inputs_cyclical!$A$1:$BE$1, 0))),
Cyclical_overrides!BB24)</f>
        <v>15.677606266651466</v>
      </c>
      <c r="BC24" s="72">
        <f>IF(Cyclical_overrides!BC24 = "",
IF(INDEX(F_Inputs_cyclical!$A$1:$BE$243, MATCH('Cyclical_after overrides'!$A24, F_Inputs_cyclical!$A$1:$A$243, 0), MATCH('Cyclical_after overrides'!BC$1, F_Inputs_cyclical!$A$1:$BE$1, 0))="", "", INDEX(F_Inputs_cyclical!$A$1:$BE$243, MATCH('Cyclical_after overrides'!$A24, F_Inputs_cyclical!$A$1:$A$243, 0), MATCH('Cyclical_after overrides'!BC$1, F_Inputs_cyclical!$A$1:$BE$1, 0))),
Cyclical_overrides!BC24)</f>
        <v>9.2720095374152844</v>
      </c>
      <c r="BD24" s="72">
        <f>IF(Cyclical_overrides!BD24 = "",
IF(INDEX(F_Inputs_cyclical!$A$1:$BE$243, MATCH('Cyclical_after overrides'!$A24, F_Inputs_cyclical!$A$1:$A$243, 0), MATCH('Cyclical_after overrides'!BD$1, F_Inputs_cyclical!$A$1:$BE$1, 0))="", "", INDEX(F_Inputs_cyclical!$A$1:$BE$243, MATCH('Cyclical_after overrides'!$A24, F_Inputs_cyclical!$A$1:$A$243, 0), MATCH('Cyclical_after overrides'!BD$1, F_Inputs_cyclical!$A$1:$BE$1, 0))),
Cyclical_overrides!BD24)</f>
        <v>605.94100000000003</v>
      </c>
      <c r="BE24" s="194"/>
    </row>
    <row r="25" spans="1:57" x14ac:dyDescent="0.4">
      <c r="A25" s="63" t="str">
        <f t="shared" si="0"/>
        <v>NES24</v>
      </c>
      <c r="B25" s="63" t="s">
        <v>265</v>
      </c>
      <c r="C25" s="63" t="s">
        <v>263</v>
      </c>
      <c r="D25" s="72">
        <f>IF(Cyclical_overrides!D25 = "",
IF(INDEX(F_Inputs_cyclical!$A$1:$BE$243, MATCH('Cyclical_after overrides'!$A25, F_Inputs_cyclical!$A$1:$A$243, 0), MATCH('Cyclical_after overrides'!D$1, F_Inputs_cyclical!$A$1:$BE$1, 0))="", "", INDEX(F_Inputs_cyclical!$A$1:$BE$243, MATCH('Cyclical_after overrides'!$A25, F_Inputs_cyclical!$A$1:$A$243, 0), MATCH('Cyclical_after overrides'!D$1, F_Inputs_cyclical!$A$1:$BE$1, 0))),
Cyclical_overrides!D25)</f>
        <v>16.335999999999999</v>
      </c>
      <c r="E25" s="72">
        <f>IF(Cyclical_overrides!E25 = "",
IF(INDEX(F_Inputs_cyclical!$A$1:$BE$243, MATCH('Cyclical_after overrides'!$A25, F_Inputs_cyclical!$A$1:$A$243, 0), MATCH('Cyclical_after overrides'!E$1, F_Inputs_cyclical!$A$1:$BE$1, 0))="", "", INDEX(F_Inputs_cyclical!$A$1:$BE$243, MATCH('Cyclical_after overrides'!$A25, F_Inputs_cyclical!$A$1:$A$243, 0), MATCH('Cyclical_after overrides'!E$1, F_Inputs_cyclical!$A$1:$BE$1, 0))),
Cyclical_overrides!E25)</f>
        <v>4.7080000000000002</v>
      </c>
      <c r="F25" s="72">
        <f>IF(Cyclical_overrides!F25 = "",
IF(INDEX(F_Inputs_cyclical!$A$1:$BE$243, MATCH('Cyclical_after overrides'!$A25, F_Inputs_cyclical!$A$1:$A$243, 0), MATCH('Cyclical_after overrides'!F$1, F_Inputs_cyclical!$A$1:$BE$1, 0))="", "", INDEX(F_Inputs_cyclical!$A$1:$BE$243, MATCH('Cyclical_after overrides'!$A25, F_Inputs_cyclical!$A$1:$A$243, 0), MATCH('Cyclical_after overrides'!F$1, F_Inputs_cyclical!$A$1:$BE$1, 0))),
Cyclical_overrides!F25)</f>
        <v>20.806000000000001</v>
      </c>
      <c r="G25" s="72">
        <f>IF(Cyclical_overrides!G25 = "",
IF(INDEX(F_Inputs_cyclical!$A$1:$BE$243, MATCH('Cyclical_after overrides'!$A25, F_Inputs_cyclical!$A$1:$A$243, 0), MATCH('Cyclical_after overrides'!G$1, F_Inputs_cyclical!$A$1:$BE$1, 0))="", "", INDEX(F_Inputs_cyclical!$A$1:$BE$243, MATCH('Cyclical_after overrides'!$A25, F_Inputs_cyclical!$A$1:$A$243, 0), MATCH('Cyclical_after overrides'!G$1, F_Inputs_cyclical!$A$1:$BE$1, 0))),
Cyclical_overrides!G25)</f>
        <v>2.3359999999999999</v>
      </c>
      <c r="H25" s="72">
        <f>IF(Cyclical_overrides!H25 = "",
IF(INDEX(F_Inputs_cyclical!$A$1:$BE$243, MATCH('Cyclical_after overrides'!$A25, F_Inputs_cyclical!$A$1:$A$243, 0), MATCH('Cyclical_after overrides'!H$1, F_Inputs_cyclical!$A$1:$BE$1, 0))="", "", INDEX(F_Inputs_cyclical!$A$1:$BE$243, MATCH('Cyclical_after overrides'!$A25, F_Inputs_cyclical!$A$1:$A$243, 0), MATCH('Cyclical_after overrides'!H$1, F_Inputs_cyclical!$A$1:$BE$1, 0))),
Cyclical_overrides!H25)</f>
        <v>0.22900000000000001</v>
      </c>
      <c r="I25" s="72">
        <f>IF(Cyclical_overrides!I25 = "",
IF(INDEX(F_Inputs_cyclical!$A$1:$BE$243, MATCH('Cyclical_after overrides'!$A25, F_Inputs_cyclical!$A$1:$A$243, 0), MATCH('Cyclical_after overrides'!I$1, F_Inputs_cyclical!$A$1:$BE$1, 0))="", "", INDEX(F_Inputs_cyclical!$A$1:$BE$243, MATCH('Cyclical_after overrides'!$A25, F_Inputs_cyclical!$A$1:$A$243, 0), MATCH('Cyclical_after overrides'!I$1, F_Inputs_cyclical!$A$1:$BE$1, 0))),
Cyclical_overrides!I25)</f>
        <v>3.1E-2</v>
      </c>
      <c r="J25" s="72" t="str">
        <f>IF(Cyclical_overrides!J25 = "",
IF(INDEX(F_Inputs_cyclical!$A$1:$BE$243, MATCH('Cyclical_after overrides'!$A25, F_Inputs_cyclical!$A$1:$A$243, 0), MATCH('Cyclical_after overrides'!J$1, F_Inputs_cyclical!$A$1:$BE$1, 0))="", "", INDEX(F_Inputs_cyclical!$A$1:$BE$243, MATCH('Cyclical_after overrides'!$A25, F_Inputs_cyclical!$A$1:$A$243, 0), MATCH('Cyclical_after overrides'!J$1, F_Inputs_cyclical!$A$1:$BE$1, 0))),
Cyclical_overrides!J25)</f>
        <v/>
      </c>
      <c r="K25" s="72">
        <f>IF(Cyclical_overrides!K25 = "",
IF(INDEX(F_Inputs_cyclical!$A$1:$BE$243, MATCH('Cyclical_after overrides'!$A25, F_Inputs_cyclical!$A$1:$A$243, 0), MATCH('Cyclical_after overrides'!K$1, F_Inputs_cyclical!$A$1:$BE$1, 0))="", "", INDEX(F_Inputs_cyclical!$A$1:$BE$243, MATCH('Cyclical_after overrides'!$A25, F_Inputs_cyclical!$A$1:$A$243, 0), MATCH('Cyclical_after overrides'!K$1, F_Inputs_cyclical!$A$1:$BE$1, 0))),
Cyclical_overrides!K25)</f>
        <v>17.623000000000001</v>
      </c>
      <c r="L25" s="72" t="str">
        <f>IF(Cyclical_overrides!L25 = "",
IF(INDEX(F_Inputs_cyclical!$A$1:$BE$243, MATCH('Cyclical_after overrides'!$A25, F_Inputs_cyclical!$A$1:$A$243, 0), MATCH('Cyclical_after overrides'!L$1, F_Inputs_cyclical!$A$1:$BE$1, 0))="", "", INDEX(F_Inputs_cyclical!$A$1:$BE$243, MATCH('Cyclical_after overrides'!$A25, F_Inputs_cyclical!$A$1:$A$243, 0), MATCH('Cyclical_after overrides'!L$1, F_Inputs_cyclical!$A$1:$BE$1, 0))),
Cyclical_overrides!L25)</f>
        <v/>
      </c>
      <c r="M25" s="72" t="str">
        <f>IF(Cyclical_overrides!M25 = "",
IF(INDEX(F_Inputs_cyclical!$A$1:$BE$243, MATCH('Cyclical_after overrides'!$A25, F_Inputs_cyclical!$A$1:$A$243, 0), MATCH('Cyclical_after overrides'!M$1, F_Inputs_cyclical!$A$1:$BE$1, 0))="", "", INDEX(F_Inputs_cyclical!$A$1:$BE$243, MATCH('Cyclical_after overrides'!$A25, F_Inputs_cyclical!$A$1:$A$243, 0), MATCH('Cyclical_after overrides'!M$1, F_Inputs_cyclical!$A$1:$BE$1, 0))),
Cyclical_overrides!M25)</f>
        <v/>
      </c>
      <c r="N25" s="72" t="str">
        <f>IF(Cyclical_overrides!N25 = "",
IF(INDEX(F_Inputs_cyclical!$A$1:$BE$243, MATCH('Cyclical_after overrides'!$A25, F_Inputs_cyclical!$A$1:$A$243, 0), MATCH('Cyclical_after overrides'!N$1, F_Inputs_cyclical!$A$1:$BE$1, 0))="", "", INDEX(F_Inputs_cyclical!$A$1:$BE$243, MATCH('Cyclical_after overrides'!$A25, F_Inputs_cyclical!$A$1:$A$243, 0), MATCH('Cyclical_after overrides'!N$1, F_Inputs_cyclical!$A$1:$BE$1, 0))),
Cyclical_overrides!N25)</f>
        <v/>
      </c>
      <c r="O25" s="72" t="str">
        <f>IF(Cyclical_overrides!O25 = "",
IF(INDEX(F_Inputs_cyclical!$A$1:$BE$243, MATCH('Cyclical_after overrides'!$A25, F_Inputs_cyclical!$A$1:$A$243, 0), MATCH('Cyclical_after overrides'!O$1, F_Inputs_cyclical!$A$1:$BE$1, 0))="", "", INDEX(F_Inputs_cyclical!$A$1:$BE$243, MATCH('Cyclical_after overrides'!$A25, F_Inputs_cyclical!$A$1:$A$243, 0), MATCH('Cyclical_after overrides'!O$1, F_Inputs_cyclical!$A$1:$BE$1, 0))),
Cyclical_overrides!O25)</f>
        <v/>
      </c>
      <c r="P25" s="72" t="str">
        <f>IF(Cyclical_overrides!P25 = "",
IF(INDEX(F_Inputs_cyclical!$A$1:$BE$243, MATCH('Cyclical_after overrides'!$A25, F_Inputs_cyclical!$A$1:$A$243, 0), MATCH('Cyclical_after overrides'!P$1, F_Inputs_cyclical!$A$1:$BE$1, 0))="", "", INDEX(F_Inputs_cyclical!$A$1:$BE$243, MATCH('Cyclical_after overrides'!$A25, F_Inputs_cyclical!$A$1:$A$243, 0), MATCH('Cyclical_after overrides'!P$1, F_Inputs_cyclical!$A$1:$BE$1, 0))),
Cyclical_overrides!P25)</f>
        <v/>
      </c>
      <c r="Q25" s="72" t="str">
        <f>IF(Cyclical_overrides!Q25 = "",
IF(INDEX(F_Inputs_cyclical!$A$1:$BE$243, MATCH('Cyclical_after overrides'!$A25, F_Inputs_cyclical!$A$1:$A$243, 0), MATCH('Cyclical_after overrides'!Q$1, F_Inputs_cyclical!$A$1:$BE$1, 0))="", "", INDEX(F_Inputs_cyclical!$A$1:$BE$243, MATCH('Cyclical_after overrides'!$A25, F_Inputs_cyclical!$A$1:$A$243, 0), MATCH('Cyclical_after overrides'!Q$1, F_Inputs_cyclical!$A$1:$BE$1, 0))),
Cyclical_overrides!Q25)</f>
        <v/>
      </c>
      <c r="R25" s="72" t="str">
        <f>IF(Cyclical_overrides!R25 = "",
IF(INDEX(F_Inputs_cyclical!$A$1:$BE$243, MATCH('Cyclical_after overrides'!$A25, F_Inputs_cyclical!$A$1:$A$243, 0), MATCH('Cyclical_after overrides'!R$1, F_Inputs_cyclical!$A$1:$BE$1, 0))="", "", INDEX(F_Inputs_cyclical!$A$1:$BE$243, MATCH('Cyclical_after overrides'!$A25, F_Inputs_cyclical!$A$1:$A$243, 0), MATCH('Cyclical_after overrides'!R$1, F_Inputs_cyclical!$A$1:$BE$1, 0))),
Cyclical_overrides!R25)</f>
        <v/>
      </c>
      <c r="S25" s="72" t="str">
        <f>IF(Cyclical_overrides!S25 = "",
IF(INDEX(F_Inputs_cyclical!$A$1:$BE$243, MATCH('Cyclical_after overrides'!$A25, F_Inputs_cyclical!$A$1:$A$243, 0), MATCH('Cyclical_after overrides'!S$1, F_Inputs_cyclical!$A$1:$BE$1, 0))="", "", INDEX(F_Inputs_cyclical!$A$1:$BE$243, MATCH('Cyclical_after overrides'!$A25, F_Inputs_cyclical!$A$1:$A$243, 0), MATCH('Cyclical_after overrides'!S$1, F_Inputs_cyclical!$A$1:$BE$1, 0))),
Cyclical_overrides!S25)</f>
        <v/>
      </c>
      <c r="T25" s="72" t="str">
        <f>IF(Cyclical_overrides!T25 = "",
IF(INDEX(F_Inputs_cyclical!$A$1:$BE$243, MATCH('Cyclical_after overrides'!$A25, F_Inputs_cyclical!$A$1:$A$243, 0), MATCH('Cyclical_after overrides'!T$1, F_Inputs_cyclical!$A$1:$BE$1, 0))="", "", INDEX(F_Inputs_cyclical!$A$1:$BE$243, MATCH('Cyclical_after overrides'!$A25, F_Inputs_cyclical!$A$1:$A$243, 0), MATCH('Cyclical_after overrides'!T$1, F_Inputs_cyclical!$A$1:$BE$1, 0))),
Cyclical_overrides!T25)</f>
        <v/>
      </c>
      <c r="U25" s="72" t="str">
        <f>IF(Cyclical_overrides!U25 = "",
IF(INDEX(F_Inputs_cyclical!$A$1:$BE$243, MATCH('Cyclical_after overrides'!$A25, F_Inputs_cyclical!$A$1:$A$243, 0), MATCH('Cyclical_after overrides'!U$1, F_Inputs_cyclical!$A$1:$BE$1, 0))="", "", INDEX(F_Inputs_cyclical!$A$1:$BE$243, MATCH('Cyclical_after overrides'!$A25, F_Inputs_cyclical!$A$1:$A$243, 0), MATCH('Cyclical_after overrides'!U$1, F_Inputs_cyclical!$A$1:$BE$1, 0))),
Cyclical_overrides!U25)</f>
        <v/>
      </c>
      <c r="V25" s="72">
        <f>IF(Cyclical_overrides!V25 = "",
IF(INDEX(F_Inputs_cyclical!$A$1:$BE$243, MATCH('Cyclical_after overrides'!$A25, F_Inputs_cyclical!$A$1:$A$243, 0), MATCH('Cyclical_after overrides'!V$1, F_Inputs_cyclical!$A$1:$BE$1, 0))="", "", INDEX(F_Inputs_cyclical!$A$1:$BE$243, MATCH('Cyclical_after overrides'!$A25, F_Inputs_cyclical!$A$1:$A$243, 0), MATCH('Cyclical_after overrides'!V$1, F_Inputs_cyclical!$A$1:$BE$1, 0))),
Cyclical_overrides!V25)</f>
        <v>261.84300000000002</v>
      </c>
      <c r="W25" s="72">
        <f>IF(Cyclical_overrides!W25 = "",
IF(INDEX(F_Inputs_cyclical!$A$1:$BE$243, MATCH('Cyclical_after overrides'!$A25, F_Inputs_cyclical!$A$1:$A$243, 0), MATCH('Cyclical_after overrides'!W$1, F_Inputs_cyclical!$A$1:$BE$1, 0))="", "", INDEX(F_Inputs_cyclical!$A$1:$BE$243, MATCH('Cyclical_after overrides'!$A25, F_Inputs_cyclical!$A$1:$A$243, 0), MATCH('Cyclical_after overrides'!W$1, F_Inputs_cyclical!$A$1:$BE$1, 0))),
Cyclical_overrides!W25)</f>
        <v>522.42100000000005</v>
      </c>
      <c r="X25" s="72">
        <f>IF(Cyclical_overrides!X25 = "",
IF(INDEX(F_Inputs_cyclical!$A$1:$BE$243, MATCH('Cyclical_after overrides'!$A25, F_Inputs_cyclical!$A$1:$A$243, 0), MATCH('Cyclical_after overrides'!X$1, F_Inputs_cyclical!$A$1:$BE$1, 0))="", "", INDEX(F_Inputs_cyclical!$A$1:$BE$243, MATCH('Cyclical_after overrides'!$A25, F_Inputs_cyclical!$A$1:$A$243, 0), MATCH('Cyclical_after overrides'!X$1, F_Inputs_cyclical!$A$1:$BE$1, 0))),
Cyclical_overrides!X25)</f>
        <v>26.291999999999998</v>
      </c>
      <c r="Y25" s="72">
        <f>IF(Cyclical_overrides!Y25 = "",
IF(INDEX(F_Inputs_cyclical!$A$1:$BE$243, MATCH('Cyclical_after overrides'!$A25, F_Inputs_cyclical!$A$1:$A$243, 0), MATCH('Cyclical_after overrides'!Y$1, F_Inputs_cyclical!$A$1:$BE$1, 0))="", "", INDEX(F_Inputs_cyclical!$A$1:$BE$243, MATCH('Cyclical_after overrides'!$A25, F_Inputs_cyclical!$A$1:$A$243, 0), MATCH('Cyclical_after overrides'!Y$1, F_Inputs_cyclical!$A$1:$BE$1, 0))),
Cyclical_overrides!Y25)</f>
        <v>43.927</v>
      </c>
      <c r="Z25" s="72">
        <f>IF(Cyclical_overrides!Z25 = "",
IF(INDEX(F_Inputs_cyclical!$A$1:$BE$243, MATCH('Cyclical_after overrides'!$A25, F_Inputs_cyclical!$A$1:$A$243, 0), MATCH('Cyclical_after overrides'!Z$1, F_Inputs_cyclical!$A$1:$BE$1, 0))="", "", INDEX(F_Inputs_cyclical!$A$1:$BE$243, MATCH('Cyclical_after overrides'!$A25, F_Inputs_cyclical!$A$1:$A$243, 0), MATCH('Cyclical_after overrides'!Z$1, F_Inputs_cyclical!$A$1:$BE$1, 0))),
Cyclical_overrides!Z25)</f>
        <v>625.8309999999999</v>
      </c>
      <c r="AA25" s="72">
        <f>IF(Cyclical_overrides!AA25 = "",
IF(INDEX(F_Inputs_cyclical!$A$1:$BE$243, MATCH('Cyclical_after overrides'!$A25, F_Inputs_cyclical!$A$1:$A$243, 0), MATCH('Cyclical_after overrides'!AA$1, F_Inputs_cyclical!$A$1:$BE$1, 0))="", "", INDEX(F_Inputs_cyclical!$A$1:$BE$243, MATCH('Cyclical_after overrides'!$A25, F_Inputs_cyclical!$A$1:$A$243, 0), MATCH('Cyclical_after overrides'!AA$1, F_Inputs_cyclical!$A$1:$BE$1, 0))),
Cyclical_overrides!AA25)</f>
        <v>507.59700000000004</v>
      </c>
      <c r="AB25" s="72" t="str">
        <f>IF(Cyclical_overrides!AB25 = "",
IF(INDEX(F_Inputs_cyclical!$A$1:$BE$243, MATCH('Cyclical_after overrides'!$A25, F_Inputs_cyclical!$A$1:$A$243, 0), MATCH('Cyclical_after overrides'!AB$1, F_Inputs_cyclical!$A$1:$BE$1, 0))="", "", INDEX(F_Inputs_cyclical!$A$1:$BE$243, MATCH('Cyclical_after overrides'!$A25, F_Inputs_cyclical!$A$1:$A$243, 0), MATCH('Cyclical_after overrides'!AB$1, F_Inputs_cyclical!$A$1:$BE$1, 0))),
Cyclical_overrides!AB25)</f>
        <v/>
      </c>
      <c r="AC25" s="72">
        <f>IF(Cyclical_overrides!AC25 = "",
IF(INDEX(F_Inputs_cyclical!$A$1:$BE$243, MATCH('Cyclical_after overrides'!$A25, F_Inputs_cyclical!$A$1:$A$243, 0), MATCH('Cyclical_after overrides'!AC$1, F_Inputs_cyclical!$A$1:$BE$1, 0))="", "", INDEX(F_Inputs_cyclical!$A$1:$BE$243, MATCH('Cyclical_after overrides'!$A25, F_Inputs_cyclical!$A$1:$A$243, 0), MATCH('Cyclical_after overrides'!AC$1, F_Inputs_cyclical!$A$1:$BE$1, 0))),
Cyclical_overrides!AC25)</f>
        <v>64.821999999999989</v>
      </c>
      <c r="AD25" s="72">
        <f>IF(Cyclical_overrides!AD25 = "",
IF(INDEX(F_Inputs_cyclical!$A$1:$BE$243, MATCH('Cyclical_after overrides'!$A25, F_Inputs_cyclical!$A$1:$A$243, 0), MATCH('Cyclical_after overrides'!AD$1, F_Inputs_cyclical!$A$1:$BE$1, 0))="", "", INDEX(F_Inputs_cyclical!$A$1:$BE$243, MATCH('Cyclical_after overrides'!$A25, F_Inputs_cyclical!$A$1:$A$243, 0), MATCH('Cyclical_after overrides'!AD$1, F_Inputs_cyclical!$A$1:$BE$1, 0))),
Cyclical_overrides!AD25)</f>
        <v>3.0000000000000001E-3</v>
      </c>
      <c r="AE25" s="72">
        <f>IF(Cyclical_overrides!AE25 = "",
IF(INDEX(F_Inputs_cyclical!$A$1:$BE$243, MATCH('Cyclical_after overrides'!$A25, F_Inputs_cyclical!$A$1:$A$243, 0), MATCH('Cyclical_after overrides'!AE$1, F_Inputs_cyclical!$A$1:$BE$1, 0))="", "", INDEX(F_Inputs_cyclical!$A$1:$BE$243, MATCH('Cyclical_after overrides'!$A25, F_Inputs_cyclical!$A$1:$A$243, 0), MATCH('Cyclical_after overrides'!AE$1, F_Inputs_cyclical!$A$1:$BE$1, 0))),
Cyclical_overrides!AE25)</f>
        <v>0.379</v>
      </c>
      <c r="AF25" s="72">
        <f>IF(Cyclical_overrides!AF25 = "",
IF(INDEX(F_Inputs_cyclical!$A$1:$BE$243, MATCH('Cyclical_after overrides'!$A25, F_Inputs_cyclical!$A$1:$A$243, 0), MATCH('Cyclical_after overrides'!AF$1, F_Inputs_cyclical!$A$1:$BE$1, 0))="", "", INDEX(F_Inputs_cyclical!$A$1:$BE$243, MATCH('Cyclical_after overrides'!$A25, F_Inputs_cyclical!$A$1:$A$243, 0), MATCH('Cyclical_after overrides'!AF$1, F_Inputs_cyclical!$A$1:$BE$1, 0))),
Cyclical_overrides!AF25)</f>
        <v>2.3170000000000002</v>
      </c>
      <c r="AG25" s="72">
        <f>IF(Cyclical_overrides!AG25 = "",
IF(INDEX(F_Inputs_cyclical!$A$1:$BE$243, MATCH('Cyclical_after overrides'!$A25, F_Inputs_cyclical!$A$1:$A$243, 0), MATCH('Cyclical_after overrides'!AG$1, F_Inputs_cyclical!$A$1:$BE$1, 0))="", "", INDEX(F_Inputs_cyclical!$A$1:$BE$243, MATCH('Cyclical_after overrides'!$A25, F_Inputs_cyclical!$A$1:$A$243, 0), MATCH('Cyclical_after overrides'!AG$1, F_Inputs_cyclical!$A$1:$BE$1, 0))),
Cyclical_overrides!AG25)</f>
        <v>1.802</v>
      </c>
      <c r="AH25" s="72">
        <f>IF(Cyclical_overrides!AH25 = "",
IF(INDEX(F_Inputs_cyclical!$A$1:$BE$243, MATCH('Cyclical_after overrides'!$A25, F_Inputs_cyclical!$A$1:$A$243, 0), MATCH('Cyclical_after overrides'!AH$1, F_Inputs_cyclical!$A$1:$BE$1, 0))="", "", INDEX(F_Inputs_cyclical!$A$1:$BE$243, MATCH('Cyclical_after overrides'!$A25, F_Inputs_cyclical!$A$1:$A$243, 0), MATCH('Cyclical_after overrides'!AH$1, F_Inputs_cyclical!$A$1:$BE$1, 0))),
Cyclical_overrides!AH25)</f>
        <v>21.798999999999999</v>
      </c>
      <c r="AI25" s="72">
        <f>IF(Cyclical_overrides!AI25 = "",
IF(INDEX(F_Inputs_cyclical!$A$1:$BE$243, MATCH('Cyclical_after overrides'!$A25, F_Inputs_cyclical!$A$1:$A$243, 0), MATCH('Cyclical_after overrides'!AI$1, F_Inputs_cyclical!$A$1:$BE$1, 0))="", "", INDEX(F_Inputs_cyclical!$A$1:$BE$243, MATCH('Cyclical_after overrides'!$A25, F_Inputs_cyclical!$A$1:$A$243, 0), MATCH('Cyclical_after overrides'!AI$1, F_Inputs_cyclical!$A$1:$BE$1, 0))),
Cyclical_overrides!AI25)</f>
        <v>2.9980000000000002</v>
      </c>
      <c r="AJ25" s="72">
        <f>IF(Cyclical_overrides!AJ25 = "",
IF(INDEX(F_Inputs_cyclical!$A$1:$BE$243, MATCH('Cyclical_after overrides'!$A25, F_Inputs_cyclical!$A$1:$A$243, 0), MATCH('Cyclical_after overrides'!AJ$1, F_Inputs_cyclical!$A$1:$BE$1, 0))="", "", INDEX(F_Inputs_cyclical!$A$1:$BE$243, MATCH('Cyclical_after overrides'!$A25, F_Inputs_cyclical!$A$1:$A$243, 0), MATCH('Cyclical_after overrides'!AJ$1, F_Inputs_cyclical!$A$1:$BE$1, 0))),
Cyclical_overrides!AJ25)</f>
        <v>0.153</v>
      </c>
      <c r="AK25" s="72">
        <f>IF(Cyclical_overrides!AK25 = "",
IF(INDEX(F_Inputs_cyclical!$A$1:$BE$243, MATCH('Cyclical_after overrides'!$A25, F_Inputs_cyclical!$A$1:$A$243, 0), MATCH('Cyclical_after overrides'!AK$1, F_Inputs_cyclical!$A$1:$BE$1, 0))="", "", INDEX(F_Inputs_cyclical!$A$1:$BE$243, MATCH('Cyclical_after overrides'!$A25, F_Inputs_cyclical!$A$1:$A$243, 0), MATCH('Cyclical_after overrides'!AK$1, F_Inputs_cyclical!$A$1:$BE$1, 0))),
Cyclical_overrides!AK25)</f>
        <v>0.10199999999999999</v>
      </c>
      <c r="AL25" s="72">
        <f>IF(Cyclical_overrides!AL25 = "",
IF(INDEX(F_Inputs_cyclical!$A$1:$BE$243, MATCH('Cyclical_after overrides'!$A25, F_Inputs_cyclical!$A$1:$A$243, 0), MATCH('Cyclical_after overrides'!AL$1, F_Inputs_cyclical!$A$1:$BE$1, 0))="", "", INDEX(F_Inputs_cyclical!$A$1:$BE$243, MATCH('Cyclical_after overrides'!$A25, F_Inputs_cyclical!$A$1:$A$243, 0), MATCH('Cyclical_after overrides'!AL$1, F_Inputs_cyclical!$A$1:$BE$1, 0))),
Cyclical_overrides!AL25)</f>
        <v>2.7809999999999997</v>
      </c>
      <c r="AM25" s="72">
        <f>IF(Cyclical_overrides!AM25 = "",
IF(INDEX(F_Inputs_cyclical!$A$1:$BE$243, MATCH('Cyclical_after overrides'!$A25, F_Inputs_cyclical!$A$1:$A$243, 0), MATCH('Cyclical_after overrides'!AM$1, F_Inputs_cyclical!$A$1:$BE$1, 0))="", "", INDEX(F_Inputs_cyclical!$A$1:$BE$243, MATCH('Cyclical_after overrides'!$A25, F_Inputs_cyclical!$A$1:$A$243, 0), MATCH('Cyclical_after overrides'!AM$1, F_Inputs_cyclical!$A$1:$BE$1, 0))),
Cyclical_overrides!AM25)</f>
        <v>13.125</v>
      </c>
      <c r="AN25" s="72" t="str">
        <f>IF(Cyclical_overrides!AN25 = "",
IF(INDEX(F_Inputs_cyclical!$A$1:$BE$243, MATCH('Cyclical_after overrides'!$A25, F_Inputs_cyclical!$A$1:$A$243, 0), MATCH('Cyclical_after overrides'!AN$1, F_Inputs_cyclical!$A$1:$BE$1, 0))="", "", INDEX(F_Inputs_cyclical!$A$1:$BE$243, MATCH('Cyclical_after overrides'!$A25, F_Inputs_cyclical!$A$1:$A$243, 0), MATCH('Cyclical_after overrides'!AN$1, F_Inputs_cyclical!$A$1:$BE$1, 0))),
Cyclical_overrides!AN25)</f>
        <v/>
      </c>
      <c r="AO25" s="72">
        <f>IF(Cyclical_overrides!AO25 = "",
IF(INDEX(F_Inputs_cyclical!$A$1:$BE$243, MATCH('Cyclical_after overrides'!$A25, F_Inputs_cyclical!$A$1:$A$243, 0), MATCH('Cyclical_after overrides'!AO$1, F_Inputs_cyclical!$A$1:$BE$1, 0))="", "", INDEX(F_Inputs_cyclical!$A$1:$BE$243, MATCH('Cyclical_after overrides'!$A25, F_Inputs_cyclical!$A$1:$A$243, 0), MATCH('Cyclical_after overrides'!AO$1, F_Inputs_cyclical!$A$1:$BE$1, 0))),
Cyclical_overrides!AO25)</f>
        <v>0.84499999999999997</v>
      </c>
      <c r="AP25" s="72">
        <f>IF(Cyclical_overrides!AP25 = "",
IF(INDEX(F_Inputs_cyclical!$A$1:$BE$243, MATCH('Cyclical_after overrides'!$A25, F_Inputs_cyclical!$A$1:$A$243, 0), MATCH('Cyclical_after overrides'!AP$1, F_Inputs_cyclical!$A$1:$BE$1, 0))="", "", INDEX(F_Inputs_cyclical!$A$1:$BE$243, MATCH('Cyclical_after overrides'!$A25, F_Inputs_cyclical!$A$1:$A$243, 0), MATCH('Cyclical_after overrides'!AP$1, F_Inputs_cyclical!$A$1:$BE$1, 0))),
Cyclical_overrides!AP25)</f>
        <v>2.1909999999999998</v>
      </c>
      <c r="AQ25" s="72" t="str">
        <f>IF(Cyclical_overrides!AQ25 = "",
IF(INDEX(F_Inputs_cyclical!$A$1:$BE$243, MATCH('Cyclical_after overrides'!$A25, F_Inputs_cyclical!$A$1:$A$243, 0), MATCH('Cyclical_after overrides'!AQ$1, F_Inputs_cyclical!$A$1:$BE$1, 0))="", "", INDEX(F_Inputs_cyclical!$A$1:$BE$243, MATCH('Cyclical_after overrides'!$A25, F_Inputs_cyclical!$A$1:$A$243, 0), MATCH('Cyclical_after overrides'!AQ$1, F_Inputs_cyclical!$A$1:$BE$1, 0))),
Cyclical_overrides!AQ25)</f>
        <v/>
      </c>
      <c r="AR25" s="72" t="str">
        <f>IF(Cyclical_overrides!AR25 = "",
IF(INDEX(F_Inputs_cyclical!$A$1:$BE$243, MATCH('Cyclical_after overrides'!$A25, F_Inputs_cyclical!$A$1:$A$243, 0), MATCH('Cyclical_after overrides'!AR$1, F_Inputs_cyclical!$A$1:$BE$1, 0))="", "", INDEX(F_Inputs_cyclical!$A$1:$BE$243, MATCH('Cyclical_after overrides'!$A25, F_Inputs_cyclical!$A$1:$A$243, 0), MATCH('Cyclical_after overrides'!AR$1, F_Inputs_cyclical!$A$1:$BE$1, 0))),
Cyclical_overrides!AR25)</f>
        <v/>
      </c>
      <c r="AS25" s="72" t="str">
        <f>IF(Cyclical_overrides!AS25 = "",
IF(INDEX(F_Inputs_cyclical!$A$1:$BE$243, MATCH('Cyclical_after overrides'!$A25, F_Inputs_cyclical!$A$1:$A$243, 0), MATCH('Cyclical_after overrides'!AS$1, F_Inputs_cyclical!$A$1:$BE$1, 0))="", "", INDEX(F_Inputs_cyclical!$A$1:$BE$243, MATCH('Cyclical_after overrides'!$A25, F_Inputs_cyclical!$A$1:$A$243, 0), MATCH('Cyclical_after overrides'!AS$1, F_Inputs_cyclical!$A$1:$BE$1, 0))),
Cyclical_overrides!AS25)</f>
        <v/>
      </c>
      <c r="AT25" s="72" t="str">
        <f>IF(Cyclical_overrides!AT25 = "",
IF(INDEX(F_Inputs_cyclical!$A$1:$BE$243, MATCH('Cyclical_after overrides'!$A25, F_Inputs_cyclical!$A$1:$A$243, 0), MATCH('Cyclical_after overrides'!AT$1, F_Inputs_cyclical!$A$1:$BE$1, 0))="", "", INDEX(F_Inputs_cyclical!$A$1:$BE$243, MATCH('Cyclical_after overrides'!$A25, F_Inputs_cyclical!$A$1:$A$243, 0), MATCH('Cyclical_after overrides'!AT$1, F_Inputs_cyclical!$A$1:$BE$1, 0))),
Cyclical_overrides!AT25)</f>
        <v/>
      </c>
      <c r="AU25" s="72" t="str">
        <f>IF(Cyclical_overrides!AU25 = "",
IF(INDEX(F_Inputs_cyclical!$A$1:$BE$243, MATCH('Cyclical_after overrides'!$A25, F_Inputs_cyclical!$A$1:$A$243, 0), MATCH('Cyclical_after overrides'!AU$1, F_Inputs_cyclical!$A$1:$BE$1, 0))="", "", INDEX(F_Inputs_cyclical!$A$1:$BE$243, MATCH('Cyclical_after overrides'!$A25, F_Inputs_cyclical!$A$1:$A$243, 0), MATCH('Cyclical_after overrides'!AU$1, F_Inputs_cyclical!$A$1:$BE$1, 0))),
Cyclical_overrides!AU25)</f>
        <v/>
      </c>
      <c r="AV25" s="72" t="str">
        <f>IF(Cyclical_overrides!AV25 = "",
IF(INDEX(F_Inputs_cyclical!$A$1:$BE$243, MATCH('Cyclical_after overrides'!$A25, F_Inputs_cyclical!$A$1:$A$243, 0), MATCH('Cyclical_after overrides'!AV$1, F_Inputs_cyclical!$A$1:$BE$1, 0))="", "", INDEX(F_Inputs_cyclical!$A$1:$BE$243, MATCH('Cyclical_after overrides'!$A25, F_Inputs_cyclical!$A$1:$A$243, 0), MATCH('Cyclical_after overrides'!AV$1, F_Inputs_cyclical!$A$1:$BE$1, 0))),
Cyclical_overrides!AV25)</f>
        <v/>
      </c>
      <c r="AW25" s="72">
        <f>IF(Cyclical_overrides!AW25 = "",
IF(INDEX(F_Inputs_cyclical!$A$1:$BE$243, MATCH('Cyclical_after overrides'!$A25, F_Inputs_cyclical!$A$1:$A$243, 0), MATCH('Cyclical_after overrides'!AW$1, F_Inputs_cyclical!$A$1:$BE$1, 0))="", "", INDEX(F_Inputs_cyclical!$A$1:$BE$243, MATCH('Cyclical_after overrides'!$A25, F_Inputs_cyclical!$A$1:$A$243, 0), MATCH('Cyclical_after overrides'!AW$1, F_Inputs_cyclical!$A$1:$BE$1, 0))),
Cyclical_overrides!AW25)</f>
        <v>0.94744609856262829</v>
      </c>
      <c r="AX25" s="72">
        <f>IF(Cyclical_overrides!AX25 = "",
IF(INDEX(F_Inputs_cyclical!$A$1:$BE$243, MATCH('Cyclical_after overrides'!$A25, F_Inputs_cyclical!$A$1:$A$243, 0), MATCH('Cyclical_after overrides'!AX$1, F_Inputs_cyclical!$A$1:$BE$1, 0))="", "", INDEX(F_Inputs_cyclical!$A$1:$BE$243, MATCH('Cyclical_after overrides'!$A25, F_Inputs_cyclical!$A$1:$A$243, 0), MATCH('Cyclical_after overrides'!AX$1, F_Inputs_cyclical!$A$1:$BE$1, 0))),
Cyclical_overrides!AX25)</f>
        <v>25.781371030039725</v>
      </c>
      <c r="AY25" s="72">
        <f>IF(Cyclical_overrides!AY25 = "",
IF(INDEX(F_Inputs_cyclical!$A$1:$BE$243, MATCH('Cyclical_after overrides'!$A25, F_Inputs_cyclical!$A$1:$A$243, 0), MATCH('Cyclical_after overrides'!AY$1, F_Inputs_cyclical!$A$1:$BE$1, 0))="", "", INDEX(F_Inputs_cyclical!$A$1:$BE$243, MATCH('Cyclical_after overrides'!$A25, F_Inputs_cyclical!$A$1:$A$243, 0), MATCH('Cyclical_after overrides'!AY$1, F_Inputs_cyclical!$A$1:$BE$1, 0))),
Cyclical_overrides!AY25)</f>
        <v>132.67745306472651</v>
      </c>
      <c r="AZ25" s="72">
        <f>IF(Cyclical_overrides!AZ25 = "",
IF(INDEX(F_Inputs_cyclical!$A$1:$BE$243, MATCH('Cyclical_after overrides'!$A25, F_Inputs_cyclical!$A$1:$A$243, 0), MATCH('Cyclical_after overrides'!AZ$1, F_Inputs_cyclical!$A$1:$BE$1, 0))="", "", INDEX(F_Inputs_cyclical!$A$1:$BE$243, MATCH('Cyclical_after overrides'!$A25, F_Inputs_cyclical!$A$1:$A$243, 0), MATCH('Cyclical_after overrides'!AZ$1, F_Inputs_cyclical!$A$1:$BE$1, 0))),
Cyclical_overrides!AZ25)</f>
        <v>2.5243519523534244</v>
      </c>
      <c r="BA25" s="72">
        <f>IF(Cyclical_overrides!BA25 = "",
IF(INDEX(F_Inputs_cyclical!$A$1:$BE$243, MATCH('Cyclical_after overrides'!$A25, F_Inputs_cyclical!$A$1:$A$243, 0), MATCH('Cyclical_after overrides'!BA$1, F_Inputs_cyclical!$A$1:$BE$1, 0))="", "", INDEX(F_Inputs_cyclical!$A$1:$BE$243, MATCH('Cyclical_after overrides'!$A25, F_Inputs_cyclical!$A$1:$A$243, 0), MATCH('Cyclical_after overrides'!BA$1, F_Inputs_cyclical!$A$1:$BE$1, 0))),
Cyclical_overrides!BA25)</f>
        <v>15.677606266651466</v>
      </c>
      <c r="BB25" s="72">
        <f>IF(Cyclical_overrides!BB25 = "",
IF(INDEX(F_Inputs_cyclical!$A$1:$BE$243, MATCH('Cyclical_after overrides'!$A25, F_Inputs_cyclical!$A$1:$A$243, 0), MATCH('Cyclical_after overrides'!BB$1, F_Inputs_cyclical!$A$1:$BE$1, 0))="", "", INDEX(F_Inputs_cyclical!$A$1:$BE$243, MATCH('Cyclical_after overrides'!$A25, F_Inputs_cyclical!$A$1:$A$243, 0), MATCH('Cyclical_after overrides'!BB$1, F_Inputs_cyclical!$A$1:$BE$1, 0))),
Cyclical_overrides!BB25)</f>
        <v>15.677606266651466</v>
      </c>
      <c r="BC25" s="72">
        <f>IF(Cyclical_overrides!BC25 = "",
IF(INDEX(F_Inputs_cyclical!$A$1:$BE$243, MATCH('Cyclical_after overrides'!$A25, F_Inputs_cyclical!$A$1:$A$243, 0), MATCH('Cyclical_after overrides'!BC$1, F_Inputs_cyclical!$A$1:$BE$1, 0))="", "", INDEX(F_Inputs_cyclical!$A$1:$BE$243, MATCH('Cyclical_after overrides'!$A25, F_Inputs_cyclical!$A$1:$A$243, 0), MATCH('Cyclical_after overrides'!BC$1, F_Inputs_cyclical!$A$1:$BE$1, 0))),
Cyclical_overrides!BC25)</f>
        <v>9.2720095374152844</v>
      </c>
      <c r="BD25" s="72">
        <f>IF(Cyclical_overrides!BD25 = "",
IF(INDEX(F_Inputs_cyclical!$A$1:$BE$243, MATCH('Cyclical_after overrides'!$A25, F_Inputs_cyclical!$A$1:$A$243, 0), MATCH('Cyclical_after overrides'!BD$1, F_Inputs_cyclical!$A$1:$BE$1, 0))="", "", INDEX(F_Inputs_cyclical!$A$1:$BE$243, MATCH('Cyclical_after overrides'!$A25, F_Inputs_cyclical!$A$1:$A$243, 0), MATCH('Cyclical_after overrides'!BD$1, F_Inputs_cyclical!$A$1:$BE$1, 0))),
Cyclical_overrides!BD25)</f>
        <v>647.10200000000009</v>
      </c>
      <c r="BE25" s="194"/>
    </row>
    <row r="26" spans="1:57" x14ac:dyDescent="0.4">
      <c r="A26" s="63" t="str">
        <f t="shared" si="0"/>
        <v>HDD14</v>
      </c>
      <c r="B26" s="63" t="s">
        <v>277</v>
      </c>
      <c r="C26" s="63" t="s">
        <v>243</v>
      </c>
      <c r="D26" s="72" t="str">
        <f>IF(Cyclical_overrides!D26 = "",
IF(INDEX(F_Inputs_cyclical!$A$1:$BE$243, MATCH('Cyclical_after overrides'!$A26, F_Inputs_cyclical!$A$1:$A$243, 0), MATCH('Cyclical_after overrides'!D$1, F_Inputs_cyclical!$A$1:$BE$1, 0))="", "", INDEX(F_Inputs_cyclical!$A$1:$BE$243, MATCH('Cyclical_after overrides'!$A26, F_Inputs_cyclical!$A$1:$A$243, 0), MATCH('Cyclical_after overrides'!D$1, F_Inputs_cyclical!$A$1:$BE$1, 0))),
Cyclical_overrides!D26)</f>
        <v/>
      </c>
      <c r="E26" s="72" t="str">
        <f>IF(Cyclical_overrides!E26 = "",
IF(INDEX(F_Inputs_cyclical!$A$1:$BE$243, MATCH('Cyclical_after overrides'!$A26, F_Inputs_cyclical!$A$1:$A$243, 0), MATCH('Cyclical_after overrides'!E$1, F_Inputs_cyclical!$A$1:$BE$1, 0))="", "", INDEX(F_Inputs_cyclical!$A$1:$BE$243, MATCH('Cyclical_after overrides'!$A26, F_Inputs_cyclical!$A$1:$A$243, 0), MATCH('Cyclical_after overrides'!E$1, F_Inputs_cyclical!$A$1:$BE$1, 0))),
Cyclical_overrides!E26)</f>
        <v/>
      </c>
      <c r="F26" s="72" t="str">
        <f>IF(Cyclical_overrides!F26 = "",
IF(INDEX(F_Inputs_cyclical!$A$1:$BE$243, MATCH('Cyclical_after overrides'!$A26, F_Inputs_cyclical!$A$1:$A$243, 0), MATCH('Cyclical_after overrides'!F$1, F_Inputs_cyclical!$A$1:$BE$1, 0))="", "", INDEX(F_Inputs_cyclical!$A$1:$BE$243, MATCH('Cyclical_after overrides'!$A26, F_Inputs_cyclical!$A$1:$A$243, 0), MATCH('Cyclical_after overrides'!F$1, F_Inputs_cyclical!$A$1:$BE$1, 0))),
Cyclical_overrides!F26)</f>
        <v/>
      </c>
      <c r="G26" s="72" t="str">
        <f>IF(Cyclical_overrides!G26 = "",
IF(INDEX(F_Inputs_cyclical!$A$1:$BE$243, MATCH('Cyclical_after overrides'!$A26, F_Inputs_cyclical!$A$1:$A$243, 0), MATCH('Cyclical_after overrides'!G$1, F_Inputs_cyclical!$A$1:$BE$1, 0))="", "", INDEX(F_Inputs_cyclical!$A$1:$BE$243, MATCH('Cyclical_after overrides'!$A26, F_Inputs_cyclical!$A$1:$A$243, 0), MATCH('Cyclical_after overrides'!G$1, F_Inputs_cyclical!$A$1:$BE$1, 0))),
Cyclical_overrides!G26)</f>
        <v/>
      </c>
      <c r="H26" s="72" t="str">
        <f>IF(Cyclical_overrides!H26 = "",
IF(INDEX(F_Inputs_cyclical!$A$1:$BE$243, MATCH('Cyclical_after overrides'!$A26, F_Inputs_cyclical!$A$1:$A$243, 0), MATCH('Cyclical_after overrides'!H$1, F_Inputs_cyclical!$A$1:$BE$1, 0))="", "", INDEX(F_Inputs_cyclical!$A$1:$BE$243, MATCH('Cyclical_after overrides'!$A26, F_Inputs_cyclical!$A$1:$A$243, 0), MATCH('Cyclical_after overrides'!H$1, F_Inputs_cyclical!$A$1:$BE$1, 0))),
Cyclical_overrides!H26)</f>
        <v/>
      </c>
      <c r="I26" s="72" t="str">
        <f>IF(Cyclical_overrides!I26 = "",
IF(INDEX(F_Inputs_cyclical!$A$1:$BE$243, MATCH('Cyclical_after overrides'!$A26, F_Inputs_cyclical!$A$1:$A$243, 0), MATCH('Cyclical_after overrides'!I$1, F_Inputs_cyclical!$A$1:$BE$1, 0))="", "", INDEX(F_Inputs_cyclical!$A$1:$BE$243, MATCH('Cyclical_after overrides'!$A26, F_Inputs_cyclical!$A$1:$A$243, 0), MATCH('Cyclical_after overrides'!I$1, F_Inputs_cyclical!$A$1:$BE$1, 0))),
Cyclical_overrides!I26)</f>
        <v/>
      </c>
      <c r="J26" s="72">
        <f>IF(Cyclical_overrides!J26 = "",
IF(INDEX(F_Inputs_cyclical!$A$1:$BE$243, MATCH('Cyclical_after overrides'!$A26, F_Inputs_cyclical!$A$1:$A$243, 0), MATCH('Cyclical_after overrides'!J$1, F_Inputs_cyclical!$A$1:$BE$1, 0))="", "", INDEX(F_Inputs_cyclical!$A$1:$BE$243, MATCH('Cyclical_after overrides'!$A26, F_Inputs_cyclical!$A$1:$A$243, 0), MATCH('Cyclical_after overrides'!J$1, F_Inputs_cyclical!$A$1:$BE$1, 0))),
Cyclical_overrides!J26)</f>
        <v>0</v>
      </c>
      <c r="K26" s="72" t="str">
        <f>IF(Cyclical_overrides!K26 = "",
IF(INDEX(F_Inputs_cyclical!$A$1:$BE$243, MATCH('Cyclical_after overrides'!$A26, F_Inputs_cyclical!$A$1:$A$243, 0), MATCH('Cyclical_after overrides'!K$1, F_Inputs_cyclical!$A$1:$BE$1, 0))="", "", INDEX(F_Inputs_cyclical!$A$1:$BE$243, MATCH('Cyclical_after overrides'!$A26, F_Inputs_cyclical!$A$1:$A$243, 0), MATCH('Cyclical_after overrides'!K$1, F_Inputs_cyclical!$A$1:$BE$1, 0))),
Cyclical_overrides!K26)</f>
        <v/>
      </c>
      <c r="L26" s="72" t="str">
        <f>IF(Cyclical_overrides!L26 = "",
IF(INDEX(F_Inputs_cyclical!$A$1:$BE$243, MATCH('Cyclical_after overrides'!$A26, F_Inputs_cyclical!$A$1:$A$243, 0), MATCH('Cyclical_after overrides'!L$1, F_Inputs_cyclical!$A$1:$BE$1, 0))="", "", INDEX(F_Inputs_cyclical!$A$1:$BE$243, MATCH('Cyclical_after overrides'!$A26, F_Inputs_cyclical!$A$1:$A$243, 0), MATCH('Cyclical_after overrides'!L$1, F_Inputs_cyclical!$A$1:$BE$1, 0))),
Cyclical_overrides!L26)</f>
        <v/>
      </c>
      <c r="M26" s="72" t="str">
        <f>IF(Cyclical_overrides!M26 = "",
IF(INDEX(F_Inputs_cyclical!$A$1:$BE$243, MATCH('Cyclical_after overrides'!$A26, F_Inputs_cyclical!$A$1:$A$243, 0), MATCH('Cyclical_after overrides'!M$1, F_Inputs_cyclical!$A$1:$BE$1, 0))="", "", INDEX(F_Inputs_cyclical!$A$1:$BE$243, MATCH('Cyclical_after overrides'!$A26, F_Inputs_cyclical!$A$1:$A$243, 0), MATCH('Cyclical_after overrides'!M$1, F_Inputs_cyclical!$A$1:$BE$1, 0))),
Cyclical_overrides!M26)</f>
        <v/>
      </c>
      <c r="N26" s="72">
        <f>IF(Cyclical_overrides!N26 = "",
IF(INDEX(F_Inputs_cyclical!$A$1:$BE$243, MATCH('Cyclical_after overrides'!$A26, F_Inputs_cyclical!$A$1:$A$243, 0), MATCH('Cyclical_after overrides'!N$1, F_Inputs_cyclical!$A$1:$BE$1, 0))="", "", INDEX(F_Inputs_cyclical!$A$1:$BE$243, MATCH('Cyclical_after overrides'!$A26, F_Inputs_cyclical!$A$1:$A$243, 0), MATCH('Cyclical_after overrides'!N$1, F_Inputs_cyclical!$A$1:$BE$1, 0))),
Cyclical_overrides!N26)</f>
        <v>0</v>
      </c>
      <c r="O26" s="72" t="str">
        <f>IF(Cyclical_overrides!O26 = "",
IF(INDEX(F_Inputs_cyclical!$A$1:$BE$243, MATCH('Cyclical_after overrides'!$A26, F_Inputs_cyclical!$A$1:$A$243, 0), MATCH('Cyclical_after overrides'!O$1, F_Inputs_cyclical!$A$1:$BE$1, 0))="", "", INDEX(F_Inputs_cyclical!$A$1:$BE$243, MATCH('Cyclical_after overrides'!$A26, F_Inputs_cyclical!$A$1:$A$243, 0), MATCH('Cyclical_after overrides'!O$1, F_Inputs_cyclical!$A$1:$BE$1, 0))),
Cyclical_overrides!O26)</f>
        <v/>
      </c>
      <c r="P26" s="72" t="str">
        <f>IF(Cyclical_overrides!P26 = "",
IF(INDEX(F_Inputs_cyclical!$A$1:$BE$243, MATCH('Cyclical_after overrides'!$A26, F_Inputs_cyclical!$A$1:$A$243, 0), MATCH('Cyclical_after overrides'!P$1, F_Inputs_cyclical!$A$1:$BE$1, 0))="", "", INDEX(F_Inputs_cyclical!$A$1:$BE$243, MATCH('Cyclical_after overrides'!$A26, F_Inputs_cyclical!$A$1:$A$243, 0), MATCH('Cyclical_after overrides'!P$1, F_Inputs_cyclical!$A$1:$BE$1, 0))),
Cyclical_overrides!P26)</f>
        <v/>
      </c>
      <c r="Q26" s="72" t="str">
        <f>IF(Cyclical_overrides!Q26 = "",
IF(INDEX(F_Inputs_cyclical!$A$1:$BE$243, MATCH('Cyclical_after overrides'!$A26, F_Inputs_cyclical!$A$1:$A$243, 0), MATCH('Cyclical_after overrides'!Q$1, F_Inputs_cyclical!$A$1:$BE$1, 0))="", "", INDEX(F_Inputs_cyclical!$A$1:$BE$243, MATCH('Cyclical_after overrides'!$A26, F_Inputs_cyclical!$A$1:$A$243, 0), MATCH('Cyclical_after overrides'!Q$1, F_Inputs_cyclical!$A$1:$BE$1, 0))),
Cyclical_overrides!Q26)</f>
        <v/>
      </c>
      <c r="R26" s="72" t="str">
        <f>IF(Cyclical_overrides!R26 = "",
IF(INDEX(F_Inputs_cyclical!$A$1:$BE$243, MATCH('Cyclical_after overrides'!$A26, F_Inputs_cyclical!$A$1:$A$243, 0), MATCH('Cyclical_after overrides'!R$1, F_Inputs_cyclical!$A$1:$BE$1, 0))="", "", INDEX(F_Inputs_cyclical!$A$1:$BE$243, MATCH('Cyclical_after overrides'!$A26, F_Inputs_cyclical!$A$1:$A$243, 0), MATCH('Cyclical_after overrides'!R$1, F_Inputs_cyclical!$A$1:$BE$1, 0))),
Cyclical_overrides!R26)</f>
        <v/>
      </c>
      <c r="S26" s="72" t="str">
        <f>IF(Cyclical_overrides!S26 = "",
IF(INDEX(F_Inputs_cyclical!$A$1:$BE$243, MATCH('Cyclical_after overrides'!$A26, F_Inputs_cyclical!$A$1:$A$243, 0), MATCH('Cyclical_after overrides'!S$1, F_Inputs_cyclical!$A$1:$BE$1, 0))="", "", INDEX(F_Inputs_cyclical!$A$1:$BE$243, MATCH('Cyclical_after overrides'!$A26, F_Inputs_cyclical!$A$1:$A$243, 0), MATCH('Cyclical_after overrides'!S$1, F_Inputs_cyclical!$A$1:$BE$1, 0))),
Cyclical_overrides!S26)</f>
        <v/>
      </c>
      <c r="T26" s="72" t="str">
        <f>IF(Cyclical_overrides!T26 = "",
IF(INDEX(F_Inputs_cyclical!$A$1:$BE$243, MATCH('Cyclical_after overrides'!$A26, F_Inputs_cyclical!$A$1:$A$243, 0), MATCH('Cyclical_after overrides'!T$1, F_Inputs_cyclical!$A$1:$BE$1, 0))="", "", INDEX(F_Inputs_cyclical!$A$1:$BE$243, MATCH('Cyclical_after overrides'!$A26, F_Inputs_cyclical!$A$1:$A$243, 0), MATCH('Cyclical_after overrides'!T$1, F_Inputs_cyclical!$A$1:$BE$1, 0))),
Cyclical_overrides!T26)</f>
        <v/>
      </c>
      <c r="U26" s="72">
        <f>IF(Cyclical_overrides!U26 = "",
IF(INDEX(F_Inputs_cyclical!$A$1:$BE$243, MATCH('Cyclical_after overrides'!$A26, F_Inputs_cyclical!$A$1:$A$243, 0), MATCH('Cyclical_after overrides'!U$1, F_Inputs_cyclical!$A$1:$BE$1, 0))="", "", INDEX(F_Inputs_cyclical!$A$1:$BE$243, MATCH('Cyclical_after overrides'!$A26, F_Inputs_cyclical!$A$1:$A$243, 0), MATCH('Cyclical_after overrides'!U$1, F_Inputs_cyclical!$A$1:$BE$1, 0))),
Cyclical_overrides!U26)</f>
        <v>0</v>
      </c>
      <c r="V26" s="72" t="str">
        <f>IF(Cyclical_overrides!V26 = "",
IF(INDEX(F_Inputs_cyclical!$A$1:$BE$243, MATCH('Cyclical_after overrides'!$A26, F_Inputs_cyclical!$A$1:$A$243, 0), MATCH('Cyclical_after overrides'!V$1, F_Inputs_cyclical!$A$1:$BE$1, 0))="", "", INDEX(F_Inputs_cyclical!$A$1:$BE$243, MATCH('Cyclical_after overrides'!$A26, F_Inputs_cyclical!$A$1:$A$243, 0), MATCH('Cyclical_after overrides'!V$1, F_Inputs_cyclical!$A$1:$BE$1, 0))),
Cyclical_overrides!V26)</f>
        <v/>
      </c>
      <c r="W26" s="72" t="str">
        <f>IF(Cyclical_overrides!W26 = "",
IF(INDEX(F_Inputs_cyclical!$A$1:$BE$243, MATCH('Cyclical_after overrides'!$A26, F_Inputs_cyclical!$A$1:$A$243, 0), MATCH('Cyclical_after overrides'!W$1, F_Inputs_cyclical!$A$1:$BE$1, 0))="", "", INDEX(F_Inputs_cyclical!$A$1:$BE$243, MATCH('Cyclical_after overrides'!$A26, F_Inputs_cyclical!$A$1:$A$243, 0), MATCH('Cyclical_after overrides'!W$1, F_Inputs_cyclical!$A$1:$BE$1, 0))),
Cyclical_overrides!W26)</f>
        <v/>
      </c>
      <c r="X26" s="72" t="str">
        <f>IF(Cyclical_overrides!X26 = "",
IF(INDEX(F_Inputs_cyclical!$A$1:$BE$243, MATCH('Cyclical_after overrides'!$A26, F_Inputs_cyclical!$A$1:$A$243, 0), MATCH('Cyclical_after overrides'!X$1, F_Inputs_cyclical!$A$1:$BE$1, 0))="", "", INDEX(F_Inputs_cyclical!$A$1:$BE$243, MATCH('Cyclical_after overrides'!$A26, F_Inputs_cyclical!$A$1:$A$243, 0), MATCH('Cyclical_after overrides'!X$1, F_Inputs_cyclical!$A$1:$BE$1, 0))),
Cyclical_overrides!X26)</f>
        <v/>
      </c>
      <c r="Y26" s="72" t="str">
        <f>IF(Cyclical_overrides!Y26 = "",
IF(INDEX(F_Inputs_cyclical!$A$1:$BE$243, MATCH('Cyclical_after overrides'!$A26, F_Inputs_cyclical!$A$1:$A$243, 0), MATCH('Cyclical_after overrides'!Y$1, F_Inputs_cyclical!$A$1:$BE$1, 0))="", "", INDEX(F_Inputs_cyclical!$A$1:$BE$243, MATCH('Cyclical_after overrides'!$A26, F_Inputs_cyclical!$A$1:$A$243, 0), MATCH('Cyclical_after overrides'!Y$1, F_Inputs_cyclical!$A$1:$BE$1, 0))),
Cyclical_overrides!Y26)</f>
        <v/>
      </c>
      <c r="Z26" s="72" t="str">
        <f>IF(Cyclical_overrides!Z26 = "",
IF(INDEX(F_Inputs_cyclical!$A$1:$BE$243, MATCH('Cyclical_after overrides'!$A26, F_Inputs_cyclical!$A$1:$A$243, 0), MATCH('Cyclical_after overrides'!Z$1, F_Inputs_cyclical!$A$1:$BE$1, 0))="", "", INDEX(F_Inputs_cyclical!$A$1:$BE$243, MATCH('Cyclical_after overrides'!$A26, F_Inputs_cyclical!$A$1:$A$243, 0), MATCH('Cyclical_after overrides'!Z$1, F_Inputs_cyclical!$A$1:$BE$1, 0))),
Cyclical_overrides!Z26)</f>
        <v/>
      </c>
      <c r="AA26" s="72" t="str">
        <f>IF(Cyclical_overrides!AA26 = "",
IF(INDEX(F_Inputs_cyclical!$A$1:$BE$243, MATCH('Cyclical_after overrides'!$A26, F_Inputs_cyclical!$A$1:$A$243, 0), MATCH('Cyclical_after overrides'!AA$1, F_Inputs_cyclical!$A$1:$BE$1, 0))="", "", INDEX(F_Inputs_cyclical!$A$1:$BE$243, MATCH('Cyclical_after overrides'!$A26, F_Inputs_cyclical!$A$1:$A$243, 0), MATCH('Cyclical_after overrides'!AA$1, F_Inputs_cyclical!$A$1:$BE$1, 0))),
Cyclical_overrides!AA26)</f>
        <v/>
      </c>
      <c r="AB26" s="72" t="str">
        <f>IF(Cyclical_overrides!AB26 = "",
IF(INDEX(F_Inputs_cyclical!$A$1:$BE$243, MATCH('Cyclical_after overrides'!$A26, F_Inputs_cyclical!$A$1:$A$243, 0), MATCH('Cyclical_after overrides'!AB$1, F_Inputs_cyclical!$A$1:$BE$1, 0))="", "", INDEX(F_Inputs_cyclical!$A$1:$BE$243, MATCH('Cyclical_after overrides'!$A26, F_Inputs_cyclical!$A$1:$A$243, 0), MATCH('Cyclical_after overrides'!AB$1, F_Inputs_cyclical!$A$1:$BE$1, 0))),
Cyclical_overrides!AB26)</f>
        <v/>
      </c>
      <c r="AC26" s="72" t="str">
        <f>IF(Cyclical_overrides!AC26 = "",
IF(INDEX(F_Inputs_cyclical!$A$1:$BE$243, MATCH('Cyclical_after overrides'!$A26, F_Inputs_cyclical!$A$1:$A$243, 0), MATCH('Cyclical_after overrides'!AC$1, F_Inputs_cyclical!$A$1:$BE$1, 0))="", "", INDEX(F_Inputs_cyclical!$A$1:$BE$243, MATCH('Cyclical_after overrides'!$A26, F_Inputs_cyclical!$A$1:$A$243, 0), MATCH('Cyclical_after overrides'!AC$1, F_Inputs_cyclical!$A$1:$BE$1, 0))),
Cyclical_overrides!AC26)</f>
        <v/>
      </c>
      <c r="AD26" s="72" t="str">
        <f>IF(Cyclical_overrides!AD26 = "",
IF(INDEX(F_Inputs_cyclical!$A$1:$BE$243, MATCH('Cyclical_after overrides'!$A26, F_Inputs_cyclical!$A$1:$A$243, 0), MATCH('Cyclical_after overrides'!AD$1, F_Inputs_cyclical!$A$1:$BE$1, 0))="", "", INDEX(F_Inputs_cyclical!$A$1:$BE$243, MATCH('Cyclical_after overrides'!$A26, F_Inputs_cyclical!$A$1:$A$243, 0), MATCH('Cyclical_after overrides'!AD$1, F_Inputs_cyclical!$A$1:$BE$1, 0))),
Cyclical_overrides!AD26)</f>
        <v/>
      </c>
      <c r="AE26" s="72" t="str">
        <f>IF(Cyclical_overrides!AE26 = "",
IF(INDEX(F_Inputs_cyclical!$A$1:$BE$243, MATCH('Cyclical_after overrides'!$A26, F_Inputs_cyclical!$A$1:$A$243, 0), MATCH('Cyclical_after overrides'!AE$1, F_Inputs_cyclical!$A$1:$BE$1, 0))="", "", INDEX(F_Inputs_cyclical!$A$1:$BE$243, MATCH('Cyclical_after overrides'!$A26, F_Inputs_cyclical!$A$1:$A$243, 0), MATCH('Cyclical_after overrides'!AE$1, F_Inputs_cyclical!$A$1:$BE$1, 0))),
Cyclical_overrides!AE26)</f>
        <v/>
      </c>
      <c r="AF26" s="72" t="str">
        <f>IF(Cyclical_overrides!AF26 = "",
IF(INDEX(F_Inputs_cyclical!$A$1:$BE$243, MATCH('Cyclical_after overrides'!$A26, F_Inputs_cyclical!$A$1:$A$243, 0), MATCH('Cyclical_after overrides'!AF$1, F_Inputs_cyclical!$A$1:$BE$1, 0))="", "", INDEX(F_Inputs_cyclical!$A$1:$BE$243, MATCH('Cyclical_after overrides'!$A26, F_Inputs_cyclical!$A$1:$A$243, 0), MATCH('Cyclical_after overrides'!AF$1, F_Inputs_cyclical!$A$1:$BE$1, 0))),
Cyclical_overrides!AF26)</f>
        <v/>
      </c>
      <c r="AG26" s="72" t="str">
        <f>IF(Cyclical_overrides!AG26 = "",
IF(INDEX(F_Inputs_cyclical!$A$1:$BE$243, MATCH('Cyclical_after overrides'!$A26, F_Inputs_cyclical!$A$1:$A$243, 0), MATCH('Cyclical_after overrides'!AG$1, F_Inputs_cyclical!$A$1:$BE$1, 0))="", "", INDEX(F_Inputs_cyclical!$A$1:$BE$243, MATCH('Cyclical_after overrides'!$A26, F_Inputs_cyclical!$A$1:$A$243, 0), MATCH('Cyclical_after overrides'!AG$1, F_Inputs_cyclical!$A$1:$BE$1, 0))),
Cyclical_overrides!AG26)</f>
        <v/>
      </c>
      <c r="AH26" s="72" t="str">
        <f>IF(Cyclical_overrides!AH26 = "",
IF(INDEX(F_Inputs_cyclical!$A$1:$BE$243, MATCH('Cyclical_after overrides'!$A26, F_Inputs_cyclical!$A$1:$A$243, 0), MATCH('Cyclical_after overrides'!AH$1, F_Inputs_cyclical!$A$1:$BE$1, 0))="", "", INDEX(F_Inputs_cyclical!$A$1:$BE$243, MATCH('Cyclical_after overrides'!$A26, F_Inputs_cyclical!$A$1:$A$243, 0), MATCH('Cyclical_after overrides'!AH$1, F_Inputs_cyclical!$A$1:$BE$1, 0))),
Cyclical_overrides!AH26)</f>
        <v/>
      </c>
      <c r="AI26" s="72" t="str">
        <f>IF(Cyclical_overrides!AI26 = "",
IF(INDEX(F_Inputs_cyclical!$A$1:$BE$243, MATCH('Cyclical_after overrides'!$A26, F_Inputs_cyclical!$A$1:$A$243, 0), MATCH('Cyclical_after overrides'!AI$1, F_Inputs_cyclical!$A$1:$BE$1, 0))="", "", INDEX(F_Inputs_cyclical!$A$1:$BE$243, MATCH('Cyclical_after overrides'!$A26, F_Inputs_cyclical!$A$1:$A$243, 0), MATCH('Cyclical_after overrides'!AI$1, F_Inputs_cyclical!$A$1:$BE$1, 0))),
Cyclical_overrides!AI26)</f>
        <v/>
      </c>
      <c r="AJ26" s="72" t="str">
        <f>IF(Cyclical_overrides!AJ26 = "",
IF(INDEX(F_Inputs_cyclical!$A$1:$BE$243, MATCH('Cyclical_after overrides'!$A26, F_Inputs_cyclical!$A$1:$A$243, 0), MATCH('Cyclical_after overrides'!AJ$1, F_Inputs_cyclical!$A$1:$BE$1, 0))="", "", INDEX(F_Inputs_cyclical!$A$1:$BE$243, MATCH('Cyclical_after overrides'!$A26, F_Inputs_cyclical!$A$1:$A$243, 0), MATCH('Cyclical_after overrides'!AJ$1, F_Inputs_cyclical!$A$1:$BE$1, 0))),
Cyclical_overrides!AJ26)</f>
        <v/>
      </c>
      <c r="AK26" s="72" t="str">
        <f>IF(Cyclical_overrides!AK26 = "",
IF(INDEX(F_Inputs_cyclical!$A$1:$BE$243, MATCH('Cyclical_after overrides'!$A26, F_Inputs_cyclical!$A$1:$A$243, 0), MATCH('Cyclical_after overrides'!AK$1, F_Inputs_cyclical!$A$1:$BE$1, 0))="", "", INDEX(F_Inputs_cyclical!$A$1:$BE$243, MATCH('Cyclical_after overrides'!$A26, F_Inputs_cyclical!$A$1:$A$243, 0), MATCH('Cyclical_after overrides'!AK$1, F_Inputs_cyclical!$A$1:$BE$1, 0))),
Cyclical_overrides!AK26)</f>
        <v/>
      </c>
      <c r="AL26" s="72" t="str">
        <f>IF(Cyclical_overrides!AL26 = "",
IF(INDEX(F_Inputs_cyclical!$A$1:$BE$243, MATCH('Cyclical_after overrides'!$A26, F_Inputs_cyclical!$A$1:$A$243, 0), MATCH('Cyclical_after overrides'!AL$1, F_Inputs_cyclical!$A$1:$BE$1, 0))="", "", INDEX(F_Inputs_cyclical!$A$1:$BE$243, MATCH('Cyclical_after overrides'!$A26, F_Inputs_cyclical!$A$1:$A$243, 0), MATCH('Cyclical_after overrides'!AL$1, F_Inputs_cyclical!$A$1:$BE$1, 0))),
Cyclical_overrides!AL26)</f>
        <v/>
      </c>
      <c r="AM26" s="72" t="str">
        <f>IF(Cyclical_overrides!AM26 = "",
IF(INDEX(F_Inputs_cyclical!$A$1:$BE$243, MATCH('Cyclical_after overrides'!$A26, F_Inputs_cyclical!$A$1:$A$243, 0), MATCH('Cyclical_after overrides'!AM$1, F_Inputs_cyclical!$A$1:$BE$1, 0))="", "", INDEX(F_Inputs_cyclical!$A$1:$BE$243, MATCH('Cyclical_after overrides'!$A26, F_Inputs_cyclical!$A$1:$A$243, 0), MATCH('Cyclical_after overrides'!AM$1, F_Inputs_cyclical!$A$1:$BE$1, 0))),
Cyclical_overrides!AM26)</f>
        <v/>
      </c>
      <c r="AN26" s="72">
        <f>IF(Cyclical_overrides!AN26 = "",
IF(INDEX(F_Inputs_cyclical!$A$1:$BE$243, MATCH('Cyclical_after overrides'!$A26, F_Inputs_cyclical!$A$1:$A$243, 0), MATCH('Cyclical_after overrides'!AN$1, F_Inputs_cyclical!$A$1:$BE$1, 0))="", "", INDEX(F_Inputs_cyclical!$A$1:$BE$243, MATCH('Cyclical_after overrides'!$A26, F_Inputs_cyclical!$A$1:$A$243, 0), MATCH('Cyclical_after overrides'!AN$1, F_Inputs_cyclical!$A$1:$BE$1, 0))),
Cyclical_overrides!AN26)</f>
        <v>0</v>
      </c>
      <c r="AO26" s="72" t="str">
        <f>IF(Cyclical_overrides!AO26 = "",
IF(INDEX(F_Inputs_cyclical!$A$1:$BE$243, MATCH('Cyclical_after overrides'!$A26, F_Inputs_cyclical!$A$1:$A$243, 0), MATCH('Cyclical_after overrides'!AO$1, F_Inputs_cyclical!$A$1:$BE$1, 0))="", "", INDEX(F_Inputs_cyclical!$A$1:$BE$243, MATCH('Cyclical_after overrides'!$A26, F_Inputs_cyclical!$A$1:$A$243, 0), MATCH('Cyclical_after overrides'!AO$1, F_Inputs_cyclical!$A$1:$BE$1, 0))),
Cyclical_overrides!AO26)</f>
        <v/>
      </c>
      <c r="AP26" s="72" t="str">
        <f>IF(Cyclical_overrides!AP26 = "",
IF(INDEX(F_Inputs_cyclical!$A$1:$BE$243, MATCH('Cyclical_after overrides'!$A26, F_Inputs_cyclical!$A$1:$A$243, 0), MATCH('Cyclical_after overrides'!AP$1, F_Inputs_cyclical!$A$1:$BE$1, 0))="", "", INDEX(F_Inputs_cyclical!$A$1:$BE$243, MATCH('Cyclical_after overrides'!$A26, F_Inputs_cyclical!$A$1:$A$243, 0), MATCH('Cyclical_after overrides'!AP$1, F_Inputs_cyclical!$A$1:$BE$1, 0))),
Cyclical_overrides!AP26)</f>
        <v/>
      </c>
      <c r="AQ26" s="72" t="str">
        <f>IF(Cyclical_overrides!AQ26 = "",
IF(INDEX(F_Inputs_cyclical!$A$1:$BE$243, MATCH('Cyclical_after overrides'!$A26, F_Inputs_cyclical!$A$1:$A$243, 0), MATCH('Cyclical_after overrides'!AQ$1, F_Inputs_cyclical!$A$1:$BE$1, 0))="", "", INDEX(F_Inputs_cyclical!$A$1:$BE$243, MATCH('Cyclical_after overrides'!$A26, F_Inputs_cyclical!$A$1:$A$243, 0), MATCH('Cyclical_after overrides'!AQ$1, F_Inputs_cyclical!$A$1:$BE$1, 0))),
Cyclical_overrides!AQ26)</f>
        <v/>
      </c>
      <c r="AR26" s="72" t="str">
        <f>IF(Cyclical_overrides!AR26 = "",
IF(INDEX(F_Inputs_cyclical!$A$1:$BE$243, MATCH('Cyclical_after overrides'!$A26, F_Inputs_cyclical!$A$1:$A$243, 0), MATCH('Cyclical_after overrides'!AR$1, F_Inputs_cyclical!$A$1:$BE$1, 0))="", "", INDEX(F_Inputs_cyclical!$A$1:$BE$243, MATCH('Cyclical_after overrides'!$A26, F_Inputs_cyclical!$A$1:$A$243, 0), MATCH('Cyclical_after overrides'!AR$1, F_Inputs_cyclical!$A$1:$BE$1, 0))),
Cyclical_overrides!AR26)</f>
        <v/>
      </c>
      <c r="AS26" s="72" t="str">
        <f>IF(Cyclical_overrides!AS26 = "",
IF(INDEX(F_Inputs_cyclical!$A$1:$BE$243, MATCH('Cyclical_after overrides'!$A26, F_Inputs_cyclical!$A$1:$A$243, 0), MATCH('Cyclical_after overrides'!AS$1, F_Inputs_cyclical!$A$1:$BE$1, 0))="", "", INDEX(F_Inputs_cyclical!$A$1:$BE$243, MATCH('Cyclical_after overrides'!$A26, F_Inputs_cyclical!$A$1:$A$243, 0), MATCH('Cyclical_after overrides'!AS$1, F_Inputs_cyclical!$A$1:$BE$1, 0))),
Cyclical_overrides!AS26)</f>
        <v/>
      </c>
      <c r="AT26" s="72" t="str">
        <f>IF(Cyclical_overrides!AT26 = "",
IF(INDEX(F_Inputs_cyclical!$A$1:$BE$243, MATCH('Cyclical_after overrides'!$A26, F_Inputs_cyclical!$A$1:$A$243, 0), MATCH('Cyclical_after overrides'!AT$1, F_Inputs_cyclical!$A$1:$BE$1, 0))="", "", INDEX(F_Inputs_cyclical!$A$1:$BE$243, MATCH('Cyclical_after overrides'!$A26, F_Inputs_cyclical!$A$1:$A$243, 0), MATCH('Cyclical_after overrides'!AT$1, F_Inputs_cyclical!$A$1:$BE$1, 0))),
Cyclical_overrides!AT26)</f>
        <v/>
      </c>
      <c r="AU26" s="72">
        <f>IF(Cyclical_overrides!AU26 = "",
IF(INDEX(F_Inputs_cyclical!$A$1:$BE$243, MATCH('Cyclical_after overrides'!$A26, F_Inputs_cyclical!$A$1:$A$243, 0), MATCH('Cyclical_after overrides'!AU$1, F_Inputs_cyclical!$A$1:$BE$1, 0))="", "", INDEX(F_Inputs_cyclical!$A$1:$BE$243, MATCH('Cyclical_after overrides'!$A26, F_Inputs_cyclical!$A$1:$A$243, 0), MATCH('Cyclical_after overrides'!AU$1, F_Inputs_cyclical!$A$1:$BE$1, 0))),
Cyclical_overrides!AU26)</f>
        <v>0.37510341511805501</v>
      </c>
      <c r="AV26" s="72" t="str">
        <f>IF(Cyclical_overrides!AV26 = "",
IF(INDEX(F_Inputs_cyclical!$A$1:$BE$243, MATCH('Cyclical_after overrides'!$A26, F_Inputs_cyclical!$A$1:$A$243, 0), MATCH('Cyclical_after overrides'!AV$1, F_Inputs_cyclical!$A$1:$BE$1, 0))="", "", INDEX(F_Inputs_cyclical!$A$1:$BE$243, MATCH('Cyclical_after overrides'!$A26, F_Inputs_cyclical!$A$1:$A$243, 0), MATCH('Cyclical_after overrides'!AV$1, F_Inputs_cyclical!$A$1:$BE$1, 0))),
Cyclical_overrides!AV26)</f>
        <v/>
      </c>
      <c r="AW26" s="72">
        <f>IF(Cyclical_overrides!AW26 = "",
IF(INDEX(F_Inputs_cyclical!$A$1:$BE$243, MATCH('Cyclical_after overrides'!$A26, F_Inputs_cyclical!$A$1:$A$243, 0), MATCH('Cyclical_after overrides'!AW$1, F_Inputs_cyclical!$A$1:$BE$1, 0))="", "", INDEX(F_Inputs_cyclical!$A$1:$BE$243, MATCH('Cyclical_after overrides'!$A26, F_Inputs_cyclical!$A$1:$A$243, 0), MATCH('Cyclical_after overrides'!AW$1, F_Inputs_cyclical!$A$1:$BE$1, 0))),
Cyclical_overrides!AW26)</f>
        <v>1.24788708586883</v>
      </c>
      <c r="AX26" s="72">
        <f>IF(Cyclical_overrides!AX26 = "",
IF(INDEX(F_Inputs_cyclical!$A$1:$BE$243, MATCH('Cyclical_after overrides'!$A26, F_Inputs_cyclical!$A$1:$A$243, 0), MATCH('Cyclical_after overrides'!AX$1, F_Inputs_cyclical!$A$1:$BE$1, 0))="", "", INDEX(F_Inputs_cyclical!$A$1:$BE$243, MATCH('Cyclical_after overrides'!$A26, F_Inputs_cyclical!$A$1:$A$243, 0), MATCH('Cyclical_after overrides'!AX$1, F_Inputs_cyclical!$A$1:$BE$1, 0))),
Cyclical_overrides!AX26)</f>
        <v>21.471570169764192</v>
      </c>
      <c r="AY26" s="72">
        <f>IF(Cyclical_overrides!AY26 = "",
IF(INDEX(F_Inputs_cyclical!$A$1:$BE$243, MATCH('Cyclical_after overrides'!$A26, F_Inputs_cyclical!$A$1:$A$243, 0), MATCH('Cyclical_after overrides'!AY$1, F_Inputs_cyclical!$A$1:$BE$1, 0))="", "", INDEX(F_Inputs_cyclical!$A$1:$BE$243, MATCH('Cyclical_after overrides'!$A26, F_Inputs_cyclical!$A$1:$A$243, 0), MATCH('Cyclical_after overrides'!AY$1, F_Inputs_cyclical!$A$1:$BE$1, 0))),
Cyclical_overrides!AY26)</f>
        <v>142.88211580284155</v>
      </c>
      <c r="AZ26" s="72">
        <f>IF(Cyclical_overrides!AZ26 = "",
IF(INDEX(F_Inputs_cyclical!$A$1:$BE$243, MATCH('Cyclical_after overrides'!$A26, F_Inputs_cyclical!$A$1:$A$243, 0), MATCH('Cyclical_after overrides'!AZ$1, F_Inputs_cyclical!$A$1:$BE$1, 0))="", "", INDEX(F_Inputs_cyclical!$A$1:$BE$243, MATCH('Cyclical_after overrides'!$A26, F_Inputs_cyclical!$A$1:$A$243, 0), MATCH('Cyclical_after overrides'!AZ$1, F_Inputs_cyclical!$A$1:$BE$1, 0))),
Cyclical_overrides!AZ26)</f>
        <v>1.8314777254899406</v>
      </c>
      <c r="BA26" s="72">
        <f>IF(Cyclical_overrides!BA26 = "",
IF(INDEX(F_Inputs_cyclical!$A$1:$BE$243, MATCH('Cyclical_after overrides'!$A26, F_Inputs_cyclical!$A$1:$A$243, 0), MATCH('Cyclical_after overrides'!BA$1, F_Inputs_cyclical!$A$1:$BE$1, 0))="", "", INDEX(F_Inputs_cyclical!$A$1:$BE$243, MATCH('Cyclical_after overrides'!$A26, F_Inputs_cyclical!$A$1:$A$243, 0), MATCH('Cyclical_after overrides'!BA$1, F_Inputs_cyclical!$A$1:$BE$1, 0))),
Cyclical_overrides!BA26)</f>
        <v>14.139240473430515</v>
      </c>
      <c r="BB26" s="72">
        <f>IF(Cyclical_overrides!BB26 = "",
IF(INDEX(F_Inputs_cyclical!$A$1:$BE$243, MATCH('Cyclical_after overrides'!$A26, F_Inputs_cyclical!$A$1:$A$243, 0), MATCH('Cyclical_after overrides'!BB$1, F_Inputs_cyclical!$A$1:$BE$1, 0))="", "", INDEX(F_Inputs_cyclical!$A$1:$BE$243, MATCH('Cyclical_after overrides'!$A26, F_Inputs_cyclical!$A$1:$A$243, 0), MATCH('Cyclical_after overrides'!BB$1, F_Inputs_cyclical!$A$1:$BE$1, 0))),
Cyclical_overrides!BB26)</f>
        <v>14.139240473430515</v>
      </c>
      <c r="BC26" s="72">
        <f>IF(Cyclical_overrides!BC26 = "",
IF(INDEX(F_Inputs_cyclical!$A$1:$BE$243, MATCH('Cyclical_after overrides'!$A26, F_Inputs_cyclical!$A$1:$A$243, 0), MATCH('Cyclical_after overrides'!BC$1, F_Inputs_cyclical!$A$1:$BE$1, 0))="", "", INDEX(F_Inputs_cyclical!$A$1:$BE$243, MATCH('Cyclical_after overrides'!$A26, F_Inputs_cyclical!$A$1:$A$243, 0), MATCH('Cyclical_after overrides'!BC$1, F_Inputs_cyclical!$A$1:$BE$1, 0))),
Cyclical_overrides!BC26)</f>
        <v>7.8402981876728832</v>
      </c>
      <c r="BD26" s="72">
        <f>IF(Cyclical_overrides!BD26 = "",
IF(INDEX(F_Inputs_cyclical!$A$1:$BE$243, MATCH('Cyclical_after overrides'!$A26, F_Inputs_cyclical!$A$1:$A$243, 0), MATCH('Cyclical_after overrides'!BD$1, F_Inputs_cyclical!$A$1:$BE$1, 0))="", "", INDEX(F_Inputs_cyclical!$A$1:$BE$243, MATCH('Cyclical_after overrides'!$A26, F_Inputs_cyclical!$A$1:$A$243, 0), MATCH('Cyclical_after overrides'!BD$1, F_Inputs_cyclical!$A$1:$BE$1, 0))),
Cyclical_overrides!BD26)</f>
        <v>0</v>
      </c>
      <c r="BE26" s="194"/>
    </row>
    <row r="27" spans="1:57" x14ac:dyDescent="0.4">
      <c r="A27" s="63" t="str">
        <f t="shared" si="0"/>
        <v>HDD15</v>
      </c>
      <c r="B27" s="63" t="s">
        <v>277</v>
      </c>
      <c r="C27" s="63" t="s">
        <v>245</v>
      </c>
      <c r="D27" s="72" t="str">
        <f>IF(Cyclical_overrides!D27 = "",
IF(INDEX(F_Inputs_cyclical!$A$1:$BE$243, MATCH('Cyclical_after overrides'!$A27, F_Inputs_cyclical!$A$1:$A$243, 0), MATCH('Cyclical_after overrides'!D$1, F_Inputs_cyclical!$A$1:$BE$1, 0))="", "", INDEX(F_Inputs_cyclical!$A$1:$BE$243, MATCH('Cyclical_after overrides'!$A27, F_Inputs_cyclical!$A$1:$A$243, 0), MATCH('Cyclical_after overrides'!D$1, F_Inputs_cyclical!$A$1:$BE$1, 0))),
Cyclical_overrides!D27)</f>
        <v/>
      </c>
      <c r="E27" s="72" t="str">
        <f>IF(Cyclical_overrides!E27 = "",
IF(INDEX(F_Inputs_cyclical!$A$1:$BE$243, MATCH('Cyclical_after overrides'!$A27, F_Inputs_cyclical!$A$1:$A$243, 0), MATCH('Cyclical_after overrides'!E$1, F_Inputs_cyclical!$A$1:$BE$1, 0))="", "", INDEX(F_Inputs_cyclical!$A$1:$BE$243, MATCH('Cyclical_after overrides'!$A27, F_Inputs_cyclical!$A$1:$A$243, 0), MATCH('Cyclical_after overrides'!E$1, F_Inputs_cyclical!$A$1:$BE$1, 0))),
Cyclical_overrides!E27)</f>
        <v/>
      </c>
      <c r="F27" s="72" t="str">
        <f>IF(Cyclical_overrides!F27 = "",
IF(INDEX(F_Inputs_cyclical!$A$1:$BE$243, MATCH('Cyclical_after overrides'!$A27, F_Inputs_cyclical!$A$1:$A$243, 0), MATCH('Cyclical_after overrides'!F$1, F_Inputs_cyclical!$A$1:$BE$1, 0))="", "", INDEX(F_Inputs_cyclical!$A$1:$BE$243, MATCH('Cyclical_after overrides'!$A27, F_Inputs_cyclical!$A$1:$A$243, 0), MATCH('Cyclical_after overrides'!F$1, F_Inputs_cyclical!$A$1:$BE$1, 0))),
Cyclical_overrides!F27)</f>
        <v/>
      </c>
      <c r="G27" s="72" t="str">
        <f>IF(Cyclical_overrides!G27 = "",
IF(INDEX(F_Inputs_cyclical!$A$1:$BE$243, MATCH('Cyclical_after overrides'!$A27, F_Inputs_cyclical!$A$1:$A$243, 0), MATCH('Cyclical_after overrides'!G$1, F_Inputs_cyclical!$A$1:$BE$1, 0))="", "", INDEX(F_Inputs_cyclical!$A$1:$BE$243, MATCH('Cyclical_after overrides'!$A27, F_Inputs_cyclical!$A$1:$A$243, 0), MATCH('Cyclical_after overrides'!G$1, F_Inputs_cyclical!$A$1:$BE$1, 0))),
Cyclical_overrides!G27)</f>
        <v/>
      </c>
      <c r="H27" s="72" t="str">
        <f>IF(Cyclical_overrides!H27 = "",
IF(INDEX(F_Inputs_cyclical!$A$1:$BE$243, MATCH('Cyclical_after overrides'!$A27, F_Inputs_cyclical!$A$1:$A$243, 0), MATCH('Cyclical_after overrides'!H$1, F_Inputs_cyclical!$A$1:$BE$1, 0))="", "", INDEX(F_Inputs_cyclical!$A$1:$BE$243, MATCH('Cyclical_after overrides'!$A27, F_Inputs_cyclical!$A$1:$A$243, 0), MATCH('Cyclical_after overrides'!H$1, F_Inputs_cyclical!$A$1:$BE$1, 0))),
Cyclical_overrides!H27)</f>
        <v/>
      </c>
      <c r="I27" s="72" t="str">
        <f>IF(Cyclical_overrides!I27 = "",
IF(INDEX(F_Inputs_cyclical!$A$1:$BE$243, MATCH('Cyclical_after overrides'!$A27, F_Inputs_cyclical!$A$1:$A$243, 0), MATCH('Cyclical_after overrides'!I$1, F_Inputs_cyclical!$A$1:$BE$1, 0))="", "", INDEX(F_Inputs_cyclical!$A$1:$BE$243, MATCH('Cyclical_after overrides'!$A27, F_Inputs_cyclical!$A$1:$A$243, 0), MATCH('Cyclical_after overrides'!I$1, F_Inputs_cyclical!$A$1:$BE$1, 0))),
Cyclical_overrides!I27)</f>
        <v/>
      </c>
      <c r="J27" s="72">
        <f>IF(Cyclical_overrides!J27 = "",
IF(INDEX(F_Inputs_cyclical!$A$1:$BE$243, MATCH('Cyclical_after overrides'!$A27, F_Inputs_cyclical!$A$1:$A$243, 0), MATCH('Cyclical_after overrides'!J$1, F_Inputs_cyclical!$A$1:$BE$1, 0))="", "", INDEX(F_Inputs_cyclical!$A$1:$BE$243, MATCH('Cyclical_after overrides'!$A27, F_Inputs_cyclical!$A$1:$A$243, 0), MATCH('Cyclical_after overrides'!J$1, F_Inputs_cyclical!$A$1:$BE$1, 0))),
Cyclical_overrides!J27)</f>
        <v>0</v>
      </c>
      <c r="K27" s="72" t="str">
        <f>IF(Cyclical_overrides!K27 = "",
IF(INDEX(F_Inputs_cyclical!$A$1:$BE$243, MATCH('Cyclical_after overrides'!$A27, F_Inputs_cyclical!$A$1:$A$243, 0), MATCH('Cyclical_after overrides'!K$1, F_Inputs_cyclical!$A$1:$BE$1, 0))="", "", INDEX(F_Inputs_cyclical!$A$1:$BE$243, MATCH('Cyclical_after overrides'!$A27, F_Inputs_cyclical!$A$1:$A$243, 0), MATCH('Cyclical_after overrides'!K$1, F_Inputs_cyclical!$A$1:$BE$1, 0))),
Cyclical_overrides!K27)</f>
        <v/>
      </c>
      <c r="L27" s="72" t="str">
        <f>IF(Cyclical_overrides!L27 = "",
IF(INDEX(F_Inputs_cyclical!$A$1:$BE$243, MATCH('Cyclical_after overrides'!$A27, F_Inputs_cyclical!$A$1:$A$243, 0), MATCH('Cyclical_after overrides'!L$1, F_Inputs_cyclical!$A$1:$BE$1, 0))="", "", INDEX(F_Inputs_cyclical!$A$1:$BE$243, MATCH('Cyclical_after overrides'!$A27, F_Inputs_cyclical!$A$1:$A$243, 0), MATCH('Cyclical_after overrides'!L$1, F_Inputs_cyclical!$A$1:$BE$1, 0))),
Cyclical_overrides!L27)</f>
        <v/>
      </c>
      <c r="M27" s="72" t="str">
        <f>IF(Cyclical_overrides!M27 = "",
IF(INDEX(F_Inputs_cyclical!$A$1:$BE$243, MATCH('Cyclical_after overrides'!$A27, F_Inputs_cyclical!$A$1:$A$243, 0), MATCH('Cyclical_after overrides'!M$1, F_Inputs_cyclical!$A$1:$BE$1, 0))="", "", INDEX(F_Inputs_cyclical!$A$1:$BE$243, MATCH('Cyclical_after overrides'!$A27, F_Inputs_cyclical!$A$1:$A$243, 0), MATCH('Cyclical_after overrides'!M$1, F_Inputs_cyclical!$A$1:$BE$1, 0))),
Cyclical_overrides!M27)</f>
        <v/>
      </c>
      <c r="N27" s="72">
        <f>IF(Cyclical_overrides!N27 = "",
IF(INDEX(F_Inputs_cyclical!$A$1:$BE$243, MATCH('Cyclical_after overrides'!$A27, F_Inputs_cyclical!$A$1:$A$243, 0), MATCH('Cyclical_after overrides'!N$1, F_Inputs_cyclical!$A$1:$BE$1, 0))="", "", INDEX(F_Inputs_cyclical!$A$1:$BE$243, MATCH('Cyclical_after overrides'!$A27, F_Inputs_cyclical!$A$1:$A$243, 0), MATCH('Cyclical_after overrides'!N$1, F_Inputs_cyclical!$A$1:$BE$1, 0))),
Cyclical_overrides!N27)</f>
        <v>0</v>
      </c>
      <c r="O27" s="72" t="str">
        <f>IF(Cyclical_overrides!O27 = "",
IF(INDEX(F_Inputs_cyclical!$A$1:$BE$243, MATCH('Cyclical_after overrides'!$A27, F_Inputs_cyclical!$A$1:$A$243, 0), MATCH('Cyclical_after overrides'!O$1, F_Inputs_cyclical!$A$1:$BE$1, 0))="", "", INDEX(F_Inputs_cyclical!$A$1:$BE$243, MATCH('Cyclical_after overrides'!$A27, F_Inputs_cyclical!$A$1:$A$243, 0), MATCH('Cyclical_after overrides'!O$1, F_Inputs_cyclical!$A$1:$BE$1, 0))),
Cyclical_overrides!O27)</f>
        <v/>
      </c>
      <c r="P27" s="72" t="str">
        <f>IF(Cyclical_overrides!P27 = "",
IF(INDEX(F_Inputs_cyclical!$A$1:$BE$243, MATCH('Cyclical_after overrides'!$A27, F_Inputs_cyclical!$A$1:$A$243, 0), MATCH('Cyclical_after overrides'!P$1, F_Inputs_cyclical!$A$1:$BE$1, 0))="", "", INDEX(F_Inputs_cyclical!$A$1:$BE$243, MATCH('Cyclical_after overrides'!$A27, F_Inputs_cyclical!$A$1:$A$243, 0), MATCH('Cyclical_after overrides'!P$1, F_Inputs_cyclical!$A$1:$BE$1, 0))),
Cyclical_overrides!P27)</f>
        <v/>
      </c>
      <c r="Q27" s="72" t="str">
        <f>IF(Cyclical_overrides!Q27 = "",
IF(INDEX(F_Inputs_cyclical!$A$1:$BE$243, MATCH('Cyclical_after overrides'!$A27, F_Inputs_cyclical!$A$1:$A$243, 0), MATCH('Cyclical_after overrides'!Q$1, F_Inputs_cyclical!$A$1:$BE$1, 0))="", "", INDEX(F_Inputs_cyclical!$A$1:$BE$243, MATCH('Cyclical_after overrides'!$A27, F_Inputs_cyclical!$A$1:$A$243, 0), MATCH('Cyclical_after overrides'!Q$1, F_Inputs_cyclical!$A$1:$BE$1, 0))),
Cyclical_overrides!Q27)</f>
        <v/>
      </c>
      <c r="R27" s="72" t="str">
        <f>IF(Cyclical_overrides!R27 = "",
IF(INDEX(F_Inputs_cyclical!$A$1:$BE$243, MATCH('Cyclical_after overrides'!$A27, F_Inputs_cyclical!$A$1:$A$243, 0), MATCH('Cyclical_after overrides'!R$1, F_Inputs_cyclical!$A$1:$BE$1, 0))="", "", INDEX(F_Inputs_cyclical!$A$1:$BE$243, MATCH('Cyclical_after overrides'!$A27, F_Inputs_cyclical!$A$1:$A$243, 0), MATCH('Cyclical_after overrides'!R$1, F_Inputs_cyclical!$A$1:$BE$1, 0))),
Cyclical_overrides!R27)</f>
        <v/>
      </c>
      <c r="S27" s="72" t="str">
        <f>IF(Cyclical_overrides!S27 = "",
IF(INDEX(F_Inputs_cyclical!$A$1:$BE$243, MATCH('Cyclical_after overrides'!$A27, F_Inputs_cyclical!$A$1:$A$243, 0), MATCH('Cyclical_after overrides'!S$1, F_Inputs_cyclical!$A$1:$BE$1, 0))="", "", INDEX(F_Inputs_cyclical!$A$1:$BE$243, MATCH('Cyclical_after overrides'!$A27, F_Inputs_cyclical!$A$1:$A$243, 0), MATCH('Cyclical_after overrides'!S$1, F_Inputs_cyclical!$A$1:$BE$1, 0))),
Cyclical_overrides!S27)</f>
        <v/>
      </c>
      <c r="T27" s="72" t="str">
        <f>IF(Cyclical_overrides!T27 = "",
IF(INDEX(F_Inputs_cyclical!$A$1:$BE$243, MATCH('Cyclical_after overrides'!$A27, F_Inputs_cyclical!$A$1:$A$243, 0), MATCH('Cyclical_after overrides'!T$1, F_Inputs_cyclical!$A$1:$BE$1, 0))="", "", INDEX(F_Inputs_cyclical!$A$1:$BE$243, MATCH('Cyclical_after overrides'!$A27, F_Inputs_cyclical!$A$1:$A$243, 0), MATCH('Cyclical_after overrides'!T$1, F_Inputs_cyclical!$A$1:$BE$1, 0))),
Cyclical_overrides!T27)</f>
        <v/>
      </c>
      <c r="U27" s="72">
        <f>IF(Cyclical_overrides!U27 = "",
IF(INDEX(F_Inputs_cyclical!$A$1:$BE$243, MATCH('Cyclical_after overrides'!$A27, F_Inputs_cyclical!$A$1:$A$243, 0), MATCH('Cyclical_after overrides'!U$1, F_Inputs_cyclical!$A$1:$BE$1, 0))="", "", INDEX(F_Inputs_cyclical!$A$1:$BE$243, MATCH('Cyclical_after overrides'!$A27, F_Inputs_cyclical!$A$1:$A$243, 0), MATCH('Cyclical_after overrides'!U$1, F_Inputs_cyclical!$A$1:$BE$1, 0))),
Cyclical_overrides!U27)</f>
        <v>0</v>
      </c>
      <c r="V27" s="72" t="str">
        <f>IF(Cyclical_overrides!V27 = "",
IF(INDEX(F_Inputs_cyclical!$A$1:$BE$243, MATCH('Cyclical_after overrides'!$A27, F_Inputs_cyclical!$A$1:$A$243, 0), MATCH('Cyclical_after overrides'!V$1, F_Inputs_cyclical!$A$1:$BE$1, 0))="", "", INDEX(F_Inputs_cyclical!$A$1:$BE$243, MATCH('Cyclical_after overrides'!$A27, F_Inputs_cyclical!$A$1:$A$243, 0), MATCH('Cyclical_after overrides'!V$1, F_Inputs_cyclical!$A$1:$BE$1, 0))),
Cyclical_overrides!V27)</f>
        <v/>
      </c>
      <c r="W27" s="72" t="str">
        <f>IF(Cyclical_overrides!W27 = "",
IF(INDEX(F_Inputs_cyclical!$A$1:$BE$243, MATCH('Cyclical_after overrides'!$A27, F_Inputs_cyclical!$A$1:$A$243, 0), MATCH('Cyclical_after overrides'!W$1, F_Inputs_cyclical!$A$1:$BE$1, 0))="", "", INDEX(F_Inputs_cyclical!$A$1:$BE$243, MATCH('Cyclical_after overrides'!$A27, F_Inputs_cyclical!$A$1:$A$243, 0), MATCH('Cyclical_after overrides'!W$1, F_Inputs_cyclical!$A$1:$BE$1, 0))),
Cyclical_overrides!W27)</f>
        <v/>
      </c>
      <c r="X27" s="72" t="str">
        <f>IF(Cyclical_overrides!X27 = "",
IF(INDEX(F_Inputs_cyclical!$A$1:$BE$243, MATCH('Cyclical_after overrides'!$A27, F_Inputs_cyclical!$A$1:$A$243, 0), MATCH('Cyclical_after overrides'!X$1, F_Inputs_cyclical!$A$1:$BE$1, 0))="", "", INDEX(F_Inputs_cyclical!$A$1:$BE$243, MATCH('Cyclical_after overrides'!$A27, F_Inputs_cyclical!$A$1:$A$243, 0), MATCH('Cyclical_after overrides'!X$1, F_Inputs_cyclical!$A$1:$BE$1, 0))),
Cyclical_overrides!X27)</f>
        <v/>
      </c>
      <c r="Y27" s="72" t="str">
        <f>IF(Cyclical_overrides!Y27 = "",
IF(INDEX(F_Inputs_cyclical!$A$1:$BE$243, MATCH('Cyclical_after overrides'!$A27, F_Inputs_cyclical!$A$1:$A$243, 0), MATCH('Cyclical_after overrides'!Y$1, F_Inputs_cyclical!$A$1:$BE$1, 0))="", "", INDEX(F_Inputs_cyclical!$A$1:$BE$243, MATCH('Cyclical_after overrides'!$A27, F_Inputs_cyclical!$A$1:$A$243, 0), MATCH('Cyclical_after overrides'!Y$1, F_Inputs_cyclical!$A$1:$BE$1, 0))),
Cyclical_overrides!Y27)</f>
        <v/>
      </c>
      <c r="Z27" s="72" t="str">
        <f>IF(Cyclical_overrides!Z27 = "",
IF(INDEX(F_Inputs_cyclical!$A$1:$BE$243, MATCH('Cyclical_after overrides'!$A27, F_Inputs_cyclical!$A$1:$A$243, 0), MATCH('Cyclical_after overrides'!Z$1, F_Inputs_cyclical!$A$1:$BE$1, 0))="", "", INDEX(F_Inputs_cyclical!$A$1:$BE$243, MATCH('Cyclical_after overrides'!$A27, F_Inputs_cyclical!$A$1:$A$243, 0), MATCH('Cyclical_after overrides'!Z$1, F_Inputs_cyclical!$A$1:$BE$1, 0))),
Cyclical_overrides!Z27)</f>
        <v/>
      </c>
      <c r="AA27" s="72" t="str">
        <f>IF(Cyclical_overrides!AA27 = "",
IF(INDEX(F_Inputs_cyclical!$A$1:$BE$243, MATCH('Cyclical_after overrides'!$A27, F_Inputs_cyclical!$A$1:$A$243, 0), MATCH('Cyclical_after overrides'!AA$1, F_Inputs_cyclical!$A$1:$BE$1, 0))="", "", INDEX(F_Inputs_cyclical!$A$1:$BE$243, MATCH('Cyclical_after overrides'!$A27, F_Inputs_cyclical!$A$1:$A$243, 0), MATCH('Cyclical_after overrides'!AA$1, F_Inputs_cyclical!$A$1:$BE$1, 0))),
Cyclical_overrides!AA27)</f>
        <v/>
      </c>
      <c r="AB27" s="72" t="str">
        <f>IF(Cyclical_overrides!AB27 = "",
IF(INDEX(F_Inputs_cyclical!$A$1:$BE$243, MATCH('Cyclical_after overrides'!$A27, F_Inputs_cyclical!$A$1:$A$243, 0), MATCH('Cyclical_after overrides'!AB$1, F_Inputs_cyclical!$A$1:$BE$1, 0))="", "", INDEX(F_Inputs_cyclical!$A$1:$BE$243, MATCH('Cyclical_after overrides'!$A27, F_Inputs_cyclical!$A$1:$A$243, 0), MATCH('Cyclical_after overrides'!AB$1, F_Inputs_cyclical!$A$1:$BE$1, 0))),
Cyclical_overrides!AB27)</f>
        <v/>
      </c>
      <c r="AC27" s="72" t="str">
        <f>IF(Cyclical_overrides!AC27 = "",
IF(INDEX(F_Inputs_cyclical!$A$1:$BE$243, MATCH('Cyclical_after overrides'!$A27, F_Inputs_cyclical!$A$1:$A$243, 0), MATCH('Cyclical_after overrides'!AC$1, F_Inputs_cyclical!$A$1:$BE$1, 0))="", "", INDEX(F_Inputs_cyclical!$A$1:$BE$243, MATCH('Cyclical_after overrides'!$A27, F_Inputs_cyclical!$A$1:$A$243, 0), MATCH('Cyclical_after overrides'!AC$1, F_Inputs_cyclical!$A$1:$BE$1, 0))),
Cyclical_overrides!AC27)</f>
        <v/>
      </c>
      <c r="AD27" s="72" t="str">
        <f>IF(Cyclical_overrides!AD27 = "",
IF(INDEX(F_Inputs_cyclical!$A$1:$BE$243, MATCH('Cyclical_after overrides'!$A27, F_Inputs_cyclical!$A$1:$A$243, 0), MATCH('Cyclical_after overrides'!AD$1, F_Inputs_cyclical!$A$1:$BE$1, 0))="", "", INDEX(F_Inputs_cyclical!$A$1:$BE$243, MATCH('Cyclical_after overrides'!$A27, F_Inputs_cyclical!$A$1:$A$243, 0), MATCH('Cyclical_after overrides'!AD$1, F_Inputs_cyclical!$A$1:$BE$1, 0))),
Cyclical_overrides!AD27)</f>
        <v/>
      </c>
      <c r="AE27" s="72" t="str">
        <f>IF(Cyclical_overrides!AE27 = "",
IF(INDEX(F_Inputs_cyclical!$A$1:$BE$243, MATCH('Cyclical_after overrides'!$A27, F_Inputs_cyclical!$A$1:$A$243, 0), MATCH('Cyclical_after overrides'!AE$1, F_Inputs_cyclical!$A$1:$BE$1, 0))="", "", INDEX(F_Inputs_cyclical!$A$1:$BE$243, MATCH('Cyclical_after overrides'!$A27, F_Inputs_cyclical!$A$1:$A$243, 0), MATCH('Cyclical_after overrides'!AE$1, F_Inputs_cyclical!$A$1:$BE$1, 0))),
Cyclical_overrides!AE27)</f>
        <v/>
      </c>
      <c r="AF27" s="72" t="str">
        <f>IF(Cyclical_overrides!AF27 = "",
IF(INDEX(F_Inputs_cyclical!$A$1:$BE$243, MATCH('Cyclical_after overrides'!$A27, F_Inputs_cyclical!$A$1:$A$243, 0), MATCH('Cyclical_after overrides'!AF$1, F_Inputs_cyclical!$A$1:$BE$1, 0))="", "", INDEX(F_Inputs_cyclical!$A$1:$BE$243, MATCH('Cyclical_after overrides'!$A27, F_Inputs_cyclical!$A$1:$A$243, 0), MATCH('Cyclical_after overrides'!AF$1, F_Inputs_cyclical!$A$1:$BE$1, 0))),
Cyclical_overrides!AF27)</f>
        <v/>
      </c>
      <c r="AG27" s="72" t="str">
        <f>IF(Cyclical_overrides!AG27 = "",
IF(INDEX(F_Inputs_cyclical!$A$1:$BE$243, MATCH('Cyclical_after overrides'!$A27, F_Inputs_cyclical!$A$1:$A$243, 0), MATCH('Cyclical_after overrides'!AG$1, F_Inputs_cyclical!$A$1:$BE$1, 0))="", "", INDEX(F_Inputs_cyclical!$A$1:$BE$243, MATCH('Cyclical_after overrides'!$A27, F_Inputs_cyclical!$A$1:$A$243, 0), MATCH('Cyclical_after overrides'!AG$1, F_Inputs_cyclical!$A$1:$BE$1, 0))),
Cyclical_overrides!AG27)</f>
        <v/>
      </c>
      <c r="AH27" s="72" t="str">
        <f>IF(Cyclical_overrides!AH27 = "",
IF(INDEX(F_Inputs_cyclical!$A$1:$BE$243, MATCH('Cyclical_after overrides'!$A27, F_Inputs_cyclical!$A$1:$A$243, 0), MATCH('Cyclical_after overrides'!AH$1, F_Inputs_cyclical!$A$1:$BE$1, 0))="", "", INDEX(F_Inputs_cyclical!$A$1:$BE$243, MATCH('Cyclical_after overrides'!$A27, F_Inputs_cyclical!$A$1:$A$243, 0), MATCH('Cyclical_after overrides'!AH$1, F_Inputs_cyclical!$A$1:$BE$1, 0))),
Cyclical_overrides!AH27)</f>
        <v/>
      </c>
      <c r="AI27" s="72" t="str">
        <f>IF(Cyclical_overrides!AI27 = "",
IF(INDEX(F_Inputs_cyclical!$A$1:$BE$243, MATCH('Cyclical_after overrides'!$A27, F_Inputs_cyclical!$A$1:$A$243, 0), MATCH('Cyclical_after overrides'!AI$1, F_Inputs_cyclical!$A$1:$BE$1, 0))="", "", INDEX(F_Inputs_cyclical!$A$1:$BE$243, MATCH('Cyclical_after overrides'!$A27, F_Inputs_cyclical!$A$1:$A$243, 0), MATCH('Cyclical_after overrides'!AI$1, F_Inputs_cyclical!$A$1:$BE$1, 0))),
Cyclical_overrides!AI27)</f>
        <v/>
      </c>
      <c r="AJ27" s="72" t="str">
        <f>IF(Cyclical_overrides!AJ27 = "",
IF(INDEX(F_Inputs_cyclical!$A$1:$BE$243, MATCH('Cyclical_after overrides'!$A27, F_Inputs_cyclical!$A$1:$A$243, 0), MATCH('Cyclical_after overrides'!AJ$1, F_Inputs_cyclical!$A$1:$BE$1, 0))="", "", INDEX(F_Inputs_cyclical!$A$1:$BE$243, MATCH('Cyclical_after overrides'!$A27, F_Inputs_cyclical!$A$1:$A$243, 0), MATCH('Cyclical_after overrides'!AJ$1, F_Inputs_cyclical!$A$1:$BE$1, 0))),
Cyclical_overrides!AJ27)</f>
        <v/>
      </c>
      <c r="AK27" s="72" t="str">
        <f>IF(Cyclical_overrides!AK27 = "",
IF(INDEX(F_Inputs_cyclical!$A$1:$BE$243, MATCH('Cyclical_after overrides'!$A27, F_Inputs_cyclical!$A$1:$A$243, 0), MATCH('Cyclical_after overrides'!AK$1, F_Inputs_cyclical!$A$1:$BE$1, 0))="", "", INDEX(F_Inputs_cyclical!$A$1:$BE$243, MATCH('Cyclical_after overrides'!$A27, F_Inputs_cyclical!$A$1:$A$243, 0), MATCH('Cyclical_after overrides'!AK$1, F_Inputs_cyclical!$A$1:$BE$1, 0))),
Cyclical_overrides!AK27)</f>
        <v/>
      </c>
      <c r="AL27" s="72" t="str">
        <f>IF(Cyclical_overrides!AL27 = "",
IF(INDEX(F_Inputs_cyclical!$A$1:$BE$243, MATCH('Cyclical_after overrides'!$A27, F_Inputs_cyclical!$A$1:$A$243, 0), MATCH('Cyclical_after overrides'!AL$1, F_Inputs_cyclical!$A$1:$BE$1, 0))="", "", INDEX(F_Inputs_cyclical!$A$1:$BE$243, MATCH('Cyclical_after overrides'!$A27, F_Inputs_cyclical!$A$1:$A$243, 0), MATCH('Cyclical_after overrides'!AL$1, F_Inputs_cyclical!$A$1:$BE$1, 0))),
Cyclical_overrides!AL27)</f>
        <v/>
      </c>
      <c r="AM27" s="72" t="str">
        <f>IF(Cyclical_overrides!AM27 = "",
IF(INDEX(F_Inputs_cyclical!$A$1:$BE$243, MATCH('Cyclical_after overrides'!$A27, F_Inputs_cyclical!$A$1:$A$243, 0), MATCH('Cyclical_after overrides'!AM$1, F_Inputs_cyclical!$A$1:$BE$1, 0))="", "", INDEX(F_Inputs_cyclical!$A$1:$BE$243, MATCH('Cyclical_after overrides'!$A27, F_Inputs_cyclical!$A$1:$A$243, 0), MATCH('Cyclical_after overrides'!AM$1, F_Inputs_cyclical!$A$1:$BE$1, 0))),
Cyclical_overrides!AM27)</f>
        <v/>
      </c>
      <c r="AN27" s="72">
        <f>IF(Cyclical_overrides!AN27 = "",
IF(INDEX(F_Inputs_cyclical!$A$1:$BE$243, MATCH('Cyclical_after overrides'!$A27, F_Inputs_cyclical!$A$1:$A$243, 0), MATCH('Cyclical_after overrides'!AN$1, F_Inputs_cyclical!$A$1:$BE$1, 0))="", "", INDEX(F_Inputs_cyclical!$A$1:$BE$243, MATCH('Cyclical_after overrides'!$A27, F_Inputs_cyclical!$A$1:$A$243, 0), MATCH('Cyclical_after overrides'!AN$1, F_Inputs_cyclical!$A$1:$BE$1, 0))),
Cyclical_overrides!AN27)</f>
        <v>0</v>
      </c>
      <c r="AO27" s="72" t="str">
        <f>IF(Cyclical_overrides!AO27 = "",
IF(INDEX(F_Inputs_cyclical!$A$1:$BE$243, MATCH('Cyclical_after overrides'!$A27, F_Inputs_cyclical!$A$1:$A$243, 0), MATCH('Cyclical_after overrides'!AO$1, F_Inputs_cyclical!$A$1:$BE$1, 0))="", "", INDEX(F_Inputs_cyclical!$A$1:$BE$243, MATCH('Cyclical_after overrides'!$A27, F_Inputs_cyclical!$A$1:$A$243, 0), MATCH('Cyclical_after overrides'!AO$1, F_Inputs_cyclical!$A$1:$BE$1, 0))),
Cyclical_overrides!AO27)</f>
        <v/>
      </c>
      <c r="AP27" s="72" t="str">
        <f>IF(Cyclical_overrides!AP27 = "",
IF(INDEX(F_Inputs_cyclical!$A$1:$BE$243, MATCH('Cyclical_after overrides'!$A27, F_Inputs_cyclical!$A$1:$A$243, 0), MATCH('Cyclical_after overrides'!AP$1, F_Inputs_cyclical!$A$1:$BE$1, 0))="", "", INDEX(F_Inputs_cyclical!$A$1:$BE$243, MATCH('Cyclical_after overrides'!$A27, F_Inputs_cyclical!$A$1:$A$243, 0), MATCH('Cyclical_after overrides'!AP$1, F_Inputs_cyclical!$A$1:$BE$1, 0))),
Cyclical_overrides!AP27)</f>
        <v/>
      </c>
      <c r="AQ27" s="72" t="str">
        <f>IF(Cyclical_overrides!AQ27 = "",
IF(INDEX(F_Inputs_cyclical!$A$1:$BE$243, MATCH('Cyclical_after overrides'!$A27, F_Inputs_cyclical!$A$1:$A$243, 0), MATCH('Cyclical_after overrides'!AQ$1, F_Inputs_cyclical!$A$1:$BE$1, 0))="", "", INDEX(F_Inputs_cyclical!$A$1:$BE$243, MATCH('Cyclical_after overrides'!$A27, F_Inputs_cyclical!$A$1:$A$243, 0), MATCH('Cyclical_after overrides'!AQ$1, F_Inputs_cyclical!$A$1:$BE$1, 0))),
Cyclical_overrides!AQ27)</f>
        <v/>
      </c>
      <c r="AR27" s="72" t="str">
        <f>IF(Cyclical_overrides!AR27 = "",
IF(INDEX(F_Inputs_cyclical!$A$1:$BE$243, MATCH('Cyclical_after overrides'!$A27, F_Inputs_cyclical!$A$1:$A$243, 0), MATCH('Cyclical_after overrides'!AR$1, F_Inputs_cyclical!$A$1:$BE$1, 0))="", "", INDEX(F_Inputs_cyclical!$A$1:$BE$243, MATCH('Cyclical_after overrides'!$A27, F_Inputs_cyclical!$A$1:$A$243, 0), MATCH('Cyclical_after overrides'!AR$1, F_Inputs_cyclical!$A$1:$BE$1, 0))),
Cyclical_overrides!AR27)</f>
        <v/>
      </c>
      <c r="AS27" s="72" t="str">
        <f>IF(Cyclical_overrides!AS27 = "",
IF(INDEX(F_Inputs_cyclical!$A$1:$BE$243, MATCH('Cyclical_after overrides'!$A27, F_Inputs_cyclical!$A$1:$A$243, 0), MATCH('Cyclical_after overrides'!AS$1, F_Inputs_cyclical!$A$1:$BE$1, 0))="", "", INDEX(F_Inputs_cyclical!$A$1:$BE$243, MATCH('Cyclical_after overrides'!$A27, F_Inputs_cyclical!$A$1:$A$243, 0), MATCH('Cyclical_after overrides'!AS$1, F_Inputs_cyclical!$A$1:$BE$1, 0))),
Cyclical_overrides!AS27)</f>
        <v/>
      </c>
      <c r="AT27" s="72" t="str">
        <f>IF(Cyclical_overrides!AT27 = "",
IF(INDEX(F_Inputs_cyclical!$A$1:$BE$243, MATCH('Cyclical_after overrides'!$A27, F_Inputs_cyclical!$A$1:$A$243, 0), MATCH('Cyclical_after overrides'!AT$1, F_Inputs_cyclical!$A$1:$BE$1, 0))="", "", INDEX(F_Inputs_cyclical!$A$1:$BE$243, MATCH('Cyclical_after overrides'!$A27, F_Inputs_cyclical!$A$1:$A$243, 0), MATCH('Cyclical_after overrides'!AT$1, F_Inputs_cyclical!$A$1:$BE$1, 0))),
Cyclical_overrides!AT27)</f>
        <v/>
      </c>
      <c r="AU27" s="72">
        <f>IF(Cyclical_overrides!AU27 = "",
IF(INDEX(F_Inputs_cyclical!$A$1:$BE$243, MATCH('Cyclical_after overrides'!$A27, F_Inputs_cyclical!$A$1:$A$243, 0), MATCH('Cyclical_after overrides'!AU$1, F_Inputs_cyclical!$A$1:$BE$1, 0))="", "", INDEX(F_Inputs_cyclical!$A$1:$BE$243, MATCH('Cyclical_after overrides'!$A27, F_Inputs_cyclical!$A$1:$A$243, 0), MATCH('Cyclical_after overrides'!AU$1, F_Inputs_cyclical!$A$1:$BE$1, 0))),
Cyclical_overrides!AU27)</f>
        <v>0.99799518884302696</v>
      </c>
      <c r="AV27" s="72" t="str">
        <f>IF(Cyclical_overrides!AV27 = "",
IF(INDEX(F_Inputs_cyclical!$A$1:$BE$243, MATCH('Cyclical_after overrides'!$A27, F_Inputs_cyclical!$A$1:$A$243, 0), MATCH('Cyclical_after overrides'!AV$1, F_Inputs_cyclical!$A$1:$BE$1, 0))="", "", INDEX(F_Inputs_cyclical!$A$1:$BE$243, MATCH('Cyclical_after overrides'!$A27, F_Inputs_cyclical!$A$1:$A$243, 0), MATCH('Cyclical_after overrides'!AV$1, F_Inputs_cyclical!$A$1:$BE$1, 0))),
Cyclical_overrides!AV27)</f>
        <v/>
      </c>
      <c r="AW27" s="72">
        <f>IF(Cyclical_overrides!AW27 = "",
IF(INDEX(F_Inputs_cyclical!$A$1:$BE$243, MATCH('Cyclical_after overrides'!$A27, F_Inputs_cyclical!$A$1:$A$243, 0), MATCH('Cyclical_after overrides'!AW$1, F_Inputs_cyclical!$A$1:$BE$1, 0))="", "", INDEX(F_Inputs_cyclical!$A$1:$BE$243, MATCH('Cyclical_after overrides'!$A27, F_Inputs_cyclical!$A$1:$A$243, 0), MATCH('Cyclical_after overrides'!AW$1, F_Inputs_cyclical!$A$1:$BE$1, 0))),
Cyclical_overrides!AW27)</f>
        <v>1.2338096431854266</v>
      </c>
      <c r="AX27" s="72">
        <f>IF(Cyclical_overrides!AX27 = "",
IF(INDEX(F_Inputs_cyclical!$A$1:$BE$243, MATCH('Cyclical_after overrides'!$A27, F_Inputs_cyclical!$A$1:$A$243, 0), MATCH('Cyclical_after overrides'!AX$1, F_Inputs_cyclical!$A$1:$BE$1, 0))="", "", INDEX(F_Inputs_cyclical!$A$1:$BE$243, MATCH('Cyclical_after overrides'!$A27, F_Inputs_cyclical!$A$1:$A$243, 0), MATCH('Cyclical_after overrides'!AX$1, F_Inputs_cyclical!$A$1:$BE$1, 0))),
Cyclical_overrides!AX27)</f>
        <v>21.731914509652071</v>
      </c>
      <c r="AY27" s="72">
        <f>IF(Cyclical_overrides!AY27 = "",
IF(INDEX(F_Inputs_cyclical!$A$1:$BE$243, MATCH('Cyclical_after overrides'!$A27, F_Inputs_cyclical!$A$1:$A$243, 0), MATCH('Cyclical_after overrides'!AY$1, F_Inputs_cyclical!$A$1:$BE$1, 0))="", "", INDEX(F_Inputs_cyclical!$A$1:$BE$243, MATCH('Cyclical_after overrides'!$A27, F_Inputs_cyclical!$A$1:$A$243, 0), MATCH('Cyclical_after overrides'!AY$1, F_Inputs_cyclical!$A$1:$BE$1, 0))),
Cyclical_overrides!AY27)</f>
        <v>139.45277053894819</v>
      </c>
      <c r="AZ27" s="72">
        <f>IF(Cyclical_overrides!AZ27 = "",
IF(INDEX(F_Inputs_cyclical!$A$1:$BE$243, MATCH('Cyclical_after overrides'!$A27, F_Inputs_cyclical!$A$1:$A$243, 0), MATCH('Cyclical_after overrides'!AZ$1, F_Inputs_cyclical!$A$1:$BE$1, 0))="", "", INDEX(F_Inputs_cyclical!$A$1:$BE$243, MATCH('Cyclical_after overrides'!$A27, F_Inputs_cyclical!$A$1:$A$243, 0), MATCH('Cyclical_after overrides'!AZ$1, F_Inputs_cyclical!$A$1:$BE$1, 0))),
Cyclical_overrides!AZ27)</f>
        <v>1.7978716182387537</v>
      </c>
      <c r="BA27" s="72">
        <f>IF(Cyclical_overrides!BA27 = "",
IF(INDEX(F_Inputs_cyclical!$A$1:$BE$243, MATCH('Cyclical_after overrides'!$A27, F_Inputs_cyclical!$A$1:$A$243, 0), MATCH('Cyclical_after overrides'!BA$1, F_Inputs_cyclical!$A$1:$BE$1, 0))="", "", INDEX(F_Inputs_cyclical!$A$1:$BE$243, MATCH('Cyclical_after overrides'!$A27, F_Inputs_cyclical!$A$1:$A$243, 0), MATCH('Cyclical_after overrides'!BA$1, F_Inputs_cyclical!$A$1:$BE$1, 0))),
Cyclical_overrides!BA27)</f>
        <v>13.610092546569149</v>
      </c>
      <c r="BB27" s="72">
        <f>IF(Cyclical_overrides!BB27 = "",
IF(INDEX(F_Inputs_cyclical!$A$1:$BE$243, MATCH('Cyclical_after overrides'!$A27, F_Inputs_cyclical!$A$1:$A$243, 0), MATCH('Cyclical_after overrides'!BB$1, F_Inputs_cyclical!$A$1:$BE$1, 0))="", "", INDEX(F_Inputs_cyclical!$A$1:$BE$243, MATCH('Cyclical_after overrides'!$A27, F_Inputs_cyclical!$A$1:$A$243, 0), MATCH('Cyclical_after overrides'!BB$1, F_Inputs_cyclical!$A$1:$BE$1, 0))),
Cyclical_overrides!BB27)</f>
        <v>13.610092546569149</v>
      </c>
      <c r="BC27" s="72">
        <f>IF(Cyclical_overrides!BC27 = "",
IF(INDEX(F_Inputs_cyclical!$A$1:$BE$243, MATCH('Cyclical_after overrides'!$A27, F_Inputs_cyclical!$A$1:$A$243, 0), MATCH('Cyclical_after overrides'!BC$1, F_Inputs_cyclical!$A$1:$BE$1, 0))="", "", INDEX(F_Inputs_cyclical!$A$1:$BE$243, MATCH('Cyclical_after overrides'!$A27, F_Inputs_cyclical!$A$1:$A$243, 0), MATCH('Cyclical_after overrides'!BC$1, F_Inputs_cyclical!$A$1:$BE$1, 0))),
Cyclical_overrides!BC27)</f>
        <v>7.8402981876728832</v>
      </c>
      <c r="BD27" s="72">
        <f>IF(Cyclical_overrides!BD27 = "",
IF(INDEX(F_Inputs_cyclical!$A$1:$BE$243, MATCH('Cyclical_after overrides'!$A27, F_Inputs_cyclical!$A$1:$A$243, 0), MATCH('Cyclical_after overrides'!BD$1, F_Inputs_cyclical!$A$1:$BE$1, 0))="", "", INDEX(F_Inputs_cyclical!$A$1:$BE$243, MATCH('Cyclical_after overrides'!$A27, F_Inputs_cyclical!$A$1:$A$243, 0), MATCH('Cyclical_after overrides'!BD$1, F_Inputs_cyclical!$A$1:$BE$1, 0))),
Cyclical_overrides!BD27)</f>
        <v>0</v>
      </c>
      <c r="BE27" s="194"/>
    </row>
    <row r="28" spans="1:57" x14ac:dyDescent="0.4">
      <c r="A28" s="63" t="str">
        <f t="shared" si="0"/>
        <v>HDD16</v>
      </c>
      <c r="B28" s="63" t="s">
        <v>277</v>
      </c>
      <c r="C28" s="63" t="s">
        <v>247</v>
      </c>
      <c r="D28" s="72">
        <f>IF(Cyclical_overrides!D28 = "",
IF(INDEX(F_Inputs_cyclical!$A$1:$BE$243, MATCH('Cyclical_after overrides'!$A28, F_Inputs_cyclical!$A$1:$A$243, 0), MATCH('Cyclical_after overrides'!D$1, F_Inputs_cyclical!$A$1:$BE$1, 0))="", "", INDEX(F_Inputs_cyclical!$A$1:$BE$243, MATCH('Cyclical_after overrides'!$A28, F_Inputs_cyclical!$A$1:$A$243, 0), MATCH('Cyclical_after overrides'!D$1, F_Inputs_cyclical!$A$1:$BE$1, 0))),
Cyclical_overrides!D28)</f>
        <v>0</v>
      </c>
      <c r="E28" s="72">
        <f>IF(Cyclical_overrides!E28 = "",
IF(INDEX(F_Inputs_cyclical!$A$1:$BE$243, MATCH('Cyclical_after overrides'!$A28, F_Inputs_cyclical!$A$1:$A$243, 0), MATCH('Cyclical_after overrides'!E$1, F_Inputs_cyclical!$A$1:$BE$1, 0))="", "", INDEX(F_Inputs_cyclical!$A$1:$BE$243, MATCH('Cyclical_after overrides'!$A28, F_Inputs_cyclical!$A$1:$A$243, 0), MATCH('Cyclical_after overrides'!E$1, F_Inputs_cyclical!$A$1:$BE$1, 0))),
Cyclical_overrides!E28)</f>
        <v>0</v>
      </c>
      <c r="F28" s="72">
        <f>IF(Cyclical_overrides!F28 = "",
IF(INDEX(F_Inputs_cyclical!$A$1:$BE$243, MATCH('Cyclical_after overrides'!$A28, F_Inputs_cyclical!$A$1:$A$243, 0), MATCH('Cyclical_after overrides'!F$1, F_Inputs_cyclical!$A$1:$BE$1, 0))="", "", INDEX(F_Inputs_cyclical!$A$1:$BE$243, MATCH('Cyclical_after overrides'!$A28, F_Inputs_cyclical!$A$1:$A$243, 0), MATCH('Cyclical_after overrides'!F$1, F_Inputs_cyclical!$A$1:$BE$1, 0))),
Cyclical_overrides!F28)</f>
        <v>0</v>
      </c>
      <c r="G28" s="72">
        <f>IF(Cyclical_overrides!G28 = "",
IF(INDEX(F_Inputs_cyclical!$A$1:$BE$243, MATCH('Cyclical_after overrides'!$A28, F_Inputs_cyclical!$A$1:$A$243, 0), MATCH('Cyclical_after overrides'!G$1, F_Inputs_cyclical!$A$1:$BE$1, 0))="", "", INDEX(F_Inputs_cyclical!$A$1:$BE$243, MATCH('Cyclical_after overrides'!$A28, F_Inputs_cyclical!$A$1:$A$243, 0), MATCH('Cyclical_after overrides'!G$1, F_Inputs_cyclical!$A$1:$BE$1, 0))),
Cyclical_overrides!G28)</f>
        <v>0</v>
      </c>
      <c r="H28" s="72" t="str">
        <f>IF(Cyclical_overrides!H28 = "",
IF(INDEX(F_Inputs_cyclical!$A$1:$BE$243, MATCH('Cyclical_after overrides'!$A28, F_Inputs_cyclical!$A$1:$A$243, 0), MATCH('Cyclical_after overrides'!H$1, F_Inputs_cyclical!$A$1:$BE$1, 0))="", "", INDEX(F_Inputs_cyclical!$A$1:$BE$243, MATCH('Cyclical_after overrides'!$A28, F_Inputs_cyclical!$A$1:$A$243, 0), MATCH('Cyclical_after overrides'!H$1, F_Inputs_cyclical!$A$1:$BE$1, 0))),
Cyclical_overrides!H28)</f>
        <v/>
      </c>
      <c r="I28" s="72" t="str">
        <f>IF(Cyclical_overrides!I28 = "",
IF(INDEX(F_Inputs_cyclical!$A$1:$BE$243, MATCH('Cyclical_after overrides'!$A28, F_Inputs_cyclical!$A$1:$A$243, 0), MATCH('Cyclical_after overrides'!I$1, F_Inputs_cyclical!$A$1:$BE$1, 0))="", "", INDEX(F_Inputs_cyclical!$A$1:$BE$243, MATCH('Cyclical_after overrides'!$A28, F_Inputs_cyclical!$A$1:$A$243, 0), MATCH('Cyclical_after overrides'!I$1, F_Inputs_cyclical!$A$1:$BE$1, 0))),
Cyclical_overrides!I28)</f>
        <v/>
      </c>
      <c r="J28" s="72">
        <f>IF(Cyclical_overrides!J28 = "",
IF(INDEX(F_Inputs_cyclical!$A$1:$BE$243, MATCH('Cyclical_after overrides'!$A28, F_Inputs_cyclical!$A$1:$A$243, 0), MATCH('Cyclical_after overrides'!J$1, F_Inputs_cyclical!$A$1:$BE$1, 0))="", "", INDEX(F_Inputs_cyclical!$A$1:$BE$243, MATCH('Cyclical_after overrides'!$A28, F_Inputs_cyclical!$A$1:$A$243, 0), MATCH('Cyclical_after overrides'!J$1, F_Inputs_cyclical!$A$1:$BE$1, 0))),
Cyclical_overrides!J28)</f>
        <v>0</v>
      </c>
      <c r="K28" s="72" t="str">
        <f>IF(Cyclical_overrides!K28 = "",
IF(INDEX(F_Inputs_cyclical!$A$1:$BE$243, MATCH('Cyclical_after overrides'!$A28, F_Inputs_cyclical!$A$1:$A$243, 0), MATCH('Cyclical_after overrides'!K$1, F_Inputs_cyclical!$A$1:$BE$1, 0))="", "", INDEX(F_Inputs_cyclical!$A$1:$BE$243, MATCH('Cyclical_after overrides'!$A28, F_Inputs_cyclical!$A$1:$A$243, 0), MATCH('Cyclical_after overrides'!K$1, F_Inputs_cyclical!$A$1:$BE$1, 0))),
Cyclical_overrides!K28)</f>
        <v/>
      </c>
      <c r="L28" s="72">
        <f>IF(Cyclical_overrides!L28 = "",
IF(INDEX(F_Inputs_cyclical!$A$1:$BE$243, MATCH('Cyclical_after overrides'!$A28, F_Inputs_cyclical!$A$1:$A$243, 0), MATCH('Cyclical_after overrides'!L$1, F_Inputs_cyclical!$A$1:$BE$1, 0))="", "", INDEX(F_Inputs_cyclical!$A$1:$BE$243, MATCH('Cyclical_after overrides'!$A28, F_Inputs_cyclical!$A$1:$A$243, 0), MATCH('Cyclical_after overrides'!L$1, F_Inputs_cyclical!$A$1:$BE$1, 0))),
Cyclical_overrides!L28)</f>
        <v>0</v>
      </c>
      <c r="M28" s="72" t="str">
        <f>IF(Cyclical_overrides!M28 = "",
IF(INDEX(F_Inputs_cyclical!$A$1:$BE$243, MATCH('Cyclical_after overrides'!$A28, F_Inputs_cyclical!$A$1:$A$243, 0), MATCH('Cyclical_after overrides'!M$1, F_Inputs_cyclical!$A$1:$BE$1, 0))="", "", INDEX(F_Inputs_cyclical!$A$1:$BE$243, MATCH('Cyclical_after overrides'!$A28, F_Inputs_cyclical!$A$1:$A$243, 0), MATCH('Cyclical_after overrides'!M$1, F_Inputs_cyclical!$A$1:$BE$1, 0))),
Cyclical_overrides!M28)</f>
        <v/>
      </c>
      <c r="N28" s="72" t="str">
        <f>IF(Cyclical_overrides!N28 = "",
IF(INDEX(F_Inputs_cyclical!$A$1:$BE$243, MATCH('Cyclical_after overrides'!$A28, F_Inputs_cyclical!$A$1:$A$243, 0), MATCH('Cyclical_after overrides'!N$1, F_Inputs_cyclical!$A$1:$BE$1, 0))="", "", INDEX(F_Inputs_cyclical!$A$1:$BE$243, MATCH('Cyclical_after overrides'!$A28, F_Inputs_cyclical!$A$1:$A$243, 0), MATCH('Cyclical_after overrides'!N$1, F_Inputs_cyclical!$A$1:$BE$1, 0))),
Cyclical_overrides!N28)</f>
        <v/>
      </c>
      <c r="O28" s="72" t="str">
        <f>IF(Cyclical_overrides!O28 = "",
IF(INDEX(F_Inputs_cyclical!$A$1:$BE$243, MATCH('Cyclical_after overrides'!$A28, F_Inputs_cyclical!$A$1:$A$243, 0), MATCH('Cyclical_after overrides'!O$1, F_Inputs_cyclical!$A$1:$BE$1, 0))="", "", INDEX(F_Inputs_cyclical!$A$1:$BE$243, MATCH('Cyclical_after overrides'!$A28, F_Inputs_cyclical!$A$1:$A$243, 0), MATCH('Cyclical_after overrides'!O$1, F_Inputs_cyclical!$A$1:$BE$1, 0))),
Cyclical_overrides!O28)</f>
        <v/>
      </c>
      <c r="P28" s="72" t="str">
        <f>IF(Cyclical_overrides!P28 = "",
IF(INDEX(F_Inputs_cyclical!$A$1:$BE$243, MATCH('Cyclical_after overrides'!$A28, F_Inputs_cyclical!$A$1:$A$243, 0), MATCH('Cyclical_after overrides'!P$1, F_Inputs_cyclical!$A$1:$BE$1, 0))="", "", INDEX(F_Inputs_cyclical!$A$1:$BE$243, MATCH('Cyclical_after overrides'!$A28, F_Inputs_cyclical!$A$1:$A$243, 0), MATCH('Cyclical_after overrides'!P$1, F_Inputs_cyclical!$A$1:$BE$1, 0))),
Cyclical_overrides!P28)</f>
        <v/>
      </c>
      <c r="Q28" s="72" t="str">
        <f>IF(Cyclical_overrides!Q28 = "",
IF(INDEX(F_Inputs_cyclical!$A$1:$BE$243, MATCH('Cyclical_after overrides'!$A28, F_Inputs_cyclical!$A$1:$A$243, 0), MATCH('Cyclical_after overrides'!Q$1, F_Inputs_cyclical!$A$1:$BE$1, 0))="", "", INDEX(F_Inputs_cyclical!$A$1:$BE$243, MATCH('Cyclical_after overrides'!$A28, F_Inputs_cyclical!$A$1:$A$243, 0), MATCH('Cyclical_after overrides'!Q$1, F_Inputs_cyclical!$A$1:$BE$1, 0))),
Cyclical_overrides!Q28)</f>
        <v/>
      </c>
      <c r="R28" s="72" t="str">
        <f>IF(Cyclical_overrides!R28 = "",
IF(INDEX(F_Inputs_cyclical!$A$1:$BE$243, MATCH('Cyclical_after overrides'!$A28, F_Inputs_cyclical!$A$1:$A$243, 0), MATCH('Cyclical_after overrides'!R$1, F_Inputs_cyclical!$A$1:$BE$1, 0))="", "", INDEX(F_Inputs_cyclical!$A$1:$BE$243, MATCH('Cyclical_after overrides'!$A28, F_Inputs_cyclical!$A$1:$A$243, 0), MATCH('Cyclical_after overrides'!R$1, F_Inputs_cyclical!$A$1:$BE$1, 0))),
Cyclical_overrides!R28)</f>
        <v/>
      </c>
      <c r="S28" s="72" t="str">
        <f>IF(Cyclical_overrides!S28 = "",
IF(INDEX(F_Inputs_cyclical!$A$1:$BE$243, MATCH('Cyclical_after overrides'!$A28, F_Inputs_cyclical!$A$1:$A$243, 0), MATCH('Cyclical_after overrides'!S$1, F_Inputs_cyclical!$A$1:$BE$1, 0))="", "", INDEX(F_Inputs_cyclical!$A$1:$BE$243, MATCH('Cyclical_after overrides'!$A28, F_Inputs_cyclical!$A$1:$A$243, 0), MATCH('Cyclical_after overrides'!S$1, F_Inputs_cyclical!$A$1:$BE$1, 0))),
Cyclical_overrides!S28)</f>
        <v/>
      </c>
      <c r="T28" s="72" t="str">
        <f>IF(Cyclical_overrides!T28 = "",
IF(INDEX(F_Inputs_cyclical!$A$1:$BE$243, MATCH('Cyclical_after overrides'!$A28, F_Inputs_cyclical!$A$1:$A$243, 0), MATCH('Cyclical_after overrides'!T$1, F_Inputs_cyclical!$A$1:$BE$1, 0))="", "", INDEX(F_Inputs_cyclical!$A$1:$BE$243, MATCH('Cyclical_after overrides'!$A28, F_Inputs_cyclical!$A$1:$A$243, 0), MATCH('Cyclical_after overrides'!T$1, F_Inputs_cyclical!$A$1:$BE$1, 0))),
Cyclical_overrides!T28)</f>
        <v/>
      </c>
      <c r="U28" s="72">
        <f>IF(Cyclical_overrides!U28 = "",
IF(INDEX(F_Inputs_cyclical!$A$1:$BE$243, MATCH('Cyclical_after overrides'!$A28, F_Inputs_cyclical!$A$1:$A$243, 0), MATCH('Cyclical_after overrides'!U$1, F_Inputs_cyclical!$A$1:$BE$1, 0))="", "", INDEX(F_Inputs_cyclical!$A$1:$BE$243, MATCH('Cyclical_after overrides'!$A28, F_Inputs_cyclical!$A$1:$A$243, 0), MATCH('Cyclical_after overrides'!U$1, F_Inputs_cyclical!$A$1:$BE$1, 0))),
Cyclical_overrides!U28)</f>
        <v>0</v>
      </c>
      <c r="V28" s="72" t="str">
        <f>IF(Cyclical_overrides!V28 = "",
IF(INDEX(F_Inputs_cyclical!$A$1:$BE$243, MATCH('Cyclical_after overrides'!$A28, F_Inputs_cyclical!$A$1:$A$243, 0), MATCH('Cyclical_after overrides'!V$1, F_Inputs_cyclical!$A$1:$BE$1, 0))="", "", INDEX(F_Inputs_cyclical!$A$1:$BE$243, MATCH('Cyclical_after overrides'!$A28, F_Inputs_cyclical!$A$1:$A$243, 0), MATCH('Cyclical_after overrides'!V$1, F_Inputs_cyclical!$A$1:$BE$1, 0))),
Cyclical_overrides!V28)</f>
        <v/>
      </c>
      <c r="W28" s="72" t="str">
        <f>IF(Cyclical_overrides!W28 = "",
IF(INDEX(F_Inputs_cyclical!$A$1:$BE$243, MATCH('Cyclical_after overrides'!$A28, F_Inputs_cyclical!$A$1:$A$243, 0), MATCH('Cyclical_after overrides'!W$1, F_Inputs_cyclical!$A$1:$BE$1, 0))="", "", INDEX(F_Inputs_cyclical!$A$1:$BE$243, MATCH('Cyclical_after overrides'!$A28, F_Inputs_cyclical!$A$1:$A$243, 0), MATCH('Cyclical_after overrides'!W$1, F_Inputs_cyclical!$A$1:$BE$1, 0))),
Cyclical_overrides!W28)</f>
        <v/>
      </c>
      <c r="X28" s="72" t="str">
        <f>IF(Cyclical_overrides!X28 = "",
IF(INDEX(F_Inputs_cyclical!$A$1:$BE$243, MATCH('Cyclical_after overrides'!$A28, F_Inputs_cyclical!$A$1:$A$243, 0), MATCH('Cyclical_after overrides'!X$1, F_Inputs_cyclical!$A$1:$BE$1, 0))="", "", INDEX(F_Inputs_cyclical!$A$1:$BE$243, MATCH('Cyclical_after overrides'!$A28, F_Inputs_cyclical!$A$1:$A$243, 0), MATCH('Cyclical_after overrides'!X$1, F_Inputs_cyclical!$A$1:$BE$1, 0))),
Cyclical_overrides!X28)</f>
        <v/>
      </c>
      <c r="Y28" s="72" t="str">
        <f>IF(Cyclical_overrides!Y28 = "",
IF(INDEX(F_Inputs_cyclical!$A$1:$BE$243, MATCH('Cyclical_after overrides'!$A28, F_Inputs_cyclical!$A$1:$A$243, 0), MATCH('Cyclical_after overrides'!Y$1, F_Inputs_cyclical!$A$1:$BE$1, 0))="", "", INDEX(F_Inputs_cyclical!$A$1:$BE$243, MATCH('Cyclical_after overrides'!$A28, F_Inputs_cyclical!$A$1:$A$243, 0), MATCH('Cyclical_after overrides'!Y$1, F_Inputs_cyclical!$A$1:$BE$1, 0))),
Cyclical_overrides!Y28)</f>
        <v/>
      </c>
      <c r="Z28" s="72" t="str">
        <f>IF(Cyclical_overrides!Z28 = "",
IF(INDEX(F_Inputs_cyclical!$A$1:$BE$243, MATCH('Cyclical_after overrides'!$A28, F_Inputs_cyclical!$A$1:$A$243, 0), MATCH('Cyclical_after overrides'!Z$1, F_Inputs_cyclical!$A$1:$BE$1, 0))="", "", INDEX(F_Inputs_cyclical!$A$1:$BE$243, MATCH('Cyclical_after overrides'!$A28, F_Inputs_cyclical!$A$1:$A$243, 0), MATCH('Cyclical_after overrides'!Z$1, F_Inputs_cyclical!$A$1:$BE$1, 0))),
Cyclical_overrides!Z28)</f>
        <v/>
      </c>
      <c r="AA28" s="72" t="str">
        <f>IF(Cyclical_overrides!AA28 = "",
IF(INDEX(F_Inputs_cyclical!$A$1:$BE$243, MATCH('Cyclical_after overrides'!$A28, F_Inputs_cyclical!$A$1:$A$243, 0), MATCH('Cyclical_after overrides'!AA$1, F_Inputs_cyclical!$A$1:$BE$1, 0))="", "", INDEX(F_Inputs_cyclical!$A$1:$BE$243, MATCH('Cyclical_after overrides'!$A28, F_Inputs_cyclical!$A$1:$A$243, 0), MATCH('Cyclical_after overrides'!AA$1, F_Inputs_cyclical!$A$1:$BE$1, 0))),
Cyclical_overrides!AA28)</f>
        <v/>
      </c>
      <c r="AB28" s="72" t="str">
        <f>IF(Cyclical_overrides!AB28 = "",
IF(INDEX(F_Inputs_cyclical!$A$1:$BE$243, MATCH('Cyclical_after overrides'!$A28, F_Inputs_cyclical!$A$1:$A$243, 0), MATCH('Cyclical_after overrides'!AB$1, F_Inputs_cyclical!$A$1:$BE$1, 0))="", "", INDEX(F_Inputs_cyclical!$A$1:$BE$243, MATCH('Cyclical_after overrides'!$A28, F_Inputs_cyclical!$A$1:$A$243, 0), MATCH('Cyclical_after overrides'!AB$1, F_Inputs_cyclical!$A$1:$BE$1, 0))),
Cyclical_overrides!AB28)</f>
        <v/>
      </c>
      <c r="AC28" s="72" t="str">
        <f>IF(Cyclical_overrides!AC28 = "",
IF(INDEX(F_Inputs_cyclical!$A$1:$BE$243, MATCH('Cyclical_after overrides'!$A28, F_Inputs_cyclical!$A$1:$A$243, 0), MATCH('Cyclical_after overrides'!AC$1, F_Inputs_cyclical!$A$1:$BE$1, 0))="", "", INDEX(F_Inputs_cyclical!$A$1:$BE$243, MATCH('Cyclical_after overrides'!$A28, F_Inputs_cyclical!$A$1:$A$243, 0), MATCH('Cyclical_after overrides'!AC$1, F_Inputs_cyclical!$A$1:$BE$1, 0))),
Cyclical_overrides!AC28)</f>
        <v/>
      </c>
      <c r="AD28" s="72" t="str">
        <f>IF(Cyclical_overrides!AD28 = "",
IF(INDEX(F_Inputs_cyclical!$A$1:$BE$243, MATCH('Cyclical_after overrides'!$A28, F_Inputs_cyclical!$A$1:$A$243, 0), MATCH('Cyclical_after overrides'!AD$1, F_Inputs_cyclical!$A$1:$BE$1, 0))="", "", INDEX(F_Inputs_cyclical!$A$1:$BE$243, MATCH('Cyclical_after overrides'!$A28, F_Inputs_cyclical!$A$1:$A$243, 0), MATCH('Cyclical_after overrides'!AD$1, F_Inputs_cyclical!$A$1:$BE$1, 0))),
Cyclical_overrides!AD28)</f>
        <v/>
      </c>
      <c r="AE28" s="72" t="str">
        <f>IF(Cyclical_overrides!AE28 = "",
IF(INDEX(F_Inputs_cyclical!$A$1:$BE$243, MATCH('Cyclical_after overrides'!$A28, F_Inputs_cyclical!$A$1:$A$243, 0), MATCH('Cyclical_after overrides'!AE$1, F_Inputs_cyclical!$A$1:$BE$1, 0))="", "", INDEX(F_Inputs_cyclical!$A$1:$BE$243, MATCH('Cyclical_after overrides'!$A28, F_Inputs_cyclical!$A$1:$A$243, 0), MATCH('Cyclical_after overrides'!AE$1, F_Inputs_cyclical!$A$1:$BE$1, 0))),
Cyclical_overrides!AE28)</f>
        <v/>
      </c>
      <c r="AF28" s="72" t="str">
        <f>IF(Cyclical_overrides!AF28 = "",
IF(INDEX(F_Inputs_cyclical!$A$1:$BE$243, MATCH('Cyclical_after overrides'!$A28, F_Inputs_cyclical!$A$1:$A$243, 0), MATCH('Cyclical_after overrides'!AF$1, F_Inputs_cyclical!$A$1:$BE$1, 0))="", "", INDEX(F_Inputs_cyclical!$A$1:$BE$243, MATCH('Cyclical_after overrides'!$A28, F_Inputs_cyclical!$A$1:$A$243, 0), MATCH('Cyclical_after overrides'!AF$1, F_Inputs_cyclical!$A$1:$BE$1, 0))),
Cyclical_overrides!AF28)</f>
        <v/>
      </c>
      <c r="AG28" s="72" t="str">
        <f>IF(Cyclical_overrides!AG28 = "",
IF(INDEX(F_Inputs_cyclical!$A$1:$BE$243, MATCH('Cyclical_after overrides'!$A28, F_Inputs_cyclical!$A$1:$A$243, 0), MATCH('Cyclical_after overrides'!AG$1, F_Inputs_cyclical!$A$1:$BE$1, 0))="", "", INDEX(F_Inputs_cyclical!$A$1:$BE$243, MATCH('Cyclical_after overrides'!$A28, F_Inputs_cyclical!$A$1:$A$243, 0), MATCH('Cyclical_after overrides'!AG$1, F_Inputs_cyclical!$A$1:$BE$1, 0))),
Cyclical_overrides!AG28)</f>
        <v/>
      </c>
      <c r="AH28" s="72" t="str">
        <f>IF(Cyclical_overrides!AH28 = "",
IF(INDEX(F_Inputs_cyclical!$A$1:$BE$243, MATCH('Cyclical_after overrides'!$A28, F_Inputs_cyclical!$A$1:$A$243, 0), MATCH('Cyclical_after overrides'!AH$1, F_Inputs_cyclical!$A$1:$BE$1, 0))="", "", INDEX(F_Inputs_cyclical!$A$1:$BE$243, MATCH('Cyclical_after overrides'!$A28, F_Inputs_cyclical!$A$1:$A$243, 0), MATCH('Cyclical_after overrides'!AH$1, F_Inputs_cyclical!$A$1:$BE$1, 0))),
Cyclical_overrides!AH28)</f>
        <v/>
      </c>
      <c r="AI28" s="72" t="str">
        <f>IF(Cyclical_overrides!AI28 = "",
IF(INDEX(F_Inputs_cyclical!$A$1:$BE$243, MATCH('Cyclical_after overrides'!$A28, F_Inputs_cyclical!$A$1:$A$243, 0), MATCH('Cyclical_after overrides'!AI$1, F_Inputs_cyclical!$A$1:$BE$1, 0))="", "", INDEX(F_Inputs_cyclical!$A$1:$BE$243, MATCH('Cyclical_after overrides'!$A28, F_Inputs_cyclical!$A$1:$A$243, 0), MATCH('Cyclical_after overrides'!AI$1, F_Inputs_cyclical!$A$1:$BE$1, 0))),
Cyclical_overrides!AI28)</f>
        <v/>
      </c>
      <c r="AJ28" s="72" t="str">
        <f>IF(Cyclical_overrides!AJ28 = "",
IF(INDEX(F_Inputs_cyclical!$A$1:$BE$243, MATCH('Cyclical_after overrides'!$A28, F_Inputs_cyclical!$A$1:$A$243, 0), MATCH('Cyclical_after overrides'!AJ$1, F_Inputs_cyclical!$A$1:$BE$1, 0))="", "", INDEX(F_Inputs_cyclical!$A$1:$BE$243, MATCH('Cyclical_after overrides'!$A28, F_Inputs_cyclical!$A$1:$A$243, 0), MATCH('Cyclical_after overrides'!AJ$1, F_Inputs_cyclical!$A$1:$BE$1, 0))),
Cyclical_overrides!AJ28)</f>
        <v/>
      </c>
      <c r="AK28" s="72" t="str">
        <f>IF(Cyclical_overrides!AK28 = "",
IF(INDEX(F_Inputs_cyclical!$A$1:$BE$243, MATCH('Cyclical_after overrides'!$A28, F_Inputs_cyclical!$A$1:$A$243, 0), MATCH('Cyclical_after overrides'!AK$1, F_Inputs_cyclical!$A$1:$BE$1, 0))="", "", INDEX(F_Inputs_cyclical!$A$1:$BE$243, MATCH('Cyclical_after overrides'!$A28, F_Inputs_cyclical!$A$1:$A$243, 0), MATCH('Cyclical_after overrides'!AK$1, F_Inputs_cyclical!$A$1:$BE$1, 0))),
Cyclical_overrides!AK28)</f>
        <v/>
      </c>
      <c r="AL28" s="72" t="str">
        <f>IF(Cyclical_overrides!AL28 = "",
IF(INDEX(F_Inputs_cyclical!$A$1:$BE$243, MATCH('Cyclical_after overrides'!$A28, F_Inputs_cyclical!$A$1:$A$243, 0), MATCH('Cyclical_after overrides'!AL$1, F_Inputs_cyclical!$A$1:$BE$1, 0))="", "", INDEX(F_Inputs_cyclical!$A$1:$BE$243, MATCH('Cyclical_after overrides'!$A28, F_Inputs_cyclical!$A$1:$A$243, 0), MATCH('Cyclical_after overrides'!AL$1, F_Inputs_cyclical!$A$1:$BE$1, 0))),
Cyclical_overrides!AL28)</f>
        <v/>
      </c>
      <c r="AM28" s="72">
        <f>IF(Cyclical_overrides!AM28 = "",
IF(INDEX(F_Inputs_cyclical!$A$1:$BE$243, MATCH('Cyclical_after overrides'!$A28, F_Inputs_cyclical!$A$1:$A$243, 0), MATCH('Cyclical_after overrides'!AM$1, F_Inputs_cyclical!$A$1:$BE$1, 0))="", "", INDEX(F_Inputs_cyclical!$A$1:$BE$243, MATCH('Cyclical_after overrides'!$A28, F_Inputs_cyclical!$A$1:$A$243, 0), MATCH('Cyclical_after overrides'!AM$1, F_Inputs_cyclical!$A$1:$BE$1, 0))),
Cyclical_overrides!AM28)</f>
        <v>0</v>
      </c>
      <c r="AN28" s="72">
        <f>IF(Cyclical_overrides!AN28 = "",
IF(INDEX(F_Inputs_cyclical!$A$1:$BE$243, MATCH('Cyclical_after overrides'!$A28, F_Inputs_cyclical!$A$1:$A$243, 0), MATCH('Cyclical_after overrides'!AN$1, F_Inputs_cyclical!$A$1:$BE$1, 0))="", "", INDEX(F_Inputs_cyclical!$A$1:$BE$243, MATCH('Cyclical_after overrides'!$A28, F_Inputs_cyclical!$A$1:$A$243, 0), MATCH('Cyclical_after overrides'!AN$1, F_Inputs_cyclical!$A$1:$BE$1, 0))),
Cyclical_overrides!AN28)</f>
        <v>0</v>
      </c>
      <c r="AO28" s="72" t="str">
        <f>IF(Cyclical_overrides!AO28 = "",
IF(INDEX(F_Inputs_cyclical!$A$1:$BE$243, MATCH('Cyclical_after overrides'!$A28, F_Inputs_cyclical!$A$1:$A$243, 0), MATCH('Cyclical_after overrides'!AO$1, F_Inputs_cyclical!$A$1:$BE$1, 0))="", "", INDEX(F_Inputs_cyclical!$A$1:$BE$243, MATCH('Cyclical_after overrides'!$A28, F_Inputs_cyclical!$A$1:$A$243, 0), MATCH('Cyclical_after overrides'!AO$1, F_Inputs_cyclical!$A$1:$BE$1, 0))),
Cyclical_overrides!AO28)</f>
        <v/>
      </c>
      <c r="AP28" s="72" t="str">
        <f>IF(Cyclical_overrides!AP28 = "",
IF(INDEX(F_Inputs_cyclical!$A$1:$BE$243, MATCH('Cyclical_after overrides'!$A28, F_Inputs_cyclical!$A$1:$A$243, 0), MATCH('Cyclical_after overrides'!AP$1, F_Inputs_cyclical!$A$1:$BE$1, 0))="", "", INDEX(F_Inputs_cyclical!$A$1:$BE$243, MATCH('Cyclical_after overrides'!$A28, F_Inputs_cyclical!$A$1:$A$243, 0), MATCH('Cyclical_after overrides'!AP$1, F_Inputs_cyclical!$A$1:$BE$1, 0))),
Cyclical_overrides!AP28)</f>
        <v/>
      </c>
      <c r="AQ28" s="72" t="str">
        <f>IF(Cyclical_overrides!AQ28 = "",
IF(INDEX(F_Inputs_cyclical!$A$1:$BE$243, MATCH('Cyclical_after overrides'!$A28, F_Inputs_cyclical!$A$1:$A$243, 0), MATCH('Cyclical_after overrides'!AQ$1, F_Inputs_cyclical!$A$1:$BE$1, 0))="", "", INDEX(F_Inputs_cyclical!$A$1:$BE$243, MATCH('Cyclical_after overrides'!$A28, F_Inputs_cyclical!$A$1:$A$243, 0), MATCH('Cyclical_after overrides'!AQ$1, F_Inputs_cyclical!$A$1:$BE$1, 0))),
Cyclical_overrides!AQ28)</f>
        <v/>
      </c>
      <c r="AR28" s="72" t="str">
        <f>IF(Cyclical_overrides!AR28 = "",
IF(INDEX(F_Inputs_cyclical!$A$1:$BE$243, MATCH('Cyclical_after overrides'!$A28, F_Inputs_cyclical!$A$1:$A$243, 0), MATCH('Cyclical_after overrides'!AR$1, F_Inputs_cyclical!$A$1:$BE$1, 0))="", "", INDEX(F_Inputs_cyclical!$A$1:$BE$243, MATCH('Cyclical_after overrides'!$A28, F_Inputs_cyclical!$A$1:$A$243, 0), MATCH('Cyclical_after overrides'!AR$1, F_Inputs_cyclical!$A$1:$BE$1, 0))),
Cyclical_overrides!AR28)</f>
        <v/>
      </c>
      <c r="AS28" s="72" t="str">
        <f>IF(Cyclical_overrides!AS28 = "",
IF(INDEX(F_Inputs_cyclical!$A$1:$BE$243, MATCH('Cyclical_after overrides'!$A28, F_Inputs_cyclical!$A$1:$A$243, 0), MATCH('Cyclical_after overrides'!AS$1, F_Inputs_cyclical!$A$1:$BE$1, 0))="", "", INDEX(F_Inputs_cyclical!$A$1:$BE$243, MATCH('Cyclical_after overrides'!$A28, F_Inputs_cyclical!$A$1:$A$243, 0), MATCH('Cyclical_after overrides'!AS$1, F_Inputs_cyclical!$A$1:$BE$1, 0))),
Cyclical_overrides!AS28)</f>
        <v/>
      </c>
      <c r="AT28" s="72" t="str">
        <f>IF(Cyclical_overrides!AT28 = "",
IF(INDEX(F_Inputs_cyclical!$A$1:$BE$243, MATCH('Cyclical_after overrides'!$A28, F_Inputs_cyclical!$A$1:$A$243, 0), MATCH('Cyclical_after overrides'!AT$1, F_Inputs_cyclical!$A$1:$BE$1, 0))="", "", INDEX(F_Inputs_cyclical!$A$1:$BE$243, MATCH('Cyclical_after overrides'!$A28, F_Inputs_cyclical!$A$1:$A$243, 0), MATCH('Cyclical_after overrides'!AT$1, F_Inputs_cyclical!$A$1:$BE$1, 0))),
Cyclical_overrides!AT28)</f>
        <v/>
      </c>
      <c r="AU28" s="72">
        <f>IF(Cyclical_overrides!AU28 = "",
IF(INDEX(F_Inputs_cyclical!$A$1:$BE$243, MATCH('Cyclical_after overrides'!$A28, F_Inputs_cyclical!$A$1:$A$243, 0), MATCH('Cyclical_after overrides'!AU$1, F_Inputs_cyclical!$A$1:$BE$1, 0))="", "", INDEX(F_Inputs_cyclical!$A$1:$BE$243, MATCH('Cyclical_after overrides'!$A28, F_Inputs_cyclical!$A$1:$A$243, 0), MATCH('Cyclical_after overrides'!AU$1, F_Inputs_cyclical!$A$1:$BE$1, 0))),
Cyclical_overrides!AU28)</f>
        <v>0.55216903187075905</v>
      </c>
      <c r="AV28" s="72" t="str">
        <f>IF(Cyclical_overrides!AV28 = "",
IF(INDEX(F_Inputs_cyclical!$A$1:$BE$243, MATCH('Cyclical_after overrides'!$A28, F_Inputs_cyclical!$A$1:$A$243, 0), MATCH('Cyclical_after overrides'!AV$1, F_Inputs_cyclical!$A$1:$BE$1, 0))="", "", INDEX(F_Inputs_cyclical!$A$1:$BE$243, MATCH('Cyclical_after overrides'!$A28, F_Inputs_cyclical!$A$1:$A$243, 0), MATCH('Cyclical_after overrides'!AV$1, F_Inputs_cyclical!$A$1:$BE$1, 0))),
Cyclical_overrides!AV28)</f>
        <v/>
      </c>
      <c r="AW28" s="72">
        <f>IF(Cyclical_overrides!AW28 = "",
IF(INDEX(F_Inputs_cyclical!$A$1:$BE$243, MATCH('Cyclical_after overrides'!$A28, F_Inputs_cyclical!$A$1:$A$243, 0), MATCH('Cyclical_after overrides'!AW$1, F_Inputs_cyclical!$A$1:$BE$1, 0))="", "", INDEX(F_Inputs_cyclical!$A$1:$BE$243, MATCH('Cyclical_after overrides'!$A28, F_Inputs_cyclical!$A$1:$A$243, 0), MATCH('Cyclical_after overrides'!AW$1, F_Inputs_cyclical!$A$1:$BE$1, 0))),
Cyclical_overrides!AW28)</f>
        <v>1.2283693843594008</v>
      </c>
      <c r="AX28" s="72">
        <f>IF(Cyclical_overrides!AX28 = "",
IF(INDEX(F_Inputs_cyclical!$A$1:$BE$243, MATCH('Cyclical_after overrides'!$A28, F_Inputs_cyclical!$A$1:$A$243, 0), MATCH('Cyclical_after overrides'!AX$1, F_Inputs_cyclical!$A$1:$BE$1, 0))="", "", INDEX(F_Inputs_cyclical!$A$1:$BE$243, MATCH('Cyclical_after overrides'!$A28, F_Inputs_cyclical!$A$1:$A$243, 0), MATCH('Cyclical_after overrides'!AX$1, F_Inputs_cyclical!$A$1:$BE$1, 0))),
Cyclical_overrides!AX28)</f>
        <v>21.648984989620068</v>
      </c>
      <c r="AY28" s="72">
        <f>IF(Cyclical_overrides!AY28 = "",
IF(INDEX(F_Inputs_cyclical!$A$1:$BE$243, MATCH('Cyclical_after overrides'!$A28, F_Inputs_cyclical!$A$1:$A$243, 0), MATCH('Cyclical_after overrides'!AY$1, F_Inputs_cyclical!$A$1:$BE$1, 0))="", "", INDEX(F_Inputs_cyclical!$A$1:$BE$243, MATCH('Cyclical_after overrides'!$A28, F_Inputs_cyclical!$A$1:$A$243, 0), MATCH('Cyclical_after overrides'!AY$1, F_Inputs_cyclical!$A$1:$BE$1, 0))),
Cyclical_overrides!AY28)</f>
        <v>139.58417391575861</v>
      </c>
      <c r="AZ28" s="72">
        <f>IF(Cyclical_overrides!AZ28 = "",
IF(INDEX(F_Inputs_cyclical!$A$1:$BE$243, MATCH('Cyclical_after overrides'!$A28, F_Inputs_cyclical!$A$1:$A$243, 0), MATCH('Cyclical_after overrides'!AZ$1, F_Inputs_cyclical!$A$1:$BE$1, 0))="", "", INDEX(F_Inputs_cyclical!$A$1:$BE$243, MATCH('Cyclical_after overrides'!$A28, F_Inputs_cyclical!$A$1:$A$243, 0), MATCH('Cyclical_after overrides'!AZ$1, F_Inputs_cyclical!$A$1:$BE$1, 0))),
Cyclical_overrides!AZ28)</f>
        <v>1.7566454593482699</v>
      </c>
      <c r="BA28" s="72">
        <f>IF(Cyclical_overrides!BA28 = "",
IF(INDEX(F_Inputs_cyclical!$A$1:$BE$243, MATCH('Cyclical_after overrides'!$A28, F_Inputs_cyclical!$A$1:$A$243, 0), MATCH('Cyclical_after overrides'!BA$1, F_Inputs_cyclical!$A$1:$BE$1, 0))="", "", INDEX(F_Inputs_cyclical!$A$1:$BE$243, MATCH('Cyclical_after overrides'!$A28, F_Inputs_cyclical!$A$1:$A$243, 0), MATCH('Cyclical_after overrides'!BA$1, F_Inputs_cyclical!$A$1:$BE$1, 0))),
Cyclical_overrides!BA28)</f>
        <v>13.154895651192749</v>
      </c>
      <c r="BB28" s="72">
        <f>IF(Cyclical_overrides!BB28 = "",
IF(INDEX(F_Inputs_cyclical!$A$1:$BE$243, MATCH('Cyclical_after overrides'!$A28, F_Inputs_cyclical!$A$1:$A$243, 0), MATCH('Cyclical_after overrides'!BB$1, F_Inputs_cyclical!$A$1:$BE$1, 0))="", "", INDEX(F_Inputs_cyclical!$A$1:$BE$243, MATCH('Cyclical_after overrides'!$A28, F_Inputs_cyclical!$A$1:$A$243, 0), MATCH('Cyclical_after overrides'!BB$1, F_Inputs_cyclical!$A$1:$BE$1, 0))),
Cyclical_overrides!BB28)</f>
        <v>13.154895651192749</v>
      </c>
      <c r="BC28" s="72">
        <f>IF(Cyclical_overrides!BC28 = "",
IF(INDEX(F_Inputs_cyclical!$A$1:$BE$243, MATCH('Cyclical_after overrides'!$A28, F_Inputs_cyclical!$A$1:$A$243, 0), MATCH('Cyclical_after overrides'!BC$1, F_Inputs_cyclical!$A$1:$BE$1, 0))="", "", INDEX(F_Inputs_cyclical!$A$1:$BE$243, MATCH('Cyclical_after overrides'!$A28, F_Inputs_cyclical!$A$1:$A$243, 0), MATCH('Cyclical_after overrides'!BC$1, F_Inputs_cyclical!$A$1:$BE$1, 0))),
Cyclical_overrides!BC28)</f>
        <v>7.8402981876728832</v>
      </c>
      <c r="BD28" s="72">
        <f>IF(Cyclical_overrides!BD28 = "",
IF(INDEX(F_Inputs_cyclical!$A$1:$BE$243, MATCH('Cyclical_after overrides'!$A28, F_Inputs_cyclical!$A$1:$A$243, 0), MATCH('Cyclical_after overrides'!BD$1, F_Inputs_cyclical!$A$1:$BE$1, 0))="", "", INDEX(F_Inputs_cyclical!$A$1:$BE$243, MATCH('Cyclical_after overrides'!$A28, F_Inputs_cyclical!$A$1:$A$243, 0), MATCH('Cyclical_after overrides'!BD$1, F_Inputs_cyclical!$A$1:$BE$1, 0))),
Cyclical_overrides!BD28)</f>
        <v>0</v>
      </c>
      <c r="BE28" s="194"/>
    </row>
    <row r="29" spans="1:57" x14ac:dyDescent="0.4">
      <c r="A29" s="63" t="str">
        <f t="shared" si="0"/>
        <v>HDD17</v>
      </c>
      <c r="B29" s="63" t="s">
        <v>277</v>
      </c>
      <c r="C29" s="63" t="s">
        <v>249</v>
      </c>
      <c r="D29" s="72">
        <f>IF(Cyclical_overrides!D29 = "",
IF(INDEX(F_Inputs_cyclical!$A$1:$BE$243, MATCH('Cyclical_after overrides'!$A29, F_Inputs_cyclical!$A$1:$A$243, 0), MATCH('Cyclical_after overrides'!D$1, F_Inputs_cyclical!$A$1:$BE$1, 0))="", "", INDEX(F_Inputs_cyclical!$A$1:$BE$243, MATCH('Cyclical_after overrides'!$A29, F_Inputs_cyclical!$A$1:$A$243, 0), MATCH('Cyclical_after overrides'!D$1, F_Inputs_cyclical!$A$1:$BE$1, 0))),
Cyclical_overrides!D29)</f>
        <v>0</v>
      </c>
      <c r="E29" s="72">
        <f>IF(Cyclical_overrides!E29 = "",
IF(INDEX(F_Inputs_cyclical!$A$1:$BE$243, MATCH('Cyclical_after overrides'!$A29, F_Inputs_cyclical!$A$1:$A$243, 0), MATCH('Cyclical_after overrides'!E$1, F_Inputs_cyclical!$A$1:$BE$1, 0))="", "", INDEX(F_Inputs_cyclical!$A$1:$BE$243, MATCH('Cyclical_after overrides'!$A29, F_Inputs_cyclical!$A$1:$A$243, 0), MATCH('Cyclical_after overrides'!E$1, F_Inputs_cyclical!$A$1:$BE$1, 0))),
Cyclical_overrides!E29)</f>
        <v>0</v>
      </c>
      <c r="F29" s="72">
        <f>IF(Cyclical_overrides!F29 = "",
IF(INDEX(F_Inputs_cyclical!$A$1:$BE$243, MATCH('Cyclical_after overrides'!$A29, F_Inputs_cyclical!$A$1:$A$243, 0), MATCH('Cyclical_after overrides'!F$1, F_Inputs_cyclical!$A$1:$BE$1, 0))="", "", INDEX(F_Inputs_cyclical!$A$1:$BE$243, MATCH('Cyclical_after overrides'!$A29, F_Inputs_cyclical!$A$1:$A$243, 0), MATCH('Cyclical_after overrides'!F$1, F_Inputs_cyclical!$A$1:$BE$1, 0))),
Cyclical_overrides!F29)</f>
        <v>0</v>
      </c>
      <c r="G29" s="72">
        <f>IF(Cyclical_overrides!G29 = "",
IF(INDEX(F_Inputs_cyclical!$A$1:$BE$243, MATCH('Cyclical_after overrides'!$A29, F_Inputs_cyclical!$A$1:$A$243, 0), MATCH('Cyclical_after overrides'!G$1, F_Inputs_cyclical!$A$1:$BE$1, 0))="", "", INDEX(F_Inputs_cyclical!$A$1:$BE$243, MATCH('Cyclical_after overrides'!$A29, F_Inputs_cyclical!$A$1:$A$243, 0), MATCH('Cyclical_after overrides'!G$1, F_Inputs_cyclical!$A$1:$BE$1, 0))),
Cyclical_overrides!G29)</f>
        <v>0</v>
      </c>
      <c r="H29" s="72" t="str">
        <f>IF(Cyclical_overrides!H29 = "",
IF(INDEX(F_Inputs_cyclical!$A$1:$BE$243, MATCH('Cyclical_after overrides'!$A29, F_Inputs_cyclical!$A$1:$A$243, 0), MATCH('Cyclical_after overrides'!H$1, F_Inputs_cyclical!$A$1:$BE$1, 0))="", "", INDEX(F_Inputs_cyclical!$A$1:$BE$243, MATCH('Cyclical_after overrides'!$A29, F_Inputs_cyclical!$A$1:$A$243, 0), MATCH('Cyclical_after overrides'!H$1, F_Inputs_cyclical!$A$1:$BE$1, 0))),
Cyclical_overrides!H29)</f>
        <v/>
      </c>
      <c r="I29" s="72">
        <f>IF(Cyclical_overrides!I29 = "",
IF(INDEX(F_Inputs_cyclical!$A$1:$BE$243, MATCH('Cyclical_after overrides'!$A29, F_Inputs_cyclical!$A$1:$A$243, 0), MATCH('Cyclical_after overrides'!I$1, F_Inputs_cyclical!$A$1:$BE$1, 0))="", "", INDEX(F_Inputs_cyclical!$A$1:$BE$243, MATCH('Cyclical_after overrides'!$A29, F_Inputs_cyclical!$A$1:$A$243, 0), MATCH('Cyclical_after overrides'!I$1, F_Inputs_cyclical!$A$1:$BE$1, 0))),
Cyclical_overrides!I29)</f>
        <v>0</v>
      </c>
      <c r="J29" s="72">
        <f>IF(Cyclical_overrides!J29 = "",
IF(INDEX(F_Inputs_cyclical!$A$1:$BE$243, MATCH('Cyclical_after overrides'!$A29, F_Inputs_cyclical!$A$1:$A$243, 0), MATCH('Cyclical_after overrides'!J$1, F_Inputs_cyclical!$A$1:$BE$1, 0))="", "", INDEX(F_Inputs_cyclical!$A$1:$BE$243, MATCH('Cyclical_after overrides'!$A29, F_Inputs_cyclical!$A$1:$A$243, 0), MATCH('Cyclical_after overrides'!J$1, F_Inputs_cyclical!$A$1:$BE$1, 0))),
Cyclical_overrides!J29)</f>
        <v>0</v>
      </c>
      <c r="K29" s="72" t="str">
        <f>IF(Cyclical_overrides!K29 = "",
IF(INDEX(F_Inputs_cyclical!$A$1:$BE$243, MATCH('Cyclical_after overrides'!$A29, F_Inputs_cyclical!$A$1:$A$243, 0), MATCH('Cyclical_after overrides'!K$1, F_Inputs_cyclical!$A$1:$BE$1, 0))="", "", INDEX(F_Inputs_cyclical!$A$1:$BE$243, MATCH('Cyclical_after overrides'!$A29, F_Inputs_cyclical!$A$1:$A$243, 0), MATCH('Cyclical_after overrides'!K$1, F_Inputs_cyclical!$A$1:$BE$1, 0))),
Cyclical_overrides!K29)</f>
        <v/>
      </c>
      <c r="L29" s="72" t="str">
        <f>IF(Cyclical_overrides!L29 = "",
IF(INDEX(F_Inputs_cyclical!$A$1:$BE$243, MATCH('Cyclical_after overrides'!$A29, F_Inputs_cyclical!$A$1:$A$243, 0), MATCH('Cyclical_after overrides'!L$1, F_Inputs_cyclical!$A$1:$BE$1, 0))="", "", INDEX(F_Inputs_cyclical!$A$1:$BE$243, MATCH('Cyclical_after overrides'!$A29, F_Inputs_cyclical!$A$1:$A$243, 0), MATCH('Cyclical_after overrides'!L$1, F_Inputs_cyclical!$A$1:$BE$1, 0))),
Cyclical_overrides!L29)</f>
        <v/>
      </c>
      <c r="M29" s="72" t="str">
        <f>IF(Cyclical_overrides!M29 = "",
IF(INDEX(F_Inputs_cyclical!$A$1:$BE$243, MATCH('Cyclical_after overrides'!$A29, F_Inputs_cyclical!$A$1:$A$243, 0), MATCH('Cyclical_after overrides'!M$1, F_Inputs_cyclical!$A$1:$BE$1, 0))="", "", INDEX(F_Inputs_cyclical!$A$1:$BE$243, MATCH('Cyclical_after overrides'!$A29, F_Inputs_cyclical!$A$1:$A$243, 0), MATCH('Cyclical_after overrides'!M$1, F_Inputs_cyclical!$A$1:$BE$1, 0))),
Cyclical_overrides!M29)</f>
        <v/>
      </c>
      <c r="N29" s="72" t="str">
        <f>IF(Cyclical_overrides!N29 = "",
IF(INDEX(F_Inputs_cyclical!$A$1:$BE$243, MATCH('Cyclical_after overrides'!$A29, F_Inputs_cyclical!$A$1:$A$243, 0), MATCH('Cyclical_after overrides'!N$1, F_Inputs_cyclical!$A$1:$BE$1, 0))="", "", INDEX(F_Inputs_cyclical!$A$1:$BE$243, MATCH('Cyclical_after overrides'!$A29, F_Inputs_cyclical!$A$1:$A$243, 0), MATCH('Cyclical_after overrides'!N$1, F_Inputs_cyclical!$A$1:$BE$1, 0))),
Cyclical_overrides!N29)</f>
        <v/>
      </c>
      <c r="O29" s="72" t="str">
        <f>IF(Cyclical_overrides!O29 = "",
IF(INDEX(F_Inputs_cyclical!$A$1:$BE$243, MATCH('Cyclical_after overrides'!$A29, F_Inputs_cyclical!$A$1:$A$243, 0), MATCH('Cyclical_after overrides'!O$1, F_Inputs_cyclical!$A$1:$BE$1, 0))="", "", INDEX(F_Inputs_cyclical!$A$1:$BE$243, MATCH('Cyclical_after overrides'!$A29, F_Inputs_cyclical!$A$1:$A$243, 0), MATCH('Cyclical_after overrides'!O$1, F_Inputs_cyclical!$A$1:$BE$1, 0))),
Cyclical_overrides!O29)</f>
        <v/>
      </c>
      <c r="P29" s="72" t="str">
        <f>IF(Cyclical_overrides!P29 = "",
IF(INDEX(F_Inputs_cyclical!$A$1:$BE$243, MATCH('Cyclical_after overrides'!$A29, F_Inputs_cyclical!$A$1:$A$243, 0), MATCH('Cyclical_after overrides'!P$1, F_Inputs_cyclical!$A$1:$BE$1, 0))="", "", INDEX(F_Inputs_cyclical!$A$1:$BE$243, MATCH('Cyclical_after overrides'!$A29, F_Inputs_cyclical!$A$1:$A$243, 0), MATCH('Cyclical_after overrides'!P$1, F_Inputs_cyclical!$A$1:$BE$1, 0))),
Cyclical_overrides!P29)</f>
        <v/>
      </c>
      <c r="Q29" s="72" t="str">
        <f>IF(Cyclical_overrides!Q29 = "",
IF(INDEX(F_Inputs_cyclical!$A$1:$BE$243, MATCH('Cyclical_after overrides'!$A29, F_Inputs_cyclical!$A$1:$A$243, 0), MATCH('Cyclical_after overrides'!Q$1, F_Inputs_cyclical!$A$1:$BE$1, 0))="", "", INDEX(F_Inputs_cyclical!$A$1:$BE$243, MATCH('Cyclical_after overrides'!$A29, F_Inputs_cyclical!$A$1:$A$243, 0), MATCH('Cyclical_after overrides'!Q$1, F_Inputs_cyclical!$A$1:$BE$1, 0))),
Cyclical_overrides!Q29)</f>
        <v/>
      </c>
      <c r="R29" s="72" t="str">
        <f>IF(Cyclical_overrides!R29 = "",
IF(INDEX(F_Inputs_cyclical!$A$1:$BE$243, MATCH('Cyclical_after overrides'!$A29, F_Inputs_cyclical!$A$1:$A$243, 0), MATCH('Cyclical_after overrides'!R$1, F_Inputs_cyclical!$A$1:$BE$1, 0))="", "", INDEX(F_Inputs_cyclical!$A$1:$BE$243, MATCH('Cyclical_after overrides'!$A29, F_Inputs_cyclical!$A$1:$A$243, 0), MATCH('Cyclical_after overrides'!R$1, F_Inputs_cyclical!$A$1:$BE$1, 0))),
Cyclical_overrides!R29)</f>
        <v/>
      </c>
      <c r="S29" s="72" t="str">
        <f>IF(Cyclical_overrides!S29 = "",
IF(INDEX(F_Inputs_cyclical!$A$1:$BE$243, MATCH('Cyclical_after overrides'!$A29, F_Inputs_cyclical!$A$1:$A$243, 0), MATCH('Cyclical_after overrides'!S$1, F_Inputs_cyclical!$A$1:$BE$1, 0))="", "", INDEX(F_Inputs_cyclical!$A$1:$BE$243, MATCH('Cyclical_after overrides'!$A29, F_Inputs_cyclical!$A$1:$A$243, 0), MATCH('Cyclical_after overrides'!S$1, F_Inputs_cyclical!$A$1:$BE$1, 0))),
Cyclical_overrides!S29)</f>
        <v/>
      </c>
      <c r="T29" s="72" t="str">
        <f>IF(Cyclical_overrides!T29 = "",
IF(INDEX(F_Inputs_cyclical!$A$1:$BE$243, MATCH('Cyclical_after overrides'!$A29, F_Inputs_cyclical!$A$1:$A$243, 0), MATCH('Cyclical_after overrides'!T$1, F_Inputs_cyclical!$A$1:$BE$1, 0))="", "", INDEX(F_Inputs_cyclical!$A$1:$BE$243, MATCH('Cyclical_after overrides'!$A29, F_Inputs_cyclical!$A$1:$A$243, 0), MATCH('Cyclical_after overrides'!T$1, F_Inputs_cyclical!$A$1:$BE$1, 0))),
Cyclical_overrides!T29)</f>
        <v/>
      </c>
      <c r="U29" s="72">
        <f>IF(Cyclical_overrides!U29 = "",
IF(INDEX(F_Inputs_cyclical!$A$1:$BE$243, MATCH('Cyclical_after overrides'!$A29, F_Inputs_cyclical!$A$1:$A$243, 0), MATCH('Cyclical_after overrides'!U$1, F_Inputs_cyclical!$A$1:$BE$1, 0))="", "", INDEX(F_Inputs_cyclical!$A$1:$BE$243, MATCH('Cyclical_after overrides'!$A29, F_Inputs_cyclical!$A$1:$A$243, 0), MATCH('Cyclical_after overrides'!U$1, F_Inputs_cyclical!$A$1:$BE$1, 0))),
Cyclical_overrides!U29)</f>
        <v>0</v>
      </c>
      <c r="V29" s="72" t="str">
        <f>IF(Cyclical_overrides!V29 = "",
IF(INDEX(F_Inputs_cyclical!$A$1:$BE$243, MATCH('Cyclical_after overrides'!$A29, F_Inputs_cyclical!$A$1:$A$243, 0), MATCH('Cyclical_after overrides'!V$1, F_Inputs_cyclical!$A$1:$BE$1, 0))="", "", INDEX(F_Inputs_cyclical!$A$1:$BE$243, MATCH('Cyclical_after overrides'!$A29, F_Inputs_cyclical!$A$1:$A$243, 0), MATCH('Cyclical_after overrides'!V$1, F_Inputs_cyclical!$A$1:$BE$1, 0))),
Cyclical_overrides!V29)</f>
        <v/>
      </c>
      <c r="W29" s="72" t="str">
        <f>IF(Cyclical_overrides!W29 = "",
IF(INDEX(F_Inputs_cyclical!$A$1:$BE$243, MATCH('Cyclical_after overrides'!$A29, F_Inputs_cyclical!$A$1:$A$243, 0), MATCH('Cyclical_after overrides'!W$1, F_Inputs_cyclical!$A$1:$BE$1, 0))="", "", INDEX(F_Inputs_cyclical!$A$1:$BE$243, MATCH('Cyclical_after overrides'!$A29, F_Inputs_cyclical!$A$1:$A$243, 0), MATCH('Cyclical_after overrides'!W$1, F_Inputs_cyclical!$A$1:$BE$1, 0))),
Cyclical_overrides!W29)</f>
        <v/>
      </c>
      <c r="X29" s="72" t="str">
        <f>IF(Cyclical_overrides!X29 = "",
IF(INDEX(F_Inputs_cyclical!$A$1:$BE$243, MATCH('Cyclical_after overrides'!$A29, F_Inputs_cyclical!$A$1:$A$243, 0), MATCH('Cyclical_after overrides'!X$1, F_Inputs_cyclical!$A$1:$BE$1, 0))="", "", INDEX(F_Inputs_cyclical!$A$1:$BE$243, MATCH('Cyclical_after overrides'!$A29, F_Inputs_cyclical!$A$1:$A$243, 0), MATCH('Cyclical_after overrides'!X$1, F_Inputs_cyclical!$A$1:$BE$1, 0))),
Cyclical_overrides!X29)</f>
        <v/>
      </c>
      <c r="Y29" s="72" t="str">
        <f>IF(Cyclical_overrides!Y29 = "",
IF(INDEX(F_Inputs_cyclical!$A$1:$BE$243, MATCH('Cyclical_after overrides'!$A29, F_Inputs_cyclical!$A$1:$A$243, 0), MATCH('Cyclical_after overrides'!Y$1, F_Inputs_cyclical!$A$1:$BE$1, 0))="", "", INDEX(F_Inputs_cyclical!$A$1:$BE$243, MATCH('Cyclical_after overrides'!$A29, F_Inputs_cyclical!$A$1:$A$243, 0), MATCH('Cyclical_after overrides'!Y$1, F_Inputs_cyclical!$A$1:$BE$1, 0))),
Cyclical_overrides!Y29)</f>
        <v/>
      </c>
      <c r="Z29" s="72" t="str">
        <f>IF(Cyclical_overrides!Z29 = "",
IF(INDEX(F_Inputs_cyclical!$A$1:$BE$243, MATCH('Cyclical_after overrides'!$A29, F_Inputs_cyclical!$A$1:$A$243, 0), MATCH('Cyclical_after overrides'!Z$1, F_Inputs_cyclical!$A$1:$BE$1, 0))="", "", INDEX(F_Inputs_cyclical!$A$1:$BE$243, MATCH('Cyclical_after overrides'!$A29, F_Inputs_cyclical!$A$1:$A$243, 0), MATCH('Cyclical_after overrides'!Z$1, F_Inputs_cyclical!$A$1:$BE$1, 0))),
Cyclical_overrides!Z29)</f>
        <v/>
      </c>
      <c r="AA29" s="72" t="str">
        <f>IF(Cyclical_overrides!AA29 = "",
IF(INDEX(F_Inputs_cyclical!$A$1:$BE$243, MATCH('Cyclical_after overrides'!$A29, F_Inputs_cyclical!$A$1:$A$243, 0), MATCH('Cyclical_after overrides'!AA$1, F_Inputs_cyclical!$A$1:$BE$1, 0))="", "", INDEX(F_Inputs_cyclical!$A$1:$BE$243, MATCH('Cyclical_after overrides'!$A29, F_Inputs_cyclical!$A$1:$A$243, 0), MATCH('Cyclical_after overrides'!AA$1, F_Inputs_cyclical!$A$1:$BE$1, 0))),
Cyclical_overrides!AA29)</f>
        <v/>
      </c>
      <c r="AB29" s="72" t="str">
        <f>IF(Cyclical_overrides!AB29 = "",
IF(INDEX(F_Inputs_cyclical!$A$1:$BE$243, MATCH('Cyclical_after overrides'!$A29, F_Inputs_cyclical!$A$1:$A$243, 0), MATCH('Cyclical_after overrides'!AB$1, F_Inputs_cyclical!$A$1:$BE$1, 0))="", "", INDEX(F_Inputs_cyclical!$A$1:$BE$243, MATCH('Cyclical_after overrides'!$A29, F_Inputs_cyclical!$A$1:$A$243, 0), MATCH('Cyclical_after overrides'!AB$1, F_Inputs_cyclical!$A$1:$BE$1, 0))),
Cyclical_overrides!AB29)</f>
        <v/>
      </c>
      <c r="AC29" s="72" t="str">
        <f>IF(Cyclical_overrides!AC29 = "",
IF(INDEX(F_Inputs_cyclical!$A$1:$BE$243, MATCH('Cyclical_after overrides'!$A29, F_Inputs_cyclical!$A$1:$A$243, 0), MATCH('Cyclical_after overrides'!AC$1, F_Inputs_cyclical!$A$1:$BE$1, 0))="", "", INDEX(F_Inputs_cyclical!$A$1:$BE$243, MATCH('Cyclical_after overrides'!$A29, F_Inputs_cyclical!$A$1:$A$243, 0), MATCH('Cyclical_after overrides'!AC$1, F_Inputs_cyclical!$A$1:$BE$1, 0))),
Cyclical_overrides!AC29)</f>
        <v/>
      </c>
      <c r="AD29" s="72" t="str">
        <f>IF(Cyclical_overrides!AD29 = "",
IF(INDEX(F_Inputs_cyclical!$A$1:$BE$243, MATCH('Cyclical_after overrides'!$A29, F_Inputs_cyclical!$A$1:$A$243, 0), MATCH('Cyclical_after overrides'!AD$1, F_Inputs_cyclical!$A$1:$BE$1, 0))="", "", INDEX(F_Inputs_cyclical!$A$1:$BE$243, MATCH('Cyclical_after overrides'!$A29, F_Inputs_cyclical!$A$1:$A$243, 0), MATCH('Cyclical_after overrides'!AD$1, F_Inputs_cyclical!$A$1:$BE$1, 0))),
Cyclical_overrides!AD29)</f>
        <v/>
      </c>
      <c r="AE29" s="72" t="str">
        <f>IF(Cyclical_overrides!AE29 = "",
IF(INDEX(F_Inputs_cyclical!$A$1:$BE$243, MATCH('Cyclical_after overrides'!$A29, F_Inputs_cyclical!$A$1:$A$243, 0), MATCH('Cyclical_after overrides'!AE$1, F_Inputs_cyclical!$A$1:$BE$1, 0))="", "", INDEX(F_Inputs_cyclical!$A$1:$BE$243, MATCH('Cyclical_after overrides'!$A29, F_Inputs_cyclical!$A$1:$A$243, 0), MATCH('Cyclical_after overrides'!AE$1, F_Inputs_cyclical!$A$1:$BE$1, 0))),
Cyclical_overrides!AE29)</f>
        <v/>
      </c>
      <c r="AF29" s="72" t="str">
        <f>IF(Cyclical_overrides!AF29 = "",
IF(INDEX(F_Inputs_cyclical!$A$1:$BE$243, MATCH('Cyclical_after overrides'!$A29, F_Inputs_cyclical!$A$1:$A$243, 0), MATCH('Cyclical_after overrides'!AF$1, F_Inputs_cyclical!$A$1:$BE$1, 0))="", "", INDEX(F_Inputs_cyclical!$A$1:$BE$243, MATCH('Cyclical_after overrides'!$A29, F_Inputs_cyclical!$A$1:$A$243, 0), MATCH('Cyclical_after overrides'!AF$1, F_Inputs_cyclical!$A$1:$BE$1, 0))),
Cyclical_overrides!AF29)</f>
        <v/>
      </c>
      <c r="AG29" s="72" t="str">
        <f>IF(Cyclical_overrides!AG29 = "",
IF(INDEX(F_Inputs_cyclical!$A$1:$BE$243, MATCH('Cyclical_after overrides'!$A29, F_Inputs_cyclical!$A$1:$A$243, 0), MATCH('Cyclical_after overrides'!AG$1, F_Inputs_cyclical!$A$1:$BE$1, 0))="", "", INDEX(F_Inputs_cyclical!$A$1:$BE$243, MATCH('Cyclical_after overrides'!$A29, F_Inputs_cyclical!$A$1:$A$243, 0), MATCH('Cyclical_after overrides'!AG$1, F_Inputs_cyclical!$A$1:$BE$1, 0))),
Cyclical_overrides!AG29)</f>
        <v/>
      </c>
      <c r="AH29" s="72" t="str">
        <f>IF(Cyclical_overrides!AH29 = "",
IF(INDEX(F_Inputs_cyclical!$A$1:$BE$243, MATCH('Cyclical_after overrides'!$A29, F_Inputs_cyclical!$A$1:$A$243, 0), MATCH('Cyclical_after overrides'!AH$1, F_Inputs_cyclical!$A$1:$BE$1, 0))="", "", INDEX(F_Inputs_cyclical!$A$1:$BE$243, MATCH('Cyclical_after overrides'!$A29, F_Inputs_cyclical!$A$1:$A$243, 0), MATCH('Cyclical_after overrides'!AH$1, F_Inputs_cyclical!$A$1:$BE$1, 0))),
Cyclical_overrides!AH29)</f>
        <v/>
      </c>
      <c r="AI29" s="72" t="str">
        <f>IF(Cyclical_overrides!AI29 = "",
IF(INDEX(F_Inputs_cyclical!$A$1:$BE$243, MATCH('Cyclical_after overrides'!$A29, F_Inputs_cyclical!$A$1:$A$243, 0), MATCH('Cyclical_after overrides'!AI$1, F_Inputs_cyclical!$A$1:$BE$1, 0))="", "", INDEX(F_Inputs_cyclical!$A$1:$BE$243, MATCH('Cyclical_after overrides'!$A29, F_Inputs_cyclical!$A$1:$A$243, 0), MATCH('Cyclical_after overrides'!AI$1, F_Inputs_cyclical!$A$1:$BE$1, 0))),
Cyclical_overrides!AI29)</f>
        <v/>
      </c>
      <c r="AJ29" s="72" t="str">
        <f>IF(Cyclical_overrides!AJ29 = "",
IF(INDEX(F_Inputs_cyclical!$A$1:$BE$243, MATCH('Cyclical_after overrides'!$A29, F_Inputs_cyclical!$A$1:$A$243, 0), MATCH('Cyclical_after overrides'!AJ$1, F_Inputs_cyclical!$A$1:$BE$1, 0))="", "", INDEX(F_Inputs_cyclical!$A$1:$BE$243, MATCH('Cyclical_after overrides'!$A29, F_Inputs_cyclical!$A$1:$A$243, 0), MATCH('Cyclical_after overrides'!AJ$1, F_Inputs_cyclical!$A$1:$BE$1, 0))),
Cyclical_overrides!AJ29)</f>
        <v/>
      </c>
      <c r="AK29" s="72" t="str">
        <f>IF(Cyclical_overrides!AK29 = "",
IF(INDEX(F_Inputs_cyclical!$A$1:$BE$243, MATCH('Cyclical_after overrides'!$A29, F_Inputs_cyclical!$A$1:$A$243, 0), MATCH('Cyclical_after overrides'!AK$1, F_Inputs_cyclical!$A$1:$BE$1, 0))="", "", INDEX(F_Inputs_cyclical!$A$1:$BE$243, MATCH('Cyclical_after overrides'!$A29, F_Inputs_cyclical!$A$1:$A$243, 0), MATCH('Cyclical_after overrides'!AK$1, F_Inputs_cyclical!$A$1:$BE$1, 0))),
Cyclical_overrides!AK29)</f>
        <v/>
      </c>
      <c r="AL29" s="72" t="str">
        <f>IF(Cyclical_overrides!AL29 = "",
IF(INDEX(F_Inputs_cyclical!$A$1:$BE$243, MATCH('Cyclical_after overrides'!$A29, F_Inputs_cyclical!$A$1:$A$243, 0), MATCH('Cyclical_after overrides'!AL$1, F_Inputs_cyclical!$A$1:$BE$1, 0))="", "", INDEX(F_Inputs_cyclical!$A$1:$BE$243, MATCH('Cyclical_after overrides'!$A29, F_Inputs_cyclical!$A$1:$A$243, 0), MATCH('Cyclical_after overrides'!AL$1, F_Inputs_cyclical!$A$1:$BE$1, 0))),
Cyclical_overrides!AL29)</f>
        <v/>
      </c>
      <c r="AM29" s="72">
        <f>IF(Cyclical_overrides!AM29 = "",
IF(INDEX(F_Inputs_cyclical!$A$1:$BE$243, MATCH('Cyclical_after overrides'!$A29, F_Inputs_cyclical!$A$1:$A$243, 0), MATCH('Cyclical_after overrides'!AM$1, F_Inputs_cyclical!$A$1:$BE$1, 0))="", "", INDEX(F_Inputs_cyclical!$A$1:$BE$243, MATCH('Cyclical_after overrides'!$A29, F_Inputs_cyclical!$A$1:$A$243, 0), MATCH('Cyclical_after overrides'!AM$1, F_Inputs_cyclical!$A$1:$BE$1, 0))),
Cyclical_overrides!AM29)</f>
        <v>0</v>
      </c>
      <c r="AN29" s="72">
        <f>IF(Cyclical_overrides!AN29 = "",
IF(INDEX(F_Inputs_cyclical!$A$1:$BE$243, MATCH('Cyclical_after overrides'!$A29, F_Inputs_cyclical!$A$1:$A$243, 0), MATCH('Cyclical_after overrides'!AN$1, F_Inputs_cyclical!$A$1:$BE$1, 0))="", "", INDEX(F_Inputs_cyclical!$A$1:$BE$243, MATCH('Cyclical_after overrides'!$A29, F_Inputs_cyclical!$A$1:$A$243, 0), MATCH('Cyclical_after overrides'!AN$1, F_Inputs_cyclical!$A$1:$BE$1, 0))),
Cyclical_overrides!AN29)</f>
        <v>0</v>
      </c>
      <c r="AO29" s="72" t="str">
        <f>IF(Cyclical_overrides!AO29 = "",
IF(INDEX(F_Inputs_cyclical!$A$1:$BE$243, MATCH('Cyclical_after overrides'!$A29, F_Inputs_cyclical!$A$1:$A$243, 0), MATCH('Cyclical_after overrides'!AO$1, F_Inputs_cyclical!$A$1:$BE$1, 0))="", "", INDEX(F_Inputs_cyclical!$A$1:$BE$243, MATCH('Cyclical_after overrides'!$A29, F_Inputs_cyclical!$A$1:$A$243, 0), MATCH('Cyclical_after overrides'!AO$1, F_Inputs_cyclical!$A$1:$BE$1, 0))),
Cyclical_overrides!AO29)</f>
        <v/>
      </c>
      <c r="AP29" s="72" t="str">
        <f>IF(Cyclical_overrides!AP29 = "",
IF(INDEX(F_Inputs_cyclical!$A$1:$BE$243, MATCH('Cyclical_after overrides'!$A29, F_Inputs_cyclical!$A$1:$A$243, 0), MATCH('Cyclical_after overrides'!AP$1, F_Inputs_cyclical!$A$1:$BE$1, 0))="", "", INDEX(F_Inputs_cyclical!$A$1:$BE$243, MATCH('Cyclical_after overrides'!$A29, F_Inputs_cyclical!$A$1:$A$243, 0), MATCH('Cyclical_after overrides'!AP$1, F_Inputs_cyclical!$A$1:$BE$1, 0))),
Cyclical_overrides!AP29)</f>
        <v/>
      </c>
      <c r="AQ29" s="72">
        <f>IF(Cyclical_overrides!AQ29 = "",
IF(INDEX(F_Inputs_cyclical!$A$1:$BE$243, MATCH('Cyclical_after overrides'!$A29, F_Inputs_cyclical!$A$1:$A$243, 0), MATCH('Cyclical_after overrides'!AQ$1, F_Inputs_cyclical!$A$1:$BE$1, 0))="", "", INDEX(F_Inputs_cyclical!$A$1:$BE$243, MATCH('Cyclical_after overrides'!$A29, F_Inputs_cyclical!$A$1:$A$243, 0), MATCH('Cyclical_after overrides'!AQ$1, F_Inputs_cyclical!$A$1:$BE$1, 0))),
Cyclical_overrides!AQ29)</f>
        <v>0</v>
      </c>
      <c r="AR29" s="72">
        <f>IF(Cyclical_overrides!AR29 = "",
IF(INDEX(F_Inputs_cyclical!$A$1:$BE$243, MATCH('Cyclical_after overrides'!$A29, F_Inputs_cyclical!$A$1:$A$243, 0), MATCH('Cyclical_after overrides'!AR$1, F_Inputs_cyclical!$A$1:$BE$1, 0))="", "", INDEX(F_Inputs_cyclical!$A$1:$BE$243, MATCH('Cyclical_after overrides'!$A29, F_Inputs_cyclical!$A$1:$A$243, 0), MATCH('Cyclical_after overrides'!AR$1, F_Inputs_cyclical!$A$1:$BE$1, 0))),
Cyclical_overrides!AR29)</f>
        <v>0</v>
      </c>
      <c r="AS29" s="72" t="str">
        <f>IF(Cyclical_overrides!AS29 = "",
IF(INDEX(F_Inputs_cyclical!$A$1:$BE$243, MATCH('Cyclical_after overrides'!$A29, F_Inputs_cyclical!$A$1:$A$243, 0), MATCH('Cyclical_after overrides'!AS$1, F_Inputs_cyclical!$A$1:$BE$1, 0))="", "", INDEX(F_Inputs_cyclical!$A$1:$BE$243, MATCH('Cyclical_after overrides'!$A29, F_Inputs_cyclical!$A$1:$A$243, 0), MATCH('Cyclical_after overrides'!AS$1, F_Inputs_cyclical!$A$1:$BE$1, 0))),
Cyclical_overrides!AS29)</f>
        <v/>
      </c>
      <c r="AT29" s="72" t="str">
        <f>IF(Cyclical_overrides!AT29 = "",
IF(INDEX(F_Inputs_cyclical!$A$1:$BE$243, MATCH('Cyclical_after overrides'!$A29, F_Inputs_cyclical!$A$1:$A$243, 0), MATCH('Cyclical_after overrides'!AT$1, F_Inputs_cyclical!$A$1:$BE$1, 0))="", "", INDEX(F_Inputs_cyclical!$A$1:$BE$243, MATCH('Cyclical_after overrides'!$A29, F_Inputs_cyclical!$A$1:$A$243, 0), MATCH('Cyclical_after overrides'!AT$1, F_Inputs_cyclical!$A$1:$BE$1, 0))),
Cyclical_overrides!AT29)</f>
        <v/>
      </c>
      <c r="AU29" s="72">
        <f>IF(Cyclical_overrides!AU29 = "",
IF(INDEX(F_Inputs_cyclical!$A$1:$BE$243, MATCH('Cyclical_after overrides'!$A29, F_Inputs_cyclical!$A$1:$A$243, 0), MATCH('Cyclical_after overrides'!AU$1, F_Inputs_cyclical!$A$1:$BE$1, 0))="", "", INDEX(F_Inputs_cyclical!$A$1:$BE$243, MATCH('Cyclical_after overrides'!$A29, F_Inputs_cyclical!$A$1:$A$243, 0), MATCH('Cyclical_after overrides'!AU$1, F_Inputs_cyclical!$A$1:$BE$1, 0))),
Cyclical_overrides!AU29)</f>
        <v>0.42929565880424803</v>
      </c>
      <c r="AV29" s="72" t="str">
        <f>IF(Cyclical_overrides!AV29 = "",
IF(INDEX(F_Inputs_cyclical!$A$1:$BE$243, MATCH('Cyclical_after overrides'!$A29, F_Inputs_cyclical!$A$1:$A$243, 0), MATCH('Cyclical_after overrides'!AV$1, F_Inputs_cyclical!$A$1:$BE$1, 0))="", "", INDEX(F_Inputs_cyclical!$A$1:$BE$243, MATCH('Cyclical_after overrides'!$A29, F_Inputs_cyclical!$A$1:$A$243, 0), MATCH('Cyclical_after overrides'!AV$1, F_Inputs_cyclical!$A$1:$BE$1, 0))),
Cyclical_overrides!AV29)</f>
        <v/>
      </c>
      <c r="AW29" s="72">
        <f>IF(Cyclical_overrides!AW29 = "",
IF(INDEX(F_Inputs_cyclical!$A$1:$BE$243, MATCH('Cyclical_after overrides'!$A29, F_Inputs_cyclical!$A$1:$A$243, 0), MATCH('Cyclical_after overrides'!AW$1, F_Inputs_cyclical!$A$1:$BE$1, 0))="", "", INDEX(F_Inputs_cyclical!$A$1:$BE$243, MATCH('Cyclical_after overrides'!$A29, F_Inputs_cyclical!$A$1:$A$243, 0), MATCH('Cyclical_after overrides'!AW$1, F_Inputs_cyclical!$A$1:$BE$1, 0))),
Cyclical_overrides!AW29)</f>
        <v>1.2117357406647515</v>
      </c>
      <c r="AX29" s="72">
        <f>IF(Cyclical_overrides!AX29 = "",
IF(INDEX(F_Inputs_cyclical!$A$1:$BE$243, MATCH('Cyclical_after overrides'!$A29, F_Inputs_cyclical!$A$1:$A$243, 0), MATCH('Cyclical_after overrides'!AX$1, F_Inputs_cyclical!$A$1:$BE$1, 0))="", "", INDEX(F_Inputs_cyclical!$A$1:$BE$243, MATCH('Cyclical_after overrides'!$A29, F_Inputs_cyclical!$A$1:$A$243, 0), MATCH('Cyclical_after overrides'!AX$1, F_Inputs_cyclical!$A$1:$BE$1, 0))),
Cyclical_overrides!AX29)</f>
        <v>21.317428048481673</v>
      </c>
      <c r="AY29" s="72">
        <f>IF(Cyclical_overrides!AY29 = "",
IF(INDEX(F_Inputs_cyclical!$A$1:$BE$243, MATCH('Cyclical_after overrides'!$A29, F_Inputs_cyclical!$A$1:$A$243, 0), MATCH('Cyclical_after overrides'!AY$1, F_Inputs_cyclical!$A$1:$BE$1, 0))="", "", INDEX(F_Inputs_cyclical!$A$1:$BE$243, MATCH('Cyclical_after overrides'!$A29, F_Inputs_cyclical!$A$1:$A$243, 0), MATCH('Cyclical_after overrides'!AY$1, F_Inputs_cyclical!$A$1:$BE$1, 0))),
Cyclical_overrides!AY29)</f>
        <v>140.152328479826</v>
      </c>
      <c r="AZ29" s="72">
        <f>IF(Cyclical_overrides!AZ29 = "",
IF(INDEX(F_Inputs_cyclical!$A$1:$BE$243, MATCH('Cyclical_after overrides'!$A29, F_Inputs_cyclical!$A$1:$A$243, 0), MATCH('Cyclical_after overrides'!AZ$1, F_Inputs_cyclical!$A$1:$BE$1, 0))="", "", INDEX(F_Inputs_cyclical!$A$1:$BE$243, MATCH('Cyclical_after overrides'!$A29, F_Inputs_cyclical!$A$1:$A$243, 0), MATCH('Cyclical_after overrides'!AZ$1, F_Inputs_cyclical!$A$1:$BE$1, 0))),
Cyclical_overrides!AZ29)</f>
        <v>1.6369902516007246</v>
      </c>
      <c r="BA29" s="72">
        <f>IF(Cyclical_overrides!BA29 = "",
IF(INDEX(F_Inputs_cyclical!$A$1:$BE$243, MATCH('Cyclical_after overrides'!$A29, F_Inputs_cyclical!$A$1:$A$243, 0), MATCH('Cyclical_after overrides'!BA$1, F_Inputs_cyclical!$A$1:$BE$1, 0))="", "", INDEX(F_Inputs_cyclical!$A$1:$BE$243, MATCH('Cyclical_after overrides'!$A29, F_Inputs_cyclical!$A$1:$A$243, 0), MATCH('Cyclical_after overrides'!BA$1, F_Inputs_cyclical!$A$1:$BE$1, 0))),
Cyclical_overrides!BA29)</f>
        <v>13.138703157110754</v>
      </c>
      <c r="BB29" s="72">
        <f>IF(Cyclical_overrides!BB29 = "",
IF(INDEX(F_Inputs_cyclical!$A$1:$BE$243, MATCH('Cyclical_after overrides'!$A29, F_Inputs_cyclical!$A$1:$A$243, 0), MATCH('Cyclical_after overrides'!BB$1, F_Inputs_cyclical!$A$1:$BE$1, 0))="", "", INDEX(F_Inputs_cyclical!$A$1:$BE$243, MATCH('Cyclical_after overrides'!$A29, F_Inputs_cyclical!$A$1:$A$243, 0), MATCH('Cyclical_after overrides'!BB$1, F_Inputs_cyclical!$A$1:$BE$1, 0))),
Cyclical_overrides!BB29)</f>
        <v>13.138703157110754</v>
      </c>
      <c r="BC29" s="72">
        <f>IF(Cyclical_overrides!BC29 = "",
IF(INDEX(F_Inputs_cyclical!$A$1:$BE$243, MATCH('Cyclical_after overrides'!$A29, F_Inputs_cyclical!$A$1:$A$243, 0), MATCH('Cyclical_after overrides'!BC$1, F_Inputs_cyclical!$A$1:$BE$1, 0))="", "", INDEX(F_Inputs_cyclical!$A$1:$BE$243, MATCH('Cyclical_after overrides'!$A29, F_Inputs_cyclical!$A$1:$A$243, 0), MATCH('Cyclical_after overrides'!BC$1, F_Inputs_cyclical!$A$1:$BE$1, 0))),
Cyclical_overrides!BC29)</f>
        <v>7.8402981876728832</v>
      </c>
      <c r="BD29" s="72">
        <f>IF(Cyclical_overrides!BD29 = "",
IF(INDEX(F_Inputs_cyclical!$A$1:$BE$243, MATCH('Cyclical_after overrides'!$A29, F_Inputs_cyclical!$A$1:$A$243, 0), MATCH('Cyclical_after overrides'!BD$1, F_Inputs_cyclical!$A$1:$BE$1, 0))="", "", INDEX(F_Inputs_cyclical!$A$1:$BE$243, MATCH('Cyclical_after overrides'!$A29, F_Inputs_cyclical!$A$1:$A$243, 0), MATCH('Cyclical_after overrides'!BD$1, F_Inputs_cyclical!$A$1:$BE$1, 0))),
Cyclical_overrides!BD29)</f>
        <v>0</v>
      </c>
      <c r="BE29" s="194"/>
    </row>
    <row r="30" spans="1:57" x14ac:dyDescent="0.4">
      <c r="A30" s="63" t="str">
        <f t="shared" si="0"/>
        <v>HDD18</v>
      </c>
      <c r="B30" s="63" t="s">
        <v>277</v>
      </c>
      <c r="C30" s="63" t="s">
        <v>251</v>
      </c>
      <c r="D30" s="72" t="str">
        <f>IF(Cyclical_overrides!D30 = "",
IF(INDEX(F_Inputs_cyclical!$A$1:$BE$243, MATCH('Cyclical_after overrides'!$A30, F_Inputs_cyclical!$A$1:$A$243, 0), MATCH('Cyclical_after overrides'!D$1, F_Inputs_cyclical!$A$1:$BE$1, 0))="", "", INDEX(F_Inputs_cyclical!$A$1:$BE$243, MATCH('Cyclical_after overrides'!$A30, F_Inputs_cyclical!$A$1:$A$243, 0), MATCH('Cyclical_after overrides'!D$1, F_Inputs_cyclical!$A$1:$BE$1, 0))),
Cyclical_overrides!D30)</f>
        <v/>
      </c>
      <c r="E30" s="72" t="str">
        <f>IF(Cyclical_overrides!E30 = "",
IF(INDEX(F_Inputs_cyclical!$A$1:$BE$243, MATCH('Cyclical_after overrides'!$A30, F_Inputs_cyclical!$A$1:$A$243, 0), MATCH('Cyclical_after overrides'!E$1, F_Inputs_cyclical!$A$1:$BE$1, 0))="", "", INDEX(F_Inputs_cyclical!$A$1:$BE$243, MATCH('Cyclical_after overrides'!$A30, F_Inputs_cyclical!$A$1:$A$243, 0), MATCH('Cyclical_after overrides'!E$1, F_Inputs_cyclical!$A$1:$BE$1, 0))),
Cyclical_overrides!E30)</f>
        <v/>
      </c>
      <c r="F30" s="72" t="str">
        <f>IF(Cyclical_overrides!F30 = "",
IF(INDEX(F_Inputs_cyclical!$A$1:$BE$243, MATCH('Cyclical_after overrides'!$A30, F_Inputs_cyclical!$A$1:$A$243, 0), MATCH('Cyclical_after overrides'!F$1, F_Inputs_cyclical!$A$1:$BE$1, 0))="", "", INDEX(F_Inputs_cyclical!$A$1:$BE$243, MATCH('Cyclical_after overrides'!$A30, F_Inputs_cyclical!$A$1:$A$243, 0), MATCH('Cyclical_after overrides'!F$1, F_Inputs_cyclical!$A$1:$BE$1, 0))),
Cyclical_overrides!F30)</f>
        <v/>
      </c>
      <c r="G30" s="72" t="str">
        <f>IF(Cyclical_overrides!G30 = "",
IF(INDEX(F_Inputs_cyclical!$A$1:$BE$243, MATCH('Cyclical_after overrides'!$A30, F_Inputs_cyclical!$A$1:$A$243, 0), MATCH('Cyclical_after overrides'!G$1, F_Inputs_cyclical!$A$1:$BE$1, 0))="", "", INDEX(F_Inputs_cyclical!$A$1:$BE$243, MATCH('Cyclical_after overrides'!$A30, F_Inputs_cyclical!$A$1:$A$243, 0), MATCH('Cyclical_after overrides'!G$1, F_Inputs_cyclical!$A$1:$BE$1, 0))),
Cyclical_overrides!G30)</f>
        <v/>
      </c>
      <c r="H30" s="72" t="str">
        <f>IF(Cyclical_overrides!H30 = "",
IF(INDEX(F_Inputs_cyclical!$A$1:$BE$243, MATCH('Cyclical_after overrides'!$A30, F_Inputs_cyclical!$A$1:$A$243, 0), MATCH('Cyclical_after overrides'!H$1, F_Inputs_cyclical!$A$1:$BE$1, 0))="", "", INDEX(F_Inputs_cyclical!$A$1:$BE$243, MATCH('Cyclical_after overrides'!$A30, F_Inputs_cyclical!$A$1:$A$243, 0), MATCH('Cyclical_after overrides'!H$1, F_Inputs_cyclical!$A$1:$BE$1, 0))),
Cyclical_overrides!H30)</f>
        <v/>
      </c>
      <c r="I30" s="72" t="str">
        <f>IF(Cyclical_overrides!I30 = "",
IF(INDEX(F_Inputs_cyclical!$A$1:$BE$243, MATCH('Cyclical_after overrides'!$A30, F_Inputs_cyclical!$A$1:$A$243, 0), MATCH('Cyclical_after overrides'!I$1, F_Inputs_cyclical!$A$1:$BE$1, 0))="", "", INDEX(F_Inputs_cyclical!$A$1:$BE$243, MATCH('Cyclical_after overrides'!$A30, F_Inputs_cyclical!$A$1:$A$243, 0), MATCH('Cyclical_after overrides'!I$1, F_Inputs_cyclical!$A$1:$BE$1, 0))),
Cyclical_overrides!I30)</f>
        <v/>
      </c>
      <c r="J30" s="72" t="str">
        <f>IF(Cyclical_overrides!J30 = "",
IF(INDEX(F_Inputs_cyclical!$A$1:$BE$243, MATCH('Cyclical_after overrides'!$A30, F_Inputs_cyclical!$A$1:$A$243, 0), MATCH('Cyclical_after overrides'!J$1, F_Inputs_cyclical!$A$1:$BE$1, 0))="", "", INDEX(F_Inputs_cyclical!$A$1:$BE$243, MATCH('Cyclical_after overrides'!$A30, F_Inputs_cyclical!$A$1:$A$243, 0), MATCH('Cyclical_after overrides'!J$1, F_Inputs_cyclical!$A$1:$BE$1, 0))),
Cyclical_overrides!J30)</f>
        <v/>
      </c>
      <c r="K30" s="72" t="str">
        <f>IF(Cyclical_overrides!K30 = "",
IF(INDEX(F_Inputs_cyclical!$A$1:$BE$243, MATCH('Cyclical_after overrides'!$A30, F_Inputs_cyclical!$A$1:$A$243, 0), MATCH('Cyclical_after overrides'!K$1, F_Inputs_cyclical!$A$1:$BE$1, 0))="", "", INDEX(F_Inputs_cyclical!$A$1:$BE$243, MATCH('Cyclical_after overrides'!$A30, F_Inputs_cyclical!$A$1:$A$243, 0), MATCH('Cyclical_after overrides'!K$1, F_Inputs_cyclical!$A$1:$BE$1, 0))),
Cyclical_overrides!K30)</f>
        <v/>
      </c>
      <c r="L30" s="72" t="str">
        <f>IF(Cyclical_overrides!L30 = "",
IF(INDEX(F_Inputs_cyclical!$A$1:$BE$243, MATCH('Cyclical_after overrides'!$A30, F_Inputs_cyclical!$A$1:$A$243, 0), MATCH('Cyclical_after overrides'!L$1, F_Inputs_cyclical!$A$1:$BE$1, 0))="", "", INDEX(F_Inputs_cyclical!$A$1:$BE$243, MATCH('Cyclical_after overrides'!$A30, F_Inputs_cyclical!$A$1:$A$243, 0), MATCH('Cyclical_after overrides'!L$1, F_Inputs_cyclical!$A$1:$BE$1, 0))),
Cyclical_overrides!L30)</f>
        <v/>
      </c>
      <c r="M30" s="72" t="str">
        <f>IF(Cyclical_overrides!M30 = "",
IF(INDEX(F_Inputs_cyclical!$A$1:$BE$243, MATCH('Cyclical_after overrides'!$A30, F_Inputs_cyclical!$A$1:$A$243, 0), MATCH('Cyclical_after overrides'!M$1, F_Inputs_cyclical!$A$1:$BE$1, 0))="", "", INDEX(F_Inputs_cyclical!$A$1:$BE$243, MATCH('Cyclical_after overrides'!$A30, F_Inputs_cyclical!$A$1:$A$243, 0), MATCH('Cyclical_after overrides'!M$1, F_Inputs_cyclical!$A$1:$BE$1, 0))),
Cyclical_overrides!M30)</f>
        <v/>
      </c>
      <c r="N30" s="72" t="str">
        <f>IF(Cyclical_overrides!N30 = "",
IF(INDEX(F_Inputs_cyclical!$A$1:$BE$243, MATCH('Cyclical_after overrides'!$A30, F_Inputs_cyclical!$A$1:$A$243, 0), MATCH('Cyclical_after overrides'!N$1, F_Inputs_cyclical!$A$1:$BE$1, 0))="", "", INDEX(F_Inputs_cyclical!$A$1:$BE$243, MATCH('Cyclical_after overrides'!$A30, F_Inputs_cyclical!$A$1:$A$243, 0), MATCH('Cyclical_after overrides'!N$1, F_Inputs_cyclical!$A$1:$BE$1, 0))),
Cyclical_overrides!N30)</f>
        <v/>
      </c>
      <c r="O30" s="72" t="str">
        <f>IF(Cyclical_overrides!O30 = "",
IF(INDEX(F_Inputs_cyclical!$A$1:$BE$243, MATCH('Cyclical_after overrides'!$A30, F_Inputs_cyclical!$A$1:$A$243, 0), MATCH('Cyclical_after overrides'!O$1, F_Inputs_cyclical!$A$1:$BE$1, 0))="", "", INDEX(F_Inputs_cyclical!$A$1:$BE$243, MATCH('Cyclical_after overrides'!$A30, F_Inputs_cyclical!$A$1:$A$243, 0), MATCH('Cyclical_after overrides'!O$1, F_Inputs_cyclical!$A$1:$BE$1, 0))),
Cyclical_overrides!O30)</f>
        <v/>
      </c>
      <c r="P30" s="72" t="str">
        <f>IF(Cyclical_overrides!P30 = "",
IF(INDEX(F_Inputs_cyclical!$A$1:$BE$243, MATCH('Cyclical_after overrides'!$A30, F_Inputs_cyclical!$A$1:$A$243, 0), MATCH('Cyclical_after overrides'!P$1, F_Inputs_cyclical!$A$1:$BE$1, 0))="", "", INDEX(F_Inputs_cyclical!$A$1:$BE$243, MATCH('Cyclical_after overrides'!$A30, F_Inputs_cyclical!$A$1:$A$243, 0), MATCH('Cyclical_after overrides'!P$1, F_Inputs_cyclical!$A$1:$BE$1, 0))),
Cyclical_overrides!P30)</f>
        <v/>
      </c>
      <c r="Q30" s="72" t="str">
        <f>IF(Cyclical_overrides!Q30 = "",
IF(INDEX(F_Inputs_cyclical!$A$1:$BE$243, MATCH('Cyclical_after overrides'!$A30, F_Inputs_cyclical!$A$1:$A$243, 0), MATCH('Cyclical_after overrides'!Q$1, F_Inputs_cyclical!$A$1:$BE$1, 0))="", "", INDEX(F_Inputs_cyclical!$A$1:$BE$243, MATCH('Cyclical_after overrides'!$A30, F_Inputs_cyclical!$A$1:$A$243, 0), MATCH('Cyclical_after overrides'!Q$1, F_Inputs_cyclical!$A$1:$BE$1, 0))),
Cyclical_overrides!Q30)</f>
        <v/>
      </c>
      <c r="R30" s="72" t="str">
        <f>IF(Cyclical_overrides!R30 = "",
IF(INDEX(F_Inputs_cyclical!$A$1:$BE$243, MATCH('Cyclical_after overrides'!$A30, F_Inputs_cyclical!$A$1:$A$243, 0), MATCH('Cyclical_after overrides'!R$1, F_Inputs_cyclical!$A$1:$BE$1, 0))="", "", INDEX(F_Inputs_cyclical!$A$1:$BE$243, MATCH('Cyclical_after overrides'!$A30, F_Inputs_cyclical!$A$1:$A$243, 0), MATCH('Cyclical_after overrides'!R$1, F_Inputs_cyclical!$A$1:$BE$1, 0))),
Cyclical_overrides!R30)</f>
        <v/>
      </c>
      <c r="S30" s="72" t="str">
        <f>IF(Cyclical_overrides!S30 = "",
IF(INDEX(F_Inputs_cyclical!$A$1:$BE$243, MATCH('Cyclical_after overrides'!$A30, F_Inputs_cyclical!$A$1:$A$243, 0), MATCH('Cyclical_after overrides'!S$1, F_Inputs_cyclical!$A$1:$BE$1, 0))="", "", INDEX(F_Inputs_cyclical!$A$1:$BE$243, MATCH('Cyclical_after overrides'!$A30, F_Inputs_cyclical!$A$1:$A$243, 0), MATCH('Cyclical_after overrides'!S$1, F_Inputs_cyclical!$A$1:$BE$1, 0))),
Cyclical_overrides!S30)</f>
        <v/>
      </c>
      <c r="T30" s="72" t="str">
        <f>IF(Cyclical_overrides!T30 = "",
IF(INDEX(F_Inputs_cyclical!$A$1:$BE$243, MATCH('Cyclical_after overrides'!$A30, F_Inputs_cyclical!$A$1:$A$243, 0), MATCH('Cyclical_after overrides'!T$1, F_Inputs_cyclical!$A$1:$BE$1, 0))="", "", INDEX(F_Inputs_cyclical!$A$1:$BE$243, MATCH('Cyclical_after overrides'!$A30, F_Inputs_cyclical!$A$1:$A$243, 0), MATCH('Cyclical_after overrides'!T$1, F_Inputs_cyclical!$A$1:$BE$1, 0))),
Cyclical_overrides!T30)</f>
        <v/>
      </c>
      <c r="U30" s="72" t="str">
        <f>IF(Cyclical_overrides!U30 = "",
IF(INDEX(F_Inputs_cyclical!$A$1:$BE$243, MATCH('Cyclical_after overrides'!$A30, F_Inputs_cyclical!$A$1:$A$243, 0), MATCH('Cyclical_after overrides'!U$1, F_Inputs_cyclical!$A$1:$BE$1, 0))="", "", INDEX(F_Inputs_cyclical!$A$1:$BE$243, MATCH('Cyclical_after overrides'!$A30, F_Inputs_cyclical!$A$1:$A$243, 0), MATCH('Cyclical_after overrides'!U$1, F_Inputs_cyclical!$A$1:$BE$1, 0))),
Cyclical_overrides!U30)</f>
        <v/>
      </c>
      <c r="V30" s="72" t="str">
        <f>IF(Cyclical_overrides!V30 = "",
IF(INDEX(F_Inputs_cyclical!$A$1:$BE$243, MATCH('Cyclical_after overrides'!$A30, F_Inputs_cyclical!$A$1:$A$243, 0), MATCH('Cyclical_after overrides'!V$1, F_Inputs_cyclical!$A$1:$BE$1, 0))="", "", INDEX(F_Inputs_cyclical!$A$1:$BE$243, MATCH('Cyclical_after overrides'!$A30, F_Inputs_cyclical!$A$1:$A$243, 0), MATCH('Cyclical_after overrides'!V$1, F_Inputs_cyclical!$A$1:$BE$1, 0))),
Cyclical_overrides!V30)</f>
        <v/>
      </c>
      <c r="W30" s="72" t="str">
        <f>IF(Cyclical_overrides!W30 = "",
IF(INDEX(F_Inputs_cyclical!$A$1:$BE$243, MATCH('Cyclical_after overrides'!$A30, F_Inputs_cyclical!$A$1:$A$243, 0), MATCH('Cyclical_after overrides'!W$1, F_Inputs_cyclical!$A$1:$BE$1, 0))="", "", INDEX(F_Inputs_cyclical!$A$1:$BE$243, MATCH('Cyclical_after overrides'!$A30, F_Inputs_cyclical!$A$1:$A$243, 0), MATCH('Cyclical_after overrides'!W$1, F_Inputs_cyclical!$A$1:$BE$1, 0))),
Cyclical_overrides!W30)</f>
        <v/>
      </c>
      <c r="X30" s="72" t="str">
        <f>IF(Cyclical_overrides!X30 = "",
IF(INDEX(F_Inputs_cyclical!$A$1:$BE$243, MATCH('Cyclical_after overrides'!$A30, F_Inputs_cyclical!$A$1:$A$243, 0), MATCH('Cyclical_after overrides'!X$1, F_Inputs_cyclical!$A$1:$BE$1, 0))="", "", INDEX(F_Inputs_cyclical!$A$1:$BE$243, MATCH('Cyclical_after overrides'!$A30, F_Inputs_cyclical!$A$1:$A$243, 0), MATCH('Cyclical_after overrides'!X$1, F_Inputs_cyclical!$A$1:$BE$1, 0))),
Cyclical_overrides!X30)</f>
        <v/>
      </c>
      <c r="Y30" s="72" t="str">
        <f>IF(Cyclical_overrides!Y30 = "",
IF(INDEX(F_Inputs_cyclical!$A$1:$BE$243, MATCH('Cyclical_after overrides'!$A30, F_Inputs_cyclical!$A$1:$A$243, 0), MATCH('Cyclical_after overrides'!Y$1, F_Inputs_cyclical!$A$1:$BE$1, 0))="", "", INDEX(F_Inputs_cyclical!$A$1:$BE$243, MATCH('Cyclical_after overrides'!$A30, F_Inputs_cyclical!$A$1:$A$243, 0), MATCH('Cyclical_after overrides'!Y$1, F_Inputs_cyclical!$A$1:$BE$1, 0))),
Cyclical_overrides!Y30)</f>
        <v/>
      </c>
      <c r="Z30" s="72" t="str">
        <f>IF(Cyclical_overrides!Z30 = "",
IF(INDEX(F_Inputs_cyclical!$A$1:$BE$243, MATCH('Cyclical_after overrides'!$A30, F_Inputs_cyclical!$A$1:$A$243, 0), MATCH('Cyclical_after overrides'!Z$1, F_Inputs_cyclical!$A$1:$BE$1, 0))="", "", INDEX(F_Inputs_cyclical!$A$1:$BE$243, MATCH('Cyclical_after overrides'!$A30, F_Inputs_cyclical!$A$1:$A$243, 0), MATCH('Cyclical_after overrides'!Z$1, F_Inputs_cyclical!$A$1:$BE$1, 0))),
Cyclical_overrides!Z30)</f>
        <v/>
      </c>
      <c r="AA30" s="72" t="str">
        <f>IF(Cyclical_overrides!AA30 = "",
IF(INDEX(F_Inputs_cyclical!$A$1:$BE$243, MATCH('Cyclical_after overrides'!$A30, F_Inputs_cyclical!$A$1:$A$243, 0), MATCH('Cyclical_after overrides'!AA$1, F_Inputs_cyclical!$A$1:$BE$1, 0))="", "", INDEX(F_Inputs_cyclical!$A$1:$BE$243, MATCH('Cyclical_after overrides'!$A30, F_Inputs_cyclical!$A$1:$A$243, 0), MATCH('Cyclical_after overrides'!AA$1, F_Inputs_cyclical!$A$1:$BE$1, 0))),
Cyclical_overrides!AA30)</f>
        <v/>
      </c>
      <c r="AB30" s="72" t="str">
        <f>IF(Cyclical_overrides!AB30 = "",
IF(INDEX(F_Inputs_cyclical!$A$1:$BE$243, MATCH('Cyclical_after overrides'!$A30, F_Inputs_cyclical!$A$1:$A$243, 0), MATCH('Cyclical_after overrides'!AB$1, F_Inputs_cyclical!$A$1:$BE$1, 0))="", "", INDEX(F_Inputs_cyclical!$A$1:$BE$243, MATCH('Cyclical_after overrides'!$A30, F_Inputs_cyclical!$A$1:$A$243, 0), MATCH('Cyclical_after overrides'!AB$1, F_Inputs_cyclical!$A$1:$BE$1, 0))),
Cyclical_overrides!AB30)</f>
        <v/>
      </c>
      <c r="AC30" s="72" t="str">
        <f>IF(Cyclical_overrides!AC30 = "",
IF(INDEX(F_Inputs_cyclical!$A$1:$BE$243, MATCH('Cyclical_after overrides'!$A30, F_Inputs_cyclical!$A$1:$A$243, 0), MATCH('Cyclical_after overrides'!AC$1, F_Inputs_cyclical!$A$1:$BE$1, 0))="", "", INDEX(F_Inputs_cyclical!$A$1:$BE$243, MATCH('Cyclical_after overrides'!$A30, F_Inputs_cyclical!$A$1:$A$243, 0), MATCH('Cyclical_after overrides'!AC$1, F_Inputs_cyclical!$A$1:$BE$1, 0))),
Cyclical_overrides!AC30)</f>
        <v/>
      </c>
      <c r="AD30" s="72" t="str">
        <f>IF(Cyclical_overrides!AD30 = "",
IF(INDEX(F_Inputs_cyclical!$A$1:$BE$243, MATCH('Cyclical_after overrides'!$A30, F_Inputs_cyclical!$A$1:$A$243, 0), MATCH('Cyclical_after overrides'!AD$1, F_Inputs_cyclical!$A$1:$BE$1, 0))="", "", INDEX(F_Inputs_cyclical!$A$1:$BE$243, MATCH('Cyclical_after overrides'!$A30, F_Inputs_cyclical!$A$1:$A$243, 0), MATCH('Cyclical_after overrides'!AD$1, F_Inputs_cyclical!$A$1:$BE$1, 0))),
Cyclical_overrides!AD30)</f>
        <v/>
      </c>
      <c r="AE30" s="72" t="str">
        <f>IF(Cyclical_overrides!AE30 = "",
IF(INDEX(F_Inputs_cyclical!$A$1:$BE$243, MATCH('Cyclical_after overrides'!$A30, F_Inputs_cyclical!$A$1:$A$243, 0), MATCH('Cyclical_after overrides'!AE$1, F_Inputs_cyclical!$A$1:$BE$1, 0))="", "", INDEX(F_Inputs_cyclical!$A$1:$BE$243, MATCH('Cyclical_after overrides'!$A30, F_Inputs_cyclical!$A$1:$A$243, 0), MATCH('Cyclical_after overrides'!AE$1, F_Inputs_cyclical!$A$1:$BE$1, 0))),
Cyclical_overrides!AE30)</f>
        <v/>
      </c>
      <c r="AF30" s="72" t="str">
        <f>IF(Cyclical_overrides!AF30 = "",
IF(INDEX(F_Inputs_cyclical!$A$1:$BE$243, MATCH('Cyclical_after overrides'!$A30, F_Inputs_cyclical!$A$1:$A$243, 0), MATCH('Cyclical_after overrides'!AF$1, F_Inputs_cyclical!$A$1:$BE$1, 0))="", "", INDEX(F_Inputs_cyclical!$A$1:$BE$243, MATCH('Cyclical_after overrides'!$A30, F_Inputs_cyclical!$A$1:$A$243, 0), MATCH('Cyclical_after overrides'!AF$1, F_Inputs_cyclical!$A$1:$BE$1, 0))),
Cyclical_overrides!AF30)</f>
        <v/>
      </c>
      <c r="AG30" s="72" t="str">
        <f>IF(Cyclical_overrides!AG30 = "",
IF(INDEX(F_Inputs_cyclical!$A$1:$BE$243, MATCH('Cyclical_after overrides'!$A30, F_Inputs_cyclical!$A$1:$A$243, 0), MATCH('Cyclical_after overrides'!AG$1, F_Inputs_cyclical!$A$1:$BE$1, 0))="", "", INDEX(F_Inputs_cyclical!$A$1:$BE$243, MATCH('Cyclical_after overrides'!$A30, F_Inputs_cyclical!$A$1:$A$243, 0), MATCH('Cyclical_after overrides'!AG$1, F_Inputs_cyclical!$A$1:$BE$1, 0))),
Cyclical_overrides!AG30)</f>
        <v/>
      </c>
      <c r="AH30" s="72" t="str">
        <f>IF(Cyclical_overrides!AH30 = "",
IF(INDEX(F_Inputs_cyclical!$A$1:$BE$243, MATCH('Cyclical_after overrides'!$A30, F_Inputs_cyclical!$A$1:$A$243, 0), MATCH('Cyclical_after overrides'!AH$1, F_Inputs_cyclical!$A$1:$BE$1, 0))="", "", INDEX(F_Inputs_cyclical!$A$1:$BE$243, MATCH('Cyclical_after overrides'!$A30, F_Inputs_cyclical!$A$1:$A$243, 0), MATCH('Cyclical_after overrides'!AH$1, F_Inputs_cyclical!$A$1:$BE$1, 0))),
Cyclical_overrides!AH30)</f>
        <v/>
      </c>
      <c r="AI30" s="72" t="str">
        <f>IF(Cyclical_overrides!AI30 = "",
IF(INDEX(F_Inputs_cyclical!$A$1:$BE$243, MATCH('Cyclical_after overrides'!$A30, F_Inputs_cyclical!$A$1:$A$243, 0), MATCH('Cyclical_after overrides'!AI$1, F_Inputs_cyclical!$A$1:$BE$1, 0))="", "", INDEX(F_Inputs_cyclical!$A$1:$BE$243, MATCH('Cyclical_after overrides'!$A30, F_Inputs_cyclical!$A$1:$A$243, 0), MATCH('Cyclical_after overrides'!AI$1, F_Inputs_cyclical!$A$1:$BE$1, 0))),
Cyclical_overrides!AI30)</f>
        <v/>
      </c>
      <c r="AJ30" s="72" t="str">
        <f>IF(Cyclical_overrides!AJ30 = "",
IF(INDEX(F_Inputs_cyclical!$A$1:$BE$243, MATCH('Cyclical_after overrides'!$A30, F_Inputs_cyclical!$A$1:$A$243, 0), MATCH('Cyclical_after overrides'!AJ$1, F_Inputs_cyclical!$A$1:$BE$1, 0))="", "", INDEX(F_Inputs_cyclical!$A$1:$BE$243, MATCH('Cyclical_after overrides'!$A30, F_Inputs_cyclical!$A$1:$A$243, 0), MATCH('Cyclical_after overrides'!AJ$1, F_Inputs_cyclical!$A$1:$BE$1, 0))),
Cyclical_overrides!AJ30)</f>
        <v/>
      </c>
      <c r="AK30" s="72" t="str">
        <f>IF(Cyclical_overrides!AK30 = "",
IF(INDEX(F_Inputs_cyclical!$A$1:$BE$243, MATCH('Cyclical_after overrides'!$A30, F_Inputs_cyclical!$A$1:$A$243, 0), MATCH('Cyclical_after overrides'!AK$1, F_Inputs_cyclical!$A$1:$BE$1, 0))="", "", INDEX(F_Inputs_cyclical!$A$1:$BE$243, MATCH('Cyclical_after overrides'!$A30, F_Inputs_cyclical!$A$1:$A$243, 0), MATCH('Cyclical_after overrides'!AK$1, F_Inputs_cyclical!$A$1:$BE$1, 0))),
Cyclical_overrides!AK30)</f>
        <v/>
      </c>
      <c r="AL30" s="72" t="str">
        <f>IF(Cyclical_overrides!AL30 = "",
IF(INDEX(F_Inputs_cyclical!$A$1:$BE$243, MATCH('Cyclical_after overrides'!$A30, F_Inputs_cyclical!$A$1:$A$243, 0), MATCH('Cyclical_after overrides'!AL$1, F_Inputs_cyclical!$A$1:$BE$1, 0))="", "", INDEX(F_Inputs_cyclical!$A$1:$BE$243, MATCH('Cyclical_after overrides'!$A30, F_Inputs_cyclical!$A$1:$A$243, 0), MATCH('Cyclical_after overrides'!AL$1, F_Inputs_cyclical!$A$1:$BE$1, 0))),
Cyclical_overrides!AL30)</f>
        <v/>
      </c>
      <c r="AM30" s="72" t="str">
        <f>IF(Cyclical_overrides!AM30 = "",
IF(INDEX(F_Inputs_cyclical!$A$1:$BE$243, MATCH('Cyclical_after overrides'!$A30, F_Inputs_cyclical!$A$1:$A$243, 0), MATCH('Cyclical_after overrides'!AM$1, F_Inputs_cyclical!$A$1:$BE$1, 0))="", "", INDEX(F_Inputs_cyclical!$A$1:$BE$243, MATCH('Cyclical_after overrides'!$A30, F_Inputs_cyclical!$A$1:$A$243, 0), MATCH('Cyclical_after overrides'!AM$1, F_Inputs_cyclical!$A$1:$BE$1, 0))),
Cyclical_overrides!AM30)</f>
        <v/>
      </c>
      <c r="AN30" s="72" t="str">
        <f>IF(Cyclical_overrides!AN30 = "",
IF(INDEX(F_Inputs_cyclical!$A$1:$BE$243, MATCH('Cyclical_after overrides'!$A30, F_Inputs_cyclical!$A$1:$A$243, 0), MATCH('Cyclical_after overrides'!AN$1, F_Inputs_cyclical!$A$1:$BE$1, 0))="", "", INDEX(F_Inputs_cyclical!$A$1:$BE$243, MATCH('Cyclical_after overrides'!$A30, F_Inputs_cyclical!$A$1:$A$243, 0), MATCH('Cyclical_after overrides'!AN$1, F_Inputs_cyclical!$A$1:$BE$1, 0))),
Cyclical_overrides!AN30)</f>
        <v/>
      </c>
      <c r="AO30" s="72" t="str">
        <f>IF(Cyclical_overrides!AO30 = "",
IF(INDEX(F_Inputs_cyclical!$A$1:$BE$243, MATCH('Cyclical_after overrides'!$A30, F_Inputs_cyclical!$A$1:$A$243, 0), MATCH('Cyclical_after overrides'!AO$1, F_Inputs_cyclical!$A$1:$BE$1, 0))="", "", INDEX(F_Inputs_cyclical!$A$1:$BE$243, MATCH('Cyclical_after overrides'!$A30, F_Inputs_cyclical!$A$1:$A$243, 0), MATCH('Cyclical_after overrides'!AO$1, F_Inputs_cyclical!$A$1:$BE$1, 0))),
Cyclical_overrides!AO30)</f>
        <v/>
      </c>
      <c r="AP30" s="72" t="str">
        <f>IF(Cyclical_overrides!AP30 = "",
IF(INDEX(F_Inputs_cyclical!$A$1:$BE$243, MATCH('Cyclical_after overrides'!$A30, F_Inputs_cyclical!$A$1:$A$243, 0), MATCH('Cyclical_after overrides'!AP$1, F_Inputs_cyclical!$A$1:$BE$1, 0))="", "", INDEX(F_Inputs_cyclical!$A$1:$BE$243, MATCH('Cyclical_after overrides'!$A30, F_Inputs_cyclical!$A$1:$A$243, 0), MATCH('Cyclical_after overrides'!AP$1, F_Inputs_cyclical!$A$1:$BE$1, 0))),
Cyclical_overrides!AP30)</f>
        <v/>
      </c>
      <c r="AQ30" s="72" t="str">
        <f>IF(Cyclical_overrides!AQ30 = "",
IF(INDEX(F_Inputs_cyclical!$A$1:$BE$243, MATCH('Cyclical_after overrides'!$A30, F_Inputs_cyclical!$A$1:$A$243, 0), MATCH('Cyclical_after overrides'!AQ$1, F_Inputs_cyclical!$A$1:$BE$1, 0))="", "", INDEX(F_Inputs_cyclical!$A$1:$BE$243, MATCH('Cyclical_after overrides'!$A30, F_Inputs_cyclical!$A$1:$A$243, 0), MATCH('Cyclical_after overrides'!AQ$1, F_Inputs_cyclical!$A$1:$BE$1, 0))),
Cyclical_overrides!AQ30)</f>
        <v/>
      </c>
      <c r="AR30" s="72" t="str">
        <f>IF(Cyclical_overrides!AR30 = "",
IF(INDEX(F_Inputs_cyclical!$A$1:$BE$243, MATCH('Cyclical_after overrides'!$A30, F_Inputs_cyclical!$A$1:$A$243, 0), MATCH('Cyclical_after overrides'!AR$1, F_Inputs_cyclical!$A$1:$BE$1, 0))="", "", INDEX(F_Inputs_cyclical!$A$1:$BE$243, MATCH('Cyclical_after overrides'!$A30, F_Inputs_cyclical!$A$1:$A$243, 0), MATCH('Cyclical_after overrides'!AR$1, F_Inputs_cyclical!$A$1:$BE$1, 0))),
Cyclical_overrides!AR30)</f>
        <v/>
      </c>
      <c r="AS30" s="72" t="str">
        <f>IF(Cyclical_overrides!AS30 = "",
IF(INDEX(F_Inputs_cyclical!$A$1:$BE$243, MATCH('Cyclical_after overrides'!$A30, F_Inputs_cyclical!$A$1:$A$243, 0), MATCH('Cyclical_after overrides'!AS$1, F_Inputs_cyclical!$A$1:$BE$1, 0))="", "", INDEX(F_Inputs_cyclical!$A$1:$BE$243, MATCH('Cyclical_after overrides'!$A30, F_Inputs_cyclical!$A$1:$A$243, 0), MATCH('Cyclical_after overrides'!AS$1, F_Inputs_cyclical!$A$1:$BE$1, 0))),
Cyclical_overrides!AS30)</f>
        <v/>
      </c>
      <c r="AT30" s="72" t="str">
        <f>IF(Cyclical_overrides!AT30 = "",
IF(INDEX(F_Inputs_cyclical!$A$1:$BE$243, MATCH('Cyclical_after overrides'!$A30, F_Inputs_cyclical!$A$1:$A$243, 0), MATCH('Cyclical_after overrides'!AT$1, F_Inputs_cyclical!$A$1:$BE$1, 0))="", "", INDEX(F_Inputs_cyclical!$A$1:$BE$243, MATCH('Cyclical_after overrides'!$A30, F_Inputs_cyclical!$A$1:$A$243, 0), MATCH('Cyclical_after overrides'!AT$1, F_Inputs_cyclical!$A$1:$BE$1, 0))),
Cyclical_overrides!AT30)</f>
        <v/>
      </c>
      <c r="AU30" s="72" t="str">
        <f>IF(Cyclical_overrides!AU30 = "",
IF(INDEX(F_Inputs_cyclical!$A$1:$BE$243, MATCH('Cyclical_after overrides'!$A30, F_Inputs_cyclical!$A$1:$A$243, 0), MATCH('Cyclical_after overrides'!AU$1, F_Inputs_cyclical!$A$1:$BE$1, 0))="", "", INDEX(F_Inputs_cyclical!$A$1:$BE$243, MATCH('Cyclical_after overrides'!$A30, F_Inputs_cyclical!$A$1:$A$243, 0), MATCH('Cyclical_after overrides'!AU$1, F_Inputs_cyclical!$A$1:$BE$1, 0))),
Cyclical_overrides!AU30)</f>
        <v/>
      </c>
      <c r="AV30" s="72" t="str">
        <f>IF(Cyclical_overrides!AV30 = "",
IF(INDEX(F_Inputs_cyclical!$A$1:$BE$243, MATCH('Cyclical_after overrides'!$A30, F_Inputs_cyclical!$A$1:$A$243, 0), MATCH('Cyclical_after overrides'!AV$1, F_Inputs_cyclical!$A$1:$BE$1, 0))="", "", INDEX(F_Inputs_cyclical!$A$1:$BE$243, MATCH('Cyclical_after overrides'!$A30, F_Inputs_cyclical!$A$1:$A$243, 0), MATCH('Cyclical_after overrides'!AV$1, F_Inputs_cyclical!$A$1:$BE$1, 0))),
Cyclical_overrides!AV30)</f>
        <v/>
      </c>
      <c r="AW30" s="72">
        <f>IF(Cyclical_overrides!AW30 = "",
IF(INDEX(F_Inputs_cyclical!$A$1:$BE$243, MATCH('Cyclical_after overrides'!$A30, F_Inputs_cyclical!$A$1:$A$243, 0), MATCH('Cyclical_after overrides'!AW$1, F_Inputs_cyclical!$A$1:$BE$1, 0))="", "", INDEX(F_Inputs_cyclical!$A$1:$BE$243, MATCH('Cyclical_after overrides'!$A30, F_Inputs_cyclical!$A$1:$A$243, 0), MATCH('Cyclical_after overrides'!AW$1, F_Inputs_cyclical!$A$1:$BE$1, 0))),
Cyclical_overrides!AW30)</f>
        <v>1.1806332960179113</v>
      </c>
      <c r="AX30" s="72">
        <f>IF(Cyclical_overrides!AX30 = "",
IF(INDEX(F_Inputs_cyclical!$A$1:$BE$243, MATCH('Cyclical_after overrides'!$A30, F_Inputs_cyclical!$A$1:$A$243, 0), MATCH('Cyclical_after overrides'!AX$1, F_Inputs_cyclical!$A$1:$BE$1, 0))="", "", INDEX(F_Inputs_cyclical!$A$1:$BE$243, MATCH('Cyclical_after overrides'!$A30, F_Inputs_cyclical!$A$1:$A$243, 0), MATCH('Cyclical_after overrides'!AX$1, F_Inputs_cyclical!$A$1:$BE$1, 0))),
Cyclical_overrides!AX30)</f>
        <v>21.399842321144689</v>
      </c>
      <c r="AY30" s="72">
        <f>IF(Cyclical_overrides!AY30 = "",
IF(INDEX(F_Inputs_cyclical!$A$1:$BE$243, MATCH('Cyclical_after overrides'!$A30, F_Inputs_cyclical!$A$1:$A$243, 0), MATCH('Cyclical_after overrides'!AY$1, F_Inputs_cyclical!$A$1:$BE$1, 0))="", "", INDEX(F_Inputs_cyclical!$A$1:$BE$243, MATCH('Cyclical_after overrides'!$A30, F_Inputs_cyclical!$A$1:$A$243, 0), MATCH('Cyclical_after overrides'!AY$1, F_Inputs_cyclical!$A$1:$BE$1, 0))),
Cyclical_overrides!AY30)</f>
        <v>140.61714076573665</v>
      </c>
      <c r="AZ30" s="72">
        <f>IF(Cyclical_overrides!AZ30 = "",
IF(INDEX(F_Inputs_cyclical!$A$1:$BE$243, MATCH('Cyclical_after overrides'!$A30, F_Inputs_cyclical!$A$1:$A$243, 0), MATCH('Cyclical_after overrides'!AZ$1, F_Inputs_cyclical!$A$1:$BE$1, 0))="", "", INDEX(F_Inputs_cyclical!$A$1:$BE$243, MATCH('Cyclical_after overrides'!$A30, F_Inputs_cyclical!$A$1:$A$243, 0), MATCH('Cyclical_after overrides'!AZ$1, F_Inputs_cyclical!$A$1:$BE$1, 0))),
Cyclical_overrides!AZ30)</f>
        <v>1.63408274310027</v>
      </c>
      <c r="BA30" s="72">
        <f>IF(Cyclical_overrides!BA30 = "",
IF(INDEX(F_Inputs_cyclical!$A$1:$BE$243, MATCH('Cyclical_after overrides'!$A30, F_Inputs_cyclical!$A$1:$A$243, 0), MATCH('Cyclical_after overrides'!BA$1, F_Inputs_cyclical!$A$1:$BE$1, 0))="", "", INDEX(F_Inputs_cyclical!$A$1:$BE$243, MATCH('Cyclical_after overrides'!$A30, F_Inputs_cyclical!$A$1:$A$243, 0), MATCH('Cyclical_after overrides'!BA$1, F_Inputs_cyclical!$A$1:$BE$1, 0))),
Cyclical_overrides!BA30)</f>
        <v>13.142718482750473</v>
      </c>
      <c r="BB30" s="72">
        <f>IF(Cyclical_overrides!BB30 = "",
IF(INDEX(F_Inputs_cyclical!$A$1:$BE$243, MATCH('Cyclical_after overrides'!$A30, F_Inputs_cyclical!$A$1:$A$243, 0), MATCH('Cyclical_after overrides'!BB$1, F_Inputs_cyclical!$A$1:$BE$1, 0))="", "", INDEX(F_Inputs_cyclical!$A$1:$BE$243, MATCH('Cyclical_after overrides'!$A30, F_Inputs_cyclical!$A$1:$A$243, 0), MATCH('Cyclical_after overrides'!BB$1, F_Inputs_cyclical!$A$1:$BE$1, 0))),
Cyclical_overrides!BB30)</f>
        <v>13.142718482750473</v>
      </c>
      <c r="BC30" s="72">
        <f>IF(Cyclical_overrides!BC30 = "",
IF(INDEX(F_Inputs_cyclical!$A$1:$BE$243, MATCH('Cyclical_after overrides'!$A30, F_Inputs_cyclical!$A$1:$A$243, 0), MATCH('Cyclical_after overrides'!BC$1, F_Inputs_cyclical!$A$1:$BE$1, 0))="", "", INDEX(F_Inputs_cyclical!$A$1:$BE$243, MATCH('Cyclical_after overrides'!$A30, F_Inputs_cyclical!$A$1:$A$243, 0), MATCH('Cyclical_after overrides'!BC$1, F_Inputs_cyclical!$A$1:$BE$1, 0))),
Cyclical_overrides!BC30)</f>
        <v>7.7997041950682693</v>
      </c>
      <c r="BD30" s="72">
        <f>IF(Cyclical_overrides!BD30 = "",
IF(INDEX(F_Inputs_cyclical!$A$1:$BE$243, MATCH('Cyclical_after overrides'!$A30, F_Inputs_cyclical!$A$1:$A$243, 0), MATCH('Cyclical_after overrides'!BD$1, F_Inputs_cyclical!$A$1:$BE$1, 0))="", "", INDEX(F_Inputs_cyclical!$A$1:$BE$243, MATCH('Cyclical_after overrides'!$A30, F_Inputs_cyclical!$A$1:$A$243, 0), MATCH('Cyclical_after overrides'!BD$1, F_Inputs_cyclical!$A$1:$BE$1, 0))),
Cyclical_overrides!BD30)</f>
        <v>0</v>
      </c>
      <c r="BE30" s="194"/>
    </row>
    <row r="31" spans="1:57" x14ac:dyDescent="0.4">
      <c r="A31" s="63" t="str">
        <f t="shared" si="0"/>
        <v>HDD19</v>
      </c>
      <c r="B31" s="63" t="s">
        <v>277</v>
      </c>
      <c r="C31" s="63" t="s">
        <v>253</v>
      </c>
      <c r="D31" s="72">
        <f>IF(Cyclical_overrides!D31 = "",
IF(INDEX(F_Inputs_cyclical!$A$1:$BE$243, MATCH('Cyclical_after overrides'!$A31, F_Inputs_cyclical!$A$1:$A$243, 0), MATCH('Cyclical_after overrides'!D$1, F_Inputs_cyclical!$A$1:$BE$1, 0))="", "", INDEX(F_Inputs_cyclical!$A$1:$BE$243, MATCH('Cyclical_after overrides'!$A31, F_Inputs_cyclical!$A$1:$A$243, 0), MATCH('Cyclical_after overrides'!D$1, F_Inputs_cyclical!$A$1:$BE$1, 0))),
Cyclical_overrides!D31)</f>
        <v>0.67100000000000004</v>
      </c>
      <c r="E31" s="72">
        <f>IF(Cyclical_overrides!E31 = "",
IF(INDEX(F_Inputs_cyclical!$A$1:$BE$243, MATCH('Cyclical_after overrides'!$A31, F_Inputs_cyclical!$A$1:$A$243, 0), MATCH('Cyclical_after overrides'!E$1, F_Inputs_cyclical!$A$1:$BE$1, 0))="", "", INDEX(F_Inputs_cyclical!$A$1:$BE$243, MATCH('Cyclical_after overrides'!$A31, F_Inputs_cyclical!$A$1:$A$243, 0), MATCH('Cyclical_after overrides'!E$1, F_Inputs_cyclical!$A$1:$BE$1, 0))),
Cyclical_overrides!E31)</f>
        <v>0.23</v>
      </c>
      <c r="F31" s="72">
        <f>IF(Cyclical_overrides!F31 = "",
IF(INDEX(F_Inputs_cyclical!$A$1:$BE$243, MATCH('Cyclical_after overrides'!$A31, F_Inputs_cyclical!$A$1:$A$243, 0), MATCH('Cyclical_after overrides'!F$1, F_Inputs_cyclical!$A$1:$BE$1, 0))="", "", INDEX(F_Inputs_cyclical!$A$1:$BE$243, MATCH('Cyclical_after overrides'!$A31, F_Inputs_cyclical!$A$1:$A$243, 0), MATCH('Cyclical_after overrides'!F$1, F_Inputs_cyclical!$A$1:$BE$1, 0))),
Cyclical_overrides!F31)</f>
        <v>0.54100000000000004</v>
      </c>
      <c r="G31" s="72">
        <f>IF(Cyclical_overrides!G31 = "",
IF(INDEX(F_Inputs_cyclical!$A$1:$BE$243, MATCH('Cyclical_after overrides'!$A31, F_Inputs_cyclical!$A$1:$A$243, 0), MATCH('Cyclical_after overrides'!G$1, F_Inputs_cyclical!$A$1:$BE$1, 0))="", "", INDEX(F_Inputs_cyclical!$A$1:$BE$243, MATCH('Cyclical_after overrides'!$A31, F_Inputs_cyclical!$A$1:$A$243, 0), MATCH('Cyclical_after overrides'!G$1, F_Inputs_cyclical!$A$1:$BE$1, 0))),
Cyclical_overrides!G31)</f>
        <v>0.11799999999999999</v>
      </c>
      <c r="H31" s="72" t="str">
        <f>IF(Cyclical_overrides!H31 = "",
IF(INDEX(F_Inputs_cyclical!$A$1:$BE$243, MATCH('Cyclical_after overrides'!$A31, F_Inputs_cyclical!$A$1:$A$243, 0), MATCH('Cyclical_after overrides'!H$1, F_Inputs_cyclical!$A$1:$BE$1, 0))="", "", INDEX(F_Inputs_cyclical!$A$1:$BE$243, MATCH('Cyclical_after overrides'!$A31, F_Inputs_cyclical!$A$1:$A$243, 0), MATCH('Cyclical_after overrides'!H$1, F_Inputs_cyclical!$A$1:$BE$1, 0))),
Cyclical_overrides!H31)</f>
        <v/>
      </c>
      <c r="I31" s="72">
        <f>IF(Cyclical_overrides!I31 = "",
IF(INDEX(F_Inputs_cyclical!$A$1:$BE$243, MATCH('Cyclical_after overrides'!$A31, F_Inputs_cyclical!$A$1:$A$243, 0), MATCH('Cyclical_after overrides'!I$1, F_Inputs_cyclical!$A$1:$BE$1, 0))="", "", INDEX(F_Inputs_cyclical!$A$1:$BE$243, MATCH('Cyclical_after overrides'!$A31, F_Inputs_cyclical!$A$1:$A$243, 0), MATCH('Cyclical_after overrides'!I$1, F_Inputs_cyclical!$A$1:$BE$1, 0))),
Cyclical_overrides!I31)</f>
        <v>0</v>
      </c>
      <c r="J31" s="72">
        <f>IF(Cyclical_overrides!J31 = "",
IF(INDEX(F_Inputs_cyclical!$A$1:$BE$243, MATCH('Cyclical_after overrides'!$A31, F_Inputs_cyclical!$A$1:$A$243, 0), MATCH('Cyclical_after overrides'!J$1, F_Inputs_cyclical!$A$1:$BE$1, 0))="", "", INDEX(F_Inputs_cyclical!$A$1:$BE$243, MATCH('Cyclical_after overrides'!$A31, F_Inputs_cyclical!$A$1:$A$243, 0), MATCH('Cyclical_after overrides'!J$1, F_Inputs_cyclical!$A$1:$BE$1, 0))),
Cyclical_overrides!J31)</f>
        <v>2.83</v>
      </c>
      <c r="K31" s="72">
        <f>IF(Cyclical_overrides!K31 = "",
IF(INDEX(F_Inputs_cyclical!$A$1:$BE$243, MATCH('Cyclical_after overrides'!$A31, F_Inputs_cyclical!$A$1:$A$243, 0), MATCH('Cyclical_after overrides'!K$1, F_Inputs_cyclical!$A$1:$BE$1, 0))="", "", INDEX(F_Inputs_cyclical!$A$1:$BE$243, MATCH('Cyclical_after overrides'!$A31, F_Inputs_cyclical!$A$1:$A$243, 0), MATCH('Cyclical_after overrides'!K$1, F_Inputs_cyclical!$A$1:$BE$1, 0))),
Cyclical_overrides!K31)</f>
        <v>0.77900000000000003</v>
      </c>
      <c r="L31" s="72" t="str">
        <f>IF(Cyclical_overrides!L31 = "",
IF(INDEX(F_Inputs_cyclical!$A$1:$BE$243, MATCH('Cyclical_after overrides'!$A31, F_Inputs_cyclical!$A$1:$A$243, 0), MATCH('Cyclical_after overrides'!L$1, F_Inputs_cyclical!$A$1:$BE$1, 0))="", "", INDEX(F_Inputs_cyclical!$A$1:$BE$243, MATCH('Cyclical_after overrides'!$A31, F_Inputs_cyclical!$A$1:$A$243, 0), MATCH('Cyclical_after overrides'!L$1, F_Inputs_cyclical!$A$1:$BE$1, 0))),
Cyclical_overrides!L31)</f>
        <v/>
      </c>
      <c r="M31" s="72" t="str">
        <f>IF(Cyclical_overrides!M31 = "",
IF(INDEX(F_Inputs_cyclical!$A$1:$BE$243, MATCH('Cyclical_after overrides'!$A31, F_Inputs_cyclical!$A$1:$A$243, 0), MATCH('Cyclical_after overrides'!M$1, F_Inputs_cyclical!$A$1:$BE$1, 0))="", "", INDEX(F_Inputs_cyclical!$A$1:$BE$243, MATCH('Cyclical_after overrides'!$A31, F_Inputs_cyclical!$A$1:$A$243, 0), MATCH('Cyclical_after overrides'!M$1, F_Inputs_cyclical!$A$1:$BE$1, 0))),
Cyclical_overrides!M31)</f>
        <v/>
      </c>
      <c r="N31" s="72" t="str">
        <f>IF(Cyclical_overrides!N31 = "",
IF(INDEX(F_Inputs_cyclical!$A$1:$BE$243, MATCH('Cyclical_after overrides'!$A31, F_Inputs_cyclical!$A$1:$A$243, 0), MATCH('Cyclical_after overrides'!N$1, F_Inputs_cyclical!$A$1:$BE$1, 0))="", "", INDEX(F_Inputs_cyclical!$A$1:$BE$243, MATCH('Cyclical_after overrides'!$A31, F_Inputs_cyclical!$A$1:$A$243, 0), MATCH('Cyclical_after overrides'!N$1, F_Inputs_cyclical!$A$1:$BE$1, 0))),
Cyclical_overrides!N31)</f>
        <v/>
      </c>
      <c r="O31" s="72">
        <f>IF(Cyclical_overrides!O31 = "",
IF(INDEX(F_Inputs_cyclical!$A$1:$BE$243, MATCH('Cyclical_after overrides'!$A31, F_Inputs_cyclical!$A$1:$A$243, 0), MATCH('Cyclical_after overrides'!O$1, F_Inputs_cyclical!$A$1:$BE$1, 0))="", "", INDEX(F_Inputs_cyclical!$A$1:$BE$243, MATCH('Cyclical_after overrides'!$A31, F_Inputs_cyclical!$A$1:$A$243, 0), MATCH('Cyclical_after overrides'!O$1, F_Inputs_cyclical!$A$1:$BE$1, 0))),
Cyclical_overrides!O31)</f>
        <v>0</v>
      </c>
      <c r="P31" s="72">
        <f>IF(Cyclical_overrides!P31 = "",
IF(INDEX(F_Inputs_cyclical!$A$1:$BE$243, MATCH('Cyclical_after overrides'!$A31, F_Inputs_cyclical!$A$1:$A$243, 0), MATCH('Cyclical_after overrides'!P$1, F_Inputs_cyclical!$A$1:$BE$1, 0))="", "", INDEX(F_Inputs_cyclical!$A$1:$BE$243, MATCH('Cyclical_after overrides'!$A31, F_Inputs_cyclical!$A$1:$A$243, 0), MATCH('Cyclical_after overrides'!P$1, F_Inputs_cyclical!$A$1:$BE$1, 0))),
Cyclical_overrides!P31)</f>
        <v>0.33600000000000002</v>
      </c>
      <c r="Q31" s="72">
        <f>IF(Cyclical_overrides!Q31 = "",
IF(INDEX(F_Inputs_cyclical!$A$1:$BE$243, MATCH('Cyclical_after overrides'!$A31, F_Inputs_cyclical!$A$1:$A$243, 0), MATCH('Cyclical_after overrides'!Q$1, F_Inputs_cyclical!$A$1:$BE$1, 0))="", "", INDEX(F_Inputs_cyclical!$A$1:$BE$243, MATCH('Cyclical_after overrides'!$A31, F_Inputs_cyclical!$A$1:$A$243, 0), MATCH('Cyclical_after overrides'!Q$1, F_Inputs_cyclical!$A$1:$BE$1, 0))),
Cyclical_overrides!Q31)</f>
        <v>0</v>
      </c>
      <c r="R31" s="72">
        <f>IF(Cyclical_overrides!R31 = "",
IF(INDEX(F_Inputs_cyclical!$A$1:$BE$243, MATCH('Cyclical_after overrides'!$A31, F_Inputs_cyclical!$A$1:$A$243, 0), MATCH('Cyclical_after overrides'!R$1, F_Inputs_cyclical!$A$1:$BE$1, 0))="", "", INDEX(F_Inputs_cyclical!$A$1:$BE$243, MATCH('Cyclical_after overrides'!$A31, F_Inputs_cyclical!$A$1:$A$243, 0), MATCH('Cyclical_after overrides'!R$1, F_Inputs_cyclical!$A$1:$BE$1, 0))),
Cyclical_overrides!R31)</f>
        <v>0.159</v>
      </c>
      <c r="S31" s="72">
        <f>IF(Cyclical_overrides!S31 = "",
IF(INDEX(F_Inputs_cyclical!$A$1:$BE$243, MATCH('Cyclical_after overrides'!$A31, F_Inputs_cyclical!$A$1:$A$243, 0), MATCH('Cyclical_after overrides'!S$1, F_Inputs_cyclical!$A$1:$BE$1, 0))="", "", INDEX(F_Inputs_cyclical!$A$1:$BE$243, MATCH('Cyclical_after overrides'!$A31, F_Inputs_cyclical!$A$1:$A$243, 0), MATCH('Cyclical_after overrides'!S$1, F_Inputs_cyclical!$A$1:$BE$1, 0))),
Cyclical_overrides!S31)</f>
        <v>2.0483333333333298</v>
      </c>
      <c r="T31" s="72">
        <f>IF(Cyclical_overrides!T31 = "",
IF(INDEX(F_Inputs_cyclical!$A$1:$BE$243, MATCH('Cyclical_after overrides'!$A31, F_Inputs_cyclical!$A$1:$A$243, 0), MATCH('Cyclical_after overrides'!T$1, F_Inputs_cyclical!$A$1:$BE$1, 0))="", "", INDEX(F_Inputs_cyclical!$A$1:$BE$243, MATCH('Cyclical_after overrides'!$A31, F_Inputs_cyclical!$A$1:$A$243, 0), MATCH('Cyclical_after overrides'!T$1, F_Inputs_cyclical!$A$1:$BE$1, 0))),
Cyclical_overrides!T31)</f>
        <v>2.1160000000000001</v>
      </c>
      <c r="U31" s="72">
        <f>IF(Cyclical_overrides!U31 = "",
IF(INDEX(F_Inputs_cyclical!$A$1:$BE$243, MATCH('Cyclical_after overrides'!$A31, F_Inputs_cyclical!$A$1:$A$243, 0), MATCH('Cyclical_after overrides'!U$1, F_Inputs_cyclical!$A$1:$BE$1, 0))="", "", INDEX(F_Inputs_cyclical!$A$1:$BE$243, MATCH('Cyclical_after overrides'!$A31, F_Inputs_cyclical!$A$1:$A$243, 0), MATCH('Cyclical_after overrides'!U$1, F_Inputs_cyclical!$A$1:$BE$1, 0))),
Cyclical_overrides!U31)</f>
        <v>2.335</v>
      </c>
      <c r="V31" s="72">
        <f>IF(Cyclical_overrides!V31 = "",
IF(INDEX(F_Inputs_cyclical!$A$1:$BE$243, MATCH('Cyclical_after overrides'!$A31, F_Inputs_cyclical!$A$1:$A$243, 0), MATCH('Cyclical_after overrides'!V$1, F_Inputs_cyclical!$A$1:$BE$1, 0))="", "", INDEX(F_Inputs_cyclical!$A$1:$BE$243, MATCH('Cyclical_after overrides'!$A31, F_Inputs_cyclical!$A$1:$A$243, 0), MATCH('Cyclical_after overrides'!V$1, F_Inputs_cyclical!$A$1:$BE$1, 0))),
Cyclical_overrides!V31)</f>
        <v>31.675000000000001</v>
      </c>
      <c r="W31" s="72">
        <f>IF(Cyclical_overrides!W31 = "",
IF(INDEX(F_Inputs_cyclical!$A$1:$BE$243, MATCH('Cyclical_after overrides'!$A31, F_Inputs_cyclical!$A$1:$A$243, 0), MATCH('Cyclical_after overrides'!W$1, F_Inputs_cyclical!$A$1:$BE$1, 0))="", "", INDEX(F_Inputs_cyclical!$A$1:$BE$243, MATCH('Cyclical_after overrides'!$A31, F_Inputs_cyclical!$A$1:$A$243, 0), MATCH('Cyclical_after overrides'!W$1, F_Inputs_cyclical!$A$1:$BE$1, 0))),
Cyclical_overrides!W31)</f>
        <v>44.423000000000002</v>
      </c>
      <c r="X31" s="72">
        <f>IF(Cyclical_overrides!X31 = "",
IF(INDEX(F_Inputs_cyclical!$A$1:$BE$243, MATCH('Cyclical_after overrides'!$A31, F_Inputs_cyclical!$A$1:$A$243, 0), MATCH('Cyclical_after overrides'!X$1, F_Inputs_cyclical!$A$1:$BE$1, 0))="", "", INDEX(F_Inputs_cyclical!$A$1:$BE$243, MATCH('Cyclical_after overrides'!$A31, F_Inputs_cyclical!$A$1:$A$243, 0), MATCH('Cyclical_after overrides'!X$1, F_Inputs_cyclical!$A$1:$BE$1, 0))),
Cyclical_overrides!X31)</f>
        <v>1.0609999999999999</v>
      </c>
      <c r="Y31" s="72">
        <f>IF(Cyclical_overrides!Y31 = "",
IF(INDEX(F_Inputs_cyclical!$A$1:$BE$243, MATCH('Cyclical_after overrides'!$A31, F_Inputs_cyclical!$A$1:$A$243, 0), MATCH('Cyclical_after overrides'!Y$1, F_Inputs_cyclical!$A$1:$BE$1, 0))="", "", INDEX(F_Inputs_cyclical!$A$1:$BE$243, MATCH('Cyclical_after overrides'!$A31, F_Inputs_cyclical!$A$1:$A$243, 0), MATCH('Cyclical_after overrides'!Y$1, F_Inputs_cyclical!$A$1:$BE$1, 0))),
Cyclical_overrides!Y31)</f>
        <v>1.4079999999999999</v>
      </c>
      <c r="Z31" s="72">
        <f>IF(Cyclical_overrides!Z31 = "",
IF(INDEX(F_Inputs_cyclical!$A$1:$BE$243, MATCH('Cyclical_after overrides'!$A31, F_Inputs_cyclical!$A$1:$A$243, 0), MATCH('Cyclical_after overrides'!Z$1, F_Inputs_cyclical!$A$1:$BE$1, 0))="", "", INDEX(F_Inputs_cyclical!$A$1:$BE$243, MATCH('Cyclical_after overrides'!$A31, F_Inputs_cyclical!$A$1:$A$243, 0), MATCH('Cyclical_after overrides'!Z$1, F_Inputs_cyclical!$A$1:$BE$1, 0))),
Cyclical_overrides!Z31)</f>
        <v>9.0609999999999999</v>
      </c>
      <c r="AA31" s="72">
        <f>IF(Cyclical_overrides!AA31 = "",
IF(INDEX(F_Inputs_cyclical!$A$1:$BE$243, MATCH('Cyclical_after overrides'!$A31, F_Inputs_cyclical!$A$1:$A$243, 0), MATCH('Cyclical_after overrides'!AA$1, F_Inputs_cyclical!$A$1:$BE$1, 0))="", "", INDEX(F_Inputs_cyclical!$A$1:$BE$243, MATCH('Cyclical_after overrides'!$A31, F_Inputs_cyclical!$A$1:$A$243, 0), MATCH('Cyclical_after overrides'!AA$1, F_Inputs_cyclical!$A$1:$BE$1, 0))),
Cyclical_overrides!AA31)</f>
        <v>7.3179999999999996</v>
      </c>
      <c r="AB31" s="72" t="str">
        <f>IF(Cyclical_overrides!AB31 = "",
IF(INDEX(F_Inputs_cyclical!$A$1:$BE$243, MATCH('Cyclical_after overrides'!$A31, F_Inputs_cyclical!$A$1:$A$243, 0), MATCH('Cyclical_after overrides'!AB$1, F_Inputs_cyclical!$A$1:$BE$1, 0))="", "", INDEX(F_Inputs_cyclical!$A$1:$BE$243, MATCH('Cyclical_after overrides'!$A31, F_Inputs_cyclical!$A$1:$A$243, 0), MATCH('Cyclical_after overrides'!AB$1, F_Inputs_cyclical!$A$1:$BE$1, 0))),
Cyclical_overrides!AB31)</f>
        <v/>
      </c>
      <c r="AC31" s="72" t="str">
        <f>IF(Cyclical_overrides!AC31 = "",
IF(INDEX(F_Inputs_cyclical!$A$1:$BE$243, MATCH('Cyclical_after overrides'!$A31, F_Inputs_cyclical!$A$1:$A$243, 0), MATCH('Cyclical_after overrides'!AC$1, F_Inputs_cyclical!$A$1:$BE$1, 0))="", "", INDEX(F_Inputs_cyclical!$A$1:$BE$243, MATCH('Cyclical_after overrides'!$A31, F_Inputs_cyclical!$A$1:$A$243, 0), MATCH('Cyclical_after overrides'!AC$1, F_Inputs_cyclical!$A$1:$BE$1, 0))),
Cyclical_overrides!AC31)</f>
        <v/>
      </c>
      <c r="AD31" s="72" t="str">
        <f>IF(Cyclical_overrides!AD31 = "",
IF(INDEX(F_Inputs_cyclical!$A$1:$BE$243, MATCH('Cyclical_after overrides'!$A31, F_Inputs_cyclical!$A$1:$A$243, 0), MATCH('Cyclical_after overrides'!AD$1, F_Inputs_cyclical!$A$1:$BE$1, 0))="", "", INDEX(F_Inputs_cyclical!$A$1:$BE$243, MATCH('Cyclical_after overrides'!$A31, F_Inputs_cyclical!$A$1:$A$243, 0), MATCH('Cyclical_after overrides'!AD$1, F_Inputs_cyclical!$A$1:$BE$1, 0))),
Cyclical_overrides!AD31)</f>
        <v/>
      </c>
      <c r="AE31" s="72" t="str">
        <f>IF(Cyclical_overrides!AE31 = "",
IF(INDEX(F_Inputs_cyclical!$A$1:$BE$243, MATCH('Cyclical_after overrides'!$A31, F_Inputs_cyclical!$A$1:$A$243, 0), MATCH('Cyclical_after overrides'!AE$1, F_Inputs_cyclical!$A$1:$BE$1, 0))="", "", INDEX(F_Inputs_cyclical!$A$1:$BE$243, MATCH('Cyclical_after overrides'!$A31, F_Inputs_cyclical!$A$1:$A$243, 0), MATCH('Cyclical_after overrides'!AE$1, F_Inputs_cyclical!$A$1:$BE$1, 0))),
Cyclical_overrides!AE31)</f>
        <v/>
      </c>
      <c r="AF31" s="72" t="str">
        <f>IF(Cyclical_overrides!AF31 = "",
IF(INDEX(F_Inputs_cyclical!$A$1:$BE$243, MATCH('Cyclical_after overrides'!$A31, F_Inputs_cyclical!$A$1:$A$243, 0), MATCH('Cyclical_after overrides'!AF$1, F_Inputs_cyclical!$A$1:$BE$1, 0))="", "", INDEX(F_Inputs_cyclical!$A$1:$BE$243, MATCH('Cyclical_after overrides'!$A31, F_Inputs_cyclical!$A$1:$A$243, 0), MATCH('Cyclical_after overrides'!AF$1, F_Inputs_cyclical!$A$1:$BE$1, 0))),
Cyclical_overrides!AF31)</f>
        <v/>
      </c>
      <c r="AG31" s="72" t="str">
        <f>IF(Cyclical_overrides!AG31 = "",
IF(INDEX(F_Inputs_cyclical!$A$1:$BE$243, MATCH('Cyclical_after overrides'!$A31, F_Inputs_cyclical!$A$1:$A$243, 0), MATCH('Cyclical_after overrides'!AG$1, F_Inputs_cyclical!$A$1:$BE$1, 0))="", "", INDEX(F_Inputs_cyclical!$A$1:$BE$243, MATCH('Cyclical_after overrides'!$A31, F_Inputs_cyclical!$A$1:$A$243, 0), MATCH('Cyclical_after overrides'!AG$1, F_Inputs_cyclical!$A$1:$BE$1, 0))),
Cyclical_overrides!AG31)</f>
        <v/>
      </c>
      <c r="AH31" s="72" t="str">
        <f>IF(Cyclical_overrides!AH31 = "",
IF(INDEX(F_Inputs_cyclical!$A$1:$BE$243, MATCH('Cyclical_after overrides'!$A31, F_Inputs_cyclical!$A$1:$A$243, 0), MATCH('Cyclical_after overrides'!AH$1, F_Inputs_cyclical!$A$1:$BE$1, 0))="", "", INDEX(F_Inputs_cyclical!$A$1:$BE$243, MATCH('Cyclical_after overrides'!$A31, F_Inputs_cyclical!$A$1:$A$243, 0), MATCH('Cyclical_after overrides'!AH$1, F_Inputs_cyclical!$A$1:$BE$1, 0))),
Cyclical_overrides!AH31)</f>
        <v/>
      </c>
      <c r="AI31" s="72" t="str">
        <f>IF(Cyclical_overrides!AI31 = "",
IF(INDEX(F_Inputs_cyclical!$A$1:$BE$243, MATCH('Cyclical_after overrides'!$A31, F_Inputs_cyclical!$A$1:$A$243, 0), MATCH('Cyclical_after overrides'!AI$1, F_Inputs_cyclical!$A$1:$BE$1, 0))="", "", INDEX(F_Inputs_cyclical!$A$1:$BE$243, MATCH('Cyclical_after overrides'!$A31, F_Inputs_cyclical!$A$1:$A$243, 0), MATCH('Cyclical_after overrides'!AI$1, F_Inputs_cyclical!$A$1:$BE$1, 0))),
Cyclical_overrides!AI31)</f>
        <v/>
      </c>
      <c r="AJ31" s="72" t="str">
        <f>IF(Cyclical_overrides!AJ31 = "",
IF(INDEX(F_Inputs_cyclical!$A$1:$BE$243, MATCH('Cyclical_after overrides'!$A31, F_Inputs_cyclical!$A$1:$A$243, 0), MATCH('Cyclical_after overrides'!AJ$1, F_Inputs_cyclical!$A$1:$BE$1, 0))="", "", INDEX(F_Inputs_cyclical!$A$1:$BE$243, MATCH('Cyclical_after overrides'!$A31, F_Inputs_cyclical!$A$1:$A$243, 0), MATCH('Cyclical_after overrides'!AJ$1, F_Inputs_cyclical!$A$1:$BE$1, 0))),
Cyclical_overrides!AJ31)</f>
        <v/>
      </c>
      <c r="AK31" s="72" t="str">
        <f>IF(Cyclical_overrides!AK31 = "",
IF(INDEX(F_Inputs_cyclical!$A$1:$BE$243, MATCH('Cyclical_after overrides'!$A31, F_Inputs_cyclical!$A$1:$A$243, 0), MATCH('Cyclical_after overrides'!AK$1, F_Inputs_cyclical!$A$1:$BE$1, 0))="", "", INDEX(F_Inputs_cyclical!$A$1:$BE$243, MATCH('Cyclical_after overrides'!$A31, F_Inputs_cyclical!$A$1:$A$243, 0), MATCH('Cyclical_after overrides'!AK$1, F_Inputs_cyclical!$A$1:$BE$1, 0))),
Cyclical_overrides!AK31)</f>
        <v/>
      </c>
      <c r="AL31" s="72" t="str">
        <f>IF(Cyclical_overrides!AL31 = "",
IF(INDEX(F_Inputs_cyclical!$A$1:$BE$243, MATCH('Cyclical_after overrides'!$A31, F_Inputs_cyclical!$A$1:$A$243, 0), MATCH('Cyclical_after overrides'!AL$1, F_Inputs_cyclical!$A$1:$BE$1, 0))="", "", INDEX(F_Inputs_cyclical!$A$1:$BE$243, MATCH('Cyclical_after overrides'!$A31, F_Inputs_cyclical!$A$1:$A$243, 0), MATCH('Cyclical_after overrides'!AL$1, F_Inputs_cyclical!$A$1:$BE$1, 0))),
Cyclical_overrides!AL31)</f>
        <v/>
      </c>
      <c r="AM31" s="72">
        <f>IF(Cyclical_overrides!AM31 = "",
IF(INDEX(F_Inputs_cyclical!$A$1:$BE$243, MATCH('Cyclical_after overrides'!$A31, F_Inputs_cyclical!$A$1:$A$243, 0), MATCH('Cyclical_after overrides'!AM$1, F_Inputs_cyclical!$A$1:$BE$1, 0))="", "", INDEX(F_Inputs_cyclical!$A$1:$BE$243, MATCH('Cyclical_after overrides'!$A31, F_Inputs_cyclical!$A$1:$A$243, 0), MATCH('Cyclical_after overrides'!AM$1, F_Inputs_cyclical!$A$1:$BE$1, 0))),
Cyclical_overrides!AM31)</f>
        <v>0.77500000000000002</v>
      </c>
      <c r="AN31" s="72">
        <f>IF(Cyclical_overrides!AN31 = "",
IF(INDEX(F_Inputs_cyclical!$A$1:$BE$243, MATCH('Cyclical_after overrides'!$A31, F_Inputs_cyclical!$A$1:$A$243, 0), MATCH('Cyclical_after overrides'!AN$1, F_Inputs_cyclical!$A$1:$BE$1, 0))="", "", INDEX(F_Inputs_cyclical!$A$1:$BE$243, MATCH('Cyclical_after overrides'!$A31, F_Inputs_cyclical!$A$1:$A$243, 0), MATCH('Cyclical_after overrides'!AN$1, F_Inputs_cyclical!$A$1:$BE$1, 0))),
Cyclical_overrides!AN31)</f>
        <v>2.335</v>
      </c>
      <c r="AO31" s="72" t="str">
        <f>IF(Cyclical_overrides!AO31 = "",
IF(INDEX(F_Inputs_cyclical!$A$1:$BE$243, MATCH('Cyclical_after overrides'!$A31, F_Inputs_cyclical!$A$1:$A$243, 0), MATCH('Cyclical_after overrides'!AO$1, F_Inputs_cyclical!$A$1:$BE$1, 0))="", "", INDEX(F_Inputs_cyclical!$A$1:$BE$243, MATCH('Cyclical_after overrides'!$A31, F_Inputs_cyclical!$A$1:$A$243, 0), MATCH('Cyclical_after overrides'!AO$1, F_Inputs_cyclical!$A$1:$BE$1, 0))),
Cyclical_overrides!AO31)</f>
        <v/>
      </c>
      <c r="AP31" s="72" t="str">
        <f>IF(Cyclical_overrides!AP31 = "",
IF(INDEX(F_Inputs_cyclical!$A$1:$BE$243, MATCH('Cyclical_after overrides'!$A31, F_Inputs_cyclical!$A$1:$A$243, 0), MATCH('Cyclical_after overrides'!AP$1, F_Inputs_cyclical!$A$1:$BE$1, 0))="", "", INDEX(F_Inputs_cyclical!$A$1:$BE$243, MATCH('Cyclical_after overrides'!$A31, F_Inputs_cyclical!$A$1:$A$243, 0), MATCH('Cyclical_after overrides'!AP$1, F_Inputs_cyclical!$A$1:$BE$1, 0))),
Cyclical_overrides!AP31)</f>
        <v/>
      </c>
      <c r="AQ31" s="72">
        <f>IF(Cyclical_overrides!AQ31 = "",
IF(INDEX(F_Inputs_cyclical!$A$1:$BE$243, MATCH('Cyclical_after overrides'!$A31, F_Inputs_cyclical!$A$1:$A$243, 0), MATCH('Cyclical_after overrides'!AQ$1, F_Inputs_cyclical!$A$1:$BE$1, 0))="", "", INDEX(F_Inputs_cyclical!$A$1:$BE$243, MATCH('Cyclical_after overrides'!$A31, F_Inputs_cyclical!$A$1:$A$243, 0), MATCH('Cyclical_after overrides'!AQ$1, F_Inputs_cyclical!$A$1:$BE$1, 0))),
Cyclical_overrides!AQ31)</f>
        <v>0.159</v>
      </c>
      <c r="AR31" s="72">
        <f>IF(Cyclical_overrides!AR31 = "",
IF(INDEX(F_Inputs_cyclical!$A$1:$BE$243, MATCH('Cyclical_after overrides'!$A31, F_Inputs_cyclical!$A$1:$A$243, 0), MATCH('Cyclical_after overrides'!AR$1, F_Inputs_cyclical!$A$1:$BE$1, 0))="", "", INDEX(F_Inputs_cyclical!$A$1:$BE$243, MATCH('Cyclical_after overrides'!$A31, F_Inputs_cyclical!$A$1:$A$243, 0), MATCH('Cyclical_after overrides'!AR$1, F_Inputs_cyclical!$A$1:$BE$1, 0))),
Cyclical_overrides!AR31)</f>
        <v>0.33600000000000002</v>
      </c>
      <c r="AS31" s="72">
        <f>IF(Cyclical_overrides!AS31 = "",
IF(INDEX(F_Inputs_cyclical!$A$1:$BE$243, MATCH('Cyclical_after overrides'!$A31, F_Inputs_cyclical!$A$1:$A$243, 0), MATCH('Cyclical_after overrides'!AS$1, F_Inputs_cyclical!$A$1:$BE$1, 0))="", "", INDEX(F_Inputs_cyclical!$A$1:$BE$243, MATCH('Cyclical_after overrides'!$A31, F_Inputs_cyclical!$A$1:$A$243, 0), MATCH('Cyclical_after overrides'!AS$1, F_Inputs_cyclical!$A$1:$BE$1, 0))),
Cyclical_overrides!AS31)</f>
        <v>-0.17499999999999999</v>
      </c>
      <c r="AT31" s="72">
        <f>IF(Cyclical_overrides!AT31 = "",
IF(INDEX(F_Inputs_cyclical!$A$1:$BE$243, MATCH('Cyclical_after overrides'!$A31, F_Inputs_cyclical!$A$1:$A$243, 0), MATCH('Cyclical_after overrides'!AT$1, F_Inputs_cyclical!$A$1:$BE$1, 0))="", "", INDEX(F_Inputs_cyclical!$A$1:$BE$243, MATCH('Cyclical_after overrides'!$A31, F_Inputs_cyclical!$A$1:$A$243, 0), MATCH('Cyclical_after overrides'!AT$1, F_Inputs_cyclical!$A$1:$BE$1, 0))),
Cyclical_overrides!AT31)</f>
        <v>0.06</v>
      </c>
      <c r="AU31" s="72">
        <f>IF(Cyclical_overrides!AU31 = "",
IF(INDEX(F_Inputs_cyclical!$A$1:$BE$243, MATCH('Cyclical_after overrides'!$A31, F_Inputs_cyclical!$A$1:$A$243, 0), MATCH('Cyclical_after overrides'!AU$1, F_Inputs_cyclical!$A$1:$BE$1, 0))="", "", INDEX(F_Inputs_cyclical!$A$1:$BE$243, MATCH('Cyclical_after overrides'!$A31, F_Inputs_cyclical!$A$1:$A$243, 0), MATCH('Cyclical_after overrides'!AU$1, F_Inputs_cyclical!$A$1:$BE$1, 0))),
Cyclical_overrides!AU31)</f>
        <v>2.2799999999999998</v>
      </c>
      <c r="AV31" s="72" t="str">
        <f>IF(Cyclical_overrides!AV31 = "",
IF(INDEX(F_Inputs_cyclical!$A$1:$BE$243, MATCH('Cyclical_after overrides'!$A31, F_Inputs_cyclical!$A$1:$A$243, 0), MATCH('Cyclical_after overrides'!AV$1, F_Inputs_cyclical!$A$1:$BE$1, 0))="", "", INDEX(F_Inputs_cyclical!$A$1:$BE$243, MATCH('Cyclical_after overrides'!$A31, F_Inputs_cyclical!$A$1:$A$243, 0), MATCH('Cyclical_after overrides'!AV$1, F_Inputs_cyclical!$A$1:$BE$1, 0))),
Cyclical_overrides!AV31)</f>
        <v/>
      </c>
      <c r="AW31" s="72">
        <f>IF(Cyclical_overrides!AW31 = "",
IF(INDEX(F_Inputs_cyclical!$A$1:$BE$243, MATCH('Cyclical_after overrides'!$A31, F_Inputs_cyclical!$A$1:$A$243, 0), MATCH('Cyclical_after overrides'!AW$1, F_Inputs_cyclical!$A$1:$BE$1, 0))="", "", INDEX(F_Inputs_cyclical!$A$1:$BE$243, MATCH('Cyclical_after overrides'!$A31, F_Inputs_cyclical!$A$1:$A$243, 0), MATCH('Cyclical_after overrides'!AW$1, F_Inputs_cyclical!$A$1:$BE$1, 0))),
Cyclical_overrides!AW31)</f>
        <v>1.1560444722831191</v>
      </c>
      <c r="AX31" s="72">
        <f>IF(Cyclical_overrides!AX31 = "",
IF(INDEX(F_Inputs_cyclical!$A$1:$BE$243, MATCH('Cyclical_after overrides'!$A31, F_Inputs_cyclical!$A$1:$A$243, 0), MATCH('Cyclical_after overrides'!AX$1, F_Inputs_cyclical!$A$1:$BE$1, 0))="", "", INDEX(F_Inputs_cyclical!$A$1:$BE$243, MATCH('Cyclical_after overrides'!$A31, F_Inputs_cyclical!$A$1:$A$243, 0), MATCH('Cyclical_after overrides'!AX$1, F_Inputs_cyclical!$A$1:$BE$1, 0))),
Cyclical_overrides!AX31)</f>
        <v>20.884639099462323</v>
      </c>
      <c r="AY31" s="72">
        <f>IF(Cyclical_overrides!AY31 = "",
IF(INDEX(F_Inputs_cyclical!$A$1:$BE$243, MATCH('Cyclical_after overrides'!$A31, F_Inputs_cyclical!$A$1:$A$243, 0), MATCH('Cyclical_after overrides'!AY$1, F_Inputs_cyclical!$A$1:$BE$1, 0))="", "", INDEX(F_Inputs_cyclical!$A$1:$BE$243, MATCH('Cyclical_after overrides'!$A31, F_Inputs_cyclical!$A$1:$A$243, 0), MATCH('Cyclical_after overrides'!AY$1, F_Inputs_cyclical!$A$1:$BE$1, 0))),
Cyclical_overrides!AY31)</f>
        <v>140.028786100947</v>
      </c>
      <c r="AZ31" s="72">
        <f>IF(Cyclical_overrides!AZ31 = "",
IF(INDEX(F_Inputs_cyclical!$A$1:$BE$243, MATCH('Cyclical_after overrides'!$A31, F_Inputs_cyclical!$A$1:$A$243, 0), MATCH('Cyclical_after overrides'!AZ$1, F_Inputs_cyclical!$A$1:$BE$1, 0))="", "", INDEX(F_Inputs_cyclical!$A$1:$BE$243, MATCH('Cyclical_after overrides'!$A31, F_Inputs_cyclical!$A$1:$A$243, 0), MATCH('Cyclical_after overrides'!AZ$1, F_Inputs_cyclical!$A$1:$BE$1, 0))),
Cyclical_overrides!AZ31)</f>
        <v>1.6231795324536855</v>
      </c>
      <c r="BA31" s="72">
        <f>IF(Cyclical_overrides!BA31 = "",
IF(INDEX(F_Inputs_cyclical!$A$1:$BE$243, MATCH('Cyclical_after overrides'!$A31, F_Inputs_cyclical!$A$1:$A$243, 0), MATCH('Cyclical_after overrides'!BA$1, F_Inputs_cyclical!$A$1:$BE$1, 0))="", "", INDEX(F_Inputs_cyclical!$A$1:$BE$243, MATCH('Cyclical_after overrides'!$A31, F_Inputs_cyclical!$A$1:$A$243, 0), MATCH('Cyclical_after overrides'!BA$1, F_Inputs_cyclical!$A$1:$BE$1, 0))),
Cyclical_overrides!BA31)</f>
        <v>13.037769355688592</v>
      </c>
      <c r="BB31" s="72">
        <f>IF(Cyclical_overrides!BB31 = "",
IF(INDEX(F_Inputs_cyclical!$A$1:$BE$243, MATCH('Cyclical_after overrides'!$A31, F_Inputs_cyclical!$A$1:$A$243, 0), MATCH('Cyclical_after overrides'!BB$1, F_Inputs_cyclical!$A$1:$BE$1, 0))="", "", INDEX(F_Inputs_cyclical!$A$1:$BE$243, MATCH('Cyclical_after overrides'!$A31, F_Inputs_cyclical!$A$1:$A$243, 0), MATCH('Cyclical_after overrides'!BB$1, F_Inputs_cyclical!$A$1:$BE$1, 0))),
Cyclical_overrides!BB31)</f>
        <v>13.037769355688592</v>
      </c>
      <c r="BC31" s="72">
        <f>IF(Cyclical_overrides!BC31 = "",
IF(INDEX(F_Inputs_cyclical!$A$1:$BE$243, MATCH('Cyclical_after overrides'!$A31, F_Inputs_cyclical!$A$1:$A$243, 0), MATCH('Cyclical_after overrides'!BC$1, F_Inputs_cyclical!$A$1:$BE$1, 0))="", "", INDEX(F_Inputs_cyclical!$A$1:$BE$243, MATCH('Cyclical_after overrides'!$A31, F_Inputs_cyclical!$A$1:$A$243, 0), MATCH('Cyclical_after overrides'!BC$1, F_Inputs_cyclical!$A$1:$BE$1, 0))),
Cyclical_overrides!BC31)</f>
        <v>7.8495269697013752</v>
      </c>
      <c r="BD31" s="72">
        <f>IF(Cyclical_overrides!BD31 = "",
IF(INDEX(F_Inputs_cyclical!$A$1:$BE$243, MATCH('Cyclical_after overrides'!$A31, F_Inputs_cyclical!$A$1:$A$243, 0), MATCH('Cyclical_after overrides'!BD$1, F_Inputs_cyclical!$A$1:$BE$1, 0))="", "", INDEX(F_Inputs_cyclical!$A$1:$BE$243, MATCH('Cyclical_after overrides'!$A31, F_Inputs_cyclical!$A$1:$A$243, 0), MATCH('Cyclical_after overrides'!BD$1, F_Inputs_cyclical!$A$1:$BE$1, 0))),
Cyclical_overrides!BD31)</f>
        <v>17.082999999999998</v>
      </c>
      <c r="BE31" s="194"/>
    </row>
    <row r="32" spans="1:57" x14ac:dyDescent="0.4">
      <c r="A32" s="63" t="str">
        <f t="shared" si="0"/>
        <v>HDD20</v>
      </c>
      <c r="B32" s="63" t="s">
        <v>277</v>
      </c>
      <c r="C32" s="63" t="s">
        <v>255</v>
      </c>
      <c r="D32" s="72">
        <f>IF(Cyclical_overrides!D32 = "",
IF(INDEX(F_Inputs_cyclical!$A$1:$BE$243, MATCH('Cyclical_after overrides'!$A32, F_Inputs_cyclical!$A$1:$A$243, 0), MATCH('Cyclical_after overrides'!D$1, F_Inputs_cyclical!$A$1:$BE$1, 0))="", "", INDEX(F_Inputs_cyclical!$A$1:$BE$243, MATCH('Cyclical_after overrides'!$A32, F_Inputs_cyclical!$A$1:$A$243, 0), MATCH('Cyclical_after overrides'!D$1, F_Inputs_cyclical!$A$1:$BE$1, 0))),
Cyclical_overrides!D32)</f>
        <v>0.35699999999999998</v>
      </c>
      <c r="E32" s="72">
        <f>IF(Cyclical_overrides!E32 = "",
IF(INDEX(F_Inputs_cyclical!$A$1:$BE$243, MATCH('Cyclical_after overrides'!$A32, F_Inputs_cyclical!$A$1:$A$243, 0), MATCH('Cyclical_after overrides'!E$1, F_Inputs_cyclical!$A$1:$BE$1, 0))="", "", INDEX(F_Inputs_cyclical!$A$1:$BE$243, MATCH('Cyclical_after overrides'!$A32, F_Inputs_cyclical!$A$1:$A$243, 0), MATCH('Cyclical_after overrides'!E$1, F_Inputs_cyclical!$A$1:$BE$1, 0))),
Cyclical_overrides!E32)</f>
        <v>0.34899999999999998</v>
      </c>
      <c r="F32" s="72">
        <f>IF(Cyclical_overrides!F32 = "",
IF(INDEX(F_Inputs_cyclical!$A$1:$BE$243, MATCH('Cyclical_after overrides'!$A32, F_Inputs_cyclical!$A$1:$A$243, 0), MATCH('Cyclical_after overrides'!F$1, F_Inputs_cyclical!$A$1:$BE$1, 0))="", "", INDEX(F_Inputs_cyclical!$A$1:$BE$243, MATCH('Cyclical_after overrides'!$A32, F_Inputs_cyclical!$A$1:$A$243, 0), MATCH('Cyclical_after overrides'!F$1, F_Inputs_cyclical!$A$1:$BE$1, 0))),
Cyclical_overrides!F32)</f>
        <v>1.097</v>
      </c>
      <c r="G32" s="72">
        <f>IF(Cyclical_overrides!G32 = "",
IF(INDEX(F_Inputs_cyclical!$A$1:$BE$243, MATCH('Cyclical_after overrides'!$A32, F_Inputs_cyclical!$A$1:$A$243, 0), MATCH('Cyclical_after overrides'!G$1, F_Inputs_cyclical!$A$1:$BE$1, 0))="", "", INDEX(F_Inputs_cyclical!$A$1:$BE$243, MATCH('Cyclical_after overrides'!$A32, F_Inputs_cyclical!$A$1:$A$243, 0), MATCH('Cyclical_after overrides'!G$1, F_Inputs_cyclical!$A$1:$BE$1, 0))),
Cyclical_overrides!G32)</f>
        <v>0.151</v>
      </c>
      <c r="H32" s="72" t="str">
        <f>IF(Cyclical_overrides!H32 = "",
IF(INDEX(F_Inputs_cyclical!$A$1:$BE$243, MATCH('Cyclical_after overrides'!$A32, F_Inputs_cyclical!$A$1:$A$243, 0), MATCH('Cyclical_after overrides'!H$1, F_Inputs_cyclical!$A$1:$BE$1, 0))="", "", INDEX(F_Inputs_cyclical!$A$1:$BE$243, MATCH('Cyclical_after overrides'!$A32, F_Inputs_cyclical!$A$1:$A$243, 0), MATCH('Cyclical_after overrides'!H$1, F_Inputs_cyclical!$A$1:$BE$1, 0))),
Cyclical_overrides!H32)</f>
        <v/>
      </c>
      <c r="I32" s="72">
        <f>IF(Cyclical_overrides!I32 = "",
IF(INDEX(F_Inputs_cyclical!$A$1:$BE$243, MATCH('Cyclical_after overrides'!$A32, F_Inputs_cyclical!$A$1:$A$243, 0), MATCH('Cyclical_after overrides'!I$1, F_Inputs_cyclical!$A$1:$BE$1, 0))="", "", INDEX(F_Inputs_cyclical!$A$1:$BE$243, MATCH('Cyclical_after overrides'!$A32, F_Inputs_cyclical!$A$1:$A$243, 0), MATCH('Cyclical_after overrides'!I$1, F_Inputs_cyclical!$A$1:$BE$1, 0))),
Cyclical_overrides!I32)</f>
        <v>0</v>
      </c>
      <c r="J32" s="72">
        <f>IF(Cyclical_overrides!J32 = "",
IF(INDEX(F_Inputs_cyclical!$A$1:$BE$243, MATCH('Cyclical_after overrides'!$A32, F_Inputs_cyclical!$A$1:$A$243, 0), MATCH('Cyclical_after overrides'!J$1, F_Inputs_cyclical!$A$1:$BE$1, 0))="", "", INDEX(F_Inputs_cyclical!$A$1:$BE$243, MATCH('Cyclical_after overrides'!$A32, F_Inputs_cyclical!$A$1:$A$243, 0), MATCH('Cyclical_after overrides'!J$1, F_Inputs_cyclical!$A$1:$BE$1, 0))),
Cyclical_overrides!J32)</f>
        <v>3.0470000000000002</v>
      </c>
      <c r="K32" s="72">
        <f>IF(Cyclical_overrides!K32 = "",
IF(INDEX(F_Inputs_cyclical!$A$1:$BE$243, MATCH('Cyclical_after overrides'!$A32, F_Inputs_cyclical!$A$1:$A$243, 0), MATCH('Cyclical_after overrides'!K$1, F_Inputs_cyclical!$A$1:$BE$1, 0))="", "", INDEX(F_Inputs_cyclical!$A$1:$BE$243, MATCH('Cyclical_after overrides'!$A32, F_Inputs_cyclical!$A$1:$A$243, 0), MATCH('Cyclical_after overrides'!K$1, F_Inputs_cyclical!$A$1:$BE$1, 0))),
Cyclical_overrides!K32)</f>
        <v>0.23300000000000001</v>
      </c>
      <c r="L32" s="72" t="str">
        <f>IF(Cyclical_overrides!L32 = "",
IF(INDEX(F_Inputs_cyclical!$A$1:$BE$243, MATCH('Cyclical_after overrides'!$A32, F_Inputs_cyclical!$A$1:$A$243, 0), MATCH('Cyclical_after overrides'!L$1, F_Inputs_cyclical!$A$1:$BE$1, 0))="", "", INDEX(F_Inputs_cyclical!$A$1:$BE$243, MATCH('Cyclical_after overrides'!$A32, F_Inputs_cyclical!$A$1:$A$243, 0), MATCH('Cyclical_after overrides'!L$1, F_Inputs_cyclical!$A$1:$BE$1, 0))),
Cyclical_overrides!L32)</f>
        <v/>
      </c>
      <c r="M32" s="72" t="str">
        <f>IF(Cyclical_overrides!M32 = "",
IF(INDEX(F_Inputs_cyclical!$A$1:$BE$243, MATCH('Cyclical_after overrides'!$A32, F_Inputs_cyclical!$A$1:$A$243, 0), MATCH('Cyclical_after overrides'!M$1, F_Inputs_cyclical!$A$1:$BE$1, 0))="", "", INDEX(F_Inputs_cyclical!$A$1:$BE$243, MATCH('Cyclical_after overrides'!$A32, F_Inputs_cyclical!$A$1:$A$243, 0), MATCH('Cyclical_after overrides'!M$1, F_Inputs_cyclical!$A$1:$BE$1, 0))),
Cyclical_overrides!M32)</f>
        <v/>
      </c>
      <c r="N32" s="72" t="str">
        <f>IF(Cyclical_overrides!N32 = "",
IF(INDEX(F_Inputs_cyclical!$A$1:$BE$243, MATCH('Cyclical_after overrides'!$A32, F_Inputs_cyclical!$A$1:$A$243, 0), MATCH('Cyclical_after overrides'!N$1, F_Inputs_cyclical!$A$1:$BE$1, 0))="", "", INDEX(F_Inputs_cyclical!$A$1:$BE$243, MATCH('Cyclical_after overrides'!$A32, F_Inputs_cyclical!$A$1:$A$243, 0), MATCH('Cyclical_after overrides'!N$1, F_Inputs_cyclical!$A$1:$BE$1, 0))),
Cyclical_overrides!N32)</f>
        <v/>
      </c>
      <c r="O32" s="72">
        <f>IF(Cyclical_overrides!O32 = "",
IF(INDEX(F_Inputs_cyclical!$A$1:$BE$243, MATCH('Cyclical_after overrides'!$A32, F_Inputs_cyclical!$A$1:$A$243, 0), MATCH('Cyclical_after overrides'!O$1, F_Inputs_cyclical!$A$1:$BE$1, 0))="", "", INDEX(F_Inputs_cyclical!$A$1:$BE$243, MATCH('Cyclical_after overrides'!$A32, F_Inputs_cyclical!$A$1:$A$243, 0), MATCH('Cyclical_after overrides'!O$1, F_Inputs_cyclical!$A$1:$BE$1, 0))),
Cyclical_overrides!O32)</f>
        <v>0</v>
      </c>
      <c r="P32" s="72">
        <f>IF(Cyclical_overrides!P32 = "",
IF(INDEX(F_Inputs_cyclical!$A$1:$BE$243, MATCH('Cyclical_after overrides'!$A32, F_Inputs_cyclical!$A$1:$A$243, 0), MATCH('Cyclical_after overrides'!P$1, F_Inputs_cyclical!$A$1:$BE$1, 0))="", "", INDEX(F_Inputs_cyclical!$A$1:$BE$243, MATCH('Cyclical_after overrides'!$A32, F_Inputs_cyclical!$A$1:$A$243, 0), MATCH('Cyclical_after overrides'!P$1, F_Inputs_cyclical!$A$1:$BE$1, 0))),
Cyclical_overrides!P32)</f>
        <v>0.48699999999999999</v>
      </c>
      <c r="Q32" s="72">
        <f>IF(Cyclical_overrides!Q32 = "",
IF(INDEX(F_Inputs_cyclical!$A$1:$BE$243, MATCH('Cyclical_after overrides'!$A32, F_Inputs_cyclical!$A$1:$A$243, 0), MATCH('Cyclical_after overrides'!Q$1, F_Inputs_cyclical!$A$1:$BE$1, 0))="", "", INDEX(F_Inputs_cyclical!$A$1:$BE$243, MATCH('Cyclical_after overrides'!$A32, F_Inputs_cyclical!$A$1:$A$243, 0), MATCH('Cyclical_after overrides'!Q$1, F_Inputs_cyclical!$A$1:$BE$1, 0))),
Cyclical_overrides!Q32)</f>
        <v>0</v>
      </c>
      <c r="R32" s="72">
        <f>IF(Cyclical_overrides!R32 = "",
IF(INDEX(F_Inputs_cyclical!$A$1:$BE$243, MATCH('Cyclical_after overrides'!$A32, F_Inputs_cyclical!$A$1:$A$243, 0), MATCH('Cyclical_after overrides'!R$1, F_Inputs_cyclical!$A$1:$BE$1, 0))="", "", INDEX(F_Inputs_cyclical!$A$1:$BE$243, MATCH('Cyclical_after overrides'!$A32, F_Inputs_cyclical!$A$1:$A$243, 0), MATCH('Cyclical_after overrides'!R$1, F_Inputs_cyclical!$A$1:$BE$1, 0))),
Cyclical_overrides!R32)</f>
        <v>4.8000000000000001E-2</v>
      </c>
      <c r="S32" s="72">
        <f>IF(Cyclical_overrides!S32 = "",
IF(INDEX(F_Inputs_cyclical!$A$1:$BE$243, MATCH('Cyclical_after overrides'!$A32, F_Inputs_cyclical!$A$1:$A$243, 0), MATCH('Cyclical_after overrides'!S$1, F_Inputs_cyclical!$A$1:$BE$1, 0))="", "", INDEX(F_Inputs_cyclical!$A$1:$BE$243, MATCH('Cyclical_after overrides'!$A32, F_Inputs_cyclical!$A$1:$A$243, 0), MATCH('Cyclical_after overrides'!S$1, F_Inputs_cyclical!$A$1:$BE$1, 0))),
Cyclical_overrides!S32)</f>
        <v>2.2955000000000001</v>
      </c>
      <c r="T32" s="72">
        <f>IF(Cyclical_overrides!T32 = "",
IF(INDEX(F_Inputs_cyclical!$A$1:$BE$243, MATCH('Cyclical_after overrides'!$A32, F_Inputs_cyclical!$A$1:$A$243, 0), MATCH('Cyclical_after overrides'!T$1, F_Inputs_cyclical!$A$1:$BE$1, 0))="", "", INDEX(F_Inputs_cyclical!$A$1:$BE$243, MATCH('Cyclical_after overrides'!$A32, F_Inputs_cyclical!$A$1:$A$243, 0), MATCH('Cyclical_after overrides'!T$1, F_Inputs_cyclical!$A$1:$BE$1, 0))),
Cyclical_overrides!T32)</f>
        <v>2.3111666666666699</v>
      </c>
      <c r="U32" s="72">
        <f>IF(Cyclical_overrides!U32 = "",
IF(INDEX(F_Inputs_cyclical!$A$1:$BE$243, MATCH('Cyclical_after overrides'!$A32, F_Inputs_cyclical!$A$1:$A$243, 0), MATCH('Cyclical_after overrides'!U$1, F_Inputs_cyclical!$A$1:$BE$1, 0))="", "", INDEX(F_Inputs_cyclical!$A$1:$BE$243, MATCH('Cyclical_after overrides'!$A32, F_Inputs_cyclical!$A$1:$A$243, 0), MATCH('Cyclical_after overrides'!U$1, F_Inputs_cyclical!$A$1:$BE$1, 0))),
Cyclical_overrides!U32)</f>
        <v>2.512</v>
      </c>
      <c r="V32" s="72">
        <f>IF(Cyclical_overrides!V32 = "",
IF(INDEX(F_Inputs_cyclical!$A$1:$BE$243, MATCH('Cyclical_after overrides'!$A32, F_Inputs_cyclical!$A$1:$A$243, 0), MATCH('Cyclical_after overrides'!V$1, F_Inputs_cyclical!$A$1:$BE$1, 0))="", "", INDEX(F_Inputs_cyclical!$A$1:$BE$243, MATCH('Cyclical_after overrides'!$A32, F_Inputs_cyclical!$A$1:$A$243, 0), MATCH('Cyclical_after overrides'!V$1, F_Inputs_cyclical!$A$1:$BE$1, 0))),
Cyclical_overrides!V32)</f>
        <v>31.077999999999999</v>
      </c>
      <c r="W32" s="72">
        <f>IF(Cyclical_overrides!W32 = "",
IF(INDEX(F_Inputs_cyclical!$A$1:$BE$243, MATCH('Cyclical_after overrides'!$A32, F_Inputs_cyclical!$A$1:$A$243, 0), MATCH('Cyclical_after overrides'!W$1, F_Inputs_cyclical!$A$1:$BE$1, 0))="", "", INDEX(F_Inputs_cyclical!$A$1:$BE$243, MATCH('Cyclical_after overrides'!$A32, F_Inputs_cyclical!$A$1:$A$243, 0), MATCH('Cyclical_after overrides'!W$1, F_Inputs_cyclical!$A$1:$BE$1, 0))),
Cyclical_overrides!W32)</f>
        <v>44.87</v>
      </c>
      <c r="X32" s="72">
        <f>IF(Cyclical_overrides!X32 = "",
IF(INDEX(F_Inputs_cyclical!$A$1:$BE$243, MATCH('Cyclical_after overrides'!$A32, F_Inputs_cyclical!$A$1:$A$243, 0), MATCH('Cyclical_after overrides'!X$1, F_Inputs_cyclical!$A$1:$BE$1, 0))="", "", INDEX(F_Inputs_cyclical!$A$1:$BE$243, MATCH('Cyclical_after overrides'!$A32, F_Inputs_cyclical!$A$1:$A$243, 0), MATCH('Cyclical_after overrides'!X$1, F_Inputs_cyclical!$A$1:$BE$1, 0))),
Cyclical_overrides!X32)</f>
        <v>1.046</v>
      </c>
      <c r="Y32" s="72">
        <f>IF(Cyclical_overrides!Y32 = "",
IF(INDEX(F_Inputs_cyclical!$A$1:$BE$243, MATCH('Cyclical_after overrides'!$A32, F_Inputs_cyclical!$A$1:$A$243, 0), MATCH('Cyclical_after overrides'!Y$1, F_Inputs_cyclical!$A$1:$BE$1, 0))="", "", INDEX(F_Inputs_cyclical!$A$1:$BE$243, MATCH('Cyclical_after overrides'!$A32, F_Inputs_cyclical!$A$1:$A$243, 0), MATCH('Cyclical_after overrides'!Y$1, F_Inputs_cyclical!$A$1:$BE$1, 0))),
Cyclical_overrides!Y32)</f>
        <v>1.395</v>
      </c>
      <c r="Z32" s="72">
        <f>IF(Cyclical_overrides!Z32 = "",
IF(INDEX(F_Inputs_cyclical!$A$1:$BE$243, MATCH('Cyclical_after overrides'!$A32, F_Inputs_cyclical!$A$1:$A$243, 0), MATCH('Cyclical_after overrides'!Z$1, F_Inputs_cyclical!$A$1:$BE$1, 0))="", "", INDEX(F_Inputs_cyclical!$A$1:$BE$243, MATCH('Cyclical_after overrides'!$A32, F_Inputs_cyclical!$A$1:$A$243, 0), MATCH('Cyclical_after overrides'!Z$1, F_Inputs_cyclical!$A$1:$BE$1, 0))),
Cyclical_overrides!Z32)</f>
        <v>8.9489999999999998</v>
      </c>
      <c r="AA32" s="72">
        <f>IF(Cyclical_overrides!AA32 = "",
IF(INDEX(F_Inputs_cyclical!$A$1:$BE$243, MATCH('Cyclical_after overrides'!$A32, F_Inputs_cyclical!$A$1:$A$243, 0), MATCH('Cyclical_after overrides'!AA$1, F_Inputs_cyclical!$A$1:$BE$1, 0))="", "", INDEX(F_Inputs_cyclical!$A$1:$BE$243, MATCH('Cyclical_after overrides'!$A32, F_Inputs_cyclical!$A$1:$A$243, 0), MATCH('Cyclical_after overrides'!AA$1, F_Inputs_cyclical!$A$1:$BE$1, 0))),
Cyclical_overrides!AA32)</f>
        <v>7.4169999999999998</v>
      </c>
      <c r="AB32" s="72" t="str">
        <f>IF(Cyclical_overrides!AB32 = "",
IF(INDEX(F_Inputs_cyclical!$A$1:$BE$243, MATCH('Cyclical_after overrides'!$A32, F_Inputs_cyclical!$A$1:$A$243, 0), MATCH('Cyclical_after overrides'!AB$1, F_Inputs_cyclical!$A$1:$BE$1, 0))="", "", INDEX(F_Inputs_cyclical!$A$1:$BE$243, MATCH('Cyclical_after overrides'!$A32, F_Inputs_cyclical!$A$1:$A$243, 0), MATCH('Cyclical_after overrides'!AB$1, F_Inputs_cyclical!$A$1:$BE$1, 0))),
Cyclical_overrides!AB32)</f>
        <v/>
      </c>
      <c r="AC32" s="72" t="str">
        <f>IF(Cyclical_overrides!AC32 = "",
IF(INDEX(F_Inputs_cyclical!$A$1:$BE$243, MATCH('Cyclical_after overrides'!$A32, F_Inputs_cyclical!$A$1:$A$243, 0), MATCH('Cyclical_after overrides'!AC$1, F_Inputs_cyclical!$A$1:$BE$1, 0))="", "", INDEX(F_Inputs_cyclical!$A$1:$BE$243, MATCH('Cyclical_after overrides'!$A32, F_Inputs_cyclical!$A$1:$A$243, 0), MATCH('Cyclical_after overrides'!AC$1, F_Inputs_cyclical!$A$1:$BE$1, 0))),
Cyclical_overrides!AC32)</f>
        <v/>
      </c>
      <c r="AD32" s="72" t="str">
        <f>IF(Cyclical_overrides!AD32 = "",
IF(INDEX(F_Inputs_cyclical!$A$1:$BE$243, MATCH('Cyclical_after overrides'!$A32, F_Inputs_cyclical!$A$1:$A$243, 0), MATCH('Cyclical_after overrides'!AD$1, F_Inputs_cyclical!$A$1:$BE$1, 0))="", "", INDEX(F_Inputs_cyclical!$A$1:$BE$243, MATCH('Cyclical_after overrides'!$A32, F_Inputs_cyclical!$A$1:$A$243, 0), MATCH('Cyclical_after overrides'!AD$1, F_Inputs_cyclical!$A$1:$BE$1, 0))),
Cyclical_overrides!AD32)</f>
        <v/>
      </c>
      <c r="AE32" s="72" t="str">
        <f>IF(Cyclical_overrides!AE32 = "",
IF(INDEX(F_Inputs_cyclical!$A$1:$BE$243, MATCH('Cyclical_after overrides'!$A32, F_Inputs_cyclical!$A$1:$A$243, 0), MATCH('Cyclical_after overrides'!AE$1, F_Inputs_cyclical!$A$1:$BE$1, 0))="", "", INDEX(F_Inputs_cyclical!$A$1:$BE$243, MATCH('Cyclical_after overrides'!$A32, F_Inputs_cyclical!$A$1:$A$243, 0), MATCH('Cyclical_after overrides'!AE$1, F_Inputs_cyclical!$A$1:$BE$1, 0))),
Cyclical_overrides!AE32)</f>
        <v/>
      </c>
      <c r="AF32" s="72" t="str">
        <f>IF(Cyclical_overrides!AF32 = "",
IF(INDEX(F_Inputs_cyclical!$A$1:$BE$243, MATCH('Cyclical_after overrides'!$A32, F_Inputs_cyclical!$A$1:$A$243, 0), MATCH('Cyclical_after overrides'!AF$1, F_Inputs_cyclical!$A$1:$BE$1, 0))="", "", INDEX(F_Inputs_cyclical!$A$1:$BE$243, MATCH('Cyclical_after overrides'!$A32, F_Inputs_cyclical!$A$1:$A$243, 0), MATCH('Cyclical_after overrides'!AF$1, F_Inputs_cyclical!$A$1:$BE$1, 0))),
Cyclical_overrides!AF32)</f>
        <v/>
      </c>
      <c r="AG32" s="72" t="str">
        <f>IF(Cyclical_overrides!AG32 = "",
IF(INDEX(F_Inputs_cyclical!$A$1:$BE$243, MATCH('Cyclical_after overrides'!$A32, F_Inputs_cyclical!$A$1:$A$243, 0), MATCH('Cyclical_after overrides'!AG$1, F_Inputs_cyclical!$A$1:$BE$1, 0))="", "", INDEX(F_Inputs_cyclical!$A$1:$BE$243, MATCH('Cyclical_after overrides'!$A32, F_Inputs_cyclical!$A$1:$A$243, 0), MATCH('Cyclical_after overrides'!AG$1, F_Inputs_cyclical!$A$1:$BE$1, 0))),
Cyclical_overrides!AG32)</f>
        <v/>
      </c>
      <c r="AH32" s="72" t="str">
        <f>IF(Cyclical_overrides!AH32 = "",
IF(INDEX(F_Inputs_cyclical!$A$1:$BE$243, MATCH('Cyclical_after overrides'!$A32, F_Inputs_cyclical!$A$1:$A$243, 0), MATCH('Cyclical_after overrides'!AH$1, F_Inputs_cyclical!$A$1:$BE$1, 0))="", "", INDEX(F_Inputs_cyclical!$A$1:$BE$243, MATCH('Cyclical_after overrides'!$A32, F_Inputs_cyclical!$A$1:$A$243, 0), MATCH('Cyclical_after overrides'!AH$1, F_Inputs_cyclical!$A$1:$BE$1, 0))),
Cyclical_overrides!AH32)</f>
        <v/>
      </c>
      <c r="AI32" s="72" t="str">
        <f>IF(Cyclical_overrides!AI32 = "",
IF(INDEX(F_Inputs_cyclical!$A$1:$BE$243, MATCH('Cyclical_after overrides'!$A32, F_Inputs_cyclical!$A$1:$A$243, 0), MATCH('Cyclical_after overrides'!AI$1, F_Inputs_cyclical!$A$1:$BE$1, 0))="", "", INDEX(F_Inputs_cyclical!$A$1:$BE$243, MATCH('Cyclical_after overrides'!$A32, F_Inputs_cyclical!$A$1:$A$243, 0), MATCH('Cyclical_after overrides'!AI$1, F_Inputs_cyclical!$A$1:$BE$1, 0))),
Cyclical_overrides!AI32)</f>
        <v/>
      </c>
      <c r="AJ32" s="72" t="str">
        <f>IF(Cyclical_overrides!AJ32 = "",
IF(INDEX(F_Inputs_cyclical!$A$1:$BE$243, MATCH('Cyclical_after overrides'!$A32, F_Inputs_cyclical!$A$1:$A$243, 0), MATCH('Cyclical_after overrides'!AJ$1, F_Inputs_cyclical!$A$1:$BE$1, 0))="", "", INDEX(F_Inputs_cyclical!$A$1:$BE$243, MATCH('Cyclical_after overrides'!$A32, F_Inputs_cyclical!$A$1:$A$243, 0), MATCH('Cyclical_after overrides'!AJ$1, F_Inputs_cyclical!$A$1:$BE$1, 0))),
Cyclical_overrides!AJ32)</f>
        <v/>
      </c>
      <c r="AK32" s="72" t="str">
        <f>IF(Cyclical_overrides!AK32 = "",
IF(INDEX(F_Inputs_cyclical!$A$1:$BE$243, MATCH('Cyclical_after overrides'!$A32, F_Inputs_cyclical!$A$1:$A$243, 0), MATCH('Cyclical_after overrides'!AK$1, F_Inputs_cyclical!$A$1:$BE$1, 0))="", "", INDEX(F_Inputs_cyclical!$A$1:$BE$243, MATCH('Cyclical_after overrides'!$A32, F_Inputs_cyclical!$A$1:$A$243, 0), MATCH('Cyclical_after overrides'!AK$1, F_Inputs_cyclical!$A$1:$BE$1, 0))),
Cyclical_overrides!AK32)</f>
        <v/>
      </c>
      <c r="AL32" s="72" t="str">
        <f>IF(Cyclical_overrides!AL32 = "",
IF(INDEX(F_Inputs_cyclical!$A$1:$BE$243, MATCH('Cyclical_after overrides'!$A32, F_Inputs_cyclical!$A$1:$A$243, 0), MATCH('Cyclical_after overrides'!AL$1, F_Inputs_cyclical!$A$1:$BE$1, 0))="", "", INDEX(F_Inputs_cyclical!$A$1:$BE$243, MATCH('Cyclical_after overrides'!$A32, F_Inputs_cyclical!$A$1:$A$243, 0), MATCH('Cyclical_after overrides'!AL$1, F_Inputs_cyclical!$A$1:$BE$1, 0))),
Cyclical_overrides!AL32)</f>
        <v/>
      </c>
      <c r="AM32" s="72">
        <f>IF(Cyclical_overrides!AM32 = "",
IF(INDEX(F_Inputs_cyclical!$A$1:$BE$243, MATCH('Cyclical_after overrides'!$A32, F_Inputs_cyclical!$A$1:$A$243, 0), MATCH('Cyclical_after overrides'!AM$1, F_Inputs_cyclical!$A$1:$BE$1, 0))="", "", INDEX(F_Inputs_cyclical!$A$1:$BE$243, MATCH('Cyclical_after overrides'!$A32, F_Inputs_cyclical!$A$1:$A$243, 0), MATCH('Cyclical_after overrides'!AM$1, F_Inputs_cyclical!$A$1:$BE$1, 0))),
Cyclical_overrides!AM32)</f>
        <v>0.55800000000000005</v>
      </c>
      <c r="AN32" s="72">
        <f>IF(Cyclical_overrides!AN32 = "",
IF(INDEX(F_Inputs_cyclical!$A$1:$BE$243, MATCH('Cyclical_after overrides'!$A32, F_Inputs_cyclical!$A$1:$A$243, 0), MATCH('Cyclical_after overrides'!AN$1, F_Inputs_cyclical!$A$1:$BE$1, 0))="", "", INDEX(F_Inputs_cyclical!$A$1:$BE$243, MATCH('Cyclical_after overrides'!$A32, F_Inputs_cyclical!$A$1:$A$243, 0), MATCH('Cyclical_after overrides'!AN$1, F_Inputs_cyclical!$A$1:$BE$1, 0))),
Cyclical_overrides!AN32)</f>
        <v>2.512</v>
      </c>
      <c r="AO32" s="72" t="str">
        <f>IF(Cyclical_overrides!AO32 = "",
IF(INDEX(F_Inputs_cyclical!$A$1:$BE$243, MATCH('Cyclical_after overrides'!$A32, F_Inputs_cyclical!$A$1:$A$243, 0), MATCH('Cyclical_after overrides'!AO$1, F_Inputs_cyclical!$A$1:$BE$1, 0))="", "", INDEX(F_Inputs_cyclical!$A$1:$BE$243, MATCH('Cyclical_after overrides'!$A32, F_Inputs_cyclical!$A$1:$A$243, 0), MATCH('Cyclical_after overrides'!AO$1, F_Inputs_cyclical!$A$1:$BE$1, 0))),
Cyclical_overrides!AO32)</f>
        <v/>
      </c>
      <c r="AP32" s="72" t="str">
        <f>IF(Cyclical_overrides!AP32 = "",
IF(INDEX(F_Inputs_cyclical!$A$1:$BE$243, MATCH('Cyclical_after overrides'!$A32, F_Inputs_cyclical!$A$1:$A$243, 0), MATCH('Cyclical_after overrides'!AP$1, F_Inputs_cyclical!$A$1:$BE$1, 0))="", "", INDEX(F_Inputs_cyclical!$A$1:$BE$243, MATCH('Cyclical_after overrides'!$A32, F_Inputs_cyclical!$A$1:$A$243, 0), MATCH('Cyclical_after overrides'!AP$1, F_Inputs_cyclical!$A$1:$BE$1, 0))),
Cyclical_overrides!AP32)</f>
        <v/>
      </c>
      <c r="AQ32" s="72">
        <f>IF(Cyclical_overrides!AQ32 = "",
IF(INDEX(F_Inputs_cyclical!$A$1:$BE$243, MATCH('Cyclical_after overrides'!$A32, F_Inputs_cyclical!$A$1:$A$243, 0), MATCH('Cyclical_after overrides'!AQ$1, F_Inputs_cyclical!$A$1:$BE$1, 0))="", "", INDEX(F_Inputs_cyclical!$A$1:$BE$243, MATCH('Cyclical_after overrides'!$A32, F_Inputs_cyclical!$A$1:$A$243, 0), MATCH('Cyclical_after overrides'!AQ$1, F_Inputs_cyclical!$A$1:$BE$1, 0))),
Cyclical_overrides!AQ32)</f>
        <v>4.8000000000000001E-2</v>
      </c>
      <c r="AR32" s="72">
        <f>IF(Cyclical_overrides!AR32 = "",
IF(INDEX(F_Inputs_cyclical!$A$1:$BE$243, MATCH('Cyclical_after overrides'!$A32, F_Inputs_cyclical!$A$1:$A$243, 0), MATCH('Cyclical_after overrides'!AR$1, F_Inputs_cyclical!$A$1:$BE$1, 0))="", "", INDEX(F_Inputs_cyclical!$A$1:$BE$243, MATCH('Cyclical_after overrides'!$A32, F_Inputs_cyclical!$A$1:$A$243, 0), MATCH('Cyclical_after overrides'!AR$1, F_Inputs_cyclical!$A$1:$BE$1, 0))),
Cyclical_overrides!AR32)</f>
        <v>0.48699999999999999</v>
      </c>
      <c r="AS32" s="72">
        <f>IF(Cyclical_overrides!AS32 = "",
IF(INDEX(F_Inputs_cyclical!$A$1:$BE$243, MATCH('Cyclical_after overrides'!$A32, F_Inputs_cyclical!$A$1:$A$243, 0), MATCH('Cyclical_after overrides'!AS$1, F_Inputs_cyclical!$A$1:$BE$1, 0))="", "", INDEX(F_Inputs_cyclical!$A$1:$BE$243, MATCH('Cyclical_after overrides'!$A32, F_Inputs_cyclical!$A$1:$A$243, 0), MATCH('Cyclical_after overrides'!AS$1, F_Inputs_cyclical!$A$1:$BE$1, 0))),
Cyclical_overrides!AS32)</f>
        <v>-8.3000000000000004E-2</v>
      </c>
      <c r="AT32" s="72">
        <f>IF(Cyclical_overrides!AT32 = "",
IF(INDEX(F_Inputs_cyclical!$A$1:$BE$243, MATCH('Cyclical_after overrides'!$A32, F_Inputs_cyclical!$A$1:$A$243, 0), MATCH('Cyclical_after overrides'!AT$1, F_Inputs_cyclical!$A$1:$BE$1, 0))="", "", INDEX(F_Inputs_cyclical!$A$1:$BE$243, MATCH('Cyclical_after overrides'!$A32, F_Inputs_cyclical!$A$1:$A$243, 0), MATCH('Cyclical_after overrides'!AT$1, F_Inputs_cyclical!$A$1:$BE$1, 0))),
Cyclical_overrides!AT32)</f>
        <v>0</v>
      </c>
      <c r="AU32" s="72">
        <f>IF(Cyclical_overrides!AU32 = "",
IF(INDEX(F_Inputs_cyclical!$A$1:$BE$243, MATCH('Cyclical_after overrides'!$A32, F_Inputs_cyclical!$A$1:$A$243, 0), MATCH('Cyclical_after overrides'!AU$1, F_Inputs_cyclical!$A$1:$BE$1, 0))="", "", INDEX(F_Inputs_cyclical!$A$1:$BE$243, MATCH('Cyclical_after overrides'!$A32, F_Inputs_cyclical!$A$1:$A$243, 0), MATCH('Cyclical_after overrides'!AU$1, F_Inputs_cyclical!$A$1:$BE$1, 0))),
Cyclical_overrides!AU32)</f>
        <v>1.2E-2</v>
      </c>
      <c r="AV32" s="72" t="str">
        <f>IF(Cyclical_overrides!AV32 = "",
IF(INDEX(F_Inputs_cyclical!$A$1:$BE$243, MATCH('Cyclical_after overrides'!$A32, F_Inputs_cyclical!$A$1:$A$243, 0), MATCH('Cyclical_after overrides'!AV$1, F_Inputs_cyclical!$A$1:$BE$1, 0))="", "", INDEX(F_Inputs_cyclical!$A$1:$BE$243, MATCH('Cyclical_after overrides'!$A32, F_Inputs_cyclical!$A$1:$A$243, 0), MATCH('Cyclical_after overrides'!AV$1, F_Inputs_cyclical!$A$1:$BE$1, 0))),
Cyclical_overrides!AV32)</f>
        <v/>
      </c>
      <c r="AW32" s="72">
        <f>IF(Cyclical_overrides!AW32 = "",
IF(INDEX(F_Inputs_cyclical!$A$1:$BE$243, MATCH('Cyclical_after overrides'!$A32, F_Inputs_cyclical!$A$1:$A$243, 0), MATCH('Cyclical_after overrides'!AW$1, F_Inputs_cyclical!$A$1:$BE$1, 0))="", "", INDEX(F_Inputs_cyclical!$A$1:$BE$243, MATCH('Cyclical_after overrides'!$A32, F_Inputs_cyclical!$A$1:$A$243, 0), MATCH('Cyclical_after overrides'!AW$1, F_Inputs_cyclical!$A$1:$BE$1, 0))),
Cyclical_overrides!AW32)</f>
        <v>1.1367310801447381</v>
      </c>
      <c r="AX32" s="72">
        <f>IF(Cyclical_overrides!AX32 = "",
IF(INDEX(F_Inputs_cyclical!$A$1:$BE$243, MATCH('Cyclical_after overrides'!$A32, F_Inputs_cyclical!$A$1:$A$243, 0), MATCH('Cyclical_after overrides'!AX$1, F_Inputs_cyclical!$A$1:$BE$1, 0))="", "", INDEX(F_Inputs_cyclical!$A$1:$BE$243, MATCH('Cyclical_after overrides'!$A32, F_Inputs_cyclical!$A$1:$A$243, 0), MATCH('Cyclical_after overrides'!AX$1, F_Inputs_cyclical!$A$1:$BE$1, 0))),
Cyclical_overrides!AX32)</f>
        <v>20.118853694226289</v>
      </c>
      <c r="AY32" s="72">
        <f>IF(Cyclical_overrides!AY32 = "",
IF(INDEX(F_Inputs_cyclical!$A$1:$BE$243, MATCH('Cyclical_after overrides'!$A32, F_Inputs_cyclical!$A$1:$A$243, 0), MATCH('Cyclical_after overrides'!AY$1, F_Inputs_cyclical!$A$1:$BE$1, 0))="", "", INDEX(F_Inputs_cyclical!$A$1:$BE$243, MATCH('Cyclical_after overrides'!$A32, F_Inputs_cyclical!$A$1:$A$243, 0), MATCH('Cyclical_after overrides'!AY$1, F_Inputs_cyclical!$A$1:$BE$1, 0))),
Cyclical_overrides!AY32)</f>
        <v>139.43969045972113</v>
      </c>
      <c r="AZ32" s="72">
        <f>IF(Cyclical_overrides!AZ32 = "",
IF(INDEX(F_Inputs_cyclical!$A$1:$BE$243, MATCH('Cyclical_after overrides'!$A32, F_Inputs_cyclical!$A$1:$A$243, 0), MATCH('Cyclical_after overrides'!AZ$1, F_Inputs_cyclical!$A$1:$BE$1, 0))="", "", INDEX(F_Inputs_cyclical!$A$1:$BE$243, MATCH('Cyclical_after overrides'!$A32, F_Inputs_cyclical!$A$1:$A$243, 0), MATCH('Cyclical_after overrides'!AZ$1, F_Inputs_cyclical!$A$1:$BE$1, 0))),
Cyclical_overrides!AZ32)</f>
        <v>1.6282552465447362</v>
      </c>
      <c r="BA32" s="72">
        <f>IF(Cyclical_overrides!BA32 = "",
IF(INDEX(F_Inputs_cyclical!$A$1:$BE$243, MATCH('Cyclical_after overrides'!$A32, F_Inputs_cyclical!$A$1:$A$243, 0), MATCH('Cyclical_after overrides'!BA$1, F_Inputs_cyclical!$A$1:$BE$1, 0))="", "", INDEX(F_Inputs_cyclical!$A$1:$BE$243, MATCH('Cyclical_after overrides'!$A32, F_Inputs_cyclical!$A$1:$A$243, 0), MATCH('Cyclical_after overrides'!BA$1, F_Inputs_cyclical!$A$1:$BE$1, 0))),
Cyclical_overrides!BA32)</f>
        <v>13.036617892958255</v>
      </c>
      <c r="BB32" s="72">
        <f>IF(Cyclical_overrides!BB32 = "",
IF(INDEX(F_Inputs_cyclical!$A$1:$BE$243, MATCH('Cyclical_after overrides'!$A32, F_Inputs_cyclical!$A$1:$A$243, 0), MATCH('Cyclical_after overrides'!BB$1, F_Inputs_cyclical!$A$1:$BE$1, 0))="", "", INDEX(F_Inputs_cyclical!$A$1:$BE$243, MATCH('Cyclical_after overrides'!$A32, F_Inputs_cyclical!$A$1:$A$243, 0), MATCH('Cyclical_after overrides'!BB$1, F_Inputs_cyclical!$A$1:$BE$1, 0))),
Cyclical_overrides!BB32)</f>
        <v>13.036617892958255</v>
      </c>
      <c r="BC32" s="72">
        <f>IF(Cyclical_overrides!BC32 = "",
IF(INDEX(F_Inputs_cyclical!$A$1:$BE$243, MATCH('Cyclical_after overrides'!$A32, F_Inputs_cyclical!$A$1:$A$243, 0), MATCH('Cyclical_after overrides'!BC$1, F_Inputs_cyclical!$A$1:$BE$1, 0))="", "", INDEX(F_Inputs_cyclical!$A$1:$BE$243, MATCH('Cyclical_after overrides'!$A32, F_Inputs_cyclical!$A$1:$A$243, 0), MATCH('Cyclical_after overrides'!BC$1, F_Inputs_cyclical!$A$1:$BE$1, 0))),
Cyclical_overrides!BC32)</f>
        <v>6.8307934072206784</v>
      </c>
      <c r="BD32" s="72">
        <f>IF(Cyclical_overrides!BD32 = "",
IF(INDEX(F_Inputs_cyclical!$A$1:$BE$243, MATCH('Cyclical_after overrides'!$A32, F_Inputs_cyclical!$A$1:$A$243, 0), MATCH('Cyclical_after overrides'!BD$1, F_Inputs_cyclical!$A$1:$BE$1, 0))="", "", INDEX(F_Inputs_cyclical!$A$1:$BE$243, MATCH('Cyclical_after overrides'!$A32, F_Inputs_cyclical!$A$1:$A$243, 0), MATCH('Cyclical_after overrides'!BD$1, F_Inputs_cyclical!$A$1:$BE$1, 0))),
Cyclical_overrides!BD32)</f>
        <v>16.809000000000001</v>
      </c>
      <c r="BE32" s="194"/>
    </row>
    <row r="33" spans="1:57" x14ac:dyDescent="0.4">
      <c r="A33" s="63" t="str">
        <f t="shared" si="0"/>
        <v>HDD21</v>
      </c>
      <c r="B33" s="63" t="s">
        <v>277</v>
      </c>
      <c r="C33" s="63" t="s">
        <v>257</v>
      </c>
      <c r="D33" s="72">
        <f>IF(Cyclical_overrides!D33 = "",
IF(INDEX(F_Inputs_cyclical!$A$1:$BE$243, MATCH('Cyclical_after overrides'!$A33, F_Inputs_cyclical!$A$1:$A$243, 0), MATCH('Cyclical_after overrides'!D$1, F_Inputs_cyclical!$A$1:$BE$1, 0))="", "", INDEX(F_Inputs_cyclical!$A$1:$BE$243, MATCH('Cyclical_after overrides'!$A33, F_Inputs_cyclical!$A$1:$A$243, 0), MATCH('Cyclical_after overrides'!D$1, F_Inputs_cyclical!$A$1:$BE$1, 0))),
Cyclical_overrides!D33)</f>
        <v>0.30099999999999999</v>
      </c>
      <c r="E33" s="72">
        <f>IF(Cyclical_overrides!E33 = "",
IF(INDEX(F_Inputs_cyclical!$A$1:$BE$243, MATCH('Cyclical_after overrides'!$A33, F_Inputs_cyclical!$A$1:$A$243, 0), MATCH('Cyclical_after overrides'!E$1, F_Inputs_cyclical!$A$1:$BE$1, 0))="", "", INDEX(F_Inputs_cyclical!$A$1:$BE$243, MATCH('Cyclical_after overrides'!$A33, F_Inputs_cyclical!$A$1:$A$243, 0), MATCH('Cyclical_after overrides'!E$1, F_Inputs_cyclical!$A$1:$BE$1, 0))),
Cyclical_overrides!E33)</f>
        <v>0.30399999999999999</v>
      </c>
      <c r="F33" s="72">
        <f>IF(Cyclical_overrides!F33 = "",
IF(INDEX(F_Inputs_cyclical!$A$1:$BE$243, MATCH('Cyclical_after overrides'!$A33, F_Inputs_cyclical!$A$1:$A$243, 0), MATCH('Cyclical_after overrides'!F$1, F_Inputs_cyclical!$A$1:$BE$1, 0))="", "", INDEX(F_Inputs_cyclical!$A$1:$BE$243, MATCH('Cyclical_after overrides'!$A33, F_Inputs_cyclical!$A$1:$A$243, 0), MATCH('Cyclical_after overrides'!F$1, F_Inputs_cyclical!$A$1:$BE$1, 0))),
Cyclical_overrides!F33)</f>
        <v>0.95199999999999996</v>
      </c>
      <c r="G33" s="72">
        <f>IF(Cyclical_overrides!G33 = "",
IF(INDEX(F_Inputs_cyclical!$A$1:$BE$243, MATCH('Cyclical_after overrides'!$A33, F_Inputs_cyclical!$A$1:$A$243, 0), MATCH('Cyclical_after overrides'!G$1, F_Inputs_cyclical!$A$1:$BE$1, 0))="", "", INDEX(F_Inputs_cyclical!$A$1:$BE$243, MATCH('Cyclical_after overrides'!$A33, F_Inputs_cyclical!$A$1:$A$243, 0), MATCH('Cyclical_after overrides'!G$1, F_Inputs_cyclical!$A$1:$BE$1, 0))),
Cyclical_overrides!G33)</f>
        <v>0.16800000000000001</v>
      </c>
      <c r="H33" s="72">
        <f>IF(Cyclical_overrides!H33 = "",
IF(INDEX(F_Inputs_cyclical!$A$1:$BE$243, MATCH('Cyclical_after overrides'!$A33, F_Inputs_cyclical!$A$1:$A$243, 0), MATCH('Cyclical_after overrides'!H$1, F_Inputs_cyclical!$A$1:$BE$1, 0))="", "", INDEX(F_Inputs_cyclical!$A$1:$BE$243, MATCH('Cyclical_after overrides'!$A33, F_Inputs_cyclical!$A$1:$A$243, 0), MATCH('Cyclical_after overrides'!H$1, F_Inputs_cyclical!$A$1:$BE$1, 0))),
Cyclical_overrides!H33)</f>
        <v>0</v>
      </c>
      <c r="I33" s="72">
        <f>IF(Cyclical_overrides!I33 = "",
IF(INDEX(F_Inputs_cyclical!$A$1:$BE$243, MATCH('Cyclical_after overrides'!$A33, F_Inputs_cyclical!$A$1:$A$243, 0), MATCH('Cyclical_after overrides'!I$1, F_Inputs_cyclical!$A$1:$BE$1, 0))="", "", INDEX(F_Inputs_cyclical!$A$1:$BE$243, MATCH('Cyclical_after overrides'!$A33, F_Inputs_cyclical!$A$1:$A$243, 0), MATCH('Cyclical_after overrides'!I$1, F_Inputs_cyclical!$A$1:$BE$1, 0))),
Cyclical_overrides!I33)</f>
        <v>0</v>
      </c>
      <c r="J33" s="72" t="str">
        <f>IF(Cyclical_overrides!J33 = "",
IF(INDEX(F_Inputs_cyclical!$A$1:$BE$243, MATCH('Cyclical_after overrides'!$A33, F_Inputs_cyclical!$A$1:$A$243, 0), MATCH('Cyclical_after overrides'!J$1, F_Inputs_cyclical!$A$1:$BE$1, 0))="", "", INDEX(F_Inputs_cyclical!$A$1:$BE$243, MATCH('Cyclical_after overrides'!$A33, F_Inputs_cyclical!$A$1:$A$243, 0), MATCH('Cyclical_after overrides'!J$1, F_Inputs_cyclical!$A$1:$BE$1, 0))),
Cyclical_overrides!J33)</f>
        <v/>
      </c>
      <c r="K33" s="72">
        <f>IF(Cyclical_overrides!K33 = "",
IF(INDEX(F_Inputs_cyclical!$A$1:$BE$243, MATCH('Cyclical_after overrides'!$A33, F_Inputs_cyclical!$A$1:$A$243, 0), MATCH('Cyclical_after overrides'!K$1, F_Inputs_cyclical!$A$1:$BE$1, 0))="", "", INDEX(F_Inputs_cyclical!$A$1:$BE$243, MATCH('Cyclical_after overrides'!$A33, F_Inputs_cyclical!$A$1:$A$243, 0), MATCH('Cyclical_after overrides'!K$1, F_Inputs_cyclical!$A$1:$BE$1, 0))),
Cyclical_overrides!K33)</f>
        <v>0.154</v>
      </c>
      <c r="L33" s="72" t="str">
        <f>IF(Cyclical_overrides!L33 = "",
IF(INDEX(F_Inputs_cyclical!$A$1:$BE$243, MATCH('Cyclical_after overrides'!$A33, F_Inputs_cyclical!$A$1:$A$243, 0), MATCH('Cyclical_after overrides'!L$1, F_Inputs_cyclical!$A$1:$BE$1, 0))="", "", INDEX(F_Inputs_cyclical!$A$1:$BE$243, MATCH('Cyclical_after overrides'!$A33, F_Inputs_cyclical!$A$1:$A$243, 0), MATCH('Cyclical_after overrides'!L$1, F_Inputs_cyclical!$A$1:$BE$1, 0))),
Cyclical_overrides!L33)</f>
        <v/>
      </c>
      <c r="M33" s="72" t="str">
        <f>IF(Cyclical_overrides!M33 = "",
IF(INDEX(F_Inputs_cyclical!$A$1:$BE$243, MATCH('Cyclical_after overrides'!$A33, F_Inputs_cyclical!$A$1:$A$243, 0), MATCH('Cyclical_after overrides'!M$1, F_Inputs_cyclical!$A$1:$BE$1, 0))="", "", INDEX(F_Inputs_cyclical!$A$1:$BE$243, MATCH('Cyclical_after overrides'!$A33, F_Inputs_cyclical!$A$1:$A$243, 0), MATCH('Cyclical_after overrides'!M$1, F_Inputs_cyclical!$A$1:$BE$1, 0))),
Cyclical_overrides!M33)</f>
        <v/>
      </c>
      <c r="N33" s="72" t="str">
        <f>IF(Cyclical_overrides!N33 = "",
IF(INDEX(F_Inputs_cyclical!$A$1:$BE$243, MATCH('Cyclical_after overrides'!$A33, F_Inputs_cyclical!$A$1:$A$243, 0), MATCH('Cyclical_after overrides'!N$1, F_Inputs_cyclical!$A$1:$BE$1, 0))="", "", INDEX(F_Inputs_cyclical!$A$1:$BE$243, MATCH('Cyclical_after overrides'!$A33, F_Inputs_cyclical!$A$1:$A$243, 0), MATCH('Cyclical_after overrides'!N$1, F_Inputs_cyclical!$A$1:$BE$1, 0))),
Cyclical_overrides!N33)</f>
        <v/>
      </c>
      <c r="O33" s="72" t="str">
        <f>IF(Cyclical_overrides!O33 = "",
IF(INDEX(F_Inputs_cyclical!$A$1:$BE$243, MATCH('Cyclical_after overrides'!$A33, F_Inputs_cyclical!$A$1:$A$243, 0), MATCH('Cyclical_after overrides'!O$1, F_Inputs_cyclical!$A$1:$BE$1, 0))="", "", INDEX(F_Inputs_cyclical!$A$1:$BE$243, MATCH('Cyclical_after overrides'!$A33, F_Inputs_cyclical!$A$1:$A$243, 0), MATCH('Cyclical_after overrides'!O$1, F_Inputs_cyclical!$A$1:$BE$1, 0))),
Cyclical_overrides!O33)</f>
        <v/>
      </c>
      <c r="P33" s="72" t="str">
        <f>IF(Cyclical_overrides!P33 = "",
IF(INDEX(F_Inputs_cyclical!$A$1:$BE$243, MATCH('Cyclical_after overrides'!$A33, F_Inputs_cyclical!$A$1:$A$243, 0), MATCH('Cyclical_after overrides'!P$1, F_Inputs_cyclical!$A$1:$BE$1, 0))="", "", INDEX(F_Inputs_cyclical!$A$1:$BE$243, MATCH('Cyclical_after overrides'!$A33, F_Inputs_cyclical!$A$1:$A$243, 0), MATCH('Cyclical_after overrides'!P$1, F_Inputs_cyclical!$A$1:$BE$1, 0))),
Cyclical_overrides!P33)</f>
        <v/>
      </c>
      <c r="Q33" s="72" t="str">
        <f>IF(Cyclical_overrides!Q33 = "",
IF(INDEX(F_Inputs_cyclical!$A$1:$BE$243, MATCH('Cyclical_after overrides'!$A33, F_Inputs_cyclical!$A$1:$A$243, 0), MATCH('Cyclical_after overrides'!Q$1, F_Inputs_cyclical!$A$1:$BE$1, 0))="", "", INDEX(F_Inputs_cyclical!$A$1:$BE$243, MATCH('Cyclical_after overrides'!$A33, F_Inputs_cyclical!$A$1:$A$243, 0), MATCH('Cyclical_after overrides'!Q$1, F_Inputs_cyclical!$A$1:$BE$1, 0))),
Cyclical_overrides!Q33)</f>
        <v/>
      </c>
      <c r="R33" s="72" t="str">
        <f>IF(Cyclical_overrides!R33 = "",
IF(INDEX(F_Inputs_cyclical!$A$1:$BE$243, MATCH('Cyclical_after overrides'!$A33, F_Inputs_cyclical!$A$1:$A$243, 0), MATCH('Cyclical_after overrides'!R$1, F_Inputs_cyclical!$A$1:$BE$1, 0))="", "", INDEX(F_Inputs_cyclical!$A$1:$BE$243, MATCH('Cyclical_after overrides'!$A33, F_Inputs_cyclical!$A$1:$A$243, 0), MATCH('Cyclical_after overrides'!R$1, F_Inputs_cyclical!$A$1:$BE$1, 0))),
Cyclical_overrides!R33)</f>
        <v/>
      </c>
      <c r="S33" s="72" t="str">
        <f>IF(Cyclical_overrides!S33 = "",
IF(INDEX(F_Inputs_cyclical!$A$1:$BE$243, MATCH('Cyclical_after overrides'!$A33, F_Inputs_cyclical!$A$1:$A$243, 0), MATCH('Cyclical_after overrides'!S$1, F_Inputs_cyclical!$A$1:$BE$1, 0))="", "", INDEX(F_Inputs_cyclical!$A$1:$BE$243, MATCH('Cyclical_after overrides'!$A33, F_Inputs_cyclical!$A$1:$A$243, 0), MATCH('Cyclical_after overrides'!S$1, F_Inputs_cyclical!$A$1:$BE$1, 0))),
Cyclical_overrides!S33)</f>
        <v/>
      </c>
      <c r="T33" s="72" t="str">
        <f>IF(Cyclical_overrides!T33 = "",
IF(INDEX(F_Inputs_cyclical!$A$1:$BE$243, MATCH('Cyclical_after overrides'!$A33, F_Inputs_cyclical!$A$1:$A$243, 0), MATCH('Cyclical_after overrides'!T$1, F_Inputs_cyclical!$A$1:$BE$1, 0))="", "", INDEX(F_Inputs_cyclical!$A$1:$BE$243, MATCH('Cyclical_after overrides'!$A33, F_Inputs_cyclical!$A$1:$A$243, 0), MATCH('Cyclical_after overrides'!T$1, F_Inputs_cyclical!$A$1:$BE$1, 0))),
Cyclical_overrides!T33)</f>
        <v/>
      </c>
      <c r="U33" s="72" t="str">
        <f>IF(Cyclical_overrides!U33 = "",
IF(INDEX(F_Inputs_cyclical!$A$1:$BE$243, MATCH('Cyclical_after overrides'!$A33, F_Inputs_cyclical!$A$1:$A$243, 0), MATCH('Cyclical_after overrides'!U$1, F_Inputs_cyclical!$A$1:$BE$1, 0))="", "", INDEX(F_Inputs_cyclical!$A$1:$BE$243, MATCH('Cyclical_after overrides'!$A33, F_Inputs_cyclical!$A$1:$A$243, 0), MATCH('Cyclical_after overrides'!U$1, F_Inputs_cyclical!$A$1:$BE$1, 0))),
Cyclical_overrides!U33)</f>
        <v/>
      </c>
      <c r="V33" s="72">
        <f>IF(Cyclical_overrides!V33 = "",
IF(INDEX(F_Inputs_cyclical!$A$1:$BE$243, MATCH('Cyclical_after overrides'!$A33, F_Inputs_cyclical!$A$1:$A$243, 0), MATCH('Cyclical_after overrides'!V$1, F_Inputs_cyclical!$A$1:$BE$1, 0))="", "", INDEX(F_Inputs_cyclical!$A$1:$BE$243, MATCH('Cyclical_after overrides'!$A33, F_Inputs_cyclical!$A$1:$A$243, 0), MATCH('Cyclical_after overrides'!V$1, F_Inputs_cyclical!$A$1:$BE$1, 0))),
Cyclical_overrides!V33)</f>
        <v>30.998000000000001</v>
      </c>
      <c r="W33" s="72">
        <f>IF(Cyclical_overrides!W33 = "",
IF(INDEX(F_Inputs_cyclical!$A$1:$BE$243, MATCH('Cyclical_after overrides'!$A33, F_Inputs_cyclical!$A$1:$A$243, 0), MATCH('Cyclical_after overrides'!W$1, F_Inputs_cyclical!$A$1:$BE$1, 0))="", "", INDEX(F_Inputs_cyclical!$A$1:$BE$243, MATCH('Cyclical_after overrides'!$A33, F_Inputs_cyclical!$A$1:$A$243, 0), MATCH('Cyclical_after overrides'!W$1, F_Inputs_cyclical!$A$1:$BE$1, 0))),
Cyclical_overrides!W33)</f>
        <v>45.593000000000004</v>
      </c>
      <c r="X33" s="72">
        <f>IF(Cyclical_overrides!X33 = "",
IF(INDEX(F_Inputs_cyclical!$A$1:$BE$243, MATCH('Cyclical_after overrides'!$A33, F_Inputs_cyclical!$A$1:$A$243, 0), MATCH('Cyclical_after overrides'!X$1, F_Inputs_cyclical!$A$1:$BE$1, 0))="", "", INDEX(F_Inputs_cyclical!$A$1:$BE$243, MATCH('Cyclical_after overrides'!$A33, F_Inputs_cyclical!$A$1:$A$243, 0), MATCH('Cyclical_after overrides'!X$1, F_Inputs_cyclical!$A$1:$BE$1, 0))),
Cyclical_overrides!X33)</f>
        <v>1.052</v>
      </c>
      <c r="Y33" s="72">
        <f>IF(Cyclical_overrides!Y33 = "",
IF(INDEX(F_Inputs_cyclical!$A$1:$BE$243, MATCH('Cyclical_after overrides'!$A33, F_Inputs_cyclical!$A$1:$A$243, 0), MATCH('Cyclical_after overrides'!Y$1, F_Inputs_cyclical!$A$1:$BE$1, 0))="", "", INDEX(F_Inputs_cyclical!$A$1:$BE$243, MATCH('Cyclical_after overrides'!$A33, F_Inputs_cyclical!$A$1:$A$243, 0), MATCH('Cyclical_after overrides'!Y$1, F_Inputs_cyclical!$A$1:$BE$1, 0))),
Cyclical_overrides!Y33)</f>
        <v>0.42299999999999999</v>
      </c>
      <c r="Z33" s="72">
        <f>IF(Cyclical_overrides!Z33 = "",
IF(INDEX(F_Inputs_cyclical!$A$1:$BE$243, MATCH('Cyclical_after overrides'!$A33, F_Inputs_cyclical!$A$1:$A$243, 0), MATCH('Cyclical_after overrides'!Z$1, F_Inputs_cyclical!$A$1:$BE$1, 0))="", "", INDEX(F_Inputs_cyclical!$A$1:$BE$243, MATCH('Cyclical_after overrides'!$A33, F_Inputs_cyclical!$A$1:$A$243, 0), MATCH('Cyclical_after overrides'!Z$1, F_Inputs_cyclical!$A$1:$BE$1, 0))),
Cyclical_overrides!Z33)</f>
        <v>9.18</v>
      </c>
      <c r="AA33" s="72">
        <f>IF(Cyclical_overrides!AA33 = "",
IF(INDEX(F_Inputs_cyclical!$A$1:$BE$243, MATCH('Cyclical_after overrides'!$A33, F_Inputs_cyclical!$A$1:$A$243, 0), MATCH('Cyclical_after overrides'!AA$1, F_Inputs_cyclical!$A$1:$BE$1, 0))="", "", INDEX(F_Inputs_cyclical!$A$1:$BE$243, MATCH('Cyclical_after overrides'!$A33, F_Inputs_cyclical!$A$1:$A$243, 0), MATCH('Cyclical_after overrides'!AA$1, F_Inputs_cyclical!$A$1:$BE$1, 0))),
Cyclical_overrides!AA33)</f>
        <v>7.92</v>
      </c>
      <c r="AB33" s="72" t="str">
        <f>IF(Cyclical_overrides!AB33 = "",
IF(INDEX(F_Inputs_cyclical!$A$1:$BE$243, MATCH('Cyclical_after overrides'!$A33, F_Inputs_cyclical!$A$1:$A$243, 0), MATCH('Cyclical_after overrides'!AB$1, F_Inputs_cyclical!$A$1:$BE$1, 0))="", "", INDEX(F_Inputs_cyclical!$A$1:$BE$243, MATCH('Cyclical_after overrides'!$A33, F_Inputs_cyclical!$A$1:$A$243, 0), MATCH('Cyclical_after overrides'!AB$1, F_Inputs_cyclical!$A$1:$BE$1, 0))),
Cyclical_overrides!AB33)</f>
        <v/>
      </c>
      <c r="AC33" s="72">
        <f>IF(Cyclical_overrides!AC33 = "",
IF(INDEX(F_Inputs_cyclical!$A$1:$BE$243, MATCH('Cyclical_after overrides'!$A33, F_Inputs_cyclical!$A$1:$A$243, 0), MATCH('Cyclical_after overrides'!AC$1, F_Inputs_cyclical!$A$1:$BE$1, 0))="", "", INDEX(F_Inputs_cyclical!$A$1:$BE$243, MATCH('Cyclical_after overrides'!$A33, F_Inputs_cyclical!$A$1:$A$243, 0), MATCH('Cyclical_after overrides'!AC$1, F_Inputs_cyclical!$A$1:$BE$1, 0))),
Cyclical_overrides!AC33)</f>
        <v>2.6320000000000001</v>
      </c>
      <c r="AD33" s="72">
        <f>IF(Cyclical_overrides!AD33 = "",
IF(INDEX(F_Inputs_cyclical!$A$1:$BE$243, MATCH('Cyclical_after overrides'!$A33, F_Inputs_cyclical!$A$1:$A$243, 0), MATCH('Cyclical_after overrides'!AD$1, F_Inputs_cyclical!$A$1:$BE$1, 0))="", "", INDEX(F_Inputs_cyclical!$A$1:$BE$243, MATCH('Cyclical_after overrides'!$A33, F_Inputs_cyclical!$A$1:$A$243, 0), MATCH('Cyclical_after overrides'!AD$1, F_Inputs_cyclical!$A$1:$BE$1, 0))),
Cyclical_overrides!AD33)</f>
        <v>0</v>
      </c>
      <c r="AE33" s="72">
        <f>IF(Cyclical_overrides!AE33 = "",
IF(INDEX(F_Inputs_cyclical!$A$1:$BE$243, MATCH('Cyclical_after overrides'!$A33, F_Inputs_cyclical!$A$1:$A$243, 0), MATCH('Cyclical_after overrides'!AE$1, F_Inputs_cyclical!$A$1:$BE$1, 0))="", "", INDEX(F_Inputs_cyclical!$A$1:$BE$243, MATCH('Cyclical_after overrides'!$A33, F_Inputs_cyclical!$A$1:$A$243, 0), MATCH('Cyclical_after overrides'!AE$1, F_Inputs_cyclical!$A$1:$BE$1, 0))),
Cyclical_overrides!AE33)</f>
        <v>0</v>
      </c>
      <c r="AF33" s="72">
        <f>IF(Cyclical_overrides!AF33 = "",
IF(INDEX(F_Inputs_cyclical!$A$1:$BE$243, MATCH('Cyclical_after overrides'!$A33, F_Inputs_cyclical!$A$1:$A$243, 0), MATCH('Cyclical_after overrides'!AF$1, F_Inputs_cyclical!$A$1:$BE$1, 0))="", "", INDEX(F_Inputs_cyclical!$A$1:$BE$243, MATCH('Cyclical_after overrides'!$A33, F_Inputs_cyclical!$A$1:$A$243, 0), MATCH('Cyclical_after overrides'!AF$1, F_Inputs_cyclical!$A$1:$BE$1, 0))),
Cyclical_overrides!AF33)</f>
        <v>0.49</v>
      </c>
      <c r="AG33" s="72">
        <f>IF(Cyclical_overrides!AG33 = "",
IF(INDEX(F_Inputs_cyclical!$A$1:$BE$243, MATCH('Cyclical_after overrides'!$A33, F_Inputs_cyclical!$A$1:$A$243, 0), MATCH('Cyclical_after overrides'!AG$1, F_Inputs_cyclical!$A$1:$BE$1, 0))="", "", INDEX(F_Inputs_cyclical!$A$1:$BE$243, MATCH('Cyclical_after overrides'!$A33, F_Inputs_cyclical!$A$1:$A$243, 0), MATCH('Cyclical_after overrides'!AG$1, F_Inputs_cyclical!$A$1:$BE$1, 0))),
Cyclical_overrides!AG33)</f>
        <v>3.3000000000000002E-2</v>
      </c>
      <c r="AH33" s="72">
        <f>IF(Cyclical_overrides!AH33 = "",
IF(INDEX(F_Inputs_cyclical!$A$1:$BE$243, MATCH('Cyclical_after overrides'!$A33, F_Inputs_cyclical!$A$1:$A$243, 0), MATCH('Cyclical_after overrides'!AH$1, F_Inputs_cyclical!$A$1:$BE$1, 0))="", "", INDEX(F_Inputs_cyclical!$A$1:$BE$243, MATCH('Cyclical_after overrides'!$A33, F_Inputs_cyclical!$A$1:$A$243, 0), MATCH('Cyclical_after overrides'!AH$1, F_Inputs_cyclical!$A$1:$BE$1, 0))),
Cyclical_overrides!AH33)</f>
        <v>2.7469999999999999</v>
      </c>
      <c r="AI33" s="72">
        <f>IF(Cyclical_overrides!AI33 = "",
IF(INDEX(F_Inputs_cyclical!$A$1:$BE$243, MATCH('Cyclical_after overrides'!$A33, F_Inputs_cyclical!$A$1:$A$243, 0), MATCH('Cyclical_after overrides'!AI$1, F_Inputs_cyclical!$A$1:$BE$1, 0))="", "", INDEX(F_Inputs_cyclical!$A$1:$BE$243, MATCH('Cyclical_after overrides'!$A33, F_Inputs_cyclical!$A$1:$A$243, 0), MATCH('Cyclical_after overrides'!AI$1, F_Inputs_cyclical!$A$1:$BE$1, 0))),
Cyclical_overrides!AI33)</f>
        <v>9.8000000000000004E-2</v>
      </c>
      <c r="AJ33" s="72">
        <f>IF(Cyclical_overrides!AJ33 = "",
IF(INDEX(F_Inputs_cyclical!$A$1:$BE$243, MATCH('Cyclical_after overrides'!$A33, F_Inputs_cyclical!$A$1:$A$243, 0), MATCH('Cyclical_after overrides'!AJ$1, F_Inputs_cyclical!$A$1:$BE$1, 0))="", "", INDEX(F_Inputs_cyclical!$A$1:$BE$243, MATCH('Cyclical_after overrides'!$A33, F_Inputs_cyclical!$A$1:$A$243, 0), MATCH('Cyclical_after overrides'!AJ$1, F_Inputs_cyclical!$A$1:$BE$1, 0))),
Cyclical_overrides!AJ33)</f>
        <v>0</v>
      </c>
      <c r="AK33" s="72">
        <f>IF(Cyclical_overrides!AK33 = "",
IF(INDEX(F_Inputs_cyclical!$A$1:$BE$243, MATCH('Cyclical_after overrides'!$A33, F_Inputs_cyclical!$A$1:$A$243, 0), MATCH('Cyclical_after overrides'!AK$1, F_Inputs_cyclical!$A$1:$BE$1, 0))="", "", INDEX(F_Inputs_cyclical!$A$1:$BE$243, MATCH('Cyclical_after overrides'!$A33, F_Inputs_cyclical!$A$1:$A$243, 0), MATCH('Cyclical_after overrides'!AK$1, F_Inputs_cyclical!$A$1:$BE$1, 0))),
Cyclical_overrides!AK33)</f>
        <v>0</v>
      </c>
      <c r="AL33" s="72">
        <f>IF(Cyclical_overrides!AL33 = "",
IF(INDEX(F_Inputs_cyclical!$A$1:$BE$243, MATCH('Cyclical_after overrides'!$A33, F_Inputs_cyclical!$A$1:$A$243, 0), MATCH('Cyclical_after overrides'!AL$1, F_Inputs_cyclical!$A$1:$BE$1, 0))="", "", INDEX(F_Inputs_cyclical!$A$1:$BE$243, MATCH('Cyclical_after overrides'!$A33, F_Inputs_cyclical!$A$1:$A$243, 0), MATCH('Cyclical_after overrides'!AL$1, F_Inputs_cyclical!$A$1:$BE$1, 0))),
Cyclical_overrides!AL33)</f>
        <v>9.5000000000000001E-2</v>
      </c>
      <c r="AM33" s="72">
        <f>IF(Cyclical_overrides!AM33 = "",
IF(INDEX(F_Inputs_cyclical!$A$1:$BE$243, MATCH('Cyclical_after overrides'!$A33, F_Inputs_cyclical!$A$1:$A$243, 0), MATCH('Cyclical_after overrides'!AM$1, F_Inputs_cyclical!$A$1:$BE$1, 0))="", "", INDEX(F_Inputs_cyclical!$A$1:$BE$243, MATCH('Cyclical_after overrides'!$A33, F_Inputs_cyclical!$A$1:$A$243, 0), MATCH('Cyclical_after overrides'!AM$1, F_Inputs_cyclical!$A$1:$BE$1, 0))),
Cyclical_overrides!AM33)</f>
        <v>0.28899999999999998</v>
      </c>
      <c r="AN33" s="72" t="str">
        <f>IF(Cyclical_overrides!AN33 = "",
IF(INDEX(F_Inputs_cyclical!$A$1:$BE$243, MATCH('Cyclical_after overrides'!$A33, F_Inputs_cyclical!$A$1:$A$243, 0), MATCH('Cyclical_after overrides'!AN$1, F_Inputs_cyclical!$A$1:$BE$1, 0))="", "", INDEX(F_Inputs_cyclical!$A$1:$BE$243, MATCH('Cyclical_after overrides'!$A33, F_Inputs_cyclical!$A$1:$A$243, 0), MATCH('Cyclical_after overrides'!AN$1, F_Inputs_cyclical!$A$1:$BE$1, 0))),
Cyclical_overrides!AN33)</f>
        <v/>
      </c>
      <c r="AO33" s="72">
        <f>IF(Cyclical_overrides!AO33 = "",
IF(INDEX(F_Inputs_cyclical!$A$1:$BE$243, MATCH('Cyclical_after overrides'!$A33, F_Inputs_cyclical!$A$1:$A$243, 0), MATCH('Cyclical_after overrides'!AO$1, F_Inputs_cyclical!$A$1:$BE$1, 0))="", "", INDEX(F_Inputs_cyclical!$A$1:$BE$243, MATCH('Cyclical_after overrides'!$A33, F_Inputs_cyclical!$A$1:$A$243, 0), MATCH('Cyclical_after overrides'!AO$1, F_Inputs_cyclical!$A$1:$BE$1, 0))),
Cyclical_overrides!AO33)</f>
        <v>0</v>
      </c>
      <c r="AP33" s="72">
        <f>IF(Cyclical_overrides!AP33 = "",
IF(INDEX(F_Inputs_cyclical!$A$1:$BE$243, MATCH('Cyclical_after overrides'!$A33, F_Inputs_cyclical!$A$1:$A$243, 0), MATCH('Cyclical_after overrides'!AP$1, F_Inputs_cyclical!$A$1:$BE$1, 0))="", "", INDEX(F_Inputs_cyclical!$A$1:$BE$243, MATCH('Cyclical_after overrides'!$A33, F_Inputs_cyclical!$A$1:$A$243, 0), MATCH('Cyclical_after overrides'!AP$1, F_Inputs_cyclical!$A$1:$BE$1, 0))),
Cyclical_overrides!AP33)</f>
        <v>9.5000000000000001E-2</v>
      </c>
      <c r="AQ33" s="72" t="str">
        <f>IF(Cyclical_overrides!AQ33 = "",
IF(INDEX(F_Inputs_cyclical!$A$1:$BE$243, MATCH('Cyclical_after overrides'!$A33, F_Inputs_cyclical!$A$1:$A$243, 0), MATCH('Cyclical_after overrides'!AQ$1, F_Inputs_cyclical!$A$1:$BE$1, 0))="", "", INDEX(F_Inputs_cyclical!$A$1:$BE$243, MATCH('Cyclical_after overrides'!$A33, F_Inputs_cyclical!$A$1:$A$243, 0), MATCH('Cyclical_after overrides'!AQ$1, F_Inputs_cyclical!$A$1:$BE$1, 0))),
Cyclical_overrides!AQ33)</f>
        <v/>
      </c>
      <c r="AR33" s="72" t="str">
        <f>IF(Cyclical_overrides!AR33 = "",
IF(INDEX(F_Inputs_cyclical!$A$1:$BE$243, MATCH('Cyclical_after overrides'!$A33, F_Inputs_cyclical!$A$1:$A$243, 0), MATCH('Cyclical_after overrides'!AR$1, F_Inputs_cyclical!$A$1:$BE$1, 0))="", "", INDEX(F_Inputs_cyclical!$A$1:$BE$243, MATCH('Cyclical_after overrides'!$A33, F_Inputs_cyclical!$A$1:$A$243, 0), MATCH('Cyclical_after overrides'!AR$1, F_Inputs_cyclical!$A$1:$BE$1, 0))),
Cyclical_overrides!AR33)</f>
        <v/>
      </c>
      <c r="AS33" s="72" t="str">
        <f>IF(Cyclical_overrides!AS33 = "",
IF(INDEX(F_Inputs_cyclical!$A$1:$BE$243, MATCH('Cyclical_after overrides'!$A33, F_Inputs_cyclical!$A$1:$A$243, 0), MATCH('Cyclical_after overrides'!AS$1, F_Inputs_cyclical!$A$1:$BE$1, 0))="", "", INDEX(F_Inputs_cyclical!$A$1:$BE$243, MATCH('Cyclical_after overrides'!$A33, F_Inputs_cyclical!$A$1:$A$243, 0), MATCH('Cyclical_after overrides'!AS$1, F_Inputs_cyclical!$A$1:$BE$1, 0))),
Cyclical_overrides!AS33)</f>
        <v/>
      </c>
      <c r="AT33" s="72" t="str">
        <f>IF(Cyclical_overrides!AT33 = "",
IF(INDEX(F_Inputs_cyclical!$A$1:$BE$243, MATCH('Cyclical_after overrides'!$A33, F_Inputs_cyclical!$A$1:$A$243, 0), MATCH('Cyclical_after overrides'!AT$1, F_Inputs_cyclical!$A$1:$BE$1, 0))="", "", INDEX(F_Inputs_cyclical!$A$1:$BE$243, MATCH('Cyclical_after overrides'!$A33, F_Inputs_cyclical!$A$1:$A$243, 0), MATCH('Cyclical_after overrides'!AT$1, F_Inputs_cyclical!$A$1:$BE$1, 0))),
Cyclical_overrides!AT33)</f>
        <v/>
      </c>
      <c r="AU33" s="72" t="str">
        <f>IF(Cyclical_overrides!AU33 = "",
IF(INDEX(F_Inputs_cyclical!$A$1:$BE$243, MATCH('Cyclical_after overrides'!$A33, F_Inputs_cyclical!$A$1:$A$243, 0), MATCH('Cyclical_after overrides'!AU$1, F_Inputs_cyclical!$A$1:$BE$1, 0))="", "", INDEX(F_Inputs_cyclical!$A$1:$BE$243, MATCH('Cyclical_after overrides'!$A33, F_Inputs_cyclical!$A$1:$A$243, 0), MATCH('Cyclical_after overrides'!AU$1, F_Inputs_cyclical!$A$1:$BE$1, 0))),
Cyclical_overrides!AU33)</f>
        <v/>
      </c>
      <c r="AV33" s="72" t="str">
        <f>IF(Cyclical_overrides!AV33 = "",
IF(INDEX(F_Inputs_cyclical!$A$1:$BE$243, MATCH('Cyclical_after overrides'!$A33, F_Inputs_cyclical!$A$1:$A$243, 0), MATCH('Cyclical_after overrides'!AV$1, F_Inputs_cyclical!$A$1:$BE$1, 0))="", "", INDEX(F_Inputs_cyclical!$A$1:$BE$243, MATCH('Cyclical_after overrides'!$A33, F_Inputs_cyclical!$A$1:$A$243, 0), MATCH('Cyclical_after overrides'!AV$1, F_Inputs_cyclical!$A$1:$BE$1, 0))),
Cyclical_overrides!AV33)</f>
        <v/>
      </c>
      <c r="AW33" s="72">
        <f>IF(Cyclical_overrides!AW33 = "",
IF(INDEX(F_Inputs_cyclical!$A$1:$BE$243, MATCH('Cyclical_after overrides'!$A33, F_Inputs_cyclical!$A$1:$A$243, 0), MATCH('Cyclical_after overrides'!AW$1, F_Inputs_cyclical!$A$1:$BE$1, 0))="", "", INDEX(F_Inputs_cyclical!$A$1:$BE$243, MATCH('Cyclical_after overrides'!$A33, F_Inputs_cyclical!$A$1:$A$243, 0), MATCH('Cyclical_after overrides'!AW$1, F_Inputs_cyclical!$A$1:$BE$1, 0))),
Cyclical_overrides!AW33)</f>
        <v>1.1277018254028868</v>
      </c>
      <c r="AX33" s="72">
        <f>IF(Cyclical_overrides!AX33 = "",
IF(INDEX(F_Inputs_cyclical!$A$1:$BE$243, MATCH('Cyclical_after overrides'!$A33, F_Inputs_cyclical!$A$1:$A$243, 0), MATCH('Cyclical_after overrides'!AX$1, F_Inputs_cyclical!$A$1:$BE$1, 0))="", "", INDEX(F_Inputs_cyclical!$A$1:$BE$243, MATCH('Cyclical_after overrides'!$A33, F_Inputs_cyclical!$A$1:$A$243, 0), MATCH('Cyclical_after overrides'!AX$1, F_Inputs_cyclical!$A$1:$BE$1, 0))),
Cyclical_overrides!AX33)</f>
        <v>19.944190332207</v>
      </c>
      <c r="AY33" s="72">
        <f>IF(Cyclical_overrides!AY33 = "",
IF(INDEX(F_Inputs_cyclical!$A$1:$BE$243, MATCH('Cyclical_after overrides'!$A33, F_Inputs_cyclical!$A$1:$A$243, 0), MATCH('Cyclical_after overrides'!AY$1, F_Inputs_cyclical!$A$1:$BE$1, 0))="", "", INDEX(F_Inputs_cyclical!$A$1:$BE$243, MATCH('Cyclical_after overrides'!$A33, F_Inputs_cyclical!$A$1:$A$243, 0), MATCH('Cyclical_after overrides'!AY$1, F_Inputs_cyclical!$A$1:$BE$1, 0))),
Cyclical_overrides!AY33)</f>
        <v>138.308541933247</v>
      </c>
      <c r="AZ33" s="72">
        <f>IF(Cyclical_overrides!AZ33 = "",
IF(INDEX(F_Inputs_cyclical!$A$1:$BE$243, MATCH('Cyclical_after overrides'!$A33, F_Inputs_cyclical!$A$1:$A$243, 0), MATCH('Cyclical_after overrides'!AZ$1, F_Inputs_cyclical!$A$1:$BE$1, 0))="", "", INDEX(F_Inputs_cyclical!$A$1:$BE$243, MATCH('Cyclical_after overrides'!$A33, F_Inputs_cyclical!$A$1:$A$243, 0), MATCH('Cyclical_after overrides'!AZ$1, F_Inputs_cyclical!$A$1:$BE$1, 0))),
Cyclical_overrides!AZ33)</f>
        <v>1.6603592854691702</v>
      </c>
      <c r="BA33" s="72">
        <f>IF(Cyclical_overrides!BA33 = "",
IF(INDEX(F_Inputs_cyclical!$A$1:$BE$243, MATCH('Cyclical_after overrides'!$A33, F_Inputs_cyclical!$A$1:$A$243, 0), MATCH('Cyclical_after overrides'!BA$1, F_Inputs_cyclical!$A$1:$BE$1, 0))="", "", INDEX(F_Inputs_cyclical!$A$1:$BE$243, MATCH('Cyclical_after overrides'!$A33, F_Inputs_cyclical!$A$1:$A$243, 0), MATCH('Cyclical_after overrides'!BA$1, F_Inputs_cyclical!$A$1:$BE$1, 0))),
Cyclical_overrides!BA33)</f>
        <v>13.036617892958255</v>
      </c>
      <c r="BB33" s="72">
        <f>IF(Cyclical_overrides!BB33 = "",
IF(INDEX(F_Inputs_cyclical!$A$1:$BE$243, MATCH('Cyclical_after overrides'!$A33, F_Inputs_cyclical!$A$1:$A$243, 0), MATCH('Cyclical_after overrides'!BB$1, F_Inputs_cyclical!$A$1:$BE$1, 0))="", "", INDEX(F_Inputs_cyclical!$A$1:$BE$243, MATCH('Cyclical_after overrides'!$A33, F_Inputs_cyclical!$A$1:$A$243, 0), MATCH('Cyclical_after overrides'!BB$1, F_Inputs_cyclical!$A$1:$BE$1, 0))),
Cyclical_overrides!BB33)</f>
        <v>13.036617892958255</v>
      </c>
      <c r="BC33" s="72">
        <f>IF(Cyclical_overrides!BC33 = "",
IF(INDEX(F_Inputs_cyclical!$A$1:$BE$243, MATCH('Cyclical_after overrides'!$A33, F_Inputs_cyclical!$A$1:$A$243, 0), MATCH('Cyclical_after overrides'!BC$1, F_Inputs_cyclical!$A$1:$BE$1, 0))="", "", INDEX(F_Inputs_cyclical!$A$1:$BE$243, MATCH('Cyclical_after overrides'!$A33, F_Inputs_cyclical!$A$1:$A$243, 0), MATCH('Cyclical_after overrides'!BC$1, F_Inputs_cyclical!$A$1:$BE$1, 0))),
Cyclical_overrides!BC33)</f>
        <v>6.8307934072206784</v>
      </c>
      <c r="BD33" s="72">
        <f>IF(Cyclical_overrides!BD33 = "",
IF(INDEX(F_Inputs_cyclical!$A$1:$BE$243, MATCH('Cyclical_after overrides'!$A33, F_Inputs_cyclical!$A$1:$A$243, 0), MATCH('Cyclical_after overrides'!BD$1, F_Inputs_cyclical!$A$1:$BE$1, 0))="", "", INDEX(F_Inputs_cyclical!$A$1:$BE$243, MATCH('Cyclical_after overrides'!$A33, F_Inputs_cyclical!$A$1:$A$243, 0), MATCH('Cyclical_after overrides'!BD$1, F_Inputs_cyclical!$A$1:$BE$1, 0))),
Cyclical_overrides!BD33)</f>
        <v>18.273</v>
      </c>
      <c r="BE33" s="194"/>
    </row>
    <row r="34" spans="1:57" x14ac:dyDescent="0.4">
      <c r="A34" s="63" t="str">
        <f t="shared" si="0"/>
        <v>HDD22</v>
      </c>
      <c r="B34" s="63" t="s">
        <v>277</v>
      </c>
      <c r="C34" s="63" t="s">
        <v>259</v>
      </c>
      <c r="D34" s="72">
        <f>IF(Cyclical_overrides!D34 = "",
IF(INDEX(F_Inputs_cyclical!$A$1:$BE$243, MATCH('Cyclical_after overrides'!$A34, F_Inputs_cyclical!$A$1:$A$243, 0), MATCH('Cyclical_after overrides'!D$1, F_Inputs_cyclical!$A$1:$BE$1, 0))="", "", INDEX(F_Inputs_cyclical!$A$1:$BE$243, MATCH('Cyclical_after overrides'!$A34, F_Inputs_cyclical!$A$1:$A$243, 0), MATCH('Cyclical_after overrides'!D$1, F_Inputs_cyclical!$A$1:$BE$1, 0))),
Cyclical_overrides!D34)</f>
        <v>0.379</v>
      </c>
      <c r="E34" s="72">
        <f>IF(Cyclical_overrides!E34 = "",
IF(INDEX(F_Inputs_cyclical!$A$1:$BE$243, MATCH('Cyclical_after overrides'!$A34, F_Inputs_cyclical!$A$1:$A$243, 0), MATCH('Cyclical_after overrides'!E$1, F_Inputs_cyclical!$A$1:$BE$1, 0))="", "", INDEX(F_Inputs_cyclical!$A$1:$BE$243, MATCH('Cyclical_after overrides'!$A34, F_Inputs_cyclical!$A$1:$A$243, 0), MATCH('Cyclical_after overrides'!E$1, F_Inputs_cyclical!$A$1:$BE$1, 0))),
Cyclical_overrides!E34)</f>
        <v>8.3000000000000004E-2</v>
      </c>
      <c r="F34" s="72">
        <f>IF(Cyclical_overrides!F34 = "",
IF(INDEX(F_Inputs_cyclical!$A$1:$BE$243, MATCH('Cyclical_after overrides'!$A34, F_Inputs_cyclical!$A$1:$A$243, 0), MATCH('Cyclical_after overrides'!F$1, F_Inputs_cyclical!$A$1:$BE$1, 0))="", "", INDEX(F_Inputs_cyclical!$A$1:$BE$243, MATCH('Cyclical_after overrides'!$A34, F_Inputs_cyclical!$A$1:$A$243, 0), MATCH('Cyclical_after overrides'!F$1, F_Inputs_cyclical!$A$1:$BE$1, 0))),
Cyclical_overrides!F34)</f>
        <v>0.55500000000000005</v>
      </c>
      <c r="G34" s="72">
        <f>IF(Cyclical_overrides!G34 = "",
IF(INDEX(F_Inputs_cyclical!$A$1:$BE$243, MATCH('Cyclical_after overrides'!$A34, F_Inputs_cyclical!$A$1:$A$243, 0), MATCH('Cyclical_after overrides'!G$1, F_Inputs_cyclical!$A$1:$BE$1, 0))="", "", INDEX(F_Inputs_cyclical!$A$1:$BE$243, MATCH('Cyclical_after overrides'!$A34, F_Inputs_cyclical!$A$1:$A$243, 0), MATCH('Cyclical_after overrides'!G$1, F_Inputs_cyclical!$A$1:$BE$1, 0))),
Cyclical_overrides!G34)</f>
        <v>0.19400000000000001</v>
      </c>
      <c r="H34" s="72">
        <f>IF(Cyclical_overrides!H34 = "",
IF(INDEX(F_Inputs_cyclical!$A$1:$BE$243, MATCH('Cyclical_after overrides'!$A34, F_Inputs_cyclical!$A$1:$A$243, 0), MATCH('Cyclical_after overrides'!H$1, F_Inputs_cyclical!$A$1:$BE$1, 0))="", "", INDEX(F_Inputs_cyclical!$A$1:$BE$243, MATCH('Cyclical_after overrides'!$A34, F_Inputs_cyclical!$A$1:$A$243, 0), MATCH('Cyclical_after overrides'!H$1, F_Inputs_cyclical!$A$1:$BE$1, 0))),
Cyclical_overrides!H34)</f>
        <v>3.0000000000000001E-3</v>
      </c>
      <c r="I34" s="72">
        <f>IF(Cyclical_overrides!I34 = "",
IF(INDEX(F_Inputs_cyclical!$A$1:$BE$243, MATCH('Cyclical_after overrides'!$A34, F_Inputs_cyclical!$A$1:$A$243, 0), MATCH('Cyclical_after overrides'!I$1, F_Inputs_cyclical!$A$1:$BE$1, 0))="", "", INDEX(F_Inputs_cyclical!$A$1:$BE$243, MATCH('Cyclical_after overrides'!$A34, F_Inputs_cyclical!$A$1:$A$243, 0), MATCH('Cyclical_after overrides'!I$1, F_Inputs_cyclical!$A$1:$BE$1, 0))),
Cyclical_overrides!I34)</f>
        <v>0</v>
      </c>
      <c r="J34" s="72" t="str">
        <f>IF(Cyclical_overrides!J34 = "",
IF(INDEX(F_Inputs_cyclical!$A$1:$BE$243, MATCH('Cyclical_after overrides'!$A34, F_Inputs_cyclical!$A$1:$A$243, 0), MATCH('Cyclical_after overrides'!J$1, F_Inputs_cyclical!$A$1:$BE$1, 0))="", "", INDEX(F_Inputs_cyclical!$A$1:$BE$243, MATCH('Cyclical_after overrides'!$A34, F_Inputs_cyclical!$A$1:$A$243, 0), MATCH('Cyclical_after overrides'!J$1, F_Inputs_cyclical!$A$1:$BE$1, 0))),
Cyclical_overrides!J34)</f>
        <v/>
      </c>
      <c r="K34" s="72">
        <f>IF(Cyclical_overrides!K34 = "",
IF(INDEX(F_Inputs_cyclical!$A$1:$BE$243, MATCH('Cyclical_after overrides'!$A34, F_Inputs_cyclical!$A$1:$A$243, 0), MATCH('Cyclical_after overrides'!K$1, F_Inputs_cyclical!$A$1:$BE$1, 0))="", "", INDEX(F_Inputs_cyclical!$A$1:$BE$243, MATCH('Cyclical_after overrides'!$A34, F_Inputs_cyclical!$A$1:$A$243, 0), MATCH('Cyclical_after overrides'!K$1, F_Inputs_cyclical!$A$1:$BE$1, 0))),
Cyclical_overrides!K34)</f>
        <v>0.35099999999999998</v>
      </c>
      <c r="L34" s="72" t="str">
        <f>IF(Cyclical_overrides!L34 = "",
IF(INDEX(F_Inputs_cyclical!$A$1:$BE$243, MATCH('Cyclical_after overrides'!$A34, F_Inputs_cyclical!$A$1:$A$243, 0), MATCH('Cyclical_after overrides'!L$1, F_Inputs_cyclical!$A$1:$BE$1, 0))="", "", INDEX(F_Inputs_cyclical!$A$1:$BE$243, MATCH('Cyclical_after overrides'!$A34, F_Inputs_cyclical!$A$1:$A$243, 0), MATCH('Cyclical_after overrides'!L$1, F_Inputs_cyclical!$A$1:$BE$1, 0))),
Cyclical_overrides!L34)</f>
        <v/>
      </c>
      <c r="M34" s="72" t="str">
        <f>IF(Cyclical_overrides!M34 = "",
IF(INDEX(F_Inputs_cyclical!$A$1:$BE$243, MATCH('Cyclical_after overrides'!$A34, F_Inputs_cyclical!$A$1:$A$243, 0), MATCH('Cyclical_after overrides'!M$1, F_Inputs_cyclical!$A$1:$BE$1, 0))="", "", INDEX(F_Inputs_cyclical!$A$1:$BE$243, MATCH('Cyclical_after overrides'!$A34, F_Inputs_cyclical!$A$1:$A$243, 0), MATCH('Cyclical_after overrides'!M$1, F_Inputs_cyclical!$A$1:$BE$1, 0))),
Cyclical_overrides!M34)</f>
        <v/>
      </c>
      <c r="N34" s="72" t="str">
        <f>IF(Cyclical_overrides!N34 = "",
IF(INDEX(F_Inputs_cyclical!$A$1:$BE$243, MATCH('Cyclical_after overrides'!$A34, F_Inputs_cyclical!$A$1:$A$243, 0), MATCH('Cyclical_after overrides'!N$1, F_Inputs_cyclical!$A$1:$BE$1, 0))="", "", INDEX(F_Inputs_cyclical!$A$1:$BE$243, MATCH('Cyclical_after overrides'!$A34, F_Inputs_cyclical!$A$1:$A$243, 0), MATCH('Cyclical_after overrides'!N$1, F_Inputs_cyclical!$A$1:$BE$1, 0))),
Cyclical_overrides!N34)</f>
        <v/>
      </c>
      <c r="O34" s="72" t="str">
        <f>IF(Cyclical_overrides!O34 = "",
IF(INDEX(F_Inputs_cyclical!$A$1:$BE$243, MATCH('Cyclical_after overrides'!$A34, F_Inputs_cyclical!$A$1:$A$243, 0), MATCH('Cyclical_after overrides'!O$1, F_Inputs_cyclical!$A$1:$BE$1, 0))="", "", INDEX(F_Inputs_cyclical!$A$1:$BE$243, MATCH('Cyclical_after overrides'!$A34, F_Inputs_cyclical!$A$1:$A$243, 0), MATCH('Cyclical_after overrides'!O$1, F_Inputs_cyclical!$A$1:$BE$1, 0))),
Cyclical_overrides!O34)</f>
        <v/>
      </c>
      <c r="P34" s="72" t="str">
        <f>IF(Cyclical_overrides!P34 = "",
IF(INDEX(F_Inputs_cyclical!$A$1:$BE$243, MATCH('Cyclical_after overrides'!$A34, F_Inputs_cyclical!$A$1:$A$243, 0), MATCH('Cyclical_after overrides'!P$1, F_Inputs_cyclical!$A$1:$BE$1, 0))="", "", INDEX(F_Inputs_cyclical!$A$1:$BE$243, MATCH('Cyclical_after overrides'!$A34, F_Inputs_cyclical!$A$1:$A$243, 0), MATCH('Cyclical_after overrides'!P$1, F_Inputs_cyclical!$A$1:$BE$1, 0))),
Cyclical_overrides!P34)</f>
        <v/>
      </c>
      <c r="Q34" s="72" t="str">
        <f>IF(Cyclical_overrides!Q34 = "",
IF(INDEX(F_Inputs_cyclical!$A$1:$BE$243, MATCH('Cyclical_after overrides'!$A34, F_Inputs_cyclical!$A$1:$A$243, 0), MATCH('Cyclical_after overrides'!Q$1, F_Inputs_cyclical!$A$1:$BE$1, 0))="", "", INDEX(F_Inputs_cyclical!$A$1:$BE$243, MATCH('Cyclical_after overrides'!$A34, F_Inputs_cyclical!$A$1:$A$243, 0), MATCH('Cyclical_after overrides'!Q$1, F_Inputs_cyclical!$A$1:$BE$1, 0))),
Cyclical_overrides!Q34)</f>
        <v/>
      </c>
      <c r="R34" s="72" t="str">
        <f>IF(Cyclical_overrides!R34 = "",
IF(INDEX(F_Inputs_cyclical!$A$1:$BE$243, MATCH('Cyclical_after overrides'!$A34, F_Inputs_cyclical!$A$1:$A$243, 0), MATCH('Cyclical_after overrides'!R$1, F_Inputs_cyclical!$A$1:$BE$1, 0))="", "", INDEX(F_Inputs_cyclical!$A$1:$BE$243, MATCH('Cyclical_after overrides'!$A34, F_Inputs_cyclical!$A$1:$A$243, 0), MATCH('Cyclical_after overrides'!R$1, F_Inputs_cyclical!$A$1:$BE$1, 0))),
Cyclical_overrides!R34)</f>
        <v/>
      </c>
      <c r="S34" s="72" t="str">
        <f>IF(Cyclical_overrides!S34 = "",
IF(INDEX(F_Inputs_cyclical!$A$1:$BE$243, MATCH('Cyclical_after overrides'!$A34, F_Inputs_cyclical!$A$1:$A$243, 0), MATCH('Cyclical_after overrides'!S$1, F_Inputs_cyclical!$A$1:$BE$1, 0))="", "", INDEX(F_Inputs_cyclical!$A$1:$BE$243, MATCH('Cyclical_after overrides'!$A34, F_Inputs_cyclical!$A$1:$A$243, 0), MATCH('Cyclical_after overrides'!S$1, F_Inputs_cyclical!$A$1:$BE$1, 0))),
Cyclical_overrides!S34)</f>
        <v/>
      </c>
      <c r="T34" s="72" t="str">
        <f>IF(Cyclical_overrides!T34 = "",
IF(INDEX(F_Inputs_cyclical!$A$1:$BE$243, MATCH('Cyclical_after overrides'!$A34, F_Inputs_cyclical!$A$1:$A$243, 0), MATCH('Cyclical_after overrides'!T$1, F_Inputs_cyclical!$A$1:$BE$1, 0))="", "", INDEX(F_Inputs_cyclical!$A$1:$BE$243, MATCH('Cyclical_after overrides'!$A34, F_Inputs_cyclical!$A$1:$A$243, 0), MATCH('Cyclical_after overrides'!T$1, F_Inputs_cyclical!$A$1:$BE$1, 0))),
Cyclical_overrides!T34)</f>
        <v/>
      </c>
      <c r="U34" s="72" t="str">
        <f>IF(Cyclical_overrides!U34 = "",
IF(INDEX(F_Inputs_cyclical!$A$1:$BE$243, MATCH('Cyclical_after overrides'!$A34, F_Inputs_cyclical!$A$1:$A$243, 0), MATCH('Cyclical_after overrides'!U$1, F_Inputs_cyclical!$A$1:$BE$1, 0))="", "", INDEX(F_Inputs_cyclical!$A$1:$BE$243, MATCH('Cyclical_after overrides'!$A34, F_Inputs_cyclical!$A$1:$A$243, 0), MATCH('Cyclical_after overrides'!U$1, F_Inputs_cyclical!$A$1:$BE$1, 0))),
Cyclical_overrides!U34)</f>
        <v/>
      </c>
      <c r="V34" s="72">
        <f>IF(Cyclical_overrides!V34 = "",
IF(INDEX(F_Inputs_cyclical!$A$1:$BE$243, MATCH('Cyclical_after overrides'!$A34, F_Inputs_cyclical!$A$1:$A$243, 0), MATCH('Cyclical_after overrides'!V$1, F_Inputs_cyclical!$A$1:$BE$1, 0))="", "", INDEX(F_Inputs_cyclical!$A$1:$BE$243, MATCH('Cyclical_after overrides'!$A34, F_Inputs_cyclical!$A$1:$A$243, 0), MATCH('Cyclical_after overrides'!V$1, F_Inputs_cyclical!$A$1:$BE$1, 0))),
Cyclical_overrides!V34)</f>
        <v>30.515999999999998</v>
      </c>
      <c r="W34" s="72">
        <f>IF(Cyclical_overrides!W34 = "",
IF(INDEX(F_Inputs_cyclical!$A$1:$BE$243, MATCH('Cyclical_after overrides'!$A34, F_Inputs_cyclical!$A$1:$A$243, 0), MATCH('Cyclical_after overrides'!W$1, F_Inputs_cyclical!$A$1:$BE$1, 0))="", "", INDEX(F_Inputs_cyclical!$A$1:$BE$243, MATCH('Cyclical_after overrides'!$A34, F_Inputs_cyclical!$A$1:$A$243, 0), MATCH('Cyclical_after overrides'!W$1, F_Inputs_cyclical!$A$1:$BE$1, 0))),
Cyclical_overrides!W34)</f>
        <v>46.03</v>
      </c>
      <c r="X34" s="72">
        <f>IF(Cyclical_overrides!X34 = "",
IF(INDEX(F_Inputs_cyclical!$A$1:$BE$243, MATCH('Cyclical_after overrides'!$A34, F_Inputs_cyclical!$A$1:$A$243, 0), MATCH('Cyclical_after overrides'!X$1, F_Inputs_cyclical!$A$1:$BE$1, 0))="", "", INDEX(F_Inputs_cyclical!$A$1:$BE$243, MATCH('Cyclical_after overrides'!$A34, F_Inputs_cyclical!$A$1:$A$243, 0), MATCH('Cyclical_after overrides'!X$1, F_Inputs_cyclical!$A$1:$BE$1, 0))),
Cyclical_overrides!X34)</f>
        <v>1.0549999999999999</v>
      </c>
      <c r="Y34" s="72">
        <f>IF(Cyclical_overrides!Y34 = "",
IF(INDEX(F_Inputs_cyclical!$A$1:$BE$243, MATCH('Cyclical_after overrides'!$A34, F_Inputs_cyclical!$A$1:$A$243, 0), MATCH('Cyclical_after overrides'!Y$1, F_Inputs_cyclical!$A$1:$BE$1, 0))="", "", INDEX(F_Inputs_cyclical!$A$1:$BE$243, MATCH('Cyclical_after overrides'!$A34, F_Inputs_cyclical!$A$1:$A$243, 0), MATCH('Cyclical_after overrides'!Y$1, F_Inputs_cyclical!$A$1:$BE$1, 0))),
Cyclical_overrides!Y34)</f>
        <v>0.43</v>
      </c>
      <c r="Z34" s="72">
        <f>IF(Cyclical_overrides!Z34 = "",
IF(INDEX(F_Inputs_cyclical!$A$1:$BE$243, MATCH('Cyclical_after overrides'!$A34, F_Inputs_cyclical!$A$1:$A$243, 0), MATCH('Cyclical_after overrides'!Z$1, F_Inputs_cyclical!$A$1:$BE$1, 0))="", "", INDEX(F_Inputs_cyclical!$A$1:$BE$243, MATCH('Cyclical_after overrides'!$A34, F_Inputs_cyclical!$A$1:$A$243, 0), MATCH('Cyclical_after overrides'!Z$1, F_Inputs_cyclical!$A$1:$BE$1, 0))),
Cyclical_overrides!Z34)</f>
        <v>9.2089999999999996</v>
      </c>
      <c r="AA34" s="72">
        <f>IF(Cyclical_overrides!AA34 = "",
IF(INDEX(F_Inputs_cyclical!$A$1:$BE$243, MATCH('Cyclical_after overrides'!$A34, F_Inputs_cyclical!$A$1:$A$243, 0), MATCH('Cyclical_after overrides'!AA$1, F_Inputs_cyclical!$A$1:$BE$1, 0))="", "", INDEX(F_Inputs_cyclical!$A$1:$BE$243, MATCH('Cyclical_after overrides'!$A34, F_Inputs_cyclical!$A$1:$A$243, 0), MATCH('Cyclical_after overrides'!AA$1, F_Inputs_cyclical!$A$1:$BE$1, 0))),
Cyclical_overrides!AA34)</f>
        <v>8.1609999999999996</v>
      </c>
      <c r="AB34" s="72" t="str">
        <f>IF(Cyclical_overrides!AB34 = "",
IF(INDEX(F_Inputs_cyclical!$A$1:$BE$243, MATCH('Cyclical_after overrides'!$A34, F_Inputs_cyclical!$A$1:$A$243, 0), MATCH('Cyclical_after overrides'!AB$1, F_Inputs_cyclical!$A$1:$BE$1, 0))="", "", INDEX(F_Inputs_cyclical!$A$1:$BE$243, MATCH('Cyclical_after overrides'!$A34, F_Inputs_cyclical!$A$1:$A$243, 0), MATCH('Cyclical_after overrides'!AB$1, F_Inputs_cyclical!$A$1:$BE$1, 0))),
Cyclical_overrides!AB34)</f>
        <v/>
      </c>
      <c r="AC34" s="72">
        <f>IF(Cyclical_overrides!AC34 = "",
IF(INDEX(F_Inputs_cyclical!$A$1:$BE$243, MATCH('Cyclical_after overrides'!$A34, F_Inputs_cyclical!$A$1:$A$243, 0), MATCH('Cyclical_after overrides'!AC$1, F_Inputs_cyclical!$A$1:$BE$1, 0))="", "", INDEX(F_Inputs_cyclical!$A$1:$BE$243, MATCH('Cyclical_after overrides'!$A34, F_Inputs_cyclical!$A$1:$A$243, 0), MATCH('Cyclical_after overrides'!AC$1, F_Inputs_cyclical!$A$1:$BE$1, 0))),
Cyclical_overrides!AC34)</f>
        <v>1.927</v>
      </c>
      <c r="AD34" s="72">
        <f>IF(Cyclical_overrides!AD34 = "",
IF(INDEX(F_Inputs_cyclical!$A$1:$BE$243, MATCH('Cyclical_after overrides'!$A34, F_Inputs_cyclical!$A$1:$A$243, 0), MATCH('Cyclical_after overrides'!AD$1, F_Inputs_cyclical!$A$1:$BE$1, 0))="", "", INDEX(F_Inputs_cyclical!$A$1:$BE$243, MATCH('Cyclical_after overrides'!$A34, F_Inputs_cyclical!$A$1:$A$243, 0), MATCH('Cyclical_after overrides'!AD$1, F_Inputs_cyclical!$A$1:$BE$1, 0))),
Cyclical_overrides!AD34)</f>
        <v>0</v>
      </c>
      <c r="AE34" s="72">
        <f>IF(Cyclical_overrides!AE34 = "",
IF(INDEX(F_Inputs_cyclical!$A$1:$BE$243, MATCH('Cyclical_after overrides'!$A34, F_Inputs_cyclical!$A$1:$A$243, 0), MATCH('Cyclical_after overrides'!AE$1, F_Inputs_cyclical!$A$1:$BE$1, 0))="", "", INDEX(F_Inputs_cyclical!$A$1:$BE$243, MATCH('Cyclical_after overrides'!$A34, F_Inputs_cyclical!$A$1:$A$243, 0), MATCH('Cyclical_after overrides'!AE$1, F_Inputs_cyclical!$A$1:$BE$1, 0))),
Cyclical_overrides!AE34)</f>
        <v>0</v>
      </c>
      <c r="AF34" s="72">
        <f>IF(Cyclical_overrides!AF34 = "",
IF(INDEX(F_Inputs_cyclical!$A$1:$BE$243, MATCH('Cyclical_after overrides'!$A34, F_Inputs_cyclical!$A$1:$A$243, 0), MATCH('Cyclical_after overrides'!AF$1, F_Inputs_cyclical!$A$1:$BE$1, 0))="", "", INDEX(F_Inputs_cyclical!$A$1:$BE$243, MATCH('Cyclical_after overrides'!$A34, F_Inputs_cyclical!$A$1:$A$243, 0), MATCH('Cyclical_after overrides'!AF$1, F_Inputs_cyclical!$A$1:$BE$1, 0))),
Cyclical_overrides!AF34)</f>
        <v>0.47699999999999998</v>
      </c>
      <c r="AG34" s="72">
        <f>IF(Cyclical_overrides!AG34 = "",
IF(INDEX(F_Inputs_cyclical!$A$1:$BE$243, MATCH('Cyclical_after overrides'!$A34, F_Inputs_cyclical!$A$1:$A$243, 0), MATCH('Cyclical_after overrides'!AG$1, F_Inputs_cyclical!$A$1:$BE$1, 0))="", "", INDEX(F_Inputs_cyclical!$A$1:$BE$243, MATCH('Cyclical_after overrides'!$A34, F_Inputs_cyclical!$A$1:$A$243, 0), MATCH('Cyclical_after overrides'!AG$1, F_Inputs_cyclical!$A$1:$BE$1, 0))),
Cyclical_overrides!AG34)</f>
        <v>7.0000000000000001E-3</v>
      </c>
      <c r="AH34" s="72">
        <f>IF(Cyclical_overrides!AH34 = "",
IF(INDEX(F_Inputs_cyclical!$A$1:$BE$243, MATCH('Cyclical_after overrides'!$A34, F_Inputs_cyclical!$A$1:$A$243, 0), MATCH('Cyclical_after overrides'!AH$1, F_Inputs_cyclical!$A$1:$BE$1, 0))="", "", INDEX(F_Inputs_cyclical!$A$1:$BE$243, MATCH('Cyclical_after overrides'!$A34, F_Inputs_cyclical!$A$1:$A$243, 0), MATCH('Cyclical_after overrides'!AH$1, F_Inputs_cyclical!$A$1:$BE$1, 0))),
Cyclical_overrides!AH34)</f>
        <v>2.5659999999999998</v>
      </c>
      <c r="AI34" s="72">
        <f>IF(Cyclical_overrides!AI34 = "",
IF(INDEX(F_Inputs_cyclical!$A$1:$BE$243, MATCH('Cyclical_after overrides'!$A34, F_Inputs_cyclical!$A$1:$A$243, 0), MATCH('Cyclical_after overrides'!AI$1, F_Inputs_cyclical!$A$1:$BE$1, 0))="", "", INDEX(F_Inputs_cyclical!$A$1:$BE$243, MATCH('Cyclical_after overrides'!$A34, F_Inputs_cyclical!$A$1:$A$243, 0), MATCH('Cyclical_after overrides'!AI$1, F_Inputs_cyclical!$A$1:$BE$1, 0))),
Cyclical_overrides!AI34)</f>
        <v>7.8E-2</v>
      </c>
      <c r="AJ34" s="72">
        <f>IF(Cyclical_overrides!AJ34 = "",
IF(INDEX(F_Inputs_cyclical!$A$1:$BE$243, MATCH('Cyclical_after overrides'!$A34, F_Inputs_cyclical!$A$1:$A$243, 0), MATCH('Cyclical_after overrides'!AJ$1, F_Inputs_cyclical!$A$1:$BE$1, 0))="", "", INDEX(F_Inputs_cyclical!$A$1:$BE$243, MATCH('Cyclical_after overrides'!$A34, F_Inputs_cyclical!$A$1:$A$243, 0), MATCH('Cyclical_after overrides'!AJ$1, F_Inputs_cyclical!$A$1:$BE$1, 0))),
Cyclical_overrides!AJ34)</f>
        <v>0</v>
      </c>
      <c r="AK34" s="72">
        <f>IF(Cyclical_overrides!AK34 = "",
IF(INDEX(F_Inputs_cyclical!$A$1:$BE$243, MATCH('Cyclical_after overrides'!$A34, F_Inputs_cyclical!$A$1:$A$243, 0), MATCH('Cyclical_after overrides'!AK$1, F_Inputs_cyclical!$A$1:$BE$1, 0))="", "", INDEX(F_Inputs_cyclical!$A$1:$BE$243, MATCH('Cyclical_after overrides'!$A34, F_Inputs_cyclical!$A$1:$A$243, 0), MATCH('Cyclical_after overrides'!AK$1, F_Inputs_cyclical!$A$1:$BE$1, 0))),
Cyclical_overrides!AK34)</f>
        <v>0</v>
      </c>
      <c r="AL34" s="72">
        <f>IF(Cyclical_overrides!AL34 = "",
IF(INDEX(F_Inputs_cyclical!$A$1:$BE$243, MATCH('Cyclical_after overrides'!$A34, F_Inputs_cyclical!$A$1:$A$243, 0), MATCH('Cyclical_after overrides'!AL$1, F_Inputs_cyclical!$A$1:$BE$1, 0))="", "", INDEX(F_Inputs_cyclical!$A$1:$BE$243, MATCH('Cyclical_after overrides'!$A34, F_Inputs_cyclical!$A$1:$A$243, 0), MATCH('Cyclical_after overrides'!AL$1, F_Inputs_cyclical!$A$1:$BE$1, 0))),
Cyclical_overrides!AL34)</f>
        <v>0.1</v>
      </c>
      <c r="AM34" s="72">
        <f>IF(Cyclical_overrides!AM34 = "",
IF(INDEX(F_Inputs_cyclical!$A$1:$BE$243, MATCH('Cyclical_after overrides'!$A34, F_Inputs_cyclical!$A$1:$A$243, 0), MATCH('Cyclical_after overrides'!AM$1, F_Inputs_cyclical!$A$1:$BE$1, 0))="", "", INDEX(F_Inputs_cyclical!$A$1:$BE$243, MATCH('Cyclical_after overrides'!$A34, F_Inputs_cyclical!$A$1:$A$243, 0), MATCH('Cyclical_after overrides'!AM$1, F_Inputs_cyclical!$A$1:$BE$1, 0))),
Cyclical_overrides!AM34)</f>
        <v>0.129</v>
      </c>
      <c r="AN34" s="72" t="str">
        <f>IF(Cyclical_overrides!AN34 = "",
IF(INDEX(F_Inputs_cyclical!$A$1:$BE$243, MATCH('Cyclical_after overrides'!$A34, F_Inputs_cyclical!$A$1:$A$243, 0), MATCH('Cyclical_after overrides'!AN$1, F_Inputs_cyclical!$A$1:$BE$1, 0))="", "", INDEX(F_Inputs_cyclical!$A$1:$BE$243, MATCH('Cyclical_after overrides'!$A34, F_Inputs_cyclical!$A$1:$A$243, 0), MATCH('Cyclical_after overrides'!AN$1, F_Inputs_cyclical!$A$1:$BE$1, 0))),
Cyclical_overrides!AN34)</f>
        <v/>
      </c>
      <c r="AO34" s="72">
        <f>IF(Cyclical_overrides!AO34 = "",
IF(INDEX(F_Inputs_cyclical!$A$1:$BE$243, MATCH('Cyclical_after overrides'!$A34, F_Inputs_cyclical!$A$1:$A$243, 0), MATCH('Cyclical_after overrides'!AO$1, F_Inputs_cyclical!$A$1:$BE$1, 0))="", "", INDEX(F_Inputs_cyclical!$A$1:$BE$243, MATCH('Cyclical_after overrides'!$A34, F_Inputs_cyclical!$A$1:$A$243, 0), MATCH('Cyclical_after overrides'!AO$1, F_Inputs_cyclical!$A$1:$BE$1, 0))),
Cyclical_overrides!AO34)</f>
        <v>0</v>
      </c>
      <c r="AP34" s="72">
        <f>IF(Cyclical_overrides!AP34 = "",
IF(INDEX(F_Inputs_cyclical!$A$1:$BE$243, MATCH('Cyclical_after overrides'!$A34, F_Inputs_cyclical!$A$1:$A$243, 0), MATCH('Cyclical_after overrides'!AP$1, F_Inputs_cyclical!$A$1:$BE$1, 0))="", "", INDEX(F_Inputs_cyclical!$A$1:$BE$243, MATCH('Cyclical_after overrides'!$A34, F_Inputs_cyclical!$A$1:$A$243, 0), MATCH('Cyclical_after overrides'!AP$1, F_Inputs_cyclical!$A$1:$BE$1, 0))),
Cyclical_overrides!AP34)</f>
        <v>0.1</v>
      </c>
      <c r="AQ34" s="72" t="str">
        <f>IF(Cyclical_overrides!AQ34 = "",
IF(INDEX(F_Inputs_cyclical!$A$1:$BE$243, MATCH('Cyclical_after overrides'!$A34, F_Inputs_cyclical!$A$1:$A$243, 0), MATCH('Cyclical_after overrides'!AQ$1, F_Inputs_cyclical!$A$1:$BE$1, 0))="", "", INDEX(F_Inputs_cyclical!$A$1:$BE$243, MATCH('Cyclical_after overrides'!$A34, F_Inputs_cyclical!$A$1:$A$243, 0), MATCH('Cyclical_after overrides'!AQ$1, F_Inputs_cyclical!$A$1:$BE$1, 0))),
Cyclical_overrides!AQ34)</f>
        <v/>
      </c>
      <c r="AR34" s="72" t="str">
        <f>IF(Cyclical_overrides!AR34 = "",
IF(INDEX(F_Inputs_cyclical!$A$1:$BE$243, MATCH('Cyclical_after overrides'!$A34, F_Inputs_cyclical!$A$1:$A$243, 0), MATCH('Cyclical_after overrides'!AR$1, F_Inputs_cyclical!$A$1:$BE$1, 0))="", "", INDEX(F_Inputs_cyclical!$A$1:$BE$243, MATCH('Cyclical_after overrides'!$A34, F_Inputs_cyclical!$A$1:$A$243, 0), MATCH('Cyclical_after overrides'!AR$1, F_Inputs_cyclical!$A$1:$BE$1, 0))),
Cyclical_overrides!AR34)</f>
        <v/>
      </c>
      <c r="AS34" s="72" t="str">
        <f>IF(Cyclical_overrides!AS34 = "",
IF(INDEX(F_Inputs_cyclical!$A$1:$BE$243, MATCH('Cyclical_after overrides'!$A34, F_Inputs_cyclical!$A$1:$A$243, 0), MATCH('Cyclical_after overrides'!AS$1, F_Inputs_cyclical!$A$1:$BE$1, 0))="", "", INDEX(F_Inputs_cyclical!$A$1:$BE$243, MATCH('Cyclical_after overrides'!$A34, F_Inputs_cyclical!$A$1:$A$243, 0), MATCH('Cyclical_after overrides'!AS$1, F_Inputs_cyclical!$A$1:$BE$1, 0))),
Cyclical_overrides!AS34)</f>
        <v/>
      </c>
      <c r="AT34" s="72" t="str">
        <f>IF(Cyclical_overrides!AT34 = "",
IF(INDEX(F_Inputs_cyclical!$A$1:$BE$243, MATCH('Cyclical_after overrides'!$A34, F_Inputs_cyclical!$A$1:$A$243, 0), MATCH('Cyclical_after overrides'!AT$1, F_Inputs_cyclical!$A$1:$BE$1, 0))="", "", INDEX(F_Inputs_cyclical!$A$1:$BE$243, MATCH('Cyclical_after overrides'!$A34, F_Inputs_cyclical!$A$1:$A$243, 0), MATCH('Cyclical_after overrides'!AT$1, F_Inputs_cyclical!$A$1:$BE$1, 0))),
Cyclical_overrides!AT34)</f>
        <v/>
      </c>
      <c r="AU34" s="72" t="str">
        <f>IF(Cyclical_overrides!AU34 = "",
IF(INDEX(F_Inputs_cyclical!$A$1:$BE$243, MATCH('Cyclical_after overrides'!$A34, F_Inputs_cyclical!$A$1:$A$243, 0), MATCH('Cyclical_after overrides'!AU$1, F_Inputs_cyclical!$A$1:$BE$1, 0))="", "", INDEX(F_Inputs_cyclical!$A$1:$BE$243, MATCH('Cyclical_after overrides'!$A34, F_Inputs_cyclical!$A$1:$A$243, 0), MATCH('Cyclical_after overrides'!AU$1, F_Inputs_cyclical!$A$1:$BE$1, 0))),
Cyclical_overrides!AU34)</f>
        <v/>
      </c>
      <c r="AV34" s="72" t="str">
        <f>IF(Cyclical_overrides!AV34 = "",
IF(INDEX(F_Inputs_cyclical!$A$1:$BE$243, MATCH('Cyclical_after overrides'!$A34, F_Inputs_cyclical!$A$1:$A$243, 0), MATCH('Cyclical_after overrides'!AV$1, F_Inputs_cyclical!$A$1:$BE$1, 0))="", "", INDEX(F_Inputs_cyclical!$A$1:$BE$243, MATCH('Cyclical_after overrides'!$A34, F_Inputs_cyclical!$A$1:$A$243, 0), MATCH('Cyclical_after overrides'!AV$1, F_Inputs_cyclical!$A$1:$BE$1, 0))),
Cyclical_overrides!AV34)</f>
        <v/>
      </c>
      <c r="AW34" s="72">
        <f>IF(Cyclical_overrides!AW34 = "",
IF(INDEX(F_Inputs_cyclical!$A$1:$BE$243, MATCH('Cyclical_after overrides'!$A34, F_Inputs_cyclical!$A$1:$A$243, 0), MATCH('Cyclical_after overrides'!AW$1, F_Inputs_cyclical!$A$1:$BE$1, 0))="", "", INDEX(F_Inputs_cyclical!$A$1:$BE$243, MATCH('Cyclical_after overrides'!$A34, F_Inputs_cyclical!$A$1:$A$243, 0), MATCH('Cyclical_after overrides'!AW$1, F_Inputs_cyclical!$A$1:$BE$1, 0))),
Cyclical_overrides!AW34)</f>
        <v>1.0877412700751434</v>
      </c>
      <c r="AX34" s="72">
        <f>IF(Cyclical_overrides!AX34 = "",
IF(INDEX(F_Inputs_cyclical!$A$1:$BE$243, MATCH('Cyclical_after overrides'!$A34, F_Inputs_cyclical!$A$1:$A$243, 0), MATCH('Cyclical_after overrides'!AX$1, F_Inputs_cyclical!$A$1:$BE$1, 0))="", "", INDEX(F_Inputs_cyclical!$A$1:$BE$243, MATCH('Cyclical_after overrides'!$A34, F_Inputs_cyclical!$A$1:$A$243, 0), MATCH('Cyclical_after overrides'!AX$1, F_Inputs_cyclical!$A$1:$BE$1, 0))),
Cyclical_overrides!AX34)</f>
        <v>18.211259903699421</v>
      </c>
      <c r="AY34" s="72">
        <f>IF(Cyclical_overrides!AY34 = "",
IF(INDEX(F_Inputs_cyclical!$A$1:$BE$243, MATCH('Cyclical_after overrides'!$A34, F_Inputs_cyclical!$A$1:$A$243, 0), MATCH('Cyclical_after overrides'!AY$1, F_Inputs_cyclical!$A$1:$BE$1, 0))="", "", INDEX(F_Inputs_cyclical!$A$1:$BE$243, MATCH('Cyclical_after overrides'!$A34, F_Inputs_cyclical!$A$1:$A$243, 0), MATCH('Cyclical_after overrides'!AY$1, F_Inputs_cyclical!$A$1:$BE$1, 0))),
Cyclical_overrides!AY34)</f>
        <v>138.8433205099156</v>
      </c>
      <c r="AZ34" s="72">
        <f>IF(Cyclical_overrides!AZ34 = "",
IF(INDEX(F_Inputs_cyclical!$A$1:$BE$243, MATCH('Cyclical_after overrides'!$A34, F_Inputs_cyclical!$A$1:$A$243, 0), MATCH('Cyclical_after overrides'!AZ$1, F_Inputs_cyclical!$A$1:$BE$1, 0))="", "", INDEX(F_Inputs_cyclical!$A$1:$BE$243, MATCH('Cyclical_after overrides'!$A34, F_Inputs_cyclical!$A$1:$A$243, 0), MATCH('Cyclical_after overrides'!AZ$1, F_Inputs_cyclical!$A$1:$BE$1, 0))),
Cyclical_overrides!AZ34)</f>
        <v>1.646684345842127</v>
      </c>
      <c r="BA34" s="72">
        <f>IF(Cyclical_overrides!BA34 = "",
IF(INDEX(F_Inputs_cyclical!$A$1:$BE$243, MATCH('Cyclical_after overrides'!$A34, F_Inputs_cyclical!$A$1:$A$243, 0), MATCH('Cyclical_after overrides'!BA$1, F_Inputs_cyclical!$A$1:$BE$1, 0))="", "", INDEX(F_Inputs_cyclical!$A$1:$BE$243, MATCH('Cyclical_after overrides'!$A34, F_Inputs_cyclical!$A$1:$A$243, 0), MATCH('Cyclical_after overrides'!BA$1, F_Inputs_cyclical!$A$1:$BE$1, 0))),
Cyclical_overrides!BA34)</f>
        <v>13.036617892958255</v>
      </c>
      <c r="BB34" s="72">
        <f>IF(Cyclical_overrides!BB34 = "",
IF(INDEX(F_Inputs_cyclical!$A$1:$BE$243, MATCH('Cyclical_after overrides'!$A34, F_Inputs_cyclical!$A$1:$A$243, 0), MATCH('Cyclical_after overrides'!BB$1, F_Inputs_cyclical!$A$1:$BE$1, 0))="", "", INDEX(F_Inputs_cyclical!$A$1:$BE$243, MATCH('Cyclical_after overrides'!$A34, F_Inputs_cyclical!$A$1:$A$243, 0), MATCH('Cyclical_after overrides'!BB$1, F_Inputs_cyclical!$A$1:$BE$1, 0))),
Cyclical_overrides!BB34)</f>
        <v>13.036617892958255</v>
      </c>
      <c r="BC34" s="72">
        <f>IF(Cyclical_overrides!BC34 = "",
IF(INDEX(F_Inputs_cyclical!$A$1:$BE$243, MATCH('Cyclical_after overrides'!$A34, F_Inputs_cyclical!$A$1:$A$243, 0), MATCH('Cyclical_after overrides'!BC$1, F_Inputs_cyclical!$A$1:$BE$1, 0))="", "", INDEX(F_Inputs_cyclical!$A$1:$BE$243, MATCH('Cyclical_after overrides'!$A34, F_Inputs_cyclical!$A$1:$A$243, 0), MATCH('Cyclical_after overrides'!BC$1, F_Inputs_cyclical!$A$1:$BE$1, 0))),
Cyclical_overrides!BC34)</f>
        <v>6.8307934072206784</v>
      </c>
      <c r="BD34" s="72">
        <f>IF(Cyclical_overrides!BD34 = "",
IF(INDEX(F_Inputs_cyclical!$A$1:$BE$243, MATCH('Cyclical_after overrides'!$A34, F_Inputs_cyclical!$A$1:$A$243, 0), MATCH('Cyclical_after overrides'!BD$1, F_Inputs_cyclical!$A$1:$BE$1, 0))="", "", INDEX(F_Inputs_cyclical!$A$1:$BE$243, MATCH('Cyclical_after overrides'!$A34, F_Inputs_cyclical!$A$1:$A$243, 0), MATCH('Cyclical_after overrides'!BD$1, F_Inputs_cyclical!$A$1:$BE$1, 0))),
Cyclical_overrides!BD34)</f>
        <v>18.777999999999999</v>
      </c>
      <c r="BE34" s="194"/>
    </row>
    <row r="35" spans="1:57" x14ac:dyDescent="0.4">
      <c r="A35" s="63" t="str">
        <f t="shared" si="0"/>
        <v>HDD23</v>
      </c>
      <c r="B35" s="63" t="s">
        <v>277</v>
      </c>
      <c r="C35" s="63" t="s">
        <v>261</v>
      </c>
      <c r="D35" s="72">
        <f>IF(Cyclical_overrides!D35 = "",
IF(INDEX(F_Inputs_cyclical!$A$1:$BE$243, MATCH('Cyclical_after overrides'!$A35, F_Inputs_cyclical!$A$1:$A$243, 0), MATCH('Cyclical_after overrides'!D$1, F_Inputs_cyclical!$A$1:$BE$1, 0))="", "", INDEX(F_Inputs_cyclical!$A$1:$BE$243, MATCH('Cyclical_after overrides'!$A35, F_Inputs_cyclical!$A$1:$A$243, 0), MATCH('Cyclical_after overrides'!D$1, F_Inputs_cyclical!$A$1:$BE$1, 0))),
Cyclical_overrides!D35)</f>
        <v>0.58218373000000001</v>
      </c>
      <c r="E35" s="72">
        <f>IF(Cyclical_overrides!E35 = "",
IF(INDEX(F_Inputs_cyclical!$A$1:$BE$243, MATCH('Cyclical_after overrides'!$A35, F_Inputs_cyclical!$A$1:$A$243, 0), MATCH('Cyclical_after overrides'!E$1, F_Inputs_cyclical!$A$1:$BE$1, 0))="", "", INDEX(F_Inputs_cyclical!$A$1:$BE$243, MATCH('Cyclical_after overrides'!$A35, F_Inputs_cyclical!$A$1:$A$243, 0), MATCH('Cyclical_after overrides'!E$1, F_Inputs_cyclical!$A$1:$BE$1, 0))),
Cyclical_overrides!E35)</f>
        <v>0.11510142199999999</v>
      </c>
      <c r="F35" s="72">
        <f>IF(Cyclical_overrides!F35 = "",
IF(INDEX(F_Inputs_cyclical!$A$1:$BE$243, MATCH('Cyclical_after overrides'!$A35, F_Inputs_cyclical!$A$1:$A$243, 0), MATCH('Cyclical_after overrides'!F$1, F_Inputs_cyclical!$A$1:$BE$1, 0))="", "", INDEX(F_Inputs_cyclical!$A$1:$BE$243, MATCH('Cyclical_after overrides'!$A35, F_Inputs_cyclical!$A$1:$A$243, 0), MATCH('Cyclical_after overrides'!F$1, F_Inputs_cyclical!$A$1:$BE$1, 0))),
Cyclical_overrides!F35)</f>
        <v>0.65488137999999996</v>
      </c>
      <c r="G35" s="72">
        <f>IF(Cyclical_overrides!G35 = "",
IF(INDEX(F_Inputs_cyclical!$A$1:$BE$243, MATCH('Cyclical_after overrides'!$A35, F_Inputs_cyclical!$A$1:$A$243, 0), MATCH('Cyclical_after overrides'!G$1, F_Inputs_cyclical!$A$1:$BE$1, 0))="", "", INDEX(F_Inputs_cyclical!$A$1:$BE$243, MATCH('Cyclical_after overrides'!$A35, F_Inputs_cyclical!$A$1:$A$243, 0), MATCH('Cyclical_after overrides'!G$1, F_Inputs_cyclical!$A$1:$BE$1, 0))),
Cyclical_overrides!G35)</f>
        <v>0.234832508</v>
      </c>
      <c r="H35" s="72">
        <f>IF(Cyclical_overrides!H35 = "",
IF(INDEX(F_Inputs_cyclical!$A$1:$BE$243, MATCH('Cyclical_after overrides'!$A35, F_Inputs_cyclical!$A$1:$A$243, 0), MATCH('Cyclical_after overrides'!H$1, F_Inputs_cyclical!$A$1:$BE$1, 0))="", "", INDEX(F_Inputs_cyclical!$A$1:$BE$243, MATCH('Cyclical_after overrides'!$A35, F_Inputs_cyclical!$A$1:$A$243, 0), MATCH('Cyclical_after overrides'!H$1, F_Inputs_cyclical!$A$1:$BE$1, 0))),
Cyclical_overrides!H35)</f>
        <v>4.0000000000000001E-3</v>
      </c>
      <c r="I35" s="72">
        <f>IF(Cyclical_overrides!I35 = "",
IF(INDEX(F_Inputs_cyclical!$A$1:$BE$243, MATCH('Cyclical_after overrides'!$A35, F_Inputs_cyclical!$A$1:$A$243, 0), MATCH('Cyclical_after overrides'!I$1, F_Inputs_cyclical!$A$1:$BE$1, 0))="", "", INDEX(F_Inputs_cyclical!$A$1:$BE$243, MATCH('Cyclical_after overrides'!$A35, F_Inputs_cyclical!$A$1:$A$243, 0), MATCH('Cyclical_after overrides'!I$1, F_Inputs_cyclical!$A$1:$BE$1, 0))),
Cyclical_overrides!I35)</f>
        <v>0</v>
      </c>
      <c r="J35" s="72" t="str">
        <f>IF(Cyclical_overrides!J35 = "",
IF(INDEX(F_Inputs_cyclical!$A$1:$BE$243, MATCH('Cyclical_after overrides'!$A35, F_Inputs_cyclical!$A$1:$A$243, 0), MATCH('Cyclical_after overrides'!J$1, F_Inputs_cyclical!$A$1:$BE$1, 0))="", "", INDEX(F_Inputs_cyclical!$A$1:$BE$243, MATCH('Cyclical_after overrides'!$A35, F_Inputs_cyclical!$A$1:$A$243, 0), MATCH('Cyclical_after overrides'!J$1, F_Inputs_cyclical!$A$1:$BE$1, 0))),
Cyclical_overrides!J35)</f>
        <v/>
      </c>
      <c r="K35" s="72">
        <f>IF(Cyclical_overrides!K35 = "",
IF(INDEX(F_Inputs_cyclical!$A$1:$BE$243, MATCH('Cyclical_after overrides'!$A35, F_Inputs_cyclical!$A$1:$A$243, 0), MATCH('Cyclical_after overrides'!K$1, F_Inputs_cyclical!$A$1:$BE$1, 0))="", "", INDEX(F_Inputs_cyclical!$A$1:$BE$243, MATCH('Cyclical_after overrides'!$A35, F_Inputs_cyclical!$A$1:$A$243, 0), MATCH('Cyclical_after overrides'!K$1, F_Inputs_cyclical!$A$1:$BE$1, 0))),
Cyclical_overrides!K35)</f>
        <v>0.44307309999999989</v>
      </c>
      <c r="L35" s="72" t="str">
        <f>IF(Cyclical_overrides!L35 = "",
IF(INDEX(F_Inputs_cyclical!$A$1:$BE$243, MATCH('Cyclical_after overrides'!$A35, F_Inputs_cyclical!$A$1:$A$243, 0), MATCH('Cyclical_after overrides'!L$1, F_Inputs_cyclical!$A$1:$BE$1, 0))="", "", INDEX(F_Inputs_cyclical!$A$1:$BE$243, MATCH('Cyclical_after overrides'!$A35, F_Inputs_cyclical!$A$1:$A$243, 0), MATCH('Cyclical_after overrides'!L$1, F_Inputs_cyclical!$A$1:$BE$1, 0))),
Cyclical_overrides!L35)</f>
        <v/>
      </c>
      <c r="M35" s="72" t="str">
        <f>IF(Cyclical_overrides!M35 = "",
IF(INDEX(F_Inputs_cyclical!$A$1:$BE$243, MATCH('Cyclical_after overrides'!$A35, F_Inputs_cyclical!$A$1:$A$243, 0), MATCH('Cyclical_after overrides'!M$1, F_Inputs_cyclical!$A$1:$BE$1, 0))="", "", INDEX(F_Inputs_cyclical!$A$1:$BE$243, MATCH('Cyclical_after overrides'!$A35, F_Inputs_cyclical!$A$1:$A$243, 0), MATCH('Cyclical_after overrides'!M$1, F_Inputs_cyclical!$A$1:$BE$1, 0))),
Cyclical_overrides!M35)</f>
        <v/>
      </c>
      <c r="N35" s="72" t="str">
        <f>IF(Cyclical_overrides!N35 = "",
IF(INDEX(F_Inputs_cyclical!$A$1:$BE$243, MATCH('Cyclical_after overrides'!$A35, F_Inputs_cyclical!$A$1:$A$243, 0), MATCH('Cyclical_after overrides'!N$1, F_Inputs_cyclical!$A$1:$BE$1, 0))="", "", INDEX(F_Inputs_cyclical!$A$1:$BE$243, MATCH('Cyclical_after overrides'!$A35, F_Inputs_cyclical!$A$1:$A$243, 0), MATCH('Cyclical_after overrides'!N$1, F_Inputs_cyclical!$A$1:$BE$1, 0))),
Cyclical_overrides!N35)</f>
        <v/>
      </c>
      <c r="O35" s="72" t="str">
        <f>IF(Cyclical_overrides!O35 = "",
IF(INDEX(F_Inputs_cyclical!$A$1:$BE$243, MATCH('Cyclical_after overrides'!$A35, F_Inputs_cyclical!$A$1:$A$243, 0), MATCH('Cyclical_after overrides'!O$1, F_Inputs_cyclical!$A$1:$BE$1, 0))="", "", INDEX(F_Inputs_cyclical!$A$1:$BE$243, MATCH('Cyclical_after overrides'!$A35, F_Inputs_cyclical!$A$1:$A$243, 0), MATCH('Cyclical_after overrides'!O$1, F_Inputs_cyclical!$A$1:$BE$1, 0))),
Cyclical_overrides!O35)</f>
        <v/>
      </c>
      <c r="P35" s="72" t="str">
        <f>IF(Cyclical_overrides!P35 = "",
IF(INDEX(F_Inputs_cyclical!$A$1:$BE$243, MATCH('Cyclical_after overrides'!$A35, F_Inputs_cyclical!$A$1:$A$243, 0), MATCH('Cyclical_after overrides'!P$1, F_Inputs_cyclical!$A$1:$BE$1, 0))="", "", INDEX(F_Inputs_cyclical!$A$1:$BE$243, MATCH('Cyclical_after overrides'!$A35, F_Inputs_cyclical!$A$1:$A$243, 0), MATCH('Cyclical_after overrides'!P$1, F_Inputs_cyclical!$A$1:$BE$1, 0))),
Cyclical_overrides!P35)</f>
        <v/>
      </c>
      <c r="Q35" s="72" t="str">
        <f>IF(Cyclical_overrides!Q35 = "",
IF(INDEX(F_Inputs_cyclical!$A$1:$BE$243, MATCH('Cyclical_after overrides'!$A35, F_Inputs_cyclical!$A$1:$A$243, 0), MATCH('Cyclical_after overrides'!Q$1, F_Inputs_cyclical!$A$1:$BE$1, 0))="", "", INDEX(F_Inputs_cyclical!$A$1:$BE$243, MATCH('Cyclical_after overrides'!$A35, F_Inputs_cyclical!$A$1:$A$243, 0), MATCH('Cyclical_after overrides'!Q$1, F_Inputs_cyclical!$A$1:$BE$1, 0))),
Cyclical_overrides!Q35)</f>
        <v/>
      </c>
      <c r="R35" s="72" t="str">
        <f>IF(Cyclical_overrides!R35 = "",
IF(INDEX(F_Inputs_cyclical!$A$1:$BE$243, MATCH('Cyclical_after overrides'!$A35, F_Inputs_cyclical!$A$1:$A$243, 0), MATCH('Cyclical_after overrides'!R$1, F_Inputs_cyclical!$A$1:$BE$1, 0))="", "", INDEX(F_Inputs_cyclical!$A$1:$BE$243, MATCH('Cyclical_after overrides'!$A35, F_Inputs_cyclical!$A$1:$A$243, 0), MATCH('Cyclical_after overrides'!R$1, F_Inputs_cyclical!$A$1:$BE$1, 0))),
Cyclical_overrides!R35)</f>
        <v/>
      </c>
      <c r="S35" s="72" t="str">
        <f>IF(Cyclical_overrides!S35 = "",
IF(INDEX(F_Inputs_cyclical!$A$1:$BE$243, MATCH('Cyclical_after overrides'!$A35, F_Inputs_cyclical!$A$1:$A$243, 0), MATCH('Cyclical_after overrides'!S$1, F_Inputs_cyclical!$A$1:$BE$1, 0))="", "", INDEX(F_Inputs_cyclical!$A$1:$BE$243, MATCH('Cyclical_after overrides'!$A35, F_Inputs_cyclical!$A$1:$A$243, 0), MATCH('Cyclical_after overrides'!S$1, F_Inputs_cyclical!$A$1:$BE$1, 0))),
Cyclical_overrides!S35)</f>
        <v/>
      </c>
      <c r="T35" s="72" t="str">
        <f>IF(Cyclical_overrides!T35 = "",
IF(INDEX(F_Inputs_cyclical!$A$1:$BE$243, MATCH('Cyclical_after overrides'!$A35, F_Inputs_cyclical!$A$1:$A$243, 0), MATCH('Cyclical_after overrides'!T$1, F_Inputs_cyclical!$A$1:$BE$1, 0))="", "", INDEX(F_Inputs_cyclical!$A$1:$BE$243, MATCH('Cyclical_after overrides'!$A35, F_Inputs_cyclical!$A$1:$A$243, 0), MATCH('Cyclical_after overrides'!T$1, F_Inputs_cyclical!$A$1:$BE$1, 0))),
Cyclical_overrides!T35)</f>
        <v/>
      </c>
      <c r="U35" s="72" t="str">
        <f>IF(Cyclical_overrides!U35 = "",
IF(INDEX(F_Inputs_cyclical!$A$1:$BE$243, MATCH('Cyclical_after overrides'!$A35, F_Inputs_cyclical!$A$1:$A$243, 0), MATCH('Cyclical_after overrides'!U$1, F_Inputs_cyclical!$A$1:$BE$1, 0))="", "", INDEX(F_Inputs_cyclical!$A$1:$BE$243, MATCH('Cyclical_after overrides'!$A35, F_Inputs_cyclical!$A$1:$A$243, 0), MATCH('Cyclical_after overrides'!U$1, F_Inputs_cyclical!$A$1:$BE$1, 0))),
Cyclical_overrides!U35)</f>
        <v/>
      </c>
      <c r="V35" s="72">
        <f>IF(Cyclical_overrides!V35 = "",
IF(INDEX(F_Inputs_cyclical!$A$1:$BE$243, MATCH('Cyclical_after overrides'!$A35, F_Inputs_cyclical!$A$1:$A$243, 0), MATCH('Cyclical_after overrides'!V$1, F_Inputs_cyclical!$A$1:$BE$1, 0))="", "", INDEX(F_Inputs_cyclical!$A$1:$BE$243, MATCH('Cyclical_after overrides'!$A35, F_Inputs_cyclical!$A$1:$A$243, 0), MATCH('Cyclical_after overrides'!V$1, F_Inputs_cyclical!$A$1:$BE$1, 0))),
Cyclical_overrides!V35)</f>
        <v>30.893999999999998</v>
      </c>
      <c r="W35" s="72">
        <f>IF(Cyclical_overrides!W35 = "",
IF(INDEX(F_Inputs_cyclical!$A$1:$BE$243, MATCH('Cyclical_after overrides'!$A35, F_Inputs_cyclical!$A$1:$A$243, 0), MATCH('Cyclical_after overrides'!W$1, F_Inputs_cyclical!$A$1:$BE$1, 0))="", "", INDEX(F_Inputs_cyclical!$A$1:$BE$243, MATCH('Cyclical_after overrides'!$A35, F_Inputs_cyclical!$A$1:$A$243, 0), MATCH('Cyclical_after overrides'!W$1, F_Inputs_cyclical!$A$1:$BE$1, 0))),
Cyclical_overrides!W35)</f>
        <v>46.524000000000001</v>
      </c>
      <c r="X35" s="72">
        <f>IF(Cyclical_overrides!X35 = "",
IF(INDEX(F_Inputs_cyclical!$A$1:$BE$243, MATCH('Cyclical_after overrides'!$A35, F_Inputs_cyclical!$A$1:$A$243, 0), MATCH('Cyclical_after overrides'!X$1, F_Inputs_cyclical!$A$1:$BE$1, 0))="", "", INDEX(F_Inputs_cyclical!$A$1:$BE$243, MATCH('Cyclical_after overrides'!$A35, F_Inputs_cyclical!$A$1:$A$243, 0), MATCH('Cyclical_after overrides'!X$1, F_Inputs_cyclical!$A$1:$BE$1, 0))),
Cyclical_overrides!X35)</f>
        <v>1.0349999999999999</v>
      </c>
      <c r="Y35" s="72">
        <f>IF(Cyclical_overrides!Y35 = "",
IF(INDEX(F_Inputs_cyclical!$A$1:$BE$243, MATCH('Cyclical_after overrides'!$A35, F_Inputs_cyclical!$A$1:$A$243, 0), MATCH('Cyclical_after overrides'!Y$1, F_Inputs_cyclical!$A$1:$BE$1, 0))="", "", INDEX(F_Inputs_cyclical!$A$1:$BE$243, MATCH('Cyclical_after overrides'!$A35, F_Inputs_cyclical!$A$1:$A$243, 0), MATCH('Cyclical_after overrides'!Y$1, F_Inputs_cyclical!$A$1:$BE$1, 0))),
Cyclical_overrides!Y35)</f>
        <v>0.44700000000000001</v>
      </c>
      <c r="Z35" s="72">
        <f>IF(Cyclical_overrides!Z35 = "",
IF(INDEX(F_Inputs_cyclical!$A$1:$BE$243, MATCH('Cyclical_after overrides'!$A35, F_Inputs_cyclical!$A$1:$A$243, 0), MATCH('Cyclical_after overrides'!Z$1, F_Inputs_cyclical!$A$1:$BE$1, 0))="", "", INDEX(F_Inputs_cyclical!$A$1:$BE$243, MATCH('Cyclical_after overrides'!$A35, F_Inputs_cyclical!$A$1:$A$243, 0), MATCH('Cyclical_after overrides'!Z$1, F_Inputs_cyclical!$A$1:$BE$1, 0))),
Cyclical_overrides!Z35)</f>
        <v>9.1859999999999999</v>
      </c>
      <c r="AA35" s="72">
        <f>IF(Cyclical_overrides!AA35 = "",
IF(INDEX(F_Inputs_cyclical!$A$1:$BE$243, MATCH('Cyclical_after overrides'!$A35, F_Inputs_cyclical!$A$1:$A$243, 0), MATCH('Cyclical_after overrides'!AA$1, F_Inputs_cyclical!$A$1:$BE$1, 0))="", "", INDEX(F_Inputs_cyclical!$A$1:$BE$243, MATCH('Cyclical_after overrides'!$A35, F_Inputs_cyclical!$A$1:$A$243, 0), MATCH('Cyclical_after overrides'!AA$1, F_Inputs_cyclical!$A$1:$BE$1, 0))),
Cyclical_overrides!AA35)</f>
        <v>8.5890000000000004</v>
      </c>
      <c r="AB35" s="72" t="str">
        <f>IF(Cyclical_overrides!AB35 = "",
IF(INDEX(F_Inputs_cyclical!$A$1:$BE$243, MATCH('Cyclical_after overrides'!$A35, F_Inputs_cyclical!$A$1:$A$243, 0), MATCH('Cyclical_after overrides'!AB$1, F_Inputs_cyclical!$A$1:$BE$1, 0))="", "", INDEX(F_Inputs_cyclical!$A$1:$BE$243, MATCH('Cyclical_after overrides'!$A35, F_Inputs_cyclical!$A$1:$A$243, 0), MATCH('Cyclical_after overrides'!AB$1, F_Inputs_cyclical!$A$1:$BE$1, 0))),
Cyclical_overrides!AB35)</f>
        <v/>
      </c>
      <c r="AC35" s="72">
        <f>IF(Cyclical_overrides!AC35 = "",
IF(INDEX(F_Inputs_cyclical!$A$1:$BE$243, MATCH('Cyclical_after overrides'!$A35, F_Inputs_cyclical!$A$1:$A$243, 0), MATCH('Cyclical_after overrides'!AC$1, F_Inputs_cyclical!$A$1:$BE$1, 0))="", "", INDEX(F_Inputs_cyclical!$A$1:$BE$243, MATCH('Cyclical_after overrides'!$A35, F_Inputs_cyclical!$A$1:$A$243, 0), MATCH('Cyclical_after overrides'!AC$1, F_Inputs_cyclical!$A$1:$BE$1, 0))),
Cyclical_overrides!AC35)</f>
        <v>2.3649700594262568</v>
      </c>
      <c r="AD35" s="72">
        <f>IF(Cyclical_overrides!AD35 = "",
IF(INDEX(F_Inputs_cyclical!$A$1:$BE$243, MATCH('Cyclical_after overrides'!$A35, F_Inputs_cyclical!$A$1:$A$243, 0), MATCH('Cyclical_after overrides'!AD$1, F_Inputs_cyclical!$A$1:$BE$1, 0))="", "", INDEX(F_Inputs_cyclical!$A$1:$BE$243, MATCH('Cyclical_after overrides'!$A35, F_Inputs_cyclical!$A$1:$A$243, 0), MATCH('Cyclical_after overrides'!AD$1, F_Inputs_cyclical!$A$1:$BE$1, 0))),
Cyclical_overrides!AD35)</f>
        <v>0</v>
      </c>
      <c r="AE35" s="72">
        <f>IF(Cyclical_overrides!AE35 = "",
IF(INDEX(F_Inputs_cyclical!$A$1:$BE$243, MATCH('Cyclical_after overrides'!$A35, F_Inputs_cyclical!$A$1:$A$243, 0), MATCH('Cyclical_after overrides'!AE$1, F_Inputs_cyclical!$A$1:$BE$1, 0))="", "", INDEX(F_Inputs_cyclical!$A$1:$BE$243, MATCH('Cyclical_after overrides'!$A35, F_Inputs_cyclical!$A$1:$A$243, 0), MATCH('Cyclical_after overrides'!AE$1, F_Inputs_cyclical!$A$1:$BE$1, 0))),
Cyclical_overrides!AE35)</f>
        <v>0</v>
      </c>
      <c r="AF35" s="72">
        <f>IF(Cyclical_overrides!AF35 = "",
IF(INDEX(F_Inputs_cyclical!$A$1:$BE$243, MATCH('Cyclical_after overrides'!$A35, F_Inputs_cyclical!$A$1:$A$243, 0), MATCH('Cyclical_after overrides'!AF$1, F_Inputs_cyclical!$A$1:$BE$1, 0))="", "", INDEX(F_Inputs_cyclical!$A$1:$BE$243, MATCH('Cyclical_after overrides'!$A35, F_Inputs_cyclical!$A$1:$A$243, 0), MATCH('Cyclical_after overrides'!AF$1, F_Inputs_cyclical!$A$1:$BE$1, 0))),
Cyclical_overrides!AF35)</f>
        <v>0.44900000000000001</v>
      </c>
      <c r="AG35" s="72">
        <f>IF(Cyclical_overrides!AG35 = "",
IF(INDEX(F_Inputs_cyclical!$A$1:$BE$243, MATCH('Cyclical_after overrides'!$A35, F_Inputs_cyclical!$A$1:$A$243, 0), MATCH('Cyclical_after overrides'!AG$1, F_Inputs_cyclical!$A$1:$BE$1, 0))="", "", INDEX(F_Inputs_cyclical!$A$1:$BE$243, MATCH('Cyclical_after overrides'!$A35, F_Inputs_cyclical!$A$1:$A$243, 0), MATCH('Cyclical_after overrides'!AG$1, F_Inputs_cyclical!$A$1:$BE$1, 0))),
Cyclical_overrides!AG35)</f>
        <v>6.5593499999999638E-3</v>
      </c>
      <c r="AH35" s="72">
        <f>IF(Cyclical_overrides!AH35 = "",
IF(INDEX(F_Inputs_cyclical!$A$1:$BE$243, MATCH('Cyclical_after overrides'!$A35, F_Inputs_cyclical!$A$1:$A$243, 0), MATCH('Cyclical_after overrides'!AH$1, F_Inputs_cyclical!$A$1:$BE$1, 0))="", "", INDEX(F_Inputs_cyclical!$A$1:$BE$243, MATCH('Cyclical_after overrides'!$A35, F_Inputs_cyclical!$A$1:$A$243, 0), MATCH('Cyclical_after overrides'!AH$1, F_Inputs_cyclical!$A$1:$BE$1, 0))),
Cyclical_overrides!AH35)</f>
        <v>2.3769999999999998</v>
      </c>
      <c r="AI35" s="72">
        <f>IF(Cyclical_overrides!AI35 = "",
IF(INDEX(F_Inputs_cyclical!$A$1:$BE$243, MATCH('Cyclical_after overrides'!$A35, F_Inputs_cyclical!$A$1:$A$243, 0), MATCH('Cyclical_after overrides'!AI$1, F_Inputs_cyclical!$A$1:$BE$1, 0))="", "", INDEX(F_Inputs_cyclical!$A$1:$BE$243, MATCH('Cyclical_after overrides'!$A35, F_Inputs_cyclical!$A$1:$A$243, 0), MATCH('Cyclical_after overrides'!AI$1, F_Inputs_cyclical!$A$1:$BE$1, 0))),
Cyclical_overrides!AI35)</f>
        <v>8.2000000000000003E-2</v>
      </c>
      <c r="AJ35" s="72">
        <f>IF(Cyclical_overrides!AJ35 = "",
IF(INDEX(F_Inputs_cyclical!$A$1:$BE$243, MATCH('Cyclical_after overrides'!$A35, F_Inputs_cyclical!$A$1:$A$243, 0), MATCH('Cyclical_after overrides'!AJ$1, F_Inputs_cyclical!$A$1:$BE$1, 0))="", "", INDEX(F_Inputs_cyclical!$A$1:$BE$243, MATCH('Cyclical_after overrides'!$A35, F_Inputs_cyclical!$A$1:$A$243, 0), MATCH('Cyclical_after overrides'!AJ$1, F_Inputs_cyclical!$A$1:$BE$1, 0))),
Cyclical_overrides!AJ35)</f>
        <v>0</v>
      </c>
      <c r="AK35" s="72">
        <f>IF(Cyclical_overrides!AK35 = "",
IF(INDEX(F_Inputs_cyclical!$A$1:$BE$243, MATCH('Cyclical_after overrides'!$A35, F_Inputs_cyclical!$A$1:$A$243, 0), MATCH('Cyclical_after overrides'!AK$1, F_Inputs_cyclical!$A$1:$BE$1, 0))="", "", INDEX(F_Inputs_cyclical!$A$1:$BE$243, MATCH('Cyclical_after overrides'!$A35, F_Inputs_cyclical!$A$1:$A$243, 0), MATCH('Cyclical_after overrides'!AK$1, F_Inputs_cyclical!$A$1:$BE$1, 0))),
Cyclical_overrides!AK35)</f>
        <v>0</v>
      </c>
      <c r="AL35" s="72">
        <f>IF(Cyclical_overrides!AL35 = "",
IF(INDEX(F_Inputs_cyclical!$A$1:$BE$243, MATCH('Cyclical_after overrides'!$A35, F_Inputs_cyclical!$A$1:$A$243, 0), MATCH('Cyclical_after overrides'!AL$1, F_Inputs_cyclical!$A$1:$BE$1, 0))="", "", INDEX(F_Inputs_cyclical!$A$1:$BE$243, MATCH('Cyclical_after overrides'!$A35, F_Inputs_cyclical!$A$1:$A$243, 0), MATCH('Cyclical_after overrides'!AL$1, F_Inputs_cyclical!$A$1:$BE$1, 0))),
Cyclical_overrides!AL35)</f>
        <v>9.9547247426257118E-2</v>
      </c>
      <c r="AM35" s="72">
        <f>IF(Cyclical_overrides!AM35 = "",
IF(INDEX(F_Inputs_cyclical!$A$1:$BE$243, MATCH('Cyclical_after overrides'!$A35, F_Inputs_cyclical!$A$1:$A$243, 0), MATCH('Cyclical_after overrides'!AM$1, F_Inputs_cyclical!$A$1:$BE$1, 0))="", "", INDEX(F_Inputs_cyclical!$A$1:$BE$243, MATCH('Cyclical_after overrides'!$A35, F_Inputs_cyclical!$A$1:$A$243, 0), MATCH('Cyclical_after overrides'!AM$1, F_Inputs_cyclical!$A$1:$BE$1, 0))),
Cyclical_overrides!AM35)</f>
        <v>0.215879611</v>
      </c>
      <c r="AN35" s="72" t="str">
        <f>IF(Cyclical_overrides!AN35 = "",
IF(INDEX(F_Inputs_cyclical!$A$1:$BE$243, MATCH('Cyclical_after overrides'!$A35, F_Inputs_cyclical!$A$1:$A$243, 0), MATCH('Cyclical_after overrides'!AN$1, F_Inputs_cyclical!$A$1:$BE$1, 0))="", "", INDEX(F_Inputs_cyclical!$A$1:$BE$243, MATCH('Cyclical_after overrides'!$A35, F_Inputs_cyclical!$A$1:$A$243, 0), MATCH('Cyclical_after overrides'!AN$1, F_Inputs_cyclical!$A$1:$BE$1, 0))),
Cyclical_overrides!AN35)</f>
        <v/>
      </c>
      <c r="AO35" s="72">
        <f>IF(Cyclical_overrides!AO35 = "",
IF(INDEX(F_Inputs_cyclical!$A$1:$BE$243, MATCH('Cyclical_after overrides'!$A35, F_Inputs_cyclical!$A$1:$A$243, 0), MATCH('Cyclical_after overrides'!AO$1, F_Inputs_cyclical!$A$1:$BE$1, 0))="", "", INDEX(F_Inputs_cyclical!$A$1:$BE$243, MATCH('Cyclical_after overrides'!$A35, F_Inputs_cyclical!$A$1:$A$243, 0), MATCH('Cyclical_after overrides'!AO$1, F_Inputs_cyclical!$A$1:$BE$1, 0))),
Cyclical_overrides!AO35)</f>
        <v>0</v>
      </c>
      <c r="AP35" s="72">
        <f>IF(Cyclical_overrides!AP35 = "",
IF(INDEX(F_Inputs_cyclical!$A$1:$BE$243, MATCH('Cyclical_after overrides'!$A35, F_Inputs_cyclical!$A$1:$A$243, 0), MATCH('Cyclical_after overrides'!AP$1, F_Inputs_cyclical!$A$1:$BE$1, 0))="", "", INDEX(F_Inputs_cyclical!$A$1:$BE$243, MATCH('Cyclical_after overrides'!$A35, F_Inputs_cyclical!$A$1:$A$243, 0), MATCH('Cyclical_after overrides'!AP$1, F_Inputs_cyclical!$A$1:$BE$1, 0))),
Cyclical_overrides!AP35)</f>
        <v>9.9547247426257118E-2</v>
      </c>
      <c r="AQ35" s="72" t="str">
        <f>IF(Cyclical_overrides!AQ35 = "",
IF(INDEX(F_Inputs_cyclical!$A$1:$BE$243, MATCH('Cyclical_after overrides'!$A35, F_Inputs_cyclical!$A$1:$A$243, 0), MATCH('Cyclical_after overrides'!AQ$1, F_Inputs_cyclical!$A$1:$BE$1, 0))="", "", INDEX(F_Inputs_cyclical!$A$1:$BE$243, MATCH('Cyclical_after overrides'!$A35, F_Inputs_cyclical!$A$1:$A$243, 0), MATCH('Cyclical_after overrides'!AQ$1, F_Inputs_cyclical!$A$1:$BE$1, 0))),
Cyclical_overrides!AQ35)</f>
        <v/>
      </c>
      <c r="AR35" s="72" t="str">
        <f>IF(Cyclical_overrides!AR35 = "",
IF(INDEX(F_Inputs_cyclical!$A$1:$BE$243, MATCH('Cyclical_after overrides'!$A35, F_Inputs_cyclical!$A$1:$A$243, 0), MATCH('Cyclical_after overrides'!AR$1, F_Inputs_cyclical!$A$1:$BE$1, 0))="", "", INDEX(F_Inputs_cyclical!$A$1:$BE$243, MATCH('Cyclical_after overrides'!$A35, F_Inputs_cyclical!$A$1:$A$243, 0), MATCH('Cyclical_after overrides'!AR$1, F_Inputs_cyclical!$A$1:$BE$1, 0))),
Cyclical_overrides!AR35)</f>
        <v/>
      </c>
      <c r="AS35" s="72" t="str">
        <f>IF(Cyclical_overrides!AS35 = "",
IF(INDEX(F_Inputs_cyclical!$A$1:$BE$243, MATCH('Cyclical_after overrides'!$A35, F_Inputs_cyclical!$A$1:$A$243, 0), MATCH('Cyclical_after overrides'!AS$1, F_Inputs_cyclical!$A$1:$BE$1, 0))="", "", INDEX(F_Inputs_cyclical!$A$1:$BE$243, MATCH('Cyclical_after overrides'!$A35, F_Inputs_cyclical!$A$1:$A$243, 0), MATCH('Cyclical_after overrides'!AS$1, F_Inputs_cyclical!$A$1:$BE$1, 0))),
Cyclical_overrides!AS35)</f>
        <v/>
      </c>
      <c r="AT35" s="72" t="str">
        <f>IF(Cyclical_overrides!AT35 = "",
IF(INDEX(F_Inputs_cyclical!$A$1:$BE$243, MATCH('Cyclical_after overrides'!$A35, F_Inputs_cyclical!$A$1:$A$243, 0), MATCH('Cyclical_after overrides'!AT$1, F_Inputs_cyclical!$A$1:$BE$1, 0))="", "", INDEX(F_Inputs_cyclical!$A$1:$BE$243, MATCH('Cyclical_after overrides'!$A35, F_Inputs_cyclical!$A$1:$A$243, 0), MATCH('Cyclical_after overrides'!AT$1, F_Inputs_cyclical!$A$1:$BE$1, 0))),
Cyclical_overrides!AT35)</f>
        <v/>
      </c>
      <c r="AU35" s="72" t="str">
        <f>IF(Cyclical_overrides!AU35 = "",
IF(INDEX(F_Inputs_cyclical!$A$1:$BE$243, MATCH('Cyclical_after overrides'!$A35, F_Inputs_cyclical!$A$1:$A$243, 0), MATCH('Cyclical_after overrides'!AU$1, F_Inputs_cyclical!$A$1:$BE$1, 0))="", "", INDEX(F_Inputs_cyclical!$A$1:$BE$243, MATCH('Cyclical_after overrides'!$A35, F_Inputs_cyclical!$A$1:$A$243, 0), MATCH('Cyclical_after overrides'!AU$1, F_Inputs_cyclical!$A$1:$BE$1, 0))),
Cyclical_overrides!AU35)</f>
        <v/>
      </c>
      <c r="AV35" s="72" t="str">
        <f>IF(Cyclical_overrides!AV35 = "",
IF(INDEX(F_Inputs_cyclical!$A$1:$BE$243, MATCH('Cyclical_after overrides'!$A35, F_Inputs_cyclical!$A$1:$A$243, 0), MATCH('Cyclical_after overrides'!AV$1, F_Inputs_cyclical!$A$1:$BE$1, 0))="", "", INDEX(F_Inputs_cyclical!$A$1:$BE$243, MATCH('Cyclical_after overrides'!$A35, F_Inputs_cyclical!$A$1:$A$243, 0), MATCH('Cyclical_after overrides'!AV$1, F_Inputs_cyclical!$A$1:$BE$1, 0))),
Cyclical_overrides!AV35)</f>
        <v/>
      </c>
      <c r="AW35" s="72">
        <f>IF(Cyclical_overrides!AW35 = "",
IF(INDEX(F_Inputs_cyclical!$A$1:$BE$243, MATCH('Cyclical_after overrides'!$A35, F_Inputs_cyclical!$A$1:$A$243, 0), MATCH('Cyclical_after overrides'!AW$1, F_Inputs_cyclical!$A$1:$BE$1, 0))="", "", INDEX(F_Inputs_cyclical!$A$1:$BE$243, MATCH('Cyclical_after overrides'!$A35, F_Inputs_cyclical!$A$1:$A$243, 0), MATCH('Cyclical_after overrides'!AW$1, F_Inputs_cyclical!$A$1:$BE$1, 0))),
Cyclical_overrides!AW35)</f>
        <v>1</v>
      </c>
      <c r="AX35" s="72">
        <f>IF(Cyclical_overrides!AX35 = "",
IF(INDEX(F_Inputs_cyclical!$A$1:$BE$243, MATCH('Cyclical_after overrides'!$A35, F_Inputs_cyclical!$A$1:$A$243, 0), MATCH('Cyclical_after overrides'!AX$1, F_Inputs_cyclical!$A$1:$BE$1, 0))="", "", INDEX(F_Inputs_cyclical!$A$1:$BE$243, MATCH('Cyclical_after overrides'!$A35, F_Inputs_cyclical!$A$1:$A$243, 0), MATCH('Cyclical_after overrides'!AX$1, F_Inputs_cyclical!$A$1:$BE$1, 0))),
Cyclical_overrides!AX35)</f>
        <v>19.386994941704522</v>
      </c>
      <c r="AY35" s="72">
        <f>IF(Cyclical_overrides!AY35 = "",
IF(INDEX(F_Inputs_cyclical!$A$1:$BE$243, MATCH('Cyclical_after overrides'!$A35, F_Inputs_cyclical!$A$1:$A$243, 0), MATCH('Cyclical_after overrides'!AY$1, F_Inputs_cyclical!$A$1:$BE$1, 0))="", "", INDEX(F_Inputs_cyclical!$A$1:$BE$243, MATCH('Cyclical_after overrides'!$A35, F_Inputs_cyclical!$A$1:$A$243, 0), MATCH('Cyclical_after overrides'!AY$1, F_Inputs_cyclical!$A$1:$BE$1, 0))),
Cyclical_overrides!AY35)</f>
        <v>138.68275430762037</v>
      </c>
      <c r="AZ35" s="72">
        <f>IF(Cyclical_overrides!AZ35 = "",
IF(INDEX(F_Inputs_cyclical!$A$1:$BE$243, MATCH('Cyclical_after overrides'!$A35, F_Inputs_cyclical!$A$1:$A$243, 0), MATCH('Cyclical_after overrides'!AZ$1, F_Inputs_cyclical!$A$1:$BE$1, 0))="", "", INDEX(F_Inputs_cyclical!$A$1:$BE$243, MATCH('Cyclical_after overrides'!$A35, F_Inputs_cyclical!$A$1:$A$243, 0), MATCH('Cyclical_after overrides'!AZ$1, F_Inputs_cyclical!$A$1:$BE$1, 0))),
Cyclical_overrides!AZ35)</f>
        <v>1.6408468214482324</v>
      </c>
      <c r="BA35" s="72">
        <f>IF(Cyclical_overrides!BA35 = "",
IF(INDEX(F_Inputs_cyclical!$A$1:$BE$243, MATCH('Cyclical_after overrides'!$A35, F_Inputs_cyclical!$A$1:$A$243, 0), MATCH('Cyclical_after overrides'!BA$1, F_Inputs_cyclical!$A$1:$BE$1, 0))="", "", INDEX(F_Inputs_cyclical!$A$1:$BE$243, MATCH('Cyclical_after overrides'!$A35, F_Inputs_cyclical!$A$1:$A$243, 0), MATCH('Cyclical_after overrides'!BA$1, F_Inputs_cyclical!$A$1:$BE$1, 0))),
Cyclical_overrides!BA35)</f>
        <v>13.036617892958255</v>
      </c>
      <c r="BB35" s="72">
        <f>IF(Cyclical_overrides!BB35 = "",
IF(INDEX(F_Inputs_cyclical!$A$1:$BE$243, MATCH('Cyclical_after overrides'!$A35, F_Inputs_cyclical!$A$1:$A$243, 0), MATCH('Cyclical_after overrides'!BB$1, F_Inputs_cyclical!$A$1:$BE$1, 0))="", "", INDEX(F_Inputs_cyclical!$A$1:$BE$243, MATCH('Cyclical_after overrides'!$A35, F_Inputs_cyclical!$A$1:$A$243, 0), MATCH('Cyclical_after overrides'!BB$1, F_Inputs_cyclical!$A$1:$BE$1, 0))),
Cyclical_overrides!BB35)</f>
        <v>13.036617892958255</v>
      </c>
      <c r="BC35" s="72">
        <f>IF(Cyclical_overrides!BC35 = "",
IF(INDEX(F_Inputs_cyclical!$A$1:$BE$243, MATCH('Cyclical_after overrides'!$A35, F_Inputs_cyclical!$A$1:$A$243, 0), MATCH('Cyclical_after overrides'!BC$1, F_Inputs_cyclical!$A$1:$BE$1, 0))="", "", INDEX(F_Inputs_cyclical!$A$1:$BE$243, MATCH('Cyclical_after overrides'!$A35, F_Inputs_cyclical!$A$1:$A$243, 0), MATCH('Cyclical_after overrides'!BC$1, F_Inputs_cyclical!$A$1:$BE$1, 0))),
Cyclical_overrides!BC35)</f>
        <v>6.8307934072206784</v>
      </c>
      <c r="BD35" s="72">
        <f>IF(Cyclical_overrides!BD35 = "",
IF(INDEX(F_Inputs_cyclical!$A$1:$BE$243, MATCH('Cyclical_after overrides'!$A35, F_Inputs_cyclical!$A$1:$A$243, 0), MATCH('Cyclical_after overrides'!BD$1, F_Inputs_cyclical!$A$1:$BE$1, 0))="", "", INDEX(F_Inputs_cyclical!$A$1:$BE$243, MATCH('Cyclical_after overrides'!$A35, F_Inputs_cyclical!$A$1:$A$243, 0), MATCH('Cyclical_after overrides'!BD$1, F_Inputs_cyclical!$A$1:$BE$1, 0))),
Cyclical_overrides!BD35)</f>
        <v>19.397684479999999</v>
      </c>
      <c r="BE35" s="194"/>
    </row>
    <row r="36" spans="1:57" x14ac:dyDescent="0.4">
      <c r="A36" s="63" t="str">
        <f t="shared" si="0"/>
        <v>HDD24</v>
      </c>
      <c r="B36" s="63" t="s">
        <v>277</v>
      </c>
      <c r="C36" s="63" t="s">
        <v>263</v>
      </c>
      <c r="D36" s="72">
        <f>IF(Cyclical_overrides!D36 = "",
IF(INDEX(F_Inputs_cyclical!$A$1:$BE$243, MATCH('Cyclical_after overrides'!$A36, F_Inputs_cyclical!$A$1:$A$243, 0), MATCH('Cyclical_after overrides'!D$1, F_Inputs_cyclical!$A$1:$BE$1, 0))="", "", INDEX(F_Inputs_cyclical!$A$1:$BE$243, MATCH('Cyclical_after overrides'!$A36, F_Inputs_cyclical!$A$1:$A$243, 0), MATCH('Cyclical_after overrides'!D$1, F_Inputs_cyclical!$A$1:$BE$1, 0))),
Cyclical_overrides!D36)</f>
        <v>0.68600000000000005</v>
      </c>
      <c r="E36" s="72">
        <f>IF(Cyclical_overrides!E36 = "",
IF(INDEX(F_Inputs_cyclical!$A$1:$BE$243, MATCH('Cyclical_after overrides'!$A36, F_Inputs_cyclical!$A$1:$A$243, 0), MATCH('Cyclical_after overrides'!E$1, F_Inputs_cyclical!$A$1:$BE$1, 0))="", "", INDEX(F_Inputs_cyclical!$A$1:$BE$243, MATCH('Cyclical_after overrides'!$A36, F_Inputs_cyclical!$A$1:$A$243, 0), MATCH('Cyclical_after overrides'!E$1, F_Inputs_cyclical!$A$1:$BE$1, 0))),
Cyclical_overrides!E36)</f>
        <v>4.4999999999999998E-2</v>
      </c>
      <c r="F36" s="72">
        <f>IF(Cyclical_overrides!F36 = "",
IF(INDEX(F_Inputs_cyclical!$A$1:$BE$243, MATCH('Cyclical_after overrides'!$A36, F_Inputs_cyclical!$A$1:$A$243, 0), MATCH('Cyclical_after overrides'!F$1, F_Inputs_cyclical!$A$1:$BE$1, 0))="", "", INDEX(F_Inputs_cyclical!$A$1:$BE$243, MATCH('Cyclical_after overrides'!$A36, F_Inputs_cyclical!$A$1:$A$243, 0), MATCH('Cyclical_after overrides'!F$1, F_Inputs_cyclical!$A$1:$BE$1, 0))),
Cyclical_overrides!F36)</f>
        <v>0.60199999999999998</v>
      </c>
      <c r="G36" s="72">
        <f>IF(Cyclical_overrides!G36 = "",
IF(INDEX(F_Inputs_cyclical!$A$1:$BE$243, MATCH('Cyclical_after overrides'!$A36, F_Inputs_cyclical!$A$1:$A$243, 0), MATCH('Cyclical_after overrides'!G$1, F_Inputs_cyclical!$A$1:$BE$1, 0))="", "", INDEX(F_Inputs_cyclical!$A$1:$BE$243, MATCH('Cyclical_after overrides'!$A36, F_Inputs_cyclical!$A$1:$A$243, 0), MATCH('Cyclical_after overrides'!G$1, F_Inputs_cyclical!$A$1:$BE$1, 0))),
Cyclical_overrides!G36)</f>
        <v>0.17199999999999999</v>
      </c>
      <c r="H36" s="72">
        <f>IF(Cyclical_overrides!H36 = "",
IF(INDEX(F_Inputs_cyclical!$A$1:$BE$243, MATCH('Cyclical_after overrides'!$A36, F_Inputs_cyclical!$A$1:$A$243, 0), MATCH('Cyclical_after overrides'!H$1, F_Inputs_cyclical!$A$1:$BE$1, 0))="", "", INDEX(F_Inputs_cyclical!$A$1:$BE$243, MATCH('Cyclical_after overrides'!$A36, F_Inputs_cyclical!$A$1:$A$243, 0), MATCH('Cyclical_after overrides'!H$1, F_Inputs_cyclical!$A$1:$BE$1, 0))),
Cyclical_overrides!H36)</f>
        <v>5.0000000000000001E-3</v>
      </c>
      <c r="I36" s="72">
        <f>IF(Cyclical_overrides!I36 = "",
IF(INDEX(F_Inputs_cyclical!$A$1:$BE$243, MATCH('Cyclical_after overrides'!$A36, F_Inputs_cyclical!$A$1:$A$243, 0), MATCH('Cyclical_after overrides'!I$1, F_Inputs_cyclical!$A$1:$BE$1, 0))="", "", INDEX(F_Inputs_cyclical!$A$1:$BE$243, MATCH('Cyclical_after overrides'!$A36, F_Inputs_cyclical!$A$1:$A$243, 0), MATCH('Cyclical_after overrides'!I$1, F_Inputs_cyclical!$A$1:$BE$1, 0))),
Cyclical_overrides!I36)</f>
        <v>0</v>
      </c>
      <c r="J36" s="72" t="str">
        <f>IF(Cyclical_overrides!J36 = "",
IF(INDEX(F_Inputs_cyclical!$A$1:$BE$243, MATCH('Cyclical_after overrides'!$A36, F_Inputs_cyclical!$A$1:$A$243, 0), MATCH('Cyclical_after overrides'!J$1, F_Inputs_cyclical!$A$1:$BE$1, 0))="", "", INDEX(F_Inputs_cyclical!$A$1:$BE$243, MATCH('Cyclical_after overrides'!$A36, F_Inputs_cyclical!$A$1:$A$243, 0), MATCH('Cyclical_after overrides'!J$1, F_Inputs_cyclical!$A$1:$BE$1, 0))),
Cyclical_overrides!J36)</f>
        <v/>
      </c>
      <c r="K36" s="72">
        <f>IF(Cyclical_overrides!K36 = "",
IF(INDEX(F_Inputs_cyclical!$A$1:$BE$243, MATCH('Cyclical_after overrides'!$A36, F_Inputs_cyclical!$A$1:$A$243, 0), MATCH('Cyclical_after overrides'!K$1, F_Inputs_cyclical!$A$1:$BE$1, 0))="", "", INDEX(F_Inputs_cyclical!$A$1:$BE$243, MATCH('Cyclical_after overrides'!$A36, F_Inputs_cyclical!$A$1:$A$243, 0), MATCH('Cyclical_after overrides'!K$1, F_Inputs_cyclical!$A$1:$BE$1, 0))),
Cyclical_overrides!K36)</f>
        <v>0.64700000000000002</v>
      </c>
      <c r="L36" s="72" t="str">
        <f>IF(Cyclical_overrides!L36 = "",
IF(INDEX(F_Inputs_cyclical!$A$1:$BE$243, MATCH('Cyclical_after overrides'!$A36, F_Inputs_cyclical!$A$1:$A$243, 0), MATCH('Cyclical_after overrides'!L$1, F_Inputs_cyclical!$A$1:$BE$1, 0))="", "", INDEX(F_Inputs_cyclical!$A$1:$BE$243, MATCH('Cyclical_after overrides'!$A36, F_Inputs_cyclical!$A$1:$A$243, 0), MATCH('Cyclical_after overrides'!L$1, F_Inputs_cyclical!$A$1:$BE$1, 0))),
Cyclical_overrides!L36)</f>
        <v/>
      </c>
      <c r="M36" s="72" t="str">
        <f>IF(Cyclical_overrides!M36 = "",
IF(INDEX(F_Inputs_cyclical!$A$1:$BE$243, MATCH('Cyclical_after overrides'!$A36, F_Inputs_cyclical!$A$1:$A$243, 0), MATCH('Cyclical_after overrides'!M$1, F_Inputs_cyclical!$A$1:$BE$1, 0))="", "", INDEX(F_Inputs_cyclical!$A$1:$BE$243, MATCH('Cyclical_after overrides'!$A36, F_Inputs_cyclical!$A$1:$A$243, 0), MATCH('Cyclical_after overrides'!M$1, F_Inputs_cyclical!$A$1:$BE$1, 0))),
Cyclical_overrides!M36)</f>
        <v/>
      </c>
      <c r="N36" s="72" t="str">
        <f>IF(Cyclical_overrides!N36 = "",
IF(INDEX(F_Inputs_cyclical!$A$1:$BE$243, MATCH('Cyclical_after overrides'!$A36, F_Inputs_cyclical!$A$1:$A$243, 0), MATCH('Cyclical_after overrides'!N$1, F_Inputs_cyclical!$A$1:$BE$1, 0))="", "", INDEX(F_Inputs_cyclical!$A$1:$BE$243, MATCH('Cyclical_after overrides'!$A36, F_Inputs_cyclical!$A$1:$A$243, 0), MATCH('Cyclical_after overrides'!N$1, F_Inputs_cyclical!$A$1:$BE$1, 0))),
Cyclical_overrides!N36)</f>
        <v/>
      </c>
      <c r="O36" s="72" t="str">
        <f>IF(Cyclical_overrides!O36 = "",
IF(INDEX(F_Inputs_cyclical!$A$1:$BE$243, MATCH('Cyclical_after overrides'!$A36, F_Inputs_cyclical!$A$1:$A$243, 0), MATCH('Cyclical_after overrides'!O$1, F_Inputs_cyclical!$A$1:$BE$1, 0))="", "", INDEX(F_Inputs_cyclical!$A$1:$BE$243, MATCH('Cyclical_after overrides'!$A36, F_Inputs_cyclical!$A$1:$A$243, 0), MATCH('Cyclical_after overrides'!O$1, F_Inputs_cyclical!$A$1:$BE$1, 0))),
Cyclical_overrides!O36)</f>
        <v/>
      </c>
      <c r="P36" s="72" t="str">
        <f>IF(Cyclical_overrides!P36 = "",
IF(INDEX(F_Inputs_cyclical!$A$1:$BE$243, MATCH('Cyclical_after overrides'!$A36, F_Inputs_cyclical!$A$1:$A$243, 0), MATCH('Cyclical_after overrides'!P$1, F_Inputs_cyclical!$A$1:$BE$1, 0))="", "", INDEX(F_Inputs_cyclical!$A$1:$BE$243, MATCH('Cyclical_after overrides'!$A36, F_Inputs_cyclical!$A$1:$A$243, 0), MATCH('Cyclical_after overrides'!P$1, F_Inputs_cyclical!$A$1:$BE$1, 0))),
Cyclical_overrides!P36)</f>
        <v/>
      </c>
      <c r="Q36" s="72" t="str">
        <f>IF(Cyclical_overrides!Q36 = "",
IF(INDEX(F_Inputs_cyclical!$A$1:$BE$243, MATCH('Cyclical_after overrides'!$A36, F_Inputs_cyclical!$A$1:$A$243, 0), MATCH('Cyclical_after overrides'!Q$1, F_Inputs_cyclical!$A$1:$BE$1, 0))="", "", INDEX(F_Inputs_cyclical!$A$1:$BE$243, MATCH('Cyclical_after overrides'!$A36, F_Inputs_cyclical!$A$1:$A$243, 0), MATCH('Cyclical_after overrides'!Q$1, F_Inputs_cyclical!$A$1:$BE$1, 0))),
Cyclical_overrides!Q36)</f>
        <v/>
      </c>
      <c r="R36" s="72" t="str">
        <f>IF(Cyclical_overrides!R36 = "",
IF(INDEX(F_Inputs_cyclical!$A$1:$BE$243, MATCH('Cyclical_after overrides'!$A36, F_Inputs_cyclical!$A$1:$A$243, 0), MATCH('Cyclical_after overrides'!R$1, F_Inputs_cyclical!$A$1:$BE$1, 0))="", "", INDEX(F_Inputs_cyclical!$A$1:$BE$243, MATCH('Cyclical_after overrides'!$A36, F_Inputs_cyclical!$A$1:$A$243, 0), MATCH('Cyclical_after overrides'!R$1, F_Inputs_cyclical!$A$1:$BE$1, 0))),
Cyclical_overrides!R36)</f>
        <v/>
      </c>
      <c r="S36" s="72" t="str">
        <f>IF(Cyclical_overrides!S36 = "",
IF(INDEX(F_Inputs_cyclical!$A$1:$BE$243, MATCH('Cyclical_after overrides'!$A36, F_Inputs_cyclical!$A$1:$A$243, 0), MATCH('Cyclical_after overrides'!S$1, F_Inputs_cyclical!$A$1:$BE$1, 0))="", "", INDEX(F_Inputs_cyclical!$A$1:$BE$243, MATCH('Cyclical_after overrides'!$A36, F_Inputs_cyclical!$A$1:$A$243, 0), MATCH('Cyclical_after overrides'!S$1, F_Inputs_cyclical!$A$1:$BE$1, 0))),
Cyclical_overrides!S36)</f>
        <v/>
      </c>
      <c r="T36" s="72" t="str">
        <f>IF(Cyclical_overrides!T36 = "",
IF(INDEX(F_Inputs_cyclical!$A$1:$BE$243, MATCH('Cyclical_after overrides'!$A36, F_Inputs_cyclical!$A$1:$A$243, 0), MATCH('Cyclical_after overrides'!T$1, F_Inputs_cyclical!$A$1:$BE$1, 0))="", "", INDEX(F_Inputs_cyclical!$A$1:$BE$243, MATCH('Cyclical_after overrides'!$A36, F_Inputs_cyclical!$A$1:$A$243, 0), MATCH('Cyclical_after overrides'!T$1, F_Inputs_cyclical!$A$1:$BE$1, 0))),
Cyclical_overrides!T36)</f>
        <v/>
      </c>
      <c r="U36" s="72" t="str">
        <f>IF(Cyclical_overrides!U36 = "",
IF(INDEX(F_Inputs_cyclical!$A$1:$BE$243, MATCH('Cyclical_after overrides'!$A36, F_Inputs_cyclical!$A$1:$A$243, 0), MATCH('Cyclical_after overrides'!U$1, F_Inputs_cyclical!$A$1:$BE$1, 0))="", "", INDEX(F_Inputs_cyclical!$A$1:$BE$243, MATCH('Cyclical_after overrides'!$A36, F_Inputs_cyclical!$A$1:$A$243, 0), MATCH('Cyclical_after overrides'!U$1, F_Inputs_cyclical!$A$1:$BE$1, 0))),
Cyclical_overrides!U36)</f>
        <v/>
      </c>
      <c r="V36" s="72">
        <f>IF(Cyclical_overrides!V36 = "",
IF(INDEX(F_Inputs_cyclical!$A$1:$BE$243, MATCH('Cyclical_after overrides'!$A36, F_Inputs_cyclical!$A$1:$A$243, 0), MATCH('Cyclical_after overrides'!V$1, F_Inputs_cyclical!$A$1:$BE$1, 0))="", "", INDEX(F_Inputs_cyclical!$A$1:$BE$243, MATCH('Cyclical_after overrides'!$A36, F_Inputs_cyclical!$A$1:$A$243, 0), MATCH('Cyclical_after overrides'!V$1, F_Inputs_cyclical!$A$1:$BE$1, 0))),
Cyclical_overrides!V36)</f>
        <v>30.399997267977991</v>
      </c>
      <c r="W36" s="72">
        <f>IF(Cyclical_overrides!W36 = "",
IF(INDEX(F_Inputs_cyclical!$A$1:$BE$243, MATCH('Cyclical_after overrides'!$A36, F_Inputs_cyclical!$A$1:$A$243, 0), MATCH('Cyclical_after overrides'!W$1, F_Inputs_cyclical!$A$1:$BE$1, 0))="", "", INDEX(F_Inputs_cyclical!$A$1:$BE$243, MATCH('Cyclical_after overrides'!$A36, F_Inputs_cyclical!$A$1:$A$243, 0), MATCH('Cyclical_after overrides'!W$1, F_Inputs_cyclical!$A$1:$BE$1, 0))),
Cyclical_overrides!W36)</f>
        <v>47.285459017083149</v>
      </c>
      <c r="X36" s="72">
        <f>IF(Cyclical_overrides!X36 = "",
IF(INDEX(F_Inputs_cyclical!$A$1:$BE$243, MATCH('Cyclical_after overrides'!$A36, F_Inputs_cyclical!$A$1:$A$243, 0), MATCH('Cyclical_after overrides'!X$1, F_Inputs_cyclical!$A$1:$BE$1, 0))="", "", INDEX(F_Inputs_cyclical!$A$1:$BE$243, MATCH('Cyclical_after overrides'!$A36, F_Inputs_cyclical!$A$1:$A$243, 0), MATCH('Cyclical_after overrides'!X$1, F_Inputs_cyclical!$A$1:$BE$1, 0))),
Cyclical_overrides!X36)</f>
        <v>1.0202199999999999</v>
      </c>
      <c r="Y36" s="72">
        <f>IF(Cyclical_overrides!Y36 = "",
IF(INDEX(F_Inputs_cyclical!$A$1:$BE$243, MATCH('Cyclical_after overrides'!$A36, F_Inputs_cyclical!$A$1:$A$243, 0), MATCH('Cyclical_after overrides'!Y$1, F_Inputs_cyclical!$A$1:$BE$1, 0))="", "", INDEX(F_Inputs_cyclical!$A$1:$BE$243, MATCH('Cyclical_after overrides'!$A36, F_Inputs_cyclical!$A$1:$A$243, 0), MATCH('Cyclical_after overrides'!Y$1, F_Inputs_cyclical!$A$1:$BE$1, 0))),
Cyclical_overrides!Y36)</f>
        <v>0.46183333333333332</v>
      </c>
      <c r="Z36" s="72">
        <f>IF(Cyclical_overrides!Z36 = "",
IF(INDEX(F_Inputs_cyclical!$A$1:$BE$243, MATCH('Cyclical_after overrides'!$A36, F_Inputs_cyclical!$A$1:$A$243, 0), MATCH('Cyclical_after overrides'!Z$1, F_Inputs_cyclical!$A$1:$BE$1, 0))="", "", INDEX(F_Inputs_cyclical!$A$1:$BE$243, MATCH('Cyclical_after overrides'!$A36, F_Inputs_cyclical!$A$1:$A$243, 0), MATCH('Cyclical_after overrides'!Z$1, F_Inputs_cyclical!$A$1:$BE$1, 0))),
Cyclical_overrides!Z36)</f>
        <v>9.0267377049775401</v>
      </c>
      <c r="AA36" s="72">
        <f>IF(Cyclical_overrides!AA36 = "",
IF(INDEX(F_Inputs_cyclical!$A$1:$BE$243, MATCH('Cyclical_after overrides'!$A36, F_Inputs_cyclical!$A$1:$A$243, 0), MATCH('Cyclical_after overrides'!AA$1, F_Inputs_cyclical!$A$1:$BE$1, 0))="", "", INDEX(F_Inputs_cyclical!$A$1:$BE$243, MATCH('Cyclical_after overrides'!$A36, F_Inputs_cyclical!$A$1:$A$243, 0), MATCH('Cyclical_after overrides'!AA$1, F_Inputs_cyclical!$A$1:$BE$1, 0))),
Cyclical_overrides!AA36)</f>
        <v>8.9338306011954689</v>
      </c>
      <c r="AB36" s="72" t="str">
        <f>IF(Cyclical_overrides!AB36 = "",
IF(INDEX(F_Inputs_cyclical!$A$1:$BE$243, MATCH('Cyclical_after overrides'!$A36, F_Inputs_cyclical!$A$1:$A$243, 0), MATCH('Cyclical_after overrides'!AB$1, F_Inputs_cyclical!$A$1:$BE$1, 0))="", "", INDEX(F_Inputs_cyclical!$A$1:$BE$243, MATCH('Cyclical_after overrides'!$A36, F_Inputs_cyclical!$A$1:$A$243, 0), MATCH('Cyclical_after overrides'!AB$1, F_Inputs_cyclical!$A$1:$BE$1, 0))),
Cyclical_overrides!AB36)</f>
        <v/>
      </c>
      <c r="AC36" s="72">
        <f>IF(Cyclical_overrides!AC36 = "",
IF(INDEX(F_Inputs_cyclical!$A$1:$BE$243, MATCH('Cyclical_after overrides'!$A36, F_Inputs_cyclical!$A$1:$A$243, 0), MATCH('Cyclical_after overrides'!AC$1, F_Inputs_cyclical!$A$1:$BE$1, 0))="", "", INDEX(F_Inputs_cyclical!$A$1:$BE$243, MATCH('Cyclical_after overrides'!$A36, F_Inputs_cyclical!$A$1:$A$243, 0), MATCH('Cyclical_after overrides'!AC$1, F_Inputs_cyclical!$A$1:$BE$1, 0))),
Cyclical_overrides!AC36)</f>
        <v>2.2290000000000001</v>
      </c>
      <c r="AD36" s="72">
        <f>IF(Cyclical_overrides!AD36 = "",
IF(INDEX(F_Inputs_cyclical!$A$1:$BE$243, MATCH('Cyclical_after overrides'!$A36, F_Inputs_cyclical!$A$1:$A$243, 0), MATCH('Cyclical_after overrides'!AD$1, F_Inputs_cyclical!$A$1:$BE$1, 0))="", "", INDEX(F_Inputs_cyclical!$A$1:$BE$243, MATCH('Cyclical_after overrides'!$A36, F_Inputs_cyclical!$A$1:$A$243, 0), MATCH('Cyclical_after overrides'!AD$1, F_Inputs_cyclical!$A$1:$BE$1, 0))),
Cyclical_overrides!AD36)</f>
        <v>0</v>
      </c>
      <c r="AE36" s="72">
        <f>IF(Cyclical_overrides!AE36 = "",
IF(INDEX(F_Inputs_cyclical!$A$1:$BE$243, MATCH('Cyclical_after overrides'!$A36, F_Inputs_cyclical!$A$1:$A$243, 0), MATCH('Cyclical_after overrides'!AE$1, F_Inputs_cyclical!$A$1:$BE$1, 0))="", "", INDEX(F_Inputs_cyclical!$A$1:$BE$243, MATCH('Cyclical_after overrides'!$A36, F_Inputs_cyclical!$A$1:$A$243, 0), MATCH('Cyclical_after overrides'!AE$1, F_Inputs_cyclical!$A$1:$BE$1, 0))),
Cyclical_overrides!AE36)</f>
        <v>0</v>
      </c>
      <c r="AF36" s="72">
        <f>IF(Cyclical_overrides!AF36 = "",
IF(INDEX(F_Inputs_cyclical!$A$1:$BE$243, MATCH('Cyclical_after overrides'!$A36, F_Inputs_cyclical!$A$1:$A$243, 0), MATCH('Cyclical_after overrides'!AF$1, F_Inputs_cyclical!$A$1:$BE$1, 0))="", "", INDEX(F_Inputs_cyclical!$A$1:$BE$243, MATCH('Cyclical_after overrides'!$A36, F_Inputs_cyclical!$A$1:$A$243, 0), MATCH('Cyclical_after overrides'!AF$1, F_Inputs_cyclical!$A$1:$BE$1, 0))),
Cyclical_overrides!AF36)</f>
        <v>0.44900000000000001</v>
      </c>
      <c r="AG36" s="72">
        <f>IF(Cyclical_overrides!AG36 = "",
IF(INDEX(F_Inputs_cyclical!$A$1:$BE$243, MATCH('Cyclical_after overrides'!$A36, F_Inputs_cyclical!$A$1:$A$243, 0), MATCH('Cyclical_after overrides'!AG$1, F_Inputs_cyclical!$A$1:$BE$1, 0))="", "", INDEX(F_Inputs_cyclical!$A$1:$BE$243, MATCH('Cyclical_after overrides'!$A36, F_Inputs_cyclical!$A$1:$A$243, 0), MATCH('Cyclical_after overrides'!AG$1, F_Inputs_cyclical!$A$1:$BE$1, 0))),
Cyclical_overrides!AG36)</f>
        <v>6.0000000000000001E-3</v>
      </c>
      <c r="AH36" s="72">
        <f>IF(Cyclical_overrides!AH36 = "",
IF(INDEX(F_Inputs_cyclical!$A$1:$BE$243, MATCH('Cyclical_after overrides'!$A36, F_Inputs_cyclical!$A$1:$A$243, 0), MATCH('Cyclical_after overrides'!AH$1, F_Inputs_cyclical!$A$1:$BE$1, 0))="", "", INDEX(F_Inputs_cyclical!$A$1:$BE$243, MATCH('Cyclical_after overrides'!$A36, F_Inputs_cyclical!$A$1:$A$243, 0), MATCH('Cyclical_after overrides'!AH$1, F_Inputs_cyclical!$A$1:$BE$1, 0))),
Cyclical_overrides!AH36)</f>
        <v>2.446415299599074</v>
      </c>
      <c r="AI36" s="72">
        <f>IF(Cyclical_overrides!AI36 = "",
IF(INDEX(F_Inputs_cyclical!$A$1:$BE$243, MATCH('Cyclical_after overrides'!$A36, F_Inputs_cyclical!$A$1:$A$243, 0), MATCH('Cyclical_after overrides'!AI$1, F_Inputs_cyclical!$A$1:$BE$1, 0))="", "", INDEX(F_Inputs_cyclical!$A$1:$BE$243, MATCH('Cyclical_after overrides'!$A36, F_Inputs_cyclical!$A$1:$A$243, 0), MATCH('Cyclical_after overrides'!AI$1, F_Inputs_cyclical!$A$1:$BE$1, 0))),
Cyclical_overrides!AI36)</f>
        <v>7.4113333333333337E-2</v>
      </c>
      <c r="AJ36" s="72">
        <f>IF(Cyclical_overrides!AJ36 = "",
IF(INDEX(F_Inputs_cyclical!$A$1:$BE$243, MATCH('Cyclical_after overrides'!$A36, F_Inputs_cyclical!$A$1:$A$243, 0), MATCH('Cyclical_after overrides'!AJ$1, F_Inputs_cyclical!$A$1:$BE$1, 0))="", "", INDEX(F_Inputs_cyclical!$A$1:$BE$243, MATCH('Cyclical_after overrides'!$A36, F_Inputs_cyclical!$A$1:$A$243, 0), MATCH('Cyclical_after overrides'!AJ$1, F_Inputs_cyclical!$A$1:$BE$1, 0))),
Cyclical_overrides!AJ36)</f>
        <v>0</v>
      </c>
      <c r="AK36" s="72">
        <f>IF(Cyclical_overrides!AK36 = "",
IF(INDEX(F_Inputs_cyclical!$A$1:$BE$243, MATCH('Cyclical_after overrides'!$A36, F_Inputs_cyclical!$A$1:$A$243, 0), MATCH('Cyclical_after overrides'!AK$1, F_Inputs_cyclical!$A$1:$BE$1, 0))="", "", INDEX(F_Inputs_cyclical!$A$1:$BE$243, MATCH('Cyclical_after overrides'!$A36, F_Inputs_cyclical!$A$1:$A$243, 0), MATCH('Cyclical_after overrides'!AK$1, F_Inputs_cyclical!$A$1:$BE$1, 0))),
Cyclical_overrides!AK36)</f>
        <v>0</v>
      </c>
      <c r="AL36" s="72">
        <f>IF(Cyclical_overrides!AL36 = "",
IF(INDEX(F_Inputs_cyclical!$A$1:$BE$243, MATCH('Cyclical_after overrides'!$A36, F_Inputs_cyclical!$A$1:$A$243, 0), MATCH('Cyclical_after overrides'!AL$1, F_Inputs_cyclical!$A$1:$BE$1, 0))="", "", INDEX(F_Inputs_cyclical!$A$1:$BE$243, MATCH('Cyclical_after overrides'!$A36, F_Inputs_cyclical!$A$1:$A$243, 0), MATCH('Cyclical_after overrides'!AL$1, F_Inputs_cyclical!$A$1:$BE$1, 0))),
Cyclical_overrides!AL36)</f>
        <v>8.4000000000000005E-2</v>
      </c>
      <c r="AM36" s="72">
        <f>IF(Cyclical_overrides!AM36 = "",
IF(INDEX(F_Inputs_cyclical!$A$1:$BE$243, MATCH('Cyclical_after overrides'!$A36, F_Inputs_cyclical!$A$1:$A$243, 0), MATCH('Cyclical_after overrides'!AM$1, F_Inputs_cyclical!$A$1:$BE$1, 0))="", "", INDEX(F_Inputs_cyclical!$A$1:$BE$243, MATCH('Cyclical_after overrides'!$A36, F_Inputs_cyclical!$A$1:$A$243, 0), MATCH('Cyclical_after overrides'!AM$1, F_Inputs_cyclical!$A$1:$BE$1, 0))),
Cyclical_overrides!AM36)</f>
        <v>0.18</v>
      </c>
      <c r="AN36" s="72" t="str">
        <f>IF(Cyclical_overrides!AN36 = "",
IF(INDEX(F_Inputs_cyclical!$A$1:$BE$243, MATCH('Cyclical_after overrides'!$A36, F_Inputs_cyclical!$A$1:$A$243, 0), MATCH('Cyclical_after overrides'!AN$1, F_Inputs_cyclical!$A$1:$BE$1, 0))="", "", INDEX(F_Inputs_cyclical!$A$1:$BE$243, MATCH('Cyclical_after overrides'!$A36, F_Inputs_cyclical!$A$1:$A$243, 0), MATCH('Cyclical_after overrides'!AN$1, F_Inputs_cyclical!$A$1:$BE$1, 0))),
Cyclical_overrides!AN36)</f>
        <v/>
      </c>
      <c r="AO36" s="72">
        <f>IF(Cyclical_overrides!AO36 = "",
IF(INDEX(F_Inputs_cyclical!$A$1:$BE$243, MATCH('Cyclical_after overrides'!$A36, F_Inputs_cyclical!$A$1:$A$243, 0), MATCH('Cyclical_after overrides'!AO$1, F_Inputs_cyclical!$A$1:$BE$1, 0))="", "", INDEX(F_Inputs_cyclical!$A$1:$BE$243, MATCH('Cyclical_after overrides'!$A36, F_Inputs_cyclical!$A$1:$A$243, 0), MATCH('Cyclical_after overrides'!AO$1, F_Inputs_cyclical!$A$1:$BE$1, 0))),
Cyclical_overrides!AO36)</f>
        <v>0</v>
      </c>
      <c r="AP36" s="72">
        <f>IF(Cyclical_overrides!AP36 = "",
IF(INDEX(F_Inputs_cyclical!$A$1:$BE$243, MATCH('Cyclical_after overrides'!$A36, F_Inputs_cyclical!$A$1:$A$243, 0), MATCH('Cyclical_after overrides'!AP$1, F_Inputs_cyclical!$A$1:$BE$1, 0))="", "", INDEX(F_Inputs_cyclical!$A$1:$BE$243, MATCH('Cyclical_after overrides'!$A36, F_Inputs_cyclical!$A$1:$A$243, 0), MATCH('Cyclical_after overrides'!AP$1, F_Inputs_cyclical!$A$1:$BE$1, 0))),
Cyclical_overrides!AP36)</f>
        <v>8.4000000000000005E-2</v>
      </c>
      <c r="AQ36" s="72" t="str">
        <f>IF(Cyclical_overrides!AQ36 = "",
IF(INDEX(F_Inputs_cyclical!$A$1:$BE$243, MATCH('Cyclical_after overrides'!$A36, F_Inputs_cyclical!$A$1:$A$243, 0), MATCH('Cyclical_after overrides'!AQ$1, F_Inputs_cyclical!$A$1:$BE$1, 0))="", "", INDEX(F_Inputs_cyclical!$A$1:$BE$243, MATCH('Cyclical_after overrides'!$A36, F_Inputs_cyclical!$A$1:$A$243, 0), MATCH('Cyclical_after overrides'!AQ$1, F_Inputs_cyclical!$A$1:$BE$1, 0))),
Cyclical_overrides!AQ36)</f>
        <v/>
      </c>
      <c r="AR36" s="72" t="str">
        <f>IF(Cyclical_overrides!AR36 = "",
IF(INDEX(F_Inputs_cyclical!$A$1:$BE$243, MATCH('Cyclical_after overrides'!$A36, F_Inputs_cyclical!$A$1:$A$243, 0), MATCH('Cyclical_after overrides'!AR$1, F_Inputs_cyclical!$A$1:$BE$1, 0))="", "", INDEX(F_Inputs_cyclical!$A$1:$BE$243, MATCH('Cyclical_after overrides'!$A36, F_Inputs_cyclical!$A$1:$A$243, 0), MATCH('Cyclical_after overrides'!AR$1, F_Inputs_cyclical!$A$1:$BE$1, 0))),
Cyclical_overrides!AR36)</f>
        <v/>
      </c>
      <c r="AS36" s="72" t="str">
        <f>IF(Cyclical_overrides!AS36 = "",
IF(INDEX(F_Inputs_cyclical!$A$1:$BE$243, MATCH('Cyclical_after overrides'!$A36, F_Inputs_cyclical!$A$1:$A$243, 0), MATCH('Cyclical_after overrides'!AS$1, F_Inputs_cyclical!$A$1:$BE$1, 0))="", "", INDEX(F_Inputs_cyclical!$A$1:$BE$243, MATCH('Cyclical_after overrides'!$A36, F_Inputs_cyclical!$A$1:$A$243, 0), MATCH('Cyclical_after overrides'!AS$1, F_Inputs_cyclical!$A$1:$BE$1, 0))),
Cyclical_overrides!AS36)</f>
        <v/>
      </c>
      <c r="AT36" s="72" t="str">
        <f>IF(Cyclical_overrides!AT36 = "",
IF(INDEX(F_Inputs_cyclical!$A$1:$BE$243, MATCH('Cyclical_after overrides'!$A36, F_Inputs_cyclical!$A$1:$A$243, 0), MATCH('Cyclical_after overrides'!AT$1, F_Inputs_cyclical!$A$1:$BE$1, 0))="", "", INDEX(F_Inputs_cyclical!$A$1:$BE$243, MATCH('Cyclical_after overrides'!$A36, F_Inputs_cyclical!$A$1:$A$243, 0), MATCH('Cyclical_after overrides'!AT$1, F_Inputs_cyclical!$A$1:$BE$1, 0))),
Cyclical_overrides!AT36)</f>
        <v/>
      </c>
      <c r="AU36" s="72" t="str">
        <f>IF(Cyclical_overrides!AU36 = "",
IF(INDEX(F_Inputs_cyclical!$A$1:$BE$243, MATCH('Cyclical_after overrides'!$A36, F_Inputs_cyclical!$A$1:$A$243, 0), MATCH('Cyclical_after overrides'!AU$1, F_Inputs_cyclical!$A$1:$BE$1, 0))="", "", INDEX(F_Inputs_cyclical!$A$1:$BE$243, MATCH('Cyclical_after overrides'!$A36, F_Inputs_cyclical!$A$1:$A$243, 0), MATCH('Cyclical_after overrides'!AU$1, F_Inputs_cyclical!$A$1:$BE$1, 0))),
Cyclical_overrides!AU36)</f>
        <v/>
      </c>
      <c r="AV36" s="72" t="str">
        <f>IF(Cyclical_overrides!AV36 = "",
IF(INDEX(F_Inputs_cyclical!$A$1:$BE$243, MATCH('Cyclical_after overrides'!$A36, F_Inputs_cyclical!$A$1:$A$243, 0), MATCH('Cyclical_after overrides'!AV$1, F_Inputs_cyclical!$A$1:$BE$1, 0))="", "", INDEX(F_Inputs_cyclical!$A$1:$BE$243, MATCH('Cyclical_after overrides'!$A36, F_Inputs_cyclical!$A$1:$A$243, 0), MATCH('Cyclical_after overrides'!AV$1, F_Inputs_cyclical!$A$1:$BE$1, 0))),
Cyclical_overrides!AV36)</f>
        <v/>
      </c>
      <c r="AW36" s="72">
        <f>IF(Cyclical_overrides!AW36 = "",
IF(INDEX(F_Inputs_cyclical!$A$1:$BE$243, MATCH('Cyclical_after overrides'!$A36, F_Inputs_cyclical!$A$1:$A$243, 0), MATCH('Cyclical_after overrides'!AW$1, F_Inputs_cyclical!$A$1:$BE$1, 0))="", "", INDEX(F_Inputs_cyclical!$A$1:$BE$243, MATCH('Cyclical_after overrides'!$A36, F_Inputs_cyclical!$A$1:$A$243, 0), MATCH('Cyclical_after overrides'!AW$1, F_Inputs_cyclical!$A$1:$BE$1, 0))),
Cyclical_overrides!AW36)</f>
        <v>0.94744609856262829</v>
      </c>
      <c r="AX36" s="72">
        <f>IF(Cyclical_overrides!AX36 = "",
IF(INDEX(F_Inputs_cyclical!$A$1:$BE$243, MATCH('Cyclical_after overrides'!$A36, F_Inputs_cyclical!$A$1:$A$243, 0), MATCH('Cyclical_after overrides'!AX$1, F_Inputs_cyclical!$A$1:$BE$1, 0))="", "", INDEX(F_Inputs_cyclical!$A$1:$BE$243, MATCH('Cyclical_after overrides'!$A36, F_Inputs_cyclical!$A$1:$A$243, 0), MATCH('Cyclical_after overrides'!AX$1, F_Inputs_cyclical!$A$1:$BE$1, 0))),
Cyclical_overrides!AX36)</f>
        <v>19.219684731924836</v>
      </c>
      <c r="AY36" s="72">
        <f>IF(Cyclical_overrides!AY36 = "",
IF(INDEX(F_Inputs_cyclical!$A$1:$BE$243, MATCH('Cyclical_after overrides'!$A36, F_Inputs_cyclical!$A$1:$A$243, 0), MATCH('Cyclical_after overrides'!AY$1, F_Inputs_cyclical!$A$1:$BE$1, 0))="", "", INDEX(F_Inputs_cyclical!$A$1:$BE$243, MATCH('Cyclical_after overrides'!$A36, F_Inputs_cyclical!$A$1:$A$243, 0), MATCH('Cyclical_after overrides'!AY$1, F_Inputs_cyclical!$A$1:$BE$1, 0))),
Cyclical_overrides!AY36)</f>
        <v>138.49045345535004</v>
      </c>
      <c r="AZ36" s="72">
        <f>IF(Cyclical_overrides!AZ36 = "",
IF(INDEX(F_Inputs_cyclical!$A$1:$BE$243, MATCH('Cyclical_after overrides'!$A36, F_Inputs_cyclical!$A$1:$A$243, 0), MATCH('Cyclical_after overrides'!AZ$1, F_Inputs_cyclical!$A$1:$BE$1, 0))="", "", INDEX(F_Inputs_cyclical!$A$1:$BE$243, MATCH('Cyclical_after overrides'!$A36, F_Inputs_cyclical!$A$1:$A$243, 0), MATCH('Cyclical_after overrides'!AZ$1, F_Inputs_cyclical!$A$1:$BE$1, 0))),
Cyclical_overrides!AZ36)</f>
        <v>1.6961094117401876</v>
      </c>
      <c r="BA36" s="72">
        <f>IF(Cyclical_overrides!BA36 = "",
IF(INDEX(F_Inputs_cyclical!$A$1:$BE$243, MATCH('Cyclical_after overrides'!$A36, F_Inputs_cyclical!$A$1:$A$243, 0), MATCH('Cyclical_after overrides'!BA$1, F_Inputs_cyclical!$A$1:$BE$1, 0))="", "", INDEX(F_Inputs_cyclical!$A$1:$BE$243, MATCH('Cyclical_after overrides'!$A36, F_Inputs_cyclical!$A$1:$A$243, 0), MATCH('Cyclical_after overrides'!BA$1, F_Inputs_cyclical!$A$1:$BE$1, 0))),
Cyclical_overrides!BA36)</f>
        <v>13.036617892958255</v>
      </c>
      <c r="BB36" s="72">
        <f>IF(Cyclical_overrides!BB36 = "",
IF(INDEX(F_Inputs_cyclical!$A$1:$BE$243, MATCH('Cyclical_after overrides'!$A36, F_Inputs_cyclical!$A$1:$A$243, 0), MATCH('Cyclical_after overrides'!BB$1, F_Inputs_cyclical!$A$1:$BE$1, 0))="", "", INDEX(F_Inputs_cyclical!$A$1:$BE$243, MATCH('Cyclical_after overrides'!$A36, F_Inputs_cyclical!$A$1:$A$243, 0), MATCH('Cyclical_after overrides'!BB$1, F_Inputs_cyclical!$A$1:$BE$1, 0))),
Cyclical_overrides!BB36)</f>
        <v>13.036617892958255</v>
      </c>
      <c r="BC36" s="72">
        <f>IF(Cyclical_overrides!BC36 = "",
IF(INDEX(F_Inputs_cyclical!$A$1:$BE$243, MATCH('Cyclical_after overrides'!$A36, F_Inputs_cyclical!$A$1:$A$243, 0), MATCH('Cyclical_after overrides'!BC$1, F_Inputs_cyclical!$A$1:$BE$1, 0))="", "", INDEX(F_Inputs_cyclical!$A$1:$BE$243, MATCH('Cyclical_after overrides'!$A36, F_Inputs_cyclical!$A$1:$A$243, 0), MATCH('Cyclical_after overrides'!BC$1, F_Inputs_cyclical!$A$1:$BE$1, 0))),
Cyclical_overrides!BC36)</f>
        <v>6.8307934072206784</v>
      </c>
      <c r="BD36" s="72">
        <f>IF(Cyclical_overrides!BD36 = "",
IF(INDEX(F_Inputs_cyclical!$A$1:$BE$243, MATCH('Cyclical_after overrides'!$A36, F_Inputs_cyclical!$A$1:$A$243, 0), MATCH('Cyclical_after overrides'!BD$1, F_Inputs_cyclical!$A$1:$BE$1, 0))="", "", INDEX(F_Inputs_cyclical!$A$1:$BE$243, MATCH('Cyclical_after overrides'!$A36, F_Inputs_cyclical!$A$1:$A$243, 0), MATCH('Cyclical_after overrides'!BD$1, F_Inputs_cyclical!$A$1:$BE$1, 0))),
Cyclical_overrides!BD36)</f>
        <v>21.73</v>
      </c>
      <c r="BE36" s="194"/>
    </row>
    <row r="37" spans="1:57" x14ac:dyDescent="0.4">
      <c r="A37" s="63" t="str">
        <f t="shared" si="0"/>
        <v>NWT14</v>
      </c>
      <c r="B37" s="63" t="s">
        <v>289</v>
      </c>
      <c r="C37" s="63" t="s">
        <v>243</v>
      </c>
      <c r="D37" s="72">
        <f>IF(Cyclical_overrides!D37 = "",
IF(INDEX(F_Inputs_cyclical!$A$1:$BE$243, MATCH('Cyclical_after overrides'!$A37, F_Inputs_cyclical!$A$1:$A$243, 0), MATCH('Cyclical_after overrides'!D$1, F_Inputs_cyclical!$A$1:$BE$1, 0))="", "", INDEX(F_Inputs_cyclical!$A$1:$BE$243, MATCH('Cyclical_after overrides'!$A37, F_Inputs_cyclical!$A$1:$A$243, 0), MATCH('Cyclical_after overrides'!D$1, F_Inputs_cyclical!$A$1:$BE$1, 0))),
Cyclical_overrides!D37)</f>
        <v>26.8</v>
      </c>
      <c r="E37" s="72">
        <f>IF(Cyclical_overrides!E37 = "",
IF(INDEX(F_Inputs_cyclical!$A$1:$BE$243, MATCH('Cyclical_after overrides'!$A37, F_Inputs_cyclical!$A$1:$A$243, 0), MATCH('Cyclical_after overrides'!E$1, F_Inputs_cyclical!$A$1:$BE$1, 0))="", "", INDEX(F_Inputs_cyclical!$A$1:$BE$243, MATCH('Cyclical_after overrides'!$A37, F_Inputs_cyclical!$A$1:$A$243, 0), MATCH('Cyclical_after overrides'!E$1, F_Inputs_cyclical!$A$1:$BE$1, 0))),
Cyclical_overrides!E37)</f>
        <v>12.1</v>
      </c>
      <c r="F37" s="72">
        <f>IF(Cyclical_overrides!F37 = "",
IF(INDEX(F_Inputs_cyclical!$A$1:$BE$243, MATCH('Cyclical_after overrides'!$A37, F_Inputs_cyclical!$A$1:$A$243, 0), MATCH('Cyclical_after overrides'!F$1, F_Inputs_cyclical!$A$1:$BE$1, 0))="", "", INDEX(F_Inputs_cyclical!$A$1:$BE$243, MATCH('Cyclical_after overrides'!$A37, F_Inputs_cyclical!$A$1:$A$243, 0), MATCH('Cyclical_after overrides'!F$1, F_Inputs_cyclical!$A$1:$BE$1, 0))),
Cyclical_overrides!F37)</f>
        <v>64.099999999999994</v>
      </c>
      <c r="G37" s="72">
        <f>IF(Cyclical_overrides!G37 = "",
IF(INDEX(F_Inputs_cyclical!$A$1:$BE$243, MATCH('Cyclical_after overrides'!$A37, F_Inputs_cyclical!$A$1:$A$243, 0), MATCH('Cyclical_after overrides'!G$1, F_Inputs_cyclical!$A$1:$BE$1, 0))="", "", INDEX(F_Inputs_cyclical!$A$1:$BE$243, MATCH('Cyclical_after overrides'!$A37, F_Inputs_cyclical!$A$1:$A$243, 0), MATCH('Cyclical_after overrides'!G$1, F_Inputs_cyclical!$A$1:$BE$1, 0))),
Cyclical_overrides!G37)</f>
        <v>5.5</v>
      </c>
      <c r="H37" s="72">
        <f>IF(Cyclical_overrides!H37 = "",
IF(INDEX(F_Inputs_cyclical!$A$1:$BE$243, MATCH('Cyclical_after overrides'!$A37, F_Inputs_cyclical!$A$1:$A$243, 0), MATCH('Cyclical_after overrides'!H$1, F_Inputs_cyclical!$A$1:$BE$1, 0))="", "", INDEX(F_Inputs_cyclical!$A$1:$BE$243, MATCH('Cyclical_after overrides'!$A37, F_Inputs_cyclical!$A$1:$A$243, 0), MATCH('Cyclical_after overrides'!H$1, F_Inputs_cyclical!$A$1:$BE$1, 0))),
Cyclical_overrides!H37)</f>
        <v>0.1</v>
      </c>
      <c r="I37" s="72">
        <f>IF(Cyclical_overrides!I37 = "",
IF(INDEX(F_Inputs_cyclical!$A$1:$BE$243, MATCH('Cyclical_after overrides'!$A37, F_Inputs_cyclical!$A$1:$A$243, 0), MATCH('Cyclical_after overrides'!I$1, F_Inputs_cyclical!$A$1:$BE$1, 0))="", "", INDEX(F_Inputs_cyclical!$A$1:$BE$243, MATCH('Cyclical_after overrides'!$A37, F_Inputs_cyclical!$A$1:$A$243, 0), MATCH('Cyclical_after overrides'!I$1, F_Inputs_cyclical!$A$1:$BE$1, 0))),
Cyclical_overrides!I37)</f>
        <v>0</v>
      </c>
      <c r="J37" s="72">
        <f>IF(Cyclical_overrides!J37 = "",
IF(INDEX(F_Inputs_cyclical!$A$1:$BE$243, MATCH('Cyclical_after overrides'!$A37, F_Inputs_cyclical!$A$1:$A$243, 0), MATCH('Cyclical_after overrides'!J$1, F_Inputs_cyclical!$A$1:$BE$1, 0))="", "", INDEX(F_Inputs_cyclical!$A$1:$BE$243, MATCH('Cyclical_after overrides'!$A37, F_Inputs_cyclical!$A$1:$A$243, 0), MATCH('Cyclical_after overrides'!J$1, F_Inputs_cyclical!$A$1:$BE$1, 0))),
Cyclical_overrides!J37)</f>
        <v>135.1</v>
      </c>
      <c r="K37" s="72">
        <f>IF(Cyclical_overrides!K37 = "",
IF(INDEX(F_Inputs_cyclical!$A$1:$BE$243, MATCH('Cyclical_after overrides'!$A37, F_Inputs_cyclical!$A$1:$A$243, 0), MATCH('Cyclical_after overrides'!K$1, F_Inputs_cyclical!$A$1:$BE$1, 0))="", "", INDEX(F_Inputs_cyclical!$A$1:$BE$243, MATCH('Cyclical_after overrides'!$A37, F_Inputs_cyclical!$A$1:$A$243, 0), MATCH('Cyclical_after overrides'!K$1, F_Inputs_cyclical!$A$1:$BE$1, 0))),
Cyclical_overrides!K37)</f>
        <v>42.1</v>
      </c>
      <c r="L37" s="72">
        <f>IF(Cyclical_overrides!L37 = "",
IF(INDEX(F_Inputs_cyclical!$A$1:$BE$243, MATCH('Cyclical_after overrides'!$A37, F_Inputs_cyclical!$A$1:$A$243, 0), MATCH('Cyclical_after overrides'!L$1, F_Inputs_cyclical!$A$1:$BE$1, 0))="", "", INDEX(F_Inputs_cyclical!$A$1:$BE$243, MATCH('Cyclical_after overrides'!$A37, F_Inputs_cyclical!$A$1:$A$243, 0), MATCH('Cyclical_after overrides'!L$1, F_Inputs_cyclical!$A$1:$BE$1, 0))),
Cyclical_overrides!L37)</f>
        <v>16</v>
      </c>
      <c r="M37" s="72">
        <f>IF(Cyclical_overrides!M37 = "",
IF(INDEX(F_Inputs_cyclical!$A$1:$BE$243, MATCH('Cyclical_after overrides'!$A37, F_Inputs_cyclical!$A$1:$A$243, 0), MATCH('Cyclical_after overrides'!M$1, F_Inputs_cyclical!$A$1:$BE$1, 0))="", "", INDEX(F_Inputs_cyclical!$A$1:$BE$243, MATCH('Cyclical_after overrides'!$A37, F_Inputs_cyclical!$A$1:$A$243, 0), MATCH('Cyclical_after overrides'!M$1, F_Inputs_cyclical!$A$1:$BE$1, 0))),
Cyclical_overrides!M37)</f>
        <v>0</v>
      </c>
      <c r="N37" s="72">
        <f>IF(Cyclical_overrides!N37 = "",
IF(INDEX(F_Inputs_cyclical!$A$1:$BE$243, MATCH('Cyclical_after overrides'!$A37, F_Inputs_cyclical!$A$1:$A$243, 0), MATCH('Cyclical_after overrides'!N$1, F_Inputs_cyclical!$A$1:$BE$1, 0))="", "", INDEX(F_Inputs_cyclical!$A$1:$BE$243, MATCH('Cyclical_after overrides'!$A37, F_Inputs_cyclical!$A$1:$A$243, 0), MATCH('Cyclical_after overrides'!N$1, F_Inputs_cyclical!$A$1:$BE$1, 0))),
Cyclical_overrides!N37)</f>
        <v>16</v>
      </c>
      <c r="O37" s="72" t="str">
        <f>IF(Cyclical_overrides!O37 = "",
IF(INDEX(F_Inputs_cyclical!$A$1:$BE$243, MATCH('Cyclical_after overrides'!$A37, F_Inputs_cyclical!$A$1:$A$243, 0), MATCH('Cyclical_after overrides'!O$1, F_Inputs_cyclical!$A$1:$BE$1, 0))="", "", INDEX(F_Inputs_cyclical!$A$1:$BE$243, MATCH('Cyclical_after overrides'!$A37, F_Inputs_cyclical!$A$1:$A$243, 0), MATCH('Cyclical_after overrides'!O$1, F_Inputs_cyclical!$A$1:$BE$1, 0))),
Cyclical_overrides!O37)</f>
        <v/>
      </c>
      <c r="P37" s="72" t="str">
        <f>IF(Cyclical_overrides!P37 = "",
IF(INDEX(F_Inputs_cyclical!$A$1:$BE$243, MATCH('Cyclical_after overrides'!$A37, F_Inputs_cyclical!$A$1:$A$243, 0), MATCH('Cyclical_after overrides'!P$1, F_Inputs_cyclical!$A$1:$BE$1, 0))="", "", INDEX(F_Inputs_cyclical!$A$1:$BE$243, MATCH('Cyclical_after overrides'!$A37, F_Inputs_cyclical!$A$1:$A$243, 0), MATCH('Cyclical_after overrides'!P$1, F_Inputs_cyclical!$A$1:$BE$1, 0))),
Cyclical_overrides!P37)</f>
        <v/>
      </c>
      <c r="Q37" s="72" t="str">
        <f>IF(Cyclical_overrides!Q37 = "",
IF(INDEX(F_Inputs_cyclical!$A$1:$BE$243, MATCH('Cyclical_after overrides'!$A37, F_Inputs_cyclical!$A$1:$A$243, 0), MATCH('Cyclical_after overrides'!Q$1, F_Inputs_cyclical!$A$1:$BE$1, 0))="", "", INDEX(F_Inputs_cyclical!$A$1:$BE$243, MATCH('Cyclical_after overrides'!$A37, F_Inputs_cyclical!$A$1:$A$243, 0), MATCH('Cyclical_after overrides'!Q$1, F_Inputs_cyclical!$A$1:$BE$1, 0))),
Cyclical_overrides!Q37)</f>
        <v/>
      </c>
      <c r="R37" s="72" t="str">
        <f>IF(Cyclical_overrides!R37 = "",
IF(INDEX(F_Inputs_cyclical!$A$1:$BE$243, MATCH('Cyclical_after overrides'!$A37, F_Inputs_cyclical!$A$1:$A$243, 0), MATCH('Cyclical_after overrides'!R$1, F_Inputs_cyclical!$A$1:$BE$1, 0))="", "", INDEX(F_Inputs_cyclical!$A$1:$BE$243, MATCH('Cyclical_after overrides'!$A37, F_Inputs_cyclical!$A$1:$A$243, 0), MATCH('Cyclical_after overrides'!R$1, F_Inputs_cyclical!$A$1:$BE$1, 0))),
Cyclical_overrides!R37)</f>
        <v/>
      </c>
      <c r="S37" s="72" t="str">
        <f>IF(Cyclical_overrides!S37 = "",
IF(INDEX(F_Inputs_cyclical!$A$1:$BE$243, MATCH('Cyclical_after overrides'!$A37, F_Inputs_cyclical!$A$1:$A$243, 0), MATCH('Cyclical_after overrides'!S$1, F_Inputs_cyclical!$A$1:$BE$1, 0))="", "", INDEX(F_Inputs_cyclical!$A$1:$BE$243, MATCH('Cyclical_after overrides'!$A37, F_Inputs_cyclical!$A$1:$A$243, 0), MATCH('Cyclical_after overrides'!S$1, F_Inputs_cyclical!$A$1:$BE$1, 0))),
Cyclical_overrides!S37)</f>
        <v/>
      </c>
      <c r="T37" s="72" t="str">
        <f>IF(Cyclical_overrides!T37 = "",
IF(INDEX(F_Inputs_cyclical!$A$1:$BE$243, MATCH('Cyclical_after overrides'!$A37, F_Inputs_cyclical!$A$1:$A$243, 0), MATCH('Cyclical_after overrides'!T$1, F_Inputs_cyclical!$A$1:$BE$1, 0))="", "", INDEX(F_Inputs_cyclical!$A$1:$BE$243, MATCH('Cyclical_after overrides'!$A37, F_Inputs_cyclical!$A$1:$A$243, 0), MATCH('Cyclical_after overrides'!T$1, F_Inputs_cyclical!$A$1:$BE$1, 0))),
Cyclical_overrides!T37)</f>
        <v/>
      </c>
      <c r="U37" s="72">
        <f>IF(Cyclical_overrides!U37 = "",
IF(INDEX(F_Inputs_cyclical!$A$1:$BE$243, MATCH('Cyclical_after overrides'!$A37, F_Inputs_cyclical!$A$1:$A$243, 0), MATCH('Cyclical_after overrides'!U$1, F_Inputs_cyclical!$A$1:$BE$1, 0))="", "", INDEX(F_Inputs_cyclical!$A$1:$BE$243, MATCH('Cyclical_after overrides'!$A37, F_Inputs_cyclical!$A$1:$A$243, 0), MATCH('Cyclical_after overrides'!U$1, F_Inputs_cyclical!$A$1:$BE$1, 0))),
Cyclical_overrides!U37)</f>
        <v>119.1</v>
      </c>
      <c r="V37" s="72">
        <f>IF(Cyclical_overrides!V37 = "",
IF(INDEX(F_Inputs_cyclical!$A$1:$BE$243, MATCH('Cyclical_after overrides'!$A37, F_Inputs_cyclical!$A$1:$A$243, 0), MATCH('Cyclical_after overrides'!V$1, F_Inputs_cyclical!$A$1:$BE$1, 0))="", "", INDEX(F_Inputs_cyclical!$A$1:$BE$243, MATCH('Cyclical_after overrides'!$A37, F_Inputs_cyclical!$A$1:$A$243, 0), MATCH('Cyclical_after overrides'!V$1, F_Inputs_cyclical!$A$1:$BE$1, 0))),
Cyclical_overrides!V37)</f>
        <v>46.084000000000003</v>
      </c>
      <c r="W37" s="72">
        <f>IF(Cyclical_overrides!W37 = "",
IF(INDEX(F_Inputs_cyclical!$A$1:$BE$243, MATCH('Cyclical_after overrides'!$A37, F_Inputs_cyclical!$A$1:$A$243, 0), MATCH('Cyclical_after overrides'!W$1, F_Inputs_cyclical!$A$1:$BE$1, 0))="", "", INDEX(F_Inputs_cyclical!$A$1:$BE$243, MATCH('Cyclical_after overrides'!$A37, F_Inputs_cyclical!$A$1:$A$243, 0), MATCH('Cyclical_after overrides'!W$1, F_Inputs_cyclical!$A$1:$BE$1, 0))),
Cyclical_overrides!W37)</f>
        <v>23.175999999999998</v>
      </c>
      <c r="X37" s="72">
        <f>IF(Cyclical_overrides!X37 = "",
IF(INDEX(F_Inputs_cyclical!$A$1:$BE$243, MATCH('Cyclical_after overrides'!$A37, F_Inputs_cyclical!$A$1:$A$243, 0), MATCH('Cyclical_after overrides'!X$1, F_Inputs_cyclical!$A$1:$BE$1, 0))="", "", INDEX(F_Inputs_cyclical!$A$1:$BE$243, MATCH('Cyclical_after overrides'!$A37, F_Inputs_cyclical!$A$1:$A$243, 0), MATCH('Cyclical_after overrides'!X$1, F_Inputs_cyclical!$A$1:$BE$1, 0))),
Cyclical_overrides!X37)</f>
        <v>27.266999999999999</v>
      </c>
      <c r="Y37" s="72">
        <f>IF(Cyclical_overrides!Y37 = "",
IF(INDEX(F_Inputs_cyclical!$A$1:$BE$243, MATCH('Cyclical_after overrides'!$A37, F_Inputs_cyclical!$A$1:$A$243, 0), MATCH('Cyclical_after overrides'!Y$1, F_Inputs_cyclical!$A$1:$BE$1, 0))="", "", INDEX(F_Inputs_cyclical!$A$1:$BE$243, MATCH('Cyclical_after overrides'!$A37, F_Inputs_cyclical!$A$1:$A$243, 0), MATCH('Cyclical_after overrides'!Y$1, F_Inputs_cyclical!$A$1:$BE$1, 0))),
Cyclical_overrides!Y37)</f>
        <v>15.521000000000001</v>
      </c>
      <c r="Z37" s="72">
        <f>IF(Cyclical_overrides!Z37 = "",
IF(INDEX(F_Inputs_cyclical!$A$1:$BE$243, MATCH('Cyclical_after overrides'!$A37, F_Inputs_cyclical!$A$1:$A$243, 0), MATCH('Cyclical_after overrides'!Z$1, F_Inputs_cyclical!$A$1:$BE$1, 0))="", "", INDEX(F_Inputs_cyclical!$A$1:$BE$243, MATCH('Cyclical_after overrides'!$A37, F_Inputs_cyclical!$A$1:$A$243, 0), MATCH('Cyclical_after overrides'!Z$1, F_Inputs_cyclical!$A$1:$BE$1, 0))),
Cyclical_overrides!Z37)</f>
        <v>1793.423</v>
      </c>
      <c r="AA37" s="72">
        <f>IF(Cyclical_overrides!AA37 = "",
IF(INDEX(F_Inputs_cyclical!$A$1:$BE$243, MATCH('Cyclical_after overrides'!$A37, F_Inputs_cyclical!$A$1:$A$243, 0), MATCH('Cyclical_after overrides'!AA$1, F_Inputs_cyclical!$A$1:$BE$1, 0))="", "", INDEX(F_Inputs_cyclical!$A$1:$BE$243, MATCH('Cyclical_after overrides'!$A37, F_Inputs_cyclical!$A$1:$A$243, 0), MATCH('Cyclical_after overrides'!AA$1, F_Inputs_cyclical!$A$1:$BE$1, 0))),
Cyclical_overrides!AA37)</f>
        <v>1006.773</v>
      </c>
      <c r="AB37" s="72">
        <f>IF(Cyclical_overrides!AB37 = "",
IF(INDEX(F_Inputs_cyclical!$A$1:$BE$243, MATCH('Cyclical_after overrides'!$A37, F_Inputs_cyclical!$A$1:$A$243, 0), MATCH('Cyclical_after overrides'!AB$1, F_Inputs_cyclical!$A$1:$BE$1, 0))="", "", INDEX(F_Inputs_cyclical!$A$1:$BE$243, MATCH('Cyclical_after overrides'!$A37, F_Inputs_cyclical!$A$1:$A$243, 0), MATCH('Cyclical_after overrides'!AB$1, F_Inputs_cyclical!$A$1:$BE$1, 0))),
Cyclical_overrides!AB37)</f>
        <v>0.4</v>
      </c>
      <c r="AC37" s="72" t="str">
        <f>IF(Cyclical_overrides!AC37 = "",
IF(INDEX(F_Inputs_cyclical!$A$1:$BE$243, MATCH('Cyclical_after overrides'!$A37, F_Inputs_cyclical!$A$1:$A$243, 0), MATCH('Cyclical_after overrides'!AC$1, F_Inputs_cyclical!$A$1:$BE$1, 0))="", "", INDEX(F_Inputs_cyclical!$A$1:$BE$243, MATCH('Cyclical_after overrides'!$A37, F_Inputs_cyclical!$A$1:$A$243, 0), MATCH('Cyclical_after overrides'!AC$1, F_Inputs_cyclical!$A$1:$BE$1, 0))),
Cyclical_overrides!AC37)</f>
        <v/>
      </c>
      <c r="AD37" s="72" t="str">
        <f>IF(Cyclical_overrides!AD37 = "",
IF(INDEX(F_Inputs_cyclical!$A$1:$BE$243, MATCH('Cyclical_after overrides'!$A37, F_Inputs_cyclical!$A$1:$A$243, 0), MATCH('Cyclical_after overrides'!AD$1, F_Inputs_cyclical!$A$1:$BE$1, 0))="", "", INDEX(F_Inputs_cyclical!$A$1:$BE$243, MATCH('Cyclical_after overrides'!$A37, F_Inputs_cyclical!$A$1:$A$243, 0), MATCH('Cyclical_after overrides'!AD$1, F_Inputs_cyclical!$A$1:$BE$1, 0))),
Cyclical_overrides!AD37)</f>
        <v/>
      </c>
      <c r="AE37" s="72" t="str">
        <f>IF(Cyclical_overrides!AE37 = "",
IF(INDEX(F_Inputs_cyclical!$A$1:$BE$243, MATCH('Cyclical_after overrides'!$A37, F_Inputs_cyclical!$A$1:$A$243, 0), MATCH('Cyclical_after overrides'!AE$1, F_Inputs_cyclical!$A$1:$BE$1, 0))="", "", INDEX(F_Inputs_cyclical!$A$1:$BE$243, MATCH('Cyclical_after overrides'!$A37, F_Inputs_cyclical!$A$1:$A$243, 0), MATCH('Cyclical_after overrides'!AE$1, F_Inputs_cyclical!$A$1:$BE$1, 0))),
Cyclical_overrides!AE37)</f>
        <v/>
      </c>
      <c r="AF37" s="72" t="str">
        <f>IF(Cyclical_overrides!AF37 = "",
IF(INDEX(F_Inputs_cyclical!$A$1:$BE$243, MATCH('Cyclical_after overrides'!$A37, F_Inputs_cyclical!$A$1:$A$243, 0), MATCH('Cyclical_after overrides'!AF$1, F_Inputs_cyclical!$A$1:$BE$1, 0))="", "", INDEX(F_Inputs_cyclical!$A$1:$BE$243, MATCH('Cyclical_after overrides'!$A37, F_Inputs_cyclical!$A$1:$A$243, 0), MATCH('Cyclical_after overrides'!AF$1, F_Inputs_cyclical!$A$1:$BE$1, 0))),
Cyclical_overrides!AF37)</f>
        <v/>
      </c>
      <c r="AG37" s="72" t="str">
        <f>IF(Cyclical_overrides!AG37 = "",
IF(INDEX(F_Inputs_cyclical!$A$1:$BE$243, MATCH('Cyclical_after overrides'!$A37, F_Inputs_cyclical!$A$1:$A$243, 0), MATCH('Cyclical_after overrides'!AG$1, F_Inputs_cyclical!$A$1:$BE$1, 0))="", "", INDEX(F_Inputs_cyclical!$A$1:$BE$243, MATCH('Cyclical_after overrides'!$A37, F_Inputs_cyclical!$A$1:$A$243, 0), MATCH('Cyclical_after overrides'!AG$1, F_Inputs_cyclical!$A$1:$BE$1, 0))),
Cyclical_overrides!AG37)</f>
        <v/>
      </c>
      <c r="AH37" s="72" t="str">
        <f>IF(Cyclical_overrides!AH37 = "",
IF(INDEX(F_Inputs_cyclical!$A$1:$BE$243, MATCH('Cyclical_after overrides'!$A37, F_Inputs_cyclical!$A$1:$A$243, 0), MATCH('Cyclical_after overrides'!AH$1, F_Inputs_cyclical!$A$1:$BE$1, 0))="", "", INDEX(F_Inputs_cyclical!$A$1:$BE$243, MATCH('Cyclical_after overrides'!$A37, F_Inputs_cyclical!$A$1:$A$243, 0), MATCH('Cyclical_after overrides'!AH$1, F_Inputs_cyclical!$A$1:$BE$1, 0))),
Cyclical_overrides!AH37)</f>
        <v/>
      </c>
      <c r="AI37" s="72" t="str">
        <f>IF(Cyclical_overrides!AI37 = "",
IF(INDEX(F_Inputs_cyclical!$A$1:$BE$243, MATCH('Cyclical_after overrides'!$A37, F_Inputs_cyclical!$A$1:$A$243, 0), MATCH('Cyclical_after overrides'!AI$1, F_Inputs_cyclical!$A$1:$BE$1, 0))="", "", INDEX(F_Inputs_cyclical!$A$1:$BE$243, MATCH('Cyclical_after overrides'!$A37, F_Inputs_cyclical!$A$1:$A$243, 0), MATCH('Cyclical_after overrides'!AI$1, F_Inputs_cyclical!$A$1:$BE$1, 0))),
Cyclical_overrides!AI37)</f>
        <v/>
      </c>
      <c r="AJ37" s="72" t="str">
        <f>IF(Cyclical_overrides!AJ37 = "",
IF(INDEX(F_Inputs_cyclical!$A$1:$BE$243, MATCH('Cyclical_after overrides'!$A37, F_Inputs_cyclical!$A$1:$A$243, 0), MATCH('Cyclical_after overrides'!AJ$1, F_Inputs_cyclical!$A$1:$BE$1, 0))="", "", INDEX(F_Inputs_cyclical!$A$1:$BE$243, MATCH('Cyclical_after overrides'!$A37, F_Inputs_cyclical!$A$1:$A$243, 0), MATCH('Cyclical_after overrides'!AJ$1, F_Inputs_cyclical!$A$1:$BE$1, 0))),
Cyclical_overrides!AJ37)</f>
        <v/>
      </c>
      <c r="AK37" s="72" t="str">
        <f>IF(Cyclical_overrides!AK37 = "",
IF(INDEX(F_Inputs_cyclical!$A$1:$BE$243, MATCH('Cyclical_after overrides'!$A37, F_Inputs_cyclical!$A$1:$A$243, 0), MATCH('Cyclical_after overrides'!AK$1, F_Inputs_cyclical!$A$1:$BE$1, 0))="", "", INDEX(F_Inputs_cyclical!$A$1:$BE$243, MATCH('Cyclical_after overrides'!$A37, F_Inputs_cyclical!$A$1:$A$243, 0), MATCH('Cyclical_after overrides'!AK$1, F_Inputs_cyclical!$A$1:$BE$1, 0))),
Cyclical_overrides!AK37)</f>
        <v/>
      </c>
      <c r="AL37" s="72" t="str">
        <f>IF(Cyclical_overrides!AL37 = "",
IF(INDEX(F_Inputs_cyclical!$A$1:$BE$243, MATCH('Cyclical_after overrides'!$A37, F_Inputs_cyclical!$A$1:$A$243, 0), MATCH('Cyclical_after overrides'!AL$1, F_Inputs_cyclical!$A$1:$BE$1, 0))="", "", INDEX(F_Inputs_cyclical!$A$1:$BE$243, MATCH('Cyclical_after overrides'!$A37, F_Inputs_cyclical!$A$1:$A$243, 0), MATCH('Cyclical_after overrides'!AL$1, F_Inputs_cyclical!$A$1:$BE$1, 0))),
Cyclical_overrides!AL37)</f>
        <v/>
      </c>
      <c r="AM37" s="72">
        <f>IF(Cyclical_overrides!AM37 = "",
IF(INDEX(F_Inputs_cyclical!$A$1:$BE$243, MATCH('Cyclical_after overrides'!$A37, F_Inputs_cyclical!$A$1:$A$243, 0), MATCH('Cyclical_after overrides'!AM$1, F_Inputs_cyclical!$A$1:$BE$1, 0))="", "", INDEX(F_Inputs_cyclical!$A$1:$BE$243, MATCH('Cyclical_after overrides'!$A37, F_Inputs_cyclical!$A$1:$A$243, 0), MATCH('Cyclical_after overrides'!AM$1, F_Inputs_cyclical!$A$1:$BE$1, 0))),
Cyclical_overrides!AM37)</f>
        <v>10.1</v>
      </c>
      <c r="AN37" s="72">
        <f>IF(Cyclical_overrides!AN37 = "",
IF(INDEX(F_Inputs_cyclical!$A$1:$BE$243, MATCH('Cyclical_after overrides'!$A37, F_Inputs_cyclical!$A$1:$A$243, 0), MATCH('Cyclical_after overrides'!AN$1, F_Inputs_cyclical!$A$1:$BE$1, 0))="", "", INDEX(F_Inputs_cyclical!$A$1:$BE$243, MATCH('Cyclical_after overrides'!$A37, F_Inputs_cyclical!$A$1:$A$243, 0), MATCH('Cyclical_after overrides'!AN$1, F_Inputs_cyclical!$A$1:$BE$1, 0))),
Cyclical_overrides!AN37)</f>
        <v>119.1</v>
      </c>
      <c r="AO37" s="72" t="str">
        <f>IF(Cyclical_overrides!AO37 = "",
IF(INDEX(F_Inputs_cyclical!$A$1:$BE$243, MATCH('Cyclical_after overrides'!$A37, F_Inputs_cyclical!$A$1:$A$243, 0), MATCH('Cyclical_after overrides'!AO$1, F_Inputs_cyclical!$A$1:$BE$1, 0))="", "", INDEX(F_Inputs_cyclical!$A$1:$BE$243, MATCH('Cyclical_after overrides'!$A37, F_Inputs_cyclical!$A$1:$A$243, 0), MATCH('Cyclical_after overrides'!AO$1, F_Inputs_cyclical!$A$1:$BE$1, 0))),
Cyclical_overrides!AO37)</f>
        <v/>
      </c>
      <c r="AP37" s="72" t="str">
        <f>IF(Cyclical_overrides!AP37 = "",
IF(INDEX(F_Inputs_cyclical!$A$1:$BE$243, MATCH('Cyclical_after overrides'!$A37, F_Inputs_cyclical!$A$1:$A$243, 0), MATCH('Cyclical_after overrides'!AP$1, F_Inputs_cyclical!$A$1:$BE$1, 0))="", "", INDEX(F_Inputs_cyclical!$A$1:$BE$243, MATCH('Cyclical_after overrides'!$A37, F_Inputs_cyclical!$A$1:$A$243, 0), MATCH('Cyclical_after overrides'!AP$1, F_Inputs_cyclical!$A$1:$BE$1, 0))),
Cyclical_overrides!AP37)</f>
        <v/>
      </c>
      <c r="AQ37" s="72" t="str">
        <f>IF(Cyclical_overrides!AQ37 = "",
IF(INDEX(F_Inputs_cyclical!$A$1:$BE$243, MATCH('Cyclical_after overrides'!$A37, F_Inputs_cyclical!$A$1:$A$243, 0), MATCH('Cyclical_after overrides'!AQ$1, F_Inputs_cyclical!$A$1:$BE$1, 0))="", "", INDEX(F_Inputs_cyclical!$A$1:$BE$243, MATCH('Cyclical_after overrides'!$A37, F_Inputs_cyclical!$A$1:$A$243, 0), MATCH('Cyclical_after overrides'!AQ$1, F_Inputs_cyclical!$A$1:$BE$1, 0))),
Cyclical_overrides!AQ37)</f>
        <v/>
      </c>
      <c r="AR37" s="72">
        <f>IF(Cyclical_overrides!AR37 = "",
IF(INDEX(F_Inputs_cyclical!$A$1:$BE$243, MATCH('Cyclical_after overrides'!$A37, F_Inputs_cyclical!$A$1:$A$243, 0), MATCH('Cyclical_after overrides'!AR$1, F_Inputs_cyclical!$A$1:$BE$1, 0))="", "", INDEX(F_Inputs_cyclical!$A$1:$BE$243, MATCH('Cyclical_after overrides'!$A37, F_Inputs_cyclical!$A$1:$A$243, 0), MATCH('Cyclical_after overrides'!AR$1, F_Inputs_cyclical!$A$1:$BE$1, 0))),
Cyclical_overrides!AR37)</f>
        <v>0</v>
      </c>
      <c r="AS37" s="72">
        <f>IF(Cyclical_overrides!AS37 = "",
IF(INDEX(F_Inputs_cyclical!$A$1:$BE$243, MATCH('Cyclical_after overrides'!$A37, F_Inputs_cyclical!$A$1:$A$243, 0), MATCH('Cyclical_after overrides'!AS$1, F_Inputs_cyclical!$A$1:$BE$1, 0))="", "", INDEX(F_Inputs_cyclical!$A$1:$BE$243, MATCH('Cyclical_after overrides'!$A37, F_Inputs_cyclical!$A$1:$A$243, 0), MATCH('Cyclical_after overrides'!AS$1, F_Inputs_cyclical!$A$1:$BE$1, 0))),
Cyclical_overrides!AS37)</f>
        <v>0</v>
      </c>
      <c r="AT37" s="72">
        <f>IF(Cyclical_overrides!AT37 = "",
IF(INDEX(F_Inputs_cyclical!$A$1:$BE$243, MATCH('Cyclical_after overrides'!$A37, F_Inputs_cyclical!$A$1:$A$243, 0), MATCH('Cyclical_after overrides'!AT$1, F_Inputs_cyclical!$A$1:$BE$1, 0))="", "", INDEX(F_Inputs_cyclical!$A$1:$BE$243, MATCH('Cyclical_after overrides'!$A37, F_Inputs_cyclical!$A$1:$A$243, 0), MATCH('Cyclical_after overrides'!AT$1, F_Inputs_cyclical!$A$1:$BE$1, 0))),
Cyclical_overrides!AT37)</f>
        <v>0</v>
      </c>
      <c r="AU37" s="72">
        <f>IF(Cyclical_overrides!AU37 = "",
IF(INDEX(F_Inputs_cyclical!$A$1:$BE$243, MATCH('Cyclical_after overrides'!$A37, F_Inputs_cyclical!$A$1:$A$243, 0), MATCH('Cyclical_after overrides'!AU$1, F_Inputs_cyclical!$A$1:$BE$1, 0))="", "", INDEX(F_Inputs_cyclical!$A$1:$BE$243, MATCH('Cyclical_after overrides'!$A37, F_Inputs_cyclical!$A$1:$A$243, 0), MATCH('Cyclical_after overrides'!AU$1, F_Inputs_cyclical!$A$1:$BE$1, 0))),
Cyclical_overrides!AU37)</f>
        <v>1.69886333</v>
      </c>
      <c r="AV37" s="72" t="str">
        <f>IF(Cyclical_overrides!AV37 = "",
IF(INDEX(F_Inputs_cyclical!$A$1:$BE$243, MATCH('Cyclical_after overrides'!$A37, F_Inputs_cyclical!$A$1:$A$243, 0), MATCH('Cyclical_after overrides'!AV$1, F_Inputs_cyclical!$A$1:$BE$1, 0))="", "", INDEX(F_Inputs_cyclical!$A$1:$BE$243, MATCH('Cyclical_after overrides'!$A37, F_Inputs_cyclical!$A$1:$A$243, 0), MATCH('Cyclical_after overrides'!AV$1, F_Inputs_cyclical!$A$1:$BE$1, 0))),
Cyclical_overrides!AV37)</f>
        <v/>
      </c>
      <c r="AW37" s="72">
        <f>IF(Cyclical_overrides!AW37 = "",
IF(INDEX(F_Inputs_cyclical!$A$1:$BE$243, MATCH('Cyclical_after overrides'!$A37, F_Inputs_cyclical!$A$1:$A$243, 0), MATCH('Cyclical_after overrides'!AW$1, F_Inputs_cyclical!$A$1:$BE$1, 0))="", "", INDEX(F_Inputs_cyclical!$A$1:$BE$243, MATCH('Cyclical_after overrides'!$A37, F_Inputs_cyclical!$A$1:$A$243, 0), MATCH('Cyclical_after overrides'!AW$1, F_Inputs_cyclical!$A$1:$BE$1, 0))),
Cyclical_overrides!AW37)</f>
        <v>1.24788708586883</v>
      </c>
      <c r="AX37" s="72">
        <f>IF(Cyclical_overrides!AX37 = "",
IF(INDEX(F_Inputs_cyclical!$A$1:$BE$243, MATCH('Cyclical_after overrides'!$A37, F_Inputs_cyclical!$A$1:$A$243, 0), MATCH('Cyclical_after overrides'!AX$1, F_Inputs_cyclical!$A$1:$BE$1, 0))="", "", INDEX(F_Inputs_cyclical!$A$1:$BE$243, MATCH('Cyclical_after overrides'!$A37, F_Inputs_cyclical!$A$1:$A$243, 0), MATCH('Cyclical_after overrides'!AX$1, F_Inputs_cyclical!$A$1:$BE$1, 0))),
Cyclical_overrides!AX37)</f>
        <v>29.341781866724752</v>
      </c>
      <c r="AY37" s="72">
        <f>IF(Cyclical_overrides!AY37 = "",
IF(INDEX(F_Inputs_cyclical!$A$1:$BE$243, MATCH('Cyclical_after overrides'!$A37, F_Inputs_cyclical!$A$1:$A$243, 0), MATCH('Cyclical_after overrides'!AY$1, F_Inputs_cyclical!$A$1:$BE$1, 0))="", "", INDEX(F_Inputs_cyclical!$A$1:$BE$243, MATCH('Cyclical_after overrides'!$A37, F_Inputs_cyclical!$A$1:$A$243, 0), MATCH('Cyclical_after overrides'!AY$1, F_Inputs_cyclical!$A$1:$BE$1, 0))),
Cyclical_overrides!AY37)</f>
        <v>133.95572630005478</v>
      </c>
      <c r="AZ37" s="72">
        <f>IF(Cyclical_overrides!AZ37 = "",
IF(INDEX(F_Inputs_cyclical!$A$1:$BE$243, MATCH('Cyclical_after overrides'!$A37, F_Inputs_cyclical!$A$1:$A$243, 0), MATCH('Cyclical_after overrides'!AZ$1, F_Inputs_cyclical!$A$1:$BE$1, 0))="", "", INDEX(F_Inputs_cyclical!$A$1:$BE$243, MATCH('Cyclical_after overrides'!$A37, F_Inputs_cyclical!$A$1:$A$243, 0), MATCH('Cyclical_after overrides'!AZ$1, F_Inputs_cyclical!$A$1:$BE$1, 0))),
Cyclical_overrides!AZ37)</f>
        <v>2.5982291393240504</v>
      </c>
      <c r="BA37" s="72">
        <f>IF(Cyclical_overrides!BA37 = "",
IF(INDEX(F_Inputs_cyclical!$A$1:$BE$243, MATCH('Cyclical_after overrides'!$A37, F_Inputs_cyclical!$A$1:$A$243, 0), MATCH('Cyclical_after overrides'!BA$1, F_Inputs_cyclical!$A$1:$BE$1, 0))="", "", INDEX(F_Inputs_cyclical!$A$1:$BE$243, MATCH('Cyclical_after overrides'!$A37, F_Inputs_cyclical!$A$1:$A$243, 0), MATCH('Cyclical_after overrides'!BA$1, F_Inputs_cyclical!$A$1:$BE$1, 0))),
Cyclical_overrides!BA37)</f>
        <v>17.326142675376964</v>
      </c>
      <c r="BB37" s="72">
        <f>IF(Cyclical_overrides!BB37 = "",
IF(INDEX(F_Inputs_cyclical!$A$1:$BE$243, MATCH('Cyclical_after overrides'!$A37, F_Inputs_cyclical!$A$1:$A$243, 0), MATCH('Cyclical_after overrides'!BB$1, F_Inputs_cyclical!$A$1:$BE$1, 0))="", "", INDEX(F_Inputs_cyclical!$A$1:$BE$243, MATCH('Cyclical_after overrides'!$A37, F_Inputs_cyclical!$A$1:$A$243, 0), MATCH('Cyclical_after overrides'!BB$1, F_Inputs_cyclical!$A$1:$BE$1, 0))),
Cyclical_overrides!BB37)</f>
        <v>17.326142675376964</v>
      </c>
      <c r="BC37" s="72">
        <f>IF(Cyclical_overrides!BC37 = "",
IF(INDEX(F_Inputs_cyclical!$A$1:$BE$243, MATCH('Cyclical_after overrides'!$A37, F_Inputs_cyclical!$A$1:$A$243, 0), MATCH('Cyclical_after overrides'!BC$1, F_Inputs_cyclical!$A$1:$BE$1, 0))="", "", INDEX(F_Inputs_cyclical!$A$1:$BE$243, MATCH('Cyclical_after overrides'!$A37, F_Inputs_cyclical!$A$1:$A$243, 0), MATCH('Cyclical_after overrides'!BC$1, F_Inputs_cyclical!$A$1:$BE$1, 0))),
Cyclical_overrides!BC37)</f>
        <v>11.381666774000607</v>
      </c>
      <c r="BD37" s="72">
        <f>IF(Cyclical_overrides!BD37 = "",
IF(INDEX(F_Inputs_cyclical!$A$1:$BE$243, MATCH('Cyclical_after overrides'!$A37, F_Inputs_cyclical!$A$1:$A$243, 0), MATCH('Cyclical_after overrides'!BD$1, F_Inputs_cyclical!$A$1:$BE$1, 0))="", "", INDEX(F_Inputs_cyclical!$A$1:$BE$243, MATCH('Cyclical_after overrides'!$A37, F_Inputs_cyclical!$A$1:$A$243, 0), MATCH('Cyclical_after overrides'!BD$1, F_Inputs_cyclical!$A$1:$BE$1, 0))),
Cyclical_overrides!BD37)</f>
        <v>1183.6726674719589</v>
      </c>
      <c r="BE37" s="194"/>
    </row>
    <row r="38" spans="1:57" x14ac:dyDescent="0.4">
      <c r="A38" s="63" t="str">
        <f t="shared" si="0"/>
        <v>NWT15</v>
      </c>
      <c r="B38" s="63" t="s">
        <v>289</v>
      </c>
      <c r="C38" s="63" t="s">
        <v>245</v>
      </c>
      <c r="D38" s="72">
        <f>IF(Cyclical_overrides!D38 = "",
IF(INDEX(F_Inputs_cyclical!$A$1:$BE$243, MATCH('Cyclical_after overrides'!$A38, F_Inputs_cyclical!$A$1:$A$243, 0), MATCH('Cyclical_after overrides'!D$1, F_Inputs_cyclical!$A$1:$BE$1, 0))="", "", INDEX(F_Inputs_cyclical!$A$1:$BE$243, MATCH('Cyclical_after overrides'!$A38, F_Inputs_cyclical!$A$1:$A$243, 0), MATCH('Cyclical_after overrides'!D$1, F_Inputs_cyclical!$A$1:$BE$1, 0))),
Cyclical_overrides!D38)</f>
        <v>28.632999999999999</v>
      </c>
      <c r="E38" s="72">
        <f>IF(Cyclical_overrides!E38 = "",
IF(INDEX(F_Inputs_cyclical!$A$1:$BE$243, MATCH('Cyclical_after overrides'!$A38, F_Inputs_cyclical!$A$1:$A$243, 0), MATCH('Cyclical_after overrides'!E$1, F_Inputs_cyclical!$A$1:$BE$1, 0))="", "", INDEX(F_Inputs_cyclical!$A$1:$BE$243, MATCH('Cyclical_after overrides'!$A38, F_Inputs_cyclical!$A$1:$A$243, 0), MATCH('Cyclical_after overrides'!E$1, F_Inputs_cyclical!$A$1:$BE$1, 0))),
Cyclical_overrides!E38)</f>
        <v>10.852</v>
      </c>
      <c r="F38" s="72">
        <f>IF(Cyclical_overrides!F38 = "",
IF(INDEX(F_Inputs_cyclical!$A$1:$BE$243, MATCH('Cyclical_after overrides'!$A38, F_Inputs_cyclical!$A$1:$A$243, 0), MATCH('Cyclical_after overrides'!F$1, F_Inputs_cyclical!$A$1:$BE$1, 0))="", "", INDEX(F_Inputs_cyclical!$A$1:$BE$243, MATCH('Cyclical_after overrides'!$A38, F_Inputs_cyclical!$A$1:$A$243, 0), MATCH('Cyclical_after overrides'!F$1, F_Inputs_cyclical!$A$1:$BE$1, 0))),
Cyclical_overrides!F38)</f>
        <v>74.507000000000005</v>
      </c>
      <c r="G38" s="72">
        <f>IF(Cyclical_overrides!G38 = "",
IF(INDEX(F_Inputs_cyclical!$A$1:$BE$243, MATCH('Cyclical_after overrides'!$A38, F_Inputs_cyclical!$A$1:$A$243, 0), MATCH('Cyclical_after overrides'!G$1, F_Inputs_cyclical!$A$1:$BE$1, 0))="", "", INDEX(F_Inputs_cyclical!$A$1:$BE$243, MATCH('Cyclical_after overrides'!$A38, F_Inputs_cyclical!$A$1:$A$243, 0), MATCH('Cyclical_after overrides'!G$1, F_Inputs_cyclical!$A$1:$BE$1, 0))),
Cyclical_overrides!G38)</f>
        <v>5.0199999999999996</v>
      </c>
      <c r="H38" s="72">
        <f>IF(Cyclical_overrides!H38 = "",
IF(INDEX(F_Inputs_cyclical!$A$1:$BE$243, MATCH('Cyclical_after overrides'!$A38, F_Inputs_cyclical!$A$1:$A$243, 0), MATCH('Cyclical_after overrides'!H$1, F_Inputs_cyclical!$A$1:$BE$1, 0))="", "", INDEX(F_Inputs_cyclical!$A$1:$BE$243, MATCH('Cyclical_after overrides'!$A38, F_Inputs_cyclical!$A$1:$A$243, 0), MATCH('Cyclical_after overrides'!H$1, F_Inputs_cyclical!$A$1:$BE$1, 0))),
Cyclical_overrides!H38)</f>
        <v>0.19700000000000001</v>
      </c>
      <c r="I38" s="72">
        <f>IF(Cyclical_overrides!I38 = "",
IF(INDEX(F_Inputs_cyclical!$A$1:$BE$243, MATCH('Cyclical_after overrides'!$A38, F_Inputs_cyclical!$A$1:$A$243, 0), MATCH('Cyclical_after overrides'!I$1, F_Inputs_cyclical!$A$1:$BE$1, 0))="", "", INDEX(F_Inputs_cyclical!$A$1:$BE$243, MATCH('Cyclical_after overrides'!$A38, F_Inputs_cyclical!$A$1:$A$243, 0), MATCH('Cyclical_after overrides'!I$1, F_Inputs_cyclical!$A$1:$BE$1, 0))),
Cyclical_overrides!I38)</f>
        <v>0</v>
      </c>
      <c r="J38" s="72">
        <f>IF(Cyclical_overrides!J38 = "",
IF(INDEX(F_Inputs_cyclical!$A$1:$BE$243, MATCH('Cyclical_after overrides'!$A38, F_Inputs_cyclical!$A$1:$A$243, 0), MATCH('Cyclical_after overrides'!J$1, F_Inputs_cyclical!$A$1:$BE$1, 0))="", "", INDEX(F_Inputs_cyclical!$A$1:$BE$243, MATCH('Cyclical_after overrides'!$A38, F_Inputs_cyclical!$A$1:$A$243, 0), MATCH('Cyclical_after overrides'!J$1, F_Inputs_cyclical!$A$1:$BE$1, 0))),
Cyclical_overrides!J38)</f>
        <v>145.74699999999999</v>
      </c>
      <c r="K38" s="72">
        <f>IF(Cyclical_overrides!K38 = "",
IF(INDEX(F_Inputs_cyclical!$A$1:$BE$243, MATCH('Cyclical_after overrides'!$A38, F_Inputs_cyclical!$A$1:$A$243, 0), MATCH('Cyclical_after overrides'!K$1, F_Inputs_cyclical!$A$1:$BE$1, 0))="", "", INDEX(F_Inputs_cyclical!$A$1:$BE$243, MATCH('Cyclical_after overrides'!$A38, F_Inputs_cyclical!$A$1:$A$243, 0), MATCH('Cyclical_after overrides'!K$1, F_Inputs_cyclical!$A$1:$BE$1, 0))),
Cyclical_overrides!K38)</f>
        <v>71.793000000000006</v>
      </c>
      <c r="L38" s="72">
        <f>IF(Cyclical_overrides!L38 = "",
IF(INDEX(F_Inputs_cyclical!$A$1:$BE$243, MATCH('Cyclical_after overrides'!$A38, F_Inputs_cyclical!$A$1:$A$243, 0), MATCH('Cyclical_after overrides'!L$1, F_Inputs_cyclical!$A$1:$BE$1, 0))="", "", INDEX(F_Inputs_cyclical!$A$1:$BE$243, MATCH('Cyclical_after overrides'!$A38, F_Inputs_cyclical!$A$1:$A$243, 0), MATCH('Cyclical_after overrides'!L$1, F_Inputs_cyclical!$A$1:$BE$1, 0))),
Cyclical_overrides!L38)</f>
        <v>16.343</v>
      </c>
      <c r="M38" s="72">
        <f>IF(Cyclical_overrides!M38 = "",
IF(INDEX(F_Inputs_cyclical!$A$1:$BE$243, MATCH('Cyclical_after overrides'!$A38, F_Inputs_cyclical!$A$1:$A$243, 0), MATCH('Cyclical_after overrides'!M$1, F_Inputs_cyclical!$A$1:$BE$1, 0))="", "", INDEX(F_Inputs_cyclical!$A$1:$BE$243, MATCH('Cyclical_after overrides'!$A38, F_Inputs_cyclical!$A$1:$A$243, 0), MATCH('Cyclical_after overrides'!M$1, F_Inputs_cyclical!$A$1:$BE$1, 0))),
Cyclical_overrides!M38)</f>
        <v>0</v>
      </c>
      <c r="N38" s="72">
        <f>IF(Cyclical_overrides!N38 = "",
IF(INDEX(F_Inputs_cyclical!$A$1:$BE$243, MATCH('Cyclical_after overrides'!$A38, F_Inputs_cyclical!$A$1:$A$243, 0), MATCH('Cyclical_after overrides'!N$1, F_Inputs_cyclical!$A$1:$BE$1, 0))="", "", INDEX(F_Inputs_cyclical!$A$1:$BE$243, MATCH('Cyclical_after overrides'!$A38, F_Inputs_cyclical!$A$1:$A$243, 0), MATCH('Cyclical_after overrides'!N$1, F_Inputs_cyclical!$A$1:$BE$1, 0))),
Cyclical_overrides!N38)</f>
        <v>16.343</v>
      </c>
      <c r="O38" s="72" t="str">
        <f>IF(Cyclical_overrides!O38 = "",
IF(INDEX(F_Inputs_cyclical!$A$1:$BE$243, MATCH('Cyclical_after overrides'!$A38, F_Inputs_cyclical!$A$1:$A$243, 0), MATCH('Cyclical_after overrides'!O$1, F_Inputs_cyclical!$A$1:$BE$1, 0))="", "", INDEX(F_Inputs_cyclical!$A$1:$BE$243, MATCH('Cyclical_after overrides'!$A38, F_Inputs_cyclical!$A$1:$A$243, 0), MATCH('Cyclical_after overrides'!O$1, F_Inputs_cyclical!$A$1:$BE$1, 0))),
Cyclical_overrides!O38)</f>
        <v/>
      </c>
      <c r="P38" s="72" t="str">
        <f>IF(Cyclical_overrides!P38 = "",
IF(INDEX(F_Inputs_cyclical!$A$1:$BE$243, MATCH('Cyclical_after overrides'!$A38, F_Inputs_cyclical!$A$1:$A$243, 0), MATCH('Cyclical_after overrides'!P$1, F_Inputs_cyclical!$A$1:$BE$1, 0))="", "", INDEX(F_Inputs_cyclical!$A$1:$BE$243, MATCH('Cyclical_after overrides'!$A38, F_Inputs_cyclical!$A$1:$A$243, 0), MATCH('Cyclical_after overrides'!P$1, F_Inputs_cyclical!$A$1:$BE$1, 0))),
Cyclical_overrides!P38)</f>
        <v/>
      </c>
      <c r="Q38" s="72" t="str">
        <f>IF(Cyclical_overrides!Q38 = "",
IF(INDEX(F_Inputs_cyclical!$A$1:$BE$243, MATCH('Cyclical_after overrides'!$A38, F_Inputs_cyclical!$A$1:$A$243, 0), MATCH('Cyclical_after overrides'!Q$1, F_Inputs_cyclical!$A$1:$BE$1, 0))="", "", INDEX(F_Inputs_cyclical!$A$1:$BE$243, MATCH('Cyclical_after overrides'!$A38, F_Inputs_cyclical!$A$1:$A$243, 0), MATCH('Cyclical_after overrides'!Q$1, F_Inputs_cyclical!$A$1:$BE$1, 0))),
Cyclical_overrides!Q38)</f>
        <v/>
      </c>
      <c r="R38" s="72" t="str">
        <f>IF(Cyclical_overrides!R38 = "",
IF(INDEX(F_Inputs_cyclical!$A$1:$BE$243, MATCH('Cyclical_after overrides'!$A38, F_Inputs_cyclical!$A$1:$A$243, 0), MATCH('Cyclical_after overrides'!R$1, F_Inputs_cyclical!$A$1:$BE$1, 0))="", "", INDEX(F_Inputs_cyclical!$A$1:$BE$243, MATCH('Cyclical_after overrides'!$A38, F_Inputs_cyclical!$A$1:$A$243, 0), MATCH('Cyclical_after overrides'!R$1, F_Inputs_cyclical!$A$1:$BE$1, 0))),
Cyclical_overrides!R38)</f>
        <v/>
      </c>
      <c r="S38" s="72" t="str">
        <f>IF(Cyclical_overrides!S38 = "",
IF(INDEX(F_Inputs_cyclical!$A$1:$BE$243, MATCH('Cyclical_after overrides'!$A38, F_Inputs_cyclical!$A$1:$A$243, 0), MATCH('Cyclical_after overrides'!S$1, F_Inputs_cyclical!$A$1:$BE$1, 0))="", "", INDEX(F_Inputs_cyclical!$A$1:$BE$243, MATCH('Cyclical_after overrides'!$A38, F_Inputs_cyclical!$A$1:$A$243, 0), MATCH('Cyclical_after overrides'!S$1, F_Inputs_cyclical!$A$1:$BE$1, 0))),
Cyclical_overrides!S38)</f>
        <v/>
      </c>
      <c r="T38" s="72" t="str">
        <f>IF(Cyclical_overrides!T38 = "",
IF(INDEX(F_Inputs_cyclical!$A$1:$BE$243, MATCH('Cyclical_after overrides'!$A38, F_Inputs_cyclical!$A$1:$A$243, 0), MATCH('Cyclical_after overrides'!T$1, F_Inputs_cyclical!$A$1:$BE$1, 0))="", "", INDEX(F_Inputs_cyclical!$A$1:$BE$243, MATCH('Cyclical_after overrides'!$A38, F_Inputs_cyclical!$A$1:$A$243, 0), MATCH('Cyclical_after overrides'!T$1, F_Inputs_cyclical!$A$1:$BE$1, 0))),
Cyclical_overrides!T38)</f>
        <v/>
      </c>
      <c r="U38" s="72">
        <f>IF(Cyclical_overrides!U38 = "",
IF(INDEX(F_Inputs_cyclical!$A$1:$BE$243, MATCH('Cyclical_after overrides'!$A38, F_Inputs_cyclical!$A$1:$A$243, 0), MATCH('Cyclical_after overrides'!U$1, F_Inputs_cyclical!$A$1:$BE$1, 0))="", "", INDEX(F_Inputs_cyclical!$A$1:$BE$243, MATCH('Cyclical_after overrides'!$A38, F_Inputs_cyclical!$A$1:$A$243, 0), MATCH('Cyclical_after overrides'!U$1, F_Inputs_cyclical!$A$1:$BE$1, 0))),
Cyclical_overrides!U38)</f>
        <v>129.404</v>
      </c>
      <c r="V38" s="72">
        <f>IF(Cyclical_overrides!V38 = "",
IF(INDEX(F_Inputs_cyclical!$A$1:$BE$243, MATCH('Cyclical_after overrides'!$A38, F_Inputs_cyclical!$A$1:$A$243, 0), MATCH('Cyclical_after overrides'!V$1, F_Inputs_cyclical!$A$1:$BE$1, 0))="", "", INDEX(F_Inputs_cyclical!$A$1:$BE$243, MATCH('Cyclical_after overrides'!$A38, F_Inputs_cyclical!$A$1:$A$243, 0), MATCH('Cyclical_after overrides'!V$1, F_Inputs_cyclical!$A$1:$BE$1, 0))),
Cyclical_overrides!V38)</f>
        <v>45.408000000000001</v>
      </c>
      <c r="W38" s="72">
        <f>IF(Cyclical_overrides!W38 = "",
IF(INDEX(F_Inputs_cyclical!$A$1:$BE$243, MATCH('Cyclical_after overrides'!$A38, F_Inputs_cyclical!$A$1:$A$243, 0), MATCH('Cyclical_after overrides'!W$1, F_Inputs_cyclical!$A$1:$BE$1, 0))="", "", INDEX(F_Inputs_cyclical!$A$1:$BE$243, MATCH('Cyclical_after overrides'!$A38, F_Inputs_cyclical!$A$1:$A$243, 0), MATCH('Cyclical_after overrides'!W$1, F_Inputs_cyclical!$A$1:$BE$1, 0))),
Cyclical_overrides!W38)</f>
        <v>24.091000000000001</v>
      </c>
      <c r="X38" s="72">
        <f>IF(Cyclical_overrides!X38 = "",
IF(INDEX(F_Inputs_cyclical!$A$1:$BE$243, MATCH('Cyclical_after overrides'!$A38, F_Inputs_cyclical!$A$1:$A$243, 0), MATCH('Cyclical_after overrides'!X$1, F_Inputs_cyclical!$A$1:$BE$1, 0))="", "", INDEX(F_Inputs_cyclical!$A$1:$BE$243, MATCH('Cyclical_after overrides'!$A38, F_Inputs_cyclical!$A$1:$A$243, 0), MATCH('Cyclical_after overrides'!X$1, F_Inputs_cyclical!$A$1:$BE$1, 0))),
Cyclical_overrides!X38)</f>
        <v>26.065000000000001</v>
      </c>
      <c r="Y38" s="72">
        <f>IF(Cyclical_overrides!Y38 = "",
IF(INDEX(F_Inputs_cyclical!$A$1:$BE$243, MATCH('Cyclical_after overrides'!$A38, F_Inputs_cyclical!$A$1:$A$243, 0), MATCH('Cyclical_after overrides'!Y$1, F_Inputs_cyclical!$A$1:$BE$1, 0))="", "", INDEX(F_Inputs_cyclical!$A$1:$BE$243, MATCH('Cyclical_after overrides'!$A38, F_Inputs_cyclical!$A$1:$A$243, 0), MATCH('Cyclical_after overrides'!Y$1, F_Inputs_cyclical!$A$1:$BE$1, 0))),
Cyclical_overrides!Y38)</f>
        <v>15.99</v>
      </c>
      <c r="Z38" s="72">
        <f>IF(Cyclical_overrides!Z38 = "",
IF(INDEX(F_Inputs_cyclical!$A$1:$BE$243, MATCH('Cyclical_after overrides'!$A38, F_Inputs_cyclical!$A$1:$A$243, 0), MATCH('Cyclical_after overrides'!Z$1, F_Inputs_cyclical!$A$1:$BE$1, 0))="", "", INDEX(F_Inputs_cyclical!$A$1:$BE$243, MATCH('Cyclical_after overrides'!$A38, F_Inputs_cyclical!$A$1:$A$243, 0), MATCH('Cyclical_after overrides'!Z$1, F_Inputs_cyclical!$A$1:$BE$1, 0))),
Cyclical_overrides!Z38)</f>
        <v>1746.1949999999999</v>
      </c>
      <c r="AA38" s="72">
        <f>IF(Cyclical_overrides!AA38 = "",
IF(INDEX(F_Inputs_cyclical!$A$1:$BE$243, MATCH('Cyclical_after overrides'!$A38, F_Inputs_cyclical!$A$1:$A$243, 0), MATCH('Cyclical_after overrides'!AA$1, F_Inputs_cyclical!$A$1:$BE$1, 0))="", "", INDEX(F_Inputs_cyclical!$A$1:$BE$243, MATCH('Cyclical_after overrides'!$A38, F_Inputs_cyclical!$A$1:$A$243, 0), MATCH('Cyclical_after overrides'!AA$1, F_Inputs_cyclical!$A$1:$BE$1, 0))),
Cyclical_overrides!AA38)</f>
        <v>1055.547</v>
      </c>
      <c r="AB38" s="72">
        <f>IF(Cyclical_overrides!AB38 = "",
IF(INDEX(F_Inputs_cyclical!$A$1:$BE$243, MATCH('Cyclical_after overrides'!$A38, F_Inputs_cyclical!$A$1:$A$243, 0), MATCH('Cyclical_after overrides'!AB$1, F_Inputs_cyclical!$A$1:$BE$1, 0))="", "", INDEX(F_Inputs_cyclical!$A$1:$BE$243, MATCH('Cyclical_after overrides'!$A38, F_Inputs_cyclical!$A$1:$A$243, 0), MATCH('Cyclical_after overrides'!AB$1, F_Inputs_cyclical!$A$1:$BE$1, 0))),
Cyclical_overrides!AB38)</f>
        <v>0.52500000000000002</v>
      </c>
      <c r="AC38" s="72" t="str">
        <f>IF(Cyclical_overrides!AC38 = "",
IF(INDEX(F_Inputs_cyclical!$A$1:$BE$243, MATCH('Cyclical_after overrides'!$A38, F_Inputs_cyclical!$A$1:$A$243, 0), MATCH('Cyclical_after overrides'!AC$1, F_Inputs_cyclical!$A$1:$BE$1, 0))="", "", INDEX(F_Inputs_cyclical!$A$1:$BE$243, MATCH('Cyclical_after overrides'!$A38, F_Inputs_cyclical!$A$1:$A$243, 0), MATCH('Cyclical_after overrides'!AC$1, F_Inputs_cyclical!$A$1:$BE$1, 0))),
Cyclical_overrides!AC38)</f>
        <v/>
      </c>
      <c r="AD38" s="72" t="str">
        <f>IF(Cyclical_overrides!AD38 = "",
IF(INDEX(F_Inputs_cyclical!$A$1:$BE$243, MATCH('Cyclical_after overrides'!$A38, F_Inputs_cyclical!$A$1:$A$243, 0), MATCH('Cyclical_after overrides'!AD$1, F_Inputs_cyclical!$A$1:$BE$1, 0))="", "", INDEX(F_Inputs_cyclical!$A$1:$BE$243, MATCH('Cyclical_after overrides'!$A38, F_Inputs_cyclical!$A$1:$A$243, 0), MATCH('Cyclical_after overrides'!AD$1, F_Inputs_cyclical!$A$1:$BE$1, 0))),
Cyclical_overrides!AD38)</f>
        <v/>
      </c>
      <c r="AE38" s="72" t="str">
        <f>IF(Cyclical_overrides!AE38 = "",
IF(INDEX(F_Inputs_cyclical!$A$1:$BE$243, MATCH('Cyclical_after overrides'!$A38, F_Inputs_cyclical!$A$1:$A$243, 0), MATCH('Cyclical_after overrides'!AE$1, F_Inputs_cyclical!$A$1:$BE$1, 0))="", "", INDEX(F_Inputs_cyclical!$A$1:$BE$243, MATCH('Cyclical_after overrides'!$A38, F_Inputs_cyclical!$A$1:$A$243, 0), MATCH('Cyclical_after overrides'!AE$1, F_Inputs_cyclical!$A$1:$BE$1, 0))),
Cyclical_overrides!AE38)</f>
        <v/>
      </c>
      <c r="AF38" s="72" t="str">
        <f>IF(Cyclical_overrides!AF38 = "",
IF(INDEX(F_Inputs_cyclical!$A$1:$BE$243, MATCH('Cyclical_after overrides'!$A38, F_Inputs_cyclical!$A$1:$A$243, 0), MATCH('Cyclical_after overrides'!AF$1, F_Inputs_cyclical!$A$1:$BE$1, 0))="", "", INDEX(F_Inputs_cyclical!$A$1:$BE$243, MATCH('Cyclical_after overrides'!$A38, F_Inputs_cyclical!$A$1:$A$243, 0), MATCH('Cyclical_after overrides'!AF$1, F_Inputs_cyclical!$A$1:$BE$1, 0))),
Cyclical_overrides!AF38)</f>
        <v/>
      </c>
      <c r="AG38" s="72" t="str">
        <f>IF(Cyclical_overrides!AG38 = "",
IF(INDEX(F_Inputs_cyclical!$A$1:$BE$243, MATCH('Cyclical_after overrides'!$A38, F_Inputs_cyclical!$A$1:$A$243, 0), MATCH('Cyclical_after overrides'!AG$1, F_Inputs_cyclical!$A$1:$BE$1, 0))="", "", INDEX(F_Inputs_cyclical!$A$1:$BE$243, MATCH('Cyclical_after overrides'!$A38, F_Inputs_cyclical!$A$1:$A$243, 0), MATCH('Cyclical_after overrides'!AG$1, F_Inputs_cyclical!$A$1:$BE$1, 0))),
Cyclical_overrides!AG38)</f>
        <v/>
      </c>
      <c r="AH38" s="72" t="str">
        <f>IF(Cyclical_overrides!AH38 = "",
IF(INDEX(F_Inputs_cyclical!$A$1:$BE$243, MATCH('Cyclical_after overrides'!$A38, F_Inputs_cyclical!$A$1:$A$243, 0), MATCH('Cyclical_after overrides'!AH$1, F_Inputs_cyclical!$A$1:$BE$1, 0))="", "", INDEX(F_Inputs_cyclical!$A$1:$BE$243, MATCH('Cyclical_after overrides'!$A38, F_Inputs_cyclical!$A$1:$A$243, 0), MATCH('Cyclical_after overrides'!AH$1, F_Inputs_cyclical!$A$1:$BE$1, 0))),
Cyclical_overrides!AH38)</f>
        <v/>
      </c>
      <c r="AI38" s="72" t="str">
        <f>IF(Cyclical_overrides!AI38 = "",
IF(INDEX(F_Inputs_cyclical!$A$1:$BE$243, MATCH('Cyclical_after overrides'!$A38, F_Inputs_cyclical!$A$1:$A$243, 0), MATCH('Cyclical_after overrides'!AI$1, F_Inputs_cyclical!$A$1:$BE$1, 0))="", "", INDEX(F_Inputs_cyclical!$A$1:$BE$243, MATCH('Cyclical_after overrides'!$A38, F_Inputs_cyclical!$A$1:$A$243, 0), MATCH('Cyclical_after overrides'!AI$1, F_Inputs_cyclical!$A$1:$BE$1, 0))),
Cyclical_overrides!AI38)</f>
        <v/>
      </c>
      <c r="AJ38" s="72" t="str">
        <f>IF(Cyclical_overrides!AJ38 = "",
IF(INDEX(F_Inputs_cyclical!$A$1:$BE$243, MATCH('Cyclical_after overrides'!$A38, F_Inputs_cyclical!$A$1:$A$243, 0), MATCH('Cyclical_after overrides'!AJ$1, F_Inputs_cyclical!$A$1:$BE$1, 0))="", "", INDEX(F_Inputs_cyclical!$A$1:$BE$243, MATCH('Cyclical_after overrides'!$A38, F_Inputs_cyclical!$A$1:$A$243, 0), MATCH('Cyclical_after overrides'!AJ$1, F_Inputs_cyclical!$A$1:$BE$1, 0))),
Cyclical_overrides!AJ38)</f>
        <v/>
      </c>
      <c r="AK38" s="72" t="str">
        <f>IF(Cyclical_overrides!AK38 = "",
IF(INDEX(F_Inputs_cyclical!$A$1:$BE$243, MATCH('Cyclical_after overrides'!$A38, F_Inputs_cyclical!$A$1:$A$243, 0), MATCH('Cyclical_after overrides'!AK$1, F_Inputs_cyclical!$A$1:$BE$1, 0))="", "", INDEX(F_Inputs_cyclical!$A$1:$BE$243, MATCH('Cyclical_after overrides'!$A38, F_Inputs_cyclical!$A$1:$A$243, 0), MATCH('Cyclical_after overrides'!AK$1, F_Inputs_cyclical!$A$1:$BE$1, 0))),
Cyclical_overrides!AK38)</f>
        <v/>
      </c>
      <c r="AL38" s="72" t="str">
        <f>IF(Cyclical_overrides!AL38 = "",
IF(INDEX(F_Inputs_cyclical!$A$1:$BE$243, MATCH('Cyclical_after overrides'!$A38, F_Inputs_cyclical!$A$1:$A$243, 0), MATCH('Cyclical_after overrides'!AL$1, F_Inputs_cyclical!$A$1:$BE$1, 0))="", "", INDEX(F_Inputs_cyclical!$A$1:$BE$243, MATCH('Cyclical_after overrides'!$A38, F_Inputs_cyclical!$A$1:$A$243, 0), MATCH('Cyclical_after overrides'!AL$1, F_Inputs_cyclical!$A$1:$BE$1, 0))),
Cyclical_overrides!AL38)</f>
        <v/>
      </c>
      <c r="AM38" s="72">
        <f>IF(Cyclical_overrides!AM38 = "",
IF(INDEX(F_Inputs_cyclical!$A$1:$BE$243, MATCH('Cyclical_after overrides'!$A38, F_Inputs_cyclical!$A$1:$A$243, 0), MATCH('Cyclical_after overrides'!AM$1, F_Inputs_cyclical!$A$1:$BE$1, 0))="", "", INDEX(F_Inputs_cyclical!$A$1:$BE$243, MATCH('Cyclical_after overrides'!$A38, F_Inputs_cyclical!$A$1:$A$243, 0), MATCH('Cyclical_after overrides'!AM$1, F_Inputs_cyclical!$A$1:$BE$1, 0))),
Cyclical_overrides!AM38)</f>
        <v>9.67</v>
      </c>
      <c r="AN38" s="72">
        <f>IF(Cyclical_overrides!AN38 = "",
IF(INDEX(F_Inputs_cyclical!$A$1:$BE$243, MATCH('Cyclical_after overrides'!$A38, F_Inputs_cyclical!$A$1:$A$243, 0), MATCH('Cyclical_after overrides'!AN$1, F_Inputs_cyclical!$A$1:$BE$1, 0))="", "", INDEX(F_Inputs_cyclical!$A$1:$BE$243, MATCH('Cyclical_after overrides'!$A38, F_Inputs_cyclical!$A$1:$A$243, 0), MATCH('Cyclical_after overrides'!AN$1, F_Inputs_cyclical!$A$1:$BE$1, 0))),
Cyclical_overrides!AN38)</f>
        <v>129.404</v>
      </c>
      <c r="AO38" s="72" t="str">
        <f>IF(Cyclical_overrides!AO38 = "",
IF(INDEX(F_Inputs_cyclical!$A$1:$BE$243, MATCH('Cyclical_after overrides'!$A38, F_Inputs_cyclical!$A$1:$A$243, 0), MATCH('Cyclical_after overrides'!AO$1, F_Inputs_cyclical!$A$1:$BE$1, 0))="", "", INDEX(F_Inputs_cyclical!$A$1:$BE$243, MATCH('Cyclical_after overrides'!$A38, F_Inputs_cyclical!$A$1:$A$243, 0), MATCH('Cyclical_after overrides'!AO$1, F_Inputs_cyclical!$A$1:$BE$1, 0))),
Cyclical_overrides!AO38)</f>
        <v/>
      </c>
      <c r="AP38" s="72" t="str">
        <f>IF(Cyclical_overrides!AP38 = "",
IF(INDEX(F_Inputs_cyclical!$A$1:$BE$243, MATCH('Cyclical_after overrides'!$A38, F_Inputs_cyclical!$A$1:$A$243, 0), MATCH('Cyclical_after overrides'!AP$1, F_Inputs_cyclical!$A$1:$BE$1, 0))="", "", INDEX(F_Inputs_cyclical!$A$1:$BE$243, MATCH('Cyclical_after overrides'!$A38, F_Inputs_cyclical!$A$1:$A$243, 0), MATCH('Cyclical_after overrides'!AP$1, F_Inputs_cyclical!$A$1:$BE$1, 0))),
Cyclical_overrides!AP38)</f>
        <v/>
      </c>
      <c r="AQ38" s="72" t="str">
        <f>IF(Cyclical_overrides!AQ38 = "",
IF(INDEX(F_Inputs_cyclical!$A$1:$BE$243, MATCH('Cyclical_after overrides'!$A38, F_Inputs_cyclical!$A$1:$A$243, 0), MATCH('Cyclical_after overrides'!AQ$1, F_Inputs_cyclical!$A$1:$BE$1, 0))="", "", INDEX(F_Inputs_cyclical!$A$1:$BE$243, MATCH('Cyclical_after overrides'!$A38, F_Inputs_cyclical!$A$1:$A$243, 0), MATCH('Cyclical_after overrides'!AQ$1, F_Inputs_cyclical!$A$1:$BE$1, 0))),
Cyclical_overrides!AQ38)</f>
        <v/>
      </c>
      <c r="AR38" s="72">
        <f>IF(Cyclical_overrides!AR38 = "",
IF(INDEX(F_Inputs_cyclical!$A$1:$BE$243, MATCH('Cyclical_after overrides'!$A38, F_Inputs_cyclical!$A$1:$A$243, 0), MATCH('Cyclical_after overrides'!AR$1, F_Inputs_cyclical!$A$1:$BE$1, 0))="", "", INDEX(F_Inputs_cyclical!$A$1:$BE$243, MATCH('Cyclical_after overrides'!$A38, F_Inputs_cyclical!$A$1:$A$243, 0), MATCH('Cyclical_after overrides'!AR$1, F_Inputs_cyclical!$A$1:$BE$1, 0))),
Cyclical_overrides!AR38)</f>
        <v>0</v>
      </c>
      <c r="AS38" s="72">
        <f>IF(Cyclical_overrides!AS38 = "",
IF(INDEX(F_Inputs_cyclical!$A$1:$BE$243, MATCH('Cyclical_after overrides'!$A38, F_Inputs_cyclical!$A$1:$A$243, 0), MATCH('Cyclical_after overrides'!AS$1, F_Inputs_cyclical!$A$1:$BE$1, 0))="", "", INDEX(F_Inputs_cyclical!$A$1:$BE$243, MATCH('Cyclical_after overrides'!$A38, F_Inputs_cyclical!$A$1:$A$243, 0), MATCH('Cyclical_after overrides'!AS$1, F_Inputs_cyclical!$A$1:$BE$1, 0))),
Cyclical_overrides!AS38)</f>
        <v>0</v>
      </c>
      <c r="AT38" s="72">
        <f>IF(Cyclical_overrides!AT38 = "",
IF(INDEX(F_Inputs_cyclical!$A$1:$BE$243, MATCH('Cyclical_after overrides'!$A38, F_Inputs_cyclical!$A$1:$A$243, 0), MATCH('Cyclical_after overrides'!AT$1, F_Inputs_cyclical!$A$1:$BE$1, 0))="", "", INDEX(F_Inputs_cyclical!$A$1:$BE$243, MATCH('Cyclical_after overrides'!$A38, F_Inputs_cyclical!$A$1:$A$243, 0), MATCH('Cyclical_after overrides'!AT$1, F_Inputs_cyclical!$A$1:$BE$1, 0))),
Cyclical_overrides!AT38)</f>
        <v>0</v>
      </c>
      <c r="AU38" s="72">
        <f>IF(Cyclical_overrides!AU38 = "",
IF(INDEX(F_Inputs_cyclical!$A$1:$BE$243, MATCH('Cyclical_after overrides'!$A38, F_Inputs_cyclical!$A$1:$A$243, 0), MATCH('Cyclical_after overrides'!AU$1, F_Inputs_cyclical!$A$1:$BE$1, 0))="", "", INDEX(F_Inputs_cyclical!$A$1:$BE$243, MATCH('Cyclical_after overrides'!$A38, F_Inputs_cyclical!$A$1:$A$243, 0), MATCH('Cyclical_after overrides'!AU$1, F_Inputs_cyclical!$A$1:$BE$1, 0))),
Cyclical_overrides!AU38)</f>
        <v>6.26377586</v>
      </c>
      <c r="AV38" s="72" t="str">
        <f>IF(Cyclical_overrides!AV38 = "",
IF(INDEX(F_Inputs_cyclical!$A$1:$BE$243, MATCH('Cyclical_after overrides'!$A38, F_Inputs_cyclical!$A$1:$A$243, 0), MATCH('Cyclical_after overrides'!AV$1, F_Inputs_cyclical!$A$1:$BE$1, 0))="", "", INDEX(F_Inputs_cyclical!$A$1:$BE$243, MATCH('Cyclical_after overrides'!$A38, F_Inputs_cyclical!$A$1:$A$243, 0), MATCH('Cyclical_after overrides'!AV$1, F_Inputs_cyclical!$A$1:$BE$1, 0))),
Cyclical_overrides!AV38)</f>
        <v/>
      </c>
      <c r="AW38" s="72">
        <f>IF(Cyclical_overrides!AW38 = "",
IF(INDEX(F_Inputs_cyclical!$A$1:$BE$243, MATCH('Cyclical_after overrides'!$A38, F_Inputs_cyclical!$A$1:$A$243, 0), MATCH('Cyclical_after overrides'!AW$1, F_Inputs_cyclical!$A$1:$BE$1, 0))="", "", INDEX(F_Inputs_cyclical!$A$1:$BE$243, MATCH('Cyclical_after overrides'!$A38, F_Inputs_cyclical!$A$1:$A$243, 0), MATCH('Cyclical_after overrides'!AW$1, F_Inputs_cyclical!$A$1:$BE$1, 0))),
Cyclical_overrides!AW38)</f>
        <v>1.2338096431854266</v>
      </c>
      <c r="AX38" s="72">
        <f>IF(Cyclical_overrides!AX38 = "",
IF(INDEX(F_Inputs_cyclical!$A$1:$BE$243, MATCH('Cyclical_after overrides'!$A38, F_Inputs_cyclical!$A$1:$A$243, 0), MATCH('Cyclical_after overrides'!AX$1, F_Inputs_cyclical!$A$1:$BE$1, 0))="", "", INDEX(F_Inputs_cyclical!$A$1:$BE$243, MATCH('Cyclical_after overrides'!$A38, F_Inputs_cyclical!$A$1:$A$243, 0), MATCH('Cyclical_after overrides'!AX$1, F_Inputs_cyclical!$A$1:$BE$1, 0))),
Cyclical_overrides!AX38)</f>
        <v>29.767480764103812</v>
      </c>
      <c r="AY38" s="72">
        <f>IF(Cyclical_overrides!AY38 = "",
IF(INDEX(F_Inputs_cyclical!$A$1:$BE$243, MATCH('Cyclical_after overrides'!$A38, F_Inputs_cyclical!$A$1:$A$243, 0), MATCH('Cyclical_after overrides'!AY$1, F_Inputs_cyclical!$A$1:$BE$1, 0))="", "", INDEX(F_Inputs_cyclical!$A$1:$BE$243, MATCH('Cyclical_after overrides'!$A38, F_Inputs_cyclical!$A$1:$A$243, 0), MATCH('Cyclical_after overrides'!AY$1, F_Inputs_cyclical!$A$1:$BE$1, 0))),
Cyclical_overrides!AY38)</f>
        <v>131.21419340439184</v>
      </c>
      <c r="AZ38" s="72">
        <f>IF(Cyclical_overrides!AZ38 = "",
IF(INDEX(F_Inputs_cyclical!$A$1:$BE$243, MATCH('Cyclical_after overrides'!$A38, F_Inputs_cyclical!$A$1:$A$243, 0), MATCH('Cyclical_after overrides'!AZ$1, F_Inputs_cyclical!$A$1:$BE$1, 0))="", "", INDEX(F_Inputs_cyclical!$A$1:$BE$243, MATCH('Cyclical_after overrides'!$A38, F_Inputs_cyclical!$A$1:$A$243, 0), MATCH('Cyclical_after overrides'!AZ$1, F_Inputs_cyclical!$A$1:$BE$1, 0))),
Cyclical_overrides!AZ38)</f>
        <v>2.6261873373078362</v>
      </c>
      <c r="BA38" s="72">
        <f>IF(Cyclical_overrides!BA38 = "",
IF(INDEX(F_Inputs_cyclical!$A$1:$BE$243, MATCH('Cyclical_after overrides'!$A38, F_Inputs_cyclical!$A$1:$A$243, 0), MATCH('Cyclical_after overrides'!BA$1, F_Inputs_cyclical!$A$1:$BE$1, 0))="", "", INDEX(F_Inputs_cyclical!$A$1:$BE$243, MATCH('Cyclical_after overrides'!$A38, F_Inputs_cyclical!$A$1:$A$243, 0), MATCH('Cyclical_after overrides'!BA$1, F_Inputs_cyclical!$A$1:$BE$1, 0))),
Cyclical_overrides!BA38)</f>
        <v>17.339598574106692</v>
      </c>
      <c r="BB38" s="72">
        <f>IF(Cyclical_overrides!BB38 = "",
IF(INDEX(F_Inputs_cyclical!$A$1:$BE$243, MATCH('Cyclical_after overrides'!$A38, F_Inputs_cyclical!$A$1:$A$243, 0), MATCH('Cyclical_after overrides'!BB$1, F_Inputs_cyclical!$A$1:$BE$1, 0))="", "", INDEX(F_Inputs_cyclical!$A$1:$BE$243, MATCH('Cyclical_after overrides'!$A38, F_Inputs_cyclical!$A$1:$A$243, 0), MATCH('Cyclical_after overrides'!BB$1, F_Inputs_cyclical!$A$1:$BE$1, 0))),
Cyclical_overrides!BB38)</f>
        <v>17.339598574106692</v>
      </c>
      <c r="BC38" s="72">
        <f>IF(Cyclical_overrides!BC38 = "",
IF(INDEX(F_Inputs_cyclical!$A$1:$BE$243, MATCH('Cyclical_after overrides'!$A38, F_Inputs_cyclical!$A$1:$A$243, 0), MATCH('Cyclical_after overrides'!BC$1, F_Inputs_cyclical!$A$1:$BE$1, 0))="", "", INDEX(F_Inputs_cyclical!$A$1:$BE$243, MATCH('Cyclical_after overrides'!$A38, F_Inputs_cyclical!$A$1:$A$243, 0), MATCH('Cyclical_after overrides'!BC$1, F_Inputs_cyclical!$A$1:$BE$1, 0))),
Cyclical_overrides!BC38)</f>
        <v>11.381666774000607</v>
      </c>
      <c r="BD38" s="72">
        <f>IF(Cyclical_overrides!BD38 = "",
IF(INDEX(F_Inputs_cyclical!$A$1:$BE$243, MATCH('Cyclical_after overrides'!$A38, F_Inputs_cyclical!$A$1:$A$243, 0), MATCH('Cyclical_after overrides'!BD$1, F_Inputs_cyclical!$A$1:$BE$1, 0))="", "", INDEX(F_Inputs_cyclical!$A$1:$BE$243, MATCH('Cyclical_after overrides'!$A38, F_Inputs_cyclical!$A$1:$A$243, 0), MATCH('Cyclical_after overrides'!BD$1, F_Inputs_cyclical!$A$1:$BE$1, 0))),
Cyclical_overrides!BD38)</f>
        <v>1223.2874201221061</v>
      </c>
      <c r="BE38" s="194"/>
    </row>
    <row r="39" spans="1:57" x14ac:dyDescent="0.4">
      <c r="A39" s="63" t="str">
        <f t="shared" si="0"/>
        <v>NWT16</v>
      </c>
      <c r="B39" s="63" t="s">
        <v>289</v>
      </c>
      <c r="C39" s="63" t="s">
        <v>247</v>
      </c>
      <c r="D39" s="72">
        <f>IF(Cyclical_overrides!D39 = "",
IF(INDEX(F_Inputs_cyclical!$A$1:$BE$243, MATCH('Cyclical_after overrides'!$A39, F_Inputs_cyclical!$A$1:$A$243, 0), MATCH('Cyclical_after overrides'!D$1, F_Inputs_cyclical!$A$1:$BE$1, 0))="", "", INDEX(F_Inputs_cyclical!$A$1:$BE$243, MATCH('Cyclical_after overrides'!$A39, F_Inputs_cyclical!$A$1:$A$243, 0), MATCH('Cyclical_after overrides'!D$1, F_Inputs_cyclical!$A$1:$BE$1, 0))),
Cyclical_overrides!D39)</f>
        <v>28.749821587395296</v>
      </c>
      <c r="E39" s="72">
        <f>IF(Cyclical_overrides!E39 = "",
IF(INDEX(F_Inputs_cyclical!$A$1:$BE$243, MATCH('Cyclical_after overrides'!$A39, F_Inputs_cyclical!$A$1:$A$243, 0), MATCH('Cyclical_after overrides'!E$1, F_Inputs_cyclical!$A$1:$BE$1, 0))="", "", INDEX(F_Inputs_cyclical!$A$1:$BE$243, MATCH('Cyclical_after overrides'!$A39, F_Inputs_cyclical!$A$1:$A$243, 0), MATCH('Cyclical_after overrides'!E$1, F_Inputs_cyclical!$A$1:$BE$1, 0))),
Cyclical_overrides!E39)</f>
        <v>11.126874997576611</v>
      </c>
      <c r="F39" s="72">
        <f>IF(Cyclical_overrides!F39 = "",
IF(INDEX(F_Inputs_cyclical!$A$1:$BE$243, MATCH('Cyclical_after overrides'!$A39, F_Inputs_cyclical!$A$1:$A$243, 0), MATCH('Cyclical_after overrides'!F$1, F_Inputs_cyclical!$A$1:$BE$1, 0))="", "", INDEX(F_Inputs_cyclical!$A$1:$BE$243, MATCH('Cyclical_after overrides'!$A39, F_Inputs_cyclical!$A$1:$A$243, 0), MATCH('Cyclical_after overrides'!F$1, F_Inputs_cyclical!$A$1:$BE$1, 0))),
Cyclical_overrides!F39)</f>
        <v>60.020538136595206</v>
      </c>
      <c r="G39" s="72">
        <f>IF(Cyclical_overrides!G39 = "",
IF(INDEX(F_Inputs_cyclical!$A$1:$BE$243, MATCH('Cyclical_after overrides'!$A39, F_Inputs_cyclical!$A$1:$A$243, 0), MATCH('Cyclical_after overrides'!G$1, F_Inputs_cyclical!$A$1:$BE$1, 0))="", "", INDEX(F_Inputs_cyclical!$A$1:$BE$243, MATCH('Cyclical_after overrides'!$A39, F_Inputs_cyclical!$A$1:$A$243, 0), MATCH('Cyclical_after overrides'!G$1, F_Inputs_cyclical!$A$1:$BE$1, 0))),
Cyclical_overrides!G39)</f>
        <v>4.7256535440688765</v>
      </c>
      <c r="H39" s="72" t="str">
        <f>IF(Cyclical_overrides!H39 = "",
IF(INDEX(F_Inputs_cyclical!$A$1:$BE$243, MATCH('Cyclical_after overrides'!$A39, F_Inputs_cyclical!$A$1:$A$243, 0), MATCH('Cyclical_after overrides'!H$1, F_Inputs_cyclical!$A$1:$BE$1, 0))="", "", INDEX(F_Inputs_cyclical!$A$1:$BE$243, MATCH('Cyclical_after overrides'!$A39, F_Inputs_cyclical!$A$1:$A$243, 0), MATCH('Cyclical_after overrides'!H$1, F_Inputs_cyclical!$A$1:$BE$1, 0))),
Cyclical_overrides!H39)</f>
        <v/>
      </c>
      <c r="I39" s="72">
        <f>IF(Cyclical_overrides!I39 = "",
IF(INDEX(F_Inputs_cyclical!$A$1:$BE$243, MATCH('Cyclical_after overrides'!$A39, F_Inputs_cyclical!$A$1:$A$243, 0), MATCH('Cyclical_after overrides'!I$1, F_Inputs_cyclical!$A$1:$BE$1, 0))="", "", INDEX(F_Inputs_cyclical!$A$1:$BE$243, MATCH('Cyclical_after overrides'!$A39, F_Inputs_cyclical!$A$1:$A$243, 0), MATCH('Cyclical_after overrides'!I$1, F_Inputs_cyclical!$A$1:$BE$1, 0))),
Cyclical_overrides!I39)</f>
        <v>0</v>
      </c>
      <c r="J39" s="72">
        <f>IF(Cyclical_overrides!J39 = "",
IF(INDEX(F_Inputs_cyclical!$A$1:$BE$243, MATCH('Cyclical_after overrides'!$A39, F_Inputs_cyclical!$A$1:$A$243, 0), MATCH('Cyclical_after overrides'!J$1, F_Inputs_cyclical!$A$1:$BE$1, 0))="", "", INDEX(F_Inputs_cyclical!$A$1:$BE$243, MATCH('Cyclical_after overrides'!$A39, F_Inputs_cyclical!$A$1:$A$243, 0), MATCH('Cyclical_after overrides'!J$1, F_Inputs_cyclical!$A$1:$BE$1, 0))),
Cyclical_overrides!J39)</f>
        <v>120.30515406956067</v>
      </c>
      <c r="K39" s="72">
        <f>IF(Cyclical_overrides!K39 = "",
IF(INDEX(F_Inputs_cyclical!$A$1:$BE$243, MATCH('Cyclical_after overrides'!$A39, F_Inputs_cyclical!$A$1:$A$243, 0), MATCH('Cyclical_after overrides'!K$1, F_Inputs_cyclical!$A$1:$BE$1, 0))="", "", INDEX(F_Inputs_cyclical!$A$1:$BE$243, MATCH('Cyclical_after overrides'!$A39, F_Inputs_cyclical!$A$1:$A$243, 0), MATCH('Cyclical_after overrides'!K$1, F_Inputs_cyclical!$A$1:$BE$1, 0))),
Cyclical_overrides!K39)</f>
        <v>67.104893200000006</v>
      </c>
      <c r="L39" s="72">
        <f>IF(Cyclical_overrides!L39 = "",
IF(INDEX(F_Inputs_cyclical!$A$1:$BE$243, MATCH('Cyclical_after overrides'!$A39, F_Inputs_cyclical!$A$1:$A$243, 0), MATCH('Cyclical_after overrides'!L$1, F_Inputs_cyclical!$A$1:$BE$1, 0))="", "", INDEX(F_Inputs_cyclical!$A$1:$BE$243, MATCH('Cyclical_after overrides'!$A39, F_Inputs_cyclical!$A$1:$A$243, 0), MATCH('Cyclical_after overrides'!L$1, F_Inputs_cyclical!$A$1:$BE$1, 0))),
Cyclical_overrides!L39)</f>
        <v>6.2440696475368007</v>
      </c>
      <c r="M39" s="72" t="str">
        <f>IF(Cyclical_overrides!M39 = "",
IF(INDEX(F_Inputs_cyclical!$A$1:$BE$243, MATCH('Cyclical_after overrides'!$A39, F_Inputs_cyclical!$A$1:$A$243, 0), MATCH('Cyclical_after overrides'!M$1, F_Inputs_cyclical!$A$1:$BE$1, 0))="", "", INDEX(F_Inputs_cyclical!$A$1:$BE$243, MATCH('Cyclical_after overrides'!$A39, F_Inputs_cyclical!$A$1:$A$243, 0), MATCH('Cyclical_after overrides'!M$1, F_Inputs_cyclical!$A$1:$BE$1, 0))),
Cyclical_overrides!M39)</f>
        <v/>
      </c>
      <c r="N39" s="72" t="str">
        <f>IF(Cyclical_overrides!N39 = "",
IF(INDEX(F_Inputs_cyclical!$A$1:$BE$243, MATCH('Cyclical_after overrides'!$A39, F_Inputs_cyclical!$A$1:$A$243, 0), MATCH('Cyclical_after overrides'!N$1, F_Inputs_cyclical!$A$1:$BE$1, 0))="", "", INDEX(F_Inputs_cyclical!$A$1:$BE$243, MATCH('Cyclical_after overrides'!$A39, F_Inputs_cyclical!$A$1:$A$243, 0), MATCH('Cyclical_after overrides'!N$1, F_Inputs_cyclical!$A$1:$BE$1, 0))),
Cyclical_overrides!N39)</f>
        <v/>
      </c>
      <c r="O39" s="72" t="str">
        <f>IF(Cyclical_overrides!O39 = "",
IF(INDEX(F_Inputs_cyclical!$A$1:$BE$243, MATCH('Cyclical_after overrides'!$A39, F_Inputs_cyclical!$A$1:$A$243, 0), MATCH('Cyclical_after overrides'!O$1, F_Inputs_cyclical!$A$1:$BE$1, 0))="", "", INDEX(F_Inputs_cyclical!$A$1:$BE$243, MATCH('Cyclical_after overrides'!$A39, F_Inputs_cyclical!$A$1:$A$243, 0), MATCH('Cyclical_after overrides'!O$1, F_Inputs_cyclical!$A$1:$BE$1, 0))),
Cyclical_overrides!O39)</f>
        <v/>
      </c>
      <c r="P39" s="72" t="str">
        <f>IF(Cyclical_overrides!P39 = "",
IF(INDEX(F_Inputs_cyclical!$A$1:$BE$243, MATCH('Cyclical_after overrides'!$A39, F_Inputs_cyclical!$A$1:$A$243, 0), MATCH('Cyclical_after overrides'!P$1, F_Inputs_cyclical!$A$1:$BE$1, 0))="", "", INDEX(F_Inputs_cyclical!$A$1:$BE$243, MATCH('Cyclical_after overrides'!$A39, F_Inputs_cyclical!$A$1:$A$243, 0), MATCH('Cyclical_after overrides'!P$1, F_Inputs_cyclical!$A$1:$BE$1, 0))),
Cyclical_overrides!P39)</f>
        <v/>
      </c>
      <c r="Q39" s="72" t="str">
        <f>IF(Cyclical_overrides!Q39 = "",
IF(INDEX(F_Inputs_cyclical!$A$1:$BE$243, MATCH('Cyclical_after overrides'!$A39, F_Inputs_cyclical!$A$1:$A$243, 0), MATCH('Cyclical_after overrides'!Q$1, F_Inputs_cyclical!$A$1:$BE$1, 0))="", "", INDEX(F_Inputs_cyclical!$A$1:$BE$243, MATCH('Cyclical_after overrides'!$A39, F_Inputs_cyclical!$A$1:$A$243, 0), MATCH('Cyclical_after overrides'!Q$1, F_Inputs_cyclical!$A$1:$BE$1, 0))),
Cyclical_overrides!Q39)</f>
        <v/>
      </c>
      <c r="R39" s="72" t="str">
        <f>IF(Cyclical_overrides!R39 = "",
IF(INDEX(F_Inputs_cyclical!$A$1:$BE$243, MATCH('Cyclical_after overrides'!$A39, F_Inputs_cyclical!$A$1:$A$243, 0), MATCH('Cyclical_after overrides'!R$1, F_Inputs_cyclical!$A$1:$BE$1, 0))="", "", INDEX(F_Inputs_cyclical!$A$1:$BE$243, MATCH('Cyclical_after overrides'!$A39, F_Inputs_cyclical!$A$1:$A$243, 0), MATCH('Cyclical_after overrides'!R$1, F_Inputs_cyclical!$A$1:$BE$1, 0))),
Cyclical_overrides!R39)</f>
        <v/>
      </c>
      <c r="S39" s="72">
        <f>IF(Cyclical_overrides!S39 = "",
IF(INDEX(F_Inputs_cyclical!$A$1:$BE$243, MATCH('Cyclical_after overrides'!$A39, F_Inputs_cyclical!$A$1:$A$243, 0), MATCH('Cyclical_after overrides'!S$1, F_Inputs_cyclical!$A$1:$BE$1, 0))="", "", INDEX(F_Inputs_cyclical!$A$1:$BE$243, MATCH('Cyclical_after overrides'!$A39, F_Inputs_cyclical!$A$1:$A$243, 0), MATCH('Cyclical_after overrides'!S$1, F_Inputs_cyclical!$A$1:$BE$1, 0))),
Cyclical_overrides!S39)</f>
        <v>135.73599999999999</v>
      </c>
      <c r="T39" s="72">
        <f>IF(Cyclical_overrides!T39 = "",
IF(INDEX(F_Inputs_cyclical!$A$1:$BE$243, MATCH('Cyclical_after overrides'!$A39, F_Inputs_cyclical!$A$1:$A$243, 0), MATCH('Cyclical_after overrides'!T$1, F_Inputs_cyclical!$A$1:$BE$1, 0))="", "", INDEX(F_Inputs_cyclical!$A$1:$BE$243, MATCH('Cyclical_after overrides'!$A39, F_Inputs_cyclical!$A$1:$A$243, 0), MATCH('Cyclical_after overrides'!T$1, F_Inputs_cyclical!$A$1:$BE$1, 0))),
Cyclical_overrides!T39)</f>
        <v>52.99</v>
      </c>
      <c r="U39" s="72">
        <f>IF(Cyclical_overrides!U39 = "",
IF(INDEX(F_Inputs_cyclical!$A$1:$BE$243, MATCH('Cyclical_after overrides'!$A39, F_Inputs_cyclical!$A$1:$A$243, 0), MATCH('Cyclical_after overrides'!U$1, F_Inputs_cyclical!$A$1:$BE$1, 0))="", "", INDEX(F_Inputs_cyclical!$A$1:$BE$243, MATCH('Cyclical_after overrides'!$A39, F_Inputs_cyclical!$A$1:$A$243, 0), MATCH('Cyclical_after overrides'!U$1, F_Inputs_cyclical!$A$1:$BE$1, 0))),
Cyclical_overrides!U39)</f>
        <v>114.06108442202387</v>
      </c>
      <c r="V39" s="72">
        <f>IF(Cyclical_overrides!V39 = "",
IF(INDEX(F_Inputs_cyclical!$A$1:$BE$243, MATCH('Cyclical_after overrides'!$A39, F_Inputs_cyclical!$A$1:$A$243, 0), MATCH('Cyclical_after overrides'!V$1, F_Inputs_cyclical!$A$1:$BE$1, 0))="", "", INDEX(F_Inputs_cyclical!$A$1:$BE$243, MATCH('Cyclical_after overrides'!$A39, F_Inputs_cyclical!$A$1:$A$243, 0), MATCH('Cyclical_after overrides'!V$1, F_Inputs_cyclical!$A$1:$BE$1, 0))),
Cyclical_overrides!V39)</f>
        <v>45.009</v>
      </c>
      <c r="W39" s="72">
        <f>IF(Cyclical_overrides!W39 = "",
IF(INDEX(F_Inputs_cyclical!$A$1:$BE$243, MATCH('Cyclical_after overrides'!$A39, F_Inputs_cyclical!$A$1:$A$243, 0), MATCH('Cyclical_after overrides'!W$1, F_Inputs_cyclical!$A$1:$BE$1, 0))="", "", INDEX(F_Inputs_cyclical!$A$1:$BE$243, MATCH('Cyclical_after overrides'!$A39, F_Inputs_cyclical!$A$1:$A$243, 0), MATCH('Cyclical_after overrides'!W$1, F_Inputs_cyclical!$A$1:$BE$1, 0))),
Cyclical_overrides!W39)</f>
        <v>25.068000000000001</v>
      </c>
      <c r="X39" s="72">
        <f>IF(Cyclical_overrides!X39 = "",
IF(INDEX(F_Inputs_cyclical!$A$1:$BE$243, MATCH('Cyclical_after overrides'!$A39, F_Inputs_cyclical!$A$1:$A$243, 0), MATCH('Cyclical_after overrides'!X$1, F_Inputs_cyclical!$A$1:$BE$1, 0))="", "", INDEX(F_Inputs_cyclical!$A$1:$BE$243, MATCH('Cyclical_after overrides'!$A39, F_Inputs_cyclical!$A$1:$A$243, 0), MATCH('Cyclical_after overrides'!X$1, F_Inputs_cyclical!$A$1:$BE$1, 0))),
Cyclical_overrides!X39)</f>
        <v>25.12</v>
      </c>
      <c r="Y39" s="72">
        <f>IF(Cyclical_overrides!Y39 = "",
IF(INDEX(F_Inputs_cyclical!$A$1:$BE$243, MATCH('Cyclical_after overrides'!$A39, F_Inputs_cyclical!$A$1:$A$243, 0), MATCH('Cyclical_after overrides'!Y$1, F_Inputs_cyclical!$A$1:$BE$1, 0))="", "", INDEX(F_Inputs_cyclical!$A$1:$BE$243, MATCH('Cyclical_after overrides'!$A39, F_Inputs_cyclical!$A$1:$A$243, 0), MATCH('Cyclical_after overrides'!Y$1, F_Inputs_cyclical!$A$1:$BE$1, 0))),
Cyclical_overrides!Y39)</f>
        <v>16.728999999999999</v>
      </c>
      <c r="Z39" s="72">
        <f>IF(Cyclical_overrides!Z39 = "",
IF(INDEX(F_Inputs_cyclical!$A$1:$BE$243, MATCH('Cyclical_after overrides'!$A39, F_Inputs_cyclical!$A$1:$A$243, 0), MATCH('Cyclical_after overrides'!Z$1, F_Inputs_cyclical!$A$1:$BE$1, 0))="", "", INDEX(F_Inputs_cyclical!$A$1:$BE$243, MATCH('Cyclical_after overrides'!$A39, F_Inputs_cyclical!$A$1:$A$243, 0), MATCH('Cyclical_after overrides'!Z$1, F_Inputs_cyclical!$A$1:$BE$1, 0))),
Cyclical_overrides!Z39)</f>
        <v>1714.54</v>
      </c>
      <c r="AA39" s="72">
        <f>IF(Cyclical_overrides!AA39 = "",
IF(INDEX(F_Inputs_cyclical!$A$1:$BE$243, MATCH('Cyclical_after overrides'!$A39, F_Inputs_cyclical!$A$1:$A$243, 0), MATCH('Cyclical_after overrides'!AA$1, F_Inputs_cyclical!$A$1:$BE$1, 0))="", "", INDEX(F_Inputs_cyclical!$A$1:$BE$243, MATCH('Cyclical_after overrides'!$A39, F_Inputs_cyclical!$A$1:$A$243, 0), MATCH('Cyclical_after overrides'!AA$1, F_Inputs_cyclical!$A$1:$BE$1, 0))),
Cyclical_overrides!AA39)</f>
        <v>1098.587</v>
      </c>
      <c r="AB39" s="72" t="str">
        <f>IF(Cyclical_overrides!AB39 = "",
IF(INDEX(F_Inputs_cyclical!$A$1:$BE$243, MATCH('Cyclical_after overrides'!$A39, F_Inputs_cyclical!$A$1:$A$243, 0), MATCH('Cyclical_after overrides'!AB$1, F_Inputs_cyclical!$A$1:$BE$1, 0))="", "", INDEX(F_Inputs_cyclical!$A$1:$BE$243, MATCH('Cyclical_after overrides'!$A39, F_Inputs_cyclical!$A$1:$A$243, 0), MATCH('Cyclical_after overrides'!AB$1, F_Inputs_cyclical!$A$1:$BE$1, 0))),
Cyclical_overrides!AB39)</f>
        <v/>
      </c>
      <c r="AC39" s="72" t="str">
        <f>IF(Cyclical_overrides!AC39 = "",
IF(INDEX(F_Inputs_cyclical!$A$1:$BE$243, MATCH('Cyclical_after overrides'!$A39, F_Inputs_cyclical!$A$1:$A$243, 0), MATCH('Cyclical_after overrides'!AC$1, F_Inputs_cyclical!$A$1:$BE$1, 0))="", "", INDEX(F_Inputs_cyclical!$A$1:$BE$243, MATCH('Cyclical_after overrides'!$A39, F_Inputs_cyclical!$A$1:$A$243, 0), MATCH('Cyclical_after overrides'!AC$1, F_Inputs_cyclical!$A$1:$BE$1, 0))),
Cyclical_overrides!AC39)</f>
        <v/>
      </c>
      <c r="AD39" s="72" t="str">
        <f>IF(Cyclical_overrides!AD39 = "",
IF(INDEX(F_Inputs_cyclical!$A$1:$BE$243, MATCH('Cyclical_after overrides'!$A39, F_Inputs_cyclical!$A$1:$A$243, 0), MATCH('Cyclical_after overrides'!AD$1, F_Inputs_cyclical!$A$1:$BE$1, 0))="", "", INDEX(F_Inputs_cyclical!$A$1:$BE$243, MATCH('Cyclical_after overrides'!$A39, F_Inputs_cyclical!$A$1:$A$243, 0), MATCH('Cyclical_after overrides'!AD$1, F_Inputs_cyclical!$A$1:$BE$1, 0))),
Cyclical_overrides!AD39)</f>
        <v/>
      </c>
      <c r="AE39" s="72" t="str">
        <f>IF(Cyclical_overrides!AE39 = "",
IF(INDEX(F_Inputs_cyclical!$A$1:$BE$243, MATCH('Cyclical_after overrides'!$A39, F_Inputs_cyclical!$A$1:$A$243, 0), MATCH('Cyclical_after overrides'!AE$1, F_Inputs_cyclical!$A$1:$BE$1, 0))="", "", INDEX(F_Inputs_cyclical!$A$1:$BE$243, MATCH('Cyclical_after overrides'!$A39, F_Inputs_cyclical!$A$1:$A$243, 0), MATCH('Cyclical_after overrides'!AE$1, F_Inputs_cyclical!$A$1:$BE$1, 0))),
Cyclical_overrides!AE39)</f>
        <v/>
      </c>
      <c r="AF39" s="72" t="str">
        <f>IF(Cyclical_overrides!AF39 = "",
IF(INDEX(F_Inputs_cyclical!$A$1:$BE$243, MATCH('Cyclical_after overrides'!$A39, F_Inputs_cyclical!$A$1:$A$243, 0), MATCH('Cyclical_after overrides'!AF$1, F_Inputs_cyclical!$A$1:$BE$1, 0))="", "", INDEX(F_Inputs_cyclical!$A$1:$BE$243, MATCH('Cyclical_after overrides'!$A39, F_Inputs_cyclical!$A$1:$A$243, 0), MATCH('Cyclical_after overrides'!AF$1, F_Inputs_cyclical!$A$1:$BE$1, 0))),
Cyclical_overrides!AF39)</f>
        <v/>
      </c>
      <c r="AG39" s="72" t="str">
        <f>IF(Cyclical_overrides!AG39 = "",
IF(INDEX(F_Inputs_cyclical!$A$1:$BE$243, MATCH('Cyclical_after overrides'!$A39, F_Inputs_cyclical!$A$1:$A$243, 0), MATCH('Cyclical_after overrides'!AG$1, F_Inputs_cyclical!$A$1:$BE$1, 0))="", "", INDEX(F_Inputs_cyclical!$A$1:$BE$243, MATCH('Cyclical_after overrides'!$A39, F_Inputs_cyclical!$A$1:$A$243, 0), MATCH('Cyclical_after overrides'!AG$1, F_Inputs_cyclical!$A$1:$BE$1, 0))),
Cyclical_overrides!AG39)</f>
        <v/>
      </c>
      <c r="AH39" s="72" t="str">
        <f>IF(Cyclical_overrides!AH39 = "",
IF(INDEX(F_Inputs_cyclical!$A$1:$BE$243, MATCH('Cyclical_after overrides'!$A39, F_Inputs_cyclical!$A$1:$A$243, 0), MATCH('Cyclical_after overrides'!AH$1, F_Inputs_cyclical!$A$1:$BE$1, 0))="", "", INDEX(F_Inputs_cyclical!$A$1:$BE$243, MATCH('Cyclical_after overrides'!$A39, F_Inputs_cyclical!$A$1:$A$243, 0), MATCH('Cyclical_after overrides'!AH$1, F_Inputs_cyclical!$A$1:$BE$1, 0))),
Cyclical_overrides!AH39)</f>
        <v/>
      </c>
      <c r="AI39" s="72" t="str">
        <f>IF(Cyclical_overrides!AI39 = "",
IF(INDEX(F_Inputs_cyclical!$A$1:$BE$243, MATCH('Cyclical_after overrides'!$A39, F_Inputs_cyclical!$A$1:$A$243, 0), MATCH('Cyclical_after overrides'!AI$1, F_Inputs_cyclical!$A$1:$BE$1, 0))="", "", INDEX(F_Inputs_cyclical!$A$1:$BE$243, MATCH('Cyclical_after overrides'!$A39, F_Inputs_cyclical!$A$1:$A$243, 0), MATCH('Cyclical_after overrides'!AI$1, F_Inputs_cyclical!$A$1:$BE$1, 0))),
Cyclical_overrides!AI39)</f>
        <v/>
      </c>
      <c r="AJ39" s="72" t="str">
        <f>IF(Cyclical_overrides!AJ39 = "",
IF(INDEX(F_Inputs_cyclical!$A$1:$BE$243, MATCH('Cyclical_after overrides'!$A39, F_Inputs_cyclical!$A$1:$A$243, 0), MATCH('Cyclical_after overrides'!AJ$1, F_Inputs_cyclical!$A$1:$BE$1, 0))="", "", INDEX(F_Inputs_cyclical!$A$1:$BE$243, MATCH('Cyclical_after overrides'!$A39, F_Inputs_cyclical!$A$1:$A$243, 0), MATCH('Cyclical_after overrides'!AJ$1, F_Inputs_cyclical!$A$1:$BE$1, 0))),
Cyclical_overrides!AJ39)</f>
        <v/>
      </c>
      <c r="AK39" s="72" t="str">
        <f>IF(Cyclical_overrides!AK39 = "",
IF(INDEX(F_Inputs_cyclical!$A$1:$BE$243, MATCH('Cyclical_after overrides'!$A39, F_Inputs_cyclical!$A$1:$A$243, 0), MATCH('Cyclical_after overrides'!AK$1, F_Inputs_cyclical!$A$1:$BE$1, 0))="", "", INDEX(F_Inputs_cyclical!$A$1:$BE$243, MATCH('Cyclical_after overrides'!$A39, F_Inputs_cyclical!$A$1:$A$243, 0), MATCH('Cyclical_after overrides'!AK$1, F_Inputs_cyclical!$A$1:$BE$1, 0))),
Cyclical_overrides!AK39)</f>
        <v/>
      </c>
      <c r="AL39" s="72" t="str">
        <f>IF(Cyclical_overrides!AL39 = "",
IF(INDEX(F_Inputs_cyclical!$A$1:$BE$243, MATCH('Cyclical_after overrides'!$A39, F_Inputs_cyclical!$A$1:$A$243, 0), MATCH('Cyclical_after overrides'!AL$1, F_Inputs_cyclical!$A$1:$BE$1, 0))="", "", INDEX(F_Inputs_cyclical!$A$1:$BE$243, MATCH('Cyclical_after overrides'!$A39, F_Inputs_cyclical!$A$1:$A$243, 0), MATCH('Cyclical_after overrides'!AL$1, F_Inputs_cyclical!$A$1:$BE$1, 0))),
Cyclical_overrides!AL39)</f>
        <v/>
      </c>
      <c r="AM39" s="72">
        <f>IF(Cyclical_overrides!AM39 = "",
IF(INDEX(F_Inputs_cyclical!$A$1:$BE$243, MATCH('Cyclical_after overrides'!$A39, F_Inputs_cyclical!$A$1:$A$243, 0), MATCH('Cyclical_after overrides'!AM$1, F_Inputs_cyclical!$A$1:$BE$1, 0))="", "", INDEX(F_Inputs_cyclical!$A$1:$BE$243, MATCH('Cyclical_after overrides'!$A39, F_Inputs_cyclical!$A$1:$A$243, 0), MATCH('Cyclical_after overrides'!AM$1, F_Inputs_cyclical!$A$1:$BE$1, 0))),
Cyclical_overrides!AM39)</f>
        <v>9.4381961563878729</v>
      </c>
      <c r="AN39" s="72">
        <f>IF(Cyclical_overrides!AN39 = "",
IF(INDEX(F_Inputs_cyclical!$A$1:$BE$243, MATCH('Cyclical_after overrides'!$A39, F_Inputs_cyclical!$A$1:$A$243, 0), MATCH('Cyclical_after overrides'!AN$1, F_Inputs_cyclical!$A$1:$BE$1, 0))="", "", INDEX(F_Inputs_cyclical!$A$1:$BE$243, MATCH('Cyclical_after overrides'!$A39, F_Inputs_cyclical!$A$1:$A$243, 0), MATCH('Cyclical_after overrides'!AN$1, F_Inputs_cyclical!$A$1:$BE$1, 0))),
Cyclical_overrides!AN39)</f>
        <v>114.06108442202387</v>
      </c>
      <c r="AO39" s="72" t="str">
        <f>IF(Cyclical_overrides!AO39 = "",
IF(INDEX(F_Inputs_cyclical!$A$1:$BE$243, MATCH('Cyclical_after overrides'!$A39, F_Inputs_cyclical!$A$1:$A$243, 0), MATCH('Cyclical_after overrides'!AO$1, F_Inputs_cyclical!$A$1:$BE$1, 0))="", "", INDEX(F_Inputs_cyclical!$A$1:$BE$243, MATCH('Cyclical_after overrides'!$A39, F_Inputs_cyclical!$A$1:$A$243, 0), MATCH('Cyclical_after overrides'!AO$1, F_Inputs_cyclical!$A$1:$BE$1, 0))),
Cyclical_overrides!AO39)</f>
        <v/>
      </c>
      <c r="AP39" s="72" t="str">
        <f>IF(Cyclical_overrides!AP39 = "",
IF(INDEX(F_Inputs_cyclical!$A$1:$BE$243, MATCH('Cyclical_after overrides'!$A39, F_Inputs_cyclical!$A$1:$A$243, 0), MATCH('Cyclical_after overrides'!AP$1, F_Inputs_cyclical!$A$1:$BE$1, 0))="", "", INDEX(F_Inputs_cyclical!$A$1:$BE$243, MATCH('Cyclical_after overrides'!$A39, F_Inputs_cyclical!$A$1:$A$243, 0), MATCH('Cyclical_after overrides'!AP$1, F_Inputs_cyclical!$A$1:$BE$1, 0))),
Cyclical_overrides!AP39)</f>
        <v/>
      </c>
      <c r="AQ39" s="72" t="str">
        <f>IF(Cyclical_overrides!AQ39 = "",
IF(INDEX(F_Inputs_cyclical!$A$1:$BE$243, MATCH('Cyclical_after overrides'!$A39, F_Inputs_cyclical!$A$1:$A$243, 0), MATCH('Cyclical_after overrides'!AQ$1, F_Inputs_cyclical!$A$1:$BE$1, 0))="", "", INDEX(F_Inputs_cyclical!$A$1:$BE$243, MATCH('Cyclical_after overrides'!$A39, F_Inputs_cyclical!$A$1:$A$243, 0), MATCH('Cyclical_after overrides'!AQ$1, F_Inputs_cyclical!$A$1:$BE$1, 0))),
Cyclical_overrides!AQ39)</f>
        <v/>
      </c>
      <c r="AR39" s="72" t="str">
        <f>IF(Cyclical_overrides!AR39 = "",
IF(INDEX(F_Inputs_cyclical!$A$1:$BE$243, MATCH('Cyclical_after overrides'!$A39, F_Inputs_cyclical!$A$1:$A$243, 0), MATCH('Cyclical_after overrides'!AR$1, F_Inputs_cyclical!$A$1:$BE$1, 0))="", "", INDEX(F_Inputs_cyclical!$A$1:$BE$243, MATCH('Cyclical_after overrides'!$A39, F_Inputs_cyclical!$A$1:$A$243, 0), MATCH('Cyclical_after overrides'!AR$1, F_Inputs_cyclical!$A$1:$BE$1, 0))),
Cyclical_overrides!AR39)</f>
        <v/>
      </c>
      <c r="AS39" s="72">
        <f>IF(Cyclical_overrides!AS39 = "",
IF(INDEX(F_Inputs_cyclical!$A$1:$BE$243, MATCH('Cyclical_after overrides'!$A39, F_Inputs_cyclical!$A$1:$A$243, 0), MATCH('Cyclical_after overrides'!AS$1, F_Inputs_cyclical!$A$1:$BE$1, 0))="", "", INDEX(F_Inputs_cyclical!$A$1:$BE$243, MATCH('Cyclical_after overrides'!$A39, F_Inputs_cyclical!$A$1:$A$243, 0), MATCH('Cyclical_after overrides'!AS$1, F_Inputs_cyclical!$A$1:$BE$1, 0))),
Cyclical_overrides!AS39)</f>
        <v>-4.9335533487210199</v>
      </c>
      <c r="AT39" s="72">
        <f>IF(Cyclical_overrides!AT39 = "",
IF(INDEX(F_Inputs_cyclical!$A$1:$BE$243, MATCH('Cyclical_after overrides'!$A39, F_Inputs_cyclical!$A$1:$A$243, 0), MATCH('Cyclical_after overrides'!AT$1, F_Inputs_cyclical!$A$1:$BE$1, 0))="", "", INDEX(F_Inputs_cyclical!$A$1:$BE$243, MATCH('Cyclical_after overrides'!$A39, F_Inputs_cyclical!$A$1:$A$243, 0), MATCH('Cyclical_after overrides'!AT$1, F_Inputs_cyclical!$A$1:$BE$1, 0))),
Cyclical_overrides!AT39)</f>
        <v>0.768722019404672</v>
      </c>
      <c r="AU39" s="72">
        <f>IF(Cyclical_overrides!AU39 = "",
IF(INDEX(F_Inputs_cyclical!$A$1:$BE$243, MATCH('Cyclical_after overrides'!$A39, F_Inputs_cyclical!$A$1:$A$243, 0), MATCH('Cyclical_after overrides'!AU$1, F_Inputs_cyclical!$A$1:$BE$1, 0))="", "", INDEX(F_Inputs_cyclical!$A$1:$BE$243, MATCH('Cyclical_after overrides'!$A39, F_Inputs_cyclical!$A$1:$A$243, 0), MATCH('Cyclical_after overrides'!AU$1, F_Inputs_cyclical!$A$1:$BE$1, 0))),
Cyclical_overrides!AU39)</f>
        <v>11.80265563</v>
      </c>
      <c r="AV39" s="72" t="str">
        <f>IF(Cyclical_overrides!AV39 = "",
IF(INDEX(F_Inputs_cyclical!$A$1:$BE$243, MATCH('Cyclical_after overrides'!$A39, F_Inputs_cyclical!$A$1:$A$243, 0), MATCH('Cyclical_after overrides'!AV$1, F_Inputs_cyclical!$A$1:$BE$1, 0))="", "", INDEX(F_Inputs_cyclical!$A$1:$BE$243, MATCH('Cyclical_after overrides'!$A39, F_Inputs_cyclical!$A$1:$A$243, 0), MATCH('Cyclical_after overrides'!AV$1, F_Inputs_cyclical!$A$1:$BE$1, 0))),
Cyclical_overrides!AV39)</f>
        <v/>
      </c>
      <c r="AW39" s="72">
        <f>IF(Cyclical_overrides!AW39 = "",
IF(INDEX(F_Inputs_cyclical!$A$1:$BE$243, MATCH('Cyclical_after overrides'!$A39, F_Inputs_cyclical!$A$1:$A$243, 0), MATCH('Cyclical_after overrides'!AW$1, F_Inputs_cyclical!$A$1:$BE$1, 0))="", "", INDEX(F_Inputs_cyclical!$A$1:$BE$243, MATCH('Cyclical_after overrides'!$A39, F_Inputs_cyclical!$A$1:$A$243, 0), MATCH('Cyclical_after overrides'!AW$1, F_Inputs_cyclical!$A$1:$BE$1, 0))),
Cyclical_overrides!AW39)</f>
        <v>1.2283693843594008</v>
      </c>
      <c r="AX39" s="72">
        <f>IF(Cyclical_overrides!AX39 = "",
IF(INDEX(F_Inputs_cyclical!$A$1:$BE$243, MATCH('Cyclical_after overrides'!$A39, F_Inputs_cyclical!$A$1:$A$243, 0), MATCH('Cyclical_after overrides'!AX$1, F_Inputs_cyclical!$A$1:$BE$1, 0))="", "", INDEX(F_Inputs_cyclical!$A$1:$BE$243, MATCH('Cyclical_after overrides'!$A39, F_Inputs_cyclical!$A$1:$A$243, 0), MATCH('Cyclical_after overrides'!AX$1, F_Inputs_cyclical!$A$1:$BE$1, 0))),
Cyclical_overrides!AX39)</f>
        <v>29.798683979464229</v>
      </c>
      <c r="AY39" s="72">
        <f>IF(Cyclical_overrides!AY39 = "",
IF(INDEX(F_Inputs_cyclical!$A$1:$BE$243, MATCH('Cyclical_after overrides'!$A39, F_Inputs_cyclical!$A$1:$A$243, 0), MATCH('Cyclical_after overrides'!AY$1, F_Inputs_cyclical!$A$1:$BE$1, 0))="", "", INDEX(F_Inputs_cyclical!$A$1:$BE$243, MATCH('Cyclical_after overrides'!$A39, F_Inputs_cyclical!$A$1:$A$243, 0), MATCH('Cyclical_after overrides'!AY$1, F_Inputs_cyclical!$A$1:$BE$1, 0))),
Cyclical_overrides!AY39)</f>
        <v>131.20697558921617</v>
      </c>
      <c r="AZ39" s="72">
        <f>IF(Cyclical_overrides!AZ39 = "",
IF(INDEX(F_Inputs_cyclical!$A$1:$BE$243, MATCH('Cyclical_after overrides'!$A39, F_Inputs_cyclical!$A$1:$A$243, 0), MATCH('Cyclical_after overrides'!AZ$1, F_Inputs_cyclical!$A$1:$BE$1, 0))="", "", INDEX(F_Inputs_cyclical!$A$1:$BE$243, MATCH('Cyclical_after overrides'!$A39, F_Inputs_cyclical!$A$1:$A$243, 0), MATCH('Cyclical_after overrides'!AZ$1, F_Inputs_cyclical!$A$1:$BE$1, 0))),
Cyclical_overrides!AZ39)</f>
        <v>2.6036455029395378</v>
      </c>
      <c r="BA39" s="72">
        <f>IF(Cyclical_overrides!BA39 = "",
IF(INDEX(F_Inputs_cyclical!$A$1:$BE$243, MATCH('Cyclical_after overrides'!$A39, F_Inputs_cyclical!$A$1:$A$243, 0), MATCH('Cyclical_after overrides'!BA$1, F_Inputs_cyclical!$A$1:$BE$1, 0))="", "", INDEX(F_Inputs_cyclical!$A$1:$BE$243, MATCH('Cyclical_after overrides'!$A39, F_Inputs_cyclical!$A$1:$A$243, 0), MATCH('Cyclical_after overrides'!BA$1, F_Inputs_cyclical!$A$1:$BE$1, 0))),
Cyclical_overrides!BA39)</f>
        <v>17.354454388349666</v>
      </c>
      <c r="BB39" s="72">
        <f>IF(Cyclical_overrides!BB39 = "",
IF(INDEX(F_Inputs_cyclical!$A$1:$BE$243, MATCH('Cyclical_after overrides'!$A39, F_Inputs_cyclical!$A$1:$A$243, 0), MATCH('Cyclical_after overrides'!BB$1, F_Inputs_cyclical!$A$1:$BE$1, 0))="", "", INDEX(F_Inputs_cyclical!$A$1:$BE$243, MATCH('Cyclical_after overrides'!$A39, F_Inputs_cyclical!$A$1:$A$243, 0), MATCH('Cyclical_after overrides'!BB$1, F_Inputs_cyclical!$A$1:$BE$1, 0))),
Cyclical_overrides!BB39)</f>
        <v>17.354454388349666</v>
      </c>
      <c r="BC39" s="72">
        <f>IF(Cyclical_overrides!BC39 = "",
IF(INDEX(F_Inputs_cyclical!$A$1:$BE$243, MATCH('Cyclical_after overrides'!$A39, F_Inputs_cyclical!$A$1:$A$243, 0), MATCH('Cyclical_after overrides'!BC$1, F_Inputs_cyclical!$A$1:$BE$1, 0))="", "", INDEX(F_Inputs_cyclical!$A$1:$BE$243, MATCH('Cyclical_after overrides'!$A39, F_Inputs_cyclical!$A$1:$A$243, 0), MATCH('Cyclical_after overrides'!BC$1, F_Inputs_cyclical!$A$1:$BE$1, 0))),
Cyclical_overrides!BC39)</f>
        <v>11.381666774000607</v>
      </c>
      <c r="BD39" s="72">
        <f>IF(Cyclical_overrides!BD39 = "",
IF(INDEX(F_Inputs_cyclical!$A$1:$BE$243, MATCH('Cyclical_after overrides'!$A39, F_Inputs_cyclical!$A$1:$A$243, 0), MATCH('Cyclical_after overrides'!BD$1, F_Inputs_cyclical!$A$1:$BE$1, 0))="", "", INDEX(F_Inputs_cyclical!$A$1:$BE$243, MATCH('Cyclical_after overrides'!$A39, F_Inputs_cyclical!$A$1:$A$243, 0), MATCH('Cyclical_after overrides'!BD$1, F_Inputs_cyclical!$A$1:$BE$1, 0))),
Cyclical_overrides!BD39)</f>
        <v>1174.1260000000002</v>
      </c>
      <c r="BE39" s="194"/>
    </row>
    <row r="40" spans="1:57" x14ac:dyDescent="0.4">
      <c r="A40" s="63" t="str">
        <f t="shared" si="0"/>
        <v>NWT17</v>
      </c>
      <c r="B40" s="63" t="s">
        <v>289</v>
      </c>
      <c r="C40" s="63" t="s">
        <v>249</v>
      </c>
      <c r="D40" s="72">
        <f>IF(Cyclical_overrides!D40 = "",
IF(INDEX(F_Inputs_cyclical!$A$1:$BE$243, MATCH('Cyclical_after overrides'!$A40, F_Inputs_cyclical!$A$1:$A$243, 0), MATCH('Cyclical_after overrides'!D$1, F_Inputs_cyclical!$A$1:$BE$1, 0))="", "", INDEX(F_Inputs_cyclical!$A$1:$BE$243, MATCH('Cyclical_after overrides'!$A40, F_Inputs_cyclical!$A$1:$A$243, 0), MATCH('Cyclical_after overrides'!D$1, F_Inputs_cyclical!$A$1:$BE$1, 0))),
Cyclical_overrides!D40)</f>
        <v>29.185823983015275</v>
      </c>
      <c r="E40" s="72">
        <f>IF(Cyclical_overrides!E40 = "",
IF(INDEX(F_Inputs_cyclical!$A$1:$BE$243, MATCH('Cyclical_after overrides'!$A40, F_Inputs_cyclical!$A$1:$A$243, 0), MATCH('Cyclical_after overrides'!E$1, F_Inputs_cyclical!$A$1:$BE$1, 0))="", "", INDEX(F_Inputs_cyclical!$A$1:$BE$243, MATCH('Cyclical_after overrides'!$A40, F_Inputs_cyclical!$A$1:$A$243, 0), MATCH('Cyclical_after overrides'!E$1, F_Inputs_cyclical!$A$1:$BE$1, 0))),
Cyclical_overrides!E40)</f>
        <v>12.124423259567124</v>
      </c>
      <c r="F40" s="72">
        <f>IF(Cyclical_overrides!F40 = "",
IF(INDEX(F_Inputs_cyclical!$A$1:$BE$243, MATCH('Cyclical_after overrides'!$A40, F_Inputs_cyclical!$A$1:$A$243, 0), MATCH('Cyclical_after overrides'!F$1, F_Inputs_cyclical!$A$1:$BE$1, 0))="", "", INDEX(F_Inputs_cyclical!$A$1:$BE$243, MATCH('Cyclical_after overrides'!$A40, F_Inputs_cyclical!$A$1:$A$243, 0), MATCH('Cyclical_after overrides'!F$1, F_Inputs_cyclical!$A$1:$BE$1, 0))),
Cyclical_overrides!F40)</f>
        <v>51.379321039999965</v>
      </c>
      <c r="G40" s="72">
        <f>IF(Cyclical_overrides!G40 = "",
IF(INDEX(F_Inputs_cyclical!$A$1:$BE$243, MATCH('Cyclical_after overrides'!$A40, F_Inputs_cyclical!$A$1:$A$243, 0), MATCH('Cyclical_after overrides'!G$1, F_Inputs_cyclical!$A$1:$BE$1, 0))="", "", INDEX(F_Inputs_cyclical!$A$1:$BE$243, MATCH('Cyclical_after overrides'!$A40, F_Inputs_cyclical!$A$1:$A$243, 0), MATCH('Cyclical_after overrides'!G$1, F_Inputs_cyclical!$A$1:$BE$1, 0))),
Cyclical_overrides!G40)</f>
        <v>4.8556139836633152</v>
      </c>
      <c r="H40" s="72" t="str">
        <f>IF(Cyclical_overrides!H40 = "",
IF(INDEX(F_Inputs_cyclical!$A$1:$BE$243, MATCH('Cyclical_after overrides'!$A40, F_Inputs_cyclical!$A$1:$A$243, 0), MATCH('Cyclical_after overrides'!H$1, F_Inputs_cyclical!$A$1:$BE$1, 0))="", "", INDEX(F_Inputs_cyclical!$A$1:$BE$243, MATCH('Cyclical_after overrides'!$A40, F_Inputs_cyclical!$A$1:$A$243, 0), MATCH('Cyclical_after overrides'!H$1, F_Inputs_cyclical!$A$1:$BE$1, 0))),
Cyclical_overrides!H40)</f>
        <v/>
      </c>
      <c r="I40" s="72">
        <f>IF(Cyclical_overrides!I40 = "",
IF(INDEX(F_Inputs_cyclical!$A$1:$BE$243, MATCH('Cyclical_after overrides'!$A40, F_Inputs_cyclical!$A$1:$A$243, 0), MATCH('Cyclical_after overrides'!I$1, F_Inputs_cyclical!$A$1:$BE$1, 0))="", "", INDEX(F_Inputs_cyclical!$A$1:$BE$243, MATCH('Cyclical_after overrides'!$A40, F_Inputs_cyclical!$A$1:$A$243, 0), MATCH('Cyclical_after overrides'!I$1, F_Inputs_cyclical!$A$1:$BE$1, 0))),
Cyclical_overrides!I40)</f>
        <v>0</v>
      </c>
      <c r="J40" s="72">
        <f>IF(Cyclical_overrides!J40 = "",
IF(INDEX(F_Inputs_cyclical!$A$1:$BE$243, MATCH('Cyclical_after overrides'!$A40, F_Inputs_cyclical!$A$1:$A$243, 0), MATCH('Cyclical_after overrides'!J$1, F_Inputs_cyclical!$A$1:$BE$1, 0))="", "", INDEX(F_Inputs_cyclical!$A$1:$BE$243, MATCH('Cyclical_after overrides'!$A40, F_Inputs_cyclical!$A$1:$A$243, 0), MATCH('Cyclical_after overrides'!J$1, F_Inputs_cyclical!$A$1:$BE$1, 0))),
Cyclical_overrides!J40)</f>
        <v>114.45122808650557</v>
      </c>
      <c r="K40" s="72">
        <f>IF(Cyclical_overrides!K40 = "",
IF(INDEX(F_Inputs_cyclical!$A$1:$BE$243, MATCH('Cyclical_after overrides'!$A40, F_Inputs_cyclical!$A$1:$A$243, 0), MATCH('Cyclical_after overrides'!K$1, F_Inputs_cyclical!$A$1:$BE$1, 0))="", "", INDEX(F_Inputs_cyclical!$A$1:$BE$243, MATCH('Cyclical_after overrides'!$A40, F_Inputs_cyclical!$A$1:$A$243, 0), MATCH('Cyclical_after overrides'!K$1, F_Inputs_cyclical!$A$1:$BE$1, 0))),
Cyclical_overrides!K40)</f>
        <v>63.940555809999999</v>
      </c>
      <c r="L40" s="72" t="str">
        <f>IF(Cyclical_overrides!L40 = "",
IF(INDEX(F_Inputs_cyclical!$A$1:$BE$243, MATCH('Cyclical_after overrides'!$A40, F_Inputs_cyclical!$A$1:$A$243, 0), MATCH('Cyclical_after overrides'!L$1, F_Inputs_cyclical!$A$1:$BE$1, 0))="", "", INDEX(F_Inputs_cyclical!$A$1:$BE$243, MATCH('Cyclical_after overrides'!$A40, F_Inputs_cyclical!$A$1:$A$243, 0), MATCH('Cyclical_after overrides'!L$1, F_Inputs_cyclical!$A$1:$BE$1, 0))),
Cyclical_overrides!L40)</f>
        <v/>
      </c>
      <c r="M40" s="72" t="str">
        <f>IF(Cyclical_overrides!M40 = "",
IF(INDEX(F_Inputs_cyclical!$A$1:$BE$243, MATCH('Cyclical_after overrides'!$A40, F_Inputs_cyclical!$A$1:$A$243, 0), MATCH('Cyclical_after overrides'!M$1, F_Inputs_cyclical!$A$1:$BE$1, 0))="", "", INDEX(F_Inputs_cyclical!$A$1:$BE$243, MATCH('Cyclical_after overrides'!$A40, F_Inputs_cyclical!$A$1:$A$243, 0), MATCH('Cyclical_after overrides'!M$1, F_Inputs_cyclical!$A$1:$BE$1, 0))),
Cyclical_overrides!M40)</f>
        <v/>
      </c>
      <c r="N40" s="72" t="str">
        <f>IF(Cyclical_overrides!N40 = "",
IF(INDEX(F_Inputs_cyclical!$A$1:$BE$243, MATCH('Cyclical_after overrides'!$A40, F_Inputs_cyclical!$A$1:$A$243, 0), MATCH('Cyclical_after overrides'!N$1, F_Inputs_cyclical!$A$1:$BE$1, 0))="", "", INDEX(F_Inputs_cyclical!$A$1:$BE$243, MATCH('Cyclical_after overrides'!$A40, F_Inputs_cyclical!$A$1:$A$243, 0), MATCH('Cyclical_after overrides'!N$1, F_Inputs_cyclical!$A$1:$BE$1, 0))),
Cyclical_overrides!N40)</f>
        <v/>
      </c>
      <c r="O40" s="72" t="str">
        <f>IF(Cyclical_overrides!O40 = "",
IF(INDEX(F_Inputs_cyclical!$A$1:$BE$243, MATCH('Cyclical_after overrides'!$A40, F_Inputs_cyclical!$A$1:$A$243, 0), MATCH('Cyclical_after overrides'!O$1, F_Inputs_cyclical!$A$1:$BE$1, 0))="", "", INDEX(F_Inputs_cyclical!$A$1:$BE$243, MATCH('Cyclical_after overrides'!$A40, F_Inputs_cyclical!$A$1:$A$243, 0), MATCH('Cyclical_after overrides'!O$1, F_Inputs_cyclical!$A$1:$BE$1, 0))),
Cyclical_overrides!O40)</f>
        <v/>
      </c>
      <c r="P40" s="72" t="str">
        <f>IF(Cyclical_overrides!P40 = "",
IF(INDEX(F_Inputs_cyclical!$A$1:$BE$243, MATCH('Cyclical_after overrides'!$A40, F_Inputs_cyclical!$A$1:$A$243, 0), MATCH('Cyclical_after overrides'!P$1, F_Inputs_cyclical!$A$1:$BE$1, 0))="", "", INDEX(F_Inputs_cyclical!$A$1:$BE$243, MATCH('Cyclical_after overrides'!$A40, F_Inputs_cyclical!$A$1:$A$243, 0), MATCH('Cyclical_after overrides'!P$1, F_Inputs_cyclical!$A$1:$BE$1, 0))),
Cyclical_overrides!P40)</f>
        <v/>
      </c>
      <c r="Q40" s="72" t="str">
        <f>IF(Cyclical_overrides!Q40 = "",
IF(INDEX(F_Inputs_cyclical!$A$1:$BE$243, MATCH('Cyclical_after overrides'!$A40, F_Inputs_cyclical!$A$1:$A$243, 0), MATCH('Cyclical_after overrides'!Q$1, F_Inputs_cyclical!$A$1:$BE$1, 0))="", "", INDEX(F_Inputs_cyclical!$A$1:$BE$243, MATCH('Cyclical_after overrides'!$A40, F_Inputs_cyclical!$A$1:$A$243, 0), MATCH('Cyclical_after overrides'!Q$1, F_Inputs_cyclical!$A$1:$BE$1, 0))),
Cyclical_overrides!Q40)</f>
        <v/>
      </c>
      <c r="R40" s="72" t="str">
        <f>IF(Cyclical_overrides!R40 = "",
IF(INDEX(F_Inputs_cyclical!$A$1:$BE$243, MATCH('Cyclical_after overrides'!$A40, F_Inputs_cyclical!$A$1:$A$243, 0), MATCH('Cyclical_after overrides'!R$1, F_Inputs_cyclical!$A$1:$BE$1, 0))="", "", INDEX(F_Inputs_cyclical!$A$1:$BE$243, MATCH('Cyclical_after overrides'!$A40, F_Inputs_cyclical!$A$1:$A$243, 0), MATCH('Cyclical_after overrides'!R$1, F_Inputs_cyclical!$A$1:$BE$1, 0))),
Cyclical_overrides!R40)</f>
        <v/>
      </c>
      <c r="S40" s="72">
        <f>IF(Cyclical_overrides!S40 = "",
IF(INDEX(F_Inputs_cyclical!$A$1:$BE$243, MATCH('Cyclical_after overrides'!$A40, F_Inputs_cyclical!$A$1:$A$243, 0), MATCH('Cyclical_after overrides'!S$1, F_Inputs_cyclical!$A$1:$BE$1, 0))="", "", INDEX(F_Inputs_cyclical!$A$1:$BE$243, MATCH('Cyclical_after overrides'!$A40, F_Inputs_cyclical!$A$1:$A$243, 0), MATCH('Cyclical_after overrides'!S$1, F_Inputs_cyclical!$A$1:$BE$1, 0))),
Cyclical_overrides!S40)</f>
        <v>131.286</v>
      </c>
      <c r="T40" s="72">
        <f>IF(Cyclical_overrides!T40 = "",
IF(INDEX(F_Inputs_cyclical!$A$1:$BE$243, MATCH('Cyclical_after overrides'!$A40, F_Inputs_cyclical!$A$1:$A$243, 0), MATCH('Cyclical_after overrides'!T$1, F_Inputs_cyclical!$A$1:$BE$1, 0))="", "", INDEX(F_Inputs_cyclical!$A$1:$BE$243, MATCH('Cyclical_after overrides'!$A40, F_Inputs_cyclical!$A$1:$A$243, 0), MATCH('Cyclical_after overrides'!T$1, F_Inputs_cyclical!$A$1:$BE$1, 0))),
Cyclical_overrides!T40)</f>
        <v>60.997</v>
      </c>
      <c r="U40" s="72">
        <f>IF(Cyclical_overrides!U40 = "",
IF(INDEX(F_Inputs_cyclical!$A$1:$BE$243, MATCH('Cyclical_after overrides'!$A40, F_Inputs_cyclical!$A$1:$A$243, 0), MATCH('Cyclical_after overrides'!U$1, F_Inputs_cyclical!$A$1:$BE$1, 0))="", "", INDEX(F_Inputs_cyclical!$A$1:$BE$243, MATCH('Cyclical_after overrides'!$A40, F_Inputs_cyclical!$A$1:$A$243, 0), MATCH('Cyclical_after overrides'!U$1, F_Inputs_cyclical!$A$1:$BE$1, 0))),
Cyclical_overrides!U40)</f>
        <v>107.52738137342457</v>
      </c>
      <c r="V40" s="72">
        <f>IF(Cyclical_overrides!V40 = "",
IF(INDEX(F_Inputs_cyclical!$A$1:$BE$243, MATCH('Cyclical_after overrides'!$A40, F_Inputs_cyclical!$A$1:$A$243, 0), MATCH('Cyclical_after overrides'!V$1, F_Inputs_cyclical!$A$1:$BE$1, 0))="", "", INDEX(F_Inputs_cyclical!$A$1:$BE$243, MATCH('Cyclical_after overrides'!$A40, F_Inputs_cyclical!$A$1:$A$243, 0), MATCH('Cyclical_after overrides'!V$1, F_Inputs_cyclical!$A$1:$BE$1, 0))),
Cyclical_overrides!V40)</f>
        <v>44.616999999999997</v>
      </c>
      <c r="W40" s="72">
        <f>IF(Cyclical_overrides!W40 = "",
IF(INDEX(F_Inputs_cyclical!$A$1:$BE$243, MATCH('Cyclical_after overrides'!$A40, F_Inputs_cyclical!$A$1:$A$243, 0), MATCH('Cyclical_after overrides'!W$1, F_Inputs_cyclical!$A$1:$BE$1, 0))="", "", INDEX(F_Inputs_cyclical!$A$1:$BE$243, MATCH('Cyclical_after overrides'!$A40, F_Inputs_cyclical!$A$1:$A$243, 0), MATCH('Cyclical_after overrides'!W$1, F_Inputs_cyclical!$A$1:$BE$1, 0))),
Cyclical_overrides!W40)</f>
        <v>25.995999999999999</v>
      </c>
      <c r="X40" s="72">
        <f>IF(Cyclical_overrides!X40 = "",
IF(INDEX(F_Inputs_cyclical!$A$1:$BE$243, MATCH('Cyclical_after overrides'!$A40, F_Inputs_cyclical!$A$1:$A$243, 0), MATCH('Cyclical_after overrides'!X$1, F_Inputs_cyclical!$A$1:$BE$1, 0))="", "", INDEX(F_Inputs_cyclical!$A$1:$BE$243, MATCH('Cyclical_after overrides'!$A40, F_Inputs_cyclical!$A$1:$A$243, 0), MATCH('Cyclical_after overrides'!X$1, F_Inputs_cyclical!$A$1:$BE$1, 0))),
Cyclical_overrides!X40)</f>
        <v>24.681999999999999</v>
      </c>
      <c r="Y40" s="72">
        <f>IF(Cyclical_overrides!Y40 = "",
IF(INDEX(F_Inputs_cyclical!$A$1:$BE$243, MATCH('Cyclical_after overrides'!$A40, F_Inputs_cyclical!$A$1:$A$243, 0), MATCH('Cyclical_after overrides'!Y$1, F_Inputs_cyclical!$A$1:$BE$1, 0))="", "", INDEX(F_Inputs_cyclical!$A$1:$BE$243, MATCH('Cyclical_after overrides'!$A40, F_Inputs_cyclical!$A$1:$A$243, 0), MATCH('Cyclical_after overrides'!Y$1, F_Inputs_cyclical!$A$1:$BE$1, 0))),
Cyclical_overrides!Y40)</f>
        <v>44.369</v>
      </c>
      <c r="Z40" s="72">
        <f>IF(Cyclical_overrides!Z40 = "",
IF(INDEX(F_Inputs_cyclical!$A$1:$BE$243, MATCH('Cyclical_after overrides'!$A40, F_Inputs_cyclical!$A$1:$A$243, 0), MATCH('Cyclical_after overrides'!Z$1, F_Inputs_cyclical!$A$1:$BE$1, 0))="", "", INDEX(F_Inputs_cyclical!$A$1:$BE$243, MATCH('Cyclical_after overrides'!$A40, F_Inputs_cyclical!$A$1:$A$243, 0), MATCH('Cyclical_after overrides'!Z$1, F_Inputs_cyclical!$A$1:$BE$1, 0))),
Cyclical_overrides!Z40)</f>
        <v>1688.94</v>
      </c>
      <c r="AA40" s="72">
        <f>IF(Cyclical_overrides!AA40 = "",
IF(INDEX(F_Inputs_cyclical!$A$1:$BE$243, MATCH('Cyclical_after overrides'!$A40, F_Inputs_cyclical!$A$1:$A$243, 0), MATCH('Cyclical_after overrides'!AA$1, F_Inputs_cyclical!$A$1:$BE$1, 0))="", "", INDEX(F_Inputs_cyclical!$A$1:$BE$243, MATCH('Cyclical_after overrides'!$A40, F_Inputs_cyclical!$A$1:$A$243, 0), MATCH('Cyclical_after overrides'!AA$1, F_Inputs_cyclical!$A$1:$BE$1, 0))),
Cyclical_overrides!AA40)</f>
        <v>1143.348</v>
      </c>
      <c r="AB40" s="72" t="str">
        <f>IF(Cyclical_overrides!AB40 = "",
IF(INDEX(F_Inputs_cyclical!$A$1:$BE$243, MATCH('Cyclical_after overrides'!$A40, F_Inputs_cyclical!$A$1:$A$243, 0), MATCH('Cyclical_after overrides'!AB$1, F_Inputs_cyclical!$A$1:$BE$1, 0))="", "", INDEX(F_Inputs_cyclical!$A$1:$BE$243, MATCH('Cyclical_after overrides'!$A40, F_Inputs_cyclical!$A$1:$A$243, 0), MATCH('Cyclical_after overrides'!AB$1, F_Inputs_cyclical!$A$1:$BE$1, 0))),
Cyclical_overrides!AB40)</f>
        <v/>
      </c>
      <c r="AC40" s="72" t="str">
        <f>IF(Cyclical_overrides!AC40 = "",
IF(INDEX(F_Inputs_cyclical!$A$1:$BE$243, MATCH('Cyclical_after overrides'!$A40, F_Inputs_cyclical!$A$1:$A$243, 0), MATCH('Cyclical_after overrides'!AC$1, F_Inputs_cyclical!$A$1:$BE$1, 0))="", "", INDEX(F_Inputs_cyclical!$A$1:$BE$243, MATCH('Cyclical_after overrides'!$A40, F_Inputs_cyclical!$A$1:$A$243, 0), MATCH('Cyclical_after overrides'!AC$1, F_Inputs_cyclical!$A$1:$BE$1, 0))),
Cyclical_overrides!AC40)</f>
        <v/>
      </c>
      <c r="AD40" s="72" t="str">
        <f>IF(Cyclical_overrides!AD40 = "",
IF(INDEX(F_Inputs_cyclical!$A$1:$BE$243, MATCH('Cyclical_after overrides'!$A40, F_Inputs_cyclical!$A$1:$A$243, 0), MATCH('Cyclical_after overrides'!AD$1, F_Inputs_cyclical!$A$1:$BE$1, 0))="", "", INDEX(F_Inputs_cyclical!$A$1:$BE$243, MATCH('Cyclical_after overrides'!$A40, F_Inputs_cyclical!$A$1:$A$243, 0), MATCH('Cyclical_after overrides'!AD$1, F_Inputs_cyclical!$A$1:$BE$1, 0))),
Cyclical_overrides!AD40)</f>
        <v/>
      </c>
      <c r="AE40" s="72" t="str">
        <f>IF(Cyclical_overrides!AE40 = "",
IF(INDEX(F_Inputs_cyclical!$A$1:$BE$243, MATCH('Cyclical_after overrides'!$A40, F_Inputs_cyclical!$A$1:$A$243, 0), MATCH('Cyclical_after overrides'!AE$1, F_Inputs_cyclical!$A$1:$BE$1, 0))="", "", INDEX(F_Inputs_cyclical!$A$1:$BE$243, MATCH('Cyclical_after overrides'!$A40, F_Inputs_cyclical!$A$1:$A$243, 0), MATCH('Cyclical_after overrides'!AE$1, F_Inputs_cyclical!$A$1:$BE$1, 0))),
Cyclical_overrides!AE40)</f>
        <v/>
      </c>
      <c r="AF40" s="72" t="str">
        <f>IF(Cyclical_overrides!AF40 = "",
IF(INDEX(F_Inputs_cyclical!$A$1:$BE$243, MATCH('Cyclical_after overrides'!$A40, F_Inputs_cyclical!$A$1:$A$243, 0), MATCH('Cyclical_after overrides'!AF$1, F_Inputs_cyclical!$A$1:$BE$1, 0))="", "", INDEX(F_Inputs_cyclical!$A$1:$BE$243, MATCH('Cyclical_after overrides'!$A40, F_Inputs_cyclical!$A$1:$A$243, 0), MATCH('Cyclical_after overrides'!AF$1, F_Inputs_cyclical!$A$1:$BE$1, 0))),
Cyclical_overrides!AF40)</f>
        <v/>
      </c>
      <c r="AG40" s="72" t="str">
        <f>IF(Cyclical_overrides!AG40 = "",
IF(INDEX(F_Inputs_cyclical!$A$1:$BE$243, MATCH('Cyclical_after overrides'!$A40, F_Inputs_cyclical!$A$1:$A$243, 0), MATCH('Cyclical_after overrides'!AG$1, F_Inputs_cyclical!$A$1:$BE$1, 0))="", "", INDEX(F_Inputs_cyclical!$A$1:$BE$243, MATCH('Cyclical_after overrides'!$A40, F_Inputs_cyclical!$A$1:$A$243, 0), MATCH('Cyclical_after overrides'!AG$1, F_Inputs_cyclical!$A$1:$BE$1, 0))),
Cyclical_overrides!AG40)</f>
        <v/>
      </c>
      <c r="AH40" s="72" t="str">
        <f>IF(Cyclical_overrides!AH40 = "",
IF(INDEX(F_Inputs_cyclical!$A$1:$BE$243, MATCH('Cyclical_after overrides'!$A40, F_Inputs_cyclical!$A$1:$A$243, 0), MATCH('Cyclical_after overrides'!AH$1, F_Inputs_cyclical!$A$1:$BE$1, 0))="", "", INDEX(F_Inputs_cyclical!$A$1:$BE$243, MATCH('Cyclical_after overrides'!$A40, F_Inputs_cyclical!$A$1:$A$243, 0), MATCH('Cyclical_after overrides'!AH$1, F_Inputs_cyclical!$A$1:$BE$1, 0))),
Cyclical_overrides!AH40)</f>
        <v/>
      </c>
      <c r="AI40" s="72" t="str">
        <f>IF(Cyclical_overrides!AI40 = "",
IF(INDEX(F_Inputs_cyclical!$A$1:$BE$243, MATCH('Cyclical_after overrides'!$A40, F_Inputs_cyclical!$A$1:$A$243, 0), MATCH('Cyclical_after overrides'!AI$1, F_Inputs_cyclical!$A$1:$BE$1, 0))="", "", INDEX(F_Inputs_cyclical!$A$1:$BE$243, MATCH('Cyclical_after overrides'!$A40, F_Inputs_cyclical!$A$1:$A$243, 0), MATCH('Cyclical_after overrides'!AI$1, F_Inputs_cyclical!$A$1:$BE$1, 0))),
Cyclical_overrides!AI40)</f>
        <v/>
      </c>
      <c r="AJ40" s="72" t="str">
        <f>IF(Cyclical_overrides!AJ40 = "",
IF(INDEX(F_Inputs_cyclical!$A$1:$BE$243, MATCH('Cyclical_after overrides'!$A40, F_Inputs_cyclical!$A$1:$A$243, 0), MATCH('Cyclical_after overrides'!AJ$1, F_Inputs_cyclical!$A$1:$BE$1, 0))="", "", INDEX(F_Inputs_cyclical!$A$1:$BE$243, MATCH('Cyclical_after overrides'!$A40, F_Inputs_cyclical!$A$1:$A$243, 0), MATCH('Cyclical_after overrides'!AJ$1, F_Inputs_cyclical!$A$1:$BE$1, 0))),
Cyclical_overrides!AJ40)</f>
        <v/>
      </c>
      <c r="AK40" s="72" t="str">
        <f>IF(Cyclical_overrides!AK40 = "",
IF(INDEX(F_Inputs_cyclical!$A$1:$BE$243, MATCH('Cyclical_after overrides'!$A40, F_Inputs_cyclical!$A$1:$A$243, 0), MATCH('Cyclical_after overrides'!AK$1, F_Inputs_cyclical!$A$1:$BE$1, 0))="", "", INDEX(F_Inputs_cyclical!$A$1:$BE$243, MATCH('Cyclical_after overrides'!$A40, F_Inputs_cyclical!$A$1:$A$243, 0), MATCH('Cyclical_after overrides'!AK$1, F_Inputs_cyclical!$A$1:$BE$1, 0))),
Cyclical_overrides!AK40)</f>
        <v/>
      </c>
      <c r="AL40" s="72" t="str">
        <f>IF(Cyclical_overrides!AL40 = "",
IF(INDEX(F_Inputs_cyclical!$A$1:$BE$243, MATCH('Cyclical_after overrides'!$A40, F_Inputs_cyclical!$A$1:$A$243, 0), MATCH('Cyclical_after overrides'!AL$1, F_Inputs_cyclical!$A$1:$BE$1, 0))="", "", INDEX(F_Inputs_cyclical!$A$1:$BE$243, MATCH('Cyclical_after overrides'!$A40, F_Inputs_cyclical!$A$1:$A$243, 0), MATCH('Cyclical_after overrides'!AL$1, F_Inputs_cyclical!$A$1:$BE$1, 0))),
Cyclical_overrides!AL40)</f>
        <v/>
      </c>
      <c r="AM40" s="72">
        <f>IF(Cyclical_overrides!AM40 = "",
IF(INDEX(F_Inputs_cyclical!$A$1:$BE$243, MATCH('Cyclical_after overrides'!$A40, F_Inputs_cyclical!$A$1:$A$243, 0), MATCH('Cyclical_after overrides'!AM$1, F_Inputs_cyclical!$A$1:$BE$1, 0))="", "", INDEX(F_Inputs_cyclical!$A$1:$BE$243, MATCH('Cyclical_after overrides'!$A40, F_Inputs_cyclical!$A$1:$A$243, 0), MATCH('Cyclical_after overrides'!AM$1, F_Inputs_cyclical!$A$1:$BE$1, 0))),
Cyclical_overrides!AM40)</f>
        <v>9.9821991071788965</v>
      </c>
      <c r="AN40" s="72">
        <f>IF(Cyclical_overrides!AN40 = "",
IF(INDEX(F_Inputs_cyclical!$A$1:$BE$243, MATCH('Cyclical_after overrides'!$A40, F_Inputs_cyclical!$A$1:$A$243, 0), MATCH('Cyclical_after overrides'!AN$1, F_Inputs_cyclical!$A$1:$BE$1, 0))="", "", INDEX(F_Inputs_cyclical!$A$1:$BE$243, MATCH('Cyclical_after overrides'!$A40, F_Inputs_cyclical!$A$1:$A$243, 0), MATCH('Cyclical_after overrides'!AN$1, F_Inputs_cyclical!$A$1:$BE$1, 0))),
Cyclical_overrides!AN40)</f>
        <v>107.52738137342457</v>
      </c>
      <c r="AO40" s="72" t="str">
        <f>IF(Cyclical_overrides!AO40 = "",
IF(INDEX(F_Inputs_cyclical!$A$1:$BE$243, MATCH('Cyclical_after overrides'!$A40, F_Inputs_cyclical!$A$1:$A$243, 0), MATCH('Cyclical_after overrides'!AO$1, F_Inputs_cyclical!$A$1:$BE$1, 0))="", "", INDEX(F_Inputs_cyclical!$A$1:$BE$243, MATCH('Cyclical_after overrides'!$A40, F_Inputs_cyclical!$A$1:$A$243, 0), MATCH('Cyclical_after overrides'!AO$1, F_Inputs_cyclical!$A$1:$BE$1, 0))),
Cyclical_overrides!AO40)</f>
        <v/>
      </c>
      <c r="AP40" s="72" t="str">
        <f>IF(Cyclical_overrides!AP40 = "",
IF(INDEX(F_Inputs_cyclical!$A$1:$BE$243, MATCH('Cyclical_after overrides'!$A40, F_Inputs_cyclical!$A$1:$A$243, 0), MATCH('Cyclical_after overrides'!AP$1, F_Inputs_cyclical!$A$1:$BE$1, 0))="", "", INDEX(F_Inputs_cyclical!$A$1:$BE$243, MATCH('Cyclical_after overrides'!$A40, F_Inputs_cyclical!$A$1:$A$243, 0), MATCH('Cyclical_after overrides'!AP$1, F_Inputs_cyclical!$A$1:$BE$1, 0))),
Cyclical_overrides!AP40)</f>
        <v/>
      </c>
      <c r="AQ40" s="72">
        <f>IF(Cyclical_overrides!AQ40 = "",
IF(INDEX(F_Inputs_cyclical!$A$1:$BE$243, MATCH('Cyclical_after overrides'!$A40, F_Inputs_cyclical!$A$1:$A$243, 0), MATCH('Cyclical_after overrides'!AQ$1, F_Inputs_cyclical!$A$1:$BE$1, 0))="", "", INDEX(F_Inputs_cyclical!$A$1:$BE$243, MATCH('Cyclical_after overrides'!$A40, F_Inputs_cyclical!$A$1:$A$243, 0), MATCH('Cyclical_after overrides'!AQ$1, F_Inputs_cyclical!$A$1:$BE$1, 0))),
Cyclical_overrides!AQ40)</f>
        <v>1.8594345269694523</v>
      </c>
      <c r="AR40" s="72">
        <f>IF(Cyclical_overrides!AR40 = "",
IF(INDEX(F_Inputs_cyclical!$A$1:$BE$243, MATCH('Cyclical_after overrides'!$A40, F_Inputs_cyclical!$A$1:$A$243, 0), MATCH('Cyclical_after overrides'!AR$1, F_Inputs_cyclical!$A$1:$BE$1, 0))="", "", INDEX(F_Inputs_cyclical!$A$1:$BE$243, MATCH('Cyclical_after overrides'!$A40, F_Inputs_cyclical!$A$1:$A$243, 0), MATCH('Cyclical_after overrides'!AR$1, F_Inputs_cyclical!$A$1:$BE$1, 0))),
Cyclical_overrides!AR40)</f>
        <v>5.0644121861115385</v>
      </c>
      <c r="AS40" s="72">
        <f>IF(Cyclical_overrides!AS40 = "",
IF(INDEX(F_Inputs_cyclical!$A$1:$BE$243, MATCH('Cyclical_after overrides'!$A40, F_Inputs_cyclical!$A$1:$A$243, 0), MATCH('Cyclical_after overrides'!AS$1, F_Inputs_cyclical!$A$1:$BE$1, 0))="", "", INDEX(F_Inputs_cyclical!$A$1:$BE$243, MATCH('Cyclical_after overrides'!$A40, F_Inputs_cyclical!$A$1:$A$243, 0), MATCH('Cyclical_after overrides'!AS$1, F_Inputs_cyclical!$A$1:$BE$1, 0))),
Cyclical_overrides!AS40)</f>
        <v>-5.1989999999999998</v>
      </c>
      <c r="AT40" s="72">
        <f>IF(Cyclical_overrides!AT40 = "",
IF(INDEX(F_Inputs_cyclical!$A$1:$BE$243, MATCH('Cyclical_after overrides'!$A40, F_Inputs_cyclical!$A$1:$A$243, 0), MATCH('Cyclical_after overrides'!AT$1, F_Inputs_cyclical!$A$1:$BE$1, 0))="", "", INDEX(F_Inputs_cyclical!$A$1:$BE$243, MATCH('Cyclical_after overrides'!$A40, F_Inputs_cyclical!$A$1:$A$243, 0), MATCH('Cyclical_after overrides'!AT$1, F_Inputs_cyclical!$A$1:$BE$1, 0))),
Cyclical_overrides!AT40)</f>
        <v>0.97399999999999998</v>
      </c>
      <c r="AU40" s="72">
        <f>IF(Cyclical_overrides!AU40 = "",
IF(INDEX(F_Inputs_cyclical!$A$1:$BE$243, MATCH('Cyclical_after overrides'!$A40, F_Inputs_cyclical!$A$1:$A$243, 0), MATCH('Cyclical_after overrides'!AU$1, F_Inputs_cyclical!$A$1:$BE$1, 0))="", "", INDEX(F_Inputs_cyclical!$A$1:$BE$243, MATCH('Cyclical_after overrides'!$A40, F_Inputs_cyclical!$A$1:$A$243, 0), MATCH('Cyclical_after overrides'!AU$1, F_Inputs_cyclical!$A$1:$BE$1, 0))),
Cyclical_overrides!AU40)</f>
        <v>13.1091259</v>
      </c>
      <c r="AV40" s="72" t="str">
        <f>IF(Cyclical_overrides!AV40 = "",
IF(INDEX(F_Inputs_cyclical!$A$1:$BE$243, MATCH('Cyclical_after overrides'!$A40, F_Inputs_cyclical!$A$1:$A$243, 0), MATCH('Cyclical_after overrides'!AV$1, F_Inputs_cyclical!$A$1:$BE$1, 0))="", "", INDEX(F_Inputs_cyclical!$A$1:$BE$243, MATCH('Cyclical_after overrides'!$A40, F_Inputs_cyclical!$A$1:$A$243, 0), MATCH('Cyclical_after overrides'!AV$1, F_Inputs_cyclical!$A$1:$BE$1, 0))),
Cyclical_overrides!AV40)</f>
        <v/>
      </c>
      <c r="AW40" s="72">
        <f>IF(Cyclical_overrides!AW40 = "",
IF(INDEX(F_Inputs_cyclical!$A$1:$BE$243, MATCH('Cyclical_after overrides'!$A40, F_Inputs_cyclical!$A$1:$A$243, 0), MATCH('Cyclical_after overrides'!AW$1, F_Inputs_cyclical!$A$1:$BE$1, 0))="", "", INDEX(F_Inputs_cyclical!$A$1:$BE$243, MATCH('Cyclical_after overrides'!$A40, F_Inputs_cyclical!$A$1:$A$243, 0), MATCH('Cyclical_after overrides'!AW$1, F_Inputs_cyclical!$A$1:$BE$1, 0))),
Cyclical_overrides!AW40)</f>
        <v>1.2117357406647515</v>
      </c>
      <c r="AX40" s="72">
        <f>IF(Cyclical_overrides!AX40 = "",
IF(INDEX(F_Inputs_cyclical!$A$1:$BE$243, MATCH('Cyclical_after overrides'!$A40, F_Inputs_cyclical!$A$1:$A$243, 0), MATCH('Cyclical_after overrides'!AX$1, F_Inputs_cyclical!$A$1:$BE$1, 0))="", "", INDEX(F_Inputs_cyclical!$A$1:$BE$243, MATCH('Cyclical_after overrides'!$A40, F_Inputs_cyclical!$A$1:$A$243, 0), MATCH('Cyclical_after overrides'!AX$1, F_Inputs_cyclical!$A$1:$BE$1, 0))),
Cyclical_overrides!AX40)</f>
        <v>29.635745060299016</v>
      </c>
      <c r="AY40" s="72">
        <f>IF(Cyclical_overrides!AY40 = "",
IF(INDEX(F_Inputs_cyclical!$A$1:$BE$243, MATCH('Cyclical_after overrides'!$A40, F_Inputs_cyclical!$A$1:$A$243, 0), MATCH('Cyclical_after overrides'!AY$1, F_Inputs_cyclical!$A$1:$BE$1, 0))="", "", INDEX(F_Inputs_cyclical!$A$1:$BE$243, MATCH('Cyclical_after overrides'!$A40, F_Inputs_cyclical!$A$1:$A$243, 0), MATCH('Cyclical_after overrides'!AY$1, F_Inputs_cyclical!$A$1:$BE$1, 0))),
Cyclical_overrides!AY40)</f>
        <v>132.14626965400015</v>
      </c>
      <c r="AZ40" s="72">
        <f>IF(Cyclical_overrides!AZ40 = "",
IF(INDEX(F_Inputs_cyclical!$A$1:$BE$243, MATCH('Cyclical_after overrides'!$A40, F_Inputs_cyclical!$A$1:$A$243, 0), MATCH('Cyclical_after overrides'!AZ$1, F_Inputs_cyclical!$A$1:$BE$1, 0))="", "", INDEX(F_Inputs_cyclical!$A$1:$BE$243, MATCH('Cyclical_after overrides'!$A40, F_Inputs_cyclical!$A$1:$A$243, 0), MATCH('Cyclical_after overrides'!AZ$1, F_Inputs_cyclical!$A$1:$BE$1, 0))),
Cyclical_overrides!AZ40)</f>
        <v>2.4778286435419785</v>
      </c>
      <c r="BA40" s="72">
        <f>IF(Cyclical_overrides!BA40 = "",
IF(INDEX(F_Inputs_cyclical!$A$1:$BE$243, MATCH('Cyclical_after overrides'!$A40, F_Inputs_cyclical!$A$1:$A$243, 0), MATCH('Cyclical_after overrides'!BA$1, F_Inputs_cyclical!$A$1:$BE$1, 0))="", "", INDEX(F_Inputs_cyclical!$A$1:$BE$243, MATCH('Cyclical_after overrides'!$A40, F_Inputs_cyclical!$A$1:$A$243, 0), MATCH('Cyclical_after overrides'!BA$1, F_Inputs_cyclical!$A$1:$BE$1, 0))),
Cyclical_overrides!BA40)</f>
        <v>17.357532788456528</v>
      </c>
      <c r="BB40" s="72">
        <f>IF(Cyclical_overrides!BB40 = "",
IF(INDEX(F_Inputs_cyclical!$A$1:$BE$243, MATCH('Cyclical_after overrides'!$A40, F_Inputs_cyclical!$A$1:$A$243, 0), MATCH('Cyclical_after overrides'!BB$1, F_Inputs_cyclical!$A$1:$BE$1, 0))="", "", INDEX(F_Inputs_cyclical!$A$1:$BE$243, MATCH('Cyclical_after overrides'!$A40, F_Inputs_cyclical!$A$1:$A$243, 0), MATCH('Cyclical_after overrides'!BB$1, F_Inputs_cyclical!$A$1:$BE$1, 0))),
Cyclical_overrides!BB40)</f>
        <v>17.031652661195317</v>
      </c>
      <c r="BC40" s="72">
        <f>IF(Cyclical_overrides!BC40 = "",
IF(INDEX(F_Inputs_cyclical!$A$1:$BE$243, MATCH('Cyclical_after overrides'!$A40, F_Inputs_cyclical!$A$1:$A$243, 0), MATCH('Cyclical_after overrides'!BC$1, F_Inputs_cyclical!$A$1:$BE$1, 0))="", "", INDEX(F_Inputs_cyclical!$A$1:$BE$243, MATCH('Cyclical_after overrides'!$A40, F_Inputs_cyclical!$A$1:$A$243, 0), MATCH('Cyclical_after overrides'!BC$1, F_Inputs_cyclical!$A$1:$BE$1, 0))),
Cyclical_overrides!BC40)</f>
        <v>11.381666774000607</v>
      </c>
      <c r="BD40" s="72">
        <f>IF(Cyclical_overrides!BD40 = "",
IF(INDEX(F_Inputs_cyclical!$A$1:$BE$243, MATCH('Cyclical_after overrides'!$A40, F_Inputs_cyclical!$A$1:$A$243, 0), MATCH('Cyclical_after overrides'!BD$1, F_Inputs_cyclical!$A$1:$BE$1, 0))="", "", INDEX(F_Inputs_cyclical!$A$1:$BE$243, MATCH('Cyclical_after overrides'!$A40, F_Inputs_cyclical!$A$1:$A$243, 0), MATCH('Cyclical_after overrides'!BD$1, F_Inputs_cyclical!$A$1:$BE$1, 0))),
Cyclical_overrides!BD40)</f>
        <v>1183.5219999999999</v>
      </c>
      <c r="BE40" s="194"/>
    </row>
    <row r="41" spans="1:57" x14ac:dyDescent="0.4">
      <c r="A41" s="63" t="str">
        <f t="shared" si="0"/>
        <v>NWT18</v>
      </c>
      <c r="B41" s="63" t="s">
        <v>289</v>
      </c>
      <c r="C41" s="63" t="s">
        <v>251</v>
      </c>
      <c r="D41" s="72">
        <f>IF(Cyclical_overrides!D41 = "",
IF(INDEX(F_Inputs_cyclical!$A$1:$BE$243, MATCH('Cyclical_after overrides'!$A41, F_Inputs_cyclical!$A$1:$A$243, 0), MATCH('Cyclical_after overrides'!D$1, F_Inputs_cyclical!$A$1:$BE$1, 0))="", "", INDEX(F_Inputs_cyclical!$A$1:$BE$243, MATCH('Cyclical_after overrides'!$A41, F_Inputs_cyclical!$A$1:$A$243, 0), MATCH('Cyclical_after overrides'!D$1, F_Inputs_cyclical!$A$1:$BE$1, 0))),
Cyclical_overrides!D41)</f>
        <v>24.6381552700174</v>
      </c>
      <c r="E41" s="72">
        <f>IF(Cyclical_overrides!E41 = "",
IF(INDEX(F_Inputs_cyclical!$A$1:$BE$243, MATCH('Cyclical_after overrides'!$A41, F_Inputs_cyclical!$A$1:$A$243, 0), MATCH('Cyclical_after overrides'!E$1, F_Inputs_cyclical!$A$1:$BE$1, 0))="", "", INDEX(F_Inputs_cyclical!$A$1:$BE$243, MATCH('Cyclical_after overrides'!$A41, F_Inputs_cyclical!$A$1:$A$243, 0), MATCH('Cyclical_after overrides'!E$1, F_Inputs_cyclical!$A$1:$BE$1, 0))),
Cyclical_overrides!E41)</f>
        <v>11.505537032532899</v>
      </c>
      <c r="F41" s="72">
        <f>IF(Cyclical_overrides!F41 = "",
IF(INDEX(F_Inputs_cyclical!$A$1:$BE$243, MATCH('Cyclical_after overrides'!$A41, F_Inputs_cyclical!$A$1:$A$243, 0), MATCH('Cyclical_after overrides'!F$1, F_Inputs_cyclical!$A$1:$BE$1, 0))="", "", INDEX(F_Inputs_cyclical!$A$1:$BE$243, MATCH('Cyclical_after overrides'!$A41, F_Inputs_cyclical!$A$1:$A$243, 0), MATCH('Cyclical_after overrides'!F$1, F_Inputs_cyclical!$A$1:$BE$1, 0))),
Cyclical_overrides!F41)</f>
        <v>50.390275860000003</v>
      </c>
      <c r="G41" s="72">
        <f>IF(Cyclical_overrides!G41 = "",
IF(INDEX(F_Inputs_cyclical!$A$1:$BE$243, MATCH('Cyclical_after overrides'!$A41, F_Inputs_cyclical!$A$1:$A$243, 0), MATCH('Cyclical_after overrides'!G$1, F_Inputs_cyclical!$A$1:$BE$1, 0))="", "", INDEX(F_Inputs_cyclical!$A$1:$BE$243, MATCH('Cyclical_after overrides'!$A41, F_Inputs_cyclical!$A$1:$A$243, 0), MATCH('Cyclical_after overrides'!G$1, F_Inputs_cyclical!$A$1:$BE$1, 0))),
Cyclical_overrides!G41)</f>
        <v>3.9877238174496998</v>
      </c>
      <c r="H41" s="72" t="str">
        <f>IF(Cyclical_overrides!H41 = "",
IF(INDEX(F_Inputs_cyclical!$A$1:$BE$243, MATCH('Cyclical_after overrides'!$A41, F_Inputs_cyclical!$A$1:$A$243, 0), MATCH('Cyclical_after overrides'!H$1, F_Inputs_cyclical!$A$1:$BE$1, 0))="", "", INDEX(F_Inputs_cyclical!$A$1:$BE$243, MATCH('Cyclical_after overrides'!$A41, F_Inputs_cyclical!$A$1:$A$243, 0), MATCH('Cyclical_after overrides'!H$1, F_Inputs_cyclical!$A$1:$BE$1, 0))),
Cyclical_overrides!H41)</f>
        <v/>
      </c>
      <c r="I41" s="72">
        <f>IF(Cyclical_overrides!I41 = "",
IF(INDEX(F_Inputs_cyclical!$A$1:$BE$243, MATCH('Cyclical_after overrides'!$A41, F_Inputs_cyclical!$A$1:$A$243, 0), MATCH('Cyclical_after overrides'!I$1, F_Inputs_cyclical!$A$1:$BE$1, 0))="", "", INDEX(F_Inputs_cyclical!$A$1:$BE$243, MATCH('Cyclical_after overrides'!$A41, F_Inputs_cyclical!$A$1:$A$243, 0), MATCH('Cyclical_after overrides'!I$1, F_Inputs_cyclical!$A$1:$BE$1, 0))),
Cyclical_overrides!I41)</f>
        <v>0</v>
      </c>
      <c r="J41" s="72">
        <f>IF(Cyclical_overrides!J41 = "",
IF(INDEX(F_Inputs_cyclical!$A$1:$BE$243, MATCH('Cyclical_after overrides'!$A41, F_Inputs_cyclical!$A$1:$A$243, 0), MATCH('Cyclical_after overrides'!J$1, F_Inputs_cyclical!$A$1:$BE$1, 0))="", "", INDEX(F_Inputs_cyclical!$A$1:$BE$243, MATCH('Cyclical_after overrides'!$A41, F_Inputs_cyclical!$A$1:$A$243, 0), MATCH('Cyclical_after overrides'!J$1, F_Inputs_cyclical!$A$1:$BE$1, 0))),
Cyclical_overrides!J41)</f>
        <v>113.62053081025999</v>
      </c>
      <c r="K41" s="72">
        <f>IF(Cyclical_overrides!K41 = "",
IF(INDEX(F_Inputs_cyclical!$A$1:$BE$243, MATCH('Cyclical_after overrides'!$A41, F_Inputs_cyclical!$A$1:$A$243, 0), MATCH('Cyclical_after overrides'!K$1, F_Inputs_cyclical!$A$1:$BE$1, 0))="", "", INDEX(F_Inputs_cyclical!$A$1:$BE$243, MATCH('Cyclical_after overrides'!$A41, F_Inputs_cyclical!$A$1:$A$243, 0), MATCH('Cyclical_after overrides'!K$1, F_Inputs_cyclical!$A$1:$BE$1, 0))),
Cyclical_overrides!K41)</f>
        <v>67.973559929999993</v>
      </c>
      <c r="L41" s="72" t="str">
        <f>IF(Cyclical_overrides!L41 = "",
IF(INDEX(F_Inputs_cyclical!$A$1:$BE$243, MATCH('Cyclical_after overrides'!$A41, F_Inputs_cyclical!$A$1:$A$243, 0), MATCH('Cyclical_after overrides'!L$1, F_Inputs_cyclical!$A$1:$BE$1, 0))="", "", INDEX(F_Inputs_cyclical!$A$1:$BE$243, MATCH('Cyclical_after overrides'!$A41, F_Inputs_cyclical!$A$1:$A$243, 0), MATCH('Cyclical_after overrides'!L$1, F_Inputs_cyclical!$A$1:$BE$1, 0))),
Cyclical_overrides!L41)</f>
        <v/>
      </c>
      <c r="M41" s="72" t="str">
        <f>IF(Cyclical_overrides!M41 = "",
IF(INDEX(F_Inputs_cyclical!$A$1:$BE$243, MATCH('Cyclical_after overrides'!$A41, F_Inputs_cyclical!$A$1:$A$243, 0), MATCH('Cyclical_after overrides'!M$1, F_Inputs_cyclical!$A$1:$BE$1, 0))="", "", INDEX(F_Inputs_cyclical!$A$1:$BE$243, MATCH('Cyclical_after overrides'!$A41, F_Inputs_cyclical!$A$1:$A$243, 0), MATCH('Cyclical_after overrides'!M$1, F_Inputs_cyclical!$A$1:$BE$1, 0))),
Cyclical_overrides!M41)</f>
        <v/>
      </c>
      <c r="N41" s="72" t="str">
        <f>IF(Cyclical_overrides!N41 = "",
IF(INDEX(F_Inputs_cyclical!$A$1:$BE$243, MATCH('Cyclical_after overrides'!$A41, F_Inputs_cyclical!$A$1:$A$243, 0), MATCH('Cyclical_after overrides'!N$1, F_Inputs_cyclical!$A$1:$BE$1, 0))="", "", INDEX(F_Inputs_cyclical!$A$1:$BE$243, MATCH('Cyclical_after overrides'!$A41, F_Inputs_cyclical!$A$1:$A$243, 0), MATCH('Cyclical_after overrides'!N$1, F_Inputs_cyclical!$A$1:$BE$1, 0))),
Cyclical_overrides!N41)</f>
        <v/>
      </c>
      <c r="O41" s="72">
        <f>IF(Cyclical_overrides!O41 = "",
IF(INDEX(F_Inputs_cyclical!$A$1:$BE$243, MATCH('Cyclical_after overrides'!$A41, F_Inputs_cyclical!$A$1:$A$243, 0), MATCH('Cyclical_after overrides'!O$1, F_Inputs_cyclical!$A$1:$BE$1, 0))="", "", INDEX(F_Inputs_cyclical!$A$1:$BE$243, MATCH('Cyclical_after overrides'!$A41, F_Inputs_cyclical!$A$1:$A$243, 0), MATCH('Cyclical_after overrides'!O$1, F_Inputs_cyclical!$A$1:$BE$1, 0))),
Cyclical_overrides!O41)</f>
        <v>3.0897886400000001</v>
      </c>
      <c r="P41" s="72">
        <f>IF(Cyclical_overrides!P41 = "",
IF(INDEX(F_Inputs_cyclical!$A$1:$BE$243, MATCH('Cyclical_after overrides'!$A41, F_Inputs_cyclical!$A$1:$A$243, 0), MATCH('Cyclical_after overrides'!P$1, F_Inputs_cyclical!$A$1:$BE$1, 0))="", "", INDEX(F_Inputs_cyclical!$A$1:$BE$243, MATCH('Cyclical_after overrides'!$A41, F_Inputs_cyclical!$A$1:$A$243, 0), MATCH('Cyclical_after overrides'!P$1, F_Inputs_cyclical!$A$1:$BE$1, 0))),
Cyclical_overrides!P41)</f>
        <v>2.3636279</v>
      </c>
      <c r="Q41" s="72">
        <f>IF(Cyclical_overrides!Q41 = "",
IF(INDEX(F_Inputs_cyclical!$A$1:$BE$243, MATCH('Cyclical_after overrides'!$A41, F_Inputs_cyclical!$A$1:$A$243, 0), MATCH('Cyclical_after overrides'!Q$1, F_Inputs_cyclical!$A$1:$BE$1, 0))="", "", INDEX(F_Inputs_cyclical!$A$1:$BE$243, MATCH('Cyclical_after overrides'!$A41, F_Inputs_cyclical!$A$1:$A$243, 0), MATCH('Cyclical_after overrides'!Q$1, F_Inputs_cyclical!$A$1:$BE$1, 0))),
Cyclical_overrides!Q41)</f>
        <v>1.39089448</v>
      </c>
      <c r="R41" s="72">
        <f>IF(Cyclical_overrides!R41 = "",
IF(INDEX(F_Inputs_cyclical!$A$1:$BE$243, MATCH('Cyclical_after overrides'!$A41, F_Inputs_cyclical!$A$1:$A$243, 0), MATCH('Cyclical_after overrides'!R$1, F_Inputs_cyclical!$A$1:$BE$1, 0))="", "", INDEX(F_Inputs_cyclical!$A$1:$BE$243, MATCH('Cyclical_after overrides'!$A41, F_Inputs_cyclical!$A$1:$A$243, 0), MATCH('Cyclical_after overrides'!R$1, F_Inputs_cyclical!$A$1:$BE$1, 0))),
Cyclical_overrides!R41)</f>
        <v>0.60448533999999998</v>
      </c>
      <c r="S41" s="72">
        <f>IF(Cyclical_overrides!S41 = "",
IF(INDEX(F_Inputs_cyclical!$A$1:$BE$243, MATCH('Cyclical_after overrides'!$A41, F_Inputs_cyclical!$A$1:$A$243, 0), MATCH('Cyclical_after overrides'!S$1, F_Inputs_cyclical!$A$1:$BE$1, 0))="", "", INDEX(F_Inputs_cyclical!$A$1:$BE$243, MATCH('Cyclical_after overrides'!$A41, F_Inputs_cyclical!$A$1:$A$243, 0), MATCH('Cyclical_after overrides'!S$1, F_Inputs_cyclical!$A$1:$BE$1, 0))),
Cyclical_overrides!S41)</f>
        <v>143.506</v>
      </c>
      <c r="T41" s="72">
        <f>IF(Cyclical_overrides!T41 = "",
IF(INDEX(F_Inputs_cyclical!$A$1:$BE$243, MATCH('Cyclical_after overrides'!$A41, F_Inputs_cyclical!$A$1:$A$243, 0), MATCH('Cyclical_after overrides'!T$1, F_Inputs_cyclical!$A$1:$BE$1, 0))="", "", INDEX(F_Inputs_cyclical!$A$1:$BE$243, MATCH('Cyclical_after overrides'!$A41, F_Inputs_cyclical!$A$1:$A$243, 0), MATCH('Cyclical_after overrides'!T$1, F_Inputs_cyclical!$A$1:$BE$1, 0))),
Cyclical_overrides!T41)</f>
        <v>72.435000000000002</v>
      </c>
      <c r="U41" s="72">
        <f>IF(Cyclical_overrides!U41 = "",
IF(INDEX(F_Inputs_cyclical!$A$1:$BE$243, MATCH('Cyclical_after overrides'!$A41, F_Inputs_cyclical!$A$1:$A$243, 0), MATCH('Cyclical_after overrides'!U$1, F_Inputs_cyclical!$A$1:$BE$1, 0))="", "", INDEX(F_Inputs_cyclical!$A$1:$BE$243, MATCH('Cyclical_after overrides'!$A41, F_Inputs_cyclical!$A$1:$A$243, 0), MATCH('Cyclical_after overrides'!U$1, F_Inputs_cyclical!$A$1:$BE$1, 0))),
Cyclical_overrides!U41)</f>
        <v>106.17173445026</v>
      </c>
      <c r="V41" s="72">
        <f>IF(Cyclical_overrides!V41 = "",
IF(INDEX(F_Inputs_cyclical!$A$1:$BE$243, MATCH('Cyclical_after overrides'!$A41, F_Inputs_cyclical!$A$1:$A$243, 0), MATCH('Cyclical_after overrides'!V$1, F_Inputs_cyclical!$A$1:$BE$1, 0))="", "", INDEX(F_Inputs_cyclical!$A$1:$BE$243, MATCH('Cyclical_after overrides'!$A41, F_Inputs_cyclical!$A$1:$A$243, 0), MATCH('Cyclical_after overrides'!V$1, F_Inputs_cyclical!$A$1:$BE$1, 0))),
Cyclical_overrides!V41)</f>
        <v>44.146000000000001</v>
      </c>
      <c r="W41" s="72">
        <f>IF(Cyclical_overrides!W41 = "",
IF(INDEX(F_Inputs_cyclical!$A$1:$BE$243, MATCH('Cyclical_after overrides'!$A41, F_Inputs_cyclical!$A$1:$A$243, 0), MATCH('Cyclical_after overrides'!W$1, F_Inputs_cyclical!$A$1:$BE$1, 0))="", "", INDEX(F_Inputs_cyclical!$A$1:$BE$243, MATCH('Cyclical_after overrides'!$A41, F_Inputs_cyclical!$A$1:$A$243, 0), MATCH('Cyclical_after overrides'!W$1, F_Inputs_cyclical!$A$1:$BE$1, 0))),
Cyclical_overrides!W41)</f>
        <v>27.297999999999998</v>
      </c>
      <c r="X41" s="72">
        <f>IF(Cyclical_overrides!X41 = "",
IF(INDEX(F_Inputs_cyclical!$A$1:$BE$243, MATCH('Cyclical_after overrides'!$A41, F_Inputs_cyclical!$A$1:$A$243, 0), MATCH('Cyclical_after overrides'!X$1, F_Inputs_cyclical!$A$1:$BE$1, 0))="", "", INDEX(F_Inputs_cyclical!$A$1:$BE$243, MATCH('Cyclical_after overrides'!$A41, F_Inputs_cyclical!$A$1:$A$243, 0), MATCH('Cyclical_after overrides'!X$1, F_Inputs_cyclical!$A$1:$BE$1, 0))),
Cyclical_overrides!X41)</f>
        <v>24.279</v>
      </c>
      <c r="Y41" s="72">
        <f>IF(Cyclical_overrides!Y41 = "",
IF(INDEX(F_Inputs_cyclical!$A$1:$BE$243, MATCH('Cyclical_after overrides'!$A41, F_Inputs_cyclical!$A$1:$A$243, 0), MATCH('Cyclical_after overrides'!Y$1, F_Inputs_cyclical!$A$1:$BE$1, 0))="", "", INDEX(F_Inputs_cyclical!$A$1:$BE$243, MATCH('Cyclical_after overrides'!$A41, F_Inputs_cyclical!$A$1:$A$243, 0), MATCH('Cyclical_after overrides'!Y$1, F_Inputs_cyclical!$A$1:$BE$1, 0))),
Cyclical_overrides!Y41)</f>
        <v>49.72</v>
      </c>
      <c r="Z41" s="72">
        <f>IF(Cyclical_overrides!Z41 = "",
IF(INDEX(F_Inputs_cyclical!$A$1:$BE$243, MATCH('Cyclical_after overrides'!$A41, F_Inputs_cyclical!$A$1:$A$243, 0), MATCH('Cyclical_after overrides'!Z$1, F_Inputs_cyclical!$A$1:$BE$1, 0))="", "", INDEX(F_Inputs_cyclical!$A$1:$BE$243, MATCH('Cyclical_after overrides'!$A41, F_Inputs_cyclical!$A$1:$A$243, 0), MATCH('Cyclical_after overrides'!Z$1, F_Inputs_cyclical!$A$1:$BE$1, 0))),
Cyclical_overrides!Z41)</f>
        <v>1642.92</v>
      </c>
      <c r="AA41" s="72">
        <f>IF(Cyclical_overrides!AA41 = "",
IF(INDEX(F_Inputs_cyclical!$A$1:$BE$243, MATCH('Cyclical_after overrides'!$A41, F_Inputs_cyclical!$A$1:$A$243, 0), MATCH('Cyclical_after overrides'!AA$1, F_Inputs_cyclical!$A$1:$BE$1, 0))="", "", INDEX(F_Inputs_cyclical!$A$1:$BE$243, MATCH('Cyclical_after overrides'!$A41, F_Inputs_cyclical!$A$1:$A$243, 0), MATCH('Cyclical_after overrides'!AA$1, F_Inputs_cyclical!$A$1:$BE$1, 0))),
Cyclical_overrides!AA41)</f>
        <v>1186.98</v>
      </c>
      <c r="AB41" s="72" t="str">
        <f>IF(Cyclical_overrides!AB41 = "",
IF(INDEX(F_Inputs_cyclical!$A$1:$BE$243, MATCH('Cyclical_after overrides'!$A41, F_Inputs_cyclical!$A$1:$A$243, 0), MATCH('Cyclical_after overrides'!AB$1, F_Inputs_cyclical!$A$1:$BE$1, 0))="", "", INDEX(F_Inputs_cyclical!$A$1:$BE$243, MATCH('Cyclical_after overrides'!$A41, F_Inputs_cyclical!$A$1:$A$243, 0), MATCH('Cyclical_after overrides'!AB$1, F_Inputs_cyclical!$A$1:$BE$1, 0))),
Cyclical_overrides!AB41)</f>
        <v/>
      </c>
      <c r="AC41" s="72" t="str">
        <f>IF(Cyclical_overrides!AC41 = "",
IF(INDEX(F_Inputs_cyclical!$A$1:$BE$243, MATCH('Cyclical_after overrides'!$A41, F_Inputs_cyclical!$A$1:$A$243, 0), MATCH('Cyclical_after overrides'!AC$1, F_Inputs_cyclical!$A$1:$BE$1, 0))="", "", INDEX(F_Inputs_cyclical!$A$1:$BE$243, MATCH('Cyclical_after overrides'!$A41, F_Inputs_cyclical!$A$1:$A$243, 0), MATCH('Cyclical_after overrides'!AC$1, F_Inputs_cyclical!$A$1:$BE$1, 0))),
Cyclical_overrides!AC41)</f>
        <v/>
      </c>
      <c r="AD41" s="72" t="str">
        <f>IF(Cyclical_overrides!AD41 = "",
IF(INDEX(F_Inputs_cyclical!$A$1:$BE$243, MATCH('Cyclical_after overrides'!$A41, F_Inputs_cyclical!$A$1:$A$243, 0), MATCH('Cyclical_after overrides'!AD$1, F_Inputs_cyclical!$A$1:$BE$1, 0))="", "", INDEX(F_Inputs_cyclical!$A$1:$BE$243, MATCH('Cyclical_after overrides'!$A41, F_Inputs_cyclical!$A$1:$A$243, 0), MATCH('Cyclical_after overrides'!AD$1, F_Inputs_cyclical!$A$1:$BE$1, 0))),
Cyclical_overrides!AD41)</f>
        <v/>
      </c>
      <c r="AE41" s="72" t="str">
        <f>IF(Cyclical_overrides!AE41 = "",
IF(INDEX(F_Inputs_cyclical!$A$1:$BE$243, MATCH('Cyclical_after overrides'!$A41, F_Inputs_cyclical!$A$1:$A$243, 0), MATCH('Cyclical_after overrides'!AE$1, F_Inputs_cyclical!$A$1:$BE$1, 0))="", "", INDEX(F_Inputs_cyclical!$A$1:$BE$243, MATCH('Cyclical_after overrides'!$A41, F_Inputs_cyclical!$A$1:$A$243, 0), MATCH('Cyclical_after overrides'!AE$1, F_Inputs_cyclical!$A$1:$BE$1, 0))),
Cyclical_overrides!AE41)</f>
        <v/>
      </c>
      <c r="AF41" s="72" t="str">
        <f>IF(Cyclical_overrides!AF41 = "",
IF(INDEX(F_Inputs_cyclical!$A$1:$BE$243, MATCH('Cyclical_after overrides'!$A41, F_Inputs_cyclical!$A$1:$A$243, 0), MATCH('Cyclical_after overrides'!AF$1, F_Inputs_cyclical!$A$1:$BE$1, 0))="", "", INDEX(F_Inputs_cyclical!$A$1:$BE$243, MATCH('Cyclical_after overrides'!$A41, F_Inputs_cyclical!$A$1:$A$243, 0), MATCH('Cyclical_after overrides'!AF$1, F_Inputs_cyclical!$A$1:$BE$1, 0))),
Cyclical_overrides!AF41)</f>
        <v/>
      </c>
      <c r="AG41" s="72" t="str">
        <f>IF(Cyclical_overrides!AG41 = "",
IF(INDEX(F_Inputs_cyclical!$A$1:$BE$243, MATCH('Cyclical_after overrides'!$A41, F_Inputs_cyclical!$A$1:$A$243, 0), MATCH('Cyclical_after overrides'!AG$1, F_Inputs_cyclical!$A$1:$BE$1, 0))="", "", INDEX(F_Inputs_cyclical!$A$1:$BE$243, MATCH('Cyclical_after overrides'!$A41, F_Inputs_cyclical!$A$1:$A$243, 0), MATCH('Cyclical_after overrides'!AG$1, F_Inputs_cyclical!$A$1:$BE$1, 0))),
Cyclical_overrides!AG41)</f>
        <v/>
      </c>
      <c r="AH41" s="72" t="str">
        <f>IF(Cyclical_overrides!AH41 = "",
IF(INDEX(F_Inputs_cyclical!$A$1:$BE$243, MATCH('Cyclical_after overrides'!$A41, F_Inputs_cyclical!$A$1:$A$243, 0), MATCH('Cyclical_after overrides'!AH$1, F_Inputs_cyclical!$A$1:$BE$1, 0))="", "", INDEX(F_Inputs_cyclical!$A$1:$BE$243, MATCH('Cyclical_after overrides'!$A41, F_Inputs_cyclical!$A$1:$A$243, 0), MATCH('Cyclical_after overrides'!AH$1, F_Inputs_cyclical!$A$1:$BE$1, 0))),
Cyclical_overrides!AH41)</f>
        <v/>
      </c>
      <c r="AI41" s="72" t="str">
        <f>IF(Cyclical_overrides!AI41 = "",
IF(INDEX(F_Inputs_cyclical!$A$1:$BE$243, MATCH('Cyclical_after overrides'!$A41, F_Inputs_cyclical!$A$1:$A$243, 0), MATCH('Cyclical_after overrides'!AI$1, F_Inputs_cyclical!$A$1:$BE$1, 0))="", "", INDEX(F_Inputs_cyclical!$A$1:$BE$243, MATCH('Cyclical_after overrides'!$A41, F_Inputs_cyclical!$A$1:$A$243, 0), MATCH('Cyclical_after overrides'!AI$1, F_Inputs_cyclical!$A$1:$BE$1, 0))),
Cyclical_overrides!AI41)</f>
        <v/>
      </c>
      <c r="AJ41" s="72" t="str">
        <f>IF(Cyclical_overrides!AJ41 = "",
IF(INDEX(F_Inputs_cyclical!$A$1:$BE$243, MATCH('Cyclical_after overrides'!$A41, F_Inputs_cyclical!$A$1:$A$243, 0), MATCH('Cyclical_after overrides'!AJ$1, F_Inputs_cyclical!$A$1:$BE$1, 0))="", "", INDEX(F_Inputs_cyclical!$A$1:$BE$243, MATCH('Cyclical_after overrides'!$A41, F_Inputs_cyclical!$A$1:$A$243, 0), MATCH('Cyclical_after overrides'!AJ$1, F_Inputs_cyclical!$A$1:$BE$1, 0))),
Cyclical_overrides!AJ41)</f>
        <v/>
      </c>
      <c r="AK41" s="72" t="str">
        <f>IF(Cyclical_overrides!AK41 = "",
IF(INDEX(F_Inputs_cyclical!$A$1:$BE$243, MATCH('Cyclical_after overrides'!$A41, F_Inputs_cyclical!$A$1:$A$243, 0), MATCH('Cyclical_after overrides'!AK$1, F_Inputs_cyclical!$A$1:$BE$1, 0))="", "", INDEX(F_Inputs_cyclical!$A$1:$BE$243, MATCH('Cyclical_after overrides'!$A41, F_Inputs_cyclical!$A$1:$A$243, 0), MATCH('Cyclical_after overrides'!AK$1, F_Inputs_cyclical!$A$1:$BE$1, 0))),
Cyclical_overrides!AK41)</f>
        <v/>
      </c>
      <c r="AL41" s="72" t="str">
        <f>IF(Cyclical_overrides!AL41 = "",
IF(INDEX(F_Inputs_cyclical!$A$1:$BE$243, MATCH('Cyclical_after overrides'!$A41, F_Inputs_cyclical!$A$1:$A$243, 0), MATCH('Cyclical_after overrides'!AL$1, F_Inputs_cyclical!$A$1:$BE$1, 0))="", "", INDEX(F_Inputs_cyclical!$A$1:$BE$243, MATCH('Cyclical_after overrides'!$A41, F_Inputs_cyclical!$A$1:$A$243, 0), MATCH('Cyclical_after overrides'!AL$1, F_Inputs_cyclical!$A$1:$BE$1, 0))),
Cyclical_overrides!AL41)</f>
        <v/>
      </c>
      <c r="AM41" s="72">
        <f>IF(Cyclical_overrides!AM41 = "",
IF(INDEX(F_Inputs_cyclical!$A$1:$BE$243, MATCH('Cyclical_after overrides'!$A41, F_Inputs_cyclical!$A$1:$A$243, 0), MATCH('Cyclical_after overrides'!AM$1, F_Inputs_cyclical!$A$1:$BE$1, 0))="", "", INDEX(F_Inputs_cyclical!$A$1:$BE$243, MATCH('Cyclical_after overrides'!$A41, F_Inputs_cyclical!$A$1:$A$243, 0), MATCH('Cyclical_after overrides'!AM$1, F_Inputs_cyclical!$A$1:$BE$1, 0))),
Cyclical_overrides!AM41)</f>
        <v>15.6500424702598</v>
      </c>
      <c r="AN41" s="72">
        <f>IF(Cyclical_overrides!AN41 = "",
IF(INDEX(F_Inputs_cyclical!$A$1:$BE$243, MATCH('Cyclical_after overrides'!$A41, F_Inputs_cyclical!$A$1:$A$243, 0), MATCH('Cyclical_after overrides'!AN$1, F_Inputs_cyclical!$A$1:$BE$1, 0))="", "", INDEX(F_Inputs_cyclical!$A$1:$BE$243, MATCH('Cyclical_after overrides'!$A41, F_Inputs_cyclical!$A$1:$A$243, 0), MATCH('Cyclical_after overrides'!AN$1, F_Inputs_cyclical!$A$1:$BE$1, 0))),
Cyclical_overrides!AN41)</f>
        <v>106.17173445026</v>
      </c>
      <c r="AO41" s="72" t="str">
        <f>IF(Cyclical_overrides!AO41 = "",
IF(INDEX(F_Inputs_cyclical!$A$1:$BE$243, MATCH('Cyclical_after overrides'!$A41, F_Inputs_cyclical!$A$1:$A$243, 0), MATCH('Cyclical_after overrides'!AO$1, F_Inputs_cyclical!$A$1:$BE$1, 0))="", "", INDEX(F_Inputs_cyclical!$A$1:$BE$243, MATCH('Cyclical_after overrides'!$A41, F_Inputs_cyclical!$A$1:$A$243, 0), MATCH('Cyclical_after overrides'!AO$1, F_Inputs_cyclical!$A$1:$BE$1, 0))),
Cyclical_overrides!AO41)</f>
        <v/>
      </c>
      <c r="AP41" s="72" t="str">
        <f>IF(Cyclical_overrides!AP41 = "",
IF(INDEX(F_Inputs_cyclical!$A$1:$BE$243, MATCH('Cyclical_after overrides'!$A41, F_Inputs_cyclical!$A$1:$A$243, 0), MATCH('Cyclical_after overrides'!AP$1, F_Inputs_cyclical!$A$1:$BE$1, 0))="", "", INDEX(F_Inputs_cyclical!$A$1:$BE$243, MATCH('Cyclical_after overrides'!$A41, F_Inputs_cyclical!$A$1:$A$243, 0), MATCH('Cyclical_after overrides'!AP$1, F_Inputs_cyclical!$A$1:$BE$1, 0))),
Cyclical_overrides!AP41)</f>
        <v/>
      </c>
      <c r="AQ41" s="72">
        <f>IF(Cyclical_overrides!AQ41 = "",
IF(INDEX(F_Inputs_cyclical!$A$1:$BE$243, MATCH('Cyclical_after overrides'!$A41, F_Inputs_cyclical!$A$1:$A$243, 0), MATCH('Cyclical_after overrides'!AQ$1, F_Inputs_cyclical!$A$1:$BE$1, 0))="", "", INDEX(F_Inputs_cyclical!$A$1:$BE$243, MATCH('Cyclical_after overrides'!$A41, F_Inputs_cyclical!$A$1:$A$243, 0), MATCH('Cyclical_after overrides'!AQ$1, F_Inputs_cyclical!$A$1:$BE$1, 0))),
Cyclical_overrides!AQ41)</f>
        <v>1.9953798199999999</v>
      </c>
      <c r="AR41" s="72">
        <f>IF(Cyclical_overrides!AR41 = "",
IF(INDEX(F_Inputs_cyclical!$A$1:$BE$243, MATCH('Cyclical_after overrides'!$A41, F_Inputs_cyclical!$A$1:$A$243, 0), MATCH('Cyclical_after overrides'!AR$1, F_Inputs_cyclical!$A$1:$BE$1, 0))="", "", INDEX(F_Inputs_cyclical!$A$1:$BE$243, MATCH('Cyclical_after overrides'!$A41, F_Inputs_cyclical!$A$1:$A$243, 0), MATCH('Cyclical_after overrides'!AR$1, F_Inputs_cyclical!$A$1:$BE$1, 0))),
Cyclical_overrides!AR41)</f>
        <v>5.4534165400000001</v>
      </c>
      <c r="AS41" s="72">
        <f>IF(Cyclical_overrides!AS41 = "",
IF(INDEX(F_Inputs_cyclical!$A$1:$BE$243, MATCH('Cyclical_after overrides'!$A41, F_Inputs_cyclical!$A$1:$A$243, 0), MATCH('Cyclical_after overrides'!AS$1, F_Inputs_cyclical!$A$1:$BE$1, 0))="", "", INDEX(F_Inputs_cyclical!$A$1:$BE$243, MATCH('Cyclical_after overrides'!$A41, F_Inputs_cyclical!$A$1:$A$243, 0), MATCH('Cyclical_after overrides'!AS$1, F_Inputs_cyclical!$A$1:$BE$1, 0))),
Cyclical_overrides!AS41)</f>
        <v>-4.7350000000000003</v>
      </c>
      <c r="AT41" s="72">
        <f>IF(Cyclical_overrides!AT41 = "",
IF(INDEX(F_Inputs_cyclical!$A$1:$BE$243, MATCH('Cyclical_after overrides'!$A41, F_Inputs_cyclical!$A$1:$A$243, 0), MATCH('Cyclical_after overrides'!AT$1, F_Inputs_cyclical!$A$1:$BE$1, 0))="", "", INDEX(F_Inputs_cyclical!$A$1:$BE$243, MATCH('Cyclical_after overrides'!$A41, F_Inputs_cyclical!$A$1:$A$243, 0), MATCH('Cyclical_after overrides'!AT$1, F_Inputs_cyclical!$A$1:$BE$1, 0))),
Cyclical_overrides!AT41)</f>
        <v>0.55900000000000005</v>
      </c>
      <c r="AU41" s="72">
        <f>IF(Cyclical_overrides!AU41 = "",
IF(INDEX(F_Inputs_cyclical!$A$1:$BE$243, MATCH('Cyclical_after overrides'!$A41, F_Inputs_cyclical!$A$1:$A$243, 0), MATCH('Cyclical_after overrides'!AU$1, F_Inputs_cyclical!$A$1:$BE$1, 0))="", "", INDEX(F_Inputs_cyclical!$A$1:$BE$243, MATCH('Cyclical_after overrides'!$A41, F_Inputs_cyclical!$A$1:$A$243, 0), MATCH('Cyclical_after overrides'!AU$1, F_Inputs_cyclical!$A$1:$BE$1, 0))),
Cyclical_overrides!AU41)</f>
        <v>6.22139943</v>
      </c>
      <c r="AV41" s="72" t="str">
        <f>IF(Cyclical_overrides!AV41 = "",
IF(INDEX(F_Inputs_cyclical!$A$1:$BE$243, MATCH('Cyclical_after overrides'!$A41, F_Inputs_cyclical!$A$1:$A$243, 0), MATCH('Cyclical_after overrides'!AV$1, F_Inputs_cyclical!$A$1:$BE$1, 0))="", "", INDEX(F_Inputs_cyclical!$A$1:$BE$243, MATCH('Cyclical_after overrides'!$A41, F_Inputs_cyclical!$A$1:$A$243, 0), MATCH('Cyclical_after overrides'!AV$1, F_Inputs_cyclical!$A$1:$BE$1, 0))),
Cyclical_overrides!AV41)</f>
        <v/>
      </c>
      <c r="AW41" s="72">
        <f>IF(Cyclical_overrides!AW41 = "",
IF(INDEX(F_Inputs_cyclical!$A$1:$BE$243, MATCH('Cyclical_after overrides'!$A41, F_Inputs_cyclical!$A$1:$A$243, 0), MATCH('Cyclical_after overrides'!AW$1, F_Inputs_cyclical!$A$1:$BE$1, 0))="", "", INDEX(F_Inputs_cyclical!$A$1:$BE$243, MATCH('Cyclical_after overrides'!$A41, F_Inputs_cyclical!$A$1:$A$243, 0), MATCH('Cyclical_after overrides'!AW$1, F_Inputs_cyclical!$A$1:$BE$1, 0))),
Cyclical_overrides!AW41)</f>
        <v>1.1806332960179113</v>
      </c>
      <c r="AX41" s="72">
        <f>IF(Cyclical_overrides!AX41 = "",
IF(INDEX(F_Inputs_cyclical!$A$1:$BE$243, MATCH('Cyclical_after overrides'!$A41, F_Inputs_cyclical!$A$1:$A$243, 0), MATCH('Cyclical_after overrides'!AX$1, F_Inputs_cyclical!$A$1:$BE$1, 0))="", "", INDEX(F_Inputs_cyclical!$A$1:$BE$243, MATCH('Cyclical_after overrides'!$A41, F_Inputs_cyclical!$A$1:$A$243, 0), MATCH('Cyclical_after overrides'!AX$1, F_Inputs_cyclical!$A$1:$BE$1, 0))),
Cyclical_overrides!AX41)</f>
        <v>29.621920355259768</v>
      </c>
      <c r="AY41" s="72">
        <f>IF(Cyclical_overrides!AY41 = "",
IF(INDEX(F_Inputs_cyclical!$A$1:$BE$243, MATCH('Cyclical_after overrides'!$A41, F_Inputs_cyclical!$A$1:$A$243, 0), MATCH('Cyclical_after overrides'!AY$1, F_Inputs_cyclical!$A$1:$BE$1, 0))="", "", INDEX(F_Inputs_cyclical!$A$1:$BE$243, MATCH('Cyclical_after overrides'!$A41, F_Inputs_cyclical!$A$1:$A$243, 0), MATCH('Cyclical_after overrides'!AY$1, F_Inputs_cyclical!$A$1:$BE$1, 0))),
Cyclical_overrides!AY41)</f>
        <v>132.47978488957457</v>
      </c>
      <c r="AZ41" s="72">
        <f>IF(Cyclical_overrides!AZ41 = "",
IF(INDEX(F_Inputs_cyclical!$A$1:$BE$243, MATCH('Cyclical_after overrides'!$A41, F_Inputs_cyclical!$A$1:$A$243, 0), MATCH('Cyclical_after overrides'!AZ$1, F_Inputs_cyclical!$A$1:$BE$1, 0))="", "", INDEX(F_Inputs_cyclical!$A$1:$BE$243, MATCH('Cyclical_after overrides'!$A41, F_Inputs_cyclical!$A$1:$A$243, 0), MATCH('Cyclical_after overrides'!AZ$1, F_Inputs_cyclical!$A$1:$BE$1, 0))),
Cyclical_overrides!AZ41)</f>
        <v>2.4942925205731288</v>
      </c>
      <c r="BA41" s="72">
        <f>IF(Cyclical_overrides!BA41 = "",
IF(INDEX(F_Inputs_cyclical!$A$1:$BE$243, MATCH('Cyclical_after overrides'!$A41, F_Inputs_cyclical!$A$1:$A$243, 0), MATCH('Cyclical_after overrides'!BA$1, F_Inputs_cyclical!$A$1:$BE$1, 0))="", "", INDEX(F_Inputs_cyclical!$A$1:$BE$243, MATCH('Cyclical_after overrides'!$A41, F_Inputs_cyclical!$A$1:$A$243, 0), MATCH('Cyclical_after overrides'!BA$1, F_Inputs_cyclical!$A$1:$BE$1, 0))),
Cyclical_overrides!BA41)</f>
        <v>17.359256797645934</v>
      </c>
      <c r="BB41" s="72">
        <f>IF(Cyclical_overrides!BB41 = "",
IF(INDEX(F_Inputs_cyclical!$A$1:$BE$243, MATCH('Cyclical_after overrides'!$A41, F_Inputs_cyclical!$A$1:$A$243, 0), MATCH('Cyclical_after overrides'!BB$1, F_Inputs_cyclical!$A$1:$BE$1, 0))="", "", INDEX(F_Inputs_cyclical!$A$1:$BE$243, MATCH('Cyclical_after overrides'!$A41, F_Inputs_cyclical!$A$1:$A$243, 0), MATCH('Cyclical_after overrides'!BB$1, F_Inputs_cyclical!$A$1:$BE$1, 0))),
Cyclical_overrides!BB41)</f>
        <v>16.707274053633306</v>
      </c>
      <c r="BC41" s="72">
        <f>IF(Cyclical_overrides!BC41 = "",
IF(INDEX(F_Inputs_cyclical!$A$1:$BE$243, MATCH('Cyclical_after overrides'!$A41, F_Inputs_cyclical!$A$1:$A$243, 0), MATCH('Cyclical_after overrides'!BC$1, F_Inputs_cyclical!$A$1:$BE$1, 0))="", "", INDEX(F_Inputs_cyclical!$A$1:$BE$243, MATCH('Cyclical_after overrides'!$A41, F_Inputs_cyclical!$A$1:$A$243, 0), MATCH('Cyclical_after overrides'!BC$1, F_Inputs_cyclical!$A$1:$BE$1, 0))),
Cyclical_overrides!BC41)</f>
        <v>11.720084943512827</v>
      </c>
      <c r="BD41" s="72">
        <f>IF(Cyclical_overrides!BD41 = "",
IF(INDEX(F_Inputs_cyclical!$A$1:$BE$243, MATCH('Cyclical_after overrides'!$A41, F_Inputs_cyclical!$A$1:$A$243, 0), MATCH('Cyclical_after overrides'!BD$1, F_Inputs_cyclical!$A$1:$BE$1, 0))="", "", INDEX(F_Inputs_cyclical!$A$1:$BE$243, MATCH('Cyclical_after overrides'!$A41, F_Inputs_cyclical!$A$1:$A$243, 0), MATCH('Cyclical_after overrides'!BD$1, F_Inputs_cyclical!$A$1:$BE$1, 0))),
Cyclical_overrides!BD41)</f>
        <v>1204.021</v>
      </c>
      <c r="BE41" s="194"/>
    </row>
    <row r="42" spans="1:57" x14ac:dyDescent="0.4">
      <c r="A42" s="63" t="str">
        <f t="shared" si="0"/>
        <v>NWT19</v>
      </c>
      <c r="B42" s="63" t="s">
        <v>289</v>
      </c>
      <c r="C42" s="63" t="s">
        <v>253</v>
      </c>
      <c r="D42" s="72">
        <f>IF(Cyclical_overrides!D42 = "",
IF(INDEX(F_Inputs_cyclical!$A$1:$BE$243, MATCH('Cyclical_after overrides'!$A42, F_Inputs_cyclical!$A$1:$A$243, 0), MATCH('Cyclical_after overrides'!D$1, F_Inputs_cyclical!$A$1:$BE$1, 0))="", "", INDEX(F_Inputs_cyclical!$A$1:$BE$243, MATCH('Cyclical_after overrides'!$A42, F_Inputs_cyclical!$A$1:$A$243, 0), MATCH('Cyclical_after overrides'!D$1, F_Inputs_cyclical!$A$1:$BE$1, 0))),
Cyclical_overrides!D42)</f>
        <v>24.2377963513506</v>
      </c>
      <c r="E42" s="72">
        <f>IF(Cyclical_overrides!E42 = "",
IF(INDEX(F_Inputs_cyclical!$A$1:$BE$243, MATCH('Cyclical_after overrides'!$A42, F_Inputs_cyclical!$A$1:$A$243, 0), MATCH('Cyclical_after overrides'!E$1, F_Inputs_cyclical!$A$1:$BE$1, 0))="", "", INDEX(F_Inputs_cyclical!$A$1:$BE$243, MATCH('Cyclical_after overrides'!$A42, F_Inputs_cyclical!$A$1:$A$243, 0), MATCH('Cyclical_after overrides'!E$1, F_Inputs_cyclical!$A$1:$BE$1, 0))),
Cyclical_overrides!E42)</f>
        <v>13.112257717048101</v>
      </c>
      <c r="F42" s="72">
        <f>IF(Cyclical_overrides!F42 = "",
IF(INDEX(F_Inputs_cyclical!$A$1:$BE$243, MATCH('Cyclical_after overrides'!$A42, F_Inputs_cyclical!$A$1:$A$243, 0), MATCH('Cyclical_after overrides'!F$1, F_Inputs_cyclical!$A$1:$BE$1, 0))="", "", INDEX(F_Inputs_cyclical!$A$1:$BE$243, MATCH('Cyclical_after overrides'!$A42, F_Inputs_cyclical!$A$1:$A$243, 0), MATCH('Cyclical_after overrides'!F$1, F_Inputs_cyclical!$A$1:$BE$1, 0))),
Cyclical_overrides!F42)</f>
        <v>44.33047835</v>
      </c>
      <c r="G42" s="72">
        <f>IF(Cyclical_overrides!G42 = "",
IF(INDEX(F_Inputs_cyclical!$A$1:$BE$243, MATCH('Cyclical_after overrides'!$A42, F_Inputs_cyclical!$A$1:$A$243, 0), MATCH('Cyclical_after overrides'!G$1, F_Inputs_cyclical!$A$1:$BE$1, 0))="", "", INDEX(F_Inputs_cyclical!$A$1:$BE$243, MATCH('Cyclical_after overrides'!$A42, F_Inputs_cyclical!$A$1:$A$243, 0), MATCH('Cyclical_after overrides'!G$1, F_Inputs_cyclical!$A$1:$BE$1, 0))),
Cyclical_overrides!G42)</f>
        <v>4.2145957703132897</v>
      </c>
      <c r="H42" s="72" t="str">
        <f>IF(Cyclical_overrides!H42 = "",
IF(INDEX(F_Inputs_cyclical!$A$1:$BE$243, MATCH('Cyclical_after overrides'!$A42, F_Inputs_cyclical!$A$1:$A$243, 0), MATCH('Cyclical_after overrides'!H$1, F_Inputs_cyclical!$A$1:$BE$1, 0))="", "", INDEX(F_Inputs_cyclical!$A$1:$BE$243, MATCH('Cyclical_after overrides'!$A42, F_Inputs_cyclical!$A$1:$A$243, 0), MATCH('Cyclical_after overrides'!H$1, F_Inputs_cyclical!$A$1:$BE$1, 0))),
Cyclical_overrides!H42)</f>
        <v/>
      </c>
      <c r="I42" s="72">
        <f>IF(Cyclical_overrides!I42 = "",
IF(INDEX(F_Inputs_cyclical!$A$1:$BE$243, MATCH('Cyclical_after overrides'!$A42, F_Inputs_cyclical!$A$1:$A$243, 0), MATCH('Cyclical_after overrides'!I$1, F_Inputs_cyclical!$A$1:$BE$1, 0))="", "", INDEX(F_Inputs_cyclical!$A$1:$BE$243, MATCH('Cyclical_after overrides'!$A42, F_Inputs_cyclical!$A$1:$A$243, 0), MATCH('Cyclical_after overrides'!I$1, F_Inputs_cyclical!$A$1:$BE$1, 0))),
Cyclical_overrides!I42)</f>
        <v>0</v>
      </c>
      <c r="J42" s="72">
        <f>IF(Cyclical_overrides!J42 = "",
IF(INDEX(F_Inputs_cyclical!$A$1:$BE$243, MATCH('Cyclical_after overrides'!$A42, F_Inputs_cyclical!$A$1:$A$243, 0), MATCH('Cyclical_after overrides'!J$1, F_Inputs_cyclical!$A$1:$BE$1, 0))="", "", INDEX(F_Inputs_cyclical!$A$1:$BE$243, MATCH('Cyclical_after overrides'!$A42, F_Inputs_cyclical!$A$1:$A$243, 0), MATCH('Cyclical_after overrides'!J$1, F_Inputs_cyclical!$A$1:$BE$1, 0))),
Cyclical_overrides!J42)</f>
        <v>110.937110907781</v>
      </c>
      <c r="K42" s="72">
        <f>IF(Cyclical_overrides!K42 = "",
IF(INDEX(F_Inputs_cyclical!$A$1:$BE$243, MATCH('Cyclical_after overrides'!$A42, F_Inputs_cyclical!$A$1:$A$243, 0), MATCH('Cyclical_after overrides'!K$1, F_Inputs_cyclical!$A$1:$BE$1, 0))="", "", INDEX(F_Inputs_cyclical!$A$1:$BE$243, MATCH('Cyclical_after overrides'!$A42, F_Inputs_cyclical!$A$1:$A$243, 0), MATCH('Cyclical_after overrides'!K$1, F_Inputs_cyclical!$A$1:$BE$1, 0))),
Cyclical_overrides!K42)</f>
        <v>66.580319879999905</v>
      </c>
      <c r="L42" s="72" t="str">
        <f>IF(Cyclical_overrides!L42 = "",
IF(INDEX(F_Inputs_cyclical!$A$1:$BE$243, MATCH('Cyclical_after overrides'!$A42, F_Inputs_cyclical!$A$1:$A$243, 0), MATCH('Cyclical_after overrides'!L$1, F_Inputs_cyclical!$A$1:$BE$1, 0))="", "", INDEX(F_Inputs_cyclical!$A$1:$BE$243, MATCH('Cyclical_after overrides'!$A42, F_Inputs_cyclical!$A$1:$A$243, 0), MATCH('Cyclical_after overrides'!L$1, F_Inputs_cyclical!$A$1:$BE$1, 0))),
Cyclical_overrides!L42)</f>
        <v/>
      </c>
      <c r="M42" s="72" t="str">
        <f>IF(Cyclical_overrides!M42 = "",
IF(INDEX(F_Inputs_cyclical!$A$1:$BE$243, MATCH('Cyclical_after overrides'!$A42, F_Inputs_cyclical!$A$1:$A$243, 0), MATCH('Cyclical_after overrides'!M$1, F_Inputs_cyclical!$A$1:$BE$1, 0))="", "", INDEX(F_Inputs_cyclical!$A$1:$BE$243, MATCH('Cyclical_after overrides'!$A42, F_Inputs_cyclical!$A$1:$A$243, 0), MATCH('Cyclical_after overrides'!M$1, F_Inputs_cyclical!$A$1:$BE$1, 0))),
Cyclical_overrides!M42)</f>
        <v/>
      </c>
      <c r="N42" s="72" t="str">
        <f>IF(Cyclical_overrides!N42 = "",
IF(INDEX(F_Inputs_cyclical!$A$1:$BE$243, MATCH('Cyclical_after overrides'!$A42, F_Inputs_cyclical!$A$1:$A$243, 0), MATCH('Cyclical_after overrides'!N$1, F_Inputs_cyclical!$A$1:$BE$1, 0))="", "", INDEX(F_Inputs_cyclical!$A$1:$BE$243, MATCH('Cyclical_after overrides'!$A42, F_Inputs_cyclical!$A$1:$A$243, 0), MATCH('Cyclical_after overrides'!N$1, F_Inputs_cyclical!$A$1:$BE$1, 0))),
Cyclical_overrides!N42)</f>
        <v/>
      </c>
      <c r="O42" s="72">
        <f>IF(Cyclical_overrides!O42 = "",
IF(INDEX(F_Inputs_cyclical!$A$1:$BE$243, MATCH('Cyclical_after overrides'!$A42, F_Inputs_cyclical!$A$1:$A$243, 0), MATCH('Cyclical_after overrides'!O$1, F_Inputs_cyclical!$A$1:$BE$1, 0))="", "", INDEX(F_Inputs_cyclical!$A$1:$BE$243, MATCH('Cyclical_after overrides'!$A42, F_Inputs_cyclical!$A$1:$A$243, 0), MATCH('Cyclical_after overrides'!O$1, F_Inputs_cyclical!$A$1:$BE$1, 0))),
Cyclical_overrides!O42)</f>
        <v>1.36945319</v>
      </c>
      <c r="P42" s="72">
        <f>IF(Cyclical_overrides!P42 = "",
IF(INDEX(F_Inputs_cyclical!$A$1:$BE$243, MATCH('Cyclical_after overrides'!$A42, F_Inputs_cyclical!$A$1:$A$243, 0), MATCH('Cyclical_after overrides'!P$1, F_Inputs_cyclical!$A$1:$BE$1, 0))="", "", INDEX(F_Inputs_cyclical!$A$1:$BE$243, MATCH('Cyclical_after overrides'!$A42, F_Inputs_cyclical!$A$1:$A$243, 0), MATCH('Cyclical_after overrides'!P$1, F_Inputs_cyclical!$A$1:$BE$1, 0))),
Cyclical_overrides!P42)</f>
        <v>3.41793382</v>
      </c>
      <c r="Q42" s="72">
        <f>IF(Cyclical_overrides!Q42 = "",
IF(INDEX(F_Inputs_cyclical!$A$1:$BE$243, MATCH('Cyclical_after overrides'!$A42, F_Inputs_cyclical!$A$1:$A$243, 0), MATCH('Cyclical_after overrides'!Q$1, F_Inputs_cyclical!$A$1:$BE$1, 0))="", "", INDEX(F_Inputs_cyclical!$A$1:$BE$243, MATCH('Cyclical_after overrides'!$A42, F_Inputs_cyclical!$A$1:$A$243, 0), MATCH('Cyclical_after overrides'!Q$1, F_Inputs_cyclical!$A$1:$BE$1, 0))),
Cyclical_overrides!Q42)</f>
        <v>0.86474960000000001</v>
      </c>
      <c r="R42" s="72">
        <f>IF(Cyclical_overrides!R42 = "",
IF(INDEX(F_Inputs_cyclical!$A$1:$BE$243, MATCH('Cyclical_after overrides'!$A42, F_Inputs_cyclical!$A$1:$A$243, 0), MATCH('Cyclical_after overrides'!R$1, F_Inputs_cyclical!$A$1:$BE$1, 0))="", "", INDEX(F_Inputs_cyclical!$A$1:$BE$243, MATCH('Cyclical_after overrides'!$A42, F_Inputs_cyclical!$A$1:$A$243, 0), MATCH('Cyclical_after overrides'!R$1, F_Inputs_cyclical!$A$1:$BE$1, 0))),
Cyclical_overrides!R42)</f>
        <v>0.83217574000000005</v>
      </c>
      <c r="S42" s="72">
        <f>IF(Cyclical_overrides!S42 = "",
IF(INDEX(F_Inputs_cyclical!$A$1:$BE$243, MATCH('Cyclical_after overrides'!$A42, F_Inputs_cyclical!$A$1:$A$243, 0), MATCH('Cyclical_after overrides'!S$1, F_Inputs_cyclical!$A$1:$BE$1, 0))="", "", INDEX(F_Inputs_cyclical!$A$1:$BE$243, MATCH('Cyclical_after overrides'!$A42, F_Inputs_cyclical!$A$1:$A$243, 0), MATCH('Cyclical_after overrides'!S$1, F_Inputs_cyclical!$A$1:$BE$1, 0))),
Cyclical_overrides!S42)</f>
        <v>141.506</v>
      </c>
      <c r="T42" s="72">
        <f>IF(Cyclical_overrides!T42 = "",
IF(INDEX(F_Inputs_cyclical!$A$1:$BE$243, MATCH('Cyclical_after overrides'!$A42, F_Inputs_cyclical!$A$1:$A$243, 0), MATCH('Cyclical_after overrides'!T$1, F_Inputs_cyclical!$A$1:$BE$1, 0))="", "", INDEX(F_Inputs_cyclical!$A$1:$BE$243, MATCH('Cyclical_after overrides'!$A42, F_Inputs_cyclical!$A$1:$A$243, 0), MATCH('Cyclical_after overrides'!T$1, F_Inputs_cyclical!$A$1:$BE$1, 0))),
Cyclical_overrides!T42)</f>
        <v>78.021000000000001</v>
      </c>
      <c r="U42" s="72">
        <f>IF(Cyclical_overrides!U42 = "",
IF(INDEX(F_Inputs_cyclical!$A$1:$BE$243, MATCH('Cyclical_after overrides'!$A42, F_Inputs_cyclical!$A$1:$A$243, 0), MATCH('Cyclical_after overrides'!U$1, F_Inputs_cyclical!$A$1:$BE$1, 0))="", "", INDEX(F_Inputs_cyclical!$A$1:$BE$243, MATCH('Cyclical_after overrides'!$A42, F_Inputs_cyclical!$A$1:$A$243, 0), MATCH('Cyclical_after overrides'!U$1, F_Inputs_cyclical!$A$1:$BE$1, 0))),
Cyclical_overrides!U42)</f>
        <v>104.45279855778099</v>
      </c>
      <c r="V42" s="72">
        <f>IF(Cyclical_overrides!V42 = "",
IF(INDEX(F_Inputs_cyclical!$A$1:$BE$243, MATCH('Cyclical_after overrides'!$A42, F_Inputs_cyclical!$A$1:$A$243, 0), MATCH('Cyclical_after overrides'!V$1, F_Inputs_cyclical!$A$1:$BE$1, 0))="", "", INDEX(F_Inputs_cyclical!$A$1:$BE$243, MATCH('Cyclical_after overrides'!$A42, F_Inputs_cyclical!$A$1:$A$243, 0), MATCH('Cyclical_after overrides'!V$1, F_Inputs_cyclical!$A$1:$BE$1, 0))),
Cyclical_overrides!V42)</f>
        <v>43.432000000000002</v>
      </c>
      <c r="W42" s="72">
        <f>IF(Cyclical_overrides!W42 = "",
IF(INDEX(F_Inputs_cyclical!$A$1:$BE$243, MATCH('Cyclical_after overrides'!$A42, F_Inputs_cyclical!$A$1:$A$243, 0), MATCH('Cyclical_after overrides'!W$1, F_Inputs_cyclical!$A$1:$BE$1, 0))="", "", INDEX(F_Inputs_cyclical!$A$1:$BE$243, MATCH('Cyclical_after overrides'!$A42, F_Inputs_cyclical!$A$1:$A$243, 0), MATCH('Cyclical_after overrides'!W$1, F_Inputs_cyclical!$A$1:$BE$1, 0))),
Cyclical_overrides!W42)</f>
        <v>28.204999999999998</v>
      </c>
      <c r="X42" s="72">
        <f>IF(Cyclical_overrides!X42 = "",
IF(INDEX(F_Inputs_cyclical!$A$1:$BE$243, MATCH('Cyclical_after overrides'!$A42, F_Inputs_cyclical!$A$1:$A$243, 0), MATCH('Cyclical_after overrides'!X$1, F_Inputs_cyclical!$A$1:$BE$1, 0))="", "", INDEX(F_Inputs_cyclical!$A$1:$BE$243, MATCH('Cyclical_after overrides'!$A42, F_Inputs_cyclical!$A$1:$A$243, 0), MATCH('Cyclical_after overrides'!X$1, F_Inputs_cyclical!$A$1:$BE$1, 0))),
Cyclical_overrides!X42)</f>
        <v>23.867999999999999</v>
      </c>
      <c r="Y42" s="72">
        <f>IF(Cyclical_overrides!Y42 = "",
IF(INDEX(F_Inputs_cyclical!$A$1:$BE$243, MATCH('Cyclical_after overrides'!$A42, F_Inputs_cyclical!$A$1:$A$243, 0), MATCH('Cyclical_after overrides'!Y$1, F_Inputs_cyclical!$A$1:$BE$1, 0))="", "", INDEX(F_Inputs_cyclical!$A$1:$BE$243, MATCH('Cyclical_after overrides'!$A42, F_Inputs_cyclical!$A$1:$A$243, 0), MATCH('Cyclical_after overrides'!Y$1, F_Inputs_cyclical!$A$1:$BE$1, 0))),
Cyclical_overrides!Y42)</f>
        <v>50.744</v>
      </c>
      <c r="Z42" s="72">
        <f>IF(Cyclical_overrides!Z42 = "",
IF(INDEX(F_Inputs_cyclical!$A$1:$BE$243, MATCH('Cyclical_after overrides'!$A42, F_Inputs_cyclical!$A$1:$A$243, 0), MATCH('Cyclical_after overrides'!Z$1, F_Inputs_cyclical!$A$1:$BE$1, 0))="", "", INDEX(F_Inputs_cyclical!$A$1:$BE$243, MATCH('Cyclical_after overrides'!$A42, F_Inputs_cyclical!$A$1:$A$243, 0), MATCH('Cyclical_after overrides'!Z$1, F_Inputs_cyclical!$A$1:$BE$1, 0))),
Cyclical_overrides!Z42)</f>
        <v>1612.8019999999999</v>
      </c>
      <c r="AA42" s="72">
        <f>IF(Cyclical_overrides!AA42 = "",
IF(INDEX(F_Inputs_cyclical!$A$1:$BE$243, MATCH('Cyclical_after overrides'!$A42, F_Inputs_cyclical!$A$1:$A$243, 0), MATCH('Cyclical_after overrides'!AA$1, F_Inputs_cyclical!$A$1:$BE$1, 0))="", "", INDEX(F_Inputs_cyclical!$A$1:$BE$243, MATCH('Cyclical_after overrides'!$A42, F_Inputs_cyclical!$A$1:$A$243, 0), MATCH('Cyclical_after overrides'!AA$1, F_Inputs_cyclical!$A$1:$BE$1, 0))),
Cyclical_overrides!AA42)</f>
        <v>1238.6110000000001</v>
      </c>
      <c r="AB42" s="72" t="str">
        <f>IF(Cyclical_overrides!AB42 = "",
IF(INDEX(F_Inputs_cyclical!$A$1:$BE$243, MATCH('Cyclical_after overrides'!$A42, F_Inputs_cyclical!$A$1:$A$243, 0), MATCH('Cyclical_after overrides'!AB$1, F_Inputs_cyclical!$A$1:$BE$1, 0))="", "", INDEX(F_Inputs_cyclical!$A$1:$BE$243, MATCH('Cyclical_after overrides'!$A42, F_Inputs_cyclical!$A$1:$A$243, 0), MATCH('Cyclical_after overrides'!AB$1, F_Inputs_cyclical!$A$1:$BE$1, 0))),
Cyclical_overrides!AB42)</f>
        <v/>
      </c>
      <c r="AC42" s="72" t="str">
        <f>IF(Cyclical_overrides!AC42 = "",
IF(INDEX(F_Inputs_cyclical!$A$1:$BE$243, MATCH('Cyclical_after overrides'!$A42, F_Inputs_cyclical!$A$1:$A$243, 0), MATCH('Cyclical_after overrides'!AC$1, F_Inputs_cyclical!$A$1:$BE$1, 0))="", "", INDEX(F_Inputs_cyclical!$A$1:$BE$243, MATCH('Cyclical_after overrides'!$A42, F_Inputs_cyclical!$A$1:$A$243, 0), MATCH('Cyclical_after overrides'!AC$1, F_Inputs_cyclical!$A$1:$BE$1, 0))),
Cyclical_overrides!AC42)</f>
        <v/>
      </c>
      <c r="AD42" s="72" t="str">
        <f>IF(Cyclical_overrides!AD42 = "",
IF(INDEX(F_Inputs_cyclical!$A$1:$BE$243, MATCH('Cyclical_after overrides'!$A42, F_Inputs_cyclical!$A$1:$A$243, 0), MATCH('Cyclical_after overrides'!AD$1, F_Inputs_cyclical!$A$1:$BE$1, 0))="", "", INDEX(F_Inputs_cyclical!$A$1:$BE$243, MATCH('Cyclical_after overrides'!$A42, F_Inputs_cyclical!$A$1:$A$243, 0), MATCH('Cyclical_after overrides'!AD$1, F_Inputs_cyclical!$A$1:$BE$1, 0))),
Cyclical_overrides!AD42)</f>
        <v/>
      </c>
      <c r="AE42" s="72" t="str">
        <f>IF(Cyclical_overrides!AE42 = "",
IF(INDEX(F_Inputs_cyclical!$A$1:$BE$243, MATCH('Cyclical_after overrides'!$A42, F_Inputs_cyclical!$A$1:$A$243, 0), MATCH('Cyclical_after overrides'!AE$1, F_Inputs_cyclical!$A$1:$BE$1, 0))="", "", INDEX(F_Inputs_cyclical!$A$1:$BE$243, MATCH('Cyclical_after overrides'!$A42, F_Inputs_cyclical!$A$1:$A$243, 0), MATCH('Cyclical_after overrides'!AE$1, F_Inputs_cyclical!$A$1:$BE$1, 0))),
Cyclical_overrides!AE42)</f>
        <v/>
      </c>
      <c r="AF42" s="72" t="str">
        <f>IF(Cyclical_overrides!AF42 = "",
IF(INDEX(F_Inputs_cyclical!$A$1:$BE$243, MATCH('Cyclical_after overrides'!$A42, F_Inputs_cyclical!$A$1:$A$243, 0), MATCH('Cyclical_after overrides'!AF$1, F_Inputs_cyclical!$A$1:$BE$1, 0))="", "", INDEX(F_Inputs_cyclical!$A$1:$BE$243, MATCH('Cyclical_after overrides'!$A42, F_Inputs_cyclical!$A$1:$A$243, 0), MATCH('Cyclical_after overrides'!AF$1, F_Inputs_cyclical!$A$1:$BE$1, 0))),
Cyclical_overrides!AF42)</f>
        <v/>
      </c>
      <c r="AG42" s="72" t="str">
        <f>IF(Cyclical_overrides!AG42 = "",
IF(INDEX(F_Inputs_cyclical!$A$1:$BE$243, MATCH('Cyclical_after overrides'!$A42, F_Inputs_cyclical!$A$1:$A$243, 0), MATCH('Cyclical_after overrides'!AG$1, F_Inputs_cyclical!$A$1:$BE$1, 0))="", "", INDEX(F_Inputs_cyclical!$A$1:$BE$243, MATCH('Cyclical_after overrides'!$A42, F_Inputs_cyclical!$A$1:$A$243, 0), MATCH('Cyclical_after overrides'!AG$1, F_Inputs_cyclical!$A$1:$BE$1, 0))),
Cyclical_overrides!AG42)</f>
        <v/>
      </c>
      <c r="AH42" s="72" t="str">
        <f>IF(Cyclical_overrides!AH42 = "",
IF(INDEX(F_Inputs_cyclical!$A$1:$BE$243, MATCH('Cyclical_after overrides'!$A42, F_Inputs_cyclical!$A$1:$A$243, 0), MATCH('Cyclical_after overrides'!AH$1, F_Inputs_cyclical!$A$1:$BE$1, 0))="", "", INDEX(F_Inputs_cyclical!$A$1:$BE$243, MATCH('Cyclical_after overrides'!$A42, F_Inputs_cyclical!$A$1:$A$243, 0), MATCH('Cyclical_after overrides'!AH$1, F_Inputs_cyclical!$A$1:$BE$1, 0))),
Cyclical_overrides!AH42)</f>
        <v/>
      </c>
      <c r="AI42" s="72" t="str">
        <f>IF(Cyclical_overrides!AI42 = "",
IF(INDEX(F_Inputs_cyclical!$A$1:$BE$243, MATCH('Cyclical_after overrides'!$A42, F_Inputs_cyclical!$A$1:$A$243, 0), MATCH('Cyclical_after overrides'!AI$1, F_Inputs_cyclical!$A$1:$BE$1, 0))="", "", INDEX(F_Inputs_cyclical!$A$1:$BE$243, MATCH('Cyclical_after overrides'!$A42, F_Inputs_cyclical!$A$1:$A$243, 0), MATCH('Cyclical_after overrides'!AI$1, F_Inputs_cyclical!$A$1:$BE$1, 0))),
Cyclical_overrides!AI42)</f>
        <v/>
      </c>
      <c r="AJ42" s="72" t="str">
        <f>IF(Cyclical_overrides!AJ42 = "",
IF(INDEX(F_Inputs_cyclical!$A$1:$BE$243, MATCH('Cyclical_after overrides'!$A42, F_Inputs_cyclical!$A$1:$A$243, 0), MATCH('Cyclical_after overrides'!AJ$1, F_Inputs_cyclical!$A$1:$BE$1, 0))="", "", INDEX(F_Inputs_cyclical!$A$1:$BE$243, MATCH('Cyclical_after overrides'!$A42, F_Inputs_cyclical!$A$1:$A$243, 0), MATCH('Cyclical_after overrides'!AJ$1, F_Inputs_cyclical!$A$1:$BE$1, 0))),
Cyclical_overrides!AJ42)</f>
        <v/>
      </c>
      <c r="AK42" s="72" t="str">
        <f>IF(Cyclical_overrides!AK42 = "",
IF(INDEX(F_Inputs_cyclical!$A$1:$BE$243, MATCH('Cyclical_after overrides'!$A42, F_Inputs_cyclical!$A$1:$A$243, 0), MATCH('Cyclical_after overrides'!AK$1, F_Inputs_cyclical!$A$1:$BE$1, 0))="", "", INDEX(F_Inputs_cyclical!$A$1:$BE$243, MATCH('Cyclical_after overrides'!$A42, F_Inputs_cyclical!$A$1:$A$243, 0), MATCH('Cyclical_after overrides'!AK$1, F_Inputs_cyclical!$A$1:$BE$1, 0))),
Cyclical_overrides!AK42)</f>
        <v/>
      </c>
      <c r="AL42" s="72" t="str">
        <f>IF(Cyclical_overrides!AL42 = "",
IF(INDEX(F_Inputs_cyclical!$A$1:$BE$243, MATCH('Cyclical_after overrides'!$A42, F_Inputs_cyclical!$A$1:$A$243, 0), MATCH('Cyclical_after overrides'!AL$1, F_Inputs_cyclical!$A$1:$BE$1, 0))="", "", INDEX(F_Inputs_cyclical!$A$1:$BE$243, MATCH('Cyclical_after overrides'!$A42, F_Inputs_cyclical!$A$1:$A$243, 0), MATCH('Cyclical_after overrides'!AL$1, F_Inputs_cyclical!$A$1:$BE$1, 0))),
Cyclical_overrides!AL42)</f>
        <v/>
      </c>
      <c r="AM42" s="72">
        <f>IF(Cyclical_overrides!AM42 = "",
IF(INDEX(F_Inputs_cyclical!$A$1:$BE$243, MATCH('Cyclical_after overrides'!$A42, F_Inputs_cyclical!$A$1:$A$243, 0), MATCH('Cyclical_after overrides'!AM$1, F_Inputs_cyclical!$A$1:$BE$1, 0))="", "", INDEX(F_Inputs_cyclical!$A$1:$BE$243, MATCH('Cyclical_after overrides'!$A42, F_Inputs_cyclical!$A$1:$A$243, 0), MATCH('Cyclical_after overrides'!AM$1, F_Inputs_cyclical!$A$1:$BE$1, 0))),
Cyclical_overrides!AM42)</f>
        <v>18.557670369068799</v>
      </c>
      <c r="AN42" s="72">
        <f>IF(Cyclical_overrides!AN42 = "",
IF(INDEX(F_Inputs_cyclical!$A$1:$BE$243, MATCH('Cyclical_after overrides'!$A42, F_Inputs_cyclical!$A$1:$A$243, 0), MATCH('Cyclical_after overrides'!AN$1, F_Inputs_cyclical!$A$1:$BE$1, 0))="", "", INDEX(F_Inputs_cyclical!$A$1:$BE$243, MATCH('Cyclical_after overrides'!$A42, F_Inputs_cyclical!$A$1:$A$243, 0), MATCH('Cyclical_after overrides'!AN$1, F_Inputs_cyclical!$A$1:$BE$1, 0))),
Cyclical_overrides!AN42)</f>
        <v>104.45279855778099</v>
      </c>
      <c r="AO42" s="72" t="str">
        <f>IF(Cyclical_overrides!AO42 = "",
IF(INDEX(F_Inputs_cyclical!$A$1:$BE$243, MATCH('Cyclical_after overrides'!$A42, F_Inputs_cyclical!$A$1:$A$243, 0), MATCH('Cyclical_after overrides'!AO$1, F_Inputs_cyclical!$A$1:$BE$1, 0))="", "", INDEX(F_Inputs_cyclical!$A$1:$BE$243, MATCH('Cyclical_after overrides'!$A42, F_Inputs_cyclical!$A$1:$A$243, 0), MATCH('Cyclical_after overrides'!AO$1, F_Inputs_cyclical!$A$1:$BE$1, 0))),
Cyclical_overrides!AO42)</f>
        <v/>
      </c>
      <c r="AP42" s="72" t="str">
        <f>IF(Cyclical_overrides!AP42 = "",
IF(INDEX(F_Inputs_cyclical!$A$1:$BE$243, MATCH('Cyclical_after overrides'!$A42, F_Inputs_cyclical!$A$1:$A$243, 0), MATCH('Cyclical_after overrides'!AP$1, F_Inputs_cyclical!$A$1:$BE$1, 0))="", "", INDEX(F_Inputs_cyclical!$A$1:$BE$243, MATCH('Cyclical_after overrides'!$A42, F_Inputs_cyclical!$A$1:$A$243, 0), MATCH('Cyclical_after overrides'!AP$1, F_Inputs_cyclical!$A$1:$BE$1, 0))),
Cyclical_overrides!AP42)</f>
        <v/>
      </c>
      <c r="AQ42" s="72">
        <f>IF(Cyclical_overrides!AQ42 = "",
IF(INDEX(F_Inputs_cyclical!$A$1:$BE$243, MATCH('Cyclical_after overrides'!$A42, F_Inputs_cyclical!$A$1:$A$243, 0), MATCH('Cyclical_after overrides'!AQ$1, F_Inputs_cyclical!$A$1:$BE$1, 0))="", "", INDEX(F_Inputs_cyclical!$A$1:$BE$243, MATCH('Cyclical_after overrides'!$A42, F_Inputs_cyclical!$A$1:$A$243, 0), MATCH('Cyclical_after overrides'!AQ$1, F_Inputs_cyclical!$A$1:$BE$1, 0))),
Cyclical_overrides!AQ42)</f>
        <v>1.6969253399999999</v>
      </c>
      <c r="AR42" s="72">
        <f>IF(Cyclical_overrides!AR42 = "",
IF(INDEX(F_Inputs_cyclical!$A$1:$BE$243, MATCH('Cyclical_after overrides'!$A42, F_Inputs_cyclical!$A$1:$A$243, 0), MATCH('Cyclical_after overrides'!AR$1, F_Inputs_cyclical!$A$1:$BE$1, 0))="", "", INDEX(F_Inputs_cyclical!$A$1:$BE$243, MATCH('Cyclical_after overrides'!$A42, F_Inputs_cyclical!$A$1:$A$243, 0), MATCH('Cyclical_after overrides'!AR$1, F_Inputs_cyclical!$A$1:$BE$1, 0))),
Cyclical_overrides!AR42)</f>
        <v>4.7873870099999998</v>
      </c>
      <c r="AS42" s="72">
        <f>IF(Cyclical_overrides!AS42 = "",
IF(INDEX(F_Inputs_cyclical!$A$1:$BE$243, MATCH('Cyclical_after overrides'!$A42, F_Inputs_cyclical!$A$1:$A$243, 0), MATCH('Cyclical_after overrides'!AS$1, F_Inputs_cyclical!$A$1:$BE$1, 0))="", "", INDEX(F_Inputs_cyclical!$A$1:$BE$243, MATCH('Cyclical_after overrides'!$A42, F_Inputs_cyclical!$A$1:$A$243, 0), MATCH('Cyclical_after overrides'!AS$1, F_Inputs_cyclical!$A$1:$BE$1, 0))),
Cyclical_overrides!AS42)</f>
        <v>-4.7380000000000004</v>
      </c>
      <c r="AT42" s="72">
        <f>IF(Cyclical_overrides!AT42 = "",
IF(INDEX(F_Inputs_cyclical!$A$1:$BE$243, MATCH('Cyclical_after overrides'!$A42, F_Inputs_cyclical!$A$1:$A$243, 0), MATCH('Cyclical_after overrides'!AT$1, F_Inputs_cyclical!$A$1:$BE$1, 0))="", "", INDEX(F_Inputs_cyclical!$A$1:$BE$243, MATCH('Cyclical_after overrides'!$A42, F_Inputs_cyclical!$A$1:$A$243, 0), MATCH('Cyclical_after overrides'!AT$1, F_Inputs_cyclical!$A$1:$BE$1, 0))),
Cyclical_overrides!AT42)</f>
        <v>0.39600000000000002</v>
      </c>
      <c r="AU42" s="72">
        <f>IF(Cyclical_overrides!AU42 = "",
IF(INDEX(F_Inputs_cyclical!$A$1:$BE$243, MATCH('Cyclical_after overrides'!$A42, F_Inputs_cyclical!$A$1:$A$243, 0), MATCH('Cyclical_after overrides'!AU$1, F_Inputs_cyclical!$A$1:$BE$1, 0))="", "", INDEX(F_Inputs_cyclical!$A$1:$BE$243, MATCH('Cyclical_after overrides'!$A42, F_Inputs_cyclical!$A$1:$A$243, 0), MATCH('Cyclical_after overrides'!AU$1, F_Inputs_cyclical!$A$1:$BE$1, 0))),
Cyclical_overrides!AU42)</f>
        <v>4.85847183</v>
      </c>
      <c r="AV42" s="72" t="str">
        <f>IF(Cyclical_overrides!AV42 = "",
IF(INDEX(F_Inputs_cyclical!$A$1:$BE$243, MATCH('Cyclical_after overrides'!$A42, F_Inputs_cyclical!$A$1:$A$243, 0), MATCH('Cyclical_after overrides'!AV$1, F_Inputs_cyclical!$A$1:$BE$1, 0))="", "", INDEX(F_Inputs_cyclical!$A$1:$BE$243, MATCH('Cyclical_after overrides'!$A42, F_Inputs_cyclical!$A$1:$A$243, 0), MATCH('Cyclical_after overrides'!AV$1, F_Inputs_cyclical!$A$1:$BE$1, 0))),
Cyclical_overrides!AV42)</f>
        <v/>
      </c>
      <c r="AW42" s="72">
        <f>IF(Cyclical_overrides!AW42 = "",
IF(INDEX(F_Inputs_cyclical!$A$1:$BE$243, MATCH('Cyclical_after overrides'!$A42, F_Inputs_cyclical!$A$1:$A$243, 0), MATCH('Cyclical_after overrides'!AW$1, F_Inputs_cyclical!$A$1:$BE$1, 0))="", "", INDEX(F_Inputs_cyclical!$A$1:$BE$243, MATCH('Cyclical_after overrides'!$A42, F_Inputs_cyclical!$A$1:$A$243, 0), MATCH('Cyclical_after overrides'!AW$1, F_Inputs_cyclical!$A$1:$BE$1, 0))),
Cyclical_overrides!AW42)</f>
        <v>1.1560444722831191</v>
      </c>
      <c r="AX42" s="72">
        <f>IF(Cyclical_overrides!AX42 = "",
IF(INDEX(F_Inputs_cyclical!$A$1:$BE$243, MATCH('Cyclical_after overrides'!$A42, F_Inputs_cyclical!$A$1:$A$243, 0), MATCH('Cyclical_after overrides'!AX$1, F_Inputs_cyclical!$A$1:$BE$1, 0))="", "", INDEX(F_Inputs_cyclical!$A$1:$BE$243, MATCH('Cyclical_after overrides'!$A42, F_Inputs_cyclical!$A$1:$A$243, 0), MATCH('Cyclical_after overrides'!AX$1, F_Inputs_cyclical!$A$1:$BE$1, 0))),
Cyclical_overrides!AX42)</f>
        <v>29.092225449533245</v>
      </c>
      <c r="AY42" s="72">
        <f>IF(Cyclical_overrides!AY42 = "",
IF(INDEX(F_Inputs_cyclical!$A$1:$BE$243, MATCH('Cyclical_after overrides'!$A42, F_Inputs_cyclical!$A$1:$A$243, 0), MATCH('Cyclical_after overrides'!AY$1, F_Inputs_cyclical!$A$1:$BE$1, 0))="", "", INDEX(F_Inputs_cyclical!$A$1:$BE$243, MATCH('Cyclical_after overrides'!$A42, F_Inputs_cyclical!$A$1:$A$243, 0), MATCH('Cyclical_after overrides'!AY$1, F_Inputs_cyclical!$A$1:$BE$1, 0))),
Cyclical_overrides!AY42)</f>
        <v>132.24645442806124</v>
      </c>
      <c r="AZ42" s="72">
        <f>IF(Cyclical_overrides!AZ42 = "",
IF(INDEX(F_Inputs_cyclical!$A$1:$BE$243, MATCH('Cyclical_after overrides'!$A42, F_Inputs_cyclical!$A$1:$A$243, 0), MATCH('Cyclical_after overrides'!AZ$1, F_Inputs_cyclical!$A$1:$BE$1, 0))="", "", INDEX(F_Inputs_cyclical!$A$1:$BE$243, MATCH('Cyclical_after overrides'!$A42, F_Inputs_cyclical!$A$1:$A$243, 0), MATCH('Cyclical_after overrides'!AZ$1, F_Inputs_cyclical!$A$1:$BE$1, 0))),
Cyclical_overrides!AZ42)</f>
        <v>2.5325129822233268</v>
      </c>
      <c r="BA42" s="72">
        <f>IF(Cyclical_overrides!BA42 = "",
IF(INDEX(F_Inputs_cyclical!$A$1:$BE$243, MATCH('Cyclical_after overrides'!$A42, F_Inputs_cyclical!$A$1:$A$243, 0), MATCH('Cyclical_after overrides'!BA$1, F_Inputs_cyclical!$A$1:$BE$1, 0))="", "", INDEX(F_Inputs_cyclical!$A$1:$BE$243, MATCH('Cyclical_after overrides'!$A42, F_Inputs_cyclical!$A$1:$A$243, 0), MATCH('Cyclical_after overrides'!BA$1, F_Inputs_cyclical!$A$1:$BE$1, 0))),
Cyclical_overrides!BA42)</f>
        <v>17.359256797645934</v>
      </c>
      <c r="BB42" s="72">
        <f>IF(Cyclical_overrides!BB42 = "",
IF(INDEX(F_Inputs_cyclical!$A$1:$BE$243, MATCH('Cyclical_after overrides'!$A42, F_Inputs_cyclical!$A$1:$A$243, 0), MATCH('Cyclical_after overrides'!BB$1, F_Inputs_cyclical!$A$1:$BE$1, 0))="", "", INDEX(F_Inputs_cyclical!$A$1:$BE$243, MATCH('Cyclical_after overrides'!$A42, F_Inputs_cyclical!$A$1:$A$243, 0), MATCH('Cyclical_after overrides'!BB$1, F_Inputs_cyclical!$A$1:$BE$1, 0))),
Cyclical_overrides!BB42)</f>
        <v>16.381282681626992</v>
      </c>
      <c r="BC42" s="72">
        <f>IF(Cyclical_overrides!BC42 = "",
IF(INDEX(F_Inputs_cyclical!$A$1:$BE$243, MATCH('Cyclical_after overrides'!$A42, F_Inputs_cyclical!$A$1:$A$243, 0), MATCH('Cyclical_after overrides'!BC$1, F_Inputs_cyclical!$A$1:$BE$1, 0))="", "", INDEX(F_Inputs_cyclical!$A$1:$BE$243, MATCH('Cyclical_after overrides'!$A42, F_Inputs_cyclical!$A$1:$A$243, 0), MATCH('Cyclical_after overrides'!BC$1, F_Inputs_cyclical!$A$1:$BE$1, 0))),
Cyclical_overrides!BC42)</f>
        <v>11.994042016879627</v>
      </c>
      <c r="BD42" s="72">
        <f>IF(Cyclical_overrides!BD42 = "",
IF(INDEX(F_Inputs_cyclical!$A$1:$BE$243, MATCH('Cyclical_after overrides'!$A42, F_Inputs_cyclical!$A$1:$A$243, 0), MATCH('Cyclical_after overrides'!BD$1, F_Inputs_cyclical!$A$1:$BE$1, 0))="", "", INDEX(F_Inputs_cyclical!$A$1:$BE$243, MATCH('Cyclical_after overrides'!$A42, F_Inputs_cyclical!$A$1:$A$243, 0), MATCH('Cyclical_after overrides'!BD$1, F_Inputs_cyclical!$A$1:$BE$1, 0))),
Cyclical_overrides!BD42)</f>
        <v>1273.2584999999999</v>
      </c>
      <c r="BE42" s="194"/>
    </row>
    <row r="43" spans="1:57" x14ac:dyDescent="0.4">
      <c r="A43" s="63" t="str">
        <f t="shared" si="0"/>
        <v>NWT20</v>
      </c>
      <c r="B43" s="63" t="s">
        <v>289</v>
      </c>
      <c r="C43" s="63" t="s">
        <v>255</v>
      </c>
      <c r="D43" s="72">
        <f>IF(Cyclical_overrides!D43 = "",
IF(INDEX(F_Inputs_cyclical!$A$1:$BE$243, MATCH('Cyclical_after overrides'!$A43, F_Inputs_cyclical!$A$1:$A$243, 0), MATCH('Cyclical_after overrides'!D$1, F_Inputs_cyclical!$A$1:$BE$1, 0))="", "", INDEX(F_Inputs_cyclical!$A$1:$BE$243, MATCH('Cyclical_after overrides'!$A43, F_Inputs_cyclical!$A$1:$A$243, 0), MATCH('Cyclical_after overrides'!D$1, F_Inputs_cyclical!$A$1:$BE$1, 0))),
Cyclical_overrides!D43)</f>
        <v>22.9940786337779</v>
      </c>
      <c r="E43" s="72">
        <f>IF(Cyclical_overrides!E43 = "",
IF(INDEX(F_Inputs_cyclical!$A$1:$BE$243, MATCH('Cyclical_after overrides'!$A43, F_Inputs_cyclical!$A$1:$A$243, 0), MATCH('Cyclical_after overrides'!E$1, F_Inputs_cyclical!$A$1:$BE$1, 0))="", "", INDEX(F_Inputs_cyclical!$A$1:$BE$243, MATCH('Cyclical_after overrides'!$A43, F_Inputs_cyclical!$A$1:$A$243, 0), MATCH('Cyclical_after overrides'!E$1, F_Inputs_cyclical!$A$1:$BE$1, 0))),
Cyclical_overrides!E43)</f>
        <v>12.4904340761538</v>
      </c>
      <c r="F43" s="72">
        <f>IF(Cyclical_overrides!F43 = "",
IF(INDEX(F_Inputs_cyclical!$A$1:$BE$243, MATCH('Cyclical_after overrides'!$A43, F_Inputs_cyclical!$A$1:$A$243, 0), MATCH('Cyclical_after overrides'!F$1, F_Inputs_cyclical!$A$1:$BE$1, 0))="", "", INDEX(F_Inputs_cyclical!$A$1:$BE$243, MATCH('Cyclical_after overrides'!$A43, F_Inputs_cyclical!$A$1:$A$243, 0), MATCH('Cyclical_after overrides'!F$1, F_Inputs_cyclical!$A$1:$BE$1, 0))),
Cyclical_overrides!F43)</f>
        <v>64.367952000000002</v>
      </c>
      <c r="G43" s="72">
        <f>IF(Cyclical_overrides!G43 = "",
IF(INDEX(F_Inputs_cyclical!$A$1:$BE$243, MATCH('Cyclical_after overrides'!$A43, F_Inputs_cyclical!$A$1:$A$243, 0), MATCH('Cyclical_after overrides'!G$1, F_Inputs_cyclical!$A$1:$BE$1, 0))="", "", INDEX(F_Inputs_cyclical!$A$1:$BE$243, MATCH('Cyclical_after overrides'!$A43, F_Inputs_cyclical!$A$1:$A$243, 0), MATCH('Cyclical_after overrides'!G$1, F_Inputs_cyclical!$A$1:$BE$1, 0))),
Cyclical_overrides!G43)</f>
        <v>4.15965484154294</v>
      </c>
      <c r="H43" s="72" t="str">
        <f>IF(Cyclical_overrides!H43 = "",
IF(INDEX(F_Inputs_cyclical!$A$1:$BE$243, MATCH('Cyclical_after overrides'!$A43, F_Inputs_cyclical!$A$1:$A$243, 0), MATCH('Cyclical_after overrides'!H$1, F_Inputs_cyclical!$A$1:$BE$1, 0))="", "", INDEX(F_Inputs_cyclical!$A$1:$BE$243, MATCH('Cyclical_after overrides'!$A43, F_Inputs_cyclical!$A$1:$A$243, 0), MATCH('Cyclical_after overrides'!H$1, F_Inputs_cyclical!$A$1:$BE$1, 0))),
Cyclical_overrides!H43)</f>
        <v/>
      </c>
      <c r="I43" s="72">
        <f>IF(Cyclical_overrides!I43 = "",
IF(INDEX(F_Inputs_cyclical!$A$1:$BE$243, MATCH('Cyclical_after overrides'!$A43, F_Inputs_cyclical!$A$1:$A$243, 0), MATCH('Cyclical_after overrides'!I$1, F_Inputs_cyclical!$A$1:$BE$1, 0))="", "", INDEX(F_Inputs_cyclical!$A$1:$BE$243, MATCH('Cyclical_after overrides'!$A43, F_Inputs_cyclical!$A$1:$A$243, 0), MATCH('Cyclical_after overrides'!I$1, F_Inputs_cyclical!$A$1:$BE$1, 0))),
Cyclical_overrides!I43)</f>
        <v>0</v>
      </c>
      <c r="J43" s="72">
        <f>IF(Cyclical_overrides!J43 = "",
IF(INDEX(F_Inputs_cyclical!$A$1:$BE$243, MATCH('Cyclical_after overrides'!$A43, F_Inputs_cyclical!$A$1:$A$243, 0), MATCH('Cyclical_after overrides'!J$1, F_Inputs_cyclical!$A$1:$BE$1, 0))="", "", INDEX(F_Inputs_cyclical!$A$1:$BE$243, MATCH('Cyclical_after overrides'!$A43, F_Inputs_cyclical!$A$1:$A$243, 0), MATCH('Cyclical_after overrides'!J$1, F_Inputs_cyclical!$A$1:$BE$1, 0))),
Cyclical_overrides!J43)</f>
        <v>126.016428735186</v>
      </c>
      <c r="K43" s="72">
        <f>IF(Cyclical_overrides!K43 = "",
IF(INDEX(F_Inputs_cyclical!$A$1:$BE$243, MATCH('Cyclical_after overrides'!$A43, F_Inputs_cyclical!$A$1:$A$243, 0), MATCH('Cyclical_after overrides'!K$1, F_Inputs_cyclical!$A$1:$BE$1, 0))="", "", INDEX(F_Inputs_cyclical!$A$1:$BE$243, MATCH('Cyclical_after overrides'!$A43, F_Inputs_cyclical!$A$1:$A$243, 0), MATCH('Cyclical_after overrides'!K$1, F_Inputs_cyclical!$A$1:$BE$1, 0))),
Cyclical_overrides!K43)</f>
        <v>51.703847240000002</v>
      </c>
      <c r="L43" s="72" t="str">
        <f>IF(Cyclical_overrides!L43 = "",
IF(INDEX(F_Inputs_cyclical!$A$1:$BE$243, MATCH('Cyclical_after overrides'!$A43, F_Inputs_cyclical!$A$1:$A$243, 0), MATCH('Cyclical_after overrides'!L$1, F_Inputs_cyclical!$A$1:$BE$1, 0))="", "", INDEX(F_Inputs_cyclical!$A$1:$BE$243, MATCH('Cyclical_after overrides'!$A43, F_Inputs_cyclical!$A$1:$A$243, 0), MATCH('Cyclical_after overrides'!L$1, F_Inputs_cyclical!$A$1:$BE$1, 0))),
Cyclical_overrides!L43)</f>
        <v/>
      </c>
      <c r="M43" s="72" t="str">
        <f>IF(Cyclical_overrides!M43 = "",
IF(INDEX(F_Inputs_cyclical!$A$1:$BE$243, MATCH('Cyclical_after overrides'!$A43, F_Inputs_cyclical!$A$1:$A$243, 0), MATCH('Cyclical_after overrides'!M$1, F_Inputs_cyclical!$A$1:$BE$1, 0))="", "", INDEX(F_Inputs_cyclical!$A$1:$BE$243, MATCH('Cyclical_after overrides'!$A43, F_Inputs_cyclical!$A$1:$A$243, 0), MATCH('Cyclical_after overrides'!M$1, F_Inputs_cyclical!$A$1:$BE$1, 0))),
Cyclical_overrides!M43)</f>
        <v/>
      </c>
      <c r="N43" s="72" t="str">
        <f>IF(Cyclical_overrides!N43 = "",
IF(INDEX(F_Inputs_cyclical!$A$1:$BE$243, MATCH('Cyclical_after overrides'!$A43, F_Inputs_cyclical!$A$1:$A$243, 0), MATCH('Cyclical_after overrides'!N$1, F_Inputs_cyclical!$A$1:$BE$1, 0))="", "", INDEX(F_Inputs_cyclical!$A$1:$BE$243, MATCH('Cyclical_after overrides'!$A43, F_Inputs_cyclical!$A$1:$A$243, 0), MATCH('Cyclical_after overrides'!N$1, F_Inputs_cyclical!$A$1:$BE$1, 0))),
Cyclical_overrides!N43)</f>
        <v/>
      </c>
      <c r="O43" s="72">
        <f>IF(Cyclical_overrides!O43 = "",
IF(INDEX(F_Inputs_cyclical!$A$1:$BE$243, MATCH('Cyclical_after overrides'!$A43, F_Inputs_cyclical!$A$1:$A$243, 0), MATCH('Cyclical_after overrides'!O$1, F_Inputs_cyclical!$A$1:$BE$1, 0))="", "", INDEX(F_Inputs_cyclical!$A$1:$BE$243, MATCH('Cyclical_after overrides'!$A43, F_Inputs_cyclical!$A$1:$A$243, 0), MATCH('Cyclical_after overrides'!O$1, F_Inputs_cyclical!$A$1:$BE$1, 0))),
Cyclical_overrides!O43)</f>
        <v>1.18332192</v>
      </c>
      <c r="P43" s="72">
        <f>IF(Cyclical_overrides!P43 = "",
IF(INDEX(F_Inputs_cyclical!$A$1:$BE$243, MATCH('Cyclical_after overrides'!$A43, F_Inputs_cyclical!$A$1:$A$243, 0), MATCH('Cyclical_after overrides'!P$1, F_Inputs_cyclical!$A$1:$BE$1, 0))="", "", INDEX(F_Inputs_cyclical!$A$1:$BE$243, MATCH('Cyclical_after overrides'!$A43, F_Inputs_cyclical!$A$1:$A$243, 0), MATCH('Cyclical_after overrides'!P$1, F_Inputs_cyclical!$A$1:$BE$1, 0))),
Cyclical_overrides!P43)</f>
        <v>4.3094886360000002</v>
      </c>
      <c r="Q43" s="72">
        <f>IF(Cyclical_overrides!Q43 = "",
IF(INDEX(F_Inputs_cyclical!$A$1:$BE$243, MATCH('Cyclical_after overrides'!$A43, F_Inputs_cyclical!$A$1:$A$243, 0), MATCH('Cyclical_after overrides'!Q$1, F_Inputs_cyclical!$A$1:$BE$1, 0))="", "", INDEX(F_Inputs_cyclical!$A$1:$BE$243, MATCH('Cyclical_after overrides'!$A43, F_Inputs_cyclical!$A$1:$A$243, 0), MATCH('Cyclical_after overrides'!Q$1, F_Inputs_cyclical!$A$1:$BE$1, 0))),
Cyclical_overrides!Q43)</f>
        <v>0.63516265999999999</v>
      </c>
      <c r="R43" s="72">
        <f>IF(Cyclical_overrides!R43 = "",
IF(INDEX(F_Inputs_cyclical!$A$1:$BE$243, MATCH('Cyclical_after overrides'!$A43, F_Inputs_cyclical!$A$1:$A$243, 0), MATCH('Cyclical_after overrides'!R$1, F_Inputs_cyclical!$A$1:$BE$1, 0))="", "", INDEX(F_Inputs_cyclical!$A$1:$BE$243, MATCH('Cyclical_after overrides'!$A43, F_Inputs_cyclical!$A$1:$A$243, 0), MATCH('Cyclical_after overrides'!R$1, F_Inputs_cyclical!$A$1:$BE$1, 0))),
Cyclical_overrides!R43)</f>
        <v>1.2892680599999999</v>
      </c>
      <c r="S43" s="72">
        <f>IF(Cyclical_overrides!S43 = "",
IF(INDEX(F_Inputs_cyclical!$A$1:$BE$243, MATCH('Cyclical_after overrides'!$A43, F_Inputs_cyclical!$A$1:$A$243, 0), MATCH('Cyclical_after overrides'!S$1, F_Inputs_cyclical!$A$1:$BE$1, 0))="", "", INDEX(F_Inputs_cyclical!$A$1:$BE$243, MATCH('Cyclical_after overrides'!$A43, F_Inputs_cyclical!$A$1:$A$243, 0), MATCH('Cyclical_after overrides'!S$1, F_Inputs_cyclical!$A$1:$BE$1, 0))),
Cyclical_overrides!S43)</f>
        <v>139.40299999999999</v>
      </c>
      <c r="T43" s="72">
        <f>IF(Cyclical_overrides!T43 = "",
IF(INDEX(F_Inputs_cyclical!$A$1:$BE$243, MATCH('Cyclical_after overrides'!$A43, F_Inputs_cyclical!$A$1:$A$243, 0), MATCH('Cyclical_after overrides'!T$1, F_Inputs_cyclical!$A$1:$BE$1, 0))="", "", INDEX(F_Inputs_cyclical!$A$1:$BE$243, MATCH('Cyclical_after overrides'!$A43, F_Inputs_cyclical!$A$1:$A$243, 0), MATCH('Cyclical_after overrides'!T$1, F_Inputs_cyclical!$A$1:$BE$1, 0))),
Cyclical_overrides!T43)</f>
        <v>82.951999999999998</v>
      </c>
      <c r="U43" s="72">
        <f>IF(Cyclical_overrides!U43 = "",
IF(INDEX(F_Inputs_cyclical!$A$1:$BE$243, MATCH('Cyclical_after overrides'!$A43, F_Inputs_cyclical!$A$1:$A$243, 0), MATCH('Cyclical_after overrides'!U$1, F_Inputs_cyclical!$A$1:$BE$1, 0))="", "", INDEX(F_Inputs_cyclical!$A$1:$BE$243, MATCH('Cyclical_after overrides'!$A43, F_Inputs_cyclical!$A$1:$A$243, 0), MATCH('Cyclical_after overrides'!U$1, F_Inputs_cyclical!$A$1:$BE$1, 0))),
Cyclical_overrides!U43)</f>
        <v>118.599187459186</v>
      </c>
      <c r="V43" s="72">
        <f>IF(Cyclical_overrides!V43 = "",
IF(INDEX(F_Inputs_cyclical!$A$1:$BE$243, MATCH('Cyclical_after overrides'!$A43, F_Inputs_cyclical!$A$1:$A$243, 0), MATCH('Cyclical_after overrides'!V$1, F_Inputs_cyclical!$A$1:$BE$1, 0))="", "", INDEX(F_Inputs_cyclical!$A$1:$BE$243, MATCH('Cyclical_after overrides'!$A43, F_Inputs_cyclical!$A$1:$A$243, 0), MATCH('Cyclical_after overrides'!V$1, F_Inputs_cyclical!$A$1:$BE$1, 0))),
Cyclical_overrides!V43)</f>
        <v>43.069000000000003</v>
      </c>
      <c r="W43" s="72">
        <f>IF(Cyclical_overrides!W43 = "",
IF(INDEX(F_Inputs_cyclical!$A$1:$BE$243, MATCH('Cyclical_after overrides'!$A43, F_Inputs_cyclical!$A$1:$A$243, 0), MATCH('Cyclical_after overrides'!W$1, F_Inputs_cyclical!$A$1:$BE$1, 0))="", "", INDEX(F_Inputs_cyclical!$A$1:$BE$243, MATCH('Cyclical_after overrides'!$A43, F_Inputs_cyclical!$A$1:$A$243, 0), MATCH('Cyclical_after overrides'!W$1, F_Inputs_cyclical!$A$1:$BE$1, 0))),
Cyclical_overrides!W43)</f>
        <v>29.262</v>
      </c>
      <c r="X43" s="72">
        <f>IF(Cyclical_overrides!X43 = "",
IF(INDEX(F_Inputs_cyclical!$A$1:$BE$243, MATCH('Cyclical_after overrides'!$A43, F_Inputs_cyclical!$A$1:$A$243, 0), MATCH('Cyclical_after overrides'!X$1, F_Inputs_cyclical!$A$1:$BE$1, 0))="", "", INDEX(F_Inputs_cyclical!$A$1:$BE$243, MATCH('Cyclical_after overrides'!$A43, F_Inputs_cyclical!$A$1:$A$243, 0), MATCH('Cyclical_after overrides'!X$1, F_Inputs_cyclical!$A$1:$BE$1, 0))),
Cyclical_overrides!X43)</f>
        <v>23.372</v>
      </c>
      <c r="Y43" s="72">
        <f>IF(Cyclical_overrides!Y43 = "",
IF(INDEX(F_Inputs_cyclical!$A$1:$BE$243, MATCH('Cyclical_after overrides'!$A43, F_Inputs_cyclical!$A$1:$A$243, 0), MATCH('Cyclical_after overrides'!Y$1, F_Inputs_cyclical!$A$1:$BE$1, 0))="", "", INDEX(F_Inputs_cyclical!$A$1:$BE$243, MATCH('Cyclical_after overrides'!$A43, F_Inputs_cyclical!$A$1:$A$243, 0), MATCH('Cyclical_after overrides'!Y$1, F_Inputs_cyclical!$A$1:$BE$1, 0))),
Cyclical_overrides!Y43)</f>
        <v>52.012</v>
      </c>
      <c r="Z43" s="72">
        <f>IF(Cyclical_overrides!Z43 = "",
IF(INDEX(F_Inputs_cyclical!$A$1:$BE$243, MATCH('Cyclical_after overrides'!$A43, F_Inputs_cyclical!$A$1:$A$243, 0), MATCH('Cyclical_after overrides'!Z$1, F_Inputs_cyclical!$A$1:$BE$1, 0))="", "", INDEX(F_Inputs_cyclical!$A$1:$BE$243, MATCH('Cyclical_after overrides'!$A43, F_Inputs_cyclical!$A$1:$A$243, 0), MATCH('Cyclical_after overrides'!Z$1, F_Inputs_cyclical!$A$1:$BE$1, 0))),
Cyclical_overrides!Z43)</f>
        <v>1584.787</v>
      </c>
      <c r="AA43" s="72">
        <f>IF(Cyclical_overrides!AA43 = "",
IF(INDEX(F_Inputs_cyclical!$A$1:$BE$243, MATCH('Cyclical_after overrides'!$A43, F_Inputs_cyclical!$A$1:$A$243, 0), MATCH('Cyclical_after overrides'!AA$1, F_Inputs_cyclical!$A$1:$BE$1, 0))="", "", INDEX(F_Inputs_cyclical!$A$1:$BE$243, MATCH('Cyclical_after overrides'!$A43, F_Inputs_cyclical!$A$1:$A$243, 0), MATCH('Cyclical_after overrides'!AA$1, F_Inputs_cyclical!$A$1:$BE$1, 0))),
Cyclical_overrides!AA43)</f>
        <v>1297.576</v>
      </c>
      <c r="AB43" s="72" t="str">
        <f>IF(Cyclical_overrides!AB43 = "",
IF(INDEX(F_Inputs_cyclical!$A$1:$BE$243, MATCH('Cyclical_after overrides'!$A43, F_Inputs_cyclical!$A$1:$A$243, 0), MATCH('Cyclical_after overrides'!AB$1, F_Inputs_cyclical!$A$1:$BE$1, 0))="", "", INDEX(F_Inputs_cyclical!$A$1:$BE$243, MATCH('Cyclical_after overrides'!$A43, F_Inputs_cyclical!$A$1:$A$243, 0), MATCH('Cyclical_after overrides'!AB$1, F_Inputs_cyclical!$A$1:$BE$1, 0))),
Cyclical_overrides!AB43)</f>
        <v/>
      </c>
      <c r="AC43" s="72" t="str">
        <f>IF(Cyclical_overrides!AC43 = "",
IF(INDEX(F_Inputs_cyclical!$A$1:$BE$243, MATCH('Cyclical_after overrides'!$A43, F_Inputs_cyclical!$A$1:$A$243, 0), MATCH('Cyclical_after overrides'!AC$1, F_Inputs_cyclical!$A$1:$BE$1, 0))="", "", INDEX(F_Inputs_cyclical!$A$1:$BE$243, MATCH('Cyclical_after overrides'!$A43, F_Inputs_cyclical!$A$1:$A$243, 0), MATCH('Cyclical_after overrides'!AC$1, F_Inputs_cyclical!$A$1:$BE$1, 0))),
Cyclical_overrides!AC43)</f>
        <v/>
      </c>
      <c r="AD43" s="72" t="str">
        <f>IF(Cyclical_overrides!AD43 = "",
IF(INDEX(F_Inputs_cyclical!$A$1:$BE$243, MATCH('Cyclical_after overrides'!$A43, F_Inputs_cyclical!$A$1:$A$243, 0), MATCH('Cyclical_after overrides'!AD$1, F_Inputs_cyclical!$A$1:$BE$1, 0))="", "", INDEX(F_Inputs_cyclical!$A$1:$BE$243, MATCH('Cyclical_after overrides'!$A43, F_Inputs_cyclical!$A$1:$A$243, 0), MATCH('Cyclical_after overrides'!AD$1, F_Inputs_cyclical!$A$1:$BE$1, 0))),
Cyclical_overrides!AD43)</f>
        <v/>
      </c>
      <c r="AE43" s="72" t="str">
        <f>IF(Cyclical_overrides!AE43 = "",
IF(INDEX(F_Inputs_cyclical!$A$1:$BE$243, MATCH('Cyclical_after overrides'!$A43, F_Inputs_cyclical!$A$1:$A$243, 0), MATCH('Cyclical_after overrides'!AE$1, F_Inputs_cyclical!$A$1:$BE$1, 0))="", "", INDEX(F_Inputs_cyclical!$A$1:$BE$243, MATCH('Cyclical_after overrides'!$A43, F_Inputs_cyclical!$A$1:$A$243, 0), MATCH('Cyclical_after overrides'!AE$1, F_Inputs_cyclical!$A$1:$BE$1, 0))),
Cyclical_overrides!AE43)</f>
        <v/>
      </c>
      <c r="AF43" s="72" t="str">
        <f>IF(Cyclical_overrides!AF43 = "",
IF(INDEX(F_Inputs_cyclical!$A$1:$BE$243, MATCH('Cyclical_after overrides'!$A43, F_Inputs_cyclical!$A$1:$A$243, 0), MATCH('Cyclical_after overrides'!AF$1, F_Inputs_cyclical!$A$1:$BE$1, 0))="", "", INDEX(F_Inputs_cyclical!$A$1:$BE$243, MATCH('Cyclical_after overrides'!$A43, F_Inputs_cyclical!$A$1:$A$243, 0), MATCH('Cyclical_after overrides'!AF$1, F_Inputs_cyclical!$A$1:$BE$1, 0))),
Cyclical_overrides!AF43)</f>
        <v/>
      </c>
      <c r="AG43" s="72" t="str">
        <f>IF(Cyclical_overrides!AG43 = "",
IF(INDEX(F_Inputs_cyclical!$A$1:$BE$243, MATCH('Cyclical_after overrides'!$A43, F_Inputs_cyclical!$A$1:$A$243, 0), MATCH('Cyclical_after overrides'!AG$1, F_Inputs_cyclical!$A$1:$BE$1, 0))="", "", INDEX(F_Inputs_cyclical!$A$1:$BE$243, MATCH('Cyclical_after overrides'!$A43, F_Inputs_cyclical!$A$1:$A$243, 0), MATCH('Cyclical_after overrides'!AG$1, F_Inputs_cyclical!$A$1:$BE$1, 0))),
Cyclical_overrides!AG43)</f>
        <v/>
      </c>
      <c r="AH43" s="72" t="str">
        <f>IF(Cyclical_overrides!AH43 = "",
IF(INDEX(F_Inputs_cyclical!$A$1:$BE$243, MATCH('Cyclical_after overrides'!$A43, F_Inputs_cyclical!$A$1:$A$243, 0), MATCH('Cyclical_after overrides'!AH$1, F_Inputs_cyclical!$A$1:$BE$1, 0))="", "", INDEX(F_Inputs_cyclical!$A$1:$BE$243, MATCH('Cyclical_after overrides'!$A43, F_Inputs_cyclical!$A$1:$A$243, 0), MATCH('Cyclical_after overrides'!AH$1, F_Inputs_cyclical!$A$1:$BE$1, 0))),
Cyclical_overrides!AH43)</f>
        <v/>
      </c>
      <c r="AI43" s="72" t="str">
        <f>IF(Cyclical_overrides!AI43 = "",
IF(INDEX(F_Inputs_cyclical!$A$1:$BE$243, MATCH('Cyclical_after overrides'!$A43, F_Inputs_cyclical!$A$1:$A$243, 0), MATCH('Cyclical_after overrides'!AI$1, F_Inputs_cyclical!$A$1:$BE$1, 0))="", "", INDEX(F_Inputs_cyclical!$A$1:$BE$243, MATCH('Cyclical_after overrides'!$A43, F_Inputs_cyclical!$A$1:$A$243, 0), MATCH('Cyclical_after overrides'!AI$1, F_Inputs_cyclical!$A$1:$BE$1, 0))),
Cyclical_overrides!AI43)</f>
        <v/>
      </c>
      <c r="AJ43" s="72" t="str">
        <f>IF(Cyclical_overrides!AJ43 = "",
IF(INDEX(F_Inputs_cyclical!$A$1:$BE$243, MATCH('Cyclical_after overrides'!$A43, F_Inputs_cyclical!$A$1:$A$243, 0), MATCH('Cyclical_after overrides'!AJ$1, F_Inputs_cyclical!$A$1:$BE$1, 0))="", "", INDEX(F_Inputs_cyclical!$A$1:$BE$243, MATCH('Cyclical_after overrides'!$A43, F_Inputs_cyclical!$A$1:$A$243, 0), MATCH('Cyclical_after overrides'!AJ$1, F_Inputs_cyclical!$A$1:$BE$1, 0))),
Cyclical_overrides!AJ43)</f>
        <v/>
      </c>
      <c r="AK43" s="72" t="str">
        <f>IF(Cyclical_overrides!AK43 = "",
IF(INDEX(F_Inputs_cyclical!$A$1:$BE$243, MATCH('Cyclical_after overrides'!$A43, F_Inputs_cyclical!$A$1:$A$243, 0), MATCH('Cyclical_after overrides'!AK$1, F_Inputs_cyclical!$A$1:$BE$1, 0))="", "", INDEX(F_Inputs_cyclical!$A$1:$BE$243, MATCH('Cyclical_after overrides'!$A43, F_Inputs_cyclical!$A$1:$A$243, 0), MATCH('Cyclical_after overrides'!AK$1, F_Inputs_cyclical!$A$1:$BE$1, 0))),
Cyclical_overrides!AK43)</f>
        <v/>
      </c>
      <c r="AL43" s="72" t="str">
        <f>IF(Cyclical_overrides!AL43 = "",
IF(INDEX(F_Inputs_cyclical!$A$1:$BE$243, MATCH('Cyclical_after overrides'!$A43, F_Inputs_cyclical!$A$1:$A$243, 0), MATCH('Cyclical_after overrides'!AL$1, F_Inputs_cyclical!$A$1:$BE$1, 0))="", "", INDEX(F_Inputs_cyclical!$A$1:$BE$243, MATCH('Cyclical_after overrides'!$A43, F_Inputs_cyclical!$A$1:$A$243, 0), MATCH('Cyclical_after overrides'!AL$1, F_Inputs_cyclical!$A$1:$BE$1, 0))),
Cyclical_overrides!AL43)</f>
        <v/>
      </c>
      <c r="AM43" s="72">
        <f>IF(Cyclical_overrides!AM43 = "",
IF(INDEX(F_Inputs_cyclical!$A$1:$BE$243, MATCH('Cyclical_after overrides'!$A43, F_Inputs_cyclical!$A$1:$A$243, 0), MATCH('Cyclical_after overrides'!AM$1, F_Inputs_cyclical!$A$1:$BE$1, 0))="", "", INDEX(F_Inputs_cyclical!$A$1:$BE$243, MATCH('Cyclical_after overrides'!$A43, F_Inputs_cyclical!$A$1:$A$243, 0), MATCH('Cyclical_after overrides'!AM$1, F_Inputs_cyclical!$A$1:$BE$1, 0))),
Cyclical_overrides!AM43)</f>
        <v>14.5870679077111</v>
      </c>
      <c r="AN43" s="72">
        <f>IF(Cyclical_overrides!AN43 = "",
IF(INDEX(F_Inputs_cyclical!$A$1:$BE$243, MATCH('Cyclical_after overrides'!$A43, F_Inputs_cyclical!$A$1:$A$243, 0), MATCH('Cyclical_after overrides'!AN$1, F_Inputs_cyclical!$A$1:$BE$1, 0))="", "", INDEX(F_Inputs_cyclical!$A$1:$BE$243, MATCH('Cyclical_after overrides'!$A43, F_Inputs_cyclical!$A$1:$A$243, 0), MATCH('Cyclical_after overrides'!AN$1, F_Inputs_cyclical!$A$1:$BE$1, 0))),
Cyclical_overrides!AN43)</f>
        <v>118.599187459186</v>
      </c>
      <c r="AO43" s="72" t="str">
        <f>IF(Cyclical_overrides!AO43 = "",
IF(INDEX(F_Inputs_cyclical!$A$1:$BE$243, MATCH('Cyclical_after overrides'!$A43, F_Inputs_cyclical!$A$1:$A$243, 0), MATCH('Cyclical_after overrides'!AO$1, F_Inputs_cyclical!$A$1:$BE$1, 0))="", "", INDEX(F_Inputs_cyclical!$A$1:$BE$243, MATCH('Cyclical_after overrides'!$A43, F_Inputs_cyclical!$A$1:$A$243, 0), MATCH('Cyclical_after overrides'!AO$1, F_Inputs_cyclical!$A$1:$BE$1, 0))),
Cyclical_overrides!AO43)</f>
        <v/>
      </c>
      <c r="AP43" s="72" t="str">
        <f>IF(Cyclical_overrides!AP43 = "",
IF(INDEX(F_Inputs_cyclical!$A$1:$BE$243, MATCH('Cyclical_after overrides'!$A43, F_Inputs_cyclical!$A$1:$A$243, 0), MATCH('Cyclical_after overrides'!AP$1, F_Inputs_cyclical!$A$1:$BE$1, 0))="", "", INDEX(F_Inputs_cyclical!$A$1:$BE$243, MATCH('Cyclical_after overrides'!$A43, F_Inputs_cyclical!$A$1:$A$243, 0), MATCH('Cyclical_after overrides'!AP$1, F_Inputs_cyclical!$A$1:$BE$1, 0))),
Cyclical_overrides!AP43)</f>
        <v/>
      </c>
      <c r="AQ43" s="72">
        <f>IF(Cyclical_overrides!AQ43 = "",
IF(INDEX(F_Inputs_cyclical!$A$1:$BE$243, MATCH('Cyclical_after overrides'!$A43, F_Inputs_cyclical!$A$1:$A$243, 0), MATCH('Cyclical_after overrides'!AQ$1, F_Inputs_cyclical!$A$1:$BE$1, 0))="", "", INDEX(F_Inputs_cyclical!$A$1:$BE$243, MATCH('Cyclical_after overrides'!$A43, F_Inputs_cyclical!$A$1:$A$243, 0), MATCH('Cyclical_after overrides'!AQ$1, F_Inputs_cyclical!$A$1:$BE$1, 0))),
Cyclical_overrides!AQ43)</f>
        <v>1.9244307199999999</v>
      </c>
      <c r="AR43" s="72">
        <f>IF(Cyclical_overrides!AR43 = "",
IF(INDEX(F_Inputs_cyclical!$A$1:$BE$243, MATCH('Cyclical_after overrides'!$A43, F_Inputs_cyclical!$A$1:$A$243, 0), MATCH('Cyclical_after overrides'!AR$1, F_Inputs_cyclical!$A$1:$BE$1, 0))="", "", INDEX(F_Inputs_cyclical!$A$1:$BE$243, MATCH('Cyclical_after overrides'!$A43, F_Inputs_cyclical!$A$1:$A$243, 0), MATCH('Cyclical_after overrides'!AR$1, F_Inputs_cyclical!$A$1:$BE$1, 0))),
Cyclical_overrides!AR43)</f>
        <v>5.4928105560000002</v>
      </c>
      <c r="AS43" s="72">
        <f>IF(Cyclical_overrides!AS43 = "",
IF(INDEX(F_Inputs_cyclical!$A$1:$BE$243, MATCH('Cyclical_after overrides'!$A43, F_Inputs_cyclical!$A$1:$A$243, 0), MATCH('Cyclical_after overrides'!AS$1, F_Inputs_cyclical!$A$1:$BE$1, 0))="", "", INDEX(F_Inputs_cyclical!$A$1:$BE$243, MATCH('Cyclical_after overrides'!$A43, F_Inputs_cyclical!$A$1:$A$243, 0), MATCH('Cyclical_after overrides'!AS$1, F_Inputs_cyclical!$A$1:$BE$1, 0))),
Cyclical_overrides!AS43)</f>
        <v>-4.5430000000000001</v>
      </c>
      <c r="AT43" s="72">
        <f>IF(Cyclical_overrides!AT43 = "",
IF(INDEX(F_Inputs_cyclical!$A$1:$BE$243, MATCH('Cyclical_after overrides'!$A43, F_Inputs_cyclical!$A$1:$A$243, 0), MATCH('Cyclical_after overrides'!AT$1, F_Inputs_cyclical!$A$1:$BE$1, 0))="", "", INDEX(F_Inputs_cyclical!$A$1:$BE$243, MATCH('Cyclical_after overrides'!$A43, F_Inputs_cyclical!$A$1:$A$243, 0), MATCH('Cyclical_after overrides'!AT$1, F_Inputs_cyclical!$A$1:$BE$1, 0))),
Cyclical_overrides!AT43)</f>
        <v>0.33400000000000002</v>
      </c>
      <c r="AU43" s="72">
        <f>IF(Cyclical_overrides!AU43 = "",
IF(INDEX(F_Inputs_cyclical!$A$1:$BE$243, MATCH('Cyclical_after overrides'!$A43, F_Inputs_cyclical!$A$1:$A$243, 0), MATCH('Cyclical_after overrides'!AU$1, F_Inputs_cyclical!$A$1:$BE$1, 0))="", "", INDEX(F_Inputs_cyclical!$A$1:$BE$243, MATCH('Cyclical_after overrides'!$A43, F_Inputs_cyclical!$A$1:$A$243, 0), MATCH('Cyclical_after overrides'!AU$1, F_Inputs_cyclical!$A$1:$BE$1, 0))),
Cyclical_overrides!AU43)</f>
        <v>2.8387721099999998</v>
      </c>
      <c r="AV43" s="72" t="str">
        <f>IF(Cyclical_overrides!AV43 = "",
IF(INDEX(F_Inputs_cyclical!$A$1:$BE$243, MATCH('Cyclical_after overrides'!$A43, F_Inputs_cyclical!$A$1:$A$243, 0), MATCH('Cyclical_after overrides'!AV$1, F_Inputs_cyclical!$A$1:$BE$1, 0))="", "", INDEX(F_Inputs_cyclical!$A$1:$BE$243, MATCH('Cyclical_after overrides'!$A43, F_Inputs_cyclical!$A$1:$A$243, 0), MATCH('Cyclical_after overrides'!AV$1, F_Inputs_cyclical!$A$1:$BE$1, 0))),
Cyclical_overrides!AV43)</f>
        <v/>
      </c>
      <c r="AW43" s="72">
        <f>IF(Cyclical_overrides!AW43 = "",
IF(INDEX(F_Inputs_cyclical!$A$1:$BE$243, MATCH('Cyclical_after overrides'!$A43, F_Inputs_cyclical!$A$1:$A$243, 0), MATCH('Cyclical_after overrides'!AW$1, F_Inputs_cyclical!$A$1:$BE$1, 0))="", "", INDEX(F_Inputs_cyclical!$A$1:$BE$243, MATCH('Cyclical_after overrides'!$A43, F_Inputs_cyclical!$A$1:$A$243, 0), MATCH('Cyclical_after overrides'!AW$1, F_Inputs_cyclical!$A$1:$BE$1, 0))),
Cyclical_overrides!AW43)</f>
        <v>1.1367310801447381</v>
      </c>
      <c r="AX43" s="72">
        <f>IF(Cyclical_overrides!AX43 = "",
IF(INDEX(F_Inputs_cyclical!$A$1:$BE$243, MATCH('Cyclical_after overrides'!$A43, F_Inputs_cyclical!$A$1:$A$243, 0), MATCH('Cyclical_after overrides'!AX$1, F_Inputs_cyclical!$A$1:$BE$1, 0))="", "", INDEX(F_Inputs_cyclical!$A$1:$BE$243, MATCH('Cyclical_after overrides'!$A43, F_Inputs_cyclical!$A$1:$A$243, 0), MATCH('Cyclical_after overrides'!AX$1, F_Inputs_cyclical!$A$1:$BE$1, 0))),
Cyclical_overrides!AX43)</f>
        <v>28.71952182376468</v>
      </c>
      <c r="AY43" s="72">
        <f>IF(Cyclical_overrides!AY43 = "",
IF(INDEX(F_Inputs_cyclical!$A$1:$BE$243, MATCH('Cyclical_after overrides'!$A43, F_Inputs_cyclical!$A$1:$A$243, 0), MATCH('Cyclical_after overrides'!AY$1, F_Inputs_cyclical!$A$1:$BE$1, 0))="", "", INDEX(F_Inputs_cyclical!$A$1:$BE$243, MATCH('Cyclical_after overrides'!$A43, F_Inputs_cyclical!$A$1:$A$243, 0), MATCH('Cyclical_after overrides'!AY$1, F_Inputs_cyclical!$A$1:$BE$1, 0))),
Cyclical_overrides!AY43)</f>
        <v>131.92480358388252</v>
      </c>
      <c r="AZ43" s="72">
        <f>IF(Cyclical_overrides!AZ43 = "",
IF(INDEX(F_Inputs_cyclical!$A$1:$BE$243, MATCH('Cyclical_after overrides'!$A43, F_Inputs_cyclical!$A$1:$A$243, 0), MATCH('Cyclical_after overrides'!AZ$1, F_Inputs_cyclical!$A$1:$BE$1, 0))="", "", INDEX(F_Inputs_cyclical!$A$1:$BE$243, MATCH('Cyclical_after overrides'!$A43, F_Inputs_cyclical!$A$1:$A$243, 0), MATCH('Cyclical_after overrides'!AZ$1, F_Inputs_cyclical!$A$1:$BE$1, 0))),
Cyclical_overrides!AZ43)</f>
        <v>2.5902368697150786</v>
      </c>
      <c r="BA43" s="72">
        <f>IF(Cyclical_overrides!BA43 = "",
IF(INDEX(F_Inputs_cyclical!$A$1:$BE$243, MATCH('Cyclical_after overrides'!$A43, F_Inputs_cyclical!$A$1:$A$243, 0), MATCH('Cyclical_after overrides'!BA$1, F_Inputs_cyclical!$A$1:$BE$1, 0))="", "", INDEX(F_Inputs_cyclical!$A$1:$BE$243, MATCH('Cyclical_after overrides'!$A43, F_Inputs_cyclical!$A$1:$A$243, 0), MATCH('Cyclical_after overrides'!BA$1, F_Inputs_cyclical!$A$1:$BE$1, 0))),
Cyclical_overrides!BA43)</f>
        <v>16.056939658260902</v>
      </c>
      <c r="BB43" s="72">
        <f>IF(Cyclical_overrides!BB43 = "",
IF(INDEX(F_Inputs_cyclical!$A$1:$BE$243, MATCH('Cyclical_after overrides'!$A43, F_Inputs_cyclical!$A$1:$A$243, 0), MATCH('Cyclical_after overrides'!BB$1, F_Inputs_cyclical!$A$1:$BE$1, 0))="", "", INDEX(F_Inputs_cyclical!$A$1:$BE$243, MATCH('Cyclical_after overrides'!$A43, F_Inputs_cyclical!$A$1:$A$243, 0), MATCH('Cyclical_after overrides'!BB$1, F_Inputs_cyclical!$A$1:$BE$1, 0))),
Cyclical_overrides!BB43)</f>
        <v>16.056939658260902</v>
      </c>
      <c r="BC43" s="72">
        <f>IF(Cyclical_overrides!BC43 = "",
IF(INDEX(F_Inputs_cyclical!$A$1:$BE$243, MATCH('Cyclical_after overrides'!$A43, F_Inputs_cyclical!$A$1:$A$243, 0), MATCH('Cyclical_after overrides'!BC$1, F_Inputs_cyclical!$A$1:$BE$1, 0))="", "", INDEX(F_Inputs_cyclical!$A$1:$BE$243, MATCH('Cyclical_after overrides'!$A43, F_Inputs_cyclical!$A$1:$A$243, 0), MATCH('Cyclical_after overrides'!BC$1, F_Inputs_cyclical!$A$1:$BE$1, 0))),
Cyclical_overrides!BC43)</f>
        <v>11.115211941720034</v>
      </c>
      <c r="BD43" s="72">
        <f>IF(Cyclical_overrides!BD43 = "",
IF(INDEX(F_Inputs_cyclical!$A$1:$BE$243, MATCH('Cyclical_after overrides'!$A43, F_Inputs_cyclical!$A$1:$A$243, 0), MATCH('Cyclical_after overrides'!BD$1, F_Inputs_cyclical!$A$1:$BE$1, 0))="", "", INDEX(F_Inputs_cyclical!$A$1:$BE$243, MATCH('Cyclical_after overrides'!$A43, F_Inputs_cyclical!$A$1:$A$243, 0), MATCH('Cyclical_after overrides'!BD$1, F_Inputs_cyclical!$A$1:$BE$1, 0))),
Cyclical_overrides!BD43)</f>
        <v>1307.9605000000001</v>
      </c>
      <c r="BE43" s="194"/>
    </row>
    <row r="44" spans="1:57" x14ac:dyDescent="0.4">
      <c r="A44" s="63" t="str">
        <f t="shared" si="0"/>
        <v>NWT21</v>
      </c>
      <c r="B44" s="63" t="s">
        <v>289</v>
      </c>
      <c r="C44" s="63" t="s">
        <v>257</v>
      </c>
      <c r="D44" s="72">
        <f>IF(Cyclical_overrides!D44 = "",
IF(INDEX(F_Inputs_cyclical!$A$1:$BE$243, MATCH('Cyclical_after overrides'!$A44, F_Inputs_cyclical!$A$1:$A$243, 0), MATCH('Cyclical_after overrides'!D$1, F_Inputs_cyclical!$A$1:$BE$1, 0))="", "", INDEX(F_Inputs_cyclical!$A$1:$BE$243, MATCH('Cyclical_after overrides'!$A44, F_Inputs_cyclical!$A$1:$A$243, 0), MATCH('Cyclical_after overrides'!D$1, F_Inputs_cyclical!$A$1:$BE$1, 0))),
Cyclical_overrides!D44)</f>
        <v>21.225043132149999</v>
      </c>
      <c r="E44" s="72">
        <f>IF(Cyclical_overrides!E44 = "",
IF(INDEX(F_Inputs_cyclical!$A$1:$BE$243, MATCH('Cyclical_after overrides'!$A44, F_Inputs_cyclical!$A$1:$A$243, 0), MATCH('Cyclical_after overrides'!E$1, F_Inputs_cyclical!$A$1:$BE$1, 0))="", "", INDEX(F_Inputs_cyclical!$A$1:$BE$243, MATCH('Cyclical_after overrides'!$A44, F_Inputs_cyclical!$A$1:$A$243, 0), MATCH('Cyclical_after overrides'!E$1, F_Inputs_cyclical!$A$1:$BE$1, 0))),
Cyclical_overrides!E44)</f>
        <v>12.7138937422115</v>
      </c>
      <c r="F44" s="72">
        <f>IF(Cyclical_overrides!F44 = "",
IF(INDEX(F_Inputs_cyclical!$A$1:$BE$243, MATCH('Cyclical_after overrides'!$A44, F_Inputs_cyclical!$A$1:$A$243, 0), MATCH('Cyclical_after overrides'!F$1, F_Inputs_cyclical!$A$1:$BE$1, 0))="", "", INDEX(F_Inputs_cyclical!$A$1:$BE$243, MATCH('Cyclical_after overrides'!$A44, F_Inputs_cyclical!$A$1:$A$243, 0), MATCH('Cyclical_after overrides'!F$1, F_Inputs_cyclical!$A$1:$BE$1, 0))),
Cyclical_overrides!F44)</f>
        <v>47.525266860000002</v>
      </c>
      <c r="G44" s="72">
        <f>IF(Cyclical_overrides!G44 = "",
IF(INDEX(F_Inputs_cyclical!$A$1:$BE$243, MATCH('Cyclical_after overrides'!$A44, F_Inputs_cyclical!$A$1:$A$243, 0), MATCH('Cyclical_after overrides'!G$1, F_Inputs_cyclical!$A$1:$BE$1, 0))="", "", INDEX(F_Inputs_cyclical!$A$1:$BE$243, MATCH('Cyclical_after overrides'!$A44, F_Inputs_cyclical!$A$1:$A$243, 0), MATCH('Cyclical_after overrides'!G$1, F_Inputs_cyclical!$A$1:$BE$1, 0))),
Cyclical_overrides!G44)</f>
        <v>3.4158665199566198</v>
      </c>
      <c r="H44" s="72">
        <f>IF(Cyclical_overrides!H44 = "",
IF(INDEX(F_Inputs_cyclical!$A$1:$BE$243, MATCH('Cyclical_after overrides'!$A44, F_Inputs_cyclical!$A$1:$A$243, 0), MATCH('Cyclical_after overrides'!H$1, F_Inputs_cyclical!$A$1:$BE$1, 0))="", "", INDEX(F_Inputs_cyclical!$A$1:$BE$243, MATCH('Cyclical_after overrides'!$A44, F_Inputs_cyclical!$A$1:$A$243, 0), MATCH('Cyclical_after overrides'!H$1, F_Inputs_cyclical!$A$1:$BE$1, 0))),
Cyclical_overrides!H44)</f>
        <v>0</v>
      </c>
      <c r="I44" s="72">
        <f>IF(Cyclical_overrides!I44 = "",
IF(INDEX(F_Inputs_cyclical!$A$1:$BE$243, MATCH('Cyclical_after overrides'!$A44, F_Inputs_cyclical!$A$1:$A$243, 0), MATCH('Cyclical_after overrides'!I$1, F_Inputs_cyclical!$A$1:$BE$1, 0))="", "", INDEX(F_Inputs_cyclical!$A$1:$BE$243, MATCH('Cyclical_after overrides'!$A44, F_Inputs_cyclical!$A$1:$A$243, 0), MATCH('Cyclical_after overrides'!I$1, F_Inputs_cyclical!$A$1:$BE$1, 0))),
Cyclical_overrides!I44)</f>
        <v>0</v>
      </c>
      <c r="J44" s="72" t="str">
        <f>IF(Cyclical_overrides!J44 = "",
IF(INDEX(F_Inputs_cyclical!$A$1:$BE$243, MATCH('Cyclical_after overrides'!$A44, F_Inputs_cyclical!$A$1:$A$243, 0), MATCH('Cyclical_after overrides'!J$1, F_Inputs_cyclical!$A$1:$BE$1, 0))="", "", INDEX(F_Inputs_cyclical!$A$1:$BE$243, MATCH('Cyclical_after overrides'!$A44, F_Inputs_cyclical!$A$1:$A$243, 0), MATCH('Cyclical_after overrides'!J$1, F_Inputs_cyclical!$A$1:$BE$1, 0))),
Cyclical_overrides!J44)</f>
        <v/>
      </c>
      <c r="K44" s="72">
        <f>IF(Cyclical_overrides!K44 = "",
IF(INDEX(F_Inputs_cyclical!$A$1:$BE$243, MATCH('Cyclical_after overrides'!$A44, F_Inputs_cyclical!$A$1:$A$243, 0), MATCH('Cyclical_after overrides'!K$1, F_Inputs_cyclical!$A$1:$BE$1, 0))="", "", INDEX(F_Inputs_cyclical!$A$1:$BE$243, MATCH('Cyclical_after overrides'!$A44, F_Inputs_cyclical!$A$1:$A$243, 0), MATCH('Cyclical_after overrides'!K$1, F_Inputs_cyclical!$A$1:$BE$1, 0))),
Cyclical_overrides!K44)</f>
        <v>36.992847580000003</v>
      </c>
      <c r="L44" s="72" t="str">
        <f>IF(Cyclical_overrides!L44 = "",
IF(INDEX(F_Inputs_cyclical!$A$1:$BE$243, MATCH('Cyclical_after overrides'!$A44, F_Inputs_cyclical!$A$1:$A$243, 0), MATCH('Cyclical_after overrides'!L$1, F_Inputs_cyclical!$A$1:$BE$1, 0))="", "", INDEX(F_Inputs_cyclical!$A$1:$BE$243, MATCH('Cyclical_after overrides'!$A44, F_Inputs_cyclical!$A$1:$A$243, 0), MATCH('Cyclical_after overrides'!L$1, F_Inputs_cyclical!$A$1:$BE$1, 0))),
Cyclical_overrides!L44)</f>
        <v/>
      </c>
      <c r="M44" s="72" t="str">
        <f>IF(Cyclical_overrides!M44 = "",
IF(INDEX(F_Inputs_cyclical!$A$1:$BE$243, MATCH('Cyclical_after overrides'!$A44, F_Inputs_cyclical!$A$1:$A$243, 0), MATCH('Cyclical_after overrides'!M$1, F_Inputs_cyclical!$A$1:$BE$1, 0))="", "", INDEX(F_Inputs_cyclical!$A$1:$BE$243, MATCH('Cyclical_after overrides'!$A44, F_Inputs_cyclical!$A$1:$A$243, 0), MATCH('Cyclical_after overrides'!M$1, F_Inputs_cyclical!$A$1:$BE$1, 0))),
Cyclical_overrides!M44)</f>
        <v/>
      </c>
      <c r="N44" s="72" t="str">
        <f>IF(Cyclical_overrides!N44 = "",
IF(INDEX(F_Inputs_cyclical!$A$1:$BE$243, MATCH('Cyclical_after overrides'!$A44, F_Inputs_cyclical!$A$1:$A$243, 0), MATCH('Cyclical_after overrides'!N$1, F_Inputs_cyclical!$A$1:$BE$1, 0))="", "", INDEX(F_Inputs_cyclical!$A$1:$BE$243, MATCH('Cyclical_after overrides'!$A44, F_Inputs_cyclical!$A$1:$A$243, 0), MATCH('Cyclical_after overrides'!N$1, F_Inputs_cyclical!$A$1:$BE$1, 0))),
Cyclical_overrides!N44)</f>
        <v/>
      </c>
      <c r="O44" s="72" t="str">
        <f>IF(Cyclical_overrides!O44 = "",
IF(INDEX(F_Inputs_cyclical!$A$1:$BE$243, MATCH('Cyclical_after overrides'!$A44, F_Inputs_cyclical!$A$1:$A$243, 0), MATCH('Cyclical_after overrides'!O$1, F_Inputs_cyclical!$A$1:$BE$1, 0))="", "", INDEX(F_Inputs_cyclical!$A$1:$BE$243, MATCH('Cyclical_after overrides'!$A44, F_Inputs_cyclical!$A$1:$A$243, 0), MATCH('Cyclical_after overrides'!O$1, F_Inputs_cyclical!$A$1:$BE$1, 0))),
Cyclical_overrides!O44)</f>
        <v/>
      </c>
      <c r="P44" s="72" t="str">
        <f>IF(Cyclical_overrides!P44 = "",
IF(INDEX(F_Inputs_cyclical!$A$1:$BE$243, MATCH('Cyclical_after overrides'!$A44, F_Inputs_cyclical!$A$1:$A$243, 0), MATCH('Cyclical_after overrides'!P$1, F_Inputs_cyclical!$A$1:$BE$1, 0))="", "", INDEX(F_Inputs_cyclical!$A$1:$BE$243, MATCH('Cyclical_after overrides'!$A44, F_Inputs_cyclical!$A$1:$A$243, 0), MATCH('Cyclical_after overrides'!P$1, F_Inputs_cyclical!$A$1:$BE$1, 0))),
Cyclical_overrides!P44)</f>
        <v/>
      </c>
      <c r="Q44" s="72" t="str">
        <f>IF(Cyclical_overrides!Q44 = "",
IF(INDEX(F_Inputs_cyclical!$A$1:$BE$243, MATCH('Cyclical_after overrides'!$A44, F_Inputs_cyclical!$A$1:$A$243, 0), MATCH('Cyclical_after overrides'!Q$1, F_Inputs_cyclical!$A$1:$BE$1, 0))="", "", INDEX(F_Inputs_cyclical!$A$1:$BE$243, MATCH('Cyclical_after overrides'!$A44, F_Inputs_cyclical!$A$1:$A$243, 0), MATCH('Cyclical_after overrides'!Q$1, F_Inputs_cyclical!$A$1:$BE$1, 0))),
Cyclical_overrides!Q44)</f>
        <v/>
      </c>
      <c r="R44" s="72" t="str">
        <f>IF(Cyclical_overrides!R44 = "",
IF(INDEX(F_Inputs_cyclical!$A$1:$BE$243, MATCH('Cyclical_after overrides'!$A44, F_Inputs_cyclical!$A$1:$A$243, 0), MATCH('Cyclical_after overrides'!R$1, F_Inputs_cyclical!$A$1:$BE$1, 0))="", "", INDEX(F_Inputs_cyclical!$A$1:$BE$243, MATCH('Cyclical_after overrides'!$A44, F_Inputs_cyclical!$A$1:$A$243, 0), MATCH('Cyclical_after overrides'!R$1, F_Inputs_cyclical!$A$1:$BE$1, 0))),
Cyclical_overrides!R44)</f>
        <v/>
      </c>
      <c r="S44" s="72" t="str">
        <f>IF(Cyclical_overrides!S44 = "",
IF(INDEX(F_Inputs_cyclical!$A$1:$BE$243, MATCH('Cyclical_after overrides'!$A44, F_Inputs_cyclical!$A$1:$A$243, 0), MATCH('Cyclical_after overrides'!S$1, F_Inputs_cyclical!$A$1:$BE$1, 0))="", "", INDEX(F_Inputs_cyclical!$A$1:$BE$243, MATCH('Cyclical_after overrides'!$A44, F_Inputs_cyclical!$A$1:$A$243, 0), MATCH('Cyclical_after overrides'!S$1, F_Inputs_cyclical!$A$1:$BE$1, 0))),
Cyclical_overrides!S44)</f>
        <v/>
      </c>
      <c r="T44" s="72" t="str">
        <f>IF(Cyclical_overrides!T44 = "",
IF(INDEX(F_Inputs_cyclical!$A$1:$BE$243, MATCH('Cyclical_after overrides'!$A44, F_Inputs_cyclical!$A$1:$A$243, 0), MATCH('Cyclical_after overrides'!T$1, F_Inputs_cyclical!$A$1:$BE$1, 0))="", "", INDEX(F_Inputs_cyclical!$A$1:$BE$243, MATCH('Cyclical_after overrides'!$A44, F_Inputs_cyclical!$A$1:$A$243, 0), MATCH('Cyclical_after overrides'!T$1, F_Inputs_cyclical!$A$1:$BE$1, 0))),
Cyclical_overrides!T44)</f>
        <v/>
      </c>
      <c r="U44" s="72" t="str">
        <f>IF(Cyclical_overrides!U44 = "",
IF(INDEX(F_Inputs_cyclical!$A$1:$BE$243, MATCH('Cyclical_after overrides'!$A44, F_Inputs_cyclical!$A$1:$A$243, 0), MATCH('Cyclical_after overrides'!U$1, F_Inputs_cyclical!$A$1:$BE$1, 0))="", "", INDEX(F_Inputs_cyclical!$A$1:$BE$243, MATCH('Cyclical_after overrides'!$A44, F_Inputs_cyclical!$A$1:$A$243, 0), MATCH('Cyclical_after overrides'!U$1, F_Inputs_cyclical!$A$1:$BE$1, 0))),
Cyclical_overrides!U44)</f>
        <v/>
      </c>
      <c r="V44" s="72">
        <f>IF(Cyclical_overrides!V44 = "",
IF(INDEX(F_Inputs_cyclical!$A$1:$BE$243, MATCH('Cyclical_after overrides'!$A44, F_Inputs_cyclical!$A$1:$A$243, 0), MATCH('Cyclical_after overrides'!V$1, F_Inputs_cyclical!$A$1:$BE$1, 0))="", "", INDEX(F_Inputs_cyclical!$A$1:$BE$243, MATCH('Cyclical_after overrides'!$A44, F_Inputs_cyclical!$A$1:$A$243, 0), MATCH('Cyclical_after overrides'!V$1, F_Inputs_cyclical!$A$1:$BE$1, 0))),
Cyclical_overrides!V44)</f>
        <v>43.293999999999997</v>
      </c>
      <c r="W44" s="72">
        <f>IF(Cyclical_overrides!W44 = "",
IF(INDEX(F_Inputs_cyclical!$A$1:$BE$243, MATCH('Cyclical_after overrides'!$A44, F_Inputs_cyclical!$A$1:$A$243, 0), MATCH('Cyclical_after overrides'!W$1, F_Inputs_cyclical!$A$1:$BE$1, 0))="", "", INDEX(F_Inputs_cyclical!$A$1:$BE$243, MATCH('Cyclical_after overrides'!$A44, F_Inputs_cyclical!$A$1:$A$243, 0), MATCH('Cyclical_after overrides'!W$1, F_Inputs_cyclical!$A$1:$BE$1, 0))),
Cyclical_overrides!W44)</f>
        <v>30.393999999999998</v>
      </c>
      <c r="X44" s="72">
        <f>IF(Cyclical_overrides!X44 = "",
IF(INDEX(F_Inputs_cyclical!$A$1:$BE$243, MATCH('Cyclical_after overrides'!$A44, F_Inputs_cyclical!$A$1:$A$243, 0), MATCH('Cyclical_after overrides'!X$1, F_Inputs_cyclical!$A$1:$BE$1, 0))="", "", INDEX(F_Inputs_cyclical!$A$1:$BE$243, MATCH('Cyclical_after overrides'!$A44, F_Inputs_cyclical!$A$1:$A$243, 0), MATCH('Cyclical_after overrides'!X$1, F_Inputs_cyclical!$A$1:$BE$1, 0))),
Cyclical_overrides!X44)</f>
        <v>23.082000000000001</v>
      </c>
      <c r="Y44" s="72">
        <f>IF(Cyclical_overrides!Y44 = "",
IF(INDEX(F_Inputs_cyclical!$A$1:$BE$243, MATCH('Cyclical_after overrides'!$A44, F_Inputs_cyclical!$A$1:$A$243, 0), MATCH('Cyclical_after overrides'!Y$1, F_Inputs_cyclical!$A$1:$BE$1, 0))="", "", INDEX(F_Inputs_cyclical!$A$1:$BE$243, MATCH('Cyclical_after overrides'!$A44, F_Inputs_cyclical!$A$1:$A$243, 0), MATCH('Cyclical_after overrides'!Y$1, F_Inputs_cyclical!$A$1:$BE$1, 0))),
Cyclical_overrides!Y44)</f>
        <v>54.981999999999999</v>
      </c>
      <c r="Z44" s="72">
        <f>IF(Cyclical_overrides!Z44 = "",
IF(INDEX(F_Inputs_cyclical!$A$1:$BE$243, MATCH('Cyclical_after overrides'!$A44, F_Inputs_cyclical!$A$1:$A$243, 0), MATCH('Cyclical_after overrides'!Z$1, F_Inputs_cyclical!$A$1:$BE$1, 0))="", "", INDEX(F_Inputs_cyclical!$A$1:$BE$243, MATCH('Cyclical_after overrides'!$A44, F_Inputs_cyclical!$A$1:$A$243, 0), MATCH('Cyclical_after overrides'!Z$1, F_Inputs_cyclical!$A$1:$BE$1, 0))),
Cyclical_overrides!Z44)</f>
        <v>1585.308</v>
      </c>
      <c r="AA44" s="72">
        <f>IF(Cyclical_overrides!AA44 = "",
IF(INDEX(F_Inputs_cyclical!$A$1:$BE$243, MATCH('Cyclical_after overrides'!$A44, F_Inputs_cyclical!$A$1:$A$243, 0), MATCH('Cyclical_after overrides'!AA$1, F_Inputs_cyclical!$A$1:$BE$1, 0))="", "", INDEX(F_Inputs_cyclical!$A$1:$BE$243, MATCH('Cyclical_after overrides'!$A44, F_Inputs_cyclical!$A$1:$A$243, 0), MATCH('Cyclical_after overrides'!AA$1, F_Inputs_cyclical!$A$1:$BE$1, 0))),
Cyclical_overrides!AA44)</f>
        <v>1349.1120000000001</v>
      </c>
      <c r="AB44" s="72" t="str">
        <f>IF(Cyclical_overrides!AB44 = "",
IF(INDEX(F_Inputs_cyclical!$A$1:$BE$243, MATCH('Cyclical_after overrides'!$A44, F_Inputs_cyclical!$A$1:$A$243, 0), MATCH('Cyclical_after overrides'!AB$1, F_Inputs_cyclical!$A$1:$BE$1, 0))="", "", INDEX(F_Inputs_cyclical!$A$1:$BE$243, MATCH('Cyclical_after overrides'!$A44, F_Inputs_cyclical!$A$1:$A$243, 0), MATCH('Cyclical_after overrides'!AB$1, F_Inputs_cyclical!$A$1:$BE$1, 0))),
Cyclical_overrides!AB44)</f>
        <v/>
      </c>
      <c r="AC44" s="72">
        <f>IF(Cyclical_overrides!AC44 = "",
IF(INDEX(F_Inputs_cyclical!$A$1:$BE$243, MATCH('Cyclical_after overrides'!$A44, F_Inputs_cyclical!$A$1:$A$243, 0), MATCH('Cyclical_after overrides'!AC$1, F_Inputs_cyclical!$A$1:$BE$1, 0))="", "", INDEX(F_Inputs_cyclical!$A$1:$BE$243, MATCH('Cyclical_after overrides'!$A44, F_Inputs_cyclical!$A$1:$A$243, 0), MATCH('Cyclical_after overrides'!AC$1, F_Inputs_cyclical!$A$1:$BE$1, 0))),
Cyclical_overrides!AC44)</f>
        <v>107.73001769058401</v>
      </c>
      <c r="AD44" s="72">
        <f>IF(Cyclical_overrides!AD44 = "",
IF(INDEX(F_Inputs_cyclical!$A$1:$BE$243, MATCH('Cyclical_after overrides'!$A44, F_Inputs_cyclical!$A$1:$A$243, 0), MATCH('Cyclical_after overrides'!AD$1, F_Inputs_cyclical!$A$1:$BE$1, 0))="", "", INDEX(F_Inputs_cyclical!$A$1:$BE$243, MATCH('Cyclical_after overrides'!$A44, F_Inputs_cyclical!$A$1:$A$243, 0), MATCH('Cyclical_after overrides'!AD$1, F_Inputs_cyclical!$A$1:$BE$1, 0))),
Cyclical_overrides!AD44)</f>
        <v>0.36461216000000002</v>
      </c>
      <c r="AE44" s="72">
        <f>IF(Cyclical_overrides!AE44 = "",
IF(INDEX(F_Inputs_cyclical!$A$1:$BE$243, MATCH('Cyclical_after overrides'!$A44, F_Inputs_cyclical!$A$1:$A$243, 0), MATCH('Cyclical_after overrides'!AE$1, F_Inputs_cyclical!$A$1:$BE$1, 0))="", "", INDEX(F_Inputs_cyclical!$A$1:$BE$243, MATCH('Cyclical_after overrides'!$A44, F_Inputs_cyclical!$A$1:$A$243, 0), MATCH('Cyclical_after overrides'!AE$1, F_Inputs_cyclical!$A$1:$BE$1, 0))),
Cyclical_overrides!AE44)</f>
        <v>0</v>
      </c>
      <c r="AF44" s="72">
        <f>IF(Cyclical_overrides!AF44 = "",
IF(INDEX(F_Inputs_cyclical!$A$1:$BE$243, MATCH('Cyclical_after overrides'!$A44, F_Inputs_cyclical!$A$1:$A$243, 0), MATCH('Cyclical_after overrides'!AF$1, F_Inputs_cyclical!$A$1:$BE$1, 0))="", "", INDEX(F_Inputs_cyclical!$A$1:$BE$243, MATCH('Cyclical_after overrides'!$A44, F_Inputs_cyclical!$A$1:$A$243, 0), MATCH('Cyclical_after overrides'!AF$1, F_Inputs_cyclical!$A$1:$BE$1, 0))),
Cyclical_overrides!AF44)</f>
        <v>4.2100122200000003</v>
      </c>
      <c r="AG44" s="72">
        <f>IF(Cyclical_overrides!AG44 = "",
IF(INDEX(F_Inputs_cyclical!$A$1:$BE$243, MATCH('Cyclical_after overrides'!$A44, F_Inputs_cyclical!$A$1:$A$243, 0), MATCH('Cyclical_after overrides'!AG$1, F_Inputs_cyclical!$A$1:$BE$1, 0))="", "", INDEX(F_Inputs_cyclical!$A$1:$BE$243, MATCH('Cyclical_after overrides'!$A44, F_Inputs_cyclical!$A$1:$A$243, 0), MATCH('Cyclical_after overrides'!AG$1, F_Inputs_cyclical!$A$1:$BE$1, 0))),
Cyclical_overrides!AG44)</f>
        <v>0.98772287000000003</v>
      </c>
      <c r="AH44" s="72">
        <f>IF(Cyclical_overrides!AH44 = "",
IF(INDEX(F_Inputs_cyclical!$A$1:$BE$243, MATCH('Cyclical_after overrides'!$A44, F_Inputs_cyclical!$A$1:$A$243, 0), MATCH('Cyclical_after overrides'!AH$1, F_Inputs_cyclical!$A$1:$BE$1, 0))="", "", INDEX(F_Inputs_cyclical!$A$1:$BE$243, MATCH('Cyclical_after overrides'!$A44, F_Inputs_cyclical!$A$1:$A$243, 0), MATCH('Cyclical_after overrides'!AH$1, F_Inputs_cyclical!$A$1:$BE$1, 0))),
Cyclical_overrides!AH44)</f>
        <v>3.411</v>
      </c>
      <c r="AI44" s="72">
        <f>IF(Cyclical_overrides!AI44 = "",
IF(INDEX(F_Inputs_cyclical!$A$1:$BE$243, MATCH('Cyclical_after overrides'!$A44, F_Inputs_cyclical!$A$1:$A$243, 0), MATCH('Cyclical_after overrides'!AI$1, F_Inputs_cyclical!$A$1:$BE$1, 0))="", "", INDEX(F_Inputs_cyclical!$A$1:$BE$243, MATCH('Cyclical_after overrides'!$A44, F_Inputs_cyclical!$A$1:$A$243, 0), MATCH('Cyclical_after overrides'!AI$1, F_Inputs_cyclical!$A$1:$BE$1, 0))),
Cyclical_overrides!AI44)</f>
        <v>5.6280000000000001</v>
      </c>
      <c r="AJ44" s="72">
        <f>IF(Cyclical_overrides!AJ44 = "",
IF(INDEX(F_Inputs_cyclical!$A$1:$BE$243, MATCH('Cyclical_after overrides'!$A44, F_Inputs_cyclical!$A$1:$A$243, 0), MATCH('Cyclical_after overrides'!AJ$1, F_Inputs_cyclical!$A$1:$BE$1, 0))="", "", INDEX(F_Inputs_cyclical!$A$1:$BE$243, MATCH('Cyclical_after overrides'!$A44, F_Inputs_cyclical!$A$1:$A$243, 0), MATCH('Cyclical_after overrides'!AJ$1, F_Inputs_cyclical!$A$1:$BE$1, 0))),
Cyclical_overrides!AJ44)</f>
        <v>1.6193023717158202E-2</v>
      </c>
      <c r="AK44" s="72">
        <f>IF(Cyclical_overrides!AK44 = "",
IF(INDEX(F_Inputs_cyclical!$A$1:$BE$243, MATCH('Cyclical_after overrides'!$A44, F_Inputs_cyclical!$A$1:$A$243, 0), MATCH('Cyclical_after overrides'!AK$1, F_Inputs_cyclical!$A$1:$BE$1, 0))="", "", INDEX(F_Inputs_cyclical!$A$1:$BE$243, MATCH('Cyclical_after overrides'!$A44, F_Inputs_cyclical!$A$1:$A$243, 0), MATCH('Cyclical_after overrides'!AK$1, F_Inputs_cyclical!$A$1:$BE$1, 0))),
Cyclical_overrides!AK44)</f>
        <v>0.101000341685933</v>
      </c>
      <c r="AL44" s="72">
        <f>IF(Cyclical_overrides!AL44 = "",
IF(INDEX(F_Inputs_cyclical!$A$1:$BE$243, MATCH('Cyclical_after overrides'!$A44, F_Inputs_cyclical!$A$1:$A$243, 0), MATCH('Cyclical_after overrides'!AL$1, F_Inputs_cyclical!$A$1:$BE$1, 0))="", "", INDEX(F_Inputs_cyclical!$A$1:$BE$243, MATCH('Cyclical_after overrides'!$A44, F_Inputs_cyclical!$A$1:$A$243, 0), MATCH('Cyclical_after overrides'!AL$1, F_Inputs_cyclical!$A$1:$BE$1, 0))),
Cyclical_overrides!AL44)</f>
        <v>3.88166462528834</v>
      </c>
      <c r="AM44" s="72">
        <f>IF(Cyclical_overrides!AM44 = "",
IF(INDEX(F_Inputs_cyclical!$A$1:$BE$243, MATCH('Cyclical_after overrides'!$A44, F_Inputs_cyclical!$A$1:$A$243, 0), MATCH('Cyclical_after overrides'!AM$1, F_Inputs_cyclical!$A$1:$BE$1, 0))="", "", INDEX(F_Inputs_cyclical!$A$1:$BE$243, MATCH('Cyclical_after overrides'!$A44, F_Inputs_cyclical!$A$1:$A$243, 0), MATCH('Cyclical_after overrides'!AM$1, F_Inputs_cyclical!$A$1:$BE$1, 0))),
Cyclical_overrides!AM44)</f>
        <v>13.4059355609776</v>
      </c>
      <c r="AN44" s="72" t="str">
        <f>IF(Cyclical_overrides!AN44 = "",
IF(INDEX(F_Inputs_cyclical!$A$1:$BE$243, MATCH('Cyclical_after overrides'!$A44, F_Inputs_cyclical!$A$1:$A$243, 0), MATCH('Cyclical_after overrides'!AN$1, F_Inputs_cyclical!$A$1:$BE$1, 0))="", "", INDEX(F_Inputs_cyclical!$A$1:$BE$243, MATCH('Cyclical_after overrides'!$A44, F_Inputs_cyclical!$A$1:$A$243, 0), MATCH('Cyclical_after overrides'!AN$1, F_Inputs_cyclical!$A$1:$BE$1, 0))),
Cyclical_overrides!AN44)</f>
        <v/>
      </c>
      <c r="AO44" s="72">
        <f>IF(Cyclical_overrides!AO44 = "",
IF(INDEX(F_Inputs_cyclical!$A$1:$BE$243, MATCH('Cyclical_after overrides'!$A44, F_Inputs_cyclical!$A$1:$A$243, 0), MATCH('Cyclical_after overrides'!AO$1, F_Inputs_cyclical!$A$1:$BE$1, 0))="", "", INDEX(F_Inputs_cyclical!$A$1:$BE$243, MATCH('Cyclical_after overrides'!$A44, F_Inputs_cyclical!$A$1:$A$243, 0), MATCH('Cyclical_after overrides'!AO$1, F_Inputs_cyclical!$A$1:$BE$1, 0))),
Cyclical_overrides!AO44)</f>
        <v>0.79121437427059904</v>
      </c>
      <c r="AP44" s="72">
        <f>IF(Cyclical_overrides!AP44 = "",
IF(INDEX(F_Inputs_cyclical!$A$1:$BE$243, MATCH('Cyclical_after overrides'!$A44, F_Inputs_cyclical!$A$1:$A$243, 0), MATCH('Cyclical_after overrides'!AP$1, F_Inputs_cyclical!$A$1:$BE$1, 0))="", "", INDEX(F_Inputs_cyclical!$A$1:$BE$243, MATCH('Cyclical_after overrides'!$A44, F_Inputs_cyclical!$A$1:$A$243, 0), MATCH('Cyclical_after overrides'!AP$1, F_Inputs_cyclical!$A$1:$BE$1, 0))),
Cyclical_overrides!AP44)</f>
        <v>3.20764361642083</v>
      </c>
      <c r="AQ44" s="72" t="str">
        <f>IF(Cyclical_overrides!AQ44 = "",
IF(INDEX(F_Inputs_cyclical!$A$1:$BE$243, MATCH('Cyclical_after overrides'!$A44, F_Inputs_cyclical!$A$1:$A$243, 0), MATCH('Cyclical_after overrides'!AQ$1, F_Inputs_cyclical!$A$1:$BE$1, 0))="", "", INDEX(F_Inputs_cyclical!$A$1:$BE$243, MATCH('Cyclical_after overrides'!$A44, F_Inputs_cyclical!$A$1:$A$243, 0), MATCH('Cyclical_after overrides'!AQ$1, F_Inputs_cyclical!$A$1:$BE$1, 0))),
Cyclical_overrides!AQ44)</f>
        <v/>
      </c>
      <c r="AR44" s="72" t="str">
        <f>IF(Cyclical_overrides!AR44 = "",
IF(INDEX(F_Inputs_cyclical!$A$1:$BE$243, MATCH('Cyclical_after overrides'!$A44, F_Inputs_cyclical!$A$1:$A$243, 0), MATCH('Cyclical_after overrides'!AR$1, F_Inputs_cyclical!$A$1:$BE$1, 0))="", "", INDEX(F_Inputs_cyclical!$A$1:$BE$243, MATCH('Cyclical_after overrides'!$A44, F_Inputs_cyclical!$A$1:$A$243, 0), MATCH('Cyclical_after overrides'!AR$1, F_Inputs_cyclical!$A$1:$BE$1, 0))),
Cyclical_overrides!AR44)</f>
        <v/>
      </c>
      <c r="AS44" s="72" t="str">
        <f>IF(Cyclical_overrides!AS44 = "",
IF(INDEX(F_Inputs_cyclical!$A$1:$BE$243, MATCH('Cyclical_after overrides'!$A44, F_Inputs_cyclical!$A$1:$A$243, 0), MATCH('Cyclical_after overrides'!AS$1, F_Inputs_cyclical!$A$1:$BE$1, 0))="", "", INDEX(F_Inputs_cyclical!$A$1:$BE$243, MATCH('Cyclical_after overrides'!$A44, F_Inputs_cyclical!$A$1:$A$243, 0), MATCH('Cyclical_after overrides'!AS$1, F_Inputs_cyclical!$A$1:$BE$1, 0))),
Cyclical_overrides!AS44)</f>
        <v/>
      </c>
      <c r="AT44" s="72" t="str">
        <f>IF(Cyclical_overrides!AT44 = "",
IF(INDEX(F_Inputs_cyclical!$A$1:$BE$243, MATCH('Cyclical_after overrides'!$A44, F_Inputs_cyclical!$A$1:$A$243, 0), MATCH('Cyclical_after overrides'!AT$1, F_Inputs_cyclical!$A$1:$BE$1, 0))="", "", INDEX(F_Inputs_cyclical!$A$1:$BE$243, MATCH('Cyclical_after overrides'!$A44, F_Inputs_cyclical!$A$1:$A$243, 0), MATCH('Cyclical_after overrides'!AT$1, F_Inputs_cyclical!$A$1:$BE$1, 0))),
Cyclical_overrides!AT44)</f>
        <v/>
      </c>
      <c r="AU44" s="72" t="str">
        <f>IF(Cyclical_overrides!AU44 = "",
IF(INDEX(F_Inputs_cyclical!$A$1:$BE$243, MATCH('Cyclical_after overrides'!$A44, F_Inputs_cyclical!$A$1:$A$243, 0), MATCH('Cyclical_after overrides'!AU$1, F_Inputs_cyclical!$A$1:$BE$1, 0))="", "", INDEX(F_Inputs_cyclical!$A$1:$BE$243, MATCH('Cyclical_after overrides'!$A44, F_Inputs_cyclical!$A$1:$A$243, 0), MATCH('Cyclical_after overrides'!AU$1, F_Inputs_cyclical!$A$1:$BE$1, 0))),
Cyclical_overrides!AU44)</f>
        <v/>
      </c>
      <c r="AV44" s="72" t="str">
        <f>IF(Cyclical_overrides!AV44 = "",
IF(INDEX(F_Inputs_cyclical!$A$1:$BE$243, MATCH('Cyclical_after overrides'!$A44, F_Inputs_cyclical!$A$1:$A$243, 0), MATCH('Cyclical_after overrides'!AV$1, F_Inputs_cyclical!$A$1:$BE$1, 0))="", "", INDEX(F_Inputs_cyclical!$A$1:$BE$243, MATCH('Cyclical_after overrides'!$A44, F_Inputs_cyclical!$A$1:$A$243, 0), MATCH('Cyclical_after overrides'!AV$1, F_Inputs_cyclical!$A$1:$BE$1, 0))),
Cyclical_overrides!AV44)</f>
        <v/>
      </c>
      <c r="AW44" s="72">
        <f>IF(Cyclical_overrides!AW44 = "",
IF(INDEX(F_Inputs_cyclical!$A$1:$BE$243, MATCH('Cyclical_after overrides'!$A44, F_Inputs_cyclical!$A$1:$A$243, 0), MATCH('Cyclical_after overrides'!AW$1, F_Inputs_cyclical!$A$1:$BE$1, 0))="", "", INDEX(F_Inputs_cyclical!$A$1:$BE$243, MATCH('Cyclical_after overrides'!$A44, F_Inputs_cyclical!$A$1:$A$243, 0), MATCH('Cyclical_after overrides'!AW$1, F_Inputs_cyclical!$A$1:$BE$1, 0))),
Cyclical_overrides!AW44)</f>
        <v>1.1277018254028868</v>
      </c>
      <c r="AX44" s="72">
        <f>IF(Cyclical_overrides!AX44 = "",
IF(INDEX(F_Inputs_cyclical!$A$1:$BE$243, MATCH('Cyclical_after overrides'!$A44, F_Inputs_cyclical!$A$1:$A$243, 0), MATCH('Cyclical_after overrides'!AX$1, F_Inputs_cyclical!$A$1:$BE$1, 0))="", "", INDEX(F_Inputs_cyclical!$A$1:$BE$243, MATCH('Cyclical_after overrides'!$A44, F_Inputs_cyclical!$A$1:$A$243, 0), MATCH('Cyclical_after overrides'!AX$1, F_Inputs_cyclical!$A$1:$BE$1, 0))),
Cyclical_overrides!AX44)</f>
        <v>28.514017844723174</v>
      </c>
      <c r="AY44" s="72">
        <f>IF(Cyclical_overrides!AY44 = "",
IF(INDEX(F_Inputs_cyclical!$A$1:$BE$243, MATCH('Cyclical_after overrides'!$A44, F_Inputs_cyclical!$A$1:$A$243, 0), MATCH('Cyclical_after overrides'!AY$1, F_Inputs_cyclical!$A$1:$BE$1, 0))="", "", INDEX(F_Inputs_cyclical!$A$1:$BE$243, MATCH('Cyclical_after overrides'!$A44, F_Inputs_cyclical!$A$1:$A$243, 0), MATCH('Cyclical_after overrides'!AY$1, F_Inputs_cyclical!$A$1:$BE$1, 0))),
Cyclical_overrides!AY44)</f>
        <v>131.5012729695132</v>
      </c>
      <c r="AZ44" s="72">
        <f>IF(Cyclical_overrides!AZ44 = "",
IF(INDEX(F_Inputs_cyclical!$A$1:$BE$243, MATCH('Cyclical_after overrides'!$A44, F_Inputs_cyclical!$A$1:$A$243, 0), MATCH('Cyclical_after overrides'!AZ$1, F_Inputs_cyclical!$A$1:$BE$1, 0))="", "", INDEX(F_Inputs_cyclical!$A$1:$BE$243, MATCH('Cyclical_after overrides'!$A44, F_Inputs_cyclical!$A$1:$A$243, 0), MATCH('Cyclical_after overrides'!AZ$1, F_Inputs_cyclical!$A$1:$BE$1, 0))),
Cyclical_overrides!AZ44)</f>
        <v>2.6476802531921391</v>
      </c>
      <c r="BA44" s="72">
        <f>IF(Cyclical_overrides!BA44 = "",
IF(INDEX(F_Inputs_cyclical!$A$1:$BE$243, MATCH('Cyclical_after overrides'!$A44, F_Inputs_cyclical!$A$1:$A$243, 0), MATCH('Cyclical_after overrides'!BA$1, F_Inputs_cyclical!$A$1:$BE$1, 0))="", "", INDEX(F_Inputs_cyclical!$A$1:$BE$243, MATCH('Cyclical_after overrides'!$A44, F_Inputs_cyclical!$A$1:$A$243, 0), MATCH('Cyclical_after overrides'!BA$1, F_Inputs_cyclical!$A$1:$BE$1, 0))),
Cyclical_overrides!BA44)</f>
        <v>16.056939658260902</v>
      </c>
      <c r="BB44" s="72">
        <f>IF(Cyclical_overrides!BB44 = "",
IF(INDEX(F_Inputs_cyclical!$A$1:$BE$243, MATCH('Cyclical_after overrides'!$A44, F_Inputs_cyclical!$A$1:$A$243, 0), MATCH('Cyclical_after overrides'!BB$1, F_Inputs_cyclical!$A$1:$BE$1, 0))="", "", INDEX(F_Inputs_cyclical!$A$1:$BE$243, MATCH('Cyclical_after overrides'!$A44, F_Inputs_cyclical!$A$1:$A$243, 0), MATCH('Cyclical_after overrides'!BB$1, F_Inputs_cyclical!$A$1:$BE$1, 0))),
Cyclical_overrides!BB44)</f>
        <v>16.056939658260902</v>
      </c>
      <c r="BC44" s="72">
        <f>IF(Cyclical_overrides!BC44 = "",
IF(INDEX(F_Inputs_cyclical!$A$1:$BE$243, MATCH('Cyclical_after overrides'!$A44, F_Inputs_cyclical!$A$1:$A$243, 0), MATCH('Cyclical_after overrides'!BC$1, F_Inputs_cyclical!$A$1:$BE$1, 0))="", "", INDEX(F_Inputs_cyclical!$A$1:$BE$243, MATCH('Cyclical_after overrides'!$A44, F_Inputs_cyclical!$A$1:$A$243, 0), MATCH('Cyclical_after overrides'!BC$1, F_Inputs_cyclical!$A$1:$BE$1, 0))),
Cyclical_overrides!BC44)</f>
        <v>11.115211941720034</v>
      </c>
      <c r="BD44" s="72">
        <f>IF(Cyclical_overrides!BD44 = "",
IF(INDEX(F_Inputs_cyclical!$A$1:$BE$243, MATCH('Cyclical_after overrides'!$A44, F_Inputs_cyclical!$A$1:$A$243, 0), MATCH('Cyclical_after overrides'!BD$1, F_Inputs_cyclical!$A$1:$BE$1, 0))="", "", INDEX(F_Inputs_cyclical!$A$1:$BE$243, MATCH('Cyclical_after overrides'!$A44, F_Inputs_cyclical!$A$1:$A$243, 0), MATCH('Cyclical_after overrides'!BD$1, F_Inputs_cyclical!$A$1:$BE$1, 0))),
Cyclical_overrides!BD44)</f>
        <v>1312.8860231900001</v>
      </c>
      <c r="BE44" s="194"/>
    </row>
    <row r="45" spans="1:57" x14ac:dyDescent="0.4">
      <c r="A45" s="63" t="str">
        <f t="shared" si="0"/>
        <v>NWT22</v>
      </c>
      <c r="B45" s="63" t="s">
        <v>289</v>
      </c>
      <c r="C45" s="63" t="s">
        <v>259</v>
      </c>
      <c r="D45" s="72">
        <f>IF(Cyclical_overrides!D45 = "",
IF(INDEX(F_Inputs_cyclical!$A$1:$BE$243, MATCH('Cyclical_after overrides'!$A45, F_Inputs_cyclical!$A$1:$A$243, 0), MATCH('Cyclical_after overrides'!D$1, F_Inputs_cyclical!$A$1:$BE$1, 0))="", "", INDEX(F_Inputs_cyclical!$A$1:$BE$243, MATCH('Cyclical_after overrides'!$A45, F_Inputs_cyclical!$A$1:$A$243, 0), MATCH('Cyclical_after overrides'!D$1, F_Inputs_cyclical!$A$1:$BE$1, 0))),
Cyclical_overrides!D45)</f>
        <v>22.093947961536401</v>
      </c>
      <c r="E45" s="72">
        <f>IF(Cyclical_overrides!E45 = "",
IF(INDEX(F_Inputs_cyclical!$A$1:$BE$243, MATCH('Cyclical_after overrides'!$A45, F_Inputs_cyclical!$A$1:$A$243, 0), MATCH('Cyclical_after overrides'!E$1, F_Inputs_cyclical!$A$1:$BE$1, 0))="", "", INDEX(F_Inputs_cyclical!$A$1:$BE$243, MATCH('Cyclical_after overrides'!$A45, F_Inputs_cyclical!$A$1:$A$243, 0), MATCH('Cyclical_after overrides'!E$1, F_Inputs_cyclical!$A$1:$BE$1, 0))),
Cyclical_overrides!E45)</f>
        <v>15.9268703936735</v>
      </c>
      <c r="F45" s="72">
        <f>IF(Cyclical_overrides!F45 = "",
IF(INDEX(F_Inputs_cyclical!$A$1:$BE$243, MATCH('Cyclical_after overrides'!$A45, F_Inputs_cyclical!$A$1:$A$243, 0), MATCH('Cyclical_after overrides'!F$1, F_Inputs_cyclical!$A$1:$BE$1, 0))="", "", INDEX(F_Inputs_cyclical!$A$1:$BE$243, MATCH('Cyclical_after overrides'!$A45, F_Inputs_cyclical!$A$1:$A$243, 0), MATCH('Cyclical_after overrides'!F$1, F_Inputs_cyclical!$A$1:$BE$1, 0))),
Cyclical_overrides!F45)</f>
        <v>42.97173712</v>
      </c>
      <c r="G45" s="72">
        <f>IF(Cyclical_overrides!G45 = "",
IF(INDEX(F_Inputs_cyclical!$A$1:$BE$243, MATCH('Cyclical_after overrides'!$A45, F_Inputs_cyclical!$A$1:$A$243, 0), MATCH('Cyclical_after overrides'!G$1, F_Inputs_cyclical!$A$1:$BE$1, 0))="", "", INDEX(F_Inputs_cyclical!$A$1:$BE$243, MATCH('Cyclical_after overrides'!$A45, F_Inputs_cyclical!$A$1:$A$243, 0), MATCH('Cyclical_after overrides'!G$1, F_Inputs_cyclical!$A$1:$BE$1, 0))),
Cyclical_overrides!G45)</f>
        <v>2.6053517127100001</v>
      </c>
      <c r="H45" s="72">
        <f>IF(Cyclical_overrides!H45 = "",
IF(INDEX(F_Inputs_cyclical!$A$1:$BE$243, MATCH('Cyclical_after overrides'!$A45, F_Inputs_cyclical!$A$1:$A$243, 0), MATCH('Cyclical_after overrides'!H$1, F_Inputs_cyclical!$A$1:$BE$1, 0))="", "", INDEX(F_Inputs_cyclical!$A$1:$BE$243, MATCH('Cyclical_after overrides'!$A45, F_Inputs_cyclical!$A$1:$A$243, 0), MATCH('Cyclical_after overrides'!H$1, F_Inputs_cyclical!$A$1:$BE$1, 0))),
Cyclical_overrides!H45)</f>
        <v>0</v>
      </c>
      <c r="I45" s="72">
        <f>IF(Cyclical_overrides!I45 = "",
IF(INDEX(F_Inputs_cyclical!$A$1:$BE$243, MATCH('Cyclical_after overrides'!$A45, F_Inputs_cyclical!$A$1:$A$243, 0), MATCH('Cyclical_after overrides'!I$1, F_Inputs_cyclical!$A$1:$BE$1, 0))="", "", INDEX(F_Inputs_cyclical!$A$1:$BE$243, MATCH('Cyclical_after overrides'!$A45, F_Inputs_cyclical!$A$1:$A$243, 0), MATCH('Cyclical_after overrides'!I$1, F_Inputs_cyclical!$A$1:$BE$1, 0))),
Cyclical_overrides!I45)</f>
        <v>0</v>
      </c>
      <c r="J45" s="72" t="str">
        <f>IF(Cyclical_overrides!J45 = "",
IF(INDEX(F_Inputs_cyclical!$A$1:$BE$243, MATCH('Cyclical_after overrides'!$A45, F_Inputs_cyclical!$A$1:$A$243, 0), MATCH('Cyclical_after overrides'!J$1, F_Inputs_cyclical!$A$1:$BE$1, 0))="", "", INDEX(F_Inputs_cyclical!$A$1:$BE$243, MATCH('Cyclical_after overrides'!$A45, F_Inputs_cyclical!$A$1:$A$243, 0), MATCH('Cyclical_after overrides'!J$1, F_Inputs_cyclical!$A$1:$BE$1, 0))),
Cyclical_overrides!J45)</f>
        <v/>
      </c>
      <c r="K45" s="72">
        <f>IF(Cyclical_overrides!K45 = "",
IF(INDEX(F_Inputs_cyclical!$A$1:$BE$243, MATCH('Cyclical_after overrides'!$A45, F_Inputs_cyclical!$A$1:$A$243, 0), MATCH('Cyclical_after overrides'!K$1, F_Inputs_cyclical!$A$1:$BE$1, 0))="", "", INDEX(F_Inputs_cyclical!$A$1:$BE$243, MATCH('Cyclical_after overrides'!$A45, F_Inputs_cyclical!$A$1:$A$243, 0), MATCH('Cyclical_after overrides'!K$1, F_Inputs_cyclical!$A$1:$BE$1, 0))),
Cyclical_overrides!K45)</f>
        <v>37.183368880000003</v>
      </c>
      <c r="L45" s="72" t="str">
        <f>IF(Cyclical_overrides!L45 = "",
IF(INDEX(F_Inputs_cyclical!$A$1:$BE$243, MATCH('Cyclical_after overrides'!$A45, F_Inputs_cyclical!$A$1:$A$243, 0), MATCH('Cyclical_after overrides'!L$1, F_Inputs_cyclical!$A$1:$BE$1, 0))="", "", INDEX(F_Inputs_cyclical!$A$1:$BE$243, MATCH('Cyclical_after overrides'!$A45, F_Inputs_cyclical!$A$1:$A$243, 0), MATCH('Cyclical_after overrides'!L$1, F_Inputs_cyclical!$A$1:$BE$1, 0))),
Cyclical_overrides!L45)</f>
        <v/>
      </c>
      <c r="M45" s="72" t="str">
        <f>IF(Cyclical_overrides!M45 = "",
IF(INDEX(F_Inputs_cyclical!$A$1:$BE$243, MATCH('Cyclical_after overrides'!$A45, F_Inputs_cyclical!$A$1:$A$243, 0), MATCH('Cyclical_after overrides'!M$1, F_Inputs_cyclical!$A$1:$BE$1, 0))="", "", INDEX(F_Inputs_cyclical!$A$1:$BE$243, MATCH('Cyclical_after overrides'!$A45, F_Inputs_cyclical!$A$1:$A$243, 0), MATCH('Cyclical_after overrides'!M$1, F_Inputs_cyclical!$A$1:$BE$1, 0))),
Cyclical_overrides!M45)</f>
        <v/>
      </c>
      <c r="N45" s="72" t="str">
        <f>IF(Cyclical_overrides!N45 = "",
IF(INDEX(F_Inputs_cyclical!$A$1:$BE$243, MATCH('Cyclical_after overrides'!$A45, F_Inputs_cyclical!$A$1:$A$243, 0), MATCH('Cyclical_after overrides'!N$1, F_Inputs_cyclical!$A$1:$BE$1, 0))="", "", INDEX(F_Inputs_cyclical!$A$1:$BE$243, MATCH('Cyclical_after overrides'!$A45, F_Inputs_cyclical!$A$1:$A$243, 0), MATCH('Cyclical_after overrides'!N$1, F_Inputs_cyclical!$A$1:$BE$1, 0))),
Cyclical_overrides!N45)</f>
        <v/>
      </c>
      <c r="O45" s="72" t="str">
        <f>IF(Cyclical_overrides!O45 = "",
IF(INDEX(F_Inputs_cyclical!$A$1:$BE$243, MATCH('Cyclical_after overrides'!$A45, F_Inputs_cyclical!$A$1:$A$243, 0), MATCH('Cyclical_after overrides'!O$1, F_Inputs_cyclical!$A$1:$BE$1, 0))="", "", INDEX(F_Inputs_cyclical!$A$1:$BE$243, MATCH('Cyclical_after overrides'!$A45, F_Inputs_cyclical!$A$1:$A$243, 0), MATCH('Cyclical_after overrides'!O$1, F_Inputs_cyclical!$A$1:$BE$1, 0))),
Cyclical_overrides!O45)</f>
        <v/>
      </c>
      <c r="P45" s="72" t="str">
        <f>IF(Cyclical_overrides!P45 = "",
IF(INDEX(F_Inputs_cyclical!$A$1:$BE$243, MATCH('Cyclical_after overrides'!$A45, F_Inputs_cyclical!$A$1:$A$243, 0), MATCH('Cyclical_after overrides'!P$1, F_Inputs_cyclical!$A$1:$BE$1, 0))="", "", INDEX(F_Inputs_cyclical!$A$1:$BE$243, MATCH('Cyclical_after overrides'!$A45, F_Inputs_cyclical!$A$1:$A$243, 0), MATCH('Cyclical_after overrides'!P$1, F_Inputs_cyclical!$A$1:$BE$1, 0))),
Cyclical_overrides!P45)</f>
        <v/>
      </c>
      <c r="Q45" s="72" t="str">
        <f>IF(Cyclical_overrides!Q45 = "",
IF(INDEX(F_Inputs_cyclical!$A$1:$BE$243, MATCH('Cyclical_after overrides'!$A45, F_Inputs_cyclical!$A$1:$A$243, 0), MATCH('Cyclical_after overrides'!Q$1, F_Inputs_cyclical!$A$1:$BE$1, 0))="", "", INDEX(F_Inputs_cyclical!$A$1:$BE$243, MATCH('Cyclical_after overrides'!$A45, F_Inputs_cyclical!$A$1:$A$243, 0), MATCH('Cyclical_after overrides'!Q$1, F_Inputs_cyclical!$A$1:$BE$1, 0))),
Cyclical_overrides!Q45)</f>
        <v/>
      </c>
      <c r="R45" s="72" t="str">
        <f>IF(Cyclical_overrides!R45 = "",
IF(INDEX(F_Inputs_cyclical!$A$1:$BE$243, MATCH('Cyclical_after overrides'!$A45, F_Inputs_cyclical!$A$1:$A$243, 0), MATCH('Cyclical_after overrides'!R$1, F_Inputs_cyclical!$A$1:$BE$1, 0))="", "", INDEX(F_Inputs_cyclical!$A$1:$BE$243, MATCH('Cyclical_after overrides'!$A45, F_Inputs_cyclical!$A$1:$A$243, 0), MATCH('Cyclical_after overrides'!R$1, F_Inputs_cyclical!$A$1:$BE$1, 0))),
Cyclical_overrides!R45)</f>
        <v/>
      </c>
      <c r="S45" s="72" t="str">
        <f>IF(Cyclical_overrides!S45 = "",
IF(INDEX(F_Inputs_cyclical!$A$1:$BE$243, MATCH('Cyclical_after overrides'!$A45, F_Inputs_cyclical!$A$1:$A$243, 0), MATCH('Cyclical_after overrides'!S$1, F_Inputs_cyclical!$A$1:$BE$1, 0))="", "", INDEX(F_Inputs_cyclical!$A$1:$BE$243, MATCH('Cyclical_after overrides'!$A45, F_Inputs_cyclical!$A$1:$A$243, 0), MATCH('Cyclical_after overrides'!S$1, F_Inputs_cyclical!$A$1:$BE$1, 0))),
Cyclical_overrides!S45)</f>
        <v/>
      </c>
      <c r="T45" s="72" t="str">
        <f>IF(Cyclical_overrides!T45 = "",
IF(INDEX(F_Inputs_cyclical!$A$1:$BE$243, MATCH('Cyclical_after overrides'!$A45, F_Inputs_cyclical!$A$1:$A$243, 0), MATCH('Cyclical_after overrides'!T$1, F_Inputs_cyclical!$A$1:$BE$1, 0))="", "", INDEX(F_Inputs_cyclical!$A$1:$BE$243, MATCH('Cyclical_after overrides'!$A45, F_Inputs_cyclical!$A$1:$A$243, 0), MATCH('Cyclical_after overrides'!T$1, F_Inputs_cyclical!$A$1:$BE$1, 0))),
Cyclical_overrides!T45)</f>
        <v/>
      </c>
      <c r="U45" s="72" t="str">
        <f>IF(Cyclical_overrides!U45 = "",
IF(INDEX(F_Inputs_cyclical!$A$1:$BE$243, MATCH('Cyclical_after overrides'!$A45, F_Inputs_cyclical!$A$1:$A$243, 0), MATCH('Cyclical_after overrides'!U$1, F_Inputs_cyclical!$A$1:$BE$1, 0))="", "", INDEX(F_Inputs_cyclical!$A$1:$BE$243, MATCH('Cyclical_after overrides'!$A45, F_Inputs_cyclical!$A$1:$A$243, 0), MATCH('Cyclical_after overrides'!U$1, F_Inputs_cyclical!$A$1:$BE$1, 0))),
Cyclical_overrides!U45)</f>
        <v/>
      </c>
      <c r="V45" s="72">
        <f>IF(Cyclical_overrides!V45 = "",
IF(INDEX(F_Inputs_cyclical!$A$1:$BE$243, MATCH('Cyclical_after overrides'!$A45, F_Inputs_cyclical!$A$1:$A$243, 0), MATCH('Cyclical_after overrides'!V$1, F_Inputs_cyclical!$A$1:$BE$1, 0))="", "", INDEX(F_Inputs_cyclical!$A$1:$BE$243, MATCH('Cyclical_after overrides'!$A45, F_Inputs_cyclical!$A$1:$A$243, 0), MATCH('Cyclical_after overrides'!V$1, F_Inputs_cyclical!$A$1:$BE$1, 0))),
Cyclical_overrides!V45)</f>
        <v>43.362000000000002</v>
      </c>
      <c r="W45" s="72">
        <f>IF(Cyclical_overrides!W45 = "",
IF(INDEX(F_Inputs_cyclical!$A$1:$BE$243, MATCH('Cyclical_after overrides'!$A45, F_Inputs_cyclical!$A$1:$A$243, 0), MATCH('Cyclical_after overrides'!W$1, F_Inputs_cyclical!$A$1:$BE$1, 0))="", "", INDEX(F_Inputs_cyclical!$A$1:$BE$243, MATCH('Cyclical_after overrides'!$A45, F_Inputs_cyclical!$A$1:$A$243, 0), MATCH('Cyclical_after overrides'!W$1, F_Inputs_cyclical!$A$1:$BE$1, 0))),
Cyclical_overrides!W45)</f>
        <v>31.856000000000002</v>
      </c>
      <c r="X45" s="72">
        <f>IF(Cyclical_overrides!X45 = "",
IF(INDEX(F_Inputs_cyclical!$A$1:$BE$243, MATCH('Cyclical_after overrides'!$A45, F_Inputs_cyclical!$A$1:$A$243, 0), MATCH('Cyclical_after overrides'!X$1, F_Inputs_cyclical!$A$1:$BE$1, 0))="", "", INDEX(F_Inputs_cyclical!$A$1:$BE$243, MATCH('Cyclical_after overrides'!$A45, F_Inputs_cyclical!$A$1:$A$243, 0), MATCH('Cyclical_after overrides'!X$1, F_Inputs_cyclical!$A$1:$BE$1, 0))),
Cyclical_overrides!X45)</f>
        <v>23.111000000000001</v>
      </c>
      <c r="Y45" s="72">
        <f>IF(Cyclical_overrides!Y45 = "",
IF(INDEX(F_Inputs_cyclical!$A$1:$BE$243, MATCH('Cyclical_after overrides'!$A45, F_Inputs_cyclical!$A$1:$A$243, 0), MATCH('Cyclical_after overrides'!Y$1, F_Inputs_cyclical!$A$1:$BE$1, 0))="", "", INDEX(F_Inputs_cyclical!$A$1:$BE$243, MATCH('Cyclical_after overrides'!$A45, F_Inputs_cyclical!$A$1:$A$243, 0), MATCH('Cyclical_after overrides'!Y$1, F_Inputs_cyclical!$A$1:$BE$1, 0))),
Cyclical_overrides!Y45)</f>
        <v>57.494999999999997</v>
      </c>
      <c r="Z45" s="72">
        <f>IF(Cyclical_overrides!Z45 = "",
IF(INDEX(F_Inputs_cyclical!$A$1:$BE$243, MATCH('Cyclical_after overrides'!$A45, F_Inputs_cyclical!$A$1:$A$243, 0), MATCH('Cyclical_after overrides'!Z$1, F_Inputs_cyclical!$A$1:$BE$1, 0))="", "", INDEX(F_Inputs_cyclical!$A$1:$BE$243, MATCH('Cyclical_after overrides'!$A45, F_Inputs_cyclical!$A$1:$A$243, 0), MATCH('Cyclical_after overrides'!Z$1, F_Inputs_cyclical!$A$1:$BE$1, 0))),
Cyclical_overrides!Z45)</f>
        <v>1596.0429999999999</v>
      </c>
      <c r="AA45" s="72">
        <f>IF(Cyclical_overrides!AA45 = "",
IF(INDEX(F_Inputs_cyclical!$A$1:$BE$243, MATCH('Cyclical_after overrides'!$A45, F_Inputs_cyclical!$A$1:$A$243, 0), MATCH('Cyclical_after overrides'!AA$1, F_Inputs_cyclical!$A$1:$BE$1, 0))="", "", INDEX(F_Inputs_cyclical!$A$1:$BE$243, MATCH('Cyclical_after overrides'!$A45, F_Inputs_cyclical!$A$1:$A$243, 0), MATCH('Cyclical_after overrides'!AA$1, F_Inputs_cyclical!$A$1:$BE$1, 0))),
Cyclical_overrides!AA45)</f>
        <v>1412.5820000000001</v>
      </c>
      <c r="AB45" s="72" t="str">
        <f>IF(Cyclical_overrides!AB45 = "",
IF(INDEX(F_Inputs_cyclical!$A$1:$BE$243, MATCH('Cyclical_after overrides'!$A45, F_Inputs_cyclical!$A$1:$A$243, 0), MATCH('Cyclical_after overrides'!AB$1, F_Inputs_cyclical!$A$1:$BE$1, 0))="", "", INDEX(F_Inputs_cyclical!$A$1:$BE$243, MATCH('Cyclical_after overrides'!$A45, F_Inputs_cyclical!$A$1:$A$243, 0), MATCH('Cyclical_after overrides'!AB$1, F_Inputs_cyclical!$A$1:$BE$1, 0))),
Cyclical_overrides!AB45)</f>
        <v/>
      </c>
      <c r="AC45" s="72">
        <f>IF(Cyclical_overrides!AC45 = "",
IF(INDEX(F_Inputs_cyclical!$A$1:$BE$243, MATCH('Cyclical_after overrides'!$A45, F_Inputs_cyclical!$A$1:$A$243, 0), MATCH('Cyclical_after overrides'!AC$1, F_Inputs_cyclical!$A$1:$BE$1, 0))="", "", INDEX(F_Inputs_cyclical!$A$1:$BE$243, MATCH('Cyclical_after overrides'!$A45, F_Inputs_cyclical!$A$1:$A$243, 0), MATCH('Cyclical_after overrides'!AC$1, F_Inputs_cyclical!$A$1:$BE$1, 0))),
Cyclical_overrides!AC45)</f>
        <v>106.06611774743099</v>
      </c>
      <c r="AD45" s="72">
        <f>IF(Cyclical_overrides!AD45 = "",
IF(INDEX(F_Inputs_cyclical!$A$1:$BE$243, MATCH('Cyclical_after overrides'!$A45, F_Inputs_cyclical!$A$1:$A$243, 0), MATCH('Cyclical_after overrides'!AD$1, F_Inputs_cyclical!$A$1:$BE$1, 0))="", "", INDEX(F_Inputs_cyclical!$A$1:$BE$243, MATCH('Cyclical_after overrides'!$A45, F_Inputs_cyclical!$A$1:$A$243, 0), MATCH('Cyclical_after overrides'!AD$1, F_Inputs_cyclical!$A$1:$BE$1, 0))),
Cyclical_overrides!AD45)</f>
        <v>0.16797824</v>
      </c>
      <c r="AE45" s="72">
        <f>IF(Cyclical_overrides!AE45 = "",
IF(INDEX(F_Inputs_cyclical!$A$1:$BE$243, MATCH('Cyclical_after overrides'!$A45, F_Inputs_cyclical!$A$1:$A$243, 0), MATCH('Cyclical_after overrides'!AE$1, F_Inputs_cyclical!$A$1:$BE$1, 0))="", "", INDEX(F_Inputs_cyclical!$A$1:$BE$243, MATCH('Cyclical_after overrides'!$A45, F_Inputs_cyclical!$A$1:$A$243, 0), MATCH('Cyclical_after overrides'!AE$1, F_Inputs_cyclical!$A$1:$BE$1, 0))),
Cyclical_overrides!AE45)</f>
        <v>0</v>
      </c>
      <c r="AF45" s="72">
        <f>IF(Cyclical_overrides!AF45 = "",
IF(INDEX(F_Inputs_cyclical!$A$1:$BE$243, MATCH('Cyclical_after overrides'!$A45, F_Inputs_cyclical!$A$1:$A$243, 0), MATCH('Cyclical_after overrides'!AF$1, F_Inputs_cyclical!$A$1:$BE$1, 0))="", "", INDEX(F_Inputs_cyclical!$A$1:$BE$243, MATCH('Cyclical_after overrides'!$A45, F_Inputs_cyclical!$A$1:$A$243, 0), MATCH('Cyclical_after overrides'!AF$1, F_Inputs_cyclical!$A$1:$BE$1, 0))),
Cyclical_overrides!AF45)</f>
        <v>4.97558392</v>
      </c>
      <c r="AG45" s="72">
        <f>IF(Cyclical_overrides!AG45 = "",
IF(INDEX(F_Inputs_cyclical!$A$1:$BE$243, MATCH('Cyclical_after overrides'!$A45, F_Inputs_cyclical!$A$1:$A$243, 0), MATCH('Cyclical_after overrides'!AG$1, F_Inputs_cyclical!$A$1:$BE$1, 0))="", "", INDEX(F_Inputs_cyclical!$A$1:$BE$243, MATCH('Cyclical_after overrides'!$A45, F_Inputs_cyclical!$A$1:$A$243, 0), MATCH('Cyclical_after overrides'!AG$1, F_Inputs_cyclical!$A$1:$BE$1, 0))),
Cyclical_overrides!AG45)</f>
        <v>1.7377764499999999</v>
      </c>
      <c r="AH45" s="72">
        <f>IF(Cyclical_overrides!AH45 = "",
IF(INDEX(F_Inputs_cyclical!$A$1:$BE$243, MATCH('Cyclical_after overrides'!$A45, F_Inputs_cyclical!$A$1:$A$243, 0), MATCH('Cyclical_after overrides'!AH$1, F_Inputs_cyclical!$A$1:$BE$1, 0))="", "", INDEX(F_Inputs_cyclical!$A$1:$BE$243, MATCH('Cyclical_after overrides'!$A45, F_Inputs_cyclical!$A$1:$A$243, 0), MATCH('Cyclical_after overrides'!AH$1, F_Inputs_cyclical!$A$1:$BE$1, 0))),
Cyclical_overrides!AH45)</f>
        <v>2.5659999999999998</v>
      </c>
      <c r="AI45" s="72">
        <f>IF(Cyclical_overrides!AI45 = "",
IF(INDEX(F_Inputs_cyclical!$A$1:$BE$243, MATCH('Cyclical_after overrides'!$A45, F_Inputs_cyclical!$A$1:$A$243, 0), MATCH('Cyclical_after overrides'!AI$1, F_Inputs_cyclical!$A$1:$BE$1, 0))="", "", INDEX(F_Inputs_cyclical!$A$1:$BE$243, MATCH('Cyclical_after overrides'!$A45, F_Inputs_cyclical!$A$1:$A$243, 0), MATCH('Cyclical_after overrides'!AI$1, F_Inputs_cyclical!$A$1:$BE$1, 0))),
Cyclical_overrides!AI45)</f>
        <v>4.9950000000000001</v>
      </c>
      <c r="AJ45" s="72">
        <f>IF(Cyclical_overrides!AJ45 = "",
IF(INDEX(F_Inputs_cyclical!$A$1:$BE$243, MATCH('Cyclical_after overrides'!$A45, F_Inputs_cyclical!$A$1:$A$243, 0), MATCH('Cyclical_after overrides'!AJ$1, F_Inputs_cyclical!$A$1:$BE$1, 0))="", "", INDEX(F_Inputs_cyclical!$A$1:$BE$243, MATCH('Cyclical_after overrides'!$A45, F_Inputs_cyclical!$A$1:$A$243, 0), MATCH('Cyclical_after overrides'!AJ$1, F_Inputs_cyclical!$A$1:$BE$1, 0))),
Cyclical_overrides!AJ45)</f>
        <v>1.3337601249999999E-2</v>
      </c>
      <c r="AK45" s="72">
        <f>IF(Cyclical_overrides!AK45 = "",
IF(INDEX(F_Inputs_cyclical!$A$1:$BE$243, MATCH('Cyclical_after overrides'!$A45, F_Inputs_cyclical!$A$1:$A$243, 0), MATCH('Cyclical_after overrides'!AK$1, F_Inputs_cyclical!$A$1:$BE$1, 0))="", "", INDEX(F_Inputs_cyclical!$A$1:$BE$243, MATCH('Cyclical_after overrides'!$A45, F_Inputs_cyclical!$A$1:$A$243, 0), MATCH('Cyclical_after overrides'!AK$1, F_Inputs_cyclical!$A$1:$BE$1, 0))),
Cyclical_overrides!AK45)</f>
        <v>0.46252360715229801</v>
      </c>
      <c r="AL45" s="72">
        <f>IF(Cyclical_overrides!AL45 = "",
IF(INDEX(F_Inputs_cyclical!$A$1:$BE$243, MATCH('Cyclical_after overrides'!$A45, F_Inputs_cyclical!$A$1:$A$243, 0), MATCH('Cyclical_after overrides'!AL$1, F_Inputs_cyclical!$A$1:$BE$1, 0))="", "", INDEX(F_Inputs_cyclical!$A$1:$BE$243, MATCH('Cyclical_after overrides'!$A45, F_Inputs_cyclical!$A$1:$A$243, 0), MATCH('Cyclical_after overrides'!AL$1, F_Inputs_cyclical!$A$1:$BE$1, 0))),
Cyclical_overrides!AL45)</f>
        <v>2.9701454492789501</v>
      </c>
      <c r="AM45" s="72">
        <f>IF(Cyclical_overrides!AM45 = "",
IF(INDEX(F_Inputs_cyclical!$A$1:$BE$243, MATCH('Cyclical_after overrides'!$A45, F_Inputs_cyclical!$A$1:$A$243, 0), MATCH('Cyclical_after overrides'!AM$1, F_Inputs_cyclical!$A$1:$BE$1, 0))="", "", INDEX(F_Inputs_cyclical!$A$1:$BE$243, MATCH('Cyclical_after overrides'!$A45, F_Inputs_cyclical!$A$1:$A$243, 0), MATCH('Cyclical_after overrides'!AM$1, F_Inputs_cyclical!$A$1:$BE$1, 0))),
Cyclical_overrides!AM45)</f>
        <v>12.616726500232399</v>
      </c>
      <c r="AN45" s="72" t="str">
        <f>IF(Cyclical_overrides!AN45 = "",
IF(INDEX(F_Inputs_cyclical!$A$1:$BE$243, MATCH('Cyclical_after overrides'!$A45, F_Inputs_cyclical!$A$1:$A$243, 0), MATCH('Cyclical_after overrides'!AN$1, F_Inputs_cyclical!$A$1:$BE$1, 0))="", "", INDEX(F_Inputs_cyclical!$A$1:$BE$243, MATCH('Cyclical_after overrides'!$A45, F_Inputs_cyclical!$A$1:$A$243, 0), MATCH('Cyclical_after overrides'!AN$1, F_Inputs_cyclical!$A$1:$BE$1, 0))),
Cyclical_overrides!AN45)</f>
        <v/>
      </c>
      <c r="AO45" s="72">
        <f>IF(Cyclical_overrides!AO45 = "",
IF(INDEX(F_Inputs_cyclical!$A$1:$BE$243, MATCH('Cyclical_after overrides'!$A45, F_Inputs_cyclical!$A$1:$A$243, 0), MATCH('Cyclical_after overrides'!AO$1, F_Inputs_cyclical!$A$1:$BE$1, 0))="", "", INDEX(F_Inputs_cyclical!$A$1:$BE$243, MATCH('Cyclical_after overrides'!$A45, F_Inputs_cyclical!$A$1:$A$243, 0), MATCH('Cyclical_after overrides'!AO$1, F_Inputs_cyclical!$A$1:$BE$1, 0))),
Cyclical_overrides!AO45)</f>
        <v>0.63595693483075999</v>
      </c>
      <c r="AP45" s="72">
        <f>IF(Cyclical_overrides!AP45 = "",
IF(INDEX(F_Inputs_cyclical!$A$1:$BE$243, MATCH('Cyclical_after overrides'!$A45, F_Inputs_cyclical!$A$1:$A$243, 0), MATCH('Cyclical_after overrides'!AP$1, F_Inputs_cyclical!$A$1:$BE$1, 0))="", "", INDEX(F_Inputs_cyclical!$A$1:$BE$243, MATCH('Cyclical_after overrides'!$A45, F_Inputs_cyclical!$A$1:$A$243, 0), MATCH('Cyclical_after overrides'!AP$1, F_Inputs_cyclical!$A$1:$BE$1, 0))),
Cyclical_overrides!AP45)</f>
        <v>2.8100497228504899</v>
      </c>
      <c r="AQ45" s="72" t="str">
        <f>IF(Cyclical_overrides!AQ45 = "",
IF(INDEX(F_Inputs_cyclical!$A$1:$BE$243, MATCH('Cyclical_after overrides'!$A45, F_Inputs_cyclical!$A$1:$A$243, 0), MATCH('Cyclical_after overrides'!AQ$1, F_Inputs_cyclical!$A$1:$BE$1, 0))="", "", INDEX(F_Inputs_cyclical!$A$1:$BE$243, MATCH('Cyclical_after overrides'!$A45, F_Inputs_cyclical!$A$1:$A$243, 0), MATCH('Cyclical_after overrides'!AQ$1, F_Inputs_cyclical!$A$1:$BE$1, 0))),
Cyclical_overrides!AQ45)</f>
        <v/>
      </c>
      <c r="AR45" s="72" t="str">
        <f>IF(Cyclical_overrides!AR45 = "",
IF(INDEX(F_Inputs_cyclical!$A$1:$BE$243, MATCH('Cyclical_after overrides'!$A45, F_Inputs_cyclical!$A$1:$A$243, 0), MATCH('Cyclical_after overrides'!AR$1, F_Inputs_cyclical!$A$1:$BE$1, 0))="", "", INDEX(F_Inputs_cyclical!$A$1:$BE$243, MATCH('Cyclical_after overrides'!$A45, F_Inputs_cyclical!$A$1:$A$243, 0), MATCH('Cyclical_after overrides'!AR$1, F_Inputs_cyclical!$A$1:$BE$1, 0))),
Cyclical_overrides!AR45)</f>
        <v/>
      </c>
      <c r="AS45" s="72" t="str">
        <f>IF(Cyclical_overrides!AS45 = "",
IF(INDEX(F_Inputs_cyclical!$A$1:$BE$243, MATCH('Cyclical_after overrides'!$A45, F_Inputs_cyclical!$A$1:$A$243, 0), MATCH('Cyclical_after overrides'!AS$1, F_Inputs_cyclical!$A$1:$BE$1, 0))="", "", INDEX(F_Inputs_cyclical!$A$1:$BE$243, MATCH('Cyclical_after overrides'!$A45, F_Inputs_cyclical!$A$1:$A$243, 0), MATCH('Cyclical_after overrides'!AS$1, F_Inputs_cyclical!$A$1:$BE$1, 0))),
Cyclical_overrides!AS45)</f>
        <v/>
      </c>
      <c r="AT45" s="72" t="str">
        <f>IF(Cyclical_overrides!AT45 = "",
IF(INDEX(F_Inputs_cyclical!$A$1:$BE$243, MATCH('Cyclical_after overrides'!$A45, F_Inputs_cyclical!$A$1:$A$243, 0), MATCH('Cyclical_after overrides'!AT$1, F_Inputs_cyclical!$A$1:$BE$1, 0))="", "", INDEX(F_Inputs_cyclical!$A$1:$BE$243, MATCH('Cyclical_after overrides'!$A45, F_Inputs_cyclical!$A$1:$A$243, 0), MATCH('Cyclical_after overrides'!AT$1, F_Inputs_cyclical!$A$1:$BE$1, 0))),
Cyclical_overrides!AT45)</f>
        <v/>
      </c>
      <c r="AU45" s="72" t="str">
        <f>IF(Cyclical_overrides!AU45 = "",
IF(INDEX(F_Inputs_cyclical!$A$1:$BE$243, MATCH('Cyclical_after overrides'!$A45, F_Inputs_cyclical!$A$1:$A$243, 0), MATCH('Cyclical_after overrides'!AU$1, F_Inputs_cyclical!$A$1:$BE$1, 0))="", "", INDEX(F_Inputs_cyclical!$A$1:$BE$243, MATCH('Cyclical_after overrides'!$A45, F_Inputs_cyclical!$A$1:$A$243, 0), MATCH('Cyclical_after overrides'!AU$1, F_Inputs_cyclical!$A$1:$BE$1, 0))),
Cyclical_overrides!AU45)</f>
        <v/>
      </c>
      <c r="AV45" s="72" t="str">
        <f>IF(Cyclical_overrides!AV45 = "",
IF(INDEX(F_Inputs_cyclical!$A$1:$BE$243, MATCH('Cyclical_after overrides'!$A45, F_Inputs_cyclical!$A$1:$A$243, 0), MATCH('Cyclical_after overrides'!AV$1, F_Inputs_cyclical!$A$1:$BE$1, 0))="", "", INDEX(F_Inputs_cyclical!$A$1:$BE$243, MATCH('Cyclical_after overrides'!$A45, F_Inputs_cyclical!$A$1:$A$243, 0), MATCH('Cyclical_after overrides'!AV$1, F_Inputs_cyclical!$A$1:$BE$1, 0))),
Cyclical_overrides!AV45)</f>
        <v/>
      </c>
      <c r="AW45" s="72">
        <f>IF(Cyclical_overrides!AW45 = "",
IF(INDEX(F_Inputs_cyclical!$A$1:$BE$243, MATCH('Cyclical_after overrides'!$A45, F_Inputs_cyclical!$A$1:$A$243, 0), MATCH('Cyclical_after overrides'!AW$1, F_Inputs_cyclical!$A$1:$BE$1, 0))="", "", INDEX(F_Inputs_cyclical!$A$1:$BE$243, MATCH('Cyclical_after overrides'!$A45, F_Inputs_cyclical!$A$1:$A$243, 0), MATCH('Cyclical_after overrides'!AW$1, F_Inputs_cyclical!$A$1:$BE$1, 0))),
Cyclical_overrides!AW45)</f>
        <v>1.0877412700751434</v>
      </c>
      <c r="AX45" s="72">
        <f>IF(Cyclical_overrides!AX45 = "",
IF(INDEX(F_Inputs_cyclical!$A$1:$BE$243, MATCH('Cyclical_after overrides'!$A45, F_Inputs_cyclical!$A$1:$A$243, 0), MATCH('Cyclical_after overrides'!AX$1, F_Inputs_cyclical!$A$1:$BE$1, 0))="", "", INDEX(F_Inputs_cyclical!$A$1:$BE$243, MATCH('Cyclical_after overrides'!$A45, F_Inputs_cyclical!$A$1:$A$243, 0), MATCH('Cyclical_after overrides'!AX$1, F_Inputs_cyclical!$A$1:$BE$1, 0))),
Cyclical_overrides!AX45)</f>
        <v>26.203064515276907</v>
      </c>
      <c r="AY45" s="72">
        <f>IF(Cyclical_overrides!AY45 = "",
IF(INDEX(F_Inputs_cyclical!$A$1:$BE$243, MATCH('Cyclical_after overrides'!$A45, F_Inputs_cyclical!$A$1:$A$243, 0), MATCH('Cyclical_after overrides'!AY$1, F_Inputs_cyclical!$A$1:$BE$1, 0))="", "", INDEX(F_Inputs_cyclical!$A$1:$BE$243, MATCH('Cyclical_after overrides'!$A45, F_Inputs_cyclical!$A$1:$A$243, 0), MATCH('Cyclical_after overrides'!AY$1, F_Inputs_cyclical!$A$1:$BE$1, 0))),
Cyclical_overrides!AY45)</f>
        <v>131.87215600657638</v>
      </c>
      <c r="AZ45" s="72">
        <f>IF(Cyclical_overrides!AZ45 = "",
IF(INDEX(F_Inputs_cyclical!$A$1:$BE$243, MATCH('Cyclical_after overrides'!$A45, F_Inputs_cyclical!$A$1:$A$243, 0), MATCH('Cyclical_after overrides'!AZ$1, F_Inputs_cyclical!$A$1:$BE$1, 0))="", "", INDEX(F_Inputs_cyclical!$A$1:$BE$243, MATCH('Cyclical_after overrides'!$A45, F_Inputs_cyclical!$A$1:$A$243, 0), MATCH('Cyclical_after overrides'!AZ$1, F_Inputs_cyclical!$A$1:$BE$1, 0))),
Cyclical_overrides!AZ45)</f>
        <v>2.6409800755340771</v>
      </c>
      <c r="BA45" s="72">
        <f>IF(Cyclical_overrides!BA45 = "",
IF(INDEX(F_Inputs_cyclical!$A$1:$BE$243, MATCH('Cyclical_after overrides'!$A45, F_Inputs_cyclical!$A$1:$A$243, 0), MATCH('Cyclical_after overrides'!BA$1, F_Inputs_cyclical!$A$1:$BE$1, 0))="", "", INDEX(F_Inputs_cyclical!$A$1:$BE$243, MATCH('Cyclical_after overrides'!$A45, F_Inputs_cyclical!$A$1:$A$243, 0), MATCH('Cyclical_after overrides'!BA$1, F_Inputs_cyclical!$A$1:$BE$1, 0))),
Cyclical_overrides!BA45)</f>
        <v>16.056939658260902</v>
      </c>
      <c r="BB45" s="72">
        <f>IF(Cyclical_overrides!BB45 = "",
IF(INDEX(F_Inputs_cyclical!$A$1:$BE$243, MATCH('Cyclical_after overrides'!$A45, F_Inputs_cyclical!$A$1:$A$243, 0), MATCH('Cyclical_after overrides'!BB$1, F_Inputs_cyclical!$A$1:$BE$1, 0))="", "", INDEX(F_Inputs_cyclical!$A$1:$BE$243, MATCH('Cyclical_after overrides'!$A45, F_Inputs_cyclical!$A$1:$A$243, 0), MATCH('Cyclical_after overrides'!BB$1, F_Inputs_cyclical!$A$1:$BE$1, 0))),
Cyclical_overrides!BB45)</f>
        <v>16.056939658260902</v>
      </c>
      <c r="BC45" s="72">
        <f>IF(Cyclical_overrides!BC45 = "",
IF(INDEX(F_Inputs_cyclical!$A$1:$BE$243, MATCH('Cyclical_after overrides'!$A45, F_Inputs_cyclical!$A$1:$A$243, 0), MATCH('Cyclical_after overrides'!BC$1, F_Inputs_cyclical!$A$1:$BE$1, 0))="", "", INDEX(F_Inputs_cyclical!$A$1:$BE$243, MATCH('Cyclical_after overrides'!$A45, F_Inputs_cyclical!$A$1:$A$243, 0), MATCH('Cyclical_after overrides'!BC$1, F_Inputs_cyclical!$A$1:$BE$1, 0))),
Cyclical_overrides!BC45)</f>
        <v>11.115211941720034</v>
      </c>
      <c r="BD45" s="72">
        <f>IF(Cyclical_overrides!BD45 = "",
IF(INDEX(F_Inputs_cyclical!$A$1:$BE$243, MATCH('Cyclical_after overrides'!$A45, F_Inputs_cyclical!$A$1:$A$243, 0), MATCH('Cyclical_after overrides'!BD$1, F_Inputs_cyclical!$A$1:$BE$1, 0))="", "", INDEX(F_Inputs_cyclical!$A$1:$BE$243, MATCH('Cyclical_after overrides'!$A45, F_Inputs_cyclical!$A$1:$A$243, 0), MATCH('Cyclical_after overrides'!BD$1, F_Inputs_cyclical!$A$1:$BE$1, 0))),
Cyclical_overrides!BD45)</f>
        <v>1309.2675076800001</v>
      </c>
      <c r="BE45" s="194"/>
    </row>
    <row r="46" spans="1:57" x14ac:dyDescent="0.4">
      <c r="A46" s="63" t="str">
        <f t="shared" si="0"/>
        <v>NWT23</v>
      </c>
      <c r="B46" s="63" t="s">
        <v>289</v>
      </c>
      <c r="C46" s="63" t="s">
        <v>261</v>
      </c>
      <c r="D46" s="72">
        <f>IF(Cyclical_overrides!D46 = "",
IF(INDEX(F_Inputs_cyclical!$A$1:$BE$243, MATCH('Cyclical_after overrides'!$A46, F_Inputs_cyclical!$A$1:$A$243, 0), MATCH('Cyclical_after overrides'!D$1, F_Inputs_cyclical!$A$1:$BE$1, 0))="", "", INDEX(F_Inputs_cyclical!$A$1:$BE$243, MATCH('Cyclical_after overrides'!$A46, F_Inputs_cyclical!$A$1:$A$243, 0), MATCH('Cyclical_after overrides'!D$1, F_Inputs_cyclical!$A$1:$BE$1, 0))),
Cyclical_overrides!D46)</f>
        <v>21.93069825313853</v>
      </c>
      <c r="E46" s="72">
        <f>IF(Cyclical_overrides!E46 = "",
IF(INDEX(F_Inputs_cyclical!$A$1:$BE$243, MATCH('Cyclical_after overrides'!$A46, F_Inputs_cyclical!$A$1:$A$243, 0), MATCH('Cyclical_after overrides'!E$1, F_Inputs_cyclical!$A$1:$BE$1, 0))="", "", INDEX(F_Inputs_cyclical!$A$1:$BE$243, MATCH('Cyclical_after overrides'!$A46, F_Inputs_cyclical!$A$1:$A$243, 0), MATCH('Cyclical_after overrides'!E$1, F_Inputs_cyclical!$A$1:$BE$1, 0))),
Cyclical_overrides!E46)</f>
        <v>13.289106113781459</v>
      </c>
      <c r="F46" s="72">
        <f>IF(Cyclical_overrides!F46 = "",
IF(INDEX(F_Inputs_cyclical!$A$1:$BE$243, MATCH('Cyclical_after overrides'!$A46, F_Inputs_cyclical!$A$1:$A$243, 0), MATCH('Cyclical_after overrides'!F$1, F_Inputs_cyclical!$A$1:$BE$1, 0))="", "", INDEX(F_Inputs_cyclical!$A$1:$BE$243, MATCH('Cyclical_after overrides'!$A46, F_Inputs_cyclical!$A$1:$A$243, 0), MATCH('Cyclical_after overrides'!F$1, F_Inputs_cyclical!$A$1:$BE$1, 0))),
Cyclical_overrides!F46)</f>
        <v>42.171679589999997</v>
      </c>
      <c r="G46" s="72">
        <f>IF(Cyclical_overrides!G46 = "",
IF(INDEX(F_Inputs_cyclical!$A$1:$BE$243, MATCH('Cyclical_after overrides'!$A46, F_Inputs_cyclical!$A$1:$A$243, 0), MATCH('Cyclical_after overrides'!G$1, F_Inputs_cyclical!$A$1:$BE$1, 0))="", "", INDEX(F_Inputs_cyclical!$A$1:$BE$243, MATCH('Cyclical_after overrides'!$A46, F_Inputs_cyclical!$A$1:$A$243, 0), MATCH('Cyclical_after overrides'!G$1, F_Inputs_cyclical!$A$1:$BE$1, 0))),
Cyclical_overrides!G46)</f>
        <v>3.3339525650399988</v>
      </c>
      <c r="H46" s="72">
        <f>IF(Cyclical_overrides!H46 = "",
IF(INDEX(F_Inputs_cyclical!$A$1:$BE$243, MATCH('Cyclical_after overrides'!$A46, F_Inputs_cyclical!$A$1:$A$243, 0), MATCH('Cyclical_after overrides'!H$1, F_Inputs_cyclical!$A$1:$BE$1, 0))="", "", INDEX(F_Inputs_cyclical!$A$1:$BE$243, MATCH('Cyclical_after overrides'!$A46, F_Inputs_cyclical!$A$1:$A$243, 0), MATCH('Cyclical_after overrides'!H$1, F_Inputs_cyclical!$A$1:$BE$1, 0))),
Cyclical_overrides!H46)</f>
        <v>0</v>
      </c>
      <c r="I46" s="72">
        <f>IF(Cyclical_overrides!I46 = "",
IF(INDEX(F_Inputs_cyclical!$A$1:$BE$243, MATCH('Cyclical_after overrides'!$A46, F_Inputs_cyclical!$A$1:$A$243, 0), MATCH('Cyclical_after overrides'!I$1, F_Inputs_cyclical!$A$1:$BE$1, 0))="", "", INDEX(F_Inputs_cyclical!$A$1:$BE$243, MATCH('Cyclical_after overrides'!$A46, F_Inputs_cyclical!$A$1:$A$243, 0), MATCH('Cyclical_after overrides'!I$1, F_Inputs_cyclical!$A$1:$BE$1, 0))),
Cyclical_overrides!I46)</f>
        <v>0</v>
      </c>
      <c r="J46" s="72" t="str">
        <f>IF(Cyclical_overrides!J46 = "",
IF(INDEX(F_Inputs_cyclical!$A$1:$BE$243, MATCH('Cyclical_after overrides'!$A46, F_Inputs_cyclical!$A$1:$A$243, 0), MATCH('Cyclical_after overrides'!J$1, F_Inputs_cyclical!$A$1:$BE$1, 0))="", "", INDEX(F_Inputs_cyclical!$A$1:$BE$243, MATCH('Cyclical_after overrides'!$A46, F_Inputs_cyclical!$A$1:$A$243, 0), MATCH('Cyclical_after overrides'!J$1, F_Inputs_cyclical!$A$1:$BE$1, 0))),
Cyclical_overrides!J46)</f>
        <v/>
      </c>
      <c r="K46" s="72">
        <f>IF(Cyclical_overrides!K46 = "",
IF(INDEX(F_Inputs_cyclical!$A$1:$BE$243, MATCH('Cyclical_after overrides'!$A46, F_Inputs_cyclical!$A$1:$A$243, 0), MATCH('Cyclical_after overrides'!K$1, F_Inputs_cyclical!$A$1:$BE$1, 0))="", "", INDEX(F_Inputs_cyclical!$A$1:$BE$243, MATCH('Cyclical_after overrides'!$A46, F_Inputs_cyclical!$A$1:$A$243, 0), MATCH('Cyclical_after overrides'!K$1, F_Inputs_cyclical!$A$1:$BE$1, 0))),
Cyclical_overrides!K46)</f>
        <v>38.114439429999997</v>
      </c>
      <c r="L46" s="72" t="str">
        <f>IF(Cyclical_overrides!L46 = "",
IF(INDEX(F_Inputs_cyclical!$A$1:$BE$243, MATCH('Cyclical_after overrides'!$A46, F_Inputs_cyclical!$A$1:$A$243, 0), MATCH('Cyclical_after overrides'!L$1, F_Inputs_cyclical!$A$1:$BE$1, 0))="", "", INDEX(F_Inputs_cyclical!$A$1:$BE$243, MATCH('Cyclical_after overrides'!$A46, F_Inputs_cyclical!$A$1:$A$243, 0), MATCH('Cyclical_after overrides'!L$1, F_Inputs_cyclical!$A$1:$BE$1, 0))),
Cyclical_overrides!L46)</f>
        <v/>
      </c>
      <c r="M46" s="72" t="str">
        <f>IF(Cyclical_overrides!M46 = "",
IF(INDEX(F_Inputs_cyclical!$A$1:$BE$243, MATCH('Cyclical_after overrides'!$A46, F_Inputs_cyclical!$A$1:$A$243, 0), MATCH('Cyclical_after overrides'!M$1, F_Inputs_cyclical!$A$1:$BE$1, 0))="", "", INDEX(F_Inputs_cyclical!$A$1:$BE$243, MATCH('Cyclical_after overrides'!$A46, F_Inputs_cyclical!$A$1:$A$243, 0), MATCH('Cyclical_after overrides'!M$1, F_Inputs_cyclical!$A$1:$BE$1, 0))),
Cyclical_overrides!M46)</f>
        <v/>
      </c>
      <c r="N46" s="72" t="str">
        <f>IF(Cyclical_overrides!N46 = "",
IF(INDEX(F_Inputs_cyclical!$A$1:$BE$243, MATCH('Cyclical_after overrides'!$A46, F_Inputs_cyclical!$A$1:$A$243, 0), MATCH('Cyclical_after overrides'!N$1, F_Inputs_cyclical!$A$1:$BE$1, 0))="", "", INDEX(F_Inputs_cyclical!$A$1:$BE$243, MATCH('Cyclical_after overrides'!$A46, F_Inputs_cyclical!$A$1:$A$243, 0), MATCH('Cyclical_after overrides'!N$1, F_Inputs_cyclical!$A$1:$BE$1, 0))),
Cyclical_overrides!N46)</f>
        <v/>
      </c>
      <c r="O46" s="72" t="str">
        <f>IF(Cyclical_overrides!O46 = "",
IF(INDEX(F_Inputs_cyclical!$A$1:$BE$243, MATCH('Cyclical_after overrides'!$A46, F_Inputs_cyclical!$A$1:$A$243, 0), MATCH('Cyclical_after overrides'!O$1, F_Inputs_cyclical!$A$1:$BE$1, 0))="", "", INDEX(F_Inputs_cyclical!$A$1:$BE$243, MATCH('Cyclical_after overrides'!$A46, F_Inputs_cyclical!$A$1:$A$243, 0), MATCH('Cyclical_after overrides'!O$1, F_Inputs_cyclical!$A$1:$BE$1, 0))),
Cyclical_overrides!O46)</f>
        <v/>
      </c>
      <c r="P46" s="72" t="str">
        <f>IF(Cyclical_overrides!P46 = "",
IF(INDEX(F_Inputs_cyclical!$A$1:$BE$243, MATCH('Cyclical_after overrides'!$A46, F_Inputs_cyclical!$A$1:$A$243, 0), MATCH('Cyclical_after overrides'!P$1, F_Inputs_cyclical!$A$1:$BE$1, 0))="", "", INDEX(F_Inputs_cyclical!$A$1:$BE$243, MATCH('Cyclical_after overrides'!$A46, F_Inputs_cyclical!$A$1:$A$243, 0), MATCH('Cyclical_after overrides'!P$1, F_Inputs_cyclical!$A$1:$BE$1, 0))),
Cyclical_overrides!P46)</f>
        <v/>
      </c>
      <c r="Q46" s="72" t="str">
        <f>IF(Cyclical_overrides!Q46 = "",
IF(INDEX(F_Inputs_cyclical!$A$1:$BE$243, MATCH('Cyclical_after overrides'!$A46, F_Inputs_cyclical!$A$1:$A$243, 0), MATCH('Cyclical_after overrides'!Q$1, F_Inputs_cyclical!$A$1:$BE$1, 0))="", "", INDEX(F_Inputs_cyclical!$A$1:$BE$243, MATCH('Cyclical_after overrides'!$A46, F_Inputs_cyclical!$A$1:$A$243, 0), MATCH('Cyclical_after overrides'!Q$1, F_Inputs_cyclical!$A$1:$BE$1, 0))),
Cyclical_overrides!Q46)</f>
        <v/>
      </c>
      <c r="R46" s="72" t="str">
        <f>IF(Cyclical_overrides!R46 = "",
IF(INDEX(F_Inputs_cyclical!$A$1:$BE$243, MATCH('Cyclical_after overrides'!$A46, F_Inputs_cyclical!$A$1:$A$243, 0), MATCH('Cyclical_after overrides'!R$1, F_Inputs_cyclical!$A$1:$BE$1, 0))="", "", INDEX(F_Inputs_cyclical!$A$1:$BE$243, MATCH('Cyclical_after overrides'!$A46, F_Inputs_cyclical!$A$1:$A$243, 0), MATCH('Cyclical_after overrides'!R$1, F_Inputs_cyclical!$A$1:$BE$1, 0))),
Cyclical_overrides!R46)</f>
        <v/>
      </c>
      <c r="S46" s="72" t="str">
        <f>IF(Cyclical_overrides!S46 = "",
IF(INDEX(F_Inputs_cyclical!$A$1:$BE$243, MATCH('Cyclical_after overrides'!$A46, F_Inputs_cyclical!$A$1:$A$243, 0), MATCH('Cyclical_after overrides'!S$1, F_Inputs_cyclical!$A$1:$BE$1, 0))="", "", INDEX(F_Inputs_cyclical!$A$1:$BE$243, MATCH('Cyclical_after overrides'!$A46, F_Inputs_cyclical!$A$1:$A$243, 0), MATCH('Cyclical_after overrides'!S$1, F_Inputs_cyclical!$A$1:$BE$1, 0))),
Cyclical_overrides!S46)</f>
        <v/>
      </c>
      <c r="T46" s="72" t="str">
        <f>IF(Cyclical_overrides!T46 = "",
IF(INDEX(F_Inputs_cyclical!$A$1:$BE$243, MATCH('Cyclical_after overrides'!$A46, F_Inputs_cyclical!$A$1:$A$243, 0), MATCH('Cyclical_after overrides'!T$1, F_Inputs_cyclical!$A$1:$BE$1, 0))="", "", INDEX(F_Inputs_cyclical!$A$1:$BE$243, MATCH('Cyclical_after overrides'!$A46, F_Inputs_cyclical!$A$1:$A$243, 0), MATCH('Cyclical_after overrides'!T$1, F_Inputs_cyclical!$A$1:$BE$1, 0))),
Cyclical_overrides!T46)</f>
        <v/>
      </c>
      <c r="U46" s="72" t="str">
        <f>IF(Cyclical_overrides!U46 = "",
IF(INDEX(F_Inputs_cyclical!$A$1:$BE$243, MATCH('Cyclical_after overrides'!$A46, F_Inputs_cyclical!$A$1:$A$243, 0), MATCH('Cyclical_after overrides'!U$1, F_Inputs_cyclical!$A$1:$BE$1, 0))="", "", INDEX(F_Inputs_cyclical!$A$1:$BE$243, MATCH('Cyclical_after overrides'!$A46, F_Inputs_cyclical!$A$1:$A$243, 0), MATCH('Cyclical_after overrides'!U$1, F_Inputs_cyclical!$A$1:$BE$1, 0))),
Cyclical_overrides!U46)</f>
        <v/>
      </c>
      <c r="V46" s="72">
        <f>IF(Cyclical_overrides!V46 = "",
IF(INDEX(F_Inputs_cyclical!$A$1:$BE$243, MATCH('Cyclical_after overrides'!$A46, F_Inputs_cyclical!$A$1:$A$243, 0), MATCH('Cyclical_after overrides'!V$1, F_Inputs_cyclical!$A$1:$BE$1, 0))="", "", INDEX(F_Inputs_cyclical!$A$1:$BE$243, MATCH('Cyclical_after overrides'!$A46, F_Inputs_cyclical!$A$1:$A$243, 0), MATCH('Cyclical_after overrides'!V$1, F_Inputs_cyclical!$A$1:$BE$1, 0))),
Cyclical_overrides!V46)</f>
        <v>42.973999999999997</v>
      </c>
      <c r="W46" s="72">
        <f>IF(Cyclical_overrides!W46 = "",
IF(INDEX(F_Inputs_cyclical!$A$1:$BE$243, MATCH('Cyclical_after overrides'!$A46, F_Inputs_cyclical!$A$1:$A$243, 0), MATCH('Cyclical_after overrides'!W$1, F_Inputs_cyclical!$A$1:$BE$1, 0))="", "", INDEX(F_Inputs_cyclical!$A$1:$BE$243, MATCH('Cyclical_after overrides'!$A46, F_Inputs_cyclical!$A$1:$A$243, 0), MATCH('Cyclical_after overrides'!W$1, F_Inputs_cyclical!$A$1:$BE$1, 0))),
Cyclical_overrides!W46)</f>
        <v>32.741999999999997</v>
      </c>
      <c r="X46" s="72">
        <f>IF(Cyclical_overrides!X46 = "",
IF(INDEX(F_Inputs_cyclical!$A$1:$BE$243, MATCH('Cyclical_after overrides'!$A46, F_Inputs_cyclical!$A$1:$A$243, 0), MATCH('Cyclical_after overrides'!X$1, F_Inputs_cyclical!$A$1:$BE$1, 0))="", "", INDEX(F_Inputs_cyclical!$A$1:$BE$243, MATCH('Cyclical_after overrides'!$A46, F_Inputs_cyclical!$A$1:$A$243, 0), MATCH('Cyclical_after overrides'!X$1, F_Inputs_cyclical!$A$1:$BE$1, 0))),
Cyclical_overrides!X46)</f>
        <v>23.077000000000002</v>
      </c>
      <c r="Y46" s="72">
        <f>IF(Cyclical_overrides!Y46 = "",
IF(INDEX(F_Inputs_cyclical!$A$1:$BE$243, MATCH('Cyclical_after overrides'!$A46, F_Inputs_cyclical!$A$1:$A$243, 0), MATCH('Cyclical_after overrides'!Y$1, F_Inputs_cyclical!$A$1:$BE$1, 0))="", "", INDEX(F_Inputs_cyclical!$A$1:$BE$243, MATCH('Cyclical_after overrides'!$A46, F_Inputs_cyclical!$A$1:$A$243, 0), MATCH('Cyclical_after overrides'!Y$1, F_Inputs_cyclical!$A$1:$BE$1, 0))),
Cyclical_overrides!Y46)</f>
        <v>59.308</v>
      </c>
      <c r="Z46" s="72">
        <f>IF(Cyclical_overrides!Z46 = "",
IF(INDEX(F_Inputs_cyclical!$A$1:$BE$243, MATCH('Cyclical_after overrides'!$A46, F_Inputs_cyclical!$A$1:$A$243, 0), MATCH('Cyclical_after overrides'!Z$1, F_Inputs_cyclical!$A$1:$BE$1, 0))="", "", INDEX(F_Inputs_cyclical!$A$1:$BE$243, MATCH('Cyclical_after overrides'!$A46, F_Inputs_cyclical!$A$1:$A$243, 0), MATCH('Cyclical_after overrides'!Z$1, F_Inputs_cyclical!$A$1:$BE$1, 0))),
Cyclical_overrides!Z46)</f>
        <v>1575.223</v>
      </c>
      <c r="AA46" s="72">
        <f>IF(Cyclical_overrides!AA46 = "",
IF(INDEX(F_Inputs_cyclical!$A$1:$BE$243, MATCH('Cyclical_after overrides'!$A46, F_Inputs_cyclical!$A$1:$A$243, 0), MATCH('Cyclical_after overrides'!AA$1, F_Inputs_cyclical!$A$1:$BE$1, 0))="", "", INDEX(F_Inputs_cyclical!$A$1:$BE$243, MATCH('Cyclical_after overrides'!$A46, F_Inputs_cyclical!$A$1:$A$243, 0), MATCH('Cyclical_after overrides'!AA$1, F_Inputs_cyclical!$A$1:$BE$1, 0))),
Cyclical_overrides!AA46)</f>
        <v>1456.694</v>
      </c>
      <c r="AB46" s="72" t="str">
        <f>IF(Cyclical_overrides!AB46 = "",
IF(INDEX(F_Inputs_cyclical!$A$1:$BE$243, MATCH('Cyclical_after overrides'!$A46, F_Inputs_cyclical!$A$1:$A$243, 0), MATCH('Cyclical_after overrides'!AB$1, F_Inputs_cyclical!$A$1:$BE$1, 0))="", "", INDEX(F_Inputs_cyclical!$A$1:$BE$243, MATCH('Cyclical_after overrides'!$A46, F_Inputs_cyclical!$A$1:$A$243, 0), MATCH('Cyclical_after overrides'!AB$1, F_Inputs_cyclical!$A$1:$BE$1, 0))),
Cyclical_overrides!AB46)</f>
        <v/>
      </c>
      <c r="AC46" s="72">
        <f>IF(Cyclical_overrides!AC46 = "",
IF(INDEX(F_Inputs_cyclical!$A$1:$BE$243, MATCH('Cyclical_after overrides'!$A46, F_Inputs_cyclical!$A$1:$A$243, 0), MATCH('Cyclical_after overrides'!AC$1, F_Inputs_cyclical!$A$1:$BE$1, 0))="", "", INDEX(F_Inputs_cyclical!$A$1:$BE$243, MATCH('Cyclical_after overrides'!$A46, F_Inputs_cyclical!$A$1:$A$243, 0), MATCH('Cyclical_after overrides'!AC$1, F_Inputs_cyclical!$A$1:$BE$1, 0))),
Cyclical_overrides!AC46)</f>
        <v>106.29297202472461</v>
      </c>
      <c r="AD46" s="72">
        <f>IF(Cyclical_overrides!AD46 = "",
IF(INDEX(F_Inputs_cyclical!$A$1:$BE$243, MATCH('Cyclical_after overrides'!$A46, F_Inputs_cyclical!$A$1:$A$243, 0), MATCH('Cyclical_after overrides'!AD$1, F_Inputs_cyclical!$A$1:$BE$1, 0))="", "", INDEX(F_Inputs_cyclical!$A$1:$BE$243, MATCH('Cyclical_after overrides'!$A46, F_Inputs_cyclical!$A$1:$A$243, 0), MATCH('Cyclical_after overrides'!AD$1, F_Inputs_cyclical!$A$1:$BE$1, 0))),
Cyclical_overrides!AD46)</f>
        <v>0.10541156</v>
      </c>
      <c r="AE46" s="72">
        <f>IF(Cyclical_overrides!AE46 = "",
IF(INDEX(F_Inputs_cyclical!$A$1:$BE$243, MATCH('Cyclical_after overrides'!$A46, F_Inputs_cyclical!$A$1:$A$243, 0), MATCH('Cyclical_after overrides'!AE$1, F_Inputs_cyclical!$A$1:$BE$1, 0))="", "", INDEX(F_Inputs_cyclical!$A$1:$BE$243, MATCH('Cyclical_after overrides'!$A46, F_Inputs_cyclical!$A$1:$A$243, 0), MATCH('Cyclical_after overrides'!AE$1, F_Inputs_cyclical!$A$1:$BE$1, 0))),
Cyclical_overrides!AE46)</f>
        <v>0</v>
      </c>
      <c r="AF46" s="72">
        <f>IF(Cyclical_overrides!AF46 = "",
IF(INDEX(F_Inputs_cyclical!$A$1:$BE$243, MATCH('Cyclical_after overrides'!$A46, F_Inputs_cyclical!$A$1:$A$243, 0), MATCH('Cyclical_after overrides'!AF$1, F_Inputs_cyclical!$A$1:$BE$1, 0))="", "", INDEX(F_Inputs_cyclical!$A$1:$BE$243, MATCH('Cyclical_after overrides'!$A46, F_Inputs_cyclical!$A$1:$A$243, 0), MATCH('Cyclical_after overrides'!AF$1, F_Inputs_cyclical!$A$1:$BE$1, 0))),
Cyclical_overrides!AF46)</f>
        <v>5.921455599999998</v>
      </c>
      <c r="AG46" s="72">
        <f>IF(Cyclical_overrides!AG46 = "",
IF(INDEX(F_Inputs_cyclical!$A$1:$BE$243, MATCH('Cyclical_after overrides'!$A46, F_Inputs_cyclical!$A$1:$A$243, 0), MATCH('Cyclical_after overrides'!AG$1, F_Inputs_cyclical!$A$1:$BE$1, 0))="", "", INDEX(F_Inputs_cyclical!$A$1:$BE$243, MATCH('Cyclical_after overrides'!$A46, F_Inputs_cyclical!$A$1:$A$243, 0), MATCH('Cyclical_after overrides'!AG$1, F_Inputs_cyclical!$A$1:$BE$1, 0))),
Cyclical_overrides!AG46)</f>
        <v>1.793606769999998</v>
      </c>
      <c r="AH46" s="72">
        <f>IF(Cyclical_overrides!AH46 = "",
IF(INDEX(F_Inputs_cyclical!$A$1:$BE$243, MATCH('Cyclical_after overrides'!$A46, F_Inputs_cyclical!$A$1:$A$243, 0), MATCH('Cyclical_after overrides'!AH$1, F_Inputs_cyclical!$A$1:$BE$1, 0))="", "", INDEX(F_Inputs_cyclical!$A$1:$BE$243, MATCH('Cyclical_after overrides'!$A46, F_Inputs_cyclical!$A$1:$A$243, 0), MATCH('Cyclical_after overrides'!AH$1, F_Inputs_cyclical!$A$1:$BE$1, 0))),
Cyclical_overrides!AH46)</f>
        <v>2.649</v>
      </c>
      <c r="AI46" s="72">
        <f>IF(Cyclical_overrides!AI46 = "",
IF(INDEX(F_Inputs_cyclical!$A$1:$BE$243, MATCH('Cyclical_after overrides'!$A46, F_Inputs_cyclical!$A$1:$A$243, 0), MATCH('Cyclical_after overrides'!AI$1, F_Inputs_cyclical!$A$1:$BE$1, 0))="", "", INDEX(F_Inputs_cyclical!$A$1:$BE$243, MATCH('Cyclical_after overrides'!$A46, F_Inputs_cyclical!$A$1:$A$243, 0), MATCH('Cyclical_after overrides'!AI$1, F_Inputs_cyclical!$A$1:$BE$1, 0))),
Cyclical_overrides!AI46)</f>
        <v>4.9509999999999996</v>
      </c>
      <c r="AJ46" s="72">
        <f>IF(Cyclical_overrides!AJ46 = "",
IF(INDEX(F_Inputs_cyclical!$A$1:$BE$243, MATCH('Cyclical_after overrides'!$A46, F_Inputs_cyclical!$A$1:$A$243, 0), MATCH('Cyclical_after overrides'!AJ$1, F_Inputs_cyclical!$A$1:$BE$1, 0))="", "", INDEX(F_Inputs_cyclical!$A$1:$BE$243, MATCH('Cyclical_after overrides'!$A46, F_Inputs_cyclical!$A$1:$A$243, 0), MATCH('Cyclical_after overrides'!AJ$1, F_Inputs_cyclical!$A$1:$BE$1, 0))),
Cyclical_overrides!AJ46)</f>
        <v>0</v>
      </c>
      <c r="AK46" s="72">
        <f>IF(Cyclical_overrides!AK46 = "",
IF(INDEX(F_Inputs_cyclical!$A$1:$BE$243, MATCH('Cyclical_after overrides'!$A46, F_Inputs_cyclical!$A$1:$A$243, 0), MATCH('Cyclical_after overrides'!AK$1, F_Inputs_cyclical!$A$1:$BE$1, 0))="", "", INDEX(F_Inputs_cyclical!$A$1:$BE$243, MATCH('Cyclical_after overrides'!$A46, F_Inputs_cyclical!$A$1:$A$243, 0), MATCH('Cyclical_after overrides'!AK$1, F_Inputs_cyclical!$A$1:$BE$1, 0))),
Cyclical_overrides!AK46)</f>
        <v>0.5368394985854934</v>
      </c>
      <c r="AL46" s="72">
        <f>IF(Cyclical_overrides!AL46 = "",
IF(INDEX(F_Inputs_cyclical!$A$1:$BE$243, MATCH('Cyclical_after overrides'!$A46, F_Inputs_cyclical!$A$1:$A$243, 0), MATCH('Cyclical_after overrides'!AL$1, F_Inputs_cyclical!$A$1:$BE$1, 0))="", "", INDEX(F_Inputs_cyclical!$A$1:$BE$243, MATCH('Cyclical_after overrides'!$A46, F_Inputs_cyclical!$A$1:$A$243, 0), MATCH('Cyclical_after overrides'!AL$1, F_Inputs_cyclical!$A$1:$BE$1, 0))),
Cyclical_overrides!AL46)</f>
        <v>2.5894457514270499</v>
      </c>
      <c r="AM46" s="72">
        <f>IF(Cyclical_overrides!AM46 = "",
IF(INDEX(F_Inputs_cyclical!$A$1:$BE$243, MATCH('Cyclical_after overrides'!$A46, F_Inputs_cyclical!$A$1:$A$243, 0), MATCH('Cyclical_after overrides'!AM$1, F_Inputs_cyclical!$A$1:$BE$1, 0))="", "", INDEX(F_Inputs_cyclical!$A$1:$BE$243, MATCH('Cyclical_after overrides'!$A46, F_Inputs_cyclical!$A$1:$A$243, 0), MATCH('Cyclical_after overrides'!AM$1, F_Inputs_cyclical!$A$1:$BE$1, 0))),
Cyclical_overrides!AM46)</f>
        <v>15.15761582133759</v>
      </c>
      <c r="AN46" s="72" t="str">
        <f>IF(Cyclical_overrides!AN46 = "",
IF(INDEX(F_Inputs_cyclical!$A$1:$BE$243, MATCH('Cyclical_after overrides'!$A46, F_Inputs_cyclical!$A$1:$A$243, 0), MATCH('Cyclical_after overrides'!AN$1, F_Inputs_cyclical!$A$1:$BE$1, 0))="", "", INDEX(F_Inputs_cyclical!$A$1:$BE$243, MATCH('Cyclical_after overrides'!$A46, F_Inputs_cyclical!$A$1:$A$243, 0), MATCH('Cyclical_after overrides'!AN$1, F_Inputs_cyclical!$A$1:$BE$1, 0))),
Cyclical_overrides!AN46)</f>
        <v/>
      </c>
      <c r="AO46" s="72">
        <f>IF(Cyclical_overrides!AO46 = "",
IF(INDEX(F_Inputs_cyclical!$A$1:$BE$243, MATCH('Cyclical_after overrides'!$A46, F_Inputs_cyclical!$A$1:$A$243, 0), MATCH('Cyclical_after overrides'!AO$1, F_Inputs_cyclical!$A$1:$BE$1, 0))="", "", INDEX(F_Inputs_cyclical!$A$1:$BE$243, MATCH('Cyclical_after overrides'!$A46, F_Inputs_cyclical!$A$1:$A$243, 0), MATCH('Cyclical_after overrides'!AO$1, F_Inputs_cyclical!$A$1:$BE$1, 0))),
Cyclical_overrides!AO46)</f>
        <v>0.56620944251981475</v>
      </c>
      <c r="AP46" s="72">
        <f>IF(Cyclical_overrides!AP46 = "",
IF(INDEX(F_Inputs_cyclical!$A$1:$BE$243, MATCH('Cyclical_after overrides'!$A46, F_Inputs_cyclical!$A$1:$A$243, 0), MATCH('Cyclical_after overrides'!AP$1, F_Inputs_cyclical!$A$1:$BE$1, 0))="", "", INDEX(F_Inputs_cyclical!$A$1:$BE$243, MATCH('Cyclical_after overrides'!$A46, F_Inputs_cyclical!$A$1:$A$243, 0), MATCH('Cyclical_after overrides'!AP$1, F_Inputs_cyclical!$A$1:$BE$1, 0))),
Cyclical_overrides!AP46)</f>
        <v>2.560075807492729</v>
      </c>
      <c r="AQ46" s="72" t="str">
        <f>IF(Cyclical_overrides!AQ46 = "",
IF(INDEX(F_Inputs_cyclical!$A$1:$BE$243, MATCH('Cyclical_after overrides'!$A46, F_Inputs_cyclical!$A$1:$A$243, 0), MATCH('Cyclical_after overrides'!AQ$1, F_Inputs_cyclical!$A$1:$BE$1, 0))="", "", INDEX(F_Inputs_cyclical!$A$1:$BE$243, MATCH('Cyclical_after overrides'!$A46, F_Inputs_cyclical!$A$1:$A$243, 0), MATCH('Cyclical_after overrides'!AQ$1, F_Inputs_cyclical!$A$1:$BE$1, 0))),
Cyclical_overrides!AQ46)</f>
        <v/>
      </c>
      <c r="AR46" s="72" t="str">
        <f>IF(Cyclical_overrides!AR46 = "",
IF(INDEX(F_Inputs_cyclical!$A$1:$BE$243, MATCH('Cyclical_after overrides'!$A46, F_Inputs_cyclical!$A$1:$A$243, 0), MATCH('Cyclical_after overrides'!AR$1, F_Inputs_cyclical!$A$1:$BE$1, 0))="", "", INDEX(F_Inputs_cyclical!$A$1:$BE$243, MATCH('Cyclical_after overrides'!$A46, F_Inputs_cyclical!$A$1:$A$243, 0), MATCH('Cyclical_after overrides'!AR$1, F_Inputs_cyclical!$A$1:$BE$1, 0))),
Cyclical_overrides!AR46)</f>
        <v/>
      </c>
      <c r="AS46" s="72" t="str">
        <f>IF(Cyclical_overrides!AS46 = "",
IF(INDEX(F_Inputs_cyclical!$A$1:$BE$243, MATCH('Cyclical_after overrides'!$A46, F_Inputs_cyclical!$A$1:$A$243, 0), MATCH('Cyclical_after overrides'!AS$1, F_Inputs_cyclical!$A$1:$BE$1, 0))="", "", INDEX(F_Inputs_cyclical!$A$1:$BE$243, MATCH('Cyclical_after overrides'!$A46, F_Inputs_cyclical!$A$1:$A$243, 0), MATCH('Cyclical_after overrides'!AS$1, F_Inputs_cyclical!$A$1:$BE$1, 0))),
Cyclical_overrides!AS46)</f>
        <v/>
      </c>
      <c r="AT46" s="72" t="str">
        <f>IF(Cyclical_overrides!AT46 = "",
IF(INDEX(F_Inputs_cyclical!$A$1:$BE$243, MATCH('Cyclical_after overrides'!$A46, F_Inputs_cyclical!$A$1:$A$243, 0), MATCH('Cyclical_after overrides'!AT$1, F_Inputs_cyclical!$A$1:$BE$1, 0))="", "", INDEX(F_Inputs_cyclical!$A$1:$BE$243, MATCH('Cyclical_after overrides'!$A46, F_Inputs_cyclical!$A$1:$A$243, 0), MATCH('Cyclical_after overrides'!AT$1, F_Inputs_cyclical!$A$1:$BE$1, 0))),
Cyclical_overrides!AT46)</f>
        <v/>
      </c>
      <c r="AU46" s="72" t="str">
        <f>IF(Cyclical_overrides!AU46 = "",
IF(INDEX(F_Inputs_cyclical!$A$1:$BE$243, MATCH('Cyclical_after overrides'!$A46, F_Inputs_cyclical!$A$1:$A$243, 0), MATCH('Cyclical_after overrides'!AU$1, F_Inputs_cyclical!$A$1:$BE$1, 0))="", "", INDEX(F_Inputs_cyclical!$A$1:$BE$243, MATCH('Cyclical_after overrides'!$A46, F_Inputs_cyclical!$A$1:$A$243, 0), MATCH('Cyclical_after overrides'!AU$1, F_Inputs_cyclical!$A$1:$BE$1, 0))),
Cyclical_overrides!AU46)</f>
        <v/>
      </c>
      <c r="AV46" s="72" t="str">
        <f>IF(Cyclical_overrides!AV46 = "",
IF(INDEX(F_Inputs_cyclical!$A$1:$BE$243, MATCH('Cyclical_after overrides'!$A46, F_Inputs_cyclical!$A$1:$A$243, 0), MATCH('Cyclical_after overrides'!AV$1, F_Inputs_cyclical!$A$1:$BE$1, 0))="", "", INDEX(F_Inputs_cyclical!$A$1:$BE$243, MATCH('Cyclical_after overrides'!$A46, F_Inputs_cyclical!$A$1:$A$243, 0), MATCH('Cyclical_after overrides'!AV$1, F_Inputs_cyclical!$A$1:$BE$1, 0))),
Cyclical_overrides!AV46)</f>
        <v/>
      </c>
      <c r="AW46" s="72">
        <f>IF(Cyclical_overrides!AW46 = "",
IF(INDEX(F_Inputs_cyclical!$A$1:$BE$243, MATCH('Cyclical_after overrides'!$A46, F_Inputs_cyclical!$A$1:$A$243, 0), MATCH('Cyclical_after overrides'!AW$1, F_Inputs_cyclical!$A$1:$BE$1, 0))="", "", INDEX(F_Inputs_cyclical!$A$1:$BE$243, MATCH('Cyclical_after overrides'!$A46, F_Inputs_cyclical!$A$1:$A$243, 0), MATCH('Cyclical_after overrides'!AW$1, F_Inputs_cyclical!$A$1:$BE$1, 0))),
Cyclical_overrides!AW46)</f>
        <v>1</v>
      </c>
      <c r="AX46" s="72">
        <f>IF(Cyclical_overrides!AX46 = "",
IF(INDEX(F_Inputs_cyclical!$A$1:$BE$243, MATCH('Cyclical_after overrides'!$A46, F_Inputs_cyclical!$A$1:$A$243, 0), MATCH('Cyclical_after overrides'!AX$1, F_Inputs_cyclical!$A$1:$BE$1, 0))="", "", INDEX(F_Inputs_cyclical!$A$1:$BE$243, MATCH('Cyclical_after overrides'!$A46, F_Inputs_cyclical!$A$1:$A$243, 0), MATCH('Cyclical_after overrides'!AX$1, F_Inputs_cyclical!$A$1:$BE$1, 0))),
Cyclical_overrides!AX46)</f>
        <v>27.862851421425479</v>
      </c>
      <c r="AY46" s="72">
        <f>IF(Cyclical_overrides!AY46 = "",
IF(INDEX(F_Inputs_cyclical!$A$1:$BE$243, MATCH('Cyclical_after overrides'!$A46, F_Inputs_cyclical!$A$1:$A$243, 0), MATCH('Cyclical_after overrides'!AY$1, F_Inputs_cyclical!$A$1:$BE$1, 0))="", "", INDEX(F_Inputs_cyclical!$A$1:$BE$243, MATCH('Cyclical_after overrides'!$A46, F_Inputs_cyclical!$A$1:$A$243, 0), MATCH('Cyclical_after overrides'!AY$1, F_Inputs_cyclical!$A$1:$BE$1, 0))),
Cyclical_overrides!AY46)</f>
        <v>132.0697139600102</v>
      </c>
      <c r="AZ46" s="72">
        <f>IF(Cyclical_overrides!AZ46 = "",
IF(INDEX(F_Inputs_cyclical!$A$1:$BE$243, MATCH('Cyclical_after overrides'!$A46, F_Inputs_cyclical!$A$1:$A$243, 0), MATCH('Cyclical_after overrides'!AZ$1, F_Inputs_cyclical!$A$1:$BE$1, 0))="", "", INDEX(F_Inputs_cyclical!$A$1:$BE$243, MATCH('Cyclical_after overrides'!$A46, F_Inputs_cyclical!$A$1:$A$243, 0), MATCH('Cyclical_after overrides'!AZ$1, F_Inputs_cyclical!$A$1:$BE$1, 0))),
Cyclical_overrides!AZ46)</f>
        <v>2.6504397383431768</v>
      </c>
      <c r="BA46" s="72">
        <f>IF(Cyclical_overrides!BA46 = "",
IF(INDEX(F_Inputs_cyclical!$A$1:$BE$243, MATCH('Cyclical_after overrides'!$A46, F_Inputs_cyclical!$A$1:$A$243, 0), MATCH('Cyclical_after overrides'!BA$1, F_Inputs_cyclical!$A$1:$BE$1, 0))="", "", INDEX(F_Inputs_cyclical!$A$1:$BE$243, MATCH('Cyclical_after overrides'!$A46, F_Inputs_cyclical!$A$1:$A$243, 0), MATCH('Cyclical_after overrides'!BA$1, F_Inputs_cyclical!$A$1:$BE$1, 0))),
Cyclical_overrides!BA46)</f>
        <v>16.056939658260902</v>
      </c>
      <c r="BB46" s="72">
        <f>IF(Cyclical_overrides!BB46 = "",
IF(INDEX(F_Inputs_cyclical!$A$1:$BE$243, MATCH('Cyclical_after overrides'!$A46, F_Inputs_cyclical!$A$1:$A$243, 0), MATCH('Cyclical_after overrides'!BB$1, F_Inputs_cyclical!$A$1:$BE$1, 0))="", "", INDEX(F_Inputs_cyclical!$A$1:$BE$243, MATCH('Cyclical_after overrides'!$A46, F_Inputs_cyclical!$A$1:$A$243, 0), MATCH('Cyclical_after overrides'!BB$1, F_Inputs_cyclical!$A$1:$BE$1, 0))),
Cyclical_overrides!BB46)</f>
        <v>16.056939658260902</v>
      </c>
      <c r="BC46" s="72">
        <f>IF(Cyclical_overrides!BC46 = "",
IF(INDEX(F_Inputs_cyclical!$A$1:$BE$243, MATCH('Cyclical_after overrides'!$A46, F_Inputs_cyclical!$A$1:$A$243, 0), MATCH('Cyclical_after overrides'!BC$1, F_Inputs_cyclical!$A$1:$BE$1, 0))="", "", INDEX(F_Inputs_cyclical!$A$1:$BE$243, MATCH('Cyclical_after overrides'!$A46, F_Inputs_cyclical!$A$1:$A$243, 0), MATCH('Cyclical_after overrides'!BC$1, F_Inputs_cyclical!$A$1:$BE$1, 0))),
Cyclical_overrides!BC46)</f>
        <v>11.115211941720034</v>
      </c>
      <c r="BD46" s="72">
        <f>IF(Cyclical_overrides!BD46 = "",
IF(INDEX(F_Inputs_cyclical!$A$1:$BE$243, MATCH('Cyclical_after overrides'!$A46, F_Inputs_cyclical!$A$1:$A$243, 0), MATCH('Cyclical_after overrides'!BD$1, F_Inputs_cyclical!$A$1:$BE$1, 0))="", "", INDEX(F_Inputs_cyclical!$A$1:$BE$243, MATCH('Cyclical_after overrides'!$A46, F_Inputs_cyclical!$A$1:$A$243, 0), MATCH('Cyclical_after overrides'!BD$1, F_Inputs_cyclical!$A$1:$BE$1, 0))),
Cyclical_overrides!BD46)</f>
        <v>1293.3610101700001</v>
      </c>
      <c r="BE46" s="194"/>
    </row>
    <row r="47" spans="1:57" x14ac:dyDescent="0.4">
      <c r="A47" s="63" t="str">
        <f t="shared" si="0"/>
        <v>NWT24</v>
      </c>
      <c r="B47" s="63" t="s">
        <v>289</v>
      </c>
      <c r="C47" s="63" t="s">
        <v>263</v>
      </c>
      <c r="D47" s="72">
        <f>IF(Cyclical_overrides!D47 = "",
IF(INDEX(F_Inputs_cyclical!$A$1:$BE$243, MATCH('Cyclical_after overrides'!$A47, F_Inputs_cyclical!$A$1:$A$243, 0), MATCH('Cyclical_after overrides'!D$1, F_Inputs_cyclical!$A$1:$BE$1, 0))="", "", INDEX(F_Inputs_cyclical!$A$1:$BE$243, MATCH('Cyclical_after overrides'!$A47, F_Inputs_cyclical!$A$1:$A$243, 0), MATCH('Cyclical_after overrides'!D$1, F_Inputs_cyclical!$A$1:$BE$1, 0))),
Cyclical_overrides!D47)</f>
        <v>23.613967207404094</v>
      </c>
      <c r="E47" s="72">
        <f>IF(Cyclical_overrides!E47 = "",
IF(INDEX(F_Inputs_cyclical!$A$1:$BE$243, MATCH('Cyclical_after overrides'!$A47, F_Inputs_cyclical!$A$1:$A$243, 0), MATCH('Cyclical_after overrides'!E$1, F_Inputs_cyclical!$A$1:$BE$1, 0))="", "", INDEX(F_Inputs_cyclical!$A$1:$BE$243, MATCH('Cyclical_after overrides'!$A47, F_Inputs_cyclical!$A$1:$A$243, 0), MATCH('Cyclical_after overrides'!E$1, F_Inputs_cyclical!$A$1:$BE$1, 0))),
Cyclical_overrides!E47)</f>
        <v>13.768969894038195</v>
      </c>
      <c r="F47" s="72">
        <f>IF(Cyclical_overrides!F47 = "",
IF(INDEX(F_Inputs_cyclical!$A$1:$BE$243, MATCH('Cyclical_after overrides'!$A47, F_Inputs_cyclical!$A$1:$A$243, 0), MATCH('Cyclical_after overrides'!F$1, F_Inputs_cyclical!$A$1:$BE$1, 0))="", "", INDEX(F_Inputs_cyclical!$A$1:$BE$243, MATCH('Cyclical_after overrides'!$A47, F_Inputs_cyclical!$A$1:$A$243, 0), MATCH('Cyclical_after overrides'!F$1, F_Inputs_cyclical!$A$1:$BE$1, 0))),
Cyclical_overrides!F47)</f>
        <v>53.717739549999997</v>
      </c>
      <c r="G47" s="72">
        <f>IF(Cyclical_overrides!G47 = "",
IF(INDEX(F_Inputs_cyclical!$A$1:$BE$243, MATCH('Cyclical_after overrides'!$A47, F_Inputs_cyclical!$A$1:$A$243, 0), MATCH('Cyclical_after overrides'!G$1, F_Inputs_cyclical!$A$1:$BE$1, 0))="", "", INDEX(F_Inputs_cyclical!$A$1:$BE$243, MATCH('Cyclical_after overrides'!$A47, F_Inputs_cyclical!$A$1:$A$243, 0), MATCH('Cyclical_after overrides'!G$1, F_Inputs_cyclical!$A$1:$BE$1, 0))),
Cyclical_overrides!G47)</f>
        <v>3.7370279694187918</v>
      </c>
      <c r="H47" s="72">
        <f>IF(Cyclical_overrides!H47 = "",
IF(INDEX(F_Inputs_cyclical!$A$1:$BE$243, MATCH('Cyclical_after overrides'!$A47, F_Inputs_cyclical!$A$1:$A$243, 0), MATCH('Cyclical_after overrides'!H$1, F_Inputs_cyclical!$A$1:$BE$1, 0))="", "", INDEX(F_Inputs_cyclical!$A$1:$BE$243, MATCH('Cyclical_after overrides'!$A47, F_Inputs_cyclical!$A$1:$A$243, 0), MATCH('Cyclical_after overrides'!H$1, F_Inputs_cyclical!$A$1:$BE$1, 0))),
Cyclical_overrides!H47)</f>
        <v>0</v>
      </c>
      <c r="I47" s="72">
        <f>IF(Cyclical_overrides!I47 = "",
IF(INDEX(F_Inputs_cyclical!$A$1:$BE$243, MATCH('Cyclical_after overrides'!$A47, F_Inputs_cyclical!$A$1:$A$243, 0), MATCH('Cyclical_after overrides'!I$1, F_Inputs_cyclical!$A$1:$BE$1, 0))="", "", INDEX(F_Inputs_cyclical!$A$1:$BE$243, MATCH('Cyclical_after overrides'!$A47, F_Inputs_cyclical!$A$1:$A$243, 0), MATCH('Cyclical_after overrides'!I$1, F_Inputs_cyclical!$A$1:$BE$1, 0))),
Cyclical_overrides!I47)</f>
        <v>0</v>
      </c>
      <c r="J47" s="72" t="str">
        <f>IF(Cyclical_overrides!J47 = "",
IF(INDEX(F_Inputs_cyclical!$A$1:$BE$243, MATCH('Cyclical_after overrides'!$A47, F_Inputs_cyclical!$A$1:$A$243, 0), MATCH('Cyclical_after overrides'!J$1, F_Inputs_cyclical!$A$1:$BE$1, 0))="", "", INDEX(F_Inputs_cyclical!$A$1:$BE$243, MATCH('Cyclical_after overrides'!$A47, F_Inputs_cyclical!$A$1:$A$243, 0), MATCH('Cyclical_after overrides'!J$1, F_Inputs_cyclical!$A$1:$BE$1, 0))),
Cyclical_overrides!J47)</f>
        <v/>
      </c>
      <c r="K47" s="72">
        <f>IF(Cyclical_overrides!K47 = "",
IF(INDEX(F_Inputs_cyclical!$A$1:$BE$243, MATCH('Cyclical_after overrides'!$A47, F_Inputs_cyclical!$A$1:$A$243, 0), MATCH('Cyclical_after overrides'!K$1, F_Inputs_cyclical!$A$1:$BE$1, 0))="", "", INDEX(F_Inputs_cyclical!$A$1:$BE$243, MATCH('Cyclical_after overrides'!$A47, F_Inputs_cyclical!$A$1:$A$243, 0), MATCH('Cyclical_after overrides'!K$1, F_Inputs_cyclical!$A$1:$BE$1, 0))),
Cyclical_overrides!K47)</f>
        <v>42.379354259999992</v>
      </c>
      <c r="L47" s="72" t="str">
        <f>IF(Cyclical_overrides!L47 = "",
IF(INDEX(F_Inputs_cyclical!$A$1:$BE$243, MATCH('Cyclical_after overrides'!$A47, F_Inputs_cyclical!$A$1:$A$243, 0), MATCH('Cyclical_after overrides'!L$1, F_Inputs_cyclical!$A$1:$BE$1, 0))="", "", INDEX(F_Inputs_cyclical!$A$1:$BE$243, MATCH('Cyclical_after overrides'!$A47, F_Inputs_cyclical!$A$1:$A$243, 0), MATCH('Cyclical_after overrides'!L$1, F_Inputs_cyclical!$A$1:$BE$1, 0))),
Cyclical_overrides!L47)</f>
        <v/>
      </c>
      <c r="M47" s="72" t="str">
        <f>IF(Cyclical_overrides!M47 = "",
IF(INDEX(F_Inputs_cyclical!$A$1:$BE$243, MATCH('Cyclical_after overrides'!$A47, F_Inputs_cyclical!$A$1:$A$243, 0), MATCH('Cyclical_after overrides'!M$1, F_Inputs_cyclical!$A$1:$BE$1, 0))="", "", INDEX(F_Inputs_cyclical!$A$1:$BE$243, MATCH('Cyclical_after overrides'!$A47, F_Inputs_cyclical!$A$1:$A$243, 0), MATCH('Cyclical_after overrides'!M$1, F_Inputs_cyclical!$A$1:$BE$1, 0))),
Cyclical_overrides!M47)</f>
        <v/>
      </c>
      <c r="N47" s="72" t="str">
        <f>IF(Cyclical_overrides!N47 = "",
IF(INDEX(F_Inputs_cyclical!$A$1:$BE$243, MATCH('Cyclical_after overrides'!$A47, F_Inputs_cyclical!$A$1:$A$243, 0), MATCH('Cyclical_after overrides'!N$1, F_Inputs_cyclical!$A$1:$BE$1, 0))="", "", INDEX(F_Inputs_cyclical!$A$1:$BE$243, MATCH('Cyclical_after overrides'!$A47, F_Inputs_cyclical!$A$1:$A$243, 0), MATCH('Cyclical_after overrides'!N$1, F_Inputs_cyclical!$A$1:$BE$1, 0))),
Cyclical_overrides!N47)</f>
        <v/>
      </c>
      <c r="O47" s="72" t="str">
        <f>IF(Cyclical_overrides!O47 = "",
IF(INDEX(F_Inputs_cyclical!$A$1:$BE$243, MATCH('Cyclical_after overrides'!$A47, F_Inputs_cyclical!$A$1:$A$243, 0), MATCH('Cyclical_after overrides'!O$1, F_Inputs_cyclical!$A$1:$BE$1, 0))="", "", INDEX(F_Inputs_cyclical!$A$1:$BE$243, MATCH('Cyclical_after overrides'!$A47, F_Inputs_cyclical!$A$1:$A$243, 0), MATCH('Cyclical_after overrides'!O$1, F_Inputs_cyclical!$A$1:$BE$1, 0))),
Cyclical_overrides!O47)</f>
        <v/>
      </c>
      <c r="P47" s="72" t="str">
        <f>IF(Cyclical_overrides!P47 = "",
IF(INDEX(F_Inputs_cyclical!$A$1:$BE$243, MATCH('Cyclical_after overrides'!$A47, F_Inputs_cyclical!$A$1:$A$243, 0), MATCH('Cyclical_after overrides'!P$1, F_Inputs_cyclical!$A$1:$BE$1, 0))="", "", INDEX(F_Inputs_cyclical!$A$1:$BE$243, MATCH('Cyclical_after overrides'!$A47, F_Inputs_cyclical!$A$1:$A$243, 0), MATCH('Cyclical_after overrides'!P$1, F_Inputs_cyclical!$A$1:$BE$1, 0))),
Cyclical_overrides!P47)</f>
        <v/>
      </c>
      <c r="Q47" s="72" t="str">
        <f>IF(Cyclical_overrides!Q47 = "",
IF(INDEX(F_Inputs_cyclical!$A$1:$BE$243, MATCH('Cyclical_after overrides'!$A47, F_Inputs_cyclical!$A$1:$A$243, 0), MATCH('Cyclical_after overrides'!Q$1, F_Inputs_cyclical!$A$1:$BE$1, 0))="", "", INDEX(F_Inputs_cyclical!$A$1:$BE$243, MATCH('Cyclical_after overrides'!$A47, F_Inputs_cyclical!$A$1:$A$243, 0), MATCH('Cyclical_after overrides'!Q$1, F_Inputs_cyclical!$A$1:$BE$1, 0))),
Cyclical_overrides!Q47)</f>
        <v/>
      </c>
      <c r="R47" s="72" t="str">
        <f>IF(Cyclical_overrides!R47 = "",
IF(INDEX(F_Inputs_cyclical!$A$1:$BE$243, MATCH('Cyclical_after overrides'!$A47, F_Inputs_cyclical!$A$1:$A$243, 0), MATCH('Cyclical_after overrides'!R$1, F_Inputs_cyclical!$A$1:$BE$1, 0))="", "", INDEX(F_Inputs_cyclical!$A$1:$BE$243, MATCH('Cyclical_after overrides'!$A47, F_Inputs_cyclical!$A$1:$A$243, 0), MATCH('Cyclical_after overrides'!R$1, F_Inputs_cyclical!$A$1:$BE$1, 0))),
Cyclical_overrides!R47)</f>
        <v/>
      </c>
      <c r="S47" s="72" t="str">
        <f>IF(Cyclical_overrides!S47 = "",
IF(INDEX(F_Inputs_cyclical!$A$1:$BE$243, MATCH('Cyclical_after overrides'!$A47, F_Inputs_cyclical!$A$1:$A$243, 0), MATCH('Cyclical_after overrides'!S$1, F_Inputs_cyclical!$A$1:$BE$1, 0))="", "", INDEX(F_Inputs_cyclical!$A$1:$BE$243, MATCH('Cyclical_after overrides'!$A47, F_Inputs_cyclical!$A$1:$A$243, 0), MATCH('Cyclical_after overrides'!S$1, F_Inputs_cyclical!$A$1:$BE$1, 0))),
Cyclical_overrides!S47)</f>
        <v/>
      </c>
      <c r="T47" s="72" t="str">
        <f>IF(Cyclical_overrides!T47 = "",
IF(INDEX(F_Inputs_cyclical!$A$1:$BE$243, MATCH('Cyclical_after overrides'!$A47, F_Inputs_cyclical!$A$1:$A$243, 0), MATCH('Cyclical_after overrides'!T$1, F_Inputs_cyclical!$A$1:$BE$1, 0))="", "", INDEX(F_Inputs_cyclical!$A$1:$BE$243, MATCH('Cyclical_after overrides'!$A47, F_Inputs_cyclical!$A$1:$A$243, 0), MATCH('Cyclical_after overrides'!T$1, F_Inputs_cyclical!$A$1:$BE$1, 0))),
Cyclical_overrides!T47)</f>
        <v/>
      </c>
      <c r="U47" s="72" t="str">
        <f>IF(Cyclical_overrides!U47 = "",
IF(INDEX(F_Inputs_cyclical!$A$1:$BE$243, MATCH('Cyclical_after overrides'!$A47, F_Inputs_cyclical!$A$1:$A$243, 0), MATCH('Cyclical_after overrides'!U$1, F_Inputs_cyclical!$A$1:$BE$1, 0))="", "", INDEX(F_Inputs_cyclical!$A$1:$BE$243, MATCH('Cyclical_after overrides'!$A47, F_Inputs_cyclical!$A$1:$A$243, 0), MATCH('Cyclical_after overrides'!U$1, F_Inputs_cyclical!$A$1:$BE$1, 0))),
Cyclical_overrides!U47)</f>
        <v/>
      </c>
      <c r="V47" s="72">
        <f>IF(Cyclical_overrides!V47 = "",
IF(INDEX(F_Inputs_cyclical!$A$1:$BE$243, MATCH('Cyclical_after overrides'!$A47, F_Inputs_cyclical!$A$1:$A$243, 0), MATCH('Cyclical_after overrides'!V$1, F_Inputs_cyclical!$A$1:$BE$1, 0))="", "", INDEX(F_Inputs_cyclical!$A$1:$BE$243, MATCH('Cyclical_after overrides'!$A47, F_Inputs_cyclical!$A$1:$A$243, 0), MATCH('Cyclical_after overrides'!V$1, F_Inputs_cyclical!$A$1:$BE$1, 0))),
Cyclical_overrides!V47)</f>
        <v>42.453000000000003</v>
      </c>
      <c r="W47" s="72">
        <f>IF(Cyclical_overrides!W47 = "",
IF(INDEX(F_Inputs_cyclical!$A$1:$BE$243, MATCH('Cyclical_after overrides'!$A47, F_Inputs_cyclical!$A$1:$A$243, 0), MATCH('Cyclical_after overrides'!W$1, F_Inputs_cyclical!$A$1:$BE$1, 0))="", "", INDEX(F_Inputs_cyclical!$A$1:$BE$243, MATCH('Cyclical_after overrides'!$A47, F_Inputs_cyclical!$A$1:$A$243, 0), MATCH('Cyclical_after overrides'!W$1, F_Inputs_cyclical!$A$1:$BE$1, 0))),
Cyclical_overrides!W47)</f>
        <v>33.881999999999998</v>
      </c>
      <c r="X47" s="72">
        <f>IF(Cyclical_overrides!X47 = "",
IF(INDEX(F_Inputs_cyclical!$A$1:$BE$243, MATCH('Cyclical_after overrides'!$A47, F_Inputs_cyclical!$A$1:$A$243, 0), MATCH('Cyclical_after overrides'!X$1, F_Inputs_cyclical!$A$1:$BE$1, 0))="", "", INDEX(F_Inputs_cyclical!$A$1:$BE$243, MATCH('Cyclical_after overrides'!$A47, F_Inputs_cyclical!$A$1:$A$243, 0), MATCH('Cyclical_after overrides'!X$1, F_Inputs_cyclical!$A$1:$BE$1, 0))),
Cyclical_overrides!X47)</f>
        <v>22.82</v>
      </c>
      <c r="Y47" s="72">
        <f>IF(Cyclical_overrides!Y47 = "",
IF(INDEX(F_Inputs_cyclical!$A$1:$BE$243, MATCH('Cyclical_after overrides'!$A47, F_Inputs_cyclical!$A$1:$A$243, 0), MATCH('Cyclical_after overrides'!Y$1, F_Inputs_cyclical!$A$1:$BE$1, 0))="", "", INDEX(F_Inputs_cyclical!$A$1:$BE$243, MATCH('Cyclical_after overrides'!$A47, F_Inputs_cyclical!$A$1:$A$243, 0), MATCH('Cyclical_after overrides'!Y$1, F_Inputs_cyclical!$A$1:$BE$1, 0))),
Cyclical_overrides!Y47)</f>
        <v>61.470999999999997</v>
      </c>
      <c r="Z47" s="72">
        <f>IF(Cyclical_overrides!Z47 = "",
IF(INDEX(F_Inputs_cyclical!$A$1:$BE$243, MATCH('Cyclical_after overrides'!$A47, F_Inputs_cyclical!$A$1:$A$243, 0), MATCH('Cyclical_after overrides'!Z$1, F_Inputs_cyclical!$A$1:$BE$1, 0))="", "", INDEX(F_Inputs_cyclical!$A$1:$BE$243, MATCH('Cyclical_after overrides'!$A47, F_Inputs_cyclical!$A$1:$A$243, 0), MATCH('Cyclical_after overrides'!Z$1, F_Inputs_cyclical!$A$1:$BE$1, 0))),
Cyclical_overrides!Z47)</f>
        <v>1565.325</v>
      </c>
      <c r="AA47" s="72">
        <f>IF(Cyclical_overrides!AA47 = "",
IF(INDEX(F_Inputs_cyclical!$A$1:$BE$243, MATCH('Cyclical_after overrides'!$A47, F_Inputs_cyclical!$A$1:$A$243, 0), MATCH('Cyclical_after overrides'!AA$1, F_Inputs_cyclical!$A$1:$BE$1, 0))="", "", INDEX(F_Inputs_cyclical!$A$1:$BE$243, MATCH('Cyclical_after overrides'!$A47, F_Inputs_cyclical!$A$1:$A$243, 0), MATCH('Cyclical_after overrides'!AA$1, F_Inputs_cyclical!$A$1:$BE$1, 0))),
Cyclical_overrides!AA47)</f>
        <v>1507.961</v>
      </c>
      <c r="AB47" s="72" t="str">
        <f>IF(Cyclical_overrides!AB47 = "",
IF(INDEX(F_Inputs_cyclical!$A$1:$BE$243, MATCH('Cyclical_after overrides'!$A47, F_Inputs_cyclical!$A$1:$A$243, 0), MATCH('Cyclical_after overrides'!AB$1, F_Inputs_cyclical!$A$1:$BE$1, 0))="", "", INDEX(F_Inputs_cyclical!$A$1:$BE$243, MATCH('Cyclical_after overrides'!$A47, F_Inputs_cyclical!$A$1:$A$243, 0), MATCH('Cyclical_after overrides'!AB$1, F_Inputs_cyclical!$A$1:$BE$1, 0))),
Cyclical_overrides!AB47)</f>
        <v/>
      </c>
      <c r="AC47" s="72">
        <f>IF(Cyclical_overrides!AC47 = "",
IF(INDEX(F_Inputs_cyclical!$A$1:$BE$243, MATCH('Cyclical_after overrides'!$A47, F_Inputs_cyclical!$A$1:$A$243, 0), MATCH('Cyclical_after overrides'!AC$1, F_Inputs_cyclical!$A$1:$BE$1, 0))="", "", INDEX(F_Inputs_cyclical!$A$1:$BE$243, MATCH('Cyclical_after overrides'!$A47, F_Inputs_cyclical!$A$1:$A$243, 0), MATCH('Cyclical_after overrides'!AC$1, F_Inputs_cyclical!$A$1:$BE$1, 0))),
Cyclical_overrides!AC47)</f>
        <v>119.56894021111752</v>
      </c>
      <c r="AD47" s="72">
        <f>IF(Cyclical_overrides!AD47 = "",
IF(INDEX(F_Inputs_cyclical!$A$1:$BE$243, MATCH('Cyclical_after overrides'!$A47, F_Inputs_cyclical!$A$1:$A$243, 0), MATCH('Cyclical_after overrides'!AD$1, F_Inputs_cyclical!$A$1:$BE$1, 0))="", "", INDEX(F_Inputs_cyclical!$A$1:$BE$243, MATCH('Cyclical_after overrides'!$A47, F_Inputs_cyclical!$A$1:$A$243, 0), MATCH('Cyclical_after overrides'!AD$1, F_Inputs_cyclical!$A$1:$BE$1, 0))),
Cyclical_overrides!AD47)</f>
        <v>0</v>
      </c>
      <c r="AE47" s="72">
        <f>IF(Cyclical_overrides!AE47 = "",
IF(INDEX(F_Inputs_cyclical!$A$1:$BE$243, MATCH('Cyclical_after overrides'!$A47, F_Inputs_cyclical!$A$1:$A$243, 0), MATCH('Cyclical_after overrides'!AE$1, F_Inputs_cyclical!$A$1:$BE$1, 0))="", "", INDEX(F_Inputs_cyclical!$A$1:$BE$243, MATCH('Cyclical_after overrides'!$A47, F_Inputs_cyclical!$A$1:$A$243, 0), MATCH('Cyclical_after overrides'!AE$1, F_Inputs_cyclical!$A$1:$BE$1, 0))),
Cyclical_overrides!AE47)</f>
        <v>0</v>
      </c>
      <c r="AF47" s="72">
        <f>IF(Cyclical_overrides!AF47 = "",
IF(INDEX(F_Inputs_cyclical!$A$1:$BE$243, MATCH('Cyclical_after overrides'!$A47, F_Inputs_cyclical!$A$1:$A$243, 0), MATCH('Cyclical_after overrides'!AF$1, F_Inputs_cyclical!$A$1:$BE$1, 0))="", "", INDEX(F_Inputs_cyclical!$A$1:$BE$243, MATCH('Cyclical_after overrides'!$A47, F_Inputs_cyclical!$A$1:$A$243, 0), MATCH('Cyclical_after overrides'!AF$1, F_Inputs_cyclical!$A$1:$BE$1, 0))),
Cyclical_overrides!AF47)</f>
        <v>6.0552385900000001</v>
      </c>
      <c r="AG47" s="72">
        <f>IF(Cyclical_overrides!AG47 = "",
IF(INDEX(F_Inputs_cyclical!$A$1:$BE$243, MATCH('Cyclical_after overrides'!$A47, F_Inputs_cyclical!$A$1:$A$243, 0), MATCH('Cyclical_after overrides'!AG$1, F_Inputs_cyclical!$A$1:$BE$1, 0))="", "", INDEX(F_Inputs_cyclical!$A$1:$BE$243, MATCH('Cyclical_after overrides'!$A47, F_Inputs_cyclical!$A$1:$A$243, 0), MATCH('Cyclical_after overrides'!AG$1, F_Inputs_cyclical!$A$1:$BE$1, 0))),
Cyclical_overrides!AG47)</f>
        <v>1.6624035200000022</v>
      </c>
      <c r="AH47" s="72">
        <f>IF(Cyclical_overrides!AH47 = "",
IF(INDEX(F_Inputs_cyclical!$A$1:$BE$243, MATCH('Cyclical_after overrides'!$A47, F_Inputs_cyclical!$A$1:$A$243, 0), MATCH('Cyclical_after overrides'!AH$1, F_Inputs_cyclical!$A$1:$BE$1, 0))="", "", INDEX(F_Inputs_cyclical!$A$1:$BE$243, MATCH('Cyclical_after overrides'!$A47, F_Inputs_cyclical!$A$1:$A$243, 0), MATCH('Cyclical_after overrides'!AH$1, F_Inputs_cyclical!$A$1:$BE$1, 0))),
Cyclical_overrides!AH47)</f>
        <v>2.5030000000000001</v>
      </c>
      <c r="AI47" s="72">
        <f>IF(Cyclical_overrides!AI47 = "",
IF(INDEX(F_Inputs_cyclical!$A$1:$BE$243, MATCH('Cyclical_after overrides'!$A47, F_Inputs_cyclical!$A$1:$A$243, 0), MATCH('Cyclical_after overrides'!AI$1, F_Inputs_cyclical!$A$1:$BE$1, 0))="", "", INDEX(F_Inputs_cyclical!$A$1:$BE$243, MATCH('Cyclical_after overrides'!$A47, F_Inputs_cyclical!$A$1:$A$243, 0), MATCH('Cyclical_after overrides'!AI$1, F_Inputs_cyclical!$A$1:$BE$1, 0))),
Cyclical_overrides!AI47)</f>
        <v>3.9940000000000002</v>
      </c>
      <c r="AJ47" s="72">
        <f>IF(Cyclical_overrides!AJ47 = "",
IF(INDEX(F_Inputs_cyclical!$A$1:$BE$243, MATCH('Cyclical_after overrides'!$A47, F_Inputs_cyclical!$A$1:$A$243, 0), MATCH('Cyclical_after overrides'!AJ$1, F_Inputs_cyclical!$A$1:$BE$1, 0))="", "", INDEX(F_Inputs_cyclical!$A$1:$BE$243, MATCH('Cyclical_after overrides'!$A47, F_Inputs_cyclical!$A$1:$A$243, 0), MATCH('Cyclical_after overrides'!AJ$1, F_Inputs_cyclical!$A$1:$BE$1, 0))),
Cyclical_overrides!AJ47)</f>
        <v>0</v>
      </c>
      <c r="AK47" s="72">
        <f>IF(Cyclical_overrides!AK47 = "",
IF(INDEX(F_Inputs_cyclical!$A$1:$BE$243, MATCH('Cyclical_after overrides'!$A47, F_Inputs_cyclical!$A$1:$A$243, 0), MATCH('Cyclical_after overrides'!AK$1, F_Inputs_cyclical!$A$1:$BE$1, 0))="", "", INDEX(F_Inputs_cyclical!$A$1:$BE$243, MATCH('Cyclical_after overrides'!$A47, F_Inputs_cyclical!$A$1:$A$243, 0), MATCH('Cyclical_after overrides'!AK$1, F_Inputs_cyclical!$A$1:$BE$1, 0))),
Cyclical_overrides!AK47)</f>
        <v>0.47646577625537712</v>
      </c>
      <c r="AL47" s="72">
        <f>IF(Cyclical_overrides!AL47 = "",
IF(INDEX(F_Inputs_cyclical!$A$1:$BE$243, MATCH('Cyclical_after overrides'!$A47, F_Inputs_cyclical!$A$1:$A$243, 0), MATCH('Cyclical_after overrides'!AL$1, F_Inputs_cyclical!$A$1:$BE$1, 0))="", "", INDEX(F_Inputs_cyclical!$A$1:$BE$243, MATCH('Cyclical_after overrides'!$A47, F_Inputs_cyclical!$A$1:$A$243, 0), MATCH('Cyclical_after overrides'!AL$1, F_Inputs_cyclical!$A$1:$BE$1, 0))),
Cyclical_overrides!AL47)</f>
        <v>1.9251593054290179</v>
      </c>
      <c r="AM47" s="72">
        <f>IF(Cyclical_overrides!AM47 = "",
IF(INDEX(F_Inputs_cyclical!$A$1:$BE$243, MATCH('Cyclical_after overrides'!$A47, F_Inputs_cyclical!$A$1:$A$243, 0), MATCH('Cyclical_after overrides'!AM$1, F_Inputs_cyclical!$A$1:$BE$1, 0))="", "", INDEX(F_Inputs_cyclical!$A$1:$BE$243, MATCH('Cyclical_after overrides'!$A47, F_Inputs_cyclical!$A$1:$A$243, 0), MATCH('Cyclical_after overrides'!AM$1, F_Inputs_cyclical!$A$1:$BE$1, 0))),
Cyclical_overrides!AM47)</f>
        <v>15.088434174827423</v>
      </c>
      <c r="AN47" s="72" t="str">
        <f>IF(Cyclical_overrides!AN47 = "",
IF(INDEX(F_Inputs_cyclical!$A$1:$BE$243, MATCH('Cyclical_after overrides'!$A47, F_Inputs_cyclical!$A$1:$A$243, 0), MATCH('Cyclical_after overrides'!AN$1, F_Inputs_cyclical!$A$1:$BE$1, 0))="", "", INDEX(F_Inputs_cyclical!$A$1:$BE$243, MATCH('Cyclical_after overrides'!$A47, F_Inputs_cyclical!$A$1:$A$243, 0), MATCH('Cyclical_after overrides'!AN$1, F_Inputs_cyclical!$A$1:$BE$1, 0))),
Cyclical_overrides!AN47)</f>
        <v/>
      </c>
      <c r="AO47" s="72">
        <f>IF(Cyclical_overrides!AO47 = "",
IF(INDEX(F_Inputs_cyclical!$A$1:$BE$243, MATCH('Cyclical_after overrides'!$A47, F_Inputs_cyclical!$A$1:$A$243, 0), MATCH('Cyclical_after overrides'!AO$1, F_Inputs_cyclical!$A$1:$BE$1, 0))="", "", INDEX(F_Inputs_cyclical!$A$1:$BE$243, MATCH('Cyclical_after overrides'!$A47, F_Inputs_cyclical!$A$1:$A$243, 0), MATCH('Cyclical_after overrides'!AO$1, F_Inputs_cyclical!$A$1:$BE$1, 0))),
Cyclical_overrides!AO47)</f>
        <v>0.24924501195465865</v>
      </c>
      <c r="AP47" s="72">
        <f>IF(Cyclical_overrides!AP47 = "",
IF(INDEX(F_Inputs_cyclical!$A$1:$BE$243, MATCH('Cyclical_after overrides'!$A47, F_Inputs_cyclical!$A$1:$A$243, 0), MATCH('Cyclical_after overrides'!AP$1, F_Inputs_cyclical!$A$1:$BE$1, 0))="", "", INDEX(F_Inputs_cyclical!$A$1:$BE$243, MATCH('Cyclical_after overrides'!$A47, F_Inputs_cyclical!$A$1:$A$243, 0), MATCH('Cyclical_after overrides'!AP$1, F_Inputs_cyclical!$A$1:$BE$1, 0))),
Cyclical_overrides!AP47)</f>
        <v>2.1523800697297362</v>
      </c>
      <c r="AQ47" s="72" t="str">
        <f>IF(Cyclical_overrides!AQ47 = "",
IF(INDEX(F_Inputs_cyclical!$A$1:$BE$243, MATCH('Cyclical_after overrides'!$A47, F_Inputs_cyclical!$A$1:$A$243, 0), MATCH('Cyclical_after overrides'!AQ$1, F_Inputs_cyclical!$A$1:$BE$1, 0))="", "", INDEX(F_Inputs_cyclical!$A$1:$BE$243, MATCH('Cyclical_after overrides'!$A47, F_Inputs_cyclical!$A$1:$A$243, 0), MATCH('Cyclical_after overrides'!AQ$1, F_Inputs_cyclical!$A$1:$BE$1, 0))),
Cyclical_overrides!AQ47)</f>
        <v/>
      </c>
      <c r="AR47" s="72" t="str">
        <f>IF(Cyclical_overrides!AR47 = "",
IF(INDEX(F_Inputs_cyclical!$A$1:$BE$243, MATCH('Cyclical_after overrides'!$A47, F_Inputs_cyclical!$A$1:$A$243, 0), MATCH('Cyclical_after overrides'!AR$1, F_Inputs_cyclical!$A$1:$BE$1, 0))="", "", INDEX(F_Inputs_cyclical!$A$1:$BE$243, MATCH('Cyclical_after overrides'!$A47, F_Inputs_cyclical!$A$1:$A$243, 0), MATCH('Cyclical_after overrides'!AR$1, F_Inputs_cyclical!$A$1:$BE$1, 0))),
Cyclical_overrides!AR47)</f>
        <v/>
      </c>
      <c r="AS47" s="72" t="str">
        <f>IF(Cyclical_overrides!AS47 = "",
IF(INDEX(F_Inputs_cyclical!$A$1:$BE$243, MATCH('Cyclical_after overrides'!$A47, F_Inputs_cyclical!$A$1:$A$243, 0), MATCH('Cyclical_after overrides'!AS$1, F_Inputs_cyclical!$A$1:$BE$1, 0))="", "", INDEX(F_Inputs_cyclical!$A$1:$BE$243, MATCH('Cyclical_after overrides'!$A47, F_Inputs_cyclical!$A$1:$A$243, 0), MATCH('Cyclical_after overrides'!AS$1, F_Inputs_cyclical!$A$1:$BE$1, 0))),
Cyclical_overrides!AS47)</f>
        <v/>
      </c>
      <c r="AT47" s="72" t="str">
        <f>IF(Cyclical_overrides!AT47 = "",
IF(INDEX(F_Inputs_cyclical!$A$1:$BE$243, MATCH('Cyclical_after overrides'!$A47, F_Inputs_cyclical!$A$1:$A$243, 0), MATCH('Cyclical_after overrides'!AT$1, F_Inputs_cyclical!$A$1:$BE$1, 0))="", "", INDEX(F_Inputs_cyclical!$A$1:$BE$243, MATCH('Cyclical_after overrides'!$A47, F_Inputs_cyclical!$A$1:$A$243, 0), MATCH('Cyclical_after overrides'!AT$1, F_Inputs_cyclical!$A$1:$BE$1, 0))),
Cyclical_overrides!AT47)</f>
        <v/>
      </c>
      <c r="AU47" s="72" t="str">
        <f>IF(Cyclical_overrides!AU47 = "",
IF(INDEX(F_Inputs_cyclical!$A$1:$BE$243, MATCH('Cyclical_after overrides'!$A47, F_Inputs_cyclical!$A$1:$A$243, 0), MATCH('Cyclical_after overrides'!AU$1, F_Inputs_cyclical!$A$1:$BE$1, 0))="", "", INDEX(F_Inputs_cyclical!$A$1:$BE$243, MATCH('Cyclical_after overrides'!$A47, F_Inputs_cyclical!$A$1:$A$243, 0), MATCH('Cyclical_after overrides'!AU$1, F_Inputs_cyclical!$A$1:$BE$1, 0))),
Cyclical_overrides!AU47)</f>
        <v/>
      </c>
      <c r="AV47" s="72" t="str">
        <f>IF(Cyclical_overrides!AV47 = "",
IF(INDEX(F_Inputs_cyclical!$A$1:$BE$243, MATCH('Cyclical_after overrides'!$A47, F_Inputs_cyclical!$A$1:$A$243, 0), MATCH('Cyclical_after overrides'!AV$1, F_Inputs_cyclical!$A$1:$BE$1, 0))="", "", INDEX(F_Inputs_cyclical!$A$1:$BE$243, MATCH('Cyclical_after overrides'!$A47, F_Inputs_cyclical!$A$1:$A$243, 0), MATCH('Cyclical_after overrides'!AV$1, F_Inputs_cyclical!$A$1:$BE$1, 0))),
Cyclical_overrides!AV47)</f>
        <v/>
      </c>
      <c r="AW47" s="72">
        <f>IF(Cyclical_overrides!AW47 = "",
IF(INDEX(F_Inputs_cyclical!$A$1:$BE$243, MATCH('Cyclical_after overrides'!$A47, F_Inputs_cyclical!$A$1:$A$243, 0), MATCH('Cyclical_after overrides'!AW$1, F_Inputs_cyclical!$A$1:$BE$1, 0))="", "", INDEX(F_Inputs_cyclical!$A$1:$BE$243, MATCH('Cyclical_after overrides'!$A47, F_Inputs_cyclical!$A$1:$A$243, 0), MATCH('Cyclical_after overrides'!AW$1, F_Inputs_cyclical!$A$1:$BE$1, 0))),
Cyclical_overrides!AW47)</f>
        <v>0.94744609856262829</v>
      </c>
      <c r="AX47" s="72">
        <f>IF(Cyclical_overrides!AX47 = "",
IF(INDEX(F_Inputs_cyclical!$A$1:$BE$243, MATCH('Cyclical_after overrides'!$A47, F_Inputs_cyclical!$A$1:$A$243, 0), MATCH('Cyclical_after overrides'!AX$1, F_Inputs_cyclical!$A$1:$BE$1, 0))="", "", INDEX(F_Inputs_cyclical!$A$1:$BE$243, MATCH('Cyclical_after overrides'!$A47, F_Inputs_cyclical!$A$1:$A$243, 0), MATCH('Cyclical_after overrides'!AX$1, F_Inputs_cyclical!$A$1:$BE$1, 0))),
Cyclical_overrides!AX47)</f>
        <v>27.738530424306788</v>
      </c>
      <c r="AY47" s="72">
        <f>IF(Cyclical_overrides!AY47 = "",
IF(INDEX(F_Inputs_cyclical!$A$1:$BE$243, MATCH('Cyclical_after overrides'!$A47, F_Inputs_cyclical!$A$1:$A$243, 0), MATCH('Cyclical_after overrides'!AY$1, F_Inputs_cyclical!$A$1:$BE$1, 0))="", "", INDEX(F_Inputs_cyclical!$A$1:$BE$243, MATCH('Cyclical_after overrides'!$A47, F_Inputs_cyclical!$A$1:$A$243, 0), MATCH('Cyclical_after overrides'!AY$1, F_Inputs_cyclical!$A$1:$BE$1, 0))),
Cyclical_overrides!AY47)</f>
        <v>132.00053417670495</v>
      </c>
      <c r="AZ47" s="72">
        <f>IF(Cyclical_overrides!AZ47 = "",
IF(INDEX(F_Inputs_cyclical!$A$1:$BE$243, MATCH('Cyclical_after overrides'!$A47, F_Inputs_cyclical!$A$1:$A$243, 0), MATCH('Cyclical_after overrides'!AZ$1, F_Inputs_cyclical!$A$1:$BE$1, 0))="", "", INDEX(F_Inputs_cyclical!$A$1:$BE$243, MATCH('Cyclical_after overrides'!$A47, F_Inputs_cyclical!$A$1:$A$243, 0), MATCH('Cyclical_after overrides'!AZ$1, F_Inputs_cyclical!$A$1:$BE$1, 0))),
Cyclical_overrides!AZ47)</f>
        <v>2.7152140999184828</v>
      </c>
      <c r="BA47" s="72">
        <f>IF(Cyclical_overrides!BA47 = "",
IF(INDEX(F_Inputs_cyclical!$A$1:$BE$243, MATCH('Cyclical_after overrides'!$A47, F_Inputs_cyclical!$A$1:$A$243, 0), MATCH('Cyclical_after overrides'!BA$1, F_Inputs_cyclical!$A$1:$BE$1, 0))="", "", INDEX(F_Inputs_cyclical!$A$1:$BE$243, MATCH('Cyclical_after overrides'!$A47, F_Inputs_cyclical!$A$1:$A$243, 0), MATCH('Cyclical_after overrides'!BA$1, F_Inputs_cyclical!$A$1:$BE$1, 0))),
Cyclical_overrides!BA47)</f>
        <v>16.056939658260902</v>
      </c>
      <c r="BB47" s="72">
        <f>IF(Cyclical_overrides!BB47 = "",
IF(INDEX(F_Inputs_cyclical!$A$1:$BE$243, MATCH('Cyclical_after overrides'!$A47, F_Inputs_cyclical!$A$1:$A$243, 0), MATCH('Cyclical_after overrides'!BB$1, F_Inputs_cyclical!$A$1:$BE$1, 0))="", "", INDEX(F_Inputs_cyclical!$A$1:$BE$243, MATCH('Cyclical_after overrides'!$A47, F_Inputs_cyclical!$A$1:$A$243, 0), MATCH('Cyclical_after overrides'!BB$1, F_Inputs_cyclical!$A$1:$BE$1, 0))),
Cyclical_overrides!BB47)</f>
        <v>16.056939658260902</v>
      </c>
      <c r="BC47" s="72">
        <f>IF(Cyclical_overrides!BC47 = "",
IF(INDEX(F_Inputs_cyclical!$A$1:$BE$243, MATCH('Cyclical_after overrides'!$A47, F_Inputs_cyclical!$A$1:$A$243, 0), MATCH('Cyclical_after overrides'!BC$1, F_Inputs_cyclical!$A$1:$BE$1, 0))="", "", INDEX(F_Inputs_cyclical!$A$1:$BE$243, MATCH('Cyclical_after overrides'!$A47, F_Inputs_cyclical!$A$1:$A$243, 0), MATCH('Cyclical_after overrides'!BC$1, F_Inputs_cyclical!$A$1:$BE$1, 0))),
Cyclical_overrides!BC47)</f>
        <v>11.115211941720034</v>
      </c>
      <c r="BD47" s="72">
        <f>IF(Cyclical_overrides!BD47 = "",
IF(INDEX(F_Inputs_cyclical!$A$1:$BE$243, MATCH('Cyclical_after overrides'!$A47, F_Inputs_cyclical!$A$1:$A$243, 0), MATCH('Cyclical_after overrides'!BD$1, F_Inputs_cyclical!$A$1:$BE$1, 0))="", "", INDEX(F_Inputs_cyclical!$A$1:$BE$243, MATCH('Cyclical_after overrides'!$A47, F_Inputs_cyclical!$A$1:$A$243, 0), MATCH('Cyclical_after overrides'!BD$1, F_Inputs_cyclical!$A$1:$BE$1, 0))),
Cyclical_overrides!BD47)</f>
        <v>1405.6371243600001</v>
      </c>
      <c r="BE47" s="194"/>
    </row>
    <row r="48" spans="1:57" x14ac:dyDescent="0.4">
      <c r="A48" s="63" t="str">
        <f t="shared" si="0"/>
        <v>SRN14</v>
      </c>
      <c r="B48" s="63" t="s">
        <v>301</v>
      </c>
      <c r="C48" s="63" t="s">
        <v>243</v>
      </c>
      <c r="D48" s="72">
        <f>IF(Cyclical_overrides!D48 = "",
IF(INDEX(F_Inputs_cyclical!$A$1:$BE$243, MATCH('Cyclical_after overrides'!$A48, F_Inputs_cyclical!$A$1:$A$243, 0), MATCH('Cyclical_after overrides'!D$1, F_Inputs_cyclical!$A$1:$BE$1, 0))="", "", INDEX(F_Inputs_cyclical!$A$1:$BE$243, MATCH('Cyclical_after overrides'!$A48, F_Inputs_cyclical!$A$1:$A$243, 0), MATCH('Cyclical_after overrides'!D$1, F_Inputs_cyclical!$A$1:$BE$1, 0))),
Cyclical_overrides!D48)</f>
        <v>15.9</v>
      </c>
      <c r="E48" s="72">
        <f>IF(Cyclical_overrides!E48 = "",
IF(INDEX(F_Inputs_cyclical!$A$1:$BE$243, MATCH('Cyclical_after overrides'!$A48, F_Inputs_cyclical!$A$1:$A$243, 0), MATCH('Cyclical_after overrides'!E$1, F_Inputs_cyclical!$A$1:$BE$1, 0))="", "", INDEX(F_Inputs_cyclical!$A$1:$BE$243, MATCH('Cyclical_after overrides'!$A48, F_Inputs_cyclical!$A$1:$A$243, 0), MATCH('Cyclical_after overrides'!E$1, F_Inputs_cyclical!$A$1:$BE$1, 0))),
Cyclical_overrides!E48)</f>
        <v>6</v>
      </c>
      <c r="F48" s="72">
        <f>IF(Cyclical_overrides!F48 = "",
IF(INDEX(F_Inputs_cyclical!$A$1:$BE$243, MATCH('Cyclical_after overrides'!$A48, F_Inputs_cyclical!$A$1:$A$243, 0), MATCH('Cyclical_after overrides'!F$1, F_Inputs_cyclical!$A$1:$BE$1, 0))="", "", INDEX(F_Inputs_cyclical!$A$1:$BE$243, MATCH('Cyclical_after overrides'!$A48, F_Inputs_cyclical!$A$1:$A$243, 0), MATCH('Cyclical_after overrides'!F$1, F_Inputs_cyclical!$A$1:$BE$1, 0))),
Cyclical_overrides!F48)</f>
        <v>28.2</v>
      </c>
      <c r="G48" s="72">
        <f>IF(Cyclical_overrides!G48 = "",
IF(INDEX(F_Inputs_cyclical!$A$1:$BE$243, MATCH('Cyclical_after overrides'!$A48, F_Inputs_cyclical!$A$1:$A$243, 0), MATCH('Cyclical_after overrides'!G$1, F_Inputs_cyclical!$A$1:$BE$1, 0))="", "", INDEX(F_Inputs_cyclical!$A$1:$BE$243, MATCH('Cyclical_after overrides'!$A48, F_Inputs_cyclical!$A$1:$A$243, 0), MATCH('Cyclical_after overrides'!G$1, F_Inputs_cyclical!$A$1:$BE$1, 0))),
Cyclical_overrides!G48)</f>
        <v>4.9000000000000004</v>
      </c>
      <c r="H48" s="72">
        <f>IF(Cyclical_overrides!H48 = "",
IF(INDEX(F_Inputs_cyclical!$A$1:$BE$243, MATCH('Cyclical_after overrides'!$A48, F_Inputs_cyclical!$A$1:$A$243, 0), MATCH('Cyclical_after overrides'!H$1, F_Inputs_cyclical!$A$1:$BE$1, 0))="", "", INDEX(F_Inputs_cyclical!$A$1:$BE$243, MATCH('Cyclical_after overrides'!$A48, F_Inputs_cyclical!$A$1:$A$243, 0), MATCH('Cyclical_after overrides'!H$1, F_Inputs_cyclical!$A$1:$BE$1, 0))),
Cyclical_overrides!H48)</f>
        <v>0.1</v>
      </c>
      <c r="I48" s="72">
        <f>IF(Cyclical_overrides!I48 = "",
IF(INDEX(F_Inputs_cyclical!$A$1:$BE$243, MATCH('Cyclical_after overrides'!$A48, F_Inputs_cyclical!$A$1:$A$243, 0), MATCH('Cyclical_after overrides'!I$1, F_Inputs_cyclical!$A$1:$BE$1, 0))="", "", INDEX(F_Inputs_cyclical!$A$1:$BE$243, MATCH('Cyclical_after overrides'!$A48, F_Inputs_cyclical!$A$1:$A$243, 0), MATCH('Cyclical_after overrides'!I$1, F_Inputs_cyclical!$A$1:$BE$1, 0))),
Cyclical_overrides!I48)</f>
        <v>0</v>
      </c>
      <c r="J48" s="72">
        <f>IF(Cyclical_overrides!J48 = "",
IF(INDEX(F_Inputs_cyclical!$A$1:$BE$243, MATCH('Cyclical_after overrides'!$A48, F_Inputs_cyclical!$A$1:$A$243, 0), MATCH('Cyclical_after overrides'!J$1, F_Inputs_cyclical!$A$1:$BE$1, 0))="", "", INDEX(F_Inputs_cyclical!$A$1:$BE$243, MATCH('Cyclical_after overrides'!$A48, F_Inputs_cyclical!$A$1:$A$243, 0), MATCH('Cyclical_after overrides'!J$1, F_Inputs_cyclical!$A$1:$BE$1, 0))),
Cyclical_overrides!J48)</f>
        <v>81.199999999999974</v>
      </c>
      <c r="K48" s="72">
        <f>IF(Cyclical_overrides!K48 = "",
IF(INDEX(F_Inputs_cyclical!$A$1:$BE$243, MATCH('Cyclical_after overrides'!$A48, F_Inputs_cyclical!$A$1:$A$243, 0), MATCH('Cyclical_after overrides'!K$1, F_Inputs_cyclical!$A$1:$BE$1, 0))="", "", INDEX(F_Inputs_cyclical!$A$1:$BE$243, MATCH('Cyclical_after overrides'!$A48, F_Inputs_cyclical!$A$1:$A$243, 0), MATCH('Cyclical_after overrides'!K$1, F_Inputs_cyclical!$A$1:$BE$1, 0))),
Cyclical_overrides!K48)</f>
        <v>18.899999999999999</v>
      </c>
      <c r="L48" s="72">
        <f>IF(Cyclical_overrides!L48 = "",
IF(INDEX(F_Inputs_cyclical!$A$1:$BE$243, MATCH('Cyclical_after overrides'!$A48, F_Inputs_cyclical!$A$1:$A$243, 0), MATCH('Cyclical_after overrides'!L$1, F_Inputs_cyclical!$A$1:$BE$1, 0))="", "", INDEX(F_Inputs_cyclical!$A$1:$BE$243, MATCH('Cyclical_after overrides'!$A48, F_Inputs_cyclical!$A$1:$A$243, 0), MATCH('Cyclical_after overrides'!L$1, F_Inputs_cyclical!$A$1:$BE$1, 0))),
Cyclical_overrides!L48)</f>
        <v>15.6</v>
      </c>
      <c r="M48" s="72">
        <f>IF(Cyclical_overrides!M48 = "",
IF(INDEX(F_Inputs_cyclical!$A$1:$BE$243, MATCH('Cyclical_after overrides'!$A48, F_Inputs_cyclical!$A$1:$A$243, 0), MATCH('Cyclical_after overrides'!M$1, F_Inputs_cyclical!$A$1:$BE$1, 0))="", "", INDEX(F_Inputs_cyclical!$A$1:$BE$243, MATCH('Cyclical_after overrides'!$A48, F_Inputs_cyclical!$A$1:$A$243, 0), MATCH('Cyclical_after overrides'!M$1, F_Inputs_cyclical!$A$1:$BE$1, 0))),
Cyclical_overrides!M48)</f>
        <v>0</v>
      </c>
      <c r="N48" s="72">
        <f>IF(Cyclical_overrides!N48 = "",
IF(INDEX(F_Inputs_cyclical!$A$1:$BE$243, MATCH('Cyclical_after overrides'!$A48, F_Inputs_cyclical!$A$1:$A$243, 0), MATCH('Cyclical_after overrides'!N$1, F_Inputs_cyclical!$A$1:$BE$1, 0))="", "", INDEX(F_Inputs_cyclical!$A$1:$BE$243, MATCH('Cyclical_after overrides'!$A48, F_Inputs_cyclical!$A$1:$A$243, 0), MATCH('Cyclical_after overrides'!N$1, F_Inputs_cyclical!$A$1:$BE$1, 0))),
Cyclical_overrides!N48)</f>
        <v>15.6</v>
      </c>
      <c r="O48" s="72" t="str">
        <f>IF(Cyclical_overrides!O48 = "",
IF(INDEX(F_Inputs_cyclical!$A$1:$BE$243, MATCH('Cyclical_after overrides'!$A48, F_Inputs_cyclical!$A$1:$A$243, 0), MATCH('Cyclical_after overrides'!O$1, F_Inputs_cyclical!$A$1:$BE$1, 0))="", "", INDEX(F_Inputs_cyclical!$A$1:$BE$243, MATCH('Cyclical_after overrides'!$A48, F_Inputs_cyclical!$A$1:$A$243, 0), MATCH('Cyclical_after overrides'!O$1, F_Inputs_cyclical!$A$1:$BE$1, 0))),
Cyclical_overrides!O48)</f>
        <v/>
      </c>
      <c r="P48" s="72" t="str">
        <f>IF(Cyclical_overrides!P48 = "",
IF(INDEX(F_Inputs_cyclical!$A$1:$BE$243, MATCH('Cyclical_after overrides'!$A48, F_Inputs_cyclical!$A$1:$A$243, 0), MATCH('Cyclical_after overrides'!P$1, F_Inputs_cyclical!$A$1:$BE$1, 0))="", "", INDEX(F_Inputs_cyclical!$A$1:$BE$243, MATCH('Cyclical_after overrides'!$A48, F_Inputs_cyclical!$A$1:$A$243, 0), MATCH('Cyclical_after overrides'!P$1, F_Inputs_cyclical!$A$1:$BE$1, 0))),
Cyclical_overrides!P48)</f>
        <v/>
      </c>
      <c r="Q48" s="72" t="str">
        <f>IF(Cyclical_overrides!Q48 = "",
IF(INDEX(F_Inputs_cyclical!$A$1:$BE$243, MATCH('Cyclical_after overrides'!$A48, F_Inputs_cyclical!$A$1:$A$243, 0), MATCH('Cyclical_after overrides'!Q$1, F_Inputs_cyclical!$A$1:$BE$1, 0))="", "", INDEX(F_Inputs_cyclical!$A$1:$BE$243, MATCH('Cyclical_after overrides'!$A48, F_Inputs_cyclical!$A$1:$A$243, 0), MATCH('Cyclical_after overrides'!Q$1, F_Inputs_cyclical!$A$1:$BE$1, 0))),
Cyclical_overrides!Q48)</f>
        <v/>
      </c>
      <c r="R48" s="72" t="str">
        <f>IF(Cyclical_overrides!R48 = "",
IF(INDEX(F_Inputs_cyclical!$A$1:$BE$243, MATCH('Cyclical_after overrides'!$A48, F_Inputs_cyclical!$A$1:$A$243, 0), MATCH('Cyclical_after overrides'!R$1, F_Inputs_cyclical!$A$1:$BE$1, 0))="", "", INDEX(F_Inputs_cyclical!$A$1:$BE$243, MATCH('Cyclical_after overrides'!$A48, F_Inputs_cyclical!$A$1:$A$243, 0), MATCH('Cyclical_after overrides'!R$1, F_Inputs_cyclical!$A$1:$BE$1, 0))),
Cyclical_overrides!R48)</f>
        <v/>
      </c>
      <c r="S48" s="72" t="str">
        <f>IF(Cyclical_overrides!S48 = "",
IF(INDEX(F_Inputs_cyclical!$A$1:$BE$243, MATCH('Cyclical_after overrides'!$A48, F_Inputs_cyclical!$A$1:$A$243, 0), MATCH('Cyclical_after overrides'!S$1, F_Inputs_cyclical!$A$1:$BE$1, 0))="", "", INDEX(F_Inputs_cyclical!$A$1:$BE$243, MATCH('Cyclical_after overrides'!$A48, F_Inputs_cyclical!$A$1:$A$243, 0), MATCH('Cyclical_after overrides'!S$1, F_Inputs_cyclical!$A$1:$BE$1, 0))),
Cyclical_overrides!S48)</f>
        <v/>
      </c>
      <c r="T48" s="72" t="str">
        <f>IF(Cyclical_overrides!T48 = "",
IF(INDEX(F_Inputs_cyclical!$A$1:$BE$243, MATCH('Cyclical_after overrides'!$A48, F_Inputs_cyclical!$A$1:$A$243, 0), MATCH('Cyclical_after overrides'!T$1, F_Inputs_cyclical!$A$1:$BE$1, 0))="", "", INDEX(F_Inputs_cyclical!$A$1:$BE$243, MATCH('Cyclical_after overrides'!$A48, F_Inputs_cyclical!$A$1:$A$243, 0), MATCH('Cyclical_after overrides'!T$1, F_Inputs_cyclical!$A$1:$BE$1, 0))),
Cyclical_overrides!T48)</f>
        <v/>
      </c>
      <c r="U48" s="72">
        <f>IF(Cyclical_overrides!U48 = "",
IF(INDEX(F_Inputs_cyclical!$A$1:$BE$243, MATCH('Cyclical_after overrides'!$A48, F_Inputs_cyclical!$A$1:$A$243, 0), MATCH('Cyclical_after overrides'!U$1, F_Inputs_cyclical!$A$1:$BE$1, 0))="", "", INDEX(F_Inputs_cyclical!$A$1:$BE$243, MATCH('Cyclical_after overrides'!$A48, F_Inputs_cyclical!$A$1:$A$243, 0), MATCH('Cyclical_after overrides'!U$1, F_Inputs_cyclical!$A$1:$BE$1, 0))),
Cyclical_overrides!U48)</f>
        <v>65.59999999999998</v>
      </c>
      <c r="V48" s="72">
        <f>IF(Cyclical_overrides!V48 = "",
IF(INDEX(F_Inputs_cyclical!$A$1:$BE$243, MATCH('Cyclical_after overrides'!$A48, F_Inputs_cyclical!$A$1:$A$243, 0), MATCH('Cyclical_after overrides'!V$1, F_Inputs_cyclical!$A$1:$BE$1, 0))="", "", INDEX(F_Inputs_cyclical!$A$1:$BE$243, MATCH('Cyclical_after overrides'!$A48, F_Inputs_cyclical!$A$1:$A$243, 0), MATCH('Cyclical_after overrides'!V$1, F_Inputs_cyclical!$A$1:$BE$1, 0))),
Cyclical_overrides!V48)</f>
        <v>30.657</v>
      </c>
      <c r="W48" s="72">
        <f>IF(Cyclical_overrides!W48 = "",
IF(INDEX(F_Inputs_cyclical!$A$1:$BE$243, MATCH('Cyclical_after overrides'!$A48, F_Inputs_cyclical!$A$1:$A$243, 0), MATCH('Cyclical_after overrides'!W$1, F_Inputs_cyclical!$A$1:$BE$1, 0))="", "", INDEX(F_Inputs_cyclical!$A$1:$BE$243, MATCH('Cyclical_after overrides'!$A48, F_Inputs_cyclical!$A$1:$A$243, 0), MATCH('Cyclical_after overrides'!W$1, F_Inputs_cyclical!$A$1:$BE$1, 0))),
Cyclical_overrides!W48)</f>
        <v>45.451000000000001</v>
      </c>
      <c r="X48" s="72">
        <f>IF(Cyclical_overrides!X48 = "",
IF(INDEX(F_Inputs_cyclical!$A$1:$BE$243, MATCH('Cyclical_after overrides'!$A48, F_Inputs_cyclical!$A$1:$A$243, 0), MATCH('Cyclical_after overrides'!X$1, F_Inputs_cyclical!$A$1:$BE$1, 0))="", "", INDEX(F_Inputs_cyclical!$A$1:$BE$243, MATCH('Cyclical_after overrides'!$A48, F_Inputs_cyclical!$A$1:$A$243, 0), MATCH('Cyclical_after overrides'!X$1, F_Inputs_cyclical!$A$1:$BE$1, 0))),
Cyclical_overrides!X48)</f>
        <v>416.75400000000002</v>
      </c>
      <c r="Y48" s="72">
        <f>IF(Cyclical_overrides!Y48 = "",
IF(INDEX(F_Inputs_cyclical!$A$1:$BE$243, MATCH('Cyclical_after overrides'!$A48, F_Inputs_cyclical!$A$1:$A$243, 0), MATCH('Cyclical_after overrides'!Y$1, F_Inputs_cyclical!$A$1:$BE$1, 0))="", "", INDEX(F_Inputs_cyclical!$A$1:$BE$243, MATCH('Cyclical_after overrides'!$A48, F_Inputs_cyclical!$A$1:$A$243, 0), MATCH('Cyclical_after overrides'!Y$1, F_Inputs_cyclical!$A$1:$BE$1, 0))),
Cyclical_overrides!Y48)</f>
        <v>450.66849999999999</v>
      </c>
      <c r="Z48" s="72">
        <f>IF(Cyclical_overrides!Z48 = "",
IF(INDEX(F_Inputs_cyclical!$A$1:$BE$243, MATCH('Cyclical_after overrides'!$A48, F_Inputs_cyclical!$A$1:$A$243, 0), MATCH('Cyclical_after overrides'!Z$1, F_Inputs_cyclical!$A$1:$BE$1, 0))="", "", INDEX(F_Inputs_cyclical!$A$1:$BE$243, MATCH('Cyclical_after overrides'!$A48, F_Inputs_cyclical!$A$1:$A$243, 0), MATCH('Cyclical_after overrides'!Z$1, F_Inputs_cyclical!$A$1:$BE$1, 0))),
Cyclical_overrides!Z48)</f>
        <v>259.81900000000002</v>
      </c>
      <c r="AA48" s="72">
        <f>IF(Cyclical_overrides!AA48 = "",
IF(INDEX(F_Inputs_cyclical!$A$1:$BE$243, MATCH('Cyclical_after overrides'!$A48, F_Inputs_cyclical!$A$1:$A$243, 0), MATCH('Cyclical_after overrides'!AA$1, F_Inputs_cyclical!$A$1:$BE$1, 0))="", "", INDEX(F_Inputs_cyclical!$A$1:$BE$243, MATCH('Cyclical_after overrides'!$A48, F_Inputs_cyclical!$A$1:$A$243, 0), MATCH('Cyclical_after overrides'!AA$1, F_Inputs_cyclical!$A$1:$BE$1, 0))),
Cyclical_overrides!AA48)</f>
        <v>655.28499999999997</v>
      </c>
      <c r="AB48" s="72">
        <f>IF(Cyclical_overrides!AB48 = "",
IF(INDEX(F_Inputs_cyclical!$A$1:$BE$243, MATCH('Cyclical_after overrides'!$A48, F_Inputs_cyclical!$A$1:$A$243, 0), MATCH('Cyclical_after overrides'!AB$1, F_Inputs_cyclical!$A$1:$BE$1, 0))="", "", INDEX(F_Inputs_cyclical!$A$1:$BE$243, MATCH('Cyclical_after overrides'!$A48, F_Inputs_cyclical!$A$1:$A$243, 0), MATCH('Cyclical_after overrides'!AB$1, F_Inputs_cyclical!$A$1:$BE$1, 0))),
Cyclical_overrides!AB48)</f>
        <v>0.3</v>
      </c>
      <c r="AC48" s="72" t="str">
        <f>IF(Cyclical_overrides!AC48 = "",
IF(INDEX(F_Inputs_cyclical!$A$1:$BE$243, MATCH('Cyclical_after overrides'!$A48, F_Inputs_cyclical!$A$1:$A$243, 0), MATCH('Cyclical_after overrides'!AC$1, F_Inputs_cyclical!$A$1:$BE$1, 0))="", "", INDEX(F_Inputs_cyclical!$A$1:$BE$243, MATCH('Cyclical_after overrides'!$A48, F_Inputs_cyclical!$A$1:$A$243, 0), MATCH('Cyclical_after overrides'!AC$1, F_Inputs_cyclical!$A$1:$BE$1, 0))),
Cyclical_overrides!AC48)</f>
        <v/>
      </c>
      <c r="AD48" s="72" t="str">
        <f>IF(Cyclical_overrides!AD48 = "",
IF(INDEX(F_Inputs_cyclical!$A$1:$BE$243, MATCH('Cyclical_after overrides'!$A48, F_Inputs_cyclical!$A$1:$A$243, 0), MATCH('Cyclical_after overrides'!AD$1, F_Inputs_cyclical!$A$1:$BE$1, 0))="", "", INDEX(F_Inputs_cyclical!$A$1:$BE$243, MATCH('Cyclical_after overrides'!$A48, F_Inputs_cyclical!$A$1:$A$243, 0), MATCH('Cyclical_after overrides'!AD$1, F_Inputs_cyclical!$A$1:$BE$1, 0))),
Cyclical_overrides!AD48)</f>
        <v/>
      </c>
      <c r="AE48" s="72" t="str">
        <f>IF(Cyclical_overrides!AE48 = "",
IF(INDEX(F_Inputs_cyclical!$A$1:$BE$243, MATCH('Cyclical_after overrides'!$A48, F_Inputs_cyclical!$A$1:$A$243, 0), MATCH('Cyclical_after overrides'!AE$1, F_Inputs_cyclical!$A$1:$BE$1, 0))="", "", INDEX(F_Inputs_cyclical!$A$1:$BE$243, MATCH('Cyclical_after overrides'!$A48, F_Inputs_cyclical!$A$1:$A$243, 0), MATCH('Cyclical_after overrides'!AE$1, F_Inputs_cyclical!$A$1:$BE$1, 0))),
Cyclical_overrides!AE48)</f>
        <v/>
      </c>
      <c r="AF48" s="72" t="str">
        <f>IF(Cyclical_overrides!AF48 = "",
IF(INDEX(F_Inputs_cyclical!$A$1:$BE$243, MATCH('Cyclical_after overrides'!$A48, F_Inputs_cyclical!$A$1:$A$243, 0), MATCH('Cyclical_after overrides'!AF$1, F_Inputs_cyclical!$A$1:$BE$1, 0))="", "", INDEX(F_Inputs_cyclical!$A$1:$BE$243, MATCH('Cyclical_after overrides'!$A48, F_Inputs_cyclical!$A$1:$A$243, 0), MATCH('Cyclical_after overrides'!AF$1, F_Inputs_cyclical!$A$1:$BE$1, 0))),
Cyclical_overrides!AF48)</f>
        <v/>
      </c>
      <c r="AG48" s="72" t="str">
        <f>IF(Cyclical_overrides!AG48 = "",
IF(INDEX(F_Inputs_cyclical!$A$1:$BE$243, MATCH('Cyclical_after overrides'!$A48, F_Inputs_cyclical!$A$1:$A$243, 0), MATCH('Cyclical_after overrides'!AG$1, F_Inputs_cyclical!$A$1:$BE$1, 0))="", "", INDEX(F_Inputs_cyclical!$A$1:$BE$243, MATCH('Cyclical_after overrides'!$A48, F_Inputs_cyclical!$A$1:$A$243, 0), MATCH('Cyclical_after overrides'!AG$1, F_Inputs_cyclical!$A$1:$BE$1, 0))),
Cyclical_overrides!AG48)</f>
        <v/>
      </c>
      <c r="AH48" s="72" t="str">
        <f>IF(Cyclical_overrides!AH48 = "",
IF(INDEX(F_Inputs_cyclical!$A$1:$BE$243, MATCH('Cyclical_after overrides'!$A48, F_Inputs_cyclical!$A$1:$A$243, 0), MATCH('Cyclical_after overrides'!AH$1, F_Inputs_cyclical!$A$1:$BE$1, 0))="", "", INDEX(F_Inputs_cyclical!$A$1:$BE$243, MATCH('Cyclical_after overrides'!$A48, F_Inputs_cyclical!$A$1:$A$243, 0), MATCH('Cyclical_after overrides'!AH$1, F_Inputs_cyclical!$A$1:$BE$1, 0))),
Cyclical_overrides!AH48)</f>
        <v/>
      </c>
      <c r="AI48" s="72" t="str">
        <f>IF(Cyclical_overrides!AI48 = "",
IF(INDEX(F_Inputs_cyclical!$A$1:$BE$243, MATCH('Cyclical_after overrides'!$A48, F_Inputs_cyclical!$A$1:$A$243, 0), MATCH('Cyclical_after overrides'!AI$1, F_Inputs_cyclical!$A$1:$BE$1, 0))="", "", INDEX(F_Inputs_cyclical!$A$1:$BE$243, MATCH('Cyclical_after overrides'!$A48, F_Inputs_cyclical!$A$1:$A$243, 0), MATCH('Cyclical_after overrides'!AI$1, F_Inputs_cyclical!$A$1:$BE$1, 0))),
Cyclical_overrides!AI48)</f>
        <v/>
      </c>
      <c r="AJ48" s="72" t="str">
        <f>IF(Cyclical_overrides!AJ48 = "",
IF(INDEX(F_Inputs_cyclical!$A$1:$BE$243, MATCH('Cyclical_after overrides'!$A48, F_Inputs_cyclical!$A$1:$A$243, 0), MATCH('Cyclical_after overrides'!AJ$1, F_Inputs_cyclical!$A$1:$BE$1, 0))="", "", INDEX(F_Inputs_cyclical!$A$1:$BE$243, MATCH('Cyclical_after overrides'!$A48, F_Inputs_cyclical!$A$1:$A$243, 0), MATCH('Cyclical_after overrides'!AJ$1, F_Inputs_cyclical!$A$1:$BE$1, 0))),
Cyclical_overrides!AJ48)</f>
        <v/>
      </c>
      <c r="AK48" s="72" t="str">
        <f>IF(Cyclical_overrides!AK48 = "",
IF(INDEX(F_Inputs_cyclical!$A$1:$BE$243, MATCH('Cyclical_after overrides'!$A48, F_Inputs_cyclical!$A$1:$A$243, 0), MATCH('Cyclical_after overrides'!AK$1, F_Inputs_cyclical!$A$1:$BE$1, 0))="", "", INDEX(F_Inputs_cyclical!$A$1:$BE$243, MATCH('Cyclical_after overrides'!$A48, F_Inputs_cyclical!$A$1:$A$243, 0), MATCH('Cyclical_after overrides'!AK$1, F_Inputs_cyclical!$A$1:$BE$1, 0))),
Cyclical_overrides!AK48)</f>
        <v/>
      </c>
      <c r="AL48" s="72" t="str">
        <f>IF(Cyclical_overrides!AL48 = "",
IF(INDEX(F_Inputs_cyclical!$A$1:$BE$243, MATCH('Cyclical_after overrides'!$A48, F_Inputs_cyclical!$A$1:$A$243, 0), MATCH('Cyclical_after overrides'!AL$1, F_Inputs_cyclical!$A$1:$BE$1, 0))="", "", INDEX(F_Inputs_cyclical!$A$1:$BE$243, MATCH('Cyclical_after overrides'!$A48, F_Inputs_cyclical!$A$1:$A$243, 0), MATCH('Cyclical_after overrides'!AL$1, F_Inputs_cyclical!$A$1:$BE$1, 0))),
Cyclical_overrides!AL48)</f>
        <v/>
      </c>
      <c r="AM48" s="72">
        <f>IF(Cyclical_overrides!AM48 = "",
IF(INDEX(F_Inputs_cyclical!$A$1:$BE$243, MATCH('Cyclical_after overrides'!$A48, F_Inputs_cyclical!$A$1:$A$243, 0), MATCH('Cyclical_after overrides'!AM$1, F_Inputs_cyclical!$A$1:$BE$1, 0))="", "", INDEX(F_Inputs_cyclical!$A$1:$BE$243, MATCH('Cyclical_after overrides'!$A48, F_Inputs_cyclical!$A$1:$A$243, 0), MATCH('Cyclical_after overrides'!AM$1, F_Inputs_cyclical!$A$1:$BE$1, 0))),
Cyclical_overrides!AM48)</f>
        <v>10.199999999999999</v>
      </c>
      <c r="AN48" s="72">
        <f>IF(Cyclical_overrides!AN48 = "",
IF(INDEX(F_Inputs_cyclical!$A$1:$BE$243, MATCH('Cyclical_after overrides'!$A48, F_Inputs_cyclical!$A$1:$A$243, 0), MATCH('Cyclical_after overrides'!AN$1, F_Inputs_cyclical!$A$1:$BE$1, 0))="", "", INDEX(F_Inputs_cyclical!$A$1:$BE$243, MATCH('Cyclical_after overrides'!$A48, F_Inputs_cyclical!$A$1:$A$243, 0), MATCH('Cyclical_after overrides'!AN$1, F_Inputs_cyclical!$A$1:$BE$1, 0))),
Cyclical_overrides!AN48)</f>
        <v>65.59999999999998</v>
      </c>
      <c r="AO48" s="72" t="str">
        <f>IF(Cyclical_overrides!AO48 = "",
IF(INDEX(F_Inputs_cyclical!$A$1:$BE$243, MATCH('Cyclical_after overrides'!$A48, F_Inputs_cyclical!$A$1:$A$243, 0), MATCH('Cyclical_after overrides'!AO$1, F_Inputs_cyclical!$A$1:$BE$1, 0))="", "", INDEX(F_Inputs_cyclical!$A$1:$BE$243, MATCH('Cyclical_after overrides'!$A48, F_Inputs_cyclical!$A$1:$A$243, 0), MATCH('Cyclical_after overrides'!AO$1, F_Inputs_cyclical!$A$1:$BE$1, 0))),
Cyclical_overrides!AO48)</f>
        <v/>
      </c>
      <c r="AP48" s="72" t="str">
        <f>IF(Cyclical_overrides!AP48 = "",
IF(INDEX(F_Inputs_cyclical!$A$1:$BE$243, MATCH('Cyclical_after overrides'!$A48, F_Inputs_cyclical!$A$1:$A$243, 0), MATCH('Cyclical_after overrides'!AP$1, F_Inputs_cyclical!$A$1:$BE$1, 0))="", "", INDEX(F_Inputs_cyclical!$A$1:$BE$243, MATCH('Cyclical_after overrides'!$A48, F_Inputs_cyclical!$A$1:$A$243, 0), MATCH('Cyclical_after overrides'!AP$1, F_Inputs_cyclical!$A$1:$BE$1, 0))),
Cyclical_overrides!AP48)</f>
        <v/>
      </c>
      <c r="AQ48" s="72" t="str">
        <f>IF(Cyclical_overrides!AQ48 = "",
IF(INDEX(F_Inputs_cyclical!$A$1:$BE$243, MATCH('Cyclical_after overrides'!$A48, F_Inputs_cyclical!$A$1:$A$243, 0), MATCH('Cyclical_after overrides'!AQ$1, F_Inputs_cyclical!$A$1:$BE$1, 0))="", "", INDEX(F_Inputs_cyclical!$A$1:$BE$243, MATCH('Cyclical_after overrides'!$A48, F_Inputs_cyclical!$A$1:$A$243, 0), MATCH('Cyclical_after overrides'!AQ$1, F_Inputs_cyclical!$A$1:$BE$1, 0))),
Cyclical_overrides!AQ48)</f>
        <v/>
      </c>
      <c r="AR48" s="72">
        <f>IF(Cyclical_overrides!AR48 = "",
IF(INDEX(F_Inputs_cyclical!$A$1:$BE$243, MATCH('Cyclical_after overrides'!$A48, F_Inputs_cyclical!$A$1:$A$243, 0), MATCH('Cyclical_after overrides'!AR$1, F_Inputs_cyclical!$A$1:$BE$1, 0))="", "", INDEX(F_Inputs_cyclical!$A$1:$BE$243, MATCH('Cyclical_after overrides'!$A48, F_Inputs_cyclical!$A$1:$A$243, 0), MATCH('Cyclical_after overrides'!AR$1, F_Inputs_cyclical!$A$1:$BE$1, 0))),
Cyclical_overrides!AR48)</f>
        <v>0</v>
      </c>
      <c r="AS48" s="72">
        <f>IF(Cyclical_overrides!AS48 = "",
IF(INDEX(F_Inputs_cyclical!$A$1:$BE$243, MATCH('Cyclical_after overrides'!$A48, F_Inputs_cyclical!$A$1:$A$243, 0), MATCH('Cyclical_after overrides'!AS$1, F_Inputs_cyclical!$A$1:$BE$1, 0))="", "", INDEX(F_Inputs_cyclical!$A$1:$BE$243, MATCH('Cyclical_after overrides'!$A48, F_Inputs_cyclical!$A$1:$A$243, 0), MATCH('Cyclical_after overrides'!AS$1, F_Inputs_cyclical!$A$1:$BE$1, 0))),
Cyclical_overrides!AS48)</f>
        <v>0</v>
      </c>
      <c r="AT48" s="72">
        <f>IF(Cyclical_overrides!AT48 = "",
IF(INDEX(F_Inputs_cyclical!$A$1:$BE$243, MATCH('Cyclical_after overrides'!$A48, F_Inputs_cyclical!$A$1:$A$243, 0), MATCH('Cyclical_after overrides'!AT$1, F_Inputs_cyclical!$A$1:$BE$1, 0))="", "", INDEX(F_Inputs_cyclical!$A$1:$BE$243, MATCH('Cyclical_after overrides'!$A48, F_Inputs_cyclical!$A$1:$A$243, 0), MATCH('Cyclical_after overrides'!AT$1, F_Inputs_cyclical!$A$1:$BE$1, 0))),
Cyclical_overrides!AT48)</f>
        <v>0</v>
      </c>
      <c r="AU48" s="72">
        <f>IF(Cyclical_overrides!AU48 = "",
IF(INDEX(F_Inputs_cyclical!$A$1:$BE$243, MATCH('Cyclical_after overrides'!$A48, F_Inputs_cyclical!$A$1:$A$243, 0), MATCH('Cyclical_after overrides'!AU$1, F_Inputs_cyclical!$A$1:$BE$1, 0))="", "", INDEX(F_Inputs_cyclical!$A$1:$BE$243, MATCH('Cyclical_after overrides'!$A48, F_Inputs_cyclical!$A$1:$A$243, 0), MATCH('Cyclical_after overrides'!AU$1, F_Inputs_cyclical!$A$1:$BE$1, 0))),
Cyclical_overrides!AU48)</f>
        <v>9.6880000000000006</v>
      </c>
      <c r="AV48" s="72" t="str">
        <f>IF(Cyclical_overrides!AV48 = "",
IF(INDEX(F_Inputs_cyclical!$A$1:$BE$243, MATCH('Cyclical_after overrides'!$A48, F_Inputs_cyclical!$A$1:$A$243, 0), MATCH('Cyclical_after overrides'!AV$1, F_Inputs_cyclical!$A$1:$BE$1, 0))="", "", INDEX(F_Inputs_cyclical!$A$1:$BE$243, MATCH('Cyclical_after overrides'!$A48, F_Inputs_cyclical!$A$1:$A$243, 0), MATCH('Cyclical_after overrides'!AV$1, F_Inputs_cyclical!$A$1:$BE$1, 0))),
Cyclical_overrides!AV48)</f>
        <v/>
      </c>
      <c r="AW48" s="72">
        <f>IF(Cyclical_overrides!AW48 = "",
IF(INDEX(F_Inputs_cyclical!$A$1:$BE$243, MATCH('Cyclical_after overrides'!$A48, F_Inputs_cyclical!$A$1:$A$243, 0), MATCH('Cyclical_after overrides'!AW$1, F_Inputs_cyclical!$A$1:$BE$1, 0))="", "", INDEX(F_Inputs_cyclical!$A$1:$BE$243, MATCH('Cyclical_after overrides'!$A48, F_Inputs_cyclical!$A$1:$A$243, 0), MATCH('Cyclical_after overrides'!AW$1, F_Inputs_cyclical!$A$1:$BE$1, 0))),
Cyclical_overrides!AW48)</f>
        <v>1.24788708586883</v>
      </c>
      <c r="AX48" s="72">
        <f>IF(Cyclical_overrides!AX48 = "",
IF(INDEX(F_Inputs_cyclical!$A$1:$BE$243, MATCH('Cyclical_after overrides'!$A48, F_Inputs_cyclical!$A$1:$A$243, 0), MATCH('Cyclical_after overrides'!AX$1, F_Inputs_cyclical!$A$1:$BE$1, 0))="", "", INDEX(F_Inputs_cyclical!$A$1:$BE$243, MATCH('Cyclical_after overrides'!$A48, F_Inputs_cyclical!$A$1:$A$243, 0), MATCH('Cyclical_after overrides'!AX$1, F_Inputs_cyclical!$A$1:$BE$1, 0))),
Cyclical_overrides!AX48)</f>
        <v>24.577279769331188</v>
      </c>
      <c r="AY48" s="72">
        <f>IF(Cyclical_overrides!AY48 = "",
IF(INDEX(F_Inputs_cyclical!$A$1:$BE$243, MATCH('Cyclical_after overrides'!$A48, F_Inputs_cyclical!$A$1:$A$243, 0), MATCH('Cyclical_after overrides'!AY$1, F_Inputs_cyclical!$A$1:$BE$1, 0))="", "", INDEX(F_Inputs_cyclical!$A$1:$BE$243, MATCH('Cyclical_after overrides'!$A48, F_Inputs_cyclical!$A$1:$A$243, 0), MATCH('Cyclical_after overrides'!AY$1, F_Inputs_cyclical!$A$1:$BE$1, 0))),
Cyclical_overrides!AY48)</f>
        <v>141.93025727024346</v>
      </c>
      <c r="AZ48" s="72">
        <f>IF(Cyclical_overrides!AZ48 = "",
IF(INDEX(F_Inputs_cyclical!$A$1:$BE$243, MATCH('Cyclical_after overrides'!$A48, F_Inputs_cyclical!$A$1:$A$243, 0), MATCH('Cyclical_after overrides'!AZ$1, F_Inputs_cyclical!$A$1:$BE$1, 0))="", "", INDEX(F_Inputs_cyclical!$A$1:$BE$243, MATCH('Cyclical_after overrides'!$A48, F_Inputs_cyclical!$A$1:$A$243, 0), MATCH('Cyclical_after overrides'!AZ$1, F_Inputs_cyclical!$A$1:$BE$1, 0))),
Cyclical_overrides!AZ48)</f>
        <v>2.0513393657812022</v>
      </c>
      <c r="BA48" s="72">
        <f>IF(Cyclical_overrides!BA48 = "",
IF(INDEX(F_Inputs_cyclical!$A$1:$BE$243, MATCH('Cyclical_after overrides'!$A48, F_Inputs_cyclical!$A$1:$A$243, 0), MATCH('Cyclical_after overrides'!BA$1, F_Inputs_cyclical!$A$1:$BE$1, 0))="", "", INDEX(F_Inputs_cyclical!$A$1:$BE$243, MATCH('Cyclical_after overrides'!$A48, F_Inputs_cyclical!$A$1:$A$243, 0), MATCH('Cyclical_after overrides'!BA$1, F_Inputs_cyclical!$A$1:$BE$1, 0))),
Cyclical_overrides!BA48)</f>
        <v>12.563992938899126</v>
      </c>
      <c r="BB48" s="72">
        <f>IF(Cyclical_overrides!BB48 = "",
IF(INDEX(F_Inputs_cyclical!$A$1:$BE$243, MATCH('Cyclical_after overrides'!$A48, F_Inputs_cyclical!$A$1:$A$243, 0), MATCH('Cyclical_after overrides'!BB$1, F_Inputs_cyclical!$A$1:$BE$1, 0))="", "", INDEX(F_Inputs_cyclical!$A$1:$BE$243, MATCH('Cyclical_after overrides'!$A48, F_Inputs_cyclical!$A$1:$A$243, 0), MATCH('Cyclical_after overrides'!BB$1, F_Inputs_cyclical!$A$1:$BE$1, 0))),
Cyclical_overrides!BB48)</f>
        <v>12.563992938899126</v>
      </c>
      <c r="BC48" s="72">
        <f>IF(Cyclical_overrides!BC48 = "",
IF(INDEX(F_Inputs_cyclical!$A$1:$BE$243, MATCH('Cyclical_after overrides'!$A48, F_Inputs_cyclical!$A$1:$A$243, 0), MATCH('Cyclical_after overrides'!BC$1, F_Inputs_cyclical!$A$1:$BE$1, 0))="", "", INDEX(F_Inputs_cyclical!$A$1:$BE$243, MATCH('Cyclical_after overrides'!$A48, F_Inputs_cyclical!$A$1:$A$243, 0), MATCH('Cyclical_after overrides'!BC$1, F_Inputs_cyclical!$A$1:$BE$1, 0))),
Cyclical_overrides!BC48)</f>
        <v>13.064665620409151</v>
      </c>
      <c r="BD48" s="72">
        <f>IF(Cyclical_overrides!BD48 = "",
IF(INDEX(F_Inputs_cyclical!$A$1:$BE$243, MATCH('Cyclical_after overrides'!$A48, F_Inputs_cyclical!$A$1:$A$243, 0), MATCH('Cyclical_after overrides'!BD$1, F_Inputs_cyclical!$A$1:$BE$1, 0))="", "", INDEX(F_Inputs_cyclical!$A$1:$BE$243, MATCH('Cyclical_after overrides'!$A48, F_Inputs_cyclical!$A$1:$A$243, 0), MATCH('Cyclical_after overrides'!BD$1, F_Inputs_cyclical!$A$1:$BE$1, 0))),
Cyclical_overrides!BD48)</f>
        <v>648.25986471095803</v>
      </c>
      <c r="BE48" s="194"/>
    </row>
    <row r="49" spans="1:57" x14ac:dyDescent="0.4">
      <c r="A49" s="63" t="str">
        <f t="shared" si="0"/>
        <v>SRN15</v>
      </c>
      <c r="B49" s="63" t="s">
        <v>301</v>
      </c>
      <c r="C49" s="63" t="s">
        <v>245</v>
      </c>
      <c r="D49" s="72">
        <f>IF(Cyclical_overrides!D49 = "",
IF(INDEX(F_Inputs_cyclical!$A$1:$BE$243, MATCH('Cyclical_after overrides'!$A49, F_Inputs_cyclical!$A$1:$A$243, 0), MATCH('Cyclical_after overrides'!D$1, F_Inputs_cyclical!$A$1:$BE$1, 0))="", "", INDEX(F_Inputs_cyclical!$A$1:$BE$243, MATCH('Cyclical_after overrides'!$A49, F_Inputs_cyclical!$A$1:$A$243, 0), MATCH('Cyclical_after overrides'!D$1, F_Inputs_cyclical!$A$1:$BE$1, 0))),
Cyclical_overrides!D49)</f>
        <v>17.399999999999999</v>
      </c>
      <c r="E49" s="72">
        <f>IF(Cyclical_overrides!E49 = "",
IF(INDEX(F_Inputs_cyclical!$A$1:$BE$243, MATCH('Cyclical_after overrides'!$A49, F_Inputs_cyclical!$A$1:$A$243, 0), MATCH('Cyclical_after overrides'!E$1, F_Inputs_cyclical!$A$1:$BE$1, 0))="", "", INDEX(F_Inputs_cyclical!$A$1:$BE$243, MATCH('Cyclical_after overrides'!$A49, F_Inputs_cyclical!$A$1:$A$243, 0), MATCH('Cyclical_after overrides'!E$1, F_Inputs_cyclical!$A$1:$BE$1, 0))),
Cyclical_overrides!E49)</f>
        <v>3.3</v>
      </c>
      <c r="F49" s="72">
        <f>IF(Cyclical_overrides!F49 = "",
IF(INDEX(F_Inputs_cyclical!$A$1:$BE$243, MATCH('Cyclical_after overrides'!$A49, F_Inputs_cyclical!$A$1:$A$243, 0), MATCH('Cyclical_after overrides'!F$1, F_Inputs_cyclical!$A$1:$BE$1, 0))="", "", INDEX(F_Inputs_cyclical!$A$1:$BE$243, MATCH('Cyclical_after overrides'!$A49, F_Inputs_cyclical!$A$1:$A$243, 0), MATCH('Cyclical_after overrides'!F$1, F_Inputs_cyclical!$A$1:$BE$1, 0))),
Cyclical_overrides!F49)</f>
        <v>30</v>
      </c>
      <c r="G49" s="72">
        <f>IF(Cyclical_overrides!G49 = "",
IF(INDEX(F_Inputs_cyclical!$A$1:$BE$243, MATCH('Cyclical_after overrides'!$A49, F_Inputs_cyclical!$A$1:$A$243, 0), MATCH('Cyclical_after overrides'!G$1, F_Inputs_cyclical!$A$1:$BE$1, 0))="", "", INDEX(F_Inputs_cyclical!$A$1:$BE$243, MATCH('Cyclical_after overrides'!$A49, F_Inputs_cyclical!$A$1:$A$243, 0), MATCH('Cyclical_after overrides'!G$1, F_Inputs_cyclical!$A$1:$BE$1, 0))),
Cyclical_overrides!G49)</f>
        <v>4.4000000000000004</v>
      </c>
      <c r="H49" s="72">
        <f>IF(Cyclical_overrides!H49 = "",
IF(INDEX(F_Inputs_cyclical!$A$1:$BE$243, MATCH('Cyclical_after overrides'!$A49, F_Inputs_cyclical!$A$1:$A$243, 0), MATCH('Cyclical_after overrides'!H$1, F_Inputs_cyclical!$A$1:$BE$1, 0))="", "", INDEX(F_Inputs_cyclical!$A$1:$BE$243, MATCH('Cyclical_after overrides'!$A49, F_Inputs_cyclical!$A$1:$A$243, 0), MATCH('Cyclical_after overrides'!H$1, F_Inputs_cyclical!$A$1:$BE$1, 0))),
Cyclical_overrides!H49)</f>
        <v>0.2</v>
      </c>
      <c r="I49" s="72">
        <f>IF(Cyclical_overrides!I49 = "",
IF(INDEX(F_Inputs_cyclical!$A$1:$BE$243, MATCH('Cyclical_after overrides'!$A49, F_Inputs_cyclical!$A$1:$A$243, 0), MATCH('Cyclical_after overrides'!I$1, F_Inputs_cyclical!$A$1:$BE$1, 0))="", "", INDEX(F_Inputs_cyclical!$A$1:$BE$243, MATCH('Cyclical_after overrides'!$A49, F_Inputs_cyclical!$A$1:$A$243, 0), MATCH('Cyclical_after overrides'!I$1, F_Inputs_cyclical!$A$1:$BE$1, 0))),
Cyclical_overrides!I49)</f>
        <v>0</v>
      </c>
      <c r="J49" s="72">
        <f>IF(Cyclical_overrides!J49 = "",
IF(INDEX(F_Inputs_cyclical!$A$1:$BE$243, MATCH('Cyclical_after overrides'!$A49, F_Inputs_cyclical!$A$1:$A$243, 0), MATCH('Cyclical_after overrides'!J$1, F_Inputs_cyclical!$A$1:$BE$1, 0))="", "", INDEX(F_Inputs_cyclical!$A$1:$BE$243, MATCH('Cyclical_after overrides'!$A49, F_Inputs_cyclical!$A$1:$A$243, 0), MATCH('Cyclical_after overrides'!J$1, F_Inputs_cyclical!$A$1:$BE$1, 0))),
Cyclical_overrides!J49)</f>
        <v>77.2</v>
      </c>
      <c r="K49" s="72">
        <f>IF(Cyclical_overrides!K49 = "",
IF(INDEX(F_Inputs_cyclical!$A$1:$BE$243, MATCH('Cyclical_after overrides'!$A49, F_Inputs_cyclical!$A$1:$A$243, 0), MATCH('Cyclical_after overrides'!K$1, F_Inputs_cyclical!$A$1:$BE$1, 0))="", "", INDEX(F_Inputs_cyclical!$A$1:$BE$243, MATCH('Cyclical_after overrides'!$A49, F_Inputs_cyclical!$A$1:$A$243, 0), MATCH('Cyclical_after overrides'!K$1, F_Inputs_cyclical!$A$1:$BE$1, 0))),
Cyclical_overrides!K49)</f>
        <v>32.5</v>
      </c>
      <c r="L49" s="72">
        <f>IF(Cyclical_overrides!L49 = "",
IF(INDEX(F_Inputs_cyclical!$A$1:$BE$243, MATCH('Cyclical_after overrides'!$A49, F_Inputs_cyclical!$A$1:$A$243, 0), MATCH('Cyclical_after overrides'!L$1, F_Inputs_cyclical!$A$1:$BE$1, 0))="", "", INDEX(F_Inputs_cyclical!$A$1:$BE$243, MATCH('Cyclical_after overrides'!$A49, F_Inputs_cyclical!$A$1:$A$243, 0), MATCH('Cyclical_after overrides'!L$1, F_Inputs_cyclical!$A$1:$BE$1, 0))),
Cyclical_overrides!L49)</f>
        <v>13.4</v>
      </c>
      <c r="M49" s="72">
        <f>IF(Cyclical_overrides!M49 = "",
IF(INDEX(F_Inputs_cyclical!$A$1:$BE$243, MATCH('Cyclical_after overrides'!$A49, F_Inputs_cyclical!$A$1:$A$243, 0), MATCH('Cyclical_after overrides'!M$1, F_Inputs_cyclical!$A$1:$BE$1, 0))="", "", INDEX(F_Inputs_cyclical!$A$1:$BE$243, MATCH('Cyclical_after overrides'!$A49, F_Inputs_cyclical!$A$1:$A$243, 0), MATCH('Cyclical_after overrides'!M$1, F_Inputs_cyclical!$A$1:$BE$1, 0))),
Cyclical_overrides!M49)</f>
        <v>0</v>
      </c>
      <c r="N49" s="72">
        <f>IF(Cyclical_overrides!N49 = "",
IF(INDEX(F_Inputs_cyclical!$A$1:$BE$243, MATCH('Cyclical_after overrides'!$A49, F_Inputs_cyclical!$A$1:$A$243, 0), MATCH('Cyclical_after overrides'!N$1, F_Inputs_cyclical!$A$1:$BE$1, 0))="", "", INDEX(F_Inputs_cyclical!$A$1:$BE$243, MATCH('Cyclical_after overrides'!$A49, F_Inputs_cyclical!$A$1:$A$243, 0), MATCH('Cyclical_after overrides'!N$1, F_Inputs_cyclical!$A$1:$BE$1, 0))),
Cyclical_overrides!N49)</f>
        <v>13.4</v>
      </c>
      <c r="O49" s="72" t="str">
        <f>IF(Cyclical_overrides!O49 = "",
IF(INDEX(F_Inputs_cyclical!$A$1:$BE$243, MATCH('Cyclical_after overrides'!$A49, F_Inputs_cyclical!$A$1:$A$243, 0), MATCH('Cyclical_after overrides'!O$1, F_Inputs_cyclical!$A$1:$BE$1, 0))="", "", INDEX(F_Inputs_cyclical!$A$1:$BE$243, MATCH('Cyclical_after overrides'!$A49, F_Inputs_cyclical!$A$1:$A$243, 0), MATCH('Cyclical_after overrides'!O$1, F_Inputs_cyclical!$A$1:$BE$1, 0))),
Cyclical_overrides!O49)</f>
        <v/>
      </c>
      <c r="P49" s="72" t="str">
        <f>IF(Cyclical_overrides!P49 = "",
IF(INDEX(F_Inputs_cyclical!$A$1:$BE$243, MATCH('Cyclical_after overrides'!$A49, F_Inputs_cyclical!$A$1:$A$243, 0), MATCH('Cyclical_after overrides'!P$1, F_Inputs_cyclical!$A$1:$BE$1, 0))="", "", INDEX(F_Inputs_cyclical!$A$1:$BE$243, MATCH('Cyclical_after overrides'!$A49, F_Inputs_cyclical!$A$1:$A$243, 0), MATCH('Cyclical_after overrides'!P$1, F_Inputs_cyclical!$A$1:$BE$1, 0))),
Cyclical_overrides!P49)</f>
        <v/>
      </c>
      <c r="Q49" s="72" t="str">
        <f>IF(Cyclical_overrides!Q49 = "",
IF(INDEX(F_Inputs_cyclical!$A$1:$BE$243, MATCH('Cyclical_after overrides'!$A49, F_Inputs_cyclical!$A$1:$A$243, 0), MATCH('Cyclical_after overrides'!Q$1, F_Inputs_cyclical!$A$1:$BE$1, 0))="", "", INDEX(F_Inputs_cyclical!$A$1:$BE$243, MATCH('Cyclical_after overrides'!$A49, F_Inputs_cyclical!$A$1:$A$243, 0), MATCH('Cyclical_after overrides'!Q$1, F_Inputs_cyclical!$A$1:$BE$1, 0))),
Cyclical_overrides!Q49)</f>
        <v/>
      </c>
      <c r="R49" s="72" t="str">
        <f>IF(Cyclical_overrides!R49 = "",
IF(INDEX(F_Inputs_cyclical!$A$1:$BE$243, MATCH('Cyclical_after overrides'!$A49, F_Inputs_cyclical!$A$1:$A$243, 0), MATCH('Cyclical_after overrides'!R$1, F_Inputs_cyclical!$A$1:$BE$1, 0))="", "", INDEX(F_Inputs_cyclical!$A$1:$BE$243, MATCH('Cyclical_after overrides'!$A49, F_Inputs_cyclical!$A$1:$A$243, 0), MATCH('Cyclical_after overrides'!R$1, F_Inputs_cyclical!$A$1:$BE$1, 0))),
Cyclical_overrides!R49)</f>
        <v/>
      </c>
      <c r="S49" s="72" t="str">
        <f>IF(Cyclical_overrides!S49 = "",
IF(INDEX(F_Inputs_cyclical!$A$1:$BE$243, MATCH('Cyclical_after overrides'!$A49, F_Inputs_cyclical!$A$1:$A$243, 0), MATCH('Cyclical_after overrides'!S$1, F_Inputs_cyclical!$A$1:$BE$1, 0))="", "", INDEX(F_Inputs_cyclical!$A$1:$BE$243, MATCH('Cyclical_after overrides'!$A49, F_Inputs_cyclical!$A$1:$A$243, 0), MATCH('Cyclical_after overrides'!S$1, F_Inputs_cyclical!$A$1:$BE$1, 0))),
Cyclical_overrides!S49)</f>
        <v/>
      </c>
      <c r="T49" s="72" t="str">
        <f>IF(Cyclical_overrides!T49 = "",
IF(INDEX(F_Inputs_cyclical!$A$1:$BE$243, MATCH('Cyclical_after overrides'!$A49, F_Inputs_cyclical!$A$1:$A$243, 0), MATCH('Cyclical_after overrides'!T$1, F_Inputs_cyclical!$A$1:$BE$1, 0))="", "", INDEX(F_Inputs_cyclical!$A$1:$BE$243, MATCH('Cyclical_after overrides'!$A49, F_Inputs_cyclical!$A$1:$A$243, 0), MATCH('Cyclical_after overrides'!T$1, F_Inputs_cyclical!$A$1:$BE$1, 0))),
Cyclical_overrides!T49)</f>
        <v/>
      </c>
      <c r="U49" s="72">
        <f>IF(Cyclical_overrides!U49 = "",
IF(INDEX(F_Inputs_cyclical!$A$1:$BE$243, MATCH('Cyclical_after overrides'!$A49, F_Inputs_cyclical!$A$1:$A$243, 0), MATCH('Cyclical_after overrides'!U$1, F_Inputs_cyclical!$A$1:$BE$1, 0))="", "", INDEX(F_Inputs_cyclical!$A$1:$BE$243, MATCH('Cyclical_after overrides'!$A49, F_Inputs_cyclical!$A$1:$A$243, 0), MATCH('Cyclical_after overrides'!U$1, F_Inputs_cyclical!$A$1:$BE$1, 0))),
Cyclical_overrides!U49)</f>
        <v>63.800000000000004</v>
      </c>
      <c r="V49" s="72">
        <f>IF(Cyclical_overrides!V49 = "",
IF(INDEX(F_Inputs_cyclical!$A$1:$BE$243, MATCH('Cyclical_after overrides'!$A49, F_Inputs_cyclical!$A$1:$A$243, 0), MATCH('Cyclical_after overrides'!V$1, F_Inputs_cyclical!$A$1:$BE$1, 0))="", "", INDEX(F_Inputs_cyclical!$A$1:$BE$243, MATCH('Cyclical_after overrides'!$A49, F_Inputs_cyclical!$A$1:$A$243, 0), MATCH('Cyclical_after overrides'!V$1, F_Inputs_cyclical!$A$1:$BE$1, 0))),
Cyclical_overrides!V49)</f>
        <v>25.753</v>
      </c>
      <c r="W49" s="72">
        <f>IF(Cyclical_overrides!W49 = "",
IF(INDEX(F_Inputs_cyclical!$A$1:$BE$243, MATCH('Cyclical_after overrides'!$A49, F_Inputs_cyclical!$A$1:$A$243, 0), MATCH('Cyclical_after overrides'!W$1, F_Inputs_cyclical!$A$1:$BE$1, 0))="", "", INDEX(F_Inputs_cyclical!$A$1:$BE$243, MATCH('Cyclical_after overrides'!$A49, F_Inputs_cyclical!$A$1:$A$243, 0), MATCH('Cyclical_after overrides'!W$1, F_Inputs_cyclical!$A$1:$BE$1, 0))),
Cyclical_overrides!W49)</f>
        <v>52.006</v>
      </c>
      <c r="X49" s="72">
        <f>IF(Cyclical_overrides!X49 = "",
IF(INDEX(F_Inputs_cyclical!$A$1:$BE$243, MATCH('Cyclical_after overrides'!$A49, F_Inputs_cyclical!$A$1:$A$243, 0), MATCH('Cyclical_after overrides'!X$1, F_Inputs_cyclical!$A$1:$BE$1, 0))="", "", INDEX(F_Inputs_cyclical!$A$1:$BE$243, MATCH('Cyclical_after overrides'!$A49, F_Inputs_cyclical!$A$1:$A$243, 0), MATCH('Cyclical_after overrides'!X$1, F_Inputs_cyclical!$A$1:$BE$1, 0))),
Cyclical_overrides!X49)</f>
        <v>382.40300000000002</v>
      </c>
      <c r="Y49" s="72">
        <f>IF(Cyclical_overrides!Y49 = "",
IF(INDEX(F_Inputs_cyclical!$A$1:$BE$243, MATCH('Cyclical_after overrides'!$A49, F_Inputs_cyclical!$A$1:$A$243, 0), MATCH('Cyclical_after overrides'!Y$1, F_Inputs_cyclical!$A$1:$BE$1, 0))="", "", INDEX(F_Inputs_cyclical!$A$1:$BE$243, MATCH('Cyclical_after overrides'!$A49, F_Inputs_cyclical!$A$1:$A$243, 0), MATCH('Cyclical_after overrides'!Y$1, F_Inputs_cyclical!$A$1:$BE$1, 0))),
Cyclical_overrides!Y49)</f>
        <v>490.35700000000003</v>
      </c>
      <c r="Z49" s="72">
        <f>IF(Cyclical_overrides!Z49 = "",
IF(INDEX(F_Inputs_cyclical!$A$1:$BE$243, MATCH('Cyclical_after overrides'!$A49, F_Inputs_cyclical!$A$1:$A$243, 0), MATCH('Cyclical_after overrides'!Z$1, F_Inputs_cyclical!$A$1:$BE$1, 0))="", "", INDEX(F_Inputs_cyclical!$A$1:$BE$243, MATCH('Cyclical_after overrides'!$A49, F_Inputs_cyclical!$A$1:$A$243, 0), MATCH('Cyclical_after overrides'!Z$1, F_Inputs_cyclical!$A$1:$BE$1, 0))),
Cyclical_overrides!Z49)</f>
        <v>177.44900000000001</v>
      </c>
      <c r="AA49" s="72">
        <f>IF(Cyclical_overrides!AA49 = "",
IF(INDEX(F_Inputs_cyclical!$A$1:$BE$243, MATCH('Cyclical_after overrides'!$A49, F_Inputs_cyclical!$A$1:$A$243, 0), MATCH('Cyclical_after overrides'!AA$1, F_Inputs_cyclical!$A$1:$BE$1, 0))="", "", INDEX(F_Inputs_cyclical!$A$1:$BE$243, MATCH('Cyclical_after overrides'!$A49, F_Inputs_cyclical!$A$1:$A$243, 0), MATCH('Cyclical_after overrides'!AA$1, F_Inputs_cyclical!$A$1:$BE$1, 0))),
Cyclical_overrides!AA49)</f>
        <v>738.57600000000002</v>
      </c>
      <c r="AB49" s="72">
        <f>IF(Cyclical_overrides!AB49 = "",
IF(INDEX(F_Inputs_cyclical!$A$1:$BE$243, MATCH('Cyclical_after overrides'!$A49, F_Inputs_cyclical!$A$1:$A$243, 0), MATCH('Cyclical_after overrides'!AB$1, F_Inputs_cyclical!$A$1:$BE$1, 0))="", "", INDEX(F_Inputs_cyclical!$A$1:$BE$243, MATCH('Cyclical_after overrides'!$A49, F_Inputs_cyclical!$A$1:$A$243, 0), MATCH('Cyclical_after overrides'!AB$1, F_Inputs_cyclical!$A$1:$BE$1, 0))),
Cyclical_overrides!AB49)</f>
        <v>0</v>
      </c>
      <c r="AC49" s="72" t="str">
        <f>IF(Cyclical_overrides!AC49 = "",
IF(INDEX(F_Inputs_cyclical!$A$1:$BE$243, MATCH('Cyclical_after overrides'!$A49, F_Inputs_cyclical!$A$1:$A$243, 0), MATCH('Cyclical_after overrides'!AC$1, F_Inputs_cyclical!$A$1:$BE$1, 0))="", "", INDEX(F_Inputs_cyclical!$A$1:$BE$243, MATCH('Cyclical_after overrides'!$A49, F_Inputs_cyclical!$A$1:$A$243, 0), MATCH('Cyclical_after overrides'!AC$1, F_Inputs_cyclical!$A$1:$BE$1, 0))),
Cyclical_overrides!AC49)</f>
        <v/>
      </c>
      <c r="AD49" s="72" t="str">
        <f>IF(Cyclical_overrides!AD49 = "",
IF(INDEX(F_Inputs_cyclical!$A$1:$BE$243, MATCH('Cyclical_after overrides'!$A49, F_Inputs_cyclical!$A$1:$A$243, 0), MATCH('Cyclical_after overrides'!AD$1, F_Inputs_cyclical!$A$1:$BE$1, 0))="", "", INDEX(F_Inputs_cyclical!$A$1:$BE$243, MATCH('Cyclical_after overrides'!$A49, F_Inputs_cyclical!$A$1:$A$243, 0), MATCH('Cyclical_after overrides'!AD$1, F_Inputs_cyclical!$A$1:$BE$1, 0))),
Cyclical_overrides!AD49)</f>
        <v/>
      </c>
      <c r="AE49" s="72" t="str">
        <f>IF(Cyclical_overrides!AE49 = "",
IF(INDEX(F_Inputs_cyclical!$A$1:$BE$243, MATCH('Cyclical_after overrides'!$A49, F_Inputs_cyclical!$A$1:$A$243, 0), MATCH('Cyclical_after overrides'!AE$1, F_Inputs_cyclical!$A$1:$BE$1, 0))="", "", INDEX(F_Inputs_cyclical!$A$1:$BE$243, MATCH('Cyclical_after overrides'!$A49, F_Inputs_cyclical!$A$1:$A$243, 0), MATCH('Cyclical_after overrides'!AE$1, F_Inputs_cyclical!$A$1:$BE$1, 0))),
Cyclical_overrides!AE49)</f>
        <v/>
      </c>
      <c r="AF49" s="72" t="str">
        <f>IF(Cyclical_overrides!AF49 = "",
IF(INDEX(F_Inputs_cyclical!$A$1:$BE$243, MATCH('Cyclical_after overrides'!$A49, F_Inputs_cyclical!$A$1:$A$243, 0), MATCH('Cyclical_after overrides'!AF$1, F_Inputs_cyclical!$A$1:$BE$1, 0))="", "", INDEX(F_Inputs_cyclical!$A$1:$BE$243, MATCH('Cyclical_after overrides'!$A49, F_Inputs_cyclical!$A$1:$A$243, 0), MATCH('Cyclical_after overrides'!AF$1, F_Inputs_cyclical!$A$1:$BE$1, 0))),
Cyclical_overrides!AF49)</f>
        <v/>
      </c>
      <c r="AG49" s="72" t="str">
        <f>IF(Cyclical_overrides!AG49 = "",
IF(INDEX(F_Inputs_cyclical!$A$1:$BE$243, MATCH('Cyclical_after overrides'!$A49, F_Inputs_cyclical!$A$1:$A$243, 0), MATCH('Cyclical_after overrides'!AG$1, F_Inputs_cyclical!$A$1:$BE$1, 0))="", "", INDEX(F_Inputs_cyclical!$A$1:$BE$243, MATCH('Cyclical_after overrides'!$A49, F_Inputs_cyclical!$A$1:$A$243, 0), MATCH('Cyclical_after overrides'!AG$1, F_Inputs_cyclical!$A$1:$BE$1, 0))),
Cyclical_overrides!AG49)</f>
        <v/>
      </c>
      <c r="AH49" s="72" t="str">
        <f>IF(Cyclical_overrides!AH49 = "",
IF(INDEX(F_Inputs_cyclical!$A$1:$BE$243, MATCH('Cyclical_after overrides'!$A49, F_Inputs_cyclical!$A$1:$A$243, 0), MATCH('Cyclical_after overrides'!AH$1, F_Inputs_cyclical!$A$1:$BE$1, 0))="", "", INDEX(F_Inputs_cyclical!$A$1:$BE$243, MATCH('Cyclical_after overrides'!$A49, F_Inputs_cyclical!$A$1:$A$243, 0), MATCH('Cyclical_after overrides'!AH$1, F_Inputs_cyclical!$A$1:$BE$1, 0))),
Cyclical_overrides!AH49)</f>
        <v/>
      </c>
      <c r="AI49" s="72" t="str">
        <f>IF(Cyclical_overrides!AI49 = "",
IF(INDEX(F_Inputs_cyclical!$A$1:$BE$243, MATCH('Cyclical_after overrides'!$A49, F_Inputs_cyclical!$A$1:$A$243, 0), MATCH('Cyclical_after overrides'!AI$1, F_Inputs_cyclical!$A$1:$BE$1, 0))="", "", INDEX(F_Inputs_cyclical!$A$1:$BE$243, MATCH('Cyclical_after overrides'!$A49, F_Inputs_cyclical!$A$1:$A$243, 0), MATCH('Cyclical_after overrides'!AI$1, F_Inputs_cyclical!$A$1:$BE$1, 0))),
Cyclical_overrides!AI49)</f>
        <v/>
      </c>
      <c r="AJ49" s="72" t="str">
        <f>IF(Cyclical_overrides!AJ49 = "",
IF(INDEX(F_Inputs_cyclical!$A$1:$BE$243, MATCH('Cyclical_after overrides'!$A49, F_Inputs_cyclical!$A$1:$A$243, 0), MATCH('Cyclical_after overrides'!AJ$1, F_Inputs_cyclical!$A$1:$BE$1, 0))="", "", INDEX(F_Inputs_cyclical!$A$1:$BE$243, MATCH('Cyclical_after overrides'!$A49, F_Inputs_cyclical!$A$1:$A$243, 0), MATCH('Cyclical_after overrides'!AJ$1, F_Inputs_cyclical!$A$1:$BE$1, 0))),
Cyclical_overrides!AJ49)</f>
        <v/>
      </c>
      <c r="AK49" s="72" t="str">
        <f>IF(Cyclical_overrides!AK49 = "",
IF(INDEX(F_Inputs_cyclical!$A$1:$BE$243, MATCH('Cyclical_after overrides'!$A49, F_Inputs_cyclical!$A$1:$A$243, 0), MATCH('Cyclical_after overrides'!AK$1, F_Inputs_cyclical!$A$1:$BE$1, 0))="", "", INDEX(F_Inputs_cyclical!$A$1:$BE$243, MATCH('Cyclical_after overrides'!$A49, F_Inputs_cyclical!$A$1:$A$243, 0), MATCH('Cyclical_after overrides'!AK$1, F_Inputs_cyclical!$A$1:$BE$1, 0))),
Cyclical_overrides!AK49)</f>
        <v/>
      </c>
      <c r="AL49" s="72" t="str">
        <f>IF(Cyclical_overrides!AL49 = "",
IF(INDEX(F_Inputs_cyclical!$A$1:$BE$243, MATCH('Cyclical_after overrides'!$A49, F_Inputs_cyclical!$A$1:$A$243, 0), MATCH('Cyclical_after overrides'!AL$1, F_Inputs_cyclical!$A$1:$BE$1, 0))="", "", INDEX(F_Inputs_cyclical!$A$1:$BE$243, MATCH('Cyclical_after overrides'!$A49, F_Inputs_cyclical!$A$1:$A$243, 0), MATCH('Cyclical_after overrides'!AL$1, F_Inputs_cyclical!$A$1:$BE$1, 0))),
Cyclical_overrides!AL49)</f>
        <v/>
      </c>
      <c r="AM49" s="72">
        <f>IF(Cyclical_overrides!AM49 = "",
IF(INDEX(F_Inputs_cyclical!$A$1:$BE$243, MATCH('Cyclical_after overrides'!$A49, F_Inputs_cyclical!$A$1:$A$243, 0), MATCH('Cyclical_after overrides'!AM$1, F_Inputs_cyclical!$A$1:$BE$1, 0))="", "", INDEX(F_Inputs_cyclical!$A$1:$BE$243, MATCH('Cyclical_after overrides'!$A49, F_Inputs_cyclical!$A$1:$A$243, 0), MATCH('Cyclical_after overrides'!AM$1, F_Inputs_cyclical!$A$1:$BE$1, 0))),
Cyclical_overrides!AM49)</f>
        <v>8.5</v>
      </c>
      <c r="AN49" s="72">
        <f>IF(Cyclical_overrides!AN49 = "",
IF(INDEX(F_Inputs_cyclical!$A$1:$BE$243, MATCH('Cyclical_after overrides'!$A49, F_Inputs_cyclical!$A$1:$A$243, 0), MATCH('Cyclical_after overrides'!AN$1, F_Inputs_cyclical!$A$1:$BE$1, 0))="", "", INDEX(F_Inputs_cyclical!$A$1:$BE$243, MATCH('Cyclical_after overrides'!$A49, F_Inputs_cyclical!$A$1:$A$243, 0), MATCH('Cyclical_after overrides'!AN$1, F_Inputs_cyclical!$A$1:$BE$1, 0))),
Cyclical_overrides!AN49)</f>
        <v>63.800000000000004</v>
      </c>
      <c r="AO49" s="72" t="str">
        <f>IF(Cyclical_overrides!AO49 = "",
IF(INDEX(F_Inputs_cyclical!$A$1:$BE$243, MATCH('Cyclical_after overrides'!$A49, F_Inputs_cyclical!$A$1:$A$243, 0), MATCH('Cyclical_after overrides'!AO$1, F_Inputs_cyclical!$A$1:$BE$1, 0))="", "", INDEX(F_Inputs_cyclical!$A$1:$BE$243, MATCH('Cyclical_after overrides'!$A49, F_Inputs_cyclical!$A$1:$A$243, 0), MATCH('Cyclical_after overrides'!AO$1, F_Inputs_cyclical!$A$1:$BE$1, 0))),
Cyclical_overrides!AO49)</f>
        <v/>
      </c>
      <c r="AP49" s="72" t="str">
        <f>IF(Cyclical_overrides!AP49 = "",
IF(INDEX(F_Inputs_cyclical!$A$1:$BE$243, MATCH('Cyclical_after overrides'!$A49, F_Inputs_cyclical!$A$1:$A$243, 0), MATCH('Cyclical_after overrides'!AP$1, F_Inputs_cyclical!$A$1:$BE$1, 0))="", "", INDEX(F_Inputs_cyclical!$A$1:$BE$243, MATCH('Cyclical_after overrides'!$A49, F_Inputs_cyclical!$A$1:$A$243, 0), MATCH('Cyclical_after overrides'!AP$1, F_Inputs_cyclical!$A$1:$BE$1, 0))),
Cyclical_overrides!AP49)</f>
        <v/>
      </c>
      <c r="AQ49" s="72" t="str">
        <f>IF(Cyclical_overrides!AQ49 = "",
IF(INDEX(F_Inputs_cyclical!$A$1:$BE$243, MATCH('Cyclical_after overrides'!$A49, F_Inputs_cyclical!$A$1:$A$243, 0), MATCH('Cyclical_after overrides'!AQ$1, F_Inputs_cyclical!$A$1:$BE$1, 0))="", "", INDEX(F_Inputs_cyclical!$A$1:$BE$243, MATCH('Cyclical_after overrides'!$A49, F_Inputs_cyclical!$A$1:$A$243, 0), MATCH('Cyclical_after overrides'!AQ$1, F_Inputs_cyclical!$A$1:$BE$1, 0))),
Cyclical_overrides!AQ49)</f>
        <v/>
      </c>
      <c r="AR49" s="72">
        <f>IF(Cyclical_overrides!AR49 = "",
IF(INDEX(F_Inputs_cyclical!$A$1:$BE$243, MATCH('Cyclical_after overrides'!$A49, F_Inputs_cyclical!$A$1:$A$243, 0), MATCH('Cyclical_after overrides'!AR$1, F_Inputs_cyclical!$A$1:$BE$1, 0))="", "", INDEX(F_Inputs_cyclical!$A$1:$BE$243, MATCH('Cyclical_after overrides'!$A49, F_Inputs_cyclical!$A$1:$A$243, 0), MATCH('Cyclical_after overrides'!AR$1, F_Inputs_cyclical!$A$1:$BE$1, 0))),
Cyclical_overrides!AR49)</f>
        <v>0</v>
      </c>
      <c r="AS49" s="72">
        <f>IF(Cyclical_overrides!AS49 = "",
IF(INDEX(F_Inputs_cyclical!$A$1:$BE$243, MATCH('Cyclical_after overrides'!$A49, F_Inputs_cyclical!$A$1:$A$243, 0), MATCH('Cyclical_after overrides'!AS$1, F_Inputs_cyclical!$A$1:$BE$1, 0))="", "", INDEX(F_Inputs_cyclical!$A$1:$BE$243, MATCH('Cyclical_after overrides'!$A49, F_Inputs_cyclical!$A$1:$A$243, 0), MATCH('Cyclical_after overrides'!AS$1, F_Inputs_cyclical!$A$1:$BE$1, 0))),
Cyclical_overrides!AS49)</f>
        <v>0</v>
      </c>
      <c r="AT49" s="72">
        <f>IF(Cyclical_overrides!AT49 = "",
IF(INDEX(F_Inputs_cyclical!$A$1:$BE$243, MATCH('Cyclical_after overrides'!$A49, F_Inputs_cyclical!$A$1:$A$243, 0), MATCH('Cyclical_after overrides'!AT$1, F_Inputs_cyclical!$A$1:$BE$1, 0))="", "", INDEX(F_Inputs_cyclical!$A$1:$BE$243, MATCH('Cyclical_after overrides'!$A49, F_Inputs_cyclical!$A$1:$A$243, 0), MATCH('Cyclical_after overrides'!AT$1, F_Inputs_cyclical!$A$1:$BE$1, 0))),
Cyclical_overrides!AT49)</f>
        <v>0</v>
      </c>
      <c r="AU49" s="72">
        <f>IF(Cyclical_overrides!AU49 = "",
IF(INDEX(F_Inputs_cyclical!$A$1:$BE$243, MATCH('Cyclical_after overrides'!$A49, F_Inputs_cyclical!$A$1:$A$243, 0), MATCH('Cyclical_after overrides'!AU$1, F_Inputs_cyclical!$A$1:$BE$1, 0))="", "", INDEX(F_Inputs_cyclical!$A$1:$BE$243, MATCH('Cyclical_after overrides'!$A49, F_Inputs_cyclical!$A$1:$A$243, 0), MATCH('Cyclical_after overrides'!AU$1, F_Inputs_cyclical!$A$1:$BE$1, 0))),
Cyclical_overrides!AU49)</f>
        <v>11.923</v>
      </c>
      <c r="AV49" s="72" t="str">
        <f>IF(Cyclical_overrides!AV49 = "",
IF(INDEX(F_Inputs_cyclical!$A$1:$BE$243, MATCH('Cyclical_after overrides'!$A49, F_Inputs_cyclical!$A$1:$A$243, 0), MATCH('Cyclical_after overrides'!AV$1, F_Inputs_cyclical!$A$1:$BE$1, 0))="", "", INDEX(F_Inputs_cyclical!$A$1:$BE$243, MATCH('Cyclical_after overrides'!$A49, F_Inputs_cyclical!$A$1:$A$243, 0), MATCH('Cyclical_after overrides'!AV$1, F_Inputs_cyclical!$A$1:$BE$1, 0))),
Cyclical_overrides!AV49)</f>
        <v/>
      </c>
      <c r="AW49" s="72">
        <f>IF(Cyclical_overrides!AW49 = "",
IF(INDEX(F_Inputs_cyclical!$A$1:$BE$243, MATCH('Cyclical_after overrides'!$A49, F_Inputs_cyclical!$A$1:$A$243, 0), MATCH('Cyclical_after overrides'!AW$1, F_Inputs_cyclical!$A$1:$BE$1, 0))="", "", INDEX(F_Inputs_cyclical!$A$1:$BE$243, MATCH('Cyclical_after overrides'!$A49, F_Inputs_cyclical!$A$1:$A$243, 0), MATCH('Cyclical_after overrides'!AW$1, F_Inputs_cyclical!$A$1:$BE$1, 0))),
Cyclical_overrides!AW49)</f>
        <v>1.2338096431854266</v>
      </c>
      <c r="AX49" s="72">
        <f>IF(Cyclical_overrides!AX49 = "",
IF(INDEX(F_Inputs_cyclical!$A$1:$BE$243, MATCH('Cyclical_after overrides'!$A49, F_Inputs_cyclical!$A$1:$A$243, 0), MATCH('Cyclical_after overrides'!AX$1, F_Inputs_cyclical!$A$1:$BE$1, 0))="", "", INDEX(F_Inputs_cyclical!$A$1:$BE$243, MATCH('Cyclical_after overrides'!$A49, F_Inputs_cyclical!$A$1:$A$243, 0), MATCH('Cyclical_after overrides'!AX$1, F_Inputs_cyclical!$A$1:$BE$1, 0))),
Cyclical_overrides!AX49)</f>
        <v>24.365158642932879</v>
      </c>
      <c r="AY49" s="72">
        <f>IF(Cyclical_overrides!AY49 = "",
IF(INDEX(F_Inputs_cyclical!$A$1:$BE$243, MATCH('Cyclical_after overrides'!$A49, F_Inputs_cyclical!$A$1:$A$243, 0), MATCH('Cyclical_after overrides'!AY$1, F_Inputs_cyclical!$A$1:$BE$1, 0))="", "", INDEX(F_Inputs_cyclical!$A$1:$BE$243, MATCH('Cyclical_after overrides'!$A49, F_Inputs_cyclical!$A$1:$A$243, 0), MATCH('Cyclical_after overrides'!AY$1, F_Inputs_cyclical!$A$1:$BE$1, 0))),
Cyclical_overrides!AY49)</f>
        <v>139.11266856019739</v>
      </c>
      <c r="AZ49" s="72">
        <f>IF(Cyclical_overrides!AZ49 = "",
IF(INDEX(F_Inputs_cyclical!$A$1:$BE$243, MATCH('Cyclical_after overrides'!$A49, F_Inputs_cyclical!$A$1:$A$243, 0), MATCH('Cyclical_after overrides'!AZ$1, F_Inputs_cyclical!$A$1:$BE$1, 0))="", "", INDEX(F_Inputs_cyclical!$A$1:$BE$243, MATCH('Cyclical_after overrides'!$A49, F_Inputs_cyclical!$A$1:$A$243, 0), MATCH('Cyclical_after overrides'!AZ$1, F_Inputs_cyclical!$A$1:$BE$1, 0))),
Cyclical_overrides!AZ49)</f>
        <v>1.9854891251705167</v>
      </c>
      <c r="BA49" s="72">
        <f>IF(Cyclical_overrides!BA49 = "",
IF(INDEX(F_Inputs_cyclical!$A$1:$BE$243, MATCH('Cyclical_after overrides'!$A49, F_Inputs_cyclical!$A$1:$A$243, 0), MATCH('Cyclical_after overrides'!BA$1, F_Inputs_cyclical!$A$1:$BE$1, 0))="", "", INDEX(F_Inputs_cyclical!$A$1:$BE$243, MATCH('Cyclical_after overrides'!$A49, F_Inputs_cyclical!$A$1:$A$243, 0), MATCH('Cyclical_after overrides'!BA$1, F_Inputs_cyclical!$A$1:$BE$1, 0))),
Cyclical_overrides!BA49)</f>
        <v>12.564708944948883</v>
      </c>
      <c r="BB49" s="72">
        <f>IF(Cyclical_overrides!BB49 = "",
IF(INDEX(F_Inputs_cyclical!$A$1:$BE$243, MATCH('Cyclical_after overrides'!$A49, F_Inputs_cyclical!$A$1:$A$243, 0), MATCH('Cyclical_after overrides'!BB$1, F_Inputs_cyclical!$A$1:$BE$1, 0))="", "", INDEX(F_Inputs_cyclical!$A$1:$BE$243, MATCH('Cyclical_after overrides'!$A49, F_Inputs_cyclical!$A$1:$A$243, 0), MATCH('Cyclical_after overrides'!BB$1, F_Inputs_cyclical!$A$1:$BE$1, 0))),
Cyclical_overrides!BB49)</f>
        <v>12.564708944948883</v>
      </c>
      <c r="BC49" s="72">
        <f>IF(Cyclical_overrides!BC49 = "",
IF(INDEX(F_Inputs_cyclical!$A$1:$BE$243, MATCH('Cyclical_after overrides'!$A49, F_Inputs_cyclical!$A$1:$A$243, 0), MATCH('Cyclical_after overrides'!BC$1, F_Inputs_cyclical!$A$1:$BE$1, 0))="", "", INDEX(F_Inputs_cyclical!$A$1:$BE$243, MATCH('Cyclical_after overrides'!$A49, F_Inputs_cyclical!$A$1:$A$243, 0), MATCH('Cyclical_after overrides'!BC$1, F_Inputs_cyclical!$A$1:$BE$1, 0))),
Cyclical_overrides!BC49)</f>
        <v>13.064665620409151</v>
      </c>
      <c r="BD49" s="72">
        <f>IF(Cyclical_overrides!BD49 = "",
IF(INDEX(F_Inputs_cyclical!$A$1:$BE$243, MATCH('Cyclical_after overrides'!$A49, F_Inputs_cyclical!$A$1:$A$243, 0), MATCH('Cyclical_after overrides'!BD$1, F_Inputs_cyclical!$A$1:$BE$1, 0))="", "", INDEX(F_Inputs_cyclical!$A$1:$BE$243, MATCH('Cyclical_after overrides'!$A49, F_Inputs_cyclical!$A$1:$A$243, 0), MATCH('Cyclical_after overrides'!BD$1, F_Inputs_cyclical!$A$1:$BE$1, 0))),
Cyclical_overrides!BD49)</f>
        <v>678.45352545297669</v>
      </c>
      <c r="BE49" s="194"/>
    </row>
    <row r="50" spans="1:57" x14ac:dyDescent="0.4">
      <c r="A50" s="63" t="str">
        <f t="shared" si="0"/>
        <v>SRN16</v>
      </c>
      <c r="B50" s="63" t="s">
        <v>301</v>
      </c>
      <c r="C50" s="63" t="s">
        <v>247</v>
      </c>
      <c r="D50" s="72">
        <f>IF(Cyclical_overrides!D50 = "",
IF(INDEX(F_Inputs_cyclical!$A$1:$BE$243, MATCH('Cyclical_after overrides'!$A50, F_Inputs_cyclical!$A$1:$A$243, 0), MATCH('Cyclical_after overrides'!D$1, F_Inputs_cyclical!$A$1:$BE$1, 0))="", "", INDEX(F_Inputs_cyclical!$A$1:$BE$243, MATCH('Cyclical_after overrides'!$A50, F_Inputs_cyclical!$A$1:$A$243, 0), MATCH('Cyclical_after overrides'!D$1, F_Inputs_cyclical!$A$1:$BE$1, 0))),
Cyclical_overrides!D50)</f>
        <v>18.774000000000001</v>
      </c>
      <c r="E50" s="72">
        <f>IF(Cyclical_overrides!E50 = "",
IF(INDEX(F_Inputs_cyclical!$A$1:$BE$243, MATCH('Cyclical_after overrides'!$A50, F_Inputs_cyclical!$A$1:$A$243, 0), MATCH('Cyclical_after overrides'!E$1, F_Inputs_cyclical!$A$1:$BE$1, 0))="", "", INDEX(F_Inputs_cyclical!$A$1:$BE$243, MATCH('Cyclical_after overrides'!$A50, F_Inputs_cyclical!$A$1:$A$243, 0), MATCH('Cyclical_after overrides'!E$1, F_Inputs_cyclical!$A$1:$BE$1, 0))),
Cyclical_overrides!E50)</f>
        <v>3.9939999999999998</v>
      </c>
      <c r="F50" s="72">
        <f>IF(Cyclical_overrides!F50 = "",
IF(INDEX(F_Inputs_cyclical!$A$1:$BE$243, MATCH('Cyclical_after overrides'!$A50, F_Inputs_cyclical!$A$1:$A$243, 0), MATCH('Cyclical_after overrides'!F$1, F_Inputs_cyclical!$A$1:$BE$1, 0))="", "", INDEX(F_Inputs_cyclical!$A$1:$BE$243, MATCH('Cyclical_after overrides'!$A50, F_Inputs_cyclical!$A$1:$A$243, 0), MATCH('Cyclical_after overrides'!F$1, F_Inputs_cyclical!$A$1:$BE$1, 0))),
Cyclical_overrides!F50)</f>
        <v>33.992999999999995</v>
      </c>
      <c r="G50" s="72">
        <f>IF(Cyclical_overrides!G50 = "",
IF(INDEX(F_Inputs_cyclical!$A$1:$BE$243, MATCH('Cyclical_after overrides'!$A50, F_Inputs_cyclical!$A$1:$A$243, 0), MATCH('Cyclical_after overrides'!G$1, F_Inputs_cyclical!$A$1:$BE$1, 0))="", "", INDEX(F_Inputs_cyclical!$A$1:$BE$243, MATCH('Cyclical_after overrides'!$A50, F_Inputs_cyclical!$A$1:$A$243, 0), MATCH('Cyclical_after overrides'!G$1, F_Inputs_cyclical!$A$1:$BE$1, 0))),
Cyclical_overrides!G50)</f>
        <v>5.8469999999999995</v>
      </c>
      <c r="H50" s="72" t="str">
        <f>IF(Cyclical_overrides!H50 = "",
IF(INDEX(F_Inputs_cyclical!$A$1:$BE$243, MATCH('Cyclical_after overrides'!$A50, F_Inputs_cyclical!$A$1:$A$243, 0), MATCH('Cyclical_after overrides'!H$1, F_Inputs_cyclical!$A$1:$BE$1, 0))="", "", INDEX(F_Inputs_cyclical!$A$1:$BE$243, MATCH('Cyclical_after overrides'!$A50, F_Inputs_cyclical!$A$1:$A$243, 0), MATCH('Cyclical_after overrides'!H$1, F_Inputs_cyclical!$A$1:$BE$1, 0))),
Cyclical_overrides!H50)</f>
        <v/>
      </c>
      <c r="I50" s="72">
        <f>IF(Cyclical_overrides!I50 = "",
IF(INDEX(F_Inputs_cyclical!$A$1:$BE$243, MATCH('Cyclical_after overrides'!$A50, F_Inputs_cyclical!$A$1:$A$243, 0), MATCH('Cyclical_after overrides'!I$1, F_Inputs_cyclical!$A$1:$BE$1, 0))="", "", INDEX(F_Inputs_cyclical!$A$1:$BE$243, MATCH('Cyclical_after overrides'!$A50, F_Inputs_cyclical!$A$1:$A$243, 0), MATCH('Cyclical_after overrides'!I$1, F_Inputs_cyclical!$A$1:$BE$1, 0))),
Cyclical_overrides!I50)</f>
        <v>0</v>
      </c>
      <c r="J50" s="72">
        <f>IF(Cyclical_overrides!J50 = "",
IF(INDEX(F_Inputs_cyclical!$A$1:$BE$243, MATCH('Cyclical_after overrides'!$A50, F_Inputs_cyclical!$A$1:$A$243, 0), MATCH('Cyclical_after overrides'!J$1, F_Inputs_cyclical!$A$1:$BE$1, 0))="", "", INDEX(F_Inputs_cyclical!$A$1:$BE$243, MATCH('Cyclical_after overrides'!$A50, F_Inputs_cyclical!$A$1:$A$243, 0), MATCH('Cyclical_after overrides'!J$1, F_Inputs_cyclical!$A$1:$BE$1, 0))),
Cyclical_overrides!J50)</f>
        <v>81.027000000000001</v>
      </c>
      <c r="K50" s="72">
        <f>IF(Cyclical_overrides!K50 = "",
IF(INDEX(F_Inputs_cyclical!$A$1:$BE$243, MATCH('Cyclical_after overrides'!$A50, F_Inputs_cyclical!$A$1:$A$243, 0), MATCH('Cyclical_after overrides'!K$1, F_Inputs_cyclical!$A$1:$BE$1, 0))="", "", INDEX(F_Inputs_cyclical!$A$1:$BE$243, MATCH('Cyclical_after overrides'!$A50, F_Inputs_cyclical!$A$1:$A$243, 0), MATCH('Cyclical_after overrides'!K$1, F_Inputs_cyclical!$A$1:$BE$1, 0))),
Cyclical_overrides!K50)</f>
        <v>21.940999999999999</v>
      </c>
      <c r="L50" s="72">
        <f>IF(Cyclical_overrides!L50 = "",
IF(INDEX(F_Inputs_cyclical!$A$1:$BE$243, MATCH('Cyclical_after overrides'!$A50, F_Inputs_cyclical!$A$1:$A$243, 0), MATCH('Cyclical_after overrides'!L$1, F_Inputs_cyclical!$A$1:$BE$1, 0))="", "", INDEX(F_Inputs_cyclical!$A$1:$BE$243, MATCH('Cyclical_after overrides'!$A50, F_Inputs_cyclical!$A$1:$A$243, 0), MATCH('Cyclical_after overrides'!L$1, F_Inputs_cyclical!$A$1:$BE$1, 0))),
Cyclical_overrides!L50)</f>
        <v>5.7089999999999996</v>
      </c>
      <c r="M50" s="72" t="str">
        <f>IF(Cyclical_overrides!M50 = "",
IF(INDEX(F_Inputs_cyclical!$A$1:$BE$243, MATCH('Cyclical_after overrides'!$A50, F_Inputs_cyclical!$A$1:$A$243, 0), MATCH('Cyclical_after overrides'!M$1, F_Inputs_cyclical!$A$1:$BE$1, 0))="", "", INDEX(F_Inputs_cyclical!$A$1:$BE$243, MATCH('Cyclical_after overrides'!$A50, F_Inputs_cyclical!$A$1:$A$243, 0), MATCH('Cyclical_after overrides'!M$1, F_Inputs_cyclical!$A$1:$BE$1, 0))),
Cyclical_overrides!M50)</f>
        <v/>
      </c>
      <c r="N50" s="72" t="str">
        <f>IF(Cyclical_overrides!N50 = "",
IF(INDEX(F_Inputs_cyclical!$A$1:$BE$243, MATCH('Cyclical_after overrides'!$A50, F_Inputs_cyclical!$A$1:$A$243, 0), MATCH('Cyclical_after overrides'!N$1, F_Inputs_cyclical!$A$1:$BE$1, 0))="", "", INDEX(F_Inputs_cyclical!$A$1:$BE$243, MATCH('Cyclical_after overrides'!$A50, F_Inputs_cyclical!$A$1:$A$243, 0), MATCH('Cyclical_after overrides'!N$1, F_Inputs_cyclical!$A$1:$BE$1, 0))),
Cyclical_overrides!N50)</f>
        <v/>
      </c>
      <c r="O50" s="72" t="str">
        <f>IF(Cyclical_overrides!O50 = "",
IF(INDEX(F_Inputs_cyclical!$A$1:$BE$243, MATCH('Cyclical_after overrides'!$A50, F_Inputs_cyclical!$A$1:$A$243, 0), MATCH('Cyclical_after overrides'!O$1, F_Inputs_cyclical!$A$1:$BE$1, 0))="", "", INDEX(F_Inputs_cyclical!$A$1:$BE$243, MATCH('Cyclical_after overrides'!$A50, F_Inputs_cyclical!$A$1:$A$243, 0), MATCH('Cyclical_after overrides'!O$1, F_Inputs_cyclical!$A$1:$BE$1, 0))),
Cyclical_overrides!O50)</f>
        <v/>
      </c>
      <c r="P50" s="72" t="str">
        <f>IF(Cyclical_overrides!P50 = "",
IF(INDEX(F_Inputs_cyclical!$A$1:$BE$243, MATCH('Cyclical_after overrides'!$A50, F_Inputs_cyclical!$A$1:$A$243, 0), MATCH('Cyclical_after overrides'!P$1, F_Inputs_cyclical!$A$1:$BE$1, 0))="", "", INDEX(F_Inputs_cyclical!$A$1:$BE$243, MATCH('Cyclical_after overrides'!$A50, F_Inputs_cyclical!$A$1:$A$243, 0), MATCH('Cyclical_after overrides'!P$1, F_Inputs_cyclical!$A$1:$BE$1, 0))),
Cyclical_overrides!P50)</f>
        <v/>
      </c>
      <c r="Q50" s="72" t="str">
        <f>IF(Cyclical_overrides!Q50 = "",
IF(INDEX(F_Inputs_cyclical!$A$1:$BE$243, MATCH('Cyclical_after overrides'!$A50, F_Inputs_cyclical!$A$1:$A$243, 0), MATCH('Cyclical_after overrides'!Q$1, F_Inputs_cyclical!$A$1:$BE$1, 0))="", "", INDEX(F_Inputs_cyclical!$A$1:$BE$243, MATCH('Cyclical_after overrides'!$A50, F_Inputs_cyclical!$A$1:$A$243, 0), MATCH('Cyclical_after overrides'!Q$1, F_Inputs_cyclical!$A$1:$BE$1, 0))),
Cyclical_overrides!Q50)</f>
        <v/>
      </c>
      <c r="R50" s="72" t="str">
        <f>IF(Cyclical_overrides!R50 = "",
IF(INDEX(F_Inputs_cyclical!$A$1:$BE$243, MATCH('Cyclical_after overrides'!$A50, F_Inputs_cyclical!$A$1:$A$243, 0), MATCH('Cyclical_after overrides'!R$1, F_Inputs_cyclical!$A$1:$BE$1, 0))="", "", INDEX(F_Inputs_cyclical!$A$1:$BE$243, MATCH('Cyclical_after overrides'!$A50, F_Inputs_cyclical!$A$1:$A$243, 0), MATCH('Cyclical_after overrides'!R$1, F_Inputs_cyclical!$A$1:$BE$1, 0))),
Cyclical_overrides!R50)</f>
        <v/>
      </c>
      <c r="S50" s="72">
        <f>IF(Cyclical_overrides!S50 = "",
IF(INDEX(F_Inputs_cyclical!$A$1:$BE$243, MATCH('Cyclical_after overrides'!$A50, F_Inputs_cyclical!$A$1:$A$243, 0), MATCH('Cyclical_after overrides'!S$1, F_Inputs_cyclical!$A$1:$BE$1, 0))="", "", INDEX(F_Inputs_cyclical!$A$1:$BE$243, MATCH('Cyclical_after overrides'!$A50, F_Inputs_cyclical!$A$1:$A$243, 0), MATCH('Cyclical_after overrides'!S$1, F_Inputs_cyclical!$A$1:$BE$1, 0))),
Cyclical_overrides!S50)</f>
        <v>19.198</v>
      </c>
      <c r="T50" s="72">
        <f>IF(Cyclical_overrides!T50 = "",
IF(INDEX(F_Inputs_cyclical!$A$1:$BE$243, MATCH('Cyclical_after overrides'!$A50, F_Inputs_cyclical!$A$1:$A$243, 0), MATCH('Cyclical_after overrides'!T$1, F_Inputs_cyclical!$A$1:$BE$1, 0))="", "", INDEX(F_Inputs_cyclical!$A$1:$BE$243, MATCH('Cyclical_after overrides'!$A50, F_Inputs_cyclical!$A$1:$A$243, 0), MATCH('Cyclical_after overrides'!T$1, F_Inputs_cyclical!$A$1:$BE$1, 0))),
Cyclical_overrides!T50)</f>
        <v>25.658999999999999</v>
      </c>
      <c r="U50" s="72">
        <f>IF(Cyclical_overrides!U50 = "",
IF(INDEX(F_Inputs_cyclical!$A$1:$BE$243, MATCH('Cyclical_after overrides'!$A50, F_Inputs_cyclical!$A$1:$A$243, 0), MATCH('Cyclical_after overrides'!U$1, F_Inputs_cyclical!$A$1:$BE$1, 0))="", "", INDEX(F_Inputs_cyclical!$A$1:$BE$243, MATCH('Cyclical_after overrides'!$A50, F_Inputs_cyclical!$A$1:$A$243, 0), MATCH('Cyclical_after overrides'!U$1, F_Inputs_cyclical!$A$1:$BE$1, 0))),
Cyclical_overrides!U50)</f>
        <v>75.317999999999998</v>
      </c>
      <c r="V50" s="72">
        <f>IF(Cyclical_overrides!V50 = "",
IF(INDEX(F_Inputs_cyclical!$A$1:$BE$243, MATCH('Cyclical_after overrides'!$A50, F_Inputs_cyclical!$A$1:$A$243, 0), MATCH('Cyclical_after overrides'!V$1, F_Inputs_cyclical!$A$1:$BE$1, 0))="", "", INDEX(F_Inputs_cyclical!$A$1:$BE$243, MATCH('Cyclical_after overrides'!$A50, F_Inputs_cyclical!$A$1:$A$243, 0), MATCH('Cyclical_after overrides'!V$1, F_Inputs_cyclical!$A$1:$BE$1, 0))),
Cyclical_overrides!V50)</f>
        <v>19.464500000000001</v>
      </c>
      <c r="W50" s="72">
        <f>IF(Cyclical_overrides!W50 = "",
IF(INDEX(F_Inputs_cyclical!$A$1:$BE$243, MATCH('Cyclical_after overrides'!$A50, F_Inputs_cyclical!$A$1:$A$243, 0), MATCH('Cyclical_after overrides'!W$1, F_Inputs_cyclical!$A$1:$BE$1, 0))="", "", INDEX(F_Inputs_cyclical!$A$1:$BE$243, MATCH('Cyclical_after overrides'!$A50, F_Inputs_cyclical!$A$1:$A$243, 0), MATCH('Cyclical_after overrides'!W$1, F_Inputs_cyclical!$A$1:$BE$1, 0))),
Cyclical_overrides!W50)</f>
        <v>61.168999999999997</v>
      </c>
      <c r="X50" s="72">
        <f>IF(Cyclical_overrides!X50 = "",
IF(INDEX(F_Inputs_cyclical!$A$1:$BE$243, MATCH('Cyclical_after overrides'!$A50, F_Inputs_cyclical!$A$1:$A$243, 0), MATCH('Cyclical_after overrides'!X$1, F_Inputs_cyclical!$A$1:$BE$1, 0))="", "", INDEX(F_Inputs_cyclical!$A$1:$BE$243, MATCH('Cyclical_after overrides'!$A50, F_Inputs_cyclical!$A$1:$A$243, 0), MATCH('Cyclical_after overrides'!X$1, F_Inputs_cyclical!$A$1:$BE$1, 0))),
Cyclical_overrides!X50)</f>
        <v>355.03250000000003</v>
      </c>
      <c r="Y50" s="72">
        <f>IF(Cyclical_overrides!Y50 = "",
IF(INDEX(F_Inputs_cyclical!$A$1:$BE$243, MATCH('Cyclical_after overrides'!$A50, F_Inputs_cyclical!$A$1:$A$243, 0), MATCH('Cyclical_after overrides'!Y$1, F_Inputs_cyclical!$A$1:$BE$1, 0))="", "", INDEX(F_Inputs_cyclical!$A$1:$BE$243, MATCH('Cyclical_after overrides'!$A50, F_Inputs_cyclical!$A$1:$A$243, 0), MATCH('Cyclical_after overrides'!Y$1, F_Inputs_cyclical!$A$1:$BE$1, 0))),
Cyclical_overrides!Y50)</f>
        <v>525.9855</v>
      </c>
      <c r="Z50" s="72">
        <f>IF(Cyclical_overrides!Z50 = "",
IF(INDEX(F_Inputs_cyclical!$A$1:$BE$243, MATCH('Cyclical_after overrides'!$A50, F_Inputs_cyclical!$A$1:$A$243, 0), MATCH('Cyclical_after overrides'!Z$1, F_Inputs_cyclical!$A$1:$BE$1, 0))="", "", INDEX(F_Inputs_cyclical!$A$1:$BE$243, MATCH('Cyclical_after overrides'!$A50, F_Inputs_cyclical!$A$1:$A$243, 0), MATCH('Cyclical_after overrides'!Z$1, F_Inputs_cyclical!$A$1:$BE$1, 0))),
Cyclical_overrides!Z50)</f>
        <v>132.88650000000001</v>
      </c>
      <c r="AA50" s="72">
        <f>IF(Cyclical_overrides!AA50 = "",
IF(INDEX(F_Inputs_cyclical!$A$1:$BE$243, MATCH('Cyclical_after overrides'!$A50, F_Inputs_cyclical!$A$1:$A$243, 0), MATCH('Cyclical_after overrides'!AA$1, F_Inputs_cyclical!$A$1:$BE$1, 0))="", "", INDEX(F_Inputs_cyclical!$A$1:$BE$243, MATCH('Cyclical_after overrides'!$A50, F_Inputs_cyclical!$A$1:$A$243, 0), MATCH('Cyclical_after overrides'!AA$1, F_Inputs_cyclical!$A$1:$BE$1, 0))),
Cyclical_overrides!AA50)</f>
        <v>787.30799999999999</v>
      </c>
      <c r="AB50" s="72" t="str">
        <f>IF(Cyclical_overrides!AB50 = "",
IF(INDEX(F_Inputs_cyclical!$A$1:$BE$243, MATCH('Cyclical_after overrides'!$A50, F_Inputs_cyclical!$A$1:$A$243, 0), MATCH('Cyclical_after overrides'!AB$1, F_Inputs_cyclical!$A$1:$BE$1, 0))="", "", INDEX(F_Inputs_cyclical!$A$1:$BE$243, MATCH('Cyclical_after overrides'!$A50, F_Inputs_cyclical!$A$1:$A$243, 0), MATCH('Cyclical_after overrides'!AB$1, F_Inputs_cyclical!$A$1:$BE$1, 0))),
Cyclical_overrides!AB50)</f>
        <v/>
      </c>
      <c r="AC50" s="72" t="str">
        <f>IF(Cyclical_overrides!AC50 = "",
IF(INDEX(F_Inputs_cyclical!$A$1:$BE$243, MATCH('Cyclical_after overrides'!$A50, F_Inputs_cyclical!$A$1:$A$243, 0), MATCH('Cyclical_after overrides'!AC$1, F_Inputs_cyclical!$A$1:$BE$1, 0))="", "", INDEX(F_Inputs_cyclical!$A$1:$BE$243, MATCH('Cyclical_after overrides'!$A50, F_Inputs_cyclical!$A$1:$A$243, 0), MATCH('Cyclical_after overrides'!AC$1, F_Inputs_cyclical!$A$1:$BE$1, 0))),
Cyclical_overrides!AC50)</f>
        <v/>
      </c>
      <c r="AD50" s="72" t="str">
        <f>IF(Cyclical_overrides!AD50 = "",
IF(INDEX(F_Inputs_cyclical!$A$1:$BE$243, MATCH('Cyclical_after overrides'!$A50, F_Inputs_cyclical!$A$1:$A$243, 0), MATCH('Cyclical_after overrides'!AD$1, F_Inputs_cyclical!$A$1:$BE$1, 0))="", "", INDEX(F_Inputs_cyclical!$A$1:$BE$243, MATCH('Cyclical_after overrides'!$A50, F_Inputs_cyclical!$A$1:$A$243, 0), MATCH('Cyclical_after overrides'!AD$1, F_Inputs_cyclical!$A$1:$BE$1, 0))),
Cyclical_overrides!AD50)</f>
        <v/>
      </c>
      <c r="AE50" s="72" t="str">
        <f>IF(Cyclical_overrides!AE50 = "",
IF(INDEX(F_Inputs_cyclical!$A$1:$BE$243, MATCH('Cyclical_after overrides'!$A50, F_Inputs_cyclical!$A$1:$A$243, 0), MATCH('Cyclical_after overrides'!AE$1, F_Inputs_cyclical!$A$1:$BE$1, 0))="", "", INDEX(F_Inputs_cyclical!$A$1:$BE$243, MATCH('Cyclical_after overrides'!$A50, F_Inputs_cyclical!$A$1:$A$243, 0), MATCH('Cyclical_after overrides'!AE$1, F_Inputs_cyclical!$A$1:$BE$1, 0))),
Cyclical_overrides!AE50)</f>
        <v/>
      </c>
      <c r="AF50" s="72" t="str">
        <f>IF(Cyclical_overrides!AF50 = "",
IF(INDEX(F_Inputs_cyclical!$A$1:$BE$243, MATCH('Cyclical_after overrides'!$A50, F_Inputs_cyclical!$A$1:$A$243, 0), MATCH('Cyclical_after overrides'!AF$1, F_Inputs_cyclical!$A$1:$BE$1, 0))="", "", INDEX(F_Inputs_cyclical!$A$1:$BE$243, MATCH('Cyclical_after overrides'!$A50, F_Inputs_cyclical!$A$1:$A$243, 0), MATCH('Cyclical_after overrides'!AF$1, F_Inputs_cyclical!$A$1:$BE$1, 0))),
Cyclical_overrides!AF50)</f>
        <v/>
      </c>
      <c r="AG50" s="72" t="str">
        <f>IF(Cyclical_overrides!AG50 = "",
IF(INDEX(F_Inputs_cyclical!$A$1:$BE$243, MATCH('Cyclical_after overrides'!$A50, F_Inputs_cyclical!$A$1:$A$243, 0), MATCH('Cyclical_after overrides'!AG$1, F_Inputs_cyclical!$A$1:$BE$1, 0))="", "", INDEX(F_Inputs_cyclical!$A$1:$BE$243, MATCH('Cyclical_after overrides'!$A50, F_Inputs_cyclical!$A$1:$A$243, 0), MATCH('Cyclical_after overrides'!AG$1, F_Inputs_cyclical!$A$1:$BE$1, 0))),
Cyclical_overrides!AG50)</f>
        <v/>
      </c>
      <c r="AH50" s="72" t="str">
        <f>IF(Cyclical_overrides!AH50 = "",
IF(INDEX(F_Inputs_cyclical!$A$1:$BE$243, MATCH('Cyclical_after overrides'!$A50, F_Inputs_cyclical!$A$1:$A$243, 0), MATCH('Cyclical_after overrides'!AH$1, F_Inputs_cyclical!$A$1:$BE$1, 0))="", "", INDEX(F_Inputs_cyclical!$A$1:$BE$243, MATCH('Cyclical_after overrides'!$A50, F_Inputs_cyclical!$A$1:$A$243, 0), MATCH('Cyclical_after overrides'!AH$1, F_Inputs_cyclical!$A$1:$BE$1, 0))),
Cyclical_overrides!AH50)</f>
        <v/>
      </c>
      <c r="AI50" s="72" t="str">
        <f>IF(Cyclical_overrides!AI50 = "",
IF(INDEX(F_Inputs_cyclical!$A$1:$BE$243, MATCH('Cyclical_after overrides'!$A50, F_Inputs_cyclical!$A$1:$A$243, 0), MATCH('Cyclical_after overrides'!AI$1, F_Inputs_cyclical!$A$1:$BE$1, 0))="", "", INDEX(F_Inputs_cyclical!$A$1:$BE$243, MATCH('Cyclical_after overrides'!$A50, F_Inputs_cyclical!$A$1:$A$243, 0), MATCH('Cyclical_after overrides'!AI$1, F_Inputs_cyclical!$A$1:$BE$1, 0))),
Cyclical_overrides!AI50)</f>
        <v/>
      </c>
      <c r="AJ50" s="72" t="str">
        <f>IF(Cyclical_overrides!AJ50 = "",
IF(INDEX(F_Inputs_cyclical!$A$1:$BE$243, MATCH('Cyclical_after overrides'!$A50, F_Inputs_cyclical!$A$1:$A$243, 0), MATCH('Cyclical_after overrides'!AJ$1, F_Inputs_cyclical!$A$1:$BE$1, 0))="", "", INDEX(F_Inputs_cyclical!$A$1:$BE$243, MATCH('Cyclical_after overrides'!$A50, F_Inputs_cyclical!$A$1:$A$243, 0), MATCH('Cyclical_after overrides'!AJ$1, F_Inputs_cyclical!$A$1:$BE$1, 0))),
Cyclical_overrides!AJ50)</f>
        <v/>
      </c>
      <c r="AK50" s="72" t="str">
        <f>IF(Cyclical_overrides!AK50 = "",
IF(INDEX(F_Inputs_cyclical!$A$1:$BE$243, MATCH('Cyclical_after overrides'!$A50, F_Inputs_cyclical!$A$1:$A$243, 0), MATCH('Cyclical_after overrides'!AK$1, F_Inputs_cyclical!$A$1:$BE$1, 0))="", "", INDEX(F_Inputs_cyclical!$A$1:$BE$243, MATCH('Cyclical_after overrides'!$A50, F_Inputs_cyclical!$A$1:$A$243, 0), MATCH('Cyclical_after overrides'!AK$1, F_Inputs_cyclical!$A$1:$BE$1, 0))),
Cyclical_overrides!AK50)</f>
        <v/>
      </c>
      <c r="AL50" s="72" t="str">
        <f>IF(Cyclical_overrides!AL50 = "",
IF(INDEX(F_Inputs_cyclical!$A$1:$BE$243, MATCH('Cyclical_after overrides'!$A50, F_Inputs_cyclical!$A$1:$A$243, 0), MATCH('Cyclical_after overrides'!AL$1, F_Inputs_cyclical!$A$1:$BE$1, 0))="", "", INDEX(F_Inputs_cyclical!$A$1:$BE$243, MATCH('Cyclical_after overrides'!$A50, F_Inputs_cyclical!$A$1:$A$243, 0), MATCH('Cyclical_after overrides'!AL$1, F_Inputs_cyclical!$A$1:$BE$1, 0))),
Cyclical_overrides!AL50)</f>
        <v/>
      </c>
      <c r="AM50" s="72">
        <f>IF(Cyclical_overrides!AM50 = "",
IF(INDEX(F_Inputs_cyclical!$A$1:$BE$243, MATCH('Cyclical_after overrides'!$A50, F_Inputs_cyclical!$A$1:$A$243, 0), MATCH('Cyclical_after overrides'!AM$1, F_Inputs_cyclical!$A$1:$BE$1, 0))="", "", INDEX(F_Inputs_cyclical!$A$1:$BE$243, MATCH('Cyclical_after overrides'!$A50, F_Inputs_cyclical!$A$1:$A$243, 0), MATCH('Cyclical_after overrides'!AM$1, F_Inputs_cyclical!$A$1:$BE$1, 0))),
Cyclical_overrides!AM50)</f>
        <v>12.709999999999999</v>
      </c>
      <c r="AN50" s="72">
        <f>IF(Cyclical_overrides!AN50 = "",
IF(INDEX(F_Inputs_cyclical!$A$1:$BE$243, MATCH('Cyclical_after overrides'!$A50, F_Inputs_cyclical!$A$1:$A$243, 0), MATCH('Cyclical_after overrides'!AN$1, F_Inputs_cyclical!$A$1:$BE$1, 0))="", "", INDEX(F_Inputs_cyclical!$A$1:$BE$243, MATCH('Cyclical_after overrides'!$A50, F_Inputs_cyclical!$A$1:$A$243, 0), MATCH('Cyclical_after overrides'!AN$1, F_Inputs_cyclical!$A$1:$BE$1, 0))),
Cyclical_overrides!AN50)</f>
        <v>75.317999999999998</v>
      </c>
      <c r="AO50" s="72" t="str">
        <f>IF(Cyclical_overrides!AO50 = "",
IF(INDEX(F_Inputs_cyclical!$A$1:$BE$243, MATCH('Cyclical_after overrides'!$A50, F_Inputs_cyclical!$A$1:$A$243, 0), MATCH('Cyclical_after overrides'!AO$1, F_Inputs_cyclical!$A$1:$BE$1, 0))="", "", INDEX(F_Inputs_cyclical!$A$1:$BE$243, MATCH('Cyclical_after overrides'!$A50, F_Inputs_cyclical!$A$1:$A$243, 0), MATCH('Cyclical_after overrides'!AO$1, F_Inputs_cyclical!$A$1:$BE$1, 0))),
Cyclical_overrides!AO50)</f>
        <v/>
      </c>
      <c r="AP50" s="72" t="str">
        <f>IF(Cyclical_overrides!AP50 = "",
IF(INDEX(F_Inputs_cyclical!$A$1:$BE$243, MATCH('Cyclical_after overrides'!$A50, F_Inputs_cyclical!$A$1:$A$243, 0), MATCH('Cyclical_after overrides'!AP$1, F_Inputs_cyclical!$A$1:$BE$1, 0))="", "", INDEX(F_Inputs_cyclical!$A$1:$BE$243, MATCH('Cyclical_after overrides'!$A50, F_Inputs_cyclical!$A$1:$A$243, 0), MATCH('Cyclical_after overrides'!AP$1, F_Inputs_cyclical!$A$1:$BE$1, 0))),
Cyclical_overrides!AP50)</f>
        <v/>
      </c>
      <c r="AQ50" s="72" t="str">
        <f>IF(Cyclical_overrides!AQ50 = "",
IF(INDEX(F_Inputs_cyclical!$A$1:$BE$243, MATCH('Cyclical_after overrides'!$A50, F_Inputs_cyclical!$A$1:$A$243, 0), MATCH('Cyclical_after overrides'!AQ$1, F_Inputs_cyclical!$A$1:$BE$1, 0))="", "", INDEX(F_Inputs_cyclical!$A$1:$BE$243, MATCH('Cyclical_after overrides'!$A50, F_Inputs_cyclical!$A$1:$A$243, 0), MATCH('Cyclical_after overrides'!AQ$1, F_Inputs_cyclical!$A$1:$BE$1, 0))),
Cyclical_overrides!AQ50)</f>
        <v/>
      </c>
      <c r="AR50" s="72" t="str">
        <f>IF(Cyclical_overrides!AR50 = "",
IF(INDEX(F_Inputs_cyclical!$A$1:$BE$243, MATCH('Cyclical_after overrides'!$A50, F_Inputs_cyclical!$A$1:$A$243, 0), MATCH('Cyclical_after overrides'!AR$1, F_Inputs_cyclical!$A$1:$BE$1, 0))="", "", INDEX(F_Inputs_cyclical!$A$1:$BE$243, MATCH('Cyclical_after overrides'!$A50, F_Inputs_cyclical!$A$1:$A$243, 0), MATCH('Cyclical_after overrides'!AR$1, F_Inputs_cyclical!$A$1:$BE$1, 0))),
Cyclical_overrides!AR50)</f>
        <v/>
      </c>
      <c r="AS50" s="72">
        <f>IF(Cyclical_overrides!AS50 = "",
IF(INDEX(F_Inputs_cyclical!$A$1:$BE$243, MATCH('Cyclical_after overrides'!$A50, F_Inputs_cyclical!$A$1:$A$243, 0), MATCH('Cyclical_after overrides'!AS$1, F_Inputs_cyclical!$A$1:$BE$1, 0))="", "", INDEX(F_Inputs_cyclical!$A$1:$BE$243, MATCH('Cyclical_after overrides'!$A50, F_Inputs_cyclical!$A$1:$A$243, 0), MATCH('Cyclical_after overrides'!AS$1, F_Inputs_cyclical!$A$1:$BE$1, 0))),
Cyclical_overrides!AS50)</f>
        <v>-1.6919999999999999</v>
      </c>
      <c r="AT50" s="72">
        <f>IF(Cyclical_overrides!AT50 = "",
IF(INDEX(F_Inputs_cyclical!$A$1:$BE$243, MATCH('Cyclical_after overrides'!$A50, F_Inputs_cyclical!$A$1:$A$243, 0), MATCH('Cyclical_after overrides'!AT$1, F_Inputs_cyclical!$A$1:$BE$1, 0))="", "", INDEX(F_Inputs_cyclical!$A$1:$BE$243, MATCH('Cyclical_after overrides'!$A50, F_Inputs_cyclical!$A$1:$A$243, 0), MATCH('Cyclical_after overrides'!AT$1, F_Inputs_cyclical!$A$1:$BE$1, 0))),
Cyclical_overrides!AT50)</f>
        <v>0.34300000000000003</v>
      </c>
      <c r="AU50" s="72">
        <f>IF(Cyclical_overrides!AU50 = "",
IF(INDEX(F_Inputs_cyclical!$A$1:$BE$243, MATCH('Cyclical_after overrides'!$A50, F_Inputs_cyclical!$A$1:$A$243, 0), MATCH('Cyclical_after overrides'!AU$1, F_Inputs_cyclical!$A$1:$BE$1, 0))="", "", INDEX(F_Inputs_cyclical!$A$1:$BE$243, MATCH('Cyclical_after overrides'!$A50, F_Inputs_cyclical!$A$1:$A$243, 0), MATCH('Cyclical_after overrides'!AU$1, F_Inputs_cyclical!$A$1:$BE$1, 0))),
Cyclical_overrides!AU50)</f>
        <v>4.6520000000000001</v>
      </c>
      <c r="AV50" s="72" t="str">
        <f>IF(Cyclical_overrides!AV50 = "",
IF(INDEX(F_Inputs_cyclical!$A$1:$BE$243, MATCH('Cyclical_after overrides'!$A50, F_Inputs_cyclical!$A$1:$A$243, 0), MATCH('Cyclical_after overrides'!AV$1, F_Inputs_cyclical!$A$1:$BE$1, 0))="", "", INDEX(F_Inputs_cyclical!$A$1:$BE$243, MATCH('Cyclical_after overrides'!$A50, F_Inputs_cyclical!$A$1:$A$243, 0), MATCH('Cyclical_after overrides'!AV$1, F_Inputs_cyclical!$A$1:$BE$1, 0))),
Cyclical_overrides!AV50)</f>
        <v/>
      </c>
      <c r="AW50" s="72">
        <f>IF(Cyclical_overrides!AW50 = "",
IF(INDEX(F_Inputs_cyclical!$A$1:$BE$243, MATCH('Cyclical_after overrides'!$A50, F_Inputs_cyclical!$A$1:$A$243, 0), MATCH('Cyclical_after overrides'!AW$1, F_Inputs_cyclical!$A$1:$BE$1, 0))="", "", INDEX(F_Inputs_cyclical!$A$1:$BE$243, MATCH('Cyclical_after overrides'!$A50, F_Inputs_cyclical!$A$1:$A$243, 0), MATCH('Cyclical_after overrides'!AW$1, F_Inputs_cyclical!$A$1:$BE$1, 0))),
Cyclical_overrides!AW50)</f>
        <v>1.2283693843594008</v>
      </c>
      <c r="AX50" s="72">
        <f>IF(Cyclical_overrides!AX50 = "",
IF(INDEX(F_Inputs_cyclical!$A$1:$BE$243, MATCH('Cyclical_after overrides'!$A50, F_Inputs_cyclical!$A$1:$A$243, 0), MATCH('Cyclical_after overrides'!AX$1, F_Inputs_cyclical!$A$1:$BE$1, 0))="", "", INDEX(F_Inputs_cyclical!$A$1:$BE$243, MATCH('Cyclical_after overrides'!$A50, F_Inputs_cyclical!$A$1:$A$243, 0), MATCH('Cyclical_after overrides'!AX$1, F_Inputs_cyclical!$A$1:$BE$1, 0))),
Cyclical_overrides!AX50)</f>
        <v>23.986022583005592</v>
      </c>
      <c r="AY50" s="72">
        <f>IF(Cyclical_overrides!AY50 = "",
IF(INDEX(F_Inputs_cyclical!$A$1:$BE$243, MATCH('Cyclical_after overrides'!$A50, F_Inputs_cyclical!$A$1:$A$243, 0), MATCH('Cyclical_after overrides'!AY$1, F_Inputs_cyclical!$A$1:$BE$1, 0))="", "", INDEX(F_Inputs_cyclical!$A$1:$BE$243, MATCH('Cyclical_after overrides'!$A50, F_Inputs_cyclical!$A$1:$A$243, 0), MATCH('Cyclical_after overrides'!AY$1, F_Inputs_cyclical!$A$1:$BE$1, 0))),
Cyclical_overrides!AY50)</f>
        <v>139.55976511107431</v>
      </c>
      <c r="AZ50" s="72">
        <f>IF(Cyclical_overrides!AZ50 = "",
IF(INDEX(F_Inputs_cyclical!$A$1:$BE$243, MATCH('Cyclical_after overrides'!$A50, F_Inputs_cyclical!$A$1:$A$243, 0), MATCH('Cyclical_after overrides'!AZ$1, F_Inputs_cyclical!$A$1:$BE$1, 0))="", "", INDEX(F_Inputs_cyclical!$A$1:$BE$243, MATCH('Cyclical_after overrides'!$A50, F_Inputs_cyclical!$A$1:$A$243, 0), MATCH('Cyclical_after overrides'!AZ$1, F_Inputs_cyclical!$A$1:$BE$1, 0))),
Cyclical_overrides!AZ50)</f>
        <v>1.9165308077565899</v>
      </c>
      <c r="BA50" s="72">
        <f>IF(Cyclical_overrides!BA50 = "",
IF(INDEX(F_Inputs_cyclical!$A$1:$BE$243, MATCH('Cyclical_after overrides'!$A50, F_Inputs_cyclical!$A$1:$A$243, 0), MATCH('Cyclical_after overrides'!BA$1, F_Inputs_cyclical!$A$1:$BE$1, 0))="", "", INDEX(F_Inputs_cyclical!$A$1:$BE$243, MATCH('Cyclical_after overrides'!$A50, F_Inputs_cyclical!$A$1:$A$243, 0), MATCH('Cyclical_after overrides'!BA$1, F_Inputs_cyclical!$A$1:$BE$1, 0))),
Cyclical_overrides!BA50)</f>
        <v>12.565788428158035</v>
      </c>
      <c r="BB50" s="72">
        <f>IF(Cyclical_overrides!BB50 = "",
IF(INDEX(F_Inputs_cyclical!$A$1:$BE$243, MATCH('Cyclical_after overrides'!$A50, F_Inputs_cyclical!$A$1:$A$243, 0), MATCH('Cyclical_after overrides'!BB$1, F_Inputs_cyclical!$A$1:$BE$1, 0))="", "", INDEX(F_Inputs_cyclical!$A$1:$BE$243, MATCH('Cyclical_after overrides'!$A50, F_Inputs_cyclical!$A$1:$A$243, 0), MATCH('Cyclical_after overrides'!BB$1, F_Inputs_cyclical!$A$1:$BE$1, 0))),
Cyclical_overrides!BB50)</f>
        <v>12.565788428158035</v>
      </c>
      <c r="BC50" s="72">
        <f>IF(Cyclical_overrides!BC50 = "",
IF(INDEX(F_Inputs_cyclical!$A$1:$BE$243, MATCH('Cyclical_after overrides'!$A50, F_Inputs_cyclical!$A$1:$A$243, 0), MATCH('Cyclical_after overrides'!BC$1, F_Inputs_cyclical!$A$1:$BE$1, 0))="", "", INDEX(F_Inputs_cyclical!$A$1:$BE$243, MATCH('Cyclical_after overrides'!$A50, F_Inputs_cyclical!$A$1:$A$243, 0), MATCH('Cyclical_after overrides'!BC$1, F_Inputs_cyclical!$A$1:$BE$1, 0))),
Cyclical_overrides!BC50)</f>
        <v>13.064665620409151</v>
      </c>
      <c r="BD50" s="72">
        <f>IF(Cyclical_overrides!BD50 = "",
IF(INDEX(F_Inputs_cyclical!$A$1:$BE$243, MATCH('Cyclical_after overrides'!$A50, F_Inputs_cyclical!$A$1:$A$243, 0), MATCH('Cyclical_after overrides'!BD$1, F_Inputs_cyclical!$A$1:$BE$1, 0))="", "", INDEX(F_Inputs_cyclical!$A$1:$BE$243, MATCH('Cyclical_after overrides'!$A50, F_Inputs_cyclical!$A$1:$A$243, 0), MATCH('Cyclical_after overrides'!BD$1, F_Inputs_cyclical!$A$1:$BE$1, 0))),
Cyclical_overrides!BD50)</f>
        <v>634.46028578941241</v>
      </c>
      <c r="BE50" s="194"/>
    </row>
    <row r="51" spans="1:57" x14ac:dyDescent="0.4">
      <c r="A51" s="63" t="str">
        <f t="shared" si="0"/>
        <v>SRN17</v>
      </c>
      <c r="B51" s="63" t="s">
        <v>301</v>
      </c>
      <c r="C51" s="63" t="s">
        <v>249</v>
      </c>
      <c r="D51" s="72">
        <f>IF(Cyclical_overrides!D51 = "",
IF(INDEX(F_Inputs_cyclical!$A$1:$BE$243, MATCH('Cyclical_after overrides'!$A51, F_Inputs_cyclical!$A$1:$A$243, 0), MATCH('Cyclical_after overrides'!D$1, F_Inputs_cyclical!$A$1:$BE$1, 0))="", "", INDEX(F_Inputs_cyclical!$A$1:$BE$243, MATCH('Cyclical_after overrides'!$A51, F_Inputs_cyclical!$A$1:$A$243, 0), MATCH('Cyclical_after overrides'!D$1, F_Inputs_cyclical!$A$1:$BE$1, 0))),
Cyclical_overrides!D51)</f>
        <v>19.641999999999999</v>
      </c>
      <c r="E51" s="72">
        <f>IF(Cyclical_overrides!E51 = "",
IF(INDEX(F_Inputs_cyclical!$A$1:$BE$243, MATCH('Cyclical_after overrides'!$A51, F_Inputs_cyclical!$A$1:$A$243, 0), MATCH('Cyclical_after overrides'!E$1, F_Inputs_cyclical!$A$1:$BE$1, 0))="", "", INDEX(F_Inputs_cyclical!$A$1:$BE$243, MATCH('Cyclical_after overrides'!$A51, F_Inputs_cyclical!$A$1:$A$243, 0), MATCH('Cyclical_after overrides'!E$1, F_Inputs_cyclical!$A$1:$BE$1, 0))),
Cyclical_overrides!E51)</f>
        <v>8.7139999999999986</v>
      </c>
      <c r="F51" s="72">
        <f>IF(Cyclical_overrides!F51 = "",
IF(INDEX(F_Inputs_cyclical!$A$1:$BE$243, MATCH('Cyclical_after overrides'!$A51, F_Inputs_cyclical!$A$1:$A$243, 0), MATCH('Cyclical_after overrides'!F$1, F_Inputs_cyclical!$A$1:$BE$1, 0))="", "", INDEX(F_Inputs_cyclical!$A$1:$BE$243, MATCH('Cyclical_after overrides'!$A51, F_Inputs_cyclical!$A$1:$A$243, 0), MATCH('Cyclical_after overrides'!F$1, F_Inputs_cyclical!$A$1:$BE$1, 0))),
Cyclical_overrides!F51)</f>
        <v>35.561999999999998</v>
      </c>
      <c r="G51" s="72">
        <f>IF(Cyclical_overrides!G51 = "",
IF(INDEX(F_Inputs_cyclical!$A$1:$BE$243, MATCH('Cyclical_after overrides'!$A51, F_Inputs_cyclical!$A$1:$A$243, 0), MATCH('Cyclical_after overrides'!G$1, F_Inputs_cyclical!$A$1:$BE$1, 0))="", "", INDEX(F_Inputs_cyclical!$A$1:$BE$243, MATCH('Cyclical_after overrides'!$A51, F_Inputs_cyclical!$A$1:$A$243, 0), MATCH('Cyclical_after overrides'!G$1, F_Inputs_cyclical!$A$1:$BE$1, 0))),
Cyclical_overrides!G51)</f>
        <v>5.2970000000000006</v>
      </c>
      <c r="H51" s="72" t="str">
        <f>IF(Cyclical_overrides!H51 = "",
IF(INDEX(F_Inputs_cyclical!$A$1:$BE$243, MATCH('Cyclical_after overrides'!$A51, F_Inputs_cyclical!$A$1:$A$243, 0), MATCH('Cyclical_after overrides'!H$1, F_Inputs_cyclical!$A$1:$BE$1, 0))="", "", INDEX(F_Inputs_cyclical!$A$1:$BE$243, MATCH('Cyclical_after overrides'!$A51, F_Inputs_cyclical!$A$1:$A$243, 0), MATCH('Cyclical_after overrides'!H$1, F_Inputs_cyclical!$A$1:$BE$1, 0))),
Cyclical_overrides!H51)</f>
        <v/>
      </c>
      <c r="I51" s="72">
        <f>IF(Cyclical_overrides!I51 = "",
IF(INDEX(F_Inputs_cyclical!$A$1:$BE$243, MATCH('Cyclical_after overrides'!$A51, F_Inputs_cyclical!$A$1:$A$243, 0), MATCH('Cyclical_after overrides'!I$1, F_Inputs_cyclical!$A$1:$BE$1, 0))="", "", INDEX(F_Inputs_cyclical!$A$1:$BE$243, MATCH('Cyclical_after overrides'!$A51, F_Inputs_cyclical!$A$1:$A$243, 0), MATCH('Cyclical_after overrides'!I$1, F_Inputs_cyclical!$A$1:$BE$1, 0))),
Cyclical_overrides!I51)</f>
        <v>0</v>
      </c>
      <c r="J51" s="72">
        <f>IF(Cyclical_overrides!J51 = "",
IF(INDEX(F_Inputs_cyclical!$A$1:$BE$243, MATCH('Cyclical_after overrides'!$A51, F_Inputs_cyclical!$A$1:$A$243, 0), MATCH('Cyclical_after overrides'!J$1, F_Inputs_cyclical!$A$1:$BE$1, 0))="", "", INDEX(F_Inputs_cyclical!$A$1:$BE$243, MATCH('Cyclical_after overrides'!$A51, F_Inputs_cyclical!$A$1:$A$243, 0), MATCH('Cyclical_after overrides'!J$1, F_Inputs_cyclical!$A$1:$BE$1, 0))),
Cyclical_overrides!J51)</f>
        <v>86.057999999999993</v>
      </c>
      <c r="K51" s="72">
        <f>IF(Cyclical_overrides!K51 = "",
IF(INDEX(F_Inputs_cyclical!$A$1:$BE$243, MATCH('Cyclical_after overrides'!$A51, F_Inputs_cyclical!$A$1:$A$243, 0), MATCH('Cyclical_after overrides'!K$1, F_Inputs_cyclical!$A$1:$BE$1, 0))="", "", INDEX(F_Inputs_cyclical!$A$1:$BE$243, MATCH('Cyclical_after overrides'!$A51, F_Inputs_cyclical!$A$1:$A$243, 0), MATCH('Cyclical_after overrides'!K$1, F_Inputs_cyclical!$A$1:$BE$1, 0))),
Cyclical_overrides!K51)</f>
        <v>14.255000000000001</v>
      </c>
      <c r="L51" s="72" t="str">
        <f>IF(Cyclical_overrides!L51 = "",
IF(INDEX(F_Inputs_cyclical!$A$1:$BE$243, MATCH('Cyclical_after overrides'!$A51, F_Inputs_cyclical!$A$1:$A$243, 0), MATCH('Cyclical_after overrides'!L$1, F_Inputs_cyclical!$A$1:$BE$1, 0))="", "", INDEX(F_Inputs_cyclical!$A$1:$BE$243, MATCH('Cyclical_after overrides'!$A51, F_Inputs_cyclical!$A$1:$A$243, 0), MATCH('Cyclical_after overrides'!L$1, F_Inputs_cyclical!$A$1:$BE$1, 0))),
Cyclical_overrides!L51)</f>
        <v/>
      </c>
      <c r="M51" s="72" t="str">
        <f>IF(Cyclical_overrides!M51 = "",
IF(INDEX(F_Inputs_cyclical!$A$1:$BE$243, MATCH('Cyclical_after overrides'!$A51, F_Inputs_cyclical!$A$1:$A$243, 0), MATCH('Cyclical_after overrides'!M$1, F_Inputs_cyclical!$A$1:$BE$1, 0))="", "", INDEX(F_Inputs_cyclical!$A$1:$BE$243, MATCH('Cyclical_after overrides'!$A51, F_Inputs_cyclical!$A$1:$A$243, 0), MATCH('Cyclical_after overrides'!M$1, F_Inputs_cyclical!$A$1:$BE$1, 0))),
Cyclical_overrides!M51)</f>
        <v/>
      </c>
      <c r="N51" s="72" t="str">
        <f>IF(Cyclical_overrides!N51 = "",
IF(INDEX(F_Inputs_cyclical!$A$1:$BE$243, MATCH('Cyclical_after overrides'!$A51, F_Inputs_cyclical!$A$1:$A$243, 0), MATCH('Cyclical_after overrides'!N$1, F_Inputs_cyclical!$A$1:$BE$1, 0))="", "", INDEX(F_Inputs_cyclical!$A$1:$BE$243, MATCH('Cyclical_after overrides'!$A51, F_Inputs_cyclical!$A$1:$A$243, 0), MATCH('Cyclical_after overrides'!N$1, F_Inputs_cyclical!$A$1:$BE$1, 0))),
Cyclical_overrides!N51)</f>
        <v/>
      </c>
      <c r="O51" s="72" t="str">
        <f>IF(Cyclical_overrides!O51 = "",
IF(INDEX(F_Inputs_cyclical!$A$1:$BE$243, MATCH('Cyclical_after overrides'!$A51, F_Inputs_cyclical!$A$1:$A$243, 0), MATCH('Cyclical_after overrides'!O$1, F_Inputs_cyclical!$A$1:$BE$1, 0))="", "", INDEX(F_Inputs_cyclical!$A$1:$BE$243, MATCH('Cyclical_after overrides'!$A51, F_Inputs_cyclical!$A$1:$A$243, 0), MATCH('Cyclical_after overrides'!O$1, F_Inputs_cyclical!$A$1:$BE$1, 0))),
Cyclical_overrides!O51)</f>
        <v/>
      </c>
      <c r="P51" s="72" t="str">
        <f>IF(Cyclical_overrides!P51 = "",
IF(INDEX(F_Inputs_cyclical!$A$1:$BE$243, MATCH('Cyclical_after overrides'!$A51, F_Inputs_cyclical!$A$1:$A$243, 0), MATCH('Cyclical_after overrides'!P$1, F_Inputs_cyclical!$A$1:$BE$1, 0))="", "", INDEX(F_Inputs_cyclical!$A$1:$BE$243, MATCH('Cyclical_after overrides'!$A51, F_Inputs_cyclical!$A$1:$A$243, 0), MATCH('Cyclical_after overrides'!P$1, F_Inputs_cyclical!$A$1:$BE$1, 0))),
Cyclical_overrides!P51)</f>
        <v/>
      </c>
      <c r="Q51" s="72" t="str">
        <f>IF(Cyclical_overrides!Q51 = "",
IF(INDEX(F_Inputs_cyclical!$A$1:$BE$243, MATCH('Cyclical_after overrides'!$A51, F_Inputs_cyclical!$A$1:$A$243, 0), MATCH('Cyclical_after overrides'!Q$1, F_Inputs_cyclical!$A$1:$BE$1, 0))="", "", INDEX(F_Inputs_cyclical!$A$1:$BE$243, MATCH('Cyclical_after overrides'!$A51, F_Inputs_cyclical!$A$1:$A$243, 0), MATCH('Cyclical_after overrides'!Q$1, F_Inputs_cyclical!$A$1:$BE$1, 0))),
Cyclical_overrides!Q51)</f>
        <v/>
      </c>
      <c r="R51" s="72" t="str">
        <f>IF(Cyclical_overrides!R51 = "",
IF(INDEX(F_Inputs_cyclical!$A$1:$BE$243, MATCH('Cyclical_after overrides'!$A51, F_Inputs_cyclical!$A$1:$A$243, 0), MATCH('Cyclical_after overrides'!R$1, F_Inputs_cyclical!$A$1:$BE$1, 0))="", "", INDEX(F_Inputs_cyclical!$A$1:$BE$243, MATCH('Cyclical_after overrides'!$A51, F_Inputs_cyclical!$A$1:$A$243, 0), MATCH('Cyclical_after overrides'!R$1, F_Inputs_cyclical!$A$1:$BE$1, 0))),
Cyclical_overrides!R51)</f>
        <v/>
      </c>
      <c r="S51" s="72">
        <f>IF(Cyclical_overrides!S51 = "",
IF(INDEX(F_Inputs_cyclical!$A$1:$BE$243, MATCH('Cyclical_after overrides'!$A51, F_Inputs_cyclical!$A$1:$A$243, 0), MATCH('Cyclical_after overrides'!S$1, F_Inputs_cyclical!$A$1:$BE$1, 0))="", "", INDEX(F_Inputs_cyclical!$A$1:$BE$243, MATCH('Cyclical_after overrides'!$A51, F_Inputs_cyclical!$A$1:$A$243, 0), MATCH('Cyclical_after overrides'!S$1, F_Inputs_cyclical!$A$1:$BE$1, 0))),
Cyclical_overrides!S51)</f>
        <v>19.474</v>
      </c>
      <c r="T51" s="72">
        <f>IF(Cyclical_overrides!T51 = "",
IF(INDEX(F_Inputs_cyclical!$A$1:$BE$243, MATCH('Cyclical_after overrides'!$A51, F_Inputs_cyclical!$A$1:$A$243, 0), MATCH('Cyclical_after overrides'!T$1, F_Inputs_cyclical!$A$1:$BE$1, 0))="", "", INDEX(F_Inputs_cyclical!$A$1:$BE$243, MATCH('Cyclical_after overrides'!$A51, F_Inputs_cyclical!$A$1:$A$243, 0), MATCH('Cyclical_after overrides'!T$1, F_Inputs_cyclical!$A$1:$BE$1, 0))),
Cyclical_overrides!T51)</f>
        <v>31.943999999999999</v>
      </c>
      <c r="U51" s="72">
        <f>IF(Cyclical_overrides!U51 = "",
IF(INDEX(F_Inputs_cyclical!$A$1:$BE$243, MATCH('Cyclical_after overrides'!$A51, F_Inputs_cyclical!$A$1:$A$243, 0), MATCH('Cyclical_after overrides'!U$1, F_Inputs_cyclical!$A$1:$BE$1, 0))="", "", INDEX(F_Inputs_cyclical!$A$1:$BE$243, MATCH('Cyclical_after overrides'!$A51, F_Inputs_cyclical!$A$1:$A$243, 0), MATCH('Cyclical_after overrides'!U$1, F_Inputs_cyclical!$A$1:$BE$1, 0))),
Cyclical_overrides!U51)</f>
        <v>80.383999999999986</v>
      </c>
      <c r="V51" s="72">
        <f>IF(Cyclical_overrides!V51 = "",
IF(INDEX(F_Inputs_cyclical!$A$1:$BE$243, MATCH('Cyclical_after overrides'!$A51, F_Inputs_cyclical!$A$1:$A$243, 0), MATCH('Cyclical_after overrides'!V$1, F_Inputs_cyclical!$A$1:$BE$1, 0))="", "", INDEX(F_Inputs_cyclical!$A$1:$BE$243, MATCH('Cyclical_after overrides'!$A51, F_Inputs_cyclical!$A$1:$A$243, 0), MATCH('Cyclical_after overrides'!V$1, F_Inputs_cyclical!$A$1:$BE$1, 0))),
Cyclical_overrides!V51)</f>
        <v>16.372</v>
      </c>
      <c r="W51" s="72">
        <f>IF(Cyclical_overrides!W51 = "",
IF(INDEX(F_Inputs_cyclical!$A$1:$BE$243, MATCH('Cyclical_after overrides'!$A51, F_Inputs_cyclical!$A$1:$A$243, 0), MATCH('Cyclical_after overrides'!W$1, F_Inputs_cyclical!$A$1:$BE$1, 0))="", "", INDEX(F_Inputs_cyclical!$A$1:$BE$243, MATCH('Cyclical_after overrides'!$A51, F_Inputs_cyclical!$A$1:$A$243, 0), MATCH('Cyclical_after overrides'!W$1, F_Inputs_cyclical!$A$1:$BE$1, 0))),
Cyclical_overrides!W51)</f>
        <v>64.799000000000007</v>
      </c>
      <c r="X51" s="72">
        <f>IF(Cyclical_overrides!X51 = "",
IF(INDEX(F_Inputs_cyclical!$A$1:$BE$243, MATCH('Cyclical_after overrides'!$A51, F_Inputs_cyclical!$A$1:$A$243, 0), MATCH('Cyclical_after overrides'!X$1, F_Inputs_cyclical!$A$1:$BE$1, 0))="", "", INDEX(F_Inputs_cyclical!$A$1:$BE$243, MATCH('Cyclical_after overrides'!$A51, F_Inputs_cyclical!$A$1:$A$243, 0), MATCH('Cyclical_after overrides'!X$1, F_Inputs_cyclical!$A$1:$BE$1, 0))),
Cyclical_overrides!X51)</f>
        <v>329.52600000000001</v>
      </c>
      <c r="Y51" s="72">
        <f>IF(Cyclical_overrides!Y51 = "",
IF(INDEX(F_Inputs_cyclical!$A$1:$BE$243, MATCH('Cyclical_after overrides'!$A51, F_Inputs_cyclical!$A$1:$A$243, 0), MATCH('Cyclical_after overrides'!Y$1, F_Inputs_cyclical!$A$1:$BE$1, 0))="", "", INDEX(F_Inputs_cyclical!$A$1:$BE$243, MATCH('Cyclical_after overrides'!$A51, F_Inputs_cyclical!$A$1:$A$243, 0), MATCH('Cyclical_after overrides'!Y$1, F_Inputs_cyclical!$A$1:$BE$1, 0))),
Cyclical_overrides!Y51)</f>
        <v>557.73400000000004</v>
      </c>
      <c r="Z51" s="72">
        <f>IF(Cyclical_overrides!Z51 = "",
IF(INDEX(F_Inputs_cyclical!$A$1:$BE$243, MATCH('Cyclical_after overrides'!$A51, F_Inputs_cyclical!$A$1:$A$243, 0), MATCH('Cyclical_after overrides'!Z$1, F_Inputs_cyclical!$A$1:$BE$1, 0))="", "", INDEX(F_Inputs_cyclical!$A$1:$BE$243, MATCH('Cyclical_after overrides'!$A51, F_Inputs_cyclical!$A$1:$A$243, 0), MATCH('Cyclical_after overrides'!Z$1, F_Inputs_cyclical!$A$1:$BE$1, 0))),
Cyclical_overrides!Z51)</f>
        <v>117.694</v>
      </c>
      <c r="AA51" s="72">
        <f>IF(Cyclical_overrides!AA51 = "",
IF(INDEX(F_Inputs_cyclical!$A$1:$BE$243, MATCH('Cyclical_after overrides'!$A51, F_Inputs_cyclical!$A$1:$A$243, 0), MATCH('Cyclical_after overrides'!AA$1, F_Inputs_cyclical!$A$1:$BE$1, 0))="", "", INDEX(F_Inputs_cyclical!$A$1:$BE$243, MATCH('Cyclical_after overrides'!$A51, F_Inputs_cyclical!$A$1:$A$243, 0), MATCH('Cyclical_after overrides'!AA$1, F_Inputs_cyclical!$A$1:$BE$1, 0))),
Cyclical_overrides!AA51)</f>
        <v>809.101</v>
      </c>
      <c r="AB51" s="72" t="str">
        <f>IF(Cyclical_overrides!AB51 = "",
IF(INDEX(F_Inputs_cyclical!$A$1:$BE$243, MATCH('Cyclical_after overrides'!$A51, F_Inputs_cyclical!$A$1:$A$243, 0), MATCH('Cyclical_after overrides'!AB$1, F_Inputs_cyclical!$A$1:$BE$1, 0))="", "", INDEX(F_Inputs_cyclical!$A$1:$BE$243, MATCH('Cyclical_after overrides'!$A51, F_Inputs_cyclical!$A$1:$A$243, 0), MATCH('Cyclical_after overrides'!AB$1, F_Inputs_cyclical!$A$1:$BE$1, 0))),
Cyclical_overrides!AB51)</f>
        <v/>
      </c>
      <c r="AC51" s="72" t="str">
        <f>IF(Cyclical_overrides!AC51 = "",
IF(INDEX(F_Inputs_cyclical!$A$1:$BE$243, MATCH('Cyclical_after overrides'!$A51, F_Inputs_cyclical!$A$1:$A$243, 0), MATCH('Cyclical_after overrides'!AC$1, F_Inputs_cyclical!$A$1:$BE$1, 0))="", "", INDEX(F_Inputs_cyclical!$A$1:$BE$243, MATCH('Cyclical_after overrides'!$A51, F_Inputs_cyclical!$A$1:$A$243, 0), MATCH('Cyclical_after overrides'!AC$1, F_Inputs_cyclical!$A$1:$BE$1, 0))),
Cyclical_overrides!AC51)</f>
        <v/>
      </c>
      <c r="AD51" s="72" t="str">
        <f>IF(Cyclical_overrides!AD51 = "",
IF(INDEX(F_Inputs_cyclical!$A$1:$BE$243, MATCH('Cyclical_after overrides'!$A51, F_Inputs_cyclical!$A$1:$A$243, 0), MATCH('Cyclical_after overrides'!AD$1, F_Inputs_cyclical!$A$1:$BE$1, 0))="", "", INDEX(F_Inputs_cyclical!$A$1:$BE$243, MATCH('Cyclical_after overrides'!$A51, F_Inputs_cyclical!$A$1:$A$243, 0), MATCH('Cyclical_after overrides'!AD$1, F_Inputs_cyclical!$A$1:$BE$1, 0))),
Cyclical_overrides!AD51)</f>
        <v/>
      </c>
      <c r="AE51" s="72" t="str">
        <f>IF(Cyclical_overrides!AE51 = "",
IF(INDEX(F_Inputs_cyclical!$A$1:$BE$243, MATCH('Cyclical_after overrides'!$A51, F_Inputs_cyclical!$A$1:$A$243, 0), MATCH('Cyclical_after overrides'!AE$1, F_Inputs_cyclical!$A$1:$BE$1, 0))="", "", INDEX(F_Inputs_cyclical!$A$1:$BE$243, MATCH('Cyclical_after overrides'!$A51, F_Inputs_cyclical!$A$1:$A$243, 0), MATCH('Cyclical_after overrides'!AE$1, F_Inputs_cyclical!$A$1:$BE$1, 0))),
Cyclical_overrides!AE51)</f>
        <v/>
      </c>
      <c r="AF51" s="72" t="str">
        <f>IF(Cyclical_overrides!AF51 = "",
IF(INDEX(F_Inputs_cyclical!$A$1:$BE$243, MATCH('Cyclical_after overrides'!$A51, F_Inputs_cyclical!$A$1:$A$243, 0), MATCH('Cyclical_after overrides'!AF$1, F_Inputs_cyclical!$A$1:$BE$1, 0))="", "", INDEX(F_Inputs_cyclical!$A$1:$BE$243, MATCH('Cyclical_after overrides'!$A51, F_Inputs_cyclical!$A$1:$A$243, 0), MATCH('Cyclical_after overrides'!AF$1, F_Inputs_cyclical!$A$1:$BE$1, 0))),
Cyclical_overrides!AF51)</f>
        <v/>
      </c>
      <c r="AG51" s="72" t="str">
        <f>IF(Cyclical_overrides!AG51 = "",
IF(INDEX(F_Inputs_cyclical!$A$1:$BE$243, MATCH('Cyclical_after overrides'!$A51, F_Inputs_cyclical!$A$1:$A$243, 0), MATCH('Cyclical_after overrides'!AG$1, F_Inputs_cyclical!$A$1:$BE$1, 0))="", "", INDEX(F_Inputs_cyclical!$A$1:$BE$243, MATCH('Cyclical_after overrides'!$A51, F_Inputs_cyclical!$A$1:$A$243, 0), MATCH('Cyclical_after overrides'!AG$1, F_Inputs_cyclical!$A$1:$BE$1, 0))),
Cyclical_overrides!AG51)</f>
        <v/>
      </c>
      <c r="AH51" s="72" t="str">
        <f>IF(Cyclical_overrides!AH51 = "",
IF(INDEX(F_Inputs_cyclical!$A$1:$BE$243, MATCH('Cyclical_after overrides'!$A51, F_Inputs_cyclical!$A$1:$A$243, 0), MATCH('Cyclical_after overrides'!AH$1, F_Inputs_cyclical!$A$1:$BE$1, 0))="", "", INDEX(F_Inputs_cyclical!$A$1:$BE$243, MATCH('Cyclical_after overrides'!$A51, F_Inputs_cyclical!$A$1:$A$243, 0), MATCH('Cyclical_after overrides'!AH$1, F_Inputs_cyclical!$A$1:$BE$1, 0))),
Cyclical_overrides!AH51)</f>
        <v/>
      </c>
      <c r="AI51" s="72" t="str">
        <f>IF(Cyclical_overrides!AI51 = "",
IF(INDEX(F_Inputs_cyclical!$A$1:$BE$243, MATCH('Cyclical_after overrides'!$A51, F_Inputs_cyclical!$A$1:$A$243, 0), MATCH('Cyclical_after overrides'!AI$1, F_Inputs_cyclical!$A$1:$BE$1, 0))="", "", INDEX(F_Inputs_cyclical!$A$1:$BE$243, MATCH('Cyclical_after overrides'!$A51, F_Inputs_cyclical!$A$1:$A$243, 0), MATCH('Cyclical_after overrides'!AI$1, F_Inputs_cyclical!$A$1:$BE$1, 0))),
Cyclical_overrides!AI51)</f>
        <v/>
      </c>
      <c r="AJ51" s="72" t="str">
        <f>IF(Cyclical_overrides!AJ51 = "",
IF(INDEX(F_Inputs_cyclical!$A$1:$BE$243, MATCH('Cyclical_after overrides'!$A51, F_Inputs_cyclical!$A$1:$A$243, 0), MATCH('Cyclical_after overrides'!AJ$1, F_Inputs_cyclical!$A$1:$BE$1, 0))="", "", INDEX(F_Inputs_cyclical!$A$1:$BE$243, MATCH('Cyclical_after overrides'!$A51, F_Inputs_cyclical!$A$1:$A$243, 0), MATCH('Cyclical_after overrides'!AJ$1, F_Inputs_cyclical!$A$1:$BE$1, 0))),
Cyclical_overrides!AJ51)</f>
        <v/>
      </c>
      <c r="AK51" s="72" t="str">
        <f>IF(Cyclical_overrides!AK51 = "",
IF(INDEX(F_Inputs_cyclical!$A$1:$BE$243, MATCH('Cyclical_after overrides'!$A51, F_Inputs_cyclical!$A$1:$A$243, 0), MATCH('Cyclical_after overrides'!AK$1, F_Inputs_cyclical!$A$1:$BE$1, 0))="", "", INDEX(F_Inputs_cyclical!$A$1:$BE$243, MATCH('Cyclical_after overrides'!$A51, F_Inputs_cyclical!$A$1:$A$243, 0), MATCH('Cyclical_after overrides'!AK$1, F_Inputs_cyclical!$A$1:$BE$1, 0))),
Cyclical_overrides!AK51)</f>
        <v/>
      </c>
      <c r="AL51" s="72" t="str">
        <f>IF(Cyclical_overrides!AL51 = "",
IF(INDEX(F_Inputs_cyclical!$A$1:$BE$243, MATCH('Cyclical_after overrides'!$A51, F_Inputs_cyclical!$A$1:$A$243, 0), MATCH('Cyclical_after overrides'!AL$1, F_Inputs_cyclical!$A$1:$BE$1, 0))="", "", INDEX(F_Inputs_cyclical!$A$1:$BE$243, MATCH('Cyclical_after overrides'!$A51, F_Inputs_cyclical!$A$1:$A$243, 0), MATCH('Cyclical_after overrides'!AL$1, F_Inputs_cyclical!$A$1:$BE$1, 0))),
Cyclical_overrides!AL51)</f>
        <v/>
      </c>
      <c r="AM51" s="72">
        <f>IF(Cyclical_overrides!AM51 = "",
IF(INDEX(F_Inputs_cyclical!$A$1:$BE$243, MATCH('Cyclical_after overrides'!$A51, F_Inputs_cyclical!$A$1:$A$243, 0), MATCH('Cyclical_after overrides'!AM$1, F_Inputs_cyclical!$A$1:$BE$1, 0))="", "", INDEX(F_Inputs_cyclical!$A$1:$BE$243, MATCH('Cyclical_after overrides'!$A51, F_Inputs_cyclical!$A$1:$A$243, 0), MATCH('Cyclical_after overrides'!AM$1, F_Inputs_cyclical!$A$1:$BE$1, 0))),
Cyclical_overrides!AM51)</f>
        <v>11.169</v>
      </c>
      <c r="AN51" s="72">
        <f>IF(Cyclical_overrides!AN51 = "",
IF(INDEX(F_Inputs_cyclical!$A$1:$BE$243, MATCH('Cyclical_after overrides'!$A51, F_Inputs_cyclical!$A$1:$A$243, 0), MATCH('Cyclical_after overrides'!AN$1, F_Inputs_cyclical!$A$1:$BE$1, 0))="", "", INDEX(F_Inputs_cyclical!$A$1:$BE$243, MATCH('Cyclical_after overrides'!$A51, F_Inputs_cyclical!$A$1:$A$243, 0), MATCH('Cyclical_after overrides'!AN$1, F_Inputs_cyclical!$A$1:$BE$1, 0))),
Cyclical_overrides!AN51)</f>
        <v>80.383999999999986</v>
      </c>
      <c r="AO51" s="72" t="str">
        <f>IF(Cyclical_overrides!AO51 = "",
IF(INDEX(F_Inputs_cyclical!$A$1:$BE$243, MATCH('Cyclical_after overrides'!$A51, F_Inputs_cyclical!$A$1:$A$243, 0), MATCH('Cyclical_after overrides'!AO$1, F_Inputs_cyclical!$A$1:$BE$1, 0))="", "", INDEX(F_Inputs_cyclical!$A$1:$BE$243, MATCH('Cyclical_after overrides'!$A51, F_Inputs_cyclical!$A$1:$A$243, 0), MATCH('Cyclical_after overrides'!AO$1, F_Inputs_cyclical!$A$1:$BE$1, 0))),
Cyclical_overrides!AO51)</f>
        <v/>
      </c>
      <c r="AP51" s="72" t="str">
        <f>IF(Cyclical_overrides!AP51 = "",
IF(INDEX(F_Inputs_cyclical!$A$1:$BE$243, MATCH('Cyclical_after overrides'!$A51, F_Inputs_cyclical!$A$1:$A$243, 0), MATCH('Cyclical_after overrides'!AP$1, F_Inputs_cyclical!$A$1:$BE$1, 0))="", "", INDEX(F_Inputs_cyclical!$A$1:$BE$243, MATCH('Cyclical_after overrides'!$A51, F_Inputs_cyclical!$A$1:$A$243, 0), MATCH('Cyclical_after overrides'!AP$1, F_Inputs_cyclical!$A$1:$BE$1, 0))),
Cyclical_overrides!AP51)</f>
        <v/>
      </c>
      <c r="AQ51" s="72">
        <f>IF(Cyclical_overrides!AQ51 = "",
IF(INDEX(F_Inputs_cyclical!$A$1:$BE$243, MATCH('Cyclical_after overrides'!$A51, F_Inputs_cyclical!$A$1:$A$243, 0), MATCH('Cyclical_after overrides'!AQ$1, F_Inputs_cyclical!$A$1:$BE$1, 0))="", "", INDEX(F_Inputs_cyclical!$A$1:$BE$243, MATCH('Cyclical_after overrides'!$A51, F_Inputs_cyclical!$A$1:$A$243, 0), MATCH('Cyclical_after overrides'!AQ$1, F_Inputs_cyclical!$A$1:$BE$1, 0))),
Cyclical_overrides!AQ51)</f>
        <v>2.1890000000000001</v>
      </c>
      <c r="AR51" s="72">
        <f>IF(Cyclical_overrides!AR51 = "",
IF(INDEX(F_Inputs_cyclical!$A$1:$BE$243, MATCH('Cyclical_after overrides'!$A51, F_Inputs_cyclical!$A$1:$A$243, 0), MATCH('Cyclical_after overrides'!AR$1, F_Inputs_cyclical!$A$1:$BE$1, 0))="", "", INDEX(F_Inputs_cyclical!$A$1:$BE$243, MATCH('Cyclical_after overrides'!$A51, F_Inputs_cyclical!$A$1:$A$243, 0), MATCH('Cyclical_after overrides'!AR$1, F_Inputs_cyclical!$A$1:$BE$1, 0))),
Cyclical_overrides!AR51)</f>
        <v>3.4850000000000003</v>
      </c>
      <c r="AS51" s="72">
        <f>IF(Cyclical_overrides!AS51 = "",
IF(INDEX(F_Inputs_cyclical!$A$1:$BE$243, MATCH('Cyclical_after overrides'!$A51, F_Inputs_cyclical!$A$1:$A$243, 0), MATCH('Cyclical_after overrides'!AS$1, F_Inputs_cyclical!$A$1:$BE$1, 0))="", "", INDEX(F_Inputs_cyclical!$A$1:$BE$243, MATCH('Cyclical_after overrides'!$A51, F_Inputs_cyclical!$A$1:$A$243, 0), MATCH('Cyclical_after overrides'!AS$1, F_Inputs_cyclical!$A$1:$BE$1, 0))),
Cyclical_overrides!AS51)</f>
        <v>-3.839</v>
      </c>
      <c r="AT51" s="72">
        <f>IF(Cyclical_overrides!AT51 = "",
IF(INDEX(F_Inputs_cyclical!$A$1:$BE$243, MATCH('Cyclical_after overrides'!$A51, F_Inputs_cyclical!$A$1:$A$243, 0), MATCH('Cyclical_after overrides'!AT$1, F_Inputs_cyclical!$A$1:$BE$1, 0))="", "", INDEX(F_Inputs_cyclical!$A$1:$BE$243, MATCH('Cyclical_after overrides'!$A51, F_Inputs_cyclical!$A$1:$A$243, 0), MATCH('Cyclical_after overrides'!AT$1, F_Inputs_cyclical!$A$1:$BE$1, 0))),
Cyclical_overrides!AT51)</f>
        <v>0</v>
      </c>
      <c r="AU51" s="72">
        <f>IF(Cyclical_overrides!AU51 = "",
IF(INDEX(F_Inputs_cyclical!$A$1:$BE$243, MATCH('Cyclical_after overrides'!$A51, F_Inputs_cyclical!$A$1:$A$243, 0), MATCH('Cyclical_after overrides'!AU$1, F_Inputs_cyclical!$A$1:$BE$1, 0))="", "", INDEX(F_Inputs_cyclical!$A$1:$BE$243, MATCH('Cyclical_after overrides'!$A51, F_Inputs_cyclical!$A$1:$A$243, 0), MATCH('Cyclical_after overrides'!AU$1, F_Inputs_cyclical!$A$1:$BE$1, 0))),
Cyclical_overrides!AU51)</f>
        <v>0.53600000000000003</v>
      </c>
      <c r="AV51" s="72" t="str">
        <f>IF(Cyclical_overrides!AV51 = "",
IF(INDEX(F_Inputs_cyclical!$A$1:$BE$243, MATCH('Cyclical_after overrides'!$A51, F_Inputs_cyclical!$A$1:$A$243, 0), MATCH('Cyclical_after overrides'!AV$1, F_Inputs_cyclical!$A$1:$BE$1, 0))="", "", INDEX(F_Inputs_cyclical!$A$1:$BE$243, MATCH('Cyclical_after overrides'!$A51, F_Inputs_cyclical!$A$1:$A$243, 0), MATCH('Cyclical_after overrides'!AV$1, F_Inputs_cyclical!$A$1:$BE$1, 0))),
Cyclical_overrides!AV51)</f>
        <v/>
      </c>
      <c r="AW51" s="72">
        <f>IF(Cyclical_overrides!AW51 = "",
IF(INDEX(F_Inputs_cyclical!$A$1:$BE$243, MATCH('Cyclical_after overrides'!$A51, F_Inputs_cyclical!$A$1:$A$243, 0), MATCH('Cyclical_after overrides'!AW$1, F_Inputs_cyclical!$A$1:$BE$1, 0))="", "", INDEX(F_Inputs_cyclical!$A$1:$BE$243, MATCH('Cyclical_after overrides'!$A51, F_Inputs_cyclical!$A$1:$A$243, 0), MATCH('Cyclical_after overrides'!AW$1, F_Inputs_cyclical!$A$1:$BE$1, 0))),
Cyclical_overrides!AW51)</f>
        <v>1.2117357406647515</v>
      </c>
      <c r="AX51" s="72">
        <f>IF(Cyclical_overrides!AX51 = "",
IF(INDEX(F_Inputs_cyclical!$A$1:$BE$243, MATCH('Cyclical_after overrides'!$A51, F_Inputs_cyclical!$A$1:$A$243, 0), MATCH('Cyclical_after overrides'!AX$1, F_Inputs_cyclical!$A$1:$BE$1, 0))="", "", INDEX(F_Inputs_cyclical!$A$1:$BE$243, MATCH('Cyclical_after overrides'!$A51, F_Inputs_cyclical!$A$1:$A$243, 0), MATCH('Cyclical_after overrides'!AX$1, F_Inputs_cyclical!$A$1:$BE$1, 0))),
Cyclical_overrides!AX51)</f>
        <v>23.16123058858367</v>
      </c>
      <c r="AY51" s="72">
        <f>IF(Cyclical_overrides!AY51 = "",
IF(INDEX(F_Inputs_cyclical!$A$1:$BE$243, MATCH('Cyclical_after overrides'!$A51, F_Inputs_cyclical!$A$1:$A$243, 0), MATCH('Cyclical_after overrides'!AY$1, F_Inputs_cyclical!$A$1:$BE$1, 0))="", "", INDEX(F_Inputs_cyclical!$A$1:$BE$243, MATCH('Cyclical_after overrides'!$A51, F_Inputs_cyclical!$A$1:$A$243, 0), MATCH('Cyclical_after overrides'!AY$1, F_Inputs_cyclical!$A$1:$BE$1, 0))),
Cyclical_overrides!AY51)</f>
        <v>140.73077291757835</v>
      </c>
      <c r="AZ51" s="72">
        <f>IF(Cyclical_overrides!AZ51 = "",
IF(INDEX(F_Inputs_cyclical!$A$1:$BE$243, MATCH('Cyclical_after overrides'!$A51, F_Inputs_cyclical!$A$1:$A$243, 0), MATCH('Cyclical_after overrides'!AZ$1, F_Inputs_cyclical!$A$1:$BE$1, 0))="", "", INDEX(F_Inputs_cyclical!$A$1:$BE$243, MATCH('Cyclical_after overrides'!$A51, F_Inputs_cyclical!$A$1:$A$243, 0), MATCH('Cyclical_after overrides'!AZ$1, F_Inputs_cyclical!$A$1:$BE$1, 0))),
Cyclical_overrides!AZ51)</f>
        <v>1.7079310477292085</v>
      </c>
      <c r="BA51" s="72">
        <f>IF(Cyclical_overrides!BA51 = "",
IF(INDEX(F_Inputs_cyclical!$A$1:$BE$243, MATCH('Cyclical_after overrides'!$A51, F_Inputs_cyclical!$A$1:$A$243, 0), MATCH('Cyclical_after overrides'!BA$1, F_Inputs_cyclical!$A$1:$BE$1, 0))="", "", INDEX(F_Inputs_cyclical!$A$1:$BE$243, MATCH('Cyclical_after overrides'!$A51, F_Inputs_cyclical!$A$1:$A$243, 0), MATCH('Cyclical_after overrides'!BA$1, F_Inputs_cyclical!$A$1:$BE$1, 0))),
Cyclical_overrides!BA51)</f>
        <v>12.560757393526631</v>
      </c>
      <c r="BB51" s="72">
        <f>IF(Cyclical_overrides!BB51 = "",
IF(INDEX(F_Inputs_cyclical!$A$1:$BE$243, MATCH('Cyclical_after overrides'!$A51, F_Inputs_cyclical!$A$1:$A$243, 0), MATCH('Cyclical_after overrides'!BB$1, F_Inputs_cyclical!$A$1:$BE$1, 0))="", "", INDEX(F_Inputs_cyclical!$A$1:$BE$243, MATCH('Cyclical_after overrides'!$A51, F_Inputs_cyclical!$A$1:$A$243, 0), MATCH('Cyclical_after overrides'!BB$1, F_Inputs_cyclical!$A$1:$BE$1, 0))),
Cyclical_overrides!BB51)</f>
        <v>12.186069745238425</v>
      </c>
      <c r="BC51" s="72">
        <f>IF(Cyclical_overrides!BC51 = "",
IF(INDEX(F_Inputs_cyclical!$A$1:$BE$243, MATCH('Cyclical_after overrides'!$A51, F_Inputs_cyclical!$A$1:$A$243, 0), MATCH('Cyclical_after overrides'!BC$1, F_Inputs_cyclical!$A$1:$BE$1, 0))="", "", INDEX(F_Inputs_cyclical!$A$1:$BE$243, MATCH('Cyclical_after overrides'!$A51, F_Inputs_cyclical!$A$1:$A$243, 0), MATCH('Cyclical_after overrides'!BC$1, F_Inputs_cyclical!$A$1:$BE$1, 0))),
Cyclical_overrides!BC51)</f>
        <v>13.064665620409151</v>
      </c>
      <c r="BD51" s="72">
        <f>IF(Cyclical_overrides!BD51 = "",
IF(INDEX(F_Inputs_cyclical!$A$1:$BE$243, MATCH('Cyclical_after overrides'!$A51, F_Inputs_cyclical!$A$1:$A$243, 0), MATCH('Cyclical_after overrides'!BD$1, F_Inputs_cyclical!$A$1:$BE$1, 0))="", "", INDEX(F_Inputs_cyclical!$A$1:$BE$243, MATCH('Cyclical_after overrides'!$A51, F_Inputs_cyclical!$A$1:$A$243, 0), MATCH('Cyclical_after overrides'!BD$1, F_Inputs_cyclical!$A$1:$BE$1, 0))),
Cyclical_overrides!BD51)</f>
        <v>629.01800000000003</v>
      </c>
      <c r="BE51" s="194"/>
    </row>
    <row r="52" spans="1:57" x14ac:dyDescent="0.4">
      <c r="A52" s="63" t="str">
        <f t="shared" si="0"/>
        <v>SRN18</v>
      </c>
      <c r="B52" s="63" t="s">
        <v>301</v>
      </c>
      <c r="C52" s="63" t="s">
        <v>251</v>
      </c>
      <c r="D52" s="72">
        <f>IF(Cyclical_overrides!D52 = "",
IF(INDEX(F_Inputs_cyclical!$A$1:$BE$243, MATCH('Cyclical_after overrides'!$A52, F_Inputs_cyclical!$A$1:$A$243, 0), MATCH('Cyclical_after overrides'!D$1, F_Inputs_cyclical!$A$1:$BE$1, 0))="", "", INDEX(F_Inputs_cyclical!$A$1:$BE$243, MATCH('Cyclical_after overrides'!$A52, F_Inputs_cyclical!$A$1:$A$243, 0), MATCH('Cyclical_after overrides'!D$1, F_Inputs_cyclical!$A$1:$BE$1, 0))),
Cyclical_overrides!D52)</f>
        <v>23.463000000000001</v>
      </c>
      <c r="E52" s="72">
        <f>IF(Cyclical_overrides!E52 = "",
IF(INDEX(F_Inputs_cyclical!$A$1:$BE$243, MATCH('Cyclical_after overrides'!$A52, F_Inputs_cyclical!$A$1:$A$243, 0), MATCH('Cyclical_after overrides'!E$1, F_Inputs_cyclical!$A$1:$BE$1, 0))="", "", INDEX(F_Inputs_cyclical!$A$1:$BE$243, MATCH('Cyclical_after overrides'!$A52, F_Inputs_cyclical!$A$1:$A$243, 0), MATCH('Cyclical_after overrides'!E$1, F_Inputs_cyclical!$A$1:$BE$1, 0))),
Cyclical_overrides!E52)</f>
        <v>12.348000000000001</v>
      </c>
      <c r="F52" s="72">
        <f>IF(Cyclical_overrides!F52 = "",
IF(INDEX(F_Inputs_cyclical!$A$1:$BE$243, MATCH('Cyclical_after overrides'!$A52, F_Inputs_cyclical!$A$1:$A$243, 0), MATCH('Cyclical_after overrides'!F$1, F_Inputs_cyclical!$A$1:$BE$1, 0))="", "", INDEX(F_Inputs_cyclical!$A$1:$BE$243, MATCH('Cyclical_after overrides'!$A52, F_Inputs_cyclical!$A$1:$A$243, 0), MATCH('Cyclical_after overrides'!F$1, F_Inputs_cyclical!$A$1:$BE$1, 0))),
Cyclical_overrides!F52)</f>
        <v>21.686</v>
      </c>
      <c r="G52" s="72">
        <f>IF(Cyclical_overrides!G52 = "",
IF(INDEX(F_Inputs_cyclical!$A$1:$BE$243, MATCH('Cyclical_after overrides'!$A52, F_Inputs_cyclical!$A$1:$A$243, 0), MATCH('Cyclical_after overrides'!G$1, F_Inputs_cyclical!$A$1:$BE$1, 0))="", "", INDEX(F_Inputs_cyclical!$A$1:$BE$243, MATCH('Cyclical_after overrides'!$A52, F_Inputs_cyclical!$A$1:$A$243, 0), MATCH('Cyclical_after overrides'!G$1, F_Inputs_cyclical!$A$1:$BE$1, 0))),
Cyclical_overrides!G52)</f>
        <v>4.4359999999999999</v>
      </c>
      <c r="H52" s="72" t="str">
        <f>IF(Cyclical_overrides!H52 = "",
IF(INDEX(F_Inputs_cyclical!$A$1:$BE$243, MATCH('Cyclical_after overrides'!$A52, F_Inputs_cyclical!$A$1:$A$243, 0), MATCH('Cyclical_after overrides'!H$1, F_Inputs_cyclical!$A$1:$BE$1, 0))="", "", INDEX(F_Inputs_cyclical!$A$1:$BE$243, MATCH('Cyclical_after overrides'!$A52, F_Inputs_cyclical!$A$1:$A$243, 0), MATCH('Cyclical_after overrides'!H$1, F_Inputs_cyclical!$A$1:$BE$1, 0))),
Cyclical_overrides!H52)</f>
        <v/>
      </c>
      <c r="I52" s="72">
        <f>IF(Cyclical_overrides!I52 = "",
IF(INDEX(F_Inputs_cyclical!$A$1:$BE$243, MATCH('Cyclical_after overrides'!$A52, F_Inputs_cyclical!$A$1:$A$243, 0), MATCH('Cyclical_after overrides'!I$1, F_Inputs_cyclical!$A$1:$BE$1, 0))="", "", INDEX(F_Inputs_cyclical!$A$1:$BE$243, MATCH('Cyclical_after overrides'!$A52, F_Inputs_cyclical!$A$1:$A$243, 0), MATCH('Cyclical_after overrides'!I$1, F_Inputs_cyclical!$A$1:$BE$1, 0))),
Cyclical_overrides!I52)</f>
        <v>0</v>
      </c>
      <c r="J52" s="72">
        <f>IF(Cyclical_overrides!J52 = "",
IF(INDEX(F_Inputs_cyclical!$A$1:$BE$243, MATCH('Cyclical_after overrides'!$A52, F_Inputs_cyclical!$A$1:$A$243, 0), MATCH('Cyclical_after overrides'!J$1, F_Inputs_cyclical!$A$1:$BE$1, 0))="", "", INDEX(F_Inputs_cyclical!$A$1:$BE$243, MATCH('Cyclical_after overrides'!$A52, F_Inputs_cyclical!$A$1:$A$243, 0), MATCH('Cyclical_after overrides'!J$1, F_Inputs_cyclical!$A$1:$BE$1, 0))),
Cyclical_overrides!J52)</f>
        <v>76.119</v>
      </c>
      <c r="K52" s="72">
        <f>IF(Cyclical_overrides!K52 = "",
IF(INDEX(F_Inputs_cyclical!$A$1:$BE$243, MATCH('Cyclical_after overrides'!$A52, F_Inputs_cyclical!$A$1:$A$243, 0), MATCH('Cyclical_after overrides'!K$1, F_Inputs_cyclical!$A$1:$BE$1, 0))="", "", INDEX(F_Inputs_cyclical!$A$1:$BE$243, MATCH('Cyclical_after overrides'!$A52, F_Inputs_cyclical!$A$1:$A$243, 0), MATCH('Cyclical_after overrides'!K$1, F_Inputs_cyclical!$A$1:$BE$1, 0))),
Cyclical_overrides!K52)</f>
        <v>4.6230000000000002</v>
      </c>
      <c r="L52" s="72" t="str">
        <f>IF(Cyclical_overrides!L52 = "",
IF(INDEX(F_Inputs_cyclical!$A$1:$BE$243, MATCH('Cyclical_after overrides'!$A52, F_Inputs_cyclical!$A$1:$A$243, 0), MATCH('Cyclical_after overrides'!L$1, F_Inputs_cyclical!$A$1:$BE$1, 0))="", "", INDEX(F_Inputs_cyclical!$A$1:$BE$243, MATCH('Cyclical_after overrides'!$A52, F_Inputs_cyclical!$A$1:$A$243, 0), MATCH('Cyclical_after overrides'!L$1, F_Inputs_cyclical!$A$1:$BE$1, 0))),
Cyclical_overrides!L52)</f>
        <v/>
      </c>
      <c r="M52" s="72" t="str">
        <f>IF(Cyclical_overrides!M52 = "",
IF(INDEX(F_Inputs_cyclical!$A$1:$BE$243, MATCH('Cyclical_after overrides'!$A52, F_Inputs_cyclical!$A$1:$A$243, 0), MATCH('Cyclical_after overrides'!M$1, F_Inputs_cyclical!$A$1:$BE$1, 0))="", "", INDEX(F_Inputs_cyclical!$A$1:$BE$243, MATCH('Cyclical_after overrides'!$A52, F_Inputs_cyclical!$A$1:$A$243, 0), MATCH('Cyclical_after overrides'!M$1, F_Inputs_cyclical!$A$1:$BE$1, 0))),
Cyclical_overrides!M52)</f>
        <v/>
      </c>
      <c r="N52" s="72" t="str">
        <f>IF(Cyclical_overrides!N52 = "",
IF(INDEX(F_Inputs_cyclical!$A$1:$BE$243, MATCH('Cyclical_after overrides'!$A52, F_Inputs_cyclical!$A$1:$A$243, 0), MATCH('Cyclical_after overrides'!N$1, F_Inputs_cyclical!$A$1:$BE$1, 0))="", "", INDEX(F_Inputs_cyclical!$A$1:$BE$243, MATCH('Cyclical_after overrides'!$A52, F_Inputs_cyclical!$A$1:$A$243, 0), MATCH('Cyclical_after overrides'!N$1, F_Inputs_cyclical!$A$1:$BE$1, 0))),
Cyclical_overrides!N52)</f>
        <v/>
      </c>
      <c r="O52" s="72">
        <f>IF(Cyclical_overrides!O52 = "",
IF(INDEX(F_Inputs_cyclical!$A$1:$BE$243, MATCH('Cyclical_after overrides'!$A52, F_Inputs_cyclical!$A$1:$A$243, 0), MATCH('Cyclical_after overrides'!O$1, F_Inputs_cyclical!$A$1:$BE$1, 0))="", "", INDEX(F_Inputs_cyclical!$A$1:$BE$243, MATCH('Cyclical_after overrides'!$A52, F_Inputs_cyclical!$A$1:$A$243, 0), MATCH('Cyclical_after overrides'!O$1, F_Inputs_cyclical!$A$1:$BE$1, 0))),
Cyclical_overrides!O52)</f>
        <v>1.9850000000000001</v>
      </c>
      <c r="P52" s="72">
        <f>IF(Cyclical_overrides!P52 = "",
IF(INDEX(F_Inputs_cyclical!$A$1:$BE$243, MATCH('Cyclical_after overrides'!$A52, F_Inputs_cyclical!$A$1:$A$243, 0), MATCH('Cyclical_after overrides'!P$1, F_Inputs_cyclical!$A$1:$BE$1, 0))="", "", INDEX(F_Inputs_cyclical!$A$1:$BE$243, MATCH('Cyclical_after overrides'!$A52, F_Inputs_cyclical!$A$1:$A$243, 0), MATCH('Cyclical_after overrides'!P$1, F_Inputs_cyclical!$A$1:$BE$1, 0))),
Cyclical_overrides!P52)</f>
        <v>0.13300000000000001</v>
      </c>
      <c r="Q52" s="72">
        <f>IF(Cyclical_overrides!Q52 = "",
IF(INDEX(F_Inputs_cyclical!$A$1:$BE$243, MATCH('Cyclical_after overrides'!$A52, F_Inputs_cyclical!$A$1:$A$243, 0), MATCH('Cyclical_after overrides'!Q$1, F_Inputs_cyclical!$A$1:$BE$1, 0))="", "", INDEX(F_Inputs_cyclical!$A$1:$BE$243, MATCH('Cyclical_after overrides'!$A52, F_Inputs_cyclical!$A$1:$A$243, 0), MATCH('Cyclical_after overrides'!Q$1, F_Inputs_cyclical!$A$1:$BE$1, 0))),
Cyclical_overrides!Q52)</f>
        <v>2.6259999999999999</v>
      </c>
      <c r="R52" s="72">
        <f>IF(Cyclical_overrides!R52 = "",
IF(INDEX(F_Inputs_cyclical!$A$1:$BE$243, MATCH('Cyclical_after overrides'!$A52, F_Inputs_cyclical!$A$1:$A$243, 0), MATCH('Cyclical_after overrides'!R$1, F_Inputs_cyclical!$A$1:$BE$1, 0))="", "", INDEX(F_Inputs_cyclical!$A$1:$BE$243, MATCH('Cyclical_after overrides'!$A52, F_Inputs_cyclical!$A$1:$A$243, 0), MATCH('Cyclical_after overrides'!R$1, F_Inputs_cyclical!$A$1:$BE$1, 0))),
Cyclical_overrides!R52)</f>
        <v>0</v>
      </c>
      <c r="S52" s="72">
        <f>IF(Cyclical_overrides!S52 = "",
IF(INDEX(F_Inputs_cyclical!$A$1:$BE$243, MATCH('Cyclical_after overrides'!$A52, F_Inputs_cyclical!$A$1:$A$243, 0), MATCH('Cyclical_after overrides'!S$1, F_Inputs_cyclical!$A$1:$BE$1, 0))="", "", INDEX(F_Inputs_cyclical!$A$1:$BE$243, MATCH('Cyclical_after overrides'!$A52, F_Inputs_cyclical!$A$1:$A$243, 0), MATCH('Cyclical_after overrides'!S$1, F_Inputs_cyclical!$A$1:$BE$1, 0))),
Cyclical_overrides!S52)</f>
        <v>11.206</v>
      </c>
      <c r="T52" s="72">
        <f>IF(Cyclical_overrides!T52 = "",
IF(INDEX(F_Inputs_cyclical!$A$1:$BE$243, MATCH('Cyclical_after overrides'!$A52, F_Inputs_cyclical!$A$1:$A$243, 0), MATCH('Cyclical_after overrides'!T$1, F_Inputs_cyclical!$A$1:$BE$1, 0))="", "", INDEX(F_Inputs_cyclical!$A$1:$BE$243, MATCH('Cyclical_after overrides'!$A52, F_Inputs_cyclical!$A$1:$A$243, 0), MATCH('Cyclical_after overrides'!T$1, F_Inputs_cyclical!$A$1:$BE$1, 0))),
Cyclical_overrides!T52)</f>
        <v>27.405000000000001</v>
      </c>
      <c r="U52" s="72">
        <f>IF(Cyclical_overrides!U52 = "",
IF(INDEX(F_Inputs_cyclical!$A$1:$BE$243, MATCH('Cyclical_after overrides'!$A52, F_Inputs_cyclical!$A$1:$A$243, 0), MATCH('Cyclical_after overrides'!U$1, F_Inputs_cyclical!$A$1:$BE$1, 0))="", "", INDEX(F_Inputs_cyclical!$A$1:$BE$243, MATCH('Cyclical_after overrides'!$A52, F_Inputs_cyclical!$A$1:$A$243, 0), MATCH('Cyclical_after overrides'!U$1, F_Inputs_cyclical!$A$1:$BE$1, 0))),
Cyclical_overrides!U52)</f>
        <v>71.375</v>
      </c>
      <c r="V52" s="72">
        <f>IF(Cyclical_overrides!V52 = "",
IF(INDEX(F_Inputs_cyclical!$A$1:$BE$243, MATCH('Cyclical_after overrides'!$A52, F_Inputs_cyclical!$A$1:$A$243, 0), MATCH('Cyclical_after overrides'!V$1, F_Inputs_cyclical!$A$1:$BE$1, 0))="", "", INDEX(F_Inputs_cyclical!$A$1:$BE$243, MATCH('Cyclical_after overrides'!$A52, F_Inputs_cyclical!$A$1:$A$243, 0), MATCH('Cyclical_after overrides'!V$1, F_Inputs_cyclical!$A$1:$BE$1, 0))),
Cyclical_overrides!V52)</f>
        <v>15.736000000000001</v>
      </c>
      <c r="W52" s="72">
        <f>IF(Cyclical_overrides!W52 = "",
IF(INDEX(F_Inputs_cyclical!$A$1:$BE$243, MATCH('Cyclical_after overrides'!$A52, F_Inputs_cyclical!$A$1:$A$243, 0), MATCH('Cyclical_after overrides'!W$1, F_Inputs_cyclical!$A$1:$BE$1, 0))="", "", INDEX(F_Inputs_cyclical!$A$1:$BE$243, MATCH('Cyclical_after overrides'!$A52, F_Inputs_cyclical!$A$1:$A$243, 0), MATCH('Cyclical_after overrides'!W$1, F_Inputs_cyclical!$A$1:$BE$1, 0))),
Cyclical_overrides!W52)</f>
        <v>65.986000000000004</v>
      </c>
      <c r="X52" s="72">
        <f>IF(Cyclical_overrides!X52 = "",
IF(INDEX(F_Inputs_cyclical!$A$1:$BE$243, MATCH('Cyclical_after overrides'!$A52, F_Inputs_cyclical!$A$1:$A$243, 0), MATCH('Cyclical_after overrides'!X$1, F_Inputs_cyclical!$A$1:$BE$1, 0))="", "", INDEX(F_Inputs_cyclical!$A$1:$BE$243, MATCH('Cyclical_after overrides'!$A52, F_Inputs_cyclical!$A$1:$A$243, 0), MATCH('Cyclical_after overrides'!X$1, F_Inputs_cyclical!$A$1:$BE$1, 0))),
Cyclical_overrides!X52)</f>
        <v>301.81099999999998</v>
      </c>
      <c r="Y52" s="72">
        <f>IF(Cyclical_overrides!Y52 = "",
IF(INDEX(F_Inputs_cyclical!$A$1:$BE$243, MATCH('Cyclical_after overrides'!$A52, F_Inputs_cyclical!$A$1:$A$243, 0), MATCH('Cyclical_after overrides'!Y$1, F_Inputs_cyclical!$A$1:$BE$1, 0))="", "", INDEX(F_Inputs_cyclical!$A$1:$BE$243, MATCH('Cyclical_after overrides'!$A52, F_Inputs_cyclical!$A$1:$A$243, 0), MATCH('Cyclical_after overrides'!Y$1, F_Inputs_cyclical!$A$1:$BE$1, 0))),
Cyclical_overrides!Y52)</f>
        <v>591.10900000000004</v>
      </c>
      <c r="Z52" s="72">
        <f>IF(Cyclical_overrides!Z52 = "",
IF(INDEX(F_Inputs_cyclical!$A$1:$BE$243, MATCH('Cyclical_after overrides'!$A52, F_Inputs_cyclical!$A$1:$A$243, 0), MATCH('Cyclical_after overrides'!Z$1, F_Inputs_cyclical!$A$1:$BE$1, 0))="", "", INDEX(F_Inputs_cyclical!$A$1:$BE$243, MATCH('Cyclical_after overrides'!$A52, F_Inputs_cyclical!$A$1:$A$243, 0), MATCH('Cyclical_after overrides'!Z$1, F_Inputs_cyclical!$A$1:$BE$1, 0))),
Cyclical_overrides!Z52)</f>
        <v>113.083</v>
      </c>
      <c r="AA52" s="72">
        <f>IF(Cyclical_overrides!AA52 = "",
IF(INDEX(F_Inputs_cyclical!$A$1:$BE$243, MATCH('Cyclical_after overrides'!$A52, F_Inputs_cyclical!$A$1:$A$243, 0), MATCH('Cyclical_after overrides'!AA$1, F_Inputs_cyclical!$A$1:$BE$1, 0))="", "", INDEX(F_Inputs_cyclical!$A$1:$BE$243, MATCH('Cyclical_after overrides'!$A52, F_Inputs_cyclical!$A$1:$A$243, 0), MATCH('Cyclical_after overrides'!AA$1, F_Inputs_cyclical!$A$1:$BE$1, 0))),
Cyclical_overrides!AA52)</f>
        <v>817.20699999999999</v>
      </c>
      <c r="AB52" s="72" t="str">
        <f>IF(Cyclical_overrides!AB52 = "",
IF(INDEX(F_Inputs_cyclical!$A$1:$BE$243, MATCH('Cyclical_after overrides'!$A52, F_Inputs_cyclical!$A$1:$A$243, 0), MATCH('Cyclical_after overrides'!AB$1, F_Inputs_cyclical!$A$1:$BE$1, 0))="", "", INDEX(F_Inputs_cyclical!$A$1:$BE$243, MATCH('Cyclical_after overrides'!$A52, F_Inputs_cyclical!$A$1:$A$243, 0), MATCH('Cyclical_after overrides'!AB$1, F_Inputs_cyclical!$A$1:$BE$1, 0))),
Cyclical_overrides!AB52)</f>
        <v/>
      </c>
      <c r="AC52" s="72" t="str">
        <f>IF(Cyclical_overrides!AC52 = "",
IF(INDEX(F_Inputs_cyclical!$A$1:$BE$243, MATCH('Cyclical_after overrides'!$A52, F_Inputs_cyclical!$A$1:$A$243, 0), MATCH('Cyclical_after overrides'!AC$1, F_Inputs_cyclical!$A$1:$BE$1, 0))="", "", INDEX(F_Inputs_cyclical!$A$1:$BE$243, MATCH('Cyclical_after overrides'!$A52, F_Inputs_cyclical!$A$1:$A$243, 0), MATCH('Cyclical_after overrides'!AC$1, F_Inputs_cyclical!$A$1:$BE$1, 0))),
Cyclical_overrides!AC52)</f>
        <v/>
      </c>
      <c r="AD52" s="72" t="str">
        <f>IF(Cyclical_overrides!AD52 = "",
IF(INDEX(F_Inputs_cyclical!$A$1:$BE$243, MATCH('Cyclical_after overrides'!$A52, F_Inputs_cyclical!$A$1:$A$243, 0), MATCH('Cyclical_after overrides'!AD$1, F_Inputs_cyclical!$A$1:$BE$1, 0))="", "", INDEX(F_Inputs_cyclical!$A$1:$BE$243, MATCH('Cyclical_after overrides'!$A52, F_Inputs_cyclical!$A$1:$A$243, 0), MATCH('Cyclical_after overrides'!AD$1, F_Inputs_cyclical!$A$1:$BE$1, 0))),
Cyclical_overrides!AD52)</f>
        <v/>
      </c>
      <c r="AE52" s="72" t="str">
        <f>IF(Cyclical_overrides!AE52 = "",
IF(INDEX(F_Inputs_cyclical!$A$1:$BE$243, MATCH('Cyclical_after overrides'!$A52, F_Inputs_cyclical!$A$1:$A$243, 0), MATCH('Cyclical_after overrides'!AE$1, F_Inputs_cyclical!$A$1:$BE$1, 0))="", "", INDEX(F_Inputs_cyclical!$A$1:$BE$243, MATCH('Cyclical_after overrides'!$A52, F_Inputs_cyclical!$A$1:$A$243, 0), MATCH('Cyclical_after overrides'!AE$1, F_Inputs_cyclical!$A$1:$BE$1, 0))),
Cyclical_overrides!AE52)</f>
        <v/>
      </c>
      <c r="AF52" s="72" t="str">
        <f>IF(Cyclical_overrides!AF52 = "",
IF(INDEX(F_Inputs_cyclical!$A$1:$BE$243, MATCH('Cyclical_after overrides'!$A52, F_Inputs_cyclical!$A$1:$A$243, 0), MATCH('Cyclical_after overrides'!AF$1, F_Inputs_cyclical!$A$1:$BE$1, 0))="", "", INDEX(F_Inputs_cyclical!$A$1:$BE$243, MATCH('Cyclical_after overrides'!$A52, F_Inputs_cyclical!$A$1:$A$243, 0), MATCH('Cyclical_after overrides'!AF$1, F_Inputs_cyclical!$A$1:$BE$1, 0))),
Cyclical_overrides!AF52)</f>
        <v/>
      </c>
      <c r="AG52" s="72" t="str">
        <f>IF(Cyclical_overrides!AG52 = "",
IF(INDEX(F_Inputs_cyclical!$A$1:$BE$243, MATCH('Cyclical_after overrides'!$A52, F_Inputs_cyclical!$A$1:$A$243, 0), MATCH('Cyclical_after overrides'!AG$1, F_Inputs_cyclical!$A$1:$BE$1, 0))="", "", INDEX(F_Inputs_cyclical!$A$1:$BE$243, MATCH('Cyclical_after overrides'!$A52, F_Inputs_cyclical!$A$1:$A$243, 0), MATCH('Cyclical_after overrides'!AG$1, F_Inputs_cyclical!$A$1:$BE$1, 0))),
Cyclical_overrides!AG52)</f>
        <v/>
      </c>
      <c r="AH52" s="72" t="str">
        <f>IF(Cyclical_overrides!AH52 = "",
IF(INDEX(F_Inputs_cyclical!$A$1:$BE$243, MATCH('Cyclical_after overrides'!$A52, F_Inputs_cyclical!$A$1:$A$243, 0), MATCH('Cyclical_after overrides'!AH$1, F_Inputs_cyclical!$A$1:$BE$1, 0))="", "", INDEX(F_Inputs_cyclical!$A$1:$BE$243, MATCH('Cyclical_after overrides'!$A52, F_Inputs_cyclical!$A$1:$A$243, 0), MATCH('Cyclical_after overrides'!AH$1, F_Inputs_cyclical!$A$1:$BE$1, 0))),
Cyclical_overrides!AH52)</f>
        <v/>
      </c>
      <c r="AI52" s="72" t="str">
        <f>IF(Cyclical_overrides!AI52 = "",
IF(INDEX(F_Inputs_cyclical!$A$1:$BE$243, MATCH('Cyclical_after overrides'!$A52, F_Inputs_cyclical!$A$1:$A$243, 0), MATCH('Cyclical_after overrides'!AI$1, F_Inputs_cyclical!$A$1:$BE$1, 0))="", "", INDEX(F_Inputs_cyclical!$A$1:$BE$243, MATCH('Cyclical_after overrides'!$A52, F_Inputs_cyclical!$A$1:$A$243, 0), MATCH('Cyclical_after overrides'!AI$1, F_Inputs_cyclical!$A$1:$BE$1, 0))),
Cyclical_overrides!AI52)</f>
        <v/>
      </c>
      <c r="AJ52" s="72" t="str">
        <f>IF(Cyclical_overrides!AJ52 = "",
IF(INDEX(F_Inputs_cyclical!$A$1:$BE$243, MATCH('Cyclical_after overrides'!$A52, F_Inputs_cyclical!$A$1:$A$243, 0), MATCH('Cyclical_after overrides'!AJ$1, F_Inputs_cyclical!$A$1:$BE$1, 0))="", "", INDEX(F_Inputs_cyclical!$A$1:$BE$243, MATCH('Cyclical_after overrides'!$A52, F_Inputs_cyclical!$A$1:$A$243, 0), MATCH('Cyclical_after overrides'!AJ$1, F_Inputs_cyclical!$A$1:$BE$1, 0))),
Cyclical_overrides!AJ52)</f>
        <v/>
      </c>
      <c r="AK52" s="72" t="str">
        <f>IF(Cyclical_overrides!AK52 = "",
IF(INDEX(F_Inputs_cyclical!$A$1:$BE$243, MATCH('Cyclical_after overrides'!$A52, F_Inputs_cyclical!$A$1:$A$243, 0), MATCH('Cyclical_after overrides'!AK$1, F_Inputs_cyclical!$A$1:$BE$1, 0))="", "", INDEX(F_Inputs_cyclical!$A$1:$BE$243, MATCH('Cyclical_after overrides'!$A52, F_Inputs_cyclical!$A$1:$A$243, 0), MATCH('Cyclical_after overrides'!AK$1, F_Inputs_cyclical!$A$1:$BE$1, 0))),
Cyclical_overrides!AK52)</f>
        <v/>
      </c>
      <c r="AL52" s="72" t="str">
        <f>IF(Cyclical_overrides!AL52 = "",
IF(INDEX(F_Inputs_cyclical!$A$1:$BE$243, MATCH('Cyclical_after overrides'!$A52, F_Inputs_cyclical!$A$1:$A$243, 0), MATCH('Cyclical_after overrides'!AL$1, F_Inputs_cyclical!$A$1:$BE$1, 0))="", "", INDEX(F_Inputs_cyclical!$A$1:$BE$243, MATCH('Cyclical_after overrides'!$A52, F_Inputs_cyclical!$A$1:$A$243, 0), MATCH('Cyclical_after overrides'!AL$1, F_Inputs_cyclical!$A$1:$BE$1, 0))),
Cyclical_overrides!AL52)</f>
        <v/>
      </c>
      <c r="AM52" s="72">
        <f>IF(Cyclical_overrides!AM52 = "",
IF(INDEX(F_Inputs_cyclical!$A$1:$BE$243, MATCH('Cyclical_after overrides'!$A52, F_Inputs_cyclical!$A$1:$A$243, 0), MATCH('Cyclical_after overrides'!AM$1, F_Inputs_cyclical!$A$1:$BE$1, 0))="", "", INDEX(F_Inputs_cyclical!$A$1:$BE$243, MATCH('Cyclical_after overrides'!$A52, F_Inputs_cyclical!$A$1:$A$243, 0), MATCH('Cyclical_after overrides'!AM$1, F_Inputs_cyclical!$A$1:$BE$1, 0))),
Cyclical_overrides!AM52)</f>
        <v>9.4420000000000002</v>
      </c>
      <c r="AN52" s="72">
        <f>IF(Cyclical_overrides!AN52 = "",
IF(INDEX(F_Inputs_cyclical!$A$1:$BE$243, MATCH('Cyclical_after overrides'!$A52, F_Inputs_cyclical!$A$1:$A$243, 0), MATCH('Cyclical_after overrides'!AN$1, F_Inputs_cyclical!$A$1:$BE$1, 0))="", "", INDEX(F_Inputs_cyclical!$A$1:$BE$243, MATCH('Cyclical_after overrides'!$A52, F_Inputs_cyclical!$A$1:$A$243, 0), MATCH('Cyclical_after overrides'!AN$1, F_Inputs_cyclical!$A$1:$BE$1, 0))),
Cyclical_overrides!AN52)</f>
        <v>71.375</v>
      </c>
      <c r="AO52" s="72" t="str">
        <f>IF(Cyclical_overrides!AO52 = "",
IF(INDEX(F_Inputs_cyclical!$A$1:$BE$243, MATCH('Cyclical_after overrides'!$A52, F_Inputs_cyclical!$A$1:$A$243, 0), MATCH('Cyclical_after overrides'!AO$1, F_Inputs_cyclical!$A$1:$BE$1, 0))="", "", INDEX(F_Inputs_cyclical!$A$1:$BE$243, MATCH('Cyclical_after overrides'!$A52, F_Inputs_cyclical!$A$1:$A$243, 0), MATCH('Cyclical_after overrides'!AO$1, F_Inputs_cyclical!$A$1:$BE$1, 0))),
Cyclical_overrides!AO52)</f>
        <v/>
      </c>
      <c r="AP52" s="72" t="str">
        <f>IF(Cyclical_overrides!AP52 = "",
IF(INDEX(F_Inputs_cyclical!$A$1:$BE$243, MATCH('Cyclical_after overrides'!$A52, F_Inputs_cyclical!$A$1:$A$243, 0), MATCH('Cyclical_after overrides'!AP$1, F_Inputs_cyclical!$A$1:$BE$1, 0))="", "", INDEX(F_Inputs_cyclical!$A$1:$BE$243, MATCH('Cyclical_after overrides'!$A52, F_Inputs_cyclical!$A$1:$A$243, 0), MATCH('Cyclical_after overrides'!AP$1, F_Inputs_cyclical!$A$1:$BE$1, 0))),
Cyclical_overrides!AP52)</f>
        <v/>
      </c>
      <c r="AQ52" s="72">
        <f>IF(Cyclical_overrides!AQ52 = "",
IF(INDEX(F_Inputs_cyclical!$A$1:$BE$243, MATCH('Cyclical_after overrides'!$A52, F_Inputs_cyclical!$A$1:$A$243, 0), MATCH('Cyclical_after overrides'!AQ$1, F_Inputs_cyclical!$A$1:$BE$1, 0))="", "", INDEX(F_Inputs_cyclical!$A$1:$BE$243, MATCH('Cyclical_after overrides'!$A52, F_Inputs_cyclical!$A$1:$A$243, 0), MATCH('Cyclical_after overrides'!AQ$1, F_Inputs_cyclical!$A$1:$BE$1, 0))),
Cyclical_overrides!AQ52)</f>
        <v>2.6259999999999999</v>
      </c>
      <c r="AR52" s="72">
        <f>IF(Cyclical_overrides!AR52 = "",
IF(INDEX(F_Inputs_cyclical!$A$1:$BE$243, MATCH('Cyclical_after overrides'!$A52, F_Inputs_cyclical!$A$1:$A$243, 0), MATCH('Cyclical_after overrides'!AR$1, F_Inputs_cyclical!$A$1:$BE$1, 0))="", "", INDEX(F_Inputs_cyclical!$A$1:$BE$243, MATCH('Cyclical_after overrides'!$A52, F_Inputs_cyclical!$A$1:$A$243, 0), MATCH('Cyclical_after overrides'!AR$1, F_Inputs_cyclical!$A$1:$BE$1, 0))),
Cyclical_overrides!AR52)</f>
        <v>2.1179999999999999</v>
      </c>
      <c r="AS52" s="72">
        <f>IF(Cyclical_overrides!AS52 = "",
IF(INDEX(F_Inputs_cyclical!$A$1:$BE$243, MATCH('Cyclical_after overrides'!$A52, F_Inputs_cyclical!$A$1:$A$243, 0), MATCH('Cyclical_after overrides'!AS$1, F_Inputs_cyclical!$A$1:$BE$1, 0))="", "", INDEX(F_Inputs_cyclical!$A$1:$BE$243, MATCH('Cyclical_after overrides'!$A52, F_Inputs_cyclical!$A$1:$A$243, 0), MATCH('Cyclical_after overrides'!AS$1, F_Inputs_cyclical!$A$1:$BE$1, 0))),
Cyclical_overrides!AS52)</f>
        <v>-5.6349999999999998</v>
      </c>
      <c r="AT52" s="72">
        <f>IF(Cyclical_overrides!AT52 = "",
IF(INDEX(F_Inputs_cyclical!$A$1:$BE$243, MATCH('Cyclical_after overrides'!$A52, F_Inputs_cyclical!$A$1:$A$243, 0), MATCH('Cyclical_after overrides'!AT$1, F_Inputs_cyclical!$A$1:$BE$1, 0))="", "", INDEX(F_Inputs_cyclical!$A$1:$BE$243, MATCH('Cyclical_after overrides'!$A52, F_Inputs_cyclical!$A$1:$A$243, 0), MATCH('Cyclical_after overrides'!AT$1, F_Inputs_cyclical!$A$1:$BE$1, 0))),
Cyclical_overrides!AT52)</f>
        <v>0</v>
      </c>
      <c r="AU52" s="72">
        <f>IF(Cyclical_overrides!AU52 = "",
IF(INDEX(F_Inputs_cyclical!$A$1:$BE$243, MATCH('Cyclical_after overrides'!$A52, F_Inputs_cyclical!$A$1:$A$243, 0), MATCH('Cyclical_after overrides'!AU$1, F_Inputs_cyclical!$A$1:$BE$1, 0))="", "", INDEX(F_Inputs_cyclical!$A$1:$BE$243, MATCH('Cyclical_after overrides'!$A52, F_Inputs_cyclical!$A$1:$A$243, 0), MATCH('Cyclical_after overrides'!AU$1, F_Inputs_cyclical!$A$1:$BE$1, 0))),
Cyclical_overrides!AU52)</f>
        <v>3.7280000000000002</v>
      </c>
      <c r="AV52" s="72" t="str">
        <f>IF(Cyclical_overrides!AV52 = "",
IF(INDEX(F_Inputs_cyclical!$A$1:$BE$243, MATCH('Cyclical_after overrides'!$A52, F_Inputs_cyclical!$A$1:$A$243, 0), MATCH('Cyclical_after overrides'!AV$1, F_Inputs_cyclical!$A$1:$BE$1, 0))="", "", INDEX(F_Inputs_cyclical!$A$1:$BE$243, MATCH('Cyclical_after overrides'!$A52, F_Inputs_cyclical!$A$1:$A$243, 0), MATCH('Cyclical_after overrides'!AV$1, F_Inputs_cyclical!$A$1:$BE$1, 0))),
Cyclical_overrides!AV52)</f>
        <v/>
      </c>
      <c r="AW52" s="72">
        <f>IF(Cyclical_overrides!AW52 = "",
IF(INDEX(F_Inputs_cyclical!$A$1:$BE$243, MATCH('Cyclical_after overrides'!$A52, F_Inputs_cyclical!$A$1:$A$243, 0), MATCH('Cyclical_after overrides'!AW$1, F_Inputs_cyclical!$A$1:$BE$1, 0))="", "", INDEX(F_Inputs_cyclical!$A$1:$BE$243, MATCH('Cyclical_after overrides'!$A52, F_Inputs_cyclical!$A$1:$A$243, 0), MATCH('Cyclical_after overrides'!AW$1, F_Inputs_cyclical!$A$1:$BE$1, 0))),
Cyclical_overrides!AW52)</f>
        <v>1.1806332960179113</v>
      </c>
      <c r="AX52" s="72">
        <f>IF(Cyclical_overrides!AX52 = "",
IF(INDEX(F_Inputs_cyclical!$A$1:$BE$243, MATCH('Cyclical_after overrides'!$A52, F_Inputs_cyclical!$A$1:$A$243, 0), MATCH('Cyclical_after overrides'!AX$1, F_Inputs_cyclical!$A$1:$BE$1, 0))="", "", INDEX(F_Inputs_cyclical!$A$1:$BE$243, MATCH('Cyclical_after overrides'!$A52, F_Inputs_cyclical!$A$1:$A$243, 0), MATCH('Cyclical_after overrides'!AX$1, F_Inputs_cyclical!$A$1:$BE$1, 0))),
Cyclical_overrides!AX52)</f>
        <v>23.042561819008014</v>
      </c>
      <c r="AY52" s="72">
        <f>IF(Cyclical_overrides!AY52 = "",
IF(INDEX(F_Inputs_cyclical!$A$1:$BE$243, MATCH('Cyclical_after overrides'!$A52, F_Inputs_cyclical!$A$1:$A$243, 0), MATCH('Cyclical_after overrides'!AY$1, F_Inputs_cyclical!$A$1:$BE$1, 0))="", "", INDEX(F_Inputs_cyclical!$A$1:$BE$243, MATCH('Cyclical_after overrides'!$A52, F_Inputs_cyclical!$A$1:$A$243, 0), MATCH('Cyclical_after overrides'!AY$1, F_Inputs_cyclical!$A$1:$BE$1, 0))),
Cyclical_overrides!AY52)</f>
        <v>141.14364747032965</v>
      </c>
      <c r="AZ52" s="72">
        <f>IF(Cyclical_overrides!AZ52 = "",
IF(INDEX(F_Inputs_cyclical!$A$1:$BE$243, MATCH('Cyclical_after overrides'!$A52, F_Inputs_cyclical!$A$1:$A$243, 0), MATCH('Cyclical_after overrides'!AZ$1, F_Inputs_cyclical!$A$1:$BE$1, 0))="", "", INDEX(F_Inputs_cyclical!$A$1:$BE$243, MATCH('Cyclical_after overrides'!$A52, F_Inputs_cyclical!$A$1:$A$243, 0), MATCH('Cyclical_after overrides'!AZ$1, F_Inputs_cyclical!$A$1:$BE$1, 0))),
Cyclical_overrides!AZ52)</f>
        <v>1.6993170388486267</v>
      </c>
      <c r="BA52" s="72">
        <f>IF(Cyclical_overrides!BA52 = "",
IF(INDEX(F_Inputs_cyclical!$A$1:$BE$243, MATCH('Cyclical_after overrides'!$A52, F_Inputs_cyclical!$A$1:$A$243, 0), MATCH('Cyclical_after overrides'!BA$1, F_Inputs_cyclical!$A$1:$BE$1, 0))="", "", INDEX(F_Inputs_cyclical!$A$1:$BE$243, MATCH('Cyclical_after overrides'!$A52, F_Inputs_cyclical!$A$1:$A$243, 0), MATCH('Cyclical_after overrides'!BA$1, F_Inputs_cyclical!$A$1:$BE$1, 0))),
Cyclical_overrides!BA52)</f>
        <v>12.554081645663333</v>
      </c>
      <c r="BB52" s="72">
        <f>IF(Cyclical_overrides!BB52 = "",
IF(INDEX(F_Inputs_cyclical!$A$1:$BE$243, MATCH('Cyclical_after overrides'!$A52, F_Inputs_cyclical!$A$1:$A$243, 0), MATCH('Cyclical_after overrides'!BB$1, F_Inputs_cyclical!$A$1:$BE$1, 0))="", "", INDEX(F_Inputs_cyclical!$A$1:$BE$243, MATCH('Cyclical_after overrides'!$A52, F_Inputs_cyclical!$A$1:$A$243, 0), MATCH('Cyclical_after overrides'!BB$1, F_Inputs_cyclical!$A$1:$BE$1, 0))),
Cyclical_overrides!BB52)</f>
        <v>11.805108054769903</v>
      </c>
      <c r="BC52" s="72">
        <f>IF(Cyclical_overrides!BC52 = "",
IF(INDEX(F_Inputs_cyclical!$A$1:$BE$243, MATCH('Cyclical_after overrides'!$A52, F_Inputs_cyclical!$A$1:$A$243, 0), MATCH('Cyclical_after overrides'!BC$1, F_Inputs_cyclical!$A$1:$BE$1, 0))="", "", INDEX(F_Inputs_cyclical!$A$1:$BE$243, MATCH('Cyclical_after overrides'!$A52, F_Inputs_cyclical!$A$1:$A$243, 0), MATCH('Cyclical_after overrides'!BC$1, F_Inputs_cyclical!$A$1:$BE$1, 0))),
Cyclical_overrides!BC52)</f>
        <v>13.31330689041183</v>
      </c>
      <c r="BD52" s="72">
        <f>IF(Cyclical_overrides!BD52 = "",
IF(INDEX(F_Inputs_cyclical!$A$1:$BE$243, MATCH('Cyclical_after overrides'!$A52, F_Inputs_cyclical!$A$1:$A$243, 0), MATCH('Cyclical_after overrides'!BD$1, F_Inputs_cyclical!$A$1:$BE$1, 0))="", "", INDEX(F_Inputs_cyclical!$A$1:$BE$243, MATCH('Cyclical_after overrides'!$A52, F_Inputs_cyclical!$A$1:$A$243, 0), MATCH('Cyclical_after overrides'!BD$1, F_Inputs_cyclical!$A$1:$BE$1, 0))),
Cyclical_overrides!BD52)</f>
        <v>642.66700000000003</v>
      </c>
      <c r="BE52" s="194"/>
    </row>
    <row r="53" spans="1:57" x14ac:dyDescent="0.4">
      <c r="A53" s="63" t="str">
        <f t="shared" si="0"/>
        <v>SRN19</v>
      </c>
      <c r="B53" s="63" t="s">
        <v>301</v>
      </c>
      <c r="C53" s="63" t="s">
        <v>253</v>
      </c>
      <c r="D53" s="72">
        <f>IF(Cyclical_overrides!D53 = "",
IF(INDEX(F_Inputs_cyclical!$A$1:$BE$243, MATCH('Cyclical_after overrides'!$A53, F_Inputs_cyclical!$A$1:$A$243, 0), MATCH('Cyclical_after overrides'!D$1, F_Inputs_cyclical!$A$1:$BE$1, 0))="", "", INDEX(F_Inputs_cyclical!$A$1:$BE$243, MATCH('Cyclical_after overrides'!$A53, F_Inputs_cyclical!$A$1:$A$243, 0), MATCH('Cyclical_after overrides'!D$1, F_Inputs_cyclical!$A$1:$BE$1, 0))),
Cyclical_overrides!D53)</f>
        <v>21.032</v>
      </c>
      <c r="E53" s="72">
        <f>IF(Cyclical_overrides!E53 = "",
IF(INDEX(F_Inputs_cyclical!$A$1:$BE$243, MATCH('Cyclical_after overrides'!$A53, F_Inputs_cyclical!$A$1:$A$243, 0), MATCH('Cyclical_after overrides'!E$1, F_Inputs_cyclical!$A$1:$BE$1, 0))="", "", INDEX(F_Inputs_cyclical!$A$1:$BE$243, MATCH('Cyclical_after overrides'!$A53, F_Inputs_cyclical!$A$1:$A$243, 0), MATCH('Cyclical_after overrides'!E$1, F_Inputs_cyclical!$A$1:$BE$1, 0))),
Cyclical_overrides!E53)</f>
        <v>14.91</v>
      </c>
      <c r="F53" s="72">
        <f>IF(Cyclical_overrides!F53 = "",
IF(INDEX(F_Inputs_cyclical!$A$1:$BE$243, MATCH('Cyclical_after overrides'!$A53, F_Inputs_cyclical!$A$1:$A$243, 0), MATCH('Cyclical_after overrides'!F$1, F_Inputs_cyclical!$A$1:$BE$1, 0))="", "", INDEX(F_Inputs_cyclical!$A$1:$BE$243, MATCH('Cyclical_after overrides'!$A53, F_Inputs_cyclical!$A$1:$A$243, 0), MATCH('Cyclical_after overrides'!F$1, F_Inputs_cyclical!$A$1:$BE$1, 0))),
Cyclical_overrides!F53)</f>
        <v>9.6020000000000003</v>
      </c>
      <c r="G53" s="72">
        <f>IF(Cyclical_overrides!G53 = "",
IF(INDEX(F_Inputs_cyclical!$A$1:$BE$243, MATCH('Cyclical_after overrides'!$A53, F_Inputs_cyclical!$A$1:$A$243, 0), MATCH('Cyclical_after overrides'!G$1, F_Inputs_cyclical!$A$1:$BE$1, 0))="", "", INDEX(F_Inputs_cyclical!$A$1:$BE$243, MATCH('Cyclical_after overrides'!$A53, F_Inputs_cyclical!$A$1:$A$243, 0), MATCH('Cyclical_after overrides'!G$1, F_Inputs_cyclical!$A$1:$BE$1, 0))),
Cyclical_overrides!G53)</f>
        <v>3.2090000000000001</v>
      </c>
      <c r="H53" s="72" t="str">
        <f>IF(Cyclical_overrides!H53 = "",
IF(INDEX(F_Inputs_cyclical!$A$1:$BE$243, MATCH('Cyclical_after overrides'!$A53, F_Inputs_cyclical!$A$1:$A$243, 0), MATCH('Cyclical_after overrides'!H$1, F_Inputs_cyclical!$A$1:$BE$1, 0))="", "", INDEX(F_Inputs_cyclical!$A$1:$BE$243, MATCH('Cyclical_after overrides'!$A53, F_Inputs_cyclical!$A$1:$A$243, 0), MATCH('Cyclical_after overrides'!H$1, F_Inputs_cyclical!$A$1:$BE$1, 0))),
Cyclical_overrides!H53)</f>
        <v/>
      </c>
      <c r="I53" s="72">
        <f>IF(Cyclical_overrides!I53 = "",
IF(INDEX(F_Inputs_cyclical!$A$1:$BE$243, MATCH('Cyclical_after overrides'!$A53, F_Inputs_cyclical!$A$1:$A$243, 0), MATCH('Cyclical_after overrides'!I$1, F_Inputs_cyclical!$A$1:$BE$1, 0))="", "", INDEX(F_Inputs_cyclical!$A$1:$BE$243, MATCH('Cyclical_after overrides'!$A53, F_Inputs_cyclical!$A$1:$A$243, 0), MATCH('Cyclical_after overrides'!I$1, F_Inputs_cyclical!$A$1:$BE$1, 0))),
Cyclical_overrides!I53)</f>
        <v>0</v>
      </c>
      <c r="J53" s="72">
        <f>IF(Cyclical_overrides!J53 = "",
IF(INDEX(F_Inputs_cyclical!$A$1:$BE$243, MATCH('Cyclical_after overrides'!$A53, F_Inputs_cyclical!$A$1:$A$243, 0), MATCH('Cyclical_after overrides'!J$1, F_Inputs_cyclical!$A$1:$BE$1, 0))="", "", INDEX(F_Inputs_cyclical!$A$1:$BE$243, MATCH('Cyclical_after overrides'!$A53, F_Inputs_cyclical!$A$1:$A$243, 0), MATCH('Cyclical_after overrides'!J$1, F_Inputs_cyclical!$A$1:$BE$1, 0))),
Cyclical_overrides!J53)</f>
        <v>62.948</v>
      </c>
      <c r="K53" s="72">
        <f>IF(Cyclical_overrides!K53 = "",
IF(INDEX(F_Inputs_cyclical!$A$1:$BE$243, MATCH('Cyclical_after overrides'!$A53, F_Inputs_cyclical!$A$1:$A$243, 0), MATCH('Cyclical_after overrides'!K$1, F_Inputs_cyclical!$A$1:$BE$1, 0))="", "", INDEX(F_Inputs_cyclical!$A$1:$BE$243, MATCH('Cyclical_after overrides'!$A53, F_Inputs_cyclical!$A$1:$A$243, 0), MATCH('Cyclical_after overrides'!K$1, F_Inputs_cyclical!$A$1:$BE$1, 0))),
Cyclical_overrides!K53)</f>
        <v>1.9370000000000001</v>
      </c>
      <c r="L53" s="72" t="str">
        <f>IF(Cyclical_overrides!L53 = "",
IF(INDEX(F_Inputs_cyclical!$A$1:$BE$243, MATCH('Cyclical_after overrides'!$A53, F_Inputs_cyclical!$A$1:$A$243, 0), MATCH('Cyclical_after overrides'!L$1, F_Inputs_cyclical!$A$1:$BE$1, 0))="", "", INDEX(F_Inputs_cyclical!$A$1:$BE$243, MATCH('Cyclical_after overrides'!$A53, F_Inputs_cyclical!$A$1:$A$243, 0), MATCH('Cyclical_after overrides'!L$1, F_Inputs_cyclical!$A$1:$BE$1, 0))),
Cyclical_overrides!L53)</f>
        <v/>
      </c>
      <c r="M53" s="72" t="str">
        <f>IF(Cyclical_overrides!M53 = "",
IF(INDEX(F_Inputs_cyclical!$A$1:$BE$243, MATCH('Cyclical_after overrides'!$A53, F_Inputs_cyclical!$A$1:$A$243, 0), MATCH('Cyclical_after overrides'!M$1, F_Inputs_cyclical!$A$1:$BE$1, 0))="", "", INDEX(F_Inputs_cyclical!$A$1:$BE$243, MATCH('Cyclical_after overrides'!$A53, F_Inputs_cyclical!$A$1:$A$243, 0), MATCH('Cyclical_after overrides'!M$1, F_Inputs_cyclical!$A$1:$BE$1, 0))),
Cyclical_overrides!M53)</f>
        <v/>
      </c>
      <c r="N53" s="72" t="str">
        <f>IF(Cyclical_overrides!N53 = "",
IF(INDEX(F_Inputs_cyclical!$A$1:$BE$243, MATCH('Cyclical_after overrides'!$A53, F_Inputs_cyclical!$A$1:$A$243, 0), MATCH('Cyclical_after overrides'!N$1, F_Inputs_cyclical!$A$1:$BE$1, 0))="", "", INDEX(F_Inputs_cyclical!$A$1:$BE$243, MATCH('Cyclical_after overrides'!$A53, F_Inputs_cyclical!$A$1:$A$243, 0), MATCH('Cyclical_after overrides'!N$1, F_Inputs_cyclical!$A$1:$BE$1, 0))),
Cyclical_overrides!N53)</f>
        <v/>
      </c>
      <c r="O53" s="72">
        <f>IF(Cyclical_overrides!O53 = "",
IF(INDEX(F_Inputs_cyclical!$A$1:$BE$243, MATCH('Cyclical_after overrides'!$A53, F_Inputs_cyclical!$A$1:$A$243, 0), MATCH('Cyclical_after overrides'!O$1, F_Inputs_cyclical!$A$1:$BE$1, 0))="", "", INDEX(F_Inputs_cyclical!$A$1:$BE$243, MATCH('Cyclical_after overrides'!$A53, F_Inputs_cyclical!$A$1:$A$243, 0), MATCH('Cyclical_after overrides'!O$1, F_Inputs_cyclical!$A$1:$BE$1, 0))),
Cyclical_overrides!O53)</f>
        <v>1.8440000000000001</v>
      </c>
      <c r="P53" s="72">
        <f>IF(Cyclical_overrides!P53 = "",
IF(INDEX(F_Inputs_cyclical!$A$1:$BE$243, MATCH('Cyclical_after overrides'!$A53, F_Inputs_cyclical!$A$1:$A$243, 0), MATCH('Cyclical_after overrides'!P$1, F_Inputs_cyclical!$A$1:$BE$1, 0))="", "", INDEX(F_Inputs_cyclical!$A$1:$BE$243, MATCH('Cyclical_after overrides'!$A53, F_Inputs_cyclical!$A$1:$A$243, 0), MATCH('Cyclical_after overrides'!P$1, F_Inputs_cyclical!$A$1:$BE$1, 0))),
Cyclical_overrides!P53)</f>
        <v>0.28100000000000003</v>
      </c>
      <c r="Q53" s="72">
        <f>IF(Cyclical_overrides!Q53 = "",
IF(INDEX(F_Inputs_cyclical!$A$1:$BE$243, MATCH('Cyclical_after overrides'!$A53, F_Inputs_cyclical!$A$1:$A$243, 0), MATCH('Cyclical_after overrides'!Q$1, F_Inputs_cyclical!$A$1:$BE$1, 0))="", "", INDEX(F_Inputs_cyclical!$A$1:$BE$243, MATCH('Cyclical_after overrides'!$A53, F_Inputs_cyclical!$A$1:$A$243, 0), MATCH('Cyclical_after overrides'!Q$1, F_Inputs_cyclical!$A$1:$BE$1, 0))),
Cyclical_overrides!Q53)</f>
        <v>1.9990000000000001</v>
      </c>
      <c r="R53" s="72">
        <f>IF(Cyclical_overrides!R53 = "",
IF(INDEX(F_Inputs_cyclical!$A$1:$BE$243, MATCH('Cyclical_after overrides'!$A53, F_Inputs_cyclical!$A$1:$A$243, 0), MATCH('Cyclical_after overrides'!R$1, F_Inputs_cyclical!$A$1:$BE$1, 0))="", "", INDEX(F_Inputs_cyclical!$A$1:$BE$243, MATCH('Cyclical_after overrides'!$A53, F_Inputs_cyclical!$A$1:$A$243, 0), MATCH('Cyclical_after overrides'!R$1, F_Inputs_cyclical!$A$1:$BE$1, 0))),
Cyclical_overrides!R53)</f>
        <v>0</v>
      </c>
      <c r="S53" s="72">
        <f>IF(Cyclical_overrides!S53 = "",
IF(INDEX(F_Inputs_cyclical!$A$1:$BE$243, MATCH('Cyclical_after overrides'!$A53, F_Inputs_cyclical!$A$1:$A$243, 0), MATCH('Cyclical_after overrides'!S$1, F_Inputs_cyclical!$A$1:$BE$1, 0))="", "", INDEX(F_Inputs_cyclical!$A$1:$BE$243, MATCH('Cyclical_after overrides'!$A53, F_Inputs_cyclical!$A$1:$A$243, 0), MATCH('Cyclical_after overrides'!S$1, F_Inputs_cyclical!$A$1:$BE$1, 0))),
Cyclical_overrides!S53)</f>
        <v>11.734999999999999</v>
      </c>
      <c r="T53" s="72">
        <f>IF(Cyclical_overrides!T53 = "",
IF(INDEX(F_Inputs_cyclical!$A$1:$BE$243, MATCH('Cyclical_after overrides'!$A53, F_Inputs_cyclical!$A$1:$A$243, 0), MATCH('Cyclical_after overrides'!T$1, F_Inputs_cyclical!$A$1:$BE$1, 0))="", "", INDEX(F_Inputs_cyclical!$A$1:$BE$243, MATCH('Cyclical_after overrides'!$A53, F_Inputs_cyclical!$A$1:$A$243, 0), MATCH('Cyclical_after overrides'!T$1, F_Inputs_cyclical!$A$1:$BE$1, 0))),
Cyclical_overrides!T53)</f>
        <v>25.792999999999999</v>
      </c>
      <c r="U53" s="72">
        <f>IF(Cyclical_overrides!U53 = "",
IF(INDEX(F_Inputs_cyclical!$A$1:$BE$243, MATCH('Cyclical_after overrides'!$A53, F_Inputs_cyclical!$A$1:$A$243, 0), MATCH('Cyclical_after overrides'!U$1, F_Inputs_cyclical!$A$1:$BE$1, 0))="", "", INDEX(F_Inputs_cyclical!$A$1:$BE$243, MATCH('Cyclical_after overrides'!$A53, F_Inputs_cyclical!$A$1:$A$243, 0), MATCH('Cyclical_after overrides'!U$1, F_Inputs_cyclical!$A$1:$BE$1, 0))),
Cyclical_overrides!U53)</f>
        <v>58.823999999999998</v>
      </c>
      <c r="V53" s="72">
        <f>IF(Cyclical_overrides!V53 = "",
IF(INDEX(F_Inputs_cyclical!$A$1:$BE$243, MATCH('Cyclical_after overrides'!$A53, F_Inputs_cyclical!$A$1:$A$243, 0), MATCH('Cyclical_after overrides'!V$1, F_Inputs_cyclical!$A$1:$BE$1, 0))="", "", INDEX(F_Inputs_cyclical!$A$1:$BE$243, MATCH('Cyclical_after overrides'!$A53, F_Inputs_cyclical!$A$1:$A$243, 0), MATCH('Cyclical_after overrides'!V$1, F_Inputs_cyclical!$A$1:$BE$1, 0))),
Cyclical_overrides!V53)</f>
        <v>15.693</v>
      </c>
      <c r="W53" s="72">
        <f>IF(Cyclical_overrides!W53 = "",
IF(INDEX(F_Inputs_cyclical!$A$1:$BE$243, MATCH('Cyclical_after overrides'!$A53, F_Inputs_cyclical!$A$1:$A$243, 0), MATCH('Cyclical_after overrides'!W$1, F_Inputs_cyclical!$A$1:$BE$1, 0))="", "", INDEX(F_Inputs_cyclical!$A$1:$BE$243, MATCH('Cyclical_after overrides'!$A53, F_Inputs_cyclical!$A$1:$A$243, 0), MATCH('Cyclical_after overrides'!W$1, F_Inputs_cyclical!$A$1:$BE$1, 0))),
Cyclical_overrides!W53)</f>
        <v>69.468999999999994</v>
      </c>
      <c r="X53" s="72">
        <f>IF(Cyclical_overrides!X53 = "",
IF(INDEX(F_Inputs_cyclical!$A$1:$BE$243, MATCH('Cyclical_after overrides'!$A53, F_Inputs_cyclical!$A$1:$A$243, 0), MATCH('Cyclical_after overrides'!X$1, F_Inputs_cyclical!$A$1:$BE$1, 0))="", "", INDEX(F_Inputs_cyclical!$A$1:$BE$243, MATCH('Cyclical_after overrides'!$A53, F_Inputs_cyclical!$A$1:$A$243, 0), MATCH('Cyclical_after overrides'!X$1, F_Inputs_cyclical!$A$1:$BE$1, 0))),
Cyclical_overrides!X53)</f>
        <v>277.303</v>
      </c>
      <c r="Y53" s="72">
        <f>IF(Cyclical_overrides!Y53 = "",
IF(INDEX(F_Inputs_cyclical!$A$1:$BE$243, MATCH('Cyclical_after overrides'!$A53, F_Inputs_cyclical!$A$1:$A$243, 0), MATCH('Cyclical_after overrides'!Y$1, F_Inputs_cyclical!$A$1:$BE$1, 0))="", "", INDEX(F_Inputs_cyclical!$A$1:$BE$243, MATCH('Cyclical_after overrides'!$A53, F_Inputs_cyclical!$A$1:$A$243, 0), MATCH('Cyclical_after overrides'!Y$1, F_Inputs_cyclical!$A$1:$BE$1, 0))),
Cyclical_overrides!Y53)</f>
        <v>620.24300000000005</v>
      </c>
      <c r="Z53" s="72">
        <f>IF(Cyclical_overrides!Z53 = "",
IF(INDEX(F_Inputs_cyclical!$A$1:$BE$243, MATCH('Cyclical_after overrides'!$A53, F_Inputs_cyclical!$A$1:$A$243, 0), MATCH('Cyclical_after overrides'!Z$1, F_Inputs_cyclical!$A$1:$BE$1, 0))="", "", INDEX(F_Inputs_cyclical!$A$1:$BE$243, MATCH('Cyclical_after overrides'!$A53, F_Inputs_cyclical!$A$1:$A$243, 0), MATCH('Cyclical_after overrides'!Z$1, F_Inputs_cyclical!$A$1:$BE$1, 0))),
Cyclical_overrides!Z53)</f>
        <v>112.30500000000001</v>
      </c>
      <c r="AA53" s="72">
        <f>IF(Cyclical_overrides!AA53 = "",
IF(INDEX(F_Inputs_cyclical!$A$1:$BE$243, MATCH('Cyclical_after overrides'!$A53, F_Inputs_cyclical!$A$1:$A$243, 0), MATCH('Cyclical_after overrides'!AA$1, F_Inputs_cyclical!$A$1:$BE$1, 0))="", "", INDEX(F_Inputs_cyclical!$A$1:$BE$243, MATCH('Cyclical_after overrides'!$A53, F_Inputs_cyclical!$A$1:$A$243, 0), MATCH('Cyclical_after overrides'!AA$1, F_Inputs_cyclical!$A$1:$BE$1, 0))),
Cyclical_overrides!AA53)</f>
        <v>824.63099999999997</v>
      </c>
      <c r="AB53" s="72" t="str">
        <f>IF(Cyclical_overrides!AB53 = "",
IF(INDEX(F_Inputs_cyclical!$A$1:$BE$243, MATCH('Cyclical_after overrides'!$A53, F_Inputs_cyclical!$A$1:$A$243, 0), MATCH('Cyclical_after overrides'!AB$1, F_Inputs_cyclical!$A$1:$BE$1, 0))="", "", INDEX(F_Inputs_cyclical!$A$1:$BE$243, MATCH('Cyclical_after overrides'!$A53, F_Inputs_cyclical!$A$1:$A$243, 0), MATCH('Cyclical_after overrides'!AB$1, F_Inputs_cyclical!$A$1:$BE$1, 0))),
Cyclical_overrides!AB53)</f>
        <v/>
      </c>
      <c r="AC53" s="72" t="str">
        <f>IF(Cyclical_overrides!AC53 = "",
IF(INDEX(F_Inputs_cyclical!$A$1:$BE$243, MATCH('Cyclical_after overrides'!$A53, F_Inputs_cyclical!$A$1:$A$243, 0), MATCH('Cyclical_after overrides'!AC$1, F_Inputs_cyclical!$A$1:$BE$1, 0))="", "", INDEX(F_Inputs_cyclical!$A$1:$BE$243, MATCH('Cyclical_after overrides'!$A53, F_Inputs_cyclical!$A$1:$A$243, 0), MATCH('Cyclical_after overrides'!AC$1, F_Inputs_cyclical!$A$1:$BE$1, 0))),
Cyclical_overrides!AC53)</f>
        <v/>
      </c>
      <c r="AD53" s="72" t="str">
        <f>IF(Cyclical_overrides!AD53 = "",
IF(INDEX(F_Inputs_cyclical!$A$1:$BE$243, MATCH('Cyclical_after overrides'!$A53, F_Inputs_cyclical!$A$1:$A$243, 0), MATCH('Cyclical_after overrides'!AD$1, F_Inputs_cyclical!$A$1:$BE$1, 0))="", "", INDEX(F_Inputs_cyclical!$A$1:$BE$243, MATCH('Cyclical_after overrides'!$A53, F_Inputs_cyclical!$A$1:$A$243, 0), MATCH('Cyclical_after overrides'!AD$1, F_Inputs_cyclical!$A$1:$BE$1, 0))),
Cyclical_overrides!AD53)</f>
        <v/>
      </c>
      <c r="AE53" s="72" t="str">
        <f>IF(Cyclical_overrides!AE53 = "",
IF(INDEX(F_Inputs_cyclical!$A$1:$BE$243, MATCH('Cyclical_after overrides'!$A53, F_Inputs_cyclical!$A$1:$A$243, 0), MATCH('Cyclical_after overrides'!AE$1, F_Inputs_cyclical!$A$1:$BE$1, 0))="", "", INDEX(F_Inputs_cyclical!$A$1:$BE$243, MATCH('Cyclical_after overrides'!$A53, F_Inputs_cyclical!$A$1:$A$243, 0), MATCH('Cyclical_after overrides'!AE$1, F_Inputs_cyclical!$A$1:$BE$1, 0))),
Cyclical_overrides!AE53)</f>
        <v/>
      </c>
      <c r="AF53" s="72" t="str">
        <f>IF(Cyclical_overrides!AF53 = "",
IF(INDEX(F_Inputs_cyclical!$A$1:$BE$243, MATCH('Cyclical_after overrides'!$A53, F_Inputs_cyclical!$A$1:$A$243, 0), MATCH('Cyclical_after overrides'!AF$1, F_Inputs_cyclical!$A$1:$BE$1, 0))="", "", INDEX(F_Inputs_cyclical!$A$1:$BE$243, MATCH('Cyclical_after overrides'!$A53, F_Inputs_cyclical!$A$1:$A$243, 0), MATCH('Cyclical_after overrides'!AF$1, F_Inputs_cyclical!$A$1:$BE$1, 0))),
Cyclical_overrides!AF53)</f>
        <v/>
      </c>
      <c r="AG53" s="72" t="str">
        <f>IF(Cyclical_overrides!AG53 = "",
IF(INDEX(F_Inputs_cyclical!$A$1:$BE$243, MATCH('Cyclical_after overrides'!$A53, F_Inputs_cyclical!$A$1:$A$243, 0), MATCH('Cyclical_after overrides'!AG$1, F_Inputs_cyclical!$A$1:$BE$1, 0))="", "", INDEX(F_Inputs_cyclical!$A$1:$BE$243, MATCH('Cyclical_after overrides'!$A53, F_Inputs_cyclical!$A$1:$A$243, 0), MATCH('Cyclical_after overrides'!AG$1, F_Inputs_cyclical!$A$1:$BE$1, 0))),
Cyclical_overrides!AG53)</f>
        <v/>
      </c>
      <c r="AH53" s="72" t="str">
        <f>IF(Cyclical_overrides!AH53 = "",
IF(INDEX(F_Inputs_cyclical!$A$1:$BE$243, MATCH('Cyclical_after overrides'!$A53, F_Inputs_cyclical!$A$1:$A$243, 0), MATCH('Cyclical_after overrides'!AH$1, F_Inputs_cyclical!$A$1:$BE$1, 0))="", "", INDEX(F_Inputs_cyclical!$A$1:$BE$243, MATCH('Cyclical_after overrides'!$A53, F_Inputs_cyclical!$A$1:$A$243, 0), MATCH('Cyclical_after overrides'!AH$1, F_Inputs_cyclical!$A$1:$BE$1, 0))),
Cyclical_overrides!AH53)</f>
        <v/>
      </c>
      <c r="AI53" s="72" t="str">
        <f>IF(Cyclical_overrides!AI53 = "",
IF(INDEX(F_Inputs_cyclical!$A$1:$BE$243, MATCH('Cyclical_after overrides'!$A53, F_Inputs_cyclical!$A$1:$A$243, 0), MATCH('Cyclical_after overrides'!AI$1, F_Inputs_cyclical!$A$1:$BE$1, 0))="", "", INDEX(F_Inputs_cyclical!$A$1:$BE$243, MATCH('Cyclical_after overrides'!$A53, F_Inputs_cyclical!$A$1:$A$243, 0), MATCH('Cyclical_after overrides'!AI$1, F_Inputs_cyclical!$A$1:$BE$1, 0))),
Cyclical_overrides!AI53)</f>
        <v/>
      </c>
      <c r="AJ53" s="72" t="str">
        <f>IF(Cyclical_overrides!AJ53 = "",
IF(INDEX(F_Inputs_cyclical!$A$1:$BE$243, MATCH('Cyclical_after overrides'!$A53, F_Inputs_cyclical!$A$1:$A$243, 0), MATCH('Cyclical_after overrides'!AJ$1, F_Inputs_cyclical!$A$1:$BE$1, 0))="", "", INDEX(F_Inputs_cyclical!$A$1:$BE$243, MATCH('Cyclical_after overrides'!$A53, F_Inputs_cyclical!$A$1:$A$243, 0), MATCH('Cyclical_after overrides'!AJ$1, F_Inputs_cyclical!$A$1:$BE$1, 0))),
Cyclical_overrides!AJ53)</f>
        <v/>
      </c>
      <c r="AK53" s="72" t="str">
        <f>IF(Cyclical_overrides!AK53 = "",
IF(INDEX(F_Inputs_cyclical!$A$1:$BE$243, MATCH('Cyclical_after overrides'!$A53, F_Inputs_cyclical!$A$1:$A$243, 0), MATCH('Cyclical_after overrides'!AK$1, F_Inputs_cyclical!$A$1:$BE$1, 0))="", "", INDEX(F_Inputs_cyclical!$A$1:$BE$243, MATCH('Cyclical_after overrides'!$A53, F_Inputs_cyclical!$A$1:$A$243, 0), MATCH('Cyclical_after overrides'!AK$1, F_Inputs_cyclical!$A$1:$BE$1, 0))),
Cyclical_overrides!AK53)</f>
        <v/>
      </c>
      <c r="AL53" s="72" t="str">
        <f>IF(Cyclical_overrides!AL53 = "",
IF(INDEX(F_Inputs_cyclical!$A$1:$BE$243, MATCH('Cyclical_after overrides'!$A53, F_Inputs_cyclical!$A$1:$A$243, 0), MATCH('Cyclical_after overrides'!AL$1, F_Inputs_cyclical!$A$1:$BE$1, 0))="", "", INDEX(F_Inputs_cyclical!$A$1:$BE$243, MATCH('Cyclical_after overrides'!$A53, F_Inputs_cyclical!$A$1:$A$243, 0), MATCH('Cyclical_after overrides'!AL$1, F_Inputs_cyclical!$A$1:$BE$1, 0))),
Cyclical_overrides!AL53)</f>
        <v/>
      </c>
      <c r="AM53" s="72">
        <f>IF(Cyclical_overrides!AM53 = "",
IF(INDEX(F_Inputs_cyclical!$A$1:$BE$243, MATCH('Cyclical_after overrides'!$A53, F_Inputs_cyclical!$A$1:$A$243, 0), MATCH('Cyclical_after overrides'!AM$1, F_Inputs_cyclical!$A$1:$BE$1, 0))="", "", INDEX(F_Inputs_cyclical!$A$1:$BE$243, MATCH('Cyclical_after overrides'!$A53, F_Inputs_cyclical!$A$1:$A$243, 0), MATCH('Cyclical_after overrides'!AM$1, F_Inputs_cyclical!$A$1:$BE$1, 0))),
Cyclical_overrides!AM53)</f>
        <v>10.071</v>
      </c>
      <c r="AN53" s="72">
        <f>IF(Cyclical_overrides!AN53 = "",
IF(INDEX(F_Inputs_cyclical!$A$1:$BE$243, MATCH('Cyclical_after overrides'!$A53, F_Inputs_cyclical!$A$1:$A$243, 0), MATCH('Cyclical_after overrides'!AN$1, F_Inputs_cyclical!$A$1:$BE$1, 0))="", "", INDEX(F_Inputs_cyclical!$A$1:$BE$243, MATCH('Cyclical_after overrides'!$A53, F_Inputs_cyclical!$A$1:$A$243, 0), MATCH('Cyclical_after overrides'!AN$1, F_Inputs_cyclical!$A$1:$BE$1, 0))),
Cyclical_overrides!AN53)</f>
        <v>58.823999999999998</v>
      </c>
      <c r="AO53" s="72" t="str">
        <f>IF(Cyclical_overrides!AO53 = "",
IF(INDEX(F_Inputs_cyclical!$A$1:$BE$243, MATCH('Cyclical_after overrides'!$A53, F_Inputs_cyclical!$A$1:$A$243, 0), MATCH('Cyclical_after overrides'!AO$1, F_Inputs_cyclical!$A$1:$BE$1, 0))="", "", INDEX(F_Inputs_cyclical!$A$1:$BE$243, MATCH('Cyclical_after overrides'!$A53, F_Inputs_cyclical!$A$1:$A$243, 0), MATCH('Cyclical_after overrides'!AO$1, F_Inputs_cyclical!$A$1:$BE$1, 0))),
Cyclical_overrides!AO53)</f>
        <v/>
      </c>
      <c r="AP53" s="72" t="str">
        <f>IF(Cyclical_overrides!AP53 = "",
IF(INDEX(F_Inputs_cyclical!$A$1:$BE$243, MATCH('Cyclical_after overrides'!$A53, F_Inputs_cyclical!$A$1:$A$243, 0), MATCH('Cyclical_after overrides'!AP$1, F_Inputs_cyclical!$A$1:$BE$1, 0))="", "", INDEX(F_Inputs_cyclical!$A$1:$BE$243, MATCH('Cyclical_after overrides'!$A53, F_Inputs_cyclical!$A$1:$A$243, 0), MATCH('Cyclical_after overrides'!AP$1, F_Inputs_cyclical!$A$1:$BE$1, 0))),
Cyclical_overrides!AP53)</f>
        <v/>
      </c>
      <c r="AQ53" s="72">
        <f>IF(Cyclical_overrides!AQ53 = "",
IF(INDEX(F_Inputs_cyclical!$A$1:$BE$243, MATCH('Cyclical_after overrides'!$A53, F_Inputs_cyclical!$A$1:$A$243, 0), MATCH('Cyclical_after overrides'!AQ$1, F_Inputs_cyclical!$A$1:$BE$1, 0))="", "", INDEX(F_Inputs_cyclical!$A$1:$BE$243, MATCH('Cyclical_after overrides'!$A53, F_Inputs_cyclical!$A$1:$A$243, 0), MATCH('Cyclical_after overrides'!AQ$1, F_Inputs_cyclical!$A$1:$BE$1, 0))),
Cyclical_overrides!AQ53)</f>
        <v>1.9990000000000001</v>
      </c>
      <c r="AR53" s="72">
        <f>IF(Cyclical_overrides!AR53 = "",
IF(INDEX(F_Inputs_cyclical!$A$1:$BE$243, MATCH('Cyclical_after overrides'!$A53, F_Inputs_cyclical!$A$1:$A$243, 0), MATCH('Cyclical_after overrides'!AR$1, F_Inputs_cyclical!$A$1:$BE$1, 0))="", "", INDEX(F_Inputs_cyclical!$A$1:$BE$243, MATCH('Cyclical_after overrides'!$A53, F_Inputs_cyclical!$A$1:$A$243, 0), MATCH('Cyclical_after overrides'!AR$1, F_Inputs_cyclical!$A$1:$BE$1, 0))),
Cyclical_overrides!AR53)</f>
        <v>2.125</v>
      </c>
      <c r="AS53" s="72">
        <f>IF(Cyclical_overrides!AS53 = "",
IF(INDEX(F_Inputs_cyclical!$A$1:$BE$243, MATCH('Cyclical_after overrides'!$A53, F_Inputs_cyclical!$A$1:$A$243, 0), MATCH('Cyclical_after overrides'!AS$1, F_Inputs_cyclical!$A$1:$BE$1, 0))="", "", INDEX(F_Inputs_cyclical!$A$1:$BE$243, MATCH('Cyclical_after overrides'!$A53, F_Inputs_cyclical!$A$1:$A$243, 0), MATCH('Cyclical_after overrides'!AS$1, F_Inputs_cyclical!$A$1:$BE$1, 0))),
Cyclical_overrides!AS53)</f>
        <v>-6.5350000000000001</v>
      </c>
      <c r="AT53" s="72">
        <f>IF(Cyclical_overrides!AT53 = "",
IF(INDEX(F_Inputs_cyclical!$A$1:$BE$243, MATCH('Cyclical_after overrides'!$A53, F_Inputs_cyclical!$A$1:$A$243, 0), MATCH('Cyclical_after overrides'!AT$1, F_Inputs_cyclical!$A$1:$BE$1, 0))="", "", INDEX(F_Inputs_cyclical!$A$1:$BE$243, MATCH('Cyclical_after overrides'!$A53, F_Inputs_cyclical!$A$1:$A$243, 0), MATCH('Cyclical_after overrides'!AT$1, F_Inputs_cyclical!$A$1:$BE$1, 0))),
Cyclical_overrides!AT53)</f>
        <v>0</v>
      </c>
      <c r="AU53" s="72">
        <f>IF(Cyclical_overrides!AU53 = "",
IF(INDEX(F_Inputs_cyclical!$A$1:$BE$243, MATCH('Cyclical_after overrides'!$A53, F_Inputs_cyclical!$A$1:$A$243, 0), MATCH('Cyclical_after overrides'!AU$1, F_Inputs_cyclical!$A$1:$BE$1, 0))="", "", INDEX(F_Inputs_cyclical!$A$1:$BE$243, MATCH('Cyclical_after overrides'!$A53, F_Inputs_cyclical!$A$1:$A$243, 0), MATCH('Cyclical_after overrides'!AU$1, F_Inputs_cyclical!$A$1:$BE$1, 0))),
Cyclical_overrides!AU53)</f>
        <v>0.74299999999999999</v>
      </c>
      <c r="AV53" s="72" t="str">
        <f>IF(Cyclical_overrides!AV53 = "",
IF(INDEX(F_Inputs_cyclical!$A$1:$BE$243, MATCH('Cyclical_after overrides'!$A53, F_Inputs_cyclical!$A$1:$A$243, 0), MATCH('Cyclical_after overrides'!AV$1, F_Inputs_cyclical!$A$1:$BE$1, 0))="", "", INDEX(F_Inputs_cyclical!$A$1:$BE$243, MATCH('Cyclical_after overrides'!$A53, F_Inputs_cyclical!$A$1:$A$243, 0), MATCH('Cyclical_after overrides'!AV$1, F_Inputs_cyclical!$A$1:$BE$1, 0))),
Cyclical_overrides!AV53)</f>
        <v/>
      </c>
      <c r="AW53" s="72">
        <f>IF(Cyclical_overrides!AW53 = "",
IF(INDEX(F_Inputs_cyclical!$A$1:$BE$243, MATCH('Cyclical_after overrides'!$A53, F_Inputs_cyclical!$A$1:$A$243, 0), MATCH('Cyclical_after overrides'!AW$1, F_Inputs_cyclical!$A$1:$BE$1, 0))="", "", INDEX(F_Inputs_cyclical!$A$1:$BE$243, MATCH('Cyclical_after overrides'!$A53, F_Inputs_cyclical!$A$1:$A$243, 0), MATCH('Cyclical_after overrides'!AW$1, F_Inputs_cyclical!$A$1:$BE$1, 0))),
Cyclical_overrides!AW53)</f>
        <v>1.1560444722831191</v>
      </c>
      <c r="AX53" s="72">
        <f>IF(Cyclical_overrides!AX53 = "",
IF(INDEX(F_Inputs_cyclical!$A$1:$BE$243, MATCH('Cyclical_after overrides'!$A53, F_Inputs_cyclical!$A$1:$A$243, 0), MATCH('Cyclical_after overrides'!AX$1, F_Inputs_cyclical!$A$1:$BE$1, 0))="", "", INDEX(F_Inputs_cyclical!$A$1:$BE$243, MATCH('Cyclical_after overrides'!$A53, F_Inputs_cyclical!$A$1:$A$243, 0), MATCH('Cyclical_after overrides'!AX$1, F_Inputs_cyclical!$A$1:$BE$1, 0))),
Cyclical_overrides!AX53)</f>
        <v>22.270440705929374</v>
      </c>
      <c r="AY53" s="72">
        <f>IF(Cyclical_overrides!AY53 = "",
IF(INDEX(F_Inputs_cyclical!$A$1:$BE$243, MATCH('Cyclical_after overrides'!$A53, F_Inputs_cyclical!$A$1:$A$243, 0), MATCH('Cyclical_after overrides'!AY$1, F_Inputs_cyclical!$A$1:$BE$1, 0))="", "", INDEX(F_Inputs_cyclical!$A$1:$BE$243, MATCH('Cyclical_after overrides'!$A53, F_Inputs_cyclical!$A$1:$A$243, 0), MATCH('Cyclical_after overrides'!AY$1, F_Inputs_cyclical!$A$1:$BE$1, 0))),
Cyclical_overrides!AY53)</f>
        <v>140.87148088593904</v>
      </c>
      <c r="AZ53" s="72">
        <f>IF(Cyclical_overrides!AZ53 = "",
IF(INDEX(F_Inputs_cyclical!$A$1:$BE$243, MATCH('Cyclical_after overrides'!$A53, F_Inputs_cyclical!$A$1:$A$243, 0), MATCH('Cyclical_after overrides'!AZ$1, F_Inputs_cyclical!$A$1:$BE$1, 0))="", "", INDEX(F_Inputs_cyclical!$A$1:$BE$243, MATCH('Cyclical_after overrides'!$A53, F_Inputs_cyclical!$A$1:$A$243, 0), MATCH('Cyclical_after overrides'!AZ$1, F_Inputs_cyclical!$A$1:$BE$1, 0))),
Cyclical_overrides!AZ53)</f>
        <v>1.674675537863568</v>
      </c>
      <c r="BA53" s="72">
        <f>IF(Cyclical_overrides!BA53 = "",
IF(INDEX(F_Inputs_cyclical!$A$1:$BE$243, MATCH('Cyclical_after overrides'!$A53, F_Inputs_cyclical!$A$1:$A$243, 0), MATCH('Cyclical_after overrides'!BA$1, F_Inputs_cyclical!$A$1:$BE$1, 0))="", "", INDEX(F_Inputs_cyclical!$A$1:$BE$243, MATCH('Cyclical_after overrides'!$A53, F_Inputs_cyclical!$A$1:$A$243, 0), MATCH('Cyclical_after overrides'!BA$1, F_Inputs_cyclical!$A$1:$BE$1, 0))),
Cyclical_overrides!BA53)</f>
        <v>12.554081645663333</v>
      </c>
      <c r="BB53" s="72">
        <f>IF(Cyclical_overrides!BB53 = "",
IF(INDEX(F_Inputs_cyclical!$A$1:$BE$243, MATCH('Cyclical_after overrides'!$A53, F_Inputs_cyclical!$A$1:$A$243, 0), MATCH('Cyclical_after overrides'!BB$1, F_Inputs_cyclical!$A$1:$BE$1, 0))="", "", INDEX(F_Inputs_cyclical!$A$1:$BE$243, MATCH('Cyclical_after overrides'!$A53, F_Inputs_cyclical!$A$1:$A$243, 0), MATCH('Cyclical_after overrides'!BB$1, F_Inputs_cyclical!$A$1:$BE$1, 0))),
Cyclical_overrides!BB53)</f>
        <v>11.430621259323186</v>
      </c>
      <c r="BC53" s="72">
        <f>IF(Cyclical_overrides!BC53 = "",
IF(INDEX(F_Inputs_cyclical!$A$1:$BE$243, MATCH('Cyclical_after overrides'!$A53, F_Inputs_cyclical!$A$1:$A$243, 0), MATCH('Cyclical_after overrides'!BC$1, F_Inputs_cyclical!$A$1:$BE$1, 0))="", "", INDEX(F_Inputs_cyclical!$A$1:$BE$243, MATCH('Cyclical_after overrides'!$A53, F_Inputs_cyclical!$A$1:$A$243, 0), MATCH('Cyclical_after overrides'!BC$1, F_Inputs_cyclical!$A$1:$BE$1, 0))),
Cyclical_overrides!BC53)</f>
        <v>13.579710165317801</v>
      </c>
      <c r="BD53" s="72">
        <f>IF(Cyclical_overrides!BD53 = "",
IF(INDEX(F_Inputs_cyclical!$A$1:$BE$243, MATCH('Cyclical_after overrides'!$A53, F_Inputs_cyclical!$A$1:$A$243, 0), MATCH('Cyclical_after overrides'!BD$1, F_Inputs_cyclical!$A$1:$BE$1, 0))="", "", INDEX(F_Inputs_cyclical!$A$1:$BE$243, MATCH('Cyclical_after overrides'!$A53, F_Inputs_cyclical!$A$1:$A$243, 0), MATCH('Cyclical_after overrides'!BD$1, F_Inputs_cyclical!$A$1:$BE$1, 0))),
Cyclical_overrides!BD53)</f>
        <v>671.88100000000009</v>
      </c>
      <c r="BE53" s="194"/>
    </row>
    <row r="54" spans="1:57" x14ac:dyDescent="0.4">
      <c r="A54" s="63" t="str">
        <f t="shared" si="0"/>
        <v>SRN20</v>
      </c>
      <c r="B54" s="63" t="s">
        <v>301</v>
      </c>
      <c r="C54" s="63" t="s">
        <v>255</v>
      </c>
      <c r="D54" s="72">
        <f>IF(Cyclical_overrides!D54 = "",
IF(INDEX(F_Inputs_cyclical!$A$1:$BE$243, MATCH('Cyclical_after overrides'!$A54, F_Inputs_cyclical!$A$1:$A$243, 0), MATCH('Cyclical_after overrides'!D$1, F_Inputs_cyclical!$A$1:$BE$1, 0))="", "", INDEX(F_Inputs_cyclical!$A$1:$BE$243, MATCH('Cyclical_after overrides'!$A54, F_Inputs_cyclical!$A$1:$A$243, 0), MATCH('Cyclical_after overrides'!D$1, F_Inputs_cyclical!$A$1:$BE$1, 0))),
Cyclical_overrides!D54)</f>
        <v>25.593</v>
      </c>
      <c r="E54" s="72">
        <f>IF(Cyclical_overrides!E54 = "",
IF(INDEX(F_Inputs_cyclical!$A$1:$BE$243, MATCH('Cyclical_after overrides'!$A54, F_Inputs_cyclical!$A$1:$A$243, 0), MATCH('Cyclical_after overrides'!E$1, F_Inputs_cyclical!$A$1:$BE$1, 0))="", "", INDEX(F_Inputs_cyclical!$A$1:$BE$243, MATCH('Cyclical_after overrides'!$A54, F_Inputs_cyclical!$A$1:$A$243, 0), MATCH('Cyclical_after overrides'!E$1, F_Inputs_cyclical!$A$1:$BE$1, 0))),
Cyclical_overrides!E54)</f>
        <v>14.17</v>
      </c>
      <c r="F54" s="72">
        <f>IF(Cyclical_overrides!F54 = "",
IF(INDEX(F_Inputs_cyclical!$A$1:$BE$243, MATCH('Cyclical_after overrides'!$A54, F_Inputs_cyclical!$A$1:$A$243, 0), MATCH('Cyclical_after overrides'!F$1, F_Inputs_cyclical!$A$1:$BE$1, 0))="", "", INDEX(F_Inputs_cyclical!$A$1:$BE$243, MATCH('Cyclical_after overrides'!$A54, F_Inputs_cyclical!$A$1:$A$243, 0), MATCH('Cyclical_after overrides'!F$1, F_Inputs_cyclical!$A$1:$BE$1, 0))),
Cyclical_overrides!F54)</f>
        <v>29.422000000000001</v>
      </c>
      <c r="G54" s="72">
        <f>IF(Cyclical_overrides!G54 = "",
IF(INDEX(F_Inputs_cyclical!$A$1:$BE$243, MATCH('Cyclical_after overrides'!$A54, F_Inputs_cyclical!$A$1:$A$243, 0), MATCH('Cyclical_after overrides'!G$1, F_Inputs_cyclical!$A$1:$BE$1, 0))="", "", INDEX(F_Inputs_cyclical!$A$1:$BE$243, MATCH('Cyclical_after overrides'!$A54, F_Inputs_cyclical!$A$1:$A$243, 0), MATCH('Cyclical_after overrides'!G$1, F_Inputs_cyclical!$A$1:$BE$1, 0))),
Cyclical_overrides!G54)</f>
        <v>3.6349999999999998</v>
      </c>
      <c r="H54" s="72" t="str">
        <f>IF(Cyclical_overrides!H54 = "",
IF(INDEX(F_Inputs_cyclical!$A$1:$BE$243, MATCH('Cyclical_after overrides'!$A54, F_Inputs_cyclical!$A$1:$A$243, 0), MATCH('Cyclical_after overrides'!H$1, F_Inputs_cyclical!$A$1:$BE$1, 0))="", "", INDEX(F_Inputs_cyclical!$A$1:$BE$243, MATCH('Cyclical_after overrides'!$A54, F_Inputs_cyclical!$A$1:$A$243, 0), MATCH('Cyclical_after overrides'!H$1, F_Inputs_cyclical!$A$1:$BE$1, 0))),
Cyclical_overrides!H54)</f>
        <v/>
      </c>
      <c r="I54" s="72">
        <f>IF(Cyclical_overrides!I54 = "",
IF(INDEX(F_Inputs_cyclical!$A$1:$BE$243, MATCH('Cyclical_after overrides'!$A54, F_Inputs_cyclical!$A$1:$A$243, 0), MATCH('Cyclical_after overrides'!I$1, F_Inputs_cyclical!$A$1:$BE$1, 0))="", "", INDEX(F_Inputs_cyclical!$A$1:$BE$243, MATCH('Cyclical_after overrides'!$A54, F_Inputs_cyclical!$A$1:$A$243, 0), MATCH('Cyclical_after overrides'!I$1, F_Inputs_cyclical!$A$1:$BE$1, 0))),
Cyclical_overrides!I54)</f>
        <v>0</v>
      </c>
      <c r="J54" s="72">
        <f>IF(Cyclical_overrides!J54 = "",
IF(INDEX(F_Inputs_cyclical!$A$1:$BE$243, MATCH('Cyclical_after overrides'!$A54, F_Inputs_cyclical!$A$1:$A$243, 0), MATCH('Cyclical_after overrides'!J$1, F_Inputs_cyclical!$A$1:$BE$1, 0))="", "", INDEX(F_Inputs_cyclical!$A$1:$BE$243, MATCH('Cyclical_after overrides'!$A54, F_Inputs_cyclical!$A$1:$A$243, 0), MATCH('Cyclical_after overrides'!J$1, F_Inputs_cyclical!$A$1:$BE$1, 0))),
Cyclical_overrides!J54)</f>
        <v>82.634</v>
      </c>
      <c r="K54" s="72">
        <f>IF(Cyclical_overrides!K54 = "",
IF(INDEX(F_Inputs_cyclical!$A$1:$BE$243, MATCH('Cyclical_after overrides'!$A54, F_Inputs_cyclical!$A$1:$A$243, 0), MATCH('Cyclical_after overrides'!K$1, F_Inputs_cyclical!$A$1:$BE$1, 0))="", "", INDEX(F_Inputs_cyclical!$A$1:$BE$243, MATCH('Cyclical_after overrides'!$A54, F_Inputs_cyclical!$A$1:$A$243, 0), MATCH('Cyclical_after overrides'!K$1, F_Inputs_cyclical!$A$1:$BE$1, 0))),
Cyclical_overrides!K54)</f>
        <v>1.901</v>
      </c>
      <c r="L54" s="72" t="str">
        <f>IF(Cyclical_overrides!L54 = "",
IF(INDEX(F_Inputs_cyclical!$A$1:$BE$243, MATCH('Cyclical_after overrides'!$A54, F_Inputs_cyclical!$A$1:$A$243, 0), MATCH('Cyclical_after overrides'!L$1, F_Inputs_cyclical!$A$1:$BE$1, 0))="", "", INDEX(F_Inputs_cyclical!$A$1:$BE$243, MATCH('Cyclical_after overrides'!$A54, F_Inputs_cyclical!$A$1:$A$243, 0), MATCH('Cyclical_after overrides'!L$1, F_Inputs_cyclical!$A$1:$BE$1, 0))),
Cyclical_overrides!L54)</f>
        <v/>
      </c>
      <c r="M54" s="72" t="str">
        <f>IF(Cyclical_overrides!M54 = "",
IF(INDEX(F_Inputs_cyclical!$A$1:$BE$243, MATCH('Cyclical_after overrides'!$A54, F_Inputs_cyclical!$A$1:$A$243, 0), MATCH('Cyclical_after overrides'!M$1, F_Inputs_cyclical!$A$1:$BE$1, 0))="", "", INDEX(F_Inputs_cyclical!$A$1:$BE$243, MATCH('Cyclical_after overrides'!$A54, F_Inputs_cyclical!$A$1:$A$243, 0), MATCH('Cyclical_after overrides'!M$1, F_Inputs_cyclical!$A$1:$BE$1, 0))),
Cyclical_overrides!M54)</f>
        <v/>
      </c>
      <c r="N54" s="72" t="str">
        <f>IF(Cyclical_overrides!N54 = "",
IF(INDEX(F_Inputs_cyclical!$A$1:$BE$243, MATCH('Cyclical_after overrides'!$A54, F_Inputs_cyclical!$A$1:$A$243, 0), MATCH('Cyclical_after overrides'!N$1, F_Inputs_cyclical!$A$1:$BE$1, 0))="", "", INDEX(F_Inputs_cyclical!$A$1:$BE$243, MATCH('Cyclical_after overrides'!$A54, F_Inputs_cyclical!$A$1:$A$243, 0), MATCH('Cyclical_after overrides'!N$1, F_Inputs_cyclical!$A$1:$BE$1, 0))),
Cyclical_overrides!N54)</f>
        <v/>
      </c>
      <c r="O54" s="72">
        <f>IF(Cyclical_overrides!O54 = "",
IF(INDEX(F_Inputs_cyclical!$A$1:$BE$243, MATCH('Cyclical_after overrides'!$A54, F_Inputs_cyclical!$A$1:$A$243, 0), MATCH('Cyclical_after overrides'!O$1, F_Inputs_cyclical!$A$1:$BE$1, 0))="", "", INDEX(F_Inputs_cyclical!$A$1:$BE$243, MATCH('Cyclical_after overrides'!$A54, F_Inputs_cyclical!$A$1:$A$243, 0), MATCH('Cyclical_after overrides'!O$1, F_Inputs_cyclical!$A$1:$BE$1, 0))),
Cyclical_overrides!O54)</f>
        <v>1.1000000000000001</v>
      </c>
      <c r="P54" s="72">
        <f>IF(Cyclical_overrides!P54 = "",
IF(INDEX(F_Inputs_cyclical!$A$1:$BE$243, MATCH('Cyclical_after overrides'!$A54, F_Inputs_cyclical!$A$1:$A$243, 0), MATCH('Cyclical_after overrides'!P$1, F_Inputs_cyclical!$A$1:$BE$1, 0))="", "", INDEX(F_Inputs_cyclical!$A$1:$BE$243, MATCH('Cyclical_after overrides'!$A54, F_Inputs_cyclical!$A$1:$A$243, 0), MATCH('Cyclical_after overrides'!P$1, F_Inputs_cyclical!$A$1:$BE$1, 0))),
Cyclical_overrides!P54)</f>
        <v>0.23400000000000001</v>
      </c>
      <c r="Q54" s="72">
        <f>IF(Cyclical_overrides!Q54 = "",
IF(INDEX(F_Inputs_cyclical!$A$1:$BE$243, MATCH('Cyclical_after overrides'!$A54, F_Inputs_cyclical!$A$1:$A$243, 0), MATCH('Cyclical_after overrides'!Q$1, F_Inputs_cyclical!$A$1:$BE$1, 0))="", "", INDEX(F_Inputs_cyclical!$A$1:$BE$243, MATCH('Cyclical_after overrides'!$A54, F_Inputs_cyclical!$A$1:$A$243, 0), MATCH('Cyclical_after overrides'!Q$1, F_Inputs_cyclical!$A$1:$BE$1, 0))),
Cyclical_overrides!Q54)</f>
        <v>1.498</v>
      </c>
      <c r="R54" s="72">
        <f>IF(Cyclical_overrides!R54 = "",
IF(INDEX(F_Inputs_cyclical!$A$1:$BE$243, MATCH('Cyclical_after overrides'!$A54, F_Inputs_cyclical!$A$1:$A$243, 0), MATCH('Cyclical_after overrides'!R$1, F_Inputs_cyclical!$A$1:$BE$1, 0))="", "", INDEX(F_Inputs_cyclical!$A$1:$BE$243, MATCH('Cyclical_after overrides'!$A54, F_Inputs_cyclical!$A$1:$A$243, 0), MATCH('Cyclical_after overrides'!R$1, F_Inputs_cyclical!$A$1:$BE$1, 0))),
Cyclical_overrides!R54)</f>
        <v>1.7000000000000001E-2</v>
      </c>
      <c r="S54" s="72">
        <f>IF(Cyclical_overrides!S54 = "",
IF(INDEX(F_Inputs_cyclical!$A$1:$BE$243, MATCH('Cyclical_after overrides'!$A54, F_Inputs_cyclical!$A$1:$A$243, 0), MATCH('Cyclical_after overrides'!S$1, F_Inputs_cyclical!$A$1:$BE$1, 0))="", "", INDEX(F_Inputs_cyclical!$A$1:$BE$243, MATCH('Cyclical_after overrides'!$A54, F_Inputs_cyclical!$A$1:$A$243, 0), MATCH('Cyclical_after overrides'!S$1, F_Inputs_cyclical!$A$1:$BE$1, 0))),
Cyclical_overrides!S54)</f>
        <v>25.184000000000001</v>
      </c>
      <c r="T54" s="72">
        <f>IF(Cyclical_overrides!T54 = "",
IF(INDEX(F_Inputs_cyclical!$A$1:$BE$243, MATCH('Cyclical_after overrides'!$A54, F_Inputs_cyclical!$A$1:$A$243, 0), MATCH('Cyclical_after overrides'!T$1, F_Inputs_cyclical!$A$1:$BE$1, 0))="", "", INDEX(F_Inputs_cyclical!$A$1:$BE$243, MATCH('Cyclical_after overrides'!$A54, F_Inputs_cyclical!$A$1:$A$243, 0), MATCH('Cyclical_after overrides'!T$1, F_Inputs_cyclical!$A$1:$BE$1, 0))),
Cyclical_overrides!T54)</f>
        <v>42.921999999999997</v>
      </c>
      <c r="U54" s="72">
        <f>IF(Cyclical_overrides!U54 = "",
IF(INDEX(F_Inputs_cyclical!$A$1:$BE$243, MATCH('Cyclical_after overrides'!$A54, F_Inputs_cyclical!$A$1:$A$243, 0), MATCH('Cyclical_after overrides'!U$1, F_Inputs_cyclical!$A$1:$BE$1, 0))="", "", INDEX(F_Inputs_cyclical!$A$1:$BE$243, MATCH('Cyclical_after overrides'!$A54, F_Inputs_cyclical!$A$1:$A$243, 0), MATCH('Cyclical_after overrides'!U$1, F_Inputs_cyclical!$A$1:$BE$1, 0))),
Cyclical_overrides!U54)</f>
        <v>79.784999999999997</v>
      </c>
      <c r="V54" s="72">
        <f>IF(Cyclical_overrides!V54 = "",
IF(INDEX(F_Inputs_cyclical!$A$1:$BE$243, MATCH('Cyclical_after overrides'!$A54, F_Inputs_cyclical!$A$1:$A$243, 0), MATCH('Cyclical_after overrides'!V$1, F_Inputs_cyclical!$A$1:$BE$1, 0))="", "", INDEX(F_Inputs_cyclical!$A$1:$BE$243, MATCH('Cyclical_after overrides'!$A54, F_Inputs_cyclical!$A$1:$A$243, 0), MATCH('Cyclical_after overrides'!V$1, F_Inputs_cyclical!$A$1:$BE$1, 0))),
Cyclical_overrides!V54)</f>
        <v>15.644</v>
      </c>
      <c r="W54" s="72">
        <f>IF(Cyclical_overrides!W54 = "",
IF(INDEX(F_Inputs_cyclical!$A$1:$BE$243, MATCH('Cyclical_after overrides'!$A54, F_Inputs_cyclical!$A$1:$A$243, 0), MATCH('Cyclical_after overrides'!W$1, F_Inputs_cyclical!$A$1:$BE$1, 0))="", "", INDEX(F_Inputs_cyclical!$A$1:$BE$243, MATCH('Cyclical_after overrides'!$A54, F_Inputs_cyclical!$A$1:$A$243, 0), MATCH('Cyclical_after overrides'!W$1, F_Inputs_cyclical!$A$1:$BE$1, 0))),
Cyclical_overrides!W54)</f>
        <v>72.265000000000001</v>
      </c>
      <c r="X54" s="72">
        <f>IF(Cyclical_overrides!X54 = "",
IF(INDEX(F_Inputs_cyclical!$A$1:$BE$243, MATCH('Cyclical_after overrides'!$A54, F_Inputs_cyclical!$A$1:$A$243, 0), MATCH('Cyclical_after overrides'!X$1, F_Inputs_cyclical!$A$1:$BE$1, 0))="", "", INDEX(F_Inputs_cyclical!$A$1:$BE$243, MATCH('Cyclical_after overrides'!$A54, F_Inputs_cyclical!$A$1:$A$243, 0), MATCH('Cyclical_after overrides'!X$1, F_Inputs_cyclical!$A$1:$BE$1, 0))),
Cyclical_overrides!X54)</f>
        <v>264.28199999999998</v>
      </c>
      <c r="Y54" s="72">
        <f>IF(Cyclical_overrides!Y54 = "",
IF(INDEX(F_Inputs_cyclical!$A$1:$BE$243, MATCH('Cyclical_after overrides'!$A54, F_Inputs_cyclical!$A$1:$A$243, 0), MATCH('Cyclical_after overrides'!Y$1, F_Inputs_cyclical!$A$1:$BE$1, 0))="", "", INDEX(F_Inputs_cyclical!$A$1:$BE$243, MATCH('Cyclical_after overrides'!$A54, F_Inputs_cyclical!$A$1:$A$243, 0), MATCH('Cyclical_after overrides'!Y$1, F_Inputs_cyclical!$A$1:$BE$1, 0))),
Cyclical_overrides!Y54)</f>
        <v>638.36099999999999</v>
      </c>
      <c r="Z54" s="72">
        <f>IF(Cyclical_overrides!Z54 = "",
IF(INDEX(F_Inputs_cyclical!$A$1:$BE$243, MATCH('Cyclical_after overrides'!$A54, F_Inputs_cyclical!$A$1:$A$243, 0), MATCH('Cyclical_after overrides'!Z$1, F_Inputs_cyclical!$A$1:$BE$1, 0))="", "", INDEX(F_Inputs_cyclical!$A$1:$BE$243, MATCH('Cyclical_after overrides'!$A54, F_Inputs_cyclical!$A$1:$A$243, 0), MATCH('Cyclical_after overrides'!Z$1, F_Inputs_cyclical!$A$1:$BE$1, 0))),
Cyclical_overrides!Z54)</f>
        <v>112.015</v>
      </c>
      <c r="AA54" s="72">
        <f>IF(Cyclical_overrides!AA54 = "",
IF(INDEX(F_Inputs_cyclical!$A$1:$BE$243, MATCH('Cyclical_after overrides'!$A54, F_Inputs_cyclical!$A$1:$A$243, 0), MATCH('Cyclical_after overrides'!AA$1, F_Inputs_cyclical!$A$1:$BE$1, 0))="", "", INDEX(F_Inputs_cyclical!$A$1:$BE$243, MATCH('Cyclical_after overrides'!$A54, F_Inputs_cyclical!$A$1:$A$243, 0), MATCH('Cyclical_after overrides'!AA$1, F_Inputs_cyclical!$A$1:$BE$1, 0))),
Cyclical_overrides!AA54)</f>
        <v>830.28599999999994</v>
      </c>
      <c r="AB54" s="72" t="str">
        <f>IF(Cyclical_overrides!AB54 = "",
IF(INDEX(F_Inputs_cyclical!$A$1:$BE$243, MATCH('Cyclical_after overrides'!$A54, F_Inputs_cyclical!$A$1:$A$243, 0), MATCH('Cyclical_after overrides'!AB$1, F_Inputs_cyclical!$A$1:$BE$1, 0))="", "", INDEX(F_Inputs_cyclical!$A$1:$BE$243, MATCH('Cyclical_after overrides'!$A54, F_Inputs_cyclical!$A$1:$A$243, 0), MATCH('Cyclical_after overrides'!AB$1, F_Inputs_cyclical!$A$1:$BE$1, 0))),
Cyclical_overrides!AB54)</f>
        <v/>
      </c>
      <c r="AC54" s="72" t="str">
        <f>IF(Cyclical_overrides!AC54 = "",
IF(INDEX(F_Inputs_cyclical!$A$1:$BE$243, MATCH('Cyclical_after overrides'!$A54, F_Inputs_cyclical!$A$1:$A$243, 0), MATCH('Cyclical_after overrides'!AC$1, F_Inputs_cyclical!$A$1:$BE$1, 0))="", "", INDEX(F_Inputs_cyclical!$A$1:$BE$243, MATCH('Cyclical_after overrides'!$A54, F_Inputs_cyclical!$A$1:$A$243, 0), MATCH('Cyclical_after overrides'!AC$1, F_Inputs_cyclical!$A$1:$BE$1, 0))),
Cyclical_overrides!AC54)</f>
        <v/>
      </c>
      <c r="AD54" s="72" t="str">
        <f>IF(Cyclical_overrides!AD54 = "",
IF(INDEX(F_Inputs_cyclical!$A$1:$BE$243, MATCH('Cyclical_after overrides'!$A54, F_Inputs_cyclical!$A$1:$A$243, 0), MATCH('Cyclical_after overrides'!AD$1, F_Inputs_cyclical!$A$1:$BE$1, 0))="", "", INDEX(F_Inputs_cyclical!$A$1:$BE$243, MATCH('Cyclical_after overrides'!$A54, F_Inputs_cyclical!$A$1:$A$243, 0), MATCH('Cyclical_after overrides'!AD$1, F_Inputs_cyclical!$A$1:$BE$1, 0))),
Cyclical_overrides!AD54)</f>
        <v/>
      </c>
      <c r="AE54" s="72" t="str">
        <f>IF(Cyclical_overrides!AE54 = "",
IF(INDEX(F_Inputs_cyclical!$A$1:$BE$243, MATCH('Cyclical_after overrides'!$A54, F_Inputs_cyclical!$A$1:$A$243, 0), MATCH('Cyclical_after overrides'!AE$1, F_Inputs_cyclical!$A$1:$BE$1, 0))="", "", INDEX(F_Inputs_cyclical!$A$1:$BE$243, MATCH('Cyclical_after overrides'!$A54, F_Inputs_cyclical!$A$1:$A$243, 0), MATCH('Cyclical_after overrides'!AE$1, F_Inputs_cyclical!$A$1:$BE$1, 0))),
Cyclical_overrides!AE54)</f>
        <v/>
      </c>
      <c r="AF54" s="72" t="str">
        <f>IF(Cyclical_overrides!AF54 = "",
IF(INDEX(F_Inputs_cyclical!$A$1:$BE$243, MATCH('Cyclical_after overrides'!$A54, F_Inputs_cyclical!$A$1:$A$243, 0), MATCH('Cyclical_after overrides'!AF$1, F_Inputs_cyclical!$A$1:$BE$1, 0))="", "", INDEX(F_Inputs_cyclical!$A$1:$BE$243, MATCH('Cyclical_after overrides'!$A54, F_Inputs_cyclical!$A$1:$A$243, 0), MATCH('Cyclical_after overrides'!AF$1, F_Inputs_cyclical!$A$1:$BE$1, 0))),
Cyclical_overrides!AF54)</f>
        <v/>
      </c>
      <c r="AG54" s="72" t="str">
        <f>IF(Cyclical_overrides!AG54 = "",
IF(INDEX(F_Inputs_cyclical!$A$1:$BE$243, MATCH('Cyclical_after overrides'!$A54, F_Inputs_cyclical!$A$1:$A$243, 0), MATCH('Cyclical_after overrides'!AG$1, F_Inputs_cyclical!$A$1:$BE$1, 0))="", "", INDEX(F_Inputs_cyclical!$A$1:$BE$243, MATCH('Cyclical_after overrides'!$A54, F_Inputs_cyclical!$A$1:$A$243, 0), MATCH('Cyclical_after overrides'!AG$1, F_Inputs_cyclical!$A$1:$BE$1, 0))),
Cyclical_overrides!AG54)</f>
        <v/>
      </c>
      <c r="AH54" s="72" t="str">
        <f>IF(Cyclical_overrides!AH54 = "",
IF(INDEX(F_Inputs_cyclical!$A$1:$BE$243, MATCH('Cyclical_after overrides'!$A54, F_Inputs_cyclical!$A$1:$A$243, 0), MATCH('Cyclical_after overrides'!AH$1, F_Inputs_cyclical!$A$1:$BE$1, 0))="", "", INDEX(F_Inputs_cyclical!$A$1:$BE$243, MATCH('Cyclical_after overrides'!$A54, F_Inputs_cyclical!$A$1:$A$243, 0), MATCH('Cyclical_after overrides'!AH$1, F_Inputs_cyclical!$A$1:$BE$1, 0))),
Cyclical_overrides!AH54)</f>
        <v/>
      </c>
      <c r="AI54" s="72" t="str">
        <f>IF(Cyclical_overrides!AI54 = "",
IF(INDEX(F_Inputs_cyclical!$A$1:$BE$243, MATCH('Cyclical_after overrides'!$A54, F_Inputs_cyclical!$A$1:$A$243, 0), MATCH('Cyclical_after overrides'!AI$1, F_Inputs_cyclical!$A$1:$BE$1, 0))="", "", INDEX(F_Inputs_cyclical!$A$1:$BE$243, MATCH('Cyclical_after overrides'!$A54, F_Inputs_cyclical!$A$1:$A$243, 0), MATCH('Cyclical_after overrides'!AI$1, F_Inputs_cyclical!$A$1:$BE$1, 0))),
Cyclical_overrides!AI54)</f>
        <v/>
      </c>
      <c r="AJ54" s="72" t="str">
        <f>IF(Cyclical_overrides!AJ54 = "",
IF(INDEX(F_Inputs_cyclical!$A$1:$BE$243, MATCH('Cyclical_after overrides'!$A54, F_Inputs_cyclical!$A$1:$A$243, 0), MATCH('Cyclical_after overrides'!AJ$1, F_Inputs_cyclical!$A$1:$BE$1, 0))="", "", INDEX(F_Inputs_cyclical!$A$1:$BE$243, MATCH('Cyclical_after overrides'!$A54, F_Inputs_cyclical!$A$1:$A$243, 0), MATCH('Cyclical_after overrides'!AJ$1, F_Inputs_cyclical!$A$1:$BE$1, 0))),
Cyclical_overrides!AJ54)</f>
        <v/>
      </c>
      <c r="AK54" s="72" t="str">
        <f>IF(Cyclical_overrides!AK54 = "",
IF(INDEX(F_Inputs_cyclical!$A$1:$BE$243, MATCH('Cyclical_after overrides'!$A54, F_Inputs_cyclical!$A$1:$A$243, 0), MATCH('Cyclical_after overrides'!AK$1, F_Inputs_cyclical!$A$1:$BE$1, 0))="", "", INDEX(F_Inputs_cyclical!$A$1:$BE$243, MATCH('Cyclical_after overrides'!$A54, F_Inputs_cyclical!$A$1:$A$243, 0), MATCH('Cyclical_after overrides'!AK$1, F_Inputs_cyclical!$A$1:$BE$1, 0))),
Cyclical_overrides!AK54)</f>
        <v/>
      </c>
      <c r="AL54" s="72" t="str">
        <f>IF(Cyclical_overrides!AL54 = "",
IF(INDEX(F_Inputs_cyclical!$A$1:$BE$243, MATCH('Cyclical_after overrides'!$A54, F_Inputs_cyclical!$A$1:$A$243, 0), MATCH('Cyclical_after overrides'!AL$1, F_Inputs_cyclical!$A$1:$BE$1, 0))="", "", INDEX(F_Inputs_cyclical!$A$1:$BE$243, MATCH('Cyclical_after overrides'!$A54, F_Inputs_cyclical!$A$1:$A$243, 0), MATCH('Cyclical_after overrides'!AL$1, F_Inputs_cyclical!$A$1:$BE$1, 0))),
Cyclical_overrides!AL54)</f>
        <v/>
      </c>
      <c r="AM54" s="72">
        <f>IF(Cyclical_overrides!AM54 = "",
IF(INDEX(F_Inputs_cyclical!$A$1:$BE$243, MATCH('Cyclical_after overrides'!$A54, F_Inputs_cyclical!$A$1:$A$243, 0), MATCH('Cyclical_after overrides'!AM$1, F_Inputs_cyclical!$A$1:$BE$1, 0))="", "", INDEX(F_Inputs_cyclical!$A$1:$BE$243, MATCH('Cyclical_after overrides'!$A54, F_Inputs_cyclical!$A$1:$A$243, 0), MATCH('Cyclical_after overrides'!AM$1, F_Inputs_cyclical!$A$1:$BE$1, 0))),
Cyclical_overrides!AM54)</f>
        <v>6.9649999999999999</v>
      </c>
      <c r="AN54" s="72">
        <f>IF(Cyclical_overrides!AN54 = "",
IF(INDEX(F_Inputs_cyclical!$A$1:$BE$243, MATCH('Cyclical_after overrides'!$A54, F_Inputs_cyclical!$A$1:$A$243, 0), MATCH('Cyclical_after overrides'!AN$1, F_Inputs_cyclical!$A$1:$BE$1, 0))="", "", INDEX(F_Inputs_cyclical!$A$1:$BE$243, MATCH('Cyclical_after overrides'!$A54, F_Inputs_cyclical!$A$1:$A$243, 0), MATCH('Cyclical_after overrides'!AN$1, F_Inputs_cyclical!$A$1:$BE$1, 0))),
Cyclical_overrides!AN54)</f>
        <v>79.784999999999997</v>
      </c>
      <c r="AO54" s="72" t="str">
        <f>IF(Cyclical_overrides!AO54 = "",
IF(INDEX(F_Inputs_cyclical!$A$1:$BE$243, MATCH('Cyclical_after overrides'!$A54, F_Inputs_cyclical!$A$1:$A$243, 0), MATCH('Cyclical_after overrides'!AO$1, F_Inputs_cyclical!$A$1:$BE$1, 0))="", "", INDEX(F_Inputs_cyclical!$A$1:$BE$243, MATCH('Cyclical_after overrides'!$A54, F_Inputs_cyclical!$A$1:$A$243, 0), MATCH('Cyclical_after overrides'!AO$1, F_Inputs_cyclical!$A$1:$BE$1, 0))),
Cyclical_overrides!AO54)</f>
        <v/>
      </c>
      <c r="AP54" s="72" t="str">
        <f>IF(Cyclical_overrides!AP54 = "",
IF(INDEX(F_Inputs_cyclical!$A$1:$BE$243, MATCH('Cyclical_after overrides'!$A54, F_Inputs_cyclical!$A$1:$A$243, 0), MATCH('Cyclical_after overrides'!AP$1, F_Inputs_cyclical!$A$1:$BE$1, 0))="", "", INDEX(F_Inputs_cyclical!$A$1:$BE$243, MATCH('Cyclical_after overrides'!$A54, F_Inputs_cyclical!$A$1:$A$243, 0), MATCH('Cyclical_after overrides'!AP$1, F_Inputs_cyclical!$A$1:$BE$1, 0))),
Cyclical_overrides!AP54)</f>
        <v/>
      </c>
      <c r="AQ54" s="72">
        <f>IF(Cyclical_overrides!AQ54 = "",
IF(INDEX(F_Inputs_cyclical!$A$1:$BE$243, MATCH('Cyclical_after overrides'!$A54, F_Inputs_cyclical!$A$1:$A$243, 0), MATCH('Cyclical_after overrides'!AQ$1, F_Inputs_cyclical!$A$1:$BE$1, 0))="", "", INDEX(F_Inputs_cyclical!$A$1:$BE$243, MATCH('Cyclical_after overrides'!$A54, F_Inputs_cyclical!$A$1:$A$243, 0), MATCH('Cyclical_after overrides'!AQ$1, F_Inputs_cyclical!$A$1:$BE$1, 0))),
Cyclical_overrides!AQ54)</f>
        <v>1.5149999999999999</v>
      </c>
      <c r="AR54" s="72">
        <f>IF(Cyclical_overrides!AR54 = "",
IF(INDEX(F_Inputs_cyclical!$A$1:$BE$243, MATCH('Cyclical_after overrides'!$A54, F_Inputs_cyclical!$A$1:$A$243, 0), MATCH('Cyclical_after overrides'!AR$1, F_Inputs_cyclical!$A$1:$BE$1, 0))="", "", INDEX(F_Inputs_cyclical!$A$1:$BE$243, MATCH('Cyclical_after overrides'!$A54, F_Inputs_cyclical!$A$1:$A$243, 0), MATCH('Cyclical_after overrides'!AR$1, F_Inputs_cyclical!$A$1:$BE$1, 0))),
Cyclical_overrides!AR54)</f>
        <v>1.3340000000000001</v>
      </c>
      <c r="AS54" s="72">
        <f>IF(Cyclical_overrides!AS54 = "",
IF(INDEX(F_Inputs_cyclical!$A$1:$BE$243, MATCH('Cyclical_after overrides'!$A54, F_Inputs_cyclical!$A$1:$A$243, 0), MATCH('Cyclical_after overrides'!AS$1, F_Inputs_cyclical!$A$1:$BE$1, 0))="", "", INDEX(F_Inputs_cyclical!$A$1:$BE$243, MATCH('Cyclical_after overrides'!$A54, F_Inputs_cyclical!$A$1:$A$243, 0), MATCH('Cyclical_after overrides'!AS$1, F_Inputs_cyclical!$A$1:$BE$1, 0))),
Cyclical_overrides!AS54)</f>
        <v>-4.6900000000000004</v>
      </c>
      <c r="AT54" s="72">
        <f>IF(Cyclical_overrides!AT54 = "",
IF(INDEX(F_Inputs_cyclical!$A$1:$BE$243, MATCH('Cyclical_after overrides'!$A54, F_Inputs_cyclical!$A$1:$A$243, 0), MATCH('Cyclical_after overrides'!AT$1, F_Inputs_cyclical!$A$1:$BE$1, 0))="", "", INDEX(F_Inputs_cyclical!$A$1:$BE$243, MATCH('Cyclical_after overrides'!$A54, F_Inputs_cyclical!$A$1:$A$243, 0), MATCH('Cyclical_after overrides'!AT$1, F_Inputs_cyclical!$A$1:$BE$1, 0))),
Cyclical_overrides!AT54)</f>
        <v>0</v>
      </c>
      <c r="AU54" s="72">
        <f>IF(Cyclical_overrides!AU54 = "",
IF(INDEX(F_Inputs_cyclical!$A$1:$BE$243, MATCH('Cyclical_after overrides'!$A54, F_Inputs_cyclical!$A$1:$A$243, 0), MATCH('Cyclical_after overrides'!AU$1, F_Inputs_cyclical!$A$1:$BE$1, 0))="", "", INDEX(F_Inputs_cyclical!$A$1:$BE$243, MATCH('Cyclical_after overrides'!$A54, F_Inputs_cyclical!$A$1:$A$243, 0), MATCH('Cyclical_after overrides'!AU$1, F_Inputs_cyclical!$A$1:$BE$1, 0))),
Cyclical_overrides!AU54)</f>
        <v>1.252</v>
      </c>
      <c r="AV54" s="72" t="str">
        <f>IF(Cyclical_overrides!AV54 = "",
IF(INDEX(F_Inputs_cyclical!$A$1:$BE$243, MATCH('Cyclical_after overrides'!$A54, F_Inputs_cyclical!$A$1:$A$243, 0), MATCH('Cyclical_after overrides'!AV$1, F_Inputs_cyclical!$A$1:$BE$1, 0))="", "", INDEX(F_Inputs_cyclical!$A$1:$BE$243, MATCH('Cyclical_after overrides'!$A54, F_Inputs_cyclical!$A$1:$A$243, 0), MATCH('Cyclical_after overrides'!AV$1, F_Inputs_cyclical!$A$1:$BE$1, 0))),
Cyclical_overrides!AV54)</f>
        <v/>
      </c>
      <c r="AW54" s="72">
        <f>IF(Cyclical_overrides!AW54 = "",
IF(INDEX(F_Inputs_cyclical!$A$1:$BE$243, MATCH('Cyclical_after overrides'!$A54, F_Inputs_cyclical!$A$1:$A$243, 0), MATCH('Cyclical_after overrides'!AW$1, F_Inputs_cyclical!$A$1:$BE$1, 0))="", "", INDEX(F_Inputs_cyclical!$A$1:$BE$243, MATCH('Cyclical_after overrides'!$A54, F_Inputs_cyclical!$A$1:$A$243, 0), MATCH('Cyclical_after overrides'!AW$1, F_Inputs_cyclical!$A$1:$BE$1, 0))),
Cyclical_overrides!AW54)</f>
        <v>1.1367310801447381</v>
      </c>
      <c r="AX54" s="72">
        <f>IF(Cyclical_overrides!AX54 = "",
IF(INDEX(F_Inputs_cyclical!$A$1:$BE$243, MATCH('Cyclical_after overrides'!$A54, F_Inputs_cyclical!$A$1:$A$243, 0), MATCH('Cyclical_after overrides'!AX$1, F_Inputs_cyclical!$A$1:$BE$1, 0))="", "", INDEX(F_Inputs_cyclical!$A$1:$BE$243, MATCH('Cyclical_after overrides'!$A54, F_Inputs_cyclical!$A$1:$A$243, 0), MATCH('Cyclical_after overrides'!AX$1, F_Inputs_cyclical!$A$1:$BE$1, 0))),
Cyclical_overrides!AX54)</f>
        <v>21.529430212441586</v>
      </c>
      <c r="AY54" s="72">
        <f>IF(Cyclical_overrides!AY54 = "",
IF(INDEX(F_Inputs_cyclical!$A$1:$BE$243, MATCH('Cyclical_after overrides'!$A54, F_Inputs_cyclical!$A$1:$A$243, 0), MATCH('Cyclical_after overrides'!AY$1, F_Inputs_cyclical!$A$1:$BE$1, 0))="", "", INDEX(F_Inputs_cyclical!$A$1:$BE$243, MATCH('Cyclical_after overrides'!$A54, F_Inputs_cyclical!$A$1:$A$243, 0), MATCH('Cyclical_after overrides'!AY$1, F_Inputs_cyclical!$A$1:$BE$1, 0))),
Cyclical_overrides!AY54)</f>
        <v>140.47575799542611</v>
      </c>
      <c r="AZ54" s="72">
        <f>IF(Cyclical_overrides!AZ54 = "",
IF(INDEX(F_Inputs_cyclical!$A$1:$BE$243, MATCH('Cyclical_after overrides'!$A54, F_Inputs_cyclical!$A$1:$A$243, 0), MATCH('Cyclical_after overrides'!AZ$1, F_Inputs_cyclical!$A$1:$BE$1, 0))="", "", INDEX(F_Inputs_cyclical!$A$1:$BE$243, MATCH('Cyclical_after overrides'!$A54, F_Inputs_cyclical!$A$1:$A$243, 0), MATCH('Cyclical_after overrides'!AZ$1, F_Inputs_cyclical!$A$1:$BE$1, 0))),
Cyclical_overrides!AZ54)</f>
        <v>1.6906371201267221</v>
      </c>
      <c r="BA54" s="72">
        <f>IF(Cyclical_overrides!BA54 = "",
IF(INDEX(F_Inputs_cyclical!$A$1:$BE$243, MATCH('Cyclical_after overrides'!$A54, F_Inputs_cyclical!$A$1:$A$243, 0), MATCH('Cyclical_after overrides'!BA$1, F_Inputs_cyclical!$A$1:$BE$1, 0))="", "", INDEX(F_Inputs_cyclical!$A$1:$BE$243, MATCH('Cyclical_after overrides'!$A54, F_Inputs_cyclical!$A$1:$A$243, 0), MATCH('Cyclical_after overrides'!BA$1, F_Inputs_cyclical!$A$1:$BE$1, 0))),
Cyclical_overrides!BA54)</f>
        <v>11.047502565691792</v>
      </c>
      <c r="BB54" s="72">
        <f>IF(Cyclical_overrides!BB54 = "",
IF(INDEX(F_Inputs_cyclical!$A$1:$BE$243, MATCH('Cyclical_after overrides'!$A54, F_Inputs_cyclical!$A$1:$A$243, 0), MATCH('Cyclical_after overrides'!BB$1, F_Inputs_cyclical!$A$1:$BE$1, 0))="", "", INDEX(F_Inputs_cyclical!$A$1:$BE$243, MATCH('Cyclical_after overrides'!$A54, F_Inputs_cyclical!$A$1:$A$243, 0), MATCH('Cyclical_after overrides'!BB$1, F_Inputs_cyclical!$A$1:$BE$1, 0))),
Cyclical_overrides!BB54)</f>
        <v>11.047502565691792</v>
      </c>
      <c r="BC54" s="72">
        <f>IF(Cyclical_overrides!BC54 = "",
IF(INDEX(F_Inputs_cyclical!$A$1:$BE$243, MATCH('Cyclical_after overrides'!$A54, F_Inputs_cyclical!$A$1:$A$243, 0), MATCH('Cyclical_after overrides'!BC$1, F_Inputs_cyclical!$A$1:$BE$1, 0))="", "", INDEX(F_Inputs_cyclical!$A$1:$BE$243, MATCH('Cyclical_after overrides'!$A54, F_Inputs_cyclical!$A$1:$A$243, 0), MATCH('Cyclical_after overrides'!BC$1, F_Inputs_cyclical!$A$1:$BE$1, 0))),
Cyclical_overrides!BC54)</f>
        <v>12.362481032808635</v>
      </c>
      <c r="BD54" s="72">
        <f>IF(Cyclical_overrides!BD54 = "",
IF(INDEX(F_Inputs_cyclical!$A$1:$BE$243, MATCH('Cyclical_after overrides'!$A54, F_Inputs_cyclical!$A$1:$A$243, 0), MATCH('Cyclical_after overrides'!BD$1, F_Inputs_cyclical!$A$1:$BE$1, 0))="", "", INDEX(F_Inputs_cyclical!$A$1:$BE$243, MATCH('Cyclical_after overrides'!$A54, F_Inputs_cyclical!$A$1:$A$243, 0), MATCH('Cyclical_after overrides'!BD$1, F_Inputs_cyclical!$A$1:$BE$1, 0))),
Cyclical_overrides!BD54)</f>
        <v>676.50199999999995</v>
      </c>
      <c r="BE54" s="194"/>
    </row>
    <row r="55" spans="1:57" x14ac:dyDescent="0.4">
      <c r="A55" s="63" t="str">
        <f t="shared" si="0"/>
        <v>SRN21</v>
      </c>
      <c r="B55" s="63" t="s">
        <v>301</v>
      </c>
      <c r="C55" s="63" t="s">
        <v>257</v>
      </c>
      <c r="D55" s="72">
        <f>IF(Cyclical_overrides!D55 = "",
IF(INDEX(F_Inputs_cyclical!$A$1:$BE$243, MATCH('Cyclical_after overrides'!$A55, F_Inputs_cyclical!$A$1:$A$243, 0), MATCH('Cyclical_after overrides'!D$1, F_Inputs_cyclical!$A$1:$BE$1, 0))="", "", INDEX(F_Inputs_cyclical!$A$1:$BE$243, MATCH('Cyclical_after overrides'!$A55, F_Inputs_cyclical!$A$1:$A$243, 0), MATCH('Cyclical_after overrides'!D$1, F_Inputs_cyclical!$A$1:$BE$1, 0))),
Cyclical_overrides!D55)</f>
        <v>20.966999999999999</v>
      </c>
      <c r="E55" s="72">
        <f>IF(Cyclical_overrides!E55 = "",
IF(INDEX(F_Inputs_cyclical!$A$1:$BE$243, MATCH('Cyclical_after overrides'!$A55, F_Inputs_cyclical!$A$1:$A$243, 0), MATCH('Cyclical_after overrides'!E$1, F_Inputs_cyclical!$A$1:$BE$1, 0))="", "", INDEX(F_Inputs_cyclical!$A$1:$BE$243, MATCH('Cyclical_after overrides'!$A55, F_Inputs_cyclical!$A$1:$A$243, 0), MATCH('Cyclical_after overrides'!E$1, F_Inputs_cyclical!$A$1:$BE$1, 0))),
Cyclical_overrides!E55)</f>
        <v>5.0830000000000002</v>
      </c>
      <c r="F55" s="72">
        <f>IF(Cyclical_overrides!F55 = "",
IF(INDEX(F_Inputs_cyclical!$A$1:$BE$243, MATCH('Cyclical_after overrides'!$A55, F_Inputs_cyclical!$A$1:$A$243, 0), MATCH('Cyclical_after overrides'!F$1, F_Inputs_cyclical!$A$1:$BE$1, 0))="", "", INDEX(F_Inputs_cyclical!$A$1:$BE$243, MATCH('Cyclical_after overrides'!$A55, F_Inputs_cyclical!$A$1:$A$243, 0), MATCH('Cyclical_after overrides'!F$1, F_Inputs_cyclical!$A$1:$BE$1, 0))),
Cyclical_overrides!F55)</f>
        <v>33.823</v>
      </c>
      <c r="G55" s="72">
        <f>IF(Cyclical_overrides!G55 = "",
IF(INDEX(F_Inputs_cyclical!$A$1:$BE$243, MATCH('Cyclical_after overrides'!$A55, F_Inputs_cyclical!$A$1:$A$243, 0), MATCH('Cyclical_after overrides'!G$1, F_Inputs_cyclical!$A$1:$BE$1, 0))="", "", INDEX(F_Inputs_cyclical!$A$1:$BE$243, MATCH('Cyclical_after overrides'!$A55, F_Inputs_cyclical!$A$1:$A$243, 0), MATCH('Cyclical_after overrides'!G$1, F_Inputs_cyclical!$A$1:$BE$1, 0))),
Cyclical_overrides!G55)</f>
        <v>3.484</v>
      </c>
      <c r="H55" s="72">
        <f>IF(Cyclical_overrides!H55 = "",
IF(INDEX(F_Inputs_cyclical!$A$1:$BE$243, MATCH('Cyclical_after overrides'!$A55, F_Inputs_cyclical!$A$1:$A$243, 0), MATCH('Cyclical_after overrides'!H$1, F_Inputs_cyclical!$A$1:$BE$1, 0))="", "", INDEX(F_Inputs_cyclical!$A$1:$BE$243, MATCH('Cyclical_after overrides'!$A55, F_Inputs_cyclical!$A$1:$A$243, 0), MATCH('Cyclical_after overrides'!H$1, F_Inputs_cyclical!$A$1:$BE$1, 0))),
Cyclical_overrides!H55)</f>
        <v>1.7999999999999999E-2</v>
      </c>
      <c r="I55" s="72">
        <f>IF(Cyclical_overrides!I55 = "",
IF(INDEX(F_Inputs_cyclical!$A$1:$BE$243, MATCH('Cyclical_after overrides'!$A55, F_Inputs_cyclical!$A$1:$A$243, 0), MATCH('Cyclical_after overrides'!I$1, F_Inputs_cyclical!$A$1:$BE$1, 0))="", "", INDEX(F_Inputs_cyclical!$A$1:$BE$243, MATCH('Cyclical_after overrides'!$A55, F_Inputs_cyclical!$A$1:$A$243, 0), MATCH('Cyclical_after overrides'!I$1, F_Inputs_cyclical!$A$1:$BE$1, 0))),
Cyclical_overrides!I55)</f>
        <v>0</v>
      </c>
      <c r="J55" s="72" t="str">
        <f>IF(Cyclical_overrides!J55 = "",
IF(INDEX(F_Inputs_cyclical!$A$1:$BE$243, MATCH('Cyclical_after overrides'!$A55, F_Inputs_cyclical!$A$1:$A$243, 0), MATCH('Cyclical_after overrides'!J$1, F_Inputs_cyclical!$A$1:$BE$1, 0))="", "", INDEX(F_Inputs_cyclical!$A$1:$BE$243, MATCH('Cyclical_after overrides'!$A55, F_Inputs_cyclical!$A$1:$A$243, 0), MATCH('Cyclical_after overrides'!J$1, F_Inputs_cyclical!$A$1:$BE$1, 0))),
Cyclical_overrides!J55)</f>
        <v/>
      </c>
      <c r="K55" s="72">
        <f>IF(Cyclical_overrides!K55 = "",
IF(INDEX(F_Inputs_cyclical!$A$1:$BE$243, MATCH('Cyclical_after overrides'!$A55, F_Inputs_cyclical!$A$1:$A$243, 0), MATCH('Cyclical_after overrides'!K$1, F_Inputs_cyclical!$A$1:$BE$1, 0))="", "", INDEX(F_Inputs_cyclical!$A$1:$BE$243, MATCH('Cyclical_after overrides'!$A55, F_Inputs_cyclical!$A$1:$A$243, 0), MATCH('Cyclical_after overrides'!K$1, F_Inputs_cyclical!$A$1:$BE$1, 0))),
Cyclical_overrides!K55)</f>
        <v>1.486</v>
      </c>
      <c r="L55" s="72" t="str">
        <f>IF(Cyclical_overrides!L55 = "",
IF(INDEX(F_Inputs_cyclical!$A$1:$BE$243, MATCH('Cyclical_after overrides'!$A55, F_Inputs_cyclical!$A$1:$A$243, 0), MATCH('Cyclical_after overrides'!L$1, F_Inputs_cyclical!$A$1:$BE$1, 0))="", "", INDEX(F_Inputs_cyclical!$A$1:$BE$243, MATCH('Cyclical_after overrides'!$A55, F_Inputs_cyclical!$A$1:$A$243, 0), MATCH('Cyclical_after overrides'!L$1, F_Inputs_cyclical!$A$1:$BE$1, 0))),
Cyclical_overrides!L55)</f>
        <v/>
      </c>
      <c r="M55" s="72" t="str">
        <f>IF(Cyclical_overrides!M55 = "",
IF(INDEX(F_Inputs_cyclical!$A$1:$BE$243, MATCH('Cyclical_after overrides'!$A55, F_Inputs_cyclical!$A$1:$A$243, 0), MATCH('Cyclical_after overrides'!M$1, F_Inputs_cyclical!$A$1:$BE$1, 0))="", "", INDEX(F_Inputs_cyclical!$A$1:$BE$243, MATCH('Cyclical_after overrides'!$A55, F_Inputs_cyclical!$A$1:$A$243, 0), MATCH('Cyclical_after overrides'!M$1, F_Inputs_cyclical!$A$1:$BE$1, 0))),
Cyclical_overrides!M55)</f>
        <v/>
      </c>
      <c r="N55" s="72" t="str">
        <f>IF(Cyclical_overrides!N55 = "",
IF(INDEX(F_Inputs_cyclical!$A$1:$BE$243, MATCH('Cyclical_after overrides'!$A55, F_Inputs_cyclical!$A$1:$A$243, 0), MATCH('Cyclical_after overrides'!N$1, F_Inputs_cyclical!$A$1:$BE$1, 0))="", "", INDEX(F_Inputs_cyclical!$A$1:$BE$243, MATCH('Cyclical_after overrides'!$A55, F_Inputs_cyclical!$A$1:$A$243, 0), MATCH('Cyclical_after overrides'!N$1, F_Inputs_cyclical!$A$1:$BE$1, 0))),
Cyclical_overrides!N55)</f>
        <v/>
      </c>
      <c r="O55" s="72" t="str">
        <f>IF(Cyclical_overrides!O55 = "",
IF(INDEX(F_Inputs_cyclical!$A$1:$BE$243, MATCH('Cyclical_after overrides'!$A55, F_Inputs_cyclical!$A$1:$A$243, 0), MATCH('Cyclical_after overrides'!O$1, F_Inputs_cyclical!$A$1:$BE$1, 0))="", "", INDEX(F_Inputs_cyclical!$A$1:$BE$243, MATCH('Cyclical_after overrides'!$A55, F_Inputs_cyclical!$A$1:$A$243, 0), MATCH('Cyclical_after overrides'!O$1, F_Inputs_cyclical!$A$1:$BE$1, 0))),
Cyclical_overrides!O55)</f>
        <v/>
      </c>
      <c r="P55" s="72" t="str">
        <f>IF(Cyclical_overrides!P55 = "",
IF(INDEX(F_Inputs_cyclical!$A$1:$BE$243, MATCH('Cyclical_after overrides'!$A55, F_Inputs_cyclical!$A$1:$A$243, 0), MATCH('Cyclical_after overrides'!P$1, F_Inputs_cyclical!$A$1:$BE$1, 0))="", "", INDEX(F_Inputs_cyclical!$A$1:$BE$243, MATCH('Cyclical_after overrides'!$A55, F_Inputs_cyclical!$A$1:$A$243, 0), MATCH('Cyclical_after overrides'!P$1, F_Inputs_cyclical!$A$1:$BE$1, 0))),
Cyclical_overrides!P55)</f>
        <v/>
      </c>
      <c r="Q55" s="72" t="str">
        <f>IF(Cyclical_overrides!Q55 = "",
IF(INDEX(F_Inputs_cyclical!$A$1:$BE$243, MATCH('Cyclical_after overrides'!$A55, F_Inputs_cyclical!$A$1:$A$243, 0), MATCH('Cyclical_after overrides'!Q$1, F_Inputs_cyclical!$A$1:$BE$1, 0))="", "", INDEX(F_Inputs_cyclical!$A$1:$BE$243, MATCH('Cyclical_after overrides'!$A55, F_Inputs_cyclical!$A$1:$A$243, 0), MATCH('Cyclical_after overrides'!Q$1, F_Inputs_cyclical!$A$1:$BE$1, 0))),
Cyclical_overrides!Q55)</f>
        <v/>
      </c>
      <c r="R55" s="72" t="str">
        <f>IF(Cyclical_overrides!R55 = "",
IF(INDEX(F_Inputs_cyclical!$A$1:$BE$243, MATCH('Cyclical_after overrides'!$A55, F_Inputs_cyclical!$A$1:$A$243, 0), MATCH('Cyclical_after overrides'!R$1, F_Inputs_cyclical!$A$1:$BE$1, 0))="", "", INDEX(F_Inputs_cyclical!$A$1:$BE$243, MATCH('Cyclical_after overrides'!$A55, F_Inputs_cyclical!$A$1:$A$243, 0), MATCH('Cyclical_after overrides'!R$1, F_Inputs_cyclical!$A$1:$BE$1, 0))),
Cyclical_overrides!R55)</f>
        <v/>
      </c>
      <c r="S55" s="72" t="str">
        <f>IF(Cyclical_overrides!S55 = "",
IF(INDEX(F_Inputs_cyclical!$A$1:$BE$243, MATCH('Cyclical_after overrides'!$A55, F_Inputs_cyclical!$A$1:$A$243, 0), MATCH('Cyclical_after overrides'!S$1, F_Inputs_cyclical!$A$1:$BE$1, 0))="", "", INDEX(F_Inputs_cyclical!$A$1:$BE$243, MATCH('Cyclical_after overrides'!$A55, F_Inputs_cyclical!$A$1:$A$243, 0), MATCH('Cyclical_after overrides'!S$1, F_Inputs_cyclical!$A$1:$BE$1, 0))),
Cyclical_overrides!S55)</f>
        <v/>
      </c>
      <c r="T55" s="72" t="str">
        <f>IF(Cyclical_overrides!T55 = "",
IF(INDEX(F_Inputs_cyclical!$A$1:$BE$243, MATCH('Cyclical_after overrides'!$A55, F_Inputs_cyclical!$A$1:$A$243, 0), MATCH('Cyclical_after overrides'!T$1, F_Inputs_cyclical!$A$1:$BE$1, 0))="", "", INDEX(F_Inputs_cyclical!$A$1:$BE$243, MATCH('Cyclical_after overrides'!$A55, F_Inputs_cyclical!$A$1:$A$243, 0), MATCH('Cyclical_after overrides'!T$1, F_Inputs_cyclical!$A$1:$BE$1, 0))),
Cyclical_overrides!T55)</f>
        <v/>
      </c>
      <c r="U55" s="72" t="str">
        <f>IF(Cyclical_overrides!U55 = "",
IF(INDEX(F_Inputs_cyclical!$A$1:$BE$243, MATCH('Cyclical_after overrides'!$A55, F_Inputs_cyclical!$A$1:$A$243, 0), MATCH('Cyclical_after overrides'!U$1, F_Inputs_cyclical!$A$1:$BE$1, 0))="", "", INDEX(F_Inputs_cyclical!$A$1:$BE$243, MATCH('Cyclical_after overrides'!$A55, F_Inputs_cyclical!$A$1:$A$243, 0), MATCH('Cyclical_after overrides'!U$1, F_Inputs_cyclical!$A$1:$BE$1, 0))),
Cyclical_overrides!U55)</f>
        <v/>
      </c>
      <c r="V55" s="72">
        <f>IF(Cyclical_overrides!V55 = "",
IF(INDEX(F_Inputs_cyclical!$A$1:$BE$243, MATCH('Cyclical_after overrides'!$A55, F_Inputs_cyclical!$A$1:$A$243, 0), MATCH('Cyclical_after overrides'!V$1, F_Inputs_cyclical!$A$1:$BE$1, 0))="", "", INDEX(F_Inputs_cyclical!$A$1:$BE$243, MATCH('Cyclical_after overrides'!$A55, F_Inputs_cyclical!$A$1:$A$243, 0), MATCH('Cyclical_after overrides'!V$1, F_Inputs_cyclical!$A$1:$BE$1, 0))),
Cyclical_overrides!V55)</f>
        <v>15.638999999999999</v>
      </c>
      <c r="W55" s="72">
        <f>IF(Cyclical_overrides!W55 = "",
IF(INDEX(F_Inputs_cyclical!$A$1:$BE$243, MATCH('Cyclical_after overrides'!$A55, F_Inputs_cyclical!$A$1:$A$243, 0), MATCH('Cyclical_after overrides'!W$1, F_Inputs_cyclical!$A$1:$BE$1, 0))="", "", INDEX(F_Inputs_cyclical!$A$1:$BE$243, MATCH('Cyclical_after overrides'!$A55, F_Inputs_cyclical!$A$1:$A$243, 0), MATCH('Cyclical_after overrides'!W$1, F_Inputs_cyclical!$A$1:$BE$1, 0))),
Cyclical_overrides!W55)</f>
        <v>74.506</v>
      </c>
      <c r="X55" s="72">
        <f>IF(Cyclical_overrides!X55 = "",
IF(INDEX(F_Inputs_cyclical!$A$1:$BE$243, MATCH('Cyclical_after overrides'!$A55, F_Inputs_cyclical!$A$1:$A$243, 0), MATCH('Cyclical_after overrides'!X$1, F_Inputs_cyclical!$A$1:$BE$1, 0))="", "", INDEX(F_Inputs_cyclical!$A$1:$BE$243, MATCH('Cyclical_after overrides'!$A55, F_Inputs_cyclical!$A$1:$A$243, 0), MATCH('Cyclical_after overrides'!X$1, F_Inputs_cyclical!$A$1:$BE$1, 0))),
Cyclical_overrides!X55)</f>
        <v>261.83999999999997</v>
      </c>
      <c r="Y55" s="72">
        <f>IF(Cyclical_overrides!Y55 = "",
IF(INDEX(F_Inputs_cyclical!$A$1:$BE$243, MATCH('Cyclical_after overrides'!$A55, F_Inputs_cyclical!$A$1:$A$243, 0), MATCH('Cyclical_after overrides'!Y$1, F_Inputs_cyclical!$A$1:$BE$1, 0))="", "", INDEX(F_Inputs_cyclical!$A$1:$BE$243, MATCH('Cyclical_after overrides'!$A55, F_Inputs_cyclical!$A$1:$A$243, 0), MATCH('Cyclical_after overrides'!Y$1, F_Inputs_cyclical!$A$1:$BE$1, 0))),
Cyclical_overrides!Y55)</f>
        <v>649.29999999999995</v>
      </c>
      <c r="Z55" s="72">
        <f>IF(Cyclical_overrides!Z55 = "",
IF(INDEX(F_Inputs_cyclical!$A$1:$BE$243, MATCH('Cyclical_after overrides'!$A55, F_Inputs_cyclical!$A$1:$A$243, 0), MATCH('Cyclical_after overrides'!Z$1, F_Inputs_cyclical!$A$1:$BE$1, 0))="", "", INDEX(F_Inputs_cyclical!$A$1:$BE$243, MATCH('Cyclical_after overrides'!$A55, F_Inputs_cyclical!$A$1:$A$243, 0), MATCH('Cyclical_after overrides'!Z$1, F_Inputs_cyclical!$A$1:$BE$1, 0))),
Cyclical_overrides!Z55)</f>
        <v>112.20699999999999</v>
      </c>
      <c r="AA55" s="72">
        <f>IF(Cyclical_overrides!AA55 = "",
IF(INDEX(F_Inputs_cyclical!$A$1:$BE$243, MATCH('Cyclical_after overrides'!$A55, F_Inputs_cyclical!$A$1:$A$243, 0), MATCH('Cyclical_after overrides'!AA$1, F_Inputs_cyclical!$A$1:$BE$1, 0))="", "", INDEX(F_Inputs_cyclical!$A$1:$BE$243, MATCH('Cyclical_after overrides'!$A55, F_Inputs_cyclical!$A$1:$A$243, 0), MATCH('Cyclical_after overrides'!AA$1, F_Inputs_cyclical!$A$1:$BE$1, 0))),
Cyclical_overrides!AA55)</f>
        <v>833.375</v>
      </c>
      <c r="AB55" s="72" t="str">
        <f>IF(Cyclical_overrides!AB55 = "",
IF(INDEX(F_Inputs_cyclical!$A$1:$BE$243, MATCH('Cyclical_after overrides'!$A55, F_Inputs_cyclical!$A$1:$A$243, 0), MATCH('Cyclical_after overrides'!AB$1, F_Inputs_cyclical!$A$1:$BE$1, 0))="", "", INDEX(F_Inputs_cyclical!$A$1:$BE$243, MATCH('Cyclical_after overrides'!$A55, F_Inputs_cyclical!$A$1:$A$243, 0), MATCH('Cyclical_after overrides'!AB$1, F_Inputs_cyclical!$A$1:$BE$1, 0))),
Cyclical_overrides!AB55)</f>
        <v/>
      </c>
      <c r="AC55" s="72">
        <f>IF(Cyclical_overrides!AC55 = "",
IF(INDEX(F_Inputs_cyclical!$A$1:$BE$243, MATCH('Cyclical_after overrides'!$A55, F_Inputs_cyclical!$A$1:$A$243, 0), MATCH('Cyclical_after overrides'!AC$1, F_Inputs_cyclical!$A$1:$BE$1, 0))="", "", INDEX(F_Inputs_cyclical!$A$1:$BE$243, MATCH('Cyclical_after overrides'!$A55, F_Inputs_cyclical!$A$1:$A$243, 0), MATCH('Cyclical_after overrides'!AC$1, F_Inputs_cyclical!$A$1:$BE$1, 0))),
Cyclical_overrides!AC55)</f>
        <v>79.040999999999997</v>
      </c>
      <c r="AD55" s="72">
        <f>IF(Cyclical_overrides!AD55 = "",
IF(INDEX(F_Inputs_cyclical!$A$1:$BE$243, MATCH('Cyclical_after overrides'!$A55, F_Inputs_cyclical!$A$1:$A$243, 0), MATCH('Cyclical_after overrides'!AD$1, F_Inputs_cyclical!$A$1:$BE$1, 0))="", "", INDEX(F_Inputs_cyclical!$A$1:$BE$243, MATCH('Cyclical_after overrides'!$A55, F_Inputs_cyclical!$A$1:$A$243, 0), MATCH('Cyclical_after overrides'!AD$1, F_Inputs_cyclical!$A$1:$BE$1, 0))),
Cyclical_overrides!AD55)</f>
        <v>1.274</v>
      </c>
      <c r="AE55" s="72">
        <f>IF(Cyclical_overrides!AE55 = "",
IF(INDEX(F_Inputs_cyclical!$A$1:$BE$243, MATCH('Cyclical_after overrides'!$A55, F_Inputs_cyclical!$A$1:$A$243, 0), MATCH('Cyclical_after overrides'!AE$1, F_Inputs_cyclical!$A$1:$BE$1, 0))="", "", INDEX(F_Inputs_cyclical!$A$1:$BE$243, MATCH('Cyclical_after overrides'!$A55, F_Inputs_cyclical!$A$1:$A$243, 0), MATCH('Cyclical_after overrides'!AE$1, F_Inputs_cyclical!$A$1:$BE$1, 0))),
Cyclical_overrides!AE55)</f>
        <v>1.135</v>
      </c>
      <c r="AF55" s="72">
        <f>IF(Cyclical_overrides!AF55 = "",
IF(INDEX(F_Inputs_cyclical!$A$1:$BE$243, MATCH('Cyclical_after overrides'!$A55, F_Inputs_cyclical!$A$1:$A$243, 0), MATCH('Cyclical_after overrides'!AF$1, F_Inputs_cyclical!$A$1:$BE$1, 0))="", "", INDEX(F_Inputs_cyclical!$A$1:$BE$243, MATCH('Cyclical_after overrides'!$A55, F_Inputs_cyclical!$A$1:$A$243, 0), MATCH('Cyclical_after overrides'!AF$1, F_Inputs_cyclical!$A$1:$BE$1, 0))),
Cyclical_overrides!AF55)</f>
        <v>0.11600000000000001</v>
      </c>
      <c r="AG55" s="72">
        <f>IF(Cyclical_overrides!AG55 = "",
IF(INDEX(F_Inputs_cyclical!$A$1:$BE$243, MATCH('Cyclical_after overrides'!$A55, F_Inputs_cyclical!$A$1:$A$243, 0), MATCH('Cyclical_after overrides'!AG$1, F_Inputs_cyclical!$A$1:$BE$1, 0))="", "", INDEX(F_Inputs_cyclical!$A$1:$BE$243, MATCH('Cyclical_after overrides'!$A55, F_Inputs_cyclical!$A$1:$A$243, 0), MATCH('Cyclical_after overrides'!AG$1, F_Inputs_cyclical!$A$1:$BE$1, 0))),
Cyclical_overrides!AG55)</f>
        <v>2.754</v>
      </c>
      <c r="AH55" s="72">
        <f>IF(Cyclical_overrides!AH55 = "",
IF(INDEX(F_Inputs_cyclical!$A$1:$BE$243, MATCH('Cyclical_after overrides'!$A55, F_Inputs_cyclical!$A$1:$A$243, 0), MATCH('Cyclical_after overrides'!AH$1, F_Inputs_cyclical!$A$1:$BE$1, 0))="", "", INDEX(F_Inputs_cyclical!$A$1:$BE$243, MATCH('Cyclical_after overrides'!$A55, F_Inputs_cyclical!$A$1:$A$243, 0), MATCH('Cyclical_after overrides'!AH$1, F_Inputs_cyclical!$A$1:$BE$1, 0))),
Cyclical_overrides!AH55)</f>
        <v>4.7389999999999999</v>
      </c>
      <c r="AI55" s="72">
        <f>IF(Cyclical_overrides!AI55 = "",
IF(INDEX(F_Inputs_cyclical!$A$1:$BE$243, MATCH('Cyclical_after overrides'!$A55, F_Inputs_cyclical!$A$1:$A$243, 0), MATCH('Cyclical_after overrides'!AI$1, F_Inputs_cyclical!$A$1:$BE$1, 0))="", "", INDEX(F_Inputs_cyclical!$A$1:$BE$243, MATCH('Cyclical_after overrides'!$A55, F_Inputs_cyclical!$A$1:$A$243, 0), MATCH('Cyclical_after overrides'!AI$1, F_Inputs_cyclical!$A$1:$BE$1, 0))),
Cyclical_overrides!AI55)</f>
        <v>30.414999999999999</v>
      </c>
      <c r="AJ55" s="72">
        <f>IF(Cyclical_overrides!AJ55 = "",
IF(INDEX(F_Inputs_cyclical!$A$1:$BE$243, MATCH('Cyclical_after overrides'!$A55, F_Inputs_cyclical!$A$1:$A$243, 0), MATCH('Cyclical_after overrides'!AJ$1, F_Inputs_cyclical!$A$1:$BE$1, 0))="", "", INDEX(F_Inputs_cyclical!$A$1:$BE$243, MATCH('Cyclical_after overrides'!$A55, F_Inputs_cyclical!$A$1:$A$243, 0), MATCH('Cyclical_after overrides'!AJ$1, F_Inputs_cyclical!$A$1:$BE$1, 0))),
Cyclical_overrides!AJ55)</f>
        <v>0</v>
      </c>
      <c r="AK55" s="72">
        <f>IF(Cyclical_overrides!AK55 = "",
IF(INDEX(F_Inputs_cyclical!$A$1:$BE$243, MATCH('Cyclical_after overrides'!$A55, F_Inputs_cyclical!$A$1:$A$243, 0), MATCH('Cyclical_after overrides'!AK$1, F_Inputs_cyclical!$A$1:$BE$1, 0))="", "", INDEX(F_Inputs_cyclical!$A$1:$BE$243, MATCH('Cyclical_after overrides'!$A55, F_Inputs_cyclical!$A$1:$A$243, 0), MATCH('Cyclical_after overrides'!AK$1, F_Inputs_cyclical!$A$1:$BE$1, 0))),
Cyclical_overrides!AK55)</f>
        <v>0</v>
      </c>
      <c r="AL55" s="72">
        <f>IF(Cyclical_overrides!AL55 = "",
IF(INDEX(F_Inputs_cyclical!$A$1:$BE$243, MATCH('Cyclical_after overrides'!$A55, F_Inputs_cyclical!$A$1:$A$243, 0), MATCH('Cyclical_after overrides'!AL$1, F_Inputs_cyclical!$A$1:$BE$1, 0))="", "", INDEX(F_Inputs_cyclical!$A$1:$BE$243, MATCH('Cyclical_after overrides'!$A55, F_Inputs_cyclical!$A$1:$A$243, 0), MATCH('Cyclical_after overrides'!AL$1, F_Inputs_cyclical!$A$1:$BE$1, 0))),
Cyclical_overrides!AL55)</f>
        <v>5.5780000000000003</v>
      </c>
      <c r="AM55" s="72">
        <f>IF(Cyclical_overrides!AM55 = "",
IF(INDEX(F_Inputs_cyclical!$A$1:$BE$243, MATCH('Cyclical_after overrides'!$A55, F_Inputs_cyclical!$A$1:$A$243, 0), MATCH('Cyclical_after overrides'!AM$1, F_Inputs_cyclical!$A$1:$BE$1, 0))="", "", INDEX(F_Inputs_cyclical!$A$1:$BE$243, MATCH('Cyclical_after overrides'!$A55, F_Inputs_cyclical!$A$1:$A$243, 0), MATCH('Cyclical_after overrides'!AM$1, F_Inputs_cyclical!$A$1:$BE$1, 0))),
Cyclical_overrides!AM55)</f>
        <v>4.8090000000000002</v>
      </c>
      <c r="AN55" s="72" t="str">
        <f>IF(Cyclical_overrides!AN55 = "",
IF(INDEX(F_Inputs_cyclical!$A$1:$BE$243, MATCH('Cyclical_after overrides'!$A55, F_Inputs_cyclical!$A$1:$A$243, 0), MATCH('Cyclical_after overrides'!AN$1, F_Inputs_cyclical!$A$1:$BE$1, 0))="", "", INDEX(F_Inputs_cyclical!$A$1:$BE$243, MATCH('Cyclical_after overrides'!$A55, F_Inputs_cyclical!$A$1:$A$243, 0), MATCH('Cyclical_after overrides'!AN$1, F_Inputs_cyclical!$A$1:$BE$1, 0))),
Cyclical_overrides!AN55)</f>
        <v/>
      </c>
      <c r="AO55" s="72">
        <f>IF(Cyclical_overrides!AO55 = "",
IF(INDEX(F_Inputs_cyclical!$A$1:$BE$243, MATCH('Cyclical_after overrides'!$A55, F_Inputs_cyclical!$A$1:$A$243, 0), MATCH('Cyclical_after overrides'!AO$1, F_Inputs_cyclical!$A$1:$BE$1, 0))="", "", INDEX(F_Inputs_cyclical!$A$1:$BE$243, MATCH('Cyclical_after overrides'!$A55, F_Inputs_cyclical!$A$1:$A$243, 0), MATCH('Cyclical_after overrides'!AO$1, F_Inputs_cyclical!$A$1:$BE$1, 0))),
Cyclical_overrides!AO55)</f>
        <v>0.73799999999999999</v>
      </c>
      <c r="AP55" s="72">
        <f>IF(Cyclical_overrides!AP55 = "",
IF(INDEX(F_Inputs_cyclical!$A$1:$BE$243, MATCH('Cyclical_after overrides'!$A55, F_Inputs_cyclical!$A$1:$A$243, 0), MATCH('Cyclical_after overrides'!AP$1, F_Inputs_cyclical!$A$1:$BE$1, 0))="", "", INDEX(F_Inputs_cyclical!$A$1:$BE$243, MATCH('Cyclical_after overrides'!$A55, F_Inputs_cyclical!$A$1:$A$243, 0), MATCH('Cyclical_after overrides'!AP$1, F_Inputs_cyclical!$A$1:$BE$1, 0))),
Cyclical_overrides!AP55)</f>
        <v>4.84</v>
      </c>
      <c r="AQ55" s="72" t="str">
        <f>IF(Cyclical_overrides!AQ55 = "",
IF(INDEX(F_Inputs_cyclical!$A$1:$BE$243, MATCH('Cyclical_after overrides'!$A55, F_Inputs_cyclical!$A$1:$A$243, 0), MATCH('Cyclical_after overrides'!AQ$1, F_Inputs_cyclical!$A$1:$BE$1, 0))="", "", INDEX(F_Inputs_cyclical!$A$1:$BE$243, MATCH('Cyclical_after overrides'!$A55, F_Inputs_cyclical!$A$1:$A$243, 0), MATCH('Cyclical_after overrides'!AQ$1, F_Inputs_cyclical!$A$1:$BE$1, 0))),
Cyclical_overrides!AQ55)</f>
        <v/>
      </c>
      <c r="AR55" s="72" t="str">
        <f>IF(Cyclical_overrides!AR55 = "",
IF(INDEX(F_Inputs_cyclical!$A$1:$BE$243, MATCH('Cyclical_after overrides'!$A55, F_Inputs_cyclical!$A$1:$A$243, 0), MATCH('Cyclical_after overrides'!AR$1, F_Inputs_cyclical!$A$1:$BE$1, 0))="", "", INDEX(F_Inputs_cyclical!$A$1:$BE$243, MATCH('Cyclical_after overrides'!$A55, F_Inputs_cyclical!$A$1:$A$243, 0), MATCH('Cyclical_after overrides'!AR$1, F_Inputs_cyclical!$A$1:$BE$1, 0))),
Cyclical_overrides!AR55)</f>
        <v/>
      </c>
      <c r="AS55" s="72" t="str">
        <f>IF(Cyclical_overrides!AS55 = "",
IF(INDEX(F_Inputs_cyclical!$A$1:$BE$243, MATCH('Cyclical_after overrides'!$A55, F_Inputs_cyclical!$A$1:$A$243, 0), MATCH('Cyclical_after overrides'!AS$1, F_Inputs_cyclical!$A$1:$BE$1, 0))="", "", INDEX(F_Inputs_cyclical!$A$1:$BE$243, MATCH('Cyclical_after overrides'!$A55, F_Inputs_cyclical!$A$1:$A$243, 0), MATCH('Cyclical_after overrides'!AS$1, F_Inputs_cyclical!$A$1:$BE$1, 0))),
Cyclical_overrides!AS55)</f>
        <v/>
      </c>
      <c r="AT55" s="72" t="str">
        <f>IF(Cyclical_overrides!AT55 = "",
IF(INDEX(F_Inputs_cyclical!$A$1:$BE$243, MATCH('Cyclical_after overrides'!$A55, F_Inputs_cyclical!$A$1:$A$243, 0), MATCH('Cyclical_after overrides'!AT$1, F_Inputs_cyclical!$A$1:$BE$1, 0))="", "", INDEX(F_Inputs_cyclical!$A$1:$BE$243, MATCH('Cyclical_after overrides'!$A55, F_Inputs_cyclical!$A$1:$A$243, 0), MATCH('Cyclical_after overrides'!AT$1, F_Inputs_cyclical!$A$1:$BE$1, 0))),
Cyclical_overrides!AT55)</f>
        <v/>
      </c>
      <c r="AU55" s="72" t="str">
        <f>IF(Cyclical_overrides!AU55 = "",
IF(INDEX(F_Inputs_cyclical!$A$1:$BE$243, MATCH('Cyclical_after overrides'!$A55, F_Inputs_cyclical!$A$1:$A$243, 0), MATCH('Cyclical_after overrides'!AU$1, F_Inputs_cyclical!$A$1:$BE$1, 0))="", "", INDEX(F_Inputs_cyclical!$A$1:$BE$243, MATCH('Cyclical_after overrides'!$A55, F_Inputs_cyclical!$A$1:$A$243, 0), MATCH('Cyclical_after overrides'!AU$1, F_Inputs_cyclical!$A$1:$BE$1, 0))),
Cyclical_overrides!AU55)</f>
        <v/>
      </c>
      <c r="AV55" s="72" t="str">
        <f>IF(Cyclical_overrides!AV55 = "",
IF(INDEX(F_Inputs_cyclical!$A$1:$BE$243, MATCH('Cyclical_after overrides'!$A55, F_Inputs_cyclical!$A$1:$A$243, 0), MATCH('Cyclical_after overrides'!AV$1, F_Inputs_cyclical!$A$1:$BE$1, 0))="", "", INDEX(F_Inputs_cyclical!$A$1:$BE$243, MATCH('Cyclical_after overrides'!$A55, F_Inputs_cyclical!$A$1:$A$243, 0), MATCH('Cyclical_after overrides'!AV$1, F_Inputs_cyclical!$A$1:$BE$1, 0))),
Cyclical_overrides!AV55)</f>
        <v/>
      </c>
      <c r="AW55" s="72">
        <f>IF(Cyclical_overrides!AW55 = "",
IF(INDEX(F_Inputs_cyclical!$A$1:$BE$243, MATCH('Cyclical_after overrides'!$A55, F_Inputs_cyclical!$A$1:$A$243, 0), MATCH('Cyclical_after overrides'!AW$1, F_Inputs_cyclical!$A$1:$BE$1, 0))="", "", INDEX(F_Inputs_cyclical!$A$1:$BE$243, MATCH('Cyclical_after overrides'!$A55, F_Inputs_cyclical!$A$1:$A$243, 0), MATCH('Cyclical_after overrides'!AW$1, F_Inputs_cyclical!$A$1:$BE$1, 0))),
Cyclical_overrides!AW55)</f>
        <v>1.1277018254028868</v>
      </c>
      <c r="AX55" s="72">
        <f>IF(Cyclical_overrides!AX55 = "",
IF(INDEX(F_Inputs_cyclical!$A$1:$BE$243, MATCH('Cyclical_after overrides'!$A55, F_Inputs_cyclical!$A$1:$A$243, 0), MATCH('Cyclical_after overrides'!AX$1, F_Inputs_cyclical!$A$1:$BE$1, 0))="", "", INDEX(F_Inputs_cyclical!$A$1:$BE$243, MATCH('Cyclical_after overrides'!$A55, F_Inputs_cyclical!$A$1:$A$243, 0), MATCH('Cyclical_after overrides'!AX$1, F_Inputs_cyclical!$A$1:$BE$1, 0))),
Cyclical_overrides!AX55)</f>
        <v>21.350666240578036</v>
      </c>
      <c r="AY55" s="72">
        <f>IF(Cyclical_overrides!AY55 = "",
IF(INDEX(F_Inputs_cyclical!$A$1:$BE$243, MATCH('Cyclical_after overrides'!$A55, F_Inputs_cyclical!$A$1:$A$243, 0), MATCH('Cyclical_after overrides'!AY$1, F_Inputs_cyclical!$A$1:$BE$1, 0))="", "", INDEX(F_Inputs_cyclical!$A$1:$BE$243, MATCH('Cyclical_after overrides'!$A55, F_Inputs_cyclical!$A$1:$A$243, 0), MATCH('Cyclical_after overrides'!AY$1, F_Inputs_cyclical!$A$1:$BE$1, 0))),
Cyclical_overrides!AY55)</f>
        <v>139.54896282655821</v>
      </c>
      <c r="AZ55" s="72">
        <f>IF(Cyclical_overrides!AZ55 = "",
IF(INDEX(F_Inputs_cyclical!$A$1:$BE$243, MATCH('Cyclical_after overrides'!$A55, F_Inputs_cyclical!$A$1:$A$243, 0), MATCH('Cyclical_after overrides'!AZ$1, F_Inputs_cyclical!$A$1:$BE$1, 0))="", "", INDEX(F_Inputs_cyclical!$A$1:$BE$243, MATCH('Cyclical_after overrides'!$A55, F_Inputs_cyclical!$A$1:$A$243, 0), MATCH('Cyclical_after overrides'!AZ$1, F_Inputs_cyclical!$A$1:$BE$1, 0))),
Cyclical_overrides!AZ55)</f>
        <v>1.7354698484242228</v>
      </c>
      <c r="BA55" s="72">
        <f>IF(Cyclical_overrides!BA55 = "",
IF(INDEX(F_Inputs_cyclical!$A$1:$BE$243, MATCH('Cyclical_after overrides'!$A55, F_Inputs_cyclical!$A$1:$A$243, 0), MATCH('Cyclical_after overrides'!BA$1, F_Inputs_cyclical!$A$1:$BE$1, 0))="", "", INDEX(F_Inputs_cyclical!$A$1:$BE$243, MATCH('Cyclical_after overrides'!$A55, F_Inputs_cyclical!$A$1:$A$243, 0), MATCH('Cyclical_after overrides'!BA$1, F_Inputs_cyclical!$A$1:$BE$1, 0))),
Cyclical_overrides!BA55)</f>
        <v>11.047502565691792</v>
      </c>
      <c r="BB55" s="72">
        <f>IF(Cyclical_overrides!BB55 = "",
IF(INDEX(F_Inputs_cyclical!$A$1:$BE$243, MATCH('Cyclical_after overrides'!$A55, F_Inputs_cyclical!$A$1:$A$243, 0), MATCH('Cyclical_after overrides'!BB$1, F_Inputs_cyclical!$A$1:$BE$1, 0))="", "", INDEX(F_Inputs_cyclical!$A$1:$BE$243, MATCH('Cyclical_after overrides'!$A55, F_Inputs_cyclical!$A$1:$A$243, 0), MATCH('Cyclical_after overrides'!BB$1, F_Inputs_cyclical!$A$1:$BE$1, 0))),
Cyclical_overrides!BB55)</f>
        <v>11.047502565691792</v>
      </c>
      <c r="BC55" s="72">
        <f>IF(Cyclical_overrides!BC55 = "",
IF(INDEX(F_Inputs_cyclical!$A$1:$BE$243, MATCH('Cyclical_after overrides'!$A55, F_Inputs_cyclical!$A$1:$A$243, 0), MATCH('Cyclical_after overrides'!BC$1, F_Inputs_cyclical!$A$1:$BE$1, 0))="", "", INDEX(F_Inputs_cyclical!$A$1:$BE$243, MATCH('Cyclical_after overrides'!$A55, F_Inputs_cyclical!$A$1:$A$243, 0), MATCH('Cyclical_after overrides'!BC$1, F_Inputs_cyclical!$A$1:$BE$1, 0))),
Cyclical_overrides!BC55)</f>
        <v>12.362481032808635</v>
      </c>
      <c r="BD55" s="72">
        <f>IF(Cyclical_overrides!BD55 = "",
IF(INDEX(F_Inputs_cyclical!$A$1:$BE$243, MATCH('Cyclical_after overrides'!$A55, F_Inputs_cyclical!$A$1:$A$243, 0), MATCH('Cyclical_after overrides'!BD$1, F_Inputs_cyclical!$A$1:$BE$1, 0))="", "", INDEX(F_Inputs_cyclical!$A$1:$BE$243, MATCH('Cyclical_after overrides'!$A55, F_Inputs_cyclical!$A$1:$A$243, 0), MATCH('Cyclical_after overrides'!BD$1, F_Inputs_cyclical!$A$1:$BE$1, 0))),
Cyclical_overrides!BD55)</f>
        <v>623.26300000000003</v>
      </c>
      <c r="BE55" s="194"/>
    </row>
    <row r="56" spans="1:57" x14ac:dyDescent="0.4">
      <c r="A56" s="63" t="str">
        <f t="shared" si="0"/>
        <v>SRN22</v>
      </c>
      <c r="B56" s="63" t="s">
        <v>301</v>
      </c>
      <c r="C56" s="63" t="s">
        <v>259</v>
      </c>
      <c r="D56" s="72">
        <f>IF(Cyclical_overrides!D56 = "",
IF(INDEX(F_Inputs_cyclical!$A$1:$BE$243, MATCH('Cyclical_after overrides'!$A56, F_Inputs_cyclical!$A$1:$A$243, 0), MATCH('Cyclical_after overrides'!D$1, F_Inputs_cyclical!$A$1:$BE$1, 0))="", "", INDEX(F_Inputs_cyclical!$A$1:$BE$243, MATCH('Cyclical_after overrides'!$A56, F_Inputs_cyclical!$A$1:$A$243, 0), MATCH('Cyclical_after overrides'!D$1, F_Inputs_cyclical!$A$1:$BE$1, 0))),
Cyclical_overrides!D56)</f>
        <v>20.738</v>
      </c>
      <c r="E56" s="72">
        <f>IF(Cyclical_overrides!E56 = "",
IF(INDEX(F_Inputs_cyclical!$A$1:$BE$243, MATCH('Cyclical_after overrides'!$A56, F_Inputs_cyclical!$A$1:$A$243, 0), MATCH('Cyclical_after overrides'!E$1, F_Inputs_cyclical!$A$1:$BE$1, 0))="", "", INDEX(F_Inputs_cyclical!$A$1:$BE$243, MATCH('Cyclical_after overrides'!$A56, F_Inputs_cyclical!$A$1:$A$243, 0), MATCH('Cyclical_after overrides'!E$1, F_Inputs_cyclical!$A$1:$BE$1, 0))),
Cyclical_overrides!E56)</f>
        <v>6.2830000000000004</v>
      </c>
      <c r="F56" s="72">
        <f>IF(Cyclical_overrides!F56 = "",
IF(INDEX(F_Inputs_cyclical!$A$1:$BE$243, MATCH('Cyclical_after overrides'!$A56, F_Inputs_cyclical!$A$1:$A$243, 0), MATCH('Cyclical_after overrides'!F$1, F_Inputs_cyclical!$A$1:$BE$1, 0))="", "", INDEX(F_Inputs_cyclical!$A$1:$BE$243, MATCH('Cyclical_after overrides'!$A56, F_Inputs_cyclical!$A$1:$A$243, 0), MATCH('Cyclical_after overrides'!F$1, F_Inputs_cyclical!$A$1:$BE$1, 0))),
Cyclical_overrides!F56)</f>
        <v>29.963999999999999</v>
      </c>
      <c r="G56" s="72">
        <f>IF(Cyclical_overrides!G56 = "",
IF(INDEX(F_Inputs_cyclical!$A$1:$BE$243, MATCH('Cyclical_after overrides'!$A56, F_Inputs_cyclical!$A$1:$A$243, 0), MATCH('Cyclical_after overrides'!G$1, F_Inputs_cyclical!$A$1:$BE$1, 0))="", "", INDEX(F_Inputs_cyclical!$A$1:$BE$243, MATCH('Cyclical_after overrides'!$A56, F_Inputs_cyclical!$A$1:$A$243, 0), MATCH('Cyclical_after overrides'!G$1, F_Inputs_cyclical!$A$1:$BE$1, 0))),
Cyclical_overrides!G56)</f>
        <v>3.21</v>
      </c>
      <c r="H56" s="72">
        <f>IF(Cyclical_overrides!H56 = "",
IF(INDEX(F_Inputs_cyclical!$A$1:$BE$243, MATCH('Cyclical_after overrides'!$A56, F_Inputs_cyclical!$A$1:$A$243, 0), MATCH('Cyclical_after overrides'!H$1, F_Inputs_cyclical!$A$1:$BE$1, 0))="", "", INDEX(F_Inputs_cyclical!$A$1:$BE$243, MATCH('Cyclical_after overrides'!$A56, F_Inputs_cyclical!$A$1:$A$243, 0), MATCH('Cyclical_after overrides'!H$1, F_Inputs_cyclical!$A$1:$BE$1, 0))),
Cyclical_overrides!H56)</f>
        <v>1.9E-2</v>
      </c>
      <c r="I56" s="72">
        <f>IF(Cyclical_overrides!I56 = "",
IF(INDEX(F_Inputs_cyclical!$A$1:$BE$243, MATCH('Cyclical_after overrides'!$A56, F_Inputs_cyclical!$A$1:$A$243, 0), MATCH('Cyclical_after overrides'!I$1, F_Inputs_cyclical!$A$1:$BE$1, 0))="", "", INDEX(F_Inputs_cyclical!$A$1:$BE$243, MATCH('Cyclical_after overrides'!$A56, F_Inputs_cyclical!$A$1:$A$243, 0), MATCH('Cyclical_after overrides'!I$1, F_Inputs_cyclical!$A$1:$BE$1, 0))),
Cyclical_overrides!I56)</f>
        <v>0</v>
      </c>
      <c r="J56" s="72" t="str">
        <f>IF(Cyclical_overrides!J56 = "",
IF(INDEX(F_Inputs_cyclical!$A$1:$BE$243, MATCH('Cyclical_after overrides'!$A56, F_Inputs_cyclical!$A$1:$A$243, 0), MATCH('Cyclical_after overrides'!J$1, F_Inputs_cyclical!$A$1:$BE$1, 0))="", "", INDEX(F_Inputs_cyclical!$A$1:$BE$243, MATCH('Cyclical_after overrides'!$A56, F_Inputs_cyclical!$A$1:$A$243, 0), MATCH('Cyclical_after overrides'!J$1, F_Inputs_cyclical!$A$1:$BE$1, 0))),
Cyclical_overrides!J56)</f>
        <v/>
      </c>
      <c r="K56" s="72">
        <f>IF(Cyclical_overrides!K56 = "",
IF(INDEX(F_Inputs_cyclical!$A$1:$BE$243, MATCH('Cyclical_after overrides'!$A56, F_Inputs_cyclical!$A$1:$A$243, 0), MATCH('Cyclical_after overrides'!K$1, F_Inputs_cyclical!$A$1:$BE$1, 0))="", "", INDEX(F_Inputs_cyclical!$A$1:$BE$243, MATCH('Cyclical_after overrides'!$A56, F_Inputs_cyclical!$A$1:$A$243, 0), MATCH('Cyclical_after overrides'!K$1, F_Inputs_cyclical!$A$1:$BE$1, 0))),
Cyclical_overrides!K56)</f>
        <v>1.6739999999999999</v>
      </c>
      <c r="L56" s="72" t="str">
        <f>IF(Cyclical_overrides!L56 = "",
IF(INDEX(F_Inputs_cyclical!$A$1:$BE$243, MATCH('Cyclical_after overrides'!$A56, F_Inputs_cyclical!$A$1:$A$243, 0), MATCH('Cyclical_after overrides'!L$1, F_Inputs_cyclical!$A$1:$BE$1, 0))="", "", INDEX(F_Inputs_cyclical!$A$1:$BE$243, MATCH('Cyclical_after overrides'!$A56, F_Inputs_cyclical!$A$1:$A$243, 0), MATCH('Cyclical_after overrides'!L$1, F_Inputs_cyclical!$A$1:$BE$1, 0))),
Cyclical_overrides!L56)</f>
        <v/>
      </c>
      <c r="M56" s="72" t="str">
        <f>IF(Cyclical_overrides!M56 = "",
IF(INDEX(F_Inputs_cyclical!$A$1:$BE$243, MATCH('Cyclical_after overrides'!$A56, F_Inputs_cyclical!$A$1:$A$243, 0), MATCH('Cyclical_after overrides'!M$1, F_Inputs_cyclical!$A$1:$BE$1, 0))="", "", INDEX(F_Inputs_cyclical!$A$1:$BE$243, MATCH('Cyclical_after overrides'!$A56, F_Inputs_cyclical!$A$1:$A$243, 0), MATCH('Cyclical_after overrides'!M$1, F_Inputs_cyclical!$A$1:$BE$1, 0))),
Cyclical_overrides!M56)</f>
        <v/>
      </c>
      <c r="N56" s="72" t="str">
        <f>IF(Cyclical_overrides!N56 = "",
IF(INDEX(F_Inputs_cyclical!$A$1:$BE$243, MATCH('Cyclical_after overrides'!$A56, F_Inputs_cyclical!$A$1:$A$243, 0), MATCH('Cyclical_after overrides'!N$1, F_Inputs_cyclical!$A$1:$BE$1, 0))="", "", INDEX(F_Inputs_cyclical!$A$1:$BE$243, MATCH('Cyclical_after overrides'!$A56, F_Inputs_cyclical!$A$1:$A$243, 0), MATCH('Cyclical_after overrides'!N$1, F_Inputs_cyclical!$A$1:$BE$1, 0))),
Cyclical_overrides!N56)</f>
        <v/>
      </c>
      <c r="O56" s="72" t="str">
        <f>IF(Cyclical_overrides!O56 = "",
IF(INDEX(F_Inputs_cyclical!$A$1:$BE$243, MATCH('Cyclical_after overrides'!$A56, F_Inputs_cyclical!$A$1:$A$243, 0), MATCH('Cyclical_after overrides'!O$1, F_Inputs_cyclical!$A$1:$BE$1, 0))="", "", INDEX(F_Inputs_cyclical!$A$1:$BE$243, MATCH('Cyclical_after overrides'!$A56, F_Inputs_cyclical!$A$1:$A$243, 0), MATCH('Cyclical_after overrides'!O$1, F_Inputs_cyclical!$A$1:$BE$1, 0))),
Cyclical_overrides!O56)</f>
        <v/>
      </c>
      <c r="P56" s="72" t="str">
        <f>IF(Cyclical_overrides!P56 = "",
IF(INDEX(F_Inputs_cyclical!$A$1:$BE$243, MATCH('Cyclical_after overrides'!$A56, F_Inputs_cyclical!$A$1:$A$243, 0), MATCH('Cyclical_after overrides'!P$1, F_Inputs_cyclical!$A$1:$BE$1, 0))="", "", INDEX(F_Inputs_cyclical!$A$1:$BE$243, MATCH('Cyclical_after overrides'!$A56, F_Inputs_cyclical!$A$1:$A$243, 0), MATCH('Cyclical_after overrides'!P$1, F_Inputs_cyclical!$A$1:$BE$1, 0))),
Cyclical_overrides!P56)</f>
        <v/>
      </c>
      <c r="Q56" s="72" t="str">
        <f>IF(Cyclical_overrides!Q56 = "",
IF(INDEX(F_Inputs_cyclical!$A$1:$BE$243, MATCH('Cyclical_after overrides'!$A56, F_Inputs_cyclical!$A$1:$A$243, 0), MATCH('Cyclical_after overrides'!Q$1, F_Inputs_cyclical!$A$1:$BE$1, 0))="", "", INDEX(F_Inputs_cyclical!$A$1:$BE$243, MATCH('Cyclical_after overrides'!$A56, F_Inputs_cyclical!$A$1:$A$243, 0), MATCH('Cyclical_after overrides'!Q$1, F_Inputs_cyclical!$A$1:$BE$1, 0))),
Cyclical_overrides!Q56)</f>
        <v/>
      </c>
      <c r="R56" s="72" t="str">
        <f>IF(Cyclical_overrides!R56 = "",
IF(INDEX(F_Inputs_cyclical!$A$1:$BE$243, MATCH('Cyclical_after overrides'!$A56, F_Inputs_cyclical!$A$1:$A$243, 0), MATCH('Cyclical_after overrides'!R$1, F_Inputs_cyclical!$A$1:$BE$1, 0))="", "", INDEX(F_Inputs_cyclical!$A$1:$BE$243, MATCH('Cyclical_after overrides'!$A56, F_Inputs_cyclical!$A$1:$A$243, 0), MATCH('Cyclical_after overrides'!R$1, F_Inputs_cyclical!$A$1:$BE$1, 0))),
Cyclical_overrides!R56)</f>
        <v/>
      </c>
      <c r="S56" s="72" t="str">
        <f>IF(Cyclical_overrides!S56 = "",
IF(INDEX(F_Inputs_cyclical!$A$1:$BE$243, MATCH('Cyclical_after overrides'!$A56, F_Inputs_cyclical!$A$1:$A$243, 0), MATCH('Cyclical_after overrides'!S$1, F_Inputs_cyclical!$A$1:$BE$1, 0))="", "", INDEX(F_Inputs_cyclical!$A$1:$BE$243, MATCH('Cyclical_after overrides'!$A56, F_Inputs_cyclical!$A$1:$A$243, 0), MATCH('Cyclical_after overrides'!S$1, F_Inputs_cyclical!$A$1:$BE$1, 0))),
Cyclical_overrides!S56)</f>
        <v/>
      </c>
      <c r="T56" s="72" t="str">
        <f>IF(Cyclical_overrides!T56 = "",
IF(INDEX(F_Inputs_cyclical!$A$1:$BE$243, MATCH('Cyclical_after overrides'!$A56, F_Inputs_cyclical!$A$1:$A$243, 0), MATCH('Cyclical_after overrides'!T$1, F_Inputs_cyclical!$A$1:$BE$1, 0))="", "", INDEX(F_Inputs_cyclical!$A$1:$BE$243, MATCH('Cyclical_after overrides'!$A56, F_Inputs_cyclical!$A$1:$A$243, 0), MATCH('Cyclical_after overrides'!T$1, F_Inputs_cyclical!$A$1:$BE$1, 0))),
Cyclical_overrides!T56)</f>
        <v/>
      </c>
      <c r="U56" s="72" t="str">
        <f>IF(Cyclical_overrides!U56 = "",
IF(INDEX(F_Inputs_cyclical!$A$1:$BE$243, MATCH('Cyclical_after overrides'!$A56, F_Inputs_cyclical!$A$1:$A$243, 0), MATCH('Cyclical_after overrides'!U$1, F_Inputs_cyclical!$A$1:$BE$1, 0))="", "", INDEX(F_Inputs_cyclical!$A$1:$BE$243, MATCH('Cyclical_after overrides'!$A56, F_Inputs_cyclical!$A$1:$A$243, 0), MATCH('Cyclical_after overrides'!U$1, F_Inputs_cyclical!$A$1:$BE$1, 0))),
Cyclical_overrides!U56)</f>
        <v/>
      </c>
      <c r="V56" s="72">
        <f>IF(Cyclical_overrides!V56 = "",
IF(INDEX(F_Inputs_cyclical!$A$1:$BE$243, MATCH('Cyclical_after overrides'!$A56, F_Inputs_cyclical!$A$1:$A$243, 0), MATCH('Cyclical_after overrides'!V$1, F_Inputs_cyclical!$A$1:$BE$1, 0))="", "", INDEX(F_Inputs_cyclical!$A$1:$BE$243, MATCH('Cyclical_after overrides'!$A56, F_Inputs_cyclical!$A$1:$A$243, 0), MATCH('Cyclical_after overrides'!V$1, F_Inputs_cyclical!$A$1:$BE$1, 0))),
Cyclical_overrides!V56)</f>
        <v>15.756500000000001</v>
      </c>
      <c r="W56" s="72">
        <f>IF(Cyclical_overrides!W56 = "",
IF(INDEX(F_Inputs_cyclical!$A$1:$BE$243, MATCH('Cyclical_after overrides'!$A56, F_Inputs_cyclical!$A$1:$A$243, 0), MATCH('Cyclical_after overrides'!W$1, F_Inputs_cyclical!$A$1:$BE$1, 0))="", "", INDEX(F_Inputs_cyclical!$A$1:$BE$243, MATCH('Cyclical_after overrides'!$A56, F_Inputs_cyclical!$A$1:$A$243, 0), MATCH('Cyclical_after overrides'!W$1, F_Inputs_cyclical!$A$1:$BE$1, 0))),
Cyclical_overrides!W56)</f>
        <v>77.180499999999995</v>
      </c>
      <c r="X56" s="72">
        <f>IF(Cyclical_overrides!X56 = "",
IF(INDEX(F_Inputs_cyclical!$A$1:$BE$243, MATCH('Cyclical_after overrides'!$A56, F_Inputs_cyclical!$A$1:$A$243, 0), MATCH('Cyclical_after overrides'!X$1, F_Inputs_cyclical!$A$1:$BE$1, 0))="", "", INDEX(F_Inputs_cyclical!$A$1:$BE$243, MATCH('Cyclical_after overrides'!$A56, F_Inputs_cyclical!$A$1:$A$243, 0), MATCH('Cyclical_after overrides'!X$1, F_Inputs_cyclical!$A$1:$BE$1, 0))),
Cyclical_overrides!X56)</f>
        <v>260.959</v>
      </c>
      <c r="Y56" s="72">
        <f>IF(Cyclical_overrides!Y56 = "",
IF(INDEX(F_Inputs_cyclical!$A$1:$BE$243, MATCH('Cyclical_after overrides'!$A56, F_Inputs_cyclical!$A$1:$A$243, 0), MATCH('Cyclical_after overrides'!Y$1, F_Inputs_cyclical!$A$1:$BE$1, 0))="", "", INDEX(F_Inputs_cyclical!$A$1:$BE$243, MATCH('Cyclical_after overrides'!$A56, F_Inputs_cyclical!$A$1:$A$243, 0), MATCH('Cyclical_after overrides'!Y$1, F_Inputs_cyclical!$A$1:$BE$1, 0))),
Cyclical_overrides!Y56)</f>
        <v>659.34100000000001</v>
      </c>
      <c r="Z56" s="72">
        <f>IF(Cyclical_overrides!Z56 = "",
IF(INDEX(F_Inputs_cyclical!$A$1:$BE$243, MATCH('Cyclical_after overrides'!$A56, F_Inputs_cyclical!$A$1:$A$243, 0), MATCH('Cyclical_after overrides'!Z$1, F_Inputs_cyclical!$A$1:$BE$1, 0))="", "", INDEX(F_Inputs_cyclical!$A$1:$BE$243, MATCH('Cyclical_after overrides'!$A56, F_Inputs_cyclical!$A$1:$A$243, 0), MATCH('Cyclical_after overrides'!Z$1, F_Inputs_cyclical!$A$1:$BE$1, 0))),
Cyclical_overrides!Z56)</f>
        <v>113.9965</v>
      </c>
      <c r="AA56" s="72">
        <f>IF(Cyclical_overrides!AA56 = "",
IF(INDEX(F_Inputs_cyclical!$A$1:$BE$243, MATCH('Cyclical_after overrides'!$A56, F_Inputs_cyclical!$A$1:$A$243, 0), MATCH('Cyclical_after overrides'!AA$1, F_Inputs_cyclical!$A$1:$BE$1, 0))="", "", INDEX(F_Inputs_cyclical!$A$1:$BE$243, MATCH('Cyclical_after overrides'!$A56, F_Inputs_cyclical!$A$1:$A$243, 0), MATCH('Cyclical_after overrides'!AA$1, F_Inputs_cyclical!$A$1:$BE$1, 0))),
Cyclical_overrides!AA56)</f>
        <v>839.32349999999997</v>
      </c>
      <c r="AB56" s="72" t="str">
        <f>IF(Cyclical_overrides!AB56 = "",
IF(INDEX(F_Inputs_cyclical!$A$1:$BE$243, MATCH('Cyclical_after overrides'!$A56, F_Inputs_cyclical!$A$1:$A$243, 0), MATCH('Cyclical_after overrides'!AB$1, F_Inputs_cyclical!$A$1:$BE$1, 0))="", "", INDEX(F_Inputs_cyclical!$A$1:$BE$243, MATCH('Cyclical_after overrides'!$A56, F_Inputs_cyclical!$A$1:$A$243, 0), MATCH('Cyclical_after overrides'!AB$1, F_Inputs_cyclical!$A$1:$BE$1, 0))),
Cyclical_overrides!AB56)</f>
        <v/>
      </c>
      <c r="AC56" s="72">
        <f>IF(Cyclical_overrides!AC56 = "",
IF(INDEX(F_Inputs_cyclical!$A$1:$BE$243, MATCH('Cyclical_after overrides'!$A56, F_Inputs_cyclical!$A$1:$A$243, 0), MATCH('Cyclical_after overrides'!AC$1, F_Inputs_cyclical!$A$1:$BE$1, 0))="", "", INDEX(F_Inputs_cyclical!$A$1:$BE$243, MATCH('Cyclical_after overrides'!$A56, F_Inputs_cyclical!$A$1:$A$243, 0), MATCH('Cyclical_after overrides'!AC$1, F_Inputs_cyclical!$A$1:$BE$1, 0))),
Cyclical_overrides!AC56)</f>
        <v>71.790000000000006</v>
      </c>
      <c r="AD56" s="72">
        <f>IF(Cyclical_overrides!AD56 = "",
IF(INDEX(F_Inputs_cyclical!$A$1:$BE$243, MATCH('Cyclical_after overrides'!$A56, F_Inputs_cyclical!$A$1:$A$243, 0), MATCH('Cyclical_after overrides'!AD$1, F_Inputs_cyclical!$A$1:$BE$1, 0))="", "", INDEX(F_Inputs_cyclical!$A$1:$BE$243, MATCH('Cyclical_after overrides'!$A56, F_Inputs_cyclical!$A$1:$A$243, 0), MATCH('Cyclical_after overrides'!AD$1, F_Inputs_cyclical!$A$1:$BE$1, 0))),
Cyclical_overrides!AD56)</f>
        <v>1.03</v>
      </c>
      <c r="AE56" s="72">
        <f>IF(Cyclical_overrides!AE56 = "",
IF(INDEX(F_Inputs_cyclical!$A$1:$BE$243, MATCH('Cyclical_after overrides'!$A56, F_Inputs_cyclical!$A$1:$A$243, 0), MATCH('Cyclical_after overrides'!AE$1, F_Inputs_cyclical!$A$1:$BE$1, 0))="", "", INDEX(F_Inputs_cyclical!$A$1:$BE$243, MATCH('Cyclical_after overrides'!$A56, F_Inputs_cyclical!$A$1:$A$243, 0), MATCH('Cyclical_after overrides'!AE$1, F_Inputs_cyclical!$A$1:$BE$1, 0))),
Cyclical_overrides!AE56)</f>
        <v>0.98</v>
      </c>
      <c r="AF56" s="72">
        <f>IF(Cyclical_overrides!AF56 = "",
IF(INDEX(F_Inputs_cyclical!$A$1:$BE$243, MATCH('Cyclical_after overrides'!$A56, F_Inputs_cyclical!$A$1:$A$243, 0), MATCH('Cyclical_after overrides'!AF$1, F_Inputs_cyclical!$A$1:$BE$1, 0))="", "", INDEX(F_Inputs_cyclical!$A$1:$BE$243, MATCH('Cyclical_after overrides'!$A56, F_Inputs_cyclical!$A$1:$A$243, 0), MATCH('Cyclical_after overrides'!AF$1, F_Inputs_cyclical!$A$1:$BE$1, 0))),
Cyclical_overrides!AF56)</f>
        <v>1.677</v>
      </c>
      <c r="AG56" s="72">
        <f>IF(Cyclical_overrides!AG56 = "",
IF(INDEX(F_Inputs_cyclical!$A$1:$BE$243, MATCH('Cyclical_after overrides'!$A56, F_Inputs_cyclical!$A$1:$A$243, 0), MATCH('Cyclical_after overrides'!AG$1, F_Inputs_cyclical!$A$1:$BE$1, 0))="", "", INDEX(F_Inputs_cyclical!$A$1:$BE$243, MATCH('Cyclical_after overrides'!$A56, F_Inputs_cyclical!$A$1:$A$243, 0), MATCH('Cyclical_after overrides'!AG$1, F_Inputs_cyclical!$A$1:$BE$1, 0))),
Cyclical_overrides!AG56)</f>
        <v>1.6739999999999999</v>
      </c>
      <c r="AH56" s="72">
        <f>IF(Cyclical_overrides!AH56 = "",
IF(INDEX(F_Inputs_cyclical!$A$1:$BE$243, MATCH('Cyclical_after overrides'!$A56, F_Inputs_cyclical!$A$1:$A$243, 0), MATCH('Cyclical_after overrides'!AH$1, F_Inputs_cyclical!$A$1:$BE$1, 0))="", "", INDEX(F_Inputs_cyclical!$A$1:$BE$243, MATCH('Cyclical_after overrides'!$A56, F_Inputs_cyclical!$A$1:$A$243, 0), MATCH('Cyclical_after overrides'!AH$1, F_Inputs_cyclical!$A$1:$BE$1, 0))),
Cyclical_overrides!AH56)</f>
        <v>4.2300000000000004</v>
      </c>
      <c r="AI56" s="72">
        <f>IF(Cyclical_overrides!AI56 = "",
IF(INDEX(F_Inputs_cyclical!$A$1:$BE$243, MATCH('Cyclical_after overrides'!$A56, F_Inputs_cyclical!$A$1:$A$243, 0), MATCH('Cyclical_after overrides'!AI$1, F_Inputs_cyclical!$A$1:$BE$1, 0))="", "", INDEX(F_Inputs_cyclical!$A$1:$BE$243, MATCH('Cyclical_after overrides'!$A56, F_Inputs_cyclical!$A$1:$A$243, 0), MATCH('Cyclical_after overrides'!AI$1, F_Inputs_cyclical!$A$1:$BE$1, 0))),
Cyclical_overrides!AI56)</f>
        <v>27.885000000000002</v>
      </c>
      <c r="AJ56" s="72">
        <f>IF(Cyclical_overrides!AJ56 = "",
IF(INDEX(F_Inputs_cyclical!$A$1:$BE$243, MATCH('Cyclical_after overrides'!$A56, F_Inputs_cyclical!$A$1:$A$243, 0), MATCH('Cyclical_after overrides'!AJ$1, F_Inputs_cyclical!$A$1:$BE$1, 0))="", "", INDEX(F_Inputs_cyclical!$A$1:$BE$243, MATCH('Cyclical_after overrides'!$A56, F_Inputs_cyclical!$A$1:$A$243, 0), MATCH('Cyclical_after overrides'!AJ$1, F_Inputs_cyclical!$A$1:$BE$1, 0))),
Cyclical_overrides!AJ56)</f>
        <v>0</v>
      </c>
      <c r="AK56" s="72">
        <f>IF(Cyclical_overrides!AK56 = "",
IF(INDEX(F_Inputs_cyclical!$A$1:$BE$243, MATCH('Cyclical_after overrides'!$A56, F_Inputs_cyclical!$A$1:$A$243, 0), MATCH('Cyclical_after overrides'!AK$1, F_Inputs_cyclical!$A$1:$BE$1, 0))="", "", INDEX(F_Inputs_cyclical!$A$1:$BE$243, MATCH('Cyclical_after overrides'!$A56, F_Inputs_cyclical!$A$1:$A$243, 0), MATCH('Cyclical_after overrides'!AK$1, F_Inputs_cyclical!$A$1:$BE$1, 0))),
Cyclical_overrides!AK56)</f>
        <v>0</v>
      </c>
      <c r="AL56" s="72">
        <f>IF(Cyclical_overrides!AL56 = "",
IF(INDEX(F_Inputs_cyclical!$A$1:$BE$243, MATCH('Cyclical_after overrides'!$A56, F_Inputs_cyclical!$A$1:$A$243, 0), MATCH('Cyclical_after overrides'!AL$1, F_Inputs_cyclical!$A$1:$BE$1, 0))="", "", INDEX(F_Inputs_cyclical!$A$1:$BE$243, MATCH('Cyclical_after overrides'!$A56, F_Inputs_cyclical!$A$1:$A$243, 0), MATCH('Cyclical_after overrides'!AL$1, F_Inputs_cyclical!$A$1:$BE$1, 0))),
Cyclical_overrides!AL56)</f>
        <v>1.1819999999999999</v>
      </c>
      <c r="AM56" s="72">
        <f>IF(Cyclical_overrides!AM56 = "",
IF(INDEX(F_Inputs_cyclical!$A$1:$BE$243, MATCH('Cyclical_after overrides'!$A56, F_Inputs_cyclical!$A$1:$A$243, 0), MATCH('Cyclical_after overrides'!AM$1, F_Inputs_cyclical!$A$1:$BE$1, 0))="", "", INDEX(F_Inputs_cyclical!$A$1:$BE$243, MATCH('Cyclical_after overrides'!$A56, F_Inputs_cyclical!$A$1:$A$243, 0), MATCH('Cyclical_after overrides'!AM$1, F_Inputs_cyclical!$A$1:$BE$1, 0))),
Cyclical_overrides!AM56)</f>
        <v>5.0330000000000004</v>
      </c>
      <c r="AN56" s="72" t="str">
        <f>IF(Cyclical_overrides!AN56 = "",
IF(INDEX(F_Inputs_cyclical!$A$1:$BE$243, MATCH('Cyclical_after overrides'!$A56, F_Inputs_cyclical!$A$1:$A$243, 0), MATCH('Cyclical_after overrides'!AN$1, F_Inputs_cyclical!$A$1:$BE$1, 0))="", "", INDEX(F_Inputs_cyclical!$A$1:$BE$243, MATCH('Cyclical_after overrides'!$A56, F_Inputs_cyclical!$A$1:$A$243, 0), MATCH('Cyclical_after overrides'!AN$1, F_Inputs_cyclical!$A$1:$BE$1, 0))),
Cyclical_overrides!AN56)</f>
        <v/>
      </c>
      <c r="AO56" s="72">
        <f>IF(Cyclical_overrides!AO56 = "",
IF(INDEX(F_Inputs_cyclical!$A$1:$BE$243, MATCH('Cyclical_after overrides'!$A56, F_Inputs_cyclical!$A$1:$A$243, 0), MATCH('Cyclical_after overrides'!AO$1, F_Inputs_cyclical!$A$1:$BE$1, 0))="", "", INDEX(F_Inputs_cyclical!$A$1:$BE$243, MATCH('Cyclical_after overrides'!$A56, F_Inputs_cyclical!$A$1:$A$243, 0), MATCH('Cyclical_after overrides'!AO$1, F_Inputs_cyclical!$A$1:$BE$1, 0))),
Cyclical_overrides!AO56)</f>
        <v>6.6000000000000003E-2</v>
      </c>
      <c r="AP56" s="72">
        <f>IF(Cyclical_overrides!AP56 = "",
IF(INDEX(F_Inputs_cyclical!$A$1:$BE$243, MATCH('Cyclical_after overrides'!$A56, F_Inputs_cyclical!$A$1:$A$243, 0), MATCH('Cyclical_after overrides'!AP$1, F_Inputs_cyclical!$A$1:$BE$1, 0))="", "", INDEX(F_Inputs_cyclical!$A$1:$BE$243, MATCH('Cyclical_after overrides'!$A56, F_Inputs_cyclical!$A$1:$A$243, 0), MATCH('Cyclical_after overrides'!AP$1, F_Inputs_cyclical!$A$1:$BE$1, 0))),
Cyclical_overrides!AP56)</f>
        <v>1.1160000000000001</v>
      </c>
      <c r="AQ56" s="72" t="str">
        <f>IF(Cyclical_overrides!AQ56 = "",
IF(INDEX(F_Inputs_cyclical!$A$1:$BE$243, MATCH('Cyclical_after overrides'!$A56, F_Inputs_cyclical!$A$1:$A$243, 0), MATCH('Cyclical_after overrides'!AQ$1, F_Inputs_cyclical!$A$1:$BE$1, 0))="", "", INDEX(F_Inputs_cyclical!$A$1:$BE$243, MATCH('Cyclical_after overrides'!$A56, F_Inputs_cyclical!$A$1:$A$243, 0), MATCH('Cyclical_after overrides'!AQ$1, F_Inputs_cyclical!$A$1:$BE$1, 0))),
Cyclical_overrides!AQ56)</f>
        <v/>
      </c>
      <c r="AR56" s="72" t="str">
        <f>IF(Cyclical_overrides!AR56 = "",
IF(INDEX(F_Inputs_cyclical!$A$1:$BE$243, MATCH('Cyclical_after overrides'!$A56, F_Inputs_cyclical!$A$1:$A$243, 0), MATCH('Cyclical_after overrides'!AR$1, F_Inputs_cyclical!$A$1:$BE$1, 0))="", "", INDEX(F_Inputs_cyclical!$A$1:$BE$243, MATCH('Cyclical_after overrides'!$A56, F_Inputs_cyclical!$A$1:$A$243, 0), MATCH('Cyclical_after overrides'!AR$1, F_Inputs_cyclical!$A$1:$BE$1, 0))),
Cyclical_overrides!AR56)</f>
        <v/>
      </c>
      <c r="AS56" s="72" t="str">
        <f>IF(Cyclical_overrides!AS56 = "",
IF(INDEX(F_Inputs_cyclical!$A$1:$BE$243, MATCH('Cyclical_after overrides'!$A56, F_Inputs_cyclical!$A$1:$A$243, 0), MATCH('Cyclical_after overrides'!AS$1, F_Inputs_cyclical!$A$1:$BE$1, 0))="", "", INDEX(F_Inputs_cyclical!$A$1:$BE$243, MATCH('Cyclical_after overrides'!$A56, F_Inputs_cyclical!$A$1:$A$243, 0), MATCH('Cyclical_after overrides'!AS$1, F_Inputs_cyclical!$A$1:$BE$1, 0))),
Cyclical_overrides!AS56)</f>
        <v/>
      </c>
      <c r="AT56" s="72" t="str">
        <f>IF(Cyclical_overrides!AT56 = "",
IF(INDEX(F_Inputs_cyclical!$A$1:$BE$243, MATCH('Cyclical_after overrides'!$A56, F_Inputs_cyclical!$A$1:$A$243, 0), MATCH('Cyclical_after overrides'!AT$1, F_Inputs_cyclical!$A$1:$BE$1, 0))="", "", INDEX(F_Inputs_cyclical!$A$1:$BE$243, MATCH('Cyclical_after overrides'!$A56, F_Inputs_cyclical!$A$1:$A$243, 0), MATCH('Cyclical_after overrides'!AT$1, F_Inputs_cyclical!$A$1:$BE$1, 0))),
Cyclical_overrides!AT56)</f>
        <v/>
      </c>
      <c r="AU56" s="72" t="str">
        <f>IF(Cyclical_overrides!AU56 = "",
IF(INDEX(F_Inputs_cyclical!$A$1:$BE$243, MATCH('Cyclical_after overrides'!$A56, F_Inputs_cyclical!$A$1:$A$243, 0), MATCH('Cyclical_after overrides'!AU$1, F_Inputs_cyclical!$A$1:$BE$1, 0))="", "", INDEX(F_Inputs_cyclical!$A$1:$BE$243, MATCH('Cyclical_after overrides'!$A56, F_Inputs_cyclical!$A$1:$A$243, 0), MATCH('Cyclical_after overrides'!AU$1, F_Inputs_cyclical!$A$1:$BE$1, 0))),
Cyclical_overrides!AU56)</f>
        <v/>
      </c>
      <c r="AV56" s="72" t="str">
        <f>IF(Cyclical_overrides!AV56 = "",
IF(INDEX(F_Inputs_cyclical!$A$1:$BE$243, MATCH('Cyclical_after overrides'!$A56, F_Inputs_cyclical!$A$1:$A$243, 0), MATCH('Cyclical_after overrides'!AV$1, F_Inputs_cyclical!$A$1:$BE$1, 0))="", "", INDEX(F_Inputs_cyclical!$A$1:$BE$243, MATCH('Cyclical_after overrides'!$A56, F_Inputs_cyclical!$A$1:$A$243, 0), MATCH('Cyclical_after overrides'!AV$1, F_Inputs_cyclical!$A$1:$BE$1, 0))),
Cyclical_overrides!AV56)</f>
        <v/>
      </c>
      <c r="AW56" s="72">
        <f>IF(Cyclical_overrides!AW56 = "",
IF(INDEX(F_Inputs_cyclical!$A$1:$BE$243, MATCH('Cyclical_after overrides'!$A56, F_Inputs_cyclical!$A$1:$A$243, 0), MATCH('Cyclical_after overrides'!AW$1, F_Inputs_cyclical!$A$1:$BE$1, 0))="", "", INDEX(F_Inputs_cyclical!$A$1:$BE$243, MATCH('Cyclical_after overrides'!$A56, F_Inputs_cyclical!$A$1:$A$243, 0), MATCH('Cyclical_after overrides'!AW$1, F_Inputs_cyclical!$A$1:$BE$1, 0))),
Cyclical_overrides!AW56)</f>
        <v>1.0877412700751434</v>
      </c>
      <c r="AX56" s="72">
        <f>IF(Cyclical_overrides!AX56 = "",
IF(INDEX(F_Inputs_cyclical!$A$1:$BE$243, MATCH('Cyclical_after overrides'!$A56, F_Inputs_cyclical!$A$1:$A$243, 0), MATCH('Cyclical_after overrides'!AX$1, F_Inputs_cyclical!$A$1:$BE$1, 0))="", "", INDEX(F_Inputs_cyclical!$A$1:$BE$243, MATCH('Cyclical_after overrides'!$A56, F_Inputs_cyclical!$A$1:$A$243, 0), MATCH('Cyclical_after overrides'!AX$1, F_Inputs_cyclical!$A$1:$BE$1, 0))),
Cyclical_overrides!AX56)</f>
        <v>19.435991737803032</v>
      </c>
      <c r="AY56" s="72">
        <f>IF(Cyclical_overrides!AY56 = "",
IF(INDEX(F_Inputs_cyclical!$A$1:$BE$243, MATCH('Cyclical_after overrides'!$A56, F_Inputs_cyclical!$A$1:$A$243, 0), MATCH('Cyclical_after overrides'!AY$1, F_Inputs_cyclical!$A$1:$BE$1, 0))="", "", INDEX(F_Inputs_cyclical!$A$1:$BE$243, MATCH('Cyclical_after overrides'!$A56, F_Inputs_cyclical!$A$1:$A$243, 0), MATCH('Cyclical_after overrides'!AY$1, F_Inputs_cyclical!$A$1:$BE$1, 0))),
Cyclical_overrides!AY56)</f>
        <v>139.85838313550494</v>
      </c>
      <c r="AZ56" s="72">
        <f>IF(Cyclical_overrides!AZ56 = "",
IF(INDEX(F_Inputs_cyclical!$A$1:$BE$243, MATCH('Cyclical_after overrides'!$A56, F_Inputs_cyclical!$A$1:$A$243, 0), MATCH('Cyclical_after overrides'!AZ$1, F_Inputs_cyclical!$A$1:$BE$1, 0))="", "", INDEX(F_Inputs_cyclical!$A$1:$BE$243, MATCH('Cyclical_after overrides'!$A56, F_Inputs_cyclical!$A$1:$A$243, 0), MATCH('Cyclical_after overrides'!AZ$1, F_Inputs_cyclical!$A$1:$BE$1, 0))),
Cyclical_overrides!AZ56)</f>
        <v>1.7325128463291775</v>
      </c>
      <c r="BA56" s="72">
        <f>IF(Cyclical_overrides!BA56 = "",
IF(INDEX(F_Inputs_cyclical!$A$1:$BE$243, MATCH('Cyclical_after overrides'!$A56, F_Inputs_cyclical!$A$1:$A$243, 0), MATCH('Cyclical_after overrides'!BA$1, F_Inputs_cyclical!$A$1:$BE$1, 0))="", "", INDEX(F_Inputs_cyclical!$A$1:$BE$243, MATCH('Cyclical_after overrides'!$A56, F_Inputs_cyclical!$A$1:$A$243, 0), MATCH('Cyclical_after overrides'!BA$1, F_Inputs_cyclical!$A$1:$BE$1, 0))),
Cyclical_overrides!BA56)</f>
        <v>11.047502565691792</v>
      </c>
      <c r="BB56" s="72">
        <f>IF(Cyclical_overrides!BB56 = "",
IF(INDEX(F_Inputs_cyclical!$A$1:$BE$243, MATCH('Cyclical_after overrides'!$A56, F_Inputs_cyclical!$A$1:$A$243, 0), MATCH('Cyclical_after overrides'!BB$1, F_Inputs_cyclical!$A$1:$BE$1, 0))="", "", INDEX(F_Inputs_cyclical!$A$1:$BE$243, MATCH('Cyclical_after overrides'!$A56, F_Inputs_cyclical!$A$1:$A$243, 0), MATCH('Cyclical_after overrides'!BB$1, F_Inputs_cyclical!$A$1:$BE$1, 0))),
Cyclical_overrides!BB56)</f>
        <v>11.047502565691792</v>
      </c>
      <c r="BC56" s="72">
        <f>IF(Cyclical_overrides!BC56 = "",
IF(INDEX(F_Inputs_cyclical!$A$1:$BE$243, MATCH('Cyclical_after overrides'!$A56, F_Inputs_cyclical!$A$1:$A$243, 0), MATCH('Cyclical_after overrides'!BC$1, F_Inputs_cyclical!$A$1:$BE$1, 0))="", "", INDEX(F_Inputs_cyclical!$A$1:$BE$243, MATCH('Cyclical_after overrides'!$A56, F_Inputs_cyclical!$A$1:$A$243, 0), MATCH('Cyclical_after overrides'!BC$1, F_Inputs_cyclical!$A$1:$BE$1, 0))),
Cyclical_overrides!BC56)</f>
        <v>12.362481032808635</v>
      </c>
      <c r="BD56" s="72">
        <f>IF(Cyclical_overrides!BD56 = "",
IF(INDEX(F_Inputs_cyclical!$A$1:$BE$243, MATCH('Cyclical_after overrides'!$A56, F_Inputs_cyclical!$A$1:$A$243, 0), MATCH('Cyclical_after overrides'!BD$1, F_Inputs_cyclical!$A$1:$BE$1, 0))="", "", INDEX(F_Inputs_cyclical!$A$1:$BE$243, MATCH('Cyclical_after overrides'!$A56, F_Inputs_cyclical!$A$1:$A$243, 0), MATCH('Cyclical_after overrides'!BD$1, F_Inputs_cyclical!$A$1:$BE$1, 0))),
Cyclical_overrides!BD56)</f>
        <v>656.17499999999995</v>
      </c>
      <c r="BE56" s="194"/>
    </row>
    <row r="57" spans="1:57" x14ac:dyDescent="0.4">
      <c r="A57" s="63" t="str">
        <f t="shared" si="0"/>
        <v>SRN23</v>
      </c>
      <c r="B57" s="63" t="s">
        <v>301</v>
      </c>
      <c r="C57" s="63" t="s">
        <v>261</v>
      </c>
      <c r="D57" s="72">
        <f>IF(Cyclical_overrides!D57 = "",
IF(INDEX(F_Inputs_cyclical!$A$1:$BE$243, MATCH('Cyclical_after overrides'!$A57, F_Inputs_cyclical!$A$1:$A$243, 0), MATCH('Cyclical_after overrides'!D$1, F_Inputs_cyclical!$A$1:$BE$1, 0))="", "", INDEX(F_Inputs_cyclical!$A$1:$BE$243, MATCH('Cyclical_after overrides'!$A57, F_Inputs_cyclical!$A$1:$A$243, 0), MATCH('Cyclical_after overrides'!D$1, F_Inputs_cyclical!$A$1:$BE$1, 0))),
Cyclical_overrides!D57)</f>
        <v>23.536000000000001</v>
      </c>
      <c r="E57" s="72">
        <f>IF(Cyclical_overrides!E57 = "",
IF(INDEX(F_Inputs_cyclical!$A$1:$BE$243, MATCH('Cyclical_after overrides'!$A57, F_Inputs_cyclical!$A$1:$A$243, 0), MATCH('Cyclical_after overrides'!E$1, F_Inputs_cyclical!$A$1:$BE$1, 0))="", "", INDEX(F_Inputs_cyclical!$A$1:$BE$243, MATCH('Cyclical_after overrides'!$A57, F_Inputs_cyclical!$A$1:$A$243, 0), MATCH('Cyclical_after overrides'!E$1, F_Inputs_cyclical!$A$1:$BE$1, 0))),
Cyclical_overrides!E57)</f>
        <v>8.2129999999999992</v>
      </c>
      <c r="F57" s="72">
        <f>IF(Cyclical_overrides!F57 = "",
IF(INDEX(F_Inputs_cyclical!$A$1:$BE$243, MATCH('Cyclical_after overrides'!$A57, F_Inputs_cyclical!$A$1:$A$243, 0), MATCH('Cyclical_after overrides'!F$1, F_Inputs_cyclical!$A$1:$BE$1, 0))="", "", INDEX(F_Inputs_cyclical!$A$1:$BE$243, MATCH('Cyclical_after overrides'!$A57, F_Inputs_cyclical!$A$1:$A$243, 0), MATCH('Cyclical_after overrides'!F$1, F_Inputs_cyclical!$A$1:$BE$1, 0))),
Cyclical_overrides!F57)</f>
        <v>12.012</v>
      </c>
      <c r="G57" s="72">
        <f>IF(Cyclical_overrides!G57 = "",
IF(INDEX(F_Inputs_cyclical!$A$1:$BE$243, MATCH('Cyclical_after overrides'!$A57, F_Inputs_cyclical!$A$1:$A$243, 0), MATCH('Cyclical_after overrides'!G$1, F_Inputs_cyclical!$A$1:$BE$1, 0))="", "", INDEX(F_Inputs_cyclical!$A$1:$BE$243, MATCH('Cyclical_after overrides'!$A57, F_Inputs_cyclical!$A$1:$A$243, 0), MATCH('Cyclical_after overrides'!G$1, F_Inputs_cyclical!$A$1:$BE$1, 0))),
Cyclical_overrides!G57)</f>
        <v>3.948</v>
      </c>
      <c r="H57" s="72">
        <f>IF(Cyclical_overrides!H57 = "",
IF(INDEX(F_Inputs_cyclical!$A$1:$BE$243, MATCH('Cyclical_after overrides'!$A57, F_Inputs_cyclical!$A$1:$A$243, 0), MATCH('Cyclical_after overrides'!H$1, F_Inputs_cyclical!$A$1:$BE$1, 0))="", "", INDEX(F_Inputs_cyclical!$A$1:$BE$243, MATCH('Cyclical_after overrides'!$A57, F_Inputs_cyclical!$A$1:$A$243, 0), MATCH('Cyclical_after overrides'!H$1, F_Inputs_cyclical!$A$1:$BE$1, 0))),
Cyclical_overrides!H57)</f>
        <v>2.4E-2</v>
      </c>
      <c r="I57" s="72">
        <f>IF(Cyclical_overrides!I57 = "",
IF(INDEX(F_Inputs_cyclical!$A$1:$BE$243, MATCH('Cyclical_after overrides'!$A57, F_Inputs_cyclical!$A$1:$A$243, 0), MATCH('Cyclical_after overrides'!I$1, F_Inputs_cyclical!$A$1:$BE$1, 0))="", "", INDEX(F_Inputs_cyclical!$A$1:$BE$243, MATCH('Cyclical_after overrides'!$A57, F_Inputs_cyclical!$A$1:$A$243, 0), MATCH('Cyclical_after overrides'!I$1, F_Inputs_cyclical!$A$1:$BE$1, 0))),
Cyclical_overrides!I57)</f>
        <v>0</v>
      </c>
      <c r="J57" s="72" t="str">
        <f>IF(Cyclical_overrides!J57 = "",
IF(INDEX(F_Inputs_cyclical!$A$1:$BE$243, MATCH('Cyclical_after overrides'!$A57, F_Inputs_cyclical!$A$1:$A$243, 0), MATCH('Cyclical_after overrides'!J$1, F_Inputs_cyclical!$A$1:$BE$1, 0))="", "", INDEX(F_Inputs_cyclical!$A$1:$BE$243, MATCH('Cyclical_after overrides'!$A57, F_Inputs_cyclical!$A$1:$A$243, 0), MATCH('Cyclical_after overrides'!J$1, F_Inputs_cyclical!$A$1:$BE$1, 0))),
Cyclical_overrides!J57)</f>
        <v/>
      </c>
      <c r="K57" s="72">
        <f>IF(Cyclical_overrides!K57 = "",
IF(INDEX(F_Inputs_cyclical!$A$1:$BE$243, MATCH('Cyclical_after overrides'!$A57, F_Inputs_cyclical!$A$1:$A$243, 0), MATCH('Cyclical_after overrides'!K$1, F_Inputs_cyclical!$A$1:$BE$1, 0))="", "", INDEX(F_Inputs_cyclical!$A$1:$BE$243, MATCH('Cyclical_after overrides'!$A57, F_Inputs_cyclical!$A$1:$A$243, 0), MATCH('Cyclical_after overrides'!K$1, F_Inputs_cyclical!$A$1:$BE$1, 0))),
Cyclical_overrides!K57)</f>
        <v>41.674999999999997</v>
      </c>
      <c r="L57" s="72" t="str">
        <f>IF(Cyclical_overrides!L57 = "",
IF(INDEX(F_Inputs_cyclical!$A$1:$BE$243, MATCH('Cyclical_after overrides'!$A57, F_Inputs_cyclical!$A$1:$A$243, 0), MATCH('Cyclical_after overrides'!L$1, F_Inputs_cyclical!$A$1:$BE$1, 0))="", "", INDEX(F_Inputs_cyclical!$A$1:$BE$243, MATCH('Cyclical_after overrides'!$A57, F_Inputs_cyclical!$A$1:$A$243, 0), MATCH('Cyclical_after overrides'!L$1, F_Inputs_cyclical!$A$1:$BE$1, 0))),
Cyclical_overrides!L57)</f>
        <v/>
      </c>
      <c r="M57" s="72" t="str">
        <f>IF(Cyclical_overrides!M57 = "",
IF(INDEX(F_Inputs_cyclical!$A$1:$BE$243, MATCH('Cyclical_after overrides'!$A57, F_Inputs_cyclical!$A$1:$A$243, 0), MATCH('Cyclical_after overrides'!M$1, F_Inputs_cyclical!$A$1:$BE$1, 0))="", "", INDEX(F_Inputs_cyclical!$A$1:$BE$243, MATCH('Cyclical_after overrides'!$A57, F_Inputs_cyclical!$A$1:$A$243, 0), MATCH('Cyclical_after overrides'!M$1, F_Inputs_cyclical!$A$1:$BE$1, 0))),
Cyclical_overrides!M57)</f>
        <v/>
      </c>
      <c r="N57" s="72" t="str">
        <f>IF(Cyclical_overrides!N57 = "",
IF(INDEX(F_Inputs_cyclical!$A$1:$BE$243, MATCH('Cyclical_after overrides'!$A57, F_Inputs_cyclical!$A$1:$A$243, 0), MATCH('Cyclical_after overrides'!N$1, F_Inputs_cyclical!$A$1:$BE$1, 0))="", "", INDEX(F_Inputs_cyclical!$A$1:$BE$243, MATCH('Cyclical_after overrides'!$A57, F_Inputs_cyclical!$A$1:$A$243, 0), MATCH('Cyclical_after overrides'!N$1, F_Inputs_cyclical!$A$1:$BE$1, 0))),
Cyclical_overrides!N57)</f>
        <v/>
      </c>
      <c r="O57" s="72" t="str">
        <f>IF(Cyclical_overrides!O57 = "",
IF(INDEX(F_Inputs_cyclical!$A$1:$BE$243, MATCH('Cyclical_after overrides'!$A57, F_Inputs_cyclical!$A$1:$A$243, 0), MATCH('Cyclical_after overrides'!O$1, F_Inputs_cyclical!$A$1:$BE$1, 0))="", "", INDEX(F_Inputs_cyclical!$A$1:$BE$243, MATCH('Cyclical_after overrides'!$A57, F_Inputs_cyclical!$A$1:$A$243, 0), MATCH('Cyclical_after overrides'!O$1, F_Inputs_cyclical!$A$1:$BE$1, 0))),
Cyclical_overrides!O57)</f>
        <v/>
      </c>
      <c r="P57" s="72" t="str">
        <f>IF(Cyclical_overrides!P57 = "",
IF(INDEX(F_Inputs_cyclical!$A$1:$BE$243, MATCH('Cyclical_after overrides'!$A57, F_Inputs_cyclical!$A$1:$A$243, 0), MATCH('Cyclical_after overrides'!P$1, F_Inputs_cyclical!$A$1:$BE$1, 0))="", "", INDEX(F_Inputs_cyclical!$A$1:$BE$243, MATCH('Cyclical_after overrides'!$A57, F_Inputs_cyclical!$A$1:$A$243, 0), MATCH('Cyclical_after overrides'!P$1, F_Inputs_cyclical!$A$1:$BE$1, 0))),
Cyclical_overrides!P57)</f>
        <v/>
      </c>
      <c r="Q57" s="72" t="str">
        <f>IF(Cyclical_overrides!Q57 = "",
IF(INDEX(F_Inputs_cyclical!$A$1:$BE$243, MATCH('Cyclical_after overrides'!$A57, F_Inputs_cyclical!$A$1:$A$243, 0), MATCH('Cyclical_after overrides'!Q$1, F_Inputs_cyclical!$A$1:$BE$1, 0))="", "", INDEX(F_Inputs_cyclical!$A$1:$BE$243, MATCH('Cyclical_after overrides'!$A57, F_Inputs_cyclical!$A$1:$A$243, 0), MATCH('Cyclical_after overrides'!Q$1, F_Inputs_cyclical!$A$1:$BE$1, 0))),
Cyclical_overrides!Q57)</f>
        <v/>
      </c>
      <c r="R57" s="72" t="str">
        <f>IF(Cyclical_overrides!R57 = "",
IF(INDEX(F_Inputs_cyclical!$A$1:$BE$243, MATCH('Cyclical_after overrides'!$A57, F_Inputs_cyclical!$A$1:$A$243, 0), MATCH('Cyclical_after overrides'!R$1, F_Inputs_cyclical!$A$1:$BE$1, 0))="", "", INDEX(F_Inputs_cyclical!$A$1:$BE$243, MATCH('Cyclical_after overrides'!$A57, F_Inputs_cyclical!$A$1:$A$243, 0), MATCH('Cyclical_after overrides'!R$1, F_Inputs_cyclical!$A$1:$BE$1, 0))),
Cyclical_overrides!R57)</f>
        <v/>
      </c>
      <c r="S57" s="72" t="str">
        <f>IF(Cyclical_overrides!S57 = "",
IF(INDEX(F_Inputs_cyclical!$A$1:$BE$243, MATCH('Cyclical_after overrides'!$A57, F_Inputs_cyclical!$A$1:$A$243, 0), MATCH('Cyclical_after overrides'!S$1, F_Inputs_cyclical!$A$1:$BE$1, 0))="", "", INDEX(F_Inputs_cyclical!$A$1:$BE$243, MATCH('Cyclical_after overrides'!$A57, F_Inputs_cyclical!$A$1:$A$243, 0), MATCH('Cyclical_after overrides'!S$1, F_Inputs_cyclical!$A$1:$BE$1, 0))),
Cyclical_overrides!S57)</f>
        <v/>
      </c>
      <c r="T57" s="72" t="str">
        <f>IF(Cyclical_overrides!T57 = "",
IF(INDEX(F_Inputs_cyclical!$A$1:$BE$243, MATCH('Cyclical_after overrides'!$A57, F_Inputs_cyclical!$A$1:$A$243, 0), MATCH('Cyclical_after overrides'!T$1, F_Inputs_cyclical!$A$1:$BE$1, 0))="", "", INDEX(F_Inputs_cyclical!$A$1:$BE$243, MATCH('Cyclical_after overrides'!$A57, F_Inputs_cyclical!$A$1:$A$243, 0), MATCH('Cyclical_after overrides'!T$1, F_Inputs_cyclical!$A$1:$BE$1, 0))),
Cyclical_overrides!T57)</f>
        <v/>
      </c>
      <c r="U57" s="72" t="str">
        <f>IF(Cyclical_overrides!U57 = "",
IF(INDEX(F_Inputs_cyclical!$A$1:$BE$243, MATCH('Cyclical_after overrides'!$A57, F_Inputs_cyclical!$A$1:$A$243, 0), MATCH('Cyclical_after overrides'!U$1, F_Inputs_cyclical!$A$1:$BE$1, 0))="", "", INDEX(F_Inputs_cyclical!$A$1:$BE$243, MATCH('Cyclical_after overrides'!$A57, F_Inputs_cyclical!$A$1:$A$243, 0), MATCH('Cyclical_after overrides'!U$1, F_Inputs_cyclical!$A$1:$BE$1, 0))),
Cyclical_overrides!U57)</f>
        <v/>
      </c>
      <c r="V57" s="72">
        <f>IF(Cyclical_overrides!V57 = "",
IF(INDEX(F_Inputs_cyclical!$A$1:$BE$243, MATCH('Cyclical_after overrides'!$A57, F_Inputs_cyclical!$A$1:$A$243, 0), MATCH('Cyclical_after overrides'!V$1, F_Inputs_cyclical!$A$1:$BE$1, 0))="", "", INDEX(F_Inputs_cyclical!$A$1:$BE$243, MATCH('Cyclical_after overrides'!$A57, F_Inputs_cyclical!$A$1:$A$243, 0), MATCH('Cyclical_after overrides'!V$1, F_Inputs_cyclical!$A$1:$BE$1, 0))),
Cyclical_overrides!V57)</f>
        <v>15.861000000000001</v>
      </c>
      <c r="W57" s="72">
        <f>IF(Cyclical_overrides!W57 = "",
IF(INDEX(F_Inputs_cyclical!$A$1:$BE$243, MATCH('Cyclical_after overrides'!$A57, F_Inputs_cyclical!$A$1:$A$243, 0), MATCH('Cyclical_after overrides'!W$1, F_Inputs_cyclical!$A$1:$BE$1, 0))="", "", INDEX(F_Inputs_cyclical!$A$1:$BE$243, MATCH('Cyclical_after overrides'!$A57, F_Inputs_cyclical!$A$1:$A$243, 0), MATCH('Cyclical_after overrides'!W$1, F_Inputs_cyclical!$A$1:$BE$1, 0))),
Cyclical_overrides!W57)</f>
        <v>79.433000000000007</v>
      </c>
      <c r="X57" s="72">
        <f>IF(Cyclical_overrides!X57 = "",
IF(INDEX(F_Inputs_cyclical!$A$1:$BE$243, MATCH('Cyclical_after overrides'!$A57, F_Inputs_cyclical!$A$1:$A$243, 0), MATCH('Cyclical_after overrides'!X$1, F_Inputs_cyclical!$A$1:$BE$1, 0))="", "", INDEX(F_Inputs_cyclical!$A$1:$BE$243, MATCH('Cyclical_after overrides'!$A57, F_Inputs_cyclical!$A$1:$A$243, 0), MATCH('Cyclical_after overrides'!X$1, F_Inputs_cyclical!$A$1:$BE$1, 0))),
Cyclical_overrides!X57)</f>
        <v>258.23</v>
      </c>
      <c r="Y57" s="72">
        <f>IF(Cyclical_overrides!Y57 = "",
IF(INDEX(F_Inputs_cyclical!$A$1:$BE$243, MATCH('Cyclical_after overrides'!$A57, F_Inputs_cyclical!$A$1:$A$243, 0), MATCH('Cyclical_after overrides'!Y$1, F_Inputs_cyclical!$A$1:$BE$1, 0))="", "", INDEX(F_Inputs_cyclical!$A$1:$BE$243, MATCH('Cyclical_after overrides'!$A57, F_Inputs_cyclical!$A$1:$A$243, 0), MATCH('Cyclical_after overrides'!Y$1, F_Inputs_cyclical!$A$1:$BE$1, 0))),
Cyclical_overrides!Y57)</f>
        <v>670.351</v>
      </c>
      <c r="Z57" s="72">
        <f>IF(Cyclical_overrides!Z57 = "",
IF(INDEX(F_Inputs_cyclical!$A$1:$BE$243, MATCH('Cyclical_after overrides'!$A57, F_Inputs_cyclical!$A$1:$A$243, 0), MATCH('Cyclical_after overrides'!Z$1, F_Inputs_cyclical!$A$1:$BE$1, 0))="", "", INDEX(F_Inputs_cyclical!$A$1:$BE$243, MATCH('Cyclical_after overrides'!$A57, F_Inputs_cyclical!$A$1:$A$243, 0), MATCH('Cyclical_after overrides'!Z$1, F_Inputs_cyclical!$A$1:$BE$1, 0))),
Cyclical_overrides!Z57)</f>
        <v>115.46299999999999</v>
      </c>
      <c r="AA57" s="72">
        <f>IF(Cyclical_overrides!AA57 = "",
IF(INDEX(F_Inputs_cyclical!$A$1:$BE$243, MATCH('Cyclical_after overrides'!$A57, F_Inputs_cyclical!$A$1:$A$243, 0), MATCH('Cyclical_after overrides'!AA$1, F_Inputs_cyclical!$A$1:$BE$1, 0))="", "", INDEX(F_Inputs_cyclical!$A$1:$BE$243, MATCH('Cyclical_after overrides'!$A57, F_Inputs_cyclical!$A$1:$A$243, 0), MATCH('Cyclical_after overrides'!AA$1, F_Inputs_cyclical!$A$1:$BE$1, 0))),
Cyclical_overrides!AA57)</f>
        <v>845.32799999999997</v>
      </c>
      <c r="AB57" s="72" t="str">
        <f>IF(Cyclical_overrides!AB57 = "",
IF(INDEX(F_Inputs_cyclical!$A$1:$BE$243, MATCH('Cyclical_after overrides'!$A57, F_Inputs_cyclical!$A$1:$A$243, 0), MATCH('Cyclical_after overrides'!AB$1, F_Inputs_cyclical!$A$1:$BE$1, 0))="", "", INDEX(F_Inputs_cyclical!$A$1:$BE$243, MATCH('Cyclical_after overrides'!$A57, F_Inputs_cyclical!$A$1:$A$243, 0), MATCH('Cyclical_after overrides'!AB$1, F_Inputs_cyclical!$A$1:$BE$1, 0))),
Cyclical_overrides!AB57)</f>
        <v/>
      </c>
      <c r="AC57" s="72">
        <f>IF(Cyclical_overrides!AC57 = "",
IF(INDEX(F_Inputs_cyclical!$A$1:$BE$243, MATCH('Cyclical_after overrides'!$A57, F_Inputs_cyclical!$A$1:$A$243, 0), MATCH('Cyclical_after overrides'!AC$1, F_Inputs_cyclical!$A$1:$BE$1, 0))="", "", INDEX(F_Inputs_cyclical!$A$1:$BE$243, MATCH('Cyclical_after overrides'!$A57, F_Inputs_cyclical!$A$1:$A$243, 0), MATCH('Cyclical_after overrides'!AC$1, F_Inputs_cyclical!$A$1:$BE$1, 0))),
Cyclical_overrides!AC57)</f>
        <v>58.639000000000003</v>
      </c>
      <c r="AD57" s="72">
        <f>IF(Cyclical_overrides!AD57 = "",
IF(INDEX(F_Inputs_cyclical!$A$1:$BE$243, MATCH('Cyclical_after overrides'!$A57, F_Inputs_cyclical!$A$1:$A$243, 0), MATCH('Cyclical_after overrides'!AD$1, F_Inputs_cyclical!$A$1:$BE$1, 0))="", "", INDEX(F_Inputs_cyclical!$A$1:$BE$243, MATCH('Cyclical_after overrides'!$A57, F_Inputs_cyclical!$A$1:$A$243, 0), MATCH('Cyclical_after overrides'!AD$1, F_Inputs_cyclical!$A$1:$BE$1, 0))),
Cyclical_overrides!AD57)</f>
        <v>1.03</v>
      </c>
      <c r="AE57" s="72">
        <f>IF(Cyclical_overrides!AE57 = "",
IF(INDEX(F_Inputs_cyclical!$A$1:$BE$243, MATCH('Cyclical_after overrides'!$A57, F_Inputs_cyclical!$A$1:$A$243, 0), MATCH('Cyclical_after overrides'!AE$1, F_Inputs_cyclical!$A$1:$BE$1, 0))="", "", INDEX(F_Inputs_cyclical!$A$1:$BE$243, MATCH('Cyclical_after overrides'!$A57, F_Inputs_cyclical!$A$1:$A$243, 0), MATCH('Cyclical_after overrides'!AE$1, F_Inputs_cyclical!$A$1:$BE$1, 0))),
Cyclical_overrides!AE57)</f>
        <v>0.98</v>
      </c>
      <c r="AF57" s="72">
        <f>IF(Cyclical_overrides!AF57 = "",
IF(INDEX(F_Inputs_cyclical!$A$1:$BE$243, MATCH('Cyclical_after overrides'!$A57, F_Inputs_cyclical!$A$1:$A$243, 0), MATCH('Cyclical_after overrides'!AF$1, F_Inputs_cyclical!$A$1:$BE$1, 0))="", "", INDEX(F_Inputs_cyclical!$A$1:$BE$243, MATCH('Cyclical_after overrides'!$A57, F_Inputs_cyclical!$A$1:$A$243, 0), MATCH('Cyclical_after overrides'!AF$1, F_Inputs_cyclical!$A$1:$BE$1, 0))),
Cyclical_overrides!AF57)</f>
        <v>0.71</v>
      </c>
      <c r="AG57" s="72">
        <f>IF(Cyclical_overrides!AG57 = "",
IF(INDEX(F_Inputs_cyclical!$A$1:$BE$243, MATCH('Cyclical_after overrides'!$A57, F_Inputs_cyclical!$A$1:$A$243, 0), MATCH('Cyclical_after overrides'!AG$1, F_Inputs_cyclical!$A$1:$BE$1, 0))="", "", INDEX(F_Inputs_cyclical!$A$1:$BE$243, MATCH('Cyclical_after overrides'!$A57, F_Inputs_cyclical!$A$1:$A$243, 0), MATCH('Cyclical_after overrides'!AG$1, F_Inputs_cyclical!$A$1:$BE$1, 0))),
Cyclical_overrides!AG57)</f>
        <v>1.607</v>
      </c>
      <c r="AH57" s="72">
        <f>IF(Cyclical_overrides!AH57 = "",
IF(INDEX(F_Inputs_cyclical!$A$1:$BE$243, MATCH('Cyclical_after overrides'!$A57, F_Inputs_cyclical!$A$1:$A$243, 0), MATCH('Cyclical_after overrides'!AH$1, F_Inputs_cyclical!$A$1:$BE$1, 0))="", "", INDEX(F_Inputs_cyclical!$A$1:$BE$243, MATCH('Cyclical_after overrides'!$A57, F_Inputs_cyclical!$A$1:$A$243, 0), MATCH('Cyclical_after overrides'!AH$1, F_Inputs_cyclical!$A$1:$BE$1, 0))),
Cyclical_overrides!AH57)</f>
        <v>3.1970000000000001</v>
      </c>
      <c r="AI57" s="72">
        <f>IF(Cyclical_overrides!AI57 = "",
IF(INDEX(F_Inputs_cyclical!$A$1:$BE$243, MATCH('Cyclical_after overrides'!$A57, F_Inputs_cyclical!$A$1:$A$243, 0), MATCH('Cyclical_after overrides'!AI$1, F_Inputs_cyclical!$A$1:$BE$1, 0))="", "", INDEX(F_Inputs_cyclical!$A$1:$BE$243, MATCH('Cyclical_after overrides'!$A57, F_Inputs_cyclical!$A$1:$A$243, 0), MATCH('Cyclical_after overrides'!AI$1, F_Inputs_cyclical!$A$1:$BE$1, 0))),
Cyclical_overrides!AI57)</f>
        <v>26.486999999999998</v>
      </c>
      <c r="AJ57" s="72">
        <f>IF(Cyclical_overrides!AJ57 = "",
IF(INDEX(F_Inputs_cyclical!$A$1:$BE$243, MATCH('Cyclical_after overrides'!$A57, F_Inputs_cyclical!$A$1:$A$243, 0), MATCH('Cyclical_after overrides'!AJ$1, F_Inputs_cyclical!$A$1:$BE$1, 0))="", "", INDEX(F_Inputs_cyclical!$A$1:$BE$243, MATCH('Cyclical_after overrides'!$A57, F_Inputs_cyclical!$A$1:$A$243, 0), MATCH('Cyclical_after overrides'!AJ$1, F_Inputs_cyclical!$A$1:$BE$1, 0))),
Cyclical_overrides!AJ57)</f>
        <v>0</v>
      </c>
      <c r="AK57" s="72">
        <f>IF(Cyclical_overrides!AK57 = "",
IF(INDEX(F_Inputs_cyclical!$A$1:$BE$243, MATCH('Cyclical_after overrides'!$A57, F_Inputs_cyclical!$A$1:$A$243, 0), MATCH('Cyclical_after overrides'!AK$1, F_Inputs_cyclical!$A$1:$BE$1, 0))="", "", INDEX(F_Inputs_cyclical!$A$1:$BE$243, MATCH('Cyclical_after overrides'!$A57, F_Inputs_cyclical!$A$1:$A$243, 0), MATCH('Cyclical_after overrides'!AK$1, F_Inputs_cyclical!$A$1:$BE$1, 0))),
Cyclical_overrides!AK57)</f>
        <v>0</v>
      </c>
      <c r="AL57" s="72">
        <f>IF(Cyclical_overrides!AL57 = "",
IF(INDEX(F_Inputs_cyclical!$A$1:$BE$243, MATCH('Cyclical_after overrides'!$A57, F_Inputs_cyclical!$A$1:$A$243, 0), MATCH('Cyclical_after overrides'!AL$1, F_Inputs_cyclical!$A$1:$BE$1, 0))="", "", INDEX(F_Inputs_cyclical!$A$1:$BE$243, MATCH('Cyclical_after overrides'!$A57, F_Inputs_cyclical!$A$1:$A$243, 0), MATCH('Cyclical_after overrides'!AL$1, F_Inputs_cyclical!$A$1:$BE$1, 0))),
Cyclical_overrides!AL57)</f>
        <v>1.6240000000000001</v>
      </c>
      <c r="AM57" s="72">
        <f>IF(Cyclical_overrides!AM57 = "",
IF(INDEX(F_Inputs_cyclical!$A$1:$BE$243, MATCH('Cyclical_after overrides'!$A57, F_Inputs_cyclical!$A$1:$A$243, 0), MATCH('Cyclical_after overrides'!AM$1, F_Inputs_cyclical!$A$1:$BE$1, 0))="", "", INDEX(F_Inputs_cyclical!$A$1:$BE$243, MATCH('Cyclical_after overrides'!$A57, F_Inputs_cyclical!$A$1:$A$243, 0), MATCH('Cyclical_after overrides'!AM$1, F_Inputs_cyclical!$A$1:$BE$1, 0))),
Cyclical_overrides!AM57)</f>
        <v>4.9550000000000001</v>
      </c>
      <c r="AN57" s="72" t="str">
        <f>IF(Cyclical_overrides!AN57 = "",
IF(INDEX(F_Inputs_cyclical!$A$1:$BE$243, MATCH('Cyclical_after overrides'!$A57, F_Inputs_cyclical!$A$1:$A$243, 0), MATCH('Cyclical_after overrides'!AN$1, F_Inputs_cyclical!$A$1:$BE$1, 0))="", "", INDEX(F_Inputs_cyclical!$A$1:$BE$243, MATCH('Cyclical_after overrides'!$A57, F_Inputs_cyclical!$A$1:$A$243, 0), MATCH('Cyclical_after overrides'!AN$1, F_Inputs_cyclical!$A$1:$BE$1, 0))),
Cyclical_overrides!AN57)</f>
        <v/>
      </c>
      <c r="AO57" s="72">
        <f>IF(Cyclical_overrides!AO57 = "",
IF(INDEX(F_Inputs_cyclical!$A$1:$BE$243, MATCH('Cyclical_after overrides'!$A57, F_Inputs_cyclical!$A$1:$A$243, 0), MATCH('Cyclical_after overrides'!AO$1, F_Inputs_cyclical!$A$1:$BE$1, 0))="", "", INDEX(F_Inputs_cyclical!$A$1:$BE$243, MATCH('Cyclical_after overrides'!$A57, F_Inputs_cyclical!$A$1:$A$243, 0), MATCH('Cyclical_after overrides'!AO$1, F_Inputs_cyclical!$A$1:$BE$1, 0))),
Cyclical_overrides!AO57)</f>
        <v>8.2000000000000003E-2</v>
      </c>
      <c r="AP57" s="72">
        <f>IF(Cyclical_overrides!AP57 = "",
IF(INDEX(F_Inputs_cyclical!$A$1:$BE$243, MATCH('Cyclical_after overrides'!$A57, F_Inputs_cyclical!$A$1:$A$243, 0), MATCH('Cyclical_after overrides'!AP$1, F_Inputs_cyclical!$A$1:$BE$1, 0))="", "", INDEX(F_Inputs_cyclical!$A$1:$BE$243, MATCH('Cyclical_after overrides'!$A57, F_Inputs_cyclical!$A$1:$A$243, 0), MATCH('Cyclical_after overrides'!AP$1, F_Inputs_cyclical!$A$1:$BE$1, 0))),
Cyclical_overrides!AP57)</f>
        <v>1.542</v>
      </c>
      <c r="AQ57" s="72" t="str">
        <f>IF(Cyclical_overrides!AQ57 = "",
IF(INDEX(F_Inputs_cyclical!$A$1:$BE$243, MATCH('Cyclical_after overrides'!$A57, F_Inputs_cyclical!$A$1:$A$243, 0), MATCH('Cyclical_after overrides'!AQ$1, F_Inputs_cyclical!$A$1:$BE$1, 0))="", "", INDEX(F_Inputs_cyclical!$A$1:$BE$243, MATCH('Cyclical_after overrides'!$A57, F_Inputs_cyclical!$A$1:$A$243, 0), MATCH('Cyclical_after overrides'!AQ$1, F_Inputs_cyclical!$A$1:$BE$1, 0))),
Cyclical_overrides!AQ57)</f>
        <v/>
      </c>
      <c r="AR57" s="72" t="str">
        <f>IF(Cyclical_overrides!AR57 = "",
IF(INDEX(F_Inputs_cyclical!$A$1:$BE$243, MATCH('Cyclical_after overrides'!$A57, F_Inputs_cyclical!$A$1:$A$243, 0), MATCH('Cyclical_after overrides'!AR$1, F_Inputs_cyclical!$A$1:$BE$1, 0))="", "", INDEX(F_Inputs_cyclical!$A$1:$BE$243, MATCH('Cyclical_after overrides'!$A57, F_Inputs_cyclical!$A$1:$A$243, 0), MATCH('Cyclical_after overrides'!AR$1, F_Inputs_cyclical!$A$1:$BE$1, 0))),
Cyclical_overrides!AR57)</f>
        <v/>
      </c>
      <c r="AS57" s="72" t="str">
        <f>IF(Cyclical_overrides!AS57 = "",
IF(INDEX(F_Inputs_cyclical!$A$1:$BE$243, MATCH('Cyclical_after overrides'!$A57, F_Inputs_cyclical!$A$1:$A$243, 0), MATCH('Cyclical_after overrides'!AS$1, F_Inputs_cyclical!$A$1:$BE$1, 0))="", "", INDEX(F_Inputs_cyclical!$A$1:$BE$243, MATCH('Cyclical_after overrides'!$A57, F_Inputs_cyclical!$A$1:$A$243, 0), MATCH('Cyclical_after overrides'!AS$1, F_Inputs_cyclical!$A$1:$BE$1, 0))),
Cyclical_overrides!AS57)</f>
        <v/>
      </c>
      <c r="AT57" s="72" t="str">
        <f>IF(Cyclical_overrides!AT57 = "",
IF(INDEX(F_Inputs_cyclical!$A$1:$BE$243, MATCH('Cyclical_after overrides'!$A57, F_Inputs_cyclical!$A$1:$A$243, 0), MATCH('Cyclical_after overrides'!AT$1, F_Inputs_cyclical!$A$1:$BE$1, 0))="", "", INDEX(F_Inputs_cyclical!$A$1:$BE$243, MATCH('Cyclical_after overrides'!$A57, F_Inputs_cyclical!$A$1:$A$243, 0), MATCH('Cyclical_after overrides'!AT$1, F_Inputs_cyclical!$A$1:$BE$1, 0))),
Cyclical_overrides!AT57)</f>
        <v/>
      </c>
      <c r="AU57" s="72" t="str">
        <f>IF(Cyclical_overrides!AU57 = "",
IF(INDEX(F_Inputs_cyclical!$A$1:$BE$243, MATCH('Cyclical_after overrides'!$A57, F_Inputs_cyclical!$A$1:$A$243, 0), MATCH('Cyclical_after overrides'!AU$1, F_Inputs_cyclical!$A$1:$BE$1, 0))="", "", INDEX(F_Inputs_cyclical!$A$1:$BE$243, MATCH('Cyclical_after overrides'!$A57, F_Inputs_cyclical!$A$1:$A$243, 0), MATCH('Cyclical_after overrides'!AU$1, F_Inputs_cyclical!$A$1:$BE$1, 0))),
Cyclical_overrides!AU57)</f>
        <v/>
      </c>
      <c r="AV57" s="72" t="str">
        <f>IF(Cyclical_overrides!AV57 = "",
IF(INDEX(F_Inputs_cyclical!$A$1:$BE$243, MATCH('Cyclical_after overrides'!$A57, F_Inputs_cyclical!$A$1:$A$243, 0), MATCH('Cyclical_after overrides'!AV$1, F_Inputs_cyclical!$A$1:$BE$1, 0))="", "", INDEX(F_Inputs_cyclical!$A$1:$BE$243, MATCH('Cyclical_after overrides'!$A57, F_Inputs_cyclical!$A$1:$A$243, 0), MATCH('Cyclical_after overrides'!AV$1, F_Inputs_cyclical!$A$1:$BE$1, 0))),
Cyclical_overrides!AV57)</f>
        <v/>
      </c>
      <c r="AW57" s="72">
        <f>IF(Cyclical_overrides!AW57 = "",
IF(INDEX(F_Inputs_cyclical!$A$1:$BE$243, MATCH('Cyclical_after overrides'!$A57, F_Inputs_cyclical!$A$1:$A$243, 0), MATCH('Cyclical_after overrides'!AW$1, F_Inputs_cyclical!$A$1:$BE$1, 0))="", "", INDEX(F_Inputs_cyclical!$A$1:$BE$243, MATCH('Cyclical_after overrides'!$A57, F_Inputs_cyclical!$A$1:$A$243, 0), MATCH('Cyclical_after overrides'!AW$1, F_Inputs_cyclical!$A$1:$BE$1, 0))),
Cyclical_overrides!AW57)</f>
        <v>1</v>
      </c>
      <c r="AX57" s="72">
        <f>IF(Cyclical_overrides!AX57 = "",
IF(INDEX(F_Inputs_cyclical!$A$1:$BE$243, MATCH('Cyclical_after overrides'!$A57, F_Inputs_cyclical!$A$1:$A$243, 0), MATCH('Cyclical_after overrides'!AX$1, F_Inputs_cyclical!$A$1:$BE$1, 0))="", "", INDEX(F_Inputs_cyclical!$A$1:$BE$243, MATCH('Cyclical_after overrides'!$A57, F_Inputs_cyclical!$A$1:$A$243, 0), MATCH('Cyclical_after overrides'!AX$1, F_Inputs_cyclical!$A$1:$BE$1, 0))),
Cyclical_overrides!AX57)</f>
        <v>20.638428642156477</v>
      </c>
      <c r="AY57" s="72">
        <f>IF(Cyclical_overrides!AY57 = "",
IF(INDEX(F_Inputs_cyclical!$A$1:$BE$243, MATCH('Cyclical_after overrides'!$A57, F_Inputs_cyclical!$A$1:$A$243, 0), MATCH('Cyclical_after overrides'!AY$1, F_Inputs_cyclical!$A$1:$BE$1, 0))="", "", INDEX(F_Inputs_cyclical!$A$1:$BE$243, MATCH('Cyclical_after overrides'!$A57, F_Inputs_cyclical!$A$1:$A$243, 0), MATCH('Cyclical_after overrides'!AY$1, F_Inputs_cyclical!$A$1:$BE$1, 0))),
Cyclical_overrides!AY57)</f>
        <v>139.97628297568545</v>
      </c>
      <c r="AZ57" s="72">
        <f>IF(Cyclical_overrides!AZ57 = "",
IF(INDEX(F_Inputs_cyclical!$A$1:$BE$243, MATCH('Cyclical_after overrides'!$A57, F_Inputs_cyclical!$A$1:$A$243, 0), MATCH('Cyclical_after overrides'!AZ$1, F_Inputs_cyclical!$A$1:$BE$1, 0))="", "", INDEX(F_Inputs_cyclical!$A$1:$BE$243, MATCH('Cyclical_after overrides'!$A57, F_Inputs_cyclical!$A$1:$A$243, 0), MATCH('Cyclical_after overrides'!AZ$1, F_Inputs_cyclical!$A$1:$BE$1, 0))),
Cyclical_overrides!AZ57)</f>
        <v>1.7462115970438525</v>
      </c>
      <c r="BA57" s="72">
        <f>IF(Cyclical_overrides!BA57 = "",
IF(INDEX(F_Inputs_cyclical!$A$1:$BE$243, MATCH('Cyclical_after overrides'!$A57, F_Inputs_cyclical!$A$1:$A$243, 0), MATCH('Cyclical_after overrides'!BA$1, F_Inputs_cyclical!$A$1:$BE$1, 0))="", "", INDEX(F_Inputs_cyclical!$A$1:$BE$243, MATCH('Cyclical_after overrides'!$A57, F_Inputs_cyclical!$A$1:$A$243, 0), MATCH('Cyclical_after overrides'!BA$1, F_Inputs_cyclical!$A$1:$BE$1, 0))),
Cyclical_overrides!BA57)</f>
        <v>11.047502565691792</v>
      </c>
      <c r="BB57" s="72">
        <f>IF(Cyclical_overrides!BB57 = "",
IF(INDEX(F_Inputs_cyclical!$A$1:$BE$243, MATCH('Cyclical_after overrides'!$A57, F_Inputs_cyclical!$A$1:$A$243, 0), MATCH('Cyclical_after overrides'!BB$1, F_Inputs_cyclical!$A$1:$BE$1, 0))="", "", INDEX(F_Inputs_cyclical!$A$1:$BE$243, MATCH('Cyclical_after overrides'!$A57, F_Inputs_cyclical!$A$1:$A$243, 0), MATCH('Cyclical_after overrides'!BB$1, F_Inputs_cyclical!$A$1:$BE$1, 0))),
Cyclical_overrides!BB57)</f>
        <v>11.047502565691792</v>
      </c>
      <c r="BC57" s="72">
        <f>IF(Cyclical_overrides!BC57 = "",
IF(INDEX(F_Inputs_cyclical!$A$1:$BE$243, MATCH('Cyclical_after overrides'!$A57, F_Inputs_cyclical!$A$1:$A$243, 0), MATCH('Cyclical_after overrides'!BC$1, F_Inputs_cyclical!$A$1:$BE$1, 0))="", "", INDEX(F_Inputs_cyclical!$A$1:$BE$243, MATCH('Cyclical_after overrides'!$A57, F_Inputs_cyclical!$A$1:$A$243, 0), MATCH('Cyclical_after overrides'!BC$1, F_Inputs_cyclical!$A$1:$BE$1, 0))),
Cyclical_overrides!BC57)</f>
        <v>12.362481032808635</v>
      </c>
      <c r="BD57" s="72">
        <f>IF(Cyclical_overrides!BD57 = "",
IF(INDEX(F_Inputs_cyclical!$A$1:$BE$243, MATCH('Cyclical_after overrides'!$A57, F_Inputs_cyclical!$A$1:$A$243, 0), MATCH('Cyclical_after overrides'!BD$1, F_Inputs_cyclical!$A$1:$BE$1, 0))="", "", INDEX(F_Inputs_cyclical!$A$1:$BE$243, MATCH('Cyclical_after overrides'!$A57, F_Inputs_cyclical!$A$1:$A$243, 0), MATCH('Cyclical_after overrides'!BD$1, F_Inputs_cyclical!$A$1:$BE$1, 0))),
Cyclical_overrides!BD57)</f>
        <v>602.53399999999999</v>
      </c>
      <c r="BE57" s="194"/>
    </row>
    <row r="58" spans="1:57" x14ac:dyDescent="0.4">
      <c r="A58" s="63" t="str">
        <f t="shared" si="0"/>
        <v>SRN24</v>
      </c>
      <c r="B58" s="63" t="s">
        <v>301</v>
      </c>
      <c r="C58" s="63" t="s">
        <v>263</v>
      </c>
      <c r="D58" s="72">
        <f>IF(Cyclical_overrides!D58 = "",
IF(INDEX(F_Inputs_cyclical!$A$1:$BE$243, MATCH('Cyclical_after overrides'!$A58, F_Inputs_cyclical!$A$1:$A$243, 0), MATCH('Cyclical_after overrides'!D$1, F_Inputs_cyclical!$A$1:$BE$1, 0))="", "", INDEX(F_Inputs_cyclical!$A$1:$BE$243, MATCH('Cyclical_after overrides'!$A58, F_Inputs_cyclical!$A$1:$A$243, 0), MATCH('Cyclical_after overrides'!D$1, F_Inputs_cyclical!$A$1:$BE$1, 0))),
Cyclical_overrides!D58)</f>
        <v>26.431999999999999</v>
      </c>
      <c r="E58" s="72">
        <f>IF(Cyclical_overrides!E58 = "",
IF(INDEX(F_Inputs_cyclical!$A$1:$BE$243, MATCH('Cyclical_after overrides'!$A58, F_Inputs_cyclical!$A$1:$A$243, 0), MATCH('Cyclical_after overrides'!E$1, F_Inputs_cyclical!$A$1:$BE$1, 0))="", "", INDEX(F_Inputs_cyclical!$A$1:$BE$243, MATCH('Cyclical_after overrides'!$A58, F_Inputs_cyclical!$A$1:$A$243, 0), MATCH('Cyclical_after overrides'!E$1, F_Inputs_cyclical!$A$1:$BE$1, 0))),
Cyclical_overrides!E58)</f>
        <v>9.42</v>
      </c>
      <c r="F58" s="72">
        <f>IF(Cyclical_overrides!F58 = "",
IF(INDEX(F_Inputs_cyclical!$A$1:$BE$243, MATCH('Cyclical_after overrides'!$A58, F_Inputs_cyclical!$A$1:$A$243, 0), MATCH('Cyclical_after overrides'!F$1, F_Inputs_cyclical!$A$1:$BE$1, 0))="", "", INDEX(F_Inputs_cyclical!$A$1:$BE$243, MATCH('Cyclical_after overrides'!$A58, F_Inputs_cyclical!$A$1:$A$243, 0), MATCH('Cyclical_after overrides'!F$1, F_Inputs_cyclical!$A$1:$BE$1, 0))),
Cyclical_overrides!F58)</f>
        <v>15.375999999999999</v>
      </c>
      <c r="G58" s="72">
        <f>IF(Cyclical_overrides!G58 = "",
IF(INDEX(F_Inputs_cyclical!$A$1:$BE$243, MATCH('Cyclical_after overrides'!$A58, F_Inputs_cyclical!$A$1:$A$243, 0), MATCH('Cyclical_after overrides'!G$1, F_Inputs_cyclical!$A$1:$BE$1, 0))="", "", INDEX(F_Inputs_cyclical!$A$1:$BE$243, MATCH('Cyclical_after overrides'!$A58, F_Inputs_cyclical!$A$1:$A$243, 0), MATCH('Cyclical_after overrides'!G$1, F_Inputs_cyclical!$A$1:$BE$1, 0))),
Cyclical_overrides!G58)</f>
        <v>3.7170000000000001</v>
      </c>
      <c r="H58" s="72">
        <f>IF(Cyclical_overrides!H58 = "",
IF(INDEX(F_Inputs_cyclical!$A$1:$BE$243, MATCH('Cyclical_after overrides'!$A58, F_Inputs_cyclical!$A$1:$A$243, 0), MATCH('Cyclical_after overrides'!H$1, F_Inputs_cyclical!$A$1:$BE$1, 0))="", "", INDEX(F_Inputs_cyclical!$A$1:$BE$243, MATCH('Cyclical_after overrides'!$A58, F_Inputs_cyclical!$A$1:$A$243, 0), MATCH('Cyclical_after overrides'!H$1, F_Inputs_cyclical!$A$1:$BE$1, 0))),
Cyclical_overrides!H58)</f>
        <v>2.4E-2</v>
      </c>
      <c r="I58" s="72">
        <f>IF(Cyclical_overrides!I58 = "",
IF(INDEX(F_Inputs_cyclical!$A$1:$BE$243, MATCH('Cyclical_after overrides'!$A58, F_Inputs_cyclical!$A$1:$A$243, 0), MATCH('Cyclical_after overrides'!I$1, F_Inputs_cyclical!$A$1:$BE$1, 0))="", "", INDEX(F_Inputs_cyclical!$A$1:$BE$243, MATCH('Cyclical_after overrides'!$A58, F_Inputs_cyclical!$A$1:$A$243, 0), MATCH('Cyclical_after overrides'!I$1, F_Inputs_cyclical!$A$1:$BE$1, 0))),
Cyclical_overrides!I58)</f>
        <v>0</v>
      </c>
      <c r="J58" s="72" t="str">
        <f>IF(Cyclical_overrides!J58 = "",
IF(INDEX(F_Inputs_cyclical!$A$1:$BE$243, MATCH('Cyclical_after overrides'!$A58, F_Inputs_cyclical!$A$1:$A$243, 0), MATCH('Cyclical_after overrides'!J$1, F_Inputs_cyclical!$A$1:$BE$1, 0))="", "", INDEX(F_Inputs_cyclical!$A$1:$BE$243, MATCH('Cyclical_after overrides'!$A58, F_Inputs_cyclical!$A$1:$A$243, 0), MATCH('Cyclical_after overrides'!J$1, F_Inputs_cyclical!$A$1:$BE$1, 0))),
Cyclical_overrides!J58)</f>
        <v/>
      </c>
      <c r="K58" s="72">
        <f>IF(Cyclical_overrides!K58 = "",
IF(INDEX(F_Inputs_cyclical!$A$1:$BE$243, MATCH('Cyclical_after overrides'!$A58, F_Inputs_cyclical!$A$1:$A$243, 0), MATCH('Cyclical_after overrides'!K$1, F_Inputs_cyclical!$A$1:$BE$1, 0))="", "", INDEX(F_Inputs_cyclical!$A$1:$BE$243, MATCH('Cyclical_after overrides'!$A58, F_Inputs_cyclical!$A$1:$A$243, 0), MATCH('Cyclical_after overrides'!K$1, F_Inputs_cyclical!$A$1:$BE$1, 0))),
Cyclical_overrides!K58)</f>
        <v>29.347000000000001</v>
      </c>
      <c r="L58" s="72" t="str">
        <f>IF(Cyclical_overrides!L58 = "",
IF(INDEX(F_Inputs_cyclical!$A$1:$BE$243, MATCH('Cyclical_after overrides'!$A58, F_Inputs_cyclical!$A$1:$A$243, 0), MATCH('Cyclical_after overrides'!L$1, F_Inputs_cyclical!$A$1:$BE$1, 0))="", "", INDEX(F_Inputs_cyclical!$A$1:$BE$243, MATCH('Cyclical_after overrides'!$A58, F_Inputs_cyclical!$A$1:$A$243, 0), MATCH('Cyclical_after overrides'!L$1, F_Inputs_cyclical!$A$1:$BE$1, 0))),
Cyclical_overrides!L58)</f>
        <v/>
      </c>
      <c r="M58" s="72" t="str">
        <f>IF(Cyclical_overrides!M58 = "",
IF(INDEX(F_Inputs_cyclical!$A$1:$BE$243, MATCH('Cyclical_after overrides'!$A58, F_Inputs_cyclical!$A$1:$A$243, 0), MATCH('Cyclical_after overrides'!M$1, F_Inputs_cyclical!$A$1:$BE$1, 0))="", "", INDEX(F_Inputs_cyclical!$A$1:$BE$243, MATCH('Cyclical_after overrides'!$A58, F_Inputs_cyclical!$A$1:$A$243, 0), MATCH('Cyclical_after overrides'!M$1, F_Inputs_cyclical!$A$1:$BE$1, 0))),
Cyclical_overrides!M58)</f>
        <v/>
      </c>
      <c r="N58" s="72" t="str">
        <f>IF(Cyclical_overrides!N58 = "",
IF(INDEX(F_Inputs_cyclical!$A$1:$BE$243, MATCH('Cyclical_after overrides'!$A58, F_Inputs_cyclical!$A$1:$A$243, 0), MATCH('Cyclical_after overrides'!N$1, F_Inputs_cyclical!$A$1:$BE$1, 0))="", "", INDEX(F_Inputs_cyclical!$A$1:$BE$243, MATCH('Cyclical_after overrides'!$A58, F_Inputs_cyclical!$A$1:$A$243, 0), MATCH('Cyclical_after overrides'!N$1, F_Inputs_cyclical!$A$1:$BE$1, 0))),
Cyclical_overrides!N58)</f>
        <v/>
      </c>
      <c r="O58" s="72" t="str">
        <f>IF(Cyclical_overrides!O58 = "",
IF(INDEX(F_Inputs_cyclical!$A$1:$BE$243, MATCH('Cyclical_after overrides'!$A58, F_Inputs_cyclical!$A$1:$A$243, 0), MATCH('Cyclical_after overrides'!O$1, F_Inputs_cyclical!$A$1:$BE$1, 0))="", "", INDEX(F_Inputs_cyclical!$A$1:$BE$243, MATCH('Cyclical_after overrides'!$A58, F_Inputs_cyclical!$A$1:$A$243, 0), MATCH('Cyclical_after overrides'!O$1, F_Inputs_cyclical!$A$1:$BE$1, 0))),
Cyclical_overrides!O58)</f>
        <v/>
      </c>
      <c r="P58" s="72" t="str">
        <f>IF(Cyclical_overrides!P58 = "",
IF(INDEX(F_Inputs_cyclical!$A$1:$BE$243, MATCH('Cyclical_after overrides'!$A58, F_Inputs_cyclical!$A$1:$A$243, 0), MATCH('Cyclical_after overrides'!P$1, F_Inputs_cyclical!$A$1:$BE$1, 0))="", "", INDEX(F_Inputs_cyclical!$A$1:$BE$243, MATCH('Cyclical_after overrides'!$A58, F_Inputs_cyclical!$A$1:$A$243, 0), MATCH('Cyclical_after overrides'!P$1, F_Inputs_cyclical!$A$1:$BE$1, 0))),
Cyclical_overrides!P58)</f>
        <v/>
      </c>
      <c r="Q58" s="72" t="str">
        <f>IF(Cyclical_overrides!Q58 = "",
IF(INDEX(F_Inputs_cyclical!$A$1:$BE$243, MATCH('Cyclical_after overrides'!$A58, F_Inputs_cyclical!$A$1:$A$243, 0), MATCH('Cyclical_after overrides'!Q$1, F_Inputs_cyclical!$A$1:$BE$1, 0))="", "", INDEX(F_Inputs_cyclical!$A$1:$BE$243, MATCH('Cyclical_after overrides'!$A58, F_Inputs_cyclical!$A$1:$A$243, 0), MATCH('Cyclical_after overrides'!Q$1, F_Inputs_cyclical!$A$1:$BE$1, 0))),
Cyclical_overrides!Q58)</f>
        <v/>
      </c>
      <c r="R58" s="72" t="str">
        <f>IF(Cyclical_overrides!R58 = "",
IF(INDEX(F_Inputs_cyclical!$A$1:$BE$243, MATCH('Cyclical_after overrides'!$A58, F_Inputs_cyclical!$A$1:$A$243, 0), MATCH('Cyclical_after overrides'!R$1, F_Inputs_cyclical!$A$1:$BE$1, 0))="", "", INDEX(F_Inputs_cyclical!$A$1:$BE$243, MATCH('Cyclical_after overrides'!$A58, F_Inputs_cyclical!$A$1:$A$243, 0), MATCH('Cyclical_after overrides'!R$1, F_Inputs_cyclical!$A$1:$BE$1, 0))),
Cyclical_overrides!R58)</f>
        <v/>
      </c>
      <c r="S58" s="72" t="str">
        <f>IF(Cyclical_overrides!S58 = "",
IF(INDEX(F_Inputs_cyclical!$A$1:$BE$243, MATCH('Cyclical_after overrides'!$A58, F_Inputs_cyclical!$A$1:$A$243, 0), MATCH('Cyclical_after overrides'!S$1, F_Inputs_cyclical!$A$1:$BE$1, 0))="", "", INDEX(F_Inputs_cyclical!$A$1:$BE$243, MATCH('Cyclical_after overrides'!$A58, F_Inputs_cyclical!$A$1:$A$243, 0), MATCH('Cyclical_after overrides'!S$1, F_Inputs_cyclical!$A$1:$BE$1, 0))),
Cyclical_overrides!S58)</f>
        <v/>
      </c>
      <c r="T58" s="72" t="str">
        <f>IF(Cyclical_overrides!T58 = "",
IF(INDEX(F_Inputs_cyclical!$A$1:$BE$243, MATCH('Cyclical_after overrides'!$A58, F_Inputs_cyclical!$A$1:$A$243, 0), MATCH('Cyclical_after overrides'!T$1, F_Inputs_cyclical!$A$1:$BE$1, 0))="", "", INDEX(F_Inputs_cyclical!$A$1:$BE$243, MATCH('Cyclical_after overrides'!$A58, F_Inputs_cyclical!$A$1:$A$243, 0), MATCH('Cyclical_after overrides'!T$1, F_Inputs_cyclical!$A$1:$BE$1, 0))),
Cyclical_overrides!T58)</f>
        <v/>
      </c>
      <c r="U58" s="72" t="str">
        <f>IF(Cyclical_overrides!U58 = "",
IF(INDEX(F_Inputs_cyclical!$A$1:$BE$243, MATCH('Cyclical_after overrides'!$A58, F_Inputs_cyclical!$A$1:$A$243, 0), MATCH('Cyclical_after overrides'!U$1, F_Inputs_cyclical!$A$1:$BE$1, 0))="", "", INDEX(F_Inputs_cyclical!$A$1:$BE$243, MATCH('Cyclical_after overrides'!$A58, F_Inputs_cyclical!$A$1:$A$243, 0), MATCH('Cyclical_after overrides'!U$1, F_Inputs_cyclical!$A$1:$BE$1, 0))),
Cyclical_overrides!U58)</f>
        <v/>
      </c>
      <c r="V58" s="72">
        <f>IF(Cyclical_overrides!V58 = "",
IF(INDEX(F_Inputs_cyclical!$A$1:$BE$243, MATCH('Cyclical_after overrides'!$A58, F_Inputs_cyclical!$A$1:$A$243, 0), MATCH('Cyclical_after overrides'!V$1, F_Inputs_cyclical!$A$1:$BE$1, 0))="", "", INDEX(F_Inputs_cyclical!$A$1:$BE$243, MATCH('Cyclical_after overrides'!$A58, F_Inputs_cyclical!$A$1:$A$243, 0), MATCH('Cyclical_after overrides'!V$1, F_Inputs_cyclical!$A$1:$BE$1, 0))),
Cyclical_overrides!V58)</f>
        <v>16.219000000000001</v>
      </c>
      <c r="W58" s="72">
        <f>IF(Cyclical_overrides!W58 = "",
IF(INDEX(F_Inputs_cyclical!$A$1:$BE$243, MATCH('Cyclical_after overrides'!$A58, F_Inputs_cyclical!$A$1:$A$243, 0), MATCH('Cyclical_after overrides'!W$1, F_Inputs_cyclical!$A$1:$BE$1, 0))="", "", INDEX(F_Inputs_cyclical!$A$1:$BE$243, MATCH('Cyclical_after overrides'!$A58, F_Inputs_cyclical!$A$1:$A$243, 0), MATCH('Cyclical_after overrides'!W$1, F_Inputs_cyclical!$A$1:$BE$1, 0))),
Cyclical_overrides!W58)</f>
        <v>80.569000000000003</v>
      </c>
      <c r="X58" s="72">
        <f>IF(Cyclical_overrides!X58 = "",
IF(INDEX(F_Inputs_cyclical!$A$1:$BE$243, MATCH('Cyclical_after overrides'!$A58, F_Inputs_cyclical!$A$1:$A$243, 0), MATCH('Cyclical_after overrides'!X$1, F_Inputs_cyclical!$A$1:$BE$1, 0))="", "", INDEX(F_Inputs_cyclical!$A$1:$BE$243, MATCH('Cyclical_after overrides'!$A58, F_Inputs_cyclical!$A$1:$A$243, 0), MATCH('Cyclical_after overrides'!X$1, F_Inputs_cyclical!$A$1:$BE$1, 0))),
Cyclical_overrides!X58)</f>
        <v>253.36799999999999</v>
      </c>
      <c r="Y58" s="72">
        <f>IF(Cyclical_overrides!Y58 = "",
IF(INDEX(F_Inputs_cyclical!$A$1:$BE$243, MATCH('Cyclical_after overrides'!$A58, F_Inputs_cyclical!$A$1:$A$243, 0), MATCH('Cyclical_after overrides'!Y$1, F_Inputs_cyclical!$A$1:$BE$1, 0))="", "", INDEX(F_Inputs_cyclical!$A$1:$BE$243, MATCH('Cyclical_after overrides'!$A58, F_Inputs_cyclical!$A$1:$A$243, 0), MATCH('Cyclical_after overrides'!Y$1, F_Inputs_cyclical!$A$1:$BE$1, 0))),
Cyclical_overrides!Y58)</f>
        <v>682.09400000000005</v>
      </c>
      <c r="Z58" s="72">
        <f>IF(Cyclical_overrides!Z58 = "",
IF(INDEX(F_Inputs_cyclical!$A$1:$BE$243, MATCH('Cyclical_after overrides'!$A58, F_Inputs_cyclical!$A$1:$A$243, 0), MATCH('Cyclical_after overrides'!Z$1, F_Inputs_cyclical!$A$1:$BE$1, 0))="", "", INDEX(F_Inputs_cyclical!$A$1:$BE$243, MATCH('Cyclical_after overrides'!$A58, F_Inputs_cyclical!$A$1:$A$243, 0), MATCH('Cyclical_after overrides'!Z$1, F_Inputs_cyclical!$A$1:$BE$1, 0))),
Cyclical_overrides!Z58)</f>
        <v>118.471</v>
      </c>
      <c r="AA58" s="72">
        <f>IF(Cyclical_overrides!AA58 = "",
IF(INDEX(F_Inputs_cyclical!$A$1:$BE$243, MATCH('Cyclical_after overrides'!$A58, F_Inputs_cyclical!$A$1:$A$243, 0), MATCH('Cyclical_after overrides'!AA$1, F_Inputs_cyclical!$A$1:$BE$1, 0))="", "", INDEX(F_Inputs_cyclical!$A$1:$BE$243, MATCH('Cyclical_after overrides'!$A58, F_Inputs_cyclical!$A$1:$A$243, 0), MATCH('Cyclical_after overrides'!AA$1, F_Inputs_cyclical!$A$1:$BE$1, 0))),
Cyclical_overrides!AA58)</f>
        <v>850.92399999999998</v>
      </c>
      <c r="AB58" s="72" t="str">
        <f>IF(Cyclical_overrides!AB58 = "",
IF(INDEX(F_Inputs_cyclical!$A$1:$BE$243, MATCH('Cyclical_after overrides'!$A58, F_Inputs_cyclical!$A$1:$A$243, 0), MATCH('Cyclical_after overrides'!AB$1, F_Inputs_cyclical!$A$1:$BE$1, 0))="", "", INDEX(F_Inputs_cyclical!$A$1:$BE$243, MATCH('Cyclical_after overrides'!$A58, F_Inputs_cyclical!$A$1:$A$243, 0), MATCH('Cyclical_after overrides'!AB$1, F_Inputs_cyclical!$A$1:$BE$1, 0))),
Cyclical_overrides!AB58)</f>
        <v/>
      </c>
      <c r="AC58" s="72">
        <f>IF(Cyclical_overrides!AC58 = "",
IF(INDEX(F_Inputs_cyclical!$A$1:$BE$243, MATCH('Cyclical_after overrides'!$A58, F_Inputs_cyclical!$A$1:$A$243, 0), MATCH('Cyclical_after overrides'!AC$1, F_Inputs_cyclical!$A$1:$BE$1, 0))="", "", INDEX(F_Inputs_cyclical!$A$1:$BE$243, MATCH('Cyclical_after overrides'!$A58, F_Inputs_cyclical!$A$1:$A$243, 0), MATCH('Cyclical_after overrides'!AC$1, F_Inputs_cyclical!$A$1:$BE$1, 0))),
Cyclical_overrides!AC58)</f>
        <v>69.218999999999994</v>
      </c>
      <c r="AD58" s="72">
        <f>IF(Cyclical_overrides!AD58 = "",
IF(INDEX(F_Inputs_cyclical!$A$1:$BE$243, MATCH('Cyclical_after overrides'!$A58, F_Inputs_cyclical!$A$1:$A$243, 0), MATCH('Cyclical_after overrides'!AD$1, F_Inputs_cyclical!$A$1:$BE$1, 0))="", "", INDEX(F_Inputs_cyclical!$A$1:$BE$243, MATCH('Cyclical_after overrides'!$A58, F_Inputs_cyclical!$A$1:$A$243, 0), MATCH('Cyclical_after overrides'!AD$1, F_Inputs_cyclical!$A$1:$BE$1, 0))),
Cyclical_overrides!AD58)</f>
        <v>1.032</v>
      </c>
      <c r="AE58" s="72">
        <f>IF(Cyclical_overrides!AE58 = "",
IF(INDEX(F_Inputs_cyclical!$A$1:$BE$243, MATCH('Cyclical_after overrides'!$A58, F_Inputs_cyclical!$A$1:$A$243, 0), MATCH('Cyclical_after overrides'!AE$1, F_Inputs_cyclical!$A$1:$BE$1, 0))="", "", INDEX(F_Inputs_cyclical!$A$1:$BE$243, MATCH('Cyclical_after overrides'!$A58, F_Inputs_cyclical!$A$1:$A$243, 0), MATCH('Cyclical_after overrides'!AE$1, F_Inputs_cyclical!$A$1:$BE$1, 0))),
Cyclical_overrides!AE58)</f>
        <v>0.97799999999999998</v>
      </c>
      <c r="AF58" s="72">
        <f>IF(Cyclical_overrides!AF58 = "",
IF(INDEX(F_Inputs_cyclical!$A$1:$BE$243, MATCH('Cyclical_after overrides'!$A58, F_Inputs_cyclical!$A$1:$A$243, 0), MATCH('Cyclical_after overrides'!AF$1, F_Inputs_cyclical!$A$1:$BE$1, 0))="", "", INDEX(F_Inputs_cyclical!$A$1:$BE$243, MATCH('Cyclical_after overrides'!$A58, F_Inputs_cyclical!$A$1:$A$243, 0), MATCH('Cyclical_after overrides'!AF$1, F_Inputs_cyclical!$A$1:$BE$1, 0))),
Cyclical_overrides!AF58)</f>
        <v>4.3369999999999997</v>
      </c>
      <c r="AG58" s="72">
        <f>IF(Cyclical_overrides!AG58 = "",
IF(INDEX(F_Inputs_cyclical!$A$1:$BE$243, MATCH('Cyclical_after overrides'!$A58, F_Inputs_cyclical!$A$1:$A$243, 0), MATCH('Cyclical_after overrides'!AG$1, F_Inputs_cyclical!$A$1:$BE$1, 0))="", "", INDEX(F_Inputs_cyclical!$A$1:$BE$243, MATCH('Cyclical_after overrides'!$A58, F_Inputs_cyclical!$A$1:$A$243, 0), MATCH('Cyclical_after overrides'!AG$1, F_Inputs_cyclical!$A$1:$BE$1, 0))),
Cyclical_overrides!AG58)</f>
        <v>1.1679999999999999</v>
      </c>
      <c r="AH58" s="72">
        <f>IF(Cyclical_overrides!AH58 = "",
IF(INDEX(F_Inputs_cyclical!$A$1:$BE$243, MATCH('Cyclical_after overrides'!$A58, F_Inputs_cyclical!$A$1:$A$243, 0), MATCH('Cyclical_after overrides'!AH$1, F_Inputs_cyclical!$A$1:$BE$1, 0))="", "", INDEX(F_Inputs_cyclical!$A$1:$BE$243, MATCH('Cyclical_after overrides'!$A58, F_Inputs_cyclical!$A$1:$A$243, 0), MATCH('Cyclical_after overrides'!AH$1, F_Inputs_cyclical!$A$1:$BE$1, 0))),
Cyclical_overrides!AH58)</f>
        <v>3.1240000000000001</v>
      </c>
      <c r="AI58" s="72">
        <f>IF(Cyclical_overrides!AI58 = "",
IF(INDEX(F_Inputs_cyclical!$A$1:$BE$243, MATCH('Cyclical_after overrides'!$A58, F_Inputs_cyclical!$A$1:$A$243, 0), MATCH('Cyclical_after overrides'!AI$1, F_Inputs_cyclical!$A$1:$BE$1, 0))="", "", INDEX(F_Inputs_cyclical!$A$1:$BE$243, MATCH('Cyclical_after overrides'!$A58, F_Inputs_cyclical!$A$1:$A$243, 0), MATCH('Cyclical_after overrides'!AI$1, F_Inputs_cyclical!$A$1:$BE$1, 0))),
Cyclical_overrides!AI58)</f>
        <v>27.294</v>
      </c>
      <c r="AJ58" s="72">
        <f>IF(Cyclical_overrides!AJ58 = "",
IF(INDEX(F_Inputs_cyclical!$A$1:$BE$243, MATCH('Cyclical_after overrides'!$A58, F_Inputs_cyclical!$A$1:$A$243, 0), MATCH('Cyclical_after overrides'!AJ$1, F_Inputs_cyclical!$A$1:$BE$1, 0))="", "", INDEX(F_Inputs_cyclical!$A$1:$BE$243, MATCH('Cyclical_after overrides'!$A58, F_Inputs_cyclical!$A$1:$A$243, 0), MATCH('Cyclical_after overrides'!AJ$1, F_Inputs_cyclical!$A$1:$BE$1, 0))),
Cyclical_overrides!AJ58)</f>
        <v>0</v>
      </c>
      <c r="AK58" s="72">
        <f>IF(Cyclical_overrides!AK58 = "",
IF(INDEX(F_Inputs_cyclical!$A$1:$BE$243, MATCH('Cyclical_after overrides'!$A58, F_Inputs_cyclical!$A$1:$A$243, 0), MATCH('Cyclical_after overrides'!AK$1, F_Inputs_cyclical!$A$1:$BE$1, 0))="", "", INDEX(F_Inputs_cyclical!$A$1:$BE$243, MATCH('Cyclical_after overrides'!$A58, F_Inputs_cyclical!$A$1:$A$243, 0), MATCH('Cyclical_after overrides'!AK$1, F_Inputs_cyclical!$A$1:$BE$1, 0))),
Cyclical_overrides!AK58)</f>
        <v>0</v>
      </c>
      <c r="AL58" s="72">
        <f>IF(Cyclical_overrides!AL58 = "",
IF(INDEX(F_Inputs_cyclical!$A$1:$BE$243, MATCH('Cyclical_after overrides'!$A58, F_Inputs_cyclical!$A$1:$A$243, 0), MATCH('Cyclical_after overrides'!AL$1, F_Inputs_cyclical!$A$1:$BE$1, 0))="", "", INDEX(F_Inputs_cyclical!$A$1:$BE$243, MATCH('Cyclical_after overrides'!$A58, F_Inputs_cyclical!$A$1:$A$243, 0), MATCH('Cyclical_after overrides'!AL$1, F_Inputs_cyclical!$A$1:$BE$1, 0))),
Cyclical_overrides!AL58)</f>
        <v>1.345</v>
      </c>
      <c r="AM58" s="72">
        <f>IF(Cyclical_overrides!AM58 = "",
IF(INDEX(F_Inputs_cyclical!$A$1:$BE$243, MATCH('Cyclical_after overrides'!$A58, F_Inputs_cyclical!$A$1:$A$243, 0), MATCH('Cyclical_after overrides'!AM$1, F_Inputs_cyclical!$A$1:$BE$1, 0))="", "", INDEX(F_Inputs_cyclical!$A$1:$BE$243, MATCH('Cyclical_after overrides'!$A58, F_Inputs_cyclical!$A$1:$A$243, 0), MATCH('Cyclical_after overrides'!AM$1, F_Inputs_cyclical!$A$1:$BE$1, 0))),
Cyclical_overrides!AM58)</f>
        <v>5.39</v>
      </c>
      <c r="AN58" s="72" t="str">
        <f>IF(Cyclical_overrides!AN58 = "",
IF(INDEX(F_Inputs_cyclical!$A$1:$BE$243, MATCH('Cyclical_after overrides'!$A58, F_Inputs_cyclical!$A$1:$A$243, 0), MATCH('Cyclical_after overrides'!AN$1, F_Inputs_cyclical!$A$1:$BE$1, 0))="", "", INDEX(F_Inputs_cyclical!$A$1:$BE$243, MATCH('Cyclical_after overrides'!$A58, F_Inputs_cyclical!$A$1:$A$243, 0), MATCH('Cyclical_after overrides'!AN$1, F_Inputs_cyclical!$A$1:$BE$1, 0))),
Cyclical_overrides!AN58)</f>
        <v/>
      </c>
      <c r="AO58" s="72">
        <f>IF(Cyclical_overrides!AO58 = "",
IF(INDEX(F_Inputs_cyclical!$A$1:$BE$243, MATCH('Cyclical_after overrides'!$A58, F_Inputs_cyclical!$A$1:$A$243, 0), MATCH('Cyclical_after overrides'!AO$1, F_Inputs_cyclical!$A$1:$BE$1, 0))="", "", INDEX(F_Inputs_cyclical!$A$1:$BE$243, MATCH('Cyclical_after overrides'!$A58, F_Inputs_cyclical!$A$1:$A$243, 0), MATCH('Cyclical_after overrides'!AO$1, F_Inputs_cyclical!$A$1:$BE$1, 0))),
Cyclical_overrides!AO58)</f>
        <v>6.7000000000000004E-2</v>
      </c>
      <c r="AP58" s="72">
        <f>IF(Cyclical_overrides!AP58 = "",
IF(INDEX(F_Inputs_cyclical!$A$1:$BE$243, MATCH('Cyclical_after overrides'!$A58, F_Inputs_cyclical!$A$1:$A$243, 0), MATCH('Cyclical_after overrides'!AP$1, F_Inputs_cyclical!$A$1:$BE$1, 0))="", "", INDEX(F_Inputs_cyclical!$A$1:$BE$243, MATCH('Cyclical_after overrides'!$A58, F_Inputs_cyclical!$A$1:$A$243, 0), MATCH('Cyclical_after overrides'!AP$1, F_Inputs_cyclical!$A$1:$BE$1, 0))),
Cyclical_overrides!AP58)</f>
        <v>1.278</v>
      </c>
      <c r="AQ58" s="72" t="str">
        <f>IF(Cyclical_overrides!AQ58 = "",
IF(INDEX(F_Inputs_cyclical!$A$1:$BE$243, MATCH('Cyclical_after overrides'!$A58, F_Inputs_cyclical!$A$1:$A$243, 0), MATCH('Cyclical_after overrides'!AQ$1, F_Inputs_cyclical!$A$1:$BE$1, 0))="", "", INDEX(F_Inputs_cyclical!$A$1:$BE$243, MATCH('Cyclical_after overrides'!$A58, F_Inputs_cyclical!$A$1:$A$243, 0), MATCH('Cyclical_after overrides'!AQ$1, F_Inputs_cyclical!$A$1:$BE$1, 0))),
Cyclical_overrides!AQ58)</f>
        <v/>
      </c>
      <c r="AR58" s="72" t="str">
        <f>IF(Cyclical_overrides!AR58 = "",
IF(INDEX(F_Inputs_cyclical!$A$1:$BE$243, MATCH('Cyclical_after overrides'!$A58, F_Inputs_cyclical!$A$1:$A$243, 0), MATCH('Cyclical_after overrides'!AR$1, F_Inputs_cyclical!$A$1:$BE$1, 0))="", "", INDEX(F_Inputs_cyclical!$A$1:$BE$243, MATCH('Cyclical_after overrides'!$A58, F_Inputs_cyclical!$A$1:$A$243, 0), MATCH('Cyclical_after overrides'!AR$1, F_Inputs_cyclical!$A$1:$BE$1, 0))),
Cyclical_overrides!AR58)</f>
        <v/>
      </c>
      <c r="AS58" s="72" t="str">
        <f>IF(Cyclical_overrides!AS58 = "",
IF(INDEX(F_Inputs_cyclical!$A$1:$BE$243, MATCH('Cyclical_after overrides'!$A58, F_Inputs_cyclical!$A$1:$A$243, 0), MATCH('Cyclical_after overrides'!AS$1, F_Inputs_cyclical!$A$1:$BE$1, 0))="", "", INDEX(F_Inputs_cyclical!$A$1:$BE$243, MATCH('Cyclical_after overrides'!$A58, F_Inputs_cyclical!$A$1:$A$243, 0), MATCH('Cyclical_after overrides'!AS$1, F_Inputs_cyclical!$A$1:$BE$1, 0))),
Cyclical_overrides!AS58)</f>
        <v/>
      </c>
      <c r="AT58" s="72" t="str">
        <f>IF(Cyclical_overrides!AT58 = "",
IF(INDEX(F_Inputs_cyclical!$A$1:$BE$243, MATCH('Cyclical_after overrides'!$A58, F_Inputs_cyclical!$A$1:$A$243, 0), MATCH('Cyclical_after overrides'!AT$1, F_Inputs_cyclical!$A$1:$BE$1, 0))="", "", INDEX(F_Inputs_cyclical!$A$1:$BE$243, MATCH('Cyclical_after overrides'!$A58, F_Inputs_cyclical!$A$1:$A$243, 0), MATCH('Cyclical_after overrides'!AT$1, F_Inputs_cyclical!$A$1:$BE$1, 0))),
Cyclical_overrides!AT58)</f>
        <v/>
      </c>
      <c r="AU58" s="72" t="str">
        <f>IF(Cyclical_overrides!AU58 = "",
IF(INDEX(F_Inputs_cyclical!$A$1:$BE$243, MATCH('Cyclical_after overrides'!$A58, F_Inputs_cyclical!$A$1:$A$243, 0), MATCH('Cyclical_after overrides'!AU$1, F_Inputs_cyclical!$A$1:$BE$1, 0))="", "", INDEX(F_Inputs_cyclical!$A$1:$BE$243, MATCH('Cyclical_after overrides'!$A58, F_Inputs_cyclical!$A$1:$A$243, 0), MATCH('Cyclical_after overrides'!AU$1, F_Inputs_cyclical!$A$1:$BE$1, 0))),
Cyclical_overrides!AU58)</f>
        <v/>
      </c>
      <c r="AV58" s="72" t="str">
        <f>IF(Cyclical_overrides!AV58 = "",
IF(INDEX(F_Inputs_cyclical!$A$1:$BE$243, MATCH('Cyclical_after overrides'!$A58, F_Inputs_cyclical!$A$1:$A$243, 0), MATCH('Cyclical_after overrides'!AV$1, F_Inputs_cyclical!$A$1:$BE$1, 0))="", "", INDEX(F_Inputs_cyclical!$A$1:$BE$243, MATCH('Cyclical_after overrides'!$A58, F_Inputs_cyclical!$A$1:$A$243, 0), MATCH('Cyclical_after overrides'!AV$1, F_Inputs_cyclical!$A$1:$BE$1, 0))),
Cyclical_overrides!AV58)</f>
        <v/>
      </c>
      <c r="AW58" s="72">
        <f>IF(Cyclical_overrides!AW58 = "",
IF(INDEX(F_Inputs_cyclical!$A$1:$BE$243, MATCH('Cyclical_after overrides'!$A58, F_Inputs_cyclical!$A$1:$A$243, 0), MATCH('Cyclical_after overrides'!AW$1, F_Inputs_cyclical!$A$1:$BE$1, 0))="", "", INDEX(F_Inputs_cyclical!$A$1:$BE$243, MATCH('Cyclical_after overrides'!$A58, F_Inputs_cyclical!$A$1:$A$243, 0), MATCH('Cyclical_after overrides'!AW$1, F_Inputs_cyclical!$A$1:$BE$1, 0))),
Cyclical_overrides!AW58)</f>
        <v>0.94744609856262829</v>
      </c>
      <c r="AX58" s="72">
        <f>IF(Cyclical_overrides!AX58 = "",
IF(INDEX(F_Inputs_cyclical!$A$1:$BE$243, MATCH('Cyclical_after overrides'!$A58, F_Inputs_cyclical!$A$1:$A$243, 0), MATCH('Cyclical_after overrides'!AX$1, F_Inputs_cyclical!$A$1:$BE$1, 0))="", "", INDEX(F_Inputs_cyclical!$A$1:$BE$243, MATCH('Cyclical_after overrides'!$A58, F_Inputs_cyclical!$A$1:$A$243, 0), MATCH('Cyclical_after overrides'!AX$1, F_Inputs_cyclical!$A$1:$BE$1, 0))),
Cyclical_overrides!AX58)</f>
        <v>21.14375843803715</v>
      </c>
      <c r="AY58" s="72">
        <f>IF(Cyclical_overrides!AY58 = "",
IF(INDEX(F_Inputs_cyclical!$A$1:$BE$243, MATCH('Cyclical_after overrides'!$A58, F_Inputs_cyclical!$A$1:$A$243, 0), MATCH('Cyclical_after overrides'!AY$1, F_Inputs_cyclical!$A$1:$BE$1, 0))="", "", INDEX(F_Inputs_cyclical!$A$1:$BE$243, MATCH('Cyclical_after overrides'!$A58, F_Inputs_cyclical!$A$1:$A$243, 0), MATCH('Cyclical_after overrides'!AY$1, F_Inputs_cyclical!$A$1:$BE$1, 0))),
Cyclical_overrides!AY58)</f>
        <v>139.35988996963709</v>
      </c>
      <c r="AZ58" s="72">
        <f>IF(Cyclical_overrides!AZ58 = "",
IF(INDEX(F_Inputs_cyclical!$A$1:$BE$243, MATCH('Cyclical_after overrides'!$A58, F_Inputs_cyclical!$A$1:$A$243, 0), MATCH('Cyclical_after overrides'!AZ$1, F_Inputs_cyclical!$A$1:$BE$1, 0))="", "", INDEX(F_Inputs_cyclical!$A$1:$BE$243, MATCH('Cyclical_after overrides'!$A58, F_Inputs_cyclical!$A$1:$A$243, 0), MATCH('Cyclical_after overrides'!AZ$1, F_Inputs_cyclical!$A$1:$BE$1, 0))),
Cyclical_overrides!AZ58)</f>
        <v>1.8512242717893945</v>
      </c>
      <c r="BA58" s="72">
        <f>IF(Cyclical_overrides!BA58 = "",
IF(INDEX(F_Inputs_cyclical!$A$1:$BE$243, MATCH('Cyclical_after overrides'!$A58, F_Inputs_cyclical!$A$1:$A$243, 0), MATCH('Cyclical_after overrides'!BA$1, F_Inputs_cyclical!$A$1:$BE$1, 0))="", "", INDEX(F_Inputs_cyclical!$A$1:$BE$243, MATCH('Cyclical_after overrides'!$A58, F_Inputs_cyclical!$A$1:$A$243, 0), MATCH('Cyclical_after overrides'!BA$1, F_Inputs_cyclical!$A$1:$BE$1, 0))),
Cyclical_overrides!BA58)</f>
        <v>11.047502565691792</v>
      </c>
      <c r="BB58" s="72">
        <f>IF(Cyclical_overrides!BB58 = "",
IF(INDEX(F_Inputs_cyclical!$A$1:$BE$243, MATCH('Cyclical_after overrides'!$A58, F_Inputs_cyclical!$A$1:$A$243, 0), MATCH('Cyclical_after overrides'!BB$1, F_Inputs_cyclical!$A$1:$BE$1, 0))="", "", INDEX(F_Inputs_cyclical!$A$1:$BE$243, MATCH('Cyclical_after overrides'!$A58, F_Inputs_cyclical!$A$1:$A$243, 0), MATCH('Cyclical_after overrides'!BB$1, F_Inputs_cyclical!$A$1:$BE$1, 0))),
Cyclical_overrides!BB58)</f>
        <v>11.047502565691792</v>
      </c>
      <c r="BC58" s="72">
        <f>IF(Cyclical_overrides!BC58 = "",
IF(INDEX(F_Inputs_cyclical!$A$1:$BE$243, MATCH('Cyclical_after overrides'!$A58, F_Inputs_cyclical!$A$1:$A$243, 0), MATCH('Cyclical_after overrides'!BC$1, F_Inputs_cyclical!$A$1:$BE$1, 0))="", "", INDEX(F_Inputs_cyclical!$A$1:$BE$243, MATCH('Cyclical_after overrides'!$A58, F_Inputs_cyclical!$A$1:$A$243, 0), MATCH('Cyclical_after overrides'!BC$1, F_Inputs_cyclical!$A$1:$BE$1, 0))),
Cyclical_overrides!BC58)</f>
        <v>12.362481032808635</v>
      </c>
      <c r="BD58" s="72">
        <f>IF(Cyclical_overrides!BD58 = "",
IF(INDEX(F_Inputs_cyclical!$A$1:$BE$243, MATCH('Cyclical_after overrides'!$A58, F_Inputs_cyclical!$A$1:$A$243, 0), MATCH('Cyclical_after overrides'!BD$1, F_Inputs_cyclical!$A$1:$BE$1, 0))="", "", INDEX(F_Inputs_cyclical!$A$1:$BE$243, MATCH('Cyclical_after overrides'!$A58, F_Inputs_cyclical!$A$1:$A$243, 0), MATCH('Cyclical_after overrides'!BD$1, F_Inputs_cyclical!$A$1:$BE$1, 0))),
Cyclical_overrides!BD58)</f>
        <v>656.74099999999999</v>
      </c>
      <c r="BE58" s="194"/>
    </row>
    <row r="59" spans="1:57" x14ac:dyDescent="0.4">
      <c r="A59" s="63" t="str">
        <f t="shared" si="0"/>
        <v>SVT14</v>
      </c>
      <c r="B59" s="63" t="s">
        <v>313</v>
      </c>
      <c r="C59" s="63" t="s">
        <v>243</v>
      </c>
      <c r="D59" s="72">
        <f>IF(Cyclical_overrides!D59 = "",
IF(INDEX(F_Inputs_cyclical!$A$1:$BE$243, MATCH('Cyclical_after overrides'!$A59, F_Inputs_cyclical!$A$1:$A$243, 0), MATCH('Cyclical_after overrides'!D$1, F_Inputs_cyclical!$A$1:$BE$1, 0))="", "", INDEX(F_Inputs_cyclical!$A$1:$BE$243, MATCH('Cyclical_after overrides'!$A59, F_Inputs_cyclical!$A$1:$A$243, 0), MATCH('Cyclical_after overrides'!D$1, F_Inputs_cyclical!$A$1:$BE$1, 0))),
Cyclical_overrides!D59)</f>
        <v>34.299999999999997</v>
      </c>
      <c r="E59" s="72">
        <f>IF(Cyclical_overrides!E59 = "",
IF(INDEX(F_Inputs_cyclical!$A$1:$BE$243, MATCH('Cyclical_after overrides'!$A59, F_Inputs_cyclical!$A$1:$A$243, 0), MATCH('Cyclical_after overrides'!E$1, F_Inputs_cyclical!$A$1:$BE$1, 0))="", "", INDEX(F_Inputs_cyclical!$A$1:$BE$243, MATCH('Cyclical_after overrides'!$A59, F_Inputs_cyclical!$A$1:$A$243, 0), MATCH('Cyclical_after overrides'!E$1, F_Inputs_cyclical!$A$1:$BE$1, 0))),
Cyclical_overrides!E59)</f>
        <v>9.1</v>
      </c>
      <c r="F59" s="72">
        <f>IF(Cyclical_overrides!F59 = "",
IF(INDEX(F_Inputs_cyclical!$A$1:$BE$243, MATCH('Cyclical_after overrides'!$A59, F_Inputs_cyclical!$A$1:$A$243, 0), MATCH('Cyclical_after overrides'!F$1, F_Inputs_cyclical!$A$1:$BE$1, 0))="", "", INDEX(F_Inputs_cyclical!$A$1:$BE$243, MATCH('Cyclical_after overrides'!$A59, F_Inputs_cyclical!$A$1:$A$243, 0), MATCH('Cyclical_after overrides'!F$1, F_Inputs_cyclical!$A$1:$BE$1, 0))),
Cyclical_overrides!F59)</f>
        <v>26.9</v>
      </c>
      <c r="G59" s="72">
        <f>IF(Cyclical_overrides!G59 = "",
IF(INDEX(F_Inputs_cyclical!$A$1:$BE$243, MATCH('Cyclical_after overrides'!$A59, F_Inputs_cyclical!$A$1:$A$243, 0), MATCH('Cyclical_after overrides'!G$1, F_Inputs_cyclical!$A$1:$BE$1, 0))="", "", INDEX(F_Inputs_cyclical!$A$1:$BE$243, MATCH('Cyclical_after overrides'!$A59, F_Inputs_cyclical!$A$1:$A$243, 0), MATCH('Cyclical_after overrides'!G$1, F_Inputs_cyclical!$A$1:$BE$1, 0))),
Cyclical_overrides!G59)</f>
        <v>5.6</v>
      </c>
      <c r="H59" s="72">
        <f>IF(Cyclical_overrides!H59 = "",
IF(INDEX(F_Inputs_cyclical!$A$1:$BE$243, MATCH('Cyclical_after overrides'!$A59, F_Inputs_cyclical!$A$1:$A$243, 0), MATCH('Cyclical_after overrides'!H$1, F_Inputs_cyclical!$A$1:$BE$1, 0))="", "", INDEX(F_Inputs_cyclical!$A$1:$BE$243, MATCH('Cyclical_after overrides'!$A59, F_Inputs_cyclical!$A$1:$A$243, 0), MATCH('Cyclical_after overrides'!H$1, F_Inputs_cyclical!$A$1:$BE$1, 0))),
Cyclical_overrides!H59)</f>
        <v>0.5</v>
      </c>
      <c r="I59" s="72">
        <f>IF(Cyclical_overrides!I59 = "",
IF(INDEX(F_Inputs_cyclical!$A$1:$BE$243, MATCH('Cyclical_after overrides'!$A59, F_Inputs_cyclical!$A$1:$A$243, 0), MATCH('Cyclical_after overrides'!I$1, F_Inputs_cyclical!$A$1:$BE$1, 0))="", "", INDEX(F_Inputs_cyclical!$A$1:$BE$243, MATCH('Cyclical_after overrides'!$A59, F_Inputs_cyclical!$A$1:$A$243, 0), MATCH('Cyclical_after overrides'!I$1, F_Inputs_cyclical!$A$1:$BE$1, 0))),
Cyclical_overrides!I59)</f>
        <v>0</v>
      </c>
      <c r="J59" s="72">
        <f>IF(Cyclical_overrides!J59 = "",
IF(INDEX(F_Inputs_cyclical!$A$1:$BE$243, MATCH('Cyclical_after overrides'!$A59, F_Inputs_cyclical!$A$1:$A$243, 0), MATCH('Cyclical_after overrides'!J$1, F_Inputs_cyclical!$A$1:$BE$1, 0))="", "", INDEX(F_Inputs_cyclical!$A$1:$BE$243, MATCH('Cyclical_after overrides'!$A59, F_Inputs_cyclical!$A$1:$A$243, 0), MATCH('Cyclical_after overrides'!J$1, F_Inputs_cyclical!$A$1:$BE$1, 0))),
Cyclical_overrides!J59)</f>
        <v>111.29999999999998</v>
      </c>
      <c r="K59" s="72">
        <f>IF(Cyclical_overrides!K59 = "",
IF(INDEX(F_Inputs_cyclical!$A$1:$BE$243, MATCH('Cyclical_after overrides'!$A59, F_Inputs_cyclical!$A$1:$A$243, 0), MATCH('Cyclical_after overrides'!K$1, F_Inputs_cyclical!$A$1:$BE$1, 0))="", "", INDEX(F_Inputs_cyclical!$A$1:$BE$243, MATCH('Cyclical_after overrides'!$A59, F_Inputs_cyclical!$A$1:$A$243, 0), MATCH('Cyclical_after overrides'!K$1, F_Inputs_cyclical!$A$1:$BE$1, 0))),
Cyclical_overrides!K59)</f>
        <v>21.8</v>
      </c>
      <c r="L59" s="72">
        <f>IF(Cyclical_overrides!L59 = "",
IF(INDEX(F_Inputs_cyclical!$A$1:$BE$243, MATCH('Cyclical_after overrides'!$A59, F_Inputs_cyclical!$A$1:$A$243, 0), MATCH('Cyclical_after overrides'!L$1, F_Inputs_cyclical!$A$1:$BE$1, 0))="", "", INDEX(F_Inputs_cyclical!$A$1:$BE$243, MATCH('Cyclical_after overrides'!$A59, F_Inputs_cyclical!$A$1:$A$243, 0), MATCH('Cyclical_after overrides'!L$1, F_Inputs_cyclical!$A$1:$BE$1, 0))),
Cyclical_overrides!L59)</f>
        <v>15.1</v>
      </c>
      <c r="M59" s="72">
        <f>IF(Cyclical_overrides!M59 = "",
IF(INDEX(F_Inputs_cyclical!$A$1:$BE$243, MATCH('Cyclical_after overrides'!$A59, F_Inputs_cyclical!$A$1:$A$243, 0), MATCH('Cyclical_after overrides'!M$1, F_Inputs_cyclical!$A$1:$BE$1, 0))="", "", INDEX(F_Inputs_cyclical!$A$1:$BE$243, MATCH('Cyclical_after overrides'!$A59, F_Inputs_cyclical!$A$1:$A$243, 0), MATCH('Cyclical_after overrides'!M$1, F_Inputs_cyclical!$A$1:$BE$1, 0))),
Cyclical_overrides!M59)</f>
        <v>-0.1</v>
      </c>
      <c r="N59" s="72">
        <f>IF(Cyclical_overrides!N59 = "",
IF(INDEX(F_Inputs_cyclical!$A$1:$BE$243, MATCH('Cyclical_after overrides'!$A59, F_Inputs_cyclical!$A$1:$A$243, 0), MATCH('Cyclical_after overrides'!N$1, F_Inputs_cyclical!$A$1:$BE$1, 0))="", "", INDEX(F_Inputs_cyclical!$A$1:$BE$243, MATCH('Cyclical_after overrides'!$A59, F_Inputs_cyclical!$A$1:$A$243, 0), MATCH('Cyclical_after overrides'!N$1, F_Inputs_cyclical!$A$1:$BE$1, 0))),
Cyclical_overrides!N59)</f>
        <v>15</v>
      </c>
      <c r="O59" s="72" t="str">
        <f>IF(Cyclical_overrides!O59 = "",
IF(INDEX(F_Inputs_cyclical!$A$1:$BE$243, MATCH('Cyclical_after overrides'!$A59, F_Inputs_cyclical!$A$1:$A$243, 0), MATCH('Cyclical_after overrides'!O$1, F_Inputs_cyclical!$A$1:$BE$1, 0))="", "", INDEX(F_Inputs_cyclical!$A$1:$BE$243, MATCH('Cyclical_after overrides'!$A59, F_Inputs_cyclical!$A$1:$A$243, 0), MATCH('Cyclical_after overrides'!O$1, F_Inputs_cyclical!$A$1:$BE$1, 0))),
Cyclical_overrides!O59)</f>
        <v/>
      </c>
      <c r="P59" s="72" t="str">
        <f>IF(Cyclical_overrides!P59 = "",
IF(INDEX(F_Inputs_cyclical!$A$1:$BE$243, MATCH('Cyclical_after overrides'!$A59, F_Inputs_cyclical!$A$1:$A$243, 0), MATCH('Cyclical_after overrides'!P$1, F_Inputs_cyclical!$A$1:$BE$1, 0))="", "", INDEX(F_Inputs_cyclical!$A$1:$BE$243, MATCH('Cyclical_after overrides'!$A59, F_Inputs_cyclical!$A$1:$A$243, 0), MATCH('Cyclical_after overrides'!P$1, F_Inputs_cyclical!$A$1:$BE$1, 0))),
Cyclical_overrides!P59)</f>
        <v/>
      </c>
      <c r="Q59" s="72" t="str">
        <f>IF(Cyclical_overrides!Q59 = "",
IF(INDEX(F_Inputs_cyclical!$A$1:$BE$243, MATCH('Cyclical_after overrides'!$A59, F_Inputs_cyclical!$A$1:$A$243, 0), MATCH('Cyclical_after overrides'!Q$1, F_Inputs_cyclical!$A$1:$BE$1, 0))="", "", INDEX(F_Inputs_cyclical!$A$1:$BE$243, MATCH('Cyclical_after overrides'!$A59, F_Inputs_cyclical!$A$1:$A$243, 0), MATCH('Cyclical_after overrides'!Q$1, F_Inputs_cyclical!$A$1:$BE$1, 0))),
Cyclical_overrides!Q59)</f>
        <v/>
      </c>
      <c r="R59" s="72" t="str">
        <f>IF(Cyclical_overrides!R59 = "",
IF(INDEX(F_Inputs_cyclical!$A$1:$BE$243, MATCH('Cyclical_after overrides'!$A59, F_Inputs_cyclical!$A$1:$A$243, 0), MATCH('Cyclical_after overrides'!R$1, F_Inputs_cyclical!$A$1:$BE$1, 0))="", "", INDEX(F_Inputs_cyclical!$A$1:$BE$243, MATCH('Cyclical_after overrides'!$A59, F_Inputs_cyclical!$A$1:$A$243, 0), MATCH('Cyclical_after overrides'!R$1, F_Inputs_cyclical!$A$1:$BE$1, 0))),
Cyclical_overrides!R59)</f>
        <v/>
      </c>
      <c r="S59" s="72" t="str">
        <f>IF(Cyclical_overrides!S59 = "",
IF(INDEX(F_Inputs_cyclical!$A$1:$BE$243, MATCH('Cyclical_after overrides'!$A59, F_Inputs_cyclical!$A$1:$A$243, 0), MATCH('Cyclical_after overrides'!S$1, F_Inputs_cyclical!$A$1:$BE$1, 0))="", "", INDEX(F_Inputs_cyclical!$A$1:$BE$243, MATCH('Cyclical_after overrides'!$A59, F_Inputs_cyclical!$A$1:$A$243, 0), MATCH('Cyclical_after overrides'!S$1, F_Inputs_cyclical!$A$1:$BE$1, 0))),
Cyclical_overrides!S59)</f>
        <v/>
      </c>
      <c r="T59" s="72" t="str">
        <f>IF(Cyclical_overrides!T59 = "",
IF(INDEX(F_Inputs_cyclical!$A$1:$BE$243, MATCH('Cyclical_after overrides'!$A59, F_Inputs_cyclical!$A$1:$A$243, 0), MATCH('Cyclical_after overrides'!T$1, F_Inputs_cyclical!$A$1:$BE$1, 0))="", "", INDEX(F_Inputs_cyclical!$A$1:$BE$243, MATCH('Cyclical_after overrides'!$A59, F_Inputs_cyclical!$A$1:$A$243, 0), MATCH('Cyclical_after overrides'!T$1, F_Inputs_cyclical!$A$1:$BE$1, 0))),
Cyclical_overrides!T59)</f>
        <v/>
      </c>
      <c r="U59" s="72">
        <f>IF(Cyclical_overrides!U59 = "",
IF(INDEX(F_Inputs_cyclical!$A$1:$BE$243, MATCH('Cyclical_after overrides'!$A59, F_Inputs_cyclical!$A$1:$A$243, 0), MATCH('Cyclical_after overrides'!U$1, F_Inputs_cyclical!$A$1:$BE$1, 0))="", "", INDEX(F_Inputs_cyclical!$A$1:$BE$243, MATCH('Cyclical_after overrides'!$A59, F_Inputs_cyclical!$A$1:$A$243, 0), MATCH('Cyclical_after overrides'!U$1, F_Inputs_cyclical!$A$1:$BE$1, 0))),
Cyclical_overrides!U59)</f>
        <v>96.299999999999983</v>
      </c>
      <c r="V59" s="72">
        <f>IF(Cyclical_overrides!V59 = "",
IF(INDEX(F_Inputs_cyclical!$A$1:$BE$243, MATCH('Cyclical_after overrides'!$A59, F_Inputs_cyclical!$A$1:$A$243, 0), MATCH('Cyclical_after overrides'!V$1, F_Inputs_cyclical!$A$1:$BE$1, 0))="", "", INDEX(F_Inputs_cyclical!$A$1:$BE$243, MATCH('Cyclical_after overrides'!$A59, F_Inputs_cyclical!$A$1:$A$243, 0), MATCH('Cyclical_after overrides'!V$1, F_Inputs_cyclical!$A$1:$BE$1, 0))),
Cyclical_overrides!V59)</f>
        <v>155.49700000000001</v>
      </c>
      <c r="W59" s="72">
        <f>IF(Cyclical_overrides!W59 = "",
IF(INDEX(F_Inputs_cyclical!$A$1:$BE$243, MATCH('Cyclical_after overrides'!$A59, F_Inputs_cyclical!$A$1:$A$243, 0), MATCH('Cyclical_after overrides'!W$1, F_Inputs_cyclical!$A$1:$BE$1, 0))="", "", INDEX(F_Inputs_cyclical!$A$1:$BE$243, MATCH('Cyclical_after overrides'!$A59, F_Inputs_cyclical!$A$1:$A$243, 0), MATCH('Cyclical_after overrides'!W$1, F_Inputs_cyclical!$A$1:$BE$1, 0))),
Cyclical_overrides!W59)</f>
        <v>104.505</v>
      </c>
      <c r="X59" s="72">
        <f>IF(Cyclical_overrides!X59 = "",
IF(INDEX(F_Inputs_cyclical!$A$1:$BE$243, MATCH('Cyclical_after overrides'!$A59, F_Inputs_cyclical!$A$1:$A$243, 0), MATCH('Cyclical_after overrides'!X$1, F_Inputs_cyclical!$A$1:$BE$1, 0))="", "", INDEX(F_Inputs_cyclical!$A$1:$BE$243, MATCH('Cyclical_after overrides'!$A59, F_Inputs_cyclical!$A$1:$A$243, 0), MATCH('Cyclical_after overrides'!X$1, F_Inputs_cyclical!$A$1:$BE$1, 0))),
Cyclical_overrides!X59)</f>
        <v>478.077</v>
      </c>
      <c r="Y59" s="72">
        <f>IF(Cyclical_overrides!Y59 = "",
IF(INDEX(F_Inputs_cyclical!$A$1:$BE$243, MATCH('Cyclical_after overrides'!$A59, F_Inputs_cyclical!$A$1:$A$243, 0), MATCH('Cyclical_after overrides'!Y$1, F_Inputs_cyclical!$A$1:$BE$1, 0))="", "", INDEX(F_Inputs_cyclical!$A$1:$BE$243, MATCH('Cyclical_after overrides'!$A59, F_Inputs_cyclical!$A$1:$A$243, 0), MATCH('Cyclical_after overrides'!Y$1, F_Inputs_cyclical!$A$1:$BE$1, 0))),
Cyclical_overrides!Y59)</f>
        <v>223.54300000000001</v>
      </c>
      <c r="Z59" s="72">
        <f>IF(Cyclical_overrides!Z59 = "",
IF(INDEX(F_Inputs_cyclical!$A$1:$BE$243, MATCH('Cyclical_after overrides'!$A59, F_Inputs_cyclical!$A$1:$A$243, 0), MATCH('Cyclical_after overrides'!Z$1, F_Inputs_cyclical!$A$1:$BE$1, 0))="", "", INDEX(F_Inputs_cyclical!$A$1:$BE$243, MATCH('Cyclical_after overrides'!$A59, F_Inputs_cyclical!$A$1:$A$243, 0), MATCH('Cyclical_after overrides'!Z$1, F_Inputs_cyclical!$A$1:$BE$1, 0))),
Cyclical_overrides!Z59)</f>
        <v>1768.6469999999999</v>
      </c>
      <c r="AA59" s="72">
        <f>IF(Cyclical_overrides!AA59 = "",
IF(INDEX(F_Inputs_cyclical!$A$1:$BE$243, MATCH('Cyclical_after overrides'!$A59, F_Inputs_cyclical!$A$1:$A$243, 0), MATCH('Cyclical_after overrides'!AA$1, F_Inputs_cyclical!$A$1:$BE$1, 0))="", "", INDEX(F_Inputs_cyclical!$A$1:$BE$243, MATCH('Cyclical_after overrides'!$A59, F_Inputs_cyclical!$A$1:$A$243, 0), MATCH('Cyclical_after overrides'!AA$1, F_Inputs_cyclical!$A$1:$BE$1, 0))),
Cyclical_overrides!AA59)</f>
        <v>1118.6849999999999</v>
      </c>
      <c r="AB59" s="72">
        <f>IF(Cyclical_overrides!AB59 = "",
IF(INDEX(F_Inputs_cyclical!$A$1:$BE$243, MATCH('Cyclical_after overrides'!$A59, F_Inputs_cyclical!$A$1:$A$243, 0), MATCH('Cyclical_after overrides'!AB$1, F_Inputs_cyclical!$A$1:$BE$1, 0))="", "", INDEX(F_Inputs_cyclical!$A$1:$BE$243, MATCH('Cyclical_after overrides'!$A59, F_Inputs_cyclical!$A$1:$A$243, 0), MATCH('Cyclical_after overrides'!AB$1, F_Inputs_cyclical!$A$1:$BE$1, 0))),
Cyclical_overrides!AB59)</f>
        <v>0</v>
      </c>
      <c r="AC59" s="72" t="str">
        <f>IF(Cyclical_overrides!AC59 = "",
IF(INDEX(F_Inputs_cyclical!$A$1:$BE$243, MATCH('Cyclical_after overrides'!$A59, F_Inputs_cyclical!$A$1:$A$243, 0), MATCH('Cyclical_after overrides'!AC$1, F_Inputs_cyclical!$A$1:$BE$1, 0))="", "", INDEX(F_Inputs_cyclical!$A$1:$BE$243, MATCH('Cyclical_after overrides'!$A59, F_Inputs_cyclical!$A$1:$A$243, 0), MATCH('Cyclical_after overrides'!AC$1, F_Inputs_cyclical!$A$1:$BE$1, 0))),
Cyclical_overrides!AC59)</f>
        <v/>
      </c>
      <c r="AD59" s="72" t="str">
        <f>IF(Cyclical_overrides!AD59 = "",
IF(INDEX(F_Inputs_cyclical!$A$1:$BE$243, MATCH('Cyclical_after overrides'!$A59, F_Inputs_cyclical!$A$1:$A$243, 0), MATCH('Cyclical_after overrides'!AD$1, F_Inputs_cyclical!$A$1:$BE$1, 0))="", "", INDEX(F_Inputs_cyclical!$A$1:$BE$243, MATCH('Cyclical_after overrides'!$A59, F_Inputs_cyclical!$A$1:$A$243, 0), MATCH('Cyclical_after overrides'!AD$1, F_Inputs_cyclical!$A$1:$BE$1, 0))),
Cyclical_overrides!AD59)</f>
        <v/>
      </c>
      <c r="AE59" s="72" t="str">
        <f>IF(Cyclical_overrides!AE59 = "",
IF(INDEX(F_Inputs_cyclical!$A$1:$BE$243, MATCH('Cyclical_after overrides'!$A59, F_Inputs_cyclical!$A$1:$A$243, 0), MATCH('Cyclical_after overrides'!AE$1, F_Inputs_cyclical!$A$1:$BE$1, 0))="", "", INDEX(F_Inputs_cyclical!$A$1:$BE$243, MATCH('Cyclical_after overrides'!$A59, F_Inputs_cyclical!$A$1:$A$243, 0), MATCH('Cyclical_after overrides'!AE$1, F_Inputs_cyclical!$A$1:$BE$1, 0))),
Cyclical_overrides!AE59)</f>
        <v/>
      </c>
      <c r="AF59" s="72" t="str">
        <f>IF(Cyclical_overrides!AF59 = "",
IF(INDEX(F_Inputs_cyclical!$A$1:$BE$243, MATCH('Cyclical_after overrides'!$A59, F_Inputs_cyclical!$A$1:$A$243, 0), MATCH('Cyclical_after overrides'!AF$1, F_Inputs_cyclical!$A$1:$BE$1, 0))="", "", INDEX(F_Inputs_cyclical!$A$1:$BE$243, MATCH('Cyclical_after overrides'!$A59, F_Inputs_cyclical!$A$1:$A$243, 0), MATCH('Cyclical_after overrides'!AF$1, F_Inputs_cyclical!$A$1:$BE$1, 0))),
Cyclical_overrides!AF59)</f>
        <v/>
      </c>
      <c r="AG59" s="72" t="str">
        <f>IF(Cyclical_overrides!AG59 = "",
IF(INDEX(F_Inputs_cyclical!$A$1:$BE$243, MATCH('Cyclical_after overrides'!$A59, F_Inputs_cyclical!$A$1:$A$243, 0), MATCH('Cyclical_after overrides'!AG$1, F_Inputs_cyclical!$A$1:$BE$1, 0))="", "", INDEX(F_Inputs_cyclical!$A$1:$BE$243, MATCH('Cyclical_after overrides'!$A59, F_Inputs_cyclical!$A$1:$A$243, 0), MATCH('Cyclical_after overrides'!AG$1, F_Inputs_cyclical!$A$1:$BE$1, 0))),
Cyclical_overrides!AG59)</f>
        <v/>
      </c>
      <c r="AH59" s="72" t="str">
        <f>IF(Cyclical_overrides!AH59 = "",
IF(INDEX(F_Inputs_cyclical!$A$1:$BE$243, MATCH('Cyclical_after overrides'!$A59, F_Inputs_cyclical!$A$1:$A$243, 0), MATCH('Cyclical_after overrides'!AH$1, F_Inputs_cyclical!$A$1:$BE$1, 0))="", "", INDEX(F_Inputs_cyclical!$A$1:$BE$243, MATCH('Cyclical_after overrides'!$A59, F_Inputs_cyclical!$A$1:$A$243, 0), MATCH('Cyclical_after overrides'!AH$1, F_Inputs_cyclical!$A$1:$BE$1, 0))),
Cyclical_overrides!AH59)</f>
        <v/>
      </c>
      <c r="AI59" s="72" t="str">
        <f>IF(Cyclical_overrides!AI59 = "",
IF(INDEX(F_Inputs_cyclical!$A$1:$BE$243, MATCH('Cyclical_after overrides'!$A59, F_Inputs_cyclical!$A$1:$A$243, 0), MATCH('Cyclical_after overrides'!AI$1, F_Inputs_cyclical!$A$1:$BE$1, 0))="", "", INDEX(F_Inputs_cyclical!$A$1:$BE$243, MATCH('Cyclical_after overrides'!$A59, F_Inputs_cyclical!$A$1:$A$243, 0), MATCH('Cyclical_after overrides'!AI$1, F_Inputs_cyclical!$A$1:$BE$1, 0))),
Cyclical_overrides!AI59)</f>
        <v/>
      </c>
      <c r="AJ59" s="72" t="str">
        <f>IF(Cyclical_overrides!AJ59 = "",
IF(INDEX(F_Inputs_cyclical!$A$1:$BE$243, MATCH('Cyclical_after overrides'!$A59, F_Inputs_cyclical!$A$1:$A$243, 0), MATCH('Cyclical_after overrides'!AJ$1, F_Inputs_cyclical!$A$1:$BE$1, 0))="", "", INDEX(F_Inputs_cyclical!$A$1:$BE$243, MATCH('Cyclical_after overrides'!$A59, F_Inputs_cyclical!$A$1:$A$243, 0), MATCH('Cyclical_after overrides'!AJ$1, F_Inputs_cyclical!$A$1:$BE$1, 0))),
Cyclical_overrides!AJ59)</f>
        <v/>
      </c>
      <c r="AK59" s="72" t="str">
        <f>IF(Cyclical_overrides!AK59 = "",
IF(INDEX(F_Inputs_cyclical!$A$1:$BE$243, MATCH('Cyclical_after overrides'!$A59, F_Inputs_cyclical!$A$1:$A$243, 0), MATCH('Cyclical_after overrides'!AK$1, F_Inputs_cyclical!$A$1:$BE$1, 0))="", "", INDEX(F_Inputs_cyclical!$A$1:$BE$243, MATCH('Cyclical_after overrides'!$A59, F_Inputs_cyclical!$A$1:$A$243, 0), MATCH('Cyclical_after overrides'!AK$1, F_Inputs_cyclical!$A$1:$BE$1, 0))),
Cyclical_overrides!AK59)</f>
        <v/>
      </c>
      <c r="AL59" s="72" t="str">
        <f>IF(Cyclical_overrides!AL59 = "",
IF(INDEX(F_Inputs_cyclical!$A$1:$BE$243, MATCH('Cyclical_after overrides'!$A59, F_Inputs_cyclical!$A$1:$A$243, 0), MATCH('Cyclical_after overrides'!AL$1, F_Inputs_cyclical!$A$1:$BE$1, 0))="", "", INDEX(F_Inputs_cyclical!$A$1:$BE$243, MATCH('Cyclical_after overrides'!$A59, F_Inputs_cyclical!$A$1:$A$243, 0), MATCH('Cyclical_after overrides'!AL$1, F_Inputs_cyclical!$A$1:$BE$1, 0))),
Cyclical_overrides!AL59)</f>
        <v/>
      </c>
      <c r="AM59" s="72">
        <f>IF(Cyclical_overrides!AM59 = "",
IF(INDEX(F_Inputs_cyclical!$A$1:$BE$243, MATCH('Cyclical_after overrides'!$A59, F_Inputs_cyclical!$A$1:$A$243, 0), MATCH('Cyclical_after overrides'!AM$1, F_Inputs_cyclical!$A$1:$BE$1, 0))="", "", INDEX(F_Inputs_cyclical!$A$1:$BE$243, MATCH('Cyclical_after overrides'!$A59, F_Inputs_cyclical!$A$1:$A$243, 0), MATCH('Cyclical_after overrides'!AM$1, F_Inputs_cyclical!$A$1:$BE$1, 0))),
Cyclical_overrides!AM59)</f>
        <v>19.899999999999999</v>
      </c>
      <c r="AN59" s="72">
        <f>IF(Cyclical_overrides!AN59 = "",
IF(INDEX(F_Inputs_cyclical!$A$1:$BE$243, MATCH('Cyclical_after overrides'!$A59, F_Inputs_cyclical!$A$1:$A$243, 0), MATCH('Cyclical_after overrides'!AN$1, F_Inputs_cyclical!$A$1:$BE$1, 0))="", "", INDEX(F_Inputs_cyclical!$A$1:$BE$243, MATCH('Cyclical_after overrides'!$A59, F_Inputs_cyclical!$A$1:$A$243, 0), MATCH('Cyclical_after overrides'!AN$1, F_Inputs_cyclical!$A$1:$BE$1, 0))),
Cyclical_overrides!AN59)</f>
        <v>96.299999999999983</v>
      </c>
      <c r="AO59" s="72" t="str">
        <f>IF(Cyclical_overrides!AO59 = "",
IF(INDEX(F_Inputs_cyclical!$A$1:$BE$243, MATCH('Cyclical_after overrides'!$A59, F_Inputs_cyclical!$A$1:$A$243, 0), MATCH('Cyclical_after overrides'!AO$1, F_Inputs_cyclical!$A$1:$BE$1, 0))="", "", INDEX(F_Inputs_cyclical!$A$1:$BE$243, MATCH('Cyclical_after overrides'!$A59, F_Inputs_cyclical!$A$1:$A$243, 0), MATCH('Cyclical_after overrides'!AO$1, F_Inputs_cyclical!$A$1:$BE$1, 0))),
Cyclical_overrides!AO59)</f>
        <v/>
      </c>
      <c r="AP59" s="72" t="str">
        <f>IF(Cyclical_overrides!AP59 = "",
IF(INDEX(F_Inputs_cyclical!$A$1:$BE$243, MATCH('Cyclical_after overrides'!$A59, F_Inputs_cyclical!$A$1:$A$243, 0), MATCH('Cyclical_after overrides'!AP$1, F_Inputs_cyclical!$A$1:$BE$1, 0))="", "", INDEX(F_Inputs_cyclical!$A$1:$BE$243, MATCH('Cyclical_after overrides'!$A59, F_Inputs_cyclical!$A$1:$A$243, 0), MATCH('Cyclical_after overrides'!AP$1, F_Inputs_cyclical!$A$1:$BE$1, 0))),
Cyclical_overrides!AP59)</f>
        <v/>
      </c>
      <c r="AQ59" s="72" t="str">
        <f>IF(Cyclical_overrides!AQ59 = "",
IF(INDEX(F_Inputs_cyclical!$A$1:$BE$243, MATCH('Cyclical_after overrides'!$A59, F_Inputs_cyclical!$A$1:$A$243, 0), MATCH('Cyclical_after overrides'!AQ$1, F_Inputs_cyclical!$A$1:$BE$1, 0))="", "", INDEX(F_Inputs_cyclical!$A$1:$BE$243, MATCH('Cyclical_after overrides'!$A59, F_Inputs_cyclical!$A$1:$A$243, 0), MATCH('Cyclical_after overrides'!AQ$1, F_Inputs_cyclical!$A$1:$BE$1, 0))),
Cyclical_overrides!AQ59)</f>
        <v/>
      </c>
      <c r="AR59" s="72">
        <f>IF(Cyclical_overrides!AR59 = "",
IF(INDEX(F_Inputs_cyclical!$A$1:$BE$243, MATCH('Cyclical_after overrides'!$A59, F_Inputs_cyclical!$A$1:$A$243, 0), MATCH('Cyclical_after overrides'!AR$1, F_Inputs_cyclical!$A$1:$BE$1, 0))="", "", INDEX(F_Inputs_cyclical!$A$1:$BE$243, MATCH('Cyclical_after overrides'!$A59, F_Inputs_cyclical!$A$1:$A$243, 0), MATCH('Cyclical_after overrides'!AR$1, F_Inputs_cyclical!$A$1:$BE$1, 0))),
Cyclical_overrides!AR59)</f>
        <v>0</v>
      </c>
      <c r="AS59" s="72">
        <f>IF(Cyclical_overrides!AS59 = "",
IF(INDEX(F_Inputs_cyclical!$A$1:$BE$243, MATCH('Cyclical_after overrides'!$A59, F_Inputs_cyclical!$A$1:$A$243, 0), MATCH('Cyclical_after overrides'!AS$1, F_Inputs_cyclical!$A$1:$BE$1, 0))="", "", INDEX(F_Inputs_cyclical!$A$1:$BE$243, MATCH('Cyclical_after overrides'!$A59, F_Inputs_cyclical!$A$1:$A$243, 0), MATCH('Cyclical_after overrides'!AS$1, F_Inputs_cyclical!$A$1:$BE$1, 0))),
Cyclical_overrides!AS59)</f>
        <v>0</v>
      </c>
      <c r="AT59" s="72">
        <f>IF(Cyclical_overrides!AT59 = "",
IF(INDEX(F_Inputs_cyclical!$A$1:$BE$243, MATCH('Cyclical_after overrides'!$A59, F_Inputs_cyclical!$A$1:$A$243, 0), MATCH('Cyclical_after overrides'!AT$1, F_Inputs_cyclical!$A$1:$BE$1, 0))="", "", INDEX(F_Inputs_cyclical!$A$1:$BE$243, MATCH('Cyclical_after overrides'!$A59, F_Inputs_cyclical!$A$1:$A$243, 0), MATCH('Cyclical_after overrides'!AT$1, F_Inputs_cyclical!$A$1:$BE$1, 0))),
Cyclical_overrides!AT59)</f>
        <v>0</v>
      </c>
      <c r="AU59" s="72">
        <f>IF(Cyclical_overrides!AU59 = "",
IF(INDEX(F_Inputs_cyclical!$A$1:$BE$243, MATCH('Cyclical_after overrides'!$A59, F_Inputs_cyclical!$A$1:$A$243, 0), MATCH('Cyclical_after overrides'!AU$1, F_Inputs_cyclical!$A$1:$BE$1, 0))="", "", INDEX(F_Inputs_cyclical!$A$1:$BE$243, MATCH('Cyclical_after overrides'!$A59, F_Inputs_cyclical!$A$1:$A$243, 0), MATCH('Cyclical_after overrides'!AU$1, F_Inputs_cyclical!$A$1:$BE$1, 0))),
Cyclical_overrides!AU59)</f>
        <v>2.04676218724626</v>
      </c>
      <c r="AV59" s="72" t="str">
        <f>IF(Cyclical_overrides!AV59 = "",
IF(INDEX(F_Inputs_cyclical!$A$1:$BE$243, MATCH('Cyclical_after overrides'!$A59, F_Inputs_cyclical!$A$1:$A$243, 0), MATCH('Cyclical_after overrides'!AV$1, F_Inputs_cyclical!$A$1:$BE$1, 0))="", "", INDEX(F_Inputs_cyclical!$A$1:$BE$243, MATCH('Cyclical_after overrides'!$A59, F_Inputs_cyclical!$A$1:$A$243, 0), MATCH('Cyclical_after overrides'!AV$1, F_Inputs_cyclical!$A$1:$BE$1, 0))),
Cyclical_overrides!AV59)</f>
        <v/>
      </c>
      <c r="AW59" s="72">
        <f>IF(Cyclical_overrides!AW59 = "",
IF(INDEX(F_Inputs_cyclical!$A$1:$BE$243, MATCH('Cyclical_after overrides'!$A59, F_Inputs_cyclical!$A$1:$A$243, 0), MATCH('Cyclical_after overrides'!AW$1, F_Inputs_cyclical!$A$1:$BE$1, 0))="", "", INDEX(F_Inputs_cyclical!$A$1:$BE$243, MATCH('Cyclical_after overrides'!$A59, F_Inputs_cyclical!$A$1:$A$243, 0), MATCH('Cyclical_after overrides'!AW$1, F_Inputs_cyclical!$A$1:$BE$1, 0))),
Cyclical_overrides!AW59)</f>
        <v>1.24788708586883</v>
      </c>
      <c r="AX59" s="72">
        <f>IF(Cyclical_overrides!AX59 = "",
IF(INDEX(F_Inputs_cyclical!$A$1:$BE$243, MATCH('Cyclical_after overrides'!$A59, F_Inputs_cyclical!$A$1:$A$243, 0), MATCH('Cyclical_after overrides'!AX$1, F_Inputs_cyclical!$A$1:$BE$1, 0))="", "", INDEX(F_Inputs_cyclical!$A$1:$BE$243, MATCH('Cyclical_after overrides'!$A59, F_Inputs_cyclical!$A$1:$A$243, 0), MATCH('Cyclical_after overrides'!AX$1, F_Inputs_cyclical!$A$1:$BE$1, 0))),
Cyclical_overrides!AX59)</f>
        <v>27.185681994028286</v>
      </c>
      <c r="AY59" s="72">
        <f>IF(Cyclical_overrides!AY59 = "",
IF(INDEX(F_Inputs_cyclical!$A$1:$BE$243, MATCH('Cyclical_after overrides'!$A59, F_Inputs_cyclical!$A$1:$A$243, 0), MATCH('Cyclical_after overrides'!AY$1, F_Inputs_cyclical!$A$1:$BE$1, 0))="", "", INDEX(F_Inputs_cyclical!$A$1:$BE$243, MATCH('Cyclical_after overrides'!$A59, F_Inputs_cyclical!$A$1:$A$243, 0), MATCH('Cyclical_after overrides'!AY$1, F_Inputs_cyclical!$A$1:$BE$1, 0))),
Cyclical_overrides!AY59)</f>
        <v>137.30519671972911</v>
      </c>
      <c r="AZ59" s="72">
        <f>IF(Cyclical_overrides!AZ59 = "",
IF(INDEX(F_Inputs_cyclical!$A$1:$BE$243, MATCH('Cyclical_after overrides'!$A59, F_Inputs_cyclical!$A$1:$A$243, 0), MATCH('Cyclical_after overrides'!AZ$1, F_Inputs_cyclical!$A$1:$BE$1, 0))="", "", INDEX(F_Inputs_cyclical!$A$1:$BE$243, MATCH('Cyclical_after overrides'!$A59, F_Inputs_cyclical!$A$1:$A$243, 0), MATCH('Cyclical_after overrides'!AZ$1, F_Inputs_cyclical!$A$1:$BE$1, 0))),
Cyclical_overrides!AZ59)</f>
        <v>2.4590964584454094</v>
      </c>
      <c r="BA59" s="72">
        <f>IF(Cyclical_overrides!BA59 = "",
IF(INDEX(F_Inputs_cyclical!$A$1:$BE$243, MATCH('Cyclical_after overrides'!$A59, F_Inputs_cyclical!$A$1:$A$243, 0), MATCH('Cyclical_after overrides'!BA$1, F_Inputs_cyclical!$A$1:$BE$1, 0))="", "", INDEX(F_Inputs_cyclical!$A$1:$BE$243, MATCH('Cyclical_after overrides'!$A59, F_Inputs_cyclical!$A$1:$A$243, 0), MATCH('Cyclical_after overrides'!BA$1, F_Inputs_cyclical!$A$1:$BE$1, 0))),
Cyclical_overrides!BA59)</f>
        <v>15.612119338611013</v>
      </c>
      <c r="BB59" s="72">
        <f>IF(Cyclical_overrides!BB59 = "",
IF(INDEX(F_Inputs_cyclical!$A$1:$BE$243, MATCH('Cyclical_after overrides'!$A59, F_Inputs_cyclical!$A$1:$A$243, 0), MATCH('Cyclical_after overrides'!BB$1, F_Inputs_cyclical!$A$1:$BE$1, 0))="", "", INDEX(F_Inputs_cyclical!$A$1:$BE$243, MATCH('Cyclical_after overrides'!$A59, F_Inputs_cyclical!$A$1:$A$243, 0), MATCH('Cyclical_after overrides'!BB$1, F_Inputs_cyclical!$A$1:$BE$1, 0))),
Cyclical_overrides!BB59)</f>
        <v>15.612119338611013</v>
      </c>
      <c r="BC59" s="72">
        <f>IF(Cyclical_overrides!BC59 = "",
IF(INDEX(F_Inputs_cyclical!$A$1:$BE$243, MATCH('Cyclical_after overrides'!$A59, F_Inputs_cyclical!$A$1:$A$243, 0), MATCH('Cyclical_after overrides'!BC$1, F_Inputs_cyclical!$A$1:$BE$1, 0))="", "", INDEX(F_Inputs_cyclical!$A$1:$BE$243, MATCH('Cyclical_after overrides'!$A59, F_Inputs_cyclical!$A$1:$A$243, 0), MATCH('Cyclical_after overrides'!BC$1, F_Inputs_cyclical!$A$1:$BE$1, 0))),
Cyclical_overrides!BC59)</f>
        <v>11.876864082534</v>
      </c>
      <c r="BD59" s="72">
        <f>IF(Cyclical_overrides!BD59 = "",
IF(INDEX(F_Inputs_cyclical!$A$1:$BE$243, MATCH('Cyclical_after overrides'!$A59, F_Inputs_cyclical!$A$1:$A$243, 0), MATCH('Cyclical_after overrides'!BD$1, F_Inputs_cyclical!$A$1:$BE$1, 0))="", "", INDEX(F_Inputs_cyclical!$A$1:$BE$243, MATCH('Cyclical_after overrides'!$A59, F_Inputs_cyclical!$A$1:$A$243, 0), MATCH('Cyclical_after overrides'!BD$1, F_Inputs_cyclical!$A$1:$BE$1, 0))),
Cyclical_overrides!BD59)</f>
        <v>1133.0575095725624</v>
      </c>
      <c r="BE59" s="194"/>
    </row>
    <row r="60" spans="1:57" x14ac:dyDescent="0.4">
      <c r="A60" s="63" t="str">
        <f t="shared" si="0"/>
        <v>SVT15</v>
      </c>
      <c r="B60" s="63" t="s">
        <v>313</v>
      </c>
      <c r="C60" s="63" t="s">
        <v>245</v>
      </c>
      <c r="D60" s="72">
        <f>IF(Cyclical_overrides!D60 = "",
IF(INDEX(F_Inputs_cyclical!$A$1:$BE$243, MATCH('Cyclical_after overrides'!$A60, F_Inputs_cyclical!$A$1:$A$243, 0), MATCH('Cyclical_after overrides'!D$1, F_Inputs_cyclical!$A$1:$BE$1, 0))="", "", INDEX(F_Inputs_cyclical!$A$1:$BE$243, MATCH('Cyclical_after overrides'!$A60, F_Inputs_cyclical!$A$1:$A$243, 0), MATCH('Cyclical_after overrides'!D$1, F_Inputs_cyclical!$A$1:$BE$1, 0))),
Cyclical_overrides!D60)</f>
        <v>31.2</v>
      </c>
      <c r="E60" s="72">
        <f>IF(Cyclical_overrides!E60 = "",
IF(INDEX(F_Inputs_cyclical!$A$1:$BE$243, MATCH('Cyclical_after overrides'!$A60, F_Inputs_cyclical!$A$1:$A$243, 0), MATCH('Cyclical_after overrides'!E$1, F_Inputs_cyclical!$A$1:$BE$1, 0))="", "", INDEX(F_Inputs_cyclical!$A$1:$BE$243, MATCH('Cyclical_after overrides'!$A60, F_Inputs_cyclical!$A$1:$A$243, 0), MATCH('Cyclical_after overrides'!E$1, F_Inputs_cyclical!$A$1:$BE$1, 0))),
Cyclical_overrides!E60)</f>
        <v>9.6</v>
      </c>
      <c r="F60" s="72">
        <f>IF(Cyclical_overrides!F60 = "",
IF(INDEX(F_Inputs_cyclical!$A$1:$BE$243, MATCH('Cyclical_after overrides'!$A60, F_Inputs_cyclical!$A$1:$A$243, 0), MATCH('Cyclical_after overrides'!F$1, F_Inputs_cyclical!$A$1:$BE$1, 0))="", "", INDEX(F_Inputs_cyclical!$A$1:$BE$243, MATCH('Cyclical_after overrides'!$A60, F_Inputs_cyclical!$A$1:$A$243, 0), MATCH('Cyclical_after overrides'!F$1, F_Inputs_cyclical!$A$1:$BE$1, 0))),
Cyclical_overrides!F60)</f>
        <v>26.1</v>
      </c>
      <c r="G60" s="72">
        <f>IF(Cyclical_overrides!G60 = "",
IF(INDEX(F_Inputs_cyclical!$A$1:$BE$243, MATCH('Cyclical_after overrides'!$A60, F_Inputs_cyclical!$A$1:$A$243, 0), MATCH('Cyclical_after overrides'!G$1, F_Inputs_cyclical!$A$1:$BE$1, 0))="", "", INDEX(F_Inputs_cyclical!$A$1:$BE$243, MATCH('Cyclical_after overrides'!$A60, F_Inputs_cyclical!$A$1:$A$243, 0), MATCH('Cyclical_after overrides'!G$1, F_Inputs_cyclical!$A$1:$BE$1, 0))),
Cyclical_overrides!G60)</f>
        <v>5.4</v>
      </c>
      <c r="H60" s="72">
        <f>IF(Cyclical_overrides!H60 = "",
IF(INDEX(F_Inputs_cyclical!$A$1:$BE$243, MATCH('Cyclical_after overrides'!$A60, F_Inputs_cyclical!$A$1:$A$243, 0), MATCH('Cyclical_after overrides'!H$1, F_Inputs_cyclical!$A$1:$BE$1, 0))="", "", INDEX(F_Inputs_cyclical!$A$1:$BE$243, MATCH('Cyclical_after overrides'!$A60, F_Inputs_cyclical!$A$1:$A$243, 0), MATCH('Cyclical_after overrides'!H$1, F_Inputs_cyclical!$A$1:$BE$1, 0))),
Cyclical_overrides!H60)</f>
        <v>0.7</v>
      </c>
      <c r="I60" s="72">
        <f>IF(Cyclical_overrides!I60 = "",
IF(INDEX(F_Inputs_cyclical!$A$1:$BE$243, MATCH('Cyclical_after overrides'!$A60, F_Inputs_cyclical!$A$1:$A$243, 0), MATCH('Cyclical_after overrides'!I$1, F_Inputs_cyclical!$A$1:$BE$1, 0))="", "", INDEX(F_Inputs_cyclical!$A$1:$BE$243, MATCH('Cyclical_after overrides'!$A60, F_Inputs_cyclical!$A$1:$A$243, 0), MATCH('Cyclical_after overrides'!I$1, F_Inputs_cyclical!$A$1:$BE$1, 0))),
Cyclical_overrides!I60)</f>
        <v>0</v>
      </c>
      <c r="J60" s="72">
        <f>IF(Cyclical_overrides!J60 = "",
IF(INDEX(F_Inputs_cyclical!$A$1:$BE$243, MATCH('Cyclical_after overrides'!$A60, F_Inputs_cyclical!$A$1:$A$243, 0), MATCH('Cyclical_after overrides'!J$1, F_Inputs_cyclical!$A$1:$BE$1, 0))="", "", INDEX(F_Inputs_cyclical!$A$1:$BE$243, MATCH('Cyclical_after overrides'!$A60, F_Inputs_cyclical!$A$1:$A$243, 0), MATCH('Cyclical_after overrides'!J$1, F_Inputs_cyclical!$A$1:$BE$1, 0))),
Cyclical_overrides!J60)</f>
        <v>113.40000000000002</v>
      </c>
      <c r="K60" s="72">
        <f>IF(Cyclical_overrides!K60 = "",
IF(INDEX(F_Inputs_cyclical!$A$1:$BE$243, MATCH('Cyclical_after overrides'!$A60, F_Inputs_cyclical!$A$1:$A$243, 0), MATCH('Cyclical_after overrides'!K$1, F_Inputs_cyclical!$A$1:$BE$1, 0))="", "", INDEX(F_Inputs_cyclical!$A$1:$BE$243, MATCH('Cyclical_after overrides'!$A60, F_Inputs_cyclical!$A$1:$A$243, 0), MATCH('Cyclical_after overrides'!K$1, F_Inputs_cyclical!$A$1:$BE$1, 0))),
Cyclical_overrides!K60)</f>
        <v>20.399999999999999</v>
      </c>
      <c r="L60" s="72">
        <f>IF(Cyclical_overrides!L60 = "",
IF(INDEX(F_Inputs_cyclical!$A$1:$BE$243, MATCH('Cyclical_after overrides'!$A60, F_Inputs_cyclical!$A$1:$A$243, 0), MATCH('Cyclical_after overrides'!L$1, F_Inputs_cyclical!$A$1:$BE$1, 0))="", "", INDEX(F_Inputs_cyclical!$A$1:$BE$243, MATCH('Cyclical_after overrides'!$A60, F_Inputs_cyclical!$A$1:$A$243, 0), MATCH('Cyclical_after overrides'!L$1, F_Inputs_cyclical!$A$1:$BE$1, 0))),
Cyclical_overrides!L60)</f>
        <v>14.5</v>
      </c>
      <c r="M60" s="72">
        <f>IF(Cyclical_overrides!M60 = "",
IF(INDEX(F_Inputs_cyclical!$A$1:$BE$243, MATCH('Cyclical_after overrides'!$A60, F_Inputs_cyclical!$A$1:$A$243, 0), MATCH('Cyclical_after overrides'!M$1, F_Inputs_cyclical!$A$1:$BE$1, 0))="", "", INDEX(F_Inputs_cyclical!$A$1:$BE$243, MATCH('Cyclical_after overrides'!$A60, F_Inputs_cyclical!$A$1:$A$243, 0), MATCH('Cyclical_after overrides'!M$1, F_Inputs_cyclical!$A$1:$BE$1, 0))),
Cyclical_overrides!M60)</f>
        <v>0</v>
      </c>
      <c r="N60" s="72">
        <f>IF(Cyclical_overrides!N60 = "",
IF(INDEX(F_Inputs_cyclical!$A$1:$BE$243, MATCH('Cyclical_after overrides'!$A60, F_Inputs_cyclical!$A$1:$A$243, 0), MATCH('Cyclical_after overrides'!N$1, F_Inputs_cyclical!$A$1:$BE$1, 0))="", "", INDEX(F_Inputs_cyclical!$A$1:$BE$243, MATCH('Cyclical_after overrides'!$A60, F_Inputs_cyclical!$A$1:$A$243, 0), MATCH('Cyclical_after overrides'!N$1, F_Inputs_cyclical!$A$1:$BE$1, 0))),
Cyclical_overrides!N60)</f>
        <v>14.5</v>
      </c>
      <c r="O60" s="72" t="str">
        <f>IF(Cyclical_overrides!O60 = "",
IF(INDEX(F_Inputs_cyclical!$A$1:$BE$243, MATCH('Cyclical_after overrides'!$A60, F_Inputs_cyclical!$A$1:$A$243, 0), MATCH('Cyclical_after overrides'!O$1, F_Inputs_cyclical!$A$1:$BE$1, 0))="", "", INDEX(F_Inputs_cyclical!$A$1:$BE$243, MATCH('Cyclical_after overrides'!$A60, F_Inputs_cyclical!$A$1:$A$243, 0), MATCH('Cyclical_after overrides'!O$1, F_Inputs_cyclical!$A$1:$BE$1, 0))),
Cyclical_overrides!O60)</f>
        <v/>
      </c>
      <c r="P60" s="72" t="str">
        <f>IF(Cyclical_overrides!P60 = "",
IF(INDEX(F_Inputs_cyclical!$A$1:$BE$243, MATCH('Cyclical_after overrides'!$A60, F_Inputs_cyclical!$A$1:$A$243, 0), MATCH('Cyclical_after overrides'!P$1, F_Inputs_cyclical!$A$1:$BE$1, 0))="", "", INDEX(F_Inputs_cyclical!$A$1:$BE$243, MATCH('Cyclical_after overrides'!$A60, F_Inputs_cyclical!$A$1:$A$243, 0), MATCH('Cyclical_after overrides'!P$1, F_Inputs_cyclical!$A$1:$BE$1, 0))),
Cyclical_overrides!P60)</f>
        <v/>
      </c>
      <c r="Q60" s="72" t="str">
        <f>IF(Cyclical_overrides!Q60 = "",
IF(INDEX(F_Inputs_cyclical!$A$1:$BE$243, MATCH('Cyclical_after overrides'!$A60, F_Inputs_cyclical!$A$1:$A$243, 0), MATCH('Cyclical_after overrides'!Q$1, F_Inputs_cyclical!$A$1:$BE$1, 0))="", "", INDEX(F_Inputs_cyclical!$A$1:$BE$243, MATCH('Cyclical_after overrides'!$A60, F_Inputs_cyclical!$A$1:$A$243, 0), MATCH('Cyclical_after overrides'!Q$1, F_Inputs_cyclical!$A$1:$BE$1, 0))),
Cyclical_overrides!Q60)</f>
        <v/>
      </c>
      <c r="R60" s="72" t="str">
        <f>IF(Cyclical_overrides!R60 = "",
IF(INDEX(F_Inputs_cyclical!$A$1:$BE$243, MATCH('Cyclical_after overrides'!$A60, F_Inputs_cyclical!$A$1:$A$243, 0), MATCH('Cyclical_after overrides'!R$1, F_Inputs_cyclical!$A$1:$BE$1, 0))="", "", INDEX(F_Inputs_cyclical!$A$1:$BE$243, MATCH('Cyclical_after overrides'!$A60, F_Inputs_cyclical!$A$1:$A$243, 0), MATCH('Cyclical_after overrides'!R$1, F_Inputs_cyclical!$A$1:$BE$1, 0))),
Cyclical_overrides!R60)</f>
        <v/>
      </c>
      <c r="S60" s="72" t="str">
        <f>IF(Cyclical_overrides!S60 = "",
IF(INDEX(F_Inputs_cyclical!$A$1:$BE$243, MATCH('Cyclical_after overrides'!$A60, F_Inputs_cyclical!$A$1:$A$243, 0), MATCH('Cyclical_after overrides'!S$1, F_Inputs_cyclical!$A$1:$BE$1, 0))="", "", INDEX(F_Inputs_cyclical!$A$1:$BE$243, MATCH('Cyclical_after overrides'!$A60, F_Inputs_cyclical!$A$1:$A$243, 0), MATCH('Cyclical_after overrides'!S$1, F_Inputs_cyclical!$A$1:$BE$1, 0))),
Cyclical_overrides!S60)</f>
        <v/>
      </c>
      <c r="T60" s="72" t="str">
        <f>IF(Cyclical_overrides!T60 = "",
IF(INDEX(F_Inputs_cyclical!$A$1:$BE$243, MATCH('Cyclical_after overrides'!$A60, F_Inputs_cyclical!$A$1:$A$243, 0), MATCH('Cyclical_after overrides'!T$1, F_Inputs_cyclical!$A$1:$BE$1, 0))="", "", INDEX(F_Inputs_cyclical!$A$1:$BE$243, MATCH('Cyclical_after overrides'!$A60, F_Inputs_cyclical!$A$1:$A$243, 0), MATCH('Cyclical_after overrides'!T$1, F_Inputs_cyclical!$A$1:$BE$1, 0))),
Cyclical_overrides!T60)</f>
        <v/>
      </c>
      <c r="U60" s="72">
        <f>IF(Cyclical_overrides!U60 = "",
IF(INDEX(F_Inputs_cyclical!$A$1:$BE$243, MATCH('Cyclical_after overrides'!$A60, F_Inputs_cyclical!$A$1:$A$243, 0), MATCH('Cyclical_after overrides'!U$1, F_Inputs_cyclical!$A$1:$BE$1, 0))="", "", INDEX(F_Inputs_cyclical!$A$1:$BE$243, MATCH('Cyclical_after overrides'!$A60, F_Inputs_cyclical!$A$1:$A$243, 0), MATCH('Cyclical_after overrides'!U$1, F_Inputs_cyclical!$A$1:$BE$1, 0))),
Cyclical_overrides!U60)</f>
        <v>98.90000000000002</v>
      </c>
      <c r="V60" s="72">
        <f>IF(Cyclical_overrides!V60 = "",
IF(INDEX(F_Inputs_cyclical!$A$1:$BE$243, MATCH('Cyclical_after overrides'!$A60, F_Inputs_cyclical!$A$1:$A$243, 0), MATCH('Cyclical_after overrides'!V$1, F_Inputs_cyclical!$A$1:$BE$1, 0))="", "", INDEX(F_Inputs_cyclical!$A$1:$BE$243, MATCH('Cyclical_after overrides'!$A60, F_Inputs_cyclical!$A$1:$A$243, 0), MATCH('Cyclical_after overrides'!V$1, F_Inputs_cyclical!$A$1:$BE$1, 0))),
Cyclical_overrides!V60)</f>
        <v>151.798</v>
      </c>
      <c r="W60" s="72">
        <f>IF(Cyclical_overrides!W60 = "",
IF(INDEX(F_Inputs_cyclical!$A$1:$BE$243, MATCH('Cyclical_after overrides'!$A60, F_Inputs_cyclical!$A$1:$A$243, 0), MATCH('Cyclical_after overrides'!W$1, F_Inputs_cyclical!$A$1:$BE$1, 0))="", "", INDEX(F_Inputs_cyclical!$A$1:$BE$243, MATCH('Cyclical_after overrides'!$A60, F_Inputs_cyclical!$A$1:$A$243, 0), MATCH('Cyclical_after overrides'!W$1, F_Inputs_cyclical!$A$1:$BE$1, 0))),
Cyclical_overrides!W60)</f>
        <v>108.5675</v>
      </c>
      <c r="X60" s="72">
        <f>IF(Cyclical_overrides!X60 = "",
IF(INDEX(F_Inputs_cyclical!$A$1:$BE$243, MATCH('Cyclical_after overrides'!$A60, F_Inputs_cyclical!$A$1:$A$243, 0), MATCH('Cyclical_after overrides'!X$1, F_Inputs_cyclical!$A$1:$BE$1, 0))="", "", INDEX(F_Inputs_cyclical!$A$1:$BE$243, MATCH('Cyclical_after overrides'!$A60, F_Inputs_cyclical!$A$1:$A$243, 0), MATCH('Cyclical_after overrides'!X$1, F_Inputs_cyclical!$A$1:$BE$1, 0))),
Cyclical_overrides!X60)</f>
        <v>468.11750000000001</v>
      </c>
      <c r="Y60" s="72">
        <f>IF(Cyclical_overrides!Y60 = "",
IF(INDEX(F_Inputs_cyclical!$A$1:$BE$243, MATCH('Cyclical_after overrides'!$A60, F_Inputs_cyclical!$A$1:$A$243, 0), MATCH('Cyclical_after overrides'!Y$1, F_Inputs_cyclical!$A$1:$BE$1, 0))="", "", INDEX(F_Inputs_cyclical!$A$1:$BE$243, MATCH('Cyclical_after overrides'!$A60, F_Inputs_cyclical!$A$1:$A$243, 0), MATCH('Cyclical_after overrides'!Y$1, F_Inputs_cyclical!$A$1:$BE$1, 0))),
Cyclical_overrides!Y60)</f>
        <v>237.33099999999999</v>
      </c>
      <c r="Z60" s="72">
        <f>IF(Cyclical_overrides!Z60 = "",
IF(INDEX(F_Inputs_cyclical!$A$1:$BE$243, MATCH('Cyclical_after overrides'!$A60, F_Inputs_cyclical!$A$1:$A$243, 0), MATCH('Cyclical_after overrides'!Z$1, F_Inputs_cyclical!$A$1:$BE$1, 0))="", "", INDEX(F_Inputs_cyclical!$A$1:$BE$243, MATCH('Cyclical_after overrides'!$A60, F_Inputs_cyclical!$A$1:$A$243, 0), MATCH('Cyclical_after overrides'!Z$1, F_Inputs_cyclical!$A$1:$BE$1, 0))),
Cyclical_overrides!Z60)</f>
        <v>1736.3240000000001</v>
      </c>
      <c r="AA60" s="72">
        <f>IF(Cyclical_overrides!AA60 = "",
IF(INDEX(F_Inputs_cyclical!$A$1:$BE$243, MATCH('Cyclical_after overrides'!$A60, F_Inputs_cyclical!$A$1:$A$243, 0), MATCH('Cyclical_after overrides'!AA$1, F_Inputs_cyclical!$A$1:$BE$1, 0))="", "", INDEX(F_Inputs_cyclical!$A$1:$BE$243, MATCH('Cyclical_after overrides'!$A60, F_Inputs_cyclical!$A$1:$A$243, 0), MATCH('Cyclical_after overrides'!AA$1, F_Inputs_cyclical!$A$1:$BE$1, 0))),
Cyclical_overrides!AA60)</f>
        <v>1164.1559999999999</v>
      </c>
      <c r="AB60" s="72">
        <f>IF(Cyclical_overrides!AB60 = "",
IF(INDEX(F_Inputs_cyclical!$A$1:$BE$243, MATCH('Cyclical_after overrides'!$A60, F_Inputs_cyclical!$A$1:$A$243, 0), MATCH('Cyclical_after overrides'!AB$1, F_Inputs_cyclical!$A$1:$BE$1, 0))="", "", INDEX(F_Inputs_cyclical!$A$1:$BE$243, MATCH('Cyclical_after overrides'!$A60, F_Inputs_cyclical!$A$1:$A$243, 0), MATCH('Cyclical_after overrides'!AB$1, F_Inputs_cyclical!$A$1:$BE$1, 0))),
Cyclical_overrides!AB60)</f>
        <v>2.2000000000000002</v>
      </c>
      <c r="AC60" s="72" t="str">
        <f>IF(Cyclical_overrides!AC60 = "",
IF(INDEX(F_Inputs_cyclical!$A$1:$BE$243, MATCH('Cyclical_after overrides'!$A60, F_Inputs_cyclical!$A$1:$A$243, 0), MATCH('Cyclical_after overrides'!AC$1, F_Inputs_cyclical!$A$1:$BE$1, 0))="", "", INDEX(F_Inputs_cyclical!$A$1:$BE$243, MATCH('Cyclical_after overrides'!$A60, F_Inputs_cyclical!$A$1:$A$243, 0), MATCH('Cyclical_after overrides'!AC$1, F_Inputs_cyclical!$A$1:$BE$1, 0))),
Cyclical_overrides!AC60)</f>
        <v/>
      </c>
      <c r="AD60" s="72" t="str">
        <f>IF(Cyclical_overrides!AD60 = "",
IF(INDEX(F_Inputs_cyclical!$A$1:$BE$243, MATCH('Cyclical_after overrides'!$A60, F_Inputs_cyclical!$A$1:$A$243, 0), MATCH('Cyclical_after overrides'!AD$1, F_Inputs_cyclical!$A$1:$BE$1, 0))="", "", INDEX(F_Inputs_cyclical!$A$1:$BE$243, MATCH('Cyclical_after overrides'!$A60, F_Inputs_cyclical!$A$1:$A$243, 0), MATCH('Cyclical_after overrides'!AD$1, F_Inputs_cyclical!$A$1:$BE$1, 0))),
Cyclical_overrides!AD60)</f>
        <v/>
      </c>
      <c r="AE60" s="72" t="str">
        <f>IF(Cyclical_overrides!AE60 = "",
IF(INDEX(F_Inputs_cyclical!$A$1:$BE$243, MATCH('Cyclical_after overrides'!$A60, F_Inputs_cyclical!$A$1:$A$243, 0), MATCH('Cyclical_after overrides'!AE$1, F_Inputs_cyclical!$A$1:$BE$1, 0))="", "", INDEX(F_Inputs_cyclical!$A$1:$BE$243, MATCH('Cyclical_after overrides'!$A60, F_Inputs_cyclical!$A$1:$A$243, 0), MATCH('Cyclical_after overrides'!AE$1, F_Inputs_cyclical!$A$1:$BE$1, 0))),
Cyclical_overrides!AE60)</f>
        <v/>
      </c>
      <c r="AF60" s="72" t="str">
        <f>IF(Cyclical_overrides!AF60 = "",
IF(INDEX(F_Inputs_cyclical!$A$1:$BE$243, MATCH('Cyclical_after overrides'!$A60, F_Inputs_cyclical!$A$1:$A$243, 0), MATCH('Cyclical_after overrides'!AF$1, F_Inputs_cyclical!$A$1:$BE$1, 0))="", "", INDEX(F_Inputs_cyclical!$A$1:$BE$243, MATCH('Cyclical_after overrides'!$A60, F_Inputs_cyclical!$A$1:$A$243, 0), MATCH('Cyclical_after overrides'!AF$1, F_Inputs_cyclical!$A$1:$BE$1, 0))),
Cyclical_overrides!AF60)</f>
        <v/>
      </c>
      <c r="AG60" s="72" t="str">
        <f>IF(Cyclical_overrides!AG60 = "",
IF(INDEX(F_Inputs_cyclical!$A$1:$BE$243, MATCH('Cyclical_after overrides'!$A60, F_Inputs_cyclical!$A$1:$A$243, 0), MATCH('Cyclical_after overrides'!AG$1, F_Inputs_cyclical!$A$1:$BE$1, 0))="", "", INDEX(F_Inputs_cyclical!$A$1:$BE$243, MATCH('Cyclical_after overrides'!$A60, F_Inputs_cyclical!$A$1:$A$243, 0), MATCH('Cyclical_after overrides'!AG$1, F_Inputs_cyclical!$A$1:$BE$1, 0))),
Cyclical_overrides!AG60)</f>
        <v/>
      </c>
      <c r="AH60" s="72" t="str">
        <f>IF(Cyclical_overrides!AH60 = "",
IF(INDEX(F_Inputs_cyclical!$A$1:$BE$243, MATCH('Cyclical_after overrides'!$A60, F_Inputs_cyclical!$A$1:$A$243, 0), MATCH('Cyclical_after overrides'!AH$1, F_Inputs_cyclical!$A$1:$BE$1, 0))="", "", INDEX(F_Inputs_cyclical!$A$1:$BE$243, MATCH('Cyclical_after overrides'!$A60, F_Inputs_cyclical!$A$1:$A$243, 0), MATCH('Cyclical_after overrides'!AH$1, F_Inputs_cyclical!$A$1:$BE$1, 0))),
Cyclical_overrides!AH60)</f>
        <v/>
      </c>
      <c r="AI60" s="72" t="str">
        <f>IF(Cyclical_overrides!AI60 = "",
IF(INDEX(F_Inputs_cyclical!$A$1:$BE$243, MATCH('Cyclical_after overrides'!$A60, F_Inputs_cyclical!$A$1:$A$243, 0), MATCH('Cyclical_after overrides'!AI$1, F_Inputs_cyclical!$A$1:$BE$1, 0))="", "", INDEX(F_Inputs_cyclical!$A$1:$BE$243, MATCH('Cyclical_after overrides'!$A60, F_Inputs_cyclical!$A$1:$A$243, 0), MATCH('Cyclical_after overrides'!AI$1, F_Inputs_cyclical!$A$1:$BE$1, 0))),
Cyclical_overrides!AI60)</f>
        <v/>
      </c>
      <c r="AJ60" s="72" t="str">
        <f>IF(Cyclical_overrides!AJ60 = "",
IF(INDEX(F_Inputs_cyclical!$A$1:$BE$243, MATCH('Cyclical_after overrides'!$A60, F_Inputs_cyclical!$A$1:$A$243, 0), MATCH('Cyclical_after overrides'!AJ$1, F_Inputs_cyclical!$A$1:$BE$1, 0))="", "", INDEX(F_Inputs_cyclical!$A$1:$BE$243, MATCH('Cyclical_after overrides'!$A60, F_Inputs_cyclical!$A$1:$A$243, 0), MATCH('Cyclical_after overrides'!AJ$1, F_Inputs_cyclical!$A$1:$BE$1, 0))),
Cyclical_overrides!AJ60)</f>
        <v/>
      </c>
      <c r="AK60" s="72" t="str">
        <f>IF(Cyclical_overrides!AK60 = "",
IF(INDEX(F_Inputs_cyclical!$A$1:$BE$243, MATCH('Cyclical_after overrides'!$A60, F_Inputs_cyclical!$A$1:$A$243, 0), MATCH('Cyclical_after overrides'!AK$1, F_Inputs_cyclical!$A$1:$BE$1, 0))="", "", INDEX(F_Inputs_cyclical!$A$1:$BE$243, MATCH('Cyclical_after overrides'!$A60, F_Inputs_cyclical!$A$1:$A$243, 0), MATCH('Cyclical_after overrides'!AK$1, F_Inputs_cyclical!$A$1:$BE$1, 0))),
Cyclical_overrides!AK60)</f>
        <v/>
      </c>
      <c r="AL60" s="72" t="str">
        <f>IF(Cyclical_overrides!AL60 = "",
IF(INDEX(F_Inputs_cyclical!$A$1:$BE$243, MATCH('Cyclical_after overrides'!$A60, F_Inputs_cyclical!$A$1:$A$243, 0), MATCH('Cyclical_after overrides'!AL$1, F_Inputs_cyclical!$A$1:$BE$1, 0))="", "", INDEX(F_Inputs_cyclical!$A$1:$BE$243, MATCH('Cyclical_after overrides'!$A60, F_Inputs_cyclical!$A$1:$A$243, 0), MATCH('Cyclical_after overrides'!AL$1, F_Inputs_cyclical!$A$1:$BE$1, 0))),
Cyclical_overrides!AL60)</f>
        <v/>
      </c>
      <c r="AM60" s="72">
        <f>IF(Cyclical_overrides!AM60 = "",
IF(INDEX(F_Inputs_cyclical!$A$1:$BE$243, MATCH('Cyclical_after overrides'!$A60, F_Inputs_cyclical!$A$1:$A$243, 0), MATCH('Cyclical_after overrides'!AM$1, F_Inputs_cyclical!$A$1:$BE$1, 0))="", "", INDEX(F_Inputs_cyclical!$A$1:$BE$243, MATCH('Cyclical_after overrides'!$A60, F_Inputs_cyclical!$A$1:$A$243, 0), MATCH('Cyclical_after overrides'!AM$1, F_Inputs_cyclical!$A$1:$BE$1, 0))),
Cyclical_overrides!AM60)</f>
        <v>23.7</v>
      </c>
      <c r="AN60" s="72">
        <f>IF(Cyclical_overrides!AN60 = "",
IF(INDEX(F_Inputs_cyclical!$A$1:$BE$243, MATCH('Cyclical_after overrides'!$A60, F_Inputs_cyclical!$A$1:$A$243, 0), MATCH('Cyclical_after overrides'!AN$1, F_Inputs_cyclical!$A$1:$BE$1, 0))="", "", INDEX(F_Inputs_cyclical!$A$1:$BE$243, MATCH('Cyclical_after overrides'!$A60, F_Inputs_cyclical!$A$1:$A$243, 0), MATCH('Cyclical_after overrides'!AN$1, F_Inputs_cyclical!$A$1:$BE$1, 0))),
Cyclical_overrides!AN60)</f>
        <v>98.90000000000002</v>
      </c>
      <c r="AO60" s="72" t="str">
        <f>IF(Cyclical_overrides!AO60 = "",
IF(INDEX(F_Inputs_cyclical!$A$1:$BE$243, MATCH('Cyclical_after overrides'!$A60, F_Inputs_cyclical!$A$1:$A$243, 0), MATCH('Cyclical_after overrides'!AO$1, F_Inputs_cyclical!$A$1:$BE$1, 0))="", "", INDEX(F_Inputs_cyclical!$A$1:$BE$243, MATCH('Cyclical_after overrides'!$A60, F_Inputs_cyclical!$A$1:$A$243, 0), MATCH('Cyclical_after overrides'!AO$1, F_Inputs_cyclical!$A$1:$BE$1, 0))),
Cyclical_overrides!AO60)</f>
        <v/>
      </c>
      <c r="AP60" s="72" t="str">
        <f>IF(Cyclical_overrides!AP60 = "",
IF(INDEX(F_Inputs_cyclical!$A$1:$BE$243, MATCH('Cyclical_after overrides'!$A60, F_Inputs_cyclical!$A$1:$A$243, 0), MATCH('Cyclical_after overrides'!AP$1, F_Inputs_cyclical!$A$1:$BE$1, 0))="", "", INDEX(F_Inputs_cyclical!$A$1:$BE$243, MATCH('Cyclical_after overrides'!$A60, F_Inputs_cyclical!$A$1:$A$243, 0), MATCH('Cyclical_after overrides'!AP$1, F_Inputs_cyclical!$A$1:$BE$1, 0))),
Cyclical_overrides!AP60)</f>
        <v/>
      </c>
      <c r="AQ60" s="72" t="str">
        <f>IF(Cyclical_overrides!AQ60 = "",
IF(INDEX(F_Inputs_cyclical!$A$1:$BE$243, MATCH('Cyclical_after overrides'!$A60, F_Inputs_cyclical!$A$1:$A$243, 0), MATCH('Cyclical_after overrides'!AQ$1, F_Inputs_cyclical!$A$1:$BE$1, 0))="", "", INDEX(F_Inputs_cyclical!$A$1:$BE$243, MATCH('Cyclical_after overrides'!$A60, F_Inputs_cyclical!$A$1:$A$243, 0), MATCH('Cyclical_after overrides'!AQ$1, F_Inputs_cyclical!$A$1:$BE$1, 0))),
Cyclical_overrides!AQ60)</f>
        <v/>
      </c>
      <c r="AR60" s="72">
        <f>IF(Cyclical_overrides!AR60 = "",
IF(INDEX(F_Inputs_cyclical!$A$1:$BE$243, MATCH('Cyclical_after overrides'!$A60, F_Inputs_cyclical!$A$1:$A$243, 0), MATCH('Cyclical_after overrides'!AR$1, F_Inputs_cyclical!$A$1:$BE$1, 0))="", "", INDEX(F_Inputs_cyclical!$A$1:$BE$243, MATCH('Cyclical_after overrides'!$A60, F_Inputs_cyclical!$A$1:$A$243, 0), MATCH('Cyclical_after overrides'!AR$1, F_Inputs_cyclical!$A$1:$BE$1, 0))),
Cyclical_overrides!AR60)</f>
        <v>0</v>
      </c>
      <c r="AS60" s="72">
        <f>IF(Cyclical_overrides!AS60 = "",
IF(INDEX(F_Inputs_cyclical!$A$1:$BE$243, MATCH('Cyclical_after overrides'!$A60, F_Inputs_cyclical!$A$1:$A$243, 0), MATCH('Cyclical_after overrides'!AS$1, F_Inputs_cyclical!$A$1:$BE$1, 0))="", "", INDEX(F_Inputs_cyclical!$A$1:$BE$243, MATCH('Cyclical_after overrides'!$A60, F_Inputs_cyclical!$A$1:$A$243, 0), MATCH('Cyclical_after overrides'!AS$1, F_Inputs_cyclical!$A$1:$BE$1, 0))),
Cyclical_overrides!AS60)</f>
        <v>0</v>
      </c>
      <c r="AT60" s="72">
        <f>IF(Cyclical_overrides!AT60 = "",
IF(INDEX(F_Inputs_cyclical!$A$1:$BE$243, MATCH('Cyclical_after overrides'!$A60, F_Inputs_cyclical!$A$1:$A$243, 0), MATCH('Cyclical_after overrides'!AT$1, F_Inputs_cyclical!$A$1:$BE$1, 0))="", "", INDEX(F_Inputs_cyclical!$A$1:$BE$243, MATCH('Cyclical_after overrides'!$A60, F_Inputs_cyclical!$A$1:$A$243, 0), MATCH('Cyclical_after overrides'!AT$1, F_Inputs_cyclical!$A$1:$BE$1, 0))),
Cyclical_overrides!AT60)</f>
        <v>0</v>
      </c>
      <c r="AU60" s="72">
        <f>IF(Cyclical_overrides!AU60 = "",
IF(INDEX(F_Inputs_cyclical!$A$1:$BE$243, MATCH('Cyclical_after overrides'!$A60, F_Inputs_cyclical!$A$1:$A$243, 0), MATCH('Cyclical_after overrides'!AU$1, F_Inputs_cyclical!$A$1:$BE$1, 0))="", "", INDEX(F_Inputs_cyclical!$A$1:$BE$243, MATCH('Cyclical_after overrides'!$A60, F_Inputs_cyclical!$A$1:$A$243, 0), MATCH('Cyclical_after overrides'!AU$1, F_Inputs_cyclical!$A$1:$BE$1, 0))),
Cyclical_overrides!AU60)</f>
        <v>2.0750000000000002</v>
      </c>
      <c r="AV60" s="72" t="str">
        <f>IF(Cyclical_overrides!AV60 = "",
IF(INDEX(F_Inputs_cyclical!$A$1:$BE$243, MATCH('Cyclical_after overrides'!$A60, F_Inputs_cyclical!$A$1:$A$243, 0), MATCH('Cyclical_after overrides'!AV$1, F_Inputs_cyclical!$A$1:$BE$1, 0))="", "", INDEX(F_Inputs_cyclical!$A$1:$BE$243, MATCH('Cyclical_after overrides'!$A60, F_Inputs_cyclical!$A$1:$A$243, 0), MATCH('Cyclical_after overrides'!AV$1, F_Inputs_cyclical!$A$1:$BE$1, 0))),
Cyclical_overrides!AV60)</f>
        <v/>
      </c>
      <c r="AW60" s="72">
        <f>IF(Cyclical_overrides!AW60 = "",
IF(INDEX(F_Inputs_cyclical!$A$1:$BE$243, MATCH('Cyclical_after overrides'!$A60, F_Inputs_cyclical!$A$1:$A$243, 0), MATCH('Cyclical_after overrides'!AW$1, F_Inputs_cyclical!$A$1:$BE$1, 0))="", "", INDEX(F_Inputs_cyclical!$A$1:$BE$243, MATCH('Cyclical_after overrides'!$A60, F_Inputs_cyclical!$A$1:$A$243, 0), MATCH('Cyclical_after overrides'!AW$1, F_Inputs_cyclical!$A$1:$BE$1, 0))),
Cyclical_overrides!AW60)</f>
        <v>1.2338096431854266</v>
      </c>
      <c r="AX60" s="72">
        <f>IF(Cyclical_overrides!AX60 = "",
IF(INDEX(F_Inputs_cyclical!$A$1:$BE$243, MATCH('Cyclical_after overrides'!$A60, F_Inputs_cyclical!$A$1:$A$243, 0), MATCH('Cyclical_after overrides'!AX$1, F_Inputs_cyclical!$A$1:$BE$1, 0))="", "", INDEX(F_Inputs_cyclical!$A$1:$BE$243, MATCH('Cyclical_after overrides'!$A60, F_Inputs_cyclical!$A$1:$A$243, 0), MATCH('Cyclical_after overrides'!AX$1, F_Inputs_cyclical!$A$1:$BE$1, 0))),
Cyclical_overrides!AX60)</f>
        <v>27.398651661250131</v>
      </c>
      <c r="AY60" s="72">
        <f>IF(Cyclical_overrides!AY60 = "",
IF(INDEX(F_Inputs_cyclical!$A$1:$BE$243, MATCH('Cyclical_after overrides'!$A60, F_Inputs_cyclical!$A$1:$A$243, 0), MATCH('Cyclical_after overrides'!AY$1, F_Inputs_cyclical!$A$1:$BE$1, 0))="", "", INDEX(F_Inputs_cyclical!$A$1:$BE$243, MATCH('Cyclical_after overrides'!$A60, F_Inputs_cyclical!$A$1:$A$243, 0), MATCH('Cyclical_after overrides'!AY$1, F_Inputs_cyclical!$A$1:$BE$1, 0))),
Cyclical_overrides!AY60)</f>
        <v>134.4112284388986</v>
      </c>
      <c r="AZ60" s="72">
        <f>IF(Cyclical_overrides!AZ60 = "",
IF(INDEX(F_Inputs_cyclical!$A$1:$BE$243, MATCH('Cyclical_after overrides'!$A60, F_Inputs_cyclical!$A$1:$A$243, 0), MATCH('Cyclical_after overrides'!AZ$1, F_Inputs_cyclical!$A$1:$BE$1, 0))="", "", INDEX(F_Inputs_cyclical!$A$1:$BE$243, MATCH('Cyclical_after overrides'!$A60, F_Inputs_cyclical!$A$1:$A$243, 0), MATCH('Cyclical_after overrides'!AZ$1, F_Inputs_cyclical!$A$1:$BE$1, 0))),
Cyclical_overrides!AZ60)</f>
        <v>2.4385977813076236</v>
      </c>
      <c r="BA60" s="72">
        <f>IF(Cyclical_overrides!BA60 = "",
IF(INDEX(F_Inputs_cyclical!$A$1:$BE$243, MATCH('Cyclical_after overrides'!$A60, F_Inputs_cyclical!$A$1:$A$243, 0), MATCH('Cyclical_after overrides'!BA$1, F_Inputs_cyclical!$A$1:$BE$1, 0))="", "", INDEX(F_Inputs_cyclical!$A$1:$BE$243, MATCH('Cyclical_after overrides'!$A60, F_Inputs_cyclical!$A$1:$A$243, 0), MATCH('Cyclical_after overrides'!BA$1, F_Inputs_cyclical!$A$1:$BE$1, 0))),
Cyclical_overrides!BA60)</f>
        <v>15.6173837721302</v>
      </c>
      <c r="BB60" s="72">
        <f>IF(Cyclical_overrides!BB60 = "",
IF(INDEX(F_Inputs_cyclical!$A$1:$BE$243, MATCH('Cyclical_after overrides'!$A60, F_Inputs_cyclical!$A$1:$A$243, 0), MATCH('Cyclical_after overrides'!BB$1, F_Inputs_cyclical!$A$1:$BE$1, 0))="", "", INDEX(F_Inputs_cyclical!$A$1:$BE$243, MATCH('Cyclical_after overrides'!$A60, F_Inputs_cyclical!$A$1:$A$243, 0), MATCH('Cyclical_after overrides'!BB$1, F_Inputs_cyclical!$A$1:$BE$1, 0))),
Cyclical_overrides!BB60)</f>
        <v>15.6173837721302</v>
      </c>
      <c r="BC60" s="72">
        <f>IF(Cyclical_overrides!BC60 = "",
IF(INDEX(F_Inputs_cyclical!$A$1:$BE$243, MATCH('Cyclical_after overrides'!$A60, F_Inputs_cyclical!$A$1:$A$243, 0), MATCH('Cyclical_after overrides'!BC$1, F_Inputs_cyclical!$A$1:$BE$1, 0))="", "", INDEX(F_Inputs_cyclical!$A$1:$BE$243, MATCH('Cyclical_after overrides'!$A60, F_Inputs_cyclical!$A$1:$A$243, 0), MATCH('Cyclical_after overrides'!BC$1, F_Inputs_cyclical!$A$1:$BE$1, 0))),
Cyclical_overrides!BC60)</f>
        <v>11.876864082534</v>
      </c>
      <c r="BD60" s="72">
        <f>IF(Cyclical_overrides!BD60 = "",
IF(INDEX(F_Inputs_cyclical!$A$1:$BE$243, MATCH('Cyclical_after overrides'!$A60, F_Inputs_cyclical!$A$1:$A$243, 0), MATCH('Cyclical_after overrides'!BD$1, F_Inputs_cyclical!$A$1:$BE$1, 0))="", "", INDEX(F_Inputs_cyclical!$A$1:$BE$243, MATCH('Cyclical_after overrides'!$A60, F_Inputs_cyclical!$A$1:$A$243, 0), MATCH('Cyclical_after overrides'!BD$1, F_Inputs_cyclical!$A$1:$BE$1, 0))),
Cyclical_overrides!BD60)</f>
        <v>1167.7892148403794</v>
      </c>
      <c r="BE60" s="194"/>
    </row>
    <row r="61" spans="1:57" x14ac:dyDescent="0.4">
      <c r="A61" s="63" t="str">
        <f t="shared" si="0"/>
        <v>SVT16</v>
      </c>
      <c r="B61" s="63" t="s">
        <v>313</v>
      </c>
      <c r="C61" s="63" t="s">
        <v>247</v>
      </c>
      <c r="D61" s="72">
        <f>IF(Cyclical_overrides!D61 = "",
IF(INDEX(F_Inputs_cyclical!$A$1:$BE$243, MATCH('Cyclical_after overrides'!$A61, F_Inputs_cyclical!$A$1:$A$243, 0), MATCH('Cyclical_after overrides'!D$1, F_Inputs_cyclical!$A$1:$BE$1, 0))="", "", INDEX(F_Inputs_cyclical!$A$1:$BE$243, MATCH('Cyclical_after overrides'!$A61, F_Inputs_cyclical!$A$1:$A$243, 0), MATCH('Cyclical_after overrides'!D$1, F_Inputs_cyclical!$A$1:$BE$1, 0))),
Cyclical_overrides!D61)</f>
        <v>29.675000000000001</v>
      </c>
      <c r="E61" s="72">
        <f>IF(Cyclical_overrides!E61 = "",
IF(INDEX(F_Inputs_cyclical!$A$1:$BE$243, MATCH('Cyclical_after overrides'!$A61, F_Inputs_cyclical!$A$1:$A$243, 0), MATCH('Cyclical_after overrides'!E$1, F_Inputs_cyclical!$A$1:$BE$1, 0))="", "", INDEX(F_Inputs_cyclical!$A$1:$BE$243, MATCH('Cyclical_after overrides'!$A61, F_Inputs_cyclical!$A$1:$A$243, 0), MATCH('Cyclical_after overrides'!E$1, F_Inputs_cyclical!$A$1:$BE$1, 0))),
Cyclical_overrides!E61)</f>
        <v>6.992</v>
      </c>
      <c r="F61" s="72">
        <f>IF(Cyclical_overrides!F61 = "",
IF(INDEX(F_Inputs_cyclical!$A$1:$BE$243, MATCH('Cyclical_after overrides'!$A61, F_Inputs_cyclical!$A$1:$A$243, 0), MATCH('Cyclical_after overrides'!F$1, F_Inputs_cyclical!$A$1:$BE$1, 0))="", "", INDEX(F_Inputs_cyclical!$A$1:$BE$243, MATCH('Cyclical_after overrides'!$A61, F_Inputs_cyclical!$A$1:$A$243, 0), MATCH('Cyclical_after overrides'!F$1, F_Inputs_cyclical!$A$1:$BE$1, 0))),
Cyclical_overrides!F61)</f>
        <v>20.105</v>
      </c>
      <c r="G61" s="72">
        <f>IF(Cyclical_overrides!G61 = "",
IF(INDEX(F_Inputs_cyclical!$A$1:$BE$243, MATCH('Cyclical_after overrides'!$A61, F_Inputs_cyclical!$A$1:$A$243, 0), MATCH('Cyclical_after overrides'!G$1, F_Inputs_cyclical!$A$1:$BE$1, 0))="", "", INDEX(F_Inputs_cyclical!$A$1:$BE$243, MATCH('Cyclical_after overrides'!$A61, F_Inputs_cyclical!$A$1:$A$243, 0), MATCH('Cyclical_after overrides'!G$1, F_Inputs_cyclical!$A$1:$BE$1, 0))),
Cyclical_overrides!G61)</f>
        <v>4.5709999999999997</v>
      </c>
      <c r="H61" s="72" t="str">
        <f>IF(Cyclical_overrides!H61 = "",
IF(INDEX(F_Inputs_cyclical!$A$1:$BE$243, MATCH('Cyclical_after overrides'!$A61, F_Inputs_cyclical!$A$1:$A$243, 0), MATCH('Cyclical_after overrides'!H$1, F_Inputs_cyclical!$A$1:$BE$1, 0))="", "", INDEX(F_Inputs_cyclical!$A$1:$BE$243, MATCH('Cyclical_after overrides'!$A61, F_Inputs_cyclical!$A$1:$A$243, 0), MATCH('Cyclical_after overrides'!H$1, F_Inputs_cyclical!$A$1:$BE$1, 0))),
Cyclical_overrides!H61)</f>
        <v/>
      </c>
      <c r="I61" s="72">
        <f>IF(Cyclical_overrides!I61 = "",
IF(INDEX(F_Inputs_cyclical!$A$1:$BE$243, MATCH('Cyclical_after overrides'!$A61, F_Inputs_cyclical!$A$1:$A$243, 0), MATCH('Cyclical_after overrides'!I$1, F_Inputs_cyclical!$A$1:$BE$1, 0))="", "", INDEX(F_Inputs_cyclical!$A$1:$BE$243, MATCH('Cyclical_after overrides'!$A61, F_Inputs_cyclical!$A$1:$A$243, 0), MATCH('Cyclical_after overrides'!I$1, F_Inputs_cyclical!$A$1:$BE$1, 0))),
Cyclical_overrides!I61)</f>
        <v>0</v>
      </c>
      <c r="J61" s="72">
        <f>IF(Cyclical_overrides!J61 = "",
IF(INDEX(F_Inputs_cyclical!$A$1:$BE$243, MATCH('Cyclical_after overrides'!$A61, F_Inputs_cyclical!$A$1:$A$243, 0), MATCH('Cyclical_after overrides'!J$1, F_Inputs_cyclical!$A$1:$BE$1, 0))="", "", INDEX(F_Inputs_cyclical!$A$1:$BE$243, MATCH('Cyclical_after overrides'!$A61, F_Inputs_cyclical!$A$1:$A$243, 0), MATCH('Cyclical_after overrides'!J$1, F_Inputs_cyclical!$A$1:$BE$1, 0))),
Cyclical_overrides!J61)</f>
        <v>86.736000000000004</v>
      </c>
      <c r="K61" s="72">
        <f>IF(Cyclical_overrides!K61 = "",
IF(INDEX(F_Inputs_cyclical!$A$1:$BE$243, MATCH('Cyclical_after overrides'!$A61, F_Inputs_cyclical!$A$1:$A$243, 0), MATCH('Cyclical_after overrides'!K$1, F_Inputs_cyclical!$A$1:$BE$1, 0))="", "", INDEX(F_Inputs_cyclical!$A$1:$BE$243, MATCH('Cyclical_after overrides'!$A61, F_Inputs_cyclical!$A$1:$A$243, 0), MATCH('Cyclical_after overrides'!K$1, F_Inputs_cyclical!$A$1:$BE$1, 0))),
Cyclical_overrides!K61)</f>
        <v>17.161000000000001</v>
      </c>
      <c r="L61" s="72">
        <f>IF(Cyclical_overrides!L61 = "",
IF(INDEX(F_Inputs_cyclical!$A$1:$BE$243, MATCH('Cyclical_after overrides'!$A61, F_Inputs_cyclical!$A$1:$A$243, 0), MATCH('Cyclical_after overrides'!L$1, F_Inputs_cyclical!$A$1:$BE$1, 0))="", "", INDEX(F_Inputs_cyclical!$A$1:$BE$243, MATCH('Cyclical_after overrides'!$A61, F_Inputs_cyclical!$A$1:$A$243, 0), MATCH('Cyclical_after overrides'!L$1, F_Inputs_cyclical!$A$1:$BE$1, 0))),
Cyclical_overrides!L61)</f>
        <v>3.4140000000000001</v>
      </c>
      <c r="M61" s="72" t="str">
        <f>IF(Cyclical_overrides!M61 = "",
IF(INDEX(F_Inputs_cyclical!$A$1:$BE$243, MATCH('Cyclical_after overrides'!$A61, F_Inputs_cyclical!$A$1:$A$243, 0), MATCH('Cyclical_after overrides'!M$1, F_Inputs_cyclical!$A$1:$BE$1, 0))="", "", INDEX(F_Inputs_cyclical!$A$1:$BE$243, MATCH('Cyclical_after overrides'!$A61, F_Inputs_cyclical!$A$1:$A$243, 0), MATCH('Cyclical_after overrides'!M$1, F_Inputs_cyclical!$A$1:$BE$1, 0))),
Cyclical_overrides!M61)</f>
        <v/>
      </c>
      <c r="N61" s="72" t="str">
        <f>IF(Cyclical_overrides!N61 = "",
IF(INDEX(F_Inputs_cyclical!$A$1:$BE$243, MATCH('Cyclical_after overrides'!$A61, F_Inputs_cyclical!$A$1:$A$243, 0), MATCH('Cyclical_after overrides'!N$1, F_Inputs_cyclical!$A$1:$BE$1, 0))="", "", INDEX(F_Inputs_cyclical!$A$1:$BE$243, MATCH('Cyclical_after overrides'!$A61, F_Inputs_cyclical!$A$1:$A$243, 0), MATCH('Cyclical_after overrides'!N$1, F_Inputs_cyclical!$A$1:$BE$1, 0))),
Cyclical_overrides!N61)</f>
        <v/>
      </c>
      <c r="O61" s="72" t="str">
        <f>IF(Cyclical_overrides!O61 = "",
IF(INDEX(F_Inputs_cyclical!$A$1:$BE$243, MATCH('Cyclical_after overrides'!$A61, F_Inputs_cyclical!$A$1:$A$243, 0), MATCH('Cyclical_after overrides'!O$1, F_Inputs_cyclical!$A$1:$BE$1, 0))="", "", INDEX(F_Inputs_cyclical!$A$1:$BE$243, MATCH('Cyclical_after overrides'!$A61, F_Inputs_cyclical!$A$1:$A$243, 0), MATCH('Cyclical_after overrides'!O$1, F_Inputs_cyclical!$A$1:$BE$1, 0))),
Cyclical_overrides!O61)</f>
        <v/>
      </c>
      <c r="P61" s="72" t="str">
        <f>IF(Cyclical_overrides!P61 = "",
IF(INDEX(F_Inputs_cyclical!$A$1:$BE$243, MATCH('Cyclical_after overrides'!$A61, F_Inputs_cyclical!$A$1:$A$243, 0), MATCH('Cyclical_after overrides'!P$1, F_Inputs_cyclical!$A$1:$BE$1, 0))="", "", INDEX(F_Inputs_cyclical!$A$1:$BE$243, MATCH('Cyclical_after overrides'!$A61, F_Inputs_cyclical!$A$1:$A$243, 0), MATCH('Cyclical_after overrides'!P$1, F_Inputs_cyclical!$A$1:$BE$1, 0))),
Cyclical_overrides!P61)</f>
        <v/>
      </c>
      <c r="Q61" s="72" t="str">
        <f>IF(Cyclical_overrides!Q61 = "",
IF(INDEX(F_Inputs_cyclical!$A$1:$BE$243, MATCH('Cyclical_after overrides'!$A61, F_Inputs_cyclical!$A$1:$A$243, 0), MATCH('Cyclical_after overrides'!Q$1, F_Inputs_cyclical!$A$1:$BE$1, 0))="", "", INDEX(F_Inputs_cyclical!$A$1:$BE$243, MATCH('Cyclical_after overrides'!$A61, F_Inputs_cyclical!$A$1:$A$243, 0), MATCH('Cyclical_after overrides'!Q$1, F_Inputs_cyclical!$A$1:$BE$1, 0))),
Cyclical_overrides!Q61)</f>
        <v/>
      </c>
      <c r="R61" s="72" t="str">
        <f>IF(Cyclical_overrides!R61 = "",
IF(INDEX(F_Inputs_cyclical!$A$1:$BE$243, MATCH('Cyclical_after overrides'!$A61, F_Inputs_cyclical!$A$1:$A$243, 0), MATCH('Cyclical_after overrides'!R$1, F_Inputs_cyclical!$A$1:$BE$1, 0))="", "", INDEX(F_Inputs_cyclical!$A$1:$BE$243, MATCH('Cyclical_after overrides'!$A61, F_Inputs_cyclical!$A$1:$A$243, 0), MATCH('Cyclical_after overrides'!R$1, F_Inputs_cyclical!$A$1:$BE$1, 0))),
Cyclical_overrides!R61)</f>
        <v/>
      </c>
      <c r="S61" s="72">
        <f>IF(Cyclical_overrides!S61 = "",
IF(INDEX(F_Inputs_cyclical!$A$1:$BE$243, MATCH('Cyclical_after overrides'!$A61, F_Inputs_cyclical!$A$1:$A$243, 0), MATCH('Cyclical_after overrides'!S$1, F_Inputs_cyclical!$A$1:$BE$1, 0))="", "", INDEX(F_Inputs_cyclical!$A$1:$BE$243, MATCH('Cyclical_after overrides'!$A61, F_Inputs_cyclical!$A$1:$A$243, 0), MATCH('Cyclical_after overrides'!S$1, F_Inputs_cyclical!$A$1:$BE$1, 0))),
Cyclical_overrides!S61)</f>
        <v>107.443</v>
      </c>
      <c r="T61" s="72">
        <f>IF(Cyclical_overrides!T61 = "",
IF(INDEX(F_Inputs_cyclical!$A$1:$BE$243, MATCH('Cyclical_after overrides'!$A61, F_Inputs_cyclical!$A$1:$A$243, 0), MATCH('Cyclical_after overrides'!T$1, F_Inputs_cyclical!$A$1:$BE$1, 0))="", "", INDEX(F_Inputs_cyclical!$A$1:$BE$243, MATCH('Cyclical_after overrides'!$A61, F_Inputs_cyclical!$A$1:$A$243, 0), MATCH('Cyclical_after overrides'!T$1, F_Inputs_cyclical!$A$1:$BE$1, 0))),
Cyclical_overrides!T61)</f>
        <v>74.664000000000001</v>
      </c>
      <c r="U61" s="72">
        <f>IF(Cyclical_overrides!U61 = "",
IF(INDEX(F_Inputs_cyclical!$A$1:$BE$243, MATCH('Cyclical_after overrides'!$A61, F_Inputs_cyclical!$A$1:$A$243, 0), MATCH('Cyclical_after overrides'!U$1, F_Inputs_cyclical!$A$1:$BE$1, 0))="", "", INDEX(F_Inputs_cyclical!$A$1:$BE$243, MATCH('Cyclical_after overrides'!$A61, F_Inputs_cyclical!$A$1:$A$243, 0), MATCH('Cyclical_after overrides'!U$1, F_Inputs_cyclical!$A$1:$BE$1, 0))),
Cyclical_overrides!U61)</f>
        <v>83.322000000000003</v>
      </c>
      <c r="V61" s="72">
        <f>IF(Cyclical_overrides!V61 = "",
IF(INDEX(F_Inputs_cyclical!$A$1:$BE$243, MATCH('Cyclical_after overrides'!$A61, F_Inputs_cyclical!$A$1:$A$243, 0), MATCH('Cyclical_after overrides'!V$1, F_Inputs_cyclical!$A$1:$BE$1, 0))="", "", INDEX(F_Inputs_cyclical!$A$1:$BE$243, MATCH('Cyclical_after overrides'!$A61, F_Inputs_cyclical!$A$1:$A$243, 0), MATCH('Cyclical_after overrides'!V$1, F_Inputs_cyclical!$A$1:$BE$1, 0))),
Cyclical_overrides!V61)</f>
        <v>150.46299999999999</v>
      </c>
      <c r="W61" s="72">
        <f>IF(Cyclical_overrides!W61 = "",
IF(INDEX(F_Inputs_cyclical!$A$1:$BE$243, MATCH('Cyclical_after overrides'!$A61, F_Inputs_cyclical!$A$1:$A$243, 0), MATCH('Cyclical_after overrides'!W$1, F_Inputs_cyclical!$A$1:$BE$1, 0))="", "", INDEX(F_Inputs_cyclical!$A$1:$BE$243, MATCH('Cyclical_after overrides'!$A61, F_Inputs_cyclical!$A$1:$A$243, 0), MATCH('Cyclical_after overrides'!W$1, F_Inputs_cyclical!$A$1:$BE$1, 0))),
Cyclical_overrides!W61)</f>
        <v>116.35299999999999</v>
      </c>
      <c r="X61" s="72">
        <f>IF(Cyclical_overrides!X61 = "",
IF(INDEX(F_Inputs_cyclical!$A$1:$BE$243, MATCH('Cyclical_after overrides'!$A61, F_Inputs_cyclical!$A$1:$A$243, 0), MATCH('Cyclical_after overrides'!X$1, F_Inputs_cyclical!$A$1:$BE$1, 0))="", "", INDEX(F_Inputs_cyclical!$A$1:$BE$243, MATCH('Cyclical_after overrides'!$A61, F_Inputs_cyclical!$A$1:$A$243, 0), MATCH('Cyclical_after overrides'!X$1, F_Inputs_cyclical!$A$1:$BE$1, 0))),
Cyclical_overrides!X61)</f>
        <v>446.71300000000002</v>
      </c>
      <c r="Y61" s="72">
        <f>IF(Cyclical_overrides!Y61 = "",
IF(INDEX(F_Inputs_cyclical!$A$1:$BE$243, MATCH('Cyclical_after overrides'!$A61, F_Inputs_cyclical!$A$1:$A$243, 0), MATCH('Cyclical_after overrides'!Y$1, F_Inputs_cyclical!$A$1:$BE$1, 0))="", "", INDEX(F_Inputs_cyclical!$A$1:$BE$243, MATCH('Cyclical_after overrides'!$A61, F_Inputs_cyclical!$A$1:$A$243, 0), MATCH('Cyclical_after overrides'!Y$1, F_Inputs_cyclical!$A$1:$BE$1, 0))),
Cyclical_overrides!Y61)</f>
        <v>253.99799999999999</v>
      </c>
      <c r="Z61" s="72">
        <f>IF(Cyclical_overrides!Z61 = "",
IF(INDEX(F_Inputs_cyclical!$A$1:$BE$243, MATCH('Cyclical_after overrides'!$A61, F_Inputs_cyclical!$A$1:$A$243, 0), MATCH('Cyclical_after overrides'!Z$1, F_Inputs_cyclical!$A$1:$BE$1, 0))="", "", INDEX(F_Inputs_cyclical!$A$1:$BE$243, MATCH('Cyclical_after overrides'!$A61, F_Inputs_cyclical!$A$1:$A$243, 0), MATCH('Cyclical_after overrides'!Z$1, F_Inputs_cyclical!$A$1:$BE$1, 0))),
Cyclical_overrides!Z61)</f>
        <v>1691.53</v>
      </c>
      <c r="AA61" s="72">
        <f>IF(Cyclical_overrides!AA61 = "",
IF(INDEX(F_Inputs_cyclical!$A$1:$BE$243, MATCH('Cyclical_after overrides'!$A61, F_Inputs_cyclical!$A$1:$A$243, 0), MATCH('Cyclical_after overrides'!AA$1, F_Inputs_cyclical!$A$1:$BE$1, 0))="", "", INDEX(F_Inputs_cyclical!$A$1:$BE$243, MATCH('Cyclical_after overrides'!$A61, F_Inputs_cyclical!$A$1:$A$243, 0), MATCH('Cyclical_after overrides'!AA$1, F_Inputs_cyclical!$A$1:$BE$1, 0))),
Cyclical_overrides!AA61)</f>
        <v>1289.1890000000001</v>
      </c>
      <c r="AB61" s="72" t="str">
        <f>IF(Cyclical_overrides!AB61 = "",
IF(INDEX(F_Inputs_cyclical!$A$1:$BE$243, MATCH('Cyclical_after overrides'!$A61, F_Inputs_cyclical!$A$1:$A$243, 0), MATCH('Cyclical_after overrides'!AB$1, F_Inputs_cyclical!$A$1:$BE$1, 0))="", "", INDEX(F_Inputs_cyclical!$A$1:$BE$243, MATCH('Cyclical_after overrides'!$A61, F_Inputs_cyclical!$A$1:$A$243, 0), MATCH('Cyclical_after overrides'!AB$1, F_Inputs_cyclical!$A$1:$BE$1, 0))),
Cyclical_overrides!AB61)</f>
        <v/>
      </c>
      <c r="AC61" s="72" t="str">
        <f>IF(Cyclical_overrides!AC61 = "",
IF(INDEX(F_Inputs_cyclical!$A$1:$BE$243, MATCH('Cyclical_after overrides'!$A61, F_Inputs_cyclical!$A$1:$A$243, 0), MATCH('Cyclical_after overrides'!AC$1, F_Inputs_cyclical!$A$1:$BE$1, 0))="", "", INDEX(F_Inputs_cyclical!$A$1:$BE$243, MATCH('Cyclical_after overrides'!$A61, F_Inputs_cyclical!$A$1:$A$243, 0), MATCH('Cyclical_after overrides'!AC$1, F_Inputs_cyclical!$A$1:$BE$1, 0))),
Cyclical_overrides!AC61)</f>
        <v/>
      </c>
      <c r="AD61" s="72" t="str">
        <f>IF(Cyclical_overrides!AD61 = "",
IF(INDEX(F_Inputs_cyclical!$A$1:$BE$243, MATCH('Cyclical_after overrides'!$A61, F_Inputs_cyclical!$A$1:$A$243, 0), MATCH('Cyclical_after overrides'!AD$1, F_Inputs_cyclical!$A$1:$BE$1, 0))="", "", INDEX(F_Inputs_cyclical!$A$1:$BE$243, MATCH('Cyclical_after overrides'!$A61, F_Inputs_cyclical!$A$1:$A$243, 0), MATCH('Cyclical_after overrides'!AD$1, F_Inputs_cyclical!$A$1:$BE$1, 0))),
Cyclical_overrides!AD61)</f>
        <v/>
      </c>
      <c r="AE61" s="72" t="str">
        <f>IF(Cyclical_overrides!AE61 = "",
IF(INDEX(F_Inputs_cyclical!$A$1:$BE$243, MATCH('Cyclical_after overrides'!$A61, F_Inputs_cyclical!$A$1:$A$243, 0), MATCH('Cyclical_after overrides'!AE$1, F_Inputs_cyclical!$A$1:$BE$1, 0))="", "", INDEX(F_Inputs_cyclical!$A$1:$BE$243, MATCH('Cyclical_after overrides'!$A61, F_Inputs_cyclical!$A$1:$A$243, 0), MATCH('Cyclical_after overrides'!AE$1, F_Inputs_cyclical!$A$1:$BE$1, 0))),
Cyclical_overrides!AE61)</f>
        <v/>
      </c>
      <c r="AF61" s="72" t="str">
        <f>IF(Cyclical_overrides!AF61 = "",
IF(INDEX(F_Inputs_cyclical!$A$1:$BE$243, MATCH('Cyclical_after overrides'!$A61, F_Inputs_cyclical!$A$1:$A$243, 0), MATCH('Cyclical_after overrides'!AF$1, F_Inputs_cyclical!$A$1:$BE$1, 0))="", "", INDEX(F_Inputs_cyclical!$A$1:$BE$243, MATCH('Cyclical_after overrides'!$A61, F_Inputs_cyclical!$A$1:$A$243, 0), MATCH('Cyclical_after overrides'!AF$1, F_Inputs_cyclical!$A$1:$BE$1, 0))),
Cyclical_overrides!AF61)</f>
        <v/>
      </c>
      <c r="AG61" s="72" t="str">
        <f>IF(Cyclical_overrides!AG61 = "",
IF(INDEX(F_Inputs_cyclical!$A$1:$BE$243, MATCH('Cyclical_after overrides'!$A61, F_Inputs_cyclical!$A$1:$A$243, 0), MATCH('Cyclical_after overrides'!AG$1, F_Inputs_cyclical!$A$1:$BE$1, 0))="", "", INDEX(F_Inputs_cyclical!$A$1:$BE$243, MATCH('Cyclical_after overrides'!$A61, F_Inputs_cyclical!$A$1:$A$243, 0), MATCH('Cyclical_after overrides'!AG$1, F_Inputs_cyclical!$A$1:$BE$1, 0))),
Cyclical_overrides!AG61)</f>
        <v/>
      </c>
      <c r="AH61" s="72" t="str">
        <f>IF(Cyclical_overrides!AH61 = "",
IF(INDEX(F_Inputs_cyclical!$A$1:$BE$243, MATCH('Cyclical_after overrides'!$A61, F_Inputs_cyclical!$A$1:$A$243, 0), MATCH('Cyclical_after overrides'!AH$1, F_Inputs_cyclical!$A$1:$BE$1, 0))="", "", INDEX(F_Inputs_cyclical!$A$1:$BE$243, MATCH('Cyclical_after overrides'!$A61, F_Inputs_cyclical!$A$1:$A$243, 0), MATCH('Cyclical_after overrides'!AH$1, F_Inputs_cyclical!$A$1:$BE$1, 0))),
Cyclical_overrides!AH61)</f>
        <v/>
      </c>
      <c r="AI61" s="72" t="str">
        <f>IF(Cyclical_overrides!AI61 = "",
IF(INDEX(F_Inputs_cyclical!$A$1:$BE$243, MATCH('Cyclical_after overrides'!$A61, F_Inputs_cyclical!$A$1:$A$243, 0), MATCH('Cyclical_after overrides'!AI$1, F_Inputs_cyclical!$A$1:$BE$1, 0))="", "", INDEX(F_Inputs_cyclical!$A$1:$BE$243, MATCH('Cyclical_after overrides'!$A61, F_Inputs_cyclical!$A$1:$A$243, 0), MATCH('Cyclical_after overrides'!AI$1, F_Inputs_cyclical!$A$1:$BE$1, 0))),
Cyclical_overrides!AI61)</f>
        <v/>
      </c>
      <c r="AJ61" s="72" t="str">
        <f>IF(Cyclical_overrides!AJ61 = "",
IF(INDEX(F_Inputs_cyclical!$A$1:$BE$243, MATCH('Cyclical_after overrides'!$A61, F_Inputs_cyclical!$A$1:$A$243, 0), MATCH('Cyclical_after overrides'!AJ$1, F_Inputs_cyclical!$A$1:$BE$1, 0))="", "", INDEX(F_Inputs_cyclical!$A$1:$BE$243, MATCH('Cyclical_after overrides'!$A61, F_Inputs_cyclical!$A$1:$A$243, 0), MATCH('Cyclical_after overrides'!AJ$1, F_Inputs_cyclical!$A$1:$BE$1, 0))),
Cyclical_overrides!AJ61)</f>
        <v/>
      </c>
      <c r="AK61" s="72" t="str">
        <f>IF(Cyclical_overrides!AK61 = "",
IF(INDEX(F_Inputs_cyclical!$A$1:$BE$243, MATCH('Cyclical_after overrides'!$A61, F_Inputs_cyclical!$A$1:$A$243, 0), MATCH('Cyclical_after overrides'!AK$1, F_Inputs_cyclical!$A$1:$BE$1, 0))="", "", INDEX(F_Inputs_cyclical!$A$1:$BE$243, MATCH('Cyclical_after overrides'!$A61, F_Inputs_cyclical!$A$1:$A$243, 0), MATCH('Cyclical_after overrides'!AK$1, F_Inputs_cyclical!$A$1:$BE$1, 0))),
Cyclical_overrides!AK61)</f>
        <v/>
      </c>
      <c r="AL61" s="72" t="str">
        <f>IF(Cyclical_overrides!AL61 = "",
IF(INDEX(F_Inputs_cyclical!$A$1:$BE$243, MATCH('Cyclical_after overrides'!$A61, F_Inputs_cyclical!$A$1:$A$243, 0), MATCH('Cyclical_after overrides'!AL$1, F_Inputs_cyclical!$A$1:$BE$1, 0))="", "", INDEX(F_Inputs_cyclical!$A$1:$BE$243, MATCH('Cyclical_after overrides'!$A61, F_Inputs_cyclical!$A$1:$A$243, 0), MATCH('Cyclical_after overrides'!AL$1, F_Inputs_cyclical!$A$1:$BE$1, 0))),
Cyclical_overrides!AL61)</f>
        <v/>
      </c>
      <c r="AM61" s="72">
        <f>IF(Cyclical_overrides!AM61 = "",
IF(INDEX(F_Inputs_cyclical!$A$1:$BE$243, MATCH('Cyclical_after overrides'!$A61, F_Inputs_cyclical!$A$1:$A$243, 0), MATCH('Cyclical_after overrides'!AM$1, F_Inputs_cyclical!$A$1:$BE$1, 0))="", "", INDEX(F_Inputs_cyclical!$A$1:$BE$243, MATCH('Cyclical_after overrides'!$A61, F_Inputs_cyclical!$A$1:$A$243, 0), MATCH('Cyclical_after overrides'!AM$1, F_Inputs_cyclical!$A$1:$BE$1, 0))),
Cyclical_overrides!AM61)</f>
        <v>21.978999999999999</v>
      </c>
      <c r="AN61" s="72">
        <f>IF(Cyclical_overrides!AN61 = "",
IF(INDEX(F_Inputs_cyclical!$A$1:$BE$243, MATCH('Cyclical_after overrides'!$A61, F_Inputs_cyclical!$A$1:$A$243, 0), MATCH('Cyclical_after overrides'!AN$1, F_Inputs_cyclical!$A$1:$BE$1, 0))="", "", INDEX(F_Inputs_cyclical!$A$1:$BE$243, MATCH('Cyclical_after overrides'!$A61, F_Inputs_cyclical!$A$1:$A$243, 0), MATCH('Cyclical_after overrides'!AN$1, F_Inputs_cyclical!$A$1:$BE$1, 0))),
Cyclical_overrides!AN61)</f>
        <v>83.322000000000003</v>
      </c>
      <c r="AO61" s="72" t="str">
        <f>IF(Cyclical_overrides!AO61 = "",
IF(INDEX(F_Inputs_cyclical!$A$1:$BE$243, MATCH('Cyclical_after overrides'!$A61, F_Inputs_cyclical!$A$1:$A$243, 0), MATCH('Cyclical_after overrides'!AO$1, F_Inputs_cyclical!$A$1:$BE$1, 0))="", "", INDEX(F_Inputs_cyclical!$A$1:$BE$243, MATCH('Cyclical_after overrides'!$A61, F_Inputs_cyclical!$A$1:$A$243, 0), MATCH('Cyclical_after overrides'!AO$1, F_Inputs_cyclical!$A$1:$BE$1, 0))),
Cyclical_overrides!AO61)</f>
        <v/>
      </c>
      <c r="AP61" s="72" t="str">
        <f>IF(Cyclical_overrides!AP61 = "",
IF(INDEX(F_Inputs_cyclical!$A$1:$BE$243, MATCH('Cyclical_after overrides'!$A61, F_Inputs_cyclical!$A$1:$A$243, 0), MATCH('Cyclical_after overrides'!AP$1, F_Inputs_cyclical!$A$1:$BE$1, 0))="", "", INDEX(F_Inputs_cyclical!$A$1:$BE$243, MATCH('Cyclical_after overrides'!$A61, F_Inputs_cyclical!$A$1:$A$243, 0), MATCH('Cyclical_after overrides'!AP$1, F_Inputs_cyclical!$A$1:$BE$1, 0))),
Cyclical_overrides!AP61)</f>
        <v/>
      </c>
      <c r="AQ61" s="72" t="str">
        <f>IF(Cyclical_overrides!AQ61 = "",
IF(INDEX(F_Inputs_cyclical!$A$1:$BE$243, MATCH('Cyclical_after overrides'!$A61, F_Inputs_cyclical!$A$1:$A$243, 0), MATCH('Cyclical_after overrides'!AQ$1, F_Inputs_cyclical!$A$1:$BE$1, 0))="", "", INDEX(F_Inputs_cyclical!$A$1:$BE$243, MATCH('Cyclical_after overrides'!$A61, F_Inputs_cyclical!$A$1:$A$243, 0), MATCH('Cyclical_after overrides'!AQ$1, F_Inputs_cyclical!$A$1:$BE$1, 0))),
Cyclical_overrides!AQ61)</f>
        <v/>
      </c>
      <c r="AR61" s="72" t="str">
        <f>IF(Cyclical_overrides!AR61 = "",
IF(INDEX(F_Inputs_cyclical!$A$1:$BE$243, MATCH('Cyclical_after overrides'!$A61, F_Inputs_cyclical!$A$1:$A$243, 0), MATCH('Cyclical_after overrides'!AR$1, F_Inputs_cyclical!$A$1:$BE$1, 0))="", "", INDEX(F_Inputs_cyclical!$A$1:$BE$243, MATCH('Cyclical_after overrides'!$A61, F_Inputs_cyclical!$A$1:$A$243, 0), MATCH('Cyclical_after overrides'!AR$1, F_Inputs_cyclical!$A$1:$BE$1, 0))),
Cyclical_overrides!AR61)</f>
        <v/>
      </c>
      <c r="AS61" s="72">
        <f>IF(Cyclical_overrides!AS61 = "",
IF(INDEX(F_Inputs_cyclical!$A$1:$BE$243, MATCH('Cyclical_after overrides'!$A61, F_Inputs_cyclical!$A$1:$A$243, 0), MATCH('Cyclical_after overrides'!AS$1, F_Inputs_cyclical!$A$1:$BE$1, 0))="", "", INDEX(F_Inputs_cyclical!$A$1:$BE$243, MATCH('Cyclical_after overrides'!$A61, F_Inputs_cyclical!$A$1:$A$243, 0), MATCH('Cyclical_after overrides'!AS$1, F_Inputs_cyclical!$A$1:$BE$1, 0))),
Cyclical_overrides!AS61)</f>
        <v>-8.8870000000000005</v>
      </c>
      <c r="AT61" s="72">
        <f>IF(Cyclical_overrides!AT61 = "",
IF(INDEX(F_Inputs_cyclical!$A$1:$BE$243, MATCH('Cyclical_after overrides'!$A61, F_Inputs_cyclical!$A$1:$A$243, 0), MATCH('Cyclical_after overrides'!AT$1, F_Inputs_cyclical!$A$1:$BE$1, 0))="", "", INDEX(F_Inputs_cyclical!$A$1:$BE$243, MATCH('Cyclical_after overrides'!$A61, F_Inputs_cyclical!$A$1:$A$243, 0), MATCH('Cyclical_after overrides'!AT$1, F_Inputs_cyclical!$A$1:$BE$1, 0))),
Cyclical_overrides!AT61)</f>
        <v>0.312</v>
      </c>
      <c r="AU61" s="72">
        <f>IF(Cyclical_overrides!AU61 = "",
IF(INDEX(F_Inputs_cyclical!$A$1:$BE$243, MATCH('Cyclical_after overrides'!$A61, F_Inputs_cyclical!$A$1:$A$243, 0), MATCH('Cyclical_after overrides'!AU$1, F_Inputs_cyclical!$A$1:$BE$1, 0))="", "", INDEX(F_Inputs_cyclical!$A$1:$BE$243, MATCH('Cyclical_after overrides'!$A61, F_Inputs_cyclical!$A$1:$A$243, 0), MATCH('Cyclical_after overrides'!AU$1, F_Inputs_cyclical!$A$1:$BE$1, 0))),
Cyclical_overrides!AU61)</f>
        <v>7.9416571749999996</v>
      </c>
      <c r="AV61" s="72" t="str">
        <f>IF(Cyclical_overrides!AV61 = "",
IF(INDEX(F_Inputs_cyclical!$A$1:$BE$243, MATCH('Cyclical_after overrides'!$A61, F_Inputs_cyclical!$A$1:$A$243, 0), MATCH('Cyclical_after overrides'!AV$1, F_Inputs_cyclical!$A$1:$BE$1, 0))="", "", INDEX(F_Inputs_cyclical!$A$1:$BE$243, MATCH('Cyclical_after overrides'!$A61, F_Inputs_cyclical!$A$1:$A$243, 0), MATCH('Cyclical_after overrides'!AV$1, F_Inputs_cyclical!$A$1:$BE$1, 0))),
Cyclical_overrides!AV61)</f>
        <v/>
      </c>
      <c r="AW61" s="72">
        <f>IF(Cyclical_overrides!AW61 = "",
IF(INDEX(F_Inputs_cyclical!$A$1:$BE$243, MATCH('Cyclical_after overrides'!$A61, F_Inputs_cyclical!$A$1:$A$243, 0), MATCH('Cyclical_after overrides'!AW$1, F_Inputs_cyclical!$A$1:$BE$1, 0))="", "", INDEX(F_Inputs_cyclical!$A$1:$BE$243, MATCH('Cyclical_after overrides'!$A61, F_Inputs_cyclical!$A$1:$A$243, 0), MATCH('Cyclical_after overrides'!AW$1, F_Inputs_cyclical!$A$1:$BE$1, 0))),
Cyclical_overrides!AW61)</f>
        <v>1.2283693843594008</v>
      </c>
      <c r="AX61" s="72">
        <f>IF(Cyclical_overrides!AX61 = "",
IF(INDEX(F_Inputs_cyclical!$A$1:$BE$243, MATCH('Cyclical_after overrides'!$A61, F_Inputs_cyclical!$A$1:$A$243, 0), MATCH('Cyclical_after overrides'!AX$1, F_Inputs_cyclical!$A$1:$BE$1, 0))="", "", INDEX(F_Inputs_cyclical!$A$1:$BE$243, MATCH('Cyclical_after overrides'!$A61, F_Inputs_cyclical!$A$1:$A$243, 0), MATCH('Cyclical_after overrides'!AX$1, F_Inputs_cyclical!$A$1:$BE$1, 0))),
Cyclical_overrides!AX61)</f>
        <v>27.197169396611073</v>
      </c>
      <c r="AY61" s="72">
        <f>IF(Cyclical_overrides!AY61 = "",
IF(INDEX(F_Inputs_cyclical!$A$1:$BE$243, MATCH('Cyclical_after overrides'!$A61, F_Inputs_cyclical!$A$1:$A$243, 0), MATCH('Cyclical_after overrides'!AY$1, F_Inputs_cyclical!$A$1:$BE$1, 0))="", "", INDEX(F_Inputs_cyclical!$A$1:$BE$243, MATCH('Cyclical_after overrides'!$A61, F_Inputs_cyclical!$A$1:$A$243, 0), MATCH('Cyclical_after overrides'!AY$1, F_Inputs_cyclical!$A$1:$BE$1, 0))),
Cyclical_overrides!AY61)</f>
        <v>134.67095731804497</v>
      </c>
      <c r="AZ61" s="72">
        <f>IF(Cyclical_overrides!AZ61 = "",
IF(INDEX(F_Inputs_cyclical!$A$1:$BE$243, MATCH('Cyclical_after overrides'!$A61, F_Inputs_cyclical!$A$1:$A$243, 0), MATCH('Cyclical_after overrides'!AZ$1, F_Inputs_cyclical!$A$1:$BE$1, 0))="", "", INDEX(F_Inputs_cyclical!$A$1:$BE$243, MATCH('Cyclical_after overrides'!$A61, F_Inputs_cyclical!$A$1:$A$243, 0), MATCH('Cyclical_after overrides'!AZ$1, F_Inputs_cyclical!$A$1:$BE$1, 0))),
Cyclical_overrides!AZ61)</f>
        <v>2.3747383615807314</v>
      </c>
      <c r="BA61" s="72">
        <f>IF(Cyclical_overrides!BA61 = "",
IF(INDEX(F_Inputs_cyclical!$A$1:$BE$243, MATCH('Cyclical_after overrides'!$A61, F_Inputs_cyclical!$A$1:$A$243, 0), MATCH('Cyclical_after overrides'!BA$1, F_Inputs_cyclical!$A$1:$BE$1, 0))="", "", INDEX(F_Inputs_cyclical!$A$1:$BE$243, MATCH('Cyclical_after overrides'!$A61, F_Inputs_cyclical!$A$1:$A$243, 0), MATCH('Cyclical_after overrides'!BA$1, F_Inputs_cyclical!$A$1:$BE$1, 0))),
Cyclical_overrides!BA61)</f>
        <v>15.63233325759823</v>
      </c>
      <c r="BB61" s="72">
        <f>IF(Cyclical_overrides!BB61 = "",
IF(INDEX(F_Inputs_cyclical!$A$1:$BE$243, MATCH('Cyclical_after overrides'!$A61, F_Inputs_cyclical!$A$1:$A$243, 0), MATCH('Cyclical_after overrides'!BB$1, F_Inputs_cyclical!$A$1:$BE$1, 0))="", "", INDEX(F_Inputs_cyclical!$A$1:$BE$243, MATCH('Cyclical_after overrides'!$A61, F_Inputs_cyclical!$A$1:$A$243, 0), MATCH('Cyclical_after overrides'!BB$1, F_Inputs_cyclical!$A$1:$BE$1, 0))),
Cyclical_overrides!BB61)</f>
        <v>15.63233325759823</v>
      </c>
      <c r="BC61" s="72">
        <f>IF(Cyclical_overrides!BC61 = "",
IF(INDEX(F_Inputs_cyclical!$A$1:$BE$243, MATCH('Cyclical_after overrides'!$A61, F_Inputs_cyclical!$A$1:$A$243, 0), MATCH('Cyclical_after overrides'!BC$1, F_Inputs_cyclical!$A$1:$BE$1, 0))="", "", INDEX(F_Inputs_cyclical!$A$1:$BE$243, MATCH('Cyclical_after overrides'!$A61, F_Inputs_cyclical!$A$1:$A$243, 0), MATCH('Cyclical_after overrides'!BC$1, F_Inputs_cyclical!$A$1:$BE$1, 0))),
Cyclical_overrides!BC61)</f>
        <v>11.876864082534</v>
      </c>
      <c r="BD61" s="72">
        <f>IF(Cyclical_overrides!BD61 = "",
IF(INDEX(F_Inputs_cyclical!$A$1:$BE$243, MATCH('Cyclical_after overrides'!$A61, F_Inputs_cyclical!$A$1:$A$243, 0), MATCH('Cyclical_after overrides'!BD$1, F_Inputs_cyclical!$A$1:$BE$1, 0))="", "", INDEX(F_Inputs_cyclical!$A$1:$BE$243, MATCH('Cyclical_after overrides'!$A61, F_Inputs_cyclical!$A$1:$A$243, 0), MATCH('Cyclical_after overrides'!BD$1, F_Inputs_cyclical!$A$1:$BE$1, 0))),
Cyclical_overrides!BD61)</f>
        <v>1119.0990000000002</v>
      </c>
      <c r="BE61" s="194"/>
    </row>
    <row r="62" spans="1:57" x14ac:dyDescent="0.4">
      <c r="A62" s="63" t="str">
        <f t="shared" si="0"/>
        <v>SVT17</v>
      </c>
      <c r="B62" s="63" t="s">
        <v>313</v>
      </c>
      <c r="C62" s="63" t="s">
        <v>249</v>
      </c>
      <c r="D62" s="72">
        <f>IF(Cyclical_overrides!D62 = "",
IF(INDEX(F_Inputs_cyclical!$A$1:$BE$243, MATCH('Cyclical_after overrides'!$A62, F_Inputs_cyclical!$A$1:$A$243, 0), MATCH('Cyclical_after overrides'!D$1, F_Inputs_cyclical!$A$1:$BE$1, 0))="", "", INDEX(F_Inputs_cyclical!$A$1:$BE$243, MATCH('Cyclical_after overrides'!$A62, F_Inputs_cyclical!$A$1:$A$243, 0), MATCH('Cyclical_after overrides'!D$1, F_Inputs_cyclical!$A$1:$BE$1, 0))),
Cyclical_overrides!D62)</f>
        <v>31.038</v>
      </c>
      <c r="E62" s="72">
        <f>IF(Cyclical_overrides!E62 = "",
IF(INDEX(F_Inputs_cyclical!$A$1:$BE$243, MATCH('Cyclical_after overrides'!$A62, F_Inputs_cyclical!$A$1:$A$243, 0), MATCH('Cyclical_after overrides'!E$1, F_Inputs_cyclical!$A$1:$BE$1, 0))="", "", INDEX(F_Inputs_cyclical!$A$1:$BE$243, MATCH('Cyclical_after overrides'!$A62, F_Inputs_cyclical!$A$1:$A$243, 0), MATCH('Cyclical_after overrides'!E$1, F_Inputs_cyclical!$A$1:$BE$1, 0))),
Cyclical_overrides!E62)</f>
        <v>7.3330000000000002</v>
      </c>
      <c r="F62" s="72">
        <f>IF(Cyclical_overrides!F62 = "",
IF(INDEX(F_Inputs_cyclical!$A$1:$BE$243, MATCH('Cyclical_after overrides'!$A62, F_Inputs_cyclical!$A$1:$A$243, 0), MATCH('Cyclical_after overrides'!F$1, F_Inputs_cyclical!$A$1:$BE$1, 0))="", "", INDEX(F_Inputs_cyclical!$A$1:$BE$243, MATCH('Cyclical_after overrides'!$A62, F_Inputs_cyclical!$A$1:$A$243, 0), MATCH('Cyclical_after overrides'!F$1, F_Inputs_cyclical!$A$1:$BE$1, 0))),
Cyclical_overrides!F62)</f>
        <v>20.55</v>
      </c>
      <c r="G62" s="72">
        <f>IF(Cyclical_overrides!G62 = "",
IF(INDEX(F_Inputs_cyclical!$A$1:$BE$243, MATCH('Cyclical_after overrides'!$A62, F_Inputs_cyclical!$A$1:$A$243, 0), MATCH('Cyclical_after overrides'!G$1, F_Inputs_cyclical!$A$1:$BE$1, 0))="", "", INDEX(F_Inputs_cyclical!$A$1:$BE$243, MATCH('Cyclical_after overrides'!$A62, F_Inputs_cyclical!$A$1:$A$243, 0), MATCH('Cyclical_after overrides'!G$1, F_Inputs_cyclical!$A$1:$BE$1, 0))),
Cyclical_overrides!G62)</f>
        <v>5.3580000000000005</v>
      </c>
      <c r="H62" s="72" t="str">
        <f>IF(Cyclical_overrides!H62 = "",
IF(INDEX(F_Inputs_cyclical!$A$1:$BE$243, MATCH('Cyclical_after overrides'!$A62, F_Inputs_cyclical!$A$1:$A$243, 0), MATCH('Cyclical_after overrides'!H$1, F_Inputs_cyclical!$A$1:$BE$1, 0))="", "", INDEX(F_Inputs_cyclical!$A$1:$BE$243, MATCH('Cyclical_after overrides'!$A62, F_Inputs_cyclical!$A$1:$A$243, 0), MATCH('Cyclical_after overrides'!H$1, F_Inputs_cyclical!$A$1:$BE$1, 0))),
Cyclical_overrides!H62)</f>
        <v/>
      </c>
      <c r="I62" s="72">
        <f>IF(Cyclical_overrides!I62 = "",
IF(INDEX(F_Inputs_cyclical!$A$1:$BE$243, MATCH('Cyclical_after overrides'!$A62, F_Inputs_cyclical!$A$1:$A$243, 0), MATCH('Cyclical_after overrides'!I$1, F_Inputs_cyclical!$A$1:$BE$1, 0))="", "", INDEX(F_Inputs_cyclical!$A$1:$BE$243, MATCH('Cyclical_after overrides'!$A62, F_Inputs_cyclical!$A$1:$A$243, 0), MATCH('Cyclical_after overrides'!I$1, F_Inputs_cyclical!$A$1:$BE$1, 0))),
Cyclical_overrides!I62)</f>
        <v>0</v>
      </c>
      <c r="J62" s="72">
        <f>IF(Cyclical_overrides!J62 = "",
IF(INDEX(F_Inputs_cyclical!$A$1:$BE$243, MATCH('Cyclical_after overrides'!$A62, F_Inputs_cyclical!$A$1:$A$243, 0), MATCH('Cyclical_after overrides'!J$1, F_Inputs_cyclical!$A$1:$BE$1, 0))="", "", INDEX(F_Inputs_cyclical!$A$1:$BE$243, MATCH('Cyclical_after overrides'!$A62, F_Inputs_cyclical!$A$1:$A$243, 0), MATCH('Cyclical_after overrides'!J$1, F_Inputs_cyclical!$A$1:$BE$1, 0))),
Cyclical_overrides!J62)</f>
        <v>84.555000000000007</v>
      </c>
      <c r="K62" s="72">
        <f>IF(Cyclical_overrides!K62 = "",
IF(INDEX(F_Inputs_cyclical!$A$1:$BE$243, MATCH('Cyclical_after overrides'!$A62, F_Inputs_cyclical!$A$1:$A$243, 0), MATCH('Cyclical_after overrides'!K$1, F_Inputs_cyclical!$A$1:$BE$1, 0))="", "", INDEX(F_Inputs_cyclical!$A$1:$BE$243, MATCH('Cyclical_after overrides'!$A62, F_Inputs_cyclical!$A$1:$A$243, 0), MATCH('Cyclical_after overrides'!K$1, F_Inputs_cyclical!$A$1:$BE$1, 0))),
Cyclical_overrides!K62)</f>
        <v>20.937000000000001</v>
      </c>
      <c r="L62" s="72" t="str">
        <f>IF(Cyclical_overrides!L62 = "",
IF(INDEX(F_Inputs_cyclical!$A$1:$BE$243, MATCH('Cyclical_after overrides'!$A62, F_Inputs_cyclical!$A$1:$A$243, 0), MATCH('Cyclical_after overrides'!L$1, F_Inputs_cyclical!$A$1:$BE$1, 0))="", "", INDEX(F_Inputs_cyclical!$A$1:$BE$243, MATCH('Cyclical_after overrides'!$A62, F_Inputs_cyclical!$A$1:$A$243, 0), MATCH('Cyclical_after overrides'!L$1, F_Inputs_cyclical!$A$1:$BE$1, 0))),
Cyclical_overrides!L62)</f>
        <v/>
      </c>
      <c r="M62" s="72" t="str">
        <f>IF(Cyclical_overrides!M62 = "",
IF(INDEX(F_Inputs_cyclical!$A$1:$BE$243, MATCH('Cyclical_after overrides'!$A62, F_Inputs_cyclical!$A$1:$A$243, 0), MATCH('Cyclical_after overrides'!M$1, F_Inputs_cyclical!$A$1:$BE$1, 0))="", "", INDEX(F_Inputs_cyclical!$A$1:$BE$243, MATCH('Cyclical_after overrides'!$A62, F_Inputs_cyclical!$A$1:$A$243, 0), MATCH('Cyclical_after overrides'!M$1, F_Inputs_cyclical!$A$1:$BE$1, 0))),
Cyclical_overrides!M62)</f>
        <v/>
      </c>
      <c r="N62" s="72" t="str">
        <f>IF(Cyclical_overrides!N62 = "",
IF(INDEX(F_Inputs_cyclical!$A$1:$BE$243, MATCH('Cyclical_after overrides'!$A62, F_Inputs_cyclical!$A$1:$A$243, 0), MATCH('Cyclical_after overrides'!N$1, F_Inputs_cyclical!$A$1:$BE$1, 0))="", "", INDEX(F_Inputs_cyclical!$A$1:$BE$243, MATCH('Cyclical_after overrides'!$A62, F_Inputs_cyclical!$A$1:$A$243, 0), MATCH('Cyclical_after overrides'!N$1, F_Inputs_cyclical!$A$1:$BE$1, 0))),
Cyclical_overrides!N62)</f>
        <v/>
      </c>
      <c r="O62" s="72" t="str">
        <f>IF(Cyclical_overrides!O62 = "",
IF(INDEX(F_Inputs_cyclical!$A$1:$BE$243, MATCH('Cyclical_after overrides'!$A62, F_Inputs_cyclical!$A$1:$A$243, 0), MATCH('Cyclical_after overrides'!O$1, F_Inputs_cyclical!$A$1:$BE$1, 0))="", "", INDEX(F_Inputs_cyclical!$A$1:$BE$243, MATCH('Cyclical_after overrides'!$A62, F_Inputs_cyclical!$A$1:$A$243, 0), MATCH('Cyclical_after overrides'!O$1, F_Inputs_cyclical!$A$1:$BE$1, 0))),
Cyclical_overrides!O62)</f>
        <v/>
      </c>
      <c r="P62" s="72" t="str">
        <f>IF(Cyclical_overrides!P62 = "",
IF(INDEX(F_Inputs_cyclical!$A$1:$BE$243, MATCH('Cyclical_after overrides'!$A62, F_Inputs_cyclical!$A$1:$A$243, 0), MATCH('Cyclical_after overrides'!P$1, F_Inputs_cyclical!$A$1:$BE$1, 0))="", "", INDEX(F_Inputs_cyclical!$A$1:$BE$243, MATCH('Cyclical_after overrides'!$A62, F_Inputs_cyclical!$A$1:$A$243, 0), MATCH('Cyclical_after overrides'!P$1, F_Inputs_cyclical!$A$1:$BE$1, 0))),
Cyclical_overrides!P62)</f>
        <v/>
      </c>
      <c r="Q62" s="72" t="str">
        <f>IF(Cyclical_overrides!Q62 = "",
IF(INDEX(F_Inputs_cyclical!$A$1:$BE$243, MATCH('Cyclical_after overrides'!$A62, F_Inputs_cyclical!$A$1:$A$243, 0), MATCH('Cyclical_after overrides'!Q$1, F_Inputs_cyclical!$A$1:$BE$1, 0))="", "", INDEX(F_Inputs_cyclical!$A$1:$BE$243, MATCH('Cyclical_after overrides'!$A62, F_Inputs_cyclical!$A$1:$A$243, 0), MATCH('Cyclical_after overrides'!Q$1, F_Inputs_cyclical!$A$1:$BE$1, 0))),
Cyclical_overrides!Q62)</f>
        <v/>
      </c>
      <c r="R62" s="72" t="str">
        <f>IF(Cyclical_overrides!R62 = "",
IF(INDEX(F_Inputs_cyclical!$A$1:$BE$243, MATCH('Cyclical_after overrides'!$A62, F_Inputs_cyclical!$A$1:$A$243, 0), MATCH('Cyclical_after overrides'!R$1, F_Inputs_cyclical!$A$1:$BE$1, 0))="", "", INDEX(F_Inputs_cyclical!$A$1:$BE$243, MATCH('Cyclical_after overrides'!$A62, F_Inputs_cyclical!$A$1:$A$243, 0), MATCH('Cyclical_after overrides'!R$1, F_Inputs_cyclical!$A$1:$BE$1, 0))),
Cyclical_overrides!R62)</f>
        <v/>
      </c>
      <c r="S62" s="72">
        <f>IF(Cyclical_overrides!S62 = "",
IF(INDEX(F_Inputs_cyclical!$A$1:$BE$243, MATCH('Cyclical_after overrides'!$A62, F_Inputs_cyclical!$A$1:$A$243, 0), MATCH('Cyclical_after overrides'!S$1, F_Inputs_cyclical!$A$1:$BE$1, 0))="", "", INDEX(F_Inputs_cyclical!$A$1:$BE$243, MATCH('Cyclical_after overrides'!$A62, F_Inputs_cyclical!$A$1:$A$243, 0), MATCH('Cyclical_after overrides'!S$1, F_Inputs_cyclical!$A$1:$BE$1, 0))),
Cyclical_overrides!S62)</f>
        <v>117.872</v>
      </c>
      <c r="T62" s="72">
        <f>IF(Cyclical_overrides!T62 = "",
IF(INDEX(F_Inputs_cyclical!$A$1:$BE$243, MATCH('Cyclical_after overrides'!$A62, F_Inputs_cyclical!$A$1:$A$243, 0), MATCH('Cyclical_after overrides'!T$1, F_Inputs_cyclical!$A$1:$BE$1, 0))="", "", INDEX(F_Inputs_cyclical!$A$1:$BE$243, MATCH('Cyclical_after overrides'!$A62, F_Inputs_cyclical!$A$1:$A$243, 0), MATCH('Cyclical_after overrides'!T$1, F_Inputs_cyclical!$A$1:$BE$1, 0))),
Cyclical_overrides!T62)</f>
        <v>83.578999999999994</v>
      </c>
      <c r="U62" s="72">
        <f>IF(Cyclical_overrides!U62 = "",
IF(INDEX(F_Inputs_cyclical!$A$1:$BE$243, MATCH('Cyclical_after overrides'!$A62, F_Inputs_cyclical!$A$1:$A$243, 0), MATCH('Cyclical_after overrides'!U$1, F_Inputs_cyclical!$A$1:$BE$1, 0))="", "", INDEX(F_Inputs_cyclical!$A$1:$BE$243, MATCH('Cyclical_after overrides'!$A62, F_Inputs_cyclical!$A$1:$A$243, 0), MATCH('Cyclical_after overrides'!U$1, F_Inputs_cyclical!$A$1:$BE$1, 0))),
Cyclical_overrides!U62)</f>
        <v>80.865999999999985</v>
      </c>
      <c r="V62" s="72">
        <f>IF(Cyclical_overrides!V62 = "",
IF(INDEX(F_Inputs_cyclical!$A$1:$BE$243, MATCH('Cyclical_after overrides'!$A62, F_Inputs_cyclical!$A$1:$A$243, 0), MATCH('Cyclical_after overrides'!V$1, F_Inputs_cyclical!$A$1:$BE$1, 0))="", "", INDEX(F_Inputs_cyclical!$A$1:$BE$243, MATCH('Cyclical_after overrides'!$A62, F_Inputs_cyclical!$A$1:$A$243, 0), MATCH('Cyclical_after overrides'!V$1, F_Inputs_cyclical!$A$1:$BE$1, 0))),
Cyclical_overrides!V62)</f>
        <v>142.60400000000001</v>
      </c>
      <c r="W62" s="72">
        <f>IF(Cyclical_overrides!W62 = "",
IF(INDEX(F_Inputs_cyclical!$A$1:$BE$243, MATCH('Cyclical_after overrides'!$A62, F_Inputs_cyclical!$A$1:$A$243, 0), MATCH('Cyclical_after overrides'!W$1, F_Inputs_cyclical!$A$1:$BE$1, 0))="", "", INDEX(F_Inputs_cyclical!$A$1:$BE$243, MATCH('Cyclical_after overrides'!$A62, F_Inputs_cyclical!$A$1:$A$243, 0), MATCH('Cyclical_after overrides'!W$1, F_Inputs_cyclical!$A$1:$BE$1, 0))),
Cyclical_overrides!W62)</f>
        <v>114.06699999999999</v>
      </c>
      <c r="X62" s="72">
        <f>IF(Cyclical_overrides!X62 = "",
IF(INDEX(F_Inputs_cyclical!$A$1:$BE$243, MATCH('Cyclical_after overrides'!$A62, F_Inputs_cyclical!$A$1:$A$243, 0), MATCH('Cyclical_after overrides'!X$1, F_Inputs_cyclical!$A$1:$BE$1, 0))="", "", INDEX(F_Inputs_cyclical!$A$1:$BE$243, MATCH('Cyclical_after overrides'!$A62, F_Inputs_cyclical!$A$1:$A$243, 0), MATCH('Cyclical_after overrides'!X$1, F_Inputs_cyclical!$A$1:$BE$1, 0))),
Cyclical_overrides!X62)</f>
        <v>517.92499999999995</v>
      </c>
      <c r="Y62" s="72">
        <f>IF(Cyclical_overrides!Y62 = "",
IF(INDEX(F_Inputs_cyclical!$A$1:$BE$243, MATCH('Cyclical_after overrides'!$A62, F_Inputs_cyclical!$A$1:$A$243, 0), MATCH('Cyclical_after overrides'!Y$1, F_Inputs_cyclical!$A$1:$BE$1, 0))="", "", INDEX(F_Inputs_cyclical!$A$1:$BE$243, MATCH('Cyclical_after overrides'!$A62, F_Inputs_cyclical!$A$1:$A$243, 0), MATCH('Cyclical_after overrides'!Y$1, F_Inputs_cyclical!$A$1:$BE$1, 0))),
Cyclical_overrides!Y62)</f>
        <v>270.22300000000001</v>
      </c>
      <c r="Z62" s="72">
        <f>IF(Cyclical_overrides!Z62 = "",
IF(INDEX(F_Inputs_cyclical!$A$1:$BE$243, MATCH('Cyclical_after overrides'!$A62, F_Inputs_cyclical!$A$1:$A$243, 0), MATCH('Cyclical_after overrides'!Z$1, F_Inputs_cyclical!$A$1:$BE$1, 0))="", "", INDEX(F_Inputs_cyclical!$A$1:$BE$243, MATCH('Cyclical_after overrides'!$A62, F_Inputs_cyclical!$A$1:$A$243, 0), MATCH('Cyclical_after overrides'!Z$1, F_Inputs_cyclical!$A$1:$BE$1, 0))),
Cyclical_overrides!Z62)</f>
        <v>1655.242</v>
      </c>
      <c r="AA62" s="72">
        <f>IF(Cyclical_overrides!AA62 = "",
IF(INDEX(F_Inputs_cyclical!$A$1:$BE$243, MATCH('Cyclical_after overrides'!$A62, F_Inputs_cyclical!$A$1:$A$243, 0), MATCH('Cyclical_after overrides'!AA$1, F_Inputs_cyclical!$A$1:$BE$1, 0))="", "", INDEX(F_Inputs_cyclical!$A$1:$BE$243, MATCH('Cyclical_after overrides'!$A62, F_Inputs_cyclical!$A$1:$A$243, 0), MATCH('Cyclical_after overrides'!AA$1, F_Inputs_cyclical!$A$1:$BE$1, 0))),
Cyclical_overrides!AA62)</f>
        <v>1279.751</v>
      </c>
      <c r="AB62" s="72" t="str">
        <f>IF(Cyclical_overrides!AB62 = "",
IF(INDEX(F_Inputs_cyclical!$A$1:$BE$243, MATCH('Cyclical_after overrides'!$A62, F_Inputs_cyclical!$A$1:$A$243, 0), MATCH('Cyclical_after overrides'!AB$1, F_Inputs_cyclical!$A$1:$BE$1, 0))="", "", INDEX(F_Inputs_cyclical!$A$1:$BE$243, MATCH('Cyclical_after overrides'!$A62, F_Inputs_cyclical!$A$1:$A$243, 0), MATCH('Cyclical_after overrides'!AB$1, F_Inputs_cyclical!$A$1:$BE$1, 0))),
Cyclical_overrides!AB62)</f>
        <v/>
      </c>
      <c r="AC62" s="72" t="str">
        <f>IF(Cyclical_overrides!AC62 = "",
IF(INDEX(F_Inputs_cyclical!$A$1:$BE$243, MATCH('Cyclical_after overrides'!$A62, F_Inputs_cyclical!$A$1:$A$243, 0), MATCH('Cyclical_after overrides'!AC$1, F_Inputs_cyclical!$A$1:$BE$1, 0))="", "", INDEX(F_Inputs_cyclical!$A$1:$BE$243, MATCH('Cyclical_after overrides'!$A62, F_Inputs_cyclical!$A$1:$A$243, 0), MATCH('Cyclical_after overrides'!AC$1, F_Inputs_cyclical!$A$1:$BE$1, 0))),
Cyclical_overrides!AC62)</f>
        <v/>
      </c>
      <c r="AD62" s="72" t="str">
        <f>IF(Cyclical_overrides!AD62 = "",
IF(INDEX(F_Inputs_cyclical!$A$1:$BE$243, MATCH('Cyclical_after overrides'!$A62, F_Inputs_cyclical!$A$1:$A$243, 0), MATCH('Cyclical_after overrides'!AD$1, F_Inputs_cyclical!$A$1:$BE$1, 0))="", "", INDEX(F_Inputs_cyclical!$A$1:$BE$243, MATCH('Cyclical_after overrides'!$A62, F_Inputs_cyclical!$A$1:$A$243, 0), MATCH('Cyclical_after overrides'!AD$1, F_Inputs_cyclical!$A$1:$BE$1, 0))),
Cyclical_overrides!AD62)</f>
        <v/>
      </c>
      <c r="AE62" s="72" t="str">
        <f>IF(Cyclical_overrides!AE62 = "",
IF(INDEX(F_Inputs_cyclical!$A$1:$BE$243, MATCH('Cyclical_after overrides'!$A62, F_Inputs_cyclical!$A$1:$A$243, 0), MATCH('Cyclical_after overrides'!AE$1, F_Inputs_cyclical!$A$1:$BE$1, 0))="", "", INDEX(F_Inputs_cyclical!$A$1:$BE$243, MATCH('Cyclical_after overrides'!$A62, F_Inputs_cyclical!$A$1:$A$243, 0), MATCH('Cyclical_after overrides'!AE$1, F_Inputs_cyclical!$A$1:$BE$1, 0))),
Cyclical_overrides!AE62)</f>
        <v/>
      </c>
      <c r="AF62" s="72" t="str">
        <f>IF(Cyclical_overrides!AF62 = "",
IF(INDEX(F_Inputs_cyclical!$A$1:$BE$243, MATCH('Cyclical_after overrides'!$A62, F_Inputs_cyclical!$A$1:$A$243, 0), MATCH('Cyclical_after overrides'!AF$1, F_Inputs_cyclical!$A$1:$BE$1, 0))="", "", INDEX(F_Inputs_cyclical!$A$1:$BE$243, MATCH('Cyclical_after overrides'!$A62, F_Inputs_cyclical!$A$1:$A$243, 0), MATCH('Cyclical_after overrides'!AF$1, F_Inputs_cyclical!$A$1:$BE$1, 0))),
Cyclical_overrides!AF62)</f>
        <v/>
      </c>
      <c r="AG62" s="72" t="str">
        <f>IF(Cyclical_overrides!AG62 = "",
IF(INDEX(F_Inputs_cyclical!$A$1:$BE$243, MATCH('Cyclical_after overrides'!$A62, F_Inputs_cyclical!$A$1:$A$243, 0), MATCH('Cyclical_after overrides'!AG$1, F_Inputs_cyclical!$A$1:$BE$1, 0))="", "", INDEX(F_Inputs_cyclical!$A$1:$BE$243, MATCH('Cyclical_after overrides'!$A62, F_Inputs_cyclical!$A$1:$A$243, 0), MATCH('Cyclical_after overrides'!AG$1, F_Inputs_cyclical!$A$1:$BE$1, 0))),
Cyclical_overrides!AG62)</f>
        <v/>
      </c>
      <c r="AH62" s="72" t="str">
        <f>IF(Cyclical_overrides!AH62 = "",
IF(INDEX(F_Inputs_cyclical!$A$1:$BE$243, MATCH('Cyclical_after overrides'!$A62, F_Inputs_cyclical!$A$1:$A$243, 0), MATCH('Cyclical_after overrides'!AH$1, F_Inputs_cyclical!$A$1:$BE$1, 0))="", "", INDEX(F_Inputs_cyclical!$A$1:$BE$243, MATCH('Cyclical_after overrides'!$A62, F_Inputs_cyclical!$A$1:$A$243, 0), MATCH('Cyclical_after overrides'!AH$1, F_Inputs_cyclical!$A$1:$BE$1, 0))),
Cyclical_overrides!AH62)</f>
        <v/>
      </c>
      <c r="AI62" s="72" t="str">
        <f>IF(Cyclical_overrides!AI62 = "",
IF(INDEX(F_Inputs_cyclical!$A$1:$BE$243, MATCH('Cyclical_after overrides'!$A62, F_Inputs_cyclical!$A$1:$A$243, 0), MATCH('Cyclical_after overrides'!AI$1, F_Inputs_cyclical!$A$1:$BE$1, 0))="", "", INDEX(F_Inputs_cyclical!$A$1:$BE$243, MATCH('Cyclical_after overrides'!$A62, F_Inputs_cyclical!$A$1:$A$243, 0), MATCH('Cyclical_after overrides'!AI$1, F_Inputs_cyclical!$A$1:$BE$1, 0))),
Cyclical_overrides!AI62)</f>
        <v/>
      </c>
      <c r="AJ62" s="72" t="str">
        <f>IF(Cyclical_overrides!AJ62 = "",
IF(INDEX(F_Inputs_cyclical!$A$1:$BE$243, MATCH('Cyclical_after overrides'!$A62, F_Inputs_cyclical!$A$1:$A$243, 0), MATCH('Cyclical_after overrides'!AJ$1, F_Inputs_cyclical!$A$1:$BE$1, 0))="", "", INDEX(F_Inputs_cyclical!$A$1:$BE$243, MATCH('Cyclical_after overrides'!$A62, F_Inputs_cyclical!$A$1:$A$243, 0), MATCH('Cyclical_after overrides'!AJ$1, F_Inputs_cyclical!$A$1:$BE$1, 0))),
Cyclical_overrides!AJ62)</f>
        <v/>
      </c>
      <c r="AK62" s="72" t="str">
        <f>IF(Cyclical_overrides!AK62 = "",
IF(INDEX(F_Inputs_cyclical!$A$1:$BE$243, MATCH('Cyclical_after overrides'!$A62, F_Inputs_cyclical!$A$1:$A$243, 0), MATCH('Cyclical_after overrides'!AK$1, F_Inputs_cyclical!$A$1:$BE$1, 0))="", "", INDEX(F_Inputs_cyclical!$A$1:$BE$243, MATCH('Cyclical_after overrides'!$A62, F_Inputs_cyclical!$A$1:$A$243, 0), MATCH('Cyclical_after overrides'!AK$1, F_Inputs_cyclical!$A$1:$BE$1, 0))),
Cyclical_overrides!AK62)</f>
        <v/>
      </c>
      <c r="AL62" s="72" t="str">
        <f>IF(Cyclical_overrides!AL62 = "",
IF(INDEX(F_Inputs_cyclical!$A$1:$BE$243, MATCH('Cyclical_after overrides'!$A62, F_Inputs_cyclical!$A$1:$A$243, 0), MATCH('Cyclical_after overrides'!AL$1, F_Inputs_cyclical!$A$1:$BE$1, 0))="", "", INDEX(F_Inputs_cyclical!$A$1:$BE$243, MATCH('Cyclical_after overrides'!$A62, F_Inputs_cyclical!$A$1:$A$243, 0), MATCH('Cyclical_after overrides'!AL$1, F_Inputs_cyclical!$A$1:$BE$1, 0))),
Cyclical_overrides!AL62)</f>
        <v/>
      </c>
      <c r="AM62" s="72">
        <f>IF(Cyclical_overrides!AM62 = "",
IF(INDEX(F_Inputs_cyclical!$A$1:$BE$243, MATCH('Cyclical_after overrides'!$A62, F_Inputs_cyclical!$A$1:$A$243, 0), MATCH('Cyclical_after overrides'!AM$1, F_Inputs_cyclical!$A$1:$BE$1, 0))="", "", INDEX(F_Inputs_cyclical!$A$1:$BE$243, MATCH('Cyclical_after overrides'!$A62, F_Inputs_cyclical!$A$1:$A$243, 0), MATCH('Cyclical_after overrides'!AM$1, F_Inputs_cyclical!$A$1:$BE$1, 0))),
Cyclical_overrides!AM62)</f>
        <v>16.587</v>
      </c>
      <c r="AN62" s="72">
        <f>IF(Cyclical_overrides!AN62 = "",
IF(INDEX(F_Inputs_cyclical!$A$1:$BE$243, MATCH('Cyclical_after overrides'!$A62, F_Inputs_cyclical!$A$1:$A$243, 0), MATCH('Cyclical_after overrides'!AN$1, F_Inputs_cyclical!$A$1:$BE$1, 0))="", "", INDEX(F_Inputs_cyclical!$A$1:$BE$243, MATCH('Cyclical_after overrides'!$A62, F_Inputs_cyclical!$A$1:$A$243, 0), MATCH('Cyclical_after overrides'!AN$1, F_Inputs_cyclical!$A$1:$BE$1, 0))),
Cyclical_overrides!AN62)</f>
        <v>80.865999999999985</v>
      </c>
      <c r="AO62" s="72" t="str">
        <f>IF(Cyclical_overrides!AO62 = "",
IF(INDEX(F_Inputs_cyclical!$A$1:$BE$243, MATCH('Cyclical_after overrides'!$A62, F_Inputs_cyclical!$A$1:$A$243, 0), MATCH('Cyclical_after overrides'!AO$1, F_Inputs_cyclical!$A$1:$BE$1, 0))="", "", INDEX(F_Inputs_cyclical!$A$1:$BE$243, MATCH('Cyclical_after overrides'!$A62, F_Inputs_cyclical!$A$1:$A$243, 0), MATCH('Cyclical_after overrides'!AO$1, F_Inputs_cyclical!$A$1:$BE$1, 0))),
Cyclical_overrides!AO62)</f>
        <v/>
      </c>
      <c r="AP62" s="72" t="str">
        <f>IF(Cyclical_overrides!AP62 = "",
IF(INDEX(F_Inputs_cyclical!$A$1:$BE$243, MATCH('Cyclical_after overrides'!$A62, F_Inputs_cyclical!$A$1:$A$243, 0), MATCH('Cyclical_after overrides'!AP$1, F_Inputs_cyclical!$A$1:$BE$1, 0))="", "", INDEX(F_Inputs_cyclical!$A$1:$BE$243, MATCH('Cyclical_after overrides'!$A62, F_Inputs_cyclical!$A$1:$A$243, 0), MATCH('Cyclical_after overrides'!AP$1, F_Inputs_cyclical!$A$1:$BE$1, 0))),
Cyclical_overrides!AP62)</f>
        <v/>
      </c>
      <c r="AQ62" s="72">
        <f>IF(Cyclical_overrides!AQ62 = "",
IF(INDEX(F_Inputs_cyclical!$A$1:$BE$243, MATCH('Cyclical_after overrides'!$A62, F_Inputs_cyclical!$A$1:$A$243, 0), MATCH('Cyclical_after overrides'!AQ$1, F_Inputs_cyclical!$A$1:$BE$1, 0))="", "", INDEX(F_Inputs_cyclical!$A$1:$BE$243, MATCH('Cyclical_after overrides'!$A62, F_Inputs_cyclical!$A$1:$A$243, 0), MATCH('Cyclical_after overrides'!AQ$1, F_Inputs_cyclical!$A$1:$BE$1, 0))),
Cyclical_overrides!AQ62)</f>
        <v>2.3719999999999999</v>
      </c>
      <c r="AR62" s="72">
        <f>IF(Cyclical_overrides!AR62 = "",
IF(INDEX(F_Inputs_cyclical!$A$1:$BE$243, MATCH('Cyclical_after overrides'!$A62, F_Inputs_cyclical!$A$1:$A$243, 0), MATCH('Cyclical_after overrides'!AR$1, F_Inputs_cyclical!$A$1:$BE$1, 0))="", "", INDEX(F_Inputs_cyclical!$A$1:$BE$243, MATCH('Cyclical_after overrides'!$A62, F_Inputs_cyclical!$A$1:$A$243, 0), MATCH('Cyclical_after overrides'!AR$1, F_Inputs_cyclical!$A$1:$BE$1, 0))),
Cyclical_overrides!AR62)</f>
        <v>1.3170000000000002</v>
      </c>
      <c r="AS62" s="72">
        <f>IF(Cyclical_overrides!AS62 = "",
IF(INDEX(F_Inputs_cyclical!$A$1:$BE$243, MATCH('Cyclical_after overrides'!$A62, F_Inputs_cyclical!$A$1:$A$243, 0), MATCH('Cyclical_after overrides'!AS$1, F_Inputs_cyclical!$A$1:$BE$1, 0))="", "", INDEX(F_Inputs_cyclical!$A$1:$BE$243, MATCH('Cyclical_after overrides'!$A62, F_Inputs_cyclical!$A$1:$A$243, 0), MATCH('Cyclical_after overrides'!AS$1, F_Inputs_cyclical!$A$1:$BE$1, 0))),
Cyclical_overrides!AS62)</f>
        <v>-7.8529999999999998</v>
      </c>
      <c r="AT62" s="72">
        <f>IF(Cyclical_overrides!AT62 = "",
IF(INDEX(F_Inputs_cyclical!$A$1:$BE$243, MATCH('Cyclical_after overrides'!$A62, F_Inputs_cyclical!$A$1:$A$243, 0), MATCH('Cyclical_after overrides'!AT$1, F_Inputs_cyclical!$A$1:$BE$1, 0))="", "", INDEX(F_Inputs_cyclical!$A$1:$BE$243, MATCH('Cyclical_after overrides'!$A62, F_Inputs_cyclical!$A$1:$A$243, 0), MATCH('Cyclical_after overrides'!AT$1, F_Inputs_cyclical!$A$1:$BE$1, 0))),
Cyclical_overrides!AT62)</f>
        <v>0.72899999999999998</v>
      </c>
      <c r="AU62" s="72">
        <f>IF(Cyclical_overrides!AU62 = "",
IF(INDEX(F_Inputs_cyclical!$A$1:$BE$243, MATCH('Cyclical_after overrides'!$A62, F_Inputs_cyclical!$A$1:$A$243, 0), MATCH('Cyclical_after overrides'!AU$1, F_Inputs_cyclical!$A$1:$BE$1, 0))="", "", INDEX(F_Inputs_cyclical!$A$1:$BE$243, MATCH('Cyclical_after overrides'!$A62, F_Inputs_cyclical!$A$1:$A$243, 0), MATCH('Cyclical_after overrides'!AU$1, F_Inputs_cyclical!$A$1:$BE$1, 0))),
Cyclical_overrides!AU62)</f>
        <v>13.2613058804248</v>
      </c>
      <c r="AV62" s="72" t="str">
        <f>IF(Cyclical_overrides!AV62 = "",
IF(INDEX(F_Inputs_cyclical!$A$1:$BE$243, MATCH('Cyclical_after overrides'!$A62, F_Inputs_cyclical!$A$1:$A$243, 0), MATCH('Cyclical_after overrides'!AV$1, F_Inputs_cyclical!$A$1:$BE$1, 0))="", "", INDEX(F_Inputs_cyclical!$A$1:$BE$243, MATCH('Cyclical_after overrides'!$A62, F_Inputs_cyclical!$A$1:$A$243, 0), MATCH('Cyclical_after overrides'!AV$1, F_Inputs_cyclical!$A$1:$BE$1, 0))),
Cyclical_overrides!AV62)</f>
        <v/>
      </c>
      <c r="AW62" s="72">
        <f>IF(Cyclical_overrides!AW62 = "",
IF(INDEX(F_Inputs_cyclical!$A$1:$BE$243, MATCH('Cyclical_after overrides'!$A62, F_Inputs_cyclical!$A$1:$A$243, 0), MATCH('Cyclical_after overrides'!AW$1, F_Inputs_cyclical!$A$1:$BE$1, 0))="", "", INDEX(F_Inputs_cyclical!$A$1:$BE$243, MATCH('Cyclical_after overrides'!$A62, F_Inputs_cyclical!$A$1:$A$243, 0), MATCH('Cyclical_after overrides'!AW$1, F_Inputs_cyclical!$A$1:$BE$1, 0))),
Cyclical_overrides!AW62)</f>
        <v>1.2117357406647515</v>
      </c>
      <c r="AX62" s="72">
        <f>IF(Cyclical_overrides!AX62 = "",
IF(INDEX(F_Inputs_cyclical!$A$1:$BE$243, MATCH('Cyclical_after overrides'!$A62, F_Inputs_cyclical!$A$1:$A$243, 0), MATCH('Cyclical_after overrides'!AX$1, F_Inputs_cyclical!$A$1:$BE$1, 0))="", "", INDEX(F_Inputs_cyclical!$A$1:$BE$243, MATCH('Cyclical_after overrides'!$A62, F_Inputs_cyclical!$A$1:$A$243, 0), MATCH('Cyclical_after overrides'!AX$1, F_Inputs_cyclical!$A$1:$BE$1, 0))),
Cyclical_overrides!AX62)</f>
        <v>26.624784141415653</v>
      </c>
      <c r="AY62" s="72">
        <f>IF(Cyclical_overrides!AY62 = "",
IF(INDEX(F_Inputs_cyclical!$A$1:$BE$243, MATCH('Cyclical_after overrides'!$A62, F_Inputs_cyclical!$A$1:$A$243, 0), MATCH('Cyclical_after overrides'!AY$1, F_Inputs_cyclical!$A$1:$BE$1, 0))="", "", INDEX(F_Inputs_cyclical!$A$1:$BE$243, MATCH('Cyclical_after overrides'!$A62, F_Inputs_cyclical!$A$1:$A$243, 0), MATCH('Cyclical_after overrides'!AY$1, F_Inputs_cyclical!$A$1:$BE$1, 0))),
Cyclical_overrides!AY62)</f>
        <v>135.78009709732413</v>
      </c>
      <c r="AZ62" s="72">
        <f>IF(Cyclical_overrides!AZ62 = "",
IF(INDEX(F_Inputs_cyclical!$A$1:$BE$243, MATCH('Cyclical_after overrides'!$A62, F_Inputs_cyclical!$A$1:$A$243, 0), MATCH('Cyclical_after overrides'!AZ$1, F_Inputs_cyclical!$A$1:$BE$1, 0))="", "", INDEX(F_Inputs_cyclical!$A$1:$BE$243, MATCH('Cyclical_after overrides'!$A62, F_Inputs_cyclical!$A$1:$A$243, 0), MATCH('Cyclical_after overrides'!AZ$1, F_Inputs_cyclical!$A$1:$BE$1, 0))),
Cyclical_overrides!AZ62)</f>
        <v>2.1691590721622975</v>
      </c>
      <c r="BA62" s="72">
        <f>IF(Cyclical_overrides!BA62 = "",
IF(INDEX(F_Inputs_cyclical!$A$1:$BE$243, MATCH('Cyclical_after overrides'!$A62, F_Inputs_cyclical!$A$1:$A$243, 0), MATCH('Cyclical_after overrides'!BA$1, F_Inputs_cyclical!$A$1:$BE$1, 0))="", "", INDEX(F_Inputs_cyclical!$A$1:$BE$243, MATCH('Cyclical_after overrides'!$A62, F_Inputs_cyclical!$A$1:$A$243, 0), MATCH('Cyclical_after overrides'!BA$1, F_Inputs_cyclical!$A$1:$BE$1, 0))),
Cyclical_overrides!BA62)</f>
        <v>15.631676327006891</v>
      </c>
      <c r="BB62" s="72">
        <f>IF(Cyclical_overrides!BB62 = "",
IF(INDEX(F_Inputs_cyclical!$A$1:$BE$243, MATCH('Cyclical_after overrides'!$A62, F_Inputs_cyclical!$A$1:$A$243, 0), MATCH('Cyclical_after overrides'!BB$1, F_Inputs_cyclical!$A$1:$BE$1, 0))="", "", INDEX(F_Inputs_cyclical!$A$1:$BE$243, MATCH('Cyclical_after overrides'!$A62, F_Inputs_cyclical!$A$1:$A$243, 0), MATCH('Cyclical_after overrides'!BB$1, F_Inputs_cyclical!$A$1:$BE$1, 0))),
Cyclical_overrides!BB62)</f>
        <v>15.207912803876452</v>
      </c>
      <c r="BC62" s="72">
        <f>IF(Cyclical_overrides!BC62 = "",
IF(INDEX(F_Inputs_cyclical!$A$1:$BE$243, MATCH('Cyclical_after overrides'!$A62, F_Inputs_cyclical!$A$1:$A$243, 0), MATCH('Cyclical_after overrides'!BC$1, F_Inputs_cyclical!$A$1:$BE$1, 0))="", "", INDEX(F_Inputs_cyclical!$A$1:$BE$243, MATCH('Cyclical_after overrides'!$A62, F_Inputs_cyclical!$A$1:$A$243, 0), MATCH('Cyclical_after overrides'!BC$1, F_Inputs_cyclical!$A$1:$BE$1, 0))),
Cyclical_overrides!BC62)</f>
        <v>11.876864082534</v>
      </c>
      <c r="BD62" s="72">
        <f>IF(Cyclical_overrides!BD62 = "",
IF(INDEX(F_Inputs_cyclical!$A$1:$BE$243, MATCH('Cyclical_after overrides'!$A62, F_Inputs_cyclical!$A$1:$A$243, 0), MATCH('Cyclical_after overrides'!BD$1, F_Inputs_cyclical!$A$1:$BE$1, 0))="", "", INDEX(F_Inputs_cyclical!$A$1:$BE$243, MATCH('Cyclical_after overrides'!$A62, F_Inputs_cyclical!$A$1:$A$243, 0), MATCH('Cyclical_after overrides'!BD$1, F_Inputs_cyclical!$A$1:$BE$1, 0))),
Cyclical_overrides!BD62)</f>
        <v>1138.4949999999999</v>
      </c>
      <c r="BE62" s="194"/>
    </row>
    <row r="63" spans="1:57" x14ac:dyDescent="0.4">
      <c r="A63" s="63" t="str">
        <f t="shared" si="0"/>
        <v>SVT18</v>
      </c>
      <c r="B63" s="63" t="s">
        <v>313</v>
      </c>
      <c r="C63" s="63" t="s">
        <v>251</v>
      </c>
      <c r="D63" s="72">
        <f>IF(Cyclical_overrides!D63 = "",
IF(INDEX(F_Inputs_cyclical!$A$1:$BE$243, MATCH('Cyclical_after overrides'!$A63, F_Inputs_cyclical!$A$1:$A$243, 0), MATCH('Cyclical_after overrides'!D$1, F_Inputs_cyclical!$A$1:$BE$1, 0))="", "", INDEX(F_Inputs_cyclical!$A$1:$BE$243, MATCH('Cyclical_after overrides'!$A63, F_Inputs_cyclical!$A$1:$A$243, 0), MATCH('Cyclical_after overrides'!D$1, F_Inputs_cyclical!$A$1:$BE$1, 0))),
Cyclical_overrides!D63)</f>
        <v>32.087000000000003</v>
      </c>
      <c r="E63" s="72">
        <f>IF(Cyclical_overrides!E63 = "",
IF(INDEX(F_Inputs_cyclical!$A$1:$BE$243, MATCH('Cyclical_after overrides'!$A63, F_Inputs_cyclical!$A$1:$A$243, 0), MATCH('Cyclical_after overrides'!E$1, F_Inputs_cyclical!$A$1:$BE$1, 0))="", "", INDEX(F_Inputs_cyclical!$A$1:$BE$243, MATCH('Cyclical_after overrides'!$A63, F_Inputs_cyclical!$A$1:$A$243, 0), MATCH('Cyclical_after overrides'!E$1, F_Inputs_cyclical!$A$1:$BE$1, 0))),
Cyclical_overrides!E63)</f>
        <v>11.975</v>
      </c>
      <c r="F63" s="72">
        <f>IF(Cyclical_overrides!F63 = "",
IF(INDEX(F_Inputs_cyclical!$A$1:$BE$243, MATCH('Cyclical_after overrides'!$A63, F_Inputs_cyclical!$A$1:$A$243, 0), MATCH('Cyclical_after overrides'!F$1, F_Inputs_cyclical!$A$1:$BE$1, 0))="", "", INDEX(F_Inputs_cyclical!$A$1:$BE$243, MATCH('Cyclical_after overrides'!$A63, F_Inputs_cyclical!$A$1:$A$243, 0), MATCH('Cyclical_after overrides'!F$1, F_Inputs_cyclical!$A$1:$BE$1, 0))),
Cyclical_overrides!F63)</f>
        <v>25.042999999999999</v>
      </c>
      <c r="G63" s="72">
        <f>IF(Cyclical_overrides!G63 = "",
IF(INDEX(F_Inputs_cyclical!$A$1:$BE$243, MATCH('Cyclical_after overrides'!$A63, F_Inputs_cyclical!$A$1:$A$243, 0), MATCH('Cyclical_after overrides'!G$1, F_Inputs_cyclical!$A$1:$BE$1, 0))="", "", INDEX(F_Inputs_cyclical!$A$1:$BE$243, MATCH('Cyclical_after overrides'!$A63, F_Inputs_cyclical!$A$1:$A$243, 0), MATCH('Cyclical_after overrides'!G$1, F_Inputs_cyclical!$A$1:$BE$1, 0))),
Cyclical_overrides!G63)</f>
        <v>4.6340000000000003</v>
      </c>
      <c r="H63" s="72" t="str">
        <f>IF(Cyclical_overrides!H63 = "",
IF(INDEX(F_Inputs_cyclical!$A$1:$BE$243, MATCH('Cyclical_after overrides'!$A63, F_Inputs_cyclical!$A$1:$A$243, 0), MATCH('Cyclical_after overrides'!H$1, F_Inputs_cyclical!$A$1:$BE$1, 0))="", "", INDEX(F_Inputs_cyclical!$A$1:$BE$243, MATCH('Cyclical_after overrides'!$A63, F_Inputs_cyclical!$A$1:$A$243, 0), MATCH('Cyclical_after overrides'!H$1, F_Inputs_cyclical!$A$1:$BE$1, 0))),
Cyclical_overrides!H63)</f>
        <v/>
      </c>
      <c r="I63" s="72">
        <f>IF(Cyclical_overrides!I63 = "",
IF(INDEX(F_Inputs_cyclical!$A$1:$BE$243, MATCH('Cyclical_after overrides'!$A63, F_Inputs_cyclical!$A$1:$A$243, 0), MATCH('Cyclical_after overrides'!I$1, F_Inputs_cyclical!$A$1:$BE$1, 0))="", "", INDEX(F_Inputs_cyclical!$A$1:$BE$243, MATCH('Cyclical_after overrides'!$A63, F_Inputs_cyclical!$A$1:$A$243, 0), MATCH('Cyclical_after overrides'!I$1, F_Inputs_cyclical!$A$1:$BE$1, 0))),
Cyclical_overrides!I63)</f>
        <v>0</v>
      </c>
      <c r="J63" s="72">
        <f>IF(Cyclical_overrides!J63 = "",
IF(INDEX(F_Inputs_cyclical!$A$1:$BE$243, MATCH('Cyclical_after overrides'!$A63, F_Inputs_cyclical!$A$1:$A$243, 0), MATCH('Cyclical_after overrides'!J$1, F_Inputs_cyclical!$A$1:$BE$1, 0))="", "", INDEX(F_Inputs_cyclical!$A$1:$BE$243, MATCH('Cyclical_after overrides'!$A63, F_Inputs_cyclical!$A$1:$A$243, 0), MATCH('Cyclical_after overrides'!J$1, F_Inputs_cyclical!$A$1:$BE$1, 0))),
Cyclical_overrides!J63)</f>
        <v>94.064999999999998</v>
      </c>
      <c r="K63" s="72">
        <f>IF(Cyclical_overrides!K63 = "",
IF(INDEX(F_Inputs_cyclical!$A$1:$BE$243, MATCH('Cyclical_after overrides'!$A63, F_Inputs_cyclical!$A$1:$A$243, 0), MATCH('Cyclical_after overrides'!K$1, F_Inputs_cyclical!$A$1:$BE$1, 0))="", "", INDEX(F_Inputs_cyclical!$A$1:$BE$243, MATCH('Cyclical_after overrides'!$A63, F_Inputs_cyclical!$A$1:$A$243, 0), MATCH('Cyclical_after overrides'!K$1, F_Inputs_cyclical!$A$1:$BE$1, 0))),
Cyclical_overrides!K63)</f>
        <v>20.678999999999998</v>
      </c>
      <c r="L63" s="72" t="str">
        <f>IF(Cyclical_overrides!L63 = "",
IF(INDEX(F_Inputs_cyclical!$A$1:$BE$243, MATCH('Cyclical_after overrides'!$A63, F_Inputs_cyclical!$A$1:$A$243, 0), MATCH('Cyclical_after overrides'!L$1, F_Inputs_cyclical!$A$1:$BE$1, 0))="", "", INDEX(F_Inputs_cyclical!$A$1:$BE$243, MATCH('Cyclical_after overrides'!$A63, F_Inputs_cyclical!$A$1:$A$243, 0), MATCH('Cyclical_after overrides'!L$1, F_Inputs_cyclical!$A$1:$BE$1, 0))),
Cyclical_overrides!L63)</f>
        <v/>
      </c>
      <c r="M63" s="72" t="str">
        <f>IF(Cyclical_overrides!M63 = "",
IF(INDEX(F_Inputs_cyclical!$A$1:$BE$243, MATCH('Cyclical_after overrides'!$A63, F_Inputs_cyclical!$A$1:$A$243, 0), MATCH('Cyclical_after overrides'!M$1, F_Inputs_cyclical!$A$1:$BE$1, 0))="", "", INDEX(F_Inputs_cyclical!$A$1:$BE$243, MATCH('Cyclical_after overrides'!$A63, F_Inputs_cyclical!$A$1:$A$243, 0), MATCH('Cyclical_after overrides'!M$1, F_Inputs_cyclical!$A$1:$BE$1, 0))),
Cyclical_overrides!M63)</f>
        <v/>
      </c>
      <c r="N63" s="72" t="str">
        <f>IF(Cyclical_overrides!N63 = "",
IF(INDEX(F_Inputs_cyclical!$A$1:$BE$243, MATCH('Cyclical_after overrides'!$A63, F_Inputs_cyclical!$A$1:$A$243, 0), MATCH('Cyclical_after overrides'!N$1, F_Inputs_cyclical!$A$1:$BE$1, 0))="", "", INDEX(F_Inputs_cyclical!$A$1:$BE$243, MATCH('Cyclical_after overrides'!$A63, F_Inputs_cyclical!$A$1:$A$243, 0), MATCH('Cyclical_after overrides'!N$1, F_Inputs_cyclical!$A$1:$BE$1, 0))),
Cyclical_overrides!N63)</f>
        <v/>
      </c>
      <c r="O63" s="72">
        <f>IF(Cyclical_overrides!O63 = "",
IF(INDEX(F_Inputs_cyclical!$A$1:$BE$243, MATCH('Cyclical_after overrides'!$A63, F_Inputs_cyclical!$A$1:$A$243, 0), MATCH('Cyclical_after overrides'!O$1, F_Inputs_cyclical!$A$1:$BE$1, 0))="", "", INDEX(F_Inputs_cyclical!$A$1:$BE$243, MATCH('Cyclical_after overrides'!$A63, F_Inputs_cyclical!$A$1:$A$243, 0), MATCH('Cyclical_after overrides'!O$1, F_Inputs_cyclical!$A$1:$BE$1, 0))),
Cyclical_overrides!O63)</f>
        <v>0.746</v>
      </c>
      <c r="P63" s="72">
        <f>IF(Cyclical_overrides!P63 = "",
IF(INDEX(F_Inputs_cyclical!$A$1:$BE$243, MATCH('Cyclical_after overrides'!$A63, F_Inputs_cyclical!$A$1:$A$243, 0), MATCH('Cyclical_after overrides'!P$1, F_Inputs_cyclical!$A$1:$BE$1, 0))="", "", INDEX(F_Inputs_cyclical!$A$1:$BE$243, MATCH('Cyclical_after overrides'!$A63, F_Inputs_cyclical!$A$1:$A$243, 0), MATCH('Cyclical_after overrides'!P$1, F_Inputs_cyclical!$A$1:$BE$1, 0))),
Cyclical_overrides!P63)</f>
        <v>0.97499999999999998</v>
      </c>
      <c r="Q63" s="72">
        <f>IF(Cyclical_overrides!Q63 = "",
IF(INDEX(F_Inputs_cyclical!$A$1:$BE$243, MATCH('Cyclical_after overrides'!$A63, F_Inputs_cyclical!$A$1:$A$243, 0), MATCH('Cyclical_after overrides'!Q$1, F_Inputs_cyclical!$A$1:$BE$1, 0))="", "", INDEX(F_Inputs_cyclical!$A$1:$BE$243, MATCH('Cyclical_after overrides'!$A63, F_Inputs_cyclical!$A$1:$A$243, 0), MATCH('Cyclical_after overrides'!Q$1, F_Inputs_cyclical!$A$1:$BE$1, 0))),
Cyclical_overrides!Q63)</f>
        <v>1.577</v>
      </c>
      <c r="R63" s="72">
        <f>IF(Cyclical_overrides!R63 = "",
IF(INDEX(F_Inputs_cyclical!$A$1:$BE$243, MATCH('Cyclical_after overrides'!$A63, F_Inputs_cyclical!$A$1:$A$243, 0), MATCH('Cyclical_after overrides'!R$1, F_Inputs_cyclical!$A$1:$BE$1, 0))="", "", INDEX(F_Inputs_cyclical!$A$1:$BE$243, MATCH('Cyclical_after overrides'!$A63, F_Inputs_cyclical!$A$1:$A$243, 0), MATCH('Cyclical_after overrides'!R$1, F_Inputs_cyclical!$A$1:$BE$1, 0))),
Cyclical_overrides!R63)</f>
        <v>1.73</v>
      </c>
      <c r="S63" s="72">
        <f>IF(Cyclical_overrides!S63 = "",
IF(INDEX(F_Inputs_cyclical!$A$1:$BE$243, MATCH('Cyclical_after overrides'!$A63, F_Inputs_cyclical!$A$1:$A$243, 0), MATCH('Cyclical_after overrides'!S$1, F_Inputs_cyclical!$A$1:$BE$1, 0))="", "", INDEX(F_Inputs_cyclical!$A$1:$BE$243, MATCH('Cyclical_after overrides'!$A63, F_Inputs_cyclical!$A$1:$A$243, 0), MATCH('Cyclical_after overrides'!S$1, F_Inputs_cyclical!$A$1:$BE$1, 0))),
Cyclical_overrides!S63)</f>
        <v>86.903000000000006</v>
      </c>
      <c r="T63" s="72">
        <f>IF(Cyclical_overrides!T63 = "",
IF(INDEX(F_Inputs_cyclical!$A$1:$BE$243, MATCH('Cyclical_after overrides'!$A63, F_Inputs_cyclical!$A$1:$A$243, 0), MATCH('Cyclical_after overrides'!T$1, F_Inputs_cyclical!$A$1:$BE$1, 0))="", "", INDEX(F_Inputs_cyclical!$A$1:$BE$243, MATCH('Cyclical_after overrides'!$A63, F_Inputs_cyclical!$A$1:$A$243, 0), MATCH('Cyclical_after overrides'!T$1, F_Inputs_cyclical!$A$1:$BE$1, 0))),
Cyclical_overrides!T63)</f>
        <v>81.319000000000003</v>
      </c>
      <c r="U63" s="72">
        <f>IF(Cyclical_overrides!U63 = "",
IF(INDEX(F_Inputs_cyclical!$A$1:$BE$243, MATCH('Cyclical_after overrides'!$A63, F_Inputs_cyclical!$A$1:$A$243, 0), MATCH('Cyclical_after overrides'!U$1, F_Inputs_cyclical!$A$1:$BE$1, 0))="", "", INDEX(F_Inputs_cyclical!$A$1:$BE$243, MATCH('Cyclical_after overrides'!$A63, F_Inputs_cyclical!$A$1:$A$243, 0), MATCH('Cyclical_after overrides'!U$1, F_Inputs_cyclical!$A$1:$BE$1, 0))),
Cyclical_overrides!U63)</f>
        <v>89.037000000000006</v>
      </c>
      <c r="V63" s="72">
        <f>IF(Cyclical_overrides!V63 = "",
IF(INDEX(F_Inputs_cyclical!$A$1:$BE$243, MATCH('Cyclical_after overrides'!$A63, F_Inputs_cyclical!$A$1:$A$243, 0), MATCH('Cyclical_after overrides'!V$1, F_Inputs_cyclical!$A$1:$BE$1, 0))="", "", INDEX(F_Inputs_cyclical!$A$1:$BE$243, MATCH('Cyclical_after overrides'!$A63, F_Inputs_cyclical!$A$1:$A$243, 0), MATCH('Cyclical_after overrides'!V$1, F_Inputs_cyclical!$A$1:$BE$1, 0))),
Cyclical_overrides!V63)</f>
        <v>124.708</v>
      </c>
      <c r="W63" s="72">
        <f>IF(Cyclical_overrides!W63 = "",
IF(INDEX(F_Inputs_cyclical!$A$1:$BE$243, MATCH('Cyclical_after overrides'!$A63, F_Inputs_cyclical!$A$1:$A$243, 0), MATCH('Cyclical_after overrides'!W$1, F_Inputs_cyclical!$A$1:$BE$1, 0))="", "", INDEX(F_Inputs_cyclical!$A$1:$BE$243, MATCH('Cyclical_after overrides'!$A63, F_Inputs_cyclical!$A$1:$A$243, 0), MATCH('Cyclical_after overrides'!W$1, F_Inputs_cyclical!$A$1:$BE$1, 0))),
Cyclical_overrides!W63)</f>
        <v>125.13500000000001</v>
      </c>
      <c r="X63" s="72">
        <f>IF(Cyclical_overrides!X63 = "",
IF(INDEX(F_Inputs_cyclical!$A$1:$BE$243, MATCH('Cyclical_after overrides'!$A63, F_Inputs_cyclical!$A$1:$A$243, 0), MATCH('Cyclical_after overrides'!X$1, F_Inputs_cyclical!$A$1:$BE$1, 0))="", "", INDEX(F_Inputs_cyclical!$A$1:$BE$243, MATCH('Cyclical_after overrides'!$A63, F_Inputs_cyclical!$A$1:$A$243, 0), MATCH('Cyclical_after overrides'!X$1, F_Inputs_cyclical!$A$1:$BE$1, 0))),
Cyclical_overrides!X63)</f>
        <v>526.62</v>
      </c>
      <c r="Y63" s="72">
        <f>IF(Cyclical_overrides!Y63 = "",
IF(INDEX(F_Inputs_cyclical!$A$1:$BE$243, MATCH('Cyclical_after overrides'!$A63, F_Inputs_cyclical!$A$1:$A$243, 0), MATCH('Cyclical_after overrides'!Y$1, F_Inputs_cyclical!$A$1:$BE$1, 0))="", "", INDEX(F_Inputs_cyclical!$A$1:$BE$243, MATCH('Cyclical_after overrides'!$A63, F_Inputs_cyclical!$A$1:$A$243, 0), MATCH('Cyclical_after overrides'!Y$1, F_Inputs_cyclical!$A$1:$BE$1, 0))),
Cyclical_overrides!Y63)</f>
        <v>276.86</v>
      </c>
      <c r="Z63" s="72">
        <f>IF(Cyclical_overrides!Z63 = "",
IF(INDEX(F_Inputs_cyclical!$A$1:$BE$243, MATCH('Cyclical_after overrides'!$A63, F_Inputs_cyclical!$A$1:$A$243, 0), MATCH('Cyclical_after overrides'!Z$1, F_Inputs_cyclical!$A$1:$BE$1, 0))="", "", INDEX(F_Inputs_cyclical!$A$1:$BE$243, MATCH('Cyclical_after overrides'!$A63, F_Inputs_cyclical!$A$1:$A$243, 0), MATCH('Cyclical_after overrides'!Z$1, F_Inputs_cyclical!$A$1:$BE$1, 0))),
Cyclical_overrides!Z63)</f>
        <v>1631.2080000000001</v>
      </c>
      <c r="AA63" s="72">
        <f>IF(Cyclical_overrides!AA63 = "",
IF(INDEX(F_Inputs_cyclical!$A$1:$BE$243, MATCH('Cyclical_after overrides'!$A63, F_Inputs_cyclical!$A$1:$A$243, 0), MATCH('Cyclical_after overrides'!AA$1, F_Inputs_cyclical!$A$1:$BE$1, 0))="", "", INDEX(F_Inputs_cyclical!$A$1:$BE$243, MATCH('Cyclical_after overrides'!$A63, F_Inputs_cyclical!$A$1:$A$243, 0), MATCH('Cyclical_after overrides'!AA$1, F_Inputs_cyclical!$A$1:$BE$1, 0))),
Cyclical_overrides!AA63)</f>
        <v>1335.337</v>
      </c>
      <c r="AB63" s="72" t="str">
        <f>IF(Cyclical_overrides!AB63 = "",
IF(INDEX(F_Inputs_cyclical!$A$1:$BE$243, MATCH('Cyclical_after overrides'!$A63, F_Inputs_cyclical!$A$1:$A$243, 0), MATCH('Cyclical_after overrides'!AB$1, F_Inputs_cyclical!$A$1:$BE$1, 0))="", "", INDEX(F_Inputs_cyclical!$A$1:$BE$243, MATCH('Cyclical_after overrides'!$A63, F_Inputs_cyclical!$A$1:$A$243, 0), MATCH('Cyclical_after overrides'!AB$1, F_Inputs_cyclical!$A$1:$BE$1, 0))),
Cyclical_overrides!AB63)</f>
        <v/>
      </c>
      <c r="AC63" s="72" t="str">
        <f>IF(Cyclical_overrides!AC63 = "",
IF(INDEX(F_Inputs_cyclical!$A$1:$BE$243, MATCH('Cyclical_after overrides'!$A63, F_Inputs_cyclical!$A$1:$A$243, 0), MATCH('Cyclical_after overrides'!AC$1, F_Inputs_cyclical!$A$1:$BE$1, 0))="", "", INDEX(F_Inputs_cyclical!$A$1:$BE$243, MATCH('Cyclical_after overrides'!$A63, F_Inputs_cyclical!$A$1:$A$243, 0), MATCH('Cyclical_after overrides'!AC$1, F_Inputs_cyclical!$A$1:$BE$1, 0))),
Cyclical_overrides!AC63)</f>
        <v/>
      </c>
      <c r="AD63" s="72" t="str">
        <f>IF(Cyclical_overrides!AD63 = "",
IF(INDEX(F_Inputs_cyclical!$A$1:$BE$243, MATCH('Cyclical_after overrides'!$A63, F_Inputs_cyclical!$A$1:$A$243, 0), MATCH('Cyclical_after overrides'!AD$1, F_Inputs_cyclical!$A$1:$BE$1, 0))="", "", INDEX(F_Inputs_cyclical!$A$1:$BE$243, MATCH('Cyclical_after overrides'!$A63, F_Inputs_cyclical!$A$1:$A$243, 0), MATCH('Cyclical_after overrides'!AD$1, F_Inputs_cyclical!$A$1:$BE$1, 0))),
Cyclical_overrides!AD63)</f>
        <v/>
      </c>
      <c r="AE63" s="72" t="str">
        <f>IF(Cyclical_overrides!AE63 = "",
IF(INDEX(F_Inputs_cyclical!$A$1:$BE$243, MATCH('Cyclical_after overrides'!$A63, F_Inputs_cyclical!$A$1:$A$243, 0), MATCH('Cyclical_after overrides'!AE$1, F_Inputs_cyclical!$A$1:$BE$1, 0))="", "", INDEX(F_Inputs_cyclical!$A$1:$BE$243, MATCH('Cyclical_after overrides'!$A63, F_Inputs_cyclical!$A$1:$A$243, 0), MATCH('Cyclical_after overrides'!AE$1, F_Inputs_cyclical!$A$1:$BE$1, 0))),
Cyclical_overrides!AE63)</f>
        <v/>
      </c>
      <c r="AF63" s="72" t="str">
        <f>IF(Cyclical_overrides!AF63 = "",
IF(INDEX(F_Inputs_cyclical!$A$1:$BE$243, MATCH('Cyclical_after overrides'!$A63, F_Inputs_cyclical!$A$1:$A$243, 0), MATCH('Cyclical_after overrides'!AF$1, F_Inputs_cyclical!$A$1:$BE$1, 0))="", "", INDEX(F_Inputs_cyclical!$A$1:$BE$243, MATCH('Cyclical_after overrides'!$A63, F_Inputs_cyclical!$A$1:$A$243, 0), MATCH('Cyclical_after overrides'!AF$1, F_Inputs_cyclical!$A$1:$BE$1, 0))),
Cyclical_overrides!AF63)</f>
        <v/>
      </c>
      <c r="AG63" s="72" t="str">
        <f>IF(Cyclical_overrides!AG63 = "",
IF(INDEX(F_Inputs_cyclical!$A$1:$BE$243, MATCH('Cyclical_after overrides'!$A63, F_Inputs_cyclical!$A$1:$A$243, 0), MATCH('Cyclical_after overrides'!AG$1, F_Inputs_cyclical!$A$1:$BE$1, 0))="", "", INDEX(F_Inputs_cyclical!$A$1:$BE$243, MATCH('Cyclical_after overrides'!$A63, F_Inputs_cyclical!$A$1:$A$243, 0), MATCH('Cyclical_after overrides'!AG$1, F_Inputs_cyclical!$A$1:$BE$1, 0))),
Cyclical_overrides!AG63)</f>
        <v/>
      </c>
      <c r="AH63" s="72" t="str">
        <f>IF(Cyclical_overrides!AH63 = "",
IF(INDEX(F_Inputs_cyclical!$A$1:$BE$243, MATCH('Cyclical_after overrides'!$A63, F_Inputs_cyclical!$A$1:$A$243, 0), MATCH('Cyclical_after overrides'!AH$1, F_Inputs_cyclical!$A$1:$BE$1, 0))="", "", INDEX(F_Inputs_cyclical!$A$1:$BE$243, MATCH('Cyclical_after overrides'!$A63, F_Inputs_cyclical!$A$1:$A$243, 0), MATCH('Cyclical_after overrides'!AH$1, F_Inputs_cyclical!$A$1:$BE$1, 0))),
Cyclical_overrides!AH63)</f>
        <v/>
      </c>
      <c r="AI63" s="72" t="str">
        <f>IF(Cyclical_overrides!AI63 = "",
IF(INDEX(F_Inputs_cyclical!$A$1:$BE$243, MATCH('Cyclical_after overrides'!$A63, F_Inputs_cyclical!$A$1:$A$243, 0), MATCH('Cyclical_after overrides'!AI$1, F_Inputs_cyclical!$A$1:$BE$1, 0))="", "", INDEX(F_Inputs_cyclical!$A$1:$BE$243, MATCH('Cyclical_after overrides'!$A63, F_Inputs_cyclical!$A$1:$A$243, 0), MATCH('Cyclical_after overrides'!AI$1, F_Inputs_cyclical!$A$1:$BE$1, 0))),
Cyclical_overrides!AI63)</f>
        <v/>
      </c>
      <c r="AJ63" s="72" t="str">
        <f>IF(Cyclical_overrides!AJ63 = "",
IF(INDEX(F_Inputs_cyclical!$A$1:$BE$243, MATCH('Cyclical_after overrides'!$A63, F_Inputs_cyclical!$A$1:$A$243, 0), MATCH('Cyclical_after overrides'!AJ$1, F_Inputs_cyclical!$A$1:$BE$1, 0))="", "", INDEX(F_Inputs_cyclical!$A$1:$BE$243, MATCH('Cyclical_after overrides'!$A63, F_Inputs_cyclical!$A$1:$A$243, 0), MATCH('Cyclical_after overrides'!AJ$1, F_Inputs_cyclical!$A$1:$BE$1, 0))),
Cyclical_overrides!AJ63)</f>
        <v/>
      </c>
      <c r="AK63" s="72" t="str">
        <f>IF(Cyclical_overrides!AK63 = "",
IF(INDEX(F_Inputs_cyclical!$A$1:$BE$243, MATCH('Cyclical_after overrides'!$A63, F_Inputs_cyclical!$A$1:$A$243, 0), MATCH('Cyclical_after overrides'!AK$1, F_Inputs_cyclical!$A$1:$BE$1, 0))="", "", INDEX(F_Inputs_cyclical!$A$1:$BE$243, MATCH('Cyclical_after overrides'!$A63, F_Inputs_cyclical!$A$1:$A$243, 0), MATCH('Cyclical_after overrides'!AK$1, F_Inputs_cyclical!$A$1:$BE$1, 0))),
Cyclical_overrides!AK63)</f>
        <v/>
      </c>
      <c r="AL63" s="72" t="str">
        <f>IF(Cyclical_overrides!AL63 = "",
IF(INDEX(F_Inputs_cyclical!$A$1:$BE$243, MATCH('Cyclical_after overrides'!$A63, F_Inputs_cyclical!$A$1:$A$243, 0), MATCH('Cyclical_after overrides'!AL$1, F_Inputs_cyclical!$A$1:$BE$1, 0))="", "", INDEX(F_Inputs_cyclical!$A$1:$BE$243, MATCH('Cyclical_after overrides'!$A63, F_Inputs_cyclical!$A$1:$A$243, 0), MATCH('Cyclical_after overrides'!AL$1, F_Inputs_cyclical!$A$1:$BE$1, 0))),
Cyclical_overrides!AL63)</f>
        <v/>
      </c>
      <c r="AM63" s="72">
        <f>IF(Cyclical_overrides!AM63 = "",
IF(INDEX(F_Inputs_cyclical!$A$1:$BE$243, MATCH('Cyclical_after overrides'!$A63, F_Inputs_cyclical!$A$1:$A$243, 0), MATCH('Cyclical_after overrides'!AM$1, F_Inputs_cyclical!$A$1:$BE$1, 0))="", "", INDEX(F_Inputs_cyclical!$A$1:$BE$243, MATCH('Cyclical_after overrides'!$A63, F_Inputs_cyclical!$A$1:$A$243, 0), MATCH('Cyclical_after overrides'!AM$1, F_Inputs_cyclical!$A$1:$BE$1, 0))),
Cyclical_overrides!AM63)</f>
        <v>15.298</v>
      </c>
      <c r="AN63" s="72">
        <f>IF(Cyclical_overrides!AN63 = "",
IF(INDEX(F_Inputs_cyclical!$A$1:$BE$243, MATCH('Cyclical_after overrides'!$A63, F_Inputs_cyclical!$A$1:$A$243, 0), MATCH('Cyclical_after overrides'!AN$1, F_Inputs_cyclical!$A$1:$BE$1, 0))="", "", INDEX(F_Inputs_cyclical!$A$1:$BE$243, MATCH('Cyclical_after overrides'!$A63, F_Inputs_cyclical!$A$1:$A$243, 0), MATCH('Cyclical_after overrides'!AN$1, F_Inputs_cyclical!$A$1:$BE$1, 0))),
Cyclical_overrides!AN63)</f>
        <v>89.037000000000006</v>
      </c>
      <c r="AO63" s="72" t="str">
        <f>IF(Cyclical_overrides!AO63 = "",
IF(INDEX(F_Inputs_cyclical!$A$1:$BE$243, MATCH('Cyclical_after overrides'!$A63, F_Inputs_cyclical!$A$1:$A$243, 0), MATCH('Cyclical_after overrides'!AO$1, F_Inputs_cyclical!$A$1:$BE$1, 0))="", "", INDEX(F_Inputs_cyclical!$A$1:$BE$243, MATCH('Cyclical_after overrides'!$A63, F_Inputs_cyclical!$A$1:$A$243, 0), MATCH('Cyclical_after overrides'!AO$1, F_Inputs_cyclical!$A$1:$BE$1, 0))),
Cyclical_overrides!AO63)</f>
        <v/>
      </c>
      <c r="AP63" s="72" t="str">
        <f>IF(Cyclical_overrides!AP63 = "",
IF(INDEX(F_Inputs_cyclical!$A$1:$BE$243, MATCH('Cyclical_after overrides'!$A63, F_Inputs_cyclical!$A$1:$A$243, 0), MATCH('Cyclical_after overrides'!AP$1, F_Inputs_cyclical!$A$1:$BE$1, 0))="", "", INDEX(F_Inputs_cyclical!$A$1:$BE$243, MATCH('Cyclical_after overrides'!$A63, F_Inputs_cyclical!$A$1:$A$243, 0), MATCH('Cyclical_after overrides'!AP$1, F_Inputs_cyclical!$A$1:$BE$1, 0))),
Cyclical_overrides!AP63)</f>
        <v/>
      </c>
      <c r="AQ63" s="72">
        <f>IF(Cyclical_overrides!AQ63 = "",
IF(INDEX(F_Inputs_cyclical!$A$1:$BE$243, MATCH('Cyclical_after overrides'!$A63, F_Inputs_cyclical!$A$1:$A$243, 0), MATCH('Cyclical_after overrides'!AQ$1, F_Inputs_cyclical!$A$1:$BE$1, 0))="", "", INDEX(F_Inputs_cyclical!$A$1:$BE$243, MATCH('Cyclical_after overrides'!$A63, F_Inputs_cyclical!$A$1:$A$243, 0), MATCH('Cyclical_after overrides'!AQ$1, F_Inputs_cyclical!$A$1:$BE$1, 0))),
Cyclical_overrides!AQ63)</f>
        <v>3.3069999999999999</v>
      </c>
      <c r="AR63" s="72">
        <f>IF(Cyclical_overrides!AR63 = "",
IF(INDEX(F_Inputs_cyclical!$A$1:$BE$243, MATCH('Cyclical_after overrides'!$A63, F_Inputs_cyclical!$A$1:$A$243, 0), MATCH('Cyclical_after overrides'!AR$1, F_Inputs_cyclical!$A$1:$BE$1, 0))="", "", INDEX(F_Inputs_cyclical!$A$1:$BE$243, MATCH('Cyclical_after overrides'!$A63, F_Inputs_cyclical!$A$1:$A$243, 0), MATCH('Cyclical_after overrides'!AR$1, F_Inputs_cyclical!$A$1:$BE$1, 0))),
Cyclical_overrides!AR63)</f>
        <v>1.7210000000000001</v>
      </c>
      <c r="AS63" s="72">
        <f>IF(Cyclical_overrides!AS63 = "",
IF(INDEX(F_Inputs_cyclical!$A$1:$BE$243, MATCH('Cyclical_after overrides'!$A63, F_Inputs_cyclical!$A$1:$A$243, 0), MATCH('Cyclical_after overrides'!AS$1, F_Inputs_cyclical!$A$1:$BE$1, 0))="", "", INDEX(F_Inputs_cyclical!$A$1:$BE$243, MATCH('Cyclical_after overrides'!$A63, F_Inputs_cyclical!$A$1:$A$243, 0), MATCH('Cyclical_after overrides'!AS$1, F_Inputs_cyclical!$A$1:$BE$1, 0))),
Cyclical_overrides!AS63)</f>
        <v>-7.35</v>
      </c>
      <c r="AT63" s="72">
        <f>IF(Cyclical_overrides!AT63 = "",
IF(INDEX(F_Inputs_cyclical!$A$1:$BE$243, MATCH('Cyclical_after overrides'!$A63, F_Inputs_cyclical!$A$1:$A$243, 0), MATCH('Cyclical_after overrides'!AT$1, F_Inputs_cyclical!$A$1:$BE$1, 0))="", "", INDEX(F_Inputs_cyclical!$A$1:$BE$243, MATCH('Cyclical_after overrides'!$A63, F_Inputs_cyclical!$A$1:$A$243, 0), MATCH('Cyclical_after overrides'!AT$1, F_Inputs_cyclical!$A$1:$BE$1, 0))),
Cyclical_overrides!AT63)</f>
        <v>0.51800000000000002</v>
      </c>
      <c r="AU63" s="72">
        <f>IF(Cyclical_overrides!AU63 = "",
IF(INDEX(F_Inputs_cyclical!$A$1:$BE$243, MATCH('Cyclical_after overrides'!$A63, F_Inputs_cyclical!$A$1:$A$243, 0), MATCH('Cyclical_after overrides'!AU$1, F_Inputs_cyclical!$A$1:$BE$1, 0))="", "", INDEX(F_Inputs_cyclical!$A$1:$BE$243, MATCH('Cyclical_after overrides'!$A63, F_Inputs_cyclical!$A$1:$A$243, 0), MATCH('Cyclical_after overrides'!AU$1, F_Inputs_cyclical!$A$1:$BE$1, 0))),
Cyclical_overrides!AU63)</f>
        <v>16.79</v>
      </c>
      <c r="AV63" s="72" t="str">
        <f>IF(Cyclical_overrides!AV63 = "",
IF(INDEX(F_Inputs_cyclical!$A$1:$BE$243, MATCH('Cyclical_after overrides'!$A63, F_Inputs_cyclical!$A$1:$A$243, 0), MATCH('Cyclical_after overrides'!AV$1, F_Inputs_cyclical!$A$1:$BE$1, 0))="", "", INDEX(F_Inputs_cyclical!$A$1:$BE$243, MATCH('Cyclical_after overrides'!$A63, F_Inputs_cyclical!$A$1:$A$243, 0), MATCH('Cyclical_after overrides'!AV$1, F_Inputs_cyclical!$A$1:$BE$1, 0))),
Cyclical_overrides!AV63)</f>
        <v/>
      </c>
      <c r="AW63" s="72">
        <f>IF(Cyclical_overrides!AW63 = "",
IF(INDEX(F_Inputs_cyclical!$A$1:$BE$243, MATCH('Cyclical_after overrides'!$A63, F_Inputs_cyclical!$A$1:$A$243, 0), MATCH('Cyclical_after overrides'!AW$1, F_Inputs_cyclical!$A$1:$BE$1, 0))="", "", INDEX(F_Inputs_cyclical!$A$1:$BE$243, MATCH('Cyclical_after overrides'!$A63, F_Inputs_cyclical!$A$1:$A$243, 0), MATCH('Cyclical_after overrides'!AW$1, F_Inputs_cyclical!$A$1:$BE$1, 0))),
Cyclical_overrides!AW63)</f>
        <v>1.1806332960179113</v>
      </c>
      <c r="AX63" s="72">
        <f>IF(Cyclical_overrides!AX63 = "",
IF(INDEX(F_Inputs_cyclical!$A$1:$BE$243, MATCH('Cyclical_after overrides'!$A63, F_Inputs_cyclical!$A$1:$A$243, 0), MATCH('Cyclical_after overrides'!AX$1, F_Inputs_cyclical!$A$1:$BE$1, 0))="", "", INDEX(F_Inputs_cyclical!$A$1:$BE$243, MATCH('Cyclical_after overrides'!$A63, F_Inputs_cyclical!$A$1:$A$243, 0), MATCH('Cyclical_after overrides'!AX$1, F_Inputs_cyclical!$A$1:$BE$1, 0))),
Cyclical_overrides!AX63)</f>
        <v>26.341244542632804</v>
      </c>
      <c r="AY63" s="72">
        <f>IF(Cyclical_overrides!AY63 = "",
IF(INDEX(F_Inputs_cyclical!$A$1:$BE$243, MATCH('Cyclical_after overrides'!$A63, F_Inputs_cyclical!$A$1:$A$243, 0), MATCH('Cyclical_after overrides'!AY$1, F_Inputs_cyclical!$A$1:$BE$1, 0))="", "", INDEX(F_Inputs_cyclical!$A$1:$BE$243, MATCH('Cyclical_after overrides'!$A63, F_Inputs_cyclical!$A$1:$A$243, 0), MATCH('Cyclical_after overrides'!AY$1, F_Inputs_cyclical!$A$1:$BE$1, 0))),
Cyclical_overrides!AY63)</f>
        <v>136.12382688755727</v>
      </c>
      <c r="AZ63" s="72">
        <f>IF(Cyclical_overrides!AZ63 = "",
IF(INDEX(F_Inputs_cyclical!$A$1:$BE$243, MATCH('Cyclical_after overrides'!$A63, F_Inputs_cyclical!$A$1:$A$243, 0), MATCH('Cyclical_after overrides'!AZ$1, F_Inputs_cyclical!$A$1:$BE$1, 0))="", "", INDEX(F_Inputs_cyclical!$A$1:$BE$243, MATCH('Cyclical_after overrides'!$A63, F_Inputs_cyclical!$A$1:$A$243, 0), MATCH('Cyclical_after overrides'!AZ$1, F_Inputs_cyclical!$A$1:$BE$1, 0))),
Cyclical_overrides!AZ63)</f>
        <v>2.1651313943035779</v>
      </c>
      <c r="BA63" s="72">
        <f>IF(Cyclical_overrides!BA63 = "",
IF(INDEX(F_Inputs_cyclical!$A$1:$BE$243, MATCH('Cyclical_after overrides'!$A63, F_Inputs_cyclical!$A$1:$A$243, 0), MATCH('Cyclical_after overrides'!BA$1, F_Inputs_cyclical!$A$1:$BE$1, 0))="", "", INDEX(F_Inputs_cyclical!$A$1:$BE$243, MATCH('Cyclical_after overrides'!$A63, F_Inputs_cyclical!$A$1:$A$243, 0), MATCH('Cyclical_after overrides'!BA$1, F_Inputs_cyclical!$A$1:$BE$1, 0))),
Cyclical_overrides!BA63)</f>
        <v>15.621386413153278</v>
      </c>
      <c r="BB63" s="72">
        <f>IF(Cyclical_overrides!BB63 = "",
IF(INDEX(F_Inputs_cyclical!$A$1:$BE$243, MATCH('Cyclical_after overrides'!$A63, F_Inputs_cyclical!$A$1:$A$243, 0), MATCH('Cyclical_after overrides'!BB$1, F_Inputs_cyclical!$A$1:$BE$1, 0))="", "", INDEX(F_Inputs_cyclical!$A$1:$BE$243, MATCH('Cyclical_after overrides'!$A63, F_Inputs_cyclical!$A$1:$A$243, 0), MATCH('Cyclical_after overrides'!BB$1, F_Inputs_cyclical!$A$1:$BE$1, 0))),
Cyclical_overrides!BB63)</f>
        <v>14.773897142298145</v>
      </c>
      <c r="BC63" s="72">
        <f>IF(Cyclical_overrides!BC63 = "",
IF(INDEX(F_Inputs_cyclical!$A$1:$BE$243, MATCH('Cyclical_after overrides'!$A63, F_Inputs_cyclical!$A$1:$A$243, 0), MATCH('Cyclical_after overrides'!BC$1, F_Inputs_cyclical!$A$1:$BE$1, 0))="", "", INDEX(F_Inputs_cyclical!$A$1:$BE$243, MATCH('Cyclical_after overrides'!$A63, F_Inputs_cyclical!$A$1:$A$243, 0), MATCH('Cyclical_after overrides'!BC$1, F_Inputs_cyclical!$A$1:$BE$1, 0))),
Cyclical_overrides!BC63)</f>
        <v>12.363692369746056</v>
      </c>
      <c r="BD63" s="72">
        <f>IF(Cyclical_overrides!BD63 = "",
IF(INDEX(F_Inputs_cyclical!$A$1:$BE$243, MATCH('Cyclical_after overrides'!$A63, F_Inputs_cyclical!$A$1:$A$243, 0), MATCH('Cyclical_after overrides'!BD$1, F_Inputs_cyclical!$A$1:$BE$1, 0))="", "", INDEX(F_Inputs_cyclical!$A$1:$BE$243, MATCH('Cyclical_after overrides'!$A63, F_Inputs_cyclical!$A$1:$A$243, 0), MATCH('Cyclical_after overrides'!BD$1, F_Inputs_cyclical!$A$1:$BE$1, 0))),
Cyclical_overrides!BD63)</f>
        <v>1156.8890000000001</v>
      </c>
      <c r="BE63" s="194"/>
    </row>
    <row r="64" spans="1:57" x14ac:dyDescent="0.4">
      <c r="A64" s="63" t="str">
        <f t="shared" si="0"/>
        <v>SVT19</v>
      </c>
      <c r="B64" s="63" t="s">
        <v>313</v>
      </c>
      <c r="C64" s="63" t="s">
        <v>253</v>
      </c>
      <c r="D64" s="72">
        <f>IF(Cyclical_overrides!D64 = "",
IF(INDEX(F_Inputs_cyclical!$A$1:$BE$243, MATCH('Cyclical_after overrides'!$A64, F_Inputs_cyclical!$A$1:$A$243, 0), MATCH('Cyclical_after overrides'!D$1, F_Inputs_cyclical!$A$1:$BE$1, 0))="", "", INDEX(F_Inputs_cyclical!$A$1:$BE$243, MATCH('Cyclical_after overrides'!$A64, F_Inputs_cyclical!$A$1:$A$243, 0), MATCH('Cyclical_after overrides'!D$1, F_Inputs_cyclical!$A$1:$BE$1, 0))),
Cyclical_overrides!D64)</f>
        <v>34.107999999999997</v>
      </c>
      <c r="E64" s="72">
        <f>IF(Cyclical_overrides!E64 = "",
IF(INDEX(F_Inputs_cyclical!$A$1:$BE$243, MATCH('Cyclical_after overrides'!$A64, F_Inputs_cyclical!$A$1:$A$243, 0), MATCH('Cyclical_after overrides'!E$1, F_Inputs_cyclical!$A$1:$BE$1, 0))="", "", INDEX(F_Inputs_cyclical!$A$1:$BE$243, MATCH('Cyclical_after overrides'!$A64, F_Inputs_cyclical!$A$1:$A$243, 0), MATCH('Cyclical_after overrides'!E$1, F_Inputs_cyclical!$A$1:$BE$1, 0))),
Cyclical_overrides!E64)</f>
        <v>5.7720000000000002</v>
      </c>
      <c r="F64" s="72">
        <f>IF(Cyclical_overrides!F64 = "",
IF(INDEX(F_Inputs_cyclical!$A$1:$BE$243, MATCH('Cyclical_after overrides'!$A64, F_Inputs_cyclical!$A$1:$A$243, 0), MATCH('Cyclical_after overrides'!F$1, F_Inputs_cyclical!$A$1:$BE$1, 0))="", "", INDEX(F_Inputs_cyclical!$A$1:$BE$243, MATCH('Cyclical_after overrides'!$A64, F_Inputs_cyclical!$A$1:$A$243, 0), MATCH('Cyclical_after overrides'!F$1, F_Inputs_cyclical!$A$1:$BE$1, 0))),
Cyclical_overrides!F64)</f>
        <v>24.72</v>
      </c>
      <c r="G64" s="72">
        <f>IF(Cyclical_overrides!G64 = "",
IF(INDEX(F_Inputs_cyclical!$A$1:$BE$243, MATCH('Cyclical_after overrides'!$A64, F_Inputs_cyclical!$A$1:$A$243, 0), MATCH('Cyclical_after overrides'!G$1, F_Inputs_cyclical!$A$1:$BE$1, 0))="", "", INDEX(F_Inputs_cyclical!$A$1:$BE$243, MATCH('Cyclical_after overrides'!$A64, F_Inputs_cyclical!$A$1:$A$243, 0), MATCH('Cyclical_after overrides'!G$1, F_Inputs_cyclical!$A$1:$BE$1, 0))),
Cyclical_overrides!G64)</f>
        <v>4.8090000000000002</v>
      </c>
      <c r="H64" s="72" t="str">
        <f>IF(Cyclical_overrides!H64 = "",
IF(INDEX(F_Inputs_cyclical!$A$1:$BE$243, MATCH('Cyclical_after overrides'!$A64, F_Inputs_cyclical!$A$1:$A$243, 0), MATCH('Cyclical_after overrides'!H$1, F_Inputs_cyclical!$A$1:$BE$1, 0))="", "", INDEX(F_Inputs_cyclical!$A$1:$BE$243, MATCH('Cyclical_after overrides'!$A64, F_Inputs_cyclical!$A$1:$A$243, 0), MATCH('Cyclical_after overrides'!H$1, F_Inputs_cyclical!$A$1:$BE$1, 0))),
Cyclical_overrides!H64)</f>
        <v/>
      </c>
      <c r="I64" s="72">
        <f>IF(Cyclical_overrides!I64 = "",
IF(INDEX(F_Inputs_cyclical!$A$1:$BE$243, MATCH('Cyclical_after overrides'!$A64, F_Inputs_cyclical!$A$1:$A$243, 0), MATCH('Cyclical_after overrides'!I$1, F_Inputs_cyclical!$A$1:$BE$1, 0))="", "", INDEX(F_Inputs_cyclical!$A$1:$BE$243, MATCH('Cyclical_after overrides'!$A64, F_Inputs_cyclical!$A$1:$A$243, 0), MATCH('Cyclical_after overrides'!I$1, F_Inputs_cyclical!$A$1:$BE$1, 0))),
Cyclical_overrides!I64)</f>
        <v>0</v>
      </c>
      <c r="J64" s="72">
        <f>IF(Cyclical_overrides!J64 = "",
IF(INDEX(F_Inputs_cyclical!$A$1:$BE$243, MATCH('Cyclical_after overrides'!$A64, F_Inputs_cyclical!$A$1:$A$243, 0), MATCH('Cyclical_after overrides'!J$1, F_Inputs_cyclical!$A$1:$BE$1, 0))="", "", INDEX(F_Inputs_cyclical!$A$1:$BE$243, MATCH('Cyclical_after overrides'!$A64, F_Inputs_cyclical!$A$1:$A$243, 0), MATCH('Cyclical_after overrides'!J$1, F_Inputs_cyclical!$A$1:$BE$1, 0))),
Cyclical_overrides!J64)</f>
        <v>99.828999999999994</v>
      </c>
      <c r="K64" s="72">
        <f>IF(Cyclical_overrides!K64 = "",
IF(INDEX(F_Inputs_cyclical!$A$1:$BE$243, MATCH('Cyclical_after overrides'!$A64, F_Inputs_cyclical!$A$1:$A$243, 0), MATCH('Cyclical_after overrides'!K$1, F_Inputs_cyclical!$A$1:$BE$1, 0))="", "", INDEX(F_Inputs_cyclical!$A$1:$BE$243, MATCH('Cyclical_after overrides'!$A64, F_Inputs_cyclical!$A$1:$A$243, 0), MATCH('Cyclical_after overrides'!K$1, F_Inputs_cyclical!$A$1:$BE$1, 0))),
Cyclical_overrides!K64)</f>
        <v>26.161999999999999</v>
      </c>
      <c r="L64" s="72" t="str">
        <f>IF(Cyclical_overrides!L64 = "",
IF(INDEX(F_Inputs_cyclical!$A$1:$BE$243, MATCH('Cyclical_after overrides'!$A64, F_Inputs_cyclical!$A$1:$A$243, 0), MATCH('Cyclical_after overrides'!L$1, F_Inputs_cyclical!$A$1:$BE$1, 0))="", "", INDEX(F_Inputs_cyclical!$A$1:$BE$243, MATCH('Cyclical_after overrides'!$A64, F_Inputs_cyclical!$A$1:$A$243, 0), MATCH('Cyclical_after overrides'!L$1, F_Inputs_cyclical!$A$1:$BE$1, 0))),
Cyclical_overrides!L64)</f>
        <v/>
      </c>
      <c r="M64" s="72" t="str">
        <f>IF(Cyclical_overrides!M64 = "",
IF(INDEX(F_Inputs_cyclical!$A$1:$BE$243, MATCH('Cyclical_after overrides'!$A64, F_Inputs_cyclical!$A$1:$A$243, 0), MATCH('Cyclical_after overrides'!M$1, F_Inputs_cyclical!$A$1:$BE$1, 0))="", "", INDEX(F_Inputs_cyclical!$A$1:$BE$243, MATCH('Cyclical_after overrides'!$A64, F_Inputs_cyclical!$A$1:$A$243, 0), MATCH('Cyclical_after overrides'!M$1, F_Inputs_cyclical!$A$1:$BE$1, 0))),
Cyclical_overrides!M64)</f>
        <v/>
      </c>
      <c r="N64" s="72" t="str">
        <f>IF(Cyclical_overrides!N64 = "",
IF(INDEX(F_Inputs_cyclical!$A$1:$BE$243, MATCH('Cyclical_after overrides'!$A64, F_Inputs_cyclical!$A$1:$A$243, 0), MATCH('Cyclical_after overrides'!N$1, F_Inputs_cyclical!$A$1:$BE$1, 0))="", "", INDEX(F_Inputs_cyclical!$A$1:$BE$243, MATCH('Cyclical_after overrides'!$A64, F_Inputs_cyclical!$A$1:$A$243, 0), MATCH('Cyclical_after overrides'!N$1, F_Inputs_cyclical!$A$1:$BE$1, 0))),
Cyclical_overrides!N64)</f>
        <v/>
      </c>
      <c r="O64" s="72">
        <f>IF(Cyclical_overrides!O64 = "",
IF(INDEX(F_Inputs_cyclical!$A$1:$BE$243, MATCH('Cyclical_after overrides'!$A64, F_Inputs_cyclical!$A$1:$A$243, 0), MATCH('Cyclical_after overrides'!O$1, F_Inputs_cyclical!$A$1:$BE$1, 0))="", "", INDEX(F_Inputs_cyclical!$A$1:$BE$243, MATCH('Cyclical_after overrides'!$A64, F_Inputs_cyclical!$A$1:$A$243, 0), MATCH('Cyclical_after overrides'!O$1, F_Inputs_cyclical!$A$1:$BE$1, 0))),
Cyclical_overrides!O64)</f>
        <v>0.72699999999999998</v>
      </c>
      <c r="P64" s="72">
        <f>IF(Cyclical_overrides!P64 = "",
IF(INDEX(F_Inputs_cyclical!$A$1:$BE$243, MATCH('Cyclical_after overrides'!$A64, F_Inputs_cyclical!$A$1:$A$243, 0), MATCH('Cyclical_after overrides'!P$1, F_Inputs_cyclical!$A$1:$BE$1, 0))="", "", INDEX(F_Inputs_cyclical!$A$1:$BE$243, MATCH('Cyclical_after overrides'!$A64, F_Inputs_cyclical!$A$1:$A$243, 0), MATCH('Cyclical_after overrides'!P$1, F_Inputs_cyclical!$A$1:$BE$1, 0))),
Cyclical_overrides!P64)</f>
        <v>4.2050000000000001</v>
      </c>
      <c r="Q64" s="72">
        <f>IF(Cyclical_overrides!Q64 = "",
IF(INDEX(F_Inputs_cyclical!$A$1:$BE$243, MATCH('Cyclical_after overrides'!$A64, F_Inputs_cyclical!$A$1:$A$243, 0), MATCH('Cyclical_after overrides'!Q$1, F_Inputs_cyclical!$A$1:$BE$1, 0))="", "", INDEX(F_Inputs_cyclical!$A$1:$BE$243, MATCH('Cyclical_after overrides'!$A64, F_Inputs_cyclical!$A$1:$A$243, 0), MATCH('Cyclical_after overrides'!Q$1, F_Inputs_cyclical!$A$1:$BE$1, 0))),
Cyclical_overrides!Q64)</f>
        <v>1.5369999999999999</v>
      </c>
      <c r="R64" s="72">
        <f>IF(Cyclical_overrides!R64 = "",
IF(INDEX(F_Inputs_cyclical!$A$1:$BE$243, MATCH('Cyclical_after overrides'!$A64, F_Inputs_cyclical!$A$1:$A$243, 0), MATCH('Cyclical_after overrides'!R$1, F_Inputs_cyclical!$A$1:$BE$1, 0))="", "", INDEX(F_Inputs_cyclical!$A$1:$BE$243, MATCH('Cyclical_after overrides'!$A64, F_Inputs_cyclical!$A$1:$A$243, 0), MATCH('Cyclical_after overrides'!R$1, F_Inputs_cyclical!$A$1:$BE$1, 0))),
Cyclical_overrides!R64)</f>
        <v>1.097</v>
      </c>
      <c r="S64" s="72" t="str">
        <f>IF(Cyclical_overrides!S64 = "",
IF(INDEX(F_Inputs_cyclical!$A$1:$BE$243, MATCH('Cyclical_after overrides'!$A64, F_Inputs_cyclical!$A$1:$A$243, 0), MATCH('Cyclical_after overrides'!S$1, F_Inputs_cyclical!$A$1:$BE$1, 0))="", "", INDEX(F_Inputs_cyclical!$A$1:$BE$243, MATCH('Cyclical_after overrides'!$A64, F_Inputs_cyclical!$A$1:$A$243, 0), MATCH('Cyclical_after overrides'!S$1, F_Inputs_cyclical!$A$1:$BE$1, 0))),
Cyclical_overrides!S64)</f>
        <v/>
      </c>
      <c r="T64" s="72" t="str">
        <f>IF(Cyclical_overrides!T64 = "",
IF(INDEX(F_Inputs_cyclical!$A$1:$BE$243, MATCH('Cyclical_after overrides'!$A64, F_Inputs_cyclical!$A$1:$A$243, 0), MATCH('Cyclical_after overrides'!T$1, F_Inputs_cyclical!$A$1:$BE$1, 0))="", "", INDEX(F_Inputs_cyclical!$A$1:$BE$243, MATCH('Cyclical_after overrides'!$A64, F_Inputs_cyclical!$A$1:$A$243, 0), MATCH('Cyclical_after overrides'!T$1, F_Inputs_cyclical!$A$1:$BE$1, 0))),
Cyclical_overrides!T64)</f>
        <v/>
      </c>
      <c r="U64" s="72">
        <f>IF(Cyclical_overrides!U64 = "",
IF(INDEX(F_Inputs_cyclical!$A$1:$BE$243, MATCH('Cyclical_after overrides'!$A64, F_Inputs_cyclical!$A$1:$A$243, 0), MATCH('Cyclical_after overrides'!U$1, F_Inputs_cyclical!$A$1:$BE$1, 0))="", "", INDEX(F_Inputs_cyclical!$A$1:$BE$243, MATCH('Cyclical_after overrides'!$A64, F_Inputs_cyclical!$A$1:$A$243, 0), MATCH('Cyclical_after overrides'!U$1, F_Inputs_cyclical!$A$1:$BE$1, 0))),
Cyclical_overrides!U64)</f>
        <v>92.263000000000005</v>
      </c>
      <c r="V64" s="72">
        <f>IF(Cyclical_overrides!V64 = "",
IF(INDEX(F_Inputs_cyclical!$A$1:$BE$243, MATCH('Cyclical_after overrides'!$A64, F_Inputs_cyclical!$A$1:$A$243, 0), MATCH('Cyclical_after overrides'!V$1, F_Inputs_cyclical!$A$1:$BE$1, 0))="", "", INDEX(F_Inputs_cyclical!$A$1:$BE$243, MATCH('Cyclical_after overrides'!$A64, F_Inputs_cyclical!$A$1:$A$243, 0), MATCH('Cyclical_after overrides'!V$1, F_Inputs_cyclical!$A$1:$BE$1, 0))),
Cyclical_overrides!V64)</f>
        <v>135.79249999999999</v>
      </c>
      <c r="W64" s="72">
        <f>IF(Cyclical_overrides!W64 = "",
IF(INDEX(F_Inputs_cyclical!$A$1:$BE$243, MATCH('Cyclical_after overrides'!$A64, F_Inputs_cyclical!$A$1:$A$243, 0), MATCH('Cyclical_after overrides'!W$1, F_Inputs_cyclical!$A$1:$BE$1, 0))="", "", INDEX(F_Inputs_cyclical!$A$1:$BE$243, MATCH('Cyclical_after overrides'!$A64, F_Inputs_cyclical!$A$1:$A$243, 0), MATCH('Cyclical_after overrides'!W$1, F_Inputs_cyclical!$A$1:$BE$1, 0))),
Cyclical_overrides!W64)</f>
        <v>129.642333333333</v>
      </c>
      <c r="X64" s="72">
        <f>IF(Cyclical_overrides!X64 = "",
IF(INDEX(F_Inputs_cyclical!$A$1:$BE$243, MATCH('Cyclical_after overrides'!$A64, F_Inputs_cyclical!$A$1:$A$243, 0), MATCH('Cyclical_after overrides'!X$1, F_Inputs_cyclical!$A$1:$BE$1, 0))="", "", INDEX(F_Inputs_cyclical!$A$1:$BE$243, MATCH('Cyclical_after overrides'!$A64, F_Inputs_cyclical!$A$1:$A$243, 0), MATCH('Cyclical_after overrides'!X$1, F_Inputs_cyclical!$A$1:$BE$1, 0))),
Cyclical_overrides!X64)</f>
        <v>440.577</v>
      </c>
      <c r="Y64" s="72">
        <f>IF(Cyclical_overrides!Y64 = "",
IF(INDEX(F_Inputs_cyclical!$A$1:$BE$243, MATCH('Cyclical_after overrides'!$A64, F_Inputs_cyclical!$A$1:$A$243, 0), MATCH('Cyclical_after overrides'!Y$1, F_Inputs_cyclical!$A$1:$BE$1, 0))="", "", INDEX(F_Inputs_cyclical!$A$1:$BE$243, MATCH('Cyclical_after overrides'!$A64, F_Inputs_cyclical!$A$1:$A$243, 0), MATCH('Cyclical_after overrides'!Y$1, F_Inputs_cyclical!$A$1:$BE$1, 0))),
Cyclical_overrides!Y64)</f>
        <v>293.83300000000003</v>
      </c>
      <c r="Z64" s="72">
        <f>IF(Cyclical_overrides!Z64 = "",
IF(INDEX(F_Inputs_cyclical!$A$1:$BE$243, MATCH('Cyclical_after overrides'!$A64, F_Inputs_cyclical!$A$1:$A$243, 0), MATCH('Cyclical_after overrides'!Z$1, F_Inputs_cyclical!$A$1:$BE$1, 0))="", "", INDEX(F_Inputs_cyclical!$A$1:$BE$243, MATCH('Cyclical_after overrides'!$A64, F_Inputs_cyclical!$A$1:$A$243, 0), MATCH('Cyclical_after overrides'!Z$1, F_Inputs_cyclical!$A$1:$BE$1, 0))),
Cyclical_overrides!Z64)</f>
        <v>1617.9311666666699</v>
      </c>
      <c r="AA64" s="72">
        <f>IF(Cyclical_overrides!AA64 = "",
IF(INDEX(F_Inputs_cyclical!$A$1:$BE$243, MATCH('Cyclical_after overrides'!$A64, F_Inputs_cyclical!$A$1:$A$243, 0), MATCH('Cyclical_after overrides'!AA$1, F_Inputs_cyclical!$A$1:$BE$1, 0))="", "", INDEX(F_Inputs_cyclical!$A$1:$BE$243, MATCH('Cyclical_after overrides'!$A64, F_Inputs_cyclical!$A$1:$A$243, 0), MATCH('Cyclical_after overrides'!AA$1, F_Inputs_cyclical!$A$1:$BE$1, 0))),
Cyclical_overrides!AA64)</f>
        <v>1369.5585000000001</v>
      </c>
      <c r="AB64" s="72" t="str">
        <f>IF(Cyclical_overrides!AB64 = "",
IF(INDEX(F_Inputs_cyclical!$A$1:$BE$243, MATCH('Cyclical_after overrides'!$A64, F_Inputs_cyclical!$A$1:$A$243, 0), MATCH('Cyclical_after overrides'!AB$1, F_Inputs_cyclical!$A$1:$BE$1, 0))="", "", INDEX(F_Inputs_cyclical!$A$1:$BE$243, MATCH('Cyclical_after overrides'!$A64, F_Inputs_cyclical!$A$1:$A$243, 0), MATCH('Cyclical_after overrides'!AB$1, F_Inputs_cyclical!$A$1:$BE$1, 0))),
Cyclical_overrides!AB64)</f>
        <v/>
      </c>
      <c r="AC64" s="72" t="str">
        <f>IF(Cyclical_overrides!AC64 = "",
IF(INDEX(F_Inputs_cyclical!$A$1:$BE$243, MATCH('Cyclical_after overrides'!$A64, F_Inputs_cyclical!$A$1:$A$243, 0), MATCH('Cyclical_after overrides'!AC$1, F_Inputs_cyclical!$A$1:$BE$1, 0))="", "", INDEX(F_Inputs_cyclical!$A$1:$BE$243, MATCH('Cyclical_after overrides'!$A64, F_Inputs_cyclical!$A$1:$A$243, 0), MATCH('Cyclical_after overrides'!AC$1, F_Inputs_cyclical!$A$1:$BE$1, 0))),
Cyclical_overrides!AC64)</f>
        <v/>
      </c>
      <c r="AD64" s="72" t="str">
        <f>IF(Cyclical_overrides!AD64 = "",
IF(INDEX(F_Inputs_cyclical!$A$1:$BE$243, MATCH('Cyclical_after overrides'!$A64, F_Inputs_cyclical!$A$1:$A$243, 0), MATCH('Cyclical_after overrides'!AD$1, F_Inputs_cyclical!$A$1:$BE$1, 0))="", "", INDEX(F_Inputs_cyclical!$A$1:$BE$243, MATCH('Cyclical_after overrides'!$A64, F_Inputs_cyclical!$A$1:$A$243, 0), MATCH('Cyclical_after overrides'!AD$1, F_Inputs_cyclical!$A$1:$BE$1, 0))),
Cyclical_overrides!AD64)</f>
        <v/>
      </c>
      <c r="AE64" s="72" t="str">
        <f>IF(Cyclical_overrides!AE64 = "",
IF(INDEX(F_Inputs_cyclical!$A$1:$BE$243, MATCH('Cyclical_after overrides'!$A64, F_Inputs_cyclical!$A$1:$A$243, 0), MATCH('Cyclical_after overrides'!AE$1, F_Inputs_cyclical!$A$1:$BE$1, 0))="", "", INDEX(F_Inputs_cyclical!$A$1:$BE$243, MATCH('Cyclical_after overrides'!$A64, F_Inputs_cyclical!$A$1:$A$243, 0), MATCH('Cyclical_after overrides'!AE$1, F_Inputs_cyclical!$A$1:$BE$1, 0))),
Cyclical_overrides!AE64)</f>
        <v/>
      </c>
      <c r="AF64" s="72" t="str">
        <f>IF(Cyclical_overrides!AF64 = "",
IF(INDEX(F_Inputs_cyclical!$A$1:$BE$243, MATCH('Cyclical_after overrides'!$A64, F_Inputs_cyclical!$A$1:$A$243, 0), MATCH('Cyclical_after overrides'!AF$1, F_Inputs_cyclical!$A$1:$BE$1, 0))="", "", INDEX(F_Inputs_cyclical!$A$1:$BE$243, MATCH('Cyclical_after overrides'!$A64, F_Inputs_cyclical!$A$1:$A$243, 0), MATCH('Cyclical_after overrides'!AF$1, F_Inputs_cyclical!$A$1:$BE$1, 0))),
Cyclical_overrides!AF64)</f>
        <v/>
      </c>
      <c r="AG64" s="72" t="str">
        <f>IF(Cyclical_overrides!AG64 = "",
IF(INDEX(F_Inputs_cyclical!$A$1:$BE$243, MATCH('Cyclical_after overrides'!$A64, F_Inputs_cyclical!$A$1:$A$243, 0), MATCH('Cyclical_after overrides'!AG$1, F_Inputs_cyclical!$A$1:$BE$1, 0))="", "", INDEX(F_Inputs_cyclical!$A$1:$BE$243, MATCH('Cyclical_after overrides'!$A64, F_Inputs_cyclical!$A$1:$A$243, 0), MATCH('Cyclical_after overrides'!AG$1, F_Inputs_cyclical!$A$1:$BE$1, 0))),
Cyclical_overrides!AG64)</f>
        <v/>
      </c>
      <c r="AH64" s="72" t="str">
        <f>IF(Cyclical_overrides!AH64 = "",
IF(INDEX(F_Inputs_cyclical!$A$1:$BE$243, MATCH('Cyclical_after overrides'!$A64, F_Inputs_cyclical!$A$1:$A$243, 0), MATCH('Cyclical_after overrides'!AH$1, F_Inputs_cyclical!$A$1:$BE$1, 0))="", "", INDEX(F_Inputs_cyclical!$A$1:$BE$243, MATCH('Cyclical_after overrides'!$A64, F_Inputs_cyclical!$A$1:$A$243, 0), MATCH('Cyclical_after overrides'!AH$1, F_Inputs_cyclical!$A$1:$BE$1, 0))),
Cyclical_overrides!AH64)</f>
        <v/>
      </c>
      <c r="AI64" s="72" t="str">
        <f>IF(Cyclical_overrides!AI64 = "",
IF(INDEX(F_Inputs_cyclical!$A$1:$BE$243, MATCH('Cyclical_after overrides'!$A64, F_Inputs_cyclical!$A$1:$A$243, 0), MATCH('Cyclical_after overrides'!AI$1, F_Inputs_cyclical!$A$1:$BE$1, 0))="", "", INDEX(F_Inputs_cyclical!$A$1:$BE$243, MATCH('Cyclical_after overrides'!$A64, F_Inputs_cyclical!$A$1:$A$243, 0), MATCH('Cyclical_after overrides'!AI$1, F_Inputs_cyclical!$A$1:$BE$1, 0))),
Cyclical_overrides!AI64)</f>
        <v/>
      </c>
      <c r="AJ64" s="72" t="str">
        <f>IF(Cyclical_overrides!AJ64 = "",
IF(INDEX(F_Inputs_cyclical!$A$1:$BE$243, MATCH('Cyclical_after overrides'!$A64, F_Inputs_cyclical!$A$1:$A$243, 0), MATCH('Cyclical_after overrides'!AJ$1, F_Inputs_cyclical!$A$1:$BE$1, 0))="", "", INDEX(F_Inputs_cyclical!$A$1:$BE$243, MATCH('Cyclical_after overrides'!$A64, F_Inputs_cyclical!$A$1:$A$243, 0), MATCH('Cyclical_after overrides'!AJ$1, F_Inputs_cyclical!$A$1:$BE$1, 0))),
Cyclical_overrides!AJ64)</f>
        <v/>
      </c>
      <c r="AK64" s="72" t="str">
        <f>IF(Cyclical_overrides!AK64 = "",
IF(INDEX(F_Inputs_cyclical!$A$1:$BE$243, MATCH('Cyclical_after overrides'!$A64, F_Inputs_cyclical!$A$1:$A$243, 0), MATCH('Cyclical_after overrides'!AK$1, F_Inputs_cyclical!$A$1:$BE$1, 0))="", "", INDEX(F_Inputs_cyclical!$A$1:$BE$243, MATCH('Cyclical_after overrides'!$A64, F_Inputs_cyclical!$A$1:$A$243, 0), MATCH('Cyclical_after overrides'!AK$1, F_Inputs_cyclical!$A$1:$BE$1, 0))),
Cyclical_overrides!AK64)</f>
        <v/>
      </c>
      <c r="AL64" s="72" t="str">
        <f>IF(Cyclical_overrides!AL64 = "",
IF(INDEX(F_Inputs_cyclical!$A$1:$BE$243, MATCH('Cyclical_after overrides'!$A64, F_Inputs_cyclical!$A$1:$A$243, 0), MATCH('Cyclical_after overrides'!AL$1, F_Inputs_cyclical!$A$1:$BE$1, 0))="", "", INDEX(F_Inputs_cyclical!$A$1:$BE$243, MATCH('Cyclical_after overrides'!$A64, F_Inputs_cyclical!$A$1:$A$243, 0), MATCH('Cyclical_after overrides'!AL$1, F_Inputs_cyclical!$A$1:$BE$1, 0))),
Cyclical_overrides!AL64)</f>
        <v/>
      </c>
      <c r="AM64" s="72">
        <f>IF(Cyclical_overrides!AM64 = "",
IF(INDEX(F_Inputs_cyclical!$A$1:$BE$243, MATCH('Cyclical_after overrides'!$A64, F_Inputs_cyclical!$A$1:$A$243, 0), MATCH('Cyclical_after overrides'!AM$1, F_Inputs_cyclical!$A$1:$BE$1, 0))="", "", INDEX(F_Inputs_cyclical!$A$1:$BE$243, MATCH('Cyclical_after overrides'!$A64, F_Inputs_cyclical!$A$1:$A$243, 0), MATCH('Cyclical_after overrides'!AM$1, F_Inputs_cyclical!$A$1:$BE$1, 0))),
Cyclical_overrides!AM64)</f>
        <v>22.853999999999999</v>
      </c>
      <c r="AN64" s="72">
        <f>IF(Cyclical_overrides!AN64 = "",
IF(INDEX(F_Inputs_cyclical!$A$1:$BE$243, MATCH('Cyclical_after overrides'!$A64, F_Inputs_cyclical!$A$1:$A$243, 0), MATCH('Cyclical_after overrides'!AN$1, F_Inputs_cyclical!$A$1:$BE$1, 0))="", "", INDEX(F_Inputs_cyclical!$A$1:$BE$243, MATCH('Cyclical_after overrides'!$A64, F_Inputs_cyclical!$A$1:$A$243, 0), MATCH('Cyclical_after overrides'!AN$1, F_Inputs_cyclical!$A$1:$BE$1, 0))),
Cyclical_overrides!AN64)</f>
        <v>92.263000000000005</v>
      </c>
      <c r="AO64" s="72" t="str">
        <f>IF(Cyclical_overrides!AO64 = "",
IF(INDEX(F_Inputs_cyclical!$A$1:$BE$243, MATCH('Cyclical_after overrides'!$A64, F_Inputs_cyclical!$A$1:$A$243, 0), MATCH('Cyclical_after overrides'!AO$1, F_Inputs_cyclical!$A$1:$BE$1, 0))="", "", INDEX(F_Inputs_cyclical!$A$1:$BE$243, MATCH('Cyclical_after overrides'!$A64, F_Inputs_cyclical!$A$1:$A$243, 0), MATCH('Cyclical_after overrides'!AO$1, F_Inputs_cyclical!$A$1:$BE$1, 0))),
Cyclical_overrides!AO64)</f>
        <v/>
      </c>
      <c r="AP64" s="72" t="str">
        <f>IF(Cyclical_overrides!AP64 = "",
IF(INDEX(F_Inputs_cyclical!$A$1:$BE$243, MATCH('Cyclical_after overrides'!$A64, F_Inputs_cyclical!$A$1:$A$243, 0), MATCH('Cyclical_after overrides'!AP$1, F_Inputs_cyclical!$A$1:$BE$1, 0))="", "", INDEX(F_Inputs_cyclical!$A$1:$BE$243, MATCH('Cyclical_after overrides'!$A64, F_Inputs_cyclical!$A$1:$A$243, 0), MATCH('Cyclical_after overrides'!AP$1, F_Inputs_cyclical!$A$1:$BE$1, 0))),
Cyclical_overrides!AP64)</f>
        <v/>
      </c>
      <c r="AQ64" s="72">
        <f>IF(Cyclical_overrides!AQ64 = "",
IF(INDEX(F_Inputs_cyclical!$A$1:$BE$243, MATCH('Cyclical_after overrides'!$A64, F_Inputs_cyclical!$A$1:$A$243, 0), MATCH('Cyclical_after overrides'!AQ$1, F_Inputs_cyclical!$A$1:$BE$1, 0))="", "", INDEX(F_Inputs_cyclical!$A$1:$BE$243, MATCH('Cyclical_after overrides'!$A64, F_Inputs_cyclical!$A$1:$A$243, 0), MATCH('Cyclical_after overrides'!AQ$1, F_Inputs_cyclical!$A$1:$BE$1, 0))),
Cyclical_overrides!AQ64)</f>
        <v>2.6339999999999999</v>
      </c>
      <c r="AR64" s="72">
        <f>IF(Cyclical_overrides!AR64 = "",
IF(INDEX(F_Inputs_cyclical!$A$1:$BE$243, MATCH('Cyclical_after overrides'!$A64, F_Inputs_cyclical!$A$1:$A$243, 0), MATCH('Cyclical_after overrides'!AR$1, F_Inputs_cyclical!$A$1:$BE$1, 0))="", "", INDEX(F_Inputs_cyclical!$A$1:$BE$243, MATCH('Cyclical_after overrides'!$A64, F_Inputs_cyclical!$A$1:$A$243, 0), MATCH('Cyclical_after overrides'!AR$1, F_Inputs_cyclical!$A$1:$BE$1, 0))),
Cyclical_overrides!AR64)</f>
        <v>4.9320000000000004</v>
      </c>
      <c r="AS64" s="72" t="str">
        <f>IF(Cyclical_overrides!AS64 = "",
IF(INDEX(F_Inputs_cyclical!$A$1:$BE$243, MATCH('Cyclical_after overrides'!$A64, F_Inputs_cyclical!$A$1:$A$243, 0), MATCH('Cyclical_after overrides'!AS$1, F_Inputs_cyclical!$A$1:$BE$1, 0))="", "", INDEX(F_Inputs_cyclical!$A$1:$BE$243, MATCH('Cyclical_after overrides'!$A64, F_Inputs_cyclical!$A$1:$A$243, 0), MATCH('Cyclical_after overrides'!AS$1, F_Inputs_cyclical!$A$1:$BE$1, 0))),
Cyclical_overrides!AS64)</f>
        <v/>
      </c>
      <c r="AT64" s="72" t="str">
        <f>IF(Cyclical_overrides!AT64 = "",
IF(INDEX(F_Inputs_cyclical!$A$1:$BE$243, MATCH('Cyclical_after overrides'!$A64, F_Inputs_cyclical!$A$1:$A$243, 0), MATCH('Cyclical_after overrides'!AT$1, F_Inputs_cyclical!$A$1:$BE$1, 0))="", "", INDEX(F_Inputs_cyclical!$A$1:$BE$243, MATCH('Cyclical_after overrides'!$A64, F_Inputs_cyclical!$A$1:$A$243, 0), MATCH('Cyclical_after overrides'!AT$1, F_Inputs_cyclical!$A$1:$BE$1, 0))),
Cyclical_overrides!AT64)</f>
        <v/>
      </c>
      <c r="AU64" s="72">
        <f>IF(Cyclical_overrides!AU64 = "",
IF(INDEX(F_Inputs_cyclical!$A$1:$BE$243, MATCH('Cyclical_after overrides'!$A64, F_Inputs_cyclical!$A$1:$A$243, 0), MATCH('Cyclical_after overrides'!AU$1, F_Inputs_cyclical!$A$1:$BE$1, 0))="", "", INDEX(F_Inputs_cyclical!$A$1:$BE$243, MATCH('Cyclical_after overrides'!$A64, F_Inputs_cyclical!$A$1:$A$243, 0), MATCH('Cyclical_after overrides'!AU$1, F_Inputs_cyclical!$A$1:$BE$1, 0))),
Cyclical_overrides!AU64)</f>
        <v>8.3249999999999993</v>
      </c>
      <c r="AV64" s="72" t="str">
        <f>IF(Cyclical_overrides!AV64 = "",
IF(INDEX(F_Inputs_cyclical!$A$1:$BE$243, MATCH('Cyclical_after overrides'!$A64, F_Inputs_cyclical!$A$1:$A$243, 0), MATCH('Cyclical_after overrides'!AV$1, F_Inputs_cyclical!$A$1:$BE$1, 0))="", "", INDEX(F_Inputs_cyclical!$A$1:$BE$243, MATCH('Cyclical_after overrides'!$A64, F_Inputs_cyclical!$A$1:$A$243, 0), MATCH('Cyclical_after overrides'!AV$1, F_Inputs_cyclical!$A$1:$BE$1, 0))),
Cyclical_overrides!AV64)</f>
        <v/>
      </c>
      <c r="AW64" s="72">
        <f>IF(Cyclical_overrides!AW64 = "",
IF(INDEX(F_Inputs_cyclical!$A$1:$BE$243, MATCH('Cyclical_after overrides'!$A64, F_Inputs_cyclical!$A$1:$A$243, 0), MATCH('Cyclical_after overrides'!AW$1, F_Inputs_cyclical!$A$1:$BE$1, 0))="", "", INDEX(F_Inputs_cyclical!$A$1:$BE$243, MATCH('Cyclical_after overrides'!$A64, F_Inputs_cyclical!$A$1:$A$243, 0), MATCH('Cyclical_after overrides'!AW$1, F_Inputs_cyclical!$A$1:$BE$1, 0))),
Cyclical_overrides!AW64)</f>
        <v>1.1560444722831191</v>
      </c>
      <c r="AX64" s="72">
        <f>IF(Cyclical_overrides!AX64 = "",
IF(INDEX(F_Inputs_cyclical!$A$1:$BE$243, MATCH('Cyclical_after overrides'!$A64, F_Inputs_cyclical!$A$1:$A$243, 0), MATCH('Cyclical_after overrides'!AX$1, F_Inputs_cyclical!$A$1:$BE$1, 0))="", "", INDEX(F_Inputs_cyclical!$A$1:$BE$243, MATCH('Cyclical_after overrides'!$A64, F_Inputs_cyclical!$A$1:$A$243, 0), MATCH('Cyclical_after overrides'!AX$1, F_Inputs_cyclical!$A$1:$BE$1, 0))),
Cyclical_overrides!AX64)</f>
        <v>25.474439922511671</v>
      </c>
      <c r="AY64" s="72">
        <f>IF(Cyclical_overrides!AY64 = "",
IF(INDEX(F_Inputs_cyclical!$A$1:$BE$243, MATCH('Cyclical_after overrides'!$A64, F_Inputs_cyclical!$A$1:$A$243, 0), MATCH('Cyclical_after overrides'!AY$1, F_Inputs_cyclical!$A$1:$BE$1, 0))="", "", INDEX(F_Inputs_cyclical!$A$1:$BE$243, MATCH('Cyclical_after overrides'!$A64, F_Inputs_cyclical!$A$1:$A$243, 0), MATCH('Cyclical_after overrides'!AY$1, F_Inputs_cyclical!$A$1:$BE$1, 0))),
Cyclical_overrides!AY64)</f>
        <v>136.09609628710302</v>
      </c>
      <c r="AZ64" s="72">
        <f>IF(Cyclical_overrides!AZ64 = "",
IF(INDEX(F_Inputs_cyclical!$A$1:$BE$243, MATCH('Cyclical_after overrides'!$A64, F_Inputs_cyclical!$A$1:$A$243, 0), MATCH('Cyclical_after overrides'!AZ$1, F_Inputs_cyclical!$A$1:$BE$1, 0))="", "", INDEX(F_Inputs_cyclical!$A$1:$BE$243, MATCH('Cyclical_after overrides'!$A64, F_Inputs_cyclical!$A$1:$A$243, 0), MATCH('Cyclical_after overrides'!AZ$1, F_Inputs_cyclical!$A$1:$BE$1, 0))),
Cyclical_overrides!AZ64)</f>
        <v>2.1963741833790746</v>
      </c>
      <c r="BA64" s="72">
        <f>IF(Cyclical_overrides!BA64 = "",
IF(INDEX(F_Inputs_cyclical!$A$1:$BE$243, MATCH('Cyclical_after overrides'!$A64, F_Inputs_cyclical!$A$1:$A$243, 0), MATCH('Cyclical_after overrides'!BA$1, F_Inputs_cyclical!$A$1:$BE$1, 0))="", "", INDEX(F_Inputs_cyclical!$A$1:$BE$243, MATCH('Cyclical_after overrides'!$A64, F_Inputs_cyclical!$A$1:$A$243, 0), MATCH('Cyclical_after overrides'!BA$1, F_Inputs_cyclical!$A$1:$BE$1, 0))),
Cyclical_overrides!BA64)</f>
        <v>15.621386413153278</v>
      </c>
      <c r="BB64" s="72">
        <f>IF(Cyclical_overrides!BB64 = "",
IF(INDEX(F_Inputs_cyclical!$A$1:$BE$243, MATCH('Cyclical_after overrides'!$A64, F_Inputs_cyclical!$A$1:$A$243, 0), MATCH('Cyclical_after overrides'!BB$1, F_Inputs_cyclical!$A$1:$BE$1, 0))="", "", INDEX(F_Inputs_cyclical!$A$1:$BE$243, MATCH('Cyclical_after overrides'!$A64, F_Inputs_cyclical!$A$1:$A$243, 0), MATCH('Cyclical_after overrides'!BB$1, F_Inputs_cyclical!$A$1:$BE$1, 0))),
Cyclical_overrides!BB64)</f>
        <v>14.350152506870581</v>
      </c>
      <c r="BC64" s="72">
        <f>IF(Cyclical_overrides!BC64 = "",
IF(INDEX(F_Inputs_cyclical!$A$1:$BE$243, MATCH('Cyclical_after overrides'!$A64, F_Inputs_cyclical!$A$1:$A$243, 0), MATCH('Cyclical_after overrides'!BC$1, F_Inputs_cyclical!$A$1:$BE$1, 0))="", "", INDEX(F_Inputs_cyclical!$A$1:$BE$243, MATCH('Cyclical_after overrides'!$A64, F_Inputs_cyclical!$A$1:$A$243, 0), MATCH('Cyclical_after overrides'!BC$1, F_Inputs_cyclical!$A$1:$BE$1, 0))),
Cyclical_overrides!BC64)</f>
        <v>12.891845833485201</v>
      </c>
      <c r="BD64" s="72">
        <f>IF(Cyclical_overrides!BD64 = "",
IF(INDEX(F_Inputs_cyclical!$A$1:$BE$243, MATCH('Cyclical_after overrides'!$A64, F_Inputs_cyclical!$A$1:$A$243, 0), MATCH('Cyclical_after overrides'!BD$1, F_Inputs_cyclical!$A$1:$BE$1, 0))="", "", INDEX(F_Inputs_cyclical!$A$1:$BE$243, MATCH('Cyclical_after overrides'!$A64, F_Inputs_cyclical!$A$1:$A$243, 0), MATCH('Cyclical_after overrides'!BD$1, F_Inputs_cyclical!$A$1:$BE$1, 0))),
Cyclical_overrides!BD64)</f>
        <v>1212.8990000000001</v>
      </c>
      <c r="BE64" s="194"/>
    </row>
    <row r="65" spans="1:57" x14ac:dyDescent="0.4">
      <c r="A65" s="63" t="str">
        <f t="shared" si="0"/>
        <v>SVT20</v>
      </c>
      <c r="B65" s="63" t="s">
        <v>313</v>
      </c>
      <c r="C65" s="63" t="s">
        <v>255</v>
      </c>
      <c r="D65" s="72" t="str">
        <f>IF(Cyclical_overrides!D65 = "",
IF(INDEX(F_Inputs_cyclical!$A$1:$BE$243, MATCH('Cyclical_after overrides'!$A65, F_Inputs_cyclical!$A$1:$A$243, 0), MATCH('Cyclical_after overrides'!D$1, F_Inputs_cyclical!$A$1:$BE$1, 0))="", "", INDEX(F_Inputs_cyclical!$A$1:$BE$243, MATCH('Cyclical_after overrides'!$A65, F_Inputs_cyclical!$A$1:$A$243, 0), MATCH('Cyclical_after overrides'!D$1, F_Inputs_cyclical!$A$1:$BE$1, 0))),
Cyclical_overrides!D65)</f>
        <v/>
      </c>
      <c r="E65" s="72" t="str">
        <f>IF(Cyclical_overrides!E65 = "",
IF(INDEX(F_Inputs_cyclical!$A$1:$BE$243, MATCH('Cyclical_after overrides'!$A65, F_Inputs_cyclical!$A$1:$A$243, 0), MATCH('Cyclical_after overrides'!E$1, F_Inputs_cyclical!$A$1:$BE$1, 0))="", "", INDEX(F_Inputs_cyclical!$A$1:$BE$243, MATCH('Cyclical_after overrides'!$A65, F_Inputs_cyclical!$A$1:$A$243, 0), MATCH('Cyclical_after overrides'!E$1, F_Inputs_cyclical!$A$1:$BE$1, 0))),
Cyclical_overrides!E65)</f>
        <v/>
      </c>
      <c r="F65" s="72" t="str">
        <f>IF(Cyclical_overrides!F65 = "",
IF(INDEX(F_Inputs_cyclical!$A$1:$BE$243, MATCH('Cyclical_after overrides'!$A65, F_Inputs_cyclical!$A$1:$A$243, 0), MATCH('Cyclical_after overrides'!F$1, F_Inputs_cyclical!$A$1:$BE$1, 0))="", "", INDEX(F_Inputs_cyclical!$A$1:$BE$243, MATCH('Cyclical_after overrides'!$A65, F_Inputs_cyclical!$A$1:$A$243, 0), MATCH('Cyclical_after overrides'!F$1, F_Inputs_cyclical!$A$1:$BE$1, 0))),
Cyclical_overrides!F65)</f>
        <v/>
      </c>
      <c r="G65" s="72" t="str">
        <f>IF(Cyclical_overrides!G65 = "",
IF(INDEX(F_Inputs_cyclical!$A$1:$BE$243, MATCH('Cyclical_after overrides'!$A65, F_Inputs_cyclical!$A$1:$A$243, 0), MATCH('Cyclical_after overrides'!G$1, F_Inputs_cyclical!$A$1:$BE$1, 0))="", "", INDEX(F_Inputs_cyclical!$A$1:$BE$243, MATCH('Cyclical_after overrides'!$A65, F_Inputs_cyclical!$A$1:$A$243, 0), MATCH('Cyclical_after overrides'!G$1, F_Inputs_cyclical!$A$1:$BE$1, 0))),
Cyclical_overrides!G65)</f>
        <v/>
      </c>
      <c r="H65" s="72" t="str">
        <f>IF(Cyclical_overrides!H65 = "",
IF(INDEX(F_Inputs_cyclical!$A$1:$BE$243, MATCH('Cyclical_after overrides'!$A65, F_Inputs_cyclical!$A$1:$A$243, 0), MATCH('Cyclical_after overrides'!H$1, F_Inputs_cyclical!$A$1:$BE$1, 0))="", "", INDEX(F_Inputs_cyclical!$A$1:$BE$243, MATCH('Cyclical_after overrides'!$A65, F_Inputs_cyclical!$A$1:$A$243, 0), MATCH('Cyclical_after overrides'!H$1, F_Inputs_cyclical!$A$1:$BE$1, 0))),
Cyclical_overrides!H65)</f>
        <v/>
      </c>
      <c r="I65" s="72" t="str">
        <f>IF(Cyclical_overrides!I65 = "",
IF(INDEX(F_Inputs_cyclical!$A$1:$BE$243, MATCH('Cyclical_after overrides'!$A65, F_Inputs_cyclical!$A$1:$A$243, 0), MATCH('Cyclical_after overrides'!I$1, F_Inputs_cyclical!$A$1:$BE$1, 0))="", "", INDEX(F_Inputs_cyclical!$A$1:$BE$243, MATCH('Cyclical_after overrides'!$A65, F_Inputs_cyclical!$A$1:$A$243, 0), MATCH('Cyclical_after overrides'!I$1, F_Inputs_cyclical!$A$1:$BE$1, 0))),
Cyclical_overrides!I65)</f>
        <v/>
      </c>
      <c r="J65" s="72" t="str">
        <f>IF(Cyclical_overrides!J65 = "",
IF(INDEX(F_Inputs_cyclical!$A$1:$BE$243, MATCH('Cyclical_after overrides'!$A65, F_Inputs_cyclical!$A$1:$A$243, 0), MATCH('Cyclical_after overrides'!J$1, F_Inputs_cyclical!$A$1:$BE$1, 0))="", "", INDEX(F_Inputs_cyclical!$A$1:$BE$243, MATCH('Cyclical_after overrides'!$A65, F_Inputs_cyclical!$A$1:$A$243, 0), MATCH('Cyclical_after overrides'!J$1, F_Inputs_cyclical!$A$1:$BE$1, 0))),
Cyclical_overrides!J65)</f>
        <v/>
      </c>
      <c r="K65" s="72" t="str">
        <f>IF(Cyclical_overrides!K65 = "",
IF(INDEX(F_Inputs_cyclical!$A$1:$BE$243, MATCH('Cyclical_after overrides'!$A65, F_Inputs_cyclical!$A$1:$A$243, 0), MATCH('Cyclical_after overrides'!K$1, F_Inputs_cyclical!$A$1:$BE$1, 0))="", "", INDEX(F_Inputs_cyclical!$A$1:$BE$243, MATCH('Cyclical_after overrides'!$A65, F_Inputs_cyclical!$A$1:$A$243, 0), MATCH('Cyclical_after overrides'!K$1, F_Inputs_cyclical!$A$1:$BE$1, 0))),
Cyclical_overrides!K65)</f>
        <v/>
      </c>
      <c r="L65" s="72" t="str">
        <f>IF(Cyclical_overrides!L65 = "",
IF(INDEX(F_Inputs_cyclical!$A$1:$BE$243, MATCH('Cyclical_after overrides'!$A65, F_Inputs_cyclical!$A$1:$A$243, 0), MATCH('Cyclical_after overrides'!L$1, F_Inputs_cyclical!$A$1:$BE$1, 0))="", "", INDEX(F_Inputs_cyclical!$A$1:$BE$243, MATCH('Cyclical_after overrides'!$A65, F_Inputs_cyclical!$A$1:$A$243, 0), MATCH('Cyclical_after overrides'!L$1, F_Inputs_cyclical!$A$1:$BE$1, 0))),
Cyclical_overrides!L65)</f>
        <v/>
      </c>
      <c r="M65" s="72" t="str">
        <f>IF(Cyclical_overrides!M65 = "",
IF(INDEX(F_Inputs_cyclical!$A$1:$BE$243, MATCH('Cyclical_after overrides'!$A65, F_Inputs_cyclical!$A$1:$A$243, 0), MATCH('Cyclical_after overrides'!M$1, F_Inputs_cyclical!$A$1:$BE$1, 0))="", "", INDEX(F_Inputs_cyclical!$A$1:$BE$243, MATCH('Cyclical_after overrides'!$A65, F_Inputs_cyclical!$A$1:$A$243, 0), MATCH('Cyclical_after overrides'!M$1, F_Inputs_cyclical!$A$1:$BE$1, 0))),
Cyclical_overrides!M65)</f>
        <v/>
      </c>
      <c r="N65" s="72" t="str">
        <f>IF(Cyclical_overrides!N65 = "",
IF(INDEX(F_Inputs_cyclical!$A$1:$BE$243, MATCH('Cyclical_after overrides'!$A65, F_Inputs_cyclical!$A$1:$A$243, 0), MATCH('Cyclical_after overrides'!N$1, F_Inputs_cyclical!$A$1:$BE$1, 0))="", "", INDEX(F_Inputs_cyclical!$A$1:$BE$243, MATCH('Cyclical_after overrides'!$A65, F_Inputs_cyclical!$A$1:$A$243, 0), MATCH('Cyclical_after overrides'!N$1, F_Inputs_cyclical!$A$1:$BE$1, 0))),
Cyclical_overrides!N65)</f>
        <v/>
      </c>
      <c r="O65" s="72" t="str">
        <f>IF(Cyclical_overrides!O65 = "",
IF(INDEX(F_Inputs_cyclical!$A$1:$BE$243, MATCH('Cyclical_after overrides'!$A65, F_Inputs_cyclical!$A$1:$A$243, 0), MATCH('Cyclical_after overrides'!O$1, F_Inputs_cyclical!$A$1:$BE$1, 0))="", "", INDEX(F_Inputs_cyclical!$A$1:$BE$243, MATCH('Cyclical_after overrides'!$A65, F_Inputs_cyclical!$A$1:$A$243, 0), MATCH('Cyclical_after overrides'!O$1, F_Inputs_cyclical!$A$1:$BE$1, 0))),
Cyclical_overrides!O65)</f>
        <v/>
      </c>
      <c r="P65" s="72" t="str">
        <f>IF(Cyclical_overrides!P65 = "",
IF(INDEX(F_Inputs_cyclical!$A$1:$BE$243, MATCH('Cyclical_after overrides'!$A65, F_Inputs_cyclical!$A$1:$A$243, 0), MATCH('Cyclical_after overrides'!P$1, F_Inputs_cyclical!$A$1:$BE$1, 0))="", "", INDEX(F_Inputs_cyclical!$A$1:$BE$243, MATCH('Cyclical_after overrides'!$A65, F_Inputs_cyclical!$A$1:$A$243, 0), MATCH('Cyclical_after overrides'!P$1, F_Inputs_cyclical!$A$1:$BE$1, 0))),
Cyclical_overrides!P65)</f>
        <v/>
      </c>
      <c r="Q65" s="72" t="str">
        <f>IF(Cyclical_overrides!Q65 = "",
IF(INDEX(F_Inputs_cyclical!$A$1:$BE$243, MATCH('Cyclical_after overrides'!$A65, F_Inputs_cyclical!$A$1:$A$243, 0), MATCH('Cyclical_after overrides'!Q$1, F_Inputs_cyclical!$A$1:$BE$1, 0))="", "", INDEX(F_Inputs_cyclical!$A$1:$BE$243, MATCH('Cyclical_after overrides'!$A65, F_Inputs_cyclical!$A$1:$A$243, 0), MATCH('Cyclical_after overrides'!Q$1, F_Inputs_cyclical!$A$1:$BE$1, 0))),
Cyclical_overrides!Q65)</f>
        <v/>
      </c>
      <c r="R65" s="72" t="str">
        <f>IF(Cyclical_overrides!R65 = "",
IF(INDEX(F_Inputs_cyclical!$A$1:$BE$243, MATCH('Cyclical_after overrides'!$A65, F_Inputs_cyclical!$A$1:$A$243, 0), MATCH('Cyclical_after overrides'!R$1, F_Inputs_cyclical!$A$1:$BE$1, 0))="", "", INDEX(F_Inputs_cyclical!$A$1:$BE$243, MATCH('Cyclical_after overrides'!$A65, F_Inputs_cyclical!$A$1:$A$243, 0), MATCH('Cyclical_after overrides'!R$1, F_Inputs_cyclical!$A$1:$BE$1, 0))),
Cyclical_overrides!R65)</f>
        <v/>
      </c>
      <c r="S65" s="72" t="str">
        <f>IF(Cyclical_overrides!S65 = "",
IF(INDEX(F_Inputs_cyclical!$A$1:$BE$243, MATCH('Cyclical_after overrides'!$A65, F_Inputs_cyclical!$A$1:$A$243, 0), MATCH('Cyclical_after overrides'!S$1, F_Inputs_cyclical!$A$1:$BE$1, 0))="", "", INDEX(F_Inputs_cyclical!$A$1:$BE$243, MATCH('Cyclical_after overrides'!$A65, F_Inputs_cyclical!$A$1:$A$243, 0), MATCH('Cyclical_after overrides'!S$1, F_Inputs_cyclical!$A$1:$BE$1, 0))),
Cyclical_overrides!S65)</f>
        <v/>
      </c>
      <c r="T65" s="72" t="str">
        <f>IF(Cyclical_overrides!T65 = "",
IF(INDEX(F_Inputs_cyclical!$A$1:$BE$243, MATCH('Cyclical_after overrides'!$A65, F_Inputs_cyclical!$A$1:$A$243, 0), MATCH('Cyclical_after overrides'!T$1, F_Inputs_cyclical!$A$1:$BE$1, 0))="", "", INDEX(F_Inputs_cyclical!$A$1:$BE$243, MATCH('Cyclical_after overrides'!$A65, F_Inputs_cyclical!$A$1:$A$243, 0), MATCH('Cyclical_after overrides'!T$1, F_Inputs_cyclical!$A$1:$BE$1, 0))),
Cyclical_overrides!T65)</f>
        <v/>
      </c>
      <c r="U65" s="72" t="str">
        <f>IF(Cyclical_overrides!U65 = "",
IF(INDEX(F_Inputs_cyclical!$A$1:$BE$243, MATCH('Cyclical_after overrides'!$A65, F_Inputs_cyclical!$A$1:$A$243, 0), MATCH('Cyclical_after overrides'!U$1, F_Inputs_cyclical!$A$1:$BE$1, 0))="", "", INDEX(F_Inputs_cyclical!$A$1:$BE$243, MATCH('Cyclical_after overrides'!$A65, F_Inputs_cyclical!$A$1:$A$243, 0), MATCH('Cyclical_after overrides'!U$1, F_Inputs_cyclical!$A$1:$BE$1, 0))),
Cyclical_overrides!U65)</f>
        <v/>
      </c>
      <c r="V65" s="72" t="str">
        <f>IF(Cyclical_overrides!V65 = "",
IF(INDEX(F_Inputs_cyclical!$A$1:$BE$243, MATCH('Cyclical_after overrides'!$A65, F_Inputs_cyclical!$A$1:$A$243, 0), MATCH('Cyclical_after overrides'!V$1, F_Inputs_cyclical!$A$1:$BE$1, 0))="", "", INDEX(F_Inputs_cyclical!$A$1:$BE$243, MATCH('Cyclical_after overrides'!$A65, F_Inputs_cyclical!$A$1:$A$243, 0), MATCH('Cyclical_after overrides'!V$1, F_Inputs_cyclical!$A$1:$BE$1, 0))),
Cyclical_overrides!V65)</f>
        <v/>
      </c>
      <c r="W65" s="72" t="str">
        <f>IF(Cyclical_overrides!W65 = "",
IF(INDEX(F_Inputs_cyclical!$A$1:$BE$243, MATCH('Cyclical_after overrides'!$A65, F_Inputs_cyclical!$A$1:$A$243, 0), MATCH('Cyclical_after overrides'!W$1, F_Inputs_cyclical!$A$1:$BE$1, 0))="", "", INDEX(F_Inputs_cyclical!$A$1:$BE$243, MATCH('Cyclical_after overrides'!$A65, F_Inputs_cyclical!$A$1:$A$243, 0), MATCH('Cyclical_after overrides'!W$1, F_Inputs_cyclical!$A$1:$BE$1, 0))),
Cyclical_overrides!W65)</f>
        <v/>
      </c>
      <c r="X65" s="72" t="str">
        <f>IF(Cyclical_overrides!X65 = "",
IF(INDEX(F_Inputs_cyclical!$A$1:$BE$243, MATCH('Cyclical_after overrides'!$A65, F_Inputs_cyclical!$A$1:$A$243, 0), MATCH('Cyclical_after overrides'!X$1, F_Inputs_cyclical!$A$1:$BE$1, 0))="", "", INDEX(F_Inputs_cyclical!$A$1:$BE$243, MATCH('Cyclical_after overrides'!$A65, F_Inputs_cyclical!$A$1:$A$243, 0), MATCH('Cyclical_after overrides'!X$1, F_Inputs_cyclical!$A$1:$BE$1, 0))),
Cyclical_overrides!X65)</f>
        <v/>
      </c>
      <c r="Y65" s="72" t="str">
        <f>IF(Cyclical_overrides!Y65 = "",
IF(INDEX(F_Inputs_cyclical!$A$1:$BE$243, MATCH('Cyclical_after overrides'!$A65, F_Inputs_cyclical!$A$1:$A$243, 0), MATCH('Cyclical_after overrides'!Y$1, F_Inputs_cyclical!$A$1:$BE$1, 0))="", "", INDEX(F_Inputs_cyclical!$A$1:$BE$243, MATCH('Cyclical_after overrides'!$A65, F_Inputs_cyclical!$A$1:$A$243, 0), MATCH('Cyclical_after overrides'!Y$1, F_Inputs_cyclical!$A$1:$BE$1, 0))),
Cyclical_overrides!Y65)</f>
        <v/>
      </c>
      <c r="Z65" s="72" t="str">
        <f>IF(Cyclical_overrides!Z65 = "",
IF(INDEX(F_Inputs_cyclical!$A$1:$BE$243, MATCH('Cyclical_after overrides'!$A65, F_Inputs_cyclical!$A$1:$A$243, 0), MATCH('Cyclical_after overrides'!Z$1, F_Inputs_cyclical!$A$1:$BE$1, 0))="", "", INDEX(F_Inputs_cyclical!$A$1:$BE$243, MATCH('Cyclical_after overrides'!$A65, F_Inputs_cyclical!$A$1:$A$243, 0), MATCH('Cyclical_after overrides'!Z$1, F_Inputs_cyclical!$A$1:$BE$1, 0))),
Cyclical_overrides!Z65)</f>
        <v/>
      </c>
      <c r="AA65" s="72" t="str">
        <f>IF(Cyclical_overrides!AA65 = "",
IF(INDEX(F_Inputs_cyclical!$A$1:$BE$243, MATCH('Cyclical_after overrides'!$A65, F_Inputs_cyclical!$A$1:$A$243, 0), MATCH('Cyclical_after overrides'!AA$1, F_Inputs_cyclical!$A$1:$BE$1, 0))="", "", INDEX(F_Inputs_cyclical!$A$1:$BE$243, MATCH('Cyclical_after overrides'!$A65, F_Inputs_cyclical!$A$1:$A$243, 0), MATCH('Cyclical_after overrides'!AA$1, F_Inputs_cyclical!$A$1:$BE$1, 0))),
Cyclical_overrides!AA65)</f>
        <v/>
      </c>
      <c r="AB65" s="72" t="str">
        <f>IF(Cyclical_overrides!AB65 = "",
IF(INDEX(F_Inputs_cyclical!$A$1:$BE$243, MATCH('Cyclical_after overrides'!$A65, F_Inputs_cyclical!$A$1:$A$243, 0), MATCH('Cyclical_after overrides'!AB$1, F_Inputs_cyclical!$A$1:$BE$1, 0))="", "", INDEX(F_Inputs_cyclical!$A$1:$BE$243, MATCH('Cyclical_after overrides'!$A65, F_Inputs_cyclical!$A$1:$A$243, 0), MATCH('Cyclical_after overrides'!AB$1, F_Inputs_cyclical!$A$1:$BE$1, 0))),
Cyclical_overrides!AB65)</f>
        <v/>
      </c>
      <c r="AC65" s="72" t="str">
        <f>IF(Cyclical_overrides!AC65 = "",
IF(INDEX(F_Inputs_cyclical!$A$1:$BE$243, MATCH('Cyclical_after overrides'!$A65, F_Inputs_cyclical!$A$1:$A$243, 0), MATCH('Cyclical_after overrides'!AC$1, F_Inputs_cyclical!$A$1:$BE$1, 0))="", "", INDEX(F_Inputs_cyclical!$A$1:$BE$243, MATCH('Cyclical_after overrides'!$A65, F_Inputs_cyclical!$A$1:$A$243, 0), MATCH('Cyclical_after overrides'!AC$1, F_Inputs_cyclical!$A$1:$BE$1, 0))),
Cyclical_overrides!AC65)</f>
        <v/>
      </c>
      <c r="AD65" s="72" t="str">
        <f>IF(Cyclical_overrides!AD65 = "",
IF(INDEX(F_Inputs_cyclical!$A$1:$BE$243, MATCH('Cyclical_after overrides'!$A65, F_Inputs_cyclical!$A$1:$A$243, 0), MATCH('Cyclical_after overrides'!AD$1, F_Inputs_cyclical!$A$1:$BE$1, 0))="", "", INDEX(F_Inputs_cyclical!$A$1:$BE$243, MATCH('Cyclical_after overrides'!$A65, F_Inputs_cyclical!$A$1:$A$243, 0), MATCH('Cyclical_after overrides'!AD$1, F_Inputs_cyclical!$A$1:$BE$1, 0))),
Cyclical_overrides!AD65)</f>
        <v/>
      </c>
      <c r="AE65" s="72" t="str">
        <f>IF(Cyclical_overrides!AE65 = "",
IF(INDEX(F_Inputs_cyclical!$A$1:$BE$243, MATCH('Cyclical_after overrides'!$A65, F_Inputs_cyclical!$A$1:$A$243, 0), MATCH('Cyclical_after overrides'!AE$1, F_Inputs_cyclical!$A$1:$BE$1, 0))="", "", INDEX(F_Inputs_cyclical!$A$1:$BE$243, MATCH('Cyclical_after overrides'!$A65, F_Inputs_cyclical!$A$1:$A$243, 0), MATCH('Cyclical_after overrides'!AE$1, F_Inputs_cyclical!$A$1:$BE$1, 0))),
Cyclical_overrides!AE65)</f>
        <v/>
      </c>
      <c r="AF65" s="72" t="str">
        <f>IF(Cyclical_overrides!AF65 = "",
IF(INDEX(F_Inputs_cyclical!$A$1:$BE$243, MATCH('Cyclical_after overrides'!$A65, F_Inputs_cyclical!$A$1:$A$243, 0), MATCH('Cyclical_after overrides'!AF$1, F_Inputs_cyclical!$A$1:$BE$1, 0))="", "", INDEX(F_Inputs_cyclical!$A$1:$BE$243, MATCH('Cyclical_after overrides'!$A65, F_Inputs_cyclical!$A$1:$A$243, 0), MATCH('Cyclical_after overrides'!AF$1, F_Inputs_cyclical!$A$1:$BE$1, 0))),
Cyclical_overrides!AF65)</f>
        <v/>
      </c>
      <c r="AG65" s="72" t="str">
        <f>IF(Cyclical_overrides!AG65 = "",
IF(INDEX(F_Inputs_cyclical!$A$1:$BE$243, MATCH('Cyclical_after overrides'!$A65, F_Inputs_cyclical!$A$1:$A$243, 0), MATCH('Cyclical_after overrides'!AG$1, F_Inputs_cyclical!$A$1:$BE$1, 0))="", "", INDEX(F_Inputs_cyclical!$A$1:$BE$243, MATCH('Cyclical_after overrides'!$A65, F_Inputs_cyclical!$A$1:$A$243, 0), MATCH('Cyclical_after overrides'!AG$1, F_Inputs_cyclical!$A$1:$BE$1, 0))),
Cyclical_overrides!AG65)</f>
        <v/>
      </c>
      <c r="AH65" s="72" t="str">
        <f>IF(Cyclical_overrides!AH65 = "",
IF(INDEX(F_Inputs_cyclical!$A$1:$BE$243, MATCH('Cyclical_after overrides'!$A65, F_Inputs_cyclical!$A$1:$A$243, 0), MATCH('Cyclical_after overrides'!AH$1, F_Inputs_cyclical!$A$1:$BE$1, 0))="", "", INDEX(F_Inputs_cyclical!$A$1:$BE$243, MATCH('Cyclical_after overrides'!$A65, F_Inputs_cyclical!$A$1:$A$243, 0), MATCH('Cyclical_after overrides'!AH$1, F_Inputs_cyclical!$A$1:$BE$1, 0))),
Cyclical_overrides!AH65)</f>
        <v/>
      </c>
      <c r="AI65" s="72" t="str">
        <f>IF(Cyclical_overrides!AI65 = "",
IF(INDEX(F_Inputs_cyclical!$A$1:$BE$243, MATCH('Cyclical_after overrides'!$A65, F_Inputs_cyclical!$A$1:$A$243, 0), MATCH('Cyclical_after overrides'!AI$1, F_Inputs_cyclical!$A$1:$BE$1, 0))="", "", INDEX(F_Inputs_cyclical!$A$1:$BE$243, MATCH('Cyclical_after overrides'!$A65, F_Inputs_cyclical!$A$1:$A$243, 0), MATCH('Cyclical_after overrides'!AI$1, F_Inputs_cyclical!$A$1:$BE$1, 0))),
Cyclical_overrides!AI65)</f>
        <v/>
      </c>
      <c r="AJ65" s="72" t="str">
        <f>IF(Cyclical_overrides!AJ65 = "",
IF(INDEX(F_Inputs_cyclical!$A$1:$BE$243, MATCH('Cyclical_after overrides'!$A65, F_Inputs_cyclical!$A$1:$A$243, 0), MATCH('Cyclical_after overrides'!AJ$1, F_Inputs_cyclical!$A$1:$BE$1, 0))="", "", INDEX(F_Inputs_cyclical!$A$1:$BE$243, MATCH('Cyclical_after overrides'!$A65, F_Inputs_cyclical!$A$1:$A$243, 0), MATCH('Cyclical_after overrides'!AJ$1, F_Inputs_cyclical!$A$1:$BE$1, 0))),
Cyclical_overrides!AJ65)</f>
        <v/>
      </c>
      <c r="AK65" s="72" t="str">
        <f>IF(Cyclical_overrides!AK65 = "",
IF(INDEX(F_Inputs_cyclical!$A$1:$BE$243, MATCH('Cyclical_after overrides'!$A65, F_Inputs_cyclical!$A$1:$A$243, 0), MATCH('Cyclical_after overrides'!AK$1, F_Inputs_cyclical!$A$1:$BE$1, 0))="", "", INDEX(F_Inputs_cyclical!$A$1:$BE$243, MATCH('Cyclical_after overrides'!$A65, F_Inputs_cyclical!$A$1:$A$243, 0), MATCH('Cyclical_after overrides'!AK$1, F_Inputs_cyclical!$A$1:$BE$1, 0))),
Cyclical_overrides!AK65)</f>
        <v/>
      </c>
      <c r="AL65" s="72" t="str">
        <f>IF(Cyclical_overrides!AL65 = "",
IF(INDEX(F_Inputs_cyclical!$A$1:$BE$243, MATCH('Cyclical_after overrides'!$A65, F_Inputs_cyclical!$A$1:$A$243, 0), MATCH('Cyclical_after overrides'!AL$1, F_Inputs_cyclical!$A$1:$BE$1, 0))="", "", INDEX(F_Inputs_cyclical!$A$1:$BE$243, MATCH('Cyclical_after overrides'!$A65, F_Inputs_cyclical!$A$1:$A$243, 0), MATCH('Cyclical_after overrides'!AL$1, F_Inputs_cyclical!$A$1:$BE$1, 0))),
Cyclical_overrides!AL65)</f>
        <v/>
      </c>
      <c r="AM65" s="72" t="str">
        <f>IF(Cyclical_overrides!AM65 = "",
IF(INDEX(F_Inputs_cyclical!$A$1:$BE$243, MATCH('Cyclical_after overrides'!$A65, F_Inputs_cyclical!$A$1:$A$243, 0), MATCH('Cyclical_after overrides'!AM$1, F_Inputs_cyclical!$A$1:$BE$1, 0))="", "", INDEX(F_Inputs_cyclical!$A$1:$BE$243, MATCH('Cyclical_after overrides'!$A65, F_Inputs_cyclical!$A$1:$A$243, 0), MATCH('Cyclical_after overrides'!AM$1, F_Inputs_cyclical!$A$1:$BE$1, 0))),
Cyclical_overrides!AM65)</f>
        <v/>
      </c>
      <c r="AN65" s="72" t="str">
        <f>IF(Cyclical_overrides!AN65 = "",
IF(INDEX(F_Inputs_cyclical!$A$1:$BE$243, MATCH('Cyclical_after overrides'!$A65, F_Inputs_cyclical!$A$1:$A$243, 0), MATCH('Cyclical_after overrides'!AN$1, F_Inputs_cyclical!$A$1:$BE$1, 0))="", "", INDEX(F_Inputs_cyclical!$A$1:$BE$243, MATCH('Cyclical_after overrides'!$A65, F_Inputs_cyclical!$A$1:$A$243, 0), MATCH('Cyclical_after overrides'!AN$1, F_Inputs_cyclical!$A$1:$BE$1, 0))),
Cyclical_overrides!AN65)</f>
        <v/>
      </c>
      <c r="AO65" s="72" t="str">
        <f>IF(Cyclical_overrides!AO65 = "",
IF(INDEX(F_Inputs_cyclical!$A$1:$BE$243, MATCH('Cyclical_after overrides'!$A65, F_Inputs_cyclical!$A$1:$A$243, 0), MATCH('Cyclical_after overrides'!AO$1, F_Inputs_cyclical!$A$1:$BE$1, 0))="", "", INDEX(F_Inputs_cyclical!$A$1:$BE$243, MATCH('Cyclical_after overrides'!$A65, F_Inputs_cyclical!$A$1:$A$243, 0), MATCH('Cyclical_after overrides'!AO$1, F_Inputs_cyclical!$A$1:$BE$1, 0))),
Cyclical_overrides!AO65)</f>
        <v/>
      </c>
      <c r="AP65" s="72" t="str">
        <f>IF(Cyclical_overrides!AP65 = "",
IF(INDEX(F_Inputs_cyclical!$A$1:$BE$243, MATCH('Cyclical_after overrides'!$A65, F_Inputs_cyclical!$A$1:$A$243, 0), MATCH('Cyclical_after overrides'!AP$1, F_Inputs_cyclical!$A$1:$BE$1, 0))="", "", INDEX(F_Inputs_cyclical!$A$1:$BE$243, MATCH('Cyclical_after overrides'!$A65, F_Inputs_cyclical!$A$1:$A$243, 0), MATCH('Cyclical_after overrides'!AP$1, F_Inputs_cyclical!$A$1:$BE$1, 0))),
Cyclical_overrides!AP65)</f>
        <v/>
      </c>
      <c r="AQ65" s="72" t="str">
        <f>IF(Cyclical_overrides!AQ65 = "",
IF(INDEX(F_Inputs_cyclical!$A$1:$BE$243, MATCH('Cyclical_after overrides'!$A65, F_Inputs_cyclical!$A$1:$A$243, 0), MATCH('Cyclical_after overrides'!AQ$1, F_Inputs_cyclical!$A$1:$BE$1, 0))="", "", INDEX(F_Inputs_cyclical!$A$1:$BE$243, MATCH('Cyclical_after overrides'!$A65, F_Inputs_cyclical!$A$1:$A$243, 0), MATCH('Cyclical_after overrides'!AQ$1, F_Inputs_cyclical!$A$1:$BE$1, 0))),
Cyclical_overrides!AQ65)</f>
        <v/>
      </c>
      <c r="AR65" s="72" t="str">
        <f>IF(Cyclical_overrides!AR65 = "",
IF(INDEX(F_Inputs_cyclical!$A$1:$BE$243, MATCH('Cyclical_after overrides'!$A65, F_Inputs_cyclical!$A$1:$A$243, 0), MATCH('Cyclical_after overrides'!AR$1, F_Inputs_cyclical!$A$1:$BE$1, 0))="", "", INDEX(F_Inputs_cyclical!$A$1:$BE$243, MATCH('Cyclical_after overrides'!$A65, F_Inputs_cyclical!$A$1:$A$243, 0), MATCH('Cyclical_after overrides'!AR$1, F_Inputs_cyclical!$A$1:$BE$1, 0))),
Cyclical_overrides!AR65)</f>
        <v/>
      </c>
      <c r="AS65" s="72" t="str">
        <f>IF(Cyclical_overrides!AS65 = "",
IF(INDEX(F_Inputs_cyclical!$A$1:$BE$243, MATCH('Cyclical_after overrides'!$A65, F_Inputs_cyclical!$A$1:$A$243, 0), MATCH('Cyclical_after overrides'!AS$1, F_Inputs_cyclical!$A$1:$BE$1, 0))="", "", INDEX(F_Inputs_cyclical!$A$1:$BE$243, MATCH('Cyclical_after overrides'!$A65, F_Inputs_cyclical!$A$1:$A$243, 0), MATCH('Cyclical_after overrides'!AS$1, F_Inputs_cyclical!$A$1:$BE$1, 0))),
Cyclical_overrides!AS65)</f>
        <v/>
      </c>
      <c r="AT65" s="72" t="str">
        <f>IF(Cyclical_overrides!AT65 = "",
IF(INDEX(F_Inputs_cyclical!$A$1:$BE$243, MATCH('Cyclical_after overrides'!$A65, F_Inputs_cyclical!$A$1:$A$243, 0), MATCH('Cyclical_after overrides'!AT$1, F_Inputs_cyclical!$A$1:$BE$1, 0))="", "", INDEX(F_Inputs_cyclical!$A$1:$BE$243, MATCH('Cyclical_after overrides'!$A65, F_Inputs_cyclical!$A$1:$A$243, 0), MATCH('Cyclical_after overrides'!AT$1, F_Inputs_cyclical!$A$1:$BE$1, 0))),
Cyclical_overrides!AT65)</f>
        <v/>
      </c>
      <c r="AU65" s="72" t="str">
        <f>IF(Cyclical_overrides!AU65 = "",
IF(INDEX(F_Inputs_cyclical!$A$1:$BE$243, MATCH('Cyclical_after overrides'!$A65, F_Inputs_cyclical!$A$1:$A$243, 0), MATCH('Cyclical_after overrides'!AU$1, F_Inputs_cyclical!$A$1:$BE$1, 0))="", "", INDEX(F_Inputs_cyclical!$A$1:$BE$243, MATCH('Cyclical_after overrides'!$A65, F_Inputs_cyclical!$A$1:$A$243, 0), MATCH('Cyclical_after overrides'!AU$1, F_Inputs_cyclical!$A$1:$BE$1, 0))),
Cyclical_overrides!AU65)</f>
        <v/>
      </c>
      <c r="AV65" s="72" t="str">
        <f>IF(Cyclical_overrides!AV65 = "",
IF(INDEX(F_Inputs_cyclical!$A$1:$BE$243, MATCH('Cyclical_after overrides'!$A65, F_Inputs_cyclical!$A$1:$A$243, 0), MATCH('Cyclical_after overrides'!AV$1, F_Inputs_cyclical!$A$1:$BE$1, 0))="", "", INDEX(F_Inputs_cyclical!$A$1:$BE$243, MATCH('Cyclical_after overrides'!$A65, F_Inputs_cyclical!$A$1:$A$243, 0), MATCH('Cyclical_after overrides'!AV$1, F_Inputs_cyclical!$A$1:$BE$1, 0))),
Cyclical_overrides!AV65)</f>
        <v/>
      </c>
      <c r="AW65" s="72">
        <f>IF(Cyclical_overrides!AW65 = "",
IF(INDEX(F_Inputs_cyclical!$A$1:$BE$243, MATCH('Cyclical_after overrides'!$A65, F_Inputs_cyclical!$A$1:$A$243, 0), MATCH('Cyclical_after overrides'!AW$1, F_Inputs_cyclical!$A$1:$BE$1, 0))="", "", INDEX(F_Inputs_cyclical!$A$1:$BE$243, MATCH('Cyclical_after overrides'!$A65, F_Inputs_cyclical!$A$1:$A$243, 0), MATCH('Cyclical_after overrides'!AW$1, F_Inputs_cyclical!$A$1:$BE$1, 0))),
Cyclical_overrides!AW65)</f>
        <v>1.1367310801447381</v>
      </c>
      <c r="AX65" s="72">
        <f>IF(Cyclical_overrides!AX65 = "",
IF(INDEX(F_Inputs_cyclical!$A$1:$BE$243, MATCH('Cyclical_after overrides'!$A65, F_Inputs_cyclical!$A$1:$A$243, 0), MATCH('Cyclical_after overrides'!AX$1, F_Inputs_cyclical!$A$1:$BE$1, 0))="", "", INDEX(F_Inputs_cyclical!$A$1:$BE$243, MATCH('Cyclical_after overrides'!$A65, F_Inputs_cyclical!$A$1:$A$243, 0), MATCH('Cyclical_after overrides'!AX$1, F_Inputs_cyclical!$A$1:$BE$1, 0))),
Cyclical_overrides!AX65)</f>
        <v>24.727893236198597</v>
      </c>
      <c r="AY65" s="72">
        <f>IF(Cyclical_overrides!AY65 = "",
IF(INDEX(F_Inputs_cyclical!$A$1:$BE$243, MATCH('Cyclical_after overrides'!$A65, F_Inputs_cyclical!$A$1:$A$243, 0), MATCH('Cyclical_after overrides'!AY$1, F_Inputs_cyclical!$A$1:$BE$1, 0))="", "", INDEX(F_Inputs_cyclical!$A$1:$BE$243, MATCH('Cyclical_after overrides'!$A65, F_Inputs_cyclical!$A$1:$A$243, 0), MATCH('Cyclical_after overrides'!AY$1, F_Inputs_cyclical!$A$1:$BE$1, 0))),
Cyclical_overrides!AY65)</f>
        <v>135.84673059876627</v>
      </c>
      <c r="AZ65" s="72">
        <f>IF(Cyclical_overrides!AZ65 = "",
IF(INDEX(F_Inputs_cyclical!$A$1:$BE$243, MATCH('Cyclical_after overrides'!$A65, F_Inputs_cyclical!$A$1:$A$243, 0), MATCH('Cyclical_after overrides'!AZ$1, F_Inputs_cyclical!$A$1:$BE$1, 0))="", "", INDEX(F_Inputs_cyclical!$A$1:$BE$243, MATCH('Cyclical_after overrides'!$A65, F_Inputs_cyclical!$A$1:$A$243, 0), MATCH('Cyclical_after overrides'!AZ$1, F_Inputs_cyclical!$A$1:$BE$1, 0))),
Cyclical_overrides!AZ65)</f>
        <v>2.2166886171287845</v>
      </c>
      <c r="BA65" s="72">
        <f>IF(Cyclical_overrides!BA65 = "",
IF(INDEX(F_Inputs_cyclical!$A$1:$BE$243, MATCH('Cyclical_after overrides'!$A65, F_Inputs_cyclical!$A$1:$A$243, 0), MATCH('Cyclical_after overrides'!BA$1, F_Inputs_cyclical!$A$1:$BE$1, 0))="", "", INDEX(F_Inputs_cyclical!$A$1:$BE$243, MATCH('Cyclical_after overrides'!$A65, F_Inputs_cyclical!$A$1:$A$243, 0), MATCH('Cyclical_after overrides'!BA$1, F_Inputs_cyclical!$A$1:$BE$1, 0))),
Cyclical_overrides!BA65)</f>
        <v>13.909789170248537</v>
      </c>
      <c r="BB65" s="72">
        <f>IF(Cyclical_overrides!BB65 = "",
IF(INDEX(F_Inputs_cyclical!$A$1:$BE$243, MATCH('Cyclical_after overrides'!$A65, F_Inputs_cyclical!$A$1:$A$243, 0), MATCH('Cyclical_after overrides'!BB$1, F_Inputs_cyclical!$A$1:$BE$1, 0))="", "", INDEX(F_Inputs_cyclical!$A$1:$BE$243, MATCH('Cyclical_after overrides'!$A65, F_Inputs_cyclical!$A$1:$A$243, 0), MATCH('Cyclical_after overrides'!BB$1, F_Inputs_cyclical!$A$1:$BE$1, 0))),
Cyclical_overrides!BB65)</f>
        <v>13.909789170248537</v>
      </c>
      <c r="BC65" s="72">
        <f>IF(Cyclical_overrides!BC65 = "",
IF(INDEX(F_Inputs_cyclical!$A$1:$BE$243, MATCH('Cyclical_after overrides'!$A65, F_Inputs_cyclical!$A$1:$A$243, 0), MATCH('Cyclical_after overrides'!BC$1, F_Inputs_cyclical!$A$1:$BE$1, 0))="", "", INDEX(F_Inputs_cyclical!$A$1:$BE$243, MATCH('Cyclical_after overrides'!$A65, F_Inputs_cyclical!$A$1:$A$243, 0), MATCH('Cyclical_after overrides'!BC$1, F_Inputs_cyclical!$A$1:$BE$1, 0))),
Cyclical_overrides!BC65)</f>
        <v>11.764224393942698</v>
      </c>
      <c r="BD65" s="72">
        <f>IF(Cyclical_overrides!BD65 = "",
IF(INDEX(F_Inputs_cyclical!$A$1:$BE$243, MATCH('Cyclical_after overrides'!$A65, F_Inputs_cyclical!$A$1:$A$243, 0), MATCH('Cyclical_after overrides'!BD$1, F_Inputs_cyclical!$A$1:$BE$1, 0))="", "", INDEX(F_Inputs_cyclical!$A$1:$BE$243, MATCH('Cyclical_after overrides'!$A65, F_Inputs_cyclical!$A$1:$A$243, 0), MATCH('Cyclical_after overrides'!BD$1, F_Inputs_cyclical!$A$1:$BE$1, 0))),
Cyclical_overrides!BD65)</f>
        <v>0</v>
      </c>
      <c r="BE65" s="194"/>
    </row>
    <row r="66" spans="1:57" x14ac:dyDescent="0.4">
      <c r="A66" s="63" t="str">
        <f t="shared" si="0"/>
        <v>SVT21</v>
      </c>
      <c r="B66" s="63" t="s">
        <v>313</v>
      </c>
      <c r="C66" s="63" t="s">
        <v>257</v>
      </c>
      <c r="D66" s="72" t="str">
        <f>IF(Cyclical_overrides!D66 = "",
IF(INDEX(F_Inputs_cyclical!$A$1:$BE$243, MATCH('Cyclical_after overrides'!$A66, F_Inputs_cyclical!$A$1:$A$243, 0), MATCH('Cyclical_after overrides'!D$1, F_Inputs_cyclical!$A$1:$BE$1, 0))="", "", INDEX(F_Inputs_cyclical!$A$1:$BE$243, MATCH('Cyclical_after overrides'!$A66, F_Inputs_cyclical!$A$1:$A$243, 0), MATCH('Cyclical_after overrides'!D$1, F_Inputs_cyclical!$A$1:$BE$1, 0))),
Cyclical_overrides!D66)</f>
        <v/>
      </c>
      <c r="E66" s="72" t="str">
        <f>IF(Cyclical_overrides!E66 = "",
IF(INDEX(F_Inputs_cyclical!$A$1:$BE$243, MATCH('Cyclical_after overrides'!$A66, F_Inputs_cyclical!$A$1:$A$243, 0), MATCH('Cyclical_after overrides'!E$1, F_Inputs_cyclical!$A$1:$BE$1, 0))="", "", INDEX(F_Inputs_cyclical!$A$1:$BE$243, MATCH('Cyclical_after overrides'!$A66, F_Inputs_cyclical!$A$1:$A$243, 0), MATCH('Cyclical_after overrides'!E$1, F_Inputs_cyclical!$A$1:$BE$1, 0))),
Cyclical_overrides!E66)</f>
        <v/>
      </c>
      <c r="F66" s="72" t="str">
        <f>IF(Cyclical_overrides!F66 = "",
IF(INDEX(F_Inputs_cyclical!$A$1:$BE$243, MATCH('Cyclical_after overrides'!$A66, F_Inputs_cyclical!$A$1:$A$243, 0), MATCH('Cyclical_after overrides'!F$1, F_Inputs_cyclical!$A$1:$BE$1, 0))="", "", INDEX(F_Inputs_cyclical!$A$1:$BE$243, MATCH('Cyclical_after overrides'!$A66, F_Inputs_cyclical!$A$1:$A$243, 0), MATCH('Cyclical_after overrides'!F$1, F_Inputs_cyclical!$A$1:$BE$1, 0))),
Cyclical_overrides!F66)</f>
        <v/>
      </c>
      <c r="G66" s="72" t="str">
        <f>IF(Cyclical_overrides!G66 = "",
IF(INDEX(F_Inputs_cyclical!$A$1:$BE$243, MATCH('Cyclical_after overrides'!$A66, F_Inputs_cyclical!$A$1:$A$243, 0), MATCH('Cyclical_after overrides'!G$1, F_Inputs_cyclical!$A$1:$BE$1, 0))="", "", INDEX(F_Inputs_cyclical!$A$1:$BE$243, MATCH('Cyclical_after overrides'!$A66, F_Inputs_cyclical!$A$1:$A$243, 0), MATCH('Cyclical_after overrides'!G$1, F_Inputs_cyclical!$A$1:$BE$1, 0))),
Cyclical_overrides!G66)</f>
        <v/>
      </c>
      <c r="H66" s="72" t="str">
        <f>IF(Cyclical_overrides!H66 = "",
IF(INDEX(F_Inputs_cyclical!$A$1:$BE$243, MATCH('Cyclical_after overrides'!$A66, F_Inputs_cyclical!$A$1:$A$243, 0), MATCH('Cyclical_after overrides'!H$1, F_Inputs_cyclical!$A$1:$BE$1, 0))="", "", INDEX(F_Inputs_cyclical!$A$1:$BE$243, MATCH('Cyclical_after overrides'!$A66, F_Inputs_cyclical!$A$1:$A$243, 0), MATCH('Cyclical_after overrides'!H$1, F_Inputs_cyclical!$A$1:$BE$1, 0))),
Cyclical_overrides!H66)</f>
        <v/>
      </c>
      <c r="I66" s="72" t="str">
        <f>IF(Cyclical_overrides!I66 = "",
IF(INDEX(F_Inputs_cyclical!$A$1:$BE$243, MATCH('Cyclical_after overrides'!$A66, F_Inputs_cyclical!$A$1:$A$243, 0), MATCH('Cyclical_after overrides'!I$1, F_Inputs_cyclical!$A$1:$BE$1, 0))="", "", INDEX(F_Inputs_cyclical!$A$1:$BE$243, MATCH('Cyclical_after overrides'!$A66, F_Inputs_cyclical!$A$1:$A$243, 0), MATCH('Cyclical_after overrides'!I$1, F_Inputs_cyclical!$A$1:$BE$1, 0))),
Cyclical_overrides!I66)</f>
        <v/>
      </c>
      <c r="J66" s="72" t="str">
        <f>IF(Cyclical_overrides!J66 = "",
IF(INDEX(F_Inputs_cyclical!$A$1:$BE$243, MATCH('Cyclical_after overrides'!$A66, F_Inputs_cyclical!$A$1:$A$243, 0), MATCH('Cyclical_after overrides'!J$1, F_Inputs_cyclical!$A$1:$BE$1, 0))="", "", INDEX(F_Inputs_cyclical!$A$1:$BE$243, MATCH('Cyclical_after overrides'!$A66, F_Inputs_cyclical!$A$1:$A$243, 0), MATCH('Cyclical_after overrides'!J$1, F_Inputs_cyclical!$A$1:$BE$1, 0))),
Cyclical_overrides!J66)</f>
        <v/>
      </c>
      <c r="K66" s="72" t="str">
        <f>IF(Cyclical_overrides!K66 = "",
IF(INDEX(F_Inputs_cyclical!$A$1:$BE$243, MATCH('Cyclical_after overrides'!$A66, F_Inputs_cyclical!$A$1:$A$243, 0), MATCH('Cyclical_after overrides'!K$1, F_Inputs_cyclical!$A$1:$BE$1, 0))="", "", INDEX(F_Inputs_cyclical!$A$1:$BE$243, MATCH('Cyclical_after overrides'!$A66, F_Inputs_cyclical!$A$1:$A$243, 0), MATCH('Cyclical_after overrides'!K$1, F_Inputs_cyclical!$A$1:$BE$1, 0))),
Cyclical_overrides!K66)</f>
        <v/>
      </c>
      <c r="L66" s="72" t="str">
        <f>IF(Cyclical_overrides!L66 = "",
IF(INDEX(F_Inputs_cyclical!$A$1:$BE$243, MATCH('Cyclical_after overrides'!$A66, F_Inputs_cyclical!$A$1:$A$243, 0), MATCH('Cyclical_after overrides'!L$1, F_Inputs_cyclical!$A$1:$BE$1, 0))="", "", INDEX(F_Inputs_cyclical!$A$1:$BE$243, MATCH('Cyclical_after overrides'!$A66, F_Inputs_cyclical!$A$1:$A$243, 0), MATCH('Cyclical_after overrides'!L$1, F_Inputs_cyclical!$A$1:$BE$1, 0))),
Cyclical_overrides!L66)</f>
        <v/>
      </c>
      <c r="M66" s="72" t="str">
        <f>IF(Cyclical_overrides!M66 = "",
IF(INDEX(F_Inputs_cyclical!$A$1:$BE$243, MATCH('Cyclical_after overrides'!$A66, F_Inputs_cyclical!$A$1:$A$243, 0), MATCH('Cyclical_after overrides'!M$1, F_Inputs_cyclical!$A$1:$BE$1, 0))="", "", INDEX(F_Inputs_cyclical!$A$1:$BE$243, MATCH('Cyclical_after overrides'!$A66, F_Inputs_cyclical!$A$1:$A$243, 0), MATCH('Cyclical_after overrides'!M$1, F_Inputs_cyclical!$A$1:$BE$1, 0))),
Cyclical_overrides!M66)</f>
        <v/>
      </c>
      <c r="N66" s="72" t="str">
        <f>IF(Cyclical_overrides!N66 = "",
IF(INDEX(F_Inputs_cyclical!$A$1:$BE$243, MATCH('Cyclical_after overrides'!$A66, F_Inputs_cyclical!$A$1:$A$243, 0), MATCH('Cyclical_after overrides'!N$1, F_Inputs_cyclical!$A$1:$BE$1, 0))="", "", INDEX(F_Inputs_cyclical!$A$1:$BE$243, MATCH('Cyclical_after overrides'!$A66, F_Inputs_cyclical!$A$1:$A$243, 0), MATCH('Cyclical_after overrides'!N$1, F_Inputs_cyclical!$A$1:$BE$1, 0))),
Cyclical_overrides!N66)</f>
        <v/>
      </c>
      <c r="O66" s="72" t="str">
        <f>IF(Cyclical_overrides!O66 = "",
IF(INDEX(F_Inputs_cyclical!$A$1:$BE$243, MATCH('Cyclical_after overrides'!$A66, F_Inputs_cyclical!$A$1:$A$243, 0), MATCH('Cyclical_after overrides'!O$1, F_Inputs_cyclical!$A$1:$BE$1, 0))="", "", INDEX(F_Inputs_cyclical!$A$1:$BE$243, MATCH('Cyclical_after overrides'!$A66, F_Inputs_cyclical!$A$1:$A$243, 0), MATCH('Cyclical_after overrides'!O$1, F_Inputs_cyclical!$A$1:$BE$1, 0))),
Cyclical_overrides!O66)</f>
        <v/>
      </c>
      <c r="P66" s="72" t="str">
        <f>IF(Cyclical_overrides!P66 = "",
IF(INDEX(F_Inputs_cyclical!$A$1:$BE$243, MATCH('Cyclical_after overrides'!$A66, F_Inputs_cyclical!$A$1:$A$243, 0), MATCH('Cyclical_after overrides'!P$1, F_Inputs_cyclical!$A$1:$BE$1, 0))="", "", INDEX(F_Inputs_cyclical!$A$1:$BE$243, MATCH('Cyclical_after overrides'!$A66, F_Inputs_cyclical!$A$1:$A$243, 0), MATCH('Cyclical_after overrides'!P$1, F_Inputs_cyclical!$A$1:$BE$1, 0))),
Cyclical_overrides!P66)</f>
        <v/>
      </c>
      <c r="Q66" s="72" t="str">
        <f>IF(Cyclical_overrides!Q66 = "",
IF(INDEX(F_Inputs_cyclical!$A$1:$BE$243, MATCH('Cyclical_after overrides'!$A66, F_Inputs_cyclical!$A$1:$A$243, 0), MATCH('Cyclical_after overrides'!Q$1, F_Inputs_cyclical!$A$1:$BE$1, 0))="", "", INDEX(F_Inputs_cyclical!$A$1:$BE$243, MATCH('Cyclical_after overrides'!$A66, F_Inputs_cyclical!$A$1:$A$243, 0), MATCH('Cyclical_after overrides'!Q$1, F_Inputs_cyclical!$A$1:$BE$1, 0))),
Cyclical_overrides!Q66)</f>
        <v/>
      </c>
      <c r="R66" s="72" t="str">
        <f>IF(Cyclical_overrides!R66 = "",
IF(INDEX(F_Inputs_cyclical!$A$1:$BE$243, MATCH('Cyclical_after overrides'!$A66, F_Inputs_cyclical!$A$1:$A$243, 0), MATCH('Cyclical_after overrides'!R$1, F_Inputs_cyclical!$A$1:$BE$1, 0))="", "", INDEX(F_Inputs_cyclical!$A$1:$BE$243, MATCH('Cyclical_after overrides'!$A66, F_Inputs_cyclical!$A$1:$A$243, 0), MATCH('Cyclical_after overrides'!R$1, F_Inputs_cyclical!$A$1:$BE$1, 0))),
Cyclical_overrides!R66)</f>
        <v/>
      </c>
      <c r="S66" s="72" t="str">
        <f>IF(Cyclical_overrides!S66 = "",
IF(INDEX(F_Inputs_cyclical!$A$1:$BE$243, MATCH('Cyclical_after overrides'!$A66, F_Inputs_cyclical!$A$1:$A$243, 0), MATCH('Cyclical_after overrides'!S$1, F_Inputs_cyclical!$A$1:$BE$1, 0))="", "", INDEX(F_Inputs_cyclical!$A$1:$BE$243, MATCH('Cyclical_after overrides'!$A66, F_Inputs_cyclical!$A$1:$A$243, 0), MATCH('Cyclical_after overrides'!S$1, F_Inputs_cyclical!$A$1:$BE$1, 0))),
Cyclical_overrides!S66)</f>
        <v/>
      </c>
      <c r="T66" s="72" t="str">
        <f>IF(Cyclical_overrides!T66 = "",
IF(INDEX(F_Inputs_cyclical!$A$1:$BE$243, MATCH('Cyclical_after overrides'!$A66, F_Inputs_cyclical!$A$1:$A$243, 0), MATCH('Cyclical_after overrides'!T$1, F_Inputs_cyclical!$A$1:$BE$1, 0))="", "", INDEX(F_Inputs_cyclical!$A$1:$BE$243, MATCH('Cyclical_after overrides'!$A66, F_Inputs_cyclical!$A$1:$A$243, 0), MATCH('Cyclical_after overrides'!T$1, F_Inputs_cyclical!$A$1:$BE$1, 0))),
Cyclical_overrides!T66)</f>
        <v/>
      </c>
      <c r="U66" s="72" t="str">
        <f>IF(Cyclical_overrides!U66 = "",
IF(INDEX(F_Inputs_cyclical!$A$1:$BE$243, MATCH('Cyclical_after overrides'!$A66, F_Inputs_cyclical!$A$1:$A$243, 0), MATCH('Cyclical_after overrides'!U$1, F_Inputs_cyclical!$A$1:$BE$1, 0))="", "", INDEX(F_Inputs_cyclical!$A$1:$BE$243, MATCH('Cyclical_after overrides'!$A66, F_Inputs_cyclical!$A$1:$A$243, 0), MATCH('Cyclical_after overrides'!U$1, F_Inputs_cyclical!$A$1:$BE$1, 0))),
Cyclical_overrides!U66)</f>
        <v/>
      </c>
      <c r="V66" s="72" t="str">
        <f>IF(Cyclical_overrides!V66 = "",
IF(INDEX(F_Inputs_cyclical!$A$1:$BE$243, MATCH('Cyclical_after overrides'!$A66, F_Inputs_cyclical!$A$1:$A$243, 0), MATCH('Cyclical_after overrides'!V$1, F_Inputs_cyclical!$A$1:$BE$1, 0))="", "", INDEX(F_Inputs_cyclical!$A$1:$BE$243, MATCH('Cyclical_after overrides'!$A66, F_Inputs_cyclical!$A$1:$A$243, 0), MATCH('Cyclical_after overrides'!V$1, F_Inputs_cyclical!$A$1:$BE$1, 0))),
Cyclical_overrides!V66)</f>
        <v/>
      </c>
      <c r="W66" s="72" t="str">
        <f>IF(Cyclical_overrides!W66 = "",
IF(INDEX(F_Inputs_cyclical!$A$1:$BE$243, MATCH('Cyclical_after overrides'!$A66, F_Inputs_cyclical!$A$1:$A$243, 0), MATCH('Cyclical_after overrides'!W$1, F_Inputs_cyclical!$A$1:$BE$1, 0))="", "", INDEX(F_Inputs_cyclical!$A$1:$BE$243, MATCH('Cyclical_after overrides'!$A66, F_Inputs_cyclical!$A$1:$A$243, 0), MATCH('Cyclical_after overrides'!W$1, F_Inputs_cyclical!$A$1:$BE$1, 0))),
Cyclical_overrides!W66)</f>
        <v/>
      </c>
      <c r="X66" s="72" t="str">
        <f>IF(Cyclical_overrides!X66 = "",
IF(INDEX(F_Inputs_cyclical!$A$1:$BE$243, MATCH('Cyclical_after overrides'!$A66, F_Inputs_cyclical!$A$1:$A$243, 0), MATCH('Cyclical_after overrides'!X$1, F_Inputs_cyclical!$A$1:$BE$1, 0))="", "", INDEX(F_Inputs_cyclical!$A$1:$BE$243, MATCH('Cyclical_after overrides'!$A66, F_Inputs_cyclical!$A$1:$A$243, 0), MATCH('Cyclical_after overrides'!X$1, F_Inputs_cyclical!$A$1:$BE$1, 0))),
Cyclical_overrides!X66)</f>
        <v/>
      </c>
      <c r="Y66" s="72" t="str">
        <f>IF(Cyclical_overrides!Y66 = "",
IF(INDEX(F_Inputs_cyclical!$A$1:$BE$243, MATCH('Cyclical_after overrides'!$A66, F_Inputs_cyclical!$A$1:$A$243, 0), MATCH('Cyclical_after overrides'!Y$1, F_Inputs_cyclical!$A$1:$BE$1, 0))="", "", INDEX(F_Inputs_cyclical!$A$1:$BE$243, MATCH('Cyclical_after overrides'!$A66, F_Inputs_cyclical!$A$1:$A$243, 0), MATCH('Cyclical_after overrides'!Y$1, F_Inputs_cyclical!$A$1:$BE$1, 0))),
Cyclical_overrides!Y66)</f>
        <v/>
      </c>
      <c r="Z66" s="72" t="str">
        <f>IF(Cyclical_overrides!Z66 = "",
IF(INDEX(F_Inputs_cyclical!$A$1:$BE$243, MATCH('Cyclical_after overrides'!$A66, F_Inputs_cyclical!$A$1:$A$243, 0), MATCH('Cyclical_after overrides'!Z$1, F_Inputs_cyclical!$A$1:$BE$1, 0))="", "", INDEX(F_Inputs_cyclical!$A$1:$BE$243, MATCH('Cyclical_after overrides'!$A66, F_Inputs_cyclical!$A$1:$A$243, 0), MATCH('Cyclical_after overrides'!Z$1, F_Inputs_cyclical!$A$1:$BE$1, 0))),
Cyclical_overrides!Z66)</f>
        <v/>
      </c>
      <c r="AA66" s="72" t="str">
        <f>IF(Cyclical_overrides!AA66 = "",
IF(INDEX(F_Inputs_cyclical!$A$1:$BE$243, MATCH('Cyclical_after overrides'!$A66, F_Inputs_cyclical!$A$1:$A$243, 0), MATCH('Cyclical_after overrides'!AA$1, F_Inputs_cyclical!$A$1:$BE$1, 0))="", "", INDEX(F_Inputs_cyclical!$A$1:$BE$243, MATCH('Cyclical_after overrides'!$A66, F_Inputs_cyclical!$A$1:$A$243, 0), MATCH('Cyclical_after overrides'!AA$1, F_Inputs_cyclical!$A$1:$BE$1, 0))),
Cyclical_overrides!AA66)</f>
        <v/>
      </c>
      <c r="AB66" s="72" t="str">
        <f>IF(Cyclical_overrides!AB66 = "",
IF(INDEX(F_Inputs_cyclical!$A$1:$BE$243, MATCH('Cyclical_after overrides'!$A66, F_Inputs_cyclical!$A$1:$A$243, 0), MATCH('Cyclical_after overrides'!AB$1, F_Inputs_cyclical!$A$1:$BE$1, 0))="", "", INDEX(F_Inputs_cyclical!$A$1:$BE$243, MATCH('Cyclical_after overrides'!$A66, F_Inputs_cyclical!$A$1:$A$243, 0), MATCH('Cyclical_after overrides'!AB$1, F_Inputs_cyclical!$A$1:$BE$1, 0))),
Cyclical_overrides!AB66)</f>
        <v/>
      </c>
      <c r="AC66" s="72" t="str">
        <f>IF(Cyclical_overrides!AC66 = "",
IF(INDEX(F_Inputs_cyclical!$A$1:$BE$243, MATCH('Cyclical_after overrides'!$A66, F_Inputs_cyclical!$A$1:$A$243, 0), MATCH('Cyclical_after overrides'!AC$1, F_Inputs_cyclical!$A$1:$BE$1, 0))="", "", INDEX(F_Inputs_cyclical!$A$1:$BE$243, MATCH('Cyclical_after overrides'!$A66, F_Inputs_cyclical!$A$1:$A$243, 0), MATCH('Cyclical_after overrides'!AC$1, F_Inputs_cyclical!$A$1:$BE$1, 0))),
Cyclical_overrides!AC66)</f>
        <v/>
      </c>
      <c r="AD66" s="72" t="str">
        <f>IF(Cyclical_overrides!AD66 = "",
IF(INDEX(F_Inputs_cyclical!$A$1:$BE$243, MATCH('Cyclical_after overrides'!$A66, F_Inputs_cyclical!$A$1:$A$243, 0), MATCH('Cyclical_after overrides'!AD$1, F_Inputs_cyclical!$A$1:$BE$1, 0))="", "", INDEX(F_Inputs_cyclical!$A$1:$BE$243, MATCH('Cyclical_after overrides'!$A66, F_Inputs_cyclical!$A$1:$A$243, 0), MATCH('Cyclical_after overrides'!AD$1, F_Inputs_cyclical!$A$1:$BE$1, 0))),
Cyclical_overrides!AD66)</f>
        <v/>
      </c>
      <c r="AE66" s="72" t="str">
        <f>IF(Cyclical_overrides!AE66 = "",
IF(INDEX(F_Inputs_cyclical!$A$1:$BE$243, MATCH('Cyclical_after overrides'!$A66, F_Inputs_cyclical!$A$1:$A$243, 0), MATCH('Cyclical_after overrides'!AE$1, F_Inputs_cyclical!$A$1:$BE$1, 0))="", "", INDEX(F_Inputs_cyclical!$A$1:$BE$243, MATCH('Cyclical_after overrides'!$A66, F_Inputs_cyclical!$A$1:$A$243, 0), MATCH('Cyclical_after overrides'!AE$1, F_Inputs_cyclical!$A$1:$BE$1, 0))),
Cyclical_overrides!AE66)</f>
        <v/>
      </c>
      <c r="AF66" s="72" t="str">
        <f>IF(Cyclical_overrides!AF66 = "",
IF(INDEX(F_Inputs_cyclical!$A$1:$BE$243, MATCH('Cyclical_after overrides'!$A66, F_Inputs_cyclical!$A$1:$A$243, 0), MATCH('Cyclical_after overrides'!AF$1, F_Inputs_cyclical!$A$1:$BE$1, 0))="", "", INDEX(F_Inputs_cyclical!$A$1:$BE$243, MATCH('Cyclical_after overrides'!$A66, F_Inputs_cyclical!$A$1:$A$243, 0), MATCH('Cyclical_after overrides'!AF$1, F_Inputs_cyclical!$A$1:$BE$1, 0))),
Cyclical_overrides!AF66)</f>
        <v/>
      </c>
      <c r="AG66" s="72" t="str">
        <f>IF(Cyclical_overrides!AG66 = "",
IF(INDEX(F_Inputs_cyclical!$A$1:$BE$243, MATCH('Cyclical_after overrides'!$A66, F_Inputs_cyclical!$A$1:$A$243, 0), MATCH('Cyclical_after overrides'!AG$1, F_Inputs_cyclical!$A$1:$BE$1, 0))="", "", INDEX(F_Inputs_cyclical!$A$1:$BE$243, MATCH('Cyclical_after overrides'!$A66, F_Inputs_cyclical!$A$1:$A$243, 0), MATCH('Cyclical_after overrides'!AG$1, F_Inputs_cyclical!$A$1:$BE$1, 0))),
Cyclical_overrides!AG66)</f>
        <v/>
      </c>
      <c r="AH66" s="72" t="str">
        <f>IF(Cyclical_overrides!AH66 = "",
IF(INDEX(F_Inputs_cyclical!$A$1:$BE$243, MATCH('Cyclical_after overrides'!$A66, F_Inputs_cyclical!$A$1:$A$243, 0), MATCH('Cyclical_after overrides'!AH$1, F_Inputs_cyclical!$A$1:$BE$1, 0))="", "", INDEX(F_Inputs_cyclical!$A$1:$BE$243, MATCH('Cyclical_after overrides'!$A66, F_Inputs_cyclical!$A$1:$A$243, 0), MATCH('Cyclical_after overrides'!AH$1, F_Inputs_cyclical!$A$1:$BE$1, 0))),
Cyclical_overrides!AH66)</f>
        <v/>
      </c>
      <c r="AI66" s="72" t="str">
        <f>IF(Cyclical_overrides!AI66 = "",
IF(INDEX(F_Inputs_cyclical!$A$1:$BE$243, MATCH('Cyclical_after overrides'!$A66, F_Inputs_cyclical!$A$1:$A$243, 0), MATCH('Cyclical_after overrides'!AI$1, F_Inputs_cyclical!$A$1:$BE$1, 0))="", "", INDEX(F_Inputs_cyclical!$A$1:$BE$243, MATCH('Cyclical_after overrides'!$A66, F_Inputs_cyclical!$A$1:$A$243, 0), MATCH('Cyclical_after overrides'!AI$1, F_Inputs_cyclical!$A$1:$BE$1, 0))),
Cyclical_overrides!AI66)</f>
        <v/>
      </c>
      <c r="AJ66" s="72" t="str">
        <f>IF(Cyclical_overrides!AJ66 = "",
IF(INDEX(F_Inputs_cyclical!$A$1:$BE$243, MATCH('Cyclical_after overrides'!$A66, F_Inputs_cyclical!$A$1:$A$243, 0), MATCH('Cyclical_after overrides'!AJ$1, F_Inputs_cyclical!$A$1:$BE$1, 0))="", "", INDEX(F_Inputs_cyclical!$A$1:$BE$243, MATCH('Cyclical_after overrides'!$A66, F_Inputs_cyclical!$A$1:$A$243, 0), MATCH('Cyclical_after overrides'!AJ$1, F_Inputs_cyclical!$A$1:$BE$1, 0))),
Cyclical_overrides!AJ66)</f>
        <v/>
      </c>
      <c r="AK66" s="72" t="str">
        <f>IF(Cyclical_overrides!AK66 = "",
IF(INDEX(F_Inputs_cyclical!$A$1:$BE$243, MATCH('Cyclical_after overrides'!$A66, F_Inputs_cyclical!$A$1:$A$243, 0), MATCH('Cyclical_after overrides'!AK$1, F_Inputs_cyclical!$A$1:$BE$1, 0))="", "", INDEX(F_Inputs_cyclical!$A$1:$BE$243, MATCH('Cyclical_after overrides'!$A66, F_Inputs_cyclical!$A$1:$A$243, 0), MATCH('Cyclical_after overrides'!AK$1, F_Inputs_cyclical!$A$1:$BE$1, 0))),
Cyclical_overrides!AK66)</f>
        <v/>
      </c>
      <c r="AL66" s="72" t="str">
        <f>IF(Cyclical_overrides!AL66 = "",
IF(INDEX(F_Inputs_cyclical!$A$1:$BE$243, MATCH('Cyclical_after overrides'!$A66, F_Inputs_cyclical!$A$1:$A$243, 0), MATCH('Cyclical_after overrides'!AL$1, F_Inputs_cyclical!$A$1:$BE$1, 0))="", "", INDEX(F_Inputs_cyclical!$A$1:$BE$243, MATCH('Cyclical_after overrides'!$A66, F_Inputs_cyclical!$A$1:$A$243, 0), MATCH('Cyclical_after overrides'!AL$1, F_Inputs_cyclical!$A$1:$BE$1, 0))),
Cyclical_overrides!AL66)</f>
        <v/>
      </c>
      <c r="AM66" s="72" t="str">
        <f>IF(Cyclical_overrides!AM66 = "",
IF(INDEX(F_Inputs_cyclical!$A$1:$BE$243, MATCH('Cyclical_after overrides'!$A66, F_Inputs_cyclical!$A$1:$A$243, 0), MATCH('Cyclical_after overrides'!AM$1, F_Inputs_cyclical!$A$1:$BE$1, 0))="", "", INDEX(F_Inputs_cyclical!$A$1:$BE$243, MATCH('Cyclical_after overrides'!$A66, F_Inputs_cyclical!$A$1:$A$243, 0), MATCH('Cyclical_after overrides'!AM$1, F_Inputs_cyclical!$A$1:$BE$1, 0))),
Cyclical_overrides!AM66)</f>
        <v/>
      </c>
      <c r="AN66" s="72" t="str">
        <f>IF(Cyclical_overrides!AN66 = "",
IF(INDEX(F_Inputs_cyclical!$A$1:$BE$243, MATCH('Cyclical_after overrides'!$A66, F_Inputs_cyclical!$A$1:$A$243, 0), MATCH('Cyclical_after overrides'!AN$1, F_Inputs_cyclical!$A$1:$BE$1, 0))="", "", INDEX(F_Inputs_cyclical!$A$1:$BE$243, MATCH('Cyclical_after overrides'!$A66, F_Inputs_cyclical!$A$1:$A$243, 0), MATCH('Cyclical_after overrides'!AN$1, F_Inputs_cyclical!$A$1:$BE$1, 0))),
Cyclical_overrides!AN66)</f>
        <v/>
      </c>
      <c r="AO66" s="72" t="str">
        <f>IF(Cyclical_overrides!AO66 = "",
IF(INDEX(F_Inputs_cyclical!$A$1:$BE$243, MATCH('Cyclical_after overrides'!$A66, F_Inputs_cyclical!$A$1:$A$243, 0), MATCH('Cyclical_after overrides'!AO$1, F_Inputs_cyclical!$A$1:$BE$1, 0))="", "", INDEX(F_Inputs_cyclical!$A$1:$BE$243, MATCH('Cyclical_after overrides'!$A66, F_Inputs_cyclical!$A$1:$A$243, 0), MATCH('Cyclical_after overrides'!AO$1, F_Inputs_cyclical!$A$1:$BE$1, 0))),
Cyclical_overrides!AO66)</f>
        <v/>
      </c>
      <c r="AP66" s="72" t="str">
        <f>IF(Cyclical_overrides!AP66 = "",
IF(INDEX(F_Inputs_cyclical!$A$1:$BE$243, MATCH('Cyclical_after overrides'!$A66, F_Inputs_cyclical!$A$1:$A$243, 0), MATCH('Cyclical_after overrides'!AP$1, F_Inputs_cyclical!$A$1:$BE$1, 0))="", "", INDEX(F_Inputs_cyclical!$A$1:$BE$243, MATCH('Cyclical_after overrides'!$A66, F_Inputs_cyclical!$A$1:$A$243, 0), MATCH('Cyclical_after overrides'!AP$1, F_Inputs_cyclical!$A$1:$BE$1, 0))),
Cyclical_overrides!AP66)</f>
        <v/>
      </c>
      <c r="AQ66" s="72" t="str">
        <f>IF(Cyclical_overrides!AQ66 = "",
IF(INDEX(F_Inputs_cyclical!$A$1:$BE$243, MATCH('Cyclical_after overrides'!$A66, F_Inputs_cyclical!$A$1:$A$243, 0), MATCH('Cyclical_after overrides'!AQ$1, F_Inputs_cyclical!$A$1:$BE$1, 0))="", "", INDEX(F_Inputs_cyclical!$A$1:$BE$243, MATCH('Cyclical_after overrides'!$A66, F_Inputs_cyclical!$A$1:$A$243, 0), MATCH('Cyclical_after overrides'!AQ$1, F_Inputs_cyclical!$A$1:$BE$1, 0))),
Cyclical_overrides!AQ66)</f>
        <v/>
      </c>
      <c r="AR66" s="72" t="str">
        <f>IF(Cyclical_overrides!AR66 = "",
IF(INDEX(F_Inputs_cyclical!$A$1:$BE$243, MATCH('Cyclical_after overrides'!$A66, F_Inputs_cyclical!$A$1:$A$243, 0), MATCH('Cyclical_after overrides'!AR$1, F_Inputs_cyclical!$A$1:$BE$1, 0))="", "", INDEX(F_Inputs_cyclical!$A$1:$BE$243, MATCH('Cyclical_after overrides'!$A66, F_Inputs_cyclical!$A$1:$A$243, 0), MATCH('Cyclical_after overrides'!AR$1, F_Inputs_cyclical!$A$1:$BE$1, 0))),
Cyclical_overrides!AR66)</f>
        <v/>
      </c>
      <c r="AS66" s="72" t="str">
        <f>IF(Cyclical_overrides!AS66 = "",
IF(INDEX(F_Inputs_cyclical!$A$1:$BE$243, MATCH('Cyclical_after overrides'!$A66, F_Inputs_cyclical!$A$1:$A$243, 0), MATCH('Cyclical_after overrides'!AS$1, F_Inputs_cyclical!$A$1:$BE$1, 0))="", "", INDEX(F_Inputs_cyclical!$A$1:$BE$243, MATCH('Cyclical_after overrides'!$A66, F_Inputs_cyclical!$A$1:$A$243, 0), MATCH('Cyclical_after overrides'!AS$1, F_Inputs_cyclical!$A$1:$BE$1, 0))),
Cyclical_overrides!AS66)</f>
        <v/>
      </c>
      <c r="AT66" s="72" t="str">
        <f>IF(Cyclical_overrides!AT66 = "",
IF(INDEX(F_Inputs_cyclical!$A$1:$BE$243, MATCH('Cyclical_after overrides'!$A66, F_Inputs_cyclical!$A$1:$A$243, 0), MATCH('Cyclical_after overrides'!AT$1, F_Inputs_cyclical!$A$1:$BE$1, 0))="", "", INDEX(F_Inputs_cyclical!$A$1:$BE$243, MATCH('Cyclical_after overrides'!$A66, F_Inputs_cyclical!$A$1:$A$243, 0), MATCH('Cyclical_after overrides'!AT$1, F_Inputs_cyclical!$A$1:$BE$1, 0))),
Cyclical_overrides!AT66)</f>
        <v/>
      </c>
      <c r="AU66" s="72" t="str">
        <f>IF(Cyclical_overrides!AU66 = "",
IF(INDEX(F_Inputs_cyclical!$A$1:$BE$243, MATCH('Cyclical_after overrides'!$A66, F_Inputs_cyclical!$A$1:$A$243, 0), MATCH('Cyclical_after overrides'!AU$1, F_Inputs_cyclical!$A$1:$BE$1, 0))="", "", INDEX(F_Inputs_cyclical!$A$1:$BE$243, MATCH('Cyclical_after overrides'!$A66, F_Inputs_cyclical!$A$1:$A$243, 0), MATCH('Cyclical_after overrides'!AU$1, F_Inputs_cyclical!$A$1:$BE$1, 0))),
Cyclical_overrides!AU66)</f>
        <v/>
      </c>
      <c r="AV66" s="72" t="str">
        <f>IF(Cyclical_overrides!AV66 = "",
IF(INDEX(F_Inputs_cyclical!$A$1:$BE$243, MATCH('Cyclical_after overrides'!$A66, F_Inputs_cyclical!$A$1:$A$243, 0), MATCH('Cyclical_after overrides'!AV$1, F_Inputs_cyclical!$A$1:$BE$1, 0))="", "", INDEX(F_Inputs_cyclical!$A$1:$BE$243, MATCH('Cyclical_after overrides'!$A66, F_Inputs_cyclical!$A$1:$A$243, 0), MATCH('Cyclical_after overrides'!AV$1, F_Inputs_cyclical!$A$1:$BE$1, 0))),
Cyclical_overrides!AV66)</f>
        <v/>
      </c>
      <c r="AW66" s="72">
        <f>IF(Cyclical_overrides!AW66 = "",
IF(INDEX(F_Inputs_cyclical!$A$1:$BE$243, MATCH('Cyclical_after overrides'!$A66, F_Inputs_cyclical!$A$1:$A$243, 0), MATCH('Cyclical_after overrides'!AW$1, F_Inputs_cyclical!$A$1:$BE$1, 0))="", "", INDEX(F_Inputs_cyclical!$A$1:$BE$243, MATCH('Cyclical_after overrides'!$A66, F_Inputs_cyclical!$A$1:$A$243, 0), MATCH('Cyclical_after overrides'!AW$1, F_Inputs_cyclical!$A$1:$BE$1, 0))),
Cyclical_overrides!AW66)</f>
        <v>1.1277018254028868</v>
      </c>
      <c r="AX66" s="72">
        <f>IF(Cyclical_overrides!AX66 = "",
IF(INDEX(F_Inputs_cyclical!$A$1:$BE$243, MATCH('Cyclical_after overrides'!$A66, F_Inputs_cyclical!$A$1:$A$243, 0), MATCH('Cyclical_after overrides'!AX$1, F_Inputs_cyclical!$A$1:$BE$1, 0))="", "", INDEX(F_Inputs_cyclical!$A$1:$BE$243, MATCH('Cyclical_after overrides'!$A66, F_Inputs_cyclical!$A$1:$A$243, 0), MATCH('Cyclical_after overrides'!AX$1, F_Inputs_cyclical!$A$1:$BE$1, 0))),
Cyclical_overrides!AX66)</f>
        <v>24.363663481441414</v>
      </c>
      <c r="AY66" s="72">
        <f>IF(Cyclical_overrides!AY66 = "",
IF(INDEX(F_Inputs_cyclical!$A$1:$BE$243, MATCH('Cyclical_after overrides'!$A66, F_Inputs_cyclical!$A$1:$A$243, 0), MATCH('Cyclical_after overrides'!AY$1, F_Inputs_cyclical!$A$1:$BE$1, 0))="", "", INDEX(F_Inputs_cyclical!$A$1:$BE$243, MATCH('Cyclical_after overrides'!$A66, F_Inputs_cyclical!$A$1:$A$243, 0), MATCH('Cyclical_after overrides'!AY$1, F_Inputs_cyclical!$A$1:$BE$1, 0))),
Cyclical_overrides!AY66)</f>
        <v>135.24891368033585</v>
      </c>
      <c r="AZ66" s="72">
        <f>IF(Cyclical_overrides!AZ66 = "",
IF(INDEX(F_Inputs_cyclical!$A$1:$BE$243, MATCH('Cyclical_after overrides'!$A66, F_Inputs_cyclical!$A$1:$A$243, 0), MATCH('Cyclical_after overrides'!AZ$1, F_Inputs_cyclical!$A$1:$BE$1, 0))="", "", INDEX(F_Inputs_cyclical!$A$1:$BE$243, MATCH('Cyclical_after overrides'!$A66, F_Inputs_cyclical!$A$1:$A$243, 0), MATCH('Cyclical_after overrides'!AZ$1, F_Inputs_cyclical!$A$1:$BE$1, 0))),
Cyclical_overrides!AZ66)</f>
        <v>2.2438439538846437</v>
      </c>
      <c r="BA66" s="72">
        <f>IF(Cyclical_overrides!BA66 = "",
IF(INDEX(F_Inputs_cyclical!$A$1:$BE$243, MATCH('Cyclical_after overrides'!$A66, F_Inputs_cyclical!$A$1:$A$243, 0), MATCH('Cyclical_after overrides'!BA$1, F_Inputs_cyclical!$A$1:$BE$1, 0))="", "", INDEX(F_Inputs_cyclical!$A$1:$BE$243, MATCH('Cyclical_after overrides'!$A66, F_Inputs_cyclical!$A$1:$A$243, 0), MATCH('Cyclical_after overrides'!BA$1, F_Inputs_cyclical!$A$1:$BE$1, 0))),
Cyclical_overrides!BA66)</f>
        <v>13.909789170248537</v>
      </c>
      <c r="BB66" s="72">
        <f>IF(Cyclical_overrides!BB66 = "",
IF(INDEX(F_Inputs_cyclical!$A$1:$BE$243, MATCH('Cyclical_after overrides'!$A66, F_Inputs_cyclical!$A$1:$A$243, 0), MATCH('Cyclical_after overrides'!BB$1, F_Inputs_cyclical!$A$1:$BE$1, 0))="", "", INDEX(F_Inputs_cyclical!$A$1:$BE$243, MATCH('Cyclical_after overrides'!$A66, F_Inputs_cyclical!$A$1:$A$243, 0), MATCH('Cyclical_after overrides'!BB$1, F_Inputs_cyclical!$A$1:$BE$1, 0))),
Cyclical_overrides!BB66)</f>
        <v>13.909789170248537</v>
      </c>
      <c r="BC66" s="72">
        <f>IF(Cyclical_overrides!BC66 = "",
IF(INDEX(F_Inputs_cyclical!$A$1:$BE$243, MATCH('Cyclical_after overrides'!$A66, F_Inputs_cyclical!$A$1:$A$243, 0), MATCH('Cyclical_after overrides'!BC$1, F_Inputs_cyclical!$A$1:$BE$1, 0))="", "", INDEX(F_Inputs_cyclical!$A$1:$BE$243, MATCH('Cyclical_after overrides'!$A66, F_Inputs_cyclical!$A$1:$A$243, 0), MATCH('Cyclical_after overrides'!BC$1, F_Inputs_cyclical!$A$1:$BE$1, 0))),
Cyclical_overrides!BC66)</f>
        <v>11.764224393942698</v>
      </c>
      <c r="BD66" s="72">
        <f>IF(Cyclical_overrides!BD66 = "",
IF(INDEX(F_Inputs_cyclical!$A$1:$BE$243, MATCH('Cyclical_after overrides'!$A66, F_Inputs_cyclical!$A$1:$A$243, 0), MATCH('Cyclical_after overrides'!BD$1, F_Inputs_cyclical!$A$1:$BE$1, 0))="", "", INDEX(F_Inputs_cyclical!$A$1:$BE$243, MATCH('Cyclical_after overrides'!$A66, F_Inputs_cyclical!$A$1:$A$243, 0), MATCH('Cyclical_after overrides'!BD$1, F_Inputs_cyclical!$A$1:$BE$1, 0))),
Cyclical_overrides!BD66)</f>
        <v>0</v>
      </c>
      <c r="BE66" s="194"/>
    </row>
    <row r="67" spans="1:57" x14ac:dyDescent="0.4">
      <c r="A67" s="63" t="str">
        <f t="shared" si="0"/>
        <v>SVT22</v>
      </c>
      <c r="B67" s="63" t="s">
        <v>313</v>
      </c>
      <c r="C67" s="63" t="s">
        <v>259</v>
      </c>
      <c r="D67" s="72" t="str">
        <f>IF(Cyclical_overrides!D67 = "",
IF(INDEX(F_Inputs_cyclical!$A$1:$BE$243, MATCH('Cyclical_after overrides'!$A67, F_Inputs_cyclical!$A$1:$A$243, 0), MATCH('Cyclical_after overrides'!D$1, F_Inputs_cyclical!$A$1:$BE$1, 0))="", "", INDEX(F_Inputs_cyclical!$A$1:$BE$243, MATCH('Cyclical_after overrides'!$A67, F_Inputs_cyclical!$A$1:$A$243, 0), MATCH('Cyclical_after overrides'!D$1, F_Inputs_cyclical!$A$1:$BE$1, 0))),
Cyclical_overrides!D67)</f>
        <v/>
      </c>
      <c r="E67" s="72" t="str">
        <f>IF(Cyclical_overrides!E67 = "",
IF(INDEX(F_Inputs_cyclical!$A$1:$BE$243, MATCH('Cyclical_after overrides'!$A67, F_Inputs_cyclical!$A$1:$A$243, 0), MATCH('Cyclical_after overrides'!E$1, F_Inputs_cyclical!$A$1:$BE$1, 0))="", "", INDEX(F_Inputs_cyclical!$A$1:$BE$243, MATCH('Cyclical_after overrides'!$A67, F_Inputs_cyclical!$A$1:$A$243, 0), MATCH('Cyclical_after overrides'!E$1, F_Inputs_cyclical!$A$1:$BE$1, 0))),
Cyclical_overrides!E67)</f>
        <v/>
      </c>
      <c r="F67" s="72" t="str">
        <f>IF(Cyclical_overrides!F67 = "",
IF(INDEX(F_Inputs_cyclical!$A$1:$BE$243, MATCH('Cyclical_after overrides'!$A67, F_Inputs_cyclical!$A$1:$A$243, 0), MATCH('Cyclical_after overrides'!F$1, F_Inputs_cyclical!$A$1:$BE$1, 0))="", "", INDEX(F_Inputs_cyclical!$A$1:$BE$243, MATCH('Cyclical_after overrides'!$A67, F_Inputs_cyclical!$A$1:$A$243, 0), MATCH('Cyclical_after overrides'!F$1, F_Inputs_cyclical!$A$1:$BE$1, 0))),
Cyclical_overrides!F67)</f>
        <v/>
      </c>
      <c r="G67" s="72" t="str">
        <f>IF(Cyclical_overrides!G67 = "",
IF(INDEX(F_Inputs_cyclical!$A$1:$BE$243, MATCH('Cyclical_after overrides'!$A67, F_Inputs_cyclical!$A$1:$A$243, 0), MATCH('Cyclical_after overrides'!G$1, F_Inputs_cyclical!$A$1:$BE$1, 0))="", "", INDEX(F_Inputs_cyclical!$A$1:$BE$243, MATCH('Cyclical_after overrides'!$A67, F_Inputs_cyclical!$A$1:$A$243, 0), MATCH('Cyclical_after overrides'!G$1, F_Inputs_cyclical!$A$1:$BE$1, 0))),
Cyclical_overrides!G67)</f>
        <v/>
      </c>
      <c r="H67" s="72" t="str">
        <f>IF(Cyclical_overrides!H67 = "",
IF(INDEX(F_Inputs_cyclical!$A$1:$BE$243, MATCH('Cyclical_after overrides'!$A67, F_Inputs_cyclical!$A$1:$A$243, 0), MATCH('Cyclical_after overrides'!H$1, F_Inputs_cyclical!$A$1:$BE$1, 0))="", "", INDEX(F_Inputs_cyclical!$A$1:$BE$243, MATCH('Cyclical_after overrides'!$A67, F_Inputs_cyclical!$A$1:$A$243, 0), MATCH('Cyclical_after overrides'!H$1, F_Inputs_cyclical!$A$1:$BE$1, 0))),
Cyclical_overrides!H67)</f>
        <v/>
      </c>
      <c r="I67" s="72" t="str">
        <f>IF(Cyclical_overrides!I67 = "",
IF(INDEX(F_Inputs_cyclical!$A$1:$BE$243, MATCH('Cyclical_after overrides'!$A67, F_Inputs_cyclical!$A$1:$A$243, 0), MATCH('Cyclical_after overrides'!I$1, F_Inputs_cyclical!$A$1:$BE$1, 0))="", "", INDEX(F_Inputs_cyclical!$A$1:$BE$243, MATCH('Cyclical_after overrides'!$A67, F_Inputs_cyclical!$A$1:$A$243, 0), MATCH('Cyclical_after overrides'!I$1, F_Inputs_cyclical!$A$1:$BE$1, 0))),
Cyclical_overrides!I67)</f>
        <v/>
      </c>
      <c r="J67" s="72" t="str">
        <f>IF(Cyclical_overrides!J67 = "",
IF(INDEX(F_Inputs_cyclical!$A$1:$BE$243, MATCH('Cyclical_after overrides'!$A67, F_Inputs_cyclical!$A$1:$A$243, 0), MATCH('Cyclical_after overrides'!J$1, F_Inputs_cyclical!$A$1:$BE$1, 0))="", "", INDEX(F_Inputs_cyclical!$A$1:$BE$243, MATCH('Cyclical_after overrides'!$A67, F_Inputs_cyclical!$A$1:$A$243, 0), MATCH('Cyclical_after overrides'!J$1, F_Inputs_cyclical!$A$1:$BE$1, 0))),
Cyclical_overrides!J67)</f>
        <v/>
      </c>
      <c r="K67" s="72" t="str">
        <f>IF(Cyclical_overrides!K67 = "",
IF(INDEX(F_Inputs_cyclical!$A$1:$BE$243, MATCH('Cyclical_after overrides'!$A67, F_Inputs_cyclical!$A$1:$A$243, 0), MATCH('Cyclical_after overrides'!K$1, F_Inputs_cyclical!$A$1:$BE$1, 0))="", "", INDEX(F_Inputs_cyclical!$A$1:$BE$243, MATCH('Cyclical_after overrides'!$A67, F_Inputs_cyclical!$A$1:$A$243, 0), MATCH('Cyclical_after overrides'!K$1, F_Inputs_cyclical!$A$1:$BE$1, 0))),
Cyclical_overrides!K67)</f>
        <v/>
      </c>
      <c r="L67" s="72" t="str">
        <f>IF(Cyclical_overrides!L67 = "",
IF(INDEX(F_Inputs_cyclical!$A$1:$BE$243, MATCH('Cyclical_after overrides'!$A67, F_Inputs_cyclical!$A$1:$A$243, 0), MATCH('Cyclical_after overrides'!L$1, F_Inputs_cyclical!$A$1:$BE$1, 0))="", "", INDEX(F_Inputs_cyclical!$A$1:$BE$243, MATCH('Cyclical_after overrides'!$A67, F_Inputs_cyclical!$A$1:$A$243, 0), MATCH('Cyclical_after overrides'!L$1, F_Inputs_cyclical!$A$1:$BE$1, 0))),
Cyclical_overrides!L67)</f>
        <v/>
      </c>
      <c r="M67" s="72" t="str">
        <f>IF(Cyclical_overrides!M67 = "",
IF(INDEX(F_Inputs_cyclical!$A$1:$BE$243, MATCH('Cyclical_after overrides'!$A67, F_Inputs_cyclical!$A$1:$A$243, 0), MATCH('Cyclical_after overrides'!M$1, F_Inputs_cyclical!$A$1:$BE$1, 0))="", "", INDEX(F_Inputs_cyclical!$A$1:$BE$243, MATCH('Cyclical_after overrides'!$A67, F_Inputs_cyclical!$A$1:$A$243, 0), MATCH('Cyclical_after overrides'!M$1, F_Inputs_cyclical!$A$1:$BE$1, 0))),
Cyclical_overrides!M67)</f>
        <v/>
      </c>
      <c r="N67" s="72" t="str">
        <f>IF(Cyclical_overrides!N67 = "",
IF(INDEX(F_Inputs_cyclical!$A$1:$BE$243, MATCH('Cyclical_after overrides'!$A67, F_Inputs_cyclical!$A$1:$A$243, 0), MATCH('Cyclical_after overrides'!N$1, F_Inputs_cyclical!$A$1:$BE$1, 0))="", "", INDEX(F_Inputs_cyclical!$A$1:$BE$243, MATCH('Cyclical_after overrides'!$A67, F_Inputs_cyclical!$A$1:$A$243, 0), MATCH('Cyclical_after overrides'!N$1, F_Inputs_cyclical!$A$1:$BE$1, 0))),
Cyclical_overrides!N67)</f>
        <v/>
      </c>
      <c r="O67" s="72" t="str">
        <f>IF(Cyclical_overrides!O67 = "",
IF(INDEX(F_Inputs_cyclical!$A$1:$BE$243, MATCH('Cyclical_after overrides'!$A67, F_Inputs_cyclical!$A$1:$A$243, 0), MATCH('Cyclical_after overrides'!O$1, F_Inputs_cyclical!$A$1:$BE$1, 0))="", "", INDEX(F_Inputs_cyclical!$A$1:$BE$243, MATCH('Cyclical_after overrides'!$A67, F_Inputs_cyclical!$A$1:$A$243, 0), MATCH('Cyclical_after overrides'!O$1, F_Inputs_cyclical!$A$1:$BE$1, 0))),
Cyclical_overrides!O67)</f>
        <v/>
      </c>
      <c r="P67" s="72" t="str">
        <f>IF(Cyclical_overrides!P67 = "",
IF(INDEX(F_Inputs_cyclical!$A$1:$BE$243, MATCH('Cyclical_after overrides'!$A67, F_Inputs_cyclical!$A$1:$A$243, 0), MATCH('Cyclical_after overrides'!P$1, F_Inputs_cyclical!$A$1:$BE$1, 0))="", "", INDEX(F_Inputs_cyclical!$A$1:$BE$243, MATCH('Cyclical_after overrides'!$A67, F_Inputs_cyclical!$A$1:$A$243, 0), MATCH('Cyclical_after overrides'!P$1, F_Inputs_cyclical!$A$1:$BE$1, 0))),
Cyclical_overrides!P67)</f>
        <v/>
      </c>
      <c r="Q67" s="72" t="str">
        <f>IF(Cyclical_overrides!Q67 = "",
IF(INDEX(F_Inputs_cyclical!$A$1:$BE$243, MATCH('Cyclical_after overrides'!$A67, F_Inputs_cyclical!$A$1:$A$243, 0), MATCH('Cyclical_after overrides'!Q$1, F_Inputs_cyclical!$A$1:$BE$1, 0))="", "", INDEX(F_Inputs_cyclical!$A$1:$BE$243, MATCH('Cyclical_after overrides'!$A67, F_Inputs_cyclical!$A$1:$A$243, 0), MATCH('Cyclical_after overrides'!Q$1, F_Inputs_cyclical!$A$1:$BE$1, 0))),
Cyclical_overrides!Q67)</f>
        <v/>
      </c>
      <c r="R67" s="72" t="str">
        <f>IF(Cyclical_overrides!R67 = "",
IF(INDEX(F_Inputs_cyclical!$A$1:$BE$243, MATCH('Cyclical_after overrides'!$A67, F_Inputs_cyclical!$A$1:$A$243, 0), MATCH('Cyclical_after overrides'!R$1, F_Inputs_cyclical!$A$1:$BE$1, 0))="", "", INDEX(F_Inputs_cyclical!$A$1:$BE$243, MATCH('Cyclical_after overrides'!$A67, F_Inputs_cyclical!$A$1:$A$243, 0), MATCH('Cyclical_after overrides'!R$1, F_Inputs_cyclical!$A$1:$BE$1, 0))),
Cyclical_overrides!R67)</f>
        <v/>
      </c>
      <c r="S67" s="72" t="str">
        <f>IF(Cyclical_overrides!S67 = "",
IF(INDEX(F_Inputs_cyclical!$A$1:$BE$243, MATCH('Cyclical_after overrides'!$A67, F_Inputs_cyclical!$A$1:$A$243, 0), MATCH('Cyclical_after overrides'!S$1, F_Inputs_cyclical!$A$1:$BE$1, 0))="", "", INDEX(F_Inputs_cyclical!$A$1:$BE$243, MATCH('Cyclical_after overrides'!$A67, F_Inputs_cyclical!$A$1:$A$243, 0), MATCH('Cyclical_after overrides'!S$1, F_Inputs_cyclical!$A$1:$BE$1, 0))),
Cyclical_overrides!S67)</f>
        <v/>
      </c>
      <c r="T67" s="72" t="str">
        <f>IF(Cyclical_overrides!T67 = "",
IF(INDEX(F_Inputs_cyclical!$A$1:$BE$243, MATCH('Cyclical_after overrides'!$A67, F_Inputs_cyclical!$A$1:$A$243, 0), MATCH('Cyclical_after overrides'!T$1, F_Inputs_cyclical!$A$1:$BE$1, 0))="", "", INDEX(F_Inputs_cyclical!$A$1:$BE$243, MATCH('Cyclical_after overrides'!$A67, F_Inputs_cyclical!$A$1:$A$243, 0), MATCH('Cyclical_after overrides'!T$1, F_Inputs_cyclical!$A$1:$BE$1, 0))),
Cyclical_overrides!T67)</f>
        <v/>
      </c>
      <c r="U67" s="72" t="str">
        <f>IF(Cyclical_overrides!U67 = "",
IF(INDEX(F_Inputs_cyclical!$A$1:$BE$243, MATCH('Cyclical_after overrides'!$A67, F_Inputs_cyclical!$A$1:$A$243, 0), MATCH('Cyclical_after overrides'!U$1, F_Inputs_cyclical!$A$1:$BE$1, 0))="", "", INDEX(F_Inputs_cyclical!$A$1:$BE$243, MATCH('Cyclical_after overrides'!$A67, F_Inputs_cyclical!$A$1:$A$243, 0), MATCH('Cyclical_after overrides'!U$1, F_Inputs_cyclical!$A$1:$BE$1, 0))),
Cyclical_overrides!U67)</f>
        <v/>
      </c>
      <c r="V67" s="72" t="str">
        <f>IF(Cyclical_overrides!V67 = "",
IF(INDEX(F_Inputs_cyclical!$A$1:$BE$243, MATCH('Cyclical_after overrides'!$A67, F_Inputs_cyclical!$A$1:$A$243, 0), MATCH('Cyclical_after overrides'!V$1, F_Inputs_cyclical!$A$1:$BE$1, 0))="", "", INDEX(F_Inputs_cyclical!$A$1:$BE$243, MATCH('Cyclical_after overrides'!$A67, F_Inputs_cyclical!$A$1:$A$243, 0), MATCH('Cyclical_after overrides'!V$1, F_Inputs_cyclical!$A$1:$BE$1, 0))),
Cyclical_overrides!V67)</f>
        <v/>
      </c>
      <c r="W67" s="72" t="str">
        <f>IF(Cyclical_overrides!W67 = "",
IF(INDEX(F_Inputs_cyclical!$A$1:$BE$243, MATCH('Cyclical_after overrides'!$A67, F_Inputs_cyclical!$A$1:$A$243, 0), MATCH('Cyclical_after overrides'!W$1, F_Inputs_cyclical!$A$1:$BE$1, 0))="", "", INDEX(F_Inputs_cyclical!$A$1:$BE$243, MATCH('Cyclical_after overrides'!$A67, F_Inputs_cyclical!$A$1:$A$243, 0), MATCH('Cyclical_after overrides'!W$1, F_Inputs_cyclical!$A$1:$BE$1, 0))),
Cyclical_overrides!W67)</f>
        <v/>
      </c>
      <c r="X67" s="72" t="str">
        <f>IF(Cyclical_overrides!X67 = "",
IF(INDEX(F_Inputs_cyclical!$A$1:$BE$243, MATCH('Cyclical_after overrides'!$A67, F_Inputs_cyclical!$A$1:$A$243, 0), MATCH('Cyclical_after overrides'!X$1, F_Inputs_cyclical!$A$1:$BE$1, 0))="", "", INDEX(F_Inputs_cyclical!$A$1:$BE$243, MATCH('Cyclical_after overrides'!$A67, F_Inputs_cyclical!$A$1:$A$243, 0), MATCH('Cyclical_after overrides'!X$1, F_Inputs_cyclical!$A$1:$BE$1, 0))),
Cyclical_overrides!X67)</f>
        <v/>
      </c>
      <c r="Y67" s="72" t="str">
        <f>IF(Cyclical_overrides!Y67 = "",
IF(INDEX(F_Inputs_cyclical!$A$1:$BE$243, MATCH('Cyclical_after overrides'!$A67, F_Inputs_cyclical!$A$1:$A$243, 0), MATCH('Cyclical_after overrides'!Y$1, F_Inputs_cyclical!$A$1:$BE$1, 0))="", "", INDEX(F_Inputs_cyclical!$A$1:$BE$243, MATCH('Cyclical_after overrides'!$A67, F_Inputs_cyclical!$A$1:$A$243, 0), MATCH('Cyclical_after overrides'!Y$1, F_Inputs_cyclical!$A$1:$BE$1, 0))),
Cyclical_overrides!Y67)</f>
        <v/>
      </c>
      <c r="Z67" s="72" t="str">
        <f>IF(Cyclical_overrides!Z67 = "",
IF(INDEX(F_Inputs_cyclical!$A$1:$BE$243, MATCH('Cyclical_after overrides'!$A67, F_Inputs_cyclical!$A$1:$A$243, 0), MATCH('Cyclical_after overrides'!Z$1, F_Inputs_cyclical!$A$1:$BE$1, 0))="", "", INDEX(F_Inputs_cyclical!$A$1:$BE$243, MATCH('Cyclical_after overrides'!$A67, F_Inputs_cyclical!$A$1:$A$243, 0), MATCH('Cyclical_after overrides'!Z$1, F_Inputs_cyclical!$A$1:$BE$1, 0))),
Cyclical_overrides!Z67)</f>
        <v/>
      </c>
      <c r="AA67" s="72" t="str">
        <f>IF(Cyclical_overrides!AA67 = "",
IF(INDEX(F_Inputs_cyclical!$A$1:$BE$243, MATCH('Cyclical_after overrides'!$A67, F_Inputs_cyclical!$A$1:$A$243, 0), MATCH('Cyclical_after overrides'!AA$1, F_Inputs_cyclical!$A$1:$BE$1, 0))="", "", INDEX(F_Inputs_cyclical!$A$1:$BE$243, MATCH('Cyclical_after overrides'!$A67, F_Inputs_cyclical!$A$1:$A$243, 0), MATCH('Cyclical_after overrides'!AA$1, F_Inputs_cyclical!$A$1:$BE$1, 0))),
Cyclical_overrides!AA67)</f>
        <v/>
      </c>
      <c r="AB67" s="72" t="str">
        <f>IF(Cyclical_overrides!AB67 = "",
IF(INDEX(F_Inputs_cyclical!$A$1:$BE$243, MATCH('Cyclical_after overrides'!$A67, F_Inputs_cyclical!$A$1:$A$243, 0), MATCH('Cyclical_after overrides'!AB$1, F_Inputs_cyclical!$A$1:$BE$1, 0))="", "", INDEX(F_Inputs_cyclical!$A$1:$BE$243, MATCH('Cyclical_after overrides'!$A67, F_Inputs_cyclical!$A$1:$A$243, 0), MATCH('Cyclical_after overrides'!AB$1, F_Inputs_cyclical!$A$1:$BE$1, 0))),
Cyclical_overrides!AB67)</f>
        <v/>
      </c>
      <c r="AC67" s="72" t="str">
        <f>IF(Cyclical_overrides!AC67 = "",
IF(INDEX(F_Inputs_cyclical!$A$1:$BE$243, MATCH('Cyclical_after overrides'!$A67, F_Inputs_cyclical!$A$1:$A$243, 0), MATCH('Cyclical_after overrides'!AC$1, F_Inputs_cyclical!$A$1:$BE$1, 0))="", "", INDEX(F_Inputs_cyclical!$A$1:$BE$243, MATCH('Cyclical_after overrides'!$A67, F_Inputs_cyclical!$A$1:$A$243, 0), MATCH('Cyclical_after overrides'!AC$1, F_Inputs_cyclical!$A$1:$BE$1, 0))),
Cyclical_overrides!AC67)</f>
        <v/>
      </c>
      <c r="AD67" s="72" t="str">
        <f>IF(Cyclical_overrides!AD67 = "",
IF(INDEX(F_Inputs_cyclical!$A$1:$BE$243, MATCH('Cyclical_after overrides'!$A67, F_Inputs_cyclical!$A$1:$A$243, 0), MATCH('Cyclical_after overrides'!AD$1, F_Inputs_cyclical!$A$1:$BE$1, 0))="", "", INDEX(F_Inputs_cyclical!$A$1:$BE$243, MATCH('Cyclical_after overrides'!$A67, F_Inputs_cyclical!$A$1:$A$243, 0), MATCH('Cyclical_after overrides'!AD$1, F_Inputs_cyclical!$A$1:$BE$1, 0))),
Cyclical_overrides!AD67)</f>
        <v/>
      </c>
      <c r="AE67" s="72" t="str">
        <f>IF(Cyclical_overrides!AE67 = "",
IF(INDEX(F_Inputs_cyclical!$A$1:$BE$243, MATCH('Cyclical_after overrides'!$A67, F_Inputs_cyclical!$A$1:$A$243, 0), MATCH('Cyclical_after overrides'!AE$1, F_Inputs_cyclical!$A$1:$BE$1, 0))="", "", INDEX(F_Inputs_cyclical!$A$1:$BE$243, MATCH('Cyclical_after overrides'!$A67, F_Inputs_cyclical!$A$1:$A$243, 0), MATCH('Cyclical_after overrides'!AE$1, F_Inputs_cyclical!$A$1:$BE$1, 0))),
Cyclical_overrides!AE67)</f>
        <v/>
      </c>
      <c r="AF67" s="72" t="str">
        <f>IF(Cyclical_overrides!AF67 = "",
IF(INDEX(F_Inputs_cyclical!$A$1:$BE$243, MATCH('Cyclical_after overrides'!$A67, F_Inputs_cyclical!$A$1:$A$243, 0), MATCH('Cyclical_after overrides'!AF$1, F_Inputs_cyclical!$A$1:$BE$1, 0))="", "", INDEX(F_Inputs_cyclical!$A$1:$BE$243, MATCH('Cyclical_after overrides'!$A67, F_Inputs_cyclical!$A$1:$A$243, 0), MATCH('Cyclical_after overrides'!AF$1, F_Inputs_cyclical!$A$1:$BE$1, 0))),
Cyclical_overrides!AF67)</f>
        <v/>
      </c>
      <c r="AG67" s="72" t="str">
        <f>IF(Cyclical_overrides!AG67 = "",
IF(INDEX(F_Inputs_cyclical!$A$1:$BE$243, MATCH('Cyclical_after overrides'!$A67, F_Inputs_cyclical!$A$1:$A$243, 0), MATCH('Cyclical_after overrides'!AG$1, F_Inputs_cyclical!$A$1:$BE$1, 0))="", "", INDEX(F_Inputs_cyclical!$A$1:$BE$243, MATCH('Cyclical_after overrides'!$A67, F_Inputs_cyclical!$A$1:$A$243, 0), MATCH('Cyclical_after overrides'!AG$1, F_Inputs_cyclical!$A$1:$BE$1, 0))),
Cyclical_overrides!AG67)</f>
        <v/>
      </c>
      <c r="AH67" s="72" t="str">
        <f>IF(Cyclical_overrides!AH67 = "",
IF(INDEX(F_Inputs_cyclical!$A$1:$BE$243, MATCH('Cyclical_after overrides'!$A67, F_Inputs_cyclical!$A$1:$A$243, 0), MATCH('Cyclical_after overrides'!AH$1, F_Inputs_cyclical!$A$1:$BE$1, 0))="", "", INDEX(F_Inputs_cyclical!$A$1:$BE$243, MATCH('Cyclical_after overrides'!$A67, F_Inputs_cyclical!$A$1:$A$243, 0), MATCH('Cyclical_after overrides'!AH$1, F_Inputs_cyclical!$A$1:$BE$1, 0))),
Cyclical_overrides!AH67)</f>
        <v/>
      </c>
      <c r="AI67" s="72" t="str">
        <f>IF(Cyclical_overrides!AI67 = "",
IF(INDEX(F_Inputs_cyclical!$A$1:$BE$243, MATCH('Cyclical_after overrides'!$A67, F_Inputs_cyclical!$A$1:$A$243, 0), MATCH('Cyclical_after overrides'!AI$1, F_Inputs_cyclical!$A$1:$BE$1, 0))="", "", INDEX(F_Inputs_cyclical!$A$1:$BE$243, MATCH('Cyclical_after overrides'!$A67, F_Inputs_cyclical!$A$1:$A$243, 0), MATCH('Cyclical_after overrides'!AI$1, F_Inputs_cyclical!$A$1:$BE$1, 0))),
Cyclical_overrides!AI67)</f>
        <v/>
      </c>
      <c r="AJ67" s="72" t="str">
        <f>IF(Cyclical_overrides!AJ67 = "",
IF(INDEX(F_Inputs_cyclical!$A$1:$BE$243, MATCH('Cyclical_after overrides'!$A67, F_Inputs_cyclical!$A$1:$A$243, 0), MATCH('Cyclical_after overrides'!AJ$1, F_Inputs_cyclical!$A$1:$BE$1, 0))="", "", INDEX(F_Inputs_cyclical!$A$1:$BE$243, MATCH('Cyclical_after overrides'!$A67, F_Inputs_cyclical!$A$1:$A$243, 0), MATCH('Cyclical_after overrides'!AJ$1, F_Inputs_cyclical!$A$1:$BE$1, 0))),
Cyclical_overrides!AJ67)</f>
        <v/>
      </c>
      <c r="AK67" s="72" t="str">
        <f>IF(Cyclical_overrides!AK67 = "",
IF(INDEX(F_Inputs_cyclical!$A$1:$BE$243, MATCH('Cyclical_after overrides'!$A67, F_Inputs_cyclical!$A$1:$A$243, 0), MATCH('Cyclical_after overrides'!AK$1, F_Inputs_cyclical!$A$1:$BE$1, 0))="", "", INDEX(F_Inputs_cyclical!$A$1:$BE$243, MATCH('Cyclical_after overrides'!$A67, F_Inputs_cyclical!$A$1:$A$243, 0), MATCH('Cyclical_after overrides'!AK$1, F_Inputs_cyclical!$A$1:$BE$1, 0))),
Cyclical_overrides!AK67)</f>
        <v/>
      </c>
      <c r="AL67" s="72" t="str">
        <f>IF(Cyclical_overrides!AL67 = "",
IF(INDEX(F_Inputs_cyclical!$A$1:$BE$243, MATCH('Cyclical_after overrides'!$A67, F_Inputs_cyclical!$A$1:$A$243, 0), MATCH('Cyclical_after overrides'!AL$1, F_Inputs_cyclical!$A$1:$BE$1, 0))="", "", INDEX(F_Inputs_cyclical!$A$1:$BE$243, MATCH('Cyclical_after overrides'!$A67, F_Inputs_cyclical!$A$1:$A$243, 0), MATCH('Cyclical_after overrides'!AL$1, F_Inputs_cyclical!$A$1:$BE$1, 0))),
Cyclical_overrides!AL67)</f>
        <v/>
      </c>
      <c r="AM67" s="72" t="str">
        <f>IF(Cyclical_overrides!AM67 = "",
IF(INDEX(F_Inputs_cyclical!$A$1:$BE$243, MATCH('Cyclical_after overrides'!$A67, F_Inputs_cyclical!$A$1:$A$243, 0), MATCH('Cyclical_after overrides'!AM$1, F_Inputs_cyclical!$A$1:$BE$1, 0))="", "", INDEX(F_Inputs_cyclical!$A$1:$BE$243, MATCH('Cyclical_after overrides'!$A67, F_Inputs_cyclical!$A$1:$A$243, 0), MATCH('Cyclical_after overrides'!AM$1, F_Inputs_cyclical!$A$1:$BE$1, 0))),
Cyclical_overrides!AM67)</f>
        <v/>
      </c>
      <c r="AN67" s="72" t="str">
        <f>IF(Cyclical_overrides!AN67 = "",
IF(INDEX(F_Inputs_cyclical!$A$1:$BE$243, MATCH('Cyclical_after overrides'!$A67, F_Inputs_cyclical!$A$1:$A$243, 0), MATCH('Cyclical_after overrides'!AN$1, F_Inputs_cyclical!$A$1:$BE$1, 0))="", "", INDEX(F_Inputs_cyclical!$A$1:$BE$243, MATCH('Cyclical_after overrides'!$A67, F_Inputs_cyclical!$A$1:$A$243, 0), MATCH('Cyclical_after overrides'!AN$1, F_Inputs_cyclical!$A$1:$BE$1, 0))),
Cyclical_overrides!AN67)</f>
        <v/>
      </c>
      <c r="AO67" s="72" t="str">
        <f>IF(Cyclical_overrides!AO67 = "",
IF(INDEX(F_Inputs_cyclical!$A$1:$BE$243, MATCH('Cyclical_after overrides'!$A67, F_Inputs_cyclical!$A$1:$A$243, 0), MATCH('Cyclical_after overrides'!AO$1, F_Inputs_cyclical!$A$1:$BE$1, 0))="", "", INDEX(F_Inputs_cyclical!$A$1:$BE$243, MATCH('Cyclical_after overrides'!$A67, F_Inputs_cyclical!$A$1:$A$243, 0), MATCH('Cyclical_after overrides'!AO$1, F_Inputs_cyclical!$A$1:$BE$1, 0))),
Cyclical_overrides!AO67)</f>
        <v/>
      </c>
      <c r="AP67" s="72" t="str">
        <f>IF(Cyclical_overrides!AP67 = "",
IF(INDEX(F_Inputs_cyclical!$A$1:$BE$243, MATCH('Cyclical_after overrides'!$A67, F_Inputs_cyclical!$A$1:$A$243, 0), MATCH('Cyclical_after overrides'!AP$1, F_Inputs_cyclical!$A$1:$BE$1, 0))="", "", INDEX(F_Inputs_cyclical!$A$1:$BE$243, MATCH('Cyclical_after overrides'!$A67, F_Inputs_cyclical!$A$1:$A$243, 0), MATCH('Cyclical_after overrides'!AP$1, F_Inputs_cyclical!$A$1:$BE$1, 0))),
Cyclical_overrides!AP67)</f>
        <v/>
      </c>
      <c r="AQ67" s="72" t="str">
        <f>IF(Cyclical_overrides!AQ67 = "",
IF(INDEX(F_Inputs_cyclical!$A$1:$BE$243, MATCH('Cyclical_after overrides'!$A67, F_Inputs_cyclical!$A$1:$A$243, 0), MATCH('Cyclical_after overrides'!AQ$1, F_Inputs_cyclical!$A$1:$BE$1, 0))="", "", INDEX(F_Inputs_cyclical!$A$1:$BE$243, MATCH('Cyclical_after overrides'!$A67, F_Inputs_cyclical!$A$1:$A$243, 0), MATCH('Cyclical_after overrides'!AQ$1, F_Inputs_cyclical!$A$1:$BE$1, 0))),
Cyclical_overrides!AQ67)</f>
        <v/>
      </c>
      <c r="AR67" s="72" t="str">
        <f>IF(Cyclical_overrides!AR67 = "",
IF(INDEX(F_Inputs_cyclical!$A$1:$BE$243, MATCH('Cyclical_after overrides'!$A67, F_Inputs_cyclical!$A$1:$A$243, 0), MATCH('Cyclical_after overrides'!AR$1, F_Inputs_cyclical!$A$1:$BE$1, 0))="", "", INDEX(F_Inputs_cyclical!$A$1:$BE$243, MATCH('Cyclical_after overrides'!$A67, F_Inputs_cyclical!$A$1:$A$243, 0), MATCH('Cyclical_after overrides'!AR$1, F_Inputs_cyclical!$A$1:$BE$1, 0))),
Cyclical_overrides!AR67)</f>
        <v/>
      </c>
      <c r="AS67" s="72" t="str">
        <f>IF(Cyclical_overrides!AS67 = "",
IF(INDEX(F_Inputs_cyclical!$A$1:$BE$243, MATCH('Cyclical_after overrides'!$A67, F_Inputs_cyclical!$A$1:$A$243, 0), MATCH('Cyclical_after overrides'!AS$1, F_Inputs_cyclical!$A$1:$BE$1, 0))="", "", INDEX(F_Inputs_cyclical!$A$1:$BE$243, MATCH('Cyclical_after overrides'!$A67, F_Inputs_cyclical!$A$1:$A$243, 0), MATCH('Cyclical_after overrides'!AS$1, F_Inputs_cyclical!$A$1:$BE$1, 0))),
Cyclical_overrides!AS67)</f>
        <v/>
      </c>
      <c r="AT67" s="72" t="str">
        <f>IF(Cyclical_overrides!AT67 = "",
IF(INDEX(F_Inputs_cyclical!$A$1:$BE$243, MATCH('Cyclical_after overrides'!$A67, F_Inputs_cyclical!$A$1:$A$243, 0), MATCH('Cyclical_after overrides'!AT$1, F_Inputs_cyclical!$A$1:$BE$1, 0))="", "", INDEX(F_Inputs_cyclical!$A$1:$BE$243, MATCH('Cyclical_after overrides'!$A67, F_Inputs_cyclical!$A$1:$A$243, 0), MATCH('Cyclical_after overrides'!AT$1, F_Inputs_cyclical!$A$1:$BE$1, 0))),
Cyclical_overrides!AT67)</f>
        <v/>
      </c>
      <c r="AU67" s="72" t="str">
        <f>IF(Cyclical_overrides!AU67 = "",
IF(INDEX(F_Inputs_cyclical!$A$1:$BE$243, MATCH('Cyclical_after overrides'!$A67, F_Inputs_cyclical!$A$1:$A$243, 0), MATCH('Cyclical_after overrides'!AU$1, F_Inputs_cyclical!$A$1:$BE$1, 0))="", "", INDEX(F_Inputs_cyclical!$A$1:$BE$243, MATCH('Cyclical_after overrides'!$A67, F_Inputs_cyclical!$A$1:$A$243, 0), MATCH('Cyclical_after overrides'!AU$1, F_Inputs_cyclical!$A$1:$BE$1, 0))),
Cyclical_overrides!AU67)</f>
        <v/>
      </c>
      <c r="AV67" s="72" t="str">
        <f>IF(Cyclical_overrides!AV67 = "",
IF(INDEX(F_Inputs_cyclical!$A$1:$BE$243, MATCH('Cyclical_after overrides'!$A67, F_Inputs_cyclical!$A$1:$A$243, 0), MATCH('Cyclical_after overrides'!AV$1, F_Inputs_cyclical!$A$1:$BE$1, 0))="", "", INDEX(F_Inputs_cyclical!$A$1:$BE$243, MATCH('Cyclical_after overrides'!$A67, F_Inputs_cyclical!$A$1:$A$243, 0), MATCH('Cyclical_after overrides'!AV$1, F_Inputs_cyclical!$A$1:$BE$1, 0))),
Cyclical_overrides!AV67)</f>
        <v/>
      </c>
      <c r="AW67" s="72">
        <f>IF(Cyclical_overrides!AW67 = "",
IF(INDEX(F_Inputs_cyclical!$A$1:$BE$243, MATCH('Cyclical_after overrides'!$A67, F_Inputs_cyclical!$A$1:$A$243, 0), MATCH('Cyclical_after overrides'!AW$1, F_Inputs_cyclical!$A$1:$BE$1, 0))="", "", INDEX(F_Inputs_cyclical!$A$1:$BE$243, MATCH('Cyclical_after overrides'!$A67, F_Inputs_cyclical!$A$1:$A$243, 0), MATCH('Cyclical_after overrides'!AW$1, F_Inputs_cyclical!$A$1:$BE$1, 0))),
Cyclical_overrides!AW67)</f>
        <v>1.0877412700751434</v>
      </c>
      <c r="AX67" s="72">
        <f>IF(Cyclical_overrides!AX67 = "",
IF(INDEX(F_Inputs_cyclical!$A$1:$BE$243, MATCH('Cyclical_after overrides'!$A67, F_Inputs_cyclical!$A$1:$A$243, 0), MATCH('Cyclical_after overrides'!AX$1, F_Inputs_cyclical!$A$1:$BE$1, 0))="", "", INDEX(F_Inputs_cyclical!$A$1:$BE$243, MATCH('Cyclical_after overrides'!$A67, F_Inputs_cyclical!$A$1:$A$243, 0), MATCH('Cyclical_after overrides'!AX$1, F_Inputs_cyclical!$A$1:$BE$1, 0))),
Cyclical_overrides!AX67)</f>
        <v>22.256508027937841</v>
      </c>
      <c r="AY67" s="72">
        <f>IF(Cyclical_overrides!AY67 = "",
IF(INDEX(F_Inputs_cyclical!$A$1:$BE$243, MATCH('Cyclical_after overrides'!$A67, F_Inputs_cyclical!$A$1:$A$243, 0), MATCH('Cyclical_after overrides'!AY$1, F_Inputs_cyclical!$A$1:$BE$1, 0))="", "", INDEX(F_Inputs_cyclical!$A$1:$BE$243, MATCH('Cyclical_after overrides'!$A67, F_Inputs_cyclical!$A$1:$A$243, 0), MATCH('Cyclical_after overrides'!AY$1, F_Inputs_cyclical!$A$1:$BE$1, 0))),
Cyclical_overrides!AY67)</f>
        <v>135.65710314290865</v>
      </c>
      <c r="AZ67" s="72">
        <f>IF(Cyclical_overrides!AZ67 = "",
IF(INDEX(F_Inputs_cyclical!$A$1:$BE$243, MATCH('Cyclical_after overrides'!$A67, F_Inputs_cyclical!$A$1:$A$243, 0), MATCH('Cyclical_after overrides'!AZ$1, F_Inputs_cyclical!$A$1:$BE$1, 0))="", "", INDEX(F_Inputs_cyclical!$A$1:$BE$243, MATCH('Cyclical_after overrides'!$A67, F_Inputs_cyclical!$A$1:$A$243, 0), MATCH('Cyclical_after overrides'!AZ$1, F_Inputs_cyclical!$A$1:$BE$1, 0))),
Cyclical_overrides!AZ67)</f>
        <v>2.2335932889102468</v>
      </c>
      <c r="BA67" s="72">
        <f>IF(Cyclical_overrides!BA67 = "",
IF(INDEX(F_Inputs_cyclical!$A$1:$BE$243, MATCH('Cyclical_after overrides'!$A67, F_Inputs_cyclical!$A$1:$A$243, 0), MATCH('Cyclical_after overrides'!BA$1, F_Inputs_cyclical!$A$1:$BE$1, 0))="", "", INDEX(F_Inputs_cyclical!$A$1:$BE$243, MATCH('Cyclical_after overrides'!$A67, F_Inputs_cyclical!$A$1:$A$243, 0), MATCH('Cyclical_after overrides'!BA$1, F_Inputs_cyclical!$A$1:$BE$1, 0))),
Cyclical_overrides!BA67)</f>
        <v>13.909789170248537</v>
      </c>
      <c r="BB67" s="72">
        <f>IF(Cyclical_overrides!BB67 = "",
IF(INDEX(F_Inputs_cyclical!$A$1:$BE$243, MATCH('Cyclical_after overrides'!$A67, F_Inputs_cyclical!$A$1:$A$243, 0), MATCH('Cyclical_after overrides'!BB$1, F_Inputs_cyclical!$A$1:$BE$1, 0))="", "", INDEX(F_Inputs_cyclical!$A$1:$BE$243, MATCH('Cyclical_after overrides'!$A67, F_Inputs_cyclical!$A$1:$A$243, 0), MATCH('Cyclical_after overrides'!BB$1, F_Inputs_cyclical!$A$1:$BE$1, 0))),
Cyclical_overrides!BB67)</f>
        <v>13.909789170248537</v>
      </c>
      <c r="BC67" s="72">
        <f>IF(Cyclical_overrides!BC67 = "",
IF(INDEX(F_Inputs_cyclical!$A$1:$BE$243, MATCH('Cyclical_after overrides'!$A67, F_Inputs_cyclical!$A$1:$A$243, 0), MATCH('Cyclical_after overrides'!BC$1, F_Inputs_cyclical!$A$1:$BE$1, 0))="", "", INDEX(F_Inputs_cyclical!$A$1:$BE$243, MATCH('Cyclical_after overrides'!$A67, F_Inputs_cyclical!$A$1:$A$243, 0), MATCH('Cyclical_after overrides'!BC$1, F_Inputs_cyclical!$A$1:$BE$1, 0))),
Cyclical_overrides!BC67)</f>
        <v>11.764224393942698</v>
      </c>
      <c r="BD67" s="72">
        <f>IF(Cyclical_overrides!BD67 = "",
IF(INDEX(F_Inputs_cyclical!$A$1:$BE$243, MATCH('Cyclical_after overrides'!$A67, F_Inputs_cyclical!$A$1:$A$243, 0), MATCH('Cyclical_after overrides'!BD$1, F_Inputs_cyclical!$A$1:$BE$1, 0))="", "", INDEX(F_Inputs_cyclical!$A$1:$BE$243, MATCH('Cyclical_after overrides'!$A67, F_Inputs_cyclical!$A$1:$A$243, 0), MATCH('Cyclical_after overrides'!BD$1, F_Inputs_cyclical!$A$1:$BE$1, 0))),
Cyclical_overrides!BD67)</f>
        <v>0</v>
      </c>
      <c r="BE67" s="194"/>
    </row>
    <row r="68" spans="1:57" x14ac:dyDescent="0.4">
      <c r="A68" s="63" t="str">
        <f t="shared" si="0"/>
        <v>SVT23</v>
      </c>
      <c r="B68" s="63" t="s">
        <v>313</v>
      </c>
      <c r="C68" s="63" t="s">
        <v>261</v>
      </c>
      <c r="D68" s="72" t="str">
        <f>IF(Cyclical_overrides!D68 = "",
IF(INDEX(F_Inputs_cyclical!$A$1:$BE$243, MATCH('Cyclical_after overrides'!$A68, F_Inputs_cyclical!$A$1:$A$243, 0), MATCH('Cyclical_after overrides'!D$1, F_Inputs_cyclical!$A$1:$BE$1, 0))="", "", INDEX(F_Inputs_cyclical!$A$1:$BE$243, MATCH('Cyclical_after overrides'!$A68, F_Inputs_cyclical!$A$1:$A$243, 0), MATCH('Cyclical_after overrides'!D$1, F_Inputs_cyclical!$A$1:$BE$1, 0))),
Cyclical_overrides!D68)</f>
        <v/>
      </c>
      <c r="E68" s="72" t="str">
        <f>IF(Cyclical_overrides!E68 = "",
IF(INDEX(F_Inputs_cyclical!$A$1:$BE$243, MATCH('Cyclical_after overrides'!$A68, F_Inputs_cyclical!$A$1:$A$243, 0), MATCH('Cyclical_after overrides'!E$1, F_Inputs_cyclical!$A$1:$BE$1, 0))="", "", INDEX(F_Inputs_cyclical!$A$1:$BE$243, MATCH('Cyclical_after overrides'!$A68, F_Inputs_cyclical!$A$1:$A$243, 0), MATCH('Cyclical_after overrides'!E$1, F_Inputs_cyclical!$A$1:$BE$1, 0))),
Cyclical_overrides!E68)</f>
        <v/>
      </c>
      <c r="F68" s="72" t="str">
        <f>IF(Cyclical_overrides!F68 = "",
IF(INDEX(F_Inputs_cyclical!$A$1:$BE$243, MATCH('Cyclical_after overrides'!$A68, F_Inputs_cyclical!$A$1:$A$243, 0), MATCH('Cyclical_after overrides'!F$1, F_Inputs_cyclical!$A$1:$BE$1, 0))="", "", INDEX(F_Inputs_cyclical!$A$1:$BE$243, MATCH('Cyclical_after overrides'!$A68, F_Inputs_cyclical!$A$1:$A$243, 0), MATCH('Cyclical_after overrides'!F$1, F_Inputs_cyclical!$A$1:$BE$1, 0))),
Cyclical_overrides!F68)</f>
        <v/>
      </c>
      <c r="G68" s="72" t="str">
        <f>IF(Cyclical_overrides!G68 = "",
IF(INDEX(F_Inputs_cyclical!$A$1:$BE$243, MATCH('Cyclical_after overrides'!$A68, F_Inputs_cyclical!$A$1:$A$243, 0), MATCH('Cyclical_after overrides'!G$1, F_Inputs_cyclical!$A$1:$BE$1, 0))="", "", INDEX(F_Inputs_cyclical!$A$1:$BE$243, MATCH('Cyclical_after overrides'!$A68, F_Inputs_cyclical!$A$1:$A$243, 0), MATCH('Cyclical_after overrides'!G$1, F_Inputs_cyclical!$A$1:$BE$1, 0))),
Cyclical_overrides!G68)</f>
        <v/>
      </c>
      <c r="H68" s="72" t="str">
        <f>IF(Cyclical_overrides!H68 = "",
IF(INDEX(F_Inputs_cyclical!$A$1:$BE$243, MATCH('Cyclical_after overrides'!$A68, F_Inputs_cyclical!$A$1:$A$243, 0), MATCH('Cyclical_after overrides'!H$1, F_Inputs_cyclical!$A$1:$BE$1, 0))="", "", INDEX(F_Inputs_cyclical!$A$1:$BE$243, MATCH('Cyclical_after overrides'!$A68, F_Inputs_cyclical!$A$1:$A$243, 0), MATCH('Cyclical_after overrides'!H$1, F_Inputs_cyclical!$A$1:$BE$1, 0))),
Cyclical_overrides!H68)</f>
        <v/>
      </c>
      <c r="I68" s="72" t="str">
        <f>IF(Cyclical_overrides!I68 = "",
IF(INDEX(F_Inputs_cyclical!$A$1:$BE$243, MATCH('Cyclical_after overrides'!$A68, F_Inputs_cyclical!$A$1:$A$243, 0), MATCH('Cyclical_after overrides'!I$1, F_Inputs_cyclical!$A$1:$BE$1, 0))="", "", INDEX(F_Inputs_cyclical!$A$1:$BE$243, MATCH('Cyclical_after overrides'!$A68, F_Inputs_cyclical!$A$1:$A$243, 0), MATCH('Cyclical_after overrides'!I$1, F_Inputs_cyclical!$A$1:$BE$1, 0))),
Cyclical_overrides!I68)</f>
        <v/>
      </c>
      <c r="J68" s="72" t="str">
        <f>IF(Cyclical_overrides!J68 = "",
IF(INDEX(F_Inputs_cyclical!$A$1:$BE$243, MATCH('Cyclical_after overrides'!$A68, F_Inputs_cyclical!$A$1:$A$243, 0), MATCH('Cyclical_after overrides'!J$1, F_Inputs_cyclical!$A$1:$BE$1, 0))="", "", INDEX(F_Inputs_cyclical!$A$1:$BE$243, MATCH('Cyclical_after overrides'!$A68, F_Inputs_cyclical!$A$1:$A$243, 0), MATCH('Cyclical_after overrides'!J$1, F_Inputs_cyclical!$A$1:$BE$1, 0))),
Cyclical_overrides!J68)</f>
        <v/>
      </c>
      <c r="K68" s="72" t="str">
        <f>IF(Cyclical_overrides!K68 = "",
IF(INDEX(F_Inputs_cyclical!$A$1:$BE$243, MATCH('Cyclical_after overrides'!$A68, F_Inputs_cyclical!$A$1:$A$243, 0), MATCH('Cyclical_after overrides'!K$1, F_Inputs_cyclical!$A$1:$BE$1, 0))="", "", INDEX(F_Inputs_cyclical!$A$1:$BE$243, MATCH('Cyclical_after overrides'!$A68, F_Inputs_cyclical!$A$1:$A$243, 0), MATCH('Cyclical_after overrides'!K$1, F_Inputs_cyclical!$A$1:$BE$1, 0))),
Cyclical_overrides!K68)</f>
        <v/>
      </c>
      <c r="L68" s="72" t="str">
        <f>IF(Cyclical_overrides!L68 = "",
IF(INDEX(F_Inputs_cyclical!$A$1:$BE$243, MATCH('Cyclical_after overrides'!$A68, F_Inputs_cyclical!$A$1:$A$243, 0), MATCH('Cyclical_after overrides'!L$1, F_Inputs_cyclical!$A$1:$BE$1, 0))="", "", INDEX(F_Inputs_cyclical!$A$1:$BE$243, MATCH('Cyclical_after overrides'!$A68, F_Inputs_cyclical!$A$1:$A$243, 0), MATCH('Cyclical_after overrides'!L$1, F_Inputs_cyclical!$A$1:$BE$1, 0))),
Cyclical_overrides!L68)</f>
        <v/>
      </c>
      <c r="M68" s="72" t="str">
        <f>IF(Cyclical_overrides!M68 = "",
IF(INDEX(F_Inputs_cyclical!$A$1:$BE$243, MATCH('Cyclical_after overrides'!$A68, F_Inputs_cyclical!$A$1:$A$243, 0), MATCH('Cyclical_after overrides'!M$1, F_Inputs_cyclical!$A$1:$BE$1, 0))="", "", INDEX(F_Inputs_cyclical!$A$1:$BE$243, MATCH('Cyclical_after overrides'!$A68, F_Inputs_cyclical!$A$1:$A$243, 0), MATCH('Cyclical_after overrides'!M$1, F_Inputs_cyclical!$A$1:$BE$1, 0))),
Cyclical_overrides!M68)</f>
        <v/>
      </c>
      <c r="N68" s="72" t="str">
        <f>IF(Cyclical_overrides!N68 = "",
IF(INDEX(F_Inputs_cyclical!$A$1:$BE$243, MATCH('Cyclical_after overrides'!$A68, F_Inputs_cyclical!$A$1:$A$243, 0), MATCH('Cyclical_after overrides'!N$1, F_Inputs_cyclical!$A$1:$BE$1, 0))="", "", INDEX(F_Inputs_cyclical!$A$1:$BE$243, MATCH('Cyclical_after overrides'!$A68, F_Inputs_cyclical!$A$1:$A$243, 0), MATCH('Cyclical_after overrides'!N$1, F_Inputs_cyclical!$A$1:$BE$1, 0))),
Cyclical_overrides!N68)</f>
        <v/>
      </c>
      <c r="O68" s="72" t="str">
        <f>IF(Cyclical_overrides!O68 = "",
IF(INDEX(F_Inputs_cyclical!$A$1:$BE$243, MATCH('Cyclical_after overrides'!$A68, F_Inputs_cyclical!$A$1:$A$243, 0), MATCH('Cyclical_after overrides'!O$1, F_Inputs_cyclical!$A$1:$BE$1, 0))="", "", INDEX(F_Inputs_cyclical!$A$1:$BE$243, MATCH('Cyclical_after overrides'!$A68, F_Inputs_cyclical!$A$1:$A$243, 0), MATCH('Cyclical_after overrides'!O$1, F_Inputs_cyclical!$A$1:$BE$1, 0))),
Cyclical_overrides!O68)</f>
        <v/>
      </c>
      <c r="P68" s="72" t="str">
        <f>IF(Cyclical_overrides!P68 = "",
IF(INDEX(F_Inputs_cyclical!$A$1:$BE$243, MATCH('Cyclical_after overrides'!$A68, F_Inputs_cyclical!$A$1:$A$243, 0), MATCH('Cyclical_after overrides'!P$1, F_Inputs_cyclical!$A$1:$BE$1, 0))="", "", INDEX(F_Inputs_cyclical!$A$1:$BE$243, MATCH('Cyclical_after overrides'!$A68, F_Inputs_cyclical!$A$1:$A$243, 0), MATCH('Cyclical_after overrides'!P$1, F_Inputs_cyclical!$A$1:$BE$1, 0))),
Cyclical_overrides!P68)</f>
        <v/>
      </c>
      <c r="Q68" s="72" t="str">
        <f>IF(Cyclical_overrides!Q68 = "",
IF(INDEX(F_Inputs_cyclical!$A$1:$BE$243, MATCH('Cyclical_after overrides'!$A68, F_Inputs_cyclical!$A$1:$A$243, 0), MATCH('Cyclical_after overrides'!Q$1, F_Inputs_cyclical!$A$1:$BE$1, 0))="", "", INDEX(F_Inputs_cyclical!$A$1:$BE$243, MATCH('Cyclical_after overrides'!$A68, F_Inputs_cyclical!$A$1:$A$243, 0), MATCH('Cyclical_after overrides'!Q$1, F_Inputs_cyclical!$A$1:$BE$1, 0))),
Cyclical_overrides!Q68)</f>
        <v/>
      </c>
      <c r="R68" s="72" t="str">
        <f>IF(Cyclical_overrides!R68 = "",
IF(INDEX(F_Inputs_cyclical!$A$1:$BE$243, MATCH('Cyclical_after overrides'!$A68, F_Inputs_cyclical!$A$1:$A$243, 0), MATCH('Cyclical_after overrides'!R$1, F_Inputs_cyclical!$A$1:$BE$1, 0))="", "", INDEX(F_Inputs_cyclical!$A$1:$BE$243, MATCH('Cyclical_after overrides'!$A68, F_Inputs_cyclical!$A$1:$A$243, 0), MATCH('Cyclical_after overrides'!R$1, F_Inputs_cyclical!$A$1:$BE$1, 0))),
Cyclical_overrides!R68)</f>
        <v/>
      </c>
      <c r="S68" s="72" t="str">
        <f>IF(Cyclical_overrides!S68 = "",
IF(INDEX(F_Inputs_cyclical!$A$1:$BE$243, MATCH('Cyclical_after overrides'!$A68, F_Inputs_cyclical!$A$1:$A$243, 0), MATCH('Cyclical_after overrides'!S$1, F_Inputs_cyclical!$A$1:$BE$1, 0))="", "", INDEX(F_Inputs_cyclical!$A$1:$BE$243, MATCH('Cyclical_after overrides'!$A68, F_Inputs_cyclical!$A$1:$A$243, 0), MATCH('Cyclical_after overrides'!S$1, F_Inputs_cyclical!$A$1:$BE$1, 0))),
Cyclical_overrides!S68)</f>
        <v/>
      </c>
      <c r="T68" s="72" t="str">
        <f>IF(Cyclical_overrides!T68 = "",
IF(INDEX(F_Inputs_cyclical!$A$1:$BE$243, MATCH('Cyclical_after overrides'!$A68, F_Inputs_cyclical!$A$1:$A$243, 0), MATCH('Cyclical_after overrides'!T$1, F_Inputs_cyclical!$A$1:$BE$1, 0))="", "", INDEX(F_Inputs_cyclical!$A$1:$BE$243, MATCH('Cyclical_after overrides'!$A68, F_Inputs_cyclical!$A$1:$A$243, 0), MATCH('Cyclical_after overrides'!T$1, F_Inputs_cyclical!$A$1:$BE$1, 0))),
Cyclical_overrides!T68)</f>
        <v/>
      </c>
      <c r="U68" s="72" t="str">
        <f>IF(Cyclical_overrides!U68 = "",
IF(INDEX(F_Inputs_cyclical!$A$1:$BE$243, MATCH('Cyclical_after overrides'!$A68, F_Inputs_cyclical!$A$1:$A$243, 0), MATCH('Cyclical_after overrides'!U$1, F_Inputs_cyclical!$A$1:$BE$1, 0))="", "", INDEX(F_Inputs_cyclical!$A$1:$BE$243, MATCH('Cyclical_after overrides'!$A68, F_Inputs_cyclical!$A$1:$A$243, 0), MATCH('Cyclical_after overrides'!U$1, F_Inputs_cyclical!$A$1:$BE$1, 0))),
Cyclical_overrides!U68)</f>
        <v/>
      </c>
      <c r="V68" s="72" t="str">
        <f>IF(Cyclical_overrides!V68 = "",
IF(INDEX(F_Inputs_cyclical!$A$1:$BE$243, MATCH('Cyclical_after overrides'!$A68, F_Inputs_cyclical!$A$1:$A$243, 0), MATCH('Cyclical_after overrides'!V$1, F_Inputs_cyclical!$A$1:$BE$1, 0))="", "", INDEX(F_Inputs_cyclical!$A$1:$BE$243, MATCH('Cyclical_after overrides'!$A68, F_Inputs_cyclical!$A$1:$A$243, 0), MATCH('Cyclical_after overrides'!V$1, F_Inputs_cyclical!$A$1:$BE$1, 0))),
Cyclical_overrides!V68)</f>
        <v/>
      </c>
      <c r="W68" s="72" t="str">
        <f>IF(Cyclical_overrides!W68 = "",
IF(INDEX(F_Inputs_cyclical!$A$1:$BE$243, MATCH('Cyclical_after overrides'!$A68, F_Inputs_cyclical!$A$1:$A$243, 0), MATCH('Cyclical_after overrides'!W$1, F_Inputs_cyclical!$A$1:$BE$1, 0))="", "", INDEX(F_Inputs_cyclical!$A$1:$BE$243, MATCH('Cyclical_after overrides'!$A68, F_Inputs_cyclical!$A$1:$A$243, 0), MATCH('Cyclical_after overrides'!W$1, F_Inputs_cyclical!$A$1:$BE$1, 0))),
Cyclical_overrides!W68)</f>
        <v/>
      </c>
      <c r="X68" s="72" t="str">
        <f>IF(Cyclical_overrides!X68 = "",
IF(INDEX(F_Inputs_cyclical!$A$1:$BE$243, MATCH('Cyclical_after overrides'!$A68, F_Inputs_cyclical!$A$1:$A$243, 0), MATCH('Cyclical_after overrides'!X$1, F_Inputs_cyclical!$A$1:$BE$1, 0))="", "", INDEX(F_Inputs_cyclical!$A$1:$BE$243, MATCH('Cyclical_after overrides'!$A68, F_Inputs_cyclical!$A$1:$A$243, 0), MATCH('Cyclical_after overrides'!X$1, F_Inputs_cyclical!$A$1:$BE$1, 0))),
Cyclical_overrides!X68)</f>
        <v/>
      </c>
      <c r="Y68" s="72" t="str">
        <f>IF(Cyclical_overrides!Y68 = "",
IF(INDEX(F_Inputs_cyclical!$A$1:$BE$243, MATCH('Cyclical_after overrides'!$A68, F_Inputs_cyclical!$A$1:$A$243, 0), MATCH('Cyclical_after overrides'!Y$1, F_Inputs_cyclical!$A$1:$BE$1, 0))="", "", INDEX(F_Inputs_cyclical!$A$1:$BE$243, MATCH('Cyclical_after overrides'!$A68, F_Inputs_cyclical!$A$1:$A$243, 0), MATCH('Cyclical_after overrides'!Y$1, F_Inputs_cyclical!$A$1:$BE$1, 0))),
Cyclical_overrides!Y68)</f>
        <v/>
      </c>
      <c r="Z68" s="72" t="str">
        <f>IF(Cyclical_overrides!Z68 = "",
IF(INDEX(F_Inputs_cyclical!$A$1:$BE$243, MATCH('Cyclical_after overrides'!$A68, F_Inputs_cyclical!$A$1:$A$243, 0), MATCH('Cyclical_after overrides'!Z$1, F_Inputs_cyclical!$A$1:$BE$1, 0))="", "", INDEX(F_Inputs_cyclical!$A$1:$BE$243, MATCH('Cyclical_after overrides'!$A68, F_Inputs_cyclical!$A$1:$A$243, 0), MATCH('Cyclical_after overrides'!Z$1, F_Inputs_cyclical!$A$1:$BE$1, 0))),
Cyclical_overrides!Z68)</f>
        <v/>
      </c>
      <c r="AA68" s="72" t="str">
        <f>IF(Cyclical_overrides!AA68 = "",
IF(INDEX(F_Inputs_cyclical!$A$1:$BE$243, MATCH('Cyclical_after overrides'!$A68, F_Inputs_cyclical!$A$1:$A$243, 0), MATCH('Cyclical_after overrides'!AA$1, F_Inputs_cyclical!$A$1:$BE$1, 0))="", "", INDEX(F_Inputs_cyclical!$A$1:$BE$243, MATCH('Cyclical_after overrides'!$A68, F_Inputs_cyclical!$A$1:$A$243, 0), MATCH('Cyclical_after overrides'!AA$1, F_Inputs_cyclical!$A$1:$BE$1, 0))),
Cyclical_overrides!AA68)</f>
        <v/>
      </c>
      <c r="AB68" s="72" t="str">
        <f>IF(Cyclical_overrides!AB68 = "",
IF(INDEX(F_Inputs_cyclical!$A$1:$BE$243, MATCH('Cyclical_after overrides'!$A68, F_Inputs_cyclical!$A$1:$A$243, 0), MATCH('Cyclical_after overrides'!AB$1, F_Inputs_cyclical!$A$1:$BE$1, 0))="", "", INDEX(F_Inputs_cyclical!$A$1:$BE$243, MATCH('Cyclical_after overrides'!$A68, F_Inputs_cyclical!$A$1:$A$243, 0), MATCH('Cyclical_after overrides'!AB$1, F_Inputs_cyclical!$A$1:$BE$1, 0))),
Cyclical_overrides!AB68)</f>
        <v/>
      </c>
      <c r="AC68" s="72" t="str">
        <f>IF(Cyclical_overrides!AC68 = "",
IF(INDEX(F_Inputs_cyclical!$A$1:$BE$243, MATCH('Cyclical_after overrides'!$A68, F_Inputs_cyclical!$A$1:$A$243, 0), MATCH('Cyclical_after overrides'!AC$1, F_Inputs_cyclical!$A$1:$BE$1, 0))="", "", INDEX(F_Inputs_cyclical!$A$1:$BE$243, MATCH('Cyclical_after overrides'!$A68, F_Inputs_cyclical!$A$1:$A$243, 0), MATCH('Cyclical_after overrides'!AC$1, F_Inputs_cyclical!$A$1:$BE$1, 0))),
Cyclical_overrides!AC68)</f>
        <v/>
      </c>
      <c r="AD68" s="72" t="str">
        <f>IF(Cyclical_overrides!AD68 = "",
IF(INDEX(F_Inputs_cyclical!$A$1:$BE$243, MATCH('Cyclical_after overrides'!$A68, F_Inputs_cyclical!$A$1:$A$243, 0), MATCH('Cyclical_after overrides'!AD$1, F_Inputs_cyclical!$A$1:$BE$1, 0))="", "", INDEX(F_Inputs_cyclical!$A$1:$BE$243, MATCH('Cyclical_after overrides'!$A68, F_Inputs_cyclical!$A$1:$A$243, 0), MATCH('Cyclical_after overrides'!AD$1, F_Inputs_cyclical!$A$1:$BE$1, 0))),
Cyclical_overrides!AD68)</f>
        <v/>
      </c>
      <c r="AE68" s="72" t="str">
        <f>IF(Cyclical_overrides!AE68 = "",
IF(INDEX(F_Inputs_cyclical!$A$1:$BE$243, MATCH('Cyclical_after overrides'!$A68, F_Inputs_cyclical!$A$1:$A$243, 0), MATCH('Cyclical_after overrides'!AE$1, F_Inputs_cyclical!$A$1:$BE$1, 0))="", "", INDEX(F_Inputs_cyclical!$A$1:$BE$243, MATCH('Cyclical_after overrides'!$A68, F_Inputs_cyclical!$A$1:$A$243, 0), MATCH('Cyclical_after overrides'!AE$1, F_Inputs_cyclical!$A$1:$BE$1, 0))),
Cyclical_overrides!AE68)</f>
        <v/>
      </c>
      <c r="AF68" s="72" t="str">
        <f>IF(Cyclical_overrides!AF68 = "",
IF(INDEX(F_Inputs_cyclical!$A$1:$BE$243, MATCH('Cyclical_after overrides'!$A68, F_Inputs_cyclical!$A$1:$A$243, 0), MATCH('Cyclical_after overrides'!AF$1, F_Inputs_cyclical!$A$1:$BE$1, 0))="", "", INDEX(F_Inputs_cyclical!$A$1:$BE$243, MATCH('Cyclical_after overrides'!$A68, F_Inputs_cyclical!$A$1:$A$243, 0), MATCH('Cyclical_after overrides'!AF$1, F_Inputs_cyclical!$A$1:$BE$1, 0))),
Cyclical_overrides!AF68)</f>
        <v/>
      </c>
      <c r="AG68" s="72" t="str">
        <f>IF(Cyclical_overrides!AG68 = "",
IF(INDEX(F_Inputs_cyclical!$A$1:$BE$243, MATCH('Cyclical_after overrides'!$A68, F_Inputs_cyclical!$A$1:$A$243, 0), MATCH('Cyclical_after overrides'!AG$1, F_Inputs_cyclical!$A$1:$BE$1, 0))="", "", INDEX(F_Inputs_cyclical!$A$1:$BE$243, MATCH('Cyclical_after overrides'!$A68, F_Inputs_cyclical!$A$1:$A$243, 0), MATCH('Cyclical_after overrides'!AG$1, F_Inputs_cyclical!$A$1:$BE$1, 0))),
Cyclical_overrides!AG68)</f>
        <v/>
      </c>
      <c r="AH68" s="72" t="str">
        <f>IF(Cyclical_overrides!AH68 = "",
IF(INDEX(F_Inputs_cyclical!$A$1:$BE$243, MATCH('Cyclical_after overrides'!$A68, F_Inputs_cyclical!$A$1:$A$243, 0), MATCH('Cyclical_after overrides'!AH$1, F_Inputs_cyclical!$A$1:$BE$1, 0))="", "", INDEX(F_Inputs_cyclical!$A$1:$BE$243, MATCH('Cyclical_after overrides'!$A68, F_Inputs_cyclical!$A$1:$A$243, 0), MATCH('Cyclical_after overrides'!AH$1, F_Inputs_cyclical!$A$1:$BE$1, 0))),
Cyclical_overrides!AH68)</f>
        <v/>
      </c>
      <c r="AI68" s="72" t="str">
        <f>IF(Cyclical_overrides!AI68 = "",
IF(INDEX(F_Inputs_cyclical!$A$1:$BE$243, MATCH('Cyclical_after overrides'!$A68, F_Inputs_cyclical!$A$1:$A$243, 0), MATCH('Cyclical_after overrides'!AI$1, F_Inputs_cyclical!$A$1:$BE$1, 0))="", "", INDEX(F_Inputs_cyclical!$A$1:$BE$243, MATCH('Cyclical_after overrides'!$A68, F_Inputs_cyclical!$A$1:$A$243, 0), MATCH('Cyclical_after overrides'!AI$1, F_Inputs_cyclical!$A$1:$BE$1, 0))),
Cyclical_overrides!AI68)</f>
        <v/>
      </c>
      <c r="AJ68" s="72" t="str">
        <f>IF(Cyclical_overrides!AJ68 = "",
IF(INDEX(F_Inputs_cyclical!$A$1:$BE$243, MATCH('Cyclical_after overrides'!$A68, F_Inputs_cyclical!$A$1:$A$243, 0), MATCH('Cyclical_after overrides'!AJ$1, F_Inputs_cyclical!$A$1:$BE$1, 0))="", "", INDEX(F_Inputs_cyclical!$A$1:$BE$243, MATCH('Cyclical_after overrides'!$A68, F_Inputs_cyclical!$A$1:$A$243, 0), MATCH('Cyclical_after overrides'!AJ$1, F_Inputs_cyclical!$A$1:$BE$1, 0))),
Cyclical_overrides!AJ68)</f>
        <v/>
      </c>
      <c r="AK68" s="72" t="str">
        <f>IF(Cyclical_overrides!AK68 = "",
IF(INDEX(F_Inputs_cyclical!$A$1:$BE$243, MATCH('Cyclical_after overrides'!$A68, F_Inputs_cyclical!$A$1:$A$243, 0), MATCH('Cyclical_after overrides'!AK$1, F_Inputs_cyclical!$A$1:$BE$1, 0))="", "", INDEX(F_Inputs_cyclical!$A$1:$BE$243, MATCH('Cyclical_after overrides'!$A68, F_Inputs_cyclical!$A$1:$A$243, 0), MATCH('Cyclical_after overrides'!AK$1, F_Inputs_cyclical!$A$1:$BE$1, 0))),
Cyclical_overrides!AK68)</f>
        <v/>
      </c>
      <c r="AL68" s="72" t="str">
        <f>IF(Cyclical_overrides!AL68 = "",
IF(INDEX(F_Inputs_cyclical!$A$1:$BE$243, MATCH('Cyclical_after overrides'!$A68, F_Inputs_cyclical!$A$1:$A$243, 0), MATCH('Cyclical_after overrides'!AL$1, F_Inputs_cyclical!$A$1:$BE$1, 0))="", "", INDEX(F_Inputs_cyclical!$A$1:$BE$243, MATCH('Cyclical_after overrides'!$A68, F_Inputs_cyclical!$A$1:$A$243, 0), MATCH('Cyclical_after overrides'!AL$1, F_Inputs_cyclical!$A$1:$BE$1, 0))),
Cyclical_overrides!AL68)</f>
        <v/>
      </c>
      <c r="AM68" s="72" t="str">
        <f>IF(Cyclical_overrides!AM68 = "",
IF(INDEX(F_Inputs_cyclical!$A$1:$BE$243, MATCH('Cyclical_after overrides'!$A68, F_Inputs_cyclical!$A$1:$A$243, 0), MATCH('Cyclical_after overrides'!AM$1, F_Inputs_cyclical!$A$1:$BE$1, 0))="", "", INDEX(F_Inputs_cyclical!$A$1:$BE$243, MATCH('Cyclical_after overrides'!$A68, F_Inputs_cyclical!$A$1:$A$243, 0), MATCH('Cyclical_after overrides'!AM$1, F_Inputs_cyclical!$A$1:$BE$1, 0))),
Cyclical_overrides!AM68)</f>
        <v/>
      </c>
      <c r="AN68" s="72" t="str">
        <f>IF(Cyclical_overrides!AN68 = "",
IF(INDEX(F_Inputs_cyclical!$A$1:$BE$243, MATCH('Cyclical_after overrides'!$A68, F_Inputs_cyclical!$A$1:$A$243, 0), MATCH('Cyclical_after overrides'!AN$1, F_Inputs_cyclical!$A$1:$BE$1, 0))="", "", INDEX(F_Inputs_cyclical!$A$1:$BE$243, MATCH('Cyclical_after overrides'!$A68, F_Inputs_cyclical!$A$1:$A$243, 0), MATCH('Cyclical_after overrides'!AN$1, F_Inputs_cyclical!$A$1:$BE$1, 0))),
Cyclical_overrides!AN68)</f>
        <v/>
      </c>
      <c r="AO68" s="72" t="str">
        <f>IF(Cyclical_overrides!AO68 = "",
IF(INDEX(F_Inputs_cyclical!$A$1:$BE$243, MATCH('Cyclical_after overrides'!$A68, F_Inputs_cyclical!$A$1:$A$243, 0), MATCH('Cyclical_after overrides'!AO$1, F_Inputs_cyclical!$A$1:$BE$1, 0))="", "", INDEX(F_Inputs_cyclical!$A$1:$BE$243, MATCH('Cyclical_after overrides'!$A68, F_Inputs_cyclical!$A$1:$A$243, 0), MATCH('Cyclical_after overrides'!AO$1, F_Inputs_cyclical!$A$1:$BE$1, 0))),
Cyclical_overrides!AO68)</f>
        <v/>
      </c>
      <c r="AP68" s="72" t="str">
        <f>IF(Cyclical_overrides!AP68 = "",
IF(INDEX(F_Inputs_cyclical!$A$1:$BE$243, MATCH('Cyclical_after overrides'!$A68, F_Inputs_cyclical!$A$1:$A$243, 0), MATCH('Cyclical_after overrides'!AP$1, F_Inputs_cyclical!$A$1:$BE$1, 0))="", "", INDEX(F_Inputs_cyclical!$A$1:$BE$243, MATCH('Cyclical_after overrides'!$A68, F_Inputs_cyclical!$A$1:$A$243, 0), MATCH('Cyclical_after overrides'!AP$1, F_Inputs_cyclical!$A$1:$BE$1, 0))),
Cyclical_overrides!AP68)</f>
        <v/>
      </c>
      <c r="AQ68" s="72" t="str">
        <f>IF(Cyclical_overrides!AQ68 = "",
IF(INDEX(F_Inputs_cyclical!$A$1:$BE$243, MATCH('Cyclical_after overrides'!$A68, F_Inputs_cyclical!$A$1:$A$243, 0), MATCH('Cyclical_after overrides'!AQ$1, F_Inputs_cyclical!$A$1:$BE$1, 0))="", "", INDEX(F_Inputs_cyclical!$A$1:$BE$243, MATCH('Cyclical_after overrides'!$A68, F_Inputs_cyclical!$A$1:$A$243, 0), MATCH('Cyclical_after overrides'!AQ$1, F_Inputs_cyclical!$A$1:$BE$1, 0))),
Cyclical_overrides!AQ68)</f>
        <v/>
      </c>
      <c r="AR68" s="72" t="str">
        <f>IF(Cyclical_overrides!AR68 = "",
IF(INDEX(F_Inputs_cyclical!$A$1:$BE$243, MATCH('Cyclical_after overrides'!$A68, F_Inputs_cyclical!$A$1:$A$243, 0), MATCH('Cyclical_after overrides'!AR$1, F_Inputs_cyclical!$A$1:$BE$1, 0))="", "", INDEX(F_Inputs_cyclical!$A$1:$BE$243, MATCH('Cyclical_after overrides'!$A68, F_Inputs_cyclical!$A$1:$A$243, 0), MATCH('Cyclical_after overrides'!AR$1, F_Inputs_cyclical!$A$1:$BE$1, 0))),
Cyclical_overrides!AR68)</f>
        <v/>
      </c>
      <c r="AS68" s="72" t="str">
        <f>IF(Cyclical_overrides!AS68 = "",
IF(INDEX(F_Inputs_cyclical!$A$1:$BE$243, MATCH('Cyclical_after overrides'!$A68, F_Inputs_cyclical!$A$1:$A$243, 0), MATCH('Cyclical_after overrides'!AS$1, F_Inputs_cyclical!$A$1:$BE$1, 0))="", "", INDEX(F_Inputs_cyclical!$A$1:$BE$243, MATCH('Cyclical_after overrides'!$A68, F_Inputs_cyclical!$A$1:$A$243, 0), MATCH('Cyclical_after overrides'!AS$1, F_Inputs_cyclical!$A$1:$BE$1, 0))),
Cyclical_overrides!AS68)</f>
        <v/>
      </c>
      <c r="AT68" s="72" t="str">
        <f>IF(Cyclical_overrides!AT68 = "",
IF(INDEX(F_Inputs_cyclical!$A$1:$BE$243, MATCH('Cyclical_after overrides'!$A68, F_Inputs_cyclical!$A$1:$A$243, 0), MATCH('Cyclical_after overrides'!AT$1, F_Inputs_cyclical!$A$1:$BE$1, 0))="", "", INDEX(F_Inputs_cyclical!$A$1:$BE$243, MATCH('Cyclical_after overrides'!$A68, F_Inputs_cyclical!$A$1:$A$243, 0), MATCH('Cyclical_after overrides'!AT$1, F_Inputs_cyclical!$A$1:$BE$1, 0))),
Cyclical_overrides!AT68)</f>
        <v/>
      </c>
      <c r="AU68" s="72" t="str">
        <f>IF(Cyclical_overrides!AU68 = "",
IF(INDEX(F_Inputs_cyclical!$A$1:$BE$243, MATCH('Cyclical_after overrides'!$A68, F_Inputs_cyclical!$A$1:$A$243, 0), MATCH('Cyclical_after overrides'!AU$1, F_Inputs_cyclical!$A$1:$BE$1, 0))="", "", INDEX(F_Inputs_cyclical!$A$1:$BE$243, MATCH('Cyclical_after overrides'!$A68, F_Inputs_cyclical!$A$1:$A$243, 0), MATCH('Cyclical_after overrides'!AU$1, F_Inputs_cyclical!$A$1:$BE$1, 0))),
Cyclical_overrides!AU68)</f>
        <v/>
      </c>
      <c r="AV68" s="72" t="str">
        <f>IF(Cyclical_overrides!AV68 = "",
IF(INDEX(F_Inputs_cyclical!$A$1:$BE$243, MATCH('Cyclical_after overrides'!$A68, F_Inputs_cyclical!$A$1:$A$243, 0), MATCH('Cyclical_after overrides'!AV$1, F_Inputs_cyclical!$A$1:$BE$1, 0))="", "", INDEX(F_Inputs_cyclical!$A$1:$BE$243, MATCH('Cyclical_after overrides'!$A68, F_Inputs_cyclical!$A$1:$A$243, 0), MATCH('Cyclical_after overrides'!AV$1, F_Inputs_cyclical!$A$1:$BE$1, 0))),
Cyclical_overrides!AV68)</f>
        <v/>
      </c>
      <c r="AW68" s="72">
        <f>IF(Cyclical_overrides!AW68 = "",
IF(INDEX(F_Inputs_cyclical!$A$1:$BE$243, MATCH('Cyclical_after overrides'!$A68, F_Inputs_cyclical!$A$1:$A$243, 0), MATCH('Cyclical_after overrides'!AW$1, F_Inputs_cyclical!$A$1:$BE$1, 0))="", "", INDEX(F_Inputs_cyclical!$A$1:$BE$243, MATCH('Cyclical_after overrides'!$A68, F_Inputs_cyclical!$A$1:$A$243, 0), MATCH('Cyclical_after overrides'!AW$1, F_Inputs_cyclical!$A$1:$BE$1, 0))),
Cyclical_overrides!AW68)</f>
        <v>1</v>
      </c>
      <c r="AX68" s="72">
        <f>IF(Cyclical_overrides!AX68 = "",
IF(INDEX(F_Inputs_cyclical!$A$1:$BE$243, MATCH('Cyclical_after overrides'!$A68, F_Inputs_cyclical!$A$1:$A$243, 0), MATCH('Cyclical_after overrides'!AX$1, F_Inputs_cyclical!$A$1:$BE$1, 0))="", "", INDEX(F_Inputs_cyclical!$A$1:$BE$243, MATCH('Cyclical_after overrides'!$A68, F_Inputs_cyclical!$A$1:$A$243, 0), MATCH('Cyclical_after overrides'!AX$1, F_Inputs_cyclical!$A$1:$BE$1, 0))),
Cyclical_overrides!AX68)</f>
        <v>23.558479180509391</v>
      </c>
      <c r="AY68" s="72">
        <f>IF(Cyclical_overrides!AY68 = "",
IF(INDEX(F_Inputs_cyclical!$A$1:$BE$243, MATCH('Cyclical_after overrides'!$A68, F_Inputs_cyclical!$A$1:$A$243, 0), MATCH('Cyclical_after overrides'!AY$1, F_Inputs_cyclical!$A$1:$BE$1, 0))="", "", INDEX(F_Inputs_cyclical!$A$1:$BE$243, MATCH('Cyclical_after overrides'!$A68, F_Inputs_cyclical!$A$1:$A$243, 0), MATCH('Cyclical_after overrides'!AY$1, F_Inputs_cyclical!$A$1:$BE$1, 0))),
Cyclical_overrides!AY68)</f>
        <v>135.71826679635382</v>
      </c>
      <c r="AZ68" s="72">
        <f>IF(Cyclical_overrides!AZ68 = "",
IF(INDEX(F_Inputs_cyclical!$A$1:$BE$243, MATCH('Cyclical_after overrides'!$A68, F_Inputs_cyclical!$A$1:$A$243, 0), MATCH('Cyclical_after overrides'!AZ$1, F_Inputs_cyclical!$A$1:$BE$1, 0))="", "", INDEX(F_Inputs_cyclical!$A$1:$BE$243, MATCH('Cyclical_after overrides'!$A68, F_Inputs_cyclical!$A$1:$A$243, 0), MATCH('Cyclical_after overrides'!AZ$1, F_Inputs_cyclical!$A$1:$BE$1, 0))),
Cyclical_overrides!AZ68)</f>
        <v>2.2463723960035105</v>
      </c>
      <c r="BA68" s="72">
        <f>IF(Cyclical_overrides!BA68 = "",
IF(INDEX(F_Inputs_cyclical!$A$1:$BE$243, MATCH('Cyclical_after overrides'!$A68, F_Inputs_cyclical!$A$1:$A$243, 0), MATCH('Cyclical_after overrides'!BA$1, F_Inputs_cyclical!$A$1:$BE$1, 0))="", "", INDEX(F_Inputs_cyclical!$A$1:$BE$243, MATCH('Cyclical_after overrides'!$A68, F_Inputs_cyclical!$A$1:$A$243, 0), MATCH('Cyclical_after overrides'!BA$1, F_Inputs_cyclical!$A$1:$BE$1, 0))),
Cyclical_overrides!BA68)</f>
        <v>13.909789170248537</v>
      </c>
      <c r="BB68" s="72">
        <f>IF(Cyclical_overrides!BB68 = "",
IF(INDEX(F_Inputs_cyclical!$A$1:$BE$243, MATCH('Cyclical_after overrides'!$A68, F_Inputs_cyclical!$A$1:$A$243, 0), MATCH('Cyclical_after overrides'!BB$1, F_Inputs_cyclical!$A$1:$BE$1, 0))="", "", INDEX(F_Inputs_cyclical!$A$1:$BE$243, MATCH('Cyclical_after overrides'!$A68, F_Inputs_cyclical!$A$1:$A$243, 0), MATCH('Cyclical_after overrides'!BB$1, F_Inputs_cyclical!$A$1:$BE$1, 0))),
Cyclical_overrides!BB68)</f>
        <v>13.909789170248537</v>
      </c>
      <c r="BC68" s="72">
        <f>IF(Cyclical_overrides!BC68 = "",
IF(INDEX(F_Inputs_cyclical!$A$1:$BE$243, MATCH('Cyclical_after overrides'!$A68, F_Inputs_cyclical!$A$1:$A$243, 0), MATCH('Cyclical_after overrides'!BC$1, F_Inputs_cyclical!$A$1:$BE$1, 0))="", "", INDEX(F_Inputs_cyclical!$A$1:$BE$243, MATCH('Cyclical_after overrides'!$A68, F_Inputs_cyclical!$A$1:$A$243, 0), MATCH('Cyclical_after overrides'!BC$1, F_Inputs_cyclical!$A$1:$BE$1, 0))),
Cyclical_overrides!BC68)</f>
        <v>11.764224393942698</v>
      </c>
      <c r="BD68" s="72">
        <f>IF(Cyclical_overrides!BD68 = "",
IF(INDEX(F_Inputs_cyclical!$A$1:$BE$243, MATCH('Cyclical_after overrides'!$A68, F_Inputs_cyclical!$A$1:$A$243, 0), MATCH('Cyclical_after overrides'!BD$1, F_Inputs_cyclical!$A$1:$BE$1, 0))="", "", INDEX(F_Inputs_cyclical!$A$1:$BE$243, MATCH('Cyclical_after overrides'!$A68, F_Inputs_cyclical!$A$1:$A$243, 0), MATCH('Cyclical_after overrides'!BD$1, F_Inputs_cyclical!$A$1:$BE$1, 0))),
Cyclical_overrides!BD68)</f>
        <v>0</v>
      </c>
      <c r="BE68" s="194"/>
    </row>
    <row r="69" spans="1:57" x14ac:dyDescent="0.4">
      <c r="A69" s="63" t="str">
        <f t="shared" ref="A69:A132" si="1">B69&amp;RIGHT(C69,2)</f>
        <v>SVT24</v>
      </c>
      <c r="B69" s="63" t="s">
        <v>313</v>
      </c>
      <c r="C69" s="63" t="s">
        <v>263</v>
      </c>
      <c r="D69" s="72" t="str">
        <f>IF(Cyclical_overrides!D69 = "",
IF(INDEX(F_Inputs_cyclical!$A$1:$BE$243, MATCH('Cyclical_after overrides'!$A69, F_Inputs_cyclical!$A$1:$A$243, 0), MATCH('Cyclical_after overrides'!D$1, F_Inputs_cyclical!$A$1:$BE$1, 0))="", "", INDEX(F_Inputs_cyclical!$A$1:$BE$243, MATCH('Cyclical_after overrides'!$A69, F_Inputs_cyclical!$A$1:$A$243, 0), MATCH('Cyclical_after overrides'!D$1, F_Inputs_cyclical!$A$1:$BE$1, 0))),
Cyclical_overrides!D69)</f>
        <v/>
      </c>
      <c r="E69" s="72" t="str">
        <f>IF(Cyclical_overrides!E69 = "",
IF(INDEX(F_Inputs_cyclical!$A$1:$BE$243, MATCH('Cyclical_after overrides'!$A69, F_Inputs_cyclical!$A$1:$A$243, 0), MATCH('Cyclical_after overrides'!E$1, F_Inputs_cyclical!$A$1:$BE$1, 0))="", "", INDEX(F_Inputs_cyclical!$A$1:$BE$243, MATCH('Cyclical_after overrides'!$A69, F_Inputs_cyclical!$A$1:$A$243, 0), MATCH('Cyclical_after overrides'!E$1, F_Inputs_cyclical!$A$1:$BE$1, 0))),
Cyclical_overrides!E69)</f>
        <v/>
      </c>
      <c r="F69" s="72" t="str">
        <f>IF(Cyclical_overrides!F69 = "",
IF(INDEX(F_Inputs_cyclical!$A$1:$BE$243, MATCH('Cyclical_after overrides'!$A69, F_Inputs_cyclical!$A$1:$A$243, 0), MATCH('Cyclical_after overrides'!F$1, F_Inputs_cyclical!$A$1:$BE$1, 0))="", "", INDEX(F_Inputs_cyclical!$A$1:$BE$243, MATCH('Cyclical_after overrides'!$A69, F_Inputs_cyclical!$A$1:$A$243, 0), MATCH('Cyclical_after overrides'!F$1, F_Inputs_cyclical!$A$1:$BE$1, 0))),
Cyclical_overrides!F69)</f>
        <v/>
      </c>
      <c r="G69" s="72" t="str">
        <f>IF(Cyclical_overrides!G69 = "",
IF(INDEX(F_Inputs_cyclical!$A$1:$BE$243, MATCH('Cyclical_after overrides'!$A69, F_Inputs_cyclical!$A$1:$A$243, 0), MATCH('Cyclical_after overrides'!G$1, F_Inputs_cyclical!$A$1:$BE$1, 0))="", "", INDEX(F_Inputs_cyclical!$A$1:$BE$243, MATCH('Cyclical_after overrides'!$A69, F_Inputs_cyclical!$A$1:$A$243, 0), MATCH('Cyclical_after overrides'!G$1, F_Inputs_cyclical!$A$1:$BE$1, 0))),
Cyclical_overrides!G69)</f>
        <v/>
      </c>
      <c r="H69" s="72" t="str">
        <f>IF(Cyclical_overrides!H69 = "",
IF(INDEX(F_Inputs_cyclical!$A$1:$BE$243, MATCH('Cyclical_after overrides'!$A69, F_Inputs_cyclical!$A$1:$A$243, 0), MATCH('Cyclical_after overrides'!H$1, F_Inputs_cyclical!$A$1:$BE$1, 0))="", "", INDEX(F_Inputs_cyclical!$A$1:$BE$243, MATCH('Cyclical_after overrides'!$A69, F_Inputs_cyclical!$A$1:$A$243, 0), MATCH('Cyclical_after overrides'!H$1, F_Inputs_cyclical!$A$1:$BE$1, 0))),
Cyclical_overrides!H69)</f>
        <v/>
      </c>
      <c r="I69" s="72" t="str">
        <f>IF(Cyclical_overrides!I69 = "",
IF(INDEX(F_Inputs_cyclical!$A$1:$BE$243, MATCH('Cyclical_after overrides'!$A69, F_Inputs_cyclical!$A$1:$A$243, 0), MATCH('Cyclical_after overrides'!I$1, F_Inputs_cyclical!$A$1:$BE$1, 0))="", "", INDEX(F_Inputs_cyclical!$A$1:$BE$243, MATCH('Cyclical_after overrides'!$A69, F_Inputs_cyclical!$A$1:$A$243, 0), MATCH('Cyclical_after overrides'!I$1, F_Inputs_cyclical!$A$1:$BE$1, 0))),
Cyclical_overrides!I69)</f>
        <v/>
      </c>
      <c r="J69" s="72" t="str">
        <f>IF(Cyclical_overrides!J69 = "",
IF(INDEX(F_Inputs_cyclical!$A$1:$BE$243, MATCH('Cyclical_after overrides'!$A69, F_Inputs_cyclical!$A$1:$A$243, 0), MATCH('Cyclical_after overrides'!J$1, F_Inputs_cyclical!$A$1:$BE$1, 0))="", "", INDEX(F_Inputs_cyclical!$A$1:$BE$243, MATCH('Cyclical_after overrides'!$A69, F_Inputs_cyclical!$A$1:$A$243, 0), MATCH('Cyclical_after overrides'!J$1, F_Inputs_cyclical!$A$1:$BE$1, 0))),
Cyclical_overrides!J69)</f>
        <v/>
      </c>
      <c r="K69" s="72" t="str">
        <f>IF(Cyclical_overrides!K69 = "",
IF(INDEX(F_Inputs_cyclical!$A$1:$BE$243, MATCH('Cyclical_after overrides'!$A69, F_Inputs_cyclical!$A$1:$A$243, 0), MATCH('Cyclical_after overrides'!K$1, F_Inputs_cyclical!$A$1:$BE$1, 0))="", "", INDEX(F_Inputs_cyclical!$A$1:$BE$243, MATCH('Cyclical_after overrides'!$A69, F_Inputs_cyclical!$A$1:$A$243, 0), MATCH('Cyclical_after overrides'!K$1, F_Inputs_cyclical!$A$1:$BE$1, 0))),
Cyclical_overrides!K69)</f>
        <v/>
      </c>
      <c r="L69" s="72" t="str">
        <f>IF(Cyclical_overrides!L69 = "",
IF(INDEX(F_Inputs_cyclical!$A$1:$BE$243, MATCH('Cyclical_after overrides'!$A69, F_Inputs_cyclical!$A$1:$A$243, 0), MATCH('Cyclical_after overrides'!L$1, F_Inputs_cyclical!$A$1:$BE$1, 0))="", "", INDEX(F_Inputs_cyclical!$A$1:$BE$243, MATCH('Cyclical_after overrides'!$A69, F_Inputs_cyclical!$A$1:$A$243, 0), MATCH('Cyclical_after overrides'!L$1, F_Inputs_cyclical!$A$1:$BE$1, 0))),
Cyclical_overrides!L69)</f>
        <v/>
      </c>
      <c r="M69" s="72" t="str">
        <f>IF(Cyclical_overrides!M69 = "",
IF(INDEX(F_Inputs_cyclical!$A$1:$BE$243, MATCH('Cyclical_after overrides'!$A69, F_Inputs_cyclical!$A$1:$A$243, 0), MATCH('Cyclical_after overrides'!M$1, F_Inputs_cyclical!$A$1:$BE$1, 0))="", "", INDEX(F_Inputs_cyclical!$A$1:$BE$243, MATCH('Cyclical_after overrides'!$A69, F_Inputs_cyclical!$A$1:$A$243, 0), MATCH('Cyclical_after overrides'!M$1, F_Inputs_cyclical!$A$1:$BE$1, 0))),
Cyclical_overrides!M69)</f>
        <v/>
      </c>
      <c r="N69" s="72" t="str">
        <f>IF(Cyclical_overrides!N69 = "",
IF(INDEX(F_Inputs_cyclical!$A$1:$BE$243, MATCH('Cyclical_after overrides'!$A69, F_Inputs_cyclical!$A$1:$A$243, 0), MATCH('Cyclical_after overrides'!N$1, F_Inputs_cyclical!$A$1:$BE$1, 0))="", "", INDEX(F_Inputs_cyclical!$A$1:$BE$243, MATCH('Cyclical_after overrides'!$A69, F_Inputs_cyclical!$A$1:$A$243, 0), MATCH('Cyclical_after overrides'!N$1, F_Inputs_cyclical!$A$1:$BE$1, 0))),
Cyclical_overrides!N69)</f>
        <v/>
      </c>
      <c r="O69" s="72" t="str">
        <f>IF(Cyclical_overrides!O69 = "",
IF(INDEX(F_Inputs_cyclical!$A$1:$BE$243, MATCH('Cyclical_after overrides'!$A69, F_Inputs_cyclical!$A$1:$A$243, 0), MATCH('Cyclical_after overrides'!O$1, F_Inputs_cyclical!$A$1:$BE$1, 0))="", "", INDEX(F_Inputs_cyclical!$A$1:$BE$243, MATCH('Cyclical_after overrides'!$A69, F_Inputs_cyclical!$A$1:$A$243, 0), MATCH('Cyclical_after overrides'!O$1, F_Inputs_cyclical!$A$1:$BE$1, 0))),
Cyclical_overrides!O69)</f>
        <v/>
      </c>
      <c r="P69" s="72" t="str">
        <f>IF(Cyclical_overrides!P69 = "",
IF(INDEX(F_Inputs_cyclical!$A$1:$BE$243, MATCH('Cyclical_after overrides'!$A69, F_Inputs_cyclical!$A$1:$A$243, 0), MATCH('Cyclical_after overrides'!P$1, F_Inputs_cyclical!$A$1:$BE$1, 0))="", "", INDEX(F_Inputs_cyclical!$A$1:$BE$243, MATCH('Cyclical_after overrides'!$A69, F_Inputs_cyclical!$A$1:$A$243, 0), MATCH('Cyclical_after overrides'!P$1, F_Inputs_cyclical!$A$1:$BE$1, 0))),
Cyclical_overrides!P69)</f>
        <v/>
      </c>
      <c r="Q69" s="72" t="str">
        <f>IF(Cyclical_overrides!Q69 = "",
IF(INDEX(F_Inputs_cyclical!$A$1:$BE$243, MATCH('Cyclical_after overrides'!$A69, F_Inputs_cyclical!$A$1:$A$243, 0), MATCH('Cyclical_after overrides'!Q$1, F_Inputs_cyclical!$A$1:$BE$1, 0))="", "", INDEX(F_Inputs_cyclical!$A$1:$BE$243, MATCH('Cyclical_after overrides'!$A69, F_Inputs_cyclical!$A$1:$A$243, 0), MATCH('Cyclical_after overrides'!Q$1, F_Inputs_cyclical!$A$1:$BE$1, 0))),
Cyclical_overrides!Q69)</f>
        <v/>
      </c>
      <c r="R69" s="72" t="str">
        <f>IF(Cyclical_overrides!R69 = "",
IF(INDEX(F_Inputs_cyclical!$A$1:$BE$243, MATCH('Cyclical_after overrides'!$A69, F_Inputs_cyclical!$A$1:$A$243, 0), MATCH('Cyclical_after overrides'!R$1, F_Inputs_cyclical!$A$1:$BE$1, 0))="", "", INDEX(F_Inputs_cyclical!$A$1:$BE$243, MATCH('Cyclical_after overrides'!$A69, F_Inputs_cyclical!$A$1:$A$243, 0), MATCH('Cyclical_after overrides'!R$1, F_Inputs_cyclical!$A$1:$BE$1, 0))),
Cyclical_overrides!R69)</f>
        <v/>
      </c>
      <c r="S69" s="72" t="str">
        <f>IF(Cyclical_overrides!S69 = "",
IF(INDEX(F_Inputs_cyclical!$A$1:$BE$243, MATCH('Cyclical_after overrides'!$A69, F_Inputs_cyclical!$A$1:$A$243, 0), MATCH('Cyclical_after overrides'!S$1, F_Inputs_cyclical!$A$1:$BE$1, 0))="", "", INDEX(F_Inputs_cyclical!$A$1:$BE$243, MATCH('Cyclical_after overrides'!$A69, F_Inputs_cyclical!$A$1:$A$243, 0), MATCH('Cyclical_after overrides'!S$1, F_Inputs_cyclical!$A$1:$BE$1, 0))),
Cyclical_overrides!S69)</f>
        <v/>
      </c>
      <c r="T69" s="72" t="str">
        <f>IF(Cyclical_overrides!T69 = "",
IF(INDEX(F_Inputs_cyclical!$A$1:$BE$243, MATCH('Cyclical_after overrides'!$A69, F_Inputs_cyclical!$A$1:$A$243, 0), MATCH('Cyclical_after overrides'!T$1, F_Inputs_cyclical!$A$1:$BE$1, 0))="", "", INDEX(F_Inputs_cyclical!$A$1:$BE$243, MATCH('Cyclical_after overrides'!$A69, F_Inputs_cyclical!$A$1:$A$243, 0), MATCH('Cyclical_after overrides'!T$1, F_Inputs_cyclical!$A$1:$BE$1, 0))),
Cyclical_overrides!T69)</f>
        <v/>
      </c>
      <c r="U69" s="72" t="str">
        <f>IF(Cyclical_overrides!U69 = "",
IF(INDEX(F_Inputs_cyclical!$A$1:$BE$243, MATCH('Cyclical_after overrides'!$A69, F_Inputs_cyclical!$A$1:$A$243, 0), MATCH('Cyclical_after overrides'!U$1, F_Inputs_cyclical!$A$1:$BE$1, 0))="", "", INDEX(F_Inputs_cyclical!$A$1:$BE$243, MATCH('Cyclical_after overrides'!$A69, F_Inputs_cyclical!$A$1:$A$243, 0), MATCH('Cyclical_after overrides'!U$1, F_Inputs_cyclical!$A$1:$BE$1, 0))),
Cyclical_overrides!U69)</f>
        <v/>
      </c>
      <c r="V69" s="72" t="str">
        <f>IF(Cyclical_overrides!V69 = "",
IF(INDEX(F_Inputs_cyclical!$A$1:$BE$243, MATCH('Cyclical_after overrides'!$A69, F_Inputs_cyclical!$A$1:$A$243, 0), MATCH('Cyclical_after overrides'!V$1, F_Inputs_cyclical!$A$1:$BE$1, 0))="", "", INDEX(F_Inputs_cyclical!$A$1:$BE$243, MATCH('Cyclical_after overrides'!$A69, F_Inputs_cyclical!$A$1:$A$243, 0), MATCH('Cyclical_after overrides'!V$1, F_Inputs_cyclical!$A$1:$BE$1, 0))),
Cyclical_overrides!V69)</f>
        <v/>
      </c>
      <c r="W69" s="72" t="str">
        <f>IF(Cyclical_overrides!W69 = "",
IF(INDEX(F_Inputs_cyclical!$A$1:$BE$243, MATCH('Cyclical_after overrides'!$A69, F_Inputs_cyclical!$A$1:$A$243, 0), MATCH('Cyclical_after overrides'!W$1, F_Inputs_cyclical!$A$1:$BE$1, 0))="", "", INDEX(F_Inputs_cyclical!$A$1:$BE$243, MATCH('Cyclical_after overrides'!$A69, F_Inputs_cyclical!$A$1:$A$243, 0), MATCH('Cyclical_after overrides'!W$1, F_Inputs_cyclical!$A$1:$BE$1, 0))),
Cyclical_overrides!W69)</f>
        <v/>
      </c>
      <c r="X69" s="72" t="str">
        <f>IF(Cyclical_overrides!X69 = "",
IF(INDEX(F_Inputs_cyclical!$A$1:$BE$243, MATCH('Cyclical_after overrides'!$A69, F_Inputs_cyclical!$A$1:$A$243, 0), MATCH('Cyclical_after overrides'!X$1, F_Inputs_cyclical!$A$1:$BE$1, 0))="", "", INDEX(F_Inputs_cyclical!$A$1:$BE$243, MATCH('Cyclical_after overrides'!$A69, F_Inputs_cyclical!$A$1:$A$243, 0), MATCH('Cyclical_after overrides'!X$1, F_Inputs_cyclical!$A$1:$BE$1, 0))),
Cyclical_overrides!X69)</f>
        <v/>
      </c>
      <c r="Y69" s="72" t="str">
        <f>IF(Cyclical_overrides!Y69 = "",
IF(INDEX(F_Inputs_cyclical!$A$1:$BE$243, MATCH('Cyclical_after overrides'!$A69, F_Inputs_cyclical!$A$1:$A$243, 0), MATCH('Cyclical_after overrides'!Y$1, F_Inputs_cyclical!$A$1:$BE$1, 0))="", "", INDEX(F_Inputs_cyclical!$A$1:$BE$243, MATCH('Cyclical_after overrides'!$A69, F_Inputs_cyclical!$A$1:$A$243, 0), MATCH('Cyclical_after overrides'!Y$1, F_Inputs_cyclical!$A$1:$BE$1, 0))),
Cyclical_overrides!Y69)</f>
        <v/>
      </c>
      <c r="Z69" s="72" t="str">
        <f>IF(Cyclical_overrides!Z69 = "",
IF(INDEX(F_Inputs_cyclical!$A$1:$BE$243, MATCH('Cyclical_after overrides'!$A69, F_Inputs_cyclical!$A$1:$A$243, 0), MATCH('Cyclical_after overrides'!Z$1, F_Inputs_cyclical!$A$1:$BE$1, 0))="", "", INDEX(F_Inputs_cyclical!$A$1:$BE$243, MATCH('Cyclical_after overrides'!$A69, F_Inputs_cyclical!$A$1:$A$243, 0), MATCH('Cyclical_after overrides'!Z$1, F_Inputs_cyclical!$A$1:$BE$1, 0))),
Cyclical_overrides!Z69)</f>
        <v/>
      </c>
      <c r="AA69" s="72" t="str">
        <f>IF(Cyclical_overrides!AA69 = "",
IF(INDEX(F_Inputs_cyclical!$A$1:$BE$243, MATCH('Cyclical_after overrides'!$A69, F_Inputs_cyclical!$A$1:$A$243, 0), MATCH('Cyclical_after overrides'!AA$1, F_Inputs_cyclical!$A$1:$BE$1, 0))="", "", INDEX(F_Inputs_cyclical!$A$1:$BE$243, MATCH('Cyclical_after overrides'!$A69, F_Inputs_cyclical!$A$1:$A$243, 0), MATCH('Cyclical_after overrides'!AA$1, F_Inputs_cyclical!$A$1:$BE$1, 0))),
Cyclical_overrides!AA69)</f>
        <v/>
      </c>
      <c r="AB69" s="72" t="str">
        <f>IF(Cyclical_overrides!AB69 = "",
IF(INDEX(F_Inputs_cyclical!$A$1:$BE$243, MATCH('Cyclical_after overrides'!$A69, F_Inputs_cyclical!$A$1:$A$243, 0), MATCH('Cyclical_after overrides'!AB$1, F_Inputs_cyclical!$A$1:$BE$1, 0))="", "", INDEX(F_Inputs_cyclical!$A$1:$BE$243, MATCH('Cyclical_after overrides'!$A69, F_Inputs_cyclical!$A$1:$A$243, 0), MATCH('Cyclical_after overrides'!AB$1, F_Inputs_cyclical!$A$1:$BE$1, 0))),
Cyclical_overrides!AB69)</f>
        <v/>
      </c>
      <c r="AC69" s="72" t="str">
        <f>IF(Cyclical_overrides!AC69 = "",
IF(INDEX(F_Inputs_cyclical!$A$1:$BE$243, MATCH('Cyclical_after overrides'!$A69, F_Inputs_cyclical!$A$1:$A$243, 0), MATCH('Cyclical_after overrides'!AC$1, F_Inputs_cyclical!$A$1:$BE$1, 0))="", "", INDEX(F_Inputs_cyclical!$A$1:$BE$243, MATCH('Cyclical_after overrides'!$A69, F_Inputs_cyclical!$A$1:$A$243, 0), MATCH('Cyclical_after overrides'!AC$1, F_Inputs_cyclical!$A$1:$BE$1, 0))),
Cyclical_overrides!AC69)</f>
        <v/>
      </c>
      <c r="AD69" s="72" t="str">
        <f>IF(Cyclical_overrides!AD69 = "",
IF(INDEX(F_Inputs_cyclical!$A$1:$BE$243, MATCH('Cyclical_after overrides'!$A69, F_Inputs_cyclical!$A$1:$A$243, 0), MATCH('Cyclical_after overrides'!AD$1, F_Inputs_cyclical!$A$1:$BE$1, 0))="", "", INDEX(F_Inputs_cyclical!$A$1:$BE$243, MATCH('Cyclical_after overrides'!$A69, F_Inputs_cyclical!$A$1:$A$243, 0), MATCH('Cyclical_after overrides'!AD$1, F_Inputs_cyclical!$A$1:$BE$1, 0))),
Cyclical_overrides!AD69)</f>
        <v/>
      </c>
      <c r="AE69" s="72" t="str">
        <f>IF(Cyclical_overrides!AE69 = "",
IF(INDEX(F_Inputs_cyclical!$A$1:$BE$243, MATCH('Cyclical_after overrides'!$A69, F_Inputs_cyclical!$A$1:$A$243, 0), MATCH('Cyclical_after overrides'!AE$1, F_Inputs_cyclical!$A$1:$BE$1, 0))="", "", INDEX(F_Inputs_cyclical!$A$1:$BE$243, MATCH('Cyclical_after overrides'!$A69, F_Inputs_cyclical!$A$1:$A$243, 0), MATCH('Cyclical_after overrides'!AE$1, F_Inputs_cyclical!$A$1:$BE$1, 0))),
Cyclical_overrides!AE69)</f>
        <v/>
      </c>
      <c r="AF69" s="72" t="str">
        <f>IF(Cyclical_overrides!AF69 = "",
IF(INDEX(F_Inputs_cyclical!$A$1:$BE$243, MATCH('Cyclical_after overrides'!$A69, F_Inputs_cyclical!$A$1:$A$243, 0), MATCH('Cyclical_after overrides'!AF$1, F_Inputs_cyclical!$A$1:$BE$1, 0))="", "", INDEX(F_Inputs_cyclical!$A$1:$BE$243, MATCH('Cyclical_after overrides'!$A69, F_Inputs_cyclical!$A$1:$A$243, 0), MATCH('Cyclical_after overrides'!AF$1, F_Inputs_cyclical!$A$1:$BE$1, 0))),
Cyclical_overrides!AF69)</f>
        <v/>
      </c>
      <c r="AG69" s="72" t="str">
        <f>IF(Cyclical_overrides!AG69 = "",
IF(INDEX(F_Inputs_cyclical!$A$1:$BE$243, MATCH('Cyclical_after overrides'!$A69, F_Inputs_cyclical!$A$1:$A$243, 0), MATCH('Cyclical_after overrides'!AG$1, F_Inputs_cyclical!$A$1:$BE$1, 0))="", "", INDEX(F_Inputs_cyclical!$A$1:$BE$243, MATCH('Cyclical_after overrides'!$A69, F_Inputs_cyclical!$A$1:$A$243, 0), MATCH('Cyclical_after overrides'!AG$1, F_Inputs_cyclical!$A$1:$BE$1, 0))),
Cyclical_overrides!AG69)</f>
        <v/>
      </c>
      <c r="AH69" s="72" t="str">
        <f>IF(Cyclical_overrides!AH69 = "",
IF(INDEX(F_Inputs_cyclical!$A$1:$BE$243, MATCH('Cyclical_after overrides'!$A69, F_Inputs_cyclical!$A$1:$A$243, 0), MATCH('Cyclical_after overrides'!AH$1, F_Inputs_cyclical!$A$1:$BE$1, 0))="", "", INDEX(F_Inputs_cyclical!$A$1:$BE$243, MATCH('Cyclical_after overrides'!$A69, F_Inputs_cyclical!$A$1:$A$243, 0), MATCH('Cyclical_after overrides'!AH$1, F_Inputs_cyclical!$A$1:$BE$1, 0))),
Cyclical_overrides!AH69)</f>
        <v/>
      </c>
      <c r="AI69" s="72" t="str">
        <f>IF(Cyclical_overrides!AI69 = "",
IF(INDEX(F_Inputs_cyclical!$A$1:$BE$243, MATCH('Cyclical_after overrides'!$A69, F_Inputs_cyclical!$A$1:$A$243, 0), MATCH('Cyclical_after overrides'!AI$1, F_Inputs_cyclical!$A$1:$BE$1, 0))="", "", INDEX(F_Inputs_cyclical!$A$1:$BE$243, MATCH('Cyclical_after overrides'!$A69, F_Inputs_cyclical!$A$1:$A$243, 0), MATCH('Cyclical_after overrides'!AI$1, F_Inputs_cyclical!$A$1:$BE$1, 0))),
Cyclical_overrides!AI69)</f>
        <v/>
      </c>
      <c r="AJ69" s="72" t="str">
        <f>IF(Cyclical_overrides!AJ69 = "",
IF(INDEX(F_Inputs_cyclical!$A$1:$BE$243, MATCH('Cyclical_after overrides'!$A69, F_Inputs_cyclical!$A$1:$A$243, 0), MATCH('Cyclical_after overrides'!AJ$1, F_Inputs_cyclical!$A$1:$BE$1, 0))="", "", INDEX(F_Inputs_cyclical!$A$1:$BE$243, MATCH('Cyclical_after overrides'!$A69, F_Inputs_cyclical!$A$1:$A$243, 0), MATCH('Cyclical_after overrides'!AJ$1, F_Inputs_cyclical!$A$1:$BE$1, 0))),
Cyclical_overrides!AJ69)</f>
        <v/>
      </c>
      <c r="AK69" s="72" t="str">
        <f>IF(Cyclical_overrides!AK69 = "",
IF(INDEX(F_Inputs_cyclical!$A$1:$BE$243, MATCH('Cyclical_after overrides'!$A69, F_Inputs_cyclical!$A$1:$A$243, 0), MATCH('Cyclical_after overrides'!AK$1, F_Inputs_cyclical!$A$1:$BE$1, 0))="", "", INDEX(F_Inputs_cyclical!$A$1:$BE$243, MATCH('Cyclical_after overrides'!$A69, F_Inputs_cyclical!$A$1:$A$243, 0), MATCH('Cyclical_after overrides'!AK$1, F_Inputs_cyclical!$A$1:$BE$1, 0))),
Cyclical_overrides!AK69)</f>
        <v/>
      </c>
      <c r="AL69" s="72" t="str">
        <f>IF(Cyclical_overrides!AL69 = "",
IF(INDEX(F_Inputs_cyclical!$A$1:$BE$243, MATCH('Cyclical_after overrides'!$A69, F_Inputs_cyclical!$A$1:$A$243, 0), MATCH('Cyclical_after overrides'!AL$1, F_Inputs_cyclical!$A$1:$BE$1, 0))="", "", INDEX(F_Inputs_cyclical!$A$1:$BE$243, MATCH('Cyclical_after overrides'!$A69, F_Inputs_cyclical!$A$1:$A$243, 0), MATCH('Cyclical_after overrides'!AL$1, F_Inputs_cyclical!$A$1:$BE$1, 0))),
Cyclical_overrides!AL69)</f>
        <v/>
      </c>
      <c r="AM69" s="72" t="str">
        <f>IF(Cyclical_overrides!AM69 = "",
IF(INDEX(F_Inputs_cyclical!$A$1:$BE$243, MATCH('Cyclical_after overrides'!$A69, F_Inputs_cyclical!$A$1:$A$243, 0), MATCH('Cyclical_after overrides'!AM$1, F_Inputs_cyclical!$A$1:$BE$1, 0))="", "", INDEX(F_Inputs_cyclical!$A$1:$BE$243, MATCH('Cyclical_after overrides'!$A69, F_Inputs_cyclical!$A$1:$A$243, 0), MATCH('Cyclical_after overrides'!AM$1, F_Inputs_cyclical!$A$1:$BE$1, 0))),
Cyclical_overrides!AM69)</f>
        <v/>
      </c>
      <c r="AN69" s="72" t="str">
        <f>IF(Cyclical_overrides!AN69 = "",
IF(INDEX(F_Inputs_cyclical!$A$1:$BE$243, MATCH('Cyclical_after overrides'!$A69, F_Inputs_cyclical!$A$1:$A$243, 0), MATCH('Cyclical_after overrides'!AN$1, F_Inputs_cyclical!$A$1:$BE$1, 0))="", "", INDEX(F_Inputs_cyclical!$A$1:$BE$243, MATCH('Cyclical_after overrides'!$A69, F_Inputs_cyclical!$A$1:$A$243, 0), MATCH('Cyclical_after overrides'!AN$1, F_Inputs_cyclical!$A$1:$BE$1, 0))),
Cyclical_overrides!AN69)</f>
        <v/>
      </c>
      <c r="AO69" s="72" t="str">
        <f>IF(Cyclical_overrides!AO69 = "",
IF(INDEX(F_Inputs_cyclical!$A$1:$BE$243, MATCH('Cyclical_after overrides'!$A69, F_Inputs_cyclical!$A$1:$A$243, 0), MATCH('Cyclical_after overrides'!AO$1, F_Inputs_cyclical!$A$1:$BE$1, 0))="", "", INDEX(F_Inputs_cyclical!$A$1:$BE$243, MATCH('Cyclical_after overrides'!$A69, F_Inputs_cyclical!$A$1:$A$243, 0), MATCH('Cyclical_after overrides'!AO$1, F_Inputs_cyclical!$A$1:$BE$1, 0))),
Cyclical_overrides!AO69)</f>
        <v/>
      </c>
      <c r="AP69" s="72" t="str">
        <f>IF(Cyclical_overrides!AP69 = "",
IF(INDEX(F_Inputs_cyclical!$A$1:$BE$243, MATCH('Cyclical_after overrides'!$A69, F_Inputs_cyclical!$A$1:$A$243, 0), MATCH('Cyclical_after overrides'!AP$1, F_Inputs_cyclical!$A$1:$BE$1, 0))="", "", INDEX(F_Inputs_cyclical!$A$1:$BE$243, MATCH('Cyclical_after overrides'!$A69, F_Inputs_cyclical!$A$1:$A$243, 0), MATCH('Cyclical_after overrides'!AP$1, F_Inputs_cyclical!$A$1:$BE$1, 0))),
Cyclical_overrides!AP69)</f>
        <v/>
      </c>
      <c r="AQ69" s="72" t="str">
        <f>IF(Cyclical_overrides!AQ69 = "",
IF(INDEX(F_Inputs_cyclical!$A$1:$BE$243, MATCH('Cyclical_after overrides'!$A69, F_Inputs_cyclical!$A$1:$A$243, 0), MATCH('Cyclical_after overrides'!AQ$1, F_Inputs_cyclical!$A$1:$BE$1, 0))="", "", INDEX(F_Inputs_cyclical!$A$1:$BE$243, MATCH('Cyclical_after overrides'!$A69, F_Inputs_cyclical!$A$1:$A$243, 0), MATCH('Cyclical_after overrides'!AQ$1, F_Inputs_cyclical!$A$1:$BE$1, 0))),
Cyclical_overrides!AQ69)</f>
        <v/>
      </c>
      <c r="AR69" s="72" t="str">
        <f>IF(Cyclical_overrides!AR69 = "",
IF(INDEX(F_Inputs_cyclical!$A$1:$BE$243, MATCH('Cyclical_after overrides'!$A69, F_Inputs_cyclical!$A$1:$A$243, 0), MATCH('Cyclical_after overrides'!AR$1, F_Inputs_cyclical!$A$1:$BE$1, 0))="", "", INDEX(F_Inputs_cyclical!$A$1:$BE$243, MATCH('Cyclical_after overrides'!$A69, F_Inputs_cyclical!$A$1:$A$243, 0), MATCH('Cyclical_after overrides'!AR$1, F_Inputs_cyclical!$A$1:$BE$1, 0))),
Cyclical_overrides!AR69)</f>
        <v/>
      </c>
      <c r="AS69" s="72" t="str">
        <f>IF(Cyclical_overrides!AS69 = "",
IF(INDEX(F_Inputs_cyclical!$A$1:$BE$243, MATCH('Cyclical_after overrides'!$A69, F_Inputs_cyclical!$A$1:$A$243, 0), MATCH('Cyclical_after overrides'!AS$1, F_Inputs_cyclical!$A$1:$BE$1, 0))="", "", INDEX(F_Inputs_cyclical!$A$1:$BE$243, MATCH('Cyclical_after overrides'!$A69, F_Inputs_cyclical!$A$1:$A$243, 0), MATCH('Cyclical_after overrides'!AS$1, F_Inputs_cyclical!$A$1:$BE$1, 0))),
Cyclical_overrides!AS69)</f>
        <v/>
      </c>
      <c r="AT69" s="72" t="str">
        <f>IF(Cyclical_overrides!AT69 = "",
IF(INDEX(F_Inputs_cyclical!$A$1:$BE$243, MATCH('Cyclical_after overrides'!$A69, F_Inputs_cyclical!$A$1:$A$243, 0), MATCH('Cyclical_after overrides'!AT$1, F_Inputs_cyclical!$A$1:$BE$1, 0))="", "", INDEX(F_Inputs_cyclical!$A$1:$BE$243, MATCH('Cyclical_after overrides'!$A69, F_Inputs_cyclical!$A$1:$A$243, 0), MATCH('Cyclical_after overrides'!AT$1, F_Inputs_cyclical!$A$1:$BE$1, 0))),
Cyclical_overrides!AT69)</f>
        <v/>
      </c>
      <c r="AU69" s="72" t="str">
        <f>IF(Cyclical_overrides!AU69 = "",
IF(INDEX(F_Inputs_cyclical!$A$1:$BE$243, MATCH('Cyclical_after overrides'!$A69, F_Inputs_cyclical!$A$1:$A$243, 0), MATCH('Cyclical_after overrides'!AU$1, F_Inputs_cyclical!$A$1:$BE$1, 0))="", "", INDEX(F_Inputs_cyclical!$A$1:$BE$243, MATCH('Cyclical_after overrides'!$A69, F_Inputs_cyclical!$A$1:$A$243, 0), MATCH('Cyclical_after overrides'!AU$1, F_Inputs_cyclical!$A$1:$BE$1, 0))),
Cyclical_overrides!AU69)</f>
        <v/>
      </c>
      <c r="AV69" s="72" t="str">
        <f>IF(Cyclical_overrides!AV69 = "",
IF(INDEX(F_Inputs_cyclical!$A$1:$BE$243, MATCH('Cyclical_after overrides'!$A69, F_Inputs_cyclical!$A$1:$A$243, 0), MATCH('Cyclical_after overrides'!AV$1, F_Inputs_cyclical!$A$1:$BE$1, 0))="", "", INDEX(F_Inputs_cyclical!$A$1:$BE$243, MATCH('Cyclical_after overrides'!$A69, F_Inputs_cyclical!$A$1:$A$243, 0), MATCH('Cyclical_after overrides'!AV$1, F_Inputs_cyclical!$A$1:$BE$1, 0))),
Cyclical_overrides!AV69)</f>
        <v/>
      </c>
      <c r="AW69" s="72">
        <f>IF(Cyclical_overrides!AW69 = "",
IF(INDEX(F_Inputs_cyclical!$A$1:$BE$243, MATCH('Cyclical_after overrides'!$A69, F_Inputs_cyclical!$A$1:$A$243, 0), MATCH('Cyclical_after overrides'!AW$1, F_Inputs_cyclical!$A$1:$BE$1, 0))="", "", INDEX(F_Inputs_cyclical!$A$1:$BE$243, MATCH('Cyclical_after overrides'!$A69, F_Inputs_cyclical!$A$1:$A$243, 0), MATCH('Cyclical_after overrides'!AW$1, F_Inputs_cyclical!$A$1:$BE$1, 0))),
Cyclical_overrides!AW69)</f>
        <v>0.94744609856262829</v>
      </c>
      <c r="AX69" s="72">
        <f>IF(Cyclical_overrides!AX69 = "",
IF(INDEX(F_Inputs_cyclical!$A$1:$BE$243, MATCH('Cyclical_after overrides'!$A69, F_Inputs_cyclical!$A$1:$A$243, 0), MATCH('Cyclical_after overrides'!AX$1, F_Inputs_cyclical!$A$1:$BE$1, 0))="", "", INDEX(F_Inputs_cyclical!$A$1:$BE$243, MATCH('Cyclical_after overrides'!$A69, F_Inputs_cyclical!$A$1:$A$243, 0), MATCH('Cyclical_after overrides'!AX$1, F_Inputs_cyclical!$A$1:$BE$1, 0))),
Cyclical_overrides!AX69)</f>
        <v>0</v>
      </c>
      <c r="AY69" s="72">
        <f>IF(Cyclical_overrides!AY69 = "",
IF(INDEX(F_Inputs_cyclical!$A$1:$BE$243, MATCH('Cyclical_after overrides'!$A69, F_Inputs_cyclical!$A$1:$A$243, 0), MATCH('Cyclical_after overrides'!AY$1, F_Inputs_cyclical!$A$1:$BE$1, 0))="", "", INDEX(F_Inputs_cyclical!$A$1:$BE$243, MATCH('Cyclical_after overrides'!$A69, F_Inputs_cyclical!$A$1:$A$243, 0), MATCH('Cyclical_after overrides'!AY$1, F_Inputs_cyclical!$A$1:$BE$1, 0))),
Cyclical_overrides!AY69)</f>
        <v>0</v>
      </c>
      <c r="AZ69" s="72">
        <f>IF(Cyclical_overrides!AZ69 = "",
IF(INDEX(F_Inputs_cyclical!$A$1:$BE$243, MATCH('Cyclical_after overrides'!$A69, F_Inputs_cyclical!$A$1:$A$243, 0), MATCH('Cyclical_after overrides'!AZ$1, F_Inputs_cyclical!$A$1:$BE$1, 0))="", "", INDEX(F_Inputs_cyclical!$A$1:$BE$243, MATCH('Cyclical_after overrides'!$A69, F_Inputs_cyclical!$A$1:$A$243, 0), MATCH('Cyclical_after overrides'!AZ$1, F_Inputs_cyclical!$A$1:$BE$1, 0))),
Cyclical_overrides!AZ69)</f>
        <v>0</v>
      </c>
      <c r="BA69" s="72">
        <f>IF(Cyclical_overrides!BA69 = "",
IF(INDEX(F_Inputs_cyclical!$A$1:$BE$243, MATCH('Cyclical_after overrides'!$A69, F_Inputs_cyclical!$A$1:$A$243, 0), MATCH('Cyclical_after overrides'!BA$1, F_Inputs_cyclical!$A$1:$BE$1, 0))="", "", INDEX(F_Inputs_cyclical!$A$1:$BE$243, MATCH('Cyclical_after overrides'!$A69, F_Inputs_cyclical!$A$1:$A$243, 0), MATCH('Cyclical_after overrides'!BA$1, F_Inputs_cyclical!$A$1:$BE$1, 0))),
Cyclical_overrides!BA69)</f>
        <v>0</v>
      </c>
      <c r="BB69" s="72">
        <f>IF(Cyclical_overrides!BB69 = "",
IF(INDEX(F_Inputs_cyclical!$A$1:$BE$243, MATCH('Cyclical_after overrides'!$A69, F_Inputs_cyclical!$A$1:$A$243, 0), MATCH('Cyclical_after overrides'!BB$1, F_Inputs_cyclical!$A$1:$BE$1, 0))="", "", INDEX(F_Inputs_cyclical!$A$1:$BE$243, MATCH('Cyclical_after overrides'!$A69, F_Inputs_cyclical!$A$1:$A$243, 0), MATCH('Cyclical_after overrides'!BB$1, F_Inputs_cyclical!$A$1:$BE$1, 0))),
Cyclical_overrides!BB69)</f>
        <v>0</v>
      </c>
      <c r="BC69" s="72">
        <f>IF(Cyclical_overrides!BC69 = "",
IF(INDEX(F_Inputs_cyclical!$A$1:$BE$243, MATCH('Cyclical_after overrides'!$A69, F_Inputs_cyclical!$A$1:$A$243, 0), MATCH('Cyclical_after overrides'!BC$1, F_Inputs_cyclical!$A$1:$BE$1, 0))="", "", INDEX(F_Inputs_cyclical!$A$1:$BE$243, MATCH('Cyclical_after overrides'!$A69, F_Inputs_cyclical!$A$1:$A$243, 0), MATCH('Cyclical_after overrides'!BC$1, F_Inputs_cyclical!$A$1:$BE$1, 0))),
Cyclical_overrides!BC69)</f>
        <v>11.764224393942698</v>
      </c>
      <c r="BD69" s="72">
        <f>IF(Cyclical_overrides!BD69 = "",
IF(INDEX(F_Inputs_cyclical!$A$1:$BE$243, MATCH('Cyclical_after overrides'!$A69, F_Inputs_cyclical!$A$1:$A$243, 0), MATCH('Cyclical_after overrides'!BD$1, F_Inputs_cyclical!$A$1:$BE$1, 0))="", "", INDEX(F_Inputs_cyclical!$A$1:$BE$243, MATCH('Cyclical_after overrides'!$A69, F_Inputs_cyclical!$A$1:$A$243, 0), MATCH('Cyclical_after overrides'!BD$1, F_Inputs_cyclical!$A$1:$BE$1, 0))),
Cyclical_overrides!BD69)</f>
        <v>0</v>
      </c>
      <c r="BE69" s="194"/>
    </row>
    <row r="70" spans="1:57" x14ac:dyDescent="0.4">
      <c r="A70" s="63" t="str">
        <f t="shared" si="1"/>
        <v>SWT14</v>
      </c>
      <c r="B70" s="63" t="s">
        <v>325</v>
      </c>
      <c r="C70" s="63" t="s">
        <v>243</v>
      </c>
      <c r="D70" s="72">
        <f>IF(Cyclical_overrides!D70 = "",
IF(INDEX(F_Inputs_cyclical!$A$1:$BE$243, MATCH('Cyclical_after overrides'!$A70, F_Inputs_cyclical!$A$1:$A$243, 0), MATCH('Cyclical_after overrides'!D$1, F_Inputs_cyclical!$A$1:$BE$1, 0))="", "", INDEX(F_Inputs_cyclical!$A$1:$BE$243, MATCH('Cyclical_after overrides'!$A70, F_Inputs_cyclical!$A$1:$A$243, 0), MATCH('Cyclical_after overrides'!D$1, F_Inputs_cyclical!$A$1:$BE$1, 0))),
Cyclical_overrides!D70)</f>
        <v>8.1</v>
      </c>
      <c r="E70" s="72">
        <f>IF(Cyclical_overrides!E70 = "",
IF(INDEX(F_Inputs_cyclical!$A$1:$BE$243, MATCH('Cyclical_after overrides'!$A70, F_Inputs_cyclical!$A$1:$A$243, 0), MATCH('Cyclical_after overrides'!E$1, F_Inputs_cyclical!$A$1:$BE$1, 0))="", "", INDEX(F_Inputs_cyclical!$A$1:$BE$243, MATCH('Cyclical_after overrides'!$A70, F_Inputs_cyclical!$A$1:$A$243, 0), MATCH('Cyclical_after overrides'!E$1, F_Inputs_cyclical!$A$1:$BE$1, 0))),
Cyclical_overrides!E70)</f>
        <v>1.2</v>
      </c>
      <c r="F70" s="72">
        <f>IF(Cyclical_overrides!F70 = "",
IF(INDEX(F_Inputs_cyclical!$A$1:$BE$243, MATCH('Cyclical_after overrides'!$A70, F_Inputs_cyclical!$A$1:$A$243, 0), MATCH('Cyclical_after overrides'!F$1, F_Inputs_cyclical!$A$1:$BE$1, 0))="", "", INDEX(F_Inputs_cyclical!$A$1:$BE$243, MATCH('Cyclical_after overrides'!$A70, F_Inputs_cyclical!$A$1:$A$243, 0), MATCH('Cyclical_after overrides'!F$1, F_Inputs_cyclical!$A$1:$BE$1, 0))),
Cyclical_overrides!F70)</f>
        <v>15.6</v>
      </c>
      <c r="G70" s="72">
        <f>IF(Cyclical_overrides!G70 = "",
IF(INDEX(F_Inputs_cyclical!$A$1:$BE$243, MATCH('Cyclical_after overrides'!$A70, F_Inputs_cyclical!$A$1:$A$243, 0), MATCH('Cyclical_after overrides'!G$1, F_Inputs_cyclical!$A$1:$BE$1, 0))="", "", INDEX(F_Inputs_cyclical!$A$1:$BE$243, MATCH('Cyclical_after overrides'!$A70, F_Inputs_cyclical!$A$1:$A$243, 0), MATCH('Cyclical_after overrides'!G$1, F_Inputs_cyclical!$A$1:$BE$1, 0))),
Cyclical_overrides!G70)</f>
        <v>1.2</v>
      </c>
      <c r="H70" s="72">
        <f>IF(Cyclical_overrides!H70 = "",
IF(INDEX(F_Inputs_cyclical!$A$1:$BE$243, MATCH('Cyclical_after overrides'!$A70, F_Inputs_cyclical!$A$1:$A$243, 0), MATCH('Cyclical_after overrides'!H$1, F_Inputs_cyclical!$A$1:$BE$1, 0))="", "", INDEX(F_Inputs_cyclical!$A$1:$BE$243, MATCH('Cyclical_after overrides'!$A70, F_Inputs_cyclical!$A$1:$A$243, 0), MATCH('Cyclical_after overrides'!H$1, F_Inputs_cyclical!$A$1:$BE$1, 0))),
Cyclical_overrides!H70)</f>
        <v>0.1</v>
      </c>
      <c r="I70" s="72">
        <f>IF(Cyclical_overrides!I70 = "",
IF(INDEX(F_Inputs_cyclical!$A$1:$BE$243, MATCH('Cyclical_after overrides'!$A70, F_Inputs_cyclical!$A$1:$A$243, 0), MATCH('Cyclical_after overrides'!I$1, F_Inputs_cyclical!$A$1:$BE$1, 0))="", "", INDEX(F_Inputs_cyclical!$A$1:$BE$243, MATCH('Cyclical_after overrides'!$A70, F_Inputs_cyclical!$A$1:$A$243, 0), MATCH('Cyclical_after overrides'!I$1, F_Inputs_cyclical!$A$1:$BE$1, 0))),
Cyclical_overrides!I70)</f>
        <v>0</v>
      </c>
      <c r="J70" s="72">
        <f>IF(Cyclical_overrides!J70 = "",
IF(INDEX(F_Inputs_cyclical!$A$1:$BE$243, MATCH('Cyclical_after overrides'!$A70, F_Inputs_cyclical!$A$1:$A$243, 0), MATCH('Cyclical_after overrides'!J$1, F_Inputs_cyclical!$A$1:$BE$1, 0))="", "", INDEX(F_Inputs_cyclical!$A$1:$BE$243, MATCH('Cyclical_after overrides'!$A70, F_Inputs_cyclical!$A$1:$A$243, 0), MATCH('Cyclical_after overrides'!J$1, F_Inputs_cyclical!$A$1:$BE$1, 0))),
Cyclical_overrides!J70)</f>
        <v>32.5</v>
      </c>
      <c r="K70" s="72">
        <f>IF(Cyclical_overrides!K70 = "",
IF(INDEX(F_Inputs_cyclical!$A$1:$BE$243, MATCH('Cyclical_after overrides'!$A70, F_Inputs_cyclical!$A$1:$A$243, 0), MATCH('Cyclical_after overrides'!K$1, F_Inputs_cyclical!$A$1:$BE$1, 0))="", "", INDEX(F_Inputs_cyclical!$A$1:$BE$243, MATCH('Cyclical_after overrides'!$A70, F_Inputs_cyclical!$A$1:$A$243, 0), MATCH('Cyclical_after overrides'!K$1, F_Inputs_cyclical!$A$1:$BE$1, 0))),
Cyclical_overrides!K70)</f>
        <v>7</v>
      </c>
      <c r="L70" s="72">
        <f>IF(Cyclical_overrides!L70 = "",
IF(INDEX(F_Inputs_cyclical!$A$1:$BE$243, MATCH('Cyclical_after overrides'!$A70, F_Inputs_cyclical!$A$1:$A$243, 0), MATCH('Cyclical_after overrides'!L$1, F_Inputs_cyclical!$A$1:$BE$1, 0))="", "", INDEX(F_Inputs_cyclical!$A$1:$BE$243, MATCH('Cyclical_after overrides'!$A70, F_Inputs_cyclical!$A$1:$A$243, 0), MATCH('Cyclical_after overrides'!L$1, F_Inputs_cyclical!$A$1:$BE$1, 0))),
Cyclical_overrides!L70)</f>
        <v>3.4</v>
      </c>
      <c r="M70" s="72">
        <f>IF(Cyclical_overrides!M70 = "",
IF(INDEX(F_Inputs_cyclical!$A$1:$BE$243, MATCH('Cyclical_after overrides'!$A70, F_Inputs_cyclical!$A$1:$A$243, 0), MATCH('Cyclical_after overrides'!M$1, F_Inputs_cyclical!$A$1:$BE$1, 0))="", "", INDEX(F_Inputs_cyclical!$A$1:$BE$243, MATCH('Cyclical_after overrides'!$A70, F_Inputs_cyclical!$A$1:$A$243, 0), MATCH('Cyclical_after overrides'!M$1, F_Inputs_cyclical!$A$1:$BE$1, 0))),
Cyclical_overrides!M70)</f>
        <v>0</v>
      </c>
      <c r="N70" s="72">
        <f>IF(Cyclical_overrides!N70 = "",
IF(INDEX(F_Inputs_cyclical!$A$1:$BE$243, MATCH('Cyclical_after overrides'!$A70, F_Inputs_cyclical!$A$1:$A$243, 0), MATCH('Cyclical_after overrides'!N$1, F_Inputs_cyclical!$A$1:$BE$1, 0))="", "", INDEX(F_Inputs_cyclical!$A$1:$BE$243, MATCH('Cyclical_after overrides'!$A70, F_Inputs_cyclical!$A$1:$A$243, 0), MATCH('Cyclical_after overrides'!N$1, F_Inputs_cyclical!$A$1:$BE$1, 0))),
Cyclical_overrides!N70)</f>
        <v>3.4</v>
      </c>
      <c r="O70" s="72" t="str">
        <f>IF(Cyclical_overrides!O70 = "",
IF(INDEX(F_Inputs_cyclical!$A$1:$BE$243, MATCH('Cyclical_after overrides'!$A70, F_Inputs_cyclical!$A$1:$A$243, 0), MATCH('Cyclical_after overrides'!O$1, F_Inputs_cyclical!$A$1:$BE$1, 0))="", "", INDEX(F_Inputs_cyclical!$A$1:$BE$243, MATCH('Cyclical_after overrides'!$A70, F_Inputs_cyclical!$A$1:$A$243, 0), MATCH('Cyclical_after overrides'!O$1, F_Inputs_cyclical!$A$1:$BE$1, 0))),
Cyclical_overrides!O70)</f>
        <v/>
      </c>
      <c r="P70" s="72" t="str">
        <f>IF(Cyclical_overrides!P70 = "",
IF(INDEX(F_Inputs_cyclical!$A$1:$BE$243, MATCH('Cyclical_after overrides'!$A70, F_Inputs_cyclical!$A$1:$A$243, 0), MATCH('Cyclical_after overrides'!P$1, F_Inputs_cyclical!$A$1:$BE$1, 0))="", "", INDEX(F_Inputs_cyclical!$A$1:$BE$243, MATCH('Cyclical_after overrides'!$A70, F_Inputs_cyclical!$A$1:$A$243, 0), MATCH('Cyclical_after overrides'!P$1, F_Inputs_cyclical!$A$1:$BE$1, 0))),
Cyclical_overrides!P70)</f>
        <v/>
      </c>
      <c r="Q70" s="72" t="str">
        <f>IF(Cyclical_overrides!Q70 = "",
IF(INDEX(F_Inputs_cyclical!$A$1:$BE$243, MATCH('Cyclical_after overrides'!$A70, F_Inputs_cyclical!$A$1:$A$243, 0), MATCH('Cyclical_after overrides'!Q$1, F_Inputs_cyclical!$A$1:$BE$1, 0))="", "", INDEX(F_Inputs_cyclical!$A$1:$BE$243, MATCH('Cyclical_after overrides'!$A70, F_Inputs_cyclical!$A$1:$A$243, 0), MATCH('Cyclical_after overrides'!Q$1, F_Inputs_cyclical!$A$1:$BE$1, 0))),
Cyclical_overrides!Q70)</f>
        <v/>
      </c>
      <c r="R70" s="72" t="str">
        <f>IF(Cyclical_overrides!R70 = "",
IF(INDEX(F_Inputs_cyclical!$A$1:$BE$243, MATCH('Cyclical_after overrides'!$A70, F_Inputs_cyclical!$A$1:$A$243, 0), MATCH('Cyclical_after overrides'!R$1, F_Inputs_cyclical!$A$1:$BE$1, 0))="", "", INDEX(F_Inputs_cyclical!$A$1:$BE$243, MATCH('Cyclical_after overrides'!$A70, F_Inputs_cyclical!$A$1:$A$243, 0), MATCH('Cyclical_after overrides'!R$1, F_Inputs_cyclical!$A$1:$BE$1, 0))),
Cyclical_overrides!R70)</f>
        <v/>
      </c>
      <c r="S70" s="72" t="str">
        <f>IF(Cyclical_overrides!S70 = "",
IF(INDEX(F_Inputs_cyclical!$A$1:$BE$243, MATCH('Cyclical_after overrides'!$A70, F_Inputs_cyclical!$A$1:$A$243, 0), MATCH('Cyclical_after overrides'!S$1, F_Inputs_cyclical!$A$1:$BE$1, 0))="", "", INDEX(F_Inputs_cyclical!$A$1:$BE$243, MATCH('Cyclical_after overrides'!$A70, F_Inputs_cyclical!$A$1:$A$243, 0), MATCH('Cyclical_after overrides'!S$1, F_Inputs_cyclical!$A$1:$BE$1, 0))),
Cyclical_overrides!S70)</f>
        <v/>
      </c>
      <c r="T70" s="72" t="str">
        <f>IF(Cyclical_overrides!T70 = "",
IF(INDEX(F_Inputs_cyclical!$A$1:$BE$243, MATCH('Cyclical_after overrides'!$A70, F_Inputs_cyclical!$A$1:$A$243, 0), MATCH('Cyclical_after overrides'!T$1, F_Inputs_cyclical!$A$1:$BE$1, 0))="", "", INDEX(F_Inputs_cyclical!$A$1:$BE$243, MATCH('Cyclical_after overrides'!$A70, F_Inputs_cyclical!$A$1:$A$243, 0), MATCH('Cyclical_after overrides'!T$1, F_Inputs_cyclical!$A$1:$BE$1, 0))),
Cyclical_overrides!T70)</f>
        <v/>
      </c>
      <c r="U70" s="72">
        <f>IF(Cyclical_overrides!U70 = "",
IF(INDEX(F_Inputs_cyclical!$A$1:$BE$243, MATCH('Cyclical_after overrides'!$A70, F_Inputs_cyclical!$A$1:$A$243, 0), MATCH('Cyclical_after overrides'!U$1, F_Inputs_cyclical!$A$1:$BE$1, 0))="", "", INDEX(F_Inputs_cyclical!$A$1:$BE$243, MATCH('Cyclical_after overrides'!$A70, F_Inputs_cyclical!$A$1:$A$243, 0), MATCH('Cyclical_after overrides'!U$1, F_Inputs_cyclical!$A$1:$BE$1, 0))),
Cyclical_overrides!U70)</f>
        <v>29.099999999999998</v>
      </c>
      <c r="V70" s="72">
        <f>IF(Cyclical_overrides!V70 = "",
IF(INDEX(F_Inputs_cyclical!$A$1:$BE$243, MATCH('Cyclical_after overrides'!$A70, F_Inputs_cyclical!$A$1:$A$243, 0), MATCH('Cyclical_after overrides'!V$1, F_Inputs_cyclical!$A$1:$BE$1, 0))="", "", INDEX(F_Inputs_cyclical!$A$1:$BE$243, MATCH('Cyclical_after overrides'!$A70, F_Inputs_cyclical!$A$1:$A$243, 0), MATCH('Cyclical_after overrides'!V$1, F_Inputs_cyclical!$A$1:$BE$1, 0))),
Cyclical_overrides!V70)</f>
        <v>32.115000000000002</v>
      </c>
      <c r="W70" s="72">
        <f>IF(Cyclical_overrides!W70 = "",
IF(INDEX(F_Inputs_cyclical!$A$1:$BE$243, MATCH('Cyclical_after overrides'!$A70, F_Inputs_cyclical!$A$1:$A$243, 0), MATCH('Cyclical_after overrides'!W$1, F_Inputs_cyclical!$A$1:$BE$1, 0))="", "", INDEX(F_Inputs_cyclical!$A$1:$BE$243, MATCH('Cyclical_after overrides'!$A70, F_Inputs_cyclical!$A$1:$A$243, 0), MATCH('Cyclical_after overrides'!W$1, F_Inputs_cyclical!$A$1:$BE$1, 0))),
Cyclical_overrides!W70)</f>
        <v>27.384</v>
      </c>
      <c r="X70" s="72">
        <f>IF(Cyclical_overrides!X70 = "",
IF(INDEX(F_Inputs_cyclical!$A$1:$BE$243, MATCH('Cyclical_after overrides'!$A70, F_Inputs_cyclical!$A$1:$A$243, 0), MATCH('Cyclical_after overrides'!X$1, F_Inputs_cyclical!$A$1:$BE$1, 0))="", "", INDEX(F_Inputs_cyclical!$A$1:$BE$243, MATCH('Cyclical_after overrides'!$A70, F_Inputs_cyclical!$A$1:$A$243, 0), MATCH('Cyclical_after overrides'!X$1, F_Inputs_cyclical!$A$1:$BE$1, 0))),
Cyclical_overrides!X70)</f>
        <v>2.512</v>
      </c>
      <c r="Y70" s="72">
        <f>IF(Cyclical_overrides!Y70 = "",
IF(INDEX(F_Inputs_cyclical!$A$1:$BE$243, MATCH('Cyclical_after overrides'!$A70, F_Inputs_cyclical!$A$1:$A$243, 0), MATCH('Cyclical_after overrides'!Y$1, F_Inputs_cyclical!$A$1:$BE$1, 0))="", "", INDEX(F_Inputs_cyclical!$A$1:$BE$243, MATCH('Cyclical_after overrides'!$A70, F_Inputs_cyclical!$A$1:$A$243, 0), MATCH('Cyclical_after overrides'!Y$1, F_Inputs_cyclical!$A$1:$BE$1, 0))),
Cyclical_overrides!Y70)</f>
        <v>2.089</v>
      </c>
      <c r="Z70" s="72">
        <f>IF(Cyclical_overrides!Z70 = "",
IF(INDEX(F_Inputs_cyclical!$A$1:$BE$243, MATCH('Cyclical_after overrides'!$A70, F_Inputs_cyclical!$A$1:$A$243, 0), MATCH('Cyclical_after overrides'!Z$1, F_Inputs_cyclical!$A$1:$BE$1, 0))="", "", INDEX(F_Inputs_cyclical!$A$1:$BE$243, MATCH('Cyclical_after overrides'!$A70, F_Inputs_cyclical!$A$1:$A$243, 0), MATCH('Cyclical_after overrides'!Z$1, F_Inputs_cyclical!$A$1:$BE$1, 0))),
Cyclical_overrides!Z70)</f>
        <v>137.31</v>
      </c>
      <c r="AA70" s="72">
        <f>IF(Cyclical_overrides!AA70 = "",
IF(INDEX(F_Inputs_cyclical!$A$1:$BE$243, MATCH('Cyclical_after overrides'!$A70, F_Inputs_cyclical!$A$1:$A$243, 0), MATCH('Cyclical_after overrides'!AA$1, F_Inputs_cyclical!$A$1:$BE$1, 0))="", "", INDEX(F_Inputs_cyclical!$A$1:$BE$243, MATCH('Cyclical_after overrides'!$A70, F_Inputs_cyclical!$A$1:$A$243, 0), MATCH('Cyclical_after overrides'!AA$1, F_Inputs_cyclical!$A$1:$BE$1, 0))),
Cyclical_overrides!AA70)</f>
        <v>514.22400000000005</v>
      </c>
      <c r="AB70" s="72">
        <f>IF(Cyclical_overrides!AB70 = "",
IF(INDEX(F_Inputs_cyclical!$A$1:$BE$243, MATCH('Cyclical_after overrides'!$A70, F_Inputs_cyclical!$A$1:$A$243, 0), MATCH('Cyclical_after overrides'!AB$1, F_Inputs_cyclical!$A$1:$BE$1, 0))="", "", INDEX(F_Inputs_cyclical!$A$1:$BE$243, MATCH('Cyclical_after overrides'!$A70, F_Inputs_cyclical!$A$1:$A$243, 0), MATCH('Cyclical_after overrides'!AB$1, F_Inputs_cyclical!$A$1:$BE$1, 0))),
Cyclical_overrides!AB70)</f>
        <v>0</v>
      </c>
      <c r="AC70" s="72" t="str">
        <f>IF(Cyclical_overrides!AC70 = "",
IF(INDEX(F_Inputs_cyclical!$A$1:$BE$243, MATCH('Cyclical_after overrides'!$A70, F_Inputs_cyclical!$A$1:$A$243, 0), MATCH('Cyclical_after overrides'!AC$1, F_Inputs_cyclical!$A$1:$BE$1, 0))="", "", INDEX(F_Inputs_cyclical!$A$1:$BE$243, MATCH('Cyclical_after overrides'!$A70, F_Inputs_cyclical!$A$1:$A$243, 0), MATCH('Cyclical_after overrides'!AC$1, F_Inputs_cyclical!$A$1:$BE$1, 0))),
Cyclical_overrides!AC70)</f>
        <v/>
      </c>
      <c r="AD70" s="72" t="str">
        <f>IF(Cyclical_overrides!AD70 = "",
IF(INDEX(F_Inputs_cyclical!$A$1:$BE$243, MATCH('Cyclical_after overrides'!$A70, F_Inputs_cyclical!$A$1:$A$243, 0), MATCH('Cyclical_after overrides'!AD$1, F_Inputs_cyclical!$A$1:$BE$1, 0))="", "", INDEX(F_Inputs_cyclical!$A$1:$BE$243, MATCH('Cyclical_after overrides'!$A70, F_Inputs_cyclical!$A$1:$A$243, 0), MATCH('Cyclical_after overrides'!AD$1, F_Inputs_cyclical!$A$1:$BE$1, 0))),
Cyclical_overrides!AD70)</f>
        <v/>
      </c>
      <c r="AE70" s="72" t="str">
        <f>IF(Cyclical_overrides!AE70 = "",
IF(INDEX(F_Inputs_cyclical!$A$1:$BE$243, MATCH('Cyclical_after overrides'!$A70, F_Inputs_cyclical!$A$1:$A$243, 0), MATCH('Cyclical_after overrides'!AE$1, F_Inputs_cyclical!$A$1:$BE$1, 0))="", "", INDEX(F_Inputs_cyclical!$A$1:$BE$243, MATCH('Cyclical_after overrides'!$A70, F_Inputs_cyclical!$A$1:$A$243, 0), MATCH('Cyclical_after overrides'!AE$1, F_Inputs_cyclical!$A$1:$BE$1, 0))),
Cyclical_overrides!AE70)</f>
        <v/>
      </c>
      <c r="AF70" s="72" t="str">
        <f>IF(Cyclical_overrides!AF70 = "",
IF(INDEX(F_Inputs_cyclical!$A$1:$BE$243, MATCH('Cyclical_after overrides'!$A70, F_Inputs_cyclical!$A$1:$A$243, 0), MATCH('Cyclical_after overrides'!AF$1, F_Inputs_cyclical!$A$1:$BE$1, 0))="", "", INDEX(F_Inputs_cyclical!$A$1:$BE$243, MATCH('Cyclical_after overrides'!$A70, F_Inputs_cyclical!$A$1:$A$243, 0), MATCH('Cyclical_after overrides'!AF$1, F_Inputs_cyclical!$A$1:$BE$1, 0))),
Cyclical_overrides!AF70)</f>
        <v/>
      </c>
      <c r="AG70" s="72" t="str">
        <f>IF(Cyclical_overrides!AG70 = "",
IF(INDEX(F_Inputs_cyclical!$A$1:$BE$243, MATCH('Cyclical_after overrides'!$A70, F_Inputs_cyclical!$A$1:$A$243, 0), MATCH('Cyclical_after overrides'!AG$1, F_Inputs_cyclical!$A$1:$BE$1, 0))="", "", INDEX(F_Inputs_cyclical!$A$1:$BE$243, MATCH('Cyclical_after overrides'!$A70, F_Inputs_cyclical!$A$1:$A$243, 0), MATCH('Cyclical_after overrides'!AG$1, F_Inputs_cyclical!$A$1:$BE$1, 0))),
Cyclical_overrides!AG70)</f>
        <v/>
      </c>
      <c r="AH70" s="72" t="str">
        <f>IF(Cyclical_overrides!AH70 = "",
IF(INDEX(F_Inputs_cyclical!$A$1:$BE$243, MATCH('Cyclical_after overrides'!$A70, F_Inputs_cyclical!$A$1:$A$243, 0), MATCH('Cyclical_after overrides'!AH$1, F_Inputs_cyclical!$A$1:$BE$1, 0))="", "", INDEX(F_Inputs_cyclical!$A$1:$BE$243, MATCH('Cyclical_after overrides'!$A70, F_Inputs_cyclical!$A$1:$A$243, 0), MATCH('Cyclical_after overrides'!AH$1, F_Inputs_cyclical!$A$1:$BE$1, 0))),
Cyclical_overrides!AH70)</f>
        <v/>
      </c>
      <c r="AI70" s="72" t="str">
        <f>IF(Cyclical_overrides!AI70 = "",
IF(INDEX(F_Inputs_cyclical!$A$1:$BE$243, MATCH('Cyclical_after overrides'!$A70, F_Inputs_cyclical!$A$1:$A$243, 0), MATCH('Cyclical_after overrides'!AI$1, F_Inputs_cyclical!$A$1:$BE$1, 0))="", "", INDEX(F_Inputs_cyclical!$A$1:$BE$243, MATCH('Cyclical_after overrides'!$A70, F_Inputs_cyclical!$A$1:$A$243, 0), MATCH('Cyclical_after overrides'!AI$1, F_Inputs_cyclical!$A$1:$BE$1, 0))),
Cyclical_overrides!AI70)</f>
        <v/>
      </c>
      <c r="AJ70" s="72" t="str">
        <f>IF(Cyclical_overrides!AJ70 = "",
IF(INDEX(F_Inputs_cyclical!$A$1:$BE$243, MATCH('Cyclical_after overrides'!$A70, F_Inputs_cyclical!$A$1:$A$243, 0), MATCH('Cyclical_after overrides'!AJ$1, F_Inputs_cyclical!$A$1:$BE$1, 0))="", "", INDEX(F_Inputs_cyclical!$A$1:$BE$243, MATCH('Cyclical_after overrides'!$A70, F_Inputs_cyclical!$A$1:$A$243, 0), MATCH('Cyclical_after overrides'!AJ$1, F_Inputs_cyclical!$A$1:$BE$1, 0))),
Cyclical_overrides!AJ70)</f>
        <v/>
      </c>
      <c r="AK70" s="72" t="str">
        <f>IF(Cyclical_overrides!AK70 = "",
IF(INDEX(F_Inputs_cyclical!$A$1:$BE$243, MATCH('Cyclical_after overrides'!$A70, F_Inputs_cyclical!$A$1:$A$243, 0), MATCH('Cyclical_after overrides'!AK$1, F_Inputs_cyclical!$A$1:$BE$1, 0))="", "", INDEX(F_Inputs_cyclical!$A$1:$BE$243, MATCH('Cyclical_after overrides'!$A70, F_Inputs_cyclical!$A$1:$A$243, 0), MATCH('Cyclical_after overrides'!AK$1, F_Inputs_cyclical!$A$1:$BE$1, 0))),
Cyclical_overrides!AK70)</f>
        <v/>
      </c>
      <c r="AL70" s="72" t="str">
        <f>IF(Cyclical_overrides!AL70 = "",
IF(INDEX(F_Inputs_cyclical!$A$1:$BE$243, MATCH('Cyclical_after overrides'!$A70, F_Inputs_cyclical!$A$1:$A$243, 0), MATCH('Cyclical_after overrides'!AL$1, F_Inputs_cyclical!$A$1:$BE$1, 0))="", "", INDEX(F_Inputs_cyclical!$A$1:$BE$243, MATCH('Cyclical_after overrides'!$A70, F_Inputs_cyclical!$A$1:$A$243, 0), MATCH('Cyclical_after overrides'!AL$1, F_Inputs_cyclical!$A$1:$BE$1, 0))),
Cyclical_overrides!AL70)</f>
        <v/>
      </c>
      <c r="AM70" s="72">
        <f>IF(Cyclical_overrides!AM70 = "",
IF(INDEX(F_Inputs_cyclical!$A$1:$BE$243, MATCH('Cyclical_after overrides'!$A70, F_Inputs_cyclical!$A$1:$A$243, 0), MATCH('Cyclical_after overrides'!AM$1, F_Inputs_cyclical!$A$1:$BE$1, 0))="", "", INDEX(F_Inputs_cyclical!$A$1:$BE$243, MATCH('Cyclical_after overrides'!$A70, F_Inputs_cyclical!$A$1:$A$243, 0), MATCH('Cyclical_after overrides'!AM$1, F_Inputs_cyclical!$A$1:$BE$1, 0))),
Cyclical_overrides!AM70)</f>
        <v>2.9</v>
      </c>
      <c r="AN70" s="72">
        <f>IF(Cyclical_overrides!AN70 = "",
IF(INDEX(F_Inputs_cyclical!$A$1:$BE$243, MATCH('Cyclical_after overrides'!$A70, F_Inputs_cyclical!$A$1:$A$243, 0), MATCH('Cyclical_after overrides'!AN$1, F_Inputs_cyclical!$A$1:$BE$1, 0))="", "", INDEX(F_Inputs_cyclical!$A$1:$BE$243, MATCH('Cyclical_after overrides'!$A70, F_Inputs_cyclical!$A$1:$A$243, 0), MATCH('Cyclical_after overrides'!AN$1, F_Inputs_cyclical!$A$1:$BE$1, 0))),
Cyclical_overrides!AN70)</f>
        <v>29.099999999999998</v>
      </c>
      <c r="AO70" s="72" t="str">
        <f>IF(Cyclical_overrides!AO70 = "",
IF(INDEX(F_Inputs_cyclical!$A$1:$BE$243, MATCH('Cyclical_after overrides'!$A70, F_Inputs_cyclical!$A$1:$A$243, 0), MATCH('Cyclical_after overrides'!AO$1, F_Inputs_cyclical!$A$1:$BE$1, 0))="", "", INDEX(F_Inputs_cyclical!$A$1:$BE$243, MATCH('Cyclical_after overrides'!$A70, F_Inputs_cyclical!$A$1:$A$243, 0), MATCH('Cyclical_after overrides'!AO$1, F_Inputs_cyclical!$A$1:$BE$1, 0))),
Cyclical_overrides!AO70)</f>
        <v/>
      </c>
      <c r="AP70" s="72" t="str">
        <f>IF(Cyclical_overrides!AP70 = "",
IF(INDEX(F_Inputs_cyclical!$A$1:$BE$243, MATCH('Cyclical_after overrides'!$A70, F_Inputs_cyclical!$A$1:$A$243, 0), MATCH('Cyclical_after overrides'!AP$1, F_Inputs_cyclical!$A$1:$BE$1, 0))="", "", INDEX(F_Inputs_cyclical!$A$1:$BE$243, MATCH('Cyclical_after overrides'!$A70, F_Inputs_cyclical!$A$1:$A$243, 0), MATCH('Cyclical_after overrides'!AP$1, F_Inputs_cyclical!$A$1:$BE$1, 0))),
Cyclical_overrides!AP70)</f>
        <v/>
      </c>
      <c r="AQ70" s="72" t="str">
        <f>IF(Cyclical_overrides!AQ70 = "",
IF(INDEX(F_Inputs_cyclical!$A$1:$BE$243, MATCH('Cyclical_after overrides'!$A70, F_Inputs_cyclical!$A$1:$A$243, 0), MATCH('Cyclical_after overrides'!AQ$1, F_Inputs_cyclical!$A$1:$BE$1, 0))="", "", INDEX(F_Inputs_cyclical!$A$1:$BE$243, MATCH('Cyclical_after overrides'!$A70, F_Inputs_cyclical!$A$1:$A$243, 0), MATCH('Cyclical_after overrides'!AQ$1, F_Inputs_cyclical!$A$1:$BE$1, 0))),
Cyclical_overrides!AQ70)</f>
        <v/>
      </c>
      <c r="AR70" s="72">
        <f>IF(Cyclical_overrides!AR70 = "",
IF(INDEX(F_Inputs_cyclical!$A$1:$BE$243, MATCH('Cyclical_after overrides'!$A70, F_Inputs_cyclical!$A$1:$A$243, 0), MATCH('Cyclical_after overrides'!AR$1, F_Inputs_cyclical!$A$1:$BE$1, 0))="", "", INDEX(F_Inputs_cyclical!$A$1:$BE$243, MATCH('Cyclical_after overrides'!$A70, F_Inputs_cyclical!$A$1:$A$243, 0), MATCH('Cyclical_after overrides'!AR$1, F_Inputs_cyclical!$A$1:$BE$1, 0))),
Cyclical_overrides!AR70)</f>
        <v>0</v>
      </c>
      <c r="AS70" s="72">
        <f>IF(Cyclical_overrides!AS70 = "",
IF(INDEX(F_Inputs_cyclical!$A$1:$BE$243, MATCH('Cyclical_after overrides'!$A70, F_Inputs_cyclical!$A$1:$A$243, 0), MATCH('Cyclical_after overrides'!AS$1, F_Inputs_cyclical!$A$1:$BE$1, 0))="", "", INDEX(F_Inputs_cyclical!$A$1:$BE$243, MATCH('Cyclical_after overrides'!$A70, F_Inputs_cyclical!$A$1:$A$243, 0), MATCH('Cyclical_after overrides'!AS$1, F_Inputs_cyclical!$A$1:$BE$1, 0))),
Cyclical_overrides!AS70)</f>
        <v>0</v>
      </c>
      <c r="AT70" s="72">
        <f>IF(Cyclical_overrides!AT70 = "",
IF(INDEX(F_Inputs_cyclical!$A$1:$BE$243, MATCH('Cyclical_after overrides'!$A70, F_Inputs_cyclical!$A$1:$A$243, 0), MATCH('Cyclical_after overrides'!AT$1, F_Inputs_cyclical!$A$1:$BE$1, 0))="", "", INDEX(F_Inputs_cyclical!$A$1:$BE$243, MATCH('Cyclical_after overrides'!$A70, F_Inputs_cyclical!$A$1:$A$243, 0), MATCH('Cyclical_after overrides'!AT$1, F_Inputs_cyclical!$A$1:$BE$1, 0))),
Cyclical_overrides!AT70)</f>
        <v>0</v>
      </c>
      <c r="AU70" s="72">
        <f>IF(Cyclical_overrides!AU70 = "",
IF(INDEX(F_Inputs_cyclical!$A$1:$BE$243, MATCH('Cyclical_after overrides'!$A70, F_Inputs_cyclical!$A$1:$A$243, 0), MATCH('Cyclical_after overrides'!AU$1, F_Inputs_cyclical!$A$1:$BE$1, 0))="", "", INDEX(F_Inputs_cyclical!$A$1:$BE$243, MATCH('Cyclical_after overrides'!$A70, F_Inputs_cyclical!$A$1:$A$243, 0), MATCH('Cyclical_after overrides'!AU$1, F_Inputs_cyclical!$A$1:$BE$1, 0))),
Cyclical_overrides!AU70)</f>
        <v>0</v>
      </c>
      <c r="AV70" s="72" t="str">
        <f>IF(Cyclical_overrides!AV70 = "",
IF(INDEX(F_Inputs_cyclical!$A$1:$BE$243, MATCH('Cyclical_after overrides'!$A70, F_Inputs_cyclical!$A$1:$A$243, 0), MATCH('Cyclical_after overrides'!AV$1, F_Inputs_cyclical!$A$1:$BE$1, 0))="", "", INDEX(F_Inputs_cyclical!$A$1:$BE$243, MATCH('Cyclical_after overrides'!$A70, F_Inputs_cyclical!$A$1:$A$243, 0), MATCH('Cyclical_after overrides'!AV$1, F_Inputs_cyclical!$A$1:$BE$1, 0))),
Cyclical_overrides!AV70)</f>
        <v/>
      </c>
      <c r="AW70" s="72">
        <f>IF(Cyclical_overrides!AW70 = "",
IF(INDEX(F_Inputs_cyclical!$A$1:$BE$243, MATCH('Cyclical_after overrides'!$A70, F_Inputs_cyclical!$A$1:$A$243, 0), MATCH('Cyclical_after overrides'!AW$1, F_Inputs_cyclical!$A$1:$BE$1, 0))="", "", INDEX(F_Inputs_cyclical!$A$1:$BE$243, MATCH('Cyclical_after overrides'!$A70, F_Inputs_cyclical!$A$1:$A$243, 0), MATCH('Cyclical_after overrides'!AW$1, F_Inputs_cyclical!$A$1:$BE$1, 0))),
Cyclical_overrides!AW70)</f>
        <v>1.24788708586883</v>
      </c>
      <c r="AX70" s="72">
        <f>IF(Cyclical_overrides!AX70 = "",
IF(INDEX(F_Inputs_cyclical!$A$1:$BE$243, MATCH('Cyclical_after overrides'!$A70, F_Inputs_cyclical!$A$1:$A$243, 0), MATCH('Cyclical_after overrides'!AX$1, F_Inputs_cyclical!$A$1:$BE$1, 0))="", "", INDEX(F_Inputs_cyclical!$A$1:$BE$243, MATCH('Cyclical_after overrides'!$A70, F_Inputs_cyclical!$A$1:$A$243, 0), MATCH('Cyclical_after overrides'!AX$1, F_Inputs_cyclical!$A$1:$BE$1, 0))),
Cyclical_overrides!AX70)</f>
        <v>21.560837848844542</v>
      </c>
      <c r="AY70" s="72">
        <f>IF(Cyclical_overrides!AY70 = "",
IF(INDEX(F_Inputs_cyclical!$A$1:$BE$243, MATCH('Cyclical_after overrides'!$A70, F_Inputs_cyclical!$A$1:$A$243, 0), MATCH('Cyclical_after overrides'!AY$1, F_Inputs_cyclical!$A$1:$BE$1, 0))="", "", INDEX(F_Inputs_cyclical!$A$1:$BE$243, MATCH('Cyclical_after overrides'!$A70, F_Inputs_cyclical!$A$1:$A$243, 0), MATCH('Cyclical_after overrides'!AY$1, F_Inputs_cyclical!$A$1:$BE$1, 0))),
Cyclical_overrides!AY70)</f>
        <v>143.33092184332969</v>
      </c>
      <c r="AZ70" s="72">
        <f>IF(Cyclical_overrides!AZ70 = "",
IF(INDEX(F_Inputs_cyclical!$A$1:$BE$243, MATCH('Cyclical_after overrides'!$A70, F_Inputs_cyclical!$A$1:$A$243, 0), MATCH('Cyclical_after overrides'!AZ$1, F_Inputs_cyclical!$A$1:$BE$1, 0))="", "", INDEX(F_Inputs_cyclical!$A$1:$BE$243, MATCH('Cyclical_after overrides'!$A70, F_Inputs_cyclical!$A$1:$A$243, 0), MATCH('Cyclical_after overrides'!AZ$1, F_Inputs_cyclical!$A$1:$BE$1, 0))),
Cyclical_overrides!AZ70)</f>
        <v>1.7550751868314518</v>
      </c>
      <c r="BA70" s="72">
        <f>IF(Cyclical_overrides!BA70 = "",
IF(INDEX(F_Inputs_cyclical!$A$1:$BE$243, MATCH('Cyclical_after overrides'!$A70, F_Inputs_cyclical!$A$1:$A$243, 0), MATCH('Cyclical_after overrides'!BA$1, F_Inputs_cyclical!$A$1:$BE$1, 0))="", "", INDEX(F_Inputs_cyclical!$A$1:$BE$243, MATCH('Cyclical_after overrides'!$A70, F_Inputs_cyclical!$A$1:$A$243, 0), MATCH('Cyclical_after overrides'!BA$1, F_Inputs_cyclical!$A$1:$BE$1, 0))),
Cyclical_overrides!BA70)</f>
        <v>13.392561352891541</v>
      </c>
      <c r="BB70" s="72">
        <f>IF(Cyclical_overrides!BB70 = "",
IF(INDEX(F_Inputs_cyclical!$A$1:$BE$243, MATCH('Cyclical_after overrides'!$A70, F_Inputs_cyclical!$A$1:$A$243, 0), MATCH('Cyclical_after overrides'!BB$1, F_Inputs_cyclical!$A$1:$BE$1, 0))="", "", INDEX(F_Inputs_cyclical!$A$1:$BE$243, MATCH('Cyclical_after overrides'!$A70, F_Inputs_cyclical!$A$1:$A$243, 0), MATCH('Cyclical_after overrides'!BB$1, F_Inputs_cyclical!$A$1:$BE$1, 0))),
Cyclical_overrides!BB70)</f>
        <v>13.392561352891541</v>
      </c>
      <c r="BC70" s="72">
        <f>IF(Cyclical_overrides!BC70 = "",
IF(INDEX(F_Inputs_cyclical!$A$1:$BE$243, MATCH('Cyclical_after overrides'!$A70, F_Inputs_cyclical!$A$1:$A$243, 0), MATCH('Cyclical_after overrides'!BC$1, F_Inputs_cyclical!$A$1:$BE$1, 0))="", "", INDEX(F_Inputs_cyclical!$A$1:$BE$243, MATCH('Cyclical_after overrides'!$A70, F_Inputs_cyclical!$A$1:$A$243, 0), MATCH('Cyclical_after overrides'!BC$1, F_Inputs_cyclical!$A$1:$BE$1, 0))),
Cyclical_overrides!BC70)</f>
        <v>10.128592934259743</v>
      </c>
      <c r="BD70" s="72">
        <f>IF(Cyclical_overrides!BD70 = "",
IF(INDEX(F_Inputs_cyclical!$A$1:$BE$243, MATCH('Cyclical_after overrides'!$A70, F_Inputs_cyclical!$A$1:$A$243, 0), MATCH('Cyclical_after overrides'!BD$1, F_Inputs_cyclical!$A$1:$BE$1, 0))="", "", INDEX(F_Inputs_cyclical!$A$1:$BE$243, MATCH('Cyclical_after overrides'!$A70, F_Inputs_cyclical!$A$1:$A$243, 0), MATCH('Cyclical_after overrides'!BD$1, F_Inputs_cyclical!$A$1:$BE$1, 0))),
Cyclical_overrides!BD70)</f>
        <v>394.69469404659202</v>
      </c>
      <c r="BE70" s="194"/>
    </row>
    <row r="71" spans="1:57" x14ac:dyDescent="0.4">
      <c r="A71" s="63" t="str">
        <f t="shared" si="1"/>
        <v>SWT15</v>
      </c>
      <c r="B71" s="63" t="s">
        <v>325</v>
      </c>
      <c r="C71" s="63" t="s">
        <v>245</v>
      </c>
      <c r="D71" s="72">
        <f>IF(Cyclical_overrides!D71 = "",
IF(INDEX(F_Inputs_cyclical!$A$1:$BE$243, MATCH('Cyclical_after overrides'!$A71, F_Inputs_cyclical!$A$1:$A$243, 0), MATCH('Cyclical_after overrides'!D$1, F_Inputs_cyclical!$A$1:$BE$1, 0))="", "", INDEX(F_Inputs_cyclical!$A$1:$BE$243, MATCH('Cyclical_after overrides'!$A71, F_Inputs_cyclical!$A$1:$A$243, 0), MATCH('Cyclical_after overrides'!D$1, F_Inputs_cyclical!$A$1:$BE$1, 0))),
Cyclical_overrides!D71)</f>
        <v>8.9489999999999998</v>
      </c>
      <c r="E71" s="72">
        <f>IF(Cyclical_overrides!E71 = "",
IF(INDEX(F_Inputs_cyclical!$A$1:$BE$243, MATCH('Cyclical_after overrides'!$A71, F_Inputs_cyclical!$A$1:$A$243, 0), MATCH('Cyclical_after overrides'!E$1, F_Inputs_cyclical!$A$1:$BE$1, 0))="", "", INDEX(F_Inputs_cyclical!$A$1:$BE$243, MATCH('Cyclical_after overrides'!$A71, F_Inputs_cyclical!$A$1:$A$243, 0), MATCH('Cyclical_after overrides'!E$1, F_Inputs_cyclical!$A$1:$BE$1, 0))),
Cyclical_overrides!E71)</f>
        <v>0.78300000000000003</v>
      </c>
      <c r="F71" s="72">
        <f>IF(Cyclical_overrides!F71 = "",
IF(INDEX(F_Inputs_cyclical!$A$1:$BE$243, MATCH('Cyclical_after overrides'!$A71, F_Inputs_cyclical!$A$1:$A$243, 0), MATCH('Cyclical_after overrides'!F$1, F_Inputs_cyclical!$A$1:$BE$1, 0))="", "", INDEX(F_Inputs_cyclical!$A$1:$BE$243, MATCH('Cyclical_after overrides'!$A71, F_Inputs_cyclical!$A$1:$A$243, 0), MATCH('Cyclical_after overrides'!F$1, F_Inputs_cyclical!$A$1:$BE$1, 0))),
Cyclical_overrides!F71)</f>
        <v>15.34</v>
      </c>
      <c r="G71" s="72">
        <f>IF(Cyclical_overrides!G71 = "",
IF(INDEX(F_Inputs_cyclical!$A$1:$BE$243, MATCH('Cyclical_after overrides'!$A71, F_Inputs_cyclical!$A$1:$A$243, 0), MATCH('Cyclical_after overrides'!G$1, F_Inputs_cyclical!$A$1:$BE$1, 0))="", "", INDEX(F_Inputs_cyclical!$A$1:$BE$243, MATCH('Cyclical_after overrides'!$A71, F_Inputs_cyclical!$A$1:$A$243, 0), MATCH('Cyclical_after overrides'!G$1, F_Inputs_cyclical!$A$1:$BE$1, 0))),
Cyclical_overrides!G71)</f>
        <v>1.1479999999999999</v>
      </c>
      <c r="H71" s="72">
        <f>IF(Cyclical_overrides!H71 = "",
IF(INDEX(F_Inputs_cyclical!$A$1:$BE$243, MATCH('Cyclical_after overrides'!$A71, F_Inputs_cyclical!$A$1:$A$243, 0), MATCH('Cyclical_after overrides'!H$1, F_Inputs_cyclical!$A$1:$BE$1, 0))="", "", INDEX(F_Inputs_cyclical!$A$1:$BE$243, MATCH('Cyclical_after overrides'!$A71, F_Inputs_cyclical!$A$1:$A$243, 0), MATCH('Cyclical_after overrides'!H$1, F_Inputs_cyclical!$A$1:$BE$1, 0))),
Cyclical_overrides!H71)</f>
        <v>0.115</v>
      </c>
      <c r="I71" s="72">
        <f>IF(Cyclical_overrides!I71 = "",
IF(INDEX(F_Inputs_cyclical!$A$1:$BE$243, MATCH('Cyclical_after overrides'!$A71, F_Inputs_cyclical!$A$1:$A$243, 0), MATCH('Cyclical_after overrides'!I$1, F_Inputs_cyclical!$A$1:$BE$1, 0))="", "", INDEX(F_Inputs_cyclical!$A$1:$BE$243, MATCH('Cyclical_after overrides'!$A71, F_Inputs_cyclical!$A$1:$A$243, 0), MATCH('Cyclical_after overrides'!I$1, F_Inputs_cyclical!$A$1:$BE$1, 0))),
Cyclical_overrides!I71)</f>
        <v>0</v>
      </c>
      <c r="J71" s="72">
        <f>IF(Cyclical_overrides!J71 = "",
IF(INDEX(F_Inputs_cyclical!$A$1:$BE$243, MATCH('Cyclical_after overrides'!$A71, F_Inputs_cyclical!$A$1:$A$243, 0), MATCH('Cyclical_after overrides'!J$1, F_Inputs_cyclical!$A$1:$BE$1, 0))="", "", INDEX(F_Inputs_cyclical!$A$1:$BE$243, MATCH('Cyclical_after overrides'!$A71, F_Inputs_cyclical!$A$1:$A$243, 0), MATCH('Cyclical_after overrides'!J$1, F_Inputs_cyclical!$A$1:$BE$1, 0))),
Cyclical_overrides!J71)</f>
        <v>32.662999999999997</v>
      </c>
      <c r="K71" s="72">
        <f>IF(Cyclical_overrides!K71 = "",
IF(INDEX(F_Inputs_cyclical!$A$1:$BE$243, MATCH('Cyclical_after overrides'!$A71, F_Inputs_cyclical!$A$1:$A$243, 0), MATCH('Cyclical_after overrides'!K$1, F_Inputs_cyclical!$A$1:$BE$1, 0))="", "", INDEX(F_Inputs_cyclical!$A$1:$BE$243, MATCH('Cyclical_after overrides'!$A71, F_Inputs_cyclical!$A$1:$A$243, 0), MATCH('Cyclical_after overrides'!K$1, F_Inputs_cyclical!$A$1:$BE$1, 0))),
Cyclical_overrides!K71)</f>
        <v>17.138000000000002</v>
      </c>
      <c r="L71" s="72">
        <f>IF(Cyclical_overrides!L71 = "",
IF(INDEX(F_Inputs_cyclical!$A$1:$BE$243, MATCH('Cyclical_after overrides'!$A71, F_Inputs_cyclical!$A$1:$A$243, 0), MATCH('Cyclical_after overrides'!L$1, F_Inputs_cyclical!$A$1:$BE$1, 0))="", "", INDEX(F_Inputs_cyclical!$A$1:$BE$243, MATCH('Cyclical_after overrides'!$A71, F_Inputs_cyclical!$A$1:$A$243, 0), MATCH('Cyclical_after overrides'!L$1, F_Inputs_cyclical!$A$1:$BE$1, 0))),
Cyclical_overrides!L71)</f>
        <v>3.4279999999999999</v>
      </c>
      <c r="M71" s="72">
        <f>IF(Cyclical_overrides!M71 = "",
IF(INDEX(F_Inputs_cyclical!$A$1:$BE$243, MATCH('Cyclical_after overrides'!$A71, F_Inputs_cyclical!$A$1:$A$243, 0), MATCH('Cyclical_after overrides'!M$1, F_Inputs_cyclical!$A$1:$BE$1, 0))="", "", INDEX(F_Inputs_cyclical!$A$1:$BE$243, MATCH('Cyclical_after overrides'!$A71, F_Inputs_cyclical!$A$1:$A$243, 0), MATCH('Cyclical_after overrides'!M$1, F_Inputs_cyclical!$A$1:$BE$1, 0))),
Cyclical_overrides!M71)</f>
        <v>0</v>
      </c>
      <c r="N71" s="72">
        <f>IF(Cyclical_overrides!N71 = "",
IF(INDEX(F_Inputs_cyclical!$A$1:$BE$243, MATCH('Cyclical_after overrides'!$A71, F_Inputs_cyclical!$A$1:$A$243, 0), MATCH('Cyclical_after overrides'!N$1, F_Inputs_cyclical!$A$1:$BE$1, 0))="", "", INDEX(F_Inputs_cyclical!$A$1:$BE$243, MATCH('Cyclical_after overrides'!$A71, F_Inputs_cyclical!$A$1:$A$243, 0), MATCH('Cyclical_after overrides'!N$1, F_Inputs_cyclical!$A$1:$BE$1, 0))),
Cyclical_overrides!N71)</f>
        <v>3.4279999999999999</v>
      </c>
      <c r="O71" s="72" t="str">
        <f>IF(Cyclical_overrides!O71 = "",
IF(INDEX(F_Inputs_cyclical!$A$1:$BE$243, MATCH('Cyclical_after overrides'!$A71, F_Inputs_cyclical!$A$1:$A$243, 0), MATCH('Cyclical_after overrides'!O$1, F_Inputs_cyclical!$A$1:$BE$1, 0))="", "", INDEX(F_Inputs_cyclical!$A$1:$BE$243, MATCH('Cyclical_after overrides'!$A71, F_Inputs_cyclical!$A$1:$A$243, 0), MATCH('Cyclical_after overrides'!O$1, F_Inputs_cyclical!$A$1:$BE$1, 0))),
Cyclical_overrides!O71)</f>
        <v/>
      </c>
      <c r="P71" s="72" t="str">
        <f>IF(Cyclical_overrides!P71 = "",
IF(INDEX(F_Inputs_cyclical!$A$1:$BE$243, MATCH('Cyclical_after overrides'!$A71, F_Inputs_cyclical!$A$1:$A$243, 0), MATCH('Cyclical_after overrides'!P$1, F_Inputs_cyclical!$A$1:$BE$1, 0))="", "", INDEX(F_Inputs_cyclical!$A$1:$BE$243, MATCH('Cyclical_after overrides'!$A71, F_Inputs_cyclical!$A$1:$A$243, 0), MATCH('Cyclical_after overrides'!P$1, F_Inputs_cyclical!$A$1:$BE$1, 0))),
Cyclical_overrides!P71)</f>
        <v/>
      </c>
      <c r="Q71" s="72" t="str">
        <f>IF(Cyclical_overrides!Q71 = "",
IF(INDEX(F_Inputs_cyclical!$A$1:$BE$243, MATCH('Cyclical_after overrides'!$A71, F_Inputs_cyclical!$A$1:$A$243, 0), MATCH('Cyclical_after overrides'!Q$1, F_Inputs_cyclical!$A$1:$BE$1, 0))="", "", INDEX(F_Inputs_cyclical!$A$1:$BE$243, MATCH('Cyclical_after overrides'!$A71, F_Inputs_cyclical!$A$1:$A$243, 0), MATCH('Cyclical_after overrides'!Q$1, F_Inputs_cyclical!$A$1:$BE$1, 0))),
Cyclical_overrides!Q71)</f>
        <v/>
      </c>
      <c r="R71" s="72" t="str">
        <f>IF(Cyclical_overrides!R71 = "",
IF(INDEX(F_Inputs_cyclical!$A$1:$BE$243, MATCH('Cyclical_after overrides'!$A71, F_Inputs_cyclical!$A$1:$A$243, 0), MATCH('Cyclical_after overrides'!R$1, F_Inputs_cyclical!$A$1:$BE$1, 0))="", "", INDEX(F_Inputs_cyclical!$A$1:$BE$243, MATCH('Cyclical_after overrides'!$A71, F_Inputs_cyclical!$A$1:$A$243, 0), MATCH('Cyclical_after overrides'!R$1, F_Inputs_cyclical!$A$1:$BE$1, 0))),
Cyclical_overrides!R71)</f>
        <v/>
      </c>
      <c r="S71" s="72" t="str">
        <f>IF(Cyclical_overrides!S71 = "",
IF(INDEX(F_Inputs_cyclical!$A$1:$BE$243, MATCH('Cyclical_after overrides'!$A71, F_Inputs_cyclical!$A$1:$A$243, 0), MATCH('Cyclical_after overrides'!S$1, F_Inputs_cyclical!$A$1:$BE$1, 0))="", "", INDEX(F_Inputs_cyclical!$A$1:$BE$243, MATCH('Cyclical_after overrides'!$A71, F_Inputs_cyclical!$A$1:$A$243, 0), MATCH('Cyclical_after overrides'!S$1, F_Inputs_cyclical!$A$1:$BE$1, 0))),
Cyclical_overrides!S71)</f>
        <v/>
      </c>
      <c r="T71" s="72" t="str">
        <f>IF(Cyclical_overrides!T71 = "",
IF(INDEX(F_Inputs_cyclical!$A$1:$BE$243, MATCH('Cyclical_after overrides'!$A71, F_Inputs_cyclical!$A$1:$A$243, 0), MATCH('Cyclical_after overrides'!T$1, F_Inputs_cyclical!$A$1:$BE$1, 0))="", "", INDEX(F_Inputs_cyclical!$A$1:$BE$243, MATCH('Cyclical_after overrides'!$A71, F_Inputs_cyclical!$A$1:$A$243, 0), MATCH('Cyclical_after overrides'!T$1, F_Inputs_cyclical!$A$1:$BE$1, 0))),
Cyclical_overrides!T71)</f>
        <v/>
      </c>
      <c r="U71" s="72">
        <f>IF(Cyclical_overrides!U71 = "",
IF(INDEX(F_Inputs_cyclical!$A$1:$BE$243, MATCH('Cyclical_after overrides'!$A71, F_Inputs_cyclical!$A$1:$A$243, 0), MATCH('Cyclical_after overrides'!U$1, F_Inputs_cyclical!$A$1:$BE$1, 0))="", "", INDEX(F_Inputs_cyclical!$A$1:$BE$243, MATCH('Cyclical_after overrides'!$A71, F_Inputs_cyclical!$A$1:$A$243, 0), MATCH('Cyclical_after overrides'!U$1, F_Inputs_cyclical!$A$1:$BE$1, 0))),
Cyclical_overrides!U71)</f>
        <v>29.234999999999996</v>
      </c>
      <c r="V71" s="72">
        <f>IF(Cyclical_overrides!V71 = "",
IF(INDEX(F_Inputs_cyclical!$A$1:$BE$243, MATCH('Cyclical_after overrides'!$A71, F_Inputs_cyclical!$A$1:$A$243, 0), MATCH('Cyclical_after overrides'!V$1, F_Inputs_cyclical!$A$1:$BE$1, 0))="", "", INDEX(F_Inputs_cyclical!$A$1:$BE$243, MATCH('Cyclical_after overrides'!$A71, F_Inputs_cyclical!$A$1:$A$243, 0), MATCH('Cyclical_after overrides'!V$1, F_Inputs_cyclical!$A$1:$BE$1, 0))),
Cyclical_overrides!V71)</f>
        <v>31.356999999999999</v>
      </c>
      <c r="W71" s="72">
        <f>IF(Cyclical_overrides!W71 = "",
IF(INDEX(F_Inputs_cyclical!$A$1:$BE$243, MATCH('Cyclical_after overrides'!$A71, F_Inputs_cyclical!$A$1:$A$243, 0), MATCH('Cyclical_after overrides'!W$1, F_Inputs_cyclical!$A$1:$BE$1, 0))="", "", INDEX(F_Inputs_cyclical!$A$1:$BE$243, MATCH('Cyclical_after overrides'!$A71, F_Inputs_cyclical!$A$1:$A$243, 0), MATCH('Cyclical_after overrides'!W$1, F_Inputs_cyclical!$A$1:$BE$1, 0))),
Cyclical_overrides!W71)</f>
        <v>27.465</v>
      </c>
      <c r="X71" s="72">
        <f>IF(Cyclical_overrides!X71 = "",
IF(INDEX(F_Inputs_cyclical!$A$1:$BE$243, MATCH('Cyclical_after overrides'!$A71, F_Inputs_cyclical!$A$1:$A$243, 0), MATCH('Cyclical_after overrides'!X$1, F_Inputs_cyclical!$A$1:$BE$1, 0))="", "", INDEX(F_Inputs_cyclical!$A$1:$BE$243, MATCH('Cyclical_after overrides'!$A71, F_Inputs_cyclical!$A$1:$A$243, 0), MATCH('Cyclical_after overrides'!X$1, F_Inputs_cyclical!$A$1:$BE$1, 0))),
Cyclical_overrides!X71)</f>
        <v>2.4569999999999999</v>
      </c>
      <c r="Y71" s="72">
        <f>IF(Cyclical_overrides!Y71 = "",
IF(INDEX(F_Inputs_cyclical!$A$1:$BE$243, MATCH('Cyclical_after overrides'!$A71, F_Inputs_cyclical!$A$1:$A$243, 0), MATCH('Cyclical_after overrides'!Y$1, F_Inputs_cyclical!$A$1:$BE$1, 0))="", "", INDEX(F_Inputs_cyclical!$A$1:$BE$243, MATCH('Cyclical_after overrides'!$A71, F_Inputs_cyclical!$A$1:$A$243, 0), MATCH('Cyclical_after overrides'!Y$1, F_Inputs_cyclical!$A$1:$BE$1, 0))),
Cyclical_overrides!Y71)</f>
        <v>2.169</v>
      </c>
      <c r="Z71" s="72">
        <f>IF(Cyclical_overrides!Z71 = "",
IF(INDEX(F_Inputs_cyclical!$A$1:$BE$243, MATCH('Cyclical_after overrides'!$A71, F_Inputs_cyclical!$A$1:$A$243, 0), MATCH('Cyclical_after overrides'!Z$1, F_Inputs_cyclical!$A$1:$BE$1, 0))="", "", INDEX(F_Inputs_cyclical!$A$1:$BE$243, MATCH('Cyclical_after overrides'!$A71, F_Inputs_cyclical!$A$1:$A$243, 0), MATCH('Cyclical_after overrides'!Z$1, F_Inputs_cyclical!$A$1:$BE$1, 0))),
Cyclical_overrides!Z71)</f>
        <v>129.40199999999999</v>
      </c>
      <c r="AA71" s="72">
        <f>IF(Cyclical_overrides!AA71 = "",
IF(INDEX(F_Inputs_cyclical!$A$1:$BE$243, MATCH('Cyclical_after overrides'!$A71, F_Inputs_cyclical!$A$1:$A$243, 0), MATCH('Cyclical_after overrides'!AA$1, F_Inputs_cyclical!$A$1:$BE$1, 0))="", "", INDEX(F_Inputs_cyclical!$A$1:$BE$243, MATCH('Cyclical_after overrides'!$A71, F_Inputs_cyclical!$A$1:$A$243, 0), MATCH('Cyclical_after overrides'!AA$1, F_Inputs_cyclical!$A$1:$BE$1, 0))),
Cyclical_overrides!AA71)</f>
        <v>527.327</v>
      </c>
      <c r="AB71" s="72">
        <f>IF(Cyclical_overrides!AB71 = "",
IF(INDEX(F_Inputs_cyclical!$A$1:$BE$243, MATCH('Cyclical_after overrides'!$A71, F_Inputs_cyclical!$A$1:$A$243, 0), MATCH('Cyclical_after overrides'!AB$1, F_Inputs_cyclical!$A$1:$BE$1, 0))="", "", INDEX(F_Inputs_cyclical!$A$1:$BE$243, MATCH('Cyclical_after overrides'!$A71, F_Inputs_cyclical!$A$1:$A$243, 0), MATCH('Cyclical_after overrides'!AB$1, F_Inputs_cyclical!$A$1:$BE$1, 0))),
Cyclical_overrides!AB71)</f>
        <v>0.115</v>
      </c>
      <c r="AC71" s="72" t="str">
        <f>IF(Cyclical_overrides!AC71 = "",
IF(INDEX(F_Inputs_cyclical!$A$1:$BE$243, MATCH('Cyclical_after overrides'!$A71, F_Inputs_cyclical!$A$1:$A$243, 0), MATCH('Cyclical_after overrides'!AC$1, F_Inputs_cyclical!$A$1:$BE$1, 0))="", "", INDEX(F_Inputs_cyclical!$A$1:$BE$243, MATCH('Cyclical_after overrides'!$A71, F_Inputs_cyclical!$A$1:$A$243, 0), MATCH('Cyclical_after overrides'!AC$1, F_Inputs_cyclical!$A$1:$BE$1, 0))),
Cyclical_overrides!AC71)</f>
        <v/>
      </c>
      <c r="AD71" s="72" t="str">
        <f>IF(Cyclical_overrides!AD71 = "",
IF(INDEX(F_Inputs_cyclical!$A$1:$BE$243, MATCH('Cyclical_after overrides'!$A71, F_Inputs_cyclical!$A$1:$A$243, 0), MATCH('Cyclical_after overrides'!AD$1, F_Inputs_cyclical!$A$1:$BE$1, 0))="", "", INDEX(F_Inputs_cyclical!$A$1:$BE$243, MATCH('Cyclical_after overrides'!$A71, F_Inputs_cyclical!$A$1:$A$243, 0), MATCH('Cyclical_after overrides'!AD$1, F_Inputs_cyclical!$A$1:$BE$1, 0))),
Cyclical_overrides!AD71)</f>
        <v/>
      </c>
      <c r="AE71" s="72" t="str">
        <f>IF(Cyclical_overrides!AE71 = "",
IF(INDEX(F_Inputs_cyclical!$A$1:$BE$243, MATCH('Cyclical_after overrides'!$A71, F_Inputs_cyclical!$A$1:$A$243, 0), MATCH('Cyclical_after overrides'!AE$1, F_Inputs_cyclical!$A$1:$BE$1, 0))="", "", INDEX(F_Inputs_cyclical!$A$1:$BE$243, MATCH('Cyclical_after overrides'!$A71, F_Inputs_cyclical!$A$1:$A$243, 0), MATCH('Cyclical_after overrides'!AE$1, F_Inputs_cyclical!$A$1:$BE$1, 0))),
Cyclical_overrides!AE71)</f>
        <v/>
      </c>
      <c r="AF71" s="72" t="str">
        <f>IF(Cyclical_overrides!AF71 = "",
IF(INDEX(F_Inputs_cyclical!$A$1:$BE$243, MATCH('Cyclical_after overrides'!$A71, F_Inputs_cyclical!$A$1:$A$243, 0), MATCH('Cyclical_after overrides'!AF$1, F_Inputs_cyclical!$A$1:$BE$1, 0))="", "", INDEX(F_Inputs_cyclical!$A$1:$BE$243, MATCH('Cyclical_after overrides'!$A71, F_Inputs_cyclical!$A$1:$A$243, 0), MATCH('Cyclical_after overrides'!AF$1, F_Inputs_cyclical!$A$1:$BE$1, 0))),
Cyclical_overrides!AF71)</f>
        <v/>
      </c>
      <c r="AG71" s="72" t="str">
        <f>IF(Cyclical_overrides!AG71 = "",
IF(INDEX(F_Inputs_cyclical!$A$1:$BE$243, MATCH('Cyclical_after overrides'!$A71, F_Inputs_cyclical!$A$1:$A$243, 0), MATCH('Cyclical_after overrides'!AG$1, F_Inputs_cyclical!$A$1:$BE$1, 0))="", "", INDEX(F_Inputs_cyclical!$A$1:$BE$243, MATCH('Cyclical_after overrides'!$A71, F_Inputs_cyclical!$A$1:$A$243, 0), MATCH('Cyclical_after overrides'!AG$1, F_Inputs_cyclical!$A$1:$BE$1, 0))),
Cyclical_overrides!AG71)</f>
        <v/>
      </c>
      <c r="AH71" s="72" t="str">
        <f>IF(Cyclical_overrides!AH71 = "",
IF(INDEX(F_Inputs_cyclical!$A$1:$BE$243, MATCH('Cyclical_after overrides'!$A71, F_Inputs_cyclical!$A$1:$A$243, 0), MATCH('Cyclical_after overrides'!AH$1, F_Inputs_cyclical!$A$1:$BE$1, 0))="", "", INDEX(F_Inputs_cyclical!$A$1:$BE$243, MATCH('Cyclical_after overrides'!$A71, F_Inputs_cyclical!$A$1:$A$243, 0), MATCH('Cyclical_after overrides'!AH$1, F_Inputs_cyclical!$A$1:$BE$1, 0))),
Cyclical_overrides!AH71)</f>
        <v/>
      </c>
      <c r="AI71" s="72" t="str">
        <f>IF(Cyclical_overrides!AI71 = "",
IF(INDEX(F_Inputs_cyclical!$A$1:$BE$243, MATCH('Cyclical_after overrides'!$A71, F_Inputs_cyclical!$A$1:$A$243, 0), MATCH('Cyclical_after overrides'!AI$1, F_Inputs_cyclical!$A$1:$BE$1, 0))="", "", INDEX(F_Inputs_cyclical!$A$1:$BE$243, MATCH('Cyclical_after overrides'!$A71, F_Inputs_cyclical!$A$1:$A$243, 0), MATCH('Cyclical_after overrides'!AI$1, F_Inputs_cyclical!$A$1:$BE$1, 0))),
Cyclical_overrides!AI71)</f>
        <v/>
      </c>
      <c r="AJ71" s="72" t="str">
        <f>IF(Cyclical_overrides!AJ71 = "",
IF(INDEX(F_Inputs_cyclical!$A$1:$BE$243, MATCH('Cyclical_after overrides'!$A71, F_Inputs_cyclical!$A$1:$A$243, 0), MATCH('Cyclical_after overrides'!AJ$1, F_Inputs_cyclical!$A$1:$BE$1, 0))="", "", INDEX(F_Inputs_cyclical!$A$1:$BE$243, MATCH('Cyclical_after overrides'!$A71, F_Inputs_cyclical!$A$1:$A$243, 0), MATCH('Cyclical_after overrides'!AJ$1, F_Inputs_cyclical!$A$1:$BE$1, 0))),
Cyclical_overrides!AJ71)</f>
        <v/>
      </c>
      <c r="AK71" s="72" t="str">
        <f>IF(Cyclical_overrides!AK71 = "",
IF(INDEX(F_Inputs_cyclical!$A$1:$BE$243, MATCH('Cyclical_after overrides'!$A71, F_Inputs_cyclical!$A$1:$A$243, 0), MATCH('Cyclical_after overrides'!AK$1, F_Inputs_cyclical!$A$1:$BE$1, 0))="", "", INDEX(F_Inputs_cyclical!$A$1:$BE$243, MATCH('Cyclical_after overrides'!$A71, F_Inputs_cyclical!$A$1:$A$243, 0), MATCH('Cyclical_after overrides'!AK$1, F_Inputs_cyclical!$A$1:$BE$1, 0))),
Cyclical_overrides!AK71)</f>
        <v/>
      </c>
      <c r="AL71" s="72" t="str">
        <f>IF(Cyclical_overrides!AL71 = "",
IF(INDEX(F_Inputs_cyclical!$A$1:$BE$243, MATCH('Cyclical_after overrides'!$A71, F_Inputs_cyclical!$A$1:$A$243, 0), MATCH('Cyclical_after overrides'!AL$1, F_Inputs_cyclical!$A$1:$BE$1, 0))="", "", INDEX(F_Inputs_cyclical!$A$1:$BE$243, MATCH('Cyclical_after overrides'!$A71, F_Inputs_cyclical!$A$1:$A$243, 0), MATCH('Cyclical_after overrides'!AL$1, F_Inputs_cyclical!$A$1:$BE$1, 0))),
Cyclical_overrides!AL71)</f>
        <v/>
      </c>
      <c r="AM71" s="72">
        <f>IF(Cyclical_overrides!AM71 = "",
IF(INDEX(F_Inputs_cyclical!$A$1:$BE$243, MATCH('Cyclical_after overrides'!$A71, F_Inputs_cyclical!$A$1:$A$243, 0), MATCH('Cyclical_after overrides'!AM$1, F_Inputs_cyclical!$A$1:$BE$1, 0))="", "", INDEX(F_Inputs_cyclical!$A$1:$BE$243, MATCH('Cyclical_after overrides'!$A71, F_Inputs_cyclical!$A$1:$A$243, 0), MATCH('Cyclical_after overrides'!AM$1, F_Inputs_cyclical!$A$1:$BE$1, 0))),
Cyclical_overrides!AM71)</f>
        <v>2.9</v>
      </c>
      <c r="AN71" s="72">
        <f>IF(Cyclical_overrides!AN71 = "",
IF(INDEX(F_Inputs_cyclical!$A$1:$BE$243, MATCH('Cyclical_after overrides'!$A71, F_Inputs_cyclical!$A$1:$A$243, 0), MATCH('Cyclical_after overrides'!AN$1, F_Inputs_cyclical!$A$1:$BE$1, 0))="", "", INDEX(F_Inputs_cyclical!$A$1:$BE$243, MATCH('Cyclical_after overrides'!$A71, F_Inputs_cyclical!$A$1:$A$243, 0), MATCH('Cyclical_after overrides'!AN$1, F_Inputs_cyclical!$A$1:$BE$1, 0))),
Cyclical_overrides!AN71)</f>
        <v>29.234999999999996</v>
      </c>
      <c r="AO71" s="72" t="str">
        <f>IF(Cyclical_overrides!AO71 = "",
IF(INDEX(F_Inputs_cyclical!$A$1:$BE$243, MATCH('Cyclical_after overrides'!$A71, F_Inputs_cyclical!$A$1:$A$243, 0), MATCH('Cyclical_after overrides'!AO$1, F_Inputs_cyclical!$A$1:$BE$1, 0))="", "", INDEX(F_Inputs_cyclical!$A$1:$BE$243, MATCH('Cyclical_after overrides'!$A71, F_Inputs_cyclical!$A$1:$A$243, 0), MATCH('Cyclical_after overrides'!AO$1, F_Inputs_cyclical!$A$1:$BE$1, 0))),
Cyclical_overrides!AO71)</f>
        <v/>
      </c>
      <c r="AP71" s="72" t="str">
        <f>IF(Cyclical_overrides!AP71 = "",
IF(INDEX(F_Inputs_cyclical!$A$1:$BE$243, MATCH('Cyclical_after overrides'!$A71, F_Inputs_cyclical!$A$1:$A$243, 0), MATCH('Cyclical_after overrides'!AP$1, F_Inputs_cyclical!$A$1:$BE$1, 0))="", "", INDEX(F_Inputs_cyclical!$A$1:$BE$243, MATCH('Cyclical_after overrides'!$A71, F_Inputs_cyclical!$A$1:$A$243, 0), MATCH('Cyclical_after overrides'!AP$1, F_Inputs_cyclical!$A$1:$BE$1, 0))),
Cyclical_overrides!AP71)</f>
        <v/>
      </c>
      <c r="AQ71" s="72" t="str">
        <f>IF(Cyclical_overrides!AQ71 = "",
IF(INDEX(F_Inputs_cyclical!$A$1:$BE$243, MATCH('Cyclical_after overrides'!$A71, F_Inputs_cyclical!$A$1:$A$243, 0), MATCH('Cyclical_after overrides'!AQ$1, F_Inputs_cyclical!$A$1:$BE$1, 0))="", "", INDEX(F_Inputs_cyclical!$A$1:$BE$243, MATCH('Cyclical_after overrides'!$A71, F_Inputs_cyclical!$A$1:$A$243, 0), MATCH('Cyclical_after overrides'!AQ$1, F_Inputs_cyclical!$A$1:$BE$1, 0))),
Cyclical_overrides!AQ71)</f>
        <v/>
      </c>
      <c r="AR71" s="72">
        <f>IF(Cyclical_overrides!AR71 = "",
IF(INDEX(F_Inputs_cyclical!$A$1:$BE$243, MATCH('Cyclical_after overrides'!$A71, F_Inputs_cyclical!$A$1:$A$243, 0), MATCH('Cyclical_after overrides'!AR$1, F_Inputs_cyclical!$A$1:$BE$1, 0))="", "", INDEX(F_Inputs_cyclical!$A$1:$BE$243, MATCH('Cyclical_after overrides'!$A71, F_Inputs_cyclical!$A$1:$A$243, 0), MATCH('Cyclical_after overrides'!AR$1, F_Inputs_cyclical!$A$1:$BE$1, 0))),
Cyclical_overrides!AR71)</f>
        <v>0</v>
      </c>
      <c r="AS71" s="72">
        <f>IF(Cyclical_overrides!AS71 = "",
IF(INDEX(F_Inputs_cyclical!$A$1:$BE$243, MATCH('Cyclical_after overrides'!$A71, F_Inputs_cyclical!$A$1:$A$243, 0), MATCH('Cyclical_after overrides'!AS$1, F_Inputs_cyclical!$A$1:$BE$1, 0))="", "", INDEX(F_Inputs_cyclical!$A$1:$BE$243, MATCH('Cyclical_after overrides'!$A71, F_Inputs_cyclical!$A$1:$A$243, 0), MATCH('Cyclical_after overrides'!AS$1, F_Inputs_cyclical!$A$1:$BE$1, 0))),
Cyclical_overrides!AS71)</f>
        <v>0</v>
      </c>
      <c r="AT71" s="72">
        <f>IF(Cyclical_overrides!AT71 = "",
IF(INDEX(F_Inputs_cyclical!$A$1:$BE$243, MATCH('Cyclical_after overrides'!$A71, F_Inputs_cyclical!$A$1:$A$243, 0), MATCH('Cyclical_after overrides'!AT$1, F_Inputs_cyclical!$A$1:$BE$1, 0))="", "", INDEX(F_Inputs_cyclical!$A$1:$BE$243, MATCH('Cyclical_after overrides'!$A71, F_Inputs_cyclical!$A$1:$A$243, 0), MATCH('Cyclical_after overrides'!AT$1, F_Inputs_cyclical!$A$1:$BE$1, 0))),
Cyclical_overrides!AT71)</f>
        <v>0</v>
      </c>
      <c r="AU71" s="72">
        <f>IF(Cyclical_overrides!AU71 = "",
IF(INDEX(F_Inputs_cyclical!$A$1:$BE$243, MATCH('Cyclical_after overrides'!$A71, F_Inputs_cyclical!$A$1:$A$243, 0), MATCH('Cyclical_after overrides'!AU$1, F_Inputs_cyclical!$A$1:$BE$1, 0))="", "", INDEX(F_Inputs_cyclical!$A$1:$BE$243, MATCH('Cyclical_after overrides'!$A71, F_Inputs_cyclical!$A$1:$A$243, 0), MATCH('Cyclical_after overrides'!AU$1, F_Inputs_cyclical!$A$1:$BE$1, 0))),
Cyclical_overrides!AU71)</f>
        <v>0</v>
      </c>
      <c r="AV71" s="72" t="str">
        <f>IF(Cyclical_overrides!AV71 = "",
IF(INDEX(F_Inputs_cyclical!$A$1:$BE$243, MATCH('Cyclical_after overrides'!$A71, F_Inputs_cyclical!$A$1:$A$243, 0), MATCH('Cyclical_after overrides'!AV$1, F_Inputs_cyclical!$A$1:$BE$1, 0))="", "", INDEX(F_Inputs_cyclical!$A$1:$BE$243, MATCH('Cyclical_after overrides'!$A71, F_Inputs_cyclical!$A$1:$A$243, 0), MATCH('Cyclical_after overrides'!AV$1, F_Inputs_cyclical!$A$1:$BE$1, 0))),
Cyclical_overrides!AV71)</f>
        <v/>
      </c>
      <c r="AW71" s="72">
        <f>IF(Cyclical_overrides!AW71 = "",
IF(INDEX(F_Inputs_cyclical!$A$1:$BE$243, MATCH('Cyclical_after overrides'!$A71, F_Inputs_cyclical!$A$1:$A$243, 0), MATCH('Cyclical_after overrides'!AW$1, F_Inputs_cyclical!$A$1:$BE$1, 0))="", "", INDEX(F_Inputs_cyclical!$A$1:$BE$243, MATCH('Cyclical_after overrides'!$A71, F_Inputs_cyclical!$A$1:$A$243, 0), MATCH('Cyclical_after overrides'!AW$1, F_Inputs_cyclical!$A$1:$BE$1, 0))),
Cyclical_overrides!AW71)</f>
        <v>1.2338096431854266</v>
      </c>
      <c r="AX71" s="72">
        <f>IF(Cyclical_overrides!AX71 = "",
IF(INDEX(F_Inputs_cyclical!$A$1:$BE$243, MATCH('Cyclical_after overrides'!$A71, F_Inputs_cyclical!$A$1:$A$243, 0), MATCH('Cyclical_after overrides'!AX$1, F_Inputs_cyclical!$A$1:$BE$1, 0))="", "", INDEX(F_Inputs_cyclical!$A$1:$BE$243, MATCH('Cyclical_after overrides'!$A71, F_Inputs_cyclical!$A$1:$A$243, 0), MATCH('Cyclical_after overrides'!AX$1, F_Inputs_cyclical!$A$1:$BE$1, 0))),
Cyclical_overrides!AX71)</f>
        <v>21.486762156609778</v>
      </c>
      <c r="AY71" s="72">
        <f>IF(Cyclical_overrides!AY71 = "",
IF(INDEX(F_Inputs_cyclical!$A$1:$BE$243, MATCH('Cyclical_after overrides'!$A71, F_Inputs_cyclical!$A$1:$A$243, 0), MATCH('Cyclical_after overrides'!AY$1, F_Inputs_cyclical!$A$1:$BE$1, 0))="", "", INDEX(F_Inputs_cyclical!$A$1:$BE$243, MATCH('Cyclical_after overrides'!$A71, F_Inputs_cyclical!$A$1:$A$243, 0), MATCH('Cyclical_after overrides'!AY$1, F_Inputs_cyclical!$A$1:$BE$1, 0))),
Cyclical_overrides!AY71)</f>
        <v>140.25876104346139</v>
      </c>
      <c r="AZ71" s="72">
        <f>IF(Cyclical_overrides!AZ71 = "",
IF(INDEX(F_Inputs_cyclical!$A$1:$BE$243, MATCH('Cyclical_after overrides'!$A71, F_Inputs_cyclical!$A$1:$A$243, 0), MATCH('Cyclical_after overrides'!AZ$1, F_Inputs_cyclical!$A$1:$BE$1, 0))="", "", INDEX(F_Inputs_cyclical!$A$1:$BE$243, MATCH('Cyclical_after overrides'!$A71, F_Inputs_cyclical!$A$1:$A$243, 0), MATCH('Cyclical_after overrides'!AZ$1, F_Inputs_cyclical!$A$1:$BE$1, 0))),
Cyclical_overrides!AZ71)</f>
        <v>1.7127296101535361</v>
      </c>
      <c r="BA71" s="72">
        <f>IF(Cyclical_overrides!BA71 = "",
IF(INDEX(F_Inputs_cyclical!$A$1:$BE$243, MATCH('Cyclical_after overrides'!$A71, F_Inputs_cyclical!$A$1:$A$243, 0), MATCH('Cyclical_after overrides'!BA$1, F_Inputs_cyclical!$A$1:$BE$1, 0))="", "", INDEX(F_Inputs_cyclical!$A$1:$BE$243, MATCH('Cyclical_after overrides'!$A71, F_Inputs_cyclical!$A$1:$A$243, 0), MATCH('Cyclical_after overrides'!BA$1, F_Inputs_cyclical!$A$1:$BE$1, 0))),
Cyclical_overrides!BA71)</f>
        <v>13.386118326019847</v>
      </c>
      <c r="BB71" s="72">
        <f>IF(Cyclical_overrides!BB71 = "",
IF(INDEX(F_Inputs_cyclical!$A$1:$BE$243, MATCH('Cyclical_after overrides'!$A71, F_Inputs_cyclical!$A$1:$A$243, 0), MATCH('Cyclical_after overrides'!BB$1, F_Inputs_cyclical!$A$1:$BE$1, 0))="", "", INDEX(F_Inputs_cyclical!$A$1:$BE$243, MATCH('Cyclical_after overrides'!$A71, F_Inputs_cyclical!$A$1:$A$243, 0), MATCH('Cyclical_after overrides'!BB$1, F_Inputs_cyclical!$A$1:$BE$1, 0))),
Cyclical_overrides!BB71)</f>
        <v>13.386118326019847</v>
      </c>
      <c r="BC71" s="72">
        <f>IF(Cyclical_overrides!BC71 = "",
IF(INDEX(F_Inputs_cyclical!$A$1:$BE$243, MATCH('Cyclical_after overrides'!$A71, F_Inputs_cyclical!$A$1:$A$243, 0), MATCH('Cyclical_after overrides'!BC$1, F_Inputs_cyclical!$A$1:$BE$1, 0))="", "", INDEX(F_Inputs_cyclical!$A$1:$BE$243, MATCH('Cyclical_after overrides'!$A71, F_Inputs_cyclical!$A$1:$A$243, 0), MATCH('Cyclical_after overrides'!BC$1, F_Inputs_cyclical!$A$1:$BE$1, 0))),
Cyclical_overrides!BC71)</f>
        <v>10.128592934259743</v>
      </c>
      <c r="BD71" s="72">
        <f>IF(Cyclical_overrides!BD71 = "",
IF(INDEX(F_Inputs_cyclical!$A$1:$BE$243, MATCH('Cyclical_after overrides'!$A71, F_Inputs_cyclical!$A$1:$A$243, 0), MATCH('Cyclical_after overrides'!BD$1, F_Inputs_cyclical!$A$1:$BE$1, 0))="", "", INDEX(F_Inputs_cyclical!$A$1:$BE$243, MATCH('Cyclical_after overrides'!$A71, F_Inputs_cyclical!$A$1:$A$243, 0), MATCH('Cyclical_after overrides'!BD$1, F_Inputs_cyclical!$A$1:$BE$1, 0))),
Cyclical_overrides!BD71)</f>
        <v>403.07756480495857</v>
      </c>
      <c r="BE71" s="194"/>
    </row>
    <row r="72" spans="1:57" x14ac:dyDescent="0.4">
      <c r="A72" s="63" t="str">
        <f t="shared" si="1"/>
        <v>SWT16</v>
      </c>
      <c r="B72" s="63" t="s">
        <v>325</v>
      </c>
      <c r="C72" s="63" t="s">
        <v>247</v>
      </c>
      <c r="D72" s="72">
        <f>IF(Cyclical_overrides!D72 = "",
IF(INDEX(F_Inputs_cyclical!$A$1:$BE$243, MATCH('Cyclical_after overrides'!$A72, F_Inputs_cyclical!$A$1:$A$243, 0), MATCH('Cyclical_after overrides'!D$1, F_Inputs_cyclical!$A$1:$BE$1, 0))="", "", INDEX(F_Inputs_cyclical!$A$1:$BE$243, MATCH('Cyclical_after overrides'!$A72, F_Inputs_cyclical!$A$1:$A$243, 0), MATCH('Cyclical_after overrides'!D$1, F_Inputs_cyclical!$A$1:$BE$1, 0))),
Cyclical_overrides!D72)</f>
        <v>8.9670000000000005</v>
      </c>
      <c r="E72" s="72">
        <f>IF(Cyclical_overrides!E72 = "",
IF(INDEX(F_Inputs_cyclical!$A$1:$BE$243, MATCH('Cyclical_after overrides'!$A72, F_Inputs_cyclical!$A$1:$A$243, 0), MATCH('Cyclical_after overrides'!E$1, F_Inputs_cyclical!$A$1:$BE$1, 0))="", "", INDEX(F_Inputs_cyclical!$A$1:$BE$243, MATCH('Cyclical_after overrides'!$A72, F_Inputs_cyclical!$A$1:$A$243, 0), MATCH('Cyclical_after overrides'!E$1, F_Inputs_cyclical!$A$1:$BE$1, 0))),
Cyclical_overrides!E72)</f>
        <v>0.65800000000000003</v>
      </c>
      <c r="F72" s="72">
        <f>IF(Cyclical_overrides!F72 = "",
IF(INDEX(F_Inputs_cyclical!$A$1:$BE$243, MATCH('Cyclical_after overrides'!$A72, F_Inputs_cyclical!$A$1:$A$243, 0), MATCH('Cyclical_after overrides'!F$1, F_Inputs_cyclical!$A$1:$BE$1, 0))="", "", INDEX(F_Inputs_cyclical!$A$1:$BE$243, MATCH('Cyclical_after overrides'!$A72, F_Inputs_cyclical!$A$1:$A$243, 0), MATCH('Cyclical_after overrides'!F$1, F_Inputs_cyclical!$A$1:$BE$1, 0))),
Cyclical_overrides!F72)</f>
        <v>14.428000000000001</v>
      </c>
      <c r="G72" s="72">
        <f>IF(Cyclical_overrides!G72 = "",
IF(INDEX(F_Inputs_cyclical!$A$1:$BE$243, MATCH('Cyclical_after overrides'!$A72, F_Inputs_cyclical!$A$1:$A$243, 0), MATCH('Cyclical_after overrides'!G$1, F_Inputs_cyclical!$A$1:$BE$1, 0))="", "", INDEX(F_Inputs_cyclical!$A$1:$BE$243, MATCH('Cyclical_after overrides'!$A72, F_Inputs_cyclical!$A$1:$A$243, 0), MATCH('Cyclical_after overrides'!G$1, F_Inputs_cyclical!$A$1:$BE$1, 0))),
Cyclical_overrides!G72)</f>
        <v>1.0680000000000001</v>
      </c>
      <c r="H72" s="72" t="str">
        <f>IF(Cyclical_overrides!H72 = "",
IF(INDEX(F_Inputs_cyclical!$A$1:$BE$243, MATCH('Cyclical_after overrides'!$A72, F_Inputs_cyclical!$A$1:$A$243, 0), MATCH('Cyclical_after overrides'!H$1, F_Inputs_cyclical!$A$1:$BE$1, 0))="", "", INDEX(F_Inputs_cyclical!$A$1:$BE$243, MATCH('Cyclical_after overrides'!$A72, F_Inputs_cyclical!$A$1:$A$243, 0), MATCH('Cyclical_after overrides'!H$1, F_Inputs_cyclical!$A$1:$BE$1, 0))),
Cyclical_overrides!H72)</f>
        <v/>
      </c>
      <c r="I72" s="72">
        <f>IF(Cyclical_overrides!I72 = "",
IF(INDEX(F_Inputs_cyclical!$A$1:$BE$243, MATCH('Cyclical_after overrides'!$A72, F_Inputs_cyclical!$A$1:$A$243, 0), MATCH('Cyclical_after overrides'!I$1, F_Inputs_cyclical!$A$1:$BE$1, 0))="", "", INDEX(F_Inputs_cyclical!$A$1:$BE$243, MATCH('Cyclical_after overrides'!$A72, F_Inputs_cyclical!$A$1:$A$243, 0), MATCH('Cyclical_after overrides'!I$1, F_Inputs_cyclical!$A$1:$BE$1, 0))),
Cyclical_overrides!I72)</f>
        <v>0</v>
      </c>
      <c r="J72" s="72">
        <f>IF(Cyclical_overrides!J72 = "",
IF(INDEX(F_Inputs_cyclical!$A$1:$BE$243, MATCH('Cyclical_after overrides'!$A72, F_Inputs_cyclical!$A$1:$A$243, 0), MATCH('Cyclical_after overrides'!J$1, F_Inputs_cyclical!$A$1:$BE$1, 0))="", "", INDEX(F_Inputs_cyclical!$A$1:$BE$243, MATCH('Cyclical_after overrides'!$A72, F_Inputs_cyclical!$A$1:$A$243, 0), MATCH('Cyclical_after overrides'!J$1, F_Inputs_cyclical!$A$1:$BE$1, 0))),
Cyclical_overrides!J72)</f>
        <v>30.538999999999998</v>
      </c>
      <c r="K72" s="72">
        <f>IF(Cyclical_overrides!K72 = "",
IF(INDEX(F_Inputs_cyclical!$A$1:$BE$243, MATCH('Cyclical_after overrides'!$A72, F_Inputs_cyclical!$A$1:$A$243, 0), MATCH('Cyclical_after overrides'!K$1, F_Inputs_cyclical!$A$1:$BE$1, 0))="", "", INDEX(F_Inputs_cyclical!$A$1:$BE$243, MATCH('Cyclical_after overrides'!$A72, F_Inputs_cyclical!$A$1:$A$243, 0), MATCH('Cyclical_after overrides'!K$1, F_Inputs_cyclical!$A$1:$BE$1, 0))),
Cyclical_overrides!K72)</f>
        <v>3.1240000000000001</v>
      </c>
      <c r="L72" s="72">
        <f>IF(Cyclical_overrides!L72 = "",
IF(INDEX(F_Inputs_cyclical!$A$1:$BE$243, MATCH('Cyclical_after overrides'!$A72, F_Inputs_cyclical!$A$1:$A$243, 0), MATCH('Cyclical_after overrides'!L$1, F_Inputs_cyclical!$A$1:$BE$1, 0))="", "", INDEX(F_Inputs_cyclical!$A$1:$BE$243, MATCH('Cyclical_after overrides'!$A72, F_Inputs_cyclical!$A$1:$A$243, 0), MATCH('Cyclical_after overrides'!L$1, F_Inputs_cyclical!$A$1:$BE$1, 0))),
Cyclical_overrides!L72)</f>
        <v>1.1600000000000001</v>
      </c>
      <c r="M72" s="72" t="str">
        <f>IF(Cyclical_overrides!M72 = "",
IF(INDEX(F_Inputs_cyclical!$A$1:$BE$243, MATCH('Cyclical_after overrides'!$A72, F_Inputs_cyclical!$A$1:$A$243, 0), MATCH('Cyclical_after overrides'!M$1, F_Inputs_cyclical!$A$1:$BE$1, 0))="", "", INDEX(F_Inputs_cyclical!$A$1:$BE$243, MATCH('Cyclical_after overrides'!$A72, F_Inputs_cyclical!$A$1:$A$243, 0), MATCH('Cyclical_after overrides'!M$1, F_Inputs_cyclical!$A$1:$BE$1, 0))),
Cyclical_overrides!M72)</f>
        <v/>
      </c>
      <c r="N72" s="72" t="str">
        <f>IF(Cyclical_overrides!N72 = "",
IF(INDEX(F_Inputs_cyclical!$A$1:$BE$243, MATCH('Cyclical_after overrides'!$A72, F_Inputs_cyclical!$A$1:$A$243, 0), MATCH('Cyclical_after overrides'!N$1, F_Inputs_cyclical!$A$1:$BE$1, 0))="", "", INDEX(F_Inputs_cyclical!$A$1:$BE$243, MATCH('Cyclical_after overrides'!$A72, F_Inputs_cyclical!$A$1:$A$243, 0), MATCH('Cyclical_after overrides'!N$1, F_Inputs_cyclical!$A$1:$BE$1, 0))),
Cyclical_overrides!N72)</f>
        <v/>
      </c>
      <c r="O72" s="72" t="str">
        <f>IF(Cyclical_overrides!O72 = "",
IF(INDEX(F_Inputs_cyclical!$A$1:$BE$243, MATCH('Cyclical_after overrides'!$A72, F_Inputs_cyclical!$A$1:$A$243, 0), MATCH('Cyclical_after overrides'!O$1, F_Inputs_cyclical!$A$1:$BE$1, 0))="", "", INDEX(F_Inputs_cyclical!$A$1:$BE$243, MATCH('Cyclical_after overrides'!$A72, F_Inputs_cyclical!$A$1:$A$243, 0), MATCH('Cyclical_after overrides'!O$1, F_Inputs_cyclical!$A$1:$BE$1, 0))),
Cyclical_overrides!O72)</f>
        <v/>
      </c>
      <c r="P72" s="72" t="str">
        <f>IF(Cyclical_overrides!P72 = "",
IF(INDEX(F_Inputs_cyclical!$A$1:$BE$243, MATCH('Cyclical_after overrides'!$A72, F_Inputs_cyclical!$A$1:$A$243, 0), MATCH('Cyclical_after overrides'!P$1, F_Inputs_cyclical!$A$1:$BE$1, 0))="", "", INDEX(F_Inputs_cyclical!$A$1:$BE$243, MATCH('Cyclical_after overrides'!$A72, F_Inputs_cyclical!$A$1:$A$243, 0), MATCH('Cyclical_after overrides'!P$1, F_Inputs_cyclical!$A$1:$BE$1, 0))),
Cyclical_overrides!P72)</f>
        <v/>
      </c>
      <c r="Q72" s="72" t="str">
        <f>IF(Cyclical_overrides!Q72 = "",
IF(INDEX(F_Inputs_cyclical!$A$1:$BE$243, MATCH('Cyclical_after overrides'!$A72, F_Inputs_cyclical!$A$1:$A$243, 0), MATCH('Cyclical_after overrides'!Q$1, F_Inputs_cyclical!$A$1:$BE$1, 0))="", "", INDEX(F_Inputs_cyclical!$A$1:$BE$243, MATCH('Cyclical_after overrides'!$A72, F_Inputs_cyclical!$A$1:$A$243, 0), MATCH('Cyclical_after overrides'!Q$1, F_Inputs_cyclical!$A$1:$BE$1, 0))),
Cyclical_overrides!Q72)</f>
        <v/>
      </c>
      <c r="R72" s="72" t="str">
        <f>IF(Cyclical_overrides!R72 = "",
IF(INDEX(F_Inputs_cyclical!$A$1:$BE$243, MATCH('Cyclical_after overrides'!$A72, F_Inputs_cyclical!$A$1:$A$243, 0), MATCH('Cyclical_after overrides'!R$1, F_Inputs_cyclical!$A$1:$BE$1, 0))="", "", INDEX(F_Inputs_cyclical!$A$1:$BE$243, MATCH('Cyclical_after overrides'!$A72, F_Inputs_cyclical!$A$1:$A$243, 0), MATCH('Cyclical_after overrides'!R$1, F_Inputs_cyclical!$A$1:$BE$1, 0))),
Cyclical_overrides!R72)</f>
        <v/>
      </c>
      <c r="S72" s="72">
        <f>IF(Cyclical_overrides!S72 = "",
IF(INDEX(F_Inputs_cyclical!$A$1:$BE$243, MATCH('Cyclical_after overrides'!$A72, F_Inputs_cyclical!$A$1:$A$243, 0), MATCH('Cyclical_after overrides'!S$1, F_Inputs_cyclical!$A$1:$BE$1, 0))="", "", INDEX(F_Inputs_cyclical!$A$1:$BE$243, MATCH('Cyclical_after overrides'!$A72, F_Inputs_cyclical!$A$1:$A$243, 0), MATCH('Cyclical_after overrides'!S$1, F_Inputs_cyclical!$A$1:$BE$1, 0))),
Cyclical_overrides!S72)</f>
        <v>5.0819999999999999</v>
      </c>
      <c r="T72" s="72">
        <f>IF(Cyclical_overrides!T72 = "",
IF(INDEX(F_Inputs_cyclical!$A$1:$BE$243, MATCH('Cyclical_after overrides'!$A72, F_Inputs_cyclical!$A$1:$A$243, 0), MATCH('Cyclical_after overrides'!T$1, F_Inputs_cyclical!$A$1:$BE$1, 0))="", "", INDEX(F_Inputs_cyclical!$A$1:$BE$243, MATCH('Cyclical_after overrides'!$A72, F_Inputs_cyclical!$A$1:$A$243, 0), MATCH('Cyclical_after overrides'!T$1, F_Inputs_cyclical!$A$1:$BE$1, 0))),
Cyclical_overrides!T72)</f>
        <v>7.0759999999999996</v>
      </c>
      <c r="U72" s="72">
        <f>IF(Cyclical_overrides!U72 = "",
IF(INDEX(F_Inputs_cyclical!$A$1:$BE$243, MATCH('Cyclical_after overrides'!$A72, F_Inputs_cyclical!$A$1:$A$243, 0), MATCH('Cyclical_after overrides'!U$1, F_Inputs_cyclical!$A$1:$BE$1, 0))="", "", INDEX(F_Inputs_cyclical!$A$1:$BE$243, MATCH('Cyclical_after overrides'!$A72, F_Inputs_cyclical!$A$1:$A$243, 0), MATCH('Cyclical_after overrides'!U$1, F_Inputs_cyclical!$A$1:$BE$1, 0))),
Cyclical_overrides!U72)</f>
        <v>29.378999999999998</v>
      </c>
      <c r="V72" s="72">
        <f>IF(Cyclical_overrides!V72 = "",
IF(INDEX(F_Inputs_cyclical!$A$1:$BE$243, MATCH('Cyclical_after overrides'!$A72, F_Inputs_cyclical!$A$1:$A$243, 0), MATCH('Cyclical_after overrides'!V$1, F_Inputs_cyclical!$A$1:$BE$1, 0))="", "", INDEX(F_Inputs_cyclical!$A$1:$BE$243, MATCH('Cyclical_after overrides'!$A72, F_Inputs_cyclical!$A$1:$A$243, 0), MATCH('Cyclical_after overrides'!V$1, F_Inputs_cyclical!$A$1:$BE$1, 0))),
Cyclical_overrides!V72)</f>
        <v>33.234999999999999</v>
      </c>
      <c r="W72" s="72">
        <f>IF(Cyclical_overrides!W72 = "",
IF(INDEX(F_Inputs_cyclical!$A$1:$BE$243, MATCH('Cyclical_after overrides'!$A72, F_Inputs_cyclical!$A$1:$A$243, 0), MATCH('Cyclical_after overrides'!W$1, F_Inputs_cyclical!$A$1:$BE$1, 0))="", "", INDEX(F_Inputs_cyclical!$A$1:$BE$243, MATCH('Cyclical_after overrides'!$A72, F_Inputs_cyclical!$A$1:$A$243, 0), MATCH('Cyclical_after overrides'!W$1, F_Inputs_cyclical!$A$1:$BE$1, 0))),
Cyclical_overrides!W72)</f>
        <v>35.174999999999997</v>
      </c>
      <c r="X72" s="72">
        <f>IF(Cyclical_overrides!X72 = "",
IF(INDEX(F_Inputs_cyclical!$A$1:$BE$243, MATCH('Cyclical_after overrides'!$A72, F_Inputs_cyclical!$A$1:$A$243, 0), MATCH('Cyclical_after overrides'!X$1, F_Inputs_cyclical!$A$1:$BE$1, 0))="", "", INDEX(F_Inputs_cyclical!$A$1:$BE$243, MATCH('Cyclical_after overrides'!$A72, F_Inputs_cyclical!$A$1:$A$243, 0), MATCH('Cyclical_after overrides'!X$1, F_Inputs_cyclical!$A$1:$BE$1, 0))),
Cyclical_overrides!X72)</f>
        <v>2.4750000000000001</v>
      </c>
      <c r="Y72" s="72">
        <f>IF(Cyclical_overrides!Y72 = "",
IF(INDEX(F_Inputs_cyclical!$A$1:$BE$243, MATCH('Cyclical_after overrides'!$A72, F_Inputs_cyclical!$A$1:$A$243, 0), MATCH('Cyclical_after overrides'!Y$1, F_Inputs_cyclical!$A$1:$BE$1, 0))="", "", INDEX(F_Inputs_cyclical!$A$1:$BE$243, MATCH('Cyclical_after overrides'!$A72, F_Inputs_cyclical!$A$1:$A$243, 0), MATCH('Cyclical_after overrides'!Y$1, F_Inputs_cyclical!$A$1:$BE$1, 0))),
Cyclical_overrides!Y72)</f>
        <v>2.3450000000000002</v>
      </c>
      <c r="Z72" s="72">
        <f>IF(Cyclical_overrides!Z72 = "",
IF(INDEX(F_Inputs_cyclical!$A$1:$BE$243, MATCH('Cyclical_after overrides'!$A72, F_Inputs_cyclical!$A$1:$A$243, 0), MATCH('Cyclical_after overrides'!Z$1, F_Inputs_cyclical!$A$1:$BE$1, 0))="", "", INDEX(F_Inputs_cyclical!$A$1:$BE$243, MATCH('Cyclical_after overrides'!$A72, F_Inputs_cyclical!$A$1:$A$243, 0), MATCH('Cyclical_after overrides'!Z$1, F_Inputs_cyclical!$A$1:$BE$1, 0))),
Cyclical_overrides!Z72)</f>
        <v>123.40600000000001</v>
      </c>
      <c r="AA72" s="72">
        <f>IF(Cyclical_overrides!AA72 = "",
IF(INDEX(F_Inputs_cyclical!$A$1:$BE$243, MATCH('Cyclical_after overrides'!$A72, F_Inputs_cyclical!$A$1:$A$243, 0), MATCH('Cyclical_after overrides'!AA$1, F_Inputs_cyclical!$A$1:$BE$1, 0))="", "", INDEX(F_Inputs_cyclical!$A$1:$BE$243, MATCH('Cyclical_after overrides'!$A72, F_Inputs_cyclical!$A$1:$A$243, 0), MATCH('Cyclical_after overrides'!AA$1, F_Inputs_cyclical!$A$1:$BE$1, 0))),
Cyclical_overrides!AA72)</f>
        <v>538.99300000000005</v>
      </c>
      <c r="AB72" s="72" t="str">
        <f>IF(Cyclical_overrides!AB72 = "",
IF(INDEX(F_Inputs_cyclical!$A$1:$BE$243, MATCH('Cyclical_after overrides'!$A72, F_Inputs_cyclical!$A$1:$A$243, 0), MATCH('Cyclical_after overrides'!AB$1, F_Inputs_cyclical!$A$1:$BE$1, 0))="", "", INDEX(F_Inputs_cyclical!$A$1:$BE$243, MATCH('Cyclical_after overrides'!$A72, F_Inputs_cyclical!$A$1:$A$243, 0), MATCH('Cyclical_after overrides'!AB$1, F_Inputs_cyclical!$A$1:$BE$1, 0))),
Cyclical_overrides!AB72)</f>
        <v/>
      </c>
      <c r="AC72" s="72" t="str">
        <f>IF(Cyclical_overrides!AC72 = "",
IF(INDEX(F_Inputs_cyclical!$A$1:$BE$243, MATCH('Cyclical_after overrides'!$A72, F_Inputs_cyclical!$A$1:$A$243, 0), MATCH('Cyclical_after overrides'!AC$1, F_Inputs_cyclical!$A$1:$BE$1, 0))="", "", INDEX(F_Inputs_cyclical!$A$1:$BE$243, MATCH('Cyclical_after overrides'!$A72, F_Inputs_cyclical!$A$1:$A$243, 0), MATCH('Cyclical_after overrides'!AC$1, F_Inputs_cyclical!$A$1:$BE$1, 0))),
Cyclical_overrides!AC72)</f>
        <v/>
      </c>
      <c r="AD72" s="72" t="str">
        <f>IF(Cyclical_overrides!AD72 = "",
IF(INDEX(F_Inputs_cyclical!$A$1:$BE$243, MATCH('Cyclical_after overrides'!$A72, F_Inputs_cyclical!$A$1:$A$243, 0), MATCH('Cyclical_after overrides'!AD$1, F_Inputs_cyclical!$A$1:$BE$1, 0))="", "", INDEX(F_Inputs_cyclical!$A$1:$BE$243, MATCH('Cyclical_after overrides'!$A72, F_Inputs_cyclical!$A$1:$A$243, 0), MATCH('Cyclical_after overrides'!AD$1, F_Inputs_cyclical!$A$1:$BE$1, 0))),
Cyclical_overrides!AD72)</f>
        <v/>
      </c>
      <c r="AE72" s="72" t="str">
        <f>IF(Cyclical_overrides!AE72 = "",
IF(INDEX(F_Inputs_cyclical!$A$1:$BE$243, MATCH('Cyclical_after overrides'!$A72, F_Inputs_cyclical!$A$1:$A$243, 0), MATCH('Cyclical_after overrides'!AE$1, F_Inputs_cyclical!$A$1:$BE$1, 0))="", "", INDEX(F_Inputs_cyclical!$A$1:$BE$243, MATCH('Cyclical_after overrides'!$A72, F_Inputs_cyclical!$A$1:$A$243, 0), MATCH('Cyclical_after overrides'!AE$1, F_Inputs_cyclical!$A$1:$BE$1, 0))),
Cyclical_overrides!AE72)</f>
        <v/>
      </c>
      <c r="AF72" s="72" t="str">
        <f>IF(Cyclical_overrides!AF72 = "",
IF(INDEX(F_Inputs_cyclical!$A$1:$BE$243, MATCH('Cyclical_after overrides'!$A72, F_Inputs_cyclical!$A$1:$A$243, 0), MATCH('Cyclical_after overrides'!AF$1, F_Inputs_cyclical!$A$1:$BE$1, 0))="", "", INDEX(F_Inputs_cyclical!$A$1:$BE$243, MATCH('Cyclical_after overrides'!$A72, F_Inputs_cyclical!$A$1:$A$243, 0), MATCH('Cyclical_after overrides'!AF$1, F_Inputs_cyclical!$A$1:$BE$1, 0))),
Cyclical_overrides!AF72)</f>
        <v/>
      </c>
      <c r="AG72" s="72" t="str">
        <f>IF(Cyclical_overrides!AG72 = "",
IF(INDEX(F_Inputs_cyclical!$A$1:$BE$243, MATCH('Cyclical_after overrides'!$A72, F_Inputs_cyclical!$A$1:$A$243, 0), MATCH('Cyclical_after overrides'!AG$1, F_Inputs_cyclical!$A$1:$BE$1, 0))="", "", INDEX(F_Inputs_cyclical!$A$1:$BE$243, MATCH('Cyclical_after overrides'!$A72, F_Inputs_cyclical!$A$1:$A$243, 0), MATCH('Cyclical_after overrides'!AG$1, F_Inputs_cyclical!$A$1:$BE$1, 0))),
Cyclical_overrides!AG72)</f>
        <v/>
      </c>
      <c r="AH72" s="72" t="str">
        <f>IF(Cyclical_overrides!AH72 = "",
IF(INDEX(F_Inputs_cyclical!$A$1:$BE$243, MATCH('Cyclical_after overrides'!$A72, F_Inputs_cyclical!$A$1:$A$243, 0), MATCH('Cyclical_after overrides'!AH$1, F_Inputs_cyclical!$A$1:$BE$1, 0))="", "", INDEX(F_Inputs_cyclical!$A$1:$BE$243, MATCH('Cyclical_after overrides'!$A72, F_Inputs_cyclical!$A$1:$A$243, 0), MATCH('Cyclical_after overrides'!AH$1, F_Inputs_cyclical!$A$1:$BE$1, 0))),
Cyclical_overrides!AH72)</f>
        <v/>
      </c>
      <c r="AI72" s="72" t="str">
        <f>IF(Cyclical_overrides!AI72 = "",
IF(INDEX(F_Inputs_cyclical!$A$1:$BE$243, MATCH('Cyclical_after overrides'!$A72, F_Inputs_cyclical!$A$1:$A$243, 0), MATCH('Cyclical_after overrides'!AI$1, F_Inputs_cyclical!$A$1:$BE$1, 0))="", "", INDEX(F_Inputs_cyclical!$A$1:$BE$243, MATCH('Cyclical_after overrides'!$A72, F_Inputs_cyclical!$A$1:$A$243, 0), MATCH('Cyclical_after overrides'!AI$1, F_Inputs_cyclical!$A$1:$BE$1, 0))),
Cyclical_overrides!AI72)</f>
        <v/>
      </c>
      <c r="AJ72" s="72" t="str">
        <f>IF(Cyclical_overrides!AJ72 = "",
IF(INDEX(F_Inputs_cyclical!$A$1:$BE$243, MATCH('Cyclical_after overrides'!$A72, F_Inputs_cyclical!$A$1:$A$243, 0), MATCH('Cyclical_after overrides'!AJ$1, F_Inputs_cyclical!$A$1:$BE$1, 0))="", "", INDEX(F_Inputs_cyclical!$A$1:$BE$243, MATCH('Cyclical_after overrides'!$A72, F_Inputs_cyclical!$A$1:$A$243, 0), MATCH('Cyclical_after overrides'!AJ$1, F_Inputs_cyclical!$A$1:$BE$1, 0))),
Cyclical_overrides!AJ72)</f>
        <v/>
      </c>
      <c r="AK72" s="72" t="str">
        <f>IF(Cyclical_overrides!AK72 = "",
IF(INDEX(F_Inputs_cyclical!$A$1:$BE$243, MATCH('Cyclical_after overrides'!$A72, F_Inputs_cyclical!$A$1:$A$243, 0), MATCH('Cyclical_after overrides'!AK$1, F_Inputs_cyclical!$A$1:$BE$1, 0))="", "", INDEX(F_Inputs_cyclical!$A$1:$BE$243, MATCH('Cyclical_after overrides'!$A72, F_Inputs_cyclical!$A$1:$A$243, 0), MATCH('Cyclical_after overrides'!AK$1, F_Inputs_cyclical!$A$1:$BE$1, 0))),
Cyclical_overrides!AK72)</f>
        <v/>
      </c>
      <c r="AL72" s="72" t="str">
        <f>IF(Cyclical_overrides!AL72 = "",
IF(INDEX(F_Inputs_cyclical!$A$1:$BE$243, MATCH('Cyclical_after overrides'!$A72, F_Inputs_cyclical!$A$1:$A$243, 0), MATCH('Cyclical_after overrides'!AL$1, F_Inputs_cyclical!$A$1:$BE$1, 0))="", "", INDEX(F_Inputs_cyclical!$A$1:$BE$243, MATCH('Cyclical_after overrides'!$A72, F_Inputs_cyclical!$A$1:$A$243, 0), MATCH('Cyclical_after overrides'!AL$1, F_Inputs_cyclical!$A$1:$BE$1, 0))),
Cyclical_overrides!AL72)</f>
        <v/>
      </c>
      <c r="AM72" s="72">
        <f>IF(Cyclical_overrides!AM72 = "",
IF(INDEX(F_Inputs_cyclical!$A$1:$BE$243, MATCH('Cyclical_after overrides'!$A72, F_Inputs_cyclical!$A$1:$A$243, 0), MATCH('Cyclical_after overrides'!AM$1, F_Inputs_cyclical!$A$1:$BE$1, 0))="", "", INDEX(F_Inputs_cyclical!$A$1:$BE$243, MATCH('Cyclical_after overrides'!$A72, F_Inputs_cyclical!$A$1:$A$243, 0), MATCH('Cyclical_after overrides'!AM$1, F_Inputs_cyclical!$A$1:$BE$1, 0))),
Cyclical_overrides!AM72)</f>
        <v>4.258</v>
      </c>
      <c r="AN72" s="72">
        <f>IF(Cyclical_overrides!AN72 = "",
IF(INDEX(F_Inputs_cyclical!$A$1:$BE$243, MATCH('Cyclical_after overrides'!$A72, F_Inputs_cyclical!$A$1:$A$243, 0), MATCH('Cyclical_after overrides'!AN$1, F_Inputs_cyclical!$A$1:$BE$1, 0))="", "", INDEX(F_Inputs_cyclical!$A$1:$BE$243, MATCH('Cyclical_after overrides'!$A72, F_Inputs_cyclical!$A$1:$A$243, 0), MATCH('Cyclical_after overrides'!AN$1, F_Inputs_cyclical!$A$1:$BE$1, 0))),
Cyclical_overrides!AN72)</f>
        <v>29.378999999999998</v>
      </c>
      <c r="AO72" s="72" t="str">
        <f>IF(Cyclical_overrides!AO72 = "",
IF(INDEX(F_Inputs_cyclical!$A$1:$BE$243, MATCH('Cyclical_after overrides'!$A72, F_Inputs_cyclical!$A$1:$A$243, 0), MATCH('Cyclical_after overrides'!AO$1, F_Inputs_cyclical!$A$1:$BE$1, 0))="", "", INDEX(F_Inputs_cyclical!$A$1:$BE$243, MATCH('Cyclical_after overrides'!$A72, F_Inputs_cyclical!$A$1:$A$243, 0), MATCH('Cyclical_after overrides'!AO$1, F_Inputs_cyclical!$A$1:$BE$1, 0))),
Cyclical_overrides!AO72)</f>
        <v/>
      </c>
      <c r="AP72" s="72" t="str">
        <f>IF(Cyclical_overrides!AP72 = "",
IF(INDEX(F_Inputs_cyclical!$A$1:$BE$243, MATCH('Cyclical_after overrides'!$A72, F_Inputs_cyclical!$A$1:$A$243, 0), MATCH('Cyclical_after overrides'!AP$1, F_Inputs_cyclical!$A$1:$BE$1, 0))="", "", INDEX(F_Inputs_cyclical!$A$1:$BE$243, MATCH('Cyclical_after overrides'!$A72, F_Inputs_cyclical!$A$1:$A$243, 0), MATCH('Cyclical_after overrides'!AP$1, F_Inputs_cyclical!$A$1:$BE$1, 0))),
Cyclical_overrides!AP72)</f>
        <v/>
      </c>
      <c r="AQ72" s="72" t="str">
        <f>IF(Cyclical_overrides!AQ72 = "",
IF(INDEX(F_Inputs_cyclical!$A$1:$BE$243, MATCH('Cyclical_after overrides'!$A72, F_Inputs_cyclical!$A$1:$A$243, 0), MATCH('Cyclical_after overrides'!AQ$1, F_Inputs_cyclical!$A$1:$BE$1, 0))="", "", INDEX(F_Inputs_cyclical!$A$1:$BE$243, MATCH('Cyclical_after overrides'!$A72, F_Inputs_cyclical!$A$1:$A$243, 0), MATCH('Cyclical_after overrides'!AQ$1, F_Inputs_cyclical!$A$1:$BE$1, 0))),
Cyclical_overrides!AQ72)</f>
        <v/>
      </c>
      <c r="AR72" s="72" t="str">
        <f>IF(Cyclical_overrides!AR72 = "",
IF(INDEX(F_Inputs_cyclical!$A$1:$BE$243, MATCH('Cyclical_after overrides'!$A72, F_Inputs_cyclical!$A$1:$A$243, 0), MATCH('Cyclical_after overrides'!AR$1, F_Inputs_cyclical!$A$1:$BE$1, 0))="", "", INDEX(F_Inputs_cyclical!$A$1:$BE$243, MATCH('Cyclical_after overrides'!$A72, F_Inputs_cyclical!$A$1:$A$243, 0), MATCH('Cyclical_after overrides'!AR$1, F_Inputs_cyclical!$A$1:$BE$1, 0))),
Cyclical_overrides!AR72)</f>
        <v/>
      </c>
      <c r="AS72" s="72">
        <f>IF(Cyclical_overrides!AS72 = "",
IF(INDEX(F_Inputs_cyclical!$A$1:$BE$243, MATCH('Cyclical_after overrides'!$A72, F_Inputs_cyclical!$A$1:$A$243, 0), MATCH('Cyclical_after overrides'!AS$1, F_Inputs_cyclical!$A$1:$BE$1, 0))="", "", INDEX(F_Inputs_cyclical!$A$1:$BE$243, MATCH('Cyclical_after overrides'!$A72, F_Inputs_cyclical!$A$1:$A$243, 0), MATCH('Cyclical_after overrides'!AS$1, F_Inputs_cyclical!$A$1:$BE$1, 0))),
Cyclical_overrides!AS72)</f>
        <v>-0.98499999999999999</v>
      </c>
      <c r="AT72" s="72">
        <f>IF(Cyclical_overrides!AT72 = "",
IF(INDEX(F_Inputs_cyclical!$A$1:$BE$243, MATCH('Cyclical_after overrides'!$A72, F_Inputs_cyclical!$A$1:$A$243, 0), MATCH('Cyclical_after overrides'!AT$1, F_Inputs_cyclical!$A$1:$BE$1, 0))="", "", INDEX(F_Inputs_cyclical!$A$1:$BE$243, MATCH('Cyclical_after overrides'!$A72, F_Inputs_cyclical!$A$1:$A$243, 0), MATCH('Cyclical_after overrides'!AT$1, F_Inputs_cyclical!$A$1:$BE$1, 0))),
Cyclical_overrides!AT72)</f>
        <v>0</v>
      </c>
      <c r="AU72" s="72">
        <f>IF(Cyclical_overrides!AU72 = "",
IF(INDEX(F_Inputs_cyclical!$A$1:$BE$243, MATCH('Cyclical_after overrides'!$A72, F_Inputs_cyclical!$A$1:$A$243, 0), MATCH('Cyclical_after overrides'!AU$1, F_Inputs_cyclical!$A$1:$BE$1, 0))="", "", INDEX(F_Inputs_cyclical!$A$1:$BE$243, MATCH('Cyclical_after overrides'!$A72, F_Inputs_cyclical!$A$1:$A$243, 0), MATCH('Cyclical_after overrides'!AU$1, F_Inputs_cyclical!$A$1:$BE$1, 0))),
Cyclical_overrides!AU72)</f>
        <v>0</v>
      </c>
      <c r="AV72" s="72" t="str">
        <f>IF(Cyclical_overrides!AV72 = "",
IF(INDEX(F_Inputs_cyclical!$A$1:$BE$243, MATCH('Cyclical_after overrides'!$A72, F_Inputs_cyclical!$A$1:$A$243, 0), MATCH('Cyclical_after overrides'!AV$1, F_Inputs_cyclical!$A$1:$BE$1, 0))="", "", INDEX(F_Inputs_cyclical!$A$1:$BE$243, MATCH('Cyclical_after overrides'!$A72, F_Inputs_cyclical!$A$1:$A$243, 0), MATCH('Cyclical_after overrides'!AV$1, F_Inputs_cyclical!$A$1:$BE$1, 0))),
Cyclical_overrides!AV72)</f>
        <v/>
      </c>
      <c r="AW72" s="72">
        <f>IF(Cyclical_overrides!AW72 = "",
IF(INDEX(F_Inputs_cyclical!$A$1:$BE$243, MATCH('Cyclical_after overrides'!$A72, F_Inputs_cyclical!$A$1:$A$243, 0), MATCH('Cyclical_after overrides'!AW$1, F_Inputs_cyclical!$A$1:$BE$1, 0))="", "", INDEX(F_Inputs_cyclical!$A$1:$BE$243, MATCH('Cyclical_after overrides'!$A72, F_Inputs_cyclical!$A$1:$A$243, 0), MATCH('Cyclical_after overrides'!AW$1, F_Inputs_cyclical!$A$1:$BE$1, 0))),
Cyclical_overrides!AW72)</f>
        <v>1.2283693843594008</v>
      </c>
      <c r="AX72" s="72">
        <f>IF(Cyclical_overrides!AX72 = "",
IF(INDEX(F_Inputs_cyclical!$A$1:$BE$243, MATCH('Cyclical_after overrides'!$A72, F_Inputs_cyclical!$A$1:$A$243, 0), MATCH('Cyclical_after overrides'!AX$1, F_Inputs_cyclical!$A$1:$BE$1, 0))="", "", INDEX(F_Inputs_cyclical!$A$1:$BE$243, MATCH('Cyclical_after overrides'!$A72, F_Inputs_cyclical!$A$1:$A$243, 0), MATCH('Cyclical_after overrides'!AX$1, F_Inputs_cyclical!$A$1:$BE$1, 0))),
Cyclical_overrides!AX72)</f>
        <v>21.22756846102093</v>
      </c>
      <c r="AY72" s="72">
        <f>IF(Cyclical_overrides!AY72 = "",
IF(INDEX(F_Inputs_cyclical!$A$1:$BE$243, MATCH('Cyclical_after overrides'!$A72, F_Inputs_cyclical!$A$1:$A$243, 0), MATCH('Cyclical_after overrides'!AY$1, F_Inputs_cyclical!$A$1:$BE$1, 0))="", "", INDEX(F_Inputs_cyclical!$A$1:$BE$243, MATCH('Cyclical_after overrides'!$A72, F_Inputs_cyclical!$A$1:$A$243, 0), MATCH('Cyclical_after overrides'!AY$1, F_Inputs_cyclical!$A$1:$BE$1, 0))),
Cyclical_overrides!AY72)</f>
        <v>140.65638713198487</v>
      </c>
      <c r="AZ72" s="72">
        <f>IF(Cyclical_overrides!AZ72 = "",
IF(INDEX(F_Inputs_cyclical!$A$1:$BE$243, MATCH('Cyclical_after overrides'!$A72, F_Inputs_cyclical!$A$1:$A$243, 0), MATCH('Cyclical_after overrides'!AZ$1, F_Inputs_cyclical!$A$1:$BE$1, 0))="", "", INDEX(F_Inputs_cyclical!$A$1:$BE$243, MATCH('Cyclical_after overrides'!$A72, F_Inputs_cyclical!$A$1:$A$243, 0), MATCH('Cyclical_after overrides'!AZ$1, F_Inputs_cyclical!$A$1:$BE$1, 0))),
Cyclical_overrides!AZ72)</f>
        <v>1.6580463151598883</v>
      </c>
      <c r="BA72" s="72">
        <f>IF(Cyclical_overrides!BA72 = "",
IF(INDEX(F_Inputs_cyclical!$A$1:$BE$243, MATCH('Cyclical_after overrides'!$A72, F_Inputs_cyclical!$A$1:$A$243, 0), MATCH('Cyclical_after overrides'!BA$1, F_Inputs_cyclical!$A$1:$BE$1, 0))="", "", INDEX(F_Inputs_cyclical!$A$1:$BE$243, MATCH('Cyclical_after overrides'!$A72, F_Inputs_cyclical!$A$1:$A$243, 0), MATCH('Cyclical_after overrides'!BA$1, F_Inputs_cyclical!$A$1:$BE$1, 0))),
Cyclical_overrides!BA72)</f>
        <v>13.382641815814436</v>
      </c>
      <c r="BB72" s="72">
        <f>IF(Cyclical_overrides!BB72 = "",
IF(INDEX(F_Inputs_cyclical!$A$1:$BE$243, MATCH('Cyclical_after overrides'!$A72, F_Inputs_cyclical!$A$1:$A$243, 0), MATCH('Cyclical_after overrides'!BB$1, F_Inputs_cyclical!$A$1:$BE$1, 0))="", "", INDEX(F_Inputs_cyclical!$A$1:$BE$243, MATCH('Cyclical_after overrides'!$A72, F_Inputs_cyclical!$A$1:$A$243, 0), MATCH('Cyclical_after overrides'!BB$1, F_Inputs_cyclical!$A$1:$BE$1, 0))),
Cyclical_overrides!BB72)</f>
        <v>13.382641815814436</v>
      </c>
      <c r="BC72" s="72">
        <f>IF(Cyclical_overrides!BC72 = "",
IF(INDEX(F_Inputs_cyclical!$A$1:$BE$243, MATCH('Cyclical_after overrides'!$A72, F_Inputs_cyclical!$A$1:$A$243, 0), MATCH('Cyclical_after overrides'!BC$1, F_Inputs_cyclical!$A$1:$BE$1, 0))="", "", INDEX(F_Inputs_cyclical!$A$1:$BE$243, MATCH('Cyclical_after overrides'!$A72, F_Inputs_cyclical!$A$1:$A$243, 0), MATCH('Cyclical_after overrides'!BC$1, F_Inputs_cyclical!$A$1:$BE$1, 0))),
Cyclical_overrides!BC72)</f>
        <v>10.128592934259743</v>
      </c>
      <c r="BD72" s="72">
        <f>IF(Cyclical_overrides!BD72 = "",
IF(INDEX(F_Inputs_cyclical!$A$1:$BE$243, MATCH('Cyclical_after overrides'!$A72, F_Inputs_cyclical!$A$1:$A$243, 0), MATCH('Cyclical_after overrides'!BD$1, F_Inputs_cyclical!$A$1:$BE$1, 0))="", "", INDEX(F_Inputs_cyclical!$A$1:$BE$243, MATCH('Cyclical_after overrides'!$A72, F_Inputs_cyclical!$A$1:$A$243, 0), MATCH('Cyclical_after overrides'!BD$1, F_Inputs_cyclical!$A$1:$BE$1, 0))),
Cyclical_overrides!BD72)</f>
        <v>378.31600000000003</v>
      </c>
      <c r="BE72" s="194"/>
    </row>
    <row r="73" spans="1:57" x14ac:dyDescent="0.4">
      <c r="A73" s="63" t="str">
        <f t="shared" si="1"/>
        <v>SWT17</v>
      </c>
      <c r="B73" s="63" t="s">
        <v>325</v>
      </c>
      <c r="C73" s="63" t="s">
        <v>249</v>
      </c>
      <c r="D73" s="72">
        <f>IF(Cyclical_overrides!D73 = "",
IF(INDEX(F_Inputs_cyclical!$A$1:$BE$243, MATCH('Cyclical_after overrides'!$A73, F_Inputs_cyclical!$A$1:$A$243, 0), MATCH('Cyclical_after overrides'!D$1, F_Inputs_cyclical!$A$1:$BE$1, 0))="", "", INDEX(F_Inputs_cyclical!$A$1:$BE$243, MATCH('Cyclical_after overrides'!$A73, F_Inputs_cyclical!$A$1:$A$243, 0), MATCH('Cyclical_after overrides'!D$1, F_Inputs_cyclical!$A$1:$BE$1, 0))),
Cyclical_overrides!D73)</f>
        <v>0</v>
      </c>
      <c r="E73" s="72">
        <f>IF(Cyclical_overrides!E73 = "",
IF(INDEX(F_Inputs_cyclical!$A$1:$BE$243, MATCH('Cyclical_after overrides'!$A73, F_Inputs_cyclical!$A$1:$A$243, 0), MATCH('Cyclical_after overrides'!E$1, F_Inputs_cyclical!$A$1:$BE$1, 0))="", "", INDEX(F_Inputs_cyclical!$A$1:$BE$243, MATCH('Cyclical_after overrides'!$A73, F_Inputs_cyclical!$A$1:$A$243, 0), MATCH('Cyclical_after overrides'!E$1, F_Inputs_cyclical!$A$1:$BE$1, 0))),
Cyclical_overrides!E73)</f>
        <v>0</v>
      </c>
      <c r="F73" s="72">
        <f>IF(Cyclical_overrides!F73 = "",
IF(INDEX(F_Inputs_cyclical!$A$1:$BE$243, MATCH('Cyclical_after overrides'!$A73, F_Inputs_cyclical!$A$1:$A$243, 0), MATCH('Cyclical_after overrides'!F$1, F_Inputs_cyclical!$A$1:$BE$1, 0))="", "", INDEX(F_Inputs_cyclical!$A$1:$BE$243, MATCH('Cyclical_after overrides'!$A73, F_Inputs_cyclical!$A$1:$A$243, 0), MATCH('Cyclical_after overrides'!F$1, F_Inputs_cyclical!$A$1:$BE$1, 0))),
Cyclical_overrides!F73)</f>
        <v>0</v>
      </c>
      <c r="G73" s="72">
        <f>IF(Cyclical_overrides!G73 = "",
IF(INDEX(F_Inputs_cyclical!$A$1:$BE$243, MATCH('Cyclical_after overrides'!$A73, F_Inputs_cyclical!$A$1:$A$243, 0), MATCH('Cyclical_after overrides'!G$1, F_Inputs_cyclical!$A$1:$BE$1, 0))="", "", INDEX(F_Inputs_cyclical!$A$1:$BE$243, MATCH('Cyclical_after overrides'!$A73, F_Inputs_cyclical!$A$1:$A$243, 0), MATCH('Cyclical_after overrides'!G$1, F_Inputs_cyclical!$A$1:$BE$1, 0))),
Cyclical_overrides!G73)</f>
        <v>0</v>
      </c>
      <c r="H73" s="72" t="str">
        <f>IF(Cyclical_overrides!H73 = "",
IF(INDEX(F_Inputs_cyclical!$A$1:$BE$243, MATCH('Cyclical_after overrides'!$A73, F_Inputs_cyclical!$A$1:$A$243, 0), MATCH('Cyclical_after overrides'!H$1, F_Inputs_cyclical!$A$1:$BE$1, 0))="", "", INDEX(F_Inputs_cyclical!$A$1:$BE$243, MATCH('Cyclical_after overrides'!$A73, F_Inputs_cyclical!$A$1:$A$243, 0), MATCH('Cyclical_after overrides'!H$1, F_Inputs_cyclical!$A$1:$BE$1, 0))),
Cyclical_overrides!H73)</f>
        <v/>
      </c>
      <c r="I73" s="72">
        <f>IF(Cyclical_overrides!I73 = "",
IF(INDEX(F_Inputs_cyclical!$A$1:$BE$243, MATCH('Cyclical_after overrides'!$A73, F_Inputs_cyclical!$A$1:$A$243, 0), MATCH('Cyclical_after overrides'!I$1, F_Inputs_cyclical!$A$1:$BE$1, 0))="", "", INDEX(F_Inputs_cyclical!$A$1:$BE$243, MATCH('Cyclical_after overrides'!$A73, F_Inputs_cyclical!$A$1:$A$243, 0), MATCH('Cyclical_after overrides'!I$1, F_Inputs_cyclical!$A$1:$BE$1, 0))),
Cyclical_overrides!I73)</f>
        <v>0</v>
      </c>
      <c r="J73" s="72">
        <f>IF(Cyclical_overrides!J73 = "",
IF(INDEX(F_Inputs_cyclical!$A$1:$BE$243, MATCH('Cyclical_after overrides'!$A73, F_Inputs_cyclical!$A$1:$A$243, 0), MATCH('Cyclical_after overrides'!J$1, F_Inputs_cyclical!$A$1:$BE$1, 0))="", "", INDEX(F_Inputs_cyclical!$A$1:$BE$243, MATCH('Cyclical_after overrides'!$A73, F_Inputs_cyclical!$A$1:$A$243, 0), MATCH('Cyclical_after overrides'!J$1, F_Inputs_cyclical!$A$1:$BE$1, 0))),
Cyclical_overrides!J73)</f>
        <v>0</v>
      </c>
      <c r="K73" s="72" t="str">
        <f>IF(Cyclical_overrides!K73 = "",
IF(INDEX(F_Inputs_cyclical!$A$1:$BE$243, MATCH('Cyclical_after overrides'!$A73, F_Inputs_cyclical!$A$1:$A$243, 0), MATCH('Cyclical_after overrides'!K$1, F_Inputs_cyclical!$A$1:$BE$1, 0))="", "", INDEX(F_Inputs_cyclical!$A$1:$BE$243, MATCH('Cyclical_after overrides'!$A73, F_Inputs_cyclical!$A$1:$A$243, 0), MATCH('Cyclical_after overrides'!K$1, F_Inputs_cyclical!$A$1:$BE$1, 0))),
Cyclical_overrides!K73)</f>
        <v/>
      </c>
      <c r="L73" s="72" t="str">
        <f>IF(Cyclical_overrides!L73 = "",
IF(INDEX(F_Inputs_cyclical!$A$1:$BE$243, MATCH('Cyclical_after overrides'!$A73, F_Inputs_cyclical!$A$1:$A$243, 0), MATCH('Cyclical_after overrides'!L$1, F_Inputs_cyclical!$A$1:$BE$1, 0))="", "", INDEX(F_Inputs_cyclical!$A$1:$BE$243, MATCH('Cyclical_after overrides'!$A73, F_Inputs_cyclical!$A$1:$A$243, 0), MATCH('Cyclical_after overrides'!L$1, F_Inputs_cyclical!$A$1:$BE$1, 0))),
Cyclical_overrides!L73)</f>
        <v/>
      </c>
      <c r="M73" s="72" t="str">
        <f>IF(Cyclical_overrides!M73 = "",
IF(INDEX(F_Inputs_cyclical!$A$1:$BE$243, MATCH('Cyclical_after overrides'!$A73, F_Inputs_cyclical!$A$1:$A$243, 0), MATCH('Cyclical_after overrides'!M$1, F_Inputs_cyclical!$A$1:$BE$1, 0))="", "", INDEX(F_Inputs_cyclical!$A$1:$BE$243, MATCH('Cyclical_after overrides'!$A73, F_Inputs_cyclical!$A$1:$A$243, 0), MATCH('Cyclical_after overrides'!M$1, F_Inputs_cyclical!$A$1:$BE$1, 0))),
Cyclical_overrides!M73)</f>
        <v/>
      </c>
      <c r="N73" s="72" t="str">
        <f>IF(Cyclical_overrides!N73 = "",
IF(INDEX(F_Inputs_cyclical!$A$1:$BE$243, MATCH('Cyclical_after overrides'!$A73, F_Inputs_cyclical!$A$1:$A$243, 0), MATCH('Cyclical_after overrides'!N$1, F_Inputs_cyclical!$A$1:$BE$1, 0))="", "", INDEX(F_Inputs_cyclical!$A$1:$BE$243, MATCH('Cyclical_after overrides'!$A73, F_Inputs_cyclical!$A$1:$A$243, 0), MATCH('Cyclical_after overrides'!N$1, F_Inputs_cyclical!$A$1:$BE$1, 0))),
Cyclical_overrides!N73)</f>
        <v/>
      </c>
      <c r="O73" s="72" t="str">
        <f>IF(Cyclical_overrides!O73 = "",
IF(INDEX(F_Inputs_cyclical!$A$1:$BE$243, MATCH('Cyclical_after overrides'!$A73, F_Inputs_cyclical!$A$1:$A$243, 0), MATCH('Cyclical_after overrides'!O$1, F_Inputs_cyclical!$A$1:$BE$1, 0))="", "", INDEX(F_Inputs_cyclical!$A$1:$BE$243, MATCH('Cyclical_after overrides'!$A73, F_Inputs_cyclical!$A$1:$A$243, 0), MATCH('Cyclical_after overrides'!O$1, F_Inputs_cyclical!$A$1:$BE$1, 0))),
Cyclical_overrides!O73)</f>
        <v/>
      </c>
      <c r="P73" s="72" t="str">
        <f>IF(Cyclical_overrides!P73 = "",
IF(INDEX(F_Inputs_cyclical!$A$1:$BE$243, MATCH('Cyclical_after overrides'!$A73, F_Inputs_cyclical!$A$1:$A$243, 0), MATCH('Cyclical_after overrides'!P$1, F_Inputs_cyclical!$A$1:$BE$1, 0))="", "", INDEX(F_Inputs_cyclical!$A$1:$BE$243, MATCH('Cyclical_after overrides'!$A73, F_Inputs_cyclical!$A$1:$A$243, 0), MATCH('Cyclical_after overrides'!P$1, F_Inputs_cyclical!$A$1:$BE$1, 0))),
Cyclical_overrides!P73)</f>
        <v/>
      </c>
      <c r="Q73" s="72" t="str">
        <f>IF(Cyclical_overrides!Q73 = "",
IF(INDEX(F_Inputs_cyclical!$A$1:$BE$243, MATCH('Cyclical_after overrides'!$A73, F_Inputs_cyclical!$A$1:$A$243, 0), MATCH('Cyclical_after overrides'!Q$1, F_Inputs_cyclical!$A$1:$BE$1, 0))="", "", INDEX(F_Inputs_cyclical!$A$1:$BE$243, MATCH('Cyclical_after overrides'!$A73, F_Inputs_cyclical!$A$1:$A$243, 0), MATCH('Cyclical_after overrides'!Q$1, F_Inputs_cyclical!$A$1:$BE$1, 0))),
Cyclical_overrides!Q73)</f>
        <v/>
      </c>
      <c r="R73" s="72" t="str">
        <f>IF(Cyclical_overrides!R73 = "",
IF(INDEX(F_Inputs_cyclical!$A$1:$BE$243, MATCH('Cyclical_after overrides'!$A73, F_Inputs_cyclical!$A$1:$A$243, 0), MATCH('Cyclical_after overrides'!R$1, F_Inputs_cyclical!$A$1:$BE$1, 0))="", "", INDEX(F_Inputs_cyclical!$A$1:$BE$243, MATCH('Cyclical_after overrides'!$A73, F_Inputs_cyclical!$A$1:$A$243, 0), MATCH('Cyclical_after overrides'!R$1, F_Inputs_cyclical!$A$1:$BE$1, 0))),
Cyclical_overrides!R73)</f>
        <v/>
      </c>
      <c r="S73" s="72">
        <f>IF(Cyclical_overrides!S73 = "",
IF(INDEX(F_Inputs_cyclical!$A$1:$BE$243, MATCH('Cyclical_after overrides'!$A73, F_Inputs_cyclical!$A$1:$A$243, 0), MATCH('Cyclical_after overrides'!S$1, F_Inputs_cyclical!$A$1:$BE$1, 0))="", "", INDEX(F_Inputs_cyclical!$A$1:$BE$243, MATCH('Cyclical_after overrides'!$A73, F_Inputs_cyclical!$A$1:$A$243, 0), MATCH('Cyclical_after overrides'!S$1, F_Inputs_cyclical!$A$1:$BE$1, 0))),
Cyclical_overrides!S73)</f>
        <v>5.5629999999999997</v>
      </c>
      <c r="T73" s="72">
        <f>IF(Cyclical_overrides!T73 = "",
IF(INDEX(F_Inputs_cyclical!$A$1:$BE$243, MATCH('Cyclical_after overrides'!$A73, F_Inputs_cyclical!$A$1:$A$243, 0), MATCH('Cyclical_after overrides'!T$1, F_Inputs_cyclical!$A$1:$BE$1, 0))="", "", INDEX(F_Inputs_cyclical!$A$1:$BE$243, MATCH('Cyclical_after overrides'!$A73, F_Inputs_cyclical!$A$1:$A$243, 0), MATCH('Cyclical_after overrides'!T$1, F_Inputs_cyclical!$A$1:$BE$1, 0))),
Cyclical_overrides!T73)</f>
        <v>6.7729999999999997</v>
      </c>
      <c r="U73" s="72">
        <f>IF(Cyclical_overrides!U73 = "",
IF(INDEX(F_Inputs_cyclical!$A$1:$BE$243, MATCH('Cyclical_after overrides'!$A73, F_Inputs_cyclical!$A$1:$A$243, 0), MATCH('Cyclical_after overrides'!U$1, F_Inputs_cyclical!$A$1:$BE$1, 0))="", "", INDEX(F_Inputs_cyclical!$A$1:$BE$243, MATCH('Cyclical_after overrides'!$A73, F_Inputs_cyclical!$A$1:$A$243, 0), MATCH('Cyclical_after overrides'!U$1, F_Inputs_cyclical!$A$1:$BE$1, 0))),
Cyclical_overrides!U73)</f>
        <v>0</v>
      </c>
      <c r="V73" s="72">
        <f>IF(Cyclical_overrides!V73 = "",
IF(INDEX(F_Inputs_cyclical!$A$1:$BE$243, MATCH('Cyclical_after overrides'!$A73, F_Inputs_cyclical!$A$1:$A$243, 0), MATCH('Cyclical_after overrides'!V$1, F_Inputs_cyclical!$A$1:$BE$1, 0))="", "", INDEX(F_Inputs_cyclical!$A$1:$BE$243, MATCH('Cyclical_after overrides'!$A73, F_Inputs_cyclical!$A$1:$A$243, 0), MATCH('Cyclical_after overrides'!V$1, F_Inputs_cyclical!$A$1:$BE$1, 0))),
Cyclical_overrides!V73)</f>
        <v>31.753</v>
      </c>
      <c r="W73" s="72">
        <f>IF(Cyclical_overrides!W73 = "",
IF(INDEX(F_Inputs_cyclical!$A$1:$BE$243, MATCH('Cyclical_after overrides'!$A73, F_Inputs_cyclical!$A$1:$A$243, 0), MATCH('Cyclical_after overrides'!W$1, F_Inputs_cyclical!$A$1:$BE$1, 0))="", "", INDEX(F_Inputs_cyclical!$A$1:$BE$243, MATCH('Cyclical_after overrides'!$A73, F_Inputs_cyclical!$A$1:$A$243, 0), MATCH('Cyclical_after overrides'!W$1, F_Inputs_cyclical!$A$1:$BE$1, 0))),
Cyclical_overrides!W73)</f>
        <v>36.67</v>
      </c>
      <c r="X73" s="72">
        <f>IF(Cyclical_overrides!X73 = "",
IF(INDEX(F_Inputs_cyclical!$A$1:$BE$243, MATCH('Cyclical_after overrides'!$A73, F_Inputs_cyclical!$A$1:$A$243, 0), MATCH('Cyclical_after overrides'!X$1, F_Inputs_cyclical!$A$1:$BE$1, 0))="", "", INDEX(F_Inputs_cyclical!$A$1:$BE$243, MATCH('Cyclical_after overrides'!$A73, F_Inputs_cyclical!$A$1:$A$243, 0), MATCH('Cyclical_after overrides'!X$1, F_Inputs_cyclical!$A$1:$BE$1, 0))),
Cyclical_overrides!X73)</f>
        <v>2.2930000000000001</v>
      </c>
      <c r="Y73" s="72">
        <f>IF(Cyclical_overrides!Y73 = "",
IF(INDEX(F_Inputs_cyclical!$A$1:$BE$243, MATCH('Cyclical_after overrides'!$A73, F_Inputs_cyclical!$A$1:$A$243, 0), MATCH('Cyclical_after overrides'!Y$1, F_Inputs_cyclical!$A$1:$BE$1, 0))="", "", INDEX(F_Inputs_cyclical!$A$1:$BE$243, MATCH('Cyclical_after overrides'!$A73, F_Inputs_cyclical!$A$1:$A$243, 0), MATCH('Cyclical_after overrides'!Y$1, F_Inputs_cyclical!$A$1:$BE$1, 0))),
Cyclical_overrides!Y73)</f>
        <v>2.4470000000000001</v>
      </c>
      <c r="Z73" s="72">
        <f>IF(Cyclical_overrides!Z73 = "",
IF(INDEX(F_Inputs_cyclical!$A$1:$BE$243, MATCH('Cyclical_after overrides'!$A73, F_Inputs_cyclical!$A$1:$A$243, 0), MATCH('Cyclical_after overrides'!Z$1, F_Inputs_cyclical!$A$1:$BE$1, 0))="", "", INDEX(F_Inputs_cyclical!$A$1:$BE$243, MATCH('Cyclical_after overrides'!$A73, F_Inputs_cyclical!$A$1:$A$243, 0), MATCH('Cyclical_after overrides'!Z$1, F_Inputs_cyclical!$A$1:$BE$1, 0))),
Cyclical_overrides!Z73)</f>
        <v>109.84699999999999</v>
      </c>
      <c r="AA73" s="72">
        <f>IF(Cyclical_overrides!AA73 = "",
IF(INDEX(F_Inputs_cyclical!$A$1:$BE$243, MATCH('Cyclical_after overrides'!$A73, F_Inputs_cyclical!$A$1:$A$243, 0), MATCH('Cyclical_after overrides'!AA$1, F_Inputs_cyclical!$A$1:$BE$1, 0))="", "", INDEX(F_Inputs_cyclical!$A$1:$BE$243, MATCH('Cyclical_after overrides'!$A73, F_Inputs_cyclical!$A$1:$A$243, 0), MATCH('Cyclical_after overrides'!AA$1, F_Inputs_cyclical!$A$1:$BE$1, 0))),
Cyclical_overrides!AA73)</f>
        <v>565.02599999999995</v>
      </c>
      <c r="AB73" s="72" t="str">
        <f>IF(Cyclical_overrides!AB73 = "",
IF(INDEX(F_Inputs_cyclical!$A$1:$BE$243, MATCH('Cyclical_after overrides'!$A73, F_Inputs_cyclical!$A$1:$A$243, 0), MATCH('Cyclical_after overrides'!AB$1, F_Inputs_cyclical!$A$1:$BE$1, 0))="", "", INDEX(F_Inputs_cyclical!$A$1:$BE$243, MATCH('Cyclical_after overrides'!$A73, F_Inputs_cyclical!$A$1:$A$243, 0), MATCH('Cyclical_after overrides'!AB$1, F_Inputs_cyclical!$A$1:$BE$1, 0))),
Cyclical_overrides!AB73)</f>
        <v/>
      </c>
      <c r="AC73" s="72" t="str">
        <f>IF(Cyclical_overrides!AC73 = "",
IF(INDEX(F_Inputs_cyclical!$A$1:$BE$243, MATCH('Cyclical_after overrides'!$A73, F_Inputs_cyclical!$A$1:$A$243, 0), MATCH('Cyclical_after overrides'!AC$1, F_Inputs_cyclical!$A$1:$BE$1, 0))="", "", INDEX(F_Inputs_cyclical!$A$1:$BE$243, MATCH('Cyclical_after overrides'!$A73, F_Inputs_cyclical!$A$1:$A$243, 0), MATCH('Cyclical_after overrides'!AC$1, F_Inputs_cyclical!$A$1:$BE$1, 0))),
Cyclical_overrides!AC73)</f>
        <v/>
      </c>
      <c r="AD73" s="72" t="str">
        <f>IF(Cyclical_overrides!AD73 = "",
IF(INDEX(F_Inputs_cyclical!$A$1:$BE$243, MATCH('Cyclical_after overrides'!$A73, F_Inputs_cyclical!$A$1:$A$243, 0), MATCH('Cyclical_after overrides'!AD$1, F_Inputs_cyclical!$A$1:$BE$1, 0))="", "", INDEX(F_Inputs_cyclical!$A$1:$BE$243, MATCH('Cyclical_after overrides'!$A73, F_Inputs_cyclical!$A$1:$A$243, 0), MATCH('Cyclical_after overrides'!AD$1, F_Inputs_cyclical!$A$1:$BE$1, 0))),
Cyclical_overrides!AD73)</f>
        <v/>
      </c>
      <c r="AE73" s="72" t="str">
        <f>IF(Cyclical_overrides!AE73 = "",
IF(INDEX(F_Inputs_cyclical!$A$1:$BE$243, MATCH('Cyclical_after overrides'!$A73, F_Inputs_cyclical!$A$1:$A$243, 0), MATCH('Cyclical_after overrides'!AE$1, F_Inputs_cyclical!$A$1:$BE$1, 0))="", "", INDEX(F_Inputs_cyclical!$A$1:$BE$243, MATCH('Cyclical_after overrides'!$A73, F_Inputs_cyclical!$A$1:$A$243, 0), MATCH('Cyclical_after overrides'!AE$1, F_Inputs_cyclical!$A$1:$BE$1, 0))),
Cyclical_overrides!AE73)</f>
        <v/>
      </c>
      <c r="AF73" s="72" t="str">
        <f>IF(Cyclical_overrides!AF73 = "",
IF(INDEX(F_Inputs_cyclical!$A$1:$BE$243, MATCH('Cyclical_after overrides'!$A73, F_Inputs_cyclical!$A$1:$A$243, 0), MATCH('Cyclical_after overrides'!AF$1, F_Inputs_cyclical!$A$1:$BE$1, 0))="", "", INDEX(F_Inputs_cyclical!$A$1:$BE$243, MATCH('Cyclical_after overrides'!$A73, F_Inputs_cyclical!$A$1:$A$243, 0), MATCH('Cyclical_after overrides'!AF$1, F_Inputs_cyclical!$A$1:$BE$1, 0))),
Cyclical_overrides!AF73)</f>
        <v/>
      </c>
      <c r="AG73" s="72" t="str">
        <f>IF(Cyclical_overrides!AG73 = "",
IF(INDEX(F_Inputs_cyclical!$A$1:$BE$243, MATCH('Cyclical_after overrides'!$A73, F_Inputs_cyclical!$A$1:$A$243, 0), MATCH('Cyclical_after overrides'!AG$1, F_Inputs_cyclical!$A$1:$BE$1, 0))="", "", INDEX(F_Inputs_cyclical!$A$1:$BE$243, MATCH('Cyclical_after overrides'!$A73, F_Inputs_cyclical!$A$1:$A$243, 0), MATCH('Cyclical_after overrides'!AG$1, F_Inputs_cyclical!$A$1:$BE$1, 0))),
Cyclical_overrides!AG73)</f>
        <v/>
      </c>
      <c r="AH73" s="72" t="str">
        <f>IF(Cyclical_overrides!AH73 = "",
IF(INDEX(F_Inputs_cyclical!$A$1:$BE$243, MATCH('Cyclical_after overrides'!$A73, F_Inputs_cyclical!$A$1:$A$243, 0), MATCH('Cyclical_after overrides'!AH$1, F_Inputs_cyclical!$A$1:$BE$1, 0))="", "", INDEX(F_Inputs_cyclical!$A$1:$BE$243, MATCH('Cyclical_after overrides'!$A73, F_Inputs_cyclical!$A$1:$A$243, 0), MATCH('Cyclical_after overrides'!AH$1, F_Inputs_cyclical!$A$1:$BE$1, 0))),
Cyclical_overrides!AH73)</f>
        <v/>
      </c>
      <c r="AI73" s="72" t="str">
        <f>IF(Cyclical_overrides!AI73 = "",
IF(INDEX(F_Inputs_cyclical!$A$1:$BE$243, MATCH('Cyclical_after overrides'!$A73, F_Inputs_cyclical!$A$1:$A$243, 0), MATCH('Cyclical_after overrides'!AI$1, F_Inputs_cyclical!$A$1:$BE$1, 0))="", "", INDEX(F_Inputs_cyclical!$A$1:$BE$243, MATCH('Cyclical_after overrides'!$A73, F_Inputs_cyclical!$A$1:$A$243, 0), MATCH('Cyclical_after overrides'!AI$1, F_Inputs_cyclical!$A$1:$BE$1, 0))),
Cyclical_overrides!AI73)</f>
        <v/>
      </c>
      <c r="AJ73" s="72" t="str">
        <f>IF(Cyclical_overrides!AJ73 = "",
IF(INDEX(F_Inputs_cyclical!$A$1:$BE$243, MATCH('Cyclical_after overrides'!$A73, F_Inputs_cyclical!$A$1:$A$243, 0), MATCH('Cyclical_after overrides'!AJ$1, F_Inputs_cyclical!$A$1:$BE$1, 0))="", "", INDEX(F_Inputs_cyclical!$A$1:$BE$243, MATCH('Cyclical_after overrides'!$A73, F_Inputs_cyclical!$A$1:$A$243, 0), MATCH('Cyclical_after overrides'!AJ$1, F_Inputs_cyclical!$A$1:$BE$1, 0))),
Cyclical_overrides!AJ73)</f>
        <v/>
      </c>
      <c r="AK73" s="72" t="str">
        <f>IF(Cyclical_overrides!AK73 = "",
IF(INDEX(F_Inputs_cyclical!$A$1:$BE$243, MATCH('Cyclical_after overrides'!$A73, F_Inputs_cyclical!$A$1:$A$243, 0), MATCH('Cyclical_after overrides'!AK$1, F_Inputs_cyclical!$A$1:$BE$1, 0))="", "", INDEX(F_Inputs_cyclical!$A$1:$BE$243, MATCH('Cyclical_after overrides'!$A73, F_Inputs_cyclical!$A$1:$A$243, 0), MATCH('Cyclical_after overrides'!AK$1, F_Inputs_cyclical!$A$1:$BE$1, 0))),
Cyclical_overrides!AK73)</f>
        <v/>
      </c>
      <c r="AL73" s="72" t="str">
        <f>IF(Cyclical_overrides!AL73 = "",
IF(INDEX(F_Inputs_cyclical!$A$1:$BE$243, MATCH('Cyclical_after overrides'!$A73, F_Inputs_cyclical!$A$1:$A$243, 0), MATCH('Cyclical_after overrides'!AL$1, F_Inputs_cyclical!$A$1:$BE$1, 0))="", "", INDEX(F_Inputs_cyclical!$A$1:$BE$243, MATCH('Cyclical_after overrides'!$A73, F_Inputs_cyclical!$A$1:$A$243, 0), MATCH('Cyclical_after overrides'!AL$1, F_Inputs_cyclical!$A$1:$BE$1, 0))),
Cyclical_overrides!AL73)</f>
        <v/>
      </c>
      <c r="AM73" s="72">
        <f>IF(Cyclical_overrides!AM73 = "",
IF(INDEX(F_Inputs_cyclical!$A$1:$BE$243, MATCH('Cyclical_after overrides'!$A73, F_Inputs_cyclical!$A$1:$A$243, 0), MATCH('Cyclical_after overrides'!AM$1, F_Inputs_cyclical!$A$1:$BE$1, 0))="", "", INDEX(F_Inputs_cyclical!$A$1:$BE$243, MATCH('Cyclical_after overrides'!$A73, F_Inputs_cyclical!$A$1:$A$243, 0), MATCH('Cyclical_after overrides'!AM$1, F_Inputs_cyclical!$A$1:$BE$1, 0))),
Cyclical_overrides!AM73)</f>
        <v>0</v>
      </c>
      <c r="AN73" s="72">
        <f>IF(Cyclical_overrides!AN73 = "",
IF(INDEX(F_Inputs_cyclical!$A$1:$BE$243, MATCH('Cyclical_after overrides'!$A73, F_Inputs_cyclical!$A$1:$A$243, 0), MATCH('Cyclical_after overrides'!AN$1, F_Inputs_cyclical!$A$1:$BE$1, 0))="", "", INDEX(F_Inputs_cyclical!$A$1:$BE$243, MATCH('Cyclical_after overrides'!$A73, F_Inputs_cyclical!$A$1:$A$243, 0), MATCH('Cyclical_after overrides'!AN$1, F_Inputs_cyclical!$A$1:$BE$1, 0))),
Cyclical_overrides!AN73)</f>
        <v>0</v>
      </c>
      <c r="AO73" s="72" t="str">
        <f>IF(Cyclical_overrides!AO73 = "",
IF(INDEX(F_Inputs_cyclical!$A$1:$BE$243, MATCH('Cyclical_after overrides'!$A73, F_Inputs_cyclical!$A$1:$A$243, 0), MATCH('Cyclical_after overrides'!AO$1, F_Inputs_cyclical!$A$1:$BE$1, 0))="", "", INDEX(F_Inputs_cyclical!$A$1:$BE$243, MATCH('Cyclical_after overrides'!$A73, F_Inputs_cyclical!$A$1:$A$243, 0), MATCH('Cyclical_after overrides'!AO$1, F_Inputs_cyclical!$A$1:$BE$1, 0))),
Cyclical_overrides!AO73)</f>
        <v/>
      </c>
      <c r="AP73" s="72" t="str">
        <f>IF(Cyclical_overrides!AP73 = "",
IF(INDEX(F_Inputs_cyclical!$A$1:$BE$243, MATCH('Cyclical_after overrides'!$A73, F_Inputs_cyclical!$A$1:$A$243, 0), MATCH('Cyclical_after overrides'!AP$1, F_Inputs_cyclical!$A$1:$BE$1, 0))="", "", INDEX(F_Inputs_cyclical!$A$1:$BE$243, MATCH('Cyclical_after overrides'!$A73, F_Inputs_cyclical!$A$1:$A$243, 0), MATCH('Cyclical_after overrides'!AP$1, F_Inputs_cyclical!$A$1:$BE$1, 0))),
Cyclical_overrides!AP73)</f>
        <v/>
      </c>
      <c r="AQ73" s="72">
        <f>IF(Cyclical_overrides!AQ73 = "",
IF(INDEX(F_Inputs_cyclical!$A$1:$BE$243, MATCH('Cyclical_after overrides'!$A73, F_Inputs_cyclical!$A$1:$A$243, 0), MATCH('Cyclical_after overrides'!AQ$1, F_Inputs_cyclical!$A$1:$BE$1, 0))="", "", INDEX(F_Inputs_cyclical!$A$1:$BE$243, MATCH('Cyclical_after overrides'!$A73, F_Inputs_cyclical!$A$1:$A$243, 0), MATCH('Cyclical_after overrides'!AQ$1, F_Inputs_cyclical!$A$1:$BE$1, 0))),
Cyclical_overrides!AQ73)</f>
        <v>0</v>
      </c>
      <c r="AR73" s="72">
        <f>IF(Cyclical_overrides!AR73 = "",
IF(INDEX(F_Inputs_cyclical!$A$1:$BE$243, MATCH('Cyclical_after overrides'!$A73, F_Inputs_cyclical!$A$1:$A$243, 0), MATCH('Cyclical_after overrides'!AR$1, F_Inputs_cyclical!$A$1:$BE$1, 0))="", "", INDEX(F_Inputs_cyclical!$A$1:$BE$243, MATCH('Cyclical_after overrides'!$A73, F_Inputs_cyclical!$A$1:$A$243, 0), MATCH('Cyclical_after overrides'!AR$1, F_Inputs_cyclical!$A$1:$BE$1, 0))),
Cyclical_overrides!AR73)</f>
        <v>0</v>
      </c>
      <c r="AS73" s="72" t="str">
        <f>IF(Cyclical_overrides!AS73 = "",
IF(INDEX(F_Inputs_cyclical!$A$1:$BE$243, MATCH('Cyclical_after overrides'!$A73, F_Inputs_cyclical!$A$1:$A$243, 0), MATCH('Cyclical_after overrides'!AS$1, F_Inputs_cyclical!$A$1:$BE$1, 0))="", "", INDEX(F_Inputs_cyclical!$A$1:$BE$243, MATCH('Cyclical_after overrides'!$A73, F_Inputs_cyclical!$A$1:$A$243, 0), MATCH('Cyclical_after overrides'!AS$1, F_Inputs_cyclical!$A$1:$BE$1, 0))),
Cyclical_overrides!AS73)</f>
        <v/>
      </c>
      <c r="AT73" s="72" t="str">
        <f>IF(Cyclical_overrides!AT73 = "",
IF(INDEX(F_Inputs_cyclical!$A$1:$BE$243, MATCH('Cyclical_after overrides'!$A73, F_Inputs_cyclical!$A$1:$A$243, 0), MATCH('Cyclical_after overrides'!AT$1, F_Inputs_cyclical!$A$1:$BE$1, 0))="", "", INDEX(F_Inputs_cyclical!$A$1:$BE$243, MATCH('Cyclical_after overrides'!$A73, F_Inputs_cyclical!$A$1:$A$243, 0), MATCH('Cyclical_after overrides'!AT$1, F_Inputs_cyclical!$A$1:$BE$1, 0))),
Cyclical_overrides!AT73)</f>
        <v/>
      </c>
      <c r="AU73" s="72">
        <f>IF(Cyclical_overrides!AU73 = "",
IF(INDEX(F_Inputs_cyclical!$A$1:$BE$243, MATCH('Cyclical_after overrides'!$A73, F_Inputs_cyclical!$A$1:$A$243, 0), MATCH('Cyclical_after overrides'!AU$1, F_Inputs_cyclical!$A$1:$BE$1, 0))="", "", INDEX(F_Inputs_cyclical!$A$1:$BE$243, MATCH('Cyclical_after overrides'!$A73, F_Inputs_cyclical!$A$1:$A$243, 0), MATCH('Cyclical_after overrides'!AU$1, F_Inputs_cyclical!$A$1:$BE$1, 0))),
Cyclical_overrides!AU73)</f>
        <v>0</v>
      </c>
      <c r="AV73" s="72" t="str">
        <f>IF(Cyclical_overrides!AV73 = "",
IF(INDEX(F_Inputs_cyclical!$A$1:$BE$243, MATCH('Cyclical_after overrides'!$A73, F_Inputs_cyclical!$A$1:$A$243, 0), MATCH('Cyclical_after overrides'!AV$1, F_Inputs_cyclical!$A$1:$BE$1, 0))="", "", INDEX(F_Inputs_cyclical!$A$1:$BE$243, MATCH('Cyclical_after overrides'!$A73, F_Inputs_cyclical!$A$1:$A$243, 0), MATCH('Cyclical_after overrides'!AV$1, F_Inputs_cyclical!$A$1:$BE$1, 0))),
Cyclical_overrides!AV73)</f>
        <v/>
      </c>
      <c r="AW73" s="72">
        <f>IF(Cyclical_overrides!AW73 = "",
IF(INDEX(F_Inputs_cyclical!$A$1:$BE$243, MATCH('Cyclical_after overrides'!$A73, F_Inputs_cyclical!$A$1:$A$243, 0), MATCH('Cyclical_after overrides'!AW$1, F_Inputs_cyclical!$A$1:$BE$1, 0))="", "", INDEX(F_Inputs_cyclical!$A$1:$BE$243, MATCH('Cyclical_after overrides'!$A73, F_Inputs_cyclical!$A$1:$A$243, 0), MATCH('Cyclical_after overrides'!AW$1, F_Inputs_cyclical!$A$1:$BE$1, 0))),
Cyclical_overrides!AW73)</f>
        <v>1.2117357406647515</v>
      </c>
      <c r="AX73" s="72">
        <f>IF(Cyclical_overrides!AX73 = "",
IF(INDEX(F_Inputs_cyclical!$A$1:$BE$243, MATCH('Cyclical_after overrides'!$A73, F_Inputs_cyclical!$A$1:$A$243, 0), MATCH('Cyclical_after overrides'!AX$1, F_Inputs_cyclical!$A$1:$BE$1, 0))="", "", INDEX(F_Inputs_cyclical!$A$1:$BE$243, MATCH('Cyclical_after overrides'!$A73, F_Inputs_cyclical!$A$1:$A$243, 0), MATCH('Cyclical_after overrides'!AX$1, F_Inputs_cyclical!$A$1:$BE$1, 0))),
Cyclical_overrides!AX73)</f>
        <v>20.697105070409282</v>
      </c>
      <c r="AY73" s="72">
        <f>IF(Cyclical_overrides!AY73 = "",
IF(INDEX(F_Inputs_cyclical!$A$1:$BE$243, MATCH('Cyclical_after overrides'!$A73, F_Inputs_cyclical!$A$1:$A$243, 0), MATCH('Cyclical_after overrides'!AY$1, F_Inputs_cyclical!$A$1:$BE$1, 0))="", "", INDEX(F_Inputs_cyclical!$A$1:$BE$243, MATCH('Cyclical_after overrides'!$A73, F_Inputs_cyclical!$A$1:$A$243, 0), MATCH('Cyclical_after overrides'!AY$1, F_Inputs_cyclical!$A$1:$BE$1, 0))),
Cyclical_overrides!AY73)</f>
        <v>141.27719815982178</v>
      </c>
      <c r="AZ73" s="72">
        <f>IF(Cyclical_overrides!AZ73 = "",
IF(INDEX(F_Inputs_cyclical!$A$1:$BE$243, MATCH('Cyclical_after overrides'!$A73, F_Inputs_cyclical!$A$1:$A$243, 0), MATCH('Cyclical_after overrides'!AZ$1, F_Inputs_cyclical!$A$1:$BE$1, 0))="", "", INDEX(F_Inputs_cyclical!$A$1:$BE$243, MATCH('Cyclical_after overrides'!$A73, F_Inputs_cyclical!$A$1:$A$243, 0), MATCH('Cyclical_after overrides'!AZ$1, F_Inputs_cyclical!$A$1:$BE$1, 0))),
Cyclical_overrides!AZ73)</f>
        <v>1.4991677380003532</v>
      </c>
      <c r="BA73" s="72">
        <f>IF(Cyclical_overrides!BA73 = "",
IF(INDEX(F_Inputs_cyclical!$A$1:$BE$243, MATCH('Cyclical_after overrides'!$A73, F_Inputs_cyclical!$A$1:$A$243, 0), MATCH('Cyclical_after overrides'!BA$1, F_Inputs_cyclical!$A$1:$BE$1, 0))="", "", INDEX(F_Inputs_cyclical!$A$1:$BE$243, MATCH('Cyclical_after overrides'!$A73, F_Inputs_cyclical!$A$1:$A$243, 0), MATCH('Cyclical_after overrides'!BA$1, F_Inputs_cyclical!$A$1:$BE$1, 0))),
Cyclical_overrides!BA73)</f>
        <v>13.377499503056308</v>
      </c>
      <c r="BB73" s="72">
        <f>IF(Cyclical_overrides!BB73 = "",
IF(INDEX(F_Inputs_cyclical!$A$1:$BE$243, MATCH('Cyclical_after overrides'!$A73, F_Inputs_cyclical!$A$1:$A$243, 0), MATCH('Cyclical_after overrides'!BB$1, F_Inputs_cyclical!$A$1:$BE$1, 0))="", "", INDEX(F_Inputs_cyclical!$A$1:$BE$243, MATCH('Cyclical_after overrides'!$A73, F_Inputs_cyclical!$A$1:$A$243, 0), MATCH('Cyclical_after overrides'!BB$1, F_Inputs_cyclical!$A$1:$BE$1, 0))),
Cyclical_overrides!BB73)</f>
        <v>13.05492131346878</v>
      </c>
      <c r="BC73" s="72">
        <f>IF(Cyclical_overrides!BC73 = "",
IF(INDEX(F_Inputs_cyclical!$A$1:$BE$243, MATCH('Cyclical_after overrides'!$A73, F_Inputs_cyclical!$A$1:$A$243, 0), MATCH('Cyclical_after overrides'!BC$1, F_Inputs_cyclical!$A$1:$BE$1, 0))="", "", INDEX(F_Inputs_cyclical!$A$1:$BE$243, MATCH('Cyclical_after overrides'!$A73, F_Inputs_cyclical!$A$1:$A$243, 0), MATCH('Cyclical_after overrides'!BC$1, F_Inputs_cyclical!$A$1:$BE$1, 0))),
Cyclical_overrides!BC73)</f>
        <v>10.128592934259743</v>
      </c>
      <c r="BD73" s="72">
        <f>IF(Cyclical_overrides!BD73 = "",
IF(INDEX(F_Inputs_cyclical!$A$1:$BE$243, MATCH('Cyclical_after overrides'!$A73, F_Inputs_cyclical!$A$1:$A$243, 0), MATCH('Cyclical_after overrides'!BD$1, F_Inputs_cyclical!$A$1:$BE$1, 0))="", "", INDEX(F_Inputs_cyclical!$A$1:$BE$243, MATCH('Cyclical_after overrides'!$A73, F_Inputs_cyclical!$A$1:$A$243, 0), MATCH('Cyclical_after overrides'!BD$1, F_Inputs_cyclical!$A$1:$BE$1, 0))),
Cyclical_overrides!BD73)</f>
        <v>387.327</v>
      </c>
      <c r="BE73" s="194"/>
    </row>
    <row r="74" spans="1:57" x14ac:dyDescent="0.4">
      <c r="A74" s="63" t="str">
        <f t="shared" si="1"/>
        <v>SWT18</v>
      </c>
      <c r="B74" s="63" t="s">
        <v>325</v>
      </c>
      <c r="C74" s="63" t="s">
        <v>251</v>
      </c>
      <c r="D74" s="72">
        <f>IF(Cyclical_overrides!D74 = "",
IF(INDEX(F_Inputs_cyclical!$A$1:$BE$243, MATCH('Cyclical_after overrides'!$A74, F_Inputs_cyclical!$A$1:$A$243, 0), MATCH('Cyclical_after overrides'!D$1, F_Inputs_cyclical!$A$1:$BE$1, 0))="", "", INDEX(F_Inputs_cyclical!$A$1:$BE$243, MATCH('Cyclical_after overrides'!$A74, F_Inputs_cyclical!$A$1:$A$243, 0), MATCH('Cyclical_after overrides'!D$1, F_Inputs_cyclical!$A$1:$BE$1, 0))),
Cyclical_overrides!D74)</f>
        <v>0</v>
      </c>
      <c r="E74" s="72">
        <f>IF(Cyclical_overrides!E74 = "",
IF(INDEX(F_Inputs_cyclical!$A$1:$BE$243, MATCH('Cyclical_after overrides'!$A74, F_Inputs_cyclical!$A$1:$A$243, 0), MATCH('Cyclical_after overrides'!E$1, F_Inputs_cyclical!$A$1:$BE$1, 0))="", "", INDEX(F_Inputs_cyclical!$A$1:$BE$243, MATCH('Cyclical_after overrides'!$A74, F_Inputs_cyclical!$A$1:$A$243, 0), MATCH('Cyclical_after overrides'!E$1, F_Inputs_cyclical!$A$1:$BE$1, 0))),
Cyclical_overrides!E74)</f>
        <v>0</v>
      </c>
      <c r="F74" s="72">
        <f>IF(Cyclical_overrides!F74 = "",
IF(INDEX(F_Inputs_cyclical!$A$1:$BE$243, MATCH('Cyclical_after overrides'!$A74, F_Inputs_cyclical!$A$1:$A$243, 0), MATCH('Cyclical_after overrides'!F$1, F_Inputs_cyclical!$A$1:$BE$1, 0))="", "", INDEX(F_Inputs_cyclical!$A$1:$BE$243, MATCH('Cyclical_after overrides'!$A74, F_Inputs_cyclical!$A$1:$A$243, 0), MATCH('Cyclical_after overrides'!F$1, F_Inputs_cyclical!$A$1:$BE$1, 0))),
Cyclical_overrides!F74)</f>
        <v>0</v>
      </c>
      <c r="G74" s="72">
        <f>IF(Cyclical_overrides!G74 = "",
IF(INDEX(F_Inputs_cyclical!$A$1:$BE$243, MATCH('Cyclical_after overrides'!$A74, F_Inputs_cyclical!$A$1:$A$243, 0), MATCH('Cyclical_after overrides'!G$1, F_Inputs_cyclical!$A$1:$BE$1, 0))="", "", INDEX(F_Inputs_cyclical!$A$1:$BE$243, MATCH('Cyclical_after overrides'!$A74, F_Inputs_cyclical!$A$1:$A$243, 0), MATCH('Cyclical_after overrides'!G$1, F_Inputs_cyclical!$A$1:$BE$1, 0))),
Cyclical_overrides!G74)</f>
        <v>0</v>
      </c>
      <c r="H74" s="72" t="str">
        <f>IF(Cyclical_overrides!H74 = "",
IF(INDEX(F_Inputs_cyclical!$A$1:$BE$243, MATCH('Cyclical_after overrides'!$A74, F_Inputs_cyclical!$A$1:$A$243, 0), MATCH('Cyclical_after overrides'!H$1, F_Inputs_cyclical!$A$1:$BE$1, 0))="", "", INDEX(F_Inputs_cyclical!$A$1:$BE$243, MATCH('Cyclical_after overrides'!$A74, F_Inputs_cyclical!$A$1:$A$243, 0), MATCH('Cyclical_after overrides'!H$1, F_Inputs_cyclical!$A$1:$BE$1, 0))),
Cyclical_overrides!H74)</f>
        <v/>
      </c>
      <c r="I74" s="72">
        <f>IF(Cyclical_overrides!I74 = "",
IF(INDEX(F_Inputs_cyclical!$A$1:$BE$243, MATCH('Cyclical_after overrides'!$A74, F_Inputs_cyclical!$A$1:$A$243, 0), MATCH('Cyclical_after overrides'!I$1, F_Inputs_cyclical!$A$1:$BE$1, 0))="", "", INDEX(F_Inputs_cyclical!$A$1:$BE$243, MATCH('Cyclical_after overrides'!$A74, F_Inputs_cyclical!$A$1:$A$243, 0), MATCH('Cyclical_after overrides'!I$1, F_Inputs_cyclical!$A$1:$BE$1, 0))),
Cyclical_overrides!I74)</f>
        <v>0</v>
      </c>
      <c r="J74" s="72">
        <f>IF(Cyclical_overrides!J74 = "",
IF(INDEX(F_Inputs_cyclical!$A$1:$BE$243, MATCH('Cyclical_after overrides'!$A74, F_Inputs_cyclical!$A$1:$A$243, 0), MATCH('Cyclical_after overrides'!J$1, F_Inputs_cyclical!$A$1:$BE$1, 0))="", "", INDEX(F_Inputs_cyclical!$A$1:$BE$243, MATCH('Cyclical_after overrides'!$A74, F_Inputs_cyclical!$A$1:$A$243, 0), MATCH('Cyclical_after overrides'!J$1, F_Inputs_cyclical!$A$1:$BE$1, 0))),
Cyclical_overrides!J74)</f>
        <v>0</v>
      </c>
      <c r="K74" s="72">
        <f>IF(Cyclical_overrides!K74 = "",
IF(INDEX(F_Inputs_cyclical!$A$1:$BE$243, MATCH('Cyclical_after overrides'!$A74, F_Inputs_cyclical!$A$1:$A$243, 0), MATCH('Cyclical_after overrides'!K$1, F_Inputs_cyclical!$A$1:$BE$1, 0))="", "", INDEX(F_Inputs_cyclical!$A$1:$BE$243, MATCH('Cyclical_after overrides'!$A74, F_Inputs_cyclical!$A$1:$A$243, 0), MATCH('Cyclical_after overrides'!K$1, F_Inputs_cyclical!$A$1:$BE$1, 0))),
Cyclical_overrides!K74)</f>
        <v>0</v>
      </c>
      <c r="L74" s="72" t="str">
        <f>IF(Cyclical_overrides!L74 = "",
IF(INDEX(F_Inputs_cyclical!$A$1:$BE$243, MATCH('Cyclical_after overrides'!$A74, F_Inputs_cyclical!$A$1:$A$243, 0), MATCH('Cyclical_after overrides'!L$1, F_Inputs_cyclical!$A$1:$BE$1, 0))="", "", INDEX(F_Inputs_cyclical!$A$1:$BE$243, MATCH('Cyclical_after overrides'!$A74, F_Inputs_cyclical!$A$1:$A$243, 0), MATCH('Cyclical_after overrides'!L$1, F_Inputs_cyclical!$A$1:$BE$1, 0))),
Cyclical_overrides!L74)</f>
        <v/>
      </c>
      <c r="M74" s="72" t="str">
        <f>IF(Cyclical_overrides!M74 = "",
IF(INDEX(F_Inputs_cyclical!$A$1:$BE$243, MATCH('Cyclical_after overrides'!$A74, F_Inputs_cyclical!$A$1:$A$243, 0), MATCH('Cyclical_after overrides'!M$1, F_Inputs_cyclical!$A$1:$BE$1, 0))="", "", INDEX(F_Inputs_cyclical!$A$1:$BE$243, MATCH('Cyclical_after overrides'!$A74, F_Inputs_cyclical!$A$1:$A$243, 0), MATCH('Cyclical_after overrides'!M$1, F_Inputs_cyclical!$A$1:$BE$1, 0))),
Cyclical_overrides!M74)</f>
        <v/>
      </c>
      <c r="N74" s="72" t="str">
        <f>IF(Cyclical_overrides!N74 = "",
IF(INDEX(F_Inputs_cyclical!$A$1:$BE$243, MATCH('Cyclical_after overrides'!$A74, F_Inputs_cyclical!$A$1:$A$243, 0), MATCH('Cyclical_after overrides'!N$1, F_Inputs_cyclical!$A$1:$BE$1, 0))="", "", INDEX(F_Inputs_cyclical!$A$1:$BE$243, MATCH('Cyclical_after overrides'!$A74, F_Inputs_cyclical!$A$1:$A$243, 0), MATCH('Cyclical_after overrides'!N$1, F_Inputs_cyclical!$A$1:$BE$1, 0))),
Cyclical_overrides!N74)</f>
        <v/>
      </c>
      <c r="O74" s="72">
        <f>IF(Cyclical_overrides!O74 = "",
IF(INDEX(F_Inputs_cyclical!$A$1:$BE$243, MATCH('Cyclical_after overrides'!$A74, F_Inputs_cyclical!$A$1:$A$243, 0), MATCH('Cyclical_after overrides'!O$1, F_Inputs_cyclical!$A$1:$BE$1, 0))="", "", INDEX(F_Inputs_cyclical!$A$1:$BE$243, MATCH('Cyclical_after overrides'!$A74, F_Inputs_cyclical!$A$1:$A$243, 0), MATCH('Cyclical_after overrides'!O$1, F_Inputs_cyclical!$A$1:$BE$1, 0))),
Cyclical_overrides!O74)</f>
        <v>0</v>
      </c>
      <c r="P74" s="72">
        <f>IF(Cyclical_overrides!P74 = "",
IF(INDEX(F_Inputs_cyclical!$A$1:$BE$243, MATCH('Cyclical_after overrides'!$A74, F_Inputs_cyclical!$A$1:$A$243, 0), MATCH('Cyclical_after overrides'!P$1, F_Inputs_cyclical!$A$1:$BE$1, 0))="", "", INDEX(F_Inputs_cyclical!$A$1:$BE$243, MATCH('Cyclical_after overrides'!$A74, F_Inputs_cyclical!$A$1:$A$243, 0), MATCH('Cyclical_after overrides'!P$1, F_Inputs_cyclical!$A$1:$BE$1, 0))),
Cyclical_overrides!P74)</f>
        <v>0</v>
      </c>
      <c r="Q74" s="72">
        <f>IF(Cyclical_overrides!Q74 = "",
IF(INDEX(F_Inputs_cyclical!$A$1:$BE$243, MATCH('Cyclical_after overrides'!$A74, F_Inputs_cyclical!$A$1:$A$243, 0), MATCH('Cyclical_after overrides'!Q$1, F_Inputs_cyclical!$A$1:$BE$1, 0))="", "", INDEX(F_Inputs_cyclical!$A$1:$BE$243, MATCH('Cyclical_after overrides'!$A74, F_Inputs_cyclical!$A$1:$A$243, 0), MATCH('Cyclical_after overrides'!Q$1, F_Inputs_cyclical!$A$1:$BE$1, 0))),
Cyclical_overrides!Q74)</f>
        <v>0</v>
      </c>
      <c r="R74" s="72">
        <f>IF(Cyclical_overrides!R74 = "",
IF(INDEX(F_Inputs_cyclical!$A$1:$BE$243, MATCH('Cyclical_after overrides'!$A74, F_Inputs_cyclical!$A$1:$A$243, 0), MATCH('Cyclical_after overrides'!R$1, F_Inputs_cyclical!$A$1:$BE$1, 0))="", "", INDEX(F_Inputs_cyclical!$A$1:$BE$243, MATCH('Cyclical_after overrides'!$A74, F_Inputs_cyclical!$A$1:$A$243, 0), MATCH('Cyclical_after overrides'!R$1, F_Inputs_cyclical!$A$1:$BE$1, 0))),
Cyclical_overrides!R74)</f>
        <v>0</v>
      </c>
      <c r="S74" s="72">
        <f>IF(Cyclical_overrides!S74 = "",
IF(INDEX(F_Inputs_cyclical!$A$1:$BE$243, MATCH('Cyclical_after overrides'!$A74, F_Inputs_cyclical!$A$1:$A$243, 0), MATCH('Cyclical_after overrides'!S$1, F_Inputs_cyclical!$A$1:$BE$1, 0))="", "", INDEX(F_Inputs_cyclical!$A$1:$BE$243, MATCH('Cyclical_after overrides'!$A74, F_Inputs_cyclical!$A$1:$A$243, 0), MATCH('Cyclical_after overrides'!S$1, F_Inputs_cyclical!$A$1:$BE$1, 0))),
Cyclical_overrides!S74)</f>
        <v>5.415</v>
      </c>
      <c r="T74" s="72">
        <f>IF(Cyclical_overrides!T74 = "",
IF(INDEX(F_Inputs_cyclical!$A$1:$BE$243, MATCH('Cyclical_after overrides'!$A74, F_Inputs_cyclical!$A$1:$A$243, 0), MATCH('Cyclical_after overrides'!T$1, F_Inputs_cyclical!$A$1:$BE$1, 0))="", "", INDEX(F_Inputs_cyclical!$A$1:$BE$243, MATCH('Cyclical_after overrides'!$A74, F_Inputs_cyclical!$A$1:$A$243, 0), MATCH('Cyclical_after overrides'!T$1, F_Inputs_cyclical!$A$1:$BE$1, 0))),
Cyclical_overrides!T74)</f>
        <v>2.8730000000000002</v>
      </c>
      <c r="U74" s="72">
        <f>IF(Cyclical_overrides!U74 = "",
IF(INDEX(F_Inputs_cyclical!$A$1:$BE$243, MATCH('Cyclical_after overrides'!$A74, F_Inputs_cyclical!$A$1:$A$243, 0), MATCH('Cyclical_after overrides'!U$1, F_Inputs_cyclical!$A$1:$BE$1, 0))="", "", INDEX(F_Inputs_cyclical!$A$1:$BE$243, MATCH('Cyclical_after overrides'!$A74, F_Inputs_cyclical!$A$1:$A$243, 0), MATCH('Cyclical_after overrides'!U$1, F_Inputs_cyclical!$A$1:$BE$1, 0))),
Cyclical_overrides!U74)</f>
        <v>0</v>
      </c>
      <c r="V74" s="72">
        <f>IF(Cyclical_overrides!V74 = "",
IF(INDEX(F_Inputs_cyclical!$A$1:$BE$243, MATCH('Cyclical_after overrides'!$A74, F_Inputs_cyclical!$A$1:$A$243, 0), MATCH('Cyclical_after overrides'!V$1, F_Inputs_cyclical!$A$1:$BE$1, 0))="", "", INDEX(F_Inputs_cyclical!$A$1:$BE$243, MATCH('Cyclical_after overrides'!$A74, F_Inputs_cyclical!$A$1:$A$243, 0), MATCH('Cyclical_after overrides'!V$1, F_Inputs_cyclical!$A$1:$BE$1, 0))),
Cyclical_overrides!V74)</f>
        <v>31.902999999999999</v>
      </c>
      <c r="W74" s="72">
        <f>IF(Cyclical_overrides!W74 = "",
IF(INDEX(F_Inputs_cyclical!$A$1:$BE$243, MATCH('Cyclical_after overrides'!$A74, F_Inputs_cyclical!$A$1:$A$243, 0), MATCH('Cyclical_after overrides'!W$1, F_Inputs_cyclical!$A$1:$BE$1, 0))="", "", INDEX(F_Inputs_cyclical!$A$1:$BE$243, MATCH('Cyclical_after overrides'!$A74, F_Inputs_cyclical!$A$1:$A$243, 0), MATCH('Cyclical_after overrides'!W$1, F_Inputs_cyclical!$A$1:$BE$1, 0))),
Cyclical_overrides!W74)</f>
        <v>35.843000000000004</v>
      </c>
      <c r="X74" s="72">
        <f>IF(Cyclical_overrides!X74 = "",
IF(INDEX(F_Inputs_cyclical!$A$1:$BE$243, MATCH('Cyclical_after overrides'!$A74, F_Inputs_cyclical!$A$1:$A$243, 0), MATCH('Cyclical_after overrides'!X$1, F_Inputs_cyclical!$A$1:$BE$1, 0))="", "", INDEX(F_Inputs_cyclical!$A$1:$BE$243, MATCH('Cyclical_after overrides'!$A74, F_Inputs_cyclical!$A$1:$A$243, 0), MATCH('Cyclical_after overrides'!X$1, F_Inputs_cyclical!$A$1:$BE$1, 0))),
Cyclical_overrides!X74)</f>
        <v>2.3039999999999998</v>
      </c>
      <c r="Y74" s="72">
        <f>IF(Cyclical_overrides!Y74 = "",
IF(INDEX(F_Inputs_cyclical!$A$1:$BE$243, MATCH('Cyclical_after overrides'!$A74, F_Inputs_cyclical!$A$1:$A$243, 0), MATCH('Cyclical_after overrides'!Y$1, F_Inputs_cyclical!$A$1:$BE$1, 0))="", "", INDEX(F_Inputs_cyclical!$A$1:$BE$243, MATCH('Cyclical_after overrides'!$A74, F_Inputs_cyclical!$A$1:$A$243, 0), MATCH('Cyclical_after overrides'!Y$1, F_Inputs_cyclical!$A$1:$BE$1, 0))),
Cyclical_overrides!Y74)</f>
        <v>2.57</v>
      </c>
      <c r="Z74" s="72">
        <f>IF(Cyclical_overrides!Z74 = "",
IF(INDEX(F_Inputs_cyclical!$A$1:$BE$243, MATCH('Cyclical_after overrides'!$A74, F_Inputs_cyclical!$A$1:$A$243, 0), MATCH('Cyclical_after overrides'!Z$1, F_Inputs_cyclical!$A$1:$BE$1, 0))="", "", INDEX(F_Inputs_cyclical!$A$1:$BE$243, MATCH('Cyclical_after overrides'!$A74, F_Inputs_cyclical!$A$1:$A$243, 0), MATCH('Cyclical_after overrides'!Z$1, F_Inputs_cyclical!$A$1:$BE$1, 0))),
Cyclical_overrides!Z74)</f>
        <v>109.47499999999999</v>
      </c>
      <c r="AA74" s="72">
        <f>IF(Cyclical_overrides!AA74 = "",
IF(INDEX(F_Inputs_cyclical!$A$1:$BE$243, MATCH('Cyclical_after overrides'!$A74, F_Inputs_cyclical!$A$1:$A$243, 0), MATCH('Cyclical_after overrides'!AA$1, F_Inputs_cyclical!$A$1:$BE$1, 0))="", "", INDEX(F_Inputs_cyclical!$A$1:$BE$243, MATCH('Cyclical_after overrides'!$A74, F_Inputs_cyclical!$A$1:$A$243, 0), MATCH('Cyclical_after overrides'!AA$1, F_Inputs_cyclical!$A$1:$BE$1, 0))),
Cyclical_overrides!AA74)</f>
        <v>578.15599999999995</v>
      </c>
      <c r="AB74" s="72" t="str">
        <f>IF(Cyclical_overrides!AB74 = "",
IF(INDEX(F_Inputs_cyclical!$A$1:$BE$243, MATCH('Cyclical_after overrides'!$A74, F_Inputs_cyclical!$A$1:$A$243, 0), MATCH('Cyclical_after overrides'!AB$1, F_Inputs_cyclical!$A$1:$BE$1, 0))="", "", INDEX(F_Inputs_cyclical!$A$1:$BE$243, MATCH('Cyclical_after overrides'!$A74, F_Inputs_cyclical!$A$1:$A$243, 0), MATCH('Cyclical_after overrides'!AB$1, F_Inputs_cyclical!$A$1:$BE$1, 0))),
Cyclical_overrides!AB74)</f>
        <v/>
      </c>
      <c r="AC74" s="72" t="str">
        <f>IF(Cyclical_overrides!AC74 = "",
IF(INDEX(F_Inputs_cyclical!$A$1:$BE$243, MATCH('Cyclical_after overrides'!$A74, F_Inputs_cyclical!$A$1:$A$243, 0), MATCH('Cyclical_after overrides'!AC$1, F_Inputs_cyclical!$A$1:$BE$1, 0))="", "", INDEX(F_Inputs_cyclical!$A$1:$BE$243, MATCH('Cyclical_after overrides'!$A74, F_Inputs_cyclical!$A$1:$A$243, 0), MATCH('Cyclical_after overrides'!AC$1, F_Inputs_cyclical!$A$1:$BE$1, 0))),
Cyclical_overrides!AC74)</f>
        <v/>
      </c>
      <c r="AD74" s="72" t="str">
        <f>IF(Cyclical_overrides!AD74 = "",
IF(INDEX(F_Inputs_cyclical!$A$1:$BE$243, MATCH('Cyclical_after overrides'!$A74, F_Inputs_cyclical!$A$1:$A$243, 0), MATCH('Cyclical_after overrides'!AD$1, F_Inputs_cyclical!$A$1:$BE$1, 0))="", "", INDEX(F_Inputs_cyclical!$A$1:$BE$243, MATCH('Cyclical_after overrides'!$A74, F_Inputs_cyclical!$A$1:$A$243, 0), MATCH('Cyclical_after overrides'!AD$1, F_Inputs_cyclical!$A$1:$BE$1, 0))),
Cyclical_overrides!AD74)</f>
        <v/>
      </c>
      <c r="AE74" s="72" t="str">
        <f>IF(Cyclical_overrides!AE74 = "",
IF(INDEX(F_Inputs_cyclical!$A$1:$BE$243, MATCH('Cyclical_after overrides'!$A74, F_Inputs_cyclical!$A$1:$A$243, 0), MATCH('Cyclical_after overrides'!AE$1, F_Inputs_cyclical!$A$1:$BE$1, 0))="", "", INDEX(F_Inputs_cyclical!$A$1:$BE$243, MATCH('Cyclical_after overrides'!$A74, F_Inputs_cyclical!$A$1:$A$243, 0), MATCH('Cyclical_after overrides'!AE$1, F_Inputs_cyclical!$A$1:$BE$1, 0))),
Cyclical_overrides!AE74)</f>
        <v/>
      </c>
      <c r="AF74" s="72" t="str">
        <f>IF(Cyclical_overrides!AF74 = "",
IF(INDEX(F_Inputs_cyclical!$A$1:$BE$243, MATCH('Cyclical_after overrides'!$A74, F_Inputs_cyclical!$A$1:$A$243, 0), MATCH('Cyclical_after overrides'!AF$1, F_Inputs_cyclical!$A$1:$BE$1, 0))="", "", INDEX(F_Inputs_cyclical!$A$1:$BE$243, MATCH('Cyclical_after overrides'!$A74, F_Inputs_cyclical!$A$1:$A$243, 0), MATCH('Cyclical_after overrides'!AF$1, F_Inputs_cyclical!$A$1:$BE$1, 0))),
Cyclical_overrides!AF74)</f>
        <v/>
      </c>
      <c r="AG74" s="72" t="str">
        <f>IF(Cyclical_overrides!AG74 = "",
IF(INDEX(F_Inputs_cyclical!$A$1:$BE$243, MATCH('Cyclical_after overrides'!$A74, F_Inputs_cyclical!$A$1:$A$243, 0), MATCH('Cyclical_after overrides'!AG$1, F_Inputs_cyclical!$A$1:$BE$1, 0))="", "", INDEX(F_Inputs_cyclical!$A$1:$BE$243, MATCH('Cyclical_after overrides'!$A74, F_Inputs_cyclical!$A$1:$A$243, 0), MATCH('Cyclical_after overrides'!AG$1, F_Inputs_cyclical!$A$1:$BE$1, 0))),
Cyclical_overrides!AG74)</f>
        <v/>
      </c>
      <c r="AH74" s="72" t="str">
        <f>IF(Cyclical_overrides!AH74 = "",
IF(INDEX(F_Inputs_cyclical!$A$1:$BE$243, MATCH('Cyclical_after overrides'!$A74, F_Inputs_cyclical!$A$1:$A$243, 0), MATCH('Cyclical_after overrides'!AH$1, F_Inputs_cyclical!$A$1:$BE$1, 0))="", "", INDEX(F_Inputs_cyclical!$A$1:$BE$243, MATCH('Cyclical_after overrides'!$A74, F_Inputs_cyclical!$A$1:$A$243, 0), MATCH('Cyclical_after overrides'!AH$1, F_Inputs_cyclical!$A$1:$BE$1, 0))),
Cyclical_overrides!AH74)</f>
        <v/>
      </c>
      <c r="AI74" s="72" t="str">
        <f>IF(Cyclical_overrides!AI74 = "",
IF(INDEX(F_Inputs_cyclical!$A$1:$BE$243, MATCH('Cyclical_after overrides'!$A74, F_Inputs_cyclical!$A$1:$A$243, 0), MATCH('Cyclical_after overrides'!AI$1, F_Inputs_cyclical!$A$1:$BE$1, 0))="", "", INDEX(F_Inputs_cyclical!$A$1:$BE$243, MATCH('Cyclical_after overrides'!$A74, F_Inputs_cyclical!$A$1:$A$243, 0), MATCH('Cyclical_after overrides'!AI$1, F_Inputs_cyclical!$A$1:$BE$1, 0))),
Cyclical_overrides!AI74)</f>
        <v/>
      </c>
      <c r="AJ74" s="72" t="str">
        <f>IF(Cyclical_overrides!AJ74 = "",
IF(INDEX(F_Inputs_cyclical!$A$1:$BE$243, MATCH('Cyclical_after overrides'!$A74, F_Inputs_cyclical!$A$1:$A$243, 0), MATCH('Cyclical_after overrides'!AJ$1, F_Inputs_cyclical!$A$1:$BE$1, 0))="", "", INDEX(F_Inputs_cyclical!$A$1:$BE$243, MATCH('Cyclical_after overrides'!$A74, F_Inputs_cyclical!$A$1:$A$243, 0), MATCH('Cyclical_after overrides'!AJ$1, F_Inputs_cyclical!$A$1:$BE$1, 0))),
Cyclical_overrides!AJ74)</f>
        <v/>
      </c>
      <c r="AK74" s="72" t="str">
        <f>IF(Cyclical_overrides!AK74 = "",
IF(INDEX(F_Inputs_cyclical!$A$1:$BE$243, MATCH('Cyclical_after overrides'!$A74, F_Inputs_cyclical!$A$1:$A$243, 0), MATCH('Cyclical_after overrides'!AK$1, F_Inputs_cyclical!$A$1:$BE$1, 0))="", "", INDEX(F_Inputs_cyclical!$A$1:$BE$243, MATCH('Cyclical_after overrides'!$A74, F_Inputs_cyclical!$A$1:$A$243, 0), MATCH('Cyclical_after overrides'!AK$1, F_Inputs_cyclical!$A$1:$BE$1, 0))),
Cyclical_overrides!AK74)</f>
        <v/>
      </c>
      <c r="AL74" s="72" t="str">
        <f>IF(Cyclical_overrides!AL74 = "",
IF(INDEX(F_Inputs_cyclical!$A$1:$BE$243, MATCH('Cyclical_after overrides'!$A74, F_Inputs_cyclical!$A$1:$A$243, 0), MATCH('Cyclical_after overrides'!AL$1, F_Inputs_cyclical!$A$1:$BE$1, 0))="", "", INDEX(F_Inputs_cyclical!$A$1:$BE$243, MATCH('Cyclical_after overrides'!$A74, F_Inputs_cyclical!$A$1:$A$243, 0), MATCH('Cyclical_after overrides'!AL$1, F_Inputs_cyclical!$A$1:$BE$1, 0))),
Cyclical_overrides!AL74)</f>
        <v/>
      </c>
      <c r="AM74" s="72">
        <f>IF(Cyclical_overrides!AM74 = "",
IF(INDEX(F_Inputs_cyclical!$A$1:$BE$243, MATCH('Cyclical_after overrides'!$A74, F_Inputs_cyclical!$A$1:$A$243, 0), MATCH('Cyclical_after overrides'!AM$1, F_Inputs_cyclical!$A$1:$BE$1, 0))="", "", INDEX(F_Inputs_cyclical!$A$1:$BE$243, MATCH('Cyclical_after overrides'!$A74, F_Inputs_cyclical!$A$1:$A$243, 0), MATCH('Cyclical_after overrides'!AM$1, F_Inputs_cyclical!$A$1:$BE$1, 0))),
Cyclical_overrides!AM74)</f>
        <v>0</v>
      </c>
      <c r="AN74" s="72">
        <f>IF(Cyclical_overrides!AN74 = "",
IF(INDEX(F_Inputs_cyclical!$A$1:$BE$243, MATCH('Cyclical_after overrides'!$A74, F_Inputs_cyclical!$A$1:$A$243, 0), MATCH('Cyclical_after overrides'!AN$1, F_Inputs_cyclical!$A$1:$BE$1, 0))="", "", INDEX(F_Inputs_cyclical!$A$1:$BE$243, MATCH('Cyclical_after overrides'!$A74, F_Inputs_cyclical!$A$1:$A$243, 0), MATCH('Cyclical_after overrides'!AN$1, F_Inputs_cyclical!$A$1:$BE$1, 0))),
Cyclical_overrides!AN74)</f>
        <v>0</v>
      </c>
      <c r="AO74" s="72" t="str">
        <f>IF(Cyclical_overrides!AO74 = "",
IF(INDEX(F_Inputs_cyclical!$A$1:$BE$243, MATCH('Cyclical_after overrides'!$A74, F_Inputs_cyclical!$A$1:$A$243, 0), MATCH('Cyclical_after overrides'!AO$1, F_Inputs_cyclical!$A$1:$BE$1, 0))="", "", INDEX(F_Inputs_cyclical!$A$1:$BE$243, MATCH('Cyclical_after overrides'!$A74, F_Inputs_cyclical!$A$1:$A$243, 0), MATCH('Cyclical_after overrides'!AO$1, F_Inputs_cyclical!$A$1:$BE$1, 0))),
Cyclical_overrides!AO74)</f>
        <v/>
      </c>
      <c r="AP74" s="72" t="str">
        <f>IF(Cyclical_overrides!AP74 = "",
IF(INDEX(F_Inputs_cyclical!$A$1:$BE$243, MATCH('Cyclical_after overrides'!$A74, F_Inputs_cyclical!$A$1:$A$243, 0), MATCH('Cyclical_after overrides'!AP$1, F_Inputs_cyclical!$A$1:$BE$1, 0))="", "", INDEX(F_Inputs_cyclical!$A$1:$BE$243, MATCH('Cyclical_after overrides'!$A74, F_Inputs_cyclical!$A$1:$A$243, 0), MATCH('Cyclical_after overrides'!AP$1, F_Inputs_cyclical!$A$1:$BE$1, 0))),
Cyclical_overrides!AP74)</f>
        <v/>
      </c>
      <c r="AQ74" s="72">
        <f>IF(Cyclical_overrides!AQ74 = "",
IF(INDEX(F_Inputs_cyclical!$A$1:$BE$243, MATCH('Cyclical_after overrides'!$A74, F_Inputs_cyclical!$A$1:$A$243, 0), MATCH('Cyclical_after overrides'!AQ$1, F_Inputs_cyclical!$A$1:$BE$1, 0))="", "", INDEX(F_Inputs_cyclical!$A$1:$BE$243, MATCH('Cyclical_after overrides'!$A74, F_Inputs_cyclical!$A$1:$A$243, 0), MATCH('Cyclical_after overrides'!AQ$1, F_Inputs_cyclical!$A$1:$BE$1, 0))),
Cyclical_overrides!AQ74)</f>
        <v>0</v>
      </c>
      <c r="AR74" s="72">
        <f>IF(Cyclical_overrides!AR74 = "",
IF(INDEX(F_Inputs_cyclical!$A$1:$BE$243, MATCH('Cyclical_after overrides'!$A74, F_Inputs_cyclical!$A$1:$A$243, 0), MATCH('Cyclical_after overrides'!AR$1, F_Inputs_cyclical!$A$1:$BE$1, 0))="", "", INDEX(F_Inputs_cyclical!$A$1:$BE$243, MATCH('Cyclical_after overrides'!$A74, F_Inputs_cyclical!$A$1:$A$243, 0), MATCH('Cyclical_after overrides'!AR$1, F_Inputs_cyclical!$A$1:$BE$1, 0))),
Cyclical_overrides!AR74)</f>
        <v>0</v>
      </c>
      <c r="AS74" s="72">
        <f>IF(Cyclical_overrides!AS74 = "",
IF(INDEX(F_Inputs_cyclical!$A$1:$BE$243, MATCH('Cyclical_after overrides'!$A74, F_Inputs_cyclical!$A$1:$A$243, 0), MATCH('Cyclical_after overrides'!AS$1, F_Inputs_cyclical!$A$1:$BE$1, 0))="", "", INDEX(F_Inputs_cyclical!$A$1:$BE$243, MATCH('Cyclical_after overrides'!$A74, F_Inputs_cyclical!$A$1:$A$243, 0), MATCH('Cyclical_after overrides'!AS$1, F_Inputs_cyclical!$A$1:$BE$1, 0))),
Cyclical_overrides!AS74)</f>
        <v>0</v>
      </c>
      <c r="AT74" s="72">
        <f>IF(Cyclical_overrides!AT74 = "",
IF(INDEX(F_Inputs_cyclical!$A$1:$BE$243, MATCH('Cyclical_after overrides'!$A74, F_Inputs_cyclical!$A$1:$A$243, 0), MATCH('Cyclical_after overrides'!AT$1, F_Inputs_cyclical!$A$1:$BE$1, 0))="", "", INDEX(F_Inputs_cyclical!$A$1:$BE$243, MATCH('Cyclical_after overrides'!$A74, F_Inputs_cyclical!$A$1:$A$243, 0), MATCH('Cyclical_after overrides'!AT$1, F_Inputs_cyclical!$A$1:$BE$1, 0))),
Cyclical_overrides!AT74)</f>
        <v>0</v>
      </c>
      <c r="AU74" s="72">
        <f>IF(Cyclical_overrides!AU74 = "",
IF(INDEX(F_Inputs_cyclical!$A$1:$BE$243, MATCH('Cyclical_after overrides'!$A74, F_Inputs_cyclical!$A$1:$A$243, 0), MATCH('Cyclical_after overrides'!AU$1, F_Inputs_cyclical!$A$1:$BE$1, 0))="", "", INDEX(F_Inputs_cyclical!$A$1:$BE$243, MATCH('Cyclical_after overrides'!$A74, F_Inputs_cyclical!$A$1:$A$243, 0), MATCH('Cyclical_after overrides'!AU$1, F_Inputs_cyclical!$A$1:$BE$1, 0))),
Cyclical_overrides!AU74)</f>
        <v>0</v>
      </c>
      <c r="AV74" s="72" t="str">
        <f>IF(Cyclical_overrides!AV74 = "",
IF(INDEX(F_Inputs_cyclical!$A$1:$BE$243, MATCH('Cyclical_after overrides'!$A74, F_Inputs_cyclical!$A$1:$A$243, 0), MATCH('Cyclical_after overrides'!AV$1, F_Inputs_cyclical!$A$1:$BE$1, 0))="", "", INDEX(F_Inputs_cyclical!$A$1:$BE$243, MATCH('Cyclical_after overrides'!$A74, F_Inputs_cyclical!$A$1:$A$243, 0), MATCH('Cyclical_after overrides'!AV$1, F_Inputs_cyclical!$A$1:$BE$1, 0))),
Cyclical_overrides!AV74)</f>
        <v/>
      </c>
      <c r="AW74" s="72">
        <f>IF(Cyclical_overrides!AW74 = "",
IF(INDEX(F_Inputs_cyclical!$A$1:$BE$243, MATCH('Cyclical_after overrides'!$A74, F_Inputs_cyclical!$A$1:$A$243, 0), MATCH('Cyclical_after overrides'!AW$1, F_Inputs_cyclical!$A$1:$BE$1, 0))="", "", INDEX(F_Inputs_cyclical!$A$1:$BE$243, MATCH('Cyclical_after overrides'!$A74, F_Inputs_cyclical!$A$1:$A$243, 0), MATCH('Cyclical_after overrides'!AW$1, F_Inputs_cyclical!$A$1:$BE$1, 0))),
Cyclical_overrides!AW74)</f>
        <v>1.1806332960179113</v>
      </c>
      <c r="AX74" s="72">
        <f>IF(Cyclical_overrides!AX74 = "",
IF(INDEX(F_Inputs_cyclical!$A$1:$BE$243, MATCH('Cyclical_after overrides'!$A74, F_Inputs_cyclical!$A$1:$A$243, 0), MATCH('Cyclical_after overrides'!AX$1, F_Inputs_cyclical!$A$1:$BE$1, 0))="", "", INDEX(F_Inputs_cyclical!$A$1:$BE$243, MATCH('Cyclical_after overrides'!$A74, F_Inputs_cyclical!$A$1:$A$243, 0), MATCH('Cyclical_after overrides'!AX$1, F_Inputs_cyclical!$A$1:$BE$1, 0))),
Cyclical_overrides!AX74)</f>
        <v>20.715811748784255</v>
      </c>
      <c r="AY74" s="72">
        <f>IF(Cyclical_overrides!AY74 = "",
IF(INDEX(F_Inputs_cyclical!$A$1:$BE$243, MATCH('Cyclical_after overrides'!$A74, F_Inputs_cyclical!$A$1:$A$243, 0), MATCH('Cyclical_after overrides'!AY$1, F_Inputs_cyclical!$A$1:$BE$1, 0))="", "", INDEX(F_Inputs_cyclical!$A$1:$BE$243, MATCH('Cyclical_after overrides'!$A74, F_Inputs_cyclical!$A$1:$A$243, 0), MATCH('Cyclical_after overrides'!AY$1, F_Inputs_cyclical!$A$1:$BE$1, 0))),
Cyclical_overrides!AY74)</f>
        <v>141.90820688801278</v>
      </c>
      <c r="AZ74" s="72">
        <f>IF(Cyclical_overrides!AZ74 = "",
IF(INDEX(F_Inputs_cyclical!$A$1:$BE$243, MATCH('Cyclical_after overrides'!$A74, F_Inputs_cyclical!$A$1:$A$243, 0), MATCH('Cyclical_after overrides'!AZ$1, F_Inputs_cyclical!$A$1:$BE$1, 0))="", "", INDEX(F_Inputs_cyclical!$A$1:$BE$243, MATCH('Cyclical_after overrides'!$A74, F_Inputs_cyclical!$A$1:$A$243, 0), MATCH('Cyclical_after overrides'!AZ$1, F_Inputs_cyclical!$A$1:$BE$1, 0))),
Cyclical_overrides!AZ74)</f>
        <v>1.4922314302309816</v>
      </c>
      <c r="BA74" s="72">
        <f>IF(Cyclical_overrides!BA74 = "",
IF(INDEX(F_Inputs_cyclical!$A$1:$BE$243, MATCH('Cyclical_after overrides'!$A74, F_Inputs_cyclical!$A$1:$A$243, 0), MATCH('Cyclical_after overrides'!BA$1, F_Inputs_cyclical!$A$1:$BE$1, 0))="", "", INDEX(F_Inputs_cyclical!$A$1:$BE$243, MATCH('Cyclical_after overrides'!$A74, F_Inputs_cyclical!$A$1:$A$243, 0), MATCH('Cyclical_after overrides'!BA$1, F_Inputs_cyclical!$A$1:$BE$1, 0))),
Cyclical_overrides!BA74)</f>
        <v>13.368475957195574</v>
      </c>
      <c r="BB74" s="72">
        <f>IF(Cyclical_overrides!BB74 = "",
IF(INDEX(F_Inputs_cyclical!$A$1:$BE$243, MATCH('Cyclical_after overrides'!$A74, F_Inputs_cyclical!$A$1:$A$243, 0), MATCH('Cyclical_after overrides'!BB$1, F_Inputs_cyclical!$A$1:$BE$1, 0))="", "", INDEX(F_Inputs_cyclical!$A$1:$BE$243, MATCH('Cyclical_after overrides'!$A74, F_Inputs_cyclical!$A$1:$A$243, 0), MATCH('Cyclical_after overrides'!BB$1, F_Inputs_cyclical!$A$1:$BE$1, 0))),
Cyclical_overrides!BB74)</f>
        <v>12.723600526237828</v>
      </c>
      <c r="BC74" s="72">
        <f>IF(Cyclical_overrides!BC74 = "",
IF(INDEX(F_Inputs_cyclical!$A$1:$BE$243, MATCH('Cyclical_after overrides'!$A74, F_Inputs_cyclical!$A$1:$A$243, 0), MATCH('Cyclical_after overrides'!BC$1, F_Inputs_cyclical!$A$1:$BE$1, 0))="", "", INDEX(F_Inputs_cyclical!$A$1:$BE$243, MATCH('Cyclical_after overrides'!$A74, F_Inputs_cyclical!$A$1:$A$243, 0), MATCH('Cyclical_after overrides'!BC$1, F_Inputs_cyclical!$A$1:$BE$1, 0))),
Cyclical_overrides!BC74)</f>
        <v>10.04008569396118</v>
      </c>
      <c r="BD74" s="72">
        <f>IF(Cyclical_overrides!BD74 = "",
IF(INDEX(F_Inputs_cyclical!$A$1:$BE$243, MATCH('Cyclical_after overrides'!$A74, F_Inputs_cyclical!$A$1:$A$243, 0), MATCH('Cyclical_after overrides'!BD$1, F_Inputs_cyclical!$A$1:$BE$1, 0))="", "", INDEX(F_Inputs_cyclical!$A$1:$BE$243, MATCH('Cyclical_after overrides'!$A74, F_Inputs_cyclical!$A$1:$A$243, 0), MATCH('Cyclical_after overrides'!BD$1, F_Inputs_cyclical!$A$1:$BE$1, 0))),
Cyclical_overrides!BD74)</f>
        <v>392.72199999999998</v>
      </c>
      <c r="BE74" s="194"/>
    </row>
    <row r="75" spans="1:57" x14ac:dyDescent="0.4">
      <c r="A75" s="63" t="str">
        <f t="shared" si="1"/>
        <v>SWT19</v>
      </c>
      <c r="B75" s="63" t="s">
        <v>325</v>
      </c>
      <c r="C75" s="63" t="s">
        <v>253</v>
      </c>
      <c r="D75" s="72">
        <f>IF(Cyclical_overrides!D75 = "",
IF(INDEX(F_Inputs_cyclical!$A$1:$BE$243, MATCH('Cyclical_after overrides'!$A75, F_Inputs_cyclical!$A$1:$A$243, 0), MATCH('Cyclical_after overrides'!D$1, F_Inputs_cyclical!$A$1:$BE$1, 0))="", "", INDEX(F_Inputs_cyclical!$A$1:$BE$243, MATCH('Cyclical_after overrides'!$A75, F_Inputs_cyclical!$A$1:$A$243, 0), MATCH('Cyclical_after overrides'!D$1, F_Inputs_cyclical!$A$1:$BE$1, 0))),
Cyclical_overrides!D75)</f>
        <v>0</v>
      </c>
      <c r="E75" s="72">
        <f>IF(Cyclical_overrides!E75 = "",
IF(INDEX(F_Inputs_cyclical!$A$1:$BE$243, MATCH('Cyclical_after overrides'!$A75, F_Inputs_cyclical!$A$1:$A$243, 0), MATCH('Cyclical_after overrides'!E$1, F_Inputs_cyclical!$A$1:$BE$1, 0))="", "", INDEX(F_Inputs_cyclical!$A$1:$BE$243, MATCH('Cyclical_after overrides'!$A75, F_Inputs_cyclical!$A$1:$A$243, 0), MATCH('Cyclical_after overrides'!E$1, F_Inputs_cyclical!$A$1:$BE$1, 0))),
Cyclical_overrides!E75)</f>
        <v>0</v>
      </c>
      <c r="F75" s="72">
        <f>IF(Cyclical_overrides!F75 = "",
IF(INDEX(F_Inputs_cyclical!$A$1:$BE$243, MATCH('Cyclical_after overrides'!$A75, F_Inputs_cyclical!$A$1:$A$243, 0), MATCH('Cyclical_after overrides'!F$1, F_Inputs_cyclical!$A$1:$BE$1, 0))="", "", INDEX(F_Inputs_cyclical!$A$1:$BE$243, MATCH('Cyclical_after overrides'!$A75, F_Inputs_cyclical!$A$1:$A$243, 0), MATCH('Cyclical_after overrides'!F$1, F_Inputs_cyclical!$A$1:$BE$1, 0))),
Cyclical_overrides!F75)</f>
        <v>0</v>
      </c>
      <c r="G75" s="72">
        <f>IF(Cyclical_overrides!G75 = "",
IF(INDEX(F_Inputs_cyclical!$A$1:$BE$243, MATCH('Cyclical_after overrides'!$A75, F_Inputs_cyclical!$A$1:$A$243, 0), MATCH('Cyclical_after overrides'!G$1, F_Inputs_cyclical!$A$1:$BE$1, 0))="", "", INDEX(F_Inputs_cyclical!$A$1:$BE$243, MATCH('Cyclical_after overrides'!$A75, F_Inputs_cyclical!$A$1:$A$243, 0), MATCH('Cyclical_after overrides'!G$1, F_Inputs_cyclical!$A$1:$BE$1, 0))),
Cyclical_overrides!G75)</f>
        <v>0</v>
      </c>
      <c r="H75" s="72" t="str">
        <f>IF(Cyclical_overrides!H75 = "",
IF(INDEX(F_Inputs_cyclical!$A$1:$BE$243, MATCH('Cyclical_after overrides'!$A75, F_Inputs_cyclical!$A$1:$A$243, 0), MATCH('Cyclical_after overrides'!H$1, F_Inputs_cyclical!$A$1:$BE$1, 0))="", "", INDEX(F_Inputs_cyclical!$A$1:$BE$243, MATCH('Cyclical_after overrides'!$A75, F_Inputs_cyclical!$A$1:$A$243, 0), MATCH('Cyclical_after overrides'!H$1, F_Inputs_cyclical!$A$1:$BE$1, 0))),
Cyclical_overrides!H75)</f>
        <v/>
      </c>
      <c r="I75" s="72">
        <f>IF(Cyclical_overrides!I75 = "",
IF(INDEX(F_Inputs_cyclical!$A$1:$BE$243, MATCH('Cyclical_after overrides'!$A75, F_Inputs_cyclical!$A$1:$A$243, 0), MATCH('Cyclical_after overrides'!I$1, F_Inputs_cyclical!$A$1:$BE$1, 0))="", "", INDEX(F_Inputs_cyclical!$A$1:$BE$243, MATCH('Cyclical_after overrides'!$A75, F_Inputs_cyclical!$A$1:$A$243, 0), MATCH('Cyclical_after overrides'!I$1, F_Inputs_cyclical!$A$1:$BE$1, 0))),
Cyclical_overrides!I75)</f>
        <v>0</v>
      </c>
      <c r="J75" s="72">
        <f>IF(Cyclical_overrides!J75 = "",
IF(INDEX(F_Inputs_cyclical!$A$1:$BE$243, MATCH('Cyclical_after overrides'!$A75, F_Inputs_cyclical!$A$1:$A$243, 0), MATCH('Cyclical_after overrides'!J$1, F_Inputs_cyclical!$A$1:$BE$1, 0))="", "", INDEX(F_Inputs_cyclical!$A$1:$BE$243, MATCH('Cyclical_after overrides'!$A75, F_Inputs_cyclical!$A$1:$A$243, 0), MATCH('Cyclical_after overrides'!J$1, F_Inputs_cyclical!$A$1:$BE$1, 0))),
Cyclical_overrides!J75)</f>
        <v>0</v>
      </c>
      <c r="K75" s="72" t="str">
        <f>IF(Cyclical_overrides!K75 = "",
IF(INDEX(F_Inputs_cyclical!$A$1:$BE$243, MATCH('Cyclical_after overrides'!$A75, F_Inputs_cyclical!$A$1:$A$243, 0), MATCH('Cyclical_after overrides'!K$1, F_Inputs_cyclical!$A$1:$BE$1, 0))="", "", INDEX(F_Inputs_cyclical!$A$1:$BE$243, MATCH('Cyclical_after overrides'!$A75, F_Inputs_cyclical!$A$1:$A$243, 0), MATCH('Cyclical_after overrides'!K$1, F_Inputs_cyclical!$A$1:$BE$1, 0))),
Cyclical_overrides!K75)</f>
        <v/>
      </c>
      <c r="L75" s="72" t="str">
        <f>IF(Cyclical_overrides!L75 = "",
IF(INDEX(F_Inputs_cyclical!$A$1:$BE$243, MATCH('Cyclical_after overrides'!$A75, F_Inputs_cyclical!$A$1:$A$243, 0), MATCH('Cyclical_after overrides'!L$1, F_Inputs_cyclical!$A$1:$BE$1, 0))="", "", INDEX(F_Inputs_cyclical!$A$1:$BE$243, MATCH('Cyclical_after overrides'!$A75, F_Inputs_cyclical!$A$1:$A$243, 0), MATCH('Cyclical_after overrides'!L$1, F_Inputs_cyclical!$A$1:$BE$1, 0))),
Cyclical_overrides!L75)</f>
        <v/>
      </c>
      <c r="M75" s="72" t="str">
        <f>IF(Cyclical_overrides!M75 = "",
IF(INDEX(F_Inputs_cyclical!$A$1:$BE$243, MATCH('Cyclical_after overrides'!$A75, F_Inputs_cyclical!$A$1:$A$243, 0), MATCH('Cyclical_after overrides'!M$1, F_Inputs_cyclical!$A$1:$BE$1, 0))="", "", INDEX(F_Inputs_cyclical!$A$1:$BE$243, MATCH('Cyclical_after overrides'!$A75, F_Inputs_cyclical!$A$1:$A$243, 0), MATCH('Cyclical_after overrides'!M$1, F_Inputs_cyclical!$A$1:$BE$1, 0))),
Cyclical_overrides!M75)</f>
        <v/>
      </c>
      <c r="N75" s="72" t="str">
        <f>IF(Cyclical_overrides!N75 = "",
IF(INDEX(F_Inputs_cyclical!$A$1:$BE$243, MATCH('Cyclical_after overrides'!$A75, F_Inputs_cyclical!$A$1:$A$243, 0), MATCH('Cyclical_after overrides'!N$1, F_Inputs_cyclical!$A$1:$BE$1, 0))="", "", INDEX(F_Inputs_cyclical!$A$1:$BE$243, MATCH('Cyclical_after overrides'!$A75, F_Inputs_cyclical!$A$1:$A$243, 0), MATCH('Cyclical_after overrides'!N$1, F_Inputs_cyclical!$A$1:$BE$1, 0))),
Cyclical_overrides!N75)</f>
        <v/>
      </c>
      <c r="O75" s="72">
        <f>IF(Cyclical_overrides!O75 = "",
IF(INDEX(F_Inputs_cyclical!$A$1:$BE$243, MATCH('Cyclical_after overrides'!$A75, F_Inputs_cyclical!$A$1:$A$243, 0), MATCH('Cyclical_after overrides'!O$1, F_Inputs_cyclical!$A$1:$BE$1, 0))="", "", INDEX(F_Inputs_cyclical!$A$1:$BE$243, MATCH('Cyclical_after overrides'!$A75, F_Inputs_cyclical!$A$1:$A$243, 0), MATCH('Cyclical_after overrides'!O$1, F_Inputs_cyclical!$A$1:$BE$1, 0))),
Cyclical_overrides!O75)</f>
        <v>0</v>
      </c>
      <c r="P75" s="72">
        <f>IF(Cyclical_overrides!P75 = "",
IF(INDEX(F_Inputs_cyclical!$A$1:$BE$243, MATCH('Cyclical_after overrides'!$A75, F_Inputs_cyclical!$A$1:$A$243, 0), MATCH('Cyclical_after overrides'!P$1, F_Inputs_cyclical!$A$1:$BE$1, 0))="", "", INDEX(F_Inputs_cyclical!$A$1:$BE$243, MATCH('Cyclical_after overrides'!$A75, F_Inputs_cyclical!$A$1:$A$243, 0), MATCH('Cyclical_after overrides'!P$1, F_Inputs_cyclical!$A$1:$BE$1, 0))),
Cyclical_overrides!P75)</f>
        <v>0</v>
      </c>
      <c r="Q75" s="72">
        <f>IF(Cyclical_overrides!Q75 = "",
IF(INDEX(F_Inputs_cyclical!$A$1:$BE$243, MATCH('Cyclical_after overrides'!$A75, F_Inputs_cyclical!$A$1:$A$243, 0), MATCH('Cyclical_after overrides'!Q$1, F_Inputs_cyclical!$A$1:$BE$1, 0))="", "", INDEX(F_Inputs_cyclical!$A$1:$BE$243, MATCH('Cyclical_after overrides'!$A75, F_Inputs_cyclical!$A$1:$A$243, 0), MATCH('Cyclical_after overrides'!Q$1, F_Inputs_cyclical!$A$1:$BE$1, 0))),
Cyclical_overrides!Q75)</f>
        <v>0</v>
      </c>
      <c r="R75" s="72">
        <f>IF(Cyclical_overrides!R75 = "",
IF(INDEX(F_Inputs_cyclical!$A$1:$BE$243, MATCH('Cyclical_after overrides'!$A75, F_Inputs_cyclical!$A$1:$A$243, 0), MATCH('Cyclical_after overrides'!R$1, F_Inputs_cyclical!$A$1:$BE$1, 0))="", "", INDEX(F_Inputs_cyclical!$A$1:$BE$243, MATCH('Cyclical_after overrides'!$A75, F_Inputs_cyclical!$A$1:$A$243, 0), MATCH('Cyclical_after overrides'!R$1, F_Inputs_cyclical!$A$1:$BE$1, 0))),
Cyclical_overrides!R75)</f>
        <v>0</v>
      </c>
      <c r="S75" s="72">
        <f>IF(Cyclical_overrides!S75 = "",
IF(INDEX(F_Inputs_cyclical!$A$1:$BE$243, MATCH('Cyclical_after overrides'!$A75, F_Inputs_cyclical!$A$1:$A$243, 0), MATCH('Cyclical_after overrides'!S$1, F_Inputs_cyclical!$A$1:$BE$1, 0))="", "", INDEX(F_Inputs_cyclical!$A$1:$BE$243, MATCH('Cyclical_after overrides'!$A75, F_Inputs_cyclical!$A$1:$A$243, 0), MATCH('Cyclical_after overrides'!S$1, F_Inputs_cyclical!$A$1:$BE$1, 0))),
Cyclical_overrides!S75)</f>
        <v>5.7389999999999999</v>
      </c>
      <c r="T75" s="72">
        <f>IF(Cyclical_overrides!T75 = "",
IF(INDEX(F_Inputs_cyclical!$A$1:$BE$243, MATCH('Cyclical_after overrides'!$A75, F_Inputs_cyclical!$A$1:$A$243, 0), MATCH('Cyclical_after overrides'!T$1, F_Inputs_cyclical!$A$1:$BE$1, 0))="", "", INDEX(F_Inputs_cyclical!$A$1:$BE$243, MATCH('Cyclical_after overrides'!$A75, F_Inputs_cyclical!$A$1:$A$243, 0), MATCH('Cyclical_after overrides'!T$1, F_Inputs_cyclical!$A$1:$BE$1, 0))),
Cyclical_overrides!T75)</f>
        <v>4.2750000000000004</v>
      </c>
      <c r="U75" s="72">
        <f>IF(Cyclical_overrides!U75 = "",
IF(INDEX(F_Inputs_cyclical!$A$1:$BE$243, MATCH('Cyclical_after overrides'!$A75, F_Inputs_cyclical!$A$1:$A$243, 0), MATCH('Cyclical_after overrides'!U$1, F_Inputs_cyclical!$A$1:$BE$1, 0))="", "", INDEX(F_Inputs_cyclical!$A$1:$BE$243, MATCH('Cyclical_after overrides'!$A75, F_Inputs_cyclical!$A$1:$A$243, 0), MATCH('Cyclical_after overrides'!U$1, F_Inputs_cyclical!$A$1:$BE$1, 0))),
Cyclical_overrides!U75)</f>
        <v>0</v>
      </c>
      <c r="V75" s="72">
        <f>IF(Cyclical_overrides!V75 = "",
IF(INDEX(F_Inputs_cyclical!$A$1:$BE$243, MATCH('Cyclical_after overrides'!$A75, F_Inputs_cyclical!$A$1:$A$243, 0), MATCH('Cyclical_after overrides'!V$1, F_Inputs_cyclical!$A$1:$BE$1, 0))="", "", INDEX(F_Inputs_cyclical!$A$1:$BE$243, MATCH('Cyclical_after overrides'!$A75, F_Inputs_cyclical!$A$1:$A$243, 0), MATCH('Cyclical_after overrides'!V$1, F_Inputs_cyclical!$A$1:$BE$1, 0))),
Cyclical_overrides!V75)</f>
        <v>31.321000000000002</v>
      </c>
      <c r="W75" s="72">
        <f>IF(Cyclical_overrides!W75 = "",
IF(INDEX(F_Inputs_cyclical!$A$1:$BE$243, MATCH('Cyclical_after overrides'!$A75, F_Inputs_cyclical!$A$1:$A$243, 0), MATCH('Cyclical_after overrides'!W$1, F_Inputs_cyclical!$A$1:$BE$1, 0))="", "", INDEX(F_Inputs_cyclical!$A$1:$BE$243, MATCH('Cyclical_after overrides'!$A75, F_Inputs_cyclical!$A$1:$A$243, 0), MATCH('Cyclical_after overrides'!W$1, F_Inputs_cyclical!$A$1:$BE$1, 0))),
Cyclical_overrides!W75)</f>
        <v>32.741999999999997</v>
      </c>
      <c r="X75" s="72">
        <f>IF(Cyclical_overrides!X75 = "",
IF(INDEX(F_Inputs_cyclical!$A$1:$BE$243, MATCH('Cyclical_after overrides'!$A75, F_Inputs_cyclical!$A$1:$A$243, 0), MATCH('Cyclical_after overrides'!X$1, F_Inputs_cyclical!$A$1:$BE$1, 0))="", "", INDEX(F_Inputs_cyclical!$A$1:$BE$243, MATCH('Cyclical_after overrides'!$A75, F_Inputs_cyclical!$A$1:$A$243, 0), MATCH('Cyclical_after overrides'!X$1, F_Inputs_cyclical!$A$1:$BE$1, 0))),
Cyclical_overrides!X75)</f>
        <v>2.2389999999999999</v>
      </c>
      <c r="Y75" s="72">
        <f>IF(Cyclical_overrides!Y75 = "",
IF(INDEX(F_Inputs_cyclical!$A$1:$BE$243, MATCH('Cyclical_after overrides'!$A75, F_Inputs_cyclical!$A$1:$A$243, 0), MATCH('Cyclical_after overrides'!Y$1, F_Inputs_cyclical!$A$1:$BE$1, 0))="", "", INDEX(F_Inputs_cyclical!$A$1:$BE$243, MATCH('Cyclical_after overrides'!$A75, F_Inputs_cyclical!$A$1:$A$243, 0), MATCH('Cyclical_after overrides'!Y$1, F_Inputs_cyclical!$A$1:$BE$1, 0))),
Cyclical_overrides!Y75)</f>
        <v>2.625</v>
      </c>
      <c r="Z75" s="72">
        <f>IF(Cyclical_overrides!Z75 = "",
IF(INDEX(F_Inputs_cyclical!$A$1:$BE$243, MATCH('Cyclical_after overrides'!$A75, F_Inputs_cyclical!$A$1:$A$243, 0), MATCH('Cyclical_after overrides'!Z$1, F_Inputs_cyclical!$A$1:$BE$1, 0))="", "", INDEX(F_Inputs_cyclical!$A$1:$BE$243, MATCH('Cyclical_after overrides'!$A75, F_Inputs_cyclical!$A$1:$A$243, 0), MATCH('Cyclical_after overrides'!Z$1, F_Inputs_cyclical!$A$1:$BE$1, 0))),
Cyclical_overrides!Z75)</f>
        <v>103.80200000000001</v>
      </c>
      <c r="AA75" s="72">
        <f>IF(Cyclical_overrides!AA75 = "",
IF(INDEX(F_Inputs_cyclical!$A$1:$BE$243, MATCH('Cyclical_after overrides'!$A75, F_Inputs_cyclical!$A$1:$A$243, 0), MATCH('Cyclical_after overrides'!AA$1, F_Inputs_cyclical!$A$1:$BE$1, 0))="", "", INDEX(F_Inputs_cyclical!$A$1:$BE$243, MATCH('Cyclical_after overrides'!$A75, F_Inputs_cyclical!$A$1:$A$243, 0), MATCH('Cyclical_after overrides'!AA$1, F_Inputs_cyclical!$A$1:$BE$1, 0))),
Cyclical_overrides!AA75)</f>
        <v>594.37099999999998</v>
      </c>
      <c r="AB75" s="72" t="str">
        <f>IF(Cyclical_overrides!AB75 = "",
IF(INDEX(F_Inputs_cyclical!$A$1:$BE$243, MATCH('Cyclical_after overrides'!$A75, F_Inputs_cyclical!$A$1:$A$243, 0), MATCH('Cyclical_after overrides'!AB$1, F_Inputs_cyclical!$A$1:$BE$1, 0))="", "", INDEX(F_Inputs_cyclical!$A$1:$BE$243, MATCH('Cyclical_after overrides'!$A75, F_Inputs_cyclical!$A$1:$A$243, 0), MATCH('Cyclical_after overrides'!AB$1, F_Inputs_cyclical!$A$1:$BE$1, 0))),
Cyclical_overrides!AB75)</f>
        <v/>
      </c>
      <c r="AC75" s="72" t="str">
        <f>IF(Cyclical_overrides!AC75 = "",
IF(INDEX(F_Inputs_cyclical!$A$1:$BE$243, MATCH('Cyclical_after overrides'!$A75, F_Inputs_cyclical!$A$1:$A$243, 0), MATCH('Cyclical_after overrides'!AC$1, F_Inputs_cyclical!$A$1:$BE$1, 0))="", "", INDEX(F_Inputs_cyclical!$A$1:$BE$243, MATCH('Cyclical_after overrides'!$A75, F_Inputs_cyclical!$A$1:$A$243, 0), MATCH('Cyclical_after overrides'!AC$1, F_Inputs_cyclical!$A$1:$BE$1, 0))),
Cyclical_overrides!AC75)</f>
        <v/>
      </c>
      <c r="AD75" s="72" t="str">
        <f>IF(Cyclical_overrides!AD75 = "",
IF(INDEX(F_Inputs_cyclical!$A$1:$BE$243, MATCH('Cyclical_after overrides'!$A75, F_Inputs_cyclical!$A$1:$A$243, 0), MATCH('Cyclical_after overrides'!AD$1, F_Inputs_cyclical!$A$1:$BE$1, 0))="", "", INDEX(F_Inputs_cyclical!$A$1:$BE$243, MATCH('Cyclical_after overrides'!$A75, F_Inputs_cyclical!$A$1:$A$243, 0), MATCH('Cyclical_after overrides'!AD$1, F_Inputs_cyclical!$A$1:$BE$1, 0))),
Cyclical_overrides!AD75)</f>
        <v/>
      </c>
      <c r="AE75" s="72" t="str">
        <f>IF(Cyclical_overrides!AE75 = "",
IF(INDEX(F_Inputs_cyclical!$A$1:$BE$243, MATCH('Cyclical_after overrides'!$A75, F_Inputs_cyclical!$A$1:$A$243, 0), MATCH('Cyclical_after overrides'!AE$1, F_Inputs_cyclical!$A$1:$BE$1, 0))="", "", INDEX(F_Inputs_cyclical!$A$1:$BE$243, MATCH('Cyclical_after overrides'!$A75, F_Inputs_cyclical!$A$1:$A$243, 0), MATCH('Cyclical_after overrides'!AE$1, F_Inputs_cyclical!$A$1:$BE$1, 0))),
Cyclical_overrides!AE75)</f>
        <v/>
      </c>
      <c r="AF75" s="72" t="str">
        <f>IF(Cyclical_overrides!AF75 = "",
IF(INDEX(F_Inputs_cyclical!$A$1:$BE$243, MATCH('Cyclical_after overrides'!$A75, F_Inputs_cyclical!$A$1:$A$243, 0), MATCH('Cyclical_after overrides'!AF$1, F_Inputs_cyclical!$A$1:$BE$1, 0))="", "", INDEX(F_Inputs_cyclical!$A$1:$BE$243, MATCH('Cyclical_after overrides'!$A75, F_Inputs_cyclical!$A$1:$A$243, 0), MATCH('Cyclical_after overrides'!AF$1, F_Inputs_cyclical!$A$1:$BE$1, 0))),
Cyclical_overrides!AF75)</f>
        <v/>
      </c>
      <c r="AG75" s="72" t="str">
        <f>IF(Cyclical_overrides!AG75 = "",
IF(INDEX(F_Inputs_cyclical!$A$1:$BE$243, MATCH('Cyclical_after overrides'!$A75, F_Inputs_cyclical!$A$1:$A$243, 0), MATCH('Cyclical_after overrides'!AG$1, F_Inputs_cyclical!$A$1:$BE$1, 0))="", "", INDEX(F_Inputs_cyclical!$A$1:$BE$243, MATCH('Cyclical_after overrides'!$A75, F_Inputs_cyclical!$A$1:$A$243, 0), MATCH('Cyclical_after overrides'!AG$1, F_Inputs_cyclical!$A$1:$BE$1, 0))),
Cyclical_overrides!AG75)</f>
        <v/>
      </c>
      <c r="AH75" s="72" t="str">
        <f>IF(Cyclical_overrides!AH75 = "",
IF(INDEX(F_Inputs_cyclical!$A$1:$BE$243, MATCH('Cyclical_after overrides'!$A75, F_Inputs_cyclical!$A$1:$A$243, 0), MATCH('Cyclical_after overrides'!AH$1, F_Inputs_cyclical!$A$1:$BE$1, 0))="", "", INDEX(F_Inputs_cyclical!$A$1:$BE$243, MATCH('Cyclical_after overrides'!$A75, F_Inputs_cyclical!$A$1:$A$243, 0), MATCH('Cyclical_after overrides'!AH$1, F_Inputs_cyclical!$A$1:$BE$1, 0))),
Cyclical_overrides!AH75)</f>
        <v/>
      </c>
      <c r="AI75" s="72" t="str">
        <f>IF(Cyclical_overrides!AI75 = "",
IF(INDEX(F_Inputs_cyclical!$A$1:$BE$243, MATCH('Cyclical_after overrides'!$A75, F_Inputs_cyclical!$A$1:$A$243, 0), MATCH('Cyclical_after overrides'!AI$1, F_Inputs_cyclical!$A$1:$BE$1, 0))="", "", INDEX(F_Inputs_cyclical!$A$1:$BE$243, MATCH('Cyclical_after overrides'!$A75, F_Inputs_cyclical!$A$1:$A$243, 0), MATCH('Cyclical_after overrides'!AI$1, F_Inputs_cyclical!$A$1:$BE$1, 0))),
Cyclical_overrides!AI75)</f>
        <v/>
      </c>
      <c r="AJ75" s="72" t="str">
        <f>IF(Cyclical_overrides!AJ75 = "",
IF(INDEX(F_Inputs_cyclical!$A$1:$BE$243, MATCH('Cyclical_after overrides'!$A75, F_Inputs_cyclical!$A$1:$A$243, 0), MATCH('Cyclical_after overrides'!AJ$1, F_Inputs_cyclical!$A$1:$BE$1, 0))="", "", INDEX(F_Inputs_cyclical!$A$1:$BE$243, MATCH('Cyclical_after overrides'!$A75, F_Inputs_cyclical!$A$1:$A$243, 0), MATCH('Cyclical_after overrides'!AJ$1, F_Inputs_cyclical!$A$1:$BE$1, 0))),
Cyclical_overrides!AJ75)</f>
        <v/>
      </c>
      <c r="AK75" s="72" t="str">
        <f>IF(Cyclical_overrides!AK75 = "",
IF(INDEX(F_Inputs_cyclical!$A$1:$BE$243, MATCH('Cyclical_after overrides'!$A75, F_Inputs_cyclical!$A$1:$A$243, 0), MATCH('Cyclical_after overrides'!AK$1, F_Inputs_cyclical!$A$1:$BE$1, 0))="", "", INDEX(F_Inputs_cyclical!$A$1:$BE$243, MATCH('Cyclical_after overrides'!$A75, F_Inputs_cyclical!$A$1:$A$243, 0), MATCH('Cyclical_after overrides'!AK$1, F_Inputs_cyclical!$A$1:$BE$1, 0))),
Cyclical_overrides!AK75)</f>
        <v/>
      </c>
      <c r="AL75" s="72" t="str">
        <f>IF(Cyclical_overrides!AL75 = "",
IF(INDEX(F_Inputs_cyclical!$A$1:$BE$243, MATCH('Cyclical_after overrides'!$A75, F_Inputs_cyclical!$A$1:$A$243, 0), MATCH('Cyclical_after overrides'!AL$1, F_Inputs_cyclical!$A$1:$BE$1, 0))="", "", INDEX(F_Inputs_cyclical!$A$1:$BE$243, MATCH('Cyclical_after overrides'!$A75, F_Inputs_cyclical!$A$1:$A$243, 0), MATCH('Cyclical_after overrides'!AL$1, F_Inputs_cyclical!$A$1:$BE$1, 0))),
Cyclical_overrides!AL75)</f>
        <v/>
      </c>
      <c r="AM75" s="72">
        <f>IF(Cyclical_overrides!AM75 = "",
IF(INDEX(F_Inputs_cyclical!$A$1:$BE$243, MATCH('Cyclical_after overrides'!$A75, F_Inputs_cyclical!$A$1:$A$243, 0), MATCH('Cyclical_after overrides'!AM$1, F_Inputs_cyclical!$A$1:$BE$1, 0))="", "", INDEX(F_Inputs_cyclical!$A$1:$BE$243, MATCH('Cyclical_after overrides'!$A75, F_Inputs_cyclical!$A$1:$A$243, 0), MATCH('Cyclical_after overrides'!AM$1, F_Inputs_cyclical!$A$1:$BE$1, 0))),
Cyclical_overrides!AM75)</f>
        <v>0</v>
      </c>
      <c r="AN75" s="72">
        <f>IF(Cyclical_overrides!AN75 = "",
IF(INDEX(F_Inputs_cyclical!$A$1:$BE$243, MATCH('Cyclical_after overrides'!$A75, F_Inputs_cyclical!$A$1:$A$243, 0), MATCH('Cyclical_after overrides'!AN$1, F_Inputs_cyclical!$A$1:$BE$1, 0))="", "", INDEX(F_Inputs_cyclical!$A$1:$BE$243, MATCH('Cyclical_after overrides'!$A75, F_Inputs_cyclical!$A$1:$A$243, 0), MATCH('Cyclical_after overrides'!AN$1, F_Inputs_cyclical!$A$1:$BE$1, 0))),
Cyclical_overrides!AN75)</f>
        <v>0</v>
      </c>
      <c r="AO75" s="72" t="str">
        <f>IF(Cyclical_overrides!AO75 = "",
IF(INDEX(F_Inputs_cyclical!$A$1:$BE$243, MATCH('Cyclical_after overrides'!$A75, F_Inputs_cyclical!$A$1:$A$243, 0), MATCH('Cyclical_after overrides'!AO$1, F_Inputs_cyclical!$A$1:$BE$1, 0))="", "", INDEX(F_Inputs_cyclical!$A$1:$BE$243, MATCH('Cyclical_after overrides'!$A75, F_Inputs_cyclical!$A$1:$A$243, 0), MATCH('Cyclical_after overrides'!AO$1, F_Inputs_cyclical!$A$1:$BE$1, 0))),
Cyclical_overrides!AO75)</f>
        <v/>
      </c>
      <c r="AP75" s="72" t="str">
        <f>IF(Cyclical_overrides!AP75 = "",
IF(INDEX(F_Inputs_cyclical!$A$1:$BE$243, MATCH('Cyclical_after overrides'!$A75, F_Inputs_cyclical!$A$1:$A$243, 0), MATCH('Cyclical_after overrides'!AP$1, F_Inputs_cyclical!$A$1:$BE$1, 0))="", "", INDEX(F_Inputs_cyclical!$A$1:$BE$243, MATCH('Cyclical_after overrides'!$A75, F_Inputs_cyclical!$A$1:$A$243, 0), MATCH('Cyclical_after overrides'!AP$1, F_Inputs_cyclical!$A$1:$BE$1, 0))),
Cyclical_overrides!AP75)</f>
        <v/>
      </c>
      <c r="AQ75" s="72">
        <f>IF(Cyclical_overrides!AQ75 = "",
IF(INDEX(F_Inputs_cyclical!$A$1:$BE$243, MATCH('Cyclical_after overrides'!$A75, F_Inputs_cyclical!$A$1:$A$243, 0), MATCH('Cyclical_after overrides'!AQ$1, F_Inputs_cyclical!$A$1:$BE$1, 0))="", "", INDEX(F_Inputs_cyclical!$A$1:$BE$243, MATCH('Cyclical_after overrides'!$A75, F_Inputs_cyclical!$A$1:$A$243, 0), MATCH('Cyclical_after overrides'!AQ$1, F_Inputs_cyclical!$A$1:$BE$1, 0))),
Cyclical_overrides!AQ75)</f>
        <v>0</v>
      </c>
      <c r="AR75" s="72">
        <f>IF(Cyclical_overrides!AR75 = "",
IF(INDEX(F_Inputs_cyclical!$A$1:$BE$243, MATCH('Cyclical_after overrides'!$A75, F_Inputs_cyclical!$A$1:$A$243, 0), MATCH('Cyclical_after overrides'!AR$1, F_Inputs_cyclical!$A$1:$BE$1, 0))="", "", INDEX(F_Inputs_cyclical!$A$1:$BE$243, MATCH('Cyclical_after overrides'!$A75, F_Inputs_cyclical!$A$1:$A$243, 0), MATCH('Cyclical_after overrides'!AR$1, F_Inputs_cyclical!$A$1:$BE$1, 0))),
Cyclical_overrides!AR75)</f>
        <v>0</v>
      </c>
      <c r="AS75" s="72" t="str">
        <f>IF(Cyclical_overrides!AS75 = "",
IF(INDEX(F_Inputs_cyclical!$A$1:$BE$243, MATCH('Cyclical_after overrides'!$A75, F_Inputs_cyclical!$A$1:$A$243, 0), MATCH('Cyclical_after overrides'!AS$1, F_Inputs_cyclical!$A$1:$BE$1, 0))="", "", INDEX(F_Inputs_cyclical!$A$1:$BE$243, MATCH('Cyclical_after overrides'!$A75, F_Inputs_cyclical!$A$1:$A$243, 0), MATCH('Cyclical_after overrides'!AS$1, F_Inputs_cyclical!$A$1:$BE$1, 0))),
Cyclical_overrides!AS75)</f>
        <v/>
      </c>
      <c r="AT75" s="72" t="str">
        <f>IF(Cyclical_overrides!AT75 = "",
IF(INDEX(F_Inputs_cyclical!$A$1:$BE$243, MATCH('Cyclical_after overrides'!$A75, F_Inputs_cyclical!$A$1:$A$243, 0), MATCH('Cyclical_after overrides'!AT$1, F_Inputs_cyclical!$A$1:$BE$1, 0))="", "", INDEX(F_Inputs_cyclical!$A$1:$BE$243, MATCH('Cyclical_after overrides'!$A75, F_Inputs_cyclical!$A$1:$A$243, 0), MATCH('Cyclical_after overrides'!AT$1, F_Inputs_cyclical!$A$1:$BE$1, 0))),
Cyclical_overrides!AT75)</f>
        <v/>
      </c>
      <c r="AU75" s="72">
        <f>IF(Cyclical_overrides!AU75 = "",
IF(INDEX(F_Inputs_cyclical!$A$1:$BE$243, MATCH('Cyclical_after overrides'!$A75, F_Inputs_cyclical!$A$1:$A$243, 0), MATCH('Cyclical_after overrides'!AU$1, F_Inputs_cyclical!$A$1:$BE$1, 0))="", "", INDEX(F_Inputs_cyclical!$A$1:$BE$243, MATCH('Cyclical_after overrides'!$A75, F_Inputs_cyclical!$A$1:$A$243, 0), MATCH('Cyclical_after overrides'!AU$1, F_Inputs_cyclical!$A$1:$BE$1, 0))),
Cyclical_overrides!AU75)</f>
        <v>0</v>
      </c>
      <c r="AV75" s="72" t="str">
        <f>IF(Cyclical_overrides!AV75 = "",
IF(INDEX(F_Inputs_cyclical!$A$1:$BE$243, MATCH('Cyclical_after overrides'!$A75, F_Inputs_cyclical!$A$1:$A$243, 0), MATCH('Cyclical_after overrides'!AV$1, F_Inputs_cyclical!$A$1:$BE$1, 0))="", "", INDEX(F_Inputs_cyclical!$A$1:$BE$243, MATCH('Cyclical_after overrides'!$A75, F_Inputs_cyclical!$A$1:$A$243, 0), MATCH('Cyclical_after overrides'!AV$1, F_Inputs_cyclical!$A$1:$BE$1, 0))),
Cyclical_overrides!AV75)</f>
        <v/>
      </c>
      <c r="AW75" s="72">
        <f>IF(Cyclical_overrides!AW75 = "",
IF(INDEX(F_Inputs_cyclical!$A$1:$BE$243, MATCH('Cyclical_after overrides'!$A75, F_Inputs_cyclical!$A$1:$A$243, 0), MATCH('Cyclical_after overrides'!AW$1, F_Inputs_cyclical!$A$1:$BE$1, 0))="", "", INDEX(F_Inputs_cyclical!$A$1:$BE$243, MATCH('Cyclical_after overrides'!$A75, F_Inputs_cyclical!$A$1:$A$243, 0), MATCH('Cyclical_after overrides'!AW$1, F_Inputs_cyclical!$A$1:$BE$1, 0))),
Cyclical_overrides!AW75)</f>
        <v>1.1560444722831191</v>
      </c>
      <c r="AX75" s="72">
        <f>IF(Cyclical_overrides!AX75 = "",
IF(INDEX(F_Inputs_cyclical!$A$1:$BE$243, MATCH('Cyclical_after overrides'!$A75, F_Inputs_cyclical!$A$1:$A$243, 0), MATCH('Cyclical_after overrides'!AX$1, F_Inputs_cyclical!$A$1:$BE$1, 0))="", "", INDEX(F_Inputs_cyclical!$A$1:$BE$243, MATCH('Cyclical_after overrides'!$A75, F_Inputs_cyclical!$A$1:$A$243, 0), MATCH('Cyclical_after overrides'!AX$1, F_Inputs_cyclical!$A$1:$BE$1, 0))),
Cyclical_overrides!AX75)</f>
        <v>19.98288891509026</v>
      </c>
      <c r="AY75" s="72">
        <f>IF(Cyclical_overrides!AY75 = "",
IF(INDEX(F_Inputs_cyclical!$A$1:$BE$243, MATCH('Cyclical_after overrides'!$A75, F_Inputs_cyclical!$A$1:$A$243, 0), MATCH('Cyclical_after overrides'!AY$1, F_Inputs_cyclical!$A$1:$BE$1, 0))="", "", INDEX(F_Inputs_cyclical!$A$1:$BE$243, MATCH('Cyclical_after overrides'!$A75, F_Inputs_cyclical!$A$1:$A$243, 0), MATCH('Cyclical_after overrides'!AY$1, F_Inputs_cyclical!$A$1:$BE$1, 0))),
Cyclical_overrides!AY75)</f>
        <v>141.36303855062167</v>
      </c>
      <c r="AZ75" s="72">
        <f>IF(Cyclical_overrides!AZ75 = "",
IF(INDEX(F_Inputs_cyclical!$A$1:$BE$243, MATCH('Cyclical_after overrides'!$A75, F_Inputs_cyclical!$A$1:$A$243, 0), MATCH('Cyclical_after overrides'!AZ$1, F_Inputs_cyclical!$A$1:$BE$1, 0))="", "", INDEX(F_Inputs_cyclical!$A$1:$BE$243, MATCH('Cyclical_after overrides'!$A75, F_Inputs_cyclical!$A$1:$A$243, 0), MATCH('Cyclical_after overrides'!AZ$1, F_Inputs_cyclical!$A$1:$BE$1, 0))),
Cyclical_overrides!AZ75)</f>
        <v>1.4687079675349028</v>
      </c>
      <c r="BA75" s="72">
        <f>IF(Cyclical_overrides!BA75 = "",
IF(INDEX(F_Inputs_cyclical!$A$1:$BE$243, MATCH('Cyclical_after overrides'!$A75, F_Inputs_cyclical!$A$1:$A$243, 0), MATCH('Cyclical_after overrides'!BA$1, F_Inputs_cyclical!$A$1:$BE$1, 0))="", "", INDEX(F_Inputs_cyclical!$A$1:$BE$243, MATCH('Cyclical_after overrides'!$A75, F_Inputs_cyclical!$A$1:$A$243, 0), MATCH('Cyclical_after overrides'!BA$1, F_Inputs_cyclical!$A$1:$BE$1, 0))),
Cyclical_overrides!BA75)</f>
        <v>13.368475957195574</v>
      </c>
      <c r="BB75" s="72">
        <f>IF(Cyclical_overrides!BB75 = "",
IF(INDEX(F_Inputs_cyclical!$A$1:$BE$243, MATCH('Cyclical_after overrides'!$A75, F_Inputs_cyclical!$A$1:$A$243, 0), MATCH('Cyclical_after overrides'!BB$1, F_Inputs_cyclical!$A$1:$BE$1, 0))="", "", INDEX(F_Inputs_cyclical!$A$1:$BE$243, MATCH('Cyclical_after overrides'!$A75, F_Inputs_cyclical!$A$1:$A$243, 0), MATCH('Cyclical_after overrides'!BB$1, F_Inputs_cyclical!$A$1:$BE$1, 0))),
Cyclical_overrides!BB75)</f>
        <v>12.401162810758958</v>
      </c>
      <c r="BC75" s="72">
        <f>IF(Cyclical_overrides!BC75 = "",
IF(INDEX(F_Inputs_cyclical!$A$1:$BE$243, MATCH('Cyclical_after overrides'!$A75, F_Inputs_cyclical!$A$1:$A$243, 0), MATCH('Cyclical_after overrides'!BC$1, F_Inputs_cyclical!$A$1:$BE$1, 0))="", "", INDEX(F_Inputs_cyclical!$A$1:$BE$243, MATCH('Cyclical_after overrides'!$A75, F_Inputs_cyclical!$A$1:$A$243, 0), MATCH('Cyclical_after overrides'!BC$1, F_Inputs_cyclical!$A$1:$BE$1, 0))),
Cyclical_overrides!BC75)</f>
        <v>10.303947832246024</v>
      </c>
      <c r="BD75" s="72">
        <f>IF(Cyclical_overrides!BD75 = "",
IF(INDEX(F_Inputs_cyclical!$A$1:$BE$243, MATCH('Cyclical_after overrides'!$A75, F_Inputs_cyclical!$A$1:$A$243, 0), MATCH('Cyclical_after overrides'!BD$1, F_Inputs_cyclical!$A$1:$BE$1, 0))="", "", INDEX(F_Inputs_cyclical!$A$1:$BE$243, MATCH('Cyclical_after overrides'!$A75, F_Inputs_cyclical!$A$1:$A$243, 0), MATCH('Cyclical_after overrides'!BD$1, F_Inputs_cyclical!$A$1:$BE$1, 0))),
Cyclical_overrides!BD75)</f>
        <v>399.209</v>
      </c>
      <c r="BE75" s="194"/>
    </row>
    <row r="76" spans="1:57" x14ac:dyDescent="0.4">
      <c r="A76" s="63" t="str">
        <f t="shared" si="1"/>
        <v>SWT20</v>
      </c>
      <c r="B76" s="63" t="s">
        <v>325</v>
      </c>
      <c r="C76" s="63" t="s">
        <v>255</v>
      </c>
      <c r="D76" s="72">
        <f>IF(Cyclical_overrides!D76 = "",
IF(INDEX(F_Inputs_cyclical!$A$1:$BE$243, MATCH('Cyclical_after overrides'!$A76, F_Inputs_cyclical!$A$1:$A$243, 0), MATCH('Cyclical_after overrides'!D$1, F_Inputs_cyclical!$A$1:$BE$1, 0))="", "", INDEX(F_Inputs_cyclical!$A$1:$BE$243, MATCH('Cyclical_after overrides'!$A76, F_Inputs_cyclical!$A$1:$A$243, 0), MATCH('Cyclical_after overrides'!D$1, F_Inputs_cyclical!$A$1:$BE$1, 0))),
Cyclical_overrides!D76)</f>
        <v>0</v>
      </c>
      <c r="E76" s="72">
        <f>IF(Cyclical_overrides!E76 = "",
IF(INDEX(F_Inputs_cyclical!$A$1:$BE$243, MATCH('Cyclical_after overrides'!$A76, F_Inputs_cyclical!$A$1:$A$243, 0), MATCH('Cyclical_after overrides'!E$1, F_Inputs_cyclical!$A$1:$BE$1, 0))="", "", INDEX(F_Inputs_cyclical!$A$1:$BE$243, MATCH('Cyclical_after overrides'!$A76, F_Inputs_cyclical!$A$1:$A$243, 0), MATCH('Cyclical_after overrides'!E$1, F_Inputs_cyclical!$A$1:$BE$1, 0))),
Cyclical_overrides!E76)</f>
        <v>0</v>
      </c>
      <c r="F76" s="72">
        <f>IF(Cyclical_overrides!F76 = "",
IF(INDEX(F_Inputs_cyclical!$A$1:$BE$243, MATCH('Cyclical_after overrides'!$A76, F_Inputs_cyclical!$A$1:$A$243, 0), MATCH('Cyclical_after overrides'!F$1, F_Inputs_cyclical!$A$1:$BE$1, 0))="", "", INDEX(F_Inputs_cyclical!$A$1:$BE$243, MATCH('Cyclical_after overrides'!$A76, F_Inputs_cyclical!$A$1:$A$243, 0), MATCH('Cyclical_after overrides'!F$1, F_Inputs_cyclical!$A$1:$BE$1, 0))),
Cyclical_overrides!F76)</f>
        <v>0</v>
      </c>
      <c r="G76" s="72">
        <f>IF(Cyclical_overrides!G76 = "",
IF(INDEX(F_Inputs_cyclical!$A$1:$BE$243, MATCH('Cyclical_after overrides'!$A76, F_Inputs_cyclical!$A$1:$A$243, 0), MATCH('Cyclical_after overrides'!G$1, F_Inputs_cyclical!$A$1:$BE$1, 0))="", "", INDEX(F_Inputs_cyclical!$A$1:$BE$243, MATCH('Cyclical_after overrides'!$A76, F_Inputs_cyclical!$A$1:$A$243, 0), MATCH('Cyclical_after overrides'!G$1, F_Inputs_cyclical!$A$1:$BE$1, 0))),
Cyclical_overrides!G76)</f>
        <v>0</v>
      </c>
      <c r="H76" s="72" t="str">
        <f>IF(Cyclical_overrides!H76 = "",
IF(INDEX(F_Inputs_cyclical!$A$1:$BE$243, MATCH('Cyclical_after overrides'!$A76, F_Inputs_cyclical!$A$1:$A$243, 0), MATCH('Cyclical_after overrides'!H$1, F_Inputs_cyclical!$A$1:$BE$1, 0))="", "", INDEX(F_Inputs_cyclical!$A$1:$BE$243, MATCH('Cyclical_after overrides'!$A76, F_Inputs_cyclical!$A$1:$A$243, 0), MATCH('Cyclical_after overrides'!H$1, F_Inputs_cyclical!$A$1:$BE$1, 0))),
Cyclical_overrides!H76)</f>
        <v/>
      </c>
      <c r="I76" s="72">
        <f>IF(Cyclical_overrides!I76 = "",
IF(INDEX(F_Inputs_cyclical!$A$1:$BE$243, MATCH('Cyclical_after overrides'!$A76, F_Inputs_cyclical!$A$1:$A$243, 0), MATCH('Cyclical_after overrides'!I$1, F_Inputs_cyclical!$A$1:$BE$1, 0))="", "", INDEX(F_Inputs_cyclical!$A$1:$BE$243, MATCH('Cyclical_after overrides'!$A76, F_Inputs_cyclical!$A$1:$A$243, 0), MATCH('Cyclical_after overrides'!I$1, F_Inputs_cyclical!$A$1:$BE$1, 0))),
Cyclical_overrides!I76)</f>
        <v>0</v>
      </c>
      <c r="J76" s="72">
        <f>IF(Cyclical_overrides!J76 = "",
IF(INDEX(F_Inputs_cyclical!$A$1:$BE$243, MATCH('Cyclical_after overrides'!$A76, F_Inputs_cyclical!$A$1:$A$243, 0), MATCH('Cyclical_after overrides'!J$1, F_Inputs_cyclical!$A$1:$BE$1, 0))="", "", INDEX(F_Inputs_cyclical!$A$1:$BE$243, MATCH('Cyclical_after overrides'!$A76, F_Inputs_cyclical!$A$1:$A$243, 0), MATCH('Cyclical_after overrides'!J$1, F_Inputs_cyclical!$A$1:$BE$1, 0))),
Cyclical_overrides!J76)</f>
        <v>0</v>
      </c>
      <c r="K76" s="72" t="str">
        <f>IF(Cyclical_overrides!K76 = "",
IF(INDEX(F_Inputs_cyclical!$A$1:$BE$243, MATCH('Cyclical_after overrides'!$A76, F_Inputs_cyclical!$A$1:$A$243, 0), MATCH('Cyclical_after overrides'!K$1, F_Inputs_cyclical!$A$1:$BE$1, 0))="", "", INDEX(F_Inputs_cyclical!$A$1:$BE$243, MATCH('Cyclical_after overrides'!$A76, F_Inputs_cyclical!$A$1:$A$243, 0), MATCH('Cyclical_after overrides'!K$1, F_Inputs_cyclical!$A$1:$BE$1, 0))),
Cyclical_overrides!K76)</f>
        <v/>
      </c>
      <c r="L76" s="72" t="str">
        <f>IF(Cyclical_overrides!L76 = "",
IF(INDEX(F_Inputs_cyclical!$A$1:$BE$243, MATCH('Cyclical_after overrides'!$A76, F_Inputs_cyclical!$A$1:$A$243, 0), MATCH('Cyclical_after overrides'!L$1, F_Inputs_cyclical!$A$1:$BE$1, 0))="", "", INDEX(F_Inputs_cyclical!$A$1:$BE$243, MATCH('Cyclical_after overrides'!$A76, F_Inputs_cyclical!$A$1:$A$243, 0), MATCH('Cyclical_after overrides'!L$1, F_Inputs_cyclical!$A$1:$BE$1, 0))),
Cyclical_overrides!L76)</f>
        <v/>
      </c>
      <c r="M76" s="72" t="str">
        <f>IF(Cyclical_overrides!M76 = "",
IF(INDEX(F_Inputs_cyclical!$A$1:$BE$243, MATCH('Cyclical_after overrides'!$A76, F_Inputs_cyclical!$A$1:$A$243, 0), MATCH('Cyclical_after overrides'!M$1, F_Inputs_cyclical!$A$1:$BE$1, 0))="", "", INDEX(F_Inputs_cyclical!$A$1:$BE$243, MATCH('Cyclical_after overrides'!$A76, F_Inputs_cyclical!$A$1:$A$243, 0), MATCH('Cyclical_after overrides'!M$1, F_Inputs_cyclical!$A$1:$BE$1, 0))),
Cyclical_overrides!M76)</f>
        <v/>
      </c>
      <c r="N76" s="72" t="str">
        <f>IF(Cyclical_overrides!N76 = "",
IF(INDEX(F_Inputs_cyclical!$A$1:$BE$243, MATCH('Cyclical_after overrides'!$A76, F_Inputs_cyclical!$A$1:$A$243, 0), MATCH('Cyclical_after overrides'!N$1, F_Inputs_cyclical!$A$1:$BE$1, 0))="", "", INDEX(F_Inputs_cyclical!$A$1:$BE$243, MATCH('Cyclical_after overrides'!$A76, F_Inputs_cyclical!$A$1:$A$243, 0), MATCH('Cyclical_after overrides'!N$1, F_Inputs_cyclical!$A$1:$BE$1, 0))),
Cyclical_overrides!N76)</f>
        <v/>
      </c>
      <c r="O76" s="72">
        <f>IF(Cyclical_overrides!O76 = "",
IF(INDEX(F_Inputs_cyclical!$A$1:$BE$243, MATCH('Cyclical_after overrides'!$A76, F_Inputs_cyclical!$A$1:$A$243, 0), MATCH('Cyclical_after overrides'!O$1, F_Inputs_cyclical!$A$1:$BE$1, 0))="", "", INDEX(F_Inputs_cyclical!$A$1:$BE$243, MATCH('Cyclical_after overrides'!$A76, F_Inputs_cyclical!$A$1:$A$243, 0), MATCH('Cyclical_after overrides'!O$1, F_Inputs_cyclical!$A$1:$BE$1, 0))),
Cyclical_overrides!O76)</f>
        <v>0</v>
      </c>
      <c r="P76" s="72">
        <f>IF(Cyclical_overrides!P76 = "",
IF(INDEX(F_Inputs_cyclical!$A$1:$BE$243, MATCH('Cyclical_after overrides'!$A76, F_Inputs_cyclical!$A$1:$A$243, 0), MATCH('Cyclical_after overrides'!P$1, F_Inputs_cyclical!$A$1:$BE$1, 0))="", "", INDEX(F_Inputs_cyclical!$A$1:$BE$243, MATCH('Cyclical_after overrides'!$A76, F_Inputs_cyclical!$A$1:$A$243, 0), MATCH('Cyclical_after overrides'!P$1, F_Inputs_cyclical!$A$1:$BE$1, 0))),
Cyclical_overrides!P76)</f>
        <v>0</v>
      </c>
      <c r="Q76" s="72">
        <f>IF(Cyclical_overrides!Q76 = "",
IF(INDEX(F_Inputs_cyclical!$A$1:$BE$243, MATCH('Cyclical_after overrides'!$A76, F_Inputs_cyclical!$A$1:$A$243, 0), MATCH('Cyclical_after overrides'!Q$1, F_Inputs_cyclical!$A$1:$BE$1, 0))="", "", INDEX(F_Inputs_cyclical!$A$1:$BE$243, MATCH('Cyclical_after overrides'!$A76, F_Inputs_cyclical!$A$1:$A$243, 0), MATCH('Cyclical_after overrides'!Q$1, F_Inputs_cyclical!$A$1:$BE$1, 0))),
Cyclical_overrides!Q76)</f>
        <v>0</v>
      </c>
      <c r="R76" s="72">
        <f>IF(Cyclical_overrides!R76 = "",
IF(INDEX(F_Inputs_cyclical!$A$1:$BE$243, MATCH('Cyclical_after overrides'!$A76, F_Inputs_cyclical!$A$1:$A$243, 0), MATCH('Cyclical_after overrides'!R$1, F_Inputs_cyclical!$A$1:$BE$1, 0))="", "", INDEX(F_Inputs_cyclical!$A$1:$BE$243, MATCH('Cyclical_after overrides'!$A76, F_Inputs_cyclical!$A$1:$A$243, 0), MATCH('Cyclical_after overrides'!R$1, F_Inputs_cyclical!$A$1:$BE$1, 0))),
Cyclical_overrides!R76)</f>
        <v>0</v>
      </c>
      <c r="S76" s="72">
        <f>IF(Cyclical_overrides!S76 = "",
IF(INDEX(F_Inputs_cyclical!$A$1:$BE$243, MATCH('Cyclical_after overrides'!$A76, F_Inputs_cyclical!$A$1:$A$243, 0), MATCH('Cyclical_after overrides'!S$1, F_Inputs_cyclical!$A$1:$BE$1, 0))="", "", INDEX(F_Inputs_cyclical!$A$1:$BE$243, MATCH('Cyclical_after overrides'!$A76, F_Inputs_cyclical!$A$1:$A$243, 0), MATCH('Cyclical_after overrides'!S$1, F_Inputs_cyclical!$A$1:$BE$1, 0))),
Cyclical_overrides!S76)</f>
        <v>4.4435000000000002</v>
      </c>
      <c r="T76" s="72">
        <f>IF(Cyclical_overrides!T76 = "",
IF(INDEX(F_Inputs_cyclical!$A$1:$BE$243, MATCH('Cyclical_after overrides'!$A76, F_Inputs_cyclical!$A$1:$A$243, 0), MATCH('Cyclical_after overrides'!T$1, F_Inputs_cyclical!$A$1:$BE$1, 0))="", "", INDEX(F_Inputs_cyclical!$A$1:$BE$243, MATCH('Cyclical_after overrides'!$A76, F_Inputs_cyclical!$A$1:$A$243, 0), MATCH('Cyclical_after overrides'!T$1, F_Inputs_cyclical!$A$1:$BE$1, 0))),
Cyclical_overrides!T76)</f>
        <v>3.2414999999999998</v>
      </c>
      <c r="U76" s="72">
        <f>IF(Cyclical_overrides!U76 = "",
IF(INDEX(F_Inputs_cyclical!$A$1:$BE$243, MATCH('Cyclical_after overrides'!$A76, F_Inputs_cyclical!$A$1:$A$243, 0), MATCH('Cyclical_after overrides'!U$1, F_Inputs_cyclical!$A$1:$BE$1, 0))="", "", INDEX(F_Inputs_cyclical!$A$1:$BE$243, MATCH('Cyclical_after overrides'!$A76, F_Inputs_cyclical!$A$1:$A$243, 0), MATCH('Cyclical_after overrides'!U$1, F_Inputs_cyclical!$A$1:$BE$1, 0))),
Cyclical_overrides!U76)</f>
        <v>0</v>
      </c>
      <c r="V76" s="72">
        <f>IF(Cyclical_overrides!V76 = "",
IF(INDEX(F_Inputs_cyclical!$A$1:$BE$243, MATCH('Cyclical_after overrides'!$A76, F_Inputs_cyclical!$A$1:$A$243, 0), MATCH('Cyclical_after overrides'!V$1, F_Inputs_cyclical!$A$1:$BE$1, 0))="", "", INDEX(F_Inputs_cyclical!$A$1:$BE$243, MATCH('Cyclical_after overrides'!$A76, F_Inputs_cyclical!$A$1:$A$243, 0), MATCH('Cyclical_after overrides'!V$1, F_Inputs_cyclical!$A$1:$BE$1, 0))),
Cyclical_overrides!V76)</f>
        <v>30.800999999999998</v>
      </c>
      <c r="W76" s="72">
        <f>IF(Cyclical_overrides!W76 = "",
IF(INDEX(F_Inputs_cyclical!$A$1:$BE$243, MATCH('Cyclical_after overrides'!$A76, F_Inputs_cyclical!$A$1:$A$243, 0), MATCH('Cyclical_after overrides'!W$1, F_Inputs_cyclical!$A$1:$BE$1, 0))="", "", INDEX(F_Inputs_cyclical!$A$1:$BE$243, MATCH('Cyclical_after overrides'!$A76, F_Inputs_cyclical!$A$1:$A$243, 0), MATCH('Cyclical_after overrides'!W$1, F_Inputs_cyclical!$A$1:$BE$1, 0))),
Cyclical_overrides!W76)</f>
        <v>34.133000000000003</v>
      </c>
      <c r="X76" s="72">
        <f>IF(Cyclical_overrides!X76 = "",
IF(INDEX(F_Inputs_cyclical!$A$1:$BE$243, MATCH('Cyclical_after overrides'!$A76, F_Inputs_cyclical!$A$1:$A$243, 0), MATCH('Cyclical_after overrides'!X$1, F_Inputs_cyclical!$A$1:$BE$1, 0))="", "", INDEX(F_Inputs_cyclical!$A$1:$BE$243, MATCH('Cyclical_after overrides'!$A76, F_Inputs_cyclical!$A$1:$A$243, 0), MATCH('Cyclical_after overrides'!X$1, F_Inputs_cyclical!$A$1:$BE$1, 0))),
Cyclical_overrides!X76)</f>
        <v>2.2349999999999999</v>
      </c>
      <c r="Y76" s="72">
        <f>IF(Cyclical_overrides!Y76 = "",
IF(INDEX(F_Inputs_cyclical!$A$1:$BE$243, MATCH('Cyclical_after overrides'!$A76, F_Inputs_cyclical!$A$1:$A$243, 0), MATCH('Cyclical_after overrides'!Y$1, F_Inputs_cyclical!$A$1:$BE$1, 0))="", "", INDEX(F_Inputs_cyclical!$A$1:$BE$243, MATCH('Cyclical_after overrides'!$A76, F_Inputs_cyclical!$A$1:$A$243, 0), MATCH('Cyclical_after overrides'!Y$1, F_Inputs_cyclical!$A$1:$BE$1, 0))),
Cyclical_overrides!Y76)</f>
        <v>2.6819999999999999</v>
      </c>
      <c r="Z76" s="72">
        <f>IF(Cyclical_overrides!Z76 = "",
IF(INDEX(F_Inputs_cyclical!$A$1:$BE$243, MATCH('Cyclical_after overrides'!$A76, F_Inputs_cyclical!$A$1:$A$243, 0), MATCH('Cyclical_after overrides'!Z$1, F_Inputs_cyclical!$A$1:$BE$1, 0))="", "", INDEX(F_Inputs_cyclical!$A$1:$BE$243, MATCH('Cyclical_after overrides'!$A76, F_Inputs_cyclical!$A$1:$A$243, 0), MATCH('Cyclical_after overrides'!Z$1, F_Inputs_cyclical!$A$1:$BE$1, 0))),
Cyclical_overrides!Z76)</f>
        <v>99.661000000000001</v>
      </c>
      <c r="AA76" s="72">
        <f>IF(Cyclical_overrides!AA76 = "",
IF(INDEX(F_Inputs_cyclical!$A$1:$BE$243, MATCH('Cyclical_after overrides'!$A76, F_Inputs_cyclical!$A$1:$A$243, 0), MATCH('Cyclical_after overrides'!AA$1, F_Inputs_cyclical!$A$1:$BE$1, 0))="", "", INDEX(F_Inputs_cyclical!$A$1:$BE$243, MATCH('Cyclical_after overrides'!$A76, F_Inputs_cyclical!$A$1:$A$243, 0), MATCH('Cyclical_after overrides'!AA$1, F_Inputs_cyclical!$A$1:$BE$1, 0))),
Cyclical_overrides!AA76)</f>
        <v>607.16200000000003</v>
      </c>
      <c r="AB76" s="72" t="str">
        <f>IF(Cyclical_overrides!AB76 = "",
IF(INDEX(F_Inputs_cyclical!$A$1:$BE$243, MATCH('Cyclical_after overrides'!$A76, F_Inputs_cyclical!$A$1:$A$243, 0), MATCH('Cyclical_after overrides'!AB$1, F_Inputs_cyclical!$A$1:$BE$1, 0))="", "", INDEX(F_Inputs_cyclical!$A$1:$BE$243, MATCH('Cyclical_after overrides'!$A76, F_Inputs_cyclical!$A$1:$A$243, 0), MATCH('Cyclical_after overrides'!AB$1, F_Inputs_cyclical!$A$1:$BE$1, 0))),
Cyclical_overrides!AB76)</f>
        <v/>
      </c>
      <c r="AC76" s="72" t="str">
        <f>IF(Cyclical_overrides!AC76 = "",
IF(INDEX(F_Inputs_cyclical!$A$1:$BE$243, MATCH('Cyclical_after overrides'!$A76, F_Inputs_cyclical!$A$1:$A$243, 0), MATCH('Cyclical_after overrides'!AC$1, F_Inputs_cyclical!$A$1:$BE$1, 0))="", "", INDEX(F_Inputs_cyclical!$A$1:$BE$243, MATCH('Cyclical_after overrides'!$A76, F_Inputs_cyclical!$A$1:$A$243, 0), MATCH('Cyclical_after overrides'!AC$1, F_Inputs_cyclical!$A$1:$BE$1, 0))),
Cyclical_overrides!AC76)</f>
        <v/>
      </c>
      <c r="AD76" s="72" t="str">
        <f>IF(Cyclical_overrides!AD76 = "",
IF(INDEX(F_Inputs_cyclical!$A$1:$BE$243, MATCH('Cyclical_after overrides'!$A76, F_Inputs_cyclical!$A$1:$A$243, 0), MATCH('Cyclical_after overrides'!AD$1, F_Inputs_cyclical!$A$1:$BE$1, 0))="", "", INDEX(F_Inputs_cyclical!$A$1:$BE$243, MATCH('Cyclical_after overrides'!$A76, F_Inputs_cyclical!$A$1:$A$243, 0), MATCH('Cyclical_after overrides'!AD$1, F_Inputs_cyclical!$A$1:$BE$1, 0))),
Cyclical_overrides!AD76)</f>
        <v/>
      </c>
      <c r="AE76" s="72" t="str">
        <f>IF(Cyclical_overrides!AE76 = "",
IF(INDEX(F_Inputs_cyclical!$A$1:$BE$243, MATCH('Cyclical_after overrides'!$A76, F_Inputs_cyclical!$A$1:$A$243, 0), MATCH('Cyclical_after overrides'!AE$1, F_Inputs_cyclical!$A$1:$BE$1, 0))="", "", INDEX(F_Inputs_cyclical!$A$1:$BE$243, MATCH('Cyclical_after overrides'!$A76, F_Inputs_cyclical!$A$1:$A$243, 0), MATCH('Cyclical_after overrides'!AE$1, F_Inputs_cyclical!$A$1:$BE$1, 0))),
Cyclical_overrides!AE76)</f>
        <v/>
      </c>
      <c r="AF76" s="72" t="str">
        <f>IF(Cyclical_overrides!AF76 = "",
IF(INDEX(F_Inputs_cyclical!$A$1:$BE$243, MATCH('Cyclical_after overrides'!$A76, F_Inputs_cyclical!$A$1:$A$243, 0), MATCH('Cyclical_after overrides'!AF$1, F_Inputs_cyclical!$A$1:$BE$1, 0))="", "", INDEX(F_Inputs_cyclical!$A$1:$BE$243, MATCH('Cyclical_after overrides'!$A76, F_Inputs_cyclical!$A$1:$A$243, 0), MATCH('Cyclical_after overrides'!AF$1, F_Inputs_cyclical!$A$1:$BE$1, 0))),
Cyclical_overrides!AF76)</f>
        <v/>
      </c>
      <c r="AG76" s="72" t="str">
        <f>IF(Cyclical_overrides!AG76 = "",
IF(INDEX(F_Inputs_cyclical!$A$1:$BE$243, MATCH('Cyclical_after overrides'!$A76, F_Inputs_cyclical!$A$1:$A$243, 0), MATCH('Cyclical_after overrides'!AG$1, F_Inputs_cyclical!$A$1:$BE$1, 0))="", "", INDEX(F_Inputs_cyclical!$A$1:$BE$243, MATCH('Cyclical_after overrides'!$A76, F_Inputs_cyclical!$A$1:$A$243, 0), MATCH('Cyclical_after overrides'!AG$1, F_Inputs_cyclical!$A$1:$BE$1, 0))),
Cyclical_overrides!AG76)</f>
        <v/>
      </c>
      <c r="AH76" s="72" t="str">
        <f>IF(Cyclical_overrides!AH76 = "",
IF(INDEX(F_Inputs_cyclical!$A$1:$BE$243, MATCH('Cyclical_after overrides'!$A76, F_Inputs_cyclical!$A$1:$A$243, 0), MATCH('Cyclical_after overrides'!AH$1, F_Inputs_cyclical!$A$1:$BE$1, 0))="", "", INDEX(F_Inputs_cyclical!$A$1:$BE$243, MATCH('Cyclical_after overrides'!$A76, F_Inputs_cyclical!$A$1:$A$243, 0), MATCH('Cyclical_after overrides'!AH$1, F_Inputs_cyclical!$A$1:$BE$1, 0))),
Cyclical_overrides!AH76)</f>
        <v/>
      </c>
      <c r="AI76" s="72" t="str">
        <f>IF(Cyclical_overrides!AI76 = "",
IF(INDEX(F_Inputs_cyclical!$A$1:$BE$243, MATCH('Cyclical_after overrides'!$A76, F_Inputs_cyclical!$A$1:$A$243, 0), MATCH('Cyclical_after overrides'!AI$1, F_Inputs_cyclical!$A$1:$BE$1, 0))="", "", INDEX(F_Inputs_cyclical!$A$1:$BE$243, MATCH('Cyclical_after overrides'!$A76, F_Inputs_cyclical!$A$1:$A$243, 0), MATCH('Cyclical_after overrides'!AI$1, F_Inputs_cyclical!$A$1:$BE$1, 0))),
Cyclical_overrides!AI76)</f>
        <v/>
      </c>
      <c r="AJ76" s="72" t="str">
        <f>IF(Cyclical_overrides!AJ76 = "",
IF(INDEX(F_Inputs_cyclical!$A$1:$BE$243, MATCH('Cyclical_after overrides'!$A76, F_Inputs_cyclical!$A$1:$A$243, 0), MATCH('Cyclical_after overrides'!AJ$1, F_Inputs_cyclical!$A$1:$BE$1, 0))="", "", INDEX(F_Inputs_cyclical!$A$1:$BE$243, MATCH('Cyclical_after overrides'!$A76, F_Inputs_cyclical!$A$1:$A$243, 0), MATCH('Cyclical_after overrides'!AJ$1, F_Inputs_cyclical!$A$1:$BE$1, 0))),
Cyclical_overrides!AJ76)</f>
        <v/>
      </c>
      <c r="AK76" s="72" t="str">
        <f>IF(Cyclical_overrides!AK76 = "",
IF(INDEX(F_Inputs_cyclical!$A$1:$BE$243, MATCH('Cyclical_after overrides'!$A76, F_Inputs_cyclical!$A$1:$A$243, 0), MATCH('Cyclical_after overrides'!AK$1, F_Inputs_cyclical!$A$1:$BE$1, 0))="", "", INDEX(F_Inputs_cyclical!$A$1:$BE$243, MATCH('Cyclical_after overrides'!$A76, F_Inputs_cyclical!$A$1:$A$243, 0), MATCH('Cyclical_after overrides'!AK$1, F_Inputs_cyclical!$A$1:$BE$1, 0))),
Cyclical_overrides!AK76)</f>
        <v/>
      </c>
      <c r="AL76" s="72" t="str">
        <f>IF(Cyclical_overrides!AL76 = "",
IF(INDEX(F_Inputs_cyclical!$A$1:$BE$243, MATCH('Cyclical_after overrides'!$A76, F_Inputs_cyclical!$A$1:$A$243, 0), MATCH('Cyclical_after overrides'!AL$1, F_Inputs_cyclical!$A$1:$BE$1, 0))="", "", INDEX(F_Inputs_cyclical!$A$1:$BE$243, MATCH('Cyclical_after overrides'!$A76, F_Inputs_cyclical!$A$1:$A$243, 0), MATCH('Cyclical_after overrides'!AL$1, F_Inputs_cyclical!$A$1:$BE$1, 0))),
Cyclical_overrides!AL76)</f>
        <v/>
      </c>
      <c r="AM76" s="72">
        <f>IF(Cyclical_overrides!AM76 = "",
IF(INDEX(F_Inputs_cyclical!$A$1:$BE$243, MATCH('Cyclical_after overrides'!$A76, F_Inputs_cyclical!$A$1:$A$243, 0), MATCH('Cyclical_after overrides'!AM$1, F_Inputs_cyclical!$A$1:$BE$1, 0))="", "", INDEX(F_Inputs_cyclical!$A$1:$BE$243, MATCH('Cyclical_after overrides'!$A76, F_Inputs_cyclical!$A$1:$A$243, 0), MATCH('Cyclical_after overrides'!AM$1, F_Inputs_cyclical!$A$1:$BE$1, 0))),
Cyclical_overrides!AM76)</f>
        <v>0</v>
      </c>
      <c r="AN76" s="72">
        <f>IF(Cyclical_overrides!AN76 = "",
IF(INDEX(F_Inputs_cyclical!$A$1:$BE$243, MATCH('Cyclical_after overrides'!$A76, F_Inputs_cyclical!$A$1:$A$243, 0), MATCH('Cyclical_after overrides'!AN$1, F_Inputs_cyclical!$A$1:$BE$1, 0))="", "", INDEX(F_Inputs_cyclical!$A$1:$BE$243, MATCH('Cyclical_after overrides'!$A76, F_Inputs_cyclical!$A$1:$A$243, 0), MATCH('Cyclical_after overrides'!AN$1, F_Inputs_cyclical!$A$1:$BE$1, 0))),
Cyclical_overrides!AN76)</f>
        <v>0</v>
      </c>
      <c r="AO76" s="72" t="str">
        <f>IF(Cyclical_overrides!AO76 = "",
IF(INDEX(F_Inputs_cyclical!$A$1:$BE$243, MATCH('Cyclical_after overrides'!$A76, F_Inputs_cyclical!$A$1:$A$243, 0), MATCH('Cyclical_after overrides'!AO$1, F_Inputs_cyclical!$A$1:$BE$1, 0))="", "", INDEX(F_Inputs_cyclical!$A$1:$BE$243, MATCH('Cyclical_after overrides'!$A76, F_Inputs_cyclical!$A$1:$A$243, 0), MATCH('Cyclical_after overrides'!AO$1, F_Inputs_cyclical!$A$1:$BE$1, 0))),
Cyclical_overrides!AO76)</f>
        <v/>
      </c>
      <c r="AP76" s="72" t="str">
        <f>IF(Cyclical_overrides!AP76 = "",
IF(INDEX(F_Inputs_cyclical!$A$1:$BE$243, MATCH('Cyclical_after overrides'!$A76, F_Inputs_cyclical!$A$1:$A$243, 0), MATCH('Cyclical_after overrides'!AP$1, F_Inputs_cyclical!$A$1:$BE$1, 0))="", "", INDEX(F_Inputs_cyclical!$A$1:$BE$243, MATCH('Cyclical_after overrides'!$A76, F_Inputs_cyclical!$A$1:$A$243, 0), MATCH('Cyclical_after overrides'!AP$1, F_Inputs_cyclical!$A$1:$BE$1, 0))),
Cyclical_overrides!AP76)</f>
        <v/>
      </c>
      <c r="AQ76" s="72">
        <f>IF(Cyclical_overrides!AQ76 = "",
IF(INDEX(F_Inputs_cyclical!$A$1:$BE$243, MATCH('Cyclical_after overrides'!$A76, F_Inputs_cyclical!$A$1:$A$243, 0), MATCH('Cyclical_after overrides'!AQ$1, F_Inputs_cyclical!$A$1:$BE$1, 0))="", "", INDEX(F_Inputs_cyclical!$A$1:$BE$243, MATCH('Cyclical_after overrides'!$A76, F_Inputs_cyclical!$A$1:$A$243, 0), MATCH('Cyclical_after overrides'!AQ$1, F_Inputs_cyclical!$A$1:$BE$1, 0))),
Cyclical_overrides!AQ76)</f>
        <v>0</v>
      </c>
      <c r="AR76" s="72">
        <f>IF(Cyclical_overrides!AR76 = "",
IF(INDEX(F_Inputs_cyclical!$A$1:$BE$243, MATCH('Cyclical_after overrides'!$A76, F_Inputs_cyclical!$A$1:$A$243, 0), MATCH('Cyclical_after overrides'!AR$1, F_Inputs_cyclical!$A$1:$BE$1, 0))="", "", INDEX(F_Inputs_cyclical!$A$1:$BE$243, MATCH('Cyclical_after overrides'!$A76, F_Inputs_cyclical!$A$1:$A$243, 0), MATCH('Cyclical_after overrides'!AR$1, F_Inputs_cyclical!$A$1:$BE$1, 0))),
Cyclical_overrides!AR76)</f>
        <v>0</v>
      </c>
      <c r="AS76" s="72" t="str">
        <f>IF(Cyclical_overrides!AS76 = "",
IF(INDEX(F_Inputs_cyclical!$A$1:$BE$243, MATCH('Cyclical_after overrides'!$A76, F_Inputs_cyclical!$A$1:$A$243, 0), MATCH('Cyclical_after overrides'!AS$1, F_Inputs_cyclical!$A$1:$BE$1, 0))="", "", INDEX(F_Inputs_cyclical!$A$1:$BE$243, MATCH('Cyclical_after overrides'!$A76, F_Inputs_cyclical!$A$1:$A$243, 0), MATCH('Cyclical_after overrides'!AS$1, F_Inputs_cyclical!$A$1:$BE$1, 0))),
Cyclical_overrides!AS76)</f>
        <v/>
      </c>
      <c r="AT76" s="72" t="str">
        <f>IF(Cyclical_overrides!AT76 = "",
IF(INDEX(F_Inputs_cyclical!$A$1:$BE$243, MATCH('Cyclical_after overrides'!$A76, F_Inputs_cyclical!$A$1:$A$243, 0), MATCH('Cyclical_after overrides'!AT$1, F_Inputs_cyclical!$A$1:$BE$1, 0))="", "", INDEX(F_Inputs_cyclical!$A$1:$BE$243, MATCH('Cyclical_after overrides'!$A76, F_Inputs_cyclical!$A$1:$A$243, 0), MATCH('Cyclical_after overrides'!AT$1, F_Inputs_cyclical!$A$1:$BE$1, 0))),
Cyclical_overrides!AT76)</f>
        <v/>
      </c>
      <c r="AU76" s="72">
        <f>IF(Cyclical_overrides!AU76 = "",
IF(INDEX(F_Inputs_cyclical!$A$1:$BE$243, MATCH('Cyclical_after overrides'!$A76, F_Inputs_cyclical!$A$1:$A$243, 0), MATCH('Cyclical_after overrides'!AU$1, F_Inputs_cyclical!$A$1:$BE$1, 0))="", "", INDEX(F_Inputs_cyclical!$A$1:$BE$243, MATCH('Cyclical_after overrides'!$A76, F_Inputs_cyclical!$A$1:$A$243, 0), MATCH('Cyclical_after overrides'!AU$1, F_Inputs_cyclical!$A$1:$BE$1, 0))),
Cyclical_overrides!AU76)</f>
        <v>0</v>
      </c>
      <c r="AV76" s="72" t="str">
        <f>IF(Cyclical_overrides!AV76 = "",
IF(INDEX(F_Inputs_cyclical!$A$1:$BE$243, MATCH('Cyclical_after overrides'!$A76, F_Inputs_cyclical!$A$1:$A$243, 0), MATCH('Cyclical_after overrides'!AV$1, F_Inputs_cyclical!$A$1:$BE$1, 0))="", "", INDEX(F_Inputs_cyclical!$A$1:$BE$243, MATCH('Cyclical_after overrides'!$A76, F_Inputs_cyclical!$A$1:$A$243, 0), MATCH('Cyclical_after overrides'!AV$1, F_Inputs_cyclical!$A$1:$BE$1, 0))),
Cyclical_overrides!AV76)</f>
        <v/>
      </c>
      <c r="AW76" s="72">
        <f>IF(Cyclical_overrides!AW76 = "",
IF(INDEX(F_Inputs_cyclical!$A$1:$BE$243, MATCH('Cyclical_after overrides'!$A76, F_Inputs_cyclical!$A$1:$A$243, 0), MATCH('Cyclical_after overrides'!AW$1, F_Inputs_cyclical!$A$1:$BE$1, 0))="", "", INDEX(F_Inputs_cyclical!$A$1:$BE$243, MATCH('Cyclical_after overrides'!$A76, F_Inputs_cyclical!$A$1:$A$243, 0), MATCH('Cyclical_after overrides'!AW$1, F_Inputs_cyclical!$A$1:$BE$1, 0))),
Cyclical_overrides!AW76)</f>
        <v>1.1367310801447381</v>
      </c>
      <c r="AX76" s="72">
        <f>IF(Cyclical_overrides!AX76 = "",
IF(INDEX(F_Inputs_cyclical!$A$1:$BE$243, MATCH('Cyclical_after overrides'!$A76, F_Inputs_cyclical!$A$1:$A$243, 0), MATCH('Cyclical_after overrides'!AX$1, F_Inputs_cyclical!$A$1:$BE$1, 0))="", "", INDEX(F_Inputs_cyclical!$A$1:$BE$243, MATCH('Cyclical_after overrides'!$A76, F_Inputs_cyclical!$A$1:$A$243, 0), MATCH('Cyclical_after overrides'!AX$1, F_Inputs_cyclical!$A$1:$BE$1, 0))),
Cyclical_overrides!AX76)</f>
        <v>19.248650784362002</v>
      </c>
      <c r="AY76" s="72">
        <f>IF(Cyclical_overrides!AY76 = "",
IF(INDEX(F_Inputs_cyclical!$A$1:$BE$243, MATCH('Cyclical_after overrides'!$A76, F_Inputs_cyclical!$A$1:$A$243, 0), MATCH('Cyclical_after overrides'!AY$1, F_Inputs_cyclical!$A$1:$BE$1, 0))="", "", INDEX(F_Inputs_cyclical!$A$1:$BE$243, MATCH('Cyclical_after overrides'!$A76, F_Inputs_cyclical!$A$1:$A$243, 0), MATCH('Cyclical_after overrides'!AY$1, F_Inputs_cyclical!$A$1:$BE$1, 0))),
Cyclical_overrides!AY76)</f>
        <v>140.77237280670386</v>
      </c>
      <c r="AZ76" s="72">
        <f>IF(Cyclical_overrides!AZ76 = "",
IF(INDEX(F_Inputs_cyclical!$A$1:$BE$243, MATCH('Cyclical_after overrides'!$A76, F_Inputs_cyclical!$A$1:$A$243, 0), MATCH('Cyclical_after overrides'!AZ$1, F_Inputs_cyclical!$A$1:$BE$1, 0))="", "", INDEX(F_Inputs_cyclical!$A$1:$BE$243, MATCH('Cyclical_after overrides'!$A76, F_Inputs_cyclical!$A$1:$A$243, 0), MATCH('Cyclical_after overrides'!AZ$1, F_Inputs_cyclical!$A$1:$BE$1, 0))),
Cyclical_overrides!AZ76)</f>
        <v>1.4743926213557912</v>
      </c>
      <c r="BA76" s="72">
        <f>IF(Cyclical_overrides!BA76 = "",
IF(INDEX(F_Inputs_cyclical!$A$1:$BE$243, MATCH('Cyclical_after overrides'!$A76, F_Inputs_cyclical!$A$1:$A$243, 0), MATCH('Cyclical_after overrides'!BA$1, F_Inputs_cyclical!$A$1:$BE$1, 0))="", "", INDEX(F_Inputs_cyclical!$A$1:$BE$243, MATCH('Cyclical_after overrides'!$A76, F_Inputs_cyclical!$A$1:$A$243, 0), MATCH('Cyclical_after overrides'!BA$1, F_Inputs_cyclical!$A$1:$BE$1, 0))),
Cyclical_overrides!BA76)</f>
        <v>12.069796287960823</v>
      </c>
      <c r="BB76" s="72">
        <f>IF(Cyclical_overrides!BB76 = "",
IF(INDEX(F_Inputs_cyclical!$A$1:$BE$243, MATCH('Cyclical_after overrides'!$A76, F_Inputs_cyclical!$A$1:$A$243, 0), MATCH('Cyclical_after overrides'!BB$1, F_Inputs_cyclical!$A$1:$BE$1, 0))="", "", INDEX(F_Inputs_cyclical!$A$1:$BE$243, MATCH('Cyclical_after overrides'!$A76, F_Inputs_cyclical!$A$1:$A$243, 0), MATCH('Cyclical_after overrides'!BB$1, F_Inputs_cyclical!$A$1:$BE$1, 0))),
Cyclical_overrides!BB76)</f>
        <v>12.069796287960823</v>
      </c>
      <c r="BC76" s="72">
        <f>IF(Cyclical_overrides!BC76 = "",
IF(INDEX(F_Inputs_cyclical!$A$1:$BE$243, MATCH('Cyclical_after overrides'!$A76, F_Inputs_cyclical!$A$1:$A$243, 0), MATCH('Cyclical_after overrides'!BC$1, F_Inputs_cyclical!$A$1:$BE$1, 0))="", "", INDEX(F_Inputs_cyclical!$A$1:$BE$243, MATCH('Cyclical_after overrides'!$A76, F_Inputs_cyclical!$A$1:$A$243, 0), MATCH('Cyclical_after overrides'!BC$1, F_Inputs_cyclical!$A$1:$BE$1, 0))),
Cyclical_overrides!BC76)</f>
        <v>9.0916290947321912</v>
      </c>
      <c r="BD76" s="72">
        <f>IF(Cyclical_overrides!BD76 = "",
IF(INDEX(F_Inputs_cyclical!$A$1:$BE$243, MATCH('Cyclical_after overrides'!$A76, F_Inputs_cyclical!$A$1:$A$243, 0), MATCH('Cyclical_after overrides'!BD$1, F_Inputs_cyclical!$A$1:$BE$1, 0))="", "", INDEX(F_Inputs_cyclical!$A$1:$BE$243, MATCH('Cyclical_after overrides'!$A76, F_Inputs_cyclical!$A$1:$A$243, 0), MATCH('Cyclical_after overrides'!BD$1, F_Inputs_cyclical!$A$1:$BE$1, 0))),
Cyclical_overrides!BD76)</f>
        <v>398.42588706999999</v>
      </c>
      <c r="BE76" s="194"/>
    </row>
    <row r="77" spans="1:57" x14ac:dyDescent="0.4">
      <c r="A77" s="63" t="str">
        <f t="shared" si="1"/>
        <v>SWT21</v>
      </c>
      <c r="B77" s="63" t="s">
        <v>325</v>
      </c>
      <c r="C77" s="63" t="s">
        <v>257</v>
      </c>
      <c r="D77" s="72" t="str">
        <f>IF(Cyclical_overrides!D77 = "",
IF(INDEX(F_Inputs_cyclical!$A$1:$BE$243, MATCH('Cyclical_after overrides'!$A77, F_Inputs_cyclical!$A$1:$A$243, 0), MATCH('Cyclical_after overrides'!D$1, F_Inputs_cyclical!$A$1:$BE$1, 0))="", "", INDEX(F_Inputs_cyclical!$A$1:$BE$243, MATCH('Cyclical_after overrides'!$A77, F_Inputs_cyclical!$A$1:$A$243, 0), MATCH('Cyclical_after overrides'!D$1, F_Inputs_cyclical!$A$1:$BE$1, 0))),
Cyclical_overrides!D77)</f>
        <v/>
      </c>
      <c r="E77" s="72" t="str">
        <f>IF(Cyclical_overrides!E77 = "",
IF(INDEX(F_Inputs_cyclical!$A$1:$BE$243, MATCH('Cyclical_after overrides'!$A77, F_Inputs_cyclical!$A$1:$A$243, 0), MATCH('Cyclical_after overrides'!E$1, F_Inputs_cyclical!$A$1:$BE$1, 0))="", "", INDEX(F_Inputs_cyclical!$A$1:$BE$243, MATCH('Cyclical_after overrides'!$A77, F_Inputs_cyclical!$A$1:$A$243, 0), MATCH('Cyclical_after overrides'!E$1, F_Inputs_cyclical!$A$1:$BE$1, 0))),
Cyclical_overrides!E77)</f>
        <v/>
      </c>
      <c r="F77" s="72" t="str">
        <f>IF(Cyclical_overrides!F77 = "",
IF(INDEX(F_Inputs_cyclical!$A$1:$BE$243, MATCH('Cyclical_after overrides'!$A77, F_Inputs_cyclical!$A$1:$A$243, 0), MATCH('Cyclical_after overrides'!F$1, F_Inputs_cyclical!$A$1:$BE$1, 0))="", "", INDEX(F_Inputs_cyclical!$A$1:$BE$243, MATCH('Cyclical_after overrides'!$A77, F_Inputs_cyclical!$A$1:$A$243, 0), MATCH('Cyclical_after overrides'!F$1, F_Inputs_cyclical!$A$1:$BE$1, 0))),
Cyclical_overrides!F77)</f>
        <v/>
      </c>
      <c r="G77" s="72" t="str">
        <f>IF(Cyclical_overrides!G77 = "",
IF(INDEX(F_Inputs_cyclical!$A$1:$BE$243, MATCH('Cyclical_after overrides'!$A77, F_Inputs_cyclical!$A$1:$A$243, 0), MATCH('Cyclical_after overrides'!G$1, F_Inputs_cyclical!$A$1:$BE$1, 0))="", "", INDEX(F_Inputs_cyclical!$A$1:$BE$243, MATCH('Cyclical_after overrides'!$A77, F_Inputs_cyclical!$A$1:$A$243, 0), MATCH('Cyclical_after overrides'!G$1, F_Inputs_cyclical!$A$1:$BE$1, 0))),
Cyclical_overrides!G77)</f>
        <v/>
      </c>
      <c r="H77" s="72" t="str">
        <f>IF(Cyclical_overrides!H77 = "",
IF(INDEX(F_Inputs_cyclical!$A$1:$BE$243, MATCH('Cyclical_after overrides'!$A77, F_Inputs_cyclical!$A$1:$A$243, 0), MATCH('Cyclical_after overrides'!H$1, F_Inputs_cyclical!$A$1:$BE$1, 0))="", "", INDEX(F_Inputs_cyclical!$A$1:$BE$243, MATCH('Cyclical_after overrides'!$A77, F_Inputs_cyclical!$A$1:$A$243, 0), MATCH('Cyclical_after overrides'!H$1, F_Inputs_cyclical!$A$1:$BE$1, 0))),
Cyclical_overrides!H77)</f>
        <v/>
      </c>
      <c r="I77" s="72" t="str">
        <f>IF(Cyclical_overrides!I77 = "",
IF(INDEX(F_Inputs_cyclical!$A$1:$BE$243, MATCH('Cyclical_after overrides'!$A77, F_Inputs_cyclical!$A$1:$A$243, 0), MATCH('Cyclical_after overrides'!I$1, F_Inputs_cyclical!$A$1:$BE$1, 0))="", "", INDEX(F_Inputs_cyclical!$A$1:$BE$243, MATCH('Cyclical_after overrides'!$A77, F_Inputs_cyclical!$A$1:$A$243, 0), MATCH('Cyclical_after overrides'!I$1, F_Inputs_cyclical!$A$1:$BE$1, 0))),
Cyclical_overrides!I77)</f>
        <v/>
      </c>
      <c r="J77" s="72" t="str">
        <f>IF(Cyclical_overrides!J77 = "",
IF(INDEX(F_Inputs_cyclical!$A$1:$BE$243, MATCH('Cyclical_after overrides'!$A77, F_Inputs_cyclical!$A$1:$A$243, 0), MATCH('Cyclical_after overrides'!J$1, F_Inputs_cyclical!$A$1:$BE$1, 0))="", "", INDEX(F_Inputs_cyclical!$A$1:$BE$243, MATCH('Cyclical_after overrides'!$A77, F_Inputs_cyclical!$A$1:$A$243, 0), MATCH('Cyclical_after overrides'!J$1, F_Inputs_cyclical!$A$1:$BE$1, 0))),
Cyclical_overrides!J77)</f>
        <v/>
      </c>
      <c r="K77" s="72" t="str">
        <f>IF(Cyclical_overrides!K77 = "",
IF(INDEX(F_Inputs_cyclical!$A$1:$BE$243, MATCH('Cyclical_after overrides'!$A77, F_Inputs_cyclical!$A$1:$A$243, 0), MATCH('Cyclical_after overrides'!K$1, F_Inputs_cyclical!$A$1:$BE$1, 0))="", "", INDEX(F_Inputs_cyclical!$A$1:$BE$243, MATCH('Cyclical_after overrides'!$A77, F_Inputs_cyclical!$A$1:$A$243, 0), MATCH('Cyclical_after overrides'!K$1, F_Inputs_cyclical!$A$1:$BE$1, 0))),
Cyclical_overrides!K77)</f>
        <v/>
      </c>
      <c r="L77" s="72" t="str">
        <f>IF(Cyclical_overrides!L77 = "",
IF(INDEX(F_Inputs_cyclical!$A$1:$BE$243, MATCH('Cyclical_after overrides'!$A77, F_Inputs_cyclical!$A$1:$A$243, 0), MATCH('Cyclical_after overrides'!L$1, F_Inputs_cyclical!$A$1:$BE$1, 0))="", "", INDEX(F_Inputs_cyclical!$A$1:$BE$243, MATCH('Cyclical_after overrides'!$A77, F_Inputs_cyclical!$A$1:$A$243, 0), MATCH('Cyclical_after overrides'!L$1, F_Inputs_cyclical!$A$1:$BE$1, 0))),
Cyclical_overrides!L77)</f>
        <v/>
      </c>
      <c r="M77" s="72" t="str">
        <f>IF(Cyclical_overrides!M77 = "",
IF(INDEX(F_Inputs_cyclical!$A$1:$BE$243, MATCH('Cyclical_after overrides'!$A77, F_Inputs_cyclical!$A$1:$A$243, 0), MATCH('Cyclical_after overrides'!M$1, F_Inputs_cyclical!$A$1:$BE$1, 0))="", "", INDEX(F_Inputs_cyclical!$A$1:$BE$243, MATCH('Cyclical_after overrides'!$A77, F_Inputs_cyclical!$A$1:$A$243, 0), MATCH('Cyclical_after overrides'!M$1, F_Inputs_cyclical!$A$1:$BE$1, 0))),
Cyclical_overrides!M77)</f>
        <v/>
      </c>
      <c r="N77" s="72" t="str">
        <f>IF(Cyclical_overrides!N77 = "",
IF(INDEX(F_Inputs_cyclical!$A$1:$BE$243, MATCH('Cyclical_after overrides'!$A77, F_Inputs_cyclical!$A$1:$A$243, 0), MATCH('Cyclical_after overrides'!N$1, F_Inputs_cyclical!$A$1:$BE$1, 0))="", "", INDEX(F_Inputs_cyclical!$A$1:$BE$243, MATCH('Cyclical_after overrides'!$A77, F_Inputs_cyclical!$A$1:$A$243, 0), MATCH('Cyclical_after overrides'!N$1, F_Inputs_cyclical!$A$1:$BE$1, 0))),
Cyclical_overrides!N77)</f>
        <v/>
      </c>
      <c r="O77" s="72" t="str">
        <f>IF(Cyclical_overrides!O77 = "",
IF(INDEX(F_Inputs_cyclical!$A$1:$BE$243, MATCH('Cyclical_after overrides'!$A77, F_Inputs_cyclical!$A$1:$A$243, 0), MATCH('Cyclical_after overrides'!O$1, F_Inputs_cyclical!$A$1:$BE$1, 0))="", "", INDEX(F_Inputs_cyclical!$A$1:$BE$243, MATCH('Cyclical_after overrides'!$A77, F_Inputs_cyclical!$A$1:$A$243, 0), MATCH('Cyclical_after overrides'!O$1, F_Inputs_cyclical!$A$1:$BE$1, 0))),
Cyclical_overrides!O77)</f>
        <v/>
      </c>
      <c r="P77" s="72" t="str">
        <f>IF(Cyclical_overrides!P77 = "",
IF(INDEX(F_Inputs_cyclical!$A$1:$BE$243, MATCH('Cyclical_after overrides'!$A77, F_Inputs_cyclical!$A$1:$A$243, 0), MATCH('Cyclical_after overrides'!P$1, F_Inputs_cyclical!$A$1:$BE$1, 0))="", "", INDEX(F_Inputs_cyclical!$A$1:$BE$243, MATCH('Cyclical_after overrides'!$A77, F_Inputs_cyclical!$A$1:$A$243, 0), MATCH('Cyclical_after overrides'!P$1, F_Inputs_cyclical!$A$1:$BE$1, 0))),
Cyclical_overrides!P77)</f>
        <v/>
      </c>
      <c r="Q77" s="72" t="str">
        <f>IF(Cyclical_overrides!Q77 = "",
IF(INDEX(F_Inputs_cyclical!$A$1:$BE$243, MATCH('Cyclical_after overrides'!$A77, F_Inputs_cyclical!$A$1:$A$243, 0), MATCH('Cyclical_after overrides'!Q$1, F_Inputs_cyclical!$A$1:$BE$1, 0))="", "", INDEX(F_Inputs_cyclical!$A$1:$BE$243, MATCH('Cyclical_after overrides'!$A77, F_Inputs_cyclical!$A$1:$A$243, 0), MATCH('Cyclical_after overrides'!Q$1, F_Inputs_cyclical!$A$1:$BE$1, 0))),
Cyclical_overrides!Q77)</f>
        <v/>
      </c>
      <c r="R77" s="72" t="str">
        <f>IF(Cyclical_overrides!R77 = "",
IF(INDEX(F_Inputs_cyclical!$A$1:$BE$243, MATCH('Cyclical_after overrides'!$A77, F_Inputs_cyclical!$A$1:$A$243, 0), MATCH('Cyclical_after overrides'!R$1, F_Inputs_cyclical!$A$1:$BE$1, 0))="", "", INDEX(F_Inputs_cyclical!$A$1:$BE$243, MATCH('Cyclical_after overrides'!$A77, F_Inputs_cyclical!$A$1:$A$243, 0), MATCH('Cyclical_after overrides'!R$1, F_Inputs_cyclical!$A$1:$BE$1, 0))),
Cyclical_overrides!R77)</f>
        <v/>
      </c>
      <c r="S77" s="72" t="str">
        <f>IF(Cyclical_overrides!S77 = "",
IF(INDEX(F_Inputs_cyclical!$A$1:$BE$243, MATCH('Cyclical_after overrides'!$A77, F_Inputs_cyclical!$A$1:$A$243, 0), MATCH('Cyclical_after overrides'!S$1, F_Inputs_cyclical!$A$1:$BE$1, 0))="", "", INDEX(F_Inputs_cyclical!$A$1:$BE$243, MATCH('Cyclical_after overrides'!$A77, F_Inputs_cyclical!$A$1:$A$243, 0), MATCH('Cyclical_after overrides'!S$1, F_Inputs_cyclical!$A$1:$BE$1, 0))),
Cyclical_overrides!S77)</f>
        <v/>
      </c>
      <c r="T77" s="72" t="str">
        <f>IF(Cyclical_overrides!T77 = "",
IF(INDEX(F_Inputs_cyclical!$A$1:$BE$243, MATCH('Cyclical_after overrides'!$A77, F_Inputs_cyclical!$A$1:$A$243, 0), MATCH('Cyclical_after overrides'!T$1, F_Inputs_cyclical!$A$1:$BE$1, 0))="", "", INDEX(F_Inputs_cyclical!$A$1:$BE$243, MATCH('Cyclical_after overrides'!$A77, F_Inputs_cyclical!$A$1:$A$243, 0), MATCH('Cyclical_after overrides'!T$1, F_Inputs_cyclical!$A$1:$BE$1, 0))),
Cyclical_overrides!T77)</f>
        <v/>
      </c>
      <c r="U77" s="72" t="str">
        <f>IF(Cyclical_overrides!U77 = "",
IF(INDEX(F_Inputs_cyclical!$A$1:$BE$243, MATCH('Cyclical_after overrides'!$A77, F_Inputs_cyclical!$A$1:$A$243, 0), MATCH('Cyclical_after overrides'!U$1, F_Inputs_cyclical!$A$1:$BE$1, 0))="", "", INDEX(F_Inputs_cyclical!$A$1:$BE$243, MATCH('Cyclical_after overrides'!$A77, F_Inputs_cyclical!$A$1:$A$243, 0), MATCH('Cyclical_after overrides'!U$1, F_Inputs_cyclical!$A$1:$BE$1, 0))),
Cyclical_overrides!U77)</f>
        <v/>
      </c>
      <c r="V77" s="72" t="str">
        <f>IF(Cyclical_overrides!V77 = "",
IF(INDEX(F_Inputs_cyclical!$A$1:$BE$243, MATCH('Cyclical_after overrides'!$A77, F_Inputs_cyclical!$A$1:$A$243, 0), MATCH('Cyclical_after overrides'!V$1, F_Inputs_cyclical!$A$1:$BE$1, 0))="", "", INDEX(F_Inputs_cyclical!$A$1:$BE$243, MATCH('Cyclical_after overrides'!$A77, F_Inputs_cyclical!$A$1:$A$243, 0), MATCH('Cyclical_after overrides'!V$1, F_Inputs_cyclical!$A$1:$BE$1, 0))),
Cyclical_overrides!V77)</f>
        <v/>
      </c>
      <c r="W77" s="72" t="str">
        <f>IF(Cyclical_overrides!W77 = "",
IF(INDEX(F_Inputs_cyclical!$A$1:$BE$243, MATCH('Cyclical_after overrides'!$A77, F_Inputs_cyclical!$A$1:$A$243, 0), MATCH('Cyclical_after overrides'!W$1, F_Inputs_cyclical!$A$1:$BE$1, 0))="", "", INDEX(F_Inputs_cyclical!$A$1:$BE$243, MATCH('Cyclical_after overrides'!$A77, F_Inputs_cyclical!$A$1:$A$243, 0), MATCH('Cyclical_after overrides'!W$1, F_Inputs_cyclical!$A$1:$BE$1, 0))),
Cyclical_overrides!W77)</f>
        <v/>
      </c>
      <c r="X77" s="72" t="str">
        <f>IF(Cyclical_overrides!X77 = "",
IF(INDEX(F_Inputs_cyclical!$A$1:$BE$243, MATCH('Cyclical_after overrides'!$A77, F_Inputs_cyclical!$A$1:$A$243, 0), MATCH('Cyclical_after overrides'!X$1, F_Inputs_cyclical!$A$1:$BE$1, 0))="", "", INDEX(F_Inputs_cyclical!$A$1:$BE$243, MATCH('Cyclical_after overrides'!$A77, F_Inputs_cyclical!$A$1:$A$243, 0), MATCH('Cyclical_after overrides'!X$1, F_Inputs_cyclical!$A$1:$BE$1, 0))),
Cyclical_overrides!X77)</f>
        <v/>
      </c>
      <c r="Y77" s="72" t="str">
        <f>IF(Cyclical_overrides!Y77 = "",
IF(INDEX(F_Inputs_cyclical!$A$1:$BE$243, MATCH('Cyclical_after overrides'!$A77, F_Inputs_cyclical!$A$1:$A$243, 0), MATCH('Cyclical_after overrides'!Y$1, F_Inputs_cyclical!$A$1:$BE$1, 0))="", "", INDEX(F_Inputs_cyclical!$A$1:$BE$243, MATCH('Cyclical_after overrides'!$A77, F_Inputs_cyclical!$A$1:$A$243, 0), MATCH('Cyclical_after overrides'!Y$1, F_Inputs_cyclical!$A$1:$BE$1, 0))),
Cyclical_overrides!Y77)</f>
        <v/>
      </c>
      <c r="Z77" s="72" t="str">
        <f>IF(Cyclical_overrides!Z77 = "",
IF(INDEX(F_Inputs_cyclical!$A$1:$BE$243, MATCH('Cyclical_after overrides'!$A77, F_Inputs_cyclical!$A$1:$A$243, 0), MATCH('Cyclical_after overrides'!Z$1, F_Inputs_cyclical!$A$1:$BE$1, 0))="", "", INDEX(F_Inputs_cyclical!$A$1:$BE$243, MATCH('Cyclical_after overrides'!$A77, F_Inputs_cyclical!$A$1:$A$243, 0), MATCH('Cyclical_after overrides'!Z$1, F_Inputs_cyclical!$A$1:$BE$1, 0))),
Cyclical_overrides!Z77)</f>
        <v/>
      </c>
      <c r="AA77" s="72" t="str">
        <f>IF(Cyclical_overrides!AA77 = "",
IF(INDEX(F_Inputs_cyclical!$A$1:$BE$243, MATCH('Cyclical_after overrides'!$A77, F_Inputs_cyclical!$A$1:$A$243, 0), MATCH('Cyclical_after overrides'!AA$1, F_Inputs_cyclical!$A$1:$BE$1, 0))="", "", INDEX(F_Inputs_cyclical!$A$1:$BE$243, MATCH('Cyclical_after overrides'!$A77, F_Inputs_cyclical!$A$1:$A$243, 0), MATCH('Cyclical_after overrides'!AA$1, F_Inputs_cyclical!$A$1:$BE$1, 0))),
Cyclical_overrides!AA77)</f>
        <v/>
      </c>
      <c r="AB77" s="72" t="str">
        <f>IF(Cyclical_overrides!AB77 = "",
IF(INDEX(F_Inputs_cyclical!$A$1:$BE$243, MATCH('Cyclical_after overrides'!$A77, F_Inputs_cyclical!$A$1:$A$243, 0), MATCH('Cyclical_after overrides'!AB$1, F_Inputs_cyclical!$A$1:$BE$1, 0))="", "", INDEX(F_Inputs_cyclical!$A$1:$BE$243, MATCH('Cyclical_after overrides'!$A77, F_Inputs_cyclical!$A$1:$A$243, 0), MATCH('Cyclical_after overrides'!AB$1, F_Inputs_cyclical!$A$1:$BE$1, 0))),
Cyclical_overrides!AB77)</f>
        <v/>
      </c>
      <c r="AC77" s="72" t="str">
        <f>IF(Cyclical_overrides!AC77 = "",
IF(INDEX(F_Inputs_cyclical!$A$1:$BE$243, MATCH('Cyclical_after overrides'!$A77, F_Inputs_cyclical!$A$1:$A$243, 0), MATCH('Cyclical_after overrides'!AC$1, F_Inputs_cyclical!$A$1:$BE$1, 0))="", "", INDEX(F_Inputs_cyclical!$A$1:$BE$243, MATCH('Cyclical_after overrides'!$A77, F_Inputs_cyclical!$A$1:$A$243, 0), MATCH('Cyclical_after overrides'!AC$1, F_Inputs_cyclical!$A$1:$BE$1, 0))),
Cyclical_overrides!AC77)</f>
        <v/>
      </c>
      <c r="AD77" s="72" t="str">
        <f>IF(Cyclical_overrides!AD77 = "",
IF(INDEX(F_Inputs_cyclical!$A$1:$BE$243, MATCH('Cyclical_after overrides'!$A77, F_Inputs_cyclical!$A$1:$A$243, 0), MATCH('Cyclical_after overrides'!AD$1, F_Inputs_cyclical!$A$1:$BE$1, 0))="", "", INDEX(F_Inputs_cyclical!$A$1:$BE$243, MATCH('Cyclical_after overrides'!$A77, F_Inputs_cyclical!$A$1:$A$243, 0), MATCH('Cyclical_after overrides'!AD$1, F_Inputs_cyclical!$A$1:$BE$1, 0))),
Cyclical_overrides!AD77)</f>
        <v/>
      </c>
      <c r="AE77" s="72" t="str">
        <f>IF(Cyclical_overrides!AE77 = "",
IF(INDEX(F_Inputs_cyclical!$A$1:$BE$243, MATCH('Cyclical_after overrides'!$A77, F_Inputs_cyclical!$A$1:$A$243, 0), MATCH('Cyclical_after overrides'!AE$1, F_Inputs_cyclical!$A$1:$BE$1, 0))="", "", INDEX(F_Inputs_cyclical!$A$1:$BE$243, MATCH('Cyclical_after overrides'!$A77, F_Inputs_cyclical!$A$1:$A$243, 0), MATCH('Cyclical_after overrides'!AE$1, F_Inputs_cyclical!$A$1:$BE$1, 0))),
Cyclical_overrides!AE77)</f>
        <v/>
      </c>
      <c r="AF77" s="72" t="str">
        <f>IF(Cyclical_overrides!AF77 = "",
IF(INDEX(F_Inputs_cyclical!$A$1:$BE$243, MATCH('Cyclical_after overrides'!$A77, F_Inputs_cyclical!$A$1:$A$243, 0), MATCH('Cyclical_after overrides'!AF$1, F_Inputs_cyclical!$A$1:$BE$1, 0))="", "", INDEX(F_Inputs_cyclical!$A$1:$BE$243, MATCH('Cyclical_after overrides'!$A77, F_Inputs_cyclical!$A$1:$A$243, 0), MATCH('Cyclical_after overrides'!AF$1, F_Inputs_cyclical!$A$1:$BE$1, 0))),
Cyclical_overrides!AF77)</f>
        <v/>
      </c>
      <c r="AG77" s="72" t="str">
        <f>IF(Cyclical_overrides!AG77 = "",
IF(INDEX(F_Inputs_cyclical!$A$1:$BE$243, MATCH('Cyclical_after overrides'!$A77, F_Inputs_cyclical!$A$1:$A$243, 0), MATCH('Cyclical_after overrides'!AG$1, F_Inputs_cyclical!$A$1:$BE$1, 0))="", "", INDEX(F_Inputs_cyclical!$A$1:$BE$243, MATCH('Cyclical_after overrides'!$A77, F_Inputs_cyclical!$A$1:$A$243, 0), MATCH('Cyclical_after overrides'!AG$1, F_Inputs_cyclical!$A$1:$BE$1, 0))),
Cyclical_overrides!AG77)</f>
        <v/>
      </c>
      <c r="AH77" s="72" t="str">
        <f>IF(Cyclical_overrides!AH77 = "",
IF(INDEX(F_Inputs_cyclical!$A$1:$BE$243, MATCH('Cyclical_after overrides'!$A77, F_Inputs_cyclical!$A$1:$A$243, 0), MATCH('Cyclical_after overrides'!AH$1, F_Inputs_cyclical!$A$1:$BE$1, 0))="", "", INDEX(F_Inputs_cyclical!$A$1:$BE$243, MATCH('Cyclical_after overrides'!$A77, F_Inputs_cyclical!$A$1:$A$243, 0), MATCH('Cyclical_after overrides'!AH$1, F_Inputs_cyclical!$A$1:$BE$1, 0))),
Cyclical_overrides!AH77)</f>
        <v/>
      </c>
      <c r="AI77" s="72" t="str">
        <f>IF(Cyclical_overrides!AI77 = "",
IF(INDEX(F_Inputs_cyclical!$A$1:$BE$243, MATCH('Cyclical_after overrides'!$A77, F_Inputs_cyclical!$A$1:$A$243, 0), MATCH('Cyclical_after overrides'!AI$1, F_Inputs_cyclical!$A$1:$BE$1, 0))="", "", INDEX(F_Inputs_cyclical!$A$1:$BE$243, MATCH('Cyclical_after overrides'!$A77, F_Inputs_cyclical!$A$1:$A$243, 0), MATCH('Cyclical_after overrides'!AI$1, F_Inputs_cyclical!$A$1:$BE$1, 0))),
Cyclical_overrides!AI77)</f>
        <v/>
      </c>
      <c r="AJ77" s="72" t="str">
        <f>IF(Cyclical_overrides!AJ77 = "",
IF(INDEX(F_Inputs_cyclical!$A$1:$BE$243, MATCH('Cyclical_after overrides'!$A77, F_Inputs_cyclical!$A$1:$A$243, 0), MATCH('Cyclical_after overrides'!AJ$1, F_Inputs_cyclical!$A$1:$BE$1, 0))="", "", INDEX(F_Inputs_cyclical!$A$1:$BE$243, MATCH('Cyclical_after overrides'!$A77, F_Inputs_cyclical!$A$1:$A$243, 0), MATCH('Cyclical_after overrides'!AJ$1, F_Inputs_cyclical!$A$1:$BE$1, 0))),
Cyclical_overrides!AJ77)</f>
        <v/>
      </c>
      <c r="AK77" s="72" t="str">
        <f>IF(Cyclical_overrides!AK77 = "",
IF(INDEX(F_Inputs_cyclical!$A$1:$BE$243, MATCH('Cyclical_after overrides'!$A77, F_Inputs_cyclical!$A$1:$A$243, 0), MATCH('Cyclical_after overrides'!AK$1, F_Inputs_cyclical!$A$1:$BE$1, 0))="", "", INDEX(F_Inputs_cyclical!$A$1:$BE$243, MATCH('Cyclical_after overrides'!$A77, F_Inputs_cyclical!$A$1:$A$243, 0), MATCH('Cyclical_after overrides'!AK$1, F_Inputs_cyclical!$A$1:$BE$1, 0))),
Cyclical_overrides!AK77)</f>
        <v/>
      </c>
      <c r="AL77" s="72" t="str">
        <f>IF(Cyclical_overrides!AL77 = "",
IF(INDEX(F_Inputs_cyclical!$A$1:$BE$243, MATCH('Cyclical_after overrides'!$A77, F_Inputs_cyclical!$A$1:$A$243, 0), MATCH('Cyclical_after overrides'!AL$1, F_Inputs_cyclical!$A$1:$BE$1, 0))="", "", INDEX(F_Inputs_cyclical!$A$1:$BE$243, MATCH('Cyclical_after overrides'!$A77, F_Inputs_cyclical!$A$1:$A$243, 0), MATCH('Cyclical_after overrides'!AL$1, F_Inputs_cyclical!$A$1:$BE$1, 0))),
Cyclical_overrides!AL77)</f>
        <v/>
      </c>
      <c r="AM77" s="72" t="str">
        <f>IF(Cyclical_overrides!AM77 = "",
IF(INDEX(F_Inputs_cyclical!$A$1:$BE$243, MATCH('Cyclical_after overrides'!$A77, F_Inputs_cyclical!$A$1:$A$243, 0), MATCH('Cyclical_after overrides'!AM$1, F_Inputs_cyclical!$A$1:$BE$1, 0))="", "", INDEX(F_Inputs_cyclical!$A$1:$BE$243, MATCH('Cyclical_after overrides'!$A77, F_Inputs_cyclical!$A$1:$A$243, 0), MATCH('Cyclical_after overrides'!AM$1, F_Inputs_cyclical!$A$1:$BE$1, 0))),
Cyclical_overrides!AM77)</f>
        <v/>
      </c>
      <c r="AN77" s="72" t="str">
        <f>IF(Cyclical_overrides!AN77 = "",
IF(INDEX(F_Inputs_cyclical!$A$1:$BE$243, MATCH('Cyclical_after overrides'!$A77, F_Inputs_cyclical!$A$1:$A$243, 0), MATCH('Cyclical_after overrides'!AN$1, F_Inputs_cyclical!$A$1:$BE$1, 0))="", "", INDEX(F_Inputs_cyclical!$A$1:$BE$243, MATCH('Cyclical_after overrides'!$A77, F_Inputs_cyclical!$A$1:$A$243, 0), MATCH('Cyclical_after overrides'!AN$1, F_Inputs_cyclical!$A$1:$BE$1, 0))),
Cyclical_overrides!AN77)</f>
        <v/>
      </c>
      <c r="AO77" s="72" t="str">
        <f>IF(Cyclical_overrides!AO77 = "",
IF(INDEX(F_Inputs_cyclical!$A$1:$BE$243, MATCH('Cyclical_after overrides'!$A77, F_Inputs_cyclical!$A$1:$A$243, 0), MATCH('Cyclical_after overrides'!AO$1, F_Inputs_cyclical!$A$1:$BE$1, 0))="", "", INDEX(F_Inputs_cyclical!$A$1:$BE$243, MATCH('Cyclical_after overrides'!$A77, F_Inputs_cyclical!$A$1:$A$243, 0), MATCH('Cyclical_after overrides'!AO$1, F_Inputs_cyclical!$A$1:$BE$1, 0))),
Cyclical_overrides!AO77)</f>
        <v/>
      </c>
      <c r="AP77" s="72" t="str">
        <f>IF(Cyclical_overrides!AP77 = "",
IF(INDEX(F_Inputs_cyclical!$A$1:$BE$243, MATCH('Cyclical_after overrides'!$A77, F_Inputs_cyclical!$A$1:$A$243, 0), MATCH('Cyclical_after overrides'!AP$1, F_Inputs_cyclical!$A$1:$BE$1, 0))="", "", INDEX(F_Inputs_cyclical!$A$1:$BE$243, MATCH('Cyclical_after overrides'!$A77, F_Inputs_cyclical!$A$1:$A$243, 0), MATCH('Cyclical_after overrides'!AP$1, F_Inputs_cyclical!$A$1:$BE$1, 0))),
Cyclical_overrides!AP77)</f>
        <v/>
      </c>
      <c r="AQ77" s="72" t="str">
        <f>IF(Cyclical_overrides!AQ77 = "",
IF(INDEX(F_Inputs_cyclical!$A$1:$BE$243, MATCH('Cyclical_after overrides'!$A77, F_Inputs_cyclical!$A$1:$A$243, 0), MATCH('Cyclical_after overrides'!AQ$1, F_Inputs_cyclical!$A$1:$BE$1, 0))="", "", INDEX(F_Inputs_cyclical!$A$1:$BE$243, MATCH('Cyclical_after overrides'!$A77, F_Inputs_cyclical!$A$1:$A$243, 0), MATCH('Cyclical_after overrides'!AQ$1, F_Inputs_cyclical!$A$1:$BE$1, 0))),
Cyclical_overrides!AQ77)</f>
        <v/>
      </c>
      <c r="AR77" s="72" t="str">
        <f>IF(Cyclical_overrides!AR77 = "",
IF(INDEX(F_Inputs_cyclical!$A$1:$BE$243, MATCH('Cyclical_after overrides'!$A77, F_Inputs_cyclical!$A$1:$A$243, 0), MATCH('Cyclical_after overrides'!AR$1, F_Inputs_cyclical!$A$1:$BE$1, 0))="", "", INDEX(F_Inputs_cyclical!$A$1:$BE$243, MATCH('Cyclical_after overrides'!$A77, F_Inputs_cyclical!$A$1:$A$243, 0), MATCH('Cyclical_after overrides'!AR$1, F_Inputs_cyclical!$A$1:$BE$1, 0))),
Cyclical_overrides!AR77)</f>
        <v/>
      </c>
      <c r="AS77" s="72" t="str">
        <f>IF(Cyclical_overrides!AS77 = "",
IF(INDEX(F_Inputs_cyclical!$A$1:$BE$243, MATCH('Cyclical_after overrides'!$A77, F_Inputs_cyclical!$A$1:$A$243, 0), MATCH('Cyclical_after overrides'!AS$1, F_Inputs_cyclical!$A$1:$BE$1, 0))="", "", INDEX(F_Inputs_cyclical!$A$1:$BE$243, MATCH('Cyclical_after overrides'!$A77, F_Inputs_cyclical!$A$1:$A$243, 0), MATCH('Cyclical_after overrides'!AS$1, F_Inputs_cyclical!$A$1:$BE$1, 0))),
Cyclical_overrides!AS77)</f>
        <v/>
      </c>
      <c r="AT77" s="72" t="str">
        <f>IF(Cyclical_overrides!AT77 = "",
IF(INDEX(F_Inputs_cyclical!$A$1:$BE$243, MATCH('Cyclical_after overrides'!$A77, F_Inputs_cyclical!$A$1:$A$243, 0), MATCH('Cyclical_after overrides'!AT$1, F_Inputs_cyclical!$A$1:$BE$1, 0))="", "", INDEX(F_Inputs_cyclical!$A$1:$BE$243, MATCH('Cyclical_after overrides'!$A77, F_Inputs_cyclical!$A$1:$A$243, 0), MATCH('Cyclical_after overrides'!AT$1, F_Inputs_cyclical!$A$1:$BE$1, 0))),
Cyclical_overrides!AT77)</f>
        <v/>
      </c>
      <c r="AU77" s="72" t="str">
        <f>IF(Cyclical_overrides!AU77 = "",
IF(INDEX(F_Inputs_cyclical!$A$1:$BE$243, MATCH('Cyclical_after overrides'!$A77, F_Inputs_cyclical!$A$1:$A$243, 0), MATCH('Cyclical_after overrides'!AU$1, F_Inputs_cyclical!$A$1:$BE$1, 0))="", "", INDEX(F_Inputs_cyclical!$A$1:$BE$243, MATCH('Cyclical_after overrides'!$A77, F_Inputs_cyclical!$A$1:$A$243, 0), MATCH('Cyclical_after overrides'!AU$1, F_Inputs_cyclical!$A$1:$BE$1, 0))),
Cyclical_overrides!AU77)</f>
        <v/>
      </c>
      <c r="AV77" s="72" t="str">
        <f>IF(Cyclical_overrides!AV77 = "",
IF(INDEX(F_Inputs_cyclical!$A$1:$BE$243, MATCH('Cyclical_after overrides'!$A77, F_Inputs_cyclical!$A$1:$A$243, 0), MATCH('Cyclical_after overrides'!AV$1, F_Inputs_cyclical!$A$1:$BE$1, 0))="", "", INDEX(F_Inputs_cyclical!$A$1:$BE$243, MATCH('Cyclical_after overrides'!$A77, F_Inputs_cyclical!$A$1:$A$243, 0), MATCH('Cyclical_after overrides'!AV$1, F_Inputs_cyclical!$A$1:$BE$1, 0))),
Cyclical_overrides!AV77)</f>
        <v/>
      </c>
      <c r="AW77" s="72">
        <f>IF(Cyclical_overrides!AW77 = "",
IF(INDEX(F_Inputs_cyclical!$A$1:$BE$243, MATCH('Cyclical_after overrides'!$A77, F_Inputs_cyclical!$A$1:$A$243, 0), MATCH('Cyclical_after overrides'!AW$1, F_Inputs_cyclical!$A$1:$BE$1, 0))="", "", INDEX(F_Inputs_cyclical!$A$1:$BE$243, MATCH('Cyclical_after overrides'!$A77, F_Inputs_cyclical!$A$1:$A$243, 0), MATCH('Cyclical_after overrides'!AW$1, F_Inputs_cyclical!$A$1:$BE$1, 0))),
Cyclical_overrides!AW77)</f>
        <v>1.1277018254028868</v>
      </c>
      <c r="AX77" s="72">
        <f>IF(Cyclical_overrides!AX77 = "",
IF(INDEX(F_Inputs_cyclical!$A$1:$BE$243, MATCH('Cyclical_after overrides'!$A77, F_Inputs_cyclical!$A$1:$A$243, 0), MATCH('Cyclical_after overrides'!AX$1, F_Inputs_cyclical!$A$1:$BE$1, 0))="", "", INDEX(F_Inputs_cyclical!$A$1:$BE$243, MATCH('Cyclical_after overrides'!$A77, F_Inputs_cyclical!$A$1:$A$243, 0), MATCH('Cyclical_after overrides'!AX$1, F_Inputs_cyclical!$A$1:$BE$1, 0))),
Cyclical_overrides!AX77)</f>
        <v>18.984316655750515</v>
      </c>
      <c r="AY77" s="72">
        <f>IF(Cyclical_overrides!AY77 = "",
IF(INDEX(F_Inputs_cyclical!$A$1:$BE$243, MATCH('Cyclical_after overrides'!$A77, F_Inputs_cyclical!$A$1:$A$243, 0), MATCH('Cyclical_after overrides'!AY$1, F_Inputs_cyclical!$A$1:$BE$1, 0))="", "", INDEX(F_Inputs_cyclical!$A$1:$BE$243, MATCH('Cyclical_after overrides'!$A77, F_Inputs_cyclical!$A$1:$A$243, 0), MATCH('Cyclical_after overrides'!AY$1, F_Inputs_cyclical!$A$1:$BE$1, 0))),
Cyclical_overrides!AY77)</f>
        <v>139.93666840466446</v>
      </c>
      <c r="AZ77" s="72">
        <f>IF(Cyclical_overrides!AZ77 = "",
IF(INDEX(F_Inputs_cyclical!$A$1:$BE$243, MATCH('Cyclical_after overrides'!$A77, F_Inputs_cyclical!$A$1:$A$243, 0), MATCH('Cyclical_after overrides'!AZ$1, F_Inputs_cyclical!$A$1:$BE$1, 0))="", "", INDEX(F_Inputs_cyclical!$A$1:$BE$243, MATCH('Cyclical_after overrides'!$A77, F_Inputs_cyclical!$A$1:$A$243, 0), MATCH('Cyclical_after overrides'!AZ$1, F_Inputs_cyclical!$A$1:$BE$1, 0))),
Cyclical_overrides!AZ77)</f>
        <v>1.4930844895129853</v>
      </c>
      <c r="BA77" s="72">
        <f>IF(Cyclical_overrides!BA77 = "",
IF(INDEX(F_Inputs_cyclical!$A$1:$BE$243, MATCH('Cyclical_after overrides'!$A77, F_Inputs_cyclical!$A$1:$A$243, 0), MATCH('Cyclical_after overrides'!BA$1, F_Inputs_cyclical!$A$1:$BE$1, 0))="", "", INDEX(F_Inputs_cyclical!$A$1:$BE$243, MATCH('Cyclical_after overrides'!$A77, F_Inputs_cyclical!$A$1:$A$243, 0), MATCH('Cyclical_after overrides'!BA$1, F_Inputs_cyclical!$A$1:$BE$1, 0))),
Cyclical_overrides!BA77)</f>
        <v>12.069796287960823</v>
      </c>
      <c r="BB77" s="72">
        <f>IF(Cyclical_overrides!BB77 = "",
IF(INDEX(F_Inputs_cyclical!$A$1:$BE$243, MATCH('Cyclical_after overrides'!$A77, F_Inputs_cyclical!$A$1:$A$243, 0), MATCH('Cyclical_after overrides'!BB$1, F_Inputs_cyclical!$A$1:$BE$1, 0))="", "", INDEX(F_Inputs_cyclical!$A$1:$BE$243, MATCH('Cyclical_after overrides'!$A77, F_Inputs_cyclical!$A$1:$A$243, 0), MATCH('Cyclical_after overrides'!BB$1, F_Inputs_cyclical!$A$1:$BE$1, 0))),
Cyclical_overrides!BB77)</f>
        <v>12.069796287960823</v>
      </c>
      <c r="BC77" s="72">
        <f>IF(Cyclical_overrides!BC77 = "",
IF(INDEX(F_Inputs_cyclical!$A$1:$BE$243, MATCH('Cyclical_after overrides'!$A77, F_Inputs_cyclical!$A$1:$A$243, 0), MATCH('Cyclical_after overrides'!BC$1, F_Inputs_cyclical!$A$1:$BE$1, 0))="", "", INDEX(F_Inputs_cyclical!$A$1:$BE$243, MATCH('Cyclical_after overrides'!$A77, F_Inputs_cyclical!$A$1:$A$243, 0), MATCH('Cyclical_after overrides'!BC$1, F_Inputs_cyclical!$A$1:$BE$1, 0))),
Cyclical_overrides!BC77)</f>
        <v>9.0916290947321912</v>
      </c>
      <c r="BD77" s="72">
        <f>IF(Cyclical_overrides!BD77 = "",
IF(INDEX(F_Inputs_cyclical!$A$1:$BE$243, MATCH('Cyclical_after overrides'!$A77, F_Inputs_cyclical!$A$1:$A$243, 0), MATCH('Cyclical_after overrides'!BD$1, F_Inputs_cyclical!$A$1:$BE$1, 0))="", "", INDEX(F_Inputs_cyclical!$A$1:$BE$243, MATCH('Cyclical_after overrides'!$A77, F_Inputs_cyclical!$A$1:$A$243, 0), MATCH('Cyclical_after overrides'!BD$1, F_Inputs_cyclical!$A$1:$BE$1, 0))),
Cyclical_overrides!BD77)</f>
        <v>0</v>
      </c>
      <c r="BE77" s="194"/>
    </row>
    <row r="78" spans="1:57" x14ac:dyDescent="0.4">
      <c r="A78" s="63" t="str">
        <f t="shared" si="1"/>
        <v>SWT22</v>
      </c>
      <c r="B78" s="63" t="s">
        <v>325</v>
      </c>
      <c r="C78" s="63" t="s">
        <v>259</v>
      </c>
      <c r="D78" s="72" t="str">
        <f>IF(Cyclical_overrides!D78 = "",
IF(INDEX(F_Inputs_cyclical!$A$1:$BE$243, MATCH('Cyclical_after overrides'!$A78, F_Inputs_cyclical!$A$1:$A$243, 0), MATCH('Cyclical_after overrides'!D$1, F_Inputs_cyclical!$A$1:$BE$1, 0))="", "", INDEX(F_Inputs_cyclical!$A$1:$BE$243, MATCH('Cyclical_after overrides'!$A78, F_Inputs_cyclical!$A$1:$A$243, 0), MATCH('Cyclical_after overrides'!D$1, F_Inputs_cyclical!$A$1:$BE$1, 0))),
Cyclical_overrides!D78)</f>
        <v/>
      </c>
      <c r="E78" s="72" t="str">
        <f>IF(Cyclical_overrides!E78 = "",
IF(INDEX(F_Inputs_cyclical!$A$1:$BE$243, MATCH('Cyclical_after overrides'!$A78, F_Inputs_cyclical!$A$1:$A$243, 0), MATCH('Cyclical_after overrides'!E$1, F_Inputs_cyclical!$A$1:$BE$1, 0))="", "", INDEX(F_Inputs_cyclical!$A$1:$BE$243, MATCH('Cyclical_after overrides'!$A78, F_Inputs_cyclical!$A$1:$A$243, 0), MATCH('Cyclical_after overrides'!E$1, F_Inputs_cyclical!$A$1:$BE$1, 0))),
Cyclical_overrides!E78)</f>
        <v/>
      </c>
      <c r="F78" s="72" t="str">
        <f>IF(Cyclical_overrides!F78 = "",
IF(INDEX(F_Inputs_cyclical!$A$1:$BE$243, MATCH('Cyclical_after overrides'!$A78, F_Inputs_cyclical!$A$1:$A$243, 0), MATCH('Cyclical_after overrides'!F$1, F_Inputs_cyclical!$A$1:$BE$1, 0))="", "", INDEX(F_Inputs_cyclical!$A$1:$BE$243, MATCH('Cyclical_after overrides'!$A78, F_Inputs_cyclical!$A$1:$A$243, 0), MATCH('Cyclical_after overrides'!F$1, F_Inputs_cyclical!$A$1:$BE$1, 0))),
Cyclical_overrides!F78)</f>
        <v/>
      </c>
      <c r="G78" s="72" t="str">
        <f>IF(Cyclical_overrides!G78 = "",
IF(INDEX(F_Inputs_cyclical!$A$1:$BE$243, MATCH('Cyclical_after overrides'!$A78, F_Inputs_cyclical!$A$1:$A$243, 0), MATCH('Cyclical_after overrides'!G$1, F_Inputs_cyclical!$A$1:$BE$1, 0))="", "", INDEX(F_Inputs_cyclical!$A$1:$BE$243, MATCH('Cyclical_after overrides'!$A78, F_Inputs_cyclical!$A$1:$A$243, 0), MATCH('Cyclical_after overrides'!G$1, F_Inputs_cyclical!$A$1:$BE$1, 0))),
Cyclical_overrides!G78)</f>
        <v/>
      </c>
      <c r="H78" s="72" t="str">
        <f>IF(Cyclical_overrides!H78 = "",
IF(INDEX(F_Inputs_cyclical!$A$1:$BE$243, MATCH('Cyclical_after overrides'!$A78, F_Inputs_cyclical!$A$1:$A$243, 0), MATCH('Cyclical_after overrides'!H$1, F_Inputs_cyclical!$A$1:$BE$1, 0))="", "", INDEX(F_Inputs_cyclical!$A$1:$BE$243, MATCH('Cyclical_after overrides'!$A78, F_Inputs_cyclical!$A$1:$A$243, 0), MATCH('Cyclical_after overrides'!H$1, F_Inputs_cyclical!$A$1:$BE$1, 0))),
Cyclical_overrides!H78)</f>
        <v/>
      </c>
      <c r="I78" s="72" t="str">
        <f>IF(Cyclical_overrides!I78 = "",
IF(INDEX(F_Inputs_cyclical!$A$1:$BE$243, MATCH('Cyclical_after overrides'!$A78, F_Inputs_cyclical!$A$1:$A$243, 0), MATCH('Cyclical_after overrides'!I$1, F_Inputs_cyclical!$A$1:$BE$1, 0))="", "", INDEX(F_Inputs_cyclical!$A$1:$BE$243, MATCH('Cyclical_after overrides'!$A78, F_Inputs_cyclical!$A$1:$A$243, 0), MATCH('Cyclical_after overrides'!I$1, F_Inputs_cyclical!$A$1:$BE$1, 0))),
Cyclical_overrides!I78)</f>
        <v/>
      </c>
      <c r="J78" s="72" t="str">
        <f>IF(Cyclical_overrides!J78 = "",
IF(INDEX(F_Inputs_cyclical!$A$1:$BE$243, MATCH('Cyclical_after overrides'!$A78, F_Inputs_cyclical!$A$1:$A$243, 0), MATCH('Cyclical_after overrides'!J$1, F_Inputs_cyclical!$A$1:$BE$1, 0))="", "", INDEX(F_Inputs_cyclical!$A$1:$BE$243, MATCH('Cyclical_after overrides'!$A78, F_Inputs_cyclical!$A$1:$A$243, 0), MATCH('Cyclical_after overrides'!J$1, F_Inputs_cyclical!$A$1:$BE$1, 0))),
Cyclical_overrides!J78)</f>
        <v/>
      </c>
      <c r="K78" s="72" t="str">
        <f>IF(Cyclical_overrides!K78 = "",
IF(INDEX(F_Inputs_cyclical!$A$1:$BE$243, MATCH('Cyclical_after overrides'!$A78, F_Inputs_cyclical!$A$1:$A$243, 0), MATCH('Cyclical_after overrides'!K$1, F_Inputs_cyclical!$A$1:$BE$1, 0))="", "", INDEX(F_Inputs_cyclical!$A$1:$BE$243, MATCH('Cyclical_after overrides'!$A78, F_Inputs_cyclical!$A$1:$A$243, 0), MATCH('Cyclical_after overrides'!K$1, F_Inputs_cyclical!$A$1:$BE$1, 0))),
Cyclical_overrides!K78)</f>
        <v/>
      </c>
      <c r="L78" s="72" t="str">
        <f>IF(Cyclical_overrides!L78 = "",
IF(INDEX(F_Inputs_cyclical!$A$1:$BE$243, MATCH('Cyclical_after overrides'!$A78, F_Inputs_cyclical!$A$1:$A$243, 0), MATCH('Cyclical_after overrides'!L$1, F_Inputs_cyclical!$A$1:$BE$1, 0))="", "", INDEX(F_Inputs_cyclical!$A$1:$BE$243, MATCH('Cyclical_after overrides'!$A78, F_Inputs_cyclical!$A$1:$A$243, 0), MATCH('Cyclical_after overrides'!L$1, F_Inputs_cyclical!$A$1:$BE$1, 0))),
Cyclical_overrides!L78)</f>
        <v/>
      </c>
      <c r="M78" s="72" t="str">
        <f>IF(Cyclical_overrides!M78 = "",
IF(INDEX(F_Inputs_cyclical!$A$1:$BE$243, MATCH('Cyclical_after overrides'!$A78, F_Inputs_cyclical!$A$1:$A$243, 0), MATCH('Cyclical_after overrides'!M$1, F_Inputs_cyclical!$A$1:$BE$1, 0))="", "", INDEX(F_Inputs_cyclical!$A$1:$BE$243, MATCH('Cyclical_after overrides'!$A78, F_Inputs_cyclical!$A$1:$A$243, 0), MATCH('Cyclical_after overrides'!M$1, F_Inputs_cyclical!$A$1:$BE$1, 0))),
Cyclical_overrides!M78)</f>
        <v/>
      </c>
      <c r="N78" s="72" t="str">
        <f>IF(Cyclical_overrides!N78 = "",
IF(INDEX(F_Inputs_cyclical!$A$1:$BE$243, MATCH('Cyclical_after overrides'!$A78, F_Inputs_cyclical!$A$1:$A$243, 0), MATCH('Cyclical_after overrides'!N$1, F_Inputs_cyclical!$A$1:$BE$1, 0))="", "", INDEX(F_Inputs_cyclical!$A$1:$BE$243, MATCH('Cyclical_after overrides'!$A78, F_Inputs_cyclical!$A$1:$A$243, 0), MATCH('Cyclical_after overrides'!N$1, F_Inputs_cyclical!$A$1:$BE$1, 0))),
Cyclical_overrides!N78)</f>
        <v/>
      </c>
      <c r="O78" s="72" t="str">
        <f>IF(Cyclical_overrides!O78 = "",
IF(INDEX(F_Inputs_cyclical!$A$1:$BE$243, MATCH('Cyclical_after overrides'!$A78, F_Inputs_cyclical!$A$1:$A$243, 0), MATCH('Cyclical_after overrides'!O$1, F_Inputs_cyclical!$A$1:$BE$1, 0))="", "", INDEX(F_Inputs_cyclical!$A$1:$BE$243, MATCH('Cyclical_after overrides'!$A78, F_Inputs_cyclical!$A$1:$A$243, 0), MATCH('Cyclical_after overrides'!O$1, F_Inputs_cyclical!$A$1:$BE$1, 0))),
Cyclical_overrides!O78)</f>
        <v/>
      </c>
      <c r="P78" s="72" t="str">
        <f>IF(Cyclical_overrides!P78 = "",
IF(INDEX(F_Inputs_cyclical!$A$1:$BE$243, MATCH('Cyclical_after overrides'!$A78, F_Inputs_cyclical!$A$1:$A$243, 0), MATCH('Cyclical_after overrides'!P$1, F_Inputs_cyclical!$A$1:$BE$1, 0))="", "", INDEX(F_Inputs_cyclical!$A$1:$BE$243, MATCH('Cyclical_after overrides'!$A78, F_Inputs_cyclical!$A$1:$A$243, 0), MATCH('Cyclical_after overrides'!P$1, F_Inputs_cyclical!$A$1:$BE$1, 0))),
Cyclical_overrides!P78)</f>
        <v/>
      </c>
      <c r="Q78" s="72" t="str">
        <f>IF(Cyclical_overrides!Q78 = "",
IF(INDEX(F_Inputs_cyclical!$A$1:$BE$243, MATCH('Cyclical_after overrides'!$A78, F_Inputs_cyclical!$A$1:$A$243, 0), MATCH('Cyclical_after overrides'!Q$1, F_Inputs_cyclical!$A$1:$BE$1, 0))="", "", INDEX(F_Inputs_cyclical!$A$1:$BE$243, MATCH('Cyclical_after overrides'!$A78, F_Inputs_cyclical!$A$1:$A$243, 0), MATCH('Cyclical_after overrides'!Q$1, F_Inputs_cyclical!$A$1:$BE$1, 0))),
Cyclical_overrides!Q78)</f>
        <v/>
      </c>
      <c r="R78" s="72" t="str">
        <f>IF(Cyclical_overrides!R78 = "",
IF(INDEX(F_Inputs_cyclical!$A$1:$BE$243, MATCH('Cyclical_after overrides'!$A78, F_Inputs_cyclical!$A$1:$A$243, 0), MATCH('Cyclical_after overrides'!R$1, F_Inputs_cyclical!$A$1:$BE$1, 0))="", "", INDEX(F_Inputs_cyclical!$A$1:$BE$243, MATCH('Cyclical_after overrides'!$A78, F_Inputs_cyclical!$A$1:$A$243, 0), MATCH('Cyclical_after overrides'!R$1, F_Inputs_cyclical!$A$1:$BE$1, 0))),
Cyclical_overrides!R78)</f>
        <v/>
      </c>
      <c r="S78" s="72" t="str">
        <f>IF(Cyclical_overrides!S78 = "",
IF(INDEX(F_Inputs_cyclical!$A$1:$BE$243, MATCH('Cyclical_after overrides'!$A78, F_Inputs_cyclical!$A$1:$A$243, 0), MATCH('Cyclical_after overrides'!S$1, F_Inputs_cyclical!$A$1:$BE$1, 0))="", "", INDEX(F_Inputs_cyclical!$A$1:$BE$243, MATCH('Cyclical_after overrides'!$A78, F_Inputs_cyclical!$A$1:$A$243, 0), MATCH('Cyclical_after overrides'!S$1, F_Inputs_cyclical!$A$1:$BE$1, 0))),
Cyclical_overrides!S78)</f>
        <v/>
      </c>
      <c r="T78" s="72" t="str">
        <f>IF(Cyclical_overrides!T78 = "",
IF(INDEX(F_Inputs_cyclical!$A$1:$BE$243, MATCH('Cyclical_after overrides'!$A78, F_Inputs_cyclical!$A$1:$A$243, 0), MATCH('Cyclical_after overrides'!T$1, F_Inputs_cyclical!$A$1:$BE$1, 0))="", "", INDEX(F_Inputs_cyclical!$A$1:$BE$243, MATCH('Cyclical_after overrides'!$A78, F_Inputs_cyclical!$A$1:$A$243, 0), MATCH('Cyclical_after overrides'!T$1, F_Inputs_cyclical!$A$1:$BE$1, 0))),
Cyclical_overrides!T78)</f>
        <v/>
      </c>
      <c r="U78" s="72" t="str">
        <f>IF(Cyclical_overrides!U78 = "",
IF(INDEX(F_Inputs_cyclical!$A$1:$BE$243, MATCH('Cyclical_after overrides'!$A78, F_Inputs_cyclical!$A$1:$A$243, 0), MATCH('Cyclical_after overrides'!U$1, F_Inputs_cyclical!$A$1:$BE$1, 0))="", "", INDEX(F_Inputs_cyclical!$A$1:$BE$243, MATCH('Cyclical_after overrides'!$A78, F_Inputs_cyclical!$A$1:$A$243, 0), MATCH('Cyclical_after overrides'!U$1, F_Inputs_cyclical!$A$1:$BE$1, 0))),
Cyclical_overrides!U78)</f>
        <v/>
      </c>
      <c r="V78" s="72" t="str">
        <f>IF(Cyclical_overrides!V78 = "",
IF(INDEX(F_Inputs_cyclical!$A$1:$BE$243, MATCH('Cyclical_after overrides'!$A78, F_Inputs_cyclical!$A$1:$A$243, 0), MATCH('Cyclical_after overrides'!V$1, F_Inputs_cyclical!$A$1:$BE$1, 0))="", "", INDEX(F_Inputs_cyclical!$A$1:$BE$243, MATCH('Cyclical_after overrides'!$A78, F_Inputs_cyclical!$A$1:$A$243, 0), MATCH('Cyclical_after overrides'!V$1, F_Inputs_cyclical!$A$1:$BE$1, 0))),
Cyclical_overrides!V78)</f>
        <v/>
      </c>
      <c r="W78" s="72" t="str">
        <f>IF(Cyclical_overrides!W78 = "",
IF(INDEX(F_Inputs_cyclical!$A$1:$BE$243, MATCH('Cyclical_after overrides'!$A78, F_Inputs_cyclical!$A$1:$A$243, 0), MATCH('Cyclical_after overrides'!W$1, F_Inputs_cyclical!$A$1:$BE$1, 0))="", "", INDEX(F_Inputs_cyclical!$A$1:$BE$243, MATCH('Cyclical_after overrides'!$A78, F_Inputs_cyclical!$A$1:$A$243, 0), MATCH('Cyclical_after overrides'!W$1, F_Inputs_cyclical!$A$1:$BE$1, 0))),
Cyclical_overrides!W78)</f>
        <v/>
      </c>
      <c r="X78" s="72" t="str">
        <f>IF(Cyclical_overrides!X78 = "",
IF(INDEX(F_Inputs_cyclical!$A$1:$BE$243, MATCH('Cyclical_after overrides'!$A78, F_Inputs_cyclical!$A$1:$A$243, 0), MATCH('Cyclical_after overrides'!X$1, F_Inputs_cyclical!$A$1:$BE$1, 0))="", "", INDEX(F_Inputs_cyclical!$A$1:$BE$243, MATCH('Cyclical_after overrides'!$A78, F_Inputs_cyclical!$A$1:$A$243, 0), MATCH('Cyclical_after overrides'!X$1, F_Inputs_cyclical!$A$1:$BE$1, 0))),
Cyclical_overrides!X78)</f>
        <v/>
      </c>
      <c r="Y78" s="72" t="str">
        <f>IF(Cyclical_overrides!Y78 = "",
IF(INDEX(F_Inputs_cyclical!$A$1:$BE$243, MATCH('Cyclical_after overrides'!$A78, F_Inputs_cyclical!$A$1:$A$243, 0), MATCH('Cyclical_after overrides'!Y$1, F_Inputs_cyclical!$A$1:$BE$1, 0))="", "", INDEX(F_Inputs_cyclical!$A$1:$BE$243, MATCH('Cyclical_after overrides'!$A78, F_Inputs_cyclical!$A$1:$A$243, 0), MATCH('Cyclical_after overrides'!Y$1, F_Inputs_cyclical!$A$1:$BE$1, 0))),
Cyclical_overrides!Y78)</f>
        <v/>
      </c>
      <c r="Z78" s="72" t="str">
        <f>IF(Cyclical_overrides!Z78 = "",
IF(INDEX(F_Inputs_cyclical!$A$1:$BE$243, MATCH('Cyclical_after overrides'!$A78, F_Inputs_cyclical!$A$1:$A$243, 0), MATCH('Cyclical_after overrides'!Z$1, F_Inputs_cyclical!$A$1:$BE$1, 0))="", "", INDEX(F_Inputs_cyclical!$A$1:$BE$243, MATCH('Cyclical_after overrides'!$A78, F_Inputs_cyclical!$A$1:$A$243, 0), MATCH('Cyclical_after overrides'!Z$1, F_Inputs_cyclical!$A$1:$BE$1, 0))),
Cyclical_overrides!Z78)</f>
        <v/>
      </c>
      <c r="AA78" s="72" t="str">
        <f>IF(Cyclical_overrides!AA78 = "",
IF(INDEX(F_Inputs_cyclical!$A$1:$BE$243, MATCH('Cyclical_after overrides'!$A78, F_Inputs_cyclical!$A$1:$A$243, 0), MATCH('Cyclical_after overrides'!AA$1, F_Inputs_cyclical!$A$1:$BE$1, 0))="", "", INDEX(F_Inputs_cyclical!$A$1:$BE$243, MATCH('Cyclical_after overrides'!$A78, F_Inputs_cyclical!$A$1:$A$243, 0), MATCH('Cyclical_after overrides'!AA$1, F_Inputs_cyclical!$A$1:$BE$1, 0))),
Cyclical_overrides!AA78)</f>
        <v/>
      </c>
      <c r="AB78" s="72" t="str">
        <f>IF(Cyclical_overrides!AB78 = "",
IF(INDEX(F_Inputs_cyclical!$A$1:$BE$243, MATCH('Cyclical_after overrides'!$A78, F_Inputs_cyclical!$A$1:$A$243, 0), MATCH('Cyclical_after overrides'!AB$1, F_Inputs_cyclical!$A$1:$BE$1, 0))="", "", INDEX(F_Inputs_cyclical!$A$1:$BE$243, MATCH('Cyclical_after overrides'!$A78, F_Inputs_cyclical!$A$1:$A$243, 0), MATCH('Cyclical_after overrides'!AB$1, F_Inputs_cyclical!$A$1:$BE$1, 0))),
Cyclical_overrides!AB78)</f>
        <v/>
      </c>
      <c r="AC78" s="72" t="str">
        <f>IF(Cyclical_overrides!AC78 = "",
IF(INDEX(F_Inputs_cyclical!$A$1:$BE$243, MATCH('Cyclical_after overrides'!$A78, F_Inputs_cyclical!$A$1:$A$243, 0), MATCH('Cyclical_after overrides'!AC$1, F_Inputs_cyclical!$A$1:$BE$1, 0))="", "", INDEX(F_Inputs_cyclical!$A$1:$BE$243, MATCH('Cyclical_after overrides'!$A78, F_Inputs_cyclical!$A$1:$A$243, 0), MATCH('Cyclical_after overrides'!AC$1, F_Inputs_cyclical!$A$1:$BE$1, 0))),
Cyclical_overrides!AC78)</f>
        <v/>
      </c>
      <c r="AD78" s="72" t="str">
        <f>IF(Cyclical_overrides!AD78 = "",
IF(INDEX(F_Inputs_cyclical!$A$1:$BE$243, MATCH('Cyclical_after overrides'!$A78, F_Inputs_cyclical!$A$1:$A$243, 0), MATCH('Cyclical_after overrides'!AD$1, F_Inputs_cyclical!$A$1:$BE$1, 0))="", "", INDEX(F_Inputs_cyclical!$A$1:$BE$243, MATCH('Cyclical_after overrides'!$A78, F_Inputs_cyclical!$A$1:$A$243, 0), MATCH('Cyclical_after overrides'!AD$1, F_Inputs_cyclical!$A$1:$BE$1, 0))),
Cyclical_overrides!AD78)</f>
        <v/>
      </c>
      <c r="AE78" s="72" t="str">
        <f>IF(Cyclical_overrides!AE78 = "",
IF(INDEX(F_Inputs_cyclical!$A$1:$BE$243, MATCH('Cyclical_after overrides'!$A78, F_Inputs_cyclical!$A$1:$A$243, 0), MATCH('Cyclical_after overrides'!AE$1, F_Inputs_cyclical!$A$1:$BE$1, 0))="", "", INDEX(F_Inputs_cyclical!$A$1:$BE$243, MATCH('Cyclical_after overrides'!$A78, F_Inputs_cyclical!$A$1:$A$243, 0), MATCH('Cyclical_after overrides'!AE$1, F_Inputs_cyclical!$A$1:$BE$1, 0))),
Cyclical_overrides!AE78)</f>
        <v/>
      </c>
      <c r="AF78" s="72" t="str">
        <f>IF(Cyclical_overrides!AF78 = "",
IF(INDEX(F_Inputs_cyclical!$A$1:$BE$243, MATCH('Cyclical_after overrides'!$A78, F_Inputs_cyclical!$A$1:$A$243, 0), MATCH('Cyclical_after overrides'!AF$1, F_Inputs_cyclical!$A$1:$BE$1, 0))="", "", INDEX(F_Inputs_cyclical!$A$1:$BE$243, MATCH('Cyclical_after overrides'!$A78, F_Inputs_cyclical!$A$1:$A$243, 0), MATCH('Cyclical_after overrides'!AF$1, F_Inputs_cyclical!$A$1:$BE$1, 0))),
Cyclical_overrides!AF78)</f>
        <v/>
      </c>
      <c r="AG78" s="72" t="str">
        <f>IF(Cyclical_overrides!AG78 = "",
IF(INDEX(F_Inputs_cyclical!$A$1:$BE$243, MATCH('Cyclical_after overrides'!$A78, F_Inputs_cyclical!$A$1:$A$243, 0), MATCH('Cyclical_after overrides'!AG$1, F_Inputs_cyclical!$A$1:$BE$1, 0))="", "", INDEX(F_Inputs_cyclical!$A$1:$BE$243, MATCH('Cyclical_after overrides'!$A78, F_Inputs_cyclical!$A$1:$A$243, 0), MATCH('Cyclical_after overrides'!AG$1, F_Inputs_cyclical!$A$1:$BE$1, 0))),
Cyclical_overrides!AG78)</f>
        <v/>
      </c>
      <c r="AH78" s="72" t="str">
        <f>IF(Cyclical_overrides!AH78 = "",
IF(INDEX(F_Inputs_cyclical!$A$1:$BE$243, MATCH('Cyclical_after overrides'!$A78, F_Inputs_cyclical!$A$1:$A$243, 0), MATCH('Cyclical_after overrides'!AH$1, F_Inputs_cyclical!$A$1:$BE$1, 0))="", "", INDEX(F_Inputs_cyclical!$A$1:$BE$243, MATCH('Cyclical_after overrides'!$A78, F_Inputs_cyclical!$A$1:$A$243, 0), MATCH('Cyclical_after overrides'!AH$1, F_Inputs_cyclical!$A$1:$BE$1, 0))),
Cyclical_overrides!AH78)</f>
        <v/>
      </c>
      <c r="AI78" s="72" t="str">
        <f>IF(Cyclical_overrides!AI78 = "",
IF(INDEX(F_Inputs_cyclical!$A$1:$BE$243, MATCH('Cyclical_after overrides'!$A78, F_Inputs_cyclical!$A$1:$A$243, 0), MATCH('Cyclical_after overrides'!AI$1, F_Inputs_cyclical!$A$1:$BE$1, 0))="", "", INDEX(F_Inputs_cyclical!$A$1:$BE$243, MATCH('Cyclical_after overrides'!$A78, F_Inputs_cyclical!$A$1:$A$243, 0), MATCH('Cyclical_after overrides'!AI$1, F_Inputs_cyclical!$A$1:$BE$1, 0))),
Cyclical_overrides!AI78)</f>
        <v/>
      </c>
      <c r="AJ78" s="72" t="str">
        <f>IF(Cyclical_overrides!AJ78 = "",
IF(INDEX(F_Inputs_cyclical!$A$1:$BE$243, MATCH('Cyclical_after overrides'!$A78, F_Inputs_cyclical!$A$1:$A$243, 0), MATCH('Cyclical_after overrides'!AJ$1, F_Inputs_cyclical!$A$1:$BE$1, 0))="", "", INDEX(F_Inputs_cyclical!$A$1:$BE$243, MATCH('Cyclical_after overrides'!$A78, F_Inputs_cyclical!$A$1:$A$243, 0), MATCH('Cyclical_after overrides'!AJ$1, F_Inputs_cyclical!$A$1:$BE$1, 0))),
Cyclical_overrides!AJ78)</f>
        <v/>
      </c>
      <c r="AK78" s="72" t="str">
        <f>IF(Cyclical_overrides!AK78 = "",
IF(INDEX(F_Inputs_cyclical!$A$1:$BE$243, MATCH('Cyclical_after overrides'!$A78, F_Inputs_cyclical!$A$1:$A$243, 0), MATCH('Cyclical_after overrides'!AK$1, F_Inputs_cyclical!$A$1:$BE$1, 0))="", "", INDEX(F_Inputs_cyclical!$A$1:$BE$243, MATCH('Cyclical_after overrides'!$A78, F_Inputs_cyclical!$A$1:$A$243, 0), MATCH('Cyclical_after overrides'!AK$1, F_Inputs_cyclical!$A$1:$BE$1, 0))),
Cyclical_overrides!AK78)</f>
        <v/>
      </c>
      <c r="AL78" s="72" t="str">
        <f>IF(Cyclical_overrides!AL78 = "",
IF(INDEX(F_Inputs_cyclical!$A$1:$BE$243, MATCH('Cyclical_after overrides'!$A78, F_Inputs_cyclical!$A$1:$A$243, 0), MATCH('Cyclical_after overrides'!AL$1, F_Inputs_cyclical!$A$1:$BE$1, 0))="", "", INDEX(F_Inputs_cyclical!$A$1:$BE$243, MATCH('Cyclical_after overrides'!$A78, F_Inputs_cyclical!$A$1:$A$243, 0), MATCH('Cyclical_after overrides'!AL$1, F_Inputs_cyclical!$A$1:$BE$1, 0))),
Cyclical_overrides!AL78)</f>
        <v/>
      </c>
      <c r="AM78" s="72" t="str">
        <f>IF(Cyclical_overrides!AM78 = "",
IF(INDEX(F_Inputs_cyclical!$A$1:$BE$243, MATCH('Cyclical_after overrides'!$A78, F_Inputs_cyclical!$A$1:$A$243, 0), MATCH('Cyclical_after overrides'!AM$1, F_Inputs_cyclical!$A$1:$BE$1, 0))="", "", INDEX(F_Inputs_cyclical!$A$1:$BE$243, MATCH('Cyclical_after overrides'!$A78, F_Inputs_cyclical!$A$1:$A$243, 0), MATCH('Cyclical_after overrides'!AM$1, F_Inputs_cyclical!$A$1:$BE$1, 0))),
Cyclical_overrides!AM78)</f>
        <v/>
      </c>
      <c r="AN78" s="72" t="str">
        <f>IF(Cyclical_overrides!AN78 = "",
IF(INDEX(F_Inputs_cyclical!$A$1:$BE$243, MATCH('Cyclical_after overrides'!$A78, F_Inputs_cyclical!$A$1:$A$243, 0), MATCH('Cyclical_after overrides'!AN$1, F_Inputs_cyclical!$A$1:$BE$1, 0))="", "", INDEX(F_Inputs_cyclical!$A$1:$BE$243, MATCH('Cyclical_after overrides'!$A78, F_Inputs_cyclical!$A$1:$A$243, 0), MATCH('Cyclical_after overrides'!AN$1, F_Inputs_cyclical!$A$1:$BE$1, 0))),
Cyclical_overrides!AN78)</f>
        <v/>
      </c>
      <c r="AO78" s="72" t="str">
        <f>IF(Cyclical_overrides!AO78 = "",
IF(INDEX(F_Inputs_cyclical!$A$1:$BE$243, MATCH('Cyclical_after overrides'!$A78, F_Inputs_cyclical!$A$1:$A$243, 0), MATCH('Cyclical_after overrides'!AO$1, F_Inputs_cyclical!$A$1:$BE$1, 0))="", "", INDEX(F_Inputs_cyclical!$A$1:$BE$243, MATCH('Cyclical_after overrides'!$A78, F_Inputs_cyclical!$A$1:$A$243, 0), MATCH('Cyclical_after overrides'!AO$1, F_Inputs_cyclical!$A$1:$BE$1, 0))),
Cyclical_overrides!AO78)</f>
        <v/>
      </c>
      <c r="AP78" s="72" t="str">
        <f>IF(Cyclical_overrides!AP78 = "",
IF(INDEX(F_Inputs_cyclical!$A$1:$BE$243, MATCH('Cyclical_after overrides'!$A78, F_Inputs_cyclical!$A$1:$A$243, 0), MATCH('Cyclical_after overrides'!AP$1, F_Inputs_cyclical!$A$1:$BE$1, 0))="", "", INDEX(F_Inputs_cyclical!$A$1:$BE$243, MATCH('Cyclical_after overrides'!$A78, F_Inputs_cyclical!$A$1:$A$243, 0), MATCH('Cyclical_after overrides'!AP$1, F_Inputs_cyclical!$A$1:$BE$1, 0))),
Cyclical_overrides!AP78)</f>
        <v/>
      </c>
      <c r="AQ78" s="72" t="str">
        <f>IF(Cyclical_overrides!AQ78 = "",
IF(INDEX(F_Inputs_cyclical!$A$1:$BE$243, MATCH('Cyclical_after overrides'!$A78, F_Inputs_cyclical!$A$1:$A$243, 0), MATCH('Cyclical_after overrides'!AQ$1, F_Inputs_cyclical!$A$1:$BE$1, 0))="", "", INDEX(F_Inputs_cyclical!$A$1:$BE$243, MATCH('Cyclical_after overrides'!$A78, F_Inputs_cyclical!$A$1:$A$243, 0), MATCH('Cyclical_after overrides'!AQ$1, F_Inputs_cyclical!$A$1:$BE$1, 0))),
Cyclical_overrides!AQ78)</f>
        <v/>
      </c>
      <c r="AR78" s="72" t="str">
        <f>IF(Cyclical_overrides!AR78 = "",
IF(INDEX(F_Inputs_cyclical!$A$1:$BE$243, MATCH('Cyclical_after overrides'!$A78, F_Inputs_cyclical!$A$1:$A$243, 0), MATCH('Cyclical_after overrides'!AR$1, F_Inputs_cyclical!$A$1:$BE$1, 0))="", "", INDEX(F_Inputs_cyclical!$A$1:$BE$243, MATCH('Cyclical_after overrides'!$A78, F_Inputs_cyclical!$A$1:$A$243, 0), MATCH('Cyclical_after overrides'!AR$1, F_Inputs_cyclical!$A$1:$BE$1, 0))),
Cyclical_overrides!AR78)</f>
        <v/>
      </c>
      <c r="AS78" s="72" t="str">
        <f>IF(Cyclical_overrides!AS78 = "",
IF(INDEX(F_Inputs_cyclical!$A$1:$BE$243, MATCH('Cyclical_after overrides'!$A78, F_Inputs_cyclical!$A$1:$A$243, 0), MATCH('Cyclical_after overrides'!AS$1, F_Inputs_cyclical!$A$1:$BE$1, 0))="", "", INDEX(F_Inputs_cyclical!$A$1:$BE$243, MATCH('Cyclical_after overrides'!$A78, F_Inputs_cyclical!$A$1:$A$243, 0), MATCH('Cyclical_after overrides'!AS$1, F_Inputs_cyclical!$A$1:$BE$1, 0))),
Cyclical_overrides!AS78)</f>
        <v/>
      </c>
      <c r="AT78" s="72" t="str">
        <f>IF(Cyclical_overrides!AT78 = "",
IF(INDEX(F_Inputs_cyclical!$A$1:$BE$243, MATCH('Cyclical_after overrides'!$A78, F_Inputs_cyclical!$A$1:$A$243, 0), MATCH('Cyclical_after overrides'!AT$1, F_Inputs_cyclical!$A$1:$BE$1, 0))="", "", INDEX(F_Inputs_cyclical!$A$1:$BE$243, MATCH('Cyclical_after overrides'!$A78, F_Inputs_cyclical!$A$1:$A$243, 0), MATCH('Cyclical_after overrides'!AT$1, F_Inputs_cyclical!$A$1:$BE$1, 0))),
Cyclical_overrides!AT78)</f>
        <v/>
      </c>
      <c r="AU78" s="72" t="str">
        <f>IF(Cyclical_overrides!AU78 = "",
IF(INDEX(F_Inputs_cyclical!$A$1:$BE$243, MATCH('Cyclical_after overrides'!$A78, F_Inputs_cyclical!$A$1:$A$243, 0), MATCH('Cyclical_after overrides'!AU$1, F_Inputs_cyclical!$A$1:$BE$1, 0))="", "", INDEX(F_Inputs_cyclical!$A$1:$BE$243, MATCH('Cyclical_after overrides'!$A78, F_Inputs_cyclical!$A$1:$A$243, 0), MATCH('Cyclical_after overrides'!AU$1, F_Inputs_cyclical!$A$1:$BE$1, 0))),
Cyclical_overrides!AU78)</f>
        <v/>
      </c>
      <c r="AV78" s="72" t="str">
        <f>IF(Cyclical_overrides!AV78 = "",
IF(INDEX(F_Inputs_cyclical!$A$1:$BE$243, MATCH('Cyclical_after overrides'!$A78, F_Inputs_cyclical!$A$1:$A$243, 0), MATCH('Cyclical_after overrides'!AV$1, F_Inputs_cyclical!$A$1:$BE$1, 0))="", "", INDEX(F_Inputs_cyclical!$A$1:$BE$243, MATCH('Cyclical_after overrides'!$A78, F_Inputs_cyclical!$A$1:$A$243, 0), MATCH('Cyclical_after overrides'!AV$1, F_Inputs_cyclical!$A$1:$BE$1, 0))),
Cyclical_overrides!AV78)</f>
        <v/>
      </c>
      <c r="AW78" s="72">
        <f>IF(Cyclical_overrides!AW78 = "",
IF(INDEX(F_Inputs_cyclical!$A$1:$BE$243, MATCH('Cyclical_after overrides'!$A78, F_Inputs_cyclical!$A$1:$A$243, 0), MATCH('Cyclical_after overrides'!AW$1, F_Inputs_cyclical!$A$1:$BE$1, 0))="", "", INDEX(F_Inputs_cyclical!$A$1:$BE$243, MATCH('Cyclical_after overrides'!$A78, F_Inputs_cyclical!$A$1:$A$243, 0), MATCH('Cyclical_after overrides'!AW$1, F_Inputs_cyclical!$A$1:$BE$1, 0))),
Cyclical_overrides!AW78)</f>
        <v>1.0877412700751434</v>
      </c>
      <c r="AX78" s="72">
        <f>IF(Cyclical_overrides!AX78 = "",
IF(INDEX(F_Inputs_cyclical!$A$1:$BE$243, MATCH('Cyclical_after overrides'!$A78, F_Inputs_cyclical!$A$1:$A$243, 0), MATCH('Cyclical_after overrides'!AX$1, F_Inputs_cyclical!$A$1:$BE$1, 0))="", "", INDEX(F_Inputs_cyclical!$A$1:$BE$243, MATCH('Cyclical_after overrides'!$A78, F_Inputs_cyclical!$A$1:$A$243, 0), MATCH('Cyclical_after overrides'!AX$1, F_Inputs_cyclical!$A$1:$BE$1, 0))),
Cyclical_overrides!AX78)</f>
        <v>17.185501628461367</v>
      </c>
      <c r="AY78" s="72">
        <f>IF(Cyclical_overrides!AY78 = "",
IF(INDEX(F_Inputs_cyclical!$A$1:$BE$243, MATCH('Cyclical_after overrides'!$A78, F_Inputs_cyclical!$A$1:$A$243, 0), MATCH('Cyclical_after overrides'!AY$1, F_Inputs_cyclical!$A$1:$BE$1, 0))="", "", INDEX(F_Inputs_cyclical!$A$1:$BE$243, MATCH('Cyclical_after overrides'!$A78, F_Inputs_cyclical!$A$1:$A$243, 0), MATCH('Cyclical_after overrides'!AY$1, F_Inputs_cyclical!$A$1:$BE$1, 0))),
Cyclical_overrides!AY78)</f>
        <v>140.24267419639864</v>
      </c>
      <c r="AZ78" s="72">
        <f>IF(Cyclical_overrides!AZ78 = "",
IF(INDEX(F_Inputs_cyclical!$A$1:$BE$243, MATCH('Cyclical_after overrides'!$A78, F_Inputs_cyclical!$A$1:$A$243, 0), MATCH('Cyclical_after overrides'!AZ$1, F_Inputs_cyclical!$A$1:$BE$1, 0))="", "", INDEX(F_Inputs_cyclical!$A$1:$BE$243, MATCH('Cyclical_after overrides'!$A78, F_Inputs_cyclical!$A$1:$A$243, 0), MATCH('Cyclical_after overrides'!AZ$1, F_Inputs_cyclical!$A$1:$BE$1, 0))),
Cyclical_overrides!AZ78)</f>
        <v>1.4872351820673853</v>
      </c>
      <c r="BA78" s="72">
        <f>IF(Cyclical_overrides!BA78 = "",
IF(INDEX(F_Inputs_cyclical!$A$1:$BE$243, MATCH('Cyclical_after overrides'!$A78, F_Inputs_cyclical!$A$1:$A$243, 0), MATCH('Cyclical_after overrides'!BA$1, F_Inputs_cyclical!$A$1:$BE$1, 0))="", "", INDEX(F_Inputs_cyclical!$A$1:$BE$243, MATCH('Cyclical_after overrides'!$A78, F_Inputs_cyclical!$A$1:$A$243, 0), MATCH('Cyclical_after overrides'!BA$1, F_Inputs_cyclical!$A$1:$BE$1, 0))),
Cyclical_overrides!BA78)</f>
        <v>12.069796287960823</v>
      </c>
      <c r="BB78" s="72">
        <f>IF(Cyclical_overrides!BB78 = "",
IF(INDEX(F_Inputs_cyclical!$A$1:$BE$243, MATCH('Cyclical_after overrides'!$A78, F_Inputs_cyclical!$A$1:$A$243, 0), MATCH('Cyclical_after overrides'!BB$1, F_Inputs_cyclical!$A$1:$BE$1, 0))="", "", INDEX(F_Inputs_cyclical!$A$1:$BE$243, MATCH('Cyclical_after overrides'!$A78, F_Inputs_cyclical!$A$1:$A$243, 0), MATCH('Cyclical_after overrides'!BB$1, F_Inputs_cyclical!$A$1:$BE$1, 0))),
Cyclical_overrides!BB78)</f>
        <v>12.069796287960823</v>
      </c>
      <c r="BC78" s="72">
        <f>IF(Cyclical_overrides!BC78 = "",
IF(INDEX(F_Inputs_cyclical!$A$1:$BE$243, MATCH('Cyclical_after overrides'!$A78, F_Inputs_cyclical!$A$1:$A$243, 0), MATCH('Cyclical_after overrides'!BC$1, F_Inputs_cyclical!$A$1:$BE$1, 0))="", "", INDEX(F_Inputs_cyclical!$A$1:$BE$243, MATCH('Cyclical_after overrides'!$A78, F_Inputs_cyclical!$A$1:$A$243, 0), MATCH('Cyclical_after overrides'!BC$1, F_Inputs_cyclical!$A$1:$BE$1, 0))),
Cyclical_overrides!BC78)</f>
        <v>9.0916290947321912</v>
      </c>
      <c r="BD78" s="72">
        <f>IF(Cyclical_overrides!BD78 = "",
IF(INDEX(F_Inputs_cyclical!$A$1:$BE$243, MATCH('Cyclical_after overrides'!$A78, F_Inputs_cyclical!$A$1:$A$243, 0), MATCH('Cyclical_after overrides'!BD$1, F_Inputs_cyclical!$A$1:$BE$1, 0))="", "", INDEX(F_Inputs_cyclical!$A$1:$BE$243, MATCH('Cyclical_after overrides'!$A78, F_Inputs_cyclical!$A$1:$A$243, 0), MATCH('Cyclical_after overrides'!BD$1, F_Inputs_cyclical!$A$1:$BE$1, 0))),
Cyclical_overrides!BD78)</f>
        <v>0</v>
      </c>
      <c r="BE78" s="194"/>
    </row>
    <row r="79" spans="1:57" x14ac:dyDescent="0.4">
      <c r="A79" s="63" t="str">
        <f t="shared" si="1"/>
        <v>SWT23</v>
      </c>
      <c r="B79" s="63" t="s">
        <v>325</v>
      </c>
      <c r="C79" s="63" t="s">
        <v>261</v>
      </c>
      <c r="D79" s="72" t="str">
        <f>IF(Cyclical_overrides!D79 = "",
IF(INDEX(F_Inputs_cyclical!$A$1:$BE$243, MATCH('Cyclical_after overrides'!$A79, F_Inputs_cyclical!$A$1:$A$243, 0), MATCH('Cyclical_after overrides'!D$1, F_Inputs_cyclical!$A$1:$BE$1, 0))="", "", INDEX(F_Inputs_cyclical!$A$1:$BE$243, MATCH('Cyclical_after overrides'!$A79, F_Inputs_cyclical!$A$1:$A$243, 0), MATCH('Cyclical_after overrides'!D$1, F_Inputs_cyclical!$A$1:$BE$1, 0))),
Cyclical_overrides!D79)</f>
        <v/>
      </c>
      <c r="E79" s="72" t="str">
        <f>IF(Cyclical_overrides!E79 = "",
IF(INDEX(F_Inputs_cyclical!$A$1:$BE$243, MATCH('Cyclical_after overrides'!$A79, F_Inputs_cyclical!$A$1:$A$243, 0), MATCH('Cyclical_after overrides'!E$1, F_Inputs_cyclical!$A$1:$BE$1, 0))="", "", INDEX(F_Inputs_cyclical!$A$1:$BE$243, MATCH('Cyclical_after overrides'!$A79, F_Inputs_cyclical!$A$1:$A$243, 0), MATCH('Cyclical_after overrides'!E$1, F_Inputs_cyclical!$A$1:$BE$1, 0))),
Cyclical_overrides!E79)</f>
        <v/>
      </c>
      <c r="F79" s="72" t="str">
        <f>IF(Cyclical_overrides!F79 = "",
IF(INDEX(F_Inputs_cyclical!$A$1:$BE$243, MATCH('Cyclical_after overrides'!$A79, F_Inputs_cyclical!$A$1:$A$243, 0), MATCH('Cyclical_after overrides'!F$1, F_Inputs_cyclical!$A$1:$BE$1, 0))="", "", INDEX(F_Inputs_cyclical!$A$1:$BE$243, MATCH('Cyclical_after overrides'!$A79, F_Inputs_cyclical!$A$1:$A$243, 0), MATCH('Cyclical_after overrides'!F$1, F_Inputs_cyclical!$A$1:$BE$1, 0))),
Cyclical_overrides!F79)</f>
        <v/>
      </c>
      <c r="G79" s="72" t="str">
        <f>IF(Cyclical_overrides!G79 = "",
IF(INDEX(F_Inputs_cyclical!$A$1:$BE$243, MATCH('Cyclical_after overrides'!$A79, F_Inputs_cyclical!$A$1:$A$243, 0), MATCH('Cyclical_after overrides'!G$1, F_Inputs_cyclical!$A$1:$BE$1, 0))="", "", INDEX(F_Inputs_cyclical!$A$1:$BE$243, MATCH('Cyclical_after overrides'!$A79, F_Inputs_cyclical!$A$1:$A$243, 0), MATCH('Cyclical_after overrides'!G$1, F_Inputs_cyclical!$A$1:$BE$1, 0))),
Cyclical_overrides!G79)</f>
        <v/>
      </c>
      <c r="H79" s="72" t="str">
        <f>IF(Cyclical_overrides!H79 = "",
IF(INDEX(F_Inputs_cyclical!$A$1:$BE$243, MATCH('Cyclical_after overrides'!$A79, F_Inputs_cyclical!$A$1:$A$243, 0), MATCH('Cyclical_after overrides'!H$1, F_Inputs_cyclical!$A$1:$BE$1, 0))="", "", INDEX(F_Inputs_cyclical!$A$1:$BE$243, MATCH('Cyclical_after overrides'!$A79, F_Inputs_cyclical!$A$1:$A$243, 0), MATCH('Cyclical_after overrides'!H$1, F_Inputs_cyclical!$A$1:$BE$1, 0))),
Cyclical_overrides!H79)</f>
        <v/>
      </c>
      <c r="I79" s="72" t="str">
        <f>IF(Cyclical_overrides!I79 = "",
IF(INDEX(F_Inputs_cyclical!$A$1:$BE$243, MATCH('Cyclical_after overrides'!$A79, F_Inputs_cyclical!$A$1:$A$243, 0), MATCH('Cyclical_after overrides'!I$1, F_Inputs_cyclical!$A$1:$BE$1, 0))="", "", INDEX(F_Inputs_cyclical!$A$1:$BE$243, MATCH('Cyclical_after overrides'!$A79, F_Inputs_cyclical!$A$1:$A$243, 0), MATCH('Cyclical_after overrides'!I$1, F_Inputs_cyclical!$A$1:$BE$1, 0))),
Cyclical_overrides!I79)</f>
        <v/>
      </c>
      <c r="J79" s="72" t="str">
        <f>IF(Cyclical_overrides!J79 = "",
IF(INDEX(F_Inputs_cyclical!$A$1:$BE$243, MATCH('Cyclical_after overrides'!$A79, F_Inputs_cyclical!$A$1:$A$243, 0), MATCH('Cyclical_after overrides'!J$1, F_Inputs_cyclical!$A$1:$BE$1, 0))="", "", INDEX(F_Inputs_cyclical!$A$1:$BE$243, MATCH('Cyclical_after overrides'!$A79, F_Inputs_cyclical!$A$1:$A$243, 0), MATCH('Cyclical_after overrides'!J$1, F_Inputs_cyclical!$A$1:$BE$1, 0))),
Cyclical_overrides!J79)</f>
        <v/>
      </c>
      <c r="K79" s="72" t="str">
        <f>IF(Cyclical_overrides!K79 = "",
IF(INDEX(F_Inputs_cyclical!$A$1:$BE$243, MATCH('Cyclical_after overrides'!$A79, F_Inputs_cyclical!$A$1:$A$243, 0), MATCH('Cyclical_after overrides'!K$1, F_Inputs_cyclical!$A$1:$BE$1, 0))="", "", INDEX(F_Inputs_cyclical!$A$1:$BE$243, MATCH('Cyclical_after overrides'!$A79, F_Inputs_cyclical!$A$1:$A$243, 0), MATCH('Cyclical_after overrides'!K$1, F_Inputs_cyclical!$A$1:$BE$1, 0))),
Cyclical_overrides!K79)</f>
        <v/>
      </c>
      <c r="L79" s="72" t="str">
        <f>IF(Cyclical_overrides!L79 = "",
IF(INDEX(F_Inputs_cyclical!$A$1:$BE$243, MATCH('Cyclical_after overrides'!$A79, F_Inputs_cyclical!$A$1:$A$243, 0), MATCH('Cyclical_after overrides'!L$1, F_Inputs_cyclical!$A$1:$BE$1, 0))="", "", INDEX(F_Inputs_cyclical!$A$1:$BE$243, MATCH('Cyclical_after overrides'!$A79, F_Inputs_cyclical!$A$1:$A$243, 0), MATCH('Cyclical_after overrides'!L$1, F_Inputs_cyclical!$A$1:$BE$1, 0))),
Cyclical_overrides!L79)</f>
        <v/>
      </c>
      <c r="M79" s="72" t="str">
        <f>IF(Cyclical_overrides!M79 = "",
IF(INDEX(F_Inputs_cyclical!$A$1:$BE$243, MATCH('Cyclical_after overrides'!$A79, F_Inputs_cyclical!$A$1:$A$243, 0), MATCH('Cyclical_after overrides'!M$1, F_Inputs_cyclical!$A$1:$BE$1, 0))="", "", INDEX(F_Inputs_cyclical!$A$1:$BE$243, MATCH('Cyclical_after overrides'!$A79, F_Inputs_cyclical!$A$1:$A$243, 0), MATCH('Cyclical_after overrides'!M$1, F_Inputs_cyclical!$A$1:$BE$1, 0))),
Cyclical_overrides!M79)</f>
        <v/>
      </c>
      <c r="N79" s="72" t="str">
        <f>IF(Cyclical_overrides!N79 = "",
IF(INDEX(F_Inputs_cyclical!$A$1:$BE$243, MATCH('Cyclical_after overrides'!$A79, F_Inputs_cyclical!$A$1:$A$243, 0), MATCH('Cyclical_after overrides'!N$1, F_Inputs_cyclical!$A$1:$BE$1, 0))="", "", INDEX(F_Inputs_cyclical!$A$1:$BE$243, MATCH('Cyclical_after overrides'!$A79, F_Inputs_cyclical!$A$1:$A$243, 0), MATCH('Cyclical_after overrides'!N$1, F_Inputs_cyclical!$A$1:$BE$1, 0))),
Cyclical_overrides!N79)</f>
        <v/>
      </c>
      <c r="O79" s="72" t="str">
        <f>IF(Cyclical_overrides!O79 = "",
IF(INDEX(F_Inputs_cyclical!$A$1:$BE$243, MATCH('Cyclical_after overrides'!$A79, F_Inputs_cyclical!$A$1:$A$243, 0), MATCH('Cyclical_after overrides'!O$1, F_Inputs_cyclical!$A$1:$BE$1, 0))="", "", INDEX(F_Inputs_cyclical!$A$1:$BE$243, MATCH('Cyclical_after overrides'!$A79, F_Inputs_cyclical!$A$1:$A$243, 0), MATCH('Cyclical_after overrides'!O$1, F_Inputs_cyclical!$A$1:$BE$1, 0))),
Cyclical_overrides!O79)</f>
        <v/>
      </c>
      <c r="P79" s="72" t="str">
        <f>IF(Cyclical_overrides!P79 = "",
IF(INDEX(F_Inputs_cyclical!$A$1:$BE$243, MATCH('Cyclical_after overrides'!$A79, F_Inputs_cyclical!$A$1:$A$243, 0), MATCH('Cyclical_after overrides'!P$1, F_Inputs_cyclical!$A$1:$BE$1, 0))="", "", INDEX(F_Inputs_cyclical!$A$1:$BE$243, MATCH('Cyclical_after overrides'!$A79, F_Inputs_cyclical!$A$1:$A$243, 0), MATCH('Cyclical_after overrides'!P$1, F_Inputs_cyclical!$A$1:$BE$1, 0))),
Cyclical_overrides!P79)</f>
        <v/>
      </c>
      <c r="Q79" s="72" t="str">
        <f>IF(Cyclical_overrides!Q79 = "",
IF(INDEX(F_Inputs_cyclical!$A$1:$BE$243, MATCH('Cyclical_after overrides'!$A79, F_Inputs_cyclical!$A$1:$A$243, 0), MATCH('Cyclical_after overrides'!Q$1, F_Inputs_cyclical!$A$1:$BE$1, 0))="", "", INDEX(F_Inputs_cyclical!$A$1:$BE$243, MATCH('Cyclical_after overrides'!$A79, F_Inputs_cyclical!$A$1:$A$243, 0), MATCH('Cyclical_after overrides'!Q$1, F_Inputs_cyclical!$A$1:$BE$1, 0))),
Cyclical_overrides!Q79)</f>
        <v/>
      </c>
      <c r="R79" s="72" t="str">
        <f>IF(Cyclical_overrides!R79 = "",
IF(INDEX(F_Inputs_cyclical!$A$1:$BE$243, MATCH('Cyclical_after overrides'!$A79, F_Inputs_cyclical!$A$1:$A$243, 0), MATCH('Cyclical_after overrides'!R$1, F_Inputs_cyclical!$A$1:$BE$1, 0))="", "", INDEX(F_Inputs_cyclical!$A$1:$BE$243, MATCH('Cyclical_after overrides'!$A79, F_Inputs_cyclical!$A$1:$A$243, 0), MATCH('Cyclical_after overrides'!R$1, F_Inputs_cyclical!$A$1:$BE$1, 0))),
Cyclical_overrides!R79)</f>
        <v/>
      </c>
      <c r="S79" s="72" t="str">
        <f>IF(Cyclical_overrides!S79 = "",
IF(INDEX(F_Inputs_cyclical!$A$1:$BE$243, MATCH('Cyclical_after overrides'!$A79, F_Inputs_cyclical!$A$1:$A$243, 0), MATCH('Cyclical_after overrides'!S$1, F_Inputs_cyclical!$A$1:$BE$1, 0))="", "", INDEX(F_Inputs_cyclical!$A$1:$BE$243, MATCH('Cyclical_after overrides'!$A79, F_Inputs_cyclical!$A$1:$A$243, 0), MATCH('Cyclical_after overrides'!S$1, F_Inputs_cyclical!$A$1:$BE$1, 0))),
Cyclical_overrides!S79)</f>
        <v/>
      </c>
      <c r="T79" s="72" t="str">
        <f>IF(Cyclical_overrides!T79 = "",
IF(INDEX(F_Inputs_cyclical!$A$1:$BE$243, MATCH('Cyclical_after overrides'!$A79, F_Inputs_cyclical!$A$1:$A$243, 0), MATCH('Cyclical_after overrides'!T$1, F_Inputs_cyclical!$A$1:$BE$1, 0))="", "", INDEX(F_Inputs_cyclical!$A$1:$BE$243, MATCH('Cyclical_after overrides'!$A79, F_Inputs_cyclical!$A$1:$A$243, 0), MATCH('Cyclical_after overrides'!T$1, F_Inputs_cyclical!$A$1:$BE$1, 0))),
Cyclical_overrides!T79)</f>
        <v/>
      </c>
      <c r="U79" s="72" t="str">
        <f>IF(Cyclical_overrides!U79 = "",
IF(INDEX(F_Inputs_cyclical!$A$1:$BE$243, MATCH('Cyclical_after overrides'!$A79, F_Inputs_cyclical!$A$1:$A$243, 0), MATCH('Cyclical_after overrides'!U$1, F_Inputs_cyclical!$A$1:$BE$1, 0))="", "", INDEX(F_Inputs_cyclical!$A$1:$BE$243, MATCH('Cyclical_after overrides'!$A79, F_Inputs_cyclical!$A$1:$A$243, 0), MATCH('Cyclical_after overrides'!U$1, F_Inputs_cyclical!$A$1:$BE$1, 0))),
Cyclical_overrides!U79)</f>
        <v/>
      </c>
      <c r="V79" s="72" t="str">
        <f>IF(Cyclical_overrides!V79 = "",
IF(INDEX(F_Inputs_cyclical!$A$1:$BE$243, MATCH('Cyclical_after overrides'!$A79, F_Inputs_cyclical!$A$1:$A$243, 0), MATCH('Cyclical_after overrides'!V$1, F_Inputs_cyclical!$A$1:$BE$1, 0))="", "", INDEX(F_Inputs_cyclical!$A$1:$BE$243, MATCH('Cyclical_after overrides'!$A79, F_Inputs_cyclical!$A$1:$A$243, 0), MATCH('Cyclical_after overrides'!V$1, F_Inputs_cyclical!$A$1:$BE$1, 0))),
Cyclical_overrides!V79)</f>
        <v/>
      </c>
      <c r="W79" s="72" t="str">
        <f>IF(Cyclical_overrides!W79 = "",
IF(INDEX(F_Inputs_cyclical!$A$1:$BE$243, MATCH('Cyclical_after overrides'!$A79, F_Inputs_cyclical!$A$1:$A$243, 0), MATCH('Cyclical_after overrides'!W$1, F_Inputs_cyclical!$A$1:$BE$1, 0))="", "", INDEX(F_Inputs_cyclical!$A$1:$BE$243, MATCH('Cyclical_after overrides'!$A79, F_Inputs_cyclical!$A$1:$A$243, 0), MATCH('Cyclical_after overrides'!W$1, F_Inputs_cyclical!$A$1:$BE$1, 0))),
Cyclical_overrides!W79)</f>
        <v/>
      </c>
      <c r="X79" s="72" t="str">
        <f>IF(Cyclical_overrides!X79 = "",
IF(INDEX(F_Inputs_cyclical!$A$1:$BE$243, MATCH('Cyclical_after overrides'!$A79, F_Inputs_cyclical!$A$1:$A$243, 0), MATCH('Cyclical_after overrides'!X$1, F_Inputs_cyclical!$A$1:$BE$1, 0))="", "", INDEX(F_Inputs_cyclical!$A$1:$BE$243, MATCH('Cyclical_after overrides'!$A79, F_Inputs_cyclical!$A$1:$A$243, 0), MATCH('Cyclical_after overrides'!X$1, F_Inputs_cyclical!$A$1:$BE$1, 0))),
Cyclical_overrides!X79)</f>
        <v/>
      </c>
      <c r="Y79" s="72" t="str">
        <f>IF(Cyclical_overrides!Y79 = "",
IF(INDEX(F_Inputs_cyclical!$A$1:$BE$243, MATCH('Cyclical_after overrides'!$A79, F_Inputs_cyclical!$A$1:$A$243, 0), MATCH('Cyclical_after overrides'!Y$1, F_Inputs_cyclical!$A$1:$BE$1, 0))="", "", INDEX(F_Inputs_cyclical!$A$1:$BE$243, MATCH('Cyclical_after overrides'!$A79, F_Inputs_cyclical!$A$1:$A$243, 0), MATCH('Cyclical_after overrides'!Y$1, F_Inputs_cyclical!$A$1:$BE$1, 0))),
Cyclical_overrides!Y79)</f>
        <v/>
      </c>
      <c r="Z79" s="72" t="str">
        <f>IF(Cyclical_overrides!Z79 = "",
IF(INDEX(F_Inputs_cyclical!$A$1:$BE$243, MATCH('Cyclical_after overrides'!$A79, F_Inputs_cyclical!$A$1:$A$243, 0), MATCH('Cyclical_after overrides'!Z$1, F_Inputs_cyclical!$A$1:$BE$1, 0))="", "", INDEX(F_Inputs_cyclical!$A$1:$BE$243, MATCH('Cyclical_after overrides'!$A79, F_Inputs_cyclical!$A$1:$A$243, 0), MATCH('Cyclical_after overrides'!Z$1, F_Inputs_cyclical!$A$1:$BE$1, 0))),
Cyclical_overrides!Z79)</f>
        <v/>
      </c>
      <c r="AA79" s="72" t="str">
        <f>IF(Cyclical_overrides!AA79 = "",
IF(INDEX(F_Inputs_cyclical!$A$1:$BE$243, MATCH('Cyclical_after overrides'!$A79, F_Inputs_cyclical!$A$1:$A$243, 0), MATCH('Cyclical_after overrides'!AA$1, F_Inputs_cyclical!$A$1:$BE$1, 0))="", "", INDEX(F_Inputs_cyclical!$A$1:$BE$243, MATCH('Cyclical_after overrides'!$A79, F_Inputs_cyclical!$A$1:$A$243, 0), MATCH('Cyclical_after overrides'!AA$1, F_Inputs_cyclical!$A$1:$BE$1, 0))),
Cyclical_overrides!AA79)</f>
        <v/>
      </c>
      <c r="AB79" s="72" t="str">
        <f>IF(Cyclical_overrides!AB79 = "",
IF(INDEX(F_Inputs_cyclical!$A$1:$BE$243, MATCH('Cyclical_after overrides'!$A79, F_Inputs_cyclical!$A$1:$A$243, 0), MATCH('Cyclical_after overrides'!AB$1, F_Inputs_cyclical!$A$1:$BE$1, 0))="", "", INDEX(F_Inputs_cyclical!$A$1:$BE$243, MATCH('Cyclical_after overrides'!$A79, F_Inputs_cyclical!$A$1:$A$243, 0), MATCH('Cyclical_after overrides'!AB$1, F_Inputs_cyclical!$A$1:$BE$1, 0))),
Cyclical_overrides!AB79)</f>
        <v/>
      </c>
      <c r="AC79" s="72" t="str">
        <f>IF(Cyclical_overrides!AC79 = "",
IF(INDEX(F_Inputs_cyclical!$A$1:$BE$243, MATCH('Cyclical_after overrides'!$A79, F_Inputs_cyclical!$A$1:$A$243, 0), MATCH('Cyclical_after overrides'!AC$1, F_Inputs_cyclical!$A$1:$BE$1, 0))="", "", INDEX(F_Inputs_cyclical!$A$1:$BE$243, MATCH('Cyclical_after overrides'!$A79, F_Inputs_cyclical!$A$1:$A$243, 0), MATCH('Cyclical_after overrides'!AC$1, F_Inputs_cyclical!$A$1:$BE$1, 0))),
Cyclical_overrides!AC79)</f>
        <v/>
      </c>
      <c r="AD79" s="72" t="str">
        <f>IF(Cyclical_overrides!AD79 = "",
IF(INDEX(F_Inputs_cyclical!$A$1:$BE$243, MATCH('Cyclical_after overrides'!$A79, F_Inputs_cyclical!$A$1:$A$243, 0), MATCH('Cyclical_after overrides'!AD$1, F_Inputs_cyclical!$A$1:$BE$1, 0))="", "", INDEX(F_Inputs_cyclical!$A$1:$BE$243, MATCH('Cyclical_after overrides'!$A79, F_Inputs_cyclical!$A$1:$A$243, 0), MATCH('Cyclical_after overrides'!AD$1, F_Inputs_cyclical!$A$1:$BE$1, 0))),
Cyclical_overrides!AD79)</f>
        <v/>
      </c>
      <c r="AE79" s="72" t="str">
        <f>IF(Cyclical_overrides!AE79 = "",
IF(INDEX(F_Inputs_cyclical!$A$1:$BE$243, MATCH('Cyclical_after overrides'!$A79, F_Inputs_cyclical!$A$1:$A$243, 0), MATCH('Cyclical_after overrides'!AE$1, F_Inputs_cyclical!$A$1:$BE$1, 0))="", "", INDEX(F_Inputs_cyclical!$A$1:$BE$243, MATCH('Cyclical_after overrides'!$A79, F_Inputs_cyclical!$A$1:$A$243, 0), MATCH('Cyclical_after overrides'!AE$1, F_Inputs_cyclical!$A$1:$BE$1, 0))),
Cyclical_overrides!AE79)</f>
        <v/>
      </c>
      <c r="AF79" s="72" t="str">
        <f>IF(Cyclical_overrides!AF79 = "",
IF(INDEX(F_Inputs_cyclical!$A$1:$BE$243, MATCH('Cyclical_after overrides'!$A79, F_Inputs_cyclical!$A$1:$A$243, 0), MATCH('Cyclical_after overrides'!AF$1, F_Inputs_cyclical!$A$1:$BE$1, 0))="", "", INDEX(F_Inputs_cyclical!$A$1:$BE$243, MATCH('Cyclical_after overrides'!$A79, F_Inputs_cyclical!$A$1:$A$243, 0), MATCH('Cyclical_after overrides'!AF$1, F_Inputs_cyclical!$A$1:$BE$1, 0))),
Cyclical_overrides!AF79)</f>
        <v/>
      </c>
      <c r="AG79" s="72" t="str">
        <f>IF(Cyclical_overrides!AG79 = "",
IF(INDEX(F_Inputs_cyclical!$A$1:$BE$243, MATCH('Cyclical_after overrides'!$A79, F_Inputs_cyclical!$A$1:$A$243, 0), MATCH('Cyclical_after overrides'!AG$1, F_Inputs_cyclical!$A$1:$BE$1, 0))="", "", INDEX(F_Inputs_cyclical!$A$1:$BE$243, MATCH('Cyclical_after overrides'!$A79, F_Inputs_cyclical!$A$1:$A$243, 0), MATCH('Cyclical_after overrides'!AG$1, F_Inputs_cyclical!$A$1:$BE$1, 0))),
Cyclical_overrides!AG79)</f>
        <v/>
      </c>
      <c r="AH79" s="72" t="str">
        <f>IF(Cyclical_overrides!AH79 = "",
IF(INDEX(F_Inputs_cyclical!$A$1:$BE$243, MATCH('Cyclical_after overrides'!$A79, F_Inputs_cyclical!$A$1:$A$243, 0), MATCH('Cyclical_after overrides'!AH$1, F_Inputs_cyclical!$A$1:$BE$1, 0))="", "", INDEX(F_Inputs_cyclical!$A$1:$BE$243, MATCH('Cyclical_after overrides'!$A79, F_Inputs_cyclical!$A$1:$A$243, 0), MATCH('Cyclical_after overrides'!AH$1, F_Inputs_cyclical!$A$1:$BE$1, 0))),
Cyclical_overrides!AH79)</f>
        <v/>
      </c>
      <c r="AI79" s="72" t="str">
        <f>IF(Cyclical_overrides!AI79 = "",
IF(INDEX(F_Inputs_cyclical!$A$1:$BE$243, MATCH('Cyclical_after overrides'!$A79, F_Inputs_cyclical!$A$1:$A$243, 0), MATCH('Cyclical_after overrides'!AI$1, F_Inputs_cyclical!$A$1:$BE$1, 0))="", "", INDEX(F_Inputs_cyclical!$A$1:$BE$243, MATCH('Cyclical_after overrides'!$A79, F_Inputs_cyclical!$A$1:$A$243, 0), MATCH('Cyclical_after overrides'!AI$1, F_Inputs_cyclical!$A$1:$BE$1, 0))),
Cyclical_overrides!AI79)</f>
        <v/>
      </c>
      <c r="AJ79" s="72" t="str">
        <f>IF(Cyclical_overrides!AJ79 = "",
IF(INDEX(F_Inputs_cyclical!$A$1:$BE$243, MATCH('Cyclical_after overrides'!$A79, F_Inputs_cyclical!$A$1:$A$243, 0), MATCH('Cyclical_after overrides'!AJ$1, F_Inputs_cyclical!$A$1:$BE$1, 0))="", "", INDEX(F_Inputs_cyclical!$A$1:$BE$243, MATCH('Cyclical_after overrides'!$A79, F_Inputs_cyclical!$A$1:$A$243, 0), MATCH('Cyclical_after overrides'!AJ$1, F_Inputs_cyclical!$A$1:$BE$1, 0))),
Cyclical_overrides!AJ79)</f>
        <v/>
      </c>
      <c r="AK79" s="72" t="str">
        <f>IF(Cyclical_overrides!AK79 = "",
IF(INDEX(F_Inputs_cyclical!$A$1:$BE$243, MATCH('Cyclical_after overrides'!$A79, F_Inputs_cyclical!$A$1:$A$243, 0), MATCH('Cyclical_after overrides'!AK$1, F_Inputs_cyclical!$A$1:$BE$1, 0))="", "", INDEX(F_Inputs_cyclical!$A$1:$BE$243, MATCH('Cyclical_after overrides'!$A79, F_Inputs_cyclical!$A$1:$A$243, 0), MATCH('Cyclical_after overrides'!AK$1, F_Inputs_cyclical!$A$1:$BE$1, 0))),
Cyclical_overrides!AK79)</f>
        <v/>
      </c>
      <c r="AL79" s="72" t="str">
        <f>IF(Cyclical_overrides!AL79 = "",
IF(INDEX(F_Inputs_cyclical!$A$1:$BE$243, MATCH('Cyclical_after overrides'!$A79, F_Inputs_cyclical!$A$1:$A$243, 0), MATCH('Cyclical_after overrides'!AL$1, F_Inputs_cyclical!$A$1:$BE$1, 0))="", "", INDEX(F_Inputs_cyclical!$A$1:$BE$243, MATCH('Cyclical_after overrides'!$A79, F_Inputs_cyclical!$A$1:$A$243, 0), MATCH('Cyclical_after overrides'!AL$1, F_Inputs_cyclical!$A$1:$BE$1, 0))),
Cyclical_overrides!AL79)</f>
        <v/>
      </c>
      <c r="AM79" s="72" t="str">
        <f>IF(Cyclical_overrides!AM79 = "",
IF(INDEX(F_Inputs_cyclical!$A$1:$BE$243, MATCH('Cyclical_after overrides'!$A79, F_Inputs_cyclical!$A$1:$A$243, 0), MATCH('Cyclical_after overrides'!AM$1, F_Inputs_cyclical!$A$1:$BE$1, 0))="", "", INDEX(F_Inputs_cyclical!$A$1:$BE$243, MATCH('Cyclical_after overrides'!$A79, F_Inputs_cyclical!$A$1:$A$243, 0), MATCH('Cyclical_after overrides'!AM$1, F_Inputs_cyclical!$A$1:$BE$1, 0))),
Cyclical_overrides!AM79)</f>
        <v/>
      </c>
      <c r="AN79" s="72" t="str">
        <f>IF(Cyclical_overrides!AN79 = "",
IF(INDEX(F_Inputs_cyclical!$A$1:$BE$243, MATCH('Cyclical_after overrides'!$A79, F_Inputs_cyclical!$A$1:$A$243, 0), MATCH('Cyclical_after overrides'!AN$1, F_Inputs_cyclical!$A$1:$BE$1, 0))="", "", INDEX(F_Inputs_cyclical!$A$1:$BE$243, MATCH('Cyclical_after overrides'!$A79, F_Inputs_cyclical!$A$1:$A$243, 0), MATCH('Cyclical_after overrides'!AN$1, F_Inputs_cyclical!$A$1:$BE$1, 0))),
Cyclical_overrides!AN79)</f>
        <v/>
      </c>
      <c r="AO79" s="72" t="str">
        <f>IF(Cyclical_overrides!AO79 = "",
IF(INDEX(F_Inputs_cyclical!$A$1:$BE$243, MATCH('Cyclical_after overrides'!$A79, F_Inputs_cyclical!$A$1:$A$243, 0), MATCH('Cyclical_after overrides'!AO$1, F_Inputs_cyclical!$A$1:$BE$1, 0))="", "", INDEX(F_Inputs_cyclical!$A$1:$BE$243, MATCH('Cyclical_after overrides'!$A79, F_Inputs_cyclical!$A$1:$A$243, 0), MATCH('Cyclical_after overrides'!AO$1, F_Inputs_cyclical!$A$1:$BE$1, 0))),
Cyclical_overrides!AO79)</f>
        <v/>
      </c>
      <c r="AP79" s="72" t="str">
        <f>IF(Cyclical_overrides!AP79 = "",
IF(INDEX(F_Inputs_cyclical!$A$1:$BE$243, MATCH('Cyclical_after overrides'!$A79, F_Inputs_cyclical!$A$1:$A$243, 0), MATCH('Cyclical_after overrides'!AP$1, F_Inputs_cyclical!$A$1:$BE$1, 0))="", "", INDEX(F_Inputs_cyclical!$A$1:$BE$243, MATCH('Cyclical_after overrides'!$A79, F_Inputs_cyclical!$A$1:$A$243, 0), MATCH('Cyclical_after overrides'!AP$1, F_Inputs_cyclical!$A$1:$BE$1, 0))),
Cyclical_overrides!AP79)</f>
        <v/>
      </c>
      <c r="AQ79" s="72" t="str">
        <f>IF(Cyclical_overrides!AQ79 = "",
IF(INDEX(F_Inputs_cyclical!$A$1:$BE$243, MATCH('Cyclical_after overrides'!$A79, F_Inputs_cyclical!$A$1:$A$243, 0), MATCH('Cyclical_after overrides'!AQ$1, F_Inputs_cyclical!$A$1:$BE$1, 0))="", "", INDEX(F_Inputs_cyclical!$A$1:$BE$243, MATCH('Cyclical_after overrides'!$A79, F_Inputs_cyclical!$A$1:$A$243, 0), MATCH('Cyclical_after overrides'!AQ$1, F_Inputs_cyclical!$A$1:$BE$1, 0))),
Cyclical_overrides!AQ79)</f>
        <v/>
      </c>
      <c r="AR79" s="72" t="str">
        <f>IF(Cyclical_overrides!AR79 = "",
IF(INDEX(F_Inputs_cyclical!$A$1:$BE$243, MATCH('Cyclical_after overrides'!$A79, F_Inputs_cyclical!$A$1:$A$243, 0), MATCH('Cyclical_after overrides'!AR$1, F_Inputs_cyclical!$A$1:$BE$1, 0))="", "", INDEX(F_Inputs_cyclical!$A$1:$BE$243, MATCH('Cyclical_after overrides'!$A79, F_Inputs_cyclical!$A$1:$A$243, 0), MATCH('Cyclical_after overrides'!AR$1, F_Inputs_cyclical!$A$1:$BE$1, 0))),
Cyclical_overrides!AR79)</f>
        <v/>
      </c>
      <c r="AS79" s="72" t="str">
        <f>IF(Cyclical_overrides!AS79 = "",
IF(INDEX(F_Inputs_cyclical!$A$1:$BE$243, MATCH('Cyclical_after overrides'!$A79, F_Inputs_cyclical!$A$1:$A$243, 0), MATCH('Cyclical_after overrides'!AS$1, F_Inputs_cyclical!$A$1:$BE$1, 0))="", "", INDEX(F_Inputs_cyclical!$A$1:$BE$243, MATCH('Cyclical_after overrides'!$A79, F_Inputs_cyclical!$A$1:$A$243, 0), MATCH('Cyclical_after overrides'!AS$1, F_Inputs_cyclical!$A$1:$BE$1, 0))),
Cyclical_overrides!AS79)</f>
        <v/>
      </c>
      <c r="AT79" s="72" t="str">
        <f>IF(Cyclical_overrides!AT79 = "",
IF(INDEX(F_Inputs_cyclical!$A$1:$BE$243, MATCH('Cyclical_after overrides'!$A79, F_Inputs_cyclical!$A$1:$A$243, 0), MATCH('Cyclical_after overrides'!AT$1, F_Inputs_cyclical!$A$1:$BE$1, 0))="", "", INDEX(F_Inputs_cyclical!$A$1:$BE$243, MATCH('Cyclical_after overrides'!$A79, F_Inputs_cyclical!$A$1:$A$243, 0), MATCH('Cyclical_after overrides'!AT$1, F_Inputs_cyclical!$A$1:$BE$1, 0))),
Cyclical_overrides!AT79)</f>
        <v/>
      </c>
      <c r="AU79" s="72" t="str">
        <f>IF(Cyclical_overrides!AU79 = "",
IF(INDEX(F_Inputs_cyclical!$A$1:$BE$243, MATCH('Cyclical_after overrides'!$A79, F_Inputs_cyclical!$A$1:$A$243, 0), MATCH('Cyclical_after overrides'!AU$1, F_Inputs_cyclical!$A$1:$BE$1, 0))="", "", INDEX(F_Inputs_cyclical!$A$1:$BE$243, MATCH('Cyclical_after overrides'!$A79, F_Inputs_cyclical!$A$1:$A$243, 0), MATCH('Cyclical_after overrides'!AU$1, F_Inputs_cyclical!$A$1:$BE$1, 0))),
Cyclical_overrides!AU79)</f>
        <v/>
      </c>
      <c r="AV79" s="72" t="str">
        <f>IF(Cyclical_overrides!AV79 = "",
IF(INDEX(F_Inputs_cyclical!$A$1:$BE$243, MATCH('Cyclical_after overrides'!$A79, F_Inputs_cyclical!$A$1:$A$243, 0), MATCH('Cyclical_after overrides'!AV$1, F_Inputs_cyclical!$A$1:$BE$1, 0))="", "", INDEX(F_Inputs_cyclical!$A$1:$BE$243, MATCH('Cyclical_after overrides'!$A79, F_Inputs_cyclical!$A$1:$A$243, 0), MATCH('Cyclical_after overrides'!AV$1, F_Inputs_cyclical!$A$1:$BE$1, 0))),
Cyclical_overrides!AV79)</f>
        <v/>
      </c>
      <c r="AW79" s="72">
        <f>IF(Cyclical_overrides!AW79 = "",
IF(INDEX(F_Inputs_cyclical!$A$1:$BE$243, MATCH('Cyclical_after overrides'!$A79, F_Inputs_cyclical!$A$1:$A$243, 0), MATCH('Cyclical_after overrides'!AW$1, F_Inputs_cyclical!$A$1:$BE$1, 0))="", "", INDEX(F_Inputs_cyclical!$A$1:$BE$243, MATCH('Cyclical_after overrides'!$A79, F_Inputs_cyclical!$A$1:$A$243, 0), MATCH('Cyclical_after overrides'!AW$1, F_Inputs_cyclical!$A$1:$BE$1, 0))),
Cyclical_overrides!AW79)</f>
        <v>1</v>
      </c>
      <c r="AX79" s="72">
        <f>IF(Cyclical_overrides!AX79 = "",
IF(INDEX(F_Inputs_cyclical!$A$1:$BE$243, MATCH('Cyclical_after overrides'!$A79, F_Inputs_cyclical!$A$1:$A$243, 0), MATCH('Cyclical_after overrides'!AX$1, F_Inputs_cyclical!$A$1:$BE$1, 0))="", "", INDEX(F_Inputs_cyclical!$A$1:$BE$243, MATCH('Cyclical_after overrides'!$A79, F_Inputs_cyclical!$A$1:$A$243, 0), MATCH('Cyclical_after overrides'!AX$1, F_Inputs_cyclical!$A$1:$BE$1, 0))),
Cyclical_overrides!AX79)</f>
        <v>18.057310806767401</v>
      </c>
      <c r="AY79" s="72">
        <f>IF(Cyclical_overrides!AY79 = "",
IF(INDEX(F_Inputs_cyclical!$A$1:$BE$243, MATCH('Cyclical_after overrides'!$A79, F_Inputs_cyclical!$A$1:$A$243, 0), MATCH('Cyclical_after overrides'!AY$1, F_Inputs_cyclical!$A$1:$BE$1, 0))="", "", INDEX(F_Inputs_cyclical!$A$1:$BE$243, MATCH('Cyclical_after overrides'!$A79, F_Inputs_cyclical!$A$1:$A$243, 0), MATCH('Cyclical_after overrides'!AY$1, F_Inputs_cyclical!$A$1:$BE$1, 0))),
Cyclical_overrides!AY79)</f>
        <v>140.32209177674181</v>
      </c>
      <c r="AZ79" s="72">
        <f>IF(Cyclical_overrides!AZ79 = "",
IF(INDEX(F_Inputs_cyclical!$A$1:$BE$243, MATCH('Cyclical_after overrides'!$A79, F_Inputs_cyclical!$A$1:$A$243, 0), MATCH('Cyclical_after overrides'!AZ$1, F_Inputs_cyclical!$A$1:$BE$1, 0))="", "", INDEX(F_Inputs_cyclical!$A$1:$BE$243, MATCH('Cyclical_after overrides'!$A79, F_Inputs_cyclical!$A$1:$A$243, 0), MATCH('Cyclical_after overrides'!AZ$1, F_Inputs_cyclical!$A$1:$BE$1, 0))),
Cyclical_overrides!AZ79)</f>
        <v>1.4810672035063981</v>
      </c>
      <c r="BA79" s="72">
        <f>IF(Cyclical_overrides!BA79 = "",
IF(INDEX(F_Inputs_cyclical!$A$1:$BE$243, MATCH('Cyclical_after overrides'!$A79, F_Inputs_cyclical!$A$1:$A$243, 0), MATCH('Cyclical_after overrides'!BA$1, F_Inputs_cyclical!$A$1:$BE$1, 0))="", "", INDEX(F_Inputs_cyclical!$A$1:$BE$243, MATCH('Cyclical_after overrides'!$A79, F_Inputs_cyclical!$A$1:$A$243, 0), MATCH('Cyclical_after overrides'!BA$1, F_Inputs_cyclical!$A$1:$BE$1, 0))),
Cyclical_overrides!BA79)</f>
        <v>12.069796287960823</v>
      </c>
      <c r="BB79" s="72">
        <f>IF(Cyclical_overrides!BB79 = "",
IF(INDEX(F_Inputs_cyclical!$A$1:$BE$243, MATCH('Cyclical_after overrides'!$A79, F_Inputs_cyclical!$A$1:$A$243, 0), MATCH('Cyclical_after overrides'!BB$1, F_Inputs_cyclical!$A$1:$BE$1, 0))="", "", INDEX(F_Inputs_cyclical!$A$1:$BE$243, MATCH('Cyclical_after overrides'!$A79, F_Inputs_cyclical!$A$1:$A$243, 0), MATCH('Cyclical_after overrides'!BB$1, F_Inputs_cyclical!$A$1:$BE$1, 0))),
Cyclical_overrides!BB79)</f>
        <v>12.069796287960823</v>
      </c>
      <c r="BC79" s="72">
        <f>IF(Cyclical_overrides!BC79 = "",
IF(INDEX(F_Inputs_cyclical!$A$1:$BE$243, MATCH('Cyclical_after overrides'!$A79, F_Inputs_cyclical!$A$1:$A$243, 0), MATCH('Cyclical_after overrides'!BC$1, F_Inputs_cyclical!$A$1:$BE$1, 0))="", "", INDEX(F_Inputs_cyclical!$A$1:$BE$243, MATCH('Cyclical_after overrides'!$A79, F_Inputs_cyclical!$A$1:$A$243, 0), MATCH('Cyclical_after overrides'!BC$1, F_Inputs_cyclical!$A$1:$BE$1, 0))),
Cyclical_overrides!BC79)</f>
        <v>9.0916290947321912</v>
      </c>
      <c r="BD79" s="72" t="str">
        <f>IF(Cyclical_overrides!BD79 = "",
IF(INDEX(F_Inputs_cyclical!$A$1:$BE$243, MATCH('Cyclical_after overrides'!$A79, F_Inputs_cyclical!$A$1:$A$243, 0), MATCH('Cyclical_after overrides'!BD$1, F_Inputs_cyclical!$A$1:$BE$1, 0))="", "", INDEX(F_Inputs_cyclical!$A$1:$BE$243, MATCH('Cyclical_after overrides'!$A79, F_Inputs_cyclical!$A$1:$A$243, 0), MATCH('Cyclical_after overrides'!BD$1, F_Inputs_cyclical!$A$1:$BE$1, 0))),
Cyclical_overrides!BD79)</f>
        <v/>
      </c>
      <c r="BE79" s="194"/>
    </row>
    <row r="80" spans="1:57" x14ac:dyDescent="0.4">
      <c r="A80" s="63" t="str">
        <f t="shared" si="1"/>
        <v>SWT24</v>
      </c>
      <c r="B80" s="63" t="s">
        <v>325</v>
      </c>
      <c r="C80" s="63" t="s">
        <v>263</v>
      </c>
      <c r="D80" s="72" t="str">
        <f>IF(Cyclical_overrides!D80 = "",
IF(INDEX(F_Inputs_cyclical!$A$1:$BE$243, MATCH('Cyclical_after overrides'!$A80, F_Inputs_cyclical!$A$1:$A$243, 0), MATCH('Cyclical_after overrides'!D$1, F_Inputs_cyclical!$A$1:$BE$1, 0))="", "", INDEX(F_Inputs_cyclical!$A$1:$BE$243, MATCH('Cyclical_after overrides'!$A80, F_Inputs_cyclical!$A$1:$A$243, 0), MATCH('Cyclical_after overrides'!D$1, F_Inputs_cyclical!$A$1:$BE$1, 0))),
Cyclical_overrides!D80)</f>
        <v/>
      </c>
      <c r="E80" s="72" t="str">
        <f>IF(Cyclical_overrides!E80 = "",
IF(INDEX(F_Inputs_cyclical!$A$1:$BE$243, MATCH('Cyclical_after overrides'!$A80, F_Inputs_cyclical!$A$1:$A$243, 0), MATCH('Cyclical_after overrides'!E$1, F_Inputs_cyclical!$A$1:$BE$1, 0))="", "", INDEX(F_Inputs_cyclical!$A$1:$BE$243, MATCH('Cyclical_after overrides'!$A80, F_Inputs_cyclical!$A$1:$A$243, 0), MATCH('Cyclical_after overrides'!E$1, F_Inputs_cyclical!$A$1:$BE$1, 0))),
Cyclical_overrides!E80)</f>
        <v/>
      </c>
      <c r="F80" s="72" t="str">
        <f>IF(Cyclical_overrides!F80 = "",
IF(INDEX(F_Inputs_cyclical!$A$1:$BE$243, MATCH('Cyclical_after overrides'!$A80, F_Inputs_cyclical!$A$1:$A$243, 0), MATCH('Cyclical_after overrides'!F$1, F_Inputs_cyclical!$A$1:$BE$1, 0))="", "", INDEX(F_Inputs_cyclical!$A$1:$BE$243, MATCH('Cyclical_after overrides'!$A80, F_Inputs_cyclical!$A$1:$A$243, 0), MATCH('Cyclical_after overrides'!F$1, F_Inputs_cyclical!$A$1:$BE$1, 0))),
Cyclical_overrides!F80)</f>
        <v/>
      </c>
      <c r="G80" s="72" t="str">
        <f>IF(Cyclical_overrides!G80 = "",
IF(INDEX(F_Inputs_cyclical!$A$1:$BE$243, MATCH('Cyclical_after overrides'!$A80, F_Inputs_cyclical!$A$1:$A$243, 0), MATCH('Cyclical_after overrides'!G$1, F_Inputs_cyclical!$A$1:$BE$1, 0))="", "", INDEX(F_Inputs_cyclical!$A$1:$BE$243, MATCH('Cyclical_after overrides'!$A80, F_Inputs_cyclical!$A$1:$A$243, 0), MATCH('Cyclical_after overrides'!G$1, F_Inputs_cyclical!$A$1:$BE$1, 0))),
Cyclical_overrides!G80)</f>
        <v/>
      </c>
      <c r="H80" s="72" t="str">
        <f>IF(Cyclical_overrides!H80 = "",
IF(INDEX(F_Inputs_cyclical!$A$1:$BE$243, MATCH('Cyclical_after overrides'!$A80, F_Inputs_cyclical!$A$1:$A$243, 0), MATCH('Cyclical_after overrides'!H$1, F_Inputs_cyclical!$A$1:$BE$1, 0))="", "", INDEX(F_Inputs_cyclical!$A$1:$BE$243, MATCH('Cyclical_after overrides'!$A80, F_Inputs_cyclical!$A$1:$A$243, 0), MATCH('Cyclical_after overrides'!H$1, F_Inputs_cyclical!$A$1:$BE$1, 0))),
Cyclical_overrides!H80)</f>
        <v/>
      </c>
      <c r="I80" s="72" t="str">
        <f>IF(Cyclical_overrides!I80 = "",
IF(INDEX(F_Inputs_cyclical!$A$1:$BE$243, MATCH('Cyclical_after overrides'!$A80, F_Inputs_cyclical!$A$1:$A$243, 0), MATCH('Cyclical_after overrides'!I$1, F_Inputs_cyclical!$A$1:$BE$1, 0))="", "", INDEX(F_Inputs_cyclical!$A$1:$BE$243, MATCH('Cyclical_after overrides'!$A80, F_Inputs_cyclical!$A$1:$A$243, 0), MATCH('Cyclical_after overrides'!I$1, F_Inputs_cyclical!$A$1:$BE$1, 0))),
Cyclical_overrides!I80)</f>
        <v/>
      </c>
      <c r="J80" s="72" t="str">
        <f>IF(Cyclical_overrides!J80 = "",
IF(INDEX(F_Inputs_cyclical!$A$1:$BE$243, MATCH('Cyclical_after overrides'!$A80, F_Inputs_cyclical!$A$1:$A$243, 0), MATCH('Cyclical_after overrides'!J$1, F_Inputs_cyclical!$A$1:$BE$1, 0))="", "", INDEX(F_Inputs_cyclical!$A$1:$BE$243, MATCH('Cyclical_after overrides'!$A80, F_Inputs_cyclical!$A$1:$A$243, 0), MATCH('Cyclical_after overrides'!J$1, F_Inputs_cyclical!$A$1:$BE$1, 0))),
Cyclical_overrides!J80)</f>
        <v/>
      </c>
      <c r="K80" s="72" t="str">
        <f>IF(Cyclical_overrides!K80 = "",
IF(INDEX(F_Inputs_cyclical!$A$1:$BE$243, MATCH('Cyclical_after overrides'!$A80, F_Inputs_cyclical!$A$1:$A$243, 0), MATCH('Cyclical_after overrides'!K$1, F_Inputs_cyclical!$A$1:$BE$1, 0))="", "", INDEX(F_Inputs_cyclical!$A$1:$BE$243, MATCH('Cyclical_after overrides'!$A80, F_Inputs_cyclical!$A$1:$A$243, 0), MATCH('Cyclical_after overrides'!K$1, F_Inputs_cyclical!$A$1:$BE$1, 0))),
Cyclical_overrides!K80)</f>
        <v/>
      </c>
      <c r="L80" s="72" t="str">
        <f>IF(Cyclical_overrides!L80 = "",
IF(INDEX(F_Inputs_cyclical!$A$1:$BE$243, MATCH('Cyclical_after overrides'!$A80, F_Inputs_cyclical!$A$1:$A$243, 0), MATCH('Cyclical_after overrides'!L$1, F_Inputs_cyclical!$A$1:$BE$1, 0))="", "", INDEX(F_Inputs_cyclical!$A$1:$BE$243, MATCH('Cyclical_after overrides'!$A80, F_Inputs_cyclical!$A$1:$A$243, 0), MATCH('Cyclical_after overrides'!L$1, F_Inputs_cyclical!$A$1:$BE$1, 0))),
Cyclical_overrides!L80)</f>
        <v/>
      </c>
      <c r="M80" s="72" t="str">
        <f>IF(Cyclical_overrides!M80 = "",
IF(INDEX(F_Inputs_cyclical!$A$1:$BE$243, MATCH('Cyclical_after overrides'!$A80, F_Inputs_cyclical!$A$1:$A$243, 0), MATCH('Cyclical_after overrides'!M$1, F_Inputs_cyclical!$A$1:$BE$1, 0))="", "", INDEX(F_Inputs_cyclical!$A$1:$BE$243, MATCH('Cyclical_after overrides'!$A80, F_Inputs_cyclical!$A$1:$A$243, 0), MATCH('Cyclical_after overrides'!M$1, F_Inputs_cyclical!$A$1:$BE$1, 0))),
Cyclical_overrides!M80)</f>
        <v/>
      </c>
      <c r="N80" s="72" t="str">
        <f>IF(Cyclical_overrides!N80 = "",
IF(INDEX(F_Inputs_cyclical!$A$1:$BE$243, MATCH('Cyclical_after overrides'!$A80, F_Inputs_cyclical!$A$1:$A$243, 0), MATCH('Cyclical_after overrides'!N$1, F_Inputs_cyclical!$A$1:$BE$1, 0))="", "", INDEX(F_Inputs_cyclical!$A$1:$BE$243, MATCH('Cyclical_after overrides'!$A80, F_Inputs_cyclical!$A$1:$A$243, 0), MATCH('Cyclical_after overrides'!N$1, F_Inputs_cyclical!$A$1:$BE$1, 0))),
Cyclical_overrides!N80)</f>
        <v/>
      </c>
      <c r="O80" s="72" t="str">
        <f>IF(Cyclical_overrides!O80 = "",
IF(INDEX(F_Inputs_cyclical!$A$1:$BE$243, MATCH('Cyclical_after overrides'!$A80, F_Inputs_cyclical!$A$1:$A$243, 0), MATCH('Cyclical_after overrides'!O$1, F_Inputs_cyclical!$A$1:$BE$1, 0))="", "", INDEX(F_Inputs_cyclical!$A$1:$BE$243, MATCH('Cyclical_after overrides'!$A80, F_Inputs_cyclical!$A$1:$A$243, 0), MATCH('Cyclical_after overrides'!O$1, F_Inputs_cyclical!$A$1:$BE$1, 0))),
Cyclical_overrides!O80)</f>
        <v/>
      </c>
      <c r="P80" s="72" t="str">
        <f>IF(Cyclical_overrides!P80 = "",
IF(INDEX(F_Inputs_cyclical!$A$1:$BE$243, MATCH('Cyclical_after overrides'!$A80, F_Inputs_cyclical!$A$1:$A$243, 0), MATCH('Cyclical_after overrides'!P$1, F_Inputs_cyclical!$A$1:$BE$1, 0))="", "", INDEX(F_Inputs_cyclical!$A$1:$BE$243, MATCH('Cyclical_after overrides'!$A80, F_Inputs_cyclical!$A$1:$A$243, 0), MATCH('Cyclical_after overrides'!P$1, F_Inputs_cyclical!$A$1:$BE$1, 0))),
Cyclical_overrides!P80)</f>
        <v/>
      </c>
      <c r="Q80" s="72" t="str">
        <f>IF(Cyclical_overrides!Q80 = "",
IF(INDEX(F_Inputs_cyclical!$A$1:$BE$243, MATCH('Cyclical_after overrides'!$A80, F_Inputs_cyclical!$A$1:$A$243, 0), MATCH('Cyclical_after overrides'!Q$1, F_Inputs_cyclical!$A$1:$BE$1, 0))="", "", INDEX(F_Inputs_cyclical!$A$1:$BE$243, MATCH('Cyclical_after overrides'!$A80, F_Inputs_cyclical!$A$1:$A$243, 0), MATCH('Cyclical_after overrides'!Q$1, F_Inputs_cyclical!$A$1:$BE$1, 0))),
Cyclical_overrides!Q80)</f>
        <v/>
      </c>
      <c r="R80" s="72" t="str">
        <f>IF(Cyclical_overrides!R80 = "",
IF(INDEX(F_Inputs_cyclical!$A$1:$BE$243, MATCH('Cyclical_after overrides'!$A80, F_Inputs_cyclical!$A$1:$A$243, 0), MATCH('Cyclical_after overrides'!R$1, F_Inputs_cyclical!$A$1:$BE$1, 0))="", "", INDEX(F_Inputs_cyclical!$A$1:$BE$243, MATCH('Cyclical_after overrides'!$A80, F_Inputs_cyclical!$A$1:$A$243, 0), MATCH('Cyclical_after overrides'!R$1, F_Inputs_cyclical!$A$1:$BE$1, 0))),
Cyclical_overrides!R80)</f>
        <v/>
      </c>
      <c r="S80" s="72" t="str">
        <f>IF(Cyclical_overrides!S80 = "",
IF(INDEX(F_Inputs_cyclical!$A$1:$BE$243, MATCH('Cyclical_after overrides'!$A80, F_Inputs_cyclical!$A$1:$A$243, 0), MATCH('Cyclical_after overrides'!S$1, F_Inputs_cyclical!$A$1:$BE$1, 0))="", "", INDEX(F_Inputs_cyclical!$A$1:$BE$243, MATCH('Cyclical_after overrides'!$A80, F_Inputs_cyclical!$A$1:$A$243, 0), MATCH('Cyclical_after overrides'!S$1, F_Inputs_cyclical!$A$1:$BE$1, 0))),
Cyclical_overrides!S80)</f>
        <v/>
      </c>
      <c r="T80" s="72" t="str">
        <f>IF(Cyclical_overrides!T80 = "",
IF(INDEX(F_Inputs_cyclical!$A$1:$BE$243, MATCH('Cyclical_after overrides'!$A80, F_Inputs_cyclical!$A$1:$A$243, 0), MATCH('Cyclical_after overrides'!T$1, F_Inputs_cyclical!$A$1:$BE$1, 0))="", "", INDEX(F_Inputs_cyclical!$A$1:$BE$243, MATCH('Cyclical_after overrides'!$A80, F_Inputs_cyclical!$A$1:$A$243, 0), MATCH('Cyclical_after overrides'!T$1, F_Inputs_cyclical!$A$1:$BE$1, 0))),
Cyclical_overrides!T80)</f>
        <v/>
      </c>
      <c r="U80" s="72" t="str">
        <f>IF(Cyclical_overrides!U80 = "",
IF(INDEX(F_Inputs_cyclical!$A$1:$BE$243, MATCH('Cyclical_after overrides'!$A80, F_Inputs_cyclical!$A$1:$A$243, 0), MATCH('Cyclical_after overrides'!U$1, F_Inputs_cyclical!$A$1:$BE$1, 0))="", "", INDEX(F_Inputs_cyclical!$A$1:$BE$243, MATCH('Cyclical_after overrides'!$A80, F_Inputs_cyclical!$A$1:$A$243, 0), MATCH('Cyclical_after overrides'!U$1, F_Inputs_cyclical!$A$1:$BE$1, 0))),
Cyclical_overrides!U80)</f>
        <v/>
      </c>
      <c r="V80" s="72" t="str">
        <f>IF(Cyclical_overrides!V80 = "",
IF(INDEX(F_Inputs_cyclical!$A$1:$BE$243, MATCH('Cyclical_after overrides'!$A80, F_Inputs_cyclical!$A$1:$A$243, 0), MATCH('Cyclical_after overrides'!V$1, F_Inputs_cyclical!$A$1:$BE$1, 0))="", "", INDEX(F_Inputs_cyclical!$A$1:$BE$243, MATCH('Cyclical_after overrides'!$A80, F_Inputs_cyclical!$A$1:$A$243, 0), MATCH('Cyclical_after overrides'!V$1, F_Inputs_cyclical!$A$1:$BE$1, 0))),
Cyclical_overrides!V80)</f>
        <v/>
      </c>
      <c r="W80" s="72" t="str">
        <f>IF(Cyclical_overrides!W80 = "",
IF(INDEX(F_Inputs_cyclical!$A$1:$BE$243, MATCH('Cyclical_after overrides'!$A80, F_Inputs_cyclical!$A$1:$A$243, 0), MATCH('Cyclical_after overrides'!W$1, F_Inputs_cyclical!$A$1:$BE$1, 0))="", "", INDEX(F_Inputs_cyclical!$A$1:$BE$243, MATCH('Cyclical_after overrides'!$A80, F_Inputs_cyclical!$A$1:$A$243, 0), MATCH('Cyclical_after overrides'!W$1, F_Inputs_cyclical!$A$1:$BE$1, 0))),
Cyclical_overrides!W80)</f>
        <v/>
      </c>
      <c r="X80" s="72" t="str">
        <f>IF(Cyclical_overrides!X80 = "",
IF(INDEX(F_Inputs_cyclical!$A$1:$BE$243, MATCH('Cyclical_after overrides'!$A80, F_Inputs_cyclical!$A$1:$A$243, 0), MATCH('Cyclical_after overrides'!X$1, F_Inputs_cyclical!$A$1:$BE$1, 0))="", "", INDEX(F_Inputs_cyclical!$A$1:$BE$243, MATCH('Cyclical_after overrides'!$A80, F_Inputs_cyclical!$A$1:$A$243, 0), MATCH('Cyclical_after overrides'!X$1, F_Inputs_cyclical!$A$1:$BE$1, 0))),
Cyclical_overrides!X80)</f>
        <v/>
      </c>
      <c r="Y80" s="72" t="str">
        <f>IF(Cyclical_overrides!Y80 = "",
IF(INDEX(F_Inputs_cyclical!$A$1:$BE$243, MATCH('Cyclical_after overrides'!$A80, F_Inputs_cyclical!$A$1:$A$243, 0), MATCH('Cyclical_after overrides'!Y$1, F_Inputs_cyclical!$A$1:$BE$1, 0))="", "", INDEX(F_Inputs_cyclical!$A$1:$BE$243, MATCH('Cyclical_after overrides'!$A80, F_Inputs_cyclical!$A$1:$A$243, 0), MATCH('Cyclical_after overrides'!Y$1, F_Inputs_cyclical!$A$1:$BE$1, 0))),
Cyclical_overrides!Y80)</f>
        <v/>
      </c>
      <c r="Z80" s="72" t="str">
        <f>IF(Cyclical_overrides!Z80 = "",
IF(INDEX(F_Inputs_cyclical!$A$1:$BE$243, MATCH('Cyclical_after overrides'!$A80, F_Inputs_cyclical!$A$1:$A$243, 0), MATCH('Cyclical_after overrides'!Z$1, F_Inputs_cyclical!$A$1:$BE$1, 0))="", "", INDEX(F_Inputs_cyclical!$A$1:$BE$243, MATCH('Cyclical_after overrides'!$A80, F_Inputs_cyclical!$A$1:$A$243, 0), MATCH('Cyclical_after overrides'!Z$1, F_Inputs_cyclical!$A$1:$BE$1, 0))),
Cyclical_overrides!Z80)</f>
        <v/>
      </c>
      <c r="AA80" s="72" t="str">
        <f>IF(Cyclical_overrides!AA80 = "",
IF(INDEX(F_Inputs_cyclical!$A$1:$BE$243, MATCH('Cyclical_after overrides'!$A80, F_Inputs_cyclical!$A$1:$A$243, 0), MATCH('Cyclical_after overrides'!AA$1, F_Inputs_cyclical!$A$1:$BE$1, 0))="", "", INDEX(F_Inputs_cyclical!$A$1:$BE$243, MATCH('Cyclical_after overrides'!$A80, F_Inputs_cyclical!$A$1:$A$243, 0), MATCH('Cyclical_after overrides'!AA$1, F_Inputs_cyclical!$A$1:$BE$1, 0))),
Cyclical_overrides!AA80)</f>
        <v/>
      </c>
      <c r="AB80" s="72" t="str">
        <f>IF(Cyclical_overrides!AB80 = "",
IF(INDEX(F_Inputs_cyclical!$A$1:$BE$243, MATCH('Cyclical_after overrides'!$A80, F_Inputs_cyclical!$A$1:$A$243, 0), MATCH('Cyclical_after overrides'!AB$1, F_Inputs_cyclical!$A$1:$BE$1, 0))="", "", INDEX(F_Inputs_cyclical!$A$1:$BE$243, MATCH('Cyclical_after overrides'!$A80, F_Inputs_cyclical!$A$1:$A$243, 0), MATCH('Cyclical_after overrides'!AB$1, F_Inputs_cyclical!$A$1:$BE$1, 0))),
Cyclical_overrides!AB80)</f>
        <v/>
      </c>
      <c r="AC80" s="72" t="str">
        <f>IF(Cyclical_overrides!AC80 = "",
IF(INDEX(F_Inputs_cyclical!$A$1:$BE$243, MATCH('Cyclical_after overrides'!$A80, F_Inputs_cyclical!$A$1:$A$243, 0), MATCH('Cyclical_after overrides'!AC$1, F_Inputs_cyclical!$A$1:$BE$1, 0))="", "", INDEX(F_Inputs_cyclical!$A$1:$BE$243, MATCH('Cyclical_after overrides'!$A80, F_Inputs_cyclical!$A$1:$A$243, 0), MATCH('Cyclical_after overrides'!AC$1, F_Inputs_cyclical!$A$1:$BE$1, 0))),
Cyclical_overrides!AC80)</f>
        <v/>
      </c>
      <c r="AD80" s="72" t="str">
        <f>IF(Cyclical_overrides!AD80 = "",
IF(INDEX(F_Inputs_cyclical!$A$1:$BE$243, MATCH('Cyclical_after overrides'!$A80, F_Inputs_cyclical!$A$1:$A$243, 0), MATCH('Cyclical_after overrides'!AD$1, F_Inputs_cyclical!$A$1:$BE$1, 0))="", "", INDEX(F_Inputs_cyclical!$A$1:$BE$243, MATCH('Cyclical_after overrides'!$A80, F_Inputs_cyclical!$A$1:$A$243, 0), MATCH('Cyclical_after overrides'!AD$1, F_Inputs_cyclical!$A$1:$BE$1, 0))),
Cyclical_overrides!AD80)</f>
        <v/>
      </c>
      <c r="AE80" s="72" t="str">
        <f>IF(Cyclical_overrides!AE80 = "",
IF(INDEX(F_Inputs_cyclical!$A$1:$BE$243, MATCH('Cyclical_after overrides'!$A80, F_Inputs_cyclical!$A$1:$A$243, 0), MATCH('Cyclical_after overrides'!AE$1, F_Inputs_cyclical!$A$1:$BE$1, 0))="", "", INDEX(F_Inputs_cyclical!$A$1:$BE$243, MATCH('Cyclical_after overrides'!$A80, F_Inputs_cyclical!$A$1:$A$243, 0), MATCH('Cyclical_after overrides'!AE$1, F_Inputs_cyclical!$A$1:$BE$1, 0))),
Cyclical_overrides!AE80)</f>
        <v/>
      </c>
      <c r="AF80" s="72" t="str">
        <f>IF(Cyclical_overrides!AF80 = "",
IF(INDEX(F_Inputs_cyclical!$A$1:$BE$243, MATCH('Cyclical_after overrides'!$A80, F_Inputs_cyclical!$A$1:$A$243, 0), MATCH('Cyclical_after overrides'!AF$1, F_Inputs_cyclical!$A$1:$BE$1, 0))="", "", INDEX(F_Inputs_cyclical!$A$1:$BE$243, MATCH('Cyclical_after overrides'!$A80, F_Inputs_cyclical!$A$1:$A$243, 0), MATCH('Cyclical_after overrides'!AF$1, F_Inputs_cyclical!$A$1:$BE$1, 0))),
Cyclical_overrides!AF80)</f>
        <v/>
      </c>
      <c r="AG80" s="72" t="str">
        <f>IF(Cyclical_overrides!AG80 = "",
IF(INDEX(F_Inputs_cyclical!$A$1:$BE$243, MATCH('Cyclical_after overrides'!$A80, F_Inputs_cyclical!$A$1:$A$243, 0), MATCH('Cyclical_after overrides'!AG$1, F_Inputs_cyclical!$A$1:$BE$1, 0))="", "", INDEX(F_Inputs_cyclical!$A$1:$BE$243, MATCH('Cyclical_after overrides'!$A80, F_Inputs_cyclical!$A$1:$A$243, 0), MATCH('Cyclical_after overrides'!AG$1, F_Inputs_cyclical!$A$1:$BE$1, 0))),
Cyclical_overrides!AG80)</f>
        <v/>
      </c>
      <c r="AH80" s="72" t="str">
        <f>IF(Cyclical_overrides!AH80 = "",
IF(INDEX(F_Inputs_cyclical!$A$1:$BE$243, MATCH('Cyclical_after overrides'!$A80, F_Inputs_cyclical!$A$1:$A$243, 0), MATCH('Cyclical_after overrides'!AH$1, F_Inputs_cyclical!$A$1:$BE$1, 0))="", "", INDEX(F_Inputs_cyclical!$A$1:$BE$243, MATCH('Cyclical_after overrides'!$A80, F_Inputs_cyclical!$A$1:$A$243, 0), MATCH('Cyclical_after overrides'!AH$1, F_Inputs_cyclical!$A$1:$BE$1, 0))),
Cyclical_overrides!AH80)</f>
        <v/>
      </c>
      <c r="AI80" s="72" t="str">
        <f>IF(Cyclical_overrides!AI80 = "",
IF(INDEX(F_Inputs_cyclical!$A$1:$BE$243, MATCH('Cyclical_after overrides'!$A80, F_Inputs_cyclical!$A$1:$A$243, 0), MATCH('Cyclical_after overrides'!AI$1, F_Inputs_cyclical!$A$1:$BE$1, 0))="", "", INDEX(F_Inputs_cyclical!$A$1:$BE$243, MATCH('Cyclical_after overrides'!$A80, F_Inputs_cyclical!$A$1:$A$243, 0), MATCH('Cyclical_after overrides'!AI$1, F_Inputs_cyclical!$A$1:$BE$1, 0))),
Cyclical_overrides!AI80)</f>
        <v/>
      </c>
      <c r="AJ80" s="72" t="str">
        <f>IF(Cyclical_overrides!AJ80 = "",
IF(INDEX(F_Inputs_cyclical!$A$1:$BE$243, MATCH('Cyclical_after overrides'!$A80, F_Inputs_cyclical!$A$1:$A$243, 0), MATCH('Cyclical_after overrides'!AJ$1, F_Inputs_cyclical!$A$1:$BE$1, 0))="", "", INDEX(F_Inputs_cyclical!$A$1:$BE$243, MATCH('Cyclical_after overrides'!$A80, F_Inputs_cyclical!$A$1:$A$243, 0), MATCH('Cyclical_after overrides'!AJ$1, F_Inputs_cyclical!$A$1:$BE$1, 0))),
Cyclical_overrides!AJ80)</f>
        <v/>
      </c>
      <c r="AK80" s="72" t="str">
        <f>IF(Cyclical_overrides!AK80 = "",
IF(INDEX(F_Inputs_cyclical!$A$1:$BE$243, MATCH('Cyclical_after overrides'!$A80, F_Inputs_cyclical!$A$1:$A$243, 0), MATCH('Cyclical_after overrides'!AK$1, F_Inputs_cyclical!$A$1:$BE$1, 0))="", "", INDEX(F_Inputs_cyclical!$A$1:$BE$243, MATCH('Cyclical_after overrides'!$A80, F_Inputs_cyclical!$A$1:$A$243, 0), MATCH('Cyclical_after overrides'!AK$1, F_Inputs_cyclical!$A$1:$BE$1, 0))),
Cyclical_overrides!AK80)</f>
        <v/>
      </c>
      <c r="AL80" s="72" t="str">
        <f>IF(Cyclical_overrides!AL80 = "",
IF(INDEX(F_Inputs_cyclical!$A$1:$BE$243, MATCH('Cyclical_after overrides'!$A80, F_Inputs_cyclical!$A$1:$A$243, 0), MATCH('Cyclical_after overrides'!AL$1, F_Inputs_cyclical!$A$1:$BE$1, 0))="", "", INDEX(F_Inputs_cyclical!$A$1:$BE$243, MATCH('Cyclical_after overrides'!$A80, F_Inputs_cyclical!$A$1:$A$243, 0), MATCH('Cyclical_after overrides'!AL$1, F_Inputs_cyclical!$A$1:$BE$1, 0))),
Cyclical_overrides!AL80)</f>
        <v/>
      </c>
      <c r="AM80" s="72" t="str">
        <f>IF(Cyclical_overrides!AM80 = "",
IF(INDEX(F_Inputs_cyclical!$A$1:$BE$243, MATCH('Cyclical_after overrides'!$A80, F_Inputs_cyclical!$A$1:$A$243, 0), MATCH('Cyclical_after overrides'!AM$1, F_Inputs_cyclical!$A$1:$BE$1, 0))="", "", INDEX(F_Inputs_cyclical!$A$1:$BE$243, MATCH('Cyclical_after overrides'!$A80, F_Inputs_cyclical!$A$1:$A$243, 0), MATCH('Cyclical_after overrides'!AM$1, F_Inputs_cyclical!$A$1:$BE$1, 0))),
Cyclical_overrides!AM80)</f>
        <v/>
      </c>
      <c r="AN80" s="72" t="str">
        <f>IF(Cyclical_overrides!AN80 = "",
IF(INDEX(F_Inputs_cyclical!$A$1:$BE$243, MATCH('Cyclical_after overrides'!$A80, F_Inputs_cyclical!$A$1:$A$243, 0), MATCH('Cyclical_after overrides'!AN$1, F_Inputs_cyclical!$A$1:$BE$1, 0))="", "", INDEX(F_Inputs_cyclical!$A$1:$BE$243, MATCH('Cyclical_after overrides'!$A80, F_Inputs_cyclical!$A$1:$A$243, 0), MATCH('Cyclical_after overrides'!AN$1, F_Inputs_cyclical!$A$1:$BE$1, 0))),
Cyclical_overrides!AN80)</f>
        <v/>
      </c>
      <c r="AO80" s="72" t="str">
        <f>IF(Cyclical_overrides!AO80 = "",
IF(INDEX(F_Inputs_cyclical!$A$1:$BE$243, MATCH('Cyclical_after overrides'!$A80, F_Inputs_cyclical!$A$1:$A$243, 0), MATCH('Cyclical_after overrides'!AO$1, F_Inputs_cyclical!$A$1:$BE$1, 0))="", "", INDEX(F_Inputs_cyclical!$A$1:$BE$243, MATCH('Cyclical_after overrides'!$A80, F_Inputs_cyclical!$A$1:$A$243, 0), MATCH('Cyclical_after overrides'!AO$1, F_Inputs_cyclical!$A$1:$BE$1, 0))),
Cyclical_overrides!AO80)</f>
        <v/>
      </c>
      <c r="AP80" s="72" t="str">
        <f>IF(Cyclical_overrides!AP80 = "",
IF(INDEX(F_Inputs_cyclical!$A$1:$BE$243, MATCH('Cyclical_after overrides'!$A80, F_Inputs_cyclical!$A$1:$A$243, 0), MATCH('Cyclical_after overrides'!AP$1, F_Inputs_cyclical!$A$1:$BE$1, 0))="", "", INDEX(F_Inputs_cyclical!$A$1:$BE$243, MATCH('Cyclical_after overrides'!$A80, F_Inputs_cyclical!$A$1:$A$243, 0), MATCH('Cyclical_after overrides'!AP$1, F_Inputs_cyclical!$A$1:$BE$1, 0))),
Cyclical_overrides!AP80)</f>
        <v/>
      </c>
      <c r="AQ80" s="72" t="str">
        <f>IF(Cyclical_overrides!AQ80 = "",
IF(INDEX(F_Inputs_cyclical!$A$1:$BE$243, MATCH('Cyclical_after overrides'!$A80, F_Inputs_cyclical!$A$1:$A$243, 0), MATCH('Cyclical_after overrides'!AQ$1, F_Inputs_cyclical!$A$1:$BE$1, 0))="", "", INDEX(F_Inputs_cyclical!$A$1:$BE$243, MATCH('Cyclical_after overrides'!$A80, F_Inputs_cyclical!$A$1:$A$243, 0), MATCH('Cyclical_after overrides'!AQ$1, F_Inputs_cyclical!$A$1:$BE$1, 0))),
Cyclical_overrides!AQ80)</f>
        <v/>
      </c>
      <c r="AR80" s="72" t="str">
        <f>IF(Cyclical_overrides!AR80 = "",
IF(INDEX(F_Inputs_cyclical!$A$1:$BE$243, MATCH('Cyclical_after overrides'!$A80, F_Inputs_cyclical!$A$1:$A$243, 0), MATCH('Cyclical_after overrides'!AR$1, F_Inputs_cyclical!$A$1:$BE$1, 0))="", "", INDEX(F_Inputs_cyclical!$A$1:$BE$243, MATCH('Cyclical_after overrides'!$A80, F_Inputs_cyclical!$A$1:$A$243, 0), MATCH('Cyclical_after overrides'!AR$1, F_Inputs_cyclical!$A$1:$BE$1, 0))),
Cyclical_overrides!AR80)</f>
        <v/>
      </c>
      <c r="AS80" s="72" t="str">
        <f>IF(Cyclical_overrides!AS80 = "",
IF(INDEX(F_Inputs_cyclical!$A$1:$BE$243, MATCH('Cyclical_after overrides'!$A80, F_Inputs_cyclical!$A$1:$A$243, 0), MATCH('Cyclical_after overrides'!AS$1, F_Inputs_cyclical!$A$1:$BE$1, 0))="", "", INDEX(F_Inputs_cyclical!$A$1:$BE$243, MATCH('Cyclical_after overrides'!$A80, F_Inputs_cyclical!$A$1:$A$243, 0), MATCH('Cyclical_after overrides'!AS$1, F_Inputs_cyclical!$A$1:$BE$1, 0))),
Cyclical_overrides!AS80)</f>
        <v/>
      </c>
      <c r="AT80" s="72" t="str">
        <f>IF(Cyclical_overrides!AT80 = "",
IF(INDEX(F_Inputs_cyclical!$A$1:$BE$243, MATCH('Cyclical_after overrides'!$A80, F_Inputs_cyclical!$A$1:$A$243, 0), MATCH('Cyclical_after overrides'!AT$1, F_Inputs_cyclical!$A$1:$BE$1, 0))="", "", INDEX(F_Inputs_cyclical!$A$1:$BE$243, MATCH('Cyclical_after overrides'!$A80, F_Inputs_cyclical!$A$1:$A$243, 0), MATCH('Cyclical_after overrides'!AT$1, F_Inputs_cyclical!$A$1:$BE$1, 0))),
Cyclical_overrides!AT80)</f>
        <v/>
      </c>
      <c r="AU80" s="72" t="str">
        <f>IF(Cyclical_overrides!AU80 = "",
IF(INDEX(F_Inputs_cyclical!$A$1:$BE$243, MATCH('Cyclical_after overrides'!$A80, F_Inputs_cyclical!$A$1:$A$243, 0), MATCH('Cyclical_after overrides'!AU$1, F_Inputs_cyclical!$A$1:$BE$1, 0))="", "", INDEX(F_Inputs_cyclical!$A$1:$BE$243, MATCH('Cyclical_after overrides'!$A80, F_Inputs_cyclical!$A$1:$A$243, 0), MATCH('Cyclical_after overrides'!AU$1, F_Inputs_cyclical!$A$1:$BE$1, 0))),
Cyclical_overrides!AU80)</f>
        <v/>
      </c>
      <c r="AV80" s="72" t="str">
        <f>IF(Cyclical_overrides!AV80 = "",
IF(INDEX(F_Inputs_cyclical!$A$1:$BE$243, MATCH('Cyclical_after overrides'!$A80, F_Inputs_cyclical!$A$1:$A$243, 0), MATCH('Cyclical_after overrides'!AV$1, F_Inputs_cyclical!$A$1:$BE$1, 0))="", "", INDEX(F_Inputs_cyclical!$A$1:$BE$243, MATCH('Cyclical_after overrides'!$A80, F_Inputs_cyclical!$A$1:$A$243, 0), MATCH('Cyclical_after overrides'!AV$1, F_Inputs_cyclical!$A$1:$BE$1, 0))),
Cyclical_overrides!AV80)</f>
        <v/>
      </c>
      <c r="AW80" s="72">
        <f>IF(Cyclical_overrides!AW80 = "",
IF(INDEX(F_Inputs_cyclical!$A$1:$BE$243, MATCH('Cyclical_after overrides'!$A80, F_Inputs_cyclical!$A$1:$A$243, 0), MATCH('Cyclical_after overrides'!AW$1, F_Inputs_cyclical!$A$1:$BE$1, 0))="", "", INDEX(F_Inputs_cyclical!$A$1:$BE$243, MATCH('Cyclical_after overrides'!$A80, F_Inputs_cyclical!$A$1:$A$243, 0), MATCH('Cyclical_after overrides'!AW$1, F_Inputs_cyclical!$A$1:$BE$1, 0))),
Cyclical_overrides!AW80)</f>
        <v>0.94744609856262829</v>
      </c>
      <c r="AX80" s="72">
        <f>IF(Cyclical_overrides!AX80 = "",
IF(INDEX(F_Inputs_cyclical!$A$1:$BE$243, MATCH('Cyclical_after overrides'!$A80, F_Inputs_cyclical!$A$1:$A$243, 0), MATCH('Cyclical_after overrides'!AX$1, F_Inputs_cyclical!$A$1:$BE$1, 0))="", "", INDEX(F_Inputs_cyclical!$A$1:$BE$243, MATCH('Cyclical_after overrides'!$A80, F_Inputs_cyclical!$A$1:$A$243, 0), MATCH('Cyclical_after overrides'!AX$1, F_Inputs_cyclical!$A$1:$BE$1, 0))),
Cyclical_overrides!AX80)</f>
        <v>0</v>
      </c>
      <c r="AY80" s="72">
        <f>IF(Cyclical_overrides!AY80 = "",
IF(INDEX(F_Inputs_cyclical!$A$1:$BE$243, MATCH('Cyclical_after overrides'!$A80, F_Inputs_cyclical!$A$1:$A$243, 0), MATCH('Cyclical_after overrides'!AY$1, F_Inputs_cyclical!$A$1:$BE$1, 0))="", "", INDEX(F_Inputs_cyclical!$A$1:$BE$243, MATCH('Cyclical_after overrides'!$A80, F_Inputs_cyclical!$A$1:$A$243, 0), MATCH('Cyclical_after overrides'!AY$1, F_Inputs_cyclical!$A$1:$BE$1, 0))),
Cyclical_overrides!AY80)</f>
        <v>0</v>
      </c>
      <c r="AZ80" s="72">
        <f>IF(Cyclical_overrides!AZ80 = "",
IF(INDEX(F_Inputs_cyclical!$A$1:$BE$243, MATCH('Cyclical_after overrides'!$A80, F_Inputs_cyclical!$A$1:$A$243, 0), MATCH('Cyclical_after overrides'!AZ$1, F_Inputs_cyclical!$A$1:$BE$1, 0))="", "", INDEX(F_Inputs_cyclical!$A$1:$BE$243, MATCH('Cyclical_after overrides'!$A80, F_Inputs_cyclical!$A$1:$A$243, 0), MATCH('Cyclical_after overrides'!AZ$1, F_Inputs_cyclical!$A$1:$BE$1, 0))),
Cyclical_overrides!AZ80)</f>
        <v>0</v>
      </c>
      <c r="BA80" s="72">
        <f>IF(Cyclical_overrides!BA80 = "",
IF(INDEX(F_Inputs_cyclical!$A$1:$BE$243, MATCH('Cyclical_after overrides'!$A80, F_Inputs_cyclical!$A$1:$A$243, 0), MATCH('Cyclical_after overrides'!BA$1, F_Inputs_cyclical!$A$1:$BE$1, 0))="", "", INDEX(F_Inputs_cyclical!$A$1:$BE$243, MATCH('Cyclical_after overrides'!$A80, F_Inputs_cyclical!$A$1:$A$243, 0), MATCH('Cyclical_after overrides'!BA$1, F_Inputs_cyclical!$A$1:$BE$1, 0))),
Cyclical_overrides!BA80)</f>
        <v>0</v>
      </c>
      <c r="BB80" s="72">
        <f>IF(Cyclical_overrides!BB80 = "",
IF(INDEX(F_Inputs_cyclical!$A$1:$BE$243, MATCH('Cyclical_after overrides'!$A80, F_Inputs_cyclical!$A$1:$A$243, 0), MATCH('Cyclical_after overrides'!BB$1, F_Inputs_cyclical!$A$1:$BE$1, 0))="", "", INDEX(F_Inputs_cyclical!$A$1:$BE$243, MATCH('Cyclical_after overrides'!$A80, F_Inputs_cyclical!$A$1:$A$243, 0), MATCH('Cyclical_after overrides'!BB$1, F_Inputs_cyclical!$A$1:$BE$1, 0))),
Cyclical_overrides!BB80)</f>
        <v>0</v>
      </c>
      <c r="BC80" s="72">
        <f>IF(Cyclical_overrides!BC80 = "",
IF(INDEX(F_Inputs_cyclical!$A$1:$BE$243, MATCH('Cyclical_after overrides'!$A80, F_Inputs_cyclical!$A$1:$A$243, 0), MATCH('Cyclical_after overrides'!BC$1, F_Inputs_cyclical!$A$1:$BE$1, 0))="", "", INDEX(F_Inputs_cyclical!$A$1:$BE$243, MATCH('Cyclical_after overrides'!$A80, F_Inputs_cyclical!$A$1:$A$243, 0), MATCH('Cyclical_after overrides'!BC$1, F_Inputs_cyclical!$A$1:$BE$1, 0))),
Cyclical_overrides!BC80)</f>
        <v>9.0916290947321912</v>
      </c>
      <c r="BD80" s="72">
        <f>IF(Cyclical_overrides!BD80 = "",
IF(INDEX(F_Inputs_cyclical!$A$1:$BE$243, MATCH('Cyclical_after overrides'!$A80, F_Inputs_cyclical!$A$1:$A$243, 0), MATCH('Cyclical_after overrides'!BD$1, F_Inputs_cyclical!$A$1:$BE$1, 0))="", "", INDEX(F_Inputs_cyclical!$A$1:$BE$243, MATCH('Cyclical_after overrides'!$A80, F_Inputs_cyclical!$A$1:$A$243, 0), MATCH('Cyclical_after overrides'!BD$1, F_Inputs_cyclical!$A$1:$BE$1, 0))),
Cyclical_overrides!BD80)</f>
        <v>0</v>
      </c>
      <c r="BE80" s="194"/>
    </row>
    <row r="81" spans="1:57" x14ac:dyDescent="0.4">
      <c r="A81" s="63" t="str">
        <f t="shared" si="1"/>
        <v>SWB14</v>
      </c>
      <c r="B81" s="63" t="s">
        <v>337</v>
      </c>
      <c r="C81" s="63" t="s">
        <v>243</v>
      </c>
      <c r="D81" s="72">
        <f>IF(Cyclical_overrides!D81 = "",
IF(INDEX(F_Inputs_cyclical!$A$1:$BE$243, MATCH('Cyclical_after overrides'!$A81, F_Inputs_cyclical!$A$1:$A$243, 0), MATCH('Cyclical_after overrides'!D$1, F_Inputs_cyclical!$A$1:$BE$1, 0))="", "", INDEX(F_Inputs_cyclical!$A$1:$BE$243, MATCH('Cyclical_after overrides'!$A81, F_Inputs_cyclical!$A$1:$A$243, 0), MATCH('Cyclical_after overrides'!D$1, F_Inputs_cyclical!$A$1:$BE$1, 0))),
Cyclical_overrides!D81)</f>
        <v>9.4439999999999991</v>
      </c>
      <c r="E81" s="72">
        <f>IF(Cyclical_overrides!E81 = "",
IF(INDEX(F_Inputs_cyclical!$A$1:$BE$243, MATCH('Cyclical_after overrides'!$A81, F_Inputs_cyclical!$A$1:$A$243, 0), MATCH('Cyclical_after overrides'!E$1, F_Inputs_cyclical!$A$1:$BE$1, 0))="", "", INDEX(F_Inputs_cyclical!$A$1:$BE$243, MATCH('Cyclical_after overrides'!$A81, F_Inputs_cyclical!$A$1:$A$243, 0), MATCH('Cyclical_after overrides'!E$1, F_Inputs_cyclical!$A$1:$BE$1, 0))),
Cyclical_overrides!E81)</f>
        <v>1.673</v>
      </c>
      <c r="F81" s="72">
        <f>IF(Cyclical_overrides!F81 = "",
IF(INDEX(F_Inputs_cyclical!$A$1:$BE$243, MATCH('Cyclical_after overrides'!$A81, F_Inputs_cyclical!$A$1:$A$243, 0), MATCH('Cyclical_after overrides'!F$1, F_Inputs_cyclical!$A$1:$BE$1, 0))="", "", INDEX(F_Inputs_cyclical!$A$1:$BE$243, MATCH('Cyclical_after overrides'!$A81, F_Inputs_cyclical!$A$1:$A$243, 0), MATCH('Cyclical_after overrides'!F$1, F_Inputs_cyclical!$A$1:$BE$1, 0))),
Cyclical_overrides!F81)</f>
        <v>15.891</v>
      </c>
      <c r="G81" s="72">
        <f>IF(Cyclical_overrides!G81 = "",
IF(INDEX(F_Inputs_cyclical!$A$1:$BE$243, MATCH('Cyclical_after overrides'!$A81, F_Inputs_cyclical!$A$1:$A$243, 0), MATCH('Cyclical_after overrides'!G$1, F_Inputs_cyclical!$A$1:$BE$1, 0))="", "", INDEX(F_Inputs_cyclical!$A$1:$BE$243, MATCH('Cyclical_after overrides'!$A81, F_Inputs_cyclical!$A$1:$A$243, 0), MATCH('Cyclical_after overrides'!G$1, F_Inputs_cyclical!$A$1:$BE$1, 0))),
Cyclical_overrides!G81)</f>
        <v>1.3639999999999999</v>
      </c>
      <c r="H81" s="72">
        <f>IF(Cyclical_overrides!H81 = "",
IF(INDEX(F_Inputs_cyclical!$A$1:$BE$243, MATCH('Cyclical_after overrides'!$A81, F_Inputs_cyclical!$A$1:$A$243, 0), MATCH('Cyclical_after overrides'!H$1, F_Inputs_cyclical!$A$1:$BE$1, 0))="", "", INDEX(F_Inputs_cyclical!$A$1:$BE$243, MATCH('Cyclical_after overrides'!$A81, F_Inputs_cyclical!$A$1:$A$243, 0), MATCH('Cyclical_after overrides'!H$1, F_Inputs_cyclical!$A$1:$BE$1, 0))),
Cyclical_overrides!H81)</f>
        <v>0.111</v>
      </c>
      <c r="I81" s="72">
        <f>IF(Cyclical_overrides!I81 = "",
IF(INDEX(F_Inputs_cyclical!$A$1:$BE$243, MATCH('Cyclical_after overrides'!$A81, F_Inputs_cyclical!$A$1:$A$243, 0), MATCH('Cyclical_after overrides'!I$1, F_Inputs_cyclical!$A$1:$BE$1, 0))="", "", INDEX(F_Inputs_cyclical!$A$1:$BE$243, MATCH('Cyclical_after overrides'!$A81, F_Inputs_cyclical!$A$1:$A$243, 0), MATCH('Cyclical_after overrides'!I$1, F_Inputs_cyclical!$A$1:$BE$1, 0))),
Cyclical_overrides!I81)</f>
        <v>0.04</v>
      </c>
      <c r="J81" s="72">
        <f>IF(Cyclical_overrides!J81 = "",
IF(INDEX(F_Inputs_cyclical!$A$1:$BE$243, MATCH('Cyclical_after overrides'!$A81, F_Inputs_cyclical!$A$1:$A$243, 0), MATCH('Cyclical_after overrides'!J$1, F_Inputs_cyclical!$A$1:$BE$1, 0))="", "", INDEX(F_Inputs_cyclical!$A$1:$BE$243, MATCH('Cyclical_after overrides'!$A81, F_Inputs_cyclical!$A$1:$A$243, 0), MATCH('Cyclical_after overrides'!J$1, F_Inputs_cyclical!$A$1:$BE$1, 0))),
Cyclical_overrides!J81)</f>
        <v>36.444000000000003</v>
      </c>
      <c r="K81" s="72">
        <f>IF(Cyclical_overrides!K81 = "",
IF(INDEX(F_Inputs_cyclical!$A$1:$BE$243, MATCH('Cyclical_after overrides'!$A81, F_Inputs_cyclical!$A$1:$A$243, 0), MATCH('Cyclical_after overrides'!K$1, F_Inputs_cyclical!$A$1:$BE$1, 0))="", "", INDEX(F_Inputs_cyclical!$A$1:$BE$243, MATCH('Cyclical_after overrides'!$A81, F_Inputs_cyclical!$A$1:$A$243, 0), MATCH('Cyclical_after overrides'!K$1, F_Inputs_cyclical!$A$1:$BE$1, 0))),
Cyclical_overrides!K81)</f>
        <v>7.2910000000000004</v>
      </c>
      <c r="L81" s="72">
        <f>IF(Cyclical_overrides!L81 = "",
IF(INDEX(F_Inputs_cyclical!$A$1:$BE$243, MATCH('Cyclical_after overrides'!$A81, F_Inputs_cyclical!$A$1:$A$243, 0), MATCH('Cyclical_after overrides'!L$1, F_Inputs_cyclical!$A$1:$BE$1, 0))="", "", INDEX(F_Inputs_cyclical!$A$1:$BE$243, MATCH('Cyclical_after overrides'!$A81, F_Inputs_cyclical!$A$1:$A$243, 0), MATCH('Cyclical_after overrides'!L$1, F_Inputs_cyclical!$A$1:$BE$1, 0))),
Cyclical_overrides!L81)</f>
        <v>3.6379999999999999</v>
      </c>
      <c r="M81" s="72">
        <f>IF(Cyclical_overrides!M81 = "",
IF(INDEX(F_Inputs_cyclical!$A$1:$BE$243, MATCH('Cyclical_after overrides'!$A81, F_Inputs_cyclical!$A$1:$A$243, 0), MATCH('Cyclical_after overrides'!M$1, F_Inputs_cyclical!$A$1:$BE$1, 0))="", "", INDEX(F_Inputs_cyclical!$A$1:$BE$243, MATCH('Cyclical_after overrides'!$A81, F_Inputs_cyclical!$A$1:$A$243, 0), MATCH('Cyclical_after overrides'!M$1, F_Inputs_cyclical!$A$1:$BE$1, 0))),
Cyclical_overrides!M81)</f>
        <v>0</v>
      </c>
      <c r="N81" s="72">
        <f>IF(Cyclical_overrides!N81 = "",
IF(INDEX(F_Inputs_cyclical!$A$1:$BE$243, MATCH('Cyclical_after overrides'!$A81, F_Inputs_cyclical!$A$1:$A$243, 0), MATCH('Cyclical_after overrides'!N$1, F_Inputs_cyclical!$A$1:$BE$1, 0))="", "", INDEX(F_Inputs_cyclical!$A$1:$BE$243, MATCH('Cyclical_after overrides'!$A81, F_Inputs_cyclical!$A$1:$A$243, 0), MATCH('Cyclical_after overrides'!N$1, F_Inputs_cyclical!$A$1:$BE$1, 0))),
Cyclical_overrides!N81)</f>
        <v>3.677</v>
      </c>
      <c r="O81" s="72">
        <f>IF(Cyclical_overrides!O81 = "",
IF(INDEX(F_Inputs_cyclical!$A$1:$BE$243, MATCH('Cyclical_after overrides'!$A81, F_Inputs_cyclical!$A$1:$A$243, 0), MATCH('Cyclical_after overrides'!O$1, F_Inputs_cyclical!$A$1:$BE$1, 0))="", "", INDEX(F_Inputs_cyclical!$A$1:$BE$243, MATCH('Cyclical_after overrides'!$A81, F_Inputs_cyclical!$A$1:$A$243, 0), MATCH('Cyclical_after overrides'!O$1, F_Inputs_cyclical!$A$1:$BE$1, 0))),
Cyclical_overrides!O81)</f>
        <v>0</v>
      </c>
      <c r="P81" s="72">
        <f>IF(Cyclical_overrides!P81 = "",
IF(INDEX(F_Inputs_cyclical!$A$1:$BE$243, MATCH('Cyclical_after overrides'!$A81, F_Inputs_cyclical!$A$1:$A$243, 0), MATCH('Cyclical_after overrides'!P$1, F_Inputs_cyclical!$A$1:$BE$1, 0))="", "", INDEX(F_Inputs_cyclical!$A$1:$BE$243, MATCH('Cyclical_after overrides'!$A81, F_Inputs_cyclical!$A$1:$A$243, 0), MATCH('Cyclical_after overrides'!P$1, F_Inputs_cyclical!$A$1:$BE$1, 0))),
Cyclical_overrides!P81)</f>
        <v>0</v>
      </c>
      <c r="Q81" s="72">
        <f>IF(Cyclical_overrides!Q81 = "",
IF(INDEX(F_Inputs_cyclical!$A$1:$BE$243, MATCH('Cyclical_after overrides'!$A81, F_Inputs_cyclical!$A$1:$A$243, 0), MATCH('Cyclical_after overrides'!Q$1, F_Inputs_cyclical!$A$1:$BE$1, 0))="", "", INDEX(F_Inputs_cyclical!$A$1:$BE$243, MATCH('Cyclical_after overrides'!$A81, F_Inputs_cyclical!$A$1:$A$243, 0), MATCH('Cyclical_after overrides'!Q$1, F_Inputs_cyclical!$A$1:$BE$1, 0))),
Cyclical_overrides!Q81)</f>
        <v>0</v>
      </c>
      <c r="R81" s="72">
        <f>IF(Cyclical_overrides!R81 = "",
IF(INDEX(F_Inputs_cyclical!$A$1:$BE$243, MATCH('Cyclical_after overrides'!$A81, F_Inputs_cyclical!$A$1:$A$243, 0), MATCH('Cyclical_after overrides'!R$1, F_Inputs_cyclical!$A$1:$BE$1, 0))="", "", INDEX(F_Inputs_cyclical!$A$1:$BE$243, MATCH('Cyclical_after overrides'!$A81, F_Inputs_cyclical!$A$1:$A$243, 0), MATCH('Cyclical_after overrides'!R$1, F_Inputs_cyclical!$A$1:$BE$1, 0))),
Cyclical_overrides!R81)</f>
        <v>0</v>
      </c>
      <c r="S81" s="72">
        <f>IF(Cyclical_overrides!S81 = "",
IF(INDEX(F_Inputs_cyclical!$A$1:$BE$243, MATCH('Cyclical_after overrides'!$A81, F_Inputs_cyclical!$A$1:$A$243, 0), MATCH('Cyclical_after overrides'!S$1, F_Inputs_cyclical!$A$1:$BE$1, 0))="", "", INDEX(F_Inputs_cyclical!$A$1:$BE$243, MATCH('Cyclical_after overrides'!$A81, F_Inputs_cyclical!$A$1:$A$243, 0), MATCH('Cyclical_after overrides'!S$1, F_Inputs_cyclical!$A$1:$BE$1, 0))),
Cyclical_overrides!S81)</f>
        <v>0</v>
      </c>
      <c r="T81" s="72">
        <f>IF(Cyclical_overrides!T81 = "",
IF(INDEX(F_Inputs_cyclical!$A$1:$BE$243, MATCH('Cyclical_after overrides'!$A81, F_Inputs_cyclical!$A$1:$A$243, 0), MATCH('Cyclical_after overrides'!T$1, F_Inputs_cyclical!$A$1:$BE$1, 0))="", "", INDEX(F_Inputs_cyclical!$A$1:$BE$243, MATCH('Cyclical_after overrides'!$A81, F_Inputs_cyclical!$A$1:$A$243, 0), MATCH('Cyclical_after overrides'!T$1, F_Inputs_cyclical!$A$1:$BE$1, 0))),
Cyclical_overrides!T81)</f>
        <v>0</v>
      </c>
      <c r="U81" s="72">
        <f>IF(Cyclical_overrides!U81 = "",
IF(INDEX(F_Inputs_cyclical!$A$1:$BE$243, MATCH('Cyclical_after overrides'!$A81, F_Inputs_cyclical!$A$1:$A$243, 0), MATCH('Cyclical_after overrides'!U$1, F_Inputs_cyclical!$A$1:$BE$1, 0))="", "", INDEX(F_Inputs_cyclical!$A$1:$BE$243, MATCH('Cyclical_after overrides'!$A81, F_Inputs_cyclical!$A$1:$A$243, 0), MATCH('Cyclical_after overrides'!U$1, F_Inputs_cyclical!$A$1:$BE$1, 0))),
Cyclical_overrides!U81)</f>
        <v>32.766999999999996</v>
      </c>
      <c r="V81" s="72">
        <f>IF(Cyclical_overrides!V81 = "",
IF(INDEX(F_Inputs_cyclical!$A$1:$BE$243, MATCH('Cyclical_after overrides'!$A81, F_Inputs_cyclical!$A$1:$A$243, 0), MATCH('Cyclical_after overrides'!V$1, F_Inputs_cyclical!$A$1:$BE$1, 0))="", "", INDEX(F_Inputs_cyclical!$A$1:$BE$243, MATCH('Cyclical_after overrides'!$A81, F_Inputs_cyclical!$A$1:$A$243, 0), MATCH('Cyclical_after overrides'!V$1, F_Inputs_cyclical!$A$1:$BE$1, 0))),
Cyclical_overrides!V81)</f>
        <v>98.793999999999997</v>
      </c>
      <c r="W81" s="72">
        <f>IF(Cyclical_overrides!W81 = "",
IF(INDEX(F_Inputs_cyclical!$A$1:$BE$243, MATCH('Cyclical_after overrides'!$A81, F_Inputs_cyclical!$A$1:$A$243, 0), MATCH('Cyclical_after overrides'!W$1, F_Inputs_cyclical!$A$1:$BE$1, 0))="", "", INDEX(F_Inputs_cyclical!$A$1:$BE$243, MATCH('Cyclical_after overrides'!$A81, F_Inputs_cyclical!$A$1:$A$243, 0), MATCH('Cyclical_after overrides'!W$1, F_Inputs_cyclical!$A$1:$BE$1, 0))),
Cyclical_overrides!W81)</f>
        <v>146.61600000000001</v>
      </c>
      <c r="X81" s="72">
        <f>IF(Cyclical_overrides!X81 = "",
IF(INDEX(F_Inputs_cyclical!$A$1:$BE$243, MATCH('Cyclical_after overrides'!$A81, F_Inputs_cyclical!$A$1:$A$243, 0), MATCH('Cyclical_after overrides'!X$1, F_Inputs_cyclical!$A$1:$BE$1, 0))="", "", INDEX(F_Inputs_cyclical!$A$1:$BE$243, MATCH('Cyclical_after overrides'!$A81, F_Inputs_cyclical!$A$1:$A$243, 0), MATCH('Cyclical_after overrides'!X$1, F_Inputs_cyclical!$A$1:$BE$1, 0))),
Cyclical_overrides!X81)</f>
        <v>2.512</v>
      </c>
      <c r="Y81" s="72">
        <f>IF(Cyclical_overrides!Y81 = "",
IF(INDEX(F_Inputs_cyclical!$A$1:$BE$243, MATCH('Cyclical_after overrides'!$A81, F_Inputs_cyclical!$A$1:$A$243, 0), MATCH('Cyclical_after overrides'!Y$1, F_Inputs_cyclical!$A$1:$BE$1, 0))="", "", INDEX(F_Inputs_cyclical!$A$1:$BE$243, MATCH('Cyclical_after overrides'!$A81, F_Inputs_cyclical!$A$1:$A$243, 0), MATCH('Cyclical_after overrides'!Y$1, F_Inputs_cyclical!$A$1:$BE$1, 0))),
Cyclical_overrides!Y81)</f>
        <v>2.089</v>
      </c>
      <c r="Z81" s="72">
        <f>IF(Cyclical_overrides!Z81 = "",
IF(INDEX(F_Inputs_cyclical!$A$1:$BE$243, MATCH('Cyclical_after overrides'!$A81, F_Inputs_cyclical!$A$1:$A$243, 0), MATCH('Cyclical_after overrides'!Z$1, F_Inputs_cyclical!$A$1:$BE$1, 0))="", "", INDEX(F_Inputs_cyclical!$A$1:$BE$243, MATCH('Cyclical_after overrides'!$A81, F_Inputs_cyclical!$A$1:$A$243, 0), MATCH('Cyclical_after overrides'!Z$1, F_Inputs_cyclical!$A$1:$BE$1, 0))),
Cyclical_overrides!Z81)</f>
        <v>137.31</v>
      </c>
      <c r="AA81" s="72">
        <f>IF(Cyclical_overrides!AA81 = "",
IF(INDEX(F_Inputs_cyclical!$A$1:$BE$243, MATCH('Cyclical_after overrides'!$A81, F_Inputs_cyclical!$A$1:$A$243, 0), MATCH('Cyclical_after overrides'!AA$1, F_Inputs_cyclical!$A$1:$BE$1, 0))="", "", INDEX(F_Inputs_cyclical!$A$1:$BE$243, MATCH('Cyclical_after overrides'!$A81, F_Inputs_cyclical!$A$1:$A$243, 0), MATCH('Cyclical_after overrides'!AA$1, F_Inputs_cyclical!$A$1:$BE$1, 0))),
Cyclical_overrides!AA81)</f>
        <v>514.22400000000005</v>
      </c>
      <c r="AB81" s="72">
        <f>IF(Cyclical_overrides!AB81 = "",
IF(INDEX(F_Inputs_cyclical!$A$1:$BE$243, MATCH('Cyclical_after overrides'!$A81, F_Inputs_cyclical!$A$1:$A$243, 0), MATCH('Cyclical_after overrides'!AB$1, F_Inputs_cyclical!$A$1:$BE$1, 0))="", "", INDEX(F_Inputs_cyclical!$A$1:$BE$243, MATCH('Cyclical_after overrides'!$A81, F_Inputs_cyclical!$A$1:$A$243, 0), MATCH('Cyclical_after overrides'!AB$1, F_Inputs_cyclical!$A$1:$BE$1, 0))),
Cyclical_overrides!AB81)</f>
        <v>0</v>
      </c>
      <c r="AC81" s="72" t="str">
        <f>IF(Cyclical_overrides!AC81 = "",
IF(INDEX(F_Inputs_cyclical!$A$1:$BE$243, MATCH('Cyclical_after overrides'!$A81, F_Inputs_cyclical!$A$1:$A$243, 0), MATCH('Cyclical_after overrides'!AC$1, F_Inputs_cyclical!$A$1:$BE$1, 0))="", "", INDEX(F_Inputs_cyclical!$A$1:$BE$243, MATCH('Cyclical_after overrides'!$A81, F_Inputs_cyclical!$A$1:$A$243, 0), MATCH('Cyclical_after overrides'!AC$1, F_Inputs_cyclical!$A$1:$BE$1, 0))),
Cyclical_overrides!AC81)</f>
        <v/>
      </c>
      <c r="AD81" s="72" t="str">
        <f>IF(Cyclical_overrides!AD81 = "",
IF(INDEX(F_Inputs_cyclical!$A$1:$BE$243, MATCH('Cyclical_after overrides'!$A81, F_Inputs_cyclical!$A$1:$A$243, 0), MATCH('Cyclical_after overrides'!AD$1, F_Inputs_cyclical!$A$1:$BE$1, 0))="", "", INDEX(F_Inputs_cyclical!$A$1:$BE$243, MATCH('Cyclical_after overrides'!$A81, F_Inputs_cyclical!$A$1:$A$243, 0), MATCH('Cyclical_after overrides'!AD$1, F_Inputs_cyclical!$A$1:$BE$1, 0))),
Cyclical_overrides!AD81)</f>
        <v/>
      </c>
      <c r="AE81" s="72" t="str">
        <f>IF(Cyclical_overrides!AE81 = "",
IF(INDEX(F_Inputs_cyclical!$A$1:$BE$243, MATCH('Cyclical_after overrides'!$A81, F_Inputs_cyclical!$A$1:$A$243, 0), MATCH('Cyclical_after overrides'!AE$1, F_Inputs_cyclical!$A$1:$BE$1, 0))="", "", INDEX(F_Inputs_cyclical!$A$1:$BE$243, MATCH('Cyclical_after overrides'!$A81, F_Inputs_cyclical!$A$1:$A$243, 0), MATCH('Cyclical_after overrides'!AE$1, F_Inputs_cyclical!$A$1:$BE$1, 0))),
Cyclical_overrides!AE81)</f>
        <v/>
      </c>
      <c r="AF81" s="72" t="str">
        <f>IF(Cyclical_overrides!AF81 = "",
IF(INDEX(F_Inputs_cyclical!$A$1:$BE$243, MATCH('Cyclical_after overrides'!$A81, F_Inputs_cyclical!$A$1:$A$243, 0), MATCH('Cyclical_after overrides'!AF$1, F_Inputs_cyclical!$A$1:$BE$1, 0))="", "", INDEX(F_Inputs_cyclical!$A$1:$BE$243, MATCH('Cyclical_after overrides'!$A81, F_Inputs_cyclical!$A$1:$A$243, 0), MATCH('Cyclical_after overrides'!AF$1, F_Inputs_cyclical!$A$1:$BE$1, 0))),
Cyclical_overrides!AF81)</f>
        <v/>
      </c>
      <c r="AG81" s="72" t="str">
        <f>IF(Cyclical_overrides!AG81 = "",
IF(INDEX(F_Inputs_cyclical!$A$1:$BE$243, MATCH('Cyclical_after overrides'!$A81, F_Inputs_cyclical!$A$1:$A$243, 0), MATCH('Cyclical_after overrides'!AG$1, F_Inputs_cyclical!$A$1:$BE$1, 0))="", "", INDEX(F_Inputs_cyclical!$A$1:$BE$243, MATCH('Cyclical_after overrides'!$A81, F_Inputs_cyclical!$A$1:$A$243, 0), MATCH('Cyclical_after overrides'!AG$1, F_Inputs_cyclical!$A$1:$BE$1, 0))),
Cyclical_overrides!AG81)</f>
        <v/>
      </c>
      <c r="AH81" s="72" t="str">
        <f>IF(Cyclical_overrides!AH81 = "",
IF(INDEX(F_Inputs_cyclical!$A$1:$BE$243, MATCH('Cyclical_after overrides'!$A81, F_Inputs_cyclical!$A$1:$A$243, 0), MATCH('Cyclical_after overrides'!AH$1, F_Inputs_cyclical!$A$1:$BE$1, 0))="", "", INDEX(F_Inputs_cyclical!$A$1:$BE$243, MATCH('Cyclical_after overrides'!$A81, F_Inputs_cyclical!$A$1:$A$243, 0), MATCH('Cyclical_after overrides'!AH$1, F_Inputs_cyclical!$A$1:$BE$1, 0))),
Cyclical_overrides!AH81)</f>
        <v/>
      </c>
      <c r="AI81" s="72" t="str">
        <f>IF(Cyclical_overrides!AI81 = "",
IF(INDEX(F_Inputs_cyclical!$A$1:$BE$243, MATCH('Cyclical_after overrides'!$A81, F_Inputs_cyclical!$A$1:$A$243, 0), MATCH('Cyclical_after overrides'!AI$1, F_Inputs_cyclical!$A$1:$BE$1, 0))="", "", INDEX(F_Inputs_cyclical!$A$1:$BE$243, MATCH('Cyclical_after overrides'!$A81, F_Inputs_cyclical!$A$1:$A$243, 0), MATCH('Cyclical_after overrides'!AI$1, F_Inputs_cyclical!$A$1:$BE$1, 0))),
Cyclical_overrides!AI81)</f>
        <v/>
      </c>
      <c r="AJ81" s="72" t="str">
        <f>IF(Cyclical_overrides!AJ81 = "",
IF(INDEX(F_Inputs_cyclical!$A$1:$BE$243, MATCH('Cyclical_after overrides'!$A81, F_Inputs_cyclical!$A$1:$A$243, 0), MATCH('Cyclical_after overrides'!AJ$1, F_Inputs_cyclical!$A$1:$BE$1, 0))="", "", INDEX(F_Inputs_cyclical!$A$1:$BE$243, MATCH('Cyclical_after overrides'!$A81, F_Inputs_cyclical!$A$1:$A$243, 0), MATCH('Cyclical_after overrides'!AJ$1, F_Inputs_cyclical!$A$1:$BE$1, 0))),
Cyclical_overrides!AJ81)</f>
        <v/>
      </c>
      <c r="AK81" s="72" t="str">
        <f>IF(Cyclical_overrides!AK81 = "",
IF(INDEX(F_Inputs_cyclical!$A$1:$BE$243, MATCH('Cyclical_after overrides'!$A81, F_Inputs_cyclical!$A$1:$A$243, 0), MATCH('Cyclical_after overrides'!AK$1, F_Inputs_cyclical!$A$1:$BE$1, 0))="", "", INDEX(F_Inputs_cyclical!$A$1:$BE$243, MATCH('Cyclical_after overrides'!$A81, F_Inputs_cyclical!$A$1:$A$243, 0), MATCH('Cyclical_after overrides'!AK$1, F_Inputs_cyclical!$A$1:$BE$1, 0))),
Cyclical_overrides!AK81)</f>
        <v/>
      </c>
      <c r="AL81" s="72" t="str">
        <f>IF(Cyclical_overrides!AL81 = "",
IF(INDEX(F_Inputs_cyclical!$A$1:$BE$243, MATCH('Cyclical_after overrides'!$A81, F_Inputs_cyclical!$A$1:$A$243, 0), MATCH('Cyclical_after overrides'!AL$1, F_Inputs_cyclical!$A$1:$BE$1, 0))="", "", INDEX(F_Inputs_cyclical!$A$1:$BE$243, MATCH('Cyclical_after overrides'!$A81, F_Inputs_cyclical!$A$1:$A$243, 0), MATCH('Cyclical_after overrides'!AL$1, F_Inputs_cyclical!$A$1:$BE$1, 0))),
Cyclical_overrides!AL81)</f>
        <v/>
      </c>
      <c r="AM81" s="72">
        <f>IF(Cyclical_overrides!AM81 = "",
IF(INDEX(F_Inputs_cyclical!$A$1:$BE$243, MATCH('Cyclical_after overrides'!$A81, F_Inputs_cyclical!$A$1:$A$243, 0), MATCH('Cyclical_after overrides'!AM$1, F_Inputs_cyclical!$A$1:$BE$1, 0))="", "", INDEX(F_Inputs_cyclical!$A$1:$BE$243, MATCH('Cyclical_after overrides'!$A81, F_Inputs_cyclical!$A$1:$A$243, 0), MATCH('Cyclical_after overrides'!AM$1, F_Inputs_cyclical!$A$1:$BE$1, 0))),
Cyclical_overrides!AM81)</f>
        <v>4.2439999999999998</v>
      </c>
      <c r="AN81" s="72">
        <f>IF(Cyclical_overrides!AN81 = "",
IF(INDEX(F_Inputs_cyclical!$A$1:$BE$243, MATCH('Cyclical_after overrides'!$A81, F_Inputs_cyclical!$A$1:$A$243, 0), MATCH('Cyclical_after overrides'!AN$1, F_Inputs_cyclical!$A$1:$BE$1, 0))="", "", INDEX(F_Inputs_cyclical!$A$1:$BE$243, MATCH('Cyclical_after overrides'!$A81, F_Inputs_cyclical!$A$1:$A$243, 0), MATCH('Cyclical_after overrides'!AN$1, F_Inputs_cyclical!$A$1:$BE$1, 0))),
Cyclical_overrides!AN81)</f>
        <v>32.726999999999997</v>
      </c>
      <c r="AO81" s="72" t="str">
        <f>IF(Cyclical_overrides!AO81 = "",
IF(INDEX(F_Inputs_cyclical!$A$1:$BE$243, MATCH('Cyclical_after overrides'!$A81, F_Inputs_cyclical!$A$1:$A$243, 0), MATCH('Cyclical_after overrides'!AO$1, F_Inputs_cyclical!$A$1:$BE$1, 0))="", "", INDEX(F_Inputs_cyclical!$A$1:$BE$243, MATCH('Cyclical_after overrides'!$A81, F_Inputs_cyclical!$A$1:$A$243, 0), MATCH('Cyclical_after overrides'!AO$1, F_Inputs_cyclical!$A$1:$BE$1, 0))),
Cyclical_overrides!AO81)</f>
        <v/>
      </c>
      <c r="AP81" s="72" t="str">
        <f>IF(Cyclical_overrides!AP81 = "",
IF(INDEX(F_Inputs_cyclical!$A$1:$BE$243, MATCH('Cyclical_after overrides'!$A81, F_Inputs_cyclical!$A$1:$A$243, 0), MATCH('Cyclical_after overrides'!AP$1, F_Inputs_cyclical!$A$1:$BE$1, 0))="", "", INDEX(F_Inputs_cyclical!$A$1:$BE$243, MATCH('Cyclical_after overrides'!$A81, F_Inputs_cyclical!$A$1:$A$243, 0), MATCH('Cyclical_after overrides'!AP$1, F_Inputs_cyclical!$A$1:$BE$1, 0))),
Cyclical_overrides!AP81)</f>
        <v/>
      </c>
      <c r="AQ81" s="72">
        <f>IF(Cyclical_overrides!AQ81 = "",
IF(INDEX(F_Inputs_cyclical!$A$1:$BE$243, MATCH('Cyclical_after overrides'!$A81, F_Inputs_cyclical!$A$1:$A$243, 0), MATCH('Cyclical_after overrides'!AQ$1, F_Inputs_cyclical!$A$1:$BE$1, 0))="", "", INDEX(F_Inputs_cyclical!$A$1:$BE$243, MATCH('Cyclical_after overrides'!$A81, F_Inputs_cyclical!$A$1:$A$243, 0), MATCH('Cyclical_after overrides'!AQ$1, F_Inputs_cyclical!$A$1:$BE$1, 0))),
Cyclical_overrides!AQ81)</f>
        <v>0</v>
      </c>
      <c r="AR81" s="72">
        <f>IF(Cyclical_overrides!AR81 = "",
IF(INDEX(F_Inputs_cyclical!$A$1:$BE$243, MATCH('Cyclical_after overrides'!$A81, F_Inputs_cyclical!$A$1:$A$243, 0), MATCH('Cyclical_after overrides'!AR$1, F_Inputs_cyclical!$A$1:$BE$1, 0))="", "", INDEX(F_Inputs_cyclical!$A$1:$BE$243, MATCH('Cyclical_after overrides'!$A81, F_Inputs_cyclical!$A$1:$A$243, 0), MATCH('Cyclical_after overrides'!AR$1, F_Inputs_cyclical!$A$1:$BE$1, 0))),
Cyclical_overrides!AR81)</f>
        <v>0</v>
      </c>
      <c r="AS81" s="72">
        <f>IF(Cyclical_overrides!AS81 = "",
IF(INDEX(F_Inputs_cyclical!$A$1:$BE$243, MATCH('Cyclical_after overrides'!$A81, F_Inputs_cyclical!$A$1:$A$243, 0), MATCH('Cyclical_after overrides'!AS$1, F_Inputs_cyclical!$A$1:$BE$1, 0))="", "", INDEX(F_Inputs_cyclical!$A$1:$BE$243, MATCH('Cyclical_after overrides'!$A81, F_Inputs_cyclical!$A$1:$A$243, 0), MATCH('Cyclical_after overrides'!AS$1, F_Inputs_cyclical!$A$1:$BE$1, 0))),
Cyclical_overrides!AS81)</f>
        <v>3.9E-2</v>
      </c>
      <c r="AT81" s="72">
        <f>IF(Cyclical_overrides!AT81 = "",
IF(INDEX(F_Inputs_cyclical!$A$1:$BE$243, MATCH('Cyclical_after overrides'!$A81, F_Inputs_cyclical!$A$1:$A$243, 0), MATCH('Cyclical_after overrides'!AT$1, F_Inputs_cyclical!$A$1:$BE$1, 0))="", "", INDEX(F_Inputs_cyclical!$A$1:$BE$243, MATCH('Cyclical_after overrides'!$A81, F_Inputs_cyclical!$A$1:$A$243, 0), MATCH('Cyclical_after overrides'!AT$1, F_Inputs_cyclical!$A$1:$BE$1, 0))),
Cyclical_overrides!AT81)</f>
        <v>0</v>
      </c>
      <c r="AU81" s="72">
        <f>IF(Cyclical_overrides!AU81 = "",
IF(INDEX(F_Inputs_cyclical!$A$1:$BE$243, MATCH('Cyclical_after overrides'!$A81, F_Inputs_cyclical!$A$1:$A$243, 0), MATCH('Cyclical_after overrides'!AU$1, F_Inputs_cyclical!$A$1:$BE$1, 0))="", "", INDEX(F_Inputs_cyclical!$A$1:$BE$243, MATCH('Cyclical_after overrides'!$A81, F_Inputs_cyclical!$A$1:$A$243, 0), MATCH('Cyclical_after overrides'!AU$1, F_Inputs_cyclical!$A$1:$BE$1, 0))),
Cyclical_overrides!AU81)</f>
        <v>2.2250000000000001</v>
      </c>
      <c r="AV81" s="72">
        <f>IF(Cyclical_overrides!AV81 = "",
IF(INDEX(F_Inputs_cyclical!$A$1:$BE$243, MATCH('Cyclical_after overrides'!$A81, F_Inputs_cyclical!$A$1:$A$243, 0), MATCH('Cyclical_after overrides'!AV$1, F_Inputs_cyclical!$A$1:$BE$1, 0))="", "", INDEX(F_Inputs_cyclical!$A$1:$BE$243, MATCH('Cyclical_after overrides'!$A81, F_Inputs_cyclical!$A$1:$A$243, 0), MATCH('Cyclical_after overrides'!AV$1, F_Inputs_cyclical!$A$1:$BE$1, 0))),
Cyclical_overrides!AV81)</f>
        <v>0</v>
      </c>
      <c r="AW81" s="72">
        <f>IF(Cyclical_overrides!AW81 = "",
IF(INDEX(F_Inputs_cyclical!$A$1:$BE$243, MATCH('Cyclical_after overrides'!$A81, F_Inputs_cyclical!$A$1:$A$243, 0), MATCH('Cyclical_after overrides'!AW$1, F_Inputs_cyclical!$A$1:$BE$1, 0))="", "", INDEX(F_Inputs_cyclical!$A$1:$BE$243, MATCH('Cyclical_after overrides'!$A81, F_Inputs_cyclical!$A$1:$A$243, 0), MATCH('Cyclical_after overrides'!AW$1, F_Inputs_cyclical!$A$1:$BE$1, 0))),
Cyclical_overrides!AW81)</f>
        <v>1.24788708586883</v>
      </c>
      <c r="AX81" s="72">
        <f>IF(Cyclical_overrides!AX81 = "",
IF(INDEX(F_Inputs_cyclical!$A$1:$BE$243, MATCH('Cyclical_after overrides'!$A81, F_Inputs_cyclical!$A$1:$A$243, 0), MATCH('Cyclical_after overrides'!AX$1, F_Inputs_cyclical!$A$1:$BE$1, 0))="", "", INDEX(F_Inputs_cyclical!$A$1:$BE$243, MATCH('Cyclical_after overrides'!$A81, F_Inputs_cyclical!$A$1:$A$243, 0), MATCH('Cyclical_after overrides'!AX$1, F_Inputs_cyclical!$A$1:$BE$1, 0))),
Cyclical_overrides!AX81)</f>
        <v>21.488410278292019</v>
      </c>
      <c r="AY81" s="72">
        <f>IF(Cyclical_overrides!AY81 = "",
IF(INDEX(F_Inputs_cyclical!$A$1:$BE$243, MATCH('Cyclical_after overrides'!$A81, F_Inputs_cyclical!$A$1:$A$243, 0), MATCH('Cyclical_after overrides'!AY$1, F_Inputs_cyclical!$A$1:$BE$1, 0))="", "", INDEX(F_Inputs_cyclical!$A$1:$BE$243, MATCH('Cyclical_after overrides'!$A81, F_Inputs_cyclical!$A$1:$A$243, 0), MATCH('Cyclical_after overrides'!AY$1, F_Inputs_cyclical!$A$1:$BE$1, 0))),
Cyclical_overrides!AY81)</f>
        <v>143.54511760049957</v>
      </c>
      <c r="AZ81" s="72">
        <f>IF(Cyclical_overrides!AZ81 = "",
IF(INDEX(F_Inputs_cyclical!$A$1:$BE$243, MATCH('Cyclical_after overrides'!$A81, F_Inputs_cyclical!$A$1:$A$243, 0), MATCH('Cyclical_after overrides'!AZ$1, F_Inputs_cyclical!$A$1:$BE$1, 0))="", "", INDEX(F_Inputs_cyclical!$A$1:$BE$243, MATCH('Cyclical_after overrides'!$A81, F_Inputs_cyclical!$A$1:$A$243, 0), MATCH('Cyclical_after overrides'!AZ$1, F_Inputs_cyclical!$A$1:$BE$1, 0))),
Cyclical_overrides!AZ81)</f>
        <v>1.7478968951283798</v>
      </c>
      <c r="BA81" s="72">
        <f>IF(Cyclical_overrides!BA81 = "",
IF(INDEX(F_Inputs_cyclical!$A$1:$BE$243, MATCH('Cyclical_after overrides'!$A81, F_Inputs_cyclical!$A$1:$A$243, 0), MATCH('Cyclical_after overrides'!BA$1, F_Inputs_cyclical!$A$1:$BE$1, 0))="", "", INDEX(F_Inputs_cyclical!$A$1:$BE$243, MATCH('Cyclical_after overrides'!$A81, F_Inputs_cyclical!$A$1:$A$243, 0), MATCH('Cyclical_after overrides'!BA$1, F_Inputs_cyclical!$A$1:$BE$1, 0))),
Cyclical_overrides!BA81)</f>
        <v>13.006069996198216</v>
      </c>
      <c r="BB81" s="72">
        <f>IF(Cyclical_overrides!BB81 = "",
IF(INDEX(F_Inputs_cyclical!$A$1:$BE$243, MATCH('Cyclical_after overrides'!$A81, F_Inputs_cyclical!$A$1:$A$243, 0), MATCH('Cyclical_after overrides'!BB$1, F_Inputs_cyclical!$A$1:$BE$1, 0))="", "", INDEX(F_Inputs_cyclical!$A$1:$BE$243, MATCH('Cyclical_after overrides'!$A81, F_Inputs_cyclical!$A$1:$A$243, 0), MATCH('Cyclical_after overrides'!BB$1, F_Inputs_cyclical!$A$1:$BE$1, 0))),
Cyclical_overrides!BB81)</f>
        <v>13.006069996198216</v>
      </c>
      <c r="BC81" s="72">
        <f>IF(Cyclical_overrides!BC81 = "",
IF(INDEX(F_Inputs_cyclical!$A$1:$BE$243, MATCH('Cyclical_after overrides'!$A81, F_Inputs_cyclical!$A$1:$A$243, 0), MATCH('Cyclical_after overrides'!BC$1, F_Inputs_cyclical!$A$1:$BE$1, 0))="", "", INDEX(F_Inputs_cyclical!$A$1:$BE$243, MATCH('Cyclical_after overrides'!$A81, F_Inputs_cyclical!$A$1:$A$243, 0), MATCH('Cyclical_after overrides'!BC$1, F_Inputs_cyclical!$A$1:$BE$1, 0))),
Cyclical_overrides!BC81)</f>
        <v>10.537768278016573</v>
      </c>
      <c r="BD81" s="72">
        <f>IF(Cyclical_overrides!BD81 = "",
IF(INDEX(F_Inputs_cyclical!$A$1:$BE$243, MATCH('Cyclical_after overrides'!$A81, F_Inputs_cyclical!$A$1:$A$243, 0), MATCH('Cyclical_after overrides'!BD$1, F_Inputs_cyclical!$A$1:$BE$1, 0))="", "", INDEX(F_Inputs_cyclical!$A$1:$BE$243, MATCH('Cyclical_after overrides'!$A81, F_Inputs_cyclical!$A$1:$A$243, 0), MATCH('Cyclical_after overrides'!BD$1, F_Inputs_cyclical!$A$1:$BE$1, 0))),
Cyclical_overrides!BD81)</f>
        <v>424.34615565142377</v>
      </c>
      <c r="BE81" s="194"/>
    </row>
    <row r="82" spans="1:57" x14ac:dyDescent="0.4">
      <c r="A82" s="63" t="str">
        <f t="shared" si="1"/>
        <v>SWB15</v>
      </c>
      <c r="B82" s="63" t="s">
        <v>337</v>
      </c>
      <c r="C82" s="63" t="s">
        <v>245</v>
      </c>
      <c r="D82" s="72">
        <f>IF(Cyclical_overrides!D82 = "",
IF(INDEX(F_Inputs_cyclical!$A$1:$BE$243, MATCH('Cyclical_after overrides'!$A82, F_Inputs_cyclical!$A$1:$A$243, 0), MATCH('Cyclical_after overrides'!D$1, F_Inputs_cyclical!$A$1:$BE$1, 0))="", "", INDEX(F_Inputs_cyclical!$A$1:$BE$243, MATCH('Cyclical_after overrides'!$A82, F_Inputs_cyclical!$A$1:$A$243, 0), MATCH('Cyclical_after overrides'!D$1, F_Inputs_cyclical!$A$1:$BE$1, 0))),
Cyclical_overrides!D82)</f>
        <v>10.581</v>
      </c>
      <c r="E82" s="72">
        <f>IF(Cyclical_overrides!E82 = "",
IF(INDEX(F_Inputs_cyclical!$A$1:$BE$243, MATCH('Cyclical_after overrides'!$A82, F_Inputs_cyclical!$A$1:$A$243, 0), MATCH('Cyclical_after overrides'!E$1, F_Inputs_cyclical!$A$1:$BE$1, 0))="", "", INDEX(F_Inputs_cyclical!$A$1:$BE$243, MATCH('Cyclical_after overrides'!$A82, F_Inputs_cyclical!$A$1:$A$243, 0), MATCH('Cyclical_after overrides'!E$1, F_Inputs_cyclical!$A$1:$BE$1, 0))),
Cyclical_overrides!E82)</f>
        <v>1.3050000000000002</v>
      </c>
      <c r="F82" s="72">
        <f>IF(Cyclical_overrides!F82 = "",
IF(INDEX(F_Inputs_cyclical!$A$1:$BE$243, MATCH('Cyclical_after overrides'!$A82, F_Inputs_cyclical!$A$1:$A$243, 0), MATCH('Cyclical_after overrides'!F$1, F_Inputs_cyclical!$A$1:$BE$1, 0))="", "", INDEX(F_Inputs_cyclical!$A$1:$BE$243, MATCH('Cyclical_after overrides'!$A82, F_Inputs_cyclical!$A$1:$A$243, 0), MATCH('Cyclical_after overrides'!F$1, F_Inputs_cyclical!$A$1:$BE$1, 0))),
Cyclical_overrides!F82)</f>
        <v>15.667999999999999</v>
      </c>
      <c r="G82" s="72">
        <f>IF(Cyclical_overrides!G82 = "",
IF(INDEX(F_Inputs_cyclical!$A$1:$BE$243, MATCH('Cyclical_after overrides'!$A82, F_Inputs_cyclical!$A$1:$A$243, 0), MATCH('Cyclical_after overrides'!G$1, F_Inputs_cyclical!$A$1:$BE$1, 0))="", "", INDEX(F_Inputs_cyclical!$A$1:$BE$243, MATCH('Cyclical_after overrides'!$A82, F_Inputs_cyclical!$A$1:$A$243, 0), MATCH('Cyclical_after overrides'!G$1, F_Inputs_cyclical!$A$1:$BE$1, 0))),
Cyclical_overrides!G82)</f>
        <v>1.3479999999999999</v>
      </c>
      <c r="H82" s="72">
        <f>IF(Cyclical_overrides!H82 = "",
IF(INDEX(F_Inputs_cyclical!$A$1:$BE$243, MATCH('Cyclical_after overrides'!$A82, F_Inputs_cyclical!$A$1:$A$243, 0), MATCH('Cyclical_after overrides'!H$1, F_Inputs_cyclical!$A$1:$BE$1, 0))="", "", INDEX(F_Inputs_cyclical!$A$1:$BE$243, MATCH('Cyclical_after overrides'!$A82, F_Inputs_cyclical!$A$1:$A$243, 0), MATCH('Cyclical_after overrides'!H$1, F_Inputs_cyclical!$A$1:$BE$1, 0))),
Cyclical_overrides!H82)</f>
        <v>0.127</v>
      </c>
      <c r="I82" s="72">
        <f>IF(Cyclical_overrides!I82 = "",
IF(INDEX(F_Inputs_cyclical!$A$1:$BE$243, MATCH('Cyclical_after overrides'!$A82, F_Inputs_cyclical!$A$1:$A$243, 0), MATCH('Cyclical_after overrides'!I$1, F_Inputs_cyclical!$A$1:$BE$1, 0))="", "", INDEX(F_Inputs_cyclical!$A$1:$BE$243, MATCH('Cyclical_after overrides'!$A82, F_Inputs_cyclical!$A$1:$A$243, 0), MATCH('Cyclical_after overrides'!I$1, F_Inputs_cyclical!$A$1:$BE$1, 0))),
Cyclical_overrides!I82)</f>
        <v>8.0000000000000002E-3</v>
      </c>
      <c r="J82" s="72">
        <f>IF(Cyclical_overrides!J82 = "",
IF(INDEX(F_Inputs_cyclical!$A$1:$BE$243, MATCH('Cyclical_after overrides'!$A82, F_Inputs_cyclical!$A$1:$A$243, 0), MATCH('Cyclical_after overrides'!J$1, F_Inputs_cyclical!$A$1:$BE$1, 0))="", "", INDEX(F_Inputs_cyclical!$A$1:$BE$243, MATCH('Cyclical_after overrides'!$A82, F_Inputs_cyclical!$A$1:$A$243, 0), MATCH('Cyclical_after overrides'!J$1, F_Inputs_cyclical!$A$1:$BE$1, 0))),
Cyclical_overrides!J82)</f>
        <v>36.773999999999994</v>
      </c>
      <c r="K82" s="72">
        <f>IF(Cyclical_overrides!K82 = "",
IF(INDEX(F_Inputs_cyclical!$A$1:$BE$243, MATCH('Cyclical_after overrides'!$A82, F_Inputs_cyclical!$A$1:$A$243, 0), MATCH('Cyclical_after overrides'!K$1, F_Inputs_cyclical!$A$1:$BE$1, 0))="", "", INDEX(F_Inputs_cyclical!$A$1:$BE$243, MATCH('Cyclical_after overrides'!$A82, F_Inputs_cyclical!$A$1:$A$243, 0), MATCH('Cyclical_after overrides'!K$1, F_Inputs_cyclical!$A$1:$BE$1, 0))),
Cyclical_overrides!K82)</f>
        <v>17.309000000000001</v>
      </c>
      <c r="L82" s="72">
        <f>IF(Cyclical_overrides!L82 = "",
IF(INDEX(F_Inputs_cyclical!$A$1:$BE$243, MATCH('Cyclical_after overrides'!$A82, F_Inputs_cyclical!$A$1:$A$243, 0), MATCH('Cyclical_after overrides'!L$1, F_Inputs_cyclical!$A$1:$BE$1, 0))="", "", INDEX(F_Inputs_cyclical!$A$1:$BE$243, MATCH('Cyclical_after overrides'!$A82, F_Inputs_cyclical!$A$1:$A$243, 0), MATCH('Cyclical_after overrides'!L$1, F_Inputs_cyclical!$A$1:$BE$1, 0))),
Cyclical_overrides!L82)</f>
        <v>3.698</v>
      </c>
      <c r="M82" s="72">
        <f>IF(Cyclical_overrides!M82 = "",
IF(INDEX(F_Inputs_cyclical!$A$1:$BE$243, MATCH('Cyclical_after overrides'!$A82, F_Inputs_cyclical!$A$1:$A$243, 0), MATCH('Cyclical_after overrides'!M$1, F_Inputs_cyclical!$A$1:$BE$1, 0))="", "", INDEX(F_Inputs_cyclical!$A$1:$BE$243, MATCH('Cyclical_after overrides'!$A82, F_Inputs_cyclical!$A$1:$A$243, 0), MATCH('Cyclical_after overrides'!M$1, F_Inputs_cyclical!$A$1:$BE$1, 0))),
Cyclical_overrides!M82)</f>
        <v>0</v>
      </c>
      <c r="N82" s="72">
        <f>IF(Cyclical_overrides!N82 = "",
IF(INDEX(F_Inputs_cyclical!$A$1:$BE$243, MATCH('Cyclical_after overrides'!$A82, F_Inputs_cyclical!$A$1:$A$243, 0), MATCH('Cyclical_after overrides'!N$1, F_Inputs_cyclical!$A$1:$BE$1, 0))="", "", INDEX(F_Inputs_cyclical!$A$1:$BE$243, MATCH('Cyclical_after overrides'!$A82, F_Inputs_cyclical!$A$1:$A$243, 0), MATCH('Cyclical_after overrides'!N$1, F_Inputs_cyclical!$A$1:$BE$1, 0))),
Cyclical_overrides!N82)</f>
        <v>3.7439999999999998</v>
      </c>
      <c r="O82" s="72">
        <f>IF(Cyclical_overrides!O82 = "",
IF(INDEX(F_Inputs_cyclical!$A$1:$BE$243, MATCH('Cyclical_after overrides'!$A82, F_Inputs_cyclical!$A$1:$A$243, 0), MATCH('Cyclical_after overrides'!O$1, F_Inputs_cyclical!$A$1:$BE$1, 0))="", "", INDEX(F_Inputs_cyclical!$A$1:$BE$243, MATCH('Cyclical_after overrides'!$A82, F_Inputs_cyclical!$A$1:$A$243, 0), MATCH('Cyclical_after overrides'!O$1, F_Inputs_cyclical!$A$1:$BE$1, 0))),
Cyclical_overrides!O82)</f>
        <v>0</v>
      </c>
      <c r="P82" s="72">
        <f>IF(Cyclical_overrides!P82 = "",
IF(INDEX(F_Inputs_cyclical!$A$1:$BE$243, MATCH('Cyclical_after overrides'!$A82, F_Inputs_cyclical!$A$1:$A$243, 0), MATCH('Cyclical_after overrides'!P$1, F_Inputs_cyclical!$A$1:$BE$1, 0))="", "", INDEX(F_Inputs_cyclical!$A$1:$BE$243, MATCH('Cyclical_after overrides'!$A82, F_Inputs_cyclical!$A$1:$A$243, 0), MATCH('Cyclical_after overrides'!P$1, F_Inputs_cyclical!$A$1:$BE$1, 0))),
Cyclical_overrides!P82)</f>
        <v>0</v>
      </c>
      <c r="Q82" s="72">
        <f>IF(Cyclical_overrides!Q82 = "",
IF(INDEX(F_Inputs_cyclical!$A$1:$BE$243, MATCH('Cyclical_after overrides'!$A82, F_Inputs_cyclical!$A$1:$A$243, 0), MATCH('Cyclical_after overrides'!Q$1, F_Inputs_cyclical!$A$1:$BE$1, 0))="", "", INDEX(F_Inputs_cyclical!$A$1:$BE$243, MATCH('Cyclical_after overrides'!$A82, F_Inputs_cyclical!$A$1:$A$243, 0), MATCH('Cyclical_after overrides'!Q$1, F_Inputs_cyclical!$A$1:$BE$1, 0))),
Cyclical_overrides!Q82)</f>
        <v>0</v>
      </c>
      <c r="R82" s="72">
        <f>IF(Cyclical_overrides!R82 = "",
IF(INDEX(F_Inputs_cyclical!$A$1:$BE$243, MATCH('Cyclical_after overrides'!$A82, F_Inputs_cyclical!$A$1:$A$243, 0), MATCH('Cyclical_after overrides'!R$1, F_Inputs_cyclical!$A$1:$BE$1, 0))="", "", INDEX(F_Inputs_cyclical!$A$1:$BE$243, MATCH('Cyclical_after overrides'!$A82, F_Inputs_cyclical!$A$1:$A$243, 0), MATCH('Cyclical_after overrides'!R$1, F_Inputs_cyclical!$A$1:$BE$1, 0))),
Cyclical_overrides!R82)</f>
        <v>0</v>
      </c>
      <c r="S82" s="72">
        <f>IF(Cyclical_overrides!S82 = "",
IF(INDEX(F_Inputs_cyclical!$A$1:$BE$243, MATCH('Cyclical_after overrides'!$A82, F_Inputs_cyclical!$A$1:$A$243, 0), MATCH('Cyclical_after overrides'!S$1, F_Inputs_cyclical!$A$1:$BE$1, 0))="", "", INDEX(F_Inputs_cyclical!$A$1:$BE$243, MATCH('Cyclical_after overrides'!$A82, F_Inputs_cyclical!$A$1:$A$243, 0), MATCH('Cyclical_after overrides'!S$1, F_Inputs_cyclical!$A$1:$BE$1, 0))),
Cyclical_overrides!S82)</f>
        <v>0</v>
      </c>
      <c r="T82" s="72">
        <f>IF(Cyclical_overrides!T82 = "",
IF(INDEX(F_Inputs_cyclical!$A$1:$BE$243, MATCH('Cyclical_after overrides'!$A82, F_Inputs_cyclical!$A$1:$A$243, 0), MATCH('Cyclical_after overrides'!T$1, F_Inputs_cyclical!$A$1:$BE$1, 0))="", "", INDEX(F_Inputs_cyclical!$A$1:$BE$243, MATCH('Cyclical_after overrides'!$A82, F_Inputs_cyclical!$A$1:$A$243, 0), MATCH('Cyclical_after overrides'!T$1, F_Inputs_cyclical!$A$1:$BE$1, 0))),
Cyclical_overrides!T82)</f>
        <v>0</v>
      </c>
      <c r="U82" s="72">
        <f>IF(Cyclical_overrides!U82 = "",
IF(INDEX(F_Inputs_cyclical!$A$1:$BE$243, MATCH('Cyclical_after overrides'!$A82, F_Inputs_cyclical!$A$1:$A$243, 0), MATCH('Cyclical_after overrides'!U$1, F_Inputs_cyclical!$A$1:$BE$1, 0))="", "", INDEX(F_Inputs_cyclical!$A$1:$BE$243, MATCH('Cyclical_after overrides'!$A82, F_Inputs_cyclical!$A$1:$A$243, 0), MATCH('Cyclical_after overrides'!U$1, F_Inputs_cyclical!$A$1:$BE$1, 0))),
Cyclical_overrides!U82)</f>
        <v>33.029999999999994</v>
      </c>
      <c r="V82" s="72">
        <f>IF(Cyclical_overrides!V82 = "",
IF(INDEX(F_Inputs_cyclical!$A$1:$BE$243, MATCH('Cyclical_after overrides'!$A82, F_Inputs_cyclical!$A$1:$A$243, 0), MATCH('Cyclical_after overrides'!V$1, F_Inputs_cyclical!$A$1:$BE$1, 0))="", "", INDEX(F_Inputs_cyclical!$A$1:$BE$243, MATCH('Cyclical_after overrides'!$A82, F_Inputs_cyclical!$A$1:$A$243, 0), MATCH('Cyclical_after overrides'!V$1, F_Inputs_cyclical!$A$1:$BE$1, 0))),
Cyclical_overrides!V82)</f>
        <v>94.947000000000003</v>
      </c>
      <c r="W82" s="72">
        <f>IF(Cyclical_overrides!W82 = "",
IF(INDEX(F_Inputs_cyclical!$A$1:$BE$243, MATCH('Cyclical_after overrides'!$A82, F_Inputs_cyclical!$A$1:$A$243, 0), MATCH('Cyclical_after overrides'!W$1, F_Inputs_cyclical!$A$1:$BE$1, 0))="", "", INDEX(F_Inputs_cyclical!$A$1:$BE$243, MATCH('Cyclical_after overrides'!$A82, F_Inputs_cyclical!$A$1:$A$243, 0), MATCH('Cyclical_after overrides'!W$1, F_Inputs_cyclical!$A$1:$BE$1, 0))),
Cyclical_overrides!W82)</f>
        <v>150.39500000000001</v>
      </c>
      <c r="X82" s="72">
        <f>IF(Cyclical_overrides!X82 = "",
IF(INDEX(F_Inputs_cyclical!$A$1:$BE$243, MATCH('Cyclical_after overrides'!$A82, F_Inputs_cyclical!$A$1:$A$243, 0), MATCH('Cyclical_after overrides'!X$1, F_Inputs_cyclical!$A$1:$BE$1, 0))="", "", INDEX(F_Inputs_cyclical!$A$1:$BE$243, MATCH('Cyclical_after overrides'!$A82, F_Inputs_cyclical!$A$1:$A$243, 0), MATCH('Cyclical_after overrides'!X$1, F_Inputs_cyclical!$A$1:$BE$1, 0))),
Cyclical_overrides!X82)</f>
        <v>2.4569999999999999</v>
      </c>
      <c r="Y82" s="72">
        <f>IF(Cyclical_overrides!Y82 = "",
IF(INDEX(F_Inputs_cyclical!$A$1:$BE$243, MATCH('Cyclical_after overrides'!$A82, F_Inputs_cyclical!$A$1:$A$243, 0), MATCH('Cyclical_after overrides'!Y$1, F_Inputs_cyclical!$A$1:$BE$1, 0))="", "", INDEX(F_Inputs_cyclical!$A$1:$BE$243, MATCH('Cyclical_after overrides'!$A82, F_Inputs_cyclical!$A$1:$A$243, 0), MATCH('Cyclical_after overrides'!Y$1, F_Inputs_cyclical!$A$1:$BE$1, 0))),
Cyclical_overrides!Y82)</f>
        <v>2.169</v>
      </c>
      <c r="Z82" s="72">
        <f>IF(Cyclical_overrides!Z82 = "",
IF(INDEX(F_Inputs_cyclical!$A$1:$BE$243, MATCH('Cyclical_after overrides'!$A82, F_Inputs_cyclical!$A$1:$A$243, 0), MATCH('Cyclical_after overrides'!Z$1, F_Inputs_cyclical!$A$1:$BE$1, 0))="", "", INDEX(F_Inputs_cyclical!$A$1:$BE$243, MATCH('Cyclical_after overrides'!$A82, F_Inputs_cyclical!$A$1:$A$243, 0), MATCH('Cyclical_after overrides'!Z$1, F_Inputs_cyclical!$A$1:$BE$1, 0))),
Cyclical_overrides!Z82)</f>
        <v>129.40199999999999</v>
      </c>
      <c r="AA82" s="72">
        <f>IF(Cyclical_overrides!AA82 = "",
IF(INDEX(F_Inputs_cyclical!$A$1:$BE$243, MATCH('Cyclical_after overrides'!$A82, F_Inputs_cyclical!$A$1:$A$243, 0), MATCH('Cyclical_after overrides'!AA$1, F_Inputs_cyclical!$A$1:$BE$1, 0))="", "", INDEX(F_Inputs_cyclical!$A$1:$BE$243, MATCH('Cyclical_after overrides'!$A82, F_Inputs_cyclical!$A$1:$A$243, 0), MATCH('Cyclical_after overrides'!AA$1, F_Inputs_cyclical!$A$1:$BE$1, 0))),
Cyclical_overrides!AA82)</f>
        <v>527.327</v>
      </c>
      <c r="AB82" s="72">
        <f>IF(Cyclical_overrides!AB82 = "",
IF(INDEX(F_Inputs_cyclical!$A$1:$BE$243, MATCH('Cyclical_after overrides'!$A82, F_Inputs_cyclical!$A$1:$A$243, 0), MATCH('Cyclical_after overrides'!AB$1, F_Inputs_cyclical!$A$1:$BE$1, 0))="", "", INDEX(F_Inputs_cyclical!$A$1:$BE$243, MATCH('Cyclical_after overrides'!$A82, F_Inputs_cyclical!$A$1:$A$243, 0), MATCH('Cyclical_after overrides'!AB$1, F_Inputs_cyclical!$A$1:$BE$1, 0))),
Cyclical_overrides!AB82)</f>
        <v>0</v>
      </c>
      <c r="AC82" s="72" t="str">
        <f>IF(Cyclical_overrides!AC82 = "",
IF(INDEX(F_Inputs_cyclical!$A$1:$BE$243, MATCH('Cyclical_after overrides'!$A82, F_Inputs_cyclical!$A$1:$A$243, 0), MATCH('Cyclical_after overrides'!AC$1, F_Inputs_cyclical!$A$1:$BE$1, 0))="", "", INDEX(F_Inputs_cyclical!$A$1:$BE$243, MATCH('Cyclical_after overrides'!$A82, F_Inputs_cyclical!$A$1:$A$243, 0), MATCH('Cyclical_after overrides'!AC$1, F_Inputs_cyclical!$A$1:$BE$1, 0))),
Cyclical_overrides!AC82)</f>
        <v/>
      </c>
      <c r="AD82" s="72" t="str">
        <f>IF(Cyclical_overrides!AD82 = "",
IF(INDEX(F_Inputs_cyclical!$A$1:$BE$243, MATCH('Cyclical_after overrides'!$A82, F_Inputs_cyclical!$A$1:$A$243, 0), MATCH('Cyclical_after overrides'!AD$1, F_Inputs_cyclical!$A$1:$BE$1, 0))="", "", INDEX(F_Inputs_cyclical!$A$1:$BE$243, MATCH('Cyclical_after overrides'!$A82, F_Inputs_cyclical!$A$1:$A$243, 0), MATCH('Cyclical_after overrides'!AD$1, F_Inputs_cyclical!$A$1:$BE$1, 0))),
Cyclical_overrides!AD82)</f>
        <v/>
      </c>
      <c r="AE82" s="72" t="str">
        <f>IF(Cyclical_overrides!AE82 = "",
IF(INDEX(F_Inputs_cyclical!$A$1:$BE$243, MATCH('Cyclical_after overrides'!$A82, F_Inputs_cyclical!$A$1:$A$243, 0), MATCH('Cyclical_after overrides'!AE$1, F_Inputs_cyclical!$A$1:$BE$1, 0))="", "", INDEX(F_Inputs_cyclical!$A$1:$BE$243, MATCH('Cyclical_after overrides'!$A82, F_Inputs_cyclical!$A$1:$A$243, 0), MATCH('Cyclical_after overrides'!AE$1, F_Inputs_cyclical!$A$1:$BE$1, 0))),
Cyclical_overrides!AE82)</f>
        <v/>
      </c>
      <c r="AF82" s="72" t="str">
        <f>IF(Cyclical_overrides!AF82 = "",
IF(INDEX(F_Inputs_cyclical!$A$1:$BE$243, MATCH('Cyclical_after overrides'!$A82, F_Inputs_cyclical!$A$1:$A$243, 0), MATCH('Cyclical_after overrides'!AF$1, F_Inputs_cyclical!$A$1:$BE$1, 0))="", "", INDEX(F_Inputs_cyclical!$A$1:$BE$243, MATCH('Cyclical_after overrides'!$A82, F_Inputs_cyclical!$A$1:$A$243, 0), MATCH('Cyclical_after overrides'!AF$1, F_Inputs_cyclical!$A$1:$BE$1, 0))),
Cyclical_overrides!AF82)</f>
        <v/>
      </c>
      <c r="AG82" s="72" t="str">
        <f>IF(Cyclical_overrides!AG82 = "",
IF(INDEX(F_Inputs_cyclical!$A$1:$BE$243, MATCH('Cyclical_after overrides'!$A82, F_Inputs_cyclical!$A$1:$A$243, 0), MATCH('Cyclical_after overrides'!AG$1, F_Inputs_cyclical!$A$1:$BE$1, 0))="", "", INDEX(F_Inputs_cyclical!$A$1:$BE$243, MATCH('Cyclical_after overrides'!$A82, F_Inputs_cyclical!$A$1:$A$243, 0), MATCH('Cyclical_after overrides'!AG$1, F_Inputs_cyclical!$A$1:$BE$1, 0))),
Cyclical_overrides!AG82)</f>
        <v/>
      </c>
      <c r="AH82" s="72" t="str">
        <f>IF(Cyclical_overrides!AH82 = "",
IF(INDEX(F_Inputs_cyclical!$A$1:$BE$243, MATCH('Cyclical_after overrides'!$A82, F_Inputs_cyclical!$A$1:$A$243, 0), MATCH('Cyclical_after overrides'!AH$1, F_Inputs_cyclical!$A$1:$BE$1, 0))="", "", INDEX(F_Inputs_cyclical!$A$1:$BE$243, MATCH('Cyclical_after overrides'!$A82, F_Inputs_cyclical!$A$1:$A$243, 0), MATCH('Cyclical_after overrides'!AH$1, F_Inputs_cyclical!$A$1:$BE$1, 0))),
Cyclical_overrides!AH82)</f>
        <v/>
      </c>
      <c r="AI82" s="72" t="str">
        <f>IF(Cyclical_overrides!AI82 = "",
IF(INDEX(F_Inputs_cyclical!$A$1:$BE$243, MATCH('Cyclical_after overrides'!$A82, F_Inputs_cyclical!$A$1:$A$243, 0), MATCH('Cyclical_after overrides'!AI$1, F_Inputs_cyclical!$A$1:$BE$1, 0))="", "", INDEX(F_Inputs_cyclical!$A$1:$BE$243, MATCH('Cyclical_after overrides'!$A82, F_Inputs_cyclical!$A$1:$A$243, 0), MATCH('Cyclical_after overrides'!AI$1, F_Inputs_cyclical!$A$1:$BE$1, 0))),
Cyclical_overrides!AI82)</f>
        <v/>
      </c>
      <c r="AJ82" s="72" t="str">
        <f>IF(Cyclical_overrides!AJ82 = "",
IF(INDEX(F_Inputs_cyclical!$A$1:$BE$243, MATCH('Cyclical_after overrides'!$A82, F_Inputs_cyclical!$A$1:$A$243, 0), MATCH('Cyclical_after overrides'!AJ$1, F_Inputs_cyclical!$A$1:$BE$1, 0))="", "", INDEX(F_Inputs_cyclical!$A$1:$BE$243, MATCH('Cyclical_after overrides'!$A82, F_Inputs_cyclical!$A$1:$A$243, 0), MATCH('Cyclical_after overrides'!AJ$1, F_Inputs_cyclical!$A$1:$BE$1, 0))),
Cyclical_overrides!AJ82)</f>
        <v/>
      </c>
      <c r="AK82" s="72" t="str">
        <f>IF(Cyclical_overrides!AK82 = "",
IF(INDEX(F_Inputs_cyclical!$A$1:$BE$243, MATCH('Cyclical_after overrides'!$A82, F_Inputs_cyclical!$A$1:$A$243, 0), MATCH('Cyclical_after overrides'!AK$1, F_Inputs_cyclical!$A$1:$BE$1, 0))="", "", INDEX(F_Inputs_cyclical!$A$1:$BE$243, MATCH('Cyclical_after overrides'!$A82, F_Inputs_cyclical!$A$1:$A$243, 0), MATCH('Cyclical_after overrides'!AK$1, F_Inputs_cyclical!$A$1:$BE$1, 0))),
Cyclical_overrides!AK82)</f>
        <v/>
      </c>
      <c r="AL82" s="72" t="str">
        <f>IF(Cyclical_overrides!AL82 = "",
IF(INDEX(F_Inputs_cyclical!$A$1:$BE$243, MATCH('Cyclical_after overrides'!$A82, F_Inputs_cyclical!$A$1:$A$243, 0), MATCH('Cyclical_after overrides'!AL$1, F_Inputs_cyclical!$A$1:$BE$1, 0))="", "", INDEX(F_Inputs_cyclical!$A$1:$BE$243, MATCH('Cyclical_after overrides'!$A82, F_Inputs_cyclical!$A$1:$A$243, 0), MATCH('Cyclical_after overrides'!AL$1, F_Inputs_cyclical!$A$1:$BE$1, 0))),
Cyclical_overrides!AL82)</f>
        <v/>
      </c>
      <c r="AM82" s="72">
        <f>IF(Cyclical_overrides!AM82 = "",
IF(INDEX(F_Inputs_cyclical!$A$1:$BE$243, MATCH('Cyclical_after overrides'!$A82, F_Inputs_cyclical!$A$1:$A$243, 0), MATCH('Cyclical_after overrides'!AM$1, F_Inputs_cyclical!$A$1:$BE$1, 0))="", "", INDEX(F_Inputs_cyclical!$A$1:$BE$243, MATCH('Cyclical_after overrides'!$A82, F_Inputs_cyclical!$A$1:$A$243, 0), MATCH('Cyclical_after overrides'!AM$1, F_Inputs_cyclical!$A$1:$BE$1, 0))),
Cyclical_overrides!AM82)</f>
        <v>3.9929999999999999</v>
      </c>
      <c r="AN82" s="72">
        <f>IF(Cyclical_overrides!AN82 = "",
IF(INDEX(F_Inputs_cyclical!$A$1:$BE$243, MATCH('Cyclical_after overrides'!$A82, F_Inputs_cyclical!$A$1:$A$243, 0), MATCH('Cyclical_after overrides'!AN$1, F_Inputs_cyclical!$A$1:$BE$1, 0))="", "", INDEX(F_Inputs_cyclical!$A$1:$BE$243, MATCH('Cyclical_after overrides'!$A82, F_Inputs_cyclical!$A$1:$A$243, 0), MATCH('Cyclical_after overrides'!AN$1, F_Inputs_cyclical!$A$1:$BE$1, 0))),
Cyclical_overrides!AN82)</f>
        <v>33.021999999999998</v>
      </c>
      <c r="AO82" s="72" t="str">
        <f>IF(Cyclical_overrides!AO82 = "",
IF(INDEX(F_Inputs_cyclical!$A$1:$BE$243, MATCH('Cyclical_after overrides'!$A82, F_Inputs_cyclical!$A$1:$A$243, 0), MATCH('Cyclical_after overrides'!AO$1, F_Inputs_cyclical!$A$1:$BE$1, 0))="", "", INDEX(F_Inputs_cyclical!$A$1:$BE$243, MATCH('Cyclical_after overrides'!$A82, F_Inputs_cyclical!$A$1:$A$243, 0), MATCH('Cyclical_after overrides'!AO$1, F_Inputs_cyclical!$A$1:$BE$1, 0))),
Cyclical_overrides!AO82)</f>
        <v/>
      </c>
      <c r="AP82" s="72" t="str">
        <f>IF(Cyclical_overrides!AP82 = "",
IF(INDEX(F_Inputs_cyclical!$A$1:$BE$243, MATCH('Cyclical_after overrides'!$A82, F_Inputs_cyclical!$A$1:$A$243, 0), MATCH('Cyclical_after overrides'!AP$1, F_Inputs_cyclical!$A$1:$BE$1, 0))="", "", INDEX(F_Inputs_cyclical!$A$1:$BE$243, MATCH('Cyclical_after overrides'!$A82, F_Inputs_cyclical!$A$1:$A$243, 0), MATCH('Cyclical_after overrides'!AP$1, F_Inputs_cyclical!$A$1:$BE$1, 0))),
Cyclical_overrides!AP82)</f>
        <v/>
      </c>
      <c r="AQ82" s="72">
        <f>IF(Cyclical_overrides!AQ82 = "",
IF(INDEX(F_Inputs_cyclical!$A$1:$BE$243, MATCH('Cyclical_after overrides'!$A82, F_Inputs_cyclical!$A$1:$A$243, 0), MATCH('Cyclical_after overrides'!AQ$1, F_Inputs_cyclical!$A$1:$BE$1, 0))="", "", INDEX(F_Inputs_cyclical!$A$1:$BE$243, MATCH('Cyclical_after overrides'!$A82, F_Inputs_cyclical!$A$1:$A$243, 0), MATCH('Cyclical_after overrides'!AQ$1, F_Inputs_cyclical!$A$1:$BE$1, 0))),
Cyclical_overrides!AQ82)</f>
        <v>0</v>
      </c>
      <c r="AR82" s="72">
        <f>IF(Cyclical_overrides!AR82 = "",
IF(INDEX(F_Inputs_cyclical!$A$1:$BE$243, MATCH('Cyclical_after overrides'!$A82, F_Inputs_cyclical!$A$1:$A$243, 0), MATCH('Cyclical_after overrides'!AR$1, F_Inputs_cyclical!$A$1:$BE$1, 0))="", "", INDEX(F_Inputs_cyclical!$A$1:$BE$243, MATCH('Cyclical_after overrides'!$A82, F_Inputs_cyclical!$A$1:$A$243, 0), MATCH('Cyclical_after overrides'!AR$1, F_Inputs_cyclical!$A$1:$BE$1, 0))),
Cyclical_overrides!AR82)</f>
        <v>0</v>
      </c>
      <c r="AS82" s="72">
        <f>IF(Cyclical_overrides!AS82 = "",
IF(INDEX(F_Inputs_cyclical!$A$1:$BE$243, MATCH('Cyclical_after overrides'!$A82, F_Inputs_cyclical!$A$1:$A$243, 0), MATCH('Cyclical_after overrides'!AS$1, F_Inputs_cyclical!$A$1:$BE$1, 0))="", "", INDEX(F_Inputs_cyclical!$A$1:$BE$243, MATCH('Cyclical_after overrides'!$A82, F_Inputs_cyclical!$A$1:$A$243, 0), MATCH('Cyclical_after overrides'!AS$1, F_Inputs_cyclical!$A$1:$BE$1, 0))),
Cyclical_overrides!AS82)</f>
        <v>4.5999999999999999E-2</v>
      </c>
      <c r="AT82" s="72">
        <f>IF(Cyclical_overrides!AT82 = "",
IF(INDEX(F_Inputs_cyclical!$A$1:$BE$243, MATCH('Cyclical_after overrides'!$A82, F_Inputs_cyclical!$A$1:$A$243, 0), MATCH('Cyclical_after overrides'!AT$1, F_Inputs_cyclical!$A$1:$BE$1, 0))="", "", INDEX(F_Inputs_cyclical!$A$1:$BE$243, MATCH('Cyclical_after overrides'!$A82, F_Inputs_cyclical!$A$1:$A$243, 0), MATCH('Cyclical_after overrides'!AT$1, F_Inputs_cyclical!$A$1:$BE$1, 0))),
Cyclical_overrides!AT82)</f>
        <v>0</v>
      </c>
      <c r="AU82" s="72">
        <f>IF(Cyclical_overrides!AU82 = "",
IF(INDEX(F_Inputs_cyclical!$A$1:$BE$243, MATCH('Cyclical_after overrides'!$A82, F_Inputs_cyclical!$A$1:$A$243, 0), MATCH('Cyclical_after overrides'!AU$1, F_Inputs_cyclical!$A$1:$BE$1, 0))="", "", INDEX(F_Inputs_cyclical!$A$1:$BE$243, MATCH('Cyclical_after overrides'!$A82, F_Inputs_cyclical!$A$1:$A$243, 0), MATCH('Cyclical_after overrides'!AU$1, F_Inputs_cyclical!$A$1:$BE$1, 0))),
Cyclical_overrides!AU82)</f>
        <v>1.34</v>
      </c>
      <c r="AV82" s="72">
        <f>IF(Cyclical_overrides!AV82 = "",
IF(INDEX(F_Inputs_cyclical!$A$1:$BE$243, MATCH('Cyclical_after overrides'!$A82, F_Inputs_cyclical!$A$1:$A$243, 0), MATCH('Cyclical_after overrides'!AV$1, F_Inputs_cyclical!$A$1:$BE$1, 0))="", "", INDEX(F_Inputs_cyclical!$A$1:$BE$243, MATCH('Cyclical_after overrides'!$A82, F_Inputs_cyclical!$A$1:$A$243, 0), MATCH('Cyclical_after overrides'!AV$1, F_Inputs_cyclical!$A$1:$BE$1, 0))),
Cyclical_overrides!AV82)</f>
        <v>0</v>
      </c>
      <c r="AW82" s="72">
        <f>IF(Cyclical_overrides!AW82 = "",
IF(INDEX(F_Inputs_cyclical!$A$1:$BE$243, MATCH('Cyclical_after overrides'!$A82, F_Inputs_cyclical!$A$1:$A$243, 0), MATCH('Cyclical_after overrides'!AW$1, F_Inputs_cyclical!$A$1:$BE$1, 0))="", "", INDEX(F_Inputs_cyclical!$A$1:$BE$243, MATCH('Cyclical_after overrides'!$A82, F_Inputs_cyclical!$A$1:$A$243, 0), MATCH('Cyclical_after overrides'!AW$1, F_Inputs_cyclical!$A$1:$BE$1, 0))),
Cyclical_overrides!AW82)</f>
        <v>1.2338096431854266</v>
      </c>
      <c r="AX82" s="72">
        <f>IF(Cyclical_overrides!AX82 = "",
IF(INDEX(F_Inputs_cyclical!$A$1:$BE$243, MATCH('Cyclical_after overrides'!$A82, F_Inputs_cyclical!$A$1:$A$243, 0), MATCH('Cyclical_after overrides'!AX$1, F_Inputs_cyclical!$A$1:$BE$1, 0))="", "", INDEX(F_Inputs_cyclical!$A$1:$BE$243, MATCH('Cyclical_after overrides'!$A82, F_Inputs_cyclical!$A$1:$A$243, 0), MATCH('Cyclical_after overrides'!AX$1, F_Inputs_cyclical!$A$1:$BE$1, 0))),
Cyclical_overrides!AX82)</f>
        <v>21.411366318085641</v>
      </c>
      <c r="AY82" s="72">
        <f>IF(Cyclical_overrides!AY82 = "",
IF(INDEX(F_Inputs_cyclical!$A$1:$BE$243, MATCH('Cyclical_after overrides'!$A82, F_Inputs_cyclical!$A$1:$A$243, 0), MATCH('Cyclical_after overrides'!AY$1, F_Inputs_cyclical!$A$1:$BE$1, 0))="", "", INDEX(F_Inputs_cyclical!$A$1:$BE$243, MATCH('Cyclical_after overrides'!$A82, F_Inputs_cyclical!$A$1:$A$243, 0), MATCH('Cyclical_after overrides'!AY$1, F_Inputs_cyclical!$A$1:$BE$1, 0))),
Cyclical_overrides!AY82)</f>
        <v>140.49285629308716</v>
      </c>
      <c r="AZ82" s="72">
        <f>IF(Cyclical_overrides!AZ82 = "",
IF(INDEX(F_Inputs_cyclical!$A$1:$BE$243, MATCH('Cyclical_after overrides'!$A82, F_Inputs_cyclical!$A$1:$A$243, 0), MATCH('Cyclical_after overrides'!AZ$1, F_Inputs_cyclical!$A$1:$BE$1, 0))="", "", INDEX(F_Inputs_cyclical!$A$1:$BE$243, MATCH('Cyclical_after overrides'!$A82, F_Inputs_cyclical!$A$1:$A$243, 0), MATCH('Cyclical_after overrides'!AZ$1, F_Inputs_cyclical!$A$1:$BE$1, 0))),
Cyclical_overrides!AZ82)</f>
        <v>1.7035655184106733</v>
      </c>
      <c r="BA82" s="72">
        <f>IF(Cyclical_overrides!BA82 = "",
IF(INDEX(F_Inputs_cyclical!$A$1:$BE$243, MATCH('Cyclical_after overrides'!$A82, F_Inputs_cyclical!$A$1:$A$243, 0), MATCH('Cyclical_after overrides'!BA$1, F_Inputs_cyclical!$A$1:$BE$1, 0))="", "", INDEX(F_Inputs_cyclical!$A$1:$BE$243, MATCH('Cyclical_after overrides'!$A82, F_Inputs_cyclical!$A$1:$A$243, 0), MATCH('Cyclical_after overrides'!BA$1, F_Inputs_cyclical!$A$1:$BE$1, 0))),
Cyclical_overrides!BA82)</f>
        <v>13.00232888736427</v>
      </c>
      <c r="BB82" s="72">
        <f>IF(Cyclical_overrides!BB82 = "",
IF(INDEX(F_Inputs_cyclical!$A$1:$BE$243, MATCH('Cyclical_after overrides'!$A82, F_Inputs_cyclical!$A$1:$A$243, 0), MATCH('Cyclical_after overrides'!BB$1, F_Inputs_cyclical!$A$1:$BE$1, 0))="", "", INDEX(F_Inputs_cyclical!$A$1:$BE$243, MATCH('Cyclical_after overrides'!$A82, F_Inputs_cyclical!$A$1:$A$243, 0), MATCH('Cyclical_after overrides'!BB$1, F_Inputs_cyclical!$A$1:$BE$1, 0))),
Cyclical_overrides!BB82)</f>
        <v>13.00232888736427</v>
      </c>
      <c r="BC82" s="72">
        <f>IF(Cyclical_overrides!BC82 = "",
IF(INDEX(F_Inputs_cyclical!$A$1:$BE$243, MATCH('Cyclical_after overrides'!$A82, F_Inputs_cyclical!$A$1:$A$243, 0), MATCH('Cyclical_after overrides'!BC$1, F_Inputs_cyclical!$A$1:$BE$1, 0))="", "", INDEX(F_Inputs_cyclical!$A$1:$BE$243, MATCH('Cyclical_after overrides'!$A82, F_Inputs_cyclical!$A$1:$A$243, 0), MATCH('Cyclical_after overrides'!BC$1, F_Inputs_cyclical!$A$1:$BE$1, 0))),
Cyclical_overrides!BC82)</f>
        <v>10.537768278016573</v>
      </c>
      <c r="BD82" s="72">
        <f>IF(Cyclical_overrides!BD82 = "",
IF(INDEX(F_Inputs_cyclical!$A$1:$BE$243, MATCH('Cyclical_after overrides'!$A82, F_Inputs_cyclical!$A$1:$A$243, 0), MATCH('Cyclical_after overrides'!BD$1, F_Inputs_cyclical!$A$1:$BE$1, 0))="", "", INDEX(F_Inputs_cyclical!$A$1:$BE$243, MATCH('Cyclical_after overrides'!$A82, F_Inputs_cyclical!$A$1:$A$243, 0), MATCH('Cyclical_after overrides'!BD$1, F_Inputs_cyclical!$A$1:$BE$1, 0))),
Cyclical_overrides!BD82)</f>
        <v>433.28314012851337</v>
      </c>
      <c r="BE82" s="194"/>
    </row>
    <row r="83" spans="1:57" x14ac:dyDescent="0.4">
      <c r="A83" s="63" t="str">
        <f t="shared" si="1"/>
        <v>SWB16</v>
      </c>
      <c r="B83" s="63" t="s">
        <v>337</v>
      </c>
      <c r="C83" s="63" t="s">
        <v>247</v>
      </c>
      <c r="D83" s="72">
        <f>IF(Cyclical_overrides!D83 = "",
IF(INDEX(F_Inputs_cyclical!$A$1:$BE$243, MATCH('Cyclical_after overrides'!$A83, F_Inputs_cyclical!$A$1:$A$243, 0), MATCH('Cyclical_after overrides'!D$1, F_Inputs_cyclical!$A$1:$BE$1, 0))="", "", INDEX(F_Inputs_cyclical!$A$1:$BE$243, MATCH('Cyclical_after overrides'!$A83, F_Inputs_cyclical!$A$1:$A$243, 0), MATCH('Cyclical_after overrides'!D$1, F_Inputs_cyclical!$A$1:$BE$1, 0))),
Cyclical_overrides!D83)</f>
        <v>10.55</v>
      </c>
      <c r="E83" s="72">
        <f>IF(Cyclical_overrides!E83 = "",
IF(INDEX(F_Inputs_cyclical!$A$1:$BE$243, MATCH('Cyclical_after overrides'!$A83, F_Inputs_cyclical!$A$1:$A$243, 0), MATCH('Cyclical_after overrides'!E$1, F_Inputs_cyclical!$A$1:$BE$1, 0))="", "", INDEX(F_Inputs_cyclical!$A$1:$BE$243, MATCH('Cyclical_after overrides'!$A83, F_Inputs_cyclical!$A$1:$A$243, 0), MATCH('Cyclical_after overrides'!E$1, F_Inputs_cyclical!$A$1:$BE$1, 0))),
Cyclical_overrides!E83)</f>
        <v>1.2410000000000001</v>
      </c>
      <c r="F83" s="72">
        <f>IF(Cyclical_overrides!F83 = "",
IF(INDEX(F_Inputs_cyclical!$A$1:$BE$243, MATCH('Cyclical_after overrides'!$A83, F_Inputs_cyclical!$A$1:$A$243, 0), MATCH('Cyclical_after overrides'!F$1, F_Inputs_cyclical!$A$1:$BE$1, 0))="", "", INDEX(F_Inputs_cyclical!$A$1:$BE$243, MATCH('Cyclical_after overrides'!$A83, F_Inputs_cyclical!$A$1:$A$243, 0), MATCH('Cyclical_after overrides'!F$1, F_Inputs_cyclical!$A$1:$BE$1, 0))),
Cyclical_overrides!F83)</f>
        <v>14.587000000000002</v>
      </c>
      <c r="G83" s="72">
        <f>IF(Cyclical_overrides!G83 = "",
IF(INDEX(F_Inputs_cyclical!$A$1:$BE$243, MATCH('Cyclical_after overrides'!$A83, F_Inputs_cyclical!$A$1:$A$243, 0), MATCH('Cyclical_after overrides'!G$1, F_Inputs_cyclical!$A$1:$BE$1, 0))="", "", INDEX(F_Inputs_cyclical!$A$1:$BE$243, MATCH('Cyclical_after overrides'!$A83, F_Inputs_cyclical!$A$1:$A$243, 0), MATCH('Cyclical_after overrides'!G$1, F_Inputs_cyclical!$A$1:$BE$1, 0))),
Cyclical_overrides!G83)</f>
        <v>1.163</v>
      </c>
      <c r="H83" s="72">
        <f>IF(Cyclical_overrides!H83 = "",
IF(INDEX(F_Inputs_cyclical!$A$1:$BE$243, MATCH('Cyclical_after overrides'!$A83, F_Inputs_cyclical!$A$1:$A$243, 0), MATCH('Cyclical_after overrides'!H$1, F_Inputs_cyclical!$A$1:$BE$1, 0))="", "", INDEX(F_Inputs_cyclical!$A$1:$BE$243, MATCH('Cyclical_after overrides'!$A83, F_Inputs_cyclical!$A$1:$A$243, 0), MATCH('Cyclical_after overrides'!H$1, F_Inputs_cyclical!$A$1:$BE$1, 0))),
Cyclical_overrides!H83)</f>
        <v>0</v>
      </c>
      <c r="I83" s="72">
        <f>IF(Cyclical_overrides!I83 = "",
IF(INDEX(F_Inputs_cyclical!$A$1:$BE$243, MATCH('Cyclical_after overrides'!$A83, F_Inputs_cyclical!$A$1:$A$243, 0), MATCH('Cyclical_after overrides'!I$1, F_Inputs_cyclical!$A$1:$BE$1, 0))="", "", INDEX(F_Inputs_cyclical!$A$1:$BE$243, MATCH('Cyclical_after overrides'!$A83, F_Inputs_cyclical!$A$1:$A$243, 0), MATCH('Cyclical_after overrides'!I$1, F_Inputs_cyclical!$A$1:$BE$1, 0))),
Cyclical_overrides!I83)</f>
        <v>0</v>
      </c>
      <c r="J83" s="72">
        <f>IF(Cyclical_overrides!J83 = "",
IF(INDEX(F_Inputs_cyclical!$A$1:$BE$243, MATCH('Cyclical_after overrides'!$A83, F_Inputs_cyclical!$A$1:$A$243, 0), MATCH('Cyclical_after overrides'!J$1, F_Inputs_cyclical!$A$1:$BE$1, 0))="", "", INDEX(F_Inputs_cyclical!$A$1:$BE$243, MATCH('Cyclical_after overrides'!$A83, F_Inputs_cyclical!$A$1:$A$243, 0), MATCH('Cyclical_after overrides'!J$1, F_Inputs_cyclical!$A$1:$BE$1, 0))),
Cyclical_overrides!J83)</f>
        <v>34.946999999999996</v>
      </c>
      <c r="K83" s="72">
        <f>IF(Cyclical_overrides!K83 = "",
IF(INDEX(F_Inputs_cyclical!$A$1:$BE$243, MATCH('Cyclical_after overrides'!$A83, F_Inputs_cyclical!$A$1:$A$243, 0), MATCH('Cyclical_after overrides'!K$1, F_Inputs_cyclical!$A$1:$BE$1, 0))="", "", INDEX(F_Inputs_cyclical!$A$1:$BE$243, MATCH('Cyclical_after overrides'!$A83, F_Inputs_cyclical!$A$1:$A$243, 0), MATCH('Cyclical_after overrides'!K$1, F_Inputs_cyclical!$A$1:$BE$1, 0))),
Cyclical_overrides!K83)</f>
        <v>3.3400000000000003</v>
      </c>
      <c r="L83" s="72">
        <f>IF(Cyclical_overrides!L83 = "",
IF(INDEX(F_Inputs_cyclical!$A$1:$BE$243, MATCH('Cyclical_after overrides'!$A83, F_Inputs_cyclical!$A$1:$A$243, 0), MATCH('Cyclical_after overrides'!L$1, F_Inputs_cyclical!$A$1:$BE$1, 0))="", "", INDEX(F_Inputs_cyclical!$A$1:$BE$243, MATCH('Cyclical_after overrides'!$A83, F_Inputs_cyclical!$A$1:$A$243, 0), MATCH('Cyclical_after overrides'!L$1, F_Inputs_cyclical!$A$1:$BE$1, 0))),
Cyclical_overrides!L83)</f>
        <v>1.56</v>
      </c>
      <c r="M83" s="72">
        <f>IF(Cyclical_overrides!M83 = "",
IF(INDEX(F_Inputs_cyclical!$A$1:$BE$243, MATCH('Cyclical_after overrides'!$A83, F_Inputs_cyclical!$A$1:$A$243, 0), MATCH('Cyclical_after overrides'!M$1, F_Inputs_cyclical!$A$1:$BE$1, 0))="", "", INDEX(F_Inputs_cyclical!$A$1:$BE$243, MATCH('Cyclical_after overrides'!$A83, F_Inputs_cyclical!$A$1:$A$243, 0), MATCH('Cyclical_after overrides'!M$1, F_Inputs_cyclical!$A$1:$BE$1, 0))),
Cyclical_overrides!M83)</f>
        <v>0</v>
      </c>
      <c r="N83" s="72">
        <f>IF(Cyclical_overrides!N83 = "",
IF(INDEX(F_Inputs_cyclical!$A$1:$BE$243, MATCH('Cyclical_after overrides'!$A83, F_Inputs_cyclical!$A$1:$A$243, 0), MATCH('Cyclical_after overrides'!N$1, F_Inputs_cyclical!$A$1:$BE$1, 0))="", "", INDEX(F_Inputs_cyclical!$A$1:$BE$243, MATCH('Cyclical_after overrides'!$A83, F_Inputs_cyclical!$A$1:$A$243, 0), MATCH('Cyclical_after overrides'!N$1, F_Inputs_cyclical!$A$1:$BE$1, 0))),
Cyclical_overrides!N83)</f>
        <v>0</v>
      </c>
      <c r="O83" s="72">
        <f>IF(Cyclical_overrides!O83 = "",
IF(INDEX(F_Inputs_cyclical!$A$1:$BE$243, MATCH('Cyclical_after overrides'!$A83, F_Inputs_cyclical!$A$1:$A$243, 0), MATCH('Cyclical_after overrides'!O$1, F_Inputs_cyclical!$A$1:$BE$1, 0))="", "", INDEX(F_Inputs_cyclical!$A$1:$BE$243, MATCH('Cyclical_after overrides'!$A83, F_Inputs_cyclical!$A$1:$A$243, 0), MATCH('Cyclical_after overrides'!O$1, F_Inputs_cyclical!$A$1:$BE$1, 0))),
Cyclical_overrides!O83)</f>
        <v>0</v>
      </c>
      <c r="P83" s="72">
        <f>IF(Cyclical_overrides!P83 = "",
IF(INDEX(F_Inputs_cyclical!$A$1:$BE$243, MATCH('Cyclical_after overrides'!$A83, F_Inputs_cyclical!$A$1:$A$243, 0), MATCH('Cyclical_after overrides'!P$1, F_Inputs_cyclical!$A$1:$BE$1, 0))="", "", INDEX(F_Inputs_cyclical!$A$1:$BE$243, MATCH('Cyclical_after overrides'!$A83, F_Inputs_cyclical!$A$1:$A$243, 0), MATCH('Cyclical_after overrides'!P$1, F_Inputs_cyclical!$A$1:$BE$1, 0))),
Cyclical_overrides!P83)</f>
        <v>0</v>
      </c>
      <c r="Q83" s="72">
        <f>IF(Cyclical_overrides!Q83 = "",
IF(INDEX(F_Inputs_cyclical!$A$1:$BE$243, MATCH('Cyclical_after overrides'!$A83, F_Inputs_cyclical!$A$1:$A$243, 0), MATCH('Cyclical_after overrides'!Q$1, F_Inputs_cyclical!$A$1:$BE$1, 0))="", "", INDEX(F_Inputs_cyclical!$A$1:$BE$243, MATCH('Cyclical_after overrides'!$A83, F_Inputs_cyclical!$A$1:$A$243, 0), MATCH('Cyclical_after overrides'!Q$1, F_Inputs_cyclical!$A$1:$BE$1, 0))),
Cyclical_overrides!Q83)</f>
        <v>0</v>
      </c>
      <c r="R83" s="72">
        <f>IF(Cyclical_overrides!R83 = "",
IF(INDEX(F_Inputs_cyclical!$A$1:$BE$243, MATCH('Cyclical_after overrides'!$A83, F_Inputs_cyclical!$A$1:$A$243, 0), MATCH('Cyclical_after overrides'!R$1, F_Inputs_cyclical!$A$1:$BE$1, 0))="", "", INDEX(F_Inputs_cyclical!$A$1:$BE$243, MATCH('Cyclical_after overrides'!$A83, F_Inputs_cyclical!$A$1:$A$243, 0), MATCH('Cyclical_after overrides'!R$1, F_Inputs_cyclical!$A$1:$BE$1, 0))),
Cyclical_overrides!R83)</f>
        <v>0</v>
      </c>
      <c r="S83" s="72">
        <f>IF(Cyclical_overrides!S83 = "",
IF(INDEX(F_Inputs_cyclical!$A$1:$BE$243, MATCH('Cyclical_after overrides'!$A83, F_Inputs_cyclical!$A$1:$A$243, 0), MATCH('Cyclical_after overrides'!S$1, F_Inputs_cyclical!$A$1:$BE$1, 0))="", "", INDEX(F_Inputs_cyclical!$A$1:$BE$243, MATCH('Cyclical_after overrides'!$A83, F_Inputs_cyclical!$A$1:$A$243, 0), MATCH('Cyclical_after overrides'!S$1, F_Inputs_cyclical!$A$1:$BE$1, 0))),
Cyclical_overrides!S83)</f>
        <v>5.9719999999999995</v>
      </c>
      <c r="T83" s="72">
        <f>IF(Cyclical_overrides!T83 = "",
IF(INDEX(F_Inputs_cyclical!$A$1:$BE$243, MATCH('Cyclical_after overrides'!$A83, F_Inputs_cyclical!$A$1:$A$243, 0), MATCH('Cyclical_after overrides'!T$1, F_Inputs_cyclical!$A$1:$BE$1, 0))="", "", INDEX(F_Inputs_cyclical!$A$1:$BE$243, MATCH('Cyclical_after overrides'!$A83, F_Inputs_cyclical!$A$1:$A$243, 0), MATCH('Cyclical_after overrides'!T$1, F_Inputs_cyclical!$A$1:$BE$1, 0))),
Cyclical_overrides!T83)</f>
        <v>7.9859999999999998</v>
      </c>
      <c r="U83" s="72">
        <f>IF(Cyclical_overrides!U83 = "",
IF(INDEX(F_Inputs_cyclical!$A$1:$BE$243, MATCH('Cyclical_after overrides'!$A83, F_Inputs_cyclical!$A$1:$A$243, 0), MATCH('Cyclical_after overrides'!U$1, F_Inputs_cyclical!$A$1:$BE$1, 0))="", "", INDEX(F_Inputs_cyclical!$A$1:$BE$243, MATCH('Cyclical_after overrides'!$A83, F_Inputs_cyclical!$A$1:$A$243, 0), MATCH('Cyclical_after overrides'!U$1, F_Inputs_cyclical!$A$1:$BE$1, 0))),
Cyclical_overrides!U83)</f>
        <v>33.387</v>
      </c>
      <c r="V83" s="72">
        <f>IF(Cyclical_overrides!V83 = "",
IF(INDEX(F_Inputs_cyclical!$A$1:$BE$243, MATCH('Cyclical_after overrides'!$A83, F_Inputs_cyclical!$A$1:$A$243, 0), MATCH('Cyclical_after overrides'!V$1, F_Inputs_cyclical!$A$1:$BE$1, 0))="", "", INDEX(F_Inputs_cyclical!$A$1:$BE$243, MATCH('Cyclical_after overrides'!$A83, F_Inputs_cyclical!$A$1:$A$243, 0), MATCH('Cyclical_after overrides'!V$1, F_Inputs_cyclical!$A$1:$BE$1, 0))),
Cyclical_overrides!V83)</f>
        <v>92.745000000000005</v>
      </c>
      <c r="W83" s="72">
        <f>IF(Cyclical_overrides!W83 = "",
IF(INDEX(F_Inputs_cyclical!$A$1:$BE$243, MATCH('Cyclical_after overrides'!$A83, F_Inputs_cyclical!$A$1:$A$243, 0), MATCH('Cyclical_after overrides'!W$1, F_Inputs_cyclical!$A$1:$BE$1, 0))="", "", INDEX(F_Inputs_cyclical!$A$1:$BE$243, MATCH('Cyclical_after overrides'!$A83, F_Inputs_cyclical!$A$1:$A$243, 0), MATCH('Cyclical_after overrides'!W$1, F_Inputs_cyclical!$A$1:$BE$1, 0))),
Cyclical_overrides!W83)</f>
        <v>162.48500000000001</v>
      </c>
      <c r="X83" s="72">
        <f>IF(Cyclical_overrides!X83 = "",
IF(INDEX(F_Inputs_cyclical!$A$1:$BE$243, MATCH('Cyclical_after overrides'!$A83, F_Inputs_cyclical!$A$1:$A$243, 0), MATCH('Cyclical_after overrides'!X$1, F_Inputs_cyclical!$A$1:$BE$1, 0))="", "", INDEX(F_Inputs_cyclical!$A$1:$BE$243, MATCH('Cyclical_after overrides'!$A83, F_Inputs_cyclical!$A$1:$A$243, 0), MATCH('Cyclical_after overrides'!X$1, F_Inputs_cyclical!$A$1:$BE$1, 0))),
Cyclical_overrides!X83)</f>
        <v>2.4750000000000001</v>
      </c>
      <c r="Y83" s="72">
        <f>IF(Cyclical_overrides!Y83 = "",
IF(INDEX(F_Inputs_cyclical!$A$1:$BE$243, MATCH('Cyclical_after overrides'!$A83, F_Inputs_cyclical!$A$1:$A$243, 0), MATCH('Cyclical_after overrides'!Y$1, F_Inputs_cyclical!$A$1:$BE$1, 0))="", "", INDEX(F_Inputs_cyclical!$A$1:$BE$243, MATCH('Cyclical_after overrides'!$A83, F_Inputs_cyclical!$A$1:$A$243, 0), MATCH('Cyclical_after overrides'!Y$1, F_Inputs_cyclical!$A$1:$BE$1, 0))),
Cyclical_overrides!Y83)</f>
        <v>2.3450000000000002</v>
      </c>
      <c r="Z83" s="72">
        <f>IF(Cyclical_overrides!Z83 = "",
IF(INDEX(F_Inputs_cyclical!$A$1:$BE$243, MATCH('Cyclical_after overrides'!$A83, F_Inputs_cyclical!$A$1:$A$243, 0), MATCH('Cyclical_after overrides'!Z$1, F_Inputs_cyclical!$A$1:$BE$1, 0))="", "", INDEX(F_Inputs_cyclical!$A$1:$BE$243, MATCH('Cyclical_after overrides'!$A83, F_Inputs_cyclical!$A$1:$A$243, 0), MATCH('Cyclical_after overrides'!Z$1, F_Inputs_cyclical!$A$1:$BE$1, 0))),
Cyclical_overrides!Z83)</f>
        <v>123.40600000000001</v>
      </c>
      <c r="AA83" s="72">
        <f>IF(Cyclical_overrides!AA83 = "",
IF(INDEX(F_Inputs_cyclical!$A$1:$BE$243, MATCH('Cyclical_after overrides'!$A83, F_Inputs_cyclical!$A$1:$A$243, 0), MATCH('Cyclical_after overrides'!AA$1, F_Inputs_cyclical!$A$1:$BE$1, 0))="", "", INDEX(F_Inputs_cyclical!$A$1:$BE$243, MATCH('Cyclical_after overrides'!$A83, F_Inputs_cyclical!$A$1:$A$243, 0), MATCH('Cyclical_after overrides'!AA$1, F_Inputs_cyclical!$A$1:$BE$1, 0))),
Cyclical_overrides!AA83)</f>
        <v>538.99300000000005</v>
      </c>
      <c r="AB83" s="72" t="str">
        <f>IF(Cyclical_overrides!AB83 = "",
IF(INDEX(F_Inputs_cyclical!$A$1:$BE$243, MATCH('Cyclical_after overrides'!$A83, F_Inputs_cyclical!$A$1:$A$243, 0), MATCH('Cyclical_after overrides'!AB$1, F_Inputs_cyclical!$A$1:$BE$1, 0))="", "", INDEX(F_Inputs_cyclical!$A$1:$BE$243, MATCH('Cyclical_after overrides'!$A83, F_Inputs_cyclical!$A$1:$A$243, 0), MATCH('Cyclical_after overrides'!AB$1, F_Inputs_cyclical!$A$1:$BE$1, 0))),
Cyclical_overrides!AB83)</f>
        <v/>
      </c>
      <c r="AC83" s="72" t="str">
        <f>IF(Cyclical_overrides!AC83 = "",
IF(INDEX(F_Inputs_cyclical!$A$1:$BE$243, MATCH('Cyclical_after overrides'!$A83, F_Inputs_cyclical!$A$1:$A$243, 0), MATCH('Cyclical_after overrides'!AC$1, F_Inputs_cyclical!$A$1:$BE$1, 0))="", "", INDEX(F_Inputs_cyclical!$A$1:$BE$243, MATCH('Cyclical_after overrides'!$A83, F_Inputs_cyclical!$A$1:$A$243, 0), MATCH('Cyclical_after overrides'!AC$1, F_Inputs_cyclical!$A$1:$BE$1, 0))),
Cyclical_overrides!AC83)</f>
        <v/>
      </c>
      <c r="AD83" s="72" t="str">
        <f>IF(Cyclical_overrides!AD83 = "",
IF(INDEX(F_Inputs_cyclical!$A$1:$BE$243, MATCH('Cyclical_after overrides'!$A83, F_Inputs_cyclical!$A$1:$A$243, 0), MATCH('Cyclical_after overrides'!AD$1, F_Inputs_cyclical!$A$1:$BE$1, 0))="", "", INDEX(F_Inputs_cyclical!$A$1:$BE$243, MATCH('Cyclical_after overrides'!$A83, F_Inputs_cyclical!$A$1:$A$243, 0), MATCH('Cyclical_after overrides'!AD$1, F_Inputs_cyclical!$A$1:$BE$1, 0))),
Cyclical_overrides!AD83)</f>
        <v/>
      </c>
      <c r="AE83" s="72" t="str">
        <f>IF(Cyclical_overrides!AE83 = "",
IF(INDEX(F_Inputs_cyclical!$A$1:$BE$243, MATCH('Cyclical_after overrides'!$A83, F_Inputs_cyclical!$A$1:$A$243, 0), MATCH('Cyclical_after overrides'!AE$1, F_Inputs_cyclical!$A$1:$BE$1, 0))="", "", INDEX(F_Inputs_cyclical!$A$1:$BE$243, MATCH('Cyclical_after overrides'!$A83, F_Inputs_cyclical!$A$1:$A$243, 0), MATCH('Cyclical_after overrides'!AE$1, F_Inputs_cyclical!$A$1:$BE$1, 0))),
Cyclical_overrides!AE83)</f>
        <v/>
      </c>
      <c r="AF83" s="72" t="str">
        <f>IF(Cyclical_overrides!AF83 = "",
IF(INDEX(F_Inputs_cyclical!$A$1:$BE$243, MATCH('Cyclical_after overrides'!$A83, F_Inputs_cyclical!$A$1:$A$243, 0), MATCH('Cyclical_after overrides'!AF$1, F_Inputs_cyclical!$A$1:$BE$1, 0))="", "", INDEX(F_Inputs_cyclical!$A$1:$BE$243, MATCH('Cyclical_after overrides'!$A83, F_Inputs_cyclical!$A$1:$A$243, 0), MATCH('Cyclical_after overrides'!AF$1, F_Inputs_cyclical!$A$1:$BE$1, 0))),
Cyclical_overrides!AF83)</f>
        <v/>
      </c>
      <c r="AG83" s="72" t="str">
        <f>IF(Cyclical_overrides!AG83 = "",
IF(INDEX(F_Inputs_cyclical!$A$1:$BE$243, MATCH('Cyclical_after overrides'!$A83, F_Inputs_cyclical!$A$1:$A$243, 0), MATCH('Cyclical_after overrides'!AG$1, F_Inputs_cyclical!$A$1:$BE$1, 0))="", "", INDEX(F_Inputs_cyclical!$A$1:$BE$243, MATCH('Cyclical_after overrides'!$A83, F_Inputs_cyclical!$A$1:$A$243, 0), MATCH('Cyclical_after overrides'!AG$1, F_Inputs_cyclical!$A$1:$BE$1, 0))),
Cyclical_overrides!AG83)</f>
        <v/>
      </c>
      <c r="AH83" s="72" t="str">
        <f>IF(Cyclical_overrides!AH83 = "",
IF(INDEX(F_Inputs_cyclical!$A$1:$BE$243, MATCH('Cyclical_after overrides'!$A83, F_Inputs_cyclical!$A$1:$A$243, 0), MATCH('Cyclical_after overrides'!AH$1, F_Inputs_cyclical!$A$1:$BE$1, 0))="", "", INDEX(F_Inputs_cyclical!$A$1:$BE$243, MATCH('Cyclical_after overrides'!$A83, F_Inputs_cyclical!$A$1:$A$243, 0), MATCH('Cyclical_after overrides'!AH$1, F_Inputs_cyclical!$A$1:$BE$1, 0))),
Cyclical_overrides!AH83)</f>
        <v/>
      </c>
      <c r="AI83" s="72" t="str">
        <f>IF(Cyclical_overrides!AI83 = "",
IF(INDEX(F_Inputs_cyclical!$A$1:$BE$243, MATCH('Cyclical_after overrides'!$A83, F_Inputs_cyclical!$A$1:$A$243, 0), MATCH('Cyclical_after overrides'!AI$1, F_Inputs_cyclical!$A$1:$BE$1, 0))="", "", INDEX(F_Inputs_cyclical!$A$1:$BE$243, MATCH('Cyclical_after overrides'!$A83, F_Inputs_cyclical!$A$1:$A$243, 0), MATCH('Cyclical_after overrides'!AI$1, F_Inputs_cyclical!$A$1:$BE$1, 0))),
Cyclical_overrides!AI83)</f>
        <v/>
      </c>
      <c r="AJ83" s="72" t="str">
        <f>IF(Cyclical_overrides!AJ83 = "",
IF(INDEX(F_Inputs_cyclical!$A$1:$BE$243, MATCH('Cyclical_after overrides'!$A83, F_Inputs_cyclical!$A$1:$A$243, 0), MATCH('Cyclical_after overrides'!AJ$1, F_Inputs_cyclical!$A$1:$BE$1, 0))="", "", INDEX(F_Inputs_cyclical!$A$1:$BE$243, MATCH('Cyclical_after overrides'!$A83, F_Inputs_cyclical!$A$1:$A$243, 0), MATCH('Cyclical_after overrides'!AJ$1, F_Inputs_cyclical!$A$1:$BE$1, 0))),
Cyclical_overrides!AJ83)</f>
        <v/>
      </c>
      <c r="AK83" s="72" t="str">
        <f>IF(Cyclical_overrides!AK83 = "",
IF(INDEX(F_Inputs_cyclical!$A$1:$BE$243, MATCH('Cyclical_after overrides'!$A83, F_Inputs_cyclical!$A$1:$A$243, 0), MATCH('Cyclical_after overrides'!AK$1, F_Inputs_cyclical!$A$1:$BE$1, 0))="", "", INDEX(F_Inputs_cyclical!$A$1:$BE$243, MATCH('Cyclical_after overrides'!$A83, F_Inputs_cyclical!$A$1:$A$243, 0), MATCH('Cyclical_after overrides'!AK$1, F_Inputs_cyclical!$A$1:$BE$1, 0))),
Cyclical_overrides!AK83)</f>
        <v/>
      </c>
      <c r="AL83" s="72" t="str">
        <f>IF(Cyclical_overrides!AL83 = "",
IF(INDEX(F_Inputs_cyclical!$A$1:$BE$243, MATCH('Cyclical_after overrides'!$A83, F_Inputs_cyclical!$A$1:$A$243, 0), MATCH('Cyclical_after overrides'!AL$1, F_Inputs_cyclical!$A$1:$BE$1, 0))="", "", INDEX(F_Inputs_cyclical!$A$1:$BE$243, MATCH('Cyclical_after overrides'!$A83, F_Inputs_cyclical!$A$1:$A$243, 0), MATCH('Cyclical_after overrides'!AL$1, F_Inputs_cyclical!$A$1:$BE$1, 0))),
Cyclical_overrides!AL83)</f>
        <v/>
      </c>
      <c r="AM83" s="72">
        <f>IF(Cyclical_overrides!AM83 = "",
IF(INDEX(F_Inputs_cyclical!$A$1:$BE$243, MATCH('Cyclical_after overrides'!$A83, F_Inputs_cyclical!$A$1:$A$243, 0), MATCH('Cyclical_after overrides'!AM$1, F_Inputs_cyclical!$A$1:$BE$1, 0))="", "", INDEX(F_Inputs_cyclical!$A$1:$BE$243, MATCH('Cyclical_after overrides'!$A83, F_Inputs_cyclical!$A$1:$A$243, 0), MATCH('Cyclical_after overrides'!AM$1, F_Inputs_cyclical!$A$1:$BE$1, 0))),
Cyclical_overrides!AM83)</f>
        <v>5.8460000000000001</v>
      </c>
      <c r="AN83" s="72">
        <f>IF(Cyclical_overrides!AN83 = "",
IF(INDEX(F_Inputs_cyclical!$A$1:$BE$243, MATCH('Cyclical_after overrides'!$A83, F_Inputs_cyclical!$A$1:$A$243, 0), MATCH('Cyclical_after overrides'!AN$1, F_Inputs_cyclical!$A$1:$BE$1, 0))="", "", INDEX(F_Inputs_cyclical!$A$1:$BE$243, MATCH('Cyclical_after overrides'!$A83, F_Inputs_cyclical!$A$1:$A$243, 0), MATCH('Cyclical_after overrides'!AN$1, F_Inputs_cyclical!$A$1:$BE$1, 0))),
Cyclical_overrides!AN83)</f>
        <v>33.387</v>
      </c>
      <c r="AO83" s="72" t="str">
        <f>IF(Cyclical_overrides!AO83 = "",
IF(INDEX(F_Inputs_cyclical!$A$1:$BE$243, MATCH('Cyclical_after overrides'!$A83, F_Inputs_cyclical!$A$1:$A$243, 0), MATCH('Cyclical_after overrides'!AO$1, F_Inputs_cyclical!$A$1:$BE$1, 0))="", "", INDEX(F_Inputs_cyclical!$A$1:$BE$243, MATCH('Cyclical_after overrides'!$A83, F_Inputs_cyclical!$A$1:$A$243, 0), MATCH('Cyclical_after overrides'!AO$1, F_Inputs_cyclical!$A$1:$BE$1, 0))),
Cyclical_overrides!AO83)</f>
        <v/>
      </c>
      <c r="AP83" s="72" t="str">
        <f>IF(Cyclical_overrides!AP83 = "",
IF(INDEX(F_Inputs_cyclical!$A$1:$BE$243, MATCH('Cyclical_after overrides'!$A83, F_Inputs_cyclical!$A$1:$A$243, 0), MATCH('Cyclical_after overrides'!AP$1, F_Inputs_cyclical!$A$1:$BE$1, 0))="", "", INDEX(F_Inputs_cyclical!$A$1:$BE$243, MATCH('Cyclical_after overrides'!$A83, F_Inputs_cyclical!$A$1:$A$243, 0), MATCH('Cyclical_after overrides'!AP$1, F_Inputs_cyclical!$A$1:$BE$1, 0))),
Cyclical_overrides!AP83)</f>
        <v/>
      </c>
      <c r="AQ83" s="72">
        <f>IF(Cyclical_overrides!AQ83 = "",
IF(INDEX(F_Inputs_cyclical!$A$1:$BE$243, MATCH('Cyclical_after overrides'!$A83, F_Inputs_cyclical!$A$1:$A$243, 0), MATCH('Cyclical_after overrides'!AQ$1, F_Inputs_cyclical!$A$1:$BE$1, 0))="", "", INDEX(F_Inputs_cyclical!$A$1:$BE$243, MATCH('Cyclical_after overrides'!$A83, F_Inputs_cyclical!$A$1:$A$243, 0), MATCH('Cyclical_after overrides'!AQ$1, F_Inputs_cyclical!$A$1:$BE$1, 0))),
Cyclical_overrides!AQ83)</f>
        <v>0</v>
      </c>
      <c r="AR83" s="72">
        <f>IF(Cyclical_overrides!AR83 = "",
IF(INDEX(F_Inputs_cyclical!$A$1:$BE$243, MATCH('Cyclical_after overrides'!$A83, F_Inputs_cyclical!$A$1:$A$243, 0), MATCH('Cyclical_after overrides'!AR$1, F_Inputs_cyclical!$A$1:$BE$1, 0))="", "", INDEX(F_Inputs_cyclical!$A$1:$BE$243, MATCH('Cyclical_after overrides'!$A83, F_Inputs_cyclical!$A$1:$A$243, 0), MATCH('Cyclical_after overrides'!AR$1, F_Inputs_cyclical!$A$1:$BE$1, 0))),
Cyclical_overrides!AR83)</f>
        <v>0</v>
      </c>
      <c r="AS83" s="72">
        <f>IF(Cyclical_overrides!AS83 = "",
IF(INDEX(F_Inputs_cyclical!$A$1:$BE$243, MATCH('Cyclical_after overrides'!$A83, F_Inputs_cyclical!$A$1:$A$243, 0), MATCH('Cyclical_after overrides'!AS$1, F_Inputs_cyclical!$A$1:$BE$1, 0))="", "", INDEX(F_Inputs_cyclical!$A$1:$BE$243, MATCH('Cyclical_after overrides'!$A83, F_Inputs_cyclical!$A$1:$A$243, 0), MATCH('Cyclical_after overrides'!AS$1, F_Inputs_cyclical!$A$1:$BE$1, 0))),
Cyclical_overrides!AS83)</f>
        <v>-1.17</v>
      </c>
      <c r="AT83" s="72">
        <f>IF(Cyclical_overrides!AT83 = "",
IF(INDEX(F_Inputs_cyclical!$A$1:$BE$243, MATCH('Cyclical_after overrides'!$A83, F_Inputs_cyclical!$A$1:$A$243, 0), MATCH('Cyclical_after overrides'!AT$1, F_Inputs_cyclical!$A$1:$BE$1, 0))="", "", INDEX(F_Inputs_cyclical!$A$1:$BE$243, MATCH('Cyclical_after overrides'!$A83, F_Inputs_cyclical!$A$1:$A$243, 0), MATCH('Cyclical_after overrides'!AT$1, F_Inputs_cyclical!$A$1:$BE$1, 0))),
Cyclical_overrides!AT83)</f>
        <v>0</v>
      </c>
      <c r="AU83" s="72">
        <f>IF(Cyclical_overrides!AU83 = "",
IF(INDEX(F_Inputs_cyclical!$A$1:$BE$243, MATCH('Cyclical_after overrides'!$A83, F_Inputs_cyclical!$A$1:$A$243, 0), MATCH('Cyclical_after overrides'!AU$1, F_Inputs_cyclical!$A$1:$BE$1, 0))="", "", INDEX(F_Inputs_cyclical!$A$1:$BE$243, MATCH('Cyclical_after overrides'!$A83, F_Inputs_cyclical!$A$1:$A$243, 0), MATCH('Cyclical_after overrides'!AU$1, F_Inputs_cyclical!$A$1:$BE$1, 0))),
Cyclical_overrides!AU83)</f>
        <v>2.5449999999999999</v>
      </c>
      <c r="AV83" s="72">
        <f>IF(Cyclical_overrides!AV83 = "",
IF(INDEX(F_Inputs_cyclical!$A$1:$BE$243, MATCH('Cyclical_after overrides'!$A83, F_Inputs_cyclical!$A$1:$A$243, 0), MATCH('Cyclical_after overrides'!AV$1, F_Inputs_cyclical!$A$1:$BE$1, 0))="", "", INDEX(F_Inputs_cyclical!$A$1:$BE$243, MATCH('Cyclical_after overrides'!$A83, F_Inputs_cyclical!$A$1:$A$243, 0), MATCH('Cyclical_after overrides'!AV$1, F_Inputs_cyclical!$A$1:$BE$1, 0))),
Cyclical_overrides!AV83)</f>
        <v>0</v>
      </c>
      <c r="AW83" s="72">
        <f>IF(Cyclical_overrides!AW83 = "",
IF(INDEX(F_Inputs_cyclical!$A$1:$BE$243, MATCH('Cyclical_after overrides'!$A83, F_Inputs_cyclical!$A$1:$A$243, 0), MATCH('Cyclical_after overrides'!AW$1, F_Inputs_cyclical!$A$1:$BE$1, 0))="", "", INDEX(F_Inputs_cyclical!$A$1:$BE$243, MATCH('Cyclical_after overrides'!$A83, F_Inputs_cyclical!$A$1:$A$243, 0), MATCH('Cyclical_after overrides'!AW$1, F_Inputs_cyclical!$A$1:$BE$1, 0))),
Cyclical_overrides!AW83)</f>
        <v>1.2283693843594008</v>
      </c>
      <c r="AX83" s="72">
        <f>IF(Cyclical_overrides!AX83 = "",
IF(INDEX(F_Inputs_cyclical!$A$1:$BE$243, MATCH('Cyclical_after overrides'!$A83, F_Inputs_cyclical!$A$1:$A$243, 0), MATCH('Cyclical_after overrides'!AX$1, F_Inputs_cyclical!$A$1:$BE$1, 0))="", "", INDEX(F_Inputs_cyclical!$A$1:$BE$243, MATCH('Cyclical_after overrides'!$A83, F_Inputs_cyclical!$A$1:$A$243, 0), MATCH('Cyclical_after overrides'!AX$1, F_Inputs_cyclical!$A$1:$BE$1, 0))),
Cyclical_overrides!AX83)</f>
        <v>21.143464817334085</v>
      </c>
      <c r="AY83" s="72">
        <f>IF(Cyclical_overrides!AY83 = "",
IF(INDEX(F_Inputs_cyclical!$A$1:$BE$243, MATCH('Cyclical_after overrides'!$A83, F_Inputs_cyclical!$A$1:$A$243, 0), MATCH('Cyclical_after overrides'!AY$1, F_Inputs_cyclical!$A$1:$BE$1, 0))="", "", INDEX(F_Inputs_cyclical!$A$1:$BE$243, MATCH('Cyclical_after overrides'!$A83, F_Inputs_cyclical!$A$1:$A$243, 0), MATCH('Cyclical_after overrides'!AY$1, F_Inputs_cyclical!$A$1:$BE$1, 0))),
Cyclical_overrides!AY83)</f>
        <v>140.87399877831922</v>
      </c>
      <c r="AZ83" s="72">
        <f>IF(Cyclical_overrides!AZ83 = "",
IF(INDEX(F_Inputs_cyclical!$A$1:$BE$243, MATCH('Cyclical_after overrides'!$A83, F_Inputs_cyclical!$A$1:$A$243, 0), MATCH('Cyclical_after overrides'!AZ$1, F_Inputs_cyclical!$A$1:$BE$1, 0))="", "", INDEX(F_Inputs_cyclical!$A$1:$BE$243, MATCH('Cyclical_after overrides'!$A83, F_Inputs_cyclical!$A$1:$A$243, 0), MATCH('Cyclical_after overrides'!AZ$1, F_Inputs_cyclical!$A$1:$BE$1, 0))),
Cyclical_overrides!AZ83)</f>
        <v>1.6484150264335495</v>
      </c>
      <c r="BA83" s="72">
        <f>IF(Cyclical_overrides!BA83 = "",
IF(INDEX(F_Inputs_cyclical!$A$1:$BE$243, MATCH('Cyclical_after overrides'!$A83, F_Inputs_cyclical!$A$1:$A$243, 0), MATCH('Cyclical_after overrides'!BA$1, F_Inputs_cyclical!$A$1:$BE$1, 0))="", "", INDEX(F_Inputs_cyclical!$A$1:$BE$243, MATCH('Cyclical_after overrides'!$A83, F_Inputs_cyclical!$A$1:$A$243, 0), MATCH('Cyclical_after overrides'!BA$1, F_Inputs_cyclical!$A$1:$BE$1, 0))),
Cyclical_overrides!BA83)</f>
        <v>13.001083770412025</v>
      </c>
      <c r="BB83" s="72">
        <f>IF(Cyclical_overrides!BB83 = "",
IF(INDEX(F_Inputs_cyclical!$A$1:$BE$243, MATCH('Cyclical_after overrides'!$A83, F_Inputs_cyclical!$A$1:$A$243, 0), MATCH('Cyclical_after overrides'!BB$1, F_Inputs_cyclical!$A$1:$BE$1, 0))="", "", INDEX(F_Inputs_cyclical!$A$1:$BE$243, MATCH('Cyclical_after overrides'!$A83, F_Inputs_cyclical!$A$1:$A$243, 0), MATCH('Cyclical_after overrides'!BB$1, F_Inputs_cyclical!$A$1:$BE$1, 0))),
Cyclical_overrides!BB83)</f>
        <v>13.001083770412025</v>
      </c>
      <c r="BC83" s="72">
        <f>IF(Cyclical_overrides!BC83 = "",
IF(INDEX(F_Inputs_cyclical!$A$1:$BE$243, MATCH('Cyclical_after overrides'!$A83, F_Inputs_cyclical!$A$1:$A$243, 0), MATCH('Cyclical_after overrides'!BC$1, F_Inputs_cyclical!$A$1:$BE$1, 0))="", "", INDEX(F_Inputs_cyclical!$A$1:$BE$243, MATCH('Cyclical_after overrides'!$A83, F_Inputs_cyclical!$A$1:$A$243, 0), MATCH('Cyclical_after overrides'!BC$1, F_Inputs_cyclical!$A$1:$BE$1, 0))),
Cyclical_overrides!BC83)</f>
        <v>10.537768278016573</v>
      </c>
      <c r="BD83" s="72">
        <f>IF(Cyclical_overrides!BD83 = "",
IF(INDEX(F_Inputs_cyclical!$A$1:$BE$243, MATCH('Cyclical_after overrides'!$A83, F_Inputs_cyclical!$A$1:$A$243, 0), MATCH('Cyclical_after overrides'!BD$1, F_Inputs_cyclical!$A$1:$BE$1, 0))="", "", INDEX(F_Inputs_cyclical!$A$1:$BE$243, MATCH('Cyclical_after overrides'!$A83, F_Inputs_cyclical!$A$1:$A$243, 0), MATCH('Cyclical_after overrides'!BD$1, F_Inputs_cyclical!$A$1:$BE$1, 0))),
Cyclical_overrides!BD83)</f>
        <v>403.56700000000001</v>
      </c>
      <c r="BE83" s="194"/>
    </row>
    <row r="84" spans="1:57" x14ac:dyDescent="0.4">
      <c r="A84" s="63" t="str">
        <f t="shared" si="1"/>
        <v>SWB17</v>
      </c>
      <c r="B84" s="63" t="s">
        <v>337</v>
      </c>
      <c r="C84" s="63" t="s">
        <v>249</v>
      </c>
      <c r="D84" s="72">
        <f>IF(Cyclical_overrides!D84 = "",
IF(INDEX(F_Inputs_cyclical!$A$1:$BE$243, MATCH('Cyclical_after overrides'!$A84, F_Inputs_cyclical!$A$1:$A$243, 0), MATCH('Cyclical_after overrides'!D$1, F_Inputs_cyclical!$A$1:$BE$1, 0))="", "", INDEX(F_Inputs_cyclical!$A$1:$BE$243, MATCH('Cyclical_after overrides'!$A84, F_Inputs_cyclical!$A$1:$A$243, 0), MATCH('Cyclical_after overrides'!D$1, F_Inputs_cyclical!$A$1:$BE$1, 0))),
Cyclical_overrides!D84)</f>
        <v>9.7609999999999992</v>
      </c>
      <c r="E84" s="72">
        <f>IF(Cyclical_overrides!E84 = "",
IF(INDEX(F_Inputs_cyclical!$A$1:$BE$243, MATCH('Cyclical_after overrides'!$A84, F_Inputs_cyclical!$A$1:$A$243, 0), MATCH('Cyclical_after overrides'!E$1, F_Inputs_cyclical!$A$1:$BE$1, 0))="", "", INDEX(F_Inputs_cyclical!$A$1:$BE$243, MATCH('Cyclical_after overrides'!$A84, F_Inputs_cyclical!$A$1:$A$243, 0), MATCH('Cyclical_after overrides'!E$1, F_Inputs_cyclical!$A$1:$BE$1, 0))),
Cyclical_overrides!E84)</f>
        <v>1.6199999999999999</v>
      </c>
      <c r="F84" s="72">
        <f>IF(Cyclical_overrides!F84 = "",
IF(INDEX(F_Inputs_cyclical!$A$1:$BE$243, MATCH('Cyclical_after overrides'!$A84, F_Inputs_cyclical!$A$1:$A$243, 0), MATCH('Cyclical_after overrides'!F$1, F_Inputs_cyclical!$A$1:$BE$1, 0))="", "", INDEX(F_Inputs_cyclical!$A$1:$BE$243, MATCH('Cyclical_after overrides'!$A84, F_Inputs_cyclical!$A$1:$A$243, 0), MATCH('Cyclical_after overrides'!F$1, F_Inputs_cyclical!$A$1:$BE$1, 0))),
Cyclical_overrides!F84)</f>
        <v>12.442999999999998</v>
      </c>
      <c r="G84" s="72">
        <f>IF(Cyclical_overrides!G84 = "",
IF(INDEX(F_Inputs_cyclical!$A$1:$BE$243, MATCH('Cyclical_after overrides'!$A84, F_Inputs_cyclical!$A$1:$A$243, 0), MATCH('Cyclical_after overrides'!G$1, F_Inputs_cyclical!$A$1:$BE$1, 0))="", "", INDEX(F_Inputs_cyclical!$A$1:$BE$243, MATCH('Cyclical_after overrides'!$A84, F_Inputs_cyclical!$A$1:$A$243, 0), MATCH('Cyclical_after overrides'!G$1, F_Inputs_cyclical!$A$1:$BE$1, 0))),
Cyclical_overrides!G84)</f>
        <v>1.155</v>
      </c>
      <c r="H84" s="72" t="str">
        <f>IF(Cyclical_overrides!H84 = "",
IF(INDEX(F_Inputs_cyclical!$A$1:$BE$243, MATCH('Cyclical_after overrides'!$A84, F_Inputs_cyclical!$A$1:$A$243, 0), MATCH('Cyclical_after overrides'!H$1, F_Inputs_cyclical!$A$1:$BE$1, 0))="", "", INDEX(F_Inputs_cyclical!$A$1:$BE$243, MATCH('Cyclical_after overrides'!$A84, F_Inputs_cyclical!$A$1:$A$243, 0), MATCH('Cyclical_after overrides'!H$1, F_Inputs_cyclical!$A$1:$BE$1, 0))),
Cyclical_overrides!H84)</f>
        <v/>
      </c>
      <c r="I84" s="72">
        <f>IF(Cyclical_overrides!I84 = "",
IF(INDEX(F_Inputs_cyclical!$A$1:$BE$243, MATCH('Cyclical_after overrides'!$A84, F_Inputs_cyclical!$A$1:$A$243, 0), MATCH('Cyclical_after overrides'!I$1, F_Inputs_cyclical!$A$1:$BE$1, 0))="", "", INDEX(F_Inputs_cyclical!$A$1:$BE$243, MATCH('Cyclical_after overrides'!$A84, F_Inputs_cyclical!$A$1:$A$243, 0), MATCH('Cyclical_after overrides'!I$1, F_Inputs_cyclical!$A$1:$BE$1, 0))),
Cyclical_overrides!I84)</f>
        <v>0</v>
      </c>
      <c r="J84" s="72">
        <f>IF(Cyclical_overrides!J84 = "",
IF(INDEX(F_Inputs_cyclical!$A$1:$BE$243, MATCH('Cyclical_after overrides'!$A84, F_Inputs_cyclical!$A$1:$A$243, 0), MATCH('Cyclical_after overrides'!J$1, F_Inputs_cyclical!$A$1:$BE$1, 0))="", "", INDEX(F_Inputs_cyclical!$A$1:$BE$243, MATCH('Cyclical_after overrides'!$A84, F_Inputs_cyclical!$A$1:$A$243, 0), MATCH('Cyclical_after overrides'!J$1, F_Inputs_cyclical!$A$1:$BE$1, 0))),
Cyclical_overrides!J84)</f>
        <v>31.983000000000004</v>
      </c>
      <c r="K84" s="72">
        <f>IF(Cyclical_overrides!K84 = "",
IF(INDEX(F_Inputs_cyclical!$A$1:$BE$243, MATCH('Cyclical_after overrides'!$A84, F_Inputs_cyclical!$A$1:$A$243, 0), MATCH('Cyclical_after overrides'!K$1, F_Inputs_cyclical!$A$1:$BE$1, 0))="", "", INDEX(F_Inputs_cyclical!$A$1:$BE$243, MATCH('Cyclical_after overrides'!$A84, F_Inputs_cyclical!$A$1:$A$243, 0), MATCH('Cyclical_after overrides'!K$1, F_Inputs_cyclical!$A$1:$BE$1, 0))),
Cyclical_overrides!K84)</f>
        <v>13.731999999999999</v>
      </c>
      <c r="L84" s="72" t="str">
        <f>IF(Cyclical_overrides!L84 = "",
IF(INDEX(F_Inputs_cyclical!$A$1:$BE$243, MATCH('Cyclical_after overrides'!$A84, F_Inputs_cyclical!$A$1:$A$243, 0), MATCH('Cyclical_after overrides'!L$1, F_Inputs_cyclical!$A$1:$BE$1, 0))="", "", INDEX(F_Inputs_cyclical!$A$1:$BE$243, MATCH('Cyclical_after overrides'!$A84, F_Inputs_cyclical!$A$1:$A$243, 0), MATCH('Cyclical_after overrides'!L$1, F_Inputs_cyclical!$A$1:$BE$1, 0))),
Cyclical_overrides!L84)</f>
        <v/>
      </c>
      <c r="M84" s="72" t="str">
        <f>IF(Cyclical_overrides!M84 = "",
IF(INDEX(F_Inputs_cyclical!$A$1:$BE$243, MATCH('Cyclical_after overrides'!$A84, F_Inputs_cyclical!$A$1:$A$243, 0), MATCH('Cyclical_after overrides'!M$1, F_Inputs_cyclical!$A$1:$BE$1, 0))="", "", INDEX(F_Inputs_cyclical!$A$1:$BE$243, MATCH('Cyclical_after overrides'!$A84, F_Inputs_cyclical!$A$1:$A$243, 0), MATCH('Cyclical_after overrides'!M$1, F_Inputs_cyclical!$A$1:$BE$1, 0))),
Cyclical_overrides!M84)</f>
        <v/>
      </c>
      <c r="N84" s="72" t="str">
        <f>IF(Cyclical_overrides!N84 = "",
IF(INDEX(F_Inputs_cyclical!$A$1:$BE$243, MATCH('Cyclical_after overrides'!$A84, F_Inputs_cyclical!$A$1:$A$243, 0), MATCH('Cyclical_after overrides'!N$1, F_Inputs_cyclical!$A$1:$BE$1, 0))="", "", INDEX(F_Inputs_cyclical!$A$1:$BE$243, MATCH('Cyclical_after overrides'!$A84, F_Inputs_cyclical!$A$1:$A$243, 0), MATCH('Cyclical_after overrides'!N$1, F_Inputs_cyclical!$A$1:$BE$1, 0))),
Cyclical_overrides!N84)</f>
        <v/>
      </c>
      <c r="O84" s="72" t="str">
        <f>IF(Cyclical_overrides!O84 = "",
IF(INDEX(F_Inputs_cyclical!$A$1:$BE$243, MATCH('Cyclical_after overrides'!$A84, F_Inputs_cyclical!$A$1:$A$243, 0), MATCH('Cyclical_after overrides'!O$1, F_Inputs_cyclical!$A$1:$BE$1, 0))="", "", INDEX(F_Inputs_cyclical!$A$1:$BE$243, MATCH('Cyclical_after overrides'!$A84, F_Inputs_cyclical!$A$1:$A$243, 0), MATCH('Cyclical_after overrides'!O$1, F_Inputs_cyclical!$A$1:$BE$1, 0))),
Cyclical_overrides!O84)</f>
        <v/>
      </c>
      <c r="P84" s="72" t="str">
        <f>IF(Cyclical_overrides!P84 = "",
IF(INDEX(F_Inputs_cyclical!$A$1:$BE$243, MATCH('Cyclical_after overrides'!$A84, F_Inputs_cyclical!$A$1:$A$243, 0), MATCH('Cyclical_after overrides'!P$1, F_Inputs_cyclical!$A$1:$BE$1, 0))="", "", INDEX(F_Inputs_cyclical!$A$1:$BE$243, MATCH('Cyclical_after overrides'!$A84, F_Inputs_cyclical!$A$1:$A$243, 0), MATCH('Cyclical_after overrides'!P$1, F_Inputs_cyclical!$A$1:$BE$1, 0))),
Cyclical_overrides!P84)</f>
        <v/>
      </c>
      <c r="Q84" s="72" t="str">
        <f>IF(Cyclical_overrides!Q84 = "",
IF(INDEX(F_Inputs_cyclical!$A$1:$BE$243, MATCH('Cyclical_after overrides'!$A84, F_Inputs_cyclical!$A$1:$A$243, 0), MATCH('Cyclical_after overrides'!Q$1, F_Inputs_cyclical!$A$1:$BE$1, 0))="", "", INDEX(F_Inputs_cyclical!$A$1:$BE$243, MATCH('Cyclical_after overrides'!$A84, F_Inputs_cyclical!$A$1:$A$243, 0), MATCH('Cyclical_after overrides'!Q$1, F_Inputs_cyclical!$A$1:$BE$1, 0))),
Cyclical_overrides!Q84)</f>
        <v/>
      </c>
      <c r="R84" s="72" t="str">
        <f>IF(Cyclical_overrides!R84 = "",
IF(INDEX(F_Inputs_cyclical!$A$1:$BE$243, MATCH('Cyclical_after overrides'!$A84, F_Inputs_cyclical!$A$1:$A$243, 0), MATCH('Cyclical_after overrides'!R$1, F_Inputs_cyclical!$A$1:$BE$1, 0))="", "", INDEX(F_Inputs_cyclical!$A$1:$BE$243, MATCH('Cyclical_after overrides'!$A84, F_Inputs_cyclical!$A$1:$A$243, 0), MATCH('Cyclical_after overrides'!R$1, F_Inputs_cyclical!$A$1:$BE$1, 0))),
Cyclical_overrides!R84)</f>
        <v/>
      </c>
      <c r="S84" s="72">
        <f>IF(Cyclical_overrides!S84 = "",
IF(INDEX(F_Inputs_cyclical!$A$1:$BE$243, MATCH('Cyclical_after overrides'!$A84, F_Inputs_cyclical!$A$1:$A$243, 0), MATCH('Cyclical_after overrides'!S$1, F_Inputs_cyclical!$A$1:$BE$1, 0))="", "", INDEX(F_Inputs_cyclical!$A$1:$BE$243, MATCH('Cyclical_after overrides'!$A84, F_Inputs_cyclical!$A$1:$A$243, 0), MATCH('Cyclical_after overrides'!S$1, F_Inputs_cyclical!$A$1:$BE$1, 0))),
Cyclical_overrides!S84)</f>
        <v>6.2309999999999999</v>
      </c>
      <c r="T84" s="72">
        <f>IF(Cyclical_overrides!T84 = "",
IF(INDEX(F_Inputs_cyclical!$A$1:$BE$243, MATCH('Cyclical_after overrides'!$A84, F_Inputs_cyclical!$A$1:$A$243, 0), MATCH('Cyclical_after overrides'!T$1, F_Inputs_cyclical!$A$1:$BE$1, 0))="", "", INDEX(F_Inputs_cyclical!$A$1:$BE$243, MATCH('Cyclical_after overrides'!$A84, F_Inputs_cyclical!$A$1:$A$243, 0), MATCH('Cyclical_after overrides'!T$1, F_Inputs_cyclical!$A$1:$BE$1, 0))),
Cyclical_overrides!T84)</f>
        <v>7.9559999999999995</v>
      </c>
      <c r="U84" s="72">
        <f>IF(Cyclical_overrides!U84 = "",
IF(INDEX(F_Inputs_cyclical!$A$1:$BE$243, MATCH('Cyclical_after overrides'!$A84, F_Inputs_cyclical!$A$1:$A$243, 0), MATCH('Cyclical_after overrides'!U$1, F_Inputs_cyclical!$A$1:$BE$1, 0))="", "", INDEX(F_Inputs_cyclical!$A$1:$BE$243, MATCH('Cyclical_after overrides'!$A84, F_Inputs_cyclical!$A$1:$A$243, 0), MATCH('Cyclical_after overrides'!U$1, F_Inputs_cyclical!$A$1:$BE$1, 0))),
Cyclical_overrides!U84)</f>
        <v>30.178000000000004</v>
      </c>
      <c r="V84" s="72">
        <f>IF(Cyclical_overrides!V84 = "",
IF(INDEX(F_Inputs_cyclical!$A$1:$BE$243, MATCH('Cyclical_after overrides'!$A84, F_Inputs_cyclical!$A$1:$A$243, 0), MATCH('Cyclical_after overrides'!V$1, F_Inputs_cyclical!$A$1:$BE$1, 0))="", "", INDEX(F_Inputs_cyclical!$A$1:$BE$243, MATCH('Cyclical_after overrides'!$A84, F_Inputs_cyclical!$A$1:$A$243, 0), MATCH('Cyclical_after overrides'!V$1, F_Inputs_cyclical!$A$1:$BE$1, 0))),
Cyclical_overrides!V84)</f>
        <v>86.408999999999992</v>
      </c>
      <c r="W84" s="72">
        <f>IF(Cyclical_overrides!W84 = "",
IF(INDEX(F_Inputs_cyclical!$A$1:$BE$243, MATCH('Cyclical_after overrides'!$A84, F_Inputs_cyclical!$A$1:$A$243, 0), MATCH('Cyclical_after overrides'!W$1, F_Inputs_cyclical!$A$1:$BE$1, 0))="", "", INDEX(F_Inputs_cyclical!$A$1:$BE$243, MATCH('Cyclical_after overrides'!$A84, F_Inputs_cyclical!$A$1:$A$243, 0), MATCH('Cyclical_after overrides'!W$1, F_Inputs_cyclical!$A$1:$BE$1, 0))),
Cyclical_overrides!W84)</f>
        <v>173.35700000000003</v>
      </c>
      <c r="X84" s="72">
        <f>IF(Cyclical_overrides!X84 = "",
IF(INDEX(F_Inputs_cyclical!$A$1:$BE$243, MATCH('Cyclical_after overrides'!$A84, F_Inputs_cyclical!$A$1:$A$243, 0), MATCH('Cyclical_after overrides'!X$1, F_Inputs_cyclical!$A$1:$BE$1, 0))="", "", INDEX(F_Inputs_cyclical!$A$1:$BE$243, MATCH('Cyclical_after overrides'!$A84, F_Inputs_cyclical!$A$1:$A$243, 0), MATCH('Cyclical_after overrides'!X$1, F_Inputs_cyclical!$A$1:$BE$1, 0))),
Cyclical_overrides!X84)</f>
        <v>2.2930000000000001</v>
      </c>
      <c r="Y84" s="72">
        <f>IF(Cyclical_overrides!Y84 = "",
IF(INDEX(F_Inputs_cyclical!$A$1:$BE$243, MATCH('Cyclical_after overrides'!$A84, F_Inputs_cyclical!$A$1:$A$243, 0), MATCH('Cyclical_after overrides'!Y$1, F_Inputs_cyclical!$A$1:$BE$1, 0))="", "", INDEX(F_Inputs_cyclical!$A$1:$BE$243, MATCH('Cyclical_after overrides'!$A84, F_Inputs_cyclical!$A$1:$A$243, 0), MATCH('Cyclical_after overrides'!Y$1, F_Inputs_cyclical!$A$1:$BE$1, 0))),
Cyclical_overrides!Y84)</f>
        <v>2.4470000000000001</v>
      </c>
      <c r="Z84" s="72">
        <f>IF(Cyclical_overrides!Z84 = "",
IF(INDEX(F_Inputs_cyclical!$A$1:$BE$243, MATCH('Cyclical_after overrides'!$A84, F_Inputs_cyclical!$A$1:$A$243, 0), MATCH('Cyclical_after overrides'!Z$1, F_Inputs_cyclical!$A$1:$BE$1, 0))="", "", INDEX(F_Inputs_cyclical!$A$1:$BE$243, MATCH('Cyclical_after overrides'!$A84, F_Inputs_cyclical!$A$1:$A$243, 0), MATCH('Cyclical_after overrides'!Z$1, F_Inputs_cyclical!$A$1:$BE$1, 0))),
Cyclical_overrides!Z84)</f>
        <v>109.84699999999999</v>
      </c>
      <c r="AA84" s="72">
        <f>IF(Cyclical_overrides!AA84 = "",
IF(INDEX(F_Inputs_cyclical!$A$1:$BE$243, MATCH('Cyclical_after overrides'!$A84, F_Inputs_cyclical!$A$1:$A$243, 0), MATCH('Cyclical_after overrides'!AA$1, F_Inputs_cyclical!$A$1:$BE$1, 0))="", "", INDEX(F_Inputs_cyclical!$A$1:$BE$243, MATCH('Cyclical_after overrides'!$A84, F_Inputs_cyclical!$A$1:$A$243, 0), MATCH('Cyclical_after overrides'!AA$1, F_Inputs_cyclical!$A$1:$BE$1, 0))),
Cyclical_overrides!AA84)</f>
        <v>565.02599999999995</v>
      </c>
      <c r="AB84" s="72" t="str">
        <f>IF(Cyclical_overrides!AB84 = "",
IF(INDEX(F_Inputs_cyclical!$A$1:$BE$243, MATCH('Cyclical_after overrides'!$A84, F_Inputs_cyclical!$A$1:$A$243, 0), MATCH('Cyclical_after overrides'!AB$1, F_Inputs_cyclical!$A$1:$BE$1, 0))="", "", INDEX(F_Inputs_cyclical!$A$1:$BE$243, MATCH('Cyclical_after overrides'!$A84, F_Inputs_cyclical!$A$1:$A$243, 0), MATCH('Cyclical_after overrides'!AB$1, F_Inputs_cyclical!$A$1:$BE$1, 0))),
Cyclical_overrides!AB84)</f>
        <v/>
      </c>
      <c r="AC84" s="72" t="str">
        <f>IF(Cyclical_overrides!AC84 = "",
IF(INDEX(F_Inputs_cyclical!$A$1:$BE$243, MATCH('Cyclical_after overrides'!$A84, F_Inputs_cyclical!$A$1:$A$243, 0), MATCH('Cyclical_after overrides'!AC$1, F_Inputs_cyclical!$A$1:$BE$1, 0))="", "", INDEX(F_Inputs_cyclical!$A$1:$BE$243, MATCH('Cyclical_after overrides'!$A84, F_Inputs_cyclical!$A$1:$A$243, 0), MATCH('Cyclical_after overrides'!AC$1, F_Inputs_cyclical!$A$1:$BE$1, 0))),
Cyclical_overrides!AC84)</f>
        <v/>
      </c>
      <c r="AD84" s="72" t="str">
        <f>IF(Cyclical_overrides!AD84 = "",
IF(INDEX(F_Inputs_cyclical!$A$1:$BE$243, MATCH('Cyclical_after overrides'!$A84, F_Inputs_cyclical!$A$1:$A$243, 0), MATCH('Cyclical_after overrides'!AD$1, F_Inputs_cyclical!$A$1:$BE$1, 0))="", "", INDEX(F_Inputs_cyclical!$A$1:$BE$243, MATCH('Cyclical_after overrides'!$A84, F_Inputs_cyclical!$A$1:$A$243, 0), MATCH('Cyclical_after overrides'!AD$1, F_Inputs_cyclical!$A$1:$BE$1, 0))),
Cyclical_overrides!AD84)</f>
        <v/>
      </c>
      <c r="AE84" s="72" t="str">
        <f>IF(Cyclical_overrides!AE84 = "",
IF(INDEX(F_Inputs_cyclical!$A$1:$BE$243, MATCH('Cyclical_after overrides'!$A84, F_Inputs_cyclical!$A$1:$A$243, 0), MATCH('Cyclical_after overrides'!AE$1, F_Inputs_cyclical!$A$1:$BE$1, 0))="", "", INDEX(F_Inputs_cyclical!$A$1:$BE$243, MATCH('Cyclical_after overrides'!$A84, F_Inputs_cyclical!$A$1:$A$243, 0), MATCH('Cyclical_after overrides'!AE$1, F_Inputs_cyclical!$A$1:$BE$1, 0))),
Cyclical_overrides!AE84)</f>
        <v/>
      </c>
      <c r="AF84" s="72" t="str">
        <f>IF(Cyclical_overrides!AF84 = "",
IF(INDEX(F_Inputs_cyclical!$A$1:$BE$243, MATCH('Cyclical_after overrides'!$A84, F_Inputs_cyclical!$A$1:$A$243, 0), MATCH('Cyclical_after overrides'!AF$1, F_Inputs_cyclical!$A$1:$BE$1, 0))="", "", INDEX(F_Inputs_cyclical!$A$1:$BE$243, MATCH('Cyclical_after overrides'!$A84, F_Inputs_cyclical!$A$1:$A$243, 0), MATCH('Cyclical_after overrides'!AF$1, F_Inputs_cyclical!$A$1:$BE$1, 0))),
Cyclical_overrides!AF84)</f>
        <v/>
      </c>
      <c r="AG84" s="72" t="str">
        <f>IF(Cyclical_overrides!AG84 = "",
IF(INDEX(F_Inputs_cyclical!$A$1:$BE$243, MATCH('Cyclical_after overrides'!$A84, F_Inputs_cyclical!$A$1:$A$243, 0), MATCH('Cyclical_after overrides'!AG$1, F_Inputs_cyclical!$A$1:$BE$1, 0))="", "", INDEX(F_Inputs_cyclical!$A$1:$BE$243, MATCH('Cyclical_after overrides'!$A84, F_Inputs_cyclical!$A$1:$A$243, 0), MATCH('Cyclical_after overrides'!AG$1, F_Inputs_cyclical!$A$1:$BE$1, 0))),
Cyclical_overrides!AG84)</f>
        <v/>
      </c>
      <c r="AH84" s="72" t="str">
        <f>IF(Cyclical_overrides!AH84 = "",
IF(INDEX(F_Inputs_cyclical!$A$1:$BE$243, MATCH('Cyclical_after overrides'!$A84, F_Inputs_cyclical!$A$1:$A$243, 0), MATCH('Cyclical_after overrides'!AH$1, F_Inputs_cyclical!$A$1:$BE$1, 0))="", "", INDEX(F_Inputs_cyclical!$A$1:$BE$243, MATCH('Cyclical_after overrides'!$A84, F_Inputs_cyclical!$A$1:$A$243, 0), MATCH('Cyclical_after overrides'!AH$1, F_Inputs_cyclical!$A$1:$BE$1, 0))),
Cyclical_overrides!AH84)</f>
        <v/>
      </c>
      <c r="AI84" s="72" t="str">
        <f>IF(Cyclical_overrides!AI84 = "",
IF(INDEX(F_Inputs_cyclical!$A$1:$BE$243, MATCH('Cyclical_after overrides'!$A84, F_Inputs_cyclical!$A$1:$A$243, 0), MATCH('Cyclical_after overrides'!AI$1, F_Inputs_cyclical!$A$1:$BE$1, 0))="", "", INDEX(F_Inputs_cyclical!$A$1:$BE$243, MATCH('Cyclical_after overrides'!$A84, F_Inputs_cyclical!$A$1:$A$243, 0), MATCH('Cyclical_after overrides'!AI$1, F_Inputs_cyclical!$A$1:$BE$1, 0))),
Cyclical_overrides!AI84)</f>
        <v/>
      </c>
      <c r="AJ84" s="72" t="str">
        <f>IF(Cyclical_overrides!AJ84 = "",
IF(INDEX(F_Inputs_cyclical!$A$1:$BE$243, MATCH('Cyclical_after overrides'!$A84, F_Inputs_cyclical!$A$1:$A$243, 0), MATCH('Cyclical_after overrides'!AJ$1, F_Inputs_cyclical!$A$1:$BE$1, 0))="", "", INDEX(F_Inputs_cyclical!$A$1:$BE$243, MATCH('Cyclical_after overrides'!$A84, F_Inputs_cyclical!$A$1:$A$243, 0), MATCH('Cyclical_after overrides'!AJ$1, F_Inputs_cyclical!$A$1:$BE$1, 0))),
Cyclical_overrides!AJ84)</f>
        <v/>
      </c>
      <c r="AK84" s="72" t="str">
        <f>IF(Cyclical_overrides!AK84 = "",
IF(INDEX(F_Inputs_cyclical!$A$1:$BE$243, MATCH('Cyclical_after overrides'!$A84, F_Inputs_cyclical!$A$1:$A$243, 0), MATCH('Cyclical_after overrides'!AK$1, F_Inputs_cyclical!$A$1:$BE$1, 0))="", "", INDEX(F_Inputs_cyclical!$A$1:$BE$243, MATCH('Cyclical_after overrides'!$A84, F_Inputs_cyclical!$A$1:$A$243, 0), MATCH('Cyclical_after overrides'!AK$1, F_Inputs_cyclical!$A$1:$BE$1, 0))),
Cyclical_overrides!AK84)</f>
        <v/>
      </c>
      <c r="AL84" s="72" t="str">
        <f>IF(Cyclical_overrides!AL84 = "",
IF(INDEX(F_Inputs_cyclical!$A$1:$BE$243, MATCH('Cyclical_after overrides'!$A84, F_Inputs_cyclical!$A$1:$A$243, 0), MATCH('Cyclical_after overrides'!AL$1, F_Inputs_cyclical!$A$1:$BE$1, 0))="", "", INDEX(F_Inputs_cyclical!$A$1:$BE$243, MATCH('Cyclical_after overrides'!$A84, F_Inputs_cyclical!$A$1:$A$243, 0), MATCH('Cyclical_after overrides'!AL$1, F_Inputs_cyclical!$A$1:$BE$1, 0))),
Cyclical_overrides!AL84)</f>
        <v/>
      </c>
      <c r="AM84" s="72">
        <f>IF(Cyclical_overrides!AM84 = "",
IF(INDEX(F_Inputs_cyclical!$A$1:$BE$243, MATCH('Cyclical_after overrides'!$A84, F_Inputs_cyclical!$A$1:$A$243, 0), MATCH('Cyclical_after overrides'!AM$1, F_Inputs_cyclical!$A$1:$BE$1, 0))="", "", INDEX(F_Inputs_cyclical!$A$1:$BE$243, MATCH('Cyclical_after overrides'!$A84, F_Inputs_cyclical!$A$1:$A$243, 0), MATCH('Cyclical_after overrides'!AM$1, F_Inputs_cyclical!$A$1:$BE$1, 0))),
Cyclical_overrides!AM84)</f>
        <v>5.1989999999999998</v>
      </c>
      <c r="AN84" s="72">
        <f>IF(Cyclical_overrides!AN84 = "",
IF(INDEX(F_Inputs_cyclical!$A$1:$BE$243, MATCH('Cyclical_after overrides'!$A84, F_Inputs_cyclical!$A$1:$A$243, 0), MATCH('Cyclical_after overrides'!AN$1, F_Inputs_cyclical!$A$1:$BE$1, 0))="", "", INDEX(F_Inputs_cyclical!$A$1:$BE$243, MATCH('Cyclical_after overrides'!$A84, F_Inputs_cyclical!$A$1:$A$243, 0), MATCH('Cyclical_after overrides'!AN$1, F_Inputs_cyclical!$A$1:$BE$1, 0))),
Cyclical_overrides!AN84)</f>
        <v>30.178000000000004</v>
      </c>
      <c r="AO84" s="72" t="str">
        <f>IF(Cyclical_overrides!AO84 = "",
IF(INDEX(F_Inputs_cyclical!$A$1:$BE$243, MATCH('Cyclical_after overrides'!$A84, F_Inputs_cyclical!$A$1:$A$243, 0), MATCH('Cyclical_after overrides'!AO$1, F_Inputs_cyclical!$A$1:$BE$1, 0))="", "", INDEX(F_Inputs_cyclical!$A$1:$BE$243, MATCH('Cyclical_after overrides'!$A84, F_Inputs_cyclical!$A$1:$A$243, 0), MATCH('Cyclical_after overrides'!AO$1, F_Inputs_cyclical!$A$1:$BE$1, 0))),
Cyclical_overrides!AO84)</f>
        <v/>
      </c>
      <c r="AP84" s="72" t="str">
        <f>IF(Cyclical_overrides!AP84 = "",
IF(INDEX(F_Inputs_cyclical!$A$1:$BE$243, MATCH('Cyclical_after overrides'!$A84, F_Inputs_cyclical!$A$1:$A$243, 0), MATCH('Cyclical_after overrides'!AP$1, F_Inputs_cyclical!$A$1:$BE$1, 0))="", "", INDEX(F_Inputs_cyclical!$A$1:$BE$243, MATCH('Cyclical_after overrides'!$A84, F_Inputs_cyclical!$A$1:$A$243, 0), MATCH('Cyclical_after overrides'!AP$1, F_Inputs_cyclical!$A$1:$BE$1, 0))),
Cyclical_overrides!AP84)</f>
        <v/>
      </c>
      <c r="AQ84" s="72">
        <f>IF(Cyclical_overrides!AQ84 = "",
IF(INDEX(F_Inputs_cyclical!$A$1:$BE$243, MATCH('Cyclical_after overrides'!$A84, F_Inputs_cyclical!$A$1:$A$243, 0), MATCH('Cyclical_after overrides'!AQ$1, F_Inputs_cyclical!$A$1:$BE$1, 0))="", "", INDEX(F_Inputs_cyclical!$A$1:$BE$243, MATCH('Cyclical_after overrides'!$A84, F_Inputs_cyclical!$A$1:$A$243, 0), MATCH('Cyclical_after overrides'!AQ$1, F_Inputs_cyclical!$A$1:$BE$1, 0))),
Cyclical_overrides!AQ84)</f>
        <v>1.4929999999999999</v>
      </c>
      <c r="AR84" s="72">
        <f>IF(Cyclical_overrides!AR84 = "",
IF(INDEX(F_Inputs_cyclical!$A$1:$BE$243, MATCH('Cyclical_after overrides'!$A84, F_Inputs_cyclical!$A$1:$A$243, 0), MATCH('Cyclical_after overrides'!AR$1, F_Inputs_cyclical!$A$1:$BE$1, 0))="", "", INDEX(F_Inputs_cyclical!$A$1:$BE$243, MATCH('Cyclical_after overrides'!$A84, F_Inputs_cyclical!$A$1:$A$243, 0), MATCH('Cyclical_after overrides'!AR$1, F_Inputs_cyclical!$A$1:$BE$1, 0))),
Cyclical_overrides!AR84)</f>
        <v>0.312</v>
      </c>
      <c r="AS84" s="72">
        <f>IF(Cyclical_overrides!AS84 = "",
IF(INDEX(F_Inputs_cyclical!$A$1:$BE$243, MATCH('Cyclical_after overrides'!$A84, F_Inputs_cyclical!$A$1:$A$243, 0), MATCH('Cyclical_after overrides'!AS$1, F_Inputs_cyclical!$A$1:$BE$1, 0))="", "", INDEX(F_Inputs_cyclical!$A$1:$BE$243, MATCH('Cyclical_after overrides'!$A84, F_Inputs_cyclical!$A$1:$A$243, 0), MATCH('Cyclical_after overrides'!AS$1, F_Inputs_cyclical!$A$1:$BE$1, 0))),
Cyclical_overrides!AS84)</f>
        <v>-1.1870000000000001</v>
      </c>
      <c r="AT84" s="72">
        <f>IF(Cyclical_overrides!AT84 = "",
IF(INDEX(F_Inputs_cyclical!$A$1:$BE$243, MATCH('Cyclical_after overrides'!$A84, F_Inputs_cyclical!$A$1:$A$243, 0), MATCH('Cyclical_after overrides'!AT$1, F_Inputs_cyclical!$A$1:$BE$1, 0))="", "", INDEX(F_Inputs_cyclical!$A$1:$BE$243, MATCH('Cyclical_after overrides'!$A84, F_Inputs_cyclical!$A$1:$A$243, 0), MATCH('Cyclical_after overrides'!AT$1, F_Inputs_cyclical!$A$1:$BE$1, 0))),
Cyclical_overrides!AT84)</f>
        <v>0</v>
      </c>
      <c r="AU84" s="72">
        <f>IF(Cyclical_overrides!AU84 = "",
IF(INDEX(F_Inputs_cyclical!$A$1:$BE$243, MATCH('Cyclical_after overrides'!$A84, F_Inputs_cyclical!$A$1:$A$243, 0), MATCH('Cyclical_after overrides'!AU$1, F_Inputs_cyclical!$A$1:$BE$1, 0))="", "", INDEX(F_Inputs_cyclical!$A$1:$BE$243, MATCH('Cyclical_after overrides'!$A84, F_Inputs_cyclical!$A$1:$A$243, 0), MATCH('Cyclical_after overrides'!AU$1, F_Inputs_cyclical!$A$1:$BE$1, 0))),
Cyclical_overrides!AU84)</f>
        <v>1.2809999999999999</v>
      </c>
      <c r="AV84" s="72" t="str">
        <f>IF(Cyclical_overrides!AV84 = "",
IF(INDEX(F_Inputs_cyclical!$A$1:$BE$243, MATCH('Cyclical_after overrides'!$A84, F_Inputs_cyclical!$A$1:$A$243, 0), MATCH('Cyclical_after overrides'!AV$1, F_Inputs_cyclical!$A$1:$BE$1, 0))="", "", INDEX(F_Inputs_cyclical!$A$1:$BE$243, MATCH('Cyclical_after overrides'!$A84, F_Inputs_cyclical!$A$1:$A$243, 0), MATCH('Cyclical_after overrides'!AV$1, F_Inputs_cyclical!$A$1:$BE$1, 0))),
Cyclical_overrides!AV84)</f>
        <v/>
      </c>
      <c r="AW84" s="72">
        <f>IF(Cyclical_overrides!AW84 = "",
IF(INDEX(F_Inputs_cyclical!$A$1:$BE$243, MATCH('Cyclical_after overrides'!$A84, F_Inputs_cyclical!$A$1:$A$243, 0), MATCH('Cyclical_after overrides'!AW$1, F_Inputs_cyclical!$A$1:$BE$1, 0))="", "", INDEX(F_Inputs_cyclical!$A$1:$BE$243, MATCH('Cyclical_after overrides'!$A84, F_Inputs_cyclical!$A$1:$A$243, 0), MATCH('Cyclical_after overrides'!AW$1, F_Inputs_cyclical!$A$1:$BE$1, 0))),
Cyclical_overrides!AW84)</f>
        <v>1.2117357406647515</v>
      </c>
      <c r="AX84" s="72">
        <f>IF(Cyclical_overrides!AX84 = "",
IF(INDEX(F_Inputs_cyclical!$A$1:$BE$243, MATCH('Cyclical_after overrides'!$A84, F_Inputs_cyclical!$A$1:$A$243, 0), MATCH('Cyclical_after overrides'!AX$1, F_Inputs_cyclical!$A$1:$BE$1, 0))="", "", INDEX(F_Inputs_cyclical!$A$1:$BE$243, MATCH('Cyclical_after overrides'!$A84, F_Inputs_cyclical!$A$1:$A$243, 0), MATCH('Cyclical_after overrides'!AX$1, F_Inputs_cyclical!$A$1:$BE$1, 0))),
Cyclical_overrides!AX84)</f>
        <v>20.585436907060409</v>
      </c>
      <c r="AY84" s="72">
        <f>IF(Cyclical_overrides!AY84 = "",
IF(INDEX(F_Inputs_cyclical!$A$1:$BE$243, MATCH('Cyclical_after overrides'!$A84, F_Inputs_cyclical!$A$1:$A$243, 0), MATCH('Cyclical_after overrides'!AY$1, F_Inputs_cyclical!$A$1:$BE$1, 0))="", "", INDEX(F_Inputs_cyclical!$A$1:$BE$243, MATCH('Cyclical_after overrides'!$A84, F_Inputs_cyclical!$A$1:$A$243, 0), MATCH('Cyclical_after overrides'!AY$1, F_Inputs_cyclical!$A$1:$BE$1, 0))),
Cyclical_overrides!AY84)</f>
        <v>141.52548789827281</v>
      </c>
      <c r="AZ84" s="72">
        <f>IF(Cyclical_overrides!AZ84 = "",
IF(INDEX(F_Inputs_cyclical!$A$1:$BE$243, MATCH('Cyclical_after overrides'!$A84, F_Inputs_cyclical!$A$1:$A$243, 0), MATCH('Cyclical_after overrides'!AZ$1, F_Inputs_cyclical!$A$1:$BE$1, 0))="", "", INDEX(F_Inputs_cyclical!$A$1:$BE$243, MATCH('Cyclical_after overrides'!$A84, F_Inputs_cyclical!$A$1:$A$243, 0), MATCH('Cyclical_after overrides'!AZ$1, F_Inputs_cyclical!$A$1:$BE$1, 0))),
Cyclical_overrides!AZ84)</f>
        <v>1.486670037242418</v>
      </c>
      <c r="BA84" s="72">
        <f>IF(Cyclical_overrides!BA84 = "",
IF(INDEX(F_Inputs_cyclical!$A$1:$BE$243, MATCH('Cyclical_after overrides'!$A84, F_Inputs_cyclical!$A$1:$A$243, 0), MATCH('Cyclical_after overrides'!BA$1, F_Inputs_cyclical!$A$1:$BE$1, 0))="", "", INDEX(F_Inputs_cyclical!$A$1:$BE$243, MATCH('Cyclical_after overrides'!$A84, F_Inputs_cyclical!$A$1:$A$243, 0), MATCH('Cyclical_after overrides'!BA$1, F_Inputs_cyclical!$A$1:$BE$1, 0))),
Cyclical_overrides!BA84)</f>
        <v>12.999577213629401</v>
      </c>
      <c r="BB84" s="72">
        <f>IF(Cyclical_overrides!BB84 = "",
IF(INDEX(F_Inputs_cyclical!$A$1:$BE$243, MATCH('Cyclical_after overrides'!$A84, F_Inputs_cyclical!$A$1:$A$243, 0), MATCH('Cyclical_after overrides'!BB$1, F_Inputs_cyclical!$A$1:$BE$1, 0))="", "", INDEX(F_Inputs_cyclical!$A$1:$BE$243, MATCH('Cyclical_after overrides'!$A84, F_Inputs_cyclical!$A$1:$A$243, 0), MATCH('Cyclical_after overrides'!BB$1, F_Inputs_cyclical!$A$1:$BE$1, 0))),
Cyclical_overrides!BB84)</f>
        <v>12.687657960082019</v>
      </c>
      <c r="BC84" s="72">
        <f>IF(Cyclical_overrides!BC84 = "",
IF(INDEX(F_Inputs_cyclical!$A$1:$BE$243, MATCH('Cyclical_after overrides'!$A84, F_Inputs_cyclical!$A$1:$A$243, 0), MATCH('Cyclical_after overrides'!BC$1, F_Inputs_cyclical!$A$1:$BE$1, 0))="", "", INDEX(F_Inputs_cyclical!$A$1:$BE$243, MATCH('Cyclical_after overrides'!$A84, F_Inputs_cyclical!$A$1:$A$243, 0), MATCH('Cyclical_after overrides'!BC$1, F_Inputs_cyclical!$A$1:$BE$1, 0))),
Cyclical_overrides!BC84)</f>
        <v>10.537768278016573</v>
      </c>
      <c r="BD84" s="72">
        <f>IF(Cyclical_overrides!BD84 = "",
IF(INDEX(F_Inputs_cyclical!$A$1:$BE$243, MATCH('Cyclical_after overrides'!$A84, F_Inputs_cyclical!$A$1:$A$243, 0), MATCH('Cyclical_after overrides'!BD$1, F_Inputs_cyclical!$A$1:$BE$1, 0))="", "", INDEX(F_Inputs_cyclical!$A$1:$BE$243, MATCH('Cyclical_after overrides'!$A84, F_Inputs_cyclical!$A$1:$A$243, 0), MATCH('Cyclical_after overrides'!BD$1, F_Inputs_cyclical!$A$1:$BE$1, 0))),
Cyclical_overrides!BD84)</f>
        <v>413.91300000000001</v>
      </c>
      <c r="BE84" s="194"/>
    </row>
    <row r="85" spans="1:57" x14ac:dyDescent="0.4">
      <c r="A85" s="63" t="str">
        <f t="shared" si="1"/>
        <v>SWB18</v>
      </c>
      <c r="B85" s="63" t="s">
        <v>337</v>
      </c>
      <c r="C85" s="63" t="s">
        <v>251</v>
      </c>
      <c r="D85" s="72">
        <f>IF(Cyclical_overrides!D85 = "",
IF(INDEX(F_Inputs_cyclical!$A$1:$BE$243, MATCH('Cyclical_after overrides'!$A85, F_Inputs_cyclical!$A$1:$A$243, 0), MATCH('Cyclical_after overrides'!D$1, F_Inputs_cyclical!$A$1:$BE$1, 0))="", "", INDEX(F_Inputs_cyclical!$A$1:$BE$243, MATCH('Cyclical_after overrides'!$A85, F_Inputs_cyclical!$A$1:$A$243, 0), MATCH('Cyclical_after overrides'!D$1, F_Inputs_cyclical!$A$1:$BE$1, 0))),
Cyclical_overrides!D85)</f>
        <v>9.9309999999999992</v>
      </c>
      <c r="E85" s="72">
        <f>IF(Cyclical_overrides!E85 = "",
IF(INDEX(F_Inputs_cyclical!$A$1:$BE$243, MATCH('Cyclical_after overrides'!$A85, F_Inputs_cyclical!$A$1:$A$243, 0), MATCH('Cyclical_after overrides'!E$1, F_Inputs_cyclical!$A$1:$BE$1, 0))="", "", INDEX(F_Inputs_cyclical!$A$1:$BE$243, MATCH('Cyclical_after overrides'!$A85, F_Inputs_cyclical!$A$1:$A$243, 0), MATCH('Cyclical_after overrides'!E$1, F_Inputs_cyclical!$A$1:$BE$1, 0))),
Cyclical_overrides!E85)</f>
        <v>2.2679999999999998</v>
      </c>
      <c r="F85" s="72">
        <f>IF(Cyclical_overrides!F85 = "",
IF(INDEX(F_Inputs_cyclical!$A$1:$BE$243, MATCH('Cyclical_after overrides'!$A85, F_Inputs_cyclical!$A$1:$A$243, 0), MATCH('Cyclical_after overrides'!F$1, F_Inputs_cyclical!$A$1:$BE$1, 0))="", "", INDEX(F_Inputs_cyclical!$A$1:$BE$243, MATCH('Cyclical_after overrides'!$A85, F_Inputs_cyclical!$A$1:$A$243, 0), MATCH('Cyclical_after overrides'!F$1, F_Inputs_cyclical!$A$1:$BE$1, 0))),
Cyclical_overrides!F85)</f>
        <v>11.326000000000001</v>
      </c>
      <c r="G85" s="72">
        <f>IF(Cyclical_overrides!G85 = "",
IF(INDEX(F_Inputs_cyclical!$A$1:$BE$243, MATCH('Cyclical_after overrides'!$A85, F_Inputs_cyclical!$A$1:$A$243, 0), MATCH('Cyclical_after overrides'!G$1, F_Inputs_cyclical!$A$1:$BE$1, 0))="", "", INDEX(F_Inputs_cyclical!$A$1:$BE$243, MATCH('Cyclical_after overrides'!$A85, F_Inputs_cyclical!$A$1:$A$243, 0), MATCH('Cyclical_after overrides'!G$1, F_Inputs_cyclical!$A$1:$BE$1, 0))),
Cyclical_overrides!G85)</f>
        <v>1.351</v>
      </c>
      <c r="H85" s="72" t="str">
        <f>IF(Cyclical_overrides!H85 = "",
IF(INDEX(F_Inputs_cyclical!$A$1:$BE$243, MATCH('Cyclical_after overrides'!$A85, F_Inputs_cyclical!$A$1:$A$243, 0), MATCH('Cyclical_after overrides'!H$1, F_Inputs_cyclical!$A$1:$BE$1, 0))="", "", INDEX(F_Inputs_cyclical!$A$1:$BE$243, MATCH('Cyclical_after overrides'!$A85, F_Inputs_cyclical!$A$1:$A$243, 0), MATCH('Cyclical_after overrides'!H$1, F_Inputs_cyclical!$A$1:$BE$1, 0))),
Cyclical_overrides!H85)</f>
        <v/>
      </c>
      <c r="I85" s="72">
        <f>IF(Cyclical_overrides!I85 = "",
IF(INDEX(F_Inputs_cyclical!$A$1:$BE$243, MATCH('Cyclical_after overrides'!$A85, F_Inputs_cyclical!$A$1:$A$243, 0), MATCH('Cyclical_after overrides'!I$1, F_Inputs_cyclical!$A$1:$BE$1, 0))="", "", INDEX(F_Inputs_cyclical!$A$1:$BE$243, MATCH('Cyclical_after overrides'!$A85, F_Inputs_cyclical!$A$1:$A$243, 0), MATCH('Cyclical_after overrides'!I$1, F_Inputs_cyclical!$A$1:$BE$1, 0))),
Cyclical_overrides!I85)</f>
        <v>0</v>
      </c>
      <c r="J85" s="72">
        <f>IF(Cyclical_overrides!J85 = "",
IF(INDEX(F_Inputs_cyclical!$A$1:$BE$243, MATCH('Cyclical_after overrides'!$A85, F_Inputs_cyclical!$A$1:$A$243, 0), MATCH('Cyclical_after overrides'!J$1, F_Inputs_cyclical!$A$1:$BE$1, 0))="", "", INDEX(F_Inputs_cyclical!$A$1:$BE$243, MATCH('Cyclical_after overrides'!$A85, F_Inputs_cyclical!$A$1:$A$243, 0), MATCH('Cyclical_after overrides'!J$1, F_Inputs_cyclical!$A$1:$BE$1, 0))),
Cyclical_overrides!J85)</f>
        <v>31.05</v>
      </c>
      <c r="K85" s="72">
        <f>IF(Cyclical_overrides!K85 = "",
IF(INDEX(F_Inputs_cyclical!$A$1:$BE$243, MATCH('Cyclical_after overrides'!$A85, F_Inputs_cyclical!$A$1:$A$243, 0), MATCH('Cyclical_after overrides'!K$1, F_Inputs_cyclical!$A$1:$BE$1, 0))="", "", INDEX(F_Inputs_cyclical!$A$1:$BE$243, MATCH('Cyclical_after overrides'!$A85, F_Inputs_cyclical!$A$1:$A$243, 0), MATCH('Cyclical_after overrides'!K$1, F_Inputs_cyclical!$A$1:$BE$1, 0))),
Cyclical_overrides!K85)</f>
        <v>9.3109999999999999</v>
      </c>
      <c r="L85" s="72" t="str">
        <f>IF(Cyclical_overrides!L85 = "",
IF(INDEX(F_Inputs_cyclical!$A$1:$BE$243, MATCH('Cyclical_after overrides'!$A85, F_Inputs_cyclical!$A$1:$A$243, 0), MATCH('Cyclical_after overrides'!L$1, F_Inputs_cyclical!$A$1:$BE$1, 0))="", "", INDEX(F_Inputs_cyclical!$A$1:$BE$243, MATCH('Cyclical_after overrides'!$A85, F_Inputs_cyclical!$A$1:$A$243, 0), MATCH('Cyclical_after overrides'!L$1, F_Inputs_cyclical!$A$1:$BE$1, 0))),
Cyclical_overrides!L85)</f>
        <v/>
      </c>
      <c r="M85" s="72" t="str">
        <f>IF(Cyclical_overrides!M85 = "",
IF(INDEX(F_Inputs_cyclical!$A$1:$BE$243, MATCH('Cyclical_after overrides'!$A85, F_Inputs_cyclical!$A$1:$A$243, 0), MATCH('Cyclical_after overrides'!M$1, F_Inputs_cyclical!$A$1:$BE$1, 0))="", "", INDEX(F_Inputs_cyclical!$A$1:$BE$243, MATCH('Cyclical_after overrides'!$A85, F_Inputs_cyclical!$A$1:$A$243, 0), MATCH('Cyclical_after overrides'!M$1, F_Inputs_cyclical!$A$1:$BE$1, 0))),
Cyclical_overrides!M85)</f>
        <v/>
      </c>
      <c r="N85" s="72" t="str">
        <f>IF(Cyclical_overrides!N85 = "",
IF(INDEX(F_Inputs_cyclical!$A$1:$BE$243, MATCH('Cyclical_after overrides'!$A85, F_Inputs_cyclical!$A$1:$A$243, 0), MATCH('Cyclical_after overrides'!N$1, F_Inputs_cyclical!$A$1:$BE$1, 0))="", "", INDEX(F_Inputs_cyclical!$A$1:$BE$243, MATCH('Cyclical_after overrides'!$A85, F_Inputs_cyclical!$A$1:$A$243, 0), MATCH('Cyclical_after overrides'!N$1, F_Inputs_cyclical!$A$1:$BE$1, 0))),
Cyclical_overrides!N85)</f>
        <v/>
      </c>
      <c r="O85" s="72">
        <f>IF(Cyclical_overrides!O85 = "",
IF(INDEX(F_Inputs_cyclical!$A$1:$BE$243, MATCH('Cyclical_after overrides'!$A85, F_Inputs_cyclical!$A$1:$A$243, 0), MATCH('Cyclical_after overrides'!O$1, F_Inputs_cyclical!$A$1:$BE$1, 0))="", "", INDEX(F_Inputs_cyclical!$A$1:$BE$243, MATCH('Cyclical_after overrides'!$A85, F_Inputs_cyclical!$A$1:$A$243, 0), MATCH('Cyclical_after overrides'!O$1, F_Inputs_cyclical!$A$1:$BE$1, 0))),
Cyclical_overrides!O85)</f>
        <v>0.33600000000000002</v>
      </c>
      <c r="P85" s="72">
        <f>IF(Cyclical_overrides!P85 = "",
IF(INDEX(F_Inputs_cyclical!$A$1:$BE$243, MATCH('Cyclical_after overrides'!$A85, F_Inputs_cyclical!$A$1:$A$243, 0), MATCH('Cyclical_after overrides'!P$1, F_Inputs_cyclical!$A$1:$BE$1, 0))="", "", INDEX(F_Inputs_cyclical!$A$1:$BE$243, MATCH('Cyclical_after overrides'!$A85, F_Inputs_cyclical!$A$1:$A$243, 0), MATCH('Cyclical_after overrides'!P$1, F_Inputs_cyclical!$A$1:$BE$1, 0))),
Cyclical_overrides!P85)</f>
        <v>1.0999999999999999E-2</v>
      </c>
      <c r="Q85" s="72">
        <f>IF(Cyclical_overrides!Q85 = "",
IF(INDEX(F_Inputs_cyclical!$A$1:$BE$243, MATCH('Cyclical_after overrides'!$A85, F_Inputs_cyclical!$A$1:$A$243, 0), MATCH('Cyclical_after overrides'!Q$1, F_Inputs_cyclical!$A$1:$BE$1, 0))="", "", INDEX(F_Inputs_cyclical!$A$1:$BE$243, MATCH('Cyclical_after overrides'!$A85, F_Inputs_cyclical!$A$1:$A$243, 0), MATCH('Cyclical_after overrides'!Q$1, F_Inputs_cyclical!$A$1:$BE$1, 0))),
Cyclical_overrides!Q85)</f>
        <v>0.76700000000000002</v>
      </c>
      <c r="R85" s="72">
        <f>IF(Cyclical_overrides!R85 = "",
IF(INDEX(F_Inputs_cyclical!$A$1:$BE$243, MATCH('Cyclical_after overrides'!$A85, F_Inputs_cyclical!$A$1:$A$243, 0), MATCH('Cyclical_after overrides'!R$1, F_Inputs_cyclical!$A$1:$BE$1, 0))="", "", INDEX(F_Inputs_cyclical!$A$1:$BE$243, MATCH('Cyclical_after overrides'!$A85, F_Inputs_cyclical!$A$1:$A$243, 0), MATCH('Cyclical_after overrides'!R$1, F_Inputs_cyclical!$A$1:$BE$1, 0))),
Cyclical_overrides!R85)</f>
        <v>0.88500000000000001</v>
      </c>
      <c r="S85" s="72">
        <f>IF(Cyclical_overrides!S85 = "",
IF(INDEX(F_Inputs_cyclical!$A$1:$BE$243, MATCH('Cyclical_after overrides'!$A85, F_Inputs_cyclical!$A$1:$A$243, 0), MATCH('Cyclical_after overrides'!S$1, F_Inputs_cyclical!$A$1:$BE$1, 0))="", "", INDEX(F_Inputs_cyclical!$A$1:$BE$243, MATCH('Cyclical_after overrides'!$A85, F_Inputs_cyclical!$A$1:$A$243, 0), MATCH('Cyclical_after overrides'!S$1, F_Inputs_cyclical!$A$1:$BE$1, 0))),
Cyclical_overrides!S85)</f>
        <v>5.8179999999999996</v>
      </c>
      <c r="T85" s="72">
        <f>IF(Cyclical_overrides!T85 = "",
IF(INDEX(F_Inputs_cyclical!$A$1:$BE$243, MATCH('Cyclical_after overrides'!$A85, F_Inputs_cyclical!$A$1:$A$243, 0), MATCH('Cyclical_after overrides'!T$1, F_Inputs_cyclical!$A$1:$BE$1, 0))="", "", INDEX(F_Inputs_cyclical!$A$1:$BE$243, MATCH('Cyclical_after overrides'!$A85, F_Inputs_cyclical!$A$1:$A$243, 0), MATCH('Cyclical_after overrides'!T$1, F_Inputs_cyclical!$A$1:$BE$1, 0))),
Cyclical_overrides!T85)</f>
        <v>3.4370000000000003</v>
      </c>
      <c r="U85" s="72">
        <f>IF(Cyclical_overrides!U85 = "",
IF(INDEX(F_Inputs_cyclical!$A$1:$BE$243, MATCH('Cyclical_after overrides'!$A85, F_Inputs_cyclical!$A$1:$A$243, 0), MATCH('Cyclical_after overrides'!U$1, F_Inputs_cyclical!$A$1:$BE$1, 0))="", "", INDEX(F_Inputs_cyclical!$A$1:$BE$243, MATCH('Cyclical_after overrides'!$A85, F_Inputs_cyclical!$A$1:$A$243, 0), MATCH('Cyclical_after overrides'!U$1, F_Inputs_cyclical!$A$1:$BE$1, 0))),
Cyclical_overrides!U85)</f>
        <v>29.050999999999998</v>
      </c>
      <c r="V85" s="72">
        <f>IF(Cyclical_overrides!V85 = "",
IF(INDEX(F_Inputs_cyclical!$A$1:$BE$243, MATCH('Cyclical_after overrides'!$A85, F_Inputs_cyclical!$A$1:$A$243, 0), MATCH('Cyclical_after overrides'!V$1, F_Inputs_cyclical!$A$1:$BE$1, 0))="", "", INDEX(F_Inputs_cyclical!$A$1:$BE$243, MATCH('Cyclical_after overrides'!$A85, F_Inputs_cyclical!$A$1:$A$243, 0), MATCH('Cyclical_after overrides'!V$1, F_Inputs_cyclical!$A$1:$BE$1, 0))),
Cyclical_overrides!V85)</f>
        <v>87.769000000000005</v>
      </c>
      <c r="W85" s="72">
        <f>IF(Cyclical_overrides!W85 = "",
IF(INDEX(F_Inputs_cyclical!$A$1:$BE$243, MATCH('Cyclical_after overrides'!$A85, F_Inputs_cyclical!$A$1:$A$243, 0), MATCH('Cyclical_after overrides'!W$1, F_Inputs_cyclical!$A$1:$BE$1, 0))="", "", INDEX(F_Inputs_cyclical!$A$1:$BE$243, MATCH('Cyclical_after overrides'!$A85, F_Inputs_cyclical!$A$1:$A$243, 0), MATCH('Cyclical_after overrides'!W$1, F_Inputs_cyclical!$A$1:$BE$1, 0))),
Cyclical_overrides!W85)</f>
        <v>172.34699999999998</v>
      </c>
      <c r="X85" s="72">
        <f>IF(Cyclical_overrides!X85 = "",
IF(INDEX(F_Inputs_cyclical!$A$1:$BE$243, MATCH('Cyclical_after overrides'!$A85, F_Inputs_cyclical!$A$1:$A$243, 0), MATCH('Cyclical_after overrides'!X$1, F_Inputs_cyclical!$A$1:$BE$1, 0))="", "", INDEX(F_Inputs_cyclical!$A$1:$BE$243, MATCH('Cyclical_after overrides'!$A85, F_Inputs_cyclical!$A$1:$A$243, 0), MATCH('Cyclical_after overrides'!X$1, F_Inputs_cyclical!$A$1:$BE$1, 0))),
Cyclical_overrides!X85)</f>
        <v>2.3039999999999998</v>
      </c>
      <c r="Y85" s="72">
        <f>IF(Cyclical_overrides!Y85 = "",
IF(INDEX(F_Inputs_cyclical!$A$1:$BE$243, MATCH('Cyclical_after overrides'!$A85, F_Inputs_cyclical!$A$1:$A$243, 0), MATCH('Cyclical_after overrides'!Y$1, F_Inputs_cyclical!$A$1:$BE$1, 0))="", "", INDEX(F_Inputs_cyclical!$A$1:$BE$243, MATCH('Cyclical_after overrides'!$A85, F_Inputs_cyclical!$A$1:$A$243, 0), MATCH('Cyclical_after overrides'!Y$1, F_Inputs_cyclical!$A$1:$BE$1, 0))),
Cyclical_overrides!Y85)</f>
        <v>2.57</v>
      </c>
      <c r="Z85" s="72">
        <f>IF(Cyclical_overrides!Z85 = "",
IF(INDEX(F_Inputs_cyclical!$A$1:$BE$243, MATCH('Cyclical_after overrides'!$A85, F_Inputs_cyclical!$A$1:$A$243, 0), MATCH('Cyclical_after overrides'!Z$1, F_Inputs_cyclical!$A$1:$BE$1, 0))="", "", INDEX(F_Inputs_cyclical!$A$1:$BE$243, MATCH('Cyclical_after overrides'!$A85, F_Inputs_cyclical!$A$1:$A$243, 0), MATCH('Cyclical_after overrides'!Z$1, F_Inputs_cyclical!$A$1:$BE$1, 0))),
Cyclical_overrides!Z85)</f>
        <v>109.47499999999999</v>
      </c>
      <c r="AA85" s="72">
        <f>IF(Cyclical_overrides!AA85 = "",
IF(INDEX(F_Inputs_cyclical!$A$1:$BE$243, MATCH('Cyclical_after overrides'!$A85, F_Inputs_cyclical!$A$1:$A$243, 0), MATCH('Cyclical_after overrides'!AA$1, F_Inputs_cyclical!$A$1:$BE$1, 0))="", "", INDEX(F_Inputs_cyclical!$A$1:$BE$243, MATCH('Cyclical_after overrides'!$A85, F_Inputs_cyclical!$A$1:$A$243, 0), MATCH('Cyclical_after overrides'!AA$1, F_Inputs_cyclical!$A$1:$BE$1, 0))),
Cyclical_overrides!AA85)</f>
        <v>578.15599999999995</v>
      </c>
      <c r="AB85" s="72" t="str">
        <f>IF(Cyclical_overrides!AB85 = "",
IF(INDEX(F_Inputs_cyclical!$A$1:$BE$243, MATCH('Cyclical_after overrides'!$A85, F_Inputs_cyclical!$A$1:$A$243, 0), MATCH('Cyclical_after overrides'!AB$1, F_Inputs_cyclical!$A$1:$BE$1, 0))="", "", INDEX(F_Inputs_cyclical!$A$1:$BE$243, MATCH('Cyclical_after overrides'!$A85, F_Inputs_cyclical!$A$1:$A$243, 0), MATCH('Cyclical_after overrides'!AB$1, F_Inputs_cyclical!$A$1:$BE$1, 0))),
Cyclical_overrides!AB85)</f>
        <v/>
      </c>
      <c r="AC85" s="72" t="str">
        <f>IF(Cyclical_overrides!AC85 = "",
IF(INDEX(F_Inputs_cyclical!$A$1:$BE$243, MATCH('Cyclical_after overrides'!$A85, F_Inputs_cyclical!$A$1:$A$243, 0), MATCH('Cyclical_after overrides'!AC$1, F_Inputs_cyclical!$A$1:$BE$1, 0))="", "", INDEX(F_Inputs_cyclical!$A$1:$BE$243, MATCH('Cyclical_after overrides'!$A85, F_Inputs_cyclical!$A$1:$A$243, 0), MATCH('Cyclical_after overrides'!AC$1, F_Inputs_cyclical!$A$1:$BE$1, 0))),
Cyclical_overrides!AC85)</f>
        <v/>
      </c>
      <c r="AD85" s="72" t="str">
        <f>IF(Cyclical_overrides!AD85 = "",
IF(INDEX(F_Inputs_cyclical!$A$1:$BE$243, MATCH('Cyclical_after overrides'!$A85, F_Inputs_cyclical!$A$1:$A$243, 0), MATCH('Cyclical_after overrides'!AD$1, F_Inputs_cyclical!$A$1:$BE$1, 0))="", "", INDEX(F_Inputs_cyclical!$A$1:$BE$243, MATCH('Cyclical_after overrides'!$A85, F_Inputs_cyclical!$A$1:$A$243, 0), MATCH('Cyclical_after overrides'!AD$1, F_Inputs_cyclical!$A$1:$BE$1, 0))),
Cyclical_overrides!AD85)</f>
        <v/>
      </c>
      <c r="AE85" s="72" t="str">
        <f>IF(Cyclical_overrides!AE85 = "",
IF(INDEX(F_Inputs_cyclical!$A$1:$BE$243, MATCH('Cyclical_after overrides'!$A85, F_Inputs_cyclical!$A$1:$A$243, 0), MATCH('Cyclical_after overrides'!AE$1, F_Inputs_cyclical!$A$1:$BE$1, 0))="", "", INDEX(F_Inputs_cyclical!$A$1:$BE$243, MATCH('Cyclical_after overrides'!$A85, F_Inputs_cyclical!$A$1:$A$243, 0), MATCH('Cyclical_after overrides'!AE$1, F_Inputs_cyclical!$A$1:$BE$1, 0))),
Cyclical_overrides!AE85)</f>
        <v/>
      </c>
      <c r="AF85" s="72" t="str">
        <f>IF(Cyclical_overrides!AF85 = "",
IF(INDEX(F_Inputs_cyclical!$A$1:$BE$243, MATCH('Cyclical_after overrides'!$A85, F_Inputs_cyclical!$A$1:$A$243, 0), MATCH('Cyclical_after overrides'!AF$1, F_Inputs_cyclical!$A$1:$BE$1, 0))="", "", INDEX(F_Inputs_cyclical!$A$1:$BE$243, MATCH('Cyclical_after overrides'!$A85, F_Inputs_cyclical!$A$1:$A$243, 0), MATCH('Cyclical_after overrides'!AF$1, F_Inputs_cyclical!$A$1:$BE$1, 0))),
Cyclical_overrides!AF85)</f>
        <v/>
      </c>
      <c r="AG85" s="72" t="str">
        <f>IF(Cyclical_overrides!AG85 = "",
IF(INDEX(F_Inputs_cyclical!$A$1:$BE$243, MATCH('Cyclical_after overrides'!$A85, F_Inputs_cyclical!$A$1:$A$243, 0), MATCH('Cyclical_after overrides'!AG$1, F_Inputs_cyclical!$A$1:$BE$1, 0))="", "", INDEX(F_Inputs_cyclical!$A$1:$BE$243, MATCH('Cyclical_after overrides'!$A85, F_Inputs_cyclical!$A$1:$A$243, 0), MATCH('Cyclical_after overrides'!AG$1, F_Inputs_cyclical!$A$1:$BE$1, 0))),
Cyclical_overrides!AG85)</f>
        <v/>
      </c>
      <c r="AH85" s="72" t="str">
        <f>IF(Cyclical_overrides!AH85 = "",
IF(INDEX(F_Inputs_cyclical!$A$1:$BE$243, MATCH('Cyclical_after overrides'!$A85, F_Inputs_cyclical!$A$1:$A$243, 0), MATCH('Cyclical_after overrides'!AH$1, F_Inputs_cyclical!$A$1:$BE$1, 0))="", "", INDEX(F_Inputs_cyclical!$A$1:$BE$243, MATCH('Cyclical_after overrides'!$A85, F_Inputs_cyclical!$A$1:$A$243, 0), MATCH('Cyclical_after overrides'!AH$1, F_Inputs_cyclical!$A$1:$BE$1, 0))),
Cyclical_overrides!AH85)</f>
        <v/>
      </c>
      <c r="AI85" s="72" t="str">
        <f>IF(Cyclical_overrides!AI85 = "",
IF(INDEX(F_Inputs_cyclical!$A$1:$BE$243, MATCH('Cyclical_after overrides'!$A85, F_Inputs_cyclical!$A$1:$A$243, 0), MATCH('Cyclical_after overrides'!AI$1, F_Inputs_cyclical!$A$1:$BE$1, 0))="", "", INDEX(F_Inputs_cyclical!$A$1:$BE$243, MATCH('Cyclical_after overrides'!$A85, F_Inputs_cyclical!$A$1:$A$243, 0), MATCH('Cyclical_after overrides'!AI$1, F_Inputs_cyclical!$A$1:$BE$1, 0))),
Cyclical_overrides!AI85)</f>
        <v/>
      </c>
      <c r="AJ85" s="72" t="str">
        <f>IF(Cyclical_overrides!AJ85 = "",
IF(INDEX(F_Inputs_cyclical!$A$1:$BE$243, MATCH('Cyclical_after overrides'!$A85, F_Inputs_cyclical!$A$1:$A$243, 0), MATCH('Cyclical_after overrides'!AJ$1, F_Inputs_cyclical!$A$1:$BE$1, 0))="", "", INDEX(F_Inputs_cyclical!$A$1:$BE$243, MATCH('Cyclical_after overrides'!$A85, F_Inputs_cyclical!$A$1:$A$243, 0), MATCH('Cyclical_after overrides'!AJ$1, F_Inputs_cyclical!$A$1:$BE$1, 0))),
Cyclical_overrides!AJ85)</f>
        <v/>
      </c>
      <c r="AK85" s="72" t="str">
        <f>IF(Cyclical_overrides!AK85 = "",
IF(INDEX(F_Inputs_cyclical!$A$1:$BE$243, MATCH('Cyclical_after overrides'!$A85, F_Inputs_cyclical!$A$1:$A$243, 0), MATCH('Cyclical_after overrides'!AK$1, F_Inputs_cyclical!$A$1:$BE$1, 0))="", "", INDEX(F_Inputs_cyclical!$A$1:$BE$243, MATCH('Cyclical_after overrides'!$A85, F_Inputs_cyclical!$A$1:$A$243, 0), MATCH('Cyclical_after overrides'!AK$1, F_Inputs_cyclical!$A$1:$BE$1, 0))),
Cyclical_overrides!AK85)</f>
        <v/>
      </c>
      <c r="AL85" s="72" t="str">
        <f>IF(Cyclical_overrides!AL85 = "",
IF(INDEX(F_Inputs_cyclical!$A$1:$BE$243, MATCH('Cyclical_after overrides'!$A85, F_Inputs_cyclical!$A$1:$A$243, 0), MATCH('Cyclical_after overrides'!AL$1, F_Inputs_cyclical!$A$1:$BE$1, 0))="", "", INDEX(F_Inputs_cyclical!$A$1:$BE$243, MATCH('Cyclical_after overrides'!$A85, F_Inputs_cyclical!$A$1:$A$243, 0), MATCH('Cyclical_after overrides'!AL$1, F_Inputs_cyclical!$A$1:$BE$1, 0))),
Cyclical_overrides!AL85)</f>
        <v/>
      </c>
      <c r="AM85" s="72">
        <f>IF(Cyclical_overrides!AM85 = "",
IF(INDEX(F_Inputs_cyclical!$A$1:$BE$243, MATCH('Cyclical_after overrides'!$A85, F_Inputs_cyclical!$A$1:$A$243, 0), MATCH('Cyclical_after overrides'!AM$1, F_Inputs_cyclical!$A$1:$BE$1, 0))="", "", INDEX(F_Inputs_cyclical!$A$1:$BE$243, MATCH('Cyclical_after overrides'!$A85, F_Inputs_cyclical!$A$1:$A$243, 0), MATCH('Cyclical_after overrides'!AM$1, F_Inputs_cyclical!$A$1:$BE$1, 0))),
Cyclical_overrides!AM85)</f>
        <v>4.1749999999999998</v>
      </c>
      <c r="AN85" s="72">
        <f>IF(Cyclical_overrides!AN85 = "",
IF(INDEX(F_Inputs_cyclical!$A$1:$BE$243, MATCH('Cyclical_after overrides'!$A85, F_Inputs_cyclical!$A$1:$A$243, 0), MATCH('Cyclical_after overrides'!AN$1, F_Inputs_cyclical!$A$1:$BE$1, 0))="", "", INDEX(F_Inputs_cyclical!$A$1:$BE$243, MATCH('Cyclical_after overrides'!$A85, F_Inputs_cyclical!$A$1:$A$243, 0), MATCH('Cyclical_after overrides'!AN$1, F_Inputs_cyclical!$A$1:$BE$1, 0))),
Cyclical_overrides!AN85)</f>
        <v>29.050999999999998</v>
      </c>
      <c r="AO85" s="72" t="str">
        <f>IF(Cyclical_overrides!AO85 = "",
IF(INDEX(F_Inputs_cyclical!$A$1:$BE$243, MATCH('Cyclical_after overrides'!$A85, F_Inputs_cyclical!$A$1:$A$243, 0), MATCH('Cyclical_after overrides'!AO$1, F_Inputs_cyclical!$A$1:$BE$1, 0))="", "", INDEX(F_Inputs_cyclical!$A$1:$BE$243, MATCH('Cyclical_after overrides'!$A85, F_Inputs_cyclical!$A$1:$A$243, 0), MATCH('Cyclical_after overrides'!AO$1, F_Inputs_cyclical!$A$1:$BE$1, 0))),
Cyclical_overrides!AO85)</f>
        <v/>
      </c>
      <c r="AP85" s="72" t="str">
        <f>IF(Cyclical_overrides!AP85 = "",
IF(INDEX(F_Inputs_cyclical!$A$1:$BE$243, MATCH('Cyclical_after overrides'!$A85, F_Inputs_cyclical!$A$1:$A$243, 0), MATCH('Cyclical_after overrides'!AP$1, F_Inputs_cyclical!$A$1:$BE$1, 0))="", "", INDEX(F_Inputs_cyclical!$A$1:$BE$243, MATCH('Cyclical_after overrides'!$A85, F_Inputs_cyclical!$A$1:$A$243, 0), MATCH('Cyclical_after overrides'!AP$1, F_Inputs_cyclical!$A$1:$BE$1, 0))),
Cyclical_overrides!AP85)</f>
        <v/>
      </c>
      <c r="AQ85" s="72">
        <f>IF(Cyclical_overrides!AQ85 = "",
IF(INDEX(F_Inputs_cyclical!$A$1:$BE$243, MATCH('Cyclical_after overrides'!$A85, F_Inputs_cyclical!$A$1:$A$243, 0), MATCH('Cyclical_after overrides'!AQ$1, F_Inputs_cyclical!$A$1:$BE$1, 0))="", "", INDEX(F_Inputs_cyclical!$A$1:$BE$243, MATCH('Cyclical_after overrides'!$A85, F_Inputs_cyclical!$A$1:$A$243, 0), MATCH('Cyclical_after overrides'!AQ$1, F_Inputs_cyclical!$A$1:$BE$1, 0))),
Cyclical_overrides!AQ85)</f>
        <v>1.6519999999999999</v>
      </c>
      <c r="AR85" s="72">
        <f>IF(Cyclical_overrides!AR85 = "",
IF(INDEX(F_Inputs_cyclical!$A$1:$BE$243, MATCH('Cyclical_after overrides'!$A85, F_Inputs_cyclical!$A$1:$A$243, 0), MATCH('Cyclical_after overrides'!AR$1, F_Inputs_cyclical!$A$1:$BE$1, 0))="", "", INDEX(F_Inputs_cyclical!$A$1:$BE$243, MATCH('Cyclical_after overrides'!$A85, F_Inputs_cyclical!$A$1:$A$243, 0), MATCH('Cyclical_after overrides'!AR$1, F_Inputs_cyclical!$A$1:$BE$1, 0))),
Cyclical_overrides!AR85)</f>
        <v>0.34699999999999998</v>
      </c>
      <c r="AS85" s="72">
        <f>IF(Cyclical_overrides!AS85 = "",
IF(INDEX(F_Inputs_cyclical!$A$1:$BE$243, MATCH('Cyclical_after overrides'!$A85, F_Inputs_cyclical!$A$1:$A$243, 0), MATCH('Cyclical_after overrides'!AS$1, F_Inputs_cyclical!$A$1:$BE$1, 0))="", "", INDEX(F_Inputs_cyclical!$A$1:$BE$243, MATCH('Cyclical_after overrides'!$A85, F_Inputs_cyclical!$A$1:$A$243, 0), MATCH('Cyclical_after overrides'!AS$1, F_Inputs_cyclical!$A$1:$BE$1, 0))),
Cyclical_overrides!AS85)</f>
        <v>-1.298</v>
      </c>
      <c r="AT85" s="72">
        <f>IF(Cyclical_overrides!AT85 = "",
IF(INDEX(F_Inputs_cyclical!$A$1:$BE$243, MATCH('Cyclical_after overrides'!$A85, F_Inputs_cyclical!$A$1:$A$243, 0), MATCH('Cyclical_after overrides'!AT$1, F_Inputs_cyclical!$A$1:$BE$1, 0))="", "", INDEX(F_Inputs_cyclical!$A$1:$BE$243, MATCH('Cyclical_after overrides'!$A85, F_Inputs_cyclical!$A$1:$A$243, 0), MATCH('Cyclical_after overrides'!AT$1, F_Inputs_cyclical!$A$1:$BE$1, 0))),
Cyclical_overrides!AT85)</f>
        <v>0</v>
      </c>
      <c r="AU85" s="72">
        <f>IF(Cyclical_overrides!AU85 = "",
IF(INDEX(F_Inputs_cyclical!$A$1:$BE$243, MATCH('Cyclical_after overrides'!$A85, F_Inputs_cyclical!$A$1:$A$243, 0), MATCH('Cyclical_after overrides'!AU$1, F_Inputs_cyclical!$A$1:$BE$1, 0))="", "", INDEX(F_Inputs_cyclical!$A$1:$BE$243, MATCH('Cyclical_after overrides'!$A85, F_Inputs_cyclical!$A$1:$A$243, 0), MATCH('Cyclical_after overrides'!AU$1, F_Inputs_cyclical!$A$1:$BE$1, 0))),
Cyclical_overrides!AU85)</f>
        <v>1.2809999999999999</v>
      </c>
      <c r="AV85" s="72" t="str">
        <f>IF(Cyclical_overrides!AV85 = "",
IF(INDEX(F_Inputs_cyclical!$A$1:$BE$243, MATCH('Cyclical_after overrides'!$A85, F_Inputs_cyclical!$A$1:$A$243, 0), MATCH('Cyclical_after overrides'!AV$1, F_Inputs_cyclical!$A$1:$BE$1, 0))="", "", INDEX(F_Inputs_cyclical!$A$1:$BE$243, MATCH('Cyclical_after overrides'!$A85, F_Inputs_cyclical!$A$1:$A$243, 0), MATCH('Cyclical_after overrides'!AV$1, F_Inputs_cyclical!$A$1:$BE$1, 0))),
Cyclical_overrides!AV85)</f>
        <v/>
      </c>
      <c r="AW85" s="72">
        <f>IF(Cyclical_overrides!AW85 = "",
IF(INDEX(F_Inputs_cyclical!$A$1:$BE$243, MATCH('Cyclical_after overrides'!$A85, F_Inputs_cyclical!$A$1:$A$243, 0), MATCH('Cyclical_after overrides'!AW$1, F_Inputs_cyclical!$A$1:$BE$1, 0))="", "", INDEX(F_Inputs_cyclical!$A$1:$BE$243, MATCH('Cyclical_after overrides'!$A85, F_Inputs_cyclical!$A$1:$A$243, 0), MATCH('Cyclical_after overrides'!AW$1, F_Inputs_cyclical!$A$1:$BE$1, 0))),
Cyclical_overrides!AW85)</f>
        <v>1.1806332960179113</v>
      </c>
      <c r="AX85" s="72">
        <f>IF(Cyclical_overrides!AX85 = "",
IF(INDEX(F_Inputs_cyclical!$A$1:$BE$243, MATCH('Cyclical_after overrides'!$A85, F_Inputs_cyclical!$A$1:$A$243, 0), MATCH('Cyclical_after overrides'!AX$1, F_Inputs_cyclical!$A$1:$BE$1, 0))="", "", INDEX(F_Inputs_cyclical!$A$1:$BE$243, MATCH('Cyclical_after overrides'!$A85, F_Inputs_cyclical!$A$1:$A$243, 0), MATCH('Cyclical_after overrides'!AX$1, F_Inputs_cyclical!$A$1:$BE$1, 0))),
Cyclical_overrides!AX85)</f>
        <v>20.609441781602442</v>
      </c>
      <c r="AY85" s="72">
        <f>IF(Cyclical_overrides!AY85 = "",
IF(INDEX(F_Inputs_cyclical!$A$1:$BE$243, MATCH('Cyclical_after overrides'!$A85, F_Inputs_cyclical!$A$1:$A$243, 0), MATCH('Cyclical_after overrides'!AY$1, F_Inputs_cyclical!$A$1:$BE$1, 0))="", "", INDEX(F_Inputs_cyclical!$A$1:$BE$243, MATCH('Cyclical_after overrides'!$A85, F_Inputs_cyclical!$A$1:$A$243, 0), MATCH('Cyclical_after overrides'!AY$1, F_Inputs_cyclical!$A$1:$BE$1, 0))),
Cyclical_overrides!AY85)</f>
        <v>142.15196578633876</v>
      </c>
      <c r="AZ85" s="72">
        <f>IF(Cyclical_overrides!AZ85 = "",
IF(INDEX(F_Inputs_cyclical!$A$1:$BE$243, MATCH('Cyclical_after overrides'!$A85, F_Inputs_cyclical!$A$1:$A$243, 0), MATCH('Cyclical_after overrides'!AZ$1, F_Inputs_cyclical!$A$1:$BE$1, 0))="", "", INDEX(F_Inputs_cyclical!$A$1:$BE$243, MATCH('Cyclical_after overrides'!$A85, F_Inputs_cyclical!$A$1:$A$243, 0), MATCH('Cyclical_after overrides'!AZ$1, F_Inputs_cyclical!$A$1:$BE$1, 0))),
Cyclical_overrides!AZ85)</f>
        <v>1.4797095789726229</v>
      </c>
      <c r="BA85" s="72">
        <f>IF(Cyclical_overrides!BA85 = "",
IF(INDEX(F_Inputs_cyclical!$A$1:$BE$243, MATCH('Cyclical_after overrides'!$A85, F_Inputs_cyclical!$A$1:$A$243, 0), MATCH('Cyclical_after overrides'!BA$1, F_Inputs_cyclical!$A$1:$BE$1, 0))="", "", INDEX(F_Inputs_cyclical!$A$1:$BE$243, MATCH('Cyclical_after overrides'!$A85, F_Inputs_cyclical!$A$1:$A$243, 0), MATCH('Cyclical_after overrides'!BA$1, F_Inputs_cyclical!$A$1:$BE$1, 0))),
Cyclical_overrides!BA85)</f>
        <v>12.993002975325652</v>
      </c>
      <c r="BB85" s="72">
        <f>IF(Cyclical_overrides!BB85 = "",
IF(INDEX(F_Inputs_cyclical!$A$1:$BE$243, MATCH('Cyclical_after overrides'!$A85, F_Inputs_cyclical!$A$1:$A$243, 0), MATCH('Cyclical_after overrides'!BB$1, F_Inputs_cyclical!$A$1:$BE$1, 0))="", "", INDEX(F_Inputs_cyclical!$A$1:$BE$243, MATCH('Cyclical_after overrides'!$A85, F_Inputs_cyclical!$A$1:$A$243, 0), MATCH('Cyclical_after overrides'!BB$1, F_Inputs_cyclical!$A$1:$BE$1, 0))),
Cyclical_overrides!BB85)</f>
        <v>12.369631618962934</v>
      </c>
      <c r="BC85" s="72">
        <f>IF(Cyclical_overrides!BC85 = "",
IF(INDEX(F_Inputs_cyclical!$A$1:$BE$243, MATCH('Cyclical_after overrides'!$A85, F_Inputs_cyclical!$A$1:$A$243, 0), MATCH('Cyclical_after overrides'!BC$1, F_Inputs_cyclical!$A$1:$BE$1, 0))="", "", INDEX(F_Inputs_cyclical!$A$1:$BE$243, MATCH('Cyclical_after overrides'!$A85, F_Inputs_cyclical!$A$1:$A$243, 0), MATCH('Cyclical_after overrides'!BC$1, F_Inputs_cyclical!$A$1:$BE$1, 0))),
Cyclical_overrides!BC85)</f>
        <v>10.448341081585838</v>
      </c>
      <c r="BD85" s="72">
        <f>IF(Cyclical_overrides!BD85 = "",
IF(INDEX(F_Inputs_cyclical!$A$1:$BE$243, MATCH('Cyclical_after overrides'!$A85, F_Inputs_cyclical!$A$1:$A$243, 0), MATCH('Cyclical_after overrides'!BD$1, F_Inputs_cyclical!$A$1:$BE$1, 0))="", "", INDEX(F_Inputs_cyclical!$A$1:$BE$243, MATCH('Cyclical_after overrides'!$A85, F_Inputs_cyclical!$A$1:$A$243, 0), MATCH('Cyclical_after overrides'!BD$1, F_Inputs_cyclical!$A$1:$BE$1, 0))),
Cyclical_overrides!BD85)</f>
        <v>420.411</v>
      </c>
      <c r="BE85" s="194"/>
    </row>
    <row r="86" spans="1:57" x14ac:dyDescent="0.4">
      <c r="A86" s="63" t="str">
        <f t="shared" si="1"/>
        <v>SWB19</v>
      </c>
      <c r="B86" s="63" t="s">
        <v>337</v>
      </c>
      <c r="C86" s="63" t="s">
        <v>253</v>
      </c>
      <c r="D86" s="72">
        <f>IF(Cyclical_overrides!D86 = "",
IF(INDEX(F_Inputs_cyclical!$A$1:$BE$243, MATCH('Cyclical_after overrides'!$A86, F_Inputs_cyclical!$A$1:$A$243, 0), MATCH('Cyclical_after overrides'!D$1, F_Inputs_cyclical!$A$1:$BE$1, 0))="", "", INDEX(F_Inputs_cyclical!$A$1:$BE$243, MATCH('Cyclical_after overrides'!$A86, F_Inputs_cyclical!$A$1:$A$243, 0), MATCH('Cyclical_after overrides'!D$1, F_Inputs_cyclical!$A$1:$BE$1, 0))),
Cyclical_overrides!D86)</f>
        <v>9.9169999999999998</v>
      </c>
      <c r="E86" s="72">
        <f>IF(Cyclical_overrides!E86 = "",
IF(INDEX(F_Inputs_cyclical!$A$1:$BE$243, MATCH('Cyclical_after overrides'!$A86, F_Inputs_cyclical!$A$1:$A$243, 0), MATCH('Cyclical_after overrides'!E$1, F_Inputs_cyclical!$A$1:$BE$1, 0))="", "", INDEX(F_Inputs_cyclical!$A$1:$BE$243, MATCH('Cyclical_after overrides'!$A86, F_Inputs_cyclical!$A$1:$A$243, 0), MATCH('Cyclical_after overrides'!E$1, F_Inputs_cyclical!$A$1:$BE$1, 0))),
Cyclical_overrides!E86)</f>
        <v>2.5030000000000001</v>
      </c>
      <c r="F86" s="72">
        <f>IF(Cyclical_overrides!F86 = "",
IF(INDEX(F_Inputs_cyclical!$A$1:$BE$243, MATCH('Cyclical_after overrides'!$A86, F_Inputs_cyclical!$A$1:$A$243, 0), MATCH('Cyclical_after overrides'!F$1, F_Inputs_cyclical!$A$1:$BE$1, 0))="", "", INDEX(F_Inputs_cyclical!$A$1:$BE$243, MATCH('Cyclical_after overrides'!$A86, F_Inputs_cyclical!$A$1:$A$243, 0), MATCH('Cyclical_after overrides'!F$1, F_Inputs_cyclical!$A$1:$BE$1, 0))),
Cyclical_overrides!F86)</f>
        <v>7.9870000000000001</v>
      </c>
      <c r="G86" s="72">
        <f>IF(Cyclical_overrides!G86 = "",
IF(INDEX(F_Inputs_cyclical!$A$1:$BE$243, MATCH('Cyclical_after overrides'!$A86, F_Inputs_cyclical!$A$1:$A$243, 0), MATCH('Cyclical_after overrides'!G$1, F_Inputs_cyclical!$A$1:$BE$1, 0))="", "", INDEX(F_Inputs_cyclical!$A$1:$BE$243, MATCH('Cyclical_after overrides'!$A86, F_Inputs_cyclical!$A$1:$A$243, 0), MATCH('Cyclical_after overrides'!G$1, F_Inputs_cyclical!$A$1:$BE$1, 0))),
Cyclical_overrides!G86)</f>
        <v>0.72799999999999998</v>
      </c>
      <c r="H86" s="72" t="str">
        <f>IF(Cyclical_overrides!H86 = "",
IF(INDEX(F_Inputs_cyclical!$A$1:$BE$243, MATCH('Cyclical_after overrides'!$A86, F_Inputs_cyclical!$A$1:$A$243, 0), MATCH('Cyclical_after overrides'!H$1, F_Inputs_cyclical!$A$1:$BE$1, 0))="", "", INDEX(F_Inputs_cyclical!$A$1:$BE$243, MATCH('Cyclical_after overrides'!$A86, F_Inputs_cyclical!$A$1:$A$243, 0), MATCH('Cyclical_after overrides'!H$1, F_Inputs_cyclical!$A$1:$BE$1, 0))),
Cyclical_overrides!H86)</f>
        <v/>
      </c>
      <c r="I86" s="72">
        <f>IF(Cyclical_overrides!I86 = "",
IF(INDEX(F_Inputs_cyclical!$A$1:$BE$243, MATCH('Cyclical_after overrides'!$A86, F_Inputs_cyclical!$A$1:$A$243, 0), MATCH('Cyclical_after overrides'!I$1, F_Inputs_cyclical!$A$1:$BE$1, 0))="", "", INDEX(F_Inputs_cyclical!$A$1:$BE$243, MATCH('Cyclical_after overrides'!$A86, F_Inputs_cyclical!$A$1:$A$243, 0), MATCH('Cyclical_after overrides'!I$1, F_Inputs_cyclical!$A$1:$BE$1, 0))),
Cyclical_overrides!I86)</f>
        <v>3.0000000000000001E-3</v>
      </c>
      <c r="J86" s="72">
        <f>IF(Cyclical_overrides!J86 = "",
IF(INDEX(F_Inputs_cyclical!$A$1:$BE$243, MATCH('Cyclical_after overrides'!$A86, F_Inputs_cyclical!$A$1:$A$243, 0), MATCH('Cyclical_after overrides'!J$1, F_Inputs_cyclical!$A$1:$BE$1, 0))="", "", INDEX(F_Inputs_cyclical!$A$1:$BE$243, MATCH('Cyclical_after overrides'!$A86, F_Inputs_cyclical!$A$1:$A$243, 0), MATCH('Cyclical_after overrides'!J$1, F_Inputs_cyclical!$A$1:$BE$1, 0))),
Cyclical_overrides!J86)</f>
        <v>27.707999999999998</v>
      </c>
      <c r="K86" s="72">
        <f>IF(Cyclical_overrides!K86 = "",
IF(INDEX(F_Inputs_cyclical!$A$1:$BE$243, MATCH('Cyclical_after overrides'!$A86, F_Inputs_cyclical!$A$1:$A$243, 0), MATCH('Cyclical_after overrides'!K$1, F_Inputs_cyclical!$A$1:$BE$1, 0))="", "", INDEX(F_Inputs_cyclical!$A$1:$BE$243, MATCH('Cyclical_after overrides'!$A86, F_Inputs_cyclical!$A$1:$A$243, 0), MATCH('Cyclical_after overrides'!K$1, F_Inputs_cyclical!$A$1:$BE$1, 0))),
Cyclical_overrides!K86)</f>
        <v>10.436999999999999</v>
      </c>
      <c r="L86" s="72" t="str">
        <f>IF(Cyclical_overrides!L86 = "",
IF(INDEX(F_Inputs_cyclical!$A$1:$BE$243, MATCH('Cyclical_after overrides'!$A86, F_Inputs_cyclical!$A$1:$A$243, 0), MATCH('Cyclical_after overrides'!L$1, F_Inputs_cyclical!$A$1:$BE$1, 0))="", "", INDEX(F_Inputs_cyclical!$A$1:$BE$243, MATCH('Cyclical_after overrides'!$A86, F_Inputs_cyclical!$A$1:$A$243, 0), MATCH('Cyclical_after overrides'!L$1, F_Inputs_cyclical!$A$1:$BE$1, 0))),
Cyclical_overrides!L86)</f>
        <v/>
      </c>
      <c r="M86" s="72" t="str">
        <f>IF(Cyclical_overrides!M86 = "",
IF(INDEX(F_Inputs_cyclical!$A$1:$BE$243, MATCH('Cyclical_after overrides'!$A86, F_Inputs_cyclical!$A$1:$A$243, 0), MATCH('Cyclical_after overrides'!M$1, F_Inputs_cyclical!$A$1:$BE$1, 0))="", "", INDEX(F_Inputs_cyclical!$A$1:$BE$243, MATCH('Cyclical_after overrides'!$A86, F_Inputs_cyclical!$A$1:$A$243, 0), MATCH('Cyclical_after overrides'!M$1, F_Inputs_cyclical!$A$1:$BE$1, 0))),
Cyclical_overrides!M86)</f>
        <v/>
      </c>
      <c r="N86" s="72" t="str">
        <f>IF(Cyclical_overrides!N86 = "",
IF(INDEX(F_Inputs_cyclical!$A$1:$BE$243, MATCH('Cyclical_after overrides'!$A86, F_Inputs_cyclical!$A$1:$A$243, 0), MATCH('Cyclical_after overrides'!N$1, F_Inputs_cyclical!$A$1:$BE$1, 0))="", "", INDEX(F_Inputs_cyclical!$A$1:$BE$243, MATCH('Cyclical_after overrides'!$A86, F_Inputs_cyclical!$A$1:$A$243, 0), MATCH('Cyclical_after overrides'!N$1, F_Inputs_cyclical!$A$1:$BE$1, 0))),
Cyclical_overrides!N86)</f>
        <v/>
      </c>
      <c r="O86" s="72">
        <f>IF(Cyclical_overrides!O86 = "",
IF(INDEX(F_Inputs_cyclical!$A$1:$BE$243, MATCH('Cyclical_after overrides'!$A86, F_Inputs_cyclical!$A$1:$A$243, 0), MATCH('Cyclical_after overrides'!O$1, F_Inputs_cyclical!$A$1:$BE$1, 0))="", "", INDEX(F_Inputs_cyclical!$A$1:$BE$243, MATCH('Cyclical_after overrides'!$A86, F_Inputs_cyclical!$A$1:$A$243, 0), MATCH('Cyclical_after overrides'!O$1, F_Inputs_cyclical!$A$1:$BE$1, 0))),
Cyclical_overrides!O86)</f>
        <v>0.33500000000000002</v>
      </c>
      <c r="P86" s="72">
        <f>IF(Cyclical_overrides!P86 = "",
IF(INDEX(F_Inputs_cyclical!$A$1:$BE$243, MATCH('Cyclical_after overrides'!$A86, F_Inputs_cyclical!$A$1:$A$243, 0), MATCH('Cyclical_after overrides'!P$1, F_Inputs_cyclical!$A$1:$BE$1, 0))="", "", INDEX(F_Inputs_cyclical!$A$1:$BE$243, MATCH('Cyclical_after overrides'!$A86, F_Inputs_cyclical!$A$1:$A$243, 0), MATCH('Cyclical_after overrides'!P$1, F_Inputs_cyclical!$A$1:$BE$1, 0))),
Cyclical_overrides!P86)</f>
        <v>1.0999999999999999E-2</v>
      </c>
      <c r="Q86" s="72">
        <f>IF(Cyclical_overrides!Q86 = "",
IF(INDEX(F_Inputs_cyclical!$A$1:$BE$243, MATCH('Cyclical_after overrides'!$A86, F_Inputs_cyclical!$A$1:$A$243, 0), MATCH('Cyclical_after overrides'!Q$1, F_Inputs_cyclical!$A$1:$BE$1, 0))="", "", INDEX(F_Inputs_cyclical!$A$1:$BE$243, MATCH('Cyclical_after overrides'!$A86, F_Inputs_cyclical!$A$1:$A$243, 0), MATCH('Cyclical_after overrides'!Q$1, F_Inputs_cyclical!$A$1:$BE$1, 0))),
Cyclical_overrides!Q86)</f>
        <v>0.65400000000000003</v>
      </c>
      <c r="R86" s="72">
        <f>IF(Cyclical_overrides!R86 = "",
IF(INDEX(F_Inputs_cyclical!$A$1:$BE$243, MATCH('Cyclical_after overrides'!$A86, F_Inputs_cyclical!$A$1:$A$243, 0), MATCH('Cyclical_after overrides'!R$1, F_Inputs_cyclical!$A$1:$BE$1, 0))="", "", INDEX(F_Inputs_cyclical!$A$1:$BE$243, MATCH('Cyclical_after overrides'!$A86, F_Inputs_cyclical!$A$1:$A$243, 0), MATCH('Cyclical_after overrides'!R$1, F_Inputs_cyclical!$A$1:$BE$1, 0))),
Cyclical_overrides!R86)</f>
        <v>1.1379999999999999</v>
      </c>
      <c r="S86" s="72">
        <f>IF(Cyclical_overrides!S86 = "",
IF(INDEX(F_Inputs_cyclical!$A$1:$BE$243, MATCH('Cyclical_after overrides'!$A86, F_Inputs_cyclical!$A$1:$A$243, 0), MATCH('Cyclical_after overrides'!S$1, F_Inputs_cyclical!$A$1:$BE$1, 0))="", "", INDEX(F_Inputs_cyclical!$A$1:$BE$243, MATCH('Cyclical_after overrides'!$A86, F_Inputs_cyclical!$A$1:$A$243, 0), MATCH('Cyclical_after overrides'!S$1, F_Inputs_cyclical!$A$1:$BE$1, 0))),
Cyclical_overrides!S86)</f>
        <v>6.14</v>
      </c>
      <c r="T86" s="72">
        <f>IF(Cyclical_overrides!T86 = "",
IF(INDEX(F_Inputs_cyclical!$A$1:$BE$243, MATCH('Cyclical_after overrides'!$A86, F_Inputs_cyclical!$A$1:$A$243, 0), MATCH('Cyclical_after overrides'!T$1, F_Inputs_cyclical!$A$1:$BE$1, 0))="", "", INDEX(F_Inputs_cyclical!$A$1:$BE$243, MATCH('Cyclical_after overrides'!$A86, F_Inputs_cyclical!$A$1:$A$243, 0), MATCH('Cyclical_after overrides'!T$1, F_Inputs_cyclical!$A$1:$BE$1, 0))),
Cyclical_overrides!T86)</f>
        <v>4.734</v>
      </c>
      <c r="U86" s="72">
        <f>IF(Cyclical_overrides!U86 = "",
IF(INDEX(F_Inputs_cyclical!$A$1:$BE$243, MATCH('Cyclical_after overrides'!$A86, F_Inputs_cyclical!$A$1:$A$243, 0), MATCH('Cyclical_after overrides'!U$1, F_Inputs_cyclical!$A$1:$BE$1, 0))="", "", INDEX(F_Inputs_cyclical!$A$1:$BE$243, MATCH('Cyclical_after overrides'!$A86, F_Inputs_cyclical!$A$1:$A$243, 0), MATCH('Cyclical_after overrides'!U$1, F_Inputs_cyclical!$A$1:$BE$1, 0))),
Cyclical_overrides!U86)</f>
        <v>25.57</v>
      </c>
      <c r="V86" s="72">
        <f>IF(Cyclical_overrides!V86 = "",
IF(INDEX(F_Inputs_cyclical!$A$1:$BE$243, MATCH('Cyclical_after overrides'!$A86, F_Inputs_cyclical!$A$1:$A$243, 0), MATCH('Cyclical_after overrides'!V$1, F_Inputs_cyclical!$A$1:$BE$1, 0))="", "", INDEX(F_Inputs_cyclical!$A$1:$BE$243, MATCH('Cyclical_after overrides'!$A86, F_Inputs_cyclical!$A$1:$A$243, 0), MATCH('Cyclical_after overrides'!V$1, F_Inputs_cyclical!$A$1:$BE$1, 0))),
Cyclical_overrides!V86)</f>
        <v>85.608000000000004</v>
      </c>
      <c r="W86" s="72">
        <f>IF(Cyclical_overrides!W86 = "",
IF(INDEX(F_Inputs_cyclical!$A$1:$BE$243, MATCH('Cyclical_after overrides'!$A86, F_Inputs_cyclical!$A$1:$A$243, 0), MATCH('Cyclical_after overrides'!W$1, F_Inputs_cyclical!$A$1:$BE$1, 0))="", "", INDEX(F_Inputs_cyclical!$A$1:$BE$243, MATCH('Cyclical_after overrides'!$A86, F_Inputs_cyclical!$A$1:$A$243, 0), MATCH('Cyclical_after overrides'!W$1, F_Inputs_cyclical!$A$1:$BE$1, 0))),
Cyclical_overrides!W86)</f>
        <v>171.63799999999998</v>
      </c>
      <c r="X86" s="72">
        <f>IF(Cyclical_overrides!X86 = "",
IF(INDEX(F_Inputs_cyclical!$A$1:$BE$243, MATCH('Cyclical_after overrides'!$A86, F_Inputs_cyclical!$A$1:$A$243, 0), MATCH('Cyclical_after overrides'!X$1, F_Inputs_cyclical!$A$1:$BE$1, 0))="", "", INDEX(F_Inputs_cyclical!$A$1:$BE$243, MATCH('Cyclical_after overrides'!$A86, F_Inputs_cyclical!$A$1:$A$243, 0), MATCH('Cyclical_after overrides'!X$1, F_Inputs_cyclical!$A$1:$BE$1, 0))),
Cyclical_overrides!X86)</f>
        <v>2.2389999999999999</v>
      </c>
      <c r="Y86" s="72">
        <f>IF(Cyclical_overrides!Y86 = "",
IF(INDEX(F_Inputs_cyclical!$A$1:$BE$243, MATCH('Cyclical_after overrides'!$A86, F_Inputs_cyclical!$A$1:$A$243, 0), MATCH('Cyclical_after overrides'!Y$1, F_Inputs_cyclical!$A$1:$BE$1, 0))="", "", INDEX(F_Inputs_cyclical!$A$1:$BE$243, MATCH('Cyclical_after overrides'!$A86, F_Inputs_cyclical!$A$1:$A$243, 0), MATCH('Cyclical_after overrides'!Y$1, F_Inputs_cyclical!$A$1:$BE$1, 0))),
Cyclical_overrides!Y86)</f>
        <v>2.625</v>
      </c>
      <c r="Z86" s="72">
        <f>IF(Cyclical_overrides!Z86 = "",
IF(INDEX(F_Inputs_cyclical!$A$1:$BE$243, MATCH('Cyclical_after overrides'!$A86, F_Inputs_cyclical!$A$1:$A$243, 0), MATCH('Cyclical_after overrides'!Z$1, F_Inputs_cyclical!$A$1:$BE$1, 0))="", "", INDEX(F_Inputs_cyclical!$A$1:$BE$243, MATCH('Cyclical_after overrides'!$A86, F_Inputs_cyclical!$A$1:$A$243, 0), MATCH('Cyclical_after overrides'!Z$1, F_Inputs_cyclical!$A$1:$BE$1, 0))),
Cyclical_overrides!Z86)</f>
        <v>103.80200000000001</v>
      </c>
      <c r="AA86" s="72">
        <f>IF(Cyclical_overrides!AA86 = "",
IF(INDEX(F_Inputs_cyclical!$A$1:$BE$243, MATCH('Cyclical_after overrides'!$A86, F_Inputs_cyclical!$A$1:$A$243, 0), MATCH('Cyclical_after overrides'!AA$1, F_Inputs_cyclical!$A$1:$BE$1, 0))="", "", INDEX(F_Inputs_cyclical!$A$1:$BE$243, MATCH('Cyclical_after overrides'!$A86, F_Inputs_cyclical!$A$1:$A$243, 0), MATCH('Cyclical_after overrides'!AA$1, F_Inputs_cyclical!$A$1:$BE$1, 0))),
Cyclical_overrides!AA86)</f>
        <v>594.37099999999998</v>
      </c>
      <c r="AB86" s="72" t="str">
        <f>IF(Cyclical_overrides!AB86 = "",
IF(INDEX(F_Inputs_cyclical!$A$1:$BE$243, MATCH('Cyclical_after overrides'!$A86, F_Inputs_cyclical!$A$1:$A$243, 0), MATCH('Cyclical_after overrides'!AB$1, F_Inputs_cyclical!$A$1:$BE$1, 0))="", "", INDEX(F_Inputs_cyclical!$A$1:$BE$243, MATCH('Cyclical_after overrides'!$A86, F_Inputs_cyclical!$A$1:$A$243, 0), MATCH('Cyclical_after overrides'!AB$1, F_Inputs_cyclical!$A$1:$BE$1, 0))),
Cyclical_overrides!AB86)</f>
        <v/>
      </c>
      <c r="AC86" s="72" t="str">
        <f>IF(Cyclical_overrides!AC86 = "",
IF(INDEX(F_Inputs_cyclical!$A$1:$BE$243, MATCH('Cyclical_after overrides'!$A86, F_Inputs_cyclical!$A$1:$A$243, 0), MATCH('Cyclical_after overrides'!AC$1, F_Inputs_cyclical!$A$1:$BE$1, 0))="", "", INDEX(F_Inputs_cyclical!$A$1:$BE$243, MATCH('Cyclical_after overrides'!$A86, F_Inputs_cyclical!$A$1:$A$243, 0), MATCH('Cyclical_after overrides'!AC$1, F_Inputs_cyclical!$A$1:$BE$1, 0))),
Cyclical_overrides!AC86)</f>
        <v/>
      </c>
      <c r="AD86" s="72" t="str">
        <f>IF(Cyclical_overrides!AD86 = "",
IF(INDEX(F_Inputs_cyclical!$A$1:$BE$243, MATCH('Cyclical_after overrides'!$A86, F_Inputs_cyclical!$A$1:$A$243, 0), MATCH('Cyclical_after overrides'!AD$1, F_Inputs_cyclical!$A$1:$BE$1, 0))="", "", INDEX(F_Inputs_cyclical!$A$1:$BE$243, MATCH('Cyclical_after overrides'!$A86, F_Inputs_cyclical!$A$1:$A$243, 0), MATCH('Cyclical_after overrides'!AD$1, F_Inputs_cyclical!$A$1:$BE$1, 0))),
Cyclical_overrides!AD86)</f>
        <v/>
      </c>
      <c r="AE86" s="72" t="str">
        <f>IF(Cyclical_overrides!AE86 = "",
IF(INDEX(F_Inputs_cyclical!$A$1:$BE$243, MATCH('Cyclical_after overrides'!$A86, F_Inputs_cyclical!$A$1:$A$243, 0), MATCH('Cyclical_after overrides'!AE$1, F_Inputs_cyclical!$A$1:$BE$1, 0))="", "", INDEX(F_Inputs_cyclical!$A$1:$BE$243, MATCH('Cyclical_after overrides'!$A86, F_Inputs_cyclical!$A$1:$A$243, 0), MATCH('Cyclical_after overrides'!AE$1, F_Inputs_cyclical!$A$1:$BE$1, 0))),
Cyclical_overrides!AE86)</f>
        <v/>
      </c>
      <c r="AF86" s="72" t="str">
        <f>IF(Cyclical_overrides!AF86 = "",
IF(INDEX(F_Inputs_cyclical!$A$1:$BE$243, MATCH('Cyclical_after overrides'!$A86, F_Inputs_cyclical!$A$1:$A$243, 0), MATCH('Cyclical_after overrides'!AF$1, F_Inputs_cyclical!$A$1:$BE$1, 0))="", "", INDEX(F_Inputs_cyclical!$A$1:$BE$243, MATCH('Cyclical_after overrides'!$A86, F_Inputs_cyclical!$A$1:$A$243, 0), MATCH('Cyclical_after overrides'!AF$1, F_Inputs_cyclical!$A$1:$BE$1, 0))),
Cyclical_overrides!AF86)</f>
        <v/>
      </c>
      <c r="AG86" s="72" t="str">
        <f>IF(Cyclical_overrides!AG86 = "",
IF(INDEX(F_Inputs_cyclical!$A$1:$BE$243, MATCH('Cyclical_after overrides'!$A86, F_Inputs_cyclical!$A$1:$A$243, 0), MATCH('Cyclical_after overrides'!AG$1, F_Inputs_cyclical!$A$1:$BE$1, 0))="", "", INDEX(F_Inputs_cyclical!$A$1:$BE$243, MATCH('Cyclical_after overrides'!$A86, F_Inputs_cyclical!$A$1:$A$243, 0), MATCH('Cyclical_after overrides'!AG$1, F_Inputs_cyclical!$A$1:$BE$1, 0))),
Cyclical_overrides!AG86)</f>
        <v/>
      </c>
      <c r="AH86" s="72" t="str">
        <f>IF(Cyclical_overrides!AH86 = "",
IF(INDEX(F_Inputs_cyclical!$A$1:$BE$243, MATCH('Cyclical_after overrides'!$A86, F_Inputs_cyclical!$A$1:$A$243, 0), MATCH('Cyclical_after overrides'!AH$1, F_Inputs_cyclical!$A$1:$BE$1, 0))="", "", INDEX(F_Inputs_cyclical!$A$1:$BE$243, MATCH('Cyclical_after overrides'!$A86, F_Inputs_cyclical!$A$1:$A$243, 0), MATCH('Cyclical_after overrides'!AH$1, F_Inputs_cyclical!$A$1:$BE$1, 0))),
Cyclical_overrides!AH86)</f>
        <v/>
      </c>
      <c r="AI86" s="72" t="str">
        <f>IF(Cyclical_overrides!AI86 = "",
IF(INDEX(F_Inputs_cyclical!$A$1:$BE$243, MATCH('Cyclical_after overrides'!$A86, F_Inputs_cyclical!$A$1:$A$243, 0), MATCH('Cyclical_after overrides'!AI$1, F_Inputs_cyclical!$A$1:$BE$1, 0))="", "", INDEX(F_Inputs_cyclical!$A$1:$BE$243, MATCH('Cyclical_after overrides'!$A86, F_Inputs_cyclical!$A$1:$A$243, 0), MATCH('Cyclical_after overrides'!AI$1, F_Inputs_cyclical!$A$1:$BE$1, 0))),
Cyclical_overrides!AI86)</f>
        <v/>
      </c>
      <c r="AJ86" s="72" t="str">
        <f>IF(Cyclical_overrides!AJ86 = "",
IF(INDEX(F_Inputs_cyclical!$A$1:$BE$243, MATCH('Cyclical_after overrides'!$A86, F_Inputs_cyclical!$A$1:$A$243, 0), MATCH('Cyclical_after overrides'!AJ$1, F_Inputs_cyclical!$A$1:$BE$1, 0))="", "", INDEX(F_Inputs_cyclical!$A$1:$BE$243, MATCH('Cyclical_after overrides'!$A86, F_Inputs_cyclical!$A$1:$A$243, 0), MATCH('Cyclical_after overrides'!AJ$1, F_Inputs_cyclical!$A$1:$BE$1, 0))),
Cyclical_overrides!AJ86)</f>
        <v/>
      </c>
      <c r="AK86" s="72" t="str">
        <f>IF(Cyclical_overrides!AK86 = "",
IF(INDEX(F_Inputs_cyclical!$A$1:$BE$243, MATCH('Cyclical_after overrides'!$A86, F_Inputs_cyclical!$A$1:$A$243, 0), MATCH('Cyclical_after overrides'!AK$1, F_Inputs_cyclical!$A$1:$BE$1, 0))="", "", INDEX(F_Inputs_cyclical!$A$1:$BE$243, MATCH('Cyclical_after overrides'!$A86, F_Inputs_cyclical!$A$1:$A$243, 0), MATCH('Cyclical_after overrides'!AK$1, F_Inputs_cyclical!$A$1:$BE$1, 0))),
Cyclical_overrides!AK86)</f>
        <v/>
      </c>
      <c r="AL86" s="72" t="str">
        <f>IF(Cyclical_overrides!AL86 = "",
IF(INDEX(F_Inputs_cyclical!$A$1:$BE$243, MATCH('Cyclical_after overrides'!$A86, F_Inputs_cyclical!$A$1:$A$243, 0), MATCH('Cyclical_after overrides'!AL$1, F_Inputs_cyclical!$A$1:$BE$1, 0))="", "", INDEX(F_Inputs_cyclical!$A$1:$BE$243, MATCH('Cyclical_after overrides'!$A86, F_Inputs_cyclical!$A$1:$A$243, 0), MATCH('Cyclical_after overrides'!AL$1, F_Inputs_cyclical!$A$1:$BE$1, 0))),
Cyclical_overrides!AL86)</f>
        <v/>
      </c>
      <c r="AM86" s="72">
        <f>IF(Cyclical_overrides!AM86 = "",
IF(INDEX(F_Inputs_cyclical!$A$1:$BE$243, MATCH('Cyclical_after overrides'!$A86, F_Inputs_cyclical!$A$1:$A$243, 0), MATCH('Cyclical_after overrides'!AM$1, F_Inputs_cyclical!$A$1:$BE$1, 0))="", "", INDEX(F_Inputs_cyclical!$A$1:$BE$243, MATCH('Cyclical_after overrides'!$A86, F_Inputs_cyclical!$A$1:$A$243, 0), MATCH('Cyclical_after overrides'!AM$1, F_Inputs_cyclical!$A$1:$BE$1, 0))),
Cyclical_overrides!AM86)</f>
        <v>4.4320000000000004</v>
      </c>
      <c r="AN86" s="72">
        <f>IF(Cyclical_overrides!AN86 = "",
IF(INDEX(F_Inputs_cyclical!$A$1:$BE$243, MATCH('Cyclical_after overrides'!$A86, F_Inputs_cyclical!$A$1:$A$243, 0), MATCH('Cyclical_after overrides'!AN$1, F_Inputs_cyclical!$A$1:$BE$1, 0))="", "", INDEX(F_Inputs_cyclical!$A$1:$BE$243, MATCH('Cyclical_after overrides'!$A86, F_Inputs_cyclical!$A$1:$A$243, 0), MATCH('Cyclical_after overrides'!AN$1, F_Inputs_cyclical!$A$1:$BE$1, 0))),
Cyclical_overrides!AN86)</f>
        <v>25.567</v>
      </c>
      <c r="AO86" s="72" t="str">
        <f>IF(Cyclical_overrides!AO86 = "",
IF(INDEX(F_Inputs_cyclical!$A$1:$BE$243, MATCH('Cyclical_after overrides'!$A86, F_Inputs_cyclical!$A$1:$A$243, 0), MATCH('Cyclical_after overrides'!AO$1, F_Inputs_cyclical!$A$1:$BE$1, 0))="", "", INDEX(F_Inputs_cyclical!$A$1:$BE$243, MATCH('Cyclical_after overrides'!$A86, F_Inputs_cyclical!$A$1:$A$243, 0), MATCH('Cyclical_after overrides'!AO$1, F_Inputs_cyclical!$A$1:$BE$1, 0))),
Cyclical_overrides!AO86)</f>
        <v/>
      </c>
      <c r="AP86" s="72" t="str">
        <f>IF(Cyclical_overrides!AP86 = "",
IF(INDEX(F_Inputs_cyclical!$A$1:$BE$243, MATCH('Cyclical_after overrides'!$A86, F_Inputs_cyclical!$A$1:$A$243, 0), MATCH('Cyclical_after overrides'!AP$1, F_Inputs_cyclical!$A$1:$BE$1, 0))="", "", INDEX(F_Inputs_cyclical!$A$1:$BE$243, MATCH('Cyclical_after overrides'!$A86, F_Inputs_cyclical!$A$1:$A$243, 0), MATCH('Cyclical_after overrides'!AP$1, F_Inputs_cyclical!$A$1:$BE$1, 0))),
Cyclical_overrides!AP86)</f>
        <v/>
      </c>
      <c r="AQ86" s="72">
        <f>IF(Cyclical_overrides!AQ86 = "",
IF(INDEX(F_Inputs_cyclical!$A$1:$BE$243, MATCH('Cyclical_after overrides'!$A86, F_Inputs_cyclical!$A$1:$A$243, 0), MATCH('Cyclical_after overrides'!AQ$1, F_Inputs_cyclical!$A$1:$BE$1, 0))="", "", INDEX(F_Inputs_cyclical!$A$1:$BE$243, MATCH('Cyclical_after overrides'!$A86, F_Inputs_cyclical!$A$1:$A$243, 0), MATCH('Cyclical_after overrides'!AQ$1, F_Inputs_cyclical!$A$1:$BE$1, 0))),
Cyclical_overrides!AQ86)</f>
        <v>1.792</v>
      </c>
      <c r="AR86" s="72">
        <f>IF(Cyclical_overrides!AR86 = "",
IF(INDEX(F_Inputs_cyclical!$A$1:$BE$243, MATCH('Cyclical_after overrides'!$A86, F_Inputs_cyclical!$A$1:$A$243, 0), MATCH('Cyclical_after overrides'!AR$1, F_Inputs_cyclical!$A$1:$BE$1, 0))="", "", INDEX(F_Inputs_cyclical!$A$1:$BE$243, MATCH('Cyclical_after overrides'!$A86, F_Inputs_cyclical!$A$1:$A$243, 0), MATCH('Cyclical_after overrides'!AR$1, F_Inputs_cyclical!$A$1:$BE$1, 0))),
Cyclical_overrides!AR86)</f>
        <v>0.34599999999999997</v>
      </c>
      <c r="AS86" s="72">
        <f>IF(Cyclical_overrides!AS86 = "",
IF(INDEX(F_Inputs_cyclical!$A$1:$BE$243, MATCH('Cyclical_after overrides'!$A86, F_Inputs_cyclical!$A$1:$A$243, 0), MATCH('Cyclical_after overrides'!AS$1, F_Inputs_cyclical!$A$1:$BE$1, 0))="", "", INDEX(F_Inputs_cyclical!$A$1:$BE$243, MATCH('Cyclical_after overrides'!$A86, F_Inputs_cyclical!$A$1:$A$243, 0), MATCH('Cyclical_after overrides'!AS$1, F_Inputs_cyclical!$A$1:$BE$1, 0))),
Cyclical_overrides!AS86)</f>
        <v>-1.4319999999999999</v>
      </c>
      <c r="AT86" s="72">
        <f>IF(Cyclical_overrides!AT86 = "",
IF(INDEX(F_Inputs_cyclical!$A$1:$BE$243, MATCH('Cyclical_after overrides'!$A86, F_Inputs_cyclical!$A$1:$A$243, 0), MATCH('Cyclical_after overrides'!AT$1, F_Inputs_cyclical!$A$1:$BE$1, 0))="", "", INDEX(F_Inputs_cyclical!$A$1:$BE$243, MATCH('Cyclical_after overrides'!$A86, F_Inputs_cyclical!$A$1:$A$243, 0), MATCH('Cyclical_after overrides'!AT$1, F_Inputs_cyclical!$A$1:$BE$1, 0))),
Cyclical_overrides!AT86)</f>
        <v>0</v>
      </c>
      <c r="AU86" s="72">
        <f>IF(Cyclical_overrides!AU86 = "",
IF(INDEX(F_Inputs_cyclical!$A$1:$BE$243, MATCH('Cyclical_after overrides'!$A86, F_Inputs_cyclical!$A$1:$A$243, 0), MATCH('Cyclical_after overrides'!AU$1, F_Inputs_cyclical!$A$1:$BE$1, 0))="", "", INDEX(F_Inputs_cyclical!$A$1:$BE$243, MATCH('Cyclical_after overrides'!$A86, F_Inputs_cyclical!$A$1:$A$243, 0), MATCH('Cyclical_after overrides'!AU$1, F_Inputs_cyclical!$A$1:$BE$1, 0))),
Cyclical_overrides!AU86)</f>
        <v>1.052</v>
      </c>
      <c r="AV86" s="72" t="str">
        <f>IF(Cyclical_overrides!AV86 = "",
IF(INDEX(F_Inputs_cyclical!$A$1:$BE$243, MATCH('Cyclical_after overrides'!$A86, F_Inputs_cyclical!$A$1:$A$243, 0), MATCH('Cyclical_after overrides'!AV$1, F_Inputs_cyclical!$A$1:$BE$1, 0))="", "", INDEX(F_Inputs_cyclical!$A$1:$BE$243, MATCH('Cyclical_after overrides'!$A86, F_Inputs_cyclical!$A$1:$A$243, 0), MATCH('Cyclical_after overrides'!AV$1, F_Inputs_cyclical!$A$1:$BE$1, 0))),
Cyclical_overrides!AV86)</f>
        <v/>
      </c>
      <c r="AW86" s="72">
        <f>IF(Cyclical_overrides!AW86 = "",
IF(INDEX(F_Inputs_cyclical!$A$1:$BE$243, MATCH('Cyclical_after overrides'!$A86, F_Inputs_cyclical!$A$1:$A$243, 0), MATCH('Cyclical_after overrides'!AW$1, F_Inputs_cyclical!$A$1:$BE$1, 0))="", "", INDEX(F_Inputs_cyclical!$A$1:$BE$243, MATCH('Cyclical_after overrides'!$A86, F_Inputs_cyclical!$A$1:$A$243, 0), MATCH('Cyclical_after overrides'!AW$1, F_Inputs_cyclical!$A$1:$BE$1, 0))),
Cyclical_overrides!AW86)</f>
        <v>1.1560444722831191</v>
      </c>
      <c r="AX86" s="72">
        <f>IF(Cyclical_overrides!AX86 = "",
IF(INDEX(F_Inputs_cyclical!$A$1:$BE$243, MATCH('Cyclical_after overrides'!$A86, F_Inputs_cyclical!$A$1:$A$243, 0), MATCH('Cyclical_after overrides'!AX$1, F_Inputs_cyclical!$A$1:$BE$1, 0))="", "", INDEX(F_Inputs_cyclical!$A$1:$BE$243, MATCH('Cyclical_after overrides'!$A86, F_Inputs_cyclical!$A$1:$A$243, 0), MATCH('Cyclical_after overrides'!AX$1, F_Inputs_cyclical!$A$1:$BE$1, 0))),
Cyclical_overrides!AX86)</f>
        <v>19.877012619214739</v>
      </c>
      <c r="AY86" s="72">
        <f>IF(Cyclical_overrides!AY86 = "",
IF(INDEX(F_Inputs_cyclical!$A$1:$BE$243, MATCH('Cyclical_after overrides'!$A86, F_Inputs_cyclical!$A$1:$A$243, 0), MATCH('Cyclical_after overrides'!AY$1, F_Inputs_cyclical!$A$1:$BE$1, 0))="", "", INDEX(F_Inputs_cyclical!$A$1:$BE$243, MATCH('Cyclical_after overrides'!$A86, F_Inputs_cyclical!$A$1:$A$243, 0), MATCH('Cyclical_after overrides'!AY$1, F_Inputs_cyclical!$A$1:$BE$1, 0))),
Cyclical_overrides!AY86)</f>
        <v>141.64093149178501</v>
      </c>
      <c r="AZ86" s="72">
        <f>IF(Cyclical_overrides!AZ86 = "",
IF(INDEX(F_Inputs_cyclical!$A$1:$BE$243, MATCH('Cyclical_after overrides'!$A86, F_Inputs_cyclical!$A$1:$A$243, 0), MATCH('Cyclical_after overrides'!AZ$1, F_Inputs_cyclical!$A$1:$BE$1, 0))="", "", INDEX(F_Inputs_cyclical!$A$1:$BE$243, MATCH('Cyclical_after overrides'!$A86, F_Inputs_cyclical!$A$1:$A$243, 0), MATCH('Cyclical_after overrides'!AZ$1, F_Inputs_cyclical!$A$1:$BE$1, 0))),
Cyclical_overrides!AZ86)</f>
        <v>1.4556099583522122</v>
      </c>
      <c r="BA86" s="72">
        <f>IF(Cyclical_overrides!BA86 = "",
IF(INDEX(F_Inputs_cyclical!$A$1:$BE$243, MATCH('Cyclical_after overrides'!$A86, F_Inputs_cyclical!$A$1:$A$243, 0), MATCH('Cyclical_after overrides'!BA$1, F_Inputs_cyclical!$A$1:$BE$1, 0))="", "", INDEX(F_Inputs_cyclical!$A$1:$BE$243, MATCH('Cyclical_after overrides'!$A86, F_Inputs_cyclical!$A$1:$A$243, 0), MATCH('Cyclical_after overrides'!BA$1, F_Inputs_cyclical!$A$1:$BE$1, 0))),
Cyclical_overrides!BA86)</f>
        <v>12.993002975325652</v>
      </c>
      <c r="BB86" s="72">
        <f>IF(Cyclical_overrides!BB86 = "",
IF(INDEX(F_Inputs_cyclical!$A$1:$BE$243, MATCH('Cyclical_after overrides'!$A86, F_Inputs_cyclical!$A$1:$A$243, 0), MATCH('Cyclical_after overrides'!BB$1, F_Inputs_cyclical!$A$1:$BE$1, 0))="", "", INDEX(F_Inputs_cyclical!$A$1:$BE$243, MATCH('Cyclical_after overrides'!$A86, F_Inputs_cyclical!$A$1:$A$243, 0), MATCH('Cyclical_after overrides'!BB$1, F_Inputs_cyclical!$A$1:$BE$1, 0))),
Cyclical_overrides!BB86)</f>
        <v>12.057945940781574</v>
      </c>
      <c r="BC86" s="72">
        <f>IF(Cyclical_overrides!BC86 = "",
IF(INDEX(F_Inputs_cyclical!$A$1:$BE$243, MATCH('Cyclical_after overrides'!$A86, F_Inputs_cyclical!$A$1:$A$243, 0), MATCH('Cyclical_after overrides'!BC$1, F_Inputs_cyclical!$A$1:$BE$1, 0))="", "", INDEX(F_Inputs_cyclical!$A$1:$BE$243, MATCH('Cyclical_after overrides'!$A86, F_Inputs_cyclical!$A$1:$A$243, 0), MATCH('Cyclical_after overrides'!BC$1, F_Inputs_cyclical!$A$1:$BE$1, 0))),
Cyclical_overrides!BC86)</f>
        <v>10.489002236564762</v>
      </c>
      <c r="BD86" s="72">
        <f>IF(Cyclical_overrides!BD86 = "",
IF(INDEX(F_Inputs_cyclical!$A$1:$BE$243, MATCH('Cyclical_after overrides'!$A86, F_Inputs_cyclical!$A$1:$A$243, 0), MATCH('Cyclical_after overrides'!BD$1, F_Inputs_cyclical!$A$1:$BE$1, 0))="", "", INDEX(F_Inputs_cyclical!$A$1:$BE$243, MATCH('Cyclical_after overrides'!$A86, F_Inputs_cyclical!$A$1:$A$243, 0), MATCH('Cyclical_after overrides'!BD$1, F_Inputs_cyclical!$A$1:$BE$1, 0))),
Cyclical_overrides!BD86)</f>
        <v>427.52199999999993</v>
      </c>
      <c r="BE86" s="194"/>
    </row>
    <row r="87" spans="1:57" x14ac:dyDescent="0.4">
      <c r="A87" s="63" t="str">
        <f t="shared" si="1"/>
        <v>SWB20</v>
      </c>
      <c r="B87" s="63" t="s">
        <v>337</v>
      </c>
      <c r="C87" s="63" t="s">
        <v>255</v>
      </c>
      <c r="D87" s="72">
        <f>IF(Cyclical_overrides!D87 = "",
IF(INDEX(F_Inputs_cyclical!$A$1:$BE$243, MATCH('Cyclical_after overrides'!$A87, F_Inputs_cyclical!$A$1:$A$243, 0), MATCH('Cyclical_after overrides'!D$1, F_Inputs_cyclical!$A$1:$BE$1, 0))="", "", INDEX(F_Inputs_cyclical!$A$1:$BE$243, MATCH('Cyclical_after overrides'!$A87, F_Inputs_cyclical!$A$1:$A$243, 0), MATCH('Cyclical_after overrides'!D$1, F_Inputs_cyclical!$A$1:$BE$1, 0))),
Cyclical_overrides!D87)</f>
        <v>10.47</v>
      </c>
      <c r="E87" s="72">
        <f>IF(Cyclical_overrides!E87 = "",
IF(INDEX(F_Inputs_cyclical!$A$1:$BE$243, MATCH('Cyclical_after overrides'!$A87, F_Inputs_cyclical!$A$1:$A$243, 0), MATCH('Cyclical_after overrides'!E$1, F_Inputs_cyclical!$A$1:$BE$1, 0))="", "", INDEX(F_Inputs_cyclical!$A$1:$BE$243, MATCH('Cyclical_after overrides'!$A87, F_Inputs_cyclical!$A$1:$A$243, 0), MATCH('Cyclical_after overrides'!E$1, F_Inputs_cyclical!$A$1:$BE$1, 0))),
Cyclical_overrides!E87)</f>
        <v>2.117</v>
      </c>
      <c r="F87" s="72">
        <f>IF(Cyclical_overrides!F87 = "",
IF(INDEX(F_Inputs_cyclical!$A$1:$BE$243, MATCH('Cyclical_after overrides'!$A87, F_Inputs_cyclical!$A$1:$A$243, 0), MATCH('Cyclical_after overrides'!F$1, F_Inputs_cyclical!$A$1:$BE$1, 0))="", "", INDEX(F_Inputs_cyclical!$A$1:$BE$243, MATCH('Cyclical_after overrides'!$A87, F_Inputs_cyclical!$A$1:$A$243, 0), MATCH('Cyclical_after overrides'!F$1, F_Inputs_cyclical!$A$1:$BE$1, 0))),
Cyclical_overrides!F87)</f>
        <v>10.5</v>
      </c>
      <c r="G87" s="72">
        <f>IF(Cyclical_overrides!G87 = "",
IF(INDEX(F_Inputs_cyclical!$A$1:$BE$243, MATCH('Cyclical_after overrides'!$A87, F_Inputs_cyclical!$A$1:$A$243, 0), MATCH('Cyclical_after overrides'!G$1, F_Inputs_cyclical!$A$1:$BE$1, 0))="", "", INDEX(F_Inputs_cyclical!$A$1:$BE$243, MATCH('Cyclical_after overrides'!$A87, F_Inputs_cyclical!$A$1:$A$243, 0), MATCH('Cyclical_after overrides'!G$1, F_Inputs_cyclical!$A$1:$BE$1, 0))),
Cyclical_overrides!G87)</f>
        <v>0.75600000000000001</v>
      </c>
      <c r="H87" s="72" t="str">
        <f>IF(Cyclical_overrides!H87 = "",
IF(INDEX(F_Inputs_cyclical!$A$1:$BE$243, MATCH('Cyclical_after overrides'!$A87, F_Inputs_cyclical!$A$1:$A$243, 0), MATCH('Cyclical_after overrides'!H$1, F_Inputs_cyclical!$A$1:$BE$1, 0))="", "", INDEX(F_Inputs_cyclical!$A$1:$BE$243, MATCH('Cyclical_after overrides'!$A87, F_Inputs_cyclical!$A$1:$A$243, 0), MATCH('Cyclical_after overrides'!H$1, F_Inputs_cyclical!$A$1:$BE$1, 0))),
Cyclical_overrides!H87)</f>
        <v/>
      </c>
      <c r="I87" s="72">
        <f>IF(Cyclical_overrides!I87 = "",
IF(INDEX(F_Inputs_cyclical!$A$1:$BE$243, MATCH('Cyclical_after overrides'!$A87, F_Inputs_cyclical!$A$1:$A$243, 0), MATCH('Cyclical_after overrides'!I$1, F_Inputs_cyclical!$A$1:$BE$1, 0))="", "", INDEX(F_Inputs_cyclical!$A$1:$BE$243, MATCH('Cyclical_after overrides'!$A87, F_Inputs_cyclical!$A$1:$A$243, 0), MATCH('Cyclical_after overrides'!I$1, F_Inputs_cyclical!$A$1:$BE$1, 0))),
Cyclical_overrides!I87)</f>
        <v>4.4999999999999997E-3</v>
      </c>
      <c r="J87" s="72">
        <f>IF(Cyclical_overrides!J87 = "",
IF(INDEX(F_Inputs_cyclical!$A$1:$BE$243, MATCH('Cyclical_after overrides'!$A87, F_Inputs_cyclical!$A$1:$A$243, 0), MATCH('Cyclical_after overrides'!J$1, F_Inputs_cyclical!$A$1:$BE$1, 0))="", "", INDEX(F_Inputs_cyclical!$A$1:$BE$243, MATCH('Cyclical_after overrides'!$A87, F_Inputs_cyclical!$A$1:$A$243, 0), MATCH('Cyclical_after overrides'!J$1, F_Inputs_cyclical!$A$1:$BE$1, 0))),
Cyclical_overrides!J87)</f>
        <v>30.259499999999999</v>
      </c>
      <c r="K87" s="72">
        <f>IF(Cyclical_overrides!K87 = "",
IF(INDEX(F_Inputs_cyclical!$A$1:$BE$243, MATCH('Cyclical_after overrides'!$A87, F_Inputs_cyclical!$A$1:$A$243, 0), MATCH('Cyclical_after overrides'!K$1, F_Inputs_cyclical!$A$1:$BE$1, 0))="", "", INDEX(F_Inputs_cyclical!$A$1:$BE$243, MATCH('Cyclical_after overrides'!$A87, F_Inputs_cyclical!$A$1:$A$243, 0), MATCH('Cyclical_after overrides'!K$1, F_Inputs_cyclical!$A$1:$BE$1, 0))),
Cyclical_overrides!K87)</f>
        <v>5.4660000000000002</v>
      </c>
      <c r="L87" s="72" t="str">
        <f>IF(Cyclical_overrides!L87 = "",
IF(INDEX(F_Inputs_cyclical!$A$1:$BE$243, MATCH('Cyclical_after overrides'!$A87, F_Inputs_cyclical!$A$1:$A$243, 0), MATCH('Cyclical_after overrides'!L$1, F_Inputs_cyclical!$A$1:$BE$1, 0))="", "", INDEX(F_Inputs_cyclical!$A$1:$BE$243, MATCH('Cyclical_after overrides'!$A87, F_Inputs_cyclical!$A$1:$A$243, 0), MATCH('Cyclical_after overrides'!L$1, F_Inputs_cyclical!$A$1:$BE$1, 0))),
Cyclical_overrides!L87)</f>
        <v/>
      </c>
      <c r="M87" s="72" t="str">
        <f>IF(Cyclical_overrides!M87 = "",
IF(INDEX(F_Inputs_cyclical!$A$1:$BE$243, MATCH('Cyclical_after overrides'!$A87, F_Inputs_cyclical!$A$1:$A$243, 0), MATCH('Cyclical_after overrides'!M$1, F_Inputs_cyclical!$A$1:$BE$1, 0))="", "", INDEX(F_Inputs_cyclical!$A$1:$BE$243, MATCH('Cyclical_after overrides'!$A87, F_Inputs_cyclical!$A$1:$A$243, 0), MATCH('Cyclical_after overrides'!M$1, F_Inputs_cyclical!$A$1:$BE$1, 0))),
Cyclical_overrides!M87)</f>
        <v/>
      </c>
      <c r="N87" s="72" t="str">
        <f>IF(Cyclical_overrides!N87 = "",
IF(INDEX(F_Inputs_cyclical!$A$1:$BE$243, MATCH('Cyclical_after overrides'!$A87, F_Inputs_cyclical!$A$1:$A$243, 0), MATCH('Cyclical_after overrides'!N$1, F_Inputs_cyclical!$A$1:$BE$1, 0))="", "", INDEX(F_Inputs_cyclical!$A$1:$BE$243, MATCH('Cyclical_after overrides'!$A87, F_Inputs_cyclical!$A$1:$A$243, 0), MATCH('Cyclical_after overrides'!N$1, F_Inputs_cyclical!$A$1:$BE$1, 0))),
Cyclical_overrides!N87)</f>
        <v/>
      </c>
      <c r="O87" s="72">
        <f>IF(Cyclical_overrides!O87 = "",
IF(INDEX(F_Inputs_cyclical!$A$1:$BE$243, MATCH('Cyclical_after overrides'!$A87, F_Inputs_cyclical!$A$1:$A$243, 0), MATCH('Cyclical_after overrides'!O$1, F_Inputs_cyclical!$A$1:$BE$1, 0))="", "", INDEX(F_Inputs_cyclical!$A$1:$BE$243, MATCH('Cyclical_after overrides'!$A87, F_Inputs_cyclical!$A$1:$A$243, 0), MATCH('Cyclical_after overrides'!O$1, F_Inputs_cyclical!$A$1:$BE$1, 0))),
Cyclical_overrides!O87)</f>
        <v>0.307</v>
      </c>
      <c r="P87" s="72">
        <f>IF(Cyclical_overrides!P87 = "",
IF(INDEX(F_Inputs_cyclical!$A$1:$BE$243, MATCH('Cyclical_after overrides'!$A87, F_Inputs_cyclical!$A$1:$A$243, 0), MATCH('Cyclical_after overrides'!P$1, F_Inputs_cyclical!$A$1:$BE$1, 0))="", "", INDEX(F_Inputs_cyclical!$A$1:$BE$243, MATCH('Cyclical_after overrides'!$A87, F_Inputs_cyclical!$A$1:$A$243, 0), MATCH('Cyclical_after overrides'!P$1, F_Inputs_cyclical!$A$1:$BE$1, 0))),
Cyclical_overrides!P87)</f>
        <v>1.0999999999999999E-2</v>
      </c>
      <c r="Q87" s="72">
        <f>IF(Cyclical_overrides!Q87 = "",
IF(INDEX(F_Inputs_cyclical!$A$1:$BE$243, MATCH('Cyclical_after overrides'!$A87, F_Inputs_cyclical!$A$1:$A$243, 0), MATCH('Cyclical_after overrides'!Q$1, F_Inputs_cyclical!$A$1:$BE$1, 0))="", "", INDEX(F_Inputs_cyclical!$A$1:$BE$243, MATCH('Cyclical_after overrides'!$A87, F_Inputs_cyclical!$A$1:$A$243, 0), MATCH('Cyclical_after overrides'!Q$1, F_Inputs_cyclical!$A$1:$BE$1, 0))),
Cyclical_overrides!Q87)</f>
        <v>0.40500000000000003</v>
      </c>
      <c r="R87" s="72">
        <f>IF(Cyclical_overrides!R87 = "",
IF(INDEX(F_Inputs_cyclical!$A$1:$BE$243, MATCH('Cyclical_after overrides'!$A87, F_Inputs_cyclical!$A$1:$A$243, 0), MATCH('Cyclical_after overrides'!R$1, F_Inputs_cyclical!$A$1:$BE$1, 0))="", "", INDEX(F_Inputs_cyclical!$A$1:$BE$243, MATCH('Cyclical_after overrides'!$A87, F_Inputs_cyclical!$A$1:$A$243, 0), MATCH('Cyclical_after overrides'!R$1, F_Inputs_cyclical!$A$1:$BE$1, 0))),
Cyclical_overrides!R87)</f>
        <v>1.381</v>
      </c>
      <c r="S87" s="72">
        <f>IF(Cyclical_overrides!S87 = "",
IF(INDEX(F_Inputs_cyclical!$A$1:$BE$243, MATCH('Cyclical_after overrides'!$A87, F_Inputs_cyclical!$A$1:$A$243, 0), MATCH('Cyclical_after overrides'!S$1, F_Inputs_cyclical!$A$1:$BE$1, 0))="", "", INDEX(F_Inputs_cyclical!$A$1:$BE$243, MATCH('Cyclical_after overrides'!$A87, F_Inputs_cyclical!$A$1:$A$243, 0), MATCH('Cyclical_after overrides'!S$1, F_Inputs_cyclical!$A$1:$BE$1, 0))),
Cyclical_overrides!S87)</f>
        <v>4.9005000000000001</v>
      </c>
      <c r="T87" s="72">
        <f>IF(Cyclical_overrides!T87 = "",
IF(INDEX(F_Inputs_cyclical!$A$1:$BE$243, MATCH('Cyclical_after overrides'!$A87, F_Inputs_cyclical!$A$1:$A$243, 0), MATCH('Cyclical_after overrides'!T$1, F_Inputs_cyclical!$A$1:$BE$1, 0))="", "", INDEX(F_Inputs_cyclical!$A$1:$BE$243, MATCH('Cyclical_after overrides'!$A87, F_Inputs_cyclical!$A$1:$A$243, 0), MATCH('Cyclical_after overrides'!T$1, F_Inputs_cyclical!$A$1:$BE$1, 0))),
Cyclical_overrides!T87)</f>
        <v>3.6265000000000001</v>
      </c>
      <c r="U87" s="72">
        <f>IF(Cyclical_overrides!U87 = "",
IF(INDEX(F_Inputs_cyclical!$A$1:$BE$243, MATCH('Cyclical_after overrides'!$A87, F_Inputs_cyclical!$A$1:$A$243, 0), MATCH('Cyclical_after overrides'!U$1, F_Inputs_cyclical!$A$1:$BE$1, 0))="", "", INDEX(F_Inputs_cyclical!$A$1:$BE$243, MATCH('Cyclical_after overrides'!$A87, F_Inputs_cyclical!$A$1:$A$243, 0), MATCH('Cyclical_after overrides'!U$1, F_Inputs_cyclical!$A$1:$BE$1, 0))),
Cyclical_overrides!U87)</f>
        <v>28.1555</v>
      </c>
      <c r="V87" s="72">
        <f>IF(Cyclical_overrides!V87 = "",
IF(INDEX(F_Inputs_cyclical!$A$1:$BE$243, MATCH('Cyclical_after overrides'!$A87, F_Inputs_cyclical!$A$1:$A$243, 0), MATCH('Cyclical_after overrides'!V$1, F_Inputs_cyclical!$A$1:$BE$1, 0))="", "", INDEX(F_Inputs_cyclical!$A$1:$BE$243, MATCH('Cyclical_after overrides'!$A87, F_Inputs_cyclical!$A$1:$A$243, 0), MATCH('Cyclical_after overrides'!V$1, F_Inputs_cyclical!$A$1:$BE$1, 0))),
Cyclical_overrides!V87)</f>
        <v>83.274999999999991</v>
      </c>
      <c r="W87" s="72">
        <f>IF(Cyclical_overrides!W87 = "",
IF(INDEX(F_Inputs_cyclical!$A$1:$BE$243, MATCH('Cyclical_after overrides'!$A87, F_Inputs_cyclical!$A$1:$A$243, 0), MATCH('Cyclical_after overrides'!W$1, F_Inputs_cyclical!$A$1:$BE$1, 0))="", "", INDEX(F_Inputs_cyclical!$A$1:$BE$243, MATCH('Cyclical_after overrides'!$A87, F_Inputs_cyclical!$A$1:$A$243, 0), MATCH('Cyclical_after overrides'!W$1, F_Inputs_cyclical!$A$1:$BE$1, 0))),
Cyclical_overrides!W87)</f>
        <v>175.57400000000001</v>
      </c>
      <c r="X87" s="72">
        <f>IF(Cyclical_overrides!X87 = "",
IF(INDEX(F_Inputs_cyclical!$A$1:$BE$243, MATCH('Cyclical_after overrides'!$A87, F_Inputs_cyclical!$A$1:$A$243, 0), MATCH('Cyclical_after overrides'!X$1, F_Inputs_cyclical!$A$1:$BE$1, 0))="", "", INDEX(F_Inputs_cyclical!$A$1:$BE$243, MATCH('Cyclical_after overrides'!$A87, F_Inputs_cyclical!$A$1:$A$243, 0), MATCH('Cyclical_after overrides'!X$1, F_Inputs_cyclical!$A$1:$BE$1, 0))),
Cyclical_overrides!X87)</f>
        <v>2.2349999999999999</v>
      </c>
      <c r="Y87" s="72">
        <f>IF(Cyclical_overrides!Y87 = "",
IF(INDEX(F_Inputs_cyclical!$A$1:$BE$243, MATCH('Cyclical_after overrides'!$A87, F_Inputs_cyclical!$A$1:$A$243, 0), MATCH('Cyclical_after overrides'!Y$1, F_Inputs_cyclical!$A$1:$BE$1, 0))="", "", INDEX(F_Inputs_cyclical!$A$1:$BE$243, MATCH('Cyclical_after overrides'!$A87, F_Inputs_cyclical!$A$1:$A$243, 0), MATCH('Cyclical_after overrides'!Y$1, F_Inputs_cyclical!$A$1:$BE$1, 0))),
Cyclical_overrides!Y87)</f>
        <v>2.6819999999999999</v>
      </c>
      <c r="Z87" s="72">
        <f>IF(Cyclical_overrides!Z87 = "",
IF(INDEX(F_Inputs_cyclical!$A$1:$BE$243, MATCH('Cyclical_after overrides'!$A87, F_Inputs_cyclical!$A$1:$A$243, 0), MATCH('Cyclical_after overrides'!Z$1, F_Inputs_cyclical!$A$1:$BE$1, 0))="", "", INDEX(F_Inputs_cyclical!$A$1:$BE$243, MATCH('Cyclical_after overrides'!$A87, F_Inputs_cyclical!$A$1:$A$243, 0), MATCH('Cyclical_after overrides'!Z$1, F_Inputs_cyclical!$A$1:$BE$1, 0))),
Cyclical_overrides!Z87)</f>
        <v>99.661000000000001</v>
      </c>
      <c r="AA87" s="72">
        <f>IF(Cyclical_overrides!AA87 = "",
IF(INDEX(F_Inputs_cyclical!$A$1:$BE$243, MATCH('Cyclical_after overrides'!$A87, F_Inputs_cyclical!$A$1:$A$243, 0), MATCH('Cyclical_after overrides'!AA$1, F_Inputs_cyclical!$A$1:$BE$1, 0))="", "", INDEX(F_Inputs_cyclical!$A$1:$BE$243, MATCH('Cyclical_after overrides'!$A87, F_Inputs_cyclical!$A$1:$A$243, 0), MATCH('Cyclical_after overrides'!AA$1, F_Inputs_cyclical!$A$1:$BE$1, 0))),
Cyclical_overrides!AA87)</f>
        <v>607.16200000000003</v>
      </c>
      <c r="AB87" s="72" t="str">
        <f>IF(Cyclical_overrides!AB87 = "",
IF(INDEX(F_Inputs_cyclical!$A$1:$BE$243, MATCH('Cyclical_after overrides'!$A87, F_Inputs_cyclical!$A$1:$A$243, 0), MATCH('Cyclical_after overrides'!AB$1, F_Inputs_cyclical!$A$1:$BE$1, 0))="", "", INDEX(F_Inputs_cyclical!$A$1:$BE$243, MATCH('Cyclical_after overrides'!$A87, F_Inputs_cyclical!$A$1:$A$243, 0), MATCH('Cyclical_after overrides'!AB$1, F_Inputs_cyclical!$A$1:$BE$1, 0))),
Cyclical_overrides!AB87)</f>
        <v/>
      </c>
      <c r="AC87" s="72" t="str">
        <f>IF(Cyclical_overrides!AC87 = "",
IF(INDEX(F_Inputs_cyclical!$A$1:$BE$243, MATCH('Cyclical_after overrides'!$A87, F_Inputs_cyclical!$A$1:$A$243, 0), MATCH('Cyclical_after overrides'!AC$1, F_Inputs_cyclical!$A$1:$BE$1, 0))="", "", INDEX(F_Inputs_cyclical!$A$1:$BE$243, MATCH('Cyclical_after overrides'!$A87, F_Inputs_cyclical!$A$1:$A$243, 0), MATCH('Cyclical_after overrides'!AC$1, F_Inputs_cyclical!$A$1:$BE$1, 0))),
Cyclical_overrides!AC87)</f>
        <v/>
      </c>
      <c r="AD87" s="72" t="str">
        <f>IF(Cyclical_overrides!AD87 = "",
IF(INDEX(F_Inputs_cyclical!$A$1:$BE$243, MATCH('Cyclical_after overrides'!$A87, F_Inputs_cyclical!$A$1:$A$243, 0), MATCH('Cyclical_after overrides'!AD$1, F_Inputs_cyclical!$A$1:$BE$1, 0))="", "", INDEX(F_Inputs_cyclical!$A$1:$BE$243, MATCH('Cyclical_after overrides'!$A87, F_Inputs_cyclical!$A$1:$A$243, 0), MATCH('Cyclical_after overrides'!AD$1, F_Inputs_cyclical!$A$1:$BE$1, 0))),
Cyclical_overrides!AD87)</f>
        <v/>
      </c>
      <c r="AE87" s="72" t="str">
        <f>IF(Cyclical_overrides!AE87 = "",
IF(INDEX(F_Inputs_cyclical!$A$1:$BE$243, MATCH('Cyclical_after overrides'!$A87, F_Inputs_cyclical!$A$1:$A$243, 0), MATCH('Cyclical_after overrides'!AE$1, F_Inputs_cyclical!$A$1:$BE$1, 0))="", "", INDEX(F_Inputs_cyclical!$A$1:$BE$243, MATCH('Cyclical_after overrides'!$A87, F_Inputs_cyclical!$A$1:$A$243, 0), MATCH('Cyclical_after overrides'!AE$1, F_Inputs_cyclical!$A$1:$BE$1, 0))),
Cyclical_overrides!AE87)</f>
        <v/>
      </c>
      <c r="AF87" s="72" t="str">
        <f>IF(Cyclical_overrides!AF87 = "",
IF(INDEX(F_Inputs_cyclical!$A$1:$BE$243, MATCH('Cyclical_after overrides'!$A87, F_Inputs_cyclical!$A$1:$A$243, 0), MATCH('Cyclical_after overrides'!AF$1, F_Inputs_cyclical!$A$1:$BE$1, 0))="", "", INDEX(F_Inputs_cyclical!$A$1:$BE$243, MATCH('Cyclical_after overrides'!$A87, F_Inputs_cyclical!$A$1:$A$243, 0), MATCH('Cyclical_after overrides'!AF$1, F_Inputs_cyclical!$A$1:$BE$1, 0))),
Cyclical_overrides!AF87)</f>
        <v/>
      </c>
      <c r="AG87" s="72" t="str">
        <f>IF(Cyclical_overrides!AG87 = "",
IF(INDEX(F_Inputs_cyclical!$A$1:$BE$243, MATCH('Cyclical_after overrides'!$A87, F_Inputs_cyclical!$A$1:$A$243, 0), MATCH('Cyclical_after overrides'!AG$1, F_Inputs_cyclical!$A$1:$BE$1, 0))="", "", INDEX(F_Inputs_cyclical!$A$1:$BE$243, MATCH('Cyclical_after overrides'!$A87, F_Inputs_cyclical!$A$1:$A$243, 0), MATCH('Cyclical_after overrides'!AG$1, F_Inputs_cyclical!$A$1:$BE$1, 0))),
Cyclical_overrides!AG87)</f>
        <v/>
      </c>
      <c r="AH87" s="72" t="str">
        <f>IF(Cyclical_overrides!AH87 = "",
IF(INDEX(F_Inputs_cyclical!$A$1:$BE$243, MATCH('Cyclical_after overrides'!$A87, F_Inputs_cyclical!$A$1:$A$243, 0), MATCH('Cyclical_after overrides'!AH$1, F_Inputs_cyclical!$A$1:$BE$1, 0))="", "", INDEX(F_Inputs_cyclical!$A$1:$BE$243, MATCH('Cyclical_after overrides'!$A87, F_Inputs_cyclical!$A$1:$A$243, 0), MATCH('Cyclical_after overrides'!AH$1, F_Inputs_cyclical!$A$1:$BE$1, 0))),
Cyclical_overrides!AH87)</f>
        <v/>
      </c>
      <c r="AI87" s="72" t="str">
        <f>IF(Cyclical_overrides!AI87 = "",
IF(INDEX(F_Inputs_cyclical!$A$1:$BE$243, MATCH('Cyclical_after overrides'!$A87, F_Inputs_cyclical!$A$1:$A$243, 0), MATCH('Cyclical_after overrides'!AI$1, F_Inputs_cyclical!$A$1:$BE$1, 0))="", "", INDEX(F_Inputs_cyclical!$A$1:$BE$243, MATCH('Cyclical_after overrides'!$A87, F_Inputs_cyclical!$A$1:$A$243, 0), MATCH('Cyclical_after overrides'!AI$1, F_Inputs_cyclical!$A$1:$BE$1, 0))),
Cyclical_overrides!AI87)</f>
        <v/>
      </c>
      <c r="AJ87" s="72" t="str">
        <f>IF(Cyclical_overrides!AJ87 = "",
IF(INDEX(F_Inputs_cyclical!$A$1:$BE$243, MATCH('Cyclical_after overrides'!$A87, F_Inputs_cyclical!$A$1:$A$243, 0), MATCH('Cyclical_after overrides'!AJ$1, F_Inputs_cyclical!$A$1:$BE$1, 0))="", "", INDEX(F_Inputs_cyclical!$A$1:$BE$243, MATCH('Cyclical_after overrides'!$A87, F_Inputs_cyclical!$A$1:$A$243, 0), MATCH('Cyclical_after overrides'!AJ$1, F_Inputs_cyclical!$A$1:$BE$1, 0))),
Cyclical_overrides!AJ87)</f>
        <v/>
      </c>
      <c r="AK87" s="72" t="str">
        <f>IF(Cyclical_overrides!AK87 = "",
IF(INDEX(F_Inputs_cyclical!$A$1:$BE$243, MATCH('Cyclical_after overrides'!$A87, F_Inputs_cyclical!$A$1:$A$243, 0), MATCH('Cyclical_after overrides'!AK$1, F_Inputs_cyclical!$A$1:$BE$1, 0))="", "", INDEX(F_Inputs_cyclical!$A$1:$BE$243, MATCH('Cyclical_after overrides'!$A87, F_Inputs_cyclical!$A$1:$A$243, 0), MATCH('Cyclical_after overrides'!AK$1, F_Inputs_cyclical!$A$1:$BE$1, 0))),
Cyclical_overrides!AK87)</f>
        <v/>
      </c>
      <c r="AL87" s="72" t="str">
        <f>IF(Cyclical_overrides!AL87 = "",
IF(INDEX(F_Inputs_cyclical!$A$1:$BE$243, MATCH('Cyclical_after overrides'!$A87, F_Inputs_cyclical!$A$1:$A$243, 0), MATCH('Cyclical_after overrides'!AL$1, F_Inputs_cyclical!$A$1:$BE$1, 0))="", "", INDEX(F_Inputs_cyclical!$A$1:$BE$243, MATCH('Cyclical_after overrides'!$A87, F_Inputs_cyclical!$A$1:$A$243, 0), MATCH('Cyclical_after overrides'!AL$1, F_Inputs_cyclical!$A$1:$BE$1, 0))),
Cyclical_overrides!AL87)</f>
        <v/>
      </c>
      <c r="AM87" s="72">
        <f>IF(Cyclical_overrides!AM87 = "",
IF(INDEX(F_Inputs_cyclical!$A$1:$BE$243, MATCH('Cyclical_after overrides'!$A87, F_Inputs_cyclical!$A$1:$A$243, 0), MATCH('Cyclical_after overrides'!AM$1, F_Inputs_cyclical!$A$1:$BE$1, 0))="", "", INDEX(F_Inputs_cyclical!$A$1:$BE$243, MATCH('Cyclical_after overrides'!$A87, F_Inputs_cyclical!$A$1:$A$243, 0), MATCH('Cyclical_after overrides'!AM$1, F_Inputs_cyclical!$A$1:$BE$1, 0))),
Cyclical_overrides!AM87)</f>
        <v>4.3079999999999998</v>
      </c>
      <c r="AN87" s="72">
        <f>IF(Cyclical_overrides!AN87 = "",
IF(INDEX(F_Inputs_cyclical!$A$1:$BE$243, MATCH('Cyclical_after overrides'!$A87, F_Inputs_cyclical!$A$1:$A$243, 0), MATCH('Cyclical_after overrides'!AN$1, F_Inputs_cyclical!$A$1:$BE$1, 0))="", "", INDEX(F_Inputs_cyclical!$A$1:$BE$243, MATCH('Cyclical_after overrides'!$A87, F_Inputs_cyclical!$A$1:$A$243, 0), MATCH('Cyclical_after overrides'!AN$1, F_Inputs_cyclical!$A$1:$BE$1, 0))),
Cyclical_overrides!AN87)</f>
        <v>28.151</v>
      </c>
      <c r="AO87" s="72" t="str">
        <f>IF(Cyclical_overrides!AO87 = "",
IF(INDEX(F_Inputs_cyclical!$A$1:$BE$243, MATCH('Cyclical_after overrides'!$A87, F_Inputs_cyclical!$A$1:$A$243, 0), MATCH('Cyclical_after overrides'!AO$1, F_Inputs_cyclical!$A$1:$BE$1, 0))="", "", INDEX(F_Inputs_cyclical!$A$1:$BE$243, MATCH('Cyclical_after overrides'!$A87, F_Inputs_cyclical!$A$1:$A$243, 0), MATCH('Cyclical_after overrides'!AO$1, F_Inputs_cyclical!$A$1:$BE$1, 0))),
Cyclical_overrides!AO87)</f>
        <v/>
      </c>
      <c r="AP87" s="72" t="str">
        <f>IF(Cyclical_overrides!AP87 = "",
IF(INDEX(F_Inputs_cyclical!$A$1:$BE$243, MATCH('Cyclical_after overrides'!$A87, F_Inputs_cyclical!$A$1:$A$243, 0), MATCH('Cyclical_after overrides'!AP$1, F_Inputs_cyclical!$A$1:$BE$1, 0))="", "", INDEX(F_Inputs_cyclical!$A$1:$BE$243, MATCH('Cyclical_after overrides'!$A87, F_Inputs_cyclical!$A$1:$A$243, 0), MATCH('Cyclical_after overrides'!AP$1, F_Inputs_cyclical!$A$1:$BE$1, 0))),
Cyclical_overrides!AP87)</f>
        <v/>
      </c>
      <c r="AQ87" s="72">
        <f>IF(Cyclical_overrides!AQ87 = "",
IF(INDEX(F_Inputs_cyclical!$A$1:$BE$243, MATCH('Cyclical_after overrides'!$A87, F_Inputs_cyclical!$A$1:$A$243, 0), MATCH('Cyclical_after overrides'!AQ$1, F_Inputs_cyclical!$A$1:$BE$1, 0))="", "", INDEX(F_Inputs_cyclical!$A$1:$BE$243, MATCH('Cyclical_after overrides'!$A87, F_Inputs_cyclical!$A$1:$A$243, 0), MATCH('Cyclical_after overrides'!AQ$1, F_Inputs_cyclical!$A$1:$BE$1, 0))),
Cyclical_overrides!AQ87)</f>
        <v>1.786</v>
      </c>
      <c r="AR87" s="72">
        <f>IF(Cyclical_overrides!AR87 = "",
IF(INDEX(F_Inputs_cyclical!$A$1:$BE$243, MATCH('Cyclical_after overrides'!$A87, F_Inputs_cyclical!$A$1:$A$243, 0), MATCH('Cyclical_after overrides'!AR$1, F_Inputs_cyclical!$A$1:$BE$1, 0))="", "", INDEX(F_Inputs_cyclical!$A$1:$BE$243, MATCH('Cyclical_after overrides'!$A87, F_Inputs_cyclical!$A$1:$A$243, 0), MATCH('Cyclical_after overrides'!AR$1, F_Inputs_cyclical!$A$1:$BE$1, 0))),
Cyclical_overrides!AR87)</f>
        <v>0.318</v>
      </c>
      <c r="AS87" s="72">
        <f>IF(Cyclical_overrides!AS87 = "",
IF(INDEX(F_Inputs_cyclical!$A$1:$BE$243, MATCH('Cyclical_after overrides'!$A87, F_Inputs_cyclical!$A$1:$A$243, 0), MATCH('Cyclical_after overrides'!AS$1, F_Inputs_cyclical!$A$1:$BE$1, 0))="", "", INDEX(F_Inputs_cyclical!$A$1:$BE$243, MATCH('Cyclical_after overrides'!$A87, F_Inputs_cyclical!$A$1:$A$243, 0), MATCH('Cyclical_after overrides'!AS$1, F_Inputs_cyclical!$A$1:$BE$1, 0))),
Cyclical_overrides!AS87)</f>
        <v>-1.647</v>
      </c>
      <c r="AT87" s="72">
        <f>IF(Cyclical_overrides!AT87 = "",
IF(INDEX(F_Inputs_cyclical!$A$1:$BE$243, MATCH('Cyclical_after overrides'!$A87, F_Inputs_cyclical!$A$1:$A$243, 0), MATCH('Cyclical_after overrides'!AT$1, F_Inputs_cyclical!$A$1:$BE$1, 0))="", "", INDEX(F_Inputs_cyclical!$A$1:$BE$243, MATCH('Cyclical_after overrides'!$A87, F_Inputs_cyclical!$A$1:$A$243, 0), MATCH('Cyclical_after overrides'!AT$1, F_Inputs_cyclical!$A$1:$BE$1, 0))),
Cyclical_overrides!AT87)</f>
        <v>0</v>
      </c>
      <c r="AU87" s="72">
        <f>IF(Cyclical_overrides!AU87 = "",
IF(INDEX(F_Inputs_cyclical!$A$1:$BE$243, MATCH('Cyclical_after overrides'!$A87, F_Inputs_cyclical!$A$1:$A$243, 0), MATCH('Cyclical_after overrides'!AU$1, F_Inputs_cyclical!$A$1:$BE$1, 0))="", "", INDEX(F_Inputs_cyclical!$A$1:$BE$243, MATCH('Cyclical_after overrides'!$A87, F_Inputs_cyclical!$A$1:$A$243, 0), MATCH('Cyclical_after overrides'!AU$1, F_Inputs_cyclical!$A$1:$BE$1, 0))),
Cyclical_overrides!AU87)</f>
        <v>0.96199999999999997</v>
      </c>
      <c r="AV87" s="72" t="str">
        <f>IF(Cyclical_overrides!AV87 = "",
IF(INDEX(F_Inputs_cyclical!$A$1:$BE$243, MATCH('Cyclical_after overrides'!$A87, F_Inputs_cyclical!$A$1:$A$243, 0), MATCH('Cyclical_after overrides'!AV$1, F_Inputs_cyclical!$A$1:$BE$1, 0))="", "", INDEX(F_Inputs_cyclical!$A$1:$BE$243, MATCH('Cyclical_after overrides'!$A87, F_Inputs_cyclical!$A$1:$A$243, 0), MATCH('Cyclical_after overrides'!AV$1, F_Inputs_cyclical!$A$1:$BE$1, 0))),
Cyclical_overrides!AV87)</f>
        <v/>
      </c>
      <c r="AW87" s="72">
        <f>IF(Cyclical_overrides!AW87 = "",
IF(INDEX(F_Inputs_cyclical!$A$1:$BE$243, MATCH('Cyclical_after overrides'!$A87, F_Inputs_cyclical!$A$1:$A$243, 0), MATCH('Cyclical_after overrides'!AW$1, F_Inputs_cyclical!$A$1:$BE$1, 0))="", "", INDEX(F_Inputs_cyclical!$A$1:$BE$243, MATCH('Cyclical_after overrides'!$A87, F_Inputs_cyclical!$A$1:$A$243, 0), MATCH('Cyclical_after overrides'!AW$1, F_Inputs_cyclical!$A$1:$BE$1, 0))),
Cyclical_overrides!AW87)</f>
        <v>1.1367310801447381</v>
      </c>
      <c r="AX87" s="72">
        <f>IF(Cyclical_overrides!AX87 = "",
IF(INDEX(F_Inputs_cyclical!$A$1:$BE$243, MATCH('Cyclical_after overrides'!$A87, F_Inputs_cyclical!$A$1:$A$243, 0), MATCH('Cyclical_after overrides'!AX$1, F_Inputs_cyclical!$A$1:$BE$1, 0))="", "", INDEX(F_Inputs_cyclical!$A$1:$BE$243, MATCH('Cyclical_after overrides'!$A87, F_Inputs_cyclical!$A$1:$A$243, 0), MATCH('Cyclical_after overrides'!AX$1, F_Inputs_cyclical!$A$1:$BE$1, 0))),
Cyclical_overrides!AX87)</f>
        <v>19.137099640023287</v>
      </c>
      <c r="AY87" s="72">
        <f>IF(Cyclical_overrides!AY87 = "",
IF(INDEX(F_Inputs_cyclical!$A$1:$BE$243, MATCH('Cyclical_after overrides'!$A87, F_Inputs_cyclical!$A$1:$A$243, 0), MATCH('Cyclical_after overrides'!AY$1, F_Inputs_cyclical!$A$1:$BE$1, 0))="", "", INDEX(F_Inputs_cyclical!$A$1:$BE$243, MATCH('Cyclical_after overrides'!$A87, F_Inputs_cyclical!$A$1:$A$243, 0), MATCH('Cyclical_after overrides'!AY$1, F_Inputs_cyclical!$A$1:$BE$1, 0))),
Cyclical_overrides!AY87)</f>
        <v>141.06838224358384</v>
      </c>
      <c r="AZ87" s="72">
        <f>IF(Cyclical_overrides!AZ87 = "",
IF(INDEX(F_Inputs_cyclical!$A$1:$BE$243, MATCH('Cyclical_after overrides'!$A87, F_Inputs_cyclical!$A$1:$A$243, 0), MATCH('Cyclical_after overrides'!AZ$1, F_Inputs_cyclical!$A$1:$BE$1, 0))="", "", INDEX(F_Inputs_cyclical!$A$1:$BE$243, MATCH('Cyclical_after overrides'!$A87, F_Inputs_cyclical!$A$1:$A$243, 0), MATCH('Cyclical_after overrides'!AZ$1, F_Inputs_cyclical!$A$1:$BE$1, 0))),
Cyclical_overrides!AZ87)</f>
        <v>1.460894482724524</v>
      </c>
      <c r="BA87" s="72">
        <f>IF(Cyclical_overrides!BA87 = "",
IF(INDEX(F_Inputs_cyclical!$A$1:$BE$243, MATCH('Cyclical_after overrides'!$A87, F_Inputs_cyclical!$A$1:$A$243, 0), MATCH('Cyclical_after overrides'!BA$1, F_Inputs_cyclical!$A$1:$BE$1, 0))="", "", INDEX(F_Inputs_cyclical!$A$1:$BE$243, MATCH('Cyclical_after overrides'!$A87, F_Inputs_cyclical!$A$1:$A$243, 0), MATCH('Cyclical_after overrides'!BA$1, F_Inputs_cyclical!$A$1:$BE$1, 0))),
Cyclical_overrides!BA87)</f>
        <v>11.739587370064454</v>
      </c>
      <c r="BB87" s="72">
        <f>IF(Cyclical_overrides!BB87 = "",
IF(INDEX(F_Inputs_cyclical!$A$1:$BE$243, MATCH('Cyclical_after overrides'!$A87, F_Inputs_cyclical!$A$1:$A$243, 0), MATCH('Cyclical_after overrides'!BB$1, F_Inputs_cyclical!$A$1:$BE$1, 0))="", "", INDEX(F_Inputs_cyclical!$A$1:$BE$243, MATCH('Cyclical_after overrides'!$A87, F_Inputs_cyclical!$A$1:$A$243, 0), MATCH('Cyclical_after overrides'!BB$1, F_Inputs_cyclical!$A$1:$BE$1, 0))),
Cyclical_overrides!BB87)</f>
        <v>11.739587370064454</v>
      </c>
      <c r="BC87" s="72">
        <f>IF(Cyclical_overrides!BC87 = "",
IF(INDEX(F_Inputs_cyclical!$A$1:$BE$243, MATCH('Cyclical_after overrides'!$A87, F_Inputs_cyclical!$A$1:$A$243, 0), MATCH('Cyclical_after overrides'!BC$1, F_Inputs_cyclical!$A$1:$BE$1, 0))="", "", INDEX(F_Inputs_cyclical!$A$1:$BE$243, MATCH('Cyclical_after overrides'!$A87, F_Inputs_cyclical!$A$1:$A$243, 0), MATCH('Cyclical_after overrides'!BC$1, F_Inputs_cyclical!$A$1:$BE$1, 0))),
Cyclical_overrides!BC87)</f>
        <v>9.2670800337822623</v>
      </c>
      <c r="BD87" s="72">
        <f>IF(Cyclical_overrides!BD87 = "",
IF(INDEX(F_Inputs_cyclical!$A$1:$BE$243, MATCH('Cyclical_after overrides'!$A87, F_Inputs_cyclical!$A$1:$A$243, 0), MATCH('Cyclical_after overrides'!BD$1, F_Inputs_cyclical!$A$1:$BE$1, 0))="", "", INDEX(F_Inputs_cyclical!$A$1:$BE$243, MATCH('Cyclical_after overrides'!$A87, F_Inputs_cyclical!$A$1:$A$243, 0), MATCH('Cyclical_after overrides'!BD$1, F_Inputs_cyclical!$A$1:$BE$1, 0))),
Cyclical_overrides!BD87)</f>
        <v>427.25269281000038</v>
      </c>
      <c r="BE87" s="194"/>
    </row>
    <row r="88" spans="1:57" ht="14.25" customHeight="1" x14ac:dyDescent="0.4">
      <c r="A88" s="63" t="str">
        <f t="shared" si="1"/>
        <v>SWB21</v>
      </c>
      <c r="B88" s="63" t="s">
        <v>337</v>
      </c>
      <c r="C88" s="63" t="s">
        <v>257</v>
      </c>
      <c r="D88" s="72">
        <f>IF(Cyclical_overrides!D88 = "",
IF(INDEX(F_Inputs_cyclical!$A$1:$BE$243, MATCH('Cyclical_after overrides'!$A88, F_Inputs_cyclical!$A$1:$A$243, 0), MATCH('Cyclical_after overrides'!D$1, F_Inputs_cyclical!$A$1:$BE$1, 0))="", "", INDEX(F_Inputs_cyclical!$A$1:$BE$243, MATCH('Cyclical_after overrides'!$A88, F_Inputs_cyclical!$A$1:$A$243, 0), MATCH('Cyclical_after overrides'!D$1, F_Inputs_cyclical!$A$1:$BE$1, 0))),
Cyclical_overrides!D88)</f>
        <v>10.081</v>
      </c>
      <c r="E88" s="72">
        <f>IF(Cyclical_overrides!E88 = "",
IF(INDEX(F_Inputs_cyclical!$A$1:$BE$243, MATCH('Cyclical_after overrides'!$A88, F_Inputs_cyclical!$A$1:$A$243, 0), MATCH('Cyclical_after overrides'!E$1, F_Inputs_cyclical!$A$1:$BE$1, 0))="", "", INDEX(F_Inputs_cyclical!$A$1:$BE$243, MATCH('Cyclical_after overrides'!$A88, F_Inputs_cyclical!$A$1:$A$243, 0), MATCH('Cyclical_after overrides'!E$1, F_Inputs_cyclical!$A$1:$BE$1, 0))),
Cyclical_overrides!E88)</f>
        <v>2.2160000000000002</v>
      </c>
      <c r="F88" s="72">
        <f>IF(Cyclical_overrides!F88 = "",
IF(INDEX(F_Inputs_cyclical!$A$1:$BE$243, MATCH('Cyclical_after overrides'!$A88, F_Inputs_cyclical!$A$1:$A$243, 0), MATCH('Cyclical_after overrides'!F$1, F_Inputs_cyclical!$A$1:$BE$1, 0))="", "", INDEX(F_Inputs_cyclical!$A$1:$BE$243, MATCH('Cyclical_after overrides'!$A88, F_Inputs_cyclical!$A$1:$A$243, 0), MATCH('Cyclical_after overrides'!F$1, F_Inputs_cyclical!$A$1:$BE$1, 0))),
Cyclical_overrides!F88)</f>
        <v>7.5819999999999999</v>
      </c>
      <c r="G88" s="72">
        <f>IF(Cyclical_overrides!G88 = "",
IF(INDEX(F_Inputs_cyclical!$A$1:$BE$243, MATCH('Cyclical_after overrides'!$A88, F_Inputs_cyclical!$A$1:$A$243, 0), MATCH('Cyclical_after overrides'!G$1, F_Inputs_cyclical!$A$1:$BE$1, 0))="", "", INDEX(F_Inputs_cyclical!$A$1:$BE$243, MATCH('Cyclical_after overrides'!$A88, F_Inputs_cyclical!$A$1:$A$243, 0), MATCH('Cyclical_after overrides'!G$1, F_Inputs_cyclical!$A$1:$BE$1, 0))),
Cyclical_overrides!G88)</f>
        <v>0.49399999999999999</v>
      </c>
      <c r="H88" s="72">
        <f>IF(Cyclical_overrides!H88 = "",
IF(INDEX(F_Inputs_cyclical!$A$1:$BE$243, MATCH('Cyclical_after overrides'!$A88, F_Inputs_cyclical!$A$1:$A$243, 0), MATCH('Cyclical_after overrides'!H$1, F_Inputs_cyclical!$A$1:$BE$1, 0))="", "", INDEX(F_Inputs_cyclical!$A$1:$BE$243, MATCH('Cyclical_after overrides'!$A88, F_Inputs_cyclical!$A$1:$A$243, 0), MATCH('Cyclical_after overrides'!H$1, F_Inputs_cyclical!$A$1:$BE$1, 0))),
Cyclical_overrides!H88)</f>
        <v>0</v>
      </c>
      <c r="I88" s="72">
        <f>IF(Cyclical_overrides!I88 = "",
IF(INDEX(F_Inputs_cyclical!$A$1:$BE$243, MATCH('Cyclical_after overrides'!$A88, F_Inputs_cyclical!$A$1:$A$243, 0), MATCH('Cyclical_after overrides'!I$1, F_Inputs_cyclical!$A$1:$BE$1, 0))="", "", INDEX(F_Inputs_cyclical!$A$1:$BE$243, MATCH('Cyclical_after overrides'!$A88, F_Inputs_cyclical!$A$1:$A$243, 0), MATCH('Cyclical_after overrides'!I$1, F_Inputs_cyclical!$A$1:$BE$1, 0))),
Cyclical_overrides!I88)</f>
        <v>3.0000000000000001E-3</v>
      </c>
      <c r="J88" s="72" t="str">
        <f>IF(Cyclical_overrides!J88 = "",
IF(INDEX(F_Inputs_cyclical!$A$1:$BE$243, MATCH('Cyclical_after overrides'!$A88, F_Inputs_cyclical!$A$1:$A$243, 0), MATCH('Cyclical_after overrides'!J$1, F_Inputs_cyclical!$A$1:$BE$1, 0))="", "", INDEX(F_Inputs_cyclical!$A$1:$BE$243, MATCH('Cyclical_after overrides'!$A88, F_Inputs_cyclical!$A$1:$A$243, 0), MATCH('Cyclical_after overrides'!J$1, F_Inputs_cyclical!$A$1:$BE$1, 0))),
Cyclical_overrides!J88)</f>
        <v/>
      </c>
      <c r="K88" s="72">
        <f>IF(Cyclical_overrides!K88 = "",
IF(INDEX(F_Inputs_cyclical!$A$1:$BE$243, MATCH('Cyclical_after overrides'!$A88, F_Inputs_cyclical!$A$1:$A$243, 0), MATCH('Cyclical_after overrides'!K$1, F_Inputs_cyclical!$A$1:$BE$1, 0))="", "", INDEX(F_Inputs_cyclical!$A$1:$BE$243, MATCH('Cyclical_after overrides'!$A88, F_Inputs_cyclical!$A$1:$A$243, 0), MATCH('Cyclical_after overrides'!K$1, F_Inputs_cyclical!$A$1:$BE$1, 0))),
Cyclical_overrides!K88)</f>
        <v>10.026999999999999</v>
      </c>
      <c r="L88" s="72" t="str">
        <f>IF(Cyclical_overrides!L88 = "",
IF(INDEX(F_Inputs_cyclical!$A$1:$BE$243, MATCH('Cyclical_after overrides'!$A88, F_Inputs_cyclical!$A$1:$A$243, 0), MATCH('Cyclical_after overrides'!L$1, F_Inputs_cyclical!$A$1:$BE$1, 0))="", "", INDEX(F_Inputs_cyclical!$A$1:$BE$243, MATCH('Cyclical_after overrides'!$A88, F_Inputs_cyclical!$A$1:$A$243, 0), MATCH('Cyclical_after overrides'!L$1, F_Inputs_cyclical!$A$1:$BE$1, 0))),
Cyclical_overrides!L88)</f>
        <v/>
      </c>
      <c r="M88" s="72" t="str">
        <f>IF(Cyclical_overrides!M88 = "",
IF(INDEX(F_Inputs_cyclical!$A$1:$BE$243, MATCH('Cyclical_after overrides'!$A88, F_Inputs_cyclical!$A$1:$A$243, 0), MATCH('Cyclical_after overrides'!M$1, F_Inputs_cyclical!$A$1:$BE$1, 0))="", "", INDEX(F_Inputs_cyclical!$A$1:$BE$243, MATCH('Cyclical_after overrides'!$A88, F_Inputs_cyclical!$A$1:$A$243, 0), MATCH('Cyclical_after overrides'!M$1, F_Inputs_cyclical!$A$1:$BE$1, 0))),
Cyclical_overrides!M88)</f>
        <v/>
      </c>
      <c r="N88" s="72" t="str">
        <f>IF(Cyclical_overrides!N88 = "",
IF(INDEX(F_Inputs_cyclical!$A$1:$BE$243, MATCH('Cyclical_after overrides'!$A88, F_Inputs_cyclical!$A$1:$A$243, 0), MATCH('Cyclical_after overrides'!N$1, F_Inputs_cyclical!$A$1:$BE$1, 0))="", "", INDEX(F_Inputs_cyclical!$A$1:$BE$243, MATCH('Cyclical_after overrides'!$A88, F_Inputs_cyclical!$A$1:$A$243, 0), MATCH('Cyclical_after overrides'!N$1, F_Inputs_cyclical!$A$1:$BE$1, 0))),
Cyclical_overrides!N88)</f>
        <v/>
      </c>
      <c r="O88" s="72" t="str">
        <f>IF(Cyclical_overrides!O88 = "",
IF(INDEX(F_Inputs_cyclical!$A$1:$BE$243, MATCH('Cyclical_after overrides'!$A88, F_Inputs_cyclical!$A$1:$A$243, 0), MATCH('Cyclical_after overrides'!O$1, F_Inputs_cyclical!$A$1:$BE$1, 0))="", "", INDEX(F_Inputs_cyclical!$A$1:$BE$243, MATCH('Cyclical_after overrides'!$A88, F_Inputs_cyclical!$A$1:$A$243, 0), MATCH('Cyclical_after overrides'!O$1, F_Inputs_cyclical!$A$1:$BE$1, 0))),
Cyclical_overrides!O88)</f>
        <v/>
      </c>
      <c r="P88" s="72" t="str">
        <f>IF(Cyclical_overrides!P88 = "",
IF(INDEX(F_Inputs_cyclical!$A$1:$BE$243, MATCH('Cyclical_after overrides'!$A88, F_Inputs_cyclical!$A$1:$A$243, 0), MATCH('Cyclical_after overrides'!P$1, F_Inputs_cyclical!$A$1:$BE$1, 0))="", "", INDEX(F_Inputs_cyclical!$A$1:$BE$243, MATCH('Cyclical_after overrides'!$A88, F_Inputs_cyclical!$A$1:$A$243, 0), MATCH('Cyclical_after overrides'!P$1, F_Inputs_cyclical!$A$1:$BE$1, 0))),
Cyclical_overrides!P88)</f>
        <v/>
      </c>
      <c r="Q88" s="72" t="str">
        <f>IF(Cyclical_overrides!Q88 = "",
IF(INDEX(F_Inputs_cyclical!$A$1:$BE$243, MATCH('Cyclical_after overrides'!$A88, F_Inputs_cyclical!$A$1:$A$243, 0), MATCH('Cyclical_after overrides'!Q$1, F_Inputs_cyclical!$A$1:$BE$1, 0))="", "", INDEX(F_Inputs_cyclical!$A$1:$BE$243, MATCH('Cyclical_after overrides'!$A88, F_Inputs_cyclical!$A$1:$A$243, 0), MATCH('Cyclical_after overrides'!Q$1, F_Inputs_cyclical!$A$1:$BE$1, 0))),
Cyclical_overrides!Q88)</f>
        <v/>
      </c>
      <c r="R88" s="72" t="str">
        <f>IF(Cyclical_overrides!R88 = "",
IF(INDEX(F_Inputs_cyclical!$A$1:$BE$243, MATCH('Cyclical_after overrides'!$A88, F_Inputs_cyclical!$A$1:$A$243, 0), MATCH('Cyclical_after overrides'!R$1, F_Inputs_cyclical!$A$1:$BE$1, 0))="", "", INDEX(F_Inputs_cyclical!$A$1:$BE$243, MATCH('Cyclical_after overrides'!$A88, F_Inputs_cyclical!$A$1:$A$243, 0), MATCH('Cyclical_after overrides'!R$1, F_Inputs_cyclical!$A$1:$BE$1, 0))),
Cyclical_overrides!R88)</f>
        <v/>
      </c>
      <c r="S88" s="72" t="str">
        <f>IF(Cyclical_overrides!S88 = "",
IF(INDEX(F_Inputs_cyclical!$A$1:$BE$243, MATCH('Cyclical_after overrides'!$A88, F_Inputs_cyclical!$A$1:$A$243, 0), MATCH('Cyclical_after overrides'!S$1, F_Inputs_cyclical!$A$1:$BE$1, 0))="", "", INDEX(F_Inputs_cyclical!$A$1:$BE$243, MATCH('Cyclical_after overrides'!$A88, F_Inputs_cyclical!$A$1:$A$243, 0), MATCH('Cyclical_after overrides'!S$1, F_Inputs_cyclical!$A$1:$BE$1, 0))),
Cyclical_overrides!S88)</f>
        <v/>
      </c>
      <c r="T88" s="72" t="str">
        <f>IF(Cyclical_overrides!T88 = "",
IF(INDEX(F_Inputs_cyclical!$A$1:$BE$243, MATCH('Cyclical_after overrides'!$A88, F_Inputs_cyclical!$A$1:$A$243, 0), MATCH('Cyclical_after overrides'!T$1, F_Inputs_cyclical!$A$1:$BE$1, 0))="", "", INDEX(F_Inputs_cyclical!$A$1:$BE$243, MATCH('Cyclical_after overrides'!$A88, F_Inputs_cyclical!$A$1:$A$243, 0), MATCH('Cyclical_after overrides'!T$1, F_Inputs_cyclical!$A$1:$BE$1, 0))),
Cyclical_overrides!T88)</f>
        <v/>
      </c>
      <c r="U88" s="72" t="str">
        <f>IF(Cyclical_overrides!U88 = "",
IF(INDEX(F_Inputs_cyclical!$A$1:$BE$243, MATCH('Cyclical_after overrides'!$A88, F_Inputs_cyclical!$A$1:$A$243, 0), MATCH('Cyclical_after overrides'!U$1, F_Inputs_cyclical!$A$1:$BE$1, 0))="", "", INDEX(F_Inputs_cyclical!$A$1:$BE$243, MATCH('Cyclical_after overrides'!$A88, F_Inputs_cyclical!$A$1:$A$243, 0), MATCH('Cyclical_after overrides'!U$1, F_Inputs_cyclical!$A$1:$BE$1, 0))),
Cyclical_overrides!U88)</f>
        <v/>
      </c>
      <c r="V88" s="72">
        <f>IF(Cyclical_overrides!V88 = "",
IF(INDEX(F_Inputs_cyclical!$A$1:$BE$243, MATCH('Cyclical_after overrides'!$A88, F_Inputs_cyclical!$A$1:$A$243, 0), MATCH('Cyclical_after overrides'!V$1, F_Inputs_cyclical!$A$1:$BE$1, 0))="", "", INDEX(F_Inputs_cyclical!$A$1:$BE$243, MATCH('Cyclical_after overrides'!$A88, F_Inputs_cyclical!$A$1:$A$243, 0), MATCH('Cyclical_after overrides'!V$1, F_Inputs_cyclical!$A$1:$BE$1, 0))),
Cyclical_overrides!V88)</f>
        <v>82.905000000000001</v>
      </c>
      <c r="W88" s="72">
        <f>IF(Cyclical_overrides!W88 = "",
IF(INDEX(F_Inputs_cyclical!$A$1:$BE$243, MATCH('Cyclical_after overrides'!$A88, F_Inputs_cyclical!$A$1:$A$243, 0), MATCH('Cyclical_after overrides'!W$1, F_Inputs_cyclical!$A$1:$BE$1, 0))="", "", INDEX(F_Inputs_cyclical!$A$1:$BE$243, MATCH('Cyclical_after overrides'!$A88, F_Inputs_cyclical!$A$1:$A$243, 0), MATCH('Cyclical_after overrides'!W$1, F_Inputs_cyclical!$A$1:$BE$1, 0))),
Cyclical_overrides!W88)</f>
        <v>183.946</v>
      </c>
      <c r="X88" s="72">
        <f>IF(Cyclical_overrides!X88 = "",
IF(INDEX(F_Inputs_cyclical!$A$1:$BE$243, MATCH('Cyclical_after overrides'!$A88, F_Inputs_cyclical!$A$1:$A$243, 0), MATCH('Cyclical_after overrides'!X$1, F_Inputs_cyclical!$A$1:$BE$1, 0))="", "", INDEX(F_Inputs_cyclical!$A$1:$BE$243, MATCH('Cyclical_after overrides'!$A88, F_Inputs_cyclical!$A$1:$A$243, 0), MATCH('Cyclical_after overrides'!X$1, F_Inputs_cyclical!$A$1:$BE$1, 0))),
Cyclical_overrides!X88)</f>
        <v>2.206</v>
      </c>
      <c r="Y88" s="72">
        <f>IF(Cyclical_overrides!Y88 = "",
IF(INDEX(F_Inputs_cyclical!$A$1:$BE$243, MATCH('Cyclical_after overrides'!$A88, F_Inputs_cyclical!$A$1:$A$243, 0), MATCH('Cyclical_after overrides'!Y$1, F_Inputs_cyclical!$A$1:$BE$1, 0))="", "", INDEX(F_Inputs_cyclical!$A$1:$BE$243, MATCH('Cyclical_after overrides'!$A88, F_Inputs_cyclical!$A$1:$A$243, 0), MATCH('Cyclical_after overrides'!Y$1, F_Inputs_cyclical!$A$1:$BE$1, 0))),
Cyclical_overrides!Y88)</f>
        <v>2.7770000000000001</v>
      </c>
      <c r="Z88" s="72">
        <f>IF(Cyclical_overrides!Z88 = "",
IF(INDEX(F_Inputs_cyclical!$A$1:$BE$243, MATCH('Cyclical_after overrides'!$A88, F_Inputs_cyclical!$A$1:$A$243, 0), MATCH('Cyclical_after overrides'!Z$1, F_Inputs_cyclical!$A$1:$BE$1, 0))="", "", INDEX(F_Inputs_cyclical!$A$1:$BE$243, MATCH('Cyclical_after overrides'!$A88, F_Inputs_cyclical!$A$1:$A$243, 0), MATCH('Cyclical_after overrides'!Z$1, F_Inputs_cyclical!$A$1:$BE$1, 0))),
Cyclical_overrides!Z88)</f>
        <v>97.519000000000005</v>
      </c>
      <c r="AA88" s="72">
        <f>IF(Cyclical_overrides!AA88 = "",
IF(INDEX(F_Inputs_cyclical!$A$1:$BE$243, MATCH('Cyclical_after overrides'!$A88, F_Inputs_cyclical!$A$1:$A$243, 0), MATCH('Cyclical_after overrides'!AA$1, F_Inputs_cyclical!$A$1:$BE$1, 0))="", "", INDEX(F_Inputs_cyclical!$A$1:$BE$243, MATCH('Cyclical_after overrides'!$A88, F_Inputs_cyclical!$A$1:$A$243, 0), MATCH('Cyclical_after overrides'!AA$1, F_Inputs_cyclical!$A$1:$BE$1, 0))),
Cyclical_overrides!AA88)</f>
        <v>616.75</v>
      </c>
      <c r="AB88" s="72" t="str">
        <f>IF(Cyclical_overrides!AB88 = "",
IF(INDEX(F_Inputs_cyclical!$A$1:$BE$243, MATCH('Cyclical_after overrides'!$A88, F_Inputs_cyclical!$A$1:$A$243, 0), MATCH('Cyclical_after overrides'!AB$1, F_Inputs_cyclical!$A$1:$BE$1, 0))="", "", INDEX(F_Inputs_cyclical!$A$1:$BE$243, MATCH('Cyclical_after overrides'!$A88, F_Inputs_cyclical!$A$1:$A$243, 0), MATCH('Cyclical_after overrides'!AB$1, F_Inputs_cyclical!$A$1:$BE$1, 0))),
Cyclical_overrides!AB88)</f>
        <v/>
      </c>
      <c r="AC88" s="72">
        <f>IF(Cyclical_overrides!AC88 = "",
IF(INDEX(F_Inputs_cyclical!$A$1:$BE$243, MATCH('Cyclical_after overrides'!$A88, F_Inputs_cyclical!$A$1:$A$243, 0), MATCH('Cyclical_after overrides'!AC$1, F_Inputs_cyclical!$A$1:$BE$1, 0))="", "", INDEX(F_Inputs_cyclical!$A$1:$BE$243, MATCH('Cyclical_after overrides'!$A88, F_Inputs_cyclical!$A$1:$A$243, 0), MATCH('Cyclical_after overrides'!AC$1, F_Inputs_cyclical!$A$1:$BE$1, 0))),
Cyclical_overrides!AC88)</f>
        <v>26.053000000000001</v>
      </c>
      <c r="AD88" s="72">
        <f>IF(Cyclical_overrides!AD88 = "",
IF(INDEX(F_Inputs_cyclical!$A$1:$BE$243, MATCH('Cyclical_after overrides'!$A88, F_Inputs_cyclical!$A$1:$A$243, 0), MATCH('Cyclical_after overrides'!AD$1, F_Inputs_cyclical!$A$1:$BE$1, 0))="", "", INDEX(F_Inputs_cyclical!$A$1:$BE$243, MATCH('Cyclical_after overrides'!$A88, F_Inputs_cyclical!$A$1:$A$243, 0), MATCH('Cyclical_after overrides'!AD$1, F_Inputs_cyclical!$A$1:$BE$1, 0))),
Cyclical_overrides!AD88)</f>
        <v>2.5000000000000001E-2</v>
      </c>
      <c r="AE88" s="72">
        <f>IF(Cyclical_overrides!AE88 = "",
IF(INDEX(F_Inputs_cyclical!$A$1:$BE$243, MATCH('Cyclical_after overrides'!$A88, F_Inputs_cyclical!$A$1:$A$243, 0), MATCH('Cyclical_after overrides'!AE$1, F_Inputs_cyclical!$A$1:$BE$1, 0))="", "", INDEX(F_Inputs_cyclical!$A$1:$BE$243, MATCH('Cyclical_after overrides'!$A88, F_Inputs_cyclical!$A$1:$A$243, 0), MATCH('Cyclical_after overrides'!AE$1, F_Inputs_cyclical!$A$1:$BE$1, 0))),
Cyclical_overrides!AE88)</f>
        <v>3.5000000000000003E-2</v>
      </c>
      <c r="AF88" s="72">
        <f>IF(Cyclical_overrides!AF88 = "",
IF(INDEX(F_Inputs_cyclical!$A$1:$BE$243, MATCH('Cyclical_after overrides'!$A88, F_Inputs_cyclical!$A$1:$A$243, 0), MATCH('Cyclical_after overrides'!AF$1, F_Inputs_cyclical!$A$1:$BE$1, 0))="", "", INDEX(F_Inputs_cyclical!$A$1:$BE$243, MATCH('Cyclical_after overrides'!$A88, F_Inputs_cyclical!$A$1:$A$243, 0), MATCH('Cyclical_after overrides'!AF$1, F_Inputs_cyclical!$A$1:$BE$1, 0))),
Cyclical_overrides!AF88)</f>
        <v>8.9999999999999993E-3</v>
      </c>
      <c r="AG88" s="72">
        <f>IF(Cyclical_overrides!AG88 = "",
IF(INDEX(F_Inputs_cyclical!$A$1:$BE$243, MATCH('Cyclical_after overrides'!$A88, F_Inputs_cyclical!$A$1:$A$243, 0), MATCH('Cyclical_after overrides'!AG$1, F_Inputs_cyclical!$A$1:$BE$1, 0))="", "", INDEX(F_Inputs_cyclical!$A$1:$BE$243, MATCH('Cyclical_after overrides'!$A88, F_Inputs_cyclical!$A$1:$A$243, 0), MATCH('Cyclical_after overrides'!AG$1, F_Inputs_cyclical!$A$1:$BE$1, 0))),
Cyclical_overrides!AG88)</f>
        <v>1.3580000000000001</v>
      </c>
      <c r="AH88" s="72">
        <f>IF(Cyclical_overrides!AH88 = "",
IF(INDEX(F_Inputs_cyclical!$A$1:$BE$243, MATCH('Cyclical_after overrides'!$A88, F_Inputs_cyclical!$A$1:$A$243, 0), MATCH('Cyclical_after overrides'!AH$1, F_Inputs_cyclical!$A$1:$BE$1, 0))="", "", INDEX(F_Inputs_cyclical!$A$1:$BE$243, MATCH('Cyclical_after overrides'!$A88, F_Inputs_cyclical!$A$1:$A$243, 0), MATCH('Cyclical_after overrides'!AH$1, F_Inputs_cyclical!$A$1:$BE$1, 0))),
Cyclical_overrides!AH88)</f>
        <v>1.825</v>
      </c>
      <c r="AI88" s="72">
        <f>IF(Cyclical_overrides!AI88 = "",
IF(INDEX(F_Inputs_cyclical!$A$1:$BE$243, MATCH('Cyclical_after overrides'!$A88, F_Inputs_cyclical!$A$1:$A$243, 0), MATCH('Cyclical_after overrides'!AI$1, F_Inputs_cyclical!$A$1:$BE$1, 0))="", "", INDEX(F_Inputs_cyclical!$A$1:$BE$243, MATCH('Cyclical_after overrides'!$A88, F_Inputs_cyclical!$A$1:$A$243, 0), MATCH('Cyclical_after overrides'!AI$1, F_Inputs_cyclical!$A$1:$BE$1, 0))),
Cyclical_overrides!AI88)</f>
        <v>8.8999999999999996E-2</v>
      </c>
      <c r="AJ88" s="72">
        <f>IF(Cyclical_overrides!AJ88 = "",
IF(INDEX(F_Inputs_cyclical!$A$1:$BE$243, MATCH('Cyclical_after overrides'!$A88, F_Inputs_cyclical!$A$1:$A$243, 0), MATCH('Cyclical_after overrides'!AJ$1, F_Inputs_cyclical!$A$1:$BE$1, 0))="", "", INDEX(F_Inputs_cyclical!$A$1:$BE$243, MATCH('Cyclical_after overrides'!$A88, F_Inputs_cyclical!$A$1:$A$243, 0), MATCH('Cyclical_after overrides'!AJ$1, F_Inputs_cyclical!$A$1:$BE$1, 0))),
Cyclical_overrides!AJ88)</f>
        <v>0</v>
      </c>
      <c r="AK88" s="72">
        <f>IF(Cyclical_overrides!AK88 = "",
IF(INDEX(F_Inputs_cyclical!$A$1:$BE$243, MATCH('Cyclical_after overrides'!$A88, F_Inputs_cyclical!$A$1:$A$243, 0), MATCH('Cyclical_after overrides'!AK$1, F_Inputs_cyclical!$A$1:$BE$1, 0))="", "", INDEX(F_Inputs_cyclical!$A$1:$BE$243, MATCH('Cyclical_after overrides'!$A88, F_Inputs_cyclical!$A$1:$A$243, 0), MATCH('Cyclical_after overrides'!AK$1, F_Inputs_cyclical!$A$1:$BE$1, 0))),
Cyclical_overrides!AK88)</f>
        <v>0</v>
      </c>
      <c r="AL88" s="72">
        <f>IF(Cyclical_overrides!AL88 = "",
IF(INDEX(F_Inputs_cyclical!$A$1:$BE$243, MATCH('Cyclical_after overrides'!$A88, F_Inputs_cyclical!$A$1:$A$243, 0), MATCH('Cyclical_after overrides'!AL$1, F_Inputs_cyclical!$A$1:$BE$1, 0))="", "", INDEX(F_Inputs_cyclical!$A$1:$BE$243, MATCH('Cyclical_after overrides'!$A88, F_Inputs_cyclical!$A$1:$A$243, 0), MATCH('Cyclical_after overrides'!AL$1, F_Inputs_cyclical!$A$1:$BE$1, 0))),
Cyclical_overrides!AL88)</f>
        <v>0</v>
      </c>
      <c r="AM88" s="72">
        <f>IF(Cyclical_overrides!AM88 = "",
IF(INDEX(F_Inputs_cyclical!$A$1:$BE$243, MATCH('Cyclical_after overrides'!$A88, F_Inputs_cyclical!$A$1:$A$243, 0), MATCH('Cyclical_after overrides'!AM$1, F_Inputs_cyclical!$A$1:$BE$1, 0))="", "", INDEX(F_Inputs_cyclical!$A$1:$BE$243, MATCH('Cyclical_after overrides'!$A88, F_Inputs_cyclical!$A$1:$A$243, 0), MATCH('Cyclical_after overrides'!AM$1, F_Inputs_cyclical!$A$1:$BE$1, 0))),
Cyclical_overrides!AM88)</f>
        <v>4.2530000000000001</v>
      </c>
      <c r="AN88" s="72" t="str">
        <f>IF(Cyclical_overrides!AN88 = "",
IF(INDEX(F_Inputs_cyclical!$A$1:$BE$243, MATCH('Cyclical_after overrides'!$A88, F_Inputs_cyclical!$A$1:$A$243, 0), MATCH('Cyclical_after overrides'!AN$1, F_Inputs_cyclical!$A$1:$BE$1, 0))="", "", INDEX(F_Inputs_cyclical!$A$1:$BE$243, MATCH('Cyclical_after overrides'!$A88, F_Inputs_cyclical!$A$1:$A$243, 0), MATCH('Cyclical_after overrides'!AN$1, F_Inputs_cyclical!$A$1:$BE$1, 0))),
Cyclical_overrides!AN88)</f>
        <v/>
      </c>
      <c r="AO88" s="72">
        <f>IF(Cyclical_overrides!AO88 = "",
IF(INDEX(F_Inputs_cyclical!$A$1:$BE$243, MATCH('Cyclical_after overrides'!$A88, F_Inputs_cyclical!$A$1:$A$243, 0), MATCH('Cyclical_after overrides'!AO$1, F_Inputs_cyclical!$A$1:$BE$1, 0))="", "", INDEX(F_Inputs_cyclical!$A$1:$BE$243, MATCH('Cyclical_after overrides'!$A88, F_Inputs_cyclical!$A$1:$A$243, 0), MATCH('Cyclical_after overrides'!AO$1, F_Inputs_cyclical!$A$1:$BE$1, 0))),
Cyclical_overrides!AO88)</f>
        <v>0</v>
      </c>
      <c r="AP88" s="72">
        <f>IF(Cyclical_overrides!AP88 = "",
IF(INDEX(F_Inputs_cyclical!$A$1:$BE$243, MATCH('Cyclical_after overrides'!$A88, F_Inputs_cyclical!$A$1:$A$243, 0), MATCH('Cyclical_after overrides'!AP$1, F_Inputs_cyclical!$A$1:$BE$1, 0))="", "", INDEX(F_Inputs_cyclical!$A$1:$BE$243, MATCH('Cyclical_after overrides'!$A88, F_Inputs_cyclical!$A$1:$A$243, 0), MATCH('Cyclical_after overrides'!AP$1, F_Inputs_cyclical!$A$1:$BE$1, 0))),
Cyclical_overrides!AP88)</f>
        <v>0</v>
      </c>
      <c r="AQ88" s="72" t="str">
        <f>IF(Cyclical_overrides!AQ88 = "",
IF(INDEX(F_Inputs_cyclical!$A$1:$BE$243, MATCH('Cyclical_after overrides'!$A88, F_Inputs_cyclical!$A$1:$A$243, 0), MATCH('Cyclical_after overrides'!AQ$1, F_Inputs_cyclical!$A$1:$BE$1, 0))="", "", INDEX(F_Inputs_cyclical!$A$1:$BE$243, MATCH('Cyclical_after overrides'!$A88, F_Inputs_cyclical!$A$1:$A$243, 0), MATCH('Cyclical_after overrides'!AQ$1, F_Inputs_cyclical!$A$1:$BE$1, 0))),
Cyclical_overrides!AQ88)</f>
        <v/>
      </c>
      <c r="AR88" s="72" t="str">
        <f>IF(Cyclical_overrides!AR88 = "",
IF(INDEX(F_Inputs_cyclical!$A$1:$BE$243, MATCH('Cyclical_after overrides'!$A88, F_Inputs_cyclical!$A$1:$A$243, 0), MATCH('Cyclical_after overrides'!AR$1, F_Inputs_cyclical!$A$1:$BE$1, 0))="", "", INDEX(F_Inputs_cyclical!$A$1:$BE$243, MATCH('Cyclical_after overrides'!$A88, F_Inputs_cyclical!$A$1:$A$243, 0), MATCH('Cyclical_after overrides'!AR$1, F_Inputs_cyclical!$A$1:$BE$1, 0))),
Cyclical_overrides!AR88)</f>
        <v/>
      </c>
      <c r="AS88" s="72" t="str">
        <f>IF(Cyclical_overrides!AS88 = "",
IF(INDEX(F_Inputs_cyclical!$A$1:$BE$243, MATCH('Cyclical_after overrides'!$A88, F_Inputs_cyclical!$A$1:$A$243, 0), MATCH('Cyclical_after overrides'!AS$1, F_Inputs_cyclical!$A$1:$BE$1, 0))="", "", INDEX(F_Inputs_cyclical!$A$1:$BE$243, MATCH('Cyclical_after overrides'!$A88, F_Inputs_cyclical!$A$1:$A$243, 0), MATCH('Cyclical_after overrides'!AS$1, F_Inputs_cyclical!$A$1:$BE$1, 0))),
Cyclical_overrides!AS88)</f>
        <v/>
      </c>
      <c r="AT88" s="72" t="str">
        <f>IF(Cyclical_overrides!AT88 = "",
IF(INDEX(F_Inputs_cyclical!$A$1:$BE$243, MATCH('Cyclical_after overrides'!$A88, F_Inputs_cyclical!$A$1:$A$243, 0), MATCH('Cyclical_after overrides'!AT$1, F_Inputs_cyclical!$A$1:$BE$1, 0))="", "", INDEX(F_Inputs_cyclical!$A$1:$BE$243, MATCH('Cyclical_after overrides'!$A88, F_Inputs_cyclical!$A$1:$A$243, 0), MATCH('Cyclical_after overrides'!AT$1, F_Inputs_cyclical!$A$1:$BE$1, 0))),
Cyclical_overrides!AT88)</f>
        <v/>
      </c>
      <c r="AU88" s="72" t="str">
        <f>IF(Cyclical_overrides!AU88 = "",
IF(INDEX(F_Inputs_cyclical!$A$1:$BE$243, MATCH('Cyclical_after overrides'!$A88, F_Inputs_cyclical!$A$1:$A$243, 0), MATCH('Cyclical_after overrides'!AU$1, F_Inputs_cyclical!$A$1:$BE$1, 0))="", "", INDEX(F_Inputs_cyclical!$A$1:$BE$243, MATCH('Cyclical_after overrides'!$A88, F_Inputs_cyclical!$A$1:$A$243, 0), MATCH('Cyclical_after overrides'!AU$1, F_Inputs_cyclical!$A$1:$BE$1, 0))),
Cyclical_overrides!AU88)</f>
        <v/>
      </c>
      <c r="AV88" s="72" t="str">
        <f>IF(Cyclical_overrides!AV88 = "",
IF(INDEX(F_Inputs_cyclical!$A$1:$BE$243, MATCH('Cyclical_after overrides'!$A88, F_Inputs_cyclical!$A$1:$A$243, 0), MATCH('Cyclical_after overrides'!AV$1, F_Inputs_cyclical!$A$1:$BE$1, 0))="", "", INDEX(F_Inputs_cyclical!$A$1:$BE$243, MATCH('Cyclical_after overrides'!$A88, F_Inputs_cyclical!$A$1:$A$243, 0), MATCH('Cyclical_after overrides'!AV$1, F_Inputs_cyclical!$A$1:$BE$1, 0))),
Cyclical_overrides!AV88)</f>
        <v/>
      </c>
      <c r="AW88" s="72">
        <f>IF(Cyclical_overrides!AW88 = "",
IF(INDEX(F_Inputs_cyclical!$A$1:$BE$243, MATCH('Cyclical_after overrides'!$A88, F_Inputs_cyclical!$A$1:$A$243, 0), MATCH('Cyclical_after overrides'!AW$1, F_Inputs_cyclical!$A$1:$BE$1, 0))="", "", INDEX(F_Inputs_cyclical!$A$1:$BE$243, MATCH('Cyclical_after overrides'!$A88, F_Inputs_cyclical!$A$1:$A$243, 0), MATCH('Cyclical_after overrides'!AW$1, F_Inputs_cyclical!$A$1:$BE$1, 0))),
Cyclical_overrides!AW88)</f>
        <v>1.1277018254028868</v>
      </c>
      <c r="AX88" s="72">
        <f>IF(Cyclical_overrides!AX88 = "",
IF(INDEX(F_Inputs_cyclical!$A$1:$BE$243, MATCH('Cyclical_after overrides'!$A88, F_Inputs_cyclical!$A$1:$A$243, 0), MATCH('Cyclical_after overrides'!AX$1, F_Inputs_cyclical!$A$1:$BE$1, 0))="", "", INDEX(F_Inputs_cyclical!$A$1:$BE$243, MATCH('Cyclical_after overrides'!$A88, F_Inputs_cyclical!$A$1:$A$243, 0), MATCH('Cyclical_after overrides'!AX$1, F_Inputs_cyclical!$A$1:$BE$1, 0))),
Cyclical_overrides!AX88)</f>
        <v>18.879940245290339</v>
      </c>
      <c r="AY88" s="72">
        <f>IF(Cyclical_overrides!AY88 = "",
IF(INDEX(F_Inputs_cyclical!$A$1:$BE$243, MATCH('Cyclical_after overrides'!$A88, F_Inputs_cyclical!$A$1:$A$243, 0), MATCH('Cyclical_after overrides'!AY$1, F_Inputs_cyclical!$A$1:$BE$1, 0))="", "", INDEX(F_Inputs_cyclical!$A$1:$BE$243, MATCH('Cyclical_after overrides'!$A88, F_Inputs_cyclical!$A$1:$A$243, 0), MATCH('Cyclical_after overrides'!AY$1, F_Inputs_cyclical!$A$1:$BE$1, 0))),
Cyclical_overrides!AY88)</f>
        <v>140.23154601620863</v>
      </c>
      <c r="AZ88" s="72">
        <f>IF(Cyclical_overrides!AZ88 = "",
IF(INDEX(F_Inputs_cyclical!$A$1:$BE$243, MATCH('Cyclical_after overrides'!$A88, F_Inputs_cyclical!$A$1:$A$243, 0), MATCH('Cyclical_after overrides'!AZ$1, F_Inputs_cyclical!$A$1:$BE$1, 0))="", "", INDEX(F_Inputs_cyclical!$A$1:$BE$243, MATCH('Cyclical_after overrides'!$A88, F_Inputs_cyclical!$A$1:$A$243, 0), MATCH('Cyclical_after overrides'!AZ$1, F_Inputs_cyclical!$A$1:$BE$1, 0))),
Cyclical_overrides!AZ88)</f>
        <v>1.4817485213305737</v>
      </c>
      <c r="BA88" s="72">
        <f>IF(Cyclical_overrides!BA88 = "",
IF(INDEX(F_Inputs_cyclical!$A$1:$BE$243, MATCH('Cyclical_after overrides'!$A88, F_Inputs_cyclical!$A$1:$A$243, 0), MATCH('Cyclical_after overrides'!BA$1, F_Inputs_cyclical!$A$1:$BE$1, 0))="", "", INDEX(F_Inputs_cyclical!$A$1:$BE$243, MATCH('Cyclical_after overrides'!$A88, F_Inputs_cyclical!$A$1:$A$243, 0), MATCH('Cyclical_after overrides'!BA$1, F_Inputs_cyclical!$A$1:$BE$1, 0))),
Cyclical_overrides!BA88)</f>
        <v>11.739587370064454</v>
      </c>
      <c r="BB88" s="72">
        <f>IF(Cyclical_overrides!BB88 = "",
IF(INDEX(F_Inputs_cyclical!$A$1:$BE$243, MATCH('Cyclical_after overrides'!$A88, F_Inputs_cyclical!$A$1:$A$243, 0), MATCH('Cyclical_after overrides'!BB$1, F_Inputs_cyclical!$A$1:$BE$1, 0))="", "", INDEX(F_Inputs_cyclical!$A$1:$BE$243, MATCH('Cyclical_after overrides'!$A88, F_Inputs_cyclical!$A$1:$A$243, 0), MATCH('Cyclical_after overrides'!BB$1, F_Inputs_cyclical!$A$1:$BE$1, 0))),
Cyclical_overrides!BB88)</f>
        <v>11.739587370064454</v>
      </c>
      <c r="BC88" s="72">
        <f>IF(Cyclical_overrides!BC88 = "",
IF(INDEX(F_Inputs_cyclical!$A$1:$BE$243, MATCH('Cyclical_after overrides'!$A88, F_Inputs_cyclical!$A$1:$A$243, 0), MATCH('Cyclical_after overrides'!BC$1, F_Inputs_cyclical!$A$1:$BE$1, 0))="", "", INDEX(F_Inputs_cyclical!$A$1:$BE$243, MATCH('Cyclical_after overrides'!$A88, F_Inputs_cyclical!$A$1:$A$243, 0), MATCH('Cyclical_after overrides'!BC$1, F_Inputs_cyclical!$A$1:$BE$1, 0))),
Cyclical_overrides!BC88)</f>
        <v>9.2670800337822623</v>
      </c>
      <c r="BD88" s="72">
        <f>IF(Cyclical_overrides!BD88 = "",
IF(INDEX(F_Inputs_cyclical!$A$1:$BE$243, MATCH('Cyclical_after overrides'!$A88, F_Inputs_cyclical!$A$1:$A$243, 0), MATCH('Cyclical_after overrides'!BD$1, F_Inputs_cyclical!$A$1:$BE$1, 0))="", "", INDEX(F_Inputs_cyclical!$A$1:$BE$243, MATCH('Cyclical_after overrides'!$A88, F_Inputs_cyclical!$A$1:$A$243, 0), MATCH('Cyclical_after overrides'!BD$1, F_Inputs_cyclical!$A$1:$BE$1, 0))),
Cyclical_overrides!BD88)</f>
        <v>449.363</v>
      </c>
      <c r="BE88" s="194"/>
    </row>
    <row r="89" spans="1:57" x14ac:dyDescent="0.4">
      <c r="A89" s="63" t="str">
        <f t="shared" si="1"/>
        <v>SWB22</v>
      </c>
      <c r="B89" s="63" t="s">
        <v>337</v>
      </c>
      <c r="C89" s="63" t="s">
        <v>259</v>
      </c>
      <c r="D89" s="72">
        <f>IF(Cyclical_overrides!D89 = "",
IF(INDEX(F_Inputs_cyclical!$A$1:$BE$243, MATCH('Cyclical_after overrides'!$A89, F_Inputs_cyclical!$A$1:$A$243, 0), MATCH('Cyclical_after overrides'!D$1, F_Inputs_cyclical!$A$1:$BE$1, 0))="", "", INDEX(F_Inputs_cyclical!$A$1:$BE$243, MATCH('Cyclical_after overrides'!$A89, F_Inputs_cyclical!$A$1:$A$243, 0), MATCH('Cyclical_after overrides'!D$1, F_Inputs_cyclical!$A$1:$BE$1, 0))),
Cyclical_overrides!D89)</f>
        <v>10.54</v>
      </c>
      <c r="E89" s="72">
        <f>IF(Cyclical_overrides!E89 = "",
IF(INDEX(F_Inputs_cyclical!$A$1:$BE$243, MATCH('Cyclical_after overrides'!$A89, F_Inputs_cyclical!$A$1:$A$243, 0), MATCH('Cyclical_after overrides'!E$1, F_Inputs_cyclical!$A$1:$BE$1, 0))="", "", INDEX(F_Inputs_cyclical!$A$1:$BE$243, MATCH('Cyclical_after overrides'!$A89, F_Inputs_cyclical!$A$1:$A$243, 0), MATCH('Cyclical_after overrides'!E$1, F_Inputs_cyclical!$A$1:$BE$1, 0))),
Cyclical_overrides!E89)</f>
        <v>1.9610000000000001</v>
      </c>
      <c r="F89" s="72">
        <f>IF(Cyclical_overrides!F89 = "",
IF(INDEX(F_Inputs_cyclical!$A$1:$BE$243, MATCH('Cyclical_after overrides'!$A89, F_Inputs_cyclical!$A$1:$A$243, 0), MATCH('Cyclical_after overrides'!F$1, F_Inputs_cyclical!$A$1:$BE$1, 0))="", "", INDEX(F_Inputs_cyclical!$A$1:$BE$243, MATCH('Cyclical_after overrides'!$A89, F_Inputs_cyclical!$A$1:$A$243, 0), MATCH('Cyclical_after overrides'!F$1, F_Inputs_cyclical!$A$1:$BE$1, 0))),
Cyclical_overrides!F89)</f>
        <v>7.9</v>
      </c>
      <c r="G89" s="72">
        <f>IF(Cyclical_overrides!G89 = "",
IF(INDEX(F_Inputs_cyclical!$A$1:$BE$243, MATCH('Cyclical_after overrides'!$A89, F_Inputs_cyclical!$A$1:$A$243, 0), MATCH('Cyclical_after overrides'!G$1, F_Inputs_cyclical!$A$1:$BE$1, 0))="", "", INDEX(F_Inputs_cyclical!$A$1:$BE$243, MATCH('Cyclical_after overrides'!$A89, F_Inputs_cyclical!$A$1:$A$243, 0), MATCH('Cyclical_after overrides'!G$1, F_Inputs_cyclical!$A$1:$BE$1, 0))),
Cyclical_overrides!G89)</f>
        <v>0.6</v>
      </c>
      <c r="H89" s="72">
        <f>IF(Cyclical_overrides!H89 = "",
IF(INDEX(F_Inputs_cyclical!$A$1:$BE$243, MATCH('Cyclical_after overrides'!$A89, F_Inputs_cyclical!$A$1:$A$243, 0), MATCH('Cyclical_after overrides'!H$1, F_Inputs_cyclical!$A$1:$BE$1, 0))="", "", INDEX(F_Inputs_cyclical!$A$1:$BE$243, MATCH('Cyclical_after overrides'!$A89, F_Inputs_cyclical!$A$1:$A$243, 0), MATCH('Cyclical_after overrides'!H$1, F_Inputs_cyclical!$A$1:$BE$1, 0))),
Cyclical_overrides!H89)</f>
        <v>0</v>
      </c>
      <c r="I89" s="72">
        <f>IF(Cyclical_overrides!I89 = "",
IF(INDEX(F_Inputs_cyclical!$A$1:$BE$243, MATCH('Cyclical_after overrides'!$A89, F_Inputs_cyclical!$A$1:$A$243, 0), MATCH('Cyclical_after overrides'!I$1, F_Inputs_cyclical!$A$1:$BE$1, 0))="", "", INDEX(F_Inputs_cyclical!$A$1:$BE$243, MATCH('Cyclical_after overrides'!$A89, F_Inputs_cyclical!$A$1:$A$243, 0), MATCH('Cyclical_after overrides'!I$1, F_Inputs_cyclical!$A$1:$BE$1, 0))),
Cyclical_overrides!I89)</f>
        <v>2E-3</v>
      </c>
      <c r="J89" s="72" t="str">
        <f>IF(Cyclical_overrides!J89 = "",
IF(INDEX(F_Inputs_cyclical!$A$1:$BE$243, MATCH('Cyclical_after overrides'!$A89, F_Inputs_cyclical!$A$1:$A$243, 0), MATCH('Cyclical_after overrides'!J$1, F_Inputs_cyclical!$A$1:$BE$1, 0))="", "", INDEX(F_Inputs_cyclical!$A$1:$BE$243, MATCH('Cyclical_after overrides'!$A89, F_Inputs_cyclical!$A$1:$A$243, 0), MATCH('Cyclical_after overrides'!J$1, F_Inputs_cyclical!$A$1:$BE$1, 0))),
Cyclical_overrides!J89)</f>
        <v/>
      </c>
      <c r="K89" s="72">
        <f>IF(Cyclical_overrides!K89 = "",
IF(INDEX(F_Inputs_cyclical!$A$1:$BE$243, MATCH('Cyclical_after overrides'!$A89, F_Inputs_cyclical!$A$1:$A$243, 0), MATCH('Cyclical_after overrides'!K$1, F_Inputs_cyclical!$A$1:$BE$1, 0))="", "", INDEX(F_Inputs_cyclical!$A$1:$BE$243, MATCH('Cyclical_after overrides'!$A89, F_Inputs_cyclical!$A$1:$A$243, 0), MATCH('Cyclical_after overrides'!K$1, F_Inputs_cyclical!$A$1:$BE$1, 0))),
Cyclical_overrides!K89)</f>
        <v>11.151999999999999</v>
      </c>
      <c r="L89" s="72" t="str">
        <f>IF(Cyclical_overrides!L89 = "",
IF(INDEX(F_Inputs_cyclical!$A$1:$BE$243, MATCH('Cyclical_after overrides'!$A89, F_Inputs_cyclical!$A$1:$A$243, 0), MATCH('Cyclical_after overrides'!L$1, F_Inputs_cyclical!$A$1:$BE$1, 0))="", "", INDEX(F_Inputs_cyclical!$A$1:$BE$243, MATCH('Cyclical_after overrides'!$A89, F_Inputs_cyclical!$A$1:$A$243, 0), MATCH('Cyclical_after overrides'!L$1, F_Inputs_cyclical!$A$1:$BE$1, 0))),
Cyclical_overrides!L89)</f>
        <v/>
      </c>
      <c r="M89" s="72" t="str">
        <f>IF(Cyclical_overrides!M89 = "",
IF(INDEX(F_Inputs_cyclical!$A$1:$BE$243, MATCH('Cyclical_after overrides'!$A89, F_Inputs_cyclical!$A$1:$A$243, 0), MATCH('Cyclical_after overrides'!M$1, F_Inputs_cyclical!$A$1:$BE$1, 0))="", "", INDEX(F_Inputs_cyclical!$A$1:$BE$243, MATCH('Cyclical_after overrides'!$A89, F_Inputs_cyclical!$A$1:$A$243, 0), MATCH('Cyclical_after overrides'!M$1, F_Inputs_cyclical!$A$1:$BE$1, 0))),
Cyclical_overrides!M89)</f>
        <v/>
      </c>
      <c r="N89" s="72" t="str">
        <f>IF(Cyclical_overrides!N89 = "",
IF(INDEX(F_Inputs_cyclical!$A$1:$BE$243, MATCH('Cyclical_after overrides'!$A89, F_Inputs_cyclical!$A$1:$A$243, 0), MATCH('Cyclical_after overrides'!N$1, F_Inputs_cyclical!$A$1:$BE$1, 0))="", "", INDEX(F_Inputs_cyclical!$A$1:$BE$243, MATCH('Cyclical_after overrides'!$A89, F_Inputs_cyclical!$A$1:$A$243, 0), MATCH('Cyclical_after overrides'!N$1, F_Inputs_cyclical!$A$1:$BE$1, 0))),
Cyclical_overrides!N89)</f>
        <v/>
      </c>
      <c r="O89" s="72" t="str">
        <f>IF(Cyclical_overrides!O89 = "",
IF(INDEX(F_Inputs_cyclical!$A$1:$BE$243, MATCH('Cyclical_after overrides'!$A89, F_Inputs_cyclical!$A$1:$A$243, 0), MATCH('Cyclical_after overrides'!O$1, F_Inputs_cyclical!$A$1:$BE$1, 0))="", "", INDEX(F_Inputs_cyclical!$A$1:$BE$243, MATCH('Cyclical_after overrides'!$A89, F_Inputs_cyclical!$A$1:$A$243, 0), MATCH('Cyclical_after overrides'!O$1, F_Inputs_cyclical!$A$1:$BE$1, 0))),
Cyclical_overrides!O89)</f>
        <v/>
      </c>
      <c r="P89" s="72" t="str">
        <f>IF(Cyclical_overrides!P89 = "",
IF(INDEX(F_Inputs_cyclical!$A$1:$BE$243, MATCH('Cyclical_after overrides'!$A89, F_Inputs_cyclical!$A$1:$A$243, 0), MATCH('Cyclical_after overrides'!P$1, F_Inputs_cyclical!$A$1:$BE$1, 0))="", "", INDEX(F_Inputs_cyclical!$A$1:$BE$243, MATCH('Cyclical_after overrides'!$A89, F_Inputs_cyclical!$A$1:$A$243, 0), MATCH('Cyclical_after overrides'!P$1, F_Inputs_cyclical!$A$1:$BE$1, 0))),
Cyclical_overrides!P89)</f>
        <v/>
      </c>
      <c r="Q89" s="72" t="str">
        <f>IF(Cyclical_overrides!Q89 = "",
IF(INDEX(F_Inputs_cyclical!$A$1:$BE$243, MATCH('Cyclical_after overrides'!$A89, F_Inputs_cyclical!$A$1:$A$243, 0), MATCH('Cyclical_after overrides'!Q$1, F_Inputs_cyclical!$A$1:$BE$1, 0))="", "", INDEX(F_Inputs_cyclical!$A$1:$BE$243, MATCH('Cyclical_after overrides'!$A89, F_Inputs_cyclical!$A$1:$A$243, 0), MATCH('Cyclical_after overrides'!Q$1, F_Inputs_cyclical!$A$1:$BE$1, 0))),
Cyclical_overrides!Q89)</f>
        <v/>
      </c>
      <c r="R89" s="72" t="str">
        <f>IF(Cyclical_overrides!R89 = "",
IF(INDEX(F_Inputs_cyclical!$A$1:$BE$243, MATCH('Cyclical_after overrides'!$A89, F_Inputs_cyclical!$A$1:$A$243, 0), MATCH('Cyclical_after overrides'!R$1, F_Inputs_cyclical!$A$1:$BE$1, 0))="", "", INDEX(F_Inputs_cyclical!$A$1:$BE$243, MATCH('Cyclical_after overrides'!$A89, F_Inputs_cyclical!$A$1:$A$243, 0), MATCH('Cyclical_after overrides'!R$1, F_Inputs_cyclical!$A$1:$BE$1, 0))),
Cyclical_overrides!R89)</f>
        <v/>
      </c>
      <c r="S89" s="72" t="str">
        <f>IF(Cyclical_overrides!S89 = "",
IF(INDEX(F_Inputs_cyclical!$A$1:$BE$243, MATCH('Cyclical_after overrides'!$A89, F_Inputs_cyclical!$A$1:$A$243, 0), MATCH('Cyclical_after overrides'!S$1, F_Inputs_cyclical!$A$1:$BE$1, 0))="", "", INDEX(F_Inputs_cyclical!$A$1:$BE$243, MATCH('Cyclical_after overrides'!$A89, F_Inputs_cyclical!$A$1:$A$243, 0), MATCH('Cyclical_after overrides'!S$1, F_Inputs_cyclical!$A$1:$BE$1, 0))),
Cyclical_overrides!S89)</f>
        <v/>
      </c>
      <c r="T89" s="72" t="str">
        <f>IF(Cyclical_overrides!T89 = "",
IF(INDEX(F_Inputs_cyclical!$A$1:$BE$243, MATCH('Cyclical_after overrides'!$A89, F_Inputs_cyclical!$A$1:$A$243, 0), MATCH('Cyclical_after overrides'!T$1, F_Inputs_cyclical!$A$1:$BE$1, 0))="", "", INDEX(F_Inputs_cyclical!$A$1:$BE$243, MATCH('Cyclical_after overrides'!$A89, F_Inputs_cyclical!$A$1:$A$243, 0), MATCH('Cyclical_after overrides'!T$1, F_Inputs_cyclical!$A$1:$BE$1, 0))),
Cyclical_overrides!T89)</f>
        <v/>
      </c>
      <c r="U89" s="72" t="str">
        <f>IF(Cyclical_overrides!U89 = "",
IF(INDEX(F_Inputs_cyclical!$A$1:$BE$243, MATCH('Cyclical_after overrides'!$A89, F_Inputs_cyclical!$A$1:$A$243, 0), MATCH('Cyclical_after overrides'!U$1, F_Inputs_cyclical!$A$1:$BE$1, 0))="", "", INDEX(F_Inputs_cyclical!$A$1:$BE$243, MATCH('Cyclical_after overrides'!$A89, F_Inputs_cyclical!$A$1:$A$243, 0), MATCH('Cyclical_after overrides'!U$1, F_Inputs_cyclical!$A$1:$BE$1, 0))),
Cyclical_overrides!U89)</f>
        <v/>
      </c>
      <c r="V89" s="72">
        <f>IF(Cyclical_overrides!V89 = "",
IF(INDEX(F_Inputs_cyclical!$A$1:$BE$243, MATCH('Cyclical_after overrides'!$A89, F_Inputs_cyclical!$A$1:$A$243, 0), MATCH('Cyclical_after overrides'!V$1, F_Inputs_cyclical!$A$1:$BE$1, 0))="", "", INDEX(F_Inputs_cyclical!$A$1:$BE$243, MATCH('Cyclical_after overrides'!$A89, F_Inputs_cyclical!$A$1:$A$243, 0), MATCH('Cyclical_after overrides'!V$1, F_Inputs_cyclical!$A$1:$BE$1, 0))),
Cyclical_overrides!V89)</f>
        <v>81.501333333333307</v>
      </c>
      <c r="W89" s="72">
        <f>IF(Cyclical_overrides!W89 = "",
IF(INDEX(F_Inputs_cyclical!$A$1:$BE$243, MATCH('Cyclical_after overrides'!$A89, F_Inputs_cyclical!$A$1:$A$243, 0), MATCH('Cyclical_after overrides'!W$1, F_Inputs_cyclical!$A$1:$BE$1, 0))="", "", INDEX(F_Inputs_cyclical!$A$1:$BE$243, MATCH('Cyclical_after overrides'!$A89, F_Inputs_cyclical!$A$1:$A$243, 0), MATCH('Cyclical_after overrides'!W$1, F_Inputs_cyclical!$A$1:$BE$1, 0))),
Cyclical_overrides!W89)</f>
        <v>187.07616666666701</v>
      </c>
      <c r="X89" s="72">
        <f>IF(Cyclical_overrides!X89 = "",
IF(INDEX(F_Inputs_cyclical!$A$1:$BE$243, MATCH('Cyclical_after overrides'!$A89, F_Inputs_cyclical!$A$1:$A$243, 0), MATCH('Cyclical_after overrides'!X$1, F_Inputs_cyclical!$A$1:$BE$1, 0))="", "", INDEX(F_Inputs_cyclical!$A$1:$BE$243, MATCH('Cyclical_after overrides'!$A89, F_Inputs_cyclical!$A$1:$A$243, 0), MATCH('Cyclical_after overrides'!X$1, F_Inputs_cyclical!$A$1:$BE$1, 0))),
Cyclical_overrides!X89)</f>
        <v>2.1308333333333298</v>
      </c>
      <c r="Y89" s="72">
        <f>IF(Cyclical_overrides!Y89 = "",
IF(INDEX(F_Inputs_cyclical!$A$1:$BE$243, MATCH('Cyclical_after overrides'!$A89, F_Inputs_cyclical!$A$1:$A$243, 0), MATCH('Cyclical_after overrides'!Y$1, F_Inputs_cyclical!$A$1:$BE$1, 0))="", "", INDEX(F_Inputs_cyclical!$A$1:$BE$243, MATCH('Cyclical_after overrides'!$A89, F_Inputs_cyclical!$A$1:$A$243, 0), MATCH('Cyclical_after overrides'!Y$1, F_Inputs_cyclical!$A$1:$BE$1, 0))),
Cyclical_overrides!Y89)</f>
        <v>2.8657499999999998</v>
      </c>
      <c r="Z89" s="72">
        <f>IF(Cyclical_overrides!Z89 = "",
IF(INDEX(F_Inputs_cyclical!$A$1:$BE$243, MATCH('Cyclical_after overrides'!$A89, F_Inputs_cyclical!$A$1:$A$243, 0), MATCH('Cyclical_after overrides'!Z$1, F_Inputs_cyclical!$A$1:$BE$1, 0))="", "", INDEX(F_Inputs_cyclical!$A$1:$BE$243, MATCH('Cyclical_after overrides'!$A89, F_Inputs_cyclical!$A$1:$A$243, 0), MATCH('Cyclical_after overrides'!Z$1, F_Inputs_cyclical!$A$1:$BE$1, 0))),
Cyclical_overrides!Z89)</f>
        <v>92.759666666666703</v>
      </c>
      <c r="AA89" s="72">
        <f>IF(Cyclical_overrides!AA89 = "",
IF(INDEX(F_Inputs_cyclical!$A$1:$BE$243, MATCH('Cyclical_after overrides'!$A89, F_Inputs_cyclical!$A$1:$A$243, 0), MATCH('Cyclical_after overrides'!AA$1, F_Inputs_cyclical!$A$1:$BE$1, 0))="", "", INDEX(F_Inputs_cyclical!$A$1:$BE$243, MATCH('Cyclical_after overrides'!$A89, F_Inputs_cyclical!$A$1:$A$243, 0), MATCH('Cyclical_after overrides'!AA$1, F_Inputs_cyclical!$A$1:$BE$1, 0))),
Cyclical_overrides!AA89)</f>
        <v>627.67774999999995</v>
      </c>
      <c r="AB89" s="72" t="str">
        <f>IF(Cyclical_overrides!AB89 = "",
IF(INDEX(F_Inputs_cyclical!$A$1:$BE$243, MATCH('Cyclical_after overrides'!$A89, F_Inputs_cyclical!$A$1:$A$243, 0), MATCH('Cyclical_after overrides'!AB$1, F_Inputs_cyclical!$A$1:$BE$1, 0))="", "", INDEX(F_Inputs_cyclical!$A$1:$BE$243, MATCH('Cyclical_after overrides'!$A89, F_Inputs_cyclical!$A$1:$A$243, 0), MATCH('Cyclical_after overrides'!AB$1, F_Inputs_cyclical!$A$1:$BE$1, 0))),
Cyclical_overrides!AB89)</f>
        <v/>
      </c>
      <c r="AC89" s="72">
        <f>IF(Cyclical_overrides!AC89 = "",
IF(INDEX(F_Inputs_cyclical!$A$1:$BE$243, MATCH('Cyclical_after overrides'!$A89, F_Inputs_cyclical!$A$1:$A$243, 0), MATCH('Cyclical_after overrides'!AC$1, F_Inputs_cyclical!$A$1:$BE$1, 0))="", "", INDEX(F_Inputs_cyclical!$A$1:$BE$243, MATCH('Cyclical_after overrides'!$A89, F_Inputs_cyclical!$A$1:$A$243, 0), MATCH('Cyclical_after overrides'!AC$1, F_Inputs_cyclical!$A$1:$BE$1, 0))),
Cyclical_overrides!AC89)</f>
        <v>28.765000000000001</v>
      </c>
      <c r="AD89" s="72">
        <f>IF(Cyclical_overrides!AD89 = "",
IF(INDEX(F_Inputs_cyclical!$A$1:$BE$243, MATCH('Cyclical_after overrides'!$A89, F_Inputs_cyclical!$A$1:$A$243, 0), MATCH('Cyclical_after overrides'!AD$1, F_Inputs_cyclical!$A$1:$BE$1, 0))="", "", INDEX(F_Inputs_cyclical!$A$1:$BE$243, MATCH('Cyclical_after overrides'!$A89, F_Inputs_cyclical!$A$1:$A$243, 0), MATCH('Cyclical_after overrides'!AD$1, F_Inputs_cyclical!$A$1:$BE$1, 0))),
Cyclical_overrides!AD89)</f>
        <v>0</v>
      </c>
      <c r="AE89" s="72">
        <f>IF(Cyclical_overrides!AE89 = "",
IF(INDEX(F_Inputs_cyclical!$A$1:$BE$243, MATCH('Cyclical_after overrides'!$A89, F_Inputs_cyclical!$A$1:$A$243, 0), MATCH('Cyclical_after overrides'!AE$1, F_Inputs_cyclical!$A$1:$BE$1, 0))="", "", INDEX(F_Inputs_cyclical!$A$1:$BE$243, MATCH('Cyclical_after overrides'!$A89, F_Inputs_cyclical!$A$1:$A$243, 0), MATCH('Cyclical_after overrides'!AE$1, F_Inputs_cyclical!$A$1:$BE$1, 0))),
Cyclical_overrides!AE89)</f>
        <v>0</v>
      </c>
      <c r="AF89" s="72">
        <f>IF(Cyclical_overrides!AF89 = "",
IF(INDEX(F_Inputs_cyclical!$A$1:$BE$243, MATCH('Cyclical_after overrides'!$A89, F_Inputs_cyclical!$A$1:$A$243, 0), MATCH('Cyclical_after overrides'!AF$1, F_Inputs_cyclical!$A$1:$BE$1, 0))="", "", INDEX(F_Inputs_cyclical!$A$1:$BE$243, MATCH('Cyclical_after overrides'!$A89, F_Inputs_cyclical!$A$1:$A$243, 0), MATCH('Cyclical_after overrides'!AF$1, F_Inputs_cyclical!$A$1:$BE$1, 0))),
Cyclical_overrides!AF89)</f>
        <v>0</v>
      </c>
      <c r="AG89" s="72">
        <f>IF(Cyclical_overrides!AG89 = "",
IF(INDEX(F_Inputs_cyclical!$A$1:$BE$243, MATCH('Cyclical_after overrides'!$A89, F_Inputs_cyclical!$A$1:$A$243, 0), MATCH('Cyclical_after overrides'!AG$1, F_Inputs_cyclical!$A$1:$BE$1, 0))="", "", INDEX(F_Inputs_cyclical!$A$1:$BE$243, MATCH('Cyclical_after overrides'!$A89, F_Inputs_cyclical!$A$1:$A$243, 0), MATCH('Cyclical_after overrides'!AG$1, F_Inputs_cyclical!$A$1:$BE$1, 0))),
Cyclical_overrides!AG89)</f>
        <v>1.276</v>
      </c>
      <c r="AH89" s="72">
        <f>IF(Cyclical_overrides!AH89 = "",
IF(INDEX(F_Inputs_cyclical!$A$1:$BE$243, MATCH('Cyclical_after overrides'!$A89, F_Inputs_cyclical!$A$1:$A$243, 0), MATCH('Cyclical_after overrides'!AH$1, F_Inputs_cyclical!$A$1:$BE$1, 0))="", "", INDEX(F_Inputs_cyclical!$A$1:$BE$243, MATCH('Cyclical_after overrides'!$A89, F_Inputs_cyclical!$A$1:$A$243, 0), MATCH('Cyclical_after overrides'!AH$1, F_Inputs_cyclical!$A$1:$BE$1, 0))),
Cyclical_overrides!AH89)</f>
        <v>1.9301666666666699</v>
      </c>
      <c r="AI89" s="72">
        <f>IF(Cyclical_overrides!AI89 = "",
IF(INDEX(F_Inputs_cyclical!$A$1:$BE$243, MATCH('Cyclical_after overrides'!$A89, F_Inputs_cyclical!$A$1:$A$243, 0), MATCH('Cyclical_after overrides'!AI$1, F_Inputs_cyclical!$A$1:$BE$1, 0))="", "", INDEX(F_Inputs_cyclical!$A$1:$BE$243, MATCH('Cyclical_after overrides'!$A89, F_Inputs_cyclical!$A$1:$A$243, 0), MATCH('Cyclical_after overrides'!AI$1, F_Inputs_cyclical!$A$1:$BE$1, 0))),
Cyclical_overrides!AI89)</f>
        <v>0.11033333333333301</v>
      </c>
      <c r="AJ89" s="72">
        <f>IF(Cyclical_overrides!AJ89 = "",
IF(INDEX(F_Inputs_cyclical!$A$1:$BE$243, MATCH('Cyclical_after overrides'!$A89, F_Inputs_cyclical!$A$1:$A$243, 0), MATCH('Cyclical_after overrides'!AJ$1, F_Inputs_cyclical!$A$1:$BE$1, 0))="", "", INDEX(F_Inputs_cyclical!$A$1:$BE$243, MATCH('Cyclical_after overrides'!$A89, F_Inputs_cyclical!$A$1:$A$243, 0), MATCH('Cyclical_after overrides'!AJ$1, F_Inputs_cyclical!$A$1:$BE$1, 0))),
Cyclical_overrides!AJ89)</f>
        <v>0</v>
      </c>
      <c r="AK89" s="72">
        <f>IF(Cyclical_overrides!AK89 = "",
IF(INDEX(F_Inputs_cyclical!$A$1:$BE$243, MATCH('Cyclical_after overrides'!$A89, F_Inputs_cyclical!$A$1:$A$243, 0), MATCH('Cyclical_after overrides'!AK$1, F_Inputs_cyclical!$A$1:$BE$1, 0))="", "", INDEX(F_Inputs_cyclical!$A$1:$BE$243, MATCH('Cyclical_after overrides'!$A89, F_Inputs_cyclical!$A$1:$A$243, 0), MATCH('Cyclical_after overrides'!AK$1, F_Inputs_cyclical!$A$1:$BE$1, 0))),
Cyclical_overrides!AK89)</f>
        <v>0</v>
      </c>
      <c r="AL89" s="72">
        <f>IF(Cyclical_overrides!AL89 = "",
IF(INDEX(F_Inputs_cyclical!$A$1:$BE$243, MATCH('Cyclical_after overrides'!$A89, F_Inputs_cyclical!$A$1:$A$243, 0), MATCH('Cyclical_after overrides'!AL$1, F_Inputs_cyclical!$A$1:$BE$1, 0))="", "", INDEX(F_Inputs_cyclical!$A$1:$BE$243, MATCH('Cyclical_after overrides'!$A89, F_Inputs_cyclical!$A$1:$A$243, 0), MATCH('Cyclical_after overrides'!AL$1, F_Inputs_cyclical!$A$1:$BE$1, 0))),
Cyclical_overrides!AL89)</f>
        <v>1.3720000000000001</v>
      </c>
      <c r="AM89" s="72">
        <f>IF(Cyclical_overrides!AM89 = "",
IF(INDEX(F_Inputs_cyclical!$A$1:$BE$243, MATCH('Cyclical_after overrides'!$A89, F_Inputs_cyclical!$A$1:$A$243, 0), MATCH('Cyclical_after overrides'!AM$1, F_Inputs_cyclical!$A$1:$BE$1, 0))="", "", INDEX(F_Inputs_cyclical!$A$1:$BE$243, MATCH('Cyclical_after overrides'!$A89, F_Inputs_cyclical!$A$1:$A$243, 0), MATCH('Cyclical_after overrides'!AM$1, F_Inputs_cyclical!$A$1:$BE$1, 0))),
Cyclical_overrides!AM89)</f>
        <v>5.1159999999999997</v>
      </c>
      <c r="AN89" s="72" t="str">
        <f>IF(Cyclical_overrides!AN89 = "",
IF(INDEX(F_Inputs_cyclical!$A$1:$BE$243, MATCH('Cyclical_after overrides'!$A89, F_Inputs_cyclical!$A$1:$A$243, 0), MATCH('Cyclical_after overrides'!AN$1, F_Inputs_cyclical!$A$1:$BE$1, 0))="", "", INDEX(F_Inputs_cyclical!$A$1:$BE$243, MATCH('Cyclical_after overrides'!$A89, F_Inputs_cyclical!$A$1:$A$243, 0), MATCH('Cyclical_after overrides'!AN$1, F_Inputs_cyclical!$A$1:$BE$1, 0))),
Cyclical_overrides!AN89)</f>
        <v/>
      </c>
      <c r="AO89" s="72">
        <f>IF(Cyclical_overrides!AO89 = "",
IF(INDEX(F_Inputs_cyclical!$A$1:$BE$243, MATCH('Cyclical_after overrides'!$A89, F_Inputs_cyclical!$A$1:$A$243, 0), MATCH('Cyclical_after overrides'!AO$1, F_Inputs_cyclical!$A$1:$BE$1, 0))="", "", INDEX(F_Inputs_cyclical!$A$1:$BE$243, MATCH('Cyclical_after overrides'!$A89, F_Inputs_cyclical!$A$1:$A$243, 0), MATCH('Cyclical_after overrides'!AO$1, F_Inputs_cyclical!$A$1:$BE$1, 0))),
Cyclical_overrides!AO89)</f>
        <v>1.3720000000000001</v>
      </c>
      <c r="AP89" s="72">
        <f>IF(Cyclical_overrides!AP89 = "",
IF(INDEX(F_Inputs_cyclical!$A$1:$BE$243, MATCH('Cyclical_after overrides'!$A89, F_Inputs_cyclical!$A$1:$A$243, 0), MATCH('Cyclical_after overrides'!AP$1, F_Inputs_cyclical!$A$1:$BE$1, 0))="", "", INDEX(F_Inputs_cyclical!$A$1:$BE$243, MATCH('Cyclical_after overrides'!$A89, F_Inputs_cyclical!$A$1:$A$243, 0), MATCH('Cyclical_after overrides'!AP$1, F_Inputs_cyclical!$A$1:$BE$1, 0))),
Cyclical_overrides!AP89)</f>
        <v>0</v>
      </c>
      <c r="AQ89" s="72" t="str">
        <f>IF(Cyclical_overrides!AQ89 = "",
IF(INDEX(F_Inputs_cyclical!$A$1:$BE$243, MATCH('Cyclical_after overrides'!$A89, F_Inputs_cyclical!$A$1:$A$243, 0), MATCH('Cyclical_after overrides'!AQ$1, F_Inputs_cyclical!$A$1:$BE$1, 0))="", "", INDEX(F_Inputs_cyclical!$A$1:$BE$243, MATCH('Cyclical_after overrides'!$A89, F_Inputs_cyclical!$A$1:$A$243, 0), MATCH('Cyclical_after overrides'!AQ$1, F_Inputs_cyclical!$A$1:$BE$1, 0))),
Cyclical_overrides!AQ89)</f>
        <v/>
      </c>
      <c r="AR89" s="72" t="str">
        <f>IF(Cyclical_overrides!AR89 = "",
IF(INDEX(F_Inputs_cyclical!$A$1:$BE$243, MATCH('Cyclical_after overrides'!$A89, F_Inputs_cyclical!$A$1:$A$243, 0), MATCH('Cyclical_after overrides'!AR$1, F_Inputs_cyclical!$A$1:$BE$1, 0))="", "", INDEX(F_Inputs_cyclical!$A$1:$BE$243, MATCH('Cyclical_after overrides'!$A89, F_Inputs_cyclical!$A$1:$A$243, 0), MATCH('Cyclical_after overrides'!AR$1, F_Inputs_cyclical!$A$1:$BE$1, 0))),
Cyclical_overrides!AR89)</f>
        <v/>
      </c>
      <c r="AS89" s="72" t="str">
        <f>IF(Cyclical_overrides!AS89 = "",
IF(INDEX(F_Inputs_cyclical!$A$1:$BE$243, MATCH('Cyclical_after overrides'!$A89, F_Inputs_cyclical!$A$1:$A$243, 0), MATCH('Cyclical_after overrides'!AS$1, F_Inputs_cyclical!$A$1:$BE$1, 0))="", "", INDEX(F_Inputs_cyclical!$A$1:$BE$243, MATCH('Cyclical_after overrides'!$A89, F_Inputs_cyclical!$A$1:$A$243, 0), MATCH('Cyclical_after overrides'!AS$1, F_Inputs_cyclical!$A$1:$BE$1, 0))),
Cyclical_overrides!AS89)</f>
        <v/>
      </c>
      <c r="AT89" s="72" t="str">
        <f>IF(Cyclical_overrides!AT89 = "",
IF(INDEX(F_Inputs_cyclical!$A$1:$BE$243, MATCH('Cyclical_after overrides'!$A89, F_Inputs_cyclical!$A$1:$A$243, 0), MATCH('Cyclical_after overrides'!AT$1, F_Inputs_cyclical!$A$1:$BE$1, 0))="", "", INDEX(F_Inputs_cyclical!$A$1:$BE$243, MATCH('Cyclical_after overrides'!$A89, F_Inputs_cyclical!$A$1:$A$243, 0), MATCH('Cyclical_after overrides'!AT$1, F_Inputs_cyclical!$A$1:$BE$1, 0))),
Cyclical_overrides!AT89)</f>
        <v/>
      </c>
      <c r="AU89" s="72" t="str">
        <f>IF(Cyclical_overrides!AU89 = "",
IF(INDEX(F_Inputs_cyclical!$A$1:$BE$243, MATCH('Cyclical_after overrides'!$A89, F_Inputs_cyclical!$A$1:$A$243, 0), MATCH('Cyclical_after overrides'!AU$1, F_Inputs_cyclical!$A$1:$BE$1, 0))="", "", INDEX(F_Inputs_cyclical!$A$1:$BE$243, MATCH('Cyclical_after overrides'!$A89, F_Inputs_cyclical!$A$1:$A$243, 0), MATCH('Cyclical_after overrides'!AU$1, F_Inputs_cyclical!$A$1:$BE$1, 0))),
Cyclical_overrides!AU89)</f>
        <v/>
      </c>
      <c r="AV89" s="72" t="str">
        <f>IF(Cyclical_overrides!AV89 = "",
IF(INDEX(F_Inputs_cyclical!$A$1:$BE$243, MATCH('Cyclical_after overrides'!$A89, F_Inputs_cyclical!$A$1:$A$243, 0), MATCH('Cyclical_after overrides'!AV$1, F_Inputs_cyclical!$A$1:$BE$1, 0))="", "", INDEX(F_Inputs_cyclical!$A$1:$BE$243, MATCH('Cyclical_after overrides'!$A89, F_Inputs_cyclical!$A$1:$A$243, 0), MATCH('Cyclical_after overrides'!AV$1, F_Inputs_cyclical!$A$1:$BE$1, 0))),
Cyclical_overrides!AV89)</f>
        <v/>
      </c>
      <c r="AW89" s="72">
        <f>IF(Cyclical_overrides!AW89 = "",
IF(INDEX(F_Inputs_cyclical!$A$1:$BE$243, MATCH('Cyclical_after overrides'!$A89, F_Inputs_cyclical!$A$1:$A$243, 0), MATCH('Cyclical_after overrides'!AW$1, F_Inputs_cyclical!$A$1:$BE$1, 0))="", "", INDEX(F_Inputs_cyclical!$A$1:$BE$243, MATCH('Cyclical_after overrides'!$A89, F_Inputs_cyclical!$A$1:$A$243, 0), MATCH('Cyclical_after overrides'!AW$1, F_Inputs_cyclical!$A$1:$BE$1, 0))),
Cyclical_overrides!AW89)</f>
        <v>1.0877412700751434</v>
      </c>
      <c r="AX89" s="72">
        <f>IF(Cyclical_overrides!AX89 = "",
IF(INDEX(F_Inputs_cyclical!$A$1:$BE$243, MATCH('Cyclical_after overrides'!$A89, F_Inputs_cyclical!$A$1:$A$243, 0), MATCH('Cyclical_after overrides'!AX$1, F_Inputs_cyclical!$A$1:$BE$1, 0))="", "", INDEX(F_Inputs_cyclical!$A$1:$BE$243, MATCH('Cyclical_after overrides'!$A89, F_Inputs_cyclical!$A$1:$A$243, 0), MATCH('Cyclical_after overrides'!AX$1, F_Inputs_cyclical!$A$1:$BE$1, 0))),
Cyclical_overrides!AX89)</f>
        <v>17.097339587580631</v>
      </c>
      <c r="AY89" s="72">
        <f>IF(Cyclical_overrides!AY89 = "",
IF(INDEX(F_Inputs_cyclical!$A$1:$BE$243, MATCH('Cyclical_after overrides'!$A89, F_Inputs_cyclical!$A$1:$A$243, 0), MATCH('Cyclical_after overrides'!AY$1, F_Inputs_cyclical!$A$1:$BE$1, 0))="", "", INDEX(F_Inputs_cyclical!$A$1:$BE$243, MATCH('Cyclical_after overrides'!$A89, F_Inputs_cyclical!$A$1:$A$243, 0), MATCH('Cyclical_after overrides'!AY$1, F_Inputs_cyclical!$A$1:$BE$1, 0))),
Cyclical_overrides!AY89)</f>
        <v>140.51642161906307</v>
      </c>
      <c r="AZ89" s="72">
        <f>IF(Cyclical_overrides!AZ89 = "",
IF(INDEX(F_Inputs_cyclical!$A$1:$BE$243, MATCH('Cyclical_after overrides'!$A89, F_Inputs_cyclical!$A$1:$A$243, 0), MATCH('Cyclical_after overrides'!AZ$1, F_Inputs_cyclical!$A$1:$BE$1, 0))="", "", INDEX(F_Inputs_cyclical!$A$1:$BE$243, MATCH('Cyclical_after overrides'!$A89, F_Inputs_cyclical!$A$1:$A$243, 0), MATCH('Cyclical_after overrides'!AZ$1, F_Inputs_cyclical!$A$1:$BE$1, 0))),
Cyclical_overrides!AZ89)</f>
        <v>1.4775057367298745</v>
      </c>
      <c r="BA89" s="72">
        <f>IF(Cyclical_overrides!BA89 = "",
IF(INDEX(F_Inputs_cyclical!$A$1:$BE$243, MATCH('Cyclical_after overrides'!$A89, F_Inputs_cyclical!$A$1:$A$243, 0), MATCH('Cyclical_after overrides'!BA$1, F_Inputs_cyclical!$A$1:$BE$1, 0))="", "", INDEX(F_Inputs_cyclical!$A$1:$BE$243, MATCH('Cyclical_after overrides'!$A89, F_Inputs_cyclical!$A$1:$A$243, 0), MATCH('Cyclical_after overrides'!BA$1, F_Inputs_cyclical!$A$1:$BE$1, 0))),
Cyclical_overrides!BA89)</f>
        <v>11.739587370064454</v>
      </c>
      <c r="BB89" s="72">
        <f>IF(Cyclical_overrides!BB89 = "",
IF(INDEX(F_Inputs_cyclical!$A$1:$BE$243, MATCH('Cyclical_after overrides'!$A89, F_Inputs_cyclical!$A$1:$A$243, 0), MATCH('Cyclical_after overrides'!BB$1, F_Inputs_cyclical!$A$1:$BE$1, 0))="", "", INDEX(F_Inputs_cyclical!$A$1:$BE$243, MATCH('Cyclical_after overrides'!$A89, F_Inputs_cyclical!$A$1:$A$243, 0), MATCH('Cyclical_after overrides'!BB$1, F_Inputs_cyclical!$A$1:$BE$1, 0))),
Cyclical_overrides!BB89)</f>
        <v>11.739587370064454</v>
      </c>
      <c r="BC89" s="72">
        <f>IF(Cyclical_overrides!BC89 = "",
IF(INDEX(F_Inputs_cyclical!$A$1:$BE$243, MATCH('Cyclical_after overrides'!$A89, F_Inputs_cyclical!$A$1:$A$243, 0), MATCH('Cyclical_after overrides'!BC$1, F_Inputs_cyclical!$A$1:$BE$1, 0))="", "", INDEX(F_Inputs_cyclical!$A$1:$BE$243, MATCH('Cyclical_after overrides'!$A89, F_Inputs_cyclical!$A$1:$A$243, 0), MATCH('Cyclical_after overrides'!BC$1, F_Inputs_cyclical!$A$1:$BE$1, 0))),
Cyclical_overrides!BC89)</f>
        <v>9.2670800337822623</v>
      </c>
      <c r="BD89" s="72">
        <f>IF(Cyclical_overrides!BD89 = "",
IF(INDEX(F_Inputs_cyclical!$A$1:$BE$243, MATCH('Cyclical_after overrides'!$A89, F_Inputs_cyclical!$A$1:$A$243, 0), MATCH('Cyclical_after overrides'!BD$1, F_Inputs_cyclical!$A$1:$BE$1, 0))="", "", INDEX(F_Inputs_cyclical!$A$1:$BE$243, MATCH('Cyclical_after overrides'!$A89, F_Inputs_cyclical!$A$1:$A$243, 0), MATCH('Cyclical_after overrides'!BD$1, F_Inputs_cyclical!$A$1:$BE$1, 0))),
Cyclical_overrides!BD89)</f>
        <v>443.07900000000001</v>
      </c>
      <c r="BE89" s="194"/>
    </row>
    <row r="90" spans="1:57" x14ac:dyDescent="0.4">
      <c r="A90" s="63" t="str">
        <f t="shared" si="1"/>
        <v>SWB23</v>
      </c>
      <c r="B90" s="63" t="s">
        <v>337</v>
      </c>
      <c r="C90" s="63" t="s">
        <v>261</v>
      </c>
      <c r="D90" s="72">
        <f>IF(Cyclical_overrides!D90 = "",
IF(INDEX(F_Inputs_cyclical!$A$1:$BE$243, MATCH('Cyclical_after overrides'!$A90, F_Inputs_cyclical!$A$1:$A$243, 0), MATCH('Cyclical_after overrides'!D$1, F_Inputs_cyclical!$A$1:$BE$1, 0))="", "", INDEX(F_Inputs_cyclical!$A$1:$BE$243, MATCH('Cyclical_after overrides'!$A90, F_Inputs_cyclical!$A$1:$A$243, 0), MATCH('Cyclical_after overrides'!D$1, F_Inputs_cyclical!$A$1:$BE$1, 0))),
Cyclical_overrides!D90)</f>
        <v>11.8</v>
      </c>
      <c r="E90" s="72">
        <f>IF(Cyclical_overrides!E90 = "",
IF(INDEX(F_Inputs_cyclical!$A$1:$BE$243, MATCH('Cyclical_after overrides'!$A90, F_Inputs_cyclical!$A$1:$A$243, 0), MATCH('Cyclical_after overrides'!E$1, F_Inputs_cyclical!$A$1:$BE$1, 0))="", "", INDEX(F_Inputs_cyclical!$A$1:$BE$243, MATCH('Cyclical_after overrides'!$A90, F_Inputs_cyclical!$A$1:$A$243, 0), MATCH('Cyclical_after overrides'!E$1, F_Inputs_cyclical!$A$1:$BE$1, 0))),
Cyclical_overrides!E90)</f>
        <v>0.46100000000000002</v>
      </c>
      <c r="F90" s="72">
        <f>IF(Cyclical_overrides!F90 = "",
IF(INDEX(F_Inputs_cyclical!$A$1:$BE$243, MATCH('Cyclical_after overrides'!$A90, F_Inputs_cyclical!$A$1:$A$243, 0), MATCH('Cyclical_after overrides'!F$1, F_Inputs_cyclical!$A$1:$BE$1, 0))="", "", INDEX(F_Inputs_cyclical!$A$1:$BE$243, MATCH('Cyclical_after overrides'!$A90, F_Inputs_cyclical!$A$1:$A$243, 0), MATCH('Cyclical_after overrides'!F$1, F_Inputs_cyclical!$A$1:$BE$1, 0))),
Cyclical_overrides!F90)</f>
        <v>8.5</v>
      </c>
      <c r="G90" s="72">
        <f>IF(Cyclical_overrides!G90 = "",
IF(INDEX(F_Inputs_cyclical!$A$1:$BE$243, MATCH('Cyclical_after overrides'!$A90, F_Inputs_cyclical!$A$1:$A$243, 0), MATCH('Cyclical_after overrides'!G$1, F_Inputs_cyclical!$A$1:$BE$1, 0))="", "", INDEX(F_Inputs_cyclical!$A$1:$BE$243, MATCH('Cyclical_after overrides'!$A90, F_Inputs_cyclical!$A$1:$A$243, 0), MATCH('Cyclical_after overrides'!G$1, F_Inputs_cyclical!$A$1:$BE$1, 0))),
Cyclical_overrides!G90)</f>
        <v>1.466</v>
      </c>
      <c r="H90" s="72">
        <f>IF(Cyclical_overrides!H90 = "",
IF(INDEX(F_Inputs_cyclical!$A$1:$BE$243, MATCH('Cyclical_after overrides'!$A90, F_Inputs_cyclical!$A$1:$A$243, 0), MATCH('Cyclical_after overrides'!H$1, F_Inputs_cyclical!$A$1:$BE$1, 0))="", "", INDEX(F_Inputs_cyclical!$A$1:$BE$243, MATCH('Cyclical_after overrides'!$A90, F_Inputs_cyclical!$A$1:$A$243, 0), MATCH('Cyclical_after overrides'!H$1, F_Inputs_cyclical!$A$1:$BE$1, 0))),
Cyclical_overrides!H90)</f>
        <v>3.0000000000000001E-3</v>
      </c>
      <c r="I90" s="72">
        <f>IF(Cyclical_overrides!I90 = "",
IF(INDEX(F_Inputs_cyclical!$A$1:$BE$243, MATCH('Cyclical_after overrides'!$A90, F_Inputs_cyclical!$A$1:$A$243, 0), MATCH('Cyclical_after overrides'!I$1, F_Inputs_cyclical!$A$1:$BE$1, 0))="", "", INDEX(F_Inputs_cyclical!$A$1:$BE$243, MATCH('Cyclical_after overrides'!$A90, F_Inputs_cyclical!$A$1:$A$243, 0), MATCH('Cyclical_after overrides'!I$1, F_Inputs_cyclical!$A$1:$BE$1, 0))),
Cyclical_overrides!I90)</f>
        <v>3.0000000000000001E-3</v>
      </c>
      <c r="J90" s="72" t="str">
        <f>IF(Cyclical_overrides!J90 = "",
IF(INDEX(F_Inputs_cyclical!$A$1:$BE$243, MATCH('Cyclical_after overrides'!$A90, F_Inputs_cyclical!$A$1:$A$243, 0), MATCH('Cyclical_after overrides'!J$1, F_Inputs_cyclical!$A$1:$BE$1, 0))="", "", INDEX(F_Inputs_cyclical!$A$1:$BE$243, MATCH('Cyclical_after overrides'!$A90, F_Inputs_cyclical!$A$1:$A$243, 0), MATCH('Cyclical_after overrides'!J$1, F_Inputs_cyclical!$A$1:$BE$1, 0))),
Cyclical_overrides!J90)</f>
        <v/>
      </c>
      <c r="K90" s="72">
        <f>IF(Cyclical_overrides!K90 = "",
IF(INDEX(F_Inputs_cyclical!$A$1:$BE$243, MATCH('Cyclical_after overrides'!$A90, F_Inputs_cyclical!$A$1:$A$243, 0), MATCH('Cyclical_after overrides'!K$1, F_Inputs_cyclical!$A$1:$BE$1, 0))="", "", INDEX(F_Inputs_cyclical!$A$1:$BE$243, MATCH('Cyclical_after overrides'!$A90, F_Inputs_cyclical!$A$1:$A$243, 0), MATCH('Cyclical_after overrides'!K$1, F_Inputs_cyclical!$A$1:$BE$1, 0))),
Cyclical_overrides!K90)</f>
        <v>5.3109999999999999</v>
      </c>
      <c r="L90" s="72" t="str">
        <f>IF(Cyclical_overrides!L90 = "",
IF(INDEX(F_Inputs_cyclical!$A$1:$BE$243, MATCH('Cyclical_after overrides'!$A90, F_Inputs_cyclical!$A$1:$A$243, 0), MATCH('Cyclical_after overrides'!L$1, F_Inputs_cyclical!$A$1:$BE$1, 0))="", "", INDEX(F_Inputs_cyclical!$A$1:$BE$243, MATCH('Cyclical_after overrides'!$A90, F_Inputs_cyclical!$A$1:$A$243, 0), MATCH('Cyclical_after overrides'!L$1, F_Inputs_cyclical!$A$1:$BE$1, 0))),
Cyclical_overrides!L90)</f>
        <v/>
      </c>
      <c r="M90" s="72" t="str">
        <f>IF(Cyclical_overrides!M90 = "",
IF(INDEX(F_Inputs_cyclical!$A$1:$BE$243, MATCH('Cyclical_after overrides'!$A90, F_Inputs_cyclical!$A$1:$A$243, 0), MATCH('Cyclical_after overrides'!M$1, F_Inputs_cyclical!$A$1:$BE$1, 0))="", "", INDEX(F_Inputs_cyclical!$A$1:$BE$243, MATCH('Cyclical_after overrides'!$A90, F_Inputs_cyclical!$A$1:$A$243, 0), MATCH('Cyclical_after overrides'!M$1, F_Inputs_cyclical!$A$1:$BE$1, 0))),
Cyclical_overrides!M90)</f>
        <v/>
      </c>
      <c r="N90" s="72" t="str">
        <f>IF(Cyclical_overrides!N90 = "",
IF(INDEX(F_Inputs_cyclical!$A$1:$BE$243, MATCH('Cyclical_after overrides'!$A90, F_Inputs_cyclical!$A$1:$A$243, 0), MATCH('Cyclical_after overrides'!N$1, F_Inputs_cyclical!$A$1:$BE$1, 0))="", "", INDEX(F_Inputs_cyclical!$A$1:$BE$243, MATCH('Cyclical_after overrides'!$A90, F_Inputs_cyclical!$A$1:$A$243, 0), MATCH('Cyclical_after overrides'!N$1, F_Inputs_cyclical!$A$1:$BE$1, 0))),
Cyclical_overrides!N90)</f>
        <v/>
      </c>
      <c r="O90" s="72" t="str">
        <f>IF(Cyclical_overrides!O90 = "",
IF(INDEX(F_Inputs_cyclical!$A$1:$BE$243, MATCH('Cyclical_after overrides'!$A90, F_Inputs_cyclical!$A$1:$A$243, 0), MATCH('Cyclical_after overrides'!O$1, F_Inputs_cyclical!$A$1:$BE$1, 0))="", "", INDEX(F_Inputs_cyclical!$A$1:$BE$243, MATCH('Cyclical_after overrides'!$A90, F_Inputs_cyclical!$A$1:$A$243, 0), MATCH('Cyclical_after overrides'!O$1, F_Inputs_cyclical!$A$1:$BE$1, 0))),
Cyclical_overrides!O90)</f>
        <v/>
      </c>
      <c r="P90" s="72" t="str">
        <f>IF(Cyclical_overrides!P90 = "",
IF(INDEX(F_Inputs_cyclical!$A$1:$BE$243, MATCH('Cyclical_after overrides'!$A90, F_Inputs_cyclical!$A$1:$A$243, 0), MATCH('Cyclical_after overrides'!P$1, F_Inputs_cyclical!$A$1:$BE$1, 0))="", "", INDEX(F_Inputs_cyclical!$A$1:$BE$243, MATCH('Cyclical_after overrides'!$A90, F_Inputs_cyclical!$A$1:$A$243, 0), MATCH('Cyclical_after overrides'!P$1, F_Inputs_cyclical!$A$1:$BE$1, 0))),
Cyclical_overrides!P90)</f>
        <v/>
      </c>
      <c r="Q90" s="72" t="str">
        <f>IF(Cyclical_overrides!Q90 = "",
IF(INDEX(F_Inputs_cyclical!$A$1:$BE$243, MATCH('Cyclical_after overrides'!$A90, F_Inputs_cyclical!$A$1:$A$243, 0), MATCH('Cyclical_after overrides'!Q$1, F_Inputs_cyclical!$A$1:$BE$1, 0))="", "", INDEX(F_Inputs_cyclical!$A$1:$BE$243, MATCH('Cyclical_after overrides'!$A90, F_Inputs_cyclical!$A$1:$A$243, 0), MATCH('Cyclical_after overrides'!Q$1, F_Inputs_cyclical!$A$1:$BE$1, 0))),
Cyclical_overrides!Q90)</f>
        <v/>
      </c>
      <c r="R90" s="72" t="str">
        <f>IF(Cyclical_overrides!R90 = "",
IF(INDEX(F_Inputs_cyclical!$A$1:$BE$243, MATCH('Cyclical_after overrides'!$A90, F_Inputs_cyclical!$A$1:$A$243, 0), MATCH('Cyclical_after overrides'!R$1, F_Inputs_cyclical!$A$1:$BE$1, 0))="", "", INDEX(F_Inputs_cyclical!$A$1:$BE$243, MATCH('Cyclical_after overrides'!$A90, F_Inputs_cyclical!$A$1:$A$243, 0), MATCH('Cyclical_after overrides'!R$1, F_Inputs_cyclical!$A$1:$BE$1, 0))),
Cyclical_overrides!R90)</f>
        <v/>
      </c>
      <c r="S90" s="72" t="str">
        <f>IF(Cyclical_overrides!S90 = "",
IF(INDEX(F_Inputs_cyclical!$A$1:$BE$243, MATCH('Cyclical_after overrides'!$A90, F_Inputs_cyclical!$A$1:$A$243, 0), MATCH('Cyclical_after overrides'!S$1, F_Inputs_cyclical!$A$1:$BE$1, 0))="", "", INDEX(F_Inputs_cyclical!$A$1:$BE$243, MATCH('Cyclical_after overrides'!$A90, F_Inputs_cyclical!$A$1:$A$243, 0), MATCH('Cyclical_after overrides'!S$1, F_Inputs_cyclical!$A$1:$BE$1, 0))),
Cyclical_overrides!S90)</f>
        <v/>
      </c>
      <c r="T90" s="72" t="str">
        <f>IF(Cyclical_overrides!T90 = "",
IF(INDEX(F_Inputs_cyclical!$A$1:$BE$243, MATCH('Cyclical_after overrides'!$A90, F_Inputs_cyclical!$A$1:$A$243, 0), MATCH('Cyclical_after overrides'!T$1, F_Inputs_cyclical!$A$1:$BE$1, 0))="", "", INDEX(F_Inputs_cyclical!$A$1:$BE$243, MATCH('Cyclical_after overrides'!$A90, F_Inputs_cyclical!$A$1:$A$243, 0), MATCH('Cyclical_after overrides'!T$1, F_Inputs_cyclical!$A$1:$BE$1, 0))),
Cyclical_overrides!T90)</f>
        <v/>
      </c>
      <c r="U90" s="72" t="str">
        <f>IF(Cyclical_overrides!U90 = "",
IF(INDEX(F_Inputs_cyclical!$A$1:$BE$243, MATCH('Cyclical_after overrides'!$A90, F_Inputs_cyclical!$A$1:$A$243, 0), MATCH('Cyclical_after overrides'!U$1, F_Inputs_cyclical!$A$1:$BE$1, 0))="", "", INDEX(F_Inputs_cyclical!$A$1:$BE$243, MATCH('Cyclical_after overrides'!$A90, F_Inputs_cyclical!$A$1:$A$243, 0), MATCH('Cyclical_after overrides'!U$1, F_Inputs_cyclical!$A$1:$BE$1, 0))),
Cyclical_overrides!U90)</f>
        <v/>
      </c>
      <c r="V90" s="72">
        <f>IF(Cyclical_overrides!V90 = "",
IF(INDEX(F_Inputs_cyclical!$A$1:$BE$243, MATCH('Cyclical_after overrides'!$A90, F_Inputs_cyclical!$A$1:$A$243, 0), MATCH('Cyclical_after overrides'!V$1, F_Inputs_cyclical!$A$1:$BE$1, 0))="", "", INDEX(F_Inputs_cyclical!$A$1:$BE$243, MATCH('Cyclical_after overrides'!$A90, F_Inputs_cyclical!$A$1:$A$243, 0), MATCH('Cyclical_after overrides'!V$1, F_Inputs_cyclical!$A$1:$BE$1, 0))),
Cyclical_overrides!V90)</f>
        <v>80.337999999999994</v>
      </c>
      <c r="W90" s="72">
        <f>IF(Cyclical_overrides!W90 = "",
IF(INDEX(F_Inputs_cyclical!$A$1:$BE$243, MATCH('Cyclical_after overrides'!$A90, F_Inputs_cyclical!$A$1:$A$243, 0), MATCH('Cyclical_after overrides'!W$1, F_Inputs_cyclical!$A$1:$BE$1, 0))="", "", INDEX(F_Inputs_cyclical!$A$1:$BE$243, MATCH('Cyclical_after overrides'!$A90, F_Inputs_cyclical!$A$1:$A$243, 0), MATCH('Cyclical_after overrides'!W$1, F_Inputs_cyclical!$A$1:$BE$1, 0))),
Cyclical_overrides!W90)</f>
        <v>189.79</v>
      </c>
      <c r="X90" s="72">
        <f>IF(Cyclical_overrides!X90 = "",
IF(INDEX(F_Inputs_cyclical!$A$1:$BE$243, MATCH('Cyclical_after overrides'!$A90, F_Inputs_cyclical!$A$1:$A$243, 0), MATCH('Cyclical_after overrides'!X$1, F_Inputs_cyclical!$A$1:$BE$1, 0))="", "", INDEX(F_Inputs_cyclical!$A$1:$BE$243, MATCH('Cyclical_after overrides'!$A90, F_Inputs_cyclical!$A$1:$A$243, 0), MATCH('Cyclical_after overrides'!X$1, F_Inputs_cyclical!$A$1:$BE$1, 0))),
Cyclical_overrides!X90)</f>
        <v>2.1040000000000001</v>
      </c>
      <c r="Y90" s="72">
        <f>IF(Cyclical_overrides!Y90 = "",
IF(INDEX(F_Inputs_cyclical!$A$1:$BE$243, MATCH('Cyclical_after overrides'!$A90, F_Inputs_cyclical!$A$1:$A$243, 0), MATCH('Cyclical_after overrides'!Y$1, F_Inputs_cyclical!$A$1:$BE$1, 0))="", "", INDEX(F_Inputs_cyclical!$A$1:$BE$243, MATCH('Cyclical_after overrides'!$A90, F_Inputs_cyclical!$A$1:$A$243, 0), MATCH('Cyclical_after overrides'!Y$1, F_Inputs_cyclical!$A$1:$BE$1, 0))),
Cyclical_overrides!Y90)</f>
        <v>2.9220000000000002</v>
      </c>
      <c r="Z90" s="72">
        <f>IF(Cyclical_overrides!Z90 = "",
IF(INDEX(F_Inputs_cyclical!$A$1:$BE$243, MATCH('Cyclical_after overrides'!$A90, F_Inputs_cyclical!$A$1:$A$243, 0), MATCH('Cyclical_after overrides'!Z$1, F_Inputs_cyclical!$A$1:$BE$1, 0))="", "", INDEX(F_Inputs_cyclical!$A$1:$BE$243, MATCH('Cyclical_after overrides'!$A90, F_Inputs_cyclical!$A$1:$A$243, 0), MATCH('Cyclical_after overrides'!Z$1, F_Inputs_cyclical!$A$1:$BE$1, 0))),
Cyclical_overrides!Z90)</f>
        <v>89.649000000000001</v>
      </c>
      <c r="AA90" s="72">
        <f>IF(Cyclical_overrides!AA90 = "",
IF(INDEX(F_Inputs_cyclical!$A$1:$BE$243, MATCH('Cyclical_after overrides'!$A90, F_Inputs_cyclical!$A$1:$A$243, 0), MATCH('Cyclical_after overrides'!AA$1, F_Inputs_cyclical!$A$1:$BE$1, 0))="", "", INDEX(F_Inputs_cyclical!$A$1:$BE$243, MATCH('Cyclical_after overrides'!$A90, F_Inputs_cyclical!$A$1:$A$243, 0), MATCH('Cyclical_after overrides'!AA$1, F_Inputs_cyclical!$A$1:$BE$1, 0))),
Cyclical_overrides!AA90)</f>
        <v>637.66200000000003</v>
      </c>
      <c r="AB90" s="72" t="str">
        <f>IF(Cyclical_overrides!AB90 = "",
IF(INDEX(F_Inputs_cyclical!$A$1:$BE$243, MATCH('Cyclical_after overrides'!$A90, F_Inputs_cyclical!$A$1:$A$243, 0), MATCH('Cyclical_after overrides'!AB$1, F_Inputs_cyclical!$A$1:$BE$1, 0))="", "", INDEX(F_Inputs_cyclical!$A$1:$BE$243, MATCH('Cyclical_after overrides'!$A90, F_Inputs_cyclical!$A$1:$A$243, 0), MATCH('Cyclical_after overrides'!AB$1, F_Inputs_cyclical!$A$1:$BE$1, 0))),
Cyclical_overrides!AB90)</f>
        <v/>
      </c>
      <c r="AC90" s="72">
        <f>IF(Cyclical_overrides!AC90 = "",
IF(INDEX(F_Inputs_cyclical!$A$1:$BE$243, MATCH('Cyclical_after overrides'!$A90, F_Inputs_cyclical!$A$1:$A$243, 0), MATCH('Cyclical_after overrides'!AC$1, F_Inputs_cyclical!$A$1:$BE$1, 0))="", "", INDEX(F_Inputs_cyclical!$A$1:$BE$243, MATCH('Cyclical_after overrides'!$A90, F_Inputs_cyclical!$A$1:$A$243, 0), MATCH('Cyclical_after overrides'!AC$1, F_Inputs_cyclical!$A$1:$BE$1, 0))),
Cyclical_overrides!AC90)</f>
        <v>30.265000000000001</v>
      </c>
      <c r="AD90" s="72">
        <f>IF(Cyclical_overrides!AD90 = "",
IF(INDEX(F_Inputs_cyclical!$A$1:$BE$243, MATCH('Cyclical_after overrides'!$A90, F_Inputs_cyclical!$A$1:$A$243, 0), MATCH('Cyclical_after overrides'!AD$1, F_Inputs_cyclical!$A$1:$BE$1, 0))="", "", INDEX(F_Inputs_cyclical!$A$1:$BE$243, MATCH('Cyclical_after overrides'!$A90, F_Inputs_cyclical!$A$1:$A$243, 0), MATCH('Cyclical_after overrides'!AD$1, F_Inputs_cyclical!$A$1:$BE$1, 0))),
Cyclical_overrides!AD90)</f>
        <v>0</v>
      </c>
      <c r="AE90" s="72">
        <f>IF(Cyclical_overrides!AE90 = "",
IF(INDEX(F_Inputs_cyclical!$A$1:$BE$243, MATCH('Cyclical_after overrides'!$A90, F_Inputs_cyclical!$A$1:$A$243, 0), MATCH('Cyclical_after overrides'!AE$1, F_Inputs_cyclical!$A$1:$BE$1, 0))="", "", INDEX(F_Inputs_cyclical!$A$1:$BE$243, MATCH('Cyclical_after overrides'!$A90, F_Inputs_cyclical!$A$1:$A$243, 0), MATCH('Cyclical_after overrides'!AE$1, F_Inputs_cyclical!$A$1:$BE$1, 0))),
Cyclical_overrides!AE90)</f>
        <v>0</v>
      </c>
      <c r="AF90" s="72">
        <f>IF(Cyclical_overrides!AF90 = "",
IF(INDEX(F_Inputs_cyclical!$A$1:$BE$243, MATCH('Cyclical_after overrides'!$A90, F_Inputs_cyclical!$A$1:$A$243, 0), MATCH('Cyclical_after overrides'!AF$1, F_Inputs_cyclical!$A$1:$BE$1, 0))="", "", INDEX(F_Inputs_cyclical!$A$1:$BE$243, MATCH('Cyclical_after overrides'!$A90, F_Inputs_cyclical!$A$1:$A$243, 0), MATCH('Cyclical_after overrides'!AF$1, F_Inputs_cyclical!$A$1:$BE$1, 0))),
Cyclical_overrides!AF90)</f>
        <v>0</v>
      </c>
      <c r="AG90" s="72">
        <f>IF(Cyclical_overrides!AG90 = "",
IF(INDEX(F_Inputs_cyclical!$A$1:$BE$243, MATCH('Cyclical_after overrides'!$A90, F_Inputs_cyclical!$A$1:$A$243, 0), MATCH('Cyclical_after overrides'!AG$1, F_Inputs_cyclical!$A$1:$BE$1, 0))="", "", INDEX(F_Inputs_cyclical!$A$1:$BE$243, MATCH('Cyclical_after overrides'!$A90, F_Inputs_cyclical!$A$1:$A$243, 0), MATCH('Cyclical_after overrides'!AG$1, F_Inputs_cyclical!$A$1:$BE$1, 0))),
Cyclical_overrides!AG90)</f>
        <v>0.89100000000000001</v>
      </c>
      <c r="AH90" s="72">
        <f>IF(Cyclical_overrides!AH90 = "",
IF(INDEX(F_Inputs_cyclical!$A$1:$BE$243, MATCH('Cyclical_after overrides'!$A90, F_Inputs_cyclical!$A$1:$A$243, 0), MATCH('Cyclical_after overrides'!AH$1, F_Inputs_cyclical!$A$1:$BE$1, 0))="", "", INDEX(F_Inputs_cyclical!$A$1:$BE$243, MATCH('Cyclical_after overrides'!$A90, F_Inputs_cyclical!$A$1:$A$243, 0), MATCH('Cyclical_after overrides'!AH$1, F_Inputs_cyclical!$A$1:$BE$1, 0))),
Cyclical_overrides!AH90)</f>
        <v>1.8360000000000001</v>
      </c>
      <c r="AI90" s="72">
        <f>IF(Cyclical_overrides!AI90 = "",
IF(INDEX(F_Inputs_cyclical!$A$1:$BE$243, MATCH('Cyclical_after overrides'!$A90, F_Inputs_cyclical!$A$1:$A$243, 0), MATCH('Cyclical_after overrides'!AI$1, F_Inputs_cyclical!$A$1:$BE$1, 0))="", "", INDEX(F_Inputs_cyclical!$A$1:$BE$243, MATCH('Cyclical_after overrides'!$A90, F_Inputs_cyclical!$A$1:$A$243, 0), MATCH('Cyclical_after overrides'!AI$1, F_Inputs_cyclical!$A$1:$BE$1, 0))),
Cyclical_overrides!AI90)</f>
        <v>0.11</v>
      </c>
      <c r="AJ90" s="72">
        <f>IF(Cyclical_overrides!AJ90 = "",
IF(INDEX(F_Inputs_cyclical!$A$1:$BE$243, MATCH('Cyclical_after overrides'!$A90, F_Inputs_cyclical!$A$1:$A$243, 0), MATCH('Cyclical_after overrides'!AJ$1, F_Inputs_cyclical!$A$1:$BE$1, 0))="", "", INDEX(F_Inputs_cyclical!$A$1:$BE$243, MATCH('Cyclical_after overrides'!$A90, F_Inputs_cyclical!$A$1:$A$243, 0), MATCH('Cyclical_after overrides'!AJ$1, F_Inputs_cyclical!$A$1:$BE$1, 0))),
Cyclical_overrides!AJ90)</f>
        <v>0</v>
      </c>
      <c r="AK90" s="72">
        <f>IF(Cyclical_overrides!AK90 = "",
IF(INDEX(F_Inputs_cyclical!$A$1:$BE$243, MATCH('Cyclical_after overrides'!$A90, F_Inputs_cyclical!$A$1:$A$243, 0), MATCH('Cyclical_after overrides'!AK$1, F_Inputs_cyclical!$A$1:$BE$1, 0))="", "", INDEX(F_Inputs_cyclical!$A$1:$BE$243, MATCH('Cyclical_after overrides'!$A90, F_Inputs_cyclical!$A$1:$A$243, 0), MATCH('Cyclical_after overrides'!AK$1, F_Inputs_cyclical!$A$1:$BE$1, 0))),
Cyclical_overrides!AK90)</f>
        <v>0</v>
      </c>
      <c r="AL90" s="72">
        <f>IF(Cyclical_overrides!AL90 = "",
IF(INDEX(F_Inputs_cyclical!$A$1:$BE$243, MATCH('Cyclical_after overrides'!$A90, F_Inputs_cyclical!$A$1:$A$243, 0), MATCH('Cyclical_after overrides'!AL$1, F_Inputs_cyclical!$A$1:$BE$1, 0))="", "", INDEX(F_Inputs_cyclical!$A$1:$BE$243, MATCH('Cyclical_after overrides'!$A90, F_Inputs_cyclical!$A$1:$A$243, 0), MATCH('Cyclical_after overrides'!AL$1, F_Inputs_cyclical!$A$1:$BE$1, 0))),
Cyclical_overrides!AL90)</f>
        <v>1.43</v>
      </c>
      <c r="AM90" s="72">
        <f>IF(Cyclical_overrides!AM90 = "",
IF(INDEX(F_Inputs_cyclical!$A$1:$BE$243, MATCH('Cyclical_after overrides'!$A90, F_Inputs_cyclical!$A$1:$A$243, 0), MATCH('Cyclical_after overrides'!AM$1, F_Inputs_cyclical!$A$1:$BE$1, 0))="", "", INDEX(F_Inputs_cyclical!$A$1:$BE$243, MATCH('Cyclical_after overrides'!$A90, F_Inputs_cyclical!$A$1:$A$243, 0), MATCH('Cyclical_after overrides'!AM$1, F_Inputs_cyclical!$A$1:$BE$1, 0))),
Cyclical_overrides!AM90)</f>
        <v>5.7140000000000004</v>
      </c>
      <c r="AN90" s="72" t="str">
        <f>IF(Cyclical_overrides!AN90 = "",
IF(INDEX(F_Inputs_cyclical!$A$1:$BE$243, MATCH('Cyclical_after overrides'!$A90, F_Inputs_cyclical!$A$1:$A$243, 0), MATCH('Cyclical_after overrides'!AN$1, F_Inputs_cyclical!$A$1:$BE$1, 0))="", "", INDEX(F_Inputs_cyclical!$A$1:$BE$243, MATCH('Cyclical_after overrides'!$A90, F_Inputs_cyclical!$A$1:$A$243, 0), MATCH('Cyclical_after overrides'!AN$1, F_Inputs_cyclical!$A$1:$BE$1, 0))),
Cyclical_overrides!AN90)</f>
        <v/>
      </c>
      <c r="AO90" s="72">
        <f>IF(Cyclical_overrides!AO90 = "",
IF(INDEX(F_Inputs_cyclical!$A$1:$BE$243, MATCH('Cyclical_after overrides'!$A90, F_Inputs_cyclical!$A$1:$A$243, 0), MATCH('Cyclical_after overrides'!AO$1, F_Inputs_cyclical!$A$1:$BE$1, 0))="", "", INDEX(F_Inputs_cyclical!$A$1:$BE$243, MATCH('Cyclical_after overrides'!$A90, F_Inputs_cyclical!$A$1:$A$243, 0), MATCH('Cyclical_after overrides'!AO$1, F_Inputs_cyclical!$A$1:$BE$1, 0))),
Cyclical_overrides!AO90)</f>
        <v>1.43</v>
      </c>
      <c r="AP90" s="72">
        <f>IF(Cyclical_overrides!AP90 = "",
IF(INDEX(F_Inputs_cyclical!$A$1:$BE$243, MATCH('Cyclical_after overrides'!$A90, F_Inputs_cyclical!$A$1:$A$243, 0), MATCH('Cyclical_after overrides'!AP$1, F_Inputs_cyclical!$A$1:$BE$1, 0))="", "", INDEX(F_Inputs_cyclical!$A$1:$BE$243, MATCH('Cyclical_after overrides'!$A90, F_Inputs_cyclical!$A$1:$A$243, 0), MATCH('Cyclical_after overrides'!AP$1, F_Inputs_cyclical!$A$1:$BE$1, 0))),
Cyclical_overrides!AP90)</f>
        <v>0</v>
      </c>
      <c r="AQ90" s="72" t="str">
        <f>IF(Cyclical_overrides!AQ90 = "",
IF(INDEX(F_Inputs_cyclical!$A$1:$BE$243, MATCH('Cyclical_after overrides'!$A90, F_Inputs_cyclical!$A$1:$A$243, 0), MATCH('Cyclical_after overrides'!AQ$1, F_Inputs_cyclical!$A$1:$BE$1, 0))="", "", INDEX(F_Inputs_cyclical!$A$1:$BE$243, MATCH('Cyclical_after overrides'!$A90, F_Inputs_cyclical!$A$1:$A$243, 0), MATCH('Cyclical_after overrides'!AQ$1, F_Inputs_cyclical!$A$1:$BE$1, 0))),
Cyclical_overrides!AQ90)</f>
        <v/>
      </c>
      <c r="AR90" s="72" t="str">
        <f>IF(Cyclical_overrides!AR90 = "",
IF(INDEX(F_Inputs_cyclical!$A$1:$BE$243, MATCH('Cyclical_after overrides'!$A90, F_Inputs_cyclical!$A$1:$A$243, 0), MATCH('Cyclical_after overrides'!AR$1, F_Inputs_cyclical!$A$1:$BE$1, 0))="", "", INDEX(F_Inputs_cyclical!$A$1:$BE$243, MATCH('Cyclical_after overrides'!$A90, F_Inputs_cyclical!$A$1:$A$243, 0), MATCH('Cyclical_after overrides'!AR$1, F_Inputs_cyclical!$A$1:$BE$1, 0))),
Cyclical_overrides!AR90)</f>
        <v/>
      </c>
      <c r="AS90" s="72" t="str">
        <f>IF(Cyclical_overrides!AS90 = "",
IF(INDEX(F_Inputs_cyclical!$A$1:$BE$243, MATCH('Cyclical_after overrides'!$A90, F_Inputs_cyclical!$A$1:$A$243, 0), MATCH('Cyclical_after overrides'!AS$1, F_Inputs_cyclical!$A$1:$BE$1, 0))="", "", INDEX(F_Inputs_cyclical!$A$1:$BE$243, MATCH('Cyclical_after overrides'!$A90, F_Inputs_cyclical!$A$1:$A$243, 0), MATCH('Cyclical_after overrides'!AS$1, F_Inputs_cyclical!$A$1:$BE$1, 0))),
Cyclical_overrides!AS90)</f>
        <v/>
      </c>
      <c r="AT90" s="72" t="str">
        <f>IF(Cyclical_overrides!AT90 = "",
IF(INDEX(F_Inputs_cyclical!$A$1:$BE$243, MATCH('Cyclical_after overrides'!$A90, F_Inputs_cyclical!$A$1:$A$243, 0), MATCH('Cyclical_after overrides'!AT$1, F_Inputs_cyclical!$A$1:$BE$1, 0))="", "", INDEX(F_Inputs_cyclical!$A$1:$BE$243, MATCH('Cyclical_after overrides'!$A90, F_Inputs_cyclical!$A$1:$A$243, 0), MATCH('Cyclical_after overrides'!AT$1, F_Inputs_cyclical!$A$1:$BE$1, 0))),
Cyclical_overrides!AT90)</f>
        <v/>
      </c>
      <c r="AU90" s="72" t="str">
        <f>IF(Cyclical_overrides!AU90 = "",
IF(INDEX(F_Inputs_cyclical!$A$1:$BE$243, MATCH('Cyclical_after overrides'!$A90, F_Inputs_cyclical!$A$1:$A$243, 0), MATCH('Cyclical_after overrides'!AU$1, F_Inputs_cyclical!$A$1:$BE$1, 0))="", "", INDEX(F_Inputs_cyclical!$A$1:$BE$243, MATCH('Cyclical_after overrides'!$A90, F_Inputs_cyclical!$A$1:$A$243, 0), MATCH('Cyclical_after overrides'!AU$1, F_Inputs_cyclical!$A$1:$BE$1, 0))),
Cyclical_overrides!AU90)</f>
        <v/>
      </c>
      <c r="AV90" s="72" t="str">
        <f>IF(Cyclical_overrides!AV90 = "",
IF(INDEX(F_Inputs_cyclical!$A$1:$BE$243, MATCH('Cyclical_after overrides'!$A90, F_Inputs_cyclical!$A$1:$A$243, 0), MATCH('Cyclical_after overrides'!AV$1, F_Inputs_cyclical!$A$1:$BE$1, 0))="", "", INDEX(F_Inputs_cyclical!$A$1:$BE$243, MATCH('Cyclical_after overrides'!$A90, F_Inputs_cyclical!$A$1:$A$243, 0), MATCH('Cyclical_after overrides'!AV$1, F_Inputs_cyclical!$A$1:$BE$1, 0))),
Cyclical_overrides!AV90)</f>
        <v/>
      </c>
      <c r="AW90" s="72">
        <f>IF(Cyclical_overrides!AW90 = "",
IF(INDEX(F_Inputs_cyclical!$A$1:$BE$243, MATCH('Cyclical_after overrides'!$A90, F_Inputs_cyclical!$A$1:$A$243, 0), MATCH('Cyclical_after overrides'!AW$1, F_Inputs_cyclical!$A$1:$BE$1, 0))="", "", INDEX(F_Inputs_cyclical!$A$1:$BE$243, MATCH('Cyclical_after overrides'!$A90, F_Inputs_cyclical!$A$1:$A$243, 0), MATCH('Cyclical_after overrides'!AW$1, F_Inputs_cyclical!$A$1:$BE$1, 0))),
Cyclical_overrides!AW90)</f>
        <v>1</v>
      </c>
      <c r="AX90" s="72">
        <f>IF(Cyclical_overrides!AX90 = "",
IF(INDEX(F_Inputs_cyclical!$A$1:$BE$243, MATCH('Cyclical_after overrides'!$A90, F_Inputs_cyclical!$A$1:$A$243, 0), MATCH('Cyclical_after overrides'!AX$1, F_Inputs_cyclical!$A$1:$BE$1, 0))="", "", INDEX(F_Inputs_cyclical!$A$1:$BE$243, MATCH('Cyclical_after overrides'!$A90, F_Inputs_cyclical!$A$1:$A$243, 0), MATCH('Cyclical_after overrides'!AX$1, F_Inputs_cyclical!$A$1:$BE$1, 0))),
Cyclical_overrides!AX90)</f>
        <v>17.989137999536336</v>
      </c>
      <c r="AY90" s="72">
        <f>IF(Cyclical_overrides!AY90 = "",
IF(INDEX(F_Inputs_cyclical!$A$1:$BE$243, MATCH('Cyclical_after overrides'!$A90, F_Inputs_cyclical!$A$1:$A$243, 0), MATCH('Cyclical_after overrides'!AY$1, F_Inputs_cyclical!$A$1:$BE$1, 0))="", "", INDEX(F_Inputs_cyclical!$A$1:$BE$243, MATCH('Cyclical_after overrides'!$A90, F_Inputs_cyclical!$A$1:$A$243, 0), MATCH('Cyclical_after overrides'!AY$1, F_Inputs_cyclical!$A$1:$BE$1, 0))),
Cyclical_overrides!AY90)</f>
        <v>140.60627285217103</v>
      </c>
      <c r="AZ90" s="72">
        <f>IF(Cyclical_overrides!AZ90 = "",
IF(INDEX(F_Inputs_cyclical!$A$1:$BE$243, MATCH('Cyclical_after overrides'!$A90, F_Inputs_cyclical!$A$1:$A$243, 0), MATCH('Cyclical_after overrides'!AZ$1, F_Inputs_cyclical!$A$1:$BE$1, 0))="", "", INDEX(F_Inputs_cyclical!$A$1:$BE$243, MATCH('Cyclical_after overrides'!$A90, F_Inputs_cyclical!$A$1:$A$243, 0), MATCH('Cyclical_after overrides'!AZ$1, F_Inputs_cyclical!$A$1:$BE$1, 0))),
Cyclical_overrides!AZ90)</f>
        <v>1.4728981243367434</v>
      </c>
      <c r="BA90" s="72">
        <f>IF(Cyclical_overrides!BA90 = "",
IF(INDEX(F_Inputs_cyclical!$A$1:$BE$243, MATCH('Cyclical_after overrides'!$A90, F_Inputs_cyclical!$A$1:$A$243, 0), MATCH('Cyclical_after overrides'!BA$1, F_Inputs_cyclical!$A$1:$BE$1, 0))="", "", INDEX(F_Inputs_cyclical!$A$1:$BE$243, MATCH('Cyclical_after overrides'!$A90, F_Inputs_cyclical!$A$1:$A$243, 0), MATCH('Cyclical_after overrides'!BA$1, F_Inputs_cyclical!$A$1:$BE$1, 0))),
Cyclical_overrides!BA90)</f>
        <v>11.739587370064454</v>
      </c>
      <c r="BB90" s="72">
        <f>IF(Cyclical_overrides!BB90 = "",
IF(INDEX(F_Inputs_cyclical!$A$1:$BE$243, MATCH('Cyclical_after overrides'!$A90, F_Inputs_cyclical!$A$1:$A$243, 0), MATCH('Cyclical_after overrides'!BB$1, F_Inputs_cyclical!$A$1:$BE$1, 0))="", "", INDEX(F_Inputs_cyclical!$A$1:$BE$243, MATCH('Cyclical_after overrides'!$A90, F_Inputs_cyclical!$A$1:$A$243, 0), MATCH('Cyclical_after overrides'!BB$1, F_Inputs_cyclical!$A$1:$BE$1, 0))),
Cyclical_overrides!BB90)</f>
        <v>11.739587370064454</v>
      </c>
      <c r="BC90" s="72">
        <f>IF(Cyclical_overrides!BC90 = "",
IF(INDEX(F_Inputs_cyclical!$A$1:$BE$243, MATCH('Cyclical_after overrides'!$A90, F_Inputs_cyclical!$A$1:$A$243, 0), MATCH('Cyclical_after overrides'!BC$1, F_Inputs_cyclical!$A$1:$BE$1, 0))="", "", INDEX(F_Inputs_cyclical!$A$1:$BE$243, MATCH('Cyclical_after overrides'!$A90, F_Inputs_cyclical!$A$1:$A$243, 0), MATCH('Cyclical_after overrides'!BC$1, F_Inputs_cyclical!$A$1:$BE$1, 0))),
Cyclical_overrides!BC90)</f>
        <v>9.2670800337822623</v>
      </c>
      <c r="BD90" s="72">
        <f>IF(Cyclical_overrides!BD90 = "",
IF(INDEX(F_Inputs_cyclical!$A$1:$BE$243, MATCH('Cyclical_after overrides'!$A90, F_Inputs_cyclical!$A$1:$A$243, 0), MATCH('Cyclical_after overrides'!BD$1, F_Inputs_cyclical!$A$1:$BE$1, 0))="", "", INDEX(F_Inputs_cyclical!$A$1:$BE$243, MATCH('Cyclical_after overrides'!$A90, F_Inputs_cyclical!$A$1:$A$243, 0), MATCH('Cyclical_after overrides'!BD$1, F_Inputs_cyclical!$A$1:$BE$1, 0))),
Cyclical_overrides!BD90)</f>
        <v>418.80799999999999</v>
      </c>
      <c r="BE90" s="194"/>
    </row>
    <row r="91" spans="1:57" x14ac:dyDescent="0.4">
      <c r="A91" s="63" t="str">
        <f t="shared" si="1"/>
        <v>SWB24</v>
      </c>
      <c r="B91" s="63" t="s">
        <v>337</v>
      </c>
      <c r="C91" s="63" t="s">
        <v>263</v>
      </c>
      <c r="D91" s="72">
        <f>IF(Cyclical_overrides!D91 = "",
IF(INDEX(F_Inputs_cyclical!$A$1:$BE$243, MATCH('Cyclical_after overrides'!$A91, F_Inputs_cyclical!$A$1:$A$243, 0), MATCH('Cyclical_after overrides'!D$1, F_Inputs_cyclical!$A$1:$BE$1, 0))="", "", INDEX(F_Inputs_cyclical!$A$1:$BE$243, MATCH('Cyclical_after overrides'!$A91, F_Inputs_cyclical!$A$1:$A$243, 0), MATCH('Cyclical_after overrides'!D$1, F_Inputs_cyclical!$A$1:$BE$1, 0))),
Cyclical_overrides!D91)</f>
        <v>14.744</v>
      </c>
      <c r="E91" s="72">
        <f>IF(Cyclical_overrides!E91 = "",
IF(INDEX(F_Inputs_cyclical!$A$1:$BE$243, MATCH('Cyclical_after overrides'!$A91, F_Inputs_cyclical!$A$1:$A$243, 0), MATCH('Cyclical_after overrides'!E$1, F_Inputs_cyclical!$A$1:$BE$1, 0))="", "", INDEX(F_Inputs_cyclical!$A$1:$BE$243, MATCH('Cyclical_after overrides'!$A91, F_Inputs_cyclical!$A$1:$A$243, 0), MATCH('Cyclical_after overrides'!E$1, F_Inputs_cyclical!$A$1:$BE$1, 0))),
Cyclical_overrides!E91)</f>
        <v>0.54300000000000004</v>
      </c>
      <c r="F91" s="72">
        <f>IF(Cyclical_overrides!F91 = "",
IF(INDEX(F_Inputs_cyclical!$A$1:$BE$243, MATCH('Cyclical_after overrides'!$A91, F_Inputs_cyclical!$A$1:$A$243, 0), MATCH('Cyclical_after overrides'!F$1, F_Inputs_cyclical!$A$1:$BE$1, 0))="", "", INDEX(F_Inputs_cyclical!$A$1:$BE$243, MATCH('Cyclical_after overrides'!$A91, F_Inputs_cyclical!$A$1:$A$243, 0), MATCH('Cyclical_after overrides'!F$1, F_Inputs_cyclical!$A$1:$BE$1, 0))),
Cyclical_overrides!F91)</f>
        <v>8.0519999999999996</v>
      </c>
      <c r="G91" s="72">
        <f>IF(Cyclical_overrides!G91 = "",
IF(INDEX(F_Inputs_cyclical!$A$1:$BE$243, MATCH('Cyclical_after overrides'!$A91, F_Inputs_cyclical!$A$1:$A$243, 0), MATCH('Cyclical_after overrides'!G$1, F_Inputs_cyclical!$A$1:$BE$1, 0))="", "", INDEX(F_Inputs_cyclical!$A$1:$BE$243, MATCH('Cyclical_after overrides'!$A91, F_Inputs_cyclical!$A$1:$A$243, 0), MATCH('Cyclical_after overrides'!G$1, F_Inputs_cyclical!$A$1:$BE$1, 0))),
Cyclical_overrides!G91)</f>
        <v>1.48</v>
      </c>
      <c r="H91" s="72">
        <f>IF(Cyclical_overrides!H91 = "",
IF(INDEX(F_Inputs_cyclical!$A$1:$BE$243, MATCH('Cyclical_after overrides'!$A91, F_Inputs_cyclical!$A$1:$A$243, 0), MATCH('Cyclical_after overrides'!H$1, F_Inputs_cyclical!$A$1:$BE$1, 0))="", "", INDEX(F_Inputs_cyclical!$A$1:$BE$243, MATCH('Cyclical_after overrides'!$A91, F_Inputs_cyclical!$A$1:$A$243, 0), MATCH('Cyclical_after overrides'!H$1, F_Inputs_cyclical!$A$1:$BE$1, 0))),
Cyclical_overrides!H91)</f>
        <v>0</v>
      </c>
      <c r="I91" s="72">
        <f>IF(Cyclical_overrides!I91 = "",
IF(INDEX(F_Inputs_cyclical!$A$1:$BE$243, MATCH('Cyclical_after overrides'!$A91, F_Inputs_cyclical!$A$1:$A$243, 0), MATCH('Cyclical_after overrides'!I$1, F_Inputs_cyclical!$A$1:$BE$1, 0))="", "", INDEX(F_Inputs_cyclical!$A$1:$BE$243, MATCH('Cyclical_after overrides'!$A91, F_Inputs_cyclical!$A$1:$A$243, 0), MATCH('Cyclical_after overrides'!I$1, F_Inputs_cyclical!$A$1:$BE$1, 0))),
Cyclical_overrides!I91)</f>
        <v>0</v>
      </c>
      <c r="J91" s="72" t="str">
        <f>IF(Cyclical_overrides!J91 = "",
IF(INDEX(F_Inputs_cyclical!$A$1:$BE$243, MATCH('Cyclical_after overrides'!$A91, F_Inputs_cyclical!$A$1:$A$243, 0), MATCH('Cyclical_after overrides'!J$1, F_Inputs_cyclical!$A$1:$BE$1, 0))="", "", INDEX(F_Inputs_cyclical!$A$1:$BE$243, MATCH('Cyclical_after overrides'!$A91, F_Inputs_cyclical!$A$1:$A$243, 0), MATCH('Cyclical_after overrides'!J$1, F_Inputs_cyclical!$A$1:$BE$1, 0))),
Cyclical_overrides!J91)</f>
        <v/>
      </c>
      <c r="K91" s="72">
        <f>IF(Cyclical_overrides!K91 = "",
IF(INDEX(F_Inputs_cyclical!$A$1:$BE$243, MATCH('Cyclical_after overrides'!$A91, F_Inputs_cyclical!$A$1:$A$243, 0), MATCH('Cyclical_after overrides'!K$1, F_Inputs_cyclical!$A$1:$BE$1, 0))="", "", INDEX(F_Inputs_cyclical!$A$1:$BE$243, MATCH('Cyclical_after overrides'!$A91, F_Inputs_cyclical!$A$1:$A$243, 0), MATCH('Cyclical_after overrides'!K$1, F_Inputs_cyclical!$A$1:$BE$1, 0))),
Cyclical_overrides!K91)</f>
        <v>9.1929999999999996</v>
      </c>
      <c r="L91" s="72" t="str">
        <f>IF(Cyclical_overrides!L91 = "",
IF(INDEX(F_Inputs_cyclical!$A$1:$BE$243, MATCH('Cyclical_after overrides'!$A91, F_Inputs_cyclical!$A$1:$A$243, 0), MATCH('Cyclical_after overrides'!L$1, F_Inputs_cyclical!$A$1:$BE$1, 0))="", "", INDEX(F_Inputs_cyclical!$A$1:$BE$243, MATCH('Cyclical_after overrides'!$A91, F_Inputs_cyclical!$A$1:$A$243, 0), MATCH('Cyclical_after overrides'!L$1, F_Inputs_cyclical!$A$1:$BE$1, 0))),
Cyclical_overrides!L91)</f>
        <v/>
      </c>
      <c r="M91" s="72" t="str">
        <f>IF(Cyclical_overrides!M91 = "",
IF(INDEX(F_Inputs_cyclical!$A$1:$BE$243, MATCH('Cyclical_after overrides'!$A91, F_Inputs_cyclical!$A$1:$A$243, 0), MATCH('Cyclical_after overrides'!M$1, F_Inputs_cyclical!$A$1:$BE$1, 0))="", "", INDEX(F_Inputs_cyclical!$A$1:$BE$243, MATCH('Cyclical_after overrides'!$A91, F_Inputs_cyclical!$A$1:$A$243, 0), MATCH('Cyclical_after overrides'!M$1, F_Inputs_cyclical!$A$1:$BE$1, 0))),
Cyclical_overrides!M91)</f>
        <v/>
      </c>
      <c r="N91" s="72" t="str">
        <f>IF(Cyclical_overrides!N91 = "",
IF(INDEX(F_Inputs_cyclical!$A$1:$BE$243, MATCH('Cyclical_after overrides'!$A91, F_Inputs_cyclical!$A$1:$A$243, 0), MATCH('Cyclical_after overrides'!N$1, F_Inputs_cyclical!$A$1:$BE$1, 0))="", "", INDEX(F_Inputs_cyclical!$A$1:$BE$243, MATCH('Cyclical_after overrides'!$A91, F_Inputs_cyclical!$A$1:$A$243, 0), MATCH('Cyclical_after overrides'!N$1, F_Inputs_cyclical!$A$1:$BE$1, 0))),
Cyclical_overrides!N91)</f>
        <v/>
      </c>
      <c r="O91" s="72" t="str">
        <f>IF(Cyclical_overrides!O91 = "",
IF(INDEX(F_Inputs_cyclical!$A$1:$BE$243, MATCH('Cyclical_after overrides'!$A91, F_Inputs_cyclical!$A$1:$A$243, 0), MATCH('Cyclical_after overrides'!O$1, F_Inputs_cyclical!$A$1:$BE$1, 0))="", "", INDEX(F_Inputs_cyclical!$A$1:$BE$243, MATCH('Cyclical_after overrides'!$A91, F_Inputs_cyclical!$A$1:$A$243, 0), MATCH('Cyclical_after overrides'!O$1, F_Inputs_cyclical!$A$1:$BE$1, 0))),
Cyclical_overrides!O91)</f>
        <v/>
      </c>
      <c r="P91" s="72" t="str">
        <f>IF(Cyclical_overrides!P91 = "",
IF(INDEX(F_Inputs_cyclical!$A$1:$BE$243, MATCH('Cyclical_after overrides'!$A91, F_Inputs_cyclical!$A$1:$A$243, 0), MATCH('Cyclical_after overrides'!P$1, F_Inputs_cyclical!$A$1:$BE$1, 0))="", "", INDEX(F_Inputs_cyclical!$A$1:$BE$243, MATCH('Cyclical_after overrides'!$A91, F_Inputs_cyclical!$A$1:$A$243, 0), MATCH('Cyclical_after overrides'!P$1, F_Inputs_cyclical!$A$1:$BE$1, 0))),
Cyclical_overrides!P91)</f>
        <v/>
      </c>
      <c r="Q91" s="72" t="str">
        <f>IF(Cyclical_overrides!Q91 = "",
IF(INDEX(F_Inputs_cyclical!$A$1:$BE$243, MATCH('Cyclical_after overrides'!$A91, F_Inputs_cyclical!$A$1:$A$243, 0), MATCH('Cyclical_after overrides'!Q$1, F_Inputs_cyclical!$A$1:$BE$1, 0))="", "", INDEX(F_Inputs_cyclical!$A$1:$BE$243, MATCH('Cyclical_after overrides'!$A91, F_Inputs_cyclical!$A$1:$A$243, 0), MATCH('Cyclical_after overrides'!Q$1, F_Inputs_cyclical!$A$1:$BE$1, 0))),
Cyclical_overrides!Q91)</f>
        <v/>
      </c>
      <c r="R91" s="72" t="str">
        <f>IF(Cyclical_overrides!R91 = "",
IF(INDEX(F_Inputs_cyclical!$A$1:$BE$243, MATCH('Cyclical_after overrides'!$A91, F_Inputs_cyclical!$A$1:$A$243, 0), MATCH('Cyclical_after overrides'!R$1, F_Inputs_cyclical!$A$1:$BE$1, 0))="", "", INDEX(F_Inputs_cyclical!$A$1:$BE$243, MATCH('Cyclical_after overrides'!$A91, F_Inputs_cyclical!$A$1:$A$243, 0), MATCH('Cyclical_after overrides'!R$1, F_Inputs_cyclical!$A$1:$BE$1, 0))),
Cyclical_overrides!R91)</f>
        <v/>
      </c>
      <c r="S91" s="72" t="str">
        <f>IF(Cyclical_overrides!S91 = "",
IF(INDEX(F_Inputs_cyclical!$A$1:$BE$243, MATCH('Cyclical_after overrides'!$A91, F_Inputs_cyclical!$A$1:$A$243, 0), MATCH('Cyclical_after overrides'!S$1, F_Inputs_cyclical!$A$1:$BE$1, 0))="", "", INDEX(F_Inputs_cyclical!$A$1:$BE$243, MATCH('Cyclical_after overrides'!$A91, F_Inputs_cyclical!$A$1:$A$243, 0), MATCH('Cyclical_after overrides'!S$1, F_Inputs_cyclical!$A$1:$BE$1, 0))),
Cyclical_overrides!S91)</f>
        <v/>
      </c>
      <c r="T91" s="72" t="str">
        <f>IF(Cyclical_overrides!T91 = "",
IF(INDEX(F_Inputs_cyclical!$A$1:$BE$243, MATCH('Cyclical_after overrides'!$A91, F_Inputs_cyclical!$A$1:$A$243, 0), MATCH('Cyclical_after overrides'!T$1, F_Inputs_cyclical!$A$1:$BE$1, 0))="", "", INDEX(F_Inputs_cyclical!$A$1:$BE$243, MATCH('Cyclical_after overrides'!$A91, F_Inputs_cyclical!$A$1:$A$243, 0), MATCH('Cyclical_after overrides'!T$1, F_Inputs_cyclical!$A$1:$BE$1, 0))),
Cyclical_overrides!T91)</f>
        <v/>
      </c>
      <c r="U91" s="72" t="str">
        <f>IF(Cyclical_overrides!U91 = "",
IF(INDEX(F_Inputs_cyclical!$A$1:$BE$243, MATCH('Cyclical_after overrides'!$A91, F_Inputs_cyclical!$A$1:$A$243, 0), MATCH('Cyclical_after overrides'!U$1, F_Inputs_cyclical!$A$1:$BE$1, 0))="", "", INDEX(F_Inputs_cyclical!$A$1:$BE$243, MATCH('Cyclical_after overrides'!$A91, F_Inputs_cyclical!$A$1:$A$243, 0), MATCH('Cyclical_after overrides'!U$1, F_Inputs_cyclical!$A$1:$BE$1, 0))),
Cyclical_overrides!U91)</f>
        <v/>
      </c>
      <c r="V91" s="72">
        <f>IF(Cyclical_overrides!V91 = "",
IF(INDEX(F_Inputs_cyclical!$A$1:$BE$243, MATCH('Cyclical_after overrides'!$A91, F_Inputs_cyclical!$A$1:$A$243, 0), MATCH('Cyclical_after overrides'!V$1, F_Inputs_cyclical!$A$1:$BE$1, 0))="", "", INDEX(F_Inputs_cyclical!$A$1:$BE$243, MATCH('Cyclical_after overrides'!$A91, F_Inputs_cyclical!$A$1:$A$243, 0), MATCH('Cyclical_after overrides'!V$1, F_Inputs_cyclical!$A$1:$BE$1, 0))),
Cyclical_overrides!V91)</f>
        <v>79.242000000000004</v>
      </c>
      <c r="W91" s="72">
        <f>IF(Cyclical_overrides!W91 = "",
IF(INDEX(F_Inputs_cyclical!$A$1:$BE$243, MATCH('Cyclical_after overrides'!$A91, F_Inputs_cyclical!$A$1:$A$243, 0), MATCH('Cyclical_after overrides'!W$1, F_Inputs_cyclical!$A$1:$BE$1, 0))="", "", INDEX(F_Inputs_cyclical!$A$1:$BE$243, MATCH('Cyclical_after overrides'!$A91, F_Inputs_cyclical!$A$1:$A$243, 0), MATCH('Cyclical_after overrides'!W$1, F_Inputs_cyclical!$A$1:$BE$1, 0))),
Cyclical_overrides!W91)</f>
        <v>192.595</v>
      </c>
      <c r="X91" s="72">
        <f>IF(Cyclical_overrides!X91 = "",
IF(INDEX(F_Inputs_cyclical!$A$1:$BE$243, MATCH('Cyclical_after overrides'!$A91, F_Inputs_cyclical!$A$1:$A$243, 0), MATCH('Cyclical_after overrides'!X$1, F_Inputs_cyclical!$A$1:$BE$1, 0))="", "", INDEX(F_Inputs_cyclical!$A$1:$BE$243, MATCH('Cyclical_after overrides'!$A91, F_Inputs_cyclical!$A$1:$A$243, 0), MATCH('Cyclical_after overrides'!X$1, F_Inputs_cyclical!$A$1:$BE$1, 0))),
Cyclical_overrides!X91)</f>
        <v>2.0569999999999999</v>
      </c>
      <c r="Y91" s="72">
        <f>IF(Cyclical_overrides!Y91 = "",
IF(INDEX(F_Inputs_cyclical!$A$1:$BE$243, MATCH('Cyclical_after overrides'!$A91, F_Inputs_cyclical!$A$1:$A$243, 0), MATCH('Cyclical_after overrides'!Y$1, F_Inputs_cyclical!$A$1:$BE$1, 0))="", "", INDEX(F_Inputs_cyclical!$A$1:$BE$243, MATCH('Cyclical_after overrides'!$A91, F_Inputs_cyclical!$A$1:$A$243, 0), MATCH('Cyclical_after overrides'!Y$1, F_Inputs_cyclical!$A$1:$BE$1, 0))),
Cyclical_overrides!Y91)</f>
        <v>2.9889999999999999</v>
      </c>
      <c r="Z91" s="72">
        <f>IF(Cyclical_overrides!Z91 = "",
IF(INDEX(F_Inputs_cyclical!$A$1:$BE$243, MATCH('Cyclical_after overrides'!$A91, F_Inputs_cyclical!$A$1:$A$243, 0), MATCH('Cyclical_after overrides'!Z$1, F_Inputs_cyclical!$A$1:$BE$1, 0))="", "", INDEX(F_Inputs_cyclical!$A$1:$BE$243, MATCH('Cyclical_after overrides'!$A91, F_Inputs_cyclical!$A$1:$A$243, 0), MATCH('Cyclical_after overrides'!Z$1, F_Inputs_cyclical!$A$1:$BE$1, 0))),
Cyclical_overrides!Z91)</f>
        <v>86.850999999999999</v>
      </c>
      <c r="AA91" s="72">
        <f>IF(Cyclical_overrides!AA91 = "",
IF(INDEX(F_Inputs_cyclical!$A$1:$BE$243, MATCH('Cyclical_after overrides'!$A91, F_Inputs_cyclical!$A$1:$A$243, 0), MATCH('Cyclical_after overrides'!AA$1, F_Inputs_cyclical!$A$1:$BE$1, 0))="", "", INDEX(F_Inputs_cyclical!$A$1:$BE$243, MATCH('Cyclical_after overrides'!$A91, F_Inputs_cyclical!$A$1:$A$243, 0), MATCH('Cyclical_after overrides'!AA$1, F_Inputs_cyclical!$A$1:$BE$1, 0))),
Cyclical_overrides!AA91)</f>
        <v>646.89800000000002</v>
      </c>
      <c r="AB91" s="72" t="str">
        <f>IF(Cyclical_overrides!AB91 = "",
IF(INDEX(F_Inputs_cyclical!$A$1:$BE$243, MATCH('Cyclical_after overrides'!$A91, F_Inputs_cyclical!$A$1:$A$243, 0), MATCH('Cyclical_after overrides'!AB$1, F_Inputs_cyclical!$A$1:$BE$1, 0))="", "", INDEX(F_Inputs_cyclical!$A$1:$BE$243, MATCH('Cyclical_after overrides'!$A91, F_Inputs_cyclical!$A$1:$A$243, 0), MATCH('Cyclical_after overrides'!AB$1, F_Inputs_cyclical!$A$1:$BE$1, 0))),
Cyclical_overrides!AB91)</f>
        <v/>
      </c>
      <c r="AC91" s="72">
        <f>IF(Cyclical_overrides!AC91 = "",
IF(INDEX(F_Inputs_cyclical!$A$1:$BE$243, MATCH('Cyclical_after overrides'!$A91, F_Inputs_cyclical!$A$1:$A$243, 0), MATCH('Cyclical_after overrides'!AC$1, F_Inputs_cyclical!$A$1:$BE$1, 0))="", "", INDEX(F_Inputs_cyclical!$A$1:$BE$243, MATCH('Cyclical_after overrides'!$A91, F_Inputs_cyclical!$A$1:$A$243, 0), MATCH('Cyclical_after overrides'!AC$1, F_Inputs_cyclical!$A$1:$BE$1, 0))),
Cyclical_overrides!AC91)</f>
        <v>32.073</v>
      </c>
      <c r="AD91" s="72">
        <f>IF(Cyclical_overrides!AD91 = "",
IF(INDEX(F_Inputs_cyclical!$A$1:$BE$243, MATCH('Cyclical_after overrides'!$A91, F_Inputs_cyclical!$A$1:$A$243, 0), MATCH('Cyclical_after overrides'!AD$1, F_Inputs_cyclical!$A$1:$BE$1, 0))="", "", INDEX(F_Inputs_cyclical!$A$1:$BE$243, MATCH('Cyclical_after overrides'!$A91, F_Inputs_cyclical!$A$1:$A$243, 0), MATCH('Cyclical_after overrides'!AD$1, F_Inputs_cyclical!$A$1:$BE$1, 0))),
Cyclical_overrides!AD91)</f>
        <v>0</v>
      </c>
      <c r="AE91" s="72">
        <f>IF(Cyclical_overrides!AE91 = "",
IF(INDEX(F_Inputs_cyclical!$A$1:$BE$243, MATCH('Cyclical_after overrides'!$A91, F_Inputs_cyclical!$A$1:$A$243, 0), MATCH('Cyclical_after overrides'!AE$1, F_Inputs_cyclical!$A$1:$BE$1, 0))="", "", INDEX(F_Inputs_cyclical!$A$1:$BE$243, MATCH('Cyclical_after overrides'!$A91, F_Inputs_cyclical!$A$1:$A$243, 0), MATCH('Cyclical_after overrides'!AE$1, F_Inputs_cyclical!$A$1:$BE$1, 0))),
Cyclical_overrides!AE91)</f>
        <v>0</v>
      </c>
      <c r="AF91" s="72">
        <f>IF(Cyclical_overrides!AF91 = "",
IF(INDEX(F_Inputs_cyclical!$A$1:$BE$243, MATCH('Cyclical_after overrides'!$A91, F_Inputs_cyclical!$A$1:$A$243, 0), MATCH('Cyclical_after overrides'!AF$1, F_Inputs_cyclical!$A$1:$BE$1, 0))="", "", INDEX(F_Inputs_cyclical!$A$1:$BE$243, MATCH('Cyclical_after overrides'!$A91, F_Inputs_cyclical!$A$1:$A$243, 0), MATCH('Cyclical_after overrides'!AF$1, F_Inputs_cyclical!$A$1:$BE$1, 0))),
Cyclical_overrides!AF91)</f>
        <v>0</v>
      </c>
      <c r="AG91" s="72">
        <f>IF(Cyclical_overrides!AG91 = "",
IF(INDEX(F_Inputs_cyclical!$A$1:$BE$243, MATCH('Cyclical_after overrides'!$A91, F_Inputs_cyclical!$A$1:$A$243, 0), MATCH('Cyclical_after overrides'!AG$1, F_Inputs_cyclical!$A$1:$BE$1, 0))="", "", INDEX(F_Inputs_cyclical!$A$1:$BE$243, MATCH('Cyclical_after overrides'!$A91, F_Inputs_cyclical!$A$1:$A$243, 0), MATCH('Cyclical_after overrides'!AG$1, F_Inputs_cyclical!$A$1:$BE$1, 0))),
Cyclical_overrides!AG91)</f>
        <v>0.74299999999999999</v>
      </c>
      <c r="AH91" s="72">
        <f>IF(Cyclical_overrides!AH91 = "",
IF(INDEX(F_Inputs_cyclical!$A$1:$BE$243, MATCH('Cyclical_after overrides'!$A91, F_Inputs_cyclical!$A$1:$A$243, 0), MATCH('Cyclical_after overrides'!AH$1, F_Inputs_cyclical!$A$1:$BE$1, 0))="", "", INDEX(F_Inputs_cyclical!$A$1:$BE$243, MATCH('Cyclical_after overrides'!$A91, F_Inputs_cyclical!$A$1:$A$243, 0), MATCH('Cyclical_after overrides'!AH$1, F_Inputs_cyclical!$A$1:$BE$1, 0))),
Cyclical_overrides!AH91)</f>
        <v>1.774</v>
      </c>
      <c r="AI91" s="72">
        <f>IF(Cyclical_overrides!AI91 = "",
IF(INDEX(F_Inputs_cyclical!$A$1:$BE$243, MATCH('Cyclical_after overrides'!$A91, F_Inputs_cyclical!$A$1:$A$243, 0), MATCH('Cyclical_after overrides'!AI$1, F_Inputs_cyclical!$A$1:$BE$1, 0))="", "", INDEX(F_Inputs_cyclical!$A$1:$BE$243, MATCH('Cyclical_after overrides'!$A91, F_Inputs_cyclical!$A$1:$A$243, 0), MATCH('Cyclical_after overrides'!AI$1, F_Inputs_cyclical!$A$1:$BE$1, 0))),
Cyclical_overrides!AI91)</f>
        <v>0.113</v>
      </c>
      <c r="AJ91" s="72">
        <f>IF(Cyclical_overrides!AJ91 = "",
IF(INDEX(F_Inputs_cyclical!$A$1:$BE$243, MATCH('Cyclical_after overrides'!$A91, F_Inputs_cyclical!$A$1:$A$243, 0), MATCH('Cyclical_after overrides'!AJ$1, F_Inputs_cyclical!$A$1:$BE$1, 0))="", "", INDEX(F_Inputs_cyclical!$A$1:$BE$243, MATCH('Cyclical_after overrides'!$A91, F_Inputs_cyclical!$A$1:$A$243, 0), MATCH('Cyclical_after overrides'!AJ$1, F_Inputs_cyclical!$A$1:$BE$1, 0))),
Cyclical_overrides!AJ91)</f>
        <v>0</v>
      </c>
      <c r="AK91" s="72">
        <f>IF(Cyclical_overrides!AK91 = "",
IF(INDEX(F_Inputs_cyclical!$A$1:$BE$243, MATCH('Cyclical_after overrides'!$A91, F_Inputs_cyclical!$A$1:$A$243, 0), MATCH('Cyclical_after overrides'!AK$1, F_Inputs_cyclical!$A$1:$BE$1, 0))="", "", INDEX(F_Inputs_cyclical!$A$1:$BE$243, MATCH('Cyclical_after overrides'!$A91, F_Inputs_cyclical!$A$1:$A$243, 0), MATCH('Cyclical_after overrides'!AK$1, F_Inputs_cyclical!$A$1:$BE$1, 0))),
Cyclical_overrides!AK91)</f>
        <v>0</v>
      </c>
      <c r="AL91" s="72">
        <f>IF(Cyclical_overrides!AL91 = "",
IF(INDEX(F_Inputs_cyclical!$A$1:$BE$243, MATCH('Cyclical_after overrides'!$A91, F_Inputs_cyclical!$A$1:$A$243, 0), MATCH('Cyclical_after overrides'!AL$1, F_Inputs_cyclical!$A$1:$BE$1, 0))="", "", INDEX(F_Inputs_cyclical!$A$1:$BE$243, MATCH('Cyclical_after overrides'!$A91, F_Inputs_cyclical!$A$1:$A$243, 0), MATCH('Cyclical_after overrides'!AL$1, F_Inputs_cyclical!$A$1:$BE$1, 0))),
Cyclical_overrides!AL91)</f>
        <v>1.4950000000000001</v>
      </c>
      <c r="AM91" s="72">
        <f>IF(Cyclical_overrides!AM91 = "",
IF(INDEX(F_Inputs_cyclical!$A$1:$BE$243, MATCH('Cyclical_after overrides'!$A91, F_Inputs_cyclical!$A$1:$A$243, 0), MATCH('Cyclical_after overrides'!AM$1, F_Inputs_cyclical!$A$1:$BE$1, 0))="", "", INDEX(F_Inputs_cyclical!$A$1:$BE$243, MATCH('Cyclical_after overrides'!$A91, F_Inputs_cyclical!$A$1:$A$243, 0), MATCH('Cyclical_after overrides'!AM$1, F_Inputs_cyclical!$A$1:$BE$1, 0))),
Cyclical_overrides!AM91)</f>
        <v>5.016</v>
      </c>
      <c r="AN91" s="72" t="str">
        <f>IF(Cyclical_overrides!AN91 = "",
IF(INDEX(F_Inputs_cyclical!$A$1:$BE$243, MATCH('Cyclical_after overrides'!$A91, F_Inputs_cyclical!$A$1:$A$243, 0), MATCH('Cyclical_after overrides'!AN$1, F_Inputs_cyclical!$A$1:$BE$1, 0))="", "", INDEX(F_Inputs_cyclical!$A$1:$BE$243, MATCH('Cyclical_after overrides'!$A91, F_Inputs_cyclical!$A$1:$A$243, 0), MATCH('Cyclical_after overrides'!AN$1, F_Inputs_cyclical!$A$1:$BE$1, 0))),
Cyclical_overrides!AN91)</f>
        <v/>
      </c>
      <c r="AO91" s="72">
        <f>IF(Cyclical_overrides!AO91 = "",
IF(INDEX(F_Inputs_cyclical!$A$1:$BE$243, MATCH('Cyclical_after overrides'!$A91, F_Inputs_cyclical!$A$1:$A$243, 0), MATCH('Cyclical_after overrides'!AO$1, F_Inputs_cyclical!$A$1:$BE$1, 0))="", "", INDEX(F_Inputs_cyclical!$A$1:$BE$243, MATCH('Cyclical_after overrides'!$A91, F_Inputs_cyclical!$A$1:$A$243, 0), MATCH('Cyclical_after overrides'!AO$1, F_Inputs_cyclical!$A$1:$BE$1, 0))),
Cyclical_overrides!AO91)</f>
        <v>1.4950000000000001</v>
      </c>
      <c r="AP91" s="72">
        <f>IF(Cyclical_overrides!AP91 = "",
IF(INDEX(F_Inputs_cyclical!$A$1:$BE$243, MATCH('Cyclical_after overrides'!$A91, F_Inputs_cyclical!$A$1:$A$243, 0), MATCH('Cyclical_after overrides'!AP$1, F_Inputs_cyclical!$A$1:$BE$1, 0))="", "", INDEX(F_Inputs_cyclical!$A$1:$BE$243, MATCH('Cyclical_after overrides'!$A91, F_Inputs_cyclical!$A$1:$A$243, 0), MATCH('Cyclical_after overrides'!AP$1, F_Inputs_cyclical!$A$1:$BE$1, 0))),
Cyclical_overrides!AP91)</f>
        <v>0</v>
      </c>
      <c r="AQ91" s="72" t="str">
        <f>IF(Cyclical_overrides!AQ91 = "",
IF(INDEX(F_Inputs_cyclical!$A$1:$BE$243, MATCH('Cyclical_after overrides'!$A91, F_Inputs_cyclical!$A$1:$A$243, 0), MATCH('Cyclical_after overrides'!AQ$1, F_Inputs_cyclical!$A$1:$BE$1, 0))="", "", INDEX(F_Inputs_cyclical!$A$1:$BE$243, MATCH('Cyclical_after overrides'!$A91, F_Inputs_cyclical!$A$1:$A$243, 0), MATCH('Cyclical_after overrides'!AQ$1, F_Inputs_cyclical!$A$1:$BE$1, 0))),
Cyclical_overrides!AQ91)</f>
        <v/>
      </c>
      <c r="AR91" s="72" t="str">
        <f>IF(Cyclical_overrides!AR91 = "",
IF(INDEX(F_Inputs_cyclical!$A$1:$BE$243, MATCH('Cyclical_after overrides'!$A91, F_Inputs_cyclical!$A$1:$A$243, 0), MATCH('Cyclical_after overrides'!AR$1, F_Inputs_cyclical!$A$1:$BE$1, 0))="", "", INDEX(F_Inputs_cyclical!$A$1:$BE$243, MATCH('Cyclical_after overrides'!$A91, F_Inputs_cyclical!$A$1:$A$243, 0), MATCH('Cyclical_after overrides'!AR$1, F_Inputs_cyclical!$A$1:$BE$1, 0))),
Cyclical_overrides!AR91)</f>
        <v/>
      </c>
      <c r="AS91" s="72" t="str">
        <f>IF(Cyclical_overrides!AS91 = "",
IF(INDEX(F_Inputs_cyclical!$A$1:$BE$243, MATCH('Cyclical_after overrides'!$A91, F_Inputs_cyclical!$A$1:$A$243, 0), MATCH('Cyclical_after overrides'!AS$1, F_Inputs_cyclical!$A$1:$BE$1, 0))="", "", INDEX(F_Inputs_cyclical!$A$1:$BE$243, MATCH('Cyclical_after overrides'!$A91, F_Inputs_cyclical!$A$1:$A$243, 0), MATCH('Cyclical_after overrides'!AS$1, F_Inputs_cyclical!$A$1:$BE$1, 0))),
Cyclical_overrides!AS91)</f>
        <v/>
      </c>
      <c r="AT91" s="72" t="str">
        <f>IF(Cyclical_overrides!AT91 = "",
IF(INDEX(F_Inputs_cyclical!$A$1:$BE$243, MATCH('Cyclical_after overrides'!$A91, F_Inputs_cyclical!$A$1:$A$243, 0), MATCH('Cyclical_after overrides'!AT$1, F_Inputs_cyclical!$A$1:$BE$1, 0))="", "", INDEX(F_Inputs_cyclical!$A$1:$BE$243, MATCH('Cyclical_after overrides'!$A91, F_Inputs_cyclical!$A$1:$A$243, 0), MATCH('Cyclical_after overrides'!AT$1, F_Inputs_cyclical!$A$1:$BE$1, 0))),
Cyclical_overrides!AT91)</f>
        <v/>
      </c>
      <c r="AU91" s="72" t="str">
        <f>IF(Cyclical_overrides!AU91 = "",
IF(INDEX(F_Inputs_cyclical!$A$1:$BE$243, MATCH('Cyclical_after overrides'!$A91, F_Inputs_cyclical!$A$1:$A$243, 0), MATCH('Cyclical_after overrides'!AU$1, F_Inputs_cyclical!$A$1:$BE$1, 0))="", "", INDEX(F_Inputs_cyclical!$A$1:$BE$243, MATCH('Cyclical_after overrides'!$A91, F_Inputs_cyclical!$A$1:$A$243, 0), MATCH('Cyclical_after overrides'!AU$1, F_Inputs_cyclical!$A$1:$BE$1, 0))),
Cyclical_overrides!AU91)</f>
        <v/>
      </c>
      <c r="AV91" s="72" t="str">
        <f>IF(Cyclical_overrides!AV91 = "",
IF(INDEX(F_Inputs_cyclical!$A$1:$BE$243, MATCH('Cyclical_after overrides'!$A91, F_Inputs_cyclical!$A$1:$A$243, 0), MATCH('Cyclical_after overrides'!AV$1, F_Inputs_cyclical!$A$1:$BE$1, 0))="", "", INDEX(F_Inputs_cyclical!$A$1:$BE$243, MATCH('Cyclical_after overrides'!$A91, F_Inputs_cyclical!$A$1:$A$243, 0), MATCH('Cyclical_after overrides'!AV$1, F_Inputs_cyclical!$A$1:$BE$1, 0))),
Cyclical_overrides!AV91)</f>
        <v/>
      </c>
      <c r="AW91" s="72">
        <f>IF(Cyclical_overrides!AW91 = "",
IF(INDEX(F_Inputs_cyclical!$A$1:$BE$243, MATCH('Cyclical_after overrides'!$A91, F_Inputs_cyclical!$A$1:$A$243, 0), MATCH('Cyclical_after overrides'!AW$1, F_Inputs_cyclical!$A$1:$BE$1, 0))="", "", INDEX(F_Inputs_cyclical!$A$1:$BE$243, MATCH('Cyclical_after overrides'!$A91, F_Inputs_cyclical!$A$1:$A$243, 0), MATCH('Cyclical_after overrides'!AW$1, F_Inputs_cyclical!$A$1:$BE$1, 0))),
Cyclical_overrides!AW91)</f>
        <v>0.94744609856262829</v>
      </c>
      <c r="AX91" s="72">
        <f>IF(Cyclical_overrides!AX91 = "",
IF(INDEX(F_Inputs_cyclical!$A$1:$BE$243, MATCH('Cyclical_after overrides'!$A91, F_Inputs_cyclical!$A$1:$A$243, 0), MATCH('Cyclical_after overrides'!AX$1, F_Inputs_cyclical!$A$1:$BE$1, 0))="", "", INDEX(F_Inputs_cyclical!$A$1:$BE$243, MATCH('Cyclical_after overrides'!$A91, F_Inputs_cyclical!$A$1:$A$243, 0), MATCH('Cyclical_after overrides'!AX$1, F_Inputs_cyclical!$A$1:$BE$1, 0))),
Cyclical_overrides!AX91)</f>
        <v>17.768164097511601</v>
      </c>
      <c r="AY91" s="72">
        <f>IF(Cyclical_overrides!AY91 = "",
IF(INDEX(F_Inputs_cyclical!$A$1:$BE$243, MATCH('Cyclical_after overrides'!$A91, F_Inputs_cyclical!$A$1:$A$243, 0), MATCH('Cyclical_after overrides'!AY$1, F_Inputs_cyclical!$A$1:$BE$1, 0))="", "", INDEX(F_Inputs_cyclical!$A$1:$BE$243, MATCH('Cyclical_after overrides'!$A91, F_Inputs_cyclical!$A$1:$A$243, 0), MATCH('Cyclical_after overrides'!AY$1, F_Inputs_cyclical!$A$1:$BE$1, 0))),
Cyclical_overrides!AY91)</f>
        <v>140.50839124001905</v>
      </c>
      <c r="AZ91" s="72">
        <f>IF(Cyclical_overrides!AZ91 = "",
IF(INDEX(F_Inputs_cyclical!$A$1:$BE$243, MATCH('Cyclical_after overrides'!$A91, F_Inputs_cyclical!$A$1:$A$243, 0), MATCH('Cyclical_after overrides'!AZ$1, F_Inputs_cyclical!$A$1:$BE$1, 0))="", "", INDEX(F_Inputs_cyclical!$A$1:$BE$243, MATCH('Cyclical_after overrides'!$A91, F_Inputs_cyclical!$A$1:$A$243, 0), MATCH('Cyclical_after overrides'!AZ$1, F_Inputs_cyclical!$A$1:$BE$1, 0))),
Cyclical_overrides!AZ91)</f>
        <v>1.5085689154316144</v>
      </c>
      <c r="BA91" s="72">
        <f>IF(Cyclical_overrides!BA91 = "",
IF(INDEX(F_Inputs_cyclical!$A$1:$BE$243, MATCH('Cyclical_after overrides'!$A91, F_Inputs_cyclical!$A$1:$A$243, 0), MATCH('Cyclical_after overrides'!BA$1, F_Inputs_cyclical!$A$1:$BE$1, 0))="", "", INDEX(F_Inputs_cyclical!$A$1:$BE$243, MATCH('Cyclical_after overrides'!$A91, F_Inputs_cyclical!$A$1:$A$243, 0), MATCH('Cyclical_after overrides'!BA$1, F_Inputs_cyclical!$A$1:$BE$1, 0))),
Cyclical_overrides!BA91)</f>
        <v>11.739587370064454</v>
      </c>
      <c r="BB91" s="72">
        <f>IF(Cyclical_overrides!BB91 = "",
IF(INDEX(F_Inputs_cyclical!$A$1:$BE$243, MATCH('Cyclical_after overrides'!$A91, F_Inputs_cyclical!$A$1:$A$243, 0), MATCH('Cyclical_after overrides'!BB$1, F_Inputs_cyclical!$A$1:$BE$1, 0))="", "", INDEX(F_Inputs_cyclical!$A$1:$BE$243, MATCH('Cyclical_after overrides'!$A91, F_Inputs_cyclical!$A$1:$A$243, 0), MATCH('Cyclical_after overrides'!BB$1, F_Inputs_cyclical!$A$1:$BE$1, 0))),
Cyclical_overrides!BB91)</f>
        <v>11.739587370064454</v>
      </c>
      <c r="BC91" s="72">
        <f>IF(Cyclical_overrides!BC91 = "",
IF(INDEX(F_Inputs_cyclical!$A$1:$BE$243, MATCH('Cyclical_after overrides'!$A91, F_Inputs_cyclical!$A$1:$A$243, 0), MATCH('Cyclical_after overrides'!BC$1, F_Inputs_cyclical!$A$1:$BE$1, 0))="", "", INDEX(F_Inputs_cyclical!$A$1:$BE$243, MATCH('Cyclical_after overrides'!$A91, F_Inputs_cyclical!$A$1:$A$243, 0), MATCH('Cyclical_after overrides'!BC$1, F_Inputs_cyclical!$A$1:$BE$1, 0))),
Cyclical_overrides!BC91)</f>
        <v>0</v>
      </c>
      <c r="BD91" s="72">
        <f>IF(Cyclical_overrides!BD91 = "",
IF(INDEX(F_Inputs_cyclical!$A$1:$BE$243, MATCH('Cyclical_after overrides'!$A91, F_Inputs_cyclical!$A$1:$A$243, 0), MATCH('Cyclical_after overrides'!BD$1, F_Inputs_cyclical!$A$1:$BE$1, 0))="", "", INDEX(F_Inputs_cyclical!$A$1:$BE$243, MATCH('Cyclical_after overrides'!$A91, F_Inputs_cyclical!$A$1:$A$243, 0), MATCH('Cyclical_after overrides'!BD$1, F_Inputs_cyclical!$A$1:$BE$1, 0))),
Cyclical_overrides!BD91)</f>
        <v>438.25900000000007</v>
      </c>
      <c r="BE91" s="194"/>
    </row>
    <row r="92" spans="1:57" x14ac:dyDescent="0.4">
      <c r="A92" s="63" t="str">
        <f t="shared" si="1"/>
        <v>TMS14</v>
      </c>
      <c r="B92" s="63" t="s">
        <v>349</v>
      </c>
      <c r="C92" s="63" t="s">
        <v>243</v>
      </c>
      <c r="D92" s="72">
        <f>IF(Cyclical_overrides!D92 = "",
IF(INDEX(F_Inputs_cyclical!$A$1:$BE$243, MATCH('Cyclical_after overrides'!$A92, F_Inputs_cyclical!$A$1:$A$243, 0), MATCH('Cyclical_after overrides'!D$1, F_Inputs_cyclical!$A$1:$BE$1, 0))="", "", INDEX(F_Inputs_cyclical!$A$1:$BE$243, MATCH('Cyclical_after overrides'!$A92, F_Inputs_cyclical!$A$1:$A$243, 0), MATCH('Cyclical_after overrides'!D$1, F_Inputs_cyclical!$A$1:$BE$1, 0))),
Cyclical_overrides!D92)</f>
        <v>43.8</v>
      </c>
      <c r="E92" s="72">
        <f>IF(Cyclical_overrides!E92 = "",
IF(INDEX(F_Inputs_cyclical!$A$1:$BE$243, MATCH('Cyclical_after overrides'!$A92, F_Inputs_cyclical!$A$1:$A$243, 0), MATCH('Cyclical_after overrides'!E$1, F_Inputs_cyclical!$A$1:$BE$1, 0))="", "", INDEX(F_Inputs_cyclical!$A$1:$BE$243, MATCH('Cyclical_after overrides'!$A92, F_Inputs_cyclical!$A$1:$A$243, 0), MATCH('Cyclical_after overrides'!E$1, F_Inputs_cyclical!$A$1:$BE$1, 0))),
Cyclical_overrides!E92)</f>
        <v>20</v>
      </c>
      <c r="F92" s="72">
        <f>IF(Cyclical_overrides!F92 = "",
IF(INDEX(F_Inputs_cyclical!$A$1:$BE$243, MATCH('Cyclical_after overrides'!$A92, F_Inputs_cyclical!$A$1:$A$243, 0), MATCH('Cyclical_after overrides'!F$1, F_Inputs_cyclical!$A$1:$BE$1, 0))="", "", INDEX(F_Inputs_cyclical!$A$1:$BE$243, MATCH('Cyclical_after overrides'!$A92, F_Inputs_cyclical!$A$1:$A$243, 0), MATCH('Cyclical_after overrides'!F$1, F_Inputs_cyclical!$A$1:$BE$1, 0))),
Cyclical_overrides!F92)</f>
        <v>54.1</v>
      </c>
      <c r="G92" s="72">
        <f>IF(Cyclical_overrides!G92 = "",
IF(INDEX(F_Inputs_cyclical!$A$1:$BE$243, MATCH('Cyclical_after overrides'!$A92, F_Inputs_cyclical!$A$1:$A$243, 0), MATCH('Cyclical_after overrides'!G$1, F_Inputs_cyclical!$A$1:$BE$1, 0))="", "", INDEX(F_Inputs_cyclical!$A$1:$BE$243, MATCH('Cyclical_after overrides'!$A92, F_Inputs_cyclical!$A$1:$A$243, 0), MATCH('Cyclical_after overrides'!G$1, F_Inputs_cyclical!$A$1:$BE$1, 0))),
Cyclical_overrides!G92)</f>
        <v>6.7</v>
      </c>
      <c r="H92" s="72">
        <f>IF(Cyclical_overrides!H92 = "",
IF(INDEX(F_Inputs_cyclical!$A$1:$BE$243, MATCH('Cyclical_after overrides'!$A92, F_Inputs_cyclical!$A$1:$A$243, 0), MATCH('Cyclical_after overrides'!H$1, F_Inputs_cyclical!$A$1:$BE$1, 0))="", "", INDEX(F_Inputs_cyclical!$A$1:$BE$243, MATCH('Cyclical_after overrides'!$A92, F_Inputs_cyclical!$A$1:$A$243, 0), MATCH('Cyclical_after overrides'!H$1, F_Inputs_cyclical!$A$1:$BE$1, 0))),
Cyclical_overrides!H92)</f>
        <v>0.9</v>
      </c>
      <c r="I92" s="72">
        <f>IF(Cyclical_overrides!I92 = "",
IF(INDEX(F_Inputs_cyclical!$A$1:$BE$243, MATCH('Cyclical_after overrides'!$A92, F_Inputs_cyclical!$A$1:$A$243, 0), MATCH('Cyclical_after overrides'!I$1, F_Inputs_cyclical!$A$1:$BE$1, 0))="", "", INDEX(F_Inputs_cyclical!$A$1:$BE$243, MATCH('Cyclical_after overrides'!$A92, F_Inputs_cyclical!$A$1:$A$243, 0), MATCH('Cyclical_after overrides'!I$1, F_Inputs_cyclical!$A$1:$BE$1, 0))),
Cyclical_overrides!I92)</f>
        <v>0</v>
      </c>
      <c r="J92" s="72">
        <f>IF(Cyclical_overrides!J92 = "",
IF(INDEX(F_Inputs_cyclical!$A$1:$BE$243, MATCH('Cyclical_after overrides'!$A92, F_Inputs_cyclical!$A$1:$A$243, 0), MATCH('Cyclical_after overrides'!J$1, F_Inputs_cyclical!$A$1:$BE$1, 0))="", "", INDEX(F_Inputs_cyclical!$A$1:$BE$243, MATCH('Cyclical_after overrides'!$A92, F_Inputs_cyclical!$A$1:$A$243, 0), MATCH('Cyclical_after overrides'!J$1, F_Inputs_cyclical!$A$1:$BE$1, 0))),
Cyclical_overrides!J92)</f>
        <v>155.10000000000002</v>
      </c>
      <c r="K92" s="72">
        <f>IF(Cyclical_overrides!K92 = "",
IF(INDEX(F_Inputs_cyclical!$A$1:$BE$243, MATCH('Cyclical_after overrides'!$A92, F_Inputs_cyclical!$A$1:$A$243, 0), MATCH('Cyclical_after overrides'!K$1, F_Inputs_cyclical!$A$1:$BE$1, 0))="", "", INDEX(F_Inputs_cyclical!$A$1:$BE$243, MATCH('Cyclical_after overrides'!$A92, F_Inputs_cyclical!$A$1:$A$243, 0), MATCH('Cyclical_after overrides'!K$1, F_Inputs_cyclical!$A$1:$BE$1, 0))),
Cyclical_overrides!K92)</f>
        <v>68.2</v>
      </c>
      <c r="L92" s="72">
        <f>IF(Cyclical_overrides!L92 = "",
IF(INDEX(F_Inputs_cyclical!$A$1:$BE$243, MATCH('Cyclical_after overrides'!$A92, F_Inputs_cyclical!$A$1:$A$243, 0), MATCH('Cyclical_after overrides'!L$1, F_Inputs_cyclical!$A$1:$BE$1, 0))="", "", INDEX(F_Inputs_cyclical!$A$1:$BE$243, MATCH('Cyclical_after overrides'!$A92, F_Inputs_cyclical!$A$1:$A$243, 0), MATCH('Cyclical_after overrides'!L$1, F_Inputs_cyclical!$A$1:$BE$1, 0))),
Cyclical_overrides!L92)</f>
        <v>8.5</v>
      </c>
      <c r="M92" s="72">
        <f>IF(Cyclical_overrides!M92 = "",
IF(INDEX(F_Inputs_cyclical!$A$1:$BE$243, MATCH('Cyclical_after overrides'!$A92, F_Inputs_cyclical!$A$1:$A$243, 0), MATCH('Cyclical_after overrides'!M$1, F_Inputs_cyclical!$A$1:$BE$1, 0))="", "", INDEX(F_Inputs_cyclical!$A$1:$BE$243, MATCH('Cyclical_after overrides'!$A92, F_Inputs_cyclical!$A$1:$A$243, 0), MATCH('Cyclical_after overrides'!M$1, F_Inputs_cyclical!$A$1:$BE$1, 0))),
Cyclical_overrides!M92)</f>
        <v>0</v>
      </c>
      <c r="N92" s="72">
        <f>IF(Cyclical_overrides!N92 = "",
IF(INDEX(F_Inputs_cyclical!$A$1:$BE$243, MATCH('Cyclical_after overrides'!$A92, F_Inputs_cyclical!$A$1:$A$243, 0), MATCH('Cyclical_after overrides'!N$1, F_Inputs_cyclical!$A$1:$BE$1, 0))="", "", INDEX(F_Inputs_cyclical!$A$1:$BE$243, MATCH('Cyclical_after overrides'!$A92, F_Inputs_cyclical!$A$1:$A$243, 0), MATCH('Cyclical_after overrides'!N$1, F_Inputs_cyclical!$A$1:$BE$1, 0))),
Cyclical_overrides!N92)</f>
        <v>8.5</v>
      </c>
      <c r="O92" s="72" t="str">
        <f>IF(Cyclical_overrides!O92 = "",
IF(INDEX(F_Inputs_cyclical!$A$1:$BE$243, MATCH('Cyclical_after overrides'!$A92, F_Inputs_cyclical!$A$1:$A$243, 0), MATCH('Cyclical_after overrides'!O$1, F_Inputs_cyclical!$A$1:$BE$1, 0))="", "", INDEX(F_Inputs_cyclical!$A$1:$BE$243, MATCH('Cyclical_after overrides'!$A92, F_Inputs_cyclical!$A$1:$A$243, 0), MATCH('Cyclical_after overrides'!O$1, F_Inputs_cyclical!$A$1:$BE$1, 0))),
Cyclical_overrides!O92)</f>
        <v/>
      </c>
      <c r="P92" s="72" t="str">
        <f>IF(Cyclical_overrides!P92 = "",
IF(INDEX(F_Inputs_cyclical!$A$1:$BE$243, MATCH('Cyclical_after overrides'!$A92, F_Inputs_cyclical!$A$1:$A$243, 0), MATCH('Cyclical_after overrides'!P$1, F_Inputs_cyclical!$A$1:$BE$1, 0))="", "", INDEX(F_Inputs_cyclical!$A$1:$BE$243, MATCH('Cyclical_after overrides'!$A92, F_Inputs_cyclical!$A$1:$A$243, 0), MATCH('Cyclical_after overrides'!P$1, F_Inputs_cyclical!$A$1:$BE$1, 0))),
Cyclical_overrides!P92)</f>
        <v/>
      </c>
      <c r="Q92" s="72" t="str">
        <f>IF(Cyclical_overrides!Q92 = "",
IF(INDEX(F_Inputs_cyclical!$A$1:$BE$243, MATCH('Cyclical_after overrides'!$A92, F_Inputs_cyclical!$A$1:$A$243, 0), MATCH('Cyclical_after overrides'!Q$1, F_Inputs_cyclical!$A$1:$BE$1, 0))="", "", INDEX(F_Inputs_cyclical!$A$1:$BE$243, MATCH('Cyclical_after overrides'!$A92, F_Inputs_cyclical!$A$1:$A$243, 0), MATCH('Cyclical_after overrides'!Q$1, F_Inputs_cyclical!$A$1:$BE$1, 0))),
Cyclical_overrides!Q92)</f>
        <v/>
      </c>
      <c r="R92" s="72" t="str">
        <f>IF(Cyclical_overrides!R92 = "",
IF(INDEX(F_Inputs_cyclical!$A$1:$BE$243, MATCH('Cyclical_after overrides'!$A92, F_Inputs_cyclical!$A$1:$A$243, 0), MATCH('Cyclical_after overrides'!R$1, F_Inputs_cyclical!$A$1:$BE$1, 0))="", "", INDEX(F_Inputs_cyclical!$A$1:$BE$243, MATCH('Cyclical_after overrides'!$A92, F_Inputs_cyclical!$A$1:$A$243, 0), MATCH('Cyclical_after overrides'!R$1, F_Inputs_cyclical!$A$1:$BE$1, 0))),
Cyclical_overrides!R92)</f>
        <v/>
      </c>
      <c r="S92" s="72">
        <f>IF(Cyclical_overrides!S92 = "",
IF(INDEX(F_Inputs_cyclical!$A$1:$BE$243, MATCH('Cyclical_after overrides'!$A92, F_Inputs_cyclical!$A$1:$A$243, 0), MATCH('Cyclical_after overrides'!S$1, F_Inputs_cyclical!$A$1:$BE$1, 0))="", "", INDEX(F_Inputs_cyclical!$A$1:$BE$243, MATCH('Cyclical_after overrides'!$A92, F_Inputs_cyclical!$A$1:$A$243, 0), MATCH('Cyclical_after overrides'!S$1, F_Inputs_cyclical!$A$1:$BE$1, 0))),
Cyclical_overrides!S92)</f>
        <v>74.570999999999998</v>
      </c>
      <c r="T92" s="72">
        <f>IF(Cyclical_overrides!T92 = "",
IF(INDEX(F_Inputs_cyclical!$A$1:$BE$243, MATCH('Cyclical_after overrides'!$A92, F_Inputs_cyclical!$A$1:$A$243, 0), MATCH('Cyclical_after overrides'!T$1, F_Inputs_cyclical!$A$1:$BE$1, 0))="", "", INDEX(F_Inputs_cyclical!$A$1:$BE$243, MATCH('Cyclical_after overrides'!$A92, F_Inputs_cyclical!$A$1:$A$243, 0), MATCH('Cyclical_after overrides'!T$1, F_Inputs_cyclical!$A$1:$BE$1, 0))),
Cyclical_overrides!T92)</f>
        <v>44.347999999999999</v>
      </c>
      <c r="U92" s="72">
        <f>IF(Cyclical_overrides!U92 = "",
IF(INDEX(F_Inputs_cyclical!$A$1:$BE$243, MATCH('Cyclical_after overrides'!$A92, F_Inputs_cyclical!$A$1:$A$243, 0), MATCH('Cyclical_after overrides'!U$1, F_Inputs_cyclical!$A$1:$BE$1, 0))="", "", INDEX(F_Inputs_cyclical!$A$1:$BE$243, MATCH('Cyclical_after overrides'!$A92, F_Inputs_cyclical!$A$1:$A$243, 0), MATCH('Cyclical_after overrides'!U$1, F_Inputs_cyclical!$A$1:$BE$1, 0))),
Cyclical_overrides!U92)</f>
        <v>146.60000000000002</v>
      </c>
      <c r="V92" s="72">
        <f>IF(Cyclical_overrides!V92 = "",
IF(INDEX(F_Inputs_cyclical!$A$1:$BE$243, MATCH('Cyclical_after overrides'!$A92, F_Inputs_cyclical!$A$1:$A$243, 0), MATCH('Cyclical_after overrides'!V$1, F_Inputs_cyclical!$A$1:$BE$1, 0))="", "", INDEX(F_Inputs_cyclical!$A$1:$BE$243, MATCH('Cyclical_after overrides'!$A92, F_Inputs_cyclical!$A$1:$A$243, 0), MATCH('Cyclical_after overrides'!V$1, F_Inputs_cyclical!$A$1:$BE$1, 0))),
Cyclical_overrides!V92)</f>
        <v>31.943999999999999</v>
      </c>
      <c r="W92" s="72">
        <f>IF(Cyclical_overrides!W92 = "",
IF(INDEX(F_Inputs_cyclical!$A$1:$BE$243, MATCH('Cyclical_after overrides'!$A92, F_Inputs_cyclical!$A$1:$A$243, 0), MATCH('Cyclical_after overrides'!W$1, F_Inputs_cyclical!$A$1:$BE$1, 0))="", "", INDEX(F_Inputs_cyclical!$A$1:$BE$243, MATCH('Cyclical_after overrides'!$A92, F_Inputs_cyclical!$A$1:$A$243, 0), MATCH('Cyclical_after overrides'!W$1, F_Inputs_cyclical!$A$1:$BE$1, 0))),
Cyclical_overrides!W92)</f>
        <v>15.82</v>
      </c>
      <c r="X92" s="72">
        <f>IF(Cyclical_overrides!X92 = "",
IF(INDEX(F_Inputs_cyclical!$A$1:$BE$243, MATCH('Cyclical_after overrides'!$A92, F_Inputs_cyclical!$A$1:$A$243, 0), MATCH('Cyclical_after overrides'!X$1, F_Inputs_cyclical!$A$1:$BE$1, 0))="", "", INDEX(F_Inputs_cyclical!$A$1:$BE$243, MATCH('Cyclical_after overrides'!$A92, F_Inputs_cyclical!$A$1:$A$243, 0), MATCH('Cyclical_after overrides'!X$1, F_Inputs_cyclical!$A$1:$BE$1, 0))),
Cyclical_overrides!X92)</f>
        <v>1258.8599999999999</v>
      </c>
      <c r="Y92" s="72">
        <f>IF(Cyclical_overrides!Y92 = "",
IF(INDEX(F_Inputs_cyclical!$A$1:$BE$243, MATCH('Cyclical_after overrides'!$A92, F_Inputs_cyclical!$A$1:$A$243, 0), MATCH('Cyclical_after overrides'!Y$1, F_Inputs_cyclical!$A$1:$BE$1, 0))="", "", INDEX(F_Inputs_cyclical!$A$1:$BE$243, MATCH('Cyclical_after overrides'!$A92, F_Inputs_cyclical!$A$1:$A$243, 0), MATCH('Cyclical_after overrides'!Y$1, F_Inputs_cyclical!$A$1:$BE$1, 0))),
Cyclical_overrides!Y92)</f>
        <v>623.42399999999998</v>
      </c>
      <c r="Z92" s="72">
        <f>IF(Cyclical_overrides!Z92 = "",
IF(INDEX(F_Inputs_cyclical!$A$1:$BE$243, MATCH('Cyclical_after overrides'!$A92, F_Inputs_cyclical!$A$1:$A$243, 0), MATCH('Cyclical_after overrides'!Z$1, F_Inputs_cyclical!$A$1:$BE$1, 0))="", "", INDEX(F_Inputs_cyclical!$A$1:$BE$243, MATCH('Cyclical_after overrides'!$A92, F_Inputs_cyclical!$A$1:$A$243, 0), MATCH('Cyclical_after overrides'!Z$1, F_Inputs_cyclical!$A$1:$BE$1, 0))),
Cyclical_overrides!Z92)</f>
        <v>2243.502</v>
      </c>
      <c r="AA92" s="72">
        <f>IF(Cyclical_overrides!AA92 = "",
IF(INDEX(F_Inputs_cyclical!$A$1:$BE$243, MATCH('Cyclical_after overrides'!$A92, F_Inputs_cyclical!$A$1:$A$243, 0), MATCH('Cyclical_after overrides'!AA$1, F_Inputs_cyclical!$A$1:$BE$1, 0))="", "", INDEX(F_Inputs_cyclical!$A$1:$BE$243, MATCH('Cyclical_after overrides'!$A92, F_Inputs_cyclical!$A$1:$A$243, 0), MATCH('Cyclical_after overrides'!AA$1, F_Inputs_cyclical!$A$1:$BE$1, 0))),
Cyclical_overrides!AA92)</f>
        <v>1111.047</v>
      </c>
      <c r="AB92" s="72">
        <f>IF(Cyclical_overrides!AB92 = "",
IF(INDEX(F_Inputs_cyclical!$A$1:$BE$243, MATCH('Cyclical_after overrides'!$A92, F_Inputs_cyclical!$A$1:$A$243, 0), MATCH('Cyclical_after overrides'!AB$1, F_Inputs_cyclical!$A$1:$BE$1, 0))="", "", INDEX(F_Inputs_cyclical!$A$1:$BE$243, MATCH('Cyclical_after overrides'!$A92, F_Inputs_cyclical!$A$1:$A$243, 0), MATCH('Cyclical_after overrides'!AB$1, F_Inputs_cyclical!$A$1:$BE$1, 0))),
Cyclical_overrides!AB92)</f>
        <v>0</v>
      </c>
      <c r="AC92" s="72" t="str">
        <f>IF(Cyclical_overrides!AC92 = "",
IF(INDEX(F_Inputs_cyclical!$A$1:$BE$243, MATCH('Cyclical_after overrides'!$A92, F_Inputs_cyclical!$A$1:$A$243, 0), MATCH('Cyclical_after overrides'!AC$1, F_Inputs_cyclical!$A$1:$BE$1, 0))="", "", INDEX(F_Inputs_cyclical!$A$1:$BE$243, MATCH('Cyclical_after overrides'!$A92, F_Inputs_cyclical!$A$1:$A$243, 0), MATCH('Cyclical_after overrides'!AC$1, F_Inputs_cyclical!$A$1:$BE$1, 0))),
Cyclical_overrides!AC92)</f>
        <v/>
      </c>
      <c r="AD92" s="72" t="str">
        <f>IF(Cyclical_overrides!AD92 = "",
IF(INDEX(F_Inputs_cyclical!$A$1:$BE$243, MATCH('Cyclical_after overrides'!$A92, F_Inputs_cyclical!$A$1:$A$243, 0), MATCH('Cyclical_after overrides'!AD$1, F_Inputs_cyclical!$A$1:$BE$1, 0))="", "", INDEX(F_Inputs_cyclical!$A$1:$BE$243, MATCH('Cyclical_after overrides'!$A92, F_Inputs_cyclical!$A$1:$A$243, 0), MATCH('Cyclical_after overrides'!AD$1, F_Inputs_cyclical!$A$1:$BE$1, 0))),
Cyclical_overrides!AD92)</f>
        <v/>
      </c>
      <c r="AE92" s="72" t="str">
        <f>IF(Cyclical_overrides!AE92 = "",
IF(INDEX(F_Inputs_cyclical!$A$1:$BE$243, MATCH('Cyclical_after overrides'!$A92, F_Inputs_cyclical!$A$1:$A$243, 0), MATCH('Cyclical_after overrides'!AE$1, F_Inputs_cyclical!$A$1:$BE$1, 0))="", "", INDEX(F_Inputs_cyclical!$A$1:$BE$243, MATCH('Cyclical_after overrides'!$A92, F_Inputs_cyclical!$A$1:$A$243, 0), MATCH('Cyclical_after overrides'!AE$1, F_Inputs_cyclical!$A$1:$BE$1, 0))),
Cyclical_overrides!AE92)</f>
        <v/>
      </c>
      <c r="AF92" s="72" t="str">
        <f>IF(Cyclical_overrides!AF92 = "",
IF(INDEX(F_Inputs_cyclical!$A$1:$BE$243, MATCH('Cyclical_after overrides'!$A92, F_Inputs_cyclical!$A$1:$A$243, 0), MATCH('Cyclical_after overrides'!AF$1, F_Inputs_cyclical!$A$1:$BE$1, 0))="", "", INDEX(F_Inputs_cyclical!$A$1:$BE$243, MATCH('Cyclical_after overrides'!$A92, F_Inputs_cyclical!$A$1:$A$243, 0), MATCH('Cyclical_after overrides'!AF$1, F_Inputs_cyclical!$A$1:$BE$1, 0))),
Cyclical_overrides!AF92)</f>
        <v/>
      </c>
      <c r="AG92" s="72" t="str">
        <f>IF(Cyclical_overrides!AG92 = "",
IF(INDEX(F_Inputs_cyclical!$A$1:$BE$243, MATCH('Cyclical_after overrides'!$A92, F_Inputs_cyclical!$A$1:$A$243, 0), MATCH('Cyclical_after overrides'!AG$1, F_Inputs_cyclical!$A$1:$BE$1, 0))="", "", INDEX(F_Inputs_cyclical!$A$1:$BE$243, MATCH('Cyclical_after overrides'!$A92, F_Inputs_cyclical!$A$1:$A$243, 0), MATCH('Cyclical_after overrides'!AG$1, F_Inputs_cyclical!$A$1:$BE$1, 0))),
Cyclical_overrides!AG92)</f>
        <v/>
      </c>
      <c r="AH92" s="72" t="str">
        <f>IF(Cyclical_overrides!AH92 = "",
IF(INDEX(F_Inputs_cyclical!$A$1:$BE$243, MATCH('Cyclical_after overrides'!$A92, F_Inputs_cyclical!$A$1:$A$243, 0), MATCH('Cyclical_after overrides'!AH$1, F_Inputs_cyclical!$A$1:$BE$1, 0))="", "", INDEX(F_Inputs_cyclical!$A$1:$BE$243, MATCH('Cyclical_after overrides'!$A92, F_Inputs_cyclical!$A$1:$A$243, 0), MATCH('Cyclical_after overrides'!AH$1, F_Inputs_cyclical!$A$1:$BE$1, 0))),
Cyclical_overrides!AH92)</f>
        <v/>
      </c>
      <c r="AI92" s="72" t="str">
        <f>IF(Cyclical_overrides!AI92 = "",
IF(INDEX(F_Inputs_cyclical!$A$1:$BE$243, MATCH('Cyclical_after overrides'!$A92, F_Inputs_cyclical!$A$1:$A$243, 0), MATCH('Cyclical_after overrides'!AI$1, F_Inputs_cyclical!$A$1:$BE$1, 0))="", "", INDEX(F_Inputs_cyclical!$A$1:$BE$243, MATCH('Cyclical_after overrides'!$A92, F_Inputs_cyclical!$A$1:$A$243, 0), MATCH('Cyclical_after overrides'!AI$1, F_Inputs_cyclical!$A$1:$BE$1, 0))),
Cyclical_overrides!AI92)</f>
        <v/>
      </c>
      <c r="AJ92" s="72" t="str">
        <f>IF(Cyclical_overrides!AJ92 = "",
IF(INDEX(F_Inputs_cyclical!$A$1:$BE$243, MATCH('Cyclical_after overrides'!$A92, F_Inputs_cyclical!$A$1:$A$243, 0), MATCH('Cyclical_after overrides'!AJ$1, F_Inputs_cyclical!$A$1:$BE$1, 0))="", "", INDEX(F_Inputs_cyclical!$A$1:$BE$243, MATCH('Cyclical_after overrides'!$A92, F_Inputs_cyclical!$A$1:$A$243, 0), MATCH('Cyclical_after overrides'!AJ$1, F_Inputs_cyclical!$A$1:$BE$1, 0))),
Cyclical_overrides!AJ92)</f>
        <v/>
      </c>
      <c r="AK92" s="72" t="str">
        <f>IF(Cyclical_overrides!AK92 = "",
IF(INDEX(F_Inputs_cyclical!$A$1:$BE$243, MATCH('Cyclical_after overrides'!$A92, F_Inputs_cyclical!$A$1:$A$243, 0), MATCH('Cyclical_after overrides'!AK$1, F_Inputs_cyclical!$A$1:$BE$1, 0))="", "", INDEX(F_Inputs_cyclical!$A$1:$BE$243, MATCH('Cyclical_after overrides'!$A92, F_Inputs_cyclical!$A$1:$A$243, 0), MATCH('Cyclical_after overrides'!AK$1, F_Inputs_cyclical!$A$1:$BE$1, 0))),
Cyclical_overrides!AK92)</f>
        <v/>
      </c>
      <c r="AL92" s="72" t="str">
        <f>IF(Cyclical_overrides!AL92 = "",
IF(INDEX(F_Inputs_cyclical!$A$1:$BE$243, MATCH('Cyclical_after overrides'!$A92, F_Inputs_cyclical!$A$1:$A$243, 0), MATCH('Cyclical_after overrides'!AL$1, F_Inputs_cyclical!$A$1:$BE$1, 0))="", "", INDEX(F_Inputs_cyclical!$A$1:$BE$243, MATCH('Cyclical_after overrides'!$A92, F_Inputs_cyclical!$A$1:$A$243, 0), MATCH('Cyclical_after overrides'!AL$1, F_Inputs_cyclical!$A$1:$BE$1, 0))),
Cyclical_overrides!AL92)</f>
        <v/>
      </c>
      <c r="AM92" s="72">
        <f>IF(Cyclical_overrides!AM92 = "",
IF(INDEX(F_Inputs_cyclical!$A$1:$BE$243, MATCH('Cyclical_after overrides'!$A92, F_Inputs_cyclical!$A$1:$A$243, 0), MATCH('Cyclical_after overrides'!AM$1, F_Inputs_cyclical!$A$1:$BE$1, 0))="", "", INDEX(F_Inputs_cyclical!$A$1:$BE$243, MATCH('Cyclical_after overrides'!$A92, F_Inputs_cyclical!$A$1:$A$243, 0), MATCH('Cyclical_after overrides'!AM$1, F_Inputs_cyclical!$A$1:$BE$1, 0))),
Cyclical_overrides!AM92)</f>
        <v>21.1</v>
      </c>
      <c r="AN92" s="72">
        <f>IF(Cyclical_overrides!AN92 = "",
IF(INDEX(F_Inputs_cyclical!$A$1:$BE$243, MATCH('Cyclical_after overrides'!$A92, F_Inputs_cyclical!$A$1:$A$243, 0), MATCH('Cyclical_after overrides'!AN$1, F_Inputs_cyclical!$A$1:$BE$1, 0))="", "", INDEX(F_Inputs_cyclical!$A$1:$BE$243, MATCH('Cyclical_after overrides'!$A92, F_Inputs_cyclical!$A$1:$A$243, 0), MATCH('Cyclical_after overrides'!AN$1, F_Inputs_cyclical!$A$1:$BE$1, 0))),
Cyclical_overrides!AN92)</f>
        <v>146.60000000000002</v>
      </c>
      <c r="AO92" s="72" t="str">
        <f>IF(Cyclical_overrides!AO92 = "",
IF(INDEX(F_Inputs_cyclical!$A$1:$BE$243, MATCH('Cyclical_after overrides'!$A92, F_Inputs_cyclical!$A$1:$A$243, 0), MATCH('Cyclical_after overrides'!AO$1, F_Inputs_cyclical!$A$1:$BE$1, 0))="", "", INDEX(F_Inputs_cyclical!$A$1:$BE$243, MATCH('Cyclical_after overrides'!$A92, F_Inputs_cyclical!$A$1:$A$243, 0), MATCH('Cyclical_after overrides'!AO$1, F_Inputs_cyclical!$A$1:$BE$1, 0))),
Cyclical_overrides!AO92)</f>
        <v/>
      </c>
      <c r="AP92" s="72" t="str">
        <f>IF(Cyclical_overrides!AP92 = "",
IF(INDEX(F_Inputs_cyclical!$A$1:$BE$243, MATCH('Cyclical_after overrides'!$A92, F_Inputs_cyclical!$A$1:$A$243, 0), MATCH('Cyclical_after overrides'!AP$1, F_Inputs_cyclical!$A$1:$BE$1, 0))="", "", INDEX(F_Inputs_cyclical!$A$1:$BE$243, MATCH('Cyclical_after overrides'!$A92, F_Inputs_cyclical!$A$1:$A$243, 0), MATCH('Cyclical_after overrides'!AP$1, F_Inputs_cyclical!$A$1:$BE$1, 0))),
Cyclical_overrides!AP92)</f>
        <v/>
      </c>
      <c r="AQ92" s="72" t="str">
        <f>IF(Cyclical_overrides!AQ92 = "",
IF(INDEX(F_Inputs_cyclical!$A$1:$BE$243, MATCH('Cyclical_after overrides'!$A92, F_Inputs_cyclical!$A$1:$A$243, 0), MATCH('Cyclical_after overrides'!AQ$1, F_Inputs_cyclical!$A$1:$BE$1, 0))="", "", INDEX(F_Inputs_cyclical!$A$1:$BE$243, MATCH('Cyclical_after overrides'!$A92, F_Inputs_cyclical!$A$1:$A$243, 0), MATCH('Cyclical_after overrides'!AQ$1, F_Inputs_cyclical!$A$1:$BE$1, 0))),
Cyclical_overrides!AQ92)</f>
        <v/>
      </c>
      <c r="AR92" s="72">
        <f>IF(Cyclical_overrides!AR92 = "",
IF(INDEX(F_Inputs_cyclical!$A$1:$BE$243, MATCH('Cyclical_after overrides'!$A92, F_Inputs_cyclical!$A$1:$A$243, 0), MATCH('Cyclical_after overrides'!AR$1, F_Inputs_cyclical!$A$1:$BE$1, 0))="", "", INDEX(F_Inputs_cyclical!$A$1:$BE$243, MATCH('Cyclical_after overrides'!$A92, F_Inputs_cyclical!$A$1:$A$243, 0), MATCH('Cyclical_after overrides'!AR$1, F_Inputs_cyclical!$A$1:$BE$1, 0))),
Cyclical_overrides!AR92)</f>
        <v>0</v>
      </c>
      <c r="AS92" s="72">
        <f>IF(Cyclical_overrides!AS92 = "",
IF(INDEX(F_Inputs_cyclical!$A$1:$BE$243, MATCH('Cyclical_after overrides'!$A92, F_Inputs_cyclical!$A$1:$A$243, 0), MATCH('Cyclical_after overrides'!AS$1, F_Inputs_cyclical!$A$1:$BE$1, 0))="", "", INDEX(F_Inputs_cyclical!$A$1:$BE$243, MATCH('Cyclical_after overrides'!$A92, F_Inputs_cyclical!$A$1:$A$243, 0), MATCH('Cyclical_after overrides'!AS$1, F_Inputs_cyclical!$A$1:$BE$1, 0))),
Cyclical_overrides!AS92)</f>
        <v>0</v>
      </c>
      <c r="AT92" s="72">
        <f>IF(Cyclical_overrides!AT92 = "",
IF(INDEX(F_Inputs_cyclical!$A$1:$BE$243, MATCH('Cyclical_after overrides'!$A92, F_Inputs_cyclical!$A$1:$A$243, 0), MATCH('Cyclical_after overrides'!AT$1, F_Inputs_cyclical!$A$1:$BE$1, 0))="", "", INDEX(F_Inputs_cyclical!$A$1:$BE$243, MATCH('Cyclical_after overrides'!$A92, F_Inputs_cyclical!$A$1:$A$243, 0), MATCH('Cyclical_after overrides'!AT$1, F_Inputs_cyclical!$A$1:$BE$1, 0))),
Cyclical_overrides!AT92)</f>
        <v>0</v>
      </c>
      <c r="AU92" s="72">
        <f>IF(Cyclical_overrides!AU92 = "",
IF(INDEX(F_Inputs_cyclical!$A$1:$BE$243, MATCH('Cyclical_after overrides'!$A92, F_Inputs_cyclical!$A$1:$A$243, 0), MATCH('Cyclical_after overrides'!AU$1, F_Inputs_cyclical!$A$1:$BE$1, 0))="", "", INDEX(F_Inputs_cyclical!$A$1:$BE$243, MATCH('Cyclical_after overrides'!$A92, F_Inputs_cyclical!$A$1:$A$243, 0), MATCH('Cyclical_after overrides'!AU$1, F_Inputs_cyclical!$A$1:$BE$1, 0))),
Cyclical_overrides!AU92)</f>
        <v>1.036848</v>
      </c>
      <c r="AV92" s="72" t="str">
        <f>IF(Cyclical_overrides!AV92 = "",
IF(INDEX(F_Inputs_cyclical!$A$1:$BE$243, MATCH('Cyclical_after overrides'!$A92, F_Inputs_cyclical!$A$1:$A$243, 0), MATCH('Cyclical_after overrides'!AV$1, F_Inputs_cyclical!$A$1:$BE$1, 0))="", "", INDEX(F_Inputs_cyclical!$A$1:$BE$243, MATCH('Cyclical_after overrides'!$A92, F_Inputs_cyclical!$A$1:$A$243, 0), MATCH('Cyclical_after overrides'!AV$1, F_Inputs_cyclical!$A$1:$BE$1, 0))),
Cyclical_overrides!AV92)</f>
        <v/>
      </c>
      <c r="AW92" s="72">
        <f>IF(Cyclical_overrides!AW92 = "",
IF(INDEX(F_Inputs_cyclical!$A$1:$BE$243, MATCH('Cyclical_after overrides'!$A92, F_Inputs_cyclical!$A$1:$A$243, 0), MATCH('Cyclical_after overrides'!AW$1, F_Inputs_cyclical!$A$1:$BE$1, 0))="", "", INDEX(F_Inputs_cyclical!$A$1:$BE$243, MATCH('Cyclical_after overrides'!$A92, F_Inputs_cyclical!$A$1:$A$243, 0), MATCH('Cyclical_after overrides'!AW$1, F_Inputs_cyclical!$A$1:$BE$1, 0))),
Cyclical_overrides!AW92)</f>
        <v>1.24788708586883</v>
      </c>
      <c r="AX92" s="72">
        <f>IF(Cyclical_overrides!AX92 = "",
IF(INDEX(F_Inputs_cyclical!$A$1:$BE$243, MATCH('Cyclical_after overrides'!$A92, F_Inputs_cyclical!$A$1:$A$243, 0), MATCH('Cyclical_after overrides'!AX$1, F_Inputs_cyclical!$A$1:$BE$1, 0))="", "", INDEX(F_Inputs_cyclical!$A$1:$BE$243, MATCH('Cyclical_after overrides'!$A92, F_Inputs_cyclical!$A$1:$A$243, 0), MATCH('Cyclical_after overrides'!AX$1, F_Inputs_cyclical!$A$1:$BE$1, 0))),
Cyclical_overrides!AX92)</f>
        <v>29.936154978594892</v>
      </c>
      <c r="AY92" s="72">
        <f>IF(Cyclical_overrides!AY92 = "",
IF(INDEX(F_Inputs_cyclical!$A$1:$BE$243, MATCH('Cyclical_after overrides'!$A92, F_Inputs_cyclical!$A$1:$A$243, 0), MATCH('Cyclical_after overrides'!AY$1, F_Inputs_cyclical!$A$1:$BE$1, 0))="", "", INDEX(F_Inputs_cyclical!$A$1:$BE$243, MATCH('Cyclical_after overrides'!$A92, F_Inputs_cyclical!$A$1:$A$243, 0), MATCH('Cyclical_after overrides'!AY$1, F_Inputs_cyclical!$A$1:$BE$1, 0))),
Cyclical_overrides!AY92)</f>
        <v>137.31924458141486</v>
      </c>
      <c r="AZ92" s="72">
        <f>IF(Cyclical_overrides!AZ92 = "",
IF(INDEX(F_Inputs_cyclical!$A$1:$BE$243, MATCH('Cyclical_after overrides'!$A92, F_Inputs_cyclical!$A$1:$A$243, 0), MATCH('Cyclical_after overrides'!AZ$1, F_Inputs_cyclical!$A$1:$BE$1, 0))="", "", INDEX(F_Inputs_cyclical!$A$1:$BE$243, MATCH('Cyclical_after overrides'!$A92, F_Inputs_cyclical!$A$1:$A$243, 0), MATCH('Cyclical_after overrides'!AZ$1, F_Inputs_cyclical!$A$1:$BE$1, 0))),
Cyclical_overrides!AZ92)</f>
        <v>2.6452739778616583</v>
      </c>
      <c r="BA92" s="72">
        <f>IF(Cyclical_overrides!BA92 = "",
IF(INDEX(F_Inputs_cyclical!$A$1:$BE$243, MATCH('Cyclical_after overrides'!$A92, F_Inputs_cyclical!$A$1:$A$243, 0), MATCH('Cyclical_after overrides'!BA$1, F_Inputs_cyclical!$A$1:$BE$1, 0))="", "", INDEX(F_Inputs_cyclical!$A$1:$BE$243, MATCH('Cyclical_after overrides'!$A92, F_Inputs_cyclical!$A$1:$A$243, 0), MATCH('Cyclical_after overrides'!BA$1, F_Inputs_cyclical!$A$1:$BE$1, 0))),
Cyclical_overrides!BA92)</f>
        <v>14.173257344027382</v>
      </c>
      <c r="BB92" s="72">
        <f>IF(Cyclical_overrides!BB92 = "",
IF(INDEX(F_Inputs_cyclical!$A$1:$BE$243, MATCH('Cyclical_after overrides'!$A92, F_Inputs_cyclical!$A$1:$A$243, 0), MATCH('Cyclical_after overrides'!BB$1, F_Inputs_cyclical!$A$1:$BE$1, 0))="", "", INDEX(F_Inputs_cyclical!$A$1:$BE$243, MATCH('Cyclical_after overrides'!$A92, F_Inputs_cyclical!$A$1:$A$243, 0), MATCH('Cyclical_after overrides'!BB$1, F_Inputs_cyclical!$A$1:$BE$1, 0))),
Cyclical_overrides!BB92)</f>
        <v>14.173257344027382</v>
      </c>
      <c r="BC92" s="72">
        <f>IF(Cyclical_overrides!BC92 = "",
IF(INDEX(F_Inputs_cyclical!$A$1:$BE$243, MATCH('Cyclical_after overrides'!$A92, F_Inputs_cyclical!$A$1:$A$243, 0), MATCH('Cyclical_after overrides'!BC$1, F_Inputs_cyclical!$A$1:$BE$1, 0))="", "", INDEX(F_Inputs_cyclical!$A$1:$BE$243, MATCH('Cyclical_after overrides'!$A92, F_Inputs_cyclical!$A$1:$A$243, 0), MATCH('Cyclical_after overrides'!BC$1, F_Inputs_cyclical!$A$1:$BE$1, 0))),
Cyclical_overrides!BC92)</f>
        <v>18.287806618661076</v>
      </c>
      <c r="BD92" s="72">
        <f>IF(Cyclical_overrides!BD92 = "",
IF(INDEX(F_Inputs_cyclical!$A$1:$BE$243, MATCH('Cyclical_after overrides'!$A92, F_Inputs_cyclical!$A$1:$A$243, 0), MATCH('Cyclical_after overrides'!BD$1, F_Inputs_cyclical!$A$1:$BE$1, 0))="", "", INDEX(F_Inputs_cyclical!$A$1:$BE$243, MATCH('Cyclical_after overrides'!$A92, F_Inputs_cyclical!$A$1:$A$243, 0), MATCH('Cyclical_after overrides'!BD$1, F_Inputs_cyclical!$A$1:$BE$1, 0))),
Cyclical_overrides!BD92)</f>
        <v>1517.2292285140152</v>
      </c>
      <c r="BE92" s="194"/>
    </row>
    <row r="93" spans="1:57" x14ac:dyDescent="0.4">
      <c r="A93" s="63" t="str">
        <f t="shared" si="1"/>
        <v>TMS15</v>
      </c>
      <c r="B93" s="63" t="s">
        <v>349</v>
      </c>
      <c r="C93" s="63" t="s">
        <v>245</v>
      </c>
      <c r="D93" s="72">
        <f>IF(Cyclical_overrides!D93 = "",
IF(INDEX(F_Inputs_cyclical!$A$1:$BE$243, MATCH('Cyclical_after overrides'!$A93, F_Inputs_cyclical!$A$1:$A$243, 0), MATCH('Cyclical_after overrides'!D$1, F_Inputs_cyclical!$A$1:$BE$1, 0))="", "", INDEX(F_Inputs_cyclical!$A$1:$BE$243, MATCH('Cyclical_after overrides'!$A93, F_Inputs_cyclical!$A$1:$A$243, 0), MATCH('Cyclical_after overrides'!D$1, F_Inputs_cyclical!$A$1:$BE$1, 0))),
Cyclical_overrides!D93)</f>
        <v>41.5</v>
      </c>
      <c r="E93" s="72">
        <f>IF(Cyclical_overrides!E93 = "",
IF(INDEX(F_Inputs_cyclical!$A$1:$BE$243, MATCH('Cyclical_after overrides'!$A93, F_Inputs_cyclical!$A$1:$A$243, 0), MATCH('Cyclical_after overrides'!E$1, F_Inputs_cyclical!$A$1:$BE$1, 0))="", "", INDEX(F_Inputs_cyclical!$A$1:$BE$243, MATCH('Cyclical_after overrides'!$A93, F_Inputs_cyclical!$A$1:$A$243, 0), MATCH('Cyclical_after overrides'!E$1, F_Inputs_cyclical!$A$1:$BE$1, 0))),
Cyclical_overrides!E93)</f>
        <v>17</v>
      </c>
      <c r="F93" s="72">
        <f>IF(Cyclical_overrides!F93 = "",
IF(INDEX(F_Inputs_cyclical!$A$1:$BE$243, MATCH('Cyclical_after overrides'!$A93, F_Inputs_cyclical!$A$1:$A$243, 0), MATCH('Cyclical_after overrides'!F$1, F_Inputs_cyclical!$A$1:$BE$1, 0))="", "", INDEX(F_Inputs_cyclical!$A$1:$BE$243, MATCH('Cyclical_after overrides'!$A93, F_Inputs_cyclical!$A$1:$A$243, 0), MATCH('Cyclical_after overrides'!F$1, F_Inputs_cyclical!$A$1:$BE$1, 0))),
Cyclical_overrides!F93)</f>
        <v>65.3</v>
      </c>
      <c r="G93" s="72">
        <f>IF(Cyclical_overrides!G93 = "",
IF(INDEX(F_Inputs_cyclical!$A$1:$BE$243, MATCH('Cyclical_after overrides'!$A93, F_Inputs_cyclical!$A$1:$A$243, 0), MATCH('Cyclical_after overrides'!G$1, F_Inputs_cyclical!$A$1:$BE$1, 0))="", "", INDEX(F_Inputs_cyclical!$A$1:$BE$243, MATCH('Cyclical_after overrides'!$A93, F_Inputs_cyclical!$A$1:$A$243, 0), MATCH('Cyclical_after overrides'!G$1, F_Inputs_cyclical!$A$1:$BE$1, 0))),
Cyclical_overrides!G93)</f>
        <v>6.7</v>
      </c>
      <c r="H93" s="72">
        <f>IF(Cyclical_overrides!H93 = "",
IF(INDEX(F_Inputs_cyclical!$A$1:$BE$243, MATCH('Cyclical_after overrides'!$A93, F_Inputs_cyclical!$A$1:$A$243, 0), MATCH('Cyclical_after overrides'!H$1, F_Inputs_cyclical!$A$1:$BE$1, 0))="", "", INDEX(F_Inputs_cyclical!$A$1:$BE$243, MATCH('Cyclical_after overrides'!$A93, F_Inputs_cyclical!$A$1:$A$243, 0), MATCH('Cyclical_after overrides'!H$1, F_Inputs_cyclical!$A$1:$BE$1, 0))),
Cyclical_overrides!H93)</f>
        <v>0.3</v>
      </c>
      <c r="I93" s="72">
        <f>IF(Cyclical_overrides!I93 = "",
IF(INDEX(F_Inputs_cyclical!$A$1:$BE$243, MATCH('Cyclical_after overrides'!$A93, F_Inputs_cyclical!$A$1:$A$243, 0), MATCH('Cyclical_after overrides'!I$1, F_Inputs_cyclical!$A$1:$BE$1, 0))="", "", INDEX(F_Inputs_cyclical!$A$1:$BE$243, MATCH('Cyclical_after overrides'!$A93, F_Inputs_cyclical!$A$1:$A$243, 0), MATCH('Cyclical_after overrides'!I$1, F_Inputs_cyclical!$A$1:$BE$1, 0))),
Cyclical_overrides!I93)</f>
        <v>0</v>
      </c>
      <c r="J93" s="72">
        <f>IF(Cyclical_overrides!J93 = "",
IF(INDEX(F_Inputs_cyclical!$A$1:$BE$243, MATCH('Cyclical_after overrides'!$A93, F_Inputs_cyclical!$A$1:$A$243, 0), MATCH('Cyclical_after overrides'!J$1, F_Inputs_cyclical!$A$1:$BE$1, 0))="", "", INDEX(F_Inputs_cyclical!$A$1:$BE$243, MATCH('Cyclical_after overrides'!$A93, F_Inputs_cyclical!$A$1:$A$243, 0), MATCH('Cyclical_after overrides'!J$1, F_Inputs_cyclical!$A$1:$BE$1, 0))),
Cyclical_overrides!J93)</f>
        <v>170.70000000000002</v>
      </c>
      <c r="K93" s="72">
        <f>IF(Cyclical_overrides!K93 = "",
IF(INDEX(F_Inputs_cyclical!$A$1:$BE$243, MATCH('Cyclical_after overrides'!$A93, F_Inputs_cyclical!$A$1:$A$243, 0), MATCH('Cyclical_after overrides'!K$1, F_Inputs_cyclical!$A$1:$BE$1, 0))="", "", INDEX(F_Inputs_cyclical!$A$1:$BE$243, MATCH('Cyclical_after overrides'!$A93, F_Inputs_cyclical!$A$1:$A$243, 0), MATCH('Cyclical_after overrides'!K$1, F_Inputs_cyclical!$A$1:$BE$1, 0))),
Cyclical_overrides!K93)</f>
        <v>67.599999999999994</v>
      </c>
      <c r="L93" s="72">
        <f>IF(Cyclical_overrides!L93 = "",
IF(INDEX(F_Inputs_cyclical!$A$1:$BE$243, MATCH('Cyclical_after overrides'!$A93, F_Inputs_cyclical!$A$1:$A$243, 0), MATCH('Cyclical_after overrides'!L$1, F_Inputs_cyclical!$A$1:$BE$1, 0))="", "", INDEX(F_Inputs_cyclical!$A$1:$BE$243, MATCH('Cyclical_after overrides'!$A93, F_Inputs_cyclical!$A$1:$A$243, 0), MATCH('Cyclical_after overrides'!L$1, F_Inputs_cyclical!$A$1:$BE$1, 0))),
Cyclical_overrides!L93)</f>
        <v>7.5</v>
      </c>
      <c r="M93" s="72">
        <f>IF(Cyclical_overrides!M93 = "",
IF(INDEX(F_Inputs_cyclical!$A$1:$BE$243, MATCH('Cyclical_after overrides'!$A93, F_Inputs_cyclical!$A$1:$A$243, 0), MATCH('Cyclical_after overrides'!M$1, F_Inputs_cyclical!$A$1:$BE$1, 0))="", "", INDEX(F_Inputs_cyclical!$A$1:$BE$243, MATCH('Cyclical_after overrides'!$A93, F_Inputs_cyclical!$A$1:$A$243, 0), MATCH('Cyclical_after overrides'!M$1, F_Inputs_cyclical!$A$1:$BE$1, 0))),
Cyclical_overrides!M93)</f>
        <v>0</v>
      </c>
      <c r="N93" s="72">
        <f>IF(Cyclical_overrides!N93 = "",
IF(INDEX(F_Inputs_cyclical!$A$1:$BE$243, MATCH('Cyclical_after overrides'!$A93, F_Inputs_cyclical!$A$1:$A$243, 0), MATCH('Cyclical_after overrides'!N$1, F_Inputs_cyclical!$A$1:$BE$1, 0))="", "", INDEX(F_Inputs_cyclical!$A$1:$BE$243, MATCH('Cyclical_after overrides'!$A93, F_Inputs_cyclical!$A$1:$A$243, 0), MATCH('Cyclical_after overrides'!N$1, F_Inputs_cyclical!$A$1:$BE$1, 0))),
Cyclical_overrides!N93)</f>
        <v>7.5</v>
      </c>
      <c r="O93" s="72" t="str">
        <f>IF(Cyclical_overrides!O93 = "",
IF(INDEX(F_Inputs_cyclical!$A$1:$BE$243, MATCH('Cyclical_after overrides'!$A93, F_Inputs_cyclical!$A$1:$A$243, 0), MATCH('Cyclical_after overrides'!O$1, F_Inputs_cyclical!$A$1:$BE$1, 0))="", "", INDEX(F_Inputs_cyclical!$A$1:$BE$243, MATCH('Cyclical_after overrides'!$A93, F_Inputs_cyclical!$A$1:$A$243, 0), MATCH('Cyclical_after overrides'!O$1, F_Inputs_cyclical!$A$1:$BE$1, 0))),
Cyclical_overrides!O93)</f>
        <v/>
      </c>
      <c r="P93" s="72" t="str">
        <f>IF(Cyclical_overrides!P93 = "",
IF(INDEX(F_Inputs_cyclical!$A$1:$BE$243, MATCH('Cyclical_after overrides'!$A93, F_Inputs_cyclical!$A$1:$A$243, 0), MATCH('Cyclical_after overrides'!P$1, F_Inputs_cyclical!$A$1:$BE$1, 0))="", "", INDEX(F_Inputs_cyclical!$A$1:$BE$243, MATCH('Cyclical_after overrides'!$A93, F_Inputs_cyclical!$A$1:$A$243, 0), MATCH('Cyclical_after overrides'!P$1, F_Inputs_cyclical!$A$1:$BE$1, 0))),
Cyclical_overrides!P93)</f>
        <v/>
      </c>
      <c r="Q93" s="72" t="str">
        <f>IF(Cyclical_overrides!Q93 = "",
IF(INDEX(F_Inputs_cyclical!$A$1:$BE$243, MATCH('Cyclical_after overrides'!$A93, F_Inputs_cyclical!$A$1:$A$243, 0), MATCH('Cyclical_after overrides'!Q$1, F_Inputs_cyclical!$A$1:$BE$1, 0))="", "", INDEX(F_Inputs_cyclical!$A$1:$BE$243, MATCH('Cyclical_after overrides'!$A93, F_Inputs_cyclical!$A$1:$A$243, 0), MATCH('Cyclical_after overrides'!Q$1, F_Inputs_cyclical!$A$1:$BE$1, 0))),
Cyclical_overrides!Q93)</f>
        <v/>
      </c>
      <c r="R93" s="72" t="str">
        <f>IF(Cyclical_overrides!R93 = "",
IF(INDEX(F_Inputs_cyclical!$A$1:$BE$243, MATCH('Cyclical_after overrides'!$A93, F_Inputs_cyclical!$A$1:$A$243, 0), MATCH('Cyclical_after overrides'!R$1, F_Inputs_cyclical!$A$1:$BE$1, 0))="", "", INDEX(F_Inputs_cyclical!$A$1:$BE$243, MATCH('Cyclical_after overrides'!$A93, F_Inputs_cyclical!$A$1:$A$243, 0), MATCH('Cyclical_after overrides'!R$1, F_Inputs_cyclical!$A$1:$BE$1, 0))),
Cyclical_overrides!R93)</f>
        <v/>
      </c>
      <c r="S93" s="72">
        <f>IF(Cyclical_overrides!S93 = "",
IF(INDEX(F_Inputs_cyclical!$A$1:$BE$243, MATCH('Cyclical_after overrides'!$A93, F_Inputs_cyclical!$A$1:$A$243, 0), MATCH('Cyclical_after overrides'!S$1, F_Inputs_cyclical!$A$1:$BE$1, 0))="", "", INDEX(F_Inputs_cyclical!$A$1:$BE$243, MATCH('Cyclical_after overrides'!$A93, F_Inputs_cyclical!$A$1:$A$243, 0), MATCH('Cyclical_after overrides'!S$1, F_Inputs_cyclical!$A$1:$BE$1, 0))),
Cyclical_overrides!S93)</f>
        <v>75.921000000000006</v>
      </c>
      <c r="T93" s="72">
        <f>IF(Cyclical_overrides!T93 = "",
IF(INDEX(F_Inputs_cyclical!$A$1:$BE$243, MATCH('Cyclical_after overrides'!$A93, F_Inputs_cyclical!$A$1:$A$243, 0), MATCH('Cyclical_after overrides'!T$1, F_Inputs_cyclical!$A$1:$BE$1, 0))="", "", INDEX(F_Inputs_cyclical!$A$1:$BE$243, MATCH('Cyclical_after overrides'!$A93, F_Inputs_cyclical!$A$1:$A$243, 0), MATCH('Cyclical_after overrides'!T$1, F_Inputs_cyclical!$A$1:$BE$1, 0))),
Cyclical_overrides!T93)</f>
        <v>46.725000000000001</v>
      </c>
      <c r="U93" s="72">
        <f>IF(Cyclical_overrides!U93 = "",
IF(INDEX(F_Inputs_cyclical!$A$1:$BE$243, MATCH('Cyclical_after overrides'!$A93, F_Inputs_cyclical!$A$1:$A$243, 0), MATCH('Cyclical_after overrides'!U$1, F_Inputs_cyclical!$A$1:$BE$1, 0))="", "", INDEX(F_Inputs_cyclical!$A$1:$BE$243, MATCH('Cyclical_after overrides'!$A93, F_Inputs_cyclical!$A$1:$A$243, 0), MATCH('Cyclical_after overrides'!U$1, F_Inputs_cyclical!$A$1:$BE$1, 0))),
Cyclical_overrides!U93)</f>
        <v>163.20000000000002</v>
      </c>
      <c r="V93" s="72">
        <f>IF(Cyclical_overrides!V93 = "",
IF(INDEX(F_Inputs_cyclical!$A$1:$BE$243, MATCH('Cyclical_after overrides'!$A93, F_Inputs_cyclical!$A$1:$A$243, 0), MATCH('Cyclical_after overrides'!V$1, F_Inputs_cyclical!$A$1:$BE$1, 0))="", "", INDEX(F_Inputs_cyclical!$A$1:$BE$243, MATCH('Cyclical_after overrides'!$A93, F_Inputs_cyclical!$A$1:$A$243, 0), MATCH('Cyclical_after overrides'!V$1, F_Inputs_cyclical!$A$1:$BE$1, 0))),
Cyclical_overrides!V93)</f>
        <v>31.577000000000002</v>
      </c>
      <c r="W93" s="72">
        <f>IF(Cyclical_overrides!W93 = "",
IF(INDEX(F_Inputs_cyclical!$A$1:$BE$243, MATCH('Cyclical_after overrides'!$A93, F_Inputs_cyclical!$A$1:$A$243, 0), MATCH('Cyclical_after overrides'!W$1, F_Inputs_cyclical!$A$1:$BE$1, 0))="", "", INDEX(F_Inputs_cyclical!$A$1:$BE$243, MATCH('Cyclical_after overrides'!$A93, F_Inputs_cyclical!$A$1:$A$243, 0), MATCH('Cyclical_after overrides'!W$1, F_Inputs_cyclical!$A$1:$BE$1, 0))),
Cyclical_overrides!W93)</f>
        <v>16.513000000000002</v>
      </c>
      <c r="X93" s="72">
        <f>IF(Cyclical_overrides!X93 = "",
IF(INDEX(F_Inputs_cyclical!$A$1:$BE$243, MATCH('Cyclical_after overrides'!$A93, F_Inputs_cyclical!$A$1:$A$243, 0), MATCH('Cyclical_after overrides'!X$1, F_Inputs_cyclical!$A$1:$BE$1, 0))="", "", INDEX(F_Inputs_cyclical!$A$1:$BE$243, MATCH('Cyclical_after overrides'!$A93, F_Inputs_cyclical!$A$1:$A$243, 0), MATCH('Cyclical_after overrides'!X$1, F_Inputs_cyclical!$A$1:$BE$1, 0))),
Cyclical_overrides!X93)</f>
        <v>1245.443</v>
      </c>
      <c r="Y93" s="72">
        <f>IF(Cyclical_overrides!Y93 = "",
IF(INDEX(F_Inputs_cyclical!$A$1:$BE$243, MATCH('Cyclical_after overrides'!$A93, F_Inputs_cyclical!$A$1:$A$243, 0), MATCH('Cyclical_after overrides'!Y$1, F_Inputs_cyclical!$A$1:$BE$1, 0))="", "", INDEX(F_Inputs_cyclical!$A$1:$BE$243, MATCH('Cyclical_after overrides'!$A93, F_Inputs_cyclical!$A$1:$A$243, 0), MATCH('Cyclical_after overrides'!Y$1, F_Inputs_cyclical!$A$1:$BE$1, 0))),
Cyclical_overrides!Y93)</f>
        <v>651.29499999999996</v>
      </c>
      <c r="Z93" s="72">
        <f>IF(Cyclical_overrides!Z93 = "",
IF(INDEX(F_Inputs_cyclical!$A$1:$BE$243, MATCH('Cyclical_after overrides'!$A93, F_Inputs_cyclical!$A$1:$A$243, 0), MATCH('Cyclical_after overrides'!Z$1, F_Inputs_cyclical!$A$1:$BE$1, 0))="", "", INDEX(F_Inputs_cyclical!$A$1:$BE$243, MATCH('Cyclical_after overrides'!$A93, F_Inputs_cyclical!$A$1:$A$243, 0), MATCH('Cyclical_after overrides'!Z$1, F_Inputs_cyclical!$A$1:$BE$1, 0))),
Cyclical_overrides!Z93)</f>
        <v>2219.953</v>
      </c>
      <c r="AA93" s="72">
        <f>IF(Cyclical_overrides!AA93 = "",
IF(INDEX(F_Inputs_cyclical!$A$1:$BE$243, MATCH('Cyclical_after overrides'!$A93, F_Inputs_cyclical!$A$1:$A$243, 0), MATCH('Cyclical_after overrides'!AA$1, F_Inputs_cyclical!$A$1:$BE$1, 0))="", "", INDEX(F_Inputs_cyclical!$A$1:$BE$243, MATCH('Cyclical_after overrides'!$A93, F_Inputs_cyclical!$A$1:$A$243, 0), MATCH('Cyclical_after overrides'!AA$1, F_Inputs_cyclical!$A$1:$BE$1, 0))),
Cyclical_overrides!AA93)</f>
        <v>1160.9110000000001</v>
      </c>
      <c r="AB93" s="72">
        <f>IF(Cyclical_overrides!AB93 = "",
IF(INDEX(F_Inputs_cyclical!$A$1:$BE$243, MATCH('Cyclical_after overrides'!$A93, F_Inputs_cyclical!$A$1:$A$243, 0), MATCH('Cyclical_after overrides'!AB$1, F_Inputs_cyclical!$A$1:$BE$1, 0))="", "", INDEX(F_Inputs_cyclical!$A$1:$BE$243, MATCH('Cyclical_after overrides'!$A93, F_Inputs_cyclical!$A$1:$A$243, 0), MATCH('Cyclical_after overrides'!AB$1, F_Inputs_cyclical!$A$1:$BE$1, 0))),
Cyclical_overrides!AB93)</f>
        <v>0</v>
      </c>
      <c r="AC93" s="72" t="str">
        <f>IF(Cyclical_overrides!AC93 = "",
IF(INDEX(F_Inputs_cyclical!$A$1:$BE$243, MATCH('Cyclical_after overrides'!$A93, F_Inputs_cyclical!$A$1:$A$243, 0), MATCH('Cyclical_after overrides'!AC$1, F_Inputs_cyclical!$A$1:$BE$1, 0))="", "", INDEX(F_Inputs_cyclical!$A$1:$BE$243, MATCH('Cyclical_after overrides'!$A93, F_Inputs_cyclical!$A$1:$A$243, 0), MATCH('Cyclical_after overrides'!AC$1, F_Inputs_cyclical!$A$1:$BE$1, 0))),
Cyclical_overrides!AC93)</f>
        <v/>
      </c>
      <c r="AD93" s="72" t="str">
        <f>IF(Cyclical_overrides!AD93 = "",
IF(INDEX(F_Inputs_cyclical!$A$1:$BE$243, MATCH('Cyclical_after overrides'!$A93, F_Inputs_cyclical!$A$1:$A$243, 0), MATCH('Cyclical_after overrides'!AD$1, F_Inputs_cyclical!$A$1:$BE$1, 0))="", "", INDEX(F_Inputs_cyclical!$A$1:$BE$243, MATCH('Cyclical_after overrides'!$A93, F_Inputs_cyclical!$A$1:$A$243, 0), MATCH('Cyclical_after overrides'!AD$1, F_Inputs_cyclical!$A$1:$BE$1, 0))),
Cyclical_overrides!AD93)</f>
        <v/>
      </c>
      <c r="AE93" s="72" t="str">
        <f>IF(Cyclical_overrides!AE93 = "",
IF(INDEX(F_Inputs_cyclical!$A$1:$BE$243, MATCH('Cyclical_after overrides'!$A93, F_Inputs_cyclical!$A$1:$A$243, 0), MATCH('Cyclical_after overrides'!AE$1, F_Inputs_cyclical!$A$1:$BE$1, 0))="", "", INDEX(F_Inputs_cyclical!$A$1:$BE$243, MATCH('Cyclical_after overrides'!$A93, F_Inputs_cyclical!$A$1:$A$243, 0), MATCH('Cyclical_after overrides'!AE$1, F_Inputs_cyclical!$A$1:$BE$1, 0))),
Cyclical_overrides!AE93)</f>
        <v/>
      </c>
      <c r="AF93" s="72" t="str">
        <f>IF(Cyclical_overrides!AF93 = "",
IF(INDEX(F_Inputs_cyclical!$A$1:$BE$243, MATCH('Cyclical_after overrides'!$A93, F_Inputs_cyclical!$A$1:$A$243, 0), MATCH('Cyclical_after overrides'!AF$1, F_Inputs_cyclical!$A$1:$BE$1, 0))="", "", INDEX(F_Inputs_cyclical!$A$1:$BE$243, MATCH('Cyclical_after overrides'!$A93, F_Inputs_cyclical!$A$1:$A$243, 0), MATCH('Cyclical_after overrides'!AF$1, F_Inputs_cyclical!$A$1:$BE$1, 0))),
Cyclical_overrides!AF93)</f>
        <v/>
      </c>
      <c r="AG93" s="72" t="str">
        <f>IF(Cyclical_overrides!AG93 = "",
IF(INDEX(F_Inputs_cyclical!$A$1:$BE$243, MATCH('Cyclical_after overrides'!$A93, F_Inputs_cyclical!$A$1:$A$243, 0), MATCH('Cyclical_after overrides'!AG$1, F_Inputs_cyclical!$A$1:$BE$1, 0))="", "", INDEX(F_Inputs_cyclical!$A$1:$BE$243, MATCH('Cyclical_after overrides'!$A93, F_Inputs_cyclical!$A$1:$A$243, 0), MATCH('Cyclical_after overrides'!AG$1, F_Inputs_cyclical!$A$1:$BE$1, 0))),
Cyclical_overrides!AG93)</f>
        <v/>
      </c>
      <c r="AH93" s="72" t="str">
        <f>IF(Cyclical_overrides!AH93 = "",
IF(INDEX(F_Inputs_cyclical!$A$1:$BE$243, MATCH('Cyclical_after overrides'!$A93, F_Inputs_cyclical!$A$1:$A$243, 0), MATCH('Cyclical_after overrides'!AH$1, F_Inputs_cyclical!$A$1:$BE$1, 0))="", "", INDEX(F_Inputs_cyclical!$A$1:$BE$243, MATCH('Cyclical_after overrides'!$A93, F_Inputs_cyclical!$A$1:$A$243, 0), MATCH('Cyclical_after overrides'!AH$1, F_Inputs_cyclical!$A$1:$BE$1, 0))),
Cyclical_overrides!AH93)</f>
        <v/>
      </c>
      <c r="AI93" s="72" t="str">
        <f>IF(Cyclical_overrides!AI93 = "",
IF(INDEX(F_Inputs_cyclical!$A$1:$BE$243, MATCH('Cyclical_after overrides'!$A93, F_Inputs_cyclical!$A$1:$A$243, 0), MATCH('Cyclical_after overrides'!AI$1, F_Inputs_cyclical!$A$1:$BE$1, 0))="", "", INDEX(F_Inputs_cyclical!$A$1:$BE$243, MATCH('Cyclical_after overrides'!$A93, F_Inputs_cyclical!$A$1:$A$243, 0), MATCH('Cyclical_after overrides'!AI$1, F_Inputs_cyclical!$A$1:$BE$1, 0))),
Cyclical_overrides!AI93)</f>
        <v/>
      </c>
      <c r="AJ93" s="72" t="str">
        <f>IF(Cyclical_overrides!AJ93 = "",
IF(INDEX(F_Inputs_cyclical!$A$1:$BE$243, MATCH('Cyclical_after overrides'!$A93, F_Inputs_cyclical!$A$1:$A$243, 0), MATCH('Cyclical_after overrides'!AJ$1, F_Inputs_cyclical!$A$1:$BE$1, 0))="", "", INDEX(F_Inputs_cyclical!$A$1:$BE$243, MATCH('Cyclical_after overrides'!$A93, F_Inputs_cyclical!$A$1:$A$243, 0), MATCH('Cyclical_after overrides'!AJ$1, F_Inputs_cyclical!$A$1:$BE$1, 0))),
Cyclical_overrides!AJ93)</f>
        <v/>
      </c>
      <c r="AK93" s="72" t="str">
        <f>IF(Cyclical_overrides!AK93 = "",
IF(INDEX(F_Inputs_cyclical!$A$1:$BE$243, MATCH('Cyclical_after overrides'!$A93, F_Inputs_cyclical!$A$1:$A$243, 0), MATCH('Cyclical_after overrides'!AK$1, F_Inputs_cyclical!$A$1:$BE$1, 0))="", "", INDEX(F_Inputs_cyclical!$A$1:$BE$243, MATCH('Cyclical_after overrides'!$A93, F_Inputs_cyclical!$A$1:$A$243, 0), MATCH('Cyclical_after overrides'!AK$1, F_Inputs_cyclical!$A$1:$BE$1, 0))),
Cyclical_overrides!AK93)</f>
        <v/>
      </c>
      <c r="AL93" s="72" t="str">
        <f>IF(Cyclical_overrides!AL93 = "",
IF(INDEX(F_Inputs_cyclical!$A$1:$BE$243, MATCH('Cyclical_after overrides'!$A93, F_Inputs_cyclical!$A$1:$A$243, 0), MATCH('Cyclical_after overrides'!AL$1, F_Inputs_cyclical!$A$1:$BE$1, 0))="", "", INDEX(F_Inputs_cyclical!$A$1:$BE$243, MATCH('Cyclical_after overrides'!$A93, F_Inputs_cyclical!$A$1:$A$243, 0), MATCH('Cyclical_after overrides'!AL$1, F_Inputs_cyclical!$A$1:$BE$1, 0))),
Cyclical_overrides!AL93)</f>
        <v/>
      </c>
      <c r="AM93" s="72">
        <f>IF(Cyclical_overrides!AM93 = "",
IF(INDEX(F_Inputs_cyclical!$A$1:$BE$243, MATCH('Cyclical_after overrides'!$A93, F_Inputs_cyclical!$A$1:$A$243, 0), MATCH('Cyclical_after overrides'!AM$1, F_Inputs_cyclical!$A$1:$BE$1, 0))="", "", INDEX(F_Inputs_cyclical!$A$1:$BE$243, MATCH('Cyclical_after overrides'!$A93, F_Inputs_cyclical!$A$1:$A$243, 0), MATCH('Cyclical_after overrides'!AM$1, F_Inputs_cyclical!$A$1:$BE$1, 0))),
Cyclical_overrides!AM93)</f>
        <v>32.4</v>
      </c>
      <c r="AN93" s="72">
        <f>IF(Cyclical_overrides!AN93 = "",
IF(INDEX(F_Inputs_cyclical!$A$1:$BE$243, MATCH('Cyclical_after overrides'!$A93, F_Inputs_cyclical!$A$1:$A$243, 0), MATCH('Cyclical_after overrides'!AN$1, F_Inputs_cyclical!$A$1:$BE$1, 0))="", "", INDEX(F_Inputs_cyclical!$A$1:$BE$243, MATCH('Cyclical_after overrides'!$A93, F_Inputs_cyclical!$A$1:$A$243, 0), MATCH('Cyclical_after overrides'!AN$1, F_Inputs_cyclical!$A$1:$BE$1, 0))),
Cyclical_overrides!AN93)</f>
        <v>163.20000000000002</v>
      </c>
      <c r="AO93" s="72" t="str">
        <f>IF(Cyclical_overrides!AO93 = "",
IF(INDEX(F_Inputs_cyclical!$A$1:$BE$243, MATCH('Cyclical_after overrides'!$A93, F_Inputs_cyclical!$A$1:$A$243, 0), MATCH('Cyclical_after overrides'!AO$1, F_Inputs_cyclical!$A$1:$BE$1, 0))="", "", INDEX(F_Inputs_cyclical!$A$1:$BE$243, MATCH('Cyclical_after overrides'!$A93, F_Inputs_cyclical!$A$1:$A$243, 0), MATCH('Cyclical_after overrides'!AO$1, F_Inputs_cyclical!$A$1:$BE$1, 0))),
Cyclical_overrides!AO93)</f>
        <v/>
      </c>
      <c r="AP93" s="72" t="str">
        <f>IF(Cyclical_overrides!AP93 = "",
IF(INDEX(F_Inputs_cyclical!$A$1:$BE$243, MATCH('Cyclical_after overrides'!$A93, F_Inputs_cyclical!$A$1:$A$243, 0), MATCH('Cyclical_after overrides'!AP$1, F_Inputs_cyclical!$A$1:$BE$1, 0))="", "", INDEX(F_Inputs_cyclical!$A$1:$BE$243, MATCH('Cyclical_after overrides'!$A93, F_Inputs_cyclical!$A$1:$A$243, 0), MATCH('Cyclical_after overrides'!AP$1, F_Inputs_cyclical!$A$1:$BE$1, 0))),
Cyclical_overrides!AP93)</f>
        <v/>
      </c>
      <c r="AQ93" s="72" t="str">
        <f>IF(Cyclical_overrides!AQ93 = "",
IF(INDEX(F_Inputs_cyclical!$A$1:$BE$243, MATCH('Cyclical_after overrides'!$A93, F_Inputs_cyclical!$A$1:$A$243, 0), MATCH('Cyclical_after overrides'!AQ$1, F_Inputs_cyclical!$A$1:$BE$1, 0))="", "", INDEX(F_Inputs_cyclical!$A$1:$BE$243, MATCH('Cyclical_after overrides'!$A93, F_Inputs_cyclical!$A$1:$A$243, 0), MATCH('Cyclical_after overrides'!AQ$1, F_Inputs_cyclical!$A$1:$BE$1, 0))),
Cyclical_overrides!AQ93)</f>
        <v/>
      </c>
      <c r="AR93" s="72">
        <f>IF(Cyclical_overrides!AR93 = "",
IF(INDEX(F_Inputs_cyclical!$A$1:$BE$243, MATCH('Cyclical_after overrides'!$A93, F_Inputs_cyclical!$A$1:$A$243, 0), MATCH('Cyclical_after overrides'!AR$1, F_Inputs_cyclical!$A$1:$BE$1, 0))="", "", INDEX(F_Inputs_cyclical!$A$1:$BE$243, MATCH('Cyclical_after overrides'!$A93, F_Inputs_cyclical!$A$1:$A$243, 0), MATCH('Cyclical_after overrides'!AR$1, F_Inputs_cyclical!$A$1:$BE$1, 0))),
Cyclical_overrides!AR93)</f>
        <v>0</v>
      </c>
      <c r="AS93" s="72">
        <f>IF(Cyclical_overrides!AS93 = "",
IF(INDEX(F_Inputs_cyclical!$A$1:$BE$243, MATCH('Cyclical_after overrides'!$A93, F_Inputs_cyclical!$A$1:$A$243, 0), MATCH('Cyclical_after overrides'!AS$1, F_Inputs_cyclical!$A$1:$BE$1, 0))="", "", INDEX(F_Inputs_cyclical!$A$1:$BE$243, MATCH('Cyclical_after overrides'!$A93, F_Inputs_cyclical!$A$1:$A$243, 0), MATCH('Cyclical_after overrides'!AS$1, F_Inputs_cyclical!$A$1:$BE$1, 0))),
Cyclical_overrides!AS93)</f>
        <v>0</v>
      </c>
      <c r="AT93" s="72">
        <f>IF(Cyclical_overrides!AT93 = "",
IF(INDEX(F_Inputs_cyclical!$A$1:$BE$243, MATCH('Cyclical_after overrides'!$A93, F_Inputs_cyclical!$A$1:$A$243, 0), MATCH('Cyclical_after overrides'!AT$1, F_Inputs_cyclical!$A$1:$BE$1, 0))="", "", INDEX(F_Inputs_cyclical!$A$1:$BE$243, MATCH('Cyclical_after overrides'!$A93, F_Inputs_cyclical!$A$1:$A$243, 0), MATCH('Cyclical_after overrides'!AT$1, F_Inputs_cyclical!$A$1:$BE$1, 0))),
Cyclical_overrides!AT93)</f>
        <v>0</v>
      </c>
      <c r="AU93" s="72">
        <f>IF(Cyclical_overrides!AU93 = "",
IF(INDEX(F_Inputs_cyclical!$A$1:$BE$243, MATCH('Cyclical_after overrides'!$A93, F_Inputs_cyclical!$A$1:$A$243, 0), MATCH('Cyclical_after overrides'!AU$1, F_Inputs_cyclical!$A$1:$BE$1, 0))="", "", INDEX(F_Inputs_cyclical!$A$1:$BE$243, MATCH('Cyclical_after overrides'!$A93, F_Inputs_cyclical!$A$1:$A$243, 0), MATCH('Cyclical_after overrides'!AU$1, F_Inputs_cyclical!$A$1:$BE$1, 0))),
Cyclical_overrides!AU93)</f>
        <v>11.193282679999999</v>
      </c>
      <c r="AV93" s="72" t="str">
        <f>IF(Cyclical_overrides!AV93 = "",
IF(INDEX(F_Inputs_cyclical!$A$1:$BE$243, MATCH('Cyclical_after overrides'!$A93, F_Inputs_cyclical!$A$1:$A$243, 0), MATCH('Cyclical_after overrides'!AV$1, F_Inputs_cyclical!$A$1:$BE$1, 0))="", "", INDEX(F_Inputs_cyclical!$A$1:$BE$243, MATCH('Cyclical_after overrides'!$A93, F_Inputs_cyclical!$A$1:$A$243, 0), MATCH('Cyclical_after overrides'!AV$1, F_Inputs_cyclical!$A$1:$BE$1, 0))),
Cyclical_overrides!AV93)</f>
        <v/>
      </c>
      <c r="AW93" s="72">
        <f>IF(Cyclical_overrides!AW93 = "",
IF(INDEX(F_Inputs_cyclical!$A$1:$BE$243, MATCH('Cyclical_after overrides'!$A93, F_Inputs_cyclical!$A$1:$A$243, 0), MATCH('Cyclical_after overrides'!AW$1, F_Inputs_cyclical!$A$1:$BE$1, 0))="", "", INDEX(F_Inputs_cyclical!$A$1:$BE$243, MATCH('Cyclical_after overrides'!$A93, F_Inputs_cyclical!$A$1:$A$243, 0), MATCH('Cyclical_after overrides'!AW$1, F_Inputs_cyclical!$A$1:$BE$1, 0))),
Cyclical_overrides!AW93)</f>
        <v>1.2338096431854266</v>
      </c>
      <c r="AX93" s="72">
        <f>IF(Cyclical_overrides!AX93 = "",
IF(INDEX(F_Inputs_cyclical!$A$1:$BE$243, MATCH('Cyclical_after overrides'!$A93, F_Inputs_cyclical!$A$1:$A$243, 0), MATCH('Cyclical_after overrides'!AX$1, F_Inputs_cyclical!$A$1:$BE$1, 0))="", "", INDEX(F_Inputs_cyclical!$A$1:$BE$243, MATCH('Cyclical_after overrides'!$A93, F_Inputs_cyclical!$A$1:$A$243, 0), MATCH('Cyclical_after overrides'!AX$1, F_Inputs_cyclical!$A$1:$BE$1, 0))),
Cyclical_overrides!AX93)</f>
        <v>29.678361016999236</v>
      </c>
      <c r="AY93" s="72">
        <f>IF(Cyclical_overrides!AY93 = "",
IF(INDEX(F_Inputs_cyclical!$A$1:$BE$243, MATCH('Cyclical_after overrides'!$A93, F_Inputs_cyclical!$A$1:$A$243, 0), MATCH('Cyclical_after overrides'!AY$1, F_Inputs_cyclical!$A$1:$BE$1, 0))="", "", INDEX(F_Inputs_cyclical!$A$1:$BE$243, MATCH('Cyclical_after overrides'!$A93, F_Inputs_cyclical!$A$1:$A$243, 0), MATCH('Cyclical_after overrides'!AY$1, F_Inputs_cyclical!$A$1:$BE$1, 0))),
Cyclical_overrides!AY93)</f>
        <v>135.09687088348531</v>
      </c>
      <c r="AZ93" s="72">
        <f>IF(Cyclical_overrides!AZ93 = "",
IF(INDEX(F_Inputs_cyclical!$A$1:$BE$243, MATCH('Cyclical_after overrides'!$A93, F_Inputs_cyclical!$A$1:$A$243, 0), MATCH('Cyclical_after overrides'!AZ$1, F_Inputs_cyclical!$A$1:$BE$1, 0))="", "", INDEX(F_Inputs_cyclical!$A$1:$BE$243, MATCH('Cyclical_after overrides'!$A93, F_Inputs_cyclical!$A$1:$A$243, 0), MATCH('Cyclical_after overrides'!AZ$1, F_Inputs_cyclical!$A$1:$BE$1, 0))),
Cyclical_overrides!AZ93)</f>
        <v>2.5804678767030009</v>
      </c>
      <c r="BA93" s="72">
        <f>IF(Cyclical_overrides!BA93 = "",
IF(INDEX(F_Inputs_cyclical!$A$1:$BE$243, MATCH('Cyclical_after overrides'!$A93, F_Inputs_cyclical!$A$1:$A$243, 0), MATCH('Cyclical_after overrides'!BA$1, F_Inputs_cyclical!$A$1:$BE$1, 0))="", "", INDEX(F_Inputs_cyclical!$A$1:$BE$243, MATCH('Cyclical_after overrides'!$A93, F_Inputs_cyclical!$A$1:$A$243, 0), MATCH('Cyclical_after overrides'!BA$1, F_Inputs_cyclical!$A$1:$BE$1, 0))),
Cyclical_overrides!BA93)</f>
        <v>14.198348368491356</v>
      </c>
      <c r="BB93" s="72">
        <f>IF(Cyclical_overrides!BB93 = "",
IF(INDEX(F_Inputs_cyclical!$A$1:$BE$243, MATCH('Cyclical_after overrides'!$A93, F_Inputs_cyclical!$A$1:$A$243, 0), MATCH('Cyclical_after overrides'!BB$1, F_Inputs_cyclical!$A$1:$BE$1, 0))="", "", INDEX(F_Inputs_cyclical!$A$1:$BE$243, MATCH('Cyclical_after overrides'!$A93, F_Inputs_cyclical!$A$1:$A$243, 0), MATCH('Cyclical_after overrides'!BB$1, F_Inputs_cyclical!$A$1:$BE$1, 0))),
Cyclical_overrides!BB93)</f>
        <v>14.198348368491356</v>
      </c>
      <c r="BC93" s="72">
        <f>IF(Cyclical_overrides!BC93 = "",
IF(INDEX(F_Inputs_cyclical!$A$1:$BE$243, MATCH('Cyclical_after overrides'!$A93, F_Inputs_cyclical!$A$1:$A$243, 0), MATCH('Cyclical_after overrides'!BC$1, F_Inputs_cyclical!$A$1:$BE$1, 0))="", "", INDEX(F_Inputs_cyclical!$A$1:$BE$243, MATCH('Cyclical_after overrides'!$A93, F_Inputs_cyclical!$A$1:$A$243, 0), MATCH('Cyclical_after overrides'!BC$1, F_Inputs_cyclical!$A$1:$BE$1, 0))),
Cyclical_overrides!BC93)</f>
        <v>18.287806618661076</v>
      </c>
      <c r="BD93" s="72">
        <f>IF(Cyclical_overrides!BD93 = "",
IF(INDEX(F_Inputs_cyclical!$A$1:$BE$243, MATCH('Cyclical_after overrides'!$A93, F_Inputs_cyclical!$A$1:$A$243, 0), MATCH('Cyclical_after overrides'!BD$1, F_Inputs_cyclical!$A$1:$BE$1, 0))="", "", INDEX(F_Inputs_cyclical!$A$1:$BE$243, MATCH('Cyclical_after overrides'!$A93, F_Inputs_cyclical!$A$1:$A$243, 0), MATCH('Cyclical_after overrides'!BD$1, F_Inputs_cyclical!$A$1:$BE$1, 0))),
Cyclical_overrides!BD93)</f>
        <v>1596.4948576358929</v>
      </c>
      <c r="BE93" s="194"/>
    </row>
    <row r="94" spans="1:57" x14ac:dyDescent="0.4">
      <c r="A94" s="63" t="str">
        <f t="shared" si="1"/>
        <v>TMS16</v>
      </c>
      <c r="B94" s="63" t="s">
        <v>349</v>
      </c>
      <c r="C94" s="63" t="s">
        <v>247</v>
      </c>
      <c r="D94" s="72">
        <f>IF(Cyclical_overrides!D94 = "",
IF(INDEX(F_Inputs_cyclical!$A$1:$BE$243, MATCH('Cyclical_after overrides'!$A94, F_Inputs_cyclical!$A$1:$A$243, 0), MATCH('Cyclical_after overrides'!D$1, F_Inputs_cyclical!$A$1:$BE$1, 0))="", "", INDEX(F_Inputs_cyclical!$A$1:$BE$243, MATCH('Cyclical_after overrides'!$A94, F_Inputs_cyclical!$A$1:$A$243, 0), MATCH('Cyclical_after overrides'!D$1, F_Inputs_cyclical!$A$1:$BE$1, 0))),
Cyclical_overrides!D94)</f>
        <v>46.432832697885729</v>
      </c>
      <c r="E94" s="72">
        <f>IF(Cyclical_overrides!E94 = "",
IF(INDEX(F_Inputs_cyclical!$A$1:$BE$243, MATCH('Cyclical_after overrides'!$A94, F_Inputs_cyclical!$A$1:$A$243, 0), MATCH('Cyclical_after overrides'!E$1, F_Inputs_cyclical!$A$1:$BE$1, 0))="", "", INDEX(F_Inputs_cyclical!$A$1:$BE$243, MATCH('Cyclical_after overrides'!$A94, F_Inputs_cyclical!$A$1:$A$243, 0), MATCH('Cyclical_after overrides'!E$1, F_Inputs_cyclical!$A$1:$BE$1, 0))),
Cyclical_overrides!E94)</f>
        <v>21.94466512349819</v>
      </c>
      <c r="F94" s="72">
        <f>IF(Cyclical_overrides!F94 = "",
IF(INDEX(F_Inputs_cyclical!$A$1:$BE$243, MATCH('Cyclical_after overrides'!$A94, F_Inputs_cyclical!$A$1:$A$243, 0), MATCH('Cyclical_after overrides'!F$1, F_Inputs_cyclical!$A$1:$BE$1, 0))="", "", INDEX(F_Inputs_cyclical!$A$1:$BE$243, MATCH('Cyclical_after overrides'!$A94, F_Inputs_cyclical!$A$1:$A$243, 0), MATCH('Cyclical_after overrides'!F$1, F_Inputs_cyclical!$A$1:$BE$1, 0))),
Cyclical_overrides!F94)</f>
        <v>54.496393563600407</v>
      </c>
      <c r="G94" s="72">
        <f>IF(Cyclical_overrides!G94 = "",
IF(INDEX(F_Inputs_cyclical!$A$1:$BE$243, MATCH('Cyclical_after overrides'!$A94, F_Inputs_cyclical!$A$1:$A$243, 0), MATCH('Cyclical_after overrides'!G$1, F_Inputs_cyclical!$A$1:$BE$1, 0))="", "", INDEX(F_Inputs_cyclical!$A$1:$BE$243, MATCH('Cyclical_after overrides'!$A94, F_Inputs_cyclical!$A$1:$A$243, 0), MATCH('Cyclical_after overrides'!G$1, F_Inputs_cyclical!$A$1:$BE$1, 0))),
Cyclical_overrides!G94)</f>
        <v>9.1505731787954758</v>
      </c>
      <c r="H94" s="72" t="str">
        <f>IF(Cyclical_overrides!H94 = "",
IF(INDEX(F_Inputs_cyclical!$A$1:$BE$243, MATCH('Cyclical_after overrides'!$A94, F_Inputs_cyclical!$A$1:$A$243, 0), MATCH('Cyclical_after overrides'!H$1, F_Inputs_cyclical!$A$1:$BE$1, 0))="", "", INDEX(F_Inputs_cyclical!$A$1:$BE$243, MATCH('Cyclical_after overrides'!$A94, F_Inputs_cyclical!$A$1:$A$243, 0), MATCH('Cyclical_after overrides'!H$1, F_Inputs_cyclical!$A$1:$BE$1, 0))),
Cyclical_overrides!H94)</f>
        <v/>
      </c>
      <c r="I94" s="72">
        <f>IF(Cyclical_overrides!I94 = "",
IF(INDEX(F_Inputs_cyclical!$A$1:$BE$243, MATCH('Cyclical_after overrides'!$A94, F_Inputs_cyclical!$A$1:$A$243, 0), MATCH('Cyclical_after overrides'!I$1, F_Inputs_cyclical!$A$1:$BE$1, 0))="", "", INDEX(F_Inputs_cyclical!$A$1:$BE$243, MATCH('Cyclical_after overrides'!$A94, F_Inputs_cyclical!$A$1:$A$243, 0), MATCH('Cyclical_after overrides'!I$1, F_Inputs_cyclical!$A$1:$BE$1, 0))),
Cyclical_overrides!I94)</f>
        <v>0</v>
      </c>
      <c r="J94" s="72">
        <f>IF(Cyclical_overrides!J94 = "",
IF(INDEX(F_Inputs_cyclical!$A$1:$BE$243, MATCH('Cyclical_after overrides'!$A94, F_Inputs_cyclical!$A$1:$A$243, 0), MATCH('Cyclical_after overrides'!J$1, F_Inputs_cyclical!$A$1:$BE$1, 0))="", "", INDEX(F_Inputs_cyclical!$A$1:$BE$243, MATCH('Cyclical_after overrides'!$A94, F_Inputs_cyclical!$A$1:$A$243, 0), MATCH('Cyclical_after overrides'!J$1, F_Inputs_cyclical!$A$1:$BE$1, 0))),
Cyclical_overrides!J94)</f>
        <v>162.24193973624713</v>
      </c>
      <c r="K94" s="72">
        <f>IF(Cyclical_overrides!K94 = "",
IF(INDEX(F_Inputs_cyclical!$A$1:$BE$243, MATCH('Cyclical_after overrides'!$A94, F_Inputs_cyclical!$A$1:$A$243, 0), MATCH('Cyclical_after overrides'!K$1, F_Inputs_cyclical!$A$1:$BE$1, 0))="", "", INDEX(F_Inputs_cyclical!$A$1:$BE$243, MATCH('Cyclical_after overrides'!$A94, F_Inputs_cyclical!$A$1:$A$243, 0), MATCH('Cyclical_after overrides'!K$1, F_Inputs_cyclical!$A$1:$BE$1, 0))),
Cyclical_overrides!K94)</f>
        <v>45.494626591762803</v>
      </c>
      <c r="L94" s="72">
        <f>IF(Cyclical_overrides!L94 = "",
IF(INDEX(F_Inputs_cyclical!$A$1:$BE$243, MATCH('Cyclical_after overrides'!$A94, F_Inputs_cyclical!$A$1:$A$243, 0), MATCH('Cyclical_after overrides'!L$1, F_Inputs_cyclical!$A$1:$BE$1, 0))="", "", INDEX(F_Inputs_cyclical!$A$1:$BE$243, MATCH('Cyclical_after overrides'!$A94, F_Inputs_cyclical!$A$1:$A$243, 0), MATCH('Cyclical_after overrides'!L$1, F_Inputs_cyclical!$A$1:$BE$1, 0))),
Cyclical_overrides!L94)</f>
        <v>2.14816224</v>
      </c>
      <c r="M94" s="72" t="str">
        <f>IF(Cyclical_overrides!M94 = "",
IF(INDEX(F_Inputs_cyclical!$A$1:$BE$243, MATCH('Cyclical_after overrides'!$A94, F_Inputs_cyclical!$A$1:$A$243, 0), MATCH('Cyclical_after overrides'!M$1, F_Inputs_cyclical!$A$1:$BE$1, 0))="", "", INDEX(F_Inputs_cyclical!$A$1:$BE$243, MATCH('Cyclical_after overrides'!$A94, F_Inputs_cyclical!$A$1:$A$243, 0), MATCH('Cyclical_after overrides'!M$1, F_Inputs_cyclical!$A$1:$BE$1, 0))),
Cyclical_overrides!M94)</f>
        <v/>
      </c>
      <c r="N94" s="72" t="str">
        <f>IF(Cyclical_overrides!N94 = "",
IF(INDEX(F_Inputs_cyclical!$A$1:$BE$243, MATCH('Cyclical_after overrides'!$A94, F_Inputs_cyclical!$A$1:$A$243, 0), MATCH('Cyclical_after overrides'!N$1, F_Inputs_cyclical!$A$1:$BE$1, 0))="", "", INDEX(F_Inputs_cyclical!$A$1:$BE$243, MATCH('Cyclical_after overrides'!$A94, F_Inputs_cyclical!$A$1:$A$243, 0), MATCH('Cyclical_after overrides'!N$1, F_Inputs_cyclical!$A$1:$BE$1, 0))),
Cyclical_overrides!N94)</f>
        <v/>
      </c>
      <c r="O94" s="72" t="str">
        <f>IF(Cyclical_overrides!O94 = "",
IF(INDEX(F_Inputs_cyclical!$A$1:$BE$243, MATCH('Cyclical_after overrides'!$A94, F_Inputs_cyclical!$A$1:$A$243, 0), MATCH('Cyclical_after overrides'!O$1, F_Inputs_cyclical!$A$1:$BE$1, 0))="", "", INDEX(F_Inputs_cyclical!$A$1:$BE$243, MATCH('Cyclical_after overrides'!$A94, F_Inputs_cyclical!$A$1:$A$243, 0), MATCH('Cyclical_after overrides'!O$1, F_Inputs_cyclical!$A$1:$BE$1, 0))),
Cyclical_overrides!O94)</f>
        <v/>
      </c>
      <c r="P94" s="72" t="str">
        <f>IF(Cyclical_overrides!P94 = "",
IF(INDEX(F_Inputs_cyclical!$A$1:$BE$243, MATCH('Cyclical_after overrides'!$A94, F_Inputs_cyclical!$A$1:$A$243, 0), MATCH('Cyclical_after overrides'!P$1, F_Inputs_cyclical!$A$1:$BE$1, 0))="", "", INDEX(F_Inputs_cyclical!$A$1:$BE$243, MATCH('Cyclical_after overrides'!$A94, F_Inputs_cyclical!$A$1:$A$243, 0), MATCH('Cyclical_after overrides'!P$1, F_Inputs_cyclical!$A$1:$BE$1, 0))),
Cyclical_overrides!P94)</f>
        <v/>
      </c>
      <c r="Q94" s="72" t="str">
        <f>IF(Cyclical_overrides!Q94 = "",
IF(INDEX(F_Inputs_cyclical!$A$1:$BE$243, MATCH('Cyclical_after overrides'!$A94, F_Inputs_cyclical!$A$1:$A$243, 0), MATCH('Cyclical_after overrides'!Q$1, F_Inputs_cyclical!$A$1:$BE$1, 0))="", "", INDEX(F_Inputs_cyclical!$A$1:$BE$243, MATCH('Cyclical_after overrides'!$A94, F_Inputs_cyclical!$A$1:$A$243, 0), MATCH('Cyclical_after overrides'!Q$1, F_Inputs_cyclical!$A$1:$BE$1, 0))),
Cyclical_overrides!Q94)</f>
        <v/>
      </c>
      <c r="R94" s="72" t="str">
        <f>IF(Cyclical_overrides!R94 = "",
IF(INDEX(F_Inputs_cyclical!$A$1:$BE$243, MATCH('Cyclical_after overrides'!$A94, F_Inputs_cyclical!$A$1:$A$243, 0), MATCH('Cyclical_after overrides'!R$1, F_Inputs_cyclical!$A$1:$BE$1, 0))="", "", INDEX(F_Inputs_cyclical!$A$1:$BE$243, MATCH('Cyclical_after overrides'!$A94, F_Inputs_cyclical!$A$1:$A$243, 0), MATCH('Cyclical_after overrides'!R$1, F_Inputs_cyclical!$A$1:$BE$1, 0))),
Cyclical_overrides!R94)</f>
        <v/>
      </c>
      <c r="S94" s="72">
        <f>IF(Cyclical_overrides!S94 = "",
IF(INDEX(F_Inputs_cyclical!$A$1:$BE$243, MATCH('Cyclical_after overrides'!$A94, F_Inputs_cyclical!$A$1:$A$243, 0), MATCH('Cyclical_after overrides'!S$1, F_Inputs_cyclical!$A$1:$BE$1, 0))="", "", INDEX(F_Inputs_cyclical!$A$1:$BE$243, MATCH('Cyclical_after overrides'!$A94, F_Inputs_cyclical!$A$1:$A$243, 0), MATCH('Cyclical_after overrides'!S$1, F_Inputs_cyclical!$A$1:$BE$1, 0))),
Cyclical_overrides!S94)</f>
        <v>79.796000000000006</v>
      </c>
      <c r="T94" s="72">
        <f>IF(Cyclical_overrides!T94 = "",
IF(INDEX(F_Inputs_cyclical!$A$1:$BE$243, MATCH('Cyclical_after overrides'!$A94, F_Inputs_cyclical!$A$1:$A$243, 0), MATCH('Cyclical_after overrides'!T$1, F_Inputs_cyclical!$A$1:$BE$1, 0))="", "", INDEX(F_Inputs_cyclical!$A$1:$BE$243, MATCH('Cyclical_after overrides'!$A94, F_Inputs_cyclical!$A$1:$A$243, 0), MATCH('Cyclical_after overrides'!T$1, F_Inputs_cyclical!$A$1:$BE$1, 0))),
Cyclical_overrides!T94)</f>
        <v>55.386000000000003</v>
      </c>
      <c r="U94" s="72">
        <f>IF(Cyclical_overrides!U94 = "",
IF(INDEX(F_Inputs_cyclical!$A$1:$BE$243, MATCH('Cyclical_after overrides'!$A94, F_Inputs_cyclical!$A$1:$A$243, 0), MATCH('Cyclical_after overrides'!U$1, F_Inputs_cyclical!$A$1:$BE$1, 0))="", "", INDEX(F_Inputs_cyclical!$A$1:$BE$243, MATCH('Cyclical_after overrides'!$A94, F_Inputs_cyclical!$A$1:$A$243, 0), MATCH('Cyclical_after overrides'!U$1, F_Inputs_cyclical!$A$1:$BE$1, 0))),
Cyclical_overrides!U94)</f>
        <v>160.09377749624713</v>
      </c>
      <c r="V94" s="72">
        <f>IF(Cyclical_overrides!V94 = "",
IF(INDEX(F_Inputs_cyclical!$A$1:$BE$243, MATCH('Cyclical_after overrides'!$A94, F_Inputs_cyclical!$A$1:$A$243, 0), MATCH('Cyclical_after overrides'!V$1, F_Inputs_cyclical!$A$1:$BE$1, 0))="", "", INDEX(F_Inputs_cyclical!$A$1:$BE$243, MATCH('Cyclical_after overrides'!$A94, F_Inputs_cyclical!$A$1:$A$243, 0), MATCH('Cyclical_after overrides'!V$1, F_Inputs_cyclical!$A$1:$BE$1, 0))),
Cyclical_overrides!V94)</f>
        <v>26.3155</v>
      </c>
      <c r="W94" s="72">
        <f>IF(Cyclical_overrides!W94 = "",
IF(INDEX(F_Inputs_cyclical!$A$1:$BE$243, MATCH('Cyclical_after overrides'!$A94, F_Inputs_cyclical!$A$1:$A$243, 0), MATCH('Cyclical_after overrides'!W$1, F_Inputs_cyclical!$A$1:$BE$1, 0))="", "", INDEX(F_Inputs_cyclical!$A$1:$BE$243, MATCH('Cyclical_after overrides'!$A94, F_Inputs_cyclical!$A$1:$A$243, 0), MATCH('Cyclical_after overrides'!W$1, F_Inputs_cyclical!$A$1:$BE$1, 0))),
Cyclical_overrides!W94)</f>
        <v>20.860499999999998</v>
      </c>
      <c r="X94" s="72">
        <f>IF(Cyclical_overrides!X94 = "",
IF(INDEX(F_Inputs_cyclical!$A$1:$BE$243, MATCH('Cyclical_after overrides'!$A94, F_Inputs_cyclical!$A$1:$A$243, 0), MATCH('Cyclical_after overrides'!X$1, F_Inputs_cyclical!$A$1:$BE$1, 0))="", "", INDEX(F_Inputs_cyclical!$A$1:$BE$243, MATCH('Cyclical_after overrides'!$A94, F_Inputs_cyclical!$A$1:$A$243, 0), MATCH('Cyclical_after overrides'!X$1, F_Inputs_cyclical!$A$1:$BE$1, 0))),
Cyclical_overrides!X94)</f>
        <v>957.23599999999999</v>
      </c>
      <c r="Y94" s="72">
        <f>IF(Cyclical_overrides!Y94 = "",
IF(INDEX(F_Inputs_cyclical!$A$1:$BE$243, MATCH('Cyclical_after overrides'!$A94, F_Inputs_cyclical!$A$1:$A$243, 0), MATCH('Cyclical_after overrides'!Y$1, F_Inputs_cyclical!$A$1:$BE$1, 0))="", "", INDEX(F_Inputs_cyclical!$A$1:$BE$243, MATCH('Cyclical_after overrides'!$A94, F_Inputs_cyclical!$A$1:$A$243, 0), MATCH('Cyclical_after overrides'!Y$1, F_Inputs_cyclical!$A$1:$BE$1, 0))),
Cyclical_overrides!Y94)</f>
        <v>940.43050000000005</v>
      </c>
      <c r="Z94" s="72">
        <f>IF(Cyclical_overrides!Z94 = "",
IF(INDEX(F_Inputs_cyclical!$A$1:$BE$243, MATCH('Cyclical_after overrides'!$A94, F_Inputs_cyclical!$A$1:$A$243, 0), MATCH('Cyclical_after overrides'!Z$1, F_Inputs_cyclical!$A$1:$BE$1, 0))="", "", INDEX(F_Inputs_cyclical!$A$1:$BE$243, MATCH('Cyclical_after overrides'!$A94, F_Inputs_cyclical!$A$1:$A$243, 0), MATCH('Cyclical_after overrides'!Z$1, F_Inputs_cyclical!$A$1:$BE$1, 0))),
Cyclical_overrides!Z94)</f>
        <v>2190.4549999999999</v>
      </c>
      <c r="AA94" s="72">
        <f>IF(Cyclical_overrides!AA94 = "",
IF(INDEX(F_Inputs_cyclical!$A$1:$BE$243, MATCH('Cyclical_after overrides'!$A94, F_Inputs_cyclical!$A$1:$A$243, 0), MATCH('Cyclical_after overrides'!AA$1, F_Inputs_cyclical!$A$1:$BE$1, 0))="", "", INDEX(F_Inputs_cyclical!$A$1:$BE$243, MATCH('Cyclical_after overrides'!$A94, F_Inputs_cyclical!$A$1:$A$243, 0), MATCH('Cyclical_after overrides'!AA$1, F_Inputs_cyclical!$A$1:$BE$1, 0))),
Cyclical_overrides!AA94)</f>
        <v>1217.1220000000001</v>
      </c>
      <c r="AB94" s="72" t="str">
        <f>IF(Cyclical_overrides!AB94 = "",
IF(INDEX(F_Inputs_cyclical!$A$1:$BE$243, MATCH('Cyclical_after overrides'!$A94, F_Inputs_cyclical!$A$1:$A$243, 0), MATCH('Cyclical_after overrides'!AB$1, F_Inputs_cyclical!$A$1:$BE$1, 0))="", "", INDEX(F_Inputs_cyclical!$A$1:$BE$243, MATCH('Cyclical_after overrides'!$A94, F_Inputs_cyclical!$A$1:$A$243, 0), MATCH('Cyclical_after overrides'!AB$1, F_Inputs_cyclical!$A$1:$BE$1, 0))),
Cyclical_overrides!AB94)</f>
        <v/>
      </c>
      <c r="AC94" s="72" t="str">
        <f>IF(Cyclical_overrides!AC94 = "",
IF(INDEX(F_Inputs_cyclical!$A$1:$BE$243, MATCH('Cyclical_after overrides'!$A94, F_Inputs_cyclical!$A$1:$A$243, 0), MATCH('Cyclical_after overrides'!AC$1, F_Inputs_cyclical!$A$1:$BE$1, 0))="", "", INDEX(F_Inputs_cyclical!$A$1:$BE$243, MATCH('Cyclical_after overrides'!$A94, F_Inputs_cyclical!$A$1:$A$243, 0), MATCH('Cyclical_after overrides'!AC$1, F_Inputs_cyclical!$A$1:$BE$1, 0))),
Cyclical_overrides!AC94)</f>
        <v/>
      </c>
      <c r="AD94" s="72" t="str">
        <f>IF(Cyclical_overrides!AD94 = "",
IF(INDEX(F_Inputs_cyclical!$A$1:$BE$243, MATCH('Cyclical_after overrides'!$A94, F_Inputs_cyclical!$A$1:$A$243, 0), MATCH('Cyclical_after overrides'!AD$1, F_Inputs_cyclical!$A$1:$BE$1, 0))="", "", INDEX(F_Inputs_cyclical!$A$1:$BE$243, MATCH('Cyclical_after overrides'!$A94, F_Inputs_cyclical!$A$1:$A$243, 0), MATCH('Cyclical_after overrides'!AD$1, F_Inputs_cyclical!$A$1:$BE$1, 0))),
Cyclical_overrides!AD94)</f>
        <v/>
      </c>
      <c r="AE94" s="72" t="str">
        <f>IF(Cyclical_overrides!AE94 = "",
IF(INDEX(F_Inputs_cyclical!$A$1:$BE$243, MATCH('Cyclical_after overrides'!$A94, F_Inputs_cyclical!$A$1:$A$243, 0), MATCH('Cyclical_after overrides'!AE$1, F_Inputs_cyclical!$A$1:$BE$1, 0))="", "", INDEX(F_Inputs_cyclical!$A$1:$BE$243, MATCH('Cyclical_after overrides'!$A94, F_Inputs_cyclical!$A$1:$A$243, 0), MATCH('Cyclical_after overrides'!AE$1, F_Inputs_cyclical!$A$1:$BE$1, 0))),
Cyclical_overrides!AE94)</f>
        <v/>
      </c>
      <c r="AF94" s="72" t="str">
        <f>IF(Cyclical_overrides!AF94 = "",
IF(INDEX(F_Inputs_cyclical!$A$1:$BE$243, MATCH('Cyclical_after overrides'!$A94, F_Inputs_cyclical!$A$1:$A$243, 0), MATCH('Cyclical_after overrides'!AF$1, F_Inputs_cyclical!$A$1:$BE$1, 0))="", "", INDEX(F_Inputs_cyclical!$A$1:$BE$243, MATCH('Cyclical_after overrides'!$A94, F_Inputs_cyclical!$A$1:$A$243, 0), MATCH('Cyclical_after overrides'!AF$1, F_Inputs_cyclical!$A$1:$BE$1, 0))),
Cyclical_overrides!AF94)</f>
        <v/>
      </c>
      <c r="AG94" s="72" t="str">
        <f>IF(Cyclical_overrides!AG94 = "",
IF(INDEX(F_Inputs_cyclical!$A$1:$BE$243, MATCH('Cyclical_after overrides'!$A94, F_Inputs_cyclical!$A$1:$A$243, 0), MATCH('Cyclical_after overrides'!AG$1, F_Inputs_cyclical!$A$1:$BE$1, 0))="", "", INDEX(F_Inputs_cyclical!$A$1:$BE$243, MATCH('Cyclical_after overrides'!$A94, F_Inputs_cyclical!$A$1:$A$243, 0), MATCH('Cyclical_after overrides'!AG$1, F_Inputs_cyclical!$A$1:$BE$1, 0))),
Cyclical_overrides!AG94)</f>
        <v/>
      </c>
      <c r="AH94" s="72" t="str">
        <f>IF(Cyclical_overrides!AH94 = "",
IF(INDEX(F_Inputs_cyclical!$A$1:$BE$243, MATCH('Cyclical_after overrides'!$A94, F_Inputs_cyclical!$A$1:$A$243, 0), MATCH('Cyclical_after overrides'!AH$1, F_Inputs_cyclical!$A$1:$BE$1, 0))="", "", INDEX(F_Inputs_cyclical!$A$1:$BE$243, MATCH('Cyclical_after overrides'!$A94, F_Inputs_cyclical!$A$1:$A$243, 0), MATCH('Cyclical_after overrides'!AH$1, F_Inputs_cyclical!$A$1:$BE$1, 0))),
Cyclical_overrides!AH94)</f>
        <v/>
      </c>
      <c r="AI94" s="72" t="str">
        <f>IF(Cyclical_overrides!AI94 = "",
IF(INDEX(F_Inputs_cyclical!$A$1:$BE$243, MATCH('Cyclical_after overrides'!$A94, F_Inputs_cyclical!$A$1:$A$243, 0), MATCH('Cyclical_after overrides'!AI$1, F_Inputs_cyclical!$A$1:$BE$1, 0))="", "", INDEX(F_Inputs_cyclical!$A$1:$BE$243, MATCH('Cyclical_after overrides'!$A94, F_Inputs_cyclical!$A$1:$A$243, 0), MATCH('Cyclical_after overrides'!AI$1, F_Inputs_cyclical!$A$1:$BE$1, 0))),
Cyclical_overrides!AI94)</f>
        <v/>
      </c>
      <c r="AJ94" s="72" t="str">
        <f>IF(Cyclical_overrides!AJ94 = "",
IF(INDEX(F_Inputs_cyclical!$A$1:$BE$243, MATCH('Cyclical_after overrides'!$A94, F_Inputs_cyclical!$A$1:$A$243, 0), MATCH('Cyclical_after overrides'!AJ$1, F_Inputs_cyclical!$A$1:$BE$1, 0))="", "", INDEX(F_Inputs_cyclical!$A$1:$BE$243, MATCH('Cyclical_after overrides'!$A94, F_Inputs_cyclical!$A$1:$A$243, 0), MATCH('Cyclical_after overrides'!AJ$1, F_Inputs_cyclical!$A$1:$BE$1, 0))),
Cyclical_overrides!AJ94)</f>
        <v/>
      </c>
      <c r="AK94" s="72" t="str">
        <f>IF(Cyclical_overrides!AK94 = "",
IF(INDEX(F_Inputs_cyclical!$A$1:$BE$243, MATCH('Cyclical_after overrides'!$A94, F_Inputs_cyclical!$A$1:$A$243, 0), MATCH('Cyclical_after overrides'!AK$1, F_Inputs_cyclical!$A$1:$BE$1, 0))="", "", INDEX(F_Inputs_cyclical!$A$1:$BE$243, MATCH('Cyclical_after overrides'!$A94, F_Inputs_cyclical!$A$1:$A$243, 0), MATCH('Cyclical_after overrides'!AK$1, F_Inputs_cyclical!$A$1:$BE$1, 0))),
Cyclical_overrides!AK94)</f>
        <v/>
      </c>
      <c r="AL94" s="72" t="str">
        <f>IF(Cyclical_overrides!AL94 = "",
IF(INDEX(F_Inputs_cyclical!$A$1:$BE$243, MATCH('Cyclical_after overrides'!$A94, F_Inputs_cyclical!$A$1:$A$243, 0), MATCH('Cyclical_after overrides'!AL$1, F_Inputs_cyclical!$A$1:$BE$1, 0))="", "", INDEX(F_Inputs_cyclical!$A$1:$BE$243, MATCH('Cyclical_after overrides'!$A94, F_Inputs_cyclical!$A$1:$A$243, 0), MATCH('Cyclical_after overrides'!AL$1, F_Inputs_cyclical!$A$1:$BE$1, 0))),
Cyclical_overrides!AL94)</f>
        <v/>
      </c>
      <c r="AM94" s="72">
        <f>IF(Cyclical_overrides!AM94 = "",
IF(INDEX(F_Inputs_cyclical!$A$1:$BE$243, MATCH('Cyclical_after overrides'!$A94, F_Inputs_cyclical!$A$1:$A$243, 0), MATCH('Cyclical_after overrides'!AM$1, F_Inputs_cyclical!$A$1:$BE$1, 0))="", "", INDEX(F_Inputs_cyclical!$A$1:$BE$243, MATCH('Cyclical_after overrides'!$A94, F_Inputs_cyclical!$A$1:$A$243, 0), MATCH('Cyclical_after overrides'!AM$1, F_Inputs_cyclical!$A$1:$BE$1, 0))),
Cyclical_overrides!AM94)</f>
        <v>28.069312932467341</v>
      </c>
      <c r="AN94" s="72">
        <f>IF(Cyclical_overrides!AN94 = "",
IF(INDEX(F_Inputs_cyclical!$A$1:$BE$243, MATCH('Cyclical_after overrides'!$A94, F_Inputs_cyclical!$A$1:$A$243, 0), MATCH('Cyclical_after overrides'!AN$1, F_Inputs_cyclical!$A$1:$BE$1, 0))="", "", INDEX(F_Inputs_cyclical!$A$1:$BE$243, MATCH('Cyclical_after overrides'!$A94, F_Inputs_cyclical!$A$1:$A$243, 0), MATCH('Cyclical_after overrides'!AN$1, F_Inputs_cyclical!$A$1:$BE$1, 0))),
Cyclical_overrides!AN94)</f>
        <v>160.09377749624713</v>
      </c>
      <c r="AO94" s="72" t="str">
        <f>IF(Cyclical_overrides!AO94 = "",
IF(INDEX(F_Inputs_cyclical!$A$1:$BE$243, MATCH('Cyclical_after overrides'!$A94, F_Inputs_cyclical!$A$1:$A$243, 0), MATCH('Cyclical_after overrides'!AO$1, F_Inputs_cyclical!$A$1:$BE$1, 0))="", "", INDEX(F_Inputs_cyclical!$A$1:$BE$243, MATCH('Cyclical_after overrides'!$A94, F_Inputs_cyclical!$A$1:$A$243, 0), MATCH('Cyclical_after overrides'!AO$1, F_Inputs_cyclical!$A$1:$BE$1, 0))),
Cyclical_overrides!AO94)</f>
        <v/>
      </c>
      <c r="AP94" s="72" t="str">
        <f>IF(Cyclical_overrides!AP94 = "",
IF(INDEX(F_Inputs_cyclical!$A$1:$BE$243, MATCH('Cyclical_after overrides'!$A94, F_Inputs_cyclical!$A$1:$A$243, 0), MATCH('Cyclical_after overrides'!AP$1, F_Inputs_cyclical!$A$1:$BE$1, 0))="", "", INDEX(F_Inputs_cyclical!$A$1:$BE$243, MATCH('Cyclical_after overrides'!$A94, F_Inputs_cyclical!$A$1:$A$243, 0), MATCH('Cyclical_after overrides'!AP$1, F_Inputs_cyclical!$A$1:$BE$1, 0))),
Cyclical_overrides!AP94)</f>
        <v/>
      </c>
      <c r="AQ94" s="72" t="str">
        <f>IF(Cyclical_overrides!AQ94 = "",
IF(INDEX(F_Inputs_cyclical!$A$1:$BE$243, MATCH('Cyclical_after overrides'!$A94, F_Inputs_cyclical!$A$1:$A$243, 0), MATCH('Cyclical_after overrides'!AQ$1, F_Inputs_cyclical!$A$1:$BE$1, 0))="", "", INDEX(F_Inputs_cyclical!$A$1:$BE$243, MATCH('Cyclical_after overrides'!$A94, F_Inputs_cyclical!$A$1:$A$243, 0), MATCH('Cyclical_after overrides'!AQ$1, F_Inputs_cyclical!$A$1:$BE$1, 0))),
Cyclical_overrides!AQ94)</f>
        <v/>
      </c>
      <c r="AR94" s="72" t="str">
        <f>IF(Cyclical_overrides!AR94 = "",
IF(INDEX(F_Inputs_cyclical!$A$1:$BE$243, MATCH('Cyclical_after overrides'!$A94, F_Inputs_cyclical!$A$1:$A$243, 0), MATCH('Cyclical_after overrides'!AR$1, F_Inputs_cyclical!$A$1:$BE$1, 0))="", "", INDEX(F_Inputs_cyclical!$A$1:$BE$243, MATCH('Cyclical_after overrides'!$A94, F_Inputs_cyclical!$A$1:$A$243, 0), MATCH('Cyclical_after overrides'!AR$1, F_Inputs_cyclical!$A$1:$BE$1, 0))),
Cyclical_overrides!AR94)</f>
        <v/>
      </c>
      <c r="AS94" s="72">
        <f>IF(Cyclical_overrides!AS94 = "",
IF(INDEX(F_Inputs_cyclical!$A$1:$BE$243, MATCH('Cyclical_after overrides'!$A94, F_Inputs_cyclical!$A$1:$A$243, 0), MATCH('Cyclical_after overrides'!AS$1, F_Inputs_cyclical!$A$1:$BE$1, 0))="", "", INDEX(F_Inputs_cyclical!$A$1:$BE$243, MATCH('Cyclical_after overrides'!$A94, F_Inputs_cyclical!$A$1:$A$243, 0), MATCH('Cyclical_after overrides'!AS$1, F_Inputs_cyclical!$A$1:$BE$1, 0))),
Cyclical_overrides!AS94)</f>
        <v>0</v>
      </c>
      <c r="AT94" s="72">
        <f>IF(Cyclical_overrides!AT94 = "",
IF(INDEX(F_Inputs_cyclical!$A$1:$BE$243, MATCH('Cyclical_after overrides'!$A94, F_Inputs_cyclical!$A$1:$A$243, 0), MATCH('Cyclical_after overrides'!AT$1, F_Inputs_cyclical!$A$1:$BE$1, 0))="", "", INDEX(F_Inputs_cyclical!$A$1:$BE$243, MATCH('Cyclical_after overrides'!$A94, F_Inputs_cyclical!$A$1:$A$243, 0), MATCH('Cyclical_after overrides'!AT$1, F_Inputs_cyclical!$A$1:$BE$1, 0))),
Cyclical_overrides!AT94)</f>
        <v>0</v>
      </c>
      <c r="AU94" s="72">
        <f>IF(Cyclical_overrides!AU94 = "",
IF(INDEX(F_Inputs_cyclical!$A$1:$BE$243, MATCH('Cyclical_after overrides'!$A94, F_Inputs_cyclical!$A$1:$A$243, 0), MATCH('Cyclical_after overrides'!AU$1, F_Inputs_cyclical!$A$1:$BE$1, 0))="", "", INDEX(F_Inputs_cyclical!$A$1:$BE$243, MATCH('Cyclical_after overrides'!$A94, F_Inputs_cyclical!$A$1:$A$243, 0), MATCH('Cyclical_after overrides'!AU$1, F_Inputs_cyclical!$A$1:$BE$1, 0))),
Cyclical_overrides!AU94)</f>
        <v>22.850563690000001</v>
      </c>
      <c r="AV94" s="72" t="str">
        <f>IF(Cyclical_overrides!AV94 = "",
IF(INDEX(F_Inputs_cyclical!$A$1:$BE$243, MATCH('Cyclical_after overrides'!$A94, F_Inputs_cyclical!$A$1:$A$243, 0), MATCH('Cyclical_after overrides'!AV$1, F_Inputs_cyclical!$A$1:$BE$1, 0))="", "", INDEX(F_Inputs_cyclical!$A$1:$BE$243, MATCH('Cyclical_after overrides'!$A94, F_Inputs_cyclical!$A$1:$A$243, 0), MATCH('Cyclical_after overrides'!AV$1, F_Inputs_cyclical!$A$1:$BE$1, 0))),
Cyclical_overrides!AV94)</f>
        <v/>
      </c>
      <c r="AW94" s="72">
        <f>IF(Cyclical_overrides!AW94 = "",
IF(INDEX(F_Inputs_cyclical!$A$1:$BE$243, MATCH('Cyclical_after overrides'!$A94, F_Inputs_cyclical!$A$1:$A$243, 0), MATCH('Cyclical_after overrides'!AW$1, F_Inputs_cyclical!$A$1:$BE$1, 0))="", "", INDEX(F_Inputs_cyclical!$A$1:$BE$243, MATCH('Cyclical_after overrides'!$A94, F_Inputs_cyclical!$A$1:$A$243, 0), MATCH('Cyclical_after overrides'!AW$1, F_Inputs_cyclical!$A$1:$BE$1, 0))),
Cyclical_overrides!AW94)</f>
        <v>1.2283693843594008</v>
      </c>
      <c r="AX94" s="72">
        <f>IF(Cyclical_overrides!AX94 = "",
IF(INDEX(F_Inputs_cyclical!$A$1:$BE$243, MATCH('Cyclical_after overrides'!$A94, F_Inputs_cyclical!$A$1:$A$243, 0), MATCH('Cyclical_after overrides'!AX$1, F_Inputs_cyclical!$A$1:$BE$1, 0))="", "", INDEX(F_Inputs_cyclical!$A$1:$BE$243, MATCH('Cyclical_after overrides'!$A94, F_Inputs_cyclical!$A$1:$A$243, 0), MATCH('Cyclical_after overrides'!AX$1, F_Inputs_cyclical!$A$1:$BE$1, 0))),
Cyclical_overrides!AX94)</f>
        <v>29.222533710334851</v>
      </c>
      <c r="AY94" s="72">
        <f>IF(Cyclical_overrides!AY94 = "",
IF(INDEX(F_Inputs_cyclical!$A$1:$BE$243, MATCH('Cyclical_after overrides'!$A94, F_Inputs_cyclical!$A$1:$A$243, 0), MATCH('Cyclical_after overrides'!AY$1, F_Inputs_cyclical!$A$1:$BE$1, 0))="", "", INDEX(F_Inputs_cyclical!$A$1:$BE$243, MATCH('Cyclical_after overrides'!$A94, F_Inputs_cyclical!$A$1:$A$243, 0), MATCH('Cyclical_after overrides'!AY$1, F_Inputs_cyclical!$A$1:$BE$1, 0))),
Cyclical_overrides!AY94)</f>
        <v>135.49103712202222</v>
      </c>
      <c r="AZ94" s="72">
        <f>IF(Cyclical_overrides!AZ94 = "",
IF(INDEX(F_Inputs_cyclical!$A$1:$BE$243, MATCH('Cyclical_after overrides'!$A94, F_Inputs_cyclical!$A$1:$A$243, 0), MATCH('Cyclical_after overrides'!AZ$1, F_Inputs_cyclical!$A$1:$BE$1, 0))="", "", INDEX(F_Inputs_cyclical!$A$1:$BE$243, MATCH('Cyclical_after overrides'!$A94, F_Inputs_cyclical!$A$1:$A$243, 0), MATCH('Cyclical_after overrides'!AZ$1, F_Inputs_cyclical!$A$1:$BE$1, 0))),
Cyclical_overrides!AZ94)</f>
        <v>2.5022087182082542</v>
      </c>
      <c r="BA94" s="72">
        <f>IF(Cyclical_overrides!BA94 = "",
IF(INDEX(F_Inputs_cyclical!$A$1:$BE$243, MATCH('Cyclical_after overrides'!$A94, F_Inputs_cyclical!$A$1:$A$243, 0), MATCH('Cyclical_after overrides'!BA$1, F_Inputs_cyclical!$A$1:$BE$1, 0))="", "", INDEX(F_Inputs_cyclical!$A$1:$BE$243, MATCH('Cyclical_after overrides'!$A94, F_Inputs_cyclical!$A$1:$A$243, 0), MATCH('Cyclical_after overrides'!BA$1, F_Inputs_cyclical!$A$1:$BE$1, 0))),
Cyclical_overrides!BA94)</f>
        <v>14.215411916452192</v>
      </c>
      <c r="BB94" s="72">
        <f>IF(Cyclical_overrides!BB94 = "",
IF(INDEX(F_Inputs_cyclical!$A$1:$BE$243, MATCH('Cyclical_after overrides'!$A94, F_Inputs_cyclical!$A$1:$A$243, 0), MATCH('Cyclical_after overrides'!BB$1, F_Inputs_cyclical!$A$1:$BE$1, 0))="", "", INDEX(F_Inputs_cyclical!$A$1:$BE$243, MATCH('Cyclical_after overrides'!$A94, F_Inputs_cyclical!$A$1:$A$243, 0), MATCH('Cyclical_after overrides'!BB$1, F_Inputs_cyclical!$A$1:$BE$1, 0))),
Cyclical_overrides!BB94)</f>
        <v>14.215411916452192</v>
      </c>
      <c r="BC94" s="72">
        <f>IF(Cyclical_overrides!BC94 = "",
IF(INDEX(F_Inputs_cyclical!$A$1:$BE$243, MATCH('Cyclical_after overrides'!$A94, F_Inputs_cyclical!$A$1:$A$243, 0), MATCH('Cyclical_after overrides'!BC$1, F_Inputs_cyclical!$A$1:$BE$1, 0))="", "", INDEX(F_Inputs_cyclical!$A$1:$BE$243, MATCH('Cyclical_after overrides'!$A94, F_Inputs_cyclical!$A$1:$A$243, 0), MATCH('Cyclical_after overrides'!BC$1, F_Inputs_cyclical!$A$1:$BE$1, 0))),
Cyclical_overrides!BC94)</f>
        <v>18.287806618661076</v>
      </c>
      <c r="BD94" s="72">
        <f>IF(Cyclical_overrides!BD94 = "",
IF(INDEX(F_Inputs_cyclical!$A$1:$BE$243, MATCH('Cyclical_after overrides'!$A94, F_Inputs_cyclical!$A$1:$A$243, 0), MATCH('Cyclical_after overrides'!BD$1, F_Inputs_cyclical!$A$1:$BE$1, 0))="", "", INDEX(F_Inputs_cyclical!$A$1:$BE$243, MATCH('Cyclical_after overrides'!$A94, F_Inputs_cyclical!$A$1:$A$243, 0), MATCH('Cyclical_after overrides'!BD$1, F_Inputs_cyclical!$A$1:$BE$1, 0))),
Cyclical_overrides!BD94)</f>
        <v>1593.9343851257511</v>
      </c>
      <c r="BE94" s="194"/>
    </row>
    <row r="95" spans="1:57" x14ac:dyDescent="0.4">
      <c r="A95" s="63" t="str">
        <f t="shared" si="1"/>
        <v>TMS17</v>
      </c>
      <c r="B95" s="63" t="s">
        <v>349</v>
      </c>
      <c r="C95" s="63" t="s">
        <v>249</v>
      </c>
      <c r="D95" s="72">
        <f>IF(Cyclical_overrides!D95 = "",
IF(INDEX(F_Inputs_cyclical!$A$1:$BE$243, MATCH('Cyclical_after overrides'!$A95, F_Inputs_cyclical!$A$1:$A$243, 0), MATCH('Cyclical_after overrides'!D$1, F_Inputs_cyclical!$A$1:$BE$1, 0))="", "", INDEX(F_Inputs_cyclical!$A$1:$BE$243, MATCH('Cyclical_after overrides'!$A95, F_Inputs_cyclical!$A$1:$A$243, 0), MATCH('Cyclical_after overrides'!D$1, F_Inputs_cyclical!$A$1:$BE$1, 0))),
Cyclical_overrides!D95)</f>
        <v>52.765000000000001</v>
      </c>
      <c r="E95" s="72">
        <f>IF(Cyclical_overrides!E95 = "",
IF(INDEX(F_Inputs_cyclical!$A$1:$BE$243, MATCH('Cyclical_after overrides'!$A95, F_Inputs_cyclical!$A$1:$A$243, 0), MATCH('Cyclical_after overrides'!E$1, F_Inputs_cyclical!$A$1:$BE$1, 0))="", "", INDEX(F_Inputs_cyclical!$A$1:$BE$243, MATCH('Cyclical_after overrides'!$A95, F_Inputs_cyclical!$A$1:$A$243, 0), MATCH('Cyclical_after overrides'!E$1, F_Inputs_cyclical!$A$1:$BE$1, 0))),
Cyclical_overrides!E95)</f>
        <v>19.059000000000001</v>
      </c>
      <c r="F95" s="72">
        <f>IF(Cyclical_overrides!F95 = "",
IF(INDEX(F_Inputs_cyclical!$A$1:$BE$243, MATCH('Cyclical_after overrides'!$A95, F_Inputs_cyclical!$A$1:$A$243, 0), MATCH('Cyclical_after overrides'!F$1, F_Inputs_cyclical!$A$1:$BE$1, 0))="", "", INDEX(F_Inputs_cyclical!$A$1:$BE$243, MATCH('Cyclical_after overrides'!$A95, F_Inputs_cyclical!$A$1:$A$243, 0), MATCH('Cyclical_after overrides'!F$1, F_Inputs_cyclical!$A$1:$BE$1, 0))),
Cyclical_overrides!F95)</f>
        <v>47.835000000000001</v>
      </c>
      <c r="G95" s="72">
        <f>IF(Cyclical_overrides!G95 = "",
IF(INDEX(F_Inputs_cyclical!$A$1:$BE$243, MATCH('Cyclical_after overrides'!$A95, F_Inputs_cyclical!$A$1:$A$243, 0), MATCH('Cyclical_after overrides'!G$1, F_Inputs_cyclical!$A$1:$BE$1, 0))="", "", INDEX(F_Inputs_cyclical!$A$1:$BE$243, MATCH('Cyclical_after overrides'!$A95, F_Inputs_cyclical!$A$1:$A$243, 0), MATCH('Cyclical_after overrides'!G$1, F_Inputs_cyclical!$A$1:$BE$1, 0))),
Cyclical_overrides!G95)</f>
        <v>9.7320000000000011</v>
      </c>
      <c r="H95" s="72" t="str">
        <f>IF(Cyclical_overrides!H95 = "",
IF(INDEX(F_Inputs_cyclical!$A$1:$BE$243, MATCH('Cyclical_after overrides'!$A95, F_Inputs_cyclical!$A$1:$A$243, 0), MATCH('Cyclical_after overrides'!H$1, F_Inputs_cyclical!$A$1:$BE$1, 0))="", "", INDEX(F_Inputs_cyclical!$A$1:$BE$243, MATCH('Cyclical_after overrides'!$A95, F_Inputs_cyclical!$A$1:$A$243, 0), MATCH('Cyclical_after overrides'!H$1, F_Inputs_cyclical!$A$1:$BE$1, 0))),
Cyclical_overrides!H95)</f>
        <v/>
      </c>
      <c r="I95" s="72">
        <f>IF(Cyclical_overrides!I95 = "",
IF(INDEX(F_Inputs_cyclical!$A$1:$BE$243, MATCH('Cyclical_after overrides'!$A95, F_Inputs_cyclical!$A$1:$A$243, 0), MATCH('Cyclical_after overrides'!I$1, F_Inputs_cyclical!$A$1:$BE$1, 0))="", "", INDEX(F_Inputs_cyclical!$A$1:$BE$243, MATCH('Cyclical_after overrides'!$A95, F_Inputs_cyclical!$A$1:$A$243, 0), MATCH('Cyclical_after overrides'!I$1, F_Inputs_cyclical!$A$1:$BE$1, 0))),
Cyclical_overrides!I95)</f>
        <v>0</v>
      </c>
      <c r="J95" s="72">
        <f>IF(Cyclical_overrides!J95 = "",
IF(INDEX(F_Inputs_cyclical!$A$1:$BE$243, MATCH('Cyclical_after overrides'!$A95, F_Inputs_cyclical!$A$1:$A$243, 0), MATCH('Cyclical_after overrides'!J$1, F_Inputs_cyclical!$A$1:$BE$1, 0))="", "", INDEX(F_Inputs_cyclical!$A$1:$BE$243, MATCH('Cyclical_after overrides'!$A95, F_Inputs_cyclical!$A$1:$A$243, 0), MATCH('Cyclical_after overrides'!J$1, F_Inputs_cyclical!$A$1:$BE$1, 0))),
Cyclical_overrides!J95)</f>
        <v>163.37099999999998</v>
      </c>
      <c r="K95" s="72">
        <f>IF(Cyclical_overrides!K95 = "",
IF(INDEX(F_Inputs_cyclical!$A$1:$BE$243, MATCH('Cyclical_after overrides'!$A95, F_Inputs_cyclical!$A$1:$A$243, 0), MATCH('Cyclical_after overrides'!K$1, F_Inputs_cyclical!$A$1:$BE$1, 0))="", "", INDEX(F_Inputs_cyclical!$A$1:$BE$243, MATCH('Cyclical_after overrides'!$A95, F_Inputs_cyclical!$A$1:$A$243, 0), MATCH('Cyclical_after overrides'!K$1, F_Inputs_cyclical!$A$1:$BE$1, 0))),
Cyclical_overrides!K95)</f>
        <v>57.7</v>
      </c>
      <c r="L95" s="72" t="str">
        <f>IF(Cyclical_overrides!L95 = "",
IF(INDEX(F_Inputs_cyclical!$A$1:$BE$243, MATCH('Cyclical_after overrides'!$A95, F_Inputs_cyclical!$A$1:$A$243, 0), MATCH('Cyclical_after overrides'!L$1, F_Inputs_cyclical!$A$1:$BE$1, 0))="", "", INDEX(F_Inputs_cyclical!$A$1:$BE$243, MATCH('Cyclical_after overrides'!$A95, F_Inputs_cyclical!$A$1:$A$243, 0), MATCH('Cyclical_after overrides'!L$1, F_Inputs_cyclical!$A$1:$BE$1, 0))),
Cyclical_overrides!L95)</f>
        <v/>
      </c>
      <c r="M95" s="72" t="str">
        <f>IF(Cyclical_overrides!M95 = "",
IF(INDEX(F_Inputs_cyclical!$A$1:$BE$243, MATCH('Cyclical_after overrides'!$A95, F_Inputs_cyclical!$A$1:$A$243, 0), MATCH('Cyclical_after overrides'!M$1, F_Inputs_cyclical!$A$1:$BE$1, 0))="", "", INDEX(F_Inputs_cyclical!$A$1:$BE$243, MATCH('Cyclical_after overrides'!$A95, F_Inputs_cyclical!$A$1:$A$243, 0), MATCH('Cyclical_after overrides'!M$1, F_Inputs_cyclical!$A$1:$BE$1, 0))),
Cyclical_overrides!M95)</f>
        <v/>
      </c>
      <c r="N95" s="72" t="str">
        <f>IF(Cyclical_overrides!N95 = "",
IF(INDEX(F_Inputs_cyclical!$A$1:$BE$243, MATCH('Cyclical_after overrides'!$A95, F_Inputs_cyclical!$A$1:$A$243, 0), MATCH('Cyclical_after overrides'!N$1, F_Inputs_cyclical!$A$1:$BE$1, 0))="", "", INDEX(F_Inputs_cyclical!$A$1:$BE$243, MATCH('Cyclical_after overrides'!$A95, F_Inputs_cyclical!$A$1:$A$243, 0), MATCH('Cyclical_after overrides'!N$1, F_Inputs_cyclical!$A$1:$BE$1, 0))),
Cyclical_overrides!N95)</f>
        <v/>
      </c>
      <c r="O95" s="72" t="str">
        <f>IF(Cyclical_overrides!O95 = "",
IF(INDEX(F_Inputs_cyclical!$A$1:$BE$243, MATCH('Cyclical_after overrides'!$A95, F_Inputs_cyclical!$A$1:$A$243, 0), MATCH('Cyclical_after overrides'!O$1, F_Inputs_cyclical!$A$1:$BE$1, 0))="", "", INDEX(F_Inputs_cyclical!$A$1:$BE$243, MATCH('Cyclical_after overrides'!$A95, F_Inputs_cyclical!$A$1:$A$243, 0), MATCH('Cyclical_after overrides'!O$1, F_Inputs_cyclical!$A$1:$BE$1, 0))),
Cyclical_overrides!O95)</f>
        <v/>
      </c>
      <c r="P95" s="72" t="str">
        <f>IF(Cyclical_overrides!P95 = "",
IF(INDEX(F_Inputs_cyclical!$A$1:$BE$243, MATCH('Cyclical_after overrides'!$A95, F_Inputs_cyclical!$A$1:$A$243, 0), MATCH('Cyclical_after overrides'!P$1, F_Inputs_cyclical!$A$1:$BE$1, 0))="", "", INDEX(F_Inputs_cyclical!$A$1:$BE$243, MATCH('Cyclical_after overrides'!$A95, F_Inputs_cyclical!$A$1:$A$243, 0), MATCH('Cyclical_after overrides'!P$1, F_Inputs_cyclical!$A$1:$BE$1, 0))),
Cyclical_overrides!P95)</f>
        <v/>
      </c>
      <c r="Q95" s="72" t="str">
        <f>IF(Cyclical_overrides!Q95 = "",
IF(INDEX(F_Inputs_cyclical!$A$1:$BE$243, MATCH('Cyclical_after overrides'!$A95, F_Inputs_cyclical!$A$1:$A$243, 0), MATCH('Cyclical_after overrides'!Q$1, F_Inputs_cyclical!$A$1:$BE$1, 0))="", "", INDEX(F_Inputs_cyclical!$A$1:$BE$243, MATCH('Cyclical_after overrides'!$A95, F_Inputs_cyclical!$A$1:$A$243, 0), MATCH('Cyclical_after overrides'!Q$1, F_Inputs_cyclical!$A$1:$BE$1, 0))),
Cyclical_overrides!Q95)</f>
        <v/>
      </c>
      <c r="R95" s="72" t="str">
        <f>IF(Cyclical_overrides!R95 = "",
IF(INDEX(F_Inputs_cyclical!$A$1:$BE$243, MATCH('Cyclical_after overrides'!$A95, F_Inputs_cyclical!$A$1:$A$243, 0), MATCH('Cyclical_after overrides'!R$1, F_Inputs_cyclical!$A$1:$BE$1, 0))="", "", INDEX(F_Inputs_cyclical!$A$1:$BE$243, MATCH('Cyclical_after overrides'!$A95, F_Inputs_cyclical!$A$1:$A$243, 0), MATCH('Cyclical_after overrides'!R$1, F_Inputs_cyclical!$A$1:$BE$1, 0))),
Cyclical_overrides!R95)</f>
        <v/>
      </c>
      <c r="S95" s="72">
        <f>IF(Cyclical_overrides!S95 = "",
IF(INDEX(F_Inputs_cyclical!$A$1:$BE$243, MATCH('Cyclical_after overrides'!$A95, F_Inputs_cyclical!$A$1:$A$243, 0), MATCH('Cyclical_after overrides'!S$1, F_Inputs_cyclical!$A$1:$BE$1, 0))="", "", INDEX(F_Inputs_cyclical!$A$1:$BE$243, MATCH('Cyclical_after overrides'!$A95, F_Inputs_cyclical!$A$1:$A$243, 0), MATCH('Cyclical_after overrides'!S$1, F_Inputs_cyclical!$A$1:$BE$1, 0))),
Cyclical_overrides!S95)</f>
        <v>92.519000000000005</v>
      </c>
      <c r="T95" s="72">
        <f>IF(Cyclical_overrides!T95 = "",
IF(INDEX(F_Inputs_cyclical!$A$1:$BE$243, MATCH('Cyclical_after overrides'!$A95, F_Inputs_cyclical!$A$1:$A$243, 0), MATCH('Cyclical_after overrides'!T$1, F_Inputs_cyclical!$A$1:$BE$1, 0))="", "", INDEX(F_Inputs_cyclical!$A$1:$BE$243, MATCH('Cyclical_after overrides'!$A95, F_Inputs_cyclical!$A$1:$A$243, 0), MATCH('Cyclical_after overrides'!T$1, F_Inputs_cyclical!$A$1:$BE$1, 0))),
Cyclical_overrides!T95)</f>
        <v>70.870999999999995</v>
      </c>
      <c r="U95" s="72">
        <f>IF(Cyclical_overrides!U95 = "",
IF(INDEX(F_Inputs_cyclical!$A$1:$BE$243, MATCH('Cyclical_after overrides'!$A95, F_Inputs_cyclical!$A$1:$A$243, 0), MATCH('Cyclical_after overrides'!U$1, F_Inputs_cyclical!$A$1:$BE$1, 0))="", "", INDEX(F_Inputs_cyclical!$A$1:$BE$243, MATCH('Cyclical_after overrides'!$A95, F_Inputs_cyclical!$A$1:$A$243, 0), MATCH('Cyclical_after overrides'!U$1, F_Inputs_cyclical!$A$1:$BE$1, 0))),
Cyclical_overrides!U95)</f>
        <v>161.54199999999997</v>
      </c>
      <c r="V95" s="72">
        <f>IF(Cyclical_overrides!V95 = "",
IF(INDEX(F_Inputs_cyclical!$A$1:$BE$243, MATCH('Cyclical_after overrides'!$A95, F_Inputs_cyclical!$A$1:$A$243, 0), MATCH('Cyclical_after overrides'!V$1, F_Inputs_cyclical!$A$1:$BE$1, 0))="", "", INDEX(F_Inputs_cyclical!$A$1:$BE$243, MATCH('Cyclical_after overrides'!$A95, F_Inputs_cyclical!$A$1:$A$243, 0), MATCH('Cyclical_after overrides'!V$1, F_Inputs_cyclical!$A$1:$BE$1, 0))),
Cyclical_overrides!V95)</f>
        <v>25.984999999999999</v>
      </c>
      <c r="W95" s="72">
        <f>IF(Cyclical_overrides!W95 = "",
IF(INDEX(F_Inputs_cyclical!$A$1:$BE$243, MATCH('Cyclical_after overrides'!$A95, F_Inputs_cyclical!$A$1:$A$243, 0), MATCH('Cyclical_after overrides'!W$1, F_Inputs_cyclical!$A$1:$BE$1, 0))="", "", INDEX(F_Inputs_cyclical!$A$1:$BE$243, MATCH('Cyclical_after overrides'!$A95, F_Inputs_cyclical!$A$1:$A$243, 0), MATCH('Cyclical_after overrides'!W$1, F_Inputs_cyclical!$A$1:$BE$1, 0))),
Cyclical_overrides!W95)</f>
        <v>21.484999999999999</v>
      </c>
      <c r="X95" s="72">
        <f>IF(Cyclical_overrides!X95 = "",
IF(INDEX(F_Inputs_cyclical!$A$1:$BE$243, MATCH('Cyclical_after overrides'!$A95, F_Inputs_cyclical!$A$1:$A$243, 0), MATCH('Cyclical_after overrides'!X$1, F_Inputs_cyclical!$A$1:$BE$1, 0))="", "", INDEX(F_Inputs_cyclical!$A$1:$BE$243, MATCH('Cyclical_after overrides'!$A95, F_Inputs_cyclical!$A$1:$A$243, 0), MATCH('Cyclical_after overrides'!X$1, F_Inputs_cyclical!$A$1:$BE$1, 0))),
Cyclical_overrides!X95)</f>
        <v>916.399</v>
      </c>
      <c r="Y95" s="72">
        <f>IF(Cyclical_overrides!Y95 = "",
IF(INDEX(F_Inputs_cyclical!$A$1:$BE$243, MATCH('Cyclical_after overrides'!$A95, F_Inputs_cyclical!$A$1:$A$243, 0), MATCH('Cyclical_after overrides'!Y$1, F_Inputs_cyclical!$A$1:$BE$1, 0))="", "", INDEX(F_Inputs_cyclical!$A$1:$BE$243, MATCH('Cyclical_after overrides'!$A95, F_Inputs_cyclical!$A$1:$A$243, 0), MATCH('Cyclical_after overrides'!Y$1, F_Inputs_cyclical!$A$1:$BE$1, 0))),
Cyclical_overrides!Y95)</f>
        <v>1004.712</v>
      </c>
      <c r="Z95" s="72">
        <f>IF(Cyclical_overrides!Z95 = "",
IF(INDEX(F_Inputs_cyclical!$A$1:$BE$243, MATCH('Cyclical_after overrides'!$A95, F_Inputs_cyclical!$A$1:$A$243, 0), MATCH('Cyclical_after overrides'!Z$1, F_Inputs_cyclical!$A$1:$BE$1, 0))="", "", INDEX(F_Inputs_cyclical!$A$1:$BE$243, MATCH('Cyclical_after overrides'!$A95, F_Inputs_cyclical!$A$1:$A$243, 0), MATCH('Cyclical_after overrides'!Z$1, F_Inputs_cyclical!$A$1:$BE$1, 0))),
Cyclical_overrides!Z95)</f>
        <v>2150.3870000000002</v>
      </c>
      <c r="AA95" s="72">
        <f>IF(Cyclical_overrides!AA95 = "",
IF(INDEX(F_Inputs_cyclical!$A$1:$BE$243, MATCH('Cyclical_after overrides'!$A95, F_Inputs_cyclical!$A$1:$A$243, 0), MATCH('Cyclical_after overrides'!AA$1, F_Inputs_cyclical!$A$1:$BE$1, 0))="", "", INDEX(F_Inputs_cyclical!$A$1:$BE$243, MATCH('Cyclical_after overrides'!$A95, F_Inputs_cyclical!$A$1:$A$243, 0), MATCH('Cyclical_after overrides'!AA$1, F_Inputs_cyclical!$A$1:$BE$1, 0))),
Cyclical_overrides!AA95)</f>
        <v>1269.828</v>
      </c>
      <c r="AB95" s="72" t="str">
        <f>IF(Cyclical_overrides!AB95 = "",
IF(INDEX(F_Inputs_cyclical!$A$1:$BE$243, MATCH('Cyclical_after overrides'!$A95, F_Inputs_cyclical!$A$1:$A$243, 0), MATCH('Cyclical_after overrides'!AB$1, F_Inputs_cyclical!$A$1:$BE$1, 0))="", "", INDEX(F_Inputs_cyclical!$A$1:$BE$243, MATCH('Cyclical_after overrides'!$A95, F_Inputs_cyclical!$A$1:$A$243, 0), MATCH('Cyclical_after overrides'!AB$1, F_Inputs_cyclical!$A$1:$BE$1, 0))),
Cyclical_overrides!AB95)</f>
        <v/>
      </c>
      <c r="AC95" s="72" t="str">
        <f>IF(Cyclical_overrides!AC95 = "",
IF(INDEX(F_Inputs_cyclical!$A$1:$BE$243, MATCH('Cyclical_after overrides'!$A95, F_Inputs_cyclical!$A$1:$A$243, 0), MATCH('Cyclical_after overrides'!AC$1, F_Inputs_cyclical!$A$1:$BE$1, 0))="", "", INDEX(F_Inputs_cyclical!$A$1:$BE$243, MATCH('Cyclical_after overrides'!$A95, F_Inputs_cyclical!$A$1:$A$243, 0), MATCH('Cyclical_after overrides'!AC$1, F_Inputs_cyclical!$A$1:$BE$1, 0))),
Cyclical_overrides!AC95)</f>
        <v/>
      </c>
      <c r="AD95" s="72" t="str">
        <f>IF(Cyclical_overrides!AD95 = "",
IF(INDEX(F_Inputs_cyclical!$A$1:$BE$243, MATCH('Cyclical_after overrides'!$A95, F_Inputs_cyclical!$A$1:$A$243, 0), MATCH('Cyclical_after overrides'!AD$1, F_Inputs_cyclical!$A$1:$BE$1, 0))="", "", INDEX(F_Inputs_cyclical!$A$1:$BE$243, MATCH('Cyclical_after overrides'!$A95, F_Inputs_cyclical!$A$1:$A$243, 0), MATCH('Cyclical_after overrides'!AD$1, F_Inputs_cyclical!$A$1:$BE$1, 0))),
Cyclical_overrides!AD95)</f>
        <v/>
      </c>
      <c r="AE95" s="72" t="str">
        <f>IF(Cyclical_overrides!AE95 = "",
IF(INDEX(F_Inputs_cyclical!$A$1:$BE$243, MATCH('Cyclical_after overrides'!$A95, F_Inputs_cyclical!$A$1:$A$243, 0), MATCH('Cyclical_after overrides'!AE$1, F_Inputs_cyclical!$A$1:$BE$1, 0))="", "", INDEX(F_Inputs_cyclical!$A$1:$BE$243, MATCH('Cyclical_after overrides'!$A95, F_Inputs_cyclical!$A$1:$A$243, 0), MATCH('Cyclical_after overrides'!AE$1, F_Inputs_cyclical!$A$1:$BE$1, 0))),
Cyclical_overrides!AE95)</f>
        <v/>
      </c>
      <c r="AF95" s="72" t="str">
        <f>IF(Cyclical_overrides!AF95 = "",
IF(INDEX(F_Inputs_cyclical!$A$1:$BE$243, MATCH('Cyclical_after overrides'!$A95, F_Inputs_cyclical!$A$1:$A$243, 0), MATCH('Cyclical_after overrides'!AF$1, F_Inputs_cyclical!$A$1:$BE$1, 0))="", "", INDEX(F_Inputs_cyclical!$A$1:$BE$243, MATCH('Cyclical_after overrides'!$A95, F_Inputs_cyclical!$A$1:$A$243, 0), MATCH('Cyclical_after overrides'!AF$1, F_Inputs_cyclical!$A$1:$BE$1, 0))),
Cyclical_overrides!AF95)</f>
        <v/>
      </c>
      <c r="AG95" s="72" t="str">
        <f>IF(Cyclical_overrides!AG95 = "",
IF(INDEX(F_Inputs_cyclical!$A$1:$BE$243, MATCH('Cyclical_after overrides'!$A95, F_Inputs_cyclical!$A$1:$A$243, 0), MATCH('Cyclical_after overrides'!AG$1, F_Inputs_cyclical!$A$1:$BE$1, 0))="", "", INDEX(F_Inputs_cyclical!$A$1:$BE$243, MATCH('Cyclical_after overrides'!$A95, F_Inputs_cyclical!$A$1:$A$243, 0), MATCH('Cyclical_after overrides'!AG$1, F_Inputs_cyclical!$A$1:$BE$1, 0))),
Cyclical_overrides!AG95)</f>
        <v/>
      </c>
      <c r="AH95" s="72" t="str">
        <f>IF(Cyclical_overrides!AH95 = "",
IF(INDEX(F_Inputs_cyclical!$A$1:$BE$243, MATCH('Cyclical_after overrides'!$A95, F_Inputs_cyclical!$A$1:$A$243, 0), MATCH('Cyclical_after overrides'!AH$1, F_Inputs_cyclical!$A$1:$BE$1, 0))="", "", INDEX(F_Inputs_cyclical!$A$1:$BE$243, MATCH('Cyclical_after overrides'!$A95, F_Inputs_cyclical!$A$1:$A$243, 0), MATCH('Cyclical_after overrides'!AH$1, F_Inputs_cyclical!$A$1:$BE$1, 0))),
Cyclical_overrides!AH95)</f>
        <v/>
      </c>
      <c r="AI95" s="72" t="str">
        <f>IF(Cyclical_overrides!AI95 = "",
IF(INDEX(F_Inputs_cyclical!$A$1:$BE$243, MATCH('Cyclical_after overrides'!$A95, F_Inputs_cyclical!$A$1:$A$243, 0), MATCH('Cyclical_after overrides'!AI$1, F_Inputs_cyclical!$A$1:$BE$1, 0))="", "", INDEX(F_Inputs_cyclical!$A$1:$BE$243, MATCH('Cyclical_after overrides'!$A95, F_Inputs_cyclical!$A$1:$A$243, 0), MATCH('Cyclical_after overrides'!AI$1, F_Inputs_cyclical!$A$1:$BE$1, 0))),
Cyclical_overrides!AI95)</f>
        <v/>
      </c>
      <c r="AJ95" s="72" t="str">
        <f>IF(Cyclical_overrides!AJ95 = "",
IF(INDEX(F_Inputs_cyclical!$A$1:$BE$243, MATCH('Cyclical_after overrides'!$A95, F_Inputs_cyclical!$A$1:$A$243, 0), MATCH('Cyclical_after overrides'!AJ$1, F_Inputs_cyclical!$A$1:$BE$1, 0))="", "", INDEX(F_Inputs_cyclical!$A$1:$BE$243, MATCH('Cyclical_after overrides'!$A95, F_Inputs_cyclical!$A$1:$A$243, 0), MATCH('Cyclical_after overrides'!AJ$1, F_Inputs_cyclical!$A$1:$BE$1, 0))),
Cyclical_overrides!AJ95)</f>
        <v/>
      </c>
      <c r="AK95" s="72" t="str">
        <f>IF(Cyclical_overrides!AK95 = "",
IF(INDEX(F_Inputs_cyclical!$A$1:$BE$243, MATCH('Cyclical_after overrides'!$A95, F_Inputs_cyclical!$A$1:$A$243, 0), MATCH('Cyclical_after overrides'!AK$1, F_Inputs_cyclical!$A$1:$BE$1, 0))="", "", INDEX(F_Inputs_cyclical!$A$1:$BE$243, MATCH('Cyclical_after overrides'!$A95, F_Inputs_cyclical!$A$1:$A$243, 0), MATCH('Cyclical_after overrides'!AK$1, F_Inputs_cyclical!$A$1:$BE$1, 0))),
Cyclical_overrides!AK95)</f>
        <v/>
      </c>
      <c r="AL95" s="72" t="str">
        <f>IF(Cyclical_overrides!AL95 = "",
IF(INDEX(F_Inputs_cyclical!$A$1:$BE$243, MATCH('Cyclical_after overrides'!$A95, F_Inputs_cyclical!$A$1:$A$243, 0), MATCH('Cyclical_after overrides'!AL$1, F_Inputs_cyclical!$A$1:$BE$1, 0))="", "", INDEX(F_Inputs_cyclical!$A$1:$BE$243, MATCH('Cyclical_after overrides'!$A95, F_Inputs_cyclical!$A$1:$A$243, 0), MATCH('Cyclical_after overrides'!AL$1, F_Inputs_cyclical!$A$1:$BE$1, 0))),
Cyclical_overrides!AL95)</f>
        <v/>
      </c>
      <c r="AM95" s="72">
        <f>IF(Cyclical_overrides!AM95 = "",
IF(INDEX(F_Inputs_cyclical!$A$1:$BE$243, MATCH('Cyclical_after overrides'!$A95, F_Inputs_cyclical!$A$1:$A$243, 0), MATCH('Cyclical_after overrides'!AM$1, F_Inputs_cyclical!$A$1:$BE$1, 0))="", "", INDEX(F_Inputs_cyclical!$A$1:$BE$243, MATCH('Cyclical_after overrides'!$A95, F_Inputs_cyclical!$A$1:$A$243, 0), MATCH('Cyclical_after overrides'!AM$1, F_Inputs_cyclical!$A$1:$BE$1, 0))),
Cyclical_overrides!AM95)</f>
        <v>32.150999999999996</v>
      </c>
      <c r="AN95" s="72">
        <f>IF(Cyclical_overrides!AN95 = "",
IF(INDEX(F_Inputs_cyclical!$A$1:$BE$243, MATCH('Cyclical_after overrides'!$A95, F_Inputs_cyclical!$A$1:$A$243, 0), MATCH('Cyclical_after overrides'!AN$1, F_Inputs_cyclical!$A$1:$BE$1, 0))="", "", INDEX(F_Inputs_cyclical!$A$1:$BE$243, MATCH('Cyclical_after overrides'!$A95, F_Inputs_cyclical!$A$1:$A$243, 0), MATCH('Cyclical_after overrides'!AN$1, F_Inputs_cyclical!$A$1:$BE$1, 0))),
Cyclical_overrides!AN95)</f>
        <v>161.54199999999997</v>
      </c>
      <c r="AO95" s="72" t="str">
        <f>IF(Cyclical_overrides!AO95 = "",
IF(INDEX(F_Inputs_cyclical!$A$1:$BE$243, MATCH('Cyclical_after overrides'!$A95, F_Inputs_cyclical!$A$1:$A$243, 0), MATCH('Cyclical_after overrides'!AO$1, F_Inputs_cyclical!$A$1:$BE$1, 0))="", "", INDEX(F_Inputs_cyclical!$A$1:$BE$243, MATCH('Cyclical_after overrides'!$A95, F_Inputs_cyclical!$A$1:$A$243, 0), MATCH('Cyclical_after overrides'!AO$1, F_Inputs_cyclical!$A$1:$BE$1, 0))),
Cyclical_overrides!AO95)</f>
        <v/>
      </c>
      <c r="AP95" s="72" t="str">
        <f>IF(Cyclical_overrides!AP95 = "",
IF(INDEX(F_Inputs_cyclical!$A$1:$BE$243, MATCH('Cyclical_after overrides'!$A95, F_Inputs_cyclical!$A$1:$A$243, 0), MATCH('Cyclical_after overrides'!AP$1, F_Inputs_cyclical!$A$1:$BE$1, 0))="", "", INDEX(F_Inputs_cyclical!$A$1:$BE$243, MATCH('Cyclical_after overrides'!$A95, F_Inputs_cyclical!$A$1:$A$243, 0), MATCH('Cyclical_after overrides'!AP$1, F_Inputs_cyclical!$A$1:$BE$1, 0))),
Cyclical_overrides!AP95)</f>
        <v/>
      </c>
      <c r="AQ95" s="72">
        <f>IF(Cyclical_overrides!AQ95 = "",
IF(INDEX(F_Inputs_cyclical!$A$1:$BE$243, MATCH('Cyclical_after overrides'!$A95, F_Inputs_cyclical!$A$1:$A$243, 0), MATCH('Cyclical_after overrides'!AQ$1, F_Inputs_cyclical!$A$1:$BE$1, 0))="", "", INDEX(F_Inputs_cyclical!$A$1:$BE$243, MATCH('Cyclical_after overrides'!$A95, F_Inputs_cyclical!$A$1:$A$243, 0), MATCH('Cyclical_after overrides'!AQ$1, F_Inputs_cyclical!$A$1:$BE$1, 0))),
Cyclical_overrides!AQ95)</f>
        <v>0.70199999999999996</v>
      </c>
      <c r="AR95" s="72">
        <f>IF(Cyclical_overrides!AR95 = "",
IF(INDEX(F_Inputs_cyclical!$A$1:$BE$243, MATCH('Cyclical_after overrides'!$A95, F_Inputs_cyclical!$A$1:$A$243, 0), MATCH('Cyclical_after overrides'!AR$1, F_Inputs_cyclical!$A$1:$BE$1, 0))="", "", INDEX(F_Inputs_cyclical!$A$1:$BE$243, MATCH('Cyclical_after overrides'!$A95, F_Inputs_cyclical!$A$1:$A$243, 0), MATCH('Cyclical_after overrides'!AR$1, F_Inputs_cyclical!$A$1:$BE$1, 0))),
Cyclical_overrides!AR95)</f>
        <v>1.127</v>
      </c>
      <c r="AS95" s="72">
        <f>IF(Cyclical_overrides!AS95 = "",
IF(INDEX(F_Inputs_cyclical!$A$1:$BE$243, MATCH('Cyclical_after overrides'!$A95, F_Inputs_cyclical!$A$1:$A$243, 0), MATCH('Cyclical_after overrides'!AS$1, F_Inputs_cyclical!$A$1:$BE$1, 0))="", "", INDEX(F_Inputs_cyclical!$A$1:$BE$243, MATCH('Cyclical_after overrides'!$A95, F_Inputs_cyclical!$A$1:$A$243, 0), MATCH('Cyclical_after overrides'!AS$1, F_Inputs_cyclical!$A$1:$BE$1, 0))),
Cyclical_overrides!AS95)</f>
        <v>0</v>
      </c>
      <c r="AT95" s="72">
        <f>IF(Cyclical_overrides!AT95 = "",
IF(INDEX(F_Inputs_cyclical!$A$1:$BE$243, MATCH('Cyclical_after overrides'!$A95, F_Inputs_cyclical!$A$1:$A$243, 0), MATCH('Cyclical_after overrides'!AT$1, F_Inputs_cyclical!$A$1:$BE$1, 0))="", "", INDEX(F_Inputs_cyclical!$A$1:$BE$243, MATCH('Cyclical_after overrides'!$A95, F_Inputs_cyclical!$A$1:$A$243, 0), MATCH('Cyclical_after overrides'!AT$1, F_Inputs_cyclical!$A$1:$BE$1, 0))),
Cyclical_overrides!AT95)</f>
        <v>0</v>
      </c>
      <c r="AU95" s="72">
        <f>IF(Cyclical_overrides!AU95 = "",
IF(INDEX(F_Inputs_cyclical!$A$1:$BE$243, MATCH('Cyclical_after overrides'!$A95, F_Inputs_cyclical!$A$1:$A$243, 0), MATCH('Cyclical_after overrides'!AU$1, F_Inputs_cyclical!$A$1:$BE$1, 0))="", "", INDEX(F_Inputs_cyclical!$A$1:$BE$243, MATCH('Cyclical_after overrides'!$A95, F_Inputs_cyclical!$A$1:$A$243, 0), MATCH('Cyclical_after overrides'!AU$1, F_Inputs_cyclical!$A$1:$BE$1, 0))),
Cyclical_overrides!AU95)</f>
        <v>40.306571419999997</v>
      </c>
      <c r="AV95" s="72" t="str">
        <f>IF(Cyclical_overrides!AV95 = "",
IF(INDEX(F_Inputs_cyclical!$A$1:$BE$243, MATCH('Cyclical_after overrides'!$A95, F_Inputs_cyclical!$A$1:$A$243, 0), MATCH('Cyclical_after overrides'!AV$1, F_Inputs_cyclical!$A$1:$BE$1, 0))="", "", INDEX(F_Inputs_cyclical!$A$1:$BE$243, MATCH('Cyclical_after overrides'!$A95, F_Inputs_cyclical!$A$1:$A$243, 0), MATCH('Cyclical_after overrides'!AV$1, F_Inputs_cyclical!$A$1:$BE$1, 0))),
Cyclical_overrides!AV95)</f>
        <v/>
      </c>
      <c r="AW95" s="72">
        <f>IF(Cyclical_overrides!AW95 = "",
IF(INDEX(F_Inputs_cyclical!$A$1:$BE$243, MATCH('Cyclical_after overrides'!$A95, F_Inputs_cyclical!$A$1:$A$243, 0), MATCH('Cyclical_after overrides'!AW$1, F_Inputs_cyclical!$A$1:$BE$1, 0))="", "", INDEX(F_Inputs_cyclical!$A$1:$BE$243, MATCH('Cyclical_after overrides'!$A95, F_Inputs_cyclical!$A$1:$A$243, 0), MATCH('Cyclical_after overrides'!AW$1, F_Inputs_cyclical!$A$1:$BE$1, 0))),
Cyclical_overrides!AW95)</f>
        <v>1.2117357406647515</v>
      </c>
      <c r="AX95" s="72">
        <f>IF(Cyclical_overrides!AX95 = "",
IF(INDEX(F_Inputs_cyclical!$A$1:$BE$243, MATCH('Cyclical_after overrides'!$A95, F_Inputs_cyclical!$A$1:$A$243, 0), MATCH('Cyclical_after overrides'!AX$1, F_Inputs_cyclical!$A$1:$BE$1, 0))="", "", INDEX(F_Inputs_cyclical!$A$1:$BE$243, MATCH('Cyclical_after overrides'!$A95, F_Inputs_cyclical!$A$1:$A$243, 0), MATCH('Cyclical_after overrides'!AX$1, F_Inputs_cyclical!$A$1:$BE$1, 0))),
Cyclical_overrides!AX95)</f>
        <v>28.943125364258545</v>
      </c>
      <c r="AY95" s="72">
        <f>IF(Cyclical_overrides!AY95 = "",
IF(INDEX(F_Inputs_cyclical!$A$1:$BE$243, MATCH('Cyclical_after overrides'!$A95, F_Inputs_cyclical!$A$1:$A$243, 0), MATCH('Cyclical_after overrides'!AY$1, F_Inputs_cyclical!$A$1:$BE$1, 0))="", "", INDEX(F_Inputs_cyclical!$A$1:$BE$243, MATCH('Cyclical_after overrides'!$A95, F_Inputs_cyclical!$A$1:$A$243, 0), MATCH('Cyclical_after overrides'!AY$1, F_Inputs_cyclical!$A$1:$BE$1, 0))),
Cyclical_overrides!AY95)</f>
        <v>136.57075454770592</v>
      </c>
      <c r="AZ95" s="72">
        <f>IF(Cyclical_overrides!AZ95 = "",
IF(INDEX(F_Inputs_cyclical!$A$1:$BE$243, MATCH('Cyclical_after overrides'!$A95, F_Inputs_cyclical!$A$1:$A$243, 0), MATCH('Cyclical_after overrides'!AZ$1, F_Inputs_cyclical!$A$1:$BE$1, 0))="", "", INDEX(F_Inputs_cyclical!$A$1:$BE$243, MATCH('Cyclical_after overrides'!$A95, F_Inputs_cyclical!$A$1:$A$243, 0), MATCH('Cyclical_after overrides'!AZ$1, F_Inputs_cyclical!$A$1:$BE$1, 0))),
Cyclical_overrides!AZ95)</f>
        <v>2.3208116925581104</v>
      </c>
      <c r="BA95" s="72">
        <f>IF(Cyclical_overrides!BA95 = "",
IF(INDEX(F_Inputs_cyclical!$A$1:$BE$243, MATCH('Cyclical_after overrides'!$A95, F_Inputs_cyclical!$A$1:$A$243, 0), MATCH('Cyclical_after overrides'!BA$1, F_Inputs_cyclical!$A$1:$BE$1, 0))="", "", INDEX(F_Inputs_cyclical!$A$1:$BE$243, MATCH('Cyclical_after overrides'!$A95, F_Inputs_cyclical!$A$1:$A$243, 0), MATCH('Cyclical_after overrides'!BA$1, F_Inputs_cyclical!$A$1:$BE$1, 0))),
Cyclical_overrides!BA95)</f>
        <v>14.223931782552675</v>
      </c>
      <c r="BB95" s="72">
        <f>IF(Cyclical_overrides!BB95 = "",
IF(INDEX(F_Inputs_cyclical!$A$1:$BE$243, MATCH('Cyclical_after overrides'!$A95, F_Inputs_cyclical!$A$1:$A$243, 0), MATCH('Cyclical_after overrides'!BB$1, F_Inputs_cyclical!$A$1:$BE$1, 0))="", "", INDEX(F_Inputs_cyclical!$A$1:$BE$243, MATCH('Cyclical_after overrides'!$A95, F_Inputs_cyclical!$A$1:$A$243, 0), MATCH('Cyclical_after overrides'!BB$1, F_Inputs_cyclical!$A$1:$BE$1, 0))),
Cyclical_overrides!BB95)</f>
        <v>13.617476600218771</v>
      </c>
      <c r="BC95" s="72">
        <f>IF(Cyclical_overrides!BC95 = "",
IF(INDEX(F_Inputs_cyclical!$A$1:$BE$243, MATCH('Cyclical_after overrides'!$A95, F_Inputs_cyclical!$A$1:$A$243, 0), MATCH('Cyclical_after overrides'!BC$1, F_Inputs_cyclical!$A$1:$BE$1, 0))="", "", INDEX(F_Inputs_cyclical!$A$1:$BE$243, MATCH('Cyclical_after overrides'!$A95, F_Inputs_cyclical!$A$1:$A$243, 0), MATCH('Cyclical_after overrides'!BC$1, F_Inputs_cyclical!$A$1:$BE$1, 0))),
Cyclical_overrides!BC95)</f>
        <v>18.287806618661076</v>
      </c>
      <c r="BD95" s="72">
        <f>IF(Cyclical_overrides!BD95 = "",
IF(INDEX(F_Inputs_cyclical!$A$1:$BE$243, MATCH('Cyclical_after overrides'!$A95, F_Inputs_cyclical!$A$1:$A$243, 0), MATCH('Cyclical_after overrides'!BD$1, F_Inputs_cyclical!$A$1:$BE$1, 0))="", "", INDEX(F_Inputs_cyclical!$A$1:$BE$243, MATCH('Cyclical_after overrides'!$A95, F_Inputs_cyclical!$A$1:$A$243, 0), MATCH('Cyclical_after overrides'!BD$1, F_Inputs_cyclical!$A$1:$BE$1, 0))),
Cyclical_overrides!BD95)</f>
        <v>1596.7330000000002</v>
      </c>
      <c r="BE95" s="194"/>
    </row>
    <row r="96" spans="1:57" x14ac:dyDescent="0.4">
      <c r="A96" s="63" t="str">
        <f t="shared" si="1"/>
        <v>TMS18</v>
      </c>
      <c r="B96" s="63" t="s">
        <v>349</v>
      </c>
      <c r="C96" s="63" t="s">
        <v>251</v>
      </c>
      <c r="D96" s="72">
        <f>IF(Cyclical_overrides!D96 = "",
IF(INDEX(F_Inputs_cyclical!$A$1:$BE$243, MATCH('Cyclical_after overrides'!$A96, F_Inputs_cyclical!$A$1:$A$243, 0), MATCH('Cyclical_after overrides'!D$1, F_Inputs_cyclical!$A$1:$BE$1, 0))="", "", INDEX(F_Inputs_cyclical!$A$1:$BE$243, MATCH('Cyclical_after overrides'!$A96, F_Inputs_cyclical!$A$1:$A$243, 0), MATCH('Cyclical_after overrides'!D$1, F_Inputs_cyclical!$A$1:$BE$1, 0))),
Cyclical_overrides!D96)</f>
        <v>65.081000000000003</v>
      </c>
      <c r="E96" s="72">
        <f>IF(Cyclical_overrides!E96 = "",
IF(INDEX(F_Inputs_cyclical!$A$1:$BE$243, MATCH('Cyclical_after overrides'!$A96, F_Inputs_cyclical!$A$1:$A$243, 0), MATCH('Cyclical_after overrides'!E$1, F_Inputs_cyclical!$A$1:$BE$1, 0))="", "", INDEX(F_Inputs_cyclical!$A$1:$BE$243, MATCH('Cyclical_after overrides'!$A96, F_Inputs_cyclical!$A$1:$A$243, 0), MATCH('Cyclical_after overrides'!E$1, F_Inputs_cyclical!$A$1:$BE$1, 0))),
Cyclical_overrides!E96)</f>
        <v>12.496</v>
      </c>
      <c r="F96" s="72">
        <f>IF(Cyclical_overrides!F96 = "",
IF(INDEX(F_Inputs_cyclical!$A$1:$BE$243, MATCH('Cyclical_after overrides'!$A96, F_Inputs_cyclical!$A$1:$A$243, 0), MATCH('Cyclical_after overrides'!F$1, F_Inputs_cyclical!$A$1:$BE$1, 0))="", "", INDEX(F_Inputs_cyclical!$A$1:$BE$243, MATCH('Cyclical_after overrides'!$A96, F_Inputs_cyclical!$A$1:$A$243, 0), MATCH('Cyclical_after overrides'!F$1, F_Inputs_cyclical!$A$1:$BE$1, 0))),
Cyclical_overrides!F96)</f>
        <v>52.046999999999997</v>
      </c>
      <c r="G96" s="72">
        <f>IF(Cyclical_overrides!G96 = "",
IF(INDEX(F_Inputs_cyclical!$A$1:$BE$243, MATCH('Cyclical_after overrides'!$A96, F_Inputs_cyclical!$A$1:$A$243, 0), MATCH('Cyclical_after overrides'!G$1, F_Inputs_cyclical!$A$1:$BE$1, 0))="", "", INDEX(F_Inputs_cyclical!$A$1:$BE$243, MATCH('Cyclical_after overrides'!$A96, F_Inputs_cyclical!$A$1:$A$243, 0), MATCH('Cyclical_after overrides'!G$1, F_Inputs_cyclical!$A$1:$BE$1, 0))),
Cyclical_overrides!G96)</f>
        <v>8.702</v>
      </c>
      <c r="H96" s="72" t="str">
        <f>IF(Cyclical_overrides!H96 = "",
IF(INDEX(F_Inputs_cyclical!$A$1:$BE$243, MATCH('Cyclical_after overrides'!$A96, F_Inputs_cyclical!$A$1:$A$243, 0), MATCH('Cyclical_after overrides'!H$1, F_Inputs_cyclical!$A$1:$BE$1, 0))="", "", INDEX(F_Inputs_cyclical!$A$1:$BE$243, MATCH('Cyclical_after overrides'!$A96, F_Inputs_cyclical!$A$1:$A$243, 0), MATCH('Cyclical_after overrides'!H$1, F_Inputs_cyclical!$A$1:$BE$1, 0))),
Cyclical_overrides!H96)</f>
        <v/>
      </c>
      <c r="I96" s="72">
        <f>IF(Cyclical_overrides!I96 = "",
IF(INDEX(F_Inputs_cyclical!$A$1:$BE$243, MATCH('Cyclical_after overrides'!$A96, F_Inputs_cyclical!$A$1:$A$243, 0), MATCH('Cyclical_after overrides'!I$1, F_Inputs_cyclical!$A$1:$BE$1, 0))="", "", INDEX(F_Inputs_cyclical!$A$1:$BE$243, MATCH('Cyclical_after overrides'!$A96, F_Inputs_cyclical!$A$1:$A$243, 0), MATCH('Cyclical_after overrides'!I$1, F_Inputs_cyclical!$A$1:$BE$1, 0))),
Cyclical_overrides!I96)</f>
        <v>0</v>
      </c>
      <c r="J96" s="72">
        <f>IF(Cyclical_overrides!J96 = "",
IF(INDEX(F_Inputs_cyclical!$A$1:$BE$243, MATCH('Cyclical_after overrides'!$A96, F_Inputs_cyclical!$A$1:$A$243, 0), MATCH('Cyclical_after overrides'!J$1, F_Inputs_cyclical!$A$1:$BE$1, 0))="", "", INDEX(F_Inputs_cyclical!$A$1:$BE$243, MATCH('Cyclical_after overrides'!$A96, F_Inputs_cyclical!$A$1:$A$243, 0), MATCH('Cyclical_after overrides'!J$1, F_Inputs_cyclical!$A$1:$BE$1, 0))),
Cyclical_overrides!J96)</f>
        <v>171.8</v>
      </c>
      <c r="K96" s="72">
        <f>IF(Cyclical_overrides!K96 = "",
IF(INDEX(F_Inputs_cyclical!$A$1:$BE$243, MATCH('Cyclical_after overrides'!$A96, F_Inputs_cyclical!$A$1:$A$243, 0), MATCH('Cyclical_after overrides'!K$1, F_Inputs_cyclical!$A$1:$BE$1, 0))="", "", INDEX(F_Inputs_cyclical!$A$1:$BE$243, MATCH('Cyclical_after overrides'!$A96, F_Inputs_cyclical!$A$1:$A$243, 0), MATCH('Cyclical_after overrides'!K$1, F_Inputs_cyclical!$A$1:$BE$1, 0))),
Cyclical_overrides!K96)</f>
        <v>65.769000000000005</v>
      </c>
      <c r="L96" s="72" t="str">
        <f>IF(Cyclical_overrides!L96 = "",
IF(INDEX(F_Inputs_cyclical!$A$1:$BE$243, MATCH('Cyclical_after overrides'!$A96, F_Inputs_cyclical!$A$1:$A$243, 0), MATCH('Cyclical_after overrides'!L$1, F_Inputs_cyclical!$A$1:$BE$1, 0))="", "", INDEX(F_Inputs_cyclical!$A$1:$BE$243, MATCH('Cyclical_after overrides'!$A96, F_Inputs_cyclical!$A$1:$A$243, 0), MATCH('Cyclical_after overrides'!L$1, F_Inputs_cyclical!$A$1:$BE$1, 0))),
Cyclical_overrides!L96)</f>
        <v/>
      </c>
      <c r="M96" s="72" t="str">
        <f>IF(Cyclical_overrides!M96 = "",
IF(INDEX(F_Inputs_cyclical!$A$1:$BE$243, MATCH('Cyclical_after overrides'!$A96, F_Inputs_cyclical!$A$1:$A$243, 0), MATCH('Cyclical_after overrides'!M$1, F_Inputs_cyclical!$A$1:$BE$1, 0))="", "", INDEX(F_Inputs_cyclical!$A$1:$BE$243, MATCH('Cyclical_after overrides'!$A96, F_Inputs_cyclical!$A$1:$A$243, 0), MATCH('Cyclical_after overrides'!M$1, F_Inputs_cyclical!$A$1:$BE$1, 0))),
Cyclical_overrides!M96)</f>
        <v/>
      </c>
      <c r="N96" s="72" t="str">
        <f>IF(Cyclical_overrides!N96 = "",
IF(INDEX(F_Inputs_cyclical!$A$1:$BE$243, MATCH('Cyclical_after overrides'!$A96, F_Inputs_cyclical!$A$1:$A$243, 0), MATCH('Cyclical_after overrides'!N$1, F_Inputs_cyclical!$A$1:$BE$1, 0))="", "", INDEX(F_Inputs_cyclical!$A$1:$BE$243, MATCH('Cyclical_after overrides'!$A96, F_Inputs_cyclical!$A$1:$A$243, 0), MATCH('Cyclical_after overrides'!N$1, F_Inputs_cyclical!$A$1:$BE$1, 0))),
Cyclical_overrides!N96)</f>
        <v/>
      </c>
      <c r="O96" s="72">
        <f>IF(Cyclical_overrides!O96 = "",
IF(INDEX(F_Inputs_cyclical!$A$1:$BE$243, MATCH('Cyclical_after overrides'!$A96, F_Inputs_cyclical!$A$1:$A$243, 0), MATCH('Cyclical_after overrides'!O$1, F_Inputs_cyclical!$A$1:$BE$1, 0))="", "", INDEX(F_Inputs_cyclical!$A$1:$BE$243, MATCH('Cyclical_after overrides'!$A96, F_Inputs_cyclical!$A$1:$A$243, 0), MATCH('Cyclical_after overrides'!O$1, F_Inputs_cyclical!$A$1:$BE$1, 0))),
Cyclical_overrides!O96)</f>
        <v>0</v>
      </c>
      <c r="P96" s="72">
        <f>IF(Cyclical_overrides!P96 = "",
IF(INDEX(F_Inputs_cyclical!$A$1:$BE$243, MATCH('Cyclical_after overrides'!$A96, F_Inputs_cyclical!$A$1:$A$243, 0), MATCH('Cyclical_after overrides'!P$1, F_Inputs_cyclical!$A$1:$BE$1, 0))="", "", INDEX(F_Inputs_cyclical!$A$1:$BE$243, MATCH('Cyclical_after overrides'!$A96, F_Inputs_cyclical!$A$1:$A$243, 0), MATCH('Cyclical_after overrides'!P$1, F_Inputs_cyclical!$A$1:$BE$1, 0))),
Cyclical_overrides!P96)</f>
        <v>1</v>
      </c>
      <c r="Q96" s="72">
        <f>IF(Cyclical_overrides!Q96 = "",
IF(INDEX(F_Inputs_cyclical!$A$1:$BE$243, MATCH('Cyclical_after overrides'!$A96, F_Inputs_cyclical!$A$1:$A$243, 0), MATCH('Cyclical_after overrides'!Q$1, F_Inputs_cyclical!$A$1:$BE$1, 0))="", "", INDEX(F_Inputs_cyclical!$A$1:$BE$243, MATCH('Cyclical_after overrides'!$A96, F_Inputs_cyclical!$A$1:$A$243, 0), MATCH('Cyclical_after overrides'!Q$1, F_Inputs_cyclical!$A$1:$BE$1, 0))),
Cyclical_overrides!Q96)</f>
        <v>0.105</v>
      </c>
      <c r="R96" s="72">
        <f>IF(Cyclical_overrides!R96 = "",
IF(INDEX(F_Inputs_cyclical!$A$1:$BE$243, MATCH('Cyclical_after overrides'!$A96, F_Inputs_cyclical!$A$1:$A$243, 0), MATCH('Cyclical_after overrides'!R$1, F_Inputs_cyclical!$A$1:$BE$1, 0))="", "", INDEX(F_Inputs_cyclical!$A$1:$BE$243, MATCH('Cyclical_after overrides'!$A96, F_Inputs_cyclical!$A$1:$A$243, 0), MATCH('Cyclical_after overrides'!R$1, F_Inputs_cyclical!$A$1:$BE$1, 0))),
Cyclical_overrides!R96)</f>
        <v>2.1480000000000001</v>
      </c>
      <c r="S96" s="72">
        <f>IF(Cyclical_overrides!S96 = "",
IF(INDEX(F_Inputs_cyclical!$A$1:$BE$243, MATCH('Cyclical_after overrides'!$A96, F_Inputs_cyclical!$A$1:$A$243, 0), MATCH('Cyclical_after overrides'!S$1, F_Inputs_cyclical!$A$1:$BE$1, 0))="", "", INDEX(F_Inputs_cyclical!$A$1:$BE$243, MATCH('Cyclical_after overrides'!$A96, F_Inputs_cyclical!$A$1:$A$243, 0), MATCH('Cyclical_after overrides'!S$1, F_Inputs_cyclical!$A$1:$BE$1, 0))),
Cyclical_overrides!S96)</f>
        <v>105.741</v>
      </c>
      <c r="T96" s="72">
        <f>IF(Cyclical_overrides!T96 = "",
IF(INDEX(F_Inputs_cyclical!$A$1:$BE$243, MATCH('Cyclical_after overrides'!$A96, F_Inputs_cyclical!$A$1:$A$243, 0), MATCH('Cyclical_after overrides'!T$1, F_Inputs_cyclical!$A$1:$BE$1, 0))="", "", INDEX(F_Inputs_cyclical!$A$1:$BE$243, MATCH('Cyclical_after overrides'!$A96, F_Inputs_cyclical!$A$1:$A$243, 0), MATCH('Cyclical_after overrides'!T$1, F_Inputs_cyclical!$A$1:$BE$1, 0))),
Cyclical_overrides!T96)</f>
        <v>83.415000000000006</v>
      </c>
      <c r="U96" s="72">
        <f>IF(Cyclical_overrides!U96 = "",
IF(INDEX(F_Inputs_cyclical!$A$1:$BE$243, MATCH('Cyclical_after overrides'!$A96, F_Inputs_cyclical!$A$1:$A$243, 0), MATCH('Cyclical_after overrides'!U$1, F_Inputs_cyclical!$A$1:$BE$1, 0))="", "", INDEX(F_Inputs_cyclical!$A$1:$BE$243, MATCH('Cyclical_after overrides'!$A96, F_Inputs_cyclical!$A$1:$A$243, 0), MATCH('Cyclical_after overrides'!U$1, F_Inputs_cyclical!$A$1:$BE$1, 0))),
Cyclical_overrides!U96)</f>
        <v>168.547</v>
      </c>
      <c r="V96" s="72">
        <f>IF(Cyclical_overrides!V96 = "",
IF(INDEX(F_Inputs_cyclical!$A$1:$BE$243, MATCH('Cyclical_after overrides'!$A96, F_Inputs_cyclical!$A$1:$A$243, 0), MATCH('Cyclical_after overrides'!V$1, F_Inputs_cyclical!$A$1:$BE$1, 0))="", "", INDEX(F_Inputs_cyclical!$A$1:$BE$243, MATCH('Cyclical_after overrides'!$A96, F_Inputs_cyclical!$A$1:$A$243, 0), MATCH('Cyclical_after overrides'!V$1, F_Inputs_cyclical!$A$1:$BE$1, 0))),
Cyclical_overrides!V96)</f>
        <v>25.661999999999999</v>
      </c>
      <c r="W96" s="72">
        <f>IF(Cyclical_overrides!W96 = "",
IF(INDEX(F_Inputs_cyclical!$A$1:$BE$243, MATCH('Cyclical_after overrides'!$A96, F_Inputs_cyclical!$A$1:$A$243, 0), MATCH('Cyclical_after overrides'!W$1, F_Inputs_cyclical!$A$1:$BE$1, 0))="", "", INDEX(F_Inputs_cyclical!$A$1:$BE$243, MATCH('Cyclical_after overrides'!$A96, F_Inputs_cyclical!$A$1:$A$243, 0), MATCH('Cyclical_after overrides'!W$1, F_Inputs_cyclical!$A$1:$BE$1, 0))),
Cyclical_overrides!W96)</f>
        <v>22.045999999999999</v>
      </c>
      <c r="X96" s="72">
        <f>IF(Cyclical_overrides!X96 = "",
IF(INDEX(F_Inputs_cyclical!$A$1:$BE$243, MATCH('Cyclical_after overrides'!$A96, F_Inputs_cyclical!$A$1:$A$243, 0), MATCH('Cyclical_after overrides'!X$1, F_Inputs_cyclical!$A$1:$BE$1, 0))="", "", INDEX(F_Inputs_cyclical!$A$1:$BE$243, MATCH('Cyclical_after overrides'!$A96, F_Inputs_cyclical!$A$1:$A$243, 0), MATCH('Cyclical_after overrides'!X$1, F_Inputs_cyclical!$A$1:$BE$1, 0))),
Cyclical_overrides!X96)</f>
        <v>866.52700000000004</v>
      </c>
      <c r="Y96" s="72">
        <f>IF(Cyclical_overrides!Y96 = "",
IF(INDEX(F_Inputs_cyclical!$A$1:$BE$243, MATCH('Cyclical_after overrides'!$A96, F_Inputs_cyclical!$A$1:$A$243, 0), MATCH('Cyclical_after overrides'!Y$1, F_Inputs_cyclical!$A$1:$BE$1, 0))="", "", INDEX(F_Inputs_cyclical!$A$1:$BE$243, MATCH('Cyclical_after overrides'!$A96, F_Inputs_cyclical!$A$1:$A$243, 0), MATCH('Cyclical_after overrides'!Y$1, F_Inputs_cyclical!$A$1:$BE$1, 0))),
Cyclical_overrides!Y96)</f>
        <v>1067.268</v>
      </c>
      <c r="Z96" s="72">
        <f>IF(Cyclical_overrides!Z96 = "",
IF(INDEX(F_Inputs_cyclical!$A$1:$BE$243, MATCH('Cyclical_after overrides'!$A96, F_Inputs_cyclical!$A$1:$A$243, 0), MATCH('Cyclical_after overrides'!Z$1, F_Inputs_cyclical!$A$1:$BE$1, 0))="", "", INDEX(F_Inputs_cyclical!$A$1:$BE$243, MATCH('Cyclical_after overrides'!$A96, F_Inputs_cyclical!$A$1:$A$243, 0), MATCH('Cyclical_after overrides'!Z$1, F_Inputs_cyclical!$A$1:$BE$1, 0))),
Cyclical_overrides!Z96)</f>
        <v>2091.8150000000001</v>
      </c>
      <c r="AA96" s="72">
        <f>IF(Cyclical_overrides!AA96 = "",
IF(INDEX(F_Inputs_cyclical!$A$1:$BE$243, MATCH('Cyclical_after overrides'!$A96, F_Inputs_cyclical!$A$1:$A$243, 0), MATCH('Cyclical_after overrides'!AA$1, F_Inputs_cyclical!$A$1:$BE$1, 0))="", "", INDEX(F_Inputs_cyclical!$A$1:$BE$243, MATCH('Cyclical_after overrides'!$A96, F_Inputs_cyclical!$A$1:$A$243, 0), MATCH('Cyclical_after overrides'!AA$1, F_Inputs_cyclical!$A$1:$BE$1, 0))),
Cyclical_overrides!AA96)</f>
        <v>1336.3230000000001</v>
      </c>
      <c r="AB96" s="72" t="str">
        <f>IF(Cyclical_overrides!AB96 = "",
IF(INDEX(F_Inputs_cyclical!$A$1:$BE$243, MATCH('Cyclical_after overrides'!$A96, F_Inputs_cyclical!$A$1:$A$243, 0), MATCH('Cyclical_after overrides'!AB$1, F_Inputs_cyclical!$A$1:$BE$1, 0))="", "", INDEX(F_Inputs_cyclical!$A$1:$BE$243, MATCH('Cyclical_after overrides'!$A96, F_Inputs_cyclical!$A$1:$A$243, 0), MATCH('Cyclical_after overrides'!AB$1, F_Inputs_cyclical!$A$1:$BE$1, 0))),
Cyclical_overrides!AB96)</f>
        <v/>
      </c>
      <c r="AC96" s="72" t="str">
        <f>IF(Cyclical_overrides!AC96 = "",
IF(INDEX(F_Inputs_cyclical!$A$1:$BE$243, MATCH('Cyclical_after overrides'!$A96, F_Inputs_cyclical!$A$1:$A$243, 0), MATCH('Cyclical_after overrides'!AC$1, F_Inputs_cyclical!$A$1:$BE$1, 0))="", "", INDEX(F_Inputs_cyclical!$A$1:$BE$243, MATCH('Cyclical_after overrides'!$A96, F_Inputs_cyclical!$A$1:$A$243, 0), MATCH('Cyclical_after overrides'!AC$1, F_Inputs_cyclical!$A$1:$BE$1, 0))),
Cyclical_overrides!AC96)</f>
        <v/>
      </c>
      <c r="AD96" s="72" t="str">
        <f>IF(Cyclical_overrides!AD96 = "",
IF(INDEX(F_Inputs_cyclical!$A$1:$BE$243, MATCH('Cyclical_after overrides'!$A96, F_Inputs_cyclical!$A$1:$A$243, 0), MATCH('Cyclical_after overrides'!AD$1, F_Inputs_cyclical!$A$1:$BE$1, 0))="", "", INDEX(F_Inputs_cyclical!$A$1:$BE$243, MATCH('Cyclical_after overrides'!$A96, F_Inputs_cyclical!$A$1:$A$243, 0), MATCH('Cyclical_after overrides'!AD$1, F_Inputs_cyclical!$A$1:$BE$1, 0))),
Cyclical_overrides!AD96)</f>
        <v/>
      </c>
      <c r="AE96" s="72" t="str">
        <f>IF(Cyclical_overrides!AE96 = "",
IF(INDEX(F_Inputs_cyclical!$A$1:$BE$243, MATCH('Cyclical_after overrides'!$A96, F_Inputs_cyclical!$A$1:$A$243, 0), MATCH('Cyclical_after overrides'!AE$1, F_Inputs_cyclical!$A$1:$BE$1, 0))="", "", INDEX(F_Inputs_cyclical!$A$1:$BE$243, MATCH('Cyclical_after overrides'!$A96, F_Inputs_cyclical!$A$1:$A$243, 0), MATCH('Cyclical_after overrides'!AE$1, F_Inputs_cyclical!$A$1:$BE$1, 0))),
Cyclical_overrides!AE96)</f>
        <v/>
      </c>
      <c r="AF96" s="72" t="str">
        <f>IF(Cyclical_overrides!AF96 = "",
IF(INDEX(F_Inputs_cyclical!$A$1:$BE$243, MATCH('Cyclical_after overrides'!$A96, F_Inputs_cyclical!$A$1:$A$243, 0), MATCH('Cyclical_after overrides'!AF$1, F_Inputs_cyclical!$A$1:$BE$1, 0))="", "", INDEX(F_Inputs_cyclical!$A$1:$BE$243, MATCH('Cyclical_after overrides'!$A96, F_Inputs_cyclical!$A$1:$A$243, 0), MATCH('Cyclical_after overrides'!AF$1, F_Inputs_cyclical!$A$1:$BE$1, 0))),
Cyclical_overrides!AF96)</f>
        <v/>
      </c>
      <c r="AG96" s="72" t="str">
        <f>IF(Cyclical_overrides!AG96 = "",
IF(INDEX(F_Inputs_cyclical!$A$1:$BE$243, MATCH('Cyclical_after overrides'!$A96, F_Inputs_cyclical!$A$1:$A$243, 0), MATCH('Cyclical_after overrides'!AG$1, F_Inputs_cyclical!$A$1:$BE$1, 0))="", "", INDEX(F_Inputs_cyclical!$A$1:$BE$243, MATCH('Cyclical_after overrides'!$A96, F_Inputs_cyclical!$A$1:$A$243, 0), MATCH('Cyclical_after overrides'!AG$1, F_Inputs_cyclical!$A$1:$BE$1, 0))),
Cyclical_overrides!AG96)</f>
        <v/>
      </c>
      <c r="AH96" s="72" t="str">
        <f>IF(Cyclical_overrides!AH96 = "",
IF(INDEX(F_Inputs_cyclical!$A$1:$BE$243, MATCH('Cyclical_after overrides'!$A96, F_Inputs_cyclical!$A$1:$A$243, 0), MATCH('Cyclical_after overrides'!AH$1, F_Inputs_cyclical!$A$1:$BE$1, 0))="", "", INDEX(F_Inputs_cyclical!$A$1:$BE$243, MATCH('Cyclical_after overrides'!$A96, F_Inputs_cyclical!$A$1:$A$243, 0), MATCH('Cyclical_after overrides'!AH$1, F_Inputs_cyclical!$A$1:$BE$1, 0))),
Cyclical_overrides!AH96)</f>
        <v/>
      </c>
      <c r="AI96" s="72" t="str">
        <f>IF(Cyclical_overrides!AI96 = "",
IF(INDEX(F_Inputs_cyclical!$A$1:$BE$243, MATCH('Cyclical_after overrides'!$A96, F_Inputs_cyclical!$A$1:$A$243, 0), MATCH('Cyclical_after overrides'!AI$1, F_Inputs_cyclical!$A$1:$BE$1, 0))="", "", INDEX(F_Inputs_cyclical!$A$1:$BE$243, MATCH('Cyclical_after overrides'!$A96, F_Inputs_cyclical!$A$1:$A$243, 0), MATCH('Cyclical_after overrides'!AI$1, F_Inputs_cyclical!$A$1:$BE$1, 0))),
Cyclical_overrides!AI96)</f>
        <v/>
      </c>
      <c r="AJ96" s="72" t="str">
        <f>IF(Cyclical_overrides!AJ96 = "",
IF(INDEX(F_Inputs_cyclical!$A$1:$BE$243, MATCH('Cyclical_after overrides'!$A96, F_Inputs_cyclical!$A$1:$A$243, 0), MATCH('Cyclical_after overrides'!AJ$1, F_Inputs_cyclical!$A$1:$BE$1, 0))="", "", INDEX(F_Inputs_cyclical!$A$1:$BE$243, MATCH('Cyclical_after overrides'!$A96, F_Inputs_cyclical!$A$1:$A$243, 0), MATCH('Cyclical_after overrides'!AJ$1, F_Inputs_cyclical!$A$1:$BE$1, 0))),
Cyclical_overrides!AJ96)</f>
        <v/>
      </c>
      <c r="AK96" s="72" t="str">
        <f>IF(Cyclical_overrides!AK96 = "",
IF(INDEX(F_Inputs_cyclical!$A$1:$BE$243, MATCH('Cyclical_after overrides'!$A96, F_Inputs_cyclical!$A$1:$A$243, 0), MATCH('Cyclical_after overrides'!AK$1, F_Inputs_cyclical!$A$1:$BE$1, 0))="", "", INDEX(F_Inputs_cyclical!$A$1:$BE$243, MATCH('Cyclical_after overrides'!$A96, F_Inputs_cyclical!$A$1:$A$243, 0), MATCH('Cyclical_after overrides'!AK$1, F_Inputs_cyclical!$A$1:$BE$1, 0))),
Cyclical_overrides!AK96)</f>
        <v/>
      </c>
      <c r="AL96" s="72" t="str">
        <f>IF(Cyclical_overrides!AL96 = "",
IF(INDEX(F_Inputs_cyclical!$A$1:$BE$243, MATCH('Cyclical_after overrides'!$A96, F_Inputs_cyclical!$A$1:$A$243, 0), MATCH('Cyclical_after overrides'!AL$1, F_Inputs_cyclical!$A$1:$BE$1, 0))="", "", INDEX(F_Inputs_cyclical!$A$1:$BE$243, MATCH('Cyclical_after overrides'!$A96, F_Inputs_cyclical!$A$1:$A$243, 0), MATCH('Cyclical_after overrides'!AL$1, F_Inputs_cyclical!$A$1:$BE$1, 0))),
Cyclical_overrides!AL96)</f>
        <v/>
      </c>
      <c r="AM96" s="72">
        <f>IF(Cyclical_overrides!AM96 = "",
IF(INDEX(F_Inputs_cyclical!$A$1:$BE$243, MATCH('Cyclical_after overrides'!$A96, F_Inputs_cyclical!$A$1:$A$243, 0), MATCH('Cyclical_after overrides'!AM$1, F_Inputs_cyclical!$A$1:$BE$1, 0))="", "", INDEX(F_Inputs_cyclical!$A$1:$BE$243, MATCH('Cyclical_after overrides'!$A96, F_Inputs_cyclical!$A$1:$A$243, 0), MATCH('Cyclical_after overrides'!AM$1, F_Inputs_cyclical!$A$1:$BE$1, 0))),
Cyclical_overrides!AM96)</f>
        <v>30.221</v>
      </c>
      <c r="AN96" s="72">
        <f>IF(Cyclical_overrides!AN96 = "",
IF(INDEX(F_Inputs_cyclical!$A$1:$BE$243, MATCH('Cyclical_after overrides'!$A96, F_Inputs_cyclical!$A$1:$A$243, 0), MATCH('Cyclical_after overrides'!AN$1, F_Inputs_cyclical!$A$1:$BE$1, 0))="", "", INDEX(F_Inputs_cyclical!$A$1:$BE$243, MATCH('Cyclical_after overrides'!$A96, F_Inputs_cyclical!$A$1:$A$243, 0), MATCH('Cyclical_after overrides'!AN$1, F_Inputs_cyclical!$A$1:$BE$1, 0))),
Cyclical_overrides!AN96)</f>
        <v>168.547</v>
      </c>
      <c r="AO96" s="72" t="str">
        <f>IF(Cyclical_overrides!AO96 = "",
IF(INDEX(F_Inputs_cyclical!$A$1:$BE$243, MATCH('Cyclical_after overrides'!$A96, F_Inputs_cyclical!$A$1:$A$243, 0), MATCH('Cyclical_after overrides'!AO$1, F_Inputs_cyclical!$A$1:$BE$1, 0))="", "", INDEX(F_Inputs_cyclical!$A$1:$BE$243, MATCH('Cyclical_after overrides'!$A96, F_Inputs_cyclical!$A$1:$A$243, 0), MATCH('Cyclical_after overrides'!AO$1, F_Inputs_cyclical!$A$1:$BE$1, 0))),
Cyclical_overrides!AO96)</f>
        <v/>
      </c>
      <c r="AP96" s="72" t="str">
        <f>IF(Cyclical_overrides!AP96 = "",
IF(INDEX(F_Inputs_cyclical!$A$1:$BE$243, MATCH('Cyclical_after overrides'!$A96, F_Inputs_cyclical!$A$1:$A$243, 0), MATCH('Cyclical_after overrides'!AP$1, F_Inputs_cyclical!$A$1:$BE$1, 0))="", "", INDEX(F_Inputs_cyclical!$A$1:$BE$243, MATCH('Cyclical_after overrides'!$A96, F_Inputs_cyclical!$A$1:$A$243, 0), MATCH('Cyclical_after overrides'!AP$1, F_Inputs_cyclical!$A$1:$BE$1, 0))),
Cyclical_overrides!AP96)</f>
        <v/>
      </c>
      <c r="AQ96" s="72">
        <f>IF(Cyclical_overrides!AQ96 = "",
IF(INDEX(F_Inputs_cyclical!$A$1:$BE$243, MATCH('Cyclical_after overrides'!$A96, F_Inputs_cyclical!$A$1:$A$243, 0), MATCH('Cyclical_after overrides'!AQ$1, F_Inputs_cyclical!$A$1:$BE$1, 0))="", "", INDEX(F_Inputs_cyclical!$A$1:$BE$243, MATCH('Cyclical_after overrides'!$A96, F_Inputs_cyclical!$A$1:$A$243, 0), MATCH('Cyclical_after overrides'!AQ$1, F_Inputs_cyclical!$A$1:$BE$1, 0))),
Cyclical_overrides!AQ96)</f>
        <v>2.2530000000000001</v>
      </c>
      <c r="AR96" s="72">
        <f>IF(Cyclical_overrides!AR96 = "",
IF(INDEX(F_Inputs_cyclical!$A$1:$BE$243, MATCH('Cyclical_after overrides'!$A96, F_Inputs_cyclical!$A$1:$A$243, 0), MATCH('Cyclical_after overrides'!AR$1, F_Inputs_cyclical!$A$1:$BE$1, 0))="", "", INDEX(F_Inputs_cyclical!$A$1:$BE$243, MATCH('Cyclical_after overrides'!$A96, F_Inputs_cyclical!$A$1:$A$243, 0), MATCH('Cyclical_after overrides'!AR$1, F_Inputs_cyclical!$A$1:$BE$1, 0))),
Cyclical_overrides!AR96)</f>
        <v>1</v>
      </c>
      <c r="AS96" s="72">
        <f>IF(Cyclical_overrides!AS96 = "",
IF(INDEX(F_Inputs_cyclical!$A$1:$BE$243, MATCH('Cyclical_after overrides'!$A96, F_Inputs_cyclical!$A$1:$A$243, 0), MATCH('Cyclical_after overrides'!AS$1, F_Inputs_cyclical!$A$1:$BE$1, 0))="", "", INDEX(F_Inputs_cyclical!$A$1:$BE$243, MATCH('Cyclical_after overrides'!$A96, F_Inputs_cyclical!$A$1:$A$243, 0), MATCH('Cyclical_after overrides'!AS$1, F_Inputs_cyclical!$A$1:$BE$1, 0))),
Cyclical_overrides!AS96)</f>
        <v>0</v>
      </c>
      <c r="AT96" s="72">
        <f>IF(Cyclical_overrides!AT96 = "",
IF(INDEX(F_Inputs_cyclical!$A$1:$BE$243, MATCH('Cyclical_after overrides'!$A96, F_Inputs_cyclical!$A$1:$A$243, 0), MATCH('Cyclical_after overrides'!AT$1, F_Inputs_cyclical!$A$1:$BE$1, 0))="", "", INDEX(F_Inputs_cyclical!$A$1:$BE$243, MATCH('Cyclical_after overrides'!$A96, F_Inputs_cyclical!$A$1:$A$243, 0), MATCH('Cyclical_after overrides'!AT$1, F_Inputs_cyclical!$A$1:$BE$1, 0))),
Cyclical_overrides!AT96)</f>
        <v>0</v>
      </c>
      <c r="AU96" s="72">
        <f>IF(Cyclical_overrides!AU96 = "",
IF(INDEX(F_Inputs_cyclical!$A$1:$BE$243, MATCH('Cyclical_after overrides'!$A96, F_Inputs_cyclical!$A$1:$A$243, 0), MATCH('Cyclical_after overrides'!AU$1, F_Inputs_cyclical!$A$1:$BE$1, 0))="", "", INDEX(F_Inputs_cyclical!$A$1:$BE$243, MATCH('Cyclical_after overrides'!$A96, F_Inputs_cyclical!$A$1:$A$243, 0), MATCH('Cyclical_after overrides'!AU$1, F_Inputs_cyclical!$A$1:$BE$1, 0))),
Cyclical_overrides!AU96)</f>
        <v>38.892000000000003</v>
      </c>
      <c r="AV96" s="72" t="str">
        <f>IF(Cyclical_overrides!AV96 = "",
IF(INDEX(F_Inputs_cyclical!$A$1:$BE$243, MATCH('Cyclical_after overrides'!$A96, F_Inputs_cyclical!$A$1:$A$243, 0), MATCH('Cyclical_after overrides'!AV$1, F_Inputs_cyclical!$A$1:$BE$1, 0))="", "", INDEX(F_Inputs_cyclical!$A$1:$BE$243, MATCH('Cyclical_after overrides'!$A96, F_Inputs_cyclical!$A$1:$A$243, 0), MATCH('Cyclical_after overrides'!AV$1, F_Inputs_cyclical!$A$1:$BE$1, 0))),
Cyclical_overrides!AV96)</f>
        <v/>
      </c>
      <c r="AW96" s="72">
        <f>IF(Cyclical_overrides!AW96 = "",
IF(INDEX(F_Inputs_cyclical!$A$1:$BE$243, MATCH('Cyclical_after overrides'!$A96, F_Inputs_cyclical!$A$1:$A$243, 0), MATCH('Cyclical_after overrides'!AW$1, F_Inputs_cyclical!$A$1:$BE$1, 0))="", "", INDEX(F_Inputs_cyclical!$A$1:$BE$243, MATCH('Cyclical_after overrides'!$A96, F_Inputs_cyclical!$A$1:$A$243, 0), MATCH('Cyclical_after overrides'!AW$1, F_Inputs_cyclical!$A$1:$BE$1, 0))),
Cyclical_overrides!AW96)</f>
        <v>1.1806332960179113</v>
      </c>
      <c r="AX96" s="72">
        <f>IF(Cyclical_overrides!AX96 = "",
IF(INDEX(F_Inputs_cyclical!$A$1:$BE$243, MATCH('Cyclical_after overrides'!$A96, F_Inputs_cyclical!$A$1:$A$243, 0), MATCH('Cyclical_after overrides'!AX$1, F_Inputs_cyclical!$A$1:$BE$1, 0))="", "", INDEX(F_Inputs_cyclical!$A$1:$BE$243, MATCH('Cyclical_after overrides'!$A96, F_Inputs_cyclical!$A$1:$A$243, 0), MATCH('Cyclical_after overrides'!AX$1, F_Inputs_cyclical!$A$1:$BE$1, 0))),
Cyclical_overrides!AX96)</f>
        <v>28.313715981113535</v>
      </c>
      <c r="AY96" s="72">
        <f>IF(Cyclical_overrides!AY96 = "",
IF(INDEX(F_Inputs_cyclical!$A$1:$BE$243, MATCH('Cyclical_after overrides'!$A96, F_Inputs_cyclical!$A$1:$A$243, 0), MATCH('Cyclical_after overrides'!AY$1, F_Inputs_cyclical!$A$1:$BE$1, 0))="", "", INDEX(F_Inputs_cyclical!$A$1:$BE$243, MATCH('Cyclical_after overrides'!$A96, F_Inputs_cyclical!$A$1:$A$243, 0), MATCH('Cyclical_after overrides'!AY$1, F_Inputs_cyclical!$A$1:$BE$1, 0))),
Cyclical_overrides!AY96)</f>
        <v>136.63534289143786</v>
      </c>
      <c r="AZ96" s="72">
        <f>IF(Cyclical_overrides!AZ96 = "",
IF(INDEX(F_Inputs_cyclical!$A$1:$BE$243, MATCH('Cyclical_after overrides'!$A96, F_Inputs_cyclical!$A$1:$A$243, 0), MATCH('Cyclical_after overrides'!AZ$1, F_Inputs_cyclical!$A$1:$BE$1, 0))="", "", INDEX(F_Inputs_cyclical!$A$1:$BE$243, MATCH('Cyclical_after overrides'!$A96, F_Inputs_cyclical!$A$1:$A$243, 0), MATCH('Cyclical_after overrides'!AZ$1, F_Inputs_cyclical!$A$1:$BE$1, 0))),
Cyclical_overrides!AZ96)</f>
        <v>2.3002917564585217</v>
      </c>
      <c r="BA96" s="72">
        <f>IF(Cyclical_overrides!BA96 = "",
IF(INDEX(F_Inputs_cyclical!$A$1:$BE$243, MATCH('Cyclical_after overrides'!$A96, F_Inputs_cyclical!$A$1:$A$243, 0), MATCH('Cyclical_after overrides'!BA$1, F_Inputs_cyclical!$A$1:$BE$1, 0))="", "", INDEX(F_Inputs_cyclical!$A$1:$BE$243, MATCH('Cyclical_after overrides'!$A96, F_Inputs_cyclical!$A$1:$A$243, 0), MATCH('Cyclical_after overrides'!BA$1, F_Inputs_cyclical!$A$1:$BE$1, 0))),
Cyclical_overrides!BA96)</f>
        <v>14.236281524643957</v>
      </c>
      <c r="BB96" s="72">
        <f>IF(Cyclical_overrides!BB96 = "",
IF(INDEX(F_Inputs_cyclical!$A$1:$BE$243, MATCH('Cyclical_after overrides'!$A96, F_Inputs_cyclical!$A$1:$A$243, 0), MATCH('Cyclical_after overrides'!BB$1, F_Inputs_cyclical!$A$1:$BE$1, 0))="", "", INDEX(F_Inputs_cyclical!$A$1:$BE$243, MATCH('Cyclical_after overrides'!$A96, F_Inputs_cyclical!$A$1:$A$243, 0), MATCH('Cyclical_after overrides'!BB$1, F_Inputs_cyclical!$A$1:$BE$1, 0))),
Cyclical_overrides!BB96)</f>
        <v>13.021371520213984</v>
      </c>
      <c r="BC96" s="72">
        <f>IF(Cyclical_overrides!BC96 = "",
IF(INDEX(F_Inputs_cyclical!$A$1:$BE$243, MATCH('Cyclical_after overrides'!$A96, F_Inputs_cyclical!$A$1:$A$243, 0), MATCH('Cyclical_after overrides'!BC$1, F_Inputs_cyclical!$A$1:$BE$1, 0))="", "", INDEX(F_Inputs_cyclical!$A$1:$BE$243, MATCH('Cyclical_after overrides'!$A96, F_Inputs_cyclical!$A$1:$A$243, 0), MATCH('Cyclical_after overrides'!BC$1, F_Inputs_cyclical!$A$1:$BE$1, 0))),
Cyclical_overrides!BC96)</f>
        <v>18.528096866629202</v>
      </c>
      <c r="BD96" s="72">
        <f>IF(Cyclical_overrides!BD96 = "",
IF(INDEX(F_Inputs_cyclical!$A$1:$BE$243, MATCH('Cyclical_after overrides'!$A96, F_Inputs_cyclical!$A$1:$A$243, 0), MATCH('Cyclical_after overrides'!BD$1, F_Inputs_cyclical!$A$1:$BE$1, 0))="", "", INDEX(F_Inputs_cyclical!$A$1:$BE$243, MATCH('Cyclical_after overrides'!$A96, F_Inputs_cyclical!$A$1:$A$243, 0), MATCH('Cyclical_after overrides'!BD$1, F_Inputs_cyclical!$A$1:$BE$1, 0))),
Cyclical_overrides!BD96)</f>
        <v>1598.298</v>
      </c>
      <c r="BE96" s="194"/>
    </row>
    <row r="97" spans="1:57" x14ac:dyDescent="0.4">
      <c r="A97" s="63" t="str">
        <f t="shared" si="1"/>
        <v>TMS19</v>
      </c>
      <c r="B97" s="63" t="s">
        <v>349</v>
      </c>
      <c r="C97" s="63" t="s">
        <v>253</v>
      </c>
      <c r="D97" s="72">
        <f>IF(Cyclical_overrides!D97 = "",
IF(INDEX(F_Inputs_cyclical!$A$1:$BE$243, MATCH('Cyclical_after overrides'!$A97, F_Inputs_cyclical!$A$1:$A$243, 0), MATCH('Cyclical_after overrides'!D$1, F_Inputs_cyclical!$A$1:$BE$1, 0))="", "", INDEX(F_Inputs_cyclical!$A$1:$BE$243, MATCH('Cyclical_after overrides'!$A97, F_Inputs_cyclical!$A$1:$A$243, 0), MATCH('Cyclical_after overrides'!D$1, F_Inputs_cyclical!$A$1:$BE$1, 0))),
Cyclical_overrides!D97)</f>
        <v>66.659000000000006</v>
      </c>
      <c r="E97" s="72">
        <f>IF(Cyclical_overrides!E97 = "",
IF(INDEX(F_Inputs_cyclical!$A$1:$BE$243, MATCH('Cyclical_after overrides'!$A97, F_Inputs_cyclical!$A$1:$A$243, 0), MATCH('Cyclical_after overrides'!E$1, F_Inputs_cyclical!$A$1:$BE$1, 0))="", "", INDEX(F_Inputs_cyclical!$A$1:$BE$243, MATCH('Cyclical_after overrides'!$A97, F_Inputs_cyclical!$A$1:$A$243, 0), MATCH('Cyclical_after overrides'!E$1, F_Inputs_cyclical!$A$1:$BE$1, 0))),
Cyclical_overrides!E97)</f>
        <v>10.288</v>
      </c>
      <c r="F97" s="72">
        <f>IF(Cyclical_overrides!F97 = "",
IF(INDEX(F_Inputs_cyclical!$A$1:$BE$243, MATCH('Cyclical_after overrides'!$A97, F_Inputs_cyclical!$A$1:$A$243, 0), MATCH('Cyclical_after overrides'!F$1, F_Inputs_cyclical!$A$1:$BE$1, 0))="", "", INDEX(F_Inputs_cyclical!$A$1:$BE$243, MATCH('Cyclical_after overrides'!$A97, F_Inputs_cyclical!$A$1:$A$243, 0), MATCH('Cyclical_after overrides'!F$1, F_Inputs_cyclical!$A$1:$BE$1, 0))),
Cyclical_overrides!F97)</f>
        <v>57.316000000000003</v>
      </c>
      <c r="G97" s="72">
        <f>IF(Cyclical_overrides!G97 = "",
IF(INDEX(F_Inputs_cyclical!$A$1:$BE$243, MATCH('Cyclical_after overrides'!$A97, F_Inputs_cyclical!$A$1:$A$243, 0), MATCH('Cyclical_after overrides'!G$1, F_Inputs_cyclical!$A$1:$BE$1, 0))="", "", INDEX(F_Inputs_cyclical!$A$1:$BE$243, MATCH('Cyclical_after overrides'!$A97, F_Inputs_cyclical!$A$1:$A$243, 0), MATCH('Cyclical_after overrides'!G$1, F_Inputs_cyclical!$A$1:$BE$1, 0))),
Cyclical_overrides!G97)</f>
        <v>10.17</v>
      </c>
      <c r="H97" s="72" t="str">
        <f>IF(Cyclical_overrides!H97 = "",
IF(INDEX(F_Inputs_cyclical!$A$1:$BE$243, MATCH('Cyclical_after overrides'!$A97, F_Inputs_cyclical!$A$1:$A$243, 0), MATCH('Cyclical_after overrides'!H$1, F_Inputs_cyclical!$A$1:$BE$1, 0))="", "", INDEX(F_Inputs_cyclical!$A$1:$BE$243, MATCH('Cyclical_after overrides'!$A97, F_Inputs_cyclical!$A$1:$A$243, 0), MATCH('Cyclical_after overrides'!H$1, F_Inputs_cyclical!$A$1:$BE$1, 0))),
Cyclical_overrides!H97)</f>
        <v/>
      </c>
      <c r="I97" s="72">
        <f>IF(Cyclical_overrides!I97 = "",
IF(INDEX(F_Inputs_cyclical!$A$1:$BE$243, MATCH('Cyclical_after overrides'!$A97, F_Inputs_cyclical!$A$1:$A$243, 0), MATCH('Cyclical_after overrides'!I$1, F_Inputs_cyclical!$A$1:$BE$1, 0))="", "", INDEX(F_Inputs_cyclical!$A$1:$BE$243, MATCH('Cyclical_after overrides'!$A97, F_Inputs_cyclical!$A$1:$A$243, 0), MATCH('Cyclical_after overrides'!I$1, F_Inputs_cyclical!$A$1:$BE$1, 0))),
Cyclical_overrides!I97)</f>
        <v>0</v>
      </c>
      <c r="J97" s="72">
        <f>IF(Cyclical_overrides!J97 = "",
IF(INDEX(F_Inputs_cyclical!$A$1:$BE$243, MATCH('Cyclical_after overrides'!$A97, F_Inputs_cyclical!$A$1:$A$243, 0), MATCH('Cyclical_after overrides'!J$1, F_Inputs_cyclical!$A$1:$BE$1, 0))="", "", INDEX(F_Inputs_cyclical!$A$1:$BE$243, MATCH('Cyclical_after overrides'!$A97, F_Inputs_cyclical!$A$1:$A$243, 0), MATCH('Cyclical_after overrides'!J$1, F_Inputs_cyclical!$A$1:$BE$1, 0))),
Cyclical_overrides!J97)</f>
        <v>178.52799999999999</v>
      </c>
      <c r="K97" s="72">
        <f>IF(Cyclical_overrides!K97 = "",
IF(INDEX(F_Inputs_cyclical!$A$1:$BE$243, MATCH('Cyclical_after overrides'!$A97, F_Inputs_cyclical!$A$1:$A$243, 0), MATCH('Cyclical_after overrides'!K$1, F_Inputs_cyclical!$A$1:$BE$1, 0))="", "", INDEX(F_Inputs_cyclical!$A$1:$BE$243, MATCH('Cyclical_after overrides'!$A97, F_Inputs_cyclical!$A$1:$A$243, 0), MATCH('Cyclical_after overrides'!K$1, F_Inputs_cyclical!$A$1:$BE$1, 0))),
Cyclical_overrides!K97)</f>
        <v>76.122</v>
      </c>
      <c r="L97" s="72" t="str">
        <f>IF(Cyclical_overrides!L97 = "",
IF(INDEX(F_Inputs_cyclical!$A$1:$BE$243, MATCH('Cyclical_after overrides'!$A97, F_Inputs_cyclical!$A$1:$A$243, 0), MATCH('Cyclical_after overrides'!L$1, F_Inputs_cyclical!$A$1:$BE$1, 0))="", "", INDEX(F_Inputs_cyclical!$A$1:$BE$243, MATCH('Cyclical_after overrides'!$A97, F_Inputs_cyclical!$A$1:$A$243, 0), MATCH('Cyclical_after overrides'!L$1, F_Inputs_cyclical!$A$1:$BE$1, 0))),
Cyclical_overrides!L97)</f>
        <v/>
      </c>
      <c r="M97" s="72" t="str">
        <f>IF(Cyclical_overrides!M97 = "",
IF(INDEX(F_Inputs_cyclical!$A$1:$BE$243, MATCH('Cyclical_after overrides'!$A97, F_Inputs_cyclical!$A$1:$A$243, 0), MATCH('Cyclical_after overrides'!M$1, F_Inputs_cyclical!$A$1:$BE$1, 0))="", "", INDEX(F_Inputs_cyclical!$A$1:$BE$243, MATCH('Cyclical_after overrides'!$A97, F_Inputs_cyclical!$A$1:$A$243, 0), MATCH('Cyclical_after overrides'!M$1, F_Inputs_cyclical!$A$1:$BE$1, 0))),
Cyclical_overrides!M97)</f>
        <v/>
      </c>
      <c r="N97" s="72" t="str">
        <f>IF(Cyclical_overrides!N97 = "",
IF(INDEX(F_Inputs_cyclical!$A$1:$BE$243, MATCH('Cyclical_after overrides'!$A97, F_Inputs_cyclical!$A$1:$A$243, 0), MATCH('Cyclical_after overrides'!N$1, F_Inputs_cyclical!$A$1:$BE$1, 0))="", "", INDEX(F_Inputs_cyclical!$A$1:$BE$243, MATCH('Cyclical_after overrides'!$A97, F_Inputs_cyclical!$A$1:$A$243, 0), MATCH('Cyclical_after overrides'!N$1, F_Inputs_cyclical!$A$1:$BE$1, 0))),
Cyclical_overrides!N97)</f>
        <v/>
      </c>
      <c r="O97" s="72">
        <f>IF(Cyclical_overrides!O97 = "",
IF(INDEX(F_Inputs_cyclical!$A$1:$BE$243, MATCH('Cyclical_after overrides'!$A97, F_Inputs_cyclical!$A$1:$A$243, 0), MATCH('Cyclical_after overrides'!O$1, F_Inputs_cyclical!$A$1:$BE$1, 0))="", "", INDEX(F_Inputs_cyclical!$A$1:$BE$243, MATCH('Cyclical_after overrides'!$A97, F_Inputs_cyclical!$A$1:$A$243, 0), MATCH('Cyclical_after overrides'!O$1, F_Inputs_cyclical!$A$1:$BE$1, 0))),
Cyclical_overrides!O97)</f>
        <v>0.85799999999999998</v>
      </c>
      <c r="P97" s="72">
        <f>IF(Cyclical_overrides!P97 = "",
IF(INDEX(F_Inputs_cyclical!$A$1:$BE$243, MATCH('Cyclical_after overrides'!$A97, F_Inputs_cyclical!$A$1:$A$243, 0), MATCH('Cyclical_after overrides'!P$1, F_Inputs_cyclical!$A$1:$BE$1, 0))="", "", INDEX(F_Inputs_cyclical!$A$1:$BE$243, MATCH('Cyclical_after overrides'!$A97, F_Inputs_cyclical!$A$1:$A$243, 0), MATCH('Cyclical_after overrides'!P$1, F_Inputs_cyclical!$A$1:$BE$1, 0))),
Cyclical_overrides!P97)</f>
        <v>0.98799999999999999</v>
      </c>
      <c r="Q97" s="72">
        <f>IF(Cyclical_overrides!Q97 = "",
IF(INDEX(F_Inputs_cyclical!$A$1:$BE$243, MATCH('Cyclical_after overrides'!$A97, F_Inputs_cyclical!$A$1:$A$243, 0), MATCH('Cyclical_after overrides'!Q$1, F_Inputs_cyclical!$A$1:$BE$1, 0))="", "", INDEX(F_Inputs_cyclical!$A$1:$BE$243, MATCH('Cyclical_after overrides'!$A97, F_Inputs_cyclical!$A$1:$A$243, 0), MATCH('Cyclical_after overrides'!Q$1, F_Inputs_cyclical!$A$1:$BE$1, 0))),
Cyclical_overrides!Q97)</f>
        <v>0.24199999999999999</v>
      </c>
      <c r="R97" s="72">
        <f>IF(Cyclical_overrides!R97 = "",
IF(INDEX(F_Inputs_cyclical!$A$1:$BE$243, MATCH('Cyclical_after overrides'!$A97, F_Inputs_cyclical!$A$1:$A$243, 0), MATCH('Cyclical_after overrides'!R$1, F_Inputs_cyclical!$A$1:$BE$1, 0))="", "", INDEX(F_Inputs_cyclical!$A$1:$BE$243, MATCH('Cyclical_after overrides'!$A97, F_Inputs_cyclical!$A$1:$A$243, 0), MATCH('Cyclical_after overrides'!R$1, F_Inputs_cyclical!$A$1:$BE$1, 0))),
Cyclical_overrides!R97)</f>
        <v>2.8380000000000001</v>
      </c>
      <c r="S97" s="72">
        <f>IF(Cyclical_overrides!S97 = "",
IF(INDEX(F_Inputs_cyclical!$A$1:$BE$243, MATCH('Cyclical_after overrides'!$A97, F_Inputs_cyclical!$A$1:$A$243, 0), MATCH('Cyclical_after overrides'!S$1, F_Inputs_cyclical!$A$1:$BE$1, 0))="", "", INDEX(F_Inputs_cyclical!$A$1:$BE$243, MATCH('Cyclical_after overrides'!$A97, F_Inputs_cyclical!$A$1:$A$243, 0), MATCH('Cyclical_after overrides'!S$1, F_Inputs_cyclical!$A$1:$BE$1, 0))),
Cyclical_overrides!S97)</f>
        <v>101.48</v>
      </c>
      <c r="T97" s="72">
        <f>IF(Cyclical_overrides!T97 = "",
IF(INDEX(F_Inputs_cyclical!$A$1:$BE$243, MATCH('Cyclical_after overrides'!$A97, F_Inputs_cyclical!$A$1:$A$243, 0), MATCH('Cyclical_after overrides'!T$1, F_Inputs_cyclical!$A$1:$BE$1, 0))="", "", INDEX(F_Inputs_cyclical!$A$1:$BE$243, MATCH('Cyclical_after overrides'!$A97, F_Inputs_cyclical!$A$1:$A$243, 0), MATCH('Cyclical_after overrides'!T$1, F_Inputs_cyclical!$A$1:$BE$1, 0))),
Cyclical_overrides!T97)</f>
        <v>93.09</v>
      </c>
      <c r="U97" s="72">
        <f>IF(Cyclical_overrides!U97 = "",
IF(INDEX(F_Inputs_cyclical!$A$1:$BE$243, MATCH('Cyclical_after overrides'!$A97, F_Inputs_cyclical!$A$1:$A$243, 0), MATCH('Cyclical_after overrides'!U$1, F_Inputs_cyclical!$A$1:$BE$1, 0))="", "", INDEX(F_Inputs_cyclical!$A$1:$BE$243, MATCH('Cyclical_after overrides'!$A97, F_Inputs_cyclical!$A$1:$A$243, 0), MATCH('Cyclical_after overrides'!U$1, F_Inputs_cyclical!$A$1:$BE$1, 0))),
Cyclical_overrides!U97)</f>
        <v>173.602</v>
      </c>
      <c r="V97" s="72">
        <f>IF(Cyclical_overrides!V97 = "",
IF(INDEX(F_Inputs_cyclical!$A$1:$BE$243, MATCH('Cyclical_after overrides'!$A97, F_Inputs_cyclical!$A$1:$A$243, 0), MATCH('Cyclical_after overrides'!V$1, F_Inputs_cyclical!$A$1:$BE$1, 0))="", "", INDEX(F_Inputs_cyclical!$A$1:$BE$243, MATCH('Cyclical_after overrides'!$A97, F_Inputs_cyclical!$A$1:$A$243, 0), MATCH('Cyclical_after overrides'!V$1, F_Inputs_cyclical!$A$1:$BE$1, 0))),
Cyclical_overrides!V97)</f>
        <v>25.754999999999999</v>
      </c>
      <c r="W97" s="72">
        <f>IF(Cyclical_overrides!W97 = "",
IF(INDEX(F_Inputs_cyclical!$A$1:$BE$243, MATCH('Cyclical_after overrides'!$A97, F_Inputs_cyclical!$A$1:$A$243, 0), MATCH('Cyclical_after overrides'!W$1, F_Inputs_cyclical!$A$1:$BE$1, 0))="", "", INDEX(F_Inputs_cyclical!$A$1:$BE$243, MATCH('Cyclical_after overrides'!$A97, F_Inputs_cyclical!$A$1:$A$243, 0), MATCH('Cyclical_after overrides'!W$1, F_Inputs_cyclical!$A$1:$BE$1, 0))),
Cyclical_overrides!W97)</f>
        <v>22.602</v>
      </c>
      <c r="X97" s="72">
        <f>IF(Cyclical_overrides!X97 = "",
IF(INDEX(F_Inputs_cyclical!$A$1:$BE$243, MATCH('Cyclical_after overrides'!$A97, F_Inputs_cyclical!$A$1:$A$243, 0), MATCH('Cyclical_after overrides'!X$1, F_Inputs_cyclical!$A$1:$BE$1, 0))="", "", INDEX(F_Inputs_cyclical!$A$1:$BE$243, MATCH('Cyclical_after overrides'!$A97, F_Inputs_cyclical!$A$1:$A$243, 0), MATCH('Cyclical_after overrides'!X$1, F_Inputs_cyclical!$A$1:$BE$1, 0))),
Cyclical_overrides!X97)</f>
        <v>810.73800000000006</v>
      </c>
      <c r="Y97" s="72">
        <f>IF(Cyclical_overrides!Y97 = "",
IF(INDEX(F_Inputs_cyclical!$A$1:$BE$243, MATCH('Cyclical_after overrides'!$A97, F_Inputs_cyclical!$A$1:$A$243, 0), MATCH('Cyclical_after overrides'!Y$1, F_Inputs_cyclical!$A$1:$BE$1, 0))="", "", INDEX(F_Inputs_cyclical!$A$1:$BE$243, MATCH('Cyclical_after overrides'!$A97, F_Inputs_cyclical!$A$1:$A$243, 0), MATCH('Cyclical_after overrides'!Y$1, F_Inputs_cyclical!$A$1:$BE$1, 0))),
Cyclical_overrides!Y97)</f>
        <v>1133.597</v>
      </c>
      <c r="Z97" s="72">
        <f>IF(Cyclical_overrides!Z97 = "",
IF(INDEX(F_Inputs_cyclical!$A$1:$BE$243, MATCH('Cyclical_after overrides'!$A97, F_Inputs_cyclical!$A$1:$A$243, 0), MATCH('Cyclical_after overrides'!Z$1, F_Inputs_cyclical!$A$1:$BE$1, 0))="", "", INDEX(F_Inputs_cyclical!$A$1:$BE$243, MATCH('Cyclical_after overrides'!$A97, F_Inputs_cyclical!$A$1:$A$243, 0), MATCH('Cyclical_after overrides'!Z$1, F_Inputs_cyclical!$A$1:$BE$1, 0))),
Cyclical_overrides!Z97)</f>
        <v>2024.2919999999999</v>
      </c>
      <c r="AA97" s="72">
        <f>IF(Cyclical_overrides!AA97 = "",
IF(INDEX(F_Inputs_cyclical!$A$1:$BE$243, MATCH('Cyclical_after overrides'!$A97, F_Inputs_cyclical!$A$1:$A$243, 0), MATCH('Cyclical_after overrides'!AA$1, F_Inputs_cyclical!$A$1:$BE$1, 0))="", "", INDEX(F_Inputs_cyclical!$A$1:$BE$243, MATCH('Cyclical_after overrides'!$A97, F_Inputs_cyclical!$A$1:$A$243, 0), MATCH('Cyclical_after overrides'!AA$1, F_Inputs_cyclical!$A$1:$BE$1, 0))),
Cyclical_overrides!AA97)</f>
        <v>1438.8030000000001</v>
      </c>
      <c r="AB97" s="72" t="str">
        <f>IF(Cyclical_overrides!AB97 = "",
IF(INDEX(F_Inputs_cyclical!$A$1:$BE$243, MATCH('Cyclical_after overrides'!$A97, F_Inputs_cyclical!$A$1:$A$243, 0), MATCH('Cyclical_after overrides'!AB$1, F_Inputs_cyclical!$A$1:$BE$1, 0))="", "", INDEX(F_Inputs_cyclical!$A$1:$BE$243, MATCH('Cyclical_after overrides'!$A97, F_Inputs_cyclical!$A$1:$A$243, 0), MATCH('Cyclical_after overrides'!AB$1, F_Inputs_cyclical!$A$1:$BE$1, 0))),
Cyclical_overrides!AB97)</f>
        <v/>
      </c>
      <c r="AC97" s="72" t="str">
        <f>IF(Cyclical_overrides!AC97 = "",
IF(INDEX(F_Inputs_cyclical!$A$1:$BE$243, MATCH('Cyclical_after overrides'!$A97, F_Inputs_cyclical!$A$1:$A$243, 0), MATCH('Cyclical_after overrides'!AC$1, F_Inputs_cyclical!$A$1:$BE$1, 0))="", "", INDEX(F_Inputs_cyclical!$A$1:$BE$243, MATCH('Cyclical_after overrides'!$A97, F_Inputs_cyclical!$A$1:$A$243, 0), MATCH('Cyclical_after overrides'!AC$1, F_Inputs_cyclical!$A$1:$BE$1, 0))),
Cyclical_overrides!AC97)</f>
        <v/>
      </c>
      <c r="AD97" s="72" t="str">
        <f>IF(Cyclical_overrides!AD97 = "",
IF(INDEX(F_Inputs_cyclical!$A$1:$BE$243, MATCH('Cyclical_after overrides'!$A97, F_Inputs_cyclical!$A$1:$A$243, 0), MATCH('Cyclical_after overrides'!AD$1, F_Inputs_cyclical!$A$1:$BE$1, 0))="", "", INDEX(F_Inputs_cyclical!$A$1:$BE$243, MATCH('Cyclical_after overrides'!$A97, F_Inputs_cyclical!$A$1:$A$243, 0), MATCH('Cyclical_after overrides'!AD$1, F_Inputs_cyclical!$A$1:$BE$1, 0))),
Cyclical_overrides!AD97)</f>
        <v/>
      </c>
      <c r="AE97" s="72" t="str">
        <f>IF(Cyclical_overrides!AE97 = "",
IF(INDEX(F_Inputs_cyclical!$A$1:$BE$243, MATCH('Cyclical_after overrides'!$A97, F_Inputs_cyclical!$A$1:$A$243, 0), MATCH('Cyclical_after overrides'!AE$1, F_Inputs_cyclical!$A$1:$BE$1, 0))="", "", INDEX(F_Inputs_cyclical!$A$1:$BE$243, MATCH('Cyclical_after overrides'!$A97, F_Inputs_cyclical!$A$1:$A$243, 0), MATCH('Cyclical_after overrides'!AE$1, F_Inputs_cyclical!$A$1:$BE$1, 0))),
Cyclical_overrides!AE97)</f>
        <v/>
      </c>
      <c r="AF97" s="72" t="str">
        <f>IF(Cyclical_overrides!AF97 = "",
IF(INDEX(F_Inputs_cyclical!$A$1:$BE$243, MATCH('Cyclical_after overrides'!$A97, F_Inputs_cyclical!$A$1:$A$243, 0), MATCH('Cyclical_after overrides'!AF$1, F_Inputs_cyclical!$A$1:$BE$1, 0))="", "", INDEX(F_Inputs_cyclical!$A$1:$BE$243, MATCH('Cyclical_after overrides'!$A97, F_Inputs_cyclical!$A$1:$A$243, 0), MATCH('Cyclical_after overrides'!AF$1, F_Inputs_cyclical!$A$1:$BE$1, 0))),
Cyclical_overrides!AF97)</f>
        <v/>
      </c>
      <c r="AG97" s="72" t="str">
        <f>IF(Cyclical_overrides!AG97 = "",
IF(INDEX(F_Inputs_cyclical!$A$1:$BE$243, MATCH('Cyclical_after overrides'!$A97, F_Inputs_cyclical!$A$1:$A$243, 0), MATCH('Cyclical_after overrides'!AG$1, F_Inputs_cyclical!$A$1:$BE$1, 0))="", "", INDEX(F_Inputs_cyclical!$A$1:$BE$243, MATCH('Cyclical_after overrides'!$A97, F_Inputs_cyclical!$A$1:$A$243, 0), MATCH('Cyclical_after overrides'!AG$1, F_Inputs_cyclical!$A$1:$BE$1, 0))),
Cyclical_overrides!AG97)</f>
        <v/>
      </c>
      <c r="AH97" s="72" t="str">
        <f>IF(Cyclical_overrides!AH97 = "",
IF(INDEX(F_Inputs_cyclical!$A$1:$BE$243, MATCH('Cyclical_after overrides'!$A97, F_Inputs_cyclical!$A$1:$A$243, 0), MATCH('Cyclical_after overrides'!AH$1, F_Inputs_cyclical!$A$1:$BE$1, 0))="", "", INDEX(F_Inputs_cyclical!$A$1:$BE$243, MATCH('Cyclical_after overrides'!$A97, F_Inputs_cyclical!$A$1:$A$243, 0), MATCH('Cyclical_after overrides'!AH$1, F_Inputs_cyclical!$A$1:$BE$1, 0))),
Cyclical_overrides!AH97)</f>
        <v/>
      </c>
      <c r="AI97" s="72" t="str">
        <f>IF(Cyclical_overrides!AI97 = "",
IF(INDEX(F_Inputs_cyclical!$A$1:$BE$243, MATCH('Cyclical_after overrides'!$A97, F_Inputs_cyclical!$A$1:$A$243, 0), MATCH('Cyclical_after overrides'!AI$1, F_Inputs_cyclical!$A$1:$BE$1, 0))="", "", INDEX(F_Inputs_cyclical!$A$1:$BE$243, MATCH('Cyclical_after overrides'!$A97, F_Inputs_cyclical!$A$1:$A$243, 0), MATCH('Cyclical_after overrides'!AI$1, F_Inputs_cyclical!$A$1:$BE$1, 0))),
Cyclical_overrides!AI97)</f>
        <v/>
      </c>
      <c r="AJ97" s="72" t="str">
        <f>IF(Cyclical_overrides!AJ97 = "",
IF(INDEX(F_Inputs_cyclical!$A$1:$BE$243, MATCH('Cyclical_after overrides'!$A97, F_Inputs_cyclical!$A$1:$A$243, 0), MATCH('Cyclical_after overrides'!AJ$1, F_Inputs_cyclical!$A$1:$BE$1, 0))="", "", INDEX(F_Inputs_cyclical!$A$1:$BE$243, MATCH('Cyclical_after overrides'!$A97, F_Inputs_cyclical!$A$1:$A$243, 0), MATCH('Cyclical_after overrides'!AJ$1, F_Inputs_cyclical!$A$1:$BE$1, 0))),
Cyclical_overrides!AJ97)</f>
        <v/>
      </c>
      <c r="AK97" s="72" t="str">
        <f>IF(Cyclical_overrides!AK97 = "",
IF(INDEX(F_Inputs_cyclical!$A$1:$BE$243, MATCH('Cyclical_after overrides'!$A97, F_Inputs_cyclical!$A$1:$A$243, 0), MATCH('Cyclical_after overrides'!AK$1, F_Inputs_cyclical!$A$1:$BE$1, 0))="", "", INDEX(F_Inputs_cyclical!$A$1:$BE$243, MATCH('Cyclical_after overrides'!$A97, F_Inputs_cyclical!$A$1:$A$243, 0), MATCH('Cyclical_after overrides'!AK$1, F_Inputs_cyclical!$A$1:$BE$1, 0))),
Cyclical_overrides!AK97)</f>
        <v/>
      </c>
      <c r="AL97" s="72" t="str">
        <f>IF(Cyclical_overrides!AL97 = "",
IF(INDEX(F_Inputs_cyclical!$A$1:$BE$243, MATCH('Cyclical_after overrides'!$A97, F_Inputs_cyclical!$A$1:$A$243, 0), MATCH('Cyclical_after overrides'!AL$1, F_Inputs_cyclical!$A$1:$BE$1, 0))="", "", INDEX(F_Inputs_cyclical!$A$1:$BE$243, MATCH('Cyclical_after overrides'!$A97, F_Inputs_cyclical!$A$1:$A$243, 0), MATCH('Cyclical_after overrides'!AL$1, F_Inputs_cyclical!$A$1:$BE$1, 0))),
Cyclical_overrides!AL97)</f>
        <v/>
      </c>
      <c r="AM97" s="72">
        <f>IF(Cyclical_overrides!AM97 = "",
IF(INDEX(F_Inputs_cyclical!$A$1:$BE$243, MATCH('Cyclical_after overrides'!$A97, F_Inputs_cyclical!$A$1:$A$243, 0), MATCH('Cyclical_after overrides'!AM$1, F_Inputs_cyclical!$A$1:$BE$1, 0))="", "", INDEX(F_Inputs_cyclical!$A$1:$BE$243, MATCH('Cyclical_after overrides'!$A97, F_Inputs_cyclical!$A$1:$A$243, 0), MATCH('Cyclical_after overrides'!AM$1, F_Inputs_cyclical!$A$1:$BE$1, 0))),
Cyclical_overrides!AM97)</f>
        <v>29.169</v>
      </c>
      <c r="AN97" s="72">
        <f>IF(Cyclical_overrides!AN97 = "",
IF(INDEX(F_Inputs_cyclical!$A$1:$BE$243, MATCH('Cyclical_after overrides'!$A97, F_Inputs_cyclical!$A$1:$A$243, 0), MATCH('Cyclical_after overrides'!AN$1, F_Inputs_cyclical!$A$1:$BE$1, 0))="", "", INDEX(F_Inputs_cyclical!$A$1:$BE$243, MATCH('Cyclical_after overrides'!$A97, F_Inputs_cyclical!$A$1:$A$243, 0), MATCH('Cyclical_after overrides'!AN$1, F_Inputs_cyclical!$A$1:$BE$1, 0))),
Cyclical_overrides!AN97)</f>
        <v>173.602</v>
      </c>
      <c r="AO97" s="72" t="str">
        <f>IF(Cyclical_overrides!AO97 = "",
IF(INDEX(F_Inputs_cyclical!$A$1:$BE$243, MATCH('Cyclical_after overrides'!$A97, F_Inputs_cyclical!$A$1:$A$243, 0), MATCH('Cyclical_after overrides'!AO$1, F_Inputs_cyclical!$A$1:$BE$1, 0))="", "", INDEX(F_Inputs_cyclical!$A$1:$BE$243, MATCH('Cyclical_after overrides'!$A97, F_Inputs_cyclical!$A$1:$A$243, 0), MATCH('Cyclical_after overrides'!AO$1, F_Inputs_cyclical!$A$1:$BE$1, 0))),
Cyclical_overrides!AO97)</f>
        <v/>
      </c>
      <c r="AP97" s="72" t="str">
        <f>IF(Cyclical_overrides!AP97 = "",
IF(INDEX(F_Inputs_cyclical!$A$1:$BE$243, MATCH('Cyclical_after overrides'!$A97, F_Inputs_cyclical!$A$1:$A$243, 0), MATCH('Cyclical_after overrides'!AP$1, F_Inputs_cyclical!$A$1:$BE$1, 0))="", "", INDEX(F_Inputs_cyclical!$A$1:$BE$243, MATCH('Cyclical_after overrides'!$A97, F_Inputs_cyclical!$A$1:$A$243, 0), MATCH('Cyclical_after overrides'!AP$1, F_Inputs_cyclical!$A$1:$BE$1, 0))),
Cyclical_overrides!AP97)</f>
        <v/>
      </c>
      <c r="AQ97" s="72">
        <f>IF(Cyclical_overrides!AQ97 = "",
IF(INDEX(F_Inputs_cyclical!$A$1:$BE$243, MATCH('Cyclical_after overrides'!$A97, F_Inputs_cyclical!$A$1:$A$243, 0), MATCH('Cyclical_after overrides'!AQ$1, F_Inputs_cyclical!$A$1:$BE$1, 0))="", "", INDEX(F_Inputs_cyclical!$A$1:$BE$243, MATCH('Cyclical_after overrides'!$A97, F_Inputs_cyclical!$A$1:$A$243, 0), MATCH('Cyclical_after overrides'!AQ$1, F_Inputs_cyclical!$A$1:$BE$1, 0))),
Cyclical_overrides!AQ97)</f>
        <v>3.08</v>
      </c>
      <c r="AR97" s="72">
        <f>IF(Cyclical_overrides!AR97 = "",
IF(INDEX(F_Inputs_cyclical!$A$1:$BE$243, MATCH('Cyclical_after overrides'!$A97, F_Inputs_cyclical!$A$1:$A$243, 0), MATCH('Cyclical_after overrides'!AR$1, F_Inputs_cyclical!$A$1:$BE$1, 0))="", "", INDEX(F_Inputs_cyclical!$A$1:$BE$243, MATCH('Cyclical_after overrides'!$A97, F_Inputs_cyclical!$A$1:$A$243, 0), MATCH('Cyclical_after overrides'!AR$1, F_Inputs_cyclical!$A$1:$BE$1, 0))),
Cyclical_overrides!AR97)</f>
        <v>1.8460000000000001</v>
      </c>
      <c r="AS97" s="72">
        <f>IF(Cyclical_overrides!AS97 = "",
IF(INDEX(F_Inputs_cyclical!$A$1:$BE$243, MATCH('Cyclical_after overrides'!$A97, F_Inputs_cyclical!$A$1:$A$243, 0), MATCH('Cyclical_after overrides'!AS$1, F_Inputs_cyclical!$A$1:$BE$1, 0))="", "", INDEX(F_Inputs_cyclical!$A$1:$BE$243, MATCH('Cyclical_after overrides'!$A97, F_Inputs_cyclical!$A$1:$A$243, 0), MATCH('Cyclical_after overrides'!AS$1, F_Inputs_cyclical!$A$1:$BE$1, 0))),
Cyclical_overrides!AS97)</f>
        <v>-1.587</v>
      </c>
      <c r="AT97" s="72">
        <f>IF(Cyclical_overrides!AT97 = "",
IF(INDEX(F_Inputs_cyclical!$A$1:$BE$243, MATCH('Cyclical_after overrides'!$A97, F_Inputs_cyclical!$A$1:$A$243, 0), MATCH('Cyclical_after overrides'!AT$1, F_Inputs_cyclical!$A$1:$BE$1, 0))="", "", INDEX(F_Inputs_cyclical!$A$1:$BE$243, MATCH('Cyclical_after overrides'!$A97, F_Inputs_cyclical!$A$1:$A$243, 0), MATCH('Cyclical_after overrides'!AT$1, F_Inputs_cyclical!$A$1:$BE$1, 0))),
Cyclical_overrides!AT97)</f>
        <v>0</v>
      </c>
      <c r="AU97" s="72">
        <f>IF(Cyclical_overrides!AU97 = "",
IF(INDEX(F_Inputs_cyclical!$A$1:$BE$243, MATCH('Cyclical_after overrides'!$A97, F_Inputs_cyclical!$A$1:$A$243, 0), MATCH('Cyclical_after overrides'!AU$1, F_Inputs_cyclical!$A$1:$BE$1, 0))="", "", INDEX(F_Inputs_cyclical!$A$1:$BE$243, MATCH('Cyclical_after overrides'!$A97, F_Inputs_cyclical!$A$1:$A$243, 0), MATCH('Cyclical_after overrides'!AU$1, F_Inputs_cyclical!$A$1:$BE$1, 0))),
Cyclical_overrides!AU97)</f>
        <v>28.335000000000001</v>
      </c>
      <c r="AV97" s="72" t="str">
        <f>IF(Cyclical_overrides!AV97 = "",
IF(INDEX(F_Inputs_cyclical!$A$1:$BE$243, MATCH('Cyclical_after overrides'!$A97, F_Inputs_cyclical!$A$1:$A$243, 0), MATCH('Cyclical_after overrides'!AV$1, F_Inputs_cyclical!$A$1:$BE$1, 0))="", "", INDEX(F_Inputs_cyclical!$A$1:$BE$243, MATCH('Cyclical_after overrides'!$A97, F_Inputs_cyclical!$A$1:$A$243, 0), MATCH('Cyclical_after overrides'!AV$1, F_Inputs_cyclical!$A$1:$BE$1, 0))),
Cyclical_overrides!AV97)</f>
        <v/>
      </c>
      <c r="AW97" s="72">
        <f>IF(Cyclical_overrides!AW97 = "",
IF(INDEX(F_Inputs_cyclical!$A$1:$BE$243, MATCH('Cyclical_after overrides'!$A97, F_Inputs_cyclical!$A$1:$A$243, 0), MATCH('Cyclical_after overrides'!AW$1, F_Inputs_cyclical!$A$1:$BE$1, 0))="", "", INDEX(F_Inputs_cyclical!$A$1:$BE$243, MATCH('Cyclical_after overrides'!$A97, F_Inputs_cyclical!$A$1:$A$243, 0), MATCH('Cyclical_after overrides'!AW$1, F_Inputs_cyclical!$A$1:$BE$1, 0))),
Cyclical_overrides!AW97)</f>
        <v>1.1560444722831191</v>
      </c>
      <c r="AX97" s="72">
        <f>IF(Cyclical_overrides!AX97 = "",
IF(INDEX(F_Inputs_cyclical!$A$1:$BE$243, MATCH('Cyclical_after overrides'!$A97, F_Inputs_cyclical!$A$1:$A$243, 0), MATCH('Cyclical_after overrides'!AX$1, F_Inputs_cyclical!$A$1:$BE$1, 0))="", "", INDEX(F_Inputs_cyclical!$A$1:$BE$243, MATCH('Cyclical_after overrides'!$A97, F_Inputs_cyclical!$A$1:$A$243, 0), MATCH('Cyclical_after overrides'!AX$1, F_Inputs_cyclical!$A$1:$BE$1, 0))),
Cyclical_overrides!AX97)</f>
        <v>27.608479593251737</v>
      </c>
      <c r="AY97" s="72">
        <f>IF(Cyclical_overrides!AY97 = "",
IF(INDEX(F_Inputs_cyclical!$A$1:$BE$243, MATCH('Cyclical_after overrides'!$A97, F_Inputs_cyclical!$A$1:$A$243, 0), MATCH('Cyclical_after overrides'!AY$1, F_Inputs_cyclical!$A$1:$BE$1, 0))="", "", INDEX(F_Inputs_cyclical!$A$1:$BE$243, MATCH('Cyclical_after overrides'!$A97, F_Inputs_cyclical!$A$1:$A$243, 0), MATCH('Cyclical_after overrides'!AY$1, F_Inputs_cyclical!$A$1:$BE$1, 0))),
Cyclical_overrides!AY97)</f>
        <v>136.56073938658909</v>
      </c>
      <c r="AZ97" s="72">
        <f>IF(Cyclical_overrides!AZ97 = "",
IF(INDEX(F_Inputs_cyclical!$A$1:$BE$243, MATCH('Cyclical_after overrides'!$A97, F_Inputs_cyclical!$A$1:$A$243, 0), MATCH('Cyclical_after overrides'!AZ$1, F_Inputs_cyclical!$A$1:$BE$1, 0))="", "", INDEX(F_Inputs_cyclical!$A$1:$BE$243, MATCH('Cyclical_after overrides'!$A97, F_Inputs_cyclical!$A$1:$A$243, 0), MATCH('Cyclical_after overrides'!AZ$1, F_Inputs_cyclical!$A$1:$BE$1, 0))),
Cyclical_overrides!AZ97)</f>
        <v>2.2646265129852265</v>
      </c>
      <c r="BA97" s="72">
        <f>IF(Cyclical_overrides!BA97 = "",
IF(INDEX(F_Inputs_cyclical!$A$1:$BE$243, MATCH('Cyclical_after overrides'!$A97, F_Inputs_cyclical!$A$1:$A$243, 0), MATCH('Cyclical_after overrides'!BA$1, F_Inputs_cyclical!$A$1:$BE$1, 0))="", "", INDEX(F_Inputs_cyclical!$A$1:$BE$243, MATCH('Cyclical_after overrides'!$A97, F_Inputs_cyclical!$A$1:$A$243, 0), MATCH('Cyclical_after overrides'!BA$1, F_Inputs_cyclical!$A$1:$BE$1, 0))),
Cyclical_overrides!BA97)</f>
        <v>14.236281524643957</v>
      </c>
      <c r="BB97" s="72">
        <f>IF(Cyclical_overrides!BB97 = "",
IF(INDEX(F_Inputs_cyclical!$A$1:$BE$243, MATCH('Cyclical_after overrides'!$A97, F_Inputs_cyclical!$A$1:$A$243, 0), MATCH('Cyclical_after overrides'!BB$1, F_Inputs_cyclical!$A$1:$BE$1, 0))="", "", INDEX(F_Inputs_cyclical!$A$1:$BE$243, MATCH('Cyclical_after overrides'!$A97, F_Inputs_cyclical!$A$1:$A$243, 0), MATCH('Cyclical_after overrides'!BB$1, F_Inputs_cyclical!$A$1:$BE$1, 0))),
Cyclical_overrides!BB97)</f>
        <v>12.413916517998995</v>
      </c>
      <c r="BC97" s="72">
        <f>IF(Cyclical_overrides!BC97 = "",
IF(INDEX(F_Inputs_cyclical!$A$1:$BE$243, MATCH('Cyclical_after overrides'!$A97, F_Inputs_cyclical!$A$1:$A$243, 0), MATCH('Cyclical_after overrides'!BC$1, F_Inputs_cyclical!$A$1:$BE$1, 0))="", "", INDEX(F_Inputs_cyclical!$A$1:$BE$243, MATCH('Cyclical_after overrides'!$A97, F_Inputs_cyclical!$A$1:$A$243, 0), MATCH('Cyclical_after overrides'!BC$1, F_Inputs_cyclical!$A$1:$BE$1, 0))),
Cyclical_overrides!BC97)</f>
        <v>19.322406814047671</v>
      </c>
      <c r="BD97" s="72">
        <f>IF(Cyclical_overrides!BD97 = "",
IF(INDEX(F_Inputs_cyclical!$A$1:$BE$243, MATCH('Cyclical_after overrides'!$A97, F_Inputs_cyclical!$A$1:$A$243, 0), MATCH('Cyclical_after overrides'!BD$1, F_Inputs_cyclical!$A$1:$BE$1, 0))="", "", INDEX(F_Inputs_cyclical!$A$1:$BE$243, MATCH('Cyclical_after overrides'!$A97, F_Inputs_cyclical!$A$1:$A$243, 0), MATCH('Cyclical_after overrides'!BD$1, F_Inputs_cyclical!$A$1:$BE$1, 0))),
Cyclical_overrides!BD97)</f>
        <v>1654.2329999999999</v>
      </c>
      <c r="BE97" s="194"/>
    </row>
    <row r="98" spans="1:57" x14ac:dyDescent="0.4">
      <c r="A98" s="63" t="str">
        <f t="shared" si="1"/>
        <v>TMS20</v>
      </c>
      <c r="B98" s="63" t="s">
        <v>349</v>
      </c>
      <c r="C98" s="63" t="s">
        <v>255</v>
      </c>
      <c r="D98" s="72">
        <f>IF(Cyclical_overrides!D98 = "",
IF(INDEX(F_Inputs_cyclical!$A$1:$BE$243, MATCH('Cyclical_after overrides'!$A98, F_Inputs_cyclical!$A$1:$A$243, 0), MATCH('Cyclical_after overrides'!D$1, F_Inputs_cyclical!$A$1:$BE$1, 0))="", "", INDEX(F_Inputs_cyclical!$A$1:$BE$243, MATCH('Cyclical_after overrides'!$A98, F_Inputs_cyclical!$A$1:$A$243, 0), MATCH('Cyclical_after overrides'!D$1, F_Inputs_cyclical!$A$1:$BE$1, 0))),
Cyclical_overrides!D98)</f>
        <v>67.11</v>
      </c>
      <c r="E98" s="72">
        <f>IF(Cyclical_overrides!E98 = "",
IF(INDEX(F_Inputs_cyclical!$A$1:$BE$243, MATCH('Cyclical_after overrides'!$A98, F_Inputs_cyclical!$A$1:$A$243, 0), MATCH('Cyclical_after overrides'!E$1, F_Inputs_cyclical!$A$1:$BE$1, 0))="", "", INDEX(F_Inputs_cyclical!$A$1:$BE$243, MATCH('Cyclical_after overrides'!$A98, F_Inputs_cyclical!$A$1:$A$243, 0), MATCH('Cyclical_after overrides'!E$1, F_Inputs_cyclical!$A$1:$BE$1, 0))),
Cyclical_overrides!E98)</f>
        <v>10.441000000000001</v>
      </c>
      <c r="F98" s="72">
        <f>IF(Cyclical_overrides!F98 = "",
IF(INDEX(F_Inputs_cyclical!$A$1:$BE$243, MATCH('Cyclical_after overrides'!$A98, F_Inputs_cyclical!$A$1:$A$243, 0), MATCH('Cyclical_after overrides'!F$1, F_Inputs_cyclical!$A$1:$BE$1, 0))="", "", INDEX(F_Inputs_cyclical!$A$1:$BE$243, MATCH('Cyclical_after overrides'!$A98, F_Inputs_cyclical!$A$1:$A$243, 0), MATCH('Cyclical_after overrides'!F$1, F_Inputs_cyclical!$A$1:$BE$1, 0))),
Cyclical_overrides!F98)</f>
        <v>72.861000000000004</v>
      </c>
      <c r="G98" s="72">
        <f>IF(Cyclical_overrides!G98 = "",
IF(INDEX(F_Inputs_cyclical!$A$1:$BE$243, MATCH('Cyclical_after overrides'!$A98, F_Inputs_cyclical!$A$1:$A$243, 0), MATCH('Cyclical_after overrides'!G$1, F_Inputs_cyclical!$A$1:$BE$1, 0))="", "", INDEX(F_Inputs_cyclical!$A$1:$BE$243, MATCH('Cyclical_after overrides'!$A98, F_Inputs_cyclical!$A$1:$A$243, 0), MATCH('Cyclical_after overrides'!G$1, F_Inputs_cyclical!$A$1:$BE$1, 0))),
Cyclical_overrides!G98)</f>
        <v>9.0960000000000001</v>
      </c>
      <c r="H98" s="72" t="str">
        <f>IF(Cyclical_overrides!H98 = "",
IF(INDEX(F_Inputs_cyclical!$A$1:$BE$243, MATCH('Cyclical_after overrides'!$A98, F_Inputs_cyclical!$A$1:$A$243, 0), MATCH('Cyclical_after overrides'!H$1, F_Inputs_cyclical!$A$1:$BE$1, 0))="", "", INDEX(F_Inputs_cyclical!$A$1:$BE$243, MATCH('Cyclical_after overrides'!$A98, F_Inputs_cyclical!$A$1:$A$243, 0), MATCH('Cyclical_after overrides'!H$1, F_Inputs_cyclical!$A$1:$BE$1, 0))),
Cyclical_overrides!H98)</f>
        <v/>
      </c>
      <c r="I98" s="72">
        <f>IF(Cyclical_overrides!I98 = "",
IF(INDEX(F_Inputs_cyclical!$A$1:$BE$243, MATCH('Cyclical_after overrides'!$A98, F_Inputs_cyclical!$A$1:$A$243, 0), MATCH('Cyclical_after overrides'!I$1, F_Inputs_cyclical!$A$1:$BE$1, 0))="", "", INDEX(F_Inputs_cyclical!$A$1:$BE$243, MATCH('Cyclical_after overrides'!$A98, F_Inputs_cyclical!$A$1:$A$243, 0), MATCH('Cyclical_after overrides'!I$1, F_Inputs_cyclical!$A$1:$BE$1, 0))),
Cyclical_overrides!I98)</f>
        <v>0</v>
      </c>
      <c r="J98" s="72">
        <f>IF(Cyclical_overrides!J98 = "",
IF(INDEX(F_Inputs_cyclical!$A$1:$BE$243, MATCH('Cyclical_after overrides'!$A98, F_Inputs_cyclical!$A$1:$A$243, 0), MATCH('Cyclical_after overrides'!J$1, F_Inputs_cyclical!$A$1:$BE$1, 0))="", "", INDEX(F_Inputs_cyclical!$A$1:$BE$243, MATCH('Cyclical_after overrides'!$A98, F_Inputs_cyclical!$A$1:$A$243, 0), MATCH('Cyclical_after overrides'!J$1, F_Inputs_cyclical!$A$1:$BE$1, 0))),
Cyclical_overrides!J98)</f>
        <v>216.18299999999999</v>
      </c>
      <c r="K98" s="72">
        <f>IF(Cyclical_overrides!K98 = "",
IF(INDEX(F_Inputs_cyclical!$A$1:$BE$243, MATCH('Cyclical_after overrides'!$A98, F_Inputs_cyclical!$A$1:$A$243, 0), MATCH('Cyclical_after overrides'!K$1, F_Inputs_cyclical!$A$1:$BE$1, 0))="", "", INDEX(F_Inputs_cyclical!$A$1:$BE$243, MATCH('Cyclical_after overrides'!$A98, F_Inputs_cyclical!$A$1:$A$243, 0), MATCH('Cyclical_after overrides'!K$1, F_Inputs_cyclical!$A$1:$BE$1, 0))),
Cyclical_overrides!K98)</f>
        <v>67.174000000000007</v>
      </c>
      <c r="L98" s="72" t="str">
        <f>IF(Cyclical_overrides!L98 = "",
IF(INDEX(F_Inputs_cyclical!$A$1:$BE$243, MATCH('Cyclical_after overrides'!$A98, F_Inputs_cyclical!$A$1:$A$243, 0), MATCH('Cyclical_after overrides'!L$1, F_Inputs_cyclical!$A$1:$BE$1, 0))="", "", INDEX(F_Inputs_cyclical!$A$1:$BE$243, MATCH('Cyclical_after overrides'!$A98, F_Inputs_cyclical!$A$1:$A$243, 0), MATCH('Cyclical_after overrides'!L$1, F_Inputs_cyclical!$A$1:$BE$1, 0))),
Cyclical_overrides!L98)</f>
        <v/>
      </c>
      <c r="M98" s="72" t="str">
        <f>IF(Cyclical_overrides!M98 = "",
IF(INDEX(F_Inputs_cyclical!$A$1:$BE$243, MATCH('Cyclical_after overrides'!$A98, F_Inputs_cyclical!$A$1:$A$243, 0), MATCH('Cyclical_after overrides'!M$1, F_Inputs_cyclical!$A$1:$BE$1, 0))="", "", INDEX(F_Inputs_cyclical!$A$1:$BE$243, MATCH('Cyclical_after overrides'!$A98, F_Inputs_cyclical!$A$1:$A$243, 0), MATCH('Cyclical_after overrides'!M$1, F_Inputs_cyclical!$A$1:$BE$1, 0))),
Cyclical_overrides!M98)</f>
        <v/>
      </c>
      <c r="N98" s="72" t="str">
        <f>IF(Cyclical_overrides!N98 = "",
IF(INDEX(F_Inputs_cyclical!$A$1:$BE$243, MATCH('Cyclical_after overrides'!$A98, F_Inputs_cyclical!$A$1:$A$243, 0), MATCH('Cyclical_after overrides'!N$1, F_Inputs_cyclical!$A$1:$BE$1, 0))="", "", INDEX(F_Inputs_cyclical!$A$1:$BE$243, MATCH('Cyclical_after overrides'!$A98, F_Inputs_cyclical!$A$1:$A$243, 0), MATCH('Cyclical_after overrides'!N$1, F_Inputs_cyclical!$A$1:$BE$1, 0))),
Cyclical_overrides!N98)</f>
        <v/>
      </c>
      <c r="O98" s="72">
        <f>IF(Cyclical_overrides!O98 = "",
IF(INDEX(F_Inputs_cyclical!$A$1:$BE$243, MATCH('Cyclical_after overrides'!$A98, F_Inputs_cyclical!$A$1:$A$243, 0), MATCH('Cyclical_after overrides'!O$1, F_Inputs_cyclical!$A$1:$BE$1, 0))="", "", INDEX(F_Inputs_cyclical!$A$1:$BE$243, MATCH('Cyclical_after overrides'!$A98, F_Inputs_cyclical!$A$1:$A$243, 0), MATCH('Cyclical_after overrides'!O$1, F_Inputs_cyclical!$A$1:$BE$1, 0))),
Cyclical_overrides!O98)</f>
        <v>0.371</v>
      </c>
      <c r="P98" s="72">
        <f>IF(Cyclical_overrides!P98 = "",
IF(INDEX(F_Inputs_cyclical!$A$1:$BE$243, MATCH('Cyclical_after overrides'!$A98, F_Inputs_cyclical!$A$1:$A$243, 0), MATCH('Cyclical_after overrides'!P$1, F_Inputs_cyclical!$A$1:$BE$1, 0))="", "", INDEX(F_Inputs_cyclical!$A$1:$BE$243, MATCH('Cyclical_after overrides'!$A98, F_Inputs_cyclical!$A$1:$A$243, 0), MATCH('Cyclical_after overrides'!P$1, F_Inputs_cyclical!$A$1:$BE$1, 0))),
Cyclical_overrides!P98)</f>
        <v>8.24</v>
      </c>
      <c r="Q98" s="72">
        <f>IF(Cyclical_overrides!Q98 = "",
IF(INDEX(F_Inputs_cyclical!$A$1:$BE$243, MATCH('Cyclical_after overrides'!$A98, F_Inputs_cyclical!$A$1:$A$243, 0), MATCH('Cyclical_after overrides'!Q$1, F_Inputs_cyclical!$A$1:$BE$1, 0))="", "", INDEX(F_Inputs_cyclical!$A$1:$BE$243, MATCH('Cyclical_after overrides'!$A98, F_Inputs_cyclical!$A$1:$A$243, 0), MATCH('Cyclical_after overrides'!Q$1, F_Inputs_cyclical!$A$1:$BE$1, 0))),
Cyclical_overrides!Q98)</f>
        <v>0.246</v>
      </c>
      <c r="R98" s="72">
        <f>IF(Cyclical_overrides!R98 = "",
IF(INDEX(F_Inputs_cyclical!$A$1:$BE$243, MATCH('Cyclical_after overrides'!$A98, F_Inputs_cyclical!$A$1:$A$243, 0), MATCH('Cyclical_after overrides'!R$1, F_Inputs_cyclical!$A$1:$BE$1, 0))="", "", INDEX(F_Inputs_cyclical!$A$1:$BE$243, MATCH('Cyclical_after overrides'!$A98, F_Inputs_cyclical!$A$1:$A$243, 0), MATCH('Cyclical_after overrides'!R$1, F_Inputs_cyclical!$A$1:$BE$1, 0))),
Cyclical_overrides!R98)</f>
        <v>3.1440000000000001</v>
      </c>
      <c r="S98" s="72">
        <f>IF(Cyclical_overrides!S98 = "",
IF(INDEX(F_Inputs_cyclical!$A$1:$BE$243, MATCH('Cyclical_after overrides'!$A98, F_Inputs_cyclical!$A$1:$A$243, 0), MATCH('Cyclical_after overrides'!S$1, F_Inputs_cyclical!$A$1:$BE$1, 0))="", "", INDEX(F_Inputs_cyclical!$A$1:$BE$243, MATCH('Cyclical_after overrides'!$A98, F_Inputs_cyclical!$A$1:$A$243, 0), MATCH('Cyclical_after overrides'!S$1, F_Inputs_cyclical!$A$1:$BE$1, 0))),
Cyclical_overrides!S98)</f>
        <v>111.66200000000001</v>
      </c>
      <c r="T98" s="72">
        <f>IF(Cyclical_overrides!T98 = "",
IF(INDEX(F_Inputs_cyclical!$A$1:$BE$243, MATCH('Cyclical_after overrides'!$A98, F_Inputs_cyclical!$A$1:$A$243, 0), MATCH('Cyclical_after overrides'!T$1, F_Inputs_cyclical!$A$1:$BE$1, 0))="", "", INDEX(F_Inputs_cyclical!$A$1:$BE$243, MATCH('Cyclical_after overrides'!$A98, F_Inputs_cyclical!$A$1:$A$243, 0), MATCH('Cyclical_after overrides'!T$1, F_Inputs_cyclical!$A$1:$BE$1, 0))),
Cyclical_overrides!T98)</f>
        <v>101.71299999999999</v>
      </c>
      <c r="U98" s="72">
        <f>IF(Cyclical_overrides!U98 = "",
IF(INDEX(F_Inputs_cyclical!$A$1:$BE$243, MATCH('Cyclical_after overrides'!$A98, F_Inputs_cyclical!$A$1:$A$243, 0), MATCH('Cyclical_after overrides'!U$1, F_Inputs_cyclical!$A$1:$BE$1, 0))="", "", INDEX(F_Inputs_cyclical!$A$1:$BE$243, MATCH('Cyclical_after overrides'!$A98, F_Inputs_cyclical!$A$1:$A$243, 0), MATCH('Cyclical_after overrides'!U$1, F_Inputs_cyclical!$A$1:$BE$1, 0))),
Cyclical_overrides!U98)</f>
        <v>204.18199999999999</v>
      </c>
      <c r="V98" s="72">
        <f>IF(Cyclical_overrides!V98 = "",
IF(INDEX(F_Inputs_cyclical!$A$1:$BE$243, MATCH('Cyclical_after overrides'!$A98, F_Inputs_cyclical!$A$1:$A$243, 0), MATCH('Cyclical_after overrides'!V$1, F_Inputs_cyclical!$A$1:$BE$1, 0))="", "", INDEX(F_Inputs_cyclical!$A$1:$BE$243, MATCH('Cyclical_after overrides'!$A98, F_Inputs_cyclical!$A$1:$A$243, 0), MATCH('Cyclical_after overrides'!V$1, F_Inputs_cyclical!$A$1:$BE$1, 0))),
Cyclical_overrides!V98)</f>
        <v>26.867000000000001</v>
      </c>
      <c r="W98" s="72">
        <f>IF(Cyclical_overrides!W98 = "",
IF(INDEX(F_Inputs_cyclical!$A$1:$BE$243, MATCH('Cyclical_after overrides'!$A98, F_Inputs_cyclical!$A$1:$A$243, 0), MATCH('Cyclical_after overrides'!W$1, F_Inputs_cyclical!$A$1:$BE$1, 0))="", "", INDEX(F_Inputs_cyclical!$A$1:$BE$243, MATCH('Cyclical_after overrides'!$A98, F_Inputs_cyclical!$A$1:$A$243, 0), MATCH('Cyclical_after overrides'!W$1, F_Inputs_cyclical!$A$1:$BE$1, 0))),
Cyclical_overrides!W98)</f>
        <v>25.928999999999998</v>
      </c>
      <c r="X98" s="72">
        <f>IF(Cyclical_overrides!X98 = "",
IF(INDEX(F_Inputs_cyclical!$A$1:$BE$243, MATCH('Cyclical_after overrides'!$A98, F_Inputs_cyclical!$A$1:$A$243, 0), MATCH('Cyclical_after overrides'!X$1, F_Inputs_cyclical!$A$1:$BE$1, 0))="", "", INDEX(F_Inputs_cyclical!$A$1:$BE$243, MATCH('Cyclical_after overrides'!$A98, F_Inputs_cyclical!$A$1:$A$243, 0), MATCH('Cyclical_after overrides'!X$1, F_Inputs_cyclical!$A$1:$BE$1, 0))),
Cyclical_overrides!X98)</f>
        <v>769.17600000000004</v>
      </c>
      <c r="Y98" s="72">
        <f>IF(Cyclical_overrides!Y98 = "",
IF(INDEX(F_Inputs_cyclical!$A$1:$BE$243, MATCH('Cyclical_after overrides'!$A98, F_Inputs_cyclical!$A$1:$A$243, 0), MATCH('Cyclical_after overrides'!Y$1, F_Inputs_cyclical!$A$1:$BE$1, 0))="", "", INDEX(F_Inputs_cyclical!$A$1:$BE$243, MATCH('Cyclical_after overrides'!$A98, F_Inputs_cyclical!$A$1:$A$243, 0), MATCH('Cyclical_after overrides'!Y$1, F_Inputs_cyclical!$A$1:$BE$1, 0))),
Cyclical_overrides!Y98)</f>
        <v>1208.6790000000001</v>
      </c>
      <c r="Z98" s="72">
        <f>IF(Cyclical_overrides!Z98 = "",
IF(INDEX(F_Inputs_cyclical!$A$1:$BE$243, MATCH('Cyclical_after overrides'!$A98, F_Inputs_cyclical!$A$1:$A$243, 0), MATCH('Cyclical_after overrides'!Z$1, F_Inputs_cyclical!$A$1:$BE$1, 0))="", "", INDEX(F_Inputs_cyclical!$A$1:$BE$243, MATCH('Cyclical_after overrides'!$A98, F_Inputs_cyclical!$A$1:$A$243, 0), MATCH('Cyclical_after overrides'!Z$1, F_Inputs_cyclical!$A$1:$BE$1, 0))),
Cyclical_overrides!Z98)</f>
        <v>1929.154</v>
      </c>
      <c r="AA98" s="72">
        <f>IF(Cyclical_overrides!AA98 = "",
IF(INDEX(F_Inputs_cyclical!$A$1:$BE$243, MATCH('Cyclical_after overrides'!$A98, F_Inputs_cyclical!$A$1:$A$243, 0), MATCH('Cyclical_after overrides'!AA$1, F_Inputs_cyclical!$A$1:$BE$1, 0))="", "", INDEX(F_Inputs_cyclical!$A$1:$BE$243, MATCH('Cyclical_after overrides'!$A98, F_Inputs_cyclical!$A$1:$A$243, 0), MATCH('Cyclical_after overrides'!AA$1, F_Inputs_cyclical!$A$1:$BE$1, 0))),
Cyclical_overrides!AA98)</f>
        <v>1562.932</v>
      </c>
      <c r="AB98" s="72" t="str">
        <f>IF(Cyclical_overrides!AB98 = "",
IF(INDEX(F_Inputs_cyclical!$A$1:$BE$243, MATCH('Cyclical_after overrides'!$A98, F_Inputs_cyclical!$A$1:$A$243, 0), MATCH('Cyclical_after overrides'!AB$1, F_Inputs_cyclical!$A$1:$BE$1, 0))="", "", INDEX(F_Inputs_cyclical!$A$1:$BE$243, MATCH('Cyclical_after overrides'!$A98, F_Inputs_cyclical!$A$1:$A$243, 0), MATCH('Cyclical_after overrides'!AB$1, F_Inputs_cyclical!$A$1:$BE$1, 0))),
Cyclical_overrides!AB98)</f>
        <v/>
      </c>
      <c r="AC98" s="72" t="str">
        <f>IF(Cyclical_overrides!AC98 = "",
IF(INDEX(F_Inputs_cyclical!$A$1:$BE$243, MATCH('Cyclical_after overrides'!$A98, F_Inputs_cyclical!$A$1:$A$243, 0), MATCH('Cyclical_after overrides'!AC$1, F_Inputs_cyclical!$A$1:$BE$1, 0))="", "", INDEX(F_Inputs_cyclical!$A$1:$BE$243, MATCH('Cyclical_after overrides'!$A98, F_Inputs_cyclical!$A$1:$A$243, 0), MATCH('Cyclical_after overrides'!AC$1, F_Inputs_cyclical!$A$1:$BE$1, 0))),
Cyclical_overrides!AC98)</f>
        <v/>
      </c>
      <c r="AD98" s="72" t="str">
        <f>IF(Cyclical_overrides!AD98 = "",
IF(INDEX(F_Inputs_cyclical!$A$1:$BE$243, MATCH('Cyclical_after overrides'!$A98, F_Inputs_cyclical!$A$1:$A$243, 0), MATCH('Cyclical_after overrides'!AD$1, F_Inputs_cyclical!$A$1:$BE$1, 0))="", "", INDEX(F_Inputs_cyclical!$A$1:$BE$243, MATCH('Cyclical_after overrides'!$A98, F_Inputs_cyclical!$A$1:$A$243, 0), MATCH('Cyclical_after overrides'!AD$1, F_Inputs_cyclical!$A$1:$BE$1, 0))),
Cyclical_overrides!AD98)</f>
        <v/>
      </c>
      <c r="AE98" s="72" t="str">
        <f>IF(Cyclical_overrides!AE98 = "",
IF(INDEX(F_Inputs_cyclical!$A$1:$BE$243, MATCH('Cyclical_after overrides'!$A98, F_Inputs_cyclical!$A$1:$A$243, 0), MATCH('Cyclical_after overrides'!AE$1, F_Inputs_cyclical!$A$1:$BE$1, 0))="", "", INDEX(F_Inputs_cyclical!$A$1:$BE$243, MATCH('Cyclical_after overrides'!$A98, F_Inputs_cyclical!$A$1:$A$243, 0), MATCH('Cyclical_after overrides'!AE$1, F_Inputs_cyclical!$A$1:$BE$1, 0))),
Cyclical_overrides!AE98)</f>
        <v/>
      </c>
      <c r="AF98" s="72" t="str">
        <f>IF(Cyclical_overrides!AF98 = "",
IF(INDEX(F_Inputs_cyclical!$A$1:$BE$243, MATCH('Cyclical_after overrides'!$A98, F_Inputs_cyclical!$A$1:$A$243, 0), MATCH('Cyclical_after overrides'!AF$1, F_Inputs_cyclical!$A$1:$BE$1, 0))="", "", INDEX(F_Inputs_cyclical!$A$1:$BE$243, MATCH('Cyclical_after overrides'!$A98, F_Inputs_cyclical!$A$1:$A$243, 0), MATCH('Cyclical_after overrides'!AF$1, F_Inputs_cyclical!$A$1:$BE$1, 0))),
Cyclical_overrides!AF98)</f>
        <v/>
      </c>
      <c r="AG98" s="72" t="str">
        <f>IF(Cyclical_overrides!AG98 = "",
IF(INDEX(F_Inputs_cyclical!$A$1:$BE$243, MATCH('Cyclical_after overrides'!$A98, F_Inputs_cyclical!$A$1:$A$243, 0), MATCH('Cyclical_after overrides'!AG$1, F_Inputs_cyclical!$A$1:$BE$1, 0))="", "", INDEX(F_Inputs_cyclical!$A$1:$BE$243, MATCH('Cyclical_after overrides'!$A98, F_Inputs_cyclical!$A$1:$A$243, 0), MATCH('Cyclical_after overrides'!AG$1, F_Inputs_cyclical!$A$1:$BE$1, 0))),
Cyclical_overrides!AG98)</f>
        <v/>
      </c>
      <c r="AH98" s="72" t="str">
        <f>IF(Cyclical_overrides!AH98 = "",
IF(INDEX(F_Inputs_cyclical!$A$1:$BE$243, MATCH('Cyclical_after overrides'!$A98, F_Inputs_cyclical!$A$1:$A$243, 0), MATCH('Cyclical_after overrides'!AH$1, F_Inputs_cyclical!$A$1:$BE$1, 0))="", "", INDEX(F_Inputs_cyclical!$A$1:$BE$243, MATCH('Cyclical_after overrides'!$A98, F_Inputs_cyclical!$A$1:$A$243, 0), MATCH('Cyclical_after overrides'!AH$1, F_Inputs_cyclical!$A$1:$BE$1, 0))),
Cyclical_overrides!AH98)</f>
        <v/>
      </c>
      <c r="AI98" s="72" t="str">
        <f>IF(Cyclical_overrides!AI98 = "",
IF(INDEX(F_Inputs_cyclical!$A$1:$BE$243, MATCH('Cyclical_after overrides'!$A98, F_Inputs_cyclical!$A$1:$A$243, 0), MATCH('Cyclical_after overrides'!AI$1, F_Inputs_cyclical!$A$1:$BE$1, 0))="", "", INDEX(F_Inputs_cyclical!$A$1:$BE$243, MATCH('Cyclical_after overrides'!$A98, F_Inputs_cyclical!$A$1:$A$243, 0), MATCH('Cyclical_after overrides'!AI$1, F_Inputs_cyclical!$A$1:$BE$1, 0))),
Cyclical_overrides!AI98)</f>
        <v/>
      </c>
      <c r="AJ98" s="72" t="str">
        <f>IF(Cyclical_overrides!AJ98 = "",
IF(INDEX(F_Inputs_cyclical!$A$1:$BE$243, MATCH('Cyclical_after overrides'!$A98, F_Inputs_cyclical!$A$1:$A$243, 0), MATCH('Cyclical_after overrides'!AJ$1, F_Inputs_cyclical!$A$1:$BE$1, 0))="", "", INDEX(F_Inputs_cyclical!$A$1:$BE$243, MATCH('Cyclical_after overrides'!$A98, F_Inputs_cyclical!$A$1:$A$243, 0), MATCH('Cyclical_after overrides'!AJ$1, F_Inputs_cyclical!$A$1:$BE$1, 0))),
Cyclical_overrides!AJ98)</f>
        <v/>
      </c>
      <c r="AK98" s="72" t="str">
        <f>IF(Cyclical_overrides!AK98 = "",
IF(INDEX(F_Inputs_cyclical!$A$1:$BE$243, MATCH('Cyclical_after overrides'!$A98, F_Inputs_cyclical!$A$1:$A$243, 0), MATCH('Cyclical_after overrides'!AK$1, F_Inputs_cyclical!$A$1:$BE$1, 0))="", "", INDEX(F_Inputs_cyclical!$A$1:$BE$243, MATCH('Cyclical_after overrides'!$A98, F_Inputs_cyclical!$A$1:$A$243, 0), MATCH('Cyclical_after overrides'!AK$1, F_Inputs_cyclical!$A$1:$BE$1, 0))),
Cyclical_overrides!AK98)</f>
        <v/>
      </c>
      <c r="AL98" s="72" t="str">
        <f>IF(Cyclical_overrides!AL98 = "",
IF(INDEX(F_Inputs_cyclical!$A$1:$BE$243, MATCH('Cyclical_after overrides'!$A98, F_Inputs_cyclical!$A$1:$A$243, 0), MATCH('Cyclical_after overrides'!AL$1, F_Inputs_cyclical!$A$1:$BE$1, 0))="", "", INDEX(F_Inputs_cyclical!$A$1:$BE$243, MATCH('Cyclical_after overrides'!$A98, F_Inputs_cyclical!$A$1:$A$243, 0), MATCH('Cyclical_after overrides'!AL$1, F_Inputs_cyclical!$A$1:$BE$1, 0))),
Cyclical_overrides!AL98)</f>
        <v/>
      </c>
      <c r="AM98" s="72">
        <f>IF(Cyclical_overrides!AM98 = "",
IF(INDEX(F_Inputs_cyclical!$A$1:$BE$243, MATCH('Cyclical_after overrides'!$A98, F_Inputs_cyclical!$A$1:$A$243, 0), MATCH('Cyclical_after overrides'!AM$1, F_Inputs_cyclical!$A$1:$BE$1, 0))="", "", INDEX(F_Inputs_cyclical!$A$1:$BE$243, MATCH('Cyclical_after overrides'!$A98, F_Inputs_cyclical!$A$1:$A$243, 0), MATCH('Cyclical_after overrides'!AM$1, F_Inputs_cyclical!$A$1:$BE$1, 0))),
Cyclical_overrides!AM98)</f>
        <v>44.673999999999999</v>
      </c>
      <c r="AN98" s="72">
        <f>IF(Cyclical_overrides!AN98 = "",
IF(INDEX(F_Inputs_cyclical!$A$1:$BE$243, MATCH('Cyclical_after overrides'!$A98, F_Inputs_cyclical!$A$1:$A$243, 0), MATCH('Cyclical_after overrides'!AN$1, F_Inputs_cyclical!$A$1:$BE$1, 0))="", "", INDEX(F_Inputs_cyclical!$A$1:$BE$243, MATCH('Cyclical_after overrides'!$A98, F_Inputs_cyclical!$A$1:$A$243, 0), MATCH('Cyclical_after overrides'!AN$1, F_Inputs_cyclical!$A$1:$BE$1, 0))),
Cyclical_overrides!AN98)</f>
        <v>204.18199999999999</v>
      </c>
      <c r="AO98" s="72" t="str">
        <f>IF(Cyclical_overrides!AO98 = "",
IF(INDEX(F_Inputs_cyclical!$A$1:$BE$243, MATCH('Cyclical_after overrides'!$A98, F_Inputs_cyclical!$A$1:$A$243, 0), MATCH('Cyclical_after overrides'!AO$1, F_Inputs_cyclical!$A$1:$BE$1, 0))="", "", INDEX(F_Inputs_cyclical!$A$1:$BE$243, MATCH('Cyclical_after overrides'!$A98, F_Inputs_cyclical!$A$1:$A$243, 0), MATCH('Cyclical_after overrides'!AO$1, F_Inputs_cyclical!$A$1:$BE$1, 0))),
Cyclical_overrides!AO98)</f>
        <v/>
      </c>
      <c r="AP98" s="72" t="str">
        <f>IF(Cyclical_overrides!AP98 = "",
IF(INDEX(F_Inputs_cyclical!$A$1:$BE$243, MATCH('Cyclical_after overrides'!$A98, F_Inputs_cyclical!$A$1:$A$243, 0), MATCH('Cyclical_after overrides'!AP$1, F_Inputs_cyclical!$A$1:$BE$1, 0))="", "", INDEX(F_Inputs_cyclical!$A$1:$BE$243, MATCH('Cyclical_after overrides'!$A98, F_Inputs_cyclical!$A$1:$A$243, 0), MATCH('Cyclical_after overrides'!AP$1, F_Inputs_cyclical!$A$1:$BE$1, 0))),
Cyclical_overrides!AP98)</f>
        <v/>
      </c>
      <c r="AQ98" s="72">
        <f>IF(Cyclical_overrides!AQ98 = "",
IF(INDEX(F_Inputs_cyclical!$A$1:$BE$243, MATCH('Cyclical_after overrides'!$A98, F_Inputs_cyclical!$A$1:$A$243, 0), MATCH('Cyclical_after overrides'!AQ$1, F_Inputs_cyclical!$A$1:$BE$1, 0))="", "", INDEX(F_Inputs_cyclical!$A$1:$BE$243, MATCH('Cyclical_after overrides'!$A98, F_Inputs_cyclical!$A$1:$A$243, 0), MATCH('Cyclical_after overrides'!AQ$1, F_Inputs_cyclical!$A$1:$BE$1, 0))),
Cyclical_overrides!AQ98)</f>
        <v>3.39</v>
      </c>
      <c r="AR98" s="72">
        <f>IF(Cyclical_overrides!AR98 = "",
IF(INDEX(F_Inputs_cyclical!$A$1:$BE$243, MATCH('Cyclical_after overrides'!$A98, F_Inputs_cyclical!$A$1:$A$243, 0), MATCH('Cyclical_after overrides'!AR$1, F_Inputs_cyclical!$A$1:$BE$1, 0))="", "", INDEX(F_Inputs_cyclical!$A$1:$BE$243, MATCH('Cyclical_after overrides'!$A98, F_Inputs_cyclical!$A$1:$A$243, 0), MATCH('Cyclical_after overrides'!AR$1, F_Inputs_cyclical!$A$1:$BE$1, 0))),
Cyclical_overrides!AR98)</f>
        <v>8.6110000000000007</v>
      </c>
      <c r="AS98" s="72">
        <f>IF(Cyclical_overrides!AS98 = "",
IF(INDEX(F_Inputs_cyclical!$A$1:$BE$243, MATCH('Cyclical_after overrides'!$A98, F_Inputs_cyclical!$A$1:$A$243, 0), MATCH('Cyclical_after overrides'!AS$1, F_Inputs_cyclical!$A$1:$BE$1, 0))="", "", INDEX(F_Inputs_cyclical!$A$1:$BE$243, MATCH('Cyclical_after overrides'!$A98, F_Inputs_cyclical!$A$1:$A$243, 0), MATCH('Cyclical_after overrides'!AS$1, F_Inputs_cyclical!$A$1:$BE$1, 0))),
Cyclical_overrides!AS98)</f>
        <v>-2.0409999999999999</v>
      </c>
      <c r="AT98" s="72">
        <f>IF(Cyclical_overrides!AT98 = "",
IF(INDEX(F_Inputs_cyclical!$A$1:$BE$243, MATCH('Cyclical_after overrides'!$A98, F_Inputs_cyclical!$A$1:$A$243, 0), MATCH('Cyclical_after overrides'!AT$1, F_Inputs_cyclical!$A$1:$BE$1, 0))="", "", INDEX(F_Inputs_cyclical!$A$1:$BE$243, MATCH('Cyclical_after overrides'!$A98, F_Inputs_cyclical!$A$1:$A$243, 0), MATCH('Cyclical_after overrides'!AT$1, F_Inputs_cyclical!$A$1:$BE$1, 0))),
Cyclical_overrides!AT98)</f>
        <v>0</v>
      </c>
      <c r="AU98" s="72">
        <f>IF(Cyclical_overrides!AU98 = "",
IF(INDEX(F_Inputs_cyclical!$A$1:$BE$243, MATCH('Cyclical_after overrides'!$A98, F_Inputs_cyclical!$A$1:$A$243, 0), MATCH('Cyclical_after overrides'!AU$1, F_Inputs_cyclical!$A$1:$BE$1, 0))="", "", INDEX(F_Inputs_cyclical!$A$1:$BE$243, MATCH('Cyclical_after overrides'!$A98, F_Inputs_cyclical!$A$1:$A$243, 0), MATCH('Cyclical_after overrides'!AU$1, F_Inputs_cyclical!$A$1:$BE$1, 0))),
Cyclical_overrides!AU98)</f>
        <v>10.795</v>
      </c>
      <c r="AV98" s="72" t="str">
        <f>IF(Cyclical_overrides!AV98 = "",
IF(INDEX(F_Inputs_cyclical!$A$1:$BE$243, MATCH('Cyclical_after overrides'!$A98, F_Inputs_cyclical!$A$1:$A$243, 0), MATCH('Cyclical_after overrides'!AV$1, F_Inputs_cyclical!$A$1:$BE$1, 0))="", "", INDEX(F_Inputs_cyclical!$A$1:$BE$243, MATCH('Cyclical_after overrides'!$A98, F_Inputs_cyclical!$A$1:$A$243, 0), MATCH('Cyclical_after overrides'!AV$1, F_Inputs_cyclical!$A$1:$BE$1, 0))),
Cyclical_overrides!AV98)</f>
        <v/>
      </c>
      <c r="AW98" s="72">
        <f>IF(Cyclical_overrides!AW98 = "",
IF(INDEX(F_Inputs_cyclical!$A$1:$BE$243, MATCH('Cyclical_after overrides'!$A98, F_Inputs_cyclical!$A$1:$A$243, 0), MATCH('Cyclical_after overrides'!AW$1, F_Inputs_cyclical!$A$1:$BE$1, 0))="", "", INDEX(F_Inputs_cyclical!$A$1:$BE$243, MATCH('Cyclical_after overrides'!$A98, F_Inputs_cyclical!$A$1:$A$243, 0), MATCH('Cyclical_after overrides'!AW$1, F_Inputs_cyclical!$A$1:$BE$1, 0))),
Cyclical_overrides!AW98)</f>
        <v>1.1367310801447381</v>
      </c>
      <c r="AX98" s="72">
        <f>IF(Cyclical_overrides!AX98 = "",
IF(INDEX(F_Inputs_cyclical!$A$1:$BE$243, MATCH('Cyclical_after overrides'!$A98, F_Inputs_cyclical!$A$1:$A$243, 0), MATCH('Cyclical_after overrides'!AX$1, F_Inputs_cyclical!$A$1:$BE$1, 0))="", "", INDEX(F_Inputs_cyclical!$A$1:$BE$243, MATCH('Cyclical_after overrides'!$A98, F_Inputs_cyclical!$A$1:$A$243, 0), MATCH('Cyclical_after overrides'!AX$1, F_Inputs_cyclical!$A$1:$BE$1, 0))),
Cyclical_overrides!AX98)</f>
        <v>26.713465668165284</v>
      </c>
      <c r="AY98" s="72">
        <f>IF(Cyclical_overrides!AY98 = "",
IF(INDEX(F_Inputs_cyclical!$A$1:$BE$243, MATCH('Cyclical_after overrides'!$A98, F_Inputs_cyclical!$A$1:$A$243, 0), MATCH('Cyclical_after overrides'!AY$1, F_Inputs_cyclical!$A$1:$BE$1, 0))="", "", INDEX(F_Inputs_cyclical!$A$1:$BE$243, MATCH('Cyclical_after overrides'!$A98, F_Inputs_cyclical!$A$1:$A$243, 0), MATCH('Cyclical_after overrides'!AY$1, F_Inputs_cyclical!$A$1:$BE$1, 0))),
Cyclical_overrides!AY98)</f>
        <v>136.15643092214466</v>
      </c>
      <c r="AZ98" s="72">
        <f>IF(Cyclical_overrides!AZ98 = "",
IF(INDEX(F_Inputs_cyclical!$A$1:$BE$243, MATCH('Cyclical_after overrides'!$A98, F_Inputs_cyclical!$A$1:$A$243, 0), MATCH('Cyclical_after overrides'!AZ$1, F_Inputs_cyclical!$A$1:$BE$1, 0))="", "", INDEX(F_Inputs_cyclical!$A$1:$BE$243, MATCH('Cyclical_after overrides'!$A98, F_Inputs_cyclical!$A$1:$A$243, 0), MATCH('Cyclical_after overrides'!AZ$1, F_Inputs_cyclical!$A$1:$BE$1, 0))),
Cyclical_overrides!AZ98)</f>
        <v>2.2168729434584602</v>
      </c>
      <c r="BA98" s="72">
        <f>IF(Cyclical_overrides!BA98 = "",
IF(INDEX(F_Inputs_cyclical!$A$1:$BE$243, MATCH('Cyclical_after overrides'!$A98, F_Inputs_cyclical!$A$1:$A$243, 0), MATCH('Cyclical_after overrides'!BA$1, F_Inputs_cyclical!$A$1:$BE$1, 0))="", "", INDEX(F_Inputs_cyclical!$A$1:$BE$243, MATCH('Cyclical_after overrides'!$A98, F_Inputs_cyclical!$A$1:$A$243, 0), MATCH('Cyclical_after overrides'!BA$1, F_Inputs_cyclical!$A$1:$BE$1, 0))),
Cyclical_overrides!BA98)</f>
        <v>11.805542930194168</v>
      </c>
      <c r="BB98" s="72">
        <f>IF(Cyclical_overrides!BB98 = "",
IF(INDEX(F_Inputs_cyclical!$A$1:$BE$243, MATCH('Cyclical_after overrides'!$A98, F_Inputs_cyclical!$A$1:$A$243, 0), MATCH('Cyclical_after overrides'!BB$1, F_Inputs_cyclical!$A$1:$BE$1, 0))="", "", INDEX(F_Inputs_cyclical!$A$1:$BE$243, MATCH('Cyclical_after overrides'!$A98, F_Inputs_cyclical!$A$1:$A$243, 0), MATCH('Cyclical_after overrides'!BB$1, F_Inputs_cyclical!$A$1:$BE$1, 0))),
Cyclical_overrides!BB98)</f>
        <v>11.805542930194168</v>
      </c>
      <c r="BC98" s="72">
        <f>IF(Cyclical_overrides!BC98 = "",
IF(INDEX(F_Inputs_cyclical!$A$1:$BE$243, MATCH('Cyclical_after overrides'!$A98, F_Inputs_cyclical!$A$1:$A$243, 0), MATCH('Cyclical_after overrides'!BC$1, F_Inputs_cyclical!$A$1:$BE$1, 0))="", "", INDEX(F_Inputs_cyclical!$A$1:$BE$243, MATCH('Cyclical_after overrides'!$A98, F_Inputs_cyclical!$A$1:$A$243, 0), MATCH('Cyclical_after overrides'!BC$1, F_Inputs_cyclical!$A$1:$BE$1, 0))),
Cyclical_overrides!BC98)</f>
        <v>17.355320145649053</v>
      </c>
      <c r="BD98" s="72">
        <f>IF(Cyclical_overrides!BD98 = "",
IF(INDEX(F_Inputs_cyclical!$A$1:$BE$243, MATCH('Cyclical_after overrides'!$A98, F_Inputs_cyclical!$A$1:$A$243, 0), MATCH('Cyclical_after overrides'!BD$1, F_Inputs_cyclical!$A$1:$BE$1, 0))="", "", INDEX(F_Inputs_cyclical!$A$1:$BE$243, MATCH('Cyclical_after overrides'!$A98, F_Inputs_cyclical!$A$1:$A$243, 0), MATCH('Cyclical_after overrides'!BD$1, F_Inputs_cyclical!$A$1:$BE$1, 0))),
Cyclical_overrides!BD98)</f>
        <v>1706.1010000000001</v>
      </c>
      <c r="BE98" s="194"/>
    </row>
    <row r="99" spans="1:57" x14ac:dyDescent="0.4">
      <c r="A99" s="63" t="str">
        <f t="shared" si="1"/>
        <v>TMS21</v>
      </c>
      <c r="B99" s="63" t="s">
        <v>349</v>
      </c>
      <c r="C99" s="63" t="s">
        <v>257</v>
      </c>
      <c r="D99" s="72">
        <f>IF(Cyclical_overrides!D99 = "",
IF(INDEX(F_Inputs_cyclical!$A$1:$BE$243, MATCH('Cyclical_after overrides'!$A99, F_Inputs_cyclical!$A$1:$A$243, 0), MATCH('Cyclical_after overrides'!D$1, F_Inputs_cyclical!$A$1:$BE$1, 0))="", "", INDEX(F_Inputs_cyclical!$A$1:$BE$243, MATCH('Cyclical_after overrides'!$A99, F_Inputs_cyclical!$A$1:$A$243, 0), MATCH('Cyclical_after overrides'!D$1, F_Inputs_cyclical!$A$1:$BE$1, 0))),
Cyclical_overrides!D99)</f>
        <v>76.244</v>
      </c>
      <c r="E99" s="72">
        <f>IF(Cyclical_overrides!E99 = "",
IF(INDEX(F_Inputs_cyclical!$A$1:$BE$243, MATCH('Cyclical_after overrides'!$A99, F_Inputs_cyclical!$A$1:$A$243, 0), MATCH('Cyclical_after overrides'!E$1, F_Inputs_cyclical!$A$1:$BE$1, 0))="", "", INDEX(F_Inputs_cyclical!$A$1:$BE$243, MATCH('Cyclical_after overrides'!$A99, F_Inputs_cyclical!$A$1:$A$243, 0), MATCH('Cyclical_after overrides'!E$1, F_Inputs_cyclical!$A$1:$BE$1, 0))),
Cyclical_overrides!E99)</f>
        <v>14.715999999999999</v>
      </c>
      <c r="F99" s="72">
        <f>IF(Cyclical_overrides!F99 = "",
IF(INDEX(F_Inputs_cyclical!$A$1:$BE$243, MATCH('Cyclical_after overrides'!$A99, F_Inputs_cyclical!$A$1:$A$243, 0), MATCH('Cyclical_after overrides'!F$1, F_Inputs_cyclical!$A$1:$BE$1, 0))="", "", INDEX(F_Inputs_cyclical!$A$1:$BE$243, MATCH('Cyclical_after overrides'!$A99, F_Inputs_cyclical!$A$1:$A$243, 0), MATCH('Cyclical_after overrides'!F$1, F_Inputs_cyclical!$A$1:$BE$1, 0))),
Cyclical_overrides!F99)</f>
        <v>85.338999999999999</v>
      </c>
      <c r="G99" s="72">
        <f>IF(Cyclical_overrides!G99 = "",
IF(INDEX(F_Inputs_cyclical!$A$1:$BE$243, MATCH('Cyclical_after overrides'!$A99, F_Inputs_cyclical!$A$1:$A$243, 0), MATCH('Cyclical_after overrides'!G$1, F_Inputs_cyclical!$A$1:$BE$1, 0))="", "", INDEX(F_Inputs_cyclical!$A$1:$BE$243, MATCH('Cyclical_after overrides'!$A99, F_Inputs_cyclical!$A$1:$A$243, 0), MATCH('Cyclical_after overrides'!G$1, F_Inputs_cyclical!$A$1:$BE$1, 0))),
Cyclical_overrides!G99)</f>
        <v>7.2880000000000003</v>
      </c>
      <c r="H99" s="72">
        <f>IF(Cyclical_overrides!H99 = "",
IF(INDEX(F_Inputs_cyclical!$A$1:$BE$243, MATCH('Cyclical_after overrides'!$A99, F_Inputs_cyclical!$A$1:$A$243, 0), MATCH('Cyclical_after overrides'!H$1, F_Inputs_cyclical!$A$1:$BE$1, 0))="", "", INDEX(F_Inputs_cyclical!$A$1:$BE$243, MATCH('Cyclical_after overrides'!$A99, F_Inputs_cyclical!$A$1:$A$243, 0), MATCH('Cyclical_after overrides'!H$1, F_Inputs_cyclical!$A$1:$BE$1, 0))),
Cyclical_overrides!H99)</f>
        <v>0.25471006752960701</v>
      </c>
      <c r="I99" s="72">
        <f>IF(Cyclical_overrides!I99 = "",
IF(INDEX(F_Inputs_cyclical!$A$1:$BE$243, MATCH('Cyclical_after overrides'!$A99, F_Inputs_cyclical!$A$1:$A$243, 0), MATCH('Cyclical_after overrides'!I$1, F_Inputs_cyclical!$A$1:$BE$1, 0))="", "", INDEX(F_Inputs_cyclical!$A$1:$BE$243, MATCH('Cyclical_after overrides'!$A99, F_Inputs_cyclical!$A$1:$A$243, 0), MATCH('Cyclical_after overrides'!I$1, F_Inputs_cyclical!$A$1:$BE$1, 0))),
Cyclical_overrides!I99)</f>
        <v>0</v>
      </c>
      <c r="J99" s="72" t="str">
        <f>IF(Cyclical_overrides!J99 = "",
IF(INDEX(F_Inputs_cyclical!$A$1:$BE$243, MATCH('Cyclical_after overrides'!$A99, F_Inputs_cyclical!$A$1:$A$243, 0), MATCH('Cyclical_after overrides'!J$1, F_Inputs_cyclical!$A$1:$BE$1, 0))="", "", INDEX(F_Inputs_cyclical!$A$1:$BE$243, MATCH('Cyclical_after overrides'!$A99, F_Inputs_cyclical!$A$1:$A$243, 0), MATCH('Cyclical_after overrides'!J$1, F_Inputs_cyclical!$A$1:$BE$1, 0))),
Cyclical_overrides!J99)</f>
        <v/>
      </c>
      <c r="K99" s="72">
        <f>IF(Cyclical_overrides!K99 = "",
IF(INDEX(F_Inputs_cyclical!$A$1:$BE$243, MATCH('Cyclical_after overrides'!$A99, F_Inputs_cyclical!$A$1:$A$243, 0), MATCH('Cyclical_after overrides'!K$1, F_Inputs_cyclical!$A$1:$BE$1, 0))="", "", INDEX(F_Inputs_cyclical!$A$1:$BE$243, MATCH('Cyclical_after overrides'!$A99, F_Inputs_cyclical!$A$1:$A$243, 0), MATCH('Cyclical_after overrides'!K$1, F_Inputs_cyclical!$A$1:$BE$1, 0))),
Cyclical_overrides!K99)</f>
        <v>87.048000000000002</v>
      </c>
      <c r="L99" s="72" t="str">
        <f>IF(Cyclical_overrides!L99 = "",
IF(INDEX(F_Inputs_cyclical!$A$1:$BE$243, MATCH('Cyclical_after overrides'!$A99, F_Inputs_cyclical!$A$1:$A$243, 0), MATCH('Cyclical_after overrides'!L$1, F_Inputs_cyclical!$A$1:$BE$1, 0))="", "", INDEX(F_Inputs_cyclical!$A$1:$BE$243, MATCH('Cyclical_after overrides'!$A99, F_Inputs_cyclical!$A$1:$A$243, 0), MATCH('Cyclical_after overrides'!L$1, F_Inputs_cyclical!$A$1:$BE$1, 0))),
Cyclical_overrides!L99)</f>
        <v/>
      </c>
      <c r="M99" s="72" t="str">
        <f>IF(Cyclical_overrides!M99 = "",
IF(INDEX(F_Inputs_cyclical!$A$1:$BE$243, MATCH('Cyclical_after overrides'!$A99, F_Inputs_cyclical!$A$1:$A$243, 0), MATCH('Cyclical_after overrides'!M$1, F_Inputs_cyclical!$A$1:$BE$1, 0))="", "", INDEX(F_Inputs_cyclical!$A$1:$BE$243, MATCH('Cyclical_after overrides'!$A99, F_Inputs_cyclical!$A$1:$A$243, 0), MATCH('Cyclical_after overrides'!M$1, F_Inputs_cyclical!$A$1:$BE$1, 0))),
Cyclical_overrides!M99)</f>
        <v/>
      </c>
      <c r="N99" s="72" t="str">
        <f>IF(Cyclical_overrides!N99 = "",
IF(INDEX(F_Inputs_cyclical!$A$1:$BE$243, MATCH('Cyclical_after overrides'!$A99, F_Inputs_cyclical!$A$1:$A$243, 0), MATCH('Cyclical_after overrides'!N$1, F_Inputs_cyclical!$A$1:$BE$1, 0))="", "", INDEX(F_Inputs_cyclical!$A$1:$BE$243, MATCH('Cyclical_after overrides'!$A99, F_Inputs_cyclical!$A$1:$A$243, 0), MATCH('Cyclical_after overrides'!N$1, F_Inputs_cyclical!$A$1:$BE$1, 0))),
Cyclical_overrides!N99)</f>
        <v/>
      </c>
      <c r="O99" s="72" t="str">
        <f>IF(Cyclical_overrides!O99 = "",
IF(INDEX(F_Inputs_cyclical!$A$1:$BE$243, MATCH('Cyclical_after overrides'!$A99, F_Inputs_cyclical!$A$1:$A$243, 0), MATCH('Cyclical_after overrides'!O$1, F_Inputs_cyclical!$A$1:$BE$1, 0))="", "", INDEX(F_Inputs_cyclical!$A$1:$BE$243, MATCH('Cyclical_after overrides'!$A99, F_Inputs_cyclical!$A$1:$A$243, 0), MATCH('Cyclical_after overrides'!O$1, F_Inputs_cyclical!$A$1:$BE$1, 0))),
Cyclical_overrides!O99)</f>
        <v/>
      </c>
      <c r="P99" s="72" t="str">
        <f>IF(Cyclical_overrides!P99 = "",
IF(INDEX(F_Inputs_cyclical!$A$1:$BE$243, MATCH('Cyclical_after overrides'!$A99, F_Inputs_cyclical!$A$1:$A$243, 0), MATCH('Cyclical_after overrides'!P$1, F_Inputs_cyclical!$A$1:$BE$1, 0))="", "", INDEX(F_Inputs_cyclical!$A$1:$BE$243, MATCH('Cyclical_after overrides'!$A99, F_Inputs_cyclical!$A$1:$A$243, 0), MATCH('Cyclical_after overrides'!P$1, F_Inputs_cyclical!$A$1:$BE$1, 0))),
Cyclical_overrides!P99)</f>
        <v/>
      </c>
      <c r="Q99" s="72" t="str">
        <f>IF(Cyclical_overrides!Q99 = "",
IF(INDEX(F_Inputs_cyclical!$A$1:$BE$243, MATCH('Cyclical_after overrides'!$A99, F_Inputs_cyclical!$A$1:$A$243, 0), MATCH('Cyclical_after overrides'!Q$1, F_Inputs_cyclical!$A$1:$BE$1, 0))="", "", INDEX(F_Inputs_cyclical!$A$1:$BE$243, MATCH('Cyclical_after overrides'!$A99, F_Inputs_cyclical!$A$1:$A$243, 0), MATCH('Cyclical_after overrides'!Q$1, F_Inputs_cyclical!$A$1:$BE$1, 0))),
Cyclical_overrides!Q99)</f>
        <v/>
      </c>
      <c r="R99" s="72" t="str">
        <f>IF(Cyclical_overrides!R99 = "",
IF(INDEX(F_Inputs_cyclical!$A$1:$BE$243, MATCH('Cyclical_after overrides'!$A99, F_Inputs_cyclical!$A$1:$A$243, 0), MATCH('Cyclical_after overrides'!R$1, F_Inputs_cyclical!$A$1:$BE$1, 0))="", "", INDEX(F_Inputs_cyclical!$A$1:$BE$243, MATCH('Cyclical_after overrides'!$A99, F_Inputs_cyclical!$A$1:$A$243, 0), MATCH('Cyclical_after overrides'!R$1, F_Inputs_cyclical!$A$1:$BE$1, 0))),
Cyclical_overrides!R99)</f>
        <v/>
      </c>
      <c r="S99" s="72" t="str">
        <f>IF(Cyclical_overrides!S99 = "",
IF(INDEX(F_Inputs_cyclical!$A$1:$BE$243, MATCH('Cyclical_after overrides'!$A99, F_Inputs_cyclical!$A$1:$A$243, 0), MATCH('Cyclical_after overrides'!S$1, F_Inputs_cyclical!$A$1:$BE$1, 0))="", "", INDEX(F_Inputs_cyclical!$A$1:$BE$243, MATCH('Cyclical_after overrides'!$A99, F_Inputs_cyclical!$A$1:$A$243, 0), MATCH('Cyclical_after overrides'!S$1, F_Inputs_cyclical!$A$1:$BE$1, 0))),
Cyclical_overrides!S99)</f>
        <v/>
      </c>
      <c r="T99" s="72" t="str">
        <f>IF(Cyclical_overrides!T99 = "",
IF(INDEX(F_Inputs_cyclical!$A$1:$BE$243, MATCH('Cyclical_after overrides'!$A99, F_Inputs_cyclical!$A$1:$A$243, 0), MATCH('Cyclical_after overrides'!T$1, F_Inputs_cyclical!$A$1:$BE$1, 0))="", "", INDEX(F_Inputs_cyclical!$A$1:$BE$243, MATCH('Cyclical_after overrides'!$A99, F_Inputs_cyclical!$A$1:$A$243, 0), MATCH('Cyclical_after overrides'!T$1, F_Inputs_cyclical!$A$1:$BE$1, 0))),
Cyclical_overrides!T99)</f>
        <v/>
      </c>
      <c r="U99" s="72" t="str">
        <f>IF(Cyclical_overrides!U99 = "",
IF(INDEX(F_Inputs_cyclical!$A$1:$BE$243, MATCH('Cyclical_after overrides'!$A99, F_Inputs_cyclical!$A$1:$A$243, 0), MATCH('Cyclical_after overrides'!U$1, F_Inputs_cyclical!$A$1:$BE$1, 0))="", "", INDEX(F_Inputs_cyclical!$A$1:$BE$243, MATCH('Cyclical_after overrides'!$A99, F_Inputs_cyclical!$A$1:$A$243, 0), MATCH('Cyclical_after overrides'!U$1, F_Inputs_cyclical!$A$1:$BE$1, 0))),
Cyclical_overrides!U99)</f>
        <v/>
      </c>
      <c r="V99" s="72">
        <f>IF(Cyclical_overrides!V99 = "",
IF(INDEX(F_Inputs_cyclical!$A$1:$BE$243, MATCH('Cyclical_after overrides'!$A99, F_Inputs_cyclical!$A$1:$A$243, 0), MATCH('Cyclical_after overrides'!V$1, F_Inputs_cyclical!$A$1:$BE$1, 0))="", "", INDEX(F_Inputs_cyclical!$A$1:$BE$243, MATCH('Cyclical_after overrides'!$A99, F_Inputs_cyclical!$A$1:$A$243, 0), MATCH('Cyclical_after overrides'!V$1, F_Inputs_cyclical!$A$1:$BE$1, 0))),
Cyclical_overrides!V99)</f>
        <v>27.181000000000001</v>
      </c>
      <c r="W99" s="72">
        <f>IF(Cyclical_overrides!W99 = "",
IF(INDEX(F_Inputs_cyclical!$A$1:$BE$243, MATCH('Cyclical_after overrides'!$A99, F_Inputs_cyclical!$A$1:$A$243, 0), MATCH('Cyclical_after overrides'!W$1, F_Inputs_cyclical!$A$1:$BE$1, 0))="", "", INDEX(F_Inputs_cyclical!$A$1:$BE$243, MATCH('Cyclical_after overrides'!$A99, F_Inputs_cyclical!$A$1:$A$243, 0), MATCH('Cyclical_after overrides'!W$1, F_Inputs_cyclical!$A$1:$BE$1, 0))),
Cyclical_overrides!W99)</f>
        <v>26.44</v>
      </c>
      <c r="X99" s="72">
        <f>IF(Cyclical_overrides!X99 = "",
IF(INDEX(F_Inputs_cyclical!$A$1:$BE$243, MATCH('Cyclical_after overrides'!$A99, F_Inputs_cyclical!$A$1:$A$243, 0), MATCH('Cyclical_after overrides'!X$1, F_Inputs_cyclical!$A$1:$BE$1, 0))="", "", INDEX(F_Inputs_cyclical!$A$1:$BE$243, MATCH('Cyclical_after overrides'!$A99, F_Inputs_cyclical!$A$1:$A$243, 0), MATCH('Cyclical_after overrides'!X$1, F_Inputs_cyclical!$A$1:$BE$1, 0))),
Cyclical_overrides!X99)</f>
        <v>736.32799999999997</v>
      </c>
      <c r="Y99" s="72">
        <f>IF(Cyclical_overrides!Y99 = "",
IF(INDEX(F_Inputs_cyclical!$A$1:$BE$243, MATCH('Cyclical_after overrides'!$A99, F_Inputs_cyclical!$A$1:$A$243, 0), MATCH('Cyclical_after overrides'!Y$1, F_Inputs_cyclical!$A$1:$BE$1, 0))="", "", INDEX(F_Inputs_cyclical!$A$1:$BE$243, MATCH('Cyclical_after overrides'!$A99, F_Inputs_cyclical!$A$1:$A$243, 0), MATCH('Cyclical_after overrides'!Y$1, F_Inputs_cyclical!$A$1:$BE$1, 0))),
Cyclical_overrides!Y99)</f>
        <v>1263.8689999999999</v>
      </c>
      <c r="Z99" s="72">
        <f>IF(Cyclical_overrides!Z99 = "",
IF(INDEX(F_Inputs_cyclical!$A$1:$BE$243, MATCH('Cyclical_after overrides'!$A99, F_Inputs_cyclical!$A$1:$A$243, 0), MATCH('Cyclical_after overrides'!Z$1, F_Inputs_cyclical!$A$1:$BE$1, 0))="", "", INDEX(F_Inputs_cyclical!$A$1:$BE$243, MATCH('Cyclical_after overrides'!$A99, F_Inputs_cyclical!$A$1:$A$243, 0), MATCH('Cyclical_after overrides'!Z$1, F_Inputs_cyclical!$A$1:$BE$1, 0))),
Cyclical_overrides!Z99)</f>
        <v>1845.56</v>
      </c>
      <c r="AA99" s="72">
        <f>IF(Cyclical_overrides!AA99 = "",
IF(INDEX(F_Inputs_cyclical!$A$1:$BE$243, MATCH('Cyclical_after overrides'!$A99, F_Inputs_cyclical!$A$1:$A$243, 0), MATCH('Cyclical_after overrides'!AA$1, F_Inputs_cyclical!$A$1:$BE$1, 0))="", "", INDEX(F_Inputs_cyclical!$A$1:$BE$243, MATCH('Cyclical_after overrides'!$A99, F_Inputs_cyclical!$A$1:$A$243, 0), MATCH('Cyclical_after overrides'!AA$1, F_Inputs_cyclical!$A$1:$BE$1, 0))),
Cyclical_overrides!AA99)</f>
        <v>1687.22</v>
      </c>
      <c r="AB99" s="72" t="str">
        <f>IF(Cyclical_overrides!AB99 = "",
IF(INDEX(F_Inputs_cyclical!$A$1:$BE$243, MATCH('Cyclical_after overrides'!$A99, F_Inputs_cyclical!$A$1:$A$243, 0), MATCH('Cyclical_after overrides'!AB$1, F_Inputs_cyclical!$A$1:$BE$1, 0))="", "", INDEX(F_Inputs_cyclical!$A$1:$BE$243, MATCH('Cyclical_after overrides'!$A99, F_Inputs_cyclical!$A$1:$A$243, 0), MATCH('Cyclical_after overrides'!AB$1, F_Inputs_cyclical!$A$1:$BE$1, 0))),
Cyclical_overrides!AB99)</f>
        <v/>
      </c>
      <c r="AC99" s="72">
        <f>IF(Cyclical_overrides!AC99 = "",
IF(INDEX(F_Inputs_cyclical!$A$1:$BE$243, MATCH('Cyclical_after overrides'!$A99, F_Inputs_cyclical!$A$1:$A$243, 0), MATCH('Cyclical_after overrides'!AC$1, F_Inputs_cyclical!$A$1:$BE$1, 0))="", "", INDEX(F_Inputs_cyclical!$A$1:$BE$243, MATCH('Cyclical_after overrides'!$A99, F_Inputs_cyclical!$A$1:$A$243, 0), MATCH('Cyclical_after overrides'!AC$1, F_Inputs_cyclical!$A$1:$BE$1, 0))),
Cyclical_overrides!AC99)</f>
        <v>214.092691715722</v>
      </c>
      <c r="AD99" s="72">
        <f>IF(Cyclical_overrides!AD99 = "",
IF(INDEX(F_Inputs_cyclical!$A$1:$BE$243, MATCH('Cyclical_after overrides'!$A99, F_Inputs_cyclical!$A$1:$A$243, 0), MATCH('Cyclical_after overrides'!AD$1, F_Inputs_cyclical!$A$1:$BE$1, 0))="", "", INDEX(F_Inputs_cyclical!$A$1:$BE$243, MATCH('Cyclical_after overrides'!$A99, F_Inputs_cyclical!$A$1:$A$243, 0), MATCH('Cyclical_after overrides'!AD$1, F_Inputs_cyclical!$A$1:$BE$1, 0))),
Cyclical_overrides!AD99)</f>
        <v>0</v>
      </c>
      <c r="AE99" s="72">
        <f>IF(Cyclical_overrides!AE99 = "",
IF(INDEX(F_Inputs_cyclical!$A$1:$BE$243, MATCH('Cyclical_after overrides'!$A99, F_Inputs_cyclical!$A$1:$A$243, 0), MATCH('Cyclical_after overrides'!AE$1, F_Inputs_cyclical!$A$1:$BE$1, 0))="", "", INDEX(F_Inputs_cyclical!$A$1:$BE$243, MATCH('Cyclical_after overrides'!$A99, F_Inputs_cyclical!$A$1:$A$243, 0), MATCH('Cyclical_after overrides'!AE$1, F_Inputs_cyclical!$A$1:$BE$1, 0))),
Cyclical_overrides!AE99)</f>
        <v>0.16600000000000001</v>
      </c>
      <c r="AF99" s="72">
        <f>IF(Cyclical_overrides!AF99 = "",
IF(INDEX(F_Inputs_cyclical!$A$1:$BE$243, MATCH('Cyclical_after overrides'!$A99, F_Inputs_cyclical!$A$1:$A$243, 0), MATCH('Cyclical_after overrides'!AF$1, F_Inputs_cyclical!$A$1:$BE$1, 0))="", "", INDEX(F_Inputs_cyclical!$A$1:$BE$243, MATCH('Cyclical_after overrides'!$A99, F_Inputs_cyclical!$A$1:$A$243, 0), MATCH('Cyclical_after overrides'!AF$1, F_Inputs_cyclical!$A$1:$BE$1, 0))),
Cyclical_overrides!AF99)</f>
        <v>13.756</v>
      </c>
      <c r="AG99" s="72">
        <f>IF(Cyclical_overrides!AG99 = "",
IF(INDEX(F_Inputs_cyclical!$A$1:$BE$243, MATCH('Cyclical_after overrides'!$A99, F_Inputs_cyclical!$A$1:$A$243, 0), MATCH('Cyclical_after overrides'!AG$1, F_Inputs_cyclical!$A$1:$BE$1, 0))="", "", INDEX(F_Inputs_cyclical!$A$1:$BE$243, MATCH('Cyclical_after overrides'!$A99, F_Inputs_cyclical!$A$1:$A$243, 0), MATCH('Cyclical_after overrides'!AG$1, F_Inputs_cyclical!$A$1:$BE$1, 0))),
Cyclical_overrides!AG99)</f>
        <v>5.8609999999999998</v>
      </c>
      <c r="AH99" s="72">
        <f>IF(Cyclical_overrides!AH99 = "",
IF(INDEX(F_Inputs_cyclical!$A$1:$BE$243, MATCH('Cyclical_after overrides'!$A99, F_Inputs_cyclical!$A$1:$A$243, 0), MATCH('Cyclical_after overrides'!AH$1, F_Inputs_cyclical!$A$1:$BE$1, 0))="", "", INDEX(F_Inputs_cyclical!$A$1:$BE$243, MATCH('Cyclical_after overrides'!$A99, F_Inputs_cyclical!$A$1:$A$243, 0), MATCH('Cyclical_after overrides'!AH$1, F_Inputs_cyclical!$A$1:$BE$1, 0))),
Cyclical_overrides!AH99)</f>
        <v>2.0670000000000002</v>
      </c>
      <c r="AI99" s="72">
        <f>IF(Cyclical_overrides!AI99 = "",
IF(INDEX(F_Inputs_cyclical!$A$1:$BE$243, MATCH('Cyclical_after overrides'!$A99, F_Inputs_cyclical!$A$1:$A$243, 0), MATCH('Cyclical_after overrides'!AI$1, F_Inputs_cyclical!$A$1:$BE$1, 0))="", "", INDEX(F_Inputs_cyclical!$A$1:$BE$243, MATCH('Cyclical_after overrides'!$A99, F_Inputs_cyclical!$A$1:$A$243, 0), MATCH('Cyclical_after overrides'!AI$1, F_Inputs_cyclical!$A$1:$BE$1, 0))),
Cyclical_overrides!AI99)</f>
        <v>78.763999999999996</v>
      </c>
      <c r="AJ99" s="72">
        <f>IF(Cyclical_overrides!AJ99 = "",
IF(INDEX(F_Inputs_cyclical!$A$1:$BE$243, MATCH('Cyclical_after overrides'!$A99, F_Inputs_cyclical!$A$1:$A$243, 0), MATCH('Cyclical_after overrides'!AJ$1, F_Inputs_cyclical!$A$1:$BE$1, 0))="", "", INDEX(F_Inputs_cyclical!$A$1:$BE$243, MATCH('Cyclical_after overrides'!$A99, F_Inputs_cyclical!$A$1:$A$243, 0), MATCH('Cyclical_after overrides'!AJ$1, F_Inputs_cyclical!$A$1:$BE$1, 0))),
Cyclical_overrides!AJ99)</f>
        <v>0</v>
      </c>
      <c r="AK99" s="72">
        <f>IF(Cyclical_overrides!AK99 = "",
IF(INDEX(F_Inputs_cyclical!$A$1:$BE$243, MATCH('Cyclical_after overrides'!$A99, F_Inputs_cyclical!$A$1:$A$243, 0), MATCH('Cyclical_after overrides'!AK$1, F_Inputs_cyclical!$A$1:$BE$1, 0))="", "", INDEX(F_Inputs_cyclical!$A$1:$BE$243, MATCH('Cyclical_after overrides'!$A99, F_Inputs_cyclical!$A$1:$A$243, 0), MATCH('Cyclical_after overrides'!AK$1, F_Inputs_cyclical!$A$1:$BE$1, 0))),
Cyclical_overrides!AK99)</f>
        <v>0</v>
      </c>
      <c r="AL99" s="72">
        <f>IF(Cyclical_overrides!AL99 = "",
IF(INDEX(F_Inputs_cyclical!$A$1:$BE$243, MATCH('Cyclical_after overrides'!$A99, F_Inputs_cyclical!$A$1:$A$243, 0), MATCH('Cyclical_after overrides'!AL$1, F_Inputs_cyclical!$A$1:$BE$1, 0))="", "", INDEX(F_Inputs_cyclical!$A$1:$BE$243, MATCH('Cyclical_after overrides'!$A99, F_Inputs_cyclical!$A$1:$A$243, 0), MATCH('Cyclical_after overrides'!AL$1, F_Inputs_cyclical!$A$1:$BE$1, 0))),
Cyclical_overrides!AL99)</f>
        <v>3.8010000000000002</v>
      </c>
      <c r="AM99" s="72">
        <f>IF(Cyclical_overrides!AM99 = "",
IF(INDEX(F_Inputs_cyclical!$A$1:$BE$243, MATCH('Cyclical_after overrides'!$A99, F_Inputs_cyclical!$A$1:$A$243, 0), MATCH('Cyclical_after overrides'!AM$1, F_Inputs_cyclical!$A$1:$BE$1, 0))="", "", INDEX(F_Inputs_cyclical!$A$1:$BE$243, MATCH('Cyclical_after overrides'!$A99, F_Inputs_cyclical!$A$1:$A$243, 0), MATCH('Cyclical_after overrides'!AM$1, F_Inputs_cyclical!$A$1:$BE$1, 0))),
Cyclical_overrides!AM99)</f>
        <v>6.6669816481925599</v>
      </c>
      <c r="AN99" s="72" t="str">
        <f>IF(Cyclical_overrides!AN99 = "",
IF(INDEX(F_Inputs_cyclical!$A$1:$BE$243, MATCH('Cyclical_after overrides'!$A99, F_Inputs_cyclical!$A$1:$A$243, 0), MATCH('Cyclical_after overrides'!AN$1, F_Inputs_cyclical!$A$1:$BE$1, 0))="", "", INDEX(F_Inputs_cyclical!$A$1:$BE$243, MATCH('Cyclical_after overrides'!$A99, F_Inputs_cyclical!$A$1:$A$243, 0), MATCH('Cyclical_after overrides'!AN$1, F_Inputs_cyclical!$A$1:$BE$1, 0))),
Cyclical_overrides!AN99)</f>
        <v/>
      </c>
      <c r="AO99" s="72">
        <f>IF(Cyclical_overrides!AO99 = "",
IF(INDEX(F_Inputs_cyclical!$A$1:$BE$243, MATCH('Cyclical_after overrides'!$A99, F_Inputs_cyclical!$A$1:$A$243, 0), MATCH('Cyclical_after overrides'!AO$1, F_Inputs_cyclical!$A$1:$BE$1, 0))="", "", INDEX(F_Inputs_cyclical!$A$1:$BE$243, MATCH('Cyclical_after overrides'!$A99, F_Inputs_cyclical!$A$1:$A$243, 0), MATCH('Cyclical_after overrides'!AO$1, F_Inputs_cyclical!$A$1:$BE$1, 0))),
Cyclical_overrides!AO99)</f>
        <v>0</v>
      </c>
      <c r="AP99" s="72">
        <f>IF(Cyclical_overrides!AP99 = "",
IF(INDEX(F_Inputs_cyclical!$A$1:$BE$243, MATCH('Cyclical_after overrides'!$A99, F_Inputs_cyclical!$A$1:$A$243, 0), MATCH('Cyclical_after overrides'!AP$1, F_Inputs_cyclical!$A$1:$BE$1, 0))="", "", INDEX(F_Inputs_cyclical!$A$1:$BE$243, MATCH('Cyclical_after overrides'!$A99, F_Inputs_cyclical!$A$1:$A$243, 0), MATCH('Cyclical_after overrides'!AP$1, F_Inputs_cyclical!$A$1:$BE$1, 0))),
Cyclical_overrides!AP99)</f>
        <v>3.8010000000000002</v>
      </c>
      <c r="AQ99" s="72" t="str">
        <f>IF(Cyclical_overrides!AQ99 = "",
IF(INDEX(F_Inputs_cyclical!$A$1:$BE$243, MATCH('Cyclical_after overrides'!$A99, F_Inputs_cyclical!$A$1:$A$243, 0), MATCH('Cyclical_after overrides'!AQ$1, F_Inputs_cyclical!$A$1:$BE$1, 0))="", "", INDEX(F_Inputs_cyclical!$A$1:$BE$243, MATCH('Cyclical_after overrides'!$A99, F_Inputs_cyclical!$A$1:$A$243, 0), MATCH('Cyclical_after overrides'!AQ$1, F_Inputs_cyclical!$A$1:$BE$1, 0))),
Cyclical_overrides!AQ99)</f>
        <v/>
      </c>
      <c r="AR99" s="72" t="str">
        <f>IF(Cyclical_overrides!AR99 = "",
IF(INDEX(F_Inputs_cyclical!$A$1:$BE$243, MATCH('Cyclical_after overrides'!$A99, F_Inputs_cyclical!$A$1:$A$243, 0), MATCH('Cyclical_after overrides'!AR$1, F_Inputs_cyclical!$A$1:$BE$1, 0))="", "", INDEX(F_Inputs_cyclical!$A$1:$BE$243, MATCH('Cyclical_after overrides'!$A99, F_Inputs_cyclical!$A$1:$A$243, 0), MATCH('Cyclical_after overrides'!AR$1, F_Inputs_cyclical!$A$1:$BE$1, 0))),
Cyclical_overrides!AR99)</f>
        <v/>
      </c>
      <c r="AS99" s="72" t="str">
        <f>IF(Cyclical_overrides!AS99 = "",
IF(INDEX(F_Inputs_cyclical!$A$1:$BE$243, MATCH('Cyclical_after overrides'!$A99, F_Inputs_cyclical!$A$1:$A$243, 0), MATCH('Cyclical_after overrides'!AS$1, F_Inputs_cyclical!$A$1:$BE$1, 0))="", "", INDEX(F_Inputs_cyclical!$A$1:$BE$243, MATCH('Cyclical_after overrides'!$A99, F_Inputs_cyclical!$A$1:$A$243, 0), MATCH('Cyclical_after overrides'!AS$1, F_Inputs_cyclical!$A$1:$BE$1, 0))),
Cyclical_overrides!AS99)</f>
        <v/>
      </c>
      <c r="AT99" s="72" t="str">
        <f>IF(Cyclical_overrides!AT99 = "",
IF(INDEX(F_Inputs_cyclical!$A$1:$BE$243, MATCH('Cyclical_after overrides'!$A99, F_Inputs_cyclical!$A$1:$A$243, 0), MATCH('Cyclical_after overrides'!AT$1, F_Inputs_cyclical!$A$1:$BE$1, 0))="", "", INDEX(F_Inputs_cyclical!$A$1:$BE$243, MATCH('Cyclical_after overrides'!$A99, F_Inputs_cyclical!$A$1:$A$243, 0), MATCH('Cyclical_after overrides'!AT$1, F_Inputs_cyclical!$A$1:$BE$1, 0))),
Cyclical_overrides!AT99)</f>
        <v/>
      </c>
      <c r="AU99" s="72" t="str">
        <f>IF(Cyclical_overrides!AU99 = "",
IF(INDEX(F_Inputs_cyclical!$A$1:$BE$243, MATCH('Cyclical_after overrides'!$A99, F_Inputs_cyclical!$A$1:$A$243, 0), MATCH('Cyclical_after overrides'!AU$1, F_Inputs_cyclical!$A$1:$BE$1, 0))="", "", INDEX(F_Inputs_cyclical!$A$1:$BE$243, MATCH('Cyclical_after overrides'!$A99, F_Inputs_cyclical!$A$1:$A$243, 0), MATCH('Cyclical_after overrides'!AU$1, F_Inputs_cyclical!$A$1:$BE$1, 0))),
Cyclical_overrides!AU99)</f>
        <v/>
      </c>
      <c r="AV99" s="72" t="str">
        <f>IF(Cyclical_overrides!AV99 = "",
IF(INDEX(F_Inputs_cyclical!$A$1:$BE$243, MATCH('Cyclical_after overrides'!$A99, F_Inputs_cyclical!$A$1:$A$243, 0), MATCH('Cyclical_after overrides'!AV$1, F_Inputs_cyclical!$A$1:$BE$1, 0))="", "", INDEX(F_Inputs_cyclical!$A$1:$BE$243, MATCH('Cyclical_after overrides'!$A99, F_Inputs_cyclical!$A$1:$A$243, 0), MATCH('Cyclical_after overrides'!AV$1, F_Inputs_cyclical!$A$1:$BE$1, 0))),
Cyclical_overrides!AV99)</f>
        <v/>
      </c>
      <c r="AW99" s="72">
        <f>IF(Cyclical_overrides!AW99 = "",
IF(INDEX(F_Inputs_cyclical!$A$1:$BE$243, MATCH('Cyclical_after overrides'!$A99, F_Inputs_cyclical!$A$1:$A$243, 0), MATCH('Cyclical_after overrides'!AW$1, F_Inputs_cyclical!$A$1:$BE$1, 0))="", "", INDEX(F_Inputs_cyclical!$A$1:$BE$243, MATCH('Cyclical_after overrides'!$A99, F_Inputs_cyclical!$A$1:$A$243, 0), MATCH('Cyclical_after overrides'!AW$1, F_Inputs_cyclical!$A$1:$BE$1, 0))),
Cyclical_overrides!AW99)</f>
        <v>1.1277018254028868</v>
      </c>
      <c r="AX99" s="72">
        <f>IF(Cyclical_overrides!AX99 = "",
IF(INDEX(F_Inputs_cyclical!$A$1:$BE$243, MATCH('Cyclical_after overrides'!$A99, F_Inputs_cyclical!$A$1:$A$243, 0), MATCH('Cyclical_after overrides'!AX$1, F_Inputs_cyclical!$A$1:$BE$1, 0))="", "", INDEX(F_Inputs_cyclical!$A$1:$BE$243, MATCH('Cyclical_after overrides'!$A99, F_Inputs_cyclical!$A$1:$A$243, 0), MATCH('Cyclical_after overrides'!AX$1, F_Inputs_cyclical!$A$1:$BE$1, 0))),
Cyclical_overrides!AX99)</f>
        <v>26.460247749403855</v>
      </c>
      <c r="AY99" s="72">
        <f>IF(Cyclical_overrides!AY99 = "",
IF(INDEX(F_Inputs_cyclical!$A$1:$BE$243, MATCH('Cyclical_after overrides'!$A99, F_Inputs_cyclical!$A$1:$A$243, 0), MATCH('Cyclical_after overrides'!AY$1, F_Inputs_cyclical!$A$1:$BE$1, 0))="", "", INDEX(F_Inputs_cyclical!$A$1:$BE$243, MATCH('Cyclical_after overrides'!$A99, F_Inputs_cyclical!$A$1:$A$243, 0), MATCH('Cyclical_after overrides'!AY$1, F_Inputs_cyclical!$A$1:$BE$1, 0))),
Cyclical_overrides!AY99)</f>
        <v>135.61990999377909</v>
      </c>
      <c r="AZ99" s="72">
        <f>IF(Cyclical_overrides!AZ99 = "",
IF(INDEX(F_Inputs_cyclical!$A$1:$BE$243, MATCH('Cyclical_after overrides'!$A99, F_Inputs_cyclical!$A$1:$A$243, 0), MATCH('Cyclical_after overrides'!AZ$1, F_Inputs_cyclical!$A$1:$BE$1, 0))="", "", INDEX(F_Inputs_cyclical!$A$1:$BE$243, MATCH('Cyclical_after overrides'!$A99, F_Inputs_cyclical!$A$1:$A$243, 0), MATCH('Cyclical_after overrides'!AZ$1, F_Inputs_cyclical!$A$1:$BE$1, 0))),
Cyclical_overrides!AZ99)</f>
        <v>2.2283772654991512</v>
      </c>
      <c r="BA99" s="72">
        <f>IF(Cyclical_overrides!BA99 = "",
IF(INDEX(F_Inputs_cyclical!$A$1:$BE$243, MATCH('Cyclical_after overrides'!$A99, F_Inputs_cyclical!$A$1:$A$243, 0), MATCH('Cyclical_after overrides'!BA$1, F_Inputs_cyclical!$A$1:$BE$1, 0))="", "", INDEX(F_Inputs_cyclical!$A$1:$BE$243, MATCH('Cyclical_after overrides'!$A99, F_Inputs_cyclical!$A$1:$A$243, 0), MATCH('Cyclical_after overrides'!BA$1, F_Inputs_cyclical!$A$1:$BE$1, 0))),
Cyclical_overrides!BA99)</f>
        <v>11.805542930194168</v>
      </c>
      <c r="BB99" s="72">
        <f>IF(Cyclical_overrides!BB99 = "",
IF(INDEX(F_Inputs_cyclical!$A$1:$BE$243, MATCH('Cyclical_after overrides'!$A99, F_Inputs_cyclical!$A$1:$A$243, 0), MATCH('Cyclical_after overrides'!BB$1, F_Inputs_cyclical!$A$1:$BE$1, 0))="", "", INDEX(F_Inputs_cyclical!$A$1:$BE$243, MATCH('Cyclical_after overrides'!$A99, F_Inputs_cyclical!$A$1:$A$243, 0), MATCH('Cyclical_after overrides'!BB$1, F_Inputs_cyclical!$A$1:$BE$1, 0))),
Cyclical_overrides!BB99)</f>
        <v>11.805542930194168</v>
      </c>
      <c r="BC99" s="72">
        <f>IF(Cyclical_overrides!BC99 = "",
IF(INDEX(F_Inputs_cyclical!$A$1:$BE$243, MATCH('Cyclical_after overrides'!$A99, F_Inputs_cyclical!$A$1:$A$243, 0), MATCH('Cyclical_after overrides'!BC$1, F_Inputs_cyclical!$A$1:$BE$1, 0))="", "", INDEX(F_Inputs_cyclical!$A$1:$BE$243, MATCH('Cyclical_after overrides'!$A99, F_Inputs_cyclical!$A$1:$A$243, 0), MATCH('Cyclical_after overrides'!BC$1, F_Inputs_cyclical!$A$1:$BE$1, 0))),
Cyclical_overrides!BC99)</f>
        <v>17.355320145649053</v>
      </c>
      <c r="BD99" s="72">
        <f>IF(Cyclical_overrides!BD99 = "",
IF(INDEX(F_Inputs_cyclical!$A$1:$BE$243, MATCH('Cyclical_after overrides'!$A99, F_Inputs_cyclical!$A$1:$A$243, 0), MATCH('Cyclical_after overrides'!BD$1, F_Inputs_cyclical!$A$1:$BE$1, 0))="", "", INDEX(F_Inputs_cyclical!$A$1:$BE$243, MATCH('Cyclical_after overrides'!$A99, F_Inputs_cyclical!$A$1:$A$243, 0), MATCH('Cyclical_after overrides'!BD$1, F_Inputs_cyclical!$A$1:$BE$1, 0))),
Cyclical_overrides!BD99)</f>
        <v>1738.2439999999999</v>
      </c>
      <c r="BE99" s="194"/>
    </row>
    <row r="100" spans="1:57" x14ac:dyDescent="0.4">
      <c r="A100" s="63" t="str">
        <f t="shared" si="1"/>
        <v>TMS22</v>
      </c>
      <c r="B100" s="63" t="s">
        <v>349</v>
      </c>
      <c r="C100" s="63" t="s">
        <v>259</v>
      </c>
      <c r="D100" s="72">
        <f>IF(Cyclical_overrides!D100 = "",
IF(INDEX(F_Inputs_cyclical!$A$1:$BE$243, MATCH('Cyclical_after overrides'!$A100, F_Inputs_cyclical!$A$1:$A$243, 0), MATCH('Cyclical_after overrides'!D$1, F_Inputs_cyclical!$A$1:$BE$1, 0))="", "", INDEX(F_Inputs_cyclical!$A$1:$BE$243, MATCH('Cyclical_after overrides'!$A100, F_Inputs_cyclical!$A$1:$A$243, 0), MATCH('Cyclical_after overrides'!D$1, F_Inputs_cyclical!$A$1:$BE$1, 0))),
Cyclical_overrides!D100)</f>
        <v>72.346000000000004</v>
      </c>
      <c r="E100" s="72">
        <f>IF(Cyclical_overrides!E100 = "",
IF(INDEX(F_Inputs_cyclical!$A$1:$BE$243, MATCH('Cyclical_after overrides'!$A100, F_Inputs_cyclical!$A$1:$A$243, 0), MATCH('Cyclical_after overrides'!E$1, F_Inputs_cyclical!$A$1:$BE$1, 0))="", "", INDEX(F_Inputs_cyclical!$A$1:$BE$243, MATCH('Cyclical_after overrides'!$A100, F_Inputs_cyclical!$A$1:$A$243, 0), MATCH('Cyclical_after overrides'!E$1, F_Inputs_cyclical!$A$1:$BE$1, 0))),
Cyclical_overrides!E100)</f>
        <v>18.904</v>
      </c>
      <c r="F100" s="72">
        <f>IF(Cyclical_overrides!F100 = "",
IF(INDEX(F_Inputs_cyclical!$A$1:$BE$243, MATCH('Cyclical_after overrides'!$A100, F_Inputs_cyclical!$A$1:$A$243, 0), MATCH('Cyclical_after overrides'!F$1, F_Inputs_cyclical!$A$1:$BE$1, 0))="", "", INDEX(F_Inputs_cyclical!$A$1:$BE$243, MATCH('Cyclical_after overrides'!$A100, F_Inputs_cyclical!$A$1:$A$243, 0), MATCH('Cyclical_after overrides'!F$1, F_Inputs_cyclical!$A$1:$BE$1, 0))),
Cyclical_overrides!F100)</f>
        <v>65.97</v>
      </c>
      <c r="G100" s="72">
        <f>IF(Cyclical_overrides!G100 = "",
IF(INDEX(F_Inputs_cyclical!$A$1:$BE$243, MATCH('Cyclical_after overrides'!$A100, F_Inputs_cyclical!$A$1:$A$243, 0), MATCH('Cyclical_after overrides'!G$1, F_Inputs_cyclical!$A$1:$BE$1, 0))="", "", INDEX(F_Inputs_cyclical!$A$1:$BE$243, MATCH('Cyclical_after overrides'!$A100, F_Inputs_cyclical!$A$1:$A$243, 0), MATCH('Cyclical_after overrides'!G$1, F_Inputs_cyclical!$A$1:$BE$1, 0))),
Cyclical_overrides!G100)</f>
        <v>7.7709999999999999</v>
      </c>
      <c r="H100" s="72">
        <f>IF(Cyclical_overrides!H100 = "",
IF(INDEX(F_Inputs_cyclical!$A$1:$BE$243, MATCH('Cyclical_after overrides'!$A100, F_Inputs_cyclical!$A$1:$A$243, 0), MATCH('Cyclical_after overrides'!H$1, F_Inputs_cyclical!$A$1:$BE$1, 0))="", "", INDEX(F_Inputs_cyclical!$A$1:$BE$243, MATCH('Cyclical_after overrides'!$A100, F_Inputs_cyclical!$A$1:$A$243, 0), MATCH('Cyclical_after overrides'!H$1, F_Inputs_cyclical!$A$1:$BE$1, 0))),
Cyclical_overrides!H100)</f>
        <v>0.33100000000000002</v>
      </c>
      <c r="I100" s="72">
        <f>IF(Cyclical_overrides!I100 = "",
IF(INDEX(F_Inputs_cyclical!$A$1:$BE$243, MATCH('Cyclical_after overrides'!$A100, F_Inputs_cyclical!$A$1:$A$243, 0), MATCH('Cyclical_after overrides'!I$1, F_Inputs_cyclical!$A$1:$BE$1, 0))="", "", INDEX(F_Inputs_cyclical!$A$1:$BE$243, MATCH('Cyclical_after overrides'!$A100, F_Inputs_cyclical!$A$1:$A$243, 0), MATCH('Cyclical_after overrides'!I$1, F_Inputs_cyclical!$A$1:$BE$1, 0))),
Cyclical_overrides!I100)</f>
        <v>0</v>
      </c>
      <c r="J100" s="72" t="str">
        <f>IF(Cyclical_overrides!J100 = "",
IF(INDEX(F_Inputs_cyclical!$A$1:$BE$243, MATCH('Cyclical_after overrides'!$A100, F_Inputs_cyclical!$A$1:$A$243, 0), MATCH('Cyclical_after overrides'!J$1, F_Inputs_cyclical!$A$1:$BE$1, 0))="", "", INDEX(F_Inputs_cyclical!$A$1:$BE$243, MATCH('Cyclical_after overrides'!$A100, F_Inputs_cyclical!$A$1:$A$243, 0), MATCH('Cyclical_after overrides'!J$1, F_Inputs_cyclical!$A$1:$BE$1, 0))),
Cyclical_overrides!J100)</f>
        <v/>
      </c>
      <c r="K100" s="72">
        <f>IF(Cyclical_overrides!K100 = "",
IF(INDEX(F_Inputs_cyclical!$A$1:$BE$243, MATCH('Cyclical_after overrides'!$A100, F_Inputs_cyclical!$A$1:$A$243, 0), MATCH('Cyclical_after overrides'!K$1, F_Inputs_cyclical!$A$1:$BE$1, 0))="", "", INDEX(F_Inputs_cyclical!$A$1:$BE$243, MATCH('Cyclical_after overrides'!$A100, F_Inputs_cyclical!$A$1:$A$243, 0), MATCH('Cyclical_after overrides'!K$1, F_Inputs_cyclical!$A$1:$BE$1, 0))),
Cyclical_overrides!K100)</f>
        <v>73.915999999999997</v>
      </c>
      <c r="L100" s="72" t="str">
        <f>IF(Cyclical_overrides!L100 = "",
IF(INDEX(F_Inputs_cyclical!$A$1:$BE$243, MATCH('Cyclical_after overrides'!$A100, F_Inputs_cyclical!$A$1:$A$243, 0), MATCH('Cyclical_after overrides'!L$1, F_Inputs_cyclical!$A$1:$BE$1, 0))="", "", INDEX(F_Inputs_cyclical!$A$1:$BE$243, MATCH('Cyclical_after overrides'!$A100, F_Inputs_cyclical!$A$1:$A$243, 0), MATCH('Cyclical_after overrides'!L$1, F_Inputs_cyclical!$A$1:$BE$1, 0))),
Cyclical_overrides!L100)</f>
        <v/>
      </c>
      <c r="M100" s="72" t="str">
        <f>IF(Cyclical_overrides!M100 = "",
IF(INDEX(F_Inputs_cyclical!$A$1:$BE$243, MATCH('Cyclical_after overrides'!$A100, F_Inputs_cyclical!$A$1:$A$243, 0), MATCH('Cyclical_after overrides'!M$1, F_Inputs_cyclical!$A$1:$BE$1, 0))="", "", INDEX(F_Inputs_cyclical!$A$1:$BE$243, MATCH('Cyclical_after overrides'!$A100, F_Inputs_cyclical!$A$1:$A$243, 0), MATCH('Cyclical_after overrides'!M$1, F_Inputs_cyclical!$A$1:$BE$1, 0))),
Cyclical_overrides!M100)</f>
        <v/>
      </c>
      <c r="N100" s="72" t="str">
        <f>IF(Cyclical_overrides!N100 = "",
IF(INDEX(F_Inputs_cyclical!$A$1:$BE$243, MATCH('Cyclical_after overrides'!$A100, F_Inputs_cyclical!$A$1:$A$243, 0), MATCH('Cyclical_after overrides'!N$1, F_Inputs_cyclical!$A$1:$BE$1, 0))="", "", INDEX(F_Inputs_cyclical!$A$1:$BE$243, MATCH('Cyclical_after overrides'!$A100, F_Inputs_cyclical!$A$1:$A$243, 0), MATCH('Cyclical_after overrides'!N$1, F_Inputs_cyclical!$A$1:$BE$1, 0))),
Cyclical_overrides!N100)</f>
        <v/>
      </c>
      <c r="O100" s="72" t="str">
        <f>IF(Cyclical_overrides!O100 = "",
IF(INDEX(F_Inputs_cyclical!$A$1:$BE$243, MATCH('Cyclical_after overrides'!$A100, F_Inputs_cyclical!$A$1:$A$243, 0), MATCH('Cyclical_after overrides'!O$1, F_Inputs_cyclical!$A$1:$BE$1, 0))="", "", INDEX(F_Inputs_cyclical!$A$1:$BE$243, MATCH('Cyclical_after overrides'!$A100, F_Inputs_cyclical!$A$1:$A$243, 0), MATCH('Cyclical_after overrides'!O$1, F_Inputs_cyclical!$A$1:$BE$1, 0))),
Cyclical_overrides!O100)</f>
        <v/>
      </c>
      <c r="P100" s="72" t="str">
        <f>IF(Cyclical_overrides!P100 = "",
IF(INDEX(F_Inputs_cyclical!$A$1:$BE$243, MATCH('Cyclical_after overrides'!$A100, F_Inputs_cyclical!$A$1:$A$243, 0), MATCH('Cyclical_after overrides'!P$1, F_Inputs_cyclical!$A$1:$BE$1, 0))="", "", INDEX(F_Inputs_cyclical!$A$1:$BE$243, MATCH('Cyclical_after overrides'!$A100, F_Inputs_cyclical!$A$1:$A$243, 0), MATCH('Cyclical_after overrides'!P$1, F_Inputs_cyclical!$A$1:$BE$1, 0))),
Cyclical_overrides!P100)</f>
        <v/>
      </c>
      <c r="Q100" s="72" t="str">
        <f>IF(Cyclical_overrides!Q100 = "",
IF(INDEX(F_Inputs_cyclical!$A$1:$BE$243, MATCH('Cyclical_after overrides'!$A100, F_Inputs_cyclical!$A$1:$A$243, 0), MATCH('Cyclical_after overrides'!Q$1, F_Inputs_cyclical!$A$1:$BE$1, 0))="", "", INDEX(F_Inputs_cyclical!$A$1:$BE$243, MATCH('Cyclical_after overrides'!$A100, F_Inputs_cyclical!$A$1:$A$243, 0), MATCH('Cyclical_after overrides'!Q$1, F_Inputs_cyclical!$A$1:$BE$1, 0))),
Cyclical_overrides!Q100)</f>
        <v/>
      </c>
      <c r="R100" s="72" t="str">
        <f>IF(Cyclical_overrides!R100 = "",
IF(INDEX(F_Inputs_cyclical!$A$1:$BE$243, MATCH('Cyclical_after overrides'!$A100, F_Inputs_cyclical!$A$1:$A$243, 0), MATCH('Cyclical_after overrides'!R$1, F_Inputs_cyclical!$A$1:$BE$1, 0))="", "", INDEX(F_Inputs_cyclical!$A$1:$BE$243, MATCH('Cyclical_after overrides'!$A100, F_Inputs_cyclical!$A$1:$A$243, 0), MATCH('Cyclical_after overrides'!R$1, F_Inputs_cyclical!$A$1:$BE$1, 0))),
Cyclical_overrides!R100)</f>
        <v/>
      </c>
      <c r="S100" s="72" t="str">
        <f>IF(Cyclical_overrides!S100 = "",
IF(INDEX(F_Inputs_cyclical!$A$1:$BE$243, MATCH('Cyclical_after overrides'!$A100, F_Inputs_cyclical!$A$1:$A$243, 0), MATCH('Cyclical_after overrides'!S$1, F_Inputs_cyclical!$A$1:$BE$1, 0))="", "", INDEX(F_Inputs_cyclical!$A$1:$BE$243, MATCH('Cyclical_after overrides'!$A100, F_Inputs_cyclical!$A$1:$A$243, 0), MATCH('Cyclical_after overrides'!S$1, F_Inputs_cyclical!$A$1:$BE$1, 0))),
Cyclical_overrides!S100)</f>
        <v/>
      </c>
      <c r="T100" s="72" t="str">
        <f>IF(Cyclical_overrides!T100 = "",
IF(INDEX(F_Inputs_cyclical!$A$1:$BE$243, MATCH('Cyclical_after overrides'!$A100, F_Inputs_cyclical!$A$1:$A$243, 0), MATCH('Cyclical_after overrides'!T$1, F_Inputs_cyclical!$A$1:$BE$1, 0))="", "", INDEX(F_Inputs_cyclical!$A$1:$BE$243, MATCH('Cyclical_after overrides'!$A100, F_Inputs_cyclical!$A$1:$A$243, 0), MATCH('Cyclical_after overrides'!T$1, F_Inputs_cyclical!$A$1:$BE$1, 0))),
Cyclical_overrides!T100)</f>
        <v/>
      </c>
      <c r="U100" s="72" t="str">
        <f>IF(Cyclical_overrides!U100 = "",
IF(INDEX(F_Inputs_cyclical!$A$1:$BE$243, MATCH('Cyclical_after overrides'!$A100, F_Inputs_cyclical!$A$1:$A$243, 0), MATCH('Cyclical_after overrides'!U$1, F_Inputs_cyclical!$A$1:$BE$1, 0))="", "", INDEX(F_Inputs_cyclical!$A$1:$BE$243, MATCH('Cyclical_after overrides'!$A100, F_Inputs_cyclical!$A$1:$A$243, 0), MATCH('Cyclical_after overrides'!U$1, F_Inputs_cyclical!$A$1:$BE$1, 0))),
Cyclical_overrides!U100)</f>
        <v/>
      </c>
      <c r="V100" s="72">
        <f>IF(Cyclical_overrides!V100 = "",
IF(INDEX(F_Inputs_cyclical!$A$1:$BE$243, MATCH('Cyclical_after overrides'!$A100, F_Inputs_cyclical!$A$1:$A$243, 0), MATCH('Cyclical_after overrides'!V$1, F_Inputs_cyclical!$A$1:$BE$1, 0))="", "", INDEX(F_Inputs_cyclical!$A$1:$BE$243, MATCH('Cyclical_after overrides'!$A100, F_Inputs_cyclical!$A$1:$A$243, 0), MATCH('Cyclical_after overrides'!V$1, F_Inputs_cyclical!$A$1:$BE$1, 0))),
Cyclical_overrides!V100)</f>
        <v>26.234000000000002</v>
      </c>
      <c r="W100" s="72">
        <f>IF(Cyclical_overrides!W100 = "",
IF(INDEX(F_Inputs_cyclical!$A$1:$BE$243, MATCH('Cyclical_after overrides'!$A100, F_Inputs_cyclical!$A$1:$A$243, 0), MATCH('Cyclical_after overrides'!W$1, F_Inputs_cyclical!$A$1:$BE$1, 0))="", "", INDEX(F_Inputs_cyclical!$A$1:$BE$243, MATCH('Cyclical_after overrides'!$A100, F_Inputs_cyclical!$A$1:$A$243, 0), MATCH('Cyclical_after overrides'!W$1, F_Inputs_cyclical!$A$1:$BE$1, 0))),
Cyclical_overrides!W100)</f>
        <v>24.208500000000001</v>
      </c>
      <c r="X100" s="72">
        <f>IF(Cyclical_overrides!X100 = "",
IF(INDEX(F_Inputs_cyclical!$A$1:$BE$243, MATCH('Cyclical_after overrides'!$A100, F_Inputs_cyclical!$A$1:$A$243, 0), MATCH('Cyclical_after overrides'!X$1, F_Inputs_cyclical!$A$1:$BE$1, 0))="", "", INDEX(F_Inputs_cyclical!$A$1:$BE$243, MATCH('Cyclical_after overrides'!$A100, F_Inputs_cyclical!$A$1:$A$243, 0), MATCH('Cyclical_after overrides'!X$1, F_Inputs_cyclical!$A$1:$BE$1, 0))),
Cyclical_overrides!X100)</f>
        <v>697.70399999999995</v>
      </c>
      <c r="Y100" s="72">
        <f>IF(Cyclical_overrides!Y100 = "",
IF(INDEX(F_Inputs_cyclical!$A$1:$BE$243, MATCH('Cyclical_after overrides'!$A100, F_Inputs_cyclical!$A$1:$A$243, 0), MATCH('Cyclical_after overrides'!Y$1, F_Inputs_cyclical!$A$1:$BE$1, 0))="", "", INDEX(F_Inputs_cyclical!$A$1:$BE$243, MATCH('Cyclical_after overrides'!$A100, F_Inputs_cyclical!$A$1:$A$243, 0), MATCH('Cyclical_after overrides'!Y$1, F_Inputs_cyclical!$A$1:$BE$1, 0))),
Cyclical_overrides!Y100)</f>
        <v>1313.3875</v>
      </c>
      <c r="Z100" s="72">
        <f>IF(Cyclical_overrides!Z100 = "",
IF(INDEX(F_Inputs_cyclical!$A$1:$BE$243, MATCH('Cyclical_after overrides'!$A100, F_Inputs_cyclical!$A$1:$A$243, 0), MATCH('Cyclical_after overrides'!Z$1, F_Inputs_cyclical!$A$1:$BE$1, 0))="", "", INDEX(F_Inputs_cyclical!$A$1:$BE$243, MATCH('Cyclical_after overrides'!$A100, F_Inputs_cyclical!$A$1:$A$243, 0), MATCH('Cyclical_after overrides'!Z$1, F_Inputs_cyclical!$A$1:$BE$1, 0))),
Cyclical_overrides!Z100)</f>
        <v>1781.819</v>
      </c>
      <c r="AA100" s="72">
        <f>IF(Cyclical_overrides!AA100 = "",
IF(INDEX(F_Inputs_cyclical!$A$1:$BE$243, MATCH('Cyclical_after overrides'!$A100, F_Inputs_cyclical!$A$1:$A$243, 0), MATCH('Cyclical_after overrides'!AA$1, F_Inputs_cyclical!$A$1:$BE$1, 0))="", "", INDEX(F_Inputs_cyclical!$A$1:$BE$243, MATCH('Cyclical_after overrides'!$A100, F_Inputs_cyclical!$A$1:$A$243, 0), MATCH('Cyclical_after overrides'!AA$1, F_Inputs_cyclical!$A$1:$BE$1, 0))),
Cyclical_overrides!AA100)</f>
        <v>1805.3285000000001</v>
      </c>
      <c r="AB100" s="72" t="str">
        <f>IF(Cyclical_overrides!AB100 = "",
IF(INDEX(F_Inputs_cyclical!$A$1:$BE$243, MATCH('Cyclical_after overrides'!$A100, F_Inputs_cyclical!$A$1:$A$243, 0), MATCH('Cyclical_after overrides'!AB$1, F_Inputs_cyclical!$A$1:$BE$1, 0))="", "", INDEX(F_Inputs_cyclical!$A$1:$BE$243, MATCH('Cyclical_after overrides'!$A100, F_Inputs_cyclical!$A$1:$A$243, 0), MATCH('Cyclical_after overrides'!AB$1, F_Inputs_cyclical!$A$1:$BE$1, 0))),
Cyclical_overrides!AB100)</f>
        <v/>
      </c>
      <c r="AC100" s="72">
        <f>IF(Cyclical_overrides!AC100 = "",
IF(INDEX(F_Inputs_cyclical!$A$1:$BE$243, MATCH('Cyclical_after overrides'!$A100, F_Inputs_cyclical!$A$1:$A$243, 0), MATCH('Cyclical_after overrides'!AC$1, F_Inputs_cyclical!$A$1:$BE$1, 0))="", "", INDEX(F_Inputs_cyclical!$A$1:$BE$243, MATCH('Cyclical_after overrides'!$A100, F_Inputs_cyclical!$A$1:$A$243, 0), MATCH('Cyclical_after overrides'!AC$1, F_Inputs_cyclical!$A$1:$BE$1, 0))),
Cyclical_overrides!AC100)</f>
        <v>190.14400000000001</v>
      </c>
      <c r="AD100" s="72">
        <f>IF(Cyclical_overrides!AD100 = "",
IF(INDEX(F_Inputs_cyclical!$A$1:$BE$243, MATCH('Cyclical_after overrides'!$A100, F_Inputs_cyclical!$A$1:$A$243, 0), MATCH('Cyclical_after overrides'!AD$1, F_Inputs_cyclical!$A$1:$BE$1, 0))="", "", INDEX(F_Inputs_cyclical!$A$1:$BE$243, MATCH('Cyclical_after overrides'!$A100, F_Inputs_cyclical!$A$1:$A$243, 0), MATCH('Cyclical_after overrides'!AD$1, F_Inputs_cyclical!$A$1:$BE$1, 0))),
Cyclical_overrides!AD100)</f>
        <v>0</v>
      </c>
      <c r="AE100" s="72">
        <f>IF(Cyclical_overrides!AE100 = "",
IF(INDEX(F_Inputs_cyclical!$A$1:$BE$243, MATCH('Cyclical_after overrides'!$A100, F_Inputs_cyclical!$A$1:$A$243, 0), MATCH('Cyclical_after overrides'!AE$1, F_Inputs_cyclical!$A$1:$BE$1, 0))="", "", INDEX(F_Inputs_cyclical!$A$1:$BE$243, MATCH('Cyclical_after overrides'!$A100, F_Inputs_cyclical!$A$1:$A$243, 0), MATCH('Cyclical_after overrides'!AE$1, F_Inputs_cyclical!$A$1:$BE$1, 0))),
Cyclical_overrides!AE100)</f>
        <v>0.153</v>
      </c>
      <c r="AF100" s="72">
        <f>IF(Cyclical_overrides!AF100 = "",
IF(INDEX(F_Inputs_cyclical!$A$1:$BE$243, MATCH('Cyclical_after overrides'!$A100, F_Inputs_cyclical!$A$1:$A$243, 0), MATCH('Cyclical_after overrides'!AF$1, F_Inputs_cyclical!$A$1:$BE$1, 0))="", "", INDEX(F_Inputs_cyclical!$A$1:$BE$243, MATCH('Cyclical_after overrides'!$A100, F_Inputs_cyclical!$A$1:$A$243, 0), MATCH('Cyclical_after overrides'!AF$1, F_Inputs_cyclical!$A$1:$BE$1, 0))),
Cyclical_overrides!AF100)</f>
        <v>15.132</v>
      </c>
      <c r="AG100" s="72">
        <f>IF(Cyclical_overrides!AG100 = "",
IF(INDEX(F_Inputs_cyclical!$A$1:$BE$243, MATCH('Cyclical_after overrides'!$A100, F_Inputs_cyclical!$A$1:$A$243, 0), MATCH('Cyclical_after overrides'!AG$1, F_Inputs_cyclical!$A$1:$BE$1, 0))="", "", INDEX(F_Inputs_cyclical!$A$1:$BE$243, MATCH('Cyclical_after overrides'!$A100, F_Inputs_cyclical!$A$1:$A$243, 0), MATCH('Cyclical_after overrides'!AG$1, F_Inputs_cyclical!$A$1:$BE$1, 0))),
Cyclical_overrides!AG100)</f>
        <v>4.1349999999999998</v>
      </c>
      <c r="AH100" s="72">
        <f>IF(Cyclical_overrides!AH100 = "",
IF(INDEX(F_Inputs_cyclical!$A$1:$BE$243, MATCH('Cyclical_after overrides'!$A100, F_Inputs_cyclical!$A$1:$A$243, 0), MATCH('Cyclical_after overrides'!AH$1, F_Inputs_cyclical!$A$1:$BE$1, 0))="", "", INDEX(F_Inputs_cyclical!$A$1:$BE$243, MATCH('Cyclical_after overrides'!$A100, F_Inputs_cyclical!$A$1:$A$243, 0), MATCH('Cyclical_after overrides'!AH$1, F_Inputs_cyclical!$A$1:$BE$1, 0))),
Cyclical_overrides!AH100)</f>
        <v>1.7295</v>
      </c>
      <c r="AI100" s="72">
        <f>IF(Cyclical_overrides!AI100 = "",
IF(INDEX(F_Inputs_cyclical!$A$1:$BE$243, MATCH('Cyclical_after overrides'!$A100, F_Inputs_cyclical!$A$1:$A$243, 0), MATCH('Cyclical_after overrides'!AI$1, F_Inputs_cyclical!$A$1:$BE$1, 0))="", "", INDEX(F_Inputs_cyclical!$A$1:$BE$243, MATCH('Cyclical_after overrides'!$A100, F_Inputs_cyclical!$A$1:$A$243, 0), MATCH('Cyclical_after overrides'!AI$1, F_Inputs_cyclical!$A$1:$BE$1, 0))),
Cyclical_overrides!AI100)</f>
        <v>74.597499999999997</v>
      </c>
      <c r="AJ100" s="72">
        <f>IF(Cyclical_overrides!AJ100 = "",
IF(INDEX(F_Inputs_cyclical!$A$1:$BE$243, MATCH('Cyclical_after overrides'!$A100, F_Inputs_cyclical!$A$1:$A$243, 0), MATCH('Cyclical_after overrides'!AJ$1, F_Inputs_cyclical!$A$1:$BE$1, 0))="", "", INDEX(F_Inputs_cyclical!$A$1:$BE$243, MATCH('Cyclical_after overrides'!$A100, F_Inputs_cyclical!$A$1:$A$243, 0), MATCH('Cyclical_after overrides'!AJ$1, F_Inputs_cyclical!$A$1:$BE$1, 0))),
Cyclical_overrides!AJ100)</f>
        <v>0</v>
      </c>
      <c r="AK100" s="72">
        <f>IF(Cyclical_overrides!AK100 = "",
IF(INDEX(F_Inputs_cyclical!$A$1:$BE$243, MATCH('Cyclical_after overrides'!$A100, F_Inputs_cyclical!$A$1:$A$243, 0), MATCH('Cyclical_after overrides'!AK$1, F_Inputs_cyclical!$A$1:$BE$1, 0))="", "", INDEX(F_Inputs_cyclical!$A$1:$BE$243, MATCH('Cyclical_after overrides'!$A100, F_Inputs_cyclical!$A$1:$A$243, 0), MATCH('Cyclical_after overrides'!AK$1, F_Inputs_cyclical!$A$1:$BE$1, 0))),
Cyclical_overrides!AK100)</f>
        <v>0</v>
      </c>
      <c r="AL100" s="72">
        <f>IF(Cyclical_overrides!AL100 = "",
IF(INDEX(F_Inputs_cyclical!$A$1:$BE$243, MATCH('Cyclical_after overrides'!$A100, F_Inputs_cyclical!$A$1:$A$243, 0), MATCH('Cyclical_after overrides'!AL$1, F_Inputs_cyclical!$A$1:$BE$1, 0))="", "", INDEX(F_Inputs_cyclical!$A$1:$BE$243, MATCH('Cyclical_after overrides'!$A100, F_Inputs_cyclical!$A$1:$A$243, 0), MATCH('Cyclical_after overrides'!AL$1, F_Inputs_cyclical!$A$1:$BE$1, 0))),
Cyclical_overrides!AL100)</f>
        <v>3.9279999999999999</v>
      </c>
      <c r="AM100" s="72">
        <f>IF(Cyclical_overrides!AM100 = "",
IF(INDEX(F_Inputs_cyclical!$A$1:$BE$243, MATCH('Cyclical_after overrides'!$A100, F_Inputs_cyclical!$A$1:$A$243, 0), MATCH('Cyclical_after overrides'!AM$1, F_Inputs_cyclical!$A$1:$BE$1, 0))="", "", INDEX(F_Inputs_cyclical!$A$1:$BE$243, MATCH('Cyclical_after overrides'!$A100, F_Inputs_cyclical!$A$1:$A$243, 0), MATCH('Cyclical_after overrides'!AM$1, F_Inputs_cyclical!$A$1:$BE$1, 0))),
Cyclical_overrides!AM100)</f>
        <v>1.474</v>
      </c>
      <c r="AN100" s="72" t="str">
        <f>IF(Cyclical_overrides!AN100 = "",
IF(INDEX(F_Inputs_cyclical!$A$1:$BE$243, MATCH('Cyclical_after overrides'!$A100, F_Inputs_cyclical!$A$1:$A$243, 0), MATCH('Cyclical_after overrides'!AN$1, F_Inputs_cyclical!$A$1:$BE$1, 0))="", "", INDEX(F_Inputs_cyclical!$A$1:$BE$243, MATCH('Cyclical_after overrides'!$A100, F_Inputs_cyclical!$A$1:$A$243, 0), MATCH('Cyclical_after overrides'!AN$1, F_Inputs_cyclical!$A$1:$BE$1, 0))),
Cyclical_overrides!AN100)</f>
        <v/>
      </c>
      <c r="AO100" s="72">
        <f>IF(Cyclical_overrides!AO100 = "",
IF(INDEX(F_Inputs_cyclical!$A$1:$BE$243, MATCH('Cyclical_after overrides'!$A100, F_Inputs_cyclical!$A$1:$A$243, 0), MATCH('Cyclical_after overrides'!AO$1, F_Inputs_cyclical!$A$1:$BE$1, 0))="", "", INDEX(F_Inputs_cyclical!$A$1:$BE$243, MATCH('Cyclical_after overrides'!$A100, F_Inputs_cyclical!$A$1:$A$243, 0), MATCH('Cyclical_after overrides'!AO$1, F_Inputs_cyclical!$A$1:$BE$1, 0))),
Cyclical_overrides!AO100)</f>
        <v>0</v>
      </c>
      <c r="AP100" s="72">
        <f>IF(Cyclical_overrides!AP100 = "",
IF(INDEX(F_Inputs_cyclical!$A$1:$BE$243, MATCH('Cyclical_after overrides'!$A100, F_Inputs_cyclical!$A$1:$A$243, 0), MATCH('Cyclical_after overrides'!AP$1, F_Inputs_cyclical!$A$1:$BE$1, 0))="", "", INDEX(F_Inputs_cyclical!$A$1:$BE$243, MATCH('Cyclical_after overrides'!$A100, F_Inputs_cyclical!$A$1:$A$243, 0), MATCH('Cyclical_after overrides'!AP$1, F_Inputs_cyclical!$A$1:$BE$1, 0))),
Cyclical_overrides!AP100)</f>
        <v>3.9279999999999999</v>
      </c>
      <c r="AQ100" s="72" t="str">
        <f>IF(Cyclical_overrides!AQ100 = "",
IF(INDEX(F_Inputs_cyclical!$A$1:$BE$243, MATCH('Cyclical_after overrides'!$A100, F_Inputs_cyclical!$A$1:$A$243, 0), MATCH('Cyclical_after overrides'!AQ$1, F_Inputs_cyclical!$A$1:$BE$1, 0))="", "", INDEX(F_Inputs_cyclical!$A$1:$BE$243, MATCH('Cyclical_after overrides'!$A100, F_Inputs_cyclical!$A$1:$A$243, 0), MATCH('Cyclical_after overrides'!AQ$1, F_Inputs_cyclical!$A$1:$BE$1, 0))),
Cyclical_overrides!AQ100)</f>
        <v/>
      </c>
      <c r="AR100" s="72" t="str">
        <f>IF(Cyclical_overrides!AR100 = "",
IF(INDEX(F_Inputs_cyclical!$A$1:$BE$243, MATCH('Cyclical_after overrides'!$A100, F_Inputs_cyclical!$A$1:$A$243, 0), MATCH('Cyclical_after overrides'!AR$1, F_Inputs_cyclical!$A$1:$BE$1, 0))="", "", INDEX(F_Inputs_cyclical!$A$1:$BE$243, MATCH('Cyclical_after overrides'!$A100, F_Inputs_cyclical!$A$1:$A$243, 0), MATCH('Cyclical_after overrides'!AR$1, F_Inputs_cyclical!$A$1:$BE$1, 0))),
Cyclical_overrides!AR100)</f>
        <v/>
      </c>
      <c r="AS100" s="72" t="str">
        <f>IF(Cyclical_overrides!AS100 = "",
IF(INDEX(F_Inputs_cyclical!$A$1:$BE$243, MATCH('Cyclical_after overrides'!$A100, F_Inputs_cyclical!$A$1:$A$243, 0), MATCH('Cyclical_after overrides'!AS$1, F_Inputs_cyclical!$A$1:$BE$1, 0))="", "", INDEX(F_Inputs_cyclical!$A$1:$BE$243, MATCH('Cyclical_after overrides'!$A100, F_Inputs_cyclical!$A$1:$A$243, 0), MATCH('Cyclical_after overrides'!AS$1, F_Inputs_cyclical!$A$1:$BE$1, 0))),
Cyclical_overrides!AS100)</f>
        <v/>
      </c>
      <c r="AT100" s="72" t="str">
        <f>IF(Cyclical_overrides!AT100 = "",
IF(INDEX(F_Inputs_cyclical!$A$1:$BE$243, MATCH('Cyclical_after overrides'!$A100, F_Inputs_cyclical!$A$1:$A$243, 0), MATCH('Cyclical_after overrides'!AT$1, F_Inputs_cyclical!$A$1:$BE$1, 0))="", "", INDEX(F_Inputs_cyclical!$A$1:$BE$243, MATCH('Cyclical_after overrides'!$A100, F_Inputs_cyclical!$A$1:$A$243, 0), MATCH('Cyclical_after overrides'!AT$1, F_Inputs_cyclical!$A$1:$BE$1, 0))),
Cyclical_overrides!AT100)</f>
        <v/>
      </c>
      <c r="AU100" s="72" t="str">
        <f>IF(Cyclical_overrides!AU100 = "",
IF(INDEX(F_Inputs_cyclical!$A$1:$BE$243, MATCH('Cyclical_after overrides'!$A100, F_Inputs_cyclical!$A$1:$A$243, 0), MATCH('Cyclical_after overrides'!AU$1, F_Inputs_cyclical!$A$1:$BE$1, 0))="", "", INDEX(F_Inputs_cyclical!$A$1:$BE$243, MATCH('Cyclical_after overrides'!$A100, F_Inputs_cyclical!$A$1:$A$243, 0), MATCH('Cyclical_after overrides'!AU$1, F_Inputs_cyclical!$A$1:$BE$1, 0))),
Cyclical_overrides!AU100)</f>
        <v/>
      </c>
      <c r="AV100" s="72" t="str">
        <f>IF(Cyclical_overrides!AV100 = "",
IF(INDEX(F_Inputs_cyclical!$A$1:$BE$243, MATCH('Cyclical_after overrides'!$A100, F_Inputs_cyclical!$A$1:$A$243, 0), MATCH('Cyclical_after overrides'!AV$1, F_Inputs_cyclical!$A$1:$BE$1, 0))="", "", INDEX(F_Inputs_cyclical!$A$1:$BE$243, MATCH('Cyclical_after overrides'!$A100, F_Inputs_cyclical!$A$1:$A$243, 0), MATCH('Cyclical_after overrides'!AV$1, F_Inputs_cyclical!$A$1:$BE$1, 0))),
Cyclical_overrides!AV100)</f>
        <v/>
      </c>
      <c r="AW100" s="72">
        <f>IF(Cyclical_overrides!AW100 = "",
IF(INDEX(F_Inputs_cyclical!$A$1:$BE$243, MATCH('Cyclical_after overrides'!$A100, F_Inputs_cyclical!$A$1:$A$243, 0), MATCH('Cyclical_after overrides'!AW$1, F_Inputs_cyclical!$A$1:$BE$1, 0))="", "", INDEX(F_Inputs_cyclical!$A$1:$BE$243, MATCH('Cyclical_after overrides'!$A100, F_Inputs_cyclical!$A$1:$A$243, 0), MATCH('Cyclical_after overrides'!AW$1, F_Inputs_cyclical!$A$1:$BE$1, 0))),
Cyclical_overrides!AW100)</f>
        <v>1.0877412700751434</v>
      </c>
      <c r="AX100" s="72">
        <f>IF(Cyclical_overrides!AX100 = "",
IF(INDEX(F_Inputs_cyclical!$A$1:$BE$243, MATCH('Cyclical_after overrides'!$A100, F_Inputs_cyclical!$A$1:$A$243, 0), MATCH('Cyclical_after overrides'!AX$1, F_Inputs_cyclical!$A$1:$BE$1, 0))="", "", INDEX(F_Inputs_cyclical!$A$1:$BE$243, MATCH('Cyclical_after overrides'!$A100, F_Inputs_cyclical!$A$1:$A$243, 0), MATCH('Cyclical_after overrides'!AX$1, F_Inputs_cyclical!$A$1:$BE$1, 0))),
Cyclical_overrides!AX100)</f>
        <v>24.18709502819037</v>
      </c>
      <c r="AY100" s="72">
        <f>IF(Cyclical_overrides!AY100 = "",
IF(INDEX(F_Inputs_cyclical!$A$1:$BE$243, MATCH('Cyclical_after overrides'!$A100, F_Inputs_cyclical!$A$1:$A$243, 0), MATCH('Cyclical_after overrides'!AY$1, F_Inputs_cyclical!$A$1:$BE$1, 0))="", "", INDEX(F_Inputs_cyclical!$A$1:$BE$243, MATCH('Cyclical_after overrides'!$A100, F_Inputs_cyclical!$A$1:$A$243, 0), MATCH('Cyclical_after overrides'!AY$1, F_Inputs_cyclical!$A$1:$BE$1, 0))),
Cyclical_overrides!AY100)</f>
        <v>135.88784399659264</v>
      </c>
      <c r="AZ100" s="72">
        <f>IF(Cyclical_overrides!AZ100 = "",
IF(INDEX(F_Inputs_cyclical!$A$1:$BE$243, MATCH('Cyclical_after overrides'!$A100, F_Inputs_cyclical!$A$1:$A$243, 0), MATCH('Cyclical_after overrides'!AZ$1, F_Inputs_cyclical!$A$1:$BE$1, 0))="", "", INDEX(F_Inputs_cyclical!$A$1:$BE$243, MATCH('Cyclical_after overrides'!$A100, F_Inputs_cyclical!$A$1:$A$243, 0), MATCH('Cyclical_after overrides'!AZ$1, F_Inputs_cyclical!$A$1:$BE$1, 0))),
Cyclical_overrides!AZ100)</f>
        <v>2.2250733209887006</v>
      </c>
      <c r="BA100" s="72">
        <f>IF(Cyclical_overrides!BA100 = "",
IF(INDEX(F_Inputs_cyclical!$A$1:$BE$243, MATCH('Cyclical_after overrides'!$A100, F_Inputs_cyclical!$A$1:$A$243, 0), MATCH('Cyclical_after overrides'!BA$1, F_Inputs_cyclical!$A$1:$BE$1, 0))="", "", INDEX(F_Inputs_cyclical!$A$1:$BE$243, MATCH('Cyclical_after overrides'!$A100, F_Inputs_cyclical!$A$1:$A$243, 0), MATCH('Cyclical_after overrides'!BA$1, F_Inputs_cyclical!$A$1:$BE$1, 0))),
Cyclical_overrides!BA100)</f>
        <v>11.805542930194168</v>
      </c>
      <c r="BB100" s="72">
        <f>IF(Cyclical_overrides!BB100 = "",
IF(INDEX(F_Inputs_cyclical!$A$1:$BE$243, MATCH('Cyclical_after overrides'!$A100, F_Inputs_cyclical!$A$1:$A$243, 0), MATCH('Cyclical_after overrides'!BB$1, F_Inputs_cyclical!$A$1:$BE$1, 0))="", "", INDEX(F_Inputs_cyclical!$A$1:$BE$243, MATCH('Cyclical_after overrides'!$A100, F_Inputs_cyclical!$A$1:$A$243, 0), MATCH('Cyclical_after overrides'!BB$1, F_Inputs_cyclical!$A$1:$BE$1, 0))),
Cyclical_overrides!BB100)</f>
        <v>11.805542930194168</v>
      </c>
      <c r="BC100" s="72">
        <f>IF(Cyclical_overrides!BC100 = "",
IF(INDEX(F_Inputs_cyclical!$A$1:$BE$243, MATCH('Cyclical_after overrides'!$A100, F_Inputs_cyclical!$A$1:$A$243, 0), MATCH('Cyclical_after overrides'!BC$1, F_Inputs_cyclical!$A$1:$BE$1, 0))="", "", INDEX(F_Inputs_cyclical!$A$1:$BE$243, MATCH('Cyclical_after overrides'!$A100, F_Inputs_cyclical!$A$1:$A$243, 0), MATCH('Cyclical_after overrides'!BC$1, F_Inputs_cyclical!$A$1:$BE$1, 0))),
Cyclical_overrides!BC100)</f>
        <v>17.355320145649053</v>
      </c>
      <c r="BD100" s="72">
        <f>IF(Cyclical_overrides!BD100 = "",
IF(INDEX(F_Inputs_cyclical!$A$1:$BE$243, MATCH('Cyclical_after overrides'!$A100, F_Inputs_cyclical!$A$1:$A$243, 0), MATCH('Cyclical_after overrides'!BD$1, F_Inputs_cyclical!$A$1:$BE$1, 0))="", "", INDEX(F_Inputs_cyclical!$A$1:$BE$243, MATCH('Cyclical_after overrides'!$A100, F_Inputs_cyclical!$A$1:$A$243, 0), MATCH('Cyclical_after overrides'!BD$1, F_Inputs_cyclical!$A$1:$BE$1, 0))),
Cyclical_overrides!BD100)</f>
        <v>1760.6849999999999</v>
      </c>
      <c r="BE100" s="194"/>
    </row>
    <row r="101" spans="1:57" x14ac:dyDescent="0.4">
      <c r="A101" s="63" t="str">
        <f t="shared" si="1"/>
        <v>TMS23</v>
      </c>
      <c r="B101" s="63" t="s">
        <v>349</v>
      </c>
      <c r="C101" s="63" t="s">
        <v>261</v>
      </c>
      <c r="D101" s="72">
        <f>IF(Cyclical_overrides!D101 = "",
IF(INDEX(F_Inputs_cyclical!$A$1:$BE$243, MATCH('Cyclical_after overrides'!$A101, F_Inputs_cyclical!$A$1:$A$243, 0), MATCH('Cyclical_after overrides'!D$1, F_Inputs_cyclical!$A$1:$BE$1, 0))="", "", INDEX(F_Inputs_cyclical!$A$1:$BE$243, MATCH('Cyclical_after overrides'!$A101, F_Inputs_cyclical!$A$1:$A$243, 0), MATCH('Cyclical_after overrides'!D$1, F_Inputs_cyclical!$A$1:$BE$1, 0))),
Cyclical_overrides!D101)</f>
        <v>70.332999999999998</v>
      </c>
      <c r="E101" s="72">
        <f>IF(Cyclical_overrides!E101 = "",
IF(INDEX(F_Inputs_cyclical!$A$1:$BE$243, MATCH('Cyclical_after overrides'!$A101, F_Inputs_cyclical!$A$1:$A$243, 0), MATCH('Cyclical_after overrides'!E$1, F_Inputs_cyclical!$A$1:$BE$1, 0))="", "", INDEX(F_Inputs_cyclical!$A$1:$BE$243, MATCH('Cyclical_after overrides'!$A101, F_Inputs_cyclical!$A$1:$A$243, 0), MATCH('Cyclical_after overrides'!E$1, F_Inputs_cyclical!$A$1:$BE$1, 0))),
Cyclical_overrides!E101)</f>
        <v>18.228999999999999</v>
      </c>
      <c r="F101" s="72">
        <f>IF(Cyclical_overrides!F101 = "",
IF(INDEX(F_Inputs_cyclical!$A$1:$BE$243, MATCH('Cyclical_after overrides'!$A101, F_Inputs_cyclical!$A$1:$A$243, 0), MATCH('Cyclical_after overrides'!F$1, F_Inputs_cyclical!$A$1:$BE$1, 0))="", "", INDEX(F_Inputs_cyclical!$A$1:$BE$243, MATCH('Cyclical_after overrides'!$A101, F_Inputs_cyclical!$A$1:$A$243, 0), MATCH('Cyclical_after overrides'!F$1, F_Inputs_cyclical!$A$1:$BE$1, 0))),
Cyclical_overrides!F101)</f>
        <v>89.730999999999995</v>
      </c>
      <c r="G101" s="72">
        <f>IF(Cyclical_overrides!G101 = "",
IF(INDEX(F_Inputs_cyclical!$A$1:$BE$243, MATCH('Cyclical_after overrides'!$A101, F_Inputs_cyclical!$A$1:$A$243, 0), MATCH('Cyclical_after overrides'!G$1, F_Inputs_cyclical!$A$1:$BE$1, 0))="", "", INDEX(F_Inputs_cyclical!$A$1:$BE$243, MATCH('Cyclical_after overrides'!$A101, F_Inputs_cyclical!$A$1:$A$243, 0), MATCH('Cyclical_after overrides'!G$1, F_Inputs_cyclical!$A$1:$BE$1, 0))),
Cyclical_overrides!G101)</f>
        <v>7.4820000000000002</v>
      </c>
      <c r="H101" s="72">
        <f>IF(Cyclical_overrides!H101 = "",
IF(INDEX(F_Inputs_cyclical!$A$1:$BE$243, MATCH('Cyclical_after overrides'!$A101, F_Inputs_cyclical!$A$1:$A$243, 0), MATCH('Cyclical_after overrides'!H$1, F_Inputs_cyclical!$A$1:$BE$1, 0))="", "", INDEX(F_Inputs_cyclical!$A$1:$BE$243, MATCH('Cyclical_after overrides'!$A101, F_Inputs_cyclical!$A$1:$A$243, 0), MATCH('Cyclical_after overrides'!H$1, F_Inputs_cyclical!$A$1:$BE$1, 0))),
Cyclical_overrides!H101)</f>
        <v>0.39700000000000002</v>
      </c>
      <c r="I101" s="72">
        <f>IF(Cyclical_overrides!I101 = "",
IF(INDEX(F_Inputs_cyclical!$A$1:$BE$243, MATCH('Cyclical_after overrides'!$A101, F_Inputs_cyclical!$A$1:$A$243, 0), MATCH('Cyclical_after overrides'!I$1, F_Inputs_cyclical!$A$1:$BE$1, 0))="", "", INDEX(F_Inputs_cyclical!$A$1:$BE$243, MATCH('Cyclical_after overrides'!$A101, F_Inputs_cyclical!$A$1:$A$243, 0), MATCH('Cyclical_after overrides'!I$1, F_Inputs_cyclical!$A$1:$BE$1, 0))),
Cyclical_overrides!I101)</f>
        <v>0</v>
      </c>
      <c r="J101" s="72" t="str">
        <f>IF(Cyclical_overrides!J101 = "",
IF(INDEX(F_Inputs_cyclical!$A$1:$BE$243, MATCH('Cyclical_after overrides'!$A101, F_Inputs_cyclical!$A$1:$A$243, 0), MATCH('Cyclical_after overrides'!J$1, F_Inputs_cyclical!$A$1:$BE$1, 0))="", "", INDEX(F_Inputs_cyclical!$A$1:$BE$243, MATCH('Cyclical_after overrides'!$A101, F_Inputs_cyclical!$A$1:$A$243, 0), MATCH('Cyclical_after overrides'!J$1, F_Inputs_cyclical!$A$1:$BE$1, 0))),
Cyclical_overrides!J101)</f>
        <v/>
      </c>
      <c r="K101" s="72">
        <f>IF(Cyclical_overrides!K101 = "",
IF(INDEX(F_Inputs_cyclical!$A$1:$BE$243, MATCH('Cyclical_after overrides'!$A101, F_Inputs_cyclical!$A$1:$A$243, 0), MATCH('Cyclical_after overrides'!K$1, F_Inputs_cyclical!$A$1:$BE$1, 0))="", "", INDEX(F_Inputs_cyclical!$A$1:$BE$243, MATCH('Cyclical_after overrides'!$A101, F_Inputs_cyclical!$A$1:$A$243, 0), MATCH('Cyclical_after overrides'!K$1, F_Inputs_cyclical!$A$1:$BE$1, 0))),
Cyclical_overrides!K101)</f>
        <v>79.241</v>
      </c>
      <c r="L101" s="72" t="str">
        <f>IF(Cyclical_overrides!L101 = "",
IF(INDEX(F_Inputs_cyclical!$A$1:$BE$243, MATCH('Cyclical_after overrides'!$A101, F_Inputs_cyclical!$A$1:$A$243, 0), MATCH('Cyclical_after overrides'!L$1, F_Inputs_cyclical!$A$1:$BE$1, 0))="", "", INDEX(F_Inputs_cyclical!$A$1:$BE$243, MATCH('Cyclical_after overrides'!$A101, F_Inputs_cyclical!$A$1:$A$243, 0), MATCH('Cyclical_after overrides'!L$1, F_Inputs_cyclical!$A$1:$BE$1, 0))),
Cyclical_overrides!L101)</f>
        <v/>
      </c>
      <c r="M101" s="72" t="str">
        <f>IF(Cyclical_overrides!M101 = "",
IF(INDEX(F_Inputs_cyclical!$A$1:$BE$243, MATCH('Cyclical_after overrides'!$A101, F_Inputs_cyclical!$A$1:$A$243, 0), MATCH('Cyclical_after overrides'!M$1, F_Inputs_cyclical!$A$1:$BE$1, 0))="", "", INDEX(F_Inputs_cyclical!$A$1:$BE$243, MATCH('Cyclical_after overrides'!$A101, F_Inputs_cyclical!$A$1:$A$243, 0), MATCH('Cyclical_after overrides'!M$1, F_Inputs_cyclical!$A$1:$BE$1, 0))),
Cyclical_overrides!M101)</f>
        <v/>
      </c>
      <c r="N101" s="72" t="str">
        <f>IF(Cyclical_overrides!N101 = "",
IF(INDEX(F_Inputs_cyclical!$A$1:$BE$243, MATCH('Cyclical_after overrides'!$A101, F_Inputs_cyclical!$A$1:$A$243, 0), MATCH('Cyclical_after overrides'!N$1, F_Inputs_cyclical!$A$1:$BE$1, 0))="", "", INDEX(F_Inputs_cyclical!$A$1:$BE$243, MATCH('Cyclical_after overrides'!$A101, F_Inputs_cyclical!$A$1:$A$243, 0), MATCH('Cyclical_after overrides'!N$1, F_Inputs_cyclical!$A$1:$BE$1, 0))),
Cyclical_overrides!N101)</f>
        <v/>
      </c>
      <c r="O101" s="72" t="str">
        <f>IF(Cyclical_overrides!O101 = "",
IF(INDEX(F_Inputs_cyclical!$A$1:$BE$243, MATCH('Cyclical_after overrides'!$A101, F_Inputs_cyclical!$A$1:$A$243, 0), MATCH('Cyclical_after overrides'!O$1, F_Inputs_cyclical!$A$1:$BE$1, 0))="", "", INDEX(F_Inputs_cyclical!$A$1:$BE$243, MATCH('Cyclical_after overrides'!$A101, F_Inputs_cyclical!$A$1:$A$243, 0), MATCH('Cyclical_after overrides'!O$1, F_Inputs_cyclical!$A$1:$BE$1, 0))),
Cyclical_overrides!O101)</f>
        <v/>
      </c>
      <c r="P101" s="72" t="str">
        <f>IF(Cyclical_overrides!P101 = "",
IF(INDEX(F_Inputs_cyclical!$A$1:$BE$243, MATCH('Cyclical_after overrides'!$A101, F_Inputs_cyclical!$A$1:$A$243, 0), MATCH('Cyclical_after overrides'!P$1, F_Inputs_cyclical!$A$1:$BE$1, 0))="", "", INDEX(F_Inputs_cyclical!$A$1:$BE$243, MATCH('Cyclical_after overrides'!$A101, F_Inputs_cyclical!$A$1:$A$243, 0), MATCH('Cyclical_after overrides'!P$1, F_Inputs_cyclical!$A$1:$BE$1, 0))),
Cyclical_overrides!P101)</f>
        <v/>
      </c>
      <c r="Q101" s="72" t="str">
        <f>IF(Cyclical_overrides!Q101 = "",
IF(INDEX(F_Inputs_cyclical!$A$1:$BE$243, MATCH('Cyclical_after overrides'!$A101, F_Inputs_cyclical!$A$1:$A$243, 0), MATCH('Cyclical_after overrides'!Q$1, F_Inputs_cyclical!$A$1:$BE$1, 0))="", "", INDEX(F_Inputs_cyclical!$A$1:$BE$243, MATCH('Cyclical_after overrides'!$A101, F_Inputs_cyclical!$A$1:$A$243, 0), MATCH('Cyclical_after overrides'!Q$1, F_Inputs_cyclical!$A$1:$BE$1, 0))),
Cyclical_overrides!Q101)</f>
        <v/>
      </c>
      <c r="R101" s="72" t="str">
        <f>IF(Cyclical_overrides!R101 = "",
IF(INDEX(F_Inputs_cyclical!$A$1:$BE$243, MATCH('Cyclical_after overrides'!$A101, F_Inputs_cyclical!$A$1:$A$243, 0), MATCH('Cyclical_after overrides'!R$1, F_Inputs_cyclical!$A$1:$BE$1, 0))="", "", INDEX(F_Inputs_cyclical!$A$1:$BE$243, MATCH('Cyclical_after overrides'!$A101, F_Inputs_cyclical!$A$1:$A$243, 0), MATCH('Cyclical_after overrides'!R$1, F_Inputs_cyclical!$A$1:$BE$1, 0))),
Cyclical_overrides!R101)</f>
        <v/>
      </c>
      <c r="S101" s="72" t="str">
        <f>IF(Cyclical_overrides!S101 = "",
IF(INDEX(F_Inputs_cyclical!$A$1:$BE$243, MATCH('Cyclical_after overrides'!$A101, F_Inputs_cyclical!$A$1:$A$243, 0), MATCH('Cyclical_after overrides'!S$1, F_Inputs_cyclical!$A$1:$BE$1, 0))="", "", INDEX(F_Inputs_cyclical!$A$1:$BE$243, MATCH('Cyclical_after overrides'!$A101, F_Inputs_cyclical!$A$1:$A$243, 0), MATCH('Cyclical_after overrides'!S$1, F_Inputs_cyclical!$A$1:$BE$1, 0))),
Cyclical_overrides!S101)</f>
        <v/>
      </c>
      <c r="T101" s="72" t="str">
        <f>IF(Cyclical_overrides!T101 = "",
IF(INDEX(F_Inputs_cyclical!$A$1:$BE$243, MATCH('Cyclical_after overrides'!$A101, F_Inputs_cyclical!$A$1:$A$243, 0), MATCH('Cyclical_after overrides'!T$1, F_Inputs_cyclical!$A$1:$BE$1, 0))="", "", INDEX(F_Inputs_cyclical!$A$1:$BE$243, MATCH('Cyclical_after overrides'!$A101, F_Inputs_cyclical!$A$1:$A$243, 0), MATCH('Cyclical_after overrides'!T$1, F_Inputs_cyclical!$A$1:$BE$1, 0))),
Cyclical_overrides!T101)</f>
        <v/>
      </c>
      <c r="U101" s="72" t="str">
        <f>IF(Cyclical_overrides!U101 = "",
IF(INDEX(F_Inputs_cyclical!$A$1:$BE$243, MATCH('Cyclical_after overrides'!$A101, F_Inputs_cyclical!$A$1:$A$243, 0), MATCH('Cyclical_after overrides'!U$1, F_Inputs_cyclical!$A$1:$BE$1, 0))="", "", INDEX(F_Inputs_cyclical!$A$1:$BE$243, MATCH('Cyclical_after overrides'!$A101, F_Inputs_cyclical!$A$1:$A$243, 0), MATCH('Cyclical_after overrides'!U$1, F_Inputs_cyclical!$A$1:$BE$1, 0))),
Cyclical_overrides!U101)</f>
        <v/>
      </c>
      <c r="V101" s="72">
        <f>IF(Cyclical_overrides!V101 = "",
IF(INDEX(F_Inputs_cyclical!$A$1:$BE$243, MATCH('Cyclical_after overrides'!$A101, F_Inputs_cyclical!$A$1:$A$243, 0), MATCH('Cyclical_after overrides'!V$1, F_Inputs_cyclical!$A$1:$BE$1, 0))="", "", INDEX(F_Inputs_cyclical!$A$1:$BE$243, MATCH('Cyclical_after overrides'!$A101, F_Inputs_cyclical!$A$1:$A$243, 0), MATCH('Cyclical_after overrides'!V$1, F_Inputs_cyclical!$A$1:$BE$1, 0))),
Cyclical_overrides!V101)</f>
        <v>25.817</v>
      </c>
      <c r="W101" s="72">
        <f>IF(Cyclical_overrides!W101 = "",
IF(INDEX(F_Inputs_cyclical!$A$1:$BE$243, MATCH('Cyclical_after overrides'!$A101, F_Inputs_cyclical!$A$1:$A$243, 0), MATCH('Cyclical_after overrides'!W$1, F_Inputs_cyclical!$A$1:$BE$1, 0))="", "", INDEX(F_Inputs_cyclical!$A$1:$BE$243, MATCH('Cyclical_after overrides'!$A101, F_Inputs_cyclical!$A$1:$A$243, 0), MATCH('Cyclical_after overrides'!W$1, F_Inputs_cyclical!$A$1:$BE$1, 0))),
Cyclical_overrides!W101)</f>
        <v>24.620999999999999</v>
      </c>
      <c r="X101" s="72">
        <f>IF(Cyclical_overrides!X101 = "",
IF(INDEX(F_Inputs_cyclical!$A$1:$BE$243, MATCH('Cyclical_after overrides'!$A101, F_Inputs_cyclical!$A$1:$A$243, 0), MATCH('Cyclical_after overrides'!X$1, F_Inputs_cyclical!$A$1:$BE$1, 0))="", "", INDEX(F_Inputs_cyclical!$A$1:$BE$243, MATCH('Cyclical_after overrides'!$A101, F_Inputs_cyclical!$A$1:$A$243, 0), MATCH('Cyclical_after overrides'!X$1, F_Inputs_cyclical!$A$1:$BE$1, 0))),
Cyclical_overrides!X101)</f>
        <v>664.06400000000008</v>
      </c>
      <c r="Y101" s="72">
        <f>IF(Cyclical_overrides!Y101 = "",
IF(INDEX(F_Inputs_cyclical!$A$1:$BE$243, MATCH('Cyclical_after overrides'!$A101, F_Inputs_cyclical!$A$1:$A$243, 0), MATCH('Cyclical_after overrides'!Y$1, F_Inputs_cyclical!$A$1:$BE$1, 0))="", "", INDEX(F_Inputs_cyclical!$A$1:$BE$243, MATCH('Cyclical_after overrides'!$A101, F_Inputs_cyclical!$A$1:$A$243, 0), MATCH('Cyclical_after overrides'!Y$1, F_Inputs_cyclical!$A$1:$BE$1, 0))),
Cyclical_overrides!Y101)</f>
        <v>1372.2845</v>
      </c>
      <c r="Z101" s="72">
        <f>IF(Cyclical_overrides!Z101 = "",
IF(INDEX(F_Inputs_cyclical!$A$1:$BE$243, MATCH('Cyclical_after overrides'!$A101, F_Inputs_cyclical!$A$1:$A$243, 0), MATCH('Cyclical_after overrides'!Z$1, F_Inputs_cyclical!$A$1:$BE$1, 0))="", "", INDEX(F_Inputs_cyclical!$A$1:$BE$243, MATCH('Cyclical_after overrides'!$A101, F_Inputs_cyclical!$A$1:$A$243, 0), MATCH('Cyclical_after overrides'!Z$1, F_Inputs_cyclical!$A$1:$BE$1, 0))),
Cyclical_overrides!Z101)</f>
        <v>1701.4949999999999</v>
      </c>
      <c r="AA101" s="72">
        <f>IF(Cyclical_overrides!AA101 = "",
IF(INDEX(F_Inputs_cyclical!$A$1:$BE$243, MATCH('Cyclical_after overrides'!$A101, F_Inputs_cyclical!$A$1:$A$243, 0), MATCH('Cyclical_after overrides'!AA$1, F_Inputs_cyclical!$A$1:$BE$1, 0))="", "", INDEX(F_Inputs_cyclical!$A$1:$BE$243, MATCH('Cyclical_after overrides'!$A101, F_Inputs_cyclical!$A$1:$A$243, 0), MATCH('Cyclical_after overrides'!AA$1, F_Inputs_cyclical!$A$1:$BE$1, 0))),
Cyclical_overrides!AA101)</f>
        <v>1922.8420000000001</v>
      </c>
      <c r="AB101" s="72" t="str">
        <f>IF(Cyclical_overrides!AB101 = "",
IF(INDEX(F_Inputs_cyclical!$A$1:$BE$243, MATCH('Cyclical_after overrides'!$A101, F_Inputs_cyclical!$A$1:$A$243, 0), MATCH('Cyclical_after overrides'!AB$1, F_Inputs_cyclical!$A$1:$BE$1, 0))="", "", INDEX(F_Inputs_cyclical!$A$1:$BE$243, MATCH('Cyclical_after overrides'!$A101, F_Inputs_cyclical!$A$1:$A$243, 0), MATCH('Cyclical_after overrides'!AB$1, F_Inputs_cyclical!$A$1:$BE$1, 0))),
Cyclical_overrides!AB101)</f>
        <v/>
      </c>
      <c r="AC101" s="72">
        <f>IF(Cyclical_overrides!AC101 = "",
IF(INDEX(F_Inputs_cyclical!$A$1:$BE$243, MATCH('Cyclical_after overrides'!$A101, F_Inputs_cyclical!$A$1:$A$243, 0), MATCH('Cyclical_after overrides'!AC$1, F_Inputs_cyclical!$A$1:$BE$1, 0))="", "", INDEX(F_Inputs_cyclical!$A$1:$BE$243, MATCH('Cyclical_after overrides'!$A101, F_Inputs_cyclical!$A$1:$A$243, 0), MATCH('Cyclical_after overrides'!AC$1, F_Inputs_cyclical!$A$1:$BE$1, 0))),
Cyclical_overrides!AC101)</f>
        <v>215.50800000000001</v>
      </c>
      <c r="AD101" s="72">
        <f>IF(Cyclical_overrides!AD101 = "",
IF(INDEX(F_Inputs_cyclical!$A$1:$BE$243, MATCH('Cyclical_after overrides'!$A101, F_Inputs_cyclical!$A$1:$A$243, 0), MATCH('Cyclical_after overrides'!AD$1, F_Inputs_cyclical!$A$1:$BE$1, 0))="", "", INDEX(F_Inputs_cyclical!$A$1:$BE$243, MATCH('Cyclical_after overrides'!$A101, F_Inputs_cyclical!$A$1:$A$243, 0), MATCH('Cyclical_after overrides'!AD$1, F_Inputs_cyclical!$A$1:$BE$1, 0))),
Cyclical_overrides!AD101)</f>
        <v>0</v>
      </c>
      <c r="AE101" s="72">
        <f>IF(Cyclical_overrides!AE101 = "",
IF(INDEX(F_Inputs_cyclical!$A$1:$BE$243, MATCH('Cyclical_after overrides'!$A101, F_Inputs_cyclical!$A$1:$A$243, 0), MATCH('Cyclical_after overrides'!AE$1, F_Inputs_cyclical!$A$1:$BE$1, 0))="", "", INDEX(F_Inputs_cyclical!$A$1:$BE$243, MATCH('Cyclical_after overrides'!$A101, F_Inputs_cyclical!$A$1:$A$243, 0), MATCH('Cyclical_after overrides'!AE$1, F_Inputs_cyclical!$A$1:$BE$1, 0))),
Cyclical_overrides!AE101)</f>
        <v>0.14299999999999999</v>
      </c>
      <c r="AF101" s="72">
        <f>IF(Cyclical_overrides!AF101 = "",
IF(INDEX(F_Inputs_cyclical!$A$1:$BE$243, MATCH('Cyclical_after overrides'!$A101, F_Inputs_cyclical!$A$1:$A$243, 0), MATCH('Cyclical_after overrides'!AF$1, F_Inputs_cyclical!$A$1:$BE$1, 0))="", "", INDEX(F_Inputs_cyclical!$A$1:$BE$243, MATCH('Cyclical_after overrides'!$A101, F_Inputs_cyclical!$A$1:$A$243, 0), MATCH('Cyclical_after overrides'!AF$1, F_Inputs_cyclical!$A$1:$BE$1, 0))),
Cyclical_overrides!AF101)</f>
        <v>19.638999999999999</v>
      </c>
      <c r="AG101" s="72">
        <f>IF(Cyclical_overrides!AG101 = "",
IF(INDEX(F_Inputs_cyclical!$A$1:$BE$243, MATCH('Cyclical_after overrides'!$A101, F_Inputs_cyclical!$A$1:$A$243, 0), MATCH('Cyclical_after overrides'!AG$1, F_Inputs_cyclical!$A$1:$BE$1, 0))="", "", INDEX(F_Inputs_cyclical!$A$1:$BE$243, MATCH('Cyclical_after overrides'!$A101, F_Inputs_cyclical!$A$1:$A$243, 0), MATCH('Cyclical_after overrides'!AG$1, F_Inputs_cyclical!$A$1:$BE$1, 0))),
Cyclical_overrides!AG101)</f>
        <v>3.69</v>
      </c>
      <c r="AH101" s="72">
        <f>IF(Cyclical_overrides!AH101 = "",
IF(INDEX(F_Inputs_cyclical!$A$1:$BE$243, MATCH('Cyclical_after overrides'!$A101, F_Inputs_cyclical!$A$1:$A$243, 0), MATCH('Cyclical_after overrides'!AH$1, F_Inputs_cyclical!$A$1:$BE$1, 0))="", "", INDEX(F_Inputs_cyclical!$A$1:$BE$243, MATCH('Cyclical_after overrides'!$A101, F_Inputs_cyclical!$A$1:$A$243, 0), MATCH('Cyclical_after overrides'!AH$1, F_Inputs_cyclical!$A$1:$BE$1, 0))),
Cyclical_overrides!AH101)</f>
        <v>1.7549999999999999</v>
      </c>
      <c r="AI101" s="72">
        <f>IF(Cyclical_overrides!AI101 = "",
IF(INDEX(F_Inputs_cyclical!$A$1:$BE$243, MATCH('Cyclical_after overrides'!$A101, F_Inputs_cyclical!$A$1:$A$243, 0), MATCH('Cyclical_after overrides'!AI$1, F_Inputs_cyclical!$A$1:$BE$1, 0))="", "", INDEX(F_Inputs_cyclical!$A$1:$BE$243, MATCH('Cyclical_after overrides'!$A101, F_Inputs_cyclical!$A$1:$A$243, 0), MATCH('Cyclical_after overrides'!AI$1, F_Inputs_cyclical!$A$1:$BE$1, 0))),
Cyclical_overrides!AI101)</f>
        <v>66.830500000000001</v>
      </c>
      <c r="AJ101" s="72">
        <f>IF(Cyclical_overrides!AJ101 = "",
IF(INDEX(F_Inputs_cyclical!$A$1:$BE$243, MATCH('Cyclical_after overrides'!$A101, F_Inputs_cyclical!$A$1:$A$243, 0), MATCH('Cyclical_after overrides'!AJ$1, F_Inputs_cyclical!$A$1:$BE$1, 0))="", "", INDEX(F_Inputs_cyclical!$A$1:$BE$243, MATCH('Cyclical_after overrides'!$A101, F_Inputs_cyclical!$A$1:$A$243, 0), MATCH('Cyclical_after overrides'!AJ$1, F_Inputs_cyclical!$A$1:$BE$1, 0))),
Cyclical_overrides!AJ101)</f>
        <v>0</v>
      </c>
      <c r="AK101" s="72">
        <f>IF(Cyclical_overrides!AK101 = "",
IF(INDEX(F_Inputs_cyclical!$A$1:$BE$243, MATCH('Cyclical_after overrides'!$A101, F_Inputs_cyclical!$A$1:$A$243, 0), MATCH('Cyclical_after overrides'!AK$1, F_Inputs_cyclical!$A$1:$BE$1, 0))="", "", INDEX(F_Inputs_cyclical!$A$1:$BE$243, MATCH('Cyclical_after overrides'!$A101, F_Inputs_cyclical!$A$1:$A$243, 0), MATCH('Cyclical_after overrides'!AK$1, F_Inputs_cyclical!$A$1:$BE$1, 0))),
Cyclical_overrides!AK101)</f>
        <v>0</v>
      </c>
      <c r="AL101" s="72">
        <f>IF(Cyclical_overrides!AL101 = "",
IF(INDEX(F_Inputs_cyclical!$A$1:$BE$243, MATCH('Cyclical_after overrides'!$A101, F_Inputs_cyclical!$A$1:$A$243, 0), MATCH('Cyclical_after overrides'!AL$1, F_Inputs_cyclical!$A$1:$BE$1, 0))="", "", INDEX(F_Inputs_cyclical!$A$1:$BE$243, MATCH('Cyclical_after overrides'!$A101, F_Inputs_cyclical!$A$1:$A$243, 0), MATCH('Cyclical_after overrides'!AL$1, F_Inputs_cyclical!$A$1:$BE$1, 0))),
Cyclical_overrides!AL101)</f>
        <v>4.508</v>
      </c>
      <c r="AM101" s="72">
        <f>IF(Cyclical_overrides!AM101 = "",
IF(INDEX(F_Inputs_cyclical!$A$1:$BE$243, MATCH('Cyclical_after overrides'!$A101, F_Inputs_cyclical!$A$1:$A$243, 0), MATCH('Cyclical_after overrides'!AM$1, F_Inputs_cyclical!$A$1:$BE$1, 0))="", "", INDEX(F_Inputs_cyclical!$A$1:$BE$243, MATCH('Cyclical_after overrides'!$A101, F_Inputs_cyclical!$A$1:$A$243, 0), MATCH('Cyclical_after overrides'!AM$1, F_Inputs_cyclical!$A$1:$BE$1, 0))),
Cyclical_overrides!AM101)</f>
        <v>1.3560000000000001</v>
      </c>
      <c r="AN101" s="72" t="str">
        <f>IF(Cyclical_overrides!AN101 = "",
IF(INDEX(F_Inputs_cyclical!$A$1:$BE$243, MATCH('Cyclical_after overrides'!$A101, F_Inputs_cyclical!$A$1:$A$243, 0), MATCH('Cyclical_after overrides'!AN$1, F_Inputs_cyclical!$A$1:$BE$1, 0))="", "", INDEX(F_Inputs_cyclical!$A$1:$BE$243, MATCH('Cyclical_after overrides'!$A101, F_Inputs_cyclical!$A$1:$A$243, 0), MATCH('Cyclical_after overrides'!AN$1, F_Inputs_cyclical!$A$1:$BE$1, 0))),
Cyclical_overrides!AN101)</f>
        <v/>
      </c>
      <c r="AO101" s="72">
        <f>IF(Cyclical_overrides!AO101 = "",
IF(INDEX(F_Inputs_cyclical!$A$1:$BE$243, MATCH('Cyclical_after overrides'!$A101, F_Inputs_cyclical!$A$1:$A$243, 0), MATCH('Cyclical_after overrides'!AO$1, F_Inputs_cyclical!$A$1:$BE$1, 0))="", "", INDEX(F_Inputs_cyclical!$A$1:$BE$243, MATCH('Cyclical_after overrides'!$A101, F_Inputs_cyclical!$A$1:$A$243, 0), MATCH('Cyclical_after overrides'!AO$1, F_Inputs_cyclical!$A$1:$BE$1, 0))),
Cyclical_overrides!AO101)</f>
        <v>0</v>
      </c>
      <c r="AP101" s="72">
        <f>IF(Cyclical_overrides!AP101 = "",
IF(INDEX(F_Inputs_cyclical!$A$1:$BE$243, MATCH('Cyclical_after overrides'!$A101, F_Inputs_cyclical!$A$1:$A$243, 0), MATCH('Cyclical_after overrides'!AP$1, F_Inputs_cyclical!$A$1:$BE$1, 0))="", "", INDEX(F_Inputs_cyclical!$A$1:$BE$243, MATCH('Cyclical_after overrides'!$A101, F_Inputs_cyclical!$A$1:$A$243, 0), MATCH('Cyclical_after overrides'!AP$1, F_Inputs_cyclical!$A$1:$BE$1, 0))),
Cyclical_overrides!AP101)</f>
        <v>4.508</v>
      </c>
      <c r="AQ101" s="72" t="str">
        <f>IF(Cyclical_overrides!AQ101 = "",
IF(INDEX(F_Inputs_cyclical!$A$1:$BE$243, MATCH('Cyclical_after overrides'!$A101, F_Inputs_cyclical!$A$1:$A$243, 0), MATCH('Cyclical_after overrides'!AQ$1, F_Inputs_cyclical!$A$1:$BE$1, 0))="", "", INDEX(F_Inputs_cyclical!$A$1:$BE$243, MATCH('Cyclical_after overrides'!$A101, F_Inputs_cyclical!$A$1:$A$243, 0), MATCH('Cyclical_after overrides'!AQ$1, F_Inputs_cyclical!$A$1:$BE$1, 0))),
Cyclical_overrides!AQ101)</f>
        <v/>
      </c>
      <c r="AR101" s="72" t="str">
        <f>IF(Cyclical_overrides!AR101 = "",
IF(INDEX(F_Inputs_cyclical!$A$1:$BE$243, MATCH('Cyclical_after overrides'!$A101, F_Inputs_cyclical!$A$1:$A$243, 0), MATCH('Cyclical_after overrides'!AR$1, F_Inputs_cyclical!$A$1:$BE$1, 0))="", "", INDEX(F_Inputs_cyclical!$A$1:$BE$243, MATCH('Cyclical_after overrides'!$A101, F_Inputs_cyclical!$A$1:$A$243, 0), MATCH('Cyclical_after overrides'!AR$1, F_Inputs_cyclical!$A$1:$BE$1, 0))),
Cyclical_overrides!AR101)</f>
        <v/>
      </c>
      <c r="AS101" s="72" t="str">
        <f>IF(Cyclical_overrides!AS101 = "",
IF(INDEX(F_Inputs_cyclical!$A$1:$BE$243, MATCH('Cyclical_after overrides'!$A101, F_Inputs_cyclical!$A$1:$A$243, 0), MATCH('Cyclical_after overrides'!AS$1, F_Inputs_cyclical!$A$1:$BE$1, 0))="", "", INDEX(F_Inputs_cyclical!$A$1:$BE$243, MATCH('Cyclical_after overrides'!$A101, F_Inputs_cyclical!$A$1:$A$243, 0), MATCH('Cyclical_after overrides'!AS$1, F_Inputs_cyclical!$A$1:$BE$1, 0))),
Cyclical_overrides!AS101)</f>
        <v/>
      </c>
      <c r="AT101" s="72" t="str">
        <f>IF(Cyclical_overrides!AT101 = "",
IF(INDEX(F_Inputs_cyclical!$A$1:$BE$243, MATCH('Cyclical_after overrides'!$A101, F_Inputs_cyclical!$A$1:$A$243, 0), MATCH('Cyclical_after overrides'!AT$1, F_Inputs_cyclical!$A$1:$BE$1, 0))="", "", INDEX(F_Inputs_cyclical!$A$1:$BE$243, MATCH('Cyclical_after overrides'!$A101, F_Inputs_cyclical!$A$1:$A$243, 0), MATCH('Cyclical_after overrides'!AT$1, F_Inputs_cyclical!$A$1:$BE$1, 0))),
Cyclical_overrides!AT101)</f>
        <v/>
      </c>
      <c r="AU101" s="72" t="str">
        <f>IF(Cyclical_overrides!AU101 = "",
IF(INDEX(F_Inputs_cyclical!$A$1:$BE$243, MATCH('Cyclical_after overrides'!$A101, F_Inputs_cyclical!$A$1:$A$243, 0), MATCH('Cyclical_after overrides'!AU$1, F_Inputs_cyclical!$A$1:$BE$1, 0))="", "", INDEX(F_Inputs_cyclical!$A$1:$BE$243, MATCH('Cyclical_after overrides'!$A101, F_Inputs_cyclical!$A$1:$A$243, 0), MATCH('Cyclical_after overrides'!AU$1, F_Inputs_cyclical!$A$1:$BE$1, 0))),
Cyclical_overrides!AU101)</f>
        <v/>
      </c>
      <c r="AV101" s="72" t="str">
        <f>IF(Cyclical_overrides!AV101 = "",
IF(INDEX(F_Inputs_cyclical!$A$1:$BE$243, MATCH('Cyclical_after overrides'!$A101, F_Inputs_cyclical!$A$1:$A$243, 0), MATCH('Cyclical_after overrides'!AV$1, F_Inputs_cyclical!$A$1:$BE$1, 0))="", "", INDEX(F_Inputs_cyclical!$A$1:$BE$243, MATCH('Cyclical_after overrides'!$A101, F_Inputs_cyclical!$A$1:$A$243, 0), MATCH('Cyclical_after overrides'!AV$1, F_Inputs_cyclical!$A$1:$BE$1, 0))),
Cyclical_overrides!AV101)</f>
        <v/>
      </c>
      <c r="AW101" s="72">
        <f>IF(Cyclical_overrides!AW101 = "",
IF(INDEX(F_Inputs_cyclical!$A$1:$BE$243, MATCH('Cyclical_after overrides'!$A101, F_Inputs_cyclical!$A$1:$A$243, 0), MATCH('Cyclical_after overrides'!AW$1, F_Inputs_cyclical!$A$1:$BE$1, 0))="", "", INDEX(F_Inputs_cyclical!$A$1:$BE$243, MATCH('Cyclical_after overrides'!$A101, F_Inputs_cyclical!$A$1:$A$243, 0), MATCH('Cyclical_after overrides'!AW$1, F_Inputs_cyclical!$A$1:$BE$1, 0))),
Cyclical_overrides!AW101)</f>
        <v>1</v>
      </c>
      <c r="AX101" s="72">
        <f>IF(Cyclical_overrides!AX101 = "",
IF(INDEX(F_Inputs_cyclical!$A$1:$BE$243, MATCH('Cyclical_after overrides'!$A101, F_Inputs_cyclical!$A$1:$A$243, 0), MATCH('Cyclical_after overrides'!AX$1, F_Inputs_cyclical!$A$1:$BE$1, 0))="", "", INDEX(F_Inputs_cyclical!$A$1:$BE$243, MATCH('Cyclical_after overrides'!$A101, F_Inputs_cyclical!$A$1:$A$243, 0), MATCH('Cyclical_after overrides'!AX$1, F_Inputs_cyclical!$A$1:$BE$1, 0))),
Cyclical_overrides!AX101)</f>
        <v>25.619705365550793</v>
      </c>
      <c r="AY101" s="72">
        <f>IF(Cyclical_overrides!AY101 = "",
IF(INDEX(F_Inputs_cyclical!$A$1:$BE$243, MATCH('Cyclical_after overrides'!$A101, F_Inputs_cyclical!$A$1:$A$243, 0), MATCH('Cyclical_after overrides'!AY$1, F_Inputs_cyclical!$A$1:$BE$1, 0))="", "", INDEX(F_Inputs_cyclical!$A$1:$BE$243, MATCH('Cyclical_after overrides'!$A101, F_Inputs_cyclical!$A$1:$A$243, 0), MATCH('Cyclical_after overrides'!AY$1, F_Inputs_cyclical!$A$1:$BE$1, 0))),
Cyclical_overrides!AY101)</f>
        <v>136.34434724982836</v>
      </c>
      <c r="AZ101" s="72">
        <f>IF(Cyclical_overrides!AZ101 = "",
IF(INDEX(F_Inputs_cyclical!$A$1:$BE$243, MATCH('Cyclical_after overrides'!$A101, F_Inputs_cyclical!$A$1:$A$243, 0), MATCH('Cyclical_after overrides'!AZ$1, F_Inputs_cyclical!$A$1:$BE$1, 0))="", "", INDEX(F_Inputs_cyclical!$A$1:$BE$243, MATCH('Cyclical_after overrides'!$A101, F_Inputs_cyclical!$A$1:$A$243, 0), MATCH('Cyclical_after overrides'!AZ$1, F_Inputs_cyclical!$A$1:$BE$1, 0))),
Cyclical_overrides!AZ101)</f>
        <v>2.1932441760734638</v>
      </c>
      <c r="BA101" s="72">
        <f>IF(Cyclical_overrides!BA101 = "",
IF(INDEX(F_Inputs_cyclical!$A$1:$BE$243, MATCH('Cyclical_after overrides'!$A101, F_Inputs_cyclical!$A$1:$A$243, 0), MATCH('Cyclical_after overrides'!BA$1, F_Inputs_cyclical!$A$1:$BE$1, 0))="", "", INDEX(F_Inputs_cyclical!$A$1:$BE$243, MATCH('Cyclical_after overrides'!$A101, F_Inputs_cyclical!$A$1:$A$243, 0), MATCH('Cyclical_after overrides'!BA$1, F_Inputs_cyclical!$A$1:$BE$1, 0))),
Cyclical_overrides!BA101)</f>
        <v>11.805542930194168</v>
      </c>
      <c r="BB101" s="72">
        <f>IF(Cyclical_overrides!BB101 = "",
IF(INDEX(F_Inputs_cyclical!$A$1:$BE$243, MATCH('Cyclical_after overrides'!$A101, F_Inputs_cyclical!$A$1:$A$243, 0), MATCH('Cyclical_after overrides'!BB$1, F_Inputs_cyclical!$A$1:$BE$1, 0))="", "", INDEX(F_Inputs_cyclical!$A$1:$BE$243, MATCH('Cyclical_after overrides'!$A101, F_Inputs_cyclical!$A$1:$A$243, 0), MATCH('Cyclical_after overrides'!BB$1, F_Inputs_cyclical!$A$1:$BE$1, 0))),
Cyclical_overrides!BB101)</f>
        <v>11.805542930194168</v>
      </c>
      <c r="BC101" s="72">
        <f>IF(Cyclical_overrides!BC101 = "",
IF(INDEX(F_Inputs_cyclical!$A$1:$BE$243, MATCH('Cyclical_after overrides'!$A101, F_Inputs_cyclical!$A$1:$A$243, 0), MATCH('Cyclical_after overrides'!BC$1, F_Inputs_cyclical!$A$1:$BE$1, 0))="", "", INDEX(F_Inputs_cyclical!$A$1:$BE$243, MATCH('Cyclical_after overrides'!$A101, F_Inputs_cyclical!$A$1:$A$243, 0), MATCH('Cyclical_after overrides'!BC$1, F_Inputs_cyclical!$A$1:$BE$1, 0))),
Cyclical_overrides!BC101)</f>
        <v>17.355320145649053</v>
      </c>
      <c r="BD101" s="72">
        <f>IF(Cyclical_overrides!BD101 = "",
IF(INDEX(F_Inputs_cyclical!$A$1:$BE$243, MATCH('Cyclical_after overrides'!$A101, F_Inputs_cyclical!$A$1:$A$243, 0), MATCH('Cyclical_after overrides'!BD$1, F_Inputs_cyclical!$A$1:$BE$1, 0))="", "", INDEX(F_Inputs_cyclical!$A$1:$BE$243, MATCH('Cyclical_after overrides'!$A101, F_Inputs_cyclical!$A$1:$A$243, 0), MATCH('Cyclical_after overrides'!BD$1, F_Inputs_cyclical!$A$1:$BE$1, 0))),
Cyclical_overrides!BD101)</f>
        <v>1800.912</v>
      </c>
      <c r="BE101" s="194"/>
    </row>
    <row r="102" spans="1:57" x14ac:dyDescent="0.4">
      <c r="A102" s="63" t="str">
        <f t="shared" si="1"/>
        <v>TMS24</v>
      </c>
      <c r="B102" s="63" t="s">
        <v>349</v>
      </c>
      <c r="C102" s="63" t="s">
        <v>263</v>
      </c>
      <c r="D102" s="72">
        <f>IF(Cyclical_overrides!D102 = "",
IF(INDEX(F_Inputs_cyclical!$A$1:$BE$243, MATCH('Cyclical_after overrides'!$A102, F_Inputs_cyclical!$A$1:$A$243, 0), MATCH('Cyclical_after overrides'!D$1, F_Inputs_cyclical!$A$1:$BE$1, 0))="", "", INDEX(F_Inputs_cyclical!$A$1:$BE$243, MATCH('Cyclical_after overrides'!$A102, F_Inputs_cyclical!$A$1:$A$243, 0), MATCH('Cyclical_after overrides'!D$1, F_Inputs_cyclical!$A$1:$BE$1, 0))),
Cyclical_overrides!D102)</f>
        <v>63.814</v>
      </c>
      <c r="E102" s="72">
        <f>IF(Cyclical_overrides!E102 = "",
IF(INDEX(F_Inputs_cyclical!$A$1:$BE$243, MATCH('Cyclical_after overrides'!$A102, F_Inputs_cyclical!$A$1:$A$243, 0), MATCH('Cyclical_after overrides'!E$1, F_Inputs_cyclical!$A$1:$BE$1, 0))="", "", INDEX(F_Inputs_cyclical!$A$1:$BE$243, MATCH('Cyclical_after overrides'!$A102, F_Inputs_cyclical!$A$1:$A$243, 0), MATCH('Cyclical_after overrides'!E$1, F_Inputs_cyclical!$A$1:$BE$1, 0))),
Cyclical_overrides!E102)</f>
        <v>22.382000000000001</v>
      </c>
      <c r="F102" s="72">
        <f>IF(Cyclical_overrides!F102 = "",
IF(INDEX(F_Inputs_cyclical!$A$1:$BE$243, MATCH('Cyclical_after overrides'!$A102, F_Inputs_cyclical!$A$1:$A$243, 0), MATCH('Cyclical_after overrides'!F$1, F_Inputs_cyclical!$A$1:$BE$1, 0))="", "", INDEX(F_Inputs_cyclical!$A$1:$BE$243, MATCH('Cyclical_after overrides'!$A102, F_Inputs_cyclical!$A$1:$A$243, 0), MATCH('Cyclical_after overrides'!F$1, F_Inputs_cyclical!$A$1:$BE$1, 0))),
Cyclical_overrides!F102)</f>
        <v>87.012</v>
      </c>
      <c r="G102" s="72">
        <f>IF(Cyclical_overrides!G102 = "",
IF(INDEX(F_Inputs_cyclical!$A$1:$BE$243, MATCH('Cyclical_after overrides'!$A102, F_Inputs_cyclical!$A$1:$A$243, 0), MATCH('Cyclical_after overrides'!G$1, F_Inputs_cyclical!$A$1:$BE$1, 0))="", "", INDEX(F_Inputs_cyclical!$A$1:$BE$243, MATCH('Cyclical_after overrides'!$A102, F_Inputs_cyclical!$A$1:$A$243, 0), MATCH('Cyclical_after overrides'!G$1, F_Inputs_cyclical!$A$1:$BE$1, 0))),
Cyclical_overrides!G102)</f>
        <v>9.3439999999999994</v>
      </c>
      <c r="H102" s="72">
        <f>IF(Cyclical_overrides!H102 = "",
IF(INDEX(F_Inputs_cyclical!$A$1:$BE$243, MATCH('Cyclical_after overrides'!$A102, F_Inputs_cyclical!$A$1:$A$243, 0), MATCH('Cyclical_after overrides'!H$1, F_Inputs_cyclical!$A$1:$BE$1, 0))="", "", INDEX(F_Inputs_cyclical!$A$1:$BE$243, MATCH('Cyclical_after overrides'!$A102, F_Inputs_cyclical!$A$1:$A$243, 0), MATCH('Cyclical_after overrides'!H$1, F_Inputs_cyclical!$A$1:$BE$1, 0))),
Cyclical_overrides!H102)</f>
        <v>0.38400000000000001</v>
      </c>
      <c r="I102" s="72">
        <f>IF(Cyclical_overrides!I102 = "",
IF(INDEX(F_Inputs_cyclical!$A$1:$BE$243, MATCH('Cyclical_after overrides'!$A102, F_Inputs_cyclical!$A$1:$A$243, 0), MATCH('Cyclical_after overrides'!I$1, F_Inputs_cyclical!$A$1:$BE$1, 0))="", "", INDEX(F_Inputs_cyclical!$A$1:$BE$243, MATCH('Cyclical_after overrides'!$A102, F_Inputs_cyclical!$A$1:$A$243, 0), MATCH('Cyclical_after overrides'!I$1, F_Inputs_cyclical!$A$1:$BE$1, 0))),
Cyclical_overrides!I102)</f>
        <v>0</v>
      </c>
      <c r="J102" s="72" t="str">
        <f>IF(Cyclical_overrides!J102 = "",
IF(INDEX(F_Inputs_cyclical!$A$1:$BE$243, MATCH('Cyclical_after overrides'!$A102, F_Inputs_cyclical!$A$1:$A$243, 0), MATCH('Cyclical_after overrides'!J$1, F_Inputs_cyclical!$A$1:$BE$1, 0))="", "", INDEX(F_Inputs_cyclical!$A$1:$BE$243, MATCH('Cyclical_after overrides'!$A102, F_Inputs_cyclical!$A$1:$A$243, 0), MATCH('Cyclical_after overrides'!J$1, F_Inputs_cyclical!$A$1:$BE$1, 0))),
Cyclical_overrides!J102)</f>
        <v/>
      </c>
      <c r="K102" s="72">
        <f>IF(Cyclical_overrides!K102 = "",
IF(INDEX(F_Inputs_cyclical!$A$1:$BE$243, MATCH('Cyclical_after overrides'!$A102, F_Inputs_cyclical!$A$1:$A$243, 0), MATCH('Cyclical_after overrides'!K$1, F_Inputs_cyclical!$A$1:$BE$1, 0))="", "", INDEX(F_Inputs_cyclical!$A$1:$BE$243, MATCH('Cyclical_after overrides'!$A102, F_Inputs_cyclical!$A$1:$A$243, 0), MATCH('Cyclical_after overrides'!K$1, F_Inputs_cyclical!$A$1:$BE$1, 0))),
Cyclical_overrides!K102)</f>
        <v>96.692999999999998</v>
      </c>
      <c r="L102" s="72" t="str">
        <f>IF(Cyclical_overrides!L102 = "",
IF(INDEX(F_Inputs_cyclical!$A$1:$BE$243, MATCH('Cyclical_after overrides'!$A102, F_Inputs_cyclical!$A$1:$A$243, 0), MATCH('Cyclical_after overrides'!L$1, F_Inputs_cyclical!$A$1:$BE$1, 0))="", "", INDEX(F_Inputs_cyclical!$A$1:$BE$243, MATCH('Cyclical_after overrides'!$A102, F_Inputs_cyclical!$A$1:$A$243, 0), MATCH('Cyclical_after overrides'!L$1, F_Inputs_cyclical!$A$1:$BE$1, 0))),
Cyclical_overrides!L102)</f>
        <v/>
      </c>
      <c r="M102" s="72" t="str">
        <f>IF(Cyclical_overrides!M102 = "",
IF(INDEX(F_Inputs_cyclical!$A$1:$BE$243, MATCH('Cyclical_after overrides'!$A102, F_Inputs_cyclical!$A$1:$A$243, 0), MATCH('Cyclical_after overrides'!M$1, F_Inputs_cyclical!$A$1:$BE$1, 0))="", "", INDEX(F_Inputs_cyclical!$A$1:$BE$243, MATCH('Cyclical_after overrides'!$A102, F_Inputs_cyclical!$A$1:$A$243, 0), MATCH('Cyclical_after overrides'!M$1, F_Inputs_cyclical!$A$1:$BE$1, 0))),
Cyclical_overrides!M102)</f>
        <v/>
      </c>
      <c r="N102" s="72" t="str">
        <f>IF(Cyclical_overrides!N102 = "",
IF(INDEX(F_Inputs_cyclical!$A$1:$BE$243, MATCH('Cyclical_after overrides'!$A102, F_Inputs_cyclical!$A$1:$A$243, 0), MATCH('Cyclical_after overrides'!N$1, F_Inputs_cyclical!$A$1:$BE$1, 0))="", "", INDEX(F_Inputs_cyclical!$A$1:$BE$243, MATCH('Cyclical_after overrides'!$A102, F_Inputs_cyclical!$A$1:$A$243, 0), MATCH('Cyclical_after overrides'!N$1, F_Inputs_cyclical!$A$1:$BE$1, 0))),
Cyclical_overrides!N102)</f>
        <v/>
      </c>
      <c r="O102" s="72" t="str">
        <f>IF(Cyclical_overrides!O102 = "",
IF(INDEX(F_Inputs_cyclical!$A$1:$BE$243, MATCH('Cyclical_after overrides'!$A102, F_Inputs_cyclical!$A$1:$A$243, 0), MATCH('Cyclical_after overrides'!O$1, F_Inputs_cyclical!$A$1:$BE$1, 0))="", "", INDEX(F_Inputs_cyclical!$A$1:$BE$243, MATCH('Cyclical_after overrides'!$A102, F_Inputs_cyclical!$A$1:$A$243, 0), MATCH('Cyclical_after overrides'!O$1, F_Inputs_cyclical!$A$1:$BE$1, 0))),
Cyclical_overrides!O102)</f>
        <v/>
      </c>
      <c r="P102" s="72" t="str">
        <f>IF(Cyclical_overrides!P102 = "",
IF(INDEX(F_Inputs_cyclical!$A$1:$BE$243, MATCH('Cyclical_after overrides'!$A102, F_Inputs_cyclical!$A$1:$A$243, 0), MATCH('Cyclical_after overrides'!P$1, F_Inputs_cyclical!$A$1:$BE$1, 0))="", "", INDEX(F_Inputs_cyclical!$A$1:$BE$243, MATCH('Cyclical_after overrides'!$A102, F_Inputs_cyclical!$A$1:$A$243, 0), MATCH('Cyclical_after overrides'!P$1, F_Inputs_cyclical!$A$1:$BE$1, 0))),
Cyclical_overrides!P102)</f>
        <v/>
      </c>
      <c r="Q102" s="72" t="str">
        <f>IF(Cyclical_overrides!Q102 = "",
IF(INDEX(F_Inputs_cyclical!$A$1:$BE$243, MATCH('Cyclical_after overrides'!$A102, F_Inputs_cyclical!$A$1:$A$243, 0), MATCH('Cyclical_after overrides'!Q$1, F_Inputs_cyclical!$A$1:$BE$1, 0))="", "", INDEX(F_Inputs_cyclical!$A$1:$BE$243, MATCH('Cyclical_after overrides'!$A102, F_Inputs_cyclical!$A$1:$A$243, 0), MATCH('Cyclical_after overrides'!Q$1, F_Inputs_cyclical!$A$1:$BE$1, 0))),
Cyclical_overrides!Q102)</f>
        <v/>
      </c>
      <c r="R102" s="72" t="str">
        <f>IF(Cyclical_overrides!R102 = "",
IF(INDEX(F_Inputs_cyclical!$A$1:$BE$243, MATCH('Cyclical_after overrides'!$A102, F_Inputs_cyclical!$A$1:$A$243, 0), MATCH('Cyclical_after overrides'!R$1, F_Inputs_cyclical!$A$1:$BE$1, 0))="", "", INDEX(F_Inputs_cyclical!$A$1:$BE$243, MATCH('Cyclical_after overrides'!$A102, F_Inputs_cyclical!$A$1:$A$243, 0), MATCH('Cyclical_after overrides'!R$1, F_Inputs_cyclical!$A$1:$BE$1, 0))),
Cyclical_overrides!R102)</f>
        <v/>
      </c>
      <c r="S102" s="72" t="str">
        <f>IF(Cyclical_overrides!S102 = "",
IF(INDEX(F_Inputs_cyclical!$A$1:$BE$243, MATCH('Cyclical_after overrides'!$A102, F_Inputs_cyclical!$A$1:$A$243, 0), MATCH('Cyclical_after overrides'!S$1, F_Inputs_cyclical!$A$1:$BE$1, 0))="", "", INDEX(F_Inputs_cyclical!$A$1:$BE$243, MATCH('Cyclical_after overrides'!$A102, F_Inputs_cyclical!$A$1:$A$243, 0), MATCH('Cyclical_after overrides'!S$1, F_Inputs_cyclical!$A$1:$BE$1, 0))),
Cyclical_overrides!S102)</f>
        <v/>
      </c>
      <c r="T102" s="72" t="str">
        <f>IF(Cyclical_overrides!T102 = "",
IF(INDEX(F_Inputs_cyclical!$A$1:$BE$243, MATCH('Cyclical_after overrides'!$A102, F_Inputs_cyclical!$A$1:$A$243, 0), MATCH('Cyclical_after overrides'!T$1, F_Inputs_cyclical!$A$1:$BE$1, 0))="", "", INDEX(F_Inputs_cyclical!$A$1:$BE$243, MATCH('Cyclical_after overrides'!$A102, F_Inputs_cyclical!$A$1:$A$243, 0), MATCH('Cyclical_after overrides'!T$1, F_Inputs_cyclical!$A$1:$BE$1, 0))),
Cyclical_overrides!T102)</f>
        <v/>
      </c>
      <c r="U102" s="72" t="str">
        <f>IF(Cyclical_overrides!U102 = "",
IF(INDEX(F_Inputs_cyclical!$A$1:$BE$243, MATCH('Cyclical_after overrides'!$A102, F_Inputs_cyclical!$A$1:$A$243, 0), MATCH('Cyclical_after overrides'!U$1, F_Inputs_cyclical!$A$1:$BE$1, 0))="", "", INDEX(F_Inputs_cyclical!$A$1:$BE$243, MATCH('Cyclical_after overrides'!$A102, F_Inputs_cyclical!$A$1:$A$243, 0), MATCH('Cyclical_after overrides'!U$1, F_Inputs_cyclical!$A$1:$BE$1, 0))),
Cyclical_overrides!U102)</f>
        <v/>
      </c>
      <c r="V102" s="72">
        <f>IF(Cyclical_overrides!V102 = "",
IF(INDEX(F_Inputs_cyclical!$A$1:$BE$243, MATCH('Cyclical_after overrides'!$A102, F_Inputs_cyclical!$A$1:$A$243, 0), MATCH('Cyclical_after overrides'!V$1, F_Inputs_cyclical!$A$1:$BE$1, 0))="", "", INDEX(F_Inputs_cyclical!$A$1:$BE$243, MATCH('Cyclical_after overrides'!$A102, F_Inputs_cyclical!$A$1:$A$243, 0), MATCH('Cyclical_after overrides'!V$1, F_Inputs_cyclical!$A$1:$BE$1, 0))),
Cyclical_overrides!V102)</f>
        <v>25.212</v>
      </c>
      <c r="W102" s="72">
        <f>IF(Cyclical_overrides!W102 = "",
IF(INDEX(F_Inputs_cyclical!$A$1:$BE$243, MATCH('Cyclical_after overrides'!$A102, F_Inputs_cyclical!$A$1:$A$243, 0), MATCH('Cyclical_after overrides'!W$1, F_Inputs_cyclical!$A$1:$BE$1, 0))="", "", INDEX(F_Inputs_cyclical!$A$1:$BE$243, MATCH('Cyclical_after overrides'!$A102, F_Inputs_cyclical!$A$1:$A$243, 0), MATCH('Cyclical_after overrides'!W$1, F_Inputs_cyclical!$A$1:$BE$1, 0))),
Cyclical_overrides!W102)</f>
        <v>25.273</v>
      </c>
      <c r="X102" s="72">
        <f>IF(Cyclical_overrides!X102 = "",
IF(INDEX(F_Inputs_cyclical!$A$1:$BE$243, MATCH('Cyclical_after overrides'!$A102, F_Inputs_cyclical!$A$1:$A$243, 0), MATCH('Cyclical_after overrides'!X$1, F_Inputs_cyclical!$A$1:$BE$1, 0))="", "", INDEX(F_Inputs_cyclical!$A$1:$BE$243, MATCH('Cyclical_after overrides'!$A102, F_Inputs_cyclical!$A$1:$A$243, 0), MATCH('Cyclical_after overrides'!X$1, F_Inputs_cyclical!$A$1:$BE$1, 0))),
Cyclical_overrides!X102)</f>
        <v>625.45399999999995</v>
      </c>
      <c r="Y102" s="72">
        <f>IF(Cyclical_overrides!Y102 = "",
IF(INDEX(F_Inputs_cyclical!$A$1:$BE$243, MATCH('Cyclical_after overrides'!$A102, F_Inputs_cyclical!$A$1:$A$243, 0), MATCH('Cyclical_after overrides'!Y$1, F_Inputs_cyclical!$A$1:$BE$1, 0))="", "", INDEX(F_Inputs_cyclical!$A$1:$BE$243, MATCH('Cyclical_after overrides'!$A102, F_Inputs_cyclical!$A$1:$A$243, 0), MATCH('Cyclical_after overrides'!Y$1, F_Inputs_cyclical!$A$1:$BE$1, 0))),
Cyclical_overrides!Y102)</f>
        <v>1429.2460000000001</v>
      </c>
      <c r="Z102" s="72">
        <f>IF(Cyclical_overrides!Z102 = "",
IF(INDEX(F_Inputs_cyclical!$A$1:$BE$243, MATCH('Cyclical_after overrides'!$A102, F_Inputs_cyclical!$A$1:$A$243, 0), MATCH('Cyclical_after overrides'!Z$1, F_Inputs_cyclical!$A$1:$BE$1, 0))="", "", INDEX(F_Inputs_cyclical!$A$1:$BE$243, MATCH('Cyclical_after overrides'!$A102, F_Inputs_cyclical!$A$1:$A$243, 0), MATCH('Cyclical_after overrides'!Z$1, F_Inputs_cyclical!$A$1:$BE$1, 0))),
Cyclical_overrides!Z102)</f>
        <v>1601.316</v>
      </c>
      <c r="AA102" s="72">
        <f>IF(Cyclical_overrides!AA102 = "",
IF(INDEX(F_Inputs_cyclical!$A$1:$BE$243, MATCH('Cyclical_after overrides'!$A102, F_Inputs_cyclical!$A$1:$A$243, 0), MATCH('Cyclical_after overrides'!AA$1, F_Inputs_cyclical!$A$1:$BE$1, 0))="", "", INDEX(F_Inputs_cyclical!$A$1:$BE$243, MATCH('Cyclical_after overrides'!$A102, F_Inputs_cyclical!$A$1:$A$243, 0), MATCH('Cyclical_after overrides'!AA$1, F_Inputs_cyclical!$A$1:$BE$1, 0))),
Cyclical_overrides!AA102)</f>
        <v>2062.4870000000001</v>
      </c>
      <c r="AB102" s="72" t="str">
        <f>IF(Cyclical_overrides!AB102 = "",
IF(INDEX(F_Inputs_cyclical!$A$1:$BE$243, MATCH('Cyclical_after overrides'!$A102, F_Inputs_cyclical!$A$1:$A$243, 0), MATCH('Cyclical_after overrides'!AB$1, F_Inputs_cyclical!$A$1:$BE$1, 0))="", "", INDEX(F_Inputs_cyclical!$A$1:$BE$243, MATCH('Cyclical_after overrides'!$A102, F_Inputs_cyclical!$A$1:$A$243, 0), MATCH('Cyclical_after overrides'!AB$1, F_Inputs_cyclical!$A$1:$BE$1, 0))),
Cyclical_overrides!AB102)</f>
        <v/>
      </c>
      <c r="AC102" s="72">
        <f>IF(Cyclical_overrides!AC102 = "",
IF(INDEX(F_Inputs_cyclical!$A$1:$BE$243, MATCH('Cyclical_after overrides'!$A102, F_Inputs_cyclical!$A$1:$A$243, 0), MATCH('Cyclical_after overrides'!AC$1, F_Inputs_cyclical!$A$1:$BE$1, 0))="", "", INDEX(F_Inputs_cyclical!$A$1:$BE$243, MATCH('Cyclical_after overrides'!$A102, F_Inputs_cyclical!$A$1:$A$243, 0), MATCH('Cyclical_after overrides'!AC$1, F_Inputs_cyclical!$A$1:$BE$1, 0))),
Cyclical_overrides!AC102)</f>
        <v>213.27999999999997</v>
      </c>
      <c r="AD102" s="72">
        <f>IF(Cyclical_overrides!AD102 = "",
IF(INDEX(F_Inputs_cyclical!$A$1:$BE$243, MATCH('Cyclical_after overrides'!$A102, F_Inputs_cyclical!$A$1:$A$243, 0), MATCH('Cyclical_after overrides'!AD$1, F_Inputs_cyclical!$A$1:$BE$1, 0))="", "", INDEX(F_Inputs_cyclical!$A$1:$BE$243, MATCH('Cyclical_after overrides'!$A102, F_Inputs_cyclical!$A$1:$A$243, 0), MATCH('Cyclical_after overrides'!AD$1, F_Inputs_cyclical!$A$1:$BE$1, 0))),
Cyclical_overrides!AD102)</f>
        <v>0</v>
      </c>
      <c r="AE102" s="72">
        <f>IF(Cyclical_overrides!AE102 = "",
IF(INDEX(F_Inputs_cyclical!$A$1:$BE$243, MATCH('Cyclical_after overrides'!$A102, F_Inputs_cyclical!$A$1:$A$243, 0), MATCH('Cyclical_after overrides'!AE$1, F_Inputs_cyclical!$A$1:$BE$1, 0))="", "", INDEX(F_Inputs_cyclical!$A$1:$BE$243, MATCH('Cyclical_after overrides'!$A102, F_Inputs_cyclical!$A$1:$A$243, 0), MATCH('Cyclical_after overrides'!AE$1, F_Inputs_cyclical!$A$1:$BE$1, 0))),
Cyclical_overrides!AE102)</f>
        <v>0.14299999999999999</v>
      </c>
      <c r="AF102" s="72">
        <f>IF(Cyclical_overrides!AF102 = "",
IF(INDEX(F_Inputs_cyclical!$A$1:$BE$243, MATCH('Cyclical_after overrides'!$A102, F_Inputs_cyclical!$A$1:$A$243, 0), MATCH('Cyclical_after overrides'!AF$1, F_Inputs_cyclical!$A$1:$BE$1, 0))="", "", INDEX(F_Inputs_cyclical!$A$1:$BE$243, MATCH('Cyclical_after overrides'!$A102, F_Inputs_cyclical!$A$1:$A$243, 0), MATCH('Cyclical_after overrides'!AF$1, F_Inputs_cyclical!$A$1:$BE$1, 0))),
Cyclical_overrides!AF102)</f>
        <v>21.474</v>
      </c>
      <c r="AG102" s="72">
        <f>IF(Cyclical_overrides!AG102 = "",
IF(INDEX(F_Inputs_cyclical!$A$1:$BE$243, MATCH('Cyclical_after overrides'!$A102, F_Inputs_cyclical!$A$1:$A$243, 0), MATCH('Cyclical_after overrides'!AG$1, F_Inputs_cyclical!$A$1:$BE$1, 0))="", "", INDEX(F_Inputs_cyclical!$A$1:$BE$243, MATCH('Cyclical_after overrides'!$A102, F_Inputs_cyclical!$A$1:$A$243, 0), MATCH('Cyclical_after overrides'!AG$1, F_Inputs_cyclical!$A$1:$BE$1, 0))),
Cyclical_overrides!AG102)</f>
        <v>3.27</v>
      </c>
      <c r="AH102" s="72">
        <f>IF(Cyclical_overrides!AH102 = "",
IF(INDEX(F_Inputs_cyclical!$A$1:$BE$243, MATCH('Cyclical_after overrides'!$A102, F_Inputs_cyclical!$A$1:$A$243, 0), MATCH('Cyclical_after overrides'!AH$1, F_Inputs_cyclical!$A$1:$BE$1, 0))="", "", INDEX(F_Inputs_cyclical!$A$1:$BE$243, MATCH('Cyclical_after overrides'!$A102, F_Inputs_cyclical!$A$1:$A$243, 0), MATCH('Cyclical_after overrides'!AH$1, F_Inputs_cyclical!$A$1:$BE$1, 0))),
Cyclical_overrides!AH102)</f>
        <v>1.7310000000000001</v>
      </c>
      <c r="AI102" s="72">
        <f>IF(Cyclical_overrides!AI102 = "",
IF(INDEX(F_Inputs_cyclical!$A$1:$BE$243, MATCH('Cyclical_after overrides'!$A102, F_Inputs_cyclical!$A$1:$A$243, 0), MATCH('Cyclical_after overrides'!AI$1, F_Inputs_cyclical!$A$1:$BE$1, 0))="", "", INDEX(F_Inputs_cyclical!$A$1:$BE$243, MATCH('Cyclical_after overrides'!$A102, F_Inputs_cyclical!$A$1:$A$243, 0), MATCH('Cyclical_after overrides'!AI$1, F_Inputs_cyclical!$A$1:$BE$1, 0))),
Cyclical_overrides!AI102)</f>
        <v>66.488</v>
      </c>
      <c r="AJ102" s="72">
        <f>IF(Cyclical_overrides!AJ102 = "",
IF(INDEX(F_Inputs_cyclical!$A$1:$BE$243, MATCH('Cyclical_after overrides'!$A102, F_Inputs_cyclical!$A$1:$A$243, 0), MATCH('Cyclical_after overrides'!AJ$1, F_Inputs_cyclical!$A$1:$BE$1, 0))="", "", INDEX(F_Inputs_cyclical!$A$1:$BE$243, MATCH('Cyclical_after overrides'!$A102, F_Inputs_cyclical!$A$1:$A$243, 0), MATCH('Cyclical_after overrides'!AJ$1, F_Inputs_cyclical!$A$1:$BE$1, 0))),
Cyclical_overrides!AJ102)</f>
        <v>0</v>
      </c>
      <c r="AK102" s="72">
        <f>IF(Cyclical_overrides!AK102 = "",
IF(INDEX(F_Inputs_cyclical!$A$1:$BE$243, MATCH('Cyclical_after overrides'!$A102, F_Inputs_cyclical!$A$1:$A$243, 0), MATCH('Cyclical_after overrides'!AK$1, F_Inputs_cyclical!$A$1:$BE$1, 0))="", "", INDEX(F_Inputs_cyclical!$A$1:$BE$243, MATCH('Cyclical_after overrides'!$A102, F_Inputs_cyclical!$A$1:$A$243, 0), MATCH('Cyclical_after overrides'!AK$1, F_Inputs_cyclical!$A$1:$BE$1, 0))),
Cyclical_overrides!AK102)</f>
        <v>0</v>
      </c>
      <c r="AL102" s="72">
        <f>IF(Cyclical_overrides!AL102 = "",
IF(INDEX(F_Inputs_cyclical!$A$1:$BE$243, MATCH('Cyclical_after overrides'!$A102, F_Inputs_cyclical!$A$1:$A$243, 0), MATCH('Cyclical_after overrides'!AL$1, F_Inputs_cyclical!$A$1:$BE$1, 0))="", "", INDEX(F_Inputs_cyclical!$A$1:$BE$243, MATCH('Cyclical_after overrides'!$A102, F_Inputs_cyclical!$A$1:$A$243, 0), MATCH('Cyclical_after overrides'!AL$1, F_Inputs_cyclical!$A$1:$BE$1, 0))),
Cyclical_overrides!AL102)</f>
        <v>5.0449999999999999</v>
      </c>
      <c r="AM102" s="72">
        <f>IF(Cyclical_overrides!AM102 = "",
IF(INDEX(F_Inputs_cyclical!$A$1:$BE$243, MATCH('Cyclical_after overrides'!$A102, F_Inputs_cyclical!$A$1:$A$243, 0), MATCH('Cyclical_after overrides'!AM$1, F_Inputs_cyclical!$A$1:$BE$1, 0))="", "", INDEX(F_Inputs_cyclical!$A$1:$BE$243, MATCH('Cyclical_after overrides'!$A102, F_Inputs_cyclical!$A$1:$A$243, 0), MATCH('Cyclical_after overrides'!AM$1, F_Inputs_cyclical!$A$1:$BE$1, 0))),
Cyclical_overrides!AM102)</f>
        <v>0.41199999999999998</v>
      </c>
      <c r="AN102" s="72" t="str">
        <f>IF(Cyclical_overrides!AN102 = "",
IF(INDEX(F_Inputs_cyclical!$A$1:$BE$243, MATCH('Cyclical_after overrides'!$A102, F_Inputs_cyclical!$A$1:$A$243, 0), MATCH('Cyclical_after overrides'!AN$1, F_Inputs_cyclical!$A$1:$BE$1, 0))="", "", INDEX(F_Inputs_cyclical!$A$1:$BE$243, MATCH('Cyclical_after overrides'!$A102, F_Inputs_cyclical!$A$1:$A$243, 0), MATCH('Cyclical_after overrides'!AN$1, F_Inputs_cyclical!$A$1:$BE$1, 0))),
Cyclical_overrides!AN102)</f>
        <v/>
      </c>
      <c r="AO102" s="72">
        <f>IF(Cyclical_overrides!AO102 = "",
IF(INDEX(F_Inputs_cyclical!$A$1:$BE$243, MATCH('Cyclical_after overrides'!$A102, F_Inputs_cyclical!$A$1:$A$243, 0), MATCH('Cyclical_after overrides'!AO$1, F_Inputs_cyclical!$A$1:$BE$1, 0))="", "", INDEX(F_Inputs_cyclical!$A$1:$BE$243, MATCH('Cyclical_after overrides'!$A102, F_Inputs_cyclical!$A$1:$A$243, 0), MATCH('Cyclical_after overrides'!AO$1, F_Inputs_cyclical!$A$1:$BE$1, 0))),
Cyclical_overrides!AO102)</f>
        <v>0</v>
      </c>
      <c r="AP102" s="72">
        <f>IF(Cyclical_overrides!AP102 = "",
IF(INDEX(F_Inputs_cyclical!$A$1:$BE$243, MATCH('Cyclical_after overrides'!$A102, F_Inputs_cyclical!$A$1:$A$243, 0), MATCH('Cyclical_after overrides'!AP$1, F_Inputs_cyclical!$A$1:$BE$1, 0))="", "", INDEX(F_Inputs_cyclical!$A$1:$BE$243, MATCH('Cyclical_after overrides'!$A102, F_Inputs_cyclical!$A$1:$A$243, 0), MATCH('Cyclical_after overrides'!AP$1, F_Inputs_cyclical!$A$1:$BE$1, 0))),
Cyclical_overrides!AP102)</f>
        <v>5.0449999999999999</v>
      </c>
      <c r="AQ102" s="72" t="str">
        <f>IF(Cyclical_overrides!AQ102 = "",
IF(INDEX(F_Inputs_cyclical!$A$1:$BE$243, MATCH('Cyclical_after overrides'!$A102, F_Inputs_cyclical!$A$1:$A$243, 0), MATCH('Cyclical_after overrides'!AQ$1, F_Inputs_cyclical!$A$1:$BE$1, 0))="", "", INDEX(F_Inputs_cyclical!$A$1:$BE$243, MATCH('Cyclical_after overrides'!$A102, F_Inputs_cyclical!$A$1:$A$243, 0), MATCH('Cyclical_after overrides'!AQ$1, F_Inputs_cyclical!$A$1:$BE$1, 0))),
Cyclical_overrides!AQ102)</f>
        <v/>
      </c>
      <c r="AR102" s="72" t="str">
        <f>IF(Cyclical_overrides!AR102 = "",
IF(INDEX(F_Inputs_cyclical!$A$1:$BE$243, MATCH('Cyclical_after overrides'!$A102, F_Inputs_cyclical!$A$1:$A$243, 0), MATCH('Cyclical_after overrides'!AR$1, F_Inputs_cyclical!$A$1:$BE$1, 0))="", "", INDEX(F_Inputs_cyclical!$A$1:$BE$243, MATCH('Cyclical_after overrides'!$A102, F_Inputs_cyclical!$A$1:$A$243, 0), MATCH('Cyclical_after overrides'!AR$1, F_Inputs_cyclical!$A$1:$BE$1, 0))),
Cyclical_overrides!AR102)</f>
        <v/>
      </c>
      <c r="AS102" s="72" t="str">
        <f>IF(Cyclical_overrides!AS102 = "",
IF(INDEX(F_Inputs_cyclical!$A$1:$BE$243, MATCH('Cyclical_after overrides'!$A102, F_Inputs_cyclical!$A$1:$A$243, 0), MATCH('Cyclical_after overrides'!AS$1, F_Inputs_cyclical!$A$1:$BE$1, 0))="", "", INDEX(F_Inputs_cyclical!$A$1:$BE$243, MATCH('Cyclical_after overrides'!$A102, F_Inputs_cyclical!$A$1:$A$243, 0), MATCH('Cyclical_after overrides'!AS$1, F_Inputs_cyclical!$A$1:$BE$1, 0))),
Cyclical_overrides!AS102)</f>
        <v/>
      </c>
      <c r="AT102" s="72" t="str">
        <f>IF(Cyclical_overrides!AT102 = "",
IF(INDEX(F_Inputs_cyclical!$A$1:$BE$243, MATCH('Cyclical_after overrides'!$A102, F_Inputs_cyclical!$A$1:$A$243, 0), MATCH('Cyclical_after overrides'!AT$1, F_Inputs_cyclical!$A$1:$BE$1, 0))="", "", INDEX(F_Inputs_cyclical!$A$1:$BE$243, MATCH('Cyclical_after overrides'!$A102, F_Inputs_cyclical!$A$1:$A$243, 0), MATCH('Cyclical_after overrides'!AT$1, F_Inputs_cyclical!$A$1:$BE$1, 0))),
Cyclical_overrides!AT102)</f>
        <v/>
      </c>
      <c r="AU102" s="72" t="str">
        <f>IF(Cyclical_overrides!AU102 = "",
IF(INDEX(F_Inputs_cyclical!$A$1:$BE$243, MATCH('Cyclical_after overrides'!$A102, F_Inputs_cyclical!$A$1:$A$243, 0), MATCH('Cyclical_after overrides'!AU$1, F_Inputs_cyclical!$A$1:$BE$1, 0))="", "", INDEX(F_Inputs_cyclical!$A$1:$BE$243, MATCH('Cyclical_after overrides'!$A102, F_Inputs_cyclical!$A$1:$A$243, 0), MATCH('Cyclical_after overrides'!AU$1, F_Inputs_cyclical!$A$1:$BE$1, 0))),
Cyclical_overrides!AU102)</f>
        <v/>
      </c>
      <c r="AV102" s="72" t="str">
        <f>IF(Cyclical_overrides!AV102 = "",
IF(INDEX(F_Inputs_cyclical!$A$1:$BE$243, MATCH('Cyclical_after overrides'!$A102, F_Inputs_cyclical!$A$1:$A$243, 0), MATCH('Cyclical_after overrides'!AV$1, F_Inputs_cyclical!$A$1:$BE$1, 0))="", "", INDEX(F_Inputs_cyclical!$A$1:$BE$243, MATCH('Cyclical_after overrides'!$A102, F_Inputs_cyclical!$A$1:$A$243, 0), MATCH('Cyclical_after overrides'!AV$1, F_Inputs_cyclical!$A$1:$BE$1, 0))),
Cyclical_overrides!AV102)</f>
        <v/>
      </c>
      <c r="AW102" s="72">
        <f>IF(Cyclical_overrides!AW102 = "",
IF(INDEX(F_Inputs_cyclical!$A$1:$BE$243, MATCH('Cyclical_after overrides'!$A102, F_Inputs_cyclical!$A$1:$A$243, 0), MATCH('Cyclical_after overrides'!AW$1, F_Inputs_cyclical!$A$1:$BE$1, 0))="", "", INDEX(F_Inputs_cyclical!$A$1:$BE$243, MATCH('Cyclical_after overrides'!$A102, F_Inputs_cyclical!$A$1:$A$243, 0), MATCH('Cyclical_after overrides'!AW$1, F_Inputs_cyclical!$A$1:$BE$1, 0))),
Cyclical_overrides!AW102)</f>
        <v>0.94744609856262829</v>
      </c>
      <c r="AX102" s="72">
        <f>IF(Cyclical_overrides!AX102 = "",
IF(INDEX(F_Inputs_cyclical!$A$1:$BE$243, MATCH('Cyclical_after overrides'!$A102, F_Inputs_cyclical!$A$1:$A$243, 0), MATCH('Cyclical_after overrides'!AX$1, F_Inputs_cyclical!$A$1:$BE$1, 0))="", "", INDEX(F_Inputs_cyclical!$A$1:$BE$243, MATCH('Cyclical_after overrides'!$A102, F_Inputs_cyclical!$A$1:$A$243, 0), MATCH('Cyclical_after overrides'!AX$1, F_Inputs_cyclical!$A$1:$BE$1, 0))),
Cyclical_overrides!AX102)</f>
        <v>25.44186029480754</v>
      </c>
      <c r="AY102" s="72">
        <f>IF(Cyclical_overrides!AY102 = "",
IF(INDEX(F_Inputs_cyclical!$A$1:$BE$243, MATCH('Cyclical_after overrides'!$A102, F_Inputs_cyclical!$A$1:$A$243, 0), MATCH('Cyclical_after overrides'!AY$1, F_Inputs_cyclical!$A$1:$BE$1, 0))="", "", INDEX(F_Inputs_cyclical!$A$1:$BE$243, MATCH('Cyclical_after overrides'!$A102, F_Inputs_cyclical!$A$1:$A$243, 0), MATCH('Cyclical_after overrides'!AY$1, F_Inputs_cyclical!$A$1:$BE$1, 0))),
Cyclical_overrides!AY102)</f>
        <v>136.41417397405115</v>
      </c>
      <c r="AZ102" s="72">
        <f>IF(Cyclical_overrides!AZ102 = "",
IF(INDEX(F_Inputs_cyclical!$A$1:$BE$243, MATCH('Cyclical_after overrides'!$A102, F_Inputs_cyclical!$A$1:$A$243, 0), MATCH('Cyclical_after overrides'!AZ$1, F_Inputs_cyclical!$A$1:$BE$1, 0))="", "", INDEX(F_Inputs_cyclical!$A$1:$BE$243, MATCH('Cyclical_after overrides'!$A102, F_Inputs_cyclical!$A$1:$A$243, 0), MATCH('Cyclical_after overrides'!AZ$1, F_Inputs_cyclical!$A$1:$BE$1, 0))),
Cyclical_overrides!AZ102)</f>
        <v>2.2174075024629678</v>
      </c>
      <c r="BA102" s="72">
        <f>IF(Cyclical_overrides!BA102 = "",
IF(INDEX(F_Inputs_cyclical!$A$1:$BE$243, MATCH('Cyclical_after overrides'!$A102, F_Inputs_cyclical!$A$1:$A$243, 0), MATCH('Cyclical_after overrides'!BA$1, F_Inputs_cyclical!$A$1:$BE$1, 0))="", "", INDEX(F_Inputs_cyclical!$A$1:$BE$243, MATCH('Cyclical_after overrides'!$A102, F_Inputs_cyclical!$A$1:$A$243, 0), MATCH('Cyclical_after overrides'!BA$1, F_Inputs_cyclical!$A$1:$BE$1, 0))),
Cyclical_overrides!BA102)</f>
        <v>11.805542930194168</v>
      </c>
      <c r="BB102" s="72">
        <f>IF(Cyclical_overrides!BB102 = "",
IF(INDEX(F_Inputs_cyclical!$A$1:$BE$243, MATCH('Cyclical_after overrides'!$A102, F_Inputs_cyclical!$A$1:$A$243, 0), MATCH('Cyclical_after overrides'!BB$1, F_Inputs_cyclical!$A$1:$BE$1, 0))="", "", INDEX(F_Inputs_cyclical!$A$1:$BE$243, MATCH('Cyclical_after overrides'!$A102, F_Inputs_cyclical!$A$1:$A$243, 0), MATCH('Cyclical_after overrides'!BB$1, F_Inputs_cyclical!$A$1:$BE$1, 0))),
Cyclical_overrides!BB102)</f>
        <v>11.805542930194168</v>
      </c>
      <c r="BC102" s="72">
        <f>IF(Cyclical_overrides!BC102 = "",
IF(INDEX(F_Inputs_cyclical!$A$1:$BE$243, MATCH('Cyclical_after overrides'!$A102, F_Inputs_cyclical!$A$1:$A$243, 0), MATCH('Cyclical_after overrides'!BC$1, F_Inputs_cyclical!$A$1:$BE$1, 0))="", "", INDEX(F_Inputs_cyclical!$A$1:$BE$243, MATCH('Cyclical_after overrides'!$A102, F_Inputs_cyclical!$A$1:$A$243, 0), MATCH('Cyclical_after overrides'!BC$1, F_Inputs_cyclical!$A$1:$BE$1, 0))),
Cyclical_overrides!BC102)</f>
        <v>17.355320145649053</v>
      </c>
      <c r="BD102" s="72">
        <f>IF(Cyclical_overrides!BD102 = "",
IF(INDEX(F_Inputs_cyclical!$A$1:$BE$243, MATCH('Cyclical_after overrides'!$A102, F_Inputs_cyclical!$A$1:$A$243, 0), MATCH('Cyclical_after overrides'!BD$1, F_Inputs_cyclical!$A$1:$BE$1, 0))="", "", INDEX(F_Inputs_cyclical!$A$1:$BE$243, MATCH('Cyclical_after overrides'!$A102, F_Inputs_cyclical!$A$1:$A$243, 0), MATCH('Cyclical_after overrides'!BD$1, F_Inputs_cyclical!$A$1:$BE$1, 0))),
Cyclical_overrides!BD102)</f>
        <v>1963.605</v>
      </c>
      <c r="BE102" s="194"/>
    </row>
    <row r="103" spans="1:57" x14ac:dyDescent="0.4">
      <c r="A103" s="63" t="str">
        <f t="shared" si="1"/>
        <v>WSH14</v>
      </c>
      <c r="B103" s="63" t="s">
        <v>361</v>
      </c>
      <c r="C103" s="63" t="s">
        <v>243</v>
      </c>
      <c r="D103" s="72">
        <f>IF(Cyclical_overrides!D103 = "",
IF(INDEX(F_Inputs_cyclical!$A$1:$BE$243, MATCH('Cyclical_after overrides'!$A103, F_Inputs_cyclical!$A$1:$A$243, 0), MATCH('Cyclical_after overrides'!D$1, F_Inputs_cyclical!$A$1:$BE$1, 0))="", "", INDEX(F_Inputs_cyclical!$A$1:$BE$243, MATCH('Cyclical_after overrides'!$A103, F_Inputs_cyclical!$A$1:$A$243, 0), MATCH('Cyclical_after overrides'!D$1, F_Inputs_cyclical!$A$1:$BE$1, 0))),
Cyclical_overrides!D103)</f>
        <v>10.286</v>
      </c>
      <c r="E103" s="72">
        <f>IF(Cyclical_overrides!E103 = "",
IF(INDEX(F_Inputs_cyclical!$A$1:$BE$243, MATCH('Cyclical_after overrides'!$A103, F_Inputs_cyclical!$A$1:$A$243, 0), MATCH('Cyclical_after overrides'!E$1, F_Inputs_cyclical!$A$1:$BE$1, 0))="", "", INDEX(F_Inputs_cyclical!$A$1:$BE$243, MATCH('Cyclical_after overrides'!$A103, F_Inputs_cyclical!$A$1:$A$243, 0), MATCH('Cyclical_after overrides'!E$1, F_Inputs_cyclical!$A$1:$BE$1, 0))),
Cyclical_overrides!E103)</f>
        <v>6.4249999999999998</v>
      </c>
      <c r="F103" s="72">
        <f>IF(Cyclical_overrides!F103 = "",
IF(INDEX(F_Inputs_cyclical!$A$1:$BE$243, MATCH('Cyclical_after overrides'!$A103, F_Inputs_cyclical!$A$1:$A$243, 0), MATCH('Cyclical_after overrides'!F$1, F_Inputs_cyclical!$A$1:$BE$1, 0))="", "", INDEX(F_Inputs_cyclical!$A$1:$BE$243, MATCH('Cyclical_after overrides'!$A103, F_Inputs_cyclical!$A$1:$A$243, 0), MATCH('Cyclical_after overrides'!F$1, F_Inputs_cyclical!$A$1:$BE$1, 0))),
Cyclical_overrides!F103)</f>
        <v>26.009</v>
      </c>
      <c r="G103" s="72">
        <f>IF(Cyclical_overrides!G103 = "",
IF(INDEX(F_Inputs_cyclical!$A$1:$BE$243, MATCH('Cyclical_after overrides'!$A103, F_Inputs_cyclical!$A$1:$A$243, 0), MATCH('Cyclical_after overrides'!G$1, F_Inputs_cyclical!$A$1:$BE$1, 0))="", "", INDEX(F_Inputs_cyclical!$A$1:$BE$243, MATCH('Cyclical_after overrides'!$A103, F_Inputs_cyclical!$A$1:$A$243, 0), MATCH('Cyclical_after overrides'!G$1, F_Inputs_cyclical!$A$1:$BE$1, 0))),
Cyclical_overrides!G103)</f>
        <v>2.0150000000000001</v>
      </c>
      <c r="H103" s="72">
        <f>IF(Cyclical_overrides!H103 = "",
IF(INDEX(F_Inputs_cyclical!$A$1:$BE$243, MATCH('Cyclical_after overrides'!$A103, F_Inputs_cyclical!$A$1:$A$243, 0), MATCH('Cyclical_after overrides'!H$1, F_Inputs_cyclical!$A$1:$BE$1, 0))="", "", INDEX(F_Inputs_cyclical!$A$1:$BE$243, MATCH('Cyclical_after overrides'!$A103, F_Inputs_cyclical!$A$1:$A$243, 0), MATCH('Cyclical_after overrides'!H$1, F_Inputs_cyclical!$A$1:$BE$1, 0))),
Cyclical_overrides!H103)</f>
        <v>0.29399999999999998</v>
      </c>
      <c r="I103" s="72">
        <f>IF(Cyclical_overrides!I103 = "",
IF(INDEX(F_Inputs_cyclical!$A$1:$BE$243, MATCH('Cyclical_after overrides'!$A103, F_Inputs_cyclical!$A$1:$A$243, 0), MATCH('Cyclical_after overrides'!I$1, F_Inputs_cyclical!$A$1:$BE$1, 0))="", "", INDEX(F_Inputs_cyclical!$A$1:$BE$243, MATCH('Cyclical_after overrides'!$A103, F_Inputs_cyclical!$A$1:$A$243, 0), MATCH('Cyclical_after overrides'!I$1, F_Inputs_cyclical!$A$1:$BE$1, 0))),
Cyclical_overrides!I103)</f>
        <v>0</v>
      </c>
      <c r="J103" s="72">
        <f>IF(Cyclical_overrides!J103 = "",
IF(INDEX(F_Inputs_cyclical!$A$1:$BE$243, MATCH('Cyclical_after overrides'!$A103, F_Inputs_cyclical!$A$1:$A$243, 0), MATCH('Cyclical_after overrides'!J$1, F_Inputs_cyclical!$A$1:$BE$1, 0))="", "", INDEX(F_Inputs_cyclical!$A$1:$BE$243, MATCH('Cyclical_after overrides'!$A103, F_Inputs_cyclical!$A$1:$A$243, 0), MATCH('Cyclical_after overrides'!J$1, F_Inputs_cyclical!$A$1:$BE$1, 0))),
Cyclical_overrides!J103)</f>
        <v>55.914999999999992</v>
      </c>
      <c r="K103" s="72">
        <f>IF(Cyclical_overrides!K103 = "",
IF(INDEX(F_Inputs_cyclical!$A$1:$BE$243, MATCH('Cyclical_after overrides'!$A103, F_Inputs_cyclical!$A$1:$A$243, 0), MATCH('Cyclical_after overrides'!K$1, F_Inputs_cyclical!$A$1:$BE$1, 0))="", "", INDEX(F_Inputs_cyclical!$A$1:$BE$243, MATCH('Cyclical_after overrides'!$A103, F_Inputs_cyclical!$A$1:$A$243, 0), MATCH('Cyclical_after overrides'!K$1, F_Inputs_cyclical!$A$1:$BE$1, 0))),
Cyclical_overrides!K103)</f>
        <v>8.8369999999999997</v>
      </c>
      <c r="L103" s="72">
        <f>IF(Cyclical_overrides!L103 = "",
IF(INDEX(F_Inputs_cyclical!$A$1:$BE$243, MATCH('Cyclical_after overrides'!$A103, F_Inputs_cyclical!$A$1:$A$243, 0), MATCH('Cyclical_after overrides'!L$1, F_Inputs_cyclical!$A$1:$BE$1, 0))="", "", INDEX(F_Inputs_cyclical!$A$1:$BE$243, MATCH('Cyclical_after overrides'!$A103, F_Inputs_cyclical!$A$1:$A$243, 0), MATCH('Cyclical_after overrides'!L$1, F_Inputs_cyclical!$A$1:$BE$1, 0))),
Cyclical_overrides!L103)</f>
        <v>1.5880000000000001</v>
      </c>
      <c r="M103" s="72">
        <f>IF(Cyclical_overrides!M103 = "",
IF(INDEX(F_Inputs_cyclical!$A$1:$BE$243, MATCH('Cyclical_after overrides'!$A103, F_Inputs_cyclical!$A$1:$A$243, 0), MATCH('Cyclical_after overrides'!M$1, F_Inputs_cyclical!$A$1:$BE$1, 0))="", "", INDEX(F_Inputs_cyclical!$A$1:$BE$243, MATCH('Cyclical_after overrides'!$A103, F_Inputs_cyclical!$A$1:$A$243, 0), MATCH('Cyclical_after overrides'!M$1, F_Inputs_cyclical!$A$1:$BE$1, 0))),
Cyclical_overrides!M103)</f>
        <v>-1.4E-2</v>
      </c>
      <c r="N103" s="72">
        <f>IF(Cyclical_overrides!N103 = "",
IF(INDEX(F_Inputs_cyclical!$A$1:$BE$243, MATCH('Cyclical_after overrides'!$A103, F_Inputs_cyclical!$A$1:$A$243, 0), MATCH('Cyclical_after overrides'!N$1, F_Inputs_cyclical!$A$1:$BE$1, 0))="", "", INDEX(F_Inputs_cyclical!$A$1:$BE$243, MATCH('Cyclical_after overrides'!$A103, F_Inputs_cyclical!$A$1:$A$243, 0), MATCH('Cyclical_after overrides'!N$1, F_Inputs_cyclical!$A$1:$BE$1, 0))),
Cyclical_overrides!N103)</f>
        <v>1.5740000000000001</v>
      </c>
      <c r="O103" s="72" t="str">
        <f>IF(Cyclical_overrides!O103 = "",
IF(INDEX(F_Inputs_cyclical!$A$1:$BE$243, MATCH('Cyclical_after overrides'!$A103, F_Inputs_cyclical!$A$1:$A$243, 0), MATCH('Cyclical_after overrides'!O$1, F_Inputs_cyclical!$A$1:$BE$1, 0))="", "", INDEX(F_Inputs_cyclical!$A$1:$BE$243, MATCH('Cyclical_after overrides'!$A103, F_Inputs_cyclical!$A$1:$A$243, 0), MATCH('Cyclical_after overrides'!O$1, F_Inputs_cyclical!$A$1:$BE$1, 0))),
Cyclical_overrides!O103)</f>
        <v/>
      </c>
      <c r="P103" s="72" t="str">
        <f>IF(Cyclical_overrides!P103 = "",
IF(INDEX(F_Inputs_cyclical!$A$1:$BE$243, MATCH('Cyclical_after overrides'!$A103, F_Inputs_cyclical!$A$1:$A$243, 0), MATCH('Cyclical_after overrides'!P$1, F_Inputs_cyclical!$A$1:$BE$1, 0))="", "", INDEX(F_Inputs_cyclical!$A$1:$BE$243, MATCH('Cyclical_after overrides'!$A103, F_Inputs_cyclical!$A$1:$A$243, 0), MATCH('Cyclical_after overrides'!P$1, F_Inputs_cyclical!$A$1:$BE$1, 0))),
Cyclical_overrides!P103)</f>
        <v/>
      </c>
      <c r="Q103" s="72" t="str">
        <f>IF(Cyclical_overrides!Q103 = "",
IF(INDEX(F_Inputs_cyclical!$A$1:$BE$243, MATCH('Cyclical_after overrides'!$A103, F_Inputs_cyclical!$A$1:$A$243, 0), MATCH('Cyclical_after overrides'!Q$1, F_Inputs_cyclical!$A$1:$BE$1, 0))="", "", INDEX(F_Inputs_cyclical!$A$1:$BE$243, MATCH('Cyclical_after overrides'!$A103, F_Inputs_cyclical!$A$1:$A$243, 0), MATCH('Cyclical_after overrides'!Q$1, F_Inputs_cyclical!$A$1:$BE$1, 0))),
Cyclical_overrides!Q103)</f>
        <v/>
      </c>
      <c r="R103" s="72" t="str">
        <f>IF(Cyclical_overrides!R103 = "",
IF(INDEX(F_Inputs_cyclical!$A$1:$BE$243, MATCH('Cyclical_after overrides'!$A103, F_Inputs_cyclical!$A$1:$A$243, 0), MATCH('Cyclical_after overrides'!R$1, F_Inputs_cyclical!$A$1:$BE$1, 0))="", "", INDEX(F_Inputs_cyclical!$A$1:$BE$243, MATCH('Cyclical_after overrides'!$A103, F_Inputs_cyclical!$A$1:$A$243, 0), MATCH('Cyclical_after overrides'!R$1, F_Inputs_cyclical!$A$1:$BE$1, 0))),
Cyclical_overrides!R103)</f>
        <v/>
      </c>
      <c r="S103" s="72" t="str">
        <f>IF(Cyclical_overrides!S103 = "",
IF(INDEX(F_Inputs_cyclical!$A$1:$BE$243, MATCH('Cyclical_after overrides'!$A103, F_Inputs_cyclical!$A$1:$A$243, 0), MATCH('Cyclical_after overrides'!S$1, F_Inputs_cyclical!$A$1:$BE$1, 0))="", "", INDEX(F_Inputs_cyclical!$A$1:$BE$243, MATCH('Cyclical_after overrides'!$A103, F_Inputs_cyclical!$A$1:$A$243, 0), MATCH('Cyclical_after overrides'!S$1, F_Inputs_cyclical!$A$1:$BE$1, 0))),
Cyclical_overrides!S103)</f>
        <v/>
      </c>
      <c r="T103" s="72" t="str">
        <f>IF(Cyclical_overrides!T103 = "",
IF(INDEX(F_Inputs_cyclical!$A$1:$BE$243, MATCH('Cyclical_after overrides'!$A103, F_Inputs_cyclical!$A$1:$A$243, 0), MATCH('Cyclical_after overrides'!T$1, F_Inputs_cyclical!$A$1:$BE$1, 0))="", "", INDEX(F_Inputs_cyclical!$A$1:$BE$243, MATCH('Cyclical_after overrides'!$A103, F_Inputs_cyclical!$A$1:$A$243, 0), MATCH('Cyclical_after overrides'!T$1, F_Inputs_cyclical!$A$1:$BE$1, 0))),
Cyclical_overrides!T103)</f>
        <v/>
      </c>
      <c r="U103" s="72">
        <f>IF(Cyclical_overrides!U103 = "",
IF(INDEX(F_Inputs_cyclical!$A$1:$BE$243, MATCH('Cyclical_after overrides'!$A103, F_Inputs_cyclical!$A$1:$A$243, 0), MATCH('Cyclical_after overrides'!U$1, F_Inputs_cyclical!$A$1:$BE$1, 0))="", "", INDEX(F_Inputs_cyclical!$A$1:$BE$243, MATCH('Cyclical_after overrides'!$A103, F_Inputs_cyclical!$A$1:$A$243, 0), MATCH('Cyclical_after overrides'!U$1, F_Inputs_cyclical!$A$1:$BE$1, 0))),
Cyclical_overrides!U103)</f>
        <v>54.340999999999994</v>
      </c>
      <c r="V103" s="72">
        <f>IF(Cyclical_overrides!V103 = "",
IF(INDEX(F_Inputs_cyclical!$A$1:$BE$243, MATCH('Cyclical_after overrides'!$A103, F_Inputs_cyclical!$A$1:$A$243, 0), MATCH('Cyclical_after overrides'!V$1, F_Inputs_cyclical!$A$1:$BE$1, 0))="", "", INDEX(F_Inputs_cyclical!$A$1:$BE$243, MATCH('Cyclical_after overrides'!$A103, F_Inputs_cyclical!$A$1:$A$243, 0), MATCH('Cyclical_after overrides'!V$1, F_Inputs_cyclical!$A$1:$BE$1, 0))),
Cyclical_overrides!V103)</f>
        <v>53.67</v>
      </c>
      <c r="W103" s="72">
        <f>IF(Cyclical_overrides!W103 = "",
IF(INDEX(F_Inputs_cyclical!$A$1:$BE$243, MATCH('Cyclical_after overrides'!$A103, F_Inputs_cyclical!$A$1:$A$243, 0), MATCH('Cyclical_after overrides'!W$1, F_Inputs_cyclical!$A$1:$BE$1, 0))="", "", INDEX(F_Inputs_cyclical!$A$1:$BE$243, MATCH('Cyclical_after overrides'!$A103, F_Inputs_cyclical!$A$1:$A$243, 0), MATCH('Cyclical_after overrides'!W$1, F_Inputs_cyclical!$A$1:$BE$1, 0))),
Cyclical_overrides!W103)</f>
        <v>24.344000000000001</v>
      </c>
      <c r="X103" s="72">
        <f>IF(Cyclical_overrides!X103 = "",
IF(INDEX(F_Inputs_cyclical!$A$1:$BE$243, MATCH('Cyclical_after overrides'!$A103, F_Inputs_cyclical!$A$1:$A$243, 0), MATCH('Cyclical_after overrides'!X$1, F_Inputs_cyclical!$A$1:$BE$1, 0))="", "", INDEX(F_Inputs_cyclical!$A$1:$BE$243, MATCH('Cyclical_after overrides'!$A103, F_Inputs_cyclical!$A$1:$A$243, 0), MATCH('Cyclical_after overrides'!X$1, F_Inputs_cyclical!$A$1:$BE$1, 0))),
Cyclical_overrides!X103)</f>
        <v>60.283999999999999</v>
      </c>
      <c r="Y103" s="72">
        <f>IF(Cyclical_overrides!Y103 = "",
IF(INDEX(F_Inputs_cyclical!$A$1:$BE$243, MATCH('Cyclical_after overrides'!$A103, F_Inputs_cyclical!$A$1:$A$243, 0), MATCH('Cyclical_after overrides'!Y$1, F_Inputs_cyclical!$A$1:$BE$1, 0))="", "", INDEX(F_Inputs_cyclical!$A$1:$BE$243, MATCH('Cyclical_after overrides'!$A103, F_Inputs_cyclical!$A$1:$A$243, 0), MATCH('Cyclical_after overrides'!Y$1, F_Inputs_cyclical!$A$1:$BE$1, 0))),
Cyclical_overrides!Y103)</f>
        <v>66.489000000000004</v>
      </c>
      <c r="Z103" s="72">
        <f>IF(Cyclical_overrides!Z103 = "",
IF(INDEX(F_Inputs_cyclical!$A$1:$BE$243, MATCH('Cyclical_after overrides'!$A103, F_Inputs_cyclical!$A$1:$A$243, 0), MATCH('Cyclical_after overrides'!Z$1, F_Inputs_cyclical!$A$1:$BE$1, 0))="", "", INDEX(F_Inputs_cyclical!$A$1:$BE$243, MATCH('Cyclical_after overrides'!$A103, F_Inputs_cyclical!$A$1:$A$243, 0), MATCH('Cyclical_after overrides'!Z$1, F_Inputs_cyclical!$A$1:$BE$1, 0))),
Cyclical_overrides!Z103)</f>
        <v>723.69100000000003</v>
      </c>
      <c r="AA103" s="72">
        <f>IF(Cyclical_overrides!AA103 = "",
IF(INDEX(F_Inputs_cyclical!$A$1:$BE$243, MATCH('Cyclical_after overrides'!$A103, F_Inputs_cyclical!$A$1:$A$243, 0), MATCH('Cyclical_after overrides'!AA$1, F_Inputs_cyclical!$A$1:$BE$1, 0))="", "", INDEX(F_Inputs_cyclical!$A$1:$BE$243, MATCH('Cyclical_after overrides'!$A103, F_Inputs_cyclical!$A$1:$A$243, 0), MATCH('Cyclical_after overrides'!AA$1, F_Inputs_cyclical!$A$1:$BE$1, 0))),
Cyclical_overrides!AA103)</f>
        <v>425.28500000000003</v>
      </c>
      <c r="AB103" s="72">
        <f>IF(Cyclical_overrides!AB103 = "",
IF(INDEX(F_Inputs_cyclical!$A$1:$BE$243, MATCH('Cyclical_after overrides'!$A103, F_Inputs_cyclical!$A$1:$A$243, 0), MATCH('Cyclical_after overrides'!AB$1, F_Inputs_cyclical!$A$1:$BE$1, 0))="", "", INDEX(F_Inputs_cyclical!$A$1:$BE$243, MATCH('Cyclical_after overrides'!$A103, F_Inputs_cyclical!$A$1:$A$243, 0), MATCH('Cyclical_after overrides'!AB$1, F_Inputs_cyclical!$A$1:$BE$1, 0))),
Cyclical_overrides!AB103)</f>
        <v>0</v>
      </c>
      <c r="AC103" s="72" t="str">
        <f>IF(Cyclical_overrides!AC103 = "",
IF(INDEX(F_Inputs_cyclical!$A$1:$BE$243, MATCH('Cyclical_after overrides'!$A103, F_Inputs_cyclical!$A$1:$A$243, 0), MATCH('Cyclical_after overrides'!AC$1, F_Inputs_cyclical!$A$1:$BE$1, 0))="", "", INDEX(F_Inputs_cyclical!$A$1:$BE$243, MATCH('Cyclical_after overrides'!$A103, F_Inputs_cyclical!$A$1:$A$243, 0), MATCH('Cyclical_after overrides'!AC$1, F_Inputs_cyclical!$A$1:$BE$1, 0))),
Cyclical_overrides!AC103)</f>
        <v/>
      </c>
      <c r="AD103" s="72" t="str">
        <f>IF(Cyclical_overrides!AD103 = "",
IF(INDEX(F_Inputs_cyclical!$A$1:$BE$243, MATCH('Cyclical_after overrides'!$A103, F_Inputs_cyclical!$A$1:$A$243, 0), MATCH('Cyclical_after overrides'!AD$1, F_Inputs_cyclical!$A$1:$BE$1, 0))="", "", INDEX(F_Inputs_cyclical!$A$1:$BE$243, MATCH('Cyclical_after overrides'!$A103, F_Inputs_cyclical!$A$1:$A$243, 0), MATCH('Cyclical_after overrides'!AD$1, F_Inputs_cyclical!$A$1:$BE$1, 0))),
Cyclical_overrides!AD103)</f>
        <v/>
      </c>
      <c r="AE103" s="72" t="str">
        <f>IF(Cyclical_overrides!AE103 = "",
IF(INDEX(F_Inputs_cyclical!$A$1:$BE$243, MATCH('Cyclical_after overrides'!$A103, F_Inputs_cyclical!$A$1:$A$243, 0), MATCH('Cyclical_after overrides'!AE$1, F_Inputs_cyclical!$A$1:$BE$1, 0))="", "", INDEX(F_Inputs_cyclical!$A$1:$BE$243, MATCH('Cyclical_after overrides'!$A103, F_Inputs_cyclical!$A$1:$A$243, 0), MATCH('Cyclical_after overrides'!AE$1, F_Inputs_cyclical!$A$1:$BE$1, 0))),
Cyclical_overrides!AE103)</f>
        <v/>
      </c>
      <c r="AF103" s="72" t="str">
        <f>IF(Cyclical_overrides!AF103 = "",
IF(INDEX(F_Inputs_cyclical!$A$1:$BE$243, MATCH('Cyclical_after overrides'!$A103, F_Inputs_cyclical!$A$1:$A$243, 0), MATCH('Cyclical_after overrides'!AF$1, F_Inputs_cyclical!$A$1:$BE$1, 0))="", "", INDEX(F_Inputs_cyclical!$A$1:$BE$243, MATCH('Cyclical_after overrides'!$A103, F_Inputs_cyclical!$A$1:$A$243, 0), MATCH('Cyclical_after overrides'!AF$1, F_Inputs_cyclical!$A$1:$BE$1, 0))),
Cyclical_overrides!AF103)</f>
        <v/>
      </c>
      <c r="AG103" s="72" t="str">
        <f>IF(Cyclical_overrides!AG103 = "",
IF(INDEX(F_Inputs_cyclical!$A$1:$BE$243, MATCH('Cyclical_after overrides'!$A103, F_Inputs_cyclical!$A$1:$A$243, 0), MATCH('Cyclical_after overrides'!AG$1, F_Inputs_cyclical!$A$1:$BE$1, 0))="", "", INDEX(F_Inputs_cyclical!$A$1:$BE$243, MATCH('Cyclical_after overrides'!$A103, F_Inputs_cyclical!$A$1:$A$243, 0), MATCH('Cyclical_after overrides'!AG$1, F_Inputs_cyclical!$A$1:$BE$1, 0))),
Cyclical_overrides!AG103)</f>
        <v/>
      </c>
      <c r="AH103" s="72" t="str">
        <f>IF(Cyclical_overrides!AH103 = "",
IF(INDEX(F_Inputs_cyclical!$A$1:$BE$243, MATCH('Cyclical_after overrides'!$A103, F_Inputs_cyclical!$A$1:$A$243, 0), MATCH('Cyclical_after overrides'!AH$1, F_Inputs_cyclical!$A$1:$BE$1, 0))="", "", INDEX(F_Inputs_cyclical!$A$1:$BE$243, MATCH('Cyclical_after overrides'!$A103, F_Inputs_cyclical!$A$1:$A$243, 0), MATCH('Cyclical_after overrides'!AH$1, F_Inputs_cyclical!$A$1:$BE$1, 0))),
Cyclical_overrides!AH103)</f>
        <v/>
      </c>
      <c r="AI103" s="72" t="str">
        <f>IF(Cyclical_overrides!AI103 = "",
IF(INDEX(F_Inputs_cyclical!$A$1:$BE$243, MATCH('Cyclical_after overrides'!$A103, F_Inputs_cyclical!$A$1:$A$243, 0), MATCH('Cyclical_after overrides'!AI$1, F_Inputs_cyclical!$A$1:$BE$1, 0))="", "", INDEX(F_Inputs_cyclical!$A$1:$BE$243, MATCH('Cyclical_after overrides'!$A103, F_Inputs_cyclical!$A$1:$A$243, 0), MATCH('Cyclical_after overrides'!AI$1, F_Inputs_cyclical!$A$1:$BE$1, 0))),
Cyclical_overrides!AI103)</f>
        <v/>
      </c>
      <c r="AJ103" s="72" t="str">
        <f>IF(Cyclical_overrides!AJ103 = "",
IF(INDEX(F_Inputs_cyclical!$A$1:$BE$243, MATCH('Cyclical_after overrides'!$A103, F_Inputs_cyclical!$A$1:$A$243, 0), MATCH('Cyclical_after overrides'!AJ$1, F_Inputs_cyclical!$A$1:$BE$1, 0))="", "", INDEX(F_Inputs_cyclical!$A$1:$BE$243, MATCH('Cyclical_after overrides'!$A103, F_Inputs_cyclical!$A$1:$A$243, 0), MATCH('Cyclical_after overrides'!AJ$1, F_Inputs_cyclical!$A$1:$BE$1, 0))),
Cyclical_overrides!AJ103)</f>
        <v/>
      </c>
      <c r="AK103" s="72" t="str">
        <f>IF(Cyclical_overrides!AK103 = "",
IF(INDEX(F_Inputs_cyclical!$A$1:$BE$243, MATCH('Cyclical_after overrides'!$A103, F_Inputs_cyclical!$A$1:$A$243, 0), MATCH('Cyclical_after overrides'!AK$1, F_Inputs_cyclical!$A$1:$BE$1, 0))="", "", INDEX(F_Inputs_cyclical!$A$1:$BE$243, MATCH('Cyclical_after overrides'!$A103, F_Inputs_cyclical!$A$1:$A$243, 0), MATCH('Cyclical_after overrides'!AK$1, F_Inputs_cyclical!$A$1:$BE$1, 0))),
Cyclical_overrides!AK103)</f>
        <v/>
      </c>
      <c r="AL103" s="72" t="str">
        <f>IF(Cyclical_overrides!AL103 = "",
IF(INDEX(F_Inputs_cyclical!$A$1:$BE$243, MATCH('Cyclical_after overrides'!$A103, F_Inputs_cyclical!$A$1:$A$243, 0), MATCH('Cyclical_after overrides'!AL$1, F_Inputs_cyclical!$A$1:$BE$1, 0))="", "", INDEX(F_Inputs_cyclical!$A$1:$BE$243, MATCH('Cyclical_after overrides'!$A103, F_Inputs_cyclical!$A$1:$A$243, 0), MATCH('Cyclical_after overrides'!AL$1, F_Inputs_cyclical!$A$1:$BE$1, 0))),
Cyclical_overrides!AL103)</f>
        <v/>
      </c>
      <c r="AM103" s="72">
        <f>IF(Cyclical_overrides!AM103 = "",
IF(INDEX(F_Inputs_cyclical!$A$1:$BE$243, MATCH('Cyclical_after overrides'!$A103, F_Inputs_cyclical!$A$1:$A$243, 0), MATCH('Cyclical_after overrides'!AM$1, F_Inputs_cyclical!$A$1:$BE$1, 0))="", "", INDEX(F_Inputs_cyclical!$A$1:$BE$243, MATCH('Cyclical_after overrides'!$A103, F_Inputs_cyclical!$A$1:$A$243, 0), MATCH('Cyclical_after overrides'!AM$1, F_Inputs_cyclical!$A$1:$BE$1, 0))),
Cyclical_overrides!AM103)</f>
        <v>9.3119999999999994</v>
      </c>
      <c r="AN103" s="72">
        <f>IF(Cyclical_overrides!AN103 = "",
IF(INDEX(F_Inputs_cyclical!$A$1:$BE$243, MATCH('Cyclical_after overrides'!$A103, F_Inputs_cyclical!$A$1:$A$243, 0), MATCH('Cyclical_after overrides'!AN$1, F_Inputs_cyclical!$A$1:$BE$1, 0))="", "", INDEX(F_Inputs_cyclical!$A$1:$BE$243, MATCH('Cyclical_after overrides'!$A103, F_Inputs_cyclical!$A$1:$A$243, 0), MATCH('Cyclical_after overrides'!AN$1, F_Inputs_cyclical!$A$1:$BE$1, 0))),
Cyclical_overrides!AN103)</f>
        <v>54.340999999999994</v>
      </c>
      <c r="AO103" s="72" t="str">
        <f>IF(Cyclical_overrides!AO103 = "",
IF(INDEX(F_Inputs_cyclical!$A$1:$BE$243, MATCH('Cyclical_after overrides'!$A103, F_Inputs_cyclical!$A$1:$A$243, 0), MATCH('Cyclical_after overrides'!AO$1, F_Inputs_cyclical!$A$1:$BE$1, 0))="", "", INDEX(F_Inputs_cyclical!$A$1:$BE$243, MATCH('Cyclical_after overrides'!$A103, F_Inputs_cyclical!$A$1:$A$243, 0), MATCH('Cyclical_after overrides'!AO$1, F_Inputs_cyclical!$A$1:$BE$1, 0))),
Cyclical_overrides!AO103)</f>
        <v/>
      </c>
      <c r="AP103" s="72" t="str">
        <f>IF(Cyclical_overrides!AP103 = "",
IF(INDEX(F_Inputs_cyclical!$A$1:$BE$243, MATCH('Cyclical_after overrides'!$A103, F_Inputs_cyclical!$A$1:$A$243, 0), MATCH('Cyclical_after overrides'!AP$1, F_Inputs_cyclical!$A$1:$BE$1, 0))="", "", INDEX(F_Inputs_cyclical!$A$1:$BE$243, MATCH('Cyclical_after overrides'!$A103, F_Inputs_cyclical!$A$1:$A$243, 0), MATCH('Cyclical_after overrides'!AP$1, F_Inputs_cyclical!$A$1:$BE$1, 0))),
Cyclical_overrides!AP103)</f>
        <v/>
      </c>
      <c r="AQ103" s="72" t="str">
        <f>IF(Cyclical_overrides!AQ103 = "",
IF(INDEX(F_Inputs_cyclical!$A$1:$BE$243, MATCH('Cyclical_after overrides'!$A103, F_Inputs_cyclical!$A$1:$A$243, 0), MATCH('Cyclical_after overrides'!AQ$1, F_Inputs_cyclical!$A$1:$BE$1, 0))="", "", INDEX(F_Inputs_cyclical!$A$1:$BE$243, MATCH('Cyclical_after overrides'!$A103, F_Inputs_cyclical!$A$1:$A$243, 0), MATCH('Cyclical_after overrides'!AQ$1, F_Inputs_cyclical!$A$1:$BE$1, 0))),
Cyclical_overrides!AQ103)</f>
        <v/>
      </c>
      <c r="AR103" s="72">
        <f>IF(Cyclical_overrides!AR103 = "",
IF(INDEX(F_Inputs_cyclical!$A$1:$BE$243, MATCH('Cyclical_after overrides'!$A103, F_Inputs_cyclical!$A$1:$A$243, 0), MATCH('Cyclical_after overrides'!AR$1, F_Inputs_cyclical!$A$1:$BE$1, 0))="", "", INDEX(F_Inputs_cyclical!$A$1:$BE$243, MATCH('Cyclical_after overrides'!$A103, F_Inputs_cyclical!$A$1:$A$243, 0), MATCH('Cyclical_after overrides'!AR$1, F_Inputs_cyclical!$A$1:$BE$1, 0))),
Cyclical_overrides!AR103)</f>
        <v>0</v>
      </c>
      <c r="AS103" s="72">
        <f>IF(Cyclical_overrides!AS103 = "",
IF(INDEX(F_Inputs_cyclical!$A$1:$BE$243, MATCH('Cyclical_after overrides'!$A103, F_Inputs_cyclical!$A$1:$A$243, 0), MATCH('Cyclical_after overrides'!AS$1, F_Inputs_cyclical!$A$1:$BE$1, 0))="", "", INDEX(F_Inputs_cyclical!$A$1:$BE$243, MATCH('Cyclical_after overrides'!$A103, F_Inputs_cyclical!$A$1:$A$243, 0), MATCH('Cyclical_after overrides'!AS$1, F_Inputs_cyclical!$A$1:$BE$1, 0))),
Cyclical_overrides!AS103)</f>
        <v>0</v>
      </c>
      <c r="AT103" s="72">
        <f>IF(Cyclical_overrides!AT103 = "",
IF(INDEX(F_Inputs_cyclical!$A$1:$BE$243, MATCH('Cyclical_after overrides'!$A103, F_Inputs_cyclical!$A$1:$A$243, 0), MATCH('Cyclical_after overrides'!AT$1, F_Inputs_cyclical!$A$1:$BE$1, 0))="", "", INDEX(F_Inputs_cyclical!$A$1:$BE$243, MATCH('Cyclical_after overrides'!$A103, F_Inputs_cyclical!$A$1:$A$243, 0), MATCH('Cyclical_after overrides'!AT$1, F_Inputs_cyclical!$A$1:$BE$1, 0))),
Cyclical_overrides!AT103)</f>
        <v>0</v>
      </c>
      <c r="AU103" s="72">
        <f>IF(Cyclical_overrides!AU103 = "",
IF(INDEX(F_Inputs_cyclical!$A$1:$BE$243, MATCH('Cyclical_after overrides'!$A103, F_Inputs_cyclical!$A$1:$A$243, 0), MATCH('Cyclical_after overrides'!AU$1, F_Inputs_cyclical!$A$1:$BE$1, 0))="", "", INDEX(F_Inputs_cyclical!$A$1:$BE$243, MATCH('Cyclical_after overrides'!$A103, F_Inputs_cyclical!$A$1:$A$243, 0), MATCH('Cyclical_after overrides'!AU$1, F_Inputs_cyclical!$A$1:$BE$1, 0))),
Cyclical_overrides!AU103)</f>
        <v>14.239000000000001</v>
      </c>
      <c r="AV103" s="72" t="str">
        <f>IF(Cyclical_overrides!AV103 = "",
IF(INDEX(F_Inputs_cyclical!$A$1:$BE$243, MATCH('Cyclical_after overrides'!$A103, F_Inputs_cyclical!$A$1:$A$243, 0), MATCH('Cyclical_after overrides'!AV$1, F_Inputs_cyclical!$A$1:$BE$1, 0))="", "", INDEX(F_Inputs_cyclical!$A$1:$BE$243, MATCH('Cyclical_after overrides'!$A103, F_Inputs_cyclical!$A$1:$A$243, 0), MATCH('Cyclical_after overrides'!AV$1, F_Inputs_cyclical!$A$1:$BE$1, 0))),
Cyclical_overrides!AV103)</f>
        <v/>
      </c>
      <c r="AW103" s="72">
        <f>IF(Cyclical_overrides!AW103 = "",
IF(INDEX(F_Inputs_cyclical!$A$1:$BE$243, MATCH('Cyclical_after overrides'!$A103, F_Inputs_cyclical!$A$1:$A$243, 0), MATCH('Cyclical_after overrides'!AW$1, F_Inputs_cyclical!$A$1:$BE$1, 0))="", "", INDEX(F_Inputs_cyclical!$A$1:$BE$243, MATCH('Cyclical_after overrides'!$A103, F_Inputs_cyclical!$A$1:$A$243, 0), MATCH('Cyclical_after overrides'!AW$1, F_Inputs_cyclical!$A$1:$BE$1, 0))),
Cyclical_overrides!AW103)</f>
        <v>1.24788708586883</v>
      </c>
      <c r="AX103" s="72">
        <f>IF(Cyclical_overrides!AX103 = "",
IF(INDEX(F_Inputs_cyclical!$A$1:$BE$243, MATCH('Cyclical_after overrides'!$A103, F_Inputs_cyclical!$A$1:$A$243, 0), MATCH('Cyclical_after overrides'!AX$1, F_Inputs_cyclical!$A$1:$BE$1, 0))="", "", INDEX(F_Inputs_cyclical!$A$1:$BE$243, MATCH('Cyclical_after overrides'!$A103, F_Inputs_cyclical!$A$1:$A$243, 0), MATCH('Cyclical_after overrides'!AX$1, F_Inputs_cyclical!$A$1:$BE$1, 0))),
Cyclical_overrides!AX103)</f>
        <v>26.088455072736068</v>
      </c>
      <c r="AY103" s="72">
        <f>IF(Cyclical_overrides!AY103 = "",
IF(INDEX(F_Inputs_cyclical!$A$1:$BE$243, MATCH('Cyclical_after overrides'!$A103, F_Inputs_cyclical!$A$1:$A$243, 0), MATCH('Cyclical_after overrides'!AY$1, F_Inputs_cyclical!$A$1:$BE$1, 0))="", "", INDEX(F_Inputs_cyclical!$A$1:$BE$243, MATCH('Cyclical_after overrides'!$A103, F_Inputs_cyclical!$A$1:$A$243, 0), MATCH('Cyclical_after overrides'!AY$1, F_Inputs_cyclical!$A$1:$BE$1, 0))),
Cyclical_overrides!AY103)</f>
        <v>138.12946551835105</v>
      </c>
      <c r="AZ103" s="72">
        <f>IF(Cyclical_overrides!AZ103 = "",
IF(INDEX(F_Inputs_cyclical!$A$1:$BE$243, MATCH('Cyclical_after overrides'!$A103, F_Inputs_cyclical!$A$1:$A$243, 0), MATCH('Cyclical_after overrides'!AZ$1, F_Inputs_cyclical!$A$1:$BE$1, 0))="", "", INDEX(F_Inputs_cyclical!$A$1:$BE$243, MATCH('Cyclical_after overrides'!$A103, F_Inputs_cyclical!$A$1:$A$243, 0), MATCH('Cyclical_after overrides'!AZ$1, F_Inputs_cyclical!$A$1:$BE$1, 0))),
Cyclical_overrides!AZ103)</f>
        <v>2.3561380972149317</v>
      </c>
      <c r="BA103" s="72">
        <f>IF(Cyclical_overrides!BA103 = "",
IF(INDEX(F_Inputs_cyclical!$A$1:$BE$243, MATCH('Cyclical_after overrides'!$A103, F_Inputs_cyclical!$A$1:$A$243, 0), MATCH('Cyclical_after overrides'!BA$1, F_Inputs_cyclical!$A$1:$BE$1, 0))="", "", INDEX(F_Inputs_cyclical!$A$1:$BE$243, MATCH('Cyclical_after overrides'!$A103, F_Inputs_cyclical!$A$1:$A$243, 0), MATCH('Cyclical_after overrides'!BA$1, F_Inputs_cyclical!$A$1:$BE$1, 0))),
Cyclical_overrides!BA103)</f>
        <v>16.734758818885414</v>
      </c>
      <c r="BB103" s="72">
        <f>IF(Cyclical_overrides!BB103 = "",
IF(INDEX(F_Inputs_cyclical!$A$1:$BE$243, MATCH('Cyclical_after overrides'!$A103, F_Inputs_cyclical!$A$1:$A$243, 0), MATCH('Cyclical_after overrides'!BB$1, F_Inputs_cyclical!$A$1:$BE$1, 0))="", "", INDEX(F_Inputs_cyclical!$A$1:$BE$243, MATCH('Cyclical_after overrides'!$A103, F_Inputs_cyclical!$A$1:$A$243, 0), MATCH('Cyclical_after overrides'!BB$1, F_Inputs_cyclical!$A$1:$BE$1, 0))),
Cyclical_overrides!BB103)</f>
        <v>16.734758818885414</v>
      </c>
      <c r="BC103" s="72">
        <f>IF(Cyclical_overrides!BC103 = "",
IF(INDEX(F_Inputs_cyclical!$A$1:$BE$243, MATCH('Cyclical_after overrides'!$A103, F_Inputs_cyclical!$A$1:$A$243, 0), MATCH('Cyclical_after overrides'!BC$1, F_Inputs_cyclical!$A$1:$BE$1, 0))="", "", INDEX(F_Inputs_cyclical!$A$1:$BE$243, MATCH('Cyclical_after overrides'!$A103, F_Inputs_cyclical!$A$1:$A$243, 0), MATCH('Cyclical_after overrides'!BC$1, F_Inputs_cyclical!$A$1:$BE$1, 0))),
Cyclical_overrides!BC103)</f>
        <v>9.5608644971677865</v>
      </c>
      <c r="BD103" s="72">
        <f>IF(Cyclical_overrides!BD103 = "",
IF(INDEX(F_Inputs_cyclical!$A$1:$BE$243, MATCH('Cyclical_after overrides'!$A103, F_Inputs_cyclical!$A$1:$A$243, 0), MATCH('Cyclical_after overrides'!BD$1, F_Inputs_cyclical!$A$1:$BE$1, 0))="", "", INDEX(F_Inputs_cyclical!$A$1:$BE$243, MATCH('Cyclical_after overrides'!$A103, F_Inputs_cyclical!$A$1:$A$243, 0), MATCH('Cyclical_after overrides'!BD$1, F_Inputs_cyclical!$A$1:$BE$1, 0))),
Cyclical_overrides!BD103)</f>
        <v>556.22556105766489</v>
      </c>
      <c r="BE103" s="194"/>
    </row>
    <row r="104" spans="1:57" x14ac:dyDescent="0.4">
      <c r="A104" s="63" t="str">
        <f t="shared" si="1"/>
        <v>WSH15</v>
      </c>
      <c r="B104" s="63" t="s">
        <v>361</v>
      </c>
      <c r="C104" s="63" t="s">
        <v>245</v>
      </c>
      <c r="D104" s="72">
        <f>IF(Cyclical_overrides!D104 = "",
IF(INDEX(F_Inputs_cyclical!$A$1:$BE$243, MATCH('Cyclical_after overrides'!$A104, F_Inputs_cyclical!$A$1:$A$243, 0), MATCH('Cyclical_after overrides'!D$1, F_Inputs_cyclical!$A$1:$BE$1, 0))="", "", INDEX(F_Inputs_cyclical!$A$1:$BE$243, MATCH('Cyclical_after overrides'!$A104, F_Inputs_cyclical!$A$1:$A$243, 0), MATCH('Cyclical_after overrides'!D$1, F_Inputs_cyclical!$A$1:$BE$1, 0))),
Cyclical_overrides!D104)</f>
        <v>10.755000000000001</v>
      </c>
      <c r="E104" s="72">
        <f>IF(Cyclical_overrides!E104 = "",
IF(INDEX(F_Inputs_cyclical!$A$1:$BE$243, MATCH('Cyclical_after overrides'!$A104, F_Inputs_cyclical!$A$1:$A$243, 0), MATCH('Cyclical_after overrides'!E$1, F_Inputs_cyclical!$A$1:$BE$1, 0))="", "", INDEX(F_Inputs_cyclical!$A$1:$BE$243, MATCH('Cyclical_after overrides'!$A104, F_Inputs_cyclical!$A$1:$A$243, 0), MATCH('Cyclical_after overrides'!E$1, F_Inputs_cyclical!$A$1:$BE$1, 0))),
Cyclical_overrides!E104)</f>
        <v>6.944</v>
      </c>
      <c r="F104" s="72">
        <f>IF(Cyclical_overrides!F104 = "",
IF(INDEX(F_Inputs_cyclical!$A$1:$BE$243, MATCH('Cyclical_after overrides'!$A104, F_Inputs_cyclical!$A$1:$A$243, 0), MATCH('Cyclical_after overrides'!F$1, F_Inputs_cyclical!$A$1:$BE$1, 0))="", "", INDEX(F_Inputs_cyclical!$A$1:$BE$243, MATCH('Cyclical_after overrides'!$A104, F_Inputs_cyclical!$A$1:$A$243, 0), MATCH('Cyclical_after overrides'!F$1, F_Inputs_cyclical!$A$1:$BE$1, 0))),
Cyclical_overrides!F104)</f>
        <v>27.065000000000001</v>
      </c>
      <c r="G104" s="72">
        <f>IF(Cyclical_overrides!G104 = "",
IF(INDEX(F_Inputs_cyclical!$A$1:$BE$243, MATCH('Cyclical_after overrides'!$A104, F_Inputs_cyclical!$A$1:$A$243, 0), MATCH('Cyclical_after overrides'!G$1, F_Inputs_cyclical!$A$1:$BE$1, 0))="", "", INDEX(F_Inputs_cyclical!$A$1:$BE$243, MATCH('Cyclical_after overrides'!$A104, F_Inputs_cyclical!$A$1:$A$243, 0), MATCH('Cyclical_after overrides'!G$1, F_Inputs_cyclical!$A$1:$BE$1, 0))),
Cyclical_overrides!G104)</f>
        <v>1.7290000000000001</v>
      </c>
      <c r="H104" s="72">
        <f>IF(Cyclical_overrides!H104 = "",
IF(INDEX(F_Inputs_cyclical!$A$1:$BE$243, MATCH('Cyclical_after overrides'!$A104, F_Inputs_cyclical!$A$1:$A$243, 0), MATCH('Cyclical_after overrides'!H$1, F_Inputs_cyclical!$A$1:$BE$1, 0))="", "", INDEX(F_Inputs_cyclical!$A$1:$BE$243, MATCH('Cyclical_after overrides'!$A104, F_Inputs_cyclical!$A$1:$A$243, 0), MATCH('Cyclical_after overrides'!H$1, F_Inputs_cyclical!$A$1:$BE$1, 0))),
Cyclical_overrides!H104)</f>
        <v>0.253</v>
      </c>
      <c r="I104" s="72">
        <f>IF(Cyclical_overrides!I104 = "",
IF(INDEX(F_Inputs_cyclical!$A$1:$BE$243, MATCH('Cyclical_after overrides'!$A104, F_Inputs_cyclical!$A$1:$A$243, 0), MATCH('Cyclical_after overrides'!I$1, F_Inputs_cyclical!$A$1:$BE$1, 0))="", "", INDEX(F_Inputs_cyclical!$A$1:$BE$243, MATCH('Cyclical_after overrides'!$A104, F_Inputs_cyclical!$A$1:$A$243, 0), MATCH('Cyclical_after overrides'!I$1, F_Inputs_cyclical!$A$1:$BE$1, 0))),
Cyclical_overrides!I104)</f>
        <v>0</v>
      </c>
      <c r="J104" s="72">
        <f>IF(Cyclical_overrides!J104 = "",
IF(INDEX(F_Inputs_cyclical!$A$1:$BE$243, MATCH('Cyclical_after overrides'!$A104, F_Inputs_cyclical!$A$1:$A$243, 0), MATCH('Cyclical_after overrides'!J$1, F_Inputs_cyclical!$A$1:$BE$1, 0))="", "", INDEX(F_Inputs_cyclical!$A$1:$BE$243, MATCH('Cyclical_after overrides'!$A104, F_Inputs_cyclical!$A$1:$A$243, 0), MATCH('Cyclical_after overrides'!J$1, F_Inputs_cyclical!$A$1:$BE$1, 0))),
Cyclical_overrides!J104)</f>
        <v>62.833999999999996</v>
      </c>
      <c r="K104" s="72">
        <f>IF(Cyclical_overrides!K104 = "",
IF(INDEX(F_Inputs_cyclical!$A$1:$BE$243, MATCH('Cyclical_after overrides'!$A104, F_Inputs_cyclical!$A$1:$A$243, 0), MATCH('Cyclical_after overrides'!K$1, F_Inputs_cyclical!$A$1:$BE$1, 0))="", "", INDEX(F_Inputs_cyclical!$A$1:$BE$243, MATCH('Cyclical_after overrides'!$A104, F_Inputs_cyclical!$A$1:$A$243, 0), MATCH('Cyclical_after overrides'!K$1, F_Inputs_cyclical!$A$1:$BE$1, 0))),
Cyclical_overrides!K104)</f>
        <v>28.231999999999999</v>
      </c>
      <c r="L104" s="72">
        <f>IF(Cyclical_overrides!L104 = "",
IF(INDEX(F_Inputs_cyclical!$A$1:$BE$243, MATCH('Cyclical_after overrides'!$A104, F_Inputs_cyclical!$A$1:$A$243, 0), MATCH('Cyclical_after overrides'!L$1, F_Inputs_cyclical!$A$1:$BE$1, 0))="", "", INDEX(F_Inputs_cyclical!$A$1:$BE$243, MATCH('Cyclical_after overrides'!$A104, F_Inputs_cyclical!$A$1:$A$243, 0), MATCH('Cyclical_after overrides'!L$1, F_Inputs_cyclical!$A$1:$BE$1, 0))),
Cyclical_overrides!L104)</f>
        <v>2.8290000000000002</v>
      </c>
      <c r="M104" s="72">
        <f>IF(Cyclical_overrides!M104 = "",
IF(INDEX(F_Inputs_cyclical!$A$1:$BE$243, MATCH('Cyclical_after overrides'!$A104, F_Inputs_cyclical!$A$1:$A$243, 0), MATCH('Cyclical_after overrides'!M$1, F_Inputs_cyclical!$A$1:$BE$1, 0))="", "", INDEX(F_Inputs_cyclical!$A$1:$BE$243, MATCH('Cyclical_after overrides'!$A104, F_Inputs_cyclical!$A$1:$A$243, 0), MATCH('Cyclical_after overrides'!M$1, F_Inputs_cyclical!$A$1:$BE$1, 0))),
Cyclical_overrides!M104)</f>
        <v>-2.5999999999999999E-2</v>
      </c>
      <c r="N104" s="72">
        <f>IF(Cyclical_overrides!N104 = "",
IF(INDEX(F_Inputs_cyclical!$A$1:$BE$243, MATCH('Cyclical_after overrides'!$A104, F_Inputs_cyclical!$A$1:$A$243, 0), MATCH('Cyclical_after overrides'!N$1, F_Inputs_cyclical!$A$1:$BE$1, 0))="", "", INDEX(F_Inputs_cyclical!$A$1:$BE$243, MATCH('Cyclical_after overrides'!$A104, F_Inputs_cyclical!$A$1:$A$243, 0), MATCH('Cyclical_after overrides'!N$1, F_Inputs_cyclical!$A$1:$BE$1, 0))),
Cyclical_overrides!N104)</f>
        <v>2.8030000000000004</v>
      </c>
      <c r="O104" s="72" t="str">
        <f>IF(Cyclical_overrides!O104 = "",
IF(INDEX(F_Inputs_cyclical!$A$1:$BE$243, MATCH('Cyclical_after overrides'!$A104, F_Inputs_cyclical!$A$1:$A$243, 0), MATCH('Cyclical_after overrides'!O$1, F_Inputs_cyclical!$A$1:$BE$1, 0))="", "", INDEX(F_Inputs_cyclical!$A$1:$BE$243, MATCH('Cyclical_after overrides'!$A104, F_Inputs_cyclical!$A$1:$A$243, 0), MATCH('Cyclical_after overrides'!O$1, F_Inputs_cyclical!$A$1:$BE$1, 0))),
Cyclical_overrides!O104)</f>
        <v/>
      </c>
      <c r="P104" s="72" t="str">
        <f>IF(Cyclical_overrides!P104 = "",
IF(INDEX(F_Inputs_cyclical!$A$1:$BE$243, MATCH('Cyclical_after overrides'!$A104, F_Inputs_cyclical!$A$1:$A$243, 0), MATCH('Cyclical_after overrides'!P$1, F_Inputs_cyclical!$A$1:$BE$1, 0))="", "", INDEX(F_Inputs_cyclical!$A$1:$BE$243, MATCH('Cyclical_after overrides'!$A104, F_Inputs_cyclical!$A$1:$A$243, 0), MATCH('Cyclical_after overrides'!P$1, F_Inputs_cyclical!$A$1:$BE$1, 0))),
Cyclical_overrides!P104)</f>
        <v/>
      </c>
      <c r="Q104" s="72" t="str">
        <f>IF(Cyclical_overrides!Q104 = "",
IF(INDEX(F_Inputs_cyclical!$A$1:$BE$243, MATCH('Cyclical_after overrides'!$A104, F_Inputs_cyclical!$A$1:$A$243, 0), MATCH('Cyclical_after overrides'!Q$1, F_Inputs_cyclical!$A$1:$BE$1, 0))="", "", INDEX(F_Inputs_cyclical!$A$1:$BE$243, MATCH('Cyclical_after overrides'!$A104, F_Inputs_cyclical!$A$1:$A$243, 0), MATCH('Cyclical_after overrides'!Q$1, F_Inputs_cyclical!$A$1:$BE$1, 0))),
Cyclical_overrides!Q104)</f>
        <v/>
      </c>
      <c r="R104" s="72" t="str">
        <f>IF(Cyclical_overrides!R104 = "",
IF(INDEX(F_Inputs_cyclical!$A$1:$BE$243, MATCH('Cyclical_after overrides'!$A104, F_Inputs_cyclical!$A$1:$A$243, 0), MATCH('Cyclical_after overrides'!R$1, F_Inputs_cyclical!$A$1:$BE$1, 0))="", "", INDEX(F_Inputs_cyclical!$A$1:$BE$243, MATCH('Cyclical_after overrides'!$A104, F_Inputs_cyclical!$A$1:$A$243, 0), MATCH('Cyclical_after overrides'!R$1, F_Inputs_cyclical!$A$1:$BE$1, 0))),
Cyclical_overrides!R104)</f>
        <v/>
      </c>
      <c r="S104" s="72" t="str">
        <f>IF(Cyclical_overrides!S104 = "",
IF(INDEX(F_Inputs_cyclical!$A$1:$BE$243, MATCH('Cyclical_after overrides'!$A104, F_Inputs_cyclical!$A$1:$A$243, 0), MATCH('Cyclical_after overrides'!S$1, F_Inputs_cyclical!$A$1:$BE$1, 0))="", "", INDEX(F_Inputs_cyclical!$A$1:$BE$243, MATCH('Cyclical_after overrides'!$A104, F_Inputs_cyclical!$A$1:$A$243, 0), MATCH('Cyclical_after overrides'!S$1, F_Inputs_cyclical!$A$1:$BE$1, 0))),
Cyclical_overrides!S104)</f>
        <v/>
      </c>
      <c r="T104" s="72" t="str">
        <f>IF(Cyclical_overrides!T104 = "",
IF(INDEX(F_Inputs_cyclical!$A$1:$BE$243, MATCH('Cyclical_after overrides'!$A104, F_Inputs_cyclical!$A$1:$A$243, 0), MATCH('Cyclical_after overrides'!T$1, F_Inputs_cyclical!$A$1:$BE$1, 0))="", "", INDEX(F_Inputs_cyclical!$A$1:$BE$243, MATCH('Cyclical_after overrides'!$A104, F_Inputs_cyclical!$A$1:$A$243, 0), MATCH('Cyclical_after overrides'!T$1, F_Inputs_cyclical!$A$1:$BE$1, 0))),
Cyclical_overrides!T104)</f>
        <v/>
      </c>
      <c r="U104" s="72">
        <f>IF(Cyclical_overrides!U104 = "",
IF(INDEX(F_Inputs_cyclical!$A$1:$BE$243, MATCH('Cyclical_after overrides'!$A104, F_Inputs_cyclical!$A$1:$A$243, 0), MATCH('Cyclical_after overrides'!U$1, F_Inputs_cyclical!$A$1:$BE$1, 0))="", "", INDEX(F_Inputs_cyclical!$A$1:$BE$243, MATCH('Cyclical_after overrides'!$A104, F_Inputs_cyclical!$A$1:$A$243, 0), MATCH('Cyclical_after overrides'!U$1, F_Inputs_cyclical!$A$1:$BE$1, 0))),
Cyclical_overrides!U104)</f>
        <v>60.030999999999999</v>
      </c>
      <c r="V104" s="72">
        <f>IF(Cyclical_overrides!V104 = "",
IF(INDEX(F_Inputs_cyclical!$A$1:$BE$243, MATCH('Cyclical_after overrides'!$A104, F_Inputs_cyclical!$A$1:$A$243, 0), MATCH('Cyclical_after overrides'!V$1, F_Inputs_cyclical!$A$1:$BE$1, 0))="", "", INDEX(F_Inputs_cyclical!$A$1:$BE$243, MATCH('Cyclical_after overrides'!$A104, F_Inputs_cyclical!$A$1:$A$243, 0), MATCH('Cyclical_after overrides'!V$1, F_Inputs_cyclical!$A$1:$BE$1, 0))),
Cyclical_overrides!V104)</f>
        <v>53.221477272074097</v>
      </c>
      <c r="W104" s="72">
        <f>IF(Cyclical_overrides!W104 = "",
IF(INDEX(F_Inputs_cyclical!$A$1:$BE$243, MATCH('Cyclical_after overrides'!$A104, F_Inputs_cyclical!$A$1:$A$243, 0), MATCH('Cyclical_after overrides'!W$1, F_Inputs_cyclical!$A$1:$BE$1, 0))="", "", INDEX(F_Inputs_cyclical!$A$1:$BE$243, MATCH('Cyclical_after overrides'!$A104, F_Inputs_cyclical!$A$1:$A$243, 0), MATCH('Cyclical_after overrides'!W$1, F_Inputs_cyclical!$A$1:$BE$1, 0))),
Cyclical_overrides!W104)</f>
        <v>24.914101860367399</v>
      </c>
      <c r="X104" s="72">
        <f>IF(Cyclical_overrides!X104 = "",
IF(INDEX(F_Inputs_cyclical!$A$1:$BE$243, MATCH('Cyclical_after overrides'!$A104, F_Inputs_cyclical!$A$1:$A$243, 0), MATCH('Cyclical_after overrides'!X$1, F_Inputs_cyclical!$A$1:$BE$1, 0))="", "", INDEX(F_Inputs_cyclical!$A$1:$BE$243, MATCH('Cyclical_after overrides'!$A104, F_Inputs_cyclical!$A$1:$A$243, 0), MATCH('Cyclical_after overrides'!X$1, F_Inputs_cyclical!$A$1:$BE$1, 0))),
Cyclical_overrides!X104)</f>
        <v>48.926856724382397</v>
      </c>
      <c r="Y104" s="72">
        <f>IF(Cyclical_overrides!Y104 = "",
IF(INDEX(F_Inputs_cyclical!$A$1:$BE$243, MATCH('Cyclical_after overrides'!$A104, F_Inputs_cyclical!$A$1:$A$243, 0), MATCH('Cyclical_after overrides'!Y$1, F_Inputs_cyclical!$A$1:$BE$1, 0))="", "", INDEX(F_Inputs_cyclical!$A$1:$BE$243, MATCH('Cyclical_after overrides'!$A104, F_Inputs_cyclical!$A$1:$A$243, 0), MATCH('Cyclical_after overrides'!Y$1, F_Inputs_cyclical!$A$1:$BE$1, 0))),
Cyclical_overrides!Y104)</f>
        <v>63.393328174376499</v>
      </c>
      <c r="Z104" s="72">
        <f>IF(Cyclical_overrides!Z104 = "",
IF(INDEX(F_Inputs_cyclical!$A$1:$BE$243, MATCH('Cyclical_after overrides'!$A104, F_Inputs_cyclical!$A$1:$A$243, 0), MATCH('Cyclical_after overrides'!Z$1, F_Inputs_cyclical!$A$1:$BE$1, 0))="", "", INDEX(F_Inputs_cyclical!$A$1:$BE$243, MATCH('Cyclical_after overrides'!$A104, F_Inputs_cyclical!$A$1:$A$243, 0), MATCH('Cyclical_after overrides'!Z$1, F_Inputs_cyclical!$A$1:$BE$1, 0))),
Cyclical_overrides!Z104)</f>
        <v>708.81452272792603</v>
      </c>
      <c r="AA104" s="72">
        <f>IF(Cyclical_overrides!AA104 = "",
IF(INDEX(F_Inputs_cyclical!$A$1:$BE$243, MATCH('Cyclical_after overrides'!$A104, F_Inputs_cyclical!$A$1:$A$243, 0), MATCH('Cyclical_after overrides'!AA$1, F_Inputs_cyclical!$A$1:$BE$1, 0))="", "", INDEX(F_Inputs_cyclical!$A$1:$BE$243, MATCH('Cyclical_after overrides'!$A104, F_Inputs_cyclical!$A$1:$A$243, 0), MATCH('Cyclical_after overrides'!AA$1, F_Inputs_cyclical!$A$1:$BE$1, 0))),
Cyclical_overrides!AA104)</f>
        <v>449.20332510079402</v>
      </c>
      <c r="AB104" s="72">
        <f>IF(Cyclical_overrides!AB104 = "",
IF(INDEX(F_Inputs_cyclical!$A$1:$BE$243, MATCH('Cyclical_after overrides'!$A104, F_Inputs_cyclical!$A$1:$A$243, 0), MATCH('Cyclical_after overrides'!AB$1, F_Inputs_cyclical!$A$1:$BE$1, 0))="", "", INDEX(F_Inputs_cyclical!$A$1:$BE$243, MATCH('Cyclical_after overrides'!$A104, F_Inputs_cyclical!$A$1:$A$243, 0), MATCH('Cyclical_after overrides'!AB$1, F_Inputs_cyclical!$A$1:$BE$1, 0))),
Cyclical_overrides!AB104)</f>
        <v>3.827</v>
      </c>
      <c r="AC104" s="72" t="str">
        <f>IF(Cyclical_overrides!AC104 = "",
IF(INDEX(F_Inputs_cyclical!$A$1:$BE$243, MATCH('Cyclical_after overrides'!$A104, F_Inputs_cyclical!$A$1:$A$243, 0), MATCH('Cyclical_after overrides'!AC$1, F_Inputs_cyclical!$A$1:$BE$1, 0))="", "", INDEX(F_Inputs_cyclical!$A$1:$BE$243, MATCH('Cyclical_after overrides'!$A104, F_Inputs_cyclical!$A$1:$A$243, 0), MATCH('Cyclical_after overrides'!AC$1, F_Inputs_cyclical!$A$1:$BE$1, 0))),
Cyclical_overrides!AC104)</f>
        <v/>
      </c>
      <c r="AD104" s="72" t="str">
        <f>IF(Cyclical_overrides!AD104 = "",
IF(INDEX(F_Inputs_cyclical!$A$1:$BE$243, MATCH('Cyclical_after overrides'!$A104, F_Inputs_cyclical!$A$1:$A$243, 0), MATCH('Cyclical_after overrides'!AD$1, F_Inputs_cyclical!$A$1:$BE$1, 0))="", "", INDEX(F_Inputs_cyclical!$A$1:$BE$243, MATCH('Cyclical_after overrides'!$A104, F_Inputs_cyclical!$A$1:$A$243, 0), MATCH('Cyclical_after overrides'!AD$1, F_Inputs_cyclical!$A$1:$BE$1, 0))),
Cyclical_overrides!AD104)</f>
        <v/>
      </c>
      <c r="AE104" s="72" t="str">
        <f>IF(Cyclical_overrides!AE104 = "",
IF(INDEX(F_Inputs_cyclical!$A$1:$BE$243, MATCH('Cyclical_after overrides'!$A104, F_Inputs_cyclical!$A$1:$A$243, 0), MATCH('Cyclical_after overrides'!AE$1, F_Inputs_cyclical!$A$1:$BE$1, 0))="", "", INDEX(F_Inputs_cyclical!$A$1:$BE$243, MATCH('Cyclical_after overrides'!$A104, F_Inputs_cyclical!$A$1:$A$243, 0), MATCH('Cyclical_after overrides'!AE$1, F_Inputs_cyclical!$A$1:$BE$1, 0))),
Cyclical_overrides!AE104)</f>
        <v/>
      </c>
      <c r="AF104" s="72" t="str">
        <f>IF(Cyclical_overrides!AF104 = "",
IF(INDEX(F_Inputs_cyclical!$A$1:$BE$243, MATCH('Cyclical_after overrides'!$A104, F_Inputs_cyclical!$A$1:$A$243, 0), MATCH('Cyclical_after overrides'!AF$1, F_Inputs_cyclical!$A$1:$BE$1, 0))="", "", INDEX(F_Inputs_cyclical!$A$1:$BE$243, MATCH('Cyclical_after overrides'!$A104, F_Inputs_cyclical!$A$1:$A$243, 0), MATCH('Cyclical_after overrides'!AF$1, F_Inputs_cyclical!$A$1:$BE$1, 0))),
Cyclical_overrides!AF104)</f>
        <v/>
      </c>
      <c r="AG104" s="72" t="str">
        <f>IF(Cyclical_overrides!AG104 = "",
IF(INDEX(F_Inputs_cyclical!$A$1:$BE$243, MATCH('Cyclical_after overrides'!$A104, F_Inputs_cyclical!$A$1:$A$243, 0), MATCH('Cyclical_after overrides'!AG$1, F_Inputs_cyclical!$A$1:$BE$1, 0))="", "", INDEX(F_Inputs_cyclical!$A$1:$BE$243, MATCH('Cyclical_after overrides'!$A104, F_Inputs_cyclical!$A$1:$A$243, 0), MATCH('Cyclical_after overrides'!AG$1, F_Inputs_cyclical!$A$1:$BE$1, 0))),
Cyclical_overrides!AG104)</f>
        <v/>
      </c>
      <c r="AH104" s="72" t="str">
        <f>IF(Cyclical_overrides!AH104 = "",
IF(INDEX(F_Inputs_cyclical!$A$1:$BE$243, MATCH('Cyclical_after overrides'!$A104, F_Inputs_cyclical!$A$1:$A$243, 0), MATCH('Cyclical_after overrides'!AH$1, F_Inputs_cyclical!$A$1:$BE$1, 0))="", "", INDEX(F_Inputs_cyclical!$A$1:$BE$243, MATCH('Cyclical_after overrides'!$A104, F_Inputs_cyclical!$A$1:$A$243, 0), MATCH('Cyclical_after overrides'!AH$1, F_Inputs_cyclical!$A$1:$BE$1, 0))),
Cyclical_overrides!AH104)</f>
        <v/>
      </c>
      <c r="AI104" s="72" t="str">
        <f>IF(Cyclical_overrides!AI104 = "",
IF(INDEX(F_Inputs_cyclical!$A$1:$BE$243, MATCH('Cyclical_after overrides'!$A104, F_Inputs_cyclical!$A$1:$A$243, 0), MATCH('Cyclical_after overrides'!AI$1, F_Inputs_cyclical!$A$1:$BE$1, 0))="", "", INDEX(F_Inputs_cyclical!$A$1:$BE$243, MATCH('Cyclical_after overrides'!$A104, F_Inputs_cyclical!$A$1:$A$243, 0), MATCH('Cyclical_after overrides'!AI$1, F_Inputs_cyclical!$A$1:$BE$1, 0))),
Cyclical_overrides!AI104)</f>
        <v/>
      </c>
      <c r="AJ104" s="72" t="str">
        <f>IF(Cyclical_overrides!AJ104 = "",
IF(INDEX(F_Inputs_cyclical!$A$1:$BE$243, MATCH('Cyclical_after overrides'!$A104, F_Inputs_cyclical!$A$1:$A$243, 0), MATCH('Cyclical_after overrides'!AJ$1, F_Inputs_cyclical!$A$1:$BE$1, 0))="", "", INDEX(F_Inputs_cyclical!$A$1:$BE$243, MATCH('Cyclical_after overrides'!$A104, F_Inputs_cyclical!$A$1:$A$243, 0), MATCH('Cyclical_after overrides'!AJ$1, F_Inputs_cyclical!$A$1:$BE$1, 0))),
Cyclical_overrides!AJ104)</f>
        <v/>
      </c>
      <c r="AK104" s="72" t="str">
        <f>IF(Cyclical_overrides!AK104 = "",
IF(INDEX(F_Inputs_cyclical!$A$1:$BE$243, MATCH('Cyclical_after overrides'!$A104, F_Inputs_cyclical!$A$1:$A$243, 0), MATCH('Cyclical_after overrides'!AK$1, F_Inputs_cyclical!$A$1:$BE$1, 0))="", "", INDEX(F_Inputs_cyclical!$A$1:$BE$243, MATCH('Cyclical_after overrides'!$A104, F_Inputs_cyclical!$A$1:$A$243, 0), MATCH('Cyclical_after overrides'!AK$1, F_Inputs_cyclical!$A$1:$BE$1, 0))),
Cyclical_overrides!AK104)</f>
        <v/>
      </c>
      <c r="AL104" s="72" t="str">
        <f>IF(Cyclical_overrides!AL104 = "",
IF(INDEX(F_Inputs_cyclical!$A$1:$BE$243, MATCH('Cyclical_after overrides'!$A104, F_Inputs_cyclical!$A$1:$A$243, 0), MATCH('Cyclical_after overrides'!AL$1, F_Inputs_cyclical!$A$1:$BE$1, 0))="", "", INDEX(F_Inputs_cyclical!$A$1:$BE$243, MATCH('Cyclical_after overrides'!$A104, F_Inputs_cyclical!$A$1:$A$243, 0), MATCH('Cyclical_after overrides'!AL$1, F_Inputs_cyclical!$A$1:$BE$1, 0))),
Cyclical_overrides!AL104)</f>
        <v/>
      </c>
      <c r="AM104" s="72">
        <f>IF(Cyclical_overrides!AM104 = "",
IF(INDEX(F_Inputs_cyclical!$A$1:$BE$243, MATCH('Cyclical_after overrides'!$A104, F_Inputs_cyclical!$A$1:$A$243, 0), MATCH('Cyclical_after overrides'!AM$1, F_Inputs_cyclical!$A$1:$BE$1, 0))="", "", INDEX(F_Inputs_cyclical!$A$1:$BE$243, MATCH('Cyclical_after overrides'!$A104, F_Inputs_cyclical!$A$1:$A$243, 0), MATCH('Cyclical_after overrides'!AM$1, F_Inputs_cyclical!$A$1:$BE$1, 0))),
Cyclical_overrides!AM104)</f>
        <v>9.4580000000000002</v>
      </c>
      <c r="AN104" s="72">
        <f>IF(Cyclical_overrides!AN104 = "",
IF(INDEX(F_Inputs_cyclical!$A$1:$BE$243, MATCH('Cyclical_after overrides'!$A104, F_Inputs_cyclical!$A$1:$A$243, 0), MATCH('Cyclical_after overrides'!AN$1, F_Inputs_cyclical!$A$1:$BE$1, 0))="", "", INDEX(F_Inputs_cyclical!$A$1:$BE$243, MATCH('Cyclical_after overrides'!$A104, F_Inputs_cyclical!$A$1:$A$243, 0), MATCH('Cyclical_after overrides'!AN$1, F_Inputs_cyclical!$A$1:$BE$1, 0))),
Cyclical_overrides!AN104)</f>
        <v>60.030999999999999</v>
      </c>
      <c r="AO104" s="72" t="str">
        <f>IF(Cyclical_overrides!AO104 = "",
IF(INDEX(F_Inputs_cyclical!$A$1:$BE$243, MATCH('Cyclical_after overrides'!$A104, F_Inputs_cyclical!$A$1:$A$243, 0), MATCH('Cyclical_after overrides'!AO$1, F_Inputs_cyclical!$A$1:$BE$1, 0))="", "", INDEX(F_Inputs_cyclical!$A$1:$BE$243, MATCH('Cyclical_after overrides'!$A104, F_Inputs_cyclical!$A$1:$A$243, 0), MATCH('Cyclical_after overrides'!AO$1, F_Inputs_cyclical!$A$1:$BE$1, 0))),
Cyclical_overrides!AO104)</f>
        <v/>
      </c>
      <c r="AP104" s="72" t="str">
        <f>IF(Cyclical_overrides!AP104 = "",
IF(INDEX(F_Inputs_cyclical!$A$1:$BE$243, MATCH('Cyclical_after overrides'!$A104, F_Inputs_cyclical!$A$1:$A$243, 0), MATCH('Cyclical_after overrides'!AP$1, F_Inputs_cyclical!$A$1:$BE$1, 0))="", "", INDEX(F_Inputs_cyclical!$A$1:$BE$243, MATCH('Cyclical_after overrides'!$A104, F_Inputs_cyclical!$A$1:$A$243, 0), MATCH('Cyclical_after overrides'!AP$1, F_Inputs_cyclical!$A$1:$BE$1, 0))),
Cyclical_overrides!AP104)</f>
        <v/>
      </c>
      <c r="AQ104" s="72" t="str">
        <f>IF(Cyclical_overrides!AQ104 = "",
IF(INDEX(F_Inputs_cyclical!$A$1:$BE$243, MATCH('Cyclical_after overrides'!$A104, F_Inputs_cyclical!$A$1:$A$243, 0), MATCH('Cyclical_after overrides'!AQ$1, F_Inputs_cyclical!$A$1:$BE$1, 0))="", "", INDEX(F_Inputs_cyclical!$A$1:$BE$243, MATCH('Cyclical_after overrides'!$A104, F_Inputs_cyclical!$A$1:$A$243, 0), MATCH('Cyclical_after overrides'!AQ$1, F_Inputs_cyclical!$A$1:$BE$1, 0))),
Cyclical_overrides!AQ104)</f>
        <v/>
      </c>
      <c r="AR104" s="72">
        <f>IF(Cyclical_overrides!AR104 = "",
IF(INDEX(F_Inputs_cyclical!$A$1:$BE$243, MATCH('Cyclical_after overrides'!$A104, F_Inputs_cyclical!$A$1:$A$243, 0), MATCH('Cyclical_after overrides'!AR$1, F_Inputs_cyclical!$A$1:$BE$1, 0))="", "", INDEX(F_Inputs_cyclical!$A$1:$BE$243, MATCH('Cyclical_after overrides'!$A104, F_Inputs_cyclical!$A$1:$A$243, 0), MATCH('Cyclical_after overrides'!AR$1, F_Inputs_cyclical!$A$1:$BE$1, 0))),
Cyclical_overrides!AR104)</f>
        <v>0</v>
      </c>
      <c r="AS104" s="72">
        <f>IF(Cyclical_overrides!AS104 = "",
IF(INDEX(F_Inputs_cyclical!$A$1:$BE$243, MATCH('Cyclical_after overrides'!$A104, F_Inputs_cyclical!$A$1:$A$243, 0), MATCH('Cyclical_after overrides'!AS$1, F_Inputs_cyclical!$A$1:$BE$1, 0))="", "", INDEX(F_Inputs_cyclical!$A$1:$BE$243, MATCH('Cyclical_after overrides'!$A104, F_Inputs_cyclical!$A$1:$A$243, 0), MATCH('Cyclical_after overrides'!AS$1, F_Inputs_cyclical!$A$1:$BE$1, 0))),
Cyclical_overrides!AS104)</f>
        <v>0</v>
      </c>
      <c r="AT104" s="72">
        <f>IF(Cyclical_overrides!AT104 = "",
IF(INDEX(F_Inputs_cyclical!$A$1:$BE$243, MATCH('Cyclical_after overrides'!$A104, F_Inputs_cyclical!$A$1:$A$243, 0), MATCH('Cyclical_after overrides'!AT$1, F_Inputs_cyclical!$A$1:$BE$1, 0))="", "", INDEX(F_Inputs_cyclical!$A$1:$BE$243, MATCH('Cyclical_after overrides'!$A104, F_Inputs_cyclical!$A$1:$A$243, 0), MATCH('Cyclical_after overrides'!AT$1, F_Inputs_cyclical!$A$1:$BE$1, 0))),
Cyclical_overrides!AT104)</f>
        <v>0</v>
      </c>
      <c r="AU104" s="72">
        <f>IF(Cyclical_overrides!AU104 = "",
IF(INDEX(F_Inputs_cyclical!$A$1:$BE$243, MATCH('Cyclical_after overrides'!$A104, F_Inputs_cyclical!$A$1:$A$243, 0), MATCH('Cyclical_after overrides'!AU$1, F_Inputs_cyclical!$A$1:$BE$1, 0))="", "", INDEX(F_Inputs_cyclical!$A$1:$BE$243, MATCH('Cyclical_after overrides'!$A104, F_Inputs_cyclical!$A$1:$A$243, 0), MATCH('Cyclical_after overrides'!AU$1, F_Inputs_cyclical!$A$1:$BE$1, 0))),
Cyclical_overrides!AU104)</f>
        <v>15.759</v>
      </c>
      <c r="AV104" s="72" t="str">
        <f>IF(Cyclical_overrides!AV104 = "",
IF(INDEX(F_Inputs_cyclical!$A$1:$BE$243, MATCH('Cyclical_after overrides'!$A104, F_Inputs_cyclical!$A$1:$A$243, 0), MATCH('Cyclical_after overrides'!AV$1, F_Inputs_cyclical!$A$1:$BE$1, 0))="", "", INDEX(F_Inputs_cyclical!$A$1:$BE$243, MATCH('Cyclical_after overrides'!$A104, F_Inputs_cyclical!$A$1:$A$243, 0), MATCH('Cyclical_after overrides'!AV$1, F_Inputs_cyclical!$A$1:$BE$1, 0))),
Cyclical_overrides!AV104)</f>
        <v/>
      </c>
      <c r="AW104" s="72">
        <f>IF(Cyclical_overrides!AW104 = "",
IF(INDEX(F_Inputs_cyclical!$A$1:$BE$243, MATCH('Cyclical_after overrides'!$A104, F_Inputs_cyclical!$A$1:$A$243, 0), MATCH('Cyclical_after overrides'!AW$1, F_Inputs_cyclical!$A$1:$BE$1, 0))="", "", INDEX(F_Inputs_cyclical!$A$1:$BE$243, MATCH('Cyclical_after overrides'!$A104, F_Inputs_cyclical!$A$1:$A$243, 0), MATCH('Cyclical_after overrides'!AW$1, F_Inputs_cyclical!$A$1:$BE$1, 0))),
Cyclical_overrides!AW104)</f>
        <v>1.2338096431854266</v>
      </c>
      <c r="AX104" s="72">
        <f>IF(Cyclical_overrides!AX104 = "",
IF(INDEX(F_Inputs_cyclical!$A$1:$BE$243, MATCH('Cyclical_after overrides'!$A104, F_Inputs_cyclical!$A$1:$A$243, 0), MATCH('Cyclical_after overrides'!AX$1, F_Inputs_cyclical!$A$1:$BE$1, 0))="", "", INDEX(F_Inputs_cyclical!$A$1:$BE$243, MATCH('Cyclical_after overrides'!$A104, F_Inputs_cyclical!$A$1:$A$243, 0), MATCH('Cyclical_after overrides'!AX$1, F_Inputs_cyclical!$A$1:$BE$1, 0))),
Cyclical_overrides!AX104)</f>
        <v>26.257146879341338</v>
      </c>
      <c r="AY104" s="72">
        <f>IF(Cyclical_overrides!AY104 = "",
IF(INDEX(F_Inputs_cyclical!$A$1:$BE$243, MATCH('Cyclical_after overrides'!$A104, F_Inputs_cyclical!$A$1:$A$243, 0), MATCH('Cyclical_after overrides'!AY$1, F_Inputs_cyclical!$A$1:$BE$1, 0))="", "", INDEX(F_Inputs_cyclical!$A$1:$BE$243, MATCH('Cyclical_after overrides'!$A104, F_Inputs_cyclical!$A$1:$A$243, 0), MATCH('Cyclical_after overrides'!AY$1, F_Inputs_cyclical!$A$1:$BE$1, 0))),
Cyclical_overrides!AY104)</f>
        <v>135.09136363820159</v>
      </c>
      <c r="AZ104" s="72">
        <f>IF(Cyclical_overrides!AZ104 = "",
IF(INDEX(F_Inputs_cyclical!$A$1:$BE$243, MATCH('Cyclical_after overrides'!$A104, F_Inputs_cyclical!$A$1:$A$243, 0), MATCH('Cyclical_after overrides'!AZ$1, F_Inputs_cyclical!$A$1:$BE$1, 0))="", "", INDEX(F_Inputs_cyclical!$A$1:$BE$243, MATCH('Cyclical_after overrides'!$A104, F_Inputs_cyclical!$A$1:$A$243, 0), MATCH('Cyclical_after overrides'!AZ$1, F_Inputs_cyclical!$A$1:$BE$1, 0))),
Cyclical_overrides!AZ104)</f>
        <v>2.3102201103431446</v>
      </c>
      <c r="BA104" s="72">
        <f>IF(Cyclical_overrides!BA104 = "",
IF(INDEX(F_Inputs_cyclical!$A$1:$BE$243, MATCH('Cyclical_after overrides'!$A104, F_Inputs_cyclical!$A$1:$A$243, 0), MATCH('Cyclical_after overrides'!BA$1, F_Inputs_cyclical!$A$1:$BE$1, 0))="", "", INDEX(F_Inputs_cyclical!$A$1:$BE$243, MATCH('Cyclical_after overrides'!$A104, F_Inputs_cyclical!$A$1:$A$243, 0), MATCH('Cyclical_after overrides'!BA$1, F_Inputs_cyclical!$A$1:$BE$1, 0))),
Cyclical_overrides!BA104)</f>
        <v>16.340078935692265</v>
      </c>
      <c r="BB104" s="72">
        <f>IF(Cyclical_overrides!BB104 = "",
IF(INDEX(F_Inputs_cyclical!$A$1:$BE$243, MATCH('Cyclical_after overrides'!$A104, F_Inputs_cyclical!$A$1:$A$243, 0), MATCH('Cyclical_after overrides'!BB$1, F_Inputs_cyclical!$A$1:$BE$1, 0))="", "", INDEX(F_Inputs_cyclical!$A$1:$BE$243, MATCH('Cyclical_after overrides'!$A104, F_Inputs_cyclical!$A$1:$A$243, 0), MATCH('Cyclical_after overrides'!BB$1, F_Inputs_cyclical!$A$1:$BE$1, 0))),
Cyclical_overrides!BB104)</f>
        <v>16.340078935692265</v>
      </c>
      <c r="BC104" s="72">
        <f>IF(Cyclical_overrides!BC104 = "",
IF(INDEX(F_Inputs_cyclical!$A$1:$BE$243, MATCH('Cyclical_after overrides'!$A104, F_Inputs_cyclical!$A$1:$A$243, 0), MATCH('Cyclical_after overrides'!BC$1, F_Inputs_cyclical!$A$1:$BE$1, 0))="", "", INDEX(F_Inputs_cyclical!$A$1:$BE$243, MATCH('Cyclical_after overrides'!$A104, F_Inputs_cyclical!$A$1:$A$243, 0), MATCH('Cyclical_after overrides'!BC$1, F_Inputs_cyclical!$A$1:$BE$1, 0))),
Cyclical_overrides!BC104)</f>
        <v>9.5608644971677865</v>
      </c>
      <c r="BD104" s="72">
        <f>IF(Cyclical_overrides!BD104 = "",
IF(INDEX(F_Inputs_cyclical!$A$1:$BE$243, MATCH('Cyclical_after overrides'!$A104, F_Inputs_cyclical!$A$1:$A$243, 0), MATCH('Cyclical_after overrides'!BD$1, F_Inputs_cyclical!$A$1:$BE$1, 0))="", "", INDEX(F_Inputs_cyclical!$A$1:$BE$243, MATCH('Cyclical_after overrides'!$A104, F_Inputs_cyclical!$A$1:$A$243, 0), MATCH('Cyclical_after overrides'!BD$1, F_Inputs_cyclical!$A$1:$BE$1, 0))),
Cyclical_overrides!BD104)</f>
        <v>569.93756494586819</v>
      </c>
      <c r="BE104" s="194"/>
    </row>
    <row r="105" spans="1:57" x14ac:dyDescent="0.4">
      <c r="A105" s="63" t="str">
        <f t="shared" si="1"/>
        <v>WSH16</v>
      </c>
      <c r="B105" s="63" t="s">
        <v>361</v>
      </c>
      <c r="C105" s="63" t="s">
        <v>247</v>
      </c>
      <c r="D105" s="72">
        <f>IF(Cyclical_overrides!D105 = "",
IF(INDEX(F_Inputs_cyclical!$A$1:$BE$243, MATCH('Cyclical_after overrides'!$A105, F_Inputs_cyclical!$A$1:$A$243, 0), MATCH('Cyclical_after overrides'!D$1, F_Inputs_cyclical!$A$1:$BE$1, 0))="", "", INDEX(F_Inputs_cyclical!$A$1:$BE$243, MATCH('Cyclical_after overrides'!$A105, F_Inputs_cyclical!$A$1:$A$243, 0), MATCH('Cyclical_after overrides'!D$1, F_Inputs_cyclical!$A$1:$BE$1, 0))),
Cyclical_overrides!D105)</f>
        <v>10.824999999999999</v>
      </c>
      <c r="E105" s="72">
        <f>IF(Cyclical_overrides!E105 = "",
IF(INDEX(F_Inputs_cyclical!$A$1:$BE$243, MATCH('Cyclical_after overrides'!$A105, F_Inputs_cyclical!$A$1:$A$243, 0), MATCH('Cyclical_after overrides'!E$1, F_Inputs_cyclical!$A$1:$BE$1, 0))="", "", INDEX(F_Inputs_cyclical!$A$1:$BE$243, MATCH('Cyclical_after overrides'!$A105, F_Inputs_cyclical!$A$1:$A$243, 0), MATCH('Cyclical_after overrides'!E$1, F_Inputs_cyclical!$A$1:$BE$1, 0))),
Cyclical_overrides!E105)</f>
        <v>8.1820000000000004</v>
      </c>
      <c r="F105" s="72">
        <f>IF(Cyclical_overrides!F105 = "",
IF(INDEX(F_Inputs_cyclical!$A$1:$BE$243, MATCH('Cyclical_after overrides'!$A105, F_Inputs_cyclical!$A$1:$A$243, 0), MATCH('Cyclical_after overrides'!F$1, F_Inputs_cyclical!$A$1:$BE$1, 0))="", "", INDEX(F_Inputs_cyclical!$A$1:$BE$243, MATCH('Cyclical_after overrides'!$A105, F_Inputs_cyclical!$A$1:$A$243, 0), MATCH('Cyclical_after overrides'!F$1, F_Inputs_cyclical!$A$1:$BE$1, 0))),
Cyclical_overrides!F105)</f>
        <v>25.221</v>
      </c>
      <c r="G105" s="72">
        <f>IF(Cyclical_overrides!G105 = "",
IF(INDEX(F_Inputs_cyclical!$A$1:$BE$243, MATCH('Cyclical_after overrides'!$A105, F_Inputs_cyclical!$A$1:$A$243, 0), MATCH('Cyclical_after overrides'!G$1, F_Inputs_cyclical!$A$1:$BE$1, 0))="", "", INDEX(F_Inputs_cyclical!$A$1:$BE$243, MATCH('Cyclical_after overrides'!$A105, F_Inputs_cyclical!$A$1:$A$243, 0), MATCH('Cyclical_after overrides'!G$1, F_Inputs_cyclical!$A$1:$BE$1, 0))),
Cyclical_overrides!G105)</f>
        <v>2.105</v>
      </c>
      <c r="H105" s="72" t="str">
        <f>IF(Cyclical_overrides!H105 = "",
IF(INDEX(F_Inputs_cyclical!$A$1:$BE$243, MATCH('Cyclical_after overrides'!$A105, F_Inputs_cyclical!$A$1:$A$243, 0), MATCH('Cyclical_after overrides'!H$1, F_Inputs_cyclical!$A$1:$BE$1, 0))="", "", INDEX(F_Inputs_cyclical!$A$1:$BE$243, MATCH('Cyclical_after overrides'!$A105, F_Inputs_cyclical!$A$1:$A$243, 0), MATCH('Cyclical_after overrides'!H$1, F_Inputs_cyclical!$A$1:$BE$1, 0))),
Cyclical_overrides!H105)</f>
        <v/>
      </c>
      <c r="I105" s="72">
        <f>IF(Cyclical_overrides!I105 = "",
IF(INDEX(F_Inputs_cyclical!$A$1:$BE$243, MATCH('Cyclical_after overrides'!$A105, F_Inputs_cyclical!$A$1:$A$243, 0), MATCH('Cyclical_after overrides'!I$1, F_Inputs_cyclical!$A$1:$BE$1, 0))="", "", INDEX(F_Inputs_cyclical!$A$1:$BE$243, MATCH('Cyclical_after overrides'!$A105, F_Inputs_cyclical!$A$1:$A$243, 0), MATCH('Cyclical_after overrides'!I$1, F_Inputs_cyclical!$A$1:$BE$1, 0))),
Cyclical_overrides!I105)</f>
        <v>0</v>
      </c>
      <c r="J105" s="72">
        <f>IF(Cyclical_overrides!J105 = "",
IF(INDEX(F_Inputs_cyclical!$A$1:$BE$243, MATCH('Cyclical_after overrides'!$A105, F_Inputs_cyclical!$A$1:$A$243, 0), MATCH('Cyclical_after overrides'!J$1, F_Inputs_cyclical!$A$1:$BE$1, 0))="", "", INDEX(F_Inputs_cyclical!$A$1:$BE$243, MATCH('Cyclical_after overrides'!$A105, F_Inputs_cyclical!$A$1:$A$243, 0), MATCH('Cyclical_after overrides'!J$1, F_Inputs_cyclical!$A$1:$BE$1, 0))),
Cyclical_overrides!J105)</f>
        <v>62.06</v>
      </c>
      <c r="K105" s="72">
        <f>IF(Cyclical_overrides!K105 = "",
IF(INDEX(F_Inputs_cyclical!$A$1:$BE$243, MATCH('Cyclical_after overrides'!$A105, F_Inputs_cyclical!$A$1:$A$243, 0), MATCH('Cyclical_after overrides'!K$1, F_Inputs_cyclical!$A$1:$BE$1, 0))="", "", INDEX(F_Inputs_cyclical!$A$1:$BE$243, MATCH('Cyclical_after overrides'!$A105, F_Inputs_cyclical!$A$1:$A$243, 0), MATCH('Cyclical_after overrides'!K$1, F_Inputs_cyclical!$A$1:$BE$1, 0))),
Cyclical_overrides!K105)</f>
        <v>18.786999999999999</v>
      </c>
      <c r="L105" s="72">
        <f>IF(Cyclical_overrides!L105 = "",
IF(INDEX(F_Inputs_cyclical!$A$1:$BE$243, MATCH('Cyclical_after overrides'!$A105, F_Inputs_cyclical!$A$1:$A$243, 0), MATCH('Cyclical_after overrides'!L$1, F_Inputs_cyclical!$A$1:$BE$1, 0))="", "", INDEX(F_Inputs_cyclical!$A$1:$BE$243, MATCH('Cyclical_after overrides'!$A105, F_Inputs_cyclical!$A$1:$A$243, 0), MATCH('Cyclical_after overrides'!L$1, F_Inputs_cyclical!$A$1:$BE$1, 0))),
Cyclical_overrides!L105)</f>
        <v>2.99</v>
      </c>
      <c r="M105" s="72" t="str">
        <f>IF(Cyclical_overrides!M105 = "",
IF(INDEX(F_Inputs_cyclical!$A$1:$BE$243, MATCH('Cyclical_after overrides'!$A105, F_Inputs_cyclical!$A$1:$A$243, 0), MATCH('Cyclical_after overrides'!M$1, F_Inputs_cyclical!$A$1:$BE$1, 0))="", "", INDEX(F_Inputs_cyclical!$A$1:$BE$243, MATCH('Cyclical_after overrides'!$A105, F_Inputs_cyclical!$A$1:$A$243, 0), MATCH('Cyclical_after overrides'!M$1, F_Inputs_cyclical!$A$1:$BE$1, 0))),
Cyclical_overrides!M105)</f>
        <v/>
      </c>
      <c r="N105" s="72" t="str">
        <f>IF(Cyclical_overrides!N105 = "",
IF(INDEX(F_Inputs_cyclical!$A$1:$BE$243, MATCH('Cyclical_after overrides'!$A105, F_Inputs_cyclical!$A$1:$A$243, 0), MATCH('Cyclical_after overrides'!N$1, F_Inputs_cyclical!$A$1:$BE$1, 0))="", "", INDEX(F_Inputs_cyclical!$A$1:$BE$243, MATCH('Cyclical_after overrides'!$A105, F_Inputs_cyclical!$A$1:$A$243, 0), MATCH('Cyclical_after overrides'!N$1, F_Inputs_cyclical!$A$1:$BE$1, 0))),
Cyclical_overrides!N105)</f>
        <v/>
      </c>
      <c r="O105" s="72" t="str">
        <f>IF(Cyclical_overrides!O105 = "",
IF(INDEX(F_Inputs_cyclical!$A$1:$BE$243, MATCH('Cyclical_after overrides'!$A105, F_Inputs_cyclical!$A$1:$A$243, 0), MATCH('Cyclical_after overrides'!O$1, F_Inputs_cyclical!$A$1:$BE$1, 0))="", "", INDEX(F_Inputs_cyclical!$A$1:$BE$243, MATCH('Cyclical_after overrides'!$A105, F_Inputs_cyclical!$A$1:$A$243, 0), MATCH('Cyclical_after overrides'!O$1, F_Inputs_cyclical!$A$1:$BE$1, 0))),
Cyclical_overrides!O105)</f>
        <v/>
      </c>
      <c r="P105" s="72" t="str">
        <f>IF(Cyclical_overrides!P105 = "",
IF(INDEX(F_Inputs_cyclical!$A$1:$BE$243, MATCH('Cyclical_after overrides'!$A105, F_Inputs_cyclical!$A$1:$A$243, 0), MATCH('Cyclical_after overrides'!P$1, F_Inputs_cyclical!$A$1:$BE$1, 0))="", "", INDEX(F_Inputs_cyclical!$A$1:$BE$243, MATCH('Cyclical_after overrides'!$A105, F_Inputs_cyclical!$A$1:$A$243, 0), MATCH('Cyclical_after overrides'!P$1, F_Inputs_cyclical!$A$1:$BE$1, 0))),
Cyclical_overrides!P105)</f>
        <v/>
      </c>
      <c r="Q105" s="72" t="str">
        <f>IF(Cyclical_overrides!Q105 = "",
IF(INDEX(F_Inputs_cyclical!$A$1:$BE$243, MATCH('Cyclical_after overrides'!$A105, F_Inputs_cyclical!$A$1:$A$243, 0), MATCH('Cyclical_after overrides'!Q$1, F_Inputs_cyclical!$A$1:$BE$1, 0))="", "", INDEX(F_Inputs_cyclical!$A$1:$BE$243, MATCH('Cyclical_after overrides'!$A105, F_Inputs_cyclical!$A$1:$A$243, 0), MATCH('Cyclical_after overrides'!Q$1, F_Inputs_cyclical!$A$1:$BE$1, 0))),
Cyclical_overrides!Q105)</f>
        <v/>
      </c>
      <c r="R105" s="72" t="str">
        <f>IF(Cyclical_overrides!R105 = "",
IF(INDEX(F_Inputs_cyclical!$A$1:$BE$243, MATCH('Cyclical_after overrides'!$A105, F_Inputs_cyclical!$A$1:$A$243, 0), MATCH('Cyclical_after overrides'!R$1, F_Inputs_cyclical!$A$1:$BE$1, 0))="", "", INDEX(F_Inputs_cyclical!$A$1:$BE$243, MATCH('Cyclical_after overrides'!$A105, F_Inputs_cyclical!$A$1:$A$243, 0), MATCH('Cyclical_after overrides'!R$1, F_Inputs_cyclical!$A$1:$BE$1, 0))),
Cyclical_overrides!R105)</f>
        <v/>
      </c>
      <c r="S105" s="72">
        <f>IF(Cyclical_overrides!S105 = "",
IF(INDEX(F_Inputs_cyclical!$A$1:$BE$243, MATCH('Cyclical_after overrides'!$A105, F_Inputs_cyclical!$A$1:$A$243, 0), MATCH('Cyclical_after overrides'!S$1, F_Inputs_cyclical!$A$1:$BE$1, 0))="", "", INDEX(F_Inputs_cyclical!$A$1:$BE$243, MATCH('Cyclical_after overrides'!$A105, F_Inputs_cyclical!$A$1:$A$243, 0), MATCH('Cyclical_after overrides'!S$1, F_Inputs_cyclical!$A$1:$BE$1, 0))),
Cyclical_overrides!S105)</f>
        <v>43.771000000000001</v>
      </c>
      <c r="T105" s="72">
        <f>IF(Cyclical_overrides!T105 = "",
IF(INDEX(F_Inputs_cyclical!$A$1:$BE$243, MATCH('Cyclical_after overrides'!$A105, F_Inputs_cyclical!$A$1:$A$243, 0), MATCH('Cyclical_after overrides'!T$1, F_Inputs_cyclical!$A$1:$BE$1, 0))="", "", INDEX(F_Inputs_cyclical!$A$1:$BE$243, MATCH('Cyclical_after overrides'!$A105, F_Inputs_cyclical!$A$1:$A$243, 0), MATCH('Cyclical_after overrides'!T$1, F_Inputs_cyclical!$A$1:$BE$1, 0))),
Cyclical_overrides!T105)</f>
        <v>17.757999999999999</v>
      </c>
      <c r="U105" s="72">
        <f>IF(Cyclical_overrides!U105 = "",
IF(INDEX(F_Inputs_cyclical!$A$1:$BE$243, MATCH('Cyclical_after overrides'!$A105, F_Inputs_cyclical!$A$1:$A$243, 0), MATCH('Cyclical_after overrides'!U$1, F_Inputs_cyclical!$A$1:$BE$1, 0))="", "", INDEX(F_Inputs_cyclical!$A$1:$BE$243, MATCH('Cyclical_after overrides'!$A105, F_Inputs_cyclical!$A$1:$A$243, 0), MATCH('Cyclical_after overrides'!U$1, F_Inputs_cyclical!$A$1:$BE$1, 0))),
Cyclical_overrides!U105)</f>
        <v>59.07</v>
      </c>
      <c r="V105" s="72">
        <f>IF(Cyclical_overrides!V105 = "",
IF(INDEX(F_Inputs_cyclical!$A$1:$BE$243, MATCH('Cyclical_after overrides'!$A105, F_Inputs_cyclical!$A$1:$A$243, 0), MATCH('Cyclical_after overrides'!V$1, F_Inputs_cyclical!$A$1:$BE$1, 0))="", "", INDEX(F_Inputs_cyclical!$A$1:$BE$243, MATCH('Cyclical_after overrides'!$A105, F_Inputs_cyclical!$A$1:$A$243, 0), MATCH('Cyclical_after overrides'!V$1, F_Inputs_cyclical!$A$1:$BE$1, 0))),
Cyclical_overrides!V105)</f>
        <v>57.668999999999997</v>
      </c>
      <c r="W105" s="72">
        <f>IF(Cyclical_overrides!W105 = "",
IF(INDEX(F_Inputs_cyclical!$A$1:$BE$243, MATCH('Cyclical_after overrides'!$A105, F_Inputs_cyclical!$A$1:$A$243, 0), MATCH('Cyclical_after overrides'!W$1, F_Inputs_cyclical!$A$1:$BE$1, 0))="", "", INDEX(F_Inputs_cyclical!$A$1:$BE$243, MATCH('Cyclical_after overrides'!$A105, F_Inputs_cyclical!$A$1:$A$243, 0), MATCH('Cyclical_after overrides'!W$1, F_Inputs_cyclical!$A$1:$BE$1, 0))),
Cyclical_overrides!W105)</f>
        <v>23.102</v>
      </c>
      <c r="X105" s="72">
        <f>IF(Cyclical_overrides!X105 = "",
IF(INDEX(F_Inputs_cyclical!$A$1:$BE$243, MATCH('Cyclical_after overrides'!$A105, F_Inputs_cyclical!$A$1:$A$243, 0), MATCH('Cyclical_after overrides'!X$1, F_Inputs_cyclical!$A$1:$BE$1, 0))="", "", INDEX(F_Inputs_cyclical!$A$1:$BE$243, MATCH('Cyclical_after overrides'!$A105, F_Inputs_cyclical!$A$1:$A$243, 0), MATCH('Cyclical_after overrides'!X$1, F_Inputs_cyclical!$A$1:$BE$1, 0))),
Cyclical_overrides!X105)</f>
        <v>53.621000000000002</v>
      </c>
      <c r="Y105" s="72">
        <f>IF(Cyclical_overrides!Y105 = "",
IF(INDEX(F_Inputs_cyclical!$A$1:$BE$243, MATCH('Cyclical_after overrides'!$A105, F_Inputs_cyclical!$A$1:$A$243, 0), MATCH('Cyclical_after overrides'!Y$1, F_Inputs_cyclical!$A$1:$BE$1, 0))="", "", INDEX(F_Inputs_cyclical!$A$1:$BE$243, MATCH('Cyclical_after overrides'!$A105, F_Inputs_cyclical!$A$1:$A$243, 0), MATCH('Cyclical_after overrides'!Y$1, F_Inputs_cyclical!$A$1:$BE$1, 0))),
Cyclical_overrides!Y105)</f>
        <v>75.84</v>
      </c>
      <c r="Z105" s="72">
        <f>IF(Cyclical_overrides!Z105 = "",
IF(INDEX(F_Inputs_cyclical!$A$1:$BE$243, MATCH('Cyclical_after overrides'!$A105, F_Inputs_cyclical!$A$1:$A$243, 0), MATCH('Cyclical_after overrides'!Z$1, F_Inputs_cyclical!$A$1:$BE$1, 0))="", "", INDEX(F_Inputs_cyclical!$A$1:$BE$243, MATCH('Cyclical_after overrides'!$A105, F_Inputs_cyclical!$A$1:$A$243, 0), MATCH('Cyclical_after overrides'!Z$1, F_Inputs_cyclical!$A$1:$BE$1, 0))),
Cyclical_overrides!Z105)</f>
        <v>697.38900000000001</v>
      </c>
      <c r="AA105" s="72">
        <f>IF(Cyclical_overrides!AA105 = "",
IF(INDEX(F_Inputs_cyclical!$A$1:$BE$243, MATCH('Cyclical_after overrides'!$A105, F_Inputs_cyclical!$A$1:$A$243, 0), MATCH('Cyclical_after overrides'!AA$1, F_Inputs_cyclical!$A$1:$BE$1, 0))="", "", INDEX(F_Inputs_cyclical!$A$1:$BE$243, MATCH('Cyclical_after overrides'!$A105, F_Inputs_cyclical!$A$1:$A$243, 0), MATCH('Cyclical_after overrides'!AA$1, F_Inputs_cyclical!$A$1:$BE$1, 0))),
Cyclical_overrides!AA105)</f>
        <v>456.44600000000003</v>
      </c>
      <c r="AB105" s="72" t="str">
        <f>IF(Cyclical_overrides!AB105 = "",
IF(INDEX(F_Inputs_cyclical!$A$1:$BE$243, MATCH('Cyclical_after overrides'!$A105, F_Inputs_cyclical!$A$1:$A$243, 0), MATCH('Cyclical_after overrides'!AB$1, F_Inputs_cyclical!$A$1:$BE$1, 0))="", "", INDEX(F_Inputs_cyclical!$A$1:$BE$243, MATCH('Cyclical_after overrides'!$A105, F_Inputs_cyclical!$A$1:$A$243, 0), MATCH('Cyclical_after overrides'!AB$1, F_Inputs_cyclical!$A$1:$BE$1, 0))),
Cyclical_overrides!AB105)</f>
        <v/>
      </c>
      <c r="AC105" s="72" t="str">
        <f>IF(Cyclical_overrides!AC105 = "",
IF(INDEX(F_Inputs_cyclical!$A$1:$BE$243, MATCH('Cyclical_after overrides'!$A105, F_Inputs_cyclical!$A$1:$A$243, 0), MATCH('Cyclical_after overrides'!AC$1, F_Inputs_cyclical!$A$1:$BE$1, 0))="", "", INDEX(F_Inputs_cyclical!$A$1:$BE$243, MATCH('Cyclical_after overrides'!$A105, F_Inputs_cyclical!$A$1:$A$243, 0), MATCH('Cyclical_after overrides'!AC$1, F_Inputs_cyclical!$A$1:$BE$1, 0))),
Cyclical_overrides!AC105)</f>
        <v/>
      </c>
      <c r="AD105" s="72" t="str">
        <f>IF(Cyclical_overrides!AD105 = "",
IF(INDEX(F_Inputs_cyclical!$A$1:$BE$243, MATCH('Cyclical_after overrides'!$A105, F_Inputs_cyclical!$A$1:$A$243, 0), MATCH('Cyclical_after overrides'!AD$1, F_Inputs_cyclical!$A$1:$BE$1, 0))="", "", INDEX(F_Inputs_cyclical!$A$1:$BE$243, MATCH('Cyclical_after overrides'!$A105, F_Inputs_cyclical!$A$1:$A$243, 0), MATCH('Cyclical_after overrides'!AD$1, F_Inputs_cyclical!$A$1:$BE$1, 0))),
Cyclical_overrides!AD105)</f>
        <v/>
      </c>
      <c r="AE105" s="72" t="str">
        <f>IF(Cyclical_overrides!AE105 = "",
IF(INDEX(F_Inputs_cyclical!$A$1:$BE$243, MATCH('Cyclical_after overrides'!$A105, F_Inputs_cyclical!$A$1:$A$243, 0), MATCH('Cyclical_after overrides'!AE$1, F_Inputs_cyclical!$A$1:$BE$1, 0))="", "", INDEX(F_Inputs_cyclical!$A$1:$BE$243, MATCH('Cyclical_after overrides'!$A105, F_Inputs_cyclical!$A$1:$A$243, 0), MATCH('Cyclical_after overrides'!AE$1, F_Inputs_cyclical!$A$1:$BE$1, 0))),
Cyclical_overrides!AE105)</f>
        <v/>
      </c>
      <c r="AF105" s="72" t="str">
        <f>IF(Cyclical_overrides!AF105 = "",
IF(INDEX(F_Inputs_cyclical!$A$1:$BE$243, MATCH('Cyclical_after overrides'!$A105, F_Inputs_cyclical!$A$1:$A$243, 0), MATCH('Cyclical_after overrides'!AF$1, F_Inputs_cyclical!$A$1:$BE$1, 0))="", "", INDEX(F_Inputs_cyclical!$A$1:$BE$243, MATCH('Cyclical_after overrides'!$A105, F_Inputs_cyclical!$A$1:$A$243, 0), MATCH('Cyclical_after overrides'!AF$1, F_Inputs_cyclical!$A$1:$BE$1, 0))),
Cyclical_overrides!AF105)</f>
        <v/>
      </c>
      <c r="AG105" s="72" t="str">
        <f>IF(Cyclical_overrides!AG105 = "",
IF(INDEX(F_Inputs_cyclical!$A$1:$BE$243, MATCH('Cyclical_after overrides'!$A105, F_Inputs_cyclical!$A$1:$A$243, 0), MATCH('Cyclical_after overrides'!AG$1, F_Inputs_cyclical!$A$1:$BE$1, 0))="", "", INDEX(F_Inputs_cyclical!$A$1:$BE$243, MATCH('Cyclical_after overrides'!$A105, F_Inputs_cyclical!$A$1:$A$243, 0), MATCH('Cyclical_after overrides'!AG$1, F_Inputs_cyclical!$A$1:$BE$1, 0))),
Cyclical_overrides!AG105)</f>
        <v/>
      </c>
      <c r="AH105" s="72" t="str">
        <f>IF(Cyclical_overrides!AH105 = "",
IF(INDEX(F_Inputs_cyclical!$A$1:$BE$243, MATCH('Cyclical_after overrides'!$A105, F_Inputs_cyclical!$A$1:$A$243, 0), MATCH('Cyclical_after overrides'!AH$1, F_Inputs_cyclical!$A$1:$BE$1, 0))="", "", INDEX(F_Inputs_cyclical!$A$1:$BE$243, MATCH('Cyclical_after overrides'!$A105, F_Inputs_cyclical!$A$1:$A$243, 0), MATCH('Cyclical_after overrides'!AH$1, F_Inputs_cyclical!$A$1:$BE$1, 0))),
Cyclical_overrides!AH105)</f>
        <v/>
      </c>
      <c r="AI105" s="72" t="str">
        <f>IF(Cyclical_overrides!AI105 = "",
IF(INDEX(F_Inputs_cyclical!$A$1:$BE$243, MATCH('Cyclical_after overrides'!$A105, F_Inputs_cyclical!$A$1:$A$243, 0), MATCH('Cyclical_after overrides'!AI$1, F_Inputs_cyclical!$A$1:$BE$1, 0))="", "", INDEX(F_Inputs_cyclical!$A$1:$BE$243, MATCH('Cyclical_after overrides'!$A105, F_Inputs_cyclical!$A$1:$A$243, 0), MATCH('Cyclical_after overrides'!AI$1, F_Inputs_cyclical!$A$1:$BE$1, 0))),
Cyclical_overrides!AI105)</f>
        <v/>
      </c>
      <c r="AJ105" s="72" t="str">
        <f>IF(Cyclical_overrides!AJ105 = "",
IF(INDEX(F_Inputs_cyclical!$A$1:$BE$243, MATCH('Cyclical_after overrides'!$A105, F_Inputs_cyclical!$A$1:$A$243, 0), MATCH('Cyclical_after overrides'!AJ$1, F_Inputs_cyclical!$A$1:$BE$1, 0))="", "", INDEX(F_Inputs_cyclical!$A$1:$BE$243, MATCH('Cyclical_after overrides'!$A105, F_Inputs_cyclical!$A$1:$A$243, 0), MATCH('Cyclical_after overrides'!AJ$1, F_Inputs_cyclical!$A$1:$BE$1, 0))),
Cyclical_overrides!AJ105)</f>
        <v/>
      </c>
      <c r="AK105" s="72" t="str">
        <f>IF(Cyclical_overrides!AK105 = "",
IF(INDEX(F_Inputs_cyclical!$A$1:$BE$243, MATCH('Cyclical_after overrides'!$A105, F_Inputs_cyclical!$A$1:$A$243, 0), MATCH('Cyclical_after overrides'!AK$1, F_Inputs_cyclical!$A$1:$BE$1, 0))="", "", INDEX(F_Inputs_cyclical!$A$1:$BE$243, MATCH('Cyclical_after overrides'!$A105, F_Inputs_cyclical!$A$1:$A$243, 0), MATCH('Cyclical_after overrides'!AK$1, F_Inputs_cyclical!$A$1:$BE$1, 0))),
Cyclical_overrides!AK105)</f>
        <v/>
      </c>
      <c r="AL105" s="72" t="str">
        <f>IF(Cyclical_overrides!AL105 = "",
IF(INDEX(F_Inputs_cyclical!$A$1:$BE$243, MATCH('Cyclical_after overrides'!$A105, F_Inputs_cyclical!$A$1:$A$243, 0), MATCH('Cyclical_after overrides'!AL$1, F_Inputs_cyclical!$A$1:$BE$1, 0))="", "", INDEX(F_Inputs_cyclical!$A$1:$BE$243, MATCH('Cyclical_after overrides'!$A105, F_Inputs_cyclical!$A$1:$A$243, 0), MATCH('Cyclical_after overrides'!AL$1, F_Inputs_cyclical!$A$1:$BE$1, 0))),
Cyclical_overrides!AL105)</f>
        <v/>
      </c>
      <c r="AM105" s="72">
        <f>IF(Cyclical_overrides!AM105 = "",
IF(INDEX(F_Inputs_cyclical!$A$1:$BE$243, MATCH('Cyclical_after overrides'!$A105, F_Inputs_cyclical!$A$1:$A$243, 0), MATCH('Cyclical_after overrides'!AM$1, F_Inputs_cyclical!$A$1:$BE$1, 0))="", "", INDEX(F_Inputs_cyclical!$A$1:$BE$243, MATCH('Cyclical_after overrides'!$A105, F_Inputs_cyclical!$A$1:$A$243, 0), MATCH('Cyclical_after overrides'!AM$1, F_Inputs_cyclical!$A$1:$BE$1, 0))),
Cyclical_overrides!AM105)</f>
        <v>12.737</v>
      </c>
      <c r="AN105" s="72">
        <f>IF(Cyclical_overrides!AN105 = "",
IF(INDEX(F_Inputs_cyclical!$A$1:$BE$243, MATCH('Cyclical_after overrides'!$A105, F_Inputs_cyclical!$A$1:$A$243, 0), MATCH('Cyclical_after overrides'!AN$1, F_Inputs_cyclical!$A$1:$BE$1, 0))="", "", INDEX(F_Inputs_cyclical!$A$1:$BE$243, MATCH('Cyclical_after overrides'!$A105, F_Inputs_cyclical!$A$1:$A$243, 0), MATCH('Cyclical_after overrides'!AN$1, F_Inputs_cyclical!$A$1:$BE$1, 0))),
Cyclical_overrides!AN105)</f>
        <v>59.07</v>
      </c>
      <c r="AO105" s="72" t="str">
        <f>IF(Cyclical_overrides!AO105 = "",
IF(INDEX(F_Inputs_cyclical!$A$1:$BE$243, MATCH('Cyclical_after overrides'!$A105, F_Inputs_cyclical!$A$1:$A$243, 0), MATCH('Cyclical_after overrides'!AO$1, F_Inputs_cyclical!$A$1:$BE$1, 0))="", "", INDEX(F_Inputs_cyclical!$A$1:$BE$243, MATCH('Cyclical_after overrides'!$A105, F_Inputs_cyclical!$A$1:$A$243, 0), MATCH('Cyclical_after overrides'!AO$1, F_Inputs_cyclical!$A$1:$BE$1, 0))),
Cyclical_overrides!AO105)</f>
        <v/>
      </c>
      <c r="AP105" s="72" t="str">
        <f>IF(Cyclical_overrides!AP105 = "",
IF(INDEX(F_Inputs_cyclical!$A$1:$BE$243, MATCH('Cyclical_after overrides'!$A105, F_Inputs_cyclical!$A$1:$A$243, 0), MATCH('Cyclical_after overrides'!AP$1, F_Inputs_cyclical!$A$1:$BE$1, 0))="", "", INDEX(F_Inputs_cyclical!$A$1:$BE$243, MATCH('Cyclical_after overrides'!$A105, F_Inputs_cyclical!$A$1:$A$243, 0), MATCH('Cyclical_after overrides'!AP$1, F_Inputs_cyclical!$A$1:$BE$1, 0))),
Cyclical_overrides!AP105)</f>
        <v/>
      </c>
      <c r="AQ105" s="72" t="str">
        <f>IF(Cyclical_overrides!AQ105 = "",
IF(INDEX(F_Inputs_cyclical!$A$1:$BE$243, MATCH('Cyclical_after overrides'!$A105, F_Inputs_cyclical!$A$1:$A$243, 0), MATCH('Cyclical_after overrides'!AQ$1, F_Inputs_cyclical!$A$1:$BE$1, 0))="", "", INDEX(F_Inputs_cyclical!$A$1:$BE$243, MATCH('Cyclical_after overrides'!$A105, F_Inputs_cyclical!$A$1:$A$243, 0), MATCH('Cyclical_after overrides'!AQ$1, F_Inputs_cyclical!$A$1:$BE$1, 0))),
Cyclical_overrides!AQ105)</f>
        <v/>
      </c>
      <c r="AR105" s="72" t="str">
        <f>IF(Cyclical_overrides!AR105 = "",
IF(INDEX(F_Inputs_cyclical!$A$1:$BE$243, MATCH('Cyclical_after overrides'!$A105, F_Inputs_cyclical!$A$1:$A$243, 0), MATCH('Cyclical_after overrides'!AR$1, F_Inputs_cyclical!$A$1:$BE$1, 0))="", "", INDEX(F_Inputs_cyclical!$A$1:$BE$243, MATCH('Cyclical_after overrides'!$A105, F_Inputs_cyclical!$A$1:$A$243, 0), MATCH('Cyclical_after overrides'!AR$1, F_Inputs_cyclical!$A$1:$BE$1, 0))),
Cyclical_overrides!AR105)</f>
        <v/>
      </c>
      <c r="AS105" s="72">
        <f>IF(Cyclical_overrides!AS105 = "",
IF(INDEX(F_Inputs_cyclical!$A$1:$BE$243, MATCH('Cyclical_after overrides'!$A105, F_Inputs_cyclical!$A$1:$A$243, 0), MATCH('Cyclical_after overrides'!AS$1, F_Inputs_cyclical!$A$1:$BE$1, 0))="", "", INDEX(F_Inputs_cyclical!$A$1:$BE$243, MATCH('Cyclical_after overrides'!$A105, F_Inputs_cyclical!$A$1:$A$243, 0), MATCH('Cyclical_after overrides'!AS$1, F_Inputs_cyclical!$A$1:$BE$1, 0))),
Cyclical_overrides!AS105)</f>
        <v>-0.23899999999999999</v>
      </c>
      <c r="AT105" s="72">
        <f>IF(Cyclical_overrides!AT105 = "",
IF(INDEX(F_Inputs_cyclical!$A$1:$BE$243, MATCH('Cyclical_after overrides'!$A105, F_Inputs_cyclical!$A$1:$A$243, 0), MATCH('Cyclical_after overrides'!AT$1, F_Inputs_cyclical!$A$1:$BE$1, 0))="", "", INDEX(F_Inputs_cyclical!$A$1:$BE$243, MATCH('Cyclical_after overrides'!$A105, F_Inputs_cyclical!$A$1:$A$243, 0), MATCH('Cyclical_after overrides'!AT$1, F_Inputs_cyclical!$A$1:$BE$1, 0))),
Cyclical_overrides!AT105)</f>
        <v>0</v>
      </c>
      <c r="AU105" s="72">
        <f>IF(Cyclical_overrides!AU105 = "",
IF(INDEX(F_Inputs_cyclical!$A$1:$BE$243, MATCH('Cyclical_after overrides'!$A105, F_Inputs_cyclical!$A$1:$A$243, 0), MATCH('Cyclical_after overrides'!AU$1, F_Inputs_cyclical!$A$1:$BE$1, 0))="", "", INDEX(F_Inputs_cyclical!$A$1:$BE$243, MATCH('Cyclical_after overrides'!$A105, F_Inputs_cyclical!$A$1:$A$243, 0), MATCH('Cyclical_after overrides'!AU$1, F_Inputs_cyclical!$A$1:$BE$1, 0))),
Cyclical_overrides!AU105)</f>
        <v>8.5640000000000001</v>
      </c>
      <c r="AV105" s="72" t="str">
        <f>IF(Cyclical_overrides!AV105 = "",
IF(INDEX(F_Inputs_cyclical!$A$1:$BE$243, MATCH('Cyclical_after overrides'!$A105, F_Inputs_cyclical!$A$1:$A$243, 0), MATCH('Cyclical_after overrides'!AV$1, F_Inputs_cyclical!$A$1:$BE$1, 0))="", "", INDEX(F_Inputs_cyclical!$A$1:$BE$243, MATCH('Cyclical_after overrides'!$A105, F_Inputs_cyclical!$A$1:$A$243, 0), MATCH('Cyclical_after overrides'!AV$1, F_Inputs_cyclical!$A$1:$BE$1, 0))),
Cyclical_overrides!AV105)</f>
        <v/>
      </c>
      <c r="AW105" s="72">
        <f>IF(Cyclical_overrides!AW105 = "",
IF(INDEX(F_Inputs_cyclical!$A$1:$BE$243, MATCH('Cyclical_after overrides'!$A105, F_Inputs_cyclical!$A$1:$A$243, 0), MATCH('Cyclical_after overrides'!AW$1, F_Inputs_cyclical!$A$1:$BE$1, 0))="", "", INDEX(F_Inputs_cyclical!$A$1:$BE$243, MATCH('Cyclical_after overrides'!$A105, F_Inputs_cyclical!$A$1:$A$243, 0), MATCH('Cyclical_after overrides'!AW$1, F_Inputs_cyclical!$A$1:$BE$1, 0))),
Cyclical_overrides!AW105)</f>
        <v>1.2283693843594008</v>
      </c>
      <c r="AX105" s="72">
        <f>IF(Cyclical_overrides!AX105 = "",
IF(INDEX(F_Inputs_cyclical!$A$1:$BE$243, MATCH('Cyclical_after overrides'!$A105, F_Inputs_cyclical!$A$1:$A$243, 0), MATCH('Cyclical_after overrides'!AX$1, F_Inputs_cyclical!$A$1:$BE$1, 0))="", "", INDEX(F_Inputs_cyclical!$A$1:$BE$243, MATCH('Cyclical_after overrides'!$A105, F_Inputs_cyclical!$A$1:$A$243, 0), MATCH('Cyclical_after overrides'!AX$1, F_Inputs_cyclical!$A$1:$BE$1, 0))),
Cyclical_overrides!AX105)</f>
        <v>26.148652533182052</v>
      </c>
      <c r="AY105" s="72">
        <f>IF(Cyclical_overrides!AY105 = "",
IF(INDEX(F_Inputs_cyclical!$A$1:$BE$243, MATCH('Cyclical_after overrides'!$A105, F_Inputs_cyclical!$A$1:$A$243, 0), MATCH('Cyclical_after overrides'!AY$1, F_Inputs_cyclical!$A$1:$BE$1, 0))="", "", INDEX(F_Inputs_cyclical!$A$1:$BE$243, MATCH('Cyclical_after overrides'!$A105, F_Inputs_cyclical!$A$1:$A$243, 0), MATCH('Cyclical_after overrides'!AY$1, F_Inputs_cyclical!$A$1:$BE$1, 0))),
Cyclical_overrides!AY105)</f>
        <v>135.35201173626669</v>
      </c>
      <c r="AZ105" s="72">
        <f>IF(Cyclical_overrides!AZ105 = "",
IF(INDEX(F_Inputs_cyclical!$A$1:$BE$243, MATCH('Cyclical_after overrides'!$A105, F_Inputs_cyclical!$A$1:$A$243, 0), MATCH('Cyclical_after overrides'!AZ$1, F_Inputs_cyclical!$A$1:$BE$1, 0))="", "", INDEX(F_Inputs_cyclical!$A$1:$BE$243, MATCH('Cyclical_after overrides'!$A105, F_Inputs_cyclical!$A$1:$A$243, 0), MATCH('Cyclical_after overrides'!AZ$1, F_Inputs_cyclical!$A$1:$BE$1, 0))),
Cyclical_overrides!AZ105)</f>
        <v>2.2468906214884274</v>
      </c>
      <c r="BA105" s="72">
        <f>IF(Cyclical_overrides!BA105 = "",
IF(INDEX(F_Inputs_cyclical!$A$1:$BE$243, MATCH('Cyclical_after overrides'!$A105, F_Inputs_cyclical!$A$1:$A$243, 0), MATCH('Cyclical_after overrides'!BA$1, F_Inputs_cyclical!$A$1:$BE$1, 0))="", "", INDEX(F_Inputs_cyclical!$A$1:$BE$243, MATCH('Cyclical_after overrides'!$A105, F_Inputs_cyclical!$A$1:$A$243, 0), MATCH('Cyclical_after overrides'!BA$1, F_Inputs_cyclical!$A$1:$BE$1, 0))),
Cyclical_overrides!BA105)</f>
        <v>16.193176466207547</v>
      </c>
      <c r="BB105" s="72">
        <f>IF(Cyclical_overrides!BB105 = "",
IF(INDEX(F_Inputs_cyclical!$A$1:$BE$243, MATCH('Cyclical_after overrides'!$A105, F_Inputs_cyclical!$A$1:$A$243, 0), MATCH('Cyclical_after overrides'!BB$1, F_Inputs_cyclical!$A$1:$BE$1, 0))="", "", INDEX(F_Inputs_cyclical!$A$1:$BE$243, MATCH('Cyclical_after overrides'!$A105, F_Inputs_cyclical!$A$1:$A$243, 0), MATCH('Cyclical_after overrides'!BB$1, F_Inputs_cyclical!$A$1:$BE$1, 0))),
Cyclical_overrides!BB105)</f>
        <v>16.193176466207547</v>
      </c>
      <c r="BC105" s="72">
        <f>IF(Cyclical_overrides!BC105 = "",
IF(INDEX(F_Inputs_cyclical!$A$1:$BE$243, MATCH('Cyclical_after overrides'!$A105, F_Inputs_cyclical!$A$1:$A$243, 0), MATCH('Cyclical_after overrides'!BC$1, F_Inputs_cyclical!$A$1:$BE$1, 0))="", "", INDEX(F_Inputs_cyclical!$A$1:$BE$243, MATCH('Cyclical_after overrides'!$A105, F_Inputs_cyclical!$A$1:$A$243, 0), MATCH('Cyclical_after overrides'!BC$1, F_Inputs_cyclical!$A$1:$BE$1, 0))),
Cyclical_overrides!BC105)</f>
        <v>9.5608644971677865</v>
      </c>
      <c r="BD105" s="72">
        <f>IF(Cyclical_overrides!BD105 = "",
IF(INDEX(F_Inputs_cyclical!$A$1:$BE$243, MATCH('Cyclical_after overrides'!$A105, F_Inputs_cyclical!$A$1:$A$243, 0), MATCH('Cyclical_after overrides'!BD$1, F_Inputs_cyclical!$A$1:$BE$1, 0))="", "", INDEX(F_Inputs_cyclical!$A$1:$BE$243, MATCH('Cyclical_after overrides'!$A105, F_Inputs_cyclical!$A$1:$A$243, 0), MATCH('Cyclical_after overrides'!BD$1, F_Inputs_cyclical!$A$1:$BE$1, 0))),
Cyclical_overrides!BD105)</f>
        <v>555.08500000000004</v>
      </c>
      <c r="BE105" s="194"/>
    </row>
    <row r="106" spans="1:57" x14ac:dyDescent="0.4">
      <c r="A106" s="63" t="str">
        <f t="shared" si="1"/>
        <v>WSH17</v>
      </c>
      <c r="B106" s="63" t="s">
        <v>361</v>
      </c>
      <c r="C106" s="63" t="s">
        <v>249</v>
      </c>
      <c r="D106" s="72">
        <f>IF(Cyclical_overrides!D106 = "",
IF(INDEX(F_Inputs_cyclical!$A$1:$BE$243, MATCH('Cyclical_after overrides'!$A106, F_Inputs_cyclical!$A$1:$A$243, 0), MATCH('Cyclical_after overrides'!D$1, F_Inputs_cyclical!$A$1:$BE$1, 0))="", "", INDEX(F_Inputs_cyclical!$A$1:$BE$243, MATCH('Cyclical_after overrides'!$A106, F_Inputs_cyclical!$A$1:$A$243, 0), MATCH('Cyclical_after overrides'!D$1, F_Inputs_cyclical!$A$1:$BE$1, 0))),
Cyclical_overrides!D106)</f>
        <v>9.8369999999999997</v>
      </c>
      <c r="E106" s="72">
        <f>IF(Cyclical_overrides!E106 = "",
IF(INDEX(F_Inputs_cyclical!$A$1:$BE$243, MATCH('Cyclical_after overrides'!$A106, F_Inputs_cyclical!$A$1:$A$243, 0), MATCH('Cyclical_after overrides'!E$1, F_Inputs_cyclical!$A$1:$BE$1, 0))="", "", INDEX(F_Inputs_cyclical!$A$1:$BE$243, MATCH('Cyclical_after overrides'!$A106, F_Inputs_cyclical!$A$1:$A$243, 0), MATCH('Cyclical_after overrides'!E$1, F_Inputs_cyclical!$A$1:$BE$1, 0))),
Cyclical_overrides!E106)</f>
        <v>8.7830000000000013</v>
      </c>
      <c r="F106" s="72">
        <f>IF(Cyclical_overrides!F106 = "",
IF(INDEX(F_Inputs_cyclical!$A$1:$BE$243, MATCH('Cyclical_after overrides'!$A106, F_Inputs_cyclical!$A$1:$A$243, 0), MATCH('Cyclical_after overrides'!F$1, F_Inputs_cyclical!$A$1:$BE$1, 0))="", "", INDEX(F_Inputs_cyclical!$A$1:$BE$243, MATCH('Cyclical_after overrides'!$A106, F_Inputs_cyclical!$A$1:$A$243, 0), MATCH('Cyclical_after overrides'!F$1, F_Inputs_cyclical!$A$1:$BE$1, 0))),
Cyclical_overrides!F106)</f>
        <v>22.666000000000004</v>
      </c>
      <c r="G106" s="72">
        <f>IF(Cyclical_overrides!G106 = "",
IF(INDEX(F_Inputs_cyclical!$A$1:$BE$243, MATCH('Cyclical_after overrides'!$A106, F_Inputs_cyclical!$A$1:$A$243, 0), MATCH('Cyclical_after overrides'!G$1, F_Inputs_cyclical!$A$1:$BE$1, 0))="", "", INDEX(F_Inputs_cyclical!$A$1:$BE$243, MATCH('Cyclical_after overrides'!$A106, F_Inputs_cyclical!$A$1:$A$243, 0), MATCH('Cyclical_after overrides'!G$1, F_Inputs_cyclical!$A$1:$BE$1, 0))),
Cyclical_overrides!G106)</f>
        <v>2.028</v>
      </c>
      <c r="H106" s="72" t="str">
        <f>IF(Cyclical_overrides!H106 = "",
IF(INDEX(F_Inputs_cyclical!$A$1:$BE$243, MATCH('Cyclical_after overrides'!$A106, F_Inputs_cyclical!$A$1:$A$243, 0), MATCH('Cyclical_after overrides'!H$1, F_Inputs_cyclical!$A$1:$BE$1, 0))="", "", INDEX(F_Inputs_cyclical!$A$1:$BE$243, MATCH('Cyclical_after overrides'!$A106, F_Inputs_cyclical!$A$1:$A$243, 0), MATCH('Cyclical_after overrides'!H$1, F_Inputs_cyclical!$A$1:$BE$1, 0))),
Cyclical_overrides!H106)</f>
        <v/>
      </c>
      <c r="I106" s="72">
        <f>IF(Cyclical_overrides!I106 = "",
IF(INDEX(F_Inputs_cyclical!$A$1:$BE$243, MATCH('Cyclical_after overrides'!$A106, F_Inputs_cyclical!$A$1:$A$243, 0), MATCH('Cyclical_after overrides'!I$1, F_Inputs_cyclical!$A$1:$BE$1, 0))="", "", INDEX(F_Inputs_cyclical!$A$1:$BE$243, MATCH('Cyclical_after overrides'!$A106, F_Inputs_cyclical!$A$1:$A$243, 0), MATCH('Cyclical_after overrides'!I$1, F_Inputs_cyclical!$A$1:$BE$1, 0))),
Cyclical_overrides!I106)</f>
        <v>0</v>
      </c>
      <c r="J106" s="72">
        <f>IF(Cyclical_overrides!J106 = "",
IF(INDEX(F_Inputs_cyclical!$A$1:$BE$243, MATCH('Cyclical_after overrides'!$A106, F_Inputs_cyclical!$A$1:$A$243, 0), MATCH('Cyclical_after overrides'!J$1, F_Inputs_cyclical!$A$1:$BE$1, 0))="", "", INDEX(F_Inputs_cyclical!$A$1:$BE$243, MATCH('Cyclical_after overrides'!$A106, F_Inputs_cyclical!$A$1:$A$243, 0), MATCH('Cyclical_after overrides'!J$1, F_Inputs_cyclical!$A$1:$BE$1, 0))),
Cyclical_overrides!J106)</f>
        <v>57.381</v>
      </c>
      <c r="K106" s="72">
        <f>IF(Cyclical_overrides!K106 = "",
IF(INDEX(F_Inputs_cyclical!$A$1:$BE$243, MATCH('Cyclical_after overrides'!$A106, F_Inputs_cyclical!$A$1:$A$243, 0), MATCH('Cyclical_after overrides'!K$1, F_Inputs_cyclical!$A$1:$BE$1, 0))="", "", INDEX(F_Inputs_cyclical!$A$1:$BE$243, MATCH('Cyclical_after overrides'!$A106, F_Inputs_cyclical!$A$1:$A$243, 0), MATCH('Cyclical_after overrides'!K$1, F_Inputs_cyclical!$A$1:$BE$1, 0))),
Cyclical_overrides!K106)</f>
        <v>12.004799999999999</v>
      </c>
      <c r="L106" s="72" t="str">
        <f>IF(Cyclical_overrides!L106 = "",
IF(INDEX(F_Inputs_cyclical!$A$1:$BE$243, MATCH('Cyclical_after overrides'!$A106, F_Inputs_cyclical!$A$1:$A$243, 0), MATCH('Cyclical_after overrides'!L$1, F_Inputs_cyclical!$A$1:$BE$1, 0))="", "", INDEX(F_Inputs_cyclical!$A$1:$BE$243, MATCH('Cyclical_after overrides'!$A106, F_Inputs_cyclical!$A$1:$A$243, 0), MATCH('Cyclical_after overrides'!L$1, F_Inputs_cyclical!$A$1:$BE$1, 0))),
Cyclical_overrides!L106)</f>
        <v/>
      </c>
      <c r="M106" s="72" t="str">
        <f>IF(Cyclical_overrides!M106 = "",
IF(INDEX(F_Inputs_cyclical!$A$1:$BE$243, MATCH('Cyclical_after overrides'!$A106, F_Inputs_cyclical!$A$1:$A$243, 0), MATCH('Cyclical_after overrides'!M$1, F_Inputs_cyclical!$A$1:$BE$1, 0))="", "", INDEX(F_Inputs_cyclical!$A$1:$BE$243, MATCH('Cyclical_after overrides'!$A106, F_Inputs_cyclical!$A$1:$A$243, 0), MATCH('Cyclical_after overrides'!M$1, F_Inputs_cyclical!$A$1:$BE$1, 0))),
Cyclical_overrides!M106)</f>
        <v/>
      </c>
      <c r="N106" s="72" t="str">
        <f>IF(Cyclical_overrides!N106 = "",
IF(INDEX(F_Inputs_cyclical!$A$1:$BE$243, MATCH('Cyclical_after overrides'!$A106, F_Inputs_cyclical!$A$1:$A$243, 0), MATCH('Cyclical_after overrides'!N$1, F_Inputs_cyclical!$A$1:$BE$1, 0))="", "", INDEX(F_Inputs_cyclical!$A$1:$BE$243, MATCH('Cyclical_after overrides'!$A106, F_Inputs_cyclical!$A$1:$A$243, 0), MATCH('Cyclical_after overrides'!N$1, F_Inputs_cyclical!$A$1:$BE$1, 0))),
Cyclical_overrides!N106)</f>
        <v/>
      </c>
      <c r="O106" s="72" t="str">
        <f>IF(Cyclical_overrides!O106 = "",
IF(INDEX(F_Inputs_cyclical!$A$1:$BE$243, MATCH('Cyclical_after overrides'!$A106, F_Inputs_cyclical!$A$1:$A$243, 0), MATCH('Cyclical_after overrides'!O$1, F_Inputs_cyclical!$A$1:$BE$1, 0))="", "", INDEX(F_Inputs_cyclical!$A$1:$BE$243, MATCH('Cyclical_after overrides'!$A106, F_Inputs_cyclical!$A$1:$A$243, 0), MATCH('Cyclical_after overrides'!O$1, F_Inputs_cyclical!$A$1:$BE$1, 0))),
Cyclical_overrides!O106)</f>
        <v/>
      </c>
      <c r="P106" s="72" t="str">
        <f>IF(Cyclical_overrides!P106 = "",
IF(INDEX(F_Inputs_cyclical!$A$1:$BE$243, MATCH('Cyclical_after overrides'!$A106, F_Inputs_cyclical!$A$1:$A$243, 0), MATCH('Cyclical_after overrides'!P$1, F_Inputs_cyclical!$A$1:$BE$1, 0))="", "", INDEX(F_Inputs_cyclical!$A$1:$BE$243, MATCH('Cyclical_after overrides'!$A106, F_Inputs_cyclical!$A$1:$A$243, 0), MATCH('Cyclical_after overrides'!P$1, F_Inputs_cyclical!$A$1:$BE$1, 0))),
Cyclical_overrides!P106)</f>
        <v/>
      </c>
      <c r="Q106" s="72" t="str">
        <f>IF(Cyclical_overrides!Q106 = "",
IF(INDEX(F_Inputs_cyclical!$A$1:$BE$243, MATCH('Cyclical_after overrides'!$A106, F_Inputs_cyclical!$A$1:$A$243, 0), MATCH('Cyclical_after overrides'!Q$1, F_Inputs_cyclical!$A$1:$BE$1, 0))="", "", INDEX(F_Inputs_cyclical!$A$1:$BE$243, MATCH('Cyclical_after overrides'!$A106, F_Inputs_cyclical!$A$1:$A$243, 0), MATCH('Cyclical_after overrides'!Q$1, F_Inputs_cyclical!$A$1:$BE$1, 0))),
Cyclical_overrides!Q106)</f>
        <v/>
      </c>
      <c r="R106" s="72" t="str">
        <f>IF(Cyclical_overrides!R106 = "",
IF(INDEX(F_Inputs_cyclical!$A$1:$BE$243, MATCH('Cyclical_after overrides'!$A106, F_Inputs_cyclical!$A$1:$A$243, 0), MATCH('Cyclical_after overrides'!R$1, F_Inputs_cyclical!$A$1:$BE$1, 0))="", "", INDEX(F_Inputs_cyclical!$A$1:$BE$243, MATCH('Cyclical_after overrides'!$A106, F_Inputs_cyclical!$A$1:$A$243, 0), MATCH('Cyclical_after overrides'!R$1, F_Inputs_cyclical!$A$1:$BE$1, 0))),
Cyclical_overrides!R106)</f>
        <v/>
      </c>
      <c r="S106" s="72">
        <f>IF(Cyclical_overrides!S106 = "",
IF(INDEX(F_Inputs_cyclical!$A$1:$BE$243, MATCH('Cyclical_after overrides'!$A106, F_Inputs_cyclical!$A$1:$A$243, 0), MATCH('Cyclical_after overrides'!S$1, F_Inputs_cyclical!$A$1:$BE$1, 0))="", "", INDEX(F_Inputs_cyclical!$A$1:$BE$243, MATCH('Cyclical_after overrides'!$A106, F_Inputs_cyclical!$A$1:$A$243, 0), MATCH('Cyclical_after overrides'!S$1, F_Inputs_cyclical!$A$1:$BE$1, 0))),
Cyclical_overrides!S106)</f>
        <v>39.975999999999999</v>
      </c>
      <c r="T106" s="72">
        <f>IF(Cyclical_overrides!T106 = "",
IF(INDEX(F_Inputs_cyclical!$A$1:$BE$243, MATCH('Cyclical_after overrides'!$A106, F_Inputs_cyclical!$A$1:$A$243, 0), MATCH('Cyclical_after overrides'!T$1, F_Inputs_cyclical!$A$1:$BE$1, 0))="", "", INDEX(F_Inputs_cyclical!$A$1:$BE$243, MATCH('Cyclical_after overrides'!$A106, F_Inputs_cyclical!$A$1:$A$243, 0), MATCH('Cyclical_after overrides'!T$1, F_Inputs_cyclical!$A$1:$BE$1, 0))),
Cyclical_overrides!T106)</f>
        <v>18.579999999999998</v>
      </c>
      <c r="U106" s="72">
        <f>IF(Cyclical_overrides!U106 = "",
IF(INDEX(F_Inputs_cyclical!$A$1:$BE$243, MATCH('Cyclical_after overrides'!$A106, F_Inputs_cyclical!$A$1:$A$243, 0), MATCH('Cyclical_after overrides'!U$1, F_Inputs_cyclical!$A$1:$BE$1, 0))="", "", INDEX(F_Inputs_cyclical!$A$1:$BE$243, MATCH('Cyclical_after overrides'!$A106, F_Inputs_cyclical!$A$1:$A$243, 0), MATCH('Cyclical_after overrides'!U$1, F_Inputs_cyclical!$A$1:$BE$1, 0))),
Cyclical_overrides!U106)</f>
        <v>54.238999999999997</v>
      </c>
      <c r="V106" s="72">
        <f>IF(Cyclical_overrides!V106 = "",
IF(INDEX(F_Inputs_cyclical!$A$1:$BE$243, MATCH('Cyclical_after overrides'!$A106, F_Inputs_cyclical!$A$1:$A$243, 0), MATCH('Cyclical_after overrides'!V$1, F_Inputs_cyclical!$A$1:$BE$1, 0))="", "", INDEX(F_Inputs_cyclical!$A$1:$BE$243, MATCH('Cyclical_after overrides'!$A106, F_Inputs_cyclical!$A$1:$A$243, 0), MATCH('Cyclical_after overrides'!V$1, F_Inputs_cyclical!$A$1:$BE$1, 0))),
Cyclical_overrides!V106)</f>
        <v>53.109000000000002</v>
      </c>
      <c r="W106" s="72">
        <f>IF(Cyclical_overrides!W106 = "",
IF(INDEX(F_Inputs_cyclical!$A$1:$BE$243, MATCH('Cyclical_after overrides'!$A106, F_Inputs_cyclical!$A$1:$A$243, 0), MATCH('Cyclical_after overrides'!W$1, F_Inputs_cyclical!$A$1:$BE$1, 0))="", "", INDEX(F_Inputs_cyclical!$A$1:$BE$243, MATCH('Cyclical_after overrides'!$A106, F_Inputs_cyclical!$A$1:$A$243, 0), MATCH('Cyclical_after overrides'!W$1, F_Inputs_cyclical!$A$1:$BE$1, 0))),
Cyclical_overrides!W106)</f>
        <v>27.585999999999999</v>
      </c>
      <c r="X106" s="72">
        <f>IF(Cyclical_overrides!X106 = "",
IF(INDEX(F_Inputs_cyclical!$A$1:$BE$243, MATCH('Cyclical_after overrides'!$A106, F_Inputs_cyclical!$A$1:$A$243, 0), MATCH('Cyclical_after overrides'!X$1, F_Inputs_cyclical!$A$1:$BE$1, 0))="", "", INDEX(F_Inputs_cyclical!$A$1:$BE$243, MATCH('Cyclical_after overrides'!$A106, F_Inputs_cyclical!$A$1:$A$243, 0), MATCH('Cyclical_after overrides'!X$1, F_Inputs_cyclical!$A$1:$BE$1, 0))),
Cyclical_overrides!X106)</f>
        <v>52.207999999999998</v>
      </c>
      <c r="Y106" s="72">
        <f>IF(Cyclical_overrides!Y106 = "",
IF(INDEX(F_Inputs_cyclical!$A$1:$BE$243, MATCH('Cyclical_after overrides'!$A106, F_Inputs_cyclical!$A$1:$A$243, 0), MATCH('Cyclical_after overrides'!Y$1, F_Inputs_cyclical!$A$1:$BE$1, 0))="", "", INDEX(F_Inputs_cyclical!$A$1:$BE$243, MATCH('Cyclical_after overrides'!$A106, F_Inputs_cyclical!$A$1:$A$243, 0), MATCH('Cyclical_after overrides'!Y$1, F_Inputs_cyclical!$A$1:$BE$1, 0))),
Cyclical_overrides!Y106)</f>
        <v>78.408000000000001</v>
      </c>
      <c r="Z106" s="72">
        <f>IF(Cyclical_overrides!Z106 = "",
IF(INDEX(F_Inputs_cyclical!$A$1:$BE$243, MATCH('Cyclical_after overrides'!$A106, F_Inputs_cyclical!$A$1:$A$243, 0), MATCH('Cyclical_after overrides'!Z$1, F_Inputs_cyclical!$A$1:$BE$1, 0))="", "", INDEX(F_Inputs_cyclical!$A$1:$BE$243, MATCH('Cyclical_after overrides'!$A106, F_Inputs_cyclical!$A$1:$A$243, 0), MATCH('Cyclical_after overrides'!Z$1, F_Inputs_cyclical!$A$1:$BE$1, 0))),
Cyclical_overrides!Z106)</f>
        <v>686.2</v>
      </c>
      <c r="AA106" s="72">
        <f>IF(Cyclical_overrides!AA106 = "",
IF(INDEX(F_Inputs_cyclical!$A$1:$BE$243, MATCH('Cyclical_after overrides'!$A106, F_Inputs_cyclical!$A$1:$A$243, 0), MATCH('Cyclical_after overrides'!AA$1, F_Inputs_cyclical!$A$1:$BE$1, 0))="", "", INDEX(F_Inputs_cyclical!$A$1:$BE$243, MATCH('Cyclical_after overrides'!$A106, F_Inputs_cyclical!$A$1:$A$243, 0), MATCH('Cyclical_after overrides'!AA$1, F_Inputs_cyclical!$A$1:$BE$1, 0))),
Cyclical_overrides!AA106)</f>
        <v>482.81400000000002</v>
      </c>
      <c r="AB106" s="72" t="str">
        <f>IF(Cyclical_overrides!AB106 = "",
IF(INDEX(F_Inputs_cyclical!$A$1:$BE$243, MATCH('Cyclical_after overrides'!$A106, F_Inputs_cyclical!$A$1:$A$243, 0), MATCH('Cyclical_after overrides'!AB$1, F_Inputs_cyclical!$A$1:$BE$1, 0))="", "", INDEX(F_Inputs_cyclical!$A$1:$BE$243, MATCH('Cyclical_after overrides'!$A106, F_Inputs_cyclical!$A$1:$A$243, 0), MATCH('Cyclical_after overrides'!AB$1, F_Inputs_cyclical!$A$1:$BE$1, 0))),
Cyclical_overrides!AB106)</f>
        <v/>
      </c>
      <c r="AC106" s="72" t="str">
        <f>IF(Cyclical_overrides!AC106 = "",
IF(INDEX(F_Inputs_cyclical!$A$1:$BE$243, MATCH('Cyclical_after overrides'!$A106, F_Inputs_cyclical!$A$1:$A$243, 0), MATCH('Cyclical_after overrides'!AC$1, F_Inputs_cyclical!$A$1:$BE$1, 0))="", "", INDEX(F_Inputs_cyclical!$A$1:$BE$243, MATCH('Cyclical_after overrides'!$A106, F_Inputs_cyclical!$A$1:$A$243, 0), MATCH('Cyclical_after overrides'!AC$1, F_Inputs_cyclical!$A$1:$BE$1, 0))),
Cyclical_overrides!AC106)</f>
        <v/>
      </c>
      <c r="AD106" s="72" t="str">
        <f>IF(Cyclical_overrides!AD106 = "",
IF(INDEX(F_Inputs_cyclical!$A$1:$BE$243, MATCH('Cyclical_after overrides'!$A106, F_Inputs_cyclical!$A$1:$A$243, 0), MATCH('Cyclical_after overrides'!AD$1, F_Inputs_cyclical!$A$1:$BE$1, 0))="", "", INDEX(F_Inputs_cyclical!$A$1:$BE$243, MATCH('Cyclical_after overrides'!$A106, F_Inputs_cyclical!$A$1:$A$243, 0), MATCH('Cyclical_after overrides'!AD$1, F_Inputs_cyclical!$A$1:$BE$1, 0))),
Cyclical_overrides!AD106)</f>
        <v/>
      </c>
      <c r="AE106" s="72" t="str">
        <f>IF(Cyclical_overrides!AE106 = "",
IF(INDEX(F_Inputs_cyclical!$A$1:$BE$243, MATCH('Cyclical_after overrides'!$A106, F_Inputs_cyclical!$A$1:$A$243, 0), MATCH('Cyclical_after overrides'!AE$1, F_Inputs_cyclical!$A$1:$BE$1, 0))="", "", INDEX(F_Inputs_cyclical!$A$1:$BE$243, MATCH('Cyclical_after overrides'!$A106, F_Inputs_cyclical!$A$1:$A$243, 0), MATCH('Cyclical_after overrides'!AE$1, F_Inputs_cyclical!$A$1:$BE$1, 0))),
Cyclical_overrides!AE106)</f>
        <v/>
      </c>
      <c r="AF106" s="72" t="str">
        <f>IF(Cyclical_overrides!AF106 = "",
IF(INDEX(F_Inputs_cyclical!$A$1:$BE$243, MATCH('Cyclical_after overrides'!$A106, F_Inputs_cyclical!$A$1:$A$243, 0), MATCH('Cyclical_after overrides'!AF$1, F_Inputs_cyclical!$A$1:$BE$1, 0))="", "", INDEX(F_Inputs_cyclical!$A$1:$BE$243, MATCH('Cyclical_after overrides'!$A106, F_Inputs_cyclical!$A$1:$A$243, 0), MATCH('Cyclical_after overrides'!AF$1, F_Inputs_cyclical!$A$1:$BE$1, 0))),
Cyclical_overrides!AF106)</f>
        <v/>
      </c>
      <c r="AG106" s="72" t="str">
        <f>IF(Cyclical_overrides!AG106 = "",
IF(INDEX(F_Inputs_cyclical!$A$1:$BE$243, MATCH('Cyclical_after overrides'!$A106, F_Inputs_cyclical!$A$1:$A$243, 0), MATCH('Cyclical_after overrides'!AG$1, F_Inputs_cyclical!$A$1:$BE$1, 0))="", "", INDEX(F_Inputs_cyclical!$A$1:$BE$243, MATCH('Cyclical_after overrides'!$A106, F_Inputs_cyclical!$A$1:$A$243, 0), MATCH('Cyclical_after overrides'!AG$1, F_Inputs_cyclical!$A$1:$BE$1, 0))),
Cyclical_overrides!AG106)</f>
        <v/>
      </c>
      <c r="AH106" s="72" t="str">
        <f>IF(Cyclical_overrides!AH106 = "",
IF(INDEX(F_Inputs_cyclical!$A$1:$BE$243, MATCH('Cyclical_after overrides'!$A106, F_Inputs_cyclical!$A$1:$A$243, 0), MATCH('Cyclical_after overrides'!AH$1, F_Inputs_cyclical!$A$1:$BE$1, 0))="", "", INDEX(F_Inputs_cyclical!$A$1:$BE$243, MATCH('Cyclical_after overrides'!$A106, F_Inputs_cyclical!$A$1:$A$243, 0), MATCH('Cyclical_after overrides'!AH$1, F_Inputs_cyclical!$A$1:$BE$1, 0))),
Cyclical_overrides!AH106)</f>
        <v/>
      </c>
      <c r="AI106" s="72" t="str">
        <f>IF(Cyclical_overrides!AI106 = "",
IF(INDEX(F_Inputs_cyclical!$A$1:$BE$243, MATCH('Cyclical_after overrides'!$A106, F_Inputs_cyclical!$A$1:$A$243, 0), MATCH('Cyclical_after overrides'!AI$1, F_Inputs_cyclical!$A$1:$BE$1, 0))="", "", INDEX(F_Inputs_cyclical!$A$1:$BE$243, MATCH('Cyclical_after overrides'!$A106, F_Inputs_cyclical!$A$1:$A$243, 0), MATCH('Cyclical_after overrides'!AI$1, F_Inputs_cyclical!$A$1:$BE$1, 0))),
Cyclical_overrides!AI106)</f>
        <v/>
      </c>
      <c r="AJ106" s="72" t="str">
        <f>IF(Cyclical_overrides!AJ106 = "",
IF(INDEX(F_Inputs_cyclical!$A$1:$BE$243, MATCH('Cyclical_after overrides'!$A106, F_Inputs_cyclical!$A$1:$A$243, 0), MATCH('Cyclical_after overrides'!AJ$1, F_Inputs_cyclical!$A$1:$BE$1, 0))="", "", INDEX(F_Inputs_cyclical!$A$1:$BE$243, MATCH('Cyclical_after overrides'!$A106, F_Inputs_cyclical!$A$1:$A$243, 0), MATCH('Cyclical_after overrides'!AJ$1, F_Inputs_cyclical!$A$1:$BE$1, 0))),
Cyclical_overrides!AJ106)</f>
        <v/>
      </c>
      <c r="AK106" s="72" t="str">
        <f>IF(Cyclical_overrides!AK106 = "",
IF(INDEX(F_Inputs_cyclical!$A$1:$BE$243, MATCH('Cyclical_after overrides'!$A106, F_Inputs_cyclical!$A$1:$A$243, 0), MATCH('Cyclical_after overrides'!AK$1, F_Inputs_cyclical!$A$1:$BE$1, 0))="", "", INDEX(F_Inputs_cyclical!$A$1:$BE$243, MATCH('Cyclical_after overrides'!$A106, F_Inputs_cyclical!$A$1:$A$243, 0), MATCH('Cyclical_after overrides'!AK$1, F_Inputs_cyclical!$A$1:$BE$1, 0))),
Cyclical_overrides!AK106)</f>
        <v/>
      </c>
      <c r="AL106" s="72" t="str">
        <f>IF(Cyclical_overrides!AL106 = "",
IF(INDEX(F_Inputs_cyclical!$A$1:$BE$243, MATCH('Cyclical_after overrides'!$A106, F_Inputs_cyclical!$A$1:$A$243, 0), MATCH('Cyclical_after overrides'!AL$1, F_Inputs_cyclical!$A$1:$BE$1, 0))="", "", INDEX(F_Inputs_cyclical!$A$1:$BE$243, MATCH('Cyclical_after overrides'!$A106, F_Inputs_cyclical!$A$1:$A$243, 0), MATCH('Cyclical_after overrides'!AL$1, F_Inputs_cyclical!$A$1:$BE$1, 0))),
Cyclical_overrides!AL106)</f>
        <v/>
      </c>
      <c r="AM106" s="72">
        <f>IF(Cyclical_overrides!AM106 = "",
IF(INDEX(F_Inputs_cyclical!$A$1:$BE$243, MATCH('Cyclical_after overrides'!$A106, F_Inputs_cyclical!$A$1:$A$243, 0), MATCH('Cyclical_after overrides'!AM$1, F_Inputs_cyclical!$A$1:$BE$1, 0))="", "", INDEX(F_Inputs_cyclical!$A$1:$BE$243, MATCH('Cyclical_after overrides'!$A106, F_Inputs_cyclical!$A$1:$A$243, 0), MATCH('Cyclical_after overrides'!AM$1, F_Inputs_cyclical!$A$1:$BE$1, 0))),
Cyclical_overrides!AM106)</f>
        <v>10.925000000000001</v>
      </c>
      <c r="AN106" s="72">
        <f>IF(Cyclical_overrides!AN106 = "",
IF(INDEX(F_Inputs_cyclical!$A$1:$BE$243, MATCH('Cyclical_after overrides'!$A106, F_Inputs_cyclical!$A$1:$A$243, 0), MATCH('Cyclical_after overrides'!AN$1, F_Inputs_cyclical!$A$1:$BE$1, 0))="", "", INDEX(F_Inputs_cyclical!$A$1:$BE$243, MATCH('Cyclical_after overrides'!$A106, F_Inputs_cyclical!$A$1:$A$243, 0), MATCH('Cyclical_after overrides'!AN$1, F_Inputs_cyclical!$A$1:$BE$1, 0))),
Cyclical_overrides!AN106)</f>
        <v>54.238999999999997</v>
      </c>
      <c r="AO106" s="72" t="str">
        <f>IF(Cyclical_overrides!AO106 = "",
IF(INDEX(F_Inputs_cyclical!$A$1:$BE$243, MATCH('Cyclical_after overrides'!$A106, F_Inputs_cyclical!$A$1:$A$243, 0), MATCH('Cyclical_after overrides'!AO$1, F_Inputs_cyclical!$A$1:$BE$1, 0))="", "", INDEX(F_Inputs_cyclical!$A$1:$BE$243, MATCH('Cyclical_after overrides'!$A106, F_Inputs_cyclical!$A$1:$A$243, 0), MATCH('Cyclical_after overrides'!AO$1, F_Inputs_cyclical!$A$1:$BE$1, 0))),
Cyclical_overrides!AO106)</f>
        <v/>
      </c>
      <c r="AP106" s="72" t="str">
        <f>IF(Cyclical_overrides!AP106 = "",
IF(INDEX(F_Inputs_cyclical!$A$1:$BE$243, MATCH('Cyclical_after overrides'!$A106, F_Inputs_cyclical!$A$1:$A$243, 0), MATCH('Cyclical_after overrides'!AP$1, F_Inputs_cyclical!$A$1:$BE$1, 0))="", "", INDEX(F_Inputs_cyclical!$A$1:$BE$243, MATCH('Cyclical_after overrides'!$A106, F_Inputs_cyclical!$A$1:$A$243, 0), MATCH('Cyclical_after overrides'!AP$1, F_Inputs_cyclical!$A$1:$BE$1, 0))),
Cyclical_overrides!AP106)</f>
        <v/>
      </c>
      <c r="AQ106" s="72">
        <f>IF(Cyclical_overrides!AQ106 = "",
IF(INDEX(F_Inputs_cyclical!$A$1:$BE$243, MATCH('Cyclical_after overrides'!$A106, F_Inputs_cyclical!$A$1:$A$243, 0), MATCH('Cyclical_after overrides'!AQ$1, F_Inputs_cyclical!$A$1:$BE$1, 0))="", "", INDEX(F_Inputs_cyclical!$A$1:$BE$243, MATCH('Cyclical_after overrides'!$A106, F_Inputs_cyclical!$A$1:$A$243, 0), MATCH('Cyclical_after overrides'!AQ$1, F_Inputs_cyclical!$A$1:$BE$1, 0))),
Cyclical_overrides!AQ106)</f>
        <v>2.4390000000000001</v>
      </c>
      <c r="AR106" s="72">
        <f>IF(Cyclical_overrides!AR106 = "",
IF(INDEX(F_Inputs_cyclical!$A$1:$BE$243, MATCH('Cyclical_after overrides'!$A106, F_Inputs_cyclical!$A$1:$A$243, 0), MATCH('Cyclical_after overrides'!AR$1, F_Inputs_cyclical!$A$1:$BE$1, 0))="", "", INDEX(F_Inputs_cyclical!$A$1:$BE$243, MATCH('Cyclical_after overrides'!$A106, F_Inputs_cyclical!$A$1:$A$243, 0), MATCH('Cyclical_after overrides'!AR$1, F_Inputs_cyclical!$A$1:$BE$1, 0))),
Cyclical_overrides!AR106)</f>
        <v>0.70299999999999996</v>
      </c>
      <c r="AS106" s="72">
        <f>IF(Cyclical_overrides!AS106 = "",
IF(INDEX(F_Inputs_cyclical!$A$1:$BE$243, MATCH('Cyclical_after overrides'!$A106, F_Inputs_cyclical!$A$1:$A$243, 0), MATCH('Cyclical_after overrides'!AS$1, F_Inputs_cyclical!$A$1:$BE$1, 0))="", "", INDEX(F_Inputs_cyclical!$A$1:$BE$243, MATCH('Cyclical_after overrides'!$A106, F_Inputs_cyclical!$A$1:$A$243, 0), MATCH('Cyclical_after overrides'!AS$1, F_Inputs_cyclical!$A$1:$BE$1, 0))),
Cyclical_overrides!AS106)</f>
        <v>-0.64170000000000005</v>
      </c>
      <c r="AT106" s="72">
        <f>IF(Cyclical_overrides!AT106 = "",
IF(INDEX(F_Inputs_cyclical!$A$1:$BE$243, MATCH('Cyclical_after overrides'!$A106, F_Inputs_cyclical!$A$1:$A$243, 0), MATCH('Cyclical_after overrides'!AT$1, F_Inputs_cyclical!$A$1:$BE$1, 0))="", "", INDEX(F_Inputs_cyclical!$A$1:$BE$243, MATCH('Cyclical_after overrides'!$A106, F_Inputs_cyclical!$A$1:$A$243, 0), MATCH('Cyclical_after overrides'!AT$1, F_Inputs_cyclical!$A$1:$BE$1, 0))),
Cyclical_overrides!AT106)</f>
        <v>4.0919999999999998E-2</v>
      </c>
      <c r="AU106" s="72">
        <f>IF(Cyclical_overrides!AU106 = "",
IF(INDEX(F_Inputs_cyclical!$A$1:$BE$243, MATCH('Cyclical_after overrides'!$A106, F_Inputs_cyclical!$A$1:$A$243, 0), MATCH('Cyclical_after overrides'!AU$1, F_Inputs_cyclical!$A$1:$BE$1, 0))="", "", INDEX(F_Inputs_cyclical!$A$1:$BE$243, MATCH('Cyclical_after overrides'!$A106, F_Inputs_cyclical!$A$1:$A$243, 0), MATCH('Cyclical_after overrides'!AU$1, F_Inputs_cyclical!$A$1:$BE$1, 0))),
Cyclical_overrides!AU106)</f>
        <v>3.8079999999999998</v>
      </c>
      <c r="AV106" s="72" t="str">
        <f>IF(Cyclical_overrides!AV106 = "",
IF(INDEX(F_Inputs_cyclical!$A$1:$BE$243, MATCH('Cyclical_after overrides'!$A106, F_Inputs_cyclical!$A$1:$A$243, 0), MATCH('Cyclical_after overrides'!AV$1, F_Inputs_cyclical!$A$1:$BE$1, 0))="", "", INDEX(F_Inputs_cyclical!$A$1:$BE$243, MATCH('Cyclical_after overrides'!$A106, F_Inputs_cyclical!$A$1:$A$243, 0), MATCH('Cyclical_after overrides'!AV$1, F_Inputs_cyclical!$A$1:$BE$1, 0))),
Cyclical_overrides!AV106)</f>
        <v/>
      </c>
      <c r="AW106" s="72">
        <f>IF(Cyclical_overrides!AW106 = "",
IF(INDEX(F_Inputs_cyclical!$A$1:$BE$243, MATCH('Cyclical_after overrides'!$A106, F_Inputs_cyclical!$A$1:$A$243, 0), MATCH('Cyclical_after overrides'!AW$1, F_Inputs_cyclical!$A$1:$BE$1, 0))="", "", INDEX(F_Inputs_cyclical!$A$1:$BE$243, MATCH('Cyclical_after overrides'!$A106, F_Inputs_cyclical!$A$1:$A$243, 0), MATCH('Cyclical_after overrides'!AW$1, F_Inputs_cyclical!$A$1:$BE$1, 0))),
Cyclical_overrides!AW106)</f>
        <v>1.2117357406647515</v>
      </c>
      <c r="AX106" s="72">
        <f>IF(Cyclical_overrides!AX106 = "",
IF(INDEX(F_Inputs_cyclical!$A$1:$BE$243, MATCH('Cyclical_after overrides'!$A106, F_Inputs_cyclical!$A$1:$A$243, 0), MATCH('Cyclical_after overrides'!AX$1, F_Inputs_cyclical!$A$1:$BE$1, 0))="", "", INDEX(F_Inputs_cyclical!$A$1:$BE$243, MATCH('Cyclical_after overrides'!$A106, F_Inputs_cyclical!$A$1:$A$243, 0), MATCH('Cyclical_after overrides'!AX$1, F_Inputs_cyclical!$A$1:$BE$1, 0))),
Cyclical_overrides!AX106)</f>
        <v>25.712007443816095</v>
      </c>
      <c r="AY106" s="72">
        <f>IF(Cyclical_overrides!AY106 = "",
IF(INDEX(F_Inputs_cyclical!$A$1:$BE$243, MATCH('Cyclical_after overrides'!$A106, F_Inputs_cyclical!$A$1:$A$243, 0), MATCH('Cyclical_after overrides'!AY$1, F_Inputs_cyclical!$A$1:$BE$1, 0))="", "", INDEX(F_Inputs_cyclical!$A$1:$BE$243, MATCH('Cyclical_after overrides'!$A106, F_Inputs_cyclical!$A$1:$A$243, 0), MATCH('Cyclical_after overrides'!AY$1, F_Inputs_cyclical!$A$1:$BE$1, 0))),
Cyclical_overrides!AY106)</f>
        <v>136.31421217833579</v>
      </c>
      <c r="AZ106" s="72">
        <f>IF(Cyclical_overrides!AZ106 = "",
IF(INDEX(F_Inputs_cyclical!$A$1:$BE$243, MATCH('Cyclical_after overrides'!$A106, F_Inputs_cyclical!$A$1:$A$243, 0), MATCH('Cyclical_after overrides'!AZ$1, F_Inputs_cyclical!$A$1:$BE$1, 0))="", "", INDEX(F_Inputs_cyclical!$A$1:$BE$243, MATCH('Cyclical_after overrides'!$A106, F_Inputs_cyclical!$A$1:$A$243, 0), MATCH('Cyclical_after overrides'!AZ$1, F_Inputs_cyclical!$A$1:$BE$1, 0))),
Cyclical_overrides!AZ106)</f>
        <v>2.0738204139689973</v>
      </c>
      <c r="BA106" s="72">
        <f>IF(Cyclical_overrides!BA106 = "",
IF(INDEX(F_Inputs_cyclical!$A$1:$BE$243, MATCH('Cyclical_after overrides'!$A106, F_Inputs_cyclical!$A$1:$A$243, 0), MATCH('Cyclical_after overrides'!BA$1, F_Inputs_cyclical!$A$1:$BE$1, 0))="", "", INDEX(F_Inputs_cyclical!$A$1:$BE$243, MATCH('Cyclical_after overrides'!$A106, F_Inputs_cyclical!$A$1:$A$243, 0), MATCH('Cyclical_after overrides'!BA$1, F_Inputs_cyclical!$A$1:$BE$1, 0))),
Cyclical_overrides!BA106)</f>
        <v>15.744451253586275</v>
      </c>
      <c r="BB106" s="72">
        <f>IF(Cyclical_overrides!BB106 = "",
IF(INDEX(F_Inputs_cyclical!$A$1:$BE$243, MATCH('Cyclical_after overrides'!$A106, F_Inputs_cyclical!$A$1:$A$243, 0), MATCH('Cyclical_after overrides'!BB$1, F_Inputs_cyclical!$A$1:$BE$1, 0))="", "", INDEX(F_Inputs_cyclical!$A$1:$BE$243, MATCH('Cyclical_after overrides'!$A106, F_Inputs_cyclical!$A$1:$A$243, 0), MATCH('Cyclical_after overrides'!BB$1, F_Inputs_cyclical!$A$1:$BE$1, 0))),
Cyclical_overrides!BB106)</f>
        <v>15.718103627274784</v>
      </c>
      <c r="BC106" s="72">
        <f>IF(Cyclical_overrides!BC106 = "",
IF(INDEX(F_Inputs_cyclical!$A$1:$BE$243, MATCH('Cyclical_after overrides'!$A106, F_Inputs_cyclical!$A$1:$A$243, 0), MATCH('Cyclical_after overrides'!BC$1, F_Inputs_cyclical!$A$1:$BE$1, 0))="", "", INDEX(F_Inputs_cyclical!$A$1:$BE$243, MATCH('Cyclical_after overrides'!$A106, F_Inputs_cyclical!$A$1:$A$243, 0), MATCH('Cyclical_after overrides'!BC$1, F_Inputs_cyclical!$A$1:$BE$1, 0))),
Cyclical_overrides!BC106)</f>
        <v>9.5608644971677865</v>
      </c>
      <c r="BD106" s="72">
        <f>IF(Cyclical_overrides!BD106 = "",
IF(INDEX(F_Inputs_cyclical!$A$1:$BE$243, MATCH('Cyclical_after overrides'!$A106, F_Inputs_cyclical!$A$1:$A$243, 0), MATCH('Cyclical_after overrides'!BD$1, F_Inputs_cyclical!$A$1:$BE$1, 0))="", "", INDEX(F_Inputs_cyclical!$A$1:$BE$243, MATCH('Cyclical_after overrides'!$A106, F_Inputs_cyclical!$A$1:$A$243, 0), MATCH('Cyclical_after overrides'!BD$1, F_Inputs_cyclical!$A$1:$BE$1, 0))),
Cyclical_overrides!BD106)</f>
        <v>552.05899999999997</v>
      </c>
      <c r="BE106" s="194"/>
    </row>
    <row r="107" spans="1:57" x14ac:dyDescent="0.4">
      <c r="A107" s="63" t="str">
        <f t="shared" si="1"/>
        <v>WSH18</v>
      </c>
      <c r="B107" s="63" t="s">
        <v>361</v>
      </c>
      <c r="C107" s="63" t="s">
        <v>251</v>
      </c>
      <c r="D107" s="72">
        <f>IF(Cyclical_overrides!D107 = "",
IF(INDEX(F_Inputs_cyclical!$A$1:$BE$243, MATCH('Cyclical_after overrides'!$A107, F_Inputs_cyclical!$A$1:$A$243, 0), MATCH('Cyclical_after overrides'!D$1, F_Inputs_cyclical!$A$1:$BE$1, 0))="", "", INDEX(F_Inputs_cyclical!$A$1:$BE$243, MATCH('Cyclical_after overrides'!$A107, F_Inputs_cyclical!$A$1:$A$243, 0), MATCH('Cyclical_after overrides'!D$1, F_Inputs_cyclical!$A$1:$BE$1, 0))),
Cyclical_overrides!D107)</f>
        <v>12.66</v>
      </c>
      <c r="E107" s="72">
        <f>IF(Cyclical_overrides!E107 = "",
IF(INDEX(F_Inputs_cyclical!$A$1:$BE$243, MATCH('Cyclical_after overrides'!$A107, F_Inputs_cyclical!$A$1:$A$243, 0), MATCH('Cyclical_after overrides'!E$1, F_Inputs_cyclical!$A$1:$BE$1, 0))="", "", INDEX(F_Inputs_cyclical!$A$1:$BE$243, MATCH('Cyclical_after overrides'!$A107, F_Inputs_cyclical!$A$1:$A$243, 0), MATCH('Cyclical_after overrides'!E$1, F_Inputs_cyclical!$A$1:$BE$1, 0))),
Cyclical_overrides!E107)</f>
        <v>7.4980000000000002</v>
      </c>
      <c r="F107" s="72">
        <f>IF(Cyclical_overrides!F107 = "",
IF(INDEX(F_Inputs_cyclical!$A$1:$BE$243, MATCH('Cyclical_after overrides'!$A107, F_Inputs_cyclical!$A$1:$A$243, 0), MATCH('Cyclical_after overrides'!F$1, F_Inputs_cyclical!$A$1:$BE$1, 0))="", "", INDEX(F_Inputs_cyclical!$A$1:$BE$243, MATCH('Cyclical_after overrides'!$A107, F_Inputs_cyclical!$A$1:$A$243, 0), MATCH('Cyclical_after overrides'!F$1, F_Inputs_cyclical!$A$1:$BE$1, 0))),
Cyclical_overrides!F107)</f>
        <v>21.574999999999999</v>
      </c>
      <c r="G107" s="72">
        <f>IF(Cyclical_overrides!G107 = "",
IF(INDEX(F_Inputs_cyclical!$A$1:$BE$243, MATCH('Cyclical_after overrides'!$A107, F_Inputs_cyclical!$A$1:$A$243, 0), MATCH('Cyclical_after overrides'!G$1, F_Inputs_cyclical!$A$1:$BE$1, 0))="", "", INDEX(F_Inputs_cyclical!$A$1:$BE$243, MATCH('Cyclical_after overrides'!$A107, F_Inputs_cyclical!$A$1:$A$243, 0), MATCH('Cyclical_after overrides'!G$1, F_Inputs_cyclical!$A$1:$BE$1, 0))),
Cyclical_overrides!G107)</f>
        <v>1.7549999999999999</v>
      </c>
      <c r="H107" s="72" t="str">
        <f>IF(Cyclical_overrides!H107 = "",
IF(INDEX(F_Inputs_cyclical!$A$1:$BE$243, MATCH('Cyclical_after overrides'!$A107, F_Inputs_cyclical!$A$1:$A$243, 0), MATCH('Cyclical_after overrides'!H$1, F_Inputs_cyclical!$A$1:$BE$1, 0))="", "", INDEX(F_Inputs_cyclical!$A$1:$BE$243, MATCH('Cyclical_after overrides'!$A107, F_Inputs_cyclical!$A$1:$A$243, 0), MATCH('Cyclical_after overrides'!H$1, F_Inputs_cyclical!$A$1:$BE$1, 0))),
Cyclical_overrides!H107)</f>
        <v/>
      </c>
      <c r="I107" s="72">
        <f>IF(Cyclical_overrides!I107 = "",
IF(INDEX(F_Inputs_cyclical!$A$1:$BE$243, MATCH('Cyclical_after overrides'!$A107, F_Inputs_cyclical!$A$1:$A$243, 0), MATCH('Cyclical_after overrides'!I$1, F_Inputs_cyclical!$A$1:$BE$1, 0))="", "", INDEX(F_Inputs_cyclical!$A$1:$BE$243, MATCH('Cyclical_after overrides'!$A107, F_Inputs_cyclical!$A$1:$A$243, 0), MATCH('Cyclical_after overrides'!I$1, F_Inputs_cyclical!$A$1:$BE$1, 0))),
Cyclical_overrides!I107)</f>
        <v>0</v>
      </c>
      <c r="J107" s="72">
        <f>IF(Cyclical_overrides!J107 = "",
IF(INDEX(F_Inputs_cyclical!$A$1:$BE$243, MATCH('Cyclical_after overrides'!$A107, F_Inputs_cyclical!$A$1:$A$243, 0), MATCH('Cyclical_after overrides'!J$1, F_Inputs_cyclical!$A$1:$BE$1, 0))="", "", INDEX(F_Inputs_cyclical!$A$1:$BE$243, MATCH('Cyclical_after overrides'!$A107, F_Inputs_cyclical!$A$1:$A$243, 0), MATCH('Cyclical_after overrides'!J$1, F_Inputs_cyclical!$A$1:$BE$1, 0))),
Cyclical_overrides!J107)</f>
        <v>58.957000000000001</v>
      </c>
      <c r="K107" s="72">
        <f>IF(Cyclical_overrides!K107 = "",
IF(INDEX(F_Inputs_cyclical!$A$1:$BE$243, MATCH('Cyclical_after overrides'!$A107, F_Inputs_cyclical!$A$1:$A$243, 0), MATCH('Cyclical_after overrides'!K$1, F_Inputs_cyclical!$A$1:$BE$1, 0))="", "", INDEX(F_Inputs_cyclical!$A$1:$BE$243, MATCH('Cyclical_after overrides'!$A107, F_Inputs_cyclical!$A$1:$A$243, 0), MATCH('Cyclical_after overrides'!K$1, F_Inputs_cyclical!$A$1:$BE$1, 0))),
Cyclical_overrides!K107)</f>
        <v>31.231000000000002</v>
      </c>
      <c r="L107" s="72" t="str">
        <f>IF(Cyclical_overrides!L107 = "",
IF(INDEX(F_Inputs_cyclical!$A$1:$BE$243, MATCH('Cyclical_after overrides'!$A107, F_Inputs_cyclical!$A$1:$A$243, 0), MATCH('Cyclical_after overrides'!L$1, F_Inputs_cyclical!$A$1:$BE$1, 0))="", "", INDEX(F_Inputs_cyclical!$A$1:$BE$243, MATCH('Cyclical_after overrides'!$A107, F_Inputs_cyclical!$A$1:$A$243, 0), MATCH('Cyclical_after overrides'!L$1, F_Inputs_cyclical!$A$1:$BE$1, 0))),
Cyclical_overrides!L107)</f>
        <v/>
      </c>
      <c r="M107" s="72" t="str">
        <f>IF(Cyclical_overrides!M107 = "",
IF(INDEX(F_Inputs_cyclical!$A$1:$BE$243, MATCH('Cyclical_after overrides'!$A107, F_Inputs_cyclical!$A$1:$A$243, 0), MATCH('Cyclical_after overrides'!M$1, F_Inputs_cyclical!$A$1:$BE$1, 0))="", "", INDEX(F_Inputs_cyclical!$A$1:$BE$243, MATCH('Cyclical_after overrides'!$A107, F_Inputs_cyclical!$A$1:$A$243, 0), MATCH('Cyclical_after overrides'!M$1, F_Inputs_cyclical!$A$1:$BE$1, 0))),
Cyclical_overrides!M107)</f>
        <v/>
      </c>
      <c r="N107" s="72" t="str">
        <f>IF(Cyclical_overrides!N107 = "",
IF(INDEX(F_Inputs_cyclical!$A$1:$BE$243, MATCH('Cyclical_after overrides'!$A107, F_Inputs_cyclical!$A$1:$A$243, 0), MATCH('Cyclical_after overrides'!N$1, F_Inputs_cyclical!$A$1:$BE$1, 0))="", "", INDEX(F_Inputs_cyclical!$A$1:$BE$243, MATCH('Cyclical_after overrides'!$A107, F_Inputs_cyclical!$A$1:$A$243, 0), MATCH('Cyclical_after overrides'!N$1, F_Inputs_cyclical!$A$1:$BE$1, 0))),
Cyclical_overrides!N107)</f>
        <v/>
      </c>
      <c r="O107" s="72">
        <f>IF(Cyclical_overrides!O107 = "",
IF(INDEX(F_Inputs_cyclical!$A$1:$BE$243, MATCH('Cyclical_after overrides'!$A107, F_Inputs_cyclical!$A$1:$A$243, 0), MATCH('Cyclical_after overrides'!O$1, F_Inputs_cyclical!$A$1:$BE$1, 0))="", "", INDEX(F_Inputs_cyclical!$A$1:$BE$243, MATCH('Cyclical_after overrides'!$A107, F_Inputs_cyclical!$A$1:$A$243, 0), MATCH('Cyclical_after overrides'!O$1, F_Inputs_cyclical!$A$1:$BE$1, 0))),
Cyclical_overrides!O107)</f>
        <v>2.3370000000000002</v>
      </c>
      <c r="P107" s="72">
        <f>IF(Cyclical_overrides!P107 = "",
IF(INDEX(F_Inputs_cyclical!$A$1:$BE$243, MATCH('Cyclical_after overrides'!$A107, F_Inputs_cyclical!$A$1:$A$243, 0), MATCH('Cyclical_after overrides'!P$1, F_Inputs_cyclical!$A$1:$BE$1, 0))="", "", INDEX(F_Inputs_cyclical!$A$1:$BE$243, MATCH('Cyclical_after overrides'!$A107, F_Inputs_cyclical!$A$1:$A$243, 0), MATCH('Cyclical_after overrides'!P$1, F_Inputs_cyclical!$A$1:$BE$1, 0))),
Cyclical_overrides!P107)</f>
        <v>2.6779999999999999</v>
      </c>
      <c r="Q107" s="72">
        <f>IF(Cyclical_overrides!Q107 = "",
IF(INDEX(F_Inputs_cyclical!$A$1:$BE$243, MATCH('Cyclical_after overrides'!$A107, F_Inputs_cyclical!$A$1:$A$243, 0), MATCH('Cyclical_after overrides'!Q$1, F_Inputs_cyclical!$A$1:$BE$1, 0))="", "", INDEX(F_Inputs_cyclical!$A$1:$BE$243, MATCH('Cyclical_after overrides'!$A107, F_Inputs_cyclical!$A$1:$A$243, 0), MATCH('Cyclical_after overrides'!Q$1, F_Inputs_cyclical!$A$1:$BE$1, 0))),
Cyclical_overrides!Q107)</f>
        <v>0.40300000000000002</v>
      </c>
      <c r="R107" s="72">
        <f>IF(Cyclical_overrides!R107 = "",
IF(INDEX(F_Inputs_cyclical!$A$1:$BE$243, MATCH('Cyclical_after overrides'!$A107, F_Inputs_cyclical!$A$1:$A$243, 0), MATCH('Cyclical_after overrides'!R$1, F_Inputs_cyclical!$A$1:$BE$1, 0))="", "", INDEX(F_Inputs_cyclical!$A$1:$BE$243, MATCH('Cyclical_after overrides'!$A107, F_Inputs_cyclical!$A$1:$A$243, 0), MATCH('Cyclical_after overrides'!R$1, F_Inputs_cyclical!$A$1:$BE$1, 0))),
Cyclical_overrides!R107)</f>
        <v>4.2999999999999997E-2</v>
      </c>
      <c r="S107" s="72">
        <f>IF(Cyclical_overrides!S107 = "",
IF(INDEX(F_Inputs_cyclical!$A$1:$BE$243, MATCH('Cyclical_after overrides'!$A107, F_Inputs_cyclical!$A$1:$A$243, 0), MATCH('Cyclical_after overrides'!S$1, F_Inputs_cyclical!$A$1:$BE$1, 0))="", "", INDEX(F_Inputs_cyclical!$A$1:$BE$243, MATCH('Cyclical_after overrides'!$A107, F_Inputs_cyclical!$A$1:$A$243, 0), MATCH('Cyclical_after overrides'!S$1, F_Inputs_cyclical!$A$1:$BE$1, 0))),
Cyclical_overrides!S107)</f>
        <v>39.868916666666699</v>
      </c>
      <c r="T107" s="72">
        <f>IF(Cyclical_overrides!T107 = "",
IF(INDEX(F_Inputs_cyclical!$A$1:$BE$243, MATCH('Cyclical_after overrides'!$A107, F_Inputs_cyclical!$A$1:$A$243, 0), MATCH('Cyclical_after overrides'!T$1, F_Inputs_cyclical!$A$1:$BE$1, 0))="", "", INDEX(F_Inputs_cyclical!$A$1:$BE$243, MATCH('Cyclical_after overrides'!$A107, F_Inputs_cyclical!$A$1:$A$243, 0), MATCH('Cyclical_after overrides'!T$1, F_Inputs_cyclical!$A$1:$BE$1, 0))),
Cyclical_overrides!T107)</f>
        <v>19.719249999999999</v>
      </c>
      <c r="U107" s="72">
        <f>IF(Cyclical_overrides!U107 = "",
IF(INDEX(F_Inputs_cyclical!$A$1:$BE$243, MATCH('Cyclical_after overrides'!$A107, F_Inputs_cyclical!$A$1:$A$243, 0), MATCH('Cyclical_after overrides'!U$1, F_Inputs_cyclical!$A$1:$BE$1, 0))="", "", INDEX(F_Inputs_cyclical!$A$1:$BE$243, MATCH('Cyclical_after overrides'!$A107, F_Inputs_cyclical!$A$1:$A$243, 0), MATCH('Cyclical_after overrides'!U$1, F_Inputs_cyclical!$A$1:$BE$1, 0))),
Cyclical_overrides!U107)</f>
        <v>53.496000000000002</v>
      </c>
      <c r="V107" s="72">
        <f>IF(Cyclical_overrides!V107 = "",
IF(INDEX(F_Inputs_cyclical!$A$1:$BE$243, MATCH('Cyclical_after overrides'!$A107, F_Inputs_cyclical!$A$1:$A$243, 0), MATCH('Cyclical_after overrides'!V$1, F_Inputs_cyclical!$A$1:$BE$1, 0))="", "", INDEX(F_Inputs_cyclical!$A$1:$BE$243, MATCH('Cyclical_after overrides'!$A107, F_Inputs_cyclical!$A$1:$A$243, 0), MATCH('Cyclical_after overrides'!V$1, F_Inputs_cyclical!$A$1:$BE$1, 0))),
Cyclical_overrides!V107)</f>
        <v>52.844999999999999</v>
      </c>
      <c r="W107" s="72">
        <f>IF(Cyclical_overrides!W107 = "",
IF(INDEX(F_Inputs_cyclical!$A$1:$BE$243, MATCH('Cyclical_after overrides'!$A107, F_Inputs_cyclical!$A$1:$A$243, 0), MATCH('Cyclical_after overrides'!W$1, F_Inputs_cyclical!$A$1:$BE$1, 0))="", "", INDEX(F_Inputs_cyclical!$A$1:$BE$243, MATCH('Cyclical_after overrides'!$A107, F_Inputs_cyclical!$A$1:$A$243, 0), MATCH('Cyclical_after overrides'!W$1, F_Inputs_cyclical!$A$1:$BE$1, 0))),
Cyclical_overrides!W107)</f>
        <v>28.210999999999999</v>
      </c>
      <c r="X107" s="72">
        <f>IF(Cyclical_overrides!X107 = "",
IF(INDEX(F_Inputs_cyclical!$A$1:$BE$243, MATCH('Cyclical_after overrides'!$A107, F_Inputs_cyclical!$A$1:$A$243, 0), MATCH('Cyclical_after overrides'!X$1, F_Inputs_cyclical!$A$1:$BE$1, 0))="", "", INDEX(F_Inputs_cyclical!$A$1:$BE$243, MATCH('Cyclical_after overrides'!$A107, F_Inputs_cyclical!$A$1:$A$243, 0), MATCH('Cyclical_after overrides'!X$1, F_Inputs_cyclical!$A$1:$BE$1, 0))),
Cyclical_overrides!X107)</f>
        <v>50.985999999999997</v>
      </c>
      <c r="Y107" s="72">
        <f>IF(Cyclical_overrides!Y107 = "",
IF(INDEX(F_Inputs_cyclical!$A$1:$BE$243, MATCH('Cyclical_after overrides'!$A107, F_Inputs_cyclical!$A$1:$A$243, 0), MATCH('Cyclical_after overrides'!Y$1, F_Inputs_cyclical!$A$1:$BE$1, 0))="", "", INDEX(F_Inputs_cyclical!$A$1:$BE$243, MATCH('Cyclical_after overrides'!$A107, F_Inputs_cyclical!$A$1:$A$243, 0), MATCH('Cyclical_after overrides'!Y$1, F_Inputs_cyclical!$A$1:$BE$1, 0))),
Cyclical_overrides!Y107)</f>
        <v>82.233000000000004</v>
      </c>
      <c r="Z107" s="72">
        <f>IF(Cyclical_overrides!Z107 = "",
IF(INDEX(F_Inputs_cyclical!$A$1:$BE$243, MATCH('Cyclical_after overrides'!$A107, F_Inputs_cyclical!$A$1:$A$243, 0), MATCH('Cyclical_after overrides'!Z$1, F_Inputs_cyclical!$A$1:$BE$1, 0))="", "", INDEX(F_Inputs_cyclical!$A$1:$BE$243, MATCH('Cyclical_after overrides'!$A107, F_Inputs_cyclical!$A$1:$A$243, 0), MATCH('Cyclical_after overrides'!Z$1, F_Inputs_cyclical!$A$1:$BE$1, 0))),
Cyclical_overrides!Z107)</f>
        <v>672.82600000000002</v>
      </c>
      <c r="AA107" s="72">
        <f>IF(Cyclical_overrides!AA107 = "",
IF(INDEX(F_Inputs_cyclical!$A$1:$BE$243, MATCH('Cyclical_after overrides'!$A107, F_Inputs_cyclical!$A$1:$A$243, 0), MATCH('Cyclical_after overrides'!AA$1, F_Inputs_cyclical!$A$1:$BE$1, 0))="", "", INDEX(F_Inputs_cyclical!$A$1:$BE$243, MATCH('Cyclical_after overrides'!$A107, F_Inputs_cyclical!$A$1:$A$243, 0), MATCH('Cyclical_after overrides'!AA$1, F_Inputs_cyclical!$A$1:$BE$1, 0))),
Cyclical_overrides!AA107)</f>
        <v>505.30200000000002</v>
      </c>
      <c r="AB107" s="72" t="str">
        <f>IF(Cyclical_overrides!AB107 = "",
IF(INDEX(F_Inputs_cyclical!$A$1:$BE$243, MATCH('Cyclical_after overrides'!$A107, F_Inputs_cyclical!$A$1:$A$243, 0), MATCH('Cyclical_after overrides'!AB$1, F_Inputs_cyclical!$A$1:$BE$1, 0))="", "", INDEX(F_Inputs_cyclical!$A$1:$BE$243, MATCH('Cyclical_after overrides'!$A107, F_Inputs_cyclical!$A$1:$A$243, 0), MATCH('Cyclical_after overrides'!AB$1, F_Inputs_cyclical!$A$1:$BE$1, 0))),
Cyclical_overrides!AB107)</f>
        <v/>
      </c>
      <c r="AC107" s="72" t="str">
        <f>IF(Cyclical_overrides!AC107 = "",
IF(INDEX(F_Inputs_cyclical!$A$1:$BE$243, MATCH('Cyclical_after overrides'!$A107, F_Inputs_cyclical!$A$1:$A$243, 0), MATCH('Cyclical_after overrides'!AC$1, F_Inputs_cyclical!$A$1:$BE$1, 0))="", "", INDEX(F_Inputs_cyclical!$A$1:$BE$243, MATCH('Cyclical_after overrides'!$A107, F_Inputs_cyclical!$A$1:$A$243, 0), MATCH('Cyclical_after overrides'!AC$1, F_Inputs_cyclical!$A$1:$BE$1, 0))),
Cyclical_overrides!AC107)</f>
        <v/>
      </c>
      <c r="AD107" s="72" t="str">
        <f>IF(Cyclical_overrides!AD107 = "",
IF(INDEX(F_Inputs_cyclical!$A$1:$BE$243, MATCH('Cyclical_after overrides'!$A107, F_Inputs_cyclical!$A$1:$A$243, 0), MATCH('Cyclical_after overrides'!AD$1, F_Inputs_cyclical!$A$1:$BE$1, 0))="", "", INDEX(F_Inputs_cyclical!$A$1:$BE$243, MATCH('Cyclical_after overrides'!$A107, F_Inputs_cyclical!$A$1:$A$243, 0), MATCH('Cyclical_after overrides'!AD$1, F_Inputs_cyclical!$A$1:$BE$1, 0))),
Cyclical_overrides!AD107)</f>
        <v/>
      </c>
      <c r="AE107" s="72" t="str">
        <f>IF(Cyclical_overrides!AE107 = "",
IF(INDEX(F_Inputs_cyclical!$A$1:$BE$243, MATCH('Cyclical_after overrides'!$A107, F_Inputs_cyclical!$A$1:$A$243, 0), MATCH('Cyclical_after overrides'!AE$1, F_Inputs_cyclical!$A$1:$BE$1, 0))="", "", INDEX(F_Inputs_cyclical!$A$1:$BE$243, MATCH('Cyclical_after overrides'!$A107, F_Inputs_cyclical!$A$1:$A$243, 0), MATCH('Cyclical_after overrides'!AE$1, F_Inputs_cyclical!$A$1:$BE$1, 0))),
Cyclical_overrides!AE107)</f>
        <v/>
      </c>
      <c r="AF107" s="72" t="str">
        <f>IF(Cyclical_overrides!AF107 = "",
IF(INDEX(F_Inputs_cyclical!$A$1:$BE$243, MATCH('Cyclical_after overrides'!$A107, F_Inputs_cyclical!$A$1:$A$243, 0), MATCH('Cyclical_after overrides'!AF$1, F_Inputs_cyclical!$A$1:$BE$1, 0))="", "", INDEX(F_Inputs_cyclical!$A$1:$BE$243, MATCH('Cyclical_after overrides'!$A107, F_Inputs_cyclical!$A$1:$A$243, 0), MATCH('Cyclical_after overrides'!AF$1, F_Inputs_cyclical!$A$1:$BE$1, 0))),
Cyclical_overrides!AF107)</f>
        <v/>
      </c>
      <c r="AG107" s="72" t="str">
        <f>IF(Cyclical_overrides!AG107 = "",
IF(INDEX(F_Inputs_cyclical!$A$1:$BE$243, MATCH('Cyclical_after overrides'!$A107, F_Inputs_cyclical!$A$1:$A$243, 0), MATCH('Cyclical_after overrides'!AG$1, F_Inputs_cyclical!$A$1:$BE$1, 0))="", "", INDEX(F_Inputs_cyclical!$A$1:$BE$243, MATCH('Cyclical_after overrides'!$A107, F_Inputs_cyclical!$A$1:$A$243, 0), MATCH('Cyclical_after overrides'!AG$1, F_Inputs_cyclical!$A$1:$BE$1, 0))),
Cyclical_overrides!AG107)</f>
        <v/>
      </c>
      <c r="AH107" s="72" t="str">
        <f>IF(Cyclical_overrides!AH107 = "",
IF(INDEX(F_Inputs_cyclical!$A$1:$BE$243, MATCH('Cyclical_after overrides'!$A107, F_Inputs_cyclical!$A$1:$A$243, 0), MATCH('Cyclical_after overrides'!AH$1, F_Inputs_cyclical!$A$1:$BE$1, 0))="", "", INDEX(F_Inputs_cyclical!$A$1:$BE$243, MATCH('Cyclical_after overrides'!$A107, F_Inputs_cyclical!$A$1:$A$243, 0), MATCH('Cyclical_after overrides'!AH$1, F_Inputs_cyclical!$A$1:$BE$1, 0))),
Cyclical_overrides!AH107)</f>
        <v/>
      </c>
      <c r="AI107" s="72" t="str">
        <f>IF(Cyclical_overrides!AI107 = "",
IF(INDEX(F_Inputs_cyclical!$A$1:$BE$243, MATCH('Cyclical_after overrides'!$A107, F_Inputs_cyclical!$A$1:$A$243, 0), MATCH('Cyclical_after overrides'!AI$1, F_Inputs_cyclical!$A$1:$BE$1, 0))="", "", INDEX(F_Inputs_cyclical!$A$1:$BE$243, MATCH('Cyclical_after overrides'!$A107, F_Inputs_cyclical!$A$1:$A$243, 0), MATCH('Cyclical_after overrides'!AI$1, F_Inputs_cyclical!$A$1:$BE$1, 0))),
Cyclical_overrides!AI107)</f>
        <v/>
      </c>
      <c r="AJ107" s="72" t="str">
        <f>IF(Cyclical_overrides!AJ107 = "",
IF(INDEX(F_Inputs_cyclical!$A$1:$BE$243, MATCH('Cyclical_after overrides'!$A107, F_Inputs_cyclical!$A$1:$A$243, 0), MATCH('Cyclical_after overrides'!AJ$1, F_Inputs_cyclical!$A$1:$BE$1, 0))="", "", INDEX(F_Inputs_cyclical!$A$1:$BE$243, MATCH('Cyclical_after overrides'!$A107, F_Inputs_cyclical!$A$1:$A$243, 0), MATCH('Cyclical_after overrides'!AJ$1, F_Inputs_cyclical!$A$1:$BE$1, 0))),
Cyclical_overrides!AJ107)</f>
        <v/>
      </c>
      <c r="AK107" s="72" t="str">
        <f>IF(Cyclical_overrides!AK107 = "",
IF(INDEX(F_Inputs_cyclical!$A$1:$BE$243, MATCH('Cyclical_after overrides'!$A107, F_Inputs_cyclical!$A$1:$A$243, 0), MATCH('Cyclical_after overrides'!AK$1, F_Inputs_cyclical!$A$1:$BE$1, 0))="", "", INDEX(F_Inputs_cyclical!$A$1:$BE$243, MATCH('Cyclical_after overrides'!$A107, F_Inputs_cyclical!$A$1:$A$243, 0), MATCH('Cyclical_after overrides'!AK$1, F_Inputs_cyclical!$A$1:$BE$1, 0))),
Cyclical_overrides!AK107)</f>
        <v/>
      </c>
      <c r="AL107" s="72" t="str">
        <f>IF(Cyclical_overrides!AL107 = "",
IF(INDEX(F_Inputs_cyclical!$A$1:$BE$243, MATCH('Cyclical_after overrides'!$A107, F_Inputs_cyclical!$A$1:$A$243, 0), MATCH('Cyclical_after overrides'!AL$1, F_Inputs_cyclical!$A$1:$BE$1, 0))="", "", INDEX(F_Inputs_cyclical!$A$1:$BE$243, MATCH('Cyclical_after overrides'!$A107, F_Inputs_cyclical!$A$1:$A$243, 0), MATCH('Cyclical_after overrides'!AL$1, F_Inputs_cyclical!$A$1:$BE$1, 0))),
Cyclical_overrides!AL107)</f>
        <v/>
      </c>
      <c r="AM107" s="72">
        <f>IF(Cyclical_overrides!AM107 = "",
IF(INDEX(F_Inputs_cyclical!$A$1:$BE$243, MATCH('Cyclical_after overrides'!$A107, F_Inputs_cyclical!$A$1:$A$243, 0), MATCH('Cyclical_after overrides'!AM$1, F_Inputs_cyclical!$A$1:$BE$1, 0))="", "", INDEX(F_Inputs_cyclical!$A$1:$BE$243, MATCH('Cyclical_after overrides'!$A107, F_Inputs_cyclical!$A$1:$A$243, 0), MATCH('Cyclical_after overrides'!AM$1, F_Inputs_cyclical!$A$1:$BE$1, 0))),
Cyclical_overrides!AM107)</f>
        <v>10.007999999999999</v>
      </c>
      <c r="AN107" s="72">
        <f>IF(Cyclical_overrides!AN107 = "",
IF(INDEX(F_Inputs_cyclical!$A$1:$BE$243, MATCH('Cyclical_after overrides'!$A107, F_Inputs_cyclical!$A$1:$A$243, 0), MATCH('Cyclical_after overrides'!AN$1, F_Inputs_cyclical!$A$1:$BE$1, 0))="", "", INDEX(F_Inputs_cyclical!$A$1:$BE$243, MATCH('Cyclical_after overrides'!$A107, F_Inputs_cyclical!$A$1:$A$243, 0), MATCH('Cyclical_after overrides'!AN$1, F_Inputs_cyclical!$A$1:$BE$1, 0))),
Cyclical_overrides!AN107)</f>
        <v>53.496000000000002</v>
      </c>
      <c r="AO107" s="72" t="str">
        <f>IF(Cyclical_overrides!AO107 = "",
IF(INDEX(F_Inputs_cyclical!$A$1:$BE$243, MATCH('Cyclical_after overrides'!$A107, F_Inputs_cyclical!$A$1:$A$243, 0), MATCH('Cyclical_after overrides'!AO$1, F_Inputs_cyclical!$A$1:$BE$1, 0))="", "", INDEX(F_Inputs_cyclical!$A$1:$BE$243, MATCH('Cyclical_after overrides'!$A107, F_Inputs_cyclical!$A$1:$A$243, 0), MATCH('Cyclical_after overrides'!AO$1, F_Inputs_cyclical!$A$1:$BE$1, 0))),
Cyclical_overrides!AO107)</f>
        <v/>
      </c>
      <c r="AP107" s="72" t="str">
        <f>IF(Cyclical_overrides!AP107 = "",
IF(INDEX(F_Inputs_cyclical!$A$1:$BE$243, MATCH('Cyclical_after overrides'!$A107, F_Inputs_cyclical!$A$1:$A$243, 0), MATCH('Cyclical_after overrides'!AP$1, F_Inputs_cyclical!$A$1:$BE$1, 0))="", "", INDEX(F_Inputs_cyclical!$A$1:$BE$243, MATCH('Cyclical_after overrides'!$A107, F_Inputs_cyclical!$A$1:$A$243, 0), MATCH('Cyclical_after overrides'!AP$1, F_Inputs_cyclical!$A$1:$BE$1, 0))),
Cyclical_overrides!AP107)</f>
        <v/>
      </c>
      <c r="AQ107" s="72">
        <f>IF(Cyclical_overrides!AQ107 = "",
IF(INDEX(F_Inputs_cyclical!$A$1:$BE$243, MATCH('Cyclical_after overrides'!$A107, F_Inputs_cyclical!$A$1:$A$243, 0), MATCH('Cyclical_after overrides'!AQ$1, F_Inputs_cyclical!$A$1:$BE$1, 0))="", "", INDEX(F_Inputs_cyclical!$A$1:$BE$243, MATCH('Cyclical_after overrides'!$A107, F_Inputs_cyclical!$A$1:$A$243, 0), MATCH('Cyclical_after overrides'!AQ$1, F_Inputs_cyclical!$A$1:$BE$1, 0))),
Cyclical_overrides!AQ107)</f>
        <v>0.44600000000000001</v>
      </c>
      <c r="AR107" s="72">
        <f>IF(Cyclical_overrides!AR107 = "",
IF(INDEX(F_Inputs_cyclical!$A$1:$BE$243, MATCH('Cyclical_after overrides'!$A107, F_Inputs_cyclical!$A$1:$A$243, 0), MATCH('Cyclical_after overrides'!AR$1, F_Inputs_cyclical!$A$1:$BE$1, 0))="", "", INDEX(F_Inputs_cyclical!$A$1:$BE$243, MATCH('Cyclical_after overrides'!$A107, F_Inputs_cyclical!$A$1:$A$243, 0), MATCH('Cyclical_after overrides'!AR$1, F_Inputs_cyclical!$A$1:$BE$1, 0))),
Cyclical_overrides!AR107)</f>
        <v>5.0149999999999997</v>
      </c>
      <c r="AS107" s="72">
        <f>IF(Cyclical_overrides!AS107 = "",
IF(INDEX(F_Inputs_cyclical!$A$1:$BE$243, MATCH('Cyclical_after overrides'!$A107, F_Inputs_cyclical!$A$1:$A$243, 0), MATCH('Cyclical_after overrides'!AS$1, F_Inputs_cyclical!$A$1:$BE$1, 0))="", "", INDEX(F_Inputs_cyclical!$A$1:$BE$243, MATCH('Cyclical_after overrides'!$A107, F_Inputs_cyclical!$A$1:$A$243, 0), MATCH('Cyclical_after overrides'!AS$1, F_Inputs_cyclical!$A$1:$BE$1, 0))),
Cyclical_overrides!AS107)</f>
        <v>-0.17199999999999999</v>
      </c>
      <c r="AT107" s="72">
        <f>IF(Cyclical_overrides!AT107 = "",
IF(INDEX(F_Inputs_cyclical!$A$1:$BE$243, MATCH('Cyclical_after overrides'!$A107, F_Inputs_cyclical!$A$1:$A$243, 0), MATCH('Cyclical_after overrides'!AT$1, F_Inputs_cyclical!$A$1:$BE$1, 0))="", "", INDEX(F_Inputs_cyclical!$A$1:$BE$243, MATCH('Cyclical_after overrides'!$A107, F_Inputs_cyclical!$A$1:$A$243, 0), MATCH('Cyclical_after overrides'!AT$1, F_Inputs_cyclical!$A$1:$BE$1, 0))),
Cyclical_overrides!AT107)</f>
        <v>0.193</v>
      </c>
      <c r="AU107" s="72">
        <f>IF(Cyclical_overrides!AU107 = "",
IF(INDEX(F_Inputs_cyclical!$A$1:$BE$243, MATCH('Cyclical_after overrides'!$A107, F_Inputs_cyclical!$A$1:$A$243, 0), MATCH('Cyclical_after overrides'!AU$1, F_Inputs_cyclical!$A$1:$BE$1, 0))="", "", INDEX(F_Inputs_cyclical!$A$1:$BE$243, MATCH('Cyclical_after overrides'!$A107, F_Inputs_cyclical!$A$1:$A$243, 0), MATCH('Cyclical_after overrides'!AU$1, F_Inputs_cyclical!$A$1:$BE$1, 0))),
Cyclical_overrides!AU107)</f>
        <v>8.0640000000000001</v>
      </c>
      <c r="AV107" s="72" t="str">
        <f>IF(Cyclical_overrides!AV107 = "",
IF(INDEX(F_Inputs_cyclical!$A$1:$BE$243, MATCH('Cyclical_after overrides'!$A107, F_Inputs_cyclical!$A$1:$A$243, 0), MATCH('Cyclical_after overrides'!AV$1, F_Inputs_cyclical!$A$1:$BE$1, 0))="", "", INDEX(F_Inputs_cyclical!$A$1:$BE$243, MATCH('Cyclical_after overrides'!$A107, F_Inputs_cyclical!$A$1:$A$243, 0), MATCH('Cyclical_after overrides'!AV$1, F_Inputs_cyclical!$A$1:$BE$1, 0))),
Cyclical_overrides!AV107)</f>
        <v/>
      </c>
      <c r="AW107" s="72">
        <f>IF(Cyclical_overrides!AW107 = "",
IF(INDEX(F_Inputs_cyclical!$A$1:$BE$243, MATCH('Cyclical_after overrides'!$A107, F_Inputs_cyclical!$A$1:$A$243, 0), MATCH('Cyclical_after overrides'!AW$1, F_Inputs_cyclical!$A$1:$BE$1, 0))="", "", INDEX(F_Inputs_cyclical!$A$1:$BE$243, MATCH('Cyclical_after overrides'!$A107, F_Inputs_cyclical!$A$1:$A$243, 0), MATCH('Cyclical_after overrides'!AW$1, F_Inputs_cyclical!$A$1:$BE$1, 0))),
Cyclical_overrides!AW107)</f>
        <v>1.1806332960179113</v>
      </c>
      <c r="AX107" s="72">
        <f>IF(Cyclical_overrides!AX107 = "",
IF(INDEX(F_Inputs_cyclical!$A$1:$BE$243, MATCH('Cyclical_after overrides'!$A107, F_Inputs_cyclical!$A$1:$A$243, 0), MATCH('Cyclical_after overrides'!AX$1, F_Inputs_cyclical!$A$1:$BE$1, 0))="", "", INDEX(F_Inputs_cyclical!$A$1:$BE$243, MATCH('Cyclical_after overrides'!$A107, F_Inputs_cyclical!$A$1:$A$243, 0), MATCH('Cyclical_after overrides'!AX$1, F_Inputs_cyclical!$A$1:$BE$1, 0))),
Cyclical_overrides!AX107)</f>
        <v>25.438512288229678</v>
      </c>
      <c r="AY107" s="72">
        <f>IF(Cyclical_overrides!AY107 = "",
IF(INDEX(F_Inputs_cyclical!$A$1:$BE$243, MATCH('Cyclical_after overrides'!$A107, F_Inputs_cyclical!$A$1:$A$243, 0), MATCH('Cyclical_after overrides'!AY$1, F_Inputs_cyclical!$A$1:$BE$1, 0))="", "", INDEX(F_Inputs_cyclical!$A$1:$BE$243, MATCH('Cyclical_after overrides'!$A107, F_Inputs_cyclical!$A$1:$A$243, 0), MATCH('Cyclical_after overrides'!AY$1, F_Inputs_cyclical!$A$1:$BE$1, 0))),
Cyclical_overrides!AY107)</f>
        <v>136.75334863479304</v>
      </c>
      <c r="AZ107" s="72">
        <f>IF(Cyclical_overrides!AZ107 = "",
IF(INDEX(F_Inputs_cyclical!$A$1:$BE$243, MATCH('Cyclical_after overrides'!$A107, F_Inputs_cyclical!$A$1:$A$243, 0), MATCH('Cyclical_after overrides'!AZ$1, F_Inputs_cyclical!$A$1:$BE$1, 0))="", "", INDEX(F_Inputs_cyclical!$A$1:$BE$243, MATCH('Cyclical_after overrides'!$A107, F_Inputs_cyclical!$A$1:$A$243, 0), MATCH('Cyclical_after overrides'!AZ$1, F_Inputs_cyclical!$A$1:$BE$1, 0))),
Cyclical_overrides!AZ107)</f>
        <v>2.0728008136506824</v>
      </c>
      <c r="BA107" s="72">
        <f>IF(Cyclical_overrides!BA107 = "",
IF(INDEX(F_Inputs_cyclical!$A$1:$BE$243, MATCH('Cyclical_after overrides'!$A107, F_Inputs_cyclical!$A$1:$A$243, 0), MATCH('Cyclical_after overrides'!BA$1, F_Inputs_cyclical!$A$1:$BE$1, 0))="", "", INDEX(F_Inputs_cyclical!$A$1:$BE$243, MATCH('Cyclical_after overrides'!$A107, F_Inputs_cyclical!$A$1:$A$243, 0), MATCH('Cyclical_after overrides'!BA$1, F_Inputs_cyclical!$A$1:$BE$1, 0))),
Cyclical_overrides!BA107)</f>
        <v>15.744634939864655</v>
      </c>
      <c r="BB107" s="72">
        <f>IF(Cyclical_overrides!BB107 = "",
IF(INDEX(F_Inputs_cyclical!$A$1:$BE$243, MATCH('Cyclical_after overrides'!$A107, F_Inputs_cyclical!$A$1:$A$243, 0), MATCH('Cyclical_after overrides'!BB$1, F_Inputs_cyclical!$A$1:$BE$1, 0))="", "", INDEX(F_Inputs_cyclical!$A$1:$BE$243, MATCH('Cyclical_after overrides'!$A107, F_Inputs_cyclical!$A$1:$A$243, 0), MATCH('Cyclical_after overrides'!BB$1, F_Inputs_cyclical!$A$1:$BE$1, 0))),
Cyclical_overrides!BB107)</f>
        <v>15.691853969745246</v>
      </c>
      <c r="BC107" s="72">
        <f>IF(Cyclical_overrides!BC107 = "",
IF(INDEX(F_Inputs_cyclical!$A$1:$BE$243, MATCH('Cyclical_after overrides'!$A107, F_Inputs_cyclical!$A$1:$A$243, 0), MATCH('Cyclical_after overrides'!BC$1, F_Inputs_cyclical!$A$1:$BE$1, 0))="", "", INDEX(F_Inputs_cyclical!$A$1:$BE$243, MATCH('Cyclical_after overrides'!$A107, F_Inputs_cyclical!$A$1:$A$243, 0), MATCH('Cyclical_after overrides'!BC$1, F_Inputs_cyclical!$A$1:$BE$1, 0))),
Cyclical_overrides!BC107)</f>
        <v>9.7775464132679506</v>
      </c>
      <c r="BD107" s="72">
        <f>IF(Cyclical_overrides!BD107 = "",
IF(INDEX(F_Inputs_cyclical!$A$1:$BE$243, MATCH('Cyclical_after overrides'!$A107, F_Inputs_cyclical!$A$1:$A$243, 0), MATCH('Cyclical_after overrides'!BD$1, F_Inputs_cyclical!$A$1:$BE$1, 0))="", "", INDEX(F_Inputs_cyclical!$A$1:$BE$243, MATCH('Cyclical_after overrides'!$A107, F_Inputs_cyclical!$A$1:$A$243, 0), MATCH('Cyclical_after overrides'!BD$1, F_Inputs_cyclical!$A$1:$BE$1, 0))),
Cyclical_overrides!BD107)</f>
        <v>559.26599999999996</v>
      </c>
      <c r="BE107" s="194"/>
    </row>
    <row r="108" spans="1:57" x14ac:dyDescent="0.4">
      <c r="A108" s="63" t="str">
        <f t="shared" si="1"/>
        <v>WSH19</v>
      </c>
      <c r="B108" s="63" t="s">
        <v>361</v>
      </c>
      <c r="C108" s="63" t="s">
        <v>253</v>
      </c>
      <c r="D108" s="72">
        <f>IF(Cyclical_overrides!D108 = "",
IF(INDEX(F_Inputs_cyclical!$A$1:$BE$243, MATCH('Cyclical_after overrides'!$A108, F_Inputs_cyclical!$A$1:$A$243, 0), MATCH('Cyclical_after overrides'!D$1, F_Inputs_cyclical!$A$1:$BE$1, 0))="", "", INDEX(F_Inputs_cyclical!$A$1:$BE$243, MATCH('Cyclical_after overrides'!$A108, F_Inputs_cyclical!$A$1:$A$243, 0), MATCH('Cyclical_after overrides'!D$1, F_Inputs_cyclical!$A$1:$BE$1, 0))),
Cyclical_overrides!D108)</f>
        <v>13.361000000000001</v>
      </c>
      <c r="E108" s="72">
        <f>IF(Cyclical_overrides!E108 = "",
IF(INDEX(F_Inputs_cyclical!$A$1:$BE$243, MATCH('Cyclical_after overrides'!$A108, F_Inputs_cyclical!$A$1:$A$243, 0), MATCH('Cyclical_after overrides'!E$1, F_Inputs_cyclical!$A$1:$BE$1, 0))="", "", INDEX(F_Inputs_cyclical!$A$1:$BE$243, MATCH('Cyclical_after overrides'!$A108, F_Inputs_cyclical!$A$1:$A$243, 0), MATCH('Cyclical_after overrides'!E$1, F_Inputs_cyclical!$A$1:$BE$1, 0))),
Cyclical_overrides!E108)</f>
        <v>6.7140000000000004</v>
      </c>
      <c r="F108" s="72">
        <f>IF(Cyclical_overrides!F108 = "",
IF(INDEX(F_Inputs_cyclical!$A$1:$BE$243, MATCH('Cyclical_after overrides'!$A108, F_Inputs_cyclical!$A$1:$A$243, 0), MATCH('Cyclical_after overrides'!F$1, F_Inputs_cyclical!$A$1:$BE$1, 0))="", "", INDEX(F_Inputs_cyclical!$A$1:$BE$243, MATCH('Cyclical_after overrides'!$A108, F_Inputs_cyclical!$A$1:$A$243, 0), MATCH('Cyclical_after overrides'!F$1, F_Inputs_cyclical!$A$1:$BE$1, 0))),
Cyclical_overrides!F108)</f>
        <v>20.113</v>
      </c>
      <c r="G108" s="72">
        <f>IF(Cyclical_overrides!G108 = "",
IF(INDEX(F_Inputs_cyclical!$A$1:$BE$243, MATCH('Cyclical_after overrides'!$A108, F_Inputs_cyclical!$A$1:$A$243, 0), MATCH('Cyclical_after overrides'!G$1, F_Inputs_cyclical!$A$1:$BE$1, 0))="", "", INDEX(F_Inputs_cyclical!$A$1:$BE$243, MATCH('Cyclical_after overrides'!$A108, F_Inputs_cyclical!$A$1:$A$243, 0), MATCH('Cyclical_after overrides'!G$1, F_Inputs_cyclical!$A$1:$BE$1, 0))),
Cyclical_overrides!G108)</f>
        <v>1.8280000000000001</v>
      </c>
      <c r="H108" s="72" t="str">
        <f>IF(Cyclical_overrides!H108 = "",
IF(INDEX(F_Inputs_cyclical!$A$1:$BE$243, MATCH('Cyclical_after overrides'!$A108, F_Inputs_cyclical!$A$1:$A$243, 0), MATCH('Cyclical_after overrides'!H$1, F_Inputs_cyclical!$A$1:$BE$1, 0))="", "", INDEX(F_Inputs_cyclical!$A$1:$BE$243, MATCH('Cyclical_after overrides'!$A108, F_Inputs_cyclical!$A$1:$A$243, 0), MATCH('Cyclical_after overrides'!H$1, F_Inputs_cyclical!$A$1:$BE$1, 0))),
Cyclical_overrides!H108)</f>
        <v/>
      </c>
      <c r="I108" s="72">
        <f>IF(Cyclical_overrides!I108 = "",
IF(INDEX(F_Inputs_cyclical!$A$1:$BE$243, MATCH('Cyclical_after overrides'!$A108, F_Inputs_cyclical!$A$1:$A$243, 0), MATCH('Cyclical_after overrides'!I$1, F_Inputs_cyclical!$A$1:$BE$1, 0))="", "", INDEX(F_Inputs_cyclical!$A$1:$BE$243, MATCH('Cyclical_after overrides'!$A108, F_Inputs_cyclical!$A$1:$A$243, 0), MATCH('Cyclical_after overrides'!I$1, F_Inputs_cyclical!$A$1:$BE$1, 0))),
Cyclical_overrides!I108)</f>
        <v>0</v>
      </c>
      <c r="J108" s="72">
        <f>IF(Cyclical_overrides!J108 = "",
IF(INDEX(F_Inputs_cyclical!$A$1:$BE$243, MATCH('Cyclical_after overrides'!$A108, F_Inputs_cyclical!$A$1:$A$243, 0), MATCH('Cyclical_after overrides'!J$1, F_Inputs_cyclical!$A$1:$BE$1, 0))="", "", INDEX(F_Inputs_cyclical!$A$1:$BE$243, MATCH('Cyclical_after overrides'!$A108, F_Inputs_cyclical!$A$1:$A$243, 0), MATCH('Cyclical_after overrides'!J$1, F_Inputs_cyclical!$A$1:$BE$1, 0))),
Cyclical_overrides!J108)</f>
        <v>56.28</v>
      </c>
      <c r="K108" s="72">
        <f>IF(Cyclical_overrides!K108 = "",
IF(INDEX(F_Inputs_cyclical!$A$1:$BE$243, MATCH('Cyclical_after overrides'!$A108, F_Inputs_cyclical!$A$1:$A$243, 0), MATCH('Cyclical_after overrides'!K$1, F_Inputs_cyclical!$A$1:$BE$1, 0))="", "", INDEX(F_Inputs_cyclical!$A$1:$BE$243, MATCH('Cyclical_after overrides'!$A108, F_Inputs_cyclical!$A$1:$A$243, 0), MATCH('Cyclical_after overrides'!K$1, F_Inputs_cyclical!$A$1:$BE$1, 0))),
Cyclical_overrides!K108)</f>
        <v>24.178000000000001</v>
      </c>
      <c r="L108" s="72" t="str">
        <f>IF(Cyclical_overrides!L108 = "",
IF(INDEX(F_Inputs_cyclical!$A$1:$BE$243, MATCH('Cyclical_after overrides'!$A108, F_Inputs_cyclical!$A$1:$A$243, 0), MATCH('Cyclical_after overrides'!L$1, F_Inputs_cyclical!$A$1:$BE$1, 0))="", "", INDEX(F_Inputs_cyclical!$A$1:$BE$243, MATCH('Cyclical_after overrides'!$A108, F_Inputs_cyclical!$A$1:$A$243, 0), MATCH('Cyclical_after overrides'!L$1, F_Inputs_cyclical!$A$1:$BE$1, 0))),
Cyclical_overrides!L108)</f>
        <v/>
      </c>
      <c r="M108" s="72" t="str">
        <f>IF(Cyclical_overrides!M108 = "",
IF(INDEX(F_Inputs_cyclical!$A$1:$BE$243, MATCH('Cyclical_after overrides'!$A108, F_Inputs_cyclical!$A$1:$A$243, 0), MATCH('Cyclical_after overrides'!M$1, F_Inputs_cyclical!$A$1:$BE$1, 0))="", "", INDEX(F_Inputs_cyclical!$A$1:$BE$243, MATCH('Cyclical_after overrides'!$A108, F_Inputs_cyclical!$A$1:$A$243, 0), MATCH('Cyclical_after overrides'!M$1, F_Inputs_cyclical!$A$1:$BE$1, 0))),
Cyclical_overrides!M108)</f>
        <v/>
      </c>
      <c r="N108" s="72" t="str">
        <f>IF(Cyclical_overrides!N108 = "",
IF(INDEX(F_Inputs_cyclical!$A$1:$BE$243, MATCH('Cyclical_after overrides'!$A108, F_Inputs_cyclical!$A$1:$A$243, 0), MATCH('Cyclical_after overrides'!N$1, F_Inputs_cyclical!$A$1:$BE$1, 0))="", "", INDEX(F_Inputs_cyclical!$A$1:$BE$243, MATCH('Cyclical_after overrides'!$A108, F_Inputs_cyclical!$A$1:$A$243, 0), MATCH('Cyclical_after overrides'!N$1, F_Inputs_cyclical!$A$1:$BE$1, 0))),
Cyclical_overrides!N108)</f>
        <v/>
      </c>
      <c r="O108" s="72">
        <f>IF(Cyclical_overrides!O108 = "",
IF(INDEX(F_Inputs_cyclical!$A$1:$BE$243, MATCH('Cyclical_after overrides'!$A108, F_Inputs_cyclical!$A$1:$A$243, 0), MATCH('Cyclical_after overrides'!O$1, F_Inputs_cyclical!$A$1:$BE$1, 0))="", "", INDEX(F_Inputs_cyclical!$A$1:$BE$243, MATCH('Cyclical_after overrides'!$A108, F_Inputs_cyclical!$A$1:$A$243, 0), MATCH('Cyclical_after overrides'!O$1, F_Inputs_cyclical!$A$1:$BE$1, 0))),
Cyclical_overrides!O108)</f>
        <v>2.3170000000000002</v>
      </c>
      <c r="P108" s="72">
        <f>IF(Cyclical_overrides!P108 = "",
IF(INDEX(F_Inputs_cyclical!$A$1:$BE$243, MATCH('Cyclical_after overrides'!$A108, F_Inputs_cyclical!$A$1:$A$243, 0), MATCH('Cyclical_after overrides'!P$1, F_Inputs_cyclical!$A$1:$BE$1, 0))="", "", INDEX(F_Inputs_cyclical!$A$1:$BE$243, MATCH('Cyclical_after overrides'!$A108, F_Inputs_cyclical!$A$1:$A$243, 0), MATCH('Cyclical_after overrides'!P$1, F_Inputs_cyclical!$A$1:$BE$1, 0))),
Cyclical_overrides!P108)</f>
        <v>2.74</v>
      </c>
      <c r="Q108" s="72">
        <f>IF(Cyclical_overrides!Q108 = "",
IF(INDEX(F_Inputs_cyclical!$A$1:$BE$243, MATCH('Cyclical_after overrides'!$A108, F_Inputs_cyclical!$A$1:$A$243, 0), MATCH('Cyclical_after overrides'!Q$1, F_Inputs_cyclical!$A$1:$BE$1, 0))="", "", INDEX(F_Inputs_cyclical!$A$1:$BE$243, MATCH('Cyclical_after overrides'!$A108, F_Inputs_cyclical!$A$1:$A$243, 0), MATCH('Cyclical_after overrides'!Q$1, F_Inputs_cyclical!$A$1:$BE$1, 0))),
Cyclical_overrides!Q108)</f>
        <v>0.42199999999999999</v>
      </c>
      <c r="R108" s="72">
        <f>IF(Cyclical_overrides!R108 = "",
IF(INDEX(F_Inputs_cyclical!$A$1:$BE$243, MATCH('Cyclical_after overrides'!$A108, F_Inputs_cyclical!$A$1:$A$243, 0), MATCH('Cyclical_after overrides'!R$1, F_Inputs_cyclical!$A$1:$BE$1, 0))="", "", INDEX(F_Inputs_cyclical!$A$1:$BE$243, MATCH('Cyclical_after overrides'!$A108, F_Inputs_cyclical!$A$1:$A$243, 0), MATCH('Cyclical_after overrides'!R$1, F_Inputs_cyclical!$A$1:$BE$1, 0))),
Cyclical_overrides!R108)</f>
        <v>0.13200000000000001</v>
      </c>
      <c r="S108" s="72">
        <f>IF(Cyclical_overrides!S108 = "",
IF(INDEX(F_Inputs_cyclical!$A$1:$BE$243, MATCH('Cyclical_after overrides'!$A108, F_Inputs_cyclical!$A$1:$A$243, 0), MATCH('Cyclical_after overrides'!S$1, F_Inputs_cyclical!$A$1:$BE$1, 0))="", "", INDEX(F_Inputs_cyclical!$A$1:$BE$243, MATCH('Cyclical_after overrides'!$A108, F_Inputs_cyclical!$A$1:$A$243, 0), MATCH('Cyclical_after overrides'!S$1, F_Inputs_cyclical!$A$1:$BE$1, 0))),
Cyclical_overrides!S108)</f>
        <v>38.020000000000003</v>
      </c>
      <c r="T108" s="72">
        <f>IF(Cyclical_overrides!T108 = "",
IF(INDEX(F_Inputs_cyclical!$A$1:$BE$243, MATCH('Cyclical_after overrides'!$A108, F_Inputs_cyclical!$A$1:$A$243, 0), MATCH('Cyclical_after overrides'!T$1, F_Inputs_cyclical!$A$1:$BE$1, 0))="", "", INDEX(F_Inputs_cyclical!$A$1:$BE$243, MATCH('Cyclical_after overrides'!$A108, F_Inputs_cyclical!$A$1:$A$243, 0), MATCH('Cyclical_after overrides'!T$1, F_Inputs_cyclical!$A$1:$BE$1, 0))),
Cyclical_overrides!T108)</f>
        <v>21.385999999999999</v>
      </c>
      <c r="U108" s="72">
        <f>IF(Cyclical_overrides!U108 = "",
IF(INDEX(F_Inputs_cyclical!$A$1:$BE$243, MATCH('Cyclical_after overrides'!$A108, F_Inputs_cyclical!$A$1:$A$243, 0), MATCH('Cyclical_after overrides'!U$1, F_Inputs_cyclical!$A$1:$BE$1, 0))="", "", INDEX(F_Inputs_cyclical!$A$1:$BE$243, MATCH('Cyclical_after overrides'!$A108, F_Inputs_cyclical!$A$1:$A$243, 0), MATCH('Cyclical_after overrides'!U$1, F_Inputs_cyclical!$A$1:$BE$1, 0))),
Cyclical_overrides!U108)</f>
        <v>50.668999999999997</v>
      </c>
      <c r="V108" s="72">
        <f>IF(Cyclical_overrides!V108 = "",
IF(INDEX(F_Inputs_cyclical!$A$1:$BE$243, MATCH('Cyclical_after overrides'!$A108, F_Inputs_cyclical!$A$1:$A$243, 0), MATCH('Cyclical_after overrides'!V$1, F_Inputs_cyclical!$A$1:$BE$1, 0))="", "", INDEX(F_Inputs_cyclical!$A$1:$BE$243, MATCH('Cyclical_after overrides'!$A108, F_Inputs_cyclical!$A$1:$A$243, 0), MATCH('Cyclical_after overrides'!V$1, F_Inputs_cyclical!$A$1:$BE$1, 0))),
Cyclical_overrides!V108)</f>
        <v>52.615000000000002</v>
      </c>
      <c r="W108" s="72">
        <f>IF(Cyclical_overrides!W108 = "",
IF(INDEX(F_Inputs_cyclical!$A$1:$BE$243, MATCH('Cyclical_after overrides'!$A108, F_Inputs_cyclical!$A$1:$A$243, 0), MATCH('Cyclical_after overrides'!W$1, F_Inputs_cyclical!$A$1:$BE$1, 0))="", "", INDEX(F_Inputs_cyclical!$A$1:$BE$243, MATCH('Cyclical_after overrides'!$A108, F_Inputs_cyclical!$A$1:$A$243, 0), MATCH('Cyclical_after overrides'!W$1, F_Inputs_cyclical!$A$1:$BE$1, 0))),
Cyclical_overrides!W108)</f>
        <v>29.164999999999999</v>
      </c>
      <c r="X108" s="72">
        <f>IF(Cyclical_overrides!X108 = "",
IF(INDEX(F_Inputs_cyclical!$A$1:$BE$243, MATCH('Cyclical_after overrides'!$A108, F_Inputs_cyclical!$A$1:$A$243, 0), MATCH('Cyclical_after overrides'!X$1, F_Inputs_cyclical!$A$1:$BE$1, 0))="", "", INDEX(F_Inputs_cyclical!$A$1:$BE$243, MATCH('Cyclical_after overrides'!$A108, F_Inputs_cyclical!$A$1:$A$243, 0), MATCH('Cyclical_after overrides'!X$1, F_Inputs_cyclical!$A$1:$BE$1, 0))),
Cyclical_overrides!X108)</f>
        <v>48.694000000000003</v>
      </c>
      <c r="Y108" s="72">
        <f>IF(Cyclical_overrides!Y108 = "",
IF(INDEX(F_Inputs_cyclical!$A$1:$BE$243, MATCH('Cyclical_after overrides'!$A108, F_Inputs_cyclical!$A$1:$A$243, 0), MATCH('Cyclical_after overrides'!Y$1, F_Inputs_cyclical!$A$1:$BE$1, 0))="", "", INDEX(F_Inputs_cyclical!$A$1:$BE$243, MATCH('Cyclical_after overrides'!$A108, F_Inputs_cyclical!$A$1:$A$243, 0), MATCH('Cyclical_after overrides'!Y$1, F_Inputs_cyclical!$A$1:$BE$1, 0))),
Cyclical_overrides!Y108)</f>
        <v>83.247</v>
      </c>
      <c r="Z108" s="72">
        <f>IF(Cyclical_overrides!Z108 = "",
IF(INDEX(F_Inputs_cyclical!$A$1:$BE$243, MATCH('Cyclical_after overrides'!$A108, F_Inputs_cyclical!$A$1:$A$243, 0), MATCH('Cyclical_after overrides'!Z$1, F_Inputs_cyclical!$A$1:$BE$1, 0))="", "", INDEX(F_Inputs_cyclical!$A$1:$BE$243, MATCH('Cyclical_after overrides'!$A108, F_Inputs_cyclical!$A$1:$A$243, 0), MATCH('Cyclical_after overrides'!Z$1, F_Inputs_cyclical!$A$1:$BE$1, 0))),
Cyclical_overrides!Z108)</f>
        <v>662.76199999999994</v>
      </c>
      <c r="AA108" s="72">
        <f>IF(Cyclical_overrides!AA108 = "",
IF(INDEX(F_Inputs_cyclical!$A$1:$BE$243, MATCH('Cyclical_after overrides'!$A108, F_Inputs_cyclical!$A$1:$A$243, 0), MATCH('Cyclical_after overrides'!AA$1, F_Inputs_cyclical!$A$1:$BE$1, 0))="", "", INDEX(F_Inputs_cyclical!$A$1:$BE$243, MATCH('Cyclical_after overrides'!$A108, F_Inputs_cyclical!$A$1:$A$243, 0), MATCH('Cyclical_after overrides'!AA$1, F_Inputs_cyclical!$A$1:$BE$1, 0))),
Cyclical_overrides!AA108)</f>
        <v>525.46</v>
      </c>
      <c r="AB108" s="72" t="str">
        <f>IF(Cyclical_overrides!AB108 = "",
IF(INDEX(F_Inputs_cyclical!$A$1:$BE$243, MATCH('Cyclical_after overrides'!$A108, F_Inputs_cyclical!$A$1:$A$243, 0), MATCH('Cyclical_after overrides'!AB$1, F_Inputs_cyclical!$A$1:$BE$1, 0))="", "", INDEX(F_Inputs_cyclical!$A$1:$BE$243, MATCH('Cyclical_after overrides'!$A108, F_Inputs_cyclical!$A$1:$A$243, 0), MATCH('Cyclical_after overrides'!AB$1, F_Inputs_cyclical!$A$1:$BE$1, 0))),
Cyclical_overrides!AB108)</f>
        <v/>
      </c>
      <c r="AC108" s="72" t="str">
        <f>IF(Cyclical_overrides!AC108 = "",
IF(INDEX(F_Inputs_cyclical!$A$1:$BE$243, MATCH('Cyclical_after overrides'!$A108, F_Inputs_cyclical!$A$1:$A$243, 0), MATCH('Cyclical_after overrides'!AC$1, F_Inputs_cyclical!$A$1:$BE$1, 0))="", "", INDEX(F_Inputs_cyclical!$A$1:$BE$243, MATCH('Cyclical_after overrides'!$A108, F_Inputs_cyclical!$A$1:$A$243, 0), MATCH('Cyclical_after overrides'!AC$1, F_Inputs_cyclical!$A$1:$BE$1, 0))),
Cyclical_overrides!AC108)</f>
        <v/>
      </c>
      <c r="AD108" s="72" t="str">
        <f>IF(Cyclical_overrides!AD108 = "",
IF(INDEX(F_Inputs_cyclical!$A$1:$BE$243, MATCH('Cyclical_after overrides'!$A108, F_Inputs_cyclical!$A$1:$A$243, 0), MATCH('Cyclical_after overrides'!AD$1, F_Inputs_cyclical!$A$1:$BE$1, 0))="", "", INDEX(F_Inputs_cyclical!$A$1:$BE$243, MATCH('Cyclical_after overrides'!$A108, F_Inputs_cyclical!$A$1:$A$243, 0), MATCH('Cyclical_after overrides'!AD$1, F_Inputs_cyclical!$A$1:$BE$1, 0))),
Cyclical_overrides!AD108)</f>
        <v/>
      </c>
      <c r="AE108" s="72" t="str">
        <f>IF(Cyclical_overrides!AE108 = "",
IF(INDEX(F_Inputs_cyclical!$A$1:$BE$243, MATCH('Cyclical_after overrides'!$A108, F_Inputs_cyclical!$A$1:$A$243, 0), MATCH('Cyclical_after overrides'!AE$1, F_Inputs_cyclical!$A$1:$BE$1, 0))="", "", INDEX(F_Inputs_cyclical!$A$1:$BE$243, MATCH('Cyclical_after overrides'!$A108, F_Inputs_cyclical!$A$1:$A$243, 0), MATCH('Cyclical_after overrides'!AE$1, F_Inputs_cyclical!$A$1:$BE$1, 0))),
Cyclical_overrides!AE108)</f>
        <v/>
      </c>
      <c r="AF108" s="72" t="str">
        <f>IF(Cyclical_overrides!AF108 = "",
IF(INDEX(F_Inputs_cyclical!$A$1:$BE$243, MATCH('Cyclical_after overrides'!$A108, F_Inputs_cyclical!$A$1:$A$243, 0), MATCH('Cyclical_after overrides'!AF$1, F_Inputs_cyclical!$A$1:$BE$1, 0))="", "", INDEX(F_Inputs_cyclical!$A$1:$BE$243, MATCH('Cyclical_after overrides'!$A108, F_Inputs_cyclical!$A$1:$A$243, 0), MATCH('Cyclical_after overrides'!AF$1, F_Inputs_cyclical!$A$1:$BE$1, 0))),
Cyclical_overrides!AF108)</f>
        <v/>
      </c>
      <c r="AG108" s="72" t="str">
        <f>IF(Cyclical_overrides!AG108 = "",
IF(INDEX(F_Inputs_cyclical!$A$1:$BE$243, MATCH('Cyclical_after overrides'!$A108, F_Inputs_cyclical!$A$1:$A$243, 0), MATCH('Cyclical_after overrides'!AG$1, F_Inputs_cyclical!$A$1:$BE$1, 0))="", "", INDEX(F_Inputs_cyclical!$A$1:$BE$243, MATCH('Cyclical_after overrides'!$A108, F_Inputs_cyclical!$A$1:$A$243, 0), MATCH('Cyclical_after overrides'!AG$1, F_Inputs_cyclical!$A$1:$BE$1, 0))),
Cyclical_overrides!AG108)</f>
        <v/>
      </c>
      <c r="AH108" s="72" t="str">
        <f>IF(Cyclical_overrides!AH108 = "",
IF(INDEX(F_Inputs_cyclical!$A$1:$BE$243, MATCH('Cyclical_after overrides'!$A108, F_Inputs_cyclical!$A$1:$A$243, 0), MATCH('Cyclical_after overrides'!AH$1, F_Inputs_cyclical!$A$1:$BE$1, 0))="", "", INDEX(F_Inputs_cyclical!$A$1:$BE$243, MATCH('Cyclical_after overrides'!$A108, F_Inputs_cyclical!$A$1:$A$243, 0), MATCH('Cyclical_after overrides'!AH$1, F_Inputs_cyclical!$A$1:$BE$1, 0))),
Cyclical_overrides!AH108)</f>
        <v/>
      </c>
      <c r="AI108" s="72" t="str">
        <f>IF(Cyclical_overrides!AI108 = "",
IF(INDEX(F_Inputs_cyclical!$A$1:$BE$243, MATCH('Cyclical_after overrides'!$A108, F_Inputs_cyclical!$A$1:$A$243, 0), MATCH('Cyclical_after overrides'!AI$1, F_Inputs_cyclical!$A$1:$BE$1, 0))="", "", INDEX(F_Inputs_cyclical!$A$1:$BE$243, MATCH('Cyclical_after overrides'!$A108, F_Inputs_cyclical!$A$1:$A$243, 0), MATCH('Cyclical_after overrides'!AI$1, F_Inputs_cyclical!$A$1:$BE$1, 0))),
Cyclical_overrides!AI108)</f>
        <v/>
      </c>
      <c r="AJ108" s="72" t="str">
        <f>IF(Cyclical_overrides!AJ108 = "",
IF(INDEX(F_Inputs_cyclical!$A$1:$BE$243, MATCH('Cyclical_after overrides'!$A108, F_Inputs_cyclical!$A$1:$A$243, 0), MATCH('Cyclical_after overrides'!AJ$1, F_Inputs_cyclical!$A$1:$BE$1, 0))="", "", INDEX(F_Inputs_cyclical!$A$1:$BE$243, MATCH('Cyclical_after overrides'!$A108, F_Inputs_cyclical!$A$1:$A$243, 0), MATCH('Cyclical_after overrides'!AJ$1, F_Inputs_cyclical!$A$1:$BE$1, 0))),
Cyclical_overrides!AJ108)</f>
        <v/>
      </c>
      <c r="AK108" s="72" t="str">
        <f>IF(Cyclical_overrides!AK108 = "",
IF(INDEX(F_Inputs_cyclical!$A$1:$BE$243, MATCH('Cyclical_after overrides'!$A108, F_Inputs_cyclical!$A$1:$A$243, 0), MATCH('Cyclical_after overrides'!AK$1, F_Inputs_cyclical!$A$1:$BE$1, 0))="", "", INDEX(F_Inputs_cyclical!$A$1:$BE$243, MATCH('Cyclical_after overrides'!$A108, F_Inputs_cyclical!$A$1:$A$243, 0), MATCH('Cyclical_after overrides'!AK$1, F_Inputs_cyclical!$A$1:$BE$1, 0))),
Cyclical_overrides!AK108)</f>
        <v/>
      </c>
      <c r="AL108" s="72" t="str">
        <f>IF(Cyclical_overrides!AL108 = "",
IF(INDEX(F_Inputs_cyclical!$A$1:$BE$243, MATCH('Cyclical_after overrides'!$A108, F_Inputs_cyclical!$A$1:$A$243, 0), MATCH('Cyclical_after overrides'!AL$1, F_Inputs_cyclical!$A$1:$BE$1, 0))="", "", INDEX(F_Inputs_cyclical!$A$1:$BE$243, MATCH('Cyclical_after overrides'!$A108, F_Inputs_cyclical!$A$1:$A$243, 0), MATCH('Cyclical_after overrides'!AL$1, F_Inputs_cyclical!$A$1:$BE$1, 0))),
Cyclical_overrides!AL108)</f>
        <v/>
      </c>
      <c r="AM108" s="72">
        <f>IF(Cyclical_overrides!AM108 = "",
IF(INDEX(F_Inputs_cyclical!$A$1:$BE$243, MATCH('Cyclical_after overrides'!$A108, F_Inputs_cyclical!$A$1:$A$243, 0), MATCH('Cyclical_after overrides'!AM$1, F_Inputs_cyclical!$A$1:$BE$1, 0))="", "", INDEX(F_Inputs_cyclical!$A$1:$BE$243, MATCH('Cyclical_after overrides'!$A108, F_Inputs_cyclical!$A$1:$A$243, 0), MATCH('Cyclical_after overrides'!AM$1, F_Inputs_cyclical!$A$1:$BE$1, 0))),
Cyclical_overrides!AM108)</f>
        <v>8.6530000000000005</v>
      </c>
      <c r="AN108" s="72">
        <f>IF(Cyclical_overrides!AN108 = "",
IF(INDEX(F_Inputs_cyclical!$A$1:$BE$243, MATCH('Cyclical_after overrides'!$A108, F_Inputs_cyclical!$A$1:$A$243, 0), MATCH('Cyclical_after overrides'!AN$1, F_Inputs_cyclical!$A$1:$BE$1, 0))="", "", INDEX(F_Inputs_cyclical!$A$1:$BE$243, MATCH('Cyclical_after overrides'!$A108, F_Inputs_cyclical!$A$1:$A$243, 0), MATCH('Cyclical_after overrides'!AN$1, F_Inputs_cyclical!$A$1:$BE$1, 0))),
Cyclical_overrides!AN108)</f>
        <v>50.668999999999997</v>
      </c>
      <c r="AO108" s="72" t="str">
        <f>IF(Cyclical_overrides!AO108 = "",
IF(INDEX(F_Inputs_cyclical!$A$1:$BE$243, MATCH('Cyclical_after overrides'!$A108, F_Inputs_cyclical!$A$1:$A$243, 0), MATCH('Cyclical_after overrides'!AO$1, F_Inputs_cyclical!$A$1:$BE$1, 0))="", "", INDEX(F_Inputs_cyclical!$A$1:$BE$243, MATCH('Cyclical_after overrides'!$A108, F_Inputs_cyclical!$A$1:$A$243, 0), MATCH('Cyclical_after overrides'!AO$1, F_Inputs_cyclical!$A$1:$BE$1, 0))),
Cyclical_overrides!AO108)</f>
        <v/>
      </c>
      <c r="AP108" s="72" t="str">
        <f>IF(Cyclical_overrides!AP108 = "",
IF(INDEX(F_Inputs_cyclical!$A$1:$BE$243, MATCH('Cyclical_after overrides'!$A108, F_Inputs_cyclical!$A$1:$A$243, 0), MATCH('Cyclical_after overrides'!AP$1, F_Inputs_cyclical!$A$1:$BE$1, 0))="", "", INDEX(F_Inputs_cyclical!$A$1:$BE$243, MATCH('Cyclical_after overrides'!$A108, F_Inputs_cyclical!$A$1:$A$243, 0), MATCH('Cyclical_after overrides'!AP$1, F_Inputs_cyclical!$A$1:$BE$1, 0))),
Cyclical_overrides!AP108)</f>
        <v/>
      </c>
      <c r="AQ108" s="72">
        <f>IF(Cyclical_overrides!AQ108 = "",
IF(INDEX(F_Inputs_cyclical!$A$1:$BE$243, MATCH('Cyclical_after overrides'!$A108, F_Inputs_cyclical!$A$1:$A$243, 0), MATCH('Cyclical_after overrides'!AQ$1, F_Inputs_cyclical!$A$1:$BE$1, 0))="", "", INDEX(F_Inputs_cyclical!$A$1:$BE$243, MATCH('Cyclical_after overrides'!$A108, F_Inputs_cyclical!$A$1:$A$243, 0), MATCH('Cyclical_after overrides'!AQ$1, F_Inputs_cyclical!$A$1:$BE$1, 0))),
Cyclical_overrides!AQ108)</f>
        <v>0.55400000000000005</v>
      </c>
      <c r="AR108" s="72">
        <f>IF(Cyclical_overrides!AR108 = "",
IF(INDEX(F_Inputs_cyclical!$A$1:$BE$243, MATCH('Cyclical_after overrides'!$A108, F_Inputs_cyclical!$A$1:$A$243, 0), MATCH('Cyclical_after overrides'!AR$1, F_Inputs_cyclical!$A$1:$BE$1, 0))="", "", INDEX(F_Inputs_cyclical!$A$1:$BE$243, MATCH('Cyclical_after overrides'!$A108, F_Inputs_cyclical!$A$1:$A$243, 0), MATCH('Cyclical_after overrides'!AR$1, F_Inputs_cyclical!$A$1:$BE$1, 0))),
Cyclical_overrides!AR108)</f>
        <v>5.0570000000000004</v>
      </c>
      <c r="AS108" s="72">
        <f>IF(Cyclical_overrides!AS108 = "",
IF(INDEX(F_Inputs_cyclical!$A$1:$BE$243, MATCH('Cyclical_after overrides'!$A108, F_Inputs_cyclical!$A$1:$A$243, 0), MATCH('Cyclical_after overrides'!AS$1, F_Inputs_cyclical!$A$1:$BE$1, 0))="", "", INDEX(F_Inputs_cyclical!$A$1:$BE$243, MATCH('Cyclical_after overrides'!$A108, F_Inputs_cyclical!$A$1:$A$243, 0), MATCH('Cyclical_after overrides'!AS$1, F_Inputs_cyclical!$A$1:$BE$1, 0))),
Cyclical_overrides!AS108)</f>
        <v>-0.29099999999999998</v>
      </c>
      <c r="AT108" s="72">
        <f>IF(Cyclical_overrides!AT108 = "",
IF(INDEX(F_Inputs_cyclical!$A$1:$BE$243, MATCH('Cyclical_after overrides'!$A108, F_Inputs_cyclical!$A$1:$A$243, 0), MATCH('Cyclical_after overrides'!AT$1, F_Inputs_cyclical!$A$1:$BE$1, 0))="", "", INDEX(F_Inputs_cyclical!$A$1:$BE$243, MATCH('Cyclical_after overrides'!$A108, F_Inputs_cyclical!$A$1:$A$243, 0), MATCH('Cyclical_after overrides'!AT$1, F_Inputs_cyclical!$A$1:$BE$1, 0))),
Cyclical_overrides!AT108)</f>
        <v>3.6999999999999998E-2</v>
      </c>
      <c r="AU108" s="72">
        <f>IF(Cyclical_overrides!AU108 = "",
IF(INDEX(F_Inputs_cyclical!$A$1:$BE$243, MATCH('Cyclical_after overrides'!$A108, F_Inputs_cyclical!$A$1:$A$243, 0), MATCH('Cyclical_after overrides'!AU$1, F_Inputs_cyclical!$A$1:$BE$1, 0))="", "", INDEX(F_Inputs_cyclical!$A$1:$BE$243, MATCH('Cyclical_after overrides'!$A108, F_Inputs_cyclical!$A$1:$A$243, 0), MATCH('Cyclical_after overrides'!AU$1, F_Inputs_cyclical!$A$1:$BE$1, 0))),
Cyclical_overrides!AU108)</f>
        <v>7.8250000000000002</v>
      </c>
      <c r="AV108" s="72" t="str">
        <f>IF(Cyclical_overrides!AV108 = "",
IF(INDEX(F_Inputs_cyclical!$A$1:$BE$243, MATCH('Cyclical_after overrides'!$A108, F_Inputs_cyclical!$A$1:$A$243, 0), MATCH('Cyclical_after overrides'!AV$1, F_Inputs_cyclical!$A$1:$BE$1, 0))="", "", INDEX(F_Inputs_cyclical!$A$1:$BE$243, MATCH('Cyclical_after overrides'!$A108, F_Inputs_cyclical!$A$1:$A$243, 0), MATCH('Cyclical_after overrides'!AV$1, F_Inputs_cyclical!$A$1:$BE$1, 0))),
Cyclical_overrides!AV108)</f>
        <v/>
      </c>
      <c r="AW108" s="72">
        <f>IF(Cyclical_overrides!AW108 = "",
IF(INDEX(F_Inputs_cyclical!$A$1:$BE$243, MATCH('Cyclical_after overrides'!$A108, F_Inputs_cyclical!$A$1:$A$243, 0), MATCH('Cyclical_after overrides'!AW$1, F_Inputs_cyclical!$A$1:$BE$1, 0))="", "", INDEX(F_Inputs_cyclical!$A$1:$BE$243, MATCH('Cyclical_after overrides'!$A108, F_Inputs_cyclical!$A$1:$A$243, 0), MATCH('Cyclical_after overrides'!AW$1, F_Inputs_cyclical!$A$1:$BE$1, 0))),
Cyclical_overrides!AW108)</f>
        <v>1.1560444722831191</v>
      </c>
      <c r="AX108" s="72">
        <f>IF(Cyclical_overrides!AX108 = "",
IF(INDEX(F_Inputs_cyclical!$A$1:$BE$243, MATCH('Cyclical_after overrides'!$A108, F_Inputs_cyclical!$A$1:$A$243, 0), MATCH('Cyclical_after overrides'!AX$1, F_Inputs_cyclical!$A$1:$BE$1, 0))="", "", INDEX(F_Inputs_cyclical!$A$1:$BE$243, MATCH('Cyclical_after overrides'!$A108, F_Inputs_cyclical!$A$1:$A$243, 0), MATCH('Cyclical_after overrides'!AX$1, F_Inputs_cyclical!$A$1:$BE$1, 0))),
Cyclical_overrides!AX108)</f>
        <v>24.6670923099249</v>
      </c>
      <c r="AY108" s="72">
        <f>IF(Cyclical_overrides!AY108 = "",
IF(INDEX(F_Inputs_cyclical!$A$1:$BE$243, MATCH('Cyclical_after overrides'!$A108, F_Inputs_cyclical!$A$1:$A$243, 0), MATCH('Cyclical_after overrides'!AY$1, F_Inputs_cyclical!$A$1:$BE$1, 0))="", "", INDEX(F_Inputs_cyclical!$A$1:$BE$243, MATCH('Cyclical_after overrides'!$A108, F_Inputs_cyclical!$A$1:$A$243, 0), MATCH('Cyclical_after overrides'!AY$1, F_Inputs_cyclical!$A$1:$BE$1, 0))),
Cyclical_overrides!AY108)</f>
        <v>136.67000469281857</v>
      </c>
      <c r="AZ108" s="72">
        <f>IF(Cyclical_overrides!AZ108 = "",
IF(INDEX(F_Inputs_cyclical!$A$1:$BE$243, MATCH('Cyclical_after overrides'!$A108, F_Inputs_cyclical!$A$1:$A$243, 0), MATCH('Cyclical_after overrides'!AZ$1, F_Inputs_cyclical!$A$1:$BE$1, 0))="", "", INDEX(F_Inputs_cyclical!$A$1:$BE$243, MATCH('Cyclical_after overrides'!$A108, F_Inputs_cyclical!$A$1:$A$243, 0), MATCH('Cyclical_after overrides'!AZ$1, F_Inputs_cyclical!$A$1:$BE$1, 0))),
Cyclical_overrides!AZ108)</f>
        <v>2.0415985153873066</v>
      </c>
      <c r="BA108" s="72">
        <f>IF(Cyclical_overrides!BA108 = "",
IF(INDEX(F_Inputs_cyclical!$A$1:$BE$243, MATCH('Cyclical_after overrides'!$A108, F_Inputs_cyclical!$A$1:$A$243, 0), MATCH('Cyclical_after overrides'!BA$1, F_Inputs_cyclical!$A$1:$BE$1, 0))="", "", INDEX(F_Inputs_cyclical!$A$1:$BE$243, MATCH('Cyclical_after overrides'!$A108, F_Inputs_cyclical!$A$1:$A$243, 0), MATCH('Cyclical_after overrides'!BA$1, F_Inputs_cyclical!$A$1:$BE$1, 0))),
Cyclical_overrides!BA108)</f>
        <v>15.513574272898014</v>
      </c>
      <c r="BB108" s="72">
        <f>IF(Cyclical_overrides!BB108 = "",
IF(INDEX(F_Inputs_cyclical!$A$1:$BE$243, MATCH('Cyclical_after overrides'!$A108, F_Inputs_cyclical!$A$1:$A$243, 0), MATCH('Cyclical_after overrides'!BB$1, F_Inputs_cyclical!$A$1:$BE$1, 0))="", "", INDEX(F_Inputs_cyclical!$A$1:$BE$243, MATCH('Cyclical_after overrides'!$A108, F_Inputs_cyclical!$A$1:$A$243, 0), MATCH('Cyclical_after overrides'!BB$1, F_Inputs_cyclical!$A$1:$BE$1, 0))),
Cyclical_overrides!BB108)</f>
        <v>15.434402817718897</v>
      </c>
      <c r="BC108" s="72">
        <f>IF(Cyclical_overrides!BC108 = "",
IF(INDEX(F_Inputs_cyclical!$A$1:$BE$243, MATCH('Cyclical_after overrides'!$A108, F_Inputs_cyclical!$A$1:$A$243, 0), MATCH('Cyclical_after overrides'!BC$1, F_Inputs_cyclical!$A$1:$BE$1, 0))="", "", INDEX(F_Inputs_cyclical!$A$1:$BE$243, MATCH('Cyclical_after overrides'!$A108, F_Inputs_cyclical!$A$1:$A$243, 0), MATCH('Cyclical_after overrides'!BC$1, F_Inputs_cyclical!$A$1:$BE$1, 0))),
Cyclical_overrides!BC108)</f>
        <v>9.9729512401506799</v>
      </c>
      <c r="BD108" s="72">
        <f>IF(Cyclical_overrides!BD108 = "",
IF(INDEX(F_Inputs_cyclical!$A$1:$BE$243, MATCH('Cyclical_after overrides'!$A108, F_Inputs_cyclical!$A$1:$A$243, 0), MATCH('Cyclical_after overrides'!BD$1, F_Inputs_cyclical!$A$1:$BE$1, 0))="", "", INDEX(F_Inputs_cyclical!$A$1:$BE$243, MATCH('Cyclical_after overrides'!$A108, F_Inputs_cyclical!$A$1:$A$243, 0), MATCH('Cyclical_after overrides'!BD$1, F_Inputs_cyclical!$A$1:$BE$1, 0))),
Cyclical_overrides!BD108)</f>
        <v>577.63900000000001</v>
      </c>
      <c r="BE108" s="194"/>
    </row>
    <row r="109" spans="1:57" x14ac:dyDescent="0.4">
      <c r="A109" s="63" t="str">
        <f t="shared" si="1"/>
        <v>WSH20</v>
      </c>
      <c r="B109" s="63" t="s">
        <v>361</v>
      </c>
      <c r="C109" s="63" t="s">
        <v>255</v>
      </c>
      <c r="D109" s="72">
        <f>IF(Cyclical_overrides!D109 = "",
IF(INDEX(F_Inputs_cyclical!$A$1:$BE$243, MATCH('Cyclical_after overrides'!$A109, F_Inputs_cyclical!$A$1:$A$243, 0), MATCH('Cyclical_after overrides'!D$1, F_Inputs_cyclical!$A$1:$BE$1, 0))="", "", INDEX(F_Inputs_cyclical!$A$1:$BE$243, MATCH('Cyclical_after overrides'!$A109, F_Inputs_cyclical!$A$1:$A$243, 0), MATCH('Cyclical_after overrides'!D$1, F_Inputs_cyclical!$A$1:$BE$1, 0))),
Cyclical_overrides!D109)</f>
        <v>12.497</v>
      </c>
      <c r="E109" s="72">
        <f>IF(Cyclical_overrides!E109 = "",
IF(INDEX(F_Inputs_cyclical!$A$1:$BE$243, MATCH('Cyclical_after overrides'!$A109, F_Inputs_cyclical!$A$1:$A$243, 0), MATCH('Cyclical_after overrides'!E$1, F_Inputs_cyclical!$A$1:$BE$1, 0))="", "", INDEX(F_Inputs_cyclical!$A$1:$BE$243, MATCH('Cyclical_after overrides'!$A109, F_Inputs_cyclical!$A$1:$A$243, 0), MATCH('Cyclical_after overrides'!E$1, F_Inputs_cyclical!$A$1:$BE$1, 0))),
Cyclical_overrides!E109)</f>
        <v>5.4779999999999998</v>
      </c>
      <c r="F109" s="72">
        <f>IF(Cyclical_overrides!F109 = "",
IF(INDEX(F_Inputs_cyclical!$A$1:$BE$243, MATCH('Cyclical_after overrides'!$A109, F_Inputs_cyclical!$A$1:$A$243, 0), MATCH('Cyclical_after overrides'!F$1, F_Inputs_cyclical!$A$1:$BE$1, 0))="", "", INDEX(F_Inputs_cyclical!$A$1:$BE$243, MATCH('Cyclical_after overrides'!$A109, F_Inputs_cyclical!$A$1:$A$243, 0), MATCH('Cyclical_after overrides'!F$1, F_Inputs_cyclical!$A$1:$BE$1, 0))),
Cyclical_overrides!F109)</f>
        <v>22.038</v>
      </c>
      <c r="G109" s="72">
        <f>IF(Cyclical_overrides!G109 = "",
IF(INDEX(F_Inputs_cyclical!$A$1:$BE$243, MATCH('Cyclical_after overrides'!$A109, F_Inputs_cyclical!$A$1:$A$243, 0), MATCH('Cyclical_after overrides'!G$1, F_Inputs_cyclical!$A$1:$BE$1, 0))="", "", INDEX(F_Inputs_cyclical!$A$1:$BE$243, MATCH('Cyclical_after overrides'!$A109, F_Inputs_cyclical!$A$1:$A$243, 0), MATCH('Cyclical_after overrides'!G$1, F_Inputs_cyclical!$A$1:$BE$1, 0))),
Cyclical_overrides!G109)</f>
        <v>1.9650000000000001</v>
      </c>
      <c r="H109" s="72" t="str">
        <f>IF(Cyclical_overrides!H109 = "",
IF(INDEX(F_Inputs_cyclical!$A$1:$BE$243, MATCH('Cyclical_after overrides'!$A109, F_Inputs_cyclical!$A$1:$A$243, 0), MATCH('Cyclical_after overrides'!H$1, F_Inputs_cyclical!$A$1:$BE$1, 0))="", "", INDEX(F_Inputs_cyclical!$A$1:$BE$243, MATCH('Cyclical_after overrides'!$A109, F_Inputs_cyclical!$A$1:$A$243, 0), MATCH('Cyclical_after overrides'!H$1, F_Inputs_cyclical!$A$1:$BE$1, 0))),
Cyclical_overrides!H109)</f>
        <v/>
      </c>
      <c r="I109" s="72">
        <f>IF(Cyclical_overrides!I109 = "",
IF(INDEX(F_Inputs_cyclical!$A$1:$BE$243, MATCH('Cyclical_after overrides'!$A109, F_Inputs_cyclical!$A$1:$A$243, 0), MATCH('Cyclical_after overrides'!I$1, F_Inputs_cyclical!$A$1:$BE$1, 0))="", "", INDEX(F_Inputs_cyclical!$A$1:$BE$243, MATCH('Cyclical_after overrides'!$A109, F_Inputs_cyclical!$A$1:$A$243, 0), MATCH('Cyclical_after overrides'!I$1, F_Inputs_cyclical!$A$1:$BE$1, 0))),
Cyclical_overrides!I109)</f>
        <v>0</v>
      </c>
      <c r="J109" s="72">
        <f>IF(Cyclical_overrides!J109 = "",
IF(INDEX(F_Inputs_cyclical!$A$1:$BE$243, MATCH('Cyclical_after overrides'!$A109, F_Inputs_cyclical!$A$1:$A$243, 0), MATCH('Cyclical_after overrides'!J$1, F_Inputs_cyclical!$A$1:$BE$1, 0))="", "", INDEX(F_Inputs_cyclical!$A$1:$BE$243, MATCH('Cyclical_after overrides'!$A109, F_Inputs_cyclical!$A$1:$A$243, 0), MATCH('Cyclical_after overrides'!J$1, F_Inputs_cyclical!$A$1:$BE$1, 0))),
Cyclical_overrides!J109)</f>
        <v>60.146999999999998</v>
      </c>
      <c r="K109" s="72">
        <f>IF(Cyclical_overrides!K109 = "",
IF(INDEX(F_Inputs_cyclical!$A$1:$BE$243, MATCH('Cyclical_after overrides'!$A109, F_Inputs_cyclical!$A$1:$A$243, 0), MATCH('Cyclical_after overrides'!K$1, F_Inputs_cyclical!$A$1:$BE$1, 0))="", "", INDEX(F_Inputs_cyclical!$A$1:$BE$243, MATCH('Cyclical_after overrides'!$A109, F_Inputs_cyclical!$A$1:$A$243, 0), MATCH('Cyclical_after overrides'!K$1, F_Inputs_cyclical!$A$1:$BE$1, 0))),
Cyclical_overrides!K109)</f>
        <v>19.931999999999999</v>
      </c>
      <c r="L109" s="72" t="str">
        <f>IF(Cyclical_overrides!L109 = "",
IF(INDEX(F_Inputs_cyclical!$A$1:$BE$243, MATCH('Cyclical_after overrides'!$A109, F_Inputs_cyclical!$A$1:$A$243, 0), MATCH('Cyclical_after overrides'!L$1, F_Inputs_cyclical!$A$1:$BE$1, 0))="", "", INDEX(F_Inputs_cyclical!$A$1:$BE$243, MATCH('Cyclical_after overrides'!$A109, F_Inputs_cyclical!$A$1:$A$243, 0), MATCH('Cyclical_after overrides'!L$1, F_Inputs_cyclical!$A$1:$BE$1, 0))),
Cyclical_overrides!L109)</f>
        <v/>
      </c>
      <c r="M109" s="72" t="str">
        <f>IF(Cyclical_overrides!M109 = "",
IF(INDEX(F_Inputs_cyclical!$A$1:$BE$243, MATCH('Cyclical_after overrides'!$A109, F_Inputs_cyclical!$A$1:$A$243, 0), MATCH('Cyclical_after overrides'!M$1, F_Inputs_cyclical!$A$1:$BE$1, 0))="", "", INDEX(F_Inputs_cyclical!$A$1:$BE$243, MATCH('Cyclical_after overrides'!$A109, F_Inputs_cyclical!$A$1:$A$243, 0), MATCH('Cyclical_after overrides'!M$1, F_Inputs_cyclical!$A$1:$BE$1, 0))),
Cyclical_overrides!M109)</f>
        <v/>
      </c>
      <c r="N109" s="72" t="str">
        <f>IF(Cyclical_overrides!N109 = "",
IF(INDEX(F_Inputs_cyclical!$A$1:$BE$243, MATCH('Cyclical_after overrides'!$A109, F_Inputs_cyclical!$A$1:$A$243, 0), MATCH('Cyclical_after overrides'!N$1, F_Inputs_cyclical!$A$1:$BE$1, 0))="", "", INDEX(F_Inputs_cyclical!$A$1:$BE$243, MATCH('Cyclical_after overrides'!$A109, F_Inputs_cyclical!$A$1:$A$243, 0), MATCH('Cyclical_after overrides'!N$1, F_Inputs_cyclical!$A$1:$BE$1, 0))),
Cyclical_overrides!N109)</f>
        <v/>
      </c>
      <c r="O109" s="72">
        <f>IF(Cyclical_overrides!O109 = "",
IF(INDEX(F_Inputs_cyclical!$A$1:$BE$243, MATCH('Cyclical_after overrides'!$A109, F_Inputs_cyclical!$A$1:$A$243, 0), MATCH('Cyclical_after overrides'!O$1, F_Inputs_cyclical!$A$1:$BE$1, 0))="", "", INDEX(F_Inputs_cyclical!$A$1:$BE$243, MATCH('Cyclical_after overrides'!$A109, F_Inputs_cyclical!$A$1:$A$243, 0), MATCH('Cyclical_after overrides'!O$1, F_Inputs_cyclical!$A$1:$BE$1, 0))),
Cyclical_overrides!O109)</f>
        <v>1.9039999999999999</v>
      </c>
      <c r="P109" s="72">
        <f>IF(Cyclical_overrides!P109 = "",
IF(INDEX(F_Inputs_cyclical!$A$1:$BE$243, MATCH('Cyclical_after overrides'!$A109, F_Inputs_cyclical!$A$1:$A$243, 0), MATCH('Cyclical_after overrides'!P$1, F_Inputs_cyclical!$A$1:$BE$1, 0))="", "", INDEX(F_Inputs_cyclical!$A$1:$BE$243, MATCH('Cyclical_after overrides'!$A109, F_Inputs_cyclical!$A$1:$A$243, 0), MATCH('Cyclical_after overrides'!P$1, F_Inputs_cyclical!$A$1:$BE$1, 0))),
Cyclical_overrides!P109)</f>
        <v>4.2789999999999999</v>
      </c>
      <c r="Q109" s="72">
        <f>IF(Cyclical_overrides!Q109 = "",
IF(INDEX(F_Inputs_cyclical!$A$1:$BE$243, MATCH('Cyclical_after overrides'!$A109, F_Inputs_cyclical!$A$1:$A$243, 0), MATCH('Cyclical_after overrides'!Q$1, F_Inputs_cyclical!$A$1:$BE$1, 0))="", "", INDEX(F_Inputs_cyclical!$A$1:$BE$243, MATCH('Cyclical_after overrides'!$A109, F_Inputs_cyclical!$A$1:$A$243, 0), MATCH('Cyclical_after overrides'!Q$1, F_Inputs_cyclical!$A$1:$BE$1, 0))),
Cyclical_overrides!Q109)</f>
        <v>0.24399999999999999</v>
      </c>
      <c r="R109" s="72">
        <f>IF(Cyclical_overrides!R109 = "",
IF(INDEX(F_Inputs_cyclical!$A$1:$BE$243, MATCH('Cyclical_after overrides'!$A109, F_Inputs_cyclical!$A$1:$A$243, 0), MATCH('Cyclical_after overrides'!R$1, F_Inputs_cyclical!$A$1:$BE$1, 0))="", "", INDEX(F_Inputs_cyclical!$A$1:$BE$243, MATCH('Cyclical_after overrides'!$A109, F_Inputs_cyclical!$A$1:$A$243, 0), MATCH('Cyclical_after overrides'!R$1, F_Inputs_cyclical!$A$1:$BE$1, 0))),
Cyclical_overrides!R109)</f>
        <v>2.5000000000000001E-2</v>
      </c>
      <c r="S109" s="72">
        <f>IF(Cyclical_overrides!S109 = "",
IF(INDEX(F_Inputs_cyclical!$A$1:$BE$243, MATCH('Cyclical_after overrides'!$A109, F_Inputs_cyclical!$A$1:$A$243, 0), MATCH('Cyclical_after overrides'!S$1, F_Inputs_cyclical!$A$1:$BE$1, 0))="", "", INDEX(F_Inputs_cyclical!$A$1:$BE$243, MATCH('Cyclical_after overrides'!$A109, F_Inputs_cyclical!$A$1:$A$243, 0), MATCH('Cyclical_after overrides'!S$1, F_Inputs_cyclical!$A$1:$BE$1, 0))),
Cyclical_overrides!S109)</f>
        <v>36.329000000000001</v>
      </c>
      <c r="T109" s="72">
        <f>IF(Cyclical_overrides!T109 = "",
IF(INDEX(F_Inputs_cyclical!$A$1:$BE$243, MATCH('Cyclical_after overrides'!$A109, F_Inputs_cyclical!$A$1:$A$243, 0), MATCH('Cyclical_after overrides'!T$1, F_Inputs_cyclical!$A$1:$BE$1, 0))="", "", INDEX(F_Inputs_cyclical!$A$1:$BE$243, MATCH('Cyclical_after overrides'!$A109, F_Inputs_cyclical!$A$1:$A$243, 0), MATCH('Cyclical_after overrides'!T$1, F_Inputs_cyclical!$A$1:$BE$1, 0))),
Cyclical_overrides!T109)</f>
        <v>20.428000000000001</v>
      </c>
      <c r="U109" s="72">
        <f>IF(Cyclical_overrides!U109 = "",
IF(INDEX(F_Inputs_cyclical!$A$1:$BE$243, MATCH('Cyclical_after overrides'!$A109, F_Inputs_cyclical!$A$1:$A$243, 0), MATCH('Cyclical_after overrides'!U$1, F_Inputs_cyclical!$A$1:$BE$1, 0))="", "", INDEX(F_Inputs_cyclical!$A$1:$BE$243, MATCH('Cyclical_after overrides'!$A109, F_Inputs_cyclical!$A$1:$A$243, 0), MATCH('Cyclical_after overrides'!U$1, F_Inputs_cyclical!$A$1:$BE$1, 0))),
Cyclical_overrides!U109)</f>
        <v>53.695</v>
      </c>
      <c r="V109" s="72">
        <f>IF(Cyclical_overrides!V109 = "",
IF(INDEX(F_Inputs_cyclical!$A$1:$BE$243, MATCH('Cyclical_after overrides'!$A109, F_Inputs_cyclical!$A$1:$A$243, 0), MATCH('Cyclical_after overrides'!V$1, F_Inputs_cyclical!$A$1:$BE$1, 0))="", "", INDEX(F_Inputs_cyclical!$A$1:$BE$243, MATCH('Cyclical_after overrides'!$A109, F_Inputs_cyclical!$A$1:$A$243, 0), MATCH('Cyclical_after overrides'!V$1, F_Inputs_cyclical!$A$1:$BE$1, 0))),
Cyclical_overrides!V109)</f>
        <v>52.356999999999999</v>
      </c>
      <c r="W109" s="72">
        <f>IF(Cyclical_overrides!W109 = "",
IF(INDEX(F_Inputs_cyclical!$A$1:$BE$243, MATCH('Cyclical_after overrides'!$A109, F_Inputs_cyclical!$A$1:$A$243, 0), MATCH('Cyclical_after overrides'!W$1, F_Inputs_cyclical!$A$1:$BE$1, 0))="", "", INDEX(F_Inputs_cyclical!$A$1:$BE$243, MATCH('Cyclical_after overrides'!$A109, F_Inputs_cyclical!$A$1:$A$243, 0), MATCH('Cyclical_after overrides'!W$1, F_Inputs_cyclical!$A$1:$BE$1, 0))),
Cyclical_overrides!W109)</f>
        <v>30.029</v>
      </c>
      <c r="X109" s="72">
        <f>IF(Cyclical_overrides!X109 = "",
IF(INDEX(F_Inputs_cyclical!$A$1:$BE$243, MATCH('Cyclical_after overrides'!$A109, F_Inputs_cyclical!$A$1:$A$243, 0), MATCH('Cyclical_after overrides'!X$1, F_Inputs_cyclical!$A$1:$BE$1, 0))="", "", INDEX(F_Inputs_cyclical!$A$1:$BE$243, MATCH('Cyclical_after overrides'!$A109, F_Inputs_cyclical!$A$1:$A$243, 0), MATCH('Cyclical_after overrides'!X$1, F_Inputs_cyclical!$A$1:$BE$1, 0))),
Cyclical_overrides!X109)</f>
        <v>49.843000000000004</v>
      </c>
      <c r="Y109" s="72">
        <f>IF(Cyclical_overrides!Y109 = "",
IF(INDEX(F_Inputs_cyclical!$A$1:$BE$243, MATCH('Cyclical_after overrides'!$A109, F_Inputs_cyclical!$A$1:$A$243, 0), MATCH('Cyclical_after overrides'!Y$1, F_Inputs_cyclical!$A$1:$BE$1, 0))="", "", INDEX(F_Inputs_cyclical!$A$1:$BE$243, MATCH('Cyclical_after overrides'!$A109, F_Inputs_cyclical!$A$1:$A$243, 0), MATCH('Cyclical_after overrides'!Y$1, F_Inputs_cyclical!$A$1:$BE$1, 0))),
Cyclical_overrides!Y109)</f>
        <v>79.825000000000003</v>
      </c>
      <c r="Z109" s="72">
        <f>IF(Cyclical_overrides!Z109 = "",
IF(INDEX(F_Inputs_cyclical!$A$1:$BE$243, MATCH('Cyclical_after overrides'!$A109, F_Inputs_cyclical!$A$1:$A$243, 0), MATCH('Cyclical_after overrides'!Z$1, F_Inputs_cyclical!$A$1:$BE$1, 0))="", "", INDEX(F_Inputs_cyclical!$A$1:$BE$243, MATCH('Cyclical_after overrides'!$A109, F_Inputs_cyclical!$A$1:$A$243, 0), MATCH('Cyclical_after overrides'!Z$1, F_Inputs_cyclical!$A$1:$BE$1, 0))),
Cyclical_overrides!Z109)</f>
        <v>651.40499999999997</v>
      </c>
      <c r="AA109" s="72">
        <f>IF(Cyclical_overrides!AA109 = "",
IF(INDEX(F_Inputs_cyclical!$A$1:$BE$243, MATCH('Cyclical_after overrides'!$A109, F_Inputs_cyclical!$A$1:$A$243, 0), MATCH('Cyclical_after overrides'!AA$1, F_Inputs_cyclical!$A$1:$BE$1, 0))="", "", INDEX(F_Inputs_cyclical!$A$1:$BE$243, MATCH('Cyclical_after overrides'!$A109, F_Inputs_cyclical!$A$1:$A$243, 0), MATCH('Cyclical_after overrides'!AA$1, F_Inputs_cyclical!$A$1:$BE$1, 0))),
Cyclical_overrides!AA109)</f>
        <v>548.51599999999996</v>
      </c>
      <c r="AB109" s="72" t="str">
        <f>IF(Cyclical_overrides!AB109 = "",
IF(INDEX(F_Inputs_cyclical!$A$1:$BE$243, MATCH('Cyclical_after overrides'!$A109, F_Inputs_cyclical!$A$1:$A$243, 0), MATCH('Cyclical_after overrides'!AB$1, F_Inputs_cyclical!$A$1:$BE$1, 0))="", "", INDEX(F_Inputs_cyclical!$A$1:$BE$243, MATCH('Cyclical_after overrides'!$A109, F_Inputs_cyclical!$A$1:$A$243, 0), MATCH('Cyclical_after overrides'!AB$1, F_Inputs_cyclical!$A$1:$BE$1, 0))),
Cyclical_overrides!AB109)</f>
        <v/>
      </c>
      <c r="AC109" s="72" t="str">
        <f>IF(Cyclical_overrides!AC109 = "",
IF(INDEX(F_Inputs_cyclical!$A$1:$BE$243, MATCH('Cyclical_after overrides'!$A109, F_Inputs_cyclical!$A$1:$A$243, 0), MATCH('Cyclical_after overrides'!AC$1, F_Inputs_cyclical!$A$1:$BE$1, 0))="", "", INDEX(F_Inputs_cyclical!$A$1:$BE$243, MATCH('Cyclical_after overrides'!$A109, F_Inputs_cyclical!$A$1:$A$243, 0), MATCH('Cyclical_after overrides'!AC$1, F_Inputs_cyclical!$A$1:$BE$1, 0))),
Cyclical_overrides!AC109)</f>
        <v/>
      </c>
      <c r="AD109" s="72" t="str">
        <f>IF(Cyclical_overrides!AD109 = "",
IF(INDEX(F_Inputs_cyclical!$A$1:$BE$243, MATCH('Cyclical_after overrides'!$A109, F_Inputs_cyclical!$A$1:$A$243, 0), MATCH('Cyclical_after overrides'!AD$1, F_Inputs_cyclical!$A$1:$BE$1, 0))="", "", INDEX(F_Inputs_cyclical!$A$1:$BE$243, MATCH('Cyclical_after overrides'!$A109, F_Inputs_cyclical!$A$1:$A$243, 0), MATCH('Cyclical_after overrides'!AD$1, F_Inputs_cyclical!$A$1:$BE$1, 0))),
Cyclical_overrides!AD109)</f>
        <v/>
      </c>
      <c r="AE109" s="72" t="str">
        <f>IF(Cyclical_overrides!AE109 = "",
IF(INDEX(F_Inputs_cyclical!$A$1:$BE$243, MATCH('Cyclical_after overrides'!$A109, F_Inputs_cyclical!$A$1:$A$243, 0), MATCH('Cyclical_after overrides'!AE$1, F_Inputs_cyclical!$A$1:$BE$1, 0))="", "", INDEX(F_Inputs_cyclical!$A$1:$BE$243, MATCH('Cyclical_after overrides'!$A109, F_Inputs_cyclical!$A$1:$A$243, 0), MATCH('Cyclical_after overrides'!AE$1, F_Inputs_cyclical!$A$1:$BE$1, 0))),
Cyclical_overrides!AE109)</f>
        <v/>
      </c>
      <c r="AF109" s="72" t="str">
        <f>IF(Cyclical_overrides!AF109 = "",
IF(INDEX(F_Inputs_cyclical!$A$1:$BE$243, MATCH('Cyclical_after overrides'!$A109, F_Inputs_cyclical!$A$1:$A$243, 0), MATCH('Cyclical_after overrides'!AF$1, F_Inputs_cyclical!$A$1:$BE$1, 0))="", "", INDEX(F_Inputs_cyclical!$A$1:$BE$243, MATCH('Cyclical_after overrides'!$A109, F_Inputs_cyclical!$A$1:$A$243, 0), MATCH('Cyclical_after overrides'!AF$1, F_Inputs_cyclical!$A$1:$BE$1, 0))),
Cyclical_overrides!AF109)</f>
        <v/>
      </c>
      <c r="AG109" s="72" t="str">
        <f>IF(Cyclical_overrides!AG109 = "",
IF(INDEX(F_Inputs_cyclical!$A$1:$BE$243, MATCH('Cyclical_after overrides'!$A109, F_Inputs_cyclical!$A$1:$A$243, 0), MATCH('Cyclical_after overrides'!AG$1, F_Inputs_cyclical!$A$1:$BE$1, 0))="", "", INDEX(F_Inputs_cyclical!$A$1:$BE$243, MATCH('Cyclical_after overrides'!$A109, F_Inputs_cyclical!$A$1:$A$243, 0), MATCH('Cyclical_after overrides'!AG$1, F_Inputs_cyclical!$A$1:$BE$1, 0))),
Cyclical_overrides!AG109)</f>
        <v/>
      </c>
      <c r="AH109" s="72" t="str">
        <f>IF(Cyclical_overrides!AH109 = "",
IF(INDEX(F_Inputs_cyclical!$A$1:$BE$243, MATCH('Cyclical_after overrides'!$A109, F_Inputs_cyclical!$A$1:$A$243, 0), MATCH('Cyclical_after overrides'!AH$1, F_Inputs_cyclical!$A$1:$BE$1, 0))="", "", INDEX(F_Inputs_cyclical!$A$1:$BE$243, MATCH('Cyclical_after overrides'!$A109, F_Inputs_cyclical!$A$1:$A$243, 0), MATCH('Cyclical_after overrides'!AH$1, F_Inputs_cyclical!$A$1:$BE$1, 0))),
Cyclical_overrides!AH109)</f>
        <v/>
      </c>
      <c r="AI109" s="72" t="str">
        <f>IF(Cyclical_overrides!AI109 = "",
IF(INDEX(F_Inputs_cyclical!$A$1:$BE$243, MATCH('Cyclical_after overrides'!$A109, F_Inputs_cyclical!$A$1:$A$243, 0), MATCH('Cyclical_after overrides'!AI$1, F_Inputs_cyclical!$A$1:$BE$1, 0))="", "", INDEX(F_Inputs_cyclical!$A$1:$BE$243, MATCH('Cyclical_after overrides'!$A109, F_Inputs_cyclical!$A$1:$A$243, 0), MATCH('Cyclical_after overrides'!AI$1, F_Inputs_cyclical!$A$1:$BE$1, 0))),
Cyclical_overrides!AI109)</f>
        <v/>
      </c>
      <c r="AJ109" s="72" t="str">
        <f>IF(Cyclical_overrides!AJ109 = "",
IF(INDEX(F_Inputs_cyclical!$A$1:$BE$243, MATCH('Cyclical_after overrides'!$A109, F_Inputs_cyclical!$A$1:$A$243, 0), MATCH('Cyclical_after overrides'!AJ$1, F_Inputs_cyclical!$A$1:$BE$1, 0))="", "", INDEX(F_Inputs_cyclical!$A$1:$BE$243, MATCH('Cyclical_after overrides'!$A109, F_Inputs_cyclical!$A$1:$A$243, 0), MATCH('Cyclical_after overrides'!AJ$1, F_Inputs_cyclical!$A$1:$BE$1, 0))),
Cyclical_overrides!AJ109)</f>
        <v/>
      </c>
      <c r="AK109" s="72" t="str">
        <f>IF(Cyclical_overrides!AK109 = "",
IF(INDEX(F_Inputs_cyclical!$A$1:$BE$243, MATCH('Cyclical_after overrides'!$A109, F_Inputs_cyclical!$A$1:$A$243, 0), MATCH('Cyclical_after overrides'!AK$1, F_Inputs_cyclical!$A$1:$BE$1, 0))="", "", INDEX(F_Inputs_cyclical!$A$1:$BE$243, MATCH('Cyclical_after overrides'!$A109, F_Inputs_cyclical!$A$1:$A$243, 0), MATCH('Cyclical_after overrides'!AK$1, F_Inputs_cyclical!$A$1:$BE$1, 0))),
Cyclical_overrides!AK109)</f>
        <v/>
      </c>
      <c r="AL109" s="72" t="str">
        <f>IF(Cyclical_overrides!AL109 = "",
IF(INDEX(F_Inputs_cyclical!$A$1:$BE$243, MATCH('Cyclical_after overrides'!$A109, F_Inputs_cyclical!$A$1:$A$243, 0), MATCH('Cyclical_after overrides'!AL$1, F_Inputs_cyclical!$A$1:$BE$1, 0))="", "", INDEX(F_Inputs_cyclical!$A$1:$BE$243, MATCH('Cyclical_after overrides'!$A109, F_Inputs_cyclical!$A$1:$A$243, 0), MATCH('Cyclical_after overrides'!AL$1, F_Inputs_cyclical!$A$1:$BE$1, 0))),
Cyclical_overrides!AL109)</f>
        <v/>
      </c>
      <c r="AM109" s="72">
        <f>IF(Cyclical_overrides!AM109 = "",
IF(INDEX(F_Inputs_cyclical!$A$1:$BE$243, MATCH('Cyclical_after overrides'!$A109, F_Inputs_cyclical!$A$1:$A$243, 0), MATCH('Cyclical_after overrides'!AM$1, F_Inputs_cyclical!$A$1:$BE$1, 0))="", "", INDEX(F_Inputs_cyclical!$A$1:$BE$243, MATCH('Cyclical_after overrides'!$A109, F_Inputs_cyclical!$A$1:$A$243, 0), MATCH('Cyclical_after overrides'!AM$1, F_Inputs_cyclical!$A$1:$BE$1, 0))),
Cyclical_overrides!AM109)</f>
        <v>11.717000000000001</v>
      </c>
      <c r="AN109" s="72">
        <f>IF(Cyclical_overrides!AN109 = "",
IF(INDEX(F_Inputs_cyclical!$A$1:$BE$243, MATCH('Cyclical_after overrides'!$A109, F_Inputs_cyclical!$A$1:$A$243, 0), MATCH('Cyclical_after overrides'!AN$1, F_Inputs_cyclical!$A$1:$BE$1, 0))="", "", INDEX(F_Inputs_cyclical!$A$1:$BE$243, MATCH('Cyclical_after overrides'!$A109, F_Inputs_cyclical!$A$1:$A$243, 0), MATCH('Cyclical_after overrides'!AN$1, F_Inputs_cyclical!$A$1:$BE$1, 0))),
Cyclical_overrides!AN109)</f>
        <v>53.695</v>
      </c>
      <c r="AO109" s="72" t="str">
        <f>IF(Cyclical_overrides!AO109 = "",
IF(INDEX(F_Inputs_cyclical!$A$1:$BE$243, MATCH('Cyclical_after overrides'!$A109, F_Inputs_cyclical!$A$1:$A$243, 0), MATCH('Cyclical_after overrides'!AO$1, F_Inputs_cyclical!$A$1:$BE$1, 0))="", "", INDEX(F_Inputs_cyclical!$A$1:$BE$243, MATCH('Cyclical_after overrides'!$A109, F_Inputs_cyclical!$A$1:$A$243, 0), MATCH('Cyclical_after overrides'!AO$1, F_Inputs_cyclical!$A$1:$BE$1, 0))),
Cyclical_overrides!AO109)</f>
        <v/>
      </c>
      <c r="AP109" s="72" t="str">
        <f>IF(Cyclical_overrides!AP109 = "",
IF(INDEX(F_Inputs_cyclical!$A$1:$BE$243, MATCH('Cyclical_after overrides'!$A109, F_Inputs_cyclical!$A$1:$A$243, 0), MATCH('Cyclical_after overrides'!AP$1, F_Inputs_cyclical!$A$1:$BE$1, 0))="", "", INDEX(F_Inputs_cyclical!$A$1:$BE$243, MATCH('Cyclical_after overrides'!$A109, F_Inputs_cyclical!$A$1:$A$243, 0), MATCH('Cyclical_after overrides'!AP$1, F_Inputs_cyclical!$A$1:$BE$1, 0))),
Cyclical_overrides!AP109)</f>
        <v/>
      </c>
      <c r="AQ109" s="72">
        <f>IF(Cyclical_overrides!AQ109 = "",
IF(INDEX(F_Inputs_cyclical!$A$1:$BE$243, MATCH('Cyclical_after overrides'!$A109, F_Inputs_cyclical!$A$1:$A$243, 0), MATCH('Cyclical_after overrides'!AQ$1, F_Inputs_cyclical!$A$1:$BE$1, 0))="", "", INDEX(F_Inputs_cyclical!$A$1:$BE$243, MATCH('Cyclical_after overrides'!$A109, F_Inputs_cyclical!$A$1:$A$243, 0), MATCH('Cyclical_after overrides'!AQ$1, F_Inputs_cyclical!$A$1:$BE$1, 0))),
Cyclical_overrides!AQ109)</f>
        <v>0.26900000000000002</v>
      </c>
      <c r="AR109" s="72">
        <f>IF(Cyclical_overrides!AR109 = "",
IF(INDEX(F_Inputs_cyclical!$A$1:$BE$243, MATCH('Cyclical_after overrides'!$A109, F_Inputs_cyclical!$A$1:$A$243, 0), MATCH('Cyclical_after overrides'!AR$1, F_Inputs_cyclical!$A$1:$BE$1, 0))="", "", INDEX(F_Inputs_cyclical!$A$1:$BE$243, MATCH('Cyclical_after overrides'!$A109, F_Inputs_cyclical!$A$1:$A$243, 0), MATCH('Cyclical_after overrides'!AR$1, F_Inputs_cyclical!$A$1:$BE$1, 0))),
Cyclical_overrides!AR109)</f>
        <v>6.1829999999999998</v>
      </c>
      <c r="AS109" s="72">
        <f>IF(Cyclical_overrides!AS109 = "",
IF(INDEX(F_Inputs_cyclical!$A$1:$BE$243, MATCH('Cyclical_after overrides'!$A109, F_Inputs_cyclical!$A$1:$A$243, 0), MATCH('Cyclical_after overrides'!AS$1, F_Inputs_cyclical!$A$1:$BE$1, 0))="", "", INDEX(F_Inputs_cyclical!$A$1:$BE$243, MATCH('Cyclical_after overrides'!$A109, F_Inputs_cyclical!$A$1:$A$243, 0), MATCH('Cyclical_after overrides'!AS$1, F_Inputs_cyclical!$A$1:$BE$1, 0))),
Cyclical_overrides!AS109)</f>
        <v>-0.375</v>
      </c>
      <c r="AT109" s="72">
        <f>IF(Cyclical_overrides!AT109 = "",
IF(INDEX(F_Inputs_cyclical!$A$1:$BE$243, MATCH('Cyclical_after overrides'!$A109, F_Inputs_cyclical!$A$1:$A$243, 0), MATCH('Cyclical_after overrides'!AT$1, F_Inputs_cyclical!$A$1:$BE$1, 0))="", "", INDEX(F_Inputs_cyclical!$A$1:$BE$243, MATCH('Cyclical_after overrides'!$A109, F_Inputs_cyclical!$A$1:$A$243, 0), MATCH('Cyclical_after overrides'!AT$1, F_Inputs_cyclical!$A$1:$BE$1, 0))),
Cyclical_overrides!AT109)</f>
        <v>3.9E-2</v>
      </c>
      <c r="AU109" s="72">
        <f>IF(Cyclical_overrides!AU109 = "",
IF(INDEX(F_Inputs_cyclical!$A$1:$BE$243, MATCH('Cyclical_after overrides'!$A109, F_Inputs_cyclical!$A$1:$A$243, 0), MATCH('Cyclical_after overrides'!AU$1, F_Inputs_cyclical!$A$1:$BE$1, 0))="", "", INDEX(F_Inputs_cyclical!$A$1:$BE$243, MATCH('Cyclical_after overrides'!$A109, F_Inputs_cyclical!$A$1:$A$243, 0), MATCH('Cyclical_after overrides'!AU$1, F_Inputs_cyclical!$A$1:$BE$1, 0))),
Cyclical_overrides!AU109)</f>
        <v>7.3780000000000001</v>
      </c>
      <c r="AV109" s="72" t="str">
        <f>IF(Cyclical_overrides!AV109 = "",
IF(INDEX(F_Inputs_cyclical!$A$1:$BE$243, MATCH('Cyclical_after overrides'!$A109, F_Inputs_cyclical!$A$1:$A$243, 0), MATCH('Cyclical_after overrides'!AV$1, F_Inputs_cyclical!$A$1:$BE$1, 0))="", "", INDEX(F_Inputs_cyclical!$A$1:$BE$243, MATCH('Cyclical_after overrides'!$A109, F_Inputs_cyclical!$A$1:$A$243, 0), MATCH('Cyclical_after overrides'!AV$1, F_Inputs_cyclical!$A$1:$BE$1, 0))),
Cyclical_overrides!AV109)</f>
        <v/>
      </c>
      <c r="AW109" s="72">
        <f>IF(Cyclical_overrides!AW109 = "",
IF(INDEX(F_Inputs_cyclical!$A$1:$BE$243, MATCH('Cyclical_after overrides'!$A109, F_Inputs_cyclical!$A$1:$A$243, 0), MATCH('Cyclical_after overrides'!AW$1, F_Inputs_cyclical!$A$1:$BE$1, 0))="", "", INDEX(F_Inputs_cyclical!$A$1:$BE$243, MATCH('Cyclical_after overrides'!$A109, F_Inputs_cyclical!$A$1:$A$243, 0), MATCH('Cyclical_after overrides'!AW$1, F_Inputs_cyclical!$A$1:$BE$1, 0))),
Cyclical_overrides!AW109)</f>
        <v>1.1367310801447381</v>
      </c>
      <c r="AX109" s="72">
        <f>IF(Cyclical_overrides!AX109 = "",
IF(INDEX(F_Inputs_cyclical!$A$1:$BE$243, MATCH('Cyclical_after overrides'!$A109, F_Inputs_cyclical!$A$1:$A$243, 0), MATCH('Cyclical_after overrides'!AX$1, F_Inputs_cyclical!$A$1:$BE$1, 0))="", "", INDEX(F_Inputs_cyclical!$A$1:$BE$243, MATCH('Cyclical_after overrides'!$A109, F_Inputs_cyclical!$A$1:$A$243, 0), MATCH('Cyclical_after overrides'!AX$1, F_Inputs_cyclical!$A$1:$BE$1, 0))),
Cyclical_overrides!AX109)</f>
        <v>23.891982660168679</v>
      </c>
      <c r="AY109" s="72">
        <f>IF(Cyclical_overrides!AY109 = "",
IF(INDEX(F_Inputs_cyclical!$A$1:$BE$243, MATCH('Cyclical_after overrides'!$A109, F_Inputs_cyclical!$A$1:$A$243, 0), MATCH('Cyclical_after overrides'!AY$1, F_Inputs_cyclical!$A$1:$BE$1, 0))="", "", INDEX(F_Inputs_cyclical!$A$1:$BE$243, MATCH('Cyclical_after overrides'!$A109, F_Inputs_cyclical!$A$1:$A$243, 0), MATCH('Cyclical_after overrides'!AY$1, F_Inputs_cyclical!$A$1:$BE$1, 0))),
Cyclical_overrides!AY109)</f>
        <v>136.39067654557584</v>
      </c>
      <c r="AZ109" s="72">
        <f>IF(Cyclical_overrides!AZ109 = "",
IF(INDEX(F_Inputs_cyclical!$A$1:$BE$243, MATCH('Cyclical_after overrides'!$A109, F_Inputs_cyclical!$A$1:$A$243, 0), MATCH('Cyclical_after overrides'!AZ$1, F_Inputs_cyclical!$A$1:$BE$1, 0))="", "", INDEX(F_Inputs_cyclical!$A$1:$BE$243, MATCH('Cyclical_after overrides'!$A109, F_Inputs_cyclical!$A$1:$A$243, 0), MATCH('Cyclical_after overrides'!AZ$1, F_Inputs_cyclical!$A$1:$BE$1, 0))),
Cyclical_overrides!AZ109)</f>
        <v>2.0456459338372843</v>
      </c>
      <c r="BA109" s="72">
        <f>IF(Cyclical_overrides!BA109 = "",
IF(INDEX(F_Inputs_cyclical!$A$1:$BE$243, MATCH('Cyclical_after overrides'!$A109, F_Inputs_cyclical!$A$1:$A$243, 0), MATCH('Cyclical_after overrides'!BA$1, F_Inputs_cyclical!$A$1:$BE$1, 0))="", "", INDEX(F_Inputs_cyclical!$A$1:$BE$243, MATCH('Cyclical_after overrides'!$A109, F_Inputs_cyclical!$A$1:$A$243, 0), MATCH('Cyclical_after overrides'!BA$1, F_Inputs_cyclical!$A$1:$BE$1, 0))),
Cyclical_overrides!BA109)</f>
        <v>15.407730450629964</v>
      </c>
      <c r="BB109" s="72">
        <f>IF(Cyclical_overrides!BB109 = "",
IF(INDEX(F_Inputs_cyclical!$A$1:$BE$243, MATCH('Cyclical_after overrides'!$A109, F_Inputs_cyclical!$A$1:$A$243, 0), MATCH('Cyclical_after overrides'!BB$1, F_Inputs_cyclical!$A$1:$BE$1, 0))="", "", INDEX(F_Inputs_cyclical!$A$1:$BE$243, MATCH('Cyclical_after overrides'!$A109, F_Inputs_cyclical!$A$1:$A$243, 0), MATCH('Cyclical_after overrides'!BB$1, F_Inputs_cyclical!$A$1:$BE$1, 0))),
Cyclical_overrides!BB109)</f>
        <v>15.407730450629964</v>
      </c>
      <c r="BC109" s="72">
        <f>IF(Cyclical_overrides!BC109 = "",
IF(INDEX(F_Inputs_cyclical!$A$1:$BE$243, MATCH('Cyclical_after overrides'!$A109, F_Inputs_cyclical!$A$1:$A$243, 0), MATCH('Cyclical_after overrides'!BC$1, F_Inputs_cyclical!$A$1:$BE$1, 0))="", "", INDEX(F_Inputs_cyclical!$A$1:$BE$243, MATCH('Cyclical_after overrides'!$A109, F_Inputs_cyclical!$A$1:$A$243, 0), MATCH('Cyclical_after overrides'!BC$1, F_Inputs_cyclical!$A$1:$BE$1, 0))),
Cyclical_overrides!BC109)</f>
        <v>9.0565981516539757</v>
      </c>
      <c r="BD109" s="72">
        <f>IF(Cyclical_overrides!BD109 = "",
IF(INDEX(F_Inputs_cyclical!$A$1:$BE$243, MATCH('Cyclical_after overrides'!$A109, F_Inputs_cyclical!$A$1:$A$243, 0), MATCH('Cyclical_after overrides'!BD$1, F_Inputs_cyclical!$A$1:$BE$1, 0))="", "", INDEX(F_Inputs_cyclical!$A$1:$BE$243, MATCH('Cyclical_after overrides'!$A109, F_Inputs_cyclical!$A$1:$A$243, 0), MATCH('Cyclical_after overrides'!BD$1, F_Inputs_cyclical!$A$1:$BE$1, 0))),
Cyclical_overrides!BD109)</f>
        <v>586.30759999999998</v>
      </c>
      <c r="BE109" s="194"/>
    </row>
    <row r="110" spans="1:57" x14ac:dyDescent="0.4">
      <c r="A110" s="63" t="str">
        <f t="shared" si="1"/>
        <v>WSH21</v>
      </c>
      <c r="B110" s="63" t="s">
        <v>361</v>
      </c>
      <c r="C110" s="63" t="s">
        <v>257</v>
      </c>
      <c r="D110" s="72">
        <f>IF(Cyclical_overrides!D110 = "",
IF(INDEX(F_Inputs_cyclical!$A$1:$BE$243, MATCH('Cyclical_after overrides'!$A110, F_Inputs_cyclical!$A$1:$A$243, 0), MATCH('Cyclical_after overrides'!D$1, F_Inputs_cyclical!$A$1:$BE$1, 0))="", "", INDEX(F_Inputs_cyclical!$A$1:$BE$243, MATCH('Cyclical_after overrides'!$A110, F_Inputs_cyclical!$A$1:$A$243, 0), MATCH('Cyclical_after overrides'!D$1, F_Inputs_cyclical!$A$1:$BE$1, 0))),
Cyclical_overrides!D110)</f>
        <v>11.926</v>
      </c>
      <c r="E110" s="72">
        <f>IF(Cyclical_overrides!E110 = "",
IF(INDEX(F_Inputs_cyclical!$A$1:$BE$243, MATCH('Cyclical_after overrides'!$A110, F_Inputs_cyclical!$A$1:$A$243, 0), MATCH('Cyclical_after overrides'!E$1, F_Inputs_cyclical!$A$1:$BE$1, 0))="", "", INDEX(F_Inputs_cyclical!$A$1:$BE$243, MATCH('Cyclical_after overrides'!$A110, F_Inputs_cyclical!$A$1:$A$243, 0), MATCH('Cyclical_after overrides'!E$1, F_Inputs_cyclical!$A$1:$BE$1, 0))),
Cyclical_overrides!E110)</f>
        <v>5.0919999999999996</v>
      </c>
      <c r="F110" s="72">
        <f>IF(Cyclical_overrides!F110 = "",
IF(INDEX(F_Inputs_cyclical!$A$1:$BE$243, MATCH('Cyclical_after overrides'!$A110, F_Inputs_cyclical!$A$1:$A$243, 0), MATCH('Cyclical_after overrides'!F$1, F_Inputs_cyclical!$A$1:$BE$1, 0))="", "", INDEX(F_Inputs_cyclical!$A$1:$BE$243, MATCH('Cyclical_after overrides'!$A110, F_Inputs_cyclical!$A$1:$A$243, 0), MATCH('Cyclical_after overrides'!F$1, F_Inputs_cyclical!$A$1:$BE$1, 0))),
Cyclical_overrides!F110)</f>
        <v>31.445</v>
      </c>
      <c r="G110" s="72">
        <f>IF(Cyclical_overrides!G110 = "",
IF(INDEX(F_Inputs_cyclical!$A$1:$BE$243, MATCH('Cyclical_after overrides'!$A110, F_Inputs_cyclical!$A$1:$A$243, 0), MATCH('Cyclical_after overrides'!G$1, F_Inputs_cyclical!$A$1:$BE$1, 0))="", "", INDEX(F_Inputs_cyclical!$A$1:$BE$243, MATCH('Cyclical_after overrides'!$A110, F_Inputs_cyclical!$A$1:$A$243, 0), MATCH('Cyclical_after overrides'!G$1, F_Inputs_cyclical!$A$1:$BE$1, 0))),
Cyclical_overrides!G110)</f>
        <v>1.94</v>
      </c>
      <c r="H110" s="72">
        <f>IF(Cyclical_overrides!H110 = "",
IF(INDEX(F_Inputs_cyclical!$A$1:$BE$243, MATCH('Cyclical_after overrides'!$A110, F_Inputs_cyclical!$A$1:$A$243, 0), MATCH('Cyclical_after overrides'!H$1, F_Inputs_cyclical!$A$1:$BE$1, 0))="", "", INDEX(F_Inputs_cyclical!$A$1:$BE$243, MATCH('Cyclical_after overrides'!$A110, F_Inputs_cyclical!$A$1:$A$243, 0), MATCH('Cyclical_after overrides'!H$1, F_Inputs_cyclical!$A$1:$BE$1, 0))),
Cyclical_overrides!H110)</f>
        <v>0.25700000000000001</v>
      </c>
      <c r="I110" s="72">
        <f>IF(Cyclical_overrides!I110 = "",
IF(INDEX(F_Inputs_cyclical!$A$1:$BE$243, MATCH('Cyclical_after overrides'!$A110, F_Inputs_cyclical!$A$1:$A$243, 0), MATCH('Cyclical_after overrides'!I$1, F_Inputs_cyclical!$A$1:$BE$1, 0))="", "", INDEX(F_Inputs_cyclical!$A$1:$BE$243, MATCH('Cyclical_after overrides'!$A110, F_Inputs_cyclical!$A$1:$A$243, 0), MATCH('Cyclical_after overrides'!I$1, F_Inputs_cyclical!$A$1:$BE$1, 0))),
Cyclical_overrides!I110)</f>
        <v>0</v>
      </c>
      <c r="J110" s="72" t="str">
        <f>IF(Cyclical_overrides!J110 = "",
IF(INDEX(F_Inputs_cyclical!$A$1:$BE$243, MATCH('Cyclical_after overrides'!$A110, F_Inputs_cyclical!$A$1:$A$243, 0), MATCH('Cyclical_after overrides'!J$1, F_Inputs_cyclical!$A$1:$BE$1, 0))="", "", INDEX(F_Inputs_cyclical!$A$1:$BE$243, MATCH('Cyclical_after overrides'!$A110, F_Inputs_cyclical!$A$1:$A$243, 0), MATCH('Cyclical_after overrides'!J$1, F_Inputs_cyclical!$A$1:$BE$1, 0))),
Cyclical_overrides!J110)</f>
        <v/>
      </c>
      <c r="K110" s="72">
        <f>IF(Cyclical_overrides!K110 = "",
IF(INDEX(F_Inputs_cyclical!$A$1:$BE$243, MATCH('Cyclical_after overrides'!$A110, F_Inputs_cyclical!$A$1:$A$243, 0), MATCH('Cyclical_after overrides'!K$1, F_Inputs_cyclical!$A$1:$BE$1, 0))="", "", INDEX(F_Inputs_cyclical!$A$1:$BE$243, MATCH('Cyclical_after overrides'!$A110, F_Inputs_cyclical!$A$1:$A$243, 0), MATCH('Cyclical_after overrides'!K$1, F_Inputs_cyclical!$A$1:$BE$1, 0))),
Cyclical_overrides!K110)</f>
        <v>35.273000000000003</v>
      </c>
      <c r="L110" s="72" t="str">
        <f>IF(Cyclical_overrides!L110 = "",
IF(INDEX(F_Inputs_cyclical!$A$1:$BE$243, MATCH('Cyclical_after overrides'!$A110, F_Inputs_cyclical!$A$1:$A$243, 0), MATCH('Cyclical_after overrides'!L$1, F_Inputs_cyclical!$A$1:$BE$1, 0))="", "", INDEX(F_Inputs_cyclical!$A$1:$BE$243, MATCH('Cyclical_after overrides'!$A110, F_Inputs_cyclical!$A$1:$A$243, 0), MATCH('Cyclical_after overrides'!L$1, F_Inputs_cyclical!$A$1:$BE$1, 0))),
Cyclical_overrides!L110)</f>
        <v/>
      </c>
      <c r="M110" s="72" t="str">
        <f>IF(Cyclical_overrides!M110 = "",
IF(INDEX(F_Inputs_cyclical!$A$1:$BE$243, MATCH('Cyclical_after overrides'!$A110, F_Inputs_cyclical!$A$1:$A$243, 0), MATCH('Cyclical_after overrides'!M$1, F_Inputs_cyclical!$A$1:$BE$1, 0))="", "", INDEX(F_Inputs_cyclical!$A$1:$BE$243, MATCH('Cyclical_after overrides'!$A110, F_Inputs_cyclical!$A$1:$A$243, 0), MATCH('Cyclical_after overrides'!M$1, F_Inputs_cyclical!$A$1:$BE$1, 0))),
Cyclical_overrides!M110)</f>
        <v/>
      </c>
      <c r="N110" s="72" t="str">
        <f>IF(Cyclical_overrides!N110 = "",
IF(INDEX(F_Inputs_cyclical!$A$1:$BE$243, MATCH('Cyclical_after overrides'!$A110, F_Inputs_cyclical!$A$1:$A$243, 0), MATCH('Cyclical_after overrides'!N$1, F_Inputs_cyclical!$A$1:$BE$1, 0))="", "", INDEX(F_Inputs_cyclical!$A$1:$BE$243, MATCH('Cyclical_after overrides'!$A110, F_Inputs_cyclical!$A$1:$A$243, 0), MATCH('Cyclical_after overrides'!N$1, F_Inputs_cyclical!$A$1:$BE$1, 0))),
Cyclical_overrides!N110)</f>
        <v/>
      </c>
      <c r="O110" s="72" t="str">
        <f>IF(Cyclical_overrides!O110 = "",
IF(INDEX(F_Inputs_cyclical!$A$1:$BE$243, MATCH('Cyclical_after overrides'!$A110, F_Inputs_cyclical!$A$1:$A$243, 0), MATCH('Cyclical_after overrides'!O$1, F_Inputs_cyclical!$A$1:$BE$1, 0))="", "", INDEX(F_Inputs_cyclical!$A$1:$BE$243, MATCH('Cyclical_after overrides'!$A110, F_Inputs_cyclical!$A$1:$A$243, 0), MATCH('Cyclical_after overrides'!O$1, F_Inputs_cyclical!$A$1:$BE$1, 0))),
Cyclical_overrides!O110)</f>
        <v/>
      </c>
      <c r="P110" s="72" t="str">
        <f>IF(Cyclical_overrides!P110 = "",
IF(INDEX(F_Inputs_cyclical!$A$1:$BE$243, MATCH('Cyclical_after overrides'!$A110, F_Inputs_cyclical!$A$1:$A$243, 0), MATCH('Cyclical_after overrides'!P$1, F_Inputs_cyclical!$A$1:$BE$1, 0))="", "", INDEX(F_Inputs_cyclical!$A$1:$BE$243, MATCH('Cyclical_after overrides'!$A110, F_Inputs_cyclical!$A$1:$A$243, 0), MATCH('Cyclical_after overrides'!P$1, F_Inputs_cyclical!$A$1:$BE$1, 0))),
Cyclical_overrides!P110)</f>
        <v/>
      </c>
      <c r="Q110" s="72" t="str">
        <f>IF(Cyclical_overrides!Q110 = "",
IF(INDEX(F_Inputs_cyclical!$A$1:$BE$243, MATCH('Cyclical_after overrides'!$A110, F_Inputs_cyclical!$A$1:$A$243, 0), MATCH('Cyclical_after overrides'!Q$1, F_Inputs_cyclical!$A$1:$BE$1, 0))="", "", INDEX(F_Inputs_cyclical!$A$1:$BE$243, MATCH('Cyclical_after overrides'!$A110, F_Inputs_cyclical!$A$1:$A$243, 0), MATCH('Cyclical_after overrides'!Q$1, F_Inputs_cyclical!$A$1:$BE$1, 0))),
Cyclical_overrides!Q110)</f>
        <v/>
      </c>
      <c r="R110" s="72" t="str">
        <f>IF(Cyclical_overrides!R110 = "",
IF(INDEX(F_Inputs_cyclical!$A$1:$BE$243, MATCH('Cyclical_after overrides'!$A110, F_Inputs_cyclical!$A$1:$A$243, 0), MATCH('Cyclical_after overrides'!R$1, F_Inputs_cyclical!$A$1:$BE$1, 0))="", "", INDEX(F_Inputs_cyclical!$A$1:$BE$243, MATCH('Cyclical_after overrides'!$A110, F_Inputs_cyclical!$A$1:$A$243, 0), MATCH('Cyclical_after overrides'!R$1, F_Inputs_cyclical!$A$1:$BE$1, 0))),
Cyclical_overrides!R110)</f>
        <v/>
      </c>
      <c r="S110" s="72" t="str">
        <f>IF(Cyclical_overrides!S110 = "",
IF(INDEX(F_Inputs_cyclical!$A$1:$BE$243, MATCH('Cyclical_after overrides'!$A110, F_Inputs_cyclical!$A$1:$A$243, 0), MATCH('Cyclical_after overrides'!S$1, F_Inputs_cyclical!$A$1:$BE$1, 0))="", "", INDEX(F_Inputs_cyclical!$A$1:$BE$243, MATCH('Cyclical_after overrides'!$A110, F_Inputs_cyclical!$A$1:$A$243, 0), MATCH('Cyclical_after overrides'!S$1, F_Inputs_cyclical!$A$1:$BE$1, 0))),
Cyclical_overrides!S110)</f>
        <v/>
      </c>
      <c r="T110" s="72" t="str">
        <f>IF(Cyclical_overrides!T110 = "",
IF(INDEX(F_Inputs_cyclical!$A$1:$BE$243, MATCH('Cyclical_after overrides'!$A110, F_Inputs_cyclical!$A$1:$A$243, 0), MATCH('Cyclical_after overrides'!T$1, F_Inputs_cyclical!$A$1:$BE$1, 0))="", "", INDEX(F_Inputs_cyclical!$A$1:$BE$243, MATCH('Cyclical_after overrides'!$A110, F_Inputs_cyclical!$A$1:$A$243, 0), MATCH('Cyclical_after overrides'!T$1, F_Inputs_cyclical!$A$1:$BE$1, 0))),
Cyclical_overrides!T110)</f>
        <v/>
      </c>
      <c r="U110" s="72" t="str">
        <f>IF(Cyclical_overrides!U110 = "",
IF(INDEX(F_Inputs_cyclical!$A$1:$BE$243, MATCH('Cyclical_after overrides'!$A110, F_Inputs_cyclical!$A$1:$A$243, 0), MATCH('Cyclical_after overrides'!U$1, F_Inputs_cyclical!$A$1:$BE$1, 0))="", "", INDEX(F_Inputs_cyclical!$A$1:$BE$243, MATCH('Cyclical_after overrides'!$A110, F_Inputs_cyclical!$A$1:$A$243, 0), MATCH('Cyclical_after overrides'!U$1, F_Inputs_cyclical!$A$1:$BE$1, 0))),
Cyclical_overrides!U110)</f>
        <v/>
      </c>
      <c r="V110" s="72">
        <f>IF(Cyclical_overrides!V110 = "",
IF(INDEX(F_Inputs_cyclical!$A$1:$BE$243, MATCH('Cyclical_after overrides'!$A110, F_Inputs_cyclical!$A$1:$A$243, 0), MATCH('Cyclical_after overrides'!V$1, F_Inputs_cyclical!$A$1:$BE$1, 0))="", "", INDEX(F_Inputs_cyclical!$A$1:$BE$243, MATCH('Cyclical_after overrides'!$A110, F_Inputs_cyclical!$A$1:$A$243, 0), MATCH('Cyclical_after overrides'!V$1, F_Inputs_cyclical!$A$1:$BE$1, 0))),
Cyclical_overrides!V110)</f>
        <v>52.290999999999997</v>
      </c>
      <c r="W110" s="72">
        <f>IF(Cyclical_overrides!W110 = "",
IF(INDEX(F_Inputs_cyclical!$A$1:$BE$243, MATCH('Cyclical_after overrides'!$A110, F_Inputs_cyclical!$A$1:$A$243, 0), MATCH('Cyclical_after overrides'!W$1, F_Inputs_cyclical!$A$1:$BE$1, 0))="", "", INDEX(F_Inputs_cyclical!$A$1:$BE$243, MATCH('Cyclical_after overrides'!$A110, F_Inputs_cyclical!$A$1:$A$243, 0), MATCH('Cyclical_after overrides'!W$1, F_Inputs_cyclical!$A$1:$BE$1, 0))),
Cyclical_overrides!W110)</f>
        <v>30.751999999999999</v>
      </c>
      <c r="X110" s="72">
        <f>IF(Cyclical_overrides!X110 = "",
IF(INDEX(F_Inputs_cyclical!$A$1:$BE$243, MATCH('Cyclical_after overrides'!$A110, F_Inputs_cyclical!$A$1:$A$243, 0), MATCH('Cyclical_after overrides'!X$1, F_Inputs_cyclical!$A$1:$BE$1, 0))="", "", INDEX(F_Inputs_cyclical!$A$1:$BE$243, MATCH('Cyclical_after overrides'!$A110, F_Inputs_cyclical!$A$1:$A$243, 0), MATCH('Cyclical_after overrides'!X$1, F_Inputs_cyclical!$A$1:$BE$1, 0))),
Cyclical_overrides!X110)</f>
        <v>47.59</v>
      </c>
      <c r="Y110" s="72">
        <f>IF(Cyclical_overrides!Y110 = "",
IF(INDEX(F_Inputs_cyclical!$A$1:$BE$243, MATCH('Cyclical_after overrides'!$A110, F_Inputs_cyclical!$A$1:$A$243, 0), MATCH('Cyclical_after overrides'!Y$1, F_Inputs_cyclical!$A$1:$BE$1, 0))="", "", INDEX(F_Inputs_cyclical!$A$1:$BE$243, MATCH('Cyclical_after overrides'!$A110, F_Inputs_cyclical!$A$1:$A$243, 0), MATCH('Cyclical_after overrides'!Y$1, F_Inputs_cyclical!$A$1:$BE$1, 0))),
Cyclical_overrides!Y110)</f>
        <v>82.927999999999997</v>
      </c>
      <c r="Z110" s="72">
        <f>IF(Cyclical_overrides!Z110 = "",
IF(INDEX(F_Inputs_cyclical!$A$1:$BE$243, MATCH('Cyclical_after overrides'!$A110, F_Inputs_cyclical!$A$1:$A$243, 0), MATCH('Cyclical_after overrides'!Z$1, F_Inputs_cyclical!$A$1:$BE$1, 0))="", "", INDEX(F_Inputs_cyclical!$A$1:$BE$243, MATCH('Cyclical_after overrides'!$A110, F_Inputs_cyclical!$A$1:$A$243, 0), MATCH('Cyclical_after overrides'!Z$1, F_Inputs_cyclical!$A$1:$BE$1, 0))),
Cyclical_overrides!Z110)</f>
        <v>648.57500000000005</v>
      </c>
      <c r="AA110" s="72">
        <f>IF(Cyclical_overrides!AA110 = "",
IF(INDEX(F_Inputs_cyclical!$A$1:$BE$243, MATCH('Cyclical_after overrides'!$A110, F_Inputs_cyclical!$A$1:$A$243, 0), MATCH('Cyclical_after overrides'!AA$1, F_Inputs_cyclical!$A$1:$BE$1, 0))="", "", INDEX(F_Inputs_cyclical!$A$1:$BE$243, MATCH('Cyclical_after overrides'!$A110, F_Inputs_cyclical!$A$1:$A$243, 0), MATCH('Cyclical_after overrides'!AA$1, F_Inputs_cyclical!$A$1:$BE$1, 0))),
Cyclical_overrides!AA110)</f>
        <v>564.053</v>
      </c>
      <c r="AB110" s="72" t="str">
        <f>IF(Cyclical_overrides!AB110 = "",
IF(INDEX(F_Inputs_cyclical!$A$1:$BE$243, MATCH('Cyclical_after overrides'!$A110, F_Inputs_cyclical!$A$1:$A$243, 0), MATCH('Cyclical_after overrides'!AB$1, F_Inputs_cyclical!$A$1:$BE$1, 0))="", "", INDEX(F_Inputs_cyclical!$A$1:$BE$243, MATCH('Cyclical_after overrides'!$A110, F_Inputs_cyclical!$A$1:$A$243, 0), MATCH('Cyclical_after overrides'!AB$1, F_Inputs_cyclical!$A$1:$BE$1, 0))),
Cyclical_overrides!AB110)</f>
        <v/>
      </c>
      <c r="AC110" s="72">
        <f>IF(Cyclical_overrides!AC110 = "",
IF(INDEX(F_Inputs_cyclical!$A$1:$BE$243, MATCH('Cyclical_after overrides'!$A110, F_Inputs_cyclical!$A$1:$A$243, 0), MATCH('Cyclical_after overrides'!AC$1, F_Inputs_cyclical!$A$1:$BE$1, 0))="", "", INDEX(F_Inputs_cyclical!$A$1:$BE$243, MATCH('Cyclical_after overrides'!$A110, F_Inputs_cyclical!$A$1:$A$243, 0), MATCH('Cyclical_after overrides'!AC$1, F_Inputs_cyclical!$A$1:$BE$1, 0))),
Cyclical_overrides!AC110)</f>
        <v>65.47</v>
      </c>
      <c r="AD110" s="72">
        <f>IF(Cyclical_overrides!AD110 = "",
IF(INDEX(F_Inputs_cyclical!$A$1:$BE$243, MATCH('Cyclical_after overrides'!$A110, F_Inputs_cyclical!$A$1:$A$243, 0), MATCH('Cyclical_after overrides'!AD$1, F_Inputs_cyclical!$A$1:$BE$1, 0))="", "", INDEX(F_Inputs_cyclical!$A$1:$BE$243, MATCH('Cyclical_after overrides'!$A110, F_Inputs_cyclical!$A$1:$A$243, 0), MATCH('Cyclical_after overrides'!AD$1, F_Inputs_cyclical!$A$1:$BE$1, 0))),
Cyclical_overrides!AD110)</f>
        <v>1.821</v>
      </c>
      <c r="AE110" s="72">
        <f>IF(Cyclical_overrides!AE110 = "",
IF(INDEX(F_Inputs_cyclical!$A$1:$BE$243, MATCH('Cyclical_after overrides'!$A110, F_Inputs_cyclical!$A$1:$A$243, 0), MATCH('Cyclical_after overrides'!AE$1, F_Inputs_cyclical!$A$1:$BE$1, 0))="", "", INDEX(F_Inputs_cyclical!$A$1:$BE$243, MATCH('Cyclical_after overrides'!$A110, F_Inputs_cyclical!$A$1:$A$243, 0), MATCH('Cyclical_after overrides'!AE$1, F_Inputs_cyclical!$A$1:$BE$1, 0))),
Cyclical_overrides!AE110)</f>
        <v>0.24299999999999999</v>
      </c>
      <c r="AF110" s="72">
        <f>IF(Cyclical_overrides!AF110 = "",
IF(INDEX(F_Inputs_cyclical!$A$1:$BE$243, MATCH('Cyclical_after overrides'!$A110, F_Inputs_cyclical!$A$1:$A$243, 0), MATCH('Cyclical_after overrides'!AF$1, F_Inputs_cyclical!$A$1:$BE$1, 0))="", "", INDEX(F_Inputs_cyclical!$A$1:$BE$243, MATCH('Cyclical_after overrides'!$A110, F_Inputs_cyclical!$A$1:$A$243, 0), MATCH('Cyclical_after overrides'!AF$1, F_Inputs_cyclical!$A$1:$BE$1, 0))),
Cyclical_overrides!AF110)</f>
        <v>3.4740000000000002</v>
      </c>
      <c r="AG110" s="72">
        <f>IF(Cyclical_overrides!AG110 = "",
IF(INDEX(F_Inputs_cyclical!$A$1:$BE$243, MATCH('Cyclical_after overrides'!$A110, F_Inputs_cyclical!$A$1:$A$243, 0), MATCH('Cyclical_after overrides'!AG$1, F_Inputs_cyclical!$A$1:$BE$1, 0))="", "", INDEX(F_Inputs_cyclical!$A$1:$BE$243, MATCH('Cyclical_after overrides'!$A110, F_Inputs_cyclical!$A$1:$A$243, 0), MATCH('Cyclical_after overrides'!AG$1, F_Inputs_cyclical!$A$1:$BE$1, 0))),
Cyclical_overrides!AG110)</f>
        <v>8.3000000000000004E-2</v>
      </c>
      <c r="AH110" s="72">
        <f>IF(Cyclical_overrides!AH110 = "",
IF(INDEX(F_Inputs_cyclical!$A$1:$BE$243, MATCH('Cyclical_after overrides'!$A110, F_Inputs_cyclical!$A$1:$A$243, 0), MATCH('Cyclical_after overrides'!AH$1, F_Inputs_cyclical!$A$1:$BE$1, 0))="", "", INDEX(F_Inputs_cyclical!$A$1:$BE$243, MATCH('Cyclical_after overrides'!$A110, F_Inputs_cyclical!$A$1:$A$243, 0), MATCH('Cyclical_after overrides'!AH$1, F_Inputs_cyclical!$A$1:$BE$1, 0))),
Cyclical_overrides!AH110)</f>
        <v>3.0430000000000001</v>
      </c>
      <c r="AI110" s="72">
        <f>IF(Cyclical_overrides!AI110 = "",
IF(INDEX(F_Inputs_cyclical!$A$1:$BE$243, MATCH('Cyclical_after overrides'!$A110, F_Inputs_cyclical!$A$1:$A$243, 0), MATCH('Cyclical_after overrides'!AI$1, F_Inputs_cyclical!$A$1:$BE$1, 0))="", "", INDEX(F_Inputs_cyclical!$A$1:$BE$243, MATCH('Cyclical_after overrides'!$A110, F_Inputs_cyclical!$A$1:$A$243, 0), MATCH('Cyclical_after overrides'!AI$1, F_Inputs_cyclical!$A$1:$BE$1, 0))),
Cyclical_overrides!AI110)</f>
        <v>4.1449999999999996</v>
      </c>
      <c r="AJ110" s="72">
        <f>IF(Cyclical_overrides!AJ110 = "",
IF(INDEX(F_Inputs_cyclical!$A$1:$BE$243, MATCH('Cyclical_after overrides'!$A110, F_Inputs_cyclical!$A$1:$A$243, 0), MATCH('Cyclical_after overrides'!AJ$1, F_Inputs_cyclical!$A$1:$BE$1, 0))="", "", INDEX(F_Inputs_cyclical!$A$1:$BE$243, MATCH('Cyclical_after overrides'!$A110, F_Inputs_cyclical!$A$1:$A$243, 0), MATCH('Cyclical_after overrides'!AJ$1, F_Inputs_cyclical!$A$1:$BE$1, 0))),
Cyclical_overrides!AJ110)</f>
        <v>0</v>
      </c>
      <c r="AK110" s="72">
        <f>IF(Cyclical_overrides!AK110 = "",
IF(INDEX(F_Inputs_cyclical!$A$1:$BE$243, MATCH('Cyclical_after overrides'!$A110, F_Inputs_cyclical!$A$1:$A$243, 0), MATCH('Cyclical_after overrides'!AK$1, F_Inputs_cyclical!$A$1:$BE$1, 0))="", "", INDEX(F_Inputs_cyclical!$A$1:$BE$243, MATCH('Cyclical_after overrides'!$A110, F_Inputs_cyclical!$A$1:$A$243, 0), MATCH('Cyclical_after overrides'!AK$1, F_Inputs_cyclical!$A$1:$BE$1, 0))),
Cyclical_overrides!AK110)</f>
        <v>3.9E-2</v>
      </c>
      <c r="AL110" s="72">
        <f>IF(Cyclical_overrides!AL110 = "",
IF(INDEX(F_Inputs_cyclical!$A$1:$BE$243, MATCH('Cyclical_after overrides'!$A110, F_Inputs_cyclical!$A$1:$A$243, 0), MATCH('Cyclical_after overrides'!AL$1, F_Inputs_cyclical!$A$1:$BE$1, 0))="", "", INDEX(F_Inputs_cyclical!$A$1:$BE$243, MATCH('Cyclical_after overrides'!$A110, F_Inputs_cyclical!$A$1:$A$243, 0), MATCH('Cyclical_after overrides'!AL$1, F_Inputs_cyclical!$A$1:$BE$1, 0))),
Cyclical_overrides!AL110)</f>
        <v>0.40300000000000002</v>
      </c>
      <c r="AM110" s="72">
        <f>IF(Cyclical_overrides!AM110 = "",
IF(INDEX(F_Inputs_cyclical!$A$1:$BE$243, MATCH('Cyclical_after overrides'!$A110, F_Inputs_cyclical!$A$1:$A$243, 0), MATCH('Cyclical_after overrides'!AM$1, F_Inputs_cyclical!$A$1:$BE$1, 0))="", "", INDEX(F_Inputs_cyclical!$A$1:$BE$243, MATCH('Cyclical_after overrides'!$A110, F_Inputs_cyclical!$A$1:$A$243, 0), MATCH('Cyclical_after overrides'!AM$1, F_Inputs_cyclical!$A$1:$BE$1, 0))),
Cyclical_overrides!AM110)</f>
        <v>8.7859999999999996</v>
      </c>
      <c r="AN110" s="72" t="str">
        <f>IF(Cyclical_overrides!AN110 = "",
IF(INDEX(F_Inputs_cyclical!$A$1:$BE$243, MATCH('Cyclical_after overrides'!$A110, F_Inputs_cyclical!$A$1:$A$243, 0), MATCH('Cyclical_after overrides'!AN$1, F_Inputs_cyclical!$A$1:$BE$1, 0))="", "", INDEX(F_Inputs_cyclical!$A$1:$BE$243, MATCH('Cyclical_after overrides'!$A110, F_Inputs_cyclical!$A$1:$A$243, 0), MATCH('Cyclical_after overrides'!AN$1, F_Inputs_cyclical!$A$1:$BE$1, 0))),
Cyclical_overrides!AN110)</f>
        <v/>
      </c>
      <c r="AO110" s="72">
        <f>IF(Cyclical_overrides!AO110 = "",
IF(INDEX(F_Inputs_cyclical!$A$1:$BE$243, MATCH('Cyclical_after overrides'!$A110, F_Inputs_cyclical!$A$1:$A$243, 0), MATCH('Cyclical_after overrides'!AO$1, F_Inputs_cyclical!$A$1:$BE$1, 0))="", "", INDEX(F_Inputs_cyclical!$A$1:$BE$243, MATCH('Cyclical_after overrides'!$A110, F_Inputs_cyclical!$A$1:$A$243, 0), MATCH('Cyclical_after overrides'!AO$1, F_Inputs_cyclical!$A$1:$BE$1, 0))),
Cyclical_overrides!AO110)</f>
        <v>0</v>
      </c>
      <c r="AP110" s="72">
        <f>IF(Cyclical_overrides!AP110 = "",
IF(INDEX(F_Inputs_cyclical!$A$1:$BE$243, MATCH('Cyclical_after overrides'!$A110, F_Inputs_cyclical!$A$1:$A$243, 0), MATCH('Cyclical_after overrides'!AP$1, F_Inputs_cyclical!$A$1:$BE$1, 0))="", "", INDEX(F_Inputs_cyclical!$A$1:$BE$243, MATCH('Cyclical_after overrides'!$A110, F_Inputs_cyclical!$A$1:$A$243, 0), MATCH('Cyclical_after overrides'!AP$1, F_Inputs_cyclical!$A$1:$BE$1, 0))),
Cyclical_overrides!AP110)</f>
        <v>0.442</v>
      </c>
      <c r="AQ110" s="72" t="str">
        <f>IF(Cyclical_overrides!AQ110 = "",
IF(INDEX(F_Inputs_cyclical!$A$1:$BE$243, MATCH('Cyclical_after overrides'!$A110, F_Inputs_cyclical!$A$1:$A$243, 0), MATCH('Cyclical_after overrides'!AQ$1, F_Inputs_cyclical!$A$1:$BE$1, 0))="", "", INDEX(F_Inputs_cyclical!$A$1:$BE$243, MATCH('Cyclical_after overrides'!$A110, F_Inputs_cyclical!$A$1:$A$243, 0), MATCH('Cyclical_after overrides'!AQ$1, F_Inputs_cyclical!$A$1:$BE$1, 0))),
Cyclical_overrides!AQ110)</f>
        <v/>
      </c>
      <c r="AR110" s="72" t="str">
        <f>IF(Cyclical_overrides!AR110 = "",
IF(INDEX(F_Inputs_cyclical!$A$1:$BE$243, MATCH('Cyclical_after overrides'!$A110, F_Inputs_cyclical!$A$1:$A$243, 0), MATCH('Cyclical_after overrides'!AR$1, F_Inputs_cyclical!$A$1:$BE$1, 0))="", "", INDEX(F_Inputs_cyclical!$A$1:$BE$243, MATCH('Cyclical_after overrides'!$A110, F_Inputs_cyclical!$A$1:$A$243, 0), MATCH('Cyclical_after overrides'!AR$1, F_Inputs_cyclical!$A$1:$BE$1, 0))),
Cyclical_overrides!AR110)</f>
        <v/>
      </c>
      <c r="AS110" s="72" t="str">
        <f>IF(Cyclical_overrides!AS110 = "",
IF(INDEX(F_Inputs_cyclical!$A$1:$BE$243, MATCH('Cyclical_after overrides'!$A110, F_Inputs_cyclical!$A$1:$A$243, 0), MATCH('Cyclical_after overrides'!AS$1, F_Inputs_cyclical!$A$1:$BE$1, 0))="", "", INDEX(F_Inputs_cyclical!$A$1:$BE$243, MATCH('Cyclical_after overrides'!$A110, F_Inputs_cyclical!$A$1:$A$243, 0), MATCH('Cyclical_after overrides'!AS$1, F_Inputs_cyclical!$A$1:$BE$1, 0))),
Cyclical_overrides!AS110)</f>
        <v/>
      </c>
      <c r="AT110" s="72" t="str">
        <f>IF(Cyclical_overrides!AT110 = "",
IF(INDEX(F_Inputs_cyclical!$A$1:$BE$243, MATCH('Cyclical_after overrides'!$A110, F_Inputs_cyclical!$A$1:$A$243, 0), MATCH('Cyclical_after overrides'!AT$1, F_Inputs_cyclical!$A$1:$BE$1, 0))="", "", INDEX(F_Inputs_cyclical!$A$1:$BE$243, MATCH('Cyclical_after overrides'!$A110, F_Inputs_cyclical!$A$1:$A$243, 0), MATCH('Cyclical_after overrides'!AT$1, F_Inputs_cyclical!$A$1:$BE$1, 0))),
Cyclical_overrides!AT110)</f>
        <v/>
      </c>
      <c r="AU110" s="72" t="str">
        <f>IF(Cyclical_overrides!AU110 = "",
IF(INDEX(F_Inputs_cyclical!$A$1:$BE$243, MATCH('Cyclical_after overrides'!$A110, F_Inputs_cyclical!$A$1:$A$243, 0), MATCH('Cyclical_after overrides'!AU$1, F_Inputs_cyclical!$A$1:$BE$1, 0))="", "", INDEX(F_Inputs_cyclical!$A$1:$BE$243, MATCH('Cyclical_after overrides'!$A110, F_Inputs_cyclical!$A$1:$A$243, 0), MATCH('Cyclical_after overrides'!AU$1, F_Inputs_cyclical!$A$1:$BE$1, 0))),
Cyclical_overrides!AU110)</f>
        <v/>
      </c>
      <c r="AV110" s="72" t="str">
        <f>IF(Cyclical_overrides!AV110 = "",
IF(INDEX(F_Inputs_cyclical!$A$1:$BE$243, MATCH('Cyclical_after overrides'!$A110, F_Inputs_cyclical!$A$1:$A$243, 0), MATCH('Cyclical_after overrides'!AV$1, F_Inputs_cyclical!$A$1:$BE$1, 0))="", "", INDEX(F_Inputs_cyclical!$A$1:$BE$243, MATCH('Cyclical_after overrides'!$A110, F_Inputs_cyclical!$A$1:$A$243, 0), MATCH('Cyclical_after overrides'!AV$1, F_Inputs_cyclical!$A$1:$BE$1, 0))),
Cyclical_overrides!AV110)</f>
        <v/>
      </c>
      <c r="AW110" s="72">
        <f>IF(Cyclical_overrides!AW110 = "",
IF(INDEX(F_Inputs_cyclical!$A$1:$BE$243, MATCH('Cyclical_after overrides'!$A110, F_Inputs_cyclical!$A$1:$A$243, 0), MATCH('Cyclical_after overrides'!AW$1, F_Inputs_cyclical!$A$1:$BE$1, 0))="", "", INDEX(F_Inputs_cyclical!$A$1:$BE$243, MATCH('Cyclical_after overrides'!$A110, F_Inputs_cyclical!$A$1:$A$243, 0), MATCH('Cyclical_after overrides'!AW$1, F_Inputs_cyclical!$A$1:$BE$1, 0))),
Cyclical_overrides!AW110)</f>
        <v>1.1277018254028868</v>
      </c>
      <c r="AX110" s="72">
        <f>IF(Cyclical_overrides!AX110 = "",
IF(INDEX(F_Inputs_cyclical!$A$1:$BE$243, MATCH('Cyclical_after overrides'!$A110, F_Inputs_cyclical!$A$1:$A$243, 0), MATCH('Cyclical_after overrides'!AX$1, F_Inputs_cyclical!$A$1:$BE$1, 0))="", "", INDEX(F_Inputs_cyclical!$A$1:$BE$243, MATCH('Cyclical_after overrides'!$A110, F_Inputs_cyclical!$A$1:$A$243, 0), MATCH('Cyclical_after overrides'!AX$1, F_Inputs_cyclical!$A$1:$BE$1, 0))),
Cyclical_overrides!AX110)</f>
        <v>23.501770068899919</v>
      </c>
      <c r="AY110" s="72">
        <f>IF(Cyclical_overrides!AY110 = "",
IF(INDEX(F_Inputs_cyclical!$A$1:$BE$243, MATCH('Cyclical_after overrides'!$A110, F_Inputs_cyclical!$A$1:$A$243, 0), MATCH('Cyclical_after overrides'!AY$1, F_Inputs_cyclical!$A$1:$BE$1, 0))="", "", INDEX(F_Inputs_cyclical!$A$1:$BE$243, MATCH('Cyclical_after overrides'!$A110, F_Inputs_cyclical!$A$1:$A$243, 0), MATCH('Cyclical_after overrides'!AY$1, F_Inputs_cyclical!$A$1:$BE$1, 0))),
Cyclical_overrides!AY110)</f>
        <v>135.87277526893365</v>
      </c>
      <c r="AZ110" s="72">
        <f>IF(Cyclical_overrides!AZ110 = "",
IF(INDEX(F_Inputs_cyclical!$A$1:$BE$243, MATCH('Cyclical_after overrides'!$A110, F_Inputs_cyclical!$A$1:$A$243, 0), MATCH('Cyclical_after overrides'!AZ$1, F_Inputs_cyclical!$A$1:$BE$1, 0))="", "", INDEX(F_Inputs_cyclical!$A$1:$BE$243, MATCH('Cyclical_after overrides'!$A110, F_Inputs_cyclical!$A$1:$A$243, 0), MATCH('Cyclical_after overrides'!AZ$1, F_Inputs_cyclical!$A$1:$BE$1, 0))),
Cyclical_overrides!AZ110)</f>
        <v>2.0516812971391891</v>
      </c>
      <c r="BA110" s="72">
        <f>IF(Cyclical_overrides!BA110 = "",
IF(INDEX(F_Inputs_cyclical!$A$1:$BE$243, MATCH('Cyclical_after overrides'!$A110, F_Inputs_cyclical!$A$1:$A$243, 0), MATCH('Cyclical_after overrides'!BA$1, F_Inputs_cyclical!$A$1:$BE$1, 0))="", "", INDEX(F_Inputs_cyclical!$A$1:$BE$243, MATCH('Cyclical_after overrides'!$A110, F_Inputs_cyclical!$A$1:$A$243, 0), MATCH('Cyclical_after overrides'!BA$1, F_Inputs_cyclical!$A$1:$BE$1, 0))),
Cyclical_overrides!BA110)</f>
        <v>15.407730450629964</v>
      </c>
      <c r="BB110" s="72">
        <f>IF(Cyclical_overrides!BB110 = "",
IF(INDEX(F_Inputs_cyclical!$A$1:$BE$243, MATCH('Cyclical_after overrides'!$A110, F_Inputs_cyclical!$A$1:$A$243, 0), MATCH('Cyclical_after overrides'!BB$1, F_Inputs_cyclical!$A$1:$BE$1, 0))="", "", INDEX(F_Inputs_cyclical!$A$1:$BE$243, MATCH('Cyclical_after overrides'!$A110, F_Inputs_cyclical!$A$1:$A$243, 0), MATCH('Cyclical_after overrides'!BB$1, F_Inputs_cyclical!$A$1:$BE$1, 0))),
Cyclical_overrides!BB110)</f>
        <v>15.407730450629964</v>
      </c>
      <c r="BC110" s="72">
        <f>IF(Cyclical_overrides!BC110 = "",
IF(INDEX(F_Inputs_cyclical!$A$1:$BE$243, MATCH('Cyclical_after overrides'!$A110, F_Inputs_cyclical!$A$1:$A$243, 0), MATCH('Cyclical_after overrides'!BC$1, F_Inputs_cyclical!$A$1:$BE$1, 0))="", "", INDEX(F_Inputs_cyclical!$A$1:$BE$243, MATCH('Cyclical_after overrides'!$A110, F_Inputs_cyclical!$A$1:$A$243, 0), MATCH('Cyclical_after overrides'!BC$1, F_Inputs_cyclical!$A$1:$BE$1, 0))),
Cyclical_overrides!BC110)</f>
        <v>9.0565981516539757</v>
      </c>
      <c r="BD110" s="72">
        <f>IF(Cyclical_overrides!BD110 = "",
IF(INDEX(F_Inputs_cyclical!$A$1:$BE$243, MATCH('Cyclical_after overrides'!$A110, F_Inputs_cyclical!$A$1:$A$243, 0), MATCH('Cyclical_after overrides'!BD$1, F_Inputs_cyclical!$A$1:$BE$1, 0))="", "", INDEX(F_Inputs_cyclical!$A$1:$BE$243, MATCH('Cyclical_after overrides'!$A110, F_Inputs_cyclical!$A$1:$A$243, 0), MATCH('Cyclical_after overrides'!BD$1, F_Inputs_cyclical!$A$1:$BE$1, 0))),
Cyclical_overrides!BD110)</f>
        <v>609.399</v>
      </c>
      <c r="BE110" s="194"/>
    </row>
    <row r="111" spans="1:57" x14ac:dyDescent="0.4">
      <c r="A111" s="63" t="str">
        <f t="shared" si="1"/>
        <v>WSH22</v>
      </c>
      <c r="B111" s="63" t="s">
        <v>361</v>
      </c>
      <c r="C111" s="63" t="s">
        <v>259</v>
      </c>
      <c r="D111" s="72">
        <f>IF(Cyclical_overrides!D111 = "",
IF(INDEX(F_Inputs_cyclical!$A$1:$BE$243, MATCH('Cyclical_after overrides'!$A111, F_Inputs_cyclical!$A$1:$A$243, 0), MATCH('Cyclical_after overrides'!D$1, F_Inputs_cyclical!$A$1:$BE$1, 0))="", "", INDEX(F_Inputs_cyclical!$A$1:$BE$243, MATCH('Cyclical_after overrides'!$A111, F_Inputs_cyclical!$A$1:$A$243, 0), MATCH('Cyclical_after overrides'!D$1, F_Inputs_cyclical!$A$1:$BE$1, 0))),
Cyclical_overrides!D111)</f>
        <v>12.87</v>
      </c>
      <c r="E111" s="72">
        <f>IF(Cyclical_overrides!E111 = "",
IF(INDEX(F_Inputs_cyclical!$A$1:$BE$243, MATCH('Cyclical_after overrides'!$A111, F_Inputs_cyclical!$A$1:$A$243, 0), MATCH('Cyclical_after overrides'!E$1, F_Inputs_cyclical!$A$1:$BE$1, 0))="", "", INDEX(F_Inputs_cyclical!$A$1:$BE$243, MATCH('Cyclical_after overrides'!$A111, F_Inputs_cyclical!$A$1:$A$243, 0), MATCH('Cyclical_after overrides'!E$1, F_Inputs_cyclical!$A$1:$BE$1, 0))),
Cyclical_overrides!E111)</f>
        <v>5.3789999999999996</v>
      </c>
      <c r="F111" s="72">
        <f>IF(Cyclical_overrides!F111 = "",
IF(INDEX(F_Inputs_cyclical!$A$1:$BE$243, MATCH('Cyclical_after overrides'!$A111, F_Inputs_cyclical!$A$1:$A$243, 0), MATCH('Cyclical_after overrides'!F$1, F_Inputs_cyclical!$A$1:$BE$1, 0))="", "", INDEX(F_Inputs_cyclical!$A$1:$BE$243, MATCH('Cyclical_after overrides'!$A111, F_Inputs_cyclical!$A$1:$A$243, 0), MATCH('Cyclical_after overrides'!F$1, F_Inputs_cyclical!$A$1:$BE$1, 0))),
Cyclical_overrides!F111)</f>
        <v>18.440000000000001</v>
      </c>
      <c r="G111" s="72">
        <f>IF(Cyclical_overrides!G111 = "",
IF(INDEX(F_Inputs_cyclical!$A$1:$BE$243, MATCH('Cyclical_after overrides'!$A111, F_Inputs_cyclical!$A$1:$A$243, 0), MATCH('Cyclical_after overrides'!G$1, F_Inputs_cyclical!$A$1:$BE$1, 0))="", "", INDEX(F_Inputs_cyclical!$A$1:$BE$243, MATCH('Cyclical_after overrides'!$A111, F_Inputs_cyclical!$A$1:$A$243, 0), MATCH('Cyclical_after overrides'!G$1, F_Inputs_cyclical!$A$1:$BE$1, 0))),
Cyclical_overrides!G111)</f>
        <v>1.8440000000000001</v>
      </c>
      <c r="H111" s="72">
        <f>IF(Cyclical_overrides!H111 = "",
IF(INDEX(F_Inputs_cyclical!$A$1:$BE$243, MATCH('Cyclical_after overrides'!$A111, F_Inputs_cyclical!$A$1:$A$243, 0), MATCH('Cyclical_after overrides'!H$1, F_Inputs_cyclical!$A$1:$BE$1, 0))="", "", INDEX(F_Inputs_cyclical!$A$1:$BE$243, MATCH('Cyclical_after overrides'!$A111, F_Inputs_cyclical!$A$1:$A$243, 0), MATCH('Cyclical_after overrides'!H$1, F_Inputs_cyclical!$A$1:$BE$1, 0))),
Cyclical_overrides!H111)</f>
        <v>0.23799999999999999</v>
      </c>
      <c r="I111" s="72">
        <f>IF(Cyclical_overrides!I111 = "",
IF(INDEX(F_Inputs_cyclical!$A$1:$BE$243, MATCH('Cyclical_after overrides'!$A111, F_Inputs_cyclical!$A$1:$A$243, 0), MATCH('Cyclical_after overrides'!I$1, F_Inputs_cyclical!$A$1:$BE$1, 0))="", "", INDEX(F_Inputs_cyclical!$A$1:$BE$243, MATCH('Cyclical_after overrides'!$A111, F_Inputs_cyclical!$A$1:$A$243, 0), MATCH('Cyclical_after overrides'!I$1, F_Inputs_cyclical!$A$1:$BE$1, 0))),
Cyclical_overrides!I111)</f>
        <v>0</v>
      </c>
      <c r="J111" s="72" t="str">
        <f>IF(Cyclical_overrides!J111 = "",
IF(INDEX(F_Inputs_cyclical!$A$1:$BE$243, MATCH('Cyclical_after overrides'!$A111, F_Inputs_cyclical!$A$1:$A$243, 0), MATCH('Cyclical_after overrides'!J$1, F_Inputs_cyclical!$A$1:$BE$1, 0))="", "", INDEX(F_Inputs_cyclical!$A$1:$BE$243, MATCH('Cyclical_after overrides'!$A111, F_Inputs_cyclical!$A$1:$A$243, 0), MATCH('Cyclical_after overrides'!J$1, F_Inputs_cyclical!$A$1:$BE$1, 0))),
Cyclical_overrides!J111)</f>
        <v/>
      </c>
      <c r="K111" s="72">
        <f>IF(Cyclical_overrides!K111 = "",
IF(INDEX(F_Inputs_cyclical!$A$1:$BE$243, MATCH('Cyclical_after overrides'!$A111, F_Inputs_cyclical!$A$1:$A$243, 0), MATCH('Cyclical_after overrides'!K$1, F_Inputs_cyclical!$A$1:$BE$1, 0))="", "", INDEX(F_Inputs_cyclical!$A$1:$BE$243, MATCH('Cyclical_after overrides'!$A111, F_Inputs_cyclical!$A$1:$A$243, 0), MATCH('Cyclical_after overrides'!K$1, F_Inputs_cyclical!$A$1:$BE$1, 0))),
Cyclical_overrides!K111)</f>
        <v>25.887978234790999</v>
      </c>
      <c r="L111" s="72" t="str">
        <f>IF(Cyclical_overrides!L111 = "",
IF(INDEX(F_Inputs_cyclical!$A$1:$BE$243, MATCH('Cyclical_after overrides'!$A111, F_Inputs_cyclical!$A$1:$A$243, 0), MATCH('Cyclical_after overrides'!L$1, F_Inputs_cyclical!$A$1:$BE$1, 0))="", "", INDEX(F_Inputs_cyclical!$A$1:$BE$243, MATCH('Cyclical_after overrides'!$A111, F_Inputs_cyclical!$A$1:$A$243, 0), MATCH('Cyclical_after overrides'!L$1, F_Inputs_cyclical!$A$1:$BE$1, 0))),
Cyclical_overrides!L111)</f>
        <v/>
      </c>
      <c r="M111" s="72" t="str">
        <f>IF(Cyclical_overrides!M111 = "",
IF(INDEX(F_Inputs_cyclical!$A$1:$BE$243, MATCH('Cyclical_after overrides'!$A111, F_Inputs_cyclical!$A$1:$A$243, 0), MATCH('Cyclical_after overrides'!M$1, F_Inputs_cyclical!$A$1:$BE$1, 0))="", "", INDEX(F_Inputs_cyclical!$A$1:$BE$243, MATCH('Cyclical_after overrides'!$A111, F_Inputs_cyclical!$A$1:$A$243, 0), MATCH('Cyclical_after overrides'!M$1, F_Inputs_cyclical!$A$1:$BE$1, 0))),
Cyclical_overrides!M111)</f>
        <v/>
      </c>
      <c r="N111" s="72" t="str">
        <f>IF(Cyclical_overrides!N111 = "",
IF(INDEX(F_Inputs_cyclical!$A$1:$BE$243, MATCH('Cyclical_after overrides'!$A111, F_Inputs_cyclical!$A$1:$A$243, 0), MATCH('Cyclical_after overrides'!N$1, F_Inputs_cyclical!$A$1:$BE$1, 0))="", "", INDEX(F_Inputs_cyclical!$A$1:$BE$243, MATCH('Cyclical_after overrides'!$A111, F_Inputs_cyclical!$A$1:$A$243, 0), MATCH('Cyclical_after overrides'!N$1, F_Inputs_cyclical!$A$1:$BE$1, 0))),
Cyclical_overrides!N111)</f>
        <v/>
      </c>
      <c r="O111" s="72" t="str">
        <f>IF(Cyclical_overrides!O111 = "",
IF(INDEX(F_Inputs_cyclical!$A$1:$BE$243, MATCH('Cyclical_after overrides'!$A111, F_Inputs_cyclical!$A$1:$A$243, 0), MATCH('Cyclical_after overrides'!O$1, F_Inputs_cyclical!$A$1:$BE$1, 0))="", "", INDEX(F_Inputs_cyclical!$A$1:$BE$243, MATCH('Cyclical_after overrides'!$A111, F_Inputs_cyclical!$A$1:$A$243, 0), MATCH('Cyclical_after overrides'!O$1, F_Inputs_cyclical!$A$1:$BE$1, 0))),
Cyclical_overrides!O111)</f>
        <v/>
      </c>
      <c r="P111" s="72" t="str">
        <f>IF(Cyclical_overrides!P111 = "",
IF(INDEX(F_Inputs_cyclical!$A$1:$BE$243, MATCH('Cyclical_after overrides'!$A111, F_Inputs_cyclical!$A$1:$A$243, 0), MATCH('Cyclical_after overrides'!P$1, F_Inputs_cyclical!$A$1:$BE$1, 0))="", "", INDEX(F_Inputs_cyclical!$A$1:$BE$243, MATCH('Cyclical_after overrides'!$A111, F_Inputs_cyclical!$A$1:$A$243, 0), MATCH('Cyclical_after overrides'!P$1, F_Inputs_cyclical!$A$1:$BE$1, 0))),
Cyclical_overrides!P111)</f>
        <v/>
      </c>
      <c r="Q111" s="72" t="str">
        <f>IF(Cyclical_overrides!Q111 = "",
IF(INDEX(F_Inputs_cyclical!$A$1:$BE$243, MATCH('Cyclical_after overrides'!$A111, F_Inputs_cyclical!$A$1:$A$243, 0), MATCH('Cyclical_after overrides'!Q$1, F_Inputs_cyclical!$A$1:$BE$1, 0))="", "", INDEX(F_Inputs_cyclical!$A$1:$BE$243, MATCH('Cyclical_after overrides'!$A111, F_Inputs_cyclical!$A$1:$A$243, 0), MATCH('Cyclical_after overrides'!Q$1, F_Inputs_cyclical!$A$1:$BE$1, 0))),
Cyclical_overrides!Q111)</f>
        <v/>
      </c>
      <c r="R111" s="72" t="str">
        <f>IF(Cyclical_overrides!R111 = "",
IF(INDEX(F_Inputs_cyclical!$A$1:$BE$243, MATCH('Cyclical_after overrides'!$A111, F_Inputs_cyclical!$A$1:$A$243, 0), MATCH('Cyclical_after overrides'!R$1, F_Inputs_cyclical!$A$1:$BE$1, 0))="", "", INDEX(F_Inputs_cyclical!$A$1:$BE$243, MATCH('Cyclical_after overrides'!$A111, F_Inputs_cyclical!$A$1:$A$243, 0), MATCH('Cyclical_after overrides'!R$1, F_Inputs_cyclical!$A$1:$BE$1, 0))),
Cyclical_overrides!R111)</f>
        <v/>
      </c>
      <c r="S111" s="72" t="str">
        <f>IF(Cyclical_overrides!S111 = "",
IF(INDEX(F_Inputs_cyclical!$A$1:$BE$243, MATCH('Cyclical_after overrides'!$A111, F_Inputs_cyclical!$A$1:$A$243, 0), MATCH('Cyclical_after overrides'!S$1, F_Inputs_cyclical!$A$1:$BE$1, 0))="", "", INDEX(F_Inputs_cyclical!$A$1:$BE$243, MATCH('Cyclical_after overrides'!$A111, F_Inputs_cyclical!$A$1:$A$243, 0), MATCH('Cyclical_after overrides'!S$1, F_Inputs_cyclical!$A$1:$BE$1, 0))),
Cyclical_overrides!S111)</f>
        <v/>
      </c>
      <c r="T111" s="72" t="str">
        <f>IF(Cyclical_overrides!T111 = "",
IF(INDEX(F_Inputs_cyclical!$A$1:$BE$243, MATCH('Cyclical_after overrides'!$A111, F_Inputs_cyclical!$A$1:$A$243, 0), MATCH('Cyclical_after overrides'!T$1, F_Inputs_cyclical!$A$1:$BE$1, 0))="", "", INDEX(F_Inputs_cyclical!$A$1:$BE$243, MATCH('Cyclical_after overrides'!$A111, F_Inputs_cyclical!$A$1:$A$243, 0), MATCH('Cyclical_after overrides'!T$1, F_Inputs_cyclical!$A$1:$BE$1, 0))),
Cyclical_overrides!T111)</f>
        <v/>
      </c>
      <c r="U111" s="72" t="str">
        <f>IF(Cyclical_overrides!U111 = "",
IF(INDEX(F_Inputs_cyclical!$A$1:$BE$243, MATCH('Cyclical_after overrides'!$A111, F_Inputs_cyclical!$A$1:$A$243, 0), MATCH('Cyclical_after overrides'!U$1, F_Inputs_cyclical!$A$1:$BE$1, 0))="", "", INDEX(F_Inputs_cyclical!$A$1:$BE$243, MATCH('Cyclical_after overrides'!$A111, F_Inputs_cyclical!$A$1:$A$243, 0), MATCH('Cyclical_after overrides'!U$1, F_Inputs_cyclical!$A$1:$BE$1, 0))),
Cyclical_overrides!U111)</f>
        <v/>
      </c>
      <c r="V111" s="72">
        <f>IF(Cyclical_overrides!V111 = "",
IF(INDEX(F_Inputs_cyclical!$A$1:$BE$243, MATCH('Cyclical_after overrides'!$A111, F_Inputs_cyclical!$A$1:$A$243, 0), MATCH('Cyclical_after overrides'!V$1, F_Inputs_cyclical!$A$1:$BE$1, 0))="", "", INDEX(F_Inputs_cyclical!$A$1:$BE$243, MATCH('Cyclical_after overrides'!$A111, F_Inputs_cyclical!$A$1:$A$243, 0), MATCH('Cyclical_after overrides'!V$1, F_Inputs_cyclical!$A$1:$BE$1, 0))),
Cyclical_overrides!V111)</f>
        <v>52.203000000000003</v>
      </c>
      <c r="W111" s="72">
        <f>IF(Cyclical_overrides!W111 = "",
IF(INDEX(F_Inputs_cyclical!$A$1:$BE$243, MATCH('Cyclical_after overrides'!$A111, F_Inputs_cyclical!$A$1:$A$243, 0), MATCH('Cyclical_after overrides'!W$1, F_Inputs_cyclical!$A$1:$BE$1, 0))="", "", INDEX(F_Inputs_cyclical!$A$1:$BE$243, MATCH('Cyclical_after overrides'!$A111, F_Inputs_cyclical!$A$1:$A$243, 0), MATCH('Cyclical_after overrides'!W$1, F_Inputs_cyclical!$A$1:$BE$1, 0))),
Cyclical_overrides!W111)</f>
        <v>31.956</v>
      </c>
      <c r="X111" s="72">
        <f>IF(Cyclical_overrides!X111 = "",
IF(INDEX(F_Inputs_cyclical!$A$1:$BE$243, MATCH('Cyclical_after overrides'!$A111, F_Inputs_cyclical!$A$1:$A$243, 0), MATCH('Cyclical_after overrides'!X$1, F_Inputs_cyclical!$A$1:$BE$1, 0))="", "", INDEX(F_Inputs_cyclical!$A$1:$BE$243, MATCH('Cyclical_after overrides'!$A111, F_Inputs_cyclical!$A$1:$A$243, 0), MATCH('Cyclical_after overrides'!X$1, F_Inputs_cyclical!$A$1:$BE$1, 0))),
Cyclical_overrides!X111)</f>
        <v>47.137</v>
      </c>
      <c r="Y111" s="72">
        <f>IF(Cyclical_overrides!Y111 = "",
IF(INDEX(F_Inputs_cyclical!$A$1:$BE$243, MATCH('Cyclical_after overrides'!$A111, F_Inputs_cyclical!$A$1:$A$243, 0), MATCH('Cyclical_after overrides'!Y$1, F_Inputs_cyclical!$A$1:$BE$1, 0))="", "", INDEX(F_Inputs_cyclical!$A$1:$BE$243, MATCH('Cyclical_after overrides'!$A111, F_Inputs_cyclical!$A$1:$A$243, 0), MATCH('Cyclical_after overrides'!Y$1, F_Inputs_cyclical!$A$1:$BE$1, 0))),
Cyclical_overrides!Y111)</f>
        <v>83.662999999999997</v>
      </c>
      <c r="Z111" s="72">
        <f>IF(Cyclical_overrides!Z111 = "",
IF(INDEX(F_Inputs_cyclical!$A$1:$BE$243, MATCH('Cyclical_after overrides'!$A111, F_Inputs_cyclical!$A$1:$A$243, 0), MATCH('Cyclical_after overrides'!Z$1, F_Inputs_cyclical!$A$1:$BE$1, 0))="", "", INDEX(F_Inputs_cyclical!$A$1:$BE$243, MATCH('Cyclical_after overrides'!$A111, F_Inputs_cyclical!$A$1:$A$243, 0), MATCH('Cyclical_after overrides'!Z$1, F_Inputs_cyclical!$A$1:$BE$1, 0))),
Cyclical_overrides!Z111)</f>
        <v>641.86699999999996</v>
      </c>
      <c r="AA111" s="72">
        <f>IF(Cyclical_overrides!AA111 = "",
IF(INDEX(F_Inputs_cyclical!$A$1:$BE$243, MATCH('Cyclical_after overrides'!$A111, F_Inputs_cyclical!$A$1:$A$243, 0), MATCH('Cyclical_after overrides'!AA$1, F_Inputs_cyclical!$A$1:$BE$1, 0))="", "", INDEX(F_Inputs_cyclical!$A$1:$BE$243, MATCH('Cyclical_after overrides'!$A111, F_Inputs_cyclical!$A$1:$A$243, 0), MATCH('Cyclical_after overrides'!AA$1, F_Inputs_cyclical!$A$1:$BE$1, 0))),
Cyclical_overrides!AA111)</f>
        <v>581.21600000000001</v>
      </c>
      <c r="AB111" s="72" t="str">
        <f>IF(Cyclical_overrides!AB111 = "",
IF(INDEX(F_Inputs_cyclical!$A$1:$BE$243, MATCH('Cyclical_after overrides'!$A111, F_Inputs_cyclical!$A$1:$A$243, 0), MATCH('Cyclical_after overrides'!AB$1, F_Inputs_cyclical!$A$1:$BE$1, 0))="", "", INDEX(F_Inputs_cyclical!$A$1:$BE$243, MATCH('Cyclical_after overrides'!$A111, F_Inputs_cyclical!$A$1:$A$243, 0), MATCH('Cyclical_after overrides'!AB$1, F_Inputs_cyclical!$A$1:$BE$1, 0))),
Cyclical_overrides!AB111)</f>
        <v/>
      </c>
      <c r="AC111" s="72">
        <f>IF(Cyclical_overrides!AC111 = "",
IF(INDEX(F_Inputs_cyclical!$A$1:$BE$243, MATCH('Cyclical_after overrides'!$A111, F_Inputs_cyclical!$A$1:$A$243, 0), MATCH('Cyclical_after overrides'!AC$1, F_Inputs_cyclical!$A$1:$BE$1, 0))="", "", INDEX(F_Inputs_cyclical!$A$1:$BE$243, MATCH('Cyclical_after overrides'!$A111, F_Inputs_cyclical!$A$1:$A$243, 0), MATCH('Cyclical_after overrides'!AC$1, F_Inputs_cyclical!$A$1:$BE$1, 0))),
Cyclical_overrides!AC111)</f>
        <v>53.86</v>
      </c>
      <c r="AD111" s="72">
        <f>IF(Cyclical_overrides!AD111 = "",
IF(INDEX(F_Inputs_cyclical!$A$1:$BE$243, MATCH('Cyclical_after overrides'!$A111, F_Inputs_cyclical!$A$1:$A$243, 0), MATCH('Cyclical_after overrides'!AD$1, F_Inputs_cyclical!$A$1:$BE$1, 0))="", "", INDEX(F_Inputs_cyclical!$A$1:$BE$243, MATCH('Cyclical_after overrides'!$A111, F_Inputs_cyclical!$A$1:$A$243, 0), MATCH('Cyclical_after overrides'!AD$1, F_Inputs_cyclical!$A$1:$BE$1, 0))),
Cyclical_overrides!AD111)</f>
        <v>1.6479999999999999</v>
      </c>
      <c r="AE111" s="72">
        <f>IF(Cyclical_overrides!AE111 = "",
IF(INDEX(F_Inputs_cyclical!$A$1:$BE$243, MATCH('Cyclical_after overrides'!$A111, F_Inputs_cyclical!$A$1:$A$243, 0), MATCH('Cyclical_after overrides'!AE$1, F_Inputs_cyclical!$A$1:$BE$1, 0))="", "", INDEX(F_Inputs_cyclical!$A$1:$BE$243, MATCH('Cyclical_after overrides'!$A111, F_Inputs_cyclical!$A$1:$A$243, 0), MATCH('Cyclical_after overrides'!AE$1, F_Inputs_cyclical!$A$1:$BE$1, 0))),
Cyclical_overrides!AE111)</f>
        <v>0.158</v>
      </c>
      <c r="AF111" s="72">
        <f>IF(Cyclical_overrides!AF111 = "",
IF(INDEX(F_Inputs_cyclical!$A$1:$BE$243, MATCH('Cyclical_after overrides'!$A111, F_Inputs_cyclical!$A$1:$A$243, 0), MATCH('Cyclical_after overrides'!AF$1, F_Inputs_cyclical!$A$1:$BE$1, 0))="", "", INDEX(F_Inputs_cyclical!$A$1:$BE$243, MATCH('Cyclical_after overrides'!$A111, F_Inputs_cyclical!$A$1:$A$243, 0), MATCH('Cyclical_after overrides'!AF$1, F_Inputs_cyclical!$A$1:$BE$1, 0))),
Cyclical_overrides!AF111)</f>
        <v>4.6399999999999997</v>
      </c>
      <c r="AG111" s="72">
        <f>IF(Cyclical_overrides!AG111 = "",
IF(INDEX(F_Inputs_cyclical!$A$1:$BE$243, MATCH('Cyclical_after overrides'!$A111, F_Inputs_cyclical!$A$1:$A$243, 0), MATCH('Cyclical_after overrides'!AG$1, F_Inputs_cyclical!$A$1:$BE$1, 0))="", "", INDEX(F_Inputs_cyclical!$A$1:$BE$243, MATCH('Cyclical_after overrides'!$A111, F_Inputs_cyclical!$A$1:$A$243, 0), MATCH('Cyclical_after overrides'!AG$1, F_Inputs_cyclical!$A$1:$BE$1, 0))),
Cyclical_overrides!AG111)</f>
        <v>0.11</v>
      </c>
      <c r="AH111" s="72">
        <f>IF(Cyclical_overrides!AH111 = "",
IF(INDEX(F_Inputs_cyclical!$A$1:$BE$243, MATCH('Cyclical_after overrides'!$A111, F_Inputs_cyclical!$A$1:$A$243, 0), MATCH('Cyclical_after overrides'!AH$1, F_Inputs_cyclical!$A$1:$BE$1, 0))="", "", INDEX(F_Inputs_cyclical!$A$1:$BE$243, MATCH('Cyclical_after overrides'!$A111, F_Inputs_cyclical!$A$1:$A$243, 0), MATCH('Cyclical_after overrides'!AH$1, F_Inputs_cyclical!$A$1:$BE$1, 0))),
Cyclical_overrides!AH111)</f>
        <v>2.996</v>
      </c>
      <c r="AI111" s="72">
        <f>IF(Cyclical_overrides!AI111 = "",
IF(INDEX(F_Inputs_cyclical!$A$1:$BE$243, MATCH('Cyclical_after overrides'!$A111, F_Inputs_cyclical!$A$1:$A$243, 0), MATCH('Cyclical_after overrides'!AI$1, F_Inputs_cyclical!$A$1:$BE$1, 0))="", "", INDEX(F_Inputs_cyclical!$A$1:$BE$243, MATCH('Cyclical_after overrides'!$A111, F_Inputs_cyclical!$A$1:$A$243, 0), MATCH('Cyclical_after overrides'!AI$1, F_Inputs_cyclical!$A$1:$BE$1, 0))),
Cyclical_overrides!AI111)</f>
        <v>3.8580000000000001</v>
      </c>
      <c r="AJ111" s="72">
        <f>IF(Cyclical_overrides!AJ111 = "",
IF(INDEX(F_Inputs_cyclical!$A$1:$BE$243, MATCH('Cyclical_after overrides'!$A111, F_Inputs_cyclical!$A$1:$A$243, 0), MATCH('Cyclical_after overrides'!AJ$1, F_Inputs_cyclical!$A$1:$BE$1, 0))="", "", INDEX(F_Inputs_cyclical!$A$1:$BE$243, MATCH('Cyclical_after overrides'!$A111, F_Inputs_cyclical!$A$1:$A$243, 0), MATCH('Cyclical_after overrides'!AJ$1, F_Inputs_cyclical!$A$1:$BE$1, 0))),
Cyclical_overrides!AJ111)</f>
        <v>0</v>
      </c>
      <c r="AK111" s="72">
        <f>IF(Cyclical_overrides!AK111 = "",
IF(INDEX(F_Inputs_cyclical!$A$1:$BE$243, MATCH('Cyclical_after overrides'!$A111, F_Inputs_cyclical!$A$1:$A$243, 0), MATCH('Cyclical_after overrides'!AK$1, F_Inputs_cyclical!$A$1:$BE$1, 0))="", "", INDEX(F_Inputs_cyclical!$A$1:$BE$243, MATCH('Cyclical_after overrides'!$A111, F_Inputs_cyclical!$A$1:$A$243, 0), MATCH('Cyclical_after overrides'!AK$1, F_Inputs_cyclical!$A$1:$BE$1, 0))),
Cyclical_overrides!AK111)</f>
        <v>3.9E-2</v>
      </c>
      <c r="AL111" s="72">
        <f>IF(Cyclical_overrides!AL111 = "",
IF(INDEX(F_Inputs_cyclical!$A$1:$BE$243, MATCH('Cyclical_after overrides'!$A111, F_Inputs_cyclical!$A$1:$A$243, 0), MATCH('Cyclical_after overrides'!AL$1, F_Inputs_cyclical!$A$1:$BE$1, 0))="", "", INDEX(F_Inputs_cyclical!$A$1:$BE$243, MATCH('Cyclical_after overrides'!$A111, F_Inputs_cyclical!$A$1:$A$243, 0), MATCH('Cyclical_after overrides'!AL$1, F_Inputs_cyclical!$A$1:$BE$1, 0))),
Cyclical_overrides!AL111)</f>
        <v>0.497</v>
      </c>
      <c r="AM111" s="72">
        <f>IF(Cyclical_overrides!AM111 = "",
IF(INDEX(F_Inputs_cyclical!$A$1:$BE$243, MATCH('Cyclical_after overrides'!$A111, F_Inputs_cyclical!$A$1:$A$243, 0), MATCH('Cyclical_after overrides'!AM$1, F_Inputs_cyclical!$A$1:$BE$1, 0))="", "", INDEX(F_Inputs_cyclical!$A$1:$BE$243, MATCH('Cyclical_after overrides'!$A111, F_Inputs_cyclical!$A$1:$A$243, 0), MATCH('Cyclical_after overrides'!AM$1, F_Inputs_cyclical!$A$1:$BE$1, 0))),
Cyclical_overrides!AM111)</f>
        <v>8.0359999999999996</v>
      </c>
      <c r="AN111" s="72" t="str">
        <f>IF(Cyclical_overrides!AN111 = "",
IF(INDEX(F_Inputs_cyclical!$A$1:$BE$243, MATCH('Cyclical_after overrides'!$A111, F_Inputs_cyclical!$A$1:$A$243, 0), MATCH('Cyclical_after overrides'!AN$1, F_Inputs_cyclical!$A$1:$BE$1, 0))="", "", INDEX(F_Inputs_cyclical!$A$1:$BE$243, MATCH('Cyclical_after overrides'!$A111, F_Inputs_cyclical!$A$1:$A$243, 0), MATCH('Cyclical_after overrides'!AN$1, F_Inputs_cyclical!$A$1:$BE$1, 0))),
Cyclical_overrides!AN111)</f>
        <v/>
      </c>
      <c r="AO111" s="72">
        <f>IF(Cyclical_overrides!AO111 = "",
IF(INDEX(F_Inputs_cyclical!$A$1:$BE$243, MATCH('Cyclical_after overrides'!$A111, F_Inputs_cyclical!$A$1:$A$243, 0), MATCH('Cyclical_after overrides'!AO$1, F_Inputs_cyclical!$A$1:$BE$1, 0))="", "", INDEX(F_Inputs_cyclical!$A$1:$BE$243, MATCH('Cyclical_after overrides'!$A111, F_Inputs_cyclical!$A$1:$A$243, 0), MATCH('Cyclical_after overrides'!AO$1, F_Inputs_cyclical!$A$1:$BE$1, 0))),
Cyclical_overrides!AO111)</f>
        <v>0</v>
      </c>
      <c r="AP111" s="72">
        <f>IF(Cyclical_overrides!AP111 = "",
IF(INDEX(F_Inputs_cyclical!$A$1:$BE$243, MATCH('Cyclical_after overrides'!$A111, F_Inputs_cyclical!$A$1:$A$243, 0), MATCH('Cyclical_after overrides'!AP$1, F_Inputs_cyclical!$A$1:$BE$1, 0))="", "", INDEX(F_Inputs_cyclical!$A$1:$BE$243, MATCH('Cyclical_after overrides'!$A111, F_Inputs_cyclical!$A$1:$A$243, 0), MATCH('Cyclical_after overrides'!AP$1, F_Inputs_cyclical!$A$1:$BE$1, 0))),
Cyclical_overrides!AP111)</f>
        <v>0.53600000000000003</v>
      </c>
      <c r="AQ111" s="72" t="str">
        <f>IF(Cyclical_overrides!AQ111 = "",
IF(INDEX(F_Inputs_cyclical!$A$1:$BE$243, MATCH('Cyclical_after overrides'!$A111, F_Inputs_cyclical!$A$1:$A$243, 0), MATCH('Cyclical_after overrides'!AQ$1, F_Inputs_cyclical!$A$1:$BE$1, 0))="", "", INDEX(F_Inputs_cyclical!$A$1:$BE$243, MATCH('Cyclical_after overrides'!$A111, F_Inputs_cyclical!$A$1:$A$243, 0), MATCH('Cyclical_after overrides'!AQ$1, F_Inputs_cyclical!$A$1:$BE$1, 0))),
Cyclical_overrides!AQ111)</f>
        <v/>
      </c>
      <c r="AR111" s="72" t="str">
        <f>IF(Cyclical_overrides!AR111 = "",
IF(INDEX(F_Inputs_cyclical!$A$1:$BE$243, MATCH('Cyclical_after overrides'!$A111, F_Inputs_cyclical!$A$1:$A$243, 0), MATCH('Cyclical_after overrides'!AR$1, F_Inputs_cyclical!$A$1:$BE$1, 0))="", "", INDEX(F_Inputs_cyclical!$A$1:$BE$243, MATCH('Cyclical_after overrides'!$A111, F_Inputs_cyclical!$A$1:$A$243, 0), MATCH('Cyclical_after overrides'!AR$1, F_Inputs_cyclical!$A$1:$BE$1, 0))),
Cyclical_overrides!AR111)</f>
        <v/>
      </c>
      <c r="AS111" s="72" t="str">
        <f>IF(Cyclical_overrides!AS111 = "",
IF(INDEX(F_Inputs_cyclical!$A$1:$BE$243, MATCH('Cyclical_after overrides'!$A111, F_Inputs_cyclical!$A$1:$A$243, 0), MATCH('Cyclical_after overrides'!AS$1, F_Inputs_cyclical!$A$1:$BE$1, 0))="", "", INDEX(F_Inputs_cyclical!$A$1:$BE$243, MATCH('Cyclical_after overrides'!$A111, F_Inputs_cyclical!$A$1:$A$243, 0), MATCH('Cyclical_after overrides'!AS$1, F_Inputs_cyclical!$A$1:$BE$1, 0))),
Cyclical_overrides!AS111)</f>
        <v/>
      </c>
      <c r="AT111" s="72" t="str">
        <f>IF(Cyclical_overrides!AT111 = "",
IF(INDEX(F_Inputs_cyclical!$A$1:$BE$243, MATCH('Cyclical_after overrides'!$A111, F_Inputs_cyclical!$A$1:$A$243, 0), MATCH('Cyclical_after overrides'!AT$1, F_Inputs_cyclical!$A$1:$BE$1, 0))="", "", INDEX(F_Inputs_cyclical!$A$1:$BE$243, MATCH('Cyclical_after overrides'!$A111, F_Inputs_cyclical!$A$1:$A$243, 0), MATCH('Cyclical_after overrides'!AT$1, F_Inputs_cyclical!$A$1:$BE$1, 0))),
Cyclical_overrides!AT111)</f>
        <v/>
      </c>
      <c r="AU111" s="72" t="str">
        <f>IF(Cyclical_overrides!AU111 = "",
IF(INDEX(F_Inputs_cyclical!$A$1:$BE$243, MATCH('Cyclical_after overrides'!$A111, F_Inputs_cyclical!$A$1:$A$243, 0), MATCH('Cyclical_after overrides'!AU$1, F_Inputs_cyclical!$A$1:$BE$1, 0))="", "", INDEX(F_Inputs_cyclical!$A$1:$BE$243, MATCH('Cyclical_after overrides'!$A111, F_Inputs_cyclical!$A$1:$A$243, 0), MATCH('Cyclical_after overrides'!AU$1, F_Inputs_cyclical!$A$1:$BE$1, 0))),
Cyclical_overrides!AU111)</f>
        <v/>
      </c>
      <c r="AV111" s="72" t="str">
        <f>IF(Cyclical_overrides!AV111 = "",
IF(INDEX(F_Inputs_cyclical!$A$1:$BE$243, MATCH('Cyclical_after overrides'!$A111, F_Inputs_cyclical!$A$1:$A$243, 0), MATCH('Cyclical_after overrides'!AV$1, F_Inputs_cyclical!$A$1:$BE$1, 0))="", "", INDEX(F_Inputs_cyclical!$A$1:$BE$243, MATCH('Cyclical_after overrides'!$A111, F_Inputs_cyclical!$A$1:$A$243, 0), MATCH('Cyclical_after overrides'!AV$1, F_Inputs_cyclical!$A$1:$BE$1, 0))),
Cyclical_overrides!AV111)</f>
        <v/>
      </c>
      <c r="AW111" s="72">
        <f>IF(Cyclical_overrides!AW111 = "",
IF(INDEX(F_Inputs_cyclical!$A$1:$BE$243, MATCH('Cyclical_after overrides'!$A111, F_Inputs_cyclical!$A$1:$A$243, 0), MATCH('Cyclical_after overrides'!AW$1, F_Inputs_cyclical!$A$1:$BE$1, 0))="", "", INDEX(F_Inputs_cyclical!$A$1:$BE$243, MATCH('Cyclical_after overrides'!$A111, F_Inputs_cyclical!$A$1:$A$243, 0), MATCH('Cyclical_after overrides'!AW$1, F_Inputs_cyclical!$A$1:$BE$1, 0))),
Cyclical_overrides!AW111)</f>
        <v>1.0877412700751434</v>
      </c>
      <c r="AX111" s="72">
        <f>IF(Cyclical_overrides!AX111 = "",
IF(INDEX(F_Inputs_cyclical!$A$1:$BE$243, MATCH('Cyclical_after overrides'!$A111, F_Inputs_cyclical!$A$1:$A$243, 0), MATCH('Cyclical_after overrides'!AX$1, F_Inputs_cyclical!$A$1:$BE$1, 0))="", "", INDEX(F_Inputs_cyclical!$A$1:$BE$243, MATCH('Cyclical_after overrides'!$A111, F_Inputs_cyclical!$A$1:$A$243, 0), MATCH('Cyclical_after overrides'!AX$1, F_Inputs_cyclical!$A$1:$BE$1, 0))),
Cyclical_overrides!AX111)</f>
        <v>21.494401985015017</v>
      </c>
      <c r="AY111" s="72">
        <f>IF(Cyclical_overrides!AY111 = "",
IF(INDEX(F_Inputs_cyclical!$A$1:$BE$243, MATCH('Cyclical_after overrides'!$A111, F_Inputs_cyclical!$A$1:$A$243, 0), MATCH('Cyclical_after overrides'!AY$1, F_Inputs_cyclical!$A$1:$BE$1, 0))="", "", INDEX(F_Inputs_cyclical!$A$1:$BE$243, MATCH('Cyclical_after overrides'!$A111, F_Inputs_cyclical!$A$1:$A$243, 0), MATCH('Cyclical_after overrides'!AY$1, F_Inputs_cyclical!$A$1:$BE$1, 0))),
Cyclical_overrides!AY111)</f>
        <v>136.42866318591928</v>
      </c>
      <c r="AZ111" s="72">
        <f>IF(Cyclical_overrides!AZ111 = "",
IF(INDEX(F_Inputs_cyclical!$A$1:$BE$243, MATCH('Cyclical_after overrides'!$A111, F_Inputs_cyclical!$A$1:$A$243, 0), MATCH('Cyclical_after overrides'!AZ$1, F_Inputs_cyclical!$A$1:$BE$1, 0))="", "", INDEX(F_Inputs_cyclical!$A$1:$BE$243, MATCH('Cyclical_after overrides'!$A111, F_Inputs_cyclical!$A$1:$A$243, 0), MATCH('Cyclical_after overrides'!AZ$1, F_Inputs_cyclical!$A$1:$BE$1, 0))),
Cyclical_overrides!AZ111)</f>
        <v>2.0143652266432097</v>
      </c>
      <c r="BA111" s="72">
        <f>IF(Cyclical_overrides!BA111 = "",
IF(INDEX(F_Inputs_cyclical!$A$1:$BE$243, MATCH('Cyclical_after overrides'!$A111, F_Inputs_cyclical!$A$1:$A$243, 0), MATCH('Cyclical_after overrides'!BA$1, F_Inputs_cyclical!$A$1:$BE$1, 0))="", "", INDEX(F_Inputs_cyclical!$A$1:$BE$243, MATCH('Cyclical_after overrides'!$A111, F_Inputs_cyclical!$A$1:$A$243, 0), MATCH('Cyclical_after overrides'!BA$1, F_Inputs_cyclical!$A$1:$BE$1, 0))),
Cyclical_overrides!BA111)</f>
        <v>15.407730450629964</v>
      </c>
      <c r="BB111" s="72">
        <f>IF(Cyclical_overrides!BB111 = "",
IF(INDEX(F_Inputs_cyclical!$A$1:$BE$243, MATCH('Cyclical_after overrides'!$A111, F_Inputs_cyclical!$A$1:$A$243, 0), MATCH('Cyclical_after overrides'!BB$1, F_Inputs_cyclical!$A$1:$BE$1, 0))="", "", INDEX(F_Inputs_cyclical!$A$1:$BE$243, MATCH('Cyclical_after overrides'!$A111, F_Inputs_cyclical!$A$1:$A$243, 0), MATCH('Cyclical_after overrides'!BB$1, F_Inputs_cyclical!$A$1:$BE$1, 0))),
Cyclical_overrides!BB111)</f>
        <v>15.407730450629964</v>
      </c>
      <c r="BC111" s="72">
        <f>IF(Cyclical_overrides!BC111 = "",
IF(INDEX(F_Inputs_cyclical!$A$1:$BE$243, MATCH('Cyclical_after overrides'!$A111, F_Inputs_cyclical!$A$1:$A$243, 0), MATCH('Cyclical_after overrides'!BC$1, F_Inputs_cyclical!$A$1:$BE$1, 0))="", "", INDEX(F_Inputs_cyclical!$A$1:$BE$243, MATCH('Cyclical_after overrides'!$A111, F_Inputs_cyclical!$A$1:$A$243, 0), MATCH('Cyclical_after overrides'!BC$1, F_Inputs_cyclical!$A$1:$BE$1, 0))),
Cyclical_overrides!BC111)</f>
        <v>9.0565981516539757</v>
      </c>
      <c r="BD111" s="72">
        <f>IF(Cyclical_overrides!BD111 = "",
IF(INDEX(F_Inputs_cyclical!$A$1:$BE$243, MATCH('Cyclical_after overrides'!$A111, F_Inputs_cyclical!$A$1:$A$243, 0), MATCH('Cyclical_after overrides'!BD$1, F_Inputs_cyclical!$A$1:$BE$1, 0))="", "", INDEX(F_Inputs_cyclical!$A$1:$BE$243, MATCH('Cyclical_after overrides'!$A111, F_Inputs_cyclical!$A$1:$A$243, 0), MATCH('Cyclical_after overrides'!BD$1, F_Inputs_cyclical!$A$1:$BE$1, 0))),
Cyclical_overrides!BD111)</f>
        <v>617.45299999999997</v>
      </c>
      <c r="BE111" s="194"/>
    </row>
    <row r="112" spans="1:57" x14ac:dyDescent="0.4">
      <c r="A112" s="63" t="str">
        <f t="shared" si="1"/>
        <v>WSH23</v>
      </c>
      <c r="B112" s="63" t="s">
        <v>361</v>
      </c>
      <c r="C112" s="63" t="s">
        <v>261</v>
      </c>
      <c r="D112" s="72">
        <f>IF(Cyclical_overrides!D112 = "",
IF(INDEX(F_Inputs_cyclical!$A$1:$BE$243, MATCH('Cyclical_after overrides'!$A112, F_Inputs_cyclical!$A$1:$A$243, 0), MATCH('Cyclical_after overrides'!D$1, F_Inputs_cyclical!$A$1:$BE$1, 0))="", "", INDEX(F_Inputs_cyclical!$A$1:$BE$243, MATCH('Cyclical_after overrides'!$A112, F_Inputs_cyclical!$A$1:$A$243, 0), MATCH('Cyclical_after overrides'!D$1, F_Inputs_cyclical!$A$1:$BE$1, 0))),
Cyclical_overrides!D112)</f>
        <v>14.818</v>
      </c>
      <c r="E112" s="72">
        <f>IF(Cyclical_overrides!E112 = "",
IF(INDEX(F_Inputs_cyclical!$A$1:$BE$243, MATCH('Cyclical_after overrides'!$A112, F_Inputs_cyclical!$A$1:$A$243, 0), MATCH('Cyclical_after overrides'!E$1, F_Inputs_cyclical!$A$1:$BE$1, 0))="", "", INDEX(F_Inputs_cyclical!$A$1:$BE$243, MATCH('Cyclical_after overrides'!$A112, F_Inputs_cyclical!$A$1:$A$243, 0), MATCH('Cyclical_after overrides'!E$1, F_Inputs_cyclical!$A$1:$BE$1, 0))),
Cyclical_overrides!E112)</f>
        <v>4.7679999999999998</v>
      </c>
      <c r="F112" s="72">
        <f>IF(Cyclical_overrides!F112 = "",
IF(INDEX(F_Inputs_cyclical!$A$1:$BE$243, MATCH('Cyclical_after overrides'!$A112, F_Inputs_cyclical!$A$1:$A$243, 0), MATCH('Cyclical_after overrides'!F$1, F_Inputs_cyclical!$A$1:$BE$1, 0))="", "", INDEX(F_Inputs_cyclical!$A$1:$BE$243, MATCH('Cyclical_after overrides'!$A112, F_Inputs_cyclical!$A$1:$A$243, 0), MATCH('Cyclical_after overrides'!F$1, F_Inputs_cyclical!$A$1:$BE$1, 0))),
Cyclical_overrides!F112)</f>
        <v>23.305</v>
      </c>
      <c r="G112" s="72">
        <f>IF(Cyclical_overrides!G112 = "",
IF(INDEX(F_Inputs_cyclical!$A$1:$BE$243, MATCH('Cyclical_after overrides'!$A112, F_Inputs_cyclical!$A$1:$A$243, 0), MATCH('Cyclical_after overrides'!G$1, F_Inputs_cyclical!$A$1:$BE$1, 0))="", "", INDEX(F_Inputs_cyclical!$A$1:$BE$243, MATCH('Cyclical_after overrides'!$A112, F_Inputs_cyclical!$A$1:$A$243, 0), MATCH('Cyclical_after overrides'!G$1, F_Inputs_cyclical!$A$1:$BE$1, 0))),
Cyclical_overrides!G112)</f>
        <v>2.0270000000000001</v>
      </c>
      <c r="H112" s="72">
        <f>IF(Cyclical_overrides!H112 = "",
IF(INDEX(F_Inputs_cyclical!$A$1:$BE$243, MATCH('Cyclical_after overrides'!$A112, F_Inputs_cyclical!$A$1:$A$243, 0), MATCH('Cyclical_after overrides'!H$1, F_Inputs_cyclical!$A$1:$BE$1, 0))="", "", INDEX(F_Inputs_cyclical!$A$1:$BE$243, MATCH('Cyclical_after overrides'!$A112, F_Inputs_cyclical!$A$1:$A$243, 0), MATCH('Cyclical_after overrides'!H$1, F_Inputs_cyclical!$A$1:$BE$1, 0))),
Cyclical_overrides!H112)</f>
        <v>0.21</v>
      </c>
      <c r="I112" s="72">
        <f>IF(Cyclical_overrides!I112 = "",
IF(INDEX(F_Inputs_cyclical!$A$1:$BE$243, MATCH('Cyclical_after overrides'!$A112, F_Inputs_cyclical!$A$1:$A$243, 0), MATCH('Cyclical_after overrides'!I$1, F_Inputs_cyclical!$A$1:$BE$1, 0))="", "", INDEX(F_Inputs_cyclical!$A$1:$BE$243, MATCH('Cyclical_after overrides'!$A112, F_Inputs_cyclical!$A$1:$A$243, 0), MATCH('Cyclical_after overrides'!I$1, F_Inputs_cyclical!$A$1:$BE$1, 0))),
Cyclical_overrides!I112)</f>
        <v>0</v>
      </c>
      <c r="J112" s="72" t="str">
        <f>IF(Cyclical_overrides!J112 = "",
IF(INDEX(F_Inputs_cyclical!$A$1:$BE$243, MATCH('Cyclical_after overrides'!$A112, F_Inputs_cyclical!$A$1:$A$243, 0), MATCH('Cyclical_after overrides'!J$1, F_Inputs_cyclical!$A$1:$BE$1, 0))="", "", INDEX(F_Inputs_cyclical!$A$1:$BE$243, MATCH('Cyclical_after overrides'!$A112, F_Inputs_cyclical!$A$1:$A$243, 0), MATCH('Cyclical_after overrides'!J$1, F_Inputs_cyclical!$A$1:$BE$1, 0))),
Cyclical_overrides!J112)</f>
        <v/>
      </c>
      <c r="K112" s="72">
        <f>IF(Cyclical_overrides!K112 = "",
IF(INDEX(F_Inputs_cyclical!$A$1:$BE$243, MATCH('Cyclical_after overrides'!$A112, F_Inputs_cyclical!$A$1:$A$243, 0), MATCH('Cyclical_after overrides'!K$1, F_Inputs_cyclical!$A$1:$BE$1, 0))="", "", INDEX(F_Inputs_cyclical!$A$1:$BE$243, MATCH('Cyclical_after overrides'!$A112, F_Inputs_cyclical!$A$1:$A$243, 0), MATCH('Cyclical_after overrides'!K$1, F_Inputs_cyclical!$A$1:$BE$1, 0))),
Cyclical_overrides!K112)</f>
        <v>19.009</v>
      </c>
      <c r="L112" s="72" t="str">
        <f>IF(Cyclical_overrides!L112 = "",
IF(INDEX(F_Inputs_cyclical!$A$1:$BE$243, MATCH('Cyclical_after overrides'!$A112, F_Inputs_cyclical!$A$1:$A$243, 0), MATCH('Cyclical_after overrides'!L$1, F_Inputs_cyclical!$A$1:$BE$1, 0))="", "", INDEX(F_Inputs_cyclical!$A$1:$BE$243, MATCH('Cyclical_after overrides'!$A112, F_Inputs_cyclical!$A$1:$A$243, 0), MATCH('Cyclical_after overrides'!L$1, F_Inputs_cyclical!$A$1:$BE$1, 0))),
Cyclical_overrides!L112)</f>
        <v/>
      </c>
      <c r="M112" s="72" t="str">
        <f>IF(Cyclical_overrides!M112 = "",
IF(INDEX(F_Inputs_cyclical!$A$1:$BE$243, MATCH('Cyclical_after overrides'!$A112, F_Inputs_cyclical!$A$1:$A$243, 0), MATCH('Cyclical_after overrides'!M$1, F_Inputs_cyclical!$A$1:$BE$1, 0))="", "", INDEX(F_Inputs_cyclical!$A$1:$BE$243, MATCH('Cyclical_after overrides'!$A112, F_Inputs_cyclical!$A$1:$A$243, 0), MATCH('Cyclical_after overrides'!M$1, F_Inputs_cyclical!$A$1:$BE$1, 0))),
Cyclical_overrides!M112)</f>
        <v/>
      </c>
      <c r="N112" s="72" t="str">
        <f>IF(Cyclical_overrides!N112 = "",
IF(INDEX(F_Inputs_cyclical!$A$1:$BE$243, MATCH('Cyclical_after overrides'!$A112, F_Inputs_cyclical!$A$1:$A$243, 0), MATCH('Cyclical_after overrides'!N$1, F_Inputs_cyclical!$A$1:$BE$1, 0))="", "", INDEX(F_Inputs_cyclical!$A$1:$BE$243, MATCH('Cyclical_after overrides'!$A112, F_Inputs_cyclical!$A$1:$A$243, 0), MATCH('Cyclical_after overrides'!N$1, F_Inputs_cyclical!$A$1:$BE$1, 0))),
Cyclical_overrides!N112)</f>
        <v/>
      </c>
      <c r="O112" s="72" t="str">
        <f>IF(Cyclical_overrides!O112 = "",
IF(INDEX(F_Inputs_cyclical!$A$1:$BE$243, MATCH('Cyclical_after overrides'!$A112, F_Inputs_cyclical!$A$1:$A$243, 0), MATCH('Cyclical_after overrides'!O$1, F_Inputs_cyclical!$A$1:$BE$1, 0))="", "", INDEX(F_Inputs_cyclical!$A$1:$BE$243, MATCH('Cyclical_after overrides'!$A112, F_Inputs_cyclical!$A$1:$A$243, 0), MATCH('Cyclical_after overrides'!O$1, F_Inputs_cyclical!$A$1:$BE$1, 0))),
Cyclical_overrides!O112)</f>
        <v/>
      </c>
      <c r="P112" s="72" t="str">
        <f>IF(Cyclical_overrides!P112 = "",
IF(INDEX(F_Inputs_cyclical!$A$1:$BE$243, MATCH('Cyclical_after overrides'!$A112, F_Inputs_cyclical!$A$1:$A$243, 0), MATCH('Cyclical_after overrides'!P$1, F_Inputs_cyclical!$A$1:$BE$1, 0))="", "", INDEX(F_Inputs_cyclical!$A$1:$BE$243, MATCH('Cyclical_after overrides'!$A112, F_Inputs_cyclical!$A$1:$A$243, 0), MATCH('Cyclical_after overrides'!P$1, F_Inputs_cyclical!$A$1:$BE$1, 0))),
Cyclical_overrides!P112)</f>
        <v/>
      </c>
      <c r="Q112" s="72" t="str">
        <f>IF(Cyclical_overrides!Q112 = "",
IF(INDEX(F_Inputs_cyclical!$A$1:$BE$243, MATCH('Cyclical_after overrides'!$A112, F_Inputs_cyclical!$A$1:$A$243, 0), MATCH('Cyclical_after overrides'!Q$1, F_Inputs_cyclical!$A$1:$BE$1, 0))="", "", INDEX(F_Inputs_cyclical!$A$1:$BE$243, MATCH('Cyclical_after overrides'!$A112, F_Inputs_cyclical!$A$1:$A$243, 0), MATCH('Cyclical_after overrides'!Q$1, F_Inputs_cyclical!$A$1:$BE$1, 0))),
Cyclical_overrides!Q112)</f>
        <v/>
      </c>
      <c r="R112" s="72" t="str">
        <f>IF(Cyclical_overrides!R112 = "",
IF(INDEX(F_Inputs_cyclical!$A$1:$BE$243, MATCH('Cyclical_after overrides'!$A112, F_Inputs_cyclical!$A$1:$A$243, 0), MATCH('Cyclical_after overrides'!R$1, F_Inputs_cyclical!$A$1:$BE$1, 0))="", "", INDEX(F_Inputs_cyclical!$A$1:$BE$243, MATCH('Cyclical_after overrides'!$A112, F_Inputs_cyclical!$A$1:$A$243, 0), MATCH('Cyclical_after overrides'!R$1, F_Inputs_cyclical!$A$1:$BE$1, 0))),
Cyclical_overrides!R112)</f>
        <v/>
      </c>
      <c r="S112" s="72" t="str">
        <f>IF(Cyclical_overrides!S112 = "",
IF(INDEX(F_Inputs_cyclical!$A$1:$BE$243, MATCH('Cyclical_after overrides'!$A112, F_Inputs_cyclical!$A$1:$A$243, 0), MATCH('Cyclical_after overrides'!S$1, F_Inputs_cyclical!$A$1:$BE$1, 0))="", "", INDEX(F_Inputs_cyclical!$A$1:$BE$243, MATCH('Cyclical_after overrides'!$A112, F_Inputs_cyclical!$A$1:$A$243, 0), MATCH('Cyclical_after overrides'!S$1, F_Inputs_cyclical!$A$1:$BE$1, 0))),
Cyclical_overrides!S112)</f>
        <v/>
      </c>
      <c r="T112" s="72" t="str">
        <f>IF(Cyclical_overrides!T112 = "",
IF(INDEX(F_Inputs_cyclical!$A$1:$BE$243, MATCH('Cyclical_after overrides'!$A112, F_Inputs_cyclical!$A$1:$A$243, 0), MATCH('Cyclical_after overrides'!T$1, F_Inputs_cyclical!$A$1:$BE$1, 0))="", "", INDEX(F_Inputs_cyclical!$A$1:$BE$243, MATCH('Cyclical_after overrides'!$A112, F_Inputs_cyclical!$A$1:$A$243, 0), MATCH('Cyclical_after overrides'!T$1, F_Inputs_cyclical!$A$1:$BE$1, 0))),
Cyclical_overrides!T112)</f>
        <v/>
      </c>
      <c r="U112" s="72" t="str">
        <f>IF(Cyclical_overrides!U112 = "",
IF(INDEX(F_Inputs_cyclical!$A$1:$BE$243, MATCH('Cyclical_after overrides'!$A112, F_Inputs_cyclical!$A$1:$A$243, 0), MATCH('Cyclical_after overrides'!U$1, F_Inputs_cyclical!$A$1:$BE$1, 0))="", "", INDEX(F_Inputs_cyclical!$A$1:$BE$243, MATCH('Cyclical_after overrides'!$A112, F_Inputs_cyclical!$A$1:$A$243, 0), MATCH('Cyclical_after overrides'!U$1, F_Inputs_cyclical!$A$1:$BE$1, 0))),
Cyclical_overrides!U112)</f>
        <v/>
      </c>
      <c r="V112" s="72">
        <f>IF(Cyclical_overrides!V112 = "",
IF(INDEX(F_Inputs_cyclical!$A$1:$BE$243, MATCH('Cyclical_after overrides'!$A112, F_Inputs_cyclical!$A$1:$A$243, 0), MATCH('Cyclical_after overrides'!V$1, F_Inputs_cyclical!$A$1:$BE$1, 0))="", "", INDEX(F_Inputs_cyclical!$A$1:$BE$243, MATCH('Cyclical_after overrides'!$A112, F_Inputs_cyclical!$A$1:$A$243, 0), MATCH('Cyclical_after overrides'!V$1, F_Inputs_cyclical!$A$1:$BE$1, 0))),
Cyclical_overrides!V112)</f>
        <v>52.1</v>
      </c>
      <c r="W112" s="72">
        <f>IF(Cyclical_overrides!W112 = "",
IF(INDEX(F_Inputs_cyclical!$A$1:$BE$243, MATCH('Cyclical_after overrides'!$A112, F_Inputs_cyclical!$A$1:$A$243, 0), MATCH('Cyclical_after overrides'!W$1, F_Inputs_cyclical!$A$1:$BE$1, 0))="", "", INDEX(F_Inputs_cyclical!$A$1:$BE$243, MATCH('Cyclical_after overrides'!$A112, F_Inputs_cyclical!$A$1:$A$243, 0), MATCH('Cyclical_after overrides'!W$1, F_Inputs_cyclical!$A$1:$BE$1, 0))),
Cyclical_overrides!W112)</f>
        <v>33.220999999999997</v>
      </c>
      <c r="X112" s="72">
        <f>IF(Cyclical_overrides!X112 = "",
IF(INDEX(F_Inputs_cyclical!$A$1:$BE$243, MATCH('Cyclical_after overrides'!$A112, F_Inputs_cyclical!$A$1:$A$243, 0), MATCH('Cyclical_after overrides'!X$1, F_Inputs_cyclical!$A$1:$BE$1, 0))="", "", INDEX(F_Inputs_cyclical!$A$1:$BE$243, MATCH('Cyclical_after overrides'!$A112, F_Inputs_cyclical!$A$1:$A$243, 0), MATCH('Cyclical_after overrides'!X$1, F_Inputs_cyclical!$A$1:$BE$1, 0))),
Cyclical_overrides!X112)</f>
        <v>46.997999999999998</v>
      </c>
      <c r="Y112" s="72">
        <f>IF(Cyclical_overrides!Y112 = "",
IF(INDEX(F_Inputs_cyclical!$A$1:$BE$243, MATCH('Cyclical_after overrides'!$A112, F_Inputs_cyclical!$A$1:$A$243, 0), MATCH('Cyclical_after overrides'!Y$1, F_Inputs_cyclical!$A$1:$BE$1, 0))="", "", INDEX(F_Inputs_cyclical!$A$1:$BE$243, MATCH('Cyclical_after overrides'!$A112, F_Inputs_cyclical!$A$1:$A$243, 0), MATCH('Cyclical_after overrides'!Y$1, F_Inputs_cyclical!$A$1:$BE$1, 0))),
Cyclical_overrides!Y112)</f>
        <v>83.611999999999995</v>
      </c>
      <c r="Z112" s="72">
        <f>IF(Cyclical_overrides!Z112 = "",
IF(INDEX(F_Inputs_cyclical!$A$1:$BE$243, MATCH('Cyclical_after overrides'!$A112, F_Inputs_cyclical!$A$1:$A$243, 0), MATCH('Cyclical_after overrides'!Z$1, F_Inputs_cyclical!$A$1:$BE$1, 0))="", "", INDEX(F_Inputs_cyclical!$A$1:$BE$243, MATCH('Cyclical_after overrides'!$A112, F_Inputs_cyclical!$A$1:$A$243, 0), MATCH('Cyclical_after overrides'!Z$1, F_Inputs_cyclical!$A$1:$BE$1, 0))),
Cyclical_overrides!Z112)</f>
        <v>629.47299999999996</v>
      </c>
      <c r="AA112" s="72">
        <f>IF(Cyclical_overrides!AA112 = "",
IF(INDEX(F_Inputs_cyclical!$A$1:$BE$243, MATCH('Cyclical_after overrides'!$A112, F_Inputs_cyclical!$A$1:$A$243, 0), MATCH('Cyclical_after overrides'!AA$1, F_Inputs_cyclical!$A$1:$BE$1, 0))="", "", INDEX(F_Inputs_cyclical!$A$1:$BE$243, MATCH('Cyclical_after overrides'!$A112, F_Inputs_cyclical!$A$1:$A$243, 0), MATCH('Cyclical_after overrides'!AA$1, F_Inputs_cyclical!$A$1:$BE$1, 0))),
Cyclical_overrides!AA112)</f>
        <v>598.971</v>
      </c>
      <c r="AB112" s="72" t="str">
        <f>IF(Cyclical_overrides!AB112 = "",
IF(INDEX(F_Inputs_cyclical!$A$1:$BE$243, MATCH('Cyclical_after overrides'!$A112, F_Inputs_cyclical!$A$1:$A$243, 0), MATCH('Cyclical_after overrides'!AB$1, F_Inputs_cyclical!$A$1:$BE$1, 0))="", "", INDEX(F_Inputs_cyclical!$A$1:$BE$243, MATCH('Cyclical_after overrides'!$A112, F_Inputs_cyclical!$A$1:$A$243, 0), MATCH('Cyclical_after overrides'!AB$1, F_Inputs_cyclical!$A$1:$BE$1, 0))),
Cyclical_overrides!AB112)</f>
        <v/>
      </c>
      <c r="AC112" s="72">
        <f>IF(Cyclical_overrides!AC112 = "",
IF(INDEX(F_Inputs_cyclical!$A$1:$BE$243, MATCH('Cyclical_after overrides'!$A112, F_Inputs_cyclical!$A$1:$A$243, 0), MATCH('Cyclical_after overrides'!AC$1, F_Inputs_cyclical!$A$1:$BE$1, 0))="", "", INDEX(F_Inputs_cyclical!$A$1:$BE$243, MATCH('Cyclical_after overrides'!$A112, F_Inputs_cyclical!$A$1:$A$243, 0), MATCH('Cyclical_after overrides'!AC$1, F_Inputs_cyclical!$A$1:$BE$1, 0))),
Cyclical_overrides!AC112)</f>
        <v>68.091999999999999</v>
      </c>
      <c r="AD112" s="72">
        <f>IF(Cyclical_overrides!AD112 = "",
IF(INDEX(F_Inputs_cyclical!$A$1:$BE$243, MATCH('Cyclical_after overrides'!$A112, F_Inputs_cyclical!$A$1:$A$243, 0), MATCH('Cyclical_after overrides'!AD$1, F_Inputs_cyclical!$A$1:$BE$1, 0))="", "", INDEX(F_Inputs_cyclical!$A$1:$BE$243, MATCH('Cyclical_after overrides'!$A112, F_Inputs_cyclical!$A$1:$A$243, 0), MATCH('Cyclical_after overrides'!AD$1, F_Inputs_cyclical!$A$1:$BE$1, 0))),
Cyclical_overrides!AD112)</f>
        <v>1.6</v>
      </c>
      <c r="AE112" s="72">
        <f>IF(Cyclical_overrides!AE112 = "",
IF(INDEX(F_Inputs_cyclical!$A$1:$BE$243, MATCH('Cyclical_after overrides'!$A112, F_Inputs_cyclical!$A$1:$A$243, 0), MATCH('Cyclical_after overrides'!AE$1, F_Inputs_cyclical!$A$1:$BE$1, 0))="", "", INDEX(F_Inputs_cyclical!$A$1:$BE$243, MATCH('Cyclical_after overrides'!$A112, F_Inputs_cyclical!$A$1:$A$243, 0), MATCH('Cyclical_after overrides'!AE$1, F_Inputs_cyclical!$A$1:$BE$1, 0))),
Cyclical_overrides!AE112)</f>
        <v>0.158</v>
      </c>
      <c r="AF112" s="72">
        <f>IF(Cyclical_overrides!AF112 = "",
IF(INDEX(F_Inputs_cyclical!$A$1:$BE$243, MATCH('Cyclical_after overrides'!$A112, F_Inputs_cyclical!$A$1:$A$243, 0), MATCH('Cyclical_after overrides'!AF$1, F_Inputs_cyclical!$A$1:$BE$1, 0))="", "", INDEX(F_Inputs_cyclical!$A$1:$BE$243, MATCH('Cyclical_after overrides'!$A112, F_Inputs_cyclical!$A$1:$A$243, 0), MATCH('Cyclical_after overrides'!AF$1, F_Inputs_cyclical!$A$1:$BE$1, 0))),
Cyclical_overrides!AF112)</f>
        <v>4.1669999999999998</v>
      </c>
      <c r="AG112" s="72">
        <f>IF(Cyclical_overrides!AG112 = "",
IF(INDEX(F_Inputs_cyclical!$A$1:$BE$243, MATCH('Cyclical_after overrides'!$A112, F_Inputs_cyclical!$A$1:$A$243, 0), MATCH('Cyclical_after overrides'!AG$1, F_Inputs_cyclical!$A$1:$BE$1, 0))="", "", INDEX(F_Inputs_cyclical!$A$1:$BE$243, MATCH('Cyclical_after overrides'!$A112, F_Inputs_cyclical!$A$1:$A$243, 0), MATCH('Cyclical_after overrides'!AG$1, F_Inputs_cyclical!$A$1:$BE$1, 0))),
Cyclical_overrides!AG112)</f>
        <v>0.252</v>
      </c>
      <c r="AH112" s="72">
        <f>IF(Cyclical_overrides!AH112 = "",
IF(INDEX(F_Inputs_cyclical!$A$1:$BE$243, MATCH('Cyclical_after overrides'!$A112, F_Inputs_cyclical!$A$1:$A$243, 0), MATCH('Cyclical_after overrides'!AH$1, F_Inputs_cyclical!$A$1:$BE$1, 0))="", "", INDEX(F_Inputs_cyclical!$A$1:$BE$243, MATCH('Cyclical_after overrides'!$A112, F_Inputs_cyclical!$A$1:$A$243, 0), MATCH('Cyclical_after overrides'!AH$1, F_Inputs_cyclical!$A$1:$BE$1, 0))),
Cyclical_overrides!AH112)</f>
        <v>2.9790000000000001</v>
      </c>
      <c r="AI112" s="72">
        <f>IF(Cyclical_overrides!AI112 = "",
IF(INDEX(F_Inputs_cyclical!$A$1:$BE$243, MATCH('Cyclical_after overrides'!$A112, F_Inputs_cyclical!$A$1:$A$243, 0), MATCH('Cyclical_after overrides'!AI$1, F_Inputs_cyclical!$A$1:$BE$1, 0))="", "", INDEX(F_Inputs_cyclical!$A$1:$BE$243, MATCH('Cyclical_after overrides'!$A112, F_Inputs_cyclical!$A$1:$A$243, 0), MATCH('Cyclical_after overrides'!AI$1, F_Inputs_cyclical!$A$1:$BE$1, 0))),
Cyclical_overrides!AI112)</f>
        <v>4.03</v>
      </c>
      <c r="AJ112" s="72">
        <f>IF(Cyclical_overrides!AJ112 = "",
IF(INDEX(F_Inputs_cyclical!$A$1:$BE$243, MATCH('Cyclical_after overrides'!$A112, F_Inputs_cyclical!$A$1:$A$243, 0), MATCH('Cyclical_after overrides'!AJ$1, F_Inputs_cyclical!$A$1:$BE$1, 0))="", "", INDEX(F_Inputs_cyclical!$A$1:$BE$243, MATCH('Cyclical_after overrides'!$A112, F_Inputs_cyclical!$A$1:$A$243, 0), MATCH('Cyclical_after overrides'!AJ$1, F_Inputs_cyclical!$A$1:$BE$1, 0))),
Cyclical_overrides!AJ112)</f>
        <v>0</v>
      </c>
      <c r="AK112" s="72">
        <f>IF(Cyclical_overrides!AK112 = "",
IF(INDEX(F_Inputs_cyclical!$A$1:$BE$243, MATCH('Cyclical_after overrides'!$A112, F_Inputs_cyclical!$A$1:$A$243, 0), MATCH('Cyclical_after overrides'!AK$1, F_Inputs_cyclical!$A$1:$BE$1, 0))="", "", INDEX(F_Inputs_cyclical!$A$1:$BE$243, MATCH('Cyclical_after overrides'!$A112, F_Inputs_cyclical!$A$1:$A$243, 0), MATCH('Cyclical_after overrides'!AK$1, F_Inputs_cyclical!$A$1:$BE$1, 0))),
Cyclical_overrides!AK112)</f>
        <v>3.9E-2</v>
      </c>
      <c r="AL112" s="72">
        <f>IF(Cyclical_overrides!AL112 = "",
IF(INDEX(F_Inputs_cyclical!$A$1:$BE$243, MATCH('Cyclical_after overrides'!$A112, F_Inputs_cyclical!$A$1:$A$243, 0), MATCH('Cyclical_after overrides'!AL$1, F_Inputs_cyclical!$A$1:$BE$1, 0))="", "", INDEX(F_Inputs_cyclical!$A$1:$BE$243, MATCH('Cyclical_after overrides'!$A112, F_Inputs_cyclical!$A$1:$A$243, 0), MATCH('Cyclical_after overrides'!AL$1, F_Inputs_cyclical!$A$1:$BE$1, 0))),
Cyclical_overrides!AL112)</f>
        <v>0.55099999999999993</v>
      </c>
      <c r="AM112" s="72">
        <f>IF(Cyclical_overrides!AM112 = "",
IF(INDEX(F_Inputs_cyclical!$A$1:$BE$243, MATCH('Cyclical_after overrides'!$A112, F_Inputs_cyclical!$A$1:$A$243, 0), MATCH('Cyclical_after overrides'!AM$1, F_Inputs_cyclical!$A$1:$BE$1, 0))="", "", INDEX(F_Inputs_cyclical!$A$1:$BE$243, MATCH('Cyclical_after overrides'!$A112, F_Inputs_cyclical!$A$1:$A$243, 0), MATCH('Cyclical_after overrides'!AM$1, F_Inputs_cyclical!$A$1:$BE$1, 0))),
Cyclical_overrides!AM112)</f>
        <v>16.236000000000001</v>
      </c>
      <c r="AN112" s="72" t="str">
        <f>IF(Cyclical_overrides!AN112 = "",
IF(INDEX(F_Inputs_cyclical!$A$1:$BE$243, MATCH('Cyclical_after overrides'!$A112, F_Inputs_cyclical!$A$1:$A$243, 0), MATCH('Cyclical_after overrides'!AN$1, F_Inputs_cyclical!$A$1:$BE$1, 0))="", "", INDEX(F_Inputs_cyclical!$A$1:$BE$243, MATCH('Cyclical_after overrides'!$A112, F_Inputs_cyclical!$A$1:$A$243, 0), MATCH('Cyclical_after overrides'!AN$1, F_Inputs_cyclical!$A$1:$BE$1, 0))),
Cyclical_overrides!AN112)</f>
        <v/>
      </c>
      <c r="AO112" s="72">
        <f>IF(Cyclical_overrides!AO112 = "",
IF(INDEX(F_Inputs_cyclical!$A$1:$BE$243, MATCH('Cyclical_after overrides'!$A112, F_Inputs_cyclical!$A$1:$A$243, 0), MATCH('Cyclical_after overrides'!AO$1, F_Inputs_cyclical!$A$1:$BE$1, 0))="", "", INDEX(F_Inputs_cyclical!$A$1:$BE$243, MATCH('Cyclical_after overrides'!$A112, F_Inputs_cyclical!$A$1:$A$243, 0), MATCH('Cyclical_after overrides'!AO$1, F_Inputs_cyclical!$A$1:$BE$1, 0))),
Cyclical_overrides!AO112)</f>
        <v>0</v>
      </c>
      <c r="AP112" s="72">
        <f>IF(Cyclical_overrides!AP112 = "",
IF(INDEX(F_Inputs_cyclical!$A$1:$BE$243, MATCH('Cyclical_after overrides'!$A112, F_Inputs_cyclical!$A$1:$A$243, 0), MATCH('Cyclical_after overrides'!AP$1, F_Inputs_cyclical!$A$1:$BE$1, 0))="", "", INDEX(F_Inputs_cyclical!$A$1:$BE$243, MATCH('Cyclical_after overrides'!$A112, F_Inputs_cyclical!$A$1:$A$243, 0), MATCH('Cyclical_after overrides'!AP$1, F_Inputs_cyclical!$A$1:$BE$1, 0))),
Cyclical_overrides!AP112)</f>
        <v>0.59</v>
      </c>
      <c r="AQ112" s="72" t="str">
        <f>IF(Cyclical_overrides!AQ112 = "",
IF(INDEX(F_Inputs_cyclical!$A$1:$BE$243, MATCH('Cyclical_after overrides'!$A112, F_Inputs_cyclical!$A$1:$A$243, 0), MATCH('Cyclical_after overrides'!AQ$1, F_Inputs_cyclical!$A$1:$BE$1, 0))="", "", INDEX(F_Inputs_cyclical!$A$1:$BE$243, MATCH('Cyclical_after overrides'!$A112, F_Inputs_cyclical!$A$1:$A$243, 0), MATCH('Cyclical_after overrides'!AQ$1, F_Inputs_cyclical!$A$1:$BE$1, 0))),
Cyclical_overrides!AQ112)</f>
        <v/>
      </c>
      <c r="AR112" s="72" t="str">
        <f>IF(Cyclical_overrides!AR112 = "",
IF(INDEX(F_Inputs_cyclical!$A$1:$BE$243, MATCH('Cyclical_after overrides'!$A112, F_Inputs_cyclical!$A$1:$A$243, 0), MATCH('Cyclical_after overrides'!AR$1, F_Inputs_cyclical!$A$1:$BE$1, 0))="", "", INDEX(F_Inputs_cyclical!$A$1:$BE$243, MATCH('Cyclical_after overrides'!$A112, F_Inputs_cyclical!$A$1:$A$243, 0), MATCH('Cyclical_after overrides'!AR$1, F_Inputs_cyclical!$A$1:$BE$1, 0))),
Cyclical_overrides!AR112)</f>
        <v/>
      </c>
      <c r="AS112" s="72" t="str">
        <f>IF(Cyclical_overrides!AS112 = "",
IF(INDEX(F_Inputs_cyclical!$A$1:$BE$243, MATCH('Cyclical_after overrides'!$A112, F_Inputs_cyclical!$A$1:$A$243, 0), MATCH('Cyclical_after overrides'!AS$1, F_Inputs_cyclical!$A$1:$BE$1, 0))="", "", INDEX(F_Inputs_cyclical!$A$1:$BE$243, MATCH('Cyclical_after overrides'!$A112, F_Inputs_cyclical!$A$1:$A$243, 0), MATCH('Cyclical_after overrides'!AS$1, F_Inputs_cyclical!$A$1:$BE$1, 0))),
Cyclical_overrides!AS112)</f>
        <v/>
      </c>
      <c r="AT112" s="72" t="str">
        <f>IF(Cyclical_overrides!AT112 = "",
IF(INDEX(F_Inputs_cyclical!$A$1:$BE$243, MATCH('Cyclical_after overrides'!$A112, F_Inputs_cyclical!$A$1:$A$243, 0), MATCH('Cyclical_after overrides'!AT$1, F_Inputs_cyclical!$A$1:$BE$1, 0))="", "", INDEX(F_Inputs_cyclical!$A$1:$BE$243, MATCH('Cyclical_after overrides'!$A112, F_Inputs_cyclical!$A$1:$A$243, 0), MATCH('Cyclical_after overrides'!AT$1, F_Inputs_cyclical!$A$1:$BE$1, 0))),
Cyclical_overrides!AT112)</f>
        <v/>
      </c>
      <c r="AU112" s="72" t="str">
        <f>IF(Cyclical_overrides!AU112 = "",
IF(INDEX(F_Inputs_cyclical!$A$1:$BE$243, MATCH('Cyclical_after overrides'!$A112, F_Inputs_cyclical!$A$1:$A$243, 0), MATCH('Cyclical_after overrides'!AU$1, F_Inputs_cyclical!$A$1:$BE$1, 0))="", "", INDEX(F_Inputs_cyclical!$A$1:$BE$243, MATCH('Cyclical_after overrides'!$A112, F_Inputs_cyclical!$A$1:$A$243, 0), MATCH('Cyclical_after overrides'!AU$1, F_Inputs_cyclical!$A$1:$BE$1, 0))),
Cyclical_overrides!AU112)</f>
        <v/>
      </c>
      <c r="AV112" s="72" t="str">
        <f>IF(Cyclical_overrides!AV112 = "",
IF(INDEX(F_Inputs_cyclical!$A$1:$BE$243, MATCH('Cyclical_after overrides'!$A112, F_Inputs_cyclical!$A$1:$A$243, 0), MATCH('Cyclical_after overrides'!AV$1, F_Inputs_cyclical!$A$1:$BE$1, 0))="", "", INDEX(F_Inputs_cyclical!$A$1:$BE$243, MATCH('Cyclical_after overrides'!$A112, F_Inputs_cyclical!$A$1:$A$243, 0), MATCH('Cyclical_after overrides'!AV$1, F_Inputs_cyclical!$A$1:$BE$1, 0))),
Cyclical_overrides!AV112)</f>
        <v/>
      </c>
      <c r="AW112" s="72">
        <f>IF(Cyclical_overrides!AW112 = "",
IF(INDEX(F_Inputs_cyclical!$A$1:$BE$243, MATCH('Cyclical_after overrides'!$A112, F_Inputs_cyclical!$A$1:$A$243, 0), MATCH('Cyclical_after overrides'!AW$1, F_Inputs_cyclical!$A$1:$BE$1, 0))="", "", INDEX(F_Inputs_cyclical!$A$1:$BE$243, MATCH('Cyclical_after overrides'!$A112, F_Inputs_cyclical!$A$1:$A$243, 0), MATCH('Cyclical_after overrides'!AW$1, F_Inputs_cyclical!$A$1:$BE$1, 0))),
Cyclical_overrides!AW112)</f>
        <v>1</v>
      </c>
      <c r="AX112" s="72">
        <f>IF(Cyclical_overrides!AX112 = "",
IF(INDEX(F_Inputs_cyclical!$A$1:$BE$243, MATCH('Cyclical_after overrides'!$A112, F_Inputs_cyclical!$A$1:$A$243, 0), MATCH('Cyclical_after overrides'!AX$1, F_Inputs_cyclical!$A$1:$BE$1, 0))="", "", INDEX(F_Inputs_cyclical!$A$1:$BE$243, MATCH('Cyclical_after overrides'!$A112, F_Inputs_cyclical!$A$1:$A$243, 0), MATCH('Cyclical_after overrides'!AX$1, F_Inputs_cyclical!$A$1:$BE$1, 0))),
Cyclical_overrides!AX112)</f>
        <v>22.423084979752293</v>
      </c>
      <c r="AY112" s="72">
        <f>IF(Cyclical_overrides!AY112 = "",
IF(INDEX(F_Inputs_cyclical!$A$1:$BE$243, MATCH('Cyclical_after overrides'!$A112, F_Inputs_cyclical!$A$1:$A$243, 0), MATCH('Cyclical_after overrides'!AY$1, F_Inputs_cyclical!$A$1:$BE$1, 0))="", "", INDEX(F_Inputs_cyclical!$A$1:$BE$243, MATCH('Cyclical_after overrides'!$A112, F_Inputs_cyclical!$A$1:$A$243, 0), MATCH('Cyclical_after overrides'!AY$1, F_Inputs_cyclical!$A$1:$BE$1, 0))),
Cyclical_overrides!AY112)</f>
        <v>136.58047951291454</v>
      </c>
      <c r="AZ112" s="72">
        <f>IF(Cyclical_overrides!AZ112 = "",
IF(INDEX(F_Inputs_cyclical!$A$1:$BE$243, MATCH('Cyclical_after overrides'!$A112, F_Inputs_cyclical!$A$1:$A$243, 0), MATCH('Cyclical_after overrides'!AZ$1, F_Inputs_cyclical!$A$1:$BE$1, 0))="", "", INDEX(F_Inputs_cyclical!$A$1:$BE$243, MATCH('Cyclical_after overrides'!$A112, F_Inputs_cyclical!$A$1:$A$243, 0), MATCH('Cyclical_after overrides'!AZ$1, F_Inputs_cyclical!$A$1:$BE$1, 0))),
Cyclical_overrides!AZ112)</f>
        <v>1.9805348225731199</v>
      </c>
      <c r="BA112" s="72">
        <f>IF(Cyclical_overrides!BA112 = "",
IF(INDEX(F_Inputs_cyclical!$A$1:$BE$243, MATCH('Cyclical_after overrides'!$A112, F_Inputs_cyclical!$A$1:$A$243, 0), MATCH('Cyclical_after overrides'!BA$1, F_Inputs_cyclical!$A$1:$BE$1, 0))="", "", INDEX(F_Inputs_cyclical!$A$1:$BE$243, MATCH('Cyclical_after overrides'!$A112, F_Inputs_cyclical!$A$1:$A$243, 0), MATCH('Cyclical_after overrides'!BA$1, F_Inputs_cyclical!$A$1:$BE$1, 0))),
Cyclical_overrides!BA112)</f>
        <v>15.407730450629964</v>
      </c>
      <c r="BB112" s="72">
        <f>IF(Cyclical_overrides!BB112 = "",
IF(INDEX(F_Inputs_cyclical!$A$1:$BE$243, MATCH('Cyclical_after overrides'!$A112, F_Inputs_cyclical!$A$1:$A$243, 0), MATCH('Cyclical_after overrides'!BB$1, F_Inputs_cyclical!$A$1:$BE$1, 0))="", "", INDEX(F_Inputs_cyclical!$A$1:$BE$243, MATCH('Cyclical_after overrides'!$A112, F_Inputs_cyclical!$A$1:$A$243, 0), MATCH('Cyclical_after overrides'!BB$1, F_Inputs_cyclical!$A$1:$BE$1, 0))),
Cyclical_overrides!BB112)</f>
        <v>15.407730450629964</v>
      </c>
      <c r="BC112" s="72">
        <f>IF(Cyclical_overrides!BC112 = "",
IF(INDEX(F_Inputs_cyclical!$A$1:$BE$243, MATCH('Cyclical_after overrides'!$A112, F_Inputs_cyclical!$A$1:$A$243, 0), MATCH('Cyclical_after overrides'!BC$1, F_Inputs_cyclical!$A$1:$BE$1, 0))="", "", INDEX(F_Inputs_cyclical!$A$1:$BE$243, MATCH('Cyclical_after overrides'!$A112, F_Inputs_cyclical!$A$1:$A$243, 0), MATCH('Cyclical_after overrides'!BC$1, F_Inputs_cyclical!$A$1:$BE$1, 0))),
Cyclical_overrides!BC112)</f>
        <v>9.0565981516539757</v>
      </c>
      <c r="BD112" s="72">
        <f>IF(Cyclical_overrides!BD112 = "",
IF(INDEX(F_Inputs_cyclical!$A$1:$BE$243, MATCH('Cyclical_after overrides'!$A112, F_Inputs_cyclical!$A$1:$A$243, 0), MATCH('Cyclical_after overrides'!BD$1, F_Inputs_cyclical!$A$1:$BE$1, 0))="", "", INDEX(F_Inputs_cyclical!$A$1:$BE$243, MATCH('Cyclical_after overrides'!$A112, F_Inputs_cyclical!$A$1:$A$243, 0), MATCH('Cyclical_after overrides'!BD$1, F_Inputs_cyclical!$A$1:$BE$1, 0))),
Cyclical_overrides!BD112)</f>
        <v>632.20500000000004</v>
      </c>
      <c r="BE112" s="194"/>
    </row>
    <row r="113" spans="1:57" x14ac:dyDescent="0.4">
      <c r="A113" s="63" t="str">
        <f t="shared" si="1"/>
        <v>WSH24</v>
      </c>
      <c r="B113" s="63" t="s">
        <v>361</v>
      </c>
      <c r="C113" s="63" t="s">
        <v>263</v>
      </c>
      <c r="D113" s="72">
        <f>IF(Cyclical_overrides!D113 = "",
IF(INDEX(F_Inputs_cyclical!$A$1:$BE$243, MATCH('Cyclical_after overrides'!$A113, F_Inputs_cyclical!$A$1:$A$243, 0), MATCH('Cyclical_after overrides'!D$1, F_Inputs_cyclical!$A$1:$BE$1, 0))="", "", INDEX(F_Inputs_cyclical!$A$1:$BE$243, MATCH('Cyclical_after overrides'!$A113, F_Inputs_cyclical!$A$1:$A$243, 0), MATCH('Cyclical_after overrides'!D$1, F_Inputs_cyclical!$A$1:$BE$1, 0))),
Cyclical_overrides!D113)</f>
        <v>15.355</v>
      </c>
      <c r="E113" s="72">
        <f>IF(Cyclical_overrides!E113 = "",
IF(INDEX(F_Inputs_cyclical!$A$1:$BE$243, MATCH('Cyclical_after overrides'!$A113, F_Inputs_cyclical!$A$1:$A$243, 0), MATCH('Cyclical_after overrides'!E$1, F_Inputs_cyclical!$A$1:$BE$1, 0))="", "", INDEX(F_Inputs_cyclical!$A$1:$BE$243, MATCH('Cyclical_after overrides'!$A113, F_Inputs_cyclical!$A$1:$A$243, 0), MATCH('Cyclical_after overrides'!E$1, F_Inputs_cyclical!$A$1:$BE$1, 0))),
Cyclical_overrides!E113)</f>
        <v>4.7080000000000002</v>
      </c>
      <c r="F113" s="72">
        <f>IF(Cyclical_overrides!F113 = "",
IF(INDEX(F_Inputs_cyclical!$A$1:$BE$243, MATCH('Cyclical_after overrides'!$A113, F_Inputs_cyclical!$A$1:$A$243, 0), MATCH('Cyclical_after overrides'!F$1, F_Inputs_cyclical!$A$1:$BE$1, 0))="", "", INDEX(F_Inputs_cyclical!$A$1:$BE$243, MATCH('Cyclical_after overrides'!$A113, F_Inputs_cyclical!$A$1:$A$243, 0), MATCH('Cyclical_after overrides'!F$1, F_Inputs_cyclical!$A$1:$BE$1, 0))),
Cyclical_overrides!F113)</f>
        <v>26.427</v>
      </c>
      <c r="G113" s="72">
        <f>IF(Cyclical_overrides!G113 = "",
IF(INDEX(F_Inputs_cyclical!$A$1:$BE$243, MATCH('Cyclical_after overrides'!$A113, F_Inputs_cyclical!$A$1:$A$243, 0), MATCH('Cyclical_after overrides'!G$1, F_Inputs_cyclical!$A$1:$BE$1, 0))="", "", INDEX(F_Inputs_cyclical!$A$1:$BE$243, MATCH('Cyclical_after overrides'!$A113, F_Inputs_cyclical!$A$1:$A$243, 0), MATCH('Cyclical_after overrides'!G$1, F_Inputs_cyclical!$A$1:$BE$1, 0))),
Cyclical_overrides!G113)</f>
        <v>2.1880000000000002</v>
      </c>
      <c r="H113" s="72">
        <f>IF(Cyclical_overrides!H113 = "",
IF(INDEX(F_Inputs_cyclical!$A$1:$BE$243, MATCH('Cyclical_after overrides'!$A113, F_Inputs_cyclical!$A$1:$A$243, 0), MATCH('Cyclical_after overrides'!H$1, F_Inputs_cyclical!$A$1:$BE$1, 0))="", "", INDEX(F_Inputs_cyclical!$A$1:$BE$243, MATCH('Cyclical_after overrides'!$A113, F_Inputs_cyclical!$A$1:$A$243, 0), MATCH('Cyclical_after overrides'!H$1, F_Inputs_cyclical!$A$1:$BE$1, 0))),
Cyclical_overrides!H113)</f>
        <v>0.19800000000000001</v>
      </c>
      <c r="I113" s="72">
        <f>IF(Cyclical_overrides!I113 = "",
IF(INDEX(F_Inputs_cyclical!$A$1:$BE$243, MATCH('Cyclical_after overrides'!$A113, F_Inputs_cyclical!$A$1:$A$243, 0), MATCH('Cyclical_after overrides'!I$1, F_Inputs_cyclical!$A$1:$BE$1, 0))="", "", INDEX(F_Inputs_cyclical!$A$1:$BE$243, MATCH('Cyclical_after overrides'!$A113, F_Inputs_cyclical!$A$1:$A$243, 0), MATCH('Cyclical_after overrides'!I$1, F_Inputs_cyclical!$A$1:$BE$1, 0))),
Cyclical_overrides!I113)</f>
        <v>0</v>
      </c>
      <c r="J113" s="72" t="str">
        <f>IF(Cyclical_overrides!J113 = "",
IF(INDEX(F_Inputs_cyclical!$A$1:$BE$243, MATCH('Cyclical_after overrides'!$A113, F_Inputs_cyclical!$A$1:$A$243, 0), MATCH('Cyclical_after overrides'!J$1, F_Inputs_cyclical!$A$1:$BE$1, 0))="", "", INDEX(F_Inputs_cyclical!$A$1:$BE$243, MATCH('Cyclical_after overrides'!$A113, F_Inputs_cyclical!$A$1:$A$243, 0), MATCH('Cyclical_after overrides'!J$1, F_Inputs_cyclical!$A$1:$BE$1, 0))),
Cyclical_overrides!J113)</f>
        <v/>
      </c>
      <c r="K113" s="72">
        <f>IF(Cyclical_overrides!K113 = "",
IF(INDEX(F_Inputs_cyclical!$A$1:$BE$243, MATCH('Cyclical_after overrides'!$A113, F_Inputs_cyclical!$A$1:$A$243, 0), MATCH('Cyclical_after overrides'!K$1, F_Inputs_cyclical!$A$1:$BE$1, 0))="", "", INDEX(F_Inputs_cyclical!$A$1:$BE$243, MATCH('Cyclical_after overrides'!$A113, F_Inputs_cyclical!$A$1:$A$243, 0), MATCH('Cyclical_after overrides'!K$1, F_Inputs_cyclical!$A$1:$BE$1, 0))),
Cyclical_overrides!K113)</f>
        <v>22.402999999999999</v>
      </c>
      <c r="L113" s="72" t="str">
        <f>IF(Cyclical_overrides!L113 = "",
IF(INDEX(F_Inputs_cyclical!$A$1:$BE$243, MATCH('Cyclical_after overrides'!$A113, F_Inputs_cyclical!$A$1:$A$243, 0), MATCH('Cyclical_after overrides'!L$1, F_Inputs_cyclical!$A$1:$BE$1, 0))="", "", INDEX(F_Inputs_cyclical!$A$1:$BE$243, MATCH('Cyclical_after overrides'!$A113, F_Inputs_cyclical!$A$1:$A$243, 0), MATCH('Cyclical_after overrides'!L$1, F_Inputs_cyclical!$A$1:$BE$1, 0))),
Cyclical_overrides!L113)</f>
        <v/>
      </c>
      <c r="M113" s="72" t="str">
        <f>IF(Cyclical_overrides!M113 = "",
IF(INDEX(F_Inputs_cyclical!$A$1:$BE$243, MATCH('Cyclical_after overrides'!$A113, F_Inputs_cyclical!$A$1:$A$243, 0), MATCH('Cyclical_after overrides'!M$1, F_Inputs_cyclical!$A$1:$BE$1, 0))="", "", INDEX(F_Inputs_cyclical!$A$1:$BE$243, MATCH('Cyclical_after overrides'!$A113, F_Inputs_cyclical!$A$1:$A$243, 0), MATCH('Cyclical_after overrides'!M$1, F_Inputs_cyclical!$A$1:$BE$1, 0))),
Cyclical_overrides!M113)</f>
        <v/>
      </c>
      <c r="N113" s="72" t="str">
        <f>IF(Cyclical_overrides!N113 = "",
IF(INDEX(F_Inputs_cyclical!$A$1:$BE$243, MATCH('Cyclical_after overrides'!$A113, F_Inputs_cyclical!$A$1:$A$243, 0), MATCH('Cyclical_after overrides'!N$1, F_Inputs_cyclical!$A$1:$BE$1, 0))="", "", INDEX(F_Inputs_cyclical!$A$1:$BE$243, MATCH('Cyclical_after overrides'!$A113, F_Inputs_cyclical!$A$1:$A$243, 0), MATCH('Cyclical_after overrides'!N$1, F_Inputs_cyclical!$A$1:$BE$1, 0))),
Cyclical_overrides!N113)</f>
        <v/>
      </c>
      <c r="O113" s="72" t="str">
        <f>IF(Cyclical_overrides!O113 = "",
IF(INDEX(F_Inputs_cyclical!$A$1:$BE$243, MATCH('Cyclical_after overrides'!$A113, F_Inputs_cyclical!$A$1:$A$243, 0), MATCH('Cyclical_after overrides'!O$1, F_Inputs_cyclical!$A$1:$BE$1, 0))="", "", INDEX(F_Inputs_cyclical!$A$1:$BE$243, MATCH('Cyclical_after overrides'!$A113, F_Inputs_cyclical!$A$1:$A$243, 0), MATCH('Cyclical_after overrides'!O$1, F_Inputs_cyclical!$A$1:$BE$1, 0))),
Cyclical_overrides!O113)</f>
        <v/>
      </c>
      <c r="P113" s="72" t="str">
        <f>IF(Cyclical_overrides!P113 = "",
IF(INDEX(F_Inputs_cyclical!$A$1:$BE$243, MATCH('Cyclical_after overrides'!$A113, F_Inputs_cyclical!$A$1:$A$243, 0), MATCH('Cyclical_after overrides'!P$1, F_Inputs_cyclical!$A$1:$BE$1, 0))="", "", INDEX(F_Inputs_cyclical!$A$1:$BE$243, MATCH('Cyclical_after overrides'!$A113, F_Inputs_cyclical!$A$1:$A$243, 0), MATCH('Cyclical_after overrides'!P$1, F_Inputs_cyclical!$A$1:$BE$1, 0))),
Cyclical_overrides!P113)</f>
        <v/>
      </c>
      <c r="Q113" s="72" t="str">
        <f>IF(Cyclical_overrides!Q113 = "",
IF(INDEX(F_Inputs_cyclical!$A$1:$BE$243, MATCH('Cyclical_after overrides'!$A113, F_Inputs_cyclical!$A$1:$A$243, 0), MATCH('Cyclical_after overrides'!Q$1, F_Inputs_cyclical!$A$1:$BE$1, 0))="", "", INDEX(F_Inputs_cyclical!$A$1:$BE$243, MATCH('Cyclical_after overrides'!$A113, F_Inputs_cyclical!$A$1:$A$243, 0), MATCH('Cyclical_after overrides'!Q$1, F_Inputs_cyclical!$A$1:$BE$1, 0))),
Cyclical_overrides!Q113)</f>
        <v/>
      </c>
      <c r="R113" s="72" t="str">
        <f>IF(Cyclical_overrides!R113 = "",
IF(INDEX(F_Inputs_cyclical!$A$1:$BE$243, MATCH('Cyclical_after overrides'!$A113, F_Inputs_cyclical!$A$1:$A$243, 0), MATCH('Cyclical_after overrides'!R$1, F_Inputs_cyclical!$A$1:$BE$1, 0))="", "", INDEX(F_Inputs_cyclical!$A$1:$BE$243, MATCH('Cyclical_after overrides'!$A113, F_Inputs_cyclical!$A$1:$A$243, 0), MATCH('Cyclical_after overrides'!R$1, F_Inputs_cyclical!$A$1:$BE$1, 0))),
Cyclical_overrides!R113)</f>
        <v/>
      </c>
      <c r="S113" s="72" t="str">
        <f>IF(Cyclical_overrides!S113 = "",
IF(INDEX(F_Inputs_cyclical!$A$1:$BE$243, MATCH('Cyclical_after overrides'!$A113, F_Inputs_cyclical!$A$1:$A$243, 0), MATCH('Cyclical_after overrides'!S$1, F_Inputs_cyclical!$A$1:$BE$1, 0))="", "", INDEX(F_Inputs_cyclical!$A$1:$BE$243, MATCH('Cyclical_after overrides'!$A113, F_Inputs_cyclical!$A$1:$A$243, 0), MATCH('Cyclical_after overrides'!S$1, F_Inputs_cyclical!$A$1:$BE$1, 0))),
Cyclical_overrides!S113)</f>
        <v/>
      </c>
      <c r="T113" s="72" t="str">
        <f>IF(Cyclical_overrides!T113 = "",
IF(INDEX(F_Inputs_cyclical!$A$1:$BE$243, MATCH('Cyclical_after overrides'!$A113, F_Inputs_cyclical!$A$1:$A$243, 0), MATCH('Cyclical_after overrides'!T$1, F_Inputs_cyclical!$A$1:$BE$1, 0))="", "", INDEX(F_Inputs_cyclical!$A$1:$BE$243, MATCH('Cyclical_after overrides'!$A113, F_Inputs_cyclical!$A$1:$A$243, 0), MATCH('Cyclical_after overrides'!T$1, F_Inputs_cyclical!$A$1:$BE$1, 0))),
Cyclical_overrides!T113)</f>
        <v/>
      </c>
      <c r="U113" s="72" t="str">
        <f>IF(Cyclical_overrides!U113 = "",
IF(INDEX(F_Inputs_cyclical!$A$1:$BE$243, MATCH('Cyclical_after overrides'!$A113, F_Inputs_cyclical!$A$1:$A$243, 0), MATCH('Cyclical_after overrides'!U$1, F_Inputs_cyclical!$A$1:$BE$1, 0))="", "", INDEX(F_Inputs_cyclical!$A$1:$BE$243, MATCH('Cyclical_after overrides'!$A113, F_Inputs_cyclical!$A$1:$A$243, 0), MATCH('Cyclical_after overrides'!U$1, F_Inputs_cyclical!$A$1:$BE$1, 0))),
Cyclical_overrides!U113)</f>
        <v/>
      </c>
      <c r="V113" s="72">
        <f>IF(Cyclical_overrides!V113 = "",
IF(INDEX(F_Inputs_cyclical!$A$1:$BE$243, MATCH('Cyclical_after overrides'!$A113, F_Inputs_cyclical!$A$1:$A$243, 0), MATCH('Cyclical_after overrides'!V$1, F_Inputs_cyclical!$A$1:$BE$1, 0))="", "", INDEX(F_Inputs_cyclical!$A$1:$BE$243, MATCH('Cyclical_after overrides'!$A113, F_Inputs_cyclical!$A$1:$A$243, 0), MATCH('Cyclical_after overrides'!V$1, F_Inputs_cyclical!$A$1:$BE$1, 0))),
Cyclical_overrides!V113)</f>
        <v>51.963000000000001</v>
      </c>
      <c r="W113" s="72">
        <f>IF(Cyclical_overrides!W113 = "",
IF(INDEX(F_Inputs_cyclical!$A$1:$BE$243, MATCH('Cyclical_after overrides'!$A113, F_Inputs_cyclical!$A$1:$A$243, 0), MATCH('Cyclical_after overrides'!W$1, F_Inputs_cyclical!$A$1:$BE$1, 0))="", "", INDEX(F_Inputs_cyclical!$A$1:$BE$243, MATCH('Cyclical_after overrides'!$A113, F_Inputs_cyclical!$A$1:$A$243, 0), MATCH('Cyclical_after overrides'!W$1, F_Inputs_cyclical!$A$1:$BE$1, 0))),
Cyclical_overrides!W113)</f>
        <v>34.139000000000003</v>
      </c>
      <c r="X113" s="72">
        <f>IF(Cyclical_overrides!X113 = "",
IF(INDEX(F_Inputs_cyclical!$A$1:$BE$243, MATCH('Cyclical_after overrides'!$A113, F_Inputs_cyclical!$A$1:$A$243, 0), MATCH('Cyclical_after overrides'!X$1, F_Inputs_cyclical!$A$1:$BE$1, 0))="", "", INDEX(F_Inputs_cyclical!$A$1:$BE$243, MATCH('Cyclical_after overrides'!$A113, F_Inputs_cyclical!$A$1:$A$243, 0), MATCH('Cyclical_after overrides'!X$1, F_Inputs_cyclical!$A$1:$BE$1, 0))),
Cyclical_overrides!X113)</f>
        <v>44.618000000000002</v>
      </c>
      <c r="Y113" s="72">
        <f>IF(Cyclical_overrides!Y113 = "",
IF(INDEX(F_Inputs_cyclical!$A$1:$BE$243, MATCH('Cyclical_after overrides'!$A113, F_Inputs_cyclical!$A$1:$A$243, 0), MATCH('Cyclical_after overrides'!Y$1, F_Inputs_cyclical!$A$1:$BE$1, 0))="", "", INDEX(F_Inputs_cyclical!$A$1:$BE$243, MATCH('Cyclical_after overrides'!$A113, F_Inputs_cyclical!$A$1:$A$243, 0), MATCH('Cyclical_after overrides'!Y$1, F_Inputs_cyclical!$A$1:$BE$1, 0))),
Cyclical_overrides!Y113)</f>
        <v>85.808000000000007</v>
      </c>
      <c r="Z113" s="72">
        <f>IF(Cyclical_overrides!Z113 = "",
IF(INDEX(F_Inputs_cyclical!$A$1:$BE$243, MATCH('Cyclical_after overrides'!$A113, F_Inputs_cyclical!$A$1:$A$243, 0), MATCH('Cyclical_after overrides'!Z$1, F_Inputs_cyclical!$A$1:$BE$1, 0))="", "", INDEX(F_Inputs_cyclical!$A$1:$BE$243, MATCH('Cyclical_after overrides'!$A113, F_Inputs_cyclical!$A$1:$A$243, 0), MATCH('Cyclical_after overrides'!Z$1, F_Inputs_cyclical!$A$1:$BE$1, 0))),
Cyclical_overrides!Z113)</f>
        <v>615.82000000000005</v>
      </c>
      <c r="AA113" s="72">
        <f>IF(Cyclical_overrides!AA113 = "",
IF(INDEX(F_Inputs_cyclical!$A$1:$BE$243, MATCH('Cyclical_after overrides'!$A113, F_Inputs_cyclical!$A$1:$A$243, 0), MATCH('Cyclical_after overrides'!AA$1, F_Inputs_cyclical!$A$1:$BE$1, 0))="", "", INDEX(F_Inputs_cyclical!$A$1:$BE$243, MATCH('Cyclical_after overrides'!$A113, F_Inputs_cyclical!$A$1:$A$243, 0), MATCH('Cyclical_after overrides'!AA$1, F_Inputs_cyclical!$A$1:$BE$1, 0))),
Cyclical_overrides!AA113)</f>
        <v>622.351</v>
      </c>
      <c r="AB113" s="72" t="str">
        <f>IF(Cyclical_overrides!AB113 = "",
IF(INDEX(F_Inputs_cyclical!$A$1:$BE$243, MATCH('Cyclical_after overrides'!$A113, F_Inputs_cyclical!$A$1:$A$243, 0), MATCH('Cyclical_after overrides'!AB$1, F_Inputs_cyclical!$A$1:$BE$1, 0))="", "", INDEX(F_Inputs_cyclical!$A$1:$BE$243, MATCH('Cyclical_after overrides'!$A113, F_Inputs_cyclical!$A$1:$A$243, 0), MATCH('Cyclical_after overrides'!AB$1, F_Inputs_cyclical!$A$1:$BE$1, 0))),
Cyclical_overrides!AB113)</f>
        <v/>
      </c>
      <c r="AC113" s="72">
        <f>IF(Cyclical_overrides!AC113 = "",
IF(INDEX(F_Inputs_cyclical!$A$1:$BE$243, MATCH('Cyclical_after overrides'!$A113, F_Inputs_cyclical!$A$1:$A$243, 0), MATCH('Cyclical_after overrides'!AC$1, F_Inputs_cyclical!$A$1:$BE$1, 0))="", "", INDEX(F_Inputs_cyclical!$A$1:$BE$243, MATCH('Cyclical_after overrides'!$A113, F_Inputs_cyclical!$A$1:$A$243, 0), MATCH('Cyclical_after overrides'!AC$1, F_Inputs_cyclical!$A$1:$BE$1, 0))),
Cyclical_overrides!AC113)</f>
        <v>67.182999999999993</v>
      </c>
      <c r="AD113" s="72">
        <f>IF(Cyclical_overrides!AD113 = "",
IF(INDEX(F_Inputs_cyclical!$A$1:$BE$243, MATCH('Cyclical_after overrides'!$A113, F_Inputs_cyclical!$A$1:$A$243, 0), MATCH('Cyclical_after overrides'!AD$1, F_Inputs_cyclical!$A$1:$BE$1, 0))="", "", INDEX(F_Inputs_cyclical!$A$1:$BE$243, MATCH('Cyclical_after overrides'!$A113, F_Inputs_cyclical!$A$1:$A$243, 0), MATCH('Cyclical_after overrides'!AD$1, F_Inputs_cyclical!$A$1:$BE$1, 0))),
Cyclical_overrides!AD113)</f>
        <v>0</v>
      </c>
      <c r="AE113" s="72">
        <f>IF(Cyclical_overrides!AE113 = "",
IF(INDEX(F_Inputs_cyclical!$A$1:$BE$243, MATCH('Cyclical_after overrides'!$A113, F_Inputs_cyclical!$A$1:$A$243, 0), MATCH('Cyclical_after overrides'!AE$1, F_Inputs_cyclical!$A$1:$BE$1, 0))="", "", INDEX(F_Inputs_cyclical!$A$1:$BE$243, MATCH('Cyclical_after overrides'!$A113, F_Inputs_cyclical!$A$1:$A$243, 0), MATCH('Cyclical_after overrides'!AE$1, F_Inputs_cyclical!$A$1:$BE$1, 0))),
Cyclical_overrides!AE113)</f>
        <v>1.7410000000000001</v>
      </c>
      <c r="AF113" s="72">
        <f>IF(Cyclical_overrides!AF113 = "",
IF(INDEX(F_Inputs_cyclical!$A$1:$BE$243, MATCH('Cyclical_after overrides'!$A113, F_Inputs_cyclical!$A$1:$A$243, 0), MATCH('Cyclical_after overrides'!AF$1, F_Inputs_cyclical!$A$1:$BE$1, 0))="", "", INDEX(F_Inputs_cyclical!$A$1:$BE$243, MATCH('Cyclical_after overrides'!$A113, F_Inputs_cyclical!$A$1:$A$243, 0), MATCH('Cyclical_after overrides'!AF$1, F_Inputs_cyclical!$A$1:$BE$1, 0))),
Cyclical_overrides!AF113)</f>
        <v>0.16400000000000001</v>
      </c>
      <c r="AG113" s="72">
        <f>IF(Cyclical_overrides!AG113 = "",
IF(INDEX(F_Inputs_cyclical!$A$1:$BE$243, MATCH('Cyclical_after overrides'!$A113, F_Inputs_cyclical!$A$1:$A$243, 0), MATCH('Cyclical_after overrides'!AG$1, F_Inputs_cyclical!$A$1:$BE$1, 0))="", "", INDEX(F_Inputs_cyclical!$A$1:$BE$243, MATCH('Cyclical_after overrides'!$A113, F_Inputs_cyclical!$A$1:$A$243, 0), MATCH('Cyclical_after overrides'!AG$1, F_Inputs_cyclical!$A$1:$BE$1, 0))),
Cyclical_overrides!AG113)</f>
        <v>5.7460000000000004</v>
      </c>
      <c r="AH113" s="72">
        <f>IF(Cyclical_overrides!AH113 = "",
IF(INDEX(F_Inputs_cyclical!$A$1:$BE$243, MATCH('Cyclical_after overrides'!$A113, F_Inputs_cyclical!$A$1:$A$243, 0), MATCH('Cyclical_after overrides'!AH$1, F_Inputs_cyclical!$A$1:$BE$1, 0))="", "", INDEX(F_Inputs_cyclical!$A$1:$BE$243, MATCH('Cyclical_after overrides'!$A113, F_Inputs_cyclical!$A$1:$A$243, 0), MATCH('Cyclical_after overrides'!AH$1, F_Inputs_cyclical!$A$1:$BE$1, 0))),
Cyclical_overrides!AH113)</f>
        <v>2.7229999999999999</v>
      </c>
      <c r="AI113" s="72">
        <f>IF(Cyclical_overrides!AI113 = "",
IF(INDEX(F_Inputs_cyclical!$A$1:$BE$243, MATCH('Cyclical_after overrides'!$A113, F_Inputs_cyclical!$A$1:$A$243, 0), MATCH('Cyclical_after overrides'!AI$1, F_Inputs_cyclical!$A$1:$BE$1, 0))="", "", INDEX(F_Inputs_cyclical!$A$1:$BE$243, MATCH('Cyclical_after overrides'!$A113, F_Inputs_cyclical!$A$1:$A$243, 0), MATCH('Cyclical_after overrides'!AI$1, F_Inputs_cyclical!$A$1:$BE$1, 0))),
Cyclical_overrides!AI113)</f>
        <v>3.5089999999999999</v>
      </c>
      <c r="AJ113" s="72">
        <f>IF(Cyclical_overrides!AJ113 = "",
IF(INDEX(F_Inputs_cyclical!$A$1:$BE$243, MATCH('Cyclical_after overrides'!$A113, F_Inputs_cyclical!$A$1:$A$243, 0), MATCH('Cyclical_after overrides'!AJ$1, F_Inputs_cyclical!$A$1:$BE$1, 0))="", "", INDEX(F_Inputs_cyclical!$A$1:$BE$243, MATCH('Cyclical_after overrides'!$A113, F_Inputs_cyclical!$A$1:$A$243, 0), MATCH('Cyclical_after overrides'!AJ$1, F_Inputs_cyclical!$A$1:$BE$1, 0))),
Cyclical_overrides!AJ113)</f>
        <v>0</v>
      </c>
      <c r="AK113" s="72">
        <f>IF(Cyclical_overrides!AK113 = "",
IF(INDEX(F_Inputs_cyclical!$A$1:$BE$243, MATCH('Cyclical_after overrides'!$A113, F_Inputs_cyclical!$A$1:$A$243, 0), MATCH('Cyclical_after overrides'!AK$1, F_Inputs_cyclical!$A$1:$BE$1, 0))="", "", INDEX(F_Inputs_cyclical!$A$1:$BE$243, MATCH('Cyclical_after overrides'!$A113, F_Inputs_cyclical!$A$1:$A$243, 0), MATCH('Cyclical_after overrides'!AK$1, F_Inputs_cyclical!$A$1:$BE$1, 0))),
Cyclical_overrides!AK113)</f>
        <v>3.5999999999999997E-2</v>
      </c>
      <c r="AL113" s="72">
        <f>IF(Cyclical_overrides!AL113 = "",
IF(INDEX(F_Inputs_cyclical!$A$1:$BE$243, MATCH('Cyclical_after overrides'!$A113, F_Inputs_cyclical!$A$1:$A$243, 0), MATCH('Cyclical_after overrides'!AL$1, F_Inputs_cyclical!$A$1:$BE$1, 0))="", "", INDEX(F_Inputs_cyclical!$A$1:$BE$243, MATCH('Cyclical_after overrides'!$A113, F_Inputs_cyclical!$A$1:$A$243, 0), MATCH('Cyclical_after overrides'!AL$1, F_Inputs_cyclical!$A$1:$BE$1, 0))),
Cyclical_overrides!AL113)</f>
        <v>0.57599999999999996</v>
      </c>
      <c r="AM113" s="72">
        <f>IF(Cyclical_overrides!AM113 = "",
IF(INDEX(F_Inputs_cyclical!$A$1:$BE$243, MATCH('Cyclical_after overrides'!$A113, F_Inputs_cyclical!$A$1:$A$243, 0), MATCH('Cyclical_after overrides'!AM$1, F_Inputs_cyclical!$A$1:$BE$1, 0))="", "", INDEX(F_Inputs_cyclical!$A$1:$BE$243, MATCH('Cyclical_after overrides'!$A113, F_Inputs_cyclical!$A$1:$A$243, 0), MATCH('Cyclical_after overrides'!AM$1, F_Inputs_cyclical!$A$1:$BE$1, 0))),
Cyclical_overrides!AM113)</f>
        <v>10.08</v>
      </c>
      <c r="AN113" s="72" t="str">
        <f>IF(Cyclical_overrides!AN113 = "",
IF(INDEX(F_Inputs_cyclical!$A$1:$BE$243, MATCH('Cyclical_after overrides'!$A113, F_Inputs_cyclical!$A$1:$A$243, 0), MATCH('Cyclical_after overrides'!AN$1, F_Inputs_cyclical!$A$1:$BE$1, 0))="", "", INDEX(F_Inputs_cyclical!$A$1:$BE$243, MATCH('Cyclical_after overrides'!$A113, F_Inputs_cyclical!$A$1:$A$243, 0), MATCH('Cyclical_after overrides'!AN$1, F_Inputs_cyclical!$A$1:$BE$1, 0))),
Cyclical_overrides!AN113)</f>
        <v/>
      </c>
      <c r="AO113" s="72">
        <f>IF(Cyclical_overrides!AO113 = "",
IF(INDEX(F_Inputs_cyclical!$A$1:$BE$243, MATCH('Cyclical_after overrides'!$A113, F_Inputs_cyclical!$A$1:$A$243, 0), MATCH('Cyclical_after overrides'!AO$1, F_Inputs_cyclical!$A$1:$BE$1, 0))="", "", INDEX(F_Inputs_cyclical!$A$1:$BE$243, MATCH('Cyclical_after overrides'!$A113, F_Inputs_cyclical!$A$1:$A$243, 0), MATCH('Cyclical_after overrides'!AO$1, F_Inputs_cyclical!$A$1:$BE$1, 0))),
Cyclical_overrides!AO113)</f>
        <v>0</v>
      </c>
      <c r="AP113" s="72">
        <f>IF(Cyclical_overrides!AP113 = "",
IF(INDEX(F_Inputs_cyclical!$A$1:$BE$243, MATCH('Cyclical_after overrides'!$A113, F_Inputs_cyclical!$A$1:$A$243, 0), MATCH('Cyclical_after overrides'!AP$1, F_Inputs_cyclical!$A$1:$BE$1, 0))="", "", INDEX(F_Inputs_cyclical!$A$1:$BE$243, MATCH('Cyclical_after overrides'!$A113, F_Inputs_cyclical!$A$1:$A$243, 0), MATCH('Cyclical_after overrides'!AP$1, F_Inputs_cyclical!$A$1:$BE$1, 0))),
Cyclical_overrides!AP113)</f>
        <v>0.61199999999999999</v>
      </c>
      <c r="AQ113" s="72" t="str">
        <f>IF(Cyclical_overrides!AQ113 = "",
IF(INDEX(F_Inputs_cyclical!$A$1:$BE$243, MATCH('Cyclical_after overrides'!$A113, F_Inputs_cyclical!$A$1:$A$243, 0), MATCH('Cyclical_after overrides'!AQ$1, F_Inputs_cyclical!$A$1:$BE$1, 0))="", "", INDEX(F_Inputs_cyclical!$A$1:$BE$243, MATCH('Cyclical_after overrides'!$A113, F_Inputs_cyclical!$A$1:$A$243, 0), MATCH('Cyclical_after overrides'!AQ$1, F_Inputs_cyclical!$A$1:$BE$1, 0))),
Cyclical_overrides!AQ113)</f>
        <v/>
      </c>
      <c r="AR113" s="72" t="str">
        <f>IF(Cyclical_overrides!AR113 = "",
IF(INDEX(F_Inputs_cyclical!$A$1:$BE$243, MATCH('Cyclical_after overrides'!$A113, F_Inputs_cyclical!$A$1:$A$243, 0), MATCH('Cyclical_after overrides'!AR$1, F_Inputs_cyclical!$A$1:$BE$1, 0))="", "", INDEX(F_Inputs_cyclical!$A$1:$BE$243, MATCH('Cyclical_after overrides'!$A113, F_Inputs_cyclical!$A$1:$A$243, 0), MATCH('Cyclical_after overrides'!AR$1, F_Inputs_cyclical!$A$1:$BE$1, 0))),
Cyclical_overrides!AR113)</f>
        <v/>
      </c>
      <c r="AS113" s="72" t="str">
        <f>IF(Cyclical_overrides!AS113 = "",
IF(INDEX(F_Inputs_cyclical!$A$1:$BE$243, MATCH('Cyclical_after overrides'!$A113, F_Inputs_cyclical!$A$1:$A$243, 0), MATCH('Cyclical_after overrides'!AS$1, F_Inputs_cyclical!$A$1:$BE$1, 0))="", "", INDEX(F_Inputs_cyclical!$A$1:$BE$243, MATCH('Cyclical_after overrides'!$A113, F_Inputs_cyclical!$A$1:$A$243, 0), MATCH('Cyclical_after overrides'!AS$1, F_Inputs_cyclical!$A$1:$BE$1, 0))),
Cyclical_overrides!AS113)</f>
        <v/>
      </c>
      <c r="AT113" s="72" t="str">
        <f>IF(Cyclical_overrides!AT113 = "",
IF(INDEX(F_Inputs_cyclical!$A$1:$BE$243, MATCH('Cyclical_after overrides'!$A113, F_Inputs_cyclical!$A$1:$A$243, 0), MATCH('Cyclical_after overrides'!AT$1, F_Inputs_cyclical!$A$1:$BE$1, 0))="", "", INDEX(F_Inputs_cyclical!$A$1:$BE$243, MATCH('Cyclical_after overrides'!$A113, F_Inputs_cyclical!$A$1:$A$243, 0), MATCH('Cyclical_after overrides'!AT$1, F_Inputs_cyclical!$A$1:$BE$1, 0))),
Cyclical_overrides!AT113)</f>
        <v/>
      </c>
      <c r="AU113" s="72" t="str">
        <f>IF(Cyclical_overrides!AU113 = "",
IF(INDEX(F_Inputs_cyclical!$A$1:$BE$243, MATCH('Cyclical_after overrides'!$A113, F_Inputs_cyclical!$A$1:$A$243, 0), MATCH('Cyclical_after overrides'!AU$1, F_Inputs_cyclical!$A$1:$BE$1, 0))="", "", INDEX(F_Inputs_cyclical!$A$1:$BE$243, MATCH('Cyclical_after overrides'!$A113, F_Inputs_cyclical!$A$1:$A$243, 0), MATCH('Cyclical_after overrides'!AU$1, F_Inputs_cyclical!$A$1:$BE$1, 0))),
Cyclical_overrides!AU113)</f>
        <v/>
      </c>
      <c r="AV113" s="72" t="str">
        <f>IF(Cyclical_overrides!AV113 = "",
IF(INDEX(F_Inputs_cyclical!$A$1:$BE$243, MATCH('Cyclical_after overrides'!$A113, F_Inputs_cyclical!$A$1:$A$243, 0), MATCH('Cyclical_after overrides'!AV$1, F_Inputs_cyclical!$A$1:$BE$1, 0))="", "", INDEX(F_Inputs_cyclical!$A$1:$BE$243, MATCH('Cyclical_after overrides'!$A113, F_Inputs_cyclical!$A$1:$A$243, 0), MATCH('Cyclical_after overrides'!AV$1, F_Inputs_cyclical!$A$1:$BE$1, 0))),
Cyclical_overrides!AV113)</f>
        <v/>
      </c>
      <c r="AW113" s="72">
        <f>IF(Cyclical_overrides!AW113 = "",
IF(INDEX(F_Inputs_cyclical!$A$1:$BE$243, MATCH('Cyclical_after overrides'!$A113, F_Inputs_cyclical!$A$1:$A$243, 0), MATCH('Cyclical_after overrides'!AW$1, F_Inputs_cyclical!$A$1:$BE$1, 0))="", "", INDEX(F_Inputs_cyclical!$A$1:$BE$243, MATCH('Cyclical_after overrides'!$A113, F_Inputs_cyclical!$A$1:$A$243, 0), MATCH('Cyclical_after overrides'!AW$1, F_Inputs_cyclical!$A$1:$BE$1, 0))),
Cyclical_overrides!AW113)</f>
        <v>0.94744609856262829</v>
      </c>
      <c r="AX113" s="72">
        <f>IF(Cyclical_overrides!AX113 = "",
IF(INDEX(F_Inputs_cyclical!$A$1:$BE$243, MATCH('Cyclical_after overrides'!$A113, F_Inputs_cyclical!$A$1:$A$243, 0), MATCH('Cyclical_after overrides'!AX$1, F_Inputs_cyclical!$A$1:$BE$1, 0))="", "", INDEX(F_Inputs_cyclical!$A$1:$BE$243, MATCH('Cyclical_after overrides'!$A113, F_Inputs_cyclical!$A$1:$A$243, 0), MATCH('Cyclical_after overrides'!AX$1, F_Inputs_cyclical!$A$1:$BE$1, 0))),
Cyclical_overrides!AX113)</f>
        <v>22.106221772431223</v>
      </c>
      <c r="AY113" s="72">
        <f>IF(Cyclical_overrides!AY113 = "",
IF(INDEX(F_Inputs_cyclical!$A$1:$BE$243, MATCH('Cyclical_after overrides'!$A113, F_Inputs_cyclical!$A$1:$A$243, 0), MATCH('Cyclical_after overrides'!AY$1, F_Inputs_cyclical!$A$1:$BE$1, 0))="", "", INDEX(F_Inputs_cyclical!$A$1:$BE$243, MATCH('Cyclical_after overrides'!$A113, F_Inputs_cyclical!$A$1:$A$243, 0), MATCH('Cyclical_after overrides'!AY$1, F_Inputs_cyclical!$A$1:$BE$1, 0))),
Cyclical_overrides!AY113)</f>
        <v>136.51507455424743</v>
      </c>
      <c r="AZ113" s="72">
        <f>IF(Cyclical_overrides!AZ113 = "",
IF(INDEX(F_Inputs_cyclical!$A$1:$BE$243, MATCH('Cyclical_after overrides'!$A113, F_Inputs_cyclical!$A$1:$A$243, 0), MATCH('Cyclical_after overrides'!AZ$1, F_Inputs_cyclical!$A$1:$BE$1, 0))="", "", INDEX(F_Inputs_cyclical!$A$1:$BE$243, MATCH('Cyclical_after overrides'!$A113, F_Inputs_cyclical!$A$1:$A$243, 0), MATCH('Cyclical_after overrides'!AZ$1, F_Inputs_cyclical!$A$1:$BE$1, 0))),
Cyclical_overrides!AZ113)</f>
        <v>2.01089841718463</v>
      </c>
      <c r="BA113" s="72">
        <f>IF(Cyclical_overrides!BA113 = "",
IF(INDEX(F_Inputs_cyclical!$A$1:$BE$243, MATCH('Cyclical_after overrides'!$A113, F_Inputs_cyclical!$A$1:$A$243, 0), MATCH('Cyclical_after overrides'!BA$1, F_Inputs_cyclical!$A$1:$BE$1, 0))="", "", INDEX(F_Inputs_cyclical!$A$1:$BE$243, MATCH('Cyclical_after overrides'!$A113, F_Inputs_cyclical!$A$1:$A$243, 0), MATCH('Cyclical_after overrides'!BA$1, F_Inputs_cyclical!$A$1:$BE$1, 0))),
Cyclical_overrides!BA113)</f>
        <v>15.407730450629964</v>
      </c>
      <c r="BB113" s="72">
        <f>IF(Cyclical_overrides!BB113 = "",
IF(INDEX(F_Inputs_cyclical!$A$1:$BE$243, MATCH('Cyclical_after overrides'!$A113, F_Inputs_cyclical!$A$1:$A$243, 0), MATCH('Cyclical_after overrides'!BB$1, F_Inputs_cyclical!$A$1:$BE$1, 0))="", "", INDEX(F_Inputs_cyclical!$A$1:$BE$243, MATCH('Cyclical_after overrides'!$A113, F_Inputs_cyclical!$A$1:$A$243, 0), MATCH('Cyclical_after overrides'!BB$1, F_Inputs_cyclical!$A$1:$BE$1, 0))),
Cyclical_overrides!BB113)</f>
        <v>15.407730450629964</v>
      </c>
      <c r="BC113" s="72">
        <f>IF(Cyclical_overrides!BC113 = "",
IF(INDEX(F_Inputs_cyclical!$A$1:$BE$243, MATCH('Cyclical_after overrides'!$A113, F_Inputs_cyclical!$A$1:$A$243, 0), MATCH('Cyclical_after overrides'!BC$1, F_Inputs_cyclical!$A$1:$BE$1, 0))="", "", INDEX(F_Inputs_cyclical!$A$1:$BE$243, MATCH('Cyclical_after overrides'!$A113, F_Inputs_cyclical!$A$1:$A$243, 0), MATCH('Cyclical_after overrides'!BC$1, F_Inputs_cyclical!$A$1:$BE$1, 0))),
Cyclical_overrides!BC113)</f>
        <v>9.0565981516539757</v>
      </c>
      <c r="BD113" s="72">
        <f>IF(Cyclical_overrides!BD113 = "",
IF(INDEX(F_Inputs_cyclical!$A$1:$BE$243, MATCH('Cyclical_after overrides'!$A113, F_Inputs_cyclical!$A$1:$A$243, 0), MATCH('Cyclical_after overrides'!BD$1, F_Inputs_cyclical!$A$1:$BE$1, 0))="", "", INDEX(F_Inputs_cyclical!$A$1:$BE$243, MATCH('Cyclical_after overrides'!$A113, F_Inputs_cyclical!$A$1:$A$243, 0), MATCH('Cyclical_after overrides'!BD$1, F_Inputs_cyclical!$A$1:$BE$1, 0))),
Cyclical_overrides!BD113)</f>
        <v>694.33500000000004</v>
      </c>
      <c r="BE113" s="194"/>
    </row>
    <row r="114" spans="1:57" x14ac:dyDescent="0.4">
      <c r="A114" s="63" t="str">
        <f t="shared" si="1"/>
        <v>WSX14</v>
      </c>
      <c r="B114" s="63" t="s">
        <v>373</v>
      </c>
      <c r="C114" s="63" t="s">
        <v>243</v>
      </c>
      <c r="D114" s="72">
        <f>IF(Cyclical_overrides!D114 = "",
IF(INDEX(F_Inputs_cyclical!$A$1:$BE$243, MATCH('Cyclical_after overrides'!$A114, F_Inputs_cyclical!$A$1:$A$243, 0), MATCH('Cyclical_after overrides'!D$1, F_Inputs_cyclical!$A$1:$BE$1, 0))="", "", INDEX(F_Inputs_cyclical!$A$1:$BE$243, MATCH('Cyclical_after overrides'!$A114, F_Inputs_cyclical!$A$1:$A$243, 0), MATCH('Cyclical_after overrides'!D$1, F_Inputs_cyclical!$A$1:$BE$1, 0))),
Cyclical_overrides!D114)</f>
        <v>6.6</v>
      </c>
      <c r="E114" s="72">
        <f>IF(Cyclical_overrides!E114 = "",
IF(INDEX(F_Inputs_cyclical!$A$1:$BE$243, MATCH('Cyclical_after overrides'!$A114, F_Inputs_cyclical!$A$1:$A$243, 0), MATCH('Cyclical_after overrides'!E$1, F_Inputs_cyclical!$A$1:$BE$1, 0))="", "", INDEX(F_Inputs_cyclical!$A$1:$BE$243, MATCH('Cyclical_after overrides'!$A114, F_Inputs_cyclical!$A$1:$A$243, 0), MATCH('Cyclical_after overrides'!E$1, F_Inputs_cyclical!$A$1:$BE$1, 0))),
Cyclical_overrides!E114)</f>
        <v>2.7</v>
      </c>
      <c r="F114" s="72">
        <f>IF(Cyclical_overrides!F114 = "",
IF(INDEX(F_Inputs_cyclical!$A$1:$BE$243, MATCH('Cyclical_after overrides'!$A114, F_Inputs_cyclical!$A$1:$A$243, 0), MATCH('Cyclical_after overrides'!F$1, F_Inputs_cyclical!$A$1:$BE$1, 0))="", "", INDEX(F_Inputs_cyclical!$A$1:$BE$243, MATCH('Cyclical_after overrides'!$A114, F_Inputs_cyclical!$A$1:$A$243, 0), MATCH('Cyclical_after overrides'!F$1, F_Inputs_cyclical!$A$1:$BE$1, 0))),
Cyclical_overrides!F114)</f>
        <v>11.8</v>
      </c>
      <c r="G114" s="72">
        <f>IF(Cyclical_overrides!G114 = "",
IF(INDEX(F_Inputs_cyclical!$A$1:$BE$243, MATCH('Cyclical_after overrides'!$A114, F_Inputs_cyclical!$A$1:$A$243, 0), MATCH('Cyclical_after overrides'!G$1, F_Inputs_cyclical!$A$1:$BE$1, 0))="", "", INDEX(F_Inputs_cyclical!$A$1:$BE$243, MATCH('Cyclical_after overrides'!$A114, F_Inputs_cyclical!$A$1:$A$243, 0), MATCH('Cyclical_after overrides'!G$1, F_Inputs_cyclical!$A$1:$BE$1, 0))),
Cyclical_overrides!G114)</f>
        <v>1.3</v>
      </c>
      <c r="H114" s="72">
        <f>IF(Cyclical_overrides!H114 = "",
IF(INDEX(F_Inputs_cyclical!$A$1:$BE$243, MATCH('Cyclical_after overrides'!$A114, F_Inputs_cyclical!$A$1:$A$243, 0), MATCH('Cyclical_after overrides'!H$1, F_Inputs_cyclical!$A$1:$BE$1, 0))="", "", INDEX(F_Inputs_cyclical!$A$1:$BE$243, MATCH('Cyclical_after overrides'!$A114, F_Inputs_cyclical!$A$1:$A$243, 0), MATCH('Cyclical_after overrides'!H$1, F_Inputs_cyclical!$A$1:$BE$1, 0))),
Cyclical_overrides!H114)</f>
        <v>0.1</v>
      </c>
      <c r="I114" s="72">
        <f>IF(Cyclical_overrides!I114 = "",
IF(INDEX(F_Inputs_cyclical!$A$1:$BE$243, MATCH('Cyclical_after overrides'!$A114, F_Inputs_cyclical!$A$1:$A$243, 0), MATCH('Cyclical_after overrides'!I$1, F_Inputs_cyclical!$A$1:$BE$1, 0))="", "", INDEX(F_Inputs_cyclical!$A$1:$BE$243, MATCH('Cyclical_after overrides'!$A114, F_Inputs_cyclical!$A$1:$A$243, 0), MATCH('Cyclical_after overrides'!I$1, F_Inputs_cyclical!$A$1:$BE$1, 0))),
Cyclical_overrides!I114)</f>
        <v>0</v>
      </c>
      <c r="J114" s="72">
        <f>IF(Cyclical_overrides!J114 = "",
IF(INDEX(F_Inputs_cyclical!$A$1:$BE$243, MATCH('Cyclical_after overrides'!$A114, F_Inputs_cyclical!$A$1:$A$243, 0), MATCH('Cyclical_after overrides'!J$1, F_Inputs_cyclical!$A$1:$BE$1, 0))="", "", INDEX(F_Inputs_cyclical!$A$1:$BE$243, MATCH('Cyclical_after overrides'!$A114, F_Inputs_cyclical!$A$1:$A$243, 0), MATCH('Cyclical_after overrides'!J$1, F_Inputs_cyclical!$A$1:$BE$1, 0))),
Cyclical_overrides!J114)</f>
        <v>26.400000000000006</v>
      </c>
      <c r="K114" s="72">
        <f>IF(Cyclical_overrides!K114 = "",
IF(INDEX(F_Inputs_cyclical!$A$1:$BE$243, MATCH('Cyclical_after overrides'!$A114, F_Inputs_cyclical!$A$1:$A$243, 0), MATCH('Cyclical_after overrides'!K$1, F_Inputs_cyclical!$A$1:$BE$1, 0))="", "", INDEX(F_Inputs_cyclical!$A$1:$BE$243, MATCH('Cyclical_after overrides'!$A114, F_Inputs_cyclical!$A$1:$A$243, 0), MATCH('Cyclical_after overrides'!K$1, F_Inputs_cyclical!$A$1:$BE$1, 0))),
Cyclical_overrides!K114)</f>
        <v>8.4</v>
      </c>
      <c r="L114" s="72">
        <f>IF(Cyclical_overrides!L114 = "",
IF(INDEX(F_Inputs_cyclical!$A$1:$BE$243, MATCH('Cyclical_after overrides'!$A114, F_Inputs_cyclical!$A$1:$A$243, 0), MATCH('Cyclical_after overrides'!L$1, F_Inputs_cyclical!$A$1:$BE$1, 0))="", "", INDEX(F_Inputs_cyclical!$A$1:$BE$243, MATCH('Cyclical_after overrides'!$A114, F_Inputs_cyclical!$A$1:$A$243, 0), MATCH('Cyclical_after overrides'!L$1, F_Inputs_cyclical!$A$1:$BE$1, 0))),
Cyclical_overrides!L114)</f>
        <v>1</v>
      </c>
      <c r="M114" s="72">
        <f>IF(Cyclical_overrides!M114 = "",
IF(INDEX(F_Inputs_cyclical!$A$1:$BE$243, MATCH('Cyclical_after overrides'!$A114, F_Inputs_cyclical!$A$1:$A$243, 0), MATCH('Cyclical_after overrides'!M$1, F_Inputs_cyclical!$A$1:$BE$1, 0))="", "", INDEX(F_Inputs_cyclical!$A$1:$BE$243, MATCH('Cyclical_after overrides'!$A114, F_Inputs_cyclical!$A$1:$A$243, 0), MATCH('Cyclical_after overrides'!M$1, F_Inputs_cyclical!$A$1:$BE$1, 0))),
Cyclical_overrides!M114)</f>
        <v>0</v>
      </c>
      <c r="N114" s="72">
        <f>IF(Cyclical_overrides!N114 = "",
IF(INDEX(F_Inputs_cyclical!$A$1:$BE$243, MATCH('Cyclical_after overrides'!$A114, F_Inputs_cyclical!$A$1:$A$243, 0), MATCH('Cyclical_after overrides'!N$1, F_Inputs_cyclical!$A$1:$BE$1, 0))="", "", INDEX(F_Inputs_cyclical!$A$1:$BE$243, MATCH('Cyclical_after overrides'!$A114, F_Inputs_cyclical!$A$1:$A$243, 0), MATCH('Cyclical_after overrides'!N$1, F_Inputs_cyclical!$A$1:$BE$1, 0))),
Cyclical_overrides!N114)</f>
        <v>1.1000000000000001</v>
      </c>
      <c r="O114" s="72" t="str">
        <f>IF(Cyclical_overrides!O114 = "",
IF(INDEX(F_Inputs_cyclical!$A$1:$BE$243, MATCH('Cyclical_after overrides'!$A114, F_Inputs_cyclical!$A$1:$A$243, 0), MATCH('Cyclical_after overrides'!O$1, F_Inputs_cyclical!$A$1:$BE$1, 0))="", "", INDEX(F_Inputs_cyclical!$A$1:$BE$243, MATCH('Cyclical_after overrides'!$A114, F_Inputs_cyclical!$A$1:$A$243, 0), MATCH('Cyclical_after overrides'!O$1, F_Inputs_cyclical!$A$1:$BE$1, 0))),
Cyclical_overrides!O114)</f>
        <v/>
      </c>
      <c r="P114" s="72" t="str">
        <f>IF(Cyclical_overrides!P114 = "",
IF(INDEX(F_Inputs_cyclical!$A$1:$BE$243, MATCH('Cyclical_after overrides'!$A114, F_Inputs_cyclical!$A$1:$A$243, 0), MATCH('Cyclical_after overrides'!P$1, F_Inputs_cyclical!$A$1:$BE$1, 0))="", "", INDEX(F_Inputs_cyclical!$A$1:$BE$243, MATCH('Cyclical_after overrides'!$A114, F_Inputs_cyclical!$A$1:$A$243, 0), MATCH('Cyclical_after overrides'!P$1, F_Inputs_cyclical!$A$1:$BE$1, 0))),
Cyclical_overrides!P114)</f>
        <v/>
      </c>
      <c r="Q114" s="72" t="str">
        <f>IF(Cyclical_overrides!Q114 = "",
IF(INDEX(F_Inputs_cyclical!$A$1:$BE$243, MATCH('Cyclical_after overrides'!$A114, F_Inputs_cyclical!$A$1:$A$243, 0), MATCH('Cyclical_after overrides'!Q$1, F_Inputs_cyclical!$A$1:$BE$1, 0))="", "", INDEX(F_Inputs_cyclical!$A$1:$BE$243, MATCH('Cyclical_after overrides'!$A114, F_Inputs_cyclical!$A$1:$A$243, 0), MATCH('Cyclical_after overrides'!Q$1, F_Inputs_cyclical!$A$1:$BE$1, 0))),
Cyclical_overrides!Q114)</f>
        <v/>
      </c>
      <c r="R114" s="72" t="str">
        <f>IF(Cyclical_overrides!R114 = "",
IF(INDEX(F_Inputs_cyclical!$A$1:$BE$243, MATCH('Cyclical_after overrides'!$A114, F_Inputs_cyclical!$A$1:$A$243, 0), MATCH('Cyclical_after overrides'!R$1, F_Inputs_cyclical!$A$1:$BE$1, 0))="", "", INDEX(F_Inputs_cyclical!$A$1:$BE$243, MATCH('Cyclical_after overrides'!$A114, F_Inputs_cyclical!$A$1:$A$243, 0), MATCH('Cyclical_after overrides'!R$1, F_Inputs_cyclical!$A$1:$BE$1, 0))),
Cyclical_overrides!R114)</f>
        <v/>
      </c>
      <c r="S114" s="72" t="str">
        <f>IF(Cyclical_overrides!S114 = "",
IF(INDEX(F_Inputs_cyclical!$A$1:$BE$243, MATCH('Cyclical_after overrides'!$A114, F_Inputs_cyclical!$A$1:$A$243, 0), MATCH('Cyclical_after overrides'!S$1, F_Inputs_cyclical!$A$1:$BE$1, 0))="", "", INDEX(F_Inputs_cyclical!$A$1:$BE$243, MATCH('Cyclical_after overrides'!$A114, F_Inputs_cyclical!$A$1:$A$243, 0), MATCH('Cyclical_after overrides'!S$1, F_Inputs_cyclical!$A$1:$BE$1, 0))),
Cyclical_overrides!S114)</f>
        <v/>
      </c>
      <c r="T114" s="72" t="str">
        <f>IF(Cyclical_overrides!T114 = "",
IF(INDEX(F_Inputs_cyclical!$A$1:$BE$243, MATCH('Cyclical_after overrides'!$A114, F_Inputs_cyclical!$A$1:$A$243, 0), MATCH('Cyclical_after overrides'!T$1, F_Inputs_cyclical!$A$1:$BE$1, 0))="", "", INDEX(F_Inputs_cyclical!$A$1:$BE$243, MATCH('Cyclical_after overrides'!$A114, F_Inputs_cyclical!$A$1:$A$243, 0), MATCH('Cyclical_after overrides'!T$1, F_Inputs_cyclical!$A$1:$BE$1, 0))),
Cyclical_overrides!T114)</f>
        <v/>
      </c>
      <c r="U114" s="72">
        <f>IF(Cyclical_overrides!U114 = "",
IF(INDEX(F_Inputs_cyclical!$A$1:$BE$243, MATCH('Cyclical_after overrides'!$A114, F_Inputs_cyclical!$A$1:$A$243, 0), MATCH('Cyclical_after overrides'!U$1, F_Inputs_cyclical!$A$1:$BE$1, 0))="", "", INDEX(F_Inputs_cyclical!$A$1:$BE$243, MATCH('Cyclical_after overrides'!$A114, F_Inputs_cyclical!$A$1:$A$243, 0), MATCH('Cyclical_after overrides'!U$1, F_Inputs_cyclical!$A$1:$BE$1, 0))),
Cyclical_overrides!U114)</f>
        <v>25.300000000000004</v>
      </c>
      <c r="V114" s="72">
        <f>IF(Cyclical_overrides!V114 = "",
IF(INDEX(F_Inputs_cyclical!$A$1:$BE$243, MATCH('Cyclical_after overrides'!$A114, F_Inputs_cyclical!$A$1:$A$243, 0), MATCH('Cyclical_after overrides'!V$1, F_Inputs_cyclical!$A$1:$BE$1, 0))="", "", INDEX(F_Inputs_cyclical!$A$1:$BE$243, MATCH('Cyclical_after overrides'!$A114, F_Inputs_cyclical!$A$1:$A$243, 0), MATCH('Cyclical_after overrides'!V$1, F_Inputs_cyclical!$A$1:$BE$1, 0))),
Cyclical_overrides!V114)</f>
        <v>22.218</v>
      </c>
      <c r="W114" s="72">
        <f>IF(Cyclical_overrides!W114 = "",
IF(INDEX(F_Inputs_cyclical!$A$1:$BE$243, MATCH('Cyclical_after overrides'!$A114, F_Inputs_cyclical!$A$1:$A$243, 0), MATCH('Cyclical_after overrides'!W$1, F_Inputs_cyclical!$A$1:$BE$1, 0))="", "", INDEX(F_Inputs_cyclical!$A$1:$BE$243, MATCH('Cyclical_after overrides'!$A114, F_Inputs_cyclical!$A$1:$A$243, 0), MATCH('Cyclical_after overrides'!W$1, F_Inputs_cyclical!$A$1:$BE$1, 0))),
Cyclical_overrides!W114)</f>
        <v>16.611999999999998</v>
      </c>
      <c r="X114" s="72">
        <f>IF(Cyclical_overrides!X114 = "",
IF(INDEX(F_Inputs_cyclical!$A$1:$BE$243, MATCH('Cyclical_after overrides'!$A114, F_Inputs_cyclical!$A$1:$A$243, 0), MATCH('Cyclical_after overrides'!X$1, F_Inputs_cyclical!$A$1:$BE$1, 0))="", "", INDEX(F_Inputs_cyclical!$A$1:$BE$243, MATCH('Cyclical_after overrides'!$A114, F_Inputs_cyclical!$A$1:$A$243, 0), MATCH('Cyclical_after overrides'!X$1, F_Inputs_cyclical!$A$1:$BE$1, 0))),
Cyclical_overrides!X114)</f>
        <v>324.24599999999998</v>
      </c>
      <c r="Y114" s="72">
        <f>IF(Cyclical_overrides!Y114 = "",
IF(INDEX(F_Inputs_cyclical!$A$1:$BE$243, MATCH('Cyclical_after overrides'!$A114, F_Inputs_cyclical!$A$1:$A$243, 0), MATCH('Cyclical_after overrides'!Y$1, F_Inputs_cyclical!$A$1:$BE$1, 0))="", "", INDEX(F_Inputs_cyclical!$A$1:$BE$243, MATCH('Cyclical_after overrides'!$A114, F_Inputs_cyclical!$A$1:$A$243, 0), MATCH('Cyclical_after overrides'!Y$1, F_Inputs_cyclical!$A$1:$BE$1, 0))),
Cyclical_overrides!Y114)</f>
        <v>277.37299999999999</v>
      </c>
      <c r="Z114" s="72">
        <f>IF(Cyclical_overrides!Z114 = "",
IF(INDEX(F_Inputs_cyclical!$A$1:$BE$243, MATCH('Cyclical_after overrides'!$A114, F_Inputs_cyclical!$A$1:$A$243, 0), MATCH('Cyclical_after overrides'!Z$1, F_Inputs_cyclical!$A$1:$BE$1, 0))="", "", INDEX(F_Inputs_cyclical!$A$1:$BE$243, MATCH('Cyclical_after overrides'!$A114, F_Inputs_cyclical!$A$1:$A$243, 0), MATCH('Cyclical_after overrides'!Z$1, F_Inputs_cyclical!$A$1:$BE$1, 0))),
Cyclical_overrides!Z114)</f>
        <v>210.52699999999999</v>
      </c>
      <c r="AA114" s="72">
        <f>IF(Cyclical_overrides!AA114 = "",
IF(INDEX(F_Inputs_cyclical!$A$1:$BE$243, MATCH('Cyclical_after overrides'!$A114, F_Inputs_cyclical!$A$1:$A$243, 0), MATCH('Cyclical_after overrides'!AA$1, F_Inputs_cyclical!$A$1:$BE$1, 0))="", "", INDEX(F_Inputs_cyclical!$A$1:$BE$243, MATCH('Cyclical_after overrides'!$A114, F_Inputs_cyclical!$A$1:$A$243, 0), MATCH('Cyclical_after overrides'!AA$1, F_Inputs_cyclical!$A$1:$BE$1, 0))),
Cyclical_overrides!AA114)</f>
        <v>280.26400000000001</v>
      </c>
      <c r="AB114" s="72">
        <f>IF(Cyclical_overrides!AB114 = "",
IF(INDEX(F_Inputs_cyclical!$A$1:$BE$243, MATCH('Cyclical_after overrides'!$A114, F_Inputs_cyclical!$A$1:$A$243, 0), MATCH('Cyclical_after overrides'!AB$1, F_Inputs_cyclical!$A$1:$BE$1, 0))="", "", INDEX(F_Inputs_cyclical!$A$1:$BE$243, MATCH('Cyclical_after overrides'!$A114, F_Inputs_cyclical!$A$1:$A$243, 0), MATCH('Cyclical_after overrides'!AB$1, F_Inputs_cyclical!$A$1:$BE$1, 0))),
Cyclical_overrides!AB114)</f>
        <v>-1.2</v>
      </c>
      <c r="AC114" s="72" t="str">
        <f>IF(Cyclical_overrides!AC114 = "",
IF(INDEX(F_Inputs_cyclical!$A$1:$BE$243, MATCH('Cyclical_after overrides'!$A114, F_Inputs_cyclical!$A$1:$A$243, 0), MATCH('Cyclical_after overrides'!AC$1, F_Inputs_cyclical!$A$1:$BE$1, 0))="", "", INDEX(F_Inputs_cyclical!$A$1:$BE$243, MATCH('Cyclical_after overrides'!$A114, F_Inputs_cyclical!$A$1:$A$243, 0), MATCH('Cyclical_after overrides'!AC$1, F_Inputs_cyclical!$A$1:$BE$1, 0))),
Cyclical_overrides!AC114)</f>
        <v/>
      </c>
      <c r="AD114" s="72" t="str">
        <f>IF(Cyclical_overrides!AD114 = "",
IF(INDEX(F_Inputs_cyclical!$A$1:$BE$243, MATCH('Cyclical_after overrides'!$A114, F_Inputs_cyclical!$A$1:$A$243, 0), MATCH('Cyclical_after overrides'!AD$1, F_Inputs_cyclical!$A$1:$BE$1, 0))="", "", INDEX(F_Inputs_cyclical!$A$1:$BE$243, MATCH('Cyclical_after overrides'!$A114, F_Inputs_cyclical!$A$1:$A$243, 0), MATCH('Cyclical_after overrides'!AD$1, F_Inputs_cyclical!$A$1:$BE$1, 0))),
Cyclical_overrides!AD114)</f>
        <v/>
      </c>
      <c r="AE114" s="72" t="str">
        <f>IF(Cyclical_overrides!AE114 = "",
IF(INDEX(F_Inputs_cyclical!$A$1:$BE$243, MATCH('Cyclical_after overrides'!$A114, F_Inputs_cyclical!$A$1:$A$243, 0), MATCH('Cyclical_after overrides'!AE$1, F_Inputs_cyclical!$A$1:$BE$1, 0))="", "", INDEX(F_Inputs_cyclical!$A$1:$BE$243, MATCH('Cyclical_after overrides'!$A114, F_Inputs_cyclical!$A$1:$A$243, 0), MATCH('Cyclical_after overrides'!AE$1, F_Inputs_cyclical!$A$1:$BE$1, 0))),
Cyclical_overrides!AE114)</f>
        <v/>
      </c>
      <c r="AF114" s="72" t="str">
        <f>IF(Cyclical_overrides!AF114 = "",
IF(INDEX(F_Inputs_cyclical!$A$1:$BE$243, MATCH('Cyclical_after overrides'!$A114, F_Inputs_cyclical!$A$1:$A$243, 0), MATCH('Cyclical_after overrides'!AF$1, F_Inputs_cyclical!$A$1:$BE$1, 0))="", "", INDEX(F_Inputs_cyclical!$A$1:$BE$243, MATCH('Cyclical_after overrides'!$A114, F_Inputs_cyclical!$A$1:$A$243, 0), MATCH('Cyclical_after overrides'!AF$1, F_Inputs_cyclical!$A$1:$BE$1, 0))),
Cyclical_overrides!AF114)</f>
        <v/>
      </c>
      <c r="AG114" s="72" t="str">
        <f>IF(Cyclical_overrides!AG114 = "",
IF(INDEX(F_Inputs_cyclical!$A$1:$BE$243, MATCH('Cyclical_after overrides'!$A114, F_Inputs_cyclical!$A$1:$A$243, 0), MATCH('Cyclical_after overrides'!AG$1, F_Inputs_cyclical!$A$1:$BE$1, 0))="", "", INDEX(F_Inputs_cyclical!$A$1:$BE$243, MATCH('Cyclical_after overrides'!$A114, F_Inputs_cyclical!$A$1:$A$243, 0), MATCH('Cyclical_after overrides'!AG$1, F_Inputs_cyclical!$A$1:$BE$1, 0))),
Cyclical_overrides!AG114)</f>
        <v/>
      </c>
      <c r="AH114" s="72" t="str">
        <f>IF(Cyclical_overrides!AH114 = "",
IF(INDEX(F_Inputs_cyclical!$A$1:$BE$243, MATCH('Cyclical_after overrides'!$A114, F_Inputs_cyclical!$A$1:$A$243, 0), MATCH('Cyclical_after overrides'!AH$1, F_Inputs_cyclical!$A$1:$BE$1, 0))="", "", INDEX(F_Inputs_cyclical!$A$1:$BE$243, MATCH('Cyclical_after overrides'!$A114, F_Inputs_cyclical!$A$1:$A$243, 0), MATCH('Cyclical_after overrides'!AH$1, F_Inputs_cyclical!$A$1:$BE$1, 0))),
Cyclical_overrides!AH114)</f>
        <v/>
      </c>
      <c r="AI114" s="72" t="str">
        <f>IF(Cyclical_overrides!AI114 = "",
IF(INDEX(F_Inputs_cyclical!$A$1:$BE$243, MATCH('Cyclical_after overrides'!$A114, F_Inputs_cyclical!$A$1:$A$243, 0), MATCH('Cyclical_after overrides'!AI$1, F_Inputs_cyclical!$A$1:$BE$1, 0))="", "", INDEX(F_Inputs_cyclical!$A$1:$BE$243, MATCH('Cyclical_after overrides'!$A114, F_Inputs_cyclical!$A$1:$A$243, 0), MATCH('Cyclical_after overrides'!AI$1, F_Inputs_cyclical!$A$1:$BE$1, 0))),
Cyclical_overrides!AI114)</f>
        <v/>
      </c>
      <c r="AJ114" s="72" t="str">
        <f>IF(Cyclical_overrides!AJ114 = "",
IF(INDEX(F_Inputs_cyclical!$A$1:$BE$243, MATCH('Cyclical_after overrides'!$A114, F_Inputs_cyclical!$A$1:$A$243, 0), MATCH('Cyclical_after overrides'!AJ$1, F_Inputs_cyclical!$A$1:$BE$1, 0))="", "", INDEX(F_Inputs_cyclical!$A$1:$BE$243, MATCH('Cyclical_after overrides'!$A114, F_Inputs_cyclical!$A$1:$A$243, 0), MATCH('Cyclical_after overrides'!AJ$1, F_Inputs_cyclical!$A$1:$BE$1, 0))),
Cyclical_overrides!AJ114)</f>
        <v/>
      </c>
      <c r="AK114" s="72" t="str">
        <f>IF(Cyclical_overrides!AK114 = "",
IF(INDEX(F_Inputs_cyclical!$A$1:$BE$243, MATCH('Cyclical_after overrides'!$A114, F_Inputs_cyclical!$A$1:$A$243, 0), MATCH('Cyclical_after overrides'!AK$1, F_Inputs_cyclical!$A$1:$BE$1, 0))="", "", INDEX(F_Inputs_cyclical!$A$1:$BE$243, MATCH('Cyclical_after overrides'!$A114, F_Inputs_cyclical!$A$1:$A$243, 0), MATCH('Cyclical_after overrides'!AK$1, F_Inputs_cyclical!$A$1:$BE$1, 0))),
Cyclical_overrides!AK114)</f>
        <v/>
      </c>
      <c r="AL114" s="72" t="str">
        <f>IF(Cyclical_overrides!AL114 = "",
IF(INDEX(F_Inputs_cyclical!$A$1:$BE$243, MATCH('Cyclical_after overrides'!$A114, F_Inputs_cyclical!$A$1:$A$243, 0), MATCH('Cyclical_after overrides'!AL$1, F_Inputs_cyclical!$A$1:$BE$1, 0))="", "", INDEX(F_Inputs_cyclical!$A$1:$BE$243, MATCH('Cyclical_after overrides'!$A114, F_Inputs_cyclical!$A$1:$A$243, 0), MATCH('Cyclical_after overrides'!AL$1, F_Inputs_cyclical!$A$1:$BE$1, 0))),
Cyclical_overrides!AL114)</f>
        <v/>
      </c>
      <c r="AM114" s="72">
        <f>IF(Cyclical_overrides!AM114 = "",
IF(INDEX(F_Inputs_cyclical!$A$1:$BE$243, MATCH('Cyclical_after overrides'!$A114, F_Inputs_cyclical!$A$1:$A$243, 0), MATCH('Cyclical_after overrides'!AM$1, F_Inputs_cyclical!$A$1:$BE$1, 0))="", "", INDEX(F_Inputs_cyclical!$A$1:$BE$243, MATCH('Cyclical_after overrides'!$A114, F_Inputs_cyclical!$A$1:$A$243, 0), MATCH('Cyclical_after overrides'!AM$1, F_Inputs_cyclical!$A$1:$BE$1, 0))),
Cyclical_overrides!AM114)</f>
        <v>4</v>
      </c>
      <c r="AN114" s="72">
        <f>IF(Cyclical_overrides!AN114 = "",
IF(INDEX(F_Inputs_cyclical!$A$1:$BE$243, MATCH('Cyclical_after overrides'!$A114, F_Inputs_cyclical!$A$1:$A$243, 0), MATCH('Cyclical_after overrides'!AN$1, F_Inputs_cyclical!$A$1:$BE$1, 0))="", "", INDEX(F_Inputs_cyclical!$A$1:$BE$243, MATCH('Cyclical_after overrides'!$A114, F_Inputs_cyclical!$A$1:$A$243, 0), MATCH('Cyclical_after overrides'!AN$1, F_Inputs_cyclical!$A$1:$BE$1, 0))),
Cyclical_overrides!AN114)</f>
        <v>25.300000000000004</v>
      </c>
      <c r="AO114" s="72" t="str">
        <f>IF(Cyclical_overrides!AO114 = "",
IF(INDEX(F_Inputs_cyclical!$A$1:$BE$243, MATCH('Cyclical_after overrides'!$A114, F_Inputs_cyclical!$A$1:$A$243, 0), MATCH('Cyclical_after overrides'!AO$1, F_Inputs_cyclical!$A$1:$BE$1, 0))="", "", INDEX(F_Inputs_cyclical!$A$1:$BE$243, MATCH('Cyclical_after overrides'!$A114, F_Inputs_cyclical!$A$1:$A$243, 0), MATCH('Cyclical_after overrides'!AO$1, F_Inputs_cyclical!$A$1:$BE$1, 0))),
Cyclical_overrides!AO114)</f>
        <v/>
      </c>
      <c r="AP114" s="72" t="str">
        <f>IF(Cyclical_overrides!AP114 = "",
IF(INDEX(F_Inputs_cyclical!$A$1:$BE$243, MATCH('Cyclical_after overrides'!$A114, F_Inputs_cyclical!$A$1:$A$243, 0), MATCH('Cyclical_after overrides'!AP$1, F_Inputs_cyclical!$A$1:$BE$1, 0))="", "", INDEX(F_Inputs_cyclical!$A$1:$BE$243, MATCH('Cyclical_after overrides'!$A114, F_Inputs_cyclical!$A$1:$A$243, 0), MATCH('Cyclical_after overrides'!AP$1, F_Inputs_cyclical!$A$1:$BE$1, 0))),
Cyclical_overrides!AP114)</f>
        <v/>
      </c>
      <c r="AQ114" s="72" t="str">
        <f>IF(Cyclical_overrides!AQ114 = "",
IF(INDEX(F_Inputs_cyclical!$A$1:$BE$243, MATCH('Cyclical_after overrides'!$A114, F_Inputs_cyclical!$A$1:$A$243, 0), MATCH('Cyclical_after overrides'!AQ$1, F_Inputs_cyclical!$A$1:$BE$1, 0))="", "", INDEX(F_Inputs_cyclical!$A$1:$BE$243, MATCH('Cyclical_after overrides'!$A114, F_Inputs_cyclical!$A$1:$A$243, 0), MATCH('Cyclical_after overrides'!AQ$1, F_Inputs_cyclical!$A$1:$BE$1, 0))),
Cyclical_overrides!AQ114)</f>
        <v/>
      </c>
      <c r="AR114" s="72">
        <f>IF(Cyclical_overrides!AR114 = "",
IF(INDEX(F_Inputs_cyclical!$A$1:$BE$243, MATCH('Cyclical_after overrides'!$A114, F_Inputs_cyclical!$A$1:$A$243, 0), MATCH('Cyclical_after overrides'!AR$1, F_Inputs_cyclical!$A$1:$BE$1, 0))="", "", INDEX(F_Inputs_cyclical!$A$1:$BE$243, MATCH('Cyclical_after overrides'!$A114, F_Inputs_cyclical!$A$1:$A$243, 0), MATCH('Cyclical_after overrides'!AR$1, F_Inputs_cyclical!$A$1:$BE$1, 0))),
Cyclical_overrides!AR114)</f>
        <v>0</v>
      </c>
      <c r="AS114" s="72">
        <f>IF(Cyclical_overrides!AS114 = "",
IF(INDEX(F_Inputs_cyclical!$A$1:$BE$243, MATCH('Cyclical_after overrides'!$A114, F_Inputs_cyclical!$A$1:$A$243, 0), MATCH('Cyclical_after overrides'!AS$1, F_Inputs_cyclical!$A$1:$BE$1, 0))="", "", INDEX(F_Inputs_cyclical!$A$1:$BE$243, MATCH('Cyclical_after overrides'!$A114, F_Inputs_cyclical!$A$1:$A$243, 0), MATCH('Cyclical_after overrides'!AS$1, F_Inputs_cyclical!$A$1:$BE$1, 0))),
Cyclical_overrides!AS114)</f>
        <v>0.1</v>
      </c>
      <c r="AT114" s="72">
        <f>IF(Cyclical_overrides!AT114 = "",
IF(INDEX(F_Inputs_cyclical!$A$1:$BE$243, MATCH('Cyclical_after overrides'!$A114, F_Inputs_cyclical!$A$1:$A$243, 0), MATCH('Cyclical_after overrides'!AT$1, F_Inputs_cyclical!$A$1:$BE$1, 0))="", "", INDEX(F_Inputs_cyclical!$A$1:$BE$243, MATCH('Cyclical_after overrides'!$A114, F_Inputs_cyclical!$A$1:$A$243, 0), MATCH('Cyclical_after overrides'!AT$1, F_Inputs_cyclical!$A$1:$BE$1, 0))),
Cyclical_overrides!AT114)</f>
        <v>0</v>
      </c>
      <c r="AU114" s="72">
        <f>IF(Cyclical_overrides!AU114 = "",
IF(INDEX(F_Inputs_cyclical!$A$1:$BE$243, MATCH('Cyclical_after overrides'!$A114, F_Inputs_cyclical!$A$1:$A$243, 0), MATCH('Cyclical_after overrides'!AU$1, F_Inputs_cyclical!$A$1:$BE$1, 0))="", "", INDEX(F_Inputs_cyclical!$A$1:$BE$243, MATCH('Cyclical_after overrides'!$A114, F_Inputs_cyclical!$A$1:$A$243, 0), MATCH('Cyclical_after overrides'!AU$1, F_Inputs_cyclical!$A$1:$BE$1, 0))),
Cyclical_overrides!AU114)</f>
        <v>1.5449999999999999</v>
      </c>
      <c r="AV114" s="72" t="str">
        <f>IF(Cyclical_overrides!AV114 = "",
IF(INDEX(F_Inputs_cyclical!$A$1:$BE$243, MATCH('Cyclical_after overrides'!$A114, F_Inputs_cyclical!$A$1:$A$243, 0), MATCH('Cyclical_after overrides'!AV$1, F_Inputs_cyclical!$A$1:$BE$1, 0))="", "", INDEX(F_Inputs_cyclical!$A$1:$BE$243, MATCH('Cyclical_after overrides'!$A114, F_Inputs_cyclical!$A$1:$A$243, 0), MATCH('Cyclical_after overrides'!AV$1, F_Inputs_cyclical!$A$1:$BE$1, 0))),
Cyclical_overrides!AV114)</f>
        <v/>
      </c>
      <c r="AW114" s="72">
        <f>IF(Cyclical_overrides!AW114 = "",
IF(INDEX(F_Inputs_cyclical!$A$1:$BE$243, MATCH('Cyclical_after overrides'!$A114, F_Inputs_cyclical!$A$1:$A$243, 0), MATCH('Cyclical_after overrides'!AW$1, F_Inputs_cyclical!$A$1:$BE$1, 0))="", "", INDEX(F_Inputs_cyclical!$A$1:$BE$243, MATCH('Cyclical_after overrides'!$A114, F_Inputs_cyclical!$A$1:$A$243, 0), MATCH('Cyclical_after overrides'!AW$1, F_Inputs_cyclical!$A$1:$BE$1, 0))),
Cyclical_overrides!AW114)</f>
        <v>1.24788708586883</v>
      </c>
      <c r="AX114" s="72">
        <f>IF(Cyclical_overrides!AX114 = "",
IF(INDEX(F_Inputs_cyclical!$A$1:$BE$243, MATCH('Cyclical_after overrides'!$A114, F_Inputs_cyclical!$A$1:$A$243, 0), MATCH('Cyclical_after overrides'!AX$1, F_Inputs_cyclical!$A$1:$BE$1, 0))="", "", INDEX(F_Inputs_cyclical!$A$1:$BE$243, MATCH('Cyclical_after overrides'!$A114, F_Inputs_cyclical!$A$1:$A$243, 0), MATCH('Cyclical_after overrides'!AX$1, F_Inputs_cyclical!$A$1:$BE$1, 0))),
Cyclical_overrides!AX114)</f>
        <v>20.672864377785444</v>
      </c>
      <c r="AY114" s="72">
        <f>IF(Cyclical_overrides!AY114 = "",
IF(INDEX(F_Inputs_cyclical!$A$1:$BE$243, MATCH('Cyclical_after overrides'!$A114, F_Inputs_cyclical!$A$1:$A$243, 0), MATCH('Cyclical_after overrides'!AY$1, F_Inputs_cyclical!$A$1:$BE$1, 0))="", "", INDEX(F_Inputs_cyclical!$A$1:$BE$243, MATCH('Cyclical_after overrides'!$A114, F_Inputs_cyclical!$A$1:$A$243, 0), MATCH('Cyclical_after overrides'!AY$1, F_Inputs_cyclical!$A$1:$BE$1, 0))),
Cyclical_overrides!AY114)</f>
        <v>145.04351231493288</v>
      </c>
      <c r="AZ114" s="72">
        <f>IF(Cyclical_overrides!AZ114 = "",
IF(INDEX(F_Inputs_cyclical!$A$1:$BE$243, MATCH('Cyclical_after overrides'!$A114, F_Inputs_cyclical!$A$1:$A$243, 0), MATCH('Cyclical_after overrides'!AZ$1, F_Inputs_cyclical!$A$1:$BE$1, 0))="", "", INDEX(F_Inputs_cyclical!$A$1:$BE$243, MATCH('Cyclical_after overrides'!$A114, F_Inputs_cyclical!$A$1:$A$243, 0), MATCH('Cyclical_after overrides'!AZ$1, F_Inputs_cyclical!$A$1:$BE$1, 0))),
Cyclical_overrides!AZ114)</f>
        <v>1.6760652266427305</v>
      </c>
      <c r="BA114" s="72">
        <f>IF(Cyclical_overrides!BA114 = "",
IF(INDEX(F_Inputs_cyclical!$A$1:$BE$243, MATCH('Cyclical_after overrides'!$A114, F_Inputs_cyclical!$A$1:$A$243, 0), MATCH('Cyclical_after overrides'!BA$1, F_Inputs_cyclical!$A$1:$BE$1, 0))="", "", INDEX(F_Inputs_cyclical!$A$1:$BE$243, MATCH('Cyclical_after overrides'!$A114, F_Inputs_cyclical!$A$1:$A$243, 0), MATCH('Cyclical_after overrides'!BA$1, F_Inputs_cyclical!$A$1:$BE$1, 0))),
Cyclical_overrides!BA114)</f>
        <v>10.975439004777982</v>
      </c>
      <c r="BB114" s="72">
        <f>IF(Cyclical_overrides!BB114 = "",
IF(INDEX(F_Inputs_cyclical!$A$1:$BE$243, MATCH('Cyclical_after overrides'!$A114, F_Inputs_cyclical!$A$1:$A$243, 0), MATCH('Cyclical_after overrides'!BB$1, F_Inputs_cyclical!$A$1:$BE$1, 0))="", "", INDEX(F_Inputs_cyclical!$A$1:$BE$243, MATCH('Cyclical_after overrides'!$A114, F_Inputs_cyclical!$A$1:$A$243, 0), MATCH('Cyclical_after overrides'!BB$1, F_Inputs_cyclical!$A$1:$BE$1, 0))),
Cyclical_overrides!BB114)</f>
        <v>10.975439004777982</v>
      </c>
      <c r="BC114" s="72">
        <f>IF(Cyclical_overrides!BC114 = "",
IF(INDEX(F_Inputs_cyclical!$A$1:$BE$243, MATCH('Cyclical_after overrides'!$A114, F_Inputs_cyclical!$A$1:$A$243, 0), MATCH('Cyclical_after overrides'!BC$1, F_Inputs_cyclical!$A$1:$BE$1, 0))="", "", INDEX(F_Inputs_cyclical!$A$1:$BE$243, MATCH('Cyclical_after overrides'!$A114, F_Inputs_cyclical!$A$1:$A$243, 0), MATCH('Cyclical_after overrides'!BC$1, F_Inputs_cyclical!$A$1:$BE$1, 0))),
Cyclical_overrides!BC114)</f>
        <v>12.543874897771628</v>
      </c>
      <c r="BD114" s="72">
        <f>IF(Cyclical_overrides!BD114 = "",
IF(INDEX(F_Inputs_cyclical!$A$1:$BE$243, MATCH('Cyclical_after overrides'!$A114, F_Inputs_cyclical!$A$1:$A$243, 0), MATCH('Cyclical_after overrides'!BD$1, F_Inputs_cyclical!$A$1:$BE$1, 0))="", "", INDEX(F_Inputs_cyclical!$A$1:$BE$243, MATCH('Cyclical_after overrides'!$A114, F_Inputs_cyclical!$A$1:$A$243, 0), MATCH('Cyclical_after overrides'!BD$1, F_Inputs_cyclical!$A$1:$BE$1, 0))),
Cyclical_overrides!BD114)</f>
        <v>393.95761863675591</v>
      </c>
      <c r="BE114" s="194"/>
    </row>
    <row r="115" spans="1:57" x14ac:dyDescent="0.4">
      <c r="A115" s="63" t="str">
        <f t="shared" si="1"/>
        <v>WSX15</v>
      </c>
      <c r="B115" s="63" t="s">
        <v>373</v>
      </c>
      <c r="C115" s="63" t="s">
        <v>245</v>
      </c>
      <c r="D115" s="72">
        <f>IF(Cyclical_overrides!D115 = "",
IF(INDEX(F_Inputs_cyclical!$A$1:$BE$243, MATCH('Cyclical_after overrides'!$A115, F_Inputs_cyclical!$A$1:$A$243, 0), MATCH('Cyclical_after overrides'!D$1, F_Inputs_cyclical!$A$1:$BE$1, 0))="", "", INDEX(F_Inputs_cyclical!$A$1:$BE$243, MATCH('Cyclical_after overrides'!$A115, F_Inputs_cyclical!$A$1:$A$243, 0), MATCH('Cyclical_after overrides'!D$1, F_Inputs_cyclical!$A$1:$BE$1, 0))),
Cyclical_overrides!D115)</f>
        <v>6.9</v>
      </c>
      <c r="E115" s="72">
        <f>IF(Cyclical_overrides!E115 = "",
IF(INDEX(F_Inputs_cyclical!$A$1:$BE$243, MATCH('Cyclical_after overrides'!$A115, F_Inputs_cyclical!$A$1:$A$243, 0), MATCH('Cyclical_after overrides'!E$1, F_Inputs_cyclical!$A$1:$BE$1, 0))="", "", INDEX(F_Inputs_cyclical!$A$1:$BE$243, MATCH('Cyclical_after overrides'!$A115, F_Inputs_cyclical!$A$1:$A$243, 0), MATCH('Cyclical_after overrides'!E$1, F_Inputs_cyclical!$A$1:$BE$1, 0))),
Cyclical_overrides!E115)</f>
        <v>3</v>
      </c>
      <c r="F115" s="72">
        <f>IF(Cyclical_overrides!F115 = "",
IF(INDEX(F_Inputs_cyclical!$A$1:$BE$243, MATCH('Cyclical_after overrides'!$A115, F_Inputs_cyclical!$A$1:$A$243, 0), MATCH('Cyclical_after overrides'!F$1, F_Inputs_cyclical!$A$1:$BE$1, 0))="", "", INDEX(F_Inputs_cyclical!$A$1:$BE$243, MATCH('Cyclical_after overrides'!$A115, F_Inputs_cyclical!$A$1:$A$243, 0), MATCH('Cyclical_after overrides'!F$1, F_Inputs_cyclical!$A$1:$BE$1, 0))),
Cyclical_overrides!F115)</f>
        <v>11.2</v>
      </c>
      <c r="G115" s="72">
        <f>IF(Cyclical_overrides!G115 = "",
IF(INDEX(F_Inputs_cyclical!$A$1:$BE$243, MATCH('Cyclical_after overrides'!$A115, F_Inputs_cyclical!$A$1:$A$243, 0), MATCH('Cyclical_after overrides'!G$1, F_Inputs_cyclical!$A$1:$BE$1, 0))="", "", INDEX(F_Inputs_cyclical!$A$1:$BE$243, MATCH('Cyclical_after overrides'!$A115, F_Inputs_cyclical!$A$1:$A$243, 0), MATCH('Cyclical_after overrides'!G$1, F_Inputs_cyclical!$A$1:$BE$1, 0))),
Cyclical_overrides!G115)</f>
        <v>1.5</v>
      </c>
      <c r="H115" s="72">
        <f>IF(Cyclical_overrides!H115 = "",
IF(INDEX(F_Inputs_cyclical!$A$1:$BE$243, MATCH('Cyclical_after overrides'!$A115, F_Inputs_cyclical!$A$1:$A$243, 0), MATCH('Cyclical_after overrides'!H$1, F_Inputs_cyclical!$A$1:$BE$1, 0))="", "", INDEX(F_Inputs_cyclical!$A$1:$BE$243, MATCH('Cyclical_after overrides'!$A115, F_Inputs_cyclical!$A$1:$A$243, 0), MATCH('Cyclical_after overrides'!H$1, F_Inputs_cyclical!$A$1:$BE$1, 0))),
Cyclical_overrides!H115)</f>
        <v>0.1</v>
      </c>
      <c r="I115" s="72">
        <f>IF(Cyclical_overrides!I115 = "",
IF(INDEX(F_Inputs_cyclical!$A$1:$BE$243, MATCH('Cyclical_after overrides'!$A115, F_Inputs_cyclical!$A$1:$A$243, 0), MATCH('Cyclical_after overrides'!I$1, F_Inputs_cyclical!$A$1:$BE$1, 0))="", "", INDEX(F_Inputs_cyclical!$A$1:$BE$243, MATCH('Cyclical_after overrides'!$A115, F_Inputs_cyclical!$A$1:$A$243, 0), MATCH('Cyclical_after overrides'!I$1, F_Inputs_cyclical!$A$1:$BE$1, 0))),
Cyclical_overrides!I115)</f>
        <v>0</v>
      </c>
      <c r="J115" s="72">
        <f>IF(Cyclical_overrides!J115 = "",
IF(INDEX(F_Inputs_cyclical!$A$1:$BE$243, MATCH('Cyclical_after overrides'!$A115, F_Inputs_cyclical!$A$1:$A$243, 0), MATCH('Cyclical_after overrides'!J$1, F_Inputs_cyclical!$A$1:$BE$1, 0))="", "", INDEX(F_Inputs_cyclical!$A$1:$BE$243, MATCH('Cyclical_after overrides'!$A115, F_Inputs_cyclical!$A$1:$A$243, 0), MATCH('Cyclical_after overrides'!J$1, F_Inputs_cyclical!$A$1:$BE$1, 0))),
Cyclical_overrides!J115)</f>
        <v>28.300000000000004</v>
      </c>
      <c r="K115" s="72">
        <f>IF(Cyclical_overrides!K115 = "",
IF(INDEX(F_Inputs_cyclical!$A$1:$BE$243, MATCH('Cyclical_after overrides'!$A115, F_Inputs_cyclical!$A$1:$A$243, 0), MATCH('Cyclical_after overrides'!K$1, F_Inputs_cyclical!$A$1:$BE$1, 0))="", "", INDEX(F_Inputs_cyclical!$A$1:$BE$243, MATCH('Cyclical_after overrides'!$A115, F_Inputs_cyclical!$A$1:$A$243, 0), MATCH('Cyclical_after overrides'!K$1, F_Inputs_cyclical!$A$1:$BE$1, 0))),
Cyclical_overrides!K115)</f>
        <v>9.5</v>
      </c>
      <c r="L115" s="72">
        <f>IF(Cyclical_overrides!L115 = "",
IF(INDEX(F_Inputs_cyclical!$A$1:$BE$243, MATCH('Cyclical_after overrides'!$A115, F_Inputs_cyclical!$A$1:$A$243, 0), MATCH('Cyclical_after overrides'!L$1, F_Inputs_cyclical!$A$1:$BE$1, 0))="", "", INDEX(F_Inputs_cyclical!$A$1:$BE$243, MATCH('Cyclical_after overrides'!$A115, F_Inputs_cyclical!$A$1:$A$243, 0), MATCH('Cyclical_after overrides'!L$1, F_Inputs_cyclical!$A$1:$BE$1, 0))),
Cyclical_overrides!L115)</f>
        <v>1.2</v>
      </c>
      <c r="M115" s="72">
        <f>IF(Cyclical_overrides!M115 = "",
IF(INDEX(F_Inputs_cyclical!$A$1:$BE$243, MATCH('Cyclical_after overrides'!$A115, F_Inputs_cyclical!$A$1:$A$243, 0), MATCH('Cyclical_after overrides'!M$1, F_Inputs_cyclical!$A$1:$BE$1, 0))="", "", INDEX(F_Inputs_cyclical!$A$1:$BE$243, MATCH('Cyclical_after overrides'!$A115, F_Inputs_cyclical!$A$1:$A$243, 0), MATCH('Cyclical_after overrides'!M$1, F_Inputs_cyclical!$A$1:$BE$1, 0))),
Cyclical_overrides!M115)</f>
        <v>0</v>
      </c>
      <c r="N115" s="72">
        <f>IF(Cyclical_overrides!N115 = "",
IF(INDEX(F_Inputs_cyclical!$A$1:$BE$243, MATCH('Cyclical_after overrides'!$A115, F_Inputs_cyclical!$A$1:$A$243, 0), MATCH('Cyclical_after overrides'!N$1, F_Inputs_cyclical!$A$1:$BE$1, 0))="", "", INDEX(F_Inputs_cyclical!$A$1:$BE$243, MATCH('Cyclical_after overrides'!$A115, F_Inputs_cyclical!$A$1:$A$243, 0), MATCH('Cyclical_after overrides'!N$1, F_Inputs_cyclical!$A$1:$BE$1, 0))),
Cyclical_overrides!N115)</f>
        <v>1.3</v>
      </c>
      <c r="O115" s="72" t="str">
        <f>IF(Cyclical_overrides!O115 = "",
IF(INDEX(F_Inputs_cyclical!$A$1:$BE$243, MATCH('Cyclical_after overrides'!$A115, F_Inputs_cyclical!$A$1:$A$243, 0), MATCH('Cyclical_after overrides'!O$1, F_Inputs_cyclical!$A$1:$BE$1, 0))="", "", INDEX(F_Inputs_cyclical!$A$1:$BE$243, MATCH('Cyclical_after overrides'!$A115, F_Inputs_cyclical!$A$1:$A$243, 0), MATCH('Cyclical_after overrides'!O$1, F_Inputs_cyclical!$A$1:$BE$1, 0))),
Cyclical_overrides!O115)</f>
        <v/>
      </c>
      <c r="P115" s="72" t="str">
        <f>IF(Cyclical_overrides!P115 = "",
IF(INDEX(F_Inputs_cyclical!$A$1:$BE$243, MATCH('Cyclical_after overrides'!$A115, F_Inputs_cyclical!$A$1:$A$243, 0), MATCH('Cyclical_after overrides'!P$1, F_Inputs_cyclical!$A$1:$BE$1, 0))="", "", INDEX(F_Inputs_cyclical!$A$1:$BE$243, MATCH('Cyclical_after overrides'!$A115, F_Inputs_cyclical!$A$1:$A$243, 0), MATCH('Cyclical_after overrides'!P$1, F_Inputs_cyclical!$A$1:$BE$1, 0))),
Cyclical_overrides!P115)</f>
        <v/>
      </c>
      <c r="Q115" s="72" t="str">
        <f>IF(Cyclical_overrides!Q115 = "",
IF(INDEX(F_Inputs_cyclical!$A$1:$BE$243, MATCH('Cyclical_after overrides'!$A115, F_Inputs_cyclical!$A$1:$A$243, 0), MATCH('Cyclical_after overrides'!Q$1, F_Inputs_cyclical!$A$1:$BE$1, 0))="", "", INDEX(F_Inputs_cyclical!$A$1:$BE$243, MATCH('Cyclical_after overrides'!$A115, F_Inputs_cyclical!$A$1:$A$243, 0), MATCH('Cyclical_after overrides'!Q$1, F_Inputs_cyclical!$A$1:$BE$1, 0))),
Cyclical_overrides!Q115)</f>
        <v/>
      </c>
      <c r="R115" s="72" t="str">
        <f>IF(Cyclical_overrides!R115 = "",
IF(INDEX(F_Inputs_cyclical!$A$1:$BE$243, MATCH('Cyclical_after overrides'!$A115, F_Inputs_cyclical!$A$1:$A$243, 0), MATCH('Cyclical_after overrides'!R$1, F_Inputs_cyclical!$A$1:$BE$1, 0))="", "", INDEX(F_Inputs_cyclical!$A$1:$BE$243, MATCH('Cyclical_after overrides'!$A115, F_Inputs_cyclical!$A$1:$A$243, 0), MATCH('Cyclical_after overrides'!R$1, F_Inputs_cyclical!$A$1:$BE$1, 0))),
Cyclical_overrides!R115)</f>
        <v/>
      </c>
      <c r="S115" s="72" t="str">
        <f>IF(Cyclical_overrides!S115 = "",
IF(INDEX(F_Inputs_cyclical!$A$1:$BE$243, MATCH('Cyclical_after overrides'!$A115, F_Inputs_cyclical!$A$1:$A$243, 0), MATCH('Cyclical_after overrides'!S$1, F_Inputs_cyclical!$A$1:$BE$1, 0))="", "", INDEX(F_Inputs_cyclical!$A$1:$BE$243, MATCH('Cyclical_after overrides'!$A115, F_Inputs_cyclical!$A$1:$A$243, 0), MATCH('Cyclical_after overrides'!S$1, F_Inputs_cyclical!$A$1:$BE$1, 0))),
Cyclical_overrides!S115)</f>
        <v/>
      </c>
      <c r="T115" s="72" t="str">
        <f>IF(Cyclical_overrides!T115 = "",
IF(INDEX(F_Inputs_cyclical!$A$1:$BE$243, MATCH('Cyclical_after overrides'!$A115, F_Inputs_cyclical!$A$1:$A$243, 0), MATCH('Cyclical_after overrides'!T$1, F_Inputs_cyclical!$A$1:$BE$1, 0))="", "", INDEX(F_Inputs_cyclical!$A$1:$BE$243, MATCH('Cyclical_after overrides'!$A115, F_Inputs_cyclical!$A$1:$A$243, 0), MATCH('Cyclical_after overrides'!T$1, F_Inputs_cyclical!$A$1:$BE$1, 0))),
Cyclical_overrides!T115)</f>
        <v/>
      </c>
      <c r="U115" s="72">
        <f>IF(Cyclical_overrides!U115 = "",
IF(INDEX(F_Inputs_cyclical!$A$1:$BE$243, MATCH('Cyclical_after overrides'!$A115, F_Inputs_cyclical!$A$1:$A$243, 0), MATCH('Cyclical_after overrides'!U$1, F_Inputs_cyclical!$A$1:$BE$1, 0))="", "", INDEX(F_Inputs_cyclical!$A$1:$BE$243, MATCH('Cyclical_after overrides'!$A115, F_Inputs_cyclical!$A$1:$A$243, 0), MATCH('Cyclical_after overrides'!U$1, F_Inputs_cyclical!$A$1:$BE$1, 0))),
Cyclical_overrides!U115)</f>
        <v>27.000000000000004</v>
      </c>
      <c r="V115" s="72">
        <f>IF(Cyclical_overrides!V115 = "",
IF(INDEX(F_Inputs_cyclical!$A$1:$BE$243, MATCH('Cyclical_after overrides'!$A115, F_Inputs_cyclical!$A$1:$A$243, 0), MATCH('Cyclical_after overrides'!V$1, F_Inputs_cyclical!$A$1:$BE$1, 0))="", "", INDEX(F_Inputs_cyclical!$A$1:$BE$243, MATCH('Cyclical_after overrides'!$A115, F_Inputs_cyclical!$A$1:$A$243, 0), MATCH('Cyclical_after overrides'!V$1, F_Inputs_cyclical!$A$1:$BE$1, 0))),
Cyclical_overrides!V115)</f>
        <v>21.82</v>
      </c>
      <c r="W115" s="72">
        <f>IF(Cyclical_overrides!W115 = "",
IF(INDEX(F_Inputs_cyclical!$A$1:$BE$243, MATCH('Cyclical_after overrides'!$A115, F_Inputs_cyclical!$A$1:$A$243, 0), MATCH('Cyclical_after overrides'!W$1, F_Inputs_cyclical!$A$1:$BE$1, 0))="", "", INDEX(F_Inputs_cyclical!$A$1:$BE$243, MATCH('Cyclical_after overrides'!$A115, F_Inputs_cyclical!$A$1:$A$243, 0), MATCH('Cyclical_after overrides'!W$1, F_Inputs_cyclical!$A$1:$BE$1, 0))),
Cyclical_overrides!W115)</f>
        <v>17.204000000000001</v>
      </c>
      <c r="X115" s="72">
        <f>IF(Cyclical_overrides!X115 = "",
IF(INDEX(F_Inputs_cyclical!$A$1:$BE$243, MATCH('Cyclical_after overrides'!$A115, F_Inputs_cyclical!$A$1:$A$243, 0), MATCH('Cyclical_after overrides'!X$1, F_Inputs_cyclical!$A$1:$BE$1, 0))="", "", INDEX(F_Inputs_cyclical!$A$1:$BE$243, MATCH('Cyclical_after overrides'!$A115, F_Inputs_cyclical!$A$1:$A$243, 0), MATCH('Cyclical_after overrides'!X$1, F_Inputs_cyclical!$A$1:$BE$1, 0))),
Cyclical_overrides!X115)</f>
        <v>312.87599999999998</v>
      </c>
      <c r="Y115" s="72">
        <f>IF(Cyclical_overrides!Y115 = "",
IF(INDEX(F_Inputs_cyclical!$A$1:$BE$243, MATCH('Cyclical_after overrides'!$A115, F_Inputs_cyclical!$A$1:$A$243, 0), MATCH('Cyclical_after overrides'!Y$1, F_Inputs_cyclical!$A$1:$BE$1, 0))="", "", INDEX(F_Inputs_cyclical!$A$1:$BE$243, MATCH('Cyclical_after overrides'!$A115, F_Inputs_cyclical!$A$1:$A$243, 0), MATCH('Cyclical_after overrides'!Y$1, F_Inputs_cyclical!$A$1:$BE$1, 0))),
Cyclical_overrides!Y115)</f>
        <v>292.93400000000003</v>
      </c>
      <c r="Z115" s="72">
        <f>IF(Cyclical_overrides!Z115 = "",
IF(INDEX(F_Inputs_cyclical!$A$1:$BE$243, MATCH('Cyclical_after overrides'!$A115, F_Inputs_cyclical!$A$1:$A$243, 0), MATCH('Cyclical_after overrides'!Z$1, F_Inputs_cyclical!$A$1:$BE$1, 0))="", "", INDEX(F_Inputs_cyclical!$A$1:$BE$243, MATCH('Cyclical_after overrides'!$A115, F_Inputs_cyclical!$A$1:$A$243, 0), MATCH('Cyclical_after overrides'!Z$1, F_Inputs_cyclical!$A$1:$BE$1, 0))),
Cyclical_overrides!Z115)</f>
        <v>202.55799999999999</v>
      </c>
      <c r="AA115" s="72">
        <f>IF(Cyclical_overrides!AA115 = "",
IF(INDEX(F_Inputs_cyclical!$A$1:$BE$243, MATCH('Cyclical_after overrides'!$A115, F_Inputs_cyclical!$A$1:$A$243, 0), MATCH('Cyclical_after overrides'!AA$1, F_Inputs_cyclical!$A$1:$BE$1, 0))="", "", INDEX(F_Inputs_cyclical!$A$1:$BE$243, MATCH('Cyclical_after overrides'!$A115, F_Inputs_cyclical!$A$1:$A$243, 0), MATCH('Cyclical_after overrides'!AA$1, F_Inputs_cyclical!$A$1:$BE$1, 0))),
Cyclical_overrides!AA115)</f>
        <v>292.95699999999999</v>
      </c>
      <c r="AB115" s="72">
        <f>IF(Cyclical_overrides!AB115 = "",
IF(INDEX(F_Inputs_cyclical!$A$1:$BE$243, MATCH('Cyclical_after overrides'!$A115, F_Inputs_cyclical!$A$1:$A$243, 0), MATCH('Cyclical_after overrides'!AB$1, F_Inputs_cyclical!$A$1:$BE$1, 0))="", "", INDEX(F_Inputs_cyclical!$A$1:$BE$243, MATCH('Cyclical_after overrides'!$A115, F_Inputs_cyclical!$A$1:$A$243, 0), MATCH('Cyclical_after overrides'!AB$1, F_Inputs_cyclical!$A$1:$BE$1, 0))),
Cyclical_overrides!AB115)</f>
        <v>0</v>
      </c>
      <c r="AC115" s="72" t="str">
        <f>IF(Cyclical_overrides!AC115 = "",
IF(INDEX(F_Inputs_cyclical!$A$1:$BE$243, MATCH('Cyclical_after overrides'!$A115, F_Inputs_cyclical!$A$1:$A$243, 0), MATCH('Cyclical_after overrides'!AC$1, F_Inputs_cyclical!$A$1:$BE$1, 0))="", "", INDEX(F_Inputs_cyclical!$A$1:$BE$243, MATCH('Cyclical_after overrides'!$A115, F_Inputs_cyclical!$A$1:$A$243, 0), MATCH('Cyclical_after overrides'!AC$1, F_Inputs_cyclical!$A$1:$BE$1, 0))),
Cyclical_overrides!AC115)</f>
        <v/>
      </c>
      <c r="AD115" s="72" t="str">
        <f>IF(Cyclical_overrides!AD115 = "",
IF(INDEX(F_Inputs_cyclical!$A$1:$BE$243, MATCH('Cyclical_after overrides'!$A115, F_Inputs_cyclical!$A$1:$A$243, 0), MATCH('Cyclical_after overrides'!AD$1, F_Inputs_cyclical!$A$1:$BE$1, 0))="", "", INDEX(F_Inputs_cyclical!$A$1:$BE$243, MATCH('Cyclical_after overrides'!$A115, F_Inputs_cyclical!$A$1:$A$243, 0), MATCH('Cyclical_after overrides'!AD$1, F_Inputs_cyclical!$A$1:$BE$1, 0))),
Cyclical_overrides!AD115)</f>
        <v/>
      </c>
      <c r="AE115" s="72" t="str">
        <f>IF(Cyclical_overrides!AE115 = "",
IF(INDEX(F_Inputs_cyclical!$A$1:$BE$243, MATCH('Cyclical_after overrides'!$A115, F_Inputs_cyclical!$A$1:$A$243, 0), MATCH('Cyclical_after overrides'!AE$1, F_Inputs_cyclical!$A$1:$BE$1, 0))="", "", INDEX(F_Inputs_cyclical!$A$1:$BE$243, MATCH('Cyclical_after overrides'!$A115, F_Inputs_cyclical!$A$1:$A$243, 0), MATCH('Cyclical_after overrides'!AE$1, F_Inputs_cyclical!$A$1:$BE$1, 0))),
Cyclical_overrides!AE115)</f>
        <v/>
      </c>
      <c r="AF115" s="72" t="str">
        <f>IF(Cyclical_overrides!AF115 = "",
IF(INDEX(F_Inputs_cyclical!$A$1:$BE$243, MATCH('Cyclical_after overrides'!$A115, F_Inputs_cyclical!$A$1:$A$243, 0), MATCH('Cyclical_after overrides'!AF$1, F_Inputs_cyclical!$A$1:$BE$1, 0))="", "", INDEX(F_Inputs_cyclical!$A$1:$BE$243, MATCH('Cyclical_after overrides'!$A115, F_Inputs_cyclical!$A$1:$A$243, 0), MATCH('Cyclical_after overrides'!AF$1, F_Inputs_cyclical!$A$1:$BE$1, 0))),
Cyclical_overrides!AF115)</f>
        <v/>
      </c>
      <c r="AG115" s="72" t="str">
        <f>IF(Cyclical_overrides!AG115 = "",
IF(INDEX(F_Inputs_cyclical!$A$1:$BE$243, MATCH('Cyclical_after overrides'!$A115, F_Inputs_cyclical!$A$1:$A$243, 0), MATCH('Cyclical_after overrides'!AG$1, F_Inputs_cyclical!$A$1:$BE$1, 0))="", "", INDEX(F_Inputs_cyclical!$A$1:$BE$243, MATCH('Cyclical_after overrides'!$A115, F_Inputs_cyclical!$A$1:$A$243, 0), MATCH('Cyclical_after overrides'!AG$1, F_Inputs_cyclical!$A$1:$BE$1, 0))),
Cyclical_overrides!AG115)</f>
        <v/>
      </c>
      <c r="AH115" s="72" t="str">
        <f>IF(Cyclical_overrides!AH115 = "",
IF(INDEX(F_Inputs_cyclical!$A$1:$BE$243, MATCH('Cyclical_after overrides'!$A115, F_Inputs_cyclical!$A$1:$A$243, 0), MATCH('Cyclical_after overrides'!AH$1, F_Inputs_cyclical!$A$1:$BE$1, 0))="", "", INDEX(F_Inputs_cyclical!$A$1:$BE$243, MATCH('Cyclical_after overrides'!$A115, F_Inputs_cyclical!$A$1:$A$243, 0), MATCH('Cyclical_after overrides'!AH$1, F_Inputs_cyclical!$A$1:$BE$1, 0))),
Cyclical_overrides!AH115)</f>
        <v/>
      </c>
      <c r="AI115" s="72" t="str">
        <f>IF(Cyclical_overrides!AI115 = "",
IF(INDEX(F_Inputs_cyclical!$A$1:$BE$243, MATCH('Cyclical_after overrides'!$A115, F_Inputs_cyclical!$A$1:$A$243, 0), MATCH('Cyclical_after overrides'!AI$1, F_Inputs_cyclical!$A$1:$BE$1, 0))="", "", INDEX(F_Inputs_cyclical!$A$1:$BE$243, MATCH('Cyclical_after overrides'!$A115, F_Inputs_cyclical!$A$1:$A$243, 0), MATCH('Cyclical_after overrides'!AI$1, F_Inputs_cyclical!$A$1:$BE$1, 0))),
Cyclical_overrides!AI115)</f>
        <v/>
      </c>
      <c r="AJ115" s="72" t="str">
        <f>IF(Cyclical_overrides!AJ115 = "",
IF(INDEX(F_Inputs_cyclical!$A$1:$BE$243, MATCH('Cyclical_after overrides'!$A115, F_Inputs_cyclical!$A$1:$A$243, 0), MATCH('Cyclical_after overrides'!AJ$1, F_Inputs_cyclical!$A$1:$BE$1, 0))="", "", INDEX(F_Inputs_cyclical!$A$1:$BE$243, MATCH('Cyclical_after overrides'!$A115, F_Inputs_cyclical!$A$1:$A$243, 0), MATCH('Cyclical_after overrides'!AJ$1, F_Inputs_cyclical!$A$1:$BE$1, 0))),
Cyclical_overrides!AJ115)</f>
        <v/>
      </c>
      <c r="AK115" s="72" t="str">
        <f>IF(Cyclical_overrides!AK115 = "",
IF(INDEX(F_Inputs_cyclical!$A$1:$BE$243, MATCH('Cyclical_after overrides'!$A115, F_Inputs_cyclical!$A$1:$A$243, 0), MATCH('Cyclical_after overrides'!AK$1, F_Inputs_cyclical!$A$1:$BE$1, 0))="", "", INDEX(F_Inputs_cyclical!$A$1:$BE$243, MATCH('Cyclical_after overrides'!$A115, F_Inputs_cyclical!$A$1:$A$243, 0), MATCH('Cyclical_after overrides'!AK$1, F_Inputs_cyclical!$A$1:$BE$1, 0))),
Cyclical_overrides!AK115)</f>
        <v/>
      </c>
      <c r="AL115" s="72" t="str">
        <f>IF(Cyclical_overrides!AL115 = "",
IF(INDEX(F_Inputs_cyclical!$A$1:$BE$243, MATCH('Cyclical_after overrides'!$A115, F_Inputs_cyclical!$A$1:$A$243, 0), MATCH('Cyclical_after overrides'!AL$1, F_Inputs_cyclical!$A$1:$BE$1, 0))="", "", INDEX(F_Inputs_cyclical!$A$1:$BE$243, MATCH('Cyclical_after overrides'!$A115, F_Inputs_cyclical!$A$1:$A$243, 0), MATCH('Cyclical_after overrides'!AL$1, F_Inputs_cyclical!$A$1:$BE$1, 0))),
Cyclical_overrides!AL115)</f>
        <v/>
      </c>
      <c r="AM115" s="72">
        <f>IF(Cyclical_overrides!AM115 = "",
IF(INDEX(F_Inputs_cyclical!$A$1:$BE$243, MATCH('Cyclical_after overrides'!$A115, F_Inputs_cyclical!$A$1:$A$243, 0), MATCH('Cyclical_after overrides'!AM$1, F_Inputs_cyclical!$A$1:$BE$1, 0))="", "", INDEX(F_Inputs_cyclical!$A$1:$BE$243, MATCH('Cyclical_after overrides'!$A115, F_Inputs_cyclical!$A$1:$A$243, 0), MATCH('Cyclical_after overrides'!AM$1, F_Inputs_cyclical!$A$1:$BE$1, 0))),
Cyclical_overrides!AM115)</f>
        <v>4.3</v>
      </c>
      <c r="AN115" s="72">
        <f>IF(Cyclical_overrides!AN115 = "",
IF(INDEX(F_Inputs_cyclical!$A$1:$BE$243, MATCH('Cyclical_after overrides'!$A115, F_Inputs_cyclical!$A$1:$A$243, 0), MATCH('Cyclical_after overrides'!AN$1, F_Inputs_cyclical!$A$1:$BE$1, 0))="", "", INDEX(F_Inputs_cyclical!$A$1:$BE$243, MATCH('Cyclical_after overrides'!$A115, F_Inputs_cyclical!$A$1:$A$243, 0), MATCH('Cyclical_after overrides'!AN$1, F_Inputs_cyclical!$A$1:$BE$1, 0))),
Cyclical_overrides!AN115)</f>
        <v>27.000000000000004</v>
      </c>
      <c r="AO115" s="72" t="str">
        <f>IF(Cyclical_overrides!AO115 = "",
IF(INDEX(F_Inputs_cyclical!$A$1:$BE$243, MATCH('Cyclical_after overrides'!$A115, F_Inputs_cyclical!$A$1:$A$243, 0), MATCH('Cyclical_after overrides'!AO$1, F_Inputs_cyclical!$A$1:$BE$1, 0))="", "", INDEX(F_Inputs_cyclical!$A$1:$BE$243, MATCH('Cyclical_after overrides'!$A115, F_Inputs_cyclical!$A$1:$A$243, 0), MATCH('Cyclical_after overrides'!AO$1, F_Inputs_cyclical!$A$1:$BE$1, 0))),
Cyclical_overrides!AO115)</f>
        <v/>
      </c>
      <c r="AP115" s="72" t="str">
        <f>IF(Cyclical_overrides!AP115 = "",
IF(INDEX(F_Inputs_cyclical!$A$1:$BE$243, MATCH('Cyclical_after overrides'!$A115, F_Inputs_cyclical!$A$1:$A$243, 0), MATCH('Cyclical_after overrides'!AP$1, F_Inputs_cyclical!$A$1:$BE$1, 0))="", "", INDEX(F_Inputs_cyclical!$A$1:$BE$243, MATCH('Cyclical_after overrides'!$A115, F_Inputs_cyclical!$A$1:$A$243, 0), MATCH('Cyclical_after overrides'!AP$1, F_Inputs_cyclical!$A$1:$BE$1, 0))),
Cyclical_overrides!AP115)</f>
        <v/>
      </c>
      <c r="AQ115" s="72" t="str">
        <f>IF(Cyclical_overrides!AQ115 = "",
IF(INDEX(F_Inputs_cyclical!$A$1:$BE$243, MATCH('Cyclical_after overrides'!$A115, F_Inputs_cyclical!$A$1:$A$243, 0), MATCH('Cyclical_after overrides'!AQ$1, F_Inputs_cyclical!$A$1:$BE$1, 0))="", "", INDEX(F_Inputs_cyclical!$A$1:$BE$243, MATCH('Cyclical_after overrides'!$A115, F_Inputs_cyclical!$A$1:$A$243, 0), MATCH('Cyclical_after overrides'!AQ$1, F_Inputs_cyclical!$A$1:$BE$1, 0))),
Cyclical_overrides!AQ115)</f>
        <v/>
      </c>
      <c r="AR115" s="72">
        <f>IF(Cyclical_overrides!AR115 = "",
IF(INDEX(F_Inputs_cyclical!$A$1:$BE$243, MATCH('Cyclical_after overrides'!$A115, F_Inputs_cyclical!$A$1:$A$243, 0), MATCH('Cyclical_after overrides'!AR$1, F_Inputs_cyclical!$A$1:$BE$1, 0))="", "", INDEX(F_Inputs_cyclical!$A$1:$BE$243, MATCH('Cyclical_after overrides'!$A115, F_Inputs_cyclical!$A$1:$A$243, 0), MATCH('Cyclical_after overrides'!AR$1, F_Inputs_cyclical!$A$1:$BE$1, 0))),
Cyclical_overrides!AR115)</f>
        <v>0</v>
      </c>
      <c r="AS115" s="72">
        <f>IF(Cyclical_overrides!AS115 = "",
IF(INDEX(F_Inputs_cyclical!$A$1:$BE$243, MATCH('Cyclical_after overrides'!$A115, F_Inputs_cyclical!$A$1:$A$243, 0), MATCH('Cyclical_after overrides'!AS$1, F_Inputs_cyclical!$A$1:$BE$1, 0))="", "", INDEX(F_Inputs_cyclical!$A$1:$BE$243, MATCH('Cyclical_after overrides'!$A115, F_Inputs_cyclical!$A$1:$A$243, 0), MATCH('Cyclical_after overrides'!AS$1, F_Inputs_cyclical!$A$1:$BE$1, 0))),
Cyclical_overrides!AS115)</f>
        <v>0.1</v>
      </c>
      <c r="AT115" s="72">
        <f>IF(Cyclical_overrides!AT115 = "",
IF(INDEX(F_Inputs_cyclical!$A$1:$BE$243, MATCH('Cyclical_after overrides'!$A115, F_Inputs_cyclical!$A$1:$A$243, 0), MATCH('Cyclical_after overrides'!AT$1, F_Inputs_cyclical!$A$1:$BE$1, 0))="", "", INDEX(F_Inputs_cyclical!$A$1:$BE$243, MATCH('Cyclical_after overrides'!$A115, F_Inputs_cyclical!$A$1:$A$243, 0), MATCH('Cyclical_after overrides'!AT$1, F_Inputs_cyclical!$A$1:$BE$1, 0))),
Cyclical_overrides!AT115)</f>
        <v>0</v>
      </c>
      <c r="AU115" s="72">
        <f>IF(Cyclical_overrides!AU115 = "",
IF(INDEX(F_Inputs_cyclical!$A$1:$BE$243, MATCH('Cyclical_after overrides'!$A115, F_Inputs_cyclical!$A$1:$A$243, 0), MATCH('Cyclical_after overrides'!AU$1, F_Inputs_cyclical!$A$1:$BE$1, 0))="", "", INDEX(F_Inputs_cyclical!$A$1:$BE$243, MATCH('Cyclical_after overrides'!$A115, F_Inputs_cyclical!$A$1:$A$243, 0), MATCH('Cyclical_after overrides'!AU$1, F_Inputs_cyclical!$A$1:$BE$1, 0))),
Cyclical_overrides!AU115)</f>
        <v>0.72299999999999998</v>
      </c>
      <c r="AV115" s="72" t="str">
        <f>IF(Cyclical_overrides!AV115 = "",
IF(INDEX(F_Inputs_cyclical!$A$1:$BE$243, MATCH('Cyclical_after overrides'!$A115, F_Inputs_cyclical!$A$1:$A$243, 0), MATCH('Cyclical_after overrides'!AV$1, F_Inputs_cyclical!$A$1:$BE$1, 0))="", "", INDEX(F_Inputs_cyclical!$A$1:$BE$243, MATCH('Cyclical_after overrides'!$A115, F_Inputs_cyclical!$A$1:$A$243, 0), MATCH('Cyclical_after overrides'!AV$1, F_Inputs_cyclical!$A$1:$BE$1, 0))),
Cyclical_overrides!AV115)</f>
        <v/>
      </c>
      <c r="AW115" s="72">
        <f>IF(Cyclical_overrides!AW115 = "",
IF(INDEX(F_Inputs_cyclical!$A$1:$BE$243, MATCH('Cyclical_after overrides'!$A115, F_Inputs_cyclical!$A$1:$A$243, 0), MATCH('Cyclical_after overrides'!AW$1, F_Inputs_cyclical!$A$1:$BE$1, 0))="", "", INDEX(F_Inputs_cyclical!$A$1:$BE$243, MATCH('Cyclical_after overrides'!$A115, F_Inputs_cyclical!$A$1:$A$243, 0), MATCH('Cyclical_after overrides'!AW$1, F_Inputs_cyclical!$A$1:$BE$1, 0))),
Cyclical_overrides!AW115)</f>
        <v>1.2338096431854266</v>
      </c>
      <c r="AX115" s="72">
        <f>IF(Cyclical_overrides!AX115 = "",
IF(INDEX(F_Inputs_cyclical!$A$1:$BE$243, MATCH('Cyclical_after overrides'!$A115, F_Inputs_cyclical!$A$1:$A$243, 0), MATCH('Cyclical_after overrides'!AX$1, F_Inputs_cyclical!$A$1:$BE$1, 0))="", "", INDEX(F_Inputs_cyclical!$A$1:$BE$243, MATCH('Cyclical_after overrides'!$A115, F_Inputs_cyclical!$A$1:$A$243, 0), MATCH('Cyclical_after overrides'!AX$1, F_Inputs_cyclical!$A$1:$BE$1, 0))),
Cyclical_overrides!AX115)</f>
        <v>20.570758233046014</v>
      </c>
      <c r="AY115" s="72">
        <f>IF(Cyclical_overrides!AY115 = "",
IF(INDEX(F_Inputs_cyclical!$A$1:$BE$243, MATCH('Cyclical_after overrides'!$A115, F_Inputs_cyclical!$A$1:$A$243, 0), MATCH('Cyclical_after overrides'!AY$1, F_Inputs_cyclical!$A$1:$BE$1, 0))="", "", INDEX(F_Inputs_cyclical!$A$1:$BE$243, MATCH('Cyclical_after overrides'!$A115, F_Inputs_cyclical!$A$1:$A$243, 0), MATCH('Cyclical_after overrides'!AY$1, F_Inputs_cyclical!$A$1:$BE$1, 0))),
Cyclical_overrides!AY115)</f>
        <v>142.03725760905883</v>
      </c>
      <c r="AZ115" s="72">
        <f>IF(Cyclical_overrides!AZ115 = "",
IF(INDEX(F_Inputs_cyclical!$A$1:$BE$243, MATCH('Cyclical_after overrides'!$A115, F_Inputs_cyclical!$A$1:$A$243, 0), MATCH('Cyclical_after overrides'!AZ$1, F_Inputs_cyclical!$A$1:$BE$1, 0))="", "", INDEX(F_Inputs_cyclical!$A$1:$BE$243, MATCH('Cyclical_after overrides'!$A115, F_Inputs_cyclical!$A$1:$A$243, 0), MATCH('Cyclical_after overrides'!AZ$1, F_Inputs_cyclical!$A$1:$BE$1, 0))),
Cyclical_overrides!AZ115)</f>
        <v>1.627963025938316</v>
      </c>
      <c r="BA115" s="72">
        <f>IF(Cyclical_overrides!BA115 = "",
IF(INDEX(F_Inputs_cyclical!$A$1:$BE$243, MATCH('Cyclical_after overrides'!$A115, F_Inputs_cyclical!$A$1:$A$243, 0), MATCH('Cyclical_after overrides'!BA$1, F_Inputs_cyclical!$A$1:$BE$1, 0))="", "", INDEX(F_Inputs_cyclical!$A$1:$BE$243, MATCH('Cyclical_after overrides'!$A115, F_Inputs_cyclical!$A$1:$A$243, 0), MATCH('Cyclical_after overrides'!BA$1, F_Inputs_cyclical!$A$1:$BE$1, 0))),
Cyclical_overrides!BA115)</f>
        <v>10.9786111232442</v>
      </c>
      <c r="BB115" s="72">
        <f>IF(Cyclical_overrides!BB115 = "",
IF(INDEX(F_Inputs_cyclical!$A$1:$BE$243, MATCH('Cyclical_after overrides'!$A115, F_Inputs_cyclical!$A$1:$A$243, 0), MATCH('Cyclical_after overrides'!BB$1, F_Inputs_cyclical!$A$1:$BE$1, 0))="", "", INDEX(F_Inputs_cyclical!$A$1:$BE$243, MATCH('Cyclical_after overrides'!$A115, F_Inputs_cyclical!$A$1:$A$243, 0), MATCH('Cyclical_after overrides'!BB$1, F_Inputs_cyclical!$A$1:$BE$1, 0))),
Cyclical_overrides!BB115)</f>
        <v>10.9786111232442</v>
      </c>
      <c r="BC115" s="72">
        <f>IF(Cyclical_overrides!BC115 = "",
IF(INDEX(F_Inputs_cyclical!$A$1:$BE$243, MATCH('Cyclical_after overrides'!$A115, F_Inputs_cyclical!$A$1:$A$243, 0), MATCH('Cyclical_after overrides'!BC$1, F_Inputs_cyclical!$A$1:$BE$1, 0))="", "", INDEX(F_Inputs_cyclical!$A$1:$BE$243, MATCH('Cyclical_after overrides'!$A115, F_Inputs_cyclical!$A$1:$A$243, 0), MATCH('Cyclical_after overrides'!BC$1, F_Inputs_cyclical!$A$1:$BE$1, 0))),
Cyclical_overrides!BC115)</f>
        <v>12.543874897771628</v>
      </c>
      <c r="BD115" s="72">
        <f>IF(Cyclical_overrides!BD115 = "",
IF(INDEX(F_Inputs_cyclical!$A$1:$BE$243, MATCH('Cyclical_after overrides'!$A115, F_Inputs_cyclical!$A$1:$A$243, 0), MATCH('Cyclical_after overrides'!BD$1, F_Inputs_cyclical!$A$1:$BE$1, 0))="", "", INDEX(F_Inputs_cyclical!$A$1:$BE$243, MATCH('Cyclical_after overrides'!$A115, F_Inputs_cyclical!$A$1:$A$243, 0), MATCH('Cyclical_after overrides'!BD$1, F_Inputs_cyclical!$A$1:$BE$1, 0))),
Cyclical_overrides!BD115)</f>
        <v>415.76806643658324</v>
      </c>
      <c r="BE115" s="194"/>
    </row>
    <row r="116" spans="1:57" x14ac:dyDescent="0.4">
      <c r="A116" s="63" t="str">
        <f t="shared" si="1"/>
        <v>WSX16</v>
      </c>
      <c r="B116" s="63" t="s">
        <v>373</v>
      </c>
      <c r="C116" s="63" t="s">
        <v>247</v>
      </c>
      <c r="D116" s="72">
        <f>IF(Cyclical_overrides!D116 = "",
IF(INDEX(F_Inputs_cyclical!$A$1:$BE$243, MATCH('Cyclical_after overrides'!$A116, F_Inputs_cyclical!$A$1:$A$243, 0), MATCH('Cyclical_after overrides'!D$1, F_Inputs_cyclical!$A$1:$BE$1, 0))="", "", INDEX(F_Inputs_cyclical!$A$1:$BE$243, MATCH('Cyclical_after overrides'!$A116, F_Inputs_cyclical!$A$1:$A$243, 0), MATCH('Cyclical_after overrides'!D$1, F_Inputs_cyclical!$A$1:$BE$1, 0))),
Cyclical_overrides!D116)</f>
        <v>4.5577254265545477</v>
      </c>
      <c r="E116" s="72">
        <f>IF(Cyclical_overrides!E116 = "",
IF(INDEX(F_Inputs_cyclical!$A$1:$BE$243, MATCH('Cyclical_after overrides'!$A116, F_Inputs_cyclical!$A$1:$A$243, 0), MATCH('Cyclical_after overrides'!E$1, F_Inputs_cyclical!$A$1:$BE$1, 0))="", "", INDEX(F_Inputs_cyclical!$A$1:$BE$243, MATCH('Cyclical_after overrides'!$A116, F_Inputs_cyclical!$A$1:$A$243, 0), MATCH('Cyclical_after overrides'!E$1, F_Inputs_cyclical!$A$1:$BE$1, 0))),
Cyclical_overrides!E116)</f>
        <v>2.5089701854927013</v>
      </c>
      <c r="F116" s="72">
        <f>IF(Cyclical_overrides!F116 = "",
IF(INDEX(F_Inputs_cyclical!$A$1:$BE$243, MATCH('Cyclical_after overrides'!$A116, F_Inputs_cyclical!$A$1:$A$243, 0), MATCH('Cyclical_after overrides'!F$1, F_Inputs_cyclical!$A$1:$BE$1, 0))="", "", INDEX(F_Inputs_cyclical!$A$1:$BE$243, MATCH('Cyclical_after overrides'!$A116, F_Inputs_cyclical!$A$1:$A$243, 0), MATCH('Cyclical_after overrides'!F$1, F_Inputs_cyclical!$A$1:$BE$1, 0))),
Cyclical_overrides!F116)</f>
        <v>10.754480000000001</v>
      </c>
      <c r="G116" s="72">
        <f>IF(Cyclical_overrides!G116 = "",
IF(INDEX(F_Inputs_cyclical!$A$1:$BE$243, MATCH('Cyclical_after overrides'!$A116, F_Inputs_cyclical!$A$1:$A$243, 0), MATCH('Cyclical_after overrides'!G$1, F_Inputs_cyclical!$A$1:$BE$1, 0))="", "", INDEX(F_Inputs_cyclical!$A$1:$BE$243, MATCH('Cyclical_after overrides'!$A116, F_Inputs_cyclical!$A$1:$A$243, 0), MATCH('Cyclical_after overrides'!G$1, F_Inputs_cyclical!$A$1:$BE$1, 0))),
Cyclical_overrides!G116)</f>
        <v>1.5390760463122437</v>
      </c>
      <c r="H116" s="72" t="str">
        <f>IF(Cyclical_overrides!H116 = "",
IF(INDEX(F_Inputs_cyclical!$A$1:$BE$243, MATCH('Cyclical_after overrides'!$A116, F_Inputs_cyclical!$A$1:$A$243, 0), MATCH('Cyclical_after overrides'!H$1, F_Inputs_cyclical!$A$1:$BE$1, 0))="", "", INDEX(F_Inputs_cyclical!$A$1:$BE$243, MATCH('Cyclical_after overrides'!$A116, F_Inputs_cyclical!$A$1:$A$243, 0), MATCH('Cyclical_after overrides'!H$1, F_Inputs_cyclical!$A$1:$BE$1, 0))),
Cyclical_overrides!H116)</f>
        <v/>
      </c>
      <c r="I116" s="72">
        <f>IF(Cyclical_overrides!I116 = "",
IF(INDEX(F_Inputs_cyclical!$A$1:$BE$243, MATCH('Cyclical_after overrides'!$A116, F_Inputs_cyclical!$A$1:$A$243, 0), MATCH('Cyclical_after overrides'!I$1, F_Inputs_cyclical!$A$1:$BE$1, 0))="", "", INDEX(F_Inputs_cyclical!$A$1:$BE$243, MATCH('Cyclical_after overrides'!$A116, F_Inputs_cyclical!$A$1:$A$243, 0), MATCH('Cyclical_after overrides'!I$1, F_Inputs_cyclical!$A$1:$BE$1, 0))),
Cyclical_overrides!I116)</f>
        <v>0</v>
      </c>
      <c r="J116" s="72">
        <f>IF(Cyclical_overrides!J116 = "",
IF(INDEX(F_Inputs_cyclical!$A$1:$BE$243, MATCH('Cyclical_after overrides'!$A116, F_Inputs_cyclical!$A$1:$A$243, 0), MATCH('Cyclical_after overrides'!J$1, F_Inputs_cyclical!$A$1:$BE$1, 0))="", "", INDEX(F_Inputs_cyclical!$A$1:$BE$243, MATCH('Cyclical_after overrides'!$A116, F_Inputs_cyclical!$A$1:$A$243, 0), MATCH('Cyclical_after overrides'!J$1, F_Inputs_cyclical!$A$1:$BE$1, 0))),
Cyclical_overrides!J116)</f>
        <v>26.754587758045798</v>
      </c>
      <c r="K116" s="72">
        <f>IF(Cyclical_overrides!K116 = "",
IF(INDEX(F_Inputs_cyclical!$A$1:$BE$243, MATCH('Cyclical_after overrides'!$A116, F_Inputs_cyclical!$A$1:$A$243, 0), MATCH('Cyclical_after overrides'!K$1, F_Inputs_cyclical!$A$1:$BE$1, 0))="", "", INDEX(F_Inputs_cyclical!$A$1:$BE$243, MATCH('Cyclical_after overrides'!$A116, F_Inputs_cyclical!$A$1:$A$243, 0), MATCH('Cyclical_after overrides'!K$1, F_Inputs_cyclical!$A$1:$BE$1, 0))),
Cyclical_overrides!K116)</f>
        <v>6.5</v>
      </c>
      <c r="L116" s="72">
        <f>IF(Cyclical_overrides!L116 = "",
IF(INDEX(F_Inputs_cyclical!$A$1:$BE$243, MATCH('Cyclical_after overrides'!$A116, F_Inputs_cyclical!$A$1:$A$243, 0), MATCH('Cyclical_after overrides'!L$1, F_Inputs_cyclical!$A$1:$BE$1, 0))="", "", INDEX(F_Inputs_cyclical!$A$1:$BE$243, MATCH('Cyclical_after overrides'!$A116, F_Inputs_cyclical!$A$1:$A$243, 0), MATCH('Cyclical_after overrides'!L$1, F_Inputs_cyclical!$A$1:$BE$1, 0))),
Cyclical_overrides!L116)</f>
        <v>0.9</v>
      </c>
      <c r="M116" s="72" t="str">
        <f>IF(Cyclical_overrides!M116 = "",
IF(INDEX(F_Inputs_cyclical!$A$1:$BE$243, MATCH('Cyclical_after overrides'!$A116, F_Inputs_cyclical!$A$1:$A$243, 0), MATCH('Cyclical_after overrides'!M$1, F_Inputs_cyclical!$A$1:$BE$1, 0))="", "", INDEX(F_Inputs_cyclical!$A$1:$BE$243, MATCH('Cyclical_after overrides'!$A116, F_Inputs_cyclical!$A$1:$A$243, 0), MATCH('Cyclical_after overrides'!M$1, F_Inputs_cyclical!$A$1:$BE$1, 0))),
Cyclical_overrides!M116)</f>
        <v/>
      </c>
      <c r="N116" s="72" t="str">
        <f>IF(Cyclical_overrides!N116 = "",
IF(INDEX(F_Inputs_cyclical!$A$1:$BE$243, MATCH('Cyclical_after overrides'!$A116, F_Inputs_cyclical!$A$1:$A$243, 0), MATCH('Cyclical_after overrides'!N$1, F_Inputs_cyclical!$A$1:$BE$1, 0))="", "", INDEX(F_Inputs_cyclical!$A$1:$BE$243, MATCH('Cyclical_after overrides'!$A116, F_Inputs_cyclical!$A$1:$A$243, 0), MATCH('Cyclical_after overrides'!N$1, F_Inputs_cyclical!$A$1:$BE$1, 0))),
Cyclical_overrides!N116)</f>
        <v/>
      </c>
      <c r="O116" s="72" t="str">
        <f>IF(Cyclical_overrides!O116 = "",
IF(INDEX(F_Inputs_cyclical!$A$1:$BE$243, MATCH('Cyclical_after overrides'!$A116, F_Inputs_cyclical!$A$1:$A$243, 0), MATCH('Cyclical_after overrides'!O$1, F_Inputs_cyclical!$A$1:$BE$1, 0))="", "", INDEX(F_Inputs_cyclical!$A$1:$BE$243, MATCH('Cyclical_after overrides'!$A116, F_Inputs_cyclical!$A$1:$A$243, 0), MATCH('Cyclical_after overrides'!O$1, F_Inputs_cyclical!$A$1:$BE$1, 0))),
Cyclical_overrides!O116)</f>
        <v/>
      </c>
      <c r="P116" s="72" t="str">
        <f>IF(Cyclical_overrides!P116 = "",
IF(INDEX(F_Inputs_cyclical!$A$1:$BE$243, MATCH('Cyclical_after overrides'!$A116, F_Inputs_cyclical!$A$1:$A$243, 0), MATCH('Cyclical_after overrides'!P$1, F_Inputs_cyclical!$A$1:$BE$1, 0))="", "", INDEX(F_Inputs_cyclical!$A$1:$BE$243, MATCH('Cyclical_after overrides'!$A116, F_Inputs_cyclical!$A$1:$A$243, 0), MATCH('Cyclical_after overrides'!P$1, F_Inputs_cyclical!$A$1:$BE$1, 0))),
Cyclical_overrides!P116)</f>
        <v/>
      </c>
      <c r="Q116" s="72" t="str">
        <f>IF(Cyclical_overrides!Q116 = "",
IF(INDEX(F_Inputs_cyclical!$A$1:$BE$243, MATCH('Cyclical_after overrides'!$A116, F_Inputs_cyclical!$A$1:$A$243, 0), MATCH('Cyclical_after overrides'!Q$1, F_Inputs_cyclical!$A$1:$BE$1, 0))="", "", INDEX(F_Inputs_cyclical!$A$1:$BE$243, MATCH('Cyclical_after overrides'!$A116, F_Inputs_cyclical!$A$1:$A$243, 0), MATCH('Cyclical_after overrides'!Q$1, F_Inputs_cyclical!$A$1:$BE$1, 0))),
Cyclical_overrides!Q116)</f>
        <v/>
      </c>
      <c r="R116" s="72" t="str">
        <f>IF(Cyclical_overrides!R116 = "",
IF(INDEX(F_Inputs_cyclical!$A$1:$BE$243, MATCH('Cyclical_after overrides'!$A116, F_Inputs_cyclical!$A$1:$A$243, 0), MATCH('Cyclical_after overrides'!R$1, F_Inputs_cyclical!$A$1:$BE$1, 0))="", "", INDEX(F_Inputs_cyclical!$A$1:$BE$243, MATCH('Cyclical_after overrides'!$A116, F_Inputs_cyclical!$A$1:$A$243, 0), MATCH('Cyclical_after overrides'!R$1, F_Inputs_cyclical!$A$1:$BE$1, 0))),
Cyclical_overrides!R116)</f>
        <v/>
      </c>
      <c r="S116" s="72">
        <f>IF(Cyclical_overrides!S116 = "",
IF(INDEX(F_Inputs_cyclical!$A$1:$BE$243, MATCH('Cyclical_after overrides'!$A116, F_Inputs_cyclical!$A$1:$A$243, 0), MATCH('Cyclical_after overrides'!S$1, F_Inputs_cyclical!$A$1:$BE$1, 0))="", "", INDEX(F_Inputs_cyclical!$A$1:$BE$243, MATCH('Cyclical_after overrides'!$A116, F_Inputs_cyclical!$A$1:$A$243, 0), MATCH('Cyclical_after overrides'!S$1, F_Inputs_cyclical!$A$1:$BE$1, 0))),
Cyclical_overrides!S116)</f>
        <v>12.63</v>
      </c>
      <c r="T116" s="72">
        <f>IF(Cyclical_overrides!T116 = "",
IF(INDEX(F_Inputs_cyclical!$A$1:$BE$243, MATCH('Cyclical_after overrides'!$A116, F_Inputs_cyclical!$A$1:$A$243, 0), MATCH('Cyclical_after overrides'!T$1, F_Inputs_cyclical!$A$1:$BE$1, 0))="", "", INDEX(F_Inputs_cyclical!$A$1:$BE$243, MATCH('Cyclical_after overrides'!$A116, F_Inputs_cyclical!$A$1:$A$243, 0), MATCH('Cyclical_after overrides'!T$1, F_Inputs_cyclical!$A$1:$BE$1, 0))),
Cyclical_overrides!T116)</f>
        <v>11.125999999999999</v>
      </c>
      <c r="U116" s="72">
        <f>IF(Cyclical_overrides!U116 = "",
IF(INDEX(F_Inputs_cyclical!$A$1:$BE$243, MATCH('Cyclical_after overrides'!$A116, F_Inputs_cyclical!$A$1:$A$243, 0), MATCH('Cyclical_after overrides'!U$1, F_Inputs_cyclical!$A$1:$BE$1, 0))="", "", INDEX(F_Inputs_cyclical!$A$1:$BE$243, MATCH('Cyclical_after overrides'!$A116, F_Inputs_cyclical!$A$1:$A$243, 0), MATCH('Cyclical_after overrides'!U$1, F_Inputs_cyclical!$A$1:$BE$1, 0))),
Cyclical_overrides!U116)</f>
        <v>25.854587758045799</v>
      </c>
      <c r="V116" s="72">
        <f>IF(Cyclical_overrides!V116 = "",
IF(INDEX(F_Inputs_cyclical!$A$1:$BE$243, MATCH('Cyclical_after overrides'!$A116, F_Inputs_cyclical!$A$1:$A$243, 0), MATCH('Cyclical_after overrides'!V$1, F_Inputs_cyclical!$A$1:$BE$1, 0))="", "", INDEX(F_Inputs_cyclical!$A$1:$BE$243, MATCH('Cyclical_after overrides'!$A116, F_Inputs_cyclical!$A$1:$A$243, 0), MATCH('Cyclical_after overrides'!V$1, F_Inputs_cyclical!$A$1:$BE$1, 0))),
Cyclical_overrides!V116)</f>
        <v>21.617999999999999</v>
      </c>
      <c r="W116" s="72">
        <f>IF(Cyclical_overrides!W116 = "",
IF(INDEX(F_Inputs_cyclical!$A$1:$BE$243, MATCH('Cyclical_after overrides'!$A116, F_Inputs_cyclical!$A$1:$A$243, 0), MATCH('Cyclical_after overrides'!W$1, F_Inputs_cyclical!$A$1:$BE$1, 0))="", "", INDEX(F_Inputs_cyclical!$A$1:$BE$243, MATCH('Cyclical_after overrides'!$A116, F_Inputs_cyclical!$A$1:$A$243, 0), MATCH('Cyclical_after overrides'!W$1, F_Inputs_cyclical!$A$1:$BE$1, 0))),
Cyclical_overrides!W116)</f>
        <v>18.062000000000001</v>
      </c>
      <c r="X116" s="72">
        <f>IF(Cyclical_overrides!X116 = "",
IF(INDEX(F_Inputs_cyclical!$A$1:$BE$243, MATCH('Cyclical_after overrides'!$A116, F_Inputs_cyclical!$A$1:$A$243, 0), MATCH('Cyclical_after overrides'!X$1, F_Inputs_cyclical!$A$1:$BE$1, 0))="", "", INDEX(F_Inputs_cyclical!$A$1:$BE$243, MATCH('Cyclical_after overrides'!$A116, F_Inputs_cyclical!$A$1:$A$243, 0), MATCH('Cyclical_after overrides'!X$1, F_Inputs_cyclical!$A$1:$BE$1, 0))),
Cyclical_overrides!X116)</f>
        <v>303.80599999999998</v>
      </c>
      <c r="Y116" s="72">
        <f>IF(Cyclical_overrides!Y116 = "",
IF(INDEX(F_Inputs_cyclical!$A$1:$BE$243, MATCH('Cyclical_after overrides'!$A116, F_Inputs_cyclical!$A$1:$A$243, 0), MATCH('Cyclical_after overrides'!Y$1, F_Inputs_cyclical!$A$1:$BE$1, 0))="", "", INDEX(F_Inputs_cyclical!$A$1:$BE$243, MATCH('Cyclical_after overrides'!$A116, F_Inputs_cyclical!$A$1:$A$243, 0), MATCH('Cyclical_after overrides'!Y$1, F_Inputs_cyclical!$A$1:$BE$1, 0))),
Cyclical_overrides!Y116)</f>
        <v>326.24700000000001</v>
      </c>
      <c r="Z116" s="72">
        <f>IF(Cyclical_overrides!Z116 = "",
IF(INDEX(F_Inputs_cyclical!$A$1:$BE$243, MATCH('Cyclical_after overrides'!$A116, F_Inputs_cyclical!$A$1:$A$243, 0), MATCH('Cyclical_after overrides'!Z$1, F_Inputs_cyclical!$A$1:$BE$1, 0))="", "", INDEX(F_Inputs_cyclical!$A$1:$BE$243, MATCH('Cyclical_after overrides'!$A116, F_Inputs_cyclical!$A$1:$A$243, 0), MATCH('Cyclical_after overrides'!Z$1, F_Inputs_cyclical!$A$1:$BE$1, 0))),
Cyclical_overrides!Z116)</f>
        <v>196.86099999999999</v>
      </c>
      <c r="AA116" s="72">
        <f>IF(Cyclical_overrides!AA116 = "",
IF(INDEX(F_Inputs_cyclical!$A$1:$BE$243, MATCH('Cyclical_after overrides'!$A116, F_Inputs_cyclical!$A$1:$A$243, 0), MATCH('Cyclical_after overrides'!AA$1, F_Inputs_cyclical!$A$1:$BE$1, 0))="", "", INDEX(F_Inputs_cyclical!$A$1:$BE$243, MATCH('Cyclical_after overrides'!$A116, F_Inputs_cyclical!$A$1:$A$243, 0), MATCH('Cyclical_after overrides'!AA$1, F_Inputs_cyclical!$A$1:$BE$1, 0))),
Cyclical_overrides!AA116)</f>
        <v>306.72300000000001</v>
      </c>
      <c r="AB116" s="72" t="str">
        <f>IF(Cyclical_overrides!AB116 = "",
IF(INDEX(F_Inputs_cyclical!$A$1:$BE$243, MATCH('Cyclical_after overrides'!$A116, F_Inputs_cyclical!$A$1:$A$243, 0), MATCH('Cyclical_after overrides'!AB$1, F_Inputs_cyclical!$A$1:$BE$1, 0))="", "", INDEX(F_Inputs_cyclical!$A$1:$BE$243, MATCH('Cyclical_after overrides'!$A116, F_Inputs_cyclical!$A$1:$A$243, 0), MATCH('Cyclical_after overrides'!AB$1, F_Inputs_cyclical!$A$1:$BE$1, 0))),
Cyclical_overrides!AB116)</f>
        <v/>
      </c>
      <c r="AC116" s="72" t="str">
        <f>IF(Cyclical_overrides!AC116 = "",
IF(INDEX(F_Inputs_cyclical!$A$1:$BE$243, MATCH('Cyclical_after overrides'!$A116, F_Inputs_cyclical!$A$1:$A$243, 0), MATCH('Cyclical_after overrides'!AC$1, F_Inputs_cyclical!$A$1:$BE$1, 0))="", "", INDEX(F_Inputs_cyclical!$A$1:$BE$243, MATCH('Cyclical_after overrides'!$A116, F_Inputs_cyclical!$A$1:$A$243, 0), MATCH('Cyclical_after overrides'!AC$1, F_Inputs_cyclical!$A$1:$BE$1, 0))),
Cyclical_overrides!AC116)</f>
        <v/>
      </c>
      <c r="AD116" s="72" t="str">
        <f>IF(Cyclical_overrides!AD116 = "",
IF(INDEX(F_Inputs_cyclical!$A$1:$BE$243, MATCH('Cyclical_after overrides'!$A116, F_Inputs_cyclical!$A$1:$A$243, 0), MATCH('Cyclical_after overrides'!AD$1, F_Inputs_cyclical!$A$1:$BE$1, 0))="", "", INDEX(F_Inputs_cyclical!$A$1:$BE$243, MATCH('Cyclical_after overrides'!$A116, F_Inputs_cyclical!$A$1:$A$243, 0), MATCH('Cyclical_after overrides'!AD$1, F_Inputs_cyclical!$A$1:$BE$1, 0))),
Cyclical_overrides!AD116)</f>
        <v/>
      </c>
      <c r="AE116" s="72" t="str">
        <f>IF(Cyclical_overrides!AE116 = "",
IF(INDEX(F_Inputs_cyclical!$A$1:$BE$243, MATCH('Cyclical_after overrides'!$A116, F_Inputs_cyclical!$A$1:$A$243, 0), MATCH('Cyclical_after overrides'!AE$1, F_Inputs_cyclical!$A$1:$BE$1, 0))="", "", INDEX(F_Inputs_cyclical!$A$1:$BE$243, MATCH('Cyclical_after overrides'!$A116, F_Inputs_cyclical!$A$1:$A$243, 0), MATCH('Cyclical_after overrides'!AE$1, F_Inputs_cyclical!$A$1:$BE$1, 0))),
Cyclical_overrides!AE116)</f>
        <v/>
      </c>
      <c r="AF116" s="72" t="str">
        <f>IF(Cyclical_overrides!AF116 = "",
IF(INDEX(F_Inputs_cyclical!$A$1:$BE$243, MATCH('Cyclical_after overrides'!$A116, F_Inputs_cyclical!$A$1:$A$243, 0), MATCH('Cyclical_after overrides'!AF$1, F_Inputs_cyclical!$A$1:$BE$1, 0))="", "", INDEX(F_Inputs_cyclical!$A$1:$BE$243, MATCH('Cyclical_after overrides'!$A116, F_Inputs_cyclical!$A$1:$A$243, 0), MATCH('Cyclical_after overrides'!AF$1, F_Inputs_cyclical!$A$1:$BE$1, 0))),
Cyclical_overrides!AF116)</f>
        <v/>
      </c>
      <c r="AG116" s="72" t="str">
        <f>IF(Cyclical_overrides!AG116 = "",
IF(INDEX(F_Inputs_cyclical!$A$1:$BE$243, MATCH('Cyclical_after overrides'!$A116, F_Inputs_cyclical!$A$1:$A$243, 0), MATCH('Cyclical_after overrides'!AG$1, F_Inputs_cyclical!$A$1:$BE$1, 0))="", "", INDEX(F_Inputs_cyclical!$A$1:$BE$243, MATCH('Cyclical_after overrides'!$A116, F_Inputs_cyclical!$A$1:$A$243, 0), MATCH('Cyclical_after overrides'!AG$1, F_Inputs_cyclical!$A$1:$BE$1, 0))),
Cyclical_overrides!AG116)</f>
        <v/>
      </c>
      <c r="AH116" s="72" t="str">
        <f>IF(Cyclical_overrides!AH116 = "",
IF(INDEX(F_Inputs_cyclical!$A$1:$BE$243, MATCH('Cyclical_after overrides'!$A116, F_Inputs_cyclical!$A$1:$A$243, 0), MATCH('Cyclical_after overrides'!AH$1, F_Inputs_cyclical!$A$1:$BE$1, 0))="", "", INDEX(F_Inputs_cyclical!$A$1:$BE$243, MATCH('Cyclical_after overrides'!$A116, F_Inputs_cyclical!$A$1:$A$243, 0), MATCH('Cyclical_after overrides'!AH$1, F_Inputs_cyclical!$A$1:$BE$1, 0))),
Cyclical_overrides!AH116)</f>
        <v/>
      </c>
      <c r="AI116" s="72" t="str">
        <f>IF(Cyclical_overrides!AI116 = "",
IF(INDEX(F_Inputs_cyclical!$A$1:$BE$243, MATCH('Cyclical_after overrides'!$A116, F_Inputs_cyclical!$A$1:$A$243, 0), MATCH('Cyclical_after overrides'!AI$1, F_Inputs_cyclical!$A$1:$BE$1, 0))="", "", INDEX(F_Inputs_cyclical!$A$1:$BE$243, MATCH('Cyclical_after overrides'!$A116, F_Inputs_cyclical!$A$1:$A$243, 0), MATCH('Cyclical_after overrides'!AI$1, F_Inputs_cyclical!$A$1:$BE$1, 0))),
Cyclical_overrides!AI116)</f>
        <v/>
      </c>
      <c r="AJ116" s="72" t="str">
        <f>IF(Cyclical_overrides!AJ116 = "",
IF(INDEX(F_Inputs_cyclical!$A$1:$BE$243, MATCH('Cyclical_after overrides'!$A116, F_Inputs_cyclical!$A$1:$A$243, 0), MATCH('Cyclical_after overrides'!AJ$1, F_Inputs_cyclical!$A$1:$BE$1, 0))="", "", INDEX(F_Inputs_cyclical!$A$1:$BE$243, MATCH('Cyclical_after overrides'!$A116, F_Inputs_cyclical!$A$1:$A$243, 0), MATCH('Cyclical_after overrides'!AJ$1, F_Inputs_cyclical!$A$1:$BE$1, 0))),
Cyclical_overrides!AJ116)</f>
        <v/>
      </c>
      <c r="AK116" s="72" t="str">
        <f>IF(Cyclical_overrides!AK116 = "",
IF(INDEX(F_Inputs_cyclical!$A$1:$BE$243, MATCH('Cyclical_after overrides'!$A116, F_Inputs_cyclical!$A$1:$A$243, 0), MATCH('Cyclical_after overrides'!AK$1, F_Inputs_cyclical!$A$1:$BE$1, 0))="", "", INDEX(F_Inputs_cyclical!$A$1:$BE$243, MATCH('Cyclical_after overrides'!$A116, F_Inputs_cyclical!$A$1:$A$243, 0), MATCH('Cyclical_after overrides'!AK$1, F_Inputs_cyclical!$A$1:$BE$1, 0))),
Cyclical_overrides!AK116)</f>
        <v/>
      </c>
      <c r="AL116" s="72" t="str">
        <f>IF(Cyclical_overrides!AL116 = "",
IF(INDEX(F_Inputs_cyclical!$A$1:$BE$243, MATCH('Cyclical_after overrides'!$A116, F_Inputs_cyclical!$A$1:$A$243, 0), MATCH('Cyclical_after overrides'!AL$1, F_Inputs_cyclical!$A$1:$BE$1, 0))="", "", INDEX(F_Inputs_cyclical!$A$1:$BE$243, MATCH('Cyclical_after overrides'!$A116, F_Inputs_cyclical!$A$1:$A$243, 0), MATCH('Cyclical_after overrides'!AL$1, F_Inputs_cyclical!$A$1:$BE$1, 0))),
Cyclical_overrides!AL116)</f>
        <v/>
      </c>
      <c r="AM116" s="72">
        <f>IF(Cyclical_overrides!AM116 = "",
IF(INDEX(F_Inputs_cyclical!$A$1:$BE$243, MATCH('Cyclical_after overrides'!$A116, F_Inputs_cyclical!$A$1:$A$243, 0), MATCH('Cyclical_after overrides'!AM$1, F_Inputs_cyclical!$A$1:$BE$1, 0))="", "", INDEX(F_Inputs_cyclical!$A$1:$BE$243, MATCH('Cyclical_after overrides'!$A116, F_Inputs_cyclical!$A$1:$A$243, 0), MATCH('Cyclical_after overrides'!AM$1, F_Inputs_cyclical!$A$1:$BE$1, 0))),
Cyclical_overrides!AM116)</f>
        <v>6.4943360996863042</v>
      </c>
      <c r="AN116" s="72">
        <f>IF(Cyclical_overrides!AN116 = "",
IF(INDEX(F_Inputs_cyclical!$A$1:$BE$243, MATCH('Cyclical_after overrides'!$A116, F_Inputs_cyclical!$A$1:$A$243, 0), MATCH('Cyclical_after overrides'!AN$1, F_Inputs_cyclical!$A$1:$BE$1, 0))="", "", INDEX(F_Inputs_cyclical!$A$1:$BE$243, MATCH('Cyclical_after overrides'!$A116, F_Inputs_cyclical!$A$1:$A$243, 0), MATCH('Cyclical_after overrides'!AN$1, F_Inputs_cyclical!$A$1:$BE$1, 0))),
Cyclical_overrides!AN116)</f>
        <v>25.854587758045799</v>
      </c>
      <c r="AO116" s="72" t="str">
        <f>IF(Cyclical_overrides!AO116 = "",
IF(INDEX(F_Inputs_cyclical!$A$1:$BE$243, MATCH('Cyclical_after overrides'!$A116, F_Inputs_cyclical!$A$1:$A$243, 0), MATCH('Cyclical_after overrides'!AO$1, F_Inputs_cyclical!$A$1:$BE$1, 0))="", "", INDEX(F_Inputs_cyclical!$A$1:$BE$243, MATCH('Cyclical_after overrides'!$A116, F_Inputs_cyclical!$A$1:$A$243, 0), MATCH('Cyclical_after overrides'!AO$1, F_Inputs_cyclical!$A$1:$BE$1, 0))),
Cyclical_overrides!AO116)</f>
        <v/>
      </c>
      <c r="AP116" s="72" t="str">
        <f>IF(Cyclical_overrides!AP116 = "",
IF(INDEX(F_Inputs_cyclical!$A$1:$BE$243, MATCH('Cyclical_after overrides'!$A116, F_Inputs_cyclical!$A$1:$A$243, 0), MATCH('Cyclical_after overrides'!AP$1, F_Inputs_cyclical!$A$1:$BE$1, 0))="", "", INDEX(F_Inputs_cyclical!$A$1:$BE$243, MATCH('Cyclical_after overrides'!$A116, F_Inputs_cyclical!$A$1:$A$243, 0), MATCH('Cyclical_after overrides'!AP$1, F_Inputs_cyclical!$A$1:$BE$1, 0))),
Cyclical_overrides!AP116)</f>
        <v/>
      </c>
      <c r="AQ116" s="72" t="str">
        <f>IF(Cyclical_overrides!AQ116 = "",
IF(INDEX(F_Inputs_cyclical!$A$1:$BE$243, MATCH('Cyclical_after overrides'!$A116, F_Inputs_cyclical!$A$1:$A$243, 0), MATCH('Cyclical_after overrides'!AQ$1, F_Inputs_cyclical!$A$1:$BE$1, 0))="", "", INDEX(F_Inputs_cyclical!$A$1:$BE$243, MATCH('Cyclical_after overrides'!$A116, F_Inputs_cyclical!$A$1:$A$243, 0), MATCH('Cyclical_after overrides'!AQ$1, F_Inputs_cyclical!$A$1:$BE$1, 0))),
Cyclical_overrides!AQ116)</f>
        <v/>
      </c>
      <c r="AR116" s="72" t="str">
        <f>IF(Cyclical_overrides!AR116 = "",
IF(INDEX(F_Inputs_cyclical!$A$1:$BE$243, MATCH('Cyclical_after overrides'!$A116, F_Inputs_cyclical!$A$1:$A$243, 0), MATCH('Cyclical_after overrides'!AR$1, F_Inputs_cyclical!$A$1:$BE$1, 0))="", "", INDEX(F_Inputs_cyclical!$A$1:$BE$243, MATCH('Cyclical_after overrides'!$A116, F_Inputs_cyclical!$A$1:$A$243, 0), MATCH('Cyclical_after overrides'!AR$1, F_Inputs_cyclical!$A$1:$BE$1, 0))),
Cyclical_overrides!AR116)</f>
        <v/>
      </c>
      <c r="AS116" s="72">
        <f>IF(Cyclical_overrides!AS116 = "",
IF(INDEX(F_Inputs_cyclical!$A$1:$BE$243, MATCH('Cyclical_after overrides'!$A116, F_Inputs_cyclical!$A$1:$A$243, 0), MATCH('Cyclical_after overrides'!AS$1, F_Inputs_cyclical!$A$1:$BE$1, 0))="", "", INDEX(F_Inputs_cyclical!$A$1:$BE$243, MATCH('Cyclical_after overrides'!$A116, F_Inputs_cyclical!$A$1:$A$243, 0), MATCH('Cyclical_after overrides'!AS$1, F_Inputs_cyclical!$A$1:$BE$1, 0))),
Cyclical_overrides!AS116)</f>
        <v>0.4</v>
      </c>
      <c r="AT116" s="72">
        <f>IF(Cyclical_overrides!AT116 = "",
IF(INDEX(F_Inputs_cyclical!$A$1:$BE$243, MATCH('Cyclical_after overrides'!$A116, F_Inputs_cyclical!$A$1:$A$243, 0), MATCH('Cyclical_after overrides'!AT$1, F_Inputs_cyclical!$A$1:$BE$1, 0))="", "", INDEX(F_Inputs_cyclical!$A$1:$BE$243, MATCH('Cyclical_after overrides'!$A116, F_Inputs_cyclical!$A$1:$A$243, 0), MATCH('Cyclical_after overrides'!AT$1, F_Inputs_cyclical!$A$1:$BE$1, 0))),
Cyclical_overrides!AT116)</f>
        <v>0</v>
      </c>
      <c r="AU116" s="72">
        <f>IF(Cyclical_overrides!AU116 = "",
IF(INDEX(F_Inputs_cyclical!$A$1:$BE$243, MATCH('Cyclical_after overrides'!$A116, F_Inputs_cyclical!$A$1:$A$243, 0), MATCH('Cyclical_after overrides'!AU$1, F_Inputs_cyclical!$A$1:$BE$1, 0))="", "", INDEX(F_Inputs_cyclical!$A$1:$BE$243, MATCH('Cyclical_after overrides'!$A116, F_Inputs_cyclical!$A$1:$A$243, 0), MATCH('Cyclical_after overrides'!AU$1, F_Inputs_cyclical!$A$1:$BE$1, 0))),
Cyclical_overrides!AU116)</f>
        <v>1.1970000000000001</v>
      </c>
      <c r="AV116" s="72" t="str">
        <f>IF(Cyclical_overrides!AV116 = "",
IF(INDEX(F_Inputs_cyclical!$A$1:$BE$243, MATCH('Cyclical_after overrides'!$A116, F_Inputs_cyclical!$A$1:$A$243, 0), MATCH('Cyclical_after overrides'!AV$1, F_Inputs_cyclical!$A$1:$BE$1, 0))="", "", INDEX(F_Inputs_cyclical!$A$1:$BE$243, MATCH('Cyclical_after overrides'!$A116, F_Inputs_cyclical!$A$1:$A$243, 0), MATCH('Cyclical_after overrides'!AV$1, F_Inputs_cyclical!$A$1:$BE$1, 0))),
Cyclical_overrides!AV116)</f>
        <v/>
      </c>
      <c r="AW116" s="72">
        <f>IF(Cyclical_overrides!AW116 = "",
IF(INDEX(F_Inputs_cyclical!$A$1:$BE$243, MATCH('Cyclical_after overrides'!$A116, F_Inputs_cyclical!$A$1:$A$243, 0), MATCH('Cyclical_after overrides'!AW$1, F_Inputs_cyclical!$A$1:$BE$1, 0))="", "", INDEX(F_Inputs_cyclical!$A$1:$BE$243, MATCH('Cyclical_after overrides'!$A116, F_Inputs_cyclical!$A$1:$A$243, 0), MATCH('Cyclical_after overrides'!AW$1, F_Inputs_cyclical!$A$1:$BE$1, 0))),
Cyclical_overrides!AW116)</f>
        <v>1.2283693843594008</v>
      </c>
      <c r="AX116" s="72">
        <f>IF(Cyclical_overrides!AX116 = "",
IF(INDEX(F_Inputs_cyclical!$A$1:$BE$243, MATCH('Cyclical_after overrides'!$A116, F_Inputs_cyclical!$A$1:$A$243, 0), MATCH('Cyclical_after overrides'!AX$1, F_Inputs_cyclical!$A$1:$BE$1, 0))="", "", INDEX(F_Inputs_cyclical!$A$1:$BE$243, MATCH('Cyclical_after overrides'!$A116, F_Inputs_cyclical!$A$1:$A$243, 0), MATCH('Cyclical_after overrides'!AX$1, F_Inputs_cyclical!$A$1:$BE$1, 0))),
Cyclical_overrides!AX116)</f>
        <v>20.287916071508349</v>
      </c>
      <c r="AY116" s="72">
        <f>IF(Cyclical_overrides!AY116 = "",
IF(INDEX(F_Inputs_cyclical!$A$1:$BE$243, MATCH('Cyclical_after overrides'!$A116, F_Inputs_cyclical!$A$1:$A$243, 0), MATCH('Cyclical_after overrides'!AY$1, F_Inputs_cyclical!$A$1:$BE$1, 0))="", "", INDEX(F_Inputs_cyclical!$A$1:$BE$243, MATCH('Cyclical_after overrides'!$A116, F_Inputs_cyclical!$A$1:$A$243, 0), MATCH('Cyclical_after overrides'!AY$1, F_Inputs_cyclical!$A$1:$BE$1, 0))),
Cyclical_overrides!AY116)</f>
        <v>142.45161668188899</v>
      </c>
      <c r="AZ116" s="72">
        <f>IF(Cyclical_overrides!AZ116 = "",
IF(INDEX(F_Inputs_cyclical!$A$1:$BE$243, MATCH('Cyclical_after overrides'!$A116, F_Inputs_cyclical!$A$1:$A$243, 0), MATCH('Cyclical_after overrides'!AZ$1, F_Inputs_cyclical!$A$1:$BE$1, 0))="", "", INDEX(F_Inputs_cyclical!$A$1:$BE$243, MATCH('Cyclical_after overrides'!$A116, F_Inputs_cyclical!$A$1:$A$243, 0), MATCH('Cyclical_after overrides'!AZ$1, F_Inputs_cyclical!$A$1:$BE$1, 0))),
Cyclical_overrides!AZ116)</f>
        <v>1.5760503898138658</v>
      </c>
      <c r="BA116" s="72">
        <f>IF(Cyclical_overrides!BA116 = "",
IF(INDEX(F_Inputs_cyclical!$A$1:$BE$243, MATCH('Cyclical_after overrides'!$A116, F_Inputs_cyclical!$A$1:$A$243, 0), MATCH('Cyclical_after overrides'!BA$1, F_Inputs_cyclical!$A$1:$BE$1, 0))="", "", INDEX(F_Inputs_cyclical!$A$1:$BE$243, MATCH('Cyclical_after overrides'!$A116, F_Inputs_cyclical!$A$1:$A$243, 0), MATCH('Cyclical_after overrides'!BA$1, F_Inputs_cyclical!$A$1:$BE$1, 0))),
Cyclical_overrides!BA116)</f>
        <v>10.98056146411775</v>
      </c>
      <c r="BB116" s="72">
        <f>IF(Cyclical_overrides!BB116 = "",
IF(INDEX(F_Inputs_cyclical!$A$1:$BE$243, MATCH('Cyclical_after overrides'!$A116, F_Inputs_cyclical!$A$1:$A$243, 0), MATCH('Cyclical_after overrides'!BB$1, F_Inputs_cyclical!$A$1:$BE$1, 0))="", "", INDEX(F_Inputs_cyclical!$A$1:$BE$243, MATCH('Cyclical_after overrides'!$A116, F_Inputs_cyclical!$A$1:$A$243, 0), MATCH('Cyclical_after overrides'!BB$1, F_Inputs_cyclical!$A$1:$BE$1, 0))),
Cyclical_overrides!BB116)</f>
        <v>10.98056146411775</v>
      </c>
      <c r="BC116" s="72">
        <f>IF(Cyclical_overrides!BC116 = "",
IF(INDEX(F_Inputs_cyclical!$A$1:$BE$243, MATCH('Cyclical_after overrides'!$A116, F_Inputs_cyclical!$A$1:$A$243, 0), MATCH('Cyclical_after overrides'!BC$1, F_Inputs_cyclical!$A$1:$BE$1, 0))="", "", INDEX(F_Inputs_cyclical!$A$1:$BE$243, MATCH('Cyclical_after overrides'!$A116, F_Inputs_cyclical!$A$1:$A$243, 0), MATCH('Cyclical_after overrides'!BC$1, F_Inputs_cyclical!$A$1:$BE$1, 0))),
Cyclical_overrides!BC116)</f>
        <v>12.543874897771628</v>
      </c>
      <c r="BD116" s="72">
        <f>IF(Cyclical_overrides!BD116 = "",
IF(INDEX(F_Inputs_cyclical!$A$1:$BE$243, MATCH('Cyclical_after overrides'!$A116, F_Inputs_cyclical!$A$1:$A$243, 0), MATCH('Cyclical_after overrides'!BD$1, F_Inputs_cyclical!$A$1:$BE$1, 0))="", "", INDEX(F_Inputs_cyclical!$A$1:$BE$243, MATCH('Cyclical_after overrides'!$A116, F_Inputs_cyclical!$A$1:$A$243, 0), MATCH('Cyclical_after overrides'!BD$1, F_Inputs_cyclical!$A$1:$BE$1, 0))),
Cyclical_overrides!BD116)</f>
        <v>387.56212299999999</v>
      </c>
      <c r="BE116" s="194"/>
    </row>
    <row r="117" spans="1:57" x14ac:dyDescent="0.4">
      <c r="A117" s="63" t="str">
        <f t="shared" si="1"/>
        <v>WSX17</v>
      </c>
      <c r="B117" s="63" t="s">
        <v>373</v>
      </c>
      <c r="C117" s="63" t="s">
        <v>249</v>
      </c>
      <c r="D117" s="72">
        <f>IF(Cyclical_overrides!D117 = "",
IF(INDEX(F_Inputs_cyclical!$A$1:$BE$243, MATCH('Cyclical_after overrides'!$A117, F_Inputs_cyclical!$A$1:$A$243, 0), MATCH('Cyclical_after overrides'!D$1, F_Inputs_cyclical!$A$1:$BE$1, 0))="", "", INDEX(F_Inputs_cyclical!$A$1:$BE$243, MATCH('Cyclical_after overrides'!$A117, F_Inputs_cyclical!$A$1:$A$243, 0), MATCH('Cyclical_after overrides'!D$1, F_Inputs_cyclical!$A$1:$BE$1, 0))),
Cyclical_overrides!D117)</f>
        <v>5.0847213016386341</v>
      </c>
      <c r="E117" s="72">
        <f>IF(Cyclical_overrides!E117 = "",
IF(INDEX(F_Inputs_cyclical!$A$1:$BE$243, MATCH('Cyclical_after overrides'!$A117, F_Inputs_cyclical!$A$1:$A$243, 0), MATCH('Cyclical_after overrides'!E$1, F_Inputs_cyclical!$A$1:$BE$1, 0))="", "", INDEX(F_Inputs_cyclical!$A$1:$BE$243, MATCH('Cyclical_after overrides'!$A117, F_Inputs_cyclical!$A$1:$A$243, 0), MATCH('Cyclical_after overrides'!E$1, F_Inputs_cyclical!$A$1:$BE$1, 0))),
Cyclical_overrides!E117)</f>
        <v>2.2448898769206505</v>
      </c>
      <c r="F117" s="72">
        <f>IF(Cyclical_overrides!F117 = "",
IF(INDEX(F_Inputs_cyclical!$A$1:$BE$243, MATCH('Cyclical_after overrides'!$A117, F_Inputs_cyclical!$A$1:$A$243, 0), MATCH('Cyclical_after overrides'!F$1, F_Inputs_cyclical!$A$1:$BE$1, 0))="", "", INDEX(F_Inputs_cyclical!$A$1:$BE$243, MATCH('Cyclical_after overrides'!$A117, F_Inputs_cyclical!$A$1:$A$243, 0), MATCH('Cyclical_after overrides'!F$1, F_Inputs_cyclical!$A$1:$BE$1, 0))),
Cyclical_overrides!F117)</f>
        <v>10.566999999999995</v>
      </c>
      <c r="G117" s="72">
        <f>IF(Cyclical_overrides!G117 = "",
IF(INDEX(F_Inputs_cyclical!$A$1:$BE$243, MATCH('Cyclical_after overrides'!$A117, F_Inputs_cyclical!$A$1:$A$243, 0), MATCH('Cyclical_after overrides'!G$1, F_Inputs_cyclical!$A$1:$BE$1, 0))="", "", INDEX(F_Inputs_cyclical!$A$1:$BE$243, MATCH('Cyclical_after overrides'!$A117, F_Inputs_cyclical!$A$1:$A$243, 0), MATCH('Cyclical_after overrides'!G$1, F_Inputs_cyclical!$A$1:$BE$1, 0))),
Cyclical_overrides!G117)</f>
        <v>1.2697131901276077</v>
      </c>
      <c r="H117" s="72" t="str">
        <f>IF(Cyclical_overrides!H117 = "",
IF(INDEX(F_Inputs_cyclical!$A$1:$BE$243, MATCH('Cyclical_after overrides'!$A117, F_Inputs_cyclical!$A$1:$A$243, 0), MATCH('Cyclical_after overrides'!H$1, F_Inputs_cyclical!$A$1:$BE$1, 0))="", "", INDEX(F_Inputs_cyclical!$A$1:$BE$243, MATCH('Cyclical_after overrides'!$A117, F_Inputs_cyclical!$A$1:$A$243, 0), MATCH('Cyclical_after overrides'!H$1, F_Inputs_cyclical!$A$1:$BE$1, 0))),
Cyclical_overrides!H117)</f>
        <v/>
      </c>
      <c r="I117" s="72">
        <f>IF(Cyclical_overrides!I117 = "",
IF(INDEX(F_Inputs_cyclical!$A$1:$BE$243, MATCH('Cyclical_after overrides'!$A117, F_Inputs_cyclical!$A$1:$A$243, 0), MATCH('Cyclical_after overrides'!I$1, F_Inputs_cyclical!$A$1:$BE$1, 0))="", "", INDEX(F_Inputs_cyclical!$A$1:$BE$243, MATCH('Cyclical_after overrides'!$A117, F_Inputs_cyclical!$A$1:$A$243, 0), MATCH('Cyclical_after overrides'!I$1, F_Inputs_cyclical!$A$1:$BE$1, 0))),
Cyclical_overrides!I117)</f>
        <v>0</v>
      </c>
      <c r="J117" s="72">
        <f>IF(Cyclical_overrides!J117 = "",
IF(INDEX(F_Inputs_cyclical!$A$1:$BE$243, MATCH('Cyclical_after overrides'!$A117, F_Inputs_cyclical!$A$1:$A$243, 0), MATCH('Cyclical_after overrides'!J$1, F_Inputs_cyclical!$A$1:$BE$1, 0))="", "", INDEX(F_Inputs_cyclical!$A$1:$BE$243, MATCH('Cyclical_after overrides'!$A117, F_Inputs_cyclical!$A$1:$A$243, 0), MATCH('Cyclical_after overrides'!J$1, F_Inputs_cyclical!$A$1:$BE$1, 0))),
Cyclical_overrides!J117)</f>
        <v>27.273689046203401</v>
      </c>
      <c r="K117" s="72">
        <f>IF(Cyclical_overrides!K117 = "",
IF(INDEX(F_Inputs_cyclical!$A$1:$BE$243, MATCH('Cyclical_after overrides'!$A117, F_Inputs_cyclical!$A$1:$A$243, 0), MATCH('Cyclical_after overrides'!K$1, F_Inputs_cyclical!$A$1:$BE$1, 0))="", "", INDEX(F_Inputs_cyclical!$A$1:$BE$243, MATCH('Cyclical_after overrides'!$A117, F_Inputs_cyclical!$A$1:$A$243, 0), MATCH('Cyclical_after overrides'!K$1, F_Inputs_cyclical!$A$1:$BE$1, 0))),
Cyclical_overrides!K117)</f>
        <v>0</v>
      </c>
      <c r="L117" s="72" t="str">
        <f>IF(Cyclical_overrides!L117 = "",
IF(INDEX(F_Inputs_cyclical!$A$1:$BE$243, MATCH('Cyclical_after overrides'!$A117, F_Inputs_cyclical!$A$1:$A$243, 0), MATCH('Cyclical_after overrides'!L$1, F_Inputs_cyclical!$A$1:$BE$1, 0))="", "", INDEX(F_Inputs_cyclical!$A$1:$BE$243, MATCH('Cyclical_after overrides'!$A117, F_Inputs_cyclical!$A$1:$A$243, 0), MATCH('Cyclical_after overrides'!L$1, F_Inputs_cyclical!$A$1:$BE$1, 0))),
Cyclical_overrides!L117)</f>
        <v/>
      </c>
      <c r="M117" s="72" t="str">
        <f>IF(Cyclical_overrides!M117 = "",
IF(INDEX(F_Inputs_cyclical!$A$1:$BE$243, MATCH('Cyclical_after overrides'!$A117, F_Inputs_cyclical!$A$1:$A$243, 0), MATCH('Cyclical_after overrides'!M$1, F_Inputs_cyclical!$A$1:$BE$1, 0))="", "", INDEX(F_Inputs_cyclical!$A$1:$BE$243, MATCH('Cyclical_after overrides'!$A117, F_Inputs_cyclical!$A$1:$A$243, 0), MATCH('Cyclical_after overrides'!M$1, F_Inputs_cyclical!$A$1:$BE$1, 0))),
Cyclical_overrides!M117)</f>
        <v/>
      </c>
      <c r="N117" s="72" t="str">
        <f>IF(Cyclical_overrides!N117 = "",
IF(INDEX(F_Inputs_cyclical!$A$1:$BE$243, MATCH('Cyclical_after overrides'!$A117, F_Inputs_cyclical!$A$1:$A$243, 0), MATCH('Cyclical_after overrides'!N$1, F_Inputs_cyclical!$A$1:$BE$1, 0))="", "", INDEX(F_Inputs_cyclical!$A$1:$BE$243, MATCH('Cyclical_after overrides'!$A117, F_Inputs_cyclical!$A$1:$A$243, 0), MATCH('Cyclical_after overrides'!N$1, F_Inputs_cyclical!$A$1:$BE$1, 0))),
Cyclical_overrides!N117)</f>
        <v/>
      </c>
      <c r="O117" s="72" t="str">
        <f>IF(Cyclical_overrides!O117 = "",
IF(INDEX(F_Inputs_cyclical!$A$1:$BE$243, MATCH('Cyclical_after overrides'!$A117, F_Inputs_cyclical!$A$1:$A$243, 0), MATCH('Cyclical_after overrides'!O$1, F_Inputs_cyclical!$A$1:$BE$1, 0))="", "", INDEX(F_Inputs_cyclical!$A$1:$BE$243, MATCH('Cyclical_after overrides'!$A117, F_Inputs_cyclical!$A$1:$A$243, 0), MATCH('Cyclical_after overrides'!O$1, F_Inputs_cyclical!$A$1:$BE$1, 0))),
Cyclical_overrides!O117)</f>
        <v/>
      </c>
      <c r="P117" s="72" t="str">
        <f>IF(Cyclical_overrides!P117 = "",
IF(INDEX(F_Inputs_cyclical!$A$1:$BE$243, MATCH('Cyclical_after overrides'!$A117, F_Inputs_cyclical!$A$1:$A$243, 0), MATCH('Cyclical_after overrides'!P$1, F_Inputs_cyclical!$A$1:$BE$1, 0))="", "", INDEX(F_Inputs_cyclical!$A$1:$BE$243, MATCH('Cyclical_after overrides'!$A117, F_Inputs_cyclical!$A$1:$A$243, 0), MATCH('Cyclical_after overrides'!P$1, F_Inputs_cyclical!$A$1:$BE$1, 0))),
Cyclical_overrides!P117)</f>
        <v/>
      </c>
      <c r="Q117" s="72" t="str">
        <f>IF(Cyclical_overrides!Q117 = "",
IF(INDEX(F_Inputs_cyclical!$A$1:$BE$243, MATCH('Cyclical_after overrides'!$A117, F_Inputs_cyclical!$A$1:$A$243, 0), MATCH('Cyclical_after overrides'!Q$1, F_Inputs_cyclical!$A$1:$BE$1, 0))="", "", INDEX(F_Inputs_cyclical!$A$1:$BE$243, MATCH('Cyclical_after overrides'!$A117, F_Inputs_cyclical!$A$1:$A$243, 0), MATCH('Cyclical_after overrides'!Q$1, F_Inputs_cyclical!$A$1:$BE$1, 0))),
Cyclical_overrides!Q117)</f>
        <v/>
      </c>
      <c r="R117" s="72" t="str">
        <f>IF(Cyclical_overrides!R117 = "",
IF(INDEX(F_Inputs_cyclical!$A$1:$BE$243, MATCH('Cyclical_after overrides'!$A117, F_Inputs_cyclical!$A$1:$A$243, 0), MATCH('Cyclical_after overrides'!R$1, F_Inputs_cyclical!$A$1:$BE$1, 0))="", "", INDEX(F_Inputs_cyclical!$A$1:$BE$243, MATCH('Cyclical_after overrides'!$A117, F_Inputs_cyclical!$A$1:$A$243, 0), MATCH('Cyclical_after overrides'!R$1, F_Inputs_cyclical!$A$1:$BE$1, 0))),
Cyclical_overrides!R117)</f>
        <v/>
      </c>
      <c r="S117" s="72">
        <f>IF(Cyclical_overrides!S117 = "",
IF(INDEX(F_Inputs_cyclical!$A$1:$BE$243, MATCH('Cyclical_after overrides'!$A117, F_Inputs_cyclical!$A$1:$A$243, 0), MATCH('Cyclical_after overrides'!S$1, F_Inputs_cyclical!$A$1:$BE$1, 0))="", "", INDEX(F_Inputs_cyclical!$A$1:$BE$243, MATCH('Cyclical_after overrides'!$A117, F_Inputs_cyclical!$A$1:$A$243, 0), MATCH('Cyclical_after overrides'!S$1, F_Inputs_cyclical!$A$1:$BE$1, 0))),
Cyclical_overrides!S117)</f>
        <v>13.484</v>
      </c>
      <c r="T117" s="72">
        <f>IF(Cyclical_overrides!T117 = "",
IF(INDEX(F_Inputs_cyclical!$A$1:$BE$243, MATCH('Cyclical_after overrides'!$A117, F_Inputs_cyclical!$A$1:$A$243, 0), MATCH('Cyclical_after overrides'!T$1, F_Inputs_cyclical!$A$1:$BE$1, 0))="", "", INDEX(F_Inputs_cyclical!$A$1:$BE$243, MATCH('Cyclical_after overrides'!$A117, F_Inputs_cyclical!$A$1:$A$243, 0), MATCH('Cyclical_after overrides'!T$1, F_Inputs_cyclical!$A$1:$BE$1, 0))),
Cyclical_overrides!T117)</f>
        <v>12.207000000000001</v>
      </c>
      <c r="U117" s="72">
        <f>IF(Cyclical_overrides!U117 = "",
IF(INDEX(F_Inputs_cyclical!$A$1:$BE$243, MATCH('Cyclical_after overrides'!$A117, F_Inputs_cyclical!$A$1:$A$243, 0), MATCH('Cyclical_after overrides'!U$1, F_Inputs_cyclical!$A$1:$BE$1, 0))="", "", INDEX(F_Inputs_cyclical!$A$1:$BE$243, MATCH('Cyclical_after overrides'!$A117, F_Inputs_cyclical!$A$1:$A$243, 0), MATCH('Cyclical_after overrides'!U$1, F_Inputs_cyclical!$A$1:$BE$1, 0))),
Cyclical_overrides!U117)</f>
        <v>26.1736890462034</v>
      </c>
      <c r="V117" s="72">
        <f>IF(Cyclical_overrides!V117 = "",
IF(INDEX(F_Inputs_cyclical!$A$1:$BE$243, MATCH('Cyclical_after overrides'!$A117, F_Inputs_cyclical!$A$1:$A$243, 0), MATCH('Cyclical_after overrides'!V$1, F_Inputs_cyclical!$A$1:$BE$1, 0))="", "", INDEX(F_Inputs_cyclical!$A$1:$BE$243, MATCH('Cyclical_after overrides'!$A117, F_Inputs_cyclical!$A$1:$A$243, 0), MATCH('Cyclical_after overrides'!V$1, F_Inputs_cyclical!$A$1:$BE$1, 0))),
Cyclical_overrides!V117)</f>
        <v>21.283000000000001</v>
      </c>
      <c r="W117" s="72">
        <f>IF(Cyclical_overrides!W117 = "",
IF(INDEX(F_Inputs_cyclical!$A$1:$BE$243, MATCH('Cyclical_after overrides'!$A117, F_Inputs_cyclical!$A$1:$A$243, 0), MATCH('Cyclical_after overrides'!W$1, F_Inputs_cyclical!$A$1:$BE$1, 0))="", "", INDEX(F_Inputs_cyclical!$A$1:$BE$243, MATCH('Cyclical_after overrides'!$A117, F_Inputs_cyclical!$A$1:$A$243, 0), MATCH('Cyclical_after overrides'!W$1, F_Inputs_cyclical!$A$1:$BE$1, 0))),
Cyclical_overrides!W117)</f>
        <v>18.731999999999999</v>
      </c>
      <c r="X117" s="72">
        <f>IF(Cyclical_overrides!X117 = "",
IF(INDEX(F_Inputs_cyclical!$A$1:$BE$243, MATCH('Cyclical_after overrides'!$A117, F_Inputs_cyclical!$A$1:$A$243, 0), MATCH('Cyclical_after overrides'!X$1, F_Inputs_cyclical!$A$1:$BE$1, 0))="", "", INDEX(F_Inputs_cyclical!$A$1:$BE$243, MATCH('Cyclical_after overrides'!$A117, F_Inputs_cyclical!$A$1:$A$243, 0), MATCH('Cyclical_after overrides'!X$1, F_Inputs_cyclical!$A$1:$BE$1, 0))),
Cyclical_overrides!X117)</f>
        <v>294.86399999999998</v>
      </c>
      <c r="Y117" s="72">
        <f>IF(Cyclical_overrides!Y117 = "",
IF(INDEX(F_Inputs_cyclical!$A$1:$BE$243, MATCH('Cyclical_after overrides'!$A117, F_Inputs_cyclical!$A$1:$A$243, 0), MATCH('Cyclical_after overrides'!Y$1, F_Inputs_cyclical!$A$1:$BE$1, 0))="", "", INDEX(F_Inputs_cyclical!$A$1:$BE$243, MATCH('Cyclical_after overrides'!$A117, F_Inputs_cyclical!$A$1:$A$243, 0), MATCH('Cyclical_after overrides'!Y$1, F_Inputs_cyclical!$A$1:$BE$1, 0))),
Cyclical_overrides!Y117)</f>
        <v>338.72300000000001</v>
      </c>
      <c r="Z117" s="72">
        <f>IF(Cyclical_overrides!Z117 = "",
IF(INDEX(F_Inputs_cyclical!$A$1:$BE$243, MATCH('Cyclical_after overrides'!$A117, F_Inputs_cyclical!$A$1:$A$243, 0), MATCH('Cyclical_after overrides'!Z$1, F_Inputs_cyclical!$A$1:$BE$1, 0))="", "", INDEX(F_Inputs_cyclical!$A$1:$BE$243, MATCH('Cyclical_after overrides'!$A117, F_Inputs_cyclical!$A$1:$A$243, 0), MATCH('Cyclical_after overrides'!Z$1, F_Inputs_cyclical!$A$1:$BE$1, 0))),
Cyclical_overrides!Z117)</f>
        <v>189.83799999999999</v>
      </c>
      <c r="AA117" s="72">
        <f>IF(Cyclical_overrides!AA117 = "",
IF(INDEX(F_Inputs_cyclical!$A$1:$BE$243, MATCH('Cyclical_after overrides'!$A117, F_Inputs_cyclical!$A$1:$A$243, 0), MATCH('Cyclical_after overrides'!AA$1, F_Inputs_cyclical!$A$1:$BE$1, 0))="", "", INDEX(F_Inputs_cyclical!$A$1:$BE$243, MATCH('Cyclical_after overrides'!$A117, F_Inputs_cyclical!$A$1:$A$243, 0), MATCH('Cyclical_after overrides'!AA$1, F_Inputs_cyclical!$A$1:$BE$1, 0))),
Cyclical_overrides!AA117)</f>
        <v>318.51</v>
      </c>
      <c r="AB117" s="72" t="str">
        <f>IF(Cyclical_overrides!AB117 = "",
IF(INDEX(F_Inputs_cyclical!$A$1:$BE$243, MATCH('Cyclical_after overrides'!$A117, F_Inputs_cyclical!$A$1:$A$243, 0), MATCH('Cyclical_after overrides'!AB$1, F_Inputs_cyclical!$A$1:$BE$1, 0))="", "", INDEX(F_Inputs_cyclical!$A$1:$BE$243, MATCH('Cyclical_after overrides'!$A117, F_Inputs_cyclical!$A$1:$A$243, 0), MATCH('Cyclical_after overrides'!AB$1, F_Inputs_cyclical!$A$1:$BE$1, 0))),
Cyclical_overrides!AB117)</f>
        <v/>
      </c>
      <c r="AC117" s="72" t="str">
        <f>IF(Cyclical_overrides!AC117 = "",
IF(INDEX(F_Inputs_cyclical!$A$1:$BE$243, MATCH('Cyclical_after overrides'!$A117, F_Inputs_cyclical!$A$1:$A$243, 0), MATCH('Cyclical_after overrides'!AC$1, F_Inputs_cyclical!$A$1:$BE$1, 0))="", "", INDEX(F_Inputs_cyclical!$A$1:$BE$243, MATCH('Cyclical_after overrides'!$A117, F_Inputs_cyclical!$A$1:$A$243, 0), MATCH('Cyclical_after overrides'!AC$1, F_Inputs_cyclical!$A$1:$BE$1, 0))),
Cyclical_overrides!AC117)</f>
        <v/>
      </c>
      <c r="AD117" s="72" t="str">
        <f>IF(Cyclical_overrides!AD117 = "",
IF(INDEX(F_Inputs_cyclical!$A$1:$BE$243, MATCH('Cyclical_after overrides'!$A117, F_Inputs_cyclical!$A$1:$A$243, 0), MATCH('Cyclical_after overrides'!AD$1, F_Inputs_cyclical!$A$1:$BE$1, 0))="", "", INDEX(F_Inputs_cyclical!$A$1:$BE$243, MATCH('Cyclical_after overrides'!$A117, F_Inputs_cyclical!$A$1:$A$243, 0), MATCH('Cyclical_after overrides'!AD$1, F_Inputs_cyclical!$A$1:$BE$1, 0))),
Cyclical_overrides!AD117)</f>
        <v/>
      </c>
      <c r="AE117" s="72" t="str">
        <f>IF(Cyclical_overrides!AE117 = "",
IF(INDEX(F_Inputs_cyclical!$A$1:$BE$243, MATCH('Cyclical_after overrides'!$A117, F_Inputs_cyclical!$A$1:$A$243, 0), MATCH('Cyclical_after overrides'!AE$1, F_Inputs_cyclical!$A$1:$BE$1, 0))="", "", INDEX(F_Inputs_cyclical!$A$1:$BE$243, MATCH('Cyclical_after overrides'!$A117, F_Inputs_cyclical!$A$1:$A$243, 0), MATCH('Cyclical_after overrides'!AE$1, F_Inputs_cyclical!$A$1:$BE$1, 0))),
Cyclical_overrides!AE117)</f>
        <v/>
      </c>
      <c r="AF117" s="72" t="str">
        <f>IF(Cyclical_overrides!AF117 = "",
IF(INDEX(F_Inputs_cyclical!$A$1:$BE$243, MATCH('Cyclical_after overrides'!$A117, F_Inputs_cyclical!$A$1:$A$243, 0), MATCH('Cyclical_after overrides'!AF$1, F_Inputs_cyclical!$A$1:$BE$1, 0))="", "", INDEX(F_Inputs_cyclical!$A$1:$BE$243, MATCH('Cyclical_after overrides'!$A117, F_Inputs_cyclical!$A$1:$A$243, 0), MATCH('Cyclical_after overrides'!AF$1, F_Inputs_cyclical!$A$1:$BE$1, 0))),
Cyclical_overrides!AF117)</f>
        <v/>
      </c>
      <c r="AG117" s="72" t="str">
        <f>IF(Cyclical_overrides!AG117 = "",
IF(INDEX(F_Inputs_cyclical!$A$1:$BE$243, MATCH('Cyclical_after overrides'!$A117, F_Inputs_cyclical!$A$1:$A$243, 0), MATCH('Cyclical_after overrides'!AG$1, F_Inputs_cyclical!$A$1:$BE$1, 0))="", "", INDEX(F_Inputs_cyclical!$A$1:$BE$243, MATCH('Cyclical_after overrides'!$A117, F_Inputs_cyclical!$A$1:$A$243, 0), MATCH('Cyclical_after overrides'!AG$1, F_Inputs_cyclical!$A$1:$BE$1, 0))),
Cyclical_overrides!AG117)</f>
        <v/>
      </c>
      <c r="AH117" s="72" t="str">
        <f>IF(Cyclical_overrides!AH117 = "",
IF(INDEX(F_Inputs_cyclical!$A$1:$BE$243, MATCH('Cyclical_after overrides'!$A117, F_Inputs_cyclical!$A$1:$A$243, 0), MATCH('Cyclical_after overrides'!AH$1, F_Inputs_cyclical!$A$1:$BE$1, 0))="", "", INDEX(F_Inputs_cyclical!$A$1:$BE$243, MATCH('Cyclical_after overrides'!$A117, F_Inputs_cyclical!$A$1:$A$243, 0), MATCH('Cyclical_after overrides'!AH$1, F_Inputs_cyclical!$A$1:$BE$1, 0))),
Cyclical_overrides!AH117)</f>
        <v/>
      </c>
      <c r="AI117" s="72" t="str">
        <f>IF(Cyclical_overrides!AI117 = "",
IF(INDEX(F_Inputs_cyclical!$A$1:$BE$243, MATCH('Cyclical_after overrides'!$A117, F_Inputs_cyclical!$A$1:$A$243, 0), MATCH('Cyclical_after overrides'!AI$1, F_Inputs_cyclical!$A$1:$BE$1, 0))="", "", INDEX(F_Inputs_cyclical!$A$1:$BE$243, MATCH('Cyclical_after overrides'!$A117, F_Inputs_cyclical!$A$1:$A$243, 0), MATCH('Cyclical_after overrides'!AI$1, F_Inputs_cyclical!$A$1:$BE$1, 0))),
Cyclical_overrides!AI117)</f>
        <v/>
      </c>
      <c r="AJ117" s="72" t="str">
        <f>IF(Cyclical_overrides!AJ117 = "",
IF(INDEX(F_Inputs_cyclical!$A$1:$BE$243, MATCH('Cyclical_after overrides'!$A117, F_Inputs_cyclical!$A$1:$A$243, 0), MATCH('Cyclical_after overrides'!AJ$1, F_Inputs_cyclical!$A$1:$BE$1, 0))="", "", INDEX(F_Inputs_cyclical!$A$1:$BE$243, MATCH('Cyclical_after overrides'!$A117, F_Inputs_cyclical!$A$1:$A$243, 0), MATCH('Cyclical_after overrides'!AJ$1, F_Inputs_cyclical!$A$1:$BE$1, 0))),
Cyclical_overrides!AJ117)</f>
        <v/>
      </c>
      <c r="AK117" s="72" t="str">
        <f>IF(Cyclical_overrides!AK117 = "",
IF(INDEX(F_Inputs_cyclical!$A$1:$BE$243, MATCH('Cyclical_after overrides'!$A117, F_Inputs_cyclical!$A$1:$A$243, 0), MATCH('Cyclical_after overrides'!AK$1, F_Inputs_cyclical!$A$1:$BE$1, 0))="", "", INDEX(F_Inputs_cyclical!$A$1:$BE$243, MATCH('Cyclical_after overrides'!$A117, F_Inputs_cyclical!$A$1:$A$243, 0), MATCH('Cyclical_after overrides'!AK$1, F_Inputs_cyclical!$A$1:$BE$1, 0))),
Cyclical_overrides!AK117)</f>
        <v/>
      </c>
      <c r="AL117" s="72" t="str">
        <f>IF(Cyclical_overrides!AL117 = "",
IF(INDEX(F_Inputs_cyclical!$A$1:$BE$243, MATCH('Cyclical_after overrides'!$A117, F_Inputs_cyclical!$A$1:$A$243, 0), MATCH('Cyclical_after overrides'!AL$1, F_Inputs_cyclical!$A$1:$BE$1, 0))="", "", INDEX(F_Inputs_cyclical!$A$1:$BE$243, MATCH('Cyclical_after overrides'!$A117, F_Inputs_cyclical!$A$1:$A$243, 0), MATCH('Cyclical_after overrides'!AL$1, F_Inputs_cyclical!$A$1:$BE$1, 0))),
Cyclical_overrides!AL117)</f>
        <v/>
      </c>
      <c r="AM117" s="72">
        <f>IF(Cyclical_overrides!AM117 = "",
IF(INDEX(F_Inputs_cyclical!$A$1:$BE$243, MATCH('Cyclical_after overrides'!$A117, F_Inputs_cyclical!$A$1:$A$243, 0), MATCH('Cyclical_after overrides'!AM$1, F_Inputs_cyclical!$A$1:$BE$1, 0))="", "", INDEX(F_Inputs_cyclical!$A$1:$BE$243, MATCH('Cyclical_after overrides'!$A117, F_Inputs_cyclical!$A$1:$A$243, 0), MATCH('Cyclical_after overrides'!AM$1, F_Inputs_cyclical!$A$1:$BE$1, 0))),
Cyclical_overrides!AM117)</f>
        <v>7.007364677516513</v>
      </c>
      <c r="AN117" s="72">
        <f>IF(Cyclical_overrides!AN117 = "",
IF(INDEX(F_Inputs_cyclical!$A$1:$BE$243, MATCH('Cyclical_after overrides'!$A117, F_Inputs_cyclical!$A$1:$A$243, 0), MATCH('Cyclical_after overrides'!AN$1, F_Inputs_cyclical!$A$1:$BE$1, 0))="", "", INDEX(F_Inputs_cyclical!$A$1:$BE$243, MATCH('Cyclical_after overrides'!$A117, F_Inputs_cyclical!$A$1:$A$243, 0), MATCH('Cyclical_after overrides'!AN$1, F_Inputs_cyclical!$A$1:$BE$1, 0))),
Cyclical_overrides!AN117)</f>
        <v>26.1736890462034</v>
      </c>
      <c r="AO117" s="72" t="str">
        <f>IF(Cyclical_overrides!AO117 = "",
IF(INDEX(F_Inputs_cyclical!$A$1:$BE$243, MATCH('Cyclical_after overrides'!$A117, F_Inputs_cyclical!$A$1:$A$243, 0), MATCH('Cyclical_after overrides'!AO$1, F_Inputs_cyclical!$A$1:$BE$1, 0))="", "", INDEX(F_Inputs_cyclical!$A$1:$BE$243, MATCH('Cyclical_after overrides'!$A117, F_Inputs_cyclical!$A$1:$A$243, 0), MATCH('Cyclical_after overrides'!AO$1, F_Inputs_cyclical!$A$1:$BE$1, 0))),
Cyclical_overrides!AO117)</f>
        <v/>
      </c>
      <c r="AP117" s="72" t="str">
        <f>IF(Cyclical_overrides!AP117 = "",
IF(INDEX(F_Inputs_cyclical!$A$1:$BE$243, MATCH('Cyclical_after overrides'!$A117, F_Inputs_cyclical!$A$1:$A$243, 0), MATCH('Cyclical_after overrides'!AP$1, F_Inputs_cyclical!$A$1:$BE$1, 0))="", "", INDEX(F_Inputs_cyclical!$A$1:$BE$243, MATCH('Cyclical_after overrides'!$A117, F_Inputs_cyclical!$A$1:$A$243, 0), MATCH('Cyclical_after overrides'!AP$1, F_Inputs_cyclical!$A$1:$BE$1, 0))),
Cyclical_overrides!AP117)</f>
        <v/>
      </c>
      <c r="AQ117" s="72">
        <f>IF(Cyclical_overrides!AQ117 = "",
IF(INDEX(F_Inputs_cyclical!$A$1:$BE$243, MATCH('Cyclical_after overrides'!$A117, F_Inputs_cyclical!$A$1:$A$243, 0), MATCH('Cyclical_after overrides'!AQ$1, F_Inputs_cyclical!$A$1:$BE$1, 0))="", "", INDEX(F_Inputs_cyclical!$A$1:$BE$243, MATCH('Cyclical_after overrides'!$A117, F_Inputs_cyclical!$A$1:$A$243, 0), MATCH('Cyclical_after overrides'!AQ$1, F_Inputs_cyclical!$A$1:$BE$1, 0))),
Cyclical_overrides!AQ117)</f>
        <v>1.1000000000000001</v>
      </c>
      <c r="AR117" s="72">
        <f>IF(Cyclical_overrides!AR117 = "",
IF(INDEX(F_Inputs_cyclical!$A$1:$BE$243, MATCH('Cyclical_after overrides'!$A117, F_Inputs_cyclical!$A$1:$A$243, 0), MATCH('Cyclical_after overrides'!AR$1, F_Inputs_cyclical!$A$1:$BE$1, 0))="", "", INDEX(F_Inputs_cyclical!$A$1:$BE$243, MATCH('Cyclical_after overrides'!$A117, F_Inputs_cyclical!$A$1:$A$243, 0), MATCH('Cyclical_after overrides'!AR$1, F_Inputs_cyclical!$A$1:$BE$1, 0))),
Cyclical_overrides!AR117)</f>
        <v>0</v>
      </c>
      <c r="AS117" s="72">
        <f>IF(Cyclical_overrides!AS117 = "",
IF(INDEX(F_Inputs_cyclical!$A$1:$BE$243, MATCH('Cyclical_after overrides'!$A117, F_Inputs_cyclical!$A$1:$A$243, 0), MATCH('Cyclical_after overrides'!AS$1, F_Inputs_cyclical!$A$1:$BE$1, 0))="", "", INDEX(F_Inputs_cyclical!$A$1:$BE$243, MATCH('Cyclical_after overrides'!$A117, F_Inputs_cyclical!$A$1:$A$243, 0), MATCH('Cyclical_after overrides'!AS$1, F_Inputs_cyclical!$A$1:$BE$1, 0))),
Cyclical_overrides!AS117)</f>
        <v>-0.4</v>
      </c>
      <c r="AT117" s="72">
        <f>IF(Cyclical_overrides!AT117 = "",
IF(INDEX(F_Inputs_cyclical!$A$1:$BE$243, MATCH('Cyclical_after overrides'!$A117, F_Inputs_cyclical!$A$1:$A$243, 0), MATCH('Cyclical_after overrides'!AT$1, F_Inputs_cyclical!$A$1:$BE$1, 0))="", "", INDEX(F_Inputs_cyclical!$A$1:$BE$243, MATCH('Cyclical_after overrides'!$A117, F_Inputs_cyclical!$A$1:$A$243, 0), MATCH('Cyclical_after overrides'!AT$1, F_Inputs_cyclical!$A$1:$BE$1, 0))),
Cyclical_overrides!AT117)</f>
        <v>0</v>
      </c>
      <c r="AU117" s="72">
        <f>IF(Cyclical_overrides!AU117 = "",
IF(INDEX(F_Inputs_cyclical!$A$1:$BE$243, MATCH('Cyclical_after overrides'!$A117, F_Inputs_cyclical!$A$1:$A$243, 0), MATCH('Cyclical_after overrides'!AU$1, F_Inputs_cyclical!$A$1:$BE$1, 0))="", "", INDEX(F_Inputs_cyclical!$A$1:$BE$243, MATCH('Cyclical_after overrides'!$A117, F_Inputs_cyclical!$A$1:$A$243, 0), MATCH('Cyclical_after overrides'!AU$1, F_Inputs_cyclical!$A$1:$BE$1, 0))),
Cyclical_overrides!AU117)</f>
        <v>1.819</v>
      </c>
      <c r="AV117" s="72" t="str">
        <f>IF(Cyclical_overrides!AV117 = "",
IF(INDEX(F_Inputs_cyclical!$A$1:$BE$243, MATCH('Cyclical_after overrides'!$A117, F_Inputs_cyclical!$A$1:$A$243, 0), MATCH('Cyclical_after overrides'!AV$1, F_Inputs_cyclical!$A$1:$BE$1, 0))="", "", INDEX(F_Inputs_cyclical!$A$1:$BE$243, MATCH('Cyclical_after overrides'!$A117, F_Inputs_cyclical!$A$1:$A$243, 0), MATCH('Cyclical_after overrides'!AV$1, F_Inputs_cyclical!$A$1:$BE$1, 0))),
Cyclical_overrides!AV117)</f>
        <v/>
      </c>
      <c r="AW117" s="72">
        <f>IF(Cyclical_overrides!AW117 = "",
IF(INDEX(F_Inputs_cyclical!$A$1:$BE$243, MATCH('Cyclical_after overrides'!$A117, F_Inputs_cyclical!$A$1:$A$243, 0), MATCH('Cyclical_after overrides'!AW$1, F_Inputs_cyclical!$A$1:$BE$1, 0))="", "", INDEX(F_Inputs_cyclical!$A$1:$BE$243, MATCH('Cyclical_after overrides'!$A117, F_Inputs_cyclical!$A$1:$A$243, 0), MATCH('Cyclical_after overrides'!AW$1, F_Inputs_cyclical!$A$1:$BE$1, 0))),
Cyclical_overrides!AW117)</f>
        <v>1.2117357406647515</v>
      </c>
      <c r="AX117" s="72">
        <f>IF(Cyclical_overrides!AX117 = "",
IF(INDEX(F_Inputs_cyclical!$A$1:$BE$243, MATCH('Cyclical_after overrides'!$A117, F_Inputs_cyclical!$A$1:$A$243, 0), MATCH('Cyclical_after overrides'!AX$1, F_Inputs_cyclical!$A$1:$BE$1, 0))="", "", INDEX(F_Inputs_cyclical!$A$1:$BE$243, MATCH('Cyclical_after overrides'!$A117, F_Inputs_cyclical!$A$1:$A$243, 0), MATCH('Cyclical_after overrides'!AX$1, F_Inputs_cyclical!$A$1:$BE$1, 0))),
Cyclical_overrides!AX117)</f>
        <v>19.567890760556338</v>
      </c>
      <c r="AY117" s="72">
        <f>IF(Cyclical_overrides!AY117 = "",
IF(INDEX(F_Inputs_cyclical!$A$1:$BE$243, MATCH('Cyclical_after overrides'!$A117, F_Inputs_cyclical!$A$1:$A$243, 0), MATCH('Cyclical_after overrides'!AY$1, F_Inputs_cyclical!$A$1:$BE$1, 0))="", "", INDEX(F_Inputs_cyclical!$A$1:$BE$243, MATCH('Cyclical_after overrides'!$A117, F_Inputs_cyclical!$A$1:$A$243, 0), MATCH('Cyclical_after overrides'!AY$1, F_Inputs_cyclical!$A$1:$BE$1, 0))),
Cyclical_overrides!AY117)</f>
        <v>143.02856556346094</v>
      </c>
      <c r="AZ117" s="72">
        <f>IF(Cyclical_overrides!AZ117 = "",
IF(INDEX(F_Inputs_cyclical!$A$1:$BE$243, MATCH('Cyclical_after overrides'!$A117, F_Inputs_cyclical!$A$1:$A$243, 0), MATCH('Cyclical_after overrides'!AZ$1, F_Inputs_cyclical!$A$1:$BE$1, 0))="", "", INDEX(F_Inputs_cyclical!$A$1:$BE$243, MATCH('Cyclical_after overrides'!$A117, F_Inputs_cyclical!$A$1:$A$243, 0), MATCH('Cyclical_after overrides'!AZ$1, F_Inputs_cyclical!$A$1:$BE$1, 0))),
Cyclical_overrides!AZ117)</f>
        <v>1.4014650077540103</v>
      </c>
      <c r="BA117" s="72">
        <f>IF(Cyclical_overrides!BA117 = "",
IF(INDEX(F_Inputs_cyclical!$A$1:$BE$243, MATCH('Cyclical_after overrides'!$A117, F_Inputs_cyclical!$A$1:$A$243, 0), MATCH('Cyclical_after overrides'!BA$1, F_Inputs_cyclical!$A$1:$BE$1, 0))="", "", INDEX(F_Inputs_cyclical!$A$1:$BE$243, MATCH('Cyclical_after overrides'!$A117, F_Inputs_cyclical!$A$1:$A$243, 0), MATCH('Cyclical_after overrides'!BA$1, F_Inputs_cyclical!$A$1:$BE$1, 0))),
Cyclical_overrides!BA117)</f>
        <v>10.980062934891709</v>
      </c>
      <c r="BB117" s="72">
        <f>IF(Cyclical_overrides!BB117 = "",
IF(INDEX(F_Inputs_cyclical!$A$1:$BE$243, MATCH('Cyclical_after overrides'!$A117, F_Inputs_cyclical!$A$1:$A$243, 0), MATCH('Cyclical_after overrides'!BB$1, F_Inputs_cyclical!$A$1:$BE$1, 0))="", "", INDEX(F_Inputs_cyclical!$A$1:$BE$243, MATCH('Cyclical_after overrides'!$A117, F_Inputs_cyclical!$A$1:$A$243, 0), MATCH('Cyclical_after overrides'!BB$1, F_Inputs_cyclical!$A$1:$BE$1, 0))),
Cyclical_overrides!BB117)</f>
        <v>10.661238739760002</v>
      </c>
      <c r="BC117" s="72">
        <f>IF(Cyclical_overrides!BC117 = "",
IF(INDEX(F_Inputs_cyclical!$A$1:$BE$243, MATCH('Cyclical_after overrides'!$A117, F_Inputs_cyclical!$A$1:$A$243, 0), MATCH('Cyclical_after overrides'!BC$1, F_Inputs_cyclical!$A$1:$BE$1, 0))="", "", INDEX(F_Inputs_cyclical!$A$1:$BE$243, MATCH('Cyclical_after overrides'!$A117, F_Inputs_cyclical!$A$1:$A$243, 0), MATCH('Cyclical_after overrides'!BC$1, F_Inputs_cyclical!$A$1:$BE$1, 0))),
Cyclical_overrides!BC117)</f>
        <v>12.543874897771628</v>
      </c>
      <c r="BD117" s="72">
        <f>IF(Cyclical_overrides!BD117 = "",
IF(INDEX(F_Inputs_cyclical!$A$1:$BE$243, MATCH('Cyclical_after overrides'!$A117, F_Inputs_cyclical!$A$1:$A$243, 0), MATCH('Cyclical_after overrides'!BD$1, F_Inputs_cyclical!$A$1:$BE$1, 0))="", "", INDEX(F_Inputs_cyclical!$A$1:$BE$243, MATCH('Cyclical_after overrides'!$A117, F_Inputs_cyclical!$A$1:$A$243, 0), MATCH('Cyclical_after overrides'!BD$1, F_Inputs_cyclical!$A$1:$BE$1, 0))),
Cyclical_overrides!BD117)</f>
        <v>392.77292199999999</v>
      </c>
      <c r="BE117" s="194"/>
    </row>
    <row r="118" spans="1:57" x14ac:dyDescent="0.4">
      <c r="A118" s="63" t="str">
        <f t="shared" si="1"/>
        <v>WSX18</v>
      </c>
      <c r="B118" s="63" t="s">
        <v>373</v>
      </c>
      <c r="C118" s="63" t="s">
        <v>251</v>
      </c>
      <c r="D118" s="72">
        <f>IF(Cyclical_overrides!D118 = "",
IF(INDEX(F_Inputs_cyclical!$A$1:$BE$243, MATCH('Cyclical_after overrides'!$A118, F_Inputs_cyclical!$A$1:$A$243, 0), MATCH('Cyclical_after overrides'!D$1, F_Inputs_cyclical!$A$1:$BE$1, 0))="", "", INDEX(F_Inputs_cyclical!$A$1:$BE$243, MATCH('Cyclical_after overrides'!$A118, F_Inputs_cyclical!$A$1:$A$243, 0), MATCH('Cyclical_after overrides'!D$1, F_Inputs_cyclical!$A$1:$BE$1, 0))),
Cyclical_overrides!D118)</f>
        <v>6.3296636409792502</v>
      </c>
      <c r="E118" s="72">
        <f>IF(Cyclical_overrides!E118 = "",
IF(INDEX(F_Inputs_cyclical!$A$1:$BE$243, MATCH('Cyclical_after overrides'!$A118, F_Inputs_cyclical!$A$1:$A$243, 0), MATCH('Cyclical_after overrides'!E$1, F_Inputs_cyclical!$A$1:$BE$1, 0))="", "", INDEX(F_Inputs_cyclical!$A$1:$BE$243, MATCH('Cyclical_after overrides'!$A118, F_Inputs_cyclical!$A$1:$A$243, 0), MATCH('Cyclical_after overrides'!E$1, F_Inputs_cyclical!$A$1:$BE$1, 0))),
Cyclical_overrides!E118)</f>
        <v>1.9537572462138499</v>
      </c>
      <c r="F118" s="72">
        <f>IF(Cyclical_overrides!F118 = "",
IF(INDEX(F_Inputs_cyclical!$A$1:$BE$243, MATCH('Cyclical_after overrides'!$A118, F_Inputs_cyclical!$A$1:$A$243, 0), MATCH('Cyclical_after overrides'!F$1, F_Inputs_cyclical!$A$1:$BE$1, 0))="", "", INDEX(F_Inputs_cyclical!$A$1:$BE$243, MATCH('Cyclical_after overrides'!$A118, F_Inputs_cyclical!$A$1:$A$243, 0), MATCH('Cyclical_after overrides'!F$1, F_Inputs_cyclical!$A$1:$BE$1, 0))),
Cyclical_overrides!F118)</f>
        <v>11.175907187040499</v>
      </c>
      <c r="G118" s="72">
        <f>IF(Cyclical_overrides!G118 = "",
IF(INDEX(F_Inputs_cyclical!$A$1:$BE$243, MATCH('Cyclical_after overrides'!$A118, F_Inputs_cyclical!$A$1:$A$243, 0), MATCH('Cyclical_after overrides'!G$1, F_Inputs_cyclical!$A$1:$BE$1, 0))="", "", INDEX(F_Inputs_cyclical!$A$1:$BE$243, MATCH('Cyclical_after overrides'!$A118, F_Inputs_cyclical!$A$1:$A$243, 0), MATCH('Cyclical_after overrides'!G$1, F_Inputs_cyclical!$A$1:$BE$1, 0))),
Cyclical_overrides!G118)</f>
        <v>1.20650406952664</v>
      </c>
      <c r="H118" s="72" t="str">
        <f>IF(Cyclical_overrides!H118 = "",
IF(INDEX(F_Inputs_cyclical!$A$1:$BE$243, MATCH('Cyclical_after overrides'!$A118, F_Inputs_cyclical!$A$1:$A$243, 0), MATCH('Cyclical_after overrides'!H$1, F_Inputs_cyclical!$A$1:$BE$1, 0))="", "", INDEX(F_Inputs_cyclical!$A$1:$BE$243, MATCH('Cyclical_after overrides'!$A118, F_Inputs_cyclical!$A$1:$A$243, 0), MATCH('Cyclical_after overrides'!H$1, F_Inputs_cyclical!$A$1:$BE$1, 0))),
Cyclical_overrides!H118)</f>
        <v/>
      </c>
      <c r="I118" s="72">
        <f>IF(Cyclical_overrides!I118 = "",
IF(INDEX(F_Inputs_cyclical!$A$1:$BE$243, MATCH('Cyclical_after overrides'!$A118, F_Inputs_cyclical!$A$1:$A$243, 0), MATCH('Cyclical_after overrides'!I$1, F_Inputs_cyclical!$A$1:$BE$1, 0))="", "", INDEX(F_Inputs_cyclical!$A$1:$BE$243, MATCH('Cyclical_after overrides'!$A118, F_Inputs_cyclical!$A$1:$A$243, 0), MATCH('Cyclical_after overrides'!I$1, F_Inputs_cyclical!$A$1:$BE$1, 0))),
Cyclical_overrides!I118)</f>
        <v>0</v>
      </c>
      <c r="J118" s="72">
        <f>IF(Cyclical_overrides!J118 = "",
IF(INDEX(F_Inputs_cyclical!$A$1:$BE$243, MATCH('Cyclical_after overrides'!$A118, F_Inputs_cyclical!$A$1:$A$243, 0), MATCH('Cyclical_after overrides'!J$1, F_Inputs_cyclical!$A$1:$BE$1, 0))="", "", INDEX(F_Inputs_cyclical!$A$1:$BE$243, MATCH('Cyclical_after overrides'!$A118, F_Inputs_cyclical!$A$1:$A$243, 0), MATCH('Cyclical_after overrides'!J$1, F_Inputs_cyclical!$A$1:$BE$1, 0))),
Cyclical_overrides!J118)</f>
        <v>29.771088619529799</v>
      </c>
      <c r="K118" s="72">
        <f>IF(Cyclical_overrides!K118 = "",
IF(INDEX(F_Inputs_cyclical!$A$1:$BE$243, MATCH('Cyclical_after overrides'!$A118, F_Inputs_cyclical!$A$1:$A$243, 0), MATCH('Cyclical_after overrides'!K$1, F_Inputs_cyclical!$A$1:$BE$1, 0))="", "", INDEX(F_Inputs_cyclical!$A$1:$BE$243, MATCH('Cyclical_after overrides'!$A118, F_Inputs_cyclical!$A$1:$A$243, 0), MATCH('Cyclical_after overrides'!K$1, F_Inputs_cyclical!$A$1:$BE$1, 0))),
Cyclical_overrides!K118)</f>
        <v>7.4</v>
      </c>
      <c r="L118" s="72" t="str">
        <f>IF(Cyclical_overrides!L118 = "",
IF(INDEX(F_Inputs_cyclical!$A$1:$BE$243, MATCH('Cyclical_after overrides'!$A118, F_Inputs_cyclical!$A$1:$A$243, 0), MATCH('Cyclical_after overrides'!L$1, F_Inputs_cyclical!$A$1:$BE$1, 0))="", "", INDEX(F_Inputs_cyclical!$A$1:$BE$243, MATCH('Cyclical_after overrides'!$A118, F_Inputs_cyclical!$A$1:$A$243, 0), MATCH('Cyclical_after overrides'!L$1, F_Inputs_cyclical!$A$1:$BE$1, 0))),
Cyclical_overrides!L118)</f>
        <v/>
      </c>
      <c r="M118" s="72" t="str">
        <f>IF(Cyclical_overrides!M118 = "",
IF(INDEX(F_Inputs_cyclical!$A$1:$BE$243, MATCH('Cyclical_after overrides'!$A118, F_Inputs_cyclical!$A$1:$A$243, 0), MATCH('Cyclical_after overrides'!M$1, F_Inputs_cyclical!$A$1:$BE$1, 0))="", "", INDEX(F_Inputs_cyclical!$A$1:$BE$243, MATCH('Cyclical_after overrides'!$A118, F_Inputs_cyclical!$A$1:$A$243, 0), MATCH('Cyclical_after overrides'!M$1, F_Inputs_cyclical!$A$1:$BE$1, 0))),
Cyclical_overrides!M118)</f>
        <v/>
      </c>
      <c r="N118" s="72" t="str">
        <f>IF(Cyclical_overrides!N118 = "",
IF(INDEX(F_Inputs_cyclical!$A$1:$BE$243, MATCH('Cyclical_after overrides'!$A118, F_Inputs_cyclical!$A$1:$A$243, 0), MATCH('Cyclical_after overrides'!N$1, F_Inputs_cyclical!$A$1:$BE$1, 0))="", "", INDEX(F_Inputs_cyclical!$A$1:$BE$243, MATCH('Cyclical_after overrides'!$A118, F_Inputs_cyclical!$A$1:$A$243, 0), MATCH('Cyclical_after overrides'!N$1, F_Inputs_cyclical!$A$1:$BE$1, 0))),
Cyclical_overrides!N118)</f>
        <v/>
      </c>
      <c r="O118" s="72">
        <f>IF(Cyclical_overrides!O118 = "",
IF(INDEX(F_Inputs_cyclical!$A$1:$BE$243, MATCH('Cyclical_after overrides'!$A118, F_Inputs_cyclical!$A$1:$A$243, 0), MATCH('Cyclical_after overrides'!O$1, F_Inputs_cyclical!$A$1:$BE$1, 0))="", "", INDEX(F_Inputs_cyclical!$A$1:$BE$243, MATCH('Cyclical_after overrides'!$A118, F_Inputs_cyclical!$A$1:$A$243, 0), MATCH('Cyclical_after overrides'!O$1, F_Inputs_cyclical!$A$1:$BE$1, 0))),
Cyclical_overrides!O118)</f>
        <v>0</v>
      </c>
      <c r="P118" s="72">
        <f>IF(Cyclical_overrides!P118 = "",
IF(INDEX(F_Inputs_cyclical!$A$1:$BE$243, MATCH('Cyclical_after overrides'!$A118, F_Inputs_cyclical!$A$1:$A$243, 0), MATCH('Cyclical_after overrides'!P$1, F_Inputs_cyclical!$A$1:$BE$1, 0))="", "", INDEX(F_Inputs_cyclical!$A$1:$BE$243, MATCH('Cyclical_after overrides'!$A118, F_Inputs_cyclical!$A$1:$A$243, 0), MATCH('Cyclical_after overrides'!P$1, F_Inputs_cyclical!$A$1:$BE$1, 0))),
Cyclical_overrides!P118)</f>
        <v>0</v>
      </c>
      <c r="Q118" s="72">
        <f>IF(Cyclical_overrides!Q118 = "",
IF(INDEX(F_Inputs_cyclical!$A$1:$BE$243, MATCH('Cyclical_after overrides'!$A118, F_Inputs_cyclical!$A$1:$A$243, 0), MATCH('Cyclical_after overrides'!Q$1, F_Inputs_cyclical!$A$1:$BE$1, 0))="", "", INDEX(F_Inputs_cyclical!$A$1:$BE$243, MATCH('Cyclical_after overrides'!$A118, F_Inputs_cyclical!$A$1:$A$243, 0), MATCH('Cyclical_after overrides'!Q$1, F_Inputs_cyclical!$A$1:$BE$1, 0))),
Cyclical_overrides!Q118)</f>
        <v>0.71299999999999997</v>
      </c>
      <c r="R118" s="72">
        <f>IF(Cyclical_overrides!R118 = "",
IF(INDEX(F_Inputs_cyclical!$A$1:$BE$243, MATCH('Cyclical_after overrides'!$A118, F_Inputs_cyclical!$A$1:$A$243, 0), MATCH('Cyclical_after overrides'!R$1, F_Inputs_cyclical!$A$1:$BE$1, 0))="", "", INDEX(F_Inputs_cyclical!$A$1:$BE$243, MATCH('Cyclical_after overrides'!$A118, F_Inputs_cyclical!$A$1:$A$243, 0), MATCH('Cyclical_after overrides'!R$1, F_Inputs_cyclical!$A$1:$BE$1, 0))),
Cyclical_overrides!R118)</f>
        <v>0.32500000000000001</v>
      </c>
      <c r="S118" s="72">
        <f>IF(Cyclical_overrides!S118 = "",
IF(INDEX(F_Inputs_cyclical!$A$1:$BE$243, MATCH('Cyclical_after overrides'!$A118, F_Inputs_cyclical!$A$1:$A$243, 0), MATCH('Cyclical_after overrides'!S$1, F_Inputs_cyclical!$A$1:$BE$1, 0))="", "", INDEX(F_Inputs_cyclical!$A$1:$BE$243, MATCH('Cyclical_after overrides'!$A118, F_Inputs_cyclical!$A$1:$A$243, 0), MATCH('Cyclical_after overrides'!S$1, F_Inputs_cyclical!$A$1:$BE$1, 0))),
Cyclical_overrides!S118)</f>
        <v>11.84</v>
      </c>
      <c r="T118" s="72">
        <f>IF(Cyclical_overrides!T118 = "",
IF(INDEX(F_Inputs_cyclical!$A$1:$BE$243, MATCH('Cyclical_after overrides'!$A118, F_Inputs_cyclical!$A$1:$A$243, 0), MATCH('Cyclical_after overrides'!T$1, F_Inputs_cyclical!$A$1:$BE$1, 0))="", "", INDEX(F_Inputs_cyclical!$A$1:$BE$243, MATCH('Cyclical_after overrides'!$A118, F_Inputs_cyclical!$A$1:$A$243, 0), MATCH('Cyclical_after overrides'!T$1, F_Inputs_cyclical!$A$1:$BE$1, 0))),
Cyclical_overrides!T118)</f>
        <v>14.41</v>
      </c>
      <c r="U118" s="72">
        <f>IF(Cyclical_overrides!U118 = "",
IF(INDEX(F_Inputs_cyclical!$A$1:$BE$243, MATCH('Cyclical_after overrides'!$A118, F_Inputs_cyclical!$A$1:$A$243, 0), MATCH('Cyclical_after overrides'!U$1, F_Inputs_cyclical!$A$1:$BE$1, 0))="", "", INDEX(F_Inputs_cyclical!$A$1:$BE$243, MATCH('Cyclical_after overrides'!$A118, F_Inputs_cyclical!$A$1:$A$243, 0), MATCH('Cyclical_after overrides'!U$1, F_Inputs_cyclical!$A$1:$BE$1, 0))),
Cyclical_overrides!U118)</f>
        <v>28.733088619529799</v>
      </c>
      <c r="V118" s="72">
        <f>IF(Cyclical_overrides!V118 = "",
IF(INDEX(F_Inputs_cyclical!$A$1:$BE$243, MATCH('Cyclical_after overrides'!$A118, F_Inputs_cyclical!$A$1:$A$243, 0), MATCH('Cyclical_after overrides'!V$1, F_Inputs_cyclical!$A$1:$BE$1, 0))="", "", INDEX(F_Inputs_cyclical!$A$1:$BE$243, MATCH('Cyclical_after overrides'!$A118, F_Inputs_cyclical!$A$1:$A$243, 0), MATCH('Cyclical_after overrides'!V$1, F_Inputs_cyclical!$A$1:$BE$1, 0))),
Cyclical_overrides!V118)</f>
        <v>20.47</v>
      </c>
      <c r="W118" s="72">
        <f>IF(Cyclical_overrides!W118 = "",
IF(INDEX(F_Inputs_cyclical!$A$1:$BE$243, MATCH('Cyclical_after overrides'!$A118, F_Inputs_cyclical!$A$1:$A$243, 0), MATCH('Cyclical_after overrides'!W$1, F_Inputs_cyclical!$A$1:$BE$1, 0))="", "", INDEX(F_Inputs_cyclical!$A$1:$BE$243, MATCH('Cyclical_after overrides'!$A118, F_Inputs_cyclical!$A$1:$A$243, 0), MATCH('Cyclical_after overrides'!W$1, F_Inputs_cyclical!$A$1:$BE$1, 0))),
Cyclical_overrides!W118)</f>
        <v>19.68</v>
      </c>
      <c r="X118" s="72">
        <f>IF(Cyclical_overrides!X118 = "",
IF(INDEX(F_Inputs_cyclical!$A$1:$BE$243, MATCH('Cyclical_after overrides'!$A118, F_Inputs_cyclical!$A$1:$A$243, 0), MATCH('Cyclical_after overrides'!X$1, F_Inputs_cyclical!$A$1:$BE$1, 0))="", "", INDEX(F_Inputs_cyclical!$A$1:$BE$243, MATCH('Cyclical_after overrides'!$A118, F_Inputs_cyclical!$A$1:$A$243, 0), MATCH('Cyclical_after overrides'!X$1, F_Inputs_cyclical!$A$1:$BE$1, 0))),
Cyclical_overrides!X118)</f>
        <v>283.62799999999999</v>
      </c>
      <c r="Y118" s="72">
        <f>IF(Cyclical_overrides!Y118 = "",
IF(INDEX(F_Inputs_cyclical!$A$1:$BE$243, MATCH('Cyclical_after overrides'!$A118, F_Inputs_cyclical!$A$1:$A$243, 0), MATCH('Cyclical_after overrides'!Y$1, F_Inputs_cyclical!$A$1:$BE$1, 0))="", "", INDEX(F_Inputs_cyclical!$A$1:$BE$243, MATCH('Cyclical_after overrides'!$A118, F_Inputs_cyclical!$A$1:$A$243, 0), MATCH('Cyclical_after overrides'!Y$1, F_Inputs_cyclical!$A$1:$BE$1, 0))),
Cyclical_overrides!Y118)</f>
        <v>354.96800000000002</v>
      </c>
      <c r="Z118" s="72">
        <f>IF(Cyclical_overrides!Z118 = "",
IF(INDEX(F_Inputs_cyclical!$A$1:$BE$243, MATCH('Cyclical_after overrides'!$A118, F_Inputs_cyclical!$A$1:$A$243, 0), MATCH('Cyclical_after overrides'!Z$1, F_Inputs_cyclical!$A$1:$BE$1, 0))="", "", INDEX(F_Inputs_cyclical!$A$1:$BE$243, MATCH('Cyclical_after overrides'!$A118, F_Inputs_cyclical!$A$1:$A$243, 0), MATCH('Cyclical_after overrides'!Z$1, F_Inputs_cyclical!$A$1:$BE$1, 0))),
Cyclical_overrides!Z118)</f>
        <v>180.16300000000001</v>
      </c>
      <c r="AA118" s="72">
        <f>IF(Cyclical_overrides!AA118 = "",
IF(INDEX(F_Inputs_cyclical!$A$1:$BE$243, MATCH('Cyclical_after overrides'!$A118, F_Inputs_cyclical!$A$1:$A$243, 0), MATCH('Cyclical_after overrides'!AA$1, F_Inputs_cyclical!$A$1:$BE$1, 0))="", "", INDEX(F_Inputs_cyclical!$A$1:$BE$243, MATCH('Cyclical_after overrides'!$A118, F_Inputs_cyclical!$A$1:$A$243, 0), MATCH('Cyclical_after overrides'!AA$1, F_Inputs_cyclical!$A$1:$BE$1, 0))),
Cyclical_overrides!AA118)</f>
        <v>332.50200000000001</v>
      </c>
      <c r="AB118" s="72" t="str">
        <f>IF(Cyclical_overrides!AB118 = "",
IF(INDEX(F_Inputs_cyclical!$A$1:$BE$243, MATCH('Cyclical_after overrides'!$A118, F_Inputs_cyclical!$A$1:$A$243, 0), MATCH('Cyclical_after overrides'!AB$1, F_Inputs_cyclical!$A$1:$BE$1, 0))="", "", INDEX(F_Inputs_cyclical!$A$1:$BE$243, MATCH('Cyclical_after overrides'!$A118, F_Inputs_cyclical!$A$1:$A$243, 0), MATCH('Cyclical_after overrides'!AB$1, F_Inputs_cyclical!$A$1:$BE$1, 0))),
Cyclical_overrides!AB118)</f>
        <v/>
      </c>
      <c r="AC118" s="72" t="str">
        <f>IF(Cyclical_overrides!AC118 = "",
IF(INDEX(F_Inputs_cyclical!$A$1:$BE$243, MATCH('Cyclical_after overrides'!$A118, F_Inputs_cyclical!$A$1:$A$243, 0), MATCH('Cyclical_after overrides'!AC$1, F_Inputs_cyclical!$A$1:$BE$1, 0))="", "", INDEX(F_Inputs_cyclical!$A$1:$BE$243, MATCH('Cyclical_after overrides'!$A118, F_Inputs_cyclical!$A$1:$A$243, 0), MATCH('Cyclical_after overrides'!AC$1, F_Inputs_cyclical!$A$1:$BE$1, 0))),
Cyclical_overrides!AC118)</f>
        <v/>
      </c>
      <c r="AD118" s="72" t="str">
        <f>IF(Cyclical_overrides!AD118 = "",
IF(INDEX(F_Inputs_cyclical!$A$1:$BE$243, MATCH('Cyclical_after overrides'!$A118, F_Inputs_cyclical!$A$1:$A$243, 0), MATCH('Cyclical_after overrides'!AD$1, F_Inputs_cyclical!$A$1:$BE$1, 0))="", "", INDEX(F_Inputs_cyclical!$A$1:$BE$243, MATCH('Cyclical_after overrides'!$A118, F_Inputs_cyclical!$A$1:$A$243, 0), MATCH('Cyclical_after overrides'!AD$1, F_Inputs_cyclical!$A$1:$BE$1, 0))),
Cyclical_overrides!AD118)</f>
        <v/>
      </c>
      <c r="AE118" s="72" t="str">
        <f>IF(Cyclical_overrides!AE118 = "",
IF(INDEX(F_Inputs_cyclical!$A$1:$BE$243, MATCH('Cyclical_after overrides'!$A118, F_Inputs_cyclical!$A$1:$A$243, 0), MATCH('Cyclical_after overrides'!AE$1, F_Inputs_cyclical!$A$1:$BE$1, 0))="", "", INDEX(F_Inputs_cyclical!$A$1:$BE$243, MATCH('Cyclical_after overrides'!$A118, F_Inputs_cyclical!$A$1:$A$243, 0), MATCH('Cyclical_after overrides'!AE$1, F_Inputs_cyclical!$A$1:$BE$1, 0))),
Cyclical_overrides!AE118)</f>
        <v/>
      </c>
      <c r="AF118" s="72" t="str">
        <f>IF(Cyclical_overrides!AF118 = "",
IF(INDEX(F_Inputs_cyclical!$A$1:$BE$243, MATCH('Cyclical_after overrides'!$A118, F_Inputs_cyclical!$A$1:$A$243, 0), MATCH('Cyclical_after overrides'!AF$1, F_Inputs_cyclical!$A$1:$BE$1, 0))="", "", INDEX(F_Inputs_cyclical!$A$1:$BE$243, MATCH('Cyclical_after overrides'!$A118, F_Inputs_cyclical!$A$1:$A$243, 0), MATCH('Cyclical_after overrides'!AF$1, F_Inputs_cyclical!$A$1:$BE$1, 0))),
Cyclical_overrides!AF118)</f>
        <v/>
      </c>
      <c r="AG118" s="72" t="str">
        <f>IF(Cyclical_overrides!AG118 = "",
IF(INDEX(F_Inputs_cyclical!$A$1:$BE$243, MATCH('Cyclical_after overrides'!$A118, F_Inputs_cyclical!$A$1:$A$243, 0), MATCH('Cyclical_after overrides'!AG$1, F_Inputs_cyclical!$A$1:$BE$1, 0))="", "", INDEX(F_Inputs_cyclical!$A$1:$BE$243, MATCH('Cyclical_after overrides'!$A118, F_Inputs_cyclical!$A$1:$A$243, 0), MATCH('Cyclical_after overrides'!AG$1, F_Inputs_cyclical!$A$1:$BE$1, 0))),
Cyclical_overrides!AG118)</f>
        <v/>
      </c>
      <c r="AH118" s="72" t="str">
        <f>IF(Cyclical_overrides!AH118 = "",
IF(INDEX(F_Inputs_cyclical!$A$1:$BE$243, MATCH('Cyclical_after overrides'!$A118, F_Inputs_cyclical!$A$1:$A$243, 0), MATCH('Cyclical_after overrides'!AH$1, F_Inputs_cyclical!$A$1:$BE$1, 0))="", "", INDEX(F_Inputs_cyclical!$A$1:$BE$243, MATCH('Cyclical_after overrides'!$A118, F_Inputs_cyclical!$A$1:$A$243, 0), MATCH('Cyclical_after overrides'!AH$1, F_Inputs_cyclical!$A$1:$BE$1, 0))),
Cyclical_overrides!AH118)</f>
        <v/>
      </c>
      <c r="AI118" s="72" t="str">
        <f>IF(Cyclical_overrides!AI118 = "",
IF(INDEX(F_Inputs_cyclical!$A$1:$BE$243, MATCH('Cyclical_after overrides'!$A118, F_Inputs_cyclical!$A$1:$A$243, 0), MATCH('Cyclical_after overrides'!AI$1, F_Inputs_cyclical!$A$1:$BE$1, 0))="", "", INDEX(F_Inputs_cyclical!$A$1:$BE$243, MATCH('Cyclical_after overrides'!$A118, F_Inputs_cyclical!$A$1:$A$243, 0), MATCH('Cyclical_after overrides'!AI$1, F_Inputs_cyclical!$A$1:$BE$1, 0))),
Cyclical_overrides!AI118)</f>
        <v/>
      </c>
      <c r="AJ118" s="72" t="str">
        <f>IF(Cyclical_overrides!AJ118 = "",
IF(INDEX(F_Inputs_cyclical!$A$1:$BE$243, MATCH('Cyclical_after overrides'!$A118, F_Inputs_cyclical!$A$1:$A$243, 0), MATCH('Cyclical_after overrides'!AJ$1, F_Inputs_cyclical!$A$1:$BE$1, 0))="", "", INDEX(F_Inputs_cyclical!$A$1:$BE$243, MATCH('Cyclical_after overrides'!$A118, F_Inputs_cyclical!$A$1:$A$243, 0), MATCH('Cyclical_after overrides'!AJ$1, F_Inputs_cyclical!$A$1:$BE$1, 0))),
Cyclical_overrides!AJ118)</f>
        <v/>
      </c>
      <c r="AK118" s="72" t="str">
        <f>IF(Cyclical_overrides!AK118 = "",
IF(INDEX(F_Inputs_cyclical!$A$1:$BE$243, MATCH('Cyclical_after overrides'!$A118, F_Inputs_cyclical!$A$1:$A$243, 0), MATCH('Cyclical_after overrides'!AK$1, F_Inputs_cyclical!$A$1:$BE$1, 0))="", "", INDEX(F_Inputs_cyclical!$A$1:$BE$243, MATCH('Cyclical_after overrides'!$A118, F_Inputs_cyclical!$A$1:$A$243, 0), MATCH('Cyclical_after overrides'!AK$1, F_Inputs_cyclical!$A$1:$BE$1, 0))),
Cyclical_overrides!AK118)</f>
        <v/>
      </c>
      <c r="AL118" s="72" t="str">
        <f>IF(Cyclical_overrides!AL118 = "",
IF(INDEX(F_Inputs_cyclical!$A$1:$BE$243, MATCH('Cyclical_after overrides'!$A118, F_Inputs_cyclical!$A$1:$A$243, 0), MATCH('Cyclical_after overrides'!AL$1, F_Inputs_cyclical!$A$1:$BE$1, 0))="", "", INDEX(F_Inputs_cyclical!$A$1:$BE$243, MATCH('Cyclical_after overrides'!$A118, F_Inputs_cyclical!$A$1:$A$243, 0), MATCH('Cyclical_after overrides'!AL$1, F_Inputs_cyclical!$A$1:$BE$1, 0))),
Cyclical_overrides!AL118)</f>
        <v/>
      </c>
      <c r="AM118" s="72">
        <f>IF(Cyclical_overrides!AM118 = "",
IF(INDEX(F_Inputs_cyclical!$A$1:$BE$243, MATCH('Cyclical_after overrides'!$A118, F_Inputs_cyclical!$A$1:$A$243, 0), MATCH('Cyclical_after overrides'!AM$1, F_Inputs_cyclical!$A$1:$BE$1, 0))="", "", INDEX(F_Inputs_cyclical!$A$1:$BE$243, MATCH('Cyclical_after overrides'!$A118, F_Inputs_cyclical!$A$1:$A$243, 0), MATCH('Cyclical_after overrides'!AM$1, F_Inputs_cyclical!$A$1:$BE$1, 0))),
Cyclical_overrides!AM118)</f>
        <v>8.06725647576949</v>
      </c>
      <c r="AN118" s="72">
        <f>IF(Cyclical_overrides!AN118 = "",
IF(INDEX(F_Inputs_cyclical!$A$1:$BE$243, MATCH('Cyclical_after overrides'!$A118, F_Inputs_cyclical!$A$1:$A$243, 0), MATCH('Cyclical_after overrides'!AN$1, F_Inputs_cyclical!$A$1:$BE$1, 0))="", "", INDEX(F_Inputs_cyclical!$A$1:$BE$243, MATCH('Cyclical_after overrides'!$A118, F_Inputs_cyclical!$A$1:$A$243, 0), MATCH('Cyclical_after overrides'!AN$1, F_Inputs_cyclical!$A$1:$BE$1, 0))),
Cyclical_overrides!AN118)</f>
        <v>28.733088619529799</v>
      </c>
      <c r="AO118" s="72" t="str">
        <f>IF(Cyclical_overrides!AO118 = "",
IF(INDEX(F_Inputs_cyclical!$A$1:$BE$243, MATCH('Cyclical_after overrides'!$A118, F_Inputs_cyclical!$A$1:$A$243, 0), MATCH('Cyclical_after overrides'!AO$1, F_Inputs_cyclical!$A$1:$BE$1, 0))="", "", INDEX(F_Inputs_cyclical!$A$1:$BE$243, MATCH('Cyclical_after overrides'!$A118, F_Inputs_cyclical!$A$1:$A$243, 0), MATCH('Cyclical_after overrides'!AO$1, F_Inputs_cyclical!$A$1:$BE$1, 0))),
Cyclical_overrides!AO118)</f>
        <v/>
      </c>
      <c r="AP118" s="72" t="str">
        <f>IF(Cyclical_overrides!AP118 = "",
IF(INDEX(F_Inputs_cyclical!$A$1:$BE$243, MATCH('Cyclical_after overrides'!$A118, F_Inputs_cyclical!$A$1:$A$243, 0), MATCH('Cyclical_after overrides'!AP$1, F_Inputs_cyclical!$A$1:$BE$1, 0))="", "", INDEX(F_Inputs_cyclical!$A$1:$BE$243, MATCH('Cyclical_after overrides'!$A118, F_Inputs_cyclical!$A$1:$A$243, 0), MATCH('Cyclical_after overrides'!AP$1, F_Inputs_cyclical!$A$1:$BE$1, 0))),
Cyclical_overrides!AP118)</f>
        <v/>
      </c>
      <c r="AQ118" s="72">
        <f>IF(Cyclical_overrides!AQ118 = "",
IF(INDEX(F_Inputs_cyclical!$A$1:$BE$243, MATCH('Cyclical_after overrides'!$A118, F_Inputs_cyclical!$A$1:$A$243, 0), MATCH('Cyclical_after overrides'!AQ$1, F_Inputs_cyclical!$A$1:$BE$1, 0))="", "", INDEX(F_Inputs_cyclical!$A$1:$BE$243, MATCH('Cyclical_after overrides'!$A118, F_Inputs_cyclical!$A$1:$A$243, 0), MATCH('Cyclical_after overrides'!AQ$1, F_Inputs_cyclical!$A$1:$BE$1, 0))),
Cyclical_overrides!AQ118)</f>
        <v>1.038</v>
      </c>
      <c r="AR118" s="72">
        <f>IF(Cyclical_overrides!AR118 = "",
IF(INDEX(F_Inputs_cyclical!$A$1:$BE$243, MATCH('Cyclical_after overrides'!$A118, F_Inputs_cyclical!$A$1:$A$243, 0), MATCH('Cyclical_after overrides'!AR$1, F_Inputs_cyclical!$A$1:$BE$1, 0))="", "", INDEX(F_Inputs_cyclical!$A$1:$BE$243, MATCH('Cyclical_after overrides'!$A118, F_Inputs_cyclical!$A$1:$A$243, 0), MATCH('Cyclical_after overrides'!AR$1, F_Inputs_cyclical!$A$1:$BE$1, 0))),
Cyclical_overrides!AR118)</f>
        <v>0</v>
      </c>
      <c r="AS118" s="72">
        <f>IF(Cyclical_overrides!AS118 = "",
IF(INDEX(F_Inputs_cyclical!$A$1:$BE$243, MATCH('Cyclical_after overrides'!$A118, F_Inputs_cyclical!$A$1:$A$243, 0), MATCH('Cyclical_after overrides'!AS$1, F_Inputs_cyclical!$A$1:$BE$1, 0))="", "", INDEX(F_Inputs_cyclical!$A$1:$BE$243, MATCH('Cyclical_after overrides'!$A118, F_Inputs_cyclical!$A$1:$A$243, 0), MATCH('Cyclical_after overrides'!AS$1, F_Inputs_cyclical!$A$1:$BE$1, 0))),
Cyclical_overrides!AS118)</f>
        <v>-0.9</v>
      </c>
      <c r="AT118" s="72">
        <f>IF(Cyclical_overrides!AT118 = "",
IF(INDEX(F_Inputs_cyclical!$A$1:$BE$243, MATCH('Cyclical_after overrides'!$A118, F_Inputs_cyclical!$A$1:$A$243, 0), MATCH('Cyclical_after overrides'!AT$1, F_Inputs_cyclical!$A$1:$BE$1, 0))="", "", INDEX(F_Inputs_cyclical!$A$1:$BE$243, MATCH('Cyclical_after overrides'!$A118, F_Inputs_cyclical!$A$1:$A$243, 0), MATCH('Cyclical_after overrides'!AT$1, F_Inputs_cyclical!$A$1:$BE$1, 0))),
Cyclical_overrides!AT118)</f>
        <v>0</v>
      </c>
      <c r="AU118" s="72">
        <f>IF(Cyclical_overrides!AU118 = "",
IF(INDEX(F_Inputs_cyclical!$A$1:$BE$243, MATCH('Cyclical_after overrides'!$A118, F_Inputs_cyclical!$A$1:$A$243, 0), MATCH('Cyclical_after overrides'!AU$1, F_Inputs_cyclical!$A$1:$BE$1, 0))="", "", INDEX(F_Inputs_cyclical!$A$1:$BE$243, MATCH('Cyclical_after overrides'!$A118, F_Inputs_cyclical!$A$1:$A$243, 0), MATCH('Cyclical_after overrides'!AU$1, F_Inputs_cyclical!$A$1:$BE$1, 0))),
Cyclical_overrides!AU118)</f>
        <v>1.41279405</v>
      </c>
      <c r="AV118" s="72" t="str">
        <f>IF(Cyclical_overrides!AV118 = "",
IF(INDEX(F_Inputs_cyclical!$A$1:$BE$243, MATCH('Cyclical_after overrides'!$A118, F_Inputs_cyclical!$A$1:$A$243, 0), MATCH('Cyclical_after overrides'!AV$1, F_Inputs_cyclical!$A$1:$BE$1, 0))="", "", INDEX(F_Inputs_cyclical!$A$1:$BE$243, MATCH('Cyclical_after overrides'!$A118, F_Inputs_cyclical!$A$1:$A$243, 0), MATCH('Cyclical_after overrides'!AV$1, F_Inputs_cyclical!$A$1:$BE$1, 0))),
Cyclical_overrides!AV118)</f>
        <v/>
      </c>
      <c r="AW118" s="72">
        <f>IF(Cyclical_overrides!AW118 = "",
IF(INDEX(F_Inputs_cyclical!$A$1:$BE$243, MATCH('Cyclical_after overrides'!$A118, F_Inputs_cyclical!$A$1:$A$243, 0), MATCH('Cyclical_after overrides'!AW$1, F_Inputs_cyclical!$A$1:$BE$1, 0))="", "", INDEX(F_Inputs_cyclical!$A$1:$BE$243, MATCH('Cyclical_after overrides'!$A118, F_Inputs_cyclical!$A$1:$A$243, 0), MATCH('Cyclical_after overrides'!AW$1, F_Inputs_cyclical!$A$1:$BE$1, 0))),
Cyclical_overrides!AW118)</f>
        <v>1.1806332960179113</v>
      </c>
      <c r="AX118" s="72">
        <f>IF(Cyclical_overrides!AX118 = "",
IF(INDEX(F_Inputs_cyclical!$A$1:$BE$243, MATCH('Cyclical_after overrides'!$A118, F_Inputs_cyclical!$A$1:$A$243, 0), MATCH('Cyclical_after overrides'!AX$1, F_Inputs_cyclical!$A$1:$BE$1, 0))="", "", INDEX(F_Inputs_cyclical!$A$1:$BE$243, MATCH('Cyclical_after overrides'!$A118, F_Inputs_cyclical!$A$1:$A$243, 0), MATCH('Cyclical_after overrides'!AX$1, F_Inputs_cyclical!$A$1:$BE$1, 0))),
Cyclical_overrides!AX118)</f>
        <v>19.590869636862131</v>
      </c>
      <c r="AY118" s="72">
        <f>IF(Cyclical_overrides!AY118 = "",
IF(INDEX(F_Inputs_cyclical!$A$1:$BE$243, MATCH('Cyclical_after overrides'!$A118, F_Inputs_cyclical!$A$1:$A$243, 0), MATCH('Cyclical_after overrides'!AY$1, F_Inputs_cyclical!$A$1:$BE$1, 0))="", "", INDEX(F_Inputs_cyclical!$A$1:$BE$243, MATCH('Cyclical_after overrides'!$A118, F_Inputs_cyclical!$A$1:$A$243, 0), MATCH('Cyclical_after overrides'!AY$1, F_Inputs_cyclical!$A$1:$BE$1, 0))),
Cyclical_overrides!AY118)</f>
        <v>143.55049859039008</v>
      </c>
      <c r="AZ118" s="72">
        <f>IF(Cyclical_overrides!AZ118 = "",
IF(INDEX(F_Inputs_cyclical!$A$1:$BE$243, MATCH('Cyclical_after overrides'!$A118, F_Inputs_cyclical!$A$1:$A$243, 0), MATCH('Cyclical_after overrides'!AZ$1, F_Inputs_cyclical!$A$1:$BE$1, 0))="", "", INDEX(F_Inputs_cyclical!$A$1:$BE$243, MATCH('Cyclical_after overrides'!$A118, F_Inputs_cyclical!$A$1:$A$243, 0), MATCH('Cyclical_after overrides'!AZ$1, F_Inputs_cyclical!$A$1:$BE$1, 0))),
Cyclical_overrides!AZ118)</f>
        <v>1.3926670020417942</v>
      </c>
      <c r="BA118" s="72">
        <f>IF(Cyclical_overrides!BA118 = "",
IF(INDEX(F_Inputs_cyclical!$A$1:$BE$243, MATCH('Cyclical_after overrides'!$A118, F_Inputs_cyclical!$A$1:$A$243, 0), MATCH('Cyclical_after overrides'!BA$1, F_Inputs_cyclical!$A$1:$BE$1, 0))="", "", INDEX(F_Inputs_cyclical!$A$1:$BE$243, MATCH('Cyclical_after overrides'!$A118, F_Inputs_cyclical!$A$1:$A$243, 0), MATCH('Cyclical_after overrides'!BA$1, F_Inputs_cyclical!$A$1:$BE$1, 0))),
Cyclical_overrides!BA118)</f>
        <v>10.979192127886463</v>
      </c>
      <c r="BB118" s="72">
        <f>IF(Cyclical_overrides!BB118 = "",
IF(INDEX(F_Inputs_cyclical!$A$1:$BE$243, MATCH('Cyclical_after overrides'!$A118, F_Inputs_cyclical!$A$1:$A$243, 0), MATCH('Cyclical_after overrides'!BB$1, F_Inputs_cyclical!$A$1:$BE$1, 0))="", "", INDEX(F_Inputs_cyclical!$A$1:$BE$243, MATCH('Cyclical_after overrides'!$A118, F_Inputs_cyclical!$A$1:$A$243, 0), MATCH('Cyclical_after overrides'!BB$1, F_Inputs_cyclical!$A$1:$BE$1, 0))),
Cyclical_overrides!BB118)</f>
        <v>10.341647207706902</v>
      </c>
      <c r="BC118" s="72">
        <f>IF(Cyclical_overrides!BC118 = "",
IF(INDEX(F_Inputs_cyclical!$A$1:$BE$243, MATCH('Cyclical_after overrides'!$A118, F_Inputs_cyclical!$A$1:$A$243, 0), MATCH('Cyclical_after overrides'!BC$1, F_Inputs_cyclical!$A$1:$BE$1, 0))="", "", INDEX(F_Inputs_cyclical!$A$1:$BE$243, MATCH('Cyclical_after overrides'!$A118, F_Inputs_cyclical!$A$1:$A$243, 0), MATCH('Cyclical_after overrides'!BC$1, F_Inputs_cyclical!$A$1:$BE$1, 0))),
Cyclical_overrides!BC118)</f>
        <v>12.658651432293505</v>
      </c>
      <c r="BD118" s="72">
        <f>IF(Cyclical_overrides!BD118 = "",
IF(INDEX(F_Inputs_cyclical!$A$1:$BE$243, MATCH('Cyclical_after overrides'!$A118, F_Inputs_cyclical!$A$1:$A$243, 0), MATCH('Cyclical_after overrides'!BD$1, F_Inputs_cyclical!$A$1:$BE$1, 0))="", "", INDEX(F_Inputs_cyclical!$A$1:$BE$243, MATCH('Cyclical_after overrides'!$A118, F_Inputs_cyclical!$A$1:$A$243, 0), MATCH('Cyclical_after overrides'!BD$1, F_Inputs_cyclical!$A$1:$BE$1, 0))),
Cyclical_overrides!BD118)</f>
        <v>405.71616600000016</v>
      </c>
      <c r="BE118" s="194"/>
    </row>
    <row r="119" spans="1:57" x14ac:dyDescent="0.4">
      <c r="A119" s="63" t="str">
        <f t="shared" si="1"/>
        <v>WSX19</v>
      </c>
      <c r="B119" s="63" t="s">
        <v>373</v>
      </c>
      <c r="C119" s="63" t="s">
        <v>253</v>
      </c>
      <c r="D119" s="72">
        <f>IF(Cyclical_overrides!D119 = "",
IF(INDEX(F_Inputs_cyclical!$A$1:$BE$243, MATCH('Cyclical_after overrides'!$A119, F_Inputs_cyclical!$A$1:$A$243, 0), MATCH('Cyclical_after overrides'!D$1, F_Inputs_cyclical!$A$1:$BE$1, 0))="", "", INDEX(F_Inputs_cyclical!$A$1:$BE$243, MATCH('Cyclical_after overrides'!$A119, F_Inputs_cyclical!$A$1:$A$243, 0), MATCH('Cyclical_after overrides'!D$1, F_Inputs_cyclical!$A$1:$BE$1, 0))),
Cyclical_overrides!D119)</f>
        <v>7.4966159425156196</v>
      </c>
      <c r="E119" s="72">
        <f>IF(Cyclical_overrides!E119 = "",
IF(INDEX(F_Inputs_cyclical!$A$1:$BE$243, MATCH('Cyclical_after overrides'!$A119, F_Inputs_cyclical!$A$1:$A$243, 0), MATCH('Cyclical_after overrides'!E$1, F_Inputs_cyclical!$A$1:$BE$1, 0))="", "", INDEX(F_Inputs_cyclical!$A$1:$BE$243, MATCH('Cyclical_after overrides'!$A119, F_Inputs_cyclical!$A$1:$A$243, 0), MATCH('Cyclical_after overrides'!E$1, F_Inputs_cyclical!$A$1:$BE$1, 0))),
Cyclical_overrides!E119)</f>
        <v>1.7883117031962701</v>
      </c>
      <c r="F119" s="72">
        <f>IF(Cyclical_overrides!F119 = "",
IF(INDEX(F_Inputs_cyclical!$A$1:$BE$243, MATCH('Cyclical_after overrides'!$A119, F_Inputs_cyclical!$A$1:$A$243, 0), MATCH('Cyclical_after overrides'!F$1, F_Inputs_cyclical!$A$1:$BE$1, 0))="", "", INDEX(F_Inputs_cyclical!$A$1:$BE$243, MATCH('Cyclical_after overrides'!$A119, F_Inputs_cyclical!$A$1:$A$243, 0), MATCH('Cyclical_after overrides'!F$1, F_Inputs_cyclical!$A$1:$BE$1, 0))),
Cyclical_overrides!F119)</f>
        <v>12.645747146292001</v>
      </c>
      <c r="G119" s="72">
        <f>IF(Cyclical_overrides!G119 = "",
IF(INDEX(F_Inputs_cyclical!$A$1:$BE$243, MATCH('Cyclical_after overrides'!$A119, F_Inputs_cyclical!$A$1:$A$243, 0), MATCH('Cyclical_after overrides'!G$1, F_Inputs_cyclical!$A$1:$BE$1, 0))="", "", INDEX(F_Inputs_cyclical!$A$1:$BE$243, MATCH('Cyclical_after overrides'!$A119, F_Inputs_cyclical!$A$1:$A$243, 0), MATCH('Cyclical_after overrides'!G$1, F_Inputs_cyclical!$A$1:$BE$1, 0))),
Cyclical_overrides!G119)</f>
        <v>1.1706154152520001</v>
      </c>
      <c r="H119" s="72" t="str">
        <f>IF(Cyclical_overrides!H119 = "",
IF(INDEX(F_Inputs_cyclical!$A$1:$BE$243, MATCH('Cyclical_after overrides'!$A119, F_Inputs_cyclical!$A$1:$A$243, 0), MATCH('Cyclical_after overrides'!H$1, F_Inputs_cyclical!$A$1:$BE$1, 0))="", "", INDEX(F_Inputs_cyclical!$A$1:$BE$243, MATCH('Cyclical_after overrides'!$A119, F_Inputs_cyclical!$A$1:$A$243, 0), MATCH('Cyclical_after overrides'!H$1, F_Inputs_cyclical!$A$1:$BE$1, 0))),
Cyclical_overrides!H119)</f>
        <v/>
      </c>
      <c r="I119" s="72">
        <f>IF(Cyclical_overrides!I119 = "",
IF(INDEX(F_Inputs_cyclical!$A$1:$BE$243, MATCH('Cyclical_after overrides'!$A119, F_Inputs_cyclical!$A$1:$A$243, 0), MATCH('Cyclical_after overrides'!I$1, F_Inputs_cyclical!$A$1:$BE$1, 0))="", "", INDEX(F_Inputs_cyclical!$A$1:$BE$243, MATCH('Cyclical_after overrides'!$A119, F_Inputs_cyclical!$A$1:$A$243, 0), MATCH('Cyclical_after overrides'!I$1, F_Inputs_cyclical!$A$1:$BE$1, 0))),
Cyclical_overrides!I119)</f>
        <v>0</v>
      </c>
      <c r="J119" s="72">
        <f>IF(Cyclical_overrides!J119 = "",
IF(INDEX(F_Inputs_cyclical!$A$1:$BE$243, MATCH('Cyclical_after overrides'!$A119, F_Inputs_cyclical!$A$1:$A$243, 0), MATCH('Cyclical_after overrides'!J$1, F_Inputs_cyclical!$A$1:$BE$1, 0))="", "", INDEX(F_Inputs_cyclical!$A$1:$BE$243, MATCH('Cyclical_after overrides'!$A119, F_Inputs_cyclical!$A$1:$A$243, 0), MATCH('Cyclical_after overrides'!J$1, F_Inputs_cyclical!$A$1:$BE$1, 0))),
Cyclical_overrides!J119)</f>
        <v>33.957481750509103</v>
      </c>
      <c r="K119" s="72">
        <f>IF(Cyclical_overrides!K119 = "",
IF(INDEX(F_Inputs_cyclical!$A$1:$BE$243, MATCH('Cyclical_after overrides'!$A119, F_Inputs_cyclical!$A$1:$A$243, 0), MATCH('Cyclical_after overrides'!K$1, F_Inputs_cyclical!$A$1:$BE$1, 0))="", "", INDEX(F_Inputs_cyclical!$A$1:$BE$243, MATCH('Cyclical_after overrides'!$A119, F_Inputs_cyclical!$A$1:$A$243, 0), MATCH('Cyclical_after overrides'!K$1, F_Inputs_cyclical!$A$1:$BE$1, 0))),
Cyclical_overrides!K119)</f>
        <v>14.9</v>
      </c>
      <c r="L119" s="72" t="str">
        <f>IF(Cyclical_overrides!L119 = "",
IF(INDEX(F_Inputs_cyclical!$A$1:$BE$243, MATCH('Cyclical_after overrides'!$A119, F_Inputs_cyclical!$A$1:$A$243, 0), MATCH('Cyclical_after overrides'!L$1, F_Inputs_cyclical!$A$1:$BE$1, 0))="", "", INDEX(F_Inputs_cyclical!$A$1:$BE$243, MATCH('Cyclical_after overrides'!$A119, F_Inputs_cyclical!$A$1:$A$243, 0), MATCH('Cyclical_after overrides'!L$1, F_Inputs_cyclical!$A$1:$BE$1, 0))),
Cyclical_overrides!L119)</f>
        <v/>
      </c>
      <c r="M119" s="72" t="str">
        <f>IF(Cyclical_overrides!M119 = "",
IF(INDEX(F_Inputs_cyclical!$A$1:$BE$243, MATCH('Cyclical_after overrides'!$A119, F_Inputs_cyclical!$A$1:$A$243, 0), MATCH('Cyclical_after overrides'!M$1, F_Inputs_cyclical!$A$1:$BE$1, 0))="", "", INDEX(F_Inputs_cyclical!$A$1:$BE$243, MATCH('Cyclical_after overrides'!$A119, F_Inputs_cyclical!$A$1:$A$243, 0), MATCH('Cyclical_after overrides'!M$1, F_Inputs_cyclical!$A$1:$BE$1, 0))),
Cyclical_overrides!M119)</f>
        <v/>
      </c>
      <c r="N119" s="72" t="str">
        <f>IF(Cyclical_overrides!N119 = "",
IF(INDEX(F_Inputs_cyclical!$A$1:$BE$243, MATCH('Cyclical_after overrides'!$A119, F_Inputs_cyclical!$A$1:$A$243, 0), MATCH('Cyclical_after overrides'!N$1, F_Inputs_cyclical!$A$1:$BE$1, 0))="", "", INDEX(F_Inputs_cyclical!$A$1:$BE$243, MATCH('Cyclical_after overrides'!$A119, F_Inputs_cyclical!$A$1:$A$243, 0), MATCH('Cyclical_after overrides'!N$1, F_Inputs_cyclical!$A$1:$BE$1, 0))),
Cyclical_overrides!N119)</f>
        <v/>
      </c>
      <c r="O119" s="72">
        <f>IF(Cyclical_overrides!O119 = "",
IF(INDEX(F_Inputs_cyclical!$A$1:$BE$243, MATCH('Cyclical_after overrides'!$A119, F_Inputs_cyclical!$A$1:$A$243, 0), MATCH('Cyclical_after overrides'!O$1, F_Inputs_cyclical!$A$1:$BE$1, 0))="", "", INDEX(F_Inputs_cyclical!$A$1:$BE$243, MATCH('Cyclical_after overrides'!$A119, F_Inputs_cyclical!$A$1:$A$243, 0), MATCH('Cyclical_after overrides'!O$1, F_Inputs_cyclical!$A$1:$BE$1, 0))),
Cyclical_overrides!O119)</f>
        <v>0</v>
      </c>
      <c r="P119" s="72">
        <f>IF(Cyclical_overrides!P119 = "",
IF(INDEX(F_Inputs_cyclical!$A$1:$BE$243, MATCH('Cyclical_after overrides'!$A119, F_Inputs_cyclical!$A$1:$A$243, 0), MATCH('Cyclical_after overrides'!P$1, F_Inputs_cyclical!$A$1:$BE$1, 0))="", "", INDEX(F_Inputs_cyclical!$A$1:$BE$243, MATCH('Cyclical_after overrides'!$A119, F_Inputs_cyclical!$A$1:$A$243, 0), MATCH('Cyclical_after overrides'!P$1, F_Inputs_cyclical!$A$1:$BE$1, 0))),
Cyclical_overrides!P119)</f>
        <v>0</v>
      </c>
      <c r="Q119" s="72">
        <f>IF(Cyclical_overrides!Q119 = "",
IF(INDEX(F_Inputs_cyclical!$A$1:$BE$243, MATCH('Cyclical_after overrides'!$A119, F_Inputs_cyclical!$A$1:$A$243, 0), MATCH('Cyclical_after overrides'!Q$1, F_Inputs_cyclical!$A$1:$BE$1, 0))="", "", INDEX(F_Inputs_cyclical!$A$1:$BE$243, MATCH('Cyclical_after overrides'!$A119, F_Inputs_cyclical!$A$1:$A$243, 0), MATCH('Cyclical_after overrides'!Q$1, F_Inputs_cyclical!$A$1:$BE$1, 0))),
Cyclical_overrides!Q119)</f>
        <v>0.34399999999999997</v>
      </c>
      <c r="R119" s="72">
        <f>IF(Cyclical_overrides!R119 = "",
IF(INDEX(F_Inputs_cyclical!$A$1:$BE$243, MATCH('Cyclical_after overrides'!$A119, F_Inputs_cyclical!$A$1:$A$243, 0), MATCH('Cyclical_after overrides'!R$1, F_Inputs_cyclical!$A$1:$BE$1, 0))="", "", INDEX(F_Inputs_cyclical!$A$1:$BE$243, MATCH('Cyclical_after overrides'!$A119, F_Inputs_cyclical!$A$1:$A$243, 0), MATCH('Cyclical_after overrides'!R$1, F_Inputs_cyclical!$A$1:$BE$1, 0))),
Cyclical_overrides!R119)</f>
        <v>0.35099999999999998</v>
      </c>
      <c r="S119" s="72">
        <f>IF(Cyclical_overrides!S119 = "",
IF(INDEX(F_Inputs_cyclical!$A$1:$BE$243, MATCH('Cyclical_after overrides'!$A119, F_Inputs_cyclical!$A$1:$A$243, 0), MATCH('Cyclical_after overrides'!S$1, F_Inputs_cyclical!$A$1:$BE$1, 0))="", "", INDEX(F_Inputs_cyclical!$A$1:$BE$243, MATCH('Cyclical_after overrides'!$A119, F_Inputs_cyclical!$A$1:$A$243, 0), MATCH('Cyclical_after overrides'!S$1, F_Inputs_cyclical!$A$1:$BE$1, 0))),
Cyclical_overrides!S119)</f>
        <v>12.167999999999999</v>
      </c>
      <c r="T119" s="72">
        <f>IF(Cyclical_overrides!T119 = "",
IF(INDEX(F_Inputs_cyclical!$A$1:$BE$243, MATCH('Cyclical_after overrides'!$A119, F_Inputs_cyclical!$A$1:$A$243, 0), MATCH('Cyclical_after overrides'!T$1, F_Inputs_cyclical!$A$1:$BE$1, 0))="", "", INDEX(F_Inputs_cyclical!$A$1:$BE$243, MATCH('Cyclical_after overrides'!$A119, F_Inputs_cyclical!$A$1:$A$243, 0), MATCH('Cyclical_after overrides'!T$1, F_Inputs_cyclical!$A$1:$BE$1, 0))),
Cyclical_overrides!T119)</f>
        <v>18.177</v>
      </c>
      <c r="U119" s="72">
        <f>IF(Cyclical_overrides!U119 = "",
IF(INDEX(F_Inputs_cyclical!$A$1:$BE$243, MATCH('Cyclical_after overrides'!$A119, F_Inputs_cyclical!$A$1:$A$243, 0), MATCH('Cyclical_after overrides'!U$1, F_Inputs_cyclical!$A$1:$BE$1, 0))="", "", INDEX(F_Inputs_cyclical!$A$1:$BE$243, MATCH('Cyclical_after overrides'!$A119, F_Inputs_cyclical!$A$1:$A$243, 0), MATCH('Cyclical_after overrides'!U$1, F_Inputs_cyclical!$A$1:$BE$1, 0))),
Cyclical_overrides!U119)</f>
        <v>33.262481750509103</v>
      </c>
      <c r="V119" s="72">
        <f>IF(Cyclical_overrides!V119 = "",
IF(INDEX(F_Inputs_cyclical!$A$1:$BE$243, MATCH('Cyclical_after overrides'!$A119, F_Inputs_cyclical!$A$1:$A$243, 0), MATCH('Cyclical_after overrides'!V$1, F_Inputs_cyclical!$A$1:$BE$1, 0))="", "", INDEX(F_Inputs_cyclical!$A$1:$BE$243, MATCH('Cyclical_after overrides'!$A119, F_Inputs_cyclical!$A$1:$A$243, 0), MATCH('Cyclical_after overrides'!V$1, F_Inputs_cyclical!$A$1:$BE$1, 0))),
Cyclical_overrides!V119)</f>
        <v>19.827999999999999</v>
      </c>
      <c r="W119" s="72">
        <f>IF(Cyclical_overrides!W119 = "",
IF(INDEX(F_Inputs_cyclical!$A$1:$BE$243, MATCH('Cyclical_after overrides'!$A119, F_Inputs_cyclical!$A$1:$A$243, 0), MATCH('Cyclical_after overrides'!W$1, F_Inputs_cyclical!$A$1:$BE$1, 0))="", "", INDEX(F_Inputs_cyclical!$A$1:$BE$243, MATCH('Cyclical_after overrides'!$A119, F_Inputs_cyclical!$A$1:$A$243, 0), MATCH('Cyclical_after overrides'!W$1, F_Inputs_cyclical!$A$1:$BE$1, 0))),
Cyclical_overrides!W119)</f>
        <v>20.478999999999999</v>
      </c>
      <c r="X119" s="72">
        <f>IF(Cyclical_overrides!X119 = "",
IF(INDEX(F_Inputs_cyclical!$A$1:$BE$243, MATCH('Cyclical_after overrides'!$A119, F_Inputs_cyclical!$A$1:$A$243, 0), MATCH('Cyclical_after overrides'!X$1, F_Inputs_cyclical!$A$1:$BE$1, 0))="", "", INDEX(F_Inputs_cyclical!$A$1:$BE$243, MATCH('Cyclical_after overrides'!$A119, F_Inputs_cyclical!$A$1:$A$243, 0), MATCH('Cyclical_after overrides'!X$1, F_Inputs_cyclical!$A$1:$BE$1, 0))),
Cyclical_overrides!X119)</f>
        <v>266.839</v>
      </c>
      <c r="Y119" s="72">
        <f>IF(Cyclical_overrides!Y119 = "",
IF(INDEX(F_Inputs_cyclical!$A$1:$BE$243, MATCH('Cyclical_after overrides'!$A119, F_Inputs_cyclical!$A$1:$A$243, 0), MATCH('Cyclical_after overrides'!Y$1, F_Inputs_cyclical!$A$1:$BE$1, 0))="", "", INDEX(F_Inputs_cyclical!$A$1:$BE$243, MATCH('Cyclical_after overrides'!$A119, F_Inputs_cyclical!$A$1:$A$243, 0), MATCH('Cyclical_after overrides'!Y$1, F_Inputs_cyclical!$A$1:$BE$1, 0))),
Cyclical_overrides!Y119)</f>
        <v>375.84699999999998</v>
      </c>
      <c r="Z119" s="72">
        <f>IF(Cyclical_overrides!Z119 = "",
IF(INDEX(F_Inputs_cyclical!$A$1:$BE$243, MATCH('Cyclical_after overrides'!$A119, F_Inputs_cyclical!$A$1:$A$243, 0), MATCH('Cyclical_after overrides'!Z$1, F_Inputs_cyclical!$A$1:$BE$1, 0))="", "", INDEX(F_Inputs_cyclical!$A$1:$BE$243, MATCH('Cyclical_after overrides'!$A119, F_Inputs_cyclical!$A$1:$A$243, 0), MATCH('Cyclical_after overrides'!Z$1, F_Inputs_cyclical!$A$1:$BE$1, 0))),
Cyclical_overrides!Z119)</f>
        <v>169.95400000000001</v>
      </c>
      <c r="AA119" s="72">
        <f>IF(Cyclical_overrides!AA119 = "",
IF(INDEX(F_Inputs_cyclical!$A$1:$BE$243, MATCH('Cyclical_after overrides'!$A119, F_Inputs_cyclical!$A$1:$A$243, 0), MATCH('Cyclical_after overrides'!AA$1, F_Inputs_cyclical!$A$1:$BE$1, 0))="", "", INDEX(F_Inputs_cyclical!$A$1:$BE$243, MATCH('Cyclical_after overrides'!$A119, F_Inputs_cyclical!$A$1:$A$243, 0), MATCH('Cyclical_after overrides'!AA$1, F_Inputs_cyclical!$A$1:$BE$1, 0))),
Cyclical_overrides!AA119)</f>
        <v>345.61</v>
      </c>
      <c r="AB119" s="72" t="str">
        <f>IF(Cyclical_overrides!AB119 = "",
IF(INDEX(F_Inputs_cyclical!$A$1:$BE$243, MATCH('Cyclical_after overrides'!$A119, F_Inputs_cyclical!$A$1:$A$243, 0), MATCH('Cyclical_after overrides'!AB$1, F_Inputs_cyclical!$A$1:$BE$1, 0))="", "", INDEX(F_Inputs_cyclical!$A$1:$BE$243, MATCH('Cyclical_after overrides'!$A119, F_Inputs_cyclical!$A$1:$A$243, 0), MATCH('Cyclical_after overrides'!AB$1, F_Inputs_cyclical!$A$1:$BE$1, 0))),
Cyclical_overrides!AB119)</f>
        <v/>
      </c>
      <c r="AC119" s="72" t="str">
        <f>IF(Cyclical_overrides!AC119 = "",
IF(INDEX(F_Inputs_cyclical!$A$1:$BE$243, MATCH('Cyclical_after overrides'!$A119, F_Inputs_cyclical!$A$1:$A$243, 0), MATCH('Cyclical_after overrides'!AC$1, F_Inputs_cyclical!$A$1:$BE$1, 0))="", "", INDEX(F_Inputs_cyclical!$A$1:$BE$243, MATCH('Cyclical_after overrides'!$A119, F_Inputs_cyclical!$A$1:$A$243, 0), MATCH('Cyclical_after overrides'!AC$1, F_Inputs_cyclical!$A$1:$BE$1, 0))),
Cyclical_overrides!AC119)</f>
        <v/>
      </c>
      <c r="AD119" s="72" t="str">
        <f>IF(Cyclical_overrides!AD119 = "",
IF(INDEX(F_Inputs_cyclical!$A$1:$BE$243, MATCH('Cyclical_after overrides'!$A119, F_Inputs_cyclical!$A$1:$A$243, 0), MATCH('Cyclical_after overrides'!AD$1, F_Inputs_cyclical!$A$1:$BE$1, 0))="", "", INDEX(F_Inputs_cyclical!$A$1:$BE$243, MATCH('Cyclical_after overrides'!$A119, F_Inputs_cyclical!$A$1:$A$243, 0), MATCH('Cyclical_after overrides'!AD$1, F_Inputs_cyclical!$A$1:$BE$1, 0))),
Cyclical_overrides!AD119)</f>
        <v/>
      </c>
      <c r="AE119" s="72" t="str">
        <f>IF(Cyclical_overrides!AE119 = "",
IF(INDEX(F_Inputs_cyclical!$A$1:$BE$243, MATCH('Cyclical_after overrides'!$A119, F_Inputs_cyclical!$A$1:$A$243, 0), MATCH('Cyclical_after overrides'!AE$1, F_Inputs_cyclical!$A$1:$BE$1, 0))="", "", INDEX(F_Inputs_cyclical!$A$1:$BE$243, MATCH('Cyclical_after overrides'!$A119, F_Inputs_cyclical!$A$1:$A$243, 0), MATCH('Cyclical_after overrides'!AE$1, F_Inputs_cyclical!$A$1:$BE$1, 0))),
Cyclical_overrides!AE119)</f>
        <v/>
      </c>
      <c r="AF119" s="72" t="str">
        <f>IF(Cyclical_overrides!AF119 = "",
IF(INDEX(F_Inputs_cyclical!$A$1:$BE$243, MATCH('Cyclical_after overrides'!$A119, F_Inputs_cyclical!$A$1:$A$243, 0), MATCH('Cyclical_after overrides'!AF$1, F_Inputs_cyclical!$A$1:$BE$1, 0))="", "", INDEX(F_Inputs_cyclical!$A$1:$BE$243, MATCH('Cyclical_after overrides'!$A119, F_Inputs_cyclical!$A$1:$A$243, 0), MATCH('Cyclical_after overrides'!AF$1, F_Inputs_cyclical!$A$1:$BE$1, 0))),
Cyclical_overrides!AF119)</f>
        <v/>
      </c>
      <c r="AG119" s="72" t="str">
        <f>IF(Cyclical_overrides!AG119 = "",
IF(INDEX(F_Inputs_cyclical!$A$1:$BE$243, MATCH('Cyclical_after overrides'!$A119, F_Inputs_cyclical!$A$1:$A$243, 0), MATCH('Cyclical_after overrides'!AG$1, F_Inputs_cyclical!$A$1:$BE$1, 0))="", "", INDEX(F_Inputs_cyclical!$A$1:$BE$243, MATCH('Cyclical_after overrides'!$A119, F_Inputs_cyclical!$A$1:$A$243, 0), MATCH('Cyclical_after overrides'!AG$1, F_Inputs_cyclical!$A$1:$BE$1, 0))),
Cyclical_overrides!AG119)</f>
        <v/>
      </c>
      <c r="AH119" s="72" t="str">
        <f>IF(Cyclical_overrides!AH119 = "",
IF(INDEX(F_Inputs_cyclical!$A$1:$BE$243, MATCH('Cyclical_after overrides'!$A119, F_Inputs_cyclical!$A$1:$A$243, 0), MATCH('Cyclical_after overrides'!AH$1, F_Inputs_cyclical!$A$1:$BE$1, 0))="", "", INDEX(F_Inputs_cyclical!$A$1:$BE$243, MATCH('Cyclical_after overrides'!$A119, F_Inputs_cyclical!$A$1:$A$243, 0), MATCH('Cyclical_after overrides'!AH$1, F_Inputs_cyclical!$A$1:$BE$1, 0))),
Cyclical_overrides!AH119)</f>
        <v/>
      </c>
      <c r="AI119" s="72" t="str">
        <f>IF(Cyclical_overrides!AI119 = "",
IF(INDEX(F_Inputs_cyclical!$A$1:$BE$243, MATCH('Cyclical_after overrides'!$A119, F_Inputs_cyclical!$A$1:$A$243, 0), MATCH('Cyclical_after overrides'!AI$1, F_Inputs_cyclical!$A$1:$BE$1, 0))="", "", INDEX(F_Inputs_cyclical!$A$1:$BE$243, MATCH('Cyclical_after overrides'!$A119, F_Inputs_cyclical!$A$1:$A$243, 0), MATCH('Cyclical_after overrides'!AI$1, F_Inputs_cyclical!$A$1:$BE$1, 0))),
Cyclical_overrides!AI119)</f>
        <v/>
      </c>
      <c r="AJ119" s="72" t="str">
        <f>IF(Cyclical_overrides!AJ119 = "",
IF(INDEX(F_Inputs_cyclical!$A$1:$BE$243, MATCH('Cyclical_after overrides'!$A119, F_Inputs_cyclical!$A$1:$A$243, 0), MATCH('Cyclical_after overrides'!AJ$1, F_Inputs_cyclical!$A$1:$BE$1, 0))="", "", INDEX(F_Inputs_cyclical!$A$1:$BE$243, MATCH('Cyclical_after overrides'!$A119, F_Inputs_cyclical!$A$1:$A$243, 0), MATCH('Cyclical_after overrides'!AJ$1, F_Inputs_cyclical!$A$1:$BE$1, 0))),
Cyclical_overrides!AJ119)</f>
        <v/>
      </c>
      <c r="AK119" s="72" t="str">
        <f>IF(Cyclical_overrides!AK119 = "",
IF(INDEX(F_Inputs_cyclical!$A$1:$BE$243, MATCH('Cyclical_after overrides'!$A119, F_Inputs_cyclical!$A$1:$A$243, 0), MATCH('Cyclical_after overrides'!AK$1, F_Inputs_cyclical!$A$1:$BE$1, 0))="", "", INDEX(F_Inputs_cyclical!$A$1:$BE$243, MATCH('Cyclical_after overrides'!$A119, F_Inputs_cyclical!$A$1:$A$243, 0), MATCH('Cyclical_after overrides'!AK$1, F_Inputs_cyclical!$A$1:$BE$1, 0))),
Cyclical_overrides!AK119)</f>
        <v/>
      </c>
      <c r="AL119" s="72" t="str">
        <f>IF(Cyclical_overrides!AL119 = "",
IF(INDEX(F_Inputs_cyclical!$A$1:$BE$243, MATCH('Cyclical_after overrides'!$A119, F_Inputs_cyclical!$A$1:$A$243, 0), MATCH('Cyclical_after overrides'!AL$1, F_Inputs_cyclical!$A$1:$BE$1, 0))="", "", INDEX(F_Inputs_cyclical!$A$1:$BE$243, MATCH('Cyclical_after overrides'!$A119, F_Inputs_cyclical!$A$1:$A$243, 0), MATCH('Cyclical_after overrides'!AL$1, F_Inputs_cyclical!$A$1:$BE$1, 0))),
Cyclical_overrides!AL119)</f>
        <v/>
      </c>
      <c r="AM119" s="72">
        <f>IF(Cyclical_overrides!AM119 = "",
IF(INDEX(F_Inputs_cyclical!$A$1:$BE$243, MATCH('Cyclical_after overrides'!$A119, F_Inputs_cyclical!$A$1:$A$243, 0), MATCH('Cyclical_after overrides'!AM$1, F_Inputs_cyclical!$A$1:$BE$1, 0))="", "", INDEX(F_Inputs_cyclical!$A$1:$BE$243, MATCH('Cyclical_after overrides'!$A119, F_Inputs_cyclical!$A$1:$A$243, 0), MATCH('Cyclical_after overrides'!AM$1, F_Inputs_cyclical!$A$1:$BE$1, 0))),
Cyclical_overrides!AM119)</f>
        <v>10.161191543253199</v>
      </c>
      <c r="AN119" s="72">
        <f>IF(Cyclical_overrides!AN119 = "",
IF(INDEX(F_Inputs_cyclical!$A$1:$BE$243, MATCH('Cyclical_after overrides'!$A119, F_Inputs_cyclical!$A$1:$A$243, 0), MATCH('Cyclical_after overrides'!AN$1, F_Inputs_cyclical!$A$1:$BE$1, 0))="", "", INDEX(F_Inputs_cyclical!$A$1:$BE$243, MATCH('Cyclical_after overrides'!$A119, F_Inputs_cyclical!$A$1:$A$243, 0), MATCH('Cyclical_after overrides'!AN$1, F_Inputs_cyclical!$A$1:$BE$1, 0))),
Cyclical_overrides!AN119)</f>
        <v>33.262481750509103</v>
      </c>
      <c r="AO119" s="72" t="str">
        <f>IF(Cyclical_overrides!AO119 = "",
IF(INDEX(F_Inputs_cyclical!$A$1:$BE$243, MATCH('Cyclical_after overrides'!$A119, F_Inputs_cyclical!$A$1:$A$243, 0), MATCH('Cyclical_after overrides'!AO$1, F_Inputs_cyclical!$A$1:$BE$1, 0))="", "", INDEX(F_Inputs_cyclical!$A$1:$BE$243, MATCH('Cyclical_after overrides'!$A119, F_Inputs_cyclical!$A$1:$A$243, 0), MATCH('Cyclical_after overrides'!AO$1, F_Inputs_cyclical!$A$1:$BE$1, 0))),
Cyclical_overrides!AO119)</f>
        <v/>
      </c>
      <c r="AP119" s="72" t="str">
        <f>IF(Cyclical_overrides!AP119 = "",
IF(INDEX(F_Inputs_cyclical!$A$1:$BE$243, MATCH('Cyclical_after overrides'!$A119, F_Inputs_cyclical!$A$1:$A$243, 0), MATCH('Cyclical_after overrides'!AP$1, F_Inputs_cyclical!$A$1:$BE$1, 0))="", "", INDEX(F_Inputs_cyclical!$A$1:$BE$243, MATCH('Cyclical_after overrides'!$A119, F_Inputs_cyclical!$A$1:$A$243, 0), MATCH('Cyclical_after overrides'!AP$1, F_Inputs_cyclical!$A$1:$BE$1, 0))),
Cyclical_overrides!AP119)</f>
        <v/>
      </c>
      <c r="AQ119" s="72">
        <f>IF(Cyclical_overrides!AQ119 = "",
IF(INDEX(F_Inputs_cyclical!$A$1:$BE$243, MATCH('Cyclical_after overrides'!$A119, F_Inputs_cyclical!$A$1:$A$243, 0), MATCH('Cyclical_after overrides'!AQ$1, F_Inputs_cyclical!$A$1:$BE$1, 0))="", "", INDEX(F_Inputs_cyclical!$A$1:$BE$243, MATCH('Cyclical_after overrides'!$A119, F_Inputs_cyclical!$A$1:$A$243, 0), MATCH('Cyclical_after overrides'!AQ$1, F_Inputs_cyclical!$A$1:$BE$1, 0))),
Cyclical_overrides!AQ119)</f>
        <v>0.69499999999999995</v>
      </c>
      <c r="AR119" s="72">
        <f>IF(Cyclical_overrides!AR119 = "",
IF(INDEX(F_Inputs_cyclical!$A$1:$BE$243, MATCH('Cyclical_after overrides'!$A119, F_Inputs_cyclical!$A$1:$A$243, 0), MATCH('Cyclical_after overrides'!AR$1, F_Inputs_cyclical!$A$1:$BE$1, 0))="", "", INDEX(F_Inputs_cyclical!$A$1:$BE$243, MATCH('Cyclical_after overrides'!$A119, F_Inputs_cyclical!$A$1:$A$243, 0), MATCH('Cyclical_after overrides'!AR$1, F_Inputs_cyclical!$A$1:$BE$1, 0))),
Cyclical_overrides!AR119)</f>
        <v>0</v>
      </c>
      <c r="AS119" s="72">
        <f>IF(Cyclical_overrides!AS119 = "",
IF(INDEX(F_Inputs_cyclical!$A$1:$BE$243, MATCH('Cyclical_after overrides'!$A119, F_Inputs_cyclical!$A$1:$A$243, 0), MATCH('Cyclical_after overrides'!AS$1, F_Inputs_cyclical!$A$1:$BE$1, 0))="", "", INDEX(F_Inputs_cyclical!$A$1:$BE$243, MATCH('Cyclical_after overrides'!$A119, F_Inputs_cyclical!$A$1:$A$243, 0), MATCH('Cyclical_after overrides'!AS$1, F_Inputs_cyclical!$A$1:$BE$1, 0))),
Cyclical_overrides!AS119)</f>
        <v>-0.6</v>
      </c>
      <c r="AT119" s="72">
        <f>IF(Cyclical_overrides!AT119 = "",
IF(INDEX(F_Inputs_cyclical!$A$1:$BE$243, MATCH('Cyclical_after overrides'!$A119, F_Inputs_cyclical!$A$1:$A$243, 0), MATCH('Cyclical_after overrides'!AT$1, F_Inputs_cyclical!$A$1:$BE$1, 0))="", "", INDEX(F_Inputs_cyclical!$A$1:$BE$243, MATCH('Cyclical_after overrides'!$A119, F_Inputs_cyclical!$A$1:$A$243, 0), MATCH('Cyclical_after overrides'!AT$1, F_Inputs_cyclical!$A$1:$BE$1, 0))),
Cyclical_overrides!AT119)</f>
        <v>0</v>
      </c>
      <c r="AU119" s="72">
        <f>IF(Cyclical_overrides!AU119 = "",
IF(INDEX(F_Inputs_cyclical!$A$1:$BE$243, MATCH('Cyclical_after overrides'!$A119, F_Inputs_cyclical!$A$1:$A$243, 0), MATCH('Cyclical_after overrides'!AU$1, F_Inputs_cyclical!$A$1:$BE$1, 0))="", "", INDEX(F_Inputs_cyclical!$A$1:$BE$243, MATCH('Cyclical_after overrides'!$A119, F_Inputs_cyclical!$A$1:$A$243, 0), MATCH('Cyclical_after overrides'!AU$1, F_Inputs_cyclical!$A$1:$BE$1, 0))),
Cyclical_overrides!AU119)</f>
        <v>2.0801332094779998</v>
      </c>
      <c r="AV119" s="72" t="str">
        <f>IF(Cyclical_overrides!AV119 = "",
IF(INDEX(F_Inputs_cyclical!$A$1:$BE$243, MATCH('Cyclical_after overrides'!$A119, F_Inputs_cyclical!$A$1:$A$243, 0), MATCH('Cyclical_after overrides'!AV$1, F_Inputs_cyclical!$A$1:$BE$1, 0))="", "", INDEX(F_Inputs_cyclical!$A$1:$BE$243, MATCH('Cyclical_after overrides'!$A119, F_Inputs_cyclical!$A$1:$A$243, 0), MATCH('Cyclical_after overrides'!AV$1, F_Inputs_cyclical!$A$1:$BE$1, 0))),
Cyclical_overrides!AV119)</f>
        <v/>
      </c>
      <c r="AW119" s="72">
        <f>IF(Cyclical_overrides!AW119 = "",
IF(INDEX(F_Inputs_cyclical!$A$1:$BE$243, MATCH('Cyclical_after overrides'!$A119, F_Inputs_cyclical!$A$1:$A$243, 0), MATCH('Cyclical_after overrides'!AW$1, F_Inputs_cyclical!$A$1:$BE$1, 0))="", "", INDEX(F_Inputs_cyclical!$A$1:$BE$243, MATCH('Cyclical_after overrides'!$A119, F_Inputs_cyclical!$A$1:$A$243, 0), MATCH('Cyclical_after overrides'!AW$1, F_Inputs_cyclical!$A$1:$BE$1, 0))),
Cyclical_overrides!AW119)</f>
        <v>1.1560444722831191</v>
      </c>
      <c r="AX119" s="72">
        <f>IF(Cyclical_overrides!AX119 = "",
IF(INDEX(F_Inputs_cyclical!$A$1:$BE$243, MATCH('Cyclical_after overrides'!$A119, F_Inputs_cyclical!$A$1:$A$243, 0), MATCH('Cyclical_after overrides'!AX$1, F_Inputs_cyclical!$A$1:$BE$1, 0))="", "", INDEX(F_Inputs_cyclical!$A$1:$BE$243, MATCH('Cyclical_after overrides'!$A119, F_Inputs_cyclical!$A$1:$A$243, 0), MATCH('Cyclical_after overrides'!AX$1, F_Inputs_cyclical!$A$1:$BE$1, 0))),
Cyclical_overrides!AX119)</f>
        <v>18.867813182274379</v>
      </c>
      <c r="AY119" s="72">
        <f>IF(Cyclical_overrides!AY119 = "",
IF(INDEX(F_Inputs_cyclical!$A$1:$BE$243, MATCH('Cyclical_after overrides'!$A119, F_Inputs_cyclical!$A$1:$A$243, 0), MATCH('Cyclical_after overrides'!AY$1, F_Inputs_cyclical!$A$1:$BE$1, 0))="", "", INDEX(F_Inputs_cyclical!$A$1:$BE$243, MATCH('Cyclical_after overrides'!$A119, F_Inputs_cyclical!$A$1:$A$243, 0), MATCH('Cyclical_after overrides'!AY$1, F_Inputs_cyclical!$A$1:$BE$1, 0))),
Cyclical_overrides!AY119)</f>
        <v>143.06166922239549</v>
      </c>
      <c r="AZ119" s="72">
        <f>IF(Cyclical_overrides!AZ119 = "",
IF(INDEX(F_Inputs_cyclical!$A$1:$BE$243, MATCH('Cyclical_after overrides'!$A119, F_Inputs_cyclical!$A$1:$A$243, 0), MATCH('Cyclical_after overrides'!AZ$1, F_Inputs_cyclical!$A$1:$BE$1, 0))="", "", INDEX(F_Inputs_cyclical!$A$1:$BE$243, MATCH('Cyclical_after overrides'!$A119, F_Inputs_cyclical!$A$1:$A$243, 0), MATCH('Cyclical_after overrides'!AZ$1, F_Inputs_cyclical!$A$1:$BE$1, 0))),
Cyclical_overrides!AZ119)</f>
        <v>1.3669872989011711</v>
      </c>
      <c r="BA119" s="72">
        <f>IF(Cyclical_overrides!BA119 = "",
IF(INDEX(F_Inputs_cyclical!$A$1:$BE$243, MATCH('Cyclical_after overrides'!$A119, F_Inputs_cyclical!$A$1:$A$243, 0), MATCH('Cyclical_after overrides'!BA$1, F_Inputs_cyclical!$A$1:$BE$1, 0))="", "", INDEX(F_Inputs_cyclical!$A$1:$BE$243, MATCH('Cyclical_after overrides'!$A119, F_Inputs_cyclical!$A$1:$A$243, 0), MATCH('Cyclical_after overrides'!BA$1, F_Inputs_cyclical!$A$1:$BE$1, 0))),
Cyclical_overrides!BA119)</f>
        <v>10.979192127886463</v>
      </c>
      <c r="BB119" s="72">
        <f>IF(Cyclical_overrides!BB119 = "",
IF(INDEX(F_Inputs_cyclical!$A$1:$BE$243, MATCH('Cyclical_after overrides'!$A119, F_Inputs_cyclical!$A$1:$A$243, 0), MATCH('Cyclical_after overrides'!BB$1, F_Inputs_cyclical!$A$1:$BE$1, 0))="", "", INDEX(F_Inputs_cyclical!$A$1:$BE$243, MATCH('Cyclical_after overrides'!$A119, F_Inputs_cyclical!$A$1:$A$243, 0), MATCH('Cyclical_after overrides'!BB$1, F_Inputs_cyclical!$A$1:$BE$1, 0))),
Cyclical_overrides!BB119)</f>
        <v>10.022874747617124</v>
      </c>
      <c r="BC119" s="72">
        <f>IF(Cyclical_overrides!BC119 = "",
IF(INDEX(F_Inputs_cyclical!$A$1:$BE$243, MATCH('Cyclical_after overrides'!$A119, F_Inputs_cyclical!$A$1:$A$243, 0), MATCH('Cyclical_after overrides'!BC$1, F_Inputs_cyclical!$A$1:$BE$1, 0))="", "", INDEX(F_Inputs_cyclical!$A$1:$BE$243, MATCH('Cyclical_after overrides'!$A119, F_Inputs_cyclical!$A$1:$A$243, 0), MATCH('Cyclical_after overrides'!BC$1, F_Inputs_cyclical!$A$1:$BE$1, 0))),
Cyclical_overrides!BC119)</f>
        <v>12.803936865276114</v>
      </c>
      <c r="BD119" s="72">
        <f>IF(Cyclical_overrides!BD119 = "",
IF(INDEX(F_Inputs_cyclical!$A$1:$BE$243, MATCH('Cyclical_after overrides'!$A119, F_Inputs_cyclical!$A$1:$A$243, 0), MATCH('Cyclical_after overrides'!BD$1, F_Inputs_cyclical!$A$1:$BE$1, 0))="", "", INDEX(F_Inputs_cyclical!$A$1:$BE$243, MATCH('Cyclical_after overrides'!$A119, F_Inputs_cyclical!$A$1:$A$243, 0), MATCH('Cyclical_after overrides'!BD$1, F_Inputs_cyclical!$A$1:$BE$1, 0))),
Cyclical_overrides!BD119)</f>
        <v>414.738</v>
      </c>
      <c r="BE119" s="194"/>
    </row>
    <row r="120" spans="1:57" x14ac:dyDescent="0.4">
      <c r="A120" s="63" t="str">
        <f t="shared" si="1"/>
        <v>WSX20</v>
      </c>
      <c r="B120" s="63" t="s">
        <v>373</v>
      </c>
      <c r="C120" s="63" t="s">
        <v>255</v>
      </c>
      <c r="D120" s="72">
        <f>IF(Cyclical_overrides!D120 = "",
IF(INDEX(F_Inputs_cyclical!$A$1:$BE$243, MATCH('Cyclical_after overrides'!$A120, F_Inputs_cyclical!$A$1:$A$243, 0), MATCH('Cyclical_after overrides'!D$1, F_Inputs_cyclical!$A$1:$BE$1, 0))="", "", INDEX(F_Inputs_cyclical!$A$1:$BE$243, MATCH('Cyclical_after overrides'!$A120, F_Inputs_cyclical!$A$1:$A$243, 0), MATCH('Cyclical_after overrides'!D$1, F_Inputs_cyclical!$A$1:$BE$1, 0))),
Cyclical_overrides!D120)</f>
        <v>6.3501327348360999</v>
      </c>
      <c r="E120" s="72">
        <f>IF(Cyclical_overrides!E120 = "",
IF(INDEX(F_Inputs_cyclical!$A$1:$BE$243, MATCH('Cyclical_after overrides'!$A120, F_Inputs_cyclical!$A$1:$A$243, 0), MATCH('Cyclical_after overrides'!E$1, F_Inputs_cyclical!$A$1:$BE$1, 0))="", "", INDEX(F_Inputs_cyclical!$A$1:$BE$243, MATCH('Cyclical_after overrides'!$A120, F_Inputs_cyclical!$A$1:$A$243, 0), MATCH('Cyclical_after overrides'!E$1, F_Inputs_cyclical!$A$1:$BE$1, 0))),
Cyclical_overrides!E120)</f>
        <v>1.72965743457799</v>
      </c>
      <c r="F120" s="72">
        <f>IF(Cyclical_overrides!F120 = "",
IF(INDEX(F_Inputs_cyclical!$A$1:$BE$243, MATCH('Cyclical_after overrides'!$A120, F_Inputs_cyclical!$A$1:$A$243, 0), MATCH('Cyclical_after overrides'!F$1, F_Inputs_cyclical!$A$1:$BE$1, 0))="", "", INDEX(F_Inputs_cyclical!$A$1:$BE$243, MATCH('Cyclical_after overrides'!$A120, F_Inputs_cyclical!$A$1:$A$243, 0), MATCH('Cyclical_after overrides'!F$1, F_Inputs_cyclical!$A$1:$BE$1, 0))),
Cyclical_overrides!F120)</f>
        <v>19.548204026393702</v>
      </c>
      <c r="G120" s="72">
        <f>IF(Cyclical_overrides!G120 = "",
IF(INDEX(F_Inputs_cyclical!$A$1:$BE$243, MATCH('Cyclical_after overrides'!$A120, F_Inputs_cyclical!$A$1:$A$243, 0), MATCH('Cyclical_after overrides'!G$1, F_Inputs_cyclical!$A$1:$BE$1, 0))="", "", INDEX(F_Inputs_cyclical!$A$1:$BE$243, MATCH('Cyclical_after overrides'!$A120, F_Inputs_cyclical!$A$1:$A$243, 0), MATCH('Cyclical_after overrides'!G$1, F_Inputs_cyclical!$A$1:$BE$1, 0))),
Cyclical_overrides!G120)</f>
        <v>1.27012049413627</v>
      </c>
      <c r="H120" s="72" t="str">
        <f>IF(Cyclical_overrides!H120 = "",
IF(INDEX(F_Inputs_cyclical!$A$1:$BE$243, MATCH('Cyclical_after overrides'!$A120, F_Inputs_cyclical!$A$1:$A$243, 0), MATCH('Cyclical_after overrides'!H$1, F_Inputs_cyclical!$A$1:$BE$1, 0))="", "", INDEX(F_Inputs_cyclical!$A$1:$BE$243, MATCH('Cyclical_after overrides'!$A120, F_Inputs_cyclical!$A$1:$A$243, 0), MATCH('Cyclical_after overrides'!H$1, F_Inputs_cyclical!$A$1:$BE$1, 0))),
Cyclical_overrides!H120)</f>
        <v/>
      </c>
      <c r="I120" s="72">
        <f>IF(Cyclical_overrides!I120 = "",
IF(INDEX(F_Inputs_cyclical!$A$1:$BE$243, MATCH('Cyclical_after overrides'!$A120, F_Inputs_cyclical!$A$1:$A$243, 0), MATCH('Cyclical_after overrides'!I$1, F_Inputs_cyclical!$A$1:$BE$1, 0))="", "", INDEX(F_Inputs_cyclical!$A$1:$BE$243, MATCH('Cyclical_after overrides'!$A120, F_Inputs_cyclical!$A$1:$A$243, 0), MATCH('Cyclical_after overrides'!I$1, F_Inputs_cyclical!$A$1:$BE$1, 0))),
Cyclical_overrides!I120)</f>
        <v>0</v>
      </c>
      <c r="J120" s="72">
        <f>IF(Cyclical_overrides!J120 = "",
IF(INDEX(F_Inputs_cyclical!$A$1:$BE$243, MATCH('Cyclical_after overrides'!$A120, F_Inputs_cyclical!$A$1:$A$243, 0), MATCH('Cyclical_after overrides'!J$1, F_Inputs_cyclical!$A$1:$BE$1, 0))="", "", INDEX(F_Inputs_cyclical!$A$1:$BE$243, MATCH('Cyclical_after overrides'!$A120, F_Inputs_cyclical!$A$1:$A$243, 0), MATCH('Cyclical_after overrides'!J$1, F_Inputs_cyclical!$A$1:$BE$1, 0))),
Cyclical_overrides!J120)</f>
        <v>36.805671607603301</v>
      </c>
      <c r="K120" s="72">
        <f>IF(Cyclical_overrides!K120 = "",
IF(INDEX(F_Inputs_cyclical!$A$1:$BE$243, MATCH('Cyclical_after overrides'!$A120, F_Inputs_cyclical!$A$1:$A$243, 0), MATCH('Cyclical_after overrides'!K$1, F_Inputs_cyclical!$A$1:$BE$1, 0))="", "", INDEX(F_Inputs_cyclical!$A$1:$BE$243, MATCH('Cyclical_after overrides'!$A120, F_Inputs_cyclical!$A$1:$A$243, 0), MATCH('Cyclical_after overrides'!K$1, F_Inputs_cyclical!$A$1:$BE$1, 0))),
Cyclical_overrides!K120)</f>
        <v>13.701000000000001</v>
      </c>
      <c r="L120" s="72" t="str">
        <f>IF(Cyclical_overrides!L120 = "",
IF(INDEX(F_Inputs_cyclical!$A$1:$BE$243, MATCH('Cyclical_after overrides'!$A120, F_Inputs_cyclical!$A$1:$A$243, 0), MATCH('Cyclical_after overrides'!L$1, F_Inputs_cyclical!$A$1:$BE$1, 0))="", "", INDEX(F_Inputs_cyclical!$A$1:$BE$243, MATCH('Cyclical_after overrides'!$A120, F_Inputs_cyclical!$A$1:$A$243, 0), MATCH('Cyclical_after overrides'!L$1, F_Inputs_cyclical!$A$1:$BE$1, 0))),
Cyclical_overrides!L120)</f>
        <v/>
      </c>
      <c r="M120" s="72" t="str">
        <f>IF(Cyclical_overrides!M120 = "",
IF(INDEX(F_Inputs_cyclical!$A$1:$BE$243, MATCH('Cyclical_after overrides'!$A120, F_Inputs_cyclical!$A$1:$A$243, 0), MATCH('Cyclical_after overrides'!M$1, F_Inputs_cyclical!$A$1:$BE$1, 0))="", "", INDEX(F_Inputs_cyclical!$A$1:$BE$243, MATCH('Cyclical_after overrides'!$A120, F_Inputs_cyclical!$A$1:$A$243, 0), MATCH('Cyclical_after overrides'!M$1, F_Inputs_cyclical!$A$1:$BE$1, 0))),
Cyclical_overrides!M120)</f>
        <v/>
      </c>
      <c r="N120" s="72" t="str">
        <f>IF(Cyclical_overrides!N120 = "",
IF(INDEX(F_Inputs_cyclical!$A$1:$BE$243, MATCH('Cyclical_after overrides'!$A120, F_Inputs_cyclical!$A$1:$A$243, 0), MATCH('Cyclical_after overrides'!N$1, F_Inputs_cyclical!$A$1:$BE$1, 0))="", "", INDEX(F_Inputs_cyclical!$A$1:$BE$243, MATCH('Cyclical_after overrides'!$A120, F_Inputs_cyclical!$A$1:$A$243, 0), MATCH('Cyclical_after overrides'!N$1, F_Inputs_cyclical!$A$1:$BE$1, 0))),
Cyclical_overrides!N120)</f>
        <v/>
      </c>
      <c r="O120" s="72">
        <f>IF(Cyclical_overrides!O120 = "",
IF(INDEX(F_Inputs_cyclical!$A$1:$BE$243, MATCH('Cyclical_after overrides'!$A120, F_Inputs_cyclical!$A$1:$A$243, 0), MATCH('Cyclical_after overrides'!O$1, F_Inputs_cyclical!$A$1:$BE$1, 0))="", "", INDEX(F_Inputs_cyclical!$A$1:$BE$243, MATCH('Cyclical_after overrides'!$A120, F_Inputs_cyclical!$A$1:$A$243, 0), MATCH('Cyclical_after overrides'!O$1, F_Inputs_cyclical!$A$1:$BE$1, 0))),
Cyclical_overrides!O120)</f>
        <v>0.115</v>
      </c>
      <c r="P120" s="72">
        <f>IF(Cyclical_overrides!P120 = "",
IF(INDEX(F_Inputs_cyclical!$A$1:$BE$243, MATCH('Cyclical_after overrides'!$A120, F_Inputs_cyclical!$A$1:$A$243, 0), MATCH('Cyclical_after overrides'!P$1, F_Inputs_cyclical!$A$1:$BE$1, 0))="", "", INDEX(F_Inputs_cyclical!$A$1:$BE$243, MATCH('Cyclical_after overrides'!$A120, F_Inputs_cyclical!$A$1:$A$243, 0), MATCH('Cyclical_after overrides'!P$1, F_Inputs_cyclical!$A$1:$BE$1, 0))),
Cyclical_overrides!P120)</f>
        <v>0.45300000000000001</v>
      </c>
      <c r="Q120" s="72">
        <f>IF(Cyclical_overrides!Q120 = "",
IF(INDEX(F_Inputs_cyclical!$A$1:$BE$243, MATCH('Cyclical_after overrides'!$A120, F_Inputs_cyclical!$A$1:$A$243, 0), MATCH('Cyclical_after overrides'!Q$1, F_Inputs_cyclical!$A$1:$BE$1, 0))="", "", INDEX(F_Inputs_cyclical!$A$1:$BE$243, MATCH('Cyclical_after overrides'!$A120, F_Inputs_cyclical!$A$1:$A$243, 0), MATCH('Cyclical_after overrides'!Q$1, F_Inputs_cyclical!$A$1:$BE$1, 0))),
Cyclical_overrides!Q120)</f>
        <v>0.184</v>
      </c>
      <c r="R120" s="72">
        <f>IF(Cyclical_overrides!R120 = "",
IF(INDEX(F_Inputs_cyclical!$A$1:$BE$243, MATCH('Cyclical_after overrides'!$A120, F_Inputs_cyclical!$A$1:$A$243, 0), MATCH('Cyclical_after overrides'!R$1, F_Inputs_cyclical!$A$1:$BE$1, 0))="", "", INDEX(F_Inputs_cyclical!$A$1:$BE$243, MATCH('Cyclical_after overrides'!$A120, F_Inputs_cyclical!$A$1:$A$243, 0), MATCH('Cyclical_after overrides'!R$1, F_Inputs_cyclical!$A$1:$BE$1, 0))),
Cyclical_overrides!R120)</f>
        <v>0.26100000000000001</v>
      </c>
      <c r="S120" s="72">
        <f>IF(Cyclical_overrides!S120 = "",
IF(INDEX(F_Inputs_cyclical!$A$1:$BE$243, MATCH('Cyclical_after overrides'!$A120, F_Inputs_cyclical!$A$1:$A$243, 0), MATCH('Cyclical_after overrides'!S$1, F_Inputs_cyclical!$A$1:$BE$1, 0))="", "", INDEX(F_Inputs_cyclical!$A$1:$BE$243, MATCH('Cyclical_after overrides'!$A120, F_Inputs_cyclical!$A$1:$A$243, 0), MATCH('Cyclical_after overrides'!S$1, F_Inputs_cyclical!$A$1:$BE$1, 0))),
Cyclical_overrides!S120)</f>
        <v>12.159000000000001</v>
      </c>
      <c r="T120" s="72">
        <f>IF(Cyclical_overrides!T120 = "",
IF(INDEX(F_Inputs_cyclical!$A$1:$BE$243, MATCH('Cyclical_after overrides'!$A120, F_Inputs_cyclical!$A$1:$A$243, 0), MATCH('Cyclical_after overrides'!T$1, F_Inputs_cyclical!$A$1:$BE$1, 0))="", "", INDEX(F_Inputs_cyclical!$A$1:$BE$243, MATCH('Cyclical_after overrides'!$A120, F_Inputs_cyclical!$A$1:$A$243, 0), MATCH('Cyclical_after overrides'!T$1, F_Inputs_cyclical!$A$1:$BE$1, 0))),
Cyclical_overrides!T120)</f>
        <v>19.399999999999999</v>
      </c>
      <c r="U120" s="72">
        <f>IF(Cyclical_overrides!U120 = "",
IF(INDEX(F_Inputs_cyclical!$A$1:$BE$243, MATCH('Cyclical_after overrides'!$A120, F_Inputs_cyclical!$A$1:$A$243, 0), MATCH('Cyclical_after overrides'!U$1, F_Inputs_cyclical!$A$1:$BE$1, 0))="", "", INDEX(F_Inputs_cyclical!$A$1:$BE$243, MATCH('Cyclical_after overrides'!$A120, F_Inputs_cyclical!$A$1:$A$243, 0), MATCH('Cyclical_after overrides'!U$1, F_Inputs_cyclical!$A$1:$BE$1, 0))),
Cyclical_overrides!U120)</f>
        <v>35.792671607603303</v>
      </c>
      <c r="V120" s="72">
        <f>IF(Cyclical_overrides!V120 = "",
IF(INDEX(F_Inputs_cyclical!$A$1:$BE$243, MATCH('Cyclical_after overrides'!$A120, F_Inputs_cyclical!$A$1:$A$243, 0), MATCH('Cyclical_after overrides'!V$1, F_Inputs_cyclical!$A$1:$BE$1, 0))="", "", INDEX(F_Inputs_cyclical!$A$1:$BE$243, MATCH('Cyclical_after overrides'!$A120, F_Inputs_cyclical!$A$1:$A$243, 0), MATCH('Cyclical_after overrides'!V$1, F_Inputs_cyclical!$A$1:$BE$1, 0))),
Cyclical_overrides!V120)</f>
        <v>19.338000000000001</v>
      </c>
      <c r="W120" s="72">
        <f>IF(Cyclical_overrides!W120 = "",
IF(INDEX(F_Inputs_cyclical!$A$1:$BE$243, MATCH('Cyclical_after overrides'!$A120, F_Inputs_cyclical!$A$1:$A$243, 0), MATCH('Cyclical_after overrides'!W$1, F_Inputs_cyclical!$A$1:$BE$1, 0))="", "", INDEX(F_Inputs_cyclical!$A$1:$BE$243, MATCH('Cyclical_after overrides'!$A120, F_Inputs_cyclical!$A$1:$A$243, 0), MATCH('Cyclical_after overrides'!W$1, F_Inputs_cyclical!$A$1:$BE$1, 0))),
Cyclical_overrides!W120)</f>
        <v>21.158999999999999</v>
      </c>
      <c r="X120" s="72">
        <f>IF(Cyclical_overrides!X120 = "",
IF(INDEX(F_Inputs_cyclical!$A$1:$BE$243, MATCH('Cyclical_after overrides'!$A120, F_Inputs_cyclical!$A$1:$A$243, 0), MATCH('Cyclical_after overrides'!X$1, F_Inputs_cyclical!$A$1:$BE$1, 0))="", "", INDEX(F_Inputs_cyclical!$A$1:$BE$243, MATCH('Cyclical_after overrides'!$A120, F_Inputs_cyclical!$A$1:$A$243, 0), MATCH('Cyclical_after overrides'!X$1, F_Inputs_cyclical!$A$1:$BE$1, 0))),
Cyclical_overrides!X120)</f>
        <v>251.60400000000001</v>
      </c>
      <c r="Y120" s="72">
        <f>IF(Cyclical_overrides!Y120 = "",
IF(INDEX(F_Inputs_cyclical!$A$1:$BE$243, MATCH('Cyclical_after overrides'!$A120, F_Inputs_cyclical!$A$1:$A$243, 0), MATCH('Cyclical_after overrides'!Y$1, F_Inputs_cyclical!$A$1:$BE$1, 0))="", "", INDEX(F_Inputs_cyclical!$A$1:$BE$243, MATCH('Cyclical_after overrides'!$A120, F_Inputs_cyclical!$A$1:$A$243, 0), MATCH('Cyclical_after overrides'!Y$1, F_Inputs_cyclical!$A$1:$BE$1, 0))),
Cyclical_overrides!Y120)</f>
        <v>395.113</v>
      </c>
      <c r="Z120" s="72">
        <f>IF(Cyclical_overrides!Z120 = "",
IF(INDEX(F_Inputs_cyclical!$A$1:$BE$243, MATCH('Cyclical_after overrides'!$A120, F_Inputs_cyclical!$A$1:$A$243, 0), MATCH('Cyclical_after overrides'!Z$1, F_Inputs_cyclical!$A$1:$BE$1, 0))="", "", INDEX(F_Inputs_cyclical!$A$1:$BE$243, MATCH('Cyclical_after overrides'!$A120, F_Inputs_cyclical!$A$1:$A$243, 0), MATCH('Cyclical_after overrides'!Z$1, F_Inputs_cyclical!$A$1:$BE$1, 0))),
Cyclical_overrides!Z120)</f>
        <v>161.38499999999999</v>
      </c>
      <c r="AA120" s="72">
        <f>IF(Cyclical_overrides!AA120 = "",
IF(INDEX(F_Inputs_cyclical!$A$1:$BE$243, MATCH('Cyclical_after overrides'!$A120, F_Inputs_cyclical!$A$1:$A$243, 0), MATCH('Cyclical_after overrides'!AA$1, F_Inputs_cyclical!$A$1:$BE$1, 0))="", "", INDEX(F_Inputs_cyclical!$A$1:$BE$243, MATCH('Cyclical_after overrides'!$A120, F_Inputs_cyclical!$A$1:$A$243, 0), MATCH('Cyclical_after overrides'!AA$1, F_Inputs_cyclical!$A$1:$BE$1, 0))),
Cyclical_overrides!AA120)</f>
        <v>357.83800000000002</v>
      </c>
      <c r="AB120" s="72" t="str">
        <f>IF(Cyclical_overrides!AB120 = "",
IF(INDEX(F_Inputs_cyclical!$A$1:$BE$243, MATCH('Cyclical_after overrides'!$A120, F_Inputs_cyclical!$A$1:$A$243, 0), MATCH('Cyclical_after overrides'!AB$1, F_Inputs_cyclical!$A$1:$BE$1, 0))="", "", INDEX(F_Inputs_cyclical!$A$1:$BE$243, MATCH('Cyclical_after overrides'!$A120, F_Inputs_cyclical!$A$1:$A$243, 0), MATCH('Cyclical_after overrides'!AB$1, F_Inputs_cyclical!$A$1:$BE$1, 0))),
Cyclical_overrides!AB120)</f>
        <v/>
      </c>
      <c r="AC120" s="72" t="str">
        <f>IF(Cyclical_overrides!AC120 = "",
IF(INDEX(F_Inputs_cyclical!$A$1:$BE$243, MATCH('Cyclical_after overrides'!$A120, F_Inputs_cyclical!$A$1:$A$243, 0), MATCH('Cyclical_after overrides'!AC$1, F_Inputs_cyclical!$A$1:$BE$1, 0))="", "", INDEX(F_Inputs_cyclical!$A$1:$BE$243, MATCH('Cyclical_after overrides'!$A120, F_Inputs_cyclical!$A$1:$A$243, 0), MATCH('Cyclical_after overrides'!AC$1, F_Inputs_cyclical!$A$1:$BE$1, 0))),
Cyclical_overrides!AC120)</f>
        <v/>
      </c>
      <c r="AD120" s="72" t="str">
        <f>IF(Cyclical_overrides!AD120 = "",
IF(INDEX(F_Inputs_cyclical!$A$1:$BE$243, MATCH('Cyclical_after overrides'!$A120, F_Inputs_cyclical!$A$1:$A$243, 0), MATCH('Cyclical_after overrides'!AD$1, F_Inputs_cyclical!$A$1:$BE$1, 0))="", "", INDEX(F_Inputs_cyclical!$A$1:$BE$243, MATCH('Cyclical_after overrides'!$A120, F_Inputs_cyclical!$A$1:$A$243, 0), MATCH('Cyclical_after overrides'!AD$1, F_Inputs_cyclical!$A$1:$BE$1, 0))),
Cyclical_overrides!AD120)</f>
        <v/>
      </c>
      <c r="AE120" s="72" t="str">
        <f>IF(Cyclical_overrides!AE120 = "",
IF(INDEX(F_Inputs_cyclical!$A$1:$BE$243, MATCH('Cyclical_after overrides'!$A120, F_Inputs_cyclical!$A$1:$A$243, 0), MATCH('Cyclical_after overrides'!AE$1, F_Inputs_cyclical!$A$1:$BE$1, 0))="", "", INDEX(F_Inputs_cyclical!$A$1:$BE$243, MATCH('Cyclical_after overrides'!$A120, F_Inputs_cyclical!$A$1:$A$243, 0), MATCH('Cyclical_after overrides'!AE$1, F_Inputs_cyclical!$A$1:$BE$1, 0))),
Cyclical_overrides!AE120)</f>
        <v/>
      </c>
      <c r="AF120" s="72" t="str">
        <f>IF(Cyclical_overrides!AF120 = "",
IF(INDEX(F_Inputs_cyclical!$A$1:$BE$243, MATCH('Cyclical_after overrides'!$A120, F_Inputs_cyclical!$A$1:$A$243, 0), MATCH('Cyclical_after overrides'!AF$1, F_Inputs_cyclical!$A$1:$BE$1, 0))="", "", INDEX(F_Inputs_cyclical!$A$1:$BE$243, MATCH('Cyclical_after overrides'!$A120, F_Inputs_cyclical!$A$1:$A$243, 0), MATCH('Cyclical_after overrides'!AF$1, F_Inputs_cyclical!$A$1:$BE$1, 0))),
Cyclical_overrides!AF120)</f>
        <v/>
      </c>
      <c r="AG120" s="72" t="str">
        <f>IF(Cyclical_overrides!AG120 = "",
IF(INDEX(F_Inputs_cyclical!$A$1:$BE$243, MATCH('Cyclical_after overrides'!$A120, F_Inputs_cyclical!$A$1:$A$243, 0), MATCH('Cyclical_after overrides'!AG$1, F_Inputs_cyclical!$A$1:$BE$1, 0))="", "", INDEX(F_Inputs_cyclical!$A$1:$BE$243, MATCH('Cyclical_after overrides'!$A120, F_Inputs_cyclical!$A$1:$A$243, 0), MATCH('Cyclical_after overrides'!AG$1, F_Inputs_cyclical!$A$1:$BE$1, 0))),
Cyclical_overrides!AG120)</f>
        <v/>
      </c>
      <c r="AH120" s="72" t="str">
        <f>IF(Cyclical_overrides!AH120 = "",
IF(INDEX(F_Inputs_cyclical!$A$1:$BE$243, MATCH('Cyclical_after overrides'!$A120, F_Inputs_cyclical!$A$1:$A$243, 0), MATCH('Cyclical_after overrides'!AH$1, F_Inputs_cyclical!$A$1:$BE$1, 0))="", "", INDEX(F_Inputs_cyclical!$A$1:$BE$243, MATCH('Cyclical_after overrides'!$A120, F_Inputs_cyclical!$A$1:$A$243, 0), MATCH('Cyclical_after overrides'!AH$1, F_Inputs_cyclical!$A$1:$BE$1, 0))),
Cyclical_overrides!AH120)</f>
        <v/>
      </c>
      <c r="AI120" s="72" t="str">
        <f>IF(Cyclical_overrides!AI120 = "",
IF(INDEX(F_Inputs_cyclical!$A$1:$BE$243, MATCH('Cyclical_after overrides'!$A120, F_Inputs_cyclical!$A$1:$A$243, 0), MATCH('Cyclical_after overrides'!AI$1, F_Inputs_cyclical!$A$1:$BE$1, 0))="", "", INDEX(F_Inputs_cyclical!$A$1:$BE$243, MATCH('Cyclical_after overrides'!$A120, F_Inputs_cyclical!$A$1:$A$243, 0), MATCH('Cyclical_after overrides'!AI$1, F_Inputs_cyclical!$A$1:$BE$1, 0))),
Cyclical_overrides!AI120)</f>
        <v/>
      </c>
      <c r="AJ120" s="72" t="str">
        <f>IF(Cyclical_overrides!AJ120 = "",
IF(INDEX(F_Inputs_cyclical!$A$1:$BE$243, MATCH('Cyclical_after overrides'!$A120, F_Inputs_cyclical!$A$1:$A$243, 0), MATCH('Cyclical_after overrides'!AJ$1, F_Inputs_cyclical!$A$1:$BE$1, 0))="", "", INDEX(F_Inputs_cyclical!$A$1:$BE$243, MATCH('Cyclical_after overrides'!$A120, F_Inputs_cyclical!$A$1:$A$243, 0), MATCH('Cyclical_after overrides'!AJ$1, F_Inputs_cyclical!$A$1:$BE$1, 0))),
Cyclical_overrides!AJ120)</f>
        <v/>
      </c>
      <c r="AK120" s="72" t="str">
        <f>IF(Cyclical_overrides!AK120 = "",
IF(INDEX(F_Inputs_cyclical!$A$1:$BE$243, MATCH('Cyclical_after overrides'!$A120, F_Inputs_cyclical!$A$1:$A$243, 0), MATCH('Cyclical_after overrides'!AK$1, F_Inputs_cyclical!$A$1:$BE$1, 0))="", "", INDEX(F_Inputs_cyclical!$A$1:$BE$243, MATCH('Cyclical_after overrides'!$A120, F_Inputs_cyclical!$A$1:$A$243, 0), MATCH('Cyclical_after overrides'!AK$1, F_Inputs_cyclical!$A$1:$BE$1, 0))),
Cyclical_overrides!AK120)</f>
        <v/>
      </c>
      <c r="AL120" s="72" t="str">
        <f>IF(Cyclical_overrides!AL120 = "",
IF(INDEX(F_Inputs_cyclical!$A$1:$BE$243, MATCH('Cyclical_after overrides'!$A120, F_Inputs_cyclical!$A$1:$A$243, 0), MATCH('Cyclical_after overrides'!AL$1, F_Inputs_cyclical!$A$1:$BE$1, 0))="", "", INDEX(F_Inputs_cyclical!$A$1:$BE$243, MATCH('Cyclical_after overrides'!$A120, F_Inputs_cyclical!$A$1:$A$243, 0), MATCH('Cyclical_after overrides'!AL$1, F_Inputs_cyclical!$A$1:$BE$1, 0))),
Cyclical_overrides!AL120)</f>
        <v/>
      </c>
      <c r="AM120" s="72">
        <f>IF(Cyclical_overrides!AM120 = "",
IF(INDEX(F_Inputs_cyclical!$A$1:$BE$243, MATCH('Cyclical_after overrides'!$A120, F_Inputs_cyclical!$A$1:$A$243, 0), MATCH('Cyclical_after overrides'!AM$1, F_Inputs_cyclical!$A$1:$BE$1, 0))="", "", INDEX(F_Inputs_cyclical!$A$1:$BE$243, MATCH('Cyclical_after overrides'!$A120, F_Inputs_cyclical!$A$1:$A$243, 0), MATCH('Cyclical_after overrides'!AM$1, F_Inputs_cyclical!$A$1:$BE$1, 0))),
Cyclical_overrides!AM120)</f>
        <v>6.8945569176592398</v>
      </c>
      <c r="AN120" s="72">
        <f>IF(Cyclical_overrides!AN120 = "",
IF(INDEX(F_Inputs_cyclical!$A$1:$BE$243, MATCH('Cyclical_after overrides'!$A120, F_Inputs_cyclical!$A$1:$A$243, 0), MATCH('Cyclical_after overrides'!AN$1, F_Inputs_cyclical!$A$1:$BE$1, 0))="", "", INDEX(F_Inputs_cyclical!$A$1:$BE$243, MATCH('Cyclical_after overrides'!$A120, F_Inputs_cyclical!$A$1:$A$243, 0), MATCH('Cyclical_after overrides'!AN$1, F_Inputs_cyclical!$A$1:$BE$1, 0))),
Cyclical_overrides!AN120)</f>
        <v>35.792671607603303</v>
      </c>
      <c r="AO120" s="72" t="str">
        <f>IF(Cyclical_overrides!AO120 = "",
IF(INDEX(F_Inputs_cyclical!$A$1:$BE$243, MATCH('Cyclical_after overrides'!$A120, F_Inputs_cyclical!$A$1:$A$243, 0), MATCH('Cyclical_after overrides'!AO$1, F_Inputs_cyclical!$A$1:$BE$1, 0))="", "", INDEX(F_Inputs_cyclical!$A$1:$BE$243, MATCH('Cyclical_after overrides'!$A120, F_Inputs_cyclical!$A$1:$A$243, 0), MATCH('Cyclical_after overrides'!AO$1, F_Inputs_cyclical!$A$1:$BE$1, 0))),
Cyclical_overrides!AO120)</f>
        <v/>
      </c>
      <c r="AP120" s="72" t="str">
        <f>IF(Cyclical_overrides!AP120 = "",
IF(INDEX(F_Inputs_cyclical!$A$1:$BE$243, MATCH('Cyclical_after overrides'!$A120, F_Inputs_cyclical!$A$1:$A$243, 0), MATCH('Cyclical_after overrides'!AP$1, F_Inputs_cyclical!$A$1:$BE$1, 0))="", "", INDEX(F_Inputs_cyclical!$A$1:$BE$243, MATCH('Cyclical_after overrides'!$A120, F_Inputs_cyclical!$A$1:$A$243, 0), MATCH('Cyclical_after overrides'!AP$1, F_Inputs_cyclical!$A$1:$BE$1, 0))),
Cyclical_overrides!AP120)</f>
        <v/>
      </c>
      <c r="AQ120" s="72">
        <f>IF(Cyclical_overrides!AQ120 = "",
IF(INDEX(F_Inputs_cyclical!$A$1:$BE$243, MATCH('Cyclical_after overrides'!$A120, F_Inputs_cyclical!$A$1:$A$243, 0), MATCH('Cyclical_after overrides'!AQ$1, F_Inputs_cyclical!$A$1:$BE$1, 0))="", "", INDEX(F_Inputs_cyclical!$A$1:$BE$243, MATCH('Cyclical_after overrides'!$A120, F_Inputs_cyclical!$A$1:$A$243, 0), MATCH('Cyclical_after overrides'!AQ$1, F_Inputs_cyclical!$A$1:$BE$1, 0))),
Cyclical_overrides!AQ120)</f>
        <v>0.44500000000000001</v>
      </c>
      <c r="AR120" s="72">
        <f>IF(Cyclical_overrides!AR120 = "",
IF(INDEX(F_Inputs_cyclical!$A$1:$BE$243, MATCH('Cyclical_after overrides'!$A120, F_Inputs_cyclical!$A$1:$A$243, 0), MATCH('Cyclical_after overrides'!AR$1, F_Inputs_cyclical!$A$1:$BE$1, 0))="", "", INDEX(F_Inputs_cyclical!$A$1:$BE$243, MATCH('Cyclical_after overrides'!$A120, F_Inputs_cyclical!$A$1:$A$243, 0), MATCH('Cyclical_after overrides'!AR$1, F_Inputs_cyclical!$A$1:$BE$1, 0))),
Cyclical_overrides!AR120)</f>
        <v>0.56799999999999995</v>
      </c>
      <c r="AS120" s="72">
        <f>IF(Cyclical_overrides!AS120 = "",
IF(INDEX(F_Inputs_cyclical!$A$1:$BE$243, MATCH('Cyclical_after overrides'!$A120, F_Inputs_cyclical!$A$1:$A$243, 0), MATCH('Cyclical_after overrides'!AS$1, F_Inputs_cyclical!$A$1:$BE$1, 0))="", "", INDEX(F_Inputs_cyclical!$A$1:$BE$243, MATCH('Cyclical_after overrides'!$A120, F_Inputs_cyclical!$A$1:$A$243, 0), MATCH('Cyclical_after overrides'!AS$1, F_Inputs_cyclical!$A$1:$BE$1, 0))),
Cyclical_overrides!AS120)</f>
        <v>-0.56100000000000005</v>
      </c>
      <c r="AT120" s="72">
        <f>IF(Cyclical_overrides!AT120 = "",
IF(INDEX(F_Inputs_cyclical!$A$1:$BE$243, MATCH('Cyclical_after overrides'!$A120, F_Inputs_cyclical!$A$1:$A$243, 0), MATCH('Cyclical_after overrides'!AT$1, F_Inputs_cyclical!$A$1:$BE$1, 0))="", "", INDEX(F_Inputs_cyclical!$A$1:$BE$243, MATCH('Cyclical_after overrides'!$A120, F_Inputs_cyclical!$A$1:$A$243, 0), MATCH('Cyclical_after overrides'!AT$1, F_Inputs_cyclical!$A$1:$BE$1, 0))),
Cyclical_overrides!AT120)</f>
        <v>0</v>
      </c>
      <c r="AU120" s="72">
        <f>IF(Cyclical_overrides!AU120 = "",
IF(INDEX(F_Inputs_cyclical!$A$1:$BE$243, MATCH('Cyclical_after overrides'!$A120, F_Inputs_cyclical!$A$1:$A$243, 0), MATCH('Cyclical_after overrides'!AU$1, F_Inputs_cyclical!$A$1:$BE$1, 0))="", "", INDEX(F_Inputs_cyclical!$A$1:$BE$243, MATCH('Cyclical_after overrides'!$A120, F_Inputs_cyclical!$A$1:$A$243, 0), MATCH('Cyclical_after overrides'!AU$1, F_Inputs_cyclical!$A$1:$BE$1, 0))),
Cyclical_overrides!AU120)</f>
        <v>3.8069509941209998</v>
      </c>
      <c r="AV120" s="72" t="str">
        <f>IF(Cyclical_overrides!AV120 = "",
IF(INDEX(F_Inputs_cyclical!$A$1:$BE$243, MATCH('Cyclical_after overrides'!$A120, F_Inputs_cyclical!$A$1:$A$243, 0), MATCH('Cyclical_after overrides'!AV$1, F_Inputs_cyclical!$A$1:$BE$1, 0))="", "", INDEX(F_Inputs_cyclical!$A$1:$BE$243, MATCH('Cyclical_after overrides'!$A120, F_Inputs_cyclical!$A$1:$A$243, 0), MATCH('Cyclical_after overrides'!AV$1, F_Inputs_cyclical!$A$1:$BE$1, 0))),
Cyclical_overrides!AV120)</f>
        <v/>
      </c>
      <c r="AW120" s="72">
        <f>IF(Cyclical_overrides!AW120 = "",
IF(INDEX(F_Inputs_cyclical!$A$1:$BE$243, MATCH('Cyclical_after overrides'!$A120, F_Inputs_cyclical!$A$1:$A$243, 0), MATCH('Cyclical_after overrides'!AW$1, F_Inputs_cyclical!$A$1:$BE$1, 0))="", "", INDEX(F_Inputs_cyclical!$A$1:$BE$243, MATCH('Cyclical_after overrides'!$A120, F_Inputs_cyclical!$A$1:$A$243, 0), MATCH('Cyclical_after overrides'!AW$1, F_Inputs_cyclical!$A$1:$BE$1, 0))),
Cyclical_overrides!AW120)</f>
        <v>1.1367310801447381</v>
      </c>
      <c r="AX120" s="72">
        <f>IF(Cyclical_overrides!AX120 = "",
IF(INDEX(F_Inputs_cyclical!$A$1:$BE$243, MATCH('Cyclical_after overrides'!$A120, F_Inputs_cyclical!$A$1:$A$243, 0), MATCH('Cyclical_after overrides'!AX$1, F_Inputs_cyclical!$A$1:$BE$1, 0))="", "", INDEX(F_Inputs_cyclical!$A$1:$BE$243, MATCH('Cyclical_after overrides'!$A120, F_Inputs_cyclical!$A$1:$A$243, 0), MATCH('Cyclical_after overrides'!AX$1, F_Inputs_cyclical!$A$1:$BE$1, 0))),
Cyclical_overrides!AX120)</f>
        <v>18.18507297379249</v>
      </c>
      <c r="AY120" s="72">
        <f>IF(Cyclical_overrides!AY120 = "",
IF(INDEX(F_Inputs_cyclical!$A$1:$BE$243, MATCH('Cyclical_after overrides'!$A120, F_Inputs_cyclical!$A$1:$A$243, 0), MATCH('Cyclical_after overrides'!AY$1, F_Inputs_cyclical!$A$1:$BE$1, 0))="", "", INDEX(F_Inputs_cyclical!$A$1:$BE$243, MATCH('Cyclical_after overrides'!$A120, F_Inputs_cyclical!$A$1:$A$243, 0), MATCH('Cyclical_after overrides'!AY$1, F_Inputs_cyclical!$A$1:$BE$1, 0))),
Cyclical_overrides!AY120)</f>
        <v>142.5096760341184</v>
      </c>
      <c r="AZ120" s="72">
        <f>IF(Cyclical_overrides!AZ120 = "",
IF(INDEX(F_Inputs_cyclical!$A$1:$BE$243, MATCH('Cyclical_after overrides'!$A120, F_Inputs_cyclical!$A$1:$A$243, 0), MATCH('Cyclical_after overrides'!AZ$1, F_Inputs_cyclical!$A$1:$BE$1, 0))="", "", INDEX(F_Inputs_cyclical!$A$1:$BE$243, MATCH('Cyclical_after overrides'!$A120, F_Inputs_cyclical!$A$1:$A$243, 0), MATCH('Cyclical_after overrides'!AZ$1, F_Inputs_cyclical!$A$1:$BE$1, 0))),
Cyclical_overrides!AZ120)</f>
        <v>1.3719540550875848</v>
      </c>
      <c r="BA120" s="72">
        <f>IF(Cyclical_overrides!BA120 = "",
IF(INDEX(F_Inputs_cyclical!$A$1:$BE$243, MATCH('Cyclical_after overrides'!$A120, F_Inputs_cyclical!$A$1:$A$243, 0), MATCH('Cyclical_after overrides'!BA$1, F_Inputs_cyclical!$A$1:$BE$1, 0))="", "", INDEX(F_Inputs_cyclical!$A$1:$BE$243, MATCH('Cyclical_after overrides'!$A120, F_Inputs_cyclical!$A$1:$A$243, 0), MATCH('Cyclical_after overrides'!BA$1, F_Inputs_cyclical!$A$1:$BE$1, 0))),
Cyclical_overrides!BA120)</f>
        <v>9.7002642348695076</v>
      </c>
      <c r="BB120" s="72">
        <f>IF(Cyclical_overrides!BB120 = "",
IF(INDEX(F_Inputs_cyclical!$A$1:$BE$243, MATCH('Cyclical_after overrides'!$A120, F_Inputs_cyclical!$A$1:$A$243, 0), MATCH('Cyclical_after overrides'!BB$1, F_Inputs_cyclical!$A$1:$BE$1, 0))="", "", INDEX(F_Inputs_cyclical!$A$1:$BE$243, MATCH('Cyclical_after overrides'!$A120, F_Inputs_cyclical!$A$1:$A$243, 0), MATCH('Cyclical_after overrides'!BB$1, F_Inputs_cyclical!$A$1:$BE$1, 0))),
Cyclical_overrides!BB120)</f>
        <v>9.7002642348695076</v>
      </c>
      <c r="BC120" s="72">
        <f>IF(Cyclical_overrides!BC120 = "",
IF(INDEX(F_Inputs_cyclical!$A$1:$BE$243, MATCH('Cyclical_after overrides'!$A120, F_Inputs_cyclical!$A$1:$A$243, 0), MATCH('Cyclical_after overrides'!BC$1, F_Inputs_cyclical!$A$1:$BE$1, 0))="", "", INDEX(F_Inputs_cyclical!$A$1:$BE$243, MATCH('Cyclical_after overrides'!$A120, F_Inputs_cyclical!$A$1:$A$243, 0), MATCH('Cyclical_after overrides'!BC$1, F_Inputs_cyclical!$A$1:$BE$1, 0))),
Cyclical_overrides!BC120)</f>
        <v>11.314560550874539</v>
      </c>
      <c r="BD120" s="72">
        <f>IF(Cyclical_overrides!BD120 = "",
IF(INDEX(F_Inputs_cyclical!$A$1:$BE$243, MATCH('Cyclical_after overrides'!$A120, F_Inputs_cyclical!$A$1:$A$243, 0), MATCH('Cyclical_after overrides'!BD$1, F_Inputs_cyclical!$A$1:$BE$1, 0))="", "", INDEX(F_Inputs_cyclical!$A$1:$BE$243, MATCH('Cyclical_after overrides'!$A120, F_Inputs_cyclical!$A$1:$A$243, 0), MATCH('Cyclical_after overrides'!BD$1, F_Inputs_cyclical!$A$1:$BE$1, 0))),
Cyclical_overrides!BD120)</f>
        <v>418.7890879749998</v>
      </c>
      <c r="BE120" s="194"/>
    </row>
    <row r="121" spans="1:57" x14ac:dyDescent="0.4">
      <c r="A121" s="63" t="str">
        <f t="shared" si="1"/>
        <v>WSX21</v>
      </c>
      <c r="B121" s="63" t="s">
        <v>373</v>
      </c>
      <c r="C121" s="63" t="s">
        <v>257</v>
      </c>
      <c r="D121" s="72">
        <f>IF(Cyclical_overrides!D121 = "",
IF(INDEX(F_Inputs_cyclical!$A$1:$BE$243, MATCH('Cyclical_after overrides'!$A121, F_Inputs_cyclical!$A$1:$A$243, 0), MATCH('Cyclical_after overrides'!D$1, F_Inputs_cyclical!$A$1:$BE$1, 0))="", "", INDEX(F_Inputs_cyclical!$A$1:$BE$243, MATCH('Cyclical_after overrides'!$A121, F_Inputs_cyclical!$A$1:$A$243, 0), MATCH('Cyclical_after overrides'!D$1, F_Inputs_cyclical!$A$1:$BE$1, 0))),
Cyclical_overrides!D121)</f>
        <v>7.9862939523231899</v>
      </c>
      <c r="E121" s="72">
        <f>IF(Cyclical_overrides!E121 = "",
IF(INDEX(F_Inputs_cyclical!$A$1:$BE$243, MATCH('Cyclical_after overrides'!$A121, F_Inputs_cyclical!$A$1:$A$243, 0), MATCH('Cyclical_after overrides'!E$1, F_Inputs_cyclical!$A$1:$BE$1, 0))="", "", INDEX(F_Inputs_cyclical!$A$1:$BE$243, MATCH('Cyclical_after overrides'!$A121, F_Inputs_cyclical!$A$1:$A$243, 0), MATCH('Cyclical_after overrides'!E$1, F_Inputs_cyclical!$A$1:$BE$1, 0))),
Cyclical_overrides!E121)</f>
        <v>1.8959496865369301</v>
      </c>
      <c r="F121" s="72">
        <f>IF(Cyclical_overrides!F121 = "",
IF(INDEX(F_Inputs_cyclical!$A$1:$BE$243, MATCH('Cyclical_after overrides'!$A121, F_Inputs_cyclical!$A$1:$A$243, 0), MATCH('Cyclical_after overrides'!F$1, F_Inputs_cyclical!$A$1:$BE$1, 0))="", "", INDEX(F_Inputs_cyclical!$A$1:$BE$243, MATCH('Cyclical_after overrides'!$A121, F_Inputs_cyclical!$A$1:$A$243, 0), MATCH('Cyclical_after overrides'!F$1, F_Inputs_cyclical!$A$1:$BE$1, 0))),
Cyclical_overrides!F121)</f>
        <v>15.4292029488293</v>
      </c>
      <c r="G121" s="72">
        <f>IF(Cyclical_overrides!G121 = "",
IF(INDEX(F_Inputs_cyclical!$A$1:$BE$243, MATCH('Cyclical_after overrides'!$A121, F_Inputs_cyclical!$A$1:$A$243, 0), MATCH('Cyclical_after overrides'!G$1, F_Inputs_cyclical!$A$1:$BE$1, 0))="", "", INDEX(F_Inputs_cyclical!$A$1:$BE$243, MATCH('Cyclical_after overrides'!$A121, F_Inputs_cyclical!$A$1:$A$243, 0), MATCH('Cyclical_after overrides'!G$1, F_Inputs_cyclical!$A$1:$BE$1, 0))),
Cyclical_overrides!G121)</f>
        <v>1.29952279826072</v>
      </c>
      <c r="H121" s="72">
        <f>IF(Cyclical_overrides!H121 = "",
IF(INDEX(F_Inputs_cyclical!$A$1:$BE$243, MATCH('Cyclical_after overrides'!$A121, F_Inputs_cyclical!$A$1:$A$243, 0), MATCH('Cyclical_after overrides'!H$1, F_Inputs_cyclical!$A$1:$BE$1, 0))="", "", INDEX(F_Inputs_cyclical!$A$1:$BE$243, MATCH('Cyclical_after overrides'!$A121, F_Inputs_cyclical!$A$1:$A$243, 0), MATCH('Cyclical_after overrides'!H$1, F_Inputs_cyclical!$A$1:$BE$1, 0))),
Cyclical_overrides!H121)</f>
        <v>9.0114453108375403E-2</v>
      </c>
      <c r="I121" s="72">
        <f>IF(Cyclical_overrides!I121 = "",
IF(INDEX(F_Inputs_cyclical!$A$1:$BE$243, MATCH('Cyclical_after overrides'!$A121, F_Inputs_cyclical!$A$1:$A$243, 0), MATCH('Cyclical_after overrides'!I$1, F_Inputs_cyclical!$A$1:$BE$1, 0))="", "", INDEX(F_Inputs_cyclical!$A$1:$BE$243, MATCH('Cyclical_after overrides'!$A121, F_Inputs_cyclical!$A$1:$A$243, 0), MATCH('Cyclical_after overrides'!I$1, F_Inputs_cyclical!$A$1:$BE$1, 0))),
Cyclical_overrides!I121)</f>
        <v>0</v>
      </c>
      <c r="J121" s="72" t="str">
        <f>IF(Cyclical_overrides!J121 = "",
IF(INDEX(F_Inputs_cyclical!$A$1:$BE$243, MATCH('Cyclical_after overrides'!$A121, F_Inputs_cyclical!$A$1:$A$243, 0), MATCH('Cyclical_after overrides'!J$1, F_Inputs_cyclical!$A$1:$BE$1, 0))="", "", INDEX(F_Inputs_cyclical!$A$1:$BE$243, MATCH('Cyclical_after overrides'!$A121, F_Inputs_cyclical!$A$1:$A$243, 0), MATCH('Cyclical_after overrides'!J$1, F_Inputs_cyclical!$A$1:$BE$1, 0))),
Cyclical_overrides!J121)</f>
        <v/>
      </c>
      <c r="K121" s="72">
        <f>IF(Cyclical_overrides!K121 = "",
IF(INDEX(F_Inputs_cyclical!$A$1:$BE$243, MATCH('Cyclical_after overrides'!$A121, F_Inputs_cyclical!$A$1:$A$243, 0), MATCH('Cyclical_after overrides'!K$1, F_Inputs_cyclical!$A$1:$BE$1, 0))="", "", INDEX(F_Inputs_cyclical!$A$1:$BE$243, MATCH('Cyclical_after overrides'!$A121, F_Inputs_cyclical!$A$1:$A$243, 0), MATCH('Cyclical_after overrides'!K$1, F_Inputs_cyclical!$A$1:$BE$1, 0))),
Cyclical_overrides!K121)</f>
        <v>19.452999999999999</v>
      </c>
      <c r="L121" s="72" t="str">
        <f>IF(Cyclical_overrides!L121 = "",
IF(INDEX(F_Inputs_cyclical!$A$1:$BE$243, MATCH('Cyclical_after overrides'!$A121, F_Inputs_cyclical!$A$1:$A$243, 0), MATCH('Cyclical_after overrides'!L$1, F_Inputs_cyclical!$A$1:$BE$1, 0))="", "", INDEX(F_Inputs_cyclical!$A$1:$BE$243, MATCH('Cyclical_after overrides'!$A121, F_Inputs_cyclical!$A$1:$A$243, 0), MATCH('Cyclical_after overrides'!L$1, F_Inputs_cyclical!$A$1:$BE$1, 0))),
Cyclical_overrides!L121)</f>
        <v/>
      </c>
      <c r="M121" s="72" t="str">
        <f>IF(Cyclical_overrides!M121 = "",
IF(INDEX(F_Inputs_cyclical!$A$1:$BE$243, MATCH('Cyclical_after overrides'!$A121, F_Inputs_cyclical!$A$1:$A$243, 0), MATCH('Cyclical_after overrides'!M$1, F_Inputs_cyclical!$A$1:$BE$1, 0))="", "", INDEX(F_Inputs_cyclical!$A$1:$BE$243, MATCH('Cyclical_after overrides'!$A121, F_Inputs_cyclical!$A$1:$A$243, 0), MATCH('Cyclical_after overrides'!M$1, F_Inputs_cyclical!$A$1:$BE$1, 0))),
Cyclical_overrides!M121)</f>
        <v/>
      </c>
      <c r="N121" s="72" t="str">
        <f>IF(Cyclical_overrides!N121 = "",
IF(INDEX(F_Inputs_cyclical!$A$1:$BE$243, MATCH('Cyclical_after overrides'!$A121, F_Inputs_cyclical!$A$1:$A$243, 0), MATCH('Cyclical_after overrides'!N$1, F_Inputs_cyclical!$A$1:$BE$1, 0))="", "", INDEX(F_Inputs_cyclical!$A$1:$BE$243, MATCH('Cyclical_after overrides'!$A121, F_Inputs_cyclical!$A$1:$A$243, 0), MATCH('Cyclical_after overrides'!N$1, F_Inputs_cyclical!$A$1:$BE$1, 0))),
Cyclical_overrides!N121)</f>
        <v/>
      </c>
      <c r="O121" s="72" t="str">
        <f>IF(Cyclical_overrides!O121 = "",
IF(INDEX(F_Inputs_cyclical!$A$1:$BE$243, MATCH('Cyclical_after overrides'!$A121, F_Inputs_cyclical!$A$1:$A$243, 0), MATCH('Cyclical_after overrides'!O$1, F_Inputs_cyclical!$A$1:$BE$1, 0))="", "", INDEX(F_Inputs_cyclical!$A$1:$BE$243, MATCH('Cyclical_after overrides'!$A121, F_Inputs_cyclical!$A$1:$A$243, 0), MATCH('Cyclical_after overrides'!O$1, F_Inputs_cyclical!$A$1:$BE$1, 0))),
Cyclical_overrides!O121)</f>
        <v/>
      </c>
      <c r="P121" s="72" t="str">
        <f>IF(Cyclical_overrides!P121 = "",
IF(INDEX(F_Inputs_cyclical!$A$1:$BE$243, MATCH('Cyclical_after overrides'!$A121, F_Inputs_cyclical!$A$1:$A$243, 0), MATCH('Cyclical_after overrides'!P$1, F_Inputs_cyclical!$A$1:$BE$1, 0))="", "", INDEX(F_Inputs_cyclical!$A$1:$BE$243, MATCH('Cyclical_after overrides'!$A121, F_Inputs_cyclical!$A$1:$A$243, 0), MATCH('Cyclical_after overrides'!P$1, F_Inputs_cyclical!$A$1:$BE$1, 0))),
Cyclical_overrides!P121)</f>
        <v/>
      </c>
      <c r="Q121" s="72" t="str">
        <f>IF(Cyclical_overrides!Q121 = "",
IF(INDEX(F_Inputs_cyclical!$A$1:$BE$243, MATCH('Cyclical_after overrides'!$A121, F_Inputs_cyclical!$A$1:$A$243, 0), MATCH('Cyclical_after overrides'!Q$1, F_Inputs_cyclical!$A$1:$BE$1, 0))="", "", INDEX(F_Inputs_cyclical!$A$1:$BE$243, MATCH('Cyclical_after overrides'!$A121, F_Inputs_cyclical!$A$1:$A$243, 0), MATCH('Cyclical_after overrides'!Q$1, F_Inputs_cyclical!$A$1:$BE$1, 0))),
Cyclical_overrides!Q121)</f>
        <v/>
      </c>
      <c r="R121" s="72" t="str">
        <f>IF(Cyclical_overrides!R121 = "",
IF(INDEX(F_Inputs_cyclical!$A$1:$BE$243, MATCH('Cyclical_after overrides'!$A121, F_Inputs_cyclical!$A$1:$A$243, 0), MATCH('Cyclical_after overrides'!R$1, F_Inputs_cyclical!$A$1:$BE$1, 0))="", "", INDEX(F_Inputs_cyclical!$A$1:$BE$243, MATCH('Cyclical_after overrides'!$A121, F_Inputs_cyclical!$A$1:$A$243, 0), MATCH('Cyclical_after overrides'!R$1, F_Inputs_cyclical!$A$1:$BE$1, 0))),
Cyclical_overrides!R121)</f>
        <v/>
      </c>
      <c r="S121" s="72" t="str">
        <f>IF(Cyclical_overrides!S121 = "",
IF(INDEX(F_Inputs_cyclical!$A$1:$BE$243, MATCH('Cyclical_after overrides'!$A121, F_Inputs_cyclical!$A$1:$A$243, 0), MATCH('Cyclical_after overrides'!S$1, F_Inputs_cyclical!$A$1:$BE$1, 0))="", "", INDEX(F_Inputs_cyclical!$A$1:$BE$243, MATCH('Cyclical_after overrides'!$A121, F_Inputs_cyclical!$A$1:$A$243, 0), MATCH('Cyclical_after overrides'!S$1, F_Inputs_cyclical!$A$1:$BE$1, 0))),
Cyclical_overrides!S121)</f>
        <v/>
      </c>
      <c r="T121" s="72" t="str">
        <f>IF(Cyclical_overrides!T121 = "",
IF(INDEX(F_Inputs_cyclical!$A$1:$BE$243, MATCH('Cyclical_after overrides'!$A121, F_Inputs_cyclical!$A$1:$A$243, 0), MATCH('Cyclical_after overrides'!T$1, F_Inputs_cyclical!$A$1:$BE$1, 0))="", "", INDEX(F_Inputs_cyclical!$A$1:$BE$243, MATCH('Cyclical_after overrides'!$A121, F_Inputs_cyclical!$A$1:$A$243, 0), MATCH('Cyclical_after overrides'!T$1, F_Inputs_cyclical!$A$1:$BE$1, 0))),
Cyclical_overrides!T121)</f>
        <v/>
      </c>
      <c r="U121" s="72" t="str">
        <f>IF(Cyclical_overrides!U121 = "",
IF(INDEX(F_Inputs_cyclical!$A$1:$BE$243, MATCH('Cyclical_after overrides'!$A121, F_Inputs_cyclical!$A$1:$A$243, 0), MATCH('Cyclical_after overrides'!U$1, F_Inputs_cyclical!$A$1:$BE$1, 0))="", "", INDEX(F_Inputs_cyclical!$A$1:$BE$243, MATCH('Cyclical_after overrides'!$A121, F_Inputs_cyclical!$A$1:$A$243, 0), MATCH('Cyclical_after overrides'!U$1, F_Inputs_cyclical!$A$1:$BE$1, 0))),
Cyclical_overrides!U121)</f>
        <v/>
      </c>
      <c r="V121" s="72">
        <f>IF(Cyclical_overrides!V121 = "",
IF(INDEX(F_Inputs_cyclical!$A$1:$BE$243, MATCH('Cyclical_after overrides'!$A121, F_Inputs_cyclical!$A$1:$A$243, 0), MATCH('Cyclical_after overrides'!V$1, F_Inputs_cyclical!$A$1:$BE$1, 0))="", "", INDEX(F_Inputs_cyclical!$A$1:$BE$243, MATCH('Cyclical_after overrides'!$A121, F_Inputs_cyclical!$A$1:$A$243, 0), MATCH('Cyclical_after overrides'!V$1, F_Inputs_cyclical!$A$1:$BE$1, 0))),
Cyclical_overrides!V121)</f>
        <v>18.902000000000001</v>
      </c>
      <c r="W121" s="72">
        <f>IF(Cyclical_overrides!W121 = "",
IF(INDEX(F_Inputs_cyclical!$A$1:$BE$243, MATCH('Cyclical_after overrides'!$A121, F_Inputs_cyclical!$A$1:$A$243, 0), MATCH('Cyclical_after overrides'!W$1, F_Inputs_cyclical!$A$1:$BE$1, 0))="", "", INDEX(F_Inputs_cyclical!$A$1:$BE$243, MATCH('Cyclical_after overrides'!$A121, F_Inputs_cyclical!$A$1:$A$243, 0), MATCH('Cyclical_after overrides'!W$1, F_Inputs_cyclical!$A$1:$BE$1, 0))),
Cyclical_overrides!W121)</f>
        <v>22.088999999999999</v>
      </c>
      <c r="X121" s="72">
        <f>IF(Cyclical_overrides!X121 = "",
IF(INDEX(F_Inputs_cyclical!$A$1:$BE$243, MATCH('Cyclical_after overrides'!$A121, F_Inputs_cyclical!$A$1:$A$243, 0), MATCH('Cyclical_after overrides'!X$1, F_Inputs_cyclical!$A$1:$BE$1, 0))="", "", INDEX(F_Inputs_cyclical!$A$1:$BE$243, MATCH('Cyclical_after overrides'!$A121, F_Inputs_cyclical!$A$1:$A$243, 0), MATCH('Cyclical_after overrides'!X$1, F_Inputs_cyclical!$A$1:$BE$1, 0))),
Cyclical_overrides!X121)</f>
        <v>244.345</v>
      </c>
      <c r="Y121" s="72">
        <f>IF(Cyclical_overrides!Y121 = "",
IF(INDEX(F_Inputs_cyclical!$A$1:$BE$243, MATCH('Cyclical_after overrides'!$A121, F_Inputs_cyclical!$A$1:$A$243, 0), MATCH('Cyclical_after overrides'!Y$1, F_Inputs_cyclical!$A$1:$BE$1, 0))="", "", INDEX(F_Inputs_cyclical!$A$1:$BE$243, MATCH('Cyclical_after overrides'!$A121, F_Inputs_cyclical!$A$1:$A$243, 0), MATCH('Cyclical_after overrides'!Y$1, F_Inputs_cyclical!$A$1:$BE$1, 0))),
Cyclical_overrides!Y121)</f>
        <v>410.5</v>
      </c>
      <c r="Z121" s="72">
        <f>IF(Cyclical_overrides!Z121 = "",
IF(INDEX(F_Inputs_cyclical!$A$1:$BE$243, MATCH('Cyclical_after overrides'!$A121, F_Inputs_cyclical!$A$1:$A$243, 0), MATCH('Cyclical_after overrides'!Z$1, F_Inputs_cyclical!$A$1:$BE$1, 0))="", "", INDEX(F_Inputs_cyclical!$A$1:$BE$243, MATCH('Cyclical_after overrides'!$A121, F_Inputs_cyclical!$A$1:$A$243, 0), MATCH('Cyclical_after overrides'!Z$1, F_Inputs_cyclical!$A$1:$BE$1, 0))),
Cyclical_overrides!Z121)</f>
        <v>155.643</v>
      </c>
      <c r="AA121" s="72">
        <f>IF(Cyclical_overrides!AA121 = "",
IF(INDEX(F_Inputs_cyclical!$A$1:$BE$243, MATCH('Cyclical_after overrides'!$A121, F_Inputs_cyclical!$A$1:$A$243, 0), MATCH('Cyclical_after overrides'!AA$1, F_Inputs_cyclical!$A$1:$BE$1, 0))="", "", INDEX(F_Inputs_cyclical!$A$1:$BE$243, MATCH('Cyclical_after overrides'!$A121, F_Inputs_cyclical!$A$1:$A$243, 0), MATCH('Cyclical_after overrides'!AA$1, F_Inputs_cyclical!$A$1:$BE$1, 0))),
Cyclical_overrides!AA121)</f>
        <v>370.54700000000003</v>
      </c>
      <c r="AB121" s="72" t="str">
        <f>IF(Cyclical_overrides!AB121 = "",
IF(INDEX(F_Inputs_cyclical!$A$1:$BE$243, MATCH('Cyclical_after overrides'!$A121, F_Inputs_cyclical!$A$1:$A$243, 0), MATCH('Cyclical_after overrides'!AB$1, F_Inputs_cyclical!$A$1:$BE$1, 0))="", "", INDEX(F_Inputs_cyclical!$A$1:$BE$243, MATCH('Cyclical_after overrides'!$A121, F_Inputs_cyclical!$A$1:$A$243, 0), MATCH('Cyclical_after overrides'!AB$1, F_Inputs_cyclical!$A$1:$BE$1, 0))),
Cyclical_overrides!AB121)</f>
        <v/>
      </c>
      <c r="AC121" s="72">
        <f>IF(Cyclical_overrides!AC121 = "",
IF(INDEX(F_Inputs_cyclical!$A$1:$BE$243, MATCH('Cyclical_after overrides'!$A121, F_Inputs_cyclical!$A$1:$A$243, 0), MATCH('Cyclical_after overrides'!AC$1, F_Inputs_cyclical!$A$1:$BE$1, 0))="", "", INDEX(F_Inputs_cyclical!$A$1:$BE$243, MATCH('Cyclical_after overrides'!$A121, F_Inputs_cyclical!$A$1:$A$243, 0), MATCH('Cyclical_after overrides'!AC$1, F_Inputs_cyclical!$A$1:$BE$1, 0))),
Cyclical_overrides!AC121)</f>
        <v>35.2976783306312</v>
      </c>
      <c r="AD121" s="72">
        <f>IF(Cyclical_overrides!AD121 = "",
IF(INDEX(F_Inputs_cyclical!$A$1:$BE$243, MATCH('Cyclical_after overrides'!$A121, F_Inputs_cyclical!$A$1:$A$243, 0), MATCH('Cyclical_after overrides'!AD$1, F_Inputs_cyclical!$A$1:$BE$1, 0))="", "", INDEX(F_Inputs_cyclical!$A$1:$BE$243, MATCH('Cyclical_after overrides'!$A121, F_Inputs_cyclical!$A$1:$A$243, 0), MATCH('Cyclical_after overrides'!AD$1, F_Inputs_cyclical!$A$1:$BE$1, 0))),
Cyclical_overrides!AD121)</f>
        <v>0.115</v>
      </c>
      <c r="AE121" s="72">
        <f>IF(Cyclical_overrides!AE121 = "",
IF(INDEX(F_Inputs_cyclical!$A$1:$BE$243, MATCH('Cyclical_after overrides'!$A121, F_Inputs_cyclical!$A$1:$A$243, 0), MATCH('Cyclical_after overrides'!AE$1, F_Inputs_cyclical!$A$1:$BE$1, 0))="", "", INDEX(F_Inputs_cyclical!$A$1:$BE$243, MATCH('Cyclical_after overrides'!$A121, F_Inputs_cyclical!$A$1:$A$243, 0), MATCH('Cyclical_after overrides'!AE$1, F_Inputs_cyclical!$A$1:$BE$1, 0))),
Cyclical_overrides!AE121)</f>
        <v>0.16200000000000001</v>
      </c>
      <c r="AF121" s="72">
        <f>IF(Cyclical_overrides!AF121 = "",
IF(INDEX(F_Inputs_cyclical!$A$1:$BE$243, MATCH('Cyclical_after overrides'!$A121, F_Inputs_cyclical!$A$1:$A$243, 0), MATCH('Cyclical_after overrides'!AF$1, F_Inputs_cyclical!$A$1:$BE$1, 0))="", "", INDEX(F_Inputs_cyclical!$A$1:$BE$243, MATCH('Cyclical_after overrides'!$A121, F_Inputs_cyclical!$A$1:$A$243, 0), MATCH('Cyclical_after overrides'!AF$1, F_Inputs_cyclical!$A$1:$BE$1, 0))),
Cyclical_overrides!AF121)</f>
        <v>0.502</v>
      </c>
      <c r="AG121" s="72">
        <f>IF(Cyclical_overrides!AG121 = "",
IF(INDEX(F_Inputs_cyclical!$A$1:$BE$243, MATCH('Cyclical_after overrides'!$A121, F_Inputs_cyclical!$A$1:$A$243, 0), MATCH('Cyclical_after overrides'!AG$1, F_Inputs_cyclical!$A$1:$BE$1, 0))="", "", INDEX(F_Inputs_cyclical!$A$1:$BE$243, MATCH('Cyclical_after overrides'!$A121, F_Inputs_cyclical!$A$1:$A$243, 0), MATCH('Cyclical_after overrides'!AG$1, F_Inputs_cyclical!$A$1:$BE$1, 0))),
Cyclical_overrides!AG121)</f>
        <v>0.27</v>
      </c>
      <c r="AH121" s="72">
        <f>IF(Cyclical_overrides!AH121 = "",
IF(INDEX(F_Inputs_cyclical!$A$1:$BE$243, MATCH('Cyclical_after overrides'!$A121, F_Inputs_cyclical!$A$1:$A$243, 0), MATCH('Cyclical_after overrides'!AH$1, F_Inputs_cyclical!$A$1:$BE$1, 0))="", "", INDEX(F_Inputs_cyclical!$A$1:$BE$243, MATCH('Cyclical_after overrides'!$A121, F_Inputs_cyclical!$A$1:$A$243, 0), MATCH('Cyclical_after overrides'!AH$1, F_Inputs_cyclical!$A$1:$BE$1, 0))),
Cyclical_overrides!AH121)</f>
        <v>0.874</v>
      </c>
      <c r="AI121" s="72">
        <f>IF(Cyclical_overrides!AI121 = "",
IF(INDEX(F_Inputs_cyclical!$A$1:$BE$243, MATCH('Cyclical_after overrides'!$A121, F_Inputs_cyclical!$A$1:$A$243, 0), MATCH('Cyclical_after overrides'!AI$1, F_Inputs_cyclical!$A$1:$BE$1, 0))="", "", INDEX(F_Inputs_cyclical!$A$1:$BE$243, MATCH('Cyclical_after overrides'!$A121, F_Inputs_cyclical!$A$1:$A$243, 0), MATCH('Cyclical_after overrides'!AI$1, F_Inputs_cyclical!$A$1:$BE$1, 0))),
Cyclical_overrides!AI121)</f>
        <v>12.282999999999999</v>
      </c>
      <c r="AJ121" s="72">
        <f>IF(Cyclical_overrides!AJ121 = "",
IF(INDEX(F_Inputs_cyclical!$A$1:$BE$243, MATCH('Cyclical_after overrides'!$A121, F_Inputs_cyclical!$A$1:$A$243, 0), MATCH('Cyclical_after overrides'!AJ$1, F_Inputs_cyclical!$A$1:$BE$1, 0))="", "", INDEX(F_Inputs_cyclical!$A$1:$BE$243, MATCH('Cyclical_after overrides'!$A121, F_Inputs_cyclical!$A$1:$A$243, 0), MATCH('Cyclical_after overrides'!AJ$1, F_Inputs_cyclical!$A$1:$BE$1, 0))),
Cyclical_overrides!AJ121)</f>
        <v>0</v>
      </c>
      <c r="AK121" s="72">
        <f>IF(Cyclical_overrides!AK121 = "",
IF(INDEX(F_Inputs_cyclical!$A$1:$BE$243, MATCH('Cyclical_after overrides'!$A121, F_Inputs_cyclical!$A$1:$A$243, 0), MATCH('Cyclical_after overrides'!AK$1, F_Inputs_cyclical!$A$1:$BE$1, 0))="", "", INDEX(F_Inputs_cyclical!$A$1:$BE$243, MATCH('Cyclical_after overrides'!$A121, F_Inputs_cyclical!$A$1:$A$243, 0), MATCH('Cyclical_after overrides'!AK$1, F_Inputs_cyclical!$A$1:$BE$1, 0))),
Cyclical_overrides!AK121)</f>
        <v>0</v>
      </c>
      <c r="AL121" s="72">
        <f>IF(Cyclical_overrides!AL121 = "",
IF(INDEX(F_Inputs_cyclical!$A$1:$BE$243, MATCH('Cyclical_after overrides'!$A121, F_Inputs_cyclical!$A$1:$A$243, 0), MATCH('Cyclical_after overrides'!AL$1, F_Inputs_cyclical!$A$1:$BE$1, 0))="", "", INDEX(F_Inputs_cyclical!$A$1:$BE$243, MATCH('Cyclical_after overrides'!$A121, F_Inputs_cyclical!$A$1:$A$243, 0), MATCH('Cyclical_after overrides'!AL$1, F_Inputs_cyclical!$A$1:$BE$1, 0))),
Cyclical_overrides!AL121)</f>
        <v>0.104</v>
      </c>
      <c r="AM121" s="72">
        <f>IF(Cyclical_overrides!AM121 = "",
IF(INDEX(F_Inputs_cyclical!$A$1:$BE$243, MATCH('Cyclical_after overrides'!$A121, F_Inputs_cyclical!$A$1:$A$243, 0), MATCH('Cyclical_after overrides'!AM$1, F_Inputs_cyclical!$A$1:$BE$1, 0))="", "", INDEX(F_Inputs_cyclical!$A$1:$BE$243, MATCH('Cyclical_after overrides'!$A121, F_Inputs_cyclical!$A$1:$A$243, 0), MATCH('Cyclical_after overrides'!AM$1, F_Inputs_cyclical!$A$1:$BE$1, 0))),
Cyclical_overrides!AM121)</f>
        <v>7.4435944915727097</v>
      </c>
      <c r="AN121" s="72" t="str">
        <f>IF(Cyclical_overrides!AN121 = "",
IF(INDEX(F_Inputs_cyclical!$A$1:$BE$243, MATCH('Cyclical_after overrides'!$A121, F_Inputs_cyclical!$A$1:$A$243, 0), MATCH('Cyclical_after overrides'!AN$1, F_Inputs_cyclical!$A$1:$BE$1, 0))="", "", INDEX(F_Inputs_cyclical!$A$1:$BE$243, MATCH('Cyclical_after overrides'!$A121, F_Inputs_cyclical!$A$1:$A$243, 0), MATCH('Cyclical_after overrides'!AN$1, F_Inputs_cyclical!$A$1:$BE$1, 0))),
Cyclical_overrides!AN121)</f>
        <v/>
      </c>
      <c r="AO121" s="72">
        <f>IF(Cyclical_overrides!AO121 = "",
IF(INDEX(F_Inputs_cyclical!$A$1:$BE$243, MATCH('Cyclical_after overrides'!$A121, F_Inputs_cyclical!$A$1:$A$243, 0), MATCH('Cyclical_after overrides'!AO$1, F_Inputs_cyclical!$A$1:$BE$1, 0))="", "", INDEX(F_Inputs_cyclical!$A$1:$BE$243, MATCH('Cyclical_after overrides'!$A121, F_Inputs_cyclical!$A$1:$A$243, 0), MATCH('Cyclical_after overrides'!AO$1, F_Inputs_cyclical!$A$1:$BE$1, 0))),
Cyclical_overrides!AO121)</f>
        <v>1.6E-2</v>
      </c>
      <c r="AP121" s="72">
        <f>IF(Cyclical_overrides!AP121 = "",
IF(INDEX(F_Inputs_cyclical!$A$1:$BE$243, MATCH('Cyclical_after overrides'!$A121, F_Inputs_cyclical!$A$1:$A$243, 0), MATCH('Cyclical_after overrides'!AP$1, F_Inputs_cyclical!$A$1:$BE$1, 0))="", "", INDEX(F_Inputs_cyclical!$A$1:$BE$243, MATCH('Cyclical_after overrides'!$A121, F_Inputs_cyclical!$A$1:$A$243, 0), MATCH('Cyclical_after overrides'!AP$1, F_Inputs_cyclical!$A$1:$BE$1, 0))),
Cyclical_overrides!AP121)</f>
        <v>8.7999999999999995E-2</v>
      </c>
      <c r="AQ121" s="72" t="str">
        <f>IF(Cyclical_overrides!AQ121 = "",
IF(INDEX(F_Inputs_cyclical!$A$1:$BE$243, MATCH('Cyclical_after overrides'!$A121, F_Inputs_cyclical!$A$1:$A$243, 0), MATCH('Cyclical_after overrides'!AQ$1, F_Inputs_cyclical!$A$1:$BE$1, 0))="", "", INDEX(F_Inputs_cyclical!$A$1:$BE$243, MATCH('Cyclical_after overrides'!$A121, F_Inputs_cyclical!$A$1:$A$243, 0), MATCH('Cyclical_after overrides'!AQ$1, F_Inputs_cyclical!$A$1:$BE$1, 0))),
Cyclical_overrides!AQ121)</f>
        <v/>
      </c>
      <c r="AR121" s="72" t="str">
        <f>IF(Cyclical_overrides!AR121 = "",
IF(INDEX(F_Inputs_cyclical!$A$1:$BE$243, MATCH('Cyclical_after overrides'!$A121, F_Inputs_cyclical!$A$1:$A$243, 0), MATCH('Cyclical_after overrides'!AR$1, F_Inputs_cyclical!$A$1:$BE$1, 0))="", "", INDEX(F_Inputs_cyclical!$A$1:$BE$243, MATCH('Cyclical_after overrides'!$A121, F_Inputs_cyclical!$A$1:$A$243, 0), MATCH('Cyclical_after overrides'!AR$1, F_Inputs_cyclical!$A$1:$BE$1, 0))),
Cyclical_overrides!AR121)</f>
        <v/>
      </c>
      <c r="AS121" s="72" t="str">
        <f>IF(Cyclical_overrides!AS121 = "",
IF(INDEX(F_Inputs_cyclical!$A$1:$BE$243, MATCH('Cyclical_after overrides'!$A121, F_Inputs_cyclical!$A$1:$A$243, 0), MATCH('Cyclical_after overrides'!AS$1, F_Inputs_cyclical!$A$1:$BE$1, 0))="", "", INDEX(F_Inputs_cyclical!$A$1:$BE$243, MATCH('Cyclical_after overrides'!$A121, F_Inputs_cyclical!$A$1:$A$243, 0), MATCH('Cyclical_after overrides'!AS$1, F_Inputs_cyclical!$A$1:$BE$1, 0))),
Cyclical_overrides!AS121)</f>
        <v/>
      </c>
      <c r="AT121" s="72" t="str">
        <f>IF(Cyclical_overrides!AT121 = "",
IF(INDEX(F_Inputs_cyclical!$A$1:$BE$243, MATCH('Cyclical_after overrides'!$A121, F_Inputs_cyclical!$A$1:$A$243, 0), MATCH('Cyclical_after overrides'!AT$1, F_Inputs_cyclical!$A$1:$BE$1, 0))="", "", INDEX(F_Inputs_cyclical!$A$1:$BE$243, MATCH('Cyclical_after overrides'!$A121, F_Inputs_cyclical!$A$1:$A$243, 0), MATCH('Cyclical_after overrides'!AT$1, F_Inputs_cyclical!$A$1:$BE$1, 0))),
Cyclical_overrides!AT121)</f>
        <v/>
      </c>
      <c r="AU121" s="72" t="str">
        <f>IF(Cyclical_overrides!AU121 = "",
IF(INDEX(F_Inputs_cyclical!$A$1:$BE$243, MATCH('Cyclical_after overrides'!$A121, F_Inputs_cyclical!$A$1:$A$243, 0), MATCH('Cyclical_after overrides'!AU$1, F_Inputs_cyclical!$A$1:$BE$1, 0))="", "", INDEX(F_Inputs_cyclical!$A$1:$BE$243, MATCH('Cyclical_after overrides'!$A121, F_Inputs_cyclical!$A$1:$A$243, 0), MATCH('Cyclical_after overrides'!AU$1, F_Inputs_cyclical!$A$1:$BE$1, 0))),
Cyclical_overrides!AU121)</f>
        <v/>
      </c>
      <c r="AV121" s="72" t="str">
        <f>IF(Cyclical_overrides!AV121 = "",
IF(INDEX(F_Inputs_cyclical!$A$1:$BE$243, MATCH('Cyclical_after overrides'!$A121, F_Inputs_cyclical!$A$1:$A$243, 0), MATCH('Cyclical_after overrides'!AV$1, F_Inputs_cyclical!$A$1:$BE$1, 0))="", "", INDEX(F_Inputs_cyclical!$A$1:$BE$243, MATCH('Cyclical_after overrides'!$A121, F_Inputs_cyclical!$A$1:$A$243, 0), MATCH('Cyclical_after overrides'!AV$1, F_Inputs_cyclical!$A$1:$BE$1, 0))),
Cyclical_overrides!AV121)</f>
        <v/>
      </c>
      <c r="AW121" s="72">
        <f>IF(Cyclical_overrides!AW121 = "",
IF(INDEX(F_Inputs_cyclical!$A$1:$BE$243, MATCH('Cyclical_after overrides'!$A121, F_Inputs_cyclical!$A$1:$A$243, 0), MATCH('Cyclical_after overrides'!AW$1, F_Inputs_cyclical!$A$1:$BE$1, 0))="", "", INDEX(F_Inputs_cyclical!$A$1:$BE$243, MATCH('Cyclical_after overrides'!$A121, F_Inputs_cyclical!$A$1:$A$243, 0), MATCH('Cyclical_after overrides'!AW$1, F_Inputs_cyclical!$A$1:$BE$1, 0))),
Cyclical_overrides!AW121)</f>
        <v>1.1277018254028868</v>
      </c>
      <c r="AX121" s="72">
        <f>IF(Cyclical_overrides!AX121 = "",
IF(INDEX(F_Inputs_cyclical!$A$1:$BE$243, MATCH('Cyclical_after overrides'!$A121, F_Inputs_cyclical!$A$1:$A$243, 0), MATCH('Cyclical_after overrides'!AX$1, F_Inputs_cyclical!$A$1:$BE$1, 0))="", "", INDEX(F_Inputs_cyclical!$A$1:$BE$243, MATCH('Cyclical_after overrides'!$A121, F_Inputs_cyclical!$A$1:$A$243, 0), MATCH('Cyclical_after overrides'!AX$1, F_Inputs_cyclical!$A$1:$BE$1, 0))),
Cyclical_overrides!AX121)</f>
        <v>18.012190978284174</v>
      </c>
      <c r="AY121" s="72">
        <f>IF(Cyclical_overrides!AY121 = "",
IF(INDEX(F_Inputs_cyclical!$A$1:$BE$243, MATCH('Cyclical_after overrides'!$A121, F_Inputs_cyclical!$A$1:$A$243, 0), MATCH('Cyclical_after overrides'!AY$1, F_Inputs_cyclical!$A$1:$BE$1, 0))="", "", INDEX(F_Inputs_cyclical!$A$1:$BE$243, MATCH('Cyclical_after overrides'!$A121, F_Inputs_cyclical!$A$1:$A$243, 0), MATCH('Cyclical_after overrides'!AY$1, F_Inputs_cyclical!$A$1:$BE$1, 0))),
Cyclical_overrides!AY121)</f>
        <v>141.54591546339543</v>
      </c>
      <c r="AZ121" s="72">
        <f>IF(Cyclical_overrides!AZ121 = "",
IF(INDEX(F_Inputs_cyclical!$A$1:$BE$243, MATCH('Cyclical_after overrides'!$A121, F_Inputs_cyclical!$A$1:$A$243, 0), MATCH('Cyclical_after overrides'!AZ$1, F_Inputs_cyclical!$A$1:$BE$1, 0))="", "", INDEX(F_Inputs_cyclical!$A$1:$BE$243, MATCH('Cyclical_after overrides'!$A121, F_Inputs_cyclical!$A$1:$A$243, 0), MATCH('Cyclical_after overrides'!AZ$1, F_Inputs_cyclical!$A$1:$BE$1, 0))),
Cyclical_overrides!AZ121)</f>
        <v>1.4014971992907066</v>
      </c>
      <c r="BA121" s="72">
        <f>IF(Cyclical_overrides!BA121 = "",
IF(INDEX(F_Inputs_cyclical!$A$1:$BE$243, MATCH('Cyclical_after overrides'!$A121, F_Inputs_cyclical!$A$1:$A$243, 0), MATCH('Cyclical_after overrides'!BA$1, F_Inputs_cyclical!$A$1:$BE$1, 0))="", "", INDEX(F_Inputs_cyclical!$A$1:$BE$243, MATCH('Cyclical_after overrides'!$A121, F_Inputs_cyclical!$A$1:$A$243, 0), MATCH('Cyclical_after overrides'!BA$1, F_Inputs_cyclical!$A$1:$BE$1, 0))),
Cyclical_overrides!BA121)</f>
        <v>9.7002642348695076</v>
      </c>
      <c r="BB121" s="72">
        <f>IF(Cyclical_overrides!BB121 = "",
IF(INDEX(F_Inputs_cyclical!$A$1:$BE$243, MATCH('Cyclical_after overrides'!$A121, F_Inputs_cyclical!$A$1:$A$243, 0), MATCH('Cyclical_after overrides'!BB$1, F_Inputs_cyclical!$A$1:$BE$1, 0))="", "", INDEX(F_Inputs_cyclical!$A$1:$BE$243, MATCH('Cyclical_after overrides'!$A121, F_Inputs_cyclical!$A$1:$A$243, 0), MATCH('Cyclical_after overrides'!BB$1, F_Inputs_cyclical!$A$1:$BE$1, 0))),
Cyclical_overrides!BB121)</f>
        <v>9.7002642348695076</v>
      </c>
      <c r="BC121" s="72">
        <f>IF(Cyclical_overrides!BC121 = "",
IF(INDEX(F_Inputs_cyclical!$A$1:$BE$243, MATCH('Cyclical_after overrides'!$A121, F_Inputs_cyclical!$A$1:$A$243, 0), MATCH('Cyclical_after overrides'!BC$1, F_Inputs_cyclical!$A$1:$BE$1, 0))="", "", INDEX(F_Inputs_cyclical!$A$1:$BE$243, MATCH('Cyclical_after overrides'!$A121, F_Inputs_cyclical!$A$1:$A$243, 0), MATCH('Cyclical_after overrides'!BC$1, F_Inputs_cyclical!$A$1:$BE$1, 0))),
Cyclical_overrides!BC121)</f>
        <v>11.314560550874539</v>
      </c>
      <c r="BD121" s="72">
        <f>IF(Cyclical_overrides!BD121 = "",
IF(INDEX(F_Inputs_cyclical!$A$1:$BE$243, MATCH('Cyclical_after overrides'!$A121, F_Inputs_cyclical!$A$1:$A$243, 0), MATCH('Cyclical_after overrides'!BD$1, F_Inputs_cyclical!$A$1:$BE$1, 0))="", "", INDEX(F_Inputs_cyclical!$A$1:$BE$243, MATCH('Cyclical_after overrides'!$A121, F_Inputs_cyclical!$A$1:$A$243, 0), MATCH('Cyclical_after overrides'!BD$1, F_Inputs_cyclical!$A$1:$BE$1, 0))),
Cyclical_overrides!BD121)</f>
        <v>408.80799999999999</v>
      </c>
      <c r="BE121" s="194"/>
    </row>
    <row r="122" spans="1:57" x14ac:dyDescent="0.4">
      <c r="A122" s="63" t="str">
        <f t="shared" si="1"/>
        <v>WSX22</v>
      </c>
      <c r="B122" s="63" t="s">
        <v>373</v>
      </c>
      <c r="C122" s="63" t="s">
        <v>259</v>
      </c>
      <c r="D122" s="72">
        <f>IF(Cyclical_overrides!D122 = "",
IF(INDEX(F_Inputs_cyclical!$A$1:$BE$243, MATCH('Cyclical_after overrides'!$A122, F_Inputs_cyclical!$A$1:$A$243, 0), MATCH('Cyclical_after overrides'!D$1, F_Inputs_cyclical!$A$1:$BE$1, 0))="", "", INDEX(F_Inputs_cyclical!$A$1:$BE$243, MATCH('Cyclical_after overrides'!$A122, F_Inputs_cyclical!$A$1:$A$243, 0), MATCH('Cyclical_after overrides'!D$1, F_Inputs_cyclical!$A$1:$BE$1, 0))),
Cyclical_overrides!D122)</f>
        <v>7.0786661798316803</v>
      </c>
      <c r="E122" s="72">
        <f>IF(Cyclical_overrides!E122 = "",
IF(INDEX(F_Inputs_cyclical!$A$1:$BE$243, MATCH('Cyclical_after overrides'!$A122, F_Inputs_cyclical!$A$1:$A$243, 0), MATCH('Cyclical_after overrides'!E$1, F_Inputs_cyclical!$A$1:$BE$1, 0))="", "", INDEX(F_Inputs_cyclical!$A$1:$BE$243, MATCH('Cyclical_after overrides'!$A122, F_Inputs_cyclical!$A$1:$A$243, 0), MATCH('Cyclical_after overrides'!E$1, F_Inputs_cyclical!$A$1:$BE$1, 0))),
Cyclical_overrides!E122)</f>
        <v>2.2481943694285298</v>
      </c>
      <c r="F122" s="72">
        <f>IF(Cyclical_overrides!F122 = "",
IF(INDEX(F_Inputs_cyclical!$A$1:$BE$243, MATCH('Cyclical_after overrides'!$A122, F_Inputs_cyclical!$A$1:$A$243, 0), MATCH('Cyclical_after overrides'!F$1, F_Inputs_cyclical!$A$1:$BE$1, 0))="", "", INDEX(F_Inputs_cyclical!$A$1:$BE$243, MATCH('Cyclical_after overrides'!$A122, F_Inputs_cyclical!$A$1:$A$243, 0), MATCH('Cyclical_after overrides'!F$1, F_Inputs_cyclical!$A$1:$BE$1, 0))),
Cyclical_overrides!F122)</f>
        <v>16.3182860163136</v>
      </c>
      <c r="G122" s="72">
        <f>IF(Cyclical_overrides!G122 = "",
IF(INDEX(F_Inputs_cyclical!$A$1:$BE$243, MATCH('Cyclical_after overrides'!$A122, F_Inputs_cyclical!$A$1:$A$243, 0), MATCH('Cyclical_after overrides'!G$1, F_Inputs_cyclical!$A$1:$BE$1, 0))="", "", INDEX(F_Inputs_cyclical!$A$1:$BE$243, MATCH('Cyclical_after overrides'!$A122, F_Inputs_cyclical!$A$1:$A$243, 0), MATCH('Cyclical_after overrides'!G$1, F_Inputs_cyclical!$A$1:$BE$1, 0))),
Cyclical_overrides!G122)</f>
        <v>1.25293212486314</v>
      </c>
      <c r="H122" s="72">
        <f>IF(Cyclical_overrides!H122 = "",
IF(INDEX(F_Inputs_cyclical!$A$1:$BE$243, MATCH('Cyclical_after overrides'!$A122, F_Inputs_cyclical!$A$1:$A$243, 0), MATCH('Cyclical_after overrides'!H$1, F_Inputs_cyclical!$A$1:$BE$1, 0))="", "", INDEX(F_Inputs_cyclical!$A$1:$BE$243, MATCH('Cyclical_after overrides'!$A122, F_Inputs_cyclical!$A$1:$A$243, 0), MATCH('Cyclical_after overrides'!H$1, F_Inputs_cyclical!$A$1:$BE$1, 0))),
Cyclical_overrides!H122)</f>
        <v>7.7262077855474606E-2</v>
      </c>
      <c r="I122" s="72">
        <f>IF(Cyclical_overrides!I122 = "",
IF(INDEX(F_Inputs_cyclical!$A$1:$BE$243, MATCH('Cyclical_after overrides'!$A122, F_Inputs_cyclical!$A$1:$A$243, 0), MATCH('Cyclical_after overrides'!I$1, F_Inputs_cyclical!$A$1:$BE$1, 0))="", "", INDEX(F_Inputs_cyclical!$A$1:$BE$243, MATCH('Cyclical_after overrides'!$A122, F_Inputs_cyclical!$A$1:$A$243, 0), MATCH('Cyclical_after overrides'!I$1, F_Inputs_cyclical!$A$1:$BE$1, 0))),
Cyclical_overrides!I122)</f>
        <v>0</v>
      </c>
      <c r="J122" s="72" t="str">
        <f>IF(Cyclical_overrides!J122 = "",
IF(INDEX(F_Inputs_cyclical!$A$1:$BE$243, MATCH('Cyclical_after overrides'!$A122, F_Inputs_cyclical!$A$1:$A$243, 0), MATCH('Cyclical_after overrides'!J$1, F_Inputs_cyclical!$A$1:$BE$1, 0))="", "", INDEX(F_Inputs_cyclical!$A$1:$BE$243, MATCH('Cyclical_after overrides'!$A122, F_Inputs_cyclical!$A$1:$A$243, 0), MATCH('Cyclical_after overrides'!J$1, F_Inputs_cyclical!$A$1:$BE$1, 0))),
Cyclical_overrides!J122)</f>
        <v/>
      </c>
      <c r="K122" s="72">
        <f>IF(Cyclical_overrides!K122 = "",
IF(INDEX(F_Inputs_cyclical!$A$1:$BE$243, MATCH('Cyclical_after overrides'!$A122, F_Inputs_cyclical!$A$1:$A$243, 0), MATCH('Cyclical_after overrides'!K$1, F_Inputs_cyclical!$A$1:$BE$1, 0))="", "", INDEX(F_Inputs_cyclical!$A$1:$BE$243, MATCH('Cyclical_after overrides'!$A122, F_Inputs_cyclical!$A$1:$A$243, 0), MATCH('Cyclical_after overrides'!K$1, F_Inputs_cyclical!$A$1:$BE$1, 0))),
Cyclical_overrides!K122)</f>
        <v>10.084</v>
      </c>
      <c r="L122" s="72" t="str">
        <f>IF(Cyclical_overrides!L122 = "",
IF(INDEX(F_Inputs_cyclical!$A$1:$BE$243, MATCH('Cyclical_after overrides'!$A122, F_Inputs_cyclical!$A$1:$A$243, 0), MATCH('Cyclical_after overrides'!L$1, F_Inputs_cyclical!$A$1:$BE$1, 0))="", "", INDEX(F_Inputs_cyclical!$A$1:$BE$243, MATCH('Cyclical_after overrides'!$A122, F_Inputs_cyclical!$A$1:$A$243, 0), MATCH('Cyclical_after overrides'!L$1, F_Inputs_cyclical!$A$1:$BE$1, 0))),
Cyclical_overrides!L122)</f>
        <v/>
      </c>
      <c r="M122" s="72" t="str">
        <f>IF(Cyclical_overrides!M122 = "",
IF(INDEX(F_Inputs_cyclical!$A$1:$BE$243, MATCH('Cyclical_after overrides'!$A122, F_Inputs_cyclical!$A$1:$A$243, 0), MATCH('Cyclical_after overrides'!M$1, F_Inputs_cyclical!$A$1:$BE$1, 0))="", "", INDEX(F_Inputs_cyclical!$A$1:$BE$243, MATCH('Cyclical_after overrides'!$A122, F_Inputs_cyclical!$A$1:$A$243, 0), MATCH('Cyclical_after overrides'!M$1, F_Inputs_cyclical!$A$1:$BE$1, 0))),
Cyclical_overrides!M122)</f>
        <v/>
      </c>
      <c r="N122" s="72" t="str">
        <f>IF(Cyclical_overrides!N122 = "",
IF(INDEX(F_Inputs_cyclical!$A$1:$BE$243, MATCH('Cyclical_after overrides'!$A122, F_Inputs_cyclical!$A$1:$A$243, 0), MATCH('Cyclical_after overrides'!N$1, F_Inputs_cyclical!$A$1:$BE$1, 0))="", "", INDEX(F_Inputs_cyclical!$A$1:$BE$243, MATCH('Cyclical_after overrides'!$A122, F_Inputs_cyclical!$A$1:$A$243, 0), MATCH('Cyclical_after overrides'!N$1, F_Inputs_cyclical!$A$1:$BE$1, 0))),
Cyclical_overrides!N122)</f>
        <v/>
      </c>
      <c r="O122" s="72" t="str">
        <f>IF(Cyclical_overrides!O122 = "",
IF(INDEX(F_Inputs_cyclical!$A$1:$BE$243, MATCH('Cyclical_after overrides'!$A122, F_Inputs_cyclical!$A$1:$A$243, 0), MATCH('Cyclical_after overrides'!O$1, F_Inputs_cyclical!$A$1:$BE$1, 0))="", "", INDEX(F_Inputs_cyclical!$A$1:$BE$243, MATCH('Cyclical_after overrides'!$A122, F_Inputs_cyclical!$A$1:$A$243, 0), MATCH('Cyclical_after overrides'!O$1, F_Inputs_cyclical!$A$1:$BE$1, 0))),
Cyclical_overrides!O122)</f>
        <v/>
      </c>
      <c r="P122" s="72" t="str">
        <f>IF(Cyclical_overrides!P122 = "",
IF(INDEX(F_Inputs_cyclical!$A$1:$BE$243, MATCH('Cyclical_after overrides'!$A122, F_Inputs_cyclical!$A$1:$A$243, 0), MATCH('Cyclical_after overrides'!P$1, F_Inputs_cyclical!$A$1:$BE$1, 0))="", "", INDEX(F_Inputs_cyclical!$A$1:$BE$243, MATCH('Cyclical_after overrides'!$A122, F_Inputs_cyclical!$A$1:$A$243, 0), MATCH('Cyclical_after overrides'!P$1, F_Inputs_cyclical!$A$1:$BE$1, 0))),
Cyclical_overrides!P122)</f>
        <v/>
      </c>
      <c r="Q122" s="72" t="str">
        <f>IF(Cyclical_overrides!Q122 = "",
IF(INDEX(F_Inputs_cyclical!$A$1:$BE$243, MATCH('Cyclical_after overrides'!$A122, F_Inputs_cyclical!$A$1:$A$243, 0), MATCH('Cyclical_after overrides'!Q$1, F_Inputs_cyclical!$A$1:$BE$1, 0))="", "", INDEX(F_Inputs_cyclical!$A$1:$BE$243, MATCH('Cyclical_after overrides'!$A122, F_Inputs_cyclical!$A$1:$A$243, 0), MATCH('Cyclical_after overrides'!Q$1, F_Inputs_cyclical!$A$1:$BE$1, 0))),
Cyclical_overrides!Q122)</f>
        <v/>
      </c>
      <c r="R122" s="72" t="str">
        <f>IF(Cyclical_overrides!R122 = "",
IF(INDEX(F_Inputs_cyclical!$A$1:$BE$243, MATCH('Cyclical_after overrides'!$A122, F_Inputs_cyclical!$A$1:$A$243, 0), MATCH('Cyclical_after overrides'!R$1, F_Inputs_cyclical!$A$1:$BE$1, 0))="", "", INDEX(F_Inputs_cyclical!$A$1:$BE$243, MATCH('Cyclical_after overrides'!$A122, F_Inputs_cyclical!$A$1:$A$243, 0), MATCH('Cyclical_after overrides'!R$1, F_Inputs_cyclical!$A$1:$BE$1, 0))),
Cyclical_overrides!R122)</f>
        <v/>
      </c>
      <c r="S122" s="72" t="str">
        <f>IF(Cyclical_overrides!S122 = "",
IF(INDEX(F_Inputs_cyclical!$A$1:$BE$243, MATCH('Cyclical_after overrides'!$A122, F_Inputs_cyclical!$A$1:$A$243, 0), MATCH('Cyclical_after overrides'!S$1, F_Inputs_cyclical!$A$1:$BE$1, 0))="", "", INDEX(F_Inputs_cyclical!$A$1:$BE$243, MATCH('Cyclical_after overrides'!$A122, F_Inputs_cyclical!$A$1:$A$243, 0), MATCH('Cyclical_after overrides'!S$1, F_Inputs_cyclical!$A$1:$BE$1, 0))),
Cyclical_overrides!S122)</f>
        <v/>
      </c>
      <c r="T122" s="72" t="str">
        <f>IF(Cyclical_overrides!T122 = "",
IF(INDEX(F_Inputs_cyclical!$A$1:$BE$243, MATCH('Cyclical_after overrides'!$A122, F_Inputs_cyclical!$A$1:$A$243, 0), MATCH('Cyclical_after overrides'!T$1, F_Inputs_cyclical!$A$1:$BE$1, 0))="", "", INDEX(F_Inputs_cyclical!$A$1:$BE$243, MATCH('Cyclical_after overrides'!$A122, F_Inputs_cyclical!$A$1:$A$243, 0), MATCH('Cyclical_after overrides'!T$1, F_Inputs_cyclical!$A$1:$BE$1, 0))),
Cyclical_overrides!T122)</f>
        <v/>
      </c>
      <c r="U122" s="72" t="str">
        <f>IF(Cyclical_overrides!U122 = "",
IF(INDEX(F_Inputs_cyclical!$A$1:$BE$243, MATCH('Cyclical_after overrides'!$A122, F_Inputs_cyclical!$A$1:$A$243, 0), MATCH('Cyclical_after overrides'!U$1, F_Inputs_cyclical!$A$1:$BE$1, 0))="", "", INDEX(F_Inputs_cyclical!$A$1:$BE$243, MATCH('Cyclical_after overrides'!$A122, F_Inputs_cyclical!$A$1:$A$243, 0), MATCH('Cyclical_after overrides'!U$1, F_Inputs_cyclical!$A$1:$BE$1, 0))),
Cyclical_overrides!U122)</f>
        <v/>
      </c>
      <c r="V122" s="72">
        <f>IF(Cyclical_overrides!V122 = "",
IF(INDEX(F_Inputs_cyclical!$A$1:$BE$243, MATCH('Cyclical_after overrides'!$A122, F_Inputs_cyclical!$A$1:$A$243, 0), MATCH('Cyclical_after overrides'!V$1, F_Inputs_cyclical!$A$1:$BE$1, 0))="", "", INDEX(F_Inputs_cyclical!$A$1:$BE$243, MATCH('Cyclical_after overrides'!$A122, F_Inputs_cyclical!$A$1:$A$243, 0), MATCH('Cyclical_after overrides'!V$1, F_Inputs_cyclical!$A$1:$BE$1, 0))),
Cyclical_overrides!V122)</f>
        <v>18.439</v>
      </c>
      <c r="W122" s="72">
        <f>IF(Cyclical_overrides!W122 = "",
IF(INDEX(F_Inputs_cyclical!$A$1:$BE$243, MATCH('Cyclical_after overrides'!$A122, F_Inputs_cyclical!$A$1:$A$243, 0), MATCH('Cyclical_after overrides'!W$1, F_Inputs_cyclical!$A$1:$BE$1, 0))="", "", INDEX(F_Inputs_cyclical!$A$1:$BE$243, MATCH('Cyclical_after overrides'!$A122, F_Inputs_cyclical!$A$1:$A$243, 0), MATCH('Cyclical_after overrides'!W$1, F_Inputs_cyclical!$A$1:$BE$1, 0))),
Cyclical_overrides!W122)</f>
        <v>22.954999999999998</v>
      </c>
      <c r="X122" s="72">
        <f>IF(Cyclical_overrides!X122 = "",
IF(INDEX(F_Inputs_cyclical!$A$1:$BE$243, MATCH('Cyclical_after overrides'!$A122, F_Inputs_cyclical!$A$1:$A$243, 0), MATCH('Cyclical_after overrides'!X$1, F_Inputs_cyclical!$A$1:$BE$1, 0))="", "", INDEX(F_Inputs_cyclical!$A$1:$BE$243, MATCH('Cyclical_after overrides'!$A122, F_Inputs_cyclical!$A$1:$A$243, 0), MATCH('Cyclical_after overrides'!X$1, F_Inputs_cyclical!$A$1:$BE$1, 0))),
Cyclical_overrides!X122)</f>
        <v>236.571</v>
      </c>
      <c r="Y122" s="72">
        <f>IF(Cyclical_overrides!Y122 = "",
IF(INDEX(F_Inputs_cyclical!$A$1:$BE$243, MATCH('Cyclical_after overrides'!$A122, F_Inputs_cyclical!$A$1:$A$243, 0), MATCH('Cyclical_after overrides'!Y$1, F_Inputs_cyclical!$A$1:$BE$1, 0))="", "", INDEX(F_Inputs_cyclical!$A$1:$BE$243, MATCH('Cyclical_after overrides'!$A122, F_Inputs_cyclical!$A$1:$A$243, 0), MATCH('Cyclical_after overrides'!Y$1, F_Inputs_cyclical!$A$1:$BE$1, 0))),
Cyclical_overrides!Y122)</f>
        <v>424.75400000000002</v>
      </c>
      <c r="Z122" s="72">
        <f>IF(Cyclical_overrides!Z122 = "",
IF(INDEX(F_Inputs_cyclical!$A$1:$BE$243, MATCH('Cyclical_after overrides'!$A122, F_Inputs_cyclical!$A$1:$A$243, 0), MATCH('Cyclical_after overrides'!Z$1, F_Inputs_cyclical!$A$1:$BE$1, 0))="", "", INDEX(F_Inputs_cyclical!$A$1:$BE$243, MATCH('Cyclical_after overrides'!$A122, F_Inputs_cyclical!$A$1:$A$243, 0), MATCH('Cyclical_after overrides'!Z$1, F_Inputs_cyclical!$A$1:$BE$1, 0))),
Cyclical_overrides!Z122)</f>
        <v>149.72800000000001</v>
      </c>
      <c r="AA122" s="72">
        <f>IF(Cyclical_overrides!AA122 = "",
IF(INDEX(F_Inputs_cyclical!$A$1:$BE$243, MATCH('Cyclical_after overrides'!$A122, F_Inputs_cyclical!$A$1:$A$243, 0), MATCH('Cyclical_after overrides'!AA$1, F_Inputs_cyclical!$A$1:$BE$1, 0))="", "", INDEX(F_Inputs_cyclical!$A$1:$BE$243, MATCH('Cyclical_after overrides'!$A122, F_Inputs_cyclical!$A$1:$A$243, 0), MATCH('Cyclical_after overrides'!AA$1, F_Inputs_cyclical!$A$1:$BE$1, 0))),
Cyclical_overrides!AA122)</f>
        <v>382.49799999999999</v>
      </c>
      <c r="AB122" s="72" t="str">
        <f>IF(Cyclical_overrides!AB122 = "",
IF(INDEX(F_Inputs_cyclical!$A$1:$BE$243, MATCH('Cyclical_after overrides'!$A122, F_Inputs_cyclical!$A$1:$A$243, 0), MATCH('Cyclical_after overrides'!AB$1, F_Inputs_cyclical!$A$1:$BE$1, 0))="", "", INDEX(F_Inputs_cyclical!$A$1:$BE$243, MATCH('Cyclical_after overrides'!$A122, F_Inputs_cyclical!$A$1:$A$243, 0), MATCH('Cyclical_after overrides'!AB$1, F_Inputs_cyclical!$A$1:$BE$1, 0))),
Cyclical_overrides!AB122)</f>
        <v/>
      </c>
      <c r="AC122" s="72">
        <f>IF(Cyclical_overrides!AC122 = "",
IF(INDEX(F_Inputs_cyclical!$A$1:$BE$243, MATCH('Cyclical_after overrides'!$A122, F_Inputs_cyclical!$A$1:$A$243, 0), MATCH('Cyclical_after overrides'!AC$1, F_Inputs_cyclical!$A$1:$BE$1, 0))="", "", INDEX(F_Inputs_cyclical!$A$1:$BE$243, MATCH('Cyclical_after overrides'!$A122, F_Inputs_cyclical!$A$1:$A$243, 0), MATCH('Cyclical_after overrides'!AC$1, F_Inputs_cyclical!$A$1:$BE$1, 0))),
Cyclical_overrides!AC122)</f>
        <v>33.596498066741702</v>
      </c>
      <c r="AD122" s="72">
        <f>IF(Cyclical_overrides!AD122 = "",
IF(INDEX(F_Inputs_cyclical!$A$1:$BE$243, MATCH('Cyclical_after overrides'!$A122, F_Inputs_cyclical!$A$1:$A$243, 0), MATCH('Cyclical_after overrides'!AD$1, F_Inputs_cyclical!$A$1:$BE$1, 0))="", "", INDEX(F_Inputs_cyclical!$A$1:$BE$243, MATCH('Cyclical_after overrides'!$A122, F_Inputs_cyclical!$A$1:$A$243, 0), MATCH('Cyclical_after overrides'!AD$1, F_Inputs_cyclical!$A$1:$BE$1, 0))),
Cyclical_overrides!AD122)</f>
        <v>0.114</v>
      </c>
      <c r="AE122" s="72">
        <f>IF(Cyclical_overrides!AE122 = "",
IF(INDEX(F_Inputs_cyclical!$A$1:$BE$243, MATCH('Cyclical_after overrides'!$A122, F_Inputs_cyclical!$A$1:$A$243, 0), MATCH('Cyclical_after overrides'!AE$1, F_Inputs_cyclical!$A$1:$BE$1, 0))="", "", INDEX(F_Inputs_cyclical!$A$1:$BE$243, MATCH('Cyclical_after overrides'!$A122, F_Inputs_cyclical!$A$1:$A$243, 0), MATCH('Cyclical_after overrides'!AE$1, F_Inputs_cyclical!$A$1:$BE$1, 0))),
Cyclical_overrides!AE122)</f>
        <v>0.154</v>
      </c>
      <c r="AF122" s="72">
        <f>IF(Cyclical_overrides!AF122 = "",
IF(INDEX(F_Inputs_cyclical!$A$1:$BE$243, MATCH('Cyclical_after overrides'!$A122, F_Inputs_cyclical!$A$1:$A$243, 0), MATCH('Cyclical_after overrides'!AF$1, F_Inputs_cyclical!$A$1:$BE$1, 0))="", "", INDEX(F_Inputs_cyclical!$A$1:$BE$243, MATCH('Cyclical_after overrides'!$A122, F_Inputs_cyclical!$A$1:$A$243, 0), MATCH('Cyclical_after overrides'!AF$1, F_Inputs_cyclical!$A$1:$BE$1, 0))),
Cyclical_overrides!AF122)</f>
        <v>0.52800000000000002</v>
      </c>
      <c r="AG122" s="72">
        <f>IF(Cyclical_overrides!AG122 = "",
IF(INDEX(F_Inputs_cyclical!$A$1:$BE$243, MATCH('Cyclical_after overrides'!$A122, F_Inputs_cyclical!$A$1:$A$243, 0), MATCH('Cyclical_after overrides'!AG$1, F_Inputs_cyclical!$A$1:$BE$1, 0))="", "", INDEX(F_Inputs_cyclical!$A$1:$BE$243, MATCH('Cyclical_after overrides'!$A122, F_Inputs_cyclical!$A$1:$A$243, 0), MATCH('Cyclical_after overrides'!AG$1, F_Inputs_cyclical!$A$1:$BE$1, 0))),
Cyclical_overrides!AG122)</f>
        <v>0.32100000000000001</v>
      </c>
      <c r="AH122" s="72">
        <f>IF(Cyclical_overrides!AH122 = "",
IF(INDEX(F_Inputs_cyclical!$A$1:$BE$243, MATCH('Cyclical_after overrides'!$A122, F_Inputs_cyclical!$A$1:$A$243, 0), MATCH('Cyclical_after overrides'!AH$1, F_Inputs_cyclical!$A$1:$BE$1, 0))="", "", INDEX(F_Inputs_cyclical!$A$1:$BE$243, MATCH('Cyclical_after overrides'!$A122, F_Inputs_cyclical!$A$1:$A$243, 0), MATCH('Cyclical_after overrides'!AH$1, F_Inputs_cyclical!$A$1:$BE$1, 0))),
Cyclical_overrides!AH122)</f>
        <v>0.70399999999999996</v>
      </c>
      <c r="AI122" s="72">
        <f>IF(Cyclical_overrides!AI122 = "",
IF(INDEX(F_Inputs_cyclical!$A$1:$BE$243, MATCH('Cyclical_after overrides'!$A122, F_Inputs_cyclical!$A$1:$A$243, 0), MATCH('Cyclical_after overrides'!AI$1, F_Inputs_cyclical!$A$1:$BE$1, 0))="", "", INDEX(F_Inputs_cyclical!$A$1:$BE$243, MATCH('Cyclical_after overrides'!$A122, F_Inputs_cyclical!$A$1:$A$243, 0), MATCH('Cyclical_after overrides'!AI$1, F_Inputs_cyclical!$A$1:$BE$1, 0))),
Cyclical_overrides!AI122)</f>
        <v>12.172000000000001</v>
      </c>
      <c r="AJ122" s="72">
        <f>IF(Cyclical_overrides!AJ122 = "",
IF(INDEX(F_Inputs_cyclical!$A$1:$BE$243, MATCH('Cyclical_after overrides'!$A122, F_Inputs_cyclical!$A$1:$A$243, 0), MATCH('Cyclical_after overrides'!AJ$1, F_Inputs_cyclical!$A$1:$BE$1, 0))="", "", INDEX(F_Inputs_cyclical!$A$1:$BE$243, MATCH('Cyclical_after overrides'!$A122, F_Inputs_cyclical!$A$1:$A$243, 0), MATCH('Cyclical_after overrides'!AJ$1, F_Inputs_cyclical!$A$1:$BE$1, 0))),
Cyclical_overrides!AJ122)</f>
        <v>0</v>
      </c>
      <c r="AK122" s="72">
        <f>IF(Cyclical_overrides!AK122 = "",
IF(INDEX(F_Inputs_cyclical!$A$1:$BE$243, MATCH('Cyclical_after overrides'!$A122, F_Inputs_cyclical!$A$1:$A$243, 0), MATCH('Cyclical_after overrides'!AK$1, F_Inputs_cyclical!$A$1:$BE$1, 0))="", "", INDEX(F_Inputs_cyclical!$A$1:$BE$243, MATCH('Cyclical_after overrides'!$A122, F_Inputs_cyclical!$A$1:$A$243, 0), MATCH('Cyclical_after overrides'!AK$1, F_Inputs_cyclical!$A$1:$BE$1, 0))),
Cyclical_overrides!AK122)</f>
        <v>0</v>
      </c>
      <c r="AL122" s="72">
        <f>IF(Cyclical_overrides!AL122 = "",
IF(INDEX(F_Inputs_cyclical!$A$1:$BE$243, MATCH('Cyclical_after overrides'!$A122, F_Inputs_cyclical!$A$1:$A$243, 0), MATCH('Cyclical_after overrides'!AL$1, F_Inputs_cyclical!$A$1:$BE$1, 0))="", "", INDEX(F_Inputs_cyclical!$A$1:$BE$243, MATCH('Cyclical_after overrides'!$A122, F_Inputs_cyclical!$A$1:$A$243, 0), MATCH('Cyclical_after overrides'!AL$1, F_Inputs_cyclical!$A$1:$BE$1, 0))),
Cyclical_overrides!AL122)</f>
        <v>0.376</v>
      </c>
      <c r="AM122" s="72">
        <f>IF(Cyclical_overrides!AM122 = "",
IF(INDEX(F_Inputs_cyclical!$A$1:$BE$243, MATCH('Cyclical_after overrides'!$A122, F_Inputs_cyclical!$A$1:$A$243, 0), MATCH('Cyclical_after overrides'!AM$1, F_Inputs_cyclical!$A$1:$BE$1, 0))="", "", INDEX(F_Inputs_cyclical!$A$1:$BE$243, MATCH('Cyclical_after overrides'!$A122, F_Inputs_cyclical!$A$1:$A$243, 0), MATCH('Cyclical_after overrides'!AM$1, F_Inputs_cyclical!$A$1:$BE$1, 0))),
Cyclical_overrides!AM122)</f>
        <v>5.1281572984493398</v>
      </c>
      <c r="AN122" s="72" t="str">
        <f>IF(Cyclical_overrides!AN122 = "",
IF(INDEX(F_Inputs_cyclical!$A$1:$BE$243, MATCH('Cyclical_after overrides'!$A122, F_Inputs_cyclical!$A$1:$A$243, 0), MATCH('Cyclical_after overrides'!AN$1, F_Inputs_cyclical!$A$1:$BE$1, 0))="", "", INDEX(F_Inputs_cyclical!$A$1:$BE$243, MATCH('Cyclical_after overrides'!$A122, F_Inputs_cyclical!$A$1:$A$243, 0), MATCH('Cyclical_after overrides'!AN$1, F_Inputs_cyclical!$A$1:$BE$1, 0))),
Cyclical_overrides!AN122)</f>
        <v/>
      </c>
      <c r="AO122" s="72">
        <f>IF(Cyclical_overrides!AO122 = "",
IF(INDEX(F_Inputs_cyclical!$A$1:$BE$243, MATCH('Cyclical_after overrides'!$A122, F_Inputs_cyclical!$A$1:$A$243, 0), MATCH('Cyclical_after overrides'!AO$1, F_Inputs_cyclical!$A$1:$BE$1, 0))="", "", INDEX(F_Inputs_cyclical!$A$1:$BE$243, MATCH('Cyclical_after overrides'!$A122, F_Inputs_cyclical!$A$1:$A$243, 0), MATCH('Cyclical_after overrides'!AO$1, F_Inputs_cyclical!$A$1:$BE$1, 0))),
Cyclical_overrides!AO122)</f>
        <v>4.7E-2</v>
      </c>
      <c r="AP122" s="72">
        <f>IF(Cyclical_overrides!AP122 = "",
IF(INDEX(F_Inputs_cyclical!$A$1:$BE$243, MATCH('Cyclical_after overrides'!$A122, F_Inputs_cyclical!$A$1:$A$243, 0), MATCH('Cyclical_after overrides'!AP$1, F_Inputs_cyclical!$A$1:$BE$1, 0))="", "", INDEX(F_Inputs_cyclical!$A$1:$BE$243, MATCH('Cyclical_after overrides'!$A122, F_Inputs_cyclical!$A$1:$A$243, 0), MATCH('Cyclical_after overrides'!AP$1, F_Inputs_cyclical!$A$1:$BE$1, 0))),
Cyclical_overrides!AP122)</f>
        <v>0.32900000000000001</v>
      </c>
      <c r="AQ122" s="72" t="str">
        <f>IF(Cyclical_overrides!AQ122 = "",
IF(INDEX(F_Inputs_cyclical!$A$1:$BE$243, MATCH('Cyclical_after overrides'!$A122, F_Inputs_cyclical!$A$1:$A$243, 0), MATCH('Cyclical_after overrides'!AQ$1, F_Inputs_cyclical!$A$1:$BE$1, 0))="", "", INDEX(F_Inputs_cyclical!$A$1:$BE$243, MATCH('Cyclical_after overrides'!$A122, F_Inputs_cyclical!$A$1:$A$243, 0), MATCH('Cyclical_after overrides'!AQ$1, F_Inputs_cyclical!$A$1:$BE$1, 0))),
Cyclical_overrides!AQ122)</f>
        <v/>
      </c>
      <c r="AR122" s="72" t="str">
        <f>IF(Cyclical_overrides!AR122 = "",
IF(INDEX(F_Inputs_cyclical!$A$1:$BE$243, MATCH('Cyclical_after overrides'!$A122, F_Inputs_cyclical!$A$1:$A$243, 0), MATCH('Cyclical_after overrides'!AR$1, F_Inputs_cyclical!$A$1:$BE$1, 0))="", "", INDEX(F_Inputs_cyclical!$A$1:$BE$243, MATCH('Cyclical_after overrides'!$A122, F_Inputs_cyclical!$A$1:$A$243, 0), MATCH('Cyclical_after overrides'!AR$1, F_Inputs_cyclical!$A$1:$BE$1, 0))),
Cyclical_overrides!AR122)</f>
        <v/>
      </c>
      <c r="AS122" s="72" t="str">
        <f>IF(Cyclical_overrides!AS122 = "",
IF(INDEX(F_Inputs_cyclical!$A$1:$BE$243, MATCH('Cyclical_after overrides'!$A122, F_Inputs_cyclical!$A$1:$A$243, 0), MATCH('Cyclical_after overrides'!AS$1, F_Inputs_cyclical!$A$1:$BE$1, 0))="", "", INDEX(F_Inputs_cyclical!$A$1:$BE$243, MATCH('Cyclical_after overrides'!$A122, F_Inputs_cyclical!$A$1:$A$243, 0), MATCH('Cyclical_after overrides'!AS$1, F_Inputs_cyclical!$A$1:$BE$1, 0))),
Cyclical_overrides!AS122)</f>
        <v/>
      </c>
      <c r="AT122" s="72" t="str">
        <f>IF(Cyclical_overrides!AT122 = "",
IF(INDEX(F_Inputs_cyclical!$A$1:$BE$243, MATCH('Cyclical_after overrides'!$A122, F_Inputs_cyclical!$A$1:$A$243, 0), MATCH('Cyclical_after overrides'!AT$1, F_Inputs_cyclical!$A$1:$BE$1, 0))="", "", INDEX(F_Inputs_cyclical!$A$1:$BE$243, MATCH('Cyclical_after overrides'!$A122, F_Inputs_cyclical!$A$1:$A$243, 0), MATCH('Cyclical_after overrides'!AT$1, F_Inputs_cyclical!$A$1:$BE$1, 0))),
Cyclical_overrides!AT122)</f>
        <v/>
      </c>
      <c r="AU122" s="72" t="str">
        <f>IF(Cyclical_overrides!AU122 = "",
IF(INDEX(F_Inputs_cyclical!$A$1:$BE$243, MATCH('Cyclical_after overrides'!$A122, F_Inputs_cyclical!$A$1:$A$243, 0), MATCH('Cyclical_after overrides'!AU$1, F_Inputs_cyclical!$A$1:$BE$1, 0))="", "", INDEX(F_Inputs_cyclical!$A$1:$BE$243, MATCH('Cyclical_after overrides'!$A122, F_Inputs_cyclical!$A$1:$A$243, 0), MATCH('Cyclical_after overrides'!AU$1, F_Inputs_cyclical!$A$1:$BE$1, 0))),
Cyclical_overrides!AU122)</f>
        <v/>
      </c>
      <c r="AV122" s="72" t="str">
        <f>IF(Cyclical_overrides!AV122 = "",
IF(INDEX(F_Inputs_cyclical!$A$1:$BE$243, MATCH('Cyclical_after overrides'!$A122, F_Inputs_cyclical!$A$1:$A$243, 0), MATCH('Cyclical_after overrides'!AV$1, F_Inputs_cyclical!$A$1:$BE$1, 0))="", "", INDEX(F_Inputs_cyclical!$A$1:$BE$243, MATCH('Cyclical_after overrides'!$A122, F_Inputs_cyclical!$A$1:$A$243, 0), MATCH('Cyclical_after overrides'!AV$1, F_Inputs_cyclical!$A$1:$BE$1, 0))),
Cyclical_overrides!AV122)</f>
        <v/>
      </c>
      <c r="AW122" s="72">
        <f>IF(Cyclical_overrides!AW122 = "",
IF(INDEX(F_Inputs_cyclical!$A$1:$BE$243, MATCH('Cyclical_after overrides'!$A122, F_Inputs_cyclical!$A$1:$A$243, 0), MATCH('Cyclical_after overrides'!AW$1, F_Inputs_cyclical!$A$1:$BE$1, 0))="", "", INDEX(F_Inputs_cyclical!$A$1:$BE$243, MATCH('Cyclical_after overrides'!$A122, F_Inputs_cyclical!$A$1:$A$243, 0), MATCH('Cyclical_after overrides'!AW$1, F_Inputs_cyclical!$A$1:$BE$1, 0))),
Cyclical_overrides!AW122)</f>
        <v>1.0877412700751434</v>
      </c>
      <c r="AX122" s="72">
        <f>IF(Cyclical_overrides!AX122 = "",
IF(INDEX(F_Inputs_cyclical!$A$1:$BE$243, MATCH('Cyclical_after overrides'!$A122, F_Inputs_cyclical!$A$1:$A$243, 0), MATCH('Cyclical_after overrides'!AX$1, F_Inputs_cyclical!$A$1:$BE$1, 0))="", "", INDEX(F_Inputs_cyclical!$A$1:$BE$243, MATCH('Cyclical_after overrides'!$A122, F_Inputs_cyclical!$A$1:$A$243, 0), MATCH('Cyclical_after overrides'!AX$1, F_Inputs_cyclical!$A$1:$BE$1, 0))),
Cyclical_overrides!AX122)</f>
        <v>16.347991719036983</v>
      </c>
      <c r="AY122" s="72">
        <f>IF(Cyclical_overrides!AY122 = "",
IF(INDEX(F_Inputs_cyclical!$A$1:$BE$243, MATCH('Cyclical_after overrides'!$A122, F_Inputs_cyclical!$A$1:$A$243, 0), MATCH('Cyclical_after overrides'!AY$1, F_Inputs_cyclical!$A$1:$BE$1, 0))="", "", INDEX(F_Inputs_cyclical!$A$1:$BE$243, MATCH('Cyclical_after overrides'!$A122, F_Inputs_cyclical!$A$1:$A$243, 0), MATCH('Cyclical_after overrides'!AY$1, F_Inputs_cyclical!$A$1:$BE$1, 0))),
Cyclical_overrides!AY122)</f>
        <v>141.86404987001202</v>
      </c>
      <c r="AZ122" s="72">
        <f>IF(Cyclical_overrides!AZ122 = "",
IF(INDEX(F_Inputs_cyclical!$A$1:$BE$243, MATCH('Cyclical_after overrides'!$A122, F_Inputs_cyclical!$A$1:$A$243, 0), MATCH('Cyclical_after overrides'!AZ$1, F_Inputs_cyclical!$A$1:$BE$1, 0))="", "", INDEX(F_Inputs_cyclical!$A$1:$BE$243, MATCH('Cyclical_after overrides'!$A122, F_Inputs_cyclical!$A$1:$A$243, 0), MATCH('Cyclical_after overrides'!AZ$1, F_Inputs_cyclical!$A$1:$BE$1, 0))),
Cyclical_overrides!AZ122)</f>
        <v>1.4027384852195972</v>
      </c>
      <c r="BA122" s="72">
        <f>IF(Cyclical_overrides!BA122 = "",
IF(INDEX(F_Inputs_cyclical!$A$1:$BE$243, MATCH('Cyclical_after overrides'!$A122, F_Inputs_cyclical!$A$1:$A$243, 0), MATCH('Cyclical_after overrides'!BA$1, F_Inputs_cyclical!$A$1:$BE$1, 0))="", "", INDEX(F_Inputs_cyclical!$A$1:$BE$243, MATCH('Cyclical_after overrides'!$A122, F_Inputs_cyclical!$A$1:$A$243, 0), MATCH('Cyclical_after overrides'!BA$1, F_Inputs_cyclical!$A$1:$BE$1, 0))),
Cyclical_overrides!BA122)</f>
        <v>9.7002642348695076</v>
      </c>
      <c r="BB122" s="72">
        <f>IF(Cyclical_overrides!BB122 = "",
IF(INDEX(F_Inputs_cyclical!$A$1:$BE$243, MATCH('Cyclical_after overrides'!$A122, F_Inputs_cyclical!$A$1:$A$243, 0), MATCH('Cyclical_after overrides'!BB$1, F_Inputs_cyclical!$A$1:$BE$1, 0))="", "", INDEX(F_Inputs_cyclical!$A$1:$BE$243, MATCH('Cyclical_after overrides'!$A122, F_Inputs_cyclical!$A$1:$A$243, 0), MATCH('Cyclical_after overrides'!BB$1, F_Inputs_cyclical!$A$1:$BE$1, 0))),
Cyclical_overrides!BB122)</f>
        <v>9.7002642348695076</v>
      </c>
      <c r="BC122" s="72">
        <f>IF(Cyclical_overrides!BC122 = "",
IF(INDEX(F_Inputs_cyclical!$A$1:$BE$243, MATCH('Cyclical_after overrides'!$A122, F_Inputs_cyclical!$A$1:$A$243, 0), MATCH('Cyclical_after overrides'!BC$1, F_Inputs_cyclical!$A$1:$BE$1, 0))="", "", INDEX(F_Inputs_cyclical!$A$1:$BE$243, MATCH('Cyclical_after overrides'!$A122, F_Inputs_cyclical!$A$1:$A$243, 0), MATCH('Cyclical_after overrides'!BC$1, F_Inputs_cyclical!$A$1:$BE$1, 0))),
Cyclical_overrides!BC122)</f>
        <v>11.314560550874539</v>
      </c>
      <c r="BD122" s="72">
        <f>IF(Cyclical_overrides!BD122 = "",
IF(INDEX(F_Inputs_cyclical!$A$1:$BE$243, MATCH('Cyclical_after overrides'!$A122, F_Inputs_cyclical!$A$1:$A$243, 0), MATCH('Cyclical_after overrides'!BD$1, F_Inputs_cyclical!$A$1:$BE$1, 0))="", "", INDEX(F_Inputs_cyclical!$A$1:$BE$243, MATCH('Cyclical_after overrides'!$A122, F_Inputs_cyclical!$A$1:$A$243, 0), MATCH('Cyclical_after overrides'!BD$1, F_Inputs_cyclical!$A$1:$BE$1, 0))),
Cyclical_overrides!BD122)</f>
        <v>400.07299999999998</v>
      </c>
      <c r="BE122" s="194"/>
    </row>
    <row r="123" spans="1:57" x14ac:dyDescent="0.4">
      <c r="A123" s="63" t="str">
        <f t="shared" si="1"/>
        <v>WSX23</v>
      </c>
      <c r="B123" s="63" t="s">
        <v>373</v>
      </c>
      <c r="C123" s="63" t="s">
        <v>261</v>
      </c>
      <c r="D123" s="72">
        <f>IF(Cyclical_overrides!D123 = "",
IF(INDEX(F_Inputs_cyclical!$A$1:$BE$243, MATCH('Cyclical_after overrides'!$A123, F_Inputs_cyclical!$A$1:$A$243, 0), MATCH('Cyclical_after overrides'!D$1, F_Inputs_cyclical!$A$1:$BE$1, 0))="", "", INDEX(F_Inputs_cyclical!$A$1:$BE$243, MATCH('Cyclical_after overrides'!$A123, F_Inputs_cyclical!$A$1:$A$243, 0), MATCH('Cyclical_after overrides'!D$1, F_Inputs_cyclical!$A$1:$BE$1, 0))),
Cyclical_overrides!D123)</f>
        <v>8.6989999999999998</v>
      </c>
      <c r="E123" s="72">
        <f>IF(Cyclical_overrides!E123 = "",
IF(INDEX(F_Inputs_cyclical!$A$1:$BE$243, MATCH('Cyclical_after overrides'!$A123, F_Inputs_cyclical!$A$1:$A$243, 0), MATCH('Cyclical_after overrides'!E$1, F_Inputs_cyclical!$A$1:$BE$1, 0))="", "", INDEX(F_Inputs_cyclical!$A$1:$BE$243, MATCH('Cyclical_after overrides'!$A123, F_Inputs_cyclical!$A$1:$A$243, 0), MATCH('Cyclical_after overrides'!E$1, F_Inputs_cyclical!$A$1:$BE$1, 0))),
Cyclical_overrides!E123)</f>
        <v>2.669</v>
      </c>
      <c r="F123" s="72">
        <f>IF(Cyclical_overrides!F123 = "",
IF(INDEX(F_Inputs_cyclical!$A$1:$BE$243, MATCH('Cyclical_after overrides'!$A123, F_Inputs_cyclical!$A$1:$A$243, 0), MATCH('Cyclical_after overrides'!F$1, F_Inputs_cyclical!$A$1:$BE$1, 0))="", "", INDEX(F_Inputs_cyclical!$A$1:$BE$243, MATCH('Cyclical_after overrides'!$A123, F_Inputs_cyclical!$A$1:$A$243, 0), MATCH('Cyclical_after overrides'!F$1, F_Inputs_cyclical!$A$1:$BE$1, 0))),
Cyclical_overrides!F123)</f>
        <v>13.122</v>
      </c>
      <c r="G123" s="72">
        <f>IF(Cyclical_overrides!G123 = "",
IF(INDEX(F_Inputs_cyclical!$A$1:$BE$243, MATCH('Cyclical_after overrides'!$A123, F_Inputs_cyclical!$A$1:$A$243, 0), MATCH('Cyclical_after overrides'!G$1, F_Inputs_cyclical!$A$1:$BE$1, 0))="", "", INDEX(F_Inputs_cyclical!$A$1:$BE$243, MATCH('Cyclical_after overrides'!$A123, F_Inputs_cyclical!$A$1:$A$243, 0), MATCH('Cyclical_after overrides'!G$1, F_Inputs_cyclical!$A$1:$BE$1, 0))),
Cyclical_overrides!G123)</f>
        <v>1.42</v>
      </c>
      <c r="H123" s="72">
        <f>IF(Cyclical_overrides!H123 = "",
IF(INDEX(F_Inputs_cyclical!$A$1:$BE$243, MATCH('Cyclical_after overrides'!$A123, F_Inputs_cyclical!$A$1:$A$243, 0), MATCH('Cyclical_after overrides'!H$1, F_Inputs_cyclical!$A$1:$BE$1, 0))="", "", INDEX(F_Inputs_cyclical!$A$1:$BE$243, MATCH('Cyclical_after overrides'!$A123, F_Inputs_cyclical!$A$1:$A$243, 0), MATCH('Cyclical_after overrides'!H$1, F_Inputs_cyclical!$A$1:$BE$1, 0))),
Cyclical_overrides!H123)</f>
        <v>7.0000000000000007E-2</v>
      </c>
      <c r="I123" s="72">
        <f>IF(Cyclical_overrides!I123 = "",
IF(INDEX(F_Inputs_cyclical!$A$1:$BE$243, MATCH('Cyclical_after overrides'!$A123, F_Inputs_cyclical!$A$1:$A$243, 0), MATCH('Cyclical_after overrides'!I$1, F_Inputs_cyclical!$A$1:$BE$1, 0))="", "", INDEX(F_Inputs_cyclical!$A$1:$BE$243, MATCH('Cyclical_after overrides'!$A123, F_Inputs_cyclical!$A$1:$A$243, 0), MATCH('Cyclical_after overrides'!I$1, F_Inputs_cyclical!$A$1:$BE$1, 0))),
Cyclical_overrides!I123)</f>
        <v>0</v>
      </c>
      <c r="J123" s="72" t="str">
        <f>IF(Cyclical_overrides!J123 = "",
IF(INDEX(F_Inputs_cyclical!$A$1:$BE$243, MATCH('Cyclical_after overrides'!$A123, F_Inputs_cyclical!$A$1:$A$243, 0), MATCH('Cyclical_after overrides'!J$1, F_Inputs_cyclical!$A$1:$BE$1, 0))="", "", INDEX(F_Inputs_cyclical!$A$1:$BE$243, MATCH('Cyclical_after overrides'!$A123, F_Inputs_cyclical!$A$1:$A$243, 0), MATCH('Cyclical_after overrides'!J$1, F_Inputs_cyclical!$A$1:$BE$1, 0))),
Cyclical_overrides!J123)</f>
        <v/>
      </c>
      <c r="K123" s="72">
        <f>IF(Cyclical_overrides!K123 = "",
IF(INDEX(F_Inputs_cyclical!$A$1:$BE$243, MATCH('Cyclical_after overrides'!$A123, F_Inputs_cyclical!$A$1:$A$243, 0), MATCH('Cyclical_after overrides'!K$1, F_Inputs_cyclical!$A$1:$BE$1, 0))="", "", INDEX(F_Inputs_cyclical!$A$1:$BE$243, MATCH('Cyclical_after overrides'!$A123, F_Inputs_cyclical!$A$1:$A$243, 0), MATCH('Cyclical_after overrides'!K$1, F_Inputs_cyclical!$A$1:$BE$1, 0))),
Cyclical_overrides!K123)</f>
        <v>14.723000000000001</v>
      </c>
      <c r="L123" s="72" t="str">
        <f>IF(Cyclical_overrides!L123 = "",
IF(INDEX(F_Inputs_cyclical!$A$1:$BE$243, MATCH('Cyclical_after overrides'!$A123, F_Inputs_cyclical!$A$1:$A$243, 0), MATCH('Cyclical_after overrides'!L$1, F_Inputs_cyclical!$A$1:$BE$1, 0))="", "", INDEX(F_Inputs_cyclical!$A$1:$BE$243, MATCH('Cyclical_after overrides'!$A123, F_Inputs_cyclical!$A$1:$A$243, 0), MATCH('Cyclical_after overrides'!L$1, F_Inputs_cyclical!$A$1:$BE$1, 0))),
Cyclical_overrides!L123)</f>
        <v/>
      </c>
      <c r="M123" s="72" t="str">
        <f>IF(Cyclical_overrides!M123 = "",
IF(INDEX(F_Inputs_cyclical!$A$1:$BE$243, MATCH('Cyclical_after overrides'!$A123, F_Inputs_cyclical!$A$1:$A$243, 0), MATCH('Cyclical_after overrides'!M$1, F_Inputs_cyclical!$A$1:$BE$1, 0))="", "", INDEX(F_Inputs_cyclical!$A$1:$BE$243, MATCH('Cyclical_after overrides'!$A123, F_Inputs_cyclical!$A$1:$A$243, 0), MATCH('Cyclical_after overrides'!M$1, F_Inputs_cyclical!$A$1:$BE$1, 0))),
Cyclical_overrides!M123)</f>
        <v/>
      </c>
      <c r="N123" s="72" t="str">
        <f>IF(Cyclical_overrides!N123 = "",
IF(INDEX(F_Inputs_cyclical!$A$1:$BE$243, MATCH('Cyclical_after overrides'!$A123, F_Inputs_cyclical!$A$1:$A$243, 0), MATCH('Cyclical_after overrides'!N$1, F_Inputs_cyclical!$A$1:$BE$1, 0))="", "", INDEX(F_Inputs_cyclical!$A$1:$BE$243, MATCH('Cyclical_after overrides'!$A123, F_Inputs_cyclical!$A$1:$A$243, 0), MATCH('Cyclical_after overrides'!N$1, F_Inputs_cyclical!$A$1:$BE$1, 0))),
Cyclical_overrides!N123)</f>
        <v/>
      </c>
      <c r="O123" s="72" t="str">
        <f>IF(Cyclical_overrides!O123 = "",
IF(INDEX(F_Inputs_cyclical!$A$1:$BE$243, MATCH('Cyclical_after overrides'!$A123, F_Inputs_cyclical!$A$1:$A$243, 0), MATCH('Cyclical_after overrides'!O$1, F_Inputs_cyclical!$A$1:$BE$1, 0))="", "", INDEX(F_Inputs_cyclical!$A$1:$BE$243, MATCH('Cyclical_after overrides'!$A123, F_Inputs_cyclical!$A$1:$A$243, 0), MATCH('Cyclical_after overrides'!O$1, F_Inputs_cyclical!$A$1:$BE$1, 0))),
Cyclical_overrides!O123)</f>
        <v/>
      </c>
      <c r="P123" s="72" t="str">
        <f>IF(Cyclical_overrides!P123 = "",
IF(INDEX(F_Inputs_cyclical!$A$1:$BE$243, MATCH('Cyclical_after overrides'!$A123, F_Inputs_cyclical!$A$1:$A$243, 0), MATCH('Cyclical_after overrides'!P$1, F_Inputs_cyclical!$A$1:$BE$1, 0))="", "", INDEX(F_Inputs_cyclical!$A$1:$BE$243, MATCH('Cyclical_after overrides'!$A123, F_Inputs_cyclical!$A$1:$A$243, 0), MATCH('Cyclical_after overrides'!P$1, F_Inputs_cyclical!$A$1:$BE$1, 0))),
Cyclical_overrides!P123)</f>
        <v/>
      </c>
      <c r="Q123" s="72" t="str">
        <f>IF(Cyclical_overrides!Q123 = "",
IF(INDEX(F_Inputs_cyclical!$A$1:$BE$243, MATCH('Cyclical_after overrides'!$A123, F_Inputs_cyclical!$A$1:$A$243, 0), MATCH('Cyclical_after overrides'!Q$1, F_Inputs_cyclical!$A$1:$BE$1, 0))="", "", INDEX(F_Inputs_cyclical!$A$1:$BE$243, MATCH('Cyclical_after overrides'!$A123, F_Inputs_cyclical!$A$1:$A$243, 0), MATCH('Cyclical_after overrides'!Q$1, F_Inputs_cyclical!$A$1:$BE$1, 0))),
Cyclical_overrides!Q123)</f>
        <v/>
      </c>
      <c r="R123" s="72" t="str">
        <f>IF(Cyclical_overrides!R123 = "",
IF(INDEX(F_Inputs_cyclical!$A$1:$BE$243, MATCH('Cyclical_after overrides'!$A123, F_Inputs_cyclical!$A$1:$A$243, 0), MATCH('Cyclical_after overrides'!R$1, F_Inputs_cyclical!$A$1:$BE$1, 0))="", "", INDEX(F_Inputs_cyclical!$A$1:$BE$243, MATCH('Cyclical_after overrides'!$A123, F_Inputs_cyclical!$A$1:$A$243, 0), MATCH('Cyclical_after overrides'!R$1, F_Inputs_cyclical!$A$1:$BE$1, 0))),
Cyclical_overrides!R123)</f>
        <v/>
      </c>
      <c r="S123" s="72" t="str">
        <f>IF(Cyclical_overrides!S123 = "",
IF(INDEX(F_Inputs_cyclical!$A$1:$BE$243, MATCH('Cyclical_after overrides'!$A123, F_Inputs_cyclical!$A$1:$A$243, 0), MATCH('Cyclical_after overrides'!S$1, F_Inputs_cyclical!$A$1:$BE$1, 0))="", "", INDEX(F_Inputs_cyclical!$A$1:$BE$243, MATCH('Cyclical_after overrides'!$A123, F_Inputs_cyclical!$A$1:$A$243, 0), MATCH('Cyclical_after overrides'!S$1, F_Inputs_cyclical!$A$1:$BE$1, 0))),
Cyclical_overrides!S123)</f>
        <v/>
      </c>
      <c r="T123" s="72" t="str">
        <f>IF(Cyclical_overrides!T123 = "",
IF(INDEX(F_Inputs_cyclical!$A$1:$BE$243, MATCH('Cyclical_after overrides'!$A123, F_Inputs_cyclical!$A$1:$A$243, 0), MATCH('Cyclical_after overrides'!T$1, F_Inputs_cyclical!$A$1:$BE$1, 0))="", "", INDEX(F_Inputs_cyclical!$A$1:$BE$243, MATCH('Cyclical_after overrides'!$A123, F_Inputs_cyclical!$A$1:$A$243, 0), MATCH('Cyclical_after overrides'!T$1, F_Inputs_cyclical!$A$1:$BE$1, 0))),
Cyclical_overrides!T123)</f>
        <v/>
      </c>
      <c r="U123" s="72" t="str">
        <f>IF(Cyclical_overrides!U123 = "",
IF(INDEX(F_Inputs_cyclical!$A$1:$BE$243, MATCH('Cyclical_after overrides'!$A123, F_Inputs_cyclical!$A$1:$A$243, 0), MATCH('Cyclical_after overrides'!U$1, F_Inputs_cyclical!$A$1:$BE$1, 0))="", "", INDEX(F_Inputs_cyclical!$A$1:$BE$243, MATCH('Cyclical_after overrides'!$A123, F_Inputs_cyclical!$A$1:$A$243, 0), MATCH('Cyclical_after overrides'!U$1, F_Inputs_cyclical!$A$1:$BE$1, 0))),
Cyclical_overrides!U123)</f>
        <v/>
      </c>
      <c r="V123" s="72">
        <f>IF(Cyclical_overrides!V123 = "",
IF(INDEX(F_Inputs_cyclical!$A$1:$BE$243, MATCH('Cyclical_after overrides'!$A123, F_Inputs_cyclical!$A$1:$A$243, 0), MATCH('Cyclical_after overrides'!V$1, F_Inputs_cyclical!$A$1:$BE$1, 0))="", "", INDEX(F_Inputs_cyclical!$A$1:$BE$243, MATCH('Cyclical_after overrides'!$A123, F_Inputs_cyclical!$A$1:$A$243, 0), MATCH('Cyclical_after overrides'!V$1, F_Inputs_cyclical!$A$1:$BE$1, 0))),
Cyclical_overrides!V123)</f>
        <v>17.994</v>
      </c>
      <c r="W123" s="72">
        <f>IF(Cyclical_overrides!W123 = "",
IF(INDEX(F_Inputs_cyclical!$A$1:$BE$243, MATCH('Cyclical_after overrides'!$A123, F_Inputs_cyclical!$A$1:$A$243, 0), MATCH('Cyclical_after overrides'!W$1, F_Inputs_cyclical!$A$1:$BE$1, 0))="", "", INDEX(F_Inputs_cyclical!$A$1:$BE$243, MATCH('Cyclical_after overrides'!$A123, F_Inputs_cyclical!$A$1:$A$243, 0), MATCH('Cyclical_after overrides'!W$1, F_Inputs_cyclical!$A$1:$BE$1, 0))),
Cyclical_overrides!W123)</f>
        <v>23.645</v>
      </c>
      <c r="X123" s="72">
        <f>IF(Cyclical_overrides!X123 = "",
IF(INDEX(F_Inputs_cyclical!$A$1:$BE$243, MATCH('Cyclical_after overrides'!$A123, F_Inputs_cyclical!$A$1:$A$243, 0), MATCH('Cyclical_after overrides'!X$1, F_Inputs_cyclical!$A$1:$BE$1, 0))="", "", INDEX(F_Inputs_cyclical!$A$1:$BE$243, MATCH('Cyclical_after overrides'!$A123, F_Inputs_cyclical!$A$1:$A$243, 0), MATCH('Cyclical_after overrides'!X$1, F_Inputs_cyclical!$A$1:$BE$1, 0))),
Cyclical_overrides!X123)</f>
        <v>226.048</v>
      </c>
      <c r="Y123" s="72">
        <f>IF(Cyclical_overrides!Y123 = "",
IF(INDEX(F_Inputs_cyclical!$A$1:$BE$243, MATCH('Cyclical_after overrides'!$A123, F_Inputs_cyclical!$A$1:$A$243, 0), MATCH('Cyclical_after overrides'!Y$1, F_Inputs_cyclical!$A$1:$BE$1, 0))="", "", INDEX(F_Inputs_cyclical!$A$1:$BE$243, MATCH('Cyclical_after overrides'!$A123, F_Inputs_cyclical!$A$1:$A$243, 0), MATCH('Cyclical_after overrides'!Y$1, F_Inputs_cyclical!$A$1:$BE$1, 0))),
Cyclical_overrides!Y123)</f>
        <v>440.286</v>
      </c>
      <c r="Z123" s="72">
        <f>IF(Cyclical_overrides!Z123 = "",
IF(INDEX(F_Inputs_cyclical!$A$1:$BE$243, MATCH('Cyclical_after overrides'!$A123, F_Inputs_cyclical!$A$1:$A$243, 0), MATCH('Cyclical_after overrides'!Z$1, F_Inputs_cyclical!$A$1:$BE$1, 0))="", "", INDEX(F_Inputs_cyclical!$A$1:$BE$243, MATCH('Cyclical_after overrides'!$A123, F_Inputs_cyclical!$A$1:$A$243, 0), MATCH('Cyclical_after overrides'!Z$1, F_Inputs_cyclical!$A$1:$BE$1, 0))),
Cyclical_overrides!Z123)</f>
        <v>143.815</v>
      </c>
      <c r="AA123" s="72">
        <f>IF(Cyclical_overrides!AA123 = "",
IF(INDEX(F_Inputs_cyclical!$A$1:$BE$243, MATCH('Cyclical_after overrides'!$A123, F_Inputs_cyclical!$A$1:$A$243, 0), MATCH('Cyclical_after overrides'!AA$1, F_Inputs_cyclical!$A$1:$BE$1, 0))="", "", INDEX(F_Inputs_cyclical!$A$1:$BE$243, MATCH('Cyclical_after overrides'!$A123, F_Inputs_cyclical!$A$1:$A$243, 0), MATCH('Cyclical_after overrides'!AA$1, F_Inputs_cyclical!$A$1:$BE$1, 0))),
Cyclical_overrides!AA123)</f>
        <v>393.77499999999998</v>
      </c>
      <c r="AB123" s="72" t="str">
        <f>IF(Cyclical_overrides!AB123 = "",
IF(INDEX(F_Inputs_cyclical!$A$1:$BE$243, MATCH('Cyclical_after overrides'!$A123, F_Inputs_cyclical!$A$1:$A$243, 0), MATCH('Cyclical_after overrides'!AB$1, F_Inputs_cyclical!$A$1:$BE$1, 0))="", "", INDEX(F_Inputs_cyclical!$A$1:$BE$243, MATCH('Cyclical_after overrides'!$A123, F_Inputs_cyclical!$A$1:$A$243, 0), MATCH('Cyclical_after overrides'!AB$1, F_Inputs_cyclical!$A$1:$BE$1, 0))),
Cyclical_overrides!AB123)</f>
        <v/>
      </c>
      <c r="AC123" s="72">
        <f>IF(Cyclical_overrides!AC123 = "",
IF(INDEX(F_Inputs_cyclical!$A$1:$BE$243, MATCH('Cyclical_after overrides'!$A123, F_Inputs_cyclical!$A$1:$A$243, 0), MATCH('Cyclical_after overrides'!AC$1, F_Inputs_cyclical!$A$1:$BE$1, 0))="", "", INDEX(F_Inputs_cyclical!$A$1:$BE$243, MATCH('Cyclical_after overrides'!$A123, F_Inputs_cyclical!$A$1:$A$243, 0), MATCH('Cyclical_after overrides'!AC$1, F_Inputs_cyclical!$A$1:$BE$1, 0))),
Cyclical_overrides!AC123)</f>
        <v>30.814</v>
      </c>
      <c r="AD123" s="72">
        <f>IF(Cyclical_overrides!AD123 = "",
IF(INDEX(F_Inputs_cyclical!$A$1:$BE$243, MATCH('Cyclical_after overrides'!$A123, F_Inputs_cyclical!$A$1:$A$243, 0), MATCH('Cyclical_after overrides'!AD$1, F_Inputs_cyclical!$A$1:$BE$1, 0))="", "", INDEX(F_Inputs_cyclical!$A$1:$BE$243, MATCH('Cyclical_after overrides'!$A123, F_Inputs_cyclical!$A$1:$A$243, 0), MATCH('Cyclical_after overrides'!AD$1, F_Inputs_cyclical!$A$1:$BE$1, 0))),
Cyclical_overrides!AD123)</f>
        <v>0.105</v>
      </c>
      <c r="AE123" s="72">
        <f>IF(Cyclical_overrides!AE123 = "",
IF(INDEX(F_Inputs_cyclical!$A$1:$BE$243, MATCH('Cyclical_after overrides'!$A123, F_Inputs_cyclical!$A$1:$A$243, 0), MATCH('Cyclical_after overrides'!AE$1, F_Inputs_cyclical!$A$1:$BE$1, 0))="", "", INDEX(F_Inputs_cyclical!$A$1:$BE$243, MATCH('Cyclical_after overrides'!$A123, F_Inputs_cyclical!$A$1:$A$243, 0), MATCH('Cyclical_after overrides'!AE$1, F_Inputs_cyclical!$A$1:$BE$1, 0))),
Cyclical_overrides!AE123)</f>
        <v>0.11700000000000001</v>
      </c>
      <c r="AF123" s="72">
        <f>IF(Cyclical_overrides!AF123 = "",
IF(INDEX(F_Inputs_cyclical!$A$1:$BE$243, MATCH('Cyclical_after overrides'!$A123, F_Inputs_cyclical!$A$1:$A$243, 0), MATCH('Cyclical_after overrides'!AF$1, F_Inputs_cyclical!$A$1:$BE$1, 0))="", "", INDEX(F_Inputs_cyclical!$A$1:$BE$243, MATCH('Cyclical_after overrides'!$A123, F_Inputs_cyclical!$A$1:$A$243, 0), MATCH('Cyclical_after overrides'!AF$1, F_Inputs_cyclical!$A$1:$BE$1, 0))),
Cyclical_overrides!AF123)</f>
        <v>0.53500000000000003</v>
      </c>
      <c r="AG123" s="72">
        <f>IF(Cyclical_overrides!AG123 = "",
IF(INDEX(F_Inputs_cyclical!$A$1:$BE$243, MATCH('Cyclical_after overrides'!$A123, F_Inputs_cyclical!$A$1:$A$243, 0), MATCH('Cyclical_after overrides'!AG$1, F_Inputs_cyclical!$A$1:$BE$1, 0))="", "", INDEX(F_Inputs_cyclical!$A$1:$BE$243, MATCH('Cyclical_after overrides'!$A123, F_Inputs_cyclical!$A$1:$A$243, 0), MATCH('Cyclical_after overrides'!AG$1, F_Inputs_cyclical!$A$1:$BE$1, 0))),
Cyclical_overrides!AG123)</f>
        <v>0.247</v>
      </c>
      <c r="AH123" s="72">
        <f>IF(Cyclical_overrides!AH123 = "",
IF(INDEX(F_Inputs_cyclical!$A$1:$BE$243, MATCH('Cyclical_after overrides'!$A123, F_Inputs_cyclical!$A$1:$A$243, 0), MATCH('Cyclical_after overrides'!AH$1, F_Inputs_cyclical!$A$1:$BE$1, 0))="", "", INDEX(F_Inputs_cyclical!$A$1:$BE$243, MATCH('Cyclical_after overrides'!$A123, F_Inputs_cyclical!$A$1:$A$243, 0), MATCH('Cyclical_after overrides'!AH$1, F_Inputs_cyclical!$A$1:$BE$1, 0))),
Cyclical_overrides!AH123)</f>
        <v>0.70199999999999996</v>
      </c>
      <c r="AI123" s="72">
        <f>IF(Cyclical_overrides!AI123 = "",
IF(INDEX(F_Inputs_cyclical!$A$1:$BE$243, MATCH('Cyclical_after overrides'!$A123, F_Inputs_cyclical!$A$1:$A$243, 0), MATCH('Cyclical_after overrides'!AI$1, F_Inputs_cyclical!$A$1:$BE$1, 0))="", "", INDEX(F_Inputs_cyclical!$A$1:$BE$243, MATCH('Cyclical_after overrides'!$A123, F_Inputs_cyclical!$A$1:$A$243, 0), MATCH('Cyclical_after overrides'!AI$1, F_Inputs_cyclical!$A$1:$BE$1, 0))),
Cyclical_overrides!AI123)</f>
        <v>12.484999999999999</v>
      </c>
      <c r="AJ123" s="72">
        <f>IF(Cyclical_overrides!AJ123 = "",
IF(INDEX(F_Inputs_cyclical!$A$1:$BE$243, MATCH('Cyclical_after overrides'!$A123, F_Inputs_cyclical!$A$1:$A$243, 0), MATCH('Cyclical_after overrides'!AJ$1, F_Inputs_cyclical!$A$1:$BE$1, 0))="", "", INDEX(F_Inputs_cyclical!$A$1:$BE$243, MATCH('Cyclical_after overrides'!$A123, F_Inputs_cyclical!$A$1:$A$243, 0), MATCH('Cyclical_after overrides'!AJ$1, F_Inputs_cyclical!$A$1:$BE$1, 0))),
Cyclical_overrides!AJ123)</f>
        <v>0</v>
      </c>
      <c r="AK123" s="72">
        <f>IF(Cyclical_overrides!AK123 = "",
IF(INDEX(F_Inputs_cyclical!$A$1:$BE$243, MATCH('Cyclical_after overrides'!$A123, F_Inputs_cyclical!$A$1:$A$243, 0), MATCH('Cyclical_after overrides'!AK$1, F_Inputs_cyclical!$A$1:$BE$1, 0))="", "", INDEX(F_Inputs_cyclical!$A$1:$BE$243, MATCH('Cyclical_after overrides'!$A123, F_Inputs_cyclical!$A$1:$A$243, 0), MATCH('Cyclical_after overrides'!AK$1, F_Inputs_cyclical!$A$1:$BE$1, 0))),
Cyclical_overrides!AK123)</f>
        <v>0</v>
      </c>
      <c r="AL123" s="72">
        <f>IF(Cyclical_overrides!AL123 = "",
IF(INDEX(F_Inputs_cyclical!$A$1:$BE$243, MATCH('Cyclical_after overrides'!$A123, F_Inputs_cyclical!$A$1:$A$243, 0), MATCH('Cyclical_after overrides'!AL$1, F_Inputs_cyclical!$A$1:$BE$1, 0))="", "", INDEX(F_Inputs_cyclical!$A$1:$BE$243, MATCH('Cyclical_after overrides'!$A123, F_Inputs_cyclical!$A$1:$A$243, 0), MATCH('Cyclical_after overrides'!AL$1, F_Inputs_cyclical!$A$1:$BE$1, 0))),
Cyclical_overrides!AL123)</f>
        <v>0.36199999999999999</v>
      </c>
      <c r="AM123" s="72">
        <f>IF(Cyclical_overrides!AM123 = "",
IF(INDEX(F_Inputs_cyclical!$A$1:$BE$243, MATCH('Cyclical_after overrides'!$A123, F_Inputs_cyclical!$A$1:$A$243, 0), MATCH('Cyclical_after overrides'!AM$1, F_Inputs_cyclical!$A$1:$BE$1, 0))="", "", INDEX(F_Inputs_cyclical!$A$1:$BE$243, MATCH('Cyclical_after overrides'!$A123, F_Inputs_cyclical!$A$1:$A$243, 0), MATCH('Cyclical_after overrides'!AM$1, F_Inputs_cyclical!$A$1:$BE$1, 0))),
Cyclical_overrides!AM123)</f>
        <v>3.468</v>
      </c>
      <c r="AN123" s="72" t="str">
        <f>IF(Cyclical_overrides!AN123 = "",
IF(INDEX(F_Inputs_cyclical!$A$1:$BE$243, MATCH('Cyclical_after overrides'!$A123, F_Inputs_cyclical!$A$1:$A$243, 0), MATCH('Cyclical_after overrides'!AN$1, F_Inputs_cyclical!$A$1:$BE$1, 0))="", "", INDEX(F_Inputs_cyclical!$A$1:$BE$243, MATCH('Cyclical_after overrides'!$A123, F_Inputs_cyclical!$A$1:$A$243, 0), MATCH('Cyclical_after overrides'!AN$1, F_Inputs_cyclical!$A$1:$BE$1, 0))),
Cyclical_overrides!AN123)</f>
        <v/>
      </c>
      <c r="AO123" s="72">
        <f>IF(Cyclical_overrides!AO123 = "",
IF(INDEX(F_Inputs_cyclical!$A$1:$BE$243, MATCH('Cyclical_after overrides'!$A123, F_Inputs_cyclical!$A$1:$A$243, 0), MATCH('Cyclical_after overrides'!AO$1, F_Inputs_cyclical!$A$1:$BE$1, 0))="", "", INDEX(F_Inputs_cyclical!$A$1:$BE$243, MATCH('Cyclical_after overrides'!$A123, F_Inputs_cyclical!$A$1:$A$243, 0), MATCH('Cyclical_after overrides'!AO$1, F_Inputs_cyclical!$A$1:$BE$1, 0))),
Cyclical_overrides!AO123)</f>
        <v>3.5999999999999997E-2</v>
      </c>
      <c r="AP123" s="72">
        <f>IF(Cyclical_overrides!AP123 = "",
IF(INDEX(F_Inputs_cyclical!$A$1:$BE$243, MATCH('Cyclical_after overrides'!$A123, F_Inputs_cyclical!$A$1:$A$243, 0), MATCH('Cyclical_after overrides'!AP$1, F_Inputs_cyclical!$A$1:$BE$1, 0))="", "", INDEX(F_Inputs_cyclical!$A$1:$BE$243, MATCH('Cyclical_after overrides'!$A123, F_Inputs_cyclical!$A$1:$A$243, 0), MATCH('Cyclical_after overrides'!AP$1, F_Inputs_cyclical!$A$1:$BE$1, 0))),
Cyclical_overrides!AP123)</f>
        <v>0.32600000000000001</v>
      </c>
      <c r="AQ123" s="72" t="str">
        <f>IF(Cyclical_overrides!AQ123 = "",
IF(INDEX(F_Inputs_cyclical!$A$1:$BE$243, MATCH('Cyclical_after overrides'!$A123, F_Inputs_cyclical!$A$1:$A$243, 0), MATCH('Cyclical_after overrides'!AQ$1, F_Inputs_cyclical!$A$1:$BE$1, 0))="", "", INDEX(F_Inputs_cyclical!$A$1:$BE$243, MATCH('Cyclical_after overrides'!$A123, F_Inputs_cyclical!$A$1:$A$243, 0), MATCH('Cyclical_after overrides'!AQ$1, F_Inputs_cyclical!$A$1:$BE$1, 0))),
Cyclical_overrides!AQ123)</f>
        <v/>
      </c>
      <c r="AR123" s="72" t="str">
        <f>IF(Cyclical_overrides!AR123 = "",
IF(INDEX(F_Inputs_cyclical!$A$1:$BE$243, MATCH('Cyclical_after overrides'!$A123, F_Inputs_cyclical!$A$1:$A$243, 0), MATCH('Cyclical_after overrides'!AR$1, F_Inputs_cyclical!$A$1:$BE$1, 0))="", "", INDEX(F_Inputs_cyclical!$A$1:$BE$243, MATCH('Cyclical_after overrides'!$A123, F_Inputs_cyclical!$A$1:$A$243, 0), MATCH('Cyclical_after overrides'!AR$1, F_Inputs_cyclical!$A$1:$BE$1, 0))),
Cyclical_overrides!AR123)</f>
        <v/>
      </c>
      <c r="AS123" s="72" t="str">
        <f>IF(Cyclical_overrides!AS123 = "",
IF(INDEX(F_Inputs_cyclical!$A$1:$BE$243, MATCH('Cyclical_after overrides'!$A123, F_Inputs_cyclical!$A$1:$A$243, 0), MATCH('Cyclical_after overrides'!AS$1, F_Inputs_cyclical!$A$1:$BE$1, 0))="", "", INDEX(F_Inputs_cyclical!$A$1:$BE$243, MATCH('Cyclical_after overrides'!$A123, F_Inputs_cyclical!$A$1:$A$243, 0), MATCH('Cyclical_after overrides'!AS$1, F_Inputs_cyclical!$A$1:$BE$1, 0))),
Cyclical_overrides!AS123)</f>
        <v/>
      </c>
      <c r="AT123" s="72" t="str">
        <f>IF(Cyclical_overrides!AT123 = "",
IF(INDEX(F_Inputs_cyclical!$A$1:$BE$243, MATCH('Cyclical_after overrides'!$A123, F_Inputs_cyclical!$A$1:$A$243, 0), MATCH('Cyclical_after overrides'!AT$1, F_Inputs_cyclical!$A$1:$BE$1, 0))="", "", INDEX(F_Inputs_cyclical!$A$1:$BE$243, MATCH('Cyclical_after overrides'!$A123, F_Inputs_cyclical!$A$1:$A$243, 0), MATCH('Cyclical_after overrides'!AT$1, F_Inputs_cyclical!$A$1:$BE$1, 0))),
Cyclical_overrides!AT123)</f>
        <v/>
      </c>
      <c r="AU123" s="72" t="str">
        <f>IF(Cyclical_overrides!AU123 = "",
IF(INDEX(F_Inputs_cyclical!$A$1:$BE$243, MATCH('Cyclical_after overrides'!$A123, F_Inputs_cyclical!$A$1:$A$243, 0), MATCH('Cyclical_after overrides'!AU$1, F_Inputs_cyclical!$A$1:$BE$1, 0))="", "", INDEX(F_Inputs_cyclical!$A$1:$BE$243, MATCH('Cyclical_after overrides'!$A123, F_Inputs_cyclical!$A$1:$A$243, 0), MATCH('Cyclical_after overrides'!AU$1, F_Inputs_cyclical!$A$1:$BE$1, 0))),
Cyclical_overrides!AU123)</f>
        <v/>
      </c>
      <c r="AV123" s="72" t="str">
        <f>IF(Cyclical_overrides!AV123 = "",
IF(INDEX(F_Inputs_cyclical!$A$1:$BE$243, MATCH('Cyclical_after overrides'!$A123, F_Inputs_cyclical!$A$1:$A$243, 0), MATCH('Cyclical_after overrides'!AV$1, F_Inputs_cyclical!$A$1:$BE$1, 0))="", "", INDEX(F_Inputs_cyclical!$A$1:$BE$243, MATCH('Cyclical_after overrides'!$A123, F_Inputs_cyclical!$A$1:$A$243, 0), MATCH('Cyclical_after overrides'!AV$1, F_Inputs_cyclical!$A$1:$BE$1, 0))),
Cyclical_overrides!AV123)</f>
        <v/>
      </c>
      <c r="AW123" s="72">
        <f>IF(Cyclical_overrides!AW123 = "",
IF(INDEX(F_Inputs_cyclical!$A$1:$BE$243, MATCH('Cyclical_after overrides'!$A123, F_Inputs_cyclical!$A$1:$A$243, 0), MATCH('Cyclical_after overrides'!AW$1, F_Inputs_cyclical!$A$1:$BE$1, 0))="", "", INDEX(F_Inputs_cyclical!$A$1:$BE$243, MATCH('Cyclical_after overrides'!$A123, F_Inputs_cyclical!$A$1:$A$243, 0), MATCH('Cyclical_after overrides'!AW$1, F_Inputs_cyclical!$A$1:$BE$1, 0))),
Cyclical_overrides!AW123)</f>
        <v>1</v>
      </c>
      <c r="AX123" s="72">
        <f>IF(Cyclical_overrides!AX123 = "",
IF(INDEX(F_Inputs_cyclical!$A$1:$BE$243, MATCH('Cyclical_after overrides'!$A123, F_Inputs_cyclical!$A$1:$A$243, 0), MATCH('Cyclical_after overrides'!AX$1, F_Inputs_cyclical!$A$1:$BE$1, 0))="", "", INDEX(F_Inputs_cyclical!$A$1:$BE$243, MATCH('Cyclical_after overrides'!$A123, F_Inputs_cyclical!$A$1:$A$243, 0), MATCH('Cyclical_after overrides'!AX$1, F_Inputs_cyclical!$A$1:$BE$1, 0))),
Cyclical_overrides!AX123)</f>
        <v>17.370258188174386</v>
      </c>
      <c r="AY123" s="72">
        <f>IF(Cyclical_overrides!AY123 = "",
IF(INDEX(F_Inputs_cyclical!$A$1:$BE$243, MATCH('Cyclical_after overrides'!$A123, F_Inputs_cyclical!$A$1:$A$243, 0), MATCH('Cyclical_after overrides'!AY$1, F_Inputs_cyclical!$A$1:$BE$1, 0))="", "", INDEX(F_Inputs_cyclical!$A$1:$BE$243, MATCH('Cyclical_after overrides'!$A123, F_Inputs_cyclical!$A$1:$A$243, 0), MATCH('Cyclical_after overrides'!AY$1, F_Inputs_cyclical!$A$1:$BE$1, 0))),
Cyclical_overrides!AY123)</f>
        <v>141.95822496841467</v>
      </c>
      <c r="AZ123" s="72">
        <f>IF(Cyclical_overrides!AZ123 = "",
IF(INDEX(F_Inputs_cyclical!$A$1:$BE$243, MATCH('Cyclical_after overrides'!$A123, F_Inputs_cyclical!$A$1:$A$243, 0), MATCH('Cyclical_after overrides'!AZ$1, F_Inputs_cyclical!$A$1:$BE$1, 0))="", "", INDEX(F_Inputs_cyclical!$A$1:$BE$243, MATCH('Cyclical_after overrides'!$A123, F_Inputs_cyclical!$A$1:$A$243, 0), MATCH('Cyclical_after overrides'!AZ$1, F_Inputs_cyclical!$A$1:$BE$1, 0))),
Cyclical_overrides!AZ123)</f>
        <v>1.4079978025502391</v>
      </c>
      <c r="BA123" s="72">
        <f>IF(Cyclical_overrides!BA123 = "",
IF(INDEX(F_Inputs_cyclical!$A$1:$BE$243, MATCH('Cyclical_after overrides'!$A123, F_Inputs_cyclical!$A$1:$A$243, 0), MATCH('Cyclical_after overrides'!BA$1, F_Inputs_cyclical!$A$1:$BE$1, 0))="", "", INDEX(F_Inputs_cyclical!$A$1:$BE$243, MATCH('Cyclical_after overrides'!$A123, F_Inputs_cyclical!$A$1:$A$243, 0), MATCH('Cyclical_after overrides'!BA$1, F_Inputs_cyclical!$A$1:$BE$1, 0))),
Cyclical_overrides!BA123)</f>
        <v>9.7002642348695076</v>
      </c>
      <c r="BB123" s="72">
        <f>IF(Cyclical_overrides!BB123 = "",
IF(INDEX(F_Inputs_cyclical!$A$1:$BE$243, MATCH('Cyclical_after overrides'!$A123, F_Inputs_cyclical!$A$1:$A$243, 0), MATCH('Cyclical_after overrides'!BB$1, F_Inputs_cyclical!$A$1:$BE$1, 0))="", "", INDEX(F_Inputs_cyclical!$A$1:$BE$243, MATCH('Cyclical_after overrides'!$A123, F_Inputs_cyclical!$A$1:$A$243, 0), MATCH('Cyclical_after overrides'!BB$1, F_Inputs_cyclical!$A$1:$BE$1, 0))),
Cyclical_overrides!BB123)</f>
        <v>9.7002642348695076</v>
      </c>
      <c r="BC123" s="72">
        <f>IF(Cyclical_overrides!BC123 = "",
IF(INDEX(F_Inputs_cyclical!$A$1:$BE$243, MATCH('Cyclical_after overrides'!$A123, F_Inputs_cyclical!$A$1:$A$243, 0), MATCH('Cyclical_after overrides'!BC$1, F_Inputs_cyclical!$A$1:$BE$1, 0))="", "", INDEX(F_Inputs_cyclical!$A$1:$BE$243, MATCH('Cyclical_after overrides'!$A123, F_Inputs_cyclical!$A$1:$A$243, 0), MATCH('Cyclical_after overrides'!BC$1, F_Inputs_cyclical!$A$1:$BE$1, 0))),
Cyclical_overrides!BC123)</f>
        <v>11.314560550874539</v>
      </c>
      <c r="BD123" s="72">
        <f>IF(Cyclical_overrides!BD123 = "",
IF(INDEX(F_Inputs_cyclical!$A$1:$BE$243, MATCH('Cyclical_after overrides'!$A123, F_Inputs_cyclical!$A$1:$A$243, 0), MATCH('Cyclical_after overrides'!BD$1, F_Inputs_cyclical!$A$1:$BE$1, 0))="", "", INDEX(F_Inputs_cyclical!$A$1:$BE$243, MATCH('Cyclical_after overrides'!$A123, F_Inputs_cyclical!$A$1:$A$243, 0), MATCH('Cyclical_after overrides'!BD$1, F_Inputs_cyclical!$A$1:$BE$1, 0))),
Cyclical_overrides!BD123)</f>
        <v>411.30799999999999</v>
      </c>
      <c r="BE123" s="194"/>
    </row>
    <row r="124" spans="1:57" x14ac:dyDescent="0.4">
      <c r="A124" s="63" t="str">
        <f t="shared" si="1"/>
        <v>WSX24</v>
      </c>
      <c r="B124" s="63" t="s">
        <v>373</v>
      </c>
      <c r="C124" s="63" t="s">
        <v>263</v>
      </c>
      <c r="D124" s="72">
        <f>IF(Cyclical_overrides!D124 = "",
IF(INDEX(F_Inputs_cyclical!$A$1:$BE$243, MATCH('Cyclical_after overrides'!$A124, F_Inputs_cyclical!$A$1:$A$243, 0), MATCH('Cyclical_after overrides'!D$1, F_Inputs_cyclical!$A$1:$BE$1, 0))="", "", INDEX(F_Inputs_cyclical!$A$1:$BE$243, MATCH('Cyclical_after overrides'!$A124, F_Inputs_cyclical!$A$1:$A$243, 0), MATCH('Cyclical_after overrides'!D$1, F_Inputs_cyclical!$A$1:$BE$1, 0))),
Cyclical_overrides!D124)</f>
        <v>9.0749999999999993</v>
      </c>
      <c r="E124" s="72">
        <f>IF(Cyclical_overrides!E124 = "",
IF(INDEX(F_Inputs_cyclical!$A$1:$BE$243, MATCH('Cyclical_after overrides'!$A124, F_Inputs_cyclical!$A$1:$A$243, 0), MATCH('Cyclical_after overrides'!E$1, F_Inputs_cyclical!$A$1:$BE$1, 0))="", "", INDEX(F_Inputs_cyclical!$A$1:$BE$243, MATCH('Cyclical_after overrides'!$A124, F_Inputs_cyclical!$A$1:$A$243, 0), MATCH('Cyclical_after overrides'!E$1, F_Inputs_cyclical!$A$1:$BE$1, 0))),
Cyclical_overrides!E124)</f>
        <v>2.7519999999999998</v>
      </c>
      <c r="F124" s="72">
        <f>IF(Cyclical_overrides!F124 = "",
IF(INDEX(F_Inputs_cyclical!$A$1:$BE$243, MATCH('Cyclical_after overrides'!$A124, F_Inputs_cyclical!$A$1:$A$243, 0), MATCH('Cyclical_after overrides'!F$1, F_Inputs_cyclical!$A$1:$BE$1, 0))="", "", INDEX(F_Inputs_cyclical!$A$1:$BE$243, MATCH('Cyclical_after overrides'!$A124, F_Inputs_cyclical!$A$1:$A$243, 0), MATCH('Cyclical_after overrides'!F$1, F_Inputs_cyclical!$A$1:$BE$1, 0))),
Cyclical_overrides!F124)</f>
        <v>19.404</v>
      </c>
      <c r="G124" s="72">
        <f>IF(Cyclical_overrides!G124 = "",
IF(INDEX(F_Inputs_cyclical!$A$1:$BE$243, MATCH('Cyclical_after overrides'!$A124, F_Inputs_cyclical!$A$1:$A$243, 0), MATCH('Cyclical_after overrides'!G$1, F_Inputs_cyclical!$A$1:$BE$1, 0))="", "", INDEX(F_Inputs_cyclical!$A$1:$BE$243, MATCH('Cyclical_after overrides'!$A124, F_Inputs_cyclical!$A$1:$A$243, 0), MATCH('Cyclical_after overrides'!G$1, F_Inputs_cyclical!$A$1:$BE$1, 0))),
Cyclical_overrides!G124)</f>
        <v>1.609</v>
      </c>
      <c r="H124" s="72">
        <f>IF(Cyclical_overrides!H124 = "",
IF(INDEX(F_Inputs_cyclical!$A$1:$BE$243, MATCH('Cyclical_after overrides'!$A124, F_Inputs_cyclical!$A$1:$A$243, 0), MATCH('Cyclical_after overrides'!H$1, F_Inputs_cyclical!$A$1:$BE$1, 0))="", "", INDEX(F_Inputs_cyclical!$A$1:$BE$243, MATCH('Cyclical_after overrides'!$A124, F_Inputs_cyclical!$A$1:$A$243, 0), MATCH('Cyclical_after overrides'!H$1, F_Inputs_cyclical!$A$1:$BE$1, 0))),
Cyclical_overrides!H124)</f>
        <v>3.3000000000000002E-2</v>
      </c>
      <c r="I124" s="72">
        <f>IF(Cyclical_overrides!I124 = "",
IF(INDEX(F_Inputs_cyclical!$A$1:$BE$243, MATCH('Cyclical_after overrides'!$A124, F_Inputs_cyclical!$A$1:$A$243, 0), MATCH('Cyclical_after overrides'!I$1, F_Inputs_cyclical!$A$1:$BE$1, 0))="", "", INDEX(F_Inputs_cyclical!$A$1:$BE$243, MATCH('Cyclical_after overrides'!$A124, F_Inputs_cyclical!$A$1:$A$243, 0), MATCH('Cyclical_after overrides'!I$1, F_Inputs_cyclical!$A$1:$BE$1, 0))),
Cyclical_overrides!I124)</f>
        <v>0</v>
      </c>
      <c r="J124" s="72" t="str">
        <f>IF(Cyclical_overrides!J124 = "",
IF(INDEX(F_Inputs_cyclical!$A$1:$BE$243, MATCH('Cyclical_after overrides'!$A124, F_Inputs_cyclical!$A$1:$A$243, 0), MATCH('Cyclical_after overrides'!J$1, F_Inputs_cyclical!$A$1:$BE$1, 0))="", "", INDEX(F_Inputs_cyclical!$A$1:$BE$243, MATCH('Cyclical_after overrides'!$A124, F_Inputs_cyclical!$A$1:$A$243, 0), MATCH('Cyclical_after overrides'!J$1, F_Inputs_cyclical!$A$1:$BE$1, 0))),
Cyclical_overrides!J124)</f>
        <v/>
      </c>
      <c r="K124" s="72">
        <f>IF(Cyclical_overrides!K124 = "",
IF(INDEX(F_Inputs_cyclical!$A$1:$BE$243, MATCH('Cyclical_after overrides'!$A124, F_Inputs_cyclical!$A$1:$A$243, 0), MATCH('Cyclical_after overrides'!K$1, F_Inputs_cyclical!$A$1:$BE$1, 0))="", "", INDEX(F_Inputs_cyclical!$A$1:$BE$243, MATCH('Cyclical_after overrides'!$A124, F_Inputs_cyclical!$A$1:$A$243, 0), MATCH('Cyclical_after overrides'!K$1, F_Inputs_cyclical!$A$1:$BE$1, 0))),
Cyclical_overrides!K124)</f>
        <v>12.912000000000001</v>
      </c>
      <c r="L124" s="72" t="str">
        <f>IF(Cyclical_overrides!L124 = "",
IF(INDEX(F_Inputs_cyclical!$A$1:$BE$243, MATCH('Cyclical_after overrides'!$A124, F_Inputs_cyclical!$A$1:$A$243, 0), MATCH('Cyclical_after overrides'!L$1, F_Inputs_cyclical!$A$1:$BE$1, 0))="", "", INDEX(F_Inputs_cyclical!$A$1:$BE$243, MATCH('Cyclical_after overrides'!$A124, F_Inputs_cyclical!$A$1:$A$243, 0), MATCH('Cyclical_after overrides'!L$1, F_Inputs_cyclical!$A$1:$BE$1, 0))),
Cyclical_overrides!L124)</f>
        <v/>
      </c>
      <c r="M124" s="72" t="str">
        <f>IF(Cyclical_overrides!M124 = "",
IF(INDEX(F_Inputs_cyclical!$A$1:$BE$243, MATCH('Cyclical_after overrides'!$A124, F_Inputs_cyclical!$A$1:$A$243, 0), MATCH('Cyclical_after overrides'!M$1, F_Inputs_cyclical!$A$1:$BE$1, 0))="", "", INDEX(F_Inputs_cyclical!$A$1:$BE$243, MATCH('Cyclical_after overrides'!$A124, F_Inputs_cyclical!$A$1:$A$243, 0), MATCH('Cyclical_after overrides'!M$1, F_Inputs_cyclical!$A$1:$BE$1, 0))),
Cyclical_overrides!M124)</f>
        <v/>
      </c>
      <c r="N124" s="72" t="str">
        <f>IF(Cyclical_overrides!N124 = "",
IF(INDEX(F_Inputs_cyclical!$A$1:$BE$243, MATCH('Cyclical_after overrides'!$A124, F_Inputs_cyclical!$A$1:$A$243, 0), MATCH('Cyclical_after overrides'!N$1, F_Inputs_cyclical!$A$1:$BE$1, 0))="", "", INDEX(F_Inputs_cyclical!$A$1:$BE$243, MATCH('Cyclical_after overrides'!$A124, F_Inputs_cyclical!$A$1:$A$243, 0), MATCH('Cyclical_after overrides'!N$1, F_Inputs_cyclical!$A$1:$BE$1, 0))),
Cyclical_overrides!N124)</f>
        <v/>
      </c>
      <c r="O124" s="72" t="str">
        <f>IF(Cyclical_overrides!O124 = "",
IF(INDEX(F_Inputs_cyclical!$A$1:$BE$243, MATCH('Cyclical_after overrides'!$A124, F_Inputs_cyclical!$A$1:$A$243, 0), MATCH('Cyclical_after overrides'!O$1, F_Inputs_cyclical!$A$1:$BE$1, 0))="", "", INDEX(F_Inputs_cyclical!$A$1:$BE$243, MATCH('Cyclical_after overrides'!$A124, F_Inputs_cyclical!$A$1:$A$243, 0), MATCH('Cyclical_after overrides'!O$1, F_Inputs_cyclical!$A$1:$BE$1, 0))),
Cyclical_overrides!O124)</f>
        <v/>
      </c>
      <c r="P124" s="72" t="str">
        <f>IF(Cyclical_overrides!P124 = "",
IF(INDEX(F_Inputs_cyclical!$A$1:$BE$243, MATCH('Cyclical_after overrides'!$A124, F_Inputs_cyclical!$A$1:$A$243, 0), MATCH('Cyclical_after overrides'!P$1, F_Inputs_cyclical!$A$1:$BE$1, 0))="", "", INDEX(F_Inputs_cyclical!$A$1:$BE$243, MATCH('Cyclical_after overrides'!$A124, F_Inputs_cyclical!$A$1:$A$243, 0), MATCH('Cyclical_after overrides'!P$1, F_Inputs_cyclical!$A$1:$BE$1, 0))),
Cyclical_overrides!P124)</f>
        <v/>
      </c>
      <c r="Q124" s="72" t="str">
        <f>IF(Cyclical_overrides!Q124 = "",
IF(INDEX(F_Inputs_cyclical!$A$1:$BE$243, MATCH('Cyclical_after overrides'!$A124, F_Inputs_cyclical!$A$1:$A$243, 0), MATCH('Cyclical_after overrides'!Q$1, F_Inputs_cyclical!$A$1:$BE$1, 0))="", "", INDEX(F_Inputs_cyclical!$A$1:$BE$243, MATCH('Cyclical_after overrides'!$A124, F_Inputs_cyclical!$A$1:$A$243, 0), MATCH('Cyclical_after overrides'!Q$1, F_Inputs_cyclical!$A$1:$BE$1, 0))),
Cyclical_overrides!Q124)</f>
        <v/>
      </c>
      <c r="R124" s="72" t="str">
        <f>IF(Cyclical_overrides!R124 = "",
IF(INDEX(F_Inputs_cyclical!$A$1:$BE$243, MATCH('Cyclical_after overrides'!$A124, F_Inputs_cyclical!$A$1:$A$243, 0), MATCH('Cyclical_after overrides'!R$1, F_Inputs_cyclical!$A$1:$BE$1, 0))="", "", INDEX(F_Inputs_cyclical!$A$1:$BE$243, MATCH('Cyclical_after overrides'!$A124, F_Inputs_cyclical!$A$1:$A$243, 0), MATCH('Cyclical_after overrides'!R$1, F_Inputs_cyclical!$A$1:$BE$1, 0))),
Cyclical_overrides!R124)</f>
        <v/>
      </c>
      <c r="S124" s="72" t="str">
        <f>IF(Cyclical_overrides!S124 = "",
IF(INDEX(F_Inputs_cyclical!$A$1:$BE$243, MATCH('Cyclical_after overrides'!$A124, F_Inputs_cyclical!$A$1:$A$243, 0), MATCH('Cyclical_after overrides'!S$1, F_Inputs_cyclical!$A$1:$BE$1, 0))="", "", INDEX(F_Inputs_cyclical!$A$1:$BE$243, MATCH('Cyclical_after overrides'!$A124, F_Inputs_cyclical!$A$1:$A$243, 0), MATCH('Cyclical_after overrides'!S$1, F_Inputs_cyclical!$A$1:$BE$1, 0))),
Cyclical_overrides!S124)</f>
        <v/>
      </c>
      <c r="T124" s="72" t="str">
        <f>IF(Cyclical_overrides!T124 = "",
IF(INDEX(F_Inputs_cyclical!$A$1:$BE$243, MATCH('Cyclical_after overrides'!$A124, F_Inputs_cyclical!$A$1:$A$243, 0), MATCH('Cyclical_after overrides'!T$1, F_Inputs_cyclical!$A$1:$BE$1, 0))="", "", INDEX(F_Inputs_cyclical!$A$1:$BE$243, MATCH('Cyclical_after overrides'!$A124, F_Inputs_cyclical!$A$1:$A$243, 0), MATCH('Cyclical_after overrides'!T$1, F_Inputs_cyclical!$A$1:$BE$1, 0))),
Cyclical_overrides!T124)</f>
        <v/>
      </c>
      <c r="U124" s="72" t="str">
        <f>IF(Cyclical_overrides!U124 = "",
IF(INDEX(F_Inputs_cyclical!$A$1:$BE$243, MATCH('Cyclical_after overrides'!$A124, F_Inputs_cyclical!$A$1:$A$243, 0), MATCH('Cyclical_after overrides'!U$1, F_Inputs_cyclical!$A$1:$BE$1, 0))="", "", INDEX(F_Inputs_cyclical!$A$1:$BE$243, MATCH('Cyclical_after overrides'!$A124, F_Inputs_cyclical!$A$1:$A$243, 0), MATCH('Cyclical_after overrides'!U$1, F_Inputs_cyclical!$A$1:$BE$1, 0))),
Cyclical_overrides!U124)</f>
        <v/>
      </c>
      <c r="V124" s="72">
        <f>IF(Cyclical_overrides!V124 = "",
IF(INDEX(F_Inputs_cyclical!$A$1:$BE$243, MATCH('Cyclical_after overrides'!$A124, F_Inputs_cyclical!$A$1:$A$243, 0), MATCH('Cyclical_after overrides'!V$1, F_Inputs_cyclical!$A$1:$BE$1, 0))="", "", INDEX(F_Inputs_cyclical!$A$1:$BE$243, MATCH('Cyclical_after overrides'!$A124, F_Inputs_cyclical!$A$1:$A$243, 0), MATCH('Cyclical_after overrides'!V$1, F_Inputs_cyclical!$A$1:$BE$1, 0))),
Cyclical_overrides!V124)</f>
        <v>17.564</v>
      </c>
      <c r="W124" s="72">
        <f>IF(Cyclical_overrides!W124 = "",
IF(INDEX(F_Inputs_cyclical!$A$1:$BE$243, MATCH('Cyclical_after overrides'!$A124, F_Inputs_cyclical!$A$1:$A$243, 0), MATCH('Cyclical_after overrides'!W$1, F_Inputs_cyclical!$A$1:$BE$1, 0))="", "", INDEX(F_Inputs_cyclical!$A$1:$BE$243, MATCH('Cyclical_after overrides'!$A124, F_Inputs_cyclical!$A$1:$A$243, 0), MATCH('Cyclical_after overrides'!W$1, F_Inputs_cyclical!$A$1:$BE$1, 0))),
Cyclical_overrides!W124)</f>
        <v>24.373999999999999</v>
      </c>
      <c r="X124" s="72">
        <f>IF(Cyclical_overrides!X124 = "",
IF(INDEX(F_Inputs_cyclical!$A$1:$BE$243, MATCH('Cyclical_after overrides'!$A124, F_Inputs_cyclical!$A$1:$A$243, 0), MATCH('Cyclical_after overrides'!X$1, F_Inputs_cyclical!$A$1:$BE$1, 0))="", "", INDEX(F_Inputs_cyclical!$A$1:$BE$243, MATCH('Cyclical_after overrides'!$A124, F_Inputs_cyclical!$A$1:$A$243, 0), MATCH('Cyclical_after overrides'!X$1, F_Inputs_cyclical!$A$1:$BE$1, 0))),
Cyclical_overrides!X124)</f>
        <v>213.751</v>
      </c>
      <c r="Y124" s="72">
        <f>IF(Cyclical_overrides!Y124 = "",
IF(INDEX(F_Inputs_cyclical!$A$1:$BE$243, MATCH('Cyclical_after overrides'!$A124, F_Inputs_cyclical!$A$1:$A$243, 0), MATCH('Cyclical_after overrides'!Y$1, F_Inputs_cyclical!$A$1:$BE$1, 0))="", "", INDEX(F_Inputs_cyclical!$A$1:$BE$243, MATCH('Cyclical_after overrides'!$A124, F_Inputs_cyclical!$A$1:$A$243, 0), MATCH('Cyclical_after overrides'!Y$1, F_Inputs_cyclical!$A$1:$BE$1, 0))),
Cyclical_overrides!Y124)</f>
        <v>457.43700000000001</v>
      </c>
      <c r="Z124" s="72">
        <f>IF(Cyclical_overrides!Z124 = "",
IF(INDEX(F_Inputs_cyclical!$A$1:$BE$243, MATCH('Cyclical_after overrides'!$A124, F_Inputs_cyclical!$A$1:$A$243, 0), MATCH('Cyclical_after overrides'!Z$1, F_Inputs_cyclical!$A$1:$BE$1, 0))="", "", INDEX(F_Inputs_cyclical!$A$1:$BE$243, MATCH('Cyclical_after overrides'!$A124, F_Inputs_cyclical!$A$1:$A$243, 0), MATCH('Cyclical_after overrides'!Z$1, F_Inputs_cyclical!$A$1:$BE$1, 0))),
Cyclical_overrides!Z124)</f>
        <v>137.40899999999999</v>
      </c>
      <c r="AA124" s="72">
        <f>IF(Cyclical_overrides!AA124 = "",
IF(INDEX(F_Inputs_cyclical!$A$1:$BE$243, MATCH('Cyclical_after overrides'!$A124, F_Inputs_cyclical!$A$1:$A$243, 0), MATCH('Cyclical_after overrides'!AA$1, F_Inputs_cyclical!$A$1:$BE$1, 0))="", "", INDEX(F_Inputs_cyclical!$A$1:$BE$243, MATCH('Cyclical_after overrides'!$A124, F_Inputs_cyclical!$A$1:$A$243, 0), MATCH('Cyclical_after overrides'!AA$1, F_Inputs_cyclical!$A$1:$BE$1, 0))),
Cyclical_overrides!AA124)</f>
        <v>405.09</v>
      </c>
      <c r="AB124" s="72" t="str">
        <f>IF(Cyclical_overrides!AB124 = "",
IF(INDEX(F_Inputs_cyclical!$A$1:$BE$243, MATCH('Cyclical_after overrides'!$A124, F_Inputs_cyclical!$A$1:$A$243, 0), MATCH('Cyclical_after overrides'!AB$1, F_Inputs_cyclical!$A$1:$BE$1, 0))="", "", INDEX(F_Inputs_cyclical!$A$1:$BE$243, MATCH('Cyclical_after overrides'!$A124, F_Inputs_cyclical!$A$1:$A$243, 0), MATCH('Cyclical_after overrides'!AB$1, F_Inputs_cyclical!$A$1:$BE$1, 0))),
Cyclical_overrides!AB124)</f>
        <v/>
      </c>
      <c r="AC124" s="72">
        <f>IF(Cyclical_overrides!AC124 = "",
IF(INDEX(F_Inputs_cyclical!$A$1:$BE$243, MATCH('Cyclical_after overrides'!$A124, F_Inputs_cyclical!$A$1:$A$243, 0), MATCH('Cyclical_after overrides'!AC$1, F_Inputs_cyclical!$A$1:$BE$1, 0))="", "", INDEX(F_Inputs_cyclical!$A$1:$BE$243, MATCH('Cyclical_after overrides'!$A124, F_Inputs_cyclical!$A$1:$A$243, 0), MATCH('Cyclical_after overrides'!AC$1, F_Inputs_cyclical!$A$1:$BE$1, 0))),
Cyclical_overrides!AC124)</f>
        <v>36.836999999999996</v>
      </c>
      <c r="AD124" s="72">
        <f>IF(Cyclical_overrides!AD124 = "",
IF(INDEX(F_Inputs_cyclical!$A$1:$BE$243, MATCH('Cyclical_after overrides'!$A124, F_Inputs_cyclical!$A$1:$A$243, 0), MATCH('Cyclical_after overrides'!AD$1, F_Inputs_cyclical!$A$1:$BE$1, 0))="", "", INDEX(F_Inputs_cyclical!$A$1:$BE$243, MATCH('Cyclical_after overrides'!$A124, F_Inputs_cyclical!$A$1:$A$243, 0), MATCH('Cyclical_after overrides'!AD$1, F_Inputs_cyclical!$A$1:$BE$1, 0))),
Cyclical_overrides!AD124)</f>
        <v>0</v>
      </c>
      <c r="AE124" s="72">
        <f>IF(Cyclical_overrides!AE124 = "",
IF(INDEX(F_Inputs_cyclical!$A$1:$BE$243, MATCH('Cyclical_after overrides'!$A124, F_Inputs_cyclical!$A$1:$A$243, 0), MATCH('Cyclical_after overrides'!AE$1, F_Inputs_cyclical!$A$1:$BE$1, 0))="", "", INDEX(F_Inputs_cyclical!$A$1:$BE$243, MATCH('Cyclical_after overrides'!$A124, F_Inputs_cyclical!$A$1:$A$243, 0), MATCH('Cyclical_after overrides'!AE$1, F_Inputs_cyclical!$A$1:$BE$1, 0))),
Cyclical_overrides!AE124)</f>
        <v>7.2000000000000008E-2</v>
      </c>
      <c r="AF124" s="72">
        <f>IF(Cyclical_overrides!AF124 = "",
IF(INDEX(F_Inputs_cyclical!$A$1:$BE$243, MATCH('Cyclical_after overrides'!$A124, F_Inputs_cyclical!$A$1:$A$243, 0), MATCH('Cyclical_after overrides'!AF$1, F_Inputs_cyclical!$A$1:$BE$1, 0))="", "", INDEX(F_Inputs_cyclical!$A$1:$BE$243, MATCH('Cyclical_after overrides'!$A124, F_Inputs_cyclical!$A$1:$A$243, 0), MATCH('Cyclical_after overrides'!AF$1, F_Inputs_cyclical!$A$1:$BE$1, 0))),
Cyclical_overrides!AF124)</f>
        <v>0.53500000000000003</v>
      </c>
      <c r="AG124" s="72">
        <f>IF(Cyclical_overrides!AG124 = "",
IF(INDEX(F_Inputs_cyclical!$A$1:$BE$243, MATCH('Cyclical_after overrides'!$A124, F_Inputs_cyclical!$A$1:$A$243, 0), MATCH('Cyclical_after overrides'!AG$1, F_Inputs_cyclical!$A$1:$BE$1, 0))="", "", INDEX(F_Inputs_cyclical!$A$1:$BE$243, MATCH('Cyclical_after overrides'!$A124, F_Inputs_cyclical!$A$1:$A$243, 0), MATCH('Cyclical_after overrides'!AG$1, F_Inputs_cyclical!$A$1:$BE$1, 0))),
Cyclical_overrides!AG124)</f>
        <v>0.20899999999999999</v>
      </c>
      <c r="AH124" s="72">
        <f>IF(Cyclical_overrides!AH124 = "",
IF(INDEX(F_Inputs_cyclical!$A$1:$BE$243, MATCH('Cyclical_after overrides'!$A124, F_Inputs_cyclical!$A$1:$A$243, 0), MATCH('Cyclical_after overrides'!AH$1, F_Inputs_cyclical!$A$1:$BE$1, 0))="", "", INDEX(F_Inputs_cyclical!$A$1:$BE$243, MATCH('Cyclical_after overrides'!$A124, F_Inputs_cyclical!$A$1:$A$243, 0), MATCH('Cyclical_after overrides'!AH$1, F_Inputs_cyclical!$A$1:$BE$1, 0))),
Cyclical_overrides!AH124)</f>
        <v>0.68500000000000005</v>
      </c>
      <c r="AI124" s="72">
        <f>IF(Cyclical_overrides!AI124 = "",
IF(INDEX(F_Inputs_cyclical!$A$1:$BE$243, MATCH('Cyclical_after overrides'!$A124, F_Inputs_cyclical!$A$1:$A$243, 0), MATCH('Cyclical_after overrides'!AI$1, F_Inputs_cyclical!$A$1:$BE$1, 0))="", "", INDEX(F_Inputs_cyclical!$A$1:$BE$243, MATCH('Cyclical_after overrides'!$A124, F_Inputs_cyclical!$A$1:$A$243, 0), MATCH('Cyclical_after overrides'!AI$1, F_Inputs_cyclical!$A$1:$BE$1, 0))),
Cyclical_overrides!AI124)</f>
        <v>11.769</v>
      </c>
      <c r="AJ124" s="72">
        <f>IF(Cyclical_overrides!AJ124 = "",
IF(INDEX(F_Inputs_cyclical!$A$1:$BE$243, MATCH('Cyclical_after overrides'!$A124, F_Inputs_cyclical!$A$1:$A$243, 0), MATCH('Cyclical_after overrides'!AJ$1, F_Inputs_cyclical!$A$1:$BE$1, 0))="", "", INDEX(F_Inputs_cyclical!$A$1:$BE$243, MATCH('Cyclical_after overrides'!$A124, F_Inputs_cyclical!$A$1:$A$243, 0), MATCH('Cyclical_after overrides'!AJ$1, F_Inputs_cyclical!$A$1:$BE$1, 0))),
Cyclical_overrides!AJ124)</f>
        <v>0</v>
      </c>
      <c r="AK124" s="72">
        <f>IF(Cyclical_overrides!AK124 = "",
IF(INDEX(F_Inputs_cyclical!$A$1:$BE$243, MATCH('Cyclical_after overrides'!$A124, F_Inputs_cyclical!$A$1:$A$243, 0), MATCH('Cyclical_after overrides'!AK$1, F_Inputs_cyclical!$A$1:$BE$1, 0))="", "", INDEX(F_Inputs_cyclical!$A$1:$BE$243, MATCH('Cyclical_after overrides'!$A124, F_Inputs_cyclical!$A$1:$A$243, 0), MATCH('Cyclical_after overrides'!AK$1, F_Inputs_cyclical!$A$1:$BE$1, 0))),
Cyclical_overrides!AK124)</f>
        <v>0</v>
      </c>
      <c r="AL124" s="72">
        <f>IF(Cyclical_overrides!AL124 = "",
IF(INDEX(F_Inputs_cyclical!$A$1:$BE$243, MATCH('Cyclical_after overrides'!$A124, F_Inputs_cyclical!$A$1:$A$243, 0), MATCH('Cyclical_after overrides'!AL$1, F_Inputs_cyclical!$A$1:$BE$1, 0))="", "", INDEX(F_Inputs_cyclical!$A$1:$BE$243, MATCH('Cyclical_after overrides'!$A124, F_Inputs_cyclical!$A$1:$A$243, 0), MATCH('Cyclical_after overrides'!AL$1, F_Inputs_cyclical!$A$1:$BE$1, 0))),
Cyclical_overrides!AL124)</f>
        <v>0.315</v>
      </c>
      <c r="AM124" s="72">
        <f>IF(Cyclical_overrides!AM124 = "",
IF(INDEX(F_Inputs_cyclical!$A$1:$BE$243, MATCH('Cyclical_after overrides'!$A124, F_Inputs_cyclical!$A$1:$A$243, 0), MATCH('Cyclical_after overrides'!AM$1, F_Inputs_cyclical!$A$1:$BE$1, 0))="", "", INDEX(F_Inputs_cyclical!$A$1:$BE$243, MATCH('Cyclical_after overrides'!$A124, F_Inputs_cyclical!$A$1:$A$243, 0), MATCH('Cyclical_after overrides'!AM$1, F_Inputs_cyclical!$A$1:$BE$1, 0))),
Cyclical_overrides!AM124)</f>
        <v>2.8330000000000002</v>
      </c>
      <c r="AN124" s="72" t="str">
        <f>IF(Cyclical_overrides!AN124 = "",
IF(INDEX(F_Inputs_cyclical!$A$1:$BE$243, MATCH('Cyclical_after overrides'!$A124, F_Inputs_cyclical!$A$1:$A$243, 0), MATCH('Cyclical_after overrides'!AN$1, F_Inputs_cyclical!$A$1:$BE$1, 0))="", "", INDEX(F_Inputs_cyclical!$A$1:$BE$243, MATCH('Cyclical_after overrides'!$A124, F_Inputs_cyclical!$A$1:$A$243, 0), MATCH('Cyclical_after overrides'!AN$1, F_Inputs_cyclical!$A$1:$BE$1, 0))),
Cyclical_overrides!AN124)</f>
        <v/>
      </c>
      <c r="AO124" s="72">
        <f>IF(Cyclical_overrides!AO124 = "",
IF(INDEX(F_Inputs_cyclical!$A$1:$BE$243, MATCH('Cyclical_after overrides'!$A124, F_Inputs_cyclical!$A$1:$A$243, 0), MATCH('Cyclical_after overrides'!AO$1, F_Inputs_cyclical!$A$1:$BE$1, 0))="", "", INDEX(F_Inputs_cyclical!$A$1:$BE$243, MATCH('Cyclical_after overrides'!$A124, F_Inputs_cyclical!$A$1:$A$243, 0), MATCH('Cyclical_after overrides'!AO$1, F_Inputs_cyclical!$A$1:$BE$1, 0))),
Cyclical_overrides!AO124)</f>
        <v>2.0000000000000004E-2</v>
      </c>
      <c r="AP124" s="72">
        <f>IF(Cyclical_overrides!AP124 = "",
IF(INDEX(F_Inputs_cyclical!$A$1:$BE$243, MATCH('Cyclical_after overrides'!$A124, F_Inputs_cyclical!$A$1:$A$243, 0), MATCH('Cyclical_after overrides'!AP$1, F_Inputs_cyclical!$A$1:$BE$1, 0))="", "", INDEX(F_Inputs_cyclical!$A$1:$BE$243, MATCH('Cyclical_after overrides'!$A124, F_Inputs_cyclical!$A$1:$A$243, 0), MATCH('Cyclical_after overrides'!AP$1, F_Inputs_cyclical!$A$1:$BE$1, 0))),
Cyclical_overrides!AP124)</f>
        <v>0.29499999999999998</v>
      </c>
      <c r="AQ124" s="72" t="str">
        <f>IF(Cyclical_overrides!AQ124 = "",
IF(INDEX(F_Inputs_cyclical!$A$1:$BE$243, MATCH('Cyclical_after overrides'!$A124, F_Inputs_cyclical!$A$1:$A$243, 0), MATCH('Cyclical_after overrides'!AQ$1, F_Inputs_cyclical!$A$1:$BE$1, 0))="", "", INDEX(F_Inputs_cyclical!$A$1:$BE$243, MATCH('Cyclical_after overrides'!$A124, F_Inputs_cyclical!$A$1:$A$243, 0), MATCH('Cyclical_after overrides'!AQ$1, F_Inputs_cyclical!$A$1:$BE$1, 0))),
Cyclical_overrides!AQ124)</f>
        <v/>
      </c>
      <c r="AR124" s="72" t="str">
        <f>IF(Cyclical_overrides!AR124 = "",
IF(INDEX(F_Inputs_cyclical!$A$1:$BE$243, MATCH('Cyclical_after overrides'!$A124, F_Inputs_cyclical!$A$1:$A$243, 0), MATCH('Cyclical_after overrides'!AR$1, F_Inputs_cyclical!$A$1:$BE$1, 0))="", "", INDEX(F_Inputs_cyclical!$A$1:$BE$243, MATCH('Cyclical_after overrides'!$A124, F_Inputs_cyclical!$A$1:$A$243, 0), MATCH('Cyclical_after overrides'!AR$1, F_Inputs_cyclical!$A$1:$BE$1, 0))),
Cyclical_overrides!AR124)</f>
        <v/>
      </c>
      <c r="AS124" s="72" t="str">
        <f>IF(Cyclical_overrides!AS124 = "",
IF(INDEX(F_Inputs_cyclical!$A$1:$BE$243, MATCH('Cyclical_after overrides'!$A124, F_Inputs_cyclical!$A$1:$A$243, 0), MATCH('Cyclical_after overrides'!AS$1, F_Inputs_cyclical!$A$1:$BE$1, 0))="", "", INDEX(F_Inputs_cyclical!$A$1:$BE$243, MATCH('Cyclical_after overrides'!$A124, F_Inputs_cyclical!$A$1:$A$243, 0), MATCH('Cyclical_after overrides'!AS$1, F_Inputs_cyclical!$A$1:$BE$1, 0))),
Cyclical_overrides!AS124)</f>
        <v/>
      </c>
      <c r="AT124" s="72" t="str">
        <f>IF(Cyclical_overrides!AT124 = "",
IF(INDEX(F_Inputs_cyclical!$A$1:$BE$243, MATCH('Cyclical_after overrides'!$A124, F_Inputs_cyclical!$A$1:$A$243, 0), MATCH('Cyclical_after overrides'!AT$1, F_Inputs_cyclical!$A$1:$BE$1, 0))="", "", INDEX(F_Inputs_cyclical!$A$1:$BE$243, MATCH('Cyclical_after overrides'!$A124, F_Inputs_cyclical!$A$1:$A$243, 0), MATCH('Cyclical_after overrides'!AT$1, F_Inputs_cyclical!$A$1:$BE$1, 0))),
Cyclical_overrides!AT124)</f>
        <v/>
      </c>
      <c r="AU124" s="72" t="str">
        <f>IF(Cyclical_overrides!AU124 = "",
IF(INDEX(F_Inputs_cyclical!$A$1:$BE$243, MATCH('Cyclical_after overrides'!$A124, F_Inputs_cyclical!$A$1:$A$243, 0), MATCH('Cyclical_after overrides'!AU$1, F_Inputs_cyclical!$A$1:$BE$1, 0))="", "", INDEX(F_Inputs_cyclical!$A$1:$BE$243, MATCH('Cyclical_after overrides'!$A124, F_Inputs_cyclical!$A$1:$A$243, 0), MATCH('Cyclical_after overrides'!AU$1, F_Inputs_cyclical!$A$1:$BE$1, 0))),
Cyclical_overrides!AU124)</f>
        <v/>
      </c>
      <c r="AV124" s="72" t="str">
        <f>IF(Cyclical_overrides!AV124 = "",
IF(INDEX(F_Inputs_cyclical!$A$1:$BE$243, MATCH('Cyclical_after overrides'!$A124, F_Inputs_cyclical!$A$1:$A$243, 0), MATCH('Cyclical_after overrides'!AV$1, F_Inputs_cyclical!$A$1:$BE$1, 0))="", "", INDEX(F_Inputs_cyclical!$A$1:$BE$243, MATCH('Cyclical_after overrides'!$A124, F_Inputs_cyclical!$A$1:$A$243, 0), MATCH('Cyclical_after overrides'!AV$1, F_Inputs_cyclical!$A$1:$BE$1, 0))),
Cyclical_overrides!AV124)</f>
        <v/>
      </c>
      <c r="AW124" s="72">
        <f>IF(Cyclical_overrides!AW124 = "",
IF(INDEX(F_Inputs_cyclical!$A$1:$BE$243, MATCH('Cyclical_after overrides'!$A124, F_Inputs_cyclical!$A$1:$A$243, 0), MATCH('Cyclical_after overrides'!AW$1, F_Inputs_cyclical!$A$1:$BE$1, 0))="", "", INDEX(F_Inputs_cyclical!$A$1:$BE$243, MATCH('Cyclical_after overrides'!$A124, F_Inputs_cyclical!$A$1:$A$243, 0), MATCH('Cyclical_after overrides'!AW$1, F_Inputs_cyclical!$A$1:$BE$1, 0))),
Cyclical_overrides!AW124)</f>
        <v>0.94744609856262829</v>
      </c>
      <c r="AX124" s="72">
        <f>IF(Cyclical_overrides!AX124 = "",
IF(INDEX(F_Inputs_cyclical!$A$1:$BE$243, MATCH('Cyclical_after overrides'!$A124, F_Inputs_cyclical!$A$1:$A$243, 0), MATCH('Cyclical_after overrides'!AX$1, F_Inputs_cyclical!$A$1:$BE$1, 0))="", "", INDEX(F_Inputs_cyclical!$A$1:$BE$243, MATCH('Cyclical_after overrides'!$A124, F_Inputs_cyclical!$A$1:$A$243, 0), MATCH('Cyclical_after overrides'!AX$1, F_Inputs_cyclical!$A$1:$BE$1, 0))),
Cyclical_overrides!AX124)</f>
        <v>17.252262377830117</v>
      </c>
      <c r="AY124" s="72">
        <f>IF(Cyclical_overrides!AY124 = "",
IF(INDEX(F_Inputs_cyclical!$A$1:$BE$243, MATCH('Cyclical_after overrides'!$A124, F_Inputs_cyclical!$A$1:$A$243, 0), MATCH('Cyclical_after overrides'!AY$1, F_Inputs_cyclical!$A$1:$BE$1, 0))="", "", INDEX(F_Inputs_cyclical!$A$1:$BE$243, MATCH('Cyclical_after overrides'!$A124, F_Inputs_cyclical!$A$1:$A$243, 0), MATCH('Cyclical_after overrides'!AY$1, F_Inputs_cyclical!$A$1:$BE$1, 0))),
Cyclical_overrides!AY124)</f>
        <v>141.76722816975814</v>
      </c>
      <c r="AZ124" s="72">
        <f>IF(Cyclical_overrides!AZ124 = "",
IF(INDEX(F_Inputs_cyclical!$A$1:$BE$243, MATCH('Cyclical_after overrides'!$A124, F_Inputs_cyclical!$A$1:$A$243, 0), MATCH('Cyclical_after overrides'!AZ$1, F_Inputs_cyclical!$A$1:$BE$1, 0))="", "", INDEX(F_Inputs_cyclical!$A$1:$BE$243, MATCH('Cyclical_after overrides'!$A124, F_Inputs_cyclical!$A$1:$A$243, 0), MATCH('Cyclical_after overrides'!AZ$1, F_Inputs_cyclical!$A$1:$BE$1, 0))),
Cyclical_overrides!AZ124)</f>
        <v>1.4452930443351344</v>
      </c>
      <c r="BA124" s="72">
        <f>IF(Cyclical_overrides!BA124 = "",
IF(INDEX(F_Inputs_cyclical!$A$1:$BE$243, MATCH('Cyclical_after overrides'!$A124, F_Inputs_cyclical!$A$1:$A$243, 0), MATCH('Cyclical_after overrides'!BA$1, F_Inputs_cyclical!$A$1:$BE$1, 0))="", "", INDEX(F_Inputs_cyclical!$A$1:$BE$243, MATCH('Cyclical_after overrides'!$A124, F_Inputs_cyclical!$A$1:$A$243, 0), MATCH('Cyclical_after overrides'!BA$1, F_Inputs_cyclical!$A$1:$BE$1, 0))),
Cyclical_overrides!BA124)</f>
        <v>9.7002642348695076</v>
      </c>
      <c r="BB124" s="72">
        <f>IF(Cyclical_overrides!BB124 = "",
IF(INDEX(F_Inputs_cyclical!$A$1:$BE$243, MATCH('Cyclical_after overrides'!$A124, F_Inputs_cyclical!$A$1:$A$243, 0), MATCH('Cyclical_after overrides'!BB$1, F_Inputs_cyclical!$A$1:$BE$1, 0))="", "", INDEX(F_Inputs_cyclical!$A$1:$BE$243, MATCH('Cyclical_after overrides'!$A124, F_Inputs_cyclical!$A$1:$A$243, 0), MATCH('Cyclical_after overrides'!BB$1, F_Inputs_cyclical!$A$1:$BE$1, 0))),
Cyclical_overrides!BB124)</f>
        <v>9.7002642348695076</v>
      </c>
      <c r="BC124" s="72">
        <f>IF(Cyclical_overrides!BC124 = "",
IF(INDEX(F_Inputs_cyclical!$A$1:$BE$243, MATCH('Cyclical_after overrides'!$A124, F_Inputs_cyclical!$A$1:$A$243, 0), MATCH('Cyclical_after overrides'!BC$1, F_Inputs_cyclical!$A$1:$BE$1, 0))="", "", INDEX(F_Inputs_cyclical!$A$1:$BE$243, MATCH('Cyclical_after overrides'!$A124, F_Inputs_cyclical!$A$1:$A$243, 0), MATCH('Cyclical_after overrides'!BC$1, F_Inputs_cyclical!$A$1:$BE$1, 0))),
Cyclical_overrides!BC124)</f>
        <v>0</v>
      </c>
      <c r="BD124" s="72">
        <f>IF(Cyclical_overrides!BD124 = "",
IF(INDEX(F_Inputs_cyclical!$A$1:$BE$243, MATCH('Cyclical_after overrides'!$A124, F_Inputs_cyclical!$A$1:$A$243, 0), MATCH('Cyclical_after overrides'!BD$1, F_Inputs_cyclical!$A$1:$BE$1, 0))="", "", INDEX(F_Inputs_cyclical!$A$1:$BE$243, MATCH('Cyclical_after overrides'!$A124, F_Inputs_cyclical!$A$1:$A$243, 0), MATCH('Cyclical_after overrides'!BD$1, F_Inputs_cyclical!$A$1:$BE$1, 0))),
Cyclical_overrides!BD124)</f>
        <v>436.71005388793355</v>
      </c>
      <c r="BE124" s="194"/>
    </row>
    <row r="125" spans="1:57" x14ac:dyDescent="0.4">
      <c r="A125" s="63" t="str">
        <f t="shared" si="1"/>
        <v>YKY14</v>
      </c>
      <c r="B125" s="63" t="s">
        <v>385</v>
      </c>
      <c r="C125" s="63" t="s">
        <v>243</v>
      </c>
      <c r="D125" s="72">
        <f>IF(Cyclical_overrides!D125 = "",
IF(INDEX(F_Inputs_cyclical!$A$1:$BE$243, MATCH('Cyclical_after overrides'!$A125, F_Inputs_cyclical!$A$1:$A$243, 0), MATCH('Cyclical_after overrides'!D$1, F_Inputs_cyclical!$A$1:$BE$1, 0))="", "", INDEX(F_Inputs_cyclical!$A$1:$BE$243, MATCH('Cyclical_after overrides'!$A125, F_Inputs_cyclical!$A$1:$A$243, 0), MATCH('Cyclical_after overrides'!D$1, F_Inputs_cyclical!$A$1:$BE$1, 0))),
Cyclical_overrides!D125)</f>
        <v>18.3</v>
      </c>
      <c r="E125" s="72">
        <f>IF(Cyclical_overrides!E125 = "",
IF(INDEX(F_Inputs_cyclical!$A$1:$BE$243, MATCH('Cyclical_after overrides'!$A125, F_Inputs_cyclical!$A$1:$A$243, 0), MATCH('Cyclical_after overrides'!E$1, F_Inputs_cyclical!$A$1:$BE$1, 0))="", "", INDEX(F_Inputs_cyclical!$A$1:$BE$243, MATCH('Cyclical_after overrides'!$A125, F_Inputs_cyclical!$A$1:$A$243, 0), MATCH('Cyclical_after overrides'!E$1, F_Inputs_cyclical!$A$1:$BE$1, 0))),
Cyclical_overrides!E125)</f>
        <v>3</v>
      </c>
      <c r="F125" s="72">
        <f>IF(Cyclical_overrides!F125 = "",
IF(INDEX(F_Inputs_cyclical!$A$1:$BE$243, MATCH('Cyclical_after overrides'!$A125, F_Inputs_cyclical!$A$1:$A$243, 0), MATCH('Cyclical_after overrides'!F$1, F_Inputs_cyclical!$A$1:$BE$1, 0))="", "", INDEX(F_Inputs_cyclical!$A$1:$BE$243, MATCH('Cyclical_after overrides'!$A125, F_Inputs_cyclical!$A$1:$A$243, 0), MATCH('Cyclical_after overrides'!F$1, F_Inputs_cyclical!$A$1:$BE$1, 0))),
Cyclical_overrides!F125)</f>
        <v>16.899999999999999</v>
      </c>
      <c r="G125" s="72">
        <f>IF(Cyclical_overrides!G125 = "",
IF(INDEX(F_Inputs_cyclical!$A$1:$BE$243, MATCH('Cyclical_after overrides'!$A125, F_Inputs_cyclical!$A$1:$A$243, 0), MATCH('Cyclical_after overrides'!G$1, F_Inputs_cyclical!$A$1:$BE$1, 0))="", "", INDEX(F_Inputs_cyclical!$A$1:$BE$243, MATCH('Cyclical_after overrides'!$A125, F_Inputs_cyclical!$A$1:$A$243, 0), MATCH('Cyclical_after overrides'!G$1, F_Inputs_cyclical!$A$1:$BE$1, 0))),
Cyclical_overrides!G125)</f>
        <v>2.1</v>
      </c>
      <c r="H125" s="72">
        <f>IF(Cyclical_overrides!H125 = "",
IF(INDEX(F_Inputs_cyclical!$A$1:$BE$243, MATCH('Cyclical_after overrides'!$A125, F_Inputs_cyclical!$A$1:$A$243, 0), MATCH('Cyclical_after overrides'!H$1, F_Inputs_cyclical!$A$1:$BE$1, 0))="", "", INDEX(F_Inputs_cyclical!$A$1:$BE$243, MATCH('Cyclical_after overrides'!$A125, F_Inputs_cyclical!$A$1:$A$243, 0), MATCH('Cyclical_after overrides'!H$1, F_Inputs_cyclical!$A$1:$BE$1, 0))),
Cyclical_overrides!H125)</f>
        <v>0</v>
      </c>
      <c r="I125" s="72">
        <f>IF(Cyclical_overrides!I125 = "",
IF(INDEX(F_Inputs_cyclical!$A$1:$BE$243, MATCH('Cyclical_after overrides'!$A125, F_Inputs_cyclical!$A$1:$A$243, 0), MATCH('Cyclical_after overrides'!I$1, F_Inputs_cyclical!$A$1:$BE$1, 0))="", "", INDEX(F_Inputs_cyclical!$A$1:$BE$243, MATCH('Cyclical_after overrides'!$A125, F_Inputs_cyclical!$A$1:$A$243, 0), MATCH('Cyclical_after overrides'!I$1, F_Inputs_cyclical!$A$1:$BE$1, 0))),
Cyclical_overrides!I125)</f>
        <v>0</v>
      </c>
      <c r="J125" s="72">
        <f>IF(Cyclical_overrides!J125 = "",
IF(INDEX(F_Inputs_cyclical!$A$1:$BE$243, MATCH('Cyclical_after overrides'!$A125, F_Inputs_cyclical!$A$1:$A$243, 0), MATCH('Cyclical_after overrides'!J$1, F_Inputs_cyclical!$A$1:$BE$1, 0))="", "", INDEX(F_Inputs_cyclical!$A$1:$BE$243, MATCH('Cyclical_after overrides'!$A125, F_Inputs_cyclical!$A$1:$A$243, 0), MATCH('Cyclical_after overrides'!J$1, F_Inputs_cyclical!$A$1:$BE$1, 0))),
Cyclical_overrides!J125)</f>
        <v>55.2</v>
      </c>
      <c r="K125" s="72">
        <f>IF(Cyclical_overrides!K125 = "",
IF(INDEX(F_Inputs_cyclical!$A$1:$BE$243, MATCH('Cyclical_after overrides'!$A125, F_Inputs_cyclical!$A$1:$A$243, 0), MATCH('Cyclical_after overrides'!K$1, F_Inputs_cyclical!$A$1:$BE$1, 0))="", "", INDEX(F_Inputs_cyclical!$A$1:$BE$243, MATCH('Cyclical_after overrides'!$A125, F_Inputs_cyclical!$A$1:$A$243, 0), MATCH('Cyclical_after overrides'!K$1, F_Inputs_cyclical!$A$1:$BE$1, 0))),
Cyclical_overrides!K125)</f>
        <v>15.5</v>
      </c>
      <c r="L125" s="72">
        <f>IF(Cyclical_overrides!L125 = "",
IF(INDEX(F_Inputs_cyclical!$A$1:$BE$243, MATCH('Cyclical_after overrides'!$A125, F_Inputs_cyclical!$A$1:$A$243, 0), MATCH('Cyclical_after overrides'!L$1, F_Inputs_cyclical!$A$1:$BE$1, 0))="", "", INDEX(F_Inputs_cyclical!$A$1:$BE$243, MATCH('Cyclical_after overrides'!$A125, F_Inputs_cyclical!$A$1:$A$243, 0), MATCH('Cyclical_after overrides'!L$1, F_Inputs_cyclical!$A$1:$BE$1, 0))),
Cyclical_overrides!L125)</f>
        <v>5.0999999999999996</v>
      </c>
      <c r="M125" s="72">
        <f>IF(Cyclical_overrides!M125 = "",
IF(INDEX(F_Inputs_cyclical!$A$1:$BE$243, MATCH('Cyclical_after overrides'!$A125, F_Inputs_cyclical!$A$1:$A$243, 0), MATCH('Cyclical_after overrides'!M$1, F_Inputs_cyclical!$A$1:$BE$1, 0))="", "", INDEX(F_Inputs_cyclical!$A$1:$BE$243, MATCH('Cyclical_after overrides'!$A125, F_Inputs_cyclical!$A$1:$A$243, 0), MATCH('Cyclical_after overrides'!M$1, F_Inputs_cyclical!$A$1:$BE$1, 0))),
Cyclical_overrides!M125)</f>
        <v>0</v>
      </c>
      <c r="N125" s="72">
        <f>IF(Cyclical_overrides!N125 = "",
IF(INDEX(F_Inputs_cyclical!$A$1:$BE$243, MATCH('Cyclical_after overrides'!$A125, F_Inputs_cyclical!$A$1:$A$243, 0), MATCH('Cyclical_after overrides'!N$1, F_Inputs_cyclical!$A$1:$BE$1, 0))="", "", INDEX(F_Inputs_cyclical!$A$1:$BE$243, MATCH('Cyclical_after overrides'!$A125, F_Inputs_cyclical!$A$1:$A$243, 0), MATCH('Cyclical_after overrides'!N$1, F_Inputs_cyclical!$A$1:$BE$1, 0))),
Cyclical_overrides!N125)</f>
        <v>4.8999999999999995</v>
      </c>
      <c r="O125" s="72" t="str">
        <f>IF(Cyclical_overrides!O125 = "",
IF(INDEX(F_Inputs_cyclical!$A$1:$BE$243, MATCH('Cyclical_after overrides'!$A125, F_Inputs_cyclical!$A$1:$A$243, 0), MATCH('Cyclical_after overrides'!O$1, F_Inputs_cyclical!$A$1:$BE$1, 0))="", "", INDEX(F_Inputs_cyclical!$A$1:$BE$243, MATCH('Cyclical_after overrides'!$A125, F_Inputs_cyclical!$A$1:$A$243, 0), MATCH('Cyclical_after overrides'!O$1, F_Inputs_cyclical!$A$1:$BE$1, 0))),
Cyclical_overrides!O125)</f>
        <v/>
      </c>
      <c r="P125" s="72" t="str">
        <f>IF(Cyclical_overrides!P125 = "",
IF(INDEX(F_Inputs_cyclical!$A$1:$BE$243, MATCH('Cyclical_after overrides'!$A125, F_Inputs_cyclical!$A$1:$A$243, 0), MATCH('Cyclical_after overrides'!P$1, F_Inputs_cyclical!$A$1:$BE$1, 0))="", "", INDEX(F_Inputs_cyclical!$A$1:$BE$243, MATCH('Cyclical_after overrides'!$A125, F_Inputs_cyclical!$A$1:$A$243, 0), MATCH('Cyclical_after overrides'!P$1, F_Inputs_cyclical!$A$1:$BE$1, 0))),
Cyclical_overrides!P125)</f>
        <v/>
      </c>
      <c r="Q125" s="72" t="str">
        <f>IF(Cyclical_overrides!Q125 = "",
IF(INDEX(F_Inputs_cyclical!$A$1:$BE$243, MATCH('Cyclical_after overrides'!$A125, F_Inputs_cyclical!$A$1:$A$243, 0), MATCH('Cyclical_after overrides'!Q$1, F_Inputs_cyclical!$A$1:$BE$1, 0))="", "", INDEX(F_Inputs_cyclical!$A$1:$BE$243, MATCH('Cyclical_after overrides'!$A125, F_Inputs_cyclical!$A$1:$A$243, 0), MATCH('Cyclical_after overrides'!Q$1, F_Inputs_cyclical!$A$1:$BE$1, 0))),
Cyclical_overrides!Q125)</f>
        <v/>
      </c>
      <c r="R125" s="72" t="str">
        <f>IF(Cyclical_overrides!R125 = "",
IF(INDEX(F_Inputs_cyclical!$A$1:$BE$243, MATCH('Cyclical_after overrides'!$A125, F_Inputs_cyclical!$A$1:$A$243, 0), MATCH('Cyclical_after overrides'!R$1, F_Inputs_cyclical!$A$1:$BE$1, 0))="", "", INDEX(F_Inputs_cyclical!$A$1:$BE$243, MATCH('Cyclical_after overrides'!$A125, F_Inputs_cyclical!$A$1:$A$243, 0), MATCH('Cyclical_after overrides'!R$1, F_Inputs_cyclical!$A$1:$BE$1, 0))),
Cyclical_overrides!R125)</f>
        <v/>
      </c>
      <c r="S125" s="72" t="str">
        <f>IF(Cyclical_overrides!S125 = "",
IF(INDEX(F_Inputs_cyclical!$A$1:$BE$243, MATCH('Cyclical_after overrides'!$A125, F_Inputs_cyclical!$A$1:$A$243, 0), MATCH('Cyclical_after overrides'!S$1, F_Inputs_cyclical!$A$1:$BE$1, 0))="", "", INDEX(F_Inputs_cyclical!$A$1:$BE$243, MATCH('Cyclical_after overrides'!$A125, F_Inputs_cyclical!$A$1:$A$243, 0), MATCH('Cyclical_after overrides'!S$1, F_Inputs_cyclical!$A$1:$BE$1, 0))),
Cyclical_overrides!S125)</f>
        <v/>
      </c>
      <c r="T125" s="72" t="str">
        <f>IF(Cyclical_overrides!T125 = "",
IF(INDEX(F_Inputs_cyclical!$A$1:$BE$243, MATCH('Cyclical_after overrides'!$A125, F_Inputs_cyclical!$A$1:$A$243, 0), MATCH('Cyclical_after overrides'!T$1, F_Inputs_cyclical!$A$1:$BE$1, 0))="", "", INDEX(F_Inputs_cyclical!$A$1:$BE$243, MATCH('Cyclical_after overrides'!$A125, F_Inputs_cyclical!$A$1:$A$243, 0), MATCH('Cyclical_after overrides'!T$1, F_Inputs_cyclical!$A$1:$BE$1, 0))),
Cyclical_overrides!T125)</f>
        <v/>
      </c>
      <c r="U125" s="72">
        <f>IF(Cyclical_overrides!U125 = "",
IF(INDEX(F_Inputs_cyclical!$A$1:$BE$243, MATCH('Cyclical_after overrides'!$A125, F_Inputs_cyclical!$A$1:$A$243, 0), MATCH('Cyclical_after overrides'!U$1, F_Inputs_cyclical!$A$1:$BE$1, 0))="", "", INDEX(F_Inputs_cyclical!$A$1:$BE$243, MATCH('Cyclical_after overrides'!$A125, F_Inputs_cyclical!$A$1:$A$243, 0), MATCH('Cyclical_after overrides'!U$1, F_Inputs_cyclical!$A$1:$BE$1, 0))),
Cyclical_overrides!U125)</f>
        <v>50.300000000000004</v>
      </c>
      <c r="V125" s="72">
        <f>IF(Cyclical_overrides!V125 = "",
IF(INDEX(F_Inputs_cyclical!$A$1:$BE$243, MATCH('Cyclical_after overrides'!$A125, F_Inputs_cyclical!$A$1:$A$243, 0), MATCH('Cyclical_after overrides'!V$1, F_Inputs_cyclical!$A$1:$BE$1, 0))="", "", INDEX(F_Inputs_cyclical!$A$1:$BE$243, MATCH('Cyclical_after overrides'!$A125, F_Inputs_cyclical!$A$1:$A$243, 0), MATCH('Cyclical_after overrides'!V$1, F_Inputs_cyclical!$A$1:$BE$1, 0))),
Cyclical_overrides!V125)</f>
        <v>61.487000000000002</v>
      </c>
      <c r="W125" s="72">
        <f>IF(Cyclical_overrides!W125 = "",
IF(INDEX(F_Inputs_cyclical!$A$1:$BE$243, MATCH('Cyclical_after overrides'!$A125, F_Inputs_cyclical!$A$1:$A$243, 0), MATCH('Cyclical_after overrides'!W$1, F_Inputs_cyclical!$A$1:$BE$1, 0))="", "", INDEX(F_Inputs_cyclical!$A$1:$BE$243, MATCH('Cyclical_after overrides'!$A125, F_Inputs_cyclical!$A$1:$A$243, 0), MATCH('Cyclical_after overrides'!W$1, F_Inputs_cyclical!$A$1:$BE$1, 0))),
Cyclical_overrides!W125)</f>
        <v>41.761000000000003</v>
      </c>
      <c r="X125" s="72">
        <f>IF(Cyclical_overrides!X125 = "",
IF(INDEX(F_Inputs_cyclical!$A$1:$BE$243, MATCH('Cyclical_after overrides'!$A125, F_Inputs_cyclical!$A$1:$A$243, 0), MATCH('Cyclical_after overrides'!X$1, F_Inputs_cyclical!$A$1:$BE$1, 0))="", "", INDEX(F_Inputs_cyclical!$A$1:$BE$243, MATCH('Cyclical_after overrides'!$A125, F_Inputs_cyclical!$A$1:$A$243, 0), MATCH('Cyclical_after overrides'!X$1, F_Inputs_cyclical!$A$1:$BE$1, 0))),
Cyclical_overrides!X125)</f>
        <v>70.823999999999998</v>
      </c>
      <c r="Y125" s="72">
        <f>IF(Cyclical_overrides!Y125 = "",
IF(INDEX(F_Inputs_cyclical!$A$1:$BE$243, MATCH('Cyclical_after overrides'!$A125, F_Inputs_cyclical!$A$1:$A$243, 0), MATCH('Cyclical_after overrides'!Y$1, F_Inputs_cyclical!$A$1:$BE$1, 0))="", "", INDEX(F_Inputs_cyclical!$A$1:$BE$243, MATCH('Cyclical_after overrides'!$A125, F_Inputs_cyclical!$A$1:$A$243, 0), MATCH('Cyclical_after overrides'!Y$1, F_Inputs_cyclical!$A$1:$BE$1, 0))),
Cyclical_overrides!Y125)</f>
        <v>41.991999999999997</v>
      </c>
      <c r="Z125" s="72">
        <f>IF(Cyclical_overrides!Z125 = "",
IF(INDEX(F_Inputs_cyclical!$A$1:$BE$243, MATCH('Cyclical_after overrides'!$A125, F_Inputs_cyclical!$A$1:$A$243, 0), MATCH('Cyclical_after overrides'!Z$1, F_Inputs_cyclical!$A$1:$BE$1, 0))="", "", INDEX(F_Inputs_cyclical!$A$1:$BE$243, MATCH('Cyclical_after overrides'!$A125, F_Inputs_cyclical!$A$1:$A$243, 0), MATCH('Cyclical_after overrides'!Z$1, F_Inputs_cyclical!$A$1:$BE$1, 0))),
Cyclical_overrides!Z125)</f>
        <v>1021.321</v>
      </c>
      <c r="AA125" s="72">
        <f>IF(Cyclical_overrides!AA125 = "",
IF(INDEX(F_Inputs_cyclical!$A$1:$BE$243, MATCH('Cyclical_after overrides'!$A125, F_Inputs_cyclical!$A$1:$A$243, 0), MATCH('Cyclical_after overrides'!AA$1, F_Inputs_cyclical!$A$1:$BE$1, 0))="", "", INDEX(F_Inputs_cyclical!$A$1:$BE$243, MATCH('Cyclical_after overrides'!$A125, F_Inputs_cyclical!$A$1:$A$243, 0), MATCH('Cyclical_after overrides'!AA$1, F_Inputs_cyclical!$A$1:$BE$1, 0))),
Cyclical_overrides!AA125)</f>
        <v>870.19</v>
      </c>
      <c r="AB125" s="72">
        <f>IF(Cyclical_overrides!AB125 = "",
IF(INDEX(F_Inputs_cyclical!$A$1:$BE$243, MATCH('Cyclical_after overrides'!$A125, F_Inputs_cyclical!$A$1:$A$243, 0), MATCH('Cyclical_after overrides'!AB$1, F_Inputs_cyclical!$A$1:$BE$1, 0))="", "", INDEX(F_Inputs_cyclical!$A$1:$BE$243, MATCH('Cyclical_after overrides'!$A125, F_Inputs_cyclical!$A$1:$A$243, 0), MATCH('Cyclical_after overrides'!AB$1, F_Inputs_cyclical!$A$1:$BE$1, 0))),
Cyclical_overrides!AB125)</f>
        <v>0</v>
      </c>
      <c r="AC125" s="72" t="str">
        <f>IF(Cyclical_overrides!AC125 = "",
IF(INDEX(F_Inputs_cyclical!$A$1:$BE$243, MATCH('Cyclical_after overrides'!$A125, F_Inputs_cyclical!$A$1:$A$243, 0), MATCH('Cyclical_after overrides'!AC$1, F_Inputs_cyclical!$A$1:$BE$1, 0))="", "", INDEX(F_Inputs_cyclical!$A$1:$BE$243, MATCH('Cyclical_after overrides'!$A125, F_Inputs_cyclical!$A$1:$A$243, 0), MATCH('Cyclical_after overrides'!AC$1, F_Inputs_cyclical!$A$1:$BE$1, 0))),
Cyclical_overrides!AC125)</f>
        <v/>
      </c>
      <c r="AD125" s="72" t="str">
        <f>IF(Cyclical_overrides!AD125 = "",
IF(INDEX(F_Inputs_cyclical!$A$1:$BE$243, MATCH('Cyclical_after overrides'!$A125, F_Inputs_cyclical!$A$1:$A$243, 0), MATCH('Cyclical_after overrides'!AD$1, F_Inputs_cyclical!$A$1:$BE$1, 0))="", "", INDEX(F_Inputs_cyclical!$A$1:$BE$243, MATCH('Cyclical_after overrides'!$A125, F_Inputs_cyclical!$A$1:$A$243, 0), MATCH('Cyclical_after overrides'!AD$1, F_Inputs_cyclical!$A$1:$BE$1, 0))),
Cyclical_overrides!AD125)</f>
        <v/>
      </c>
      <c r="AE125" s="72" t="str">
        <f>IF(Cyclical_overrides!AE125 = "",
IF(INDEX(F_Inputs_cyclical!$A$1:$BE$243, MATCH('Cyclical_after overrides'!$A125, F_Inputs_cyclical!$A$1:$A$243, 0), MATCH('Cyclical_after overrides'!AE$1, F_Inputs_cyclical!$A$1:$BE$1, 0))="", "", INDEX(F_Inputs_cyclical!$A$1:$BE$243, MATCH('Cyclical_after overrides'!$A125, F_Inputs_cyclical!$A$1:$A$243, 0), MATCH('Cyclical_after overrides'!AE$1, F_Inputs_cyclical!$A$1:$BE$1, 0))),
Cyclical_overrides!AE125)</f>
        <v/>
      </c>
      <c r="AF125" s="72" t="str">
        <f>IF(Cyclical_overrides!AF125 = "",
IF(INDEX(F_Inputs_cyclical!$A$1:$BE$243, MATCH('Cyclical_after overrides'!$A125, F_Inputs_cyclical!$A$1:$A$243, 0), MATCH('Cyclical_after overrides'!AF$1, F_Inputs_cyclical!$A$1:$BE$1, 0))="", "", INDEX(F_Inputs_cyclical!$A$1:$BE$243, MATCH('Cyclical_after overrides'!$A125, F_Inputs_cyclical!$A$1:$A$243, 0), MATCH('Cyclical_after overrides'!AF$1, F_Inputs_cyclical!$A$1:$BE$1, 0))),
Cyclical_overrides!AF125)</f>
        <v/>
      </c>
      <c r="AG125" s="72" t="str">
        <f>IF(Cyclical_overrides!AG125 = "",
IF(INDEX(F_Inputs_cyclical!$A$1:$BE$243, MATCH('Cyclical_after overrides'!$A125, F_Inputs_cyclical!$A$1:$A$243, 0), MATCH('Cyclical_after overrides'!AG$1, F_Inputs_cyclical!$A$1:$BE$1, 0))="", "", INDEX(F_Inputs_cyclical!$A$1:$BE$243, MATCH('Cyclical_after overrides'!$A125, F_Inputs_cyclical!$A$1:$A$243, 0), MATCH('Cyclical_after overrides'!AG$1, F_Inputs_cyclical!$A$1:$BE$1, 0))),
Cyclical_overrides!AG125)</f>
        <v/>
      </c>
      <c r="AH125" s="72" t="str">
        <f>IF(Cyclical_overrides!AH125 = "",
IF(INDEX(F_Inputs_cyclical!$A$1:$BE$243, MATCH('Cyclical_after overrides'!$A125, F_Inputs_cyclical!$A$1:$A$243, 0), MATCH('Cyclical_after overrides'!AH$1, F_Inputs_cyclical!$A$1:$BE$1, 0))="", "", INDEX(F_Inputs_cyclical!$A$1:$BE$243, MATCH('Cyclical_after overrides'!$A125, F_Inputs_cyclical!$A$1:$A$243, 0), MATCH('Cyclical_after overrides'!AH$1, F_Inputs_cyclical!$A$1:$BE$1, 0))),
Cyclical_overrides!AH125)</f>
        <v/>
      </c>
      <c r="AI125" s="72" t="str">
        <f>IF(Cyclical_overrides!AI125 = "",
IF(INDEX(F_Inputs_cyclical!$A$1:$BE$243, MATCH('Cyclical_after overrides'!$A125, F_Inputs_cyclical!$A$1:$A$243, 0), MATCH('Cyclical_after overrides'!AI$1, F_Inputs_cyclical!$A$1:$BE$1, 0))="", "", INDEX(F_Inputs_cyclical!$A$1:$BE$243, MATCH('Cyclical_after overrides'!$A125, F_Inputs_cyclical!$A$1:$A$243, 0), MATCH('Cyclical_after overrides'!AI$1, F_Inputs_cyclical!$A$1:$BE$1, 0))),
Cyclical_overrides!AI125)</f>
        <v/>
      </c>
      <c r="AJ125" s="72" t="str">
        <f>IF(Cyclical_overrides!AJ125 = "",
IF(INDEX(F_Inputs_cyclical!$A$1:$BE$243, MATCH('Cyclical_after overrides'!$A125, F_Inputs_cyclical!$A$1:$A$243, 0), MATCH('Cyclical_after overrides'!AJ$1, F_Inputs_cyclical!$A$1:$BE$1, 0))="", "", INDEX(F_Inputs_cyclical!$A$1:$BE$243, MATCH('Cyclical_after overrides'!$A125, F_Inputs_cyclical!$A$1:$A$243, 0), MATCH('Cyclical_after overrides'!AJ$1, F_Inputs_cyclical!$A$1:$BE$1, 0))),
Cyclical_overrides!AJ125)</f>
        <v/>
      </c>
      <c r="AK125" s="72" t="str">
        <f>IF(Cyclical_overrides!AK125 = "",
IF(INDEX(F_Inputs_cyclical!$A$1:$BE$243, MATCH('Cyclical_after overrides'!$A125, F_Inputs_cyclical!$A$1:$A$243, 0), MATCH('Cyclical_after overrides'!AK$1, F_Inputs_cyclical!$A$1:$BE$1, 0))="", "", INDEX(F_Inputs_cyclical!$A$1:$BE$243, MATCH('Cyclical_after overrides'!$A125, F_Inputs_cyclical!$A$1:$A$243, 0), MATCH('Cyclical_after overrides'!AK$1, F_Inputs_cyclical!$A$1:$BE$1, 0))),
Cyclical_overrides!AK125)</f>
        <v/>
      </c>
      <c r="AL125" s="72" t="str">
        <f>IF(Cyclical_overrides!AL125 = "",
IF(INDEX(F_Inputs_cyclical!$A$1:$BE$243, MATCH('Cyclical_after overrides'!$A125, F_Inputs_cyclical!$A$1:$A$243, 0), MATCH('Cyclical_after overrides'!AL$1, F_Inputs_cyclical!$A$1:$BE$1, 0))="", "", INDEX(F_Inputs_cyclical!$A$1:$BE$243, MATCH('Cyclical_after overrides'!$A125, F_Inputs_cyclical!$A$1:$A$243, 0), MATCH('Cyclical_after overrides'!AL$1, F_Inputs_cyclical!$A$1:$BE$1, 0))),
Cyclical_overrides!AL125)</f>
        <v/>
      </c>
      <c r="AM125" s="72">
        <f>IF(Cyclical_overrides!AM125 = "",
IF(INDEX(F_Inputs_cyclical!$A$1:$BE$243, MATCH('Cyclical_after overrides'!$A125, F_Inputs_cyclical!$A$1:$A$243, 0), MATCH('Cyclical_after overrides'!AM$1, F_Inputs_cyclical!$A$1:$BE$1, 0))="", "", INDEX(F_Inputs_cyclical!$A$1:$BE$243, MATCH('Cyclical_after overrides'!$A125, F_Inputs_cyclical!$A$1:$A$243, 0), MATCH('Cyclical_after overrides'!AM$1, F_Inputs_cyclical!$A$1:$BE$1, 0))),
Cyclical_overrides!AM125)</f>
        <v>10</v>
      </c>
      <c r="AN125" s="72">
        <f>IF(Cyclical_overrides!AN125 = "",
IF(INDEX(F_Inputs_cyclical!$A$1:$BE$243, MATCH('Cyclical_after overrides'!$A125, F_Inputs_cyclical!$A$1:$A$243, 0), MATCH('Cyclical_after overrides'!AN$1, F_Inputs_cyclical!$A$1:$BE$1, 0))="", "", INDEX(F_Inputs_cyclical!$A$1:$BE$243, MATCH('Cyclical_after overrides'!$A125, F_Inputs_cyclical!$A$1:$A$243, 0), MATCH('Cyclical_after overrides'!AN$1, F_Inputs_cyclical!$A$1:$BE$1, 0))),
Cyclical_overrides!AN125)</f>
        <v>50.300000000000004</v>
      </c>
      <c r="AO125" s="72" t="str">
        <f>IF(Cyclical_overrides!AO125 = "",
IF(INDEX(F_Inputs_cyclical!$A$1:$BE$243, MATCH('Cyclical_after overrides'!$A125, F_Inputs_cyclical!$A$1:$A$243, 0), MATCH('Cyclical_after overrides'!AO$1, F_Inputs_cyclical!$A$1:$BE$1, 0))="", "", INDEX(F_Inputs_cyclical!$A$1:$BE$243, MATCH('Cyclical_after overrides'!$A125, F_Inputs_cyclical!$A$1:$A$243, 0), MATCH('Cyclical_after overrides'!AO$1, F_Inputs_cyclical!$A$1:$BE$1, 0))),
Cyclical_overrides!AO125)</f>
        <v/>
      </c>
      <c r="AP125" s="72" t="str">
        <f>IF(Cyclical_overrides!AP125 = "",
IF(INDEX(F_Inputs_cyclical!$A$1:$BE$243, MATCH('Cyclical_after overrides'!$A125, F_Inputs_cyclical!$A$1:$A$243, 0), MATCH('Cyclical_after overrides'!AP$1, F_Inputs_cyclical!$A$1:$BE$1, 0))="", "", INDEX(F_Inputs_cyclical!$A$1:$BE$243, MATCH('Cyclical_after overrides'!$A125, F_Inputs_cyclical!$A$1:$A$243, 0), MATCH('Cyclical_after overrides'!AP$1, F_Inputs_cyclical!$A$1:$BE$1, 0))),
Cyclical_overrides!AP125)</f>
        <v/>
      </c>
      <c r="AQ125" s="72" t="str">
        <f>IF(Cyclical_overrides!AQ125 = "",
IF(INDEX(F_Inputs_cyclical!$A$1:$BE$243, MATCH('Cyclical_after overrides'!$A125, F_Inputs_cyclical!$A$1:$A$243, 0), MATCH('Cyclical_after overrides'!AQ$1, F_Inputs_cyclical!$A$1:$BE$1, 0))="", "", INDEX(F_Inputs_cyclical!$A$1:$BE$243, MATCH('Cyclical_after overrides'!$A125, F_Inputs_cyclical!$A$1:$A$243, 0), MATCH('Cyclical_after overrides'!AQ$1, F_Inputs_cyclical!$A$1:$BE$1, 0))),
Cyclical_overrides!AQ125)</f>
        <v/>
      </c>
      <c r="AR125" s="72">
        <f>IF(Cyclical_overrides!AR125 = "",
IF(INDEX(F_Inputs_cyclical!$A$1:$BE$243, MATCH('Cyclical_after overrides'!$A125, F_Inputs_cyclical!$A$1:$A$243, 0), MATCH('Cyclical_after overrides'!AR$1, F_Inputs_cyclical!$A$1:$BE$1, 0))="", "", INDEX(F_Inputs_cyclical!$A$1:$BE$243, MATCH('Cyclical_after overrides'!$A125, F_Inputs_cyclical!$A$1:$A$243, 0), MATCH('Cyclical_after overrides'!AR$1, F_Inputs_cyclical!$A$1:$BE$1, 0))),
Cyclical_overrides!AR125)</f>
        <v>0</v>
      </c>
      <c r="AS125" s="72">
        <f>IF(Cyclical_overrides!AS125 = "",
IF(INDEX(F_Inputs_cyclical!$A$1:$BE$243, MATCH('Cyclical_after overrides'!$A125, F_Inputs_cyclical!$A$1:$A$243, 0), MATCH('Cyclical_after overrides'!AS$1, F_Inputs_cyclical!$A$1:$BE$1, 0))="", "", INDEX(F_Inputs_cyclical!$A$1:$BE$243, MATCH('Cyclical_after overrides'!$A125, F_Inputs_cyclical!$A$1:$A$243, 0), MATCH('Cyclical_after overrides'!AS$1, F_Inputs_cyclical!$A$1:$BE$1, 0))),
Cyclical_overrides!AS125)</f>
        <v>4.8</v>
      </c>
      <c r="AT125" s="72">
        <f>IF(Cyclical_overrides!AT125 = "",
IF(INDEX(F_Inputs_cyclical!$A$1:$BE$243, MATCH('Cyclical_after overrides'!$A125, F_Inputs_cyclical!$A$1:$A$243, 0), MATCH('Cyclical_after overrides'!AT$1, F_Inputs_cyclical!$A$1:$BE$1, 0))="", "", INDEX(F_Inputs_cyclical!$A$1:$BE$243, MATCH('Cyclical_after overrides'!$A125, F_Inputs_cyclical!$A$1:$A$243, 0), MATCH('Cyclical_after overrides'!AT$1, F_Inputs_cyclical!$A$1:$BE$1, 0))),
Cyclical_overrides!AT125)</f>
        <v>-5</v>
      </c>
      <c r="AU125" s="72">
        <f>IF(Cyclical_overrides!AU125 = "",
IF(INDEX(F_Inputs_cyclical!$A$1:$BE$243, MATCH('Cyclical_after overrides'!$A125, F_Inputs_cyclical!$A$1:$A$243, 0), MATCH('Cyclical_after overrides'!AU$1, F_Inputs_cyclical!$A$1:$BE$1, 0))="", "", INDEX(F_Inputs_cyclical!$A$1:$BE$243, MATCH('Cyclical_after overrides'!$A125, F_Inputs_cyclical!$A$1:$A$243, 0), MATCH('Cyclical_after overrides'!AU$1, F_Inputs_cyclical!$A$1:$BE$1, 0))),
Cyclical_overrides!AU125)</f>
        <v>0.20499999999999999</v>
      </c>
      <c r="AV125" s="72" t="str">
        <f>IF(Cyclical_overrides!AV125 = "",
IF(INDEX(F_Inputs_cyclical!$A$1:$BE$243, MATCH('Cyclical_after overrides'!$A125, F_Inputs_cyclical!$A$1:$A$243, 0), MATCH('Cyclical_after overrides'!AV$1, F_Inputs_cyclical!$A$1:$BE$1, 0))="", "", INDEX(F_Inputs_cyclical!$A$1:$BE$243, MATCH('Cyclical_after overrides'!$A125, F_Inputs_cyclical!$A$1:$A$243, 0), MATCH('Cyclical_after overrides'!AV$1, F_Inputs_cyclical!$A$1:$BE$1, 0))),
Cyclical_overrides!AV125)</f>
        <v/>
      </c>
      <c r="AW125" s="72">
        <f>IF(Cyclical_overrides!AW125 = "",
IF(INDEX(F_Inputs_cyclical!$A$1:$BE$243, MATCH('Cyclical_after overrides'!$A125, F_Inputs_cyclical!$A$1:$A$243, 0), MATCH('Cyclical_after overrides'!AW$1, F_Inputs_cyclical!$A$1:$BE$1, 0))="", "", INDEX(F_Inputs_cyclical!$A$1:$BE$243, MATCH('Cyclical_after overrides'!$A125, F_Inputs_cyclical!$A$1:$A$243, 0), MATCH('Cyclical_after overrides'!AW$1, F_Inputs_cyclical!$A$1:$BE$1, 0))),
Cyclical_overrides!AW125)</f>
        <v>1.24788708586883</v>
      </c>
      <c r="AX125" s="72">
        <f>IF(Cyclical_overrides!AX125 = "",
IF(INDEX(F_Inputs_cyclical!$A$1:$BE$243, MATCH('Cyclical_after overrides'!$A125, F_Inputs_cyclical!$A$1:$A$243, 0), MATCH('Cyclical_after overrides'!AX$1, F_Inputs_cyclical!$A$1:$BE$1, 0))="", "", INDEX(F_Inputs_cyclical!$A$1:$BE$243, MATCH('Cyclical_after overrides'!$A125, F_Inputs_cyclical!$A$1:$A$243, 0), MATCH('Cyclical_after overrides'!AX$1, F_Inputs_cyclical!$A$1:$BE$1, 0))),
Cyclical_overrides!AX125)</f>
        <v>27.070135326792073</v>
      </c>
      <c r="AY125" s="72">
        <f>IF(Cyclical_overrides!AY125 = "",
IF(INDEX(F_Inputs_cyclical!$A$1:$BE$243, MATCH('Cyclical_after overrides'!$A125, F_Inputs_cyclical!$A$1:$A$243, 0), MATCH('Cyclical_after overrides'!AY$1, F_Inputs_cyclical!$A$1:$BE$1, 0))="", "", INDEX(F_Inputs_cyclical!$A$1:$BE$243, MATCH('Cyclical_after overrides'!$A125, F_Inputs_cyclical!$A$1:$A$243, 0), MATCH('Cyclical_after overrides'!AY$1, F_Inputs_cyclical!$A$1:$BE$1, 0))),
Cyclical_overrides!AY125)</f>
        <v>135.90776555647301</v>
      </c>
      <c r="AZ125" s="72">
        <f>IF(Cyclical_overrides!AZ125 = "",
IF(INDEX(F_Inputs_cyclical!$A$1:$BE$243, MATCH('Cyclical_after overrides'!$A125, F_Inputs_cyclical!$A$1:$A$243, 0), MATCH('Cyclical_after overrides'!AZ$1, F_Inputs_cyclical!$A$1:$BE$1, 0))="", "", INDEX(F_Inputs_cyclical!$A$1:$BE$243, MATCH('Cyclical_after overrides'!$A125, F_Inputs_cyclical!$A$1:$A$243, 0), MATCH('Cyclical_after overrides'!AZ$1, F_Inputs_cyclical!$A$1:$BE$1, 0))),
Cyclical_overrides!AZ125)</f>
        <v>2.3420420435934259</v>
      </c>
      <c r="BA125" s="72">
        <f>IF(Cyclical_overrides!BA125 = "",
IF(INDEX(F_Inputs_cyclical!$A$1:$BE$243, MATCH('Cyclical_after overrides'!$A125, F_Inputs_cyclical!$A$1:$A$243, 0), MATCH('Cyclical_after overrides'!BA$1, F_Inputs_cyclical!$A$1:$BE$1, 0))="", "", INDEX(F_Inputs_cyclical!$A$1:$BE$243, MATCH('Cyclical_after overrides'!$A125, F_Inputs_cyclical!$A$1:$A$243, 0), MATCH('Cyclical_after overrides'!BA$1, F_Inputs_cyclical!$A$1:$BE$1, 0))),
Cyclical_overrides!BA125)</f>
        <v>16.054488027424817</v>
      </c>
      <c r="BB125" s="72">
        <f>IF(Cyclical_overrides!BB125 = "",
IF(INDEX(F_Inputs_cyclical!$A$1:$BE$243, MATCH('Cyclical_after overrides'!$A125, F_Inputs_cyclical!$A$1:$A$243, 0), MATCH('Cyclical_after overrides'!BB$1, F_Inputs_cyclical!$A$1:$BE$1, 0))="", "", INDEX(F_Inputs_cyclical!$A$1:$BE$243, MATCH('Cyclical_after overrides'!$A125, F_Inputs_cyclical!$A$1:$A$243, 0), MATCH('Cyclical_after overrides'!BB$1, F_Inputs_cyclical!$A$1:$BE$1, 0))),
Cyclical_overrides!BB125)</f>
        <v>16.054488027424817</v>
      </c>
      <c r="BC125" s="72">
        <f>IF(Cyclical_overrides!BC125 = "",
IF(INDEX(F_Inputs_cyclical!$A$1:$BE$243, MATCH('Cyclical_after overrides'!$A125, F_Inputs_cyclical!$A$1:$A$243, 0), MATCH('Cyclical_after overrides'!BC$1, F_Inputs_cyclical!$A$1:$BE$1, 0))="", "", INDEX(F_Inputs_cyclical!$A$1:$BE$243, MATCH('Cyclical_after overrides'!$A125, F_Inputs_cyclical!$A$1:$A$243, 0), MATCH('Cyclical_after overrides'!BC$1, F_Inputs_cyclical!$A$1:$BE$1, 0))),
Cyclical_overrides!BC125)</f>
        <v>10.363306601728663</v>
      </c>
      <c r="BD125" s="72">
        <f>IF(Cyclical_overrides!BD125 = "",
IF(INDEX(F_Inputs_cyclical!$A$1:$BE$243, MATCH('Cyclical_after overrides'!$A125, F_Inputs_cyclical!$A$1:$A$243, 0), MATCH('Cyclical_after overrides'!BD$1, F_Inputs_cyclical!$A$1:$BE$1, 0))="", "", INDEX(F_Inputs_cyclical!$A$1:$BE$243, MATCH('Cyclical_after overrides'!$A125, F_Inputs_cyclical!$A$1:$A$243, 0), MATCH('Cyclical_after overrides'!BD$1, F_Inputs_cyclical!$A$1:$BE$1, 0))),
Cyclical_overrides!BD125)</f>
        <v>752.77144089732542</v>
      </c>
      <c r="BE125" s="194"/>
    </row>
    <row r="126" spans="1:57" x14ac:dyDescent="0.4">
      <c r="A126" s="63" t="str">
        <f t="shared" si="1"/>
        <v>YKY15</v>
      </c>
      <c r="B126" s="63" t="s">
        <v>385</v>
      </c>
      <c r="C126" s="63" t="s">
        <v>245</v>
      </c>
      <c r="D126" s="72">
        <f>IF(Cyclical_overrides!D126 = "",
IF(INDEX(F_Inputs_cyclical!$A$1:$BE$243, MATCH('Cyclical_after overrides'!$A126, F_Inputs_cyclical!$A$1:$A$243, 0), MATCH('Cyclical_after overrides'!D$1, F_Inputs_cyclical!$A$1:$BE$1, 0))="", "", INDEX(F_Inputs_cyclical!$A$1:$BE$243, MATCH('Cyclical_after overrides'!$A126, F_Inputs_cyclical!$A$1:$A$243, 0), MATCH('Cyclical_after overrides'!D$1, F_Inputs_cyclical!$A$1:$BE$1, 0))),
Cyclical_overrides!D126)</f>
        <v>17.5</v>
      </c>
      <c r="E126" s="72">
        <f>IF(Cyclical_overrides!E126 = "",
IF(INDEX(F_Inputs_cyclical!$A$1:$BE$243, MATCH('Cyclical_after overrides'!$A126, F_Inputs_cyclical!$A$1:$A$243, 0), MATCH('Cyclical_after overrides'!E$1, F_Inputs_cyclical!$A$1:$BE$1, 0))="", "", INDEX(F_Inputs_cyclical!$A$1:$BE$243, MATCH('Cyclical_after overrides'!$A126, F_Inputs_cyclical!$A$1:$A$243, 0), MATCH('Cyclical_after overrides'!E$1, F_Inputs_cyclical!$A$1:$BE$1, 0))),
Cyclical_overrides!E126)</f>
        <v>3.8</v>
      </c>
      <c r="F126" s="72">
        <f>IF(Cyclical_overrides!F126 = "",
IF(INDEX(F_Inputs_cyclical!$A$1:$BE$243, MATCH('Cyclical_after overrides'!$A126, F_Inputs_cyclical!$A$1:$A$243, 0), MATCH('Cyclical_after overrides'!F$1, F_Inputs_cyclical!$A$1:$BE$1, 0))="", "", INDEX(F_Inputs_cyclical!$A$1:$BE$243, MATCH('Cyclical_after overrides'!$A126, F_Inputs_cyclical!$A$1:$A$243, 0), MATCH('Cyclical_after overrides'!F$1, F_Inputs_cyclical!$A$1:$BE$1, 0))),
Cyclical_overrides!F126)</f>
        <v>18.100000000000001</v>
      </c>
      <c r="G126" s="72">
        <f>IF(Cyclical_overrides!G126 = "",
IF(INDEX(F_Inputs_cyclical!$A$1:$BE$243, MATCH('Cyclical_after overrides'!$A126, F_Inputs_cyclical!$A$1:$A$243, 0), MATCH('Cyclical_after overrides'!G$1, F_Inputs_cyclical!$A$1:$BE$1, 0))="", "", INDEX(F_Inputs_cyclical!$A$1:$BE$243, MATCH('Cyclical_after overrides'!$A126, F_Inputs_cyclical!$A$1:$A$243, 0), MATCH('Cyclical_after overrides'!G$1, F_Inputs_cyclical!$A$1:$BE$1, 0))),
Cyclical_overrides!G126)</f>
        <v>2.1</v>
      </c>
      <c r="H126" s="72">
        <f>IF(Cyclical_overrides!H126 = "",
IF(INDEX(F_Inputs_cyclical!$A$1:$BE$243, MATCH('Cyclical_after overrides'!$A126, F_Inputs_cyclical!$A$1:$A$243, 0), MATCH('Cyclical_after overrides'!H$1, F_Inputs_cyclical!$A$1:$BE$1, 0))="", "", INDEX(F_Inputs_cyclical!$A$1:$BE$243, MATCH('Cyclical_after overrides'!$A126, F_Inputs_cyclical!$A$1:$A$243, 0), MATCH('Cyclical_after overrides'!H$1, F_Inputs_cyclical!$A$1:$BE$1, 0))),
Cyclical_overrides!H126)</f>
        <v>0.1</v>
      </c>
      <c r="I126" s="72">
        <f>IF(Cyclical_overrides!I126 = "",
IF(INDEX(F_Inputs_cyclical!$A$1:$BE$243, MATCH('Cyclical_after overrides'!$A126, F_Inputs_cyclical!$A$1:$A$243, 0), MATCH('Cyclical_after overrides'!I$1, F_Inputs_cyclical!$A$1:$BE$1, 0))="", "", INDEX(F_Inputs_cyclical!$A$1:$BE$243, MATCH('Cyclical_after overrides'!$A126, F_Inputs_cyclical!$A$1:$A$243, 0), MATCH('Cyclical_after overrides'!I$1, F_Inputs_cyclical!$A$1:$BE$1, 0))),
Cyclical_overrides!I126)</f>
        <v>0</v>
      </c>
      <c r="J126" s="72">
        <f>IF(Cyclical_overrides!J126 = "",
IF(INDEX(F_Inputs_cyclical!$A$1:$BE$243, MATCH('Cyclical_after overrides'!$A126, F_Inputs_cyclical!$A$1:$A$243, 0), MATCH('Cyclical_after overrides'!J$1, F_Inputs_cyclical!$A$1:$BE$1, 0))="", "", INDEX(F_Inputs_cyclical!$A$1:$BE$243, MATCH('Cyclical_after overrides'!$A126, F_Inputs_cyclical!$A$1:$A$243, 0), MATCH('Cyclical_after overrides'!J$1, F_Inputs_cyclical!$A$1:$BE$1, 0))),
Cyclical_overrides!J126)</f>
        <v>56.900000000000006</v>
      </c>
      <c r="K126" s="72">
        <f>IF(Cyclical_overrides!K126 = "",
IF(INDEX(F_Inputs_cyclical!$A$1:$BE$243, MATCH('Cyclical_after overrides'!$A126, F_Inputs_cyclical!$A$1:$A$243, 0), MATCH('Cyclical_after overrides'!K$1, F_Inputs_cyclical!$A$1:$BE$1, 0))="", "", INDEX(F_Inputs_cyclical!$A$1:$BE$243, MATCH('Cyclical_after overrides'!$A126, F_Inputs_cyclical!$A$1:$A$243, 0), MATCH('Cyclical_after overrides'!K$1, F_Inputs_cyclical!$A$1:$BE$1, 0))),
Cyclical_overrides!K126)</f>
        <v>16.399999999999999</v>
      </c>
      <c r="L126" s="72">
        <f>IF(Cyclical_overrides!L126 = "",
IF(INDEX(F_Inputs_cyclical!$A$1:$BE$243, MATCH('Cyclical_after overrides'!$A126, F_Inputs_cyclical!$A$1:$A$243, 0), MATCH('Cyclical_after overrides'!L$1, F_Inputs_cyclical!$A$1:$BE$1, 0))="", "", INDEX(F_Inputs_cyclical!$A$1:$BE$243, MATCH('Cyclical_after overrides'!$A126, F_Inputs_cyclical!$A$1:$A$243, 0), MATCH('Cyclical_after overrides'!L$1, F_Inputs_cyclical!$A$1:$BE$1, 0))),
Cyclical_overrides!L126)</f>
        <v>5</v>
      </c>
      <c r="M126" s="72">
        <f>IF(Cyclical_overrides!M126 = "",
IF(INDEX(F_Inputs_cyclical!$A$1:$BE$243, MATCH('Cyclical_after overrides'!$A126, F_Inputs_cyclical!$A$1:$A$243, 0), MATCH('Cyclical_after overrides'!M$1, F_Inputs_cyclical!$A$1:$BE$1, 0))="", "", INDEX(F_Inputs_cyclical!$A$1:$BE$243, MATCH('Cyclical_after overrides'!$A126, F_Inputs_cyclical!$A$1:$A$243, 0), MATCH('Cyclical_after overrides'!M$1, F_Inputs_cyclical!$A$1:$BE$1, 0))),
Cyclical_overrides!M126)</f>
        <v>0</v>
      </c>
      <c r="N126" s="72">
        <f>IF(Cyclical_overrides!N126 = "",
IF(INDEX(F_Inputs_cyclical!$A$1:$BE$243, MATCH('Cyclical_after overrides'!$A126, F_Inputs_cyclical!$A$1:$A$243, 0), MATCH('Cyclical_after overrides'!N$1, F_Inputs_cyclical!$A$1:$BE$1, 0))="", "", INDEX(F_Inputs_cyclical!$A$1:$BE$243, MATCH('Cyclical_after overrides'!$A126, F_Inputs_cyclical!$A$1:$A$243, 0), MATCH('Cyclical_after overrides'!N$1, F_Inputs_cyclical!$A$1:$BE$1, 0))),
Cyclical_overrides!N126)</f>
        <v>5.0999999999999996</v>
      </c>
      <c r="O126" s="72" t="str">
        <f>IF(Cyclical_overrides!O126 = "",
IF(INDEX(F_Inputs_cyclical!$A$1:$BE$243, MATCH('Cyclical_after overrides'!$A126, F_Inputs_cyclical!$A$1:$A$243, 0), MATCH('Cyclical_after overrides'!O$1, F_Inputs_cyclical!$A$1:$BE$1, 0))="", "", INDEX(F_Inputs_cyclical!$A$1:$BE$243, MATCH('Cyclical_after overrides'!$A126, F_Inputs_cyclical!$A$1:$A$243, 0), MATCH('Cyclical_after overrides'!O$1, F_Inputs_cyclical!$A$1:$BE$1, 0))),
Cyclical_overrides!O126)</f>
        <v/>
      </c>
      <c r="P126" s="72" t="str">
        <f>IF(Cyclical_overrides!P126 = "",
IF(INDEX(F_Inputs_cyclical!$A$1:$BE$243, MATCH('Cyclical_after overrides'!$A126, F_Inputs_cyclical!$A$1:$A$243, 0), MATCH('Cyclical_after overrides'!P$1, F_Inputs_cyclical!$A$1:$BE$1, 0))="", "", INDEX(F_Inputs_cyclical!$A$1:$BE$243, MATCH('Cyclical_after overrides'!$A126, F_Inputs_cyclical!$A$1:$A$243, 0), MATCH('Cyclical_after overrides'!P$1, F_Inputs_cyclical!$A$1:$BE$1, 0))),
Cyclical_overrides!P126)</f>
        <v/>
      </c>
      <c r="Q126" s="72" t="str">
        <f>IF(Cyclical_overrides!Q126 = "",
IF(INDEX(F_Inputs_cyclical!$A$1:$BE$243, MATCH('Cyclical_after overrides'!$A126, F_Inputs_cyclical!$A$1:$A$243, 0), MATCH('Cyclical_after overrides'!Q$1, F_Inputs_cyclical!$A$1:$BE$1, 0))="", "", INDEX(F_Inputs_cyclical!$A$1:$BE$243, MATCH('Cyclical_after overrides'!$A126, F_Inputs_cyclical!$A$1:$A$243, 0), MATCH('Cyclical_after overrides'!Q$1, F_Inputs_cyclical!$A$1:$BE$1, 0))),
Cyclical_overrides!Q126)</f>
        <v/>
      </c>
      <c r="R126" s="72" t="str">
        <f>IF(Cyclical_overrides!R126 = "",
IF(INDEX(F_Inputs_cyclical!$A$1:$BE$243, MATCH('Cyclical_after overrides'!$A126, F_Inputs_cyclical!$A$1:$A$243, 0), MATCH('Cyclical_after overrides'!R$1, F_Inputs_cyclical!$A$1:$BE$1, 0))="", "", INDEX(F_Inputs_cyclical!$A$1:$BE$243, MATCH('Cyclical_after overrides'!$A126, F_Inputs_cyclical!$A$1:$A$243, 0), MATCH('Cyclical_after overrides'!R$1, F_Inputs_cyclical!$A$1:$BE$1, 0))),
Cyclical_overrides!R126)</f>
        <v/>
      </c>
      <c r="S126" s="72" t="str">
        <f>IF(Cyclical_overrides!S126 = "",
IF(INDEX(F_Inputs_cyclical!$A$1:$BE$243, MATCH('Cyclical_after overrides'!$A126, F_Inputs_cyclical!$A$1:$A$243, 0), MATCH('Cyclical_after overrides'!S$1, F_Inputs_cyclical!$A$1:$BE$1, 0))="", "", INDEX(F_Inputs_cyclical!$A$1:$BE$243, MATCH('Cyclical_after overrides'!$A126, F_Inputs_cyclical!$A$1:$A$243, 0), MATCH('Cyclical_after overrides'!S$1, F_Inputs_cyclical!$A$1:$BE$1, 0))),
Cyclical_overrides!S126)</f>
        <v/>
      </c>
      <c r="T126" s="72" t="str">
        <f>IF(Cyclical_overrides!T126 = "",
IF(INDEX(F_Inputs_cyclical!$A$1:$BE$243, MATCH('Cyclical_after overrides'!$A126, F_Inputs_cyclical!$A$1:$A$243, 0), MATCH('Cyclical_after overrides'!T$1, F_Inputs_cyclical!$A$1:$BE$1, 0))="", "", INDEX(F_Inputs_cyclical!$A$1:$BE$243, MATCH('Cyclical_after overrides'!$A126, F_Inputs_cyclical!$A$1:$A$243, 0), MATCH('Cyclical_after overrides'!T$1, F_Inputs_cyclical!$A$1:$BE$1, 0))),
Cyclical_overrides!T126)</f>
        <v/>
      </c>
      <c r="U126" s="72">
        <f>IF(Cyclical_overrides!U126 = "",
IF(INDEX(F_Inputs_cyclical!$A$1:$BE$243, MATCH('Cyclical_after overrides'!$A126, F_Inputs_cyclical!$A$1:$A$243, 0), MATCH('Cyclical_after overrides'!U$1, F_Inputs_cyclical!$A$1:$BE$1, 0))="", "", INDEX(F_Inputs_cyclical!$A$1:$BE$243, MATCH('Cyclical_after overrides'!$A126, F_Inputs_cyclical!$A$1:$A$243, 0), MATCH('Cyclical_after overrides'!U$1, F_Inputs_cyclical!$A$1:$BE$1, 0))),
Cyclical_overrides!U126)</f>
        <v>51.800000000000004</v>
      </c>
      <c r="V126" s="72">
        <f>IF(Cyclical_overrides!V126 = "",
IF(INDEX(F_Inputs_cyclical!$A$1:$BE$243, MATCH('Cyclical_after overrides'!$A126, F_Inputs_cyclical!$A$1:$A$243, 0), MATCH('Cyclical_after overrides'!V$1, F_Inputs_cyclical!$A$1:$BE$1, 0))="", "", INDEX(F_Inputs_cyclical!$A$1:$BE$243, MATCH('Cyclical_after overrides'!$A126, F_Inputs_cyclical!$A$1:$A$243, 0), MATCH('Cyclical_after overrides'!V$1, F_Inputs_cyclical!$A$1:$BE$1, 0))),
Cyclical_overrides!V126)</f>
        <v>60.410004109589003</v>
      </c>
      <c r="W126" s="72">
        <f>IF(Cyclical_overrides!W126 = "",
IF(INDEX(F_Inputs_cyclical!$A$1:$BE$243, MATCH('Cyclical_after overrides'!$A126, F_Inputs_cyclical!$A$1:$A$243, 0), MATCH('Cyclical_after overrides'!W$1, F_Inputs_cyclical!$A$1:$BE$1, 0))="", "", INDEX(F_Inputs_cyclical!$A$1:$BE$243, MATCH('Cyclical_after overrides'!$A126, F_Inputs_cyclical!$A$1:$A$243, 0), MATCH('Cyclical_after overrides'!W$1, F_Inputs_cyclical!$A$1:$BE$1, 0))),
Cyclical_overrides!W126)</f>
        <v>43.940582191780798</v>
      </c>
      <c r="X126" s="72">
        <f>IF(Cyclical_overrides!X126 = "",
IF(INDEX(F_Inputs_cyclical!$A$1:$BE$243, MATCH('Cyclical_after overrides'!$A126, F_Inputs_cyclical!$A$1:$A$243, 0), MATCH('Cyclical_after overrides'!X$1, F_Inputs_cyclical!$A$1:$BE$1, 0))="", "", INDEX(F_Inputs_cyclical!$A$1:$BE$243, MATCH('Cyclical_after overrides'!$A126, F_Inputs_cyclical!$A$1:$A$243, 0), MATCH('Cyclical_after overrides'!X$1, F_Inputs_cyclical!$A$1:$BE$1, 0))),
Cyclical_overrides!X126)</f>
        <v>68.754412328767003</v>
      </c>
      <c r="Y126" s="72">
        <f>IF(Cyclical_overrides!Y126 = "",
IF(INDEX(F_Inputs_cyclical!$A$1:$BE$243, MATCH('Cyclical_after overrides'!$A126, F_Inputs_cyclical!$A$1:$A$243, 0), MATCH('Cyclical_after overrides'!Y$1, F_Inputs_cyclical!$A$1:$BE$1, 0))="", "", INDEX(F_Inputs_cyclical!$A$1:$BE$243, MATCH('Cyclical_after overrides'!$A126, F_Inputs_cyclical!$A$1:$A$243, 0), MATCH('Cyclical_after overrides'!Y$1, F_Inputs_cyclical!$A$1:$BE$1, 0))),
Cyclical_overrides!Y126)</f>
        <v>44.623552054794501</v>
      </c>
      <c r="Z126" s="72">
        <f>IF(Cyclical_overrides!Z126 = "",
IF(INDEX(F_Inputs_cyclical!$A$1:$BE$243, MATCH('Cyclical_after overrides'!$A126, F_Inputs_cyclical!$A$1:$A$243, 0), MATCH('Cyclical_after overrides'!Z$1, F_Inputs_cyclical!$A$1:$BE$1, 0))="", "", INDEX(F_Inputs_cyclical!$A$1:$BE$243, MATCH('Cyclical_after overrides'!$A126, F_Inputs_cyclical!$A$1:$A$243, 0), MATCH('Cyclical_after overrides'!Z$1, F_Inputs_cyclical!$A$1:$BE$1, 0))),
Cyclical_overrides!Z126)</f>
        <v>991.73938767123298</v>
      </c>
      <c r="AA126" s="72">
        <f>IF(Cyclical_overrides!AA126 = "",
IF(INDEX(F_Inputs_cyclical!$A$1:$BE$243, MATCH('Cyclical_after overrides'!$A126, F_Inputs_cyclical!$A$1:$A$243, 0), MATCH('Cyclical_after overrides'!AA$1, F_Inputs_cyclical!$A$1:$BE$1, 0))="", "", INDEX(F_Inputs_cyclical!$A$1:$BE$243, MATCH('Cyclical_after overrides'!$A126, F_Inputs_cyclical!$A$1:$A$243, 0), MATCH('Cyclical_after overrides'!AA$1, F_Inputs_cyclical!$A$1:$BE$1, 0))),
Cyclical_overrides!AA126)</f>
        <v>911.43818904109605</v>
      </c>
      <c r="AB126" s="72">
        <f>IF(Cyclical_overrides!AB126 = "",
IF(INDEX(F_Inputs_cyclical!$A$1:$BE$243, MATCH('Cyclical_after overrides'!$A126, F_Inputs_cyclical!$A$1:$A$243, 0), MATCH('Cyclical_after overrides'!AB$1, F_Inputs_cyclical!$A$1:$BE$1, 0))="", "", INDEX(F_Inputs_cyclical!$A$1:$BE$243, MATCH('Cyclical_after overrides'!$A126, F_Inputs_cyclical!$A$1:$A$243, 0), MATCH('Cyclical_after overrides'!AB$1, F_Inputs_cyclical!$A$1:$BE$1, 0))),
Cyclical_overrides!AB126)</f>
        <v>0</v>
      </c>
      <c r="AC126" s="72" t="str">
        <f>IF(Cyclical_overrides!AC126 = "",
IF(INDEX(F_Inputs_cyclical!$A$1:$BE$243, MATCH('Cyclical_after overrides'!$A126, F_Inputs_cyclical!$A$1:$A$243, 0), MATCH('Cyclical_after overrides'!AC$1, F_Inputs_cyclical!$A$1:$BE$1, 0))="", "", INDEX(F_Inputs_cyclical!$A$1:$BE$243, MATCH('Cyclical_after overrides'!$A126, F_Inputs_cyclical!$A$1:$A$243, 0), MATCH('Cyclical_after overrides'!AC$1, F_Inputs_cyclical!$A$1:$BE$1, 0))),
Cyclical_overrides!AC126)</f>
        <v/>
      </c>
      <c r="AD126" s="72" t="str">
        <f>IF(Cyclical_overrides!AD126 = "",
IF(INDEX(F_Inputs_cyclical!$A$1:$BE$243, MATCH('Cyclical_after overrides'!$A126, F_Inputs_cyclical!$A$1:$A$243, 0), MATCH('Cyclical_after overrides'!AD$1, F_Inputs_cyclical!$A$1:$BE$1, 0))="", "", INDEX(F_Inputs_cyclical!$A$1:$BE$243, MATCH('Cyclical_after overrides'!$A126, F_Inputs_cyclical!$A$1:$A$243, 0), MATCH('Cyclical_after overrides'!AD$1, F_Inputs_cyclical!$A$1:$BE$1, 0))),
Cyclical_overrides!AD126)</f>
        <v/>
      </c>
      <c r="AE126" s="72" t="str">
        <f>IF(Cyclical_overrides!AE126 = "",
IF(INDEX(F_Inputs_cyclical!$A$1:$BE$243, MATCH('Cyclical_after overrides'!$A126, F_Inputs_cyclical!$A$1:$A$243, 0), MATCH('Cyclical_after overrides'!AE$1, F_Inputs_cyclical!$A$1:$BE$1, 0))="", "", INDEX(F_Inputs_cyclical!$A$1:$BE$243, MATCH('Cyclical_after overrides'!$A126, F_Inputs_cyclical!$A$1:$A$243, 0), MATCH('Cyclical_after overrides'!AE$1, F_Inputs_cyclical!$A$1:$BE$1, 0))),
Cyclical_overrides!AE126)</f>
        <v/>
      </c>
      <c r="AF126" s="72" t="str">
        <f>IF(Cyclical_overrides!AF126 = "",
IF(INDEX(F_Inputs_cyclical!$A$1:$BE$243, MATCH('Cyclical_after overrides'!$A126, F_Inputs_cyclical!$A$1:$A$243, 0), MATCH('Cyclical_after overrides'!AF$1, F_Inputs_cyclical!$A$1:$BE$1, 0))="", "", INDEX(F_Inputs_cyclical!$A$1:$BE$243, MATCH('Cyclical_after overrides'!$A126, F_Inputs_cyclical!$A$1:$A$243, 0), MATCH('Cyclical_after overrides'!AF$1, F_Inputs_cyclical!$A$1:$BE$1, 0))),
Cyclical_overrides!AF126)</f>
        <v/>
      </c>
      <c r="AG126" s="72" t="str">
        <f>IF(Cyclical_overrides!AG126 = "",
IF(INDEX(F_Inputs_cyclical!$A$1:$BE$243, MATCH('Cyclical_after overrides'!$A126, F_Inputs_cyclical!$A$1:$A$243, 0), MATCH('Cyclical_after overrides'!AG$1, F_Inputs_cyclical!$A$1:$BE$1, 0))="", "", INDEX(F_Inputs_cyclical!$A$1:$BE$243, MATCH('Cyclical_after overrides'!$A126, F_Inputs_cyclical!$A$1:$A$243, 0), MATCH('Cyclical_after overrides'!AG$1, F_Inputs_cyclical!$A$1:$BE$1, 0))),
Cyclical_overrides!AG126)</f>
        <v/>
      </c>
      <c r="AH126" s="72" t="str">
        <f>IF(Cyclical_overrides!AH126 = "",
IF(INDEX(F_Inputs_cyclical!$A$1:$BE$243, MATCH('Cyclical_after overrides'!$A126, F_Inputs_cyclical!$A$1:$A$243, 0), MATCH('Cyclical_after overrides'!AH$1, F_Inputs_cyclical!$A$1:$BE$1, 0))="", "", INDEX(F_Inputs_cyclical!$A$1:$BE$243, MATCH('Cyclical_after overrides'!$A126, F_Inputs_cyclical!$A$1:$A$243, 0), MATCH('Cyclical_after overrides'!AH$1, F_Inputs_cyclical!$A$1:$BE$1, 0))),
Cyclical_overrides!AH126)</f>
        <v/>
      </c>
      <c r="AI126" s="72" t="str">
        <f>IF(Cyclical_overrides!AI126 = "",
IF(INDEX(F_Inputs_cyclical!$A$1:$BE$243, MATCH('Cyclical_after overrides'!$A126, F_Inputs_cyclical!$A$1:$A$243, 0), MATCH('Cyclical_after overrides'!AI$1, F_Inputs_cyclical!$A$1:$BE$1, 0))="", "", INDEX(F_Inputs_cyclical!$A$1:$BE$243, MATCH('Cyclical_after overrides'!$A126, F_Inputs_cyclical!$A$1:$A$243, 0), MATCH('Cyclical_after overrides'!AI$1, F_Inputs_cyclical!$A$1:$BE$1, 0))),
Cyclical_overrides!AI126)</f>
        <v/>
      </c>
      <c r="AJ126" s="72" t="str">
        <f>IF(Cyclical_overrides!AJ126 = "",
IF(INDEX(F_Inputs_cyclical!$A$1:$BE$243, MATCH('Cyclical_after overrides'!$A126, F_Inputs_cyclical!$A$1:$A$243, 0), MATCH('Cyclical_after overrides'!AJ$1, F_Inputs_cyclical!$A$1:$BE$1, 0))="", "", INDEX(F_Inputs_cyclical!$A$1:$BE$243, MATCH('Cyclical_after overrides'!$A126, F_Inputs_cyclical!$A$1:$A$243, 0), MATCH('Cyclical_after overrides'!AJ$1, F_Inputs_cyclical!$A$1:$BE$1, 0))),
Cyclical_overrides!AJ126)</f>
        <v/>
      </c>
      <c r="AK126" s="72" t="str">
        <f>IF(Cyclical_overrides!AK126 = "",
IF(INDEX(F_Inputs_cyclical!$A$1:$BE$243, MATCH('Cyclical_after overrides'!$A126, F_Inputs_cyclical!$A$1:$A$243, 0), MATCH('Cyclical_after overrides'!AK$1, F_Inputs_cyclical!$A$1:$BE$1, 0))="", "", INDEX(F_Inputs_cyclical!$A$1:$BE$243, MATCH('Cyclical_after overrides'!$A126, F_Inputs_cyclical!$A$1:$A$243, 0), MATCH('Cyclical_after overrides'!AK$1, F_Inputs_cyclical!$A$1:$BE$1, 0))),
Cyclical_overrides!AK126)</f>
        <v/>
      </c>
      <c r="AL126" s="72" t="str">
        <f>IF(Cyclical_overrides!AL126 = "",
IF(INDEX(F_Inputs_cyclical!$A$1:$BE$243, MATCH('Cyclical_after overrides'!$A126, F_Inputs_cyclical!$A$1:$A$243, 0), MATCH('Cyclical_after overrides'!AL$1, F_Inputs_cyclical!$A$1:$BE$1, 0))="", "", INDEX(F_Inputs_cyclical!$A$1:$BE$243, MATCH('Cyclical_after overrides'!$A126, F_Inputs_cyclical!$A$1:$A$243, 0), MATCH('Cyclical_after overrides'!AL$1, F_Inputs_cyclical!$A$1:$BE$1, 0))),
Cyclical_overrides!AL126)</f>
        <v/>
      </c>
      <c r="AM126" s="72">
        <f>IF(Cyclical_overrides!AM126 = "",
IF(INDEX(F_Inputs_cyclical!$A$1:$BE$243, MATCH('Cyclical_after overrides'!$A126, F_Inputs_cyclical!$A$1:$A$243, 0), MATCH('Cyclical_after overrides'!AM$1, F_Inputs_cyclical!$A$1:$BE$1, 0))="", "", INDEX(F_Inputs_cyclical!$A$1:$BE$243, MATCH('Cyclical_after overrides'!$A126, F_Inputs_cyclical!$A$1:$A$243, 0), MATCH('Cyclical_after overrides'!AM$1, F_Inputs_cyclical!$A$1:$BE$1, 0))),
Cyclical_overrides!AM126)</f>
        <v>10.199999999999999</v>
      </c>
      <c r="AN126" s="72">
        <f>IF(Cyclical_overrides!AN126 = "",
IF(INDEX(F_Inputs_cyclical!$A$1:$BE$243, MATCH('Cyclical_after overrides'!$A126, F_Inputs_cyclical!$A$1:$A$243, 0), MATCH('Cyclical_after overrides'!AN$1, F_Inputs_cyclical!$A$1:$BE$1, 0))="", "", INDEX(F_Inputs_cyclical!$A$1:$BE$243, MATCH('Cyclical_after overrides'!$A126, F_Inputs_cyclical!$A$1:$A$243, 0), MATCH('Cyclical_after overrides'!AN$1, F_Inputs_cyclical!$A$1:$BE$1, 0))),
Cyclical_overrides!AN126)</f>
        <v>51.800000000000004</v>
      </c>
      <c r="AO126" s="72" t="str">
        <f>IF(Cyclical_overrides!AO126 = "",
IF(INDEX(F_Inputs_cyclical!$A$1:$BE$243, MATCH('Cyclical_after overrides'!$A126, F_Inputs_cyclical!$A$1:$A$243, 0), MATCH('Cyclical_after overrides'!AO$1, F_Inputs_cyclical!$A$1:$BE$1, 0))="", "", INDEX(F_Inputs_cyclical!$A$1:$BE$243, MATCH('Cyclical_after overrides'!$A126, F_Inputs_cyclical!$A$1:$A$243, 0), MATCH('Cyclical_after overrides'!AO$1, F_Inputs_cyclical!$A$1:$BE$1, 0))),
Cyclical_overrides!AO126)</f>
        <v/>
      </c>
      <c r="AP126" s="72" t="str">
        <f>IF(Cyclical_overrides!AP126 = "",
IF(INDEX(F_Inputs_cyclical!$A$1:$BE$243, MATCH('Cyclical_after overrides'!$A126, F_Inputs_cyclical!$A$1:$A$243, 0), MATCH('Cyclical_after overrides'!AP$1, F_Inputs_cyclical!$A$1:$BE$1, 0))="", "", INDEX(F_Inputs_cyclical!$A$1:$BE$243, MATCH('Cyclical_after overrides'!$A126, F_Inputs_cyclical!$A$1:$A$243, 0), MATCH('Cyclical_after overrides'!AP$1, F_Inputs_cyclical!$A$1:$BE$1, 0))),
Cyclical_overrides!AP126)</f>
        <v/>
      </c>
      <c r="AQ126" s="72" t="str">
        <f>IF(Cyclical_overrides!AQ126 = "",
IF(INDEX(F_Inputs_cyclical!$A$1:$BE$243, MATCH('Cyclical_after overrides'!$A126, F_Inputs_cyclical!$A$1:$A$243, 0), MATCH('Cyclical_after overrides'!AQ$1, F_Inputs_cyclical!$A$1:$BE$1, 0))="", "", INDEX(F_Inputs_cyclical!$A$1:$BE$243, MATCH('Cyclical_after overrides'!$A126, F_Inputs_cyclical!$A$1:$A$243, 0), MATCH('Cyclical_after overrides'!AQ$1, F_Inputs_cyclical!$A$1:$BE$1, 0))),
Cyclical_overrides!AQ126)</f>
        <v/>
      </c>
      <c r="AR126" s="72">
        <f>IF(Cyclical_overrides!AR126 = "",
IF(INDEX(F_Inputs_cyclical!$A$1:$BE$243, MATCH('Cyclical_after overrides'!$A126, F_Inputs_cyclical!$A$1:$A$243, 0), MATCH('Cyclical_after overrides'!AR$1, F_Inputs_cyclical!$A$1:$BE$1, 0))="", "", INDEX(F_Inputs_cyclical!$A$1:$BE$243, MATCH('Cyclical_after overrides'!$A126, F_Inputs_cyclical!$A$1:$A$243, 0), MATCH('Cyclical_after overrides'!AR$1, F_Inputs_cyclical!$A$1:$BE$1, 0))),
Cyclical_overrides!AR126)</f>
        <v>0</v>
      </c>
      <c r="AS126" s="72">
        <f>IF(Cyclical_overrides!AS126 = "",
IF(INDEX(F_Inputs_cyclical!$A$1:$BE$243, MATCH('Cyclical_after overrides'!$A126, F_Inputs_cyclical!$A$1:$A$243, 0), MATCH('Cyclical_after overrides'!AS$1, F_Inputs_cyclical!$A$1:$BE$1, 0))="", "", INDEX(F_Inputs_cyclical!$A$1:$BE$243, MATCH('Cyclical_after overrides'!$A126, F_Inputs_cyclical!$A$1:$A$243, 0), MATCH('Cyclical_after overrides'!AS$1, F_Inputs_cyclical!$A$1:$BE$1, 0))),
Cyclical_overrides!AS126)</f>
        <v>5</v>
      </c>
      <c r="AT126" s="72">
        <f>IF(Cyclical_overrides!AT126 = "",
IF(INDEX(F_Inputs_cyclical!$A$1:$BE$243, MATCH('Cyclical_after overrides'!$A126, F_Inputs_cyclical!$A$1:$A$243, 0), MATCH('Cyclical_after overrides'!AT$1, F_Inputs_cyclical!$A$1:$BE$1, 0))="", "", INDEX(F_Inputs_cyclical!$A$1:$BE$243, MATCH('Cyclical_after overrides'!$A126, F_Inputs_cyclical!$A$1:$A$243, 0), MATCH('Cyclical_after overrides'!AT$1, F_Inputs_cyclical!$A$1:$BE$1, 0))),
Cyclical_overrides!AT126)</f>
        <v>-4.9000000000000004</v>
      </c>
      <c r="AU126" s="72">
        <f>IF(Cyclical_overrides!AU126 = "",
IF(INDEX(F_Inputs_cyclical!$A$1:$BE$243, MATCH('Cyclical_after overrides'!$A126, F_Inputs_cyclical!$A$1:$A$243, 0), MATCH('Cyclical_after overrides'!AU$1, F_Inputs_cyclical!$A$1:$BE$1, 0))="", "", INDEX(F_Inputs_cyclical!$A$1:$BE$243, MATCH('Cyclical_after overrides'!$A126, F_Inputs_cyclical!$A$1:$A$243, 0), MATCH('Cyclical_after overrides'!AU$1, F_Inputs_cyclical!$A$1:$BE$1, 0))),
Cyclical_overrides!AU126)</f>
        <v>7.6999999999999999E-2</v>
      </c>
      <c r="AV126" s="72" t="str">
        <f>IF(Cyclical_overrides!AV126 = "",
IF(INDEX(F_Inputs_cyclical!$A$1:$BE$243, MATCH('Cyclical_after overrides'!$A126, F_Inputs_cyclical!$A$1:$A$243, 0), MATCH('Cyclical_after overrides'!AV$1, F_Inputs_cyclical!$A$1:$BE$1, 0))="", "", INDEX(F_Inputs_cyclical!$A$1:$BE$243, MATCH('Cyclical_after overrides'!$A126, F_Inputs_cyclical!$A$1:$A$243, 0), MATCH('Cyclical_after overrides'!AV$1, F_Inputs_cyclical!$A$1:$BE$1, 0))),
Cyclical_overrides!AV126)</f>
        <v/>
      </c>
      <c r="AW126" s="72">
        <f>IF(Cyclical_overrides!AW126 = "",
IF(INDEX(F_Inputs_cyclical!$A$1:$BE$243, MATCH('Cyclical_after overrides'!$A126, F_Inputs_cyclical!$A$1:$A$243, 0), MATCH('Cyclical_after overrides'!AW$1, F_Inputs_cyclical!$A$1:$BE$1, 0))="", "", INDEX(F_Inputs_cyclical!$A$1:$BE$243, MATCH('Cyclical_after overrides'!$A126, F_Inputs_cyclical!$A$1:$A$243, 0), MATCH('Cyclical_after overrides'!AW$1, F_Inputs_cyclical!$A$1:$BE$1, 0))),
Cyclical_overrides!AW126)</f>
        <v>1.2338096431854266</v>
      </c>
      <c r="AX126" s="72">
        <f>IF(Cyclical_overrides!AX126 = "",
IF(INDEX(F_Inputs_cyclical!$A$1:$BE$243, MATCH('Cyclical_after overrides'!$A126, F_Inputs_cyclical!$A$1:$A$243, 0), MATCH('Cyclical_after overrides'!AX$1, F_Inputs_cyclical!$A$1:$BE$1, 0))="", "", INDEX(F_Inputs_cyclical!$A$1:$BE$243, MATCH('Cyclical_after overrides'!$A126, F_Inputs_cyclical!$A$1:$A$243, 0), MATCH('Cyclical_after overrides'!AX$1, F_Inputs_cyclical!$A$1:$BE$1, 0))),
Cyclical_overrides!AX126)</f>
        <v>27.225434792667443</v>
      </c>
      <c r="AY126" s="72">
        <f>IF(Cyclical_overrides!AY126 = "",
IF(INDEX(F_Inputs_cyclical!$A$1:$BE$243, MATCH('Cyclical_after overrides'!$A126, F_Inputs_cyclical!$A$1:$A$243, 0), MATCH('Cyclical_after overrides'!AY$1, F_Inputs_cyclical!$A$1:$BE$1, 0))="", "", INDEX(F_Inputs_cyclical!$A$1:$BE$243, MATCH('Cyclical_after overrides'!$A126, F_Inputs_cyclical!$A$1:$A$243, 0), MATCH('Cyclical_after overrides'!AY$1, F_Inputs_cyclical!$A$1:$BE$1, 0))),
Cyclical_overrides!AY126)</f>
        <v>132.98291507698946</v>
      </c>
      <c r="AZ126" s="72">
        <f>IF(Cyclical_overrides!AZ126 = "",
IF(INDEX(F_Inputs_cyclical!$A$1:$BE$243, MATCH('Cyclical_after overrides'!$A126, F_Inputs_cyclical!$A$1:$A$243, 0), MATCH('Cyclical_after overrides'!AZ$1, F_Inputs_cyclical!$A$1:$BE$1, 0))="", "", INDEX(F_Inputs_cyclical!$A$1:$BE$243, MATCH('Cyclical_after overrides'!$A126, F_Inputs_cyclical!$A$1:$A$243, 0), MATCH('Cyclical_after overrides'!AZ$1, F_Inputs_cyclical!$A$1:$BE$1, 0))),
Cyclical_overrides!AZ126)</f>
        <v>2.2996017286230841</v>
      </c>
      <c r="BA126" s="72">
        <f>IF(Cyclical_overrides!BA126 = "",
IF(INDEX(F_Inputs_cyclical!$A$1:$BE$243, MATCH('Cyclical_after overrides'!$A126, F_Inputs_cyclical!$A$1:$A$243, 0), MATCH('Cyclical_after overrides'!BA$1, F_Inputs_cyclical!$A$1:$BE$1, 0))="", "", INDEX(F_Inputs_cyclical!$A$1:$BE$243, MATCH('Cyclical_after overrides'!$A126, F_Inputs_cyclical!$A$1:$A$243, 0), MATCH('Cyclical_after overrides'!BA$1, F_Inputs_cyclical!$A$1:$BE$1, 0))),
Cyclical_overrides!BA126)</f>
        <v>16.05714906638492</v>
      </c>
      <c r="BB126" s="72">
        <f>IF(Cyclical_overrides!BB126 = "",
IF(INDEX(F_Inputs_cyclical!$A$1:$BE$243, MATCH('Cyclical_after overrides'!$A126, F_Inputs_cyclical!$A$1:$A$243, 0), MATCH('Cyclical_after overrides'!BB$1, F_Inputs_cyclical!$A$1:$BE$1, 0))="", "", INDEX(F_Inputs_cyclical!$A$1:$BE$243, MATCH('Cyclical_after overrides'!$A126, F_Inputs_cyclical!$A$1:$A$243, 0), MATCH('Cyclical_after overrides'!BB$1, F_Inputs_cyclical!$A$1:$BE$1, 0))),
Cyclical_overrides!BB126)</f>
        <v>16.05714906638492</v>
      </c>
      <c r="BC126" s="72">
        <f>IF(Cyclical_overrides!BC126 = "",
IF(INDEX(F_Inputs_cyclical!$A$1:$BE$243, MATCH('Cyclical_after overrides'!$A126, F_Inputs_cyclical!$A$1:$A$243, 0), MATCH('Cyclical_after overrides'!BC$1, F_Inputs_cyclical!$A$1:$BE$1, 0))="", "", INDEX(F_Inputs_cyclical!$A$1:$BE$243, MATCH('Cyclical_after overrides'!$A126, F_Inputs_cyclical!$A$1:$A$243, 0), MATCH('Cyclical_after overrides'!BC$1, F_Inputs_cyclical!$A$1:$BE$1, 0))),
Cyclical_overrides!BC126)</f>
        <v>10.363306601728663</v>
      </c>
      <c r="BD126" s="72">
        <f>IF(Cyclical_overrides!BD126 = "",
IF(INDEX(F_Inputs_cyclical!$A$1:$BE$243, MATCH('Cyclical_after overrides'!$A126, F_Inputs_cyclical!$A$1:$A$243, 0), MATCH('Cyclical_after overrides'!BD$1, F_Inputs_cyclical!$A$1:$BE$1, 0))="", "", INDEX(F_Inputs_cyclical!$A$1:$BE$243, MATCH('Cyclical_after overrides'!$A126, F_Inputs_cyclical!$A$1:$A$243, 0), MATCH('Cyclical_after overrides'!BD$1, F_Inputs_cyclical!$A$1:$BE$1, 0))),
Cyclical_overrides!BD126)</f>
        <v>793.07266411229432</v>
      </c>
      <c r="BE126" s="194"/>
    </row>
    <row r="127" spans="1:57" x14ac:dyDescent="0.4">
      <c r="A127" s="63" t="str">
        <f t="shared" si="1"/>
        <v>YKY16</v>
      </c>
      <c r="B127" s="63" t="s">
        <v>385</v>
      </c>
      <c r="C127" s="63" t="s">
        <v>247</v>
      </c>
      <c r="D127" s="72">
        <f>IF(Cyclical_overrides!D127 = "",
IF(INDEX(F_Inputs_cyclical!$A$1:$BE$243, MATCH('Cyclical_after overrides'!$A127, F_Inputs_cyclical!$A$1:$A$243, 0), MATCH('Cyclical_after overrides'!D$1, F_Inputs_cyclical!$A$1:$BE$1, 0))="", "", INDEX(F_Inputs_cyclical!$A$1:$BE$243, MATCH('Cyclical_after overrides'!$A127, F_Inputs_cyclical!$A$1:$A$243, 0), MATCH('Cyclical_after overrides'!D$1, F_Inputs_cyclical!$A$1:$BE$1, 0))),
Cyclical_overrides!D127)</f>
        <v>16.964300000000001</v>
      </c>
      <c r="E127" s="72">
        <f>IF(Cyclical_overrides!E127 = "",
IF(INDEX(F_Inputs_cyclical!$A$1:$BE$243, MATCH('Cyclical_after overrides'!$A127, F_Inputs_cyclical!$A$1:$A$243, 0), MATCH('Cyclical_after overrides'!E$1, F_Inputs_cyclical!$A$1:$BE$1, 0))="", "", INDEX(F_Inputs_cyclical!$A$1:$BE$243, MATCH('Cyclical_after overrides'!$A127, F_Inputs_cyclical!$A$1:$A$243, 0), MATCH('Cyclical_after overrides'!E$1, F_Inputs_cyclical!$A$1:$BE$1, 0))),
Cyclical_overrides!E127)</f>
        <v>3.5539999999999998</v>
      </c>
      <c r="F127" s="72">
        <f>IF(Cyclical_overrides!F127 = "",
IF(INDEX(F_Inputs_cyclical!$A$1:$BE$243, MATCH('Cyclical_after overrides'!$A127, F_Inputs_cyclical!$A$1:$A$243, 0), MATCH('Cyclical_after overrides'!F$1, F_Inputs_cyclical!$A$1:$BE$1, 0))="", "", INDEX(F_Inputs_cyclical!$A$1:$BE$243, MATCH('Cyclical_after overrides'!$A127, F_Inputs_cyclical!$A$1:$A$243, 0), MATCH('Cyclical_after overrides'!F$1, F_Inputs_cyclical!$A$1:$BE$1, 0))),
Cyclical_overrides!F127)</f>
        <v>17.652000000000001</v>
      </c>
      <c r="G127" s="72">
        <f>IF(Cyclical_overrides!G127 = "",
IF(INDEX(F_Inputs_cyclical!$A$1:$BE$243, MATCH('Cyclical_after overrides'!$A127, F_Inputs_cyclical!$A$1:$A$243, 0), MATCH('Cyclical_after overrides'!G$1, F_Inputs_cyclical!$A$1:$BE$1, 0))="", "", INDEX(F_Inputs_cyclical!$A$1:$BE$243, MATCH('Cyclical_after overrides'!$A127, F_Inputs_cyclical!$A$1:$A$243, 0), MATCH('Cyclical_after overrides'!G$1, F_Inputs_cyclical!$A$1:$BE$1, 0))),
Cyclical_overrides!G127)</f>
        <v>2.3559999999999999</v>
      </c>
      <c r="H127" s="72" t="str">
        <f>IF(Cyclical_overrides!H127 = "",
IF(INDEX(F_Inputs_cyclical!$A$1:$BE$243, MATCH('Cyclical_after overrides'!$A127, F_Inputs_cyclical!$A$1:$A$243, 0), MATCH('Cyclical_after overrides'!H$1, F_Inputs_cyclical!$A$1:$BE$1, 0))="", "", INDEX(F_Inputs_cyclical!$A$1:$BE$243, MATCH('Cyclical_after overrides'!$A127, F_Inputs_cyclical!$A$1:$A$243, 0), MATCH('Cyclical_after overrides'!H$1, F_Inputs_cyclical!$A$1:$BE$1, 0))),
Cyclical_overrides!H127)</f>
        <v/>
      </c>
      <c r="I127" s="72">
        <f>IF(Cyclical_overrides!I127 = "",
IF(INDEX(F_Inputs_cyclical!$A$1:$BE$243, MATCH('Cyclical_after overrides'!$A127, F_Inputs_cyclical!$A$1:$A$243, 0), MATCH('Cyclical_after overrides'!I$1, F_Inputs_cyclical!$A$1:$BE$1, 0))="", "", INDEX(F_Inputs_cyclical!$A$1:$BE$243, MATCH('Cyclical_after overrides'!$A127, F_Inputs_cyclical!$A$1:$A$243, 0), MATCH('Cyclical_after overrides'!I$1, F_Inputs_cyclical!$A$1:$BE$1, 0))),
Cyclical_overrides!I127)</f>
        <v>0</v>
      </c>
      <c r="J127" s="72">
        <f>IF(Cyclical_overrides!J127 = "",
IF(INDEX(F_Inputs_cyclical!$A$1:$BE$243, MATCH('Cyclical_after overrides'!$A127, F_Inputs_cyclical!$A$1:$A$243, 0), MATCH('Cyclical_after overrides'!J$1, F_Inputs_cyclical!$A$1:$BE$1, 0))="", "", INDEX(F_Inputs_cyclical!$A$1:$BE$243, MATCH('Cyclical_after overrides'!$A127, F_Inputs_cyclical!$A$1:$A$243, 0), MATCH('Cyclical_after overrides'!J$1, F_Inputs_cyclical!$A$1:$BE$1, 0))),
Cyclical_overrides!J127)</f>
        <v>56.061300000000003</v>
      </c>
      <c r="K127" s="72">
        <f>IF(Cyclical_overrides!K127 = "",
IF(INDEX(F_Inputs_cyclical!$A$1:$BE$243, MATCH('Cyclical_after overrides'!$A127, F_Inputs_cyclical!$A$1:$A$243, 0), MATCH('Cyclical_after overrides'!K$1, F_Inputs_cyclical!$A$1:$BE$1, 0))="", "", INDEX(F_Inputs_cyclical!$A$1:$BE$243, MATCH('Cyclical_after overrides'!$A127, F_Inputs_cyclical!$A$1:$A$243, 0), MATCH('Cyclical_after overrides'!K$1, F_Inputs_cyclical!$A$1:$BE$1, 0))),
Cyclical_overrides!K127)</f>
        <v>16.306999999999999</v>
      </c>
      <c r="L127" s="72">
        <f>IF(Cyclical_overrides!L127 = "",
IF(INDEX(F_Inputs_cyclical!$A$1:$BE$243, MATCH('Cyclical_after overrides'!$A127, F_Inputs_cyclical!$A$1:$A$243, 0), MATCH('Cyclical_after overrides'!L$1, F_Inputs_cyclical!$A$1:$BE$1, 0))="", "", INDEX(F_Inputs_cyclical!$A$1:$BE$243, MATCH('Cyclical_after overrides'!$A127, F_Inputs_cyclical!$A$1:$A$243, 0), MATCH('Cyclical_after overrides'!L$1, F_Inputs_cyclical!$A$1:$BE$1, 0))),
Cyclical_overrides!L127)</f>
        <v>4.7770000000000001</v>
      </c>
      <c r="M127" s="72" t="str">
        <f>IF(Cyclical_overrides!M127 = "",
IF(INDEX(F_Inputs_cyclical!$A$1:$BE$243, MATCH('Cyclical_after overrides'!$A127, F_Inputs_cyclical!$A$1:$A$243, 0), MATCH('Cyclical_after overrides'!M$1, F_Inputs_cyclical!$A$1:$BE$1, 0))="", "", INDEX(F_Inputs_cyclical!$A$1:$BE$243, MATCH('Cyclical_after overrides'!$A127, F_Inputs_cyclical!$A$1:$A$243, 0), MATCH('Cyclical_after overrides'!M$1, F_Inputs_cyclical!$A$1:$BE$1, 0))),
Cyclical_overrides!M127)</f>
        <v/>
      </c>
      <c r="N127" s="72" t="str">
        <f>IF(Cyclical_overrides!N127 = "",
IF(INDEX(F_Inputs_cyclical!$A$1:$BE$243, MATCH('Cyclical_after overrides'!$A127, F_Inputs_cyclical!$A$1:$A$243, 0), MATCH('Cyclical_after overrides'!N$1, F_Inputs_cyclical!$A$1:$BE$1, 0))="", "", INDEX(F_Inputs_cyclical!$A$1:$BE$243, MATCH('Cyclical_after overrides'!$A127, F_Inputs_cyclical!$A$1:$A$243, 0), MATCH('Cyclical_after overrides'!N$1, F_Inputs_cyclical!$A$1:$BE$1, 0))),
Cyclical_overrides!N127)</f>
        <v/>
      </c>
      <c r="O127" s="72" t="str">
        <f>IF(Cyclical_overrides!O127 = "",
IF(INDEX(F_Inputs_cyclical!$A$1:$BE$243, MATCH('Cyclical_after overrides'!$A127, F_Inputs_cyclical!$A$1:$A$243, 0), MATCH('Cyclical_after overrides'!O$1, F_Inputs_cyclical!$A$1:$BE$1, 0))="", "", INDEX(F_Inputs_cyclical!$A$1:$BE$243, MATCH('Cyclical_after overrides'!$A127, F_Inputs_cyclical!$A$1:$A$243, 0), MATCH('Cyclical_after overrides'!O$1, F_Inputs_cyclical!$A$1:$BE$1, 0))),
Cyclical_overrides!O127)</f>
        <v/>
      </c>
      <c r="P127" s="72" t="str">
        <f>IF(Cyclical_overrides!P127 = "",
IF(INDEX(F_Inputs_cyclical!$A$1:$BE$243, MATCH('Cyclical_after overrides'!$A127, F_Inputs_cyclical!$A$1:$A$243, 0), MATCH('Cyclical_after overrides'!P$1, F_Inputs_cyclical!$A$1:$BE$1, 0))="", "", INDEX(F_Inputs_cyclical!$A$1:$BE$243, MATCH('Cyclical_after overrides'!$A127, F_Inputs_cyclical!$A$1:$A$243, 0), MATCH('Cyclical_after overrides'!P$1, F_Inputs_cyclical!$A$1:$BE$1, 0))),
Cyclical_overrides!P127)</f>
        <v/>
      </c>
      <c r="Q127" s="72" t="str">
        <f>IF(Cyclical_overrides!Q127 = "",
IF(INDEX(F_Inputs_cyclical!$A$1:$BE$243, MATCH('Cyclical_after overrides'!$A127, F_Inputs_cyclical!$A$1:$A$243, 0), MATCH('Cyclical_after overrides'!Q$1, F_Inputs_cyclical!$A$1:$BE$1, 0))="", "", INDEX(F_Inputs_cyclical!$A$1:$BE$243, MATCH('Cyclical_after overrides'!$A127, F_Inputs_cyclical!$A$1:$A$243, 0), MATCH('Cyclical_after overrides'!Q$1, F_Inputs_cyclical!$A$1:$BE$1, 0))),
Cyclical_overrides!Q127)</f>
        <v/>
      </c>
      <c r="R127" s="72" t="str">
        <f>IF(Cyclical_overrides!R127 = "",
IF(INDEX(F_Inputs_cyclical!$A$1:$BE$243, MATCH('Cyclical_after overrides'!$A127, F_Inputs_cyclical!$A$1:$A$243, 0), MATCH('Cyclical_after overrides'!R$1, F_Inputs_cyclical!$A$1:$BE$1, 0))="", "", INDEX(F_Inputs_cyclical!$A$1:$BE$243, MATCH('Cyclical_after overrides'!$A127, F_Inputs_cyclical!$A$1:$A$243, 0), MATCH('Cyclical_after overrides'!R$1, F_Inputs_cyclical!$A$1:$BE$1, 0))),
Cyclical_overrides!R127)</f>
        <v/>
      </c>
      <c r="S127" s="72">
        <f>IF(Cyclical_overrides!S127 = "",
IF(INDEX(F_Inputs_cyclical!$A$1:$BE$243, MATCH('Cyclical_after overrides'!$A127, F_Inputs_cyclical!$A$1:$A$243, 0), MATCH('Cyclical_after overrides'!S$1, F_Inputs_cyclical!$A$1:$BE$1, 0))="", "", INDEX(F_Inputs_cyclical!$A$1:$BE$243, MATCH('Cyclical_after overrides'!$A127, F_Inputs_cyclical!$A$1:$A$243, 0), MATCH('Cyclical_after overrides'!S$1, F_Inputs_cyclical!$A$1:$BE$1, 0))),
Cyclical_overrides!S127)</f>
        <v>66.561999999999998</v>
      </c>
      <c r="T127" s="72">
        <f>IF(Cyclical_overrides!T127 = "",
IF(INDEX(F_Inputs_cyclical!$A$1:$BE$243, MATCH('Cyclical_after overrides'!$A127, F_Inputs_cyclical!$A$1:$A$243, 0), MATCH('Cyclical_after overrides'!T$1, F_Inputs_cyclical!$A$1:$BE$1, 0))="", "", INDEX(F_Inputs_cyclical!$A$1:$BE$243, MATCH('Cyclical_after overrides'!$A127, F_Inputs_cyclical!$A$1:$A$243, 0), MATCH('Cyclical_after overrides'!T$1, F_Inputs_cyclical!$A$1:$BE$1, 0))),
Cyclical_overrides!T127)</f>
        <v>41.069000000000003</v>
      </c>
      <c r="U127" s="72">
        <f>IF(Cyclical_overrides!U127 = "",
IF(INDEX(F_Inputs_cyclical!$A$1:$BE$243, MATCH('Cyclical_after overrides'!$A127, F_Inputs_cyclical!$A$1:$A$243, 0), MATCH('Cyclical_after overrides'!U$1, F_Inputs_cyclical!$A$1:$BE$1, 0))="", "", INDEX(F_Inputs_cyclical!$A$1:$BE$243, MATCH('Cyclical_after overrides'!$A127, F_Inputs_cyclical!$A$1:$A$243, 0), MATCH('Cyclical_after overrides'!U$1, F_Inputs_cyclical!$A$1:$BE$1, 0))),
Cyclical_overrides!U127)</f>
        <v>51.284300000000002</v>
      </c>
      <c r="V127" s="72">
        <f>IF(Cyclical_overrides!V127 = "",
IF(INDEX(F_Inputs_cyclical!$A$1:$BE$243, MATCH('Cyclical_after overrides'!$A127, F_Inputs_cyclical!$A$1:$A$243, 0), MATCH('Cyclical_after overrides'!V$1, F_Inputs_cyclical!$A$1:$BE$1, 0))="", "", INDEX(F_Inputs_cyclical!$A$1:$BE$243, MATCH('Cyclical_after overrides'!$A127, F_Inputs_cyclical!$A$1:$A$243, 0), MATCH('Cyclical_after overrides'!V$1, F_Inputs_cyclical!$A$1:$BE$1, 0))),
Cyclical_overrides!V127)</f>
        <v>59.317999999999998</v>
      </c>
      <c r="W127" s="72">
        <f>IF(Cyclical_overrides!W127 = "",
IF(INDEX(F_Inputs_cyclical!$A$1:$BE$243, MATCH('Cyclical_after overrides'!$A127, F_Inputs_cyclical!$A$1:$A$243, 0), MATCH('Cyclical_after overrides'!W$1, F_Inputs_cyclical!$A$1:$BE$1, 0))="", "", INDEX(F_Inputs_cyclical!$A$1:$BE$243, MATCH('Cyclical_after overrides'!$A127, F_Inputs_cyclical!$A$1:$A$243, 0), MATCH('Cyclical_after overrides'!W$1, F_Inputs_cyclical!$A$1:$BE$1, 0))),
Cyclical_overrides!W127)</f>
        <v>45.643000000000001</v>
      </c>
      <c r="X127" s="72">
        <f>IF(Cyclical_overrides!X127 = "",
IF(INDEX(F_Inputs_cyclical!$A$1:$BE$243, MATCH('Cyclical_after overrides'!$A127, F_Inputs_cyclical!$A$1:$A$243, 0), MATCH('Cyclical_after overrides'!X$1, F_Inputs_cyclical!$A$1:$BE$1, 0))="", "", INDEX(F_Inputs_cyclical!$A$1:$BE$243, MATCH('Cyclical_after overrides'!$A127, F_Inputs_cyclical!$A$1:$A$243, 0), MATCH('Cyclical_after overrides'!X$1, F_Inputs_cyclical!$A$1:$BE$1, 0))),
Cyclical_overrides!X127)</f>
        <v>68.513999999999996</v>
      </c>
      <c r="Y127" s="72">
        <f>IF(Cyclical_overrides!Y127 = "",
IF(INDEX(F_Inputs_cyclical!$A$1:$BE$243, MATCH('Cyclical_after overrides'!$A127, F_Inputs_cyclical!$A$1:$A$243, 0), MATCH('Cyclical_after overrides'!Y$1, F_Inputs_cyclical!$A$1:$BE$1, 0))="", "", INDEX(F_Inputs_cyclical!$A$1:$BE$243, MATCH('Cyclical_after overrides'!$A127, F_Inputs_cyclical!$A$1:$A$243, 0), MATCH('Cyclical_after overrides'!Y$1, F_Inputs_cyclical!$A$1:$BE$1, 0))),
Cyclical_overrides!Y127)</f>
        <v>47.182000000000002</v>
      </c>
      <c r="Z127" s="72">
        <f>IF(Cyclical_overrides!Z127 = "",
IF(INDEX(F_Inputs_cyclical!$A$1:$BE$243, MATCH('Cyclical_after overrides'!$A127, F_Inputs_cyclical!$A$1:$A$243, 0), MATCH('Cyclical_after overrides'!Z$1, F_Inputs_cyclical!$A$1:$BE$1, 0))="", "", INDEX(F_Inputs_cyclical!$A$1:$BE$243, MATCH('Cyclical_after overrides'!$A127, F_Inputs_cyclical!$A$1:$A$243, 0), MATCH('Cyclical_after overrides'!Z$1, F_Inputs_cyclical!$A$1:$BE$1, 0))),
Cyclical_overrides!Z127)</f>
        <v>960.75199999999995</v>
      </c>
      <c r="AA127" s="72">
        <f>IF(Cyclical_overrides!AA127 = "",
IF(INDEX(F_Inputs_cyclical!$A$1:$BE$243, MATCH('Cyclical_after overrides'!$A127, F_Inputs_cyclical!$A$1:$A$243, 0), MATCH('Cyclical_after overrides'!AA$1, F_Inputs_cyclical!$A$1:$BE$1, 0))="", "", INDEX(F_Inputs_cyclical!$A$1:$BE$243, MATCH('Cyclical_after overrides'!$A127, F_Inputs_cyclical!$A$1:$A$243, 0), MATCH('Cyclical_after overrides'!AA$1, F_Inputs_cyclical!$A$1:$BE$1, 0))),
Cyclical_overrides!AA127)</f>
        <v>952.06600000000003</v>
      </c>
      <c r="AB127" s="72" t="str">
        <f>IF(Cyclical_overrides!AB127 = "",
IF(INDEX(F_Inputs_cyclical!$A$1:$BE$243, MATCH('Cyclical_after overrides'!$A127, F_Inputs_cyclical!$A$1:$A$243, 0), MATCH('Cyclical_after overrides'!AB$1, F_Inputs_cyclical!$A$1:$BE$1, 0))="", "", INDEX(F_Inputs_cyclical!$A$1:$BE$243, MATCH('Cyclical_after overrides'!$A127, F_Inputs_cyclical!$A$1:$A$243, 0), MATCH('Cyclical_after overrides'!AB$1, F_Inputs_cyclical!$A$1:$BE$1, 0))),
Cyclical_overrides!AB127)</f>
        <v/>
      </c>
      <c r="AC127" s="72" t="str">
        <f>IF(Cyclical_overrides!AC127 = "",
IF(INDEX(F_Inputs_cyclical!$A$1:$BE$243, MATCH('Cyclical_after overrides'!$A127, F_Inputs_cyclical!$A$1:$A$243, 0), MATCH('Cyclical_after overrides'!AC$1, F_Inputs_cyclical!$A$1:$BE$1, 0))="", "", INDEX(F_Inputs_cyclical!$A$1:$BE$243, MATCH('Cyclical_after overrides'!$A127, F_Inputs_cyclical!$A$1:$A$243, 0), MATCH('Cyclical_after overrides'!AC$1, F_Inputs_cyclical!$A$1:$BE$1, 0))),
Cyclical_overrides!AC127)</f>
        <v/>
      </c>
      <c r="AD127" s="72" t="str">
        <f>IF(Cyclical_overrides!AD127 = "",
IF(INDEX(F_Inputs_cyclical!$A$1:$BE$243, MATCH('Cyclical_after overrides'!$A127, F_Inputs_cyclical!$A$1:$A$243, 0), MATCH('Cyclical_after overrides'!AD$1, F_Inputs_cyclical!$A$1:$BE$1, 0))="", "", INDEX(F_Inputs_cyclical!$A$1:$BE$243, MATCH('Cyclical_after overrides'!$A127, F_Inputs_cyclical!$A$1:$A$243, 0), MATCH('Cyclical_after overrides'!AD$1, F_Inputs_cyclical!$A$1:$BE$1, 0))),
Cyclical_overrides!AD127)</f>
        <v/>
      </c>
      <c r="AE127" s="72" t="str">
        <f>IF(Cyclical_overrides!AE127 = "",
IF(INDEX(F_Inputs_cyclical!$A$1:$BE$243, MATCH('Cyclical_after overrides'!$A127, F_Inputs_cyclical!$A$1:$A$243, 0), MATCH('Cyclical_after overrides'!AE$1, F_Inputs_cyclical!$A$1:$BE$1, 0))="", "", INDEX(F_Inputs_cyclical!$A$1:$BE$243, MATCH('Cyclical_after overrides'!$A127, F_Inputs_cyclical!$A$1:$A$243, 0), MATCH('Cyclical_after overrides'!AE$1, F_Inputs_cyclical!$A$1:$BE$1, 0))),
Cyclical_overrides!AE127)</f>
        <v/>
      </c>
      <c r="AF127" s="72" t="str">
        <f>IF(Cyclical_overrides!AF127 = "",
IF(INDEX(F_Inputs_cyclical!$A$1:$BE$243, MATCH('Cyclical_after overrides'!$A127, F_Inputs_cyclical!$A$1:$A$243, 0), MATCH('Cyclical_after overrides'!AF$1, F_Inputs_cyclical!$A$1:$BE$1, 0))="", "", INDEX(F_Inputs_cyclical!$A$1:$BE$243, MATCH('Cyclical_after overrides'!$A127, F_Inputs_cyclical!$A$1:$A$243, 0), MATCH('Cyclical_after overrides'!AF$1, F_Inputs_cyclical!$A$1:$BE$1, 0))),
Cyclical_overrides!AF127)</f>
        <v/>
      </c>
      <c r="AG127" s="72" t="str">
        <f>IF(Cyclical_overrides!AG127 = "",
IF(INDEX(F_Inputs_cyclical!$A$1:$BE$243, MATCH('Cyclical_after overrides'!$A127, F_Inputs_cyclical!$A$1:$A$243, 0), MATCH('Cyclical_after overrides'!AG$1, F_Inputs_cyclical!$A$1:$BE$1, 0))="", "", INDEX(F_Inputs_cyclical!$A$1:$BE$243, MATCH('Cyclical_after overrides'!$A127, F_Inputs_cyclical!$A$1:$A$243, 0), MATCH('Cyclical_after overrides'!AG$1, F_Inputs_cyclical!$A$1:$BE$1, 0))),
Cyclical_overrides!AG127)</f>
        <v/>
      </c>
      <c r="AH127" s="72" t="str">
        <f>IF(Cyclical_overrides!AH127 = "",
IF(INDEX(F_Inputs_cyclical!$A$1:$BE$243, MATCH('Cyclical_after overrides'!$A127, F_Inputs_cyclical!$A$1:$A$243, 0), MATCH('Cyclical_after overrides'!AH$1, F_Inputs_cyclical!$A$1:$BE$1, 0))="", "", INDEX(F_Inputs_cyclical!$A$1:$BE$243, MATCH('Cyclical_after overrides'!$A127, F_Inputs_cyclical!$A$1:$A$243, 0), MATCH('Cyclical_after overrides'!AH$1, F_Inputs_cyclical!$A$1:$BE$1, 0))),
Cyclical_overrides!AH127)</f>
        <v/>
      </c>
      <c r="AI127" s="72" t="str">
        <f>IF(Cyclical_overrides!AI127 = "",
IF(INDEX(F_Inputs_cyclical!$A$1:$BE$243, MATCH('Cyclical_after overrides'!$A127, F_Inputs_cyclical!$A$1:$A$243, 0), MATCH('Cyclical_after overrides'!AI$1, F_Inputs_cyclical!$A$1:$BE$1, 0))="", "", INDEX(F_Inputs_cyclical!$A$1:$BE$243, MATCH('Cyclical_after overrides'!$A127, F_Inputs_cyclical!$A$1:$A$243, 0), MATCH('Cyclical_after overrides'!AI$1, F_Inputs_cyclical!$A$1:$BE$1, 0))),
Cyclical_overrides!AI127)</f>
        <v/>
      </c>
      <c r="AJ127" s="72" t="str">
        <f>IF(Cyclical_overrides!AJ127 = "",
IF(INDEX(F_Inputs_cyclical!$A$1:$BE$243, MATCH('Cyclical_after overrides'!$A127, F_Inputs_cyclical!$A$1:$A$243, 0), MATCH('Cyclical_after overrides'!AJ$1, F_Inputs_cyclical!$A$1:$BE$1, 0))="", "", INDEX(F_Inputs_cyclical!$A$1:$BE$243, MATCH('Cyclical_after overrides'!$A127, F_Inputs_cyclical!$A$1:$A$243, 0), MATCH('Cyclical_after overrides'!AJ$1, F_Inputs_cyclical!$A$1:$BE$1, 0))),
Cyclical_overrides!AJ127)</f>
        <v/>
      </c>
      <c r="AK127" s="72" t="str">
        <f>IF(Cyclical_overrides!AK127 = "",
IF(INDEX(F_Inputs_cyclical!$A$1:$BE$243, MATCH('Cyclical_after overrides'!$A127, F_Inputs_cyclical!$A$1:$A$243, 0), MATCH('Cyclical_after overrides'!AK$1, F_Inputs_cyclical!$A$1:$BE$1, 0))="", "", INDEX(F_Inputs_cyclical!$A$1:$BE$243, MATCH('Cyclical_after overrides'!$A127, F_Inputs_cyclical!$A$1:$A$243, 0), MATCH('Cyclical_after overrides'!AK$1, F_Inputs_cyclical!$A$1:$BE$1, 0))),
Cyclical_overrides!AK127)</f>
        <v/>
      </c>
      <c r="AL127" s="72" t="str">
        <f>IF(Cyclical_overrides!AL127 = "",
IF(INDEX(F_Inputs_cyclical!$A$1:$BE$243, MATCH('Cyclical_after overrides'!$A127, F_Inputs_cyclical!$A$1:$A$243, 0), MATCH('Cyclical_after overrides'!AL$1, F_Inputs_cyclical!$A$1:$BE$1, 0))="", "", INDEX(F_Inputs_cyclical!$A$1:$BE$243, MATCH('Cyclical_after overrides'!$A127, F_Inputs_cyclical!$A$1:$A$243, 0), MATCH('Cyclical_after overrides'!AL$1, F_Inputs_cyclical!$A$1:$BE$1, 0))),
Cyclical_overrides!AL127)</f>
        <v/>
      </c>
      <c r="AM127" s="72">
        <f>IF(Cyclical_overrides!AM127 = "",
IF(INDEX(F_Inputs_cyclical!$A$1:$BE$243, MATCH('Cyclical_after overrides'!$A127, F_Inputs_cyclical!$A$1:$A$243, 0), MATCH('Cyclical_after overrides'!AM$1, F_Inputs_cyclical!$A$1:$BE$1, 0))="", "", INDEX(F_Inputs_cyclical!$A$1:$BE$243, MATCH('Cyclical_after overrides'!$A127, F_Inputs_cyclical!$A$1:$A$243, 0), MATCH('Cyclical_after overrides'!AM$1, F_Inputs_cyclical!$A$1:$BE$1, 0))),
Cyclical_overrides!AM127)</f>
        <v>10.757999999999999</v>
      </c>
      <c r="AN127" s="72">
        <f>IF(Cyclical_overrides!AN127 = "",
IF(INDEX(F_Inputs_cyclical!$A$1:$BE$243, MATCH('Cyclical_after overrides'!$A127, F_Inputs_cyclical!$A$1:$A$243, 0), MATCH('Cyclical_after overrides'!AN$1, F_Inputs_cyclical!$A$1:$BE$1, 0))="", "", INDEX(F_Inputs_cyclical!$A$1:$BE$243, MATCH('Cyclical_after overrides'!$A127, F_Inputs_cyclical!$A$1:$A$243, 0), MATCH('Cyclical_after overrides'!AN$1, F_Inputs_cyclical!$A$1:$BE$1, 0))),
Cyclical_overrides!AN127)</f>
        <v>51.284300000000002</v>
      </c>
      <c r="AO127" s="72" t="str">
        <f>IF(Cyclical_overrides!AO127 = "",
IF(INDEX(F_Inputs_cyclical!$A$1:$BE$243, MATCH('Cyclical_after overrides'!$A127, F_Inputs_cyclical!$A$1:$A$243, 0), MATCH('Cyclical_after overrides'!AO$1, F_Inputs_cyclical!$A$1:$BE$1, 0))="", "", INDEX(F_Inputs_cyclical!$A$1:$BE$243, MATCH('Cyclical_after overrides'!$A127, F_Inputs_cyclical!$A$1:$A$243, 0), MATCH('Cyclical_after overrides'!AO$1, F_Inputs_cyclical!$A$1:$BE$1, 0))),
Cyclical_overrides!AO127)</f>
        <v/>
      </c>
      <c r="AP127" s="72" t="str">
        <f>IF(Cyclical_overrides!AP127 = "",
IF(INDEX(F_Inputs_cyclical!$A$1:$BE$243, MATCH('Cyclical_after overrides'!$A127, F_Inputs_cyclical!$A$1:$A$243, 0), MATCH('Cyclical_after overrides'!AP$1, F_Inputs_cyclical!$A$1:$BE$1, 0))="", "", INDEX(F_Inputs_cyclical!$A$1:$BE$243, MATCH('Cyclical_after overrides'!$A127, F_Inputs_cyclical!$A$1:$A$243, 0), MATCH('Cyclical_after overrides'!AP$1, F_Inputs_cyclical!$A$1:$BE$1, 0))),
Cyclical_overrides!AP127)</f>
        <v/>
      </c>
      <c r="AQ127" s="72" t="str">
        <f>IF(Cyclical_overrides!AQ127 = "",
IF(INDEX(F_Inputs_cyclical!$A$1:$BE$243, MATCH('Cyclical_after overrides'!$A127, F_Inputs_cyclical!$A$1:$A$243, 0), MATCH('Cyclical_after overrides'!AQ$1, F_Inputs_cyclical!$A$1:$BE$1, 0))="", "", INDEX(F_Inputs_cyclical!$A$1:$BE$243, MATCH('Cyclical_after overrides'!$A127, F_Inputs_cyclical!$A$1:$A$243, 0), MATCH('Cyclical_after overrides'!AQ$1, F_Inputs_cyclical!$A$1:$BE$1, 0))),
Cyclical_overrides!AQ127)</f>
        <v/>
      </c>
      <c r="AR127" s="72" t="str">
        <f>IF(Cyclical_overrides!AR127 = "",
IF(INDEX(F_Inputs_cyclical!$A$1:$BE$243, MATCH('Cyclical_after overrides'!$A127, F_Inputs_cyclical!$A$1:$A$243, 0), MATCH('Cyclical_after overrides'!AR$1, F_Inputs_cyclical!$A$1:$BE$1, 0))="", "", INDEX(F_Inputs_cyclical!$A$1:$BE$243, MATCH('Cyclical_after overrides'!$A127, F_Inputs_cyclical!$A$1:$A$243, 0), MATCH('Cyclical_after overrides'!AR$1, F_Inputs_cyclical!$A$1:$BE$1, 0))),
Cyclical_overrides!AR127)</f>
        <v/>
      </c>
      <c r="AS127" s="72">
        <f>IF(Cyclical_overrides!AS127 = "",
IF(INDEX(F_Inputs_cyclical!$A$1:$BE$243, MATCH('Cyclical_after overrides'!$A127, F_Inputs_cyclical!$A$1:$A$243, 0), MATCH('Cyclical_after overrides'!AS$1, F_Inputs_cyclical!$A$1:$BE$1, 0))="", "", INDEX(F_Inputs_cyclical!$A$1:$BE$243, MATCH('Cyclical_after overrides'!$A127, F_Inputs_cyclical!$A$1:$A$243, 0), MATCH('Cyclical_after overrides'!AS$1, F_Inputs_cyclical!$A$1:$BE$1, 0))),
Cyclical_overrides!AS127)</f>
        <v>-0.37812806719999997</v>
      </c>
      <c r="AT127" s="72">
        <f>IF(Cyclical_overrides!AT127 = "",
IF(INDEX(F_Inputs_cyclical!$A$1:$BE$243, MATCH('Cyclical_after overrides'!$A127, F_Inputs_cyclical!$A$1:$A$243, 0), MATCH('Cyclical_after overrides'!AT$1, F_Inputs_cyclical!$A$1:$BE$1, 0))="", "", INDEX(F_Inputs_cyclical!$A$1:$BE$243, MATCH('Cyclical_after overrides'!$A127, F_Inputs_cyclical!$A$1:$A$243, 0), MATCH('Cyclical_after overrides'!AT$1, F_Inputs_cyclical!$A$1:$BE$1, 0))),
Cyclical_overrides!AT127)</f>
        <v>0</v>
      </c>
      <c r="AU127" s="72">
        <f>IF(Cyclical_overrides!AU127 = "",
IF(INDEX(F_Inputs_cyclical!$A$1:$BE$243, MATCH('Cyclical_after overrides'!$A127, F_Inputs_cyclical!$A$1:$A$243, 0), MATCH('Cyclical_after overrides'!AU$1, F_Inputs_cyclical!$A$1:$BE$1, 0))="", "", INDEX(F_Inputs_cyclical!$A$1:$BE$243, MATCH('Cyclical_after overrides'!$A127, F_Inputs_cyclical!$A$1:$A$243, 0), MATCH('Cyclical_after overrides'!AU$1, F_Inputs_cyclical!$A$1:$BE$1, 0))),
Cyclical_overrides!AU127)</f>
        <v>0.96199999999999997</v>
      </c>
      <c r="AV127" s="72" t="str">
        <f>IF(Cyclical_overrides!AV127 = "",
IF(INDEX(F_Inputs_cyclical!$A$1:$BE$243, MATCH('Cyclical_after overrides'!$A127, F_Inputs_cyclical!$A$1:$A$243, 0), MATCH('Cyclical_after overrides'!AV$1, F_Inputs_cyclical!$A$1:$BE$1, 0))="", "", INDEX(F_Inputs_cyclical!$A$1:$BE$243, MATCH('Cyclical_after overrides'!$A127, F_Inputs_cyclical!$A$1:$A$243, 0), MATCH('Cyclical_after overrides'!AV$1, F_Inputs_cyclical!$A$1:$BE$1, 0))),
Cyclical_overrides!AV127)</f>
        <v/>
      </c>
      <c r="AW127" s="72">
        <f>IF(Cyclical_overrides!AW127 = "",
IF(INDEX(F_Inputs_cyclical!$A$1:$BE$243, MATCH('Cyclical_after overrides'!$A127, F_Inputs_cyclical!$A$1:$A$243, 0), MATCH('Cyclical_after overrides'!AW$1, F_Inputs_cyclical!$A$1:$BE$1, 0))="", "", INDEX(F_Inputs_cyclical!$A$1:$BE$243, MATCH('Cyclical_after overrides'!$A127, F_Inputs_cyclical!$A$1:$A$243, 0), MATCH('Cyclical_after overrides'!AW$1, F_Inputs_cyclical!$A$1:$BE$1, 0))),
Cyclical_overrides!AW127)</f>
        <v>1.2283693843594008</v>
      </c>
      <c r="AX127" s="72">
        <f>IF(Cyclical_overrides!AX127 = "",
IF(INDEX(F_Inputs_cyclical!$A$1:$BE$243, MATCH('Cyclical_after overrides'!$A127, F_Inputs_cyclical!$A$1:$A$243, 0), MATCH('Cyclical_after overrides'!AX$1, F_Inputs_cyclical!$A$1:$BE$1, 0))="", "", INDEX(F_Inputs_cyclical!$A$1:$BE$243, MATCH('Cyclical_after overrides'!$A127, F_Inputs_cyclical!$A$1:$A$243, 0), MATCH('Cyclical_after overrides'!AX$1, F_Inputs_cyclical!$A$1:$BE$1, 0))),
Cyclical_overrides!AX127)</f>
        <v>27.035166050889032</v>
      </c>
      <c r="AY127" s="72">
        <f>IF(Cyclical_overrides!AY127 = "",
IF(INDEX(F_Inputs_cyclical!$A$1:$BE$243, MATCH('Cyclical_after overrides'!$A127, F_Inputs_cyclical!$A$1:$A$243, 0), MATCH('Cyclical_after overrides'!AY$1, F_Inputs_cyclical!$A$1:$BE$1, 0))="", "", INDEX(F_Inputs_cyclical!$A$1:$BE$243, MATCH('Cyclical_after overrides'!$A127, F_Inputs_cyclical!$A$1:$A$243, 0), MATCH('Cyclical_after overrides'!AY$1, F_Inputs_cyclical!$A$1:$BE$1, 0))),
Cyclical_overrides!AY127)</f>
        <v>133.25915357926459</v>
      </c>
      <c r="AZ127" s="72">
        <f>IF(Cyclical_overrides!AZ127 = "",
IF(INDEX(F_Inputs_cyclical!$A$1:$BE$243, MATCH('Cyclical_after overrides'!$A127, F_Inputs_cyclical!$A$1:$A$243, 0), MATCH('Cyclical_after overrides'!AZ$1, F_Inputs_cyclical!$A$1:$BE$1, 0))="", "", INDEX(F_Inputs_cyclical!$A$1:$BE$243, MATCH('Cyclical_after overrides'!$A127, F_Inputs_cyclical!$A$1:$A$243, 0), MATCH('Cyclical_after overrides'!AZ$1, F_Inputs_cyclical!$A$1:$BE$1, 0))),
Cyclical_overrides!AZ127)</f>
        <v>2.2378733338033459</v>
      </c>
      <c r="BA127" s="72">
        <f>IF(Cyclical_overrides!BA127 = "",
IF(INDEX(F_Inputs_cyclical!$A$1:$BE$243, MATCH('Cyclical_after overrides'!$A127, F_Inputs_cyclical!$A$1:$A$243, 0), MATCH('Cyclical_after overrides'!BA$1, F_Inputs_cyclical!$A$1:$BE$1, 0))="", "", INDEX(F_Inputs_cyclical!$A$1:$BE$243, MATCH('Cyclical_after overrides'!$A127, F_Inputs_cyclical!$A$1:$A$243, 0), MATCH('Cyclical_after overrides'!BA$1, F_Inputs_cyclical!$A$1:$BE$1, 0))),
Cyclical_overrides!BA127)</f>
        <v>16.05738846566306</v>
      </c>
      <c r="BB127" s="72">
        <f>IF(Cyclical_overrides!BB127 = "",
IF(INDEX(F_Inputs_cyclical!$A$1:$BE$243, MATCH('Cyclical_after overrides'!$A127, F_Inputs_cyclical!$A$1:$A$243, 0), MATCH('Cyclical_after overrides'!BB$1, F_Inputs_cyclical!$A$1:$BE$1, 0))="", "", INDEX(F_Inputs_cyclical!$A$1:$BE$243, MATCH('Cyclical_after overrides'!$A127, F_Inputs_cyclical!$A$1:$A$243, 0), MATCH('Cyclical_after overrides'!BB$1, F_Inputs_cyclical!$A$1:$BE$1, 0))),
Cyclical_overrides!BB127)</f>
        <v>16.05738846566306</v>
      </c>
      <c r="BC127" s="72">
        <f>IF(Cyclical_overrides!BC127 = "",
IF(INDEX(F_Inputs_cyclical!$A$1:$BE$243, MATCH('Cyclical_after overrides'!$A127, F_Inputs_cyclical!$A$1:$A$243, 0), MATCH('Cyclical_after overrides'!BC$1, F_Inputs_cyclical!$A$1:$BE$1, 0))="", "", INDEX(F_Inputs_cyclical!$A$1:$BE$243, MATCH('Cyclical_after overrides'!$A127, F_Inputs_cyclical!$A$1:$A$243, 0), MATCH('Cyclical_after overrides'!BC$1, F_Inputs_cyclical!$A$1:$BE$1, 0))),
Cyclical_overrides!BC127)</f>
        <v>10.363306601728663</v>
      </c>
      <c r="BD127" s="72">
        <f>IF(Cyclical_overrides!BD127 = "",
IF(INDEX(F_Inputs_cyclical!$A$1:$BE$243, MATCH('Cyclical_after overrides'!$A127, F_Inputs_cyclical!$A$1:$A$243, 0), MATCH('Cyclical_after overrides'!BD$1, F_Inputs_cyclical!$A$1:$BE$1, 0))="", "", INDEX(F_Inputs_cyclical!$A$1:$BE$243, MATCH('Cyclical_after overrides'!$A127, F_Inputs_cyclical!$A$1:$A$243, 0), MATCH('Cyclical_after overrides'!BD$1, F_Inputs_cyclical!$A$1:$BE$1, 0))),
Cyclical_overrides!BD127)</f>
        <v>734.97699999999998</v>
      </c>
      <c r="BE127" s="194"/>
    </row>
    <row r="128" spans="1:57" x14ac:dyDescent="0.4">
      <c r="A128" s="63" t="str">
        <f t="shared" si="1"/>
        <v>YKY17</v>
      </c>
      <c r="B128" s="63" t="s">
        <v>385</v>
      </c>
      <c r="C128" s="63" t="s">
        <v>249</v>
      </c>
      <c r="D128" s="72">
        <f>IF(Cyclical_overrides!D128 = "",
IF(INDEX(F_Inputs_cyclical!$A$1:$BE$243, MATCH('Cyclical_after overrides'!$A128, F_Inputs_cyclical!$A$1:$A$243, 0), MATCH('Cyclical_after overrides'!D$1, F_Inputs_cyclical!$A$1:$BE$1, 0))="", "", INDEX(F_Inputs_cyclical!$A$1:$BE$243, MATCH('Cyclical_after overrides'!$A128, F_Inputs_cyclical!$A$1:$A$243, 0), MATCH('Cyclical_after overrides'!D$1, F_Inputs_cyclical!$A$1:$BE$1, 0))),
Cyclical_overrides!D128)</f>
        <v>16.430999999999997</v>
      </c>
      <c r="E128" s="72">
        <f>IF(Cyclical_overrides!E128 = "",
IF(INDEX(F_Inputs_cyclical!$A$1:$BE$243, MATCH('Cyclical_after overrides'!$A128, F_Inputs_cyclical!$A$1:$A$243, 0), MATCH('Cyclical_after overrides'!E$1, F_Inputs_cyclical!$A$1:$BE$1, 0))="", "", INDEX(F_Inputs_cyclical!$A$1:$BE$243, MATCH('Cyclical_after overrides'!$A128, F_Inputs_cyclical!$A$1:$A$243, 0), MATCH('Cyclical_after overrides'!E$1, F_Inputs_cyclical!$A$1:$BE$1, 0))),
Cyclical_overrides!E128)</f>
        <v>3.976</v>
      </c>
      <c r="F128" s="72">
        <f>IF(Cyclical_overrides!F128 = "",
IF(INDEX(F_Inputs_cyclical!$A$1:$BE$243, MATCH('Cyclical_after overrides'!$A128, F_Inputs_cyclical!$A$1:$A$243, 0), MATCH('Cyclical_after overrides'!F$1, F_Inputs_cyclical!$A$1:$BE$1, 0))="", "", INDEX(F_Inputs_cyclical!$A$1:$BE$243, MATCH('Cyclical_after overrides'!$A128, F_Inputs_cyclical!$A$1:$A$243, 0), MATCH('Cyclical_after overrides'!F$1, F_Inputs_cyclical!$A$1:$BE$1, 0))),
Cyclical_overrides!F128)</f>
        <v>18.263000000000002</v>
      </c>
      <c r="G128" s="72">
        <f>IF(Cyclical_overrides!G128 = "",
IF(INDEX(F_Inputs_cyclical!$A$1:$BE$243, MATCH('Cyclical_after overrides'!$A128, F_Inputs_cyclical!$A$1:$A$243, 0), MATCH('Cyclical_after overrides'!G$1, F_Inputs_cyclical!$A$1:$BE$1, 0))="", "", INDEX(F_Inputs_cyclical!$A$1:$BE$243, MATCH('Cyclical_after overrides'!$A128, F_Inputs_cyclical!$A$1:$A$243, 0), MATCH('Cyclical_after overrides'!G$1, F_Inputs_cyclical!$A$1:$BE$1, 0))),
Cyclical_overrides!G128)</f>
        <v>1.8240000000000001</v>
      </c>
      <c r="H128" s="72" t="str">
        <f>IF(Cyclical_overrides!H128 = "",
IF(INDEX(F_Inputs_cyclical!$A$1:$BE$243, MATCH('Cyclical_after overrides'!$A128, F_Inputs_cyclical!$A$1:$A$243, 0), MATCH('Cyclical_after overrides'!H$1, F_Inputs_cyclical!$A$1:$BE$1, 0))="", "", INDEX(F_Inputs_cyclical!$A$1:$BE$243, MATCH('Cyclical_after overrides'!$A128, F_Inputs_cyclical!$A$1:$A$243, 0), MATCH('Cyclical_after overrides'!H$1, F_Inputs_cyclical!$A$1:$BE$1, 0))),
Cyclical_overrides!H128)</f>
        <v/>
      </c>
      <c r="I128" s="72">
        <f>IF(Cyclical_overrides!I128 = "",
IF(INDEX(F_Inputs_cyclical!$A$1:$BE$243, MATCH('Cyclical_after overrides'!$A128, F_Inputs_cyclical!$A$1:$A$243, 0), MATCH('Cyclical_after overrides'!I$1, F_Inputs_cyclical!$A$1:$BE$1, 0))="", "", INDEX(F_Inputs_cyclical!$A$1:$BE$243, MATCH('Cyclical_after overrides'!$A128, F_Inputs_cyclical!$A$1:$A$243, 0), MATCH('Cyclical_after overrides'!I$1, F_Inputs_cyclical!$A$1:$BE$1, 0))),
Cyclical_overrides!I128)</f>
        <v>0</v>
      </c>
      <c r="J128" s="72">
        <f>IF(Cyclical_overrides!J128 = "",
IF(INDEX(F_Inputs_cyclical!$A$1:$BE$243, MATCH('Cyclical_after overrides'!$A128, F_Inputs_cyclical!$A$1:$A$243, 0), MATCH('Cyclical_after overrides'!J$1, F_Inputs_cyclical!$A$1:$BE$1, 0))="", "", INDEX(F_Inputs_cyclical!$A$1:$BE$243, MATCH('Cyclical_after overrides'!$A128, F_Inputs_cyclical!$A$1:$A$243, 0), MATCH('Cyclical_after overrides'!J$1, F_Inputs_cyclical!$A$1:$BE$1, 0))),
Cyclical_overrides!J128)</f>
        <v>53.713000000000008</v>
      </c>
      <c r="K128" s="72">
        <f>IF(Cyclical_overrides!K128 = "",
IF(INDEX(F_Inputs_cyclical!$A$1:$BE$243, MATCH('Cyclical_after overrides'!$A128, F_Inputs_cyclical!$A$1:$A$243, 0), MATCH('Cyclical_after overrides'!K$1, F_Inputs_cyclical!$A$1:$BE$1, 0))="", "", INDEX(F_Inputs_cyclical!$A$1:$BE$243, MATCH('Cyclical_after overrides'!$A128, F_Inputs_cyclical!$A$1:$A$243, 0), MATCH('Cyclical_after overrides'!K$1, F_Inputs_cyclical!$A$1:$BE$1, 0))),
Cyclical_overrides!K128)</f>
        <v>15.423</v>
      </c>
      <c r="L128" s="72" t="str">
        <f>IF(Cyclical_overrides!L128 = "",
IF(INDEX(F_Inputs_cyclical!$A$1:$BE$243, MATCH('Cyclical_after overrides'!$A128, F_Inputs_cyclical!$A$1:$A$243, 0), MATCH('Cyclical_after overrides'!L$1, F_Inputs_cyclical!$A$1:$BE$1, 0))="", "", INDEX(F_Inputs_cyclical!$A$1:$BE$243, MATCH('Cyclical_after overrides'!$A128, F_Inputs_cyclical!$A$1:$A$243, 0), MATCH('Cyclical_after overrides'!L$1, F_Inputs_cyclical!$A$1:$BE$1, 0))),
Cyclical_overrides!L128)</f>
        <v/>
      </c>
      <c r="M128" s="72" t="str">
        <f>IF(Cyclical_overrides!M128 = "",
IF(INDEX(F_Inputs_cyclical!$A$1:$BE$243, MATCH('Cyclical_after overrides'!$A128, F_Inputs_cyclical!$A$1:$A$243, 0), MATCH('Cyclical_after overrides'!M$1, F_Inputs_cyclical!$A$1:$BE$1, 0))="", "", INDEX(F_Inputs_cyclical!$A$1:$BE$243, MATCH('Cyclical_after overrides'!$A128, F_Inputs_cyclical!$A$1:$A$243, 0), MATCH('Cyclical_after overrides'!M$1, F_Inputs_cyclical!$A$1:$BE$1, 0))),
Cyclical_overrides!M128)</f>
        <v/>
      </c>
      <c r="N128" s="72" t="str">
        <f>IF(Cyclical_overrides!N128 = "",
IF(INDEX(F_Inputs_cyclical!$A$1:$BE$243, MATCH('Cyclical_after overrides'!$A128, F_Inputs_cyclical!$A$1:$A$243, 0), MATCH('Cyclical_after overrides'!N$1, F_Inputs_cyclical!$A$1:$BE$1, 0))="", "", INDEX(F_Inputs_cyclical!$A$1:$BE$243, MATCH('Cyclical_after overrides'!$A128, F_Inputs_cyclical!$A$1:$A$243, 0), MATCH('Cyclical_after overrides'!N$1, F_Inputs_cyclical!$A$1:$BE$1, 0))),
Cyclical_overrides!N128)</f>
        <v/>
      </c>
      <c r="O128" s="72" t="str">
        <f>IF(Cyclical_overrides!O128 = "",
IF(INDEX(F_Inputs_cyclical!$A$1:$BE$243, MATCH('Cyclical_after overrides'!$A128, F_Inputs_cyclical!$A$1:$A$243, 0), MATCH('Cyclical_after overrides'!O$1, F_Inputs_cyclical!$A$1:$BE$1, 0))="", "", INDEX(F_Inputs_cyclical!$A$1:$BE$243, MATCH('Cyclical_after overrides'!$A128, F_Inputs_cyclical!$A$1:$A$243, 0), MATCH('Cyclical_after overrides'!O$1, F_Inputs_cyclical!$A$1:$BE$1, 0))),
Cyclical_overrides!O128)</f>
        <v/>
      </c>
      <c r="P128" s="72" t="str">
        <f>IF(Cyclical_overrides!P128 = "",
IF(INDEX(F_Inputs_cyclical!$A$1:$BE$243, MATCH('Cyclical_after overrides'!$A128, F_Inputs_cyclical!$A$1:$A$243, 0), MATCH('Cyclical_after overrides'!P$1, F_Inputs_cyclical!$A$1:$BE$1, 0))="", "", INDEX(F_Inputs_cyclical!$A$1:$BE$243, MATCH('Cyclical_after overrides'!$A128, F_Inputs_cyclical!$A$1:$A$243, 0), MATCH('Cyclical_after overrides'!P$1, F_Inputs_cyclical!$A$1:$BE$1, 0))),
Cyclical_overrides!P128)</f>
        <v/>
      </c>
      <c r="Q128" s="72" t="str">
        <f>IF(Cyclical_overrides!Q128 = "",
IF(INDEX(F_Inputs_cyclical!$A$1:$BE$243, MATCH('Cyclical_after overrides'!$A128, F_Inputs_cyclical!$A$1:$A$243, 0), MATCH('Cyclical_after overrides'!Q$1, F_Inputs_cyclical!$A$1:$BE$1, 0))="", "", INDEX(F_Inputs_cyclical!$A$1:$BE$243, MATCH('Cyclical_after overrides'!$A128, F_Inputs_cyclical!$A$1:$A$243, 0), MATCH('Cyclical_after overrides'!Q$1, F_Inputs_cyclical!$A$1:$BE$1, 0))),
Cyclical_overrides!Q128)</f>
        <v/>
      </c>
      <c r="R128" s="72" t="str">
        <f>IF(Cyclical_overrides!R128 = "",
IF(INDEX(F_Inputs_cyclical!$A$1:$BE$243, MATCH('Cyclical_after overrides'!$A128, F_Inputs_cyclical!$A$1:$A$243, 0), MATCH('Cyclical_after overrides'!R$1, F_Inputs_cyclical!$A$1:$BE$1, 0))="", "", INDEX(F_Inputs_cyclical!$A$1:$BE$243, MATCH('Cyclical_after overrides'!$A128, F_Inputs_cyclical!$A$1:$A$243, 0), MATCH('Cyclical_after overrides'!R$1, F_Inputs_cyclical!$A$1:$BE$1, 0))),
Cyclical_overrides!R128)</f>
        <v/>
      </c>
      <c r="S128" s="72">
        <f>IF(Cyclical_overrides!S128 = "",
IF(INDEX(F_Inputs_cyclical!$A$1:$BE$243, MATCH('Cyclical_after overrides'!$A128, F_Inputs_cyclical!$A$1:$A$243, 0), MATCH('Cyclical_after overrides'!S$1, F_Inputs_cyclical!$A$1:$BE$1, 0))="", "", INDEX(F_Inputs_cyclical!$A$1:$BE$243, MATCH('Cyclical_after overrides'!$A128, F_Inputs_cyclical!$A$1:$A$243, 0), MATCH('Cyclical_after overrides'!S$1, F_Inputs_cyclical!$A$1:$BE$1, 0))),
Cyclical_overrides!S128)</f>
        <v>63.180999999999997</v>
      </c>
      <c r="T128" s="72">
        <f>IF(Cyclical_overrides!T128 = "",
IF(INDEX(F_Inputs_cyclical!$A$1:$BE$243, MATCH('Cyclical_after overrides'!$A128, F_Inputs_cyclical!$A$1:$A$243, 0), MATCH('Cyclical_after overrides'!T$1, F_Inputs_cyclical!$A$1:$BE$1, 0))="", "", INDEX(F_Inputs_cyclical!$A$1:$BE$243, MATCH('Cyclical_after overrides'!$A128, F_Inputs_cyclical!$A$1:$A$243, 0), MATCH('Cyclical_after overrides'!T$1, F_Inputs_cyclical!$A$1:$BE$1, 0))),
Cyclical_overrides!T128)</f>
        <v>42.39</v>
      </c>
      <c r="U128" s="72">
        <f>IF(Cyclical_overrides!U128 = "",
IF(INDEX(F_Inputs_cyclical!$A$1:$BE$243, MATCH('Cyclical_after overrides'!$A128, F_Inputs_cyclical!$A$1:$A$243, 0), MATCH('Cyclical_after overrides'!U$1, F_Inputs_cyclical!$A$1:$BE$1, 0))="", "", INDEX(F_Inputs_cyclical!$A$1:$BE$243, MATCH('Cyclical_after overrides'!$A128, F_Inputs_cyclical!$A$1:$A$243, 0), MATCH('Cyclical_after overrides'!U$1, F_Inputs_cyclical!$A$1:$BE$1, 0))),
Cyclical_overrides!U128)</f>
        <v>50.790000000000006</v>
      </c>
      <c r="V128" s="72">
        <f>IF(Cyclical_overrides!V128 = "",
IF(INDEX(F_Inputs_cyclical!$A$1:$BE$243, MATCH('Cyclical_after overrides'!$A128, F_Inputs_cyclical!$A$1:$A$243, 0), MATCH('Cyclical_after overrides'!V$1, F_Inputs_cyclical!$A$1:$BE$1, 0))="", "", INDEX(F_Inputs_cyclical!$A$1:$BE$243, MATCH('Cyclical_after overrides'!$A128, F_Inputs_cyclical!$A$1:$A$243, 0), MATCH('Cyclical_after overrides'!V$1, F_Inputs_cyclical!$A$1:$BE$1, 0))),
Cyclical_overrides!V128)</f>
        <v>58.396186301369902</v>
      </c>
      <c r="W128" s="72">
        <f>IF(Cyclical_overrides!W128 = "",
IF(INDEX(F_Inputs_cyclical!$A$1:$BE$243, MATCH('Cyclical_after overrides'!$A128, F_Inputs_cyclical!$A$1:$A$243, 0), MATCH('Cyclical_after overrides'!W$1, F_Inputs_cyclical!$A$1:$BE$1, 0))="", "", INDEX(F_Inputs_cyclical!$A$1:$BE$243, MATCH('Cyclical_after overrides'!$A128, F_Inputs_cyclical!$A$1:$A$243, 0), MATCH('Cyclical_after overrides'!W$1, F_Inputs_cyclical!$A$1:$BE$1, 0))),
Cyclical_overrides!W128)</f>
        <v>49.068134246575298</v>
      </c>
      <c r="X128" s="72">
        <f>IF(Cyclical_overrides!X128 = "",
IF(INDEX(F_Inputs_cyclical!$A$1:$BE$243, MATCH('Cyclical_after overrides'!$A128, F_Inputs_cyclical!$A$1:$A$243, 0), MATCH('Cyclical_after overrides'!X$1, F_Inputs_cyclical!$A$1:$BE$1, 0))="", "", INDEX(F_Inputs_cyclical!$A$1:$BE$243, MATCH('Cyclical_after overrides'!$A128, F_Inputs_cyclical!$A$1:$A$243, 0), MATCH('Cyclical_after overrides'!X$1, F_Inputs_cyclical!$A$1:$BE$1, 0))),
Cyclical_overrides!X128)</f>
        <v>64.362205479452101</v>
      </c>
      <c r="Y128" s="72">
        <f>IF(Cyclical_overrides!Y128 = "",
IF(INDEX(F_Inputs_cyclical!$A$1:$BE$243, MATCH('Cyclical_after overrides'!$A128, F_Inputs_cyclical!$A$1:$A$243, 0), MATCH('Cyclical_after overrides'!Y$1, F_Inputs_cyclical!$A$1:$BE$1, 0))="", "", INDEX(F_Inputs_cyclical!$A$1:$BE$243, MATCH('Cyclical_after overrides'!$A128, F_Inputs_cyclical!$A$1:$A$243, 0), MATCH('Cyclical_after overrides'!Y$1, F_Inputs_cyclical!$A$1:$BE$1, 0))),
Cyclical_overrides!Y128)</f>
        <v>49.554830136986297</v>
      </c>
      <c r="Z128" s="72">
        <f>IF(Cyclical_overrides!Z128 = "",
IF(INDEX(F_Inputs_cyclical!$A$1:$BE$243, MATCH('Cyclical_after overrides'!$A128, F_Inputs_cyclical!$A$1:$A$243, 0), MATCH('Cyclical_after overrides'!Z$1, F_Inputs_cyclical!$A$1:$BE$1, 0))="", "", INDEX(F_Inputs_cyclical!$A$1:$BE$243, MATCH('Cyclical_after overrides'!$A128, F_Inputs_cyclical!$A$1:$A$243, 0), MATCH('Cyclical_after overrides'!Z$1, F_Inputs_cyclical!$A$1:$BE$1, 0))),
Cyclical_overrides!Z128)</f>
        <v>936.486815068493</v>
      </c>
      <c r="AA128" s="72">
        <f>IF(Cyclical_overrides!AA128 = "",
IF(INDEX(F_Inputs_cyclical!$A$1:$BE$243, MATCH('Cyclical_after overrides'!$A128, F_Inputs_cyclical!$A$1:$A$243, 0), MATCH('Cyclical_after overrides'!AA$1, F_Inputs_cyclical!$A$1:$BE$1, 0))="", "", INDEX(F_Inputs_cyclical!$A$1:$BE$243, MATCH('Cyclical_after overrides'!$A128, F_Inputs_cyclical!$A$1:$A$243, 0), MATCH('Cyclical_after overrides'!AA$1, F_Inputs_cyclical!$A$1:$BE$1, 0))),
Cyclical_overrides!AA128)</f>
        <v>995.19599315068501</v>
      </c>
      <c r="AB128" s="72" t="str">
        <f>IF(Cyclical_overrides!AB128 = "",
IF(INDEX(F_Inputs_cyclical!$A$1:$BE$243, MATCH('Cyclical_after overrides'!$A128, F_Inputs_cyclical!$A$1:$A$243, 0), MATCH('Cyclical_after overrides'!AB$1, F_Inputs_cyclical!$A$1:$BE$1, 0))="", "", INDEX(F_Inputs_cyclical!$A$1:$BE$243, MATCH('Cyclical_after overrides'!$A128, F_Inputs_cyclical!$A$1:$A$243, 0), MATCH('Cyclical_after overrides'!AB$1, F_Inputs_cyclical!$A$1:$BE$1, 0))),
Cyclical_overrides!AB128)</f>
        <v/>
      </c>
      <c r="AC128" s="72" t="str">
        <f>IF(Cyclical_overrides!AC128 = "",
IF(INDEX(F_Inputs_cyclical!$A$1:$BE$243, MATCH('Cyclical_after overrides'!$A128, F_Inputs_cyclical!$A$1:$A$243, 0), MATCH('Cyclical_after overrides'!AC$1, F_Inputs_cyclical!$A$1:$BE$1, 0))="", "", INDEX(F_Inputs_cyclical!$A$1:$BE$243, MATCH('Cyclical_after overrides'!$A128, F_Inputs_cyclical!$A$1:$A$243, 0), MATCH('Cyclical_after overrides'!AC$1, F_Inputs_cyclical!$A$1:$BE$1, 0))),
Cyclical_overrides!AC128)</f>
        <v/>
      </c>
      <c r="AD128" s="72" t="str">
        <f>IF(Cyclical_overrides!AD128 = "",
IF(INDEX(F_Inputs_cyclical!$A$1:$BE$243, MATCH('Cyclical_after overrides'!$A128, F_Inputs_cyclical!$A$1:$A$243, 0), MATCH('Cyclical_after overrides'!AD$1, F_Inputs_cyclical!$A$1:$BE$1, 0))="", "", INDEX(F_Inputs_cyclical!$A$1:$BE$243, MATCH('Cyclical_after overrides'!$A128, F_Inputs_cyclical!$A$1:$A$243, 0), MATCH('Cyclical_after overrides'!AD$1, F_Inputs_cyclical!$A$1:$BE$1, 0))),
Cyclical_overrides!AD128)</f>
        <v/>
      </c>
      <c r="AE128" s="72" t="str">
        <f>IF(Cyclical_overrides!AE128 = "",
IF(INDEX(F_Inputs_cyclical!$A$1:$BE$243, MATCH('Cyclical_after overrides'!$A128, F_Inputs_cyclical!$A$1:$A$243, 0), MATCH('Cyclical_after overrides'!AE$1, F_Inputs_cyclical!$A$1:$BE$1, 0))="", "", INDEX(F_Inputs_cyclical!$A$1:$BE$243, MATCH('Cyclical_after overrides'!$A128, F_Inputs_cyclical!$A$1:$A$243, 0), MATCH('Cyclical_after overrides'!AE$1, F_Inputs_cyclical!$A$1:$BE$1, 0))),
Cyclical_overrides!AE128)</f>
        <v/>
      </c>
      <c r="AF128" s="72" t="str">
        <f>IF(Cyclical_overrides!AF128 = "",
IF(INDEX(F_Inputs_cyclical!$A$1:$BE$243, MATCH('Cyclical_after overrides'!$A128, F_Inputs_cyclical!$A$1:$A$243, 0), MATCH('Cyclical_after overrides'!AF$1, F_Inputs_cyclical!$A$1:$BE$1, 0))="", "", INDEX(F_Inputs_cyclical!$A$1:$BE$243, MATCH('Cyclical_after overrides'!$A128, F_Inputs_cyclical!$A$1:$A$243, 0), MATCH('Cyclical_after overrides'!AF$1, F_Inputs_cyclical!$A$1:$BE$1, 0))),
Cyclical_overrides!AF128)</f>
        <v/>
      </c>
      <c r="AG128" s="72" t="str">
        <f>IF(Cyclical_overrides!AG128 = "",
IF(INDEX(F_Inputs_cyclical!$A$1:$BE$243, MATCH('Cyclical_after overrides'!$A128, F_Inputs_cyclical!$A$1:$A$243, 0), MATCH('Cyclical_after overrides'!AG$1, F_Inputs_cyclical!$A$1:$BE$1, 0))="", "", INDEX(F_Inputs_cyclical!$A$1:$BE$243, MATCH('Cyclical_after overrides'!$A128, F_Inputs_cyclical!$A$1:$A$243, 0), MATCH('Cyclical_after overrides'!AG$1, F_Inputs_cyclical!$A$1:$BE$1, 0))),
Cyclical_overrides!AG128)</f>
        <v/>
      </c>
      <c r="AH128" s="72" t="str">
        <f>IF(Cyclical_overrides!AH128 = "",
IF(INDEX(F_Inputs_cyclical!$A$1:$BE$243, MATCH('Cyclical_after overrides'!$A128, F_Inputs_cyclical!$A$1:$A$243, 0), MATCH('Cyclical_after overrides'!AH$1, F_Inputs_cyclical!$A$1:$BE$1, 0))="", "", INDEX(F_Inputs_cyclical!$A$1:$BE$243, MATCH('Cyclical_after overrides'!$A128, F_Inputs_cyclical!$A$1:$A$243, 0), MATCH('Cyclical_after overrides'!AH$1, F_Inputs_cyclical!$A$1:$BE$1, 0))),
Cyclical_overrides!AH128)</f>
        <v/>
      </c>
      <c r="AI128" s="72" t="str">
        <f>IF(Cyclical_overrides!AI128 = "",
IF(INDEX(F_Inputs_cyclical!$A$1:$BE$243, MATCH('Cyclical_after overrides'!$A128, F_Inputs_cyclical!$A$1:$A$243, 0), MATCH('Cyclical_after overrides'!AI$1, F_Inputs_cyclical!$A$1:$BE$1, 0))="", "", INDEX(F_Inputs_cyclical!$A$1:$BE$243, MATCH('Cyclical_after overrides'!$A128, F_Inputs_cyclical!$A$1:$A$243, 0), MATCH('Cyclical_after overrides'!AI$1, F_Inputs_cyclical!$A$1:$BE$1, 0))),
Cyclical_overrides!AI128)</f>
        <v/>
      </c>
      <c r="AJ128" s="72" t="str">
        <f>IF(Cyclical_overrides!AJ128 = "",
IF(INDEX(F_Inputs_cyclical!$A$1:$BE$243, MATCH('Cyclical_after overrides'!$A128, F_Inputs_cyclical!$A$1:$A$243, 0), MATCH('Cyclical_after overrides'!AJ$1, F_Inputs_cyclical!$A$1:$BE$1, 0))="", "", INDEX(F_Inputs_cyclical!$A$1:$BE$243, MATCH('Cyclical_after overrides'!$A128, F_Inputs_cyclical!$A$1:$A$243, 0), MATCH('Cyclical_after overrides'!AJ$1, F_Inputs_cyclical!$A$1:$BE$1, 0))),
Cyclical_overrides!AJ128)</f>
        <v/>
      </c>
      <c r="AK128" s="72" t="str">
        <f>IF(Cyclical_overrides!AK128 = "",
IF(INDEX(F_Inputs_cyclical!$A$1:$BE$243, MATCH('Cyclical_after overrides'!$A128, F_Inputs_cyclical!$A$1:$A$243, 0), MATCH('Cyclical_after overrides'!AK$1, F_Inputs_cyclical!$A$1:$BE$1, 0))="", "", INDEX(F_Inputs_cyclical!$A$1:$BE$243, MATCH('Cyclical_after overrides'!$A128, F_Inputs_cyclical!$A$1:$A$243, 0), MATCH('Cyclical_after overrides'!AK$1, F_Inputs_cyclical!$A$1:$BE$1, 0))),
Cyclical_overrides!AK128)</f>
        <v/>
      </c>
      <c r="AL128" s="72" t="str">
        <f>IF(Cyclical_overrides!AL128 = "",
IF(INDEX(F_Inputs_cyclical!$A$1:$BE$243, MATCH('Cyclical_after overrides'!$A128, F_Inputs_cyclical!$A$1:$A$243, 0), MATCH('Cyclical_after overrides'!AL$1, F_Inputs_cyclical!$A$1:$BE$1, 0))="", "", INDEX(F_Inputs_cyclical!$A$1:$BE$243, MATCH('Cyclical_after overrides'!$A128, F_Inputs_cyclical!$A$1:$A$243, 0), MATCH('Cyclical_after overrides'!AL$1, F_Inputs_cyclical!$A$1:$BE$1, 0))),
Cyclical_overrides!AL128)</f>
        <v/>
      </c>
      <c r="AM128" s="72">
        <f>IF(Cyclical_overrides!AM128 = "",
IF(INDEX(F_Inputs_cyclical!$A$1:$BE$243, MATCH('Cyclical_after overrides'!$A128, F_Inputs_cyclical!$A$1:$A$243, 0), MATCH('Cyclical_after overrides'!AM$1, F_Inputs_cyclical!$A$1:$BE$1, 0))="", "", INDEX(F_Inputs_cyclical!$A$1:$BE$243, MATCH('Cyclical_after overrides'!$A128, F_Inputs_cyclical!$A$1:$A$243, 0), MATCH('Cyclical_after overrides'!AM$1, F_Inputs_cyclical!$A$1:$BE$1, 0))),
Cyclical_overrides!AM128)</f>
        <v>10.295999999999999</v>
      </c>
      <c r="AN128" s="72">
        <f>IF(Cyclical_overrides!AN128 = "",
IF(INDEX(F_Inputs_cyclical!$A$1:$BE$243, MATCH('Cyclical_after overrides'!$A128, F_Inputs_cyclical!$A$1:$A$243, 0), MATCH('Cyclical_after overrides'!AN$1, F_Inputs_cyclical!$A$1:$BE$1, 0))="", "", INDEX(F_Inputs_cyclical!$A$1:$BE$243, MATCH('Cyclical_after overrides'!$A128, F_Inputs_cyclical!$A$1:$A$243, 0), MATCH('Cyclical_after overrides'!AN$1, F_Inputs_cyclical!$A$1:$BE$1, 0))),
Cyclical_overrides!AN128)</f>
        <v>50.790000000000006</v>
      </c>
      <c r="AO128" s="72" t="str">
        <f>IF(Cyclical_overrides!AO128 = "",
IF(INDEX(F_Inputs_cyclical!$A$1:$BE$243, MATCH('Cyclical_after overrides'!$A128, F_Inputs_cyclical!$A$1:$A$243, 0), MATCH('Cyclical_after overrides'!AO$1, F_Inputs_cyclical!$A$1:$BE$1, 0))="", "", INDEX(F_Inputs_cyclical!$A$1:$BE$243, MATCH('Cyclical_after overrides'!$A128, F_Inputs_cyclical!$A$1:$A$243, 0), MATCH('Cyclical_after overrides'!AO$1, F_Inputs_cyclical!$A$1:$BE$1, 0))),
Cyclical_overrides!AO128)</f>
        <v/>
      </c>
      <c r="AP128" s="72" t="str">
        <f>IF(Cyclical_overrides!AP128 = "",
IF(INDEX(F_Inputs_cyclical!$A$1:$BE$243, MATCH('Cyclical_after overrides'!$A128, F_Inputs_cyclical!$A$1:$A$243, 0), MATCH('Cyclical_after overrides'!AP$1, F_Inputs_cyclical!$A$1:$BE$1, 0))="", "", INDEX(F_Inputs_cyclical!$A$1:$BE$243, MATCH('Cyclical_after overrides'!$A128, F_Inputs_cyclical!$A$1:$A$243, 0), MATCH('Cyclical_after overrides'!AP$1, F_Inputs_cyclical!$A$1:$BE$1, 0))),
Cyclical_overrides!AP128)</f>
        <v/>
      </c>
      <c r="AQ128" s="72">
        <f>IF(Cyclical_overrides!AQ128 = "",
IF(INDEX(F_Inputs_cyclical!$A$1:$BE$243, MATCH('Cyclical_after overrides'!$A128, F_Inputs_cyclical!$A$1:$A$243, 0), MATCH('Cyclical_after overrides'!AQ$1, F_Inputs_cyclical!$A$1:$BE$1, 0))="", "", INDEX(F_Inputs_cyclical!$A$1:$BE$243, MATCH('Cyclical_after overrides'!$A128, F_Inputs_cyclical!$A$1:$A$243, 0), MATCH('Cyclical_after overrides'!AQ$1, F_Inputs_cyclical!$A$1:$BE$1, 0))),
Cyclical_overrides!AQ128)</f>
        <v>2.923</v>
      </c>
      <c r="AR128" s="72">
        <f>IF(Cyclical_overrides!AR128 = "",
IF(INDEX(F_Inputs_cyclical!$A$1:$BE$243, MATCH('Cyclical_after overrides'!$A128, F_Inputs_cyclical!$A$1:$A$243, 0), MATCH('Cyclical_after overrides'!AR$1, F_Inputs_cyclical!$A$1:$BE$1, 0))="", "", INDEX(F_Inputs_cyclical!$A$1:$BE$243, MATCH('Cyclical_after overrides'!$A128, F_Inputs_cyclical!$A$1:$A$243, 0), MATCH('Cyclical_after overrides'!AR$1, F_Inputs_cyclical!$A$1:$BE$1, 0))),
Cyclical_overrides!AR128)</f>
        <v>0</v>
      </c>
      <c r="AS128" s="72">
        <f>IF(Cyclical_overrides!AS128 = "",
IF(INDEX(F_Inputs_cyclical!$A$1:$BE$243, MATCH('Cyclical_after overrides'!$A128, F_Inputs_cyclical!$A$1:$A$243, 0), MATCH('Cyclical_after overrides'!AS$1, F_Inputs_cyclical!$A$1:$BE$1, 0))="", "", INDEX(F_Inputs_cyclical!$A$1:$BE$243, MATCH('Cyclical_after overrides'!$A128, F_Inputs_cyclical!$A$1:$A$243, 0), MATCH('Cyclical_after overrides'!AS$1, F_Inputs_cyclical!$A$1:$BE$1, 0))),
Cyclical_overrides!AS128)</f>
        <v>-3.403</v>
      </c>
      <c r="AT128" s="72">
        <f>IF(Cyclical_overrides!AT128 = "",
IF(INDEX(F_Inputs_cyclical!$A$1:$BE$243, MATCH('Cyclical_after overrides'!$A128, F_Inputs_cyclical!$A$1:$A$243, 0), MATCH('Cyclical_after overrides'!AT$1, F_Inputs_cyclical!$A$1:$BE$1, 0))="", "", INDEX(F_Inputs_cyclical!$A$1:$BE$243, MATCH('Cyclical_after overrides'!$A128, F_Inputs_cyclical!$A$1:$A$243, 0), MATCH('Cyclical_after overrides'!AT$1, F_Inputs_cyclical!$A$1:$BE$1, 0))),
Cyclical_overrides!AT128)</f>
        <v>2.8780000000000001</v>
      </c>
      <c r="AU128" s="72">
        <f>IF(Cyclical_overrides!AU128 = "",
IF(INDEX(F_Inputs_cyclical!$A$1:$BE$243, MATCH('Cyclical_after overrides'!$A128, F_Inputs_cyclical!$A$1:$A$243, 0), MATCH('Cyclical_after overrides'!AU$1, F_Inputs_cyclical!$A$1:$BE$1, 0))="", "", INDEX(F_Inputs_cyclical!$A$1:$BE$243, MATCH('Cyclical_after overrides'!$A128, F_Inputs_cyclical!$A$1:$A$243, 0), MATCH('Cyclical_after overrides'!AU$1, F_Inputs_cyclical!$A$1:$BE$1, 0))),
Cyclical_overrides!AU128)</f>
        <v>0.442</v>
      </c>
      <c r="AV128" s="72" t="str">
        <f>IF(Cyclical_overrides!AV128 = "",
IF(INDEX(F_Inputs_cyclical!$A$1:$BE$243, MATCH('Cyclical_after overrides'!$A128, F_Inputs_cyclical!$A$1:$A$243, 0), MATCH('Cyclical_after overrides'!AV$1, F_Inputs_cyclical!$A$1:$BE$1, 0))="", "", INDEX(F_Inputs_cyclical!$A$1:$BE$243, MATCH('Cyclical_after overrides'!$A128, F_Inputs_cyclical!$A$1:$A$243, 0), MATCH('Cyclical_after overrides'!AV$1, F_Inputs_cyclical!$A$1:$BE$1, 0))),
Cyclical_overrides!AV128)</f>
        <v/>
      </c>
      <c r="AW128" s="72">
        <f>IF(Cyclical_overrides!AW128 = "",
IF(INDEX(F_Inputs_cyclical!$A$1:$BE$243, MATCH('Cyclical_after overrides'!$A128, F_Inputs_cyclical!$A$1:$A$243, 0), MATCH('Cyclical_after overrides'!AW$1, F_Inputs_cyclical!$A$1:$BE$1, 0))="", "", INDEX(F_Inputs_cyclical!$A$1:$BE$243, MATCH('Cyclical_after overrides'!$A128, F_Inputs_cyclical!$A$1:$A$243, 0), MATCH('Cyclical_after overrides'!AW$1, F_Inputs_cyclical!$A$1:$BE$1, 0))),
Cyclical_overrides!AW128)</f>
        <v>1.2117357406647515</v>
      </c>
      <c r="AX128" s="72">
        <f>IF(Cyclical_overrides!AX128 = "",
IF(INDEX(F_Inputs_cyclical!$A$1:$BE$243, MATCH('Cyclical_after overrides'!$A128, F_Inputs_cyclical!$A$1:$A$243, 0), MATCH('Cyclical_after overrides'!AX$1, F_Inputs_cyclical!$A$1:$BE$1, 0))="", "", INDEX(F_Inputs_cyclical!$A$1:$BE$243, MATCH('Cyclical_after overrides'!$A128, F_Inputs_cyclical!$A$1:$A$243, 0), MATCH('Cyclical_after overrides'!AX$1, F_Inputs_cyclical!$A$1:$BE$1, 0))),
Cyclical_overrides!AX128)</f>
        <v>26.448361520094924</v>
      </c>
      <c r="AY128" s="72">
        <f>IF(Cyclical_overrides!AY128 = "",
IF(INDEX(F_Inputs_cyclical!$A$1:$BE$243, MATCH('Cyclical_after overrides'!$A128, F_Inputs_cyclical!$A$1:$A$243, 0), MATCH('Cyclical_after overrides'!AY$1, F_Inputs_cyclical!$A$1:$BE$1, 0))="", "", INDEX(F_Inputs_cyclical!$A$1:$BE$243, MATCH('Cyclical_after overrides'!$A128, F_Inputs_cyclical!$A$1:$A$243, 0), MATCH('Cyclical_after overrides'!AY$1, F_Inputs_cyclical!$A$1:$BE$1, 0))),
Cyclical_overrides!AY128)</f>
        <v>134.31004105035942</v>
      </c>
      <c r="AZ128" s="72">
        <f>IF(Cyclical_overrides!AZ128 = "",
IF(INDEX(F_Inputs_cyclical!$A$1:$BE$243, MATCH('Cyclical_after overrides'!$A128, F_Inputs_cyclical!$A$1:$A$243, 0), MATCH('Cyclical_after overrides'!AZ$1, F_Inputs_cyclical!$A$1:$BE$1, 0))="", "", INDEX(F_Inputs_cyclical!$A$1:$BE$243, MATCH('Cyclical_after overrides'!$A128, F_Inputs_cyclical!$A$1:$A$243, 0), MATCH('Cyclical_after overrides'!AZ$1, F_Inputs_cyclical!$A$1:$BE$1, 0))),
Cyclical_overrides!AZ128)</f>
        <v>2.0480578492053354</v>
      </c>
      <c r="BA128" s="72">
        <f>IF(Cyclical_overrides!BA128 = "",
IF(INDEX(F_Inputs_cyclical!$A$1:$BE$243, MATCH('Cyclical_after overrides'!$A128, F_Inputs_cyclical!$A$1:$A$243, 0), MATCH('Cyclical_after overrides'!BA$1, F_Inputs_cyclical!$A$1:$BE$1, 0))="", "", INDEX(F_Inputs_cyclical!$A$1:$BE$243, MATCH('Cyclical_after overrides'!$A128, F_Inputs_cyclical!$A$1:$A$243, 0), MATCH('Cyclical_after overrides'!BA$1, F_Inputs_cyclical!$A$1:$BE$1, 0))),
Cyclical_overrides!BA128)</f>
        <v>16.058658878283545</v>
      </c>
      <c r="BB128" s="72">
        <f>IF(Cyclical_overrides!BB128 = "",
IF(INDEX(F_Inputs_cyclical!$A$1:$BE$243, MATCH('Cyclical_after overrides'!$A128, F_Inputs_cyclical!$A$1:$A$243, 0), MATCH('Cyclical_after overrides'!BB$1, F_Inputs_cyclical!$A$1:$BE$1, 0))="", "", INDEX(F_Inputs_cyclical!$A$1:$BE$243, MATCH('Cyclical_after overrides'!$A128, F_Inputs_cyclical!$A$1:$A$243, 0), MATCH('Cyclical_after overrides'!BB$1, F_Inputs_cyclical!$A$1:$BE$1, 0))),
Cyclical_overrides!BB128)</f>
        <v>15.649839681347439</v>
      </c>
      <c r="BC128" s="72">
        <f>IF(Cyclical_overrides!BC128 = "",
IF(INDEX(F_Inputs_cyclical!$A$1:$BE$243, MATCH('Cyclical_after overrides'!$A128, F_Inputs_cyclical!$A$1:$A$243, 0), MATCH('Cyclical_after overrides'!BC$1, F_Inputs_cyclical!$A$1:$BE$1, 0))="", "", INDEX(F_Inputs_cyclical!$A$1:$BE$243, MATCH('Cyclical_after overrides'!$A128, F_Inputs_cyclical!$A$1:$A$243, 0), MATCH('Cyclical_after overrides'!BC$1, F_Inputs_cyclical!$A$1:$BE$1, 0))),
Cyclical_overrides!BC128)</f>
        <v>10.363306601728663</v>
      </c>
      <c r="BD128" s="72">
        <f>IF(Cyclical_overrides!BD128 = "",
IF(INDEX(F_Inputs_cyclical!$A$1:$BE$243, MATCH('Cyclical_after overrides'!$A128, F_Inputs_cyclical!$A$1:$A$243, 0), MATCH('Cyclical_after overrides'!BD$1, F_Inputs_cyclical!$A$1:$BE$1, 0))="", "", INDEX(F_Inputs_cyclical!$A$1:$BE$243, MATCH('Cyclical_after overrides'!$A128, F_Inputs_cyclical!$A$1:$A$243, 0), MATCH('Cyclical_after overrides'!BD$1, F_Inputs_cyclical!$A$1:$BE$1, 0))),
Cyclical_overrides!BD128)</f>
        <v>751.62900000000002</v>
      </c>
      <c r="BE128" s="194"/>
    </row>
    <row r="129" spans="1:57" x14ac:dyDescent="0.4">
      <c r="A129" s="63" t="str">
        <f t="shared" si="1"/>
        <v>YKY18</v>
      </c>
      <c r="B129" s="63" t="s">
        <v>385</v>
      </c>
      <c r="C129" s="63" t="s">
        <v>251</v>
      </c>
      <c r="D129" s="72">
        <f>IF(Cyclical_overrides!D129 = "",
IF(INDEX(F_Inputs_cyclical!$A$1:$BE$243, MATCH('Cyclical_after overrides'!$A129, F_Inputs_cyclical!$A$1:$A$243, 0), MATCH('Cyclical_after overrides'!D$1, F_Inputs_cyclical!$A$1:$BE$1, 0))="", "", INDEX(F_Inputs_cyclical!$A$1:$BE$243, MATCH('Cyclical_after overrides'!$A129, F_Inputs_cyclical!$A$1:$A$243, 0), MATCH('Cyclical_after overrides'!D$1, F_Inputs_cyclical!$A$1:$BE$1, 0))),
Cyclical_overrides!D129)</f>
        <v>19.437000000000001</v>
      </c>
      <c r="E129" s="72">
        <f>IF(Cyclical_overrides!E129 = "",
IF(INDEX(F_Inputs_cyclical!$A$1:$BE$243, MATCH('Cyclical_after overrides'!$A129, F_Inputs_cyclical!$A$1:$A$243, 0), MATCH('Cyclical_after overrides'!E$1, F_Inputs_cyclical!$A$1:$BE$1, 0))="", "", INDEX(F_Inputs_cyclical!$A$1:$BE$243, MATCH('Cyclical_after overrides'!$A129, F_Inputs_cyclical!$A$1:$A$243, 0), MATCH('Cyclical_after overrides'!E$1, F_Inputs_cyclical!$A$1:$BE$1, 0))),
Cyclical_overrides!E129)</f>
        <v>4.3849999999999998</v>
      </c>
      <c r="F129" s="72">
        <f>IF(Cyclical_overrides!F129 = "",
IF(INDEX(F_Inputs_cyclical!$A$1:$BE$243, MATCH('Cyclical_after overrides'!$A129, F_Inputs_cyclical!$A$1:$A$243, 0), MATCH('Cyclical_after overrides'!F$1, F_Inputs_cyclical!$A$1:$BE$1, 0))="", "", INDEX(F_Inputs_cyclical!$A$1:$BE$243, MATCH('Cyclical_after overrides'!$A129, F_Inputs_cyclical!$A$1:$A$243, 0), MATCH('Cyclical_after overrides'!F$1, F_Inputs_cyclical!$A$1:$BE$1, 0))),
Cyclical_overrides!F129)</f>
        <v>19.57</v>
      </c>
      <c r="G129" s="72">
        <f>IF(Cyclical_overrides!G129 = "",
IF(INDEX(F_Inputs_cyclical!$A$1:$BE$243, MATCH('Cyclical_after overrides'!$A129, F_Inputs_cyclical!$A$1:$A$243, 0), MATCH('Cyclical_after overrides'!G$1, F_Inputs_cyclical!$A$1:$BE$1, 0))="", "", INDEX(F_Inputs_cyclical!$A$1:$BE$243, MATCH('Cyclical_after overrides'!$A129, F_Inputs_cyclical!$A$1:$A$243, 0), MATCH('Cyclical_after overrides'!G$1, F_Inputs_cyclical!$A$1:$BE$1, 0))),
Cyclical_overrides!G129)</f>
        <v>2.1349999999999998</v>
      </c>
      <c r="H129" s="72" t="str">
        <f>IF(Cyclical_overrides!H129 = "",
IF(INDEX(F_Inputs_cyclical!$A$1:$BE$243, MATCH('Cyclical_after overrides'!$A129, F_Inputs_cyclical!$A$1:$A$243, 0), MATCH('Cyclical_after overrides'!H$1, F_Inputs_cyclical!$A$1:$BE$1, 0))="", "", INDEX(F_Inputs_cyclical!$A$1:$BE$243, MATCH('Cyclical_after overrides'!$A129, F_Inputs_cyclical!$A$1:$A$243, 0), MATCH('Cyclical_after overrides'!H$1, F_Inputs_cyclical!$A$1:$BE$1, 0))),
Cyclical_overrides!H129)</f>
        <v/>
      </c>
      <c r="I129" s="72">
        <f>IF(Cyclical_overrides!I129 = "",
IF(INDEX(F_Inputs_cyclical!$A$1:$BE$243, MATCH('Cyclical_after overrides'!$A129, F_Inputs_cyclical!$A$1:$A$243, 0), MATCH('Cyclical_after overrides'!I$1, F_Inputs_cyclical!$A$1:$BE$1, 0))="", "", INDEX(F_Inputs_cyclical!$A$1:$BE$243, MATCH('Cyclical_after overrides'!$A129, F_Inputs_cyclical!$A$1:$A$243, 0), MATCH('Cyclical_after overrides'!I$1, F_Inputs_cyclical!$A$1:$BE$1, 0))),
Cyclical_overrides!I129)</f>
        <v>0</v>
      </c>
      <c r="J129" s="72">
        <f>IF(Cyclical_overrides!J129 = "",
IF(INDEX(F_Inputs_cyclical!$A$1:$BE$243, MATCH('Cyclical_after overrides'!$A129, F_Inputs_cyclical!$A$1:$A$243, 0), MATCH('Cyclical_after overrides'!J$1, F_Inputs_cyclical!$A$1:$BE$1, 0))="", "", INDEX(F_Inputs_cyclical!$A$1:$BE$243, MATCH('Cyclical_after overrides'!$A129, F_Inputs_cyclical!$A$1:$A$243, 0), MATCH('Cyclical_after overrides'!J$1, F_Inputs_cyclical!$A$1:$BE$1, 0))),
Cyclical_overrides!J129)</f>
        <v>57.851999999999997</v>
      </c>
      <c r="K129" s="72">
        <f>IF(Cyclical_overrides!K129 = "",
IF(INDEX(F_Inputs_cyclical!$A$1:$BE$243, MATCH('Cyclical_after overrides'!$A129, F_Inputs_cyclical!$A$1:$A$243, 0), MATCH('Cyclical_after overrides'!K$1, F_Inputs_cyclical!$A$1:$BE$1, 0))="", "", INDEX(F_Inputs_cyclical!$A$1:$BE$243, MATCH('Cyclical_after overrides'!$A129, F_Inputs_cyclical!$A$1:$A$243, 0), MATCH('Cyclical_after overrides'!K$1, F_Inputs_cyclical!$A$1:$BE$1, 0))),
Cyclical_overrides!K129)</f>
        <v>16.57</v>
      </c>
      <c r="L129" s="72" t="str">
        <f>IF(Cyclical_overrides!L129 = "",
IF(INDEX(F_Inputs_cyclical!$A$1:$BE$243, MATCH('Cyclical_after overrides'!$A129, F_Inputs_cyclical!$A$1:$A$243, 0), MATCH('Cyclical_after overrides'!L$1, F_Inputs_cyclical!$A$1:$BE$1, 0))="", "", INDEX(F_Inputs_cyclical!$A$1:$BE$243, MATCH('Cyclical_after overrides'!$A129, F_Inputs_cyclical!$A$1:$A$243, 0), MATCH('Cyclical_after overrides'!L$1, F_Inputs_cyclical!$A$1:$BE$1, 0))),
Cyclical_overrides!L129)</f>
        <v/>
      </c>
      <c r="M129" s="72" t="str">
        <f>IF(Cyclical_overrides!M129 = "",
IF(INDEX(F_Inputs_cyclical!$A$1:$BE$243, MATCH('Cyclical_after overrides'!$A129, F_Inputs_cyclical!$A$1:$A$243, 0), MATCH('Cyclical_after overrides'!M$1, F_Inputs_cyclical!$A$1:$BE$1, 0))="", "", INDEX(F_Inputs_cyclical!$A$1:$BE$243, MATCH('Cyclical_after overrides'!$A129, F_Inputs_cyclical!$A$1:$A$243, 0), MATCH('Cyclical_after overrides'!M$1, F_Inputs_cyclical!$A$1:$BE$1, 0))),
Cyclical_overrides!M129)</f>
        <v/>
      </c>
      <c r="N129" s="72" t="str">
        <f>IF(Cyclical_overrides!N129 = "",
IF(INDEX(F_Inputs_cyclical!$A$1:$BE$243, MATCH('Cyclical_after overrides'!$A129, F_Inputs_cyclical!$A$1:$A$243, 0), MATCH('Cyclical_after overrides'!N$1, F_Inputs_cyclical!$A$1:$BE$1, 0))="", "", INDEX(F_Inputs_cyclical!$A$1:$BE$243, MATCH('Cyclical_after overrides'!$A129, F_Inputs_cyclical!$A$1:$A$243, 0), MATCH('Cyclical_after overrides'!N$1, F_Inputs_cyclical!$A$1:$BE$1, 0))),
Cyclical_overrides!N129)</f>
        <v/>
      </c>
      <c r="O129" s="72">
        <f>IF(Cyclical_overrides!O129 = "",
IF(INDEX(F_Inputs_cyclical!$A$1:$BE$243, MATCH('Cyclical_after overrides'!$A129, F_Inputs_cyclical!$A$1:$A$243, 0), MATCH('Cyclical_after overrides'!O$1, F_Inputs_cyclical!$A$1:$BE$1, 0))="", "", INDEX(F_Inputs_cyclical!$A$1:$BE$243, MATCH('Cyclical_after overrides'!$A129, F_Inputs_cyclical!$A$1:$A$243, 0), MATCH('Cyclical_after overrides'!O$1, F_Inputs_cyclical!$A$1:$BE$1, 0))),
Cyclical_overrides!O129)</f>
        <v>0</v>
      </c>
      <c r="P129" s="72">
        <f>IF(Cyclical_overrides!P129 = "",
IF(INDEX(F_Inputs_cyclical!$A$1:$BE$243, MATCH('Cyclical_after overrides'!$A129, F_Inputs_cyclical!$A$1:$A$243, 0), MATCH('Cyclical_after overrides'!P$1, F_Inputs_cyclical!$A$1:$BE$1, 0))="", "", INDEX(F_Inputs_cyclical!$A$1:$BE$243, MATCH('Cyclical_after overrides'!$A129, F_Inputs_cyclical!$A$1:$A$243, 0), MATCH('Cyclical_after overrides'!P$1, F_Inputs_cyclical!$A$1:$BE$1, 0))),
Cyclical_overrides!P129)</f>
        <v>0</v>
      </c>
      <c r="Q129" s="72">
        <f>IF(Cyclical_overrides!Q129 = "",
IF(INDEX(F_Inputs_cyclical!$A$1:$BE$243, MATCH('Cyclical_after overrides'!$A129, F_Inputs_cyclical!$A$1:$A$243, 0), MATCH('Cyclical_after overrides'!Q$1, F_Inputs_cyclical!$A$1:$BE$1, 0))="", "", INDEX(F_Inputs_cyclical!$A$1:$BE$243, MATCH('Cyclical_after overrides'!$A129, F_Inputs_cyclical!$A$1:$A$243, 0), MATCH('Cyclical_after overrides'!Q$1, F_Inputs_cyclical!$A$1:$BE$1, 0))),
Cyclical_overrides!Q129)</f>
        <v>1.478</v>
      </c>
      <c r="R129" s="72">
        <f>IF(Cyclical_overrides!R129 = "",
IF(INDEX(F_Inputs_cyclical!$A$1:$BE$243, MATCH('Cyclical_after overrides'!$A129, F_Inputs_cyclical!$A$1:$A$243, 0), MATCH('Cyclical_after overrides'!R$1, F_Inputs_cyclical!$A$1:$BE$1, 0))="", "", INDEX(F_Inputs_cyclical!$A$1:$BE$243, MATCH('Cyclical_after overrides'!$A129, F_Inputs_cyclical!$A$1:$A$243, 0), MATCH('Cyclical_after overrides'!R$1, F_Inputs_cyclical!$A$1:$BE$1, 0))),
Cyclical_overrides!R129)</f>
        <v>1.3240000000000001</v>
      </c>
      <c r="S129" s="72">
        <f>IF(Cyclical_overrides!S129 = "",
IF(INDEX(F_Inputs_cyclical!$A$1:$BE$243, MATCH('Cyclical_after overrides'!$A129, F_Inputs_cyclical!$A$1:$A$243, 0), MATCH('Cyclical_after overrides'!S$1, F_Inputs_cyclical!$A$1:$BE$1, 0))="", "", INDEX(F_Inputs_cyclical!$A$1:$BE$243, MATCH('Cyclical_after overrides'!$A129, F_Inputs_cyclical!$A$1:$A$243, 0), MATCH('Cyclical_after overrides'!S$1, F_Inputs_cyclical!$A$1:$BE$1, 0))),
Cyclical_overrides!S129)</f>
        <v>61.334000000000003</v>
      </c>
      <c r="T129" s="72">
        <f>IF(Cyclical_overrides!T129 = "",
IF(INDEX(F_Inputs_cyclical!$A$1:$BE$243, MATCH('Cyclical_after overrides'!$A129, F_Inputs_cyclical!$A$1:$A$243, 0), MATCH('Cyclical_after overrides'!T$1, F_Inputs_cyclical!$A$1:$BE$1, 0))="", "", INDEX(F_Inputs_cyclical!$A$1:$BE$243, MATCH('Cyclical_after overrides'!$A129, F_Inputs_cyclical!$A$1:$A$243, 0), MATCH('Cyclical_after overrides'!T$1, F_Inputs_cyclical!$A$1:$BE$1, 0))),
Cyclical_overrides!T129)</f>
        <v>45.41</v>
      </c>
      <c r="U129" s="72">
        <f>IF(Cyclical_overrides!U129 = "",
IF(INDEX(F_Inputs_cyclical!$A$1:$BE$243, MATCH('Cyclical_after overrides'!$A129, F_Inputs_cyclical!$A$1:$A$243, 0), MATCH('Cyclical_after overrides'!U$1, F_Inputs_cyclical!$A$1:$BE$1, 0))="", "", INDEX(F_Inputs_cyclical!$A$1:$BE$243, MATCH('Cyclical_after overrides'!$A129, F_Inputs_cyclical!$A$1:$A$243, 0), MATCH('Cyclical_after overrides'!U$1, F_Inputs_cyclical!$A$1:$BE$1, 0))),
Cyclical_overrides!U129)</f>
        <v>55.05</v>
      </c>
      <c r="V129" s="72">
        <f>IF(Cyclical_overrides!V129 = "",
IF(INDEX(F_Inputs_cyclical!$A$1:$BE$243, MATCH('Cyclical_after overrides'!$A129, F_Inputs_cyclical!$A$1:$A$243, 0), MATCH('Cyclical_after overrides'!V$1, F_Inputs_cyclical!$A$1:$BE$1, 0))="", "", INDEX(F_Inputs_cyclical!$A$1:$BE$243, MATCH('Cyclical_after overrides'!$A129, F_Inputs_cyclical!$A$1:$A$243, 0), MATCH('Cyclical_after overrides'!V$1, F_Inputs_cyclical!$A$1:$BE$1, 0))),
Cyclical_overrides!V129)</f>
        <v>56.875</v>
      </c>
      <c r="W129" s="72">
        <f>IF(Cyclical_overrides!W129 = "",
IF(INDEX(F_Inputs_cyclical!$A$1:$BE$243, MATCH('Cyclical_after overrides'!$A129, F_Inputs_cyclical!$A$1:$A$243, 0), MATCH('Cyclical_after overrides'!W$1, F_Inputs_cyclical!$A$1:$BE$1, 0))="", "", INDEX(F_Inputs_cyclical!$A$1:$BE$243, MATCH('Cyclical_after overrides'!$A129, F_Inputs_cyclical!$A$1:$A$243, 0), MATCH('Cyclical_after overrides'!W$1, F_Inputs_cyclical!$A$1:$BE$1, 0))),
Cyclical_overrides!W129)</f>
        <v>50.618000000000002</v>
      </c>
      <c r="X129" s="72">
        <f>IF(Cyclical_overrides!X129 = "",
IF(INDEX(F_Inputs_cyclical!$A$1:$BE$243, MATCH('Cyclical_after overrides'!$A129, F_Inputs_cyclical!$A$1:$A$243, 0), MATCH('Cyclical_after overrides'!X$1, F_Inputs_cyclical!$A$1:$BE$1, 0))="", "", INDEX(F_Inputs_cyclical!$A$1:$BE$243, MATCH('Cyclical_after overrides'!$A129, F_Inputs_cyclical!$A$1:$A$243, 0), MATCH('Cyclical_after overrides'!X$1, F_Inputs_cyclical!$A$1:$BE$1, 0))),
Cyclical_overrides!X129)</f>
        <v>61.195</v>
      </c>
      <c r="Y129" s="72">
        <f>IF(Cyclical_overrides!Y129 = "",
IF(INDEX(F_Inputs_cyclical!$A$1:$BE$243, MATCH('Cyclical_after overrides'!$A129, F_Inputs_cyclical!$A$1:$A$243, 0), MATCH('Cyclical_after overrides'!Y$1, F_Inputs_cyclical!$A$1:$BE$1, 0))="", "", INDEX(F_Inputs_cyclical!$A$1:$BE$243, MATCH('Cyclical_after overrides'!$A129, F_Inputs_cyclical!$A$1:$A$243, 0), MATCH('Cyclical_after overrides'!Y$1, F_Inputs_cyclical!$A$1:$BE$1, 0))),
Cyclical_overrides!Y129)</f>
        <v>49.462000000000003</v>
      </c>
      <c r="Z129" s="72">
        <f>IF(Cyclical_overrides!Z129 = "",
IF(INDEX(F_Inputs_cyclical!$A$1:$BE$243, MATCH('Cyclical_after overrides'!$A129, F_Inputs_cyclical!$A$1:$A$243, 0), MATCH('Cyclical_after overrides'!Z$1, F_Inputs_cyclical!$A$1:$BE$1, 0))="", "", INDEX(F_Inputs_cyclical!$A$1:$BE$243, MATCH('Cyclical_after overrides'!$A129, F_Inputs_cyclical!$A$1:$A$243, 0), MATCH('Cyclical_after overrides'!Z$1, F_Inputs_cyclical!$A$1:$BE$1, 0))),
Cyclical_overrides!Z129)</f>
        <v>911.17700000000002</v>
      </c>
      <c r="AA129" s="72">
        <f>IF(Cyclical_overrides!AA129 = "",
IF(INDEX(F_Inputs_cyclical!$A$1:$BE$243, MATCH('Cyclical_after overrides'!$A129, F_Inputs_cyclical!$A$1:$A$243, 0), MATCH('Cyclical_after overrides'!AA$1, F_Inputs_cyclical!$A$1:$BE$1, 0))="", "", INDEX(F_Inputs_cyclical!$A$1:$BE$243, MATCH('Cyclical_after overrides'!$A129, F_Inputs_cyclical!$A$1:$A$243, 0), MATCH('Cyclical_after overrides'!AA$1, F_Inputs_cyclical!$A$1:$BE$1, 0))),
Cyclical_overrides!AA129)</f>
        <v>1035.4290000000001</v>
      </c>
      <c r="AB129" s="72" t="str">
        <f>IF(Cyclical_overrides!AB129 = "",
IF(INDEX(F_Inputs_cyclical!$A$1:$BE$243, MATCH('Cyclical_after overrides'!$A129, F_Inputs_cyclical!$A$1:$A$243, 0), MATCH('Cyclical_after overrides'!AB$1, F_Inputs_cyclical!$A$1:$BE$1, 0))="", "", INDEX(F_Inputs_cyclical!$A$1:$BE$243, MATCH('Cyclical_after overrides'!$A129, F_Inputs_cyclical!$A$1:$A$243, 0), MATCH('Cyclical_after overrides'!AB$1, F_Inputs_cyclical!$A$1:$BE$1, 0))),
Cyclical_overrides!AB129)</f>
        <v/>
      </c>
      <c r="AC129" s="72" t="str">
        <f>IF(Cyclical_overrides!AC129 = "",
IF(INDEX(F_Inputs_cyclical!$A$1:$BE$243, MATCH('Cyclical_after overrides'!$A129, F_Inputs_cyclical!$A$1:$A$243, 0), MATCH('Cyclical_after overrides'!AC$1, F_Inputs_cyclical!$A$1:$BE$1, 0))="", "", INDEX(F_Inputs_cyclical!$A$1:$BE$243, MATCH('Cyclical_after overrides'!$A129, F_Inputs_cyclical!$A$1:$A$243, 0), MATCH('Cyclical_after overrides'!AC$1, F_Inputs_cyclical!$A$1:$BE$1, 0))),
Cyclical_overrides!AC129)</f>
        <v/>
      </c>
      <c r="AD129" s="72" t="str">
        <f>IF(Cyclical_overrides!AD129 = "",
IF(INDEX(F_Inputs_cyclical!$A$1:$BE$243, MATCH('Cyclical_after overrides'!$A129, F_Inputs_cyclical!$A$1:$A$243, 0), MATCH('Cyclical_after overrides'!AD$1, F_Inputs_cyclical!$A$1:$BE$1, 0))="", "", INDEX(F_Inputs_cyclical!$A$1:$BE$243, MATCH('Cyclical_after overrides'!$A129, F_Inputs_cyclical!$A$1:$A$243, 0), MATCH('Cyclical_after overrides'!AD$1, F_Inputs_cyclical!$A$1:$BE$1, 0))),
Cyclical_overrides!AD129)</f>
        <v/>
      </c>
      <c r="AE129" s="72" t="str">
        <f>IF(Cyclical_overrides!AE129 = "",
IF(INDEX(F_Inputs_cyclical!$A$1:$BE$243, MATCH('Cyclical_after overrides'!$A129, F_Inputs_cyclical!$A$1:$A$243, 0), MATCH('Cyclical_after overrides'!AE$1, F_Inputs_cyclical!$A$1:$BE$1, 0))="", "", INDEX(F_Inputs_cyclical!$A$1:$BE$243, MATCH('Cyclical_after overrides'!$A129, F_Inputs_cyclical!$A$1:$A$243, 0), MATCH('Cyclical_after overrides'!AE$1, F_Inputs_cyclical!$A$1:$BE$1, 0))),
Cyclical_overrides!AE129)</f>
        <v/>
      </c>
      <c r="AF129" s="72" t="str">
        <f>IF(Cyclical_overrides!AF129 = "",
IF(INDEX(F_Inputs_cyclical!$A$1:$BE$243, MATCH('Cyclical_after overrides'!$A129, F_Inputs_cyclical!$A$1:$A$243, 0), MATCH('Cyclical_after overrides'!AF$1, F_Inputs_cyclical!$A$1:$BE$1, 0))="", "", INDEX(F_Inputs_cyclical!$A$1:$BE$243, MATCH('Cyclical_after overrides'!$A129, F_Inputs_cyclical!$A$1:$A$243, 0), MATCH('Cyclical_after overrides'!AF$1, F_Inputs_cyclical!$A$1:$BE$1, 0))),
Cyclical_overrides!AF129)</f>
        <v/>
      </c>
      <c r="AG129" s="72" t="str">
        <f>IF(Cyclical_overrides!AG129 = "",
IF(INDEX(F_Inputs_cyclical!$A$1:$BE$243, MATCH('Cyclical_after overrides'!$A129, F_Inputs_cyclical!$A$1:$A$243, 0), MATCH('Cyclical_after overrides'!AG$1, F_Inputs_cyclical!$A$1:$BE$1, 0))="", "", INDEX(F_Inputs_cyclical!$A$1:$BE$243, MATCH('Cyclical_after overrides'!$A129, F_Inputs_cyclical!$A$1:$A$243, 0), MATCH('Cyclical_after overrides'!AG$1, F_Inputs_cyclical!$A$1:$BE$1, 0))),
Cyclical_overrides!AG129)</f>
        <v/>
      </c>
      <c r="AH129" s="72" t="str">
        <f>IF(Cyclical_overrides!AH129 = "",
IF(INDEX(F_Inputs_cyclical!$A$1:$BE$243, MATCH('Cyclical_after overrides'!$A129, F_Inputs_cyclical!$A$1:$A$243, 0), MATCH('Cyclical_after overrides'!AH$1, F_Inputs_cyclical!$A$1:$BE$1, 0))="", "", INDEX(F_Inputs_cyclical!$A$1:$BE$243, MATCH('Cyclical_after overrides'!$A129, F_Inputs_cyclical!$A$1:$A$243, 0), MATCH('Cyclical_after overrides'!AH$1, F_Inputs_cyclical!$A$1:$BE$1, 0))),
Cyclical_overrides!AH129)</f>
        <v/>
      </c>
      <c r="AI129" s="72" t="str">
        <f>IF(Cyclical_overrides!AI129 = "",
IF(INDEX(F_Inputs_cyclical!$A$1:$BE$243, MATCH('Cyclical_after overrides'!$A129, F_Inputs_cyclical!$A$1:$A$243, 0), MATCH('Cyclical_after overrides'!AI$1, F_Inputs_cyclical!$A$1:$BE$1, 0))="", "", INDEX(F_Inputs_cyclical!$A$1:$BE$243, MATCH('Cyclical_after overrides'!$A129, F_Inputs_cyclical!$A$1:$A$243, 0), MATCH('Cyclical_after overrides'!AI$1, F_Inputs_cyclical!$A$1:$BE$1, 0))),
Cyclical_overrides!AI129)</f>
        <v/>
      </c>
      <c r="AJ129" s="72" t="str">
        <f>IF(Cyclical_overrides!AJ129 = "",
IF(INDEX(F_Inputs_cyclical!$A$1:$BE$243, MATCH('Cyclical_after overrides'!$A129, F_Inputs_cyclical!$A$1:$A$243, 0), MATCH('Cyclical_after overrides'!AJ$1, F_Inputs_cyclical!$A$1:$BE$1, 0))="", "", INDEX(F_Inputs_cyclical!$A$1:$BE$243, MATCH('Cyclical_after overrides'!$A129, F_Inputs_cyclical!$A$1:$A$243, 0), MATCH('Cyclical_after overrides'!AJ$1, F_Inputs_cyclical!$A$1:$BE$1, 0))),
Cyclical_overrides!AJ129)</f>
        <v/>
      </c>
      <c r="AK129" s="72" t="str">
        <f>IF(Cyclical_overrides!AK129 = "",
IF(INDEX(F_Inputs_cyclical!$A$1:$BE$243, MATCH('Cyclical_after overrides'!$A129, F_Inputs_cyclical!$A$1:$A$243, 0), MATCH('Cyclical_after overrides'!AK$1, F_Inputs_cyclical!$A$1:$BE$1, 0))="", "", INDEX(F_Inputs_cyclical!$A$1:$BE$243, MATCH('Cyclical_after overrides'!$A129, F_Inputs_cyclical!$A$1:$A$243, 0), MATCH('Cyclical_after overrides'!AK$1, F_Inputs_cyclical!$A$1:$BE$1, 0))),
Cyclical_overrides!AK129)</f>
        <v/>
      </c>
      <c r="AL129" s="72" t="str">
        <f>IF(Cyclical_overrides!AL129 = "",
IF(INDEX(F_Inputs_cyclical!$A$1:$BE$243, MATCH('Cyclical_after overrides'!$A129, F_Inputs_cyclical!$A$1:$A$243, 0), MATCH('Cyclical_after overrides'!AL$1, F_Inputs_cyclical!$A$1:$BE$1, 0))="", "", INDEX(F_Inputs_cyclical!$A$1:$BE$243, MATCH('Cyclical_after overrides'!$A129, F_Inputs_cyclical!$A$1:$A$243, 0), MATCH('Cyclical_after overrides'!AL$1, F_Inputs_cyclical!$A$1:$BE$1, 0))),
Cyclical_overrides!AL129)</f>
        <v/>
      </c>
      <c r="AM129" s="72">
        <f>IF(Cyclical_overrides!AM129 = "",
IF(INDEX(F_Inputs_cyclical!$A$1:$BE$243, MATCH('Cyclical_after overrides'!$A129, F_Inputs_cyclical!$A$1:$A$243, 0), MATCH('Cyclical_after overrides'!AM$1, F_Inputs_cyclical!$A$1:$BE$1, 0))="", "", INDEX(F_Inputs_cyclical!$A$1:$BE$243, MATCH('Cyclical_after overrides'!$A129, F_Inputs_cyclical!$A$1:$A$243, 0), MATCH('Cyclical_after overrides'!AM$1, F_Inputs_cyclical!$A$1:$BE$1, 0))),
Cyclical_overrides!AM129)</f>
        <v>9.5229999999999997</v>
      </c>
      <c r="AN129" s="72">
        <f>IF(Cyclical_overrides!AN129 = "",
IF(INDEX(F_Inputs_cyclical!$A$1:$BE$243, MATCH('Cyclical_after overrides'!$A129, F_Inputs_cyclical!$A$1:$A$243, 0), MATCH('Cyclical_after overrides'!AN$1, F_Inputs_cyclical!$A$1:$BE$1, 0))="", "", INDEX(F_Inputs_cyclical!$A$1:$BE$243, MATCH('Cyclical_after overrides'!$A129, F_Inputs_cyclical!$A$1:$A$243, 0), MATCH('Cyclical_after overrides'!AN$1, F_Inputs_cyclical!$A$1:$BE$1, 0))),
Cyclical_overrides!AN129)</f>
        <v>55.05</v>
      </c>
      <c r="AO129" s="72" t="str">
        <f>IF(Cyclical_overrides!AO129 = "",
IF(INDEX(F_Inputs_cyclical!$A$1:$BE$243, MATCH('Cyclical_after overrides'!$A129, F_Inputs_cyclical!$A$1:$A$243, 0), MATCH('Cyclical_after overrides'!AO$1, F_Inputs_cyclical!$A$1:$BE$1, 0))="", "", INDEX(F_Inputs_cyclical!$A$1:$BE$243, MATCH('Cyclical_after overrides'!$A129, F_Inputs_cyclical!$A$1:$A$243, 0), MATCH('Cyclical_after overrides'!AO$1, F_Inputs_cyclical!$A$1:$BE$1, 0))),
Cyclical_overrides!AO129)</f>
        <v/>
      </c>
      <c r="AP129" s="72" t="str">
        <f>IF(Cyclical_overrides!AP129 = "",
IF(INDEX(F_Inputs_cyclical!$A$1:$BE$243, MATCH('Cyclical_after overrides'!$A129, F_Inputs_cyclical!$A$1:$A$243, 0), MATCH('Cyclical_after overrides'!AP$1, F_Inputs_cyclical!$A$1:$BE$1, 0))="", "", INDEX(F_Inputs_cyclical!$A$1:$BE$243, MATCH('Cyclical_after overrides'!$A129, F_Inputs_cyclical!$A$1:$A$243, 0), MATCH('Cyclical_after overrides'!AP$1, F_Inputs_cyclical!$A$1:$BE$1, 0))),
Cyclical_overrides!AP129)</f>
        <v/>
      </c>
      <c r="AQ129" s="72">
        <f>IF(Cyclical_overrides!AQ129 = "",
IF(INDEX(F_Inputs_cyclical!$A$1:$BE$243, MATCH('Cyclical_after overrides'!$A129, F_Inputs_cyclical!$A$1:$A$243, 0), MATCH('Cyclical_after overrides'!AQ$1, F_Inputs_cyclical!$A$1:$BE$1, 0))="", "", INDEX(F_Inputs_cyclical!$A$1:$BE$243, MATCH('Cyclical_after overrides'!$A129, F_Inputs_cyclical!$A$1:$A$243, 0), MATCH('Cyclical_after overrides'!AQ$1, F_Inputs_cyclical!$A$1:$BE$1, 0))),
Cyclical_overrides!AQ129)</f>
        <v>2.802</v>
      </c>
      <c r="AR129" s="72">
        <f>IF(Cyclical_overrides!AR129 = "",
IF(INDEX(F_Inputs_cyclical!$A$1:$BE$243, MATCH('Cyclical_after overrides'!$A129, F_Inputs_cyclical!$A$1:$A$243, 0), MATCH('Cyclical_after overrides'!AR$1, F_Inputs_cyclical!$A$1:$BE$1, 0))="", "", INDEX(F_Inputs_cyclical!$A$1:$BE$243, MATCH('Cyclical_after overrides'!$A129, F_Inputs_cyclical!$A$1:$A$243, 0), MATCH('Cyclical_after overrides'!AR$1, F_Inputs_cyclical!$A$1:$BE$1, 0))),
Cyclical_overrides!AR129)</f>
        <v>0</v>
      </c>
      <c r="AS129" s="72">
        <f>IF(Cyclical_overrides!AS129 = "",
IF(INDEX(F_Inputs_cyclical!$A$1:$BE$243, MATCH('Cyclical_after overrides'!$A129, F_Inputs_cyclical!$A$1:$A$243, 0), MATCH('Cyclical_after overrides'!AS$1, F_Inputs_cyclical!$A$1:$BE$1, 0))="", "", INDEX(F_Inputs_cyclical!$A$1:$BE$243, MATCH('Cyclical_after overrides'!$A129, F_Inputs_cyclical!$A$1:$A$243, 0), MATCH('Cyclical_after overrides'!AS$1, F_Inputs_cyclical!$A$1:$BE$1, 0))),
Cyclical_overrides!AS129)</f>
        <v>-3.1930000000000001</v>
      </c>
      <c r="AT129" s="72">
        <f>IF(Cyclical_overrides!AT129 = "",
IF(INDEX(F_Inputs_cyclical!$A$1:$BE$243, MATCH('Cyclical_after overrides'!$A129, F_Inputs_cyclical!$A$1:$A$243, 0), MATCH('Cyclical_after overrides'!AT$1, F_Inputs_cyclical!$A$1:$BE$1, 0))="", "", INDEX(F_Inputs_cyclical!$A$1:$BE$243, MATCH('Cyclical_after overrides'!$A129, F_Inputs_cyclical!$A$1:$A$243, 0), MATCH('Cyclical_after overrides'!AT$1, F_Inputs_cyclical!$A$1:$BE$1, 0))),
Cyclical_overrides!AT129)</f>
        <v>2.0049999999999999</v>
      </c>
      <c r="AU129" s="72">
        <f>IF(Cyclical_overrides!AU129 = "",
IF(INDEX(F_Inputs_cyclical!$A$1:$BE$243, MATCH('Cyclical_after overrides'!$A129, F_Inputs_cyclical!$A$1:$A$243, 0), MATCH('Cyclical_after overrides'!AU$1, F_Inputs_cyclical!$A$1:$BE$1, 0))="", "", INDEX(F_Inputs_cyclical!$A$1:$BE$243, MATCH('Cyclical_after overrides'!$A129, F_Inputs_cyclical!$A$1:$A$243, 0), MATCH('Cyclical_after overrides'!AU$1, F_Inputs_cyclical!$A$1:$BE$1, 0))),
Cyclical_overrides!AU129)</f>
        <v>0.96299999999999997</v>
      </c>
      <c r="AV129" s="72" t="str">
        <f>IF(Cyclical_overrides!AV129 = "",
IF(INDEX(F_Inputs_cyclical!$A$1:$BE$243, MATCH('Cyclical_after overrides'!$A129, F_Inputs_cyclical!$A$1:$A$243, 0), MATCH('Cyclical_after overrides'!AV$1, F_Inputs_cyclical!$A$1:$BE$1, 0))="", "", INDEX(F_Inputs_cyclical!$A$1:$BE$243, MATCH('Cyclical_after overrides'!$A129, F_Inputs_cyclical!$A$1:$A$243, 0), MATCH('Cyclical_after overrides'!AV$1, F_Inputs_cyclical!$A$1:$BE$1, 0))),
Cyclical_overrides!AV129)</f>
        <v/>
      </c>
      <c r="AW129" s="72">
        <f>IF(Cyclical_overrides!AW129 = "",
IF(INDEX(F_Inputs_cyclical!$A$1:$BE$243, MATCH('Cyclical_after overrides'!$A129, F_Inputs_cyclical!$A$1:$A$243, 0), MATCH('Cyclical_after overrides'!AW$1, F_Inputs_cyclical!$A$1:$BE$1, 0))="", "", INDEX(F_Inputs_cyclical!$A$1:$BE$243, MATCH('Cyclical_after overrides'!$A129, F_Inputs_cyclical!$A$1:$A$243, 0), MATCH('Cyclical_after overrides'!AW$1, F_Inputs_cyclical!$A$1:$BE$1, 0))),
Cyclical_overrides!AW129)</f>
        <v>1.1806332960179113</v>
      </c>
      <c r="AX129" s="72">
        <f>IF(Cyclical_overrides!AX129 = "",
IF(INDEX(F_Inputs_cyclical!$A$1:$BE$243, MATCH('Cyclical_after overrides'!$A129, F_Inputs_cyclical!$A$1:$A$243, 0), MATCH('Cyclical_after overrides'!AX$1, F_Inputs_cyclical!$A$1:$BE$1, 0))="", "", INDEX(F_Inputs_cyclical!$A$1:$BE$243, MATCH('Cyclical_after overrides'!$A129, F_Inputs_cyclical!$A$1:$A$243, 0), MATCH('Cyclical_after overrides'!AX$1, F_Inputs_cyclical!$A$1:$BE$1, 0))),
Cyclical_overrides!AX129)</f>
        <v>26.219689110951251</v>
      </c>
      <c r="AY129" s="72">
        <f>IF(Cyclical_overrides!AY129 = "",
IF(INDEX(F_Inputs_cyclical!$A$1:$BE$243, MATCH('Cyclical_after overrides'!$A129, F_Inputs_cyclical!$A$1:$A$243, 0), MATCH('Cyclical_after overrides'!AY$1, F_Inputs_cyclical!$A$1:$BE$1, 0))="", "", INDEX(F_Inputs_cyclical!$A$1:$BE$243, MATCH('Cyclical_after overrides'!$A129, F_Inputs_cyclical!$A$1:$A$243, 0), MATCH('Cyclical_after overrides'!AY$1, F_Inputs_cyclical!$A$1:$BE$1, 0))),
Cyclical_overrides!AY129)</f>
        <v>134.64745040717537</v>
      </c>
      <c r="AZ129" s="72">
        <f>IF(Cyclical_overrides!AZ129 = "",
IF(INDEX(F_Inputs_cyclical!$A$1:$BE$243, MATCH('Cyclical_after overrides'!$A129, F_Inputs_cyclical!$A$1:$A$243, 0), MATCH('Cyclical_after overrides'!AZ$1, F_Inputs_cyclical!$A$1:$BE$1, 0))="", "", INDEX(F_Inputs_cyclical!$A$1:$BE$243, MATCH('Cyclical_after overrides'!$A129, F_Inputs_cyclical!$A$1:$A$243, 0), MATCH('Cyclical_after overrides'!AZ$1, F_Inputs_cyclical!$A$1:$BE$1, 0))),
Cyclical_overrides!AZ129)</f>
        <v>2.0433911035592698</v>
      </c>
      <c r="BA129" s="72">
        <f>IF(Cyclical_overrides!BA129 = "",
IF(INDEX(F_Inputs_cyclical!$A$1:$BE$243, MATCH('Cyclical_after overrides'!$A129, F_Inputs_cyclical!$A$1:$A$243, 0), MATCH('Cyclical_after overrides'!BA$1, F_Inputs_cyclical!$A$1:$BE$1, 0))="", "", INDEX(F_Inputs_cyclical!$A$1:$BE$243, MATCH('Cyclical_after overrides'!$A129, F_Inputs_cyclical!$A$1:$A$243, 0), MATCH('Cyclical_after overrides'!BA$1, F_Inputs_cyclical!$A$1:$BE$1, 0))),
Cyclical_overrides!BA129)</f>
        <v>16.056556405608163</v>
      </c>
      <c r="BB129" s="72">
        <f>IF(Cyclical_overrides!BB129 = "",
IF(INDEX(F_Inputs_cyclical!$A$1:$BE$243, MATCH('Cyclical_after overrides'!$A129, F_Inputs_cyclical!$A$1:$A$243, 0), MATCH('Cyclical_after overrides'!BB$1, F_Inputs_cyclical!$A$1:$BE$1, 0))="", "", INDEX(F_Inputs_cyclical!$A$1:$BE$243, MATCH('Cyclical_after overrides'!$A129, F_Inputs_cyclical!$A$1:$A$243, 0), MATCH('Cyclical_after overrides'!BB$1, F_Inputs_cyclical!$A$1:$BE$1, 0))),
Cyclical_overrides!BB129)</f>
        <v>15.238969341838491</v>
      </c>
      <c r="BC129" s="72">
        <f>IF(Cyclical_overrides!BC129 = "",
IF(INDEX(F_Inputs_cyclical!$A$1:$BE$243, MATCH('Cyclical_after overrides'!$A129, F_Inputs_cyclical!$A$1:$A$243, 0), MATCH('Cyclical_after overrides'!BC$1, F_Inputs_cyclical!$A$1:$BE$1, 0))="", "", INDEX(F_Inputs_cyclical!$A$1:$BE$243, MATCH('Cyclical_after overrides'!$A129, F_Inputs_cyclical!$A$1:$A$243, 0), MATCH('Cyclical_after overrides'!BC$1, F_Inputs_cyclical!$A$1:$BE$1, 0))),
Cyclical_overrides!BC129)</f>
        <v>10.530345434566705</v>
      </c>
      <c r="BD129" s="72">
        <f>IF(Cyclical_overrides!BD129 = "",
IF(INDEX(F_Inputs_cyclical!$A$1:$BE$243, MATCH('Cyclical_after overrides'!$A129, F_Inputs_cyclical!$A$1:$A$243, 0), MATCH('Cyclical_after overrides'!BD$1, F_Inputs_cyclical!$A$1:$BE$1, 0))="", "", INDEX(F_Inputs_cyclical!$A$1:$BE$243, MATCH('Cyclical_after overrides'!$A129, F_Inputs_cyclical!$A$1:$A$243, 0), MATCH('Cyclical_after overrides'!BD$1, F_Inputs_cyclical!$A$1:$BE$1, 0))),
Cyclical_overrides!BD129)</f>
        <v>768.08075970735649</v>
      </c>
      <c r="BE129" s="194"/>
    </row>
    <row r="130" spans="1:57" x14ac:dyDescent="0.4">
      <c r="A130" s="63" t="str">
        <f t="shared" si="1"/>
        <v>YKY19</v>
      </c>
      <c r="B130" s="63" t="s">
        <v>385</v>
      </c>
      <c r="C130" s="63" t="s">
        <v>253</v>
      </c>
      <c r="D130" s="72">
        <f>IF(Cyclical_overrides!D130 = "",
IF(INDEX(F_Inputs_cyclical!$A$1:$BE$243, MATCH('Cyclical_after overrides'!$A130, F_Inputs_cyclical!$A$1:$A$243, 0), MATCH('Cyclical_after overrides'!D$1, F_Inputs_cyclical!$A$1:$BE$1, 0))="", "", INDEX(F_Inputs_cyclical!$A$1:$BE$243, MATCH('Cyclical_after overrides'!$A130, F_Inputs_cyclical!$A$1:$A$243, 0), MATCH('Cyclical_after overrides'!D$1, F_Inputs_cyclical!$A$1:$BE$1, 0))),
Cyclical_overrides!D130)</f>
        <v>21.832000000000001</v>
      </c>
      <c r="E130" s="72">
        <f>IF(Cyclical_overrides!E130 = "",
IF(INDEX(F_Inputs_cyclical!$A$1:$BE$243, MATCH('Cyclical_after overrides'!$A130, F_Inputs_cyclical!$A$1:$A$243, 0), MATCH('Cyclical_after overrides'!E$1, F_Inputs_cyclical!$A$1:$BE$1, 0))="", "", INDEX(F_Inputs_cyclical!$A$1:$BE$243, MATCH('Cyclical_after overrides'!$A130, F_Inputs_cyclical!$A$1:$A$243, 0), MATCH('Cyclical_after overrides'!E$1, F_Inputs_cyclical!$A$1:$BE$1, 0))),
Cyclical_overrides!E130)</f>
        <v>4.6900000000000004</v>
      </c>
      <c r="F130" s="72">
        <f>IF(Cyclical_overrides!F130 = "",
IF(INDEX(F_Inputs_cyclical!$A$1:$BE$243, MATCH('Cyclical_after overrides'!$A130, F_Inputs_cyclical!$A$1:$A$243, 0), MATCH('Cyclical_after overrides'!F$1, F_Inputs_cyclical!$A$1:$BE$1, 0))="", "", INDEX(F_Inputs_cyclical!$A$1:$BE$243, MATCH('Cyclical_after overrides'!$A130, F_Inputs_cyclical!$A$1:$A$243, 0), MATCH('Cyclical_after overrides'!F$1, F_Inputs_cyclical!$A$1:$BE$1, 0))),
Cyclical_overrides!F130)</f>
        <v>21.489000000000001</v>
      </c>
      <c r="G130" s="72">
        <f>IF(Cyclical_overrides!G130 = "",
IF(INDEX(F_Inputs_cyclical!$A$1:$BE$243, MATCH('Cyclical_after overrides'!$A130, F_Inputs_cyclical!$A$1:$A$243, 0), MATCH('Cyclical_after overrides'!G$1, F_Inputs_cyclical!$A$1:$BE$1, 0))="", "", INDEX(F_Inputs_cyclical!$A$1:$BE$243, MATCH('Cyclical_after overrides'!$A130, F_Inputs_cyclical!$A$1:$A$243, 0), MATCH('Cyclical_after overrides'!G$1, F_Inputs_cyclical!$A$1:$BE$1, 0))),
Cyclical_overrides!G130)</f>
        <v>2.0950000000000002</v>
      </c>
      <c r="H130" s="72" t="str">
        <f>IF(Cyclical_overrides!H130 = "",
IF(INDEX(F_Inputs_cyclical!$A$1:$BE$243, MATCH('Cyclical_after overrides'!$A130, F_Inputs_cyclical!$A$1:$A$243, 0), MATCH('Cyclical_after overrides'!H$1, F_Inputs_cyclical!$A$1:$BE$1, 0))="", "", INDEX(F_Inputs_cyclical!$A$1:$BE$243, MATCH('Cyclical_after overrides'!$A130, F_Inputs_cyclical!$A$1:$A$243, 0), MATCH('Cyclical_after overrides'!H$1, F_Inputs_cyclical!$A$1:$BE$1, 0))),
Cyclical_overrides!H130)</f>
        <v/>
      </c>
      <c r="I130" s="72">
        <f>IF(Cyclical_overrides!I130 = "",
IF(INDEX(F_Inputs_cyclical!$A$1:$BE$243, MATCH('Cyclical_after overrides'!$A130, F_Inputs_cyclical!$A$1:$A$243, 0), MATCH('Cyclical_after overrides'!I$1, F_Inputs_cyclical!$A$1:$BE$1, 0))="", "", INDEX(F_Inputs_cyclical!$A$1:$BE$243, MATCH('Cyclical_after overrides'!$A130, F_Inputs_cyclical!$A$1:$A$243, 0), MATCH('Cyclical_after overrides'!I$1, F_Inputs_cyclical!$A$1:$BE$1, 0))),
Cyclical_overrides!I130)</f>
        <v>0</v>
      </c>
      <c r="J130" s="72">
        <f>IF(Cyclical_overrides!J130 = "",
IF(INDEX(F_Inputs_cyclical!$A$1:$BE$243, MATCH('Cyclical_after overrides'!$A130, F_Inputs_cyclical!$A$1:$A$243, 0), MATCH('Cyclical_after overrides'!J$1, F_Inputs_cyclical!$A$1:$BE$1, 0))="", "", INDEX(F_Inputs_cyclical!$A$1:$BE$243, MATCH('Cyclical_after overrides'!$A130, F_Inputs_cyclical!$A$1:$A$243, 0), MATCH('Cyclical_after overrides'!J$1, F_Inputs_cyclical!$A$1:$BE$1, 0))),
Cyclical_overrides!J130)</f>
        <v>60.991</v>
      </c>
      <c r="K130" s="72">
        <f>IF(Cyclical_overrides!K130 = "",
IF(INDEX(F_Inputs_cyclical!$A$1:$BE$243, MATCH('Cyclical_after overrides'!$A130, F_Inputs_cyclical!$A$1:$A$243, 0), MATCH('Cyclical_after overrides'!K$1, F_Inputs_cyclical!$A$1:$BE$1, 0))="", "", INDEX(F_Inputs_cyclical!$A$1:$BE$243, MATCH('Cyclical_after overrides'!$A130, F_Inputs_cyclical!$A$1:$A$243, 0), MATCH('Cyclical_after overrides'!K$1, F_Inputs_cyclical!$A$1:$BE$1, 0))),
Cyclical_overrides!K130)</f>
        <v>16.006</v>
      </c>
      <c r="L130" s="72" t="str">
        <f>IF(Cyclical_overrides!L130 = "",
IF(INDEX(F_Inputs_cyclical!$A$1:$BE$243, MATCH('Cyclical_after overrides'!$A130, F_Inputs_cyclical!$A$1:$A$243, 0), MATCH('Cyclical_after overrides'!L$1, F_Inputs_cyclical!$A$1:$BE$1, 0))="", "", INDEX(F_Inputs_cyclical!$A$1:$BE$243, MATCH('Cyclical_after overrides'!$A130, F_Inputs_cyclical!$A$1:$A$243, 0), MATCH('Cyclical_after overrides'!L$1, F_Inputs_cyclical!$A$1:$BE$1, 0))),
Cyclical_overrides!L130)</f>
        <v/>
      </c>
      <c r="M130" s="72" t="str">
        <f>IF(Cyclical_overrides!M130 = "",
IF(INDEX(F_Inputs_cyclical!$A$1:$BE$243, MATCH('Cyclical_after overrides'!$A130, F_Inputs_cyclical!$A$1:$A$243, 0), MATCH('Cyclical_after overrides'!M$1, F_Inputs_cyclical!$A$1:$BE$1, 0))="", "", INDEX(F_Inputs_cyclical!$A$1:$BE$243, MATCH('Cyclical_after overrides'!$A130, F_Inputs_cyclical!$A$1:$A$243, 0), MATCH('Cyclical_after overrides'!M$1, F_Inputs_cyclical!$A$1:$BE$1, 0))),
Cyclical_overrides!M130)</f>
        <v/>
      </c>
      <c r="N130" s="72" t="str">
        <f>IF(Cyclical_overrides!N130 = "",
IF(INDEX(F_Inputs_cyclical!$A$1:$BE$243, MATCH('Cyclical_after overrides'!$A130, F_Inputs_cyclical!$A$1:$A$243, 0), MATCH('Cyclical_after overrides'!N$1, F_Inputs_cyclical!$A$1:$BE$1, 0))="", "", INDEX(F_Inputs_cyclical!$A$1:$BE$243, MATCH('Cyclical_after overrides'!$A130, F_Inputs_cyclical!$A$1:$A$243, 0), MATCH('Cyclical_after overrides'!N$1, F_Inputs_cyclical!$A$1:$BE$1, 0))),
Cyclical_overrides!N130)</f>
        <v/>
      </c>
      <c r="O130" s="72">
        <f>IF(Cyclical_overrides!O130 = "",
IF(INDEX(F_Inputs_cyclical!$A$1:$BE$243, MATCH('Cyclical_after overrides'!$A130, F_Inputs_cyclical!$A$1:$A$243, 0), MATCH('Cyclical_after overrides'!O$1, F_Inputs_cyclical!$A$1:$BE$1, 0))="", "", INDEX(F_Inputs_cyclical!$A$1:$BE$243, MATCH('Cyclical_after overrides'!$A130, F_Inputs_cyclical!$A$1:$A$243, 0), MATCH('Cyclical_after overrides'!O$1, F_Inputs_cyclical!$A$1:$BE$1, 0))),
Cyclical_overrides!O130)</f>
        <v>0</v>
      </c>
      <c r="P130" s="72">
        <f>IF(Cyclical_overrides!P130 = "",
IF(INDEX(F_Inputs_cyclical!$A$1:$BE$243, MATCH('Cyclical_after overrides'!$A130, F_Inputs_cyclical!$A$1:$A$243, 0), MATCH('Cyclical_after overrides'!P$1, F_Inputs_cyclical!$A$1:$BE$1, 0))="", "", INDEX(F_Inputs_cyclical!$A$1:$BE$243, MATCH('Cyclical_after overrides'!$A130, F_Inputs_cyclical!$A$1:$A$243, 0), MATCH('Cyclical_after overrides'!P$1, F_Inputs_cyclical!$A$1:$BE$1, 0))),
Cyclical_overrides!P130)</f>
        <v>0</v>
      </c>
      <c r="Q130" s="72">
        <f>IF(Cyclical_overrides!Q130 = "",
IF(INDEX(F_Inputs_cyclical!$A$1:$BE$243, MATCH('Cyclical_after overrides'!$A130, F_Inputs_cyclical!$A$1:$A$243, 0), MATCH('Cyclical_after overrides'!Q$1, F_Inputs_cyclical!$A$1:$BE$1, 0))="", "", INDEX(F_Inputs_cyclical!$A$1:$BE$243, MATCH('Cyclical_after overrides'!$A130, F_Inputs_cyclical!$A$1:$A$243, 0), MATCH('Cyclical_after overrides'!Q$1, F_Inputs_cyclical!$A$1:$BE$1, 0))),
Cyclical_overrides!Q130)</f>
        <v>0.83299999999999996</v>
      </c>
      <c r="R130" s="72">
        <f>IF(Cyclical_overrides!R130 = "",
IF(INDEX(F_Inputs_cyclical!$A$1:$BE$243, MATCH('Cyclical_after overrides'!$A130, F_Inputs_cyclical!$A$1:$A$243, 0), MATCH('Cyclical_after overrides'!R$1, F_Inputs_cyclical!$A$1:$BE$1, 0))="", "", INDEX(F_Inputs_cyclical!$A$1:$BE$243, MATCH('Cyclical_after overrides'!$A130, F_Inputs_cyclical!$A$1:$A$243, 0), MATCH('Cyclical_after overrides'!R$1, F_Inputs_cyclical!$A$1:$BE$1, 0))),
Cyclical_overrides!R130)</f>
        <v>1.1879999999999999</v>
      </c>
      <c r="S130" s="72">
        <f>IF(Cyclical_overrides!S130 = "",
IF(INDEX(F_Inputs_cyclical!$A$1:$BE$243, MATCH('Cyclical_after overrides'!$A130, F_Inputs_cyclical!$A$1:$A$243, 0), MATCH('Cyclical_after overrides'!S$1, F_Inputs_cyclical!$A$1:$BE$1, 0))="", "", INDEX(F_Inputs_cyclical!$A$1:$BE$243, MATCH('Cyclical_after overrides'!$A130, F_Inputs_cyclical!$A$1:$A$243, 0), MATCH('Cyclical_after overrides'!S$1, F_Inputs_cyclical!$A$1:$BE$1, 0))),
Cyclical_overrides!S130)</f>
        <v>61.601999999999997</v>
      </c>
      <c r="T130" s="72">
        <f>IF(Cyclical_overrides!T130 = "",
IF(INDEX(F_Inputs_cyclical!$A$1:$BE$243, MATCH('Cyclical_after overrides'!$A130, F_Inputs_cyclical!$A$1:$A$243, 0), MATCH('Cyclical_after overrides'!T$1, F_Inputs_cyclical!$A$1:$BE$1, 0))="", "", INDEX(F_Inputs_cyclical!$A$1:$BE$243, MATCH('Cyclical_after overrides'!$A130, F_Inputs_cyclical!$A$1:$A$243, 0), MATCH('Cyclical_after overrides'!T$1, F_Inputs_cyclical!$A$1:$BE$1, 0))),
Cyclical_overrides!T130)</f>
        <v>50.682000000000002</v>
      </c>
      <c r="U130" s="72">
        <f>IF(Cyclical_overrides!U130 = "",
IF(INDEX(F_Inputs_cyclical!$A$1:$BE$243, MATCH('Cyclical_after overrides'!$A130, F_Inputs_cyclical!$A$1:$A$243, 0), MATCH('Cyclical_after overrides'!U$1, F_Inputs_cyclical!$A$1:$BE$1, 0))="", "", INDEX(F_Inputs_cyclical!$A$1:$BE$243, MATCH('Cyclical_after overrides'!$A130, F_Inputs_cyclical!$A$1:$A$243, 0), MATCH('Cyclical_after overrides'!U$1, F_Inputs_cyclical!$A$1:$BE$1, 0))),
Cyclical_overrides!U130)</f>
        <v>58.97</v>
      </c>
      <c r="V130" s="72">
        <f>IF(Cyclical_overrides!V130 = "",
IF(INDEX(F_Inputs_cyclical!$A$1:$BE$243, MATCH('Cyclical_after overrides'!$A130, F_Inputs_cyclical!$A$1:$A$243, 0), MATCH('Cyclical_after overrides'!V$1, F_Inputs_cyclical!$A$1:$BE$1, 0))="", "", INDEX(F_Inputs_cyclical!$A$1:$BE$243, MATCH('Cyclical_after overrides'!$A130, F_Inputs_cyclical!$A$1:$A$243, 0), MATCH('Cyclical_after overrides'!V$1, F_Inputs_cyclical!$A$1:$BE$1, 0))),
Cyclical_overrides!V130)</f>
        <v>56.124000000000002</v>
      </c>
      <c r="W130" s="72">
        <f>IF(Cyclical_overrides!W130 = "",
IF(INDEX(F_Inputs_cyclical!$A$1:$BE$243, MATCH('Cyclical_after overrides'!$A130, F_Inputs_cyclical!$A$1:$A$243, 0), MATCH('Cyclical_after overrides'!W$1, F_Inputs_cyclical!$A$1:$BE$1, 0))="", "", INDEX(F_Inputs_cyclical!$A$1:$BE$243, MATCH('Cyclical_after overrides'!$A130, F_Inputs_cyclical!$A$1:$A$243, 0), MATCH('Cyclical_after overrides'!W$1, F_Inputs_cyclical!$A$1:$BE$1, 0))),
Cyclical_overrides!W130)</f>
        <v>53.512</v>
      </c>
      <c r="X130" s="72">
        <f>IF(Cyclical_overrides!X130 = "",
IF(INDEX(F_Inputs_cyclical!$A$1:$BE$243, MATCH('Cyclical_after overrides'!$A130, F_Inputs_cyclical!$A$1:$A$243, 0), MATCH('Cyclical_after overrides'!X$1, F_Inputs_cyclical!$A$1:$BE$1, 0))="", "", INDEX(F_Inputs_cyclical!$A$1:$BE$243, MATCH('Cyclical_after overrides'!$A130, F_Inputs_cyclical!$A$1:$A$243, 0), MATCH('Cyclical_after overrides'!X$1, F_Inputs_cyclical!$A$1:$BE$1, 0))),
Cyclical_overrides!X130)</f>
        <v>59.975999999999999</v>
      </c>
      <c r="Y130" s="72">
        <f>IF(Cyclical_overrides!Y130 = "",
IF(INDEX(F_Inputs_cyclical!$A$1:$BE$243, MATCH('Cyclical_after overrides'!$A130, F_Inputs_cyclical!$A$1:$A$243, 0), MATCH('Cyclical_after overrides'!Y$1, F_Inputs_cyclical!$A$1:$BE$1, 0))="", "", INDEX(F_Inputs_cyclical!$A$1:$BE$243, MATCH('Cyclical_after overrides'!$A130, F_Inputs_cyclical!$A$1:$A$243, 0), MATCH('Cyclical_after overrides'!Y$1, F_Inputs_cyclical!$A$1:$BE$1, 0))),
Cyclical_overrides!Y130)</f>
        <v>53.079000000000001</v>
      </c>
      <c r="Z130" s="72">
        <f>IF(Cyclical_overrides!Z130 = "",
IF(INDEX(F_Inputs_cyclical!$A$1:$BE$243, MATCH('Cyclical_after overrides'!$A130, F_Inputs_cyclical!$A$1:$A$243, 0), MATCH('Cyclical_after overrides'!Z$1, F_Inputs_cyclical!$A$1:$BE$1, 0))="", "", INDEX(F_Inputs_cyclical!$A$1:$BE$243, MATCH('Cyclical_after overrides'!$A130, F_Inputs_cyclical!$A$1:$A$243, 0), MATCH('Cyclical_after overrides'!Z$1, F_Inputs_cyclical!$A$1:$BE$1, 0))),
Cyclical_overrides!Z130)</f>
        <v>882.78399999999999</v>
      </c>
      <c r="AA130" s="72">
        <f>IF(Cyclical_overrides!AA130 = "",
IF(INDEX(F_Inputs_cyclical!$A$1:$BE$243, MATCH('Cyclical_after overrides'!$A130, F_Inputs_cyclical!$A$1:$A$243, 0), MATCH('Cyclical_after overrides'!AA$1, F_Inputs_cyclical!$A$1:$BE$1, 0))="", "", INDEX(F_Inputs_cyclical!$A$1:$BE$243, MATCH('Cyclical_after overrides'!$A130, F_Inputs_cyclical!$A$1:$A$243, 0), MATCH('Cyclical_after overrides'!AA$1, F_Inputs_cyclical!$A$1:$BE$1, 0))),
Cyclical_overrides!AA130)</f>
        <v>1072.3630000000001</v>
      </c>
      <c r="AB130" s="72" t="str">
        <f>IF(Cyclical_overrides!AB130 = "",
IF(INDEX(F_Inputs_cyclical!$A$1:$BE$243, MATCH('Cyclical_after overrides'!$A130, F_Inputs_cyclical!$A$1:$A$243, 0), MATCH('Cyclical_after overrides'!AB$1, F_Inputs_cyclical!$A$1:$BE$1, 0))="", "", INDEX(F_Inputs_cyclical!$A$1:$BE$243, MATCH('Cyclical_after overrides'!$A130, F_Inputs_cyclical!$A$1:$A$243, 0), MATCH('Cyclical_after overrides'!AB$1, F_Inputs_cyclical!$A$1:$BE$1, 0))),
Cyclical_overrides!AB130)</f>
        <v/>
      </c>
      <c r="AC130" s="72" t="str">
        <f>IF(Cyclical_overrides!AC130 = "",
IF(INDEX(F_Inputs_cyclical!$A$1:$BE$243, MATCH('Cyclical_after overrides'!$A130, F_Inputs_cyclical!$A$1:$A$243, 0), MATCH('Cyclical_after overrides'!AC$1, F_Inputs_cyclical!$A$1:$BE$1, 0))="", "", INDEX(F_Inputs_cyclical!$A$1:$BE$243, MATCH('Cyclical_after overrides'!$A130, F_Inputs_cyclical!$A$1:$A$243, 0), MATCH('Cyclical_after overrides'!AC$1, F_Inputs_cyclical!$A$1:$BE$1, 0))),
Cyclical_overrides!AC130)</f>
        <v/>
      </c>
      <c r="AD130" s="72" t="str">
        <f>IF(Cyclical_overrides!AD130 = "",
IF(INDEX(F_Inputs_cyclical!$A$1:$BE$243, MATCH('Cyclical_after overrides'!$A130, F_Inputs_cyclical!$A$1:$A$243, 0), MATCH('Cyclical_after overrides'!AD$1, F_Inputs_cyclical!$A$1:$BE$1, 0))="", "", INDEX(F_Inputs_cyclical!$A$1:$BE$243, MATCH('Cyclical_after overrides'!$A130, F_Inputs_cyclical!$A$1:$A$243, 0), MATCH('Cyclical_after overrides'!AD$1, F_Inputs_cyclical!$A$1:$BE$1, 0))),
Cyclical_overrides!AD130)</f>
        <v/>
      </c>
      <c r="AE130" s="72" t="str">
        <f>IF(Cyclical_overrides!AE130 = "",
IF(INDEX(F_Inputs_cyclical!$A$1:$BE$243, MATCH('Cyclical_after overrides'!$A130, F_Inputs_cyclical!$A$1:$A$243, 0), MATCH('Cyclical_after overrides'!AE$1, F_Inputs_cyclical!$A$1:$BE$1, 0))="", "", INDEX(F_Inputs_cyclical!$A$1:$BE$243, MATCH('Cyclical_after overrides'!$A130, F_Inputs_cyclical!$A$1:$A$243, 0), MATCH('Cyclical_after overrides'!AE$1, F_Inputs_cyclical!$A$1:$BE$1, 0))),
Cyclical_overrides!AE130)</f>
        <v/>
      </c>
      <c r="AF130" s="72" t="str">
        <f>IF(Cyclical_overrides!AF130 = "",
IF(INDEX(F_Inputs_cyclical!$A$1:$BE$243, MATCH('Cyclical_after overrides'!$A130, F_Inputs_cyclical!$A$1:$A$243, 0), MATCH('Cyclical_after overrides'!AF$1, F_Inputs_cyclical!$A$1:$BE$1, 0))="", "", INDEX(F_Inputs_cyclical!$A$1:$BE$243, MATCH('Cyclical_after overrides'!$A130, F_Inputs_cyclical!$A$1:$A$243, 0), MATCH('Cyclical_after overrides'!AF$1, F_Inputs_cyclical!$A$1:$BE$1, 0))),
Cyclical_overrides!AF130)</f>
        <v/>
      </c>
      <c r="AG130" s="72" t="str">
        <f>IF(Cyclical_overrides!AG130 = "",
IF(INDEX(F_Inputs_cyclical!$A$1:$BE$243, MATCH('Cyclical_after overrides'!$A130, F_Inputs_cyclical!$A$1:$A$243, 0), MATCH('Cyclical_after overrides'!AG$1, F_Inputs_cyclical!$A$1:$BE$1, 0))="", "", INDEX(F_Inputs_cyclical!$A$1:$BE$243, MATCH('Cyclical_after overrides'!$A130, F_Inputs_cyclical!$A$1:$A$243, 0), MATCH('Cyclical_after overrides'!AG$1, F_Inputs_cyclical!$A$1:$BE$1, 0))),
Cyclical_overrides!AG130)</f>
        <v/>
      </c>
      <c r="AH130" s="72" t="str">
        <f>IF(Cyclical_overrides!AH130 = "",
IF(INDEX(F_Inputs_cyclical!$A$1:$BE$243, MATCH('Cyclical_after overrides'!$A130, F_Inputs_cyclical!$A$1:$A$243, 0), MATCH('Cyclical_after overrides'!AH$1, F_Inputs_cyclical!$A$1:$BE$1, 0))="", "", INDEX(F_Inputs_cyclical!$A$1:$BE$243, MATCH('Cyclical_after overrides'!$A130, F_Inputs_cyclical!$A$1:$A$243, 0), MATCH('Cyclical_after overrides'!AH$1, F_Inputs_cyclical!$A$1:$BE$1, 0))),
Cyclical_overrides!AH130)</f>
        <v/>
      </c>
      <c r="AI130" s="72" t="str">
        <f>IF(Cyclical_overrides!AI130 = "",
IF(INDEX(F_Inputs_cyclical!$A$1:$BE$243, MATCH('Cyclical_after overrides'!$A130, F_Inputs_cyclical!$A$1:$A$243, 0), MATCH('Cyclical_after overrides'!AI$1, F_Inputs_cyclical!$A$1:$BE$1, 0))="", "", INDEX(F_Inputs_cyclical!$A$1:$BE$243, MATCH('Cyclical_after overrides'!$A130, F_Inputs_cyclical!$A$1:$A$243, 0), MATCH('Cyclical_after overrides'!AI$1, F_Inputs_cyclical!$A$1:$BE$1, 0))),
Cyclical_overrides!AI130)</f>
        <v/>
      </c>
      <c r="AJ130" s="72" t="str">
        <f>IF(Cyclical_overrides!AJ130 = "",
IF(INDEX(F_Inputs_cyclical!$A$1:$BE$243, MATCH('Cyclical_after overrides'!$A130, F_Inputs_cyclical!$A$1:$A$243, 0), MATCH('Cyclical_after overrides'!AJ$1, F_Inputs_cyclical!$A$1:$BE$1, 0))="", "", INDEX(F_Inputs_cyclical!$A$1:$BE$243, MATCH('Cyclical_after overrides'!$A130, F_Inputs_cyclical!$A$1:$A$243, 0), MATCH('Cyclical_after overrides'!AJ$1, F_Inputs_cyclical!$A$1:$BE$1, 0))),
Cyclical_overrides!AJ130)</f>
        <v/>
      </c>
      <c r="AK130" s="72" t="str">
        <f>IF(Cyclical_overrides!AK130 = "",
IF(INDEX(F_Inputs_cyclical!$A$1:$BE$243, MATCH('Cyclical_after overrides'!$A130, F_Inputs_cyclical!$A$1:$A$243, 0), MATCH('Cyclical_after overrides'!AK$1, F_Inputs_cyclical!$A$1:$BE$1, 0))="", "", INDEX(F_Inputs_cyclical!$A$1:$BE$243, MATCH('Cyclical_after overrides'!$A130, F_Inputs_cyclical!$A$1:$A$243, 0), MATCH('Cyclical_after overrides'!AK$1, F_Inputs_cyclical!$A$1:$BE$1, 0))),
Cyclical_overrides!AK130)</f>
        <v/>
      </c>
      <c r="AL130" s="72" t="str">
        <f>IF(Cyclical_overrides!AL130 = "",
IF(INDEX(F_Inputs_cyclical!$A$1:$BE$243, MATCH('Cyclical_after overrides'!$A130, F_Inputs_cyclical!$A$1:$A$243, 0), MATCH('Cyclical_after overrides'!AL$1, F_Inputs_cyclical!$A$1:$BE$1, 0))="", "", INDEX(F_Inputs_cyclical!$A$1:$BE$243, MATCH('Cyclical_after overrides'!$A130, F_Inputs_cyclical!$A$1:$A$243, 0), MATCH('Cyclical_after overrides'!AL$1, F_Inputs_cyclical!$A$1:$BE$1, 0))),
Cyclical_overrides!AL130)</f>
        <v/>
      </c>
      <c r="AM130" s="72">
        <f>IF(Cyclical_overrides!AM130 = "",
IF(INDEX(F_Inputs_cyclical!$A$1:$BE$243, MATCH('Cyclical_after overrides'!$A130, F_Inputs_cyclical!$A$1:$A$243, 0), MATCH('Cyclical_after overrides'!AM$1, F_Inputs_cyclical!$A$1:$BE$1, 0))="", "", INDEX(F_Inputs_cyclical!$A$1:$BE$243, MATCH('Cyclical_after overrides'!$A130, F_Inputs_cyclical!$A$1:$A$243, 0), MATCH('Cyclical_after overrides'!AM$1, F_Inputs_cyclical!$A$1:$BE$1, 0))),
Cyclical_overrides!AM130)</f>
        <v>8.8640000000000008</v>
      </c>
      <c r="AN130" s="72">
        <f>IF(Cyclical_overrides!AN130 = "",
IF(INDEX(F_Inputs_cyclical!$A$1:$BE$243, MATCH('Cyclical_after overrides'!$A130, F_Inputs_cyclical!$A$1:$A$243, 0), MATCH('Cyclical_after overrides'!AN$1, F_Inputs_cyclical!$A$1:$BE$1, 0))="", "", INDEX(F_Inputs_cyclical!$A$1:$BE$243, MATCH('Cyclical_after overrides'!$A130, F_Inputs_cyclical!$A$1:$A$243, 0), MATCH('Cyclical_after overrides'!AN$1, F_Inputs_cyclical!$A$1:$BE$1, 0))),
Cyclical_overrides!AN130)</f>
        <v>58.97</v>
      </c>
      <c r="AO130" s="72" t="str">
        <f>IF(Cyclical_overrides!AO130 = "",
IF(INDEX(F_Inputs_cyclical!$A$1:$BE$243, MATCH('Cyclical_after overrides'!$A130, F_Inputs_cyclical!$A$1:$A$243, 0), MATCH('Cyclical_after overrides'!AO$1, F_Inputs_cyclical!$A$1:$BE$1, 0))="", "", INDEX(F_Inputs_cyclical!$A$1:$BE$243, MATCH('Cyclical_after overrides'!$A130, F_Inputs_cyclical!$A$1:$A$243, 0), MATCH('Cyclical_after overrides'!AO$1, F_Inputs_cyclical!$A$1:$BE$1, 0))),
Cyclical_overrides!AO130)</f>
        <v/>
      </c>
      <c r="AP130" s="72" t="str">
        <f>IF(Cyclical_overrides!AP130 = "",
IF(INDEX(F_Inputs_cyclical!$A$1:$BE$243, MATCH('Cyclical_after overrides'!$A130, F_Inputs_cyclical!$A$1:$A$243, 0), MATCH('Cyclical_after overrides'!AP$1, F_Inputs_cyclical!$A$1:$BE$1, 0))="", "", INDEX(F_Inputs_cyclical!$A$1:$BE$243, MATCH('Cyclical_after overrides'!$A130, F_Inputs_cyclical!$A$1:$A$243, 0), MATCH('Cyclical_after overrides'!AP$1, F_Inputs_cyclical!$A$1:$BE$1, 0))),
Cyclical_overrides!AP130)</f>
        <v/>
      </c>
      <c r="AQ130" s="72">
        <f>IF(Cyclical_overrides!AQ130 = "",
IF(INDEX(F_Inputs_cyclical!$A$1:$BE$243, MATCH('Cyclical_after overrides'!$A130, F_Inputs_cyclical!$A$1:$A$243, 0), MATCH('Cyclical_after overrides'!AQ$1, F_Inputs_cyclical!$A$1:$BE$1, 0))="", "", INDEX(F_Inputs_cyclical!$A$1:$BE$243, MATCH('Cyclical_after overrides'!$A130, F_Inputs_cyclical!$A$1:$A$243, 0), MATCH('Cyclical_after overrides'!AQ$1, F_Inputs_cyclical!$A$1:$BE$1, 0))),
Cyclical_overrides!AQ130)</f>
        <v>2.0209999999999999</v>
      </c>
      <c r="AR130" s="72">
        <f>IF(Cyclical_overrides!AR130 = "",
IF(INDEX(F_Inputs_cyclical!$A$1:$BE$243, MATCH('Cyclical_after overrides'!$A130, F_Inputs_cyclical!$A$1:$A$243, 0), MATCH('Cyclical_after overrides'!AR$1, F_Inputs_cyclical!$A$1:$BE$1, 0))="", "", INDEX(F_Inputs_cyclical!$A$1:$BE$243, MATCH('Cyclical_after overrides'!$A130, F_Inputs_cyclical!$A$1:$A$243, 0), MATCH('Cyclical_after overrides'!AR$1, F_Inputs_cyclical!$A$1:$BE$1, 0))),
Cyclical_overrides!AR130)</f>
        <v>0</v>
      </c>
      <c r="AS130" s="72">
        <f>IF(Cyclical_overrides!AS130 = "",
IF(INDEX(F_Inputs_cyclical!$A$1:$BE$243, MATCH('Cyclical_after overrides'!$A130, F_Inputs_cyclical!$A$1:$A$243, 0), MATCH('Cyclical_after overrides'!AS$1, F_Inputs_cyclical!$A$1:$BE$1, 0))="", "", INDEX(F_Inputs_cyclical!$A$1:$BE$243, MATCH('Cyclical_after overrides'!$A130, F_Inputs_cyclical!$A$1:$A$243, 0), MATCH('Cyclical_after overrides'!AS$1, F_Inputs_cyclical!$A$1:$BE$1, 0))),
Cyclical_overrides!AS130)</f>
        <v>-2.8559999999999999</v>
      </c>
      <c r="AT130" s="72">
        <f>IF(Cyclical_overrides!AT130 = "",
IF(INDEX(F_Inputs_cyclical!$A$1:$BE$243, MATCH('Cyclical_after overrides'!$A130, F_Inputs_cyclical!$A$1:$A$243, 0), MATCH('Cyclical_after overrides'!AT$1, F_Inputs_cyclical!$A$1:$BE$1, 0))="", "", INDEX(F_Inputs_cyclical!$A$1:$BE$243, MATCH('Cyclical_after overrides'!$A130, F_Inputs_cyclical!$A$1:$A$243, 0), MATCH('Cyclical_after overrides'!AT$1, F_Inputs_cyclical!$A$1:$BE$1, 0))),
Cyclical_overrides!AT130)</f>
        <v>2.0979999999999999</v>
      </c>
      <c r="AU130" s="72">
        <f>IF(Cyclical_overrides!AU130 = "",
IF(INDEX(F_Inputs_cyclical!$A$1:$BE$243, MATCH('Cyclical_after overrides'!$A130, F_Inputs_cyclical!$A$1:$A$243, 0), MATCH('Cyclical_after overrides'!AU$1, F_Inputs_cyclical!$A$1:$BE$1, 0))="", "", INDEX(F_Inputs_cyclical!$A$1:$BE$243, MATCH('Cyclical_after overrides'!$A130, F_Inputs_cyclical!$A$1:$A$243, 0), MATCH('Cyclical_after overrides'!AU$1, F_Inputs_cyclical!$A$1:$BE$1, 0))),
Cyclical_overrides!AU130)</f>
        <v>2.6560000000000001</v>
      </c>
      <c r="AV130" s="72" t="str">
        <f>IF(Cyclical_overrides!AV130 = "",
IF(INDEX(F_Inputs_cyclical!$A$1:$BE$243, MATCH('Cyclical_after overrides'!$A130, F_Inputs_cyclical!$A$1:$A$243, 0), MATCH('Cyclical_after overrides'!AV$1, F_Inputs_cyclical!$A$1:$BE$1, 0))="", "", INDEX(F_Inputs_cyclical!$A$1:$BE$243, MATCH('Cyclical_after overrides'!$A130, F_Inputs_cyclical!$A$1:$A$243, 0), MATCH('Cyclical_after overrides'!AV$1, F_Inputs_cyclical!$A$1:$BE$1, 0))),
Cyclical_overrides!AV130)</f>
        <v/>
      </c>
      <c r="AW130" s="72">
        <f>IF(Cyclical_overrides!AW130 = "",
IF(INDEX(F_Inputs_cyclical!$A$1:$BE$243, MATCH('Cyclical_after overrides'!$A130, F_Inputs_cyclical!$A$1:$A$243, 0), MATCH('Cyclical_after overrides'!AW$1, F_Inputs_cyclical!$A$1:$BE$1, 0))="", "", INDEX(F_Inputs_cyclical!$A$1:$BE$243, MATCH('Cyclical_after overrides'!$A130, F_Inputs_cyclical!$A$1:$A$243, 0), MATCH('Cyclical_after overrides'!AW$1, F_Inputs_cyclical!$A$1:$BE$1, 0))),
Cyclical_overrides!AW130)</f>
        <v>1.1560444722831191</v>
      </c>
      <c r="AX130" s="72">
        <f>IF(Cyclical_overrides!AX130 = "",
IF(INDEX(F_Inputs_cyclical!$A$1:$BE$243, MATCH('Cyclical_after overrides'!$A130, F_Inputs_cyclical!$A$1:$A$243, 0), MATCH('Cyclical_after overrides'!AX$1, F_Inputs_cyclical!$A$1:$BE$1, 0))="", "", INDEX(F_Inputs_cyclical!$A$1:$BE$243, MATCH('Cyclical_after overrides'!$A130, F_Inputs_cyclical!$A$1:$A$243, 0), MATCH('Cyclical_after overrides'!AX$1, F_Inputs_cyclical!$A$1:$BE$1, 0))),
Cyclical_overrides!AX130)</f>
        <v>25.423981876957647</v>
      </c>
      <c r="AY130" s="72">
        <f>IF(Cyclical_overrides!AY130 = "",
IF(INDEX(F_Inputs_cyclical!$A$1:$BE$243, MATCH('Cyclical_after overrides'!$A130, F_Inputs_cyclical!$A$1:$A$243, 0), MATCH('Cyclical_after overrides'!AY$1, F_Inputs_cyclical!$A$1:$BE$1, 0))="", "", INDEX(F_Inputs_cyclical!$A$1:$BE$243, MATCH('Cyclical_after overrides'!$A130, F_Inputs_cyclical!$A$1:$A$243, 0), MATCH('Cyclical_after overrides'!AY$1, F_Inputs_cyclical!$A$1:$BE$1, 0))),
Cyclical_overrides!AY130)</f>
        <v>134.37190433606497</v>
      </c>
      <c r="AZ130" s="72">
        <f>IF(Cyclical_overrides!AZ130 = "",
IF(INDEX(F_Inputs_cyclical!$A$1:$BE$243, MATCH('Cyclical_after overrides'!$A130, F_Inputs_cyclical!$A$1:$A$243, 0), MATCH('Cyclical_after overrides'!AZ$1, F_Inputs_cyclical!$A$1:$BE$1, 0))="", "", INDEX(F_Inputs_cyclical!$A$1:$BE$243, MATCH('Cyclical_after overrides'!$A130, F_Inputs_cyclical!$A$1:$A$243, 0), MATCH('Cyclical_after overrides'!AZ$1, F_Inputs_cyclical!$A$1:$BE$1, 0))),
Cyclical_overrides!AZ130)</f>
        <v>2.0231743595119105</v>
      </c>
      <c r="BA130" s="72">
        <f>IF(Cyclical_overrides!BA130 = "",
IF(INDEX(F_Inputs_cyclical!$A$1:$BE$243, MATCH('Cyclical_after overrides'!$A130, F_Inputs_cyclical!$A$1:$A$243, 0), MATCH('Cyclical_after overrides'!BA$1, F_Inputs_cyclical!$A$1:$BE$1, 0))="", "", INDEX(F_Inputs_cyclical!$A$1:$BE$243, MATCH('Cyclical_after overrides'!$A130, F_Inputs_cyclical!$A$1:$A$243, 0), MATCH('Cyclical_after overrides'!BA$1, F_Inputs_cyclical!$A$1:$BE$1, 0))),
Cyclical_overrides!BA130)</f>
        <v>16.056556405608163</v>
      </c>
      <c r="BB130" s="72">
        <f>IF(Cyclical_overrides!BB130 = "",
IF(INDEX(F_Inputs_cyclical!$A$1:$BE$243, MATCH('Cyclical_after overrides'!$A130, F_Inputs_cyclical!$A$1:$A$243, 0), MATCH('Cyclical_after overrides'!BB$1, F_Inputs_cyclical!$A$1:$BE$1, 0))="", "", INDEX(F_Inputs_cyclical!$A$1:$BE$243, MATCH('Cyclical_after overrides'!$A130, F_Inputs_cyclical!$A$1:$A$243, 0), MATCH('Cyclical_after overrides'!BB$1, F_Inputs_cyclical!$A$1:$BE$1, 0))),
Cyclical_overrides!BB130)</f>
        <v>14.830175809953653</v>
      </c>
      <c r="BC130" s="72">
        <f>IF(Cyclical_overrides!BC130 = "",
IF(INDEX(F_Inputs_cyclical!$A$1:$BE$243, MATCH('Cyclical_after overrides'!$A130, F_Inputs_cyclical!$A$1:$A$243, 0), MATCH('Cyclical_after overrides'!BC$1, F_Inputs_cyclical!$A$1:$BE$1, 0))="", "", INDEX(F_Inputs_cyclical!$A$1:$BE$243, MATCH('Cyclical_after overrides'!$A130, F_Inputs_cyclical!$A$1:$A$243, 0), MATCH('Cyclical_after overrides'!BC$1, F_Inputs_cyclical!$A$1:$BE$1, 0))),
Cyclical_overrides!BC130)</f>
        <v>10.986069114680623</v>
      </c>
      <c r="BD130" s="72">
        <f>IF(Cyclical_overrides!BD130 = "",
IF(INDEX(F_Inputs_cyclical!$A$1:$BE$243, MATCH('Cyclical_after overrides'!$A130, F_Inputs_cyclical!$A$1:$A$243, 0), MATCH('Cyclical_after overrides'!BD$1, F_Inputs_cyclical!$A$1:$BE$1, 0))="", "", INDEX(F_Inputs_cyclical!$A$1:$BE$243, MATCH('Cyclical_after overrides'!$A130, F_Inputs_cyclical!$A$1:$A$243, 0), MATCH('Cyclical_after overrides'!BD$1, F_Inputs_cyclical!$A$1:$BE$1, 0))),
Cyclical_overrides!BD130)</f>
        <v>799.46504790425161</v>
      </c>
      <c r="BE130" s="194"/>
    </row>
    <row r="131" spans="1:57" x14ac:dyDescent="0.4">
      <c r="A131" s="63" t="str">
        <f t="shared" si="1"/>
        <v>YKY20</v>
      </c>
      <c r="B131" s="63" t="s">
        <v>385</v>
      </c>
      <c r="C131" s="63" t="s">
        <v>255</v>
      </c>
      <c r="D131" s="72">
        <f>IF(Cyclical_overrides!D131 = "",
IF(INDEX(F_Inputs_cyclical!$A$1:$BE$243, MATCH('Cyclical_after overrides'!$A131, F_Inputs_cyclical!$A$1:$A$243, 0), MATCH('Cyclical_after overrides'!D$1, F_Inputs_cyclical!$A$1:$BE$1, 0))="", "", INDEX(F_Inputs_cyclical!$A$1:$BE$243, MATCH('Cyclical_after overrides'!$A131, F_Inputs_cyclical!$A$1:$A$243, 0), MATCH('Cyclical_after overrides'!D$1, F_Inputs_cyclical!$A$1:$BE$1, 0))),
Cyclical_overrides!D131)</f>
        <v>27.207000000000001</v>
      </c>
      <c r="E131" s="72">
        <f>IF(Cyclical_overrides!E131 = "",
IF(INDEX(F_Inputs_cyclical!$A$1:$BE$243, MATCH('Cyclical_after overrides'!$A131, F_Inputs_cyclical!$A$1:$A$243, 0), MATCH('Cyclical_after overrides'!E$1, F_Inputs_cyclical!$A$1:$BE$1, 0))="", "", INDEX(F_Inputs_cyclical!$A$1:$BE$243, MATCH('Cyclical_after overrides'!$A131, F_Inputs_cyclical!$A$1:$A$243, 0), MATCH('Cyclical_after overrides'!E$1, F_Inputs_cyclical!$A$1:$BE$1, 0))),
Cyclical_overrides!E131)</f>
        <v>4.0289999999999999</v>
      </c>
      <c r="F131" s="72">
        <f>IF(Cyclical_overrides!F131 = "",
IF(INDEX(F_Inputs_cyclical!$A$1:$BE$243, MATCH('Cyclical_after overrides'!$A131, F_Inputs_cyclical!$A$1:$A$243, 0), MATCH('Cyclical_after overrides'!F$1, F_Inputs_cyclical!$A$1:$BE$1, 0))="", "", INDEX(F_Inputs_cyclical!$A$1:$BE$243, MATCH('Cyclical_after overrides'!$A131, F_Inputs_cyclical!$A$1:$A$243, 0), MATCH('Cyclical_after overrides'!F$1, F_Inputs_cyclical!$A$1:$BE$1, 0))),
Cyclical_overrides!F131)</f>
        <v>24.08</v>
      </c>
      <c r="G131" s="72">
        <f>IF(Cyclical_overrides!G131 = "",
IF(INDEX(F_Inputs_cyclical!$A$1:$BE$243, MATCH('Cyclical_after overrides'!$A131, F_Inputs_cyclical!$A$1:$A$243, 0), MATCH('Cyclical_after overrides'!G$1, F_Inputs_cyclical!$A$1:$BE$1, 0))="", "", INDEX(F_Inputs_cyclical!$A$1:$BE$243, MATCH('Cyclical_after overrides'!$A131, F_Inputs_cyclical!$A$1:$A$243, 0), MATCH('Cyclical_after overrides'!G$1, F_Inputs_cyclical!$A$1:$BE$1, 0))),
Cyclical_overrides!G131)</f>
        <v>1.524</v>
      </c>
      <c r="H131" s="72" t="str">
        <f>IF(Cyclical_overrides!H131 = "",
IF(INDEX(F_Inputs_cyclical!$A$1:$BE$243, MATCH('Cyclical_after overrides'!$A131, F_Inputs_cyclical!$A$1:$A$243, 0), MATCH('Cyclical_after overrides'!H$1, F_Inputs_cyclical!$A$1:$BE$1, 0))="", "", INDEX(F_Inputs_cyclical!$A$1:$BE$243, MATCH('Cyclical_after overrides'!$A131, F_Inputs_cyclical!$A$1:$A$243, 0), MATCH('Cyclical_after overrides'!H$1, F_Inputs_cyclical!$A$1:$BE$1, 0))),
Cyclical_overrides!H131)</f>
        <v/>
      </c>
      <c r="I131" s="72">
        <f>IF(Cyclical_overrides!I131 = "",
IF(INDEX(F_Inputs_cyclical!$A$1:$BE$243, MATCH('Cyclical_after overrides'!$A131, F_Inputs_cyclical!$A$1:$A$243, 0), MATCH('Cyclical_after overrides'!I$1, F_Inputs_cyclical!$A$1:$BE$1, 0))="", "", INDEX(F_Inputs_cyclical!$A$1:$BE$243, MATCH('Cyclical_after overrides'!$A131, F_Inputs_cyclical!$A$1:$A$243, 0), MATCH('Cyclical_after overrides'!I$1, F_Inputs_cyclical!$A$1:$BE$1, 0))),
Cyclical_overrides!I131)</f>
        <v>0</v>
      </c>
      <c r="J131" s="72">
        <f>IF(Cyclical_overrides!J131 = "",
IF(INDEX(F_Inputs_cyclical!$A$1:$BE$243, MATCH('Cyclical_after overrides'!$A131, F_Inputs_cyclical!$A$1:$A$243, 0), MATCH('Cyclical_after overrides'!J$1, F_Inputs_cyclical!$A$1:$BE$1, 0))="", "", INDEX(F_Inputs_cyclical!$A$1:$BE$243, MATCH('Cyclical_after overrides'!$A131, F_Inputs_cyclical!$A$1:$A$243, 0), MATCH('Cyclical_after overrides'!J$1, F_Inputs_cyclical!$A$1:$BE$1, 0))),
Cyclical_overrides!J131)</f>
        <v>67.838999999999999</v>
      </c>
      <c r="K131" s="72">
        <f>IF(Cyclical_overrides!K131 = "",
IF(INDEX(F_Inputs_cyclical!$A$1:$BE$243, MATCH('Cyclical_after overrides'!$A131, F_Inputs_cyclical!$A$1:$A$243, 0), MATCH('Cyclical_after overrides'!K$1, F_Inputs_cyclical!$A$1:$BE$1, 0))="", "", INDEX(F_Inputs_cyclical!$A$1:$BE$243, MATCH('Cyclical_after overrides'!$A131, F_Inputs_cyclical!$A$1:$A$243, 0), MATCH('Cyclical_after overrides'!K$1, F_Inputs_cyclical!$A$1:$BE$1, 0))),
Cyclical_overrides!K131)</f>
        <v>17.707999999999998</v>
      </c>
      <c r="L131" s="72" t="str">
        <f>IF(Cyclical_overrides!L131 = "",
IF(INDEX(F_Inputs_cyclical!$A$1:$BE$243, MATCH('Cyclical_after overrides'!$A131, F_Inputs_cyclical!$A$1:$A$243, 0), MATCH('Cyclical_after overrides'!L$1, F_Inputs_cyclical!$A$1:$BE$1, 0))="", "", INDEX(F_Inputs_cyclical!$A$1:$BE$243, MATCH('Cyclical_after overrides'!$A131, F_Inputs_cyclical!$A$1:$A$243, 0), MATCH('Cyclical_after overrides'!L$1, F_Inputs_cyclical!$A$1:$BE$1, 0))),
Cyclical_overrides!L131)</f>
        <v/>
      </c>
      <c r="M131" s="72" t="str">
        <f>IF(Cyclical_overrides!M131 = "",
IF(INDEX(F_Inputs_cyclical!$A$1:$BE$243, MATCH('Cyclical_after overrides'!$A131, F_Inputs_cyclical!$A$1:$A$243, 0), MATCH('Cyclical_after overrides'!M$1, F_Inputs_cyclical!$A$1:$BE$1, 0))="", "", INDEX(F_Inputs_cyclical!$A$1:$BE$243, MATCH('Cyclical_after overrides'!$A131, F_Inputs_cyclical!$A$1:$A$243, 0), MATCH('Cyclical_after overrides'!M$1, F_Inputs_cyclical!$A$1:$BE$1, 0))),
Cyclical_overrides!M131)</f>
        <v/>
      </c>
      <c r="N131" s="72" t="str">
        <f>IF(Cyclical_overrides!N131 = "",
IF(INDEX(F_Inputs_cyclical!$A$1:$BE$243, MATCH('Cyclical_after overrides'!$A131, F_Inputs_cyclical!$A$1:$A$243, 0), MATCH('Cyclical_after overrides'!N$1, F_Inputs_cyclical!$A$1:$BE$1, 0))="", "", INDEX(F_Inputs_cyclical!$A$1:$BE$243, MATCH('Cyclical_after overrides'!$A131, F_Inputs_cyclical!$A$1:$A$243, 0), MATCH('Cyclical_after overrides'!N$1, F_Inputs_cyclical!$A$1:$BE$1, 0))),
Cyclical_overrides!N131)</f>
        <v/>
      </c>
      <c r="O131" s="72">
        <f>IF(Cyclical_overrides!O131 = "",
IF(INDEX(F_Inputs_cyclical!$A$1:$BE$243, MATCH('Cyclical_after overrides'!$A131, F_Inputs_cyclical!$A$1:$A$243, 0), MATCH('Cyclical_after overrides'!O$1, F_Inputs_cyclical!$A$1:$BE$1, 0))="", "", INDEX(F_Inputs_cyclical!$A$1:$BE$243, MATCH('Cyclical_after overrides'!$A131, F_Inputs_cyclical!$A$1:$A$243, 0), MATCH('Cyclical_after overrides'!O$1, F_Inputs_cyclical!$A$1:$BE$1, 0))),
Cyclical_overrides!O131)</f>
        <v>0</v>
      </c>
      <c r="P131" s="72">
        <f>IF(Cyclical_overrides!P131 = "",
IF(INDEX(F_Inputs_cyclical!$A$1:$BE$243, MATCH('Cyclical_after overrides'!$A131, F_Inputs_cyclical!$A$1:$A$243, 0), MATCH('Cyclical_after overrides'!P$1, F_Inputs_cyclical!$A$1:$BE$1, 0))="", "", INDEX(F_Inputs_cyclical!$A$1:$BE$243, MATCH('Cyclical_after overrides'!$A131, F_Inputs_cyclical!$A$1:$A$243, 0), MATCH('Cyclical_after overrides'!P$1, F_Inputs_cyclical!$A$1:$BE$1, 0))),
Cyclical_overrides!P131)</f>
        <v>0</v>
      </c>
      <c r="Q131" s="72">
        <f>IF(Cyclical_overrides!Q131 = "",
IF(INDEX(F_Inputs_cyclical!$A$1:$BE$243, MATCH('Cyclical_after overrides'!$A131, F_Inputs_cyclical!$A$1:$A$243, 0), MATCH('Cyclical_after overrides'!Q$1, F_Inputs_cyclical!$A$1:$BE$1, 0))="", "", INDEX(F_Inputs_cyclical!$A$1:$BE$243, MATCH('Cyclical_after overrides'!$A131, F_Inputs_cyclical!$A$1:$A$243, 0), MATCH('Cyclical_after overrides'!Q$1, F_Inputs_cyclical!$A$1:$BE$1, 0))),
Cyclical_overrides!Q131)</f>
        <v>0.70599999999999996</v>
      </c>
      <c r="R131" s="72">
        <f>IF(Cyclical_overrides!R131 = "",
IF(INDEX(F_Inputs_cyclical!$A$1:$BE$243, MATCH('Cyclical_after overrides'!$A131, F_Inputs_cyclical!$A$1:$A$243, 0), MATCH('Cyclical_after overrides'!R$1, F_Inputs_cyclical!$A$1:$BE$1, 0))="", "", INDEX(F_Inputs_cyclical!$A$1:$BE$243, MATCH('Cyclical_after overrides'!$A131, F_Inputs_cyclical!$A$1:$A$243, 0), MATCH('Cyclical_after overrides'!R$1, F_Inputs_cyclical!$A$1:$BE$1, 0))),
Cyclical_overrides!R131)</f>
        <v>1.518</v>
      </c>
      <c r="S131" s="72">
        <f>IF(Cyclical_overrides!S131 = "",
IF(INDEX(F_Inputs_cyclical!$A$1:$BE$243, MATCH('Cyclical_after overrides'!$A131, F_Inputs_cyclical!$A$1:$A$243, 0), MATCH('Cyclical_after overrides'!S$1, F_Inputs_cyclical!$A$1:$BE$1, 0))="", "", INDEX(F_Inputs_cyclical!$A$1:$BE$243, MATCH('Cyclical_after overrides'!$A131, F_Inputs_cyclical!$A$1:$A$243, 0), MATCH('Cyclical_after overrides'!S$1, F_Inputs_cyclical!$A$1:$BE$1, 0))),
Cyclical_overrides!S131)</f>
        <v>63.552999999999997</v>
      </c>
      <c r="T131" s="72">
        <f>IF(Cyclical_overrides!T131 = "",
IF(INDEX(F_Inputs_cyclical!$A$1:$BE$243, MATCH('Cyclical_after overrides'!$A131, F_Inputs_cyclical!$A$1:$A$243, 0), MATCH('Cyclical_after overrides'!T$1, F_Inputs_cyclical!$A$1:$BE$1, 0))="", "", INDEX(F_Inputs_cyclical!$A$1:$BE$243, MATCH('Cyclical_after overrides'!$A131, F_Inputs_cyclical!$A$1:$A$243, 0), MATCH('Cyclical_after overrides'!T$1, F_Inputs_cyclical!$A$1:$BE$1, 0))),
Cyclical_overrides!T131)</f>
        <v>54.232999999999997</v>
      </c>
      <c r="U131" s="72">
        <f>IF(Cyclical_overrides!U131 = "",
IF(INDEX(F_Inputs_cyclical!$A$1:$BE$243, MATCH('Cyclical_after overrides'!$A131, F_Inputs_cyclical!$A$1:$A$243, 0), MATCH('Cyclical_after overrides'!U$1, F_Inputs_cyclical!$A$1:$BE$1, 0))="", "", INDEX(F_Inputs_cyclical!$A$1:$BE$243, MATCH('Cyclical_after overrides'!$A131, F_Inputs_cyclical!$A$1:$A$243, 0), MATCH('Cyclical_after overrides'!U$1, F_Inputs_cyclical!$A$1:$BE$1, 0))),
Cyclical_overrides!U131)</f>
        <v>65.614999999999995</v>
      </c>
      <c r="V131" s="72">
        <f>IF(Cyclical_overrides!V131 = "",
IF(INDEX(F_Inputs_cyclical!$A$1:$BE$243, MATCH('Cyclical_after overrides'!$A131, F_Inputs_cyclical!$A$1:$A$243, 0), MATCH('Cyclical_after overrides'!V$1, F_Inputs_cyclical!$A$1:$BE$1, 0))="", "", INDEX(F_Inputs_cyclical!$A$1:$BE$243, MATCH('Cyclical_after overrides'!$A131, F_Inputs_cyclical!$A$1:$A$243, 0), MATCH('Cyclical_after overrides'!V$1, F_Inputs_cyclical!$A$1:$BE$1, 0))),
Cyclical_overrides!V131)</f>
        <v>54.497</v>
      </c>
      <c r="W131" s="72">
        <f>IF(Cyclical_overrides!W131 = "",
IF(INDEX(F_Inputs_cyclical!$A$1:$BE$243, MATCH('Cyclical_after overrides'!$A131, F_Inputs_cyclical!$A$1:$A$243, 0), MATCH('Cyclical_after overrides'!W$1, F_Inputs_cyclical!$A$1:$BE$1, 0))="", "", INDEX(F_Inputs_cyclical!$A$1:$BE$243, MATCH('Cyclical_after overrides'!$A131, F_Inputs_cyclical!$A$1:$A$243, 0), MATCH('Cyclical_after overrides'!W$1, F_Inputs_cyclical!$A$1:$BE$1, 0))),
Cyclical_overrides!W131)</f>
        <v>55.758000000000003</v>
      </c>
      <c r="X131" s="72">
        <f>IF(Cyclical_overrides!X131 = "",
IF(INDEX(F_Inputs_cyclical!$A$1:$BE$243, MATCH('Cyclical_after overrides'!$A131, F_Inputs_cyclical!$A$1:$A$243, 0), MATCH('Cyclical_after overrides'!X$1, F_Inputs_cyclical!$A$1:$BE$1, 0))="", "", INDEX(F_Inputs_cyclical!$A$1:$BE$243, MATCH('Cyclical_after overrides'!$A131, F_Inputs_cyclical!$A$1:$A$243, 0), MATCH('Cyclical_after overrides'!X$1, F_Inputs_cyclical!$A$1:$BE$1, 0))),
Cyclical_overrides!X131)</f>
        <v>56.83</v>
      </c>
      <c r="Y131" s="72">
        <f>IF(Cyclical_overrides!Y131 = "",
IF(INDEX(F_Inputs_cyclical!$A$1:$BE$243, MATCH('Cyclical_after overrides'!$A131, F_Inputs_cyclical!$A$1:$A$243, 0), MATCH('Cyclical_after overrides'!Y$1, F_Inputs_cyclical!$A$1:$BE$1, 0))="", "", INDEX(F_Inputs_cyclical!$A$1:$BE$243, MATCH('Cyclical_after overrides'!$A131, F_Inputs_cyclical!$A$1:$A$243, 0), MATCH('Cyclical_after overrides'!Y$1, F_Inputs_cyclical!$A$1:$BE$1, 0))),
Cyclical_overrides!Y131)</f>
        <v>58.616</v>
      </c>
      <c r="Z131" s="72">
        <f>IF(Cyclical_overrides!Z131 = "",
IF(INDEX(F_Inputs_cyclical!$A$1:$BE$243, MATCH('Cyclical_after overrides'!$A131, F_Inputs_cyclical!$A$1:$A$243, 0), MATCH('Cyclical_after overrides'!Z$1, F_Inputs_cyclical!$A$1:$BE$1, 0))="", "", INDEX(F_Inputs_cyclical!$A$1:$BE$243, MATCH('Cyclical_after overrides'!$A131, F_Inputs_cyclical!$A$1:$A$243, 0), MATCH('Cyclical_after overrides'!Z$1, F_Inputs_cyclical!$A$1:$BE$1, 0))),
Cyclical_overrides!Z131)</f>
        <v>850.03599999999994</v>
      </c>
      <c r="AA131" s="72">
        <f>IF(Cyclical_overrides!AA131 = "",
IF(INDEX(F_Inputs_cyclical!$A$1:$BE$243, MATCH('Cyclical_after overrides'!$A131, F_Inputs_cyclical!$A$1:$A$243, 0), MATCH('Cyclical_after overrides'!AA$1, F_Inputs_cyclical!$A$1:$BE$1, 0))="", "", INDEX(F_Inputs_cyclical!$A$1:$BE$243, MATCH('Cyclical_after overrides'!$A131, F_Inputs_cyclical!$A$1:$A$243, 0), MATCH('Cyclical_after overrides'!AA$1, F_Inputs_cyclical!$A$1:$BE$1, 0))),
Cyclical_overrides!AA131)</f>
        <v>1114.0360000000001</v>
      </c>
      <c r="AB131" s="72" t="str">
        <f>IF(Cyclical_overrides!AB131 = "",
IF(INDEX(F_Inputs_cyclical!$A$1:$BE$243, MATCH('Cyclical_after overrides'!$A131, F_Inputs_cyclical!$A$1:$A$243, 0), MATCH('Cyclical_after overrides'!AB$1, F_Inputs_cyclical!$A$1:$BE$1, 0))="", "", INDEX(F_Inputs_cyclical!$A$1:$BE$243, MATCH('Cyclical_after overrides'!$A131, F_Inputs_cyclical!$A$1:$A$243, 0), MATCH('Cyclical_after overrides'!AB$1, F_Inputs_cyclical!$A$1:$BE$1, 0))),
Cyclical_overrides!AB131)</f>
        <v/>
      </c>
      <c r="AC131" s="72" t="str">
        <f>IF(Cyclical_overrides!AC131 = "",
IF(INDEX(F_Inputs_cyclical!$A$1:$BE$243, MATCH('Cyclical_after overrides'!$A131, F_Inputs_cyclical!$A$1:$A$243, 0), MATCH('Cyclical_after overrides'!AC$1, F_Inputs_cyclical!$A$1:$BE$1, 0))="", "", INDEX(F_Inputs_cyclical!$A$1:$BE$243, MATCH('Cyclical_after overrides'!$A131, F_Inputs_cyclical!$A$1:$A$243, 0), MATCH('Cyclical_after overrides'!AC$1, F_Inputs_cyclical!$A$1:$BE$1, 0))),
Cyclical_overrides!AC131)</f>
        <v/>
      </c>
      <c r="AD131" s="72" t="str">
        <f>IF(Cyclical_overrides!AD131 = "",
IF(INDEX(F_Inputs_cyclical!$A$1:$BE$243, MATCH('Cyclical_after overrides'!$A131, F_Inputs_cyclical!$A$1:$A$243, 0), MATCH('Cyclical_after overrides'!AD$1, F_Inputs_cyclical!$A$1:$BE$1, 0))="", "", INDEX(F_Inputs_cyclical!$A$1:$BE$243, MATCH('Cyclical_after overrides'!$A131, F_Inputs_cyclical!$A$1:$A$243, 0), MATCH('Cyclical_after overrides'!AD$1, F_Inputs_cyclical!$A$1:$BE$1, 0))),
Cyclical_overrides!AD131)</f>
        <v/>
      </c>
      <c r="AE131" s="72" t="str">
        <f>IF(Cyclical_overrides!AE131 = "",
IF(INDEX(F_Inputs_cyclical!$A$1:$BE$243, MATCH('Cyclical_after overrides'!$A131, F_Inputs_cyclical!$A$1:$A$243, 0), MATCH('Cyclical_after overrides'!AE$1, F_Inputs_cyclical!$A$1:$BE$1, 0))="", "", INDEX(F_Inputs_cyclical!$A$1:$BE$243, MATCH('Cyclical_after overrides'!$A131, F_Inputs_cyclical!$A$1:$A$243, 0), MATCH('Cyclical_after overrides'!AE$1, F_Inputs_cyclical!$A$1:$BE$1, 0))),
Cyclical_overrides!AE131)</f>
        <v/>
      </c>
      <c r="AF131" s="72" t="str">
        <f>IF(Cyclical_overrides!AF131 = "",
IF(INDEX(F_Inputs_cyclical!$A$1:$BE$243, MATCH('Cyclical_after overrides'!$A131, F_Inputs_cyclical!$A$1:$A$243, 0), MATCH('Cyclical_after overrides'!AF$1, F_Inputs_cyclical!$A$1:$BE$1, 0))="", "", INDEX(F_Inputs_cyclical!$A$1:$BE$243, MATCH('Cyclical_after overrides'!$A131, F_Inputs_cyclical!$A$1:$A$243, 0), MATCH('Cyclical_after overrides'!AF$1, F_Inputs_cyclical!$A$1:$BE$1, 0))),
Cyclical_overrides!AF131)</f>
        <v/>
      </c>
      <c r="AG131" s="72" t="str">
        <f>IF(Cyclical_overrides!AG131 = "",
IF(INDEX(F_Inputs_cyclical!$A$1:$BE$243, MATCH('Cyclical_after overrides'!$A131, F_Inputs_cyclical!$A$1:$A$243, 0), MATCH('Cyclical_after overrides'!AG$1, F_Inputs_cyclical!$A$1:$BE$1, 0))="", "", INDEX(F_Inputs_cyclical!$A$1:$BE$243, MATCH('Cyclical_after overrides'!$A131, F_Inputs_cyclical!$A$1:$A$243, 0), MATCH('Cyclical_after overrides'!AG$1, F_Inputs_cyclical!$A$1:$BE$1, 0))),
Cyclical_overrides!AG131)</f>
        <v/>
      </c>
      <c r="AH131" s="72" t="str">
        <f>IF(Cyclical_overrides!AH131 = "",
IF(INDEX(F_Inputs_cyclical!$A$1:$BE$243, MATCH('Cyclical_after overrides'!$A131, F_Inputs_cyclical!$A$1:$A$243, 0), MATCH('Cyclical_after overrides'!AH$1, F_Inputs_cyclical!$A$1:$BE$1, 0))="", "", INDEX(F_Inputs_cyclical!$A$1:$BE$243, MATCH('Cyclical_after overrides'!$A131, F_Inputs_cyclical!$A$1:$A$243, 0), MATCH('Cyclical_after overrides'!AH$1, F_Inputs_cyclical!$A$1:$BE$1, 0))),
Cyclical_overrides!AH131)</f>
        <v/>
      </c>
      <c r="AI131" s="72" t="str">
        <f>IF(Cyclical_overrides!AI131 = "",
IF(INDEX(F_Inputs_cyclical!$A$1:$BE$243, MATCH('Cyclical_after overrides'!$A131, F_Inputs_cyclical!$A$1:$A$243, 0), MATCH('Cyclical_after overrides'!AI$1, F_Inputs_cyclical!$A$1:$BE$1, 0))="", "", INDEX(F_Inputs_cyclical!$A$1:$BE$243, MATCH('Cyclical_after overrides'!$A131, F_Inputs_cyclical!$A$1:$A$243, 0), MATCH('Cyclical_after overrides'!AI$1, F_Inputs_cyclical!$A$1:$BE$1, 0))),
Cyclical_overrides!AI131)</f>
        <v/>
      </c>
      <c r="AJ131" s="72" t="str">
        <f>IF(Cyclical_overrides!AJ131 = "",
IF(INDEX(F_Inputs_cyclical!$A$1:$BE$243, MATCH('Cyclical_after overrides'!$A131, F_Inputs_cyclical!$A$1:$A$243, 0), MATCH('Cyclical_after overrides'!AJ$1, F_Inputs_cyclical!$A$1:$BE$1, 0))="", "", INDEX(F_Inputs_cyclical!$A$1:$BE$243, MATCH('Cyclical_after overrides'!$A131, F_Inputs_cyclical!$A$1:$A$243, 0), MATCH('Cyclical_after overrides'!AJ$1, F_Inputs_cyclical!$A$1:$BE$1, 0))),
Cyclical_overrides!AJ131)</f>
        <v/>
      </c>
      <c r="AK131" s="72" t="str">
        <f>IF(Cyclical_overrides!AK131 = "",
IF(INDEX(F_Inputs_cyclical!$A$1:$BE$243, MATCH('Cyclical_after overrides'!$A131, F_Inputs_cyclical!$A$1:$A$243, 0), MATCH('Cyclical_after overrides'!AK$1, F_Inputs_cyclical!$A$1:$BE$1, 0))="", "", INDEX(F_Inputs_cyclical!$A$1:$BE$243, MATCH('Cyclical_after overrides'!$A131, F_Inputs_cyclical!$A$1:$A$243, 0), MATCH('Cyclical_after overrides'!AK$1, F_Inputs_cyclical!$A$1:$BE$1, 0))),
Cyclical_overrides!AK131)</f>
        <v/>
      </c>
      <c r="AL131" s="72" t="str">
        <f>IF(Cyclical_overrides!AL131 = "",
IF(INDEX(F_Inputs_cyclical!$A$1:$BE$243, MATCH('Cyclical_after overrides'!$A131, F_Inputs_cyclical!$A$1:$A$243, 0), MATCH('Cyclical_after overrides'!AL$1, F_Inputs_cyclical!$A$1:$BE$1, 0))="", "", INDEX(F_Inputs_cyclical!$A$1:$BE$243, MATCH('Cyclical_after overrides'!$A131, F_Inputs_cyclical!$A$1:$A$243, 0), MATCH('Cyclical_after overrides'!AL$1, F_Inputs_cyclical!$A$1:$BE$1, 0))),
Cyclical_overrides!AL131)</f>
        <v/>
      </c>
      <c r="AM131" s="72">
        <f>IF(Cyclical_overrides!AM131 = "",
IF(INDEX(F_Inputs_cyclical!$A$1:$BE$243, MATCH('Cyclical_after overrides'!$A131, F_Inputs_cyclical!$A$1:$A$243, 0), MATCH('Cyclical_after overrides'!AM$1, F_Inputs_cyclical!$A$1:$BE$1, 0))="", "", INDEX(F_Inputs_cyclical!$A$1:$BE$243, MATCH('Cyclical_after overrides'!$A131, F_Inputs_cyclical!$A$1:$A$243, 0), MATCH('Cyclical_after overrides'!AM$1, F_Inputs_cyclical!$A$1:$BE$1, 0))),
Cyclical_overrides!AM131)</f>
        <v>8.7750000000000004</v>
      </c>
      <c r="AN131" s="72">
        <f>IF(Cyclical_overrides!AN131 = "",
IF(INDEX(F_Inputs_cyclical!$A$1:$BE$243, MATCH('Cyclical_after overrides'!$A131, F_Inputs_cyclical!$A$1:$A$243, 0), MATCH('Cyclical_after overrides'!AN$1, F_Inputs_cyclical!$A$1:$BE$1, 0))="", "", INDEX(F_Inputs_cyclical!$A$1:$BE$243, MATCH('Cyclical_after overrides'!$A131, F_Inputs_cyclical!$A$1:$A$243, 0), MATCH('Cyclical_after overrides'!AN$1, F_Inputs_cyclical!$A$1:$BE$1, 0))),
Cyclical_overrides!AN131)</f>
        <v>65.614999999999995</v>
      </c>
      <c r="AO131" s="72" t="str">
        <f>IF(Cyclical_overrides!AO131 = "",
IF(INDEX(F_Inputs_cyclical!$A$1:$BE$243, MATCH('Cyclical_after overrides'!$A131, F_Inputs_cyclical!$A$1:$A$243, 0), MATCH('Cyclical_after overrides'!AO$1, F_Inputs_cyclical!$A$1:$BE$1, 0))="", "", INDEX(F_Inputs_cyclical!$A$1:$BE$243, MATCH('Cyclical_after overrides'!$A131, F_Inputs_cyclical!$A$1:$A$243, 0), MATCH('Cyclical_after overrides'!AO$1, F_Inputs_cyclical!$A$1:$BE$1, 0))),
Cyclical_overrides!AO131)</f>
        <v/>
      </c>
      <c r="AP131" s="72" t="str">
        <f>IF(Cyclical_overrides!AP131 = "",
IF(INDEX(F_Inputs_cyclical!$A$1:$BE$243, MATCH('Cyclical_after overrides'!$A131, F_Inputs_cyclical!$A$1:$A$243, 0), MATCH('Cyclical_after overrides'!AP$1, F_Inputs_cyclical!$A$1:$BE$1, 0))="", "", INDEX(F_Inputs_cyclical!$A$1:$BE$243, MATCH('Cyclical_after overrides'!$A131, F_Inputs_cyclical!$A$1:$A$243, 0), MATCH('Cyclical_after overrides'!AP$1, F_Inputs_cyclical!$A$1:$BE$1, 0))),
Cyclical_overrides!AP131)</f>
        <v/>
      </c>
      <c r="AQ131" s="72">
        <f>IF(Cyclical_overrides!AQ131 = "",
IF(INDEX(F_Inputs_cyclical!$A$1:$BE$243, MATCH('Cyclical_after overrides'!$A131, F_Inputs_cyclical!$A$1:$A$243, 0), MATCH('Cyclical_after overrides'!AQ$1, F_Inputs_cyclical!$A$1:$BE$1, 0))="", "", INDEX(F_Inputs_cyclical!$A$1:$BE$243, MATCH('Cyclical_after overrides'!$A131, F_Inputs_cyclical!$A$1:$A$243, 0), MATCH('Cyclical_after overrides'!AQ$1, F_Inputs_cyclical!$A$1:$BE$1, 0))),
Cyclical_overrides!AQ131)</f>
        <v>2.2240000000000002</v>
      </c>
      <c r="AR131" s="72">
        <f>IF(Cyclical_overrides!AR131 = "",
IF(INDEX(F_Inputs_cyclical!$A$1:$BE$243, MATCH('Cyclical_after overrides'!$A131, F_Inputs_cyclical!$A$1:$A$243, 0), MATCH('Cyclical_after overrides'!AR$1, F_Inputs_cyclical!$A$1:$BE$1, 0))="", "", INDEX(F_Inputs_cyclical!$A$1:$BE$243, MATCH('Cyclical_after overrides'!$A131, F_Inputs_cyclical!$A$1:$A$243, 0), MATCH('Cyclical_after overrides'!AR$1, F_Inputs_cyclical!$A$1:$BE$1, 0))),
Cyclical_overrides!AR131)</f>
        <v>0</v>
      </c>
      <c r="AS131" s="72">
        <f>IF(Cyclical_overrides!AS131 = "",
IF(INDEX(F_Inputs_cyclical!$A$1:$BE$243, MATCH('Cyclical_after overrides'!$A131, F_Inputs_cyclical!$A$1:$A$243, 0), MATCH('Cyclical_after overrides'!AS$1, F_Inputs_cyclical!$A$1:$BE$1, 0))="", "", INDEX(F_Inputs_cyclical!$A$1:$BE$243, MATCH('Cyclical_after overrides'!$A131, F_Inputs_cyclical!$A$1:$A$243, 0), MATCH('Cyclical_after overrides'!AS$1, F_Inputs_cyclical!$A$1:$BE$1, 0))),
Cyclical_overrides!AS131)</f>
        <v>-2.0659999999999998</v>
      </c>
      <c r="AT131" s="72">
        <f>IF(Cyclical_overrides!AT131 = "",
IF(INDEX(F_Inputs_cyclical!$A$1:$BE$243, MATCH('Cyclical_after overrides'!$A131, F_Inputs_cyclical!$A$1:$A$243, 0), MATCH('Cyclical_after overrides'!AT$1, F_Inputs_cyclical!$A$1:$BE$1, 0))="", "", INDEX(F_Inputs_cyclical!$A$1:$BE$243, MATCH('Cyclical_after overrides'!$A131, F_Inputs_cyclical!$A$1:$A$243, 0), MATCH('Cyclical_after overrides'!AT$1, F_Inputs_cyclical!$A$1:$BE$1, 0))),
Cyclical_overrides!AT131)</f>
        <v>0</v>
      </c>
      <c r="AU131" s="72">
        <f>IF(Cyclical_overrides!AU131 = "",
IF(INDEX(F_Inputs_cyclical!$A$1:$BE$243, MATCH('Cyclical_after overrides'!$A131, F_Inputs_cyclical!$A$1:$A$243, 0), MATCH('Cyclical_after overrides'!AU$1, F_Inputs_cyclical!$A$1:$BE$1, 0))="", "", INDEX(F_Inputs_cyclical!$A$1:$BE$243, MATCH('Cyclical_after overrides'!$A131, F_Inputs_cyclical!$A$1:$A$243, 0), MATCH('Cyclical_after overrides'!AU$1, F_Inputs_cyclical!$A$1:$BE$1, 0))),
Cyclical_overrides!AU131)</f>
        <v>4.024</v>
      </c>
      <c r="AV131" s="72" t="str">
        <f>IF(Cyclical_overrides!AV131 = "",
IF(INDEX(F_Inputs_cyclical!$A$1:$BE$243, MATCH('Cyclical_after overrides'!$A131, F_Inputs_cyclical!$A$1:$A$243, 0), MATCH('Cyclical_after overrides'!AV$1, F_Inputs_cyclical!$A$1:$BE$1, 0))="", "", INDEX(F_Inputs_cyclical!$A$1:$BE$243, MATCH('Cyclical_after overrides'!$A131, F_Inputs_cyclical!$A$1:$A$243, 0), MATCH('Cyclical_after overrides'!AV$1, F_Inputs_cyclical!$A$1:$BE$1, 0))),
Cyclical_overrides!AV131)</f>
        <v/>
      </c>
      <c r="AW131" s="72">
        <f>IF(Cyclical_overrides!AW131 = "",
IF(INDEX(F_Inputs_cyclical!$A$1:$BE$243, MATCH('Cyclical_after overrides'!$A131, F_Inputs_cyclical!$A$1:$A$243, 0), MATCH('Cyclical_after overrides'!AW$1, F_Inputs_cyclical!$A$1:$BE$1, 0))="", "", INDEX(F_Inputs_cyclical!$A$1:$BE$243, MATCH('Cyclical_after overrides'!$A131, F_Inputs_cyclical!$A$1:$A$243, 0), MATCH('Cyclical_after overrides'!AW$1, F_Inputs_cyclical!$A$1:$BE$1, 0))),
Cyclical_overrides!AW131)</f>
        <v>1.1367310801447381</v>
      </c>
      <c r="AX131" s="72">
        <f>IF(Cyclical_overrides!AX131 = "",
IF(INDEX(F_Inputs_cyclical!$A$1:$BE$243, MATCH('Cyclical_after overrides'!$A131, F_Inputs_cyclical!$A$1:$A$243, 0), MATCH('Cyclical_after overrides'!AX$1, F_Inputs_cyclical!$A$1:$BE$1, 0))="", "", INDEX(F_Inputs_cyclical!$A$1:$BE$243, MATCH('Cyclical_after overrides'!$A131, F_Inputs_cyclical!$A$1:$A$243, 0), MATCH('Cyclical_after overrides'!AX$1, F_Inputs_cyclical!$A$1:$BE$1, 0))),
Cyclical_overrides!AX131)</f>
        <v>24.707847580248611</v>
      </c>
      <c r="AY131" s="72">
        <f>IF(Cyclical_overrides!AY131 = "",
IF(INDEX(F_Inputs_cyclical!$A$1:$BE$243, MATCH('Cyclical_after overrides'!$A131, F_Inputs_cyclical!$A$1:$A$243, 0), MATCH('Cyclical_after overrides'!AY$1, F_Inputs_cyclical!$A$1:$BE$1, 0))="", "", INDEX(F_Inputs_cyclical!$A$1:$BE$243, MATCH('Cyclical_after overrides'!$A131, F_Inputs_cyclical!$A$1:$A$243, 0), MATCH('Cyclical_after overrides'!AY$1, F_Inputs_cyclical!$A$1:$BE$1, 0))),
Cyclical_overrides!AY131)</f>
        <v>133.98363834127082</v>
      </c>
      <c r="AZ131" s="72">
        <f>IF(Cyclical_overrides!AZ131 = "",
IF(INDEX(F_Inputs_cyclical!$A$1:$BE$243, MATCH('Cyclical_after overrides'!$A131, F_Inputs_cyclical!$A$1:$A$243, 0), MATCH('Cyclical_after overrides'!AZ$1, F_Inputs_cyclical!$A$1:$BE$1, 0))="", "", INDEX(F_Inputs_cyclical!$A$1:$BE$243, MATCH('Cyclical_after overrides'!$A131, F_Inputs_cyclical!$A$1:$A$243, 0), MATCH('Cyclical_after overrides'!AZ$1, F_Inputs_cyclical!$A$1:$BE$1, 0))),
Cyclical_overrides!AZ131)</f>
        <v>2.0384643509396092</v>
      </c>
      <c r="BA131" s="72">
        <f>IF(Cyclical_overrides!BA131 = "",
IF(INDEX(F_Inputs_cyclical!$A$1:$BE$243, MATCH('Cyclical_after overrides'!$A131, F_Inputs_cyclical!$A$1:$A$243, 0), MATCH('Cyclical_after overrides'!BA$1, F_Inputs_cyclical!$A$1:$BE$1, 0))="", "", INDEX(F_Inputs_cyclical!$A$1:$BE$243, MATCH('Cyclical_after overrides'!$A131, F_Inputs_cyclical!$A$1:$A$243, 0), MATCH('Cyclical_after overrides'!BA$1, F_Inputs_cyclical!$A$1:$BE$1, 0))),
Cyclical_overrides!BA131)</f>
        <v>14.417182835409056</v>
      </c>
      <c r="BB131" s="72">
        <f>IF(Cyclical_overrides!BB131 = "",
IF(INDEX(F_Inputs_cyclical!$A$1:$BE$243, MATCH('Cyclical_after overrides'!$A131, F_Inputs_cyclical!$A$1:$A$243, 0), MATCH('Cyclical_after overrides'!BB$1, F_Inputs_cyclical!$A$1:$BE$1, 0))="", "", INDEX(F_Inputs_cyclical!$A$1:$BE$243, MATCH('Cyclical_after overrides'!$A131, F_Inputs_cyclical!$A$1:$A$243, 0), MATCH('Cyclical_after overrides'!BB$1, F_Inputs_cyclical!$A$1:$BE$1, 0))),
Cyclical_overrides!BB131)</f>
        <v>14.417182835409056</v>
      </c>
      <c r="BC131" s="72">
        <f>IF(Cyclical_overrides!BC131 = "",
IF(INDEX(F_Inputs_cyclical!$A$1:$BE$243, MATCH('Cyclical_after overrides'!$A131, F_Inputs_cyclical!$A$1:$A$243, 0), MATCH('Cyclical_after overrides'!BC$1, F_Inputs_cyclical!$A$1:$BE$1, 0))="", "", INDEX(F_Inputs_cyclical!$A$1:$BE$243, MATCH('Cyclical_after overrides'!$A131, F_Inputs_cyclical!$A$1:$A$243, 0), MATCH('Cyclical_after overrides'!BC$1, F_Inputs_cyclical!$A$1:$BE$1, 0))),
Cyclical_overrides!BC131)</f>
        <v>9.9020103005692626</v>
      </c>
      <c r="BD131" s="72">
        <f>IF(Cyclical_overrides!BD131 = "",
IF(INDEX(F_Inputs_cyclical!$A$1:$BE$243, MATCH('Cyclical_after overrides'!$A131, F_Inputs_cyclical!$A$1:$A$243, 0), MATCH('Cyclical_after overrides'!BD$1, F_Inputs_cyclical!$A$1:$BE$1, 0))="", "", INDEX(F_Inputs_cyclical!$A$1:$BE$243, MATCH('Cyclical_after overrides'!$A131, F_Inputs_cyclical!$A$1:$A$243, 0), MATCH('Cyclical_after overrides'!BD$1, F_Inputs_cyclical!$A$1:$BE$1, 0))),
Cyclical_overrides!BD131)</f>
        <v>814.90200000000004</v>
      </c>
      <c r="BE131" s="194"/>
    </row>
    <row r="132" spans="1:57" x14ac:dyDescent="0.4">
      <c r="A132" s="63" t="str">
        <f t="shared" si="1"/>
        <v>YKY21</v>
      </c>
      <c r="B132" s="63" t="s">
        <v>385</v>
      </c>
      <c r="C132" s="63" t="s">
        <v>257</v>
      </c>
      <c r="D132" s="72">
        <f>IF(Cyclical_overrides!D132 = "",
IF(INDEX(F_Inputs_cyclical!$A$1:$BE$243, MATCH('Cyclical_after overrides'!$A132, F_Inputs_cyclical!$A$1:$A$243, 0), MATCH('Cyclical_after overrides'!D$1, F_Inputs_cyclical!$A$1:$BE$1, 0))="", "", INDEX(F_Inputs_cyclical!$A$1:$BE$243, MATCH('Cyclical_after overrides'!$A132, F_Inputs_cyclical!$A$1:$A$243, 0), MATCH('Cyclical_after overrides'!D$1, F_Inputs_cyclical!$A$1:$BE$1, 0))),
Cyclical_overrides!D132)</f>
        <v>29.972000000000001</v>
      </c>
      <c r="E132" s="72">
        <f>IF(Cyclical_overrides!E132 = "",
IF(INDEX(F_Inputs_cyclical!$A$1:$BE$243, MATCH('Cyclical_after overrides'!$A132, F_Inputs_cyclical!$A$1:$A$243, 0), MATCH('Cyclical_after overrides'!E$1, F_Inputs_cyclical!$A$1:$BE$1, 0))="", "", INDEX(F_Inputs_cyclical!$A$1:$BE$243, MATCH('Cyclical_after overrides'!$A132, F_Inputs_cyclical!$A$1:$A$243, 0), MATCH('Cyclical_after overrides'!E$1, F_Inputs_cyclical!$A$1:$BE$1, 0))),
Cyclical_overrides!E132)</f>
        <v>3.7829999999999999</v>
      </c>
      <c r="F132" s="72">
        <f>IF(Cyclical_overrides!F132 = "",
IF(INDEX(F_Inputs_cyclical!$A$1:$BE$243, MATCH('Cyclical_after overrides'!$A132, F_Inputs_cyclical!$A$1:$A$243, 0), MATCH('Cyclical_after overrides'!F$1, F_Inputs_cyclical!$A$1:$BE$1, 0))="", "", INDEX(F_Inputs_cyclical!$A$1:$BE$243, MATCH('Cyclical_after overrides'!$A132, F_Inputs_cyclical!$A$1:$A$243, 0), MATCH('Cyclical_after overrides'!F$1, F_Inputs_cyclical!$A$1:$BE$1, 0))),
Cyclical_overrides!F132)</f>
        <v>26.033999999999999</v>
      </c>
      <c r="G132" s="72">
        <f>IF(Cyclical_overrides!G132 = "",
IF(INDEX(F_Inputs_cyclical!$A$1:$BE$243, MATCH('Cyclical_after overrides'!$A132, F_Inputs_cyclical!$A$1:$A$243, 0), MATCH('Cyclical_after overrides'!G$1, F_Inputs_cyclical!$A$1:$BE$1, 0))="", "", INDEX(F_Inputs_cyclical!$A$1:$BE$243, MATCH('Cyclical_after overrides'!$A132, F_Inputs_cyclical!$A$1:$A$243, 0), MATCH('Cyclical_after overrides'!G$1, F_Inputs_cyclical!$A$1:$BE$1, 0))),
Cyclical_overrides!G132)</f>
        <v>1.548</v>
      </c>
      <c r="H132" s="72">
        <f>IF(Cyclical_overrides!H132 = "",
IF(INDEX(F_Inputs_cyclical!$A$1:$BE$243, MATCH('Cyclical_after overrides'!$A132, F_Inputs_cyclical!$A$1:$A$243, 0), MATCH('Cyclical_after overrides'!H$1, F_Inputs_cyclical!$A$1:$BE$1, 0))="", "", INDEX(F_Inputs_cyclical!$A$1:$BE$243, MATCH('Cyclical_after overrides'!$A132, F_Inputs_cyclical!$A$1:$A$243, 0), MATCH('Cyclical_after overrides'!H$1, F_Inputs_cyclical!$A$1:$BE$1, 0))),
Cyclical_overrides!H132)</f>
        <v>7.4999999999999997E-2</v>
      </c>
      <c r="I132" s="72">
        <f>IF(Cyclical_overrides!I132 = "",
IF(INDEX(F_Inputs_cyclical!$A$1:$BE$243, MATCH('Cyclical_after overrides'!$A132, F_Inputs_cyclical!$A$1:$A$243, 0), MATCH('Cyclical_after overrides'!I$1, F_Inputs_cyclical!$A$1:$BE$1, 0))="", "", INDEX(F_Inputs_cyclical!$A$1:$BE$243, MATCH('Cyclical_after overrides'!$A132, F_Inputs_cyclical!$A$1:$A$243, 0), MATCH('Cyclical_after overrides'!I$1, F_Inputs_cyclical!$A$1:$BE$1, 0))),
Cyclical_overrides!I132)</f>
        <v>0</v>
      </c>
      <c r="J132" s="72" t="str">
        <f>IF(Cyclical_overrides!J132 = "",
IF(INDEX(F_Inputs_cyclical!$A$1:$BE$243, MATCH('Cyclical_after overrides'!$A132, F_Inputs_cyclical!$A$1:$A$243, 0), MATCH('Cyclical_after overrides'!J$1, F_Inputs_cyclical!$A$1:$BE$1, 0))="", "", INDEX(F_Inputs_cyclical!$A$1:$BE$243, MATCH('Cyclical_after overrides'!$A132, F_Inputs_cyclical!$A$1:$A$243, 0), MATCH('Cyclical_after overrides'!J$1, F_Inputs_cyclical!$A$1:$BE$1, 0))),
Cyclical_overrides!J132)</f>
        <v/>
      </c>
      <c r="K132" s="72">
        <f>IF(Cyclical_overrides!K132 = "",
IF(INDEX(F_Inputs_cyclical!$A$1:$BE$243, MATCH('Cyclical_after overrides'!$A132, F_Inputs_cyclical!$A$1:$A$243, 0), MATCH('Cyclical_after overrides'!K$1, F_Inputs_cyclical!$A$1:$BE$1, 0))="", "", INDEX(F_Inputs_cyclical!$A$1:$BE$243, MATCH('Cyclical_after overrides'!$A132, F_Inputs_cyclical!$A$1:$A$243, 0), MATCH('Cyclical_after overrides'!K$1, F_Inputs_cyclical!$A$1:$BE$1, 0))),
Cyclical_overrides!K132)</f>
        <v>19.922000000000001</v>
      </c>
      <c r="L132" s="72" t="str">
        <f>IF(Cyclical_overrides!L132 = "",
IF(INDEX(F_Inputs_cyclical!$A$1:$BE$243, MATCH('Cyclical_after overrides'!$A132, F_Inputs_cyclical!$A$1:$A$243, 0), MATCH('Cyclical_after overrides'!L$1, F_Inputs_cyclical!$A$1:$BE$1, 0))="", "", INDEX(F_Inputs_cyclical!$A$1:$BE$243, MATCH('Cyclical_after overrides'!$A132, F_Inputs_cyclical!$A$1:$A$243, 0), MATCH('Cyclical_after overrides'!L$1, F_Inputs_cyclical!$A$1:$BE$1, 0))),
Cyclical_overrides!L132)</f>
        <v/>
      </c>
      <c r="M132" s="72" t="str">
        <f>IF(Cyclical_overrides!M132 = "",
IF(INDEX(F_Inputs_cyclical!$A$1:$BE$243, MATCH('Cyclical_after overrides'!$A132, F_Inputs_cyclical!$A$1:$A$243, 0), MATCH('Cyclical_after overrides'!M$1, F_Inputs_cyclical!$A$1:$BE$1, 0))="", "", INDEX(F_Inputs_cyclical!$A$1:$BE$243, MATCH('Cyclical_after overrides'!$A132, F_Inputs_cyclical!$A$1:$A$243, 0), MATCH('Cyclical_after overrides'!M$1, F_Inputs_cyclical!$A$1:$BE$1, 0))),
Cyclical_overrides!M132)</f>
        <v/>
      </c>
      <c r="N132" s="72" t="str">
        <f>IF(Cyclical_overrides!N132 = "",
IF(INDEX(F_Inputs_cyclical!$A$1:$BE$243, MATCH('Cyclical_after overrides'!$A132, F_Inputs_cyclical!$A$1:$A$243, 0), MATCH('Cyclical_after overrides'!N$1, F_Inputs_cyclical!$A$1:$BE$1, 0))="", "", INDEX(F_Inputs_cyclical!$A$1:$BE$243, MATCH('Cyclical_after overrides'!$A132, F_Inputs_cyclical!$A$1:$A$243, 0), MATCH('Cyclical_after overrides'!N$1, F_Inputs_cyclical!$A$1:$BE$1, 0))),
Cyclical_overrides!N132)</f>
        <v/>
      </c>
      <c r="O132" s="72" t="str">
        <f>IF(Cyclical_overrides!O132 = "",
IF(INDEX(F_Inputs_cyclical!$A$1:$BE$243, MATCH('Cyclical_after overrides'!$A132, F_Inputs_cyclical!$A$1:$A$243, 0), MATCH('Cyclical_after overrides'!O$1, F_Inputs_cyclical!$A$1:$BE$1, 0))="", "", INDEX(F_Inputs_cyclical!$A$1:$BE$243, MATCH('Cyclical_after overrides'!$A132, F_Inputs_cyclical!$A$1:$A$243, 0), MATCH('Cyclical_after overrides'!O$1, F_Inputs_cyclical!$A$1:$BE$1, 0))),
Cyclical_overrides!O132)</f>
        <v/>
      </c>
      <c r="P132" s="72" t="str">
        <f>IF(Cyclical_overrides!P132 = "",
IF(INDEX(F_Inputs_cyclical!$A$1:$BE$243, MATCH('Cyclical_after overrides'!$A132, F_Inputs_cyclical!$A$1:$A$243, 0), MATCH('Cyclical_after overrides'!P$1, F_Inputs_cyclical!$A$1:$BE$1, 0))="", "", INDEX(F_Inputs_cyclical!$A$1:$BE$243, MATCH('Cyclical_after overrides'!$A132, F_Inputs_cyclical!$A$1:$A$243, 0), MATCH('Cyclical_after overrides'!P$1, F_Inputs_cyclical!$A$1:$BE$1, 0))),
Cyclical_overrides!P132)</f>
        <v/>
      </c>
      <c r="Q132" s="72" t="str">
        <f>IF(Cyclical_overrides!Q132 = "",
IF(INDEX(F_Inputs_cyclical!$A$1:$BE$243, MATCH('Cyclical_after overrides'!$A132, F_Inputs_cyclical!$A$1:$A$243, 0), MATCH('Cyclical_after overrides'!Q$1, F_Inputs_cyclical!$A$1:$BE$1, 0))="", "", INDEX(F_Inputs_cyclical!$A$1:$BE$243, MATCH('Cyclical_after overrides'!$A132, F_Inputs_cyclical!$A$1:$A$243, 0), MATCH('Cyclical_after overrides'!Q$1, F_Inputs_cyclical!$A$1:$BE$1, 0))),
Cyclical_overrides!Q132)</f>
        <v/>
      </c>
      <c r="R132" s="72" t="str">
        <f>IF(Cyclical_overrides!R132 = "",
IF(INDEX(F_Inputs_cyclical!$A$1:$BE$243, MATCH('Cyclical_after overrides'!$A132, F_Inputs_cyclical!$A$1:$A$243, 0), MATCH('Cyclical_after overrides'!R$1, F_Inputs_cyclical!$A$1:$BE$1, 0))="", "", INDEX(F_Inputs_cyclical!$A$1:$BE$243, MATCH('Cyclical_after overrides'!$A132, F_Inputs_cyclical!$A$1:$A$243, 0), MATCH('Cyclical_after overrides'!R$1, F_Inputs_cyclical!$A$1:$BE$1, 0))),
Cyclical_overrides!R132)</f>
        <v/>
      </c>
      <c r="S132" s="72" t="str">
        <f>IF(Cyclical_overrides!S132 = "",
IF(INDEX(F_Inputs_cyclical!$A$1:$BE$243, MATCH('Cyclical_after overrides'!$A132, F_Inputs_cyclical!$A$1:$A$243, 0), MATCH('Cyclical_after overrides'!S$1, F_Inputs_cyclical!$A$1:$BE$1, 0))="", "", INDEX(F_Inputs_cyclical!$A$1:$BE$243, MATCH('Cyclical_after overrides'!$A132, F_Inputs_cyclical!$A$1:$A$243, 0), MATCH('Cyclical_after overrides'!S$1, F_Inputs_cyclical!$A$1:$BE$1, 0))),
Cyclical_overrides!S132)</f>
        <v/>
      </c>
      <c r="T132" s="72" t="str">
        <f>IF(Cyclical_overrides!T132 = "",
IF(INDEX(F_Inputs_cyclical!$A$1:$BE$243, MATCH('Cyclical_after overrides'!$A132, F_Inputs_cyclical!$A$1:$A$243, 0), MATCH('Cyclical_after overrides'!T$1, F_Inputs_cyclical!$A$1:$BE$1, 0))="", "", INDEX(F_Inputs_cyclical!$A$1:$BE$243, MATCH('Cyclical_after overrides'!$A132, F_Inputs_cyclical!$A$1:$A$243, 0), MATCH('Cyclical_after overrides'!T$1, F_Inputs_cyclical!$A$1:$BE$1, 0))),
Cyclical_overrides!T132)</f>
        <v/>
      </c>
      <c r="U132" s="72" t="str">
        <f>IF(Cyclical_overrides!U132 = "",
IF(INDEX(F_Inputs_cyclical!$A$1:$BE$243, MATCH('Cyclical_after overrides'!$A132, F_Inputs_cyclical!$A$1:$A$243, 0), MATCH('Cyclical_after overrides'!U$1, F_Inputs_cyclical!$A$1:$BE$1, 0))="", "", INDEX(F_Inputs_cyclical!$A$1:$BE$243, MATCH('Cyclical_after overrides'!$A132, F_Inputs_cyclical!$A$1:$A$243, 0), MATCH('Cyclical_after overrides'!U$1, F_Inputs_cyclical!$A$1:$BE$1, 0))),
Cyclical_overrides!U132)</f>
        <v/>
      </c>
      <c r="V132" s="72">
        <f>IF(Cyclical_overrides!V132 = "",
IF(INDEX(F_Inputs_cyclical!$A$1:$BE$243, MATCH('Cyclical_after overrides'!$A132, F_Inputs_cyclical!$A$1:$A$243, 0), MATCH('Cyclical_after overrides'!V$1, F_Inputs_cyclical!$A$1:$BE$1, 0))="", "", INDEX(F_Inputs_cyclical!$A$1:$BE$243, MATCH('Cyclical_after overrides'!$A132, F_Inputs_cyclical!$A$1:$A$243, 0), MATCH('Cyclical_after overrides'!V$1, F_Inputs_cyclical!$A$1:$BE$1, 0))),
Cyclical_overrides!V132)</f>
        <v>53.701000000000001</v>
      </c>
      <c r="W132" s="72">
        <f>IF(Cyclical_overrides!W132 = "",
IF(INDEX(F_Inputs_cyclical!$A$1:$BE$243, MATCH('Cyclical_after overrides'!$A132, F_Inputs_cyclical!$A$1:$A$243, 0), MATCH('Cyclical_after overrides'!W$1, F_Inputs_cyclical!$A$1:$BE$1, 0))="", "", INDEX(F_Inputs_cyclical!$A$1:$BE$243, MATCH('Cyclical_after overrides'!$A132, F_Inputs_cyclical!$A$1:$A$243, 0), MATCH('Cyclical_after overrides'!W$1, F_Inputs_cyclical!$A$1:$BE$1, 0))),
Cyclical_overrides!W132)</f>
        <v>57.18</v>
      </c>
      <c r="X132" s="72">
        <f>IF(Cyclical_overrides!X132 = "",
IF(INDEX(F_Inputs_cyclical!$A$1:$BE$243, MATCH('Cyclical_after overrides'!$A132, F_Inputs_cyclical!$A$1:$A$243, 0), MATCH('Cyclical_after overrides'!X$1, F_Inputs_cyclical!$A$1:$BE$1, 0))="", "", INDEX(F_Inputs_cyclical!$A$1:$BE$243, MATCH('Cyclical_after overrides'!$A132, F_Inputs_cyclical!$A$1:$A$243, 0), MATCH('Cyclical_after overrides'!X$1, F_Inputs_cyclical!$A$1:$BE$1, 0))),
Cyclical_overrides!X132)</f>
        <v>56.91</v>
      </c>
      <c r="Y132" s="72">
        <f>IF(Cyclical_overrides!Y132 = "",
IF(INDEX(F_Inputs_cyclical!$A$1:$BE$243, MATCH('Cyclical_after overrides'!$A132, F_Inputs_cyclical!$A$1:$A$243, 0), MATCH('Cyclical_after overrides'!Y$1, F_Inputs_cyclical!$A$1:$BE$1, 0))="", "", INDEX(F_Inputs_cyclical!$A$1:$BE$243, MATCH('Cyclical_after overrides'!$A132, F_Inputs_cyclical!$A$1:$A$243, 0), MATCH('Cyclical_after overrides'!Y$1, F_Inputs_cyclical!$A$1:$BE$1, 0))),
Cyclical_overrides!Y132)</f>
        <v>58.927</v>
      </c>
      <c r="Z132" s="72">
        <f>IF(Cyclical_overrides!Z132 = "",
IF(INDEX(F_Inputs_cyclical!$A$1:$BE$243, MATCH('Cyclical_after overrides'!$A132, F_Inputs_cyclical!$A$1:$A$243, 0), MATCH('Cyclical_after overrides'!Z$1, F_Inputs_cyclical!$A$1:$BE$1, 0))="", "", INDEX(F_Inputs_cyclical!$A$1:$BE$243, MATCH('Cyclical_after overrides'!$A132, F_Inputs_cyclical!$A$1:$A$243, 0), MATCH('Cyclical_after overrides'!Z$1, F_Inputs_cyclical!$A$1:$BE$1, 0))),
Cyclical_overrides!Z132)</f>
        <v>836.60900000000004</v>
      </c>
      <c r="AA132" s="72">
        <f>IF(Cyclical_overrides!AA132 = "",
IF(INDEX(F_Inputs_cyclical!$A$1:$BE$243, MATCH('Cyclical_after overrides'!$A132, F_Inputs_cyclical!$A$1:$A$243, 0), MATCH('Cyclical_after overrides'!AA$1, F_Inputs_cyclical!$A$1:$BE$1, 0))="", "", INDEX(F_Inputs_cyclical!$A$1:$BE$243, MATCH('Cyclical_after overrides'!$A132, F_Inputs_cyclical!$A$1:$A$243, 0), MATCH('Cyclical_after overrides'!AA$1, F_Inputs_cyclical!$A$1:$BE$1, 0))),
Cyclical_overrides!AA132)</f>
        <v>1150.798</v>
      </c>
      <c r="AB132" s="72" t="str">
        <f>IF(Cyclical_overrides!AB132 = "",
IF(INDEX(F_Inputs_cyclical!$A$1:$BE$243, MATCH('Cyclical_after overrides'!$A132, F_Inputs_cyclical!$A$1:$A$243, 0), MATCH('Cyclical_after overrides'!AB$1, F_Inputs_cyclical!$A$1:$BE$1, 0))="", "", INDEX(F_Inputs_cyclical!$A$1:$BE$243, MATCH('Cyclical_after overrides'!$A132, F_Inputs_cyclical!$A$1:$A$243, 0), MATCH('Cyclical_after overrides'!AB$1, F_Inputs_cyclical!$A$1:$BE$1, 0))),
Cyclical_overrides!AB132)</f>
        <v/>
      </c>
      <c r="AC132" s="72">
        <f>IF(Cyclical_overrides!AC132 = "",
IF(INDEX(F_Inputs_cyclical!$A$1:$BE$243, MATCH('Cyclical_after overrides'!$A132, F_Inputs_cyclical!$A$1:$A$243, 0), MATCH('Cyclical_after overrides'!AC$1, F_Inputs_cyclical!$A$1:$BE$1, 0))="", "", INDEX(F_Inputs_cyclical!$A$1:$BE$243, MATCH('Cyclical_after overrides'!$A132, F_Inputs_cyclical!$A$1:$A$243, 0), MATCH('Cyclical_after overrides'!AC$1, F_Inputs_cyclical!$A$1:$BE$1, 0))),
Cyclical_overrides!AC132)</f>
        <v>76.867000000000004</v>
      </c>
      <c r="AD132" s="72">
        <f>IF(Cyclical_overrides!AD132 = "",
IF(INDEX(F_Inputs_cyclical!$A$1:$BE$243, MATCH('Cyclical_after overrides'!$A132, F_Inputs_cyclical!$A$1:$A$243, 0), MATCH('Cyclical_after overrides'!AD$1, F_Inputs_cyclical!$A$1:$BE$1, 0))="", "", INDEX(F_Inputs_cyclical!$A$1:$BE$243, MATCH('Cyclical_after overrides'!$A132, F_Inputs_cyclical!$A$1:$A$243, 0), MATCH('Cyclical_after overrides'!AD$1, F_Inputs_cyclical!$A$1:$BE$1, 0))),
Cyclical_overrides!AD132)</f>
        <v>0</v>
      </c>
      <c r="AE132" s="72">
        <f>IF(Cyclical_overrides!AE132 = "",
IF(INDEX(F_Inputs_cyclical!$A$1:$BE$243, MATCH('Cyclical_after overrides'!$A132, F_Inputs_cyclical!$A$1:$A$243, 0), MATCH('Cyclical_after overrides'!AE$1, F_Inputs_cyclical!$A$1:$BE$1, 0))="", "", INDEX(F_Inputs_cyclical!$A$1:$BE$243, MATCH('Cyclical_after overrides'!$A132, F_Inputs_cyclical!$A$1:$A$243, 0), MATCH('Cyclical_after overrides'!AE$1, F_Inputs_cyclical!$A$1:$BE$1, 0))),
Cyclical_overrides!AE132)</f>
        <v>0.60799999999999998</v>
      </c>
      <c r="AF132" s="72">
        <f>IF(Cyclical_overrides!AF132 = "",
IF(INDEX(F_Inputs_cyclical!$A$1:$BE$243, MATCH('Cyclical_after overrides'!$A132, F_Inputs_cyclical!$A$1:$A$243, 0), MATCH('Cyclical_after overrides'!AF$1, F_Inputs_cyclical!$A$1:$BE$1, 0))="", "", INDEX(F_Inputs_cyclical!$A$1:$BE$243, MATCH('Cyclical_after overrides'!$A132, F_Inputs_cyclical!$A$1:$A$243, 0), MATCH('Cyclical_after overrides'!AF$1, F_Inputs_cyclical!$A$1:$BE$1, 0))),
Cyclical_overrides!AF132)</f>
        <v>1.3109999999999999</v>
      </c>
      <c r="AG132" s="72">
        <f>IF(Cyclical_overrides!AG132 = "",
IF(INDEX(F_Inputs_cyclical!$A$1:$BE$243, MATCH('Cyclical_after overrides'!$A132, F_Inputs_cyclical!$A$1:$A$243, 0), MATCH('Cyclical_after overrides'!AG$1, F_Inputs_cyclical!$A$1:$BE$1, 0))="", "", INDEX(F_Inputs_cyclical!$A$1:$BE$243, MATCH('Cyclical_after overrides'!$A132, F_Inputs_cyclical!$A$1:$A$243, 0), MATCH('Cyclical_after overrides'!AG$1, F_Inputs_cyclical!$A$1:$BE$1, 0))),
Cyclical_overrides!AG132)</f>
        <v>3.7029999999999998</v>
      </c>
      <c r="AH132" s="72">
        <f>IF(Cyclical_overrides!AH132 = "",
IF(INDEX(F_Inputs_cyclical!$A$1:$BE$243, MATCH('Cyclical_after overrides'!$A132, F_Inputs_cyclical!$A$1:$A$243, 0), MATCH('Cyclical_after overrides'!AH$1, F_Inputs_cyclical!$A$1:$BE$1, 0))="", "", INDEX(F_Inputs_cyclical!$A$1:$BE$243, MATCH('Cyclical_after overrides'!$A132, F_Inputs_cyclical!$A$1:$A$243, 0), MATCH('Cyclical_after overrides'!AH$1, F_Inputs_cyclical!$A$1:$BE$1, 0))),
Cyclical_overrides!AH132)</f>
        <v>5.2610000000000001</v>
      </c>
      <c r="AI132" s="72">
        <f>IF(Cyclical_overrides!AI132 = "",
IF(INDEX(F_Inputs_cyclical!$A$1:$BE$243, MATCH('Cyclical_after overrides'!$A132, F_Inputs_cyclical!$A$1:$A$243, 0), MATCH('Cyclical_after overrides'!AI$1, F_Inputs_cyclical!$A$1:$BE$1, 0))="", "", INDEX(F_Inputs_cyclical!$A$1:$BE$243, MATCH('Cyclical_after overrides'!$A132, F_Inputs_cyclical!$A$1:$A$243, 0), MATCH('Cyclical_after overrides'!AI$1, F_Inputs_cyclical!$A$1:$BE$1, 0))),
Cyclical_overrides!AI132)</f>
        <v>6.1029999999999998</v>
      </c>
      <c r="AJ132" s="72">
        <f>IF(Cyclical_overrides!AJ132 = "",
IF(INDEX(F_Inputs_cyclical!$A$1:$BE$243, MATCH('Cyclical_after overrides'!$A132, F_Inputs_cyclical!$A$1:$A$243, 0), MATCH('Cyclical_after overrides'!AJ$1, F_Inputs_cyclical!$A$1:$BE$1, 0))="", "", INDEX(F_Inputs_cyclical!$A$1:$BE$243, MATCH('Cyclical_after overrides'!$A132, F_Inputs_cyclical!$A$1:$A$243, 0), MATCH('Cyclical_after overrides'!AJ$1, F_Inputs_cyclical!$A$1:$BE$1, 0))),
Cyclical_overrides!AJ132)</f>
        <v>0</v>
      </c>
      <c r="AK132" s="72">
        <f>IF(Cyclical_overrides!AK132 = "",
IF(INDEX(F_Inputs_cyclical!$A$1:$BE$243, MATCH('Cyclical_after overrides'!$A132, F_Inputs_cyclical!$A$1:$A$243, 0), MATCH('Cyclical_after overrides'!AK$1, F_Inputs_cyclical!$A$1:$BE$1, 0))="", "", INDEX(F_Inputs_cyclical!$A$1:$BE$243, MATCH('Cyclical_after overrides'!$A132, F_Inputs_cyclical!$A$1:$A$243, 0), MATCH('Cyclical_after overrides'!AK$1, F_Inputs_cyclical!$A$1:$BE$1, 0))),
Cyclical_overrides!AK132)</f>
        <v>0</v>
      </c>
      <c r="AL132" s="72">
        <f>IF(Cyclical_overrides!AL132 = "",
IF(INDEX(F_Inputs_cyclical!$A$1:$BE$243, MATCH('Cyclical_after overrides'!$A132, F_Inputs_cyclical!$A$1:$A$243, 0), MATCH('Cyclical_after overrides'!AL$1, F_Inputs_cyclical!$A$1:$BE$1, 0))="", "", INDEX(F_Inputs_cyclical!$A$1:$BE$243, MATCH('Cyclical_after overrides'!$A132, F_Inputs_cyclical!$A$1:$A$243, 0), MATCH('Cyclical_after overrides'!AL$1, F_Inputs_cyclical!$A$1:$BE$1, 0))),
Cyclical_overrides!AL132)</f>
        <v>2.0089999999999999</v>
      </c>
      <c r="AM132" s="72">
        <f>IF(Cyclical_overrides!AM132 = "",
IF(INDEX(F_Inputs_cyclical!$A$1:$BE$243, MATCH('Cyclical_after overrides'!$A132, F_Inputs_cyclical!$A$1:$A$243, 0), MATCH('Cyclical_after overrides'!AM$1, F_Inputs_cyclical!$A$1:$BE$1, 0))="", "", INDEX(F_Inputs_cyclical!$A$1:$BE$243, MATCH('Cyclical_after overrides'!$A132, F_Inputs_cyclical!$A$1:$A$243, 0), MATCH('Cyclical_after overrides'!AM$1, F_Inputs_cyclical!$A$1:$BE$1, 0))),
Cyclical_overrides!AM132)</f>
        <v>7.8239999999999998</v>
      </c>
      <c r="AN132" s="72" t="str">
        <f>IF(Cyclical_overrides!AN132 = "",
IF(INDEX(F_Inputs_cyclical!$A$1:$BE$243, MATCH('Cyclical_after overrides'!$A132, F_Inputs_cyclical!$A$1:$A$243, 0), MATCH('Cyclical_after overrides'!AN$1, F_Inputs_cyclical!$A$1:$BE$1, 0))="", "", INDEX(F_Inputs_cyclical!$A$1:$BE$243, MATCH('Cyclical_after overrides'!$A132, F_Inputs_cyclical!$A$1:$A$243, 0), MATCH('Cyclical_after overrides'!AN$1, F_Inputs_cyclical!$A$1:$BE$1, 0))),
Cyclical_overrides!AN132)</f>
        <v/>
      </c>
      <c r="AO132" s="72">
        <f>IF(Cyclical_overrides!AO132 = "",
IF(INDEX(F_Inputs_cyclical!$A$1:$BE$243, MATCH('Cyclical_after overrides'!$A132, F_Inputs_cyclical!$A$1:$A$243, 0), MATCH('Cyclical_after overrides'!AO$1, F_Inputs_cyclical!$A$1:$BE$1, 0))="", "", INDEX(F_Inputs_cyclical!$A$1:$BE$243, MATCH('Cyclical_after overrides'!$A132, F_Inputs_cyclical!$A$1:$A$243, 0), MATCH('Cyclical_after overrides'!AO$1, F_Inputs_cyclical!$A$1:$BE$1, 0))),
Cyclical_overrides!AO132)</f>
        <v>6.8000000000000005E-2</v>
      </c>
      <c r="AP132" s="72">
        <f>IF(Cyclical_overrides!AP132 = "",
IF(INDEX(F_Inputs_cyclical!$A$1:$BE$243, MATCH('Cyclical_after overrides'!$A132, F_Inputs_cyclical!$A$1:$A$243, 0), MATCH('Cyclical_after overrides'!AP$1, F_Inputs_cyclical!$A$1:$BE$1, 0))="", "", INDEX(F_Inputs_cyclical!$A$1:$BE$243, MATCH('Cyclical_after overrides'!$A132, F_Inputs_cyclical!$A$1:$A$243, 0), MATCH('Cyclical_after overrides'!AP$1, F_Inputs_cyclical!$A$1:$BE$1, 0))),
Cyclical_overrides!AP132)</f>
        <v>1.9410000000000001</v>
      </c>
      <c r="AQ132" s="72" t="str">
        <f>IF(Cyclical_overrides!AQ132 = "",
IF(INDEX(F_Inputs_cyclical!$A$1:$BE$243, MATCH('Cyclical_after overrides'!$A132, F_Inputs_cyclical!$A$1:$A$243, 0), MATCH('Cyclical_after overrides'!AQ$1, F_Inputs_cyclical!$A$1:$BE$1, 0))="", "", INDEX(F_Inputs_cyclical!$A$1:$BE$243, MATCH('Cyclical_after overrides'!$A132, F_Inputs_cyclical!$A$1:$A$243, 0), MATCH('Cyclical_after overrides'!AQ$1, F_Inputs_cyclical!$A$1:$BE$1, 0))),
Cyclical_overrides!AQ132)</f>
        <v/>
      </c>
      <c r="AR132" s="72" t="str">
        <f>IF(Cyclical_overrides!AR132 = "",
IF(INDEX(F_Inputs_cyclical!$A$1:$BE$243, MATCH('Cyclical_after overrides'!$A132, F_Inputs_cyclical!$A$1:$A$243, 0), MATCH('Cyclical_after overrides'!AR$1, F_Inputs_cyclical!$A$1:$BE$1, 0))="", "", INDEX(F_Inputs_cyclical!$A$1:$BE$243, MATCH('Cyclical_after overrides'!$A132, F_Inputs_cyclical!$A$1:$A$243, 0), MATCH('Cyclical_after overrides'!AR$1, F_Inputs_cyclical!$A$1:$BE$1, 0))),
Cyclical_overrides!AR132)</f>
        <v/>
      </c>
      <c r="AS132" s="72" t="str">
        <f>IF(Cyclical_overrides!AS132 = "",
IF(INDEX(F_Inputs_cyclical!$A$1:$BE$243, MATCH('Cyclical_after overrides'!$A132, F_Inputs_cyclical!$A$1:$A$243, 0), MATCH('Cyclical_after overrides'!AS$1, F_Inputs_cyclical!$A$1:$BE$1, 0))="", "", INDEX(F_Inputs_cyclical!$A$1:$BE$243, MATCH('Cyclical_after overrides'!$A132, F_Inputs_cyclical!$A$1:$A$243, 0), MATCH('Cyclical_after overrides'!AS$1, F_Inputs_cyclical!$A$1:$BE$1, 0))),
Cyclical_overrides!AS132)</f>
        <v/>
      </c>
      <c r="AT132" s="72" t="str">
        <f>IF(Cyclical_overrides!AT132 = "",
IF(INDEX(F_Inputs_cyclical!$A$1:$BE$243, MATCH('Cyclical_after overrides'!$A132, F_Inputs_cyclical!$A$1:$A$243, 0), MATCH('Cyclical_after overrides'!AT$1, F_Inputs_cyclical!$A$1:$BE$1, 0))="", "", INDEX(F_Inputs_cyclical!$A$1:$BE$243, MATCH('Cyclical_after overrides'!$A132, F_Inputs_cyclical!$A$1:$A$243, 0), MATCH('Cyclical_after overrides'!AT$1, F_Inputs_cyclical!$A$1:$BE$1, 0))),
Cyclical_overrides!AT132)</f>
        <v/>
      </c>
      <c r="AU132" s="72" t="str">
        <f>IF(Cyclical_overrides!AU132 = "",
IF(INDEX(F_Inputs_cyclical!$A$1:$BE$243, MATCH('Cyclical_after overrides'!$A132, F_Inputs_cyclical!$A$1:$A$243, 0), MATCH('Cyclical_after overrides'!AU$1, F_Inputs_cyclical!$A$1:$BE$1, 0))="", "", INDEX(F_Inputs_cyclical!$A$1:$BE$243, MATCH('Cyclical_after overrides'!$A132, F_Inputs_cyclical!$A$1:$A$243, 0), MATCH('Cyclical_after overrides'!AU$1, F_Inputs_cyclical!$A$1:$BE$1, 0))),
Cyclical_overrides!AU132)</f>
        <v/>
      </c>
      <c r="AV132" s="72" t="str">
        <f>IF(Cyclical_overrides!AV132 = "",
IF(INDEX(F_Inputs_cyclical!$A$1:$BE$243, MATCH('Cyclical_after overrides'!$A132, F_Inputs_cyclical!$A$1:$A$243, 0), MATCH('Cyclical_after overrides'!AV$1, F_Inputs_cyclical!$A$1:$BE$1, 0))="", "", INDEX(F_Inputs_cyclical!$A$1:$BE$243, MATCH('Cyclical_after overrides'!$A132, F_Inputs_cyclical!$A$1:$A$243, 0), MATCH('Cyclical_after overrides'!AV$1, F_Inputs_cyclical!$A$1:$BE$1, 0))),
Cyclical_overrides!AV132)</f>
        <v/>
      </c>
      <c r="AW132" s="72">
        <f>IF(Cyclical_overrides!AW132 = "",
IF(INDEX(F_Inputs_cyclical!$A$1:$BE$243, MATCH('Cyclical_after overrides'!$A132, F_Inputs_cyclical!$A$1:$A$243, 0), MATCH('Cyclical_after overrides'!AW$1, F_Inputs_cyclical!$A$1:$BE$1, 0))="", "", INDEX(F_Inputs_cyclical!$A$1:$BE$243, MATCH('Cyclical_after overrides'!$A132, F_Inputs_cyclical!$A$1:$A$243, 0), MATCH('Cyclical_after overrides'!AW$1, F_Inputs_cyclical!$A$1:$BE$1, 0))),
Cyclical_overrides!AW132)</f>
        <v>1.1277018254028868</v>
      </c>
      <c r="AX132" s="72">
        <f>IF(Cyclical_overrides!AX132 = "",
IF(INDEX(F_Inputs_cyclical!$A$1:$BE$243, MATCH('Cyclical_after overrides'!$A132, F_Inputs_cyclical!$A$1:$A$243, 0), MATCH('Cyclical_after overrides'!AX$1, F_Inputs_cyclical!$A$1:$BE$1, 0))="", "", INDEX(F_Inputs_cyclical!$A$1:$BE$243, MATCH('Cyclical_after overrides'!$A132, F_Inputs_cyclical!$A$1:$A$243, 0), MATCH('Cyclical_after overrides'!AX$1, F_Inputs_cyclical!$A$1:$BE$1, 0))),
Cyclical_overrides!AX132)</f>
        <v>24.38778558560988</v>
      </c>
      <c r="AY132" s="72">
        <f>IF(Cyclical_overrides!AY132 = "",
IF(INDEX(F_Inputs_cyclical!$A$1:$BE$243, MATCH('Cyclical_after overrides'!$A132, F_Inputs_cyclical!$A$1:$A$243, 0), MATCH('Cyclical_after overrides'!AY$1, F_Inputs_cyclical!$A$1:$BE$1, 0))="", "", INDEX(F_Inputs_cyclical!$A$1:$BE$243, MATCH('Cyclical_after overrides'!$A132, F_Inputs_cyclical!$A$1:$A$243, 0), MATCH('Cyclical_after overrides'!AY$1, F_Inputs_cyclical!$A$1:$BE$1, 0))),
Cyclical_overrides!AY132)</f>
        <v>133.45468608601033</v>
      </c>
      <c r="AZ132" s="72">
        <f>IF(Cyclical_overrides!AZ132 = "",
IF(INDEX(F_Inputs_cyclical!$A$1:$BE$243, MATCH('Cyclical_after overrides'!$A132, F_Inputs_cyclical!$A$1:$A$243, 0), MATCH('Cyclical_after overrides'!AZ$1, F_Inputs_cyclical!$A$1:$BE$1, 0))="", "", INDEX(F_Inputs_cyclical!$A$1:$BE$243, MATCH('Cyclical_after overrides'!$A132, F_Inputs_cyclical!$A$1:$A$243, 0), MATCH('Cyclical_after overrides'!AZ$1, F_Inputs_cyclical!$A$1:$BE$1, 0))),
Cyclical_overrides!AZ132)</f>
        <v>2.0604381957689784</v>
      </c>
      <c r="BA132" s="72">
        <f>IF(Cyclical_overrides!BA132 = "",
IF(INDEX(F_Inputs_cyclical!$A$1:$BE$243, MATCH('Cyclical_after overrides'!$A132, F_Inputs_cyclical!$A$1:$A$243, 0), MATCH('Cyclical_after overrides'!BA$1, F_Inputs_cyclical!$A$1:$BE$1, 0))="", "", INDEX(F_Inputs_cyclical!$A$1:$BE$243, MATCH('Cyclical_after overrides'!$A132, F_Inputs_cyclical!$A$1:$A$243, 0), MATCH('Cyclical_after overrides'!BA$1, F_Inputs_cyclical!$A$1:$BE$1, 0))),
Cyclical_overrides!BA132)</f>
        <v>14.417182835409056</v>
      </c>
      <c r="BB132" s="72">
        <f>IF(Cyclical_overrides!BB132 = "",
IF(INDEX(F_Inputs_cyclical!$A$1:$BE$243, MATCH('Cyclical_after overrides'!$A132, F_Inputs_cyclical!$A$1:$A$243, 0), MATCH('Cyclical_after overrides'!BB$1, F_Inputs_cyclical!$A$1:$BE$1, 0))="", "", INDEX(F_Inputs_cyclical!$A$1:$BE$243, MATCH('Cyclical_after overrides'!$A132, F_Inputs_cyclical!$A$1:$A$243, 0), MATCH('Cyclical_after overrides'!BB$1, F_Inputs_cyclical!$A$1:$BE$1, 0))),
Cyclical_overrides!BB132)</f>
        <v>14.417182835409056</v>
      </c>
      <c r="BC132" s="72">
        <f>IF(Cyclical_overrides!BC132 = "",
IF(INDEX(F_Inputs_cyclical!$A$1:$BE$243, MATCH('Cyclical_after overrides'!$A132, F_Inputs_cyclical!$A$1:$A$243, 0), MATCH('Cyclical_after overrides'!BC$1, F_Inputs_cyclical!$A$1:$BE$1, 0))="", "", INDEX(F_Inputs_cyclical!$A$1:$BE$243, MATCH('Cyclical_after overrides'!$A132, F_Inputs_cyclical!$A$1:$A$243, 0), MATCH('Cyclical_after overrides'!BC$1, F_Inputs_cyclical!$A$1:$BE$1, 0))),
Cyclical_overrides!BC132)</f>
        <v>9.9020103005692626</v>
      </c>
      <c r="BD132" s="72">
        <f>IF(Cyclical_overrides!BD132 = "",
IF(INDEX(F_Inputs_cyclical!$A$1:$BE$243, MATCH('Cyclical_after overrides'!$A132, F_Inputs_cyclical!$A$1:$A$243, 0), MATCH('Cyclical_after overrides'!BD$1, F_Inputs_cyclical!$A$1:$BE$1, 0))="", "", INDEX(F_Inputs_cyclical!$A$1:$BE$243, MATCH('Cyclical_after overrides'!$A132, F_Inputs_cyclical!$A$1:$A$243, 0), MATCH('Cyclical_after overrides'!BD$1, F_Inputs_cyclical!$A$1:$BE$1, 0))),
Cyclical_overrides!BD132)</f>
        <v>889.88199999999995</v>
      </c>
      <c r="BE132" s="194"/>
    </row>
    <row r="133" spans="1:57" x14ac:dyDescent="0.4">
      <c r="A133" s="63" t="str">
        <f t="shared" ref="A133:A196" si="2">B133&amp;RIGHT(C133,2)</f>
        <v>YKY22</v>
      </c>
      <c r="B133" s="63" t="s">
        <v>385</v>
      </c>
      <c r="C133" s="63" t="s">
        <v>259</v>
      </c>
      <c r="D133" s="72">
        <f>IF(Cyclical_overrides!D133 = "",
IF(INDEX(F_Inputs_cyclical!$A$1:$BE$243, MATCH('Cyclical_after overrides'!$A133, F_Inputs_cyclical!$A$1:$A$243, 0), MATCH('Cyclical_after overrides'!D$1, F_Inputs_cyclical!$A$1:$BE$1, 0))="", "", INDEX(F_Inputs_cyclical!$A$1:$BE$243, MATCH('Cyclical_after overrides'!$A133, F_Inputs_cyclical!$A$1:$A$243, 0), MATCH('Cyclical_after overrides'!D$1, F_Inputs_cyclical!$A$1:$BE$1, 0))),
Cyclical_overrides!D133)</f>
        <v>31.271000000000001</v>
      </c>
      <c r="E133" s="72">
        <f>IF(Cyclical_overrides!E133 = "",
IF(INDEX(F_Inputs_cyclical!$A$1:$BE$243, MATCH('Cyclical_after overrides'!$A133, F_Inputs_cyclical!$A$1:$A$243, 0), MATCH('Cyclical_after overrides'!E$1, F_Inputs_cyclical!$A$1:$BE$1, 0))="", "", INDEX(F_Inputs_cyclical!$A$1:$BE$243, MATCH('Cyclical_after overrides'!$A133, F_Inputs_cyclical!$A$1:$A$243, 0), MATCH('Cyclical_after overrides'!E$1, F_Inputs_cyclical!$A$1:$BE$1, 0))),
Cyclical_overrides!E133)</f>
        <v>3.927</v>
      </c>
      <c r="F133" s="72">
        <f>IF(Cyclical_overrides!F133 = "",
IF(INDEX(F_Inputs_cyclical!$A$1:$BE$243, MATCH('Cyclical_after overrides'!$A133, F_Inputs_cyclical!$A$1:$A$243, 0), MATCH('Cyclical_after overrides'!F$1, F_Inputs_cyclical!$A$1:$BE$1, 0))="", "", INDEX(F_Inputs_cyclical!$A$1:$BE$243, MATCH('Cyclical_after overrides'!$A133, F_Inputs_cyclical!$A$1:$A$243, 0), MATCH('Cyclical_after overrides'!F$1, F_Inputs_cyclical!$A$1:$BE$1, 0))),
Cyclical_overrides!F133)</f>
        <v>34.887</v>
      </c>
      <c r="G133" s="72">
        <f>IF(Cyclical_overrides!G133 = "",
IF(INDEX(F_Inputs_cyclical!$A$1:$BE$243, MATCH('Cyclical_after overrides'!$A133, F_Inputs_cyclical!$A$1:$A$243, 0), MATCH('Cyclical_after overrides'!G$1, F_Inputs_cyclical!$A$1:$BE$1, 0))="", "", INDEX(F_Inputs_cyclical!$A$1:$BE$243, MATCH('Cyclical_after overrides'!$A133, F_Inputs_cyclical!$A$1:$A$243, 0), MATCH('Cyclical_after overrides'!G$1, F_Inputs_cyclical!$A$1:$BE$1, 0))),
Cyclical_overrides!G133)</f>
        <v>1.222</v>
      </c>
      <c r="H133" s="72">
        <f>IF(Cyclical_overrides!H133 = "",
IF(INDEX(F_Inputs_cyclical!$A$1:$BE$243, MATCH('Cyclical_after overrides'!$A133, F_Inputs_cyclical!$A$1:$A$243, 0), MATCH('Cyclical_after overrides'!H$1, F_Inputs_cyclical!$A$1:$BE$1, 0))="", "", INDEX(F_Inputs_cyclical!$A$1:$BE$243, MATCH('Cyclical_after overrides'!$A133, F_Inputs_cyclical!$A$1:$A$243, 0), MATCH('Cyclical_after overrides'!H$1, F_Inputs_cyclical!$A$1:$BE$1, 0))),
Cyclical_overrides!H133)</f>
        <v>8.8999999999999996E-2</v>
      </c>
      <c r="I133" s="72">
        <f>IF(Cyclical_overrides!I133 = "",
IF(INDEX(F_Inputs_cyclical!$A$1:$BE$243, MATCH('Cyclical_after overrides'!$A133, F_Inputs_cyclical!$A$1:$A$243, 0), MATCH('Cyclical_after overrides'!I$1, F_Inputs_cyclical!$A$1:$BE$1, 0))="", "", INDEX(F_Inputs_cyclical!$A$1:$BE$243, MATCH('Cyclical_after overrides'!$A133, F_Inputs_cyclical!$A$1:$A$243, 0), MATCH('Cyclical_after overrides'!I$1, F_Inputs_cyclical!$A$1:$BE$1, 0))),
Cyclical_overrides!I133)</f>
        <v>0</v>
      </c>
      <c r="J133" s="72" t="str">
        <f>IF(Cyclical_overrides!J133 = "",
IF(INDEX(F_Inputs_cyclical!$A$1:$BE$243, MATCH('Cyclical_after overrides'!$A133, F_Inputs_cyclical!$A$1:$A$243, 0), MATCH('Cyclical_after overrides'!J$1, F_Inputs_cyclical!$A$1:$BE$1, 0))="", "", INDEX(F_Inputs_cyclical!$A$1:$BE$243, MATCH('Cyclical_after overrides'!$A133, F_Inputs_cyclical!$A$1:$A$243, 0), MATCH('Cyclical_after overrides'!J$1, F_Inputs_cyclical!$A$1:$BE$1, 0))),
Cyclical_overrides!J133)</f>
        <v/>
      </c>
      <c r="K133" s="72">
        <f>IF(Cyclical_overrides!K133 = "",
IF(INDEX(F_Inputs_cyclical!$A$1:$BE$243, MATCH('Cyclical_after overrides'!$A133, F_Inputs_cyclical!$A$1:$A$243, 0), MATCH('Cyclical_after overrides'!K$1, F_Inputs_cyclical!$A$1:$BE$1, 0))="", "", INDEX(F_Inputs_cyclical!$A$1:$BE$243, MATCH('Cyclical_after overrides'!$A133, F_Inputs_cyclical!$A$1:$A$243, 0), MATCH('Cyclical_after overrides'!K$1, F_Inputs_cyclical!$A$1:$BE$1, 0))),
Cyclical_overrides!K133)</f>
        <v>22.649000000000001</v>
      </c>
      <c r="L133" s="72" t="str">
        <f>IF(Cyclical_overrides!L133 = "",
IF(INDEX(F_Inputs_cyclical!$A$1:$BE$243, MATCH('Cyclical_after overrides'!$A133, F_Inputs_cyclical!$A$1:$A$243, 0), MATCH('Cyclical_after overrides'!L$1, F_Inputs_cyclical!$A$1:$BE$1, 0))="", "", INDEX(F_Inputs_cyclical!$A$1:$BE$243, MATCH('Cyclical_after overrides'!$A133, F_Inputs_cyclical!$A$1:$A$243, 0), MATCH('Cyclical_after overrides'!L$1, F_Inputs_cyclical!$A$1:$BE$1, 0))),
Cyclical_overrides!L133)</f>
        <v/>
      </c>
      <c r="M133" s="72" t="str">
        <f>IF(Cyclical_overrides!M133 = "",
IF(INDEX(F_Inputs_cyclical!$A$1:$BE$243, MATCH('Cyclical_after overrides'!$A133, F_Inputs_cyclical!$A$1:$A$243, 0), MATCH('Cyclical_after overrides'!M$1, F_Inputs_cyclical!$A$1:$BE$1, 0))="", "", INDEX(F_Inputs_cyclical!$A$1:$BE$243, MATCH('Cyclical_after overrides'!$A133, F_Inputs_cyclical!$A$1:$A$243, 0), MATCH('Cyclical_after overrides'!M$1, F_Inputs_cyclical!$A$1:$BE$1, 0))),
Cyclical_overrides!M133)</f>
        <v/>
      </c>
      <c r="N133" s="72" t="str">
        <f>IF(Cyclical_overrides!N133 = "",
IF(INDEX(F_Inputs_cyclical!$A$1:$BE$243, MATCH('Cyclical_after overrides'!$A133, F_Inputs_cyclical!$A$1:$A$243, 0), MATCH('Cyclical_after overrides'!N$1, F_Inputs_cyclical!$A$1:$BE$1, 0))="", "", INDEX(F_Inputs_cyclical!$A$1:$BE$243, MATCH('Cyclical_after overrides'!$A133, F_Inputs_cyclical!$A$1:$A$243, 0), MATCH('Cyclical_after overrides'!N$1, F_Inputs_cyclical!$A$1:$BE$1, 0))),
Cyclical_overrides!N133)</f>
        <v/>
      </c>
      <c r="O133" s="72" t="str">
        <f>IF(Cyclical_overrides!O133 = "",
IF(INDEX(F_Inputs_cyclical!$A$1:$BE$243, MATCH('Cyclical_after overrides'!$A133, F_Inputs_cyclical!$A$1:$A$243, 0), MATCH('Cyclical_after overrides'!O$1, F_Inputs_cyclical!$A$1:$BE$1, 0))="", "", INDEX(F_Inputs_cyclical!$A$1:$BE$243, MATCH('Cyclical_after overrides'!$A133, F_Inputs_cyclical!$A$1:$A$243, 0), MATCH('Cyclical_after overrides'!O$1, F_Inputs_cyclical!$A$1:$BE$1, 0))),
Cyclical_overrides!O133)</f>
        <v/>
      </c>
      <c r="P133" s="72" t="str">
        <f>IF(Cyclical_overrides!P133 = "",
IF(INDEX(F_Inputs_cyclical!$A$1:$BE$243, MATCH('Cyclical_after overrides'!$A133, F_Inputs_cyclical!$A$1:$A$243, 0), MATCH('Cyclical_after overrides'!P$1, F_Inputs_cyclical!$A$1:$BE$1, 0))="", "", INDEX(F_Inputs_cyclical!$A$1:$BE$243, MATCH('Cyclical_after overrides'!$A133, F_Inputs_cyclical!$A$1:$A$243, 0), MATCH('Cyclical_after overrides'!P$1, F_Inputs_cyclical!$A$1:$BE$1, 0))),
Cyclical_overrides!P133)</f>
        <v/>
      </c>
      <c r="Q133" s="72" t="str">
        <f>IF(Cyclical_overrides!Q133 = "",
IF(INDEX(F_Inputs_cyclical!$A$1:$BE$243, MATCH('Cyclical_after overrides'!$A133, F_Inputs_cyclical!$A$1:$A$243, 0), MATCH('Cyclical_after overrides'!Q$1, F_Inputs_cyclical!$A$1:$BE$1, 0))="", "", INDEX(F_Inputs_cyclical!$A$1:$BE$243, MATCH('Cyclical_after overrides'!$A133, F_Inputs_cyclical!$A$1:$A$243, 0), MATCH('Cyclical_after overrides'!Q$1, F_Inputs_cyclical!$A$1:$BE$1, 0))),
Cyclical_overrides!Q133)</f>
        <v/>
      </c>
      <c r="R133" s="72" t="str">
        <f>IF(Cyclical_overrides!R133 = "",
IF(INDEX(F_Inputs_cyclical!$A$1:$BE$243, MATCH('Cyclical_after overrides'!$A133, F_Inputs_cyclical!$A$1:$A$243, 0), MATCH('Cyclical_after overrides'!R$1, F_Inputs_cyclical!$A$1:$BE$1, 0))="", "", INDEX(F_Inputs_cyclical!$A$1:$BE$243, MATCH('Cyclical_after overrides'!$A133, F_Inputs_cyclical!$A$1:$A$243, 0), MATCH('Cyclical_after overrides'!R$1, F_Inputs_cyclical!$A$1:$BE$1, 0))),
Cyclical_overrides!R133)</f>
        <v/>
      </c>
      <c r="S133" s="72" t="str">
        <f>IF(Cyclical_overrides!S133 = "",
IF(INDEX(F_Inputs_cyclical!$A$1:$BE$243, MATCH('Cyclical_after overrides'!$A133, F_Inputs_cyclical!$A$1:$A$243, 0), MATCH('Cyclical_after overrides'!S$1, F_Inputs_cyclical!$A$1:$BE$1, 0))="", "", INDEX(F_Inputs_cyclical!$A$1:$BE$243, MATCH('Cyclical_after overrides'!$A133, F_Inputs_cyclical!$A$1:$A$243, 0), MATCH('Cyclical_after overrides'!S$1, F_Inputs_cyclical!$A$1:$BE$1, 0))),
Cyclical_overrides!S133)</f>
        <v/>
      </c>
      <c r="T133" s="72" t="str">
        <f>IF(Cyclical_overrides!T133 = "",
IF(INDEX(F_Inputs_cyclical!$A$1:$BE$243, MATCH('Cyclical_after overrides'!$A133, F_Inputs_cyclical!$A$1:$A$243, 0), MATCH('Cyclical_after overrides'!T$1, F_Inputs_cyclical!$A$1:$BE$1, 0))="", "", INDEX(F_Inputs_cyclical!$A$1:$BE$243, MATCH('Cyclical_after overrides'!$A133, F_Inputs_cyclical!$A$1:$A$243, 0), MATCH('Cyclical_after overrides'!T$1, F_Inputs_cyclical!$A$1:$BE$1, 0))),
Cyclical_overrides!T133)</f>
        <v/>
      </c>
      <c r="U133" s="72" t="str">
        <f>IF(Cyclical_overrides!U133 = "",
IF(INDEX(F_Inputs_cyclical!$A$1:$BE$243, MATCH('Cyclical_after overrides'!$A133, F_Inputs_cyclical!$A$1:$A$243, 0), MATCH('Cyclical_after overrides'!U$1, F_Inputs_cyclical!$A$1:$BE$1, 0))="", "", INDEX(F_Inputs_cyclical!$A$1:$BE$243, MATCH('Cyclical_after overrides'!$A133, F_Inputs_cyclical!$A$1:$A$243, 0), MATCH('Cyclical_after overrides'!U$1, F_Inputs_cyclical!$A$1:$BE$1, 0))),
Cyclical_overrides!U133)</f>
        <v/>
      </c>
      <c r="V133" s="72">
        <f>IF(Cyclical_overrides!V133 = "",
IF(INDEX(F_Inputs_cyclical!$A$1:$BE$243, MATCH('Cyclical_after overrides'!$A133, F_Inputs_cyclical!$A$1:$A$243, 0), MATCH('Cyclical_after overrides'!V$1, F_Inputs_cyclical!$A$1:$BE$1, 0))="", "", INDEX(F_Inputs_cyclical!$A$1:$BE$243, MATCH('Cyclical_after overrides'!$A133, F_Inputs_cyclical!$A$1:$A$243, 0), MATCH('Cyclical_after overrides'!V$1, F_Inputs_cyclical!$A$1:$BE$1, 0))),
Cyclical_overrides!V133)</f>
        <v>53.491</v>
      </c>
      <c r="W133" s="72">
        <f>IF(Cyclical_overrides!W133 = "",
IF(INDEX(F_Inputs_cyclical!$A$1:$BE$243, MATCH('Cyclical_after overrides'!$A133, F_Inputs_cyclical!$A$1:$A$243, 0), MATCH('Cyclical_after overrides'!W$1, F_Inputs_cyclical!$A$1:$BE$1, 0))="", "", INDEX(F_Inputs_cyclical!$A$1:$BE$243, MATCH('Cyclical_after overrides'!$A133, F_Inputs_cyclical!$A$1:$A$243, 0), MATCH('Cyclical_after overrides'!W$1, F_Inputs_cyclical!$A$1:$BE$1, 0))),
Cyclical_overrides!W133)</f>
        <v>59.209000000000003</v>
      </c>
      <c r="X133" s="72">
        <f>IF(Cyclical_overrides!X133 = "",
IF(INDEX(F_Inputs_cyclical!$A$1:$BE$243, MATCH('Cyclical_after overrides'!$A133, F_Inputs_cyclical!$A$1:$A$243, 0), MATCH('Cyclical_after overrides'!X$1, F_Inputs_cyclical!$A$1:$BE$1, 0))="", "", INDEX(F_Inputs_cyclical!$A$1:$BE$243, MATCH('Cyclical_after overrides'!$A133, F_Inputs_cyclical!$A$1:$A$243, 0), MATCH('Cyclical_after overrides'!X$1, F_Inputs_cyclical!$A$1:$BE$1, 0))),
Cyclical_overrides!X133)</f>
        <v>57.411999999999999</v>
      </c>
      <c r="Y133" s="72">
        <f>IF(Cyclical_overrides!Y133 = "",
IF(INDEX(F_Inputs_cyclical!$A$1:$BE$243, MATCH('Cyclical_after overrides'!$A133, F_Inputs_cyclical!$A$1:$A$243, 0), MATCH('Cyclical_after overrides'!Y$1, F_Inputs_cyclical!$A$1:$BE$1, 0))="", "", INDEX(F_Inputs_cyclical!$A$1:$BE$243, MATCH('Cyclical_after overrides'!$A133, F_Inputs_cyclical!$A$1:$A$243, 0), MATCH('Cyclical_after overrides'!Y$1, F_Inputs_cyclical!$A$1:$BE$1, 0))),
Cyclical_overrides!Y133)</f>
        <v>63.508000000000003</v>
      </c>
      <c r="Z133" s="72">
        <f>IF(Cyclical_overrides!Z133 = "",
IF(INDEX(F_Inputs_cyclical!$A$1:$BE$243, MATCH('Cyclical_after overrides'!$A133, F_Inputs_cyclical!$A$1:$A$243, 0), MATCH('Cyclical_after overrides'!Z$1, F_Inputs_cyclical!$A$1:$BE$1, 0))="", "", INDEX(F_Inputs_cyclical!$A$1:$BE$243, MATCH('Cyclical_after overrides'!$A133, F_Inputs_cyclical!$A$1:$A$243, 0), MATCH('Cyclical_after overrides'!Z$1, F_Inputs_cyclical!$A$1:$BE$1, 0))),
Cyclical_overrides!Z133)</f>
        <v>832.55799999999999</v>
      </c>
      <c r="AA133" s="72">
        <f>IF(Cyclical_overrides!AA133 = "",
IF(INDEX(F_Inputs_cyclical!$A$1:$BE$243, MATCH('Cyclical_after overrides'!$A133, F_Inputs_cyclical!$A$1:$A$243, 0), MATCH('Cyclical_after overrides'!AA$1, F_Inputs_cyclical!$A$1:$BE$1, 0))="", "", INDEX(F_Inputs_cyclical!$A$1:$BE$243, MATCH('Cyclical_after overrides'!$A133, F_Inputs_cyclical!$A$1:$A$243, 0), MATCH('Cyclical_after overrides'!AA$1, F_Inputs_cyclical!$A$1:$BE$1, 0))),
Cyclical_overrides!AA133)</f>
        <v>1186.7739999999999</v>
      </c>
      <c r="AB133" s="72" t="str">
        <f>IF(Cyclical_overrides!AB133 = "",
IF(INDEX(F_Inputs_cyclical!$A$1:$BE$243, MATCH('Cyclical_after overrides'!$A133, F_Inputs_cyclical!$A$1:$A$243, 0), MATCH('Cyclical_after overrides'!AB$1, F_Inputs_cyclical!$A$1:$BE$1, 0))="", "", INDEX(F_Inputs_cyclical!$A$1:$BE$243, MATCH('Cyclical_after overrides'!$A133, F_Inputs_cyclical!$A$1:$A$243, 0), MATCH('Cyclical_after overrides'!AB$1, F_Inputs_cyclical!$A$1:$BE$1, 0))),
Cyclical_overrides!AB133)</f>
        <v/>
      </c>
      <c r="AC133" s="72">
        <f>IF(Cyclical_overrides!AC133 = "",
IF(INDEX(F_Inputs_cyclical!$A$1:$BE$243, MATCH('Cyclical_after overrides'!$A133, F_Inputs_cyclical!$A$1:$A$243, 0), MATCH('Cyclical_after overrides'!AC$1, F_Inputs_cyclical!$A$1:$BE$1, 0))="", "", INDEX(F_Inputs_cyclical!$A$1:$BE$243, MATCH('Cyclical_after overrides'!$A133, F_Inputs_cyclical!$A$1:$A$243, 0), MATCH('Cyclical_after overrides'!AC$1, F_Inputs_cyclical!$A$1:$BE$1, 0))),
Cyclical_overrides!AC133)</f>
        <v>88.265000000000001</v>
      </c>
      <c r="AD133" s="72">
        <f>IF(Cyclical_overrides!AD133 = "",
IF(INDEX(F_Inputs_cyclical!$A$1:$BE$243, MATCH('Cyclical_after overrides'!$A133, F_Inputs_cyclical!$A$1:$A$243, 0), MATCH('Cyclical_after overrides'!AD$1, F_Inputs_cyclical!$A$1:$BE$1, 0))="", "", INDEX(F_Inputs_cyclical!$A$1:$BE$243, MATCH('Cyclical_after overrides'!$A133, F_Inputs_cyclical!$A$1:$A$243, 0), MATCH('Cyclical_after overrides'!AD$1, F_Inputs_cyclical!$A$1:$BE$1, 0))),
Cyclical_overrides!AD133)</f>
        <v>0</v>
      </c>
      <c r="AE133" s="72">
        <f>IF(Cyclical_overrides!AE133 = "",
IF(INDEX(F_Inputs_cyclical!$A$1:$BE$243, MATCH('Cyclical_after overrides'!$A133, F_Inputs_cyclical!$A$1:$A$243, 0), MATCH('Cyclical_after overrides'!AE$1, F_Inputs_cyclical!$A$1:$BE$1, 0))="", "", INDEX(F_Inputs_cyclical!$A$1:$BE$243, MATCH('Cyclical_after overrides'!$A133, F_Inputs_cyclical!$A$1:$A$243, 0), MATCH('Cyclical_after overrides'!AE$1, F_Inputs_cyclical!$A$1:$BE$1, 0))),
Cyclical_overrides!AE133)</f>
        <v>0.52</v>
      </c>
      <c r="AF133" s="72">
        <f>IF(Cyclical_overrides!AF133 = "",
IF(INDEX(F_Inputs_cyclical!$A$1:$BE$243, MATCH('Cyclical_after overrides'!$A133, F_Inputs_cyclical!$A$1:$A$243, 0), MATCH('Cyclical_after overrides'!AF$1, F_Inputs_cyclical!$A$1:$BE$1, 0))="", "", INDEX(F_Inputs_cyclical!$A$1:$BE$243, MATCH('Cyclical_after overrides'!$A133, F_Inputs_cyclical!$A$1:$A$243, 0), MATCH('Cyclical_after overrides'!AF$1, F_Inputs_cyclical!$A$1:$BE$1, 0))),
Cyclical_overrides!AF133)</f>
        <v>1.6919999999999999</v>
      </c>
      <c r="AG133" s="72">
        <f>IF(Cyclical_overrides!AG133 = "",
IF(INDEX(F_Inputs_cyclical!$A$1:$BE$243, MATCH('Cyclical_after overrides'!$A133, F_Inputs_cyclical!$A$1:$A$243, 0), MATCH('Cyclical_after overrides'!AG$1, F_Inputs_cyclical!$A$1:$BE$1, 0))="", "", INDEX(F_Inputs_cyclical!$A$1:$BE$243, MATCH('Cyclical_after overrides'!$A133, F_Inputs_cyclical!$A$1:$A$243, 0), MATCH('Cyclical_after overrides'!AG$1, F_Inputs_cyclical!$A$1:$BE$1, 0))),
Cyclical_overrides!AG133)</f>
        <v>4.1589999999999998</v>
      </c>
      <c r="AH133" s="72">
        <f>IF(Cyclical_overrides!AH133 = "",
IF(INDEX(F_Inputs_cyclical!$A$1:$BE$243, MATCH('Cyclical_after overrides'!$A133, F_Inputs_cyclical!$A$1:$A$243, 0), MATCH('Cyclical_after overrides'!AH$1, F_Inputs_cyclical!$A$1:$BE$1, 0))="", "", INDEX(F_Inputs_cyclical!$A$1:$BE$243, MATCH('Cyclical_after overrides'!$A133, F_Inputs_cyclical!$A$1:$A$243, 0), MATCH('Cyclical_after overrides'!AH$1, F_Inputs_cyclical!$A$1:$BE$1, 0))),
Cyclical_overrides!AH133)</f>
        <v>4.258</v>
      </c>
      <c r="AI133" s="72">
        <f>IF(Cyclical_overrides!AI133 = "",
IF(INDEX(F_Inputs_cyclical!$A$1:$BE$243, MATCH('Cyclical_after overrides'!$A133, F_Inputs_cyclical!$A$1:$A$243, 0), MATCH('Cyclical_after overrides'!AI$1, F_Inputs_cyclical!$A$1:$BE$1, 0))="", "", INDEX(F_Inputs_cyclical!$A$1:$BE$243, MATCH('Cyclical_after overrides'!$A133, F_Inputs_cyclical!$A$1:$A$243, 0), MATCH('Cyclical_after overrides'!AI$1, F_Inputs_cyclical!$A$1:$BE$1, 0))),
Cyclical_overrides!AI133)</f>
        <v>4.5069999999999997</v>
      </c>
      <c r="AJ133" s="72">
        <f>IF(Cyclical_overrides!AJ133 = "",
IF(INDEX(F_Inputs_cyclical!$A$1:$BE$243, MATCH('Cyclical_after overrides'!$A133, F_Inputs_cyclical!$A$1:$A$243, 0), MATCH('Cyclical_after overrides'!AJ$1, F_Inputs_cyclical!$A$1:$BE$1, 0))="", "", INDEX(F_Inputs_cyclical!$A$1:$BE$243, MATCH('Cyclical_after overrides'!$A133, F_Inputs_cyclical!$A$1:$A$243, 0), MATCH('Cyclical_after overrides'!AJ$1, F_Inputs_cyclical!$A$1:$BE$1, 0))),
Cyclical_overrides!AJ133)</f>
        <v>0</v>
      </c>
      <c r="AK133" s="72">
        <f>IF(Cyclical_overrides!AK133 = "",
IF(INDEX(F_Inputs_cyclical!$A$1:$BE$243, MATCH('Cyclical_after overrides'!$A133, F_Inputs_cyclical!$A$1:$A$243, 0), MATCH('Cyclical_after overrides'!AK$1, F_Inputs_cyclical!$A$1:$BE$1, 0))="", "", INDEX(F_Inputs_cyclical!$A$1:$BE$243, MATCH('Cyclical_after overrides'!$A133, F_Inputs_cyclical!$A$1:$A$243, 0), MATCH('Cyclical_after overrides'!AK$1, F_Inputs_cyclical!$A$1:$BE$1, 0))),
Cyclical_overrides!AK133)</f>
        <v>0</v>
      </c>
      <c r="AL133" s="72">
        <f>IF(Cyclical_overrides!AL133 = "",
IF(INDEX(F_Inputs_cyclical!$A$1:$BE$243, MATCH('Cyclical_after overrides'!$A133, F_Inputs_cyclical!$A$1:$A$243, 0), MATCH('Cyclical_after overrides'!AL$1, F_Inputs_cyclical!$A$1:$BE$1, 0))="", "", INDEX(F_Inputs_cyclical!$A$1:$BE$243, MATCH('Cyclical_after overrides'!$A133, F_Inputs_cyclical!$A$1:$A$243, 0), MATCH('Cyclical_after overrides'!AL$1, F_Inputs_cyclical!$A$1:$BE$1, 0))),
Cyclical_overrides!AL133)</f>
        <v>2.8809999999999998</v>
      </c>
      <c r="AM133" s="72">
        <f>IF(Cyclical_overrides!AM133 = "",
IF(INDEX(F_Inputs_cyclical!$A$1:$BE$243, MATCH('Cyclical_after overrides'!$A133, F_Inputs_cyclical!$A$1:$A$243, 0), MATCH('Cyclical_after overrides'!AM$1, F_Inputs_cyclical!$A$1:$BE$1, 0))="", "", INDEX(F_Inputs_cyclical!$A$1:$BE$243, MATCH('Cyclical_after overrides'!$A133, F_Inputs_cyclical!$A$1:$A$243, 0), MATCH('Cyclical_after overrides'!AM$1, F_Inputs_cyclical!$A$1:$BE$1, 0))),
Cyclical_overrides!AM133)</f>
        <v>7.617</v>
      </c>
      <c r="AN133" s="72" t="str">
        <f>IF(Cyclical_overrides!AN133 = "",
IF(INDEX(F_Inputs_cyclical!$A$1:$BE$243, MATCH('Cyclical_after overrides'!$A133, F_Inputs_cyclical!$A$1:$A$243, 0), MATCH('Cyclical_after overrides'!AN$1, F_Inputs_cyclical!$A$1:$BE$1, 0))="", "", INDEX(F_Inputs_cyclical!$A$1:$BE$243, MATCH('Cyclical_after overrides'!$A133, F_Inputs_cyclical!$A$1:$A$243, 0), MATCH('Cyclical_after overrides'!AN$1, F_Inputs_cyclical!$A$1:$BE$1, 0))),
Cyclical_overrides!AN133)</f>
        <v/>
      </c>
      <c r="AO133" s="72">
        <f>IF(Cyclical_overrides!AO133 = "",
IF(INDEX(F_Inputs_cyclical!$A$1:$BE$243, MATCH('Cyclical_after overrides'!$A133, F_Inputs_cyclical!$A$1:$A$243, 0), MATCH('Cyclical_after overrides'!AO$1, F_Inputs_cyclical!$A$1:$BE$1, 0))="", "", INDEX(F_Inputs_cyclical!$A$1:$BE$243, MATCH('Cyclical_after overrides'!$A133, F_Inputs_cyclical!$A$1:$A$243, 0), MATCH('Cyclical_after overrides'!AO$1, F_Inputs_cyclical!$A$1:$BE$1, 0))),
Cyclical_overrides!AO133)</f>
        <v>8.1000000000000003E-2</v>
      </c>
      <c r="AP133" s="72">
        <f>IF(Cyclical_overrides!AP133 = "",
IF(INDEX(F_Inputs_cyclical!$A$1:$BE$243, MATCH('Cyclical_after overrides'!$A133, F_Inputs_cyclical!$A$1:$A$243, 0), MATCH('Cyclical_after overrides'!AP$1, F_Inputs_cyclical!$A$1:$BE$1, 0))="", "", INDEX(F_Inputs_cyclical!$A$1:$BE$243, MATCH('Cyclical_after overrides'!$A133, F_Inputs_cyclical!$A$1:$A$243, 0), MATCH('Cyclical_after overrides'!AP$1, F_Inputs_cyclical!$A$1:$BE$1, 0))),
Cyclical_overrides!AP133)</f>
        <v>2.8</v>
      </c>
      <c r="AQ133" s="72" t="str">
        <f>IF(Cyclical_overrides!AQ133 = "",
IF(INDEX(F_Inputs_cyclical!$A$1:$BE$243, MATCH('Cyclical_after overrides'!$A133, F_Inputs_cyclical!$A$1:$A$243, 0), MATCH('Cyclical_after overrides'!AQ$1, F_Inputs_cyclical!$A$1:$BE$1, 0))="", "", INDEX(F_Inputs_cyclical!$A$1:$BE$243, MATCH('Cyclical_after overrides'!$A133, F_Inputs_cyclical!$A$1:$A$243, 0), MATCH('Cyclical_after overrides'!AQ$1, F_Inputs_cyclical!$A$1:$BE$1, 0))),
Cyclical_overrides!AQ133)</f>
        <v/>
      </c>
      <c r="AR133" s="72" t="str">
        <f>IF(Cyclical_overrides!AR133 = "",
IF(INDEX(F_Inputs_cyclical!$A$1:$BE$243, MATCH('Cyclical_after overrides'!$A133, F_Inputs_cyclical!$A$1:$A$243, 0), MATCH('Cyclical_after overrides'!AR$1, F_Inputs_cyclical!$A$1:$BE$1, 0))="", "", INDEX(F_Inputs_cyclical!$A$1:$BE$243, MATCH('Cyclical_after overrides'!$A133, F_Inputs_cyclical!$A$1:$A$243, 0), MATCH('Cyclical_after overrides'!AR$1, F_Inputs_cyclical!$A$1:$BE$1, 0))),
Cyclical_overrides!AR133)</f>
        <v/>
      </c>
      <c r="AS133" s="72" t="str">
        <f>IF(Cyclical_overrides!AS133 = "",
IF(INDEX(F_Inputs_cyclical!$A$1:$BE$243, MATCH('Cyclical_after overrides'!$A133, F_Inputs_cyclical!$A$1:$A$243, 0), MATCH('Cyclical_after overrides'!AS$1, F_Inputs_cyclical!$A$1:$BE$1, 0))="", "", INDEX(F_Inputs_cyclical!$A$1:$BE$243, MATCH('Cyclical_after overrides'!$A133, F_Inputs_cyclical!$A$1:$A$243, 0), MATCH('Cyclical_after overrides'!AS$1, F_Inputs_cyclical!$A$1:$BE$1, 0))),
Cyclical_overrides!AS133)</f>
        <v/>
      </c>
      <c r="AT133" s="72" t="str">
        <f>IF(Cyclical_overrides!AT133 = "",
IF(INDEX(F_Inputs_cyclical!$A$1:$BE$243, MATCH('Cyclical_after overrides'!$A133, F_Inputs_cyclical!$A$1:$A$243, 0), MATCH('Cyclical_after overrides'!AT$1, F_Inputs_cyclical!$A$1:$BE$1, 0))="", "", INDEX(F_Inputs_cyclical!$A$1:$BE$243, MATCH('Cyclical_after overrides'!$A133, F_Inputs_cyclical!$A$1:$A$243, 0), MATCH('Cyclical_after overrides'!AT$1, F_Inputs_cyclical!$A$1:$BE$1, 0))),
Cyclical_overrides!AT133)</f>
        <v/>
      </c>
      <c r="AU133" s="72" t="str">
        <f>IF(Cyclical_overrides!AU133 = "",
IF(INDEX(F_Inputs_cyclical!$A$1:$BE$243, MATCH('Cyclical_after overrides'!$A133, F_Inputs_cyclical!$A$1:$A$243, 0), MATCH('Cyclical_after overrides'!AU$1, F_Inputs_cyclical!$A$1:$BE$1, 0))="", "", INDEX(F_Inputs_cyclical!$A$1:$BE$243, MATCH('Cyclical_after overrides'!$A133, F_Inputs_cyclical!$A$1:$A$243, 0), MATCH('Cyclical_after overrides'!AU$1, F_Inputs_cyclical!$A$1:$BE$1, 0))),
Cyclical_overrides!AU133)</f>
        <v/>
      </c>
      <c r="AV133" s="72" t="str">
        <f>IF(Cyclical_overrides!AV133 = "",
IF(INDEX(F_Inputs_cyclical!$A$1:$BE$243, MATCH('Cyclical_after overrides'!$A133, F_Inputs_cyclical!$A$1:$A$243, 0), MATCH('Cyclical_after overrides'!AV$1, F_Inputs_cyclical!$A$1:$BE$1, 0))="", "", INDEX(F_Inputs_cyclical!$A$1:$BE$243, MATCH('Cyclical_after overrides'!$A133, F_Inputs_cyclical!$A$1:$A$243, 0), MATCH('Cyclical_after overrides'!AV$1, F_Inputs_cyclical!$A$1:$BE$1, 0))),
Cyclical_overrides!AV133)</f>
        <v/>
      </c>
      <c r="AW133" s="72">
        <f>IF(Cyclical_overrides!AW133 = "",
IF(INDEX(F_Inputs_cyclical!$A$1:$BE$243, MATCH('Cyclical_after overrides'!$A133, F_Inputs_cyclical!$A$1:$A$243, 0), MATCH('Cyclical_after overrides'!AW$1, F_Inputs_cyclical!$A$1:$BE$1, 0))="", "", INDEX(F_Inputs_cyclical!$A$1:$BE$243, MATCH('Cyclical_after overrides'!$A133, F_Inputs_cyclical!$A$1:$A$243, 0), MATCH('Cyclical_after overrides'!AW$1, F_Inputs_cyclical!$A$1:$BE$1, 0))),
Cyclical_overrides!AW133)</f>
        <v>1.0877412700751434</v>
      </c>
      <c r="AX133" s="72">
        <f>IF(Cyclical_overrides!AX133 = "",
IF(INDEX(F_Inputs_cyclical!$A$1:$BE$243, MATCH('Cyclical_after overrides'!$A133, F_Inputs_cyclical!$A$1:$A$243, 0), MATCH('Cyclical_after overrides'!AX$1, F_Inputs_cyclical!$A$1:$BE$1, 0))="", "", INDEX(F_Inputs_cyclical!$A$1:$BE$243, MATCH('Cyclical_after overrides'!$A133, F_Inputs_cyclical!$A$1:$A$243, 0), MATCH('Cyclical_after overrides'!AX$1, F_Inputs_cyclical!$A$1:$BE$1, 0))),
Cyclical_overrides!AX133)</f>
        <v>22.361643444146331</v>
      </c>
      <c r="AY133" s="72">
        <f>IF(Cyclical_overrides!AY133 = "",
IF(INDEX(F_Inputs_cyclical!$A$1:$BE$243, MATCH('Cyclical_after overrides'!$A133, F_Inputs_cyclical!$A$1:$A$243, 0), MATCH('Cyclical_after overrides'!AY$1, F_Inputs_cyclical!$A$1:$BE$1, 0))="", "", INDEX(F_Inputs_cyclical!$A$1:$BE$243, MATCH('Cyclical_after overrides'!$A133, F_Inputs_cyclical!$A$1:$A$243, 0), MATCH('Cyclical_after overrides'!AY$1, F_Inputs_cyclical!$A$1:$BE$1, 0))),
Cyclical_overrides!AY133)</f>
        <v>133.96164598150565</v>
      </c>
      <c r="AZ133" s="72">
        <f>IF(Cyclical_overrides!AZ133 = "",
IF(INDEX(F_Inputs_cyclical!$A$1:$BE$243, MATCH('Cyclical_after overrides'!$A133, F_Inputs_cyclical!$A$1:$A$243, 0), MATCH('Cyclical_after overrides'!AZ$1, F_Inputs_cyclical!$A$1:$BE$1, 0))="", "", INDEX(F_Inputs_cyclical!$A$1:$BE$243, MATCH('Cyclical_after overrides'!$A133, F_Inputs_cyclical!$A$1:$A$243, 0), MATCH('Cyclical_after overrides'!AZ$1, F_Inputs_cyclical!$A$1:$BE$1, 0))),
Cyclical_overrides!AZ133)</f>
        <v>2.0502995287062862</v>
      </c>
      <c r="BA133" s="72">
        <f>IF(Cyclical_overrides!BA133 = "",
IF(INDEX(F_Inputs_cyclical!$A$1:$BE$243, MATCH('Cyclical_after overrides'!$A133, F_Inputs_cyclical!$A$1:$A$243, 0), MATCH('Cyclical_after overrides'!BA$1, F_Inputs_cyclical!$A$1:$BE$1, 0))="", "", INDEX(F_Inputs_cyclical!$A$1:$BE$243, MATCH('Cyclical_after overrides'!$A133, F_Inputs_cyclical!$A$1:$A$243, 0), MATCH('Cyclical_after overrides'!BA$1, F_Inputs_cyclical!$A$1:$BE$1, 0))),
Cyclical_overrides!BA133)</f>
        <v>14.417182835409056</v>
      </c>
      <c r="BB133" s="72">
        <f>IF(Cyclical_overrides!BB133 = "",
IF(INDEX(F_Inputs_cyclical!$A$1:$BE$243, MATCH('Cyclical_after overrides'!$A133, F_Inputs_cyclical!$A$1:$A$243, 0), MATCH('Cyclical_after overrides'!BB$1, F_Inputs_cyclical!$A$1:$BE$1, 0))="", "", INDEX(F_Inputs_cyclical!$A$1:$BE$243, MATCH('Cyclical_after overrides'!$A133, F_Inputs_cyclical!$A$1:$A$243, 0), MATCH('Cyclical_after overrides'!BB$1, F_Inputs_cyclical!$A$1:$BE$1, 0))),
Cyclical_overrides!BB133)</f>
        <v>14.417182835409056</v>
      </c>
      <c r="BC133" s="72">
        <f>IF(Cyclical_overrides!BC133 = "",
IF(INDEX(F_Inputs_cyclical!$A$1:$BE$243, MATCH('Cyclical_after overrides'!$A133, F_Inputs_cyclical!$A$1:$A$243, 0), MATCH('Cyclical_after overrides'!BC$1, F_Inputs_cyclical!$A$1:$BE$1, 0))="", "", INDEX(F_Inputs_cyclical!$A$1:$BE$243, MATCH('Cyclical_after overrides'!$A133, F_Inputs_cyclical!$A$1:$A$243, 0), MATCH('Cyclical_after overrides'!BC$1, F_Inputs_cyclical!$A$1:$BE$1, 0))),
Cyclical_overrides!BC133)</f>
        <v>9.9020103005692626</v>
      </c>
      <c r="BD133" s="72">
        <f>IF(Cyclical_overrides!BD133 = "",
IF(INDEX(F_Inputs_cyclical!$A$1:$BE$243, MATCH('Cyclical_after overrides'!$A133, F_Inputs_cyclical!$A$1:$A$243, 0), MATCH('Cyclical_after overrides'!BD$1, F_Inputs_cyclical!$A$1:$BE$1, 0))="", "", INDEX(F_Inputs_cyclical!$A$1:$BE$243, MATCH('Cyclical_after overrides'!$A133, F_Inputs_cyclical!$A$1:$A$243, 0), MATCH('Cyclical_after overrides'!BD$1, F_Inputs_cyclical!$A$1:$BE$1, 0))),
Cyclical_overrides!BD133)</f>
        <v>899.48199999999997</v>
      </c>
      <c r="BE133" s="194"/>
    </row>
    <row r="134" spans="1:57" x14ac:dyDescent="0.4">
      <c r="A134" s="63" t="str">
        <f t="shared" si="2"/>
        <v>YKY23</v>
      </c>
      <c r="B134" s="63" t="s">
        <v>385</v>
      </c>
      <c r="C134" s="63" t="s">
        <v>261</v>
      </c>
      <c r="D134" s="72">
        <f>IF(Cyclical_overrides!D134 = "",
IF(INDEX(F_Inputs_cyclical!$A$1:$BE$243, MATCH('Cyclical_after overrides'!$A134, F_Inputs_cyclical!$A$1:$A$243, 0), MATCH('Cyclical_after overrides'!D$1, F_Inputs_cyclical!$A$1:$BE$1, 0))="", "", INDEX(F_Inputs_cyclical!$A$1:$BE$243, MATCH('Cyclical_after overrides'!$A134, F_Inputs_cyclical!$A$1:$A$243, 0), MATCH('Cyclical_after overrides'!D$1, F_Inputs_cyclical!$A$1:$BE$1, 0))),
Cyclical_overrides!D134)</f>
        <v>31.003</v>
      </c>
      <c r="E134" s="72">
        <f>IF(Cyclical_overrides!E134 = "",
IF(INDEX(F_Inputs_cyclical!$A$1:$BE$243, MATCH('Cyclical_after overrides'!$A134, F_Inputs_cyclical!$A$1:$A$243, 0), MATCH('Cyclical_after overrides'!E$1, F_Inputs_cyclical!$A$1:$BE$1, 0))="", "", INDEX(F_Inputs_cyclical!$A$1:$BE$243, MATCH('Cyclical_after overrides'!$A134, F_Inputs_cyclical!$A$1:$A$243, 0), MATCH('Cyclical_after overrides'!E$1, F_Inputs_cyclical!$A$1:$BE$1, 0))),
Cyclical_overrides!E134)</f>
        <v>3.8050000000000002</v>
      </c>
      <c r="F134" s="72">
        <f>IF(Cyclical_overrides!F134 = "",
IF(INDEX(F_Inputs_cyclical!$A$1:$BE$243, MATCH('Cyclical_after overrides'!$A134, F_Inputs_cyclical!$A$1:$A$243, 0), MATCH('Cyclical_after overrides'!F$1, F_Inputs_cyclical!$A$1:$BE$1, 0))="", "", INDEX(F_Inputs_cyclical!$A$1:$BE$243, MATCH('Cyclical_after overrides'!$A134, F_Inputs_cyclical!$A$1:$A$243, 0), MATCH('Cyclical_after overrides'!F$1, F_Inputs_cyclical!$A$1:$BE$1, 0))),
Cyclical_overrides!F134)</f>
        <v>21.721</v>
      </c>
      <c r="G134" s="72">
        <f>IF(Cyclical_overrides!G134 = "",
IF(INDEX(F_Inputs_cyclical!$A$1:$BE$243, MATCH('Cyclical_after overrides'!$A134, F_Inputs_cyclical!$A$1:$A$243, 0), MATCH('Cyclical_after overrides'!G$1, F_Inputs_cyclical!$A$1:$BE$1, 0))="", "", INDEX(F_Inputs_cyclical!$A$1:$BE$243, MATCH('Cyclical_after overrides'!$A134, F_Inputs_cyclical!$A$1:$A$243, 0), MATCH('Cyclical_after overrides'!G$1, F_Inputs_cyclical!$A$1:$BE$1, 0))),
Cyclical_overrides!G134)</f>
        <v>1.474</v>
      </c>
      <c r="H134" s="72">
        <f>IF(Cyclical_overrides!H134 = "",
IF(INDEX(F_Inputs_cyclical!$A$1:$BE$243, MATCH('Cyclical_after overrides'!$A134, F_Inputs_cyclical!$A$1:$A$243, 0), MATCH('Cyclical_after overrides'!H$1, F_Inputs_cyclical!$A$1:$BE$1, 0))="", "", INDEX(F_Inputs_cyclical!$A$1:$BE$243, MATCH('Cyclical_after overrides'!$A134, F_Inputs_cyclical!$A$1:$A$243, 0), MATCH('Cyclical_after overrides'!H$1, F_Inputs_cyclical!$A$1:$BE$1, 0))),
Cyclical_overrides!H134)</f>
        <v>0</v>
      </c>
      <c r="I134" s="72">
        <f>IF(Cyclical_overrides!I134 = "",
IF(INDEX(F_Inputs_cyclical!$A$1:$BE$243, MATCH('Cyclical_after overrides'!$A134, F_Inputs_cyclical!$A$1:$A$243, 0), MATCH('Cyclical_after overrides'!I$1, F_Inputs_cyclical!$A$1:$BE$1, 0))="", "", INDEX(F_Inputs_cyclical!$A$1:$BE$243, MATCH('Cyclical_after overrides'!$A134, F_Inputs_cyclical!$A$1:$A$243, 0), MATCH('Cyclical_after overrides'!I$1, F_Inputs_cyclical!$A$1:$BE$1, 0))),
Cyclical_overrides!I134)</f>
        <v>0</v>
      </c>
      <c r="J134" s="72" t="str">
        <f>IF(Cyclical_overrides!J134 = "",
IF(INDEX(F_Inputs_cyclical!$A$1:$BE$243, MATCH('Cyclical_after overrides'!$A134, F_Inputs_cyclical!$A$1:$A$243, 0), MATCH('Cyclical_after overrides'!J$1, F_Inputs_cyclical!$A$1:$BE$1, 0))="", "", INDEX(F_Inputs_cyclical!$A$1:$BE$243, MATCH('Cyclical_after overrides'!$A134, F_Inputs_cyclical!$A$1:$A$243, 0), MATCH('Cyclical_after overrides'!J$1, F_Inputs_cyclical!$A$1:$BE$1, 0))),
Cyclical_overrides!J134)</f>
        <v/>
      </c>
      <c r="K134" s="72">
        <f>IF(Cyclical_overrides!K134 = "",
IF(INDEX(F_Inputs_cyclical!$A$1:$BE$243, MATCH('Cyclical_after overrides'!$A134, F_Inputs_cyclical!$A$1:$A$243, 0), MATCH('Cyclical_after overrides'!K$1, F_Inputs_cyclical!$A$1:$BE$1, 0))="", "", INDEX(F_Inputs_cyclical!$A$1:$BE$243, MATCH('Cyclical_after overrides'!$A134, F_Inputs_cyclical!$A$1:$A$243, 0), MATCH('Cyclical_after overrides'!K$1, F_Inputs_cyclical!$A$1:$BE$1, 0))),
Cyclical_overrides!K134)</f>
        <v>23.12</v>
      </c>
      <c r="L134" s="72" t="str">
        <f>IF(Cyclical_overrides!L134 = "",
IF(INDEX(F_Inputs_cyclical!$A$1:$BE$243, MATCH('Cyclical_after overrides'!$A134, F_Inputs_cyclical!$A$1:$A$243, 0), MATCH('Cyclical_after overrides'!L$1, F_Inputs_cyclical!$A$1:$BE$1, 0))="", "", INDEX(F_Inputs_cyclical!$A$1:$BE$243, MATCH('Cyclical_after overrides'!$A134, F_Inputs_cyclical!$A$1:$A$243, 0), MATCH('Cyclical_after overrides'!L$1, F_Inputs_cyclical!$A$1:$BE$1, 0))),
Cyclical_overrides!L134)</f>
        <v/>
      </c>
      <c r="M134" s="72" t="str">
        <f>IF(Cyclical_overrides!M134 = "",
IF(INDEX(F_Inputs_cyclical!$A$1:$BE$243, MATCH('Cyclical_after overrides'!$A134, F_Inputs_cyclical!$A$1:$A$243, 0), MATCH('Cyclical_after overrides'!M$1, F_Inputs_cyclical!$A$1:$BE$1, 0))="", "", INDEX(F_Inputs_cyclical!$A$1:$BE$243, MATCH('Cyclical_after overrides'!$A134, F_Inputs_cyclical!$A$1:$A$243, 0), MATCH('Cyclical_after overrides'!M$1, F_Inputs_cyclical!$A$1:$BE$1, 0))),
Cyclical_overrides!M134)</f>
        <v/>
      </c>
      <c r="N134" s="72" t="str">
        <f>IF(Cyclical_overrides!N134 = "",
IF(INDEX(F_Inputs_cyclical!$A$1:$BE$243, MATCH('Cyclical_after overrides'!$A134, F_Inputs_cyclical!$A$1:$A$243, 0), MATCH('Cyclical_after overrides'!N$1, F_Inputs_cyclical!$A$1:$BE$1, 0))="", "", INDEX(F_Inputs_cyclical!$A$1:$BE$243, MATCH('Cyclical_after overrides'!$A134, F_Inputs_cyclical!$A$1:$A$243, 0), MATCH('Cyclical_after overrides'!N$1, F_Inputs_cyclical!$A$1:$BE$1, 0))),
Cyclical_overrides!N134)</f>
        <v/>
      </c>
      <c r="O134" s="72" t="str">
        <f>IF(Cyclical_overrides!O134 = "",
IF(INDEX(F_Inputs_cyclical!$A$1:$BE$243, MATCH('Cyclical_after overrides'!$A134, F_Inputs_cyclical!$A$1:$A$243, 0), MATCH('Cyclical_after overrides'!O$1, F_Inputs_cyclical!$A$1:$BE$1, 0))="", "", INDEX(F_Inputs_cyclical!$A$1:$BE$243, MATCH('Cyclical_after overrides'!$A134, F_Inputs_cyclical!$A$1:$A$243, 0), MATCH('Cyclical_after overrides'!O$1, F_Inputs_cyclical!$A$1:$BE$1, 0))),
Cyclical_overrides!O134)</f>
        <v/>
      </c>
      <c r="P134" s="72" t="str">
        <f>IF(Cyclical_overrides!P134 = "",
IF(INDEX(F_Inputs_cyclical!$A$1:$BE$243, MATCH('Cyclical_after overrides'!$A134, F_Inputs_cyclical!$A$1:$A$243, 0), MATCH('Cyclical_after overrides'!P$1, F_Inputs_cyclical!$A$1:$BE$1, 0))="", "", INDEX(F_Inputs_cyclical!$A$1:$BE$243, MATCH('Cyclical_after overrides'!$A134, F_Inputs_cyclical!$A$1:$A$243, 0), MATCH('Cyclical_after overrides'!P$1, F_Inputs_cyclical!$A$1:$BE$1, 0))),
Cyclical_overrides!P134)</f>
        <v/>
      </c>
      <c r="Q134" s="72" t="str">
        <f>IF(Cyclical_overrides!Q134 = "",
IF(INDEX(F_Inputs_cyclical!$A$1:$BE$243, MATCH('Cyclical_after overrides'!$A134, F_Inputs_cyclical!$A$1:$A$243, 0), MATCH('Cyclical_after overrides'!Q$1, F_Inputs_cyclical!$A$1:$BE$1, 0))="", "", INDEX(F_Inputs_cyclical!$A$1:$BE$243, MATCH('Cyclical_after overrides'!$A134, F_Inputs_cyclical!$A$1:$A$243, 0), MATCH('Cyclical_after overrides'!Q$1, F_Inputs_cyclical!$A$1:$BE$1, 0))),
Cyclical_overrides!Q134)</f>
        <v/>
      </c>
      <c r="R134" s="72" t="str">
        <f>IF(Cyclical_overrides!R134 = "",
IF(INDEX(F_Inputs_cyclical!$A$1:$BE$243, MATCH('Cyclical_after overrides'!$A134, F_Inputs_cyclical!$A$1:$A$243, 0), MATCH('Cyclical_after overrides'!R$1, F_Inputs_cyclical!$A$1:$BE$1, 0))="", "", INDEX(F_Inputs_cyclical!$A$1:$BE$243, MATCH('Cyclical_after overrides'!$A134, F_Inputs_cyclical!$A$1:$A$243, 0), MATCH('Cyclical_after overrides'!R$1, F_Inputs_cyclical!$A$1:$BE$1, 0))),
Cyclical_overrides!R134)</f>
        <v/>
      </c>
      <c r="S134" s="72" t="str">
        <f>IF(Cyclical_overrides!S134 = "",
IF(INDEX(F_Inputs_cyclical!$A$1:$BE$243, MATCH('Cyclical_after overrides'!$A134, F_Inputs_cyclical!$A$1:$A$243, 0), MATCH('Cyclical_after overrides'!S$1, F_Inputs_cyclical!$A$1:$BE$1, 0))="", "", INDEX(F_Inputs_cyclical!$A$1:$BE$243, MATCH('Cyclical_after overrides'!$A134, F_Inputs_cyclical!$A$1:$A$243, 0), MATCH('Cyclical_after overrides'!S$1, F_Inputs_cyclical!$A$1:$BE$1, 0))),
Cyclical_overrides!S134)</f>
        <v/>
      </c>
      <c r="T134" s="72" t="str">
        <f>IF(Cyclical_overrides!T134 = "",
IF(INDEX(F_Inputs_cyclical!$A$1:$BE$243, MATCH('Cyclical_after overrides'!$A134, F_Inputs_cyclical!$A$1:$A$243, 0), MATCH('Cyclical_after overrides'!T$1, F_Inputs_cyclical!$A$1:$BE$1, 0))="", "", INDEX(F_Inputs_cyclical!$A$1:$BE$243, MATCH('Cyclical_after overrides'!$A134, F_Inputs_cyclical!$A$1:$A$243, 0), MATCH('Cyclical_after overrides'!T$1, F_Inputs_cyclical!$A$1:$BE$1, 0))),
Cyclical_overrides!T134)</f>
        <v/>
      </c>
      <c r="U134" s="72" t="str">
        <f>IF(Cyclical_overrides!U134 = "",
IF(INDEX(F_Inputs_cyclical!$A$1:$BE$243, MATCH('Cyclical_after overrides'!$A134, F_Inputs_cyclical!$A$1:$A$243, 0), MATCH('Cyclical_after overrides'!U$1, F_Inputs_cyclical!$A$1:$BE$1, 0))="", "", INDEX(F_Inputs_cyclical!$A$1:$BE$243, MATCH('Cyclical_after overrides'!$A134, F_Inputs_cyclical!$A$1:$A$243, 0), MATCH('Cyclical_after overrides'!U$1, F_Inputs_cyclical!$A$1:$BE$1, 0))),
Cyclical_overrides!U134)</f>
        <v/>
      </c>
      <c r="V134" s="72">
        <f>IF(Cyclical_overrides!V134 = "",
IF(INDEX(F_Inputs_cyclical!$A$1:$BE$243, MATCH('Cyclical_after overrides'!$A134, F_Inputs_cyclical!$A$1:$A$243, 0), MATCH('Cyclical_after overrides'!V$1, F_Inputs_cyclical!$A$1:$BE$1, 0))="", "", INDEX(F_Inputs_cyclical!$A$1:$BE$243, MATCH('Cyclical_after overrides'!$A134, F_Inputs_cyclical!$A$1:$A$243, 0), MATCH('Cyclical_after overrides'!V$1, F_Inputs_cyclical!$A$1:$BE$1, 0))),
Cyclical_overrides!V134)</f>
        <v>52.469000000000001</v>
      </c>
      <c r="W134" s="72">
        <f>IF(Cyclical_overrides!W134 = "",
IF(INDEX(F_Inputs_cyclical!$A$1:$BE$243, MATCH('Cyclical_after overrides'!$A134, F_Inputs_cyclical!$A$1:$A$243, 0), MATCH('Cyclical_after overrides'!W$1, F_Inputs_cyclical!$A$1:$BE$1, 0))="", "", INDEX(F_Inputs_cyclical!$A$1:$BE$243, MATCH('Cyclical_after overrides'!$A134, F_Inputs_cyclical!$A$1:$A$243, 0), MATCH('Cyclical_after overrides'!W$1, F_Inputs_cyclical!$A$1:$BE$1, 0))),
Cyclical_overrides!W134)</f>
        <v>61.436</v>
      </c>
      <c r="X134" s="72">
        <f>IF(Cyclical_overrides!X134 = "",
IF(INDEX(F_Inputs_cyclical!$A$1:$BE$243, MATCH('Cyclical_after overrides'!$A134, F_Inputs_cyclical!$A$1:$A$243, 0), MATCH('Cyclical_after overrides'!X$1, F_Inputs_cyclical!$A$1:$BE$1, 0))="", "", INDEX(F_Inputs_cyclical!$A$1:$BE$243, MATCH('Cyclical_after overrides'!$A134, F_Inputs_cyclical!$A$1:$A$243, 0), MATCH('Cyclical_after overrides'!X$1, F_Inputs_cyclical!$A$1:$BE$1, 0))),
Cyclical_overrides!X134)</f>
        <v>56.302</v>
      </c>
      <c r="Y134" s="72">
        <f>IF(Cyclical_overrides!Y134 = "",
IF(INDEX(F_Inputs_cyclical!$A$1:$BE$243, MATCH('Cyclical_after overrides'!$A134, F_Inputs_cyclical!$A$1:$A$243, 0), MATCH('Cyclical_after overrides'!Y$1, F_Inputs_cyclical!$A$1:$BE$1, 0))="", "", INDEX(F_Inputs_cyclical!$A$1:$BE$243, MATCH('Cyclical_after overrides'!$A134, F_Inputs_cyclical!$A$1:$A$243, 0), MATCH('Cyclical_after overrides'!Y$1, F_Inputs_cyclical!$A$1:$BE$1, 0))),
Cyclical_overrides!Y134)</f>
        <v>66.352000000000004</v>
      </c>
      <c r="Z134" s="72">
        <f>IF(Cyclical_overrides!Z134 = "",
IF(INDEX(F_Inputs_cyclical!$A$1:$BE$243, MATCH('Cyclical_after overrides'!$A134, F_Inputs_cyclical!$A$1:$A$243, 0), MATCH('Cyclical_after overrides'!Z$1, F_Inputs_cyclical!$A$1:$BE$1, 0))="", "", INDEX(F_Inputs_cyclical!$A$1:$BE$243, MATCH('Cyclical_after overrides'!$A134, F_Inputs_cyclical!$A$1:$A$243, 0), MATCH('Cyclical_after overrides'!Z$1, F_Inputs_cyclical!$A$1:$BE$1, 0))),
Cyclical_overrides!Z134)</f>
        <v>820.10799999999995</v>
      </c>
      <c r="AA134" s="72">
        <f>IF(Cyclical_overrides!AA134 = "",
IF(INDEX(F_Inputs_cyclical!$A$1:$BE$243, MATCH('Cyclical_after overrides'!$A134, F_Inputs_cyclical!$A$1:$A$243, 0), MATCH('Cyclical_after overrides'!AA$1, F_Inputs_cyclical!$A$1:$BE$1, 0))="", "", INDEX(F_Inputs_cyclical!$A$1:$BE$243, MATCH('Cyclical_after overrides'!$A134, F_Inputs_cyclical!$A$1:$A$243, 0), MATCH('Cyclical_after overrides'!AA$1, F_Inputs_cyclical!$A$1:$BE$1, 0))),
Cyclical_overrides!AA134)</f>
        <v>1218.0640000000001</v>
      </c>
      <c r="AB134" s="72" t="str">
        <f>IF(Cyclical_overrides!AB134 = "",
IF(INDEX(F_Inputs_cyclical!$A$1:$BE$243, MATCH('Cyclical_after overrides'!$A134, F_Inputs_cyclical!$A$1:$A$243, 0), MATCH('Cyclical_after overrides'!AB$1, F_Inputs_cyclical!$A$1:$BE$1, 0))="", "", INDEX(F_Inputs_cyclical!$A$1:$BE$243, MATCH('Cyclical_after overrides'!$A134, F_Inputs_cyclical!$A$1:$A$243, 0), MATCH('Cyclical_after overrides'!AB$1, F_Inputs_cyclical!$A$1:$BE$1, 0))),
Cyclical_overrides!AB134)</f>
        <v/>
      </c>
      <c r="AC134" s="72">
        <f>IF(Cyclical_overrides!AC134 = "",
IF(INDEX(F_Inputs_cyclical!$A$1:$BE$243, MATCH('Cyclical_after overrides'!$A134, F_Inputs_cyclical!$A$1:$A$243, 0), MATCH('Cyclical_after overrides'!AC$1, F_Inputs_cyclical!$A$1:$BE$1, 0))="", "", INDEX(F_Inputs_cyclical!$A$1:$BE$243, MATCH('Cyclical_after overrides'!$A134, F_Inputs_cyclical!$A$1:$A$243, 0), MATCH('Cyclical_after overrides'!AC$1, F_Inputs_cyclical!$A$1:$BE$1, 0))),
Cyclical_overrides!AC134)</f>
        <v>71.188999999999993</v>
      </c>
      <c r="AD134" s="72">
        <f>IF(Cyclical_overrides!AD134 = "",
IF(INDEX(F_Inputs_cyclical!$A$1:$BE$243, MATCH('Cyclical_after overrides'!$A134, F_Inputs_cyclical!$A$1:$A$243, 0), MATCH('Cyclical_after overrides'!AD$1, F_Inputs_cyclical!$A$1:$BE$1, 0))="", "", INDEX(F_Inputs_cyclical!$A$1:$BE$243, MATCH('Cyclical_after overrides'!$A134, F_Inputs_cyclical!$A$1:$A$243, 0), MATCH('Cyclical_after overrides'!AD$1, F_Inputs_cyclical!$A$1:$BE$1, 0))),
Cyclical_overrides!AD134)</f>
        <v>0</v>
      </c>
      <c r="AE134" s="72">
        <f>IF(Cyclical_overrides!AE134 = "",
IF(INDEX(F_Inputs_cyclical!$A$1:$BE$243, MATCH('Cyclical_after overrides'!$A134, F_Inputs_cyclical!$A$1:$A$243, 0), MATCH('Cyclical_after overrides'!AE$1, F_Inputs_cyclical!$A$1:$BE$1, 0))="", "", INDEX(F_Inputs_cyclical!$A$1:$BE$243, MATCH('Cyclical_after overrides'!$A134, F_Inputs_cyclical!$A$1:$A$243, 0), MATCH('Cyclical_after overrides'!AE$1, F_Inputs_cyclical!$A$1:$BE$1, 0))),
Cyclical_overrides!AE134)</f>
        <v>2.1000000000000001E-2</v>
      </c>
      <c r="AF134" s="72">
        <f>IF(Cyclical_overrides!AF134 = "",
IF(INDEX(F_Inputs_cyclical!$A$1:$BE$243, MATCH('Cyclical_after overrides'!$A134, F_Inputs_cyclical!$A$1:$A$243, 0), MATCH('Cyclical_after overrides'!AF$1, F_Inputs_cyclical!$A$1:$BE$1, 0))="", "", INDEX(F_Inputs_cyclical!$A$1:$BE$243, MATCH('Cyclical_after overrides'!$A134, F_Inputs_cyclical!$A$1:$A$243, 0), MATCH('Cyclical_after overrides'!AF$1, F_Inputs_cyclical!$A$1:$BE$1, 0))),
Cyclical_overrides!AF134)</f>
        <v>2.609</v>
      </c>
      <c r="AG134" s="72">
        <f>IF(Cyclical_overrides!AG134 = "",
IF(INDEX(F_Inputs_cyclical!$A$1:$BE$243, MATCH('Cyclical_after overrides'!$A134, F_Inputs_cyclical!$A$1:$A$243, 0), MATCH('Cyclical_after overrides'!AG$1, F_Inputs_cyclical!$A$1:$BE$1, 0))="", "", INDEX(F_Inputs_cyclical!$A$1:$BE$243, MATCH('Cyclical_after overrides'!$A134, F_Inputs_cyclical!$A$1:$A$243, 0), MATCH('Cyclical_after overrides'!AG$1, F_Inputs_cyclical!$A$1:$BE$1, 0))),
Cyclical_overrides!AG134)</f>
        <v>3.1139999999999999</v>
      </c>
      <c r="AH134" s="72">
        <f>IF(Cyclical_overrides!AH134 = "",
IF(INDEX(F_Inputs_cyclical!$A$1:$BE$243, MATCH('Cyclical_after overrides'!$A134, F_Inputs_cyclical!$A$1:$A$243, 0), MATCH('Cyclical_after overrides'!AH$1, F_Inputs_cyclical!$A$1:$BE$1, 0))="", "", INDEX(F_Inputs_cyclical!$A$1:$BE$243, MATCH('Cyclical_after overrides'!$A134, F_Inputs_cyclical!$A$1:$A$243, 0), MATCH('Cyclical_after overrides'!AH$1, F_Inputs_cyclical!$A$1:$BE$1, 0))),
Cyclical_overrides!AH134)</f>
        <v>4.0960000000000001</v>
      </c>
      <c r="AI134" s="72">
        <f>IF(Cyclical_overrides!AI134 = "",
IF(INDEX(F_Inputs_cyclical!$A$1:$BE$243, MATCH('Cyclical_after overrides'!$A134, F_Inputs_cyclical!$A$1:$A$243, 0), MATCH('Cyclical_after overrides'!AI$1, F_Inputs_cyclical!$A$1:$BE$1, 0))="", "", INDEX(F_Inputs_cyclical!$A$1:$BE$243, MATCH('Cyclical_after overrides'!$A134, F_Inputs_cyclical!$A$1:$A$243, 0), MATCH('Cyclical_after overrides'!AI$1, F_Inputs_cyclical!$A$1:$BE$1, 0))),
Cyclical_overrides!AI134)</f>
        <v>4.1689999999999996</v>
      </c>
      <c r="AJ134" s="72">
        <f>IF(Cyclical_overrides!AJ134 = "",
IF(INDEX(F_Inputs_cyclical!$A$1:$BE$243, MATCH('Cyclical_after overrides'!$A134, F_Inputs_cyclical!$A$1:$A$243, 0), MATCH('Cyclical_after overrides'!AJ$1, F_Inputs_cyclical!$A$1:$BE$1, 0))="", "", INDEX(F_Inputs_cyclical!$A$1:$BE$243, MATCH('Cyclical_after overrides'!$A134, F_Inputs_cyclical!$A$1:$A$243, 0), MATCH('Cyclical_after overrides'!AJ$1, F_Inputs_cyclical!$A$1:$BE$1, 0))),
Cyclical_overrides!AJ134)</f>
        <v>0</v>
      </c>
      <c r="AK134" s="72">
        <f>IF(Cyclical_overrides!AK134 = "",
IF(INDEX(F_Inputs_cyclical!$A$1:$BE$243, MATCH('Cyclical_after overrides'!$A134, F_Inputs_cyclical!$A$1:$A$243, 0), MATCH('Cyclical_after overrides'!AK$1, F_Inputs_cyclical!$A$1:$BE$1, 0))="", "", INDEX(F_Inputs_cyclical!$A$1:$BE$243, MATCH('Cyclical_after overrides'!$A134, F_Inputs_cyclical!$A$1:$A$243, 0), MATCH('Cyclical_after overrides'!AK$1, F_Inputs_cyclical!$A$1:$BE$1, 0))),
Cyclical_overrides!AK134)</f>
        <v>0</v>
      </c>
      <c r="AL134" s="72">
        <f>IF(Cyclical_overrides!AL134 = "",
IF(INDEX(F_Inputs_cyclical!$A$1:$BE$243, MATCH('Cyclical_after overrides'!$A134, F_Inputs_cyclical!$A$1:$A$243, 0), MATCH('Cyclical_after overrides'!AL$1, F_Inputs_cyclical!$A$1:$BE$1, 0))="", "", INDEX(F_Inputs_cyclical!$A$1:$BE$243, MATCH('Cyclical_after overrides'!$A134, F_Inputs_cyclical!$A$1:$A$243, 0), MATCH('Cyclical_after overrides'!AL$1, F_Inputs_cyclical!$A$1:$BE$1, 0))),
Cyclical_overrides!AL134)</f>
        <v>3.0569999999999999</v>
      </c>
      <c r="AM134" s="72">
        <f>IF(Cyclical_overrides!AM134 = "",
IF(INDEX(F_Inputs_cyclical!$A$1:$BE$243, MATCH('Cyclical_after overrides'!$A134, F_Inputs_cyclical!$A$1:$A$243, 0), MATCH('Cyclical_after overrides'!AM$1, F_Inputs_cyclical!$A$1:$BE$1, 0))="", "", INDEX(F_Inputs_cyclical!$A$1:$BE$243, MATCH('Cyclical_after overrides'!$A134, F_Inputs_cyclical!$A$1:$A$243, 0), MATCH('Cyclical_after overrides'!AM$1, F_Inputs_cyclical!$A$1:$BE$1, 0))),
Cyclical_overrides!AM134)</f>
        <v>4.3849999999999998</v>
      </c>
      <c r="AN134" s="72" t="str">
        <f>IF(Cyclical_overrides!AN134 = "",
IF(INDEX(F_Inputs_cyclical!$A$1:$BE$243, MATCH('Cyclical_after overrides'!$A134, F_Inputs_cyclical!$A$1:$A$243, 0), MATCH('Cyclical_after overrides'!AN$1, F_Inputs_cyclical!$A$1:$BE$1, 0))="", "", INDEX(F_Inputs_cyclical!$A$1:$BE$243, MATCH('Cyclical_after overrides'!$A134, F_Inputs_cyclical!$A$1:$A$243, 0), MATCH('Cyclical_after overrides'!AN$1, F_Inputs_cyclical!$A$1:$BE$1, 0))),
Cyclical_overrides!AN134)</f>
        <v/>
      </c>
      <c r="AO134" s="72">
        <f>IF(Cyclical_overrides!AO134 = "",
IF(INDEX(F_Inputs_cyclical!$A$1:$BE$243, MATCH('Cyclical_after overrides'!$A134, F_Inputs_cyclical!$A$1:$A$243, 0), MATCH('Cyclical_after overrides'!AO$1, F_Inputs_cyclical!$A$1:$BE$1, 0))="", "", INDEX(F_Inputs_cyclical!$A$1:$BE$243, MATCH('Cyclical_after overrides'!$A134, F_Inputs_cyclical!$A$1:$A$243, 0), MATCH('Cyclical_after overrides'!AO$1, F_Inputs_cyclical!$A$1:$BE$1, 0))),
Cyclical_overrides!AO134)</f>
        <v>5.8999999999999997E-2</v>
      </c>
      <c r="AP134" s="72">
        <f>IF(Cyclical_overrides!AP134 = "",
IF(INDEX(F_Inputs_cyclical!$A$1:$BE$243, MATCH('Cyclical_after overrides'!$A134, F_Inputs_cyclical!$A$1:$A$243, 0), MATCH('Cyclical_after overrides'!AP$1, F_Inputs_cyclical!$A$1:$BE$1, 0))="", "", INDEX(F_Inputs_cyclical!$A$1:$BE$243, MATCH('Cyclical_after overrides'!$A134, F_Inputs_cyclical!$A$1:$A$243, 0), MATCH('Cyclical_after overrides'!AP$1, F_Inputs_cyclical!$A$1:$BE$1, 0))),
Cyclical_overrides!AP134)</f>
        <v>2.9980000000000002</v>
      </c>
      <c r="AQ134" s="72" t="str">
        <f>IF(Cyclical_overrides!AQ134 = "",
IF(INDEX(F_Inputs_cyclical!$A$1:$BE$243, MATCH('Cyclical_after overrides'!$A134, F_Inputs_cyclical!$A$1:$A$243, 0), MATCH('Cyclical_after overrides'!AQ$1, F_Inputs_cyclical!$A$1:$BE$1, 0))="", "", INDEX(F_Inputs_cyclical!$A$1:$BE$243, MATCH('Cyclical_after overrides'!$A134, F_Inputs_cyclical!$A$1:$A$243, 0), MATCH('Cyclical_after overrides'!AQ$1, F_Inputs_cyclical!$A$1:$BE$1, 0))),
Cyclical_overrides!AQ134)</f>
        <v/>
      </c>
      <c r="AR134" s="72" t="str">
        <f>IF(Cyclical_overrides!AR134 = "",
IF(INDEX(F_Inputs_cyclical!$A$1:$BE$243, MATCH('Cyclical_after overrides'!$A134, F_Inputs_cyclical!$A$1:$A$243, 0), MATCH('Cyclical_after overrides'!AR$1, F_Inputs_cyclical!$A$1:$BE$1, 0))="", "", INDEX(F_Inputs_cyclical!$A$1:$BE$243, MATCH('Cyclical_after overrides'!$A134, F_Inputs_cyclical!$A$1:$A$243, 0), MATCH('Cyclical_after overrides'!AR$1, F_Inputs_cyclical!$A$1:$BE$1, 0))),
Cyclical_overrides!AR134)</f>
        <v/>
      </c>
      <c r="AS134" s="72" t="str">
        <f>IF(Cyclical_overrides!AS134 = "",
IF(INDEX(F_Inputs_cyclical!$A$1:$BE$243, MATCH('Cyclical_after overrides'!$A134, F_Inputs_cyclical!$A$1:$A$243, 0), MATCH('Cyclical_after overrides'!AS$1, F_Inputs_cyclical!$A$1:$BE$1, 0))="", "", INDEX(F_Inputs_cyclical!$A$1:$BE$243, MATCH('Cyclical_after overrides'!$A134, F_Inputs_cyclical!$A$1:$A$243, 0), MATCH('Cyclical_after overrides'!AS$1, F_Inputs_cyclical!$A$1:$BE$1, 0))),
Cyclical_overrides!AS134)</f>
        <v/>
      </c>
      <c r="AT134" s="72" t="str">
        <f>IF(Cyclical_overrides!AT134 = "",
IF(INDEX(F_Inputs_cyclical!$A$1:$BE$243, MATCH('Cyclical_after overrides'!$A134, F_Inputs_cyclical!$A$1:$A$243, 0), MATCH('Cyclical_after overrides'!AT$1, F_Inputs_cyclical!$A$1:$BE$1, 0))="", "", INDEX(F_Inputs_cyclical!$A$1:$BE$243, MATCH('Cyclical_after overrides'!$A134, F_Inputs_cyclical!$A$1:$A$243, 0), MATCH('Cyclical_after overrides'!AT$1, F_Inputs_cyclical!$A$1:$BE$1, 0))),
Cyclical_overrides!AT134)</f>
        <v/>
      </c>
      <c r="AU134" s="72" t="str">
        <f>IF(Cyclical_overrides!AU134 = "",
IF(INDEX(F_Inputs_cyclical!$A$1:$BE$243, MATCH('Cyclical_after overrides'!$A134, F_Inputs_cyclical!$A$1:$A$243, 0), MATCH('Cyclical_after overrides'!AU$1, F_Inputs_cyclical!$A$1:$BE$1, 0))="", "", INDEX(F_Inputs_cyclical!$A$1:$BE$243, MATCH('Cyclical_after overrides'!$A134, F_Inputs_cyclical!$A$1:$A$243, 0), MATCH('Cyclical_after overrides'!AU$1, F_Inputs_cyclical!$A$1:$BE$1, 0))),
Cyclical_overrides!AU134)</f>
        <v/>
      </c>
      <c r="AV134" s="72" t="str">
        <f>IF(Cyclical_overrides!AV134 = "",
IF(INDEX(F_Inputs_cyclical!$A$1:$BE$243, MATCH('Cyclical_after overrides'!$A134, F_Inputs_cyclical!$A$1:$A$243, 0), MATCH('Cyclical_after overrides'!AV$1, F_Inputs_cyclical!$A$1:$BE$1, 0))="", "", INDEX(F_Inputs_cyclical!$A$1:$BE$243, MATCH('Cyclical_after overrides'!$A134, F_Inputs_cyclical!$A$1:$A$243, 0), MATCH('Cyclical_after overrides'!AV$1, F_Inputs_cyclical!$A$1:$BE$1, 0))),
Cyclical_overrides!AV134)</f>
        <v/>
      </c>
      <c r="AW134" s="72">
        <f>IF(Cyclical_overrides!AW134 = "",
IF(INDEX(F_Inputs_cyclical!$A$1:$BE$243, MATCH('Cyclical_after overrides'!$A134, F_Inputs_cyclical!$A$1:$A$243, 0), MATCH('Cyclical_after overrides'!AW$1, F_Inputs_cyclical!$A$1:$BE$1, 0))="", "", INDEX(F_Inputs_cyclical!$A$1:$BE$243, MATCH('Cyclical_after overrides'!$A134, F_Inputs_cyclical!$A$1:$A$243, 0), MATCH('Cyclical_after overrides'!AW$1, F_Inputs_cyclical!$A$1:$BE$1, 0))),
Cyclical_overrides!AW134)</f>
        <v>1</v>
      </c>
      <c r="AX134" s="72">
        <f>IF(Cyclical_overrides!AX134 = "",
IF(INDEX(F_Inputs_cyclical!$A$1:$BE$243, MATCH('Cyclical_after overrides'!$A134, F_Inputs_cyclical!$A$1:$A$243, 0), MATCH('Cyclical_after overrides'!AX$1, F_Inputs_cyclical!$A$1:$BE$1, 0))="", "", INDEX(F_Inputs_cyclical!$A$1:$BE$243, MATCH('Cyclical_after overrides'!$A134, F_Inputs_cyclical!$A$1:$A$243, 0), MATCH('Cyclical_after overrides'!AX$1, F_Inputs_cyclical!$A$1:$BE$1, 0))),
Cyclical_overrides!AX134)</f>
        <v>23.566864764811204</v>
      </c>
      <c r="AY134" s="72">
        <f>IF(Cyclical_overrides!AY134 = "",
IF(INDEX(F_Inputs_cyclical!$A$1:$BE$243, MATCH('Cyclical_after overrides'!$A134, F_Inputs_cyclical!$A$1:$A$243, 0), MATCH('Cyclical_after overrides'!AY$1, F_Inputs_cyclical!$A$1:$BE$1, 0))="", "", INDEX(F_Inputs_cyclical!$A$1:$BE$243, MATCH('Cyclical_after overrides'!$A134, F_Inputs_cyclical!$A$1:$A$243, 0), MATCH('Cyclical_after overrides'!AY$1, F_Inputs_cyclical!$A$1:$BE$1, 0))),
Cyclical_overrides!AY134)</f>
        <v>134.18310891172271</v>
      </c>
      <c r="AZ134" s="72">
        <f>IF(Cyclical_overrides!AZ134 = "",
IF(INDEX(F_Inputs_cyclical!$A$1:$BE$243, MATCH('Cyclical_after overrides'!$A134, F_Inputs_cyclical!$A$1:$A$243, 0), MATCH('Cyclical_after overrides'!AZ$1, F_Inputs_cyclical!$A$1:$BE$1, 0))="", "", INDEX(F_Inputs_cyclical!$A$1:$BE$243, MATCH('Cyclical_after overrides'!$A134, F_Inputs_cyclical!$A$1:$A$243, 0), MATCH('Cyclical_after overrides'!AZ$1, F_Inputs_cyclical!$A$1:$BE$1, 0))),
Cyclical_overrides!AZ134)</f>
        <v>2.0632378959594724</v>
      </c>
      <c r="BA134" s="72">
        <f>IF(Cyclical_overrides!BA134 = "",
IF(INDEX(F_Inputs_cyclical!$A$1:$BE$243, MATCH('Cyclical_after overrides'!$A134, F_Inputs_cyclical!$A$1:$A$243, 0), MATCH('Cyclical_after overrides'!BA$1, F_Inputs_cyclical!$A$1:$BE$1, 0))="", "", INDEX(F_Inputs_cyclical!$A$1:$BE$243, MATCH('Cyclical_after overrides'!$A134, F_Inputs_cyclical!$A$1:$A$243, 0), MATCH('Cyclical_after overrides'!BA$1, F_Inputs_cyclical!$A$1:$BE$1, 0))),
Cyclical_overrides!BA134)</f>
        <v>14.417182835409056</v>
      </c>
      <c r="BB134" s="72">
        <f>IF(Cyclical_overrides!BB134 = "",
IF(INDEX(F_Inputs_cyclical!$A$1:$BE$243, MATCH('Cyclical_after overrides'!$A134, F_Inputs_cyclical!$A$1:$A$243, 0), MATCH('Cyclical_after overrides'!BB$1, F_Inputs_cyclical!$A$1:$BE$1, 0))="", "", INDEX(F_Inputs_cyclical!$A$1:$BE$243, MATCH('Cyclical_after overrides'!$A134, F_Inputs_cyclical!$A$1:$A$243, 0), MATCH('Cyclical_after overrides'!BB$1, F_Inputs_cyclical!$A$1:$BE$1, 0))),
Cyclical_overrides!BB134)</f>
        <v>14.417182835409056</v>
      </c>
      <c r="BC134" s="72">
        <f>IF(Cyclical_overrides!BC134 = "",
IF(INDEX(F_Inputs_cyclical!$A$1:$BE$243, MATCH('Cyclical_after overrides'!$A134, F_Inputs_cyclical!$A$1:$A$243, 0), MATCH('Cyclical_after overrides'!BC$1, F_Inputs_cyclical!$A$1:$BE$1, 0))="", "", INDEX(F_Inputs_cyclical!$A$1:$BE$243, MATCH('Cyclical_after overrides'!$A134, F_Inputs_cyclical!$A$1:$A$243, 0), MATCH('Cyclical_after overrides'!BC$1, F_Inputs_cyclical!$A$1:$BE$1, 0))),
Cyclical_overrides!BC134)</f>
        <v>9.9020103005692626</v>
      </c>
      <c r="BD134" s="72">
        <f>IF(Cyclical_overrides!BD134 = "",
IF(INDEX(F_Inputs_cyclical!$A$1:$BE$243, MATCH('Cyclical_after overrides'!$A134, F_Inputs_cyclical!$A$1:$A$243, 0), MATCH('Cyclical_after overrides'!BD$1, F_Inputs_cyclical!$A$1:$BE$1, 0))="", "", INDEX(F_Inputs_cyclical!$A$1:$BE$243, MATCH('Cyclical_after overrides'!$A134, F_Inputs_cyclical!$A$1:$A$243, 0), MATCH('Cyclical_after overrides'!BD$1, F_Inputs_cyclical!$A$1:$BE$1, 0))),
Cyclical_overrides!BD134)</f>
        <v>893.12199999999996</v>
      </c>
      <c r="BE134" s="194"/>
    </row>
    <row r="135" spans="1:57" x14ac:dyDescent="0.4">
      <c r="A135" s="63" t="str">
        <f t="shared" si="2"/>
        <v>YKY24</v>
      </c>
      <c r="B135" s="63" t="s">
        <v>385</v>
      </c>
      <c r="C135" s="63" t="s">
        <v>263</v>
      </c>
      <c r="D135" s="72">
        <f>IF(Cyclical_overrides!D135 = "",
IF(INDEX(F_Inputs_cyclical!$A$1:$BE$243, MATCH('Cyclical_after overrides'!$A135, F_Inputs_cyclical!$A$1:$A$243, 0), MATCH('Cyclical_after overrides'!D$1, F_Inputs_cyclical!$A$1:$BE$1, 0))="", "", INDEX(F_Inputs_cyclical!$A$1:$BE$243, MATCH('Cyclical_after overrides'!$A135, F_Inputs_cyclical!$A$1:$A$243, 0), MATCH('Cyclical_after overrides'!D$1, F_Inputs_cyclical!$A$1:$BE$1, 0))),
Cyclical_overrides!D135)</f>
        <v>31.457509466478253</v>
      </c>
      <c r="E135" s="72">
        <f>IF(Cyclical_overrides!E135 = "",
IF(INDEX(F_Inputs_cyclical!$A$1:$BE$243, MATCH('Cyclical_after overrides'!$A135, F_Inputs_cyclical!$A$1:$A$243, 0), MATCH('Cyclical_after overrides'!E$1, F_Inputs_cyclical!$A$1:$BE$1, 0))="", "", INDEX(F_Inputs_cyclical!$A$1:$BE$243, MATCH('Cyclical_after overrides'!$A135, F_Inputs_cyclical!$A$1:$A$243, 0), MATCH('Cyclical_after overrides'!E$1, F_Inputs_cyclical!$A$1:$BE$1, 0))),
Cyclical_overrides!E135)</f>
        <v>3.8514749797093497</v>
      </c>
      <c r="F135" s="72">
        <f>IF(Cyclical_overrides!F135 = "",
IF(INDEX(F_Inputs_cyclical!$A$1:$BE$243, MATCH('Cyclical_after overrides'!$A135, F_Inputs_cyclical!$A$1:$A$243, 0), MATCH('Cyclical_after overrides'!F$1, F_Inputs_cyclical!$A$1:$BE$1, 0))="", "", INDEX(F_Inputs_cyclical!$A$1:$BE$243, MATCH('Cyclical_after overrides'!$A135, F_Inputs_cyclical!$A$1:$A$243, 0), MATCH('Cyclical_after overrides'!F$1, F_Inputs_cyclical!$A$1:$BE$1, 0))),
Cyclical_overrides!F135)</f>
        <v>26.107058153244761</v>
      </c>
      <c r="G135" s="72">
        <f>IF(Cyclical_overrides!G135 = "",
IF(INDEX(F_Inputs_cyclical!$A$1:$BE$243, MATCH('Cyclical_after overrides'!$A135, F_Inputs_cyclical!$A$1:$A$243, 0), MATCH('Cyclical_after overrides'!G$1, F_Inputs_cyclical!$A$1:$BE$1, 0))="", "", INDEX(F_Inputs_cyclical!$A$1:$BE$243, MATCH('Cyclical_after overrides'!$A135, F_Inputs_cyclical!$A$1:$A$243, 0), MATCH('Cyclical_after overrides'!G$1, F_Inputs_cyclical!$A$1:$BE$1, 0))),
Cyclical_overrides!G135)</f>
        <v>1.4578008195093335</v>
      </c>
      <c r="H135" s="72">
        <f>IF(Cyclical_overrides!H135 = "",
IF(INDEX(F_Inputs_cyclical!$A$1:$BE$243, MATCH('Cyclical_after overrides'!$A135, F_Inputs_cyclical!$A$1:$A$243, 0), MATCH('Cyclical_after overrides'!H$1, F_Inputs_cyclical!$A$1:$BE$1, 0))="", "", INDEX(F_Inputs_cyclical!$A$1:$BE$243, MATCH('Cyclical_after overrides'!$A135, F_Inputs_cyclical!$A$1:$A$243, 0), MATCH('Cyclical_after overrides'!H$1, F_Inputs_cyclical!$A$1:$BE$1, 0))),
Cyclical_overrides!H135)</f>
        <v>0.11067003000000002</v>
      </c>
      <c r="I135" s="72">
        <f>IF(Cyclical_overrides!I135 = "",
IF(INDEX(F_Inputs_cyclical!$A$1:$BE$243, MATCH('Cyclical_after overrides'!$A135, F_Inputs_cyclical!$A$1:$A$243, 0), MATCH('Cyclical_after overrides'!I$1, F_Inputs_cyclical!$A$1:$BE$1, 0))="", "", INDEX(F_Inputs_cyclical!$A$1:$BE$243, MATCH('Cyclical_after overrides'!$A135, F_Inputs_cyclical!$A$1:$A$243, 0), MATCH('Cyclical_after overrides'!I$1, F_Inputs_cyclical!$A$1:$BE$1, 0))),
Cyclical_overrides!I135)</f>
        <v>0</v>
      </c>
      <c r="J135" s="72" t="str">
        <f>IF(Cyclical_overrides!J135 = "",
IF(INDEX(F_Inputs_cyclical!$A$1:$BE$243, MATCH('Cyclical_after overrides'!$A135, F_Inputs_cyclical!$A$1:$A$243, 0), MATCH('Cyclical_after overrides'!J$1, F_Inputs_cyclical!$A$1:$BE$1, 0))="", "", INDEX(F_Inputs_cyclical!$A$1:$BE$243, MATCH('Cyclical_after overrides'!$A135, F_Inputs_cyclical!$A$1:$A$243, 0), MATCH('Cyclical_after overrides'!J$1, F_Inputs_cyclical!$A$1:$BE$1, 0))),
Cyclical_overrides!J135)</f>
        <v/>
      </c>
      <c r="K135" s="72">
        <f>IF(Cyclical_overrides!K135 = "",
IF(INDEX(F_Inputs_cyclical!$A$1:$BE$243, MATCH('Cyclical_after overrides'!$A135, F_Inputs_cyclical!$A$1:$A$243, 0), MATCH('Cyclical_after overrides'!K$1, F_Inputs_cyclical!$A$1:$BE$1, 0))="", "", INDEX(F_Inputs_cyclical!$A$1:$BE$243, MATCH('Cyclical_after overrides'!$A135, F_Inputs_cyclical!$A$1:$A$243, 0), MATCH('Cyclical_after overrides'!K$1, F_Inputs_cyclical!$A$1:$BE$1, 0))),
Cyclical_overrides!K135)</f>
        <v>24.573</v>
      </c>
      <c r="L135" s="72" t="str">
        <f>IF(Cyclical_overrides!L135 = "",
IF(INDEX(F_Inputs_cyclical!$A$1:$BE$243, MATCH('Cyclical_after overrides'!$A135, F_Inputs_cyclical!$A$1:$A$243, 0), MATCH('Cyclical_after overrides'!L$1, F_Inputs_cyclical!$A$1:$BE$1, 0))="", "", INDEX(F_Inputs_cyclical!$A$1:$BE$243, MATCH('Cyclical_after overrides'!$A135, F_Inputs_cyclical!$A$1:$A$243, 0), MATCH('Cyclical_after overrides'!L$1, F_Inputs_cyclical!$A$1:$BE$1, 0))),
Cyclical_overrides!L135)</f>
        <v/>
      </c>
      <c r="M135" s="72" t="str">
        <f>IF(Cyclical_overrides!M135 = "",
IF(INDEX(F_Inputs_cyclical!$A$1:$BE$243, MATCH('Cyclical_after overrides'!$A135, F_Inputs_cyclical!$A$1:$A$243, 0), MATCH('Cyclical_after overrides'!M$1, F_Inputs_cyclical!$A$1:$BE$1, 0))="", "", INDEX(F_Inputs_cyclical!$A$1:$BE$243, MATCH('Cyclical_after overrides'!$A135, F_Inputs_cyclical!$A$1:$A$243, 0), MATCH('Cyclical_after overrides'!M$1, F_Inputs_cyclical!$A$1:$BE$1, 0))),
Cyclical_overrides!M135)</f>
        <v/>
      </c>
      <c r="N135" s="72" t="str">
        <f>IF(Cyclical_overrides!N135 = "",
IF(INDEX(F_Inputs_cyclical!$A$1:$BE$243, MATCH('Cyclical_after overrides'!$A135, F_Inputs_cyclical!$A$1:$A$243, 0), MATCH('Cyclical_after overrides'!N$1, F_Inputs_cyclical!$A$1:$BE$1, 0))="", "", INDEX(F_Inputs_cyclical!$A$1:$BE$243, MATCH('Cyclical_after overrides'!$A135, F_Inputs_cyclical!$A$1:$A$243, 0), MATCH('Cyclical_after overrides'!N$1, F_Inputs_cyclical!$A$1:$BE$1, 0))),
Cyclical_overrides!N135)</f>
        <v/>
      </c>
      <c r="O135" s="72" t="str">
        <f>IF(Cyclical_overrides!O135 = "",
IF(INDEX(F_Inputs_cyclical!$A$1:$BE$243, MATCH('Cyclical_after overrides'!$A135, F_Inputs_cyclical!$A$1:$A$243, 0), MATCH('Cyclical_after overrides'!O$1, F_Inputs_cyclical!$A$1:$BE$1, 0))="", "", INDEX(F_Inputs_cyclical!$A$1:$BE$243, MATCH('Cyclical_after overrides'!$A135, F_Inputs_cyclical!$A$1:$A$243, 0), MATCH('Cyclical_after overrides'!O$1, F_Inputs_cyclical!$A$1:$BE$1, 0))),
Cyclical_overrides!O135)</f>
        <v/>
      </c>
      <c r="P135" s="72" t="str">
        <f>IF(Cyclical_overrides!P135 = "",
IF(INDEX(F_Inputs_cyclical!$A$1:$BE$243, MATCH('Cyclical_after overrides'!$A135, F_Inputs_cyclical!$A$1:$A$243, 0), MATCH('Cyclical_after overrides'!P$1, F_Inputs_cyclical!$A$1:$BE$1, 0))="", "", INDEX(F_Inputs_cyclical!$A$1:$BE$243, MATCH('Cyclical_after overrides'!$A135, F_Inputs_cyclical!$A$1:$A$243, 0), MATCH('Cyclical_after overrides'!P$1, F_Inputs_cyclical!$A$1:$BE$1, 0))),
Cyclical_overrides!P135)</f>
        <v/>
      </c>
      <c r="Q135" s="72" t="str">
        <f>IF(Cyclical_overrides!Q135 = "",
IF(INDEX(F_Inputs_cyclical!$A$1:$BE$243, MATCH('Cyclical_after overrides'!$A135, F_Inputs_cyclical!$A$1:$A$243, 0), MATCH('Cyclical_after overrides'!Q$1, F_Inputs_cyclical!$A$1:$BE$1, 0))="", "", INDEX(F_Inputs_cyclical!$A$1:$BE$243, MATCH('Cyclical_after overrides'!$A135, F_Inputs_cyclical!$A$1:$A$243, 0), MATCH('Cyclical_after overrides'!Q$1, F_Inputs_cyclical!$A$1:$BE$1, 0))),
Cyclical_overrides!Q135)</f>
        <v/>
      </c>
      <c r="R135" s="72" t="str">
        <f>IF(Cyclical_overrides!R135 = "",
IF(INDEX(F_Inputs_cyclical!$A$1:$BE$243, MATCH('Cyclical_after overrides'!$A135, F_Inputs_cyclical!$A$1:$A$243, 0), MATCH('Cyclical_after overrides'!R$1, F_Inputs_cyclical!$A$1:$BE$1, 0))="", "", INDEX(F_Inputs_cyclical!$A$1:$BE$243, MATCH('Cyclical_after overrides'!$A135, F_Inputs_cyclical!$A$1:$A$243, 0), MATCH('Cyclical_after overrides'!R$1, F_Inputs_cyclical!$A$1:$BE$1, 0))),
Cyclical_overrides!R135)</f>
        <v/>
      </c>
      <c r="S135" s="72" t="str">
        <f>IF(Cyclical_overrides!S135 = "",
IF(INDEX(F_Inputs_cyclical!$A$1:$BE$243, MATCH('Cyclical_after overrides'!$A135, F_Inputs_cyclical!$A$1:$A$243, 0), MATCH('Cyclical_after overrides'!S$1, F_Inputs_cyclical!$A$1:$BE$1, 0))="", "", INDEX(F_Inputs_cyclical!$A$1:$BE$243, MATCH('Cyclical_after overrides'!$A135, F_Inputs_cyclical!$A$1:$A$243, 0), MATCH('Cyclical_after overrides'!S$1, F_Inputs_cyclical!$A$1:$BE$1, 0))),
Cyclical_overrides!S135)</f>
        <v/>
      </c>
      <c r="T135" s="72" t="str">
        <f>IF(Cyclical_overrides!T135 = "",
IF(INDEX(F_Inputs_cyclical!$A$1:$BE$243, MATCH('Cyclical_after overrides'!$A135, F_Inputs_cyclical!$A$1:$A$243, 0), MATCH('Cyclical_after overrides'!T$1, F_Inputs_cyclical!$A$1:$BE$1, 0))="", "", INDEX(F_Inputs_cyclical!$A$1:$BE$243, MATCH('Cyclical_after overrides'!$A135, F_Inputs_cyclical!$A$1:$A$243, 0), MATCH('Cyclical_after overrides'!T$1, F_Inputs_cyclical!$A$1:$BE$1, 0))),
Cyclical_overrides!T135)</f>
        <v/>
      </c>
      <c r="U135" s="72" t="str">
        <f>IF(Cyclical_overrides!U135 = "",
IF(INDEX(F_Inputs_cyclical!$A$1:$BE$243, MATCH('Cyclical_after overrides'!$A135, F_Inputs_cyclical!$A$1:$A$243, 0), MATCH('Cyclical_after overrides'!U$1, F_Inputs_cyclical!$A$1:$BE$1, 0))="", "", INDEX(F_Inputs_cyclical!$A$1:$BE$243, MATCH('Cyclical_after overrides'!$A135, F_Inputs_cyclical!$A$1:$A$243, 0), MATCH('Cyclical_after overrides'!U$1, F_Inputs_cyclical!$A$1:$BE$1, 0))),
Cyclical_overrides!U135)</f>
        <v/>
      </c>
      <c r="V135" s="72">
        <f>IF(Cyclical_overrides!V135 = "",
IF(INDEX(F_Inputs_cyclical!$A$1:$BE$243, MATCH('Cyclical_after overrides'!$A135, F_Inputs_cyclical!$A$1:$A$243, 0), MATCH('Cyclical_after overrides'!V$1, F_Inputs_cyclical!$A$1:$BE$1, 0))="", "", INDEX(F_Inputs_cyclical!$A$1:$BE$243, MATCH('Cyclical_after overrides'!$A135, F_Inputs_cyclical!$A$1:$A$243, 0), MATCH('Cyclical_after overrides'!V$1, F_Inputs_cyclical!$A$1:$BE$1, 0))),
Cyclical_overrides!V135)</f>
        <v>51.055999999999997</v>
      </c>
      <c r="W135" s="72">
        <f>IF(Cyclical_overrides!W135 = "",
IF(INDEX(F_Inputs_cyclical!$A$1:$BE$243, MATCH('Cyclical_after overrides'!$A135, F_Inputs_cyclical!$A$1:$A$243, 0), MATCH('Cyclical_after overrides'!W$1, F_Inputs_cyclical!$A$1:$BE$1, 0))="", "", INDEX(F_Inputs_cyclical!$A$1:$BE$243, MATCH('Cyclical_after overrides'!$A135, F_Inputs_cyclical!$A$1:$A$243, 0), MATCH('Cyclical_after overrides'!W$1, F_Inputs_cyclical!$A$1:$BE$1, 0))),
Cyclical_overrides!W135)</f>
        <v>63.451999999999998</v>
      </c>
      <c r="X135" s="72">
        <f>IF(Cyclical_overrides!X135 = "",
IF(INDEX(F_Inputs_cyclical!$A$1:$BE$243, MATCH('Cyclical_after overrides'!$A135, F_Inputs_cyclical!$A$1:$A$243, 0), MATCH('Cyclical_after overrides'!X$1, F_Inputs_cyclical!$A$1:$BE$1, 0))="", "", INDEX(F_Inputs_cyclical!$A$1:$BE$243, MATCH('Cyclical_after overrides'!$A135, F_Inputs_cyclical!$A$1:$A$243, 0), MATCH('Cyclical_after overrides'!X$1, F_Inputs_cyclical!$A$1:$BE$1, 0))),
Cyclical_overrides!X135)</f>
        <v>55.779000000000003</v>
      </c>
      <c r="Y135" s="72">
        <f>IF(Cyclical_overrides!Y135 = "",
IF(INDEX(F_Inputs_cyclical!$A$1:$BE$243, MATCH('Cyclical_after overrides'!$A135, F_Inputs_cyclical!$A$1:$A$243, 0), MATCH('Cyclical_after overrides'!Y$1, F_Inputs_cyclical!$A$1:$BE$1, 0))="", "", INDEX(F_Inputs_cyclical!$A$1:$BE$243, MATCH('Cyclical_after overrides'!$A135, F_Inputs_cyclical!$A$1:$A$243, 0), MATCH('Cyclical_after overrides'!Y$1, F_Inputs_cyclical!$A$1:$BE$1, 0))),
Cyclical_overrides!Y135)</f>
        <v>70.510000000000005</v>
      </c>
      <c r="Z135" s="72">
        <f>IF(Cyclical_overrides!Z135 = "",
IF(INDEX(F_Inputs_cyclical!$A$1:$BE$243, MATCH('Cyclical_after overrides'!$A135, F_Inputs_cyclical!$A$1:$A$243, 0), MATCH('Cyclical_after overrides'!Z$1, F_Inputs_cyclical!$A$1:$BE$1, 0))="", "", INDEX(F_Inputs_cyclical!$A$1:$BE$243, MATCH('Cyclical_after overrides'!$A135, F_Inputs_cyclical!$A$1:$A$243, 0), MATCH('Cyclical_after overrides'!Z$1, F_Inputs_cyclical!$A$1:$BE$1, 0))),
Cyclical_overrides!Z135)</f>
        <v>798.827</v>
      </c>
      <c r="AA135" s="72">
        <f>IF(Cyclical_overrides!AA135 = "",
IF(INDEX(F_Inputs_cyclical!$A$1:$BE$243, MATCH('Cyclical_after overrides'!$A135, F_Inputs_cyclical!$A$1:$A$243, 0), MATCH('Cyclical_after overrides'!AA$1, F_Inputs_cyclical!$A$1:$BE$1, 0))="", "", INDEX(F_Inputs_cyclical!$A$1:$BE$243, MATCH('Cyclical_after overrides'!$A135, F_Inputs_cyclical!$A$1:$A$243, 0), MATCH('Cyclical_after overrides'!AA$1, F_Inputs_cyclical!$A$1:$BE$1, 0))),
Cyclical_overrides!AA135)</f>
        <v>1250.6220000000001</v>
      </c>
      <c r="AB135" s="72" t="str">
        <f>IF(Cyclical_overrides!AB135 = "",
IF(INDEX(F_Inputs_cyclical!$A$1:$BE$243, MATCH('Cyclical_after overrides'!$A135, F_Inputs_cyclical!$A$1:$A$243, 0), MATCH('Cyclical_after overrides'!AB$1, F_Inputs_cyclical!$A$1:$BE$1, 0))="", "", INDEX(F_Inputs_cyclical!$A$1:$BE$243, MATCH('Cyclical_after overrides'!$A135, F_Inputs_cyclical!$A$1:$A$243, 0), MATCH('Cyclical_after overrides'!AB$1, F_Inputs_cyclical!$A$1:$BE$1, 0))),
Cyclical_overrides!AB135)</f>
        <v/>
      </c>
      <c r="AC135" s="72">
        <f>IF(Cyclical_overrides!AC135 = "",
IF(INDEX(F_Inputs_cyclical!$A$1:$BE$243, MATCH('Cyclical_after overrides'!$A135, F_Inputs_cyclical!$A$1:$A$243, 0), MATCH('Cyclical_after overrides'!AC$1, F_Inputs_cyclical!$A$1:$BE$1, 0))="", "", INDEX(F_Inputs_cyclical!$A$1:$BE$243, MATCH('Cyclical_after overrides'!$A135, F_Inputs_cyclical!$A$1:$A$243, 0), MATCH('Cyclical_after overrides'!AC$1, F_Inputs_cyclical!$A$1:$BE$1, 0))),
Cyclical_overrides!AC135)</f>
        <v>76.807663461389666</v>
      </c>
      <c r="AD135" s="72">
        <f>IF(Cyclical_overrides!AD135 = "",
IF(INDEX(F_Inputs_cyclical!$A$1:$BE$243, MATCH('Cyclical_after overrides'!$A135, F_Inputs_cyclical!$A$1:$A$243, 0), MATCH('Cyclical_after overrides'!AD$1, F_Inputs_cyclical!$A$1:$BE$1, 0))="", "", INDEX(F_Inputs_cyclical!$A$1:$BE$243, MATCH('Cyclical_after overrides'!$A135, F_Inputs_cyclical!$A$1:$A$243, 0), MATCH('Cyclical_after overrides'!AD$1, F_Inputs_cyclical!$A$1:$BE$1, 0))),
Cyclical_overrides!AD135)</f>
        <v>0</v>
      </c>
      <c r="AE135" s="72">
        <f>IF(Cyclical_overrides!AE135 = "",
IF(INDEX(F_Inputs_cyclical!$A$1:$BE$243, MATCH('Cyclical_after overrides'!$A135, F_Inputs_cyclical!$A$1:$A$243, 0), MATCH('Cyclical_after overrides'!AE$1, F_Inputs_cyclical!$A$1:$BE$1, 0))="", "", INDEX(F_Inputs_cyclical!$A$1:$BE$243, MATCH('Cyclical_after overrides'!$A135, F_Inputs_cyclical!$A$1:$A$243, 0), MATCH('Cyclical_after overrides'!AE$1, F_Inputs_cyclical!$A$1:$BE$1, 0))),
Cyclical_overrides!AE135)</f>
        <v>1.9E-2</v>
      </c>
      <c r="AF135" s="72">
        <f>IF(Cyclical_overrides!AF135 = "",
IF(INDEX(F_Inputs_cyclical!$A$1:$BE$243, MATCH('Cyclical_after overrides'!$A135, F_Inputs_cyclical!$A$1:$A$243, 0), MATCH('Cyclical_after overrides'!AF$1, F_Inputs_cyclical!$A$1:$BE$1, 0))="", "", INDEX(F_Inputs_cyclical!$A$1:$BE$243, MATCH('Cyclical_after overrides'!$A135, F_Inputs_cyclical!$A$1:$A$243, 0), MATCH('Cyclical_after overrides'!AF$1, F_Inputs_cyclical!$A$1:$BE$1, 0))),
Cyclical_overrides!AF135)</f>
        <v>3.476</v>
      </c>
      <c r="AG135" s="72">
        <f>IF(Cyclical_overrides!AG135 = "",
IF(INDEX(F_Inputs_cyclical!$A$1:$BE$243, MATCH('Cyclical_after overrides'!$A135, F_Inputs_cyclical!$A$1:$A$243, 0), MATCH('Cyclical_after overrides'!AG$1, F_Inputs_cyclical!$A$1:$BE$1, 0))="", "", INDEX(F_Inputs_cyclical!$A$1:$BE$243, MATCH('Cyclical_after overrides'!$A135, F_Inputs_cyclical!$A$1:$A$243, 0), MATCH('Cyclical_after overrides'!AG$1, F_Inputs_cyclical!$A$1:$BE$1, 0))),
Cyclical_overrides!AG135)</f>
        <v>1.845</v>
      </c>
      <c r="AH135" s="72">
        <f>IF(Cyclical_overrides!AH135 = "",
IF(INDEX(F_Inputs_cyclical!$A$1:$BE$243, MATCH('Cyclical_after overrides'!$A135, F_Inputs_cyclical!$A$1:$A$243, 0), MATCH('Cyclical_after overrides'!AH$1, F_Inputs_cyclical!$A$1:$BE$1, 0))="", "", INDEX(F_Inputs_cyclical!$A$1:$BE$243, MATCH('Cyclical_after overrides'!$A135, F_Inputs_cyclical!$A$1:$A$243, 0), MATCH('Cyclical_after overrides'!AH$1, F_Inputs_cyclical!$A$1:$BE$1, 0))),
Cyclical_overrides!AH135)</f>
        <v>4.3339999999999996</v>
      </c>
      <c r="AI135" s="72">
        <f>IF(Cyclical_overrides!AI135 = "",
IF(INDEX(F_Inputs_cyclical!$A$1:$BE$243, MATCH('Cyclical_after overrides'!$A135, F_Inputs_cyclical!$A$1:$A$243, 0), MATCH('Cyclical_after overrides'!AI$1, F_Inputs_cyclical!$A$1:$BE$1, 0))="", "", INDEX(F_Inputs_cyclical!$A$1:$BE$243, MATCH('Cyclical_after overrides'!$A135, F_Inputs_cyclical!$A$1:$A$243, 0), MATCH('Cyclical_after overrides'!AI$1, F_Inputs_cyclical!$A$1:$BE$1, 0))),
Cyclical_overrides!AI135)</f>
        <v>3.173</v>
      </c>
      <c r="AJ135" s="72">
        <f>IF(Cyclical_overrides!AJ135 = "",
IF(INDEX(F_Inputs_cyclical!$A$1:$BE$243, MATCH('Cyclical_after overrides'!$A135, F_Inputs_cyclical!$A$1:$A$243, 0), MATCH('Cyclical_after overrides'!AJ$1, F_Inputs_cyclical!$A$1:$BE$1, 0))="", "", INDEX(F_Inputs_cyclical!$A$1:$BE$243, MATCH('Cyclical_after overrides'!$A135, F_Inputs_cyclical!$A$1:$A$243, 0), MATCH('Cyclical_after overrides'!AJ$1, F_Inputs_cyclical!$A$1:$BE$1, 0))),
Cyclical_overrides!AJ135)</f>
        <v>0</v>
      </c>
      <c r="AK135" s="72">
        <f>IF(Cyclical_overrides!AK135 = "",
IF(INDEX(F_Inputs_cyclical!$A$1:$BE$243, MATCH('Cyclical_after overrides'!$A135, F_Inputs_cyclical!$A$1:$A$243, 0), MATCH('Cyclical_after overrides'!AK$1, F_Inputs_cyclical!$A$1:$BE$1, 0))="", "", INDEX(F_Inputs_cyclical!$A$1:$BE$243, MATCH('Cyclical_after overrides'!$A135, F_Inputs_cyclical!$A$1:$A$243, 0), MATCH('Cyclical_after overrides'!AK$1, F_Inputs_cyclical!$A$1:$BE$1, 0))),
Cyclical_overrides!AK135)</f>
        <v>0</v>
      </c>
      <c r="AL135" s="72">
        <f>IF(Cyclical_overrides!AL135 = "",
IF(INDEX(F_Inputs_cyclical!$A$1:$BE$243, MATCH('Cyclical_after overrides'!$A135, F_Inputs_cyclical!$A$1:$A$243, 0), MATCH('Cyclical_after overrides'!AL$1, F_Inputs_cyclical!$A$1:$BE$1, 0))="", "", INDEX(F_Inputs_cyclical!$A$1:$BE$243, MATCH('Cyclical_after overrides'!$A135, F_Inputs_cyclical!$A$1:$A$243, 0), MATCH('Cyclical_after overrides'!AL$1, F_Inputs_cyclical!$A$1:$BE$1, 0))),
Cyclical_overrides!AL135)</f>
        <v>3.3839999999999999</v>
      </c>
      <c r="AM135" s="72">
        <f>IF(Cyclical_overrides!AM135 = "",
IF(INDEX(F_Inputs_cyclical!$A$1:$BE$243, MATCH('Cyclical_after overrides'!$A135, F_Inputs_cyclical!$A$1:$A$243, 0), MATCH('Cyclical_after overrides'!AM$1, F_Inputs_cyclical!$A$1:$BE$1, 0))="", "", INDEX(F_Inputs_cyclical!$A$1:$BE$243, MATCH('Cyclical_after overrides'!$A135, F_Inputs_cyclical!$A$1:$A$243, 0), MATCH('Cyclical_after overrides'!AM$1, F_Inputs_cyclical!$A$1:$BE$1, 0))),
Cyclical_overrides!AM135)</f>
        <v>5.0991500124479678</v>
      </c>
      <c r="AN135" s="72" t="str">
        <f>IF(Cyclical_overrides!AN135 = "",
IF(INDEX(F_Inputs_cyclical!$A$1:$BE$243, MATCH('Cyclical_after overrides'!$A135, F_Inputs_cyclical!$A$1:$A$243, 0), MATCH('Cyclical_after overrides'!AN$1, F_Inputs_cyclical!$A$1:$BE$1, 0))="", "", INDEX(F_Inputs_cyclical!$A$1:$BE$243, MATCH('Cyclical_after overrides'!$A135, F_Inputs_cyclical!$A$1:$A$243, 0), MATCH('Cyclical_after overrides'!AN$1, F_Inputs_cyclical!$A$1:$BE$1, 0))),
Cyclical_overrides!AN135)</f>
        <v/>
      </c>
      <c r="AO135" s="72">
        <f>IF(Cyclical_overrides!AO135 = "",
IF(INDEX(F_Inputs_cyclical!$A$1:$BE$243, MATCH('Cyclical_after overrides'!$A135, F_Inputs_cyclical!$A$1:$A$243, 0), MATCH('Cyclical_after overrides'!AO$1, F_Inputs_cyclical!$A$1:$BE$1, 0))="", "", INDEX(F_Inputs_cyclical!$A$1:$BE$243, MATCH('Cyclical_after overrides'!$A135, F_Inputs_cyclical!$A$1:$A$243, 0), MATCH('Cyclical_after overrides'!AO$1, F_Inputs_cyclical!$A$1:$BE$1, 0))),
Cyclical_overrides!AO135)</f>
        <v>6.6000000000000003E-2</v>
      </c>
      <c r="AP135" s="72">
        <f>IF(Cyclical_overrides!AP135 = "",
IF(INDEX(F_Inputs_cyclical!$A$1:$BE$243, MATCH('Cyclical_after overrides'!$A135, F_Inputs_cyclical!$A$1:$A$243, 0), MATCH('Cyclical_after overrides'!AP$1, F_Inputs_cyclical!$A$1:$BE$1, 0))="", "", INDEX(F_Inputs_cyclical!$A$1:$BE$243, MATCH('Cyclical_after overrides'!$A135, F_Inputs_cyclical!$A$1:$A$243, 0), MATCH('Cyclical_after overrides'!AP$1, F_Inputs_cyclical!$A$1:$BE$1, 0))),
Cyclical_overrides!AP135)</f>
        <v>3.3180000000000001</v>
      </c>
      <c r="AQ135" s="72" t="str">
        <f>IF(Cyclical_overrides!AQ135 = "",
IF(INDEX(F_Inputs_cyclical!$A$1:$BE$243, MATCH('Cyclical_after overrides'!$A135, F_Inputs_cyclical!$A$1:$A$243, 0), MATCH('Cyclical_after overrides'!AQ$1, F_Inputs_cyclical!$A$1:$BE$1, 0))="", "", INDEX(F_Inputs_cyclical!$A$1:$BE$243, MATCH('Cyclical_after overrides'!$A135, F_Inputs_cyclical!$A$1:$A$243, 0), MATCH('Cyclical_after overrides'!AQ$1, F_Inputs_cyclical!$A$1:$BE$1, 0))),
Cyclical_overrides!AQ135)</f>
        <v/>
      </c>
      <c r="AR135" s="72" t="str">
        <f>IF(Cyclical_overrides!AR135 = "",
IF(INDEX(F_Inputs_cyclical!$A$1:$BE$243, MATCH('Cyclical_after overrides'!$A135, F_Inputs_cyclical!$A$1:$A$243, 0), MATCH('Cyclical_after overrides'!AR$1, F_Inputs_cyclical!$A$1:$BE$1, 0))="", "", INDEX(F_Inputs_cyclical!$A$1:$BE$243, MATCH('Cyclical_after overrides'!$A135, F_Inputs_cyclical!$A$1:$A$243, 0), MATCH('Cyclical_after overrides'!AR$1, F_Inputs_cyclical!$A$1:$BE$1, 0))),
Cyclical_overrides!AR135)</f>
        <v/>
      </c>
      <c r="AS135" s="72" t="str">
        <f>IF(Cyclical_overrides!AS135 = "",
IF(INDEX(F_Inputs_cyclical!$A$1:$BE$243, MATCH('Cyclical_after overrides'!$A135, F_Inputs_cyclical!$A$1:$A$243, 0), MATCH('Cyclical_after overrides'!AS$1, F_Inputs_cyclical!$A$1:$BE$1, 0))="", "", INDEX(F_Inputs_cyclical!$A$1:$BE$243, MATCH('Cyclical_after overrides'!$A135, F_Inputs_cyclical!$A$1:$A$243, 0), MATCH('Cyclical_after overrides'!AS$1, F_Inputs_cyclical!$A$1:$BE$1, 0))),
Cyclical_overrides!AS135)</f>
        <v/>
      </c>
      <c r="AT135" s="72" t="str">
        <f>IF(Cyclical_overrides!AT135 = "",
IF(INDEX(F_Inputs_cyclical!$A$1:$BE$243, MATCH('Cyclical_after overrides'!$A135, F_Inputs_cyclical!$A$1:$A$243, 0), MATCH('Cyclical_after overrides'!AT$1, F_Inputs_cyclical!$A$1:$BE$1, 0))="", "", INDEX(F_Inputs_cyclical!$A$1:$BE$243, MATCH('Cyclical_after overrides'!$A135, F_Inputs_cyclical!$A$1:$A$243, 0), MATCH('Cyclical_after overrides'!AT$1, F_Inputs_cyclical!$A$1:$BE$1, 0))),
Cyclical_overrides!AT135)</f>
        <v/>
      </c>
      <c r="AU135" s="72" t="str">
        <f>IF(Cyclical_overrides!AU135 = "",
IF(INDEX(F_Inputs_cyclical!$A$1:$BE$243, MATCH('Cyclical_after overrides'!$A135, F_Inputs_cyclical!$A$1:$A$243, 0), MATCH('Cyclical_after overrides'!AU$1, F_Inputs_cyclical!$A$1:$BE$1, 0))="", "", INDEX(F_Inputs_cyclical!$A$1:$BE$243, MATCH('Cyclical_after overrides'!$A135, F_Inputs_cyclical!$A$1:$A$243, 0), MATCH('Cyclical_after overrides'!AU$1, F_Inputs_cyclical!$A$1:$BE$1, 0))),
Cyclical_overrides!AU135)</f>
        <v/>
      </c>
      <c r="AV135" s="72" t="str">
        <f>IF(Cyclical_overrides!AV135 = "",
IF(INDEX(F_Inputs_cyclical!$A$1:$BE$243, MATCH('Cyclical_after overrides'!$A135, F_Inputs_cyclical!$A$1:$A$243, 0), MATCH('Cyclical_after overrides'!AV$1, F_Inputs_cyclical!$A$1:$BE$1, 0))="", "", INDEX(F_Inputs_cyclical!$A$1:$BE$243, MATCH('Cyclical_after overrides'!$A135, F_Inputs_cyclical!$A$1:$A$243, 0), MATCH('Cyclical_after overrides'!AV$1, F_Inputs_cyclical!$A$1:$BE$1, 0))),
Cyclical_overrides!AV135)</f>
        <v/>
      </c>
      <c r="AW135" s="72">
        <f>IF(Cyclical_overrides!AW135 = "",
IF(INDEX(F_Inputs_cyclical!$A$1:$BE$243, MATCH('Cyclical_after overrides'!$A135, F_Inputs_cyclical!$A$1:$A$243, 0), MATCH('Cyclical_after overrides'!AW$1, F_Inputs_cyclical!$A$1:$BE$1, 0))="", "", INDEX(F_Inputs_cyclical!$A$1:$BE$243, MATCH('Cyclical_after overrides'!$A135, F_Inputs_cyclical!$A$1:$A$243, 0), MATCH('Cyclical_after overrides'!AW$1, F_Inputs_cyclical!$A$1:$BE$1, 0))),
Cyclical_overrides!AW135)</f>
        <v>0.94744609856262829</v>
      </c>
      <c r="AX135" s="72">
        <f>IF(Cyclical_overrides!AX135 = "",
IF(INDEX(F_Inputs_cyclical!$A$1:$BE$243, MATCH('Cyclical_after overrides'!$A135, F_Inputs_cyclical!$A$1:$A$243, 0), MATCH('Cyclical_after overrides'!AX$1, F_Inputs_cyclical!$A$1:$BE$1, 0))="", "", INDEX(F_Inputs_cyclical!$A$1:$BE$243, MATCH('Cyclical_after overrides'!$A135, F_Inputs_cyclical!$A$1:$A$243, 0), MATCH('Cyclical_after overrides'!AX$1, F_Inputs_cyclical!$A$1:$BE$1, 0))),
Cyclical_overrides!AX135)</f>
        <v>23.372599491166561</v>
      </c>
      <c r="AY135" s="72">
        <f>IF(Cyclical_overrides!AY135 = "",
IF(INDEX(F_Inputs_cyclical!$A$1:$BE$243, MATCH('Cyclical_after overrides'!$A135, F_Inputs_cyclical!$A$1:$A$243, 0), MATCH('Cyclical_after overrides'!AY$1, F_Inputs_cyclical!$A$1:$BE$1, 0))="", "", INDEX(F_Inputs_cyclical!$A$1:$BE$243, MATCH('Cyclical_after overrides'!$A135, F_Inputs_cyclical!$A$1:$A$243, 0), MATCH('Cyclical_after overrides'!AY$1, F_Inputs_cyclical!$A$1:$BE$1, 0))),
Cyclical_overrides!AY135)</f>
        <v>134.14549045872508</v>
      </c>
      <c r="AZ135" s="72">
        <f>IF(Cyclical_overrides!AZ135 = "",
IF(INDEX(F_Inputs_cyclical!$A$1:$BE$243, MATCH('Cyclical_after overrides'!$A135, F_Inputs_cyclical!$A$1:$A$243, 0), MATCH('Cyclical_after overrides'!AZ$1, F_Inputs_cyclical!$A$1:$BE$1, 0))="", "", INDEX(F_Inputs_cyclical!$A$1:$BE$243, MATCH('Cyclical_after overrides'!$A135, F_Inputs_cyclical!$A$1:$A$243, 0), MATCH('Cyclical_after overrides'!AZ$1, F_Inputs_cyclical!$A$1:$BE$1, 0))),
Cyclical_overrides!AZ135)</f>
        <v>2.121182148653316</v>
      </c>
      <c r="BA135" s="72">
        <f>IF(Cyclical_overrides!BA135 = "",
IF(INDEX(F_Inputs_cyclical!$A$1:$BE$243, MATCH('Cyclical_after overrides'!$A135, F_Inputs_cyclical!$A$1:$A$243, 0), MATCH('Cyclical_after overrides'!BA$1, F_Inputs_cyclical!$A$1:$BE$1, 0))="", "", INDEX(F_Inputs_cyclical!$A$1:$BE$243, MATCH('Cyclical_after overrides'!$A135, F_Inputs_cyclical!$A$1:$A$243, 0), MATCH('Cyclical_after overrides'!BA$1, F_Inputs_cyclical!$A$1:$BE$1, 0))),
Cyclical_overrides!BA135)</f>
        <v>14.417182835409056</v>
      </c>
      <c r="BB135" s="72">
        <f>IF(Cyclical_overrides!BB135 = "",
IF(INDEX(F_Inputs_cyclical!$A$1:$BE$243, MATCH('Cyclical_after overrides'!$A135, F_Inputs_cyclical!$A$1:$A$243, 0), MATCH('Cyclical_after overrides'!BB$1, F_Inputs_cyclical!$A$1:$BE$1, 0))="", "", INDEX(F_Inputs_cyclical!$A$1:$BE$243, MATCH('Cyclical_after overrides'!$A135, F_Inputs_cyclical!$A$1:$A$243, 0), MATCH('Cyclical_after overrides'!BB$1, F_Inputs_cyclical!$A$1:$BE$1, 0))),
Cyclical_overrides!BB135)</f>
        <v>14.417182835409056</v>
      </c>
      <c r="BC135" s="72">
        <f>IF(Cyclical_overrides!BC135 = "",
IF(INDEX(F_Inputs_cyclical!$A$1:$BE$243, MATCH('Cyclical_after overrides'!$A135, F_Inputs_cyclical!$A$1:$A$243, 0), MATCH('Cyclical_after overrides'!BC$1, F_Inputs_cyclical!$A$1:$BE$1, 0))="", "", INDEX(F_Inputs_cyclical!$A$1:$BE$243, MATCH('Cyclical_after overrides'!$A135, F_Inputs_cyclical!$A$1:$A$243, 0), MATCH('Cyclical_after overrides'!BC$1, F_Inputs_cyclical!$A$1:$BE$1, 0))),
Cyclical_overrides!BC135)</f>
        <v>9.9020103005692626</v>
      </c>
      <c r="BD135" s="72">
        <f>IF(Cyclical_overrides!BD135 = "",
IF(INDEX(F_Inputs_cyclical!$A$1:$BE$243, MATCH('Cyclical_after overrides'!$A135, F_Inputs_cyclical!$A$1:$A$243, 0), MATCH('Cyclical_after overrides'!BD$1, F_Inputs_cyclical!$A$1:$BE$1, 0))="", "", INDEX(F_Inputs_cyclical!$A$1:$BE$243, MATCH('Cyclical_after overrides'!$A135, F_Inputs_cyclical!$A$1:$A$243, 0), MATCH('Cyclical_after overrides'!BD$1, F_Inputs_cyclical!$A$1:$BE$1, 0))),
Cyclical_overrides!BD135)</f>
        <v>957.29300000000001</v>
      </c>
      <c r="BE135" s="194"/>
    </row>
    <row r="136" spans="1:57" x14ac:dyDescent="0.4">
      <c r="A136" s="63" t="str">
        <f t="shared" si="2"/>
        <v>AFW14</v>
      </c>
      <c r="B136" s="63" t="s">
        <v>397</v>
      </c>
      <c r="C136" s="63" t="s">
        <v>243</v>
      </c>
      <c r="D136" s="72">
        <f>IF(Cyclical_overrides!D136 = "",
IF(INDEX(F_Inputs_cyclical!$A$1:$BE$243, MATCH('Cyclical_after overrides'!$A136, F_Inputs_cyclical!$A$1:$A$243, 0), MATCH('Cyclical_after overrides'!D$1, F_Inputs_cyclical!$A$1:$BE$1, 0))="", "", INDEX(F_Inputs_cyclical!$A$1:$BE$243, MATCH('Cyclical_after overrides'!$A136, F_Inputs_cyclical!$A$1:$A$243, 0), MATCH('Cyclical_after overrides'!D$1, F_Inputs_cyclical!$A$1:$BE$1, 0))),
Cyclical_overrides!D136)</f>
        <v>7.1440000000000001</v>
      </c>
      <c r="E136" s="72">
        <f>IF(Cyclical_overrides!E136 = "",
IF(INDEX(F_Inputs_cyclical!$A$1:$BE$243, MATCH('Cyclical_after overrides'!$A136, F_Inputs_cyclical!$A$1:$A$243, 0), MATCH('Cyclical_after overrides'!E$1, F_Inputs_cyclical!$A$1:$BE$1, 0))="", "", INDEX(F_Inputs_cyclical!$A$1:$BE$243, MATCH('Cyclical_after overrides'!$A136, F_Inputs_cyclical!$A$1:$A$243, 0), MATCH('Cyclical_after overrides'!E$1, F_Inputs_cyclical!$A$1:$BE$1, 0))),
Cyclical_overrides!E136)</f>
        <v>0.158</v>
      </c>
      <c r="F136" s="72">
        <f>IF(Cyclical_overrides!F136 = "",
IF(INDEX(F_Inputs_cyclical!$A$1:$BE$243, MATCH('Cyclical_after overrides'!$A136, F_Inputs_cyclical!$A$1:$A$243, 0), MATCH('Cyclical_after overrides'!F$1, F_Inputs_cyclical!$A$1:$BE$1, 0))="", "", INDEX(F_Inputs_cyclical!$A$1:$BE$243, MATCH('Cyclical_after overrides'!$A136, F_Inputs_cyclical!$A$1:$A$243, 0), MATCH('Cyclical_after overrides'!F$1, F_Inputs_cyclical!$A$1:$BE$1, 0))),
Cyclical_overrides!F136)</f>
        <v>8.0609999999999999</v>
      </c>
      <c r="G136" s="72">
        <f>IF(Cyclical_overrides!G136 = "",
IF(INDEX(F_Inputs_cyclical!$A$1:$BE$243, MATCH('Cyclical_after overrides'!$A136, F_Inputs_cyclical!$A$1:$A$243, 0), MATCH('Cyclical_after overrides'!G$1, F_Inputs_cyclical!$A$1:$BE$1, 0))="", "", INDEX(F_Inputs_cyclical!$A$1:$BE$243, MATCH('Cyclical_after overrides'!$A136, F_Inputs_cyclical!$A$1:$A$243, 0), MATCH('Cyclical_after overrides'!G$1, F_Inputs_cyclical!$A$1:$BE$1, 0))),
Cyclical_overrides!G136)</f>
        <v>2.8340000000000001</v>
      </c>
      <c r="H136" s="72">
        <f>IF(Cyclical_overrides!H136 = "",
IF(INDEX(F_Inputs_cyclical!$A$1:$BE$243, MATCH('Cyclical_after overrides'!$A136, F_Inputs_cyclical!$A$1:$A$243, 0), MATCH('Cyclical_after overrides'!H$1, F_Inputs_cyclical!$A$1:$BE$1, 0))="", "", INDEX(F_Inputs_cyclical!$A$1:$BE$243, MATCH('Cyclical_after overrides'!$A136, F_Inputs_cyclical!$A$1:$A$243, 0), MATCH('Cyclical_after overrides'!H$1, F_Inputs_cyclical!$A$1:$BE$1, 0))),
Cyclical_overrides!H136)</f>
        <v>0.46600000000000003</v>
      </c>
      <c r="I136" s="72">
        <f>IF(Cyclical_overrides!I136 = "",
IF(INDEX(F_Inputs_cyclical!$A$1:$BE$243, MATCH('Cyclical_after overrides'!$A136, F_Inputs_cyclical!$A$1:$A$243, 0), MATCH('Cyclical_after overrides'!I$1, F_Inputs_cyclical!$A$1:$BE$1, 0))="", "", INDEX(F_Inputs_cyclical!$A$1:$BE$243, MATCH('Cyclical_after overrides'!$A136, F_Inputs_cyclical!$A$1:$A$243, 0), MATCH('Cyclical_after overrides'!I$1, F_Inputs_cyclical!$A$1:$BE$1, 0))),
Cyclical_overrides!I136)</f>
        <v>0</v>
      </c>
      <c r="J136" s="72">
        <f>IF(Cyclical_overrides!J136 = "",
IF(INDEX(F_Inputs_cyclical!$A$1:$BE$243, MATCH('Cyclical_after overrides'!$A136, F_Inputs_cyclical!$A$1:$A$243, 0), MATCH('Cyclical_after overrides'!J$1, F_Inputs_cyclical!$A$1:$BE$1, 0))="", "", INDEX(F_Inputs_cyclical!$A$1:$BE$243, MATCH('Cyclical_after overrides'!$A136, F_Inputs_cyclical!$A$1:$A$243, 0), MATCH('Cyclical_after overrides'!J$1, F_Inputs_cyclical!$A$1:$BE$1, 0))),
Cyclical_overrides!J136)</f>
        <v>28.631</v>
      </c>
      <c r="K136" s="72">
        <f>IF(Cyclical_overrides!K136 = "",
IF(INDEX(F_Inputs_cyclical!$A$1:$BE$243, MATCH('Cyclical_after overrides'!$A136, F_Inputs_cyclical!$A$1:$A$243, 0), MATCH('Cyclical_after overrides'!K$1, F_Inputs_cyclical!$A$1:$BE$1, 0))="", "", INDEX(F_Inputs_cyclical!$A$1:$BE$243, MATCH('Cyclical_after overrides'!$A136, F_Inputs_cyclical!$A$1:$A$243, 0), MATCH('Cyclical_after overrides'!K$1, F_Inputs_cyclical!$A$1:$BE$1, 0))),
Cyclical_overrides!K136)</f>
        <v>7.5629999999999997</v>
      </c>
      <c r="L136" s="72">
        <f>IF(Cyclical_overrides!L136 = "",
IF(INDEX(F_Inputs_cyclical!$A$1:$BE$243, MATCH('Cyclical_after overrides'!$A136, F_Inputs_cyclical!$A$1:$A$243, 0), MATCH('Cyclical_after overrides'!L$1, F_Inputs_cyclical!$A$1:$BE$1, 0))="", "", INDEX(F_Inputs_cyclical!$A$1:$BE$243, MATCH('Cyclical_after overrides'!$A136, F_Inputs_cyclical!$A$1:$A$243, 0), MATCH('Cyclical_after overrides'!L$1, F_Inputs_cyclical!$A$1:$BE$1, 0))),
Cyclical_overrides!L136)</f>
        <v>2.4780000000000002</v>
      </c>
      <c r="M136" s="72">
        <f>IF(Cyclical_overrides!M136 = "",
IF(INDEX(F_Inputs_cyclical!$A$1:$BE$243, MATCH('Cyclical_after overrides'!$A136, F_Inputs_cyclical!$A$1:$A$243, 0), MATCH('Cyclical_after overrides'!M$1, F_Inputs_cyclical!$A$1:$BE$1, 0))="", "", INDEX(F_Inputs_cyclical!$A$1:$BE$243, MATCH('Cyclical_after overrides'!$A136, F_Inputs_cyclical!$A$1:$A$243, 0), MATCH('Cyclical_after overrides'!M$1, F_Inputs_cyclical!$A$1:$BE$1, 0))),
Cyclical_overrides!M136)</f>
        <v>0</v>
      </c>
      <c r="N136" s="72">
        <f>IF(Cyclical_overrides!N136 = "",
IF(INDEX(F_Inputs_cyclical!$A$1:$BE$243, MATCH('Cyclical_after overrides'!$A136, F_Inputs_cyclical!$A$1:$A$243, 0), MATCH('Cyclical_after overrides'!N$1, F_Inputs_cyclical!$A$1:$BE$1, 0))="", "", INDEX(F_Inputs_cyclical!$A$1:$BE$243, MATCH('Cyclical_after overrides'!$A136, F_Inputs_cyclical!$A$1:$A$243, 0), MATCH('Cyclical_after overrides'!N$1, F_Inputs_cyclical!$A$1:$BE$1, 0))),
Cyclical_overrides!N136)</f>
        <v>2.4780000000000002</v>
      </c>
      <c r="O136" s="72" t="str">
        <f>IF(Cyclical_overrides!O136 = "",
IF(INDEX(F_Inputs_cyclical!$A$1:$BE$243, MATCH('Cyclical_after overrides'!$A136, F_Inputs_cyclical!$A$1:$A$243, 0), MATCH('Cyclical_after overrides'!O$1, F_Inputs_cyclical!$A$1:$BE$1, 0))="", "", INDEX(F_Inputs_cyclical!$A$1:$BE$243, MATCH('Cyclical_after overrides'!$A136, F_Inputs_cyclical!$A$1:$A$243, 0), MATCH('Cyclical_after overrides'!O$1, F_Inputs_cyclical!$A$1:$BE$1, 0))),
Cyclical_overrides!O136)</f>
        <v/>
      </c>
      <c r="P136" s="72" t="str">
        <f>IF(Cyclical_overrides!P136 = "",
IF(INDEX(F_Inputs_cyclical!$A$1:$BE$243, MATCH('Cyclical_after overrides'!$A136, F_Inputs_cyclical!$A$1:$A$243, 0), MATCH('Cyclical_after overrides'!P$1, F_Inputs_cyclical!$A$1:$BE$1, 0))="", "", INDEX(F_Inputs_cyclical!$A$1:$BE$243, MATCH('Cyclical_after overrides'!$A136, F_Inputs_cyclical!$A$1:$A$243, 0), MATCH('Cyclical_after overrides'!P$1, F_Inputs_cyclical!$A$1:$BE$1, 0))),
Cyclical_overrides!P136)</f>
        <v/>
      </c>
      <c r="Q136" s="72" t="str">
        <f>IF(Cyclical_overrides!Q136 = "",
IF(INDEX(F_Inputs_cyclical!$A$1:$BE$243, MATCH('Cyclical_after overrides'!$A136, F_Inputs_cyclical!$A$1:$A$243, 0), MATCH('Cyclical_after overrides'!Q$1, F_Inputs_cyclical!$A$1:$BE$1, 0))="", "", INDEX(F_Inputs_cyclical!$A$1:$BE$243, MATCH('Cyclical_after overrides'!$A136, F_Inputs_cyclical!$A$1:$A$243, 0), MATCH('Cyclical_after overrides'!Q$1, F_Inputs_cyclical!$A$1:$BE$1, 0))),
Cyclical_overrides!Q136)</f>
        <v/>
      </c>
      <c r="R136" s="72" t="str">
        <f>IF(Cyclical_overrides!R136 = "",
IF(INDEX(F_Inputs_cyclical!$A$1:$BE$243, MATCH('Cyclical_after overrides'!$A136, F_Inputs_cyclical!$A$1:$A$243, 0), MATCH('Cyclical_after overrides'!R$1, F_Inputs_cyclical!$A$1:$BE$1, 0))="", "", INDEX(F_Inputs_cyclical!$A$1:$BE$243, MATCH('Cyclical_after overrides'!$A136, F_Inputs_cyclical!$A$1:$A$243, 0), MATCH('Cyclical_after overrides'!R$1, F_Inputs_cyclical!$A$1:$BE$1, 0))),
Cyclical_overrides!R136)</f>
        <v/>
      </c>
      <c r="S136" s="72" t="str">
        <f>IF(Cyclical_overrides!S136 = "",
IF(INDEX(F_Inputs_cyclical!$A$1:$BE$243, MATCH('Cyclical_after overrides'!$A136, F_Inputs_cyclical!$A$1:$A$243, 0), MATCH('Cyclical_after overrides'!S$1, F_Inputs_cyclical!$A$1:$BE$1, 0))="", "", INDEX(F_Inputs_cyclical!$A$1:$BE$243, MATCH('Cyclical_after overrides'!$A136, F_Inputs_cyclical!$A$1:$A$243, 0), MATCH('Cyclical_after overrides'!S$1, F_Inputs_cyclical!$A$1:$BE$1, 0))),
Cyclical_overrides!S136)</f>
        <v/>
      </c>
      <c r="T136" s="72" t="str">
        <f>IF(Cyclical_overrides!T136 = "",
IF(INDEX(F_Inputs_cyclical!$A$1:$BE$243, MATCH('Cyclical_after overrides'!$A136, F_Inputs_cyclical!$A$1:$A$243, 0), MATCH('Cyclical_after overrides'!T$1, F_Inputs_cyclical!$A$1:$BE$1, 0))="", "", INDEX(F_Inputs_cyclical!$A$1:$BE$243, MATCH('Cyclical_after overrides'!$A136, F_Inputs_cyclical!$A$1:$A$243, 0), MATCH('Cyclical_after overrides'!T$1, F_Inputs_cyclical!$A$1:$BE$1, 0))),
Cyclical_overrides!T136)</f>
        <v/>
      </c>
      <c r="U136" s="72">
        <f>IF(Cyclical_overrides!U136 = "",
IF(INDEX(F_Inputs_cyclical!$A$1:$BE$243, MATCH('Cyclical_after overrides'!$A136, F_Inputs_cyclical!$A$1:$A$243, 0), MATCH('Cyclical_after overrides'!U$1, F_Inputs_cyclical!$A$1:$BE$1, 0))="", "", INDEX(F_Inputs_cyclical!$A$1:$BE$243, MATCH('Cyclical_after overrides'!$A136, F_Inputs_cyclical!$A$1:$A$243, 0), MATCH('Cyclical_after overrides'!U$1, F_Inputs_cyclical!$A$1:$BE$1, 0))),
Cyclical_overrides!U136)</f>
        <v>26.152999999999999</v>
      </c>
      <c r="V136" s="72">
        <f>IF(Cyclical_overrides!V136 = "",
IF(INDEX(F_Inputs_cyclical!$A$1:$BE$243, MATCH('Cyclical_after overrides'!$A136, F_Inputs_cyclical!$A$1:$A$243, 0), MATCH('Cyclical_after overrides'!V$1, F_Inputs_cyclical!$A$1:$BE$1, 0))="", "", INDEX(F_Inputs_cyclical!$A$1:$BE$243, MATCH('Cyclical_after overrides'!$A136, F_Inputs_cyclical!$A$1:$A$243, 0), MATCH('Cyclical_after overrides'!V$1, F_Inputs_cyclical!$A$1:$BE$1, 0))),
Cyclical_overrides!V136)</f>
        <v>695.01700000000005</v>
      </c>
      <c r="W136" s="72">
        <f>IF(Cyclical_overrides!W136 = "",
IF(INDEX(F_Inputs_cyclical!$A$1:$BE$243, MATCH('Cyclical_after overrides'!$A136, F_Inputs_cyclical!$A$1:$A$243, 0), MATCH('Cyclical_after overrides'!W$1, F_Inputs_cyclical!$A$1:$BE$1, 0))="", "", INDEX(F_Inputs_cyclical!$A$1:$BE$243, MATCH('Cyclical_after overrides'!$A136, F_Inputs_cyclical!$A$1:$A$243, 0), MATCH('Cyclical_after overrides'!W$1, F_Inputs_cyclical!$A$1:$BE$1, 0))),
Cyclical_overrides!W136)</f>
        <v>642.75900000000001</v>
      </c>
      <c r="X136" s="72">
        <f>IF(Cyclical_overrides!X136 = "",
IF(INDEX(F_Inputs_cyclical!$A$1:$BE$243, MATCH('Cyclical_after overrides'!$A136, F_Inputs_cyclical!$A$1:$A$243, 0), MATCH('Cyclical_after overrides'!X$1, F_Inputs_cyclical!$A$1:$BE$1, 0))="", "", INDEX(F_Inputs_cyclical!$A$1:$BE$243, MATCH('Cyclical_after overrides'!$A136, F_Inputs_cyclical!$A$1:$A$243, 0), MATCH('Cyclical_after overrides'!X$1, F_Inputs_cyclical!$A$1:$BE$1, 0))),
Cyclical_overrides!X136)</f>
        <v>0</v>
      </c>
      <c r="Y136" s="72">
        <f>IF(Cyclical_overrides!Y136 = "",
IF(INDEX(F_Inputs_cyclical!$A$1:$BE$243, MATCH('Cyclical_after overrides'!$A136, F_Inputs_cyclical!$A$1:$A$243, 0), MATCH('Cyclical_after overrides'!Y$1, F_Inputs_cyclical!$A$1:$BE$1, 0))="", "", INDEX(F_Inputs_cyclical!$A$1:$BE$243, MATCH('Cyclical_after overrides'!$A136, F_Inputs_cyclical!$A$1:$A$243, 0), MATCH('Cyclical_after overrides'!Y$1, F_Inputs_cyclical!$A$1:$BE$1, 0))),
Cyclical_overrides!Y136)</f>
        <v>0</v>
      </c>
      <c r="Z136" s="72">
        <f>IF(Cyclical_overrides!Z136 = "",
IF(INDEX(F_Inputs_cyclical!$A$1:$BE$243, MATCH('Cyclical_after overrides'!$A136, F_Inputs_cyclical!$A$1:$A$243, 0), MATCH('Cyclical_after overrides'!Z$1, F_Inputs_cyclical!$A$1:$BE$1, 0))="", "", INDEX(F_Inputs_cyclical!$A$1:$BE$243, MATCH('Cyclical_after overrides'!$A136, F_Inputs_cyclical!$A$1:$A$243, 0), MATCH('Cyclical_after overrides'!Z$1, F_Inputs_cyclical!$A$1:$BE$1, 0))),
Cyclical_overrides!Z136)</f>
        <v>0</v>
      </c>
      <c r="AA136" s="72">
        <f>IF(Cyclical_overrides!AA136 = "",
IF(INDEX(F_Inputs_cyclical!$A$1:$BE$243, MATCH('Cyclical_after overrides'!$A136, F_Inputs_cyclical!$A$1:$A$243, 0), MATCH('Cyclical_after overrides'!AA$1, F_Inputs_cyclical!$A$1:$BE$1, 0))="", "", INDEX(F_Inputs_cyclical!$A$1:$BE$243, MATCH('Cyclical_after overrides'!$A136, F_Inputs_cyclical!$A$1:$A$243, 0), MATCH('Cyclical_after overrides'!AA$1, F_Inputs_cyclical!$A$1:$BE$1, 0))),
Cyclical_overrides!AA136)</f>
        <v>0</v>
      </c>
      <c r="AB136" s="72">
        <f>IF(Cyclical_overrides!AB136 = "",
IF(INDEX(F_Inputs_cyclical!$A$1:$BE$243, MATCH('Cyclical_after overrides'!$A136, F_Inputs_cyclical!$A$1:$A$243, 0), MATCH('Cyclical_after overrides'!AB$1, F_Inputs_cyclical!$A$1:$BE$1, 0))="", "", INDEX(F_Inputs_cyclical!$A$1:$BE$243, MATCH('Cyclical_after overrides'!$A136, F_Inputs_cyclical!$A$1:$A$243, 0), MATCH('Cyclical_after overrides'!AB$1, F_Inputs_cyclical!$A$1:$BE$1, 0))),
Cyclical_overrides!AB136)</f>
        <v>0</v>
      </c>
      <c r="AC136" s="72" t="str">
        <f>IF(Cyclical_overrides!AC136 = "",
IF(INDEX(F_Inputs_cyclical!$A$1:$BE$243, MATCH('Cyclical_after overrides'!$A136, F_Inputs_cyclical!$A$1:$A$243, 0), MATCH('Cyclical_after overrides'!AC$1, F_Inputs_cyclical!$A$1:$BE$1, 0))="", "", INDEX(F_Inputs_cyclical!$A$1:$BE$243, MATCH('Cyclical_after overrides'!$A136, F_Inputs_cyclical!$A$1:$A$243, 0), MATCH('Cyclical_after overrides'!AC$1, F_Inputs_cyclical!$A$1:$BE$1, 0))),
Cyclical_overrides!AC136)</f>
        <v/>
      </c>
      <c r="AD136" s="72" t="str">
        <f>IF(Cyclical_overrides!AD136 = "",
IF(INDEX(F_Inputs_cyclical!$A$1:$BE$243, MATCH('Cyclical_after overrides'!$A136, F_Inputs_cyclical!$A$1:$A$243, 0), MATCH('Cyclical_after overrides'!AD$1, F_Inputs_cyclical!$A$1:$BE$1, 0))="", "", INDEX(F_Inputs_cyclical!$A$1:$BE$243, MATCH('Cyclical_after overrides'!$A136, F_Inputs_cyclical!$A$1:$A$243, 0), MATCH('Cyclical_after overrides'!AD$1, F_Inputs_cyclical!$A$1:$BE$1, 0))),
Cyclical_overrides!AD136)</f>
        <v/>
      </c>
      <c r="AE136" s="72" t="str">
        <f>IF(Cyclical_overrides!AE136 = "",
IF(INDEX(F_Inputs_cyclical!$A$1:$BE$243, MATCH('Cyclical_after overrides'!$A136, F_Inputs_cyclical!$A$1:$A$243, 0), MATCH('Cyclical_after overrides'!AE$1, F_Inputs_cyclical!$A$1:$BE$1, 0))="", "", INDEX(F_Inputs_cyclical!$A$1:$BE$243, MATCH('Cyclical_after overrides'!$A136, F_Inputs_cyclical!$A$1:$A$243, 0), MATCH('Cyclical_after overrides'!AE$1, F_Inputs_cyclical!$A$1:$BE$1, 0))),
Cyclical_overrides!AE136)</f>
        <v/>
      </c>
      <c r="AF136" s="72" t="str">
        <f>IF(Cyclical_overrides!AF136 = "",
IF(INDEX(F_Inputs_cyclical!$A$1:$BE$243, MATCH('Cyclical_after overrides'!$A136, F_Inputs_cyclical!$A$1:$A$243, 0), MATCH('Cyclical_after overrides'!AF$1, F_Inputs_cyclical!$A$1:$BE$1, 0))="", "", INDEX(F_Inputs_cyclical!$A$1:$BE$243, MATCH('Cyclical_after overrides'!$A136, F_Inputs_cyclical!$A$1:$A$243, 0), MATCH('Cyclical_after overrides'!AF$1, F_Inputs_cyclical!$A$1:$BE$1, 0))),
Cyclical_overrides!AF136)</f>
        <v/>
      </c>
      <c r="AG136" s="72" t="str">
        <f>IF(Cyclical_overrides!AG136 = "",
IF(INDEX(F_Inputs_cyclical!$A$1:$BE$243, MATCH('Cyclical_after overrides'!$A136, F_Inputs_cyclical!$A$1:$A$243, 0), MATCH('Cyclical_after overrides'!AG$1, F_Inputs_cyclical!$A$1:$BE$1, 0))="", "", INDEX(F_Inputs_cyclical!$A$1:$BE$243, MATCH('Cyclical_after overrides'!$A136, F_Inputs_cyclical!$A$1:$A$243, 0), MATCH('Cyclical_after overrides'!AG$1, F_Inputs_cyclical!$A$1:$BE$1, 0))),
Cyclical_overrides!AG136)</f>
        <v/>
      </c>
      <c r="AH136" s="72" t="str">
        <f>IF(Cyclical_overrides!AH136 = "",
IF(INDEX(F_Inputs_cyclical!$A$1:$BE$243, MATCH('Cyclical_after overrides'!$A136, F_Inputs_cyclical!$A$1:$A$243, 0), MATCH('Cyclical_after overrides'!AH$1, F_Inputs_cyclical!$A$1:$BE$1, 0))="", "", INDEX(F_Inputs_cyclical!$A$1:$BE$243, MATCH('Cyclical_after overrides'!$A136, F_Inputs_cyclical!$A$1:$A$243, 0), MATCH('Cyclical_after overrides'!AH$1, F_Inputs_cyclical!$A$1:$BE$1, 0))),
Cyclical_overrides!AH136)</f>
        <v/>
      </c>
      <c r="AI136" s="72" t="str">
        <f>IF(Cyclical_overrides!AI136 = "",
IF(INDEX(F_Inputs_cyclical!$A$1:$BE$243, MATCH('Cyclical_after overrides'!$A136, F_Inputs_cyclical!$A$1:$A$243, 0), MATCH('Cyclical_after overrides'!AI$1, F_Inputs_cyclical!$A$1:$BE$1, 0))="", "", INDEX(F_Inputs_cyclical!$A$1:$BE$243, MATCH('Cyclical_after overrides'!$A136, F_Inputs_cyclical!$A$1:$A$243, 0), MATCH('Cyclical_after overrides'!AI$1, F_Inputs_cyclical!$A$1:$BE$1, 0))),
Cyclical_overrides!AI136)</f>
        <v/>
      </c>
      <c r="AJ136" s="72" t="str">
        <f>IF(Cyclical_overrides!AJ136 = "",
IF(INDEX(F_Inputs_cyclical!$A$1:$BE$243, MATCH('Cyclical_after overrides'!$A136, F_Inputs_cyclical!$A$1:$A$243, 0), MATCH('Cyclical_after overrides'!AJ$1, F_Inputs_cyclical!$A$1:$BE$1, 0))="", "", INDEX(F_Inputs_cyclical!$A$1:$BE$243, MATCH('Cyclical_after overrides'!$A136, F_Inputs_cyclical!$A$1:$A$243, 0), MATCH('Cyclical_after overrides'!AJ$1, F_Inputs_cyclical!$A$1:$BE$1, 0))),
Cyclical_overrides!AJ136)</f>
        <v/>
      </c>
      <c r="AK136" s="72" t="str">
        <f>IF(Cyclical_overrides!AK136 = "",
IF(INDEX(F_Inputs_cyclical!$A$1:$BE$243, MATCH('Cyclical_after overrides'!$A136, F_Inputs_cyclical!$A$1:$A$243, 0), MATCH('Cyclical_after overrides'!AK$1, F_Inputs_cyclical!$A$1:$BE$1, 0))="", "", INDEX(F_Inputs_cyclical!$A$1:$BE$243, MATCH('Cyclical_after overrides'!$A136, F_Inputs_cyclical!$A$1:$A$243, 0), MATCH('Cyclical_after overrides'!AK$1, F_Inputs_cyclical!$A$1:$BE$1, 0))),
Cyclical_overrides!AK136)</f>
        <v/>
      </c>
      <c r="AL136" s="72" t="str">
        <f>IF(Cyclical_overrides!AL136 = "",
IF(INDEX(F_Inputs_cyclical!$A$1:$BE$243, MATCH('Cyclical_after overrides'!$A136, F_Inputs_cyclical!$A$1:$A$243, 0), MATCH('Cyclical_after overrides'!AL$1, F_Inputs_cyclical!$A$1:$BE$1, 0))="", "", INDEX(F_Inputs_cyclical!$A$1:$BE$243, MATCH('Cyclical_after overrides'!$A136, F_Inputs_cyclical!$A$1:$A$243, 0), MATCH('Cyclical_after overrides'!AL$1, F_Inputs_cyclical!$A$1:$BE$1, 0))),
Cyclical_overrides!AL136)</f>
        <v/>
      </c>
      <c r="AM136" s="72">
        <f>IF(Cyclical_overrides!AM136 = "",
IF(INDEX(F_Inputs_cyclical!$A$1:$BE$243, MATCH('Cyclical_after overrides'!$A136, F_Inputs_cyclical!$A$1:$A$243, 0), MATCH('Cyclical_after overrides'!AM$1, F_Inputs_cyclical!$A$1:$BE$1, 0))="", "", INDEX(F_Inputs_cyclical!$A$1:$BE$243, MATCH('Cyclical_after overrides'!$A136, F_Inputs_cyclical!$A$1:$A$243, 0), MATCH('Cyclical_after overrides'!AM$1, F_Inputs_cyclical!$A$1:$BE$1, 0))),
Cyclical_overrides!AM136)</f>
        <v>7.49</v>
      </c>
      <c r="AN136" s="72">
        <f>IF(Cyclical_overrides!AN136 = "",
IF(INDEX(F_Inputs_cyclical!$A$1:$BE$243, MATCH('Cyclical_after overrides'!$A136, F_Inputs_cyclical!$A$1:$A$243, 0), MATCH('Cyclical_after overrides'!AN$1, F_Inputs_cyclical!$A$1:$BE$1, 0))="", "", INDEX(F_Inputs_cyclical!$A$1:$BE$243, MATCH('Cyclical_after overrides'!$A136, F_Inputs_cyclical!$A$1:$A$243, 0), MATCH('Cyclical_after overrides'!AN$1, F_Inputs_cyclical!$A$1:$BE$1, 0))),
Cyclical_overrides!AN136)</f>
        <v>26.152999999999999</v>
      </c>
      <c r="AO136" s="72" t="str">
        <f>IF(Cyclical_overrides!AO136 = "",
IF(INDEX(F_Inputs_cyclical!$A$1:$BE$243, MATCH('Cyclical_after overrides'!$A136, F_Inputs_cyclical!$A$1:$A$243, 0), MATCH('Cyclical_after overrides'!AO$1, F_Inputs_cyclical!$A$1:$BE$1, 0))="", "", INDEX(F_Inputs_cyclical!$A$1:$BE$243, MATCH('Cyclical_after overrides'!$A136, F_Inputs_cyclical!$A$1:$A$243, 0), MATCH('Cyclical_after overrides'!AO$1, F_Inputs_cyclical!$A$1:$BE$1, 0))),
Cyclical_overrides!AO136)</f>
        <v/>
      </c>
      <c r="AP136" s="72" t="str">
        <f>IF(Cyclical_overrides!AP136 = "",
IF(INDEX(F_Inputs_cyclical!$A$1:$BE$243, MATCH('Cyclical_after overrides'!$A136, F_Inputs_cyclical!$A$1:$A$243, 0), MATCH('Cyclical_after overrides'!AP$1, F_Inputs_cyclical!$A$1:$BE$1, 0))="", "", INDEX(F_Inputs_cyclical!$A$1:$BE$243, MATCH('Cyclical_after overrides'!$A136, F_Inputs_cyclical!$A$1:$A$243, 0), MATCH('Cyclical_after overrides'!AP$1, F_Inputs_cyclical!$A$1:$BE$1, 0))),
Cyclical_overrides!AP136)</f>
        <v/>
      </c>
      <c r="AQ136" s="72" t="str">
        <f>IF(Cyclical_overrides!AQ136 = "",
IF(INDEX(F_Inputs_cyclical!$A$1:$BE$243, MATCH('Cyclical_after overrides'!$A136, F_Inputs_cyclical!$A$1:$A$243, 0), MATCH('Cyclical_after overrides'!AQ$1, F_Inputs_cyclical!$A$1:$BE$1, 0))="", "", INDEX(F_Inputs_cyclical!$A$1:$BE$243, MATCH('Cyclical_after overrides'!$A136, F_Inputs_cyclical!$A$1:$A$243, 0), MATCH('Cyclical_after overrides'!AQ$1, F_Inputs_cyclical!$A$1:$BE$1, 0))),
Cyclical_overrides!AQ136)</f>
        <v/>
      </c>
      <c r="AR136" s="72">
        <f>IF(Cyclical_overrides!AR136 = "",
IF(INDEX(F_Inputs_cyclical!$A$1:$BE$243, MATCH('Cyclical_after overrides'!$A136, F_Inputs_cyclical!$A$1:$A$243, 0), MATCH('Cyclical_after overrides'!AR$1, F_Inputs_cyclical!$A$1:$BE$1, 0))="", "", INDEX(F_Inputs_cyclical!$A$1:$BE$243, MATCH('Cyclical_after overrides'!$A136, F_Inputs_cyclical!$A$1:$A$243, 0), MATCH('Cyclical_after overrides'!AR$1, F_Inputs_cyclical!$A$1:$BE$1, 0))),
Cyclical_overrides!AR136)</f>
        <v>0</v>
      </c>
      <c r="AS136" s="72">
        <f>IF(Cyclical_overrides!AS136 = "",
IF(INDEX(F_Inputs_cyclical!$A$1:$BE$243, MATCH('Cyclical_after overrides'!$A136, F_Inputs_cyclical!$A$1:$A$243, 0), MATCH('Cyclical_after overrides'!AS$1, F_Inputs_cyclical!$A$1:$BE$1, 0))="", "", INDEX(F_Inputs_cyclical!$A$1:$BE$243, MATCH('Cyclical_after overrides'!$A136, F_Inputs_cyclical!$A$1:$A$243, 0), MATCH('Cyclical_after overrides'!AS$1, F_Inputs_cyclical!$A$1:$BE$1, 0))),
Cyclical_overrides!AS136)</f>
        <v>0</v>
      </c>
      <c r="AT136" s="72">
        <f>IF(Cyclical_overrides!AT136 = "",
IF(INDEX(F_Inputs_cyclical!$A$1:$BE$243, MATCH('Cyclical_after overrides'!$A136, F_Inputs_cyclical!$A$1:$A$243, 0), MATCH('Cyclical_after overrides'!AT$1, F_Inputs_cyclical!$A$1:$BE$1, 0))="", "", INDEX(F_Inputs_cyclical!$A$1:$BE$243, MATCH('Cyclical_after overrides'!$A136, F_Inputs_cyclical!$A$1:$A$243, 0), MATCH('Cyclical_after overrides'!AT$1, F_Inputs_cyclical!$A$1:$BE$1, 0))),
Cyclical_overrides!AT136)</f>
        <v>0</v>
      </c>
      <c r="AU136" s="72">
        <f>IF(Cyclical_overrides!AU136 = "",
IF(INDEX(F_Inputs_cyclical!$A$1:$BE$243, MATCH('Cyclical_after overrides'!$A136, F_Inputs_cyclical!$A$1:$A$243, 0), MATCH('Cyclical_after overrides'!AU$1, F_Inputs_cyclical!$A$1:$BE$1, 0))="", "", INDEX(F_Inputs_cyclical!$A$1:$BE$243, MATCH('Cyclical_after overrides'!$A136, F_Inputs_cyclical!$A$1:$A$243, 0), MATCH('Cyclical_after overrides'!AU$1, F_Inputs_cyclical!$A$1:$BE$1, 0))),
Cyclical_overrides!AU136)</f>
        <v>0.35399999999999998</v>
      </c>
      <c r="AV136" s="72" t="str">
        <f>IF(Cyclical_overrides!AV136 = "",
IF(INDEX(F_Inputs_cyclical!$A$1:$BE$243, MATCH('Cyclical_after overrides'!$A136, F_Inputs_cyclical!$A$1:$A$243, 0), MATCH('Cyclical_after overrides'!AV$1, F_Inputs_cyclical!$A$1:$BE$1, 0))="", "", INDEX(F_Inputs_cyclical!$A$1:$BE$243, MATCH('Cyclical_after overrides'!$A136, F_Inputs_cyclical!$A$1:$A$243, 0), MATCH('Cyclical_after overrides'!AV$1, F_Inputs_cyclical!$A$1:$BE$1, 0))),
Cyclical_overrides!AV136)</f>
        <v/>
      </c>
      <c r="AW136" s="72">
        <f>IF(Cyclical_overrides!AW136 = "",
IF(INDEX(F_Inputs_cyclical!$A$1:$BE$243, MATCH('Cyclical_after overrides'!$A136, F_Inputs_cyclical!$A$1:$A$243, 0), MATCH('Cyclical_after overrides'!AW$1, F_Inputs_cyclical!$A$1:$BE$1, 0))="", "", INDEX(F_Inputs_cyclical!$A$1:$BE$243, MATCH('Cyclical_after overrides'!$A136, F_Inputs_cyclical!$A$1:$A$243, 0), MATCH('Cyclical_after overrides'!AW$1, F_Inputs_cyclical!$A$1:$BE$1, 0))),
Cyclical_overrides!AW136)</f>
        <v>1.24788708586883</v>
      </c>
      <c r="AX136" s="72">
        <f>IF(Cyclical_overrides!AX136 = "",
IF(INDEX(F_Inputs_cyclical!$A$1:$BE$243, MATCH('Cyclical_after overrides'!$A136, F_Inputs_cyclical!$A$1:$A$243, 0), MATCH('Cyclical_after overrides'!AX$1, F_Inputs_cyclical!$A$1:$BE$1, 0))="", "", INDEX(F_Inputs_cyclical!$A$1:$BE$243, MATCH('Cyclical_after overrides'!$A136, F_Inputs_cyclical!$A$1:$A$243, 0), MATCH('Cyclical_after overrides'!AX$1, F_Inputs_cyclical!$A$1:$BE$1, 0))),
Cyclical_overrides!AX136)</f>
        <v>27.674469533314237</v>
      </c>
      <c r="AY136" s="72">
        <f>IF(Cyclical_overrides!AY136 = "",
IF(INDEX(F_Inputs_cyclical!$A$1:$BE$243, MATCH('Cyclical_after overrides'!$A136, F_Inputs_cyclical!$A$1:$A$243, 0), MATCH('Cyclical_after overrides'!AY$1, F_Inputs_cyclical!$A$1:$BE$1, 0))="", "", INDEX(F_Inputs_cyclical!$A$1:$BE$243, MATCH('Cyclical_after overrides'!$A136, F_Inputs_cyclical!$A$1:$A$243, 0), MATCH('Cyclical_after overrides'!AY$1, F_Inputs_cyclical!$A$1:$BE$1, 0))),
Cyclical_overrides!AY136)</f>
        <v>141.72834287377256</v>
      </c>
      <c r="AZ136" s="72">
        <f>IF(Cyclical_overrides!AZ136 = "",
IF(INDEX(F_Inputs_cyclical!$A$1:$BE$243, MATCH('Cyclical_after overrides'!$A136, F_Inputs_cyclical!$A$1:$A$243, 0), MATCH('Cyclical_after overrides'!AZ$1, F_Inputs_cyclical!$A$1:$BE$1, 0))="", "", INDEX(F_Inputs_cyclical!$A$1:$BE$243, MATCH('Cyclical_after overrides'!$A136, F_Inputs_cyclical!$A$1:$A$243, 0), MATCH('Cyclical_after overrides'!AZ$1, F_Inputs_cyclical!$A$1:$BE$1, 0))),
Cyclical_overrides!AZ136)</f>
        <v>2.5302945266010672</v>
      </c>
      <c r="BA136" s="72">
        <f>IF(Cyclical_overrides!BA136 = "",
IF(INDEX(F_Inputs_cyclical!$A$1:$BE$243, MATCH('Cyclical_after overrides'!$A136, F_Inputs_cyclical!$A$1:$A$243, 0), MATCH('Cyclical_after overrides'!BA$1, F_Inputs_cyclical!$A$1:$BE$1, 0))="", "", INDEX(F_Inputs_cyclical!$A$1:$BE$243, MATCH('Cyclical_after overrides'!$A136, F_Inputs_cyclical!$A$1:$A$243, 0), MATCH('Cyclical_after overrides'!BA$1, F_Inputs_cyclical!$A$1:$BE$1, 0))),
Cyclical_overrides!BA136)</f>
        <v>12.335341394246335</v>
      </c>
      <c r="BB136" s="72">
        <f>IF(Cyclical_overrides!BB136 = "",
IF(INDEX(F_Inputs_cyclical!$A$1:$BE$243, MATCH('Cyclical_after overrides'!$A136, F_Inputs_cyclical!$A$1:$A$243, 0), MATCH('Cyclical_after overrides'!BB$1, F_Inputs_cyclical!$A$1:$BE$1, 0))="", "", INDEX(F_Inputs_cyclical!$A$1:$BE$243, MATCH('Cyclical_after overrides'!$A136, F_Inputs_cyclical!$A$1:$A$243, 0), MATCH('Cyclical_after overrides'!BB$1, F_Inputs_cyclical!$A$1:$BE$1, 0))),
Cyclical_overrides!BB136)</f>
        <v>12.335341394246335</v>
      </c>
      <c r="BC136" s="72">
        <f>IF(Cyclical_overrides!BC136 = "",
IF(INDEX(F_Inputs_cyclical!$A$1:$BE$243, MATCH('Cyclical_after overrides'!$A136, F_Inputs_cyclical!$A$1:$A$243, 0), MATCH('Cyclical_after overrides'!BC$1, F_Inputs_cyclical!$A$1:$BE$1, 0))="", "", INDEX(F_Inputs_cyclical!$A$1:$BE$243, MATCH('Cyclical_after overrides'!$A136, F_Inputs_cyclical!$A$1:$A$243, 0), MATCH('Cyclical_after overrides'!BC$1, F_Inputs_cyclical!$A$1:$BE$1, 0))),
Cyclical_overrides!BC136)</f>
        <v>15.66962493758577</v>
      </c>
      <c r="BD136" s="72">
        <f>IF(Cyclical_overrides!BD136 = "",
IF(INDEX(F_Inputs_cyclical!$A$1:$BE$243, MATCH('Cyclical_after overrides'!$A136, F_Inputs_cyclical!$A$1:$A$243, 0), MATCH('Cyclical_after overrides'!BD$1, F_Inputs_cyclical!$A$1:$BE$1, 0))="", "", INDEX(F_Inputs_cyclical!$A$1:$BE$243, MATCH('Cyclical_after overrides'!$A136, F_Inputs_cyclical!$A$1:$A$243, 0), MATCH('Cyclical_after overrides'!BD$1, F_Inputs_cyclical!$A$1:$BE$1, 0))),
Cyclical_overrides!BD136)</f>
        <v>236.80946609145826</v>
      </c>
      <c r="BE136" s="194"/>
    </row>
    <row r="137" spans="1:57" x14ac:dyDescent="0.4">
      <c r="A137" s="63" t="str">
        <f t="shared" si="2"/>
        <v>AFW15</v>
      </c>
      <c r="B137" s="63" t="s">
        <v>397</v>
      </c>
      <c r="C137" s="63" t="s">
        <v>245</v>
      </c>
      <c r="D137" s="72">
        <f>IF(Cyclical_overrides!D137 = "",
IF(INDEX(F_Inputs_cyclical!$A$1:$BE$243, MATCH('Cyclical_after overrides'!$A137, F_Inputs_cyclical!$A$1:$A$243, 0), MATCH('Cyclical_after overrides'!D$1, F_Inputs_cyclical!$A$1:$BE$1, 0))="", "", INDEX(F_Inputs_cyclical!$A$1:$BE$243, MATCH('Cyclical_after overrides'!$A137, F_Inputs_cyclical!$A$1:$A$243, 0), MATCH('Cyclical_after overrides'!D$1, F_Inputs_cyclical!$A$1:$BE$1, 0))),
Cyclical_overrides!D137)</f>
        <v>7.4480000000000004</v>
      </c>
      <c r="E137" s="72">
        <f>IF(Cyclical_overrides!E137 = "",
IF(INDEX(F_Inputs_cyclical!$A$1:$BE$243, MATCH('Cyclical_after overrides'!$A137, F_Inputs_cyclical!$A$1:$A$243, 0), MATCH('Cyclical_after overrides'!E$1, F_Inputs_cyclical!$A$1:$BE$1, 0))="", "", INDEX(F_Inputs_cyclical!$A$1:$BE$243, MATCH('Cyclical_after overrides'!$A137, F_Inputs_cyclical!$A$1:$A$243, 0), MATCH('Cyclical_after overrides'!E$1, F_Inputs_cyclical!$A$1:$BE$1, 0))),
Cyclical_overrides!E137)</f>
        <v>0.13700000000000001</v>
      </c>
      <c r="F137" s="72">
        <f>IF(Cyclical_overrides!F137 = "",
IF(INDEX(F_Inputs_cyclical!$A$1:$BE$243, MATCH('Cyclical_after overrides'!$A137, F_Inputs_cyclical!$A$1:$A$243, 0), MATCH('Cyclical_after overrides'!F$1, F_Inputs_cyclical!$A$1:$BE$1, 0))="", "", INDEX(F_Inputs_cyclical!$A$1:$BE$243, MATCH('Cyclical_after overrides'!$A137, F_Inputs_cyclical!$A$1:$A$243, 0), MATCH('Cyclical_after overrides'!F$1, F_Inputs_cyclical!$A$1:$BE$1, 0))),
Cyclical_overrides!F137)</f>
        <v>8.8510000000000009</v>
      </c>
      <c r="G137" s="72">
        <f>IF(Cyclical_overrides!G137 = "",
IF(INDEX(F_Inputs_cyclical!$A$1:$BE$243, MATCH('Cyclical_after overrides'!$A137, F_Inputs_cyclical!$A$1:$A$243, 0), MATCH('Cyclical_after overrides'!G$1, F_Inputs_cyclical!$A$1:$BE$1, 0))="", "", INDEX(F_Inputs_cyclical!$A$1:$BE$243, MATCH('Cyclical_after overrides'!$A137, F_Inputs_cyclical!$A$1:$A$243, 0), MATCH('Cyclical_after overrides'!G$1, F_Inputs_cyclical!$A$1:$BE$1, 0))),
Cyclical_overrides!G137)</f>
        <v>3.2450000000000001</v>
      </c>
      <c r="H137" s="72">
        <f>IF(Cyclical_overrides!H137 = "",
IF(INDEX(F_Inputs_cyclical!$A$1:$BE$243, MATCH('Cyclical_after overrides'!$A137, F_Inputs_cyclical!$A$1:$A$243, 0), MATCH('Cyclical_after overrides'!H$1, F_Inputs_cyclical!$A$1:$BE$1, 0))="", "", INDEX(F_Inputs_cyclical!$A$1:$BE$243, MATCH('Cyclical_after overrides'!$A137, F_Inputs_cyclical!$A$1:$A$243, 0), MATCH('Cyclical_after overrides'!H$1, F_Inputs_cyclical!$A$1:$BE$1, 0))),
Cyclical_overrides!H137)</f>
        <v>0.50700000000000001</v>
      </c>
      <c r="I137" s="72">
        <f>IF(Cyclical_overrides!I137 = "",
IF(INDEX(F_Inputs_cyclical!$A$1:$BE$243, MATCH('Cyclical_after overrides'!$A137, F_Inputs_cyclical!$A$1:$A$243, 0), MATCH('Cyclical_after overrides'!I$1, F_Inputs_cyclical!$A$1:$BE$1, 0))="", "", INDEX(F_Inputs_cyclical!$A$1:$BE$243, MATCH('Cyclical_after overrides'!$A137, F_Inputs_cyclical!$A$1:$A$243, 0), MATCH('Cyclical_after overrides'!I$1, F_Inputs_cyclical!$A$1:$BE$1, 0))),
Cyclical_overrides!I137)</f>
        <v>0</v>
      </c>
      <c r="J137" s="72">
        <f>IF(Cyclical_overrides!J137 = "",
IF(INDEX(F_Inputs_cyclical!$A$1:$BE$243, MATCH('Cyclical_after overrides'!$A137, F_Inputs_cyclical!$A$1:$A$243, 0), MATCH('Cyclical_after overrides'!J$1, F_Inputs_cyclical!$A$1:$BE$1, 0))="", "", INDEX(F_Inputs_cyclical!$A$1:$BE$243, MATCH('Cyclical_after overrides'!$A137, F_Inputs_cyclical!$A$1:$A$243, 0), MATCH('Cyclical_after overrides'!J$1, F_Inputs_cyclical!$A$1:$BE$1, 0))),
Cyclical_overrides!J137)</f>
        <v>32.093000000000004</v>
      </c>
      <c r="K137" s="72">
        <f>IF(Cyclical_overrides!K137 = "",
IF(INDEX(F_Inputs_cyclical!$A$1:$BE$243, MATCH('Cyclical_after overrides'!$A137, F_Inputs_cyclical!$A$1:$A$243, 0), MATCH('Cyclical_after overrides'!K$1, F_Inputs_cyclical!$A$1:$BE$1, 0))="", "", INDEX(F_Inputs_cyclical!$A$1:$BE$243, MATCH('Cyclical_after overrides'!$A137, F_Inputs_cyclical!$A$1:$A$243, 0), MATCH('Cyclical_after overrides'!K$1, F_Inputs_cyclical!$A$1:$BE$1, 0))),
Cyclical_overrides!K137)</f>
        <v>8.3699999999999992</v>
      </c>
      <c r="L137" s="72">
        <f>IF(Cyclical_overrides!L137 = "",
IF(INDEX(F_Inputs_cyclical!$A$1:$BE$243, MATCH('Cyclical_after overrides'!$A137, F_Inputs_cyclical!$A$1:$A$243, 0), MATCH('Cyclical_after overrides'!L$1, F_Inputs_cyclical!$A$1:$BE$1, 0))="", "", INDEX(F_Inputs_cyclical!$A$1:$BE$243, MATCH('Cyclical_after overrides'!$A137, F_Inputs_cyclical!$A$1:$A$243, 0), MATCH('Cyclical_after overrides'!L$1, F_Inputs_cyclical!$A$1:$BE$1, 0))),
Cyclical_overrides!L137)</f>
        <v>2.9620000000000002</v>
      </c>
      <c r="M137" s="72">
        <f>IF(Cyclical_overrides!M137 = "",
IF(INDEX(F_Inputs_cyclical!$A$1:$BE$243, MATCH('Cyclical_after overrides'!$A137, F_Inputs_cyclical!$A$1:$A$243, 0), MATCH('Cyclical_after overrides'!M$1, F_Inputs_cyclical!$A$1:$BE$1, 0))="", "", INDEX(F_Inputs_cyclical!$A$1:$BE$243, MATCH('Cyclical_after overrides'!$A137, F_Inputs_cyclical!$A$1:$A$243, 0), MATCH('Cyclical_after overrides'!M$1, F_Inputs_cyclical!$A$1:$BE$1, 0))),
Cyclical_overrides!M137)</f>
        <v>0</v>
      </c>
      <c r="N137" s="72">
        <f>IF(Cyclical_overrides!N137 = "",
IF(INDEX(F_Inputs_cyclical!$A$1:$BE$243, MATCH('Cyclical_after overrides'!$A137, F_Inputs_cyclical!$A$1:$A$243, 0), MATCH('Cyclical_after overrides'!N$1, F_Inputs_cyclical!$A$1:$BE$1, 0))="", "", INDEX(F_Inputs_cyclical!$A$1:$BE$243, MATCH('Cyclical_after overrides'!$A137, F_Inputs_cyclical!$A$1:$A$243, 0), MATCH('Cyclical_after overrides'!N$1, F_Inputs_cyclical!$A$1:$BE$1, 0))),
Cyclical_overrides!N137)</f>
        <v>2.9620000000000002</v>
      </c>
      <c r="O137" s="72" t="str">
        <f>IF(Cyclical_overrides!O137 = "",
IF(INDEX(F_Inputs_cyclical!$A$1:$BE$243, MATCH('Cyclical_after overrides'!$A137, F_Inputs_cyclical!$A$1:$A$243, 0), MATCH('Cyclical_after overrides'!O$1, F_Inputs_cyclical!$A$1:$BE$1, 0))="", "", INDEX(F_Inputs_cyclical!$A$1:$BE$243, MATCH('Cyclical_after overrides'!$A137, F_Inputs_cyclical!$A$1:$A$243, 0), MATCH('Cyclical_after overrides'!O$1, F_Inputs_cyclical!$A$1:$BE$1, 0))),
Cyclical_overrides!O137)</f>
        <v/>
      </c>
      <c r="P137" s="72" t="str">
        <f>IF(Cyclical_overrides!P137 = "",
IF(INDEX(F_Inputs_cyclical!$A$1:$BE$243, MATCH('Cyclical_after overrides'!$A137, F_Inputs_cyclical!$A$1:$A$243, 0), MATCH('Cyclical_after overrides'!P$1, F_Inputs_cyclical!$A$1:$BE$1, 0))="", "", INDEX(F_Inputs_cyclical!$A$1:$BE$243, MATCH('Cyclical_after overrides'!$A137, F_Inputs_cyclical!$A$1:$A$243, 0), MATCH('Cyclical_after overrides'!P$1, F_Inputs_cyclical!$A$1:$BE$1, 0))),
Cyclical_overrides!P137)</f>
        <v/>
      </c>
      <c r="Q137" s="72" t="str">
        <f>IF(Cyclical_overrides!Q137 = "",
IF(INDEX(F_Inputs_cyclical!$A$1:$BE$243, MATCH('Cyclical_after overrides'!$A137, F_Inputs_cyclical!$A$1:$A$243, 0), MATCH('Cyclical_after overrides'!Q$1, F_Inputs_cyclical!$A$1:$BE$1, 0))="", "", INDEX(F_Inputs_cyclical!$A$1:$BE$243, MATCH('Cyclical_after overrides'!$A137, F_Inputs_cyclical!$A$1:$A$243, 0), MATCH('Cyclical_after overrides'!Q$1, F_Inputs_cyclical!$A$1:$BE$1, 0))),
Cyclical_overrides!Q137)</f>
        <v/>
      </c>
      <c r="R137" s="72" t="str">
        <f>IF(Cyclical_overrides!R137 = "",
IF(INDEX(F_Inputs_cyclical!$A$1:$BE$243, MATCH('Cyclical_after overrides'!$A137, F_Inputs_cyclical!$A$1:$A$243, 0), MATCH('Cyclical_after overrides'!R$1, F_Inputs_cyclical!$A$1:$BE$1, 0))="", "", INDEX(F_Inputs_cyclical!$A$1:$BE$243, MATCH('Cyclical_after overrides'!$A137, F_Inputs_cyclical!$A$1:$A$243, 0), MATCH('Cyclical_after overrides'!R$1, F_Inputs_cyclical!$A$1:$BE$1, 0))),
Cyclical_overrides!R137)</f>
        <v/>
      </c>
      <c r="S137" s="72" t="str">
        <f>IF(Cyclical_overrides!S137 = "",
IF(INDEX(F_Inputs_cyclical!$A$1:$BE$243, MATCH('Cyclical_after overrides'!$A137, F_Inputs_cyclical!$A$1:$A$243, 0), MATCH('Cyclical_after overrides'!S$1, F_Inputs_cyclical!$A$1:$BE$1, 0))="", "", INDEX(F_Inputs_cyclical!$A$1:$BE$243, MATCH('Cyclical_after overrides'!$A137, F_Inputs_cyclical!$A$1:$A$243, 0), MATCH('Cyclical_after overrides'!S$1, F_Inputs_cyclical!$A$1:$BE$1, 0))),
Cyclical_overrides!S137)</f>
        <v/>
      </c>
      <c r="T137" s="72" t="str">
        <f>IF(Cyclical_overrides!T137 = "",
IF(INDEX(F_Inputs_cyclical!$A$1:$BE$243, MATCH('Cyclical_after overrides'!$A137, F_Inputs_cyclical!$A$1:$A$243, 0), MATCH('Cyclical_after overrides'!T$1, F_Inputs_cyclical!$A$1:$BE$1, 0))="", "", INDEX(F_Inputs_cyclical!$A$1:$BE$243, MATCH('Cyclical_after overrides'!$A137, F_Inputs_cyclical!$A$1:$A$243, 0), MATCH('Cyclical_after overrides'!T$1, F_Inputs_cyclical!$A$1:$BE$1, 0))),
Cyclical_overrides!T137)</f>
        <v/>
      </c>
      <c r="U137" s="72">
        <f>IF(Cyclical_overrides!U137 = "",
IF(INDEX(F_Inputs_cyclical!$A$1:$BE$243, MATCH('Cyclical_after overrides'!$A137, F_Inputs_cyclical!$A$1:$A$243, 0), MATCH('Cyclical_after overrides'!U$1, F_Inputs_cyclical!$A$1:$BE$1, 0))="", "", INDEX(F_Inputs_cyclical!$A$1:$BE$243, MATCH('Cyclical_after overrides'!$A137, F_Inputs_cyclical!$A$1:$A$243, 0), MATCH('Cyclical_after overrides'!U$1, F_Inputs_cyclical!$A$1:$BE$1, 0))),
Cyclical_overrides!U137)</f>
        <v>29.131000000000004</v>
      </c>
      <c r="V137" s="72">
        <f>IF(Cyclical_overrides!V137 = "",
IF(INDEX(F_Inputs_cyclical!$A$1:$BE$243, MATCH('Cyclical_after overrides'!$A137, F_Inputs_cyclical!$A$1:$A$243, 0), MATCH('Cyclical_after overrides'!V$1, F_Inputs_cyclical!$A$1:$BE$1, 0))="", "", INDEX(F_Inputs_cyclical!$A$1:$BE$243, MATCH('Cyclical_after overrides'!$A137, F_Inputs_cyclical!$A$1:$A$243, 0), MATCH('Cyclical_after overrides'!V$1, F_Inputs_cyclical!$A$1:$BE$1, 0))),
Cyclical_overrides!V137)</f>
        <v>681.96</v>
      </c>
      <c r="W137" s="72">
        <f>IF(Cyclical_overrides!W137 = "",
IF(INDEX(F_Inputs_cyclical!$A$1:$BE$243, MATCH('Cyclical_after overrides'!$A137, F_Inputs_cyclical!$A$1:$A$243, 0), MATCH('Cyclical_after overrides'!W$1, F_Inputs_cyclical!$A$1:$BE$1, 0))="", "", INDEX(F_Inputs_cyclical!$A$1:$BE$243, MATCH('Cyclical_after overrides'!$A137, F_Inputs_cyclical!$A$1:$A$243, 0), MATCH('Cyclical_after overrides'!W$1, F_Inputs_cyclical!$A$1:$BE$1, 0))),
Cyclical_overrides!W137)</f>
        <v>658.11800000000005</v>
      </c>
      <c r="X137" s="72">
        <f>IF(Cyclical_overrides!X137 = "",
IF(INDEX(F_Inputs_cyclical!$A$1:$BE$243, MATCH('Cyclical_after overrides'!$A137, F_Inputs_cyclical!$A$1:$A$243, 0), MATCH('Cyclical_after overrides'!X$1, F_Inputs_cyclical!$A$1:$BE$1, 0))="", "", INDEX(F_Inputs_cyclical!$A$1:$BE$243, MATCH('Cyclical_after overrides'!$A137, F_Inputs_cyclical!$A$1:$A$243, 0), MATCH('Cyclical_after overrides'!X$1, F_Inputs_cyclical!$A$1:$BE$1, 0))),
Cyclical_overrides!X137)</f>
        <v>0</v>
      </c>
      <c r="Y137" s="72">
        <f>IF(Cyclical_overrides!Y137 = "",
IF(INDEX(F_Inputs_cyclical!$A$1:$BE$243, MATCH('Cyclical_after overrides'!$A137, F_Inputs_cyclical!$A$1:$A$243, 0), MATCH('Cyclical_after overrides'!Y$1, F_Inputs_cyclical!$A$1:$BE$1, 0))="", "", INDEX(F_Inputs_cyclical!$A$1:$BE$243, MATCH('Cyclical_after overrides'!$A137, F_Inputs_cyclical!$A$1:$A$243, 0), MATCH('Cyclical_after overrides'!Y$1, F_Inputs_cyclical!$A$1:$BE$1, 0))),
Cyclical_overrides!Y137)</f>
        <v>0</v>
      </c>
      <c r="Z137" s="72">
        <f>IF(Cyclical_overrides!Z137 = "",
IF(INDEX(F_Inputs_cyclical!$A$1:$BE$243, MATCH('Cyclical_after overrides'!$A137, F_Inputs_cyclical!$A$1:$A$243, 0), MATCH('Cyclical_after overrides'!Z$1, F_Inputs_cyclical!$A$1:$BE$1, 0))="", "", INDEX(F_Inputs_cyclical!$A$1:$BE$243, MATCH('Cyclical_after overrides'!$A137, F_Inputs_cyclical!$A$1:$A$243, 0), MATCH('Cyclical_after overrides'!Z$1, F_Inputs_cyclical!$A$1:$BE$1, 0))),
Cyclical_overrides!Z137)</f>
        <v>0</v>
      </c>
      <c r="AA137" s="72">
        <f>IF(Cyclical_overrides!AA137 = "",
IF(INDEX(F_Inputs_cyclical!$A$1:$BE$243, MATCH('Cyclical_after overrides'!$A137, F_Inputs_cyclical!$A$1:$A$243, 0), MATCH('Cyclical_after overrides'!AA$1, F_Inputs_cyclical!$A$1:$BE$1, 0))="", "", INDEX(F_Inputs_cyclical!$A$1:$BE$243, MATCH('Cyclical_after overrides'!$A137, F_Inputs_cyclical!$A$1:$A$243, 0), MATCH('Cyclical_after overrides'!AA$1, F_Inputs_cyclical!$A$1:$BE$1, 0))),
Cyclical_overrides!AA137)</f>
        <v>0</v>
      </c>
      <c r="AB137" s="72">
        <f>IF(Cyclical_overrides!AB137 = "",
IF(INDEX(F_Inputs_cyclical!$A$1:$BE$243, MATCH('Cyclical_after overrides'!$A137, F_Inputs_cyclical!$A$1:$A$243, 0), MATCH('Cyclical_after overrides'!AB$1, F_Inputs_cyclical!$A$1:$BE$1, 0))="", "", INDEX(F_Inputs_cyclical!$A$1:$BE$243, MATCH('Cyclical_after overrides'!$A137, F_Inputs_cyclical!$A$1:$A$243, 0), MATCH('Cyclical_after overrides'!AB$1, F_Inputs_cyclical!$A$1:$BE$1, 0))),
Cyclical_overrides!AB137)</f>
        <v>0</v>
      </c>
      <c r="AC137" s="72" t="str">
        <f>IF(Cyclical_overrides!AC137 = "",
IF(INDEX(F_Inputs_cyclical!$A$1:$BE$243, MATCH('Cyclical_after overrides'!$A137, F_Inputs_cyclical!$A$1:$A$243, 0), MATCH('Cyclical_after overrides'!AC$1, F_Inputs_cyclical!$A$1:$BE$1, 0))="", "", INDEX(F_Inputs_cyclical!$A$1:$BE$243, MATCH('Cyclical_after overrides'!$A137, F_Inputs_cyclical!$A$1:$A$243, 0), MATCH('Cyclical_after overrides'!AC$1, F_Inputs_cyclical!$A$1:$BE$1, 0))),
Cyclical_overrides!AC137)</f>
        <v/>
      </c>
      <c r="AD137" s="72" t="str">
        <f>IF(Cyclical_overrides!AD137 = "",
IF(INDEX(F_Inputs_cyclical!$A$1:$BE$243, MATCH('Cyclical_after overrides'!$A137, F_Inputs_cyclical!$A$1:$A$243, 0), MATCH('Cyclical_after overrides'!AD$1, F_Inputs_cyclical!$A$1:$BE$1, 0))="", "", INDEX(F_Inputs_cyclical!$A$1:$BE$243, MATCH('Cyclical_after overrides'!$A137, F_Inputs_cyclical!$A$1:$A$243, 0), MATCH('Cyclical_after overrides'!AD$1, F_Inputs_cyclical!$A$1:$BE$1, 0))),
Cyclical_overrides!AD137)</f>
        <v/>
      </c>
      <c r="AE137" s="72" t="str">
        <f>IF(Cyclical_overrides!AE137 = "",
IF(INDEX(F_Inputs_cyclical!$A$1:$BE$243, MATCH('Cyclical_after overrides'!$A137, F_Inputs_cyclical!$A$1:$A$243, 0), MATCH('Cyclical_after overrides'!AE$1, F_Inputs_cyclical!$A$1:$BE$1, 0))="", "", INDEX(F_Inputs_cyclical!$A$1:$BE$243, MATCH('Cyclical_after overrides'!$A137, F_Inputs_cyclical!$A$1:$A$243, 0), MATCH('Cyclical_after overrides'!AE$1, F_Inputs_cyclical!$A$1:$BE$1, 0))),
Cyclical_overrides!AE137)</f>
        <v/>
      </c>
      <c r="AF137" s="72" t="str">
        <f>IF(Cyclical_overrides!AF137 = "",
IF(INDEX(F_Inputs_cyclical!$A$1:$BE$243, MATCH('Cyclical_after overrides'!$A137, F_Inputs_cyclical!$A$1:$A$243, 0), MATCH('Cyclical_after overrides'!AF$1, F_Inputs_cyclical!$A$1:$BE$1, 0))="", "", INDEX(F_Inputs_cyclical!$A$1:$BE$243, MATCH('Cyclical_after overrides'!$A137, F_Inputs_cyclical!$A$1:$A$243, 0), MATCH('Cyclical_after overrides'!AF$1, F_Inputs_cyclical!$A$1:$BE$1, 0))),
Cyclical_overrides!AF137)</f>
        <v/>
      </c>
      <c r="AG137" s="72" t="str">
        <f>IF(Cyclical_overrides!AG137 = "",
IF(INDEX(F_Inputs_cyclical!$A$1:$BE$243, MATCH('Cyclical_after overrides'!$A137, F_Inputs_cyclical!$A$1:$A$243, 0), MATCH('Cyclical_after overrides'!AG$1, F_Inputs_cyclical!$A$1:$BE$1, 0))="", "", INDEX(F_Inputs_cyclical!$A$1:$BE$243, MATCH('Cyclical_after overrides'!$A137, F_Inputs_cyclical!$A$1:$A$243, 0), MATCH('Cyclical_after overrides'!AG$1, F_Inputs_cyclical!$A$1:$BE$1, 0))),
Cyclical_overrides!AG137)</f>
        <v/>
      </c>
      <c r="AH137" s="72" t="str">
        <f>IF(Cyclical_overrides!AH137 = "",
IF(INDEX(F_Inputs_cyclical!$A$1:$BE$243, MATCH('Cyclical_after overrides'!$A137, F_Inputs_cyclical!$A$1:$A$243, 0), MATCH('Cyclical_after overrides'!AH$1, F_Inputs_cyclical!$A$1:$BE$1, 0))="", "", INDEX(F_Inputs_cyclical!$A$1:$BE$243, MATCH('Cyclical_after overrides'!$A137, F_Inputs_cyclical!$A$1:$A$243, 0), MATCH('Cyclical_after overrides'!AH$1, F_Inputs_cyclical!$A$1:$BE$1, 0))),
Cyclical_overrides!AH137)</f>
        <v/>
      </c>
      <c r="AI137" s="72" t="str">
        <f>IF(Cyclical_overrides!AI137 = "",
IF(INDEX(F_Inputs_cyclical!$A$1:$BE$243, MATCH('Cyclical_after overrides'!$A137, F_Inputs_cyclical!$A$1:$A$243, 0), MATCH('Cyclical_after overrides'!AI$1, F_Inputs_cyclical!$A$1:$BE$1, 0))="", "", INDEX(F_Inputs_cyclical!$A$1:$BE$243, MATCH('Cyclical_after overrides'!$A137, F_Inputs_cyclical!$A$1:$A$243, 0), MATCH('Cyclical_after overrides'!AI$1, F_Inputs_cyclical!$A$1:$BE$1, 0))),
Cyclical_overrides!AI137)</f>
        <v/>
      </c>
      <c r="AJ137" s="72" t="str">
        <f>IF(Cyclical_overrides!AJ137 = "",
IF(INDEX(F_Inputs_cyclical!$A$1:$BE$243, MATCH('Cyclical_after overrides'!$A137, F_Inputs_cyclical!$A$1:$A$243, 0), MATCH('Cyclical_after overrides'!AJ$1, F_Inputs_cyclical!$A$1:$BE$1, 0))="", "", INDEX(F_Inputs_cyclical!$A$1:$BE$243, MATCH('Cyclical_after overrides'!$A137, F_Inputs_cyclical!$A$1:$A$243, 0), MATCH('Cyclical_after overrides'!AJ$1, F_Inputs_cyclical!$A$1:$BE$1, 0))),
Cyclical_overrides!AJ137)</f>
        <v/>
      </c>
      <c r="AK137" s="72" t="str">
        <f>IF(Cyclical_overrides!AK137 = "",
IF(INDEX(F_Inputs_cyclical!$A$1:$BE$243, MATCH('Cyclical_after overrides'!$A137, F_Inputs_cyclical!$A$1:$A$243, 0), MATCH('Cyclical_after overrides'!AK$1, F_Inputs_cyclical!$A$1:$BE$1, 0))="", "", INDEX(F_Inputs_cyclical!$A$1:$BE$243, MATCH('Cyclical_after overrides'!$A137, F_Inputs_cyclical!$A$1:$A$243, 0), MATCH('Cyclical_after overrides'!AK$1, F_Inputs_cyclical!$A$1:$BE$1, 0))),
Cyclical_overrides!AK137)</f>
        <v/>
      </c>
      <c r="AL137" s="72" t="str">
        <f>IF(Cyclical_overrides!AL137 = "",
IF(INDEX(F_Inputs_cyclical!$A$1:$BE$243, MATCH('Cyclical_after overrides'!$A137, F_Inputs_cyclical!$A$1:$A$243, 0), MATCH('Cyclical_after overrides'!AL$1, F_Inputs_cyclical!$A$1:$BE$1, 0))="", "", INDEX(F_Inputs_cyclical!$A$1:$BE$243, MATCH('Cyclical_after overrides'!$A137, F_Inputs_cyclical!$A$1:$A$243, 0), MATCH('Cyclical_after overrides'!AL$1, F_Inputs_cyclical!$A$1:$BE$1, 0))),
Cyclical_overrides!AL137)</f>
        <v/>
      </c>
      <c r="AM137" s="72">
        <f>IF(Cyclical_overrides!AM137 = "",
IF(INDEX(F_Inputs_cyclical!$A$1:$BE$243, MATCH('Cyclical_after overrides'!$A137, F_Inputs_cyclical!$A$1:$A$243, 0), MATCH('Cyclical_after overrides'!AM$1, F_Inputs_cyclical!$A$1:$BE$1, 0))="", "", INDEX(F_Inputs_cyclical!$A$1:$BE$243, MATCH('Cyclical_after overrides'!$A137, F_Inputs_cyclical!$A$1:$A$243, 0), MATCH('Cyclical_after overrides'!AM$1, F_Inputs_cyclical!$A$1:$BE$1, 0))),
Cyclical_overrides!AM137)</f>
        <v>8.9429999999999996</v>
      </c>
      <c r="AN137" s="72">
        <f>IF(Cyclical_overrides!AN137 = "",
IF(INDEX(F_Inputs_cyclical!$A$1:$BE$243, MATCH('Cyclical_after overrides'!$A137, F_Inputs_cyclical!$A$1:$A$243, 0), MATCH('Cyclical_after overrides'!AN$1, F_Inputs_cyclical!$A$1:$BE$1, 0))="", "", INDEX(F_Inputs_cyclical!$A$1:$BE$243, MATCH('Cyclical_after overrides'!$A137, F_Inputs_cyclical!$A$1:$A$243, 0), MATCH('Cyclical_after overrides'!AN$1, F_Inputs_cyclical!$A$1:$BE$1, 0))),
Cyclical_overrides!AN137)</f>
        <v>29.131000000000004</v>
      </c>
      <c r="AO137" s="72" t="str">
        <f>IF(Cyclical_overrides!AO137 = "",
IF(INDEX(F_Inputs_cyclical!$A$1:$BE$243, MATCH('Cyclical_after overrides'!$A137, F_Inputs_cyclical!$A$1:$A$243, 0), MATCH('Cyclical_after overrides'!AO$1, F_Inputs_cyclical!$A$1:$BE$1, 0))="", "", INDEX(F_Inputs_cyclical!$A$1:$BE$243, MATCH('Cyclical_after overrides'!$A137, F_Inputs_cyclical!$A$1:$A$243, 0), MATCH('Cyclical_after overrides'!AO$1, F_Inputs_cyclical!$A$1:$BE$1, 0))),
Cyclical_overrides!AO137)</f>
        <v/>
      </c>
      <c r="AP137" s="72" t="str">
        <f>IF(Cyclical_overrides!AP137 = "",
IF(INDEX(F_Inputs_cyclical!$A$1:$BE$243, MATCH('Cyclical_after overrides'!$A137, F_Inputs_cyclical!$A$1:$A$243, 0), MATCH('Cyclical_after overrides'!AP$1, F_Inputs_cyclical!$A$1:$BE$1, 0))="", "", INDEX(F_Inputs_cyclical!$A$1:$BE$243, MATCH('Cyclical_after overrides'!$A137, F_Inputs_cyclical!$A$1:$A$243, 0), MATCH('Cyclical_after overrides'!AP$1, F_Inputs_cyclical!$A$1:$BE$1, 0))),
Cyclical_overrides!AP137)</f>
        <v/>
      </c>
      <c r="AQ137" s="72" t="str">
        <f>IF(Cyclical_overrides!AQ137 = "",
IF(INDEX(F_Inputs_cyclical!$A$1:$BE$243, MATCH('Cyclical_after overrides'!$A137, F_Inputs_cyclical!$A$1:$A$243, 0), MATCH('Cyclical_after overrides'!AQ$1, F_Inputs_cyclical!$A$1:$BE$1, 0))="", "", INDEX(F_Inputs_cyclical!$A$1:$BE$243, MATCH('Cyclical_after overrides'!$A137, F_Inputs_cyclical!$A$1:$A$243, 0), MATCH('Cyclical_after overrides'!AQ$1, F_Inputs_cyclical!$A$1:$BE$1, 0))),
Cyclical_overrides!AQ137)</f>
        <v/>
      </c>
      <c r="AR137" s="72">
        <f>IF(Cyclical_overrides!AR137 = "",
IF(INDEX(F_Inputs_cyclical!$A$1:$BE$243, MATCH('Cyclical_after overrides'!$A137, F_Inputs_cyclical!$A$1:$A$243, 0), MATCH('Cyclical_after overrides'!AR$1, F_Inputs_cyclical!$A$1:$BE$1, 0))="", "", INDEX(F_Inputs_cyclical!$A$1:$BE$243, MATCH('Cyclical_after overrides'!$A137, F_Inputs_cyclical!$A$1:$A$243, 0), MATCH('Cyclical_after overrides'!AR$1, F_Inputs_cyclical!$A$1:$BE$1, 0))),
Cyclical_overrides!AR137)</f>
        <v>0</v>
      </c>
      <c r="AS137" s="72">
        <f>IF(Cyclical_overrides!AS137 = "",
IF(INDEX(F_Inputs_cyclical!$A$1:$BE$243, MATCH('Cyclical_after overrides'!$A137, F_Inputs_cyclical!$A$1:$A$243, 0), MATCH('Cyclical_after overrides'!AS$1, F_Inputs_cyclical!$A$1:$BE$1, 0))="", "", INDEX(F_Inputs_cyclical!$A$1:$BE$243, MATCH('Cyclical_after overrides'!$A137, F_Inputs_cyclical!$A$1:$A$243, 0), MATCH('Cyclical_after overrides'!AS$1, F_Inputs_cyclical!$A$1:$BE$1, 0))),
Cyclical_overrides!AS137)</f>
        <v>0</v>
      </c>
      <c r="AT137" s="72">
        <f>IF(Cyclical_overrides!AT137 = "",
IF(INDEX(F_Inputs_cyclical!$A$1:$BE$243, MATCH('Cyclical_after overrides'!$A137, F_Inputs_cyclical!$A$1:$A$243, 0), MATCH('Cyclical_after overrides'!AT$1, F_Inputs_cyclical!$A$1:$BE$1, 0))="", "", INDEX(F_Inputs_cyclical!$A$1:$BE$243, MATCH('Cyclical_after overrides'!$A137, F_Inputs_cyclical!$A$1:$A$243, 0), MATCH('Cyclical_after overrides'!AT$1, F_Inputs_cyclical!$A$1:$BE$1, 0))),
Cyclical_overrides!AT137)</f>
        <v>0</v>
      </c>
      <c r="AU137" s="72">
        <f>IF(Cyclical_overrides!AU137 = "",
IF(INDEX(F_Inputs_cyclical!$A$1:$BE$243, MATCH('Cyclical_after overrides'!$A137, F_Inputs_cyclical!$A$1:$A$243, 0), MATCH('Cyclical_after overrides'!AU$1, F_Inputs_cyclical!$A$1:$BE$1, 0))="", "", INDEX(F_Inputs_cyclical!$A$1:$BE$243, MATCH('Cyclical_after overrides'!$A137, F_Inputs_cyclical!$A$1:$A$243, 0), MATCH('Cyclical_after overrides'!AU$1, F_Inputs_cyclical!$A$1:$BE$1, 0))),
Cyclical_overrides!AU137)</f>
        <v>0.41299999999999998</v>
      </c>
      <c r="AV137" s="72" t="str">
        <f>IF(Cyclical_overrides!AV137 = "",
IF(INDEX(F_Inputs_cyclical!$A$1:$BE$243, MATCH('Cyclical_after overrides'!$A137, F_Inputs_cyclical!$A$1:$A$243, 0), MATCH('Cyclical_after overrides'!AV$1, F_Inputs_cyclical!$A$1:$BE$1, 0))="", "", INDEX(F_Inputs_cyclical!$A$1:$BE$243, MATCH('Cyclical_after overrides'!$A137, F_Inputs_cyclical!$A$1:$A$243, 0), MATCH('Cyclical_after overrides'!AV$1, F_Inputs_cyclical!$A$1:$BE$1, 0))),
Cyclical_overrides!AV137)</f>
        <v/>
      </c>
      <c r="AW137" s="72">
        <f>IF(Cyclical_overrides!AW137 = "",
IF(INDEX(F_Inputs_cyclical!$A$1:$BE$243, MATCH('Cyclical_after overrides'!$A137, F_Inputs_cyclical!$A$1:$A$243, 0), MATCH('Cyclical_after overrides'!AW$1, F_Inputs_cyclical!$A$1:$BE$1, 0))="", "", INDEX(F_Inputs_cyclical!$A$1:$BE$243, MATCH('Cyclical_after overrides'!$A137, F_Inputs_cyclical!$A$1:$A$243, 0), MATCH('Cyclical_after overrides'!AW$1, F_Inputs_cyclical!$A$1:$BE$1, 0))),
Cyclical_overrides!AW137)</f>
        <v>1.2338096431854266</v>
      </c>
      <c r="AX137" s="72">
        <f>IF(Cyclical_overrides!AX137 = "",
IF(INDEX(F_Inputs_cyclical!$A$1:$BE$243, MATCH('Cyclical_after overrides'!$A137, F_Inputs_cyclical!$A$1:$A$243, 0), MATCH('Cyclical_after overrides'!AX$1, F_Inputs_cyclical!$A$1:$BE$1, 0))="", "", INDEX(F_Inputs_cyclical!$A$1:$BE$243, MATCH('Cyclical_after overrides'!$A137, F_Inputs_cyclical!$A$1:$A$243, 0), MATCH('Cyclical_after overrides'!AX$1, F_Inputs_cyclical!$A$1:$BE$1, 0))),
Cyclical_overrides!AX137)</f>
        <v>27.551075035873996</v>
      </c>
      <c r="AY137" s="72">
        <f>IF(Cyclical_overrides!AY137 = "",
IF(INDEX(F_Inputs_cyclical!$A$1:$BE$243, MATCH('Cyclical_after overrides'!$A137, F_Inputs_cyclical!$A$1:$A$243, 0), MATCH('Cyclical_after overrides'!AY$1, F_Inputs_cyclical!$A$1:$BE$1, 0))="", "", INDEX(F_Inputs_cyclical!$A$1:$BE$243, MATCH('Cyclical_after overrides'!$A137, F_Inputs_cyclical!$A$1:$A$243, 0), MATCH('Cyclical_after overrides'!AY$1, F_Inputs_cyclical!$A$1:$BE$1, 0))),
Cyclical_overrides!AY137)</f>
        <v>138.85223180559396</v>
      </c>
      <c r="AZ137" s="72">
        <f>IF(Cyclical_overrides!AZ137 = "",
IF(INDEX(F_Inputs_cyclical!$A$1:$BE$243, MATCH('Cyclical_after overrides'!$A137, F_Inputs_cyclical!$A$1:$A$243, 0), MATCH('Cyclical_after overrides'!AZ$1, F_Inputs_cyclical!$A$1:$BE$1, 0))="", "", INDEX(F_Inputs_cyclical!$A$1:$BE$243, MATCH('Cyclical_after overrides'!$A137, F_Inputs_cyclical!$A$1:$A$243, 0), MATCH('Cyclical_after overrides'!AZ$1, F_Inputs_cyclical!$A$1:$BE$1, 0))),
Cyclical_overrides!AZ137)</f>
        <v>2.4734662006026435</v>
      </c>
      <c r="BA137" s="72">
        <f>IF(Cyclical_overrides!BA137 = "",
IF(INDEX(F_Inputs_cyclical!$A$1:$BE$243, MATCH('Cyclical_after overrides'!$A137, F_Inputs_cyclical!$A$1:$A$243, 0), MATCH('Cyclical_after overrides'!BA$1, F_Inputs_cyclical!$A$1:$BE$1, 0))="", "", INDEX(F_Inputs_cyclical!$A$1:$BE$243, MATCH('Cyclical_after overrides'!$A137, F_Inputs_cyclical!$A$1:$A$243, 0), MATCH('Cyclical_after overrides'!BA$1, F_Inputs_cyclical!$A$1:$BE$1, 0))),
Cyclical_overrides!BA137)</f>
        <v>12.336138295783536</v>
      </c>
      <c r="BB137" s="72">
        <f>IF(Cyclical_overrides!BB137 = "",
IF(INDEX(F_Inputs_cyclical!$A$1:$BE$243, MATCH('Cyclical_after overrides'!$A137, F_Inputs_cyclical!$A$1:$A$243, 0), MATCH('Cyclical_after overrides'!BB$1, F_Inputs_cyclical!$A$1:$BE$1, 0))="", "", INDEX(F_Inputs_cyclical!$A$1:$BE$243, MATCH('Cyclical_after overrides'!$A137, F_Inputs_cyclical!$A$1:$A$243, 0), MATCH('Cyclical_after overrides'!BB$1, F_Inputs_cyclical!$A$1:$BE$1, 0))),
Cyclical_overrides!BB137)</f>
        <v>12.336138295783536</v>
      </c>
      <c r="BC137" s="72">
        <f>IF(Cyclical_overrides!BC137 = "",
IF(INDEX(F_Inputs_cyclical!$A$1:$BE$243, MATCH('Cyclical_after overrides'!$A137, F_Inputs_cyclical!$A$1:$A$243, 0), MATCH('Cyclical_after overrides'!BC$1, F_Inputs_cyclical!$A$1:$BE$1, 0))="", "", INDEX(F_Inputs_cyclical!$A$1:$BE$243, MATCH('Cyclical_after overrides'!$A137, F_Inputs_cyclical!$A$1:$A$243, 0), MATCH('Cyclical_after overrides'!BC$1, F_Inputs_cyclical!$A$1:$BE$1, 0))),
Cyclical_overrides!BC137)</f>
        <v>15.66962493758577</v>
      </c>
      <c r="BD137" s="72">
        <f>IF(Cyclical_overrides!BD137 = "",
IF(INDEX(F_Inputs_cyclical!$A$1:$BE$243, MATCH('Cyclical_after overrides'!$A137, F_Inputs_cyclical!$A$1:$A$243, 0), MATCH('Cyclical_after overrides'!BD$1, F_Inputs_cyclical!$A$1:$BE$1, 0))="", "", INDEX(F_Inputs_cyclical!$A$1:$BE$243, MATCH('Cyclical_after overrides'!$A137, F_Inputs_cyclical!$A$1:$A$243, 0), MATCH('Cyclical_after overrides'!BD$1, F_Inputs_cyclical!$A$1:$BE$1, 0))),
Cyclical_overrides!BD137)</f>
        <v>238.13649918049808</v>
      </c>
      <c r="BE137" s="194"/>
    </row>
    <row r="138" spans="1:57" x14ac:dyDescent="0.4">
      <c r="A138" s="63" t="str">
        <f t="shared" si="2"/>
        <v>AFW16</v>
      </c>
      <c r="B138" s="63" t="s">
        <v>397</v>
      </c>
      <c r="C138" s="63" t="s">
        <v>247</v>
      </c>
      <c r="D138" s="72">
        <f>IF(Cyclical_overrides!D138 = "",
IF(INDEX(F_Inputs_cyclical!$A$1:$BE$243, MATCH('Cyclical_after overrides'!$A138, F_Inputs_cyclical!$A$1:$A$243, 0), MATCH('Cyclical_after overrides'!D$1, F_Inputs_cyclical!$A$1:$BE$1, 0))="", "", INDEX(F_Inputs_cyclical!$A$1:$BE$243, MATCH('Cyclical_after overrides'!$A138, F_Inputs_cyclical!$A$1:$A$243, 0), MATCH('Cyclical_after overrides'!D$1, F_Inputs_cyclical!$A$1:$BE$1, 0))),
Cyclical_overrides!D138)</f>
        <v>8.2460000000000004</v>
      </c>
      <c r="E138" s="72">
        <f>IF(Cyclical_overrides!E138 = "",
IF(INDEX(F_Inputs_cyclical!$A$1:$BE$243, MATCH('Cyclical_after overrides'!$A138, F_Inputs_cyclical!$A$1:$A$243, 0), MATCH('Cyclical_after overrides'!E$1, F_Inputs_cyclical!$A$1:$BE$1, 0))="", "", INDEX(F_Inputs_cyclical!$A$1:$BE$243, MATCH('Cyclical_after overrides'!$A138, F_Inputs_cyclical!$A$1:$A$243, 0), MATCH('Cyclical_after overrides'!E$1, F_Inputs_cyclical!$A$1:$BE$1, 0))),
Cyclical_overrides!E138)</f>
        <v>1.181</v>
      </c>
      <c r="F138" s="72">
        <f>IF(Cyclical_overrides!F138 = "",
IF(INDEX(F_Inputs_cyclical!$A$1:$BE$243, MATCH('Cyclical_after overrides'!$A138, F_Inputs_cyclical!$A$1:$A$243, 0), MATCH('Cyclical_after overrides'!F$1, F_Inputs_cyclical!$A$1:$BE$1, 0))="", "", INDEX(F_Inputs_cyclical!$A$1:$BE$243, MATCH('Cyclical_after overrides'!$A138, F_Inputs_cyclical!$A$1:$A$243, 0), MATCH('Cyclical_after overrides'!F$1, F_Inputs_cyclical!$A$1:$BE$1, 0))),
Cyclical_overrides!F138)</f>
        <v>8.8350000000000009</v>
      </c>
      <c r="G138" s="72">
        <f>IF(Cyclical_overrides!G138 = "",
IF(INDEX(F_Inputs_cyclical!$A$1:$BE$243, MATCH('Cyclical_after overrides'!$A138, F_Inputs_cyclical!$A$1:$A$243, 0), MATCH('Cyclical_after overrides'!G$1, F_Inputs_cyclical!$A$1:$BE$1, 0))="", "", INDEX(F_Inputs_cyclical!$A$1:$BE$243, MATCH('Cyclical_after overrides'!$A138, F_Inputs_cyclical!$A$1:$A$243, 0), MATCH('Cyclical_after overrides'!G$1, F_Inputs_cyclical!$A$1:$BE$1, 0))),
Cyclical_overrides!G138)</f>
        <v>2.8759999999999999</v>
      </c>
      <c r="H138" s="72" t="str">
        <f>IF(Cyclical_overrides!H138 = "",
IF(INDEX(F_Inputs_cyclical!$A$1:$BE$243, MATCH('Cyclical_after overrides'!$A138, F_Inputs_cyclical!$A$1:$A$243, 0), MATCH('Cyclical_after overrides'!H$1, F_Inputs_cyclical!$A$1:$BE$1, 0))="", "", INDEX(F_Inputs_cyclical!$A$1:$BE$243, MATCH('Cyclical_after overrides'!$A138, F_Inputs_cyclical!$A$1:$A$243, 0), MATCH('Cyclical_after overrides'!H$1, F_Inputs_cyclical!$A$1:$BE$1, 0))),
Cyclical_overrides!H138)</f>
        <v/>
      </c>
      <c r="I138" s="72">
        <f>IF(Cyclical_overrides!I138 = "",
IF(INDEX(F_Inputs_cyclical!$A$1:$BE$243, MATCH('Cyclical_after overrides'!$A138, F_Inputs_cyclical!$A$1:$A$243, 0), MATCH('Cyclical_after overrides'!I$1, F_Inputs_cyclical!$A$1:$BE$1, 0))="", "", INDEX(F_Inputs_cyclical!$A$1:$BE$243, MATCH('Cyclical_after overrides'!$A138, F_Inputs_cyclical!$A$1:$A$243, 0), MATCH('Cyclical_after overrides'!I$1, F_Inputs_cyclical!$A$1:$BE$1, 0))),
Cyclical_overrides!I138)</f>
        <v>0</v>
      </c>
      <c r="J138" s="72">
        <f>IF(Cyclical_overrides!J138 = "",
IF(INDEX(F_Inputs_cyclical!$A$1:$BE$243, MATCH('Cyclical_after overrides'!$A138, F_Inputs_cyclical!$A$1:$A$243, 0), MATCH('Cyclical_after overrides'!J$1, F_Inputs_cyclical!$A$1:$BE$1, 0))="", "", INDEX(F_Inputs_cyclical!$A$1:$BE$243, MATCH('Cyclical_after overrides'!$A138, F_Inputs_cyclical!$A$1:$A$243, 0), MATCH('Cyclical_after overrides'!J$1, F_Inputs_cyclical!$A$1:$BE$1, 0))),
Cyclical_overrides!J138)</f>
        <v>31.254999999999999</v>
      </c>
      <c r="K138" s="72">
        <f>IF(Cyclical_overrides!K138 = "",
IF(INDEX(F_Inputs_cyclical!$A$1:$BE$243, MATCH('Cyclical_after overrides'!$A138, F_Inputs_cyclical!$A$1:$A$243, 0), MATCH('Cyclical_after overrides'!K$1, F_Inputs_cyclical!$A$1:$BE$1, 0))="", "", INDEX(F_Inputs_cyclical!$A$1:$BE$243, MATCH('Cyclical_after overrides'!$A138, F_Inputs_cyclical!$A$1:$A$243, 0), MATCH('Cyclical_after overrides'!K$1, F_Inputs_cyclical!$A$1:$BE$1, 0))),
Cyclical_overrides!K138)</f>
        <v>6.9914785796982004</v>
      </c>
      <c r="L138" s="72">
        <f>IF(Cyclical_overrides!L138 = "",
IF(INDEX(F_Inputs_cyclical!$A$1:$BE$243, MATCH('Cyclical_after overrides'!$A138, F_Inputs_cyclical!$A$1:$A$243, 0), MATCH('Cyclical_after overrides'!L$1, F_Inputs_cyclical!$A$1:$BE$1, 0))="", "", INDEX(F_Inputs_cyclical!$A$1:$BE$243, MATCH('Cyclical_after overrides'!$A138, F_Inputs_cyclical!$A$1:$A$243, 0), MATCH('Cyclical_after overrides'!L$1, F_Inputs_cyclical!$A$1:$BE$1, 0))),
Cyclical_overrides!L138)</f>
        <v>0.70100000000000007</v>
      </c>
      <c r="M138" s="72" t="str">
        <f>IF(Cyclical_overrides!M138 = "",
IF(INDEX(F_Inputs_cyclical!$A$1:$BE$243, MATCH('Cyclical_after overrides'!$A138, F_Inputs_cyclical!$A$1:$A$243, 0), MATCH('Cyclical_after overrides'!M$1, F_Inputs_cyclical!$A$1:$BE$1, 0))="", "", INDEX(F_Inputs_cyclical!$A$1:$BE$243, MATCH('Cyclical_after overrides'!$A138, F_Inputs_cyclical!$A$1:$A$243, 0), MATCH('Cyclical_after overrides'!M$1, F_Inputs_cyclical!$A$1:$BE$1, 0))),
Cyclical_overrides!M138)</f>
        <v/>
      </c>
      <c r="N138" s="72" t="str">
        <f>IF(Cyclical_overrides!N138 = "",
IF(INDEX(F_Inputs_cyclical!$A$1:$BE$243, MATCH('Cyclical_after overrides'!$A138, F_Inputs_cyclical!$A$1:$A$243, 0), MATCH('Cyclical_after overrides'!N$1, F_Inputs_cyclical!$A$1:$BE$1, 0))="", "", INDEX(F_Inputs_cyclical!$A$1:$BE$243, MATCH('Cyclical_after overrides'!$A138, F_Inputs_cyclical!$A$1:$A$243, 0), MATCH('Cyclical_after overrides'!N$1, F_Inputs_cyclical!$A$1:$BE$1, 0))),
Cyclical_overrides!N138)</f>
        <v/>
      </c>
      <c r="O138" s="72" t="str">
        <f>IF(Cyclical_overrides!O138 = "",
IF(INDEX(F_Inputs_cyclical!$A$1:$BE$243, MATCH('Cyclical_after overrides'!$A138, F_Inputs_cyclical!$A$1:$A$243, 0), MATCH('Cyclical_after overrides'!O$1, F_Inputs_cyclical!$A$1:$BE$1, 0))="", "", INDEX(F_Inputs_cyclical!$A$1:$BE$243, MATCH('Cyclical_after overrides'!$A138, F_Inputs_cyclical!$A$1:$A$243, 0), MATCH('Cyclical_after overrides'!O$1, F_Inputs_cyclical!$A$1:$BE$1, 0))),
Cyclical_overrides!O138)</f>
        <v/>
      </c>
      <c r="P138" s="72" t="str">
        <f>IF(Cyclical_overrides!P138 = "",
IF(INDEX(F_Inputs_cyclical!$A$1:$BE$243, MATCH('Cyclical_after overrides'!$A138, F_Inputs_cyclical!$A$1:$A$243, 0), MATCH('Cyclical_after overrides'!P$1, F_Inputs_cyclical!$A$1:$BE$1, 0))="", "", INDEX(F_Inputs_cyclical!$A$1:$BE$243, MATCH('Cyclical_after overrides'!$A138, F_Inputs_cyclical!$A$1:$A$243, 0), MATCH('Cyclical_after overrides'!P$1, F_Inputs_cyclical!$A$1:$BE$1, 0))),
Cyclical_overrides!P138)</f>
        <v/>
      </c>
      <c r="Q138" s="72" t="str">
        <f>IF(Cyclical_overrides!Q138 = "",
IF(INDEX(F_Inputs_cyclical!$A$1:$BE$243, MATCH('Cyclical_after overrides'!$A138, F_Inputs_cyclical!$A$1:$A$243, 0), MATCH('Cyclical_after overrides'!Q$1, F_Inputs_cyclical!$A$1:$BE$1, 0))="", "", INDEX(F_Inputs_cyclical!$A$1:$BE$243, MATCH('Cyclical_after overrides'!$A138, F_Inputs_cyclical!$A$1:$A$243, 0), MATCH('Cyclical_after overrides'!Q$1, F_Inputs_cyclical!$A$1:$BE$1, 0))),
Cyclical_overrides!Q138)</f>
        <v/>
      </c>
      <c r="R138" s="72" t="str">
        <f>IF(Cyclical_overrides!R138 = "",
IF(INDEX(F_Inputs_cyclical!$A$1:$BE$243, MATCH('Cyclical_after overrides'!$A138, F_Inputs_cyclical!$A$1:$A$243, 0), MATCH('Cyclical_after overrides'!R$1, F_Inputs_cyclical!$A$1:$BE$1, 0))="", "", INDEX(F_Inputs_cyclical!$A$1:$BE$243, MATCH('Cyclical_after overrides'!$A138, F_Inputs_cyclical!$A$1:$A$243, 0), MATCH('Cyclical_after overrides'!R$1, F_Inputs_cyclical!$A$1:$BE$1, 0))),
Cyclical_overrides!R138)</f>
        <v/>
      </c>
      <c r="S138" s="72">
        <f>IF(Cyclical_overrides!S138 = "",
IF(INDEX(F_Inputs_cyclical!$A$1:$BE$243, MATCH('Cyclical_after overrides'!$A138, F_Inputs_cyclical!$A$1:$A$243, 0), MATCH('Cyclical_after overrides'!S$1, F_Inputs_cyclical!$A$1:$BE$1, 0))="", "", INDEX(F_Inputs_cyclical!$A$1:$BE$243, MATCH('Cyclical_after overrides'!$A138, F_Inputs_cyclical!$A$1:$A$243, 0), MATCH('Cyclical_after overrides'!S$1, F_Inputs_cyclical!$A$1:$BE$1, 0))),
Cyclical_overrides!S138)</f>
        <v>23.720500000000001</v>
      </c>
      <c r="T138" s="72">
        <f>IF(Cyclical_overrides!T138 = "",
IF(INDEX(F_Inputs_cyclical!$A$1:$BE$243, MATCH('Cyclical_after overrides'!$A138, F_Inputs_cyclical!$A$1:$A$243, 0), MATCH('Cyclical_after overrides'!T$1, F_Inputs_cyclical!$A$1:$BE$1, 0))="", "", INDEX(F_Inputs_cyclical!$A$1:$BE$243, MATCH('Cyclical_after overrides'!$A138, F_Inputs_cyclical!$A$1:$A$243, 0), MATCH('Cyclical_after overrides'!T$1, F_Inputs_cyclical!$A$1:$BE$1, 0))),
Cyclical_overrides!T138)</f>
        <v>20.696999999999999</v>
      </c>
      <c r="U138" s="72">
        <f>IF(Cyclical_overrides!U138 = "",
IF(INDEX(F_Inputs_cyclical!$A$1:$BE$243, MATCH('Cyclical_after overrides'!$A138, F_Inputs_cyclical!$A$1:$A$243, 0), MATCH('Cyclical_after overrides'!U$1, F_Inputs_cyclical!$A$1:$BE$1, 0))="", "", INDEX(F_Inputs_cyclical!$A$1:$BE$243, MATCH('Cyclical_after overrides'!$A138, F_Inputs_cyclical!$A$1:$A$243, 0), MATCH('Cyclical_after overrides'!U$1, F_Inputs_cyclical!$A$1:$BE$1, 0))),
Cyclical_overrides!U138)</f>
        <v>30.553999999999998</v>
      </c>
      <c r="V138" s="72">
        <f>IF(Cyclical_overrides!V138 = "",
IF(INDEX(F_Inputs_cyclical!$A$1:$BE$243, MATCH('Cyclical_after overrides'!$A138, F_Inputs_cyclical!$A$1:$A$243, 0), MATCH('Cyclical_after overrides'!V$1, F_Inputs_cyclical!$A$1:$BE$1, 0))="", "", INDEX(F_Inputs_cyclical!$A$1:$BE$243, MATCH('Cyclical_after overrides'!$A138, F_Inputs_cyclical!$A$1:$A$243, 0), MATCH('Cyclical_after overrides'!V$1, F_Inputs_cyclical!$A$1:$BE$1, 0))),
Cyclical_overrides!V138)</f>
        <v>672.88699999999994</v>
      </c>
      <c r="W138" s="72">
        <f>IF(Cyclical_overrides!W138 = "",
IF(INDEX(F_Inputs_cyclical!$A$1:$BE$243, MATCH('Cyclical_after overrides'!$A138, F_Inputs_cyclical!$A$1:$A$243, 0), MATCH('Cyclical_after overrides'!W$1, F_Inputs_cyclical!$A$1:$BE$1, 0))="", "", INDEX(F_Inputs_cyclical!$A$1:$BE$243, MATCH('Cyclical_after overrides'!$A138, F_Inputs_cyclical!$A$1:$A$243, 0), MATCH('Cyclical_after overrides'!W$1, F_Inputs_cyclical!$A$1:$BE$1, 0))),
Cyclical_overrides!W138)</f>
        <v>673.26700000000005</v>
      </c>
      <c r="X138" s="72">
        <f>IF(Cyclical_overrides!X138 = "",
IF(INDEX(F_Inputs_cyclical!$A$1:$BE$243, MATCH('Cyclical_after overrides'!$A138, F_Inputs_cyclical!$A$1:$A$243, 0), MATCH('Cyclical_after overrides'!X$1, F_Inputs_cyclical!$A$1:$BE$1, 0))="", "", INDEX(F_Inputs_cyclical!$A$1:$BE$243, MATCH('Cyclical_after overrides'!$A138, F_Inputs_cyclical!$A$1:$A$243, 0), MATCH('Cyclical_after overrides'!X$1, F_Inputs_cyclical!$A$1:$BE$1, 0))),
Cyclical_overrides!X138)</f>
        <v>0</v>
      </c>
      <c r="Y138" s="72">
        <f>IF(Cyclical_overrides!Y138 = "",
IF(INDEX(F_Inputs_cyclical!$A$1:$BE$243, MATCH('Cyclical_after overrides'!$A138, F_Inputs_cyclical!$A$1:$A$243, 0), MATCH('Cyclical_after overrides'!Y$1, F_Inputs_cyclical!$A$1:$BE$1, 0))="", "", INDEX(F_Inputs_cyclical!$A$1:$BE$243, MATCH('Cyclical_after overrides'!$A138, F_Inputs_cyclical!$A$1:$A$243, 0), MATCH('Cyclical_after overrides'!Y$1, F_Inputs_cyclical!$A$1:$BE$1, 0))),
Cyclical_overrides!Y138)</f>
        <v>0</v>
      </c>
      <c r="Z138" s="72">
        <f>IF(Cyclical_overrides!Z138 = "",
IF(INDEX(F_Inputs_cyclical!$A$1:$BE$243, MATCH('Cyclical_after overrides'!$A138, F_Inputs_cyclical!$A$1:$A$243, 0), MATCH('Cyclical_after overrides'!Z$1, F_Inputs_cyclical!$A$1:$BE$1, 0))="", "", INDEX(F_Inputs_cyclical!$A$1:$BE$243, MATCH('Cyclical_after overrides'!$A138, F_Inputs_cyclical!$A$1:$A$243, 0), MATCH('Cyclical_after overrides'!Z$1, F_Inputs_cyclical!$A$1:$BE$1, 0))),
Cyclical_overrides!Z138)</f>
        <v>0</v>
      </c>
      <c r="AA138" s="72">
        <f>IF(Cyclical_overrides!AA138 = "",
IF(INDEX(F_Inputs_cyclical!$A$1:$BE$243, MATCH('Cyclical_after overrides'!$A138, F_Inputs_cyclical!$A$1:$A$243, 0), MATCH('Cyclical_after overrides'!AA$1, F_Inputs_cyclical!$A$1:$BE$1, 0))="", "", INDEX(F_Inputs_cyclical!$A$1:$BE$243, MATCH('Cyclical_after overrides'!$A138, F_Inputs_cyclical!$A$1:$A$243, 0), MATCH('Cyclical_after overrides'!AA$1, F_Inputs_cyclical!$A$1:$BE$1, 0))),
Cyclical_overrides!AA138)</f>
        <v>0</v>
      </c>
      <c r="AB138" s="72" t="str">
        <f>IF(Cyclical_overrides!AB138 = "",
IF(INDEX(F_Inputs_cyclical!$A$1:$BE$243, MATCH('Cyclical_after overrides'!$A138, F_Inputs_cyclical!$A$1:$A$243, 0), MATCH('Cyclical_after overrides'!AB$1, F_Inputs_cyclical!$A$1:$BE$1, 0))="", "", INDEX(F_Inputs_cyclical!$A$1:$BE$243, MATCH('Cyclical_after overrides'!$A138, F_Inputs_cyclical!$A$1:$A$243, 0), MATCH('Cyclical_after overrides'!AB$1, F_Inputs_cyclical!$A$1:$BE$1, 0))),
Cyclical_overrides!AB138)</f>
        <v/>
      </c>
      <c r="AC138" s="72" t="str">
        <f>IF(Cyclical_overrides!AC138 = "",
IF(INDEX(F_Inputs_cyclical!$A$1:$BE$243, MATCH('Cyclical_after overrides'!$A138, F_Inputs_cyclical!$A$1:$A$243, 0), MATCH('Cyclical_after overrides'!AC$1, F_Inputs_cyclical!$A$1:$BE$1, 0))="", "", INDEX(F_Inputs_cyclical!$A$1:$BE$243, MATCH('Cyclical_after overrides'!$A138, F_Inputs_cyclical!$A$1:$A$243, 0), MATCH('Cyclical_after overrides'!AC$1, F_Inputs_cyclical!$A$1:$BE$1, 0))),
Cyclical_overrides!AC138)</f>
        <v/>
      </c>
      <c r="AD138" s="72" t="str">
        <f>IF(Cyclical_overrides!AD138 = "",
IF(INDEX(F_Inputs_cyclical!$A$1:$BE$243, MATCH('Cyclical_after overrides'!$A138, F_Inputs_cyclical!$A$1:$A$243, 0), MATCH('Cyclical_after overrides'!AD$1, F_Inputs_cyclical!$A$1:$BE$1, 0))="", "", INDEX(F_Inputs_cyclical!$A$1:$BE$243, MATCH('Cyclical_after overrides'!$A138, F_Inputs_cyclical!$A$1:$A$243, 0), MATCH('Cyclical_after overrides'!AD$1, F_Inputs_cyclical!$A$1:$BE$1, 0))),
Cyclical_overrides!AD138)</f>
        <v/>
      </c>
      <c r="AE138" s="72" t="str">
        <f>IF(Cyclical_overrides!AE138 = "",
IF(INDEX(F_Inputs_cyclical!$A$1:$BE$243, MATCH('Cyclical_after overrides'!$A138, F_Inputs_cyclical!$A$1:$A$243, 0), MATCH('Cyclical_after overrides'!AE$1, F_Inputs_cyclical!$A$1:$BE$1, 0))="", "", INDEX(F_Inputs_cyclical!$A$1:$BE$243, MATCH('Cyclical_after overrides'!$A138, F_Inputs_cyclical!$A$1:$A$243, 0), MATCH('Cyclical_after overrides'!AE$1, F_Inputs_cyclical!$A$1:$BE$1, 0))),
Cyclical_overrides!AE138)</f>
        <v/>
      </c>
      <c r="AF138" s="72" t="str">
        <f>IF(Cyclical_overrides!AF138 = "",
IF(INDEX(F_Inputs_cyclical!$A$1:$BE$243, MATCH('Cyclical_after overrides'!$A138, F_Inputs_cyclical!$A$1:$A$243, 0), MATCH('Cyclical_after overrides'!AF$1, F_Inputs_cyclical!$A$1:$BE$1, 0))="", "", INDEX(F_Inputs_cyclical!$A$1:$BE$243, MATCH('Cyclical_after overrides'!$A138, F_Inputs_cyclical!$A$1:$A$243, 0), MATCH('Cyclical_after overrides'!AF$1, F_Inputs_cyclical!$A$1:$BE$1, 0))),
Cyclical_overrides!AF138)</f>
        <v/>
      </c>
      <c r="AG138" s="72" t="str">
        <f>IF(Cyclical_overrides!AG138 = "",
IF(INDEX(F_Inputs_cyclical!$A$1:$BE$243, MATCH('Cyclical_after overrides'!$A138, F_Inputs_cyclical!$A$1:$A$243, 0), MATCH('Cyclical_after overrides'!AG$1, F_Inputs_cyclical!$A$1:$BE$1, 0))="", "", INDEX(F_Inputs_cyclical!$A$1:$BE$243, MATCH('Cyclical_after overrides'!$A138, F_Inputs_cyclical!$A$1:$A$243, 0), MATCH('Cyclical_after overrides'!AG$1, F_Inputs_cyclical!$A$1:$BE$1, 0))),
Cyclical_overrides!AG138)</f>
        <v/>
      </c>
      <c r="AH138" s="72" t="str">
        <f>IF(Cyclical_overrides!AH138 = "",
IF(INDEX(F_Inputs_cyclical!$A$1:$BE$243, MATCH('Cyclical_after overrides'!$A138, F_Inputs_cyclical!$A$1:$A$243, 0), MATCH('Cyclical_after overrides'!AH$1, F_Inputs_cyclical!$A$1:$BE$1, 0))="", "", INDEX(F_Inputs_cyclical!$A$1:$BE$243, MATCH('Cyclical_after overrides'!$A138, F_Inputs_cyclical!$A$1:$A$243, 0), MATCH('Cyclical_after overrides'!AH$1, F_Inputs_cyclical!$A$1:$BE$1, 0))),
Cyclical_overrides!AH138)</f>
        <v/>
      </c>
      <c r="AI138" s="72" t="str">
        <f>IF(Cyclical_overrides!AI138 = "",
IF(INDEX(F_Inputs_cyclical!$A$1:$BE$243, MATCH('Cyclical_after overrides'!$A138, F_Inputs_cyclical!$A$1:$A$243, 0), MATCH('Cyclical_after overrides'!AI$1, F_Inputs_cyclical!$A$1:$BE$1, 0))="", "", INDEX(F_Inputs_cyclical!$A$1:$BE$243, MATCH('Cyclical_after overrides'!$A138, F_Inputs_cyclical!$A$1:$A$243, 0), MATCH('Cyclical_after overrides'!AI$1, F_Inputs_cyclical!$A$1:$BE$1, 0))),
Cyclical_overrides!AI138)</f>
        <v/>
      </c>
      <c r="AJ138" s="72" t="str">
        <f>IF(Cyclical_overrides!AJ138 = "",
IF(INDEX(F_Inputs_cyclical!$A$1:$BE$243, MATCH('Cyclical_after overrides'!$A138, F_Inputs_cyclical!$A$1:$A$243, 0), MATCH('Cyclical_after overrides'!AJ$1, F_Inputs_cyclical!$A$1:$BE$1, 0))="", "", INDEX(F_Inputs_cyclical!$A$1:$BE$243, MATCH('Cyclical_after overrides'!$A138, F_Inputs_cyclical!$A$1:$A$243, 0), MATCH('Cyclical_after overrides'!AJ$1, F_Inputs_cyclical!$A$1:$BE$1, 0))),
Cyclical_overrides!AJ138)</f>
        <v/>
      </c>
      <c r="AK138" s="72" t="str">
        <f>IF(Cyclical_overrides!AK138 = "",
IF(INDEX(F_Inputs_cyclical!$A$1:$BE$243, MATCH('Cyclical_after overrides'!$A138, F_Inputs_cyclical!$A$1:$A$243, 0), MATCH('Cyclical_after overrides'!AK$1, F_Inputs_cyclical!$A$1:$BE$1, 0))="", "", INDEX(F_Inputs_cyclical!$A$1:$BE$243, MATCH('Cyclical_after overrides'!$A138, F_Inputs_cyclical!$A$1:$A$243, 0), MATCH('Cyclical_after overrides'!AK$1, F_Inputs_cyclical!$A$1:$BE$1, 0))),
Cyclical_overrides!AK138)</f>
        <v/>
      </c>
      <c r="AL138" s="72" t="str">
        <f>IF(Cyclical_overrides!AL138 = "",
IF(INDEX(F_Inputs_cyclical!$A$1:$BE$243, MATCH('Cyclical_after overrides'!$A138, F_Inputs_cyclical!$A$1:$A$243, 0), MATCH('Cyclical_after overrides'!AL$1, F_Inputs_cyclical!$A$1:$BE$1, 0))="", "", INDEX(F_Inputs_cyclical!$A$1:$BE$243, MATCH('Cyclical_after overrides'!$A138, F_Inputs_cyclical!$A$1:$A$243, 0), MATCH('Cyclical_after overrides'!AL$1, F_Inputs_cyclical!$A$1:$BE$1, 0))),
Cyclical_overrides!AL138)</f>
        <v/>
      </c>
      <c r="AM138" s="72">
        <f>IF(Cyclical_overrides!AM138 = "",
IF(INDEX(F_Inputs_cyclical!$A$1:$BE$243, MATCH('Cyclical_after overrides'!$A138, F_Inputs_cyclical!$A$1:$A$243, 0), MATCH('Cyclical_after overrides'!AM$1, F_Inputs_cyclical!$A$1:$BE$1, 0))="", "", INDEX(F_Inputs_cyclical!$A$1:$BE$243, MATCH('Cyclical_after overrides'!$A138, F_Inputs_cyclical!$A$1:$A$243, 0), MATCH('Cyclical_after overrides'!AM$1, F_Inputs_cyclical!$A$1:$BE$1, 0))),
Cyclical_overrides!AM138)</f>
        <v>9.4160000000000004</v>
      </c>
      <c r="AN138" s="72">
        <f>IF(Cyclical_overrides!AN138 = "",
IF(INDEX(F_Inputs_cyclical!$A$1:$BE$243, MATCH('Cyclical_after overrides'!$A138, F_Inputs_cyclical!$A$1:$A$243, 0), MATCH('Cyclical_after overrides'!AN$1, F_Inputs_cyclical!$A$1:$BE$1, 0))="", "", INDEX(F_Inputs_cyclical!$A$1:$BE$243, MATCH('Cyclical_after overrides'!$A138, F_Inputs_cyclical!$A$1:$A$243, 0), MATCH('Cyclical_after overrides'!AN$1, F_Inputs_cyclical!$A$1:$BE$1, 0))),
Cyclical_overrides!AN138)</f>
        <v>30.553999999999998</v>
      </c>
      <c r="AO138" s="72" t="str">
        <f>IF(Cyclical_overrides!AO138 = "",
IF(INDEX(F_Inputs_cyclical!$A$1:$BE$243, MATCH('Cyclical_after overrides'!$A138, F_Inputs_cyclical!$A$1:$A$243, 0), MATCH('Cyclical_after overrides'!AO$1, F_Inputs_cyclical!$A$1:$BE$1, 0))="", "", INDEX(F_Inputs_cyclical!$A$1:$BE$243, MATCH('Cyclical_after overrides'!$A138, F_Inputs_cyclical!$A$1:$A$243, 0), MATCH('Cyclical_after overrides'!AO$1, F_Inputs_cyclical!$A$1:$BE$1, 0))),
Cyclical_overrides!AO138)</f>
        <v/>
      </c>
      <c r="AP138" s="72" t="str">
        <f>IF(Cyclical_overrides!AP138 = "",
IF(INDEX(F_Inputs_cyclical!$A$1:$BE$243, MATCH('Cyclical_after overrides'!$A138, F_Inputs_cyclical!$A$1:$A$243, 0), MATCH('Cyclical_after overrides'!AP$1, F_Inputs_cyclical!$A$1:$BE$1, 0))="", "", INDEX(F_Inputs_cyclical!$A$1:$BE$243, MATCH('Cyclical_after overrides'!$A138, F_Inputs_cyclical!$A$1:$A$243, 0), MATCH('Cyclical_after overrides'!AP$1, F_Inputs_cyclical!$A$1:$BE$1, 0))),
Cyclical_overrides!AP138)</f>
        <v/>
      </c>
      <c r="AQ138" s="72" t="str">
        <f>IF(Cyclical_overrides!AQ138 = "",
IF(INDEX(F_Inputs_cyclical!$A$1:$BE$243, MATCH('Cyclical_after overrides'!$A138, F_Inputs_cyclical!$A$1:$A$243, 0), MATCH('Cyclical_after overrides'!AQ$1, F_Inputs_cyclical!$A$1:$BE$1, 0))="", "", INDEX(F_Inputs_cyclical!$A$1:$BE$243, MATCH('Cyclical_after overrides'!$A138, F_Inputs_cyclical!$A$1:$A$243, 0), MATCH('Cyclical_after overrides'!AQ$1, F_Inputs_cyclical!$A$1:$BE$1, 0))),
Cyclical_overrides!AQ138)</f>
        <v/>
      </c>
      <c r="AR138" s="72" t="str">
        <f>IF(Cyclical_overrides!AR138 = "",
IF(INDEX(F_Inputs_cyclical!$A$1:$BE$243, MATCH('Cyclical_after overrides'!$A138, F_Inputs_cyclical!$A$1:$A$243, 0), MATCH('Cyclical_after overrides'!AR$1, F_Inputs_cyclical!$A$1:$BE$1, 0))="", "", INDEX(F_Inputs_cyclical!$A$1:$BE$243, MATCH('Cyclical_after overrides'!$A138, F_Inputs_cyclical!$A$1:$A$243, 0), MATCH('Cyclical_after overrides'!AR$1, F_Inputs_cyclical!$A$1:$BE$1, 0))),
Cyclical_overrides!AR138)</f>
        <v/>
      </c>
      <c r="AS138" s="72">
        <f>IF(Cyclical_overrides!AS138 = "",
IF(INDEX(F_Inputs_cyclical!$A$1:$BE$243, MATCH('Cyclical_after overrides'!$A138, F_Inputs_cyclical!$A$1:$A$243, 0), MATCH('Cyclical_after overrides'!AS$1, F_Inputs_cyclical!$A$1:$BE$1, 0))="", "", INDEX(F_Inputs_cyclical!$A$1:$BE$243, MATCH('Cyclical_after overrides'!$A138, F_Inputs_cyclical!$A$1:$A$243, 0), MATCH('Cyclical_after overrides'!AS$1, F_Inputs_cyclical!$A$1:$BE$1, 0))),
Cyclical_overrides!AS138)</f>
        <v>-1.69490180329981</v>
      </c>
      <c r="AT138" s="72">
        <f>IF(Cyclical_overrides!AT138 = "",
IF(INDEX(F_Inputs_cyclical!$A$1:$BE$243, MATCH('Cyclical_after overrides'!$A138, F_Inputs_cyclical!$A$1:$A$243, 0), MATCH('Cyclical_after overrides'!AT$1, F_Inputs_cyclical!$A$1:$BE$1, 0))="", "", INDEX(F_Inputs_cyclical!$A$1:$BE$243, MATCH('Cyclical_after overrides'!$A138, F_Inputs_cyclical!$A$1:$A$243, 0), MATCH('Cyclical_after overrides'!AT$1, F_Inputs_cyclical!$A$1:$BE$1, 0))),
Cyclical_overrides!AT138)</f>
        <v>0.28962193014573101</v>
      </c>
      <c r="AU138" s="72">
        <f>IF(Cyclical_overrides!AU138 = "",
IF(INDEX(F_Inputs_cyclical!$A$1:$BE$243, MATCH('Cyclical_after overrides'!$A138, F_Inputs_cyclical!$A$1:$A$243, 0), MATCH('Cyclical_after overrides'!AU$1, F_Inputs_cyclical!$A$1:$BE$1, 0))="", "", INDEX(F_Inputs_cyclical!$A$1:$BE$243, MATCH('Cyclical_after overrides'!$A138, F_Inputs_cyclical!$A$1:$A$243, 0), MATCH('Cyclical_after overrides'!AU$1, F_Inputs_cyclical!$A$1:$BE$1, 0))),
Cyclical_overrides!AU138)</f>
        <v>0.108</v>
      </c>
      <c r="AV138" s="72" t="str">
        <f>IF(Cyclical_overrides!AV138 = "",
IF(INDEX(F_Inputs_cyclical!$A$1:$BE$243, MATCH('Cyclical_after overrides'!$A138, F_Inputs_cyclical!$A$1:$A$243, 0), MATCH('Cyclical_after overrides'!AV$1, F_Inputs_cyclical!$A$1:$BE$1, 0))="", "", INDEX(F_Inputs_cyclical!$A$1:$BE$243, MATCH('Cyclical_after overrides'!$A138, F_Inputs_cyclical!$A$1:$A$243, 0), MATCH('Cyclical_after overrides'!AV$1, F_Inputs_cyclical!$A$1:$BE$1, 0))),
Cyclical_overrides!AV138)</f>
        <v/>
      </c>
      <c r="AW138" s="72">
        <f>IF(Cyclical_overrides!AW138 = "",
IF(INDEX(F_Inputs_cyclical!$A$1:$BE$243, MATCH('Cyclical_after overrides'!$A138, F_Inputs_cyclical!$A$1:$A$243, 0), MATCH('Cyclical_after overrides'!AW$1, F_Inputs_cyclical!$A$1:$BE$1, 0))="", "", INDEX(F_Inputs_cyclical!$A$1:$BE$243, MATCH('Cyclical_after overrides'!$A138, F_Inputs_cyclical!$A$1:$A$243, 0), MATCH('Cyclical_after overrides'!AW$1, F_Inputs_cyclical!$A$1:$BE$1, 0))),
Cyclical_overrides!AW138)</f>
        <v>1.2283693843594008</v>
      </c>
      <c r="AX138" s="72">
        <f>IF(Cyclical_overrides!AX138 = "",
IF(INDEX(F_Inputs_cyclical!$A$1:$BE$243, MATCH('Cyclical_after overrides'!$A138, F_Inputs_cyclical!$A$1:$A$243, 0), MATCH('Cyclical_after overrides'!AX$1, F_Inputs_cyclical!$A$1:$BE$1, 0))="", "", INDEX(F_Inputs_cyclical!$A$1:$BE$243, MATCH('Cyclical_after overrides'!$A138, F_Inputs_cyclical!$A$1:$A$243, 0), MATCH('Cyclical_after overrides'!AX$1, F_Inputs_cyclical!$A$1:$BE$1, 0))),
Cyclical_overrides!AX138)</f>
        <v>27.129309925398307</v>
      </c>
      <c r="AY138" s="72">
        <f>IF(Cyclical_overrides!AY138 = "",
IF(INDEX(F_Inputs_cyclical!$A$1:$BE$243, MATCH('Cyclical_after overrides'!$A138, F_Inputs_cyclical!$A$1:$A$243, 0), MATCH('Cyclical_after overrides'!AY$1, F_Inputs_cyclical!$A$1:$BE$1, 0))="", "", INDEX(F_Inputs_cyclical!$A$1:$BE$243, MATCH('Cyclical_after overrides'!$A138, F_Inputs_cyclical!$A$1:$A$243, 0), MATCH('Cyclical_after overrides'!AY$1, F_Inputs_cyclical!$A$1:$BE$1, 0))),
Cyclical_overrides!AY138)</f>
        <v>139.27219167879096</v>
      </c>
      <c r="AZ138" s="72">
        <f>IF(Cyclical_overrides!AZ138 = "",
IF(INDEX(F_Inputs_cyclical!$A$1:$BE$243, MATCH('Cyclical_after overrides'!$A138, F_Inputs_cyclical!$A$1:$A$243, 0), MATCH('Cyclical_after overrides'!AZ$1, F_Inputs_cyclical!$A$1:$BE$1, 0))="", "", INDEX(F_Inputs_cyclical!$A$1:$BE$243, MATCH('Cyclical_after overrides'!$A138, F_Inputs_cyclical!$A$1:$A$243, 0), MATCH('Cyclical_after overrides'!AZ$1, F_Inputs_cyclical!$A$1:$BE$1, 0))),
Cyclical_overrides!AZ138)</f>
        <v>2.3971122846289199</v>
      </c>
      <c r="BA138" s="72">
        <f>IF(Cyclical_overrides!BA138 = "",
IF(INDEX(F_Inputs_cyclical!$A$1:$BE$243, MATCH('Cyclical_after overrides'!$A138, F_Inputs_cyclical!$A$1:$A$243, 0), MATCH('Cyclical_after overrides'!BA$1, F_Inputs_cyclical!$A$1:$BE$1, 0))="", "", INDEX(F_Inputs_cyclical!$A$1:$BE$243, MATCH('Cyclical_after overrides'!$A138, F_Inputs_cyclical!$A$1:$A$243, 0), MATCH('Cyclical_after overrides'!BA$1, F_Inputs_cyclical!$A$1:$BE$1, 0))),
Cyclical_overrides!BA138)</f>
        <v>12.336285892204868</v>
      </c>
      <c r="BB138" s="72">
        <f>IF(Cyclical_overrides!BB138 = "",
IF(INDEX(F_Inputs_cyclical!$A$1:$BE$243, MATCH('Cyclical_after overrides'!$A138, F_Inputs_cyclical!$A$1:$A$243, 0), MATCH('Cyclical_after overrides'!BB$1, F_Inputs_cyclical!$A$1:$BE$1, 0))="", "", INDEX(F_Inputs_cyclical!$A$1:$BE$243, MATCH('Cyclical_after overrides'!$A138, F_Inputs_cyclical!$A$1:$A$243, 0), MATCH('Cyclical_after overrides'!BB$1, F_Inputs_cyclical!$A$1:$BE$1, 0))),
Cyclical_overrides!BB138)</f>
        <v>12.336285892204868</v>
      </c>
      <c r="BC138" s="72">
        <f>IF(Cyclical_overrides!BC138 = "",
IF(INDEX(F_Inputs_cyclical!$A$1:$BE$243, MATCH('Cyclical_after overrides'!$A138, F_Inputs_cyclical!$A$1:$A$243, 0), MATCH('Cyclical_after overrides'!BC$1, F_Inputs_cyclical!$A$1:$BE$1, 0))="", "", INDEX(F_Inputs_cyclical!$A$1:$BE$243, MATCH('Cyclical_after overrides'!$A138, F_Inputs_cyclical!$A$1:$A$243, 0), MATCH('Cyclical_after overrides'!BC$1, F_Inputs_cyclical!$A$1:$BE$1, 0))),
Cyclical_overrides!BC138)</f>
        <v>15.66962493758577</v>
      </c>
      <c r="BD138" s="72">
        <f>IF(Cyclical_overrides!BD138 = "",
IF(INDEX(F_Inputs_cyclical!$A$1:$BE$243, MATCH('Cyclical_after overrides'!$A138, F_Inputs_cyclical!$A$1:$A$243, 0), MATCH('Cyclical_after overrides'!BD$1, F_Inputs_cyclical!$A$1:$BE$1, 0))="", "", INDEX(F_Inputs_cyclical!$A$1:$BE$243, MATCH('Cyclical_after overrides'!$A138, F_Inputs_cyclical!$A$1:$A$243, 0), MATCH('Cyclical_after overrides'!BD$1, F_Inputs_cyclical!$A$1:$BE$1, 0))),
Cyclical_overrides!BD138)</f>
        <v>234.37100000000001</v>
      </c>
      <c r="BE138" s="194"/>
    </row>
    <row r="139" spans="1:57" x14ac:dyDescent="0.4">
      <c r="A139" s="63" t="str">
        <f t="shared" si="2"/>
        <v>AFW17</v>
      </c>
      <c r="B139" s="63" t="s">
        <v>397</v>
      </c>
      <c r="C139" s="63" t="s">
        <v>249</v>
      </c>
      <c r="D139" s="72">
        <f>IF(Cyclical_overrides!D139 = "",
IF(INDEX(F_Inputs_cyclical!$A$1:$BE$243, MATCH('Cyclical_after overrides'!$A139, F_Inputs_cyclical!$A$1:$A$243, 0), MATCH('Cyclical_after overrides'!D$1, F_Inputs_cyclical!$A$1:$BE$1, 0))="", "", INDEX(F_Inputs_cyclical!$A$1:$BE$243, MATCH('Cyclical_after overrides'!$A139, F_Inputs_cyclical!$A$1:$A$243, 0), MATCH('Cyclical_after overrides'!D$1, F_Inputs_cyclical!$A$1:$BE$1, 0))),
Cyclical_overrides!D139)</f>
        <v>8.17</v>
      </c>
      <c r="E139" s="72">
        <f>IF(Cyclical_overrides!E139 = "",
IF(INDEX(F_Inputs_cyclical!$A$1:$BE$243, MATCH('Cyclical_after overrides'!$A139, F_Inputs_cyclical!$A$1:$A$243, 0), MATCH('Cyclical_after overrides'!E$1, F_Inputs_cyclical!$A$1:$BE$1, 0))="", "", INDEX(F_Inputs_cyclical!$A$1:$BE$243, MATCH('Cyclical_after overrides'!$A139, F_Inputs_cyclical!$A$1:$A$243, 0), MATCH('Cyclical_after overrides'!E$1, F_Inputs_cyclical!$A$1:$BE$1, 0))),
Cyclical_overrides!E139)</f>
        <v>1.3199999999999998</v>
      </c>
      <c r="F139" s="72">
        <f>IF(Cyclical_overrides!F139 = "",
IF(INDEX(F_Inputs_cyclical!$A$1:$BE$243, MATCH('Cyclical_after overrides'!$A139, F_Inputs_cyclical!$A$1:$A$243, 0), MATCH('Cyclical_after overrides'!F$1, F_Inputs_cyclical!$A$1:$BE$1, 0))="", "", INDEX(F_Inputs_cyclical!$A$1:$BE$243, MATCH('Cyclical_after overrides'!$A139, F_Inputs_cyclical!$A$1:$A$243, 0), MATCH('Cyclical_after overrides'!F$1, F_Inputs_cyclical!$A$1:$BE$1, 0))),
Cyclical_overrides!F139)</f>
        <v>8.7360000000000007</v>
      </c>
      <c r="G139" s="72">
        <f>IF(Cyclical_overrides!G139 = "",
IF(INDEX(F_Inputs_cyclical!$A$1:$BE$243, MATCH('Cyclical_after overrides'!$A139, F_Inputs_cyclical!$A$1:$A$243, 0), MATCH('Cyclical_after overrides'!G$1, F_Inputs_cyclical!$A$1:$BE$1, 0))="", "", INDEX(F_Inputs_cyclical!$A$1:$BE$243, MATCH('Cyclical_after overrides'!$A139, F_Inputs_cyclical!$A$1:$A$243, 0), MATCH('Cyclical_after overrides'!G$1, F_Inputs_cyclical!$A$1:$BE$1, 0))),
Cyclical_overrides!G139)</f>
        <v>2.88</v>
      </c>
      <c r="H139" s="72" t="str">
        <f>IF(Cyclical_overrides!H139 = "",
IF(INDEX(F_Inputs_cyclical!$A$1:$BE$243, MATCH('Cyclical_after overrides'!$A139, F_Inputs_cyclical!$A$1:$A$243, 0), MATCH('Cyclical_after overrides'!H$1, F_Inputs_cyclical!$A$1:$BE$1, 0))="", "", INDEX(F_Inputs_cyclical!$A$1:$BE$243, MATCH('Cyclical_after overrides'!$A139, F_Inputs_cyclical!$A$1:$A$243, 0), MATCH('Cyclical_after overrides'!H$1, F_Inputs_cyclical!$A$1:$BE$1, 0))),
Cyclical_overrides!H139)</f>
        <v/>
      </c>
      <c r="I139" s="72">
        <f>IF(Cyclical_overrides!I139 = "",
IF(INDEX(F_Inputs_cyclical!$A$1:$BE$243, MATCH('Cyclical_after overrides'!$A139, F_Inputs_cyclical!$A$1:$A$243, 0), MATCH('Cyclical_after overrides'!I$1, F_Inputs_cyclical!$A$1:$BE$1, 0))="", "", INDEX(F_Inputs_cyclical!$A$1:$BE$243, MATCH('Cyclical_after overrides'!$A139, F_Inputs_cyclical!$A$1:$A$243, 0), MATCH('Cyclical_after overrides'!I$1, F_Inputs_cyclical!$A$1:$BE$1, 0))),
Cyclical_overrides!I139)</f>
        <v>0</v>
      </c>
      <c r="J139" s="72">
        <f>IF(Cyclical_overrides!J139 = "",
IF(INDEX(F_Inputs_cyclical!$A$1:$BE$243, MATCH('Cyclical_after overrides'!$A139, F_Inputs_cyclical!$A$1:$A$243, 0), MATCH('Cyclical_after overrides'!J$1, F_Inputs_cyclical!$A$1:$BE$1, 0))="", "", INDEX(F_Inputs_cyclical!$A$1:$BE$243, MATCH('Cyclical_after overrides'!$A139, F_Inputs_cyclical!$A$1:$A$243, 0), MATCH('Cyclical_after overrides'!J$1, F_Inputs_cyclical!$A$1:$BE$1, 0))),
Cyclical_overrides!J139)</f>
        <v>31.374000000000002</v>
      </c>
      <c r="K139" s="72">
        <f>IF(Cyclical_overrides!K139 = "",
IF(INDEX(F_Inputs_cyclical!$A$1:$BE$243, MATCH('Cyclical_after overrides'!$A139, F_Inputs_cyclical!$A$1:$A$243, 0), MATCH('Cyclical_after overrides'!K$1, F_Inputs_cyclical!$A$1:$BE$1, 0))="", "", INDEX(F_Inputs_cyclical!$A$1:$BE$243, MATCH('Cyclical_after overrides'!$A139, F_Inputs_cyclical!$A$1:$A$243, 0), MATCH('Cyclical_after overrides'!K$1, F_Inputs_cyclical!$A$1:$BE$1, 0))),
Cyclical_overrides!K139)</f>
        <v>7.4290000000000003</v>
      </c>
      <c r="L139" s="72" t="str">
        <f>IF(Cyclical_overrides!L139 = "",
IF(INDEX(F_Inputs_cyclical!$A$1:$BE$243, MATCH('Cyclical_after overrides'!$A139, F_Inputs_cyclical!$A$1:$A$243, 0), MATCH('Cyclical_after overrides'!L$1, F_Inputs_cyclical!$A$1:$BE$1, 0))="", "", INDEX(F_Inputs_cyclical!$A$1:$BE$243, MATCH('Cyclical_after overrides'!$A139, F_Inputs_cyclical!$A$1:$A$243, 0), MATCH('Cyclical_after overrides'!L$1, F_Inputs_cyclical!$A$1:$BE$1, 0))),
Cyclical_overrides!L139)</f>
        <v/>
      </c>
      <c r="M139" s="72" t="str">
        <f>IF(Cyclical_overrides!M139 = "",
IF(INDEX(F_Inputs_cyclical!$A$1:$BE$243, MATCH('Cyclical_after overrides'!$A139, F_Inputs_cyclical!$A$1:$A$243, 0), MATCH('Cyclical_after overrides'!M$1, F_Inputs_cyclical!$A$1:$BE$1, 0))="", "", INDEX(F_Inputs_cyclical!$A$1:$BE$243, MATCH('Cyclical_after overrides'!$A139, F_Inputs_cyclical!$A$1:$A$243, 0), MATCH('Cyclical_after overrides'!M$1, F_Inputs_cyclical!$A$1:$BE$1, 0))),
Cyclical_overrides!M139)</f>
        <v/>
      </c>
      <c r="N139" s="72" t="str">
        <f>IF(Cyclical_overrides!N139 = "",
IF(INDEX(F_Inputs_cyclical!$A$1:$BE$243, MATCH('Cyclical_after overrides'!$A139, F_Inputs_cyclical!$A$1:$A$243, 0), MATCH('Cyclical_after overrides'!N$1, F_Inputs_cyclical!$A$1:$BE$1, 0))="", "", INDEX(F_Inputs_cyclical!$A$1:$BE$243, MATCH('Cyclical_after overrides'!$A139, F_Inputs_cyclical!$A$1:$A$243, 0), MATCH('Cyclical_after overrides'!N$1, F_Inputs_cyclical!$A$1:$BE$1, 0))),
Cyclical_overrides!N139)</f>
        <v/>
      </c>
      <c r="O139" s="72" t="str">
        <f>IF(Cyclical_overrides!O139 = "",
IF(INDEX(F_Inputs_cyclical!$A$1:$BE$243, MATCH('Cyclical_after overrides'!$A139, F_Inputs_cyclical!$A$1:$A$243, 0), MATCH('Cyclical_after overrides'!O$1, F_Inputs_cyclical!$A$1:$BE$1, 0))="", "", INDEX(F_Inputs_cyclical!$A$1:$BE$243, MATCH('Cyclical_after overrides'!$A139, F_Inputs_cyclical!$A$1:$A$243, 0), MATCH('Cyclical_after overrides'!O$1, F_Inputs_cyclical!$A$1:$BE$1, 0))),
Cyclical_overrides!O139)</f>
        <v/>
      </c>
      <c r="P139" s="72" t="str">
        <f>IF(Cyclical_overrides!P139 = "",
IF(INDEX(F_Inputs_cyclical!$A$1:$BE$243, MATCH('Cyclical_after overrides'!$A139, F_Inputs_cyclical!$A$1:$A$243, 0), MATCH('Cyclical_after overrides'!P$1, F_Inputs_cyclical!$A$1:$BE$1, 0))="", "", INDEX(F_Inputs_cyclical!$A$1:$BE$243, MATCH('Cyclical_after overrides'!$A139, F_Inputs_cyclical!$A$1:$A$243, 0), MATCH('Cyclical_after overrides'!P$1, F_Inputs_cyclical!$A$1:$BE$1, 0))),
Cyclical_overrides!P139)</f>
        <v/>
      </c>
      <c r="Q139" s="72" t="str">
        <f>IF(Cyclical_overrides!Q139 = "",
IF(INDEX(F_Inputs_cyclical!$A$1:$BE$243, MATCH('Cyclical_after overrides'!$A139, F_Inputs_cyclical!$A$1:$A$243, 0), MATCH('Cyclical_after overrides'!Q$1, F_Inputs_cyclical!$A$1:$BE$1, 0))="", "", INDEX(F_Inputs_cyclical!$A$1:$BE$243, MATCH('Cyclical_after overrides'!$A139, F_Inputs_cyclical!$A$1:$A$243, 0), MATCH('Cyclical_after overrides'!Q$1, F_Inputs_cyclical!$A$1:$BE$1, 0))),
Cyclical_overrides!Q139)</f>
        <v/>
      </c>
      <c r="R139" s="72" t="str">
        <f>IF(Cyclical_overrides!R139 = "",
IF(INDEX(F_Inputs_cyclical!$A$1:$BE$243, MATCH('Cyclical_after overrides'!$A139, F_Inputs_cyclical!$A$1:$A$243, 0), MATCH('Cyclical_after overrides'!R$1, F_Inputs_cyclical!$A$1:$BE$1, 0))="", "", INDEX(F_Inputs_cyclical!$A$1:$BE$243, MATCH('Cyclical_after overrides'!$A139, F_Inputs_cyclical!$A$1:$A$243, 0), MATCH('Cyclical_after overrides'!R$1, F_Inputs_cyclical!$A$1:$BE$1, 0))),
Cyclical_overrides!R139)</f>
        <v/>
      </c>
      <c r="S139" s="72">
        <f>IF(Cyclical_overrides!S139 = "",
IF(INDEX(F_Inputs_cyclical!$A$1:$BE$243, MATCH('Cyclical_after overrides'!$A139, F_Inputs_cyclical!$A$1:$A$243, 0), MATCH('Cyclical_after overrides'!S$1, F_Inputs_cyclical!$A$1:$BE$1, 0))="", "", INDEX(F_Inputs_cyclical!$A$1:$BE$243, MATCH('Cyclical_after overrides'!$A139, F_Inputs_cyclical!$A$1:$A$243, 0), MATCH('Cyclical_after overrides'!S$1, F_Inputs_cyclical!$A$1:$BE$1, 0))),
Cyclical_overrides!S139)</f>
        <v>24.064</v>
      </c>
      <c r="T139" s="72">
        <f>IF(Cyclical_overrides!T139 = "",
IF(INDEX(F_Inputs_cyclical!$A$1:$BE$243, MATCH('Cyclical_after overrides'!$A139, F_Inputs_cyclical!$A$1:$A$243, 0), MATCH('Cyclical_after overrides'!T$1, F_Inputs_cyclical!$A$1:$BE$1, 0))="", "", INDEX(F_Inputs_cyclical!$A$1:$BE$243, MATCH('Cyclical_after overrides'!$A139, F_Inputs_cyclical!$A$1:$A$243, 0), MATCH('Cyclical_after overrides'!T$1, F_Inputs_cyclical!$A$1:$BE$1, 0))),
Cyclical_overrides!T139)</f>
        <v>24.091999999999999</v>
      </c>
      <c r="U139" s="72">
        <f>IF(Cyclical_overrides!U139 = "",
IF(INDEX(F_Inputs_cyclical!$A$1:$BE$243, MATCH('Cyclical_after overrides'!$A139, F_Inputs_cyclical!$A$1:$A$243, 0), MATCH('Cyclical_after overrides'!U$1, F_Inputs_cyclical!$A$1:$BE$1, 0))="", "", INDEX(F_Inputs_cyclical!$A$1:$BE$243, MATCH('Cyclical_after overrides'!$A139, F_Inputs_cyclical!$A$1:$A$243, 0), MATCH('Cyclical_after overrides'!U$1, F_Inputs_cyclical!$A$1:$BE$1, 0))),
Cyclical_overrides!U139)</f>
        <v>29.597000000000001</v>
      </c>
      <c r="V139" s="72">
        <f>IF(Cyclical_overrides!V139 = "",
IF(INDEX(F_Inputs_cyclical!$A$1:$BE$243, MATCH('Cyclical_after overrides'!$A139, F_Inputs_cyclical!$A$1:$A$243, 0), MATCH('Cyclical_after overrides'!V$1, F_Inputs_cyclical!$A$1:$BE$1, 0))="", "", INDEX(F_Inputs_cyclical!$A$1:$BE$243, MATCH('Cyclical_after overrides'!$A139, F_Inputs_cyclical!$A$1:$A$243, 0), MATCH('Cyclical_after overrides'!V$1, F_Inputs_cyclical!$A$1:$BE$1, 0))),
Cyclical_overrides!V139)</f>
        <v>659.81799999999998</v>
      </c>
      <c r="W139" s="72">
        <f>IF(Cyclical_overrides!W139 = "",
IF(INDEX(F_Inputs_cyclical!$A$1:$BE$243, MATCH('Cyclical_after overrides'!$A139, F_Inputs_cyclical!$A$1:$A$243, 0), MATCH('Cyclical_after overrides'!W$1, F_Inputs_cyclical!$A$1:$BE$1, 0))="", "", INDEX(F_Inputs_cyclical!$A$1:$BE$243, MATCH('Cyclical_after overrides'!$A139, F_Inputs_cyclical!$A$1:$A$243, 0), MATCH('Cyclical_after overrides'!W$1, F_Inputs_cyclical!$A$1:$BE$1, 0))),
Cyclical_overrides!W139)</f>
        <v>698.27599999999995</v>
      </c>
      <c r="X139" s="72">
        <f>IF(Cyclical_overrides!X139 = "",
IF(INDEX(F_Inputs_cyclical!$A$1:$BE$243, MATCH('Cyclical_after overrides'!$A139, F_Inputs_cyclical!$A$1:$A$243, 0), MATCH('Cyclical_after overrides'!X$1, F_Inputs_cyclical!$A$1:$BE$1, 0))="", "", INDEX(F_Inputs_cyclical!$A$1:$BE$243, MATCH('Cyclical_after overrides'!$A139, F_Inputs_cyclical!$A$1:$A$243, 0), MATCH('Cyclical_after overrides'!X$1, F_Inputs_cyclical!$A$1:$BE$1, 0))),
Cyclical_overrides!X139)</f>
        <v>0</v>
      </c>
      <c r="Y139" s="72">
        <f>IF(Cyclical_overrides!Y139 = "",
IF(INDEX(F_Inputs_cyclical!$A$1:$BE$243, MATCH('Cyclical_after overrides'!$A139, F_Inputs_cyclical!$A$1:$A$243, 0), MATCH('Cyclical_after overrides'!Y$1, F_Inputs_cyclical!$A$1:$BE$1, 0))="", "", INDEX(F_Inputs_cyclical!$A$1:$BE$243, MATCH('Cyclical_after overrides'!$A139, F_Inputs_cyclical!$A$1:$A$243, 0), MATCH('Cyclical_after overrides'!Y$1, F_Inputs_cyclical!$A$1:$BE$1, 0))),
Cyclical_overrides!Y139)</f>
        <v>0</v>
      </c>
      <c r="Z139" s="72">
        <f>IF(Cyclical_overrides!Z139 = "",
IF(INDEX(F_Inputs_cyclical!$A$1:$BE$243, MATCH('Cyclical_after overrides'!$A139, F_Inputs_cyclical!$A$1:$A$243, 0), MATCH('Cyclical_after overrides'!Z$1, F_Inputs_cyclical!$A$1:$BE$1, 0))="", "", INDEX(F_Inputs_cyclical!$A$1:$BE$243, MATCH('Cyclical_after overrides'!$A139, F_Inputs_cyclical!$A$1:$A$243, 0), MATCH('Cyclical_after overrides'!Z$1, F_Inputs_cyclical!$A$1:$BE$1, 0))),
Cyclical_overrides!Z139)</f>
        <v>0</v>
      </c>
      <c r="AA139" s="72">
        <f>IF(Cyclical_overrides!AA139 = "",
IF(INDEX(F_Inputs_cyclical!$A$1:$BE$243, MATCH('Cyclical_after overrides'!$A139, F_Inputs_cyclical!$A$1:$A$243, 0), MATCH('Cyclical_after overrides'!AA$1, F_Inputs_cyclical!$A$1:$BE$1, 0))="", "", INDEX(F_Inputs_cyclical!$A$1:$BE$243, MATCH('Cyclical_after overrides'!$A139, F_Inputs_cyclical!$A$1:$A$243, 0), MATCH('Cyclical_after overrides'!AA$1, F_Inputs_cyclical!$A$1:$BE$1, 0))),
Cyclical_overrides!AA139)</f>
        <v>0</v>
      </c>
      <c r="AB139" s="72" t="str">
        <f>IF(Cyclical_overrides!AB139 = "",
IF(INDEX(F_Inputs_cyclical!$A$1:$BE$243, MATCH('Cyclical_after overrides'!$A139, F_Inputs_cyclical!$A$1:$A$243, 0), MATCH('Cyclical_after overrides'!AB$1, F_Inputs_cyclical!$A$1:$BE$1, 0))="", "", INDEX(F_Inputs_cyclical!$A$1:$BE$243, MATCH('Cyclical_after overrides'!$A139, F_Inputs_cyclical!$A$1:$A$243, 0), MATCH('Cyclical_after overrides'!AB$1, F_Inputs_cyclical!$A$1:$BE$1, 0))),
Cyclical_overrides!AB139)</f>
        <v/>
      </c>
      <c r="AC139" s="72" t="str">
        <f>IF(Cyclical_overrides!AC139 = "",
IF(INDEX(F_Inputs_cyclical!$A$1:$BE$243, MATCH('Cyclical_after overrides'!$A139, F_Inputs_cyclical!$A$1:$A$243, 0), MATCH('Cyclical_after overrides'!AC$1, F_Inputs_cyclical!$A$1:$BE$1, 0))="", "", INDEX(F_Inputs_cyclical!$A$1:$BE$243, MATCH('Cyclical_after overrides'!$A139, F_Inputs_cyclical!$A$1:$A$243, 0), MATCH('Cyclical_after overrides'!AC$1, F_Inputs_cyclical!$A$1:$BE$1, 0))),
Cyclical_overrides!AC139)</f>
        <v/>
      </c>
      <c r="AD139" s="72" t="str">
        <f>IF(Cyclical_overrides!AD139 = "",
IF(INDEX(F_Inputs_cyclical!$A$1:$BE$243, MATCH('Cyclical_after overrides'!$A139, F_Inputs_cyclical!$A$1:$A$243, 0), MATCH('Cyclical_after overrides'!AD$1, F_Inputs_cyclical!$A$1:$BE$1, 0))="", "", INDEX(F_Inputs_cyclical!$A$1:$BE$243, MATCH('Cyclical_after overrides'!$A139, F_Inputs_cyclical!$A$1:$A$243, 0), MATCH('Cyclical_after overrides'!AD$1, F_Inputs_cyclical!$A$1:$BE$1, 0))),
Cyclical_overrides!AD139)</f>
        <v/>
      </c>
      <c r="AE139" s="72" t="str">
        <f>IF(Cyclical_overrides!AE139 = "",
IF(INDEX(F_Inputs_cyclical!$A$1:$BE$243, MATCH('Cyclical_after overrides'!$A139, F_Inputs_cyclical!$A$1:$A$243, 0), MATCH('Cyclical_after overrides'!AE$1, F_Inputs_cyclical!$A$1:$BE$1, 0))="", "", INDEX(F_Inputs_cyclical!$A$1:$BE$243, MATCH('Cyclical_after overrides'!$A139, F_Inputs_cyclical!$A$1:$A$243, 0), MATCH('Cyclical_after overrides'!AE$1, F_Inputs_cyclical!$A$1:$BE$1, 0))),
Cyclical_overrides!AE139)</f>
        <v/>
      </c>
      <c r="AF139" s="72" t="str">
        <f>IF(Cyclical_overrides!AF139 = "",
IF(INDEX(F_Inputs_cyclical!$A$1:$BE$243, MATCH('Cyclical_after overrides'!$A139, F_Inputs_cyclical!$A$1:$A$243, 0), MATCH('Cyclical_after overrides'!AF$1, F_Inputs_cyclical!$A$1:$BE$1, 0))="", "", INDEX(F_Inputs_cyclical!$A$1:$BE$243, MATCH('Cyclical_after overrides'!$A139, F_Inputs_cyclical!$A$1:$A$243, 0), MATCH('Cyclical_after overrides'!AF$1, F_Inputs_cyclical!$A$1:$BE$1, 0))),
Cyclical_overrides!AF139)</f>
        <v/>
      </c>
      <c r="AG139" s="72" t="str">
        <f>IF(Cyclical_overrides!AG139 = "",
IF(INDEX(F_Inputs_cyclical!$A$1:$BE$243, MATCH('Cyclical_after overrides'!$A139, F_Inputs_cyclical!$A$1:$A$243, 0), MATCH('Cyclical_after overrides'!AG$1, F_Inputs_cyclical!$A$1:$BE$1, 0))="", "", INDEX(F_Inputs_cyclical!$A$1:$BE$243, MATCH('Cyclical_after overrides'!$A139, F_Inputs_cyclical!$A$1:$A$243, 0), MATCH('Cyclical_after overrides'!AG$1, F_Inputs_cyclical!$A$1:$BE$1, 0))),
Cyclical_overrides!AG139)</f>
        <v/>
      </c>
      <c r="AH139" s="72" t="str">
        <f>IF(Cyclical_overrides!AH139 = "",
IF(INDEX(F_Inputs_cyclical!$A$1:$BE$243, MATCH('Cyclical_after overrides'!$A139, F_Inputs_cyclical!$A$1:$A$243, 0), MATCH('Cyclical_after overrides'!AH$1, F_Inputs_cyclical!$A$1:$BE$1, 0))="", "", INDEX(F_Inputs_cyclical!$A$1:$BE$243, MATCH('Cyclical_after overrides'!$A139, F_Inputs_cyclical!$A$1:$A$243, 0), MATCH('Cyclical_after overrides'!AH$1, F_Inputs_cyclical!$A$1:$BE$1, 0))),
Cyclical_overrides!AH139)</f>
        <v/>
      </c>
      <c r="AI139" s="72" t="str">
        <f>IF(Cyclical_overrides!AI139 = "",
IF(INDEX(F_Inputs_cyclical!$A$1:$BE$243, MATCH('Cyclical_after overrides'!$A139, F_Inputs_cyclical!$A$1:$A$243, 0), MATCH('Cyclical_after overrides'!AI$1, F_Inputs_cyclical!$A$1:$BE$1, 0))="", "", INDEX(F_Inputs_cyclical!$A$1:$BE$243, MATCH('Cyclical_after overrides'!$A139, F_Inputs_cyclical!$A$1:$A$243, 0), MATCH('Cyclical_after overrides'!AI$1, F_Inputs_cyclical!$A$1:$BE$1, 0))),
Cyclical_overrides!AI139)</f>
        <v/>
      </c>
      <c r="AJ139" s="72" t="str">
        <f>IF(Cyclical_overrides!AJ139 = "",
IF(INDEX(F_Inputs_cyclical!$A$1:$BE$243, MATCH('Cyclical_after overrides'!$A139, F_Inputs_cyclical!$A$1:$A$243, 0), MATCH('Cyclical_after overrides'!AJ$1, F_Inputs_cyclical!$A$1:$BE$1, 0))="", "", INDEX(F_Inputs_cyclical!$A$1:$BE$243, MATCH('Cyclical_after overrides'!$A139, F_Inputs_cyclical!$A$1:$A$243, 0), MATCH('Cyclical_after overrides'!AJ$1, F_Inputs_cyclical!$A$1:$BE$1, 0))),
Cyclical_overrides!AJ139)</f>
        <v/>
      </c>
      <c r="AK139" s="72" t="str">
        <f>IF(Cyclical_overrides!AK139 = "",
IF(INDEX(F_Inputs_cyclical!$A$1:$BE$243, MATCH('Cyclical_after overrides'!$A139, F_Inputs_cyclical!$A$1:$A$243, 0), MATCH('Cyclical_after overrides'!AK$1, F_Inputs_cyclical!$A$1:$BE$1, 0))="", "", INDEX(F_Inputs_cyclical!$A$1:$BE$243, MATCH('Cyclical_after overrides'!$A139, F_Inputs_cyclical!$A$1:$A$243, 0), MATCH('Cyclical_after overrides'!AK$1, F_Inputs_cyclical!$A$1:$BE$1, 0))),
Cyclical_overrides!AK139)</f>
        <v/>
      </c>
      <c r="AL139" s="72" t="str">
        <f>IF(Cyclical_overrides!AL139 = "",
IF(INDEX(F_Inputs_cyclical!$A$1:$BE$243, MATCH('Cyclical_after overrides'!$A139, F_Inputs_cyclical!$A$1:$A$243, 0), MATCH('Cyclical_after overrides'!AL$1, F_Inputs_cyclical!$A$1:$BE$1, 0))="", "", INDEX(F_Inputs_cyclical!$A$1:$BE$243, MATCH('Cyclical_after overrides'!$A139, F_Inputs_cyclical!$A$1:$A$243, 0), MATCH('Cyclical_after overrides'!AL$1, F_Inputs_cyclical!$A$1:$BE$1, 0))),
Cyclical_overrides!AL139)</f>
        <v/>
      </c>
      <c r="AM139" s="72">
        <f>IF(Cyclical_overrides!AM139 = "",
IF(INDEX(F_Inputs_cyclical!$A$1:$BE$243, MATCH('Cyclical_after overrides'!$A139, F_Inputs_cyclical!$A$1:$A$243, 0), MATCH('Cyclical_after overrides'!AM$1, F_Inputs_cyclical!$A$1:$BE$1, 0))="", "", INDEX(F_Inputs_cyclical!$A$1:$BE$243, MATCH('Cyclical_after overrides'!$A139, F_Inputs_cyclical!$A$1:$A$243, 0), MATCH('Cyclical_after overrides'!AM$1, F_Inputs_cyclical!$A$1:$BE$1, 0))),
Cyclical_overrides!AM139)</f>
        <v>8.4909999999999997</v>
      </c>
      <c r="AN139" s="72">
        <f>IF(Cyclical_overrides!AN139 = "",
IF(INDEX(F_Inputs_cyclical!$A$1:$BE$243, MATCH('Cyclical_after overrides'!$A139, F_Inputs_cyclical!$A$1:$A$243, 0), MATCH('Cyclical_after overrides'!AN$1, F_Inputs_cyclical!$A$1:$BE$1, 0))="", "", INDEX(F_Inputs_cyclical!$A$1:$BE$243, MATCH('Cyclical_after overrides'!$A139, F_Inputs_cyclical!$A$1:$A$243, 0), MATCH('Cyclical_after overrides'!AN$1, F_Inputs_cyclical!$A$1:$BE$1, 0))),
Cyclical_overrides!AN139)</f>
        <v>29.597000000000001</v>
      </c>
      <c r="AO139" s="72" t="str">
        <f>IF(Cyclical_overrides!AO139 = "",
IF(INDEX(F_Inputs_cyclical!$A$1:$BE$243, MATCH('Cyclical_after overrides'!$A139, F_Inputs_cyclical!$A$1:$A$243, 0), MATCH('Cyclical_after overrides'!AO$1, F_Inputs_cyclical!$A$1:$BE$1, 0))="", "", INDEX(F_Inputs_cyclical!$A$1:$BE$243, MATCH('Cyclical_after overrides'!$A139, F_Inputs_cyclical!$A$1:$A$243, 0), MATCH('Cyclical_after overrides'!AO$1, F_Inputs_cyclical!$A$1:$BE$1, 0))),
Cyclical_overrides!AO139)</f>
        <v/>
      </c>
      <c r="AP139" s="72" t="str">
        <f>IF(Cyclical_overrides!AP139 = "",
IF(INDEX(F_Inputs_cyclical!$A$1:$BE$243, MATCH('Cyclical_after overrides'!$A139, F_Inputs_cyclical!$A$1:$A$243, 0), MATCH('Cyclical_after overrides'!AP$1, F_Inputs_cyclical!$A$1:$BE$1, 0))="", "", INDEX(F_Inputs_cyclical!$A$1:$BE$243, MATCH('Cyclical_after overrides'!$A139, F_Inputs_cyclical!$A$1:$A$243, 0), MATCH('Cyclical_after overrides'!AP$1, F_Inputs_cyclical!$A$1:$BE$1, 0))),
Cyclical_overrides!AP139)</f>
        <v/>
      </c>
      <c r="AQ139" s="72">
        <f>IF(Cyclical_overrides!AQ139 = "",
IF(INDEX(F_Inputs_cyclical!$A$1:$BE$243, MATCH('Cyclical_after overrides'!$A139, F_Inputs_cyclical!$A$1:$A$243, 0), MATCH('Cyclical_after overrides'!AQ$1, F_Inputs_cyclical!$A$1:$BE$1, 0))="", "", INDEX(F_Inputs_cyclical!$A$1:$BE$243, MATCH('Cyclical_after overrides'!$A139, F_Inputs_cyclical!$A$1:$A$243, 0), MATCH('Cyclical_after overrides'!AQ$1, F_Inputs_cyclical!$A$1:$BE$1, 0))),
Cyclical_overrides!AQ139)</f>
        <v>5.2000000000000005E-2</v>
      </c>
      <c r="AR139" s="72">
        <f>IF(Cyclical_overrides!AR139 = "",
IF(INDEX(F_Inputs_cyclical!$A$1:$BE$243, MATCH('Cyclical_after overrides'!$A139, F_Inputs_cyclical!$A$1:$A$243, 0), MATCH('Cyclical_after overrides'!AR$1, F_Inputs_cyclical!$A$1:$BE$1, 0))="", "", INDEX(F_Inputs_cyclical!$A$1:$BE$243, MATCH('Cyclical_after overrides'!$A139, F_Inputs_cyclical!$A$1:$A$243, 0), MATCH('Cyclical_after overrides'!AR$1, F_Inputs_cyclical!$A$1:$BE$1, 0))),
Cyclical_overrides!AR139)</f>
        <v>1.7250000000000001</v>
      </c>
      <c r="AS139" s="72">
        <f>IF(Cyclical_overrides!AS139 = "",
IF(INDEX(F_Inputs_cyclical!$A$1:$BE$243, MATCH('Cyclical_after overrides'!$A139, F_Inputs_cyclical!$A$1:$A$243, 0), MATCH('Cyclical_after overrides'!AS$1, F_Inputs_cyclical!$A$1:$BE$1, 0))="", "", INDEX(F_Inputs_cyclical!$A$1:$BE$243, MATCH('Cyclical_after overrides'!$A139, F_Inputs_cyclical!$A$1:$A$243, 0), MATCH('Cyclical_after overrides'!AS$1, F_Inputs_cyclical!$A$1:$BE$1, 0))),
Cyclical_overrides!AS139)</f>
        <v>-1.4139999999999999</v>
      </c>
      <c r="AT139" s="72">
        <f>IF(Cyclical_overrides!AT139 = "",
IF(INDEX(F_Inputs_cyclical!$A$1:$BE$243, MATCH('Cyclical_after overrides'!$A139, F_Inputs_cyclical!$A$1:$A$243, 0), MATCH('Cyclical_after overrides'!AT$1, F_Inputs_cyclical!$A$1:$BE$1, 0))="", "", INDEX(F_Inputs_cyclical!$A$1:$BE$243, MATCH('Cyclical_after overrides'!$A139, F_Inputs_cyclical!$A$1:$A$243, 0), MATCH('Cyclical_after overrides'!AT$1, F_Inputs_cyclical!$A$1:$BE$1, 0))),
Cyclical_overrides!AT139)</f>
        <v>0.38600000000000001</v>
      </c>
      <c r="AU139" s="72">
        <f>IF(Cyclical_overrides!AU139 = "",
IF(INDEX(F_Inputs_cyclical!$A$1:$BE$243, MATCH('Cyclical_after overrides'!$A139, F_Inputs_cyclical!$A$1:$A$243, 0), MATCH('Cyclical_after overrides'!AU$1, F_Inputs_cyclical!$A$1:$BE$1, 0))="", "", INDEX(F_Inputs_cyclical!$A$1:$BE$243, MATCH('Cyclical_after overrides'!$A139, F_Inputs_cyclical!$A$1:$A$243, 0), MATCH('Cyclical_after overrides'!AU$1, F_Inputs_cyclical!$A$1:$BE$1, 0))),
Cyclical_overrides!AU139)</f>
        <v>1.5469999999999999</v>
      </c>
      <c r="AV139" s="72" t="str">
        <f>IF(Cyclical_overrides!AV139 = "",
IF(INDEX(F_Inputs_cyclical!$A$1:$BE$243, MATCH('Cyclical_after overrides'!$A139, F_Inputs_cyclical!$A$1:$A$243, 0), MATCH('Cyclical_after overrides'!AV$1, F_Inputs_cyclical!$A$1:$BE$1, 0))="", "", INDEX(F_Inputs_cyclical!$A$1:$BE$243, MATCH('Cyclical_after overrides'!$A139, F_Inputs_cyclical!$A$1:$A$243, 0), MATCH('Cyclical_after overrides'!AV$1, F_Inputs_cyclical!$A$1:$BE$1, 0))),
Cyclical_overrides!AV139)</f>
        <v/>
      </c>
      <c r="AW139" s="72">
        <f>IF(Cyclical_overrides!AW139 = "",
IF(INDEX(F_Inputs_cyclical!$A$1:$BE$243, MATCH('Cyclical_after overrides'!$A139, F_Inputs_cyclical!$A$1:$A$243, 0), MATCH('Cyclical_after overrides'!AW$1, F_Inputs_cyclical!$A$1:$BE$1, 0))="", "", INDEX(F_Inputs_cyclical!$A$1:$BE$243, MATCH('Cyclical_after overrides'!$A139, F_Inputs_cyclical!$A$1:$A$243, 0), MATCH('Cyclical_after overrides'!AW$1, F_Inputs_cyclical!$A$1:$BE$1, 0))),
Cyclical_overrides!AW139)</f>
        <v>1.2117357406647515</v>
      </c>
      <c r="AX139" s="72">
        <f>IF(Cyclical_overrides!AX139 = "",
IF(INDEX(F_Inputs_cyclical!$A$1:$BE$243, MATCH('Cyclical_after overrides'!$A139, F_Inputs_cyclical!$A$1:$A$243, 0), MATCH('Cyclical_after overrides'!AX$1, F_Inputs_cyclical!$A$1:$BE$1, 0))="", "", INDEX(F_Inputs_cyclical!$A$1:$BE$243, MATCH('Cyclical_after overrides'!$A139, F_Inputs_cyclical!$A$1:$A$243, 0), MATCH('Cyclical_after overrides'!AX$1, F_Inputs_cyclical!$A$1:$BE$1, 0))),
Cyclical_overrides!AX139)</f>
        <v>26.460021558404538</v>
      </c>
      <c r="AY139" s="72">
        <f>IF(Cyclical_overrides!AY139 = "",
IF(INDEX(F_Inputs_cyclical!$A$1:$BE$243, MATCH('Cyclical_after overrides'!$A139, F_Inputs_cyclical!$A$1:$A$243, 0), MATCH('Cyclical_after overrides'!AY$1, F_Inputs_cyclical!$A$1:$BE$1, 0))="", "", INDEX(F_Inputs_cyclical!$A$1:$BE$243, MATCH('Cyclical_after overrides'!$A139, F_Inputs_cyclical!$A$1:$A$243, 0), MATCH('Cyclical_after overrides'!AY$1, F_Inputs_cyclical!$A$1:$BE$1, 0))),
Cyclical_overrides!AY139)</f>
        <v>140.19201430101012</v>
      </c>
      <c r="AZ139" s="72">
        <f>IF(Cyclical_overrides!AZ139 = "",
IF(INDEX(F_Inputs_cyclical!$A$1:$BE$243, MATCH('Cyclical_after overrides'!$A139, F_Inputs_cyclical!$A$1:$A$243, 0), MATCH('Cyclical_after overrides'!AZ$1, F_Inputs_cyclical!$A$1:$BE$1, 0))="", "", INDEX(F_Inputs_cyclical!$A$1:$BE$243, MATCH('Cyclical_after overrides'!$A139, F_Inputs_cyclical!$A$1:$A$243, 0), MATCH('Cyclical_after overrides'!AZ$1, F_Inputs_cyclical!$A$1:$BE$1, 0))),
Cyclical_overrides!AZ139)</f>
        <v>2.1652018967089672</v>
      </c>
      <c r="BA139" s="72">
        <f>IF(Cyclical_overrides!BA139 = "",
IF(INDEX(F_Inputs_cyclical!$A$1:$BE$243, MATCH('Cyclical_after overrides'!$A139, F_Inputs_cyclical!$A$1:$A$243, 0), MATCH('Cyclical_after overrides'!BA$1, F_Inputs_cyclical!$A$1:$BE$1, 0))="", "", INDEX(F_Inputs_cyclical!$A$1:$BE$243, MATCH('Cyclical_after overrides'!$A139, F_Inputs_cyclical!$A$1:$A$243, 0), MATCH('Cyclical_after overrides'!BA$1, F_Inputs_cyclical!$A$1:$BE$1, 0))),
Cyclical_overrides!BA139)</f>
        <v>12.333792174925625</v>
      </c>
      <c r="BB139" s="72">
        <f>IF(Cyclical_overrides!BB139 = "",
IF(INDEX(F_Inputs_cyclical!$A$1:$BE$243, MATCH('Cyclical_after overrides'!$A139, F_Inputs_cyclical!$A$1:$A$243, 0), MATCH('Cyclical_after overrides'!BB$1, F_Inputs_cyclical!$A$1:$BE$1, 0))="", "", INDEX(F_Inputs_cyclical!$A$1:$BE$243, MATCH('Cyclical_after overrides'!$A139, F_Inputs_cyclical!$A$1:$A$243, 0), MATCH('Cyclical_after overrides'!BB$1, F_Inputs_cyclical!$A$1:$BE$1, 0))),
Cyclical_overrides!BB139)</f>
        <v>11.899029134682323</v>
      </c>
      <c r="BC139" s="72">
        <f>IF(Cyclical_overrides!BC139 = "",
IF(INDEX(F_Inputs_cyclical!$A$1:$BE$243, MATCH('Cyclical_after overrides'!$A139, F_Inputs_cyclical!$A$1:$A$243, 0), MATCH('Cyclical_after overrides'!BC$1, F_Inputs_cyclical!$A$1:$BE$1, 0))="", "", INDEX(F_Inputs_cyclical!$A$1:$BE$243, MATCH('Cyclical_after overrides'!$A139, F_Inputs_cyclical!$A$1:$A$243, 0), MATCH('Cyclical_after overrides'!BC$1, F_Inputs_cyclical!$A$1:$BE$1, 0))),
Cyclical_overrides!BC139)</f>
        <v>15.66962493758577</v>
      </c>
      <c r="BD139" s="72">
        <f>IF(Cyclical_overrides!BD139 = "",
IF(INDEX(F_Inputs_cyclical!$A$1:$BE$243, MATCH('Cyclical_after overrides'!$A139, F_Inputs_cyclical!$A$1:$A$243, 0), MATCH('Cyclical_after overrides'!BD$1, F_Inputs_cyclical!$A$1:$BE$1, 0))="", "", INDEX(F_Inputs_cyclical!$A$1:$BE$243, MATCH('Cyclical_after overrides'!$A139, F_Inputs_cyclical!$A$1:$A$243, 0), MATCH('Cyclical_after overrides'!BD$1, F_Inputs_cyclical!$A$1:$BE$1, 0))),
Cyclical_overrides!BD139)</f>
        <v>241.029</v>
      </c>
      <c r="BE139" s="194"/>
    </row>
    <row r="140" spans="1:57" x14ac:dyDescent="0.4">
      <c r="A140" s="63" t="str">
        <f t="shared" si="2"/>
        <v>AFW18</v>
      </c>
      <c r="B140" s="63" t="s">
        <v>397</v>
      </c>
      <c r="C140" s="63" t="s">
        <v>251</v>
      </c>
      <c r="D140" s="72">
        <f>IF(Cyclical_overrides!D140 = "",
IF(INDEX(F_Inputs_cyclical!$A$1:$BE$243, MATCH('Cyclical_after overrides'!$A140, F_Inputs_cyclical!$A$1:$A$243, 0), MATCH('Cyclical_after overrides'!D$1, F_Inputs_cyclical!$A$1:$BE$1, 0))="", "", INDEX(F_Inputs_cyclical!$A$1:$BE$243, MATCH('Cyclical_after overrides'!$A140, F_Inputs_cyclical!$A$1:$A$243, 0), MATCH('Cyclical_after overrides'!D$1, F_Inputs_cyclical!$A$1:$BE$1, 0))),
Cyclical_overrides!D140)</f>
        <v>7.65</v>
      </c>
      <c r="E140" s="72">
        <f>IF(Cyclical_overrides!E140 = "",
IF(INDEX(F_Inputs_cyclical!$A$1:$BE$243, MATCH('Cyclical_after overrides'!$A140, F_Inputs_cyclical!$A$1:$A$243, 0), MATCH('Cyclical_after overrides'!E$1, F_Inputs_cyclical!$A$1:$BE$1, 0))="", "", INDEX(F_Inputs_cyclical!$A$1:$BE$243, MATCH('Cyclical_after overrides'!$A140, F_Inputs_cyclical!$A$1:$A$243, 0), MATCH('Cyclical_after overrides'!E$1, F_Inputs_cyclical!$A$1:$BE$1, 0))),
Cyclical_overrides!E140)</f>
        <v>2.0409999999999999</v>
      </c>
      <c r="F140" s="72">
        <f>IF(Cyclical_overrides!F140 = "",
IF(INDEX(F_Inputs_cyclical!$A$1:$BE$243, MATCH('Cyclical_after overrides'!$A140, F_Inputs_cyclical!$A$1:$A$243, 0), MATCH('Cyclical_after overrides'!F$1, F_Inputs_cyclical!$A$1:$BE$1, 0))="", "", INDEX(F_Inputs_cyclical!$A$1:$BE$243, MATCH('Cyclical_after overrides'!$A140, F_Inputs_cyclical!$A$1:$A$243, 0), MATCH('Cyclical_after overrides'!F$1, F_Inputs_cyclical!$A$1:$BE$1, 0))),
Cyclical_overrides!F140)</f>
        <v>8.6270000000000007</v>
      </c>
      <c r="G140" s="72">
        <f>IF(Cyclical_overrides!G140 = "",
IF(INDEX(F_Inputs_cyclical!$A$1:$BE$243, MATCH('Cyclical_after overrides'!$A140, F_Inputs_cyclical!$A$1:$A$243, 0), MATCH('Cyclical_after overrides'!G$1, F_Inputs_cyclical!$A$1:$BE$1, 0))="", "", INDEX(F_Inputs_cyclical!$A$1:$BE$243, MATCH('Cyclical_after overrides'!$A140, F_Inputs_cyclical!$A$1:$A$243, 0), MATCH('Cyclical_after overrides'!G$1, F_Inputs_cyclical!$A$1:$BE$1, 0))),
Cyclical_overrides!G140)</f>
        <v>2.8940000000000001</v>
      </c>
      <c r="H140" s="72" t="str">
        <f>IF(Cyclical_overrides!H140 = "",
IF(INDEX(F_Inputs_cyclical!$A$1:$BE$243, MATCH('Cyclical_after overrides'!$A140, F_Inputs_cyclical!$A$1:$A$243, 0), MATCH('Cyclical_after overrides'!H$1, F_Inputs_cyclical!$A$1:$BE$1, 0))="", "", INDEX(F_Inputs_cyclical!$A$1:$BE$243, MATCH('Cyclical_after overrides'!$A140, F_Inputs_cyclical!$A$1:$A$243, 0), MATCH('Cyclical_after overrides'!H$1, F_Inputs_cyclical!$A$1:$BE$1, 0))),
Cyclical_overrides!H140)</f>
        <v/>
      </c>
      <c r="I140" s="72">
        <f>IF(Cyclical_overrides!I140 = "",
IF(INDEX(F_Inputs_cyclical!$A$1:$BE$243, MATCH('Cyclical_after overrides'!$A140, F_Inputs_cyclical!$A$1:$A$243, 0), MATCH('Cyclical_after overrides'!I$1, F_Inputs_cyclical!$A$1:$BE$1, 0))="", "", INDEX(F_Inputs_cyclical!$A$1:$BE$243, MATCH('Cyclical_after overrides'!$A140, F_Inputs_cyclical!$A$1:$A$243, 0), MATCH('Cyclical_after overrides'!I$1, F_Inputs_cyclical!$A$1:$BE$1, 0))),
Cyclical_overrides!I140)</f>
        <v>0</v>
      </c>
      <c r="J140" s="72">
        <f>IF(Cyclical_overrides!J140 = "",
IF(INDEX(F_Inputs_cyclical!$A$1:$BE$243, MATCH('Cyclical_after overrides'!$A140, F_Inputs_cyclical!$A$1:$A$243, 0), MATCH('Cyclical_after overrides'!J$1, F_Inputs_cyclical!$A$1:$BE$1, 0))="", "", INDEX(F_Inputs_cyclical!$A$1:$BE$243, MATCH('Cyclical_after overrides'!$A140, F_Inputs_cyclical!$A$1:$A$243, 0), MATCH('Cyclical_after overrides'!J$1, F_Inputs_cyclical!$A$1:$BE$1, 0))),
Cyclical_overrides!J140)</f>
        <v>31.742000000000001</v>
      </c>
      <c r="K140" s="72">
        <f>IF(Cyclical_overrides!K140 = "",
IF(INDEX(F_Inputs_cyclical!$A$1:$BE$243, MATCH('Cyclical_after overrides'!$A140, F_Inputs_cyclical!$A$1:$A$243, 0), MATCH('Cyclical_after overrides'!K$1, F_Inputs_cyclical!$A$1:$BE$1, 0))="", "", INDEX(F_Inputs_cyclical!$A$1:$BE$243, MATCH('Cyclical_after overrides'!$A140, F_Inputs_cyclical!$A$1:$A$243, 0), MATCH('Cyclical_after overrides'!K$1, F_Inputs_cyclical!$A$1:$BE$1, 0))),
Cyclical_overrides!K140)</f>
        <v>7.2990000000000004</v>
      </c>
      <c r="L140" s="72" t="str">
        <f>IF(Cyclical_overrides!L140 = "",
IF(INDEX(F_Inputs_cyclical!$A$1:$BE$243, MATCH('Cyclical_after overrides'!$A140, F_Inputs_cyclical!$A$1:$A$243, 0), MATCH('Cyclical_after overrides'!L$1, F_Inputs_cyclical!$A$1:$BE$1, 0))="", "", INDEX(F_Inputs_cyclical!$A$1:$BE$243, MATCH('Cyclical_after overrides'!$A140, F_Inputs_cyclical!$A$1:$A$243, 0), MATCH('Cyclical_after overrides'!L$1, F_Inputs_cyclical!$A$1:$BE$1, 0))),
Cyclical_overrides!L140)</f>
        <v/>
      </c>
      <c r="M140" s="72" t="str">
        <f>IF(Cyclical_overrides!M140 = "",
IF(INDEX(F_Inputs_cyclical!$A$1:$BE$243, MATCH('Cyclical_after overrides'!$A140, F_Inputs_cyclical!$A$1:$A$243, 0), MATCH('Cyclical_after overrides'!M$1, F_Inputs_cyclical!$A$1:$BE$1, 0))="", "", INDEX(F_Inputs_cyclical!$A$1:$BE$243, MATCH('Cyclical_after overrides'!$A140, F_Inputs_cyclical!$A$1:$A$243, 0), MATCH('Cyclical_after overrides'!M$1, F_Inputs_cyclical!$A$1:$BE$1, 0))),
Cyclical_overrides!M140)</f>
        <v/>
      </c>
      <c r="N140" s="72" t="str">
        <f>IF(Cyclical_overrides!N140 = "",
IF(INDEX(F_Inputs_cyclical!$A$1:$BE$243, MATCH('Cyclical_after overrides'!$A140, F_Inputs_cyclical!$A$1:$A$243, 0), MATCH('Cyclical_after overrides'!N$1, F_Inputs_cyclical!$A$1:$BE$1, 0))="", "", INDEX(F_Inputs_cyclical!$A$1:$BE$243, MATCH('Cyclical_after overrides'!$A140, F_Inputs_cyclical!$A$1:$A$243, 0), MATCH('Cyclical_after overrides'!N$1, F_Inputs_cyclical!$A$1:$BE$1, 0))),
Cyclical_overrides!N140)</f>
        <v/>
      </c>
      <c r="O140" s="72">
        <f>IF(Cyclical_overrides!O140 = "",
IF(INDEX(F_Inputs_cyclical!$A$1:$BE$243, MATCH('Cyclical_after overrides'!$A140, F_Inputs_cyclical!$A$1:$A$243, 0), MATCH('Cyclical_after overrides'!O$1, F_Inputs_cyclical!$A$1:$BE$1, 0))="", "", INDEX(F_Inputs_cyclical!$A$1:$BE$243, MATCH('Cyclical_after overrides'!$A140, F_Inputs_cyclical!$A$1:$A$243, 0), MATCH('Cyclical_after overrides'!O$1, F_Inputs_cyclical!$A$1:$BE$1, 0))),
Cyclical_overrides!O140)</f>
        <v>0.65200000000000002</v>
      </c>
      <c r="P140" s="72">
        <f>IF(Cyclical_overrides!P140 = "",
IF(INDEX(F_Inputs_cyclical!$A$1:$BE$243, MATCH('Cyclical_after overrides'!$A140, F_Inputs_cyclical!$A$1:$A$243, 0), MATCH('Cyclical_after overrides'!P$1, F_Inputs_cyclical!$A$1:$BE$1, 0))="", "", INDEX(F_Inputs_cyclical!$A$1:$BE$243, MATCH('Cyclical_after overrides'!$A140, F_Inputs_cyclical!$A$1:$A$243, 0), MATCH('Cyclical_after overrides'!P$1, F_Inputs_cyclical!$A$1:$BE$1, 0))),
Cyclical_overrides!P140)</f>
        <v>0.75600000000000001</v>
      </c>
      <c r="Q140" s="72">
        <f>IF(Cyclical_overrides!Q140 = "",
IF(INDEX(F_Inputs_cyclical!$A$1:$BE$243, MATCH('Cyclical_after overrides'!$A140, F_Inputs_cyclical!$A$1:$A$243, 0), MATCH('Cyclical_after overrides'!Q$1, F_Inputs_cyclical!$A$1:$BE$1, 0))="", "", INDEX(F_Inputs_cyclical!$A$1:$BE$243, MATCH('Cyclical_after overrides'!$A140, F_Inputs_cyclical!$A$1:$A$243, 0), MATCH('Cyclical_after overrides'!Q$1, F_Inputs_cyclical!$A$1:$BE$1, 0))),
Cyclical_overrides!Q140)</f>
        <v>1.6E-2</v>
      </c>
      <c r="R140" s="72">
        <f>IF(Cyclical_overrides!R140 = "",
IF(INDEX(F_Inputs_cyclical!$A$1:$BE$243, MATCH('Cyclical_after overrides'!$A140, F_Inputs_cyclical!$A$1:$A$243, 0), MATCH('Cyclical_after overrides'!R$1, F_Inputs_cyclical!$A$1:$BE$1, 0))="", "", INDEX(F_Inputs_cyclical!$A$1:$BE$243, MATCH('Cyclical_after overrides'!$A140, F_Inputs_cyclical!$A$1:$A$243, 0), MATCH('Cyclical_after overrides'!R$1, F_Inputs_cyclical!$A$1:$BE$1, 0))),
Cyclical_overrides!R140)</f>
        <v>0</v>
      </c>
      <c r="S140" s="72">
        <f>IF(Cyclical_overrides!S140 = "",
IF(INDEX(F_Inputs_cyclical!$A$1:$BE$243, MATCH('Cyclical_after overrides'!$A140, F_Inputs_cyclical!$A$1:$A$243, 0), MATCH('Cyclical_after overrides'!S$1, F_Inputs_cyclical!$A$1:$BE$1, 0))="", "", INDEX(F_Inputs_cyclical!$A$1:$BE$243, MATCH('Cyclical_after overrides'!$A140, F_Inputs_cyclical!$A$1:$A$243, 0), MATCH('Cyclical_after overrides'!S$1, F_Inputs_cyclical!$A$1:$BE$1, 0))),
Cyclical_overrides!S140)</f>
        <v>24.309000000000001</v>
      </c>
      <c r="T140" s="72">
        <f>IF(Cyclical_overrides!T140 = "",
IF(INDEX(F_Inputs_cyclical!$A$1:$BE$243, MATCH('Cyclical_after overrides'!$A140, F_Inputs_cyclical!$A$1:$A$243, 0), MATCH('Cyclical_after overrides'!T$1, F_Inputs_cyclical!$A$1:$BE$1, 0))="", "", INDEX(F_Inputs_cyclical!$A$1:$BE$243, MATCH('Cyclical_after overrides'!$A140, F_Inputs_cyclical!$A$1:$A$243, 0), MATCH('Cyclical_after overrides'!T$1, F_Inputs_cyclical!$A$1:$BE$1, 0))),
Cyclical_overrides!T140)</f>
        <v>31.059000000000001</v>
      </c>
      <c r="U140" s="72">
        <f>IF(Cyclical_overrides!U140 = "",
IF(INDEX(F_Inputs_cyclical!$A$1:$BE$243, MATCH('Cyclical_after overrides'!$A140, F_Inputs_cyclical!$A$1:$A$243, 0), MATCH('Cyclical_after overrides'!U$1, F_Inputs_cyclical!$A$1:$BE$1, 0))="", "", INDEX(F_Inputs_cyclical!$A$1:$BE$243, MATCH('Cyclical_after overrides'!$A140, F_Inputs_cyclical!$A$1:$A$243, 0), MATCH('Cyclical_after overrides'!U$1, F_Inputs_cyclical!$A$1:$BE$1, 0))),
Cyclical_overrides!U140)</f>
        <v>30.318000000000001</v>
      </c>
      <c r="V140" s="72">
        <f>IF(Cyclical_overrides!V140 = "",
IF(INDEX(F_Inputs_cyclical!$A$1:$BE$243, MATCH('Cyclical_after overrides'!$A140, F_Inputs_cyclical!$A$1:$A$243, 0), MATCH('Cyclical_after overrides'!V$1, F_Inputs_cyclical!$A$1:$BE$1, 0))="", "", INDEX(F_Inputs_cyclical!$A$1:$BE$243, MATCH('Cyclical_after overrides'!$A140, F_Inputs_cyclical!$A$1:$A$243, 0), MATCH('Cyclical_after overrides'!V$1, F_Inputs_cyclical!$A$1:$BE$1, 0))),
Cyclical_overrides!V140)</f>
        <v>636.97299999999996</v>
      </c>
      <c r="W140" s="72">
        <f>IF(Cyclical_overrides!W140 = "",
IF(INDEX(F_Inputs_cyclical!$A$1:$BE$243, MATCH('Cyclical_after overrides'!$A140, F_Inputs_cyclical!$A$1:$A$243, 0), MATCH('Cyclical_after overrides'!W$1, F_Inputs_cyclical!$A$1:$BE$1, 0))="", "", INDEX(F_Inputs_cyclical!$A$1:$BE$243, MATCH('Cyclical_after overrides'!$A140, F_Inputs_cyclical!$A$1:$A$243, 0), MATCH('Cyclical_after overrides'!W$1, F_Inputs_cyclical!$A$1:$BE$1, 0))),
Cyclical_overrides!W140)</f>
        <v>727.59299999999996</v>
      </c>
      <c r="X140" s="72">
        <f>IF(Cyclical_overrides!X140 = "",
IF(INDEX(F_Inputs_cyclical!$A$1:$BE$243, MATCH('Cyclical_after overrides'!$A140, F_Inputs_cyclical!$A$1:$A$243, 0), MATCH('Cyclical_after overrides'!X$1, F_Inputs_cyclical!$A$1:$BE$1, 0))="", "", INDEX(F_Inputs_cyclical!$A$1:$BE$243, MATCH('Cyclical_after overrides'!$A140, F_Inputs_cyclical!$A$1:$A$243, 0), MATCH('Cyclical_after overrides'!X$1, F_Inputs_cyclical!$A$1:$BE$1, 0))),
Cyclical_overrides!X140)</f>
        <v>0</v>
      </c>
      <c r="Y140" s="72">
        <f>IF(Cyclical_overrides!Y140 = "",
IF(INDEX(F_Inputs_cyclical!$A$1:$BE$243, MATCH('Cyclical_after overrides'!$A140, F_Inputs_cyclical!$A$1:$A$243, 0), MATCH('Cyclical_after overrides'!Y$1, F_Inputs_cyclical!$A$1:$BE$1, 0))="", "", INDEX(F_Inputs_cyclical!$A$1:$BE$243, MATCH('Cyclical_after overrides'!$A140, F_Inputs_cyclical!$A$1:$A$243, 0), MATCH('Cyclical_after overrides'!Y$1, F_Inputs_cyclical!$A$1:$BE$1, 0))),
Cyclical_overrides!Y140)</f>
        <v>0</v>
      </c>
      <c r="Z140" s="72">
        <f>IF(Cyclical_overrides!Z140 = "",
IF(INDEX(F_Inputs_cyclical!$A$1:$BE$243, MATCH('Cyclical_after overrides'!$A140, F_Inputs_cyclical!$A$1:$A$243, 0), MATCH('Cyclical_after overrides'!Z$1, F_Inputs_cyclical!$A$1:$BE$1, 0))="", "", INDEX(F_Inputs_cyclical!$A$1:$BE$243, MATCH('Cyclical_after overrides'!$A140, F_Inputs_cyclical!$A$1:$A$243, 0), MATCH('Cyclical_after overrides'!Z$1, F_Inputs_cyclical!$A$1:$BE$1, 0))),
Cyclical_overrides!Z140)</f>
        <v>0</v>
      </c>
      <c r="AA140" s="72">
        <f>IF(Cyclical_overrides!AA140 = "",
IF(INDEX(F_Inputs_cyclical!$A$1:$BE$243, MATCH('Cyclical_after overrides'!$A140, F_Inputs_cyclical!$A$1:$A$243, 0), MATCH('Cyclical_after overrides'!AA$1, F_Inputs_cyclical!$A$1:$BE$1, 0))="", "", INDEX(F_Inputs_cyclical!$A$1:$BE$243, MATCH('Cyclical_after overrides'!$A140, F_Inputs_cyclical!$A$1:$A$243, 0), MATCH('Cyclical_after overrides'!AA$1, F_Inputs_cyclical!$A$1:$BE$1, 0))),
Cyclical_overrides!AA140)</f>
        <v>0</v>
      </c>
      <c r="AB140" s="72" t="str">
        <f>IF(Cyclical_overrides!AB140 = "",
IF(INDEX(F_Inputs_cyclical!$A$1:$BE$243, MATCH('Cyclical_after overrides'!$A140, F_Inputs_cyclical!$A$1:$A$243, 0), MATCH('Cyclical_after overrides'!AB$1, F_Inputs_cyclical!$A$1:$BE$1, 0))="", "", INDEX(F_Inputs_cyclical!$A$1:$BE$243, MATCH('Cyclical_after overrides'!$A140, F_Inputs_cyclical!$A$1:$A$243, 0), MATCH('Cyclical_after overrides'!AB$1, F_Inputs_cyclical!$A$1:$BE$1, 0))),
Cyclical_overrides!AB140)</f>
        <v/>
      </c>
      <c r="AC140" s="72" t="str">
        <f>IF(Cyclical_overrides!AC140 = "",
IF(INDEX(F_Inputs_cyclical!$A$1:$BE$243, MATCH('Cyclical_after overrides'!$A140, F_Inputs_cyclical!$A$1:$A$243, 0), MATCH('Cyclical_after overrides'!AC$1, F_Inputs_cyclical!$A$1:$BE$1, 0))="", "", INDEX(F_Inputs_cyclical!$A$1:$BE$243, MATCH('Cyclical_after overrides'!$A140, F_Inputs_cyclical!$A$1:$A$243, 0), MATCH('Cyclical_after overrides'!AC$1, F_Inputs_cyclical!$A$1:$BE$1, 0))),
Cyclical_overrides!AC140)</f>
        <v/>
      </c>
      <c r="AD140" s="72" t="str">
        <f>IF(Cyclical_overrides!AD140 = "",
IF(INDEX(F_Inputs_cyclical!$A$1:$BE$243, MATCH('Cyclical_after overrides'!$A140, F_Inputs_cyclical!$A$1:$A$243, 0), MATCH('Cyclical_after overrides'!AD$1, F_Inputs_cyclical!$A$1:$BE$1, 0))="", "", INDEX(F_Inputs_cyclical!$A$1:$BE$243, MATCH('Cyclical_after overrides'!$A140, F_Inputs_cyclical!$A$1:$A$243, 0), MATCH('Cyclical_after overrides'!AD$1, F_Inputs_cyclical!$A$1:$BE$1, 0))),
Cyclical_overrides!AD140)</f>
        <v/>
      </c>
      <c r="AE140" s="72" t="str">
        <f>IF(Cyclical_overrides!AE140 = "",
IF(INDEX(F_Inputs_cyclical!$A$1:$BE$243, MATCH('Cyclical_after overrides'!$A140, F_Inputs_cyclical!$A$1:$A$243, 0), MATCH('Cyclical_after overrides'!AE$1, F_Inputs_cyclical!$A$1:$BE$1, 0))="", "", INDEX(F_Inputs_cyclical!$A$1:$BE$243, MATCH('Cyclical_after overrides'!$A140, F_Inputs_cyclical!$A$1:$A$243, 0), MATCH('Cyclical_after overrides'!AE$1, F_Inputs_cyclical!$A$1:$BE$1, 0))),
Cyclical_overrides!AE140)</f>
        <v/>
      </c>
      <c r="AF140" s="72" t="str">
        <f>IF(Cyclical_overrides!AF140 = "",
IF(INDEX(F_Inputs_cyclical!$A$1:$BE$243, MATCH('Cyclical_after overrides'!$A140, F_Inputs_cyclical!$A$1:$A$243, 0), MATCH('Cyclical_after overrides'!AF$1, F_Inputs_cyclical!$A$1:$BE$1, 0))="", "", INDEX(F_Inputs_cyclical!$A$1:$BE$243, MATCH('Cyclical_after overrides'!$A140, F_Inputs_cyclical!$A$1:$A$243, 0), MATCH('Cyclical_after overrides'!AF$1, F_Inputs_cyclical!$A$1:$BE$1, 0))),
Cyclical_overrides!AF140)</f>
        <v/>
      </c>
      <c r="AG140" s="72" t="str">
        <f>IF(Cyclical_overrides!AG140 = "",
IF(INDEX(F_Inputs_cyclical!$A$1:$BE$243, MATCH('Cyclical_after overrides'!$A140, F_Inputs_cyclical!$A$1:$A$243, 0), MATCH('Cyclical_after overrides'!AG$1, F_Inputs_cyclical!$A$1:$BE$1, 0))="", "", INDEX(F_Inputs_cyclical!$A$1:$BE$243, MATCH('Cyclical_after overrides'!$A140, F_Inputs_cyclical!$A$1:$A$243, 0), MATCH('Cyclical_after overrides'!AG$1, F_Inputs_cyclical!$A$1:$BE$1, 0))),
Cyclical_overrides!AG140)</f>
        <v/>
      </c>
      <c r="AH140" s="72" t="str">
        <f>IF(Cyclical_overrides!AH140 = "",
IF(INDEX(F_Inputs_cyclical!$A$1:$BE$243, MATCH('Cyclical_after overrides'!$A140, F_Inputs_cyclical!$A$1:$A$243, 0), MATCH('Cyclical_after overrides'!AH$1, F_Inputs_cyclical!$A$1:$BE$1, 0))="", "", INDEX(F_Inputs_cyclical!$A$1:$BE$243, MATCH('Cyclical_after overrides'!$A140, F_Inputs_cyclical!$A$1:$A$243, 0), MATCH('Cyclical_after overrides'!AH$1, F_Inputs_cyclical!$A$1:$BE$1, 0))),
Cyclical_overrides!AH140)</f>
        <v/>
      </c>
      <c r="AI140" s="72" t="str">
        <f>IF(Cyclical_overrides!AI140 = "",
IF(INDEX(F_Inputs_cyclical!$A$1:$BE$243, MATCH('Cyclical_after overrides'!$A140, F_Inputs_cyclical!$A$1:$A$243, 0), MATCH('Cyclical_after overrides'!AI$1, F_Inputs_cyclical!$A$1:$BE$1, 0))="", "", INDEX(F_Inputs_cyclical!$A$1:$BE$243, MATCH('Cyclical_after overrides'!$A140, F_Inputs_cyclical!$A$1:$A$243, 0), MATCH('Cyclical_after overrides'!AI$1, F_Inputs_cyclical!$A$1:$BE$1, 0))),
Cyclical_overrides!AI140)</f>
        <v/>
      </c>
      <c r="AJ140" s="72" t="str">
        <f>IF(Cyclical_overrides!AJ140 = "",
IF(INDEX(F_Inputs_cyclical!$A$1:$BE$243, MATCH('Cyclical_after overrides'!$A140, F_Inputs_cyclical!$A$1:$A$243, 0), MATCH('Cyclical_after overrides'!AJ$1, F_Inputs_cyclical!$A$1:$BE$1, 0))="", "", INDEX(F_Inputs_cyclical!$A$1:$BE$243, MATCH('Cyclical_after overrides'!$A140, F_Inputs_cyclical!$A$1:$A$243, 0), MATCH('Cyclical_after overrides'!AJ$1, F_Inputs_cyclical!$A$1:$BE$1, 0))),
Cyclical_overrides!AJ140)</f>
        <v/>
      </c>
      <c r="AK140" s="72" t="str">
        <f>IF(Cyclical_overrides!AK140 = "",
IF(INDEX(F_Inputs_cyclical!$A$1:$BE$243, MATCH('Cyclical_after overrides'!$A140, F_Inputs_cyclical!$A$1:$A$243, 0), MATCH('Cyclical_after overrides'!AK$1, F_Inputs_cyclical!$A$1:$BE$1, 0))="", "", INDEX(F_Inputs_cyclical!$A$1:$BE$243, MATCH('Cyclical_after overrides'!$A140, F_Inputs_cyclical!$A$1:$A$243, 0), MATCH('Cyclical_after overrides'!AK$1, F_Inputs_cyclical!$A$1:$BE$1, 0))),
Cyclical_overrides!AK140)</f>
        <v/>
      </c>
      <c r="AL140" s="72" t="str">
        <f>IF(Cyclical_overrides!AL140 = "",
IF(INDEX(F_Inputs_cyclical!$A$1:$BE$243, MATCH('Cyclical_after overrides'!$A140, F_Inputs_cyclical!$A$1:$A$243, 0), MATCH('Cyclical_after overrides'!AL$1, F_Inputs_cyclical!$A$1:$BE$1, 0))="", "", INDEX(F_Inputs_cyclical!$A$1:$BE$243, MATCH('Cyclical_after overrides'!$A140, F_Inputs_cyclical!$A$1:$A$243, 0), MATCH('Cyclical_after overrides'!AL$1, F_Inputs_cyclical!$A$1:$BE$1, 0))),
Cyclical_overrides!AL140)</f>
        <v/>
      </c>
      <c r="AM140" s="72">
        <f>IF(Cyclical_overrides!AM140 = "",
IF(INDEX(F_Inputs_cyclical!$A$1:$BE$243, MATCH('Cyclical_after overrides'!$A140, F_Inputs_cyclical!$A$1:$A$243, 0), MATCH('Cyclical_after overrides'!AM$1, F_Inputs_cyclical!$A$1:$BE$1, 0))="", "", INDEX(F_Inputs_cyclical!$A$1:$BE$243, MATCH('Cyclical_after overrides'!$A140, F_Inputs_cyclical!$A$1:$A$243, 0), MATCH('Cyclical_after overrides'!AM$1, F_Inputs_cyclical!$A$1:$BE$1, 0))),
Cyclical_overrides!AM140)</f>
        <v>9.1059999999999999</v>
      </c>
      <c r="AN140" s="72">
        <f>IF(Cyclical_overrides!AN140 = "",
IF(INDEX(F_Inputs_cyclical!$A$1:$BE$243, MATCH('Cyclical_after overrides'!$A140, F_Inputs_cyclical!$A$1:$A$243, 0), MATCH('Cyclical_after overrides'!AN$1, F_Inputs_cyclical!$A$1:$BE$1, 0))="", "", INDEX(F_Inputs_cyclical!$A$1:$BE$243, MATCH('Cyclical_after overrides'!$A140, F_Inputs_cyclical!$A$1:$A$243, 0), MATCH('Cyclical_after overrides'!AN$1, F_Inputs_cyclical!$A$1:$BE$1, 0))),
Cyclical_overrides!AN140)</f>
        <v>30.318000000000001</v>
      </c>
      <c r="AO140" s="72" t="str">
        <f>IF(Cyclical_overrides!AO140 = "",
IF(INDEX(F_Inputs_cyclical!$A$1:$BE$243, MATCH('Cyclical_after overrides'!$A140, F_Inputs_cyclical!$A$1:$A$243, 0), MATCH('Cyclical_after overrides'!AO$1, F_Inputs_cyclical!$A$1:$BE$1, 0))="", "", INDEX(F_Inputs_cyclical!$A$1:$BE$243, MATCH('Cyclical_after overrides'!$A140, F_Inputs_cyclical!$A$1:$A$243, 0), MATCH('Cyclical_after overrides'!AO$1, F_Inputs_cyclical!$A$1:$BE$1, 0))),
Cyclical_overrides!AO140)</f>
        <v/>
      </c>
      <c r="AP140" s="72" t="str">
        <f>IF(Cyclical_overrides!AP140 = "",
IF(INDEX(F_Inputs_cyclical!$A$1:$BE$243, MATCH('Cyclical_after overrides'!$A140, F_Inputs_cyclical!$A$1:$A$243, 0), MATCH('Cyclical_after overrides'!AP$1, F_Inputs_cyclical!$A$1:$BE$1, 0))="", "", INDEX(F_Inputs_cyclical!$A$1:$BE$243, MATCH('Cyclical_after overrides'!$A140, F_Inputs_cyclical!$A$1:$A$243, 0), MATCH('Cyclical_after overrides'!AP$1, F_Inputs_cyclical!$A$1:$BE$1, 0))),
Cyclical_overrides!AP140)</f>
        <v/>
      </c>
      <c r="AQ140" s="72">
        <f>IF(Cyclical_overrides!AQ140 = "",
IF(INDEX(F_Inputs_cyclical!$A$1:$BE$243, MATCH('Cyclical_after overrides'!$A140, F_Inputs_cyclical!$A$1:$A$243, 0), MATCH('Cyclical_after overrides'!AQ$1, F_Inputs_cyclical!$A$1:$BE$1, 0))="", "", INDEX(F_Inputs_cyclical!$A$1:$BE$243, MATCH('Cyclical_after overrides'!$A140, F_Inputs_cyclical!$A$1:$A$243, 0), MATCH('Cyclical_after overrides'!AQ$1, F_Inputs_cyclical!$A$1:$BE$1, 0))),
Cyclical_overrides!AQ140)</f>
        <v>1.6E-2</v>
      </c>
      <c r="AR140" s="72">
        <f>IF(Cyclical_overrides!AR140 = "",
IF(INDEX(F_Inputs_cyclical!$A$1:$BE$243, MATCH('Cyclical_after overrides'!$A140, F_Inputs_cyclical!$A$1:$A$243, 0), MATCH('Cyclical_after overrides'!AR$1, F_Inputs_cyclical!$A$1:$BE$1, 0))="", "", INDEX(F_Inputs_cyclical!$A$1:$BE$243, MATCH('Cyclical_after overrides'!$A140, F_Inputs_cyclical!$A$1:$A$243, 0), MATCH('Cyclical_after overrides'!AR$1, F_Inputs_cyclical!$A$1:$BE$1, 0))),
Cyclical_overrides!AR140)</f>
        <v>1.4079999999999999</v>
      </c>
      <c r="AS140" s="72">
        <f>IF(Cyclical_overrides!AS140 = "",
IF(INDEX(F_Inputs_cyclical!$A$1:$BE$243, MATCH('Cyclical_after overrides'!$A140, F_Inputs_cyclical!$A$1:$A$243, 0), MATCH('Cyclical_after overrides'!AS$1, F_Inputs_cyclical!$A$1:$BE$1, 0))="", "", INDEX(F_Inputs_cyclical!$A$1:$BE$243, MATCH('Cyclical_after overrides'!$A140, F_Inputs_cyclical!$A$1:$A$243, 0), MATCH('Cyclical_after overrides'!AS$1, F_Inputs_cyclical!$A$1:$BE$1, 0))),
Cyclical_overrides!AS140)</f>
        <v>-1.9139999999999999</v>
      </c>
      <c r="AT140" s="72">
        <f>IF(Cyclical_overrides!AT140 = "",
IF(INDEX(F_Inputs_cyclical!$A$1:$BE$243, MATCH('Cyclical_after overrides'!$A140, F_Inputs_cyclical!$A$1:$A$243, 0), MATCH('Cyclical_after overrides'!AT$1, F_Inputs_cyclical!$A$1:$BE$1, 0))="", "", INDEX(F_Inputs_cyclical!$A$1:$BE$243, MATCH('Cyclical_after overrides'!$A140, F_Inputs_cyclical!$A$1:$A$243, 0), MATCH('Cyclical_after overrides'!AT$1, F_Inputs_cyclical!$A$1:$BE$1, 0))),
Cyclical_overrides!AT140)</f>
        <v>0</v>
      </c>
      <c r="AU140" s="72">
        <f>IF(Cyclical_overrides!AU140 = "",
IF(INDEX(F_Inputs_cyclical!$A$1:$BE$243, MATCH('Cyclical_after overrides'!$A140, F_Inputs_cyclical!$A$1:$A$243, 0), MATCH('Cyclical_after overrides'!AU$1, F_Inputs_cyclical!$A$1:$BE$1, 0))="", "", INDEX(F_Inputs_cyclical!$A$1:$BE$243, MATCH('Cyclical_after overrides'!$A140, F_Inputs_cyclical!$A$1:$A$243, 0), MATCH('Cyclical_after overrides'!AU$1, F_Inputs_cyclical!$A$1:$BE$1, 0))),
Cyclical_overrides!AU140)</f>
        <v>1.1100000000000001</v>
      </c>
      <c r="AV140" s="72" t="str">
        <f>IF(Cyclical_overrides!AV140 = "",
IF(INDEX(F_Inputs_cyclical!$A$1:$BE$243, MATCH('Cyclical_after overrides'!$A140, F_Inputs_cyclical!$A$1:$A$243, 0), MATCH('Cyclical_after overrides'!AV$1, F_Inputs_cyclical!$A$1:$BE$1, 0))="", "", INDEX(F_Inputs_cyclical!$A$1:$BE$243, MATCH('Cyclical_after overrides'!$A140, F_Inputs_cyclical!$A$1:$A$243, 0), MATCH('Cyclical_after overrides'!AV$1, F_Inputs_cyclical!$A$1:$BE$1, 0))),
Cyclical_overrides!AV140)</f>
        <v/>
      </c>
      <c r="AW140" s="72">
        <f>IF(Cyclical_overrides!AW140 = "",
IF(INDEX(F_Inputs_cyclical!$A$1:$BE$243, MATCH('Cyclical_after overrides'!$A140, F_Inputs_cyclical!$A$1:$A$243, 0), MATCH('Cyclical_after overrides'!AW$1, F_Inputs_cyclical!$A$1:$BE$1, 0))="", "", INDEX(F_Inputs_cyclical!$A$1:$BE$243, MATCH('Cyclical_after overrides'!$A140, F_Inputs_cyclical!$A$1:$A$243, 0), MATCH('Cyclical_after overrides'!AW$1, F_Inputs_cyclical!$A$1:$BE$1, 0))),
Cyclical_overrides!AW140)</f>
        <v>1.1806332960179113</v>
      </c>
      <c r="AX140" s="72">
        <f>IF(Cyclical_overrides!AX140 = "",
IF(INDEX(F_Inputs_cyclical!$A$1:$BE$243, MATCH('Cyclical_after overrides'!$A140, F_Inputs_cyclical!$A$1:$A$243, 0), MATCH('Cyclical_after overrides'!AX$1, F_Inputs_cyclical!$A$1:$BE$1, 0))="", "", INDEX(F_Inputs_cyclical!$A$1:$BE$243, MATCH('Cyclical_after overrides'!$A140, F_Inputs_cyclical!$A$1:$A$243, 0), MATCH('Cyclical_after overrides'!AX$1, F_Inputs_cyclical!$A$1:$BE$1, 0))),
Cyclical_overrides!AX140)</f>
        <v>25.999728172345357</v>
      </c>
      <c r="AY140" s="72">
        <f>IF(Cyclical_overrides!AY140 = "",
IF(INDEX(F_Inputs_cyclical!$A$1:$BE$243, MATCH('Cyclical_after overrides'!$A140, F_Inputs_cyclical!$A$1:$A$243, 0), MATCH('Cyclical_after overrides'!AY$1, F_Inputs_cyclical!$A$1:$BE$1, 0))="", "", INDEX(F_Inputs_cyclical!$A$1:$BE$243, MATCH('Cyclical_after overrides'!$A140, F_Inputs_cyclical!$A$1:$A$243, 0), MATCH('Cyclical_after overrides'!AY$1, F_Inputs_cyclical!$A$1:$BE$1, 0))),
Cyclical_overrides!AY140)</f>
        <v>140.27596001791838</v>
      </c>
      <c r="AZ140" s="72">
        <f>IF(Cyclical_overrides!AZ140 = "",
IF(INDEX(F_Inputs_cyclical!$A$1:$BE$243, MATCH('Cyclical_after overrides'!$A140, F_Inputs_cyclical!$A$1:$A$243, 0), MATCH('Cyclical_after overrides'!AZ$1, F_Inputs_cyclical!$A$1:$BE$1, 0))="", "", INDEX(F_Inputs_cyclical!$A$1:$BE$243, MATCH('Cyclical_after overrides'!$A140, F_Inputs_cyclical!$A$1:$A$243, 0), MATCH('Cyclical_after overrides'!AZ$1, F_Inputs_cyclical!$A$1:$BE$1, 0))),
Cyclical_overrides!AZ140)</f>
        <v>2.1515798955516519</v>
      </c>
      <c r="BA140" s="72">
        <f>IF(Cyclical_overrides!BA140 = "",
IF(INDEX(F_Inputs_cyclical!$A$1:$BE$243, MATCH('Cyclical_after overrides'!$A140, F_Inputs_cyclical!$A$1:$A$243, 0), MATCH('Cyclical_after overrides'!BA$1, F_Inputs_cyclical!$A$1:$BE$1, 0))="", "", INDEX(F_Inputs_cyclical!$A$1:$BE$243, MATCH('Cyclical_after overrides'!$A140, F_Inputs_cyclical!$A$1:$A$243, 0), MATCH('Cyclical_after overrides'!BA$1, F_Inputs_cyclical!$A$1:$BE$1, 0))),
Cyclical_overrides!BA140)</f>
        <v>12.331170103658724</v>
      </c>
      <c r="BB140" s="72">
        <f>IF(Cyclical_overrides!BB140 = "",
IF(INDEX(F_Inputs_cyclical!$A$1:$BE$243, MATCH('Cyclical_after overrides'!$A140, F_Inputs_cyclical!$A$1:$A$243, 0), MATCH('Cyclical_after overrides'!BB$1, F_Inputs_cyclical!$A$1:$BE$1, 0))="", "", INDEX(F_Inputs_cyclical!$A$1:$BE$243, MATCH('Cyclical_after overrides'!$A140, F_Inputs_cyclical!$A$1:$A$243, 0), MATCH('Cyclical_after overrides'!BB$1, F_Inputs_cyclical!$A$1:$BE$1, 0))),
Cyclical_overrides!BB140)</f>
        <v>11.461854764809091</v>
      </c>
      <c r="BC140" s="72">
        <f>IF(Cyclical_overrides!BC140 = "",
IF(INDEX(F_Inputs_cyclical!$A$1:$BE$243, MATCH('Cyclical_after overrides'!$A140, F_Inputs_cyclical!$A$1:$A$243, 0), MATCH('Cyclical_after overrides'!BC$1, F_Inputs_cyclical!$A$1:$BE$1, 0))="", "", INDEX(F_Inputs_cyclical!$A$1:$BE$243, MATCH('Cyclical_after overrides'!$A140, F_Inputs_cyclical!$A$1:$A$243, 0), MATCH('Cyclical_after overrides'!BC$1, F_Inputs_cyclical!$A$1:$BE$1, 0))),
Cyclical_overrides!BC140)</f>
        <v>15.618890466219542</v>
      </c>
      <c r="BD140" s="72">
        <f>IF(Cyclical_overrides!BD140 = "",
IF(INDEX(F_Inputs_cyclical!$A$1:$BE$243, MATCH('Cyclical_after overrides'!$A140, F_Inputs_cyclical!$A$1:$A$243, 0), MATCH('Cyclical_after overrides'!BD$1, F_Inputs_cyclical!$A$1:$BE$1, 0))="", "", INDEX(F_Inputs_cyclical!$A$1:$BE$243, MATCH('Cyclical_after overrides'!$A140, F_Inputs_cyclical!$A$1:$A$243, 0), MATCH('Cyclical_after overrides'!BD$1, F_Inputs_cyclical!$A$1:$BE$1, 0))),
Cyclical_overrides!BD140)</f>
        <v>244.13299999999998</v>
      </c>
      <c r="BE140" s="194"/>
    </row>
    <row r="141" spans="1:57" x14ac:dyDescent="0.4">
      <c r="A141" s="63" t="str">
        <f t="shared" si="2"/>
        <v>AFW19</v>
      </c>
      <c r="B141" s="63" t="s">
        <v>397</v>
      </c>
      <c r="C141" s="63" t="s">
        <v>253</v>
      </c>
      <c r="D141" s="72">
        <f>IF(Cyclical_overrides!D141 = "",
IF(INDEX(F_Inputs_cyclical!$A$1:$BE$243, MATCH('Cyclical_after overrides'!$A141, F_Inputs_cyclical!$A$1:$A$243, 0), MATCH('Cyclical_after overrides'!D$1, F_Inputs_cyclical!$A$1:$BE$1, 0))="", "", INDEX(F_Inputs_cyclical!$A$1:$BE$243, MATCH('Cyclical_after overrides'!$A141, F_Inputs_cyclical!$A$1:$A$243, 0), MATCH('Cyclical_after overrides'!D$1, F_Inputs_cyclical!$A$1:$BE$1, 0))),
Cyclical_overrides!D141)</f>
        <v>7.7370000000000001</v>
      </c>
      <c r="E141" s="72">
        <f>IF(Cyclical_overrides!E141 = "",
IF(INDEX(F_Inputs_cyclical!$A$1:$BE$243, MATCH('Cyclical_after overrides'!$A141, F_Inputs_cyclical!$A$1:$A$243, 0), MATCH('Cyclical_after overrides'!E$1, F_Inputs_cyclical!$A$1:$BE$1, 0))="", "", INDEX(F_Inputs_cyclical!$A$1:$BE$243, MATCH('Cyclical_after overrides'!$A141, F_Inputs_cyclical!$A$1:$A$243, 0), MATCH('Cyclical_after overrides'!E$1, F_Inputs_cyclical!$A$1:$BE$1, 0))),
Cyclical_overrides!E141)</f>
        <v>2.113</v>
      </c>
      <c r="F141" s="72">
        <f>IF(Cyclical_overrides!F141 = "",
IF(INDEX(F_Inputs_cyclical!$A$1:$BE$243, MATCH('Cyclical_after overrides'!$A141, F_Inputs_cyclical!$A$1:$A$243, 0), MATCH('Cyclical_after overrides'!F$1, F_Inputs_cyclical!$A$1:$BE$1, 0))="", "", INDEX(F_Inputs_cyclical!$A$1:$BE$243, MATCH('Cyclical_after overrides'!$A141, F_Inputs_cyclical!$A$1:$A$243, 0), MATCH('Cyclical_after overrides'!F$1, F_Inputs_cyclical!$A$1:$BE$1, 0))),
Cyclical_overrides!F141)</f>
        <v>6.5039999999999996</v>
      </c>
      <c r="G141" s="72">
        <f>IF(Cyclical_overrides!G141 = "",
IF(INDEX(F_Inputs_cyclical!$A$1:$BE$243, MATCH('Cyclical_after overrides'!$A141, F_Inputs_cyclical!$A$1:$A$243, 0), MATCH('Cyclical_after overrides'!G$1, F_Inputs_cyclical!$A$1:$BE$1, 0))="", "", INDEX(F_Inputs_cyclical!$A$1:$BE$243, MATCH('Cyclical_after overrides'!$A141, F_Inputs_cyclical!$A$1:$A$243, 0), MATCH('Cyclical_after overrides'!G$1, F_Inputs_cyclical!$A$1:$BE$1, 0))),
Cyclical_overrides!G141)</f>
        <v>1.21</v>
      </c>
      <c r="H141" s="72" t="str">
        <f>IF(Cyclical_overrides!H141 = "",
IF(INDEX(F_Inputs_cyclical!$A$1:$BE$243, MATCH('Cyclical_after overrides'!$A141, F_Inputs_cyclical!$A$1:$A$243, 0), MATCH('Cyclical_after overrides'!H$1, F_Inputs_cyclical!$A$1:$BE$1, 0))="", "", INDEX(F_Inputs_cyclical!$A$1:$BE$243, MATCH('Cyclical_after overrides'!$A141, F_Inputs_cyclical!$A$1:$A$243, 0), MATCH('Cyclical_after overrides'!H$1, F_Inputs_cyclical!$A$1:$BE$1, 0))),
Cyclical_overrides!H141)</f>
        <v/>
      </c>
      <c r="I141" s="72">
        <f>IF(Cyclical_overrides!I141 = "",
IF(INDEX(F_Inputs_cyclical!$A$1:$BE$243, MATCH('Cyclical_after overrides'!$A141, F_Inputs_cyclical!$A$1:$A$243, 0), MATCH('Cyclical_after overrides'!I$1, F_Inputs_cyclical!$A$1:$BE$1, 0))="", "", INDEX(F_Inputs_cyclical!$A$1:$BE$243, MATCH('Cyclical_after overrides'!$A141, F_Inputs_cyclical!$A$1:$A$243, 0), MATCH('Cyclical_after overrides'!I$1, F_Inputs_cyclical!$A$1:$BE$1, 0))),
Cyclical_overrides!I141)</f>
        <v>0</v>
      </c>
      <c r="J141" s="72">
        <f>IF(Cyclical_overrides!J141 = "",
IF(INDEX(F_Inputs_cyclical!$A$1:$BE$243, MATCH('Cyclical_after overrides'!$A141, F_Inputs_cyclical!$A$1:$A$243, 0), MATCH('Cyclical_after overrides'!J$1, F_Inputs_cyclical!$A$1:$BE$1, 0))="", "", INDEX(F_Inputs_cyclical!$A$1:$BE$243, MATCH('Cyclical_after overrides'!$A141, F_Inputs_cyclical!$A$1:$A$243, 0), MATCH('Cyclical_after overrides'!J$1, F_Inputs_cyclical!$A$1:$BE$1, 0))),
Cyclical_overrides!J141)</f>
        <v>27.841000000000001</v>
      </c>
      <c r="K141" s="72">
        <f>IF(Cyclical_overrides!K141 = "",
IF(INDEX(F_Inputs_cyclical!$A$1:$BE$243, MATCH('Cyclical_after overrides'!$A141, F_Inputs_cyclical!$A$1:$A$243, 0), MATCH('Cyclical_after overrides'!K$1, F_Inputs_cyclical!$A$1:$BE$1, 0))="", "", INDEX(F_Inputs_cyclical!$A$1:$BE$243, MATCH('Cyclical_after overrides'!$A141, F_Inputs_cyclical!$A$1:$A$243, 0), MATCH('Cyclical_after overrides'!K$1, F_Inputs_cyclical!$A$1:$BE$1, 0))),
Cyclical_overrides!K141)</f>
        <v>6.0949999999999998</v>
      </c>
      <c r="L141" s="72" t="str">
        <f>IF(Cyclical_overrides!L141 = "",
IF(INDEX(F_Inputs_cyclical!$A$1:$BE$243, MATCH('Cyclical_after overrides'!$A141, F_Inputs_cyclical!$A$1:$A$243, 0), MATCH('Cyclical_after overrides'!L$1, F_Inputs_cyclical!$A$1:$BE$1, 0))="", "", INDEX(F_Inputs_cyclical!$A$1:$BE$243, MATCH('Cyclical_after overrides'!$A141, F_Inputs_cyclical!$A$1:$A$243, 0), MATCH('Cyclical_after overrides'!L$1, F_Inputs_cyclical!$A$1:$BE$1, 0))),
Cyclical_overrides!L141)</f>
        <v/>
      </c>
      <c r="M141" s="72" t="str">
        <f>IF(Cyclical_overrides!M141 = "",
IF(INDEX(F_Inputs_cyclical!$A$1:$BE$243, MATCH('Cyclical_after overrides'!$A141, F_Inputs_cyclical!$A$1:$A$243, 0), MATCH('Cyclical_after overrides'!M$1, F_Inputs_cyclical!$A$1:$BE$1, 0))="", "", INDEX(F_Inputs_cyclical!$A$1:$BE$243, MATCH('Cyclical_after overrides'!$A141, F_Inputs_cyclical!$A$1:$A$243, 0), MATCH('Cyclical_after overrides'!M$1, F_Inputs_cyclical!$A$1:$BE$1, 0))),
Cyclical_overrides!M141)</f>
        <v/>
      </c>
      <c r="N141" s="72" t="str">
        <f>IF(Cyclical_overrides!N141 = "",
IF(INDEX(F_Inputs_cyclical!$A$1:$BE$243, MATCH('Cyclical_after overrides'!$A141, F_Inputs_cyclical!$A$1:$A$243, 0), MATCH('Cyclical_after overrides'!N$1, F_Inputs_cyclical!$A$1:$BE$1, 0))="", "", INDEX(F_Inputs_cyclical!$A$1:$BE$243, MATCH('Cyclical_after overrides'!$A141, F_Inputs_cyclical!$A$1:$A$243, 0), MATCH('Cyclical_after overrides'!N$1, F_Inputs_cyclical!$A$1:$BE$1, 0))),
Cyclical_overrides!N141)</f>
        <v/>
      </c>
      <c r="O141" s="72">
        <f>IF(Cyclical_overrides!O141 = "",
IF(INDEX(F_Inputs_cyclical!$A$1:$BE$243, MATCH('Cyclical_after overrides'!$A141, F_Inputs_cyclical!$A$1:$A$243, 0), MATCH('Cyclical_after overrides'!O$1, F_Inputs_cyclical!$A$1:$BE$1, 0))="", "", INDEX(F_Inputs_cyclical!$A$1:$BE$243, MATCH('Cyclical_after overrides'!$A141, F_Inputs_cyclical!$A$1:$A$243, 0), MATCH('Cyclical_after overrides'!O$1, F_Inputs_cyclical!$A$1:$BE$1, 0))),
Cyclical_overrides!O141)</f>
        <v>0.17</v>
      </c>
      <c r="P141" s="72">
        <f>IF(Cyclical_overrides!P141 = "",
IF(INDEX(F_Inputs_cyclical!$A$1:$BE$243, MATCH('Cyclical_after overrides'!$A141, F_Inputs_cyclical!$A$1:$A$243, 0), MATCH('Cyclical_after overrides'!P$1, F_Inputs_cyclical!$A$1:$BE$1, 0))="", "", INDEX(F_Inputs_cyclical!$A$1:$BE$243, MATCH('Cyclical_after overrides'!$A141, F_Inputs_cyclical!$A$1:$A$243, 0), MATCH('Cyclical_after overrides'!P$1, F_Inputs_cyclical!$A$1:$BE$1, 0))),
Cyclical_overrides!P141)</f>
        <v>0.54500000000000004</v>
      </c>
      <c r="Q141" s="72">
        <f>IF(Cyclical_overrides!Q141 = "",
IF(INDEX(F_Inputs_cyclical!$A$1:$BE$243, MATCH('Cyclical_after overrides'!$A141, F_Inputs_cyclical!$A$1:$A$243, 0), MATCH('Cyclical_after overrides'!Q$1, F_Inputs_cyclical!$A$1:$BE$1, 0))="", "", INDEX(F_Inputs_cyclical!$A$1:$BE$243, MATCH('Cyclical_after overrides'!$A141, F_Inputs_cyclical!$A$1:$A$243, 0), MATCH('Cyclical_after overrides'!Q$1, F_Inputs_cyclical!$A$1:$BE$1, 0))),
Cyclical_overrides!Q141)</f>
        <v>1.4999999999999999E-2</v>
      </c>
      <c r="R141" s="72">
        <f>IF(Cyclical_overrides!R141 = "",
IF(INDEX(F_Inputs_cyclical!$A$1:$BE$243, MATCH('Cyclical_after overrides'!$A141, F_Inputs_cyclical!$A$1:$A$243, 0), MATCH('Cyclical_after overrides'!R$1, F_Inputs_cyclical!$A$1:$BE$1, 0))="", "", INDEX(F_Inputs_cyclical!$A$1:$BE$243, MATCH('Cyclical_after overrides'!$A141, F_Inputs_cyclical!$A$1:$A$243, 0), MATCH('Cyclical_after overrides'!R$1, F_Inputs_cyclical!$A$1:$BE$1, 0))),
Cyclical_overrides!R141)</f>
        <v>0</v>
      </c>
      <c r="S141" s="72">
        <f>IF(Cyclical_overrides!S141 = "",
IF(INDEX(F_Inputs_cyclical!$A$1:$BE$243, MATCH('Cyclical_after overrides'!$A141, F_Inputs_cyclical!$A$1:$A$243, 0), MATCH('Cyclical_after overrides'!S$1, F_Inputs_cyclical!$A$1:$BE$1, 0))="", "", INDEX(F_Inputs_cyclical!$A$1:$BE$243, MATCH('Cyclical_after overrides'!$A141, F_Inputs_cyclical!$A$1:$A$243, 0), MATCH('Cyclical_after overrides'!S$1, F_Inputs_cyclical!$A$1:$BE$1, 0))),
Cyclical_overrides!S141)</f>
        <v>21.384</v>
      </c>
      <c r="T141" s="72">
        <f>IF(Cyclical_overrides!T141 = "",
IF(INDEX(F_Inputs_cyclical!$A$1:$BE$243, MATCH('Cyclical_after overrides'!$A141, F_Inputs_cyclical!$A$1:$A$243, 0), MATCH('Cyclical_after overrides'!T$1, F_Inputs_cyclical!$A$1:$BE$1, 0))="", "", INDEX(F_Inputs_cyclical!$A$1:$BE$243, MATCH('Cyclical_after overrides'!$A141, F_Inputs_cyclical!$A$1:$A$243, 0), MATCH('Cyclical_after overrides'!T$1, F_Inputs_cyclical!$A$1:$BE$1, 0))),
Cyclical_overrides!T141)</f>
        <v>15.972</v>
      </c>
      <c r="U141" s="72">
        <f>IF(Cyclical_overrides!U141 = "",
IF(INDEX(F_Inputs_cyclical!$A$1:$BE$243, MATCH('Cyclical_after overrides'!$A141, F_Inputs_cyclical!$A$1:$A$243, 0), MATCH('Cyclical_after overrides'!U$1, F_Inputs_cyclical!$A$1:$BE$1, 0))="", "", INDEX(F_Inputs_cyclical!$A$1:$BE$243, MATCH('Cyclical_after overrides'!$A141, F_Inputs_cyclical!$A$1:$A$243, 0), MATCH('Cyclical_after overrides'!U$1, F_Inputs_cyclical!$A$1:$BE$1, 0))),
Cyclical_overrides!U141)</f>
        <v>27.111000000000001</v>
      </c>
      <c r="V141" s="72">
        <f>IF(Cyclical_overrides!V141 = "",
IF(INDEX(F_Inputs_cyclical!$A$1:$BE$243, MATCH('Cyclical_after overrides'!$A141, F_Inputs_cyclical!$A$1:$A$243, 0), MATCH('Cyclical_after overrides'!V$1, F_Inputs_cyclical!$A$1:$BE$1, 0))="", "", INDEX(F_Inputs_cyclical!$A$1:$BE$243, MATCH('Cyclical_after overrides'!$A141, F_Inputs_cyclical!$A$1:$A$243, 0), MATCH('Cyclical_after overrides'!V$1, F_Inputs_cyclical!$A$1:$BE$1, 0))),
Cyclical_overrides!V141)</f>
        <v>604.28</v>
      </c>
      <c r="W141" s="72">
        <f>IF(Cyclical_overrides!W141 = "",
IF(INDEX(F_Inputs_cyclical!$A$1:$BE$243, MATCH('Cyclical_after overrides'!$A141, F_Inputs_cyclical!$A$1:$A$243, 0), MATCH('Cyclical_after overrides'!W$1, F_Inputs_cyclical!$A$1:$BE$1, 0))="", "", INDEX(F_Inputs_cyclical!$A$1:$BE$243, MATCH('Cyclical_after overrides'!$A141, F_Inputs_cyclical!$A$1:$A$243, 0), MATCH('Cyclical_after overrides'!W$1, F_Inputs_cyclical!$A$1:$BE$1, 0))),
Cyclical_overrides!W141)</f>
        <v>768.87699999999995</v>
      </c>
      <c r="X141" s="72" t="str">
        <f>IF(Cyclical_overrides!X141 = "",
IF(INDEX(F_Inputs_cyclical!$A$1:$BE$243, MATCH('Cyclical_after overrides'!$A141, F_Inputs_cyclical!$A$1:$A$243, 0), MATCH('Cyclical_after overrides'!X$1, F_Inputs_cyclical!$A$1:$BE$1, 0))="", "", INDEX(F_Inputs_cyclical!$A$1:$BE$243, MATCH('Cyclical_after overrides'!$A141, F_Inputs_cyclical!$A$1:$A$243, 0), MATCH('Cyclical_after overrides'!X$1, F_Inputs_cyclical!$A$1:$BE$1, 0))),
Cyclical_overrides!X141)</f>
        <v/>
      </c>
      <c r="Y141" s="72" t="str">
        <f>IF(Cyclical_overrides!Y141 = "",
IF(INDEX(F_Inputs_cyclical!$A$1:$BE$243, MATCH('Cyclical_after overrides'!$A141, F_Inputs_cyclical!$A$1:$A$243, 0), MATCH('Cyclical_after overrides'!Y$1, F_Inputs_cyclical!$A$1:$BE$1, 0))="", "", INDEX(F_Inputs_cyclical!$A$1:$BE$243, MATCH('Cyclical_after overrides'!$A141, F_Inputs_cyclical!$A$1:$A$243, 0), MATCH('Cyclical_after overrides'!Y$1, F_Inputs_cyclical!$A$1:$BE$1, 0))),
Cyclical_overrides!Y141)</f>
        <v/>
      </c>
      <c r="Z141" s="72" t="str">
        <f>IF(Cyclical_overrides!Z141 = "",
IF(INDEX(F_Inputs_cyclical!$A$1:$BE$243, MATCH('Cyclical_after overrides'!$A141, F_Inputs_cyclical!$A$1:$A$243, 0), MATCH('Cyclical_after overrides'!Z$1, F_Inputs_cyclical!$A$1:$BE$1, 0))="", "", INDEX(F_Inputs_cyclical!$A$1:$BE$243, MATCH('Cyclical_after overrides'!$A141, F_Inputs_cyclical!$A$1:$A$243, 0), MATCH('Cyclical_after overrides'!Z$1, F_Inputs_cyclical!$A$1:$BE$1, 0))),
Cyclical_overrides!Z141)</f>
        <v/>
      </c>
      <c r="AA141" s="72" t="str">
        <f>IF(Cyclical_overrides!AA141 = "",
IF(INDEX(F_Inputs_cyclical!$A$1:$BE$243, MATCH('Cyclical_after overrides'!$A141, F_Inputs_cyclical!$A$1:$A$243, 0), MATCH('Cyclical_after overrides'!AA$1, F_Inputs_cyclical!$A$1:$BE$1, 0))="", "", INDEX(F_Inputs_cyclical!$A$1:$BE$243, MATCH('Cyclical_after overrides'!$A141, F_Inputs_cyclical!$A$1:$A$243, 0), MATCH('Cyclical_after overrides'!AA$1, F_Inputs_cyclical!$A$1:$BE$1, 0))),
Cyclical_overrides!AA141)</f>
        <v/>
      </c>
      <c r="AB141" s="72" t="str">
        <f>IF(Cyclical_overrides!AB141 = "",
IF(INDEX(F_Inputs_cyclical!$A$1:$BE$243, MATCH('Cyclical_after overrides'!$A141, F_Inputs_cyclical!$A$1:$A$243, 0), MATCH('Cyclical_after overrides'!AB$1, F_Inputs_cyclical!$A$1:$BE$1, 0))="", "", INDEX(F_Inputs_cyclical!$A$1:$BE$243, MATCH('Cyclical_after overrides'!$A141, F_Inputs_cyclical!$A$1:$A$243, 0), MATCH('Cyclical_after overrides'!AB$1, F_Inputs_cyclical!$A$1:$BE$1, 0))),
Cyclical_overrides!AB141)</f>
        <v/>
      </c>
      <c r="AC141" s="72" t="str">
        <f>IF(Cyclical_overrides!AC141 = "",
IF(INDEX(F_Inputs_cyclical!$A$1:$BE$243, MATCH('Cyclical_after overrides'!$A141, F_Inputs_cyclical!$A$1:$A$243, 0), MATCH('Cyclical_after overrides'!AC$1, F_Inputs_cyclical!$A$1:$BE$1, 0))="", "", INDEX(F_Inputs_cyclical!$A$1:$BE$243, MATCH('Cyclical_after overrides'!$A141, F_Inputs_cyclical!$A$1:$A$243, 0), MATCH('Cyclical_after overrides'!AC$1, F_Inputs_cyclical!$A$1:$BE$1, 0))),
Cyclical_overrides!AC141)</f>
        <v/>
      </c>
      <c r="AD141" s="72" t="str">
        <f>IF(Cyclical_overrides!AD141 = "",
IF(INDEX(F_Inputs_cyclical!$A$1:$BE$243, MATCH('Cyclical_after overrides'!$A141, F_Inputs_cyclical!$A$1:$A$243, 0), MATCH('Cyclical_after overrides'!AD$1, F_Inputs_cyclical!$A$1:$BE$1, 0))="", "", INDEX(F_Inputs_cyclical!$A$1:$BE$243, MATCH('Cyclical_after overrides'!$A141, F_Inputs_cyclical!$A$1:$A$243, 0), MATCH('Cyclical_after overrides'!AD$1, F_Inputs_cyclical!$A$1:$BE$1, 0))),
Cyclical_overrides!AD141)</f>
        <v/>
      </c>
      <c r="AE141" s="72" t="str">
        <f>IF(Cyclical_overrides!AE141 = "",
IF(INDEX(F_Inputs_cyclical!$A$1:$BE$243, MATCH('Cyclical_after overrides'!$A141, F_Inputs_cyclical!$A$1:$A$243, 0), MATCH('Cyclical_after overrides'!AE$1, F_Inputs_cyclical!$A$1:$BE$1, 0))="", "", INDEX(F_Inputs_cyclical!$A$1:$BE$243, MATCH('Cyclical_after overrides'!$A141, F_Inputs_cyclical!$A$1:$A$243, 0), MATCH('Cyclical_after overrides'!AE$1, F_Inputs_cyclical!$A$1:$BE$1, 0))),
Cyclical_overrides!AE141)</f>
        <v/>
      </c>
      <c r="AF141" s="72" t="str">
        <f>IF(Cyclical_overrides!AF141 = "",
IF(INDEX(F_Inputs_cyclical!$A$1:$BE$243, MATCH('Cyclical_after overrides'!$A141, F_Inputs_cyclical!$A$1:$A$243, 0), MATCH('Cyclical_after overrides'!AF$1, F_Inputs_cyclical!$A$1:$BE$1, 0))="", "", INDEX(F_Inputs_cyclical!$A$1:$BE$243, MATCH('Cyclical_after overrides'!$A141, F_Inputs_cyclical!$A$1:$A$243, 0), MATCH('Cyclical_after overrides'!AF$1, F_Inputs_cyclical!$A$1:$BE$1, 0))),
Cyclical_overrides!AF141)</f>
        <v/>
      </c>
      <c r="AG141" s="72" t="str">
        <f>IF(Cyclical_overrides!AG141 = "",
IF(INDEX(F_Inputs_cyclical!$A$1:$BE$243, MATCH('Cyclical_after overrides'!$A141, F_Inputs_cyclical!$A$1:$A$243, 0), MATCH('Cyclical_after overrides'!AG$1, F_Inputs_cyclical!$A$1:$BE$1, 0))="", "", INDEX(F_Inputs_cyclical!$A$1:$BE$243, MATCH('Cyclical_after overrides'!$A141, F_Inputs_cyclical!$A$1:$A$243, 0), MATCH('Cyclical_after overrides'!AG$1, F_Inputs_cyclical!$A$1:$BE$1, 0))),
Cyclical_overrides!AG141)</f>
        <v/>
      </c>
      <c r="AH141" s="72" t="str">
        <f>IF(Cyclical_overrides!AH141 = "",
IF(INDEX(F_Inputs_cyclical!$A$1:$BE$243, MATCH('Cyclical_after overrides'!$A141, F_Inputs_cyclical!$A$1:$A$243, 0), MATCH('Cyclical_after overrides'!AH$1, F_Inputs_cyclical!$A$1:$BE$1, 0))="", "", INDEX(F_Inputs_cyclical!$A$1:$BE$243, MATCH('Cyclical_after overrides'!$A141, F_Inputs_cyclical!$A$1:$A$243, 0), MATCH('Cyclical_after overrides'!AH$1, F_Inputs_cyclical!$A$1:$BE$1, 0))),
Cyclical_overrides!AH141)</f>
        <v/>
      </c>
      <c r="AI141" s="72" t="str">
        <f>IF(Cyclical_overrides!AI141 = "",
IF(INDEX(F_Inputs_cyclical!$A$1:$BE$243, MATCH('Cyclical_after overrides'!$A141, F_Inputs_cyclical!$A$1:$A$243, 0), MATCH('Cyclical_after overrides'!AI$1, F_Inputs_cyclical!$A$1:$BE$1, 0))="", "", INDEX(F_Inputs_cyclical!$A$1:$BE$243, MATCH('Cyclical_after overrides'!$A141, F_Inputs_cyclical!$A$1:$A$243, 0), MATCH('Cyclical_after overrides'!AI$1, F_Inputs_cyclical!$A$1:$BE$1, 0))),
Cyclical_overrides!AI141)</f>
        <v/>
      </c>
      <c r="AJ141" s="72" t="str">
        <f>IF(Cyclical_overrides!AJ141 = "",
IF(INDEX(F_Inputs_cyclical!$A$1:$BE$243, MATCH('Cyclical_after overrides'!$A141, F_Inputs_cyclical!$A$1:$A$243, 0), MATCH('Cyclical_after overrides'!AJ$1, F_Inputs_cyclical!$A$1:$BE$1, 0))="", "", INDEX(F_Inputs_cyclical!$A$1:$BE$243, MATCH('Cyclical_after overrides'!$A141, F_Inputs_cyclical!$A$1:$A$243, 0), MATCH('Cyclical_after overrides'!AJ$1, F_Inputs_cyclical!$A$1:$BE$1, 0))),
Cyclical_overrides!AJ141)</f>
        <v/>
      </c>
      <c r="AK141" s="72" t="str">
        <f>IF(Cyclical_overrides!AK141 = "",
IF(INDEX(F_Inputs_cyclical!$A$1:$BE$243, MATCH('Cyclical_after overrides'!$A141, F_Inputs_cyclical!$A$1:$A$243, 0), MATCH('Cyclical_after overrides'!AK$1, F_Inputs_cyclical!$A$1:$BE$1, 0))="", "", INDEX(F_Inputs_cyclical!$A$1:$BE$243, MATCH('Cyclical_after overrides'!$A141, F_Inputs_cyclical!$A$1:$A$243, 0), MATCH('Cyclical_after overrides'!AK$1, F_Inputs_cyclical!$A$1:$BE$1, 0))),
Cyclical_overrides!AK141)</f>
        <v/>
      </c>
      <c r="AL141" s="72" t="str">
        <f>IF(Cyclical_overrides!AL141 = "",
IF(INDEX(F_Inputs_cyclical!$A$1:$BE$243, MATCH('Cyclical_after overrides'!$A141, F_Inputs_cyclical!$A$1:$A$243, 0), MATCH('Cyclical_after overrides'!AL$1, F_Inputs_cyclical!$A$1:$BE$1, 0))="", "", INDEX(F_Inputs_cyclical!$A$1:$BE$243, MATCH('Cyclical_after overrides'!$A141, F_Inputs_cyclical!$A$1:$A$243, 0), MATCH('Cyclical_after overrides'!AL$1, F_Inputs_cyclical!$A$1:$BE$1, 0))),
Cyclical_overrides!AL141)</f>
        <v/>
      </c>
      <c r="AM141" s="72">
        <f>IF(Cyclical_overrides!AM141 = "",
IF(INDEX(F_Inputs_cyclical!$A$1:$BE$243, MATCH('Cyclical_after overrides'!$A141, F_Inputs_cyclical!$A$1:$A$243, 0), MATCH('Cyclical_after overrides'!AM$1, F_Inputs_cyclical!$A$1:$BE$1, 0))="", "", INDEX(F_Inputs_cyclical!$A$1:$BE$243, MATCH('Cyclical_after overrides'!$A141, F_Inputs_cyclical!$A$1:$A$243, 0), MATCH('Cyclical_after overrides'!AM$1, F_Inputs_cyclical!$A$1:$BE$1, 0))),
Cyclical_overrides!AM141)</f>
        <v>9.5470000000000006</v>
      </c>
      <c r="AN141" s="72">
        <f>IF(Cyclical_overrides!AN141 = "",
IF(INDEX(F_Inputs_cyclical!$A$1:$BE$243, MATCH('Cyclical_after overrides'!$A141, F_Inputs_cyclical!$A$1:$A$243, 0), MATCH('Cyclical_after overrides'!AN$1, F_Inputs_cyclical!$A$1:$BE$1, 0))="", "", INDEX(F_Inputs_cyclical!$A$1:$BE$243, MATCH('Cyclical_after overrides'!$A141, F_Inputs_cyclical!$A$1:$A$243, 0), MATCH('Cyclical_after overrides'!AN$1, F_Inputs_cyclical!$A$1:$BE$1, 0))),
Cyclical_overrides!AN141)</f>
        <v>27.111000000000001</v>
      </c>
      <c r="AO141" s="72" t="str">
        <f>IF(Cyclical_overrides!AO141 = "",
IF(INDEX(F_Inputs_cyclical!$A$1:$BE$243, MATCH('Cyclical_after overrides'!$A141, F_Inputs_cyclical!$A$1:$A$243, 0), MATCH('Cyclical_after overrides'!AO$1, F_Inputs_cyclical!$A$1:$BE$1, 0))="", "", INDEX(F_Inputs_cyclical!$A$1:$BE$243, MATCH('Cyclical_after overrides'!$A141, F_Inputs_cyclical!$A$1:$A$243, 0), MATCH('Cyclical_after overrides'!AO$1, F_Inputs_cyclical!$A$1:$BE$1, 0))),
Cyclical_overrides!AO141)</f>
        <v/>
      </c>
      <c r="AP141" s="72" t="str">
        <f>IF(Cyclical_overrides!AP141 = "",
IF(INDEX(F_Inputs_cyclical!$A$1:$BE$243, MATCH('Cyclical_after overrides'!$A141, F_Inputs_cyclical!$A$1:$A$243, 0), MATCH('Cyclical_after overrides'!AP$1, F_Inputs_cyclical!$A$1:$BE$1, 0))="", "", INDEX(F_Inputs_cyclical!$A$1:$BE$243, MATCH('Cyclical_after overrides'!$A141, F_Inputs_cyclical!$A$1:$A$243, 0), MATCH('Cyclical_after overrides'!AP$1, F_Inputs_cyclical!$A$1:$BE$1, 0))),
Cyclical_overrides!AP141)</f>
        <v/>
      </c>
      <c r="AQ141" s="72">
        <f>IF(Cyclical_overrides!AQ141 = "",
IF(INDEX(F_Inputs_cyclical!$A$1:$BE$243, MATCH('Cyclical_after overrides'!$A141, F_Inputs_cyclical!$A$1:$A$243, 0), MATCH('Cyclical_after overrides'!AQ$1, F_Inputs_cyclical!$A$1:$BE$1, 0))="", "", INDEX(F_Inputs_cyclical!$A$1:$BE$243, MATCH('Cyclical_after overrides'!$A141, F_Inputs_cyclical!$A$1:$A$243, 0), MATCH('Cyclical_after overrides'!AQ$1, F_Inputs_cyclical!$A$1:$BE$1, 0))),
Cyclical_overrides!AQ141)</f>
        <v>1.4999999999999999E-2</v>
      </c>
      <c r="AR141" s="72">
        <f>IF(Cyclical_overrides!AR141 = "",
IF(INDEX(F_Inputs_cyclical!$A$1:$BE$243, MATCH('Cyclical_after overrides'!$A141, F_Inputs_cyclical!$A$1:$A$243, 0), MATCH('Cyclical_after overrides'!AR$1, F_Inputs_cyclical!$A$1:$BE$1, 0))="", "", INDEX(F_Inputs_cyclical!$A$1:$BE$243, MATCH('Cyclical_after overrides'!$A141, F_Inputs_cyclical!$A$1:$A$243, 0), MATCH('Cyclical_after overrides'!AR$1, F_Inputs_cyclical!$A$1:$BE$1, 0))),
Cyclical_overrides!AR141)</f>
        <v>0.71499999999999997</v>
      </c>
      <c r="AS141" s="72">
        <f>IF(Cyclical_overrides!AS141 = "",
IF(INDEX(F_Inputs_cyclical!$A$1:$BE$243, MATCH('Cyclical_after overrides'!$A141, F_Inputs_cyclical!$A$1:$A$243, 0), MATCH('Cyclical_after overrides'!AS$1, F_Inputs_cyclical!$A$1:$BE$1, 0))="", "", INDEX(F_Inputs_cyclical!$A$1:$BE$243, MATCH('Cyclical_after overrides'!$A141, F_Inputs_cyclical!$A$1:$A$243, 0), MATCH('Cyclical_after overrides'!AS$1, F_Inputs_cyclical!$A$1:$BE$1, 0))),
Cyclical_overrides!AS141)</f>
        <v>-0.73199999999999998</v>
      </c>
      <c r="AT141" s="72">
        <f>IF(Cyclical_overrides!AT141 = "",
IF(INDEX(F_Inputs_cyclical!$A$1:$BE$243, MATCH('Cyclical_after overrides'!$A141, F_Inputs_cyclical!$A$1:$A$243, 0), MATCH('Cyclical_after overrides'!AT$1, F_Inputs_cyclical!$A$1:$BE$1, 0))="", "", INDEX(F_Inputs_cyclical!$A$1:$BE$243, MATCH('Cyclical_after overrides'!$A141, F_Inputs_cyclical!$A$1:$A$243, 0), MATCH('Cyclical_after overrides'!AT$1, F_Inputs_cyclical!$A$1:$BE$1, 0))),
Cyclical_overrides!AT141)</f>
        <v>0</v>
      </c>
      <c r="AU141" s="72">
        <f>IF(Cyclical_overrides!AU141 = "",
IF(INDEX(F_Inputs_cyclical!$A$1:$BE$243, MATCH('Cyclical_after overrides'!$A141, F_Inputs_cyclical!$A$1:$A$243, 0), MATCH('Cyclical_after overrides'!AU$1, F_Inputs_cyclical!$A$1:$BE$1, 0))="", "", INDEX(F_Inputs_cyclical!$A$1:$BE$243, MATCH('Cyclical_after overrides'!$A141, F_Inputs_cyclical!$A$1:$A$243, 0), MATCH('Cyclical_after overrides'!AU$1, F_Inputs_cyclical!$A$1:$BE$1, 0))),
Cyclical_overrides!AU141)</f>
        <v>1.5660000000000001</v>
      </c>
      <c r="AV141" s="72" t="str">
        <f>IF(Cyclical_overrides!AV141 = "",
IF(INDEX(F_Inputs_cyclical!$A$1:$BE$243, MATCH('Cyclical_after overrides'!$A141, F_Inputs_cyclical!$A$1:$A$243, 0), MATCH('Cyclical_after overrides'!AV$1, F_Inputs_cyclical!$A$1:$BE$1, 0))="", "", INDEX(F_Inputs_cyclical!$A$1:$BE$243, MATCH('Cyclical_after overrides'!$A141, F_Inputs_cyclical!$A$1:$A$243, 0), MATCH('Cyclical_after overrides'!AV$1, F_Inputs_cyclical!$A$1:$BE$1, 0))),
Cyclical_overrides!AV141)</f>
        <v/>
      </c>
      <c r="AW141" s="72">
        <f>IF(Cyclical_overrides!AW141 = "",
IF(INDEX(F_Inputs_cyclical!$A$1:$BE$243, MATCH('Cyclical_after overrides'!$A141, F_Inputs_cyclical!$A$1:$A$243, 0), MATCH('Cyclical_after overrides'!AW$1, F_Inputs_cyclical!$A$1:$BE$1, 0))="", "", INDEX(F_Inputs_cyclical!$A$1:$BE$243, MATCH('Cyclical_after overrides'!$A141, F_Inputs_cyclical!$A$1:$A$243, 0), MATCH('Cyclical_after overrides'!AW$1, F_Inputs_cyclical!$A$1:$BE$1, 0))),
Cyclical_overrides!AW141)</f>
        <v>1.1560444722831191</v>
      </c>
      <c r="AX141" s="72">
        <f>IF(Cyclical_overrides!AX141 = "",
IF(INDEX(F_Inputs_cyclical!$A$1:$BE$243, MATCH('Cyclical_after overrides'!$A141, F_Inputs_cyclical!$A$1:$A$243, 0), MATCH('Cyclical_after overrides'!AX$1, F_Inputs_cyclical!$A$1:$BE$1, 0))="", "", INDEX(F_Inputs_cyclical!$A$1:$BE$243, MATCH('Cyclical_after overrides'!$A141, F_Inputs_cyclical!$A$1:$A$243, 0), MATCH('Cyclical_after overrides'!AX$1, F_Inputs_cyclical!$A$1:$BE$1, 0))),
Cyclical_overrides!AX141)</f>
        <v>25.258608629286385</v>
      </c>
      <c r="AY141" s="72">
        <f>IF(Cyclical_overrides!AY141 = "",
IF(INDEX(F_Inputs_cyclical!$A$1:$BE$243, MATCH('Cyclical_after overrides'!$A141, F_Inputs_cyclical!$A$1:$A$243, 0), MATCH('Cyclical_after overrides'!AY$1, F_Inputs_cyclical!$A$1:$BE$1, 0))="", "", INDEX(F_Inputs_cyclical!$A$1:$BE$243, MATCH('Cyclical_after overrides'!$A141, F_Inputs_cyclical!$A$1:$A$243, 0), MATCH('Cyclical_after overrides'!AY$1, F_Inputs_cyclical!$A$1:$BE$1, 0))),
Cyclical_overrides!AY141)</f>
        <v>140.0661812805842</v>
      </c>
      <c r="AZ141" s="72">
        <f>IF(Cyclical_overrides!AZ141 = "",
IF(INDEX(F_Inputs_cyclical!$A$1:$BE$243, MATCH('Cyclical_after overrides'!$A141, F_Inputs_cyclical!$A$1:$A$243, 0), MATCH('Cyclical_after overrides'!AZ$1, F_Inputs_cyclical!$A$1:$BE$1, 0))="", "", INDEX(F_Inputs_cyclical!$A$1:$BE$243, MATCH('Cyclical_after overrides'!$A141, F_Inputs_cyclical!$A$1:$A$243, 0), MATCH('Cyclical_after overrides'!AZ$1, F_Inputs_cyclical!$A$1:$BE$1, 0))),
Cyclical_overrides!AZ141)</f>
        <v>2.1051898066703751</v>
      </c>
      <c r="BA141" s="72">
        <f>IF(Cyclical_overrides!BA141 = "",
IF(INDEX(F_Inputs_cyclical!$A$1:$BE$243, MATCH('Cyclical_after overrides'!$A141, F_Inputs_cyclical!$A$1:$A$243, 0), MATCH('Cyclical_after overrides'!BA$1, F_Inputs_cyclical!$A$1:$BE$1, 0))="", "", INDEX(F_Inputs_cyclical!$A$1:$BE$243, MATCH('Cyclical_after overrides'!$A141, F_Inputs_cyclical!$A$1:$A$243, 0), MATCH('Cyclical_after overrides'!BA$1, F_Inputs_cyclical!$A$1:$BE$1, 0))),
Cyclical_overrides!BA141)</f>
        <v>12.331170103658724</v>
      </c>
      <c r="BB141" s="72">
        <f>IF(Cyclical_overrides!BB141 = "",
IF(INDEX(F_Inputs_cyclical!$A$1:$BE$243, MATCH('Cyclical_after overrides'!$A141, F_Inputs_cyclical!$A$1:$A$243, 0), MATCH('Cyclical_after overrides'!BB$1, F_Inputs_cyclical!$A$1:$BE$1, 0))="", "", INDEX(F_Inputs_cyclical!$A$1:$BE$243, MATCH('Cyclical_after overrides'!$A141, F_Inputs_cyclical!$A$1:$A$243, 0), MATCH('Cyclical_after overrides'!BB$1, F_Inputs_cyclical!$A$1:$BE$1, 0))),
Cyclical_overrides!BB141)</f>
        <v>11.027197095384276</v>
      </c>
      <c r="BC141" s="72">
        <f>IF(Cyclical_overrides!BC141 = "",
IF(INDEX(F_Inputs_cyclical!$A$1:$BE$243, MATCH('Cyclical_after overrides'!$A141, F_Inputs_cyclical!$A$1:$A$243, 0), MATCH('Cyclical_after overrides'!BC$1, F_Inputs_cyclical!$A$1:$BE$1, 0))="", "", INDEX(F_Inputs_cyclical!$A$1:$BE$243, MATCH('Cyclical_after overrides'!$A141, F_Inputs_cyclical!$A$1:$A$243, 0), MATCH('Cyclical_after overrides'!BC$1, F_Inputs_cyclical!$A$1:$BE$1, 0))),
Cyclical_overrides!BC141)</f>
        <v>16.118766155527133</v>
      </c>
      <c r="BD141" s="72">
        <f>IF(Cyclical_overrides!BD141 = "",
IF(INDEX(F_Inputs_cyclical!$A$1:$BE$243, MATCH('Cyclical_after overrides'!$A141, F_Inputs_cyclical!$A$1:$A$243, 0), MATCH('Cyclical_after overrides'!BD$1, F_Inputs_cyclical!$A$1:$BE$1, 0))="", "", INDEX(F_Inputs_cyclical!$A$1:$BE$243, MATCH('Cyclical_after overrides'!$A141, F_Inputs_cyclical!$A$1:$A$243, 0), MATCH('Cyclical_after overrides'!BD$1, F_Inputs_cyclical!$A$1:$BE$1, 0))),
Cyclical_overrides!BD141)</f>
        <v>245.32499999999999</v>
      </c>
      <c r="BE141" s="194"/>
    </row>
    <row r="142" spans="1:57" x14ac:dyDescent="0.4">
      <c r="A142" s="63" t="str">
        <f t="shared" si="2"/>
        <v>AFW20</v>
      </c>
      <c r="B142" s="63" t="s">
        <v>397</v>
      </c>
      <c r="C142" s="63" t="s">
        <v>255</v>
      </c>
      <c r="D142" s="72">
        <f>IF(Cyclical_overrides!D142 = "",
IF(INDEX(F_Inputs_cyclical!$A$1:$BE$243, MATCH('Cyclical_after overrides'!$A142, F_Inputs_cyclical!$A$1:$A$243, 0), MATCH('Cyclical_after overrides'!D$1, F_Inputs_cyclical!$A$1:$BE$1, 0))="", "", INDEX(F_Inputs_cyclical!$A$1:$BE$243, MATCH('Cyclical_after overrides'!$A142, F_Inputs_cyclical!$A$1:$A$243, 0), MATCH('Cyclical_after overrides'!D$1, F_Inputs_cyclical!$A$1:$BE$1, 0))),
Cyclical_overrides!D142)</f>
        <v>6.9930000000000003</v>
      </c>
      <c r="E142" s="72">
        <f>IF(Cyclical_overrides!E142 = "",
IF(INDEX(F_Inputs_cyclical!$A$1:$BE$243, MATCH('Cyclical_after overrides'!$A142, F_Inputs_cyclical!$A$1:$A$243, 0), MATCH('Cyclical_after overrides'!E$1, F_Inputs_cyclical!$A$1:$BE$1, 0))="", "", INDEX(F_Inputs_cyclical!$A$1:$BE$243, MATCH('Cyclical_after overrides'!$A142, F_Inputs_cyclical!$A$1:$A$243, 0), MATCH('Cyclical_after overrides'!E$1, F_Inputs_cyclical!$A$1:$BE$1, 0))),
Cyclical_overrides!E142)</f>
        <v>2.109</v>
      </c>
      <c r="F142" s="72">
        <f>IF(Cyclical_overrides!F142 = "",
IF(INDEX(F_Inputs_cyclical!$A$1:$BE$243, MATCH('Cyclical_after overrides'!$A142, F_Inputs_cyclical!$A$1:$A$243, 0), MATCH('Cyclical_after overrides'!F$1, F_Inputs_cyclical!$A$1:$BE$1, 0))="", "", INDEX(F_Inputs_cyclical!$A$1:$BE$243, MATCH('Cyclical_after overrides'!$A142, F_Inputs_cyclical!$A$1:$A$243, 0), MATCH('Cyclical_after overrides'!F$1, F_Inputs_cyclical!$A$1:$BE$1, 0))),
Cyclical_overrides!F142)</f>
        <v>9.4499999999999993</v>
      </c>
      <c r="G142" s="72">
        <f>IF(Cyclical_overrides!G142 = "",
IF(INDEX(F_Inputs_cyclical!$A$1:$BE$243, MATCH('Cyclical_after overrides'!$A142, F_Inputs_cyclical!$A$1:$A$243, 0), MATCH('Cyclical_after overrides'!G$1, F_Inputs_cyclical!$A$1:$BE$1, 0))="", "", INDEX(F_Inputs_cyclical!$A$1:$BE$243, MATCH('Cyclical_after overrides'!$A142, F_Inputs_cyclical!$A$1:$A$243, 0), MATCH('Cyclical_after overrides'!G$1, F_Inputs_cyclical!$A$1:$BE$1, 0))),
Cyclical_overrides!G142)</f>
        <v>1.4159999999999999</v>
      </c>
      <c r="H142" s="72" t="str">
        <f>IF(Cyclical_overrides!H142 = "",
IF(INDEX(F_Inputs_cyclical!$A$1:$BE$243, MATCH('Cyclical_after overrides'!$A142, F_Inputs_cyclical!$A$1:$A$243, 0), MATCH('Cyclical_after overrides'!H$1, F_Inputs_cyclical!$A$1:$BE$1, 0))="", "", INDEX(F_Inputs_cyclical!$A$1:$BE$243, MATCH('Cyclical_after overrides'!$A142, F_Inputs_cyclical!$A$1:$A$243, 0), MATCH('Cyclical_after overrides'!H$1, F_Inputs_cyclical!$A$1:$BE$1, 0))),
Cyclical_overrides!H142)</f>
        <v/>
      </c>
      <c r="I142" s="72">
        <f>IF(Cyclical_overrides!I142 = "",
IF(INDEX(F_Inputs_cyclical!$A$1:$BE$243, MATCH('Cyclical_after overrides'!$A142, F_Inputs_cyclical!$A$1:$A$243, 0), MATCH('Cyclical_after overrides'!I$1, F_Inputs_cyclical!$A$1:$BE$1, 0))="", "", INDEX(F_Inputs_cyclical!$A$1:$BE$243, MATCH('Cyclical_after overrides'!$A142, F_Inputs_cyclical!$A$1:$A$243, 0), MATCH('Cyclical_after overrides'!I$1, F_Inputs_cyclical!$A$1:$BE$1, 0))),
Cyclical_overrides!I142)</f>
        <v>0</v>
      </c>
      <c r="J142" s="72">
        <f>IF(Cyclical_overrides!J142 = "",
IF(INDEX(F_Inputs_cyclical!$A$1:$BE$243, MATCH('Cyclical_after overrides'!$A142, F_Inputs_cyclical!$A$1:$A$243, 0), MATCH('Cyclical_after overrides'!J$1, F_Inputs_cyclical!$A$1:$BE$1, 0))="", "", INDEX(F_Inputs_cyclical!$A$1:$BE$243, MATCH('Cyclical_after overrides'!$A142, F_Inputs_cyclical!$A$1:$A$243, 0), MATCH('Cyclical_after overrides'!J$1, F_Inputs_cyclical!$A$1:$BE$1, 0))),
Cyclical_overrides!J142)</f>
        <v>30.824000000000002</v>
      </c>
      <c r="K142" s="72">
        <f>IF(Cyclical_overrides!K142 = "",
IF(INDEX(F_Inputs_cyclical!$A$1:$BE$243, MATCH('Cyclical_after overrides'!$A142, F_Inputs_cyclical!$A$1:$A$243, 0), MATCH('Cyclical_after overrides'!K$1, F_Inputs_cyclical!$A$1:$BE$1, 0))="", "", INDEX(F_Inputs_cyclical!$A$1:$BE$243, MATCH('Cyclical_after overrides'!$A142, F_Inputs_cyclical!$A$1:$A$243, 0), MATCH('Cyclical_after overrides'!K$1, F_Inputs_cyclical!$A$1:$BE$1, 0))),
Cyclical_overrides!K142)</f>
        <v>2.7189999999999999</v>
      </c>
      <c r="L142" s="72" t="str">
        <f>IF(Cyclical_overrides!L142 = "",
IF(INDEX(F_Inputs_cyclical!$A$1:$BE$243, MATCH('Cyclical_after overrides'!$A142, F_Inputs_cyclical!$A$1:$A$243, 0), MATCH('Cyclical_after overrides'!L$1, F_Inputs_cyclical!$A$1:$BE$1, 0))="", "", INDEX(F_Inputs_cyclical!$A$1:$BE$243, MATCH('Cyclical_after overrides'!$A142, F_Inputs_cyclical!$A$1:$A$243, 0), MATCH('Cyclical_after overrides'!L$1, F_Inputs_cyclical!$A$1:$BE$1, 0))),
Cyclical_overrides!L142)</f>
        <v/>
      </c>
      <c r="M142" s="72" t="str">
        <f>IF(Cyclical_overrides!M142 = "",
IF(INDEX(F_Inputs_cyclical!$A$1:$BE$243, MATCH('Cyclical_after overrides'!$A142, F_Inputs_cyclical!$A$1:$A$243, 0), MATCH('Cyclical_after overrides'!M$1, F_Inputs_cyclical!$A$1:$BE$1, 0))="", "", INDEX(F_Inputs_cyclical!$A$1:$BE$243, MATCH('Cyclical_after overrides'!$A142, F_Inputs_cyclical!$A$1:$A$243, 0), MATCH('Cyclical_after overrides'!M$1, F_Inputs_cyclical!$A$1:$BE$1, 0))),
Cyclical_overrides!M142)</f>
        <v/>
      </c>
      <c r="N142" s="72" t="str">
        <f>IF(Cyclical_overrides!N142 = "",
IF(INDEX(F_Inputs_cyclical!$A$1:$BE$243, MATCH('Cyclical_after overrides'!$A142, F_Inputs_cyclical!$A$1:$A$243, 0), MATCH('Cyclical_after overrides'!N$1, F_Inputs_cyclical!$A$1:$BE$1, 0))="", "", INDEX(F_Inputs_cyclical!$A$1:$BE$243, MATCH('Cyclical_after overrides'!$A142, F_Inputs_cyclical!$A$1:$A$243, 0), MATCH('Cyclical_after overrides'!N$1, F_Inputs_cyclical!$A$1:$BE$1, 0))),
Cyclical_overrides!N142)</f>
        <v/>
      </c>
      <c r="O142" s="72">
        <f>IF(Cyclical_overrides!O142 = "",
IF(INDEX(F_Inputs_cyclical!$A$1:$BE$243, MATCH('Cyclical_after overrides'!$A142, F_Inputs_cyclical!$A$1:$A$243, 0), MATCH('Cyclical_after overrides'!O$1, F_Inputs_cyclical!$A$1:$BE$1, 0))="", "", INDEX(F_Inputs_cyclical!$A$1:$BE$243, MATCH('Cyclical_after overrides'!$A142, F_Inputs_cyclical!$A$1:$A$243, 0), MATCH('Cyclical_after overrides'!O$1, F_Inputs_cyclical!$A$1:$BE$1, 0))),
Cyclical_overrides!O142)</f>
        <v>9.0999999999999998E-2</v>
      </c>
      <c r="P142" s="72">
        <f>IF(Cyclical_overrides!P142 = "",
IF(INDEX(F_Inputs_cyclical!$A$1:$BE$243, MATCH('Cyclical_after overrides'!$A142, F_Inputs_cyclical!$A$1:$A$243, 0), MATCH('Cyclical_after overrides'!P$1, F_Inputs_cyclical!$A$1:$BE$1, 0))="", "", INDEX(F_Inputs_cyclical!$A$1:$BE$243, MATCH('Cyclical_after overrides'!$A142, F_Inputs_cyclical!$A$1:$A$243, 0), MATCH('Cyclical_after overrides'!P$1, F_Inputs_cyclical!$A$1:$BE$1, 0))),
Cyclical_overrides!P142)</f>
        <v>0.85599999999999998</v>
      </c>
      <c r="Q142" s="72">
        <f>IF(Cyclical_overrides!Q142 = "",
IF(INDEX(F_Inputs_cyclical!$A$1:$BE$243, MATCH('Cyclical_after overrides'!$A142, F_Inputs_cyclical!$A$1:$A$243, 0), MATCH('Cyclical_after overrides'!Q$1, F_Inputs_cyclical!$A$1:$BE$1, 0))="", "", INDEX(F_Inputs_cyclical!$A$1:$BE$243, MATCH('Cyclical_after overrides'!$A142, F_Inputs_cyclical!$A$1:$A$243, 0), MATCH('Cyclical_after overrides'!Q$1, F_Inputs_cyclical!$A$1:$BE$1, 0))),
Cyclical_overrides!Q142)</f>
        <v>1.2E-2</v>
      </c>
      <c r="R142" s="72">
        <f>IF(Cyclical_overrides!R142 = "",
IF(INDEX(F_Inputs_cyclical!$A$1:$BE$243, MATCH('Cyclical_after overrides'!$A142, F_Inputs_cyclical!$A$1:$A$243, 0), MATCH('Cyclical_after overrides'!R$1, F_Inputs_cyclical!$A$1:$BE$1, 0))="", "", INDEX(F_Inputs_cyclical!$A$1:$BE$243, MATCH('Cyclical_after overrides'!$A142, F_Inputs_cyclical!$A$1:$A$243, 0), MATCH('Cyclical_after overrides'!R$1, F_Inputs_cyclical!$A$1:$BE$1, 0))),
Cyclical_overrides!R142)</f>
        <v>0</v>
      </c>
      <c r="S142" s="72">
        <f>IF(Cyclical_overrides!S142 = "",
IF(INDEX(F_Inputs_cyclical!$A$1:$BE$243, MATCH('Cyclical_after overrides'!$A142, F_Inputs_cyclical!$A$1:$A$243, 0), MATCH('Cyclical_after overrides'!S$1, F_Inputs_cyclical!$A$1:$BE$1, 0))="", "", INDEX(F_Inputs_cyclical!$A$1:$BE$243, MATCH('Cyclical_after overrides'!$A142, F_Inputs_cyclical!$A$1:$A$243, 0), MATCH('Cyclical_after overrides'!S$1, F_Inputs_cyclical!$A$1:$BE$1, 0))),
Cyclical_overrides!S142)</f>
        <v>20.456</v>
      </c>
      <c r="T142" s="72">
        <f>IF(Cyclical_overrides!T142 = "",
IF(INDEX(F_Inputs_cyclical!$A$1:$BE$243, MATCH('Cyclical_after overrides'!$A142, F_Inputs_cyclical!$A$1:$A$243, 0), MATCH('Cyclical_after overrides'!T$1, F_Inputs_cyclical!$A$1:$BE$1, 0))="", "", INDEX(F_Inputs_cyclical!$A$1:$BE$243, MATCH('Cyclical_after overrides'!$A142, F_Inputs_cyclical!$A$1:$A$243, 0), MATCH('Cyclical_after overrides'!T$1, F_Inputs_cyclical!$A$1:$BE$1, 0))),
Cyclical_overrides!T142)</f>
        <v>14.75</v>
      </c>
      <c r="U142" s="72">
        <f>IF(Cyclical_overrides!U142 = "",
IF(INDEX(F_Inputs_cyclical!$A$1:$BE$243, MATCH('Cyclical_after overrides'!$A142, F_Inputs_cyclical!$A$1:$A$243, 0), MATCH('Cyclical_after overrides'!U$1, F_Inputs_cyclical!$A$1:$BE$1, 0))="", "", INDEX(F_Inputs_cyclical!$A$1:$BE$243, MATCH('Cyclical_after overrides'!$A142, F_Inputs_cyclical!$A$1:$A$243, 0), MATCH('Cyclical_after overrides'!U$1, F_Inputs_cyclical!$A$1:$BE$1, 0))),
Cyclical_overrides!U142)</f>
        <v>29.864999999999998</v>
      </c>
      <c r="V142" s="72">
        <f>IF(Cyclical_overrides!V142 = "",
IF(INDEX(F_Inputs_cyclical!$A$1:$BE$243, MATCH('Cyclical_after overrides'!$A142, F_Inputs_cyclical!$A$1:$A$243, 0), MATCH('Cyclical_after overrides'!V$1, F_Inputs_cyclical!$A$1:$BE$1, 0))="", "", INDEX(F_Inputs_cyclical!$A$1:$BE$243, MATCH('Cyclical_after overrides'!$A142, F_Inputs_cyclical!$A$1:$A$243, 0), MATCH('Cyclical_after overrides'!V$1, F_Inputs_cyclical!$A$1:$BE$1, 0))),
Cyclical_overrides!V142)</f>
        <v>562.95899999999995</v>
      </c>
      <c r="W142" s="72">
        <f>IF(Cyclical_overrides!W142 = "",
IF(INDEX(F_Inputs_cyclical!$A$1:$BE$243, MATCH('Cyclical_after overrides'!$A142, F_Inputs_cyclical!$A$1:$A$243, 0), MATCH('Cyclical_after overrides'!W$1, F_Inputs_cyclical!$A$1:$BE$1, 0))="", "", INDEX(F_Inputs_cyclical!$A$1:$BE$243, MATCH('Cyclical_after overrides'!$A142, F_Inputs_cyclical!$A$1:$A$243, 0), MATCH('Cyclical_after overrides'!W$1, F_Inputs_cyclical!$A$1:$BE$1, 0))),
Cyclical_overrides!W142)</f>
        <v>824.726</v>
      </c>
      <c r="X142" s="72" t="str">
        <f>IF(Cyclical_overrides!X142 = "",
IF(INDEX(F_Inputs_cyclical!$A$1:$BE$243, MATCH('Cyclical_after overrides'!$A142, F_Inputs_cyclical!$A$1:$A$243, 0), MATCH('Cyclical_after overrides'!X$1, F_Inputs_cyclical!$A$1:$BE$1, 0))="", "", INDEX(F_Inputs_cyclical!$A$1:$BE$243, MATCH('Cyclical_after overrides'!$A142, F_Inputs_cyclical!$A$1:$A$243, 0), MATCH('Cyclical_after overrides'!X$1, F_Inputs_cyclical!$A$1:$BE$1, 0))),
Cyclical_overrides!X142)</f>
        <v/>
      </c>
      <c r="Y142" s="72" t="str">
        <f>IF(Cyclical_overrides!Y142 = "",
IF(INDEX(F_Inputs_cyclical!$A$1:$BE$243, MATCH('Cyclical_after overrides'!$A142, F_Inputs_cyclical!$A$1:$A$243, 0), MATCH('Cyclical_after overrides'!Y$1, F_Inputs_cyclical!$A$1:$BE$1, 0))="", "", INDEX(F_Inputs_cyclical!$A$1:$BE$243, MATCH('Cyclical_after overrides'!$A142, F_Inputs_cyclical!$A$1:$A$243, 0), MATCH('Cyclical_after overrides'!Y$1, F_Inputs_cyclical!$A$1:$BE$1, 0))),
Cyclical_overrides!Y142)</f>
        <v/>
      </c>
      <c r="Z142" s="72" t="str">
        <f>IF(Cyclical_overrides!Z142 = "",
IF(INDEX(F_Inputs_cyclical!$A$1:$BE$243, MATCH('Cyclical_after overrides'!$A142, F_Inputs_cyclical!$A$1:$A$243, 0), MATCH('Cyclical_after overrides'!Z$1, F_Inputs_cyclical!$A$1:$BE$1, 0))="", "", INDEX(F_Inputs_cyclical!$A$1:$BE$243, MATCH('Cyclical_after overrides'!$A142, F_Inputs_cyclical!$A$1:$A$243, 0), MATCH('Cyclical_after overrides'!Z$1, F_Inputs_cyclical!$A$1:$BE$1, 0))),
Cyclical_overrides!Z142)</f>
        <v/>
      </c>
      <c r="AA142" s="72" t="str">
        <f>IF(Cyclical_overrides!AA142 = "",
IF(INDEX(F_Inputs_cyclical!$A$1:$BE$243, MATCH('Cyclical_after overrides'!$A142, F_Inputs_cyclical!$A$1:$A$243, 0), MATCH('Cyclical_after overrides'!AA$1, F_Inputs_cyclical!$A$1:$BE$1, 0))="", "", INDEX(F_Inputs_cyclical!$A$1:$BE$243, MATCH('Cyclical_after overrides'!$A142, F_Inputs_cyclical!$A$1:$A$243, 0), MATCH('Cyclical_after overrides'!AA$1, F_Inputs_cyclical!$A$1:$BE$1, 0))),
Cyclical_overrides!AA142)</f>
        <v/>
      </c>
      <c r="AB142" s="72" t="str">
        <f>IF(Cyclical_overrides!AB142 = "",
IF(INDEX(F_Inputs_cyclical!$A$1:$BE$243, MATCH('Cyclical_after overrides'!$A142, F_Inputs_cyclical!$A$1:$A$243, 0), MATCH('Cyclical_after overrides'!AB$1, F_Inputs_cyclical!$A$1:$BE$1, 0))="", "", INDEX(F_Inputs_cyclical!$A$1:$BE$243, MATCH('Cyclical_after overrides'!$A142, F_Inputs_cyclical!$A$1:$A$243, 0), MATCH('Cyclical_after overrides'!AB$1, F_Inputs_cyclical!$A$1:$BE$1, 0))),
Cyclical_overrides!AB142)</f>
        <v/>
      </c>
      <c r="AC142" s="72" t="str">
        <f>IF(Cyclical_overrides!AC142 = "",
IF(INDEX(F_Inputs_cyclical!$A$1:$BE$243, MATCH('Cyclical_after overrides'!$A142, F_Inputs_cyclical!$A$1:$A$243, 0), MATCH('Cyclical_after overrides'!AC$1, F_Inputs_cyclical!$A$1:$BE$1, 0))="", "", INDEX(F_Inputs_cyclical!$A$1:$BE$243, MATCH('Cyclical_after overrides'!$A142, F_Inputs_cyclical!$A$1:$A$243, 0), MATCH('Cyclical_after overrides'!AC$1, F_Inputs_cyclical!$A$1:$BE$1, 0))),
Cyclical_overrides!AC142)</f>
        <v/>
      </c>
      <c r="AD142" s="72" t="str">
        <f>IF(Cyclical_overrides!AD142 = "",
IF(INDEX(F_Inputs_cyclical!$A$1:$BE$243, MATCH('Cyclical_after overrides'!$A142, F_Inputs_cyclical!$A$1:$A$243, 0), MATCH('Cyclical_after overrides'!AD$1, F_Inputs_cyclical!$A$1:$BE$1, 0))="", "", INDEX(F_Inputs_cyclical!$A$1:$BE$243, MATCH('Cyclical_after overrides'!$A142, F_Inputs_cyclical!$A$1:$A$243, 0), MATCH('Cyclical_after overrides'!AD$1, F_Inputs_cyclical!$A$1:$BE$1, 0))),
Cyclical_overrides!AD142)</f>
        <v/>
      </c>
      <c r="AE142" s="72" t="str">
        <f>IF(Cyclical_overrides!AE142 = "",
IF(INDEX(F_Inputs_cyclical!$A$1:$BE$243, MATCH('Cyclical_after overrides'!$A142, F_Inputs_cyclical!$A$1:$A$243, 0), MATCH('Cyclical_after overrides'!AE$1, F_Inputs_cyclical!$A$1:$BE$1, 0))="", "", INDEX(F_Inputs_cyclical!$A$1:$BE$243, MATCH('Cyclical_after overrides'!$A142, F_Inputs_cyclical!$A$1:$A$243, 0), MATCH('Cyclical_after overrides'!AE$1, F_Inputs_cyclical!$A$1:$BE$1, 0))),
Cyclical_overrides!AE142)</f>
        <v/>
      </c>
      <c r="AF142" s="72" t="str">
        <f>IF(Cyclical_overrides!AF142 = "",
IF(INDEX(F_Inputs_cyclical!$A$1:$BE$243, MATCH('Cyclical_after overrides'!$A142, F_Inputs_cyclical!$A$1:$A$243, 0), MATCH('Cyclical_after overrides'!AF$1, F_Inputs_cyclical!$A$1:$BE$1, 0))="", "", INDEX(F_Inputs_cyclical!$A$1:$BE$243, MATCH('Cyclical_after overrides'!$A142, F_Inputs_cyclical!$A$1:$A$243, 0), MATCH('Cyclical_after overrides'!AF$1, F_Inputs_cyclical!$A$1:$BE$1, 0))),
Cyclical_overrides!AF142)</f>
        <v/>
      </c>
      <c r="AG142" s="72" t="str">
        <f>IF(Cyclical_overrides!AG142 = "",
IF(INDEX(F_Inputs_cyclical!$A$1:$BE$243, MATCH('Cyclical_after overrides'!$A142, F_Inputs_cyclical!$A$1:$A$243, 0), MATCH('Cyclical_after overrides'!AG$1, F_Inputs_cyclical!$A$1:$BE$1, 0))="", "", INDEX(F_Inputs_cyclical!$A$1:$BE$243, MATCH('Cyclical_after overrides'!$A142, F_Inputs_cyclical!$A$1:$A$243, 0), MATCH('Cyclical_after overrides'!AG$1, F_Inputs_cyclical!$A$1:$BE$1, 0))),
Cyclical_overrides!AG142)</f>
        <v/>
      </c>
      <c r="AH142" s="72" t="str">
        <f>IF(Cyclical_overrides!AH142 = "",
IF(INDEX(F_Inputs_cyclical!$A$1:$BE$243, MATCH('Cyclical_after overrides'!$A142, F_Inputs_cyclical!$A$1:$A$243, 0), MATCH('Cyclical_after overrides'!AH$1, F_Inputs_cyclical!$A$1:$BE$1, 0))="", "", INDEX(F_Inputs_cyclical!$A$1:$BE$243, MATCH('Cyclical_after overrides'!$A142, F_Inputs_cyclical!$A$1:$A$243, 0), MATCH('Cyclical_after overrides'!AH$1, F_Inputs_cyclical!$A$1:$BE$1, 0))),
Cyclical_overrides!AH142)</f>
        <v/>
      </c>
      <c r="AI142" s="72" t="str">
        <f>IF(Cyclical_overrides!AI142 = "",
IF(INDEX(F_Inputs_cyclical!$A$1:$BE$243, MATCH('Cyclical_after overrides'!$A142, F_Inputs_cyclical!$A$1:$A$243, 0), MATCH('Cyclical_after overrides'!AI$1, F_Inputs_cyclical!$A$1:$BE$1, 0))="", "", INDEX(F_Inputs_cyclical!$A$1:$BE$243, MATCH('Cyclical_after overrides'!$A142, F_Inputs_cyclical!$A$1:$A$243, 0), MATCH('Cyclical_after overrides'!AI$1, F_Inputs_cyclical!$A$1:$BE$1, 0))),
Cyclical_overrides!AI142)</f>
        <v/>
      </c>
      <c r="AJ142" s="72" t="str">
        <f>IF(Cyclical_overrides!AJ142 = "",
IF(INDEX(F_Inputs_cyclical!$A$1:$BE$243, MATCH('Cyclical_after overrides'!$A142, F_Inputs_cyclical!$A$1:$A$243, 0), MATCH('Cyclical_after overrides'!AJ$1, F_Inputs_cyclical!$A$1:$BE$1, 0))="", "", INDEX(F_Inputs_cyclical!$A$1:$BE$243, MATCH('Cyclical_after overrides'!$A142, F_Inputs_cyclical!$A$1:$A$243, 0), MATCH('Cyclical_after overrides'!AJ$1, F_Inputs_cyclical!$A$1:$BE$1, 0))),
Cyclical_overrides!AJ142)</f>
        <v/>
      </c>
      <c r="AK142" s="72" t="str">
        <f>IF(Cyclical_overrides!AK142 = "",
IF(INDEX(F_Inputs_cyclical!$A$1:$BE$243, MATCH('Cyclical_after overrides'!$A142, F_Inputs_cyclical!$A$1:$A$243, 0), MATCH('Cyclical_after overrides'!AK$1, F_Inputs_cyclical!$A$1:$BE$1, 0))="", "", INDEX(F_Inputs_cyclical!$A$1:$BE$243, MATCH('Cyclical_after overrides'!$A142, F_Inputs_cyclical!$A$1:$A$243, 0), MATCH('Cyclical_after overrides'!AK$1, F_Inputs_cyclical!$A$1:$BE$1, 0))),
Cyclical_overrides!AK142)</f>
        <v/>
      </c>
      <c r="AL142" s="72" t="str">
        <f>IF(Cyclical_overrides!AL142 = "",
IF(INDEX(F_Inputs_cyclical!$A$1:$BE$243, MATCH('Cyclical_after overrides'!$A142, F_Inputs_cyclical!$A$1:$A$243, 0), MATCH('Cyclical_after overrides'!AL$1, F_Inputs_cyclical!$A$1:$BE$1, 0))="", "", INDEX(F_Inputs_cyclical!$A$1:$BE$243, MATCH('Cyclical_after overrides'!$A142, F_Inputs_cyclical!$A$1:$A$243, 0), MATCH('Cyclical_after overrides'!AL$1, F_Inputs_cyclical!$A$1:$BE$1, 0))),
Cyclical_overrides!AL142)</f>
        <v/>
      </c>
      <c r="AM142" s="72">
        <f>IF(Cyclical_overrides!AM142 = "",
IF(INDEX(F_Inputs_cyclical!$A$1:$BE$243, MATCH('Cyclical_after overrides'!$A142, F_Inputs_cyclical!$A$1:$A$243, 0), MATCH('Cyclical_after overrides'!AM$1, F_Inputs_cyclical!$A$1:$BE$1, 0))="", "", INDEX(F_Inputs_cyclical!$A$1:$BE$243, MATCH('Cyclical_after overrides'!$A142, F_Inputs_cyclical!$A$1:$A$243, 0), MATCH('Cyclical_after overrides'!AM$1, F_Inputs_cyclical!$A$1:$BE$1, 0))),
Cyclical_overrides!AM142)</f>
        <v>9.8970000000000002</v>
      </c>
      <c r="AN142" s="72">
        <f>IF(Cyclical_overrides!AN142 = "",
IF(INDEX(F_Inputs_cyclical!$A$1:$BE$243, MATCH('Cyclical_after overrides'!$A142, F_Inputs_cyclical!$A$1:$A$243, 0), MATCH('Cyclical_after overrides'!AN$1, F_Inputs_cyclical!$A$1:$BE$1, 0))="", "", INDEX(F_Inputs_cyclical!$A$1:$BE$243, MATCH('Cyclical_after overrides'!$A142, F_Inputs_cyclical!$A$1:$A$243, 0), MATCH('Cyclical_after overrides'!AN$1, F_Inputs_cyclical!$A$1:$BE$1, 0))),
Cyclical_overrides!AN142)</f>
        <v>29.864999999999998</v>
      </c>
      <c r="AO142" s="72" t="str">
        <f>IF(Cyclical_overrides!AO142 = "",
IF(INDEX(F_Inputs_cyclical!$A$1:$BE$243, MATCH('Cyclical_after overrides'!$A142, F_Inputs_cyclical!$A$1:$A$243, 0), MATCH('Cyclical_after overrides'!AO$1, F_Inputs_cyclical!$A$1:$BE$1, 0))="", "", INDEX(F_Inputs_cyclical!$A$1:$BE$243, MATCH('Cyclical_after overrides'!$A142, F_Inputs_cyclical!$A$1:$A$243, 0), MATCH('Cyclical_after overrides'!AO$1, F_Inputs_cyclical!$A$1:$BE$1, 0))),
Cyclical_overrides!AO142)</f>
        <v/>
      </c>
      <c r="AP142" s="72" t="str">
        <f>IF(Cyclical_overrides!AP142 = "",
IF(INDEX(F_Inputs_cyclical!$A$1:$BE$243, MATCH('Cyclical_after overrides'!$A142, F_Inputs_cyclical!$A$1:$A$243, 0), MATCH('Cyclical_after overrides'!AP$1, F_Inputs_cyclical!$A$1:$BE$1, 0))="", "", INDEX(F_Inputs_cyclical!$A$1:$BE$243, MATCH('Cyclical_after overrides'!$A142, F_Inputs_cyclical!$A$1:$A$243, 0), MATCH('Cyclical_after overrides'!AP$1, F_Inputs_cyclical!$A$1:$BE$1, 0))),
Cyclical_overrides!AP142)</f>
        <v/>
      </c>
      <c r="AQ142" s="72">
        <f>IF(Cyclical_overrides!AQ142 = "",
IF(INDEX(F_Inputs_cyclical!$A$1:$BE$243, MATCH('Cyclical_after overrides'!$A142, F_Inputs_cyclical!$A$1:$A$243, 0), MATCH('Cyclical_after overrides'!AQ$1, F_Inputs_cyclical!$A$1:$BE$1, 0))="", "", INDEX(F_Inputs_cyclical!$A$1:$BE$243, MATCH('Cyclical_after overrides'!$A142, F_Inputs_cyclical!$A$1:$A$243, 0), MATCH('Cyclical_after overrides'!AQ$1, F_Inputs_cyclical!$A$1:$BE$1, 0))),
Cyclical_overrides!AQ142)</f>
        <v>1.2E-2</v>
      </c>
      <c r="AR142" s="72">
        <f>IF(Cyclical_overrides!AR142 = "",
IF(INDEX(F_Inputs_cyclical!$A$1:$BE$243, MATCH('Cyclical_after overrides'!$A142, F_Inputs_cyclical!$A$1:$A$243, 0), MATCH('Cyclical_after overrides'!AR$1, F_Inputs_cyclical!$A$1:$BE$1, 0))="", "", INDEX(F_Inputs_cyclical!$A$1:$BE$243, MATCH('Cyclical_after overrides'!$A142, F_Inputs_cyclical!$A$1:$A$243, 0), MATCH('Cyclical_after overrides'!AR$1, F_Inputs_cyclical!$A$1:$BE$1, 0))),
Cyclical_overrides!AR142)</f>
        <v>0.94699999999999995</v>
      </c>
      <c r="AS142" s="72">
        <f>IF(Cyclical_overrides!AS142 = "",
IF(INDEX(F_Inputs_cyclical!$A$1:$BE$243, MATCH('Cyclical_after overrides'!$A142, F_Inputs_cyclical!$A$1:$A$243, 0), MATCH('Cyclical_after overrides'!AS$1, F_Inputs_cyclical!$A$1:$BE$1, 0))="", "", INDEX(F_Inputs_cyclical!$A$1:$BE$243, MATCH('Cyclical_after overrides'!$A142, F_Inputs_cyclical!$A$1:$A$243, 0), MATCH('Cyclical_after overrides'!AS$1, F_Inputs_cyclical!$A$1:$BE$1, 0))),
Cyclical_overrides!AS142)</f>
        <v>-0.89900000000000002</v>
      </c>
      <c r="AT142" s="72">
        <f>IF(Cyclical_overrides!AT142 = "",
IF(INDEX(F_Inputs_cyclical!$A$1:$BE$243, MATCH('Cyclical_after overrides'!$A142, F_Inputs_cyclical!$A$1:$A$243, 0), MATCH('Cyclical_after overrides'!AT$1, F_Inputs_cyclical!$A$1:$BE$1, 0))="", "", INDEX(F_Inputs_cyclical!$A$1:$BE$243, MATCH('Cyclical_after overrides'!$A142, F_Inputs_cyclical!$A$1:$A$243, 0), MATCH('Cyclical_after overrides'!AT$1, F_Inputs_cyclical!$A$1:$BE$1, 0))),
Cyclical_overrides!AT142)</f>
        <v>0</v>
      </c>
      <c r="AU142" s="72">
        <f>IF(Cyclical_overrides!AU142 = "",
IF(INDEX(F_Inputs_cyclical!$A$1:$BE$243, MATCH('Cyclical_after overrides'!$A142, F_Inputs_cyclical!$A$1:$A$243, 0), MATCH('Cyclical_after overrides'!AU$1, F_Inputs_cyclical!$A$1:$BE$1, 0))="", "", INDEX(F_Inputs_cyclical!$A$1:$BE$243, MATCH('Cyclical_after overrides'!$A142, F_Inputs_cyclical!$A$1:$A$243, 0), MATCH('Cyclical_after overrides'!AU$1, F_Inputs_cyclical!$A$1:$BE$1, 0))),
Cyclical_overrides!AU142)</f>
        <v>0.62</v>
      </c>
      <c r="AV142" s="72" t="str">
        <f>IF(Cyclical_overrides!AV142 = "",
IF(INDEX(F_Inputs_cyclical!$A$1:$BE$243, MATCH('Cyclical_after overrides'!$A142, F_Inputs_cyclical!$A$1:$A$243, 0), MATCH('Cyclical_after overrides'!AV$1, F_Inputs_cyclical!$A$1:$BE$1, 0))="", "", INDEX(F_Inputs_cyclical!$A$1:$BE$243, MATCH('Cyclical_after overrides'!$A142, F_Inputs_cyclical!$A$1:$A$243, 0), MATCH('Cyclical_after overrides'!AV$1, F_Inputs_cyclical!$A$1:$BE$1, 0))),
Cyclical_overrides!AV142)</f>
        <v/>
      </c>
      <c r="AW142" s="72">
        <f>IF(Cyclical_overrides!AW142 = "",
IF(INDEX(F_Inputs_cyclical!$A$1:$BE$243, MATCH('Cyclical_after overrides'!$A142, F_Inputs_cyclical!$A$1:$A$243, 0), MATCH('Cyclical_after overrides'!AW$1, F_Inputs_cyclical!$A$1:$BE$1, 0))="", "", INDEX(F_Inputs_cyclical!$A$1:$BE$243, MATCH('Cyclical_after overrides'!$A142, F_Inputs_cyclical!$A$1:$A$243, 0), MATCH('Cyclical_after overrides'!AW$1, F_Inputs_cyclical!$A$1:$BE$1, 0))),
Cyclical_overrides!AW142)</f>
        <v>1.1367310801447381</v>
      </c>
      <c r="AX142" s="72">
        <f>IF(Cyclical_overrides!AX142 = "",
IF(INDEX(F_Inputs_cyclical!$A$1:$BE$243, MATCH('Cyclical_after overrides'!$A142, F_Inputs_cyclical!$A$1:$A$243, 0), MATCH('Cyclical_after overrides'!AX$1, F_Inputs_cyclical!$A$1:$BE$1, 0))="", "", INDEX(F_Inputs_cyclical!$A$1:$BE$243, MATCH('Cyclical_after overrides'!$A142, F_Inputs_cyclical!$A$1:$A$243, 0), MATCH('Cyclical_after overrides'!AX$1, F_Inputs_cyclical!$A$1:$BE$1, 0))),
Cyclical_overrides!AX142)</f>
        <v>24.45039668012021</v>
      </c>
      <c r="AY142" s="72">
        <f>IF(Cyclical_overrides!AY142 = "",
IF(INDEX(F_Inputs_cyclical!$A$1:$BE$243, MATCH('Cyclical_after overrides'!$A142, F_Inputs_cyclical!$A$1:$A$243, 0), MATCH('Cyclical_after overrides'!AY$1, F_Inputs_cyclical!$A$1:$BE$1, 0))="", "", INDEX(F_Inputs_cyclical!$A$1:$BE$243, MATCH('Cyclical_after overrides'!$A142, F_Inputs_cyclical!$A$1:$A$243, 0), MATCH('Cyclical_after overrides'!AY$1, F_Inputs_cyclical!$A$1:$BE$1, 0))),
Cyclical_overrides!AY142)</f>
        <v>139.67992754905617</v>
      </c>
      <c r="AZ142" s="72">
        <f>IF(Cyclical_overrides!AZ142 = "",
IF(INDEX(F_Inputs_cyclical!$A$1:$BE$243, MATCH('Cyclical_after overrides'!$A142, F_Inputs_cyclical!$A$1:$A$243, 0), MATCH('Cyclical_after overrides'!AZ$1, F_Inputs_cyclical!$A$1:$BE$1, 0))="", "", INDEX(F_Inputs_cyclical!$A$1:$BE$243, MATCH('Cyclical_after overrides'!$A142, F_Inputs_cyclical!$A$1:$A$243, 0), MATCH('Cyclical_after overrides'!AZ$1, F_Inputs_cyclical!$A$1:$BE$1, 0))),
Cyclical_overrides!AZ142)</f>
        <v>2.0758196200027395</v>
      </c>
      <c r="BA142" s="72">
        <f>IF(Cyclical_overrides!BA142 = "",
IF(INDEX(F_Inputs_cyclical!$A$1:$BE$243, MATCH('Cyclical_after overrides'!$A142, F_Inputs_cyclical!$A$1:$A$243, 0), MATCH('Cyclical_after overrides'!BA$1, F_Inputs_cyclical!$A$1:$BE$1, 0))="", "", INDEX(F_Inputs_cyclical!$A$1:$BE$243, MATCH('Cyclical_after overrides'!$A142, F_Inputs_cyclical!$A$1:$A$243, 0), MATCH('Cyclical_after overrides'!BA$1, F_Inputs_cyclical!$A$1:$BE$1, 0))),
Cyclical_overrides!BA142)</f>
        <v>10.58372309207291</v>
      </c>
      <c r="BB142" s="72">
        <f>IF(Cyclical_overrides!BB142 = "",
IF(INDEX(F_Inputs_cyclical!$A$1:$BE$243, MATCH('Cyclical_after overrides'!$A142, F_Inputs_cyclical!$A$1:$A$243, 0), MATCH('Cyclical_after overrides'!BB$1, F_Inputs_cyclical!$A$1:$BE$1, 0))="", "", INDEX(F_Inputs_cyclical!$A$1:$BE$243, MATCH('Cyclical_after overrides'!$A142, F_Inputs_cyclical!$A$1:$A$243, 0), MATCH('Cyclical_after overrides'!BB$1, F_Inputs_cyclical!$A$1:$BE$1, 0))),
Cyclical_overrides!BB142)</f>
        <v>10.58372309207291</v>
      </c>
      <c r="BC142" s="72">
        <f>IF(Cyclical_overrides!BC142 = "",
IF(INDEX(F_Inputs_cyclical!$A$1:$BE$243, MATCH('Cyclical_after overrides'!$A142, F_Inputs_cyclical!$A$1:$A$243, 0), MATCH('Cyclical_after overrides'!BC$1, F_Inputs_cyclical!$A$1:$BE$1, 0))="", "", INDEX(F_Inputs_cyclical!$A$1:$BE$243, MATCH('Cyclical_after overrides'!$A142, F_Inputs_cyclical!$A$1:$A$243, 0), MATCH('Cyclical_after overrides'!BC$1, F_Inputs_cyclical!$A$1:$BE$1, 0))),
Cyclical_overrides!BC142)</f>
        <v>14.426222859654677</v>
      </c>
      <c r="BD142" s="72">
        <f>IF(Cyclical_overrides!BD142 = "",
IF(INDEX(F_Inputs_cyclical!$A$1:$BE$243, MATCH('Cyclical_after overrides'!$A142, F_Inputs_cyclical!$A$1:$A$243, 0), MATCH('Cyclical_after overrides'!BD$1, F_Inputs_cyclical!$A$1:$BE$1, 0))="", "", INDEX(F_Inputs_cyclical!$A$1:$BE$243, MATCH('Cyclical_after overrides'!$A142, F_Inputs_cyclical!$A$1:$A$243, 0), MATCH('Cyclical_after overrides'!BD$1, F_Inputs_cyclical!$A$1:$BE$1, 0))),
Cyclical_overrides!BD142)</f>
        <v>245.495</v>
      </c>
      <c r="BE142" s="194"/>
    </row>
    <row r="143" spans="1:57" x14ac:dyDescent="0.4">
      <c r="A143" s="63" t="str">
        <f t="shared" si="2"/>
        <v>AFW21</v>
      </c>
      <c r="B143" s="63" t="s">
        <v>397</v>
      </c>
      <c r="C143" s="63" t="s">
        <v>257</v>
      </c>
      <c r="D143" s="72">
        <f>IF(Cyclical_overrides!D143 = "",
IF(INDEX(F_Inputs_cyclical!$A$1:$BE$243, MATCH('Cyclical_after overrides'!$A143, F_Inputs_cyclical!$A$1:$A$243, 0), MATCH('Cyclical_after overrides'!D$1, F_Inputs_cyclical!$A$1:$BE$1, 0))="", "", INDEX(F_Inputs_cyclical!$A$1:$BE$243, MATCH('Cyclical_after overrides'!$A143, F_Inputs_cyclical!$A$1:$A$243, 0), MATCH('Cyclical_after overrides'!D$1, F_Inputs_cyclical!$A$1:$BE$1, 0))),
Cyclical_overrides!D143)</f>
        <v>7.1070000000000002</v>
      </c>
      <c r="E143" s="72">
        <f>IF(Cyclical_overrides!E143 = "",
IF(INDEX(F_Inputs_cyclical!$A$1:$BE$243, MATCH('Cyclical_after overrides'!$A143, F_Inputs_cyclical!$A$1:$A$243, 0), MATCH('Cyclical_after overrides'!E$1, F_Inputs_cyclical!$A$1:$BE$1, 0))="", "", INDEX(F_Inputs_cyclical!$A$1:$BE$243, MATCH('Cyclical_after overrides'!$A143, F_Inputs_cyclical!$A$1:$A$243, 0), MATCH('Cyclical_after overrides'!E$1, F_Inputs_cyclical!$A$1:$BE$1, 0))),
Cyclical_overrides!E143)</f>
        <v>2.3149999999999999</v>
      </c>
      <c r="F143" s="72">
        <f>IF(Cyclical_overrides!F143 = "",
IF(INDEX(F_Inputs_cyclical!$A$1:$BE$243, MATCH('Cyclical_after overrides'!$A143, F_Inputs_cyclical!$A$1:$A$243, 0), MATCH('Cyclical_after overrides'!F$1, F_Inputs_cyclical!$A$1:$BE$1, 0))="", "", INDEX(F_Inputs_cyclical!$A$1:$BE$243, MATCH('Cyclical_after overrides'!$A143, F_Inputs_cyclical!$A$1:$A$243, 0), MATCH('Cyclical_after overrides'!F$1, F_Inputs_cyclical!$A$1:$BE$1, 0))),
Cyclical_overrides!F143)</f>
        <v>7.9480000000000004</v>
      </c>
      <c r="G143" s="72">
        <f>IF(Cyclical_overrides!G143 = "",
IF(INDEX(F_Inputs_cyclical!$A$1:$BE$243, MATCH('Cyclical_after overrides'!$A143, F_Inputs_cyclical!$A$1:$A$243, 0), MATCH('Cyclical_after overrides'!G$1, F_Inputs_cyclical!$A$1:$BE$1, 0))="", "", INDEX(F_Inputs_cyclical!$A$1:$BE$243, MATCH('Cyclical_after overrides'!$A143, F_Inputs_cyclical!$A$1:$A$243, 0), MATCH('Cyclical_after overrides'!G$1, F_Inputs_cyclical!$A$1:$BE$1, 0))),
Cyclical_overrides!G143)</f>
        <v>1.7849999999999999</v>
      </c>
      <c r="H143" s="72">
        <f>IF(Cyclical_overrides!H143 = "",
IF(INDEX(F_Inputs_cyclical!$A$1:$BE$243, MATCH('Cyclical_after overrides'!$A143, F_Inputs_cyclical!$A$1:$A$243, 0), MATCH('Cyclical_after overrides'!H$1, F_Inputs_cyclical!$A$1:$BE$1, 0))="", "", INDEX(F_Inputs_cyclical!$A$1:$BE$243, MATCH('Cyclical_after overrides'!$A143, F_Inputs_cyclical!$A$1:$A$243, 0), MATCH('Cyclical_after overrides'!H$1, F_Inputs_cyclical!$A$1:$BE$1, 0))),
Cyclical_overrides!H143)</f>
        <v>0.113</v>
      </c>
      <c r="I143" s="72">
        <f>IF(Cyclical_overrides!I143 = "",
IF(INDEX(F_Inputs_cyclical!$A$1:$BE$243, MATCH('Cyclical_after overrides'!$A143, F_Inputs_cyclical!$A$1:$A$243, 0), MATCH('Cyclical_after overrides'!I$1, F_Inputs_cyclical!$A$1:$BE$1, 0))="", "", INDEX(F_Inputs_cyclical!$A$1:$BE$243, MATCH('Cyclical_after overrides'!$A143, F_Inputs_cyclical!$A$1:$A$243, 0), MATCH('Cyclical_after overrides'!I$1, F_Inputs_cyclical!$A$1:$BE$1, 0))),
Cyclical_overrides!I143)</f>
        <v>0</v>
      </c>
      <c r="J143" s="72" t="str">
        <f>IF(Cyclical_overrides!J143 = "",
IF(INDEX(F_Inputs_cyclical!$A$1:$BE$243, MATCH('Cyclical_after overrides'!$A143, F_Inputs_cyclical!$A$1:$A$243, 0), MATCH('Cyclical_after overrides'!J$1, F_Inputs_cyclical!$A$1:$BE$1, 0))="", "", INDEX(F_Inputs_cyclical!$A$1:$BE$243, MATCH('Cyclical_after overrides'!$A143, F_Inputs_cyclical!$A$1:$A$243, 0), MATCH('Cyclical_after overrides'!J$1, F_Inputs_cyclical!$A$1:$BE$1, 0))),
Cyclical_overrides!J143)</f>
        <v/>
      </c>
      <c r="K143" s="72">
        <f>IF(Cyclical_overrides!K143 = "",
IF(INDEX(F_Inputs_cyclical!$A$1:$BE$243, MATCH('Cyclical_after overrides'!$A143, F_Inputs_cyclical!$A$1:$A$243, 0), MATCH('Cyclical_after overrides'!K$1, F_Inputs_cyclical!$A$1:$BE$1, 0))="", "", INDEX(F_Inputs_cyclical!$A$1:$BE$243, MATCH('Cyclical_after overrides'!$A143, F_Inputs_cyclical!$A$1:$A$243, 0), MATCH('Cyclical_after overrides'!K$1, F_Inputs_cyclical!$A$1:$BE$1, 0))),
Cyclical_overrides!K143)</f>
        <v>8.3089999999999993</v>
      </c>
      <c r="L143" s="72" t="str">
        <f>IF(Cyclical_overrides!L143 = "",
IF(INDEX(F_Inputs_cyclical!$A$1:$BE$243, MATCH('Cyclical_after overrides'!$A143, F_Inputs_cyclical!$A$1:$A$243, 0), MATCH('Cyclical_after overrides'!L$1, F_Inputs_cyclical!$A$1:$BE$1, 0))="", "", INDEX(F_Inputs_cyclical!$A$1:$BE$243, MATCH('Cyclical_after overrides'!$A143, F_Inputs_cyclical!$A$1:$A$243, 0), MATCH('Cyclical_after overrides'!L$1, F_Inputs_cyclical!$A$1:$BE$1, 0))),
Cyclical_overrides!L143)</f>
        <v/>
      </c>
      <c r="M143" s="72" t="str">
        <f>IF(Cyclical_overrides!M143 = "",
IF(INDEX(F_Inputs_cyclical!$A$1:$BE$243, MATCH('Cyclical_after overrides'!$A143, F_Inputs_cyclical!$A$1:$A$243, 0), MATCH('Cyclical_after overrides'!M$1, F_Inputs_cyclical!$A$1:$BE$1, 0))="", "", INDEX(F_Inputs_cyclical!$A$1:$BE$243, MATCH('Cyclical_after overrides'!$A143, F_Inputs_cyclical!$A$1:$A$243, 0), MATCH('Cyclical_after overrides'!M$1, F_Inputs_cyclical!$A$1:$BE$1, 0))),
Cyclical_overrides!M143)</f>
        <v/>
      </c>
      <c r="N143" s="72" t="str">
        <f>IF(Cyclical_overrides!N143 = "",
IF(INDEX(F_Inputs_cyclical!$A$1:$BE$243, MATCH('Cyclical_after overrides'!$A143, F_Inputs_cyclical!$A$1:$A$243, 0), MATCH('Cyclical_after overrides'!N$1, F_Inputs_cyclical!$A$1:$BE$1, 0))="", "", INDEX(F_Inputs_cyclical!$A$1:$BE$243, MATCH('Cyclical_after overrides'!$A143, F_Inputs_cyclical!$A$1:$A$243, 0), MATCH('Cyclical_after overrides'!N$1, F_Inputs_cyclical!$A$1:$BE$1, 0))),
Cyclical_overrides!N143)</f>
        <v/>
      </c>
      <c r="O143" s="72" t="str">
        <f>IF(Cyclical_overrides!O143 = "",
IF(INDEX(F_Inputs_cyclical!$A$1:$BE$243, MATCH('Cyclical_after overrides'!$A143, F_Inputs_cyclical!$A$1:$A$243, 0), MATCH('Cyclical_after overrides'!O$1, F_Inputs_cyclical!$A$1:$BE$1, 0))="", "", INDEX(F_Inputs_cyclical!$A$1:$BE$243, MATCH('Cyclical_after overrides'!$A143, F_Inputs_cyclical!$A$1:$A$243, 0), MATCH('Cyclical_after overrides'!O$1, F_Inputs_cyclical!$A$1:$BE$1, 0))),
Cyclical_overrides!O143)</f>
        <v/>
      </c>
      <c r="P143" s="72" t="str">
        <f>IF(Cyclical_overrides!P143 = "",
IF(INDEX(F_Inputs_cyclical!$A$1:$BE$243, MATCH('Cyclical_after overrides'!$A143, F_Inputs_cyclical!$A$1:$A$243, 0), MATCH('Cyclical_after overrides'!P$1, F_Inputs_cyclical!$A$1:$BE$1, 0))="", "", INDEX(F_Inputs_cyclical!$A$1:$BE$243, MATCH('Cyclical_after overrides'!$A143, F_Inputs_cyclical!$A$1:$A$243, 0), MATCH('Cyclical_after overrides'!P$1, F_Inputs_cyclical!$A$1:$BE$1, 0))),
Cyclical_overrides!P143)</f>
        <v/>
      </c>
      <c r="Q143" s="72" t="str">
        <f>IF(Cyclical_overrides!Q143 = "",
IF(INDEX(F_Inputs_cyclical!$A$1:$BE$243, MATCH('Cyclical_after overrides'!$A143, F_Inputs_cyclical!$A$1:$A$243, 0), MATCH('Cyclical_after overrides'!Q$1, F_Inputs_cyclical!$A$1:$BE$1, 0))="", "", INDEX(F_Inputs_cyclical!$A$1:$BE$243, MATCH('Cyclical_after overrides'!$A143, F_Inputs_cyclical!$A$1:$A$243, 0), MATCH('Cyclical_after overrides'!Q$1, F_Inputs_cyclical!$A$1:$BE$1, 0))),
Cyclical_overrides!Q143)</f>
        <v/>
      </c>
      <c r="R143" s="72" t="str">
        <f>IF(Cyclical_overrides!R143 = "",
IF(INDEX(F_Inputs_cyclical!$A$1:$BE$243, MATCH('Cyclical_after overrides'!$A143, F_Inputs_cyclical!$A$1:$A$243, 0), MATCH('Cyclical_after overrides'!R$1, F_Inputs_cyclical!$A$1:$BE$1, 0))="", "", INDEX(F_Inputs_cyclical!$A$1:$BE$243, MATCH('Cyclical_after overrides'!$A143, F_Inputs_cyclical!$A$1:$A$243, 0), MATCH('Cyclical_after overrides'!R$1, F_Inputs_cyclical!$A$1:$BE$1, 0))),
Cyclical_overrides!R143)</f>
        <v/>
      </c>
      <c r="S143" s="72" t="str">
        <f>IF(Cyclical_overrides!S143 = "",
IF(INDEX(F_Inputs_cyclical!$A$1:$BE$243, MATCH('Cyclical_after overrides'!$A143, F_Inputs_cyclical!$A$1:$A$243, 0), MATCH('Cyclical_after overrides'!S$1, F_Inputs_cyclical!$A$1:$BE$1, 0))="", "", INDEX(F_Inputs_cyclical!$A$1:$BE$243, MATCH('Cyclical_after overrides'!$A143, F_Inputs_cyclical!$A$1:$A$243, 0), MATCH('Cyclical_after overrides'!S$1, F_Inputs_cyclical!$A$1:$BE$1, 0))),
Cyclical_overrides!S143)</f>
        <v/>
      </c>
      <c r="T143" s="72" t="str">
        <f>IF(Cyclical_overrides!T143 = "",
IF(INDEX(F_Inputs_cyclical!$A$1:$BE$243, MATCH('Cyclical_after overrides'!$A143, F_Inputs_cyclical!$A$1:$A$243, 0), MATCH('Cyclical_after overrides'!T$1, F_Inputs_cyclical!$A$1:$BE$1, 0))="", "", INDEX(F_Inputs_cyclical!$A$1:$BE$243, MATCH('Cyclical_after overrides'!$A143, F_Inputs_cyclical!$A$1:$A$243, 0), MATCH('Cyclical_after overrides'!T$1, F_Inputs_cyclical!$A$1:$BE$1, 0))),
Cyclical_overrides!T143)</f>
        <v/>
      </c>
      <c r="U143" s="72" t="str">
        <f>IF(Cyclical_overrides!U143 = "",
IF(INDEX(F_Inputs_cyclical!$A$1:$BE$243, MATCH('Cyclical_after overrides'!$A143, F_Inputs_cyclical!$A$1:$A$243, 0), MATCH('Cyclical_after overrides'!U$1, F_Inputs_cyclical!$A$1:$BE$1, 0))="", "", INDEX(F_Inputs_cyclical!$A$1:$BE$243, MATCH('Cyclical_after overrides'!$A143, F_Inputs_cyclical!$A$1:$A$243, 0), MATCH('Cyclical_after overrides'!U$1, F_Inputs_cyclical!$A$1:$BE$1, 0))),
Cyclical_overrides!U143)</f>
        <v/>
      </c>
      <c r="V143" s="72">
        <f>IF(Cyclical_overrides!V143 = "",
IF(INDEX(F_Inputs_cyclical!$A$1:$BE$243, MATCH('Cyclical_after overrides'!$A143, F_Inputs_cyclical!$A$1:$A$243, 0), MATCH('Cyclical_after overrides'!V$1, F_Inputs_cyclical!$A$1:$BE$1, 0))="", "", INDEX(F_Inputs_cyclical!$A$1:$BE$243, MATCH('Cyclical_after overrides'!$A143, F_Inputs_cyclical!$A$1:$A$243, 0), MATCH('Cyclical_after overrides'!V$1, F_Inputs_cyclical!$A$1:$BE$1, 0))),
Cyclical_overrides!V143)</f>
        <v>532.42600000000004</v>
      </c>
      <c r="W143" s="72">
        <f>IF(Cyclical_overrides!W143 = "",
IF(INDEX(F_Inputs_cyclical!$A$1:$BE$243, MATCH('Cyclical_after overrides'!$A143, F_Inputs_cyclical!$A$1:$A$243, 0), MATCH('Cyclical_after overrides'!W$1, F_Inputs_cyclical!$A$1:$BE$1, 0))="", "", INDEX(F_Inputs_cyclical!$A$1:$BE$243, MATCH('Cyclical_after overrides'!$A143, F_Inputs_cyclical!$A$1:$A$243, 0), MATCH('Cyclical_after overrides'!W$1, F_Inputs_cyclical!$A$1:$BE$1, 0))),
Cyclical_overrides!W143)</f>
        <v>866.02700000000004</v>
      </c>
      <c r="X143" s="72">
        <f>IF(Cyclical_overrides!X143 = "",
IF(INDEX(F_Inputs_cyclical!$A$1:$BE$243, MATCH('Cyclical_after overrides'!$A143, F_Inputs_cyclical!$A$1:$A$243, 0), MATCH('Cyclical_after overrides'!X$1, F_Inputs_cyclical!$A$1:$BE$1, 0))="", "", INDEX(F_Inputs_cyclical!$A$1:$BE$243, MATCH('Cyclical_after overrides'!$A143, F_Inputs_cyclical!$A$1:$A$243, 0), MATCH('Cyclical_after overrides'!X$1, F_Inputs_cyclical!$A$1:$BE$1, 0))),
Cyclical_overrides!X143)</f>
        <v>0</v>
      </c>
      <c r="Y143" s="72">
        <f>IF(Cyclical_overrides!Y143 = "",
IF(INDEX(F_Inputs_cyclical!$A$1:$BE$243, MATCH('Cyclical_after overrides'!$A143, F_Inputs_cyclical!$A$1:$A$243, 0), MATCH('Cyclical_after overrides'!Y$1, F_Inputs_cyclical!$A$1:$BE$1, 0))="", "", INDEX(F_Inputs_cyclical!$A$1:$BE$243, MATCH('Cyclical_after overrides'!$A143, F_Inputs_cyclical!$A$1:$A$243, 0), MATCH('Cyclical_after overrides'!Y$1, F_Inputs_cyclical!$A$1:$BE$1, 0))),
Cyclical_overrides!Y143)</f>
        <v>0</v>
      </c>
      <c r="Z143" s="72">
        <f>IF(Cyclical_overrides!Z143 = "",
IF(INDEX(F_Inputs_cyclical!$A$1:$BE$243, MATCH('Cyclical_after overrides'!$A143, F_Inputs_cyclical!$A$1:$A$243, 0), MATCH('Cyclical_after overrides'!Z$1, F_Inputs_cyclical!$A$1:$BE$1, 0))="", "", INDEX(F_Inputs_cyclical!$A$1:$BE$243, MATCH('Cyclical_after overrides'!$A143, F_Inputs_cyclical!$A$1:$A$243, 0), MATCH('Cyclical_after overrides'!Z$1, F_Inputs_cyclical!$A$1:$BE$1, 0))),
Cyclical_overrides!Z143)</f>
        <v>0</v>
      </c>
      <c r="AA143" s="72">
        <f>IF(Cyclical_overrides!AA143 = "",
IF(INDEX(F_Inputs_cyclical!$A$1:$BE$243, MATCH('Cyclical_after overrides'!$A143, F_Inputs_cyclical!$A$1:$A$243, 0), MATCH('Cyclical_after overrides'!AA$1, F_Inputs_cyclical!$A$1:$BE$1, 0))="", "", INDEX(F_Inputs_cyclical!$A$1:$BE$243, MATCH('Cyclical_after overrides'!$A143, F_Inputs_cyclical!$A$1:$A$243, 0), MATCH('Cyclical_after overrides'!AA$1, F_Inputs_cyclical!$A$1:$BE$1, 0))),
Cyclical_overrides!AA143)</f>
        <v>0</v>
      </c>
      <c r="AB143" s="72" t="str">
        <f>IF(Cyclical_overrides!AB143 = "",
IF(INDEX(F_Inputs_cyclical!$A$1:$BE$243, MATCH('Cyclical_after overrides'!$A143, F_Inputs_cyclical!$A$1:$A$243, 0), MATCH('Cyclical_after overrides'!AB$1, F_Inputs_cyclical!$A$1:$BE$1, 0))="", "", INDEX(F_Inputs_cyclical!$A$1:$BE$243, MATCH('Cyclical_after overrides'!$A143, F_Inputs_cyclical!$A$1:$A$243, 0), MATCH('Cyclical_after overrides'!AB$1, F_Inputs_cyclical!$A$1:$BE$1, 0))),
Cyclical_overrides!AB143)</f>
        <v/>
      </c>
      <c r="AC143" s="72">
        <f>IF(Cyclical_overrides!AC143 = "",
IF(INDEX(F_Inputs_cyclical!$A$1:$BE$243, MATCH('Cyclical_after overrides'!$A143, F_Inputs_cyclical!$A$1:$A$243, 0), MATCH('Cyclical_after overrides'!AC$1, F_Inputs_cyclical!$A$1:$BE$1, 0))="", "", INDEX(F_Inputs_cyclical!$A$1:$BE$243, MATCH('Cyclical_after overrides'!$A143, F_Inputs_cyclical!$A$1:$A$243, 0), MATCH('Cyclical_after overrides'!AC$1, F_Inputs_cyclical!$A$1:$BE$1, 0))),
Cyclical_overrides!AC143)</f>
        <v>29.849</v>
      </c>
      <c r="AD143" s="72">
        <f>IF(Cyclical_overrides!AD143 = "",
IF(INDEX(F_Inputs_cyclical!$A$1:$BE$243, MATCH('Cyclical_after overrides'!$A143, F_Inputs_cyclical!$A$1:$A$243, 0), MATCH('Cyclical_after overrides'!AD$1, F_Inputs_cyclical!$A$1:$BE$1, 0))="", "", INDEX(F_Inputs_cyclical!$A$1:$BE$243, MATCH('Cyclical_after overrides'!$A143, F_Inputs_cyclical!$A$1:$A$243, 0), MATCH('Cyclical_after overrides'!AD$1, F_Inputs_cyclical!$A$1:$BE$1, 0))),
Cyclical_overrides!AD143)</f>
        <v>3.6999999999999998E-2</v>
      </c>
      <c r="AE143" s="72">
        <f>IF(Cyclical_overrides!AE143 = "",
IF(INDEX(F_Inputs_cyclical!$A$1:$BE$243, MATCH('Cyclical_after overrides'!$A143, F_Inputs_cyclical!$A$1:$A$243, 0), MATCH('Cyclical_after overrides'!AE$1, F_Inputs_cyclical!$A$1:$BE$1, 0))="", "", INDEX(F_Inputs_cyclical!$A$1:$BE$243, MATCH('Cyclical_after overrides'!$A143, F_Inputs_cyclical!$A$1:$A$243, 0), MATCH('Cyclical_after overrides'!AE$1, F_Inputs_cyclical!$A$1:$BE$1, 0))),
Cyclical_overrides!AE143)</f>
        <v>1E-3</v>
      </c>
      <c r="AF143" s="72">
        <f>IF(Cyclical_overrides!AF143 = "",
IF(INDEX(F_Inputs_cyclical!$A$1:$BE$243, MATCH('Cyclical_after overrides'!$A143, F_Inputs_cyclical!$A$1:$A$243, 0), MATCH('Cyclical_after overrides'!AF$1, F_Inputs_cyclical!$A$1:$BE$1, 0))="", "", INDEX(F_Inputs_cyclical!$A$1:$BE$243, MATCH('Cyclical_after overrides'!$A143, F_Inputs_cyclical!$A$1:$A$243, 0), MATCH('Cyclical_after overrides'!AF$1, F_Inputs_cyclical!$A$1:$BE$1, 0))),
Cyclical_overrides!AF143)</f>
        <v>0.62</v>
      </c>
      <c r="AG143" s="72">
        <f>IF(Cyclical_overrides!AG143 = "",
IF(INDEX(F_Inputs_cyclical!$A$1:$BE$243, MATCH('Cyclical_after overrides'!$A143, F_Inputs_cyclical!$A$1:$A$243, 0), MATCH('Cyclical_after overrides'!AG$1, F_Inputs_cyclical!$A$1:$BE$1, 0))="", "", INDEX(F_Inputs_cyclical!$A$1:$BE$243, MATCH('Cyclical_after overrides'!$A143, F_Inputs_cyclical!$A$1:$A$243, 0), MATCH('Cyclical_after overrides'!AG$1, F_Inputs_cyclical!$A$1:$BE$1, 0))),
Cyclical_overrides!AG143)</f>
        <v>0</v>
      </c>
      <c r="AH143" s="72">
        <f>IF(Cyclical_overrides!AH143 = "",
IF(INDEX(F_Inputs_cyclical!$A$1:$BE$243, MATCH('Cyclical_after overrides'!$A143, F_Inputs_cyclical!$A$1:$A$243, 0), MATCH('Cyclical_after overrides'!AH$1, F_Inputs_cyclical!$A$1:$BE$1, 0))="", "", INDEX(F_Inputs_cyclical!$A$1:$BE$243, MATCH('Cyclical_after overrides'!$A143, F_Inputs_cyclical!$A$1:$A$243, 0), MATCH('Cyclical_after overrides'!AH$1, F_Inputs_cyclical!$A$1:$BE$1, 0))),
Cyclical_overrides!AH143)</f>
        <v>34.527999999999999</v>
      </c>
      <c r="AI143" s="72">
        <f>IF(Cyclical_overrides!AI143 = "",
IF(INDEX(F_Inputs_cyclical!$A$1:$BE$243, MATCH('Cyclical_after overrides'!$A143, F_Inputs_cyclical!$A$1:$A$243, 0), MATCH('Cyclical_after overrides'!AI$1, F_Inputs_cyclical!$A$1:$BE$1, 0))="", "", INDEX(F_Inputs_cyclical!$A$1:$BE$243, MATCH('Cyclical_after overrides'!$A143, F_Inputs_cyclical!$A$1:$A$243, 0), MATCH('Cyclical_after overrides'!AI$1, F_Inputs_cyclical!$A$1:$BE$1, 0))),
Cyclical_overrides!AI143)</f>
        <v>0</v>
      </c>
      <c r="AJ143" s="72">
        <f>IF(Cyclical_overrides!AJ143 = "",
IF(INDEX(F_Inputs_cyclical!$A$1:$BE$243, MATCH('Cyclical_after overrides'!$A143, F_Inputs_cyclical!$A$1:$A$243, 0), MATCH('Cyclical_after overrides'!AJ$1, F_Inputs_cyclical!$A$1:$BE$1, 0))="", "", INDEX(F_Inputs_cyclical!$A$1:$BE$243, MATCH('Cyclical_after overrides'!$A143, F_Inputs_cyclical!$A$1:$A$243, 0), MATCH('Cyclical_after overrides'!AJ$1, F_Inputs_cyclical!$A$1:$BE$1, 0))),
Cyclical_overrides!AJ143)</f>
        <v>0</v>
      </c>
      <c r="AK143" s="72">
        <f>IF(Cyclical_overrides!AK143 = "",
IF(INDEX(F_Inputs_cyclical!$A$1:$BE$243, MATCH('Cyclical_after overrides'!$A143, F_Inputs_cyclical!$A$1:$A$243, 0), MATCH('Cyclical_after overrides'!AK$1, F_Inputs_cyclical!$A$1:$BE$1, 0))="", "", INDEX(F_Inputs_cyclical!$A$1:$BE$243, MATCH('Cyclical_after overrides'!$A143, F_Inputs_cyclical!$A$1:$A$243, 0), MATCH('Cyclical_after overrides'!AK$1, F_Inputs_cyclical!$A$1:$BE$1, 0))),
Cyclical_overrides!AK143)</f>
        <v>0</v>
      </c>
      <c r="AL143" s="72">
        <f>IF(Cyclical_overrides!AL143 = "",
IF(INDEX(F_Inputs_cyclical!$A$1:$BE$243, MATCH('Cyclical_after overrides'!$A143, F_Inputs_cyclical!$A$1:$A$243, 0), MATCH('Cyclical_after overrides'!AL$1, F_Inputs_cyclical!$A$1:$BE$1, 0))="", "", INDEX(F_Inputs_cyclical!$A$1:$BE$243, MATCH('Cyclical_after overrides'!$A143, F_Inputs_cyclical!$A$1:$A$243, 0), MATCH('Cyclical_after overrides'!AL$1, F_Inputs_cyclical!$A$1:$BE$1, 0))),
Cyclical_overrides!AL143)</f>
        <v>0.6</v>
      </c>
      <c r="AM143" s="72">
        <f>IF(Cyclical_overrides!AM143 = "",
IF(INDEX(F_Inputs_cyclical!$A$1:$BE$243, MATCH('Cyclical_after overrides'!$A143, F_Inputs_cyclical!$A$1:$A$243, 0), MATCH('Cyclical_after overrides'!AM$1, F_Inputs_cyclical!$A$1:$BE$1, 0))="", "", INDEX(F_Inputs_cyclical!$A$1:$BE$243, MATCH('Cyclical_after overrides'!$A143, F_Inputs_cyclical!$A$1:$A$243, 0), MATCH('Cyclical_after overrides'!AM$1, F_Inputs_cyclical!$A$1:$BE$1, 0))),
Cyclical_overrides!AM143)</f>
        <v>9.3230000000000004</v>
      </c>
      <c r="AN143" s="72" t="str">
        <f>IF(Cyclical_overrides!AN143 = "",
IF(INDEX(F_Inputs_cyclical!$A$1:$BE$243, MATCH('Cyclical_after overrides'!$A143, F_Inputs_cyclical!$A$1:$A$243, 0), MATCH('Cyclical_after overrides'!AN$1, F_Inputs_cyclical!$A$1:$BE$1, 0))="", "", INDEX(F_Inputs_cyclical!$A$1:$BE$243, MATCH('Cyclical_after overrides'!$A143, F_Inputs_cyclical!$A$1:$A$243, 0), MATCH('Cyclical_after overrides'!AN$1, F_Inputs_cyclical!$A$1:$BE$1, 0))),
Cyclical_overrides!AN143)</f>
        <v/>
      </c>
      <c r="AO143" s="72">
        <f>IF(Cyclical_overrides!AO143 = "",
IF(INDEX(F_Inputs_cyclical!$A$1:$BE$243, MATCH('Cyclical_after overrides'!$A143, F_Inputs_cyclical!$A$1:$A$243, 0), MATCH('Cyclical_after overrides'!AO$1, F_Inputs_cyclical!$A$1:$BE$1, 0))="", "", INDEX(F_Inputs_cyclical!$A$1:$BE$243, MATCH('Cyclical_after overrides'!$A143, F_Inputs_cyclical!$A$1:$A$243, 0), MATCH('Cyclical_after overrides'!AO$1, F_Inputs_cyclical!$A$1:$BE$1, 0))),
Cyclical_overrides!AO143)</f>
        <v>0</v>
      </c>
      <c r="AP143" s="72">
        <f>IF(Cyclical_overrides!AP143 = "",
IF(INDEX(F_Inputs_cyclical!$A$1:$BE$243, MATCH('Cyclical_after overrides'!$A143, F_Inputs_cyclical!$A$1:$A$243, 0), MATCH('Cyclical_after overrides'!AP$1, F_Inputs_cyclical!$A$1:$BE$1, 0))="", "", INDEX(F_Inputs_cyclical!$A$1:$BE$243, MATCH('Cyclical_after overrides'!$A143, F_Inputs_cyclical!$A$1:$A$243, 0), MATCH('Cyclical_after overrides'!AP$1, F_Inputs_cyclical!$A$1:$BE$1, 0))),
Cyclical_overrides!AP143)</f>
        <v>0.6</v>
      </c>
      <c r="AQ143" s="72" t="str">
        <f>IF(Cyclical_overrides!AQ143 = "",
IF(INDEX(F_Inputs_cyclical!$A$1:$BE$243, MATCH('Cyclical_after overrides'!$A143, F_Inputs_cyclical!$A$1:$A$243, 0), MATCH('Cyclical_after overrides'!AQ$1, F_Inputs_cyclical!$A$1:$BE$1, 0))="", "", INDEX(F_Inputs_cyclical!$A$1:$BE$243, MATCH('Cyclical_after overrides'!$A143, F_Inputs_cyclical!$A$1:$A$243, 0), MATCH('Cyclical_after overrides'!AQ$1, F_Inputs_cyclical!$A$1:$BE$1, 0))),
Cyclical_overrides!AQ143)</f>
        <v/>
      </c>
      <c r="AR143" s="72" t="str">
        <f>IF(Cyclical_overrides!AR143 = "",
IF(INDEX(F_Inputs_cyclical!$A$1:$BE$243, MATCH('Cyclical_after overrides'!$A143, F_Inputs_cyclical!$A$1:$A$243, 0), MATCH('Cyclical_after overrides'!AR$1, F_Inputs_cyclical!$A$1:$BE$1, 0))="", "", INDEX(F_Inputs_cyclical!$A$1:$BE$243, MATCH('Cyclical_after overrides'!$A143, F_Inputs_cyclical!$A$1:$A$243, 0), MATCH('Cyclical_after overrides'!AR$1, F_Inputs_cyclical!$A$1:$BE$1, 0))),
Cyclical_overrides!AR143)</f>
        <v/>
      </c>
      <c r="AS143" s="72" t="str">
        <f>IF(Cyclical_overrides!AS143 = "",
IF(INDEX(F_Inputs_cyclical!$A$1:$BE$243, MATCH('Cyclical_after overrides'!$A143, F_Inputs_cyclical!$A$1:$A$243, 0), MATCH('Cyclical_after overrides'!AS$1, F_Inputs_cyclical!$A$1:$BE$1, 0))="", "", INDEX(F_Inputs_cyclical!$A$1:$BE$243, MATCH('Cyclical_after overrides'!$A143, F_Inputs_cyclical!$A$1:$A$243, 0), MATCH('Cyclical_after overrides'!AS$1, F_Inputs_cyclical!$A$1:$BE$1, 0))),
Cyclical_overrides!AS143)</f>
        <v/>
      </c>
      <c r="AT143" s="72" t="str">
        <f>IF(Cyclical_overrides!AT143 = "",
IF(INDEX(F_Inputs_cyclical!$A$1:$BE$243, MATCH('Cyclical_after overrides'!$A143, F_Inputs_cyclical!$A$1:$A$243, 0), MATCH('Cyclical_after overrides'!AT$1, F_Inputs_cyclical!$A$1:$BE$1, 0))="", "", INDEX(F_Inputs_cyclical!$A$1:$BE$243, MATCH('Cyclical_after overrides'!$A143, F_Inputs_cyclical!$A$1:$A$243, 0), MATCH('Cyclical_after overrides'!AT$1, F_Inputs_cyclical!$A$1:$BE$1, 0))),
Cyclical_overrides!AT143)</f>
        <v/>
      </c>
      <c r="AU143" s="72" t="str">
        <f>IF(Cyclical_overrides!AU143 = "",
IF(INDEX(F_Inputs_cyclical!$A$1:$BE$243, MATCH('Cyclical_after overrides'!$A143, F_Inputs_cyclical!$A$1:$A$243, 0), MATCH('Cyclical_after overrides'!AU$1, F_Inputs_cyclical!$A$1:$BE$1, 0))="", "", INDEX(F_Inputs_cyclical!$A$1:$BE$243, MATCH('Cyclical_after overrides'!$A143, F_Inputs_cyclical!$A$1:$A$243, 0), MATCH('Cyclical_after overrides'!AU$1, F_Inputs_cyclical!$A$1:$BE$1, 0))),
Cyclical_overrides!AU143)</f>
        <v/>
      </c>
      <c r="AV143" s="72" t="str">
        <f>IF(Cyclical_overrides!AV143 = "",
IF(INDEX(F_Inputs_cyclical!$A$1:$BE$243, MATCH('Cyclical_after overrides'!$A143, F_Inputs_cyclical!$A$1:$A$243, 0), MATCH('Cyclical_after overrides'!AV$1, F_Inputs_cyclical!$A$1:$BE$1, 0))="", "", INDEX(F_Inputs_cyclical!$A$1:$BE$243, MATCH('Cyclical_after overrides'!$A143, F_Inputs_cyclical!$A$1:$A$243, 0), MATCH('Cyclical_after overrides'!AV$1, F_Inputs_cyclical!$A$1:$BE$1, 0))),
Cyclical_overrides!AV143)</f>
        <v/>
      </c>
      <c r="AW143" s="72">
        <f>IF(Cyclical_overrides!AW143 = "",
IF(INDEX(F_Inputs_cyclical!$A$1:$BE$243, MATCH('Cyclical_after overrides'!$A143, F_Inputs_cyclical!$A$1:$A$243, 0), MATCH('Cyclical_after overrides'!AW$1, F_Inputs_cyclical!$A$1:$BE$1, 0))="", "", INDEX(F_Inputs_cyclical!$A$1:$BE$243, MATCH('Cyclical_after overrides'!$A143, F_Inputs_cyclical!$A$1:$A$243, 0), MATCH('Cyclical_after overrides'!AW$1, F_Inputs_cyclical!$A$1:$BE$1, 0))),
Cyclical_overrides!AW143)</f>
        <v>1.1277018254028868</v>
      </c>
      <c r="AX143" s="72">
        <f>IF(Cyclical_overrides!AX143 = "",
IF(INDEX(F_Inputs_cyclical!$A$1:$BE$243, MATCH('Cyclical_after overrides'!$A143, F_Inputs_cyclical!$A$1:$A$243, 0), MATCH('Cyclical_after overrides'!AX$1, F_Inputs_cyclical!$A$1:$BE$1, 0))="", "", INDEX(F_Inputs_cyclical!$A$1:$BE$243, MATCH('Cyclical_after overrides'!$A143, F_Inputs_cyclical!$A$1:$A$243, 0), MATCH('Cyclical_after overrides'!AX$1, F_Inputs_cyclical!$A$1:$BE$1, 0))),
Cyclical_overrides!AX143)</f>
        <v>24.276101120552244</v>
      </c>
      <c r="AY143" s="72">
        <f>IF(Cyclical_overrides!AY143 = "",
IF(INDEX(F_Inputs_cyclical!$A$1:$BE$243, MATCH('Cyclical_after overrides'!$A143, F_Inputs_cyclical!$A$1:$A$243, 0), MATCH('Cyclical_after overrides'!AY$1, F_Inputs_cyclical!$A$1:$BE$1, 0))="", "", INDEX(F_Inputs_cyclical!$A$1:$BE$243, MATCH('Cyclical_after overrides'!$A143, F_Inputs_cyclical!$A$1:$A$243, 0), MATCH('Cyclical_after overrides'!AY$1, F_Inputs_cyclical!$A$1:$BE$1, 0))),
Cyclical_overrides!AY143)</f>
        <v>138.82811459027781</v>
      </c>
      <c r="AZ143" s="72">
        <f>IF(Cyclical_overrides!AZ143 = "",
IF(INDEX(F_Inputs_cyclical!$A$1:$BE$243, MATCH('Cyclical_after overrides'!$A143, F_Inputs_cyclical!$A$1:$A$243, 0), MATCH('Cyclical_after overrides'!AZ$1, F_Inputs_cyclical!$A$1:$BE$1, 0))="", "", INDEX(F_Inputs_cyclical!$A$1:$BE$243, MATCH('Cyclical_after overrides'!$A143, F_Inputs_cyclical!$A$1:$A$243, 0), MATCH('Cyclical_after overrides'!AZ$1, F_Inputs_cyclical!$A$1:$BE$1, 0))),
Cyclical_overrides!AZ143)</f>
        <v>2.1032419144283745</v>
      </c>
      <c r="BA143" s="72">
        <f>IF(Cyclical_overrides!BA143 = "",
IF(INDEX(F_Inputs_cyclical!$A$1:$BE$243, MATCH('Cyclical_after overrides'!$A143, F_Inputs_cyclical!$A$1:$A$243, 0), MATCH('Cyclical_after overrides'!BA$1, F_Inputs_cyclical!$A$1:$BE$1, 0))="", "", INDEX(F_Inputs_cyclical!$A$1:$BE$243, MATCH('Cyclical_after overrides'!$A143, F_Inputs_cyclical!$A$1:$A$243, 0), MATCH('Cyclical_after overrides'!BA$1, F_Inputs_cyclical!$A$1:$BE$1, 0))),
Cyclical_overrides!BA143)</f>
        <v>10.58372309207291</v>
      </c>
      <c r="BB143" s="72">
        <f>IF(Cyclical_overrides!BB143 = "",
IF(INDEX(F_Inputs_cyclical!$A$1:$BE$243, MATCH('Cyclical_after overrides'!$A143, F_Inputs_cyclical!$A$1:$A$243, 0), MATCH('Cyclical_after overrides'!BB$1, F_Inputs_cyclical!$A$1:$BE$1, 0))="", "", INDEX(F_Inputs_cyclical!$A$1:$BE$243, MATCH('Cyclical_after overrides'!$A143, F_Inputs_cyclical!$A$1:$A$243, 0), MATCH('Cyclical_after overrides'!BB$1, F_Inputs_cyclical!$A$1:$BE$1, 0))),
Cyclical_overrides!BB143)</f>
        <v>10.58372309207291</v>
      </c>
      <c r="BC143" s="72">
        <f>IF(Cyclical_overrides!BC143 = "",
IF(INDEX(F_Inputs_cyclical!$A$1:$BE$243, MATCH('Cyclical_after overrides'!$A143, F_Inputs_cyclical!$A$1:$A$243, 0), MATCH('Cyclical_after overrides'!BC$1, F_Inputs_cyclical!$A$1:$BE$1, 0))="", "", INDEX(F_Inputs_cyclical!$A$1:$BE$243, MATCH('Cyclical_after overrides'!$A143, F_Inputs_cyclical!$A$1:$A$243, 0), MATCH('Cyclical_after overrides'!BC$1, F_Inputs_cyclical!$A$1:$BE$1, 0))),
Cyclical_overrides!BC143)</f>
        <v>14.426222859654677</v>
      </c>
      <c r="BD143" s="72">
        <f>IF(Cyclical_overrides!BD143 = "",
IF(INDEX(F_Inputs_cyclical!$A$1:$BE$243, MATCH('Cyclical_after overrides'!$A143, F_Inputs_cyclical!$A$1:$A$243, 0), MATCH('Cyclical_after overrides'!BD$1, F_Inputs_cyclical!$A$1:$BE$1, 0))="", "", INDEX(F_Inputs_cyclical!$A$1:$BE$243, MATCH('Cyclical_after overrides'!$A143, F_Inputs_cyclical!$A$1:$A$243, 0), MATCH('Cyclical_after overrides'!BD$1, F_Inputs_cyclical!$A$1:$BE$1, 0))),
Cyclical_overrides!BD143)</f>
        <v>242.36099999999999</v>
      </c>
      <c r="BE143" s="194"/>
    </row>
    <row r="144" spans="1:57" x14ac:dyDescent="0.4">
      <c r="A144" s="63" t="str">
        <f t="shared" si="2"/>
        <v>AFW22</v>
      </c>
      <c r="B144" s="63" t="s">
        <v>397</v>
      </c>
      <c r="C144" s="63" t="s">
        <v>259</v>
      </c>
      <c r="D144" s="72">
        <f>IF(Cyclical_overrides!D144 = "",
IF(INDEX(F_Inputs_cyclical!$A$1:$BE$243, MATCH('Cyclical_after overrides'!$A144, F_Inputs_cyclical!$A$1:$A$243, 0), MATCH('Cyclical_after overrides'!D$1, F_Inputs_cyclical!$A$1:$BE$1, 0))="", "", INDEX(F_Inputs_cyclical!$A$1:$BE$243, MATCH('Cyclical_after overrides'!$A144, F_Inputs_cyclical!$A$1:$A$243, 0), MATCH('Cyclical_after overrides'!D$1, F_Inputs_cyclical!$A$1:$BE$1, 0))),
Cyclical_overrides!D144)</f>
        <v>7.806</v>
      </c>
      <c r="E144" s="72">
        <f>IF(Cyclical_overrides!E144 = "",
IF(INDEX(F_Inputs_cyclical!$A$1:$BE$243, MATCH('Cyclical_after overrides'!$A144, F_Inputs_cyclical!$A$1:$A$243, 0), MATCH('Cyclical_after overrides'!E$1, F_Inputs_cyclical!$A$1:$BE$1, 0))="", "", INDEX(F_Inputs_cyclical!$A$1:$BE$243, MATCH('Cyclical_after overrides'!$A144, F_Inputs_cyclical!$A$1:$A$243, 0), MATCH('Cyclical_after overrides'!E$1, F_Inputs_cyclical!$A$1:$BE$1, 0))),
Cyclical_overrides!E144)</f>
        <v>2.8130000000000002</v>
      </c>
      <c r="F144" s="72">
        <f>IF(Cyclical_overrides!F144 = "",
IF(INDEX(F_Inputs_cyclical!$A$1:$BE$243, MATCH('Cyclical_after overrides'!$A144, F_Inputs_cyclical!$A$1:$A$243, 0), MATCH('Cyclical_after overrides'!F$1, F_Inputs_cyclical!$A$1:$BE$1, 0))="", "", INDEX(F_Inputs_cyclical!$A$1:$BE$243, MATCH('Cyclical_after overrides'!$A144, F_Inputs_cyclical!$A$1:$A$243, 0), MATCH('Cyclical_after overrides'!F$1, F_Inputs_cyclical!$A$1:$BE$1, 0))),
Cyclical_overrides!F144)</f>
        <v>7.0609999999999999</v>
      </c>
      <c r="G144" s="72">
        <f>IF(Cyclical_overrides!G144 = "",
IF(INDEX(F_Inputs_cyclical!$A$1:$BE$243, MATCH('Cyclical_after overrides'!$A144, F_Inputs_cyclical!$A$1:$A$243, 0), MATCH('Cyclical_after overrides'!G$1, F_Inputs_cyclical!$A$1:$BE$1, 0))="", "", INDEX(F_Inputs_cyclical!$A$1:$BE$243, MATCH('Cyclical_after overrides'!$A144, F_Inputs_cyclical!$A$1:$A$243, 0), MATCH('Cyclical_after overrides'!G$1, F_Inputs_cyclical!$A$1:$BE$1, 0))),
Cyclical_overrides!G144)</f>
        <v>1.4430000000000001</v>
      </c>
      <c r="H144" s="72">
        <f>IF(Cyclical_overrides!H144 = "",
IF(INDEX(F_Inputs_cyclical!$A$1:$BE$243, MATCH('Cyclical_after overrides'!$A144, F_Inputs_cyclical!$A$1:$A$243, 0), MATCH('Cyclical_after overrides'!H$1, F_Inputs_cyclical!$A$1:$BE$1, 0))="", "", INDEX(F_Inputs_cyclical!$A$1:$BE$243, MATCH('Cyclical_after overrides'!$A144, F_Inputs_cyclical!$A$1:$A$243, 0), MATCH('Cyclical_after overrides'!H$1, F_Inputs_cyclical!$A$1:$BE$1, 0))),
Cyclical_overrides!H144)</f>
        <v>0.245</v>
      </c>
      <c r="I144" s="72">
        <f>IF(Cyclical_overrides!I144 = "",
IF(INDEX(F_Inputs_cyclical!$A$1:$BE$243, MATCH('Cyclical_after overrides'!$A144, F_Inputs_cyclical!$A$1:$A$243, 0), MATCH('Cyclical_after overrides'!I$1, F_Inputs_cyclical!$A$1:$BE$1, 0))="", "", INDEX(F_Inputs_cyclical!$A$1:$BE$243, MATCH('Cyclical_after overrides'!$A144, F_Inputs_cyclical!$A$1:$A$243, 0), MATCH('Cyclical_after overrides'!I$1, F_Inputs_cyclical!$A$1:$BE$1, 0))),
Cyclical_overrides!I144)</f>
        <v>0</v>
      </c>
      <c r="J144" s="72" t="str">
        <f>IF(Cyclical_overrides!J144 = "",
IF(INDEX(F_Inputs_cyclical!$A$1:$BE$243, MATCH('Cyclical_after overrides'!$A144, F_Inputs_cyclical!$A$1:$A$243, 0), MATCH('Cyclical_after overrides'!J$1, F_Inputs_cyclical!$A$1:$BE$1, 0))="", "", INDEX(F_Inputs_cyclical!$A$1:$BE$243, MATCH('Cyclical_after overrides'!$A144, F_Inputs_cyclical!$A$1:$A$243, 0), MATCH('Cyclical_after overrides'!J$1, F_Inputs_cyclical!$A$1:$BE$1, 0))),
Cyclical_overrides!J144)</f>
        <v/>
      </c>
      <c r="K144" s="72">
        <f>IF(Cyclical_overrides!K144 = "",
IF(INDEX(F_Inputs_cyclical!$A$1:$BE$243, MATCH('Cyclical_after overrides'!$A144, F_Inputs_cyclical!$A$1:$A$243, 0), MATCH('Cyclical_after overrides'!K$1, F_Inputs_cyclical!$A$1:$BE$1, 0))="", "", INDEX(F_Inputs_cyclical!$A$1:$BE$243, MATCH('Cyclical_after overrides'!$A144, F_Inputs_cyclical!$A$1:$A$243, 0), MATCH('Cyclical_after overrides'!K$1, F_Inputs_cyclical!$A$1:$BE$1, 0))),
Cyclical_overrides!K144)</f>
        <v>8.5410000000000004</v>
      </c>
      <c r="L144" s="72" t="str">
        <f>IF(Cyclical_overrides!L144 = "",
IF(INDEX(F_Inputs_cyclical!$A$1:$BE$243, MATCH('Cyclical_after overrides'!$A144, F_Inputs_cyclical!$A$1:$A$243, 0), MATCH('Cyclical_after overrides'!L$1, F_Inputs_cyclical!$A$1:$BE$1, 0))="", "", INDEX(F_Inputs_cyclical!$A$1:$BE$243, MATCH('Cyclical_after overrides'!$A144, F_Inputs_cyclical!$A$1:$A$243, 0), MATCH('Cyclical_after overrides'!L$1, F_Inputs_cyclical!$A$1:$BE$1, 0))),
Cyclical_overrides!L144)</f>
        <v/>
      </c>
      <c r="M144" s="72" t="str">
        <f>IF(Cyclical_overrides!M144 = "",
IF(INDEX(F_Inputs_cyclical!$A$1:$BE$243, MATCH('Cyclical_after overrides'!$A144, F_Inputs_cyclical!$A$1:$A$243, 0), MATCH('Cyclical_after overrides'!M$1, F_Inputs_cyclical!$A$1:$BE$1, 0))="", "", INDEX(F_Inputs_cyclical!$A$1:$BE$243, MATCH('Cyclical_after overrides'!$A144, F_Inputs_cyclical!$A$1:$A$243, 0), MATCH('Cyclical_after overrides'!M$1, F_Inputs_cyclical!$A$1:$BE$1, 0))),
Cyclical_overrides!M144)</f>
        <v/>
      </c>
      <c r="N144" s="72" t="str">
        <f>IF(Cyclical_overrides!N144 = "",
IF(INDEX(F_Inputs_cyclical!$A$1:$BE$243, MATCH('Cyclical_after overrides'!$A144, F_Inputs_cyclical!$A$1:$A$243, 0), MATCH('Cyclical_after overrides'!N$1, F_Inputs_cyclical!$A$1:$BE$1, 0))="", "", INDEX(F_Inputs_cyclical!$A$1:$BE$243, MATCH('Cyclical_after overrides'!$A144, F_Inputs_cyclical!$A$1:$A$243, 0), MATCH('Cyclical_after overrides'!N$1, F_Inputs_cyclical!$A$1:$BE$1, 0))),
Cyclical_overrides!N144)</f>
        <v/>
      </c>
      <c r="O144" s="72" t="str">
        <f>IF(Cyclical_overrides!O144 = "",
IF(INDEX(F_Inputs_cyclical!$A$1:$BE$243, MATCH('Cyclical_after overrides'!$A144, F_Inputs_cyclical!$A$1:$A$243, 0), MATCH('Cyclical_after overrides'!O$1, F_Inputs_cyclical!$A$1:$BE$1, 0))="", "", INDEX(F_Inputs_cyclical!$A$1:$BE$243, MATCH('Cyclical_after overrides'!$A144, F_Inputs_cyclical!$A$1:$A$243, 0), MATCH('Cyclical_after overrides'!O$1, F_Inputs_cyclical!$A$1:$BE$1, 0))),
Cyclical_overrides!O144)</f>
        <v/>
      </c>
      <c r="P144" s="72" t="str">
        <f>IF(Cyclical_overrides!P144 = "",
IF(INDEX(F_Inputs_cyclical!$A$1:$BE$243, MATCH('Cyclical_after overrides'!$A144, F_Inputs_cyclical!$A$1:$A$243, 0), MATCH('Cyclical_after overrides'!P$1, F_Inputs_cyclical!$A$1:$BE$1, 0))="", "", INDEX(F_Inputs_cyclical!$A$1:$BE$243, MATCH('Cyclical_after overrides'!$A144, F_Inputs_cyclical!$A$1:$A$243, 0), MATCH('Cyclical_after overrides'!P$1, F_Inputs_cyclical!$A$1:$BE$1, 0))),
Cyclical_overrides!P144)</f>
        <v/>
      </c>
      <c r="Q144" s="72" t="str">
        <f>IF(Cyclical_overrides!Q144 = "",
IF(INDEX(F_Inputs_cyclical!$A$1:$BE$243, MATCH('Cyclical_after overrides'!$A144, F_Inputs_cyclical!$A$1:$A$243, 0), MATCH('Cyclical_after overrides'!Q$1, F_Inputs_cyclical!$A$1:$BE$1, 0))="", "", INDEX(F_Inputs_cyclical!$A$1:$BE$243, MATCH('Cyclical_after overrides'!$A144, F_Inputs_cyclical!$A$1:$A$243, 0), MATCH('Cyclical_after overrides'!Q$1, F_Inputs_cyclical!$A$1:$BE$1, 0))),
Cyclical_overrides!Q144)</f>
        <v/>
      </c>
      <c r="R144" s="72" t="str">
        <f>IF(Cyclical_overrides!R144 = "",
IF(INDEX(F_Inputs_cyclical!$A$1:$BE$243, MATCH('Cyclical_after overrides'!$A144, F_Inputs_cyclical!$A$1:$A$243, 0), MATCH('Cyclical_after overrides'!R$1, F_Inputs_cyclical!$A$1:$BE$1, 0))="", "", INDEX(F_Inputs_cyclical!$A$1:$BE$243, MATCH('Cyclical_after overrides'!$A144, F_Inputs_cyclical!$A$1:$A$243, 0), MATCH('Cyclical_after overrides'!R$1, F_Inputs_cyclical!$A$1:$BE$1, 0))),
Cyclical_overrides!R144)</f>
        <v/>
      </c>
      <c r="S144" s="72" t="str">
        <f>IF(Cyclical_overrides!S144 = "",
IF(INDEX(F_Inputs_cyclical!$A$1:$BE$243, MATCH('Cyclical_after overrides'!$A144, F_Inputs_cyclical!$A$1:$A$243, 0), MATCH('Cyclical_after overrides'!S$1, F_Inputs_cyclical!$A$1:$BE$1, 0))="", "", INDEX(F_Inputs_cyclical!$A$1:$BE$243, MATCH('Cyclical_after overrides'!$A144, F_Inputs_cyclical!$A$1:$A$243, 0), MATCH('Cyclical_after overrides'!S$1, F_Inputs_cyclical!$A$1:$BE$1, 0))),
Cyclical_overrides!S144)</f>
        <v/>
      </c>
      <c r="T144" s="72" t="str">
        <f>IF(Cyclical_overrides!T144 = "",
IF(INDEX(F_Inputs_cyclical!$A$1:$BE$243, MATCH('Cyclical_after overrides'!$A144, F_Inputs_cyclical!$A$1:$A$243, 0), MATCH('Cyclical_after overrides'!T$1, F_Inputs_cyclical!$A$1:$BE$1, 0))="", "", INDEX(F_Inputs_cyclical!$A$1:$BE$243, MATCH('Cyclical_after overrides'!$A144, F_Inputs_cyclical!$A$1:$A$243, 0), MATCH('Cyclical_after overrides'!T$1, F_Inputs_cyclical!$A$1:$BE$1, 0))),
Cyclical_overrides!T144)</f>
        <v/>
      </c>
      <c r="U144" s="72" t="str">
        <f>IF(Cyclical_overrides!U144 = "",
IF(INDEX(F_Inputs_cyclical!$A$1:$BE$243, MATCH('Cyclical_after overrides'!$A144, F_Inputs_cyclical!$A$1:$A$243, 0), MATCH('Cyclical_after overrides'!U$1, F_Inputs_cyclical!$A$1:$BE$1, 0))="", "", INDEX(F_Inputs_cyclical!$A$1:$BE$243, MATCH('Cyclical_after overrides'!$A144, F_Inputs_cyclical!$A$1:$A$243, 0), MATCH('Cyclical_after overrides'!U$1, F_Inputs_cyclical!$A$1:$BE$1, 0))),
Cyclical_overrides!U144)</f>
        <v/>
      </c>
      <c r="V144" s="72">
        <f>IF(Cyclical_overrides!V144 = "",
IF(INDEX(F_Inputs_cyclical!$A$1:$BE$243, MATCH('Cyclical_after overrides'!$A144, F_Inputs_cyclical!$A$1:$A$243, 0), MATCH('Cyclical_after overrides'!V$1, F_Inputs_cyclical!$A$1:$BE$1, 0))="", "", INDEX(F_Inputs_cyclical!$A$1:$BE$243, MATCH('Cyclical_after overrides'!$A144, F_Inputs_cyclical!$A$1:$A$243, 0), MATCH('Cyclical_after overrides'!V$1, F_Inputs_cyclical!$A$1:$BE$1, 0))),
Cyclical_overrides!V144)</f>
        <v>513.15599999999995</v>
      </c>
      <c r="W144" s="72">
        <f>IF(Cyclical_overrides!W144 = "",
IF(INDEX(F_Inputs_cyclical!$A$1:$BE$243, MATCH('Cyclical_after overrides'!$A144, F_Inputs_cyclical!$A$1:$A$243, 0), MATCH('Cyclical_after overrides'!W$1, F_Inputs_cyclical!$A$1:$BE$1, 0))="", "", INDEX(F_Inputs_cyclical!$A$1:$BE$243, MATCH('Cyclical_after overrides'!$A144, F_Inputs_cyclical!$A$1:$A$243, 0), MATCH('Cyclical_after overrides'!W$1, F_Inputs_cyclical!$A$1:$BE$1, 0))),
Cyclical_overrides!W144)</f>
        <v>904.04600000000005</v>
      </c>
      <c r="X144" s="72">
        <f>IF(Cyclical_overrides!X144 = "",
IF(INDEX(F_Inputs_cyclical!$A$1:$BE$243, MATCH('Cyclical_after overrides'!$A144, F_Inputs_cyclical!$A$1:$A$243, 0), MATCH('Cyclical_after overrides'!X$1, F_Inputs_cyclical!$A$1:$BE$1, 0))="", "", INDEX(F_Inputs_cyclical!$A$1:$BE$243, MATCH('Cyclical_after overrides'!$A144, F_Inputs_cyclical!$A$1:$A$243, 0), MATCH('Cyclical_after overrides'!X$1, F_Inputs_cyclical!$A$1:$BE$1, 0))),
Cyclical_overrides!X144)</f>
        <v>0</v>
      </c>
      <c r="Y144" s="72">
        <f>IF(Cyclical_overrides!Y144 = "",
IF(INDEX(F_Inputs_cyclical!$A$1:$BE$243, MATCH('Cyclical_after overrides'!$A144, F_Inputs_cyclical!$A$1:$A$243, 0), MATCH('Cyclical_after overrides'!Y$1, F_Inputs_cyclical!$A$1:$BE$1, 0))="", "", INDEX(F_Inputs_cyclical!$A$1:$BE$243, MATCH('Cyclical_after overrides'!$A144, F_Inputs_cyclical!$A$1:$A$243, 0), MATCH('Cyclical_after overrides'!Y$1, F_Inputs_cyclical!$A$1:$BE$1, 0))),
Cyclical_overrides!Y144)</f>
        <v>0</v>
      </c>
      <c r="Z144" s="72">
        <f>IF(Cyclical_overrides!Z144 = "",
IF(INDEX(F_Inputs_cyclical!$A$1:$BE$243, MATCH('Cyclical_after overrides'!$A144, F_Inputs_cyclical!$A$1:$A$243, 0), MATCH('Cyclical_after overrides'!Z$1, F_Inputs_cyclical!$A$1:$BE$1, 0))="", "", INDEX(F_Inputs_cyclical!$A$1:$BE$243, MATCH('Cyclical_after overrides'!$A144, F_Inputs_cyclical!$A$1:$A$243, 0), MATCH('Cyclical_after overrides'!Z$1, F_Inputs_cyclical!$A$1:$BE$1, 0))),
Cyclical_overrides!Z144)</f>
        <v>0</v>
      </c>
      <c r="AA144" s="72">
        <f>IF(Cyclical_overrides!AA144 = "",
IF(INDEX(F_Inputs_cyclical!$A$1:$BE$243, MATCH('Cyclical_after overrides'!$A144, F_Inputs_cyclical!$A$1:$A$243, 0), MATCH('Cyclical_after overrides'!AA$1, F_Inputs_cyclical!$A$1:$BE$1, 0))="", "", INDEX(F_Inputs_cyclical!$A$1:$BE$243, MATCH('Cyclical_after overrides'!$A144, F_Inputs_cyclical!$A$1:$A$243, 0), MATCH('Cyclical_after overrides'!AA$1, F_Inputs_cyclical!$A$1:$BE$1, 0))),
Cyclical_overrides!AA144)</f>
        <v>0</v>
      </c>
      <c r="AB144" s="72" t="str">
        <f>IF(Cyclical_overrides!AB144 = "",
IF(INDEX(F_Inputs_cyclical!$A$1:$BE$243, MATCH('Cyclical_after overrides'!$A144, F_Inputs_cyclical!$A$1:$A$243, 0), MATCH('Cyclical_after overrides'!AB$1, F_Inputs_cyclical!$A$1:$BE$1, 0))="", "", INDEX(F_Inputs_cyclical!$A$1:$BE$243, MATCH('Cyclical_after overrides'!$A144, F_Inputs_cyclical!$A$1:$A$243, 0), MATCH('Cyclical_after overrides'!AB$1, F_Inputs_cyclical!$A$1:$BE$1, 0))),
Cyclical_overrides!AB144)</f>
        <v/>
      </c>
      <c r="AC144" s="72">
        <f>IF(Cyclical_overrides!AC144 = "",
IF(INDEX(F_Inputs_cyclical!$A$1:$BE$243, MATCH('Cyclical_after overrides'!$A144, F_Inputs_cyclical!$A$1:$A$243, 0), MATCH('Cyclical_after overrides'!AC$1, F_Inputs_cyclical!$A$1:$BE$1, 0))="", "", INDEX(F_Inputs_cyclical!$A$1:$BE$243, MATCH('Cyclical_after overrides'!$A144, F_Inputs_cyclical!$A$1:$A$243, 0), MATCH('Cyclical_after overrides'!AC$1, F_Inputs_cyclical!$A$1:$BE$1, 0))),
Cyclical_overrides!AC144)</f>
        <v>28.637735575265701</v>
      </c>
      <c r="AD144" s="72">
        <f>IF(Cyclical_overrides!AD144 = "",
IF(INDEX(F_Inputs_cyclical!$A$1:$BE$243, MATCH('Cyclical_after overrides'!$A144, F_Inputs_cyclical!$A$1:$A$243, 0), MATCH('Cyclical_after overrides'!AD$1, F_Inputs_cyclical!$A$1:$BE$1, 0))="", "", INDEX(F_Inputs_cyclical!$A$1:$BE$243, MATCH('Cyclical_after overrides'!$A144, F_Inputs_cyclical!$A$1:$A$243, 0), MATCH('Cyclical_after overrides'!AD$1, F_Inputs_cyclical!$A$1:$BE$1, 0))),
Cyclical_overrides!AD144)</f>
        <v>2.5999999999999999E-2</v>
      </c>
      <c r="AE144" s="72">
        <f>IF(Cyclical_overrides!AE144 = "",
IF(INDEX(F_Inputs_cyclical!$A$1:$BE$243, MATCH('Cyclical_after overrides'!$A144, F_Inputs_cyclical!$A$1:$A$243, 0), MATCH('Cyclical_after overrides'!AE$1, F_Inputs_cyclical!$A$1:$BE$1, 0))="", "", INDEX(F_Inputs_cyclical!$A$1:$BE$243, MATCH('Cyclical_after overrides'!$A144, F_Inputs_cyclical!$A$1:$A$243, 0), MATCH('Cyclical_after overrides'!AE$1, F_Inputs_cyclical!$A$1:$BE$1, 0))),
Cyclical_overrides!AE144)</f>
        <v>1E-3</v>
      </c>
      <c r="AF144" s="72">
        <f>IF(Cyclical_overrides!AF144 = "",
IF(INDEX(F_Inputs_cyclical!$A$1:$BE$243, MATCH('Cyclical_after overrides'!$A144, F_Inputs_cyclical!$A$1:$A$243, 0), MATCH('Cyclical_after overrides'!AF$1, F_Inputs_cyclical!$A$1:$BE$1, 0))="", "", INDEX(F_Inputs_cyclical!$A$1:$BE$243, MATCH('Cyclical_after overrides'!$A144, F_Inputs_cyclical!$A$1:$A$243, 0), MATCH('Cyclical_after overrides'!AF$1, F_Inputs_cyclical!$A$1:$BE$1, 0))),
Cyclical_overrides!AF144)</f>
        <v>0.18099999999999999</v>
      </c>
      <c r="AG144" s="72">
        <f>IF(Cyclical_overrides!AG144 = "",
IF(INDEX(F_Inputs_cyclical!$A$1:$BE$243, MATCH('Cyclical_after overrides'!$A144, F_Inputs_cyclical!$A$1:$A$243, 0), MATCH('Cyclical_after overrides'!AG$1, F_Inputs_cyclical!$A$1:$BE$1, 0))="", "", INDEX(F_Inputs_cyclical!$A$1:$BE$243, MATCH('Cyclical_after overrides'!$A144, F_Inputs_cyclical!$A$1:$A$243, 0), MATCH('Cyclical_after overrides'!AG$1, F_Inputs_cyclical!$A$1:$BE$1, 0))),
Cyclical_overrides!AG144)</f>
        <v>0</v>
      </c>
      <c r="AH144" s="72">
        <f>IF(Cyclical_overrides!AH144 = "",
IF(INDEX(F_Inputs_cyclical!$A$1:$BE$243, MATCH('Cyclical_after overrides'!$A144, F_Inputs_cyclical!$A$1:$A$243, 0), MATCH('Cyclical_after overrides'!AH$1, F_Inputs_cyclical!$A$1:$BE$1, 0))="", "", INDEX(F_Inputs_cyclical!$A$1:$BE$243, MATCH('Cyclical_after overrides'!$A144, F_Inputs_cyclical!$A$1:$A$243, 0), MATCH('Cyclical_after overrides'!AH$1, F_Inputs_cyclical!$A$1:$BE$1, 0))),
Cyclical_overrides!AH144)</f>
        <v>32.847000000000001</v>
      </c>
      <c r="AI144" s="72">
        <f>IF(Cyclical_overrides!AI144 = "",
IF(INDEX(F_Inputs_cyclical!$A$1:$BE$243, MATCH('Cyclical_after overrides'!$A144, F_Inputs_cyclical!$A$1:$A$243, 0), MATCH('Cyclical_after overrides'!AI$1, F_Inputs_cyclical!$A$1:$BE$1, 0))="", "", INDEX(F_Inputs_cyclical!$A$1:$BE$243, MATCH('Cyclical_after overrides'!$A144, F_Inputs_cyclical!$A$1:$A$243, 0), MATCH('Cyclical_after overrides'!AI$1, F_Inputs_cyclical!$A$1:$BE$1, 0))),
Cyclical_overrides!AI144)</f>
        <v>0</v>
      </c>
      <c r="AJ144" s="72">
        <f>IF(Cyclical_overrides!AJ144 = "",
IF(INDEX(F_Inputs_cyclical!$A$1:$BE$243, MATCH('Cyclical_after overrides'!$A144, F_Inputs_cyclical!$A$1:$A$243, 0), MATCH('Cyclical_after overrides'!AJ$1, F_Inputs_cyclical!$A$1:$BE$1, 0))="", "", INDEX(F_Inputs_cyclical!$A$1:$BE$243, MATCH('Cyclical_after overrides'!$A144, F_Inputs_cyclical!$A$1:$A$243, 0), MATCH('Cyclical_after overrides'!AJ$1, F_Inputs_cyclical!$A$1:$BE$1, 0))),
Cyclical_overrides!AJ144)</f>
        <v>0</v>
      </c>
      <c r="AK144" s="72">
        <f>IF(Cyclical_overrides!AK144 = "",
IF(INDEX(F_Inputs_cyclical!$A$1:$BE$243, MATCH('Cyclical_after overrides'!$A144, F_Inputs_cyclical!$A$1:$A$243, 0), MATCH('Cyclical_after overrides'!AK$1, F_Inputs_cyclical!$A$1:$BE$1, 0))="", "", INDEX(F_Inputs_cyclical!$A$1:$BE$243, MATCH('Cyclical_after overrides'!$A144, F_Inputs_cyclical!$A$1:$A$243, 0), MATCH('Cyclical_after overrides'!AK$1, F_Inputs_cyclical!$A$1:$BE$1, 0))),
Cyclical_overrides!AK144)</f>
        <v>0</v>
      </c>
      <c r="AL144" s="72">
        <f>IF(Cyclical_overrides!AL144 = "",
IF(INDEX(F_Inputs_cyclical!$A$1:$BE$243, MATCH('Cyclical_after overrides'!$A144, F_Inputs_cyclical!$A$1:$A$243, 0), MATCH('Cyclical_after overrides'!AL$1, F_Inputs_cyclical!$A$1:$BE$1, 0))="", "", INDEX(F_Inputs_cyclical!$A$1:$BE$243, MATCH('Cyclical_after overrides'!$A144, F_Inputs_cyclical!$A$1:$A$243, 0), MATCH('Cyclical_after overrides'!AL$1, F_Inputs_cyclical!$A$1:$BE$1, 0))),
Cyclical_overrides!AL144)</f>
        <v>0.42099999999999999</v>
      </c>
      <c r="AM144" s="72">
        <f>IF(Cyclical_overrides!AM144 = "",
IF(INDEX(F_Inputs_cyclical!$A$1:$BE$243, MATCH('Cyclical_after overrides'!$A144, F_Inputs_cyclical!$A$1:$A$243, 0), MATCH('Cyclical_after overrides'!AM$1, F_Inputs_cyclical!$A$1:$BE$1, 0))="", "", INDEX(F_Inputs_cyclical!$A$1:$BE$243, MATCH('Cyclical_after overrides'!$A144, F_Inputs_cyclical!$A$1:$A$243, 0), MATCH('Cyclical_after overrides'!AM$1, F_Inputs_cyclical!$A$1:$BE$1, 0))),
Cyclical_overrides!AM144)</f>
        <v>8.64073557526571</v>
      </c>
      <c r="AN144" s="72" t="str">
        <f>IF(Cyclical_overrides!AN144 = "",
IF(INDEX(F_Inputs_cyclical!$A$1:$BE$243, MATCH('Cyclical_after overrides'!$A144, F_Inputs_cyclical!$A$1:$A$243, 0), MATCH('Cyclical_after overrides'!AN$1, F_Inputs_cyclical!$A$1:$BE$1, 0))="", "", INDEX(F_Inputs_cyclical!$A$1:$BE$243, MATCH('Cyclical_after overrides'!$A144, F_Inputs_cyclical!$A$1:$A$243, 0), MATCH('Cyclical_after overrides'!AN$1, F_Inputs_cyclical!$A$1:$BE$1, 0))),
Cyclical_overrides!AN144)</f>
        <v/>
      </c>
      <c r="AO144" s="72">
        <f>IF(Cyclical_overrides!AO144 = "",
IF(INDEX(F_Inputs_cyclical!$A$1:$BE$243, MATCH('Cyclical_after overrides'!$A144, F_Inputs_cyclical!$A$1:$A$243, 0), MATCH('Cyclical_after overrides'!AO$1, F_Inputs_cyclical!$A$1:$BE$1, 0))="", "", INDEX(F_Inputs_cyclical!$A$1:$BE$243, MATCH('Cyclical_after overrides'!$A144, F_Inputs_cyclical!$A$1:$A$243, 0), MATCH('Cyclical_after overrides'!AO$1, F_Inputs_cyclical!$A$1:$BE$1, 0))),
Cyclical_overrides!AO144)</f>
        <v>0</v>
      </c>
      <c r="AP144" s="72">
        <f>IF(Cyclical_overrides!AP144 = "",
IF(INDEX(F_Inputs_cyclical!$A$1:$BE$243, MATCH('Cyclical_after overrides'!$A144, F_Inputs_cyclical!$A$1:$A$243, 0), MATCH('Cyclical_after overrides'!AP$1, F_Inputs_cyclical!$A$1:$BE$1, 0))="", "", INDEX(F_Inputs_cyclical!$A$1:$BE$243, MATCH('Cyclical_after overrides'!$A144, F_Inputs_cyclical!$A$1:$A$243, 0), MATCH('Cyclical_after overrides'!AP$1, F_Inputs_cyclical!$A$1:$BE$1, 0))),
Cyclical_overrides!AP144)</f>
        <v>0.42099999999999999</v>
      </c>
      <c r="AQ144" s="72" t="str">
        <f>IF(Cyclical_overrides!AQ144 = "",
IF(INDEX(F_Inputs_cyclical!$A$1:$BE$243, MATCH('Cyclical_after overrides'!$A144, F_Inputs_cyclical!$A$1:$A$243, 0), MATCH('Cyclical_after overrides'!AQ$1, F_Inputs_cyclical!$A$1:$BE$1, 0))="", "", INDEX(F_Inputs_cyclical!$A$1:$BE$243, MATCH('Cyclical_after overrides'!$A144, F_Inputs_cyclical!$A$1:$A$243, 0), MATCH('Cyclical_after overrides'!AQ$1, F_Inputs_cyclical!$A$1:$BE$1, 0))),
Cyclical_overrides!AQ144)</f>
        <v/>
      </c>
      <c r="AR144" s="72" t="str">
        <f>IF(Cyclical_overrides!AR144 = "",
IF(INDEX(F_Inputs_cyclical!$A$1:$BE$243, MATCH('Cyclical_after overrides'!$A144, F_Inputs_cyclical!$A$1:$A$243, 0), MATCH('Cyclical_after overrides'!AR$1, F_Inputs_cyclical!$A$1:$BE$1, 0))="", "", INDEX(F_Inputs_cyclical!$A$1:$BE$243, MATCH('Cyclical_after overrides'!$A144, F_Inputs_cyclical!$A$1:$A$243, 0), MATCH('Cyclical_after overrides'!AR$1, F_Inputs_cyclical!$A$1:$BE$1, 0))),
Cyclical_overrides!AR144)</f>
        <v/>
      </c>
      <c r="AS144" s="72" t="str">
        <f>IF(Cyclical_overrides!AS144 = "",
IF(INDEX(F_Inputs_cyclical!$A$1:$BE$243, MATCH('Cyclical_after overrides'!$A144, F_Inputs_cyclical!$A$1:$A$243, 0), MATCH('Cyclical_after overrides'!AS$1, F_Inputs_cyclical!$A$1:$BE$1, 0))="", "", INDEX(F_Inputs_cyclical!$A$1:$BE$243, MATCH('Cyclical_after overrides'!$A144, F_Inputs_cyclical!$A$1:$A$243, 0), MATCH('Cyclical_after overrides'!AS$1, F_Inputs_cyclical!$A$1:$BE$1, 0))),
Cyclical_overrides!AS144)</f>
        <v/>
      </c>
      <c r="AT144" s="72" t="str">
        <f>IF(Cyclical_overrides!AT144 = "",
IF(INDEX(F_Inputs_cyclical!$A$1:$BE$243, MATCH('Cyclical_after overrides'!$A144, F_Inputs_cyclical!$A$1:$A$243, 0), MATCH('Cyclical_after overrides'!AT$1, F_Inputs_cyclical!$A$1:$BE$1, 0))="", "", INDEX(F_Inputs_cyclical!$A$1:$BE$243, MATCH('Cyclical_after overrides'!$A144, F_Inputs_cyclical!$A$1:$A$243, 0), MATCH('Cyclical_after overrides'!AT$1, F_Inputs_cyclical!$A$1:$BE$1, 0))),
Cyclical_overrides!AT144)</f>
        <v/>
      </c>
      <c r="AU144" s="72" t="str">
        <f>IF(Cyclical_overrides!AU144 = "",
IF(INDEX(F_Inputs_cyclical!$A$1:$BE$243, MATCH('Cyclical_after overrides'!$A144, F_Inputs_cyclical!$A$1:$A$243, 0), MATCH('Cyclical_after overrides'!AU$1, F_Inputs_cyclical!$A$1:$BE$1, 0))="", "", INDEX(F_Inputs_cyclical!$A$1:$BE$243, MATCH('Cyclical_after overrides'!$A144, F_Inputs_cyclical!$A$1:$A$243, 0), MATCH('Cyclical_after overrides'!AU$1, F_Inputs_cyclical!$A$1:$BE$1, 0))),
Cyclical_overrides!AU144)</f>
        <v/>
      </c>
      <c r="AV144" s="72" t="str">
        <f>IF(Cyclical_overrides!AV144 = "",
IF(INDEX(F_Inputs_cyclical!$A$1:$BE$243, MATCH('Cyclical_after overrides'!$A144, F_Inputs_cyclical!$A$1:$A$243, 0), MATCH('Cyclical_after overrides'!AV$1, F_Inputs_cyclical!$A$1:$BE$1, 0))="", "", INDEX(F_Inputs_cyclical!$A$1:$BE$243, MATCH('Cyclical_after overrides'!$A144, F_Inputs_cyclical!$A$1:$A$243, 0), MATCH('Cyclical_after overrides'!AV$1, F_Inputs_cyclical!$A$1:$BE$1, 0))),
Cyclical_overrides!AV144)</f>
        <v/>
      </c>
      <c r="AW144" s="72">
        <f>IF(Cyclical_overrides!AW144 = "",
IF(INDEX(F_Inputs_cyclical!$A$1:$BE$243, MATCH('Cyclical_after overrides'!$A144, F_Inputs_cyclical!$A$1:$A$243, 0), MATCH('Cyclical_after overrides'!AW$1, F_Inputs_cyclical!$A$1:$BE$1, 0))="", "", INDEX(F_Inputs_cyclical!$A$1:$BE$243, MATCH('Cyclical_after overrides'!$A144, F_Inputs_cyclical!$A$1:$A$243, 0), MATCH('Cyclical_after overrides'!AW$1, F_Inputs_cyclical!$A$1:$BE$1, 0))),
Cyclical_overrides!AW144)</f>
        <v>1.0877412700751434</v>
      </c>
      <c r="AX144" s="72">
        <f>IF(Cyclical_overrides!AX144 = "",
IF(INDEX(F_Inputs_cyclical!$A$1:$BE$243, MATCH('Cyclical_after overrides'!$A144, F_Inputs_cyclical!$A$1:$A$243, 0), MATCH('Cyclical_after overrides'!AX$1, F_Inputs_cyclical!$A$1:$BE$1, 0))="", "", INDEX(F_Inputs_cyclical!$A$1:$BE$243, MATCH('Cyclical_after overrides'!$A144, F_Inputs_cyclical!$A$1:$A$243, 0), MATCH('Cyclical_after overrides'!AX$1, F_Inputs_cyclical!$A$1:$BE$1, 0))),
Cyclical_overrides!AX144)</f>
        <v>22.253257085267748</v>
      </c>
      <c r="AY144" s="72">
        <f>IF(Cyclical_overrides!AY144 = "",
IF(INDEX(F_Inputs_cyclical!$A$1:$BE$243, MATCH('Cyclical_after overrides'!$A144, F_Inputs_cyclical!$A$1:$A$243, 0), MATCH('Cyclical_after overrides'!AY$1, F_Inputs_cyclical!$A$1:$BE$1, 0))="", "", INDEX(F_Inputs_cyclical!$A$1:$BE$243, MATCH('Cyclical_after overrides'!$A144, F_Inputs_cyclical!$A$1:$A$243, 0), MATCH('Cyclical_after overrides'!AY$1, F_Inputs_cyclical!$A$1:$BE$1, 0))),
Cyclical_overrides!AY144)</f>
        <v>138.82638652952372</v>
      </c>
      <c r="AZ144" s="72">
        <f>IF(Cyclical_overrides!AZ144 = "",
IF(INDEX(F_Inputs_cyclical!$A$1:$BE$243, MATCH('Cyclical_after overrides'!$A144, F_Inputs_cyclical!$A$1:$A$243, 0), MATCH('Cyclical_after overrides'!AZ$1, F_Inputs_cyclical!$A$1:$BE$1, 0))="", "", INDEX(F_Inputs_cyclical!$A$1:$BE$243, MATCH('Cyclical_after overrides'!$A144, F_Inputs_cyclical!$A$1:$A$243, 0), MATCH('Cyclical_after overrides'!AZ$1, F_Inputs_cyclical!$A$1:$BE$1, 0))),
Cyclical_overrides!AZ144)</f>
        <v>2.109519146461293</v>
      </c>
      <c r="BA144" s="72">
        <f>IF(Cyclical_overrides!BA144 = "",
IF(INDEX(F_Inputs_cyclical!$A$1:$BE$243, MATCH('Cyclical_after overrides'!$A144, F_Inputs_cyclical!$A$1:$A$243, 0), MATCH('Cyclical_after overrides'!BA$1, F_Inputs_cyclical!$A$1:$BE$1, 0))="", "", INDEX(F_Inputs_cyclical!$A$1:$BE$243, MATCH('Cyclical_after overrides'!$A144, F_Inputs_cyclical!$A$1:$A$243, 0), MATCH('Cyclical_after overrides'!BA$1, F_Inputs_cyclical!$A$1:$BE$1, 0))),
Cyclical_overrides!BA144)</f>
        <v>10.58372309207291</v>
      </c>
      <c r="BB144" s="72">
        <f>IF(Cyclical_overrides!BB144 = "",
IF(INDEX(F_Inputs_cyclical!$A$1:$BE$243, MATCH('Cyclical_after overrides'!$A144, F_Inputs_cyclical!$A$1:$A$243, 0), MATCH('Cyclical_after overrides'!BB$1, F_Inputs_cyclical!$A$1:$BE$1, 0))="", "", INDEX(F_Inputs_cyclical!$A$1:$BE$243, MATCH('Cyclical_after overrides'!$A144, F_Inputs_cyclical!$A$1:$A$243, 0), MATCH('Cyclical_after overrides'!BB$1, F_Inputs_cyclical!$A$1:$BE$1, 0))),
Cyclical_overrides!BB144)</f>
        <v>10.58372309207291</v>
      </c>
      <c r="BC144" s="72">
        <f>IF(Cyclical_overrides!BC144 = "",
IF(INDEX(F_Inputs_cyclical!$A$1:$BE$243, MATCH('Cyclical_after overrides'!$A144, F_Inputs_cyclical!$A$1:$A$243, 0), MATCH('Cyclical_after overrides'!BC$1, F_Inputs_cyclical!$A$1:$BE$1, 0))="", "", INDEX(F_Inputs_cyclical!$A$1:$BE$243, MATCH('Cyclical_after overrides'!$A144, F_Inputs_cyclical!$A$1:$A$243, 0), MATCH('Cyclical_after overrides'!BC$1, F_Inputs_cyclical!$A$1:$BE$1, 0))),
Cyclical_overrides!BC144)</f>
        <v>14.426222859654677</v>
      </c>
      <c r="BD144" s="72">
        <f>IF(Cyclical_overrides!BD144 = "",
IF(INDEX(F_Inputs_cyclical!$A$1:$BE$243, MATCH('Cyclical_after overrides'!$A144, F_Inputs_cyclical!$A$1:$A$243, 0), MATCH('Cyclical_after overrides'!BD$1, F_Inputs_cyclical!$A$1:$BE$1, 0))="", "", INDEX(F_Inputs_cyclical!$A$1:$BE$243, MATCH('Cyclical_after overrides'!$A144, F_Inputs_cyclical!$A$1:$A$243, 0), MATCH('Cyclical_after overrides'!BD$1, F_Inputs_cyclical!$A$1:$BE$1, 0))),
Cyclical_overrides!BD144)</f>
        <v>256.17700000000002</v>
      </c>
      <c r="BE144" s="194"/>
    </row>
    <row r="145" spans="1:57" x14ac:dyDescent="0.4">
      <c r="A145" s="63" t="str">
        <f t="shared" si="2"/>
        <v>AFW23</v>
      </c>
      <c r="B145" s="63" t="s">
        <v>397</v>
      </c>
      <c r="C145" s="63" t="s">
        <v>261</v>
      </c>
      <c r="D145" s="72">
        <f>IF(Cyclical_overrides!D145 = "",
IF(INDEX(F_Inputs_cyclical!$A$1:$BE$243, MATCH('Cyclical_after overrides'!$A145, F_Inputs_cyclical!$A$1:$A$243, 0), MATCH('Cyclical_after overrides'!D$1, F_Inputs_cyclical!$A$1:$BE$1, 0))="", "", INDEX(F_Inputs_cyclical!$A$1:$BE$243, MATCH('Cyclical_after overrides'!$A145, F_Inputs_cyclical!$A$1:$A$243, 0), MATCH('Cyclical_after overrides'!D$1, F_Inputs_cyclical!$A$1:$BE$1, 0))),
Cyclical_overrides!D145)</f>
        <v>7.085</v>
      </c>
      <c r="E145" s="72">
        <f>IF(Cyclical_overrides!E145 = "",
IF(INDEX(F_Inputs_cyclical!$A$1:$BE$243, MATCH('Cyclical_after overrides'!$A145, F_Inputs_cyclical!$A$1:$A$243, 0), MATCH('Cyclical_after overrides'!E$1, F_Inputs_cyclical!$A$1:$BE$1, 0))="", "", INDEX(F_Inputs_cyclical!$A$1:$BE$243, MATCH('Cyclical_after overrides'!$A145, F_Inputs_cyclical!$A$1:$A$243, 0), MATCH('Cyclical_after overrides'!E$1, F_Inputs_cyclical!$A$1:$BE$1, 0))),
Cyclical_overrides!E145)</f>
        <v>2.1469999999999998</v>
      </c>
      <c r="F145" s="72">
        <f>IF(Cyclical_overrides!F145 = "",
IF(INDEX(F_Inputs_cyclical!$A$1:$BE$243, MATCH('Cyclical_after overrides'!$A145, F_Inputs_cyclical!$A$1:$A$243, 0), MATCH('Cyclical_after overrides'!F$1, F_Inputs_cyclical!$A$1:$BE$1, 0))="", "", INDEX(F_Inputs_cyclical!$A$1:$BE$243, MATCH('Cyclical_after overrides'!$A145, F_Inputs_cyclical!$A$1:$A$243, 0), MATCH('Cyclical_after overrides'!F$1, F_Inputs_cyclical!$A$1:$BE$1, 0))),
Cyclical_overrides!F145)</f>
        <v>11.199</v>
      </c>
      <c r="G145" s="72">
        <f>IF(Cyclical_overrides!G145 = "",
IF(INDEX(F_Inputs_cyclical!$A$1:$BE$243, MATCH('Cyclical_after overrides'!$A145, F_Inputs_cyclical!$A$1:$A$243, 0), MATCH('Cyclical_after overrides'!G$1, F_Inputs_cyclical!$A$1:$BE$1, 0))="", "", INDEX(F_Inputs_cyclical!$A$1:$BE$243, MATCH('Cyclical_after overrides'!$A145, F_Inputs_cyclical!$A$1:$A$243, 0), MATCH('Cyclical_after overrides'!G$1, F_Inputs_cyclical!$A$1:$BE$1, 0))),
Cyclical_overrides!G145)</f>
        <v>1.6850000000000001</v>
      </c>
      <c r="H145" s="72">
        <f>IF(Cyclical_overrides!H145 = "",
IF(INDEX(F_Inputs_cyclical!$A$1:$BE$243, MATCH('Cyclical_after overrides'!$A145, F_Inputs_cyclical!$A$1:$A$243, 0), MATCH('Cyclical_after overrides'!H$1, F_Inputs_cyclical!$A$1:$BE$1, 0))="", "", INDEX(F_Inputs_cyclical!$A$1:$BE$243, MATCH('Cyclical_after overrides'!$A145, F_Inputs_cyclical!$A$1:$A$243, 0), MATCH('Cyclical_after overrides'!H$1, F_Inputs_cyclical!$A$1:$BE$1, 0))),
Cyclical_overrides!H145)</f>
        <v>0.23400000000000001</v>
      </c>
      <c r="I145" s="72">
        <f>IF(Cyclical_overrides!I145 = "",
IF(INDEX(F_Inputs_cyclical!$A$1:$BE$243, MATCH('Cyclical_after overrides'!$A145, F_Inputs_cyclical!$A$1:$A$243, 0), MATCH('Cyclical_after overrides'!I$1, F_Inputs_cyclical!$A$1:$BE$1, 0))="", "", INDEX(F_Inputs_cyclical!$A$1:$BE$243, MATCH('Cyclical_after overrides'!$A145, F_Inputs_cyclical!$A$1:$A$243, 0), MATCH('Cyclical_after overrides'!I$1, F_Inputs_cyclical!$A$1:$BE$1, 0))),
Cyclical_overrides!I145)</f>
        <v>0</v>
      </c>
      <c r="J145" s="72" t="str">
        <f>IF(Cyclical_overrides!J145 = "",
IF(INDEX(F_Inputs_cyclical!$A$1:$BE$243, MATCH('Cyclical_after overrides'!$A145, F_Inputs_cyclical!$A$1:$A$243, 0), MATCH('Cyclical_after overrides'!J$1, F_Inputs_cyclical!$A$1:$BE$1, 0))="", "", INDEX(F_Inputs_cyclical!$A$1:$BE$243, MATCH('Cyclical_after overrides'!$A145, F_Inputs_cyclical!$A$1:$A$243, 0), MATCH('Cyclical_after overrides'!J$1, F_Inputs_cyclical!$A$1:$BE$1, 0))),
Cyclical_overrides!J145)</f>
        <v/>
      </c>
      <c r="K145" s="72">
        <f>IF(Cyclical_overrides!K145 = "",
IF(INDEX(F_Inputs_cyclical!$A$1:$BE$243, MATCH('Cyclical_after overrides'!$A145, F_Inputs_cyclical!$A$1:$A$243, 0), MATCH('Cyclical_after overrides'!K$1, F_Inputs_cyclical!$A$1:$BE$1, 0))="", "", INDEX(F_Inputs_cyclical!$A$1:$BE$243, MATCH('Cyclical_after overrides'!$A145, F_Inputs_cyclical!$A$1:$A$243, 0), MATCH('Cyclical_after overrides'!K$1, F_Inputs_cyclical!$A$1:$BE$1, 0))),
Cyclical_overrides!K145)</f>
        <v>7.3618420000000002</v>
      </c>
      <c r="L145" s="72" t="str">
        <f>IF(Cyclical_overrides!L145 = "",
IF(INDEX(F_Inputs_cyclical!$A$1:$BE$243, MATCH('Cyclical_after overrides'!$A145, F_Inputs_cyclical!$A$1:$A$243, 0), MATCH('Cyclical_after overrides'!L$1, F_Inputs_cyclical!$A$1:$BE$1, 0))="", "", INDEX(F_Inputs_cyclical!$A$1:$BE$243, MATCH('Cyclical_after overrides'!$A145, F_Inputs_cyclical!$A$1:$A$243, 0), MATCH('Cyclical_after overrides'!L$1, F_Inputs_cyclical!$A$1:$BE$1, 0))),
Cyclical_overrides!L145)</f>
        <v/>
      </c>
      <c r="M145" s="72" t="str">
        <f>IF(Cyclical_overrides!M145 = "",
IF(INDEX(F_Inputs_cyclical!$A$1:$BE$243, MATCH('Cyclical_after overrides'!$A145, F_Inputs_cyclical!$A$1:$A$243, 0), MATCH('Cyclical_after overrides'!M$1, F_Inputs_cyclical!$A$1:$BE$1, 0))="", "", INDEX(F_Inputs_cyclical!$A$1:$BE$243, MATCH('Cyclical_after overrides'!$A145, F_Inputs_cyclical!$A$1:$A$243, 0), MATCH('Cyclical_after overrides'!M$1, F_Inputs_cyclical!$A$1:$BE$1, 0))),
Cyclical_overrides!M145)</f>
        <v/>
      </c>
      <c r="N145" s="72" t="str">
        <f>IF(Cyclical_overrides!N145 = "",
IF(INDEX(F_Inputs_cyclical!$A$1:$BE$243, MATCH('Cyclical_after overrides'!$A145, F_Inputs_cyclical!$A$1:$A$243, 0), MATCH('Cyclical_after overrides'!N$1, F_Inputs_cyclical!$A$1:$BE$1, 0))="", "", INDEX(F_Inputs_cyclical!$A$1:$BE$243, MATCH('Cyclical_after overrides'!$A145, F_Inputs_cyclical!$A$1:$A$243, 0), MATCH('Cyclical_after overrides'!N$1, F_Inputs_cyclical!$A$1:$BE$1, 0))),
Cyclical_overrides!N145)</f>
        <v/>
      </c>
      <c r="O145" s="72" t="str">
        <f>IF(Cyclical_overrides!O145 = "",
IF(INDEX(F_Inputs_cyclical!$A$1:$BE$243, MATCH('Cyclical_after overrides'!$A145, F_Inputs_cyclical!$A$1:$A$243, 0), MATCH('Cyclical_after overrides'!O$1, F_Inputs_cyclical!$A$1:$BE$1, 0))="", "", INDEX(F_Inputs_cyclical!$A$1:$BE$243, MATCH('Cyclical_after overrides'!$A145, F_Inputs_cyclical!$A$1:$A$243, 0), MATCH('Cyclical_after overrides'!O$1, F_Inputs_cyclical!$A$1:$BE$1, 0))),
Cyclical_overrides!O145)</f>
        <v/>
      </c>
      <c r="P145" s="72" t="str">
        <f>IF(Cyclical_overrides!P145 = "",
IF(INDEX(F_Inputs_cyclical!$A$1:$BE$243, MATCH('Cyclical_after overrides'!$A145, F_Inputs_cyclical!$A$1:$A$243, 0), MATCH('Cyclical_after overrides'!P$1, F_Inputs_cyclical!$A$1:$BE$1, 0))="", "", INDEX(F_Inputs_cyclical!$A$1:$BE$243, MATCH('Cyclical_after overrides'!$A145, F_Inputs_cyclical!$A$1:$A$243, 0), MATCH('Cyclical_after overrides'!P$1, F_Inputs_cyclical!$A$1:$BE$1, 0))),
Cyclical_overrides!P145)</f>
        <v/>
      </c>
      <c r="Q145" s="72" t="str">
        <f>IF(Cyclical_overrides!Q145 = "",
IF(INDEX(F_Inputs_cyclical!$A$1:$BE$243, MATCH('Cyclical_after overrides'!$A145, F_Inputs_cyclical!$A$1:$A$243, 0), MATCH('Cyclical_after overrides'!Q$1, F_Inputs_cyclical!$A$1:$BE$1, 0))="", "", INDEX(F_Inputs_cyclical!$A$1:$BE$243, MATCH('Cyclical_after overrides'!$A145, F_Inputs_cyclical!$A$1:$A$243, 0), MATCH('Cyclical_after overrides'!Q$1, F_Inputs_cyclical!$A$1:$BE$1, 0))),
Cyclical_overrides!Q145)</f>
        <v/>
      </c>
      <c r="R145" s="72" t="str">
        <f>IF(Cyclical_overrides!R145 = "",
IF(INDEX(F_Inputs_cyclical!$A$1:$BE$243, MATCH('Cyclical_after overrides'!$A145, F_Inputs_cyclical!$A$1:$A$243, 0), MATCH('Cyclical_after overrides'!R$1, F_Inputs_cyclical!$A$1:$BE$1, 0))="", "", INDEX(F_Inputs_cyclical!$A$1:$BE$243, MATCH('Cyclical_after overrides'!$A145, F_Inputs_cyclical!$A$1:$A$243, 0), MATCH('Cyclical_after overrides'!R$1, F_Inputs_cyclical!$A$1:$BE$1, 0))),
Cyclical_overrides!R145)</f>
        <v/>
      </c>
      <c r="S145" s="72" t="str">
        <f>IF(Cyclical_overrides!S145 = "",
IF(INDEX(F_Inputs_cyclical!$A$1:$BE$243, MATCH('Cyclical_after overrides'!$A145, F_Inputs_cyclical!$A$1:$A$243, 0), MATCH('Cyclical_after overrides'!S$1, F_Inputs_cyclical!$A$1:$BE$1, 0))="", "", INDEX(F_Inputs_cyclical!$A$1:$BE$243, MATCH('Cyclical_after overrides'!$A145, F_Inputs_cyclical!$A$1:$A$243, 0), MATCH('Cyclical_after overrides'!S$1, F_Inputs_cyclical!$A$1:$BE$1, 0))),
Cyclical_overrides!S145)</f>
        <v/>
      </c>
      <c r="T145" s="72" t="str">
        <f>IF(Cyclical_overrides!T145 = "",
IF(INDEX(F_Inputs_cyclical!$A$1:$BE$243, MATCH('Cyclical_after overrides'!$A145, F_Inputs_cyclical!$A$1:$A$243, 0), MATCH('Cyclical_after overrides'!T$1, F_Inputs_cyclical!$A$1:$BE$1, 0))="", "", INDEX(F_Inputs_cyclical!$A$1:$BE$243, MATCH('Cyclical_after overrides'!$A145, F_Inputs_cyclical!$A$1:$A$243, 0), MATCH('Cyclical_after overrides'!T$1, F_Inputs_cyclical!$A$1:$BE$1, 0))),
Cyclical_overrides!T145)</f>
        <v/>
      </c>
      <c r="U145" s="72" t="str">
        <f>IF(Cyclical_overrides!U145 = "",
IF(INDEX(F_Inputs_cyclical!$A$1:$BE$243, MATCH('Cyclical_after overrides'!$A145, F_Inputs_cyclical!$A$1:$A$243, 0), MATCH('Cyclical_after overrides'!U$1, F_Inputs_cyclical!$A$1:$BE$1, 0))="", "", INDEX(F_Inputs_cyclical!$A$1:$BE$243, MATCH('Cyclical_after overrides'!$A145, F_Inputs_cyclical!$A$1:$A$243, 0), MATCH('Cyclical_after overrides'!U$1, F_Inputs_cyclical!$A$1:$BE$1, 0))),
Cyclical_overrides!U145)</f>
        <v/>
      </c>
      <c r="V145" s="72">
        <f>IF(Cyclical_overrides!V145 = "",
IF(INDEX(F_Inputs_cyclical!$A$1:$BE$243, MATCH('Cyclical_after overrides'!$A145, F_Inputs_cyclical!$A$1:$A$243, 0), MATCH('Cyclical_after overrides'!V$1, F_Inputs_cyclical!$A$1:$BE$1, 0))="", "", INDEX(F_Inputs_cyclical!$A$1:$BE$243, MATCH('Cyclical_after overrides'!$A145, F_Inputs_cyclical!$A$1:$A$243, 0), MATCH('Cyclical_after overrides'!V$1, F_Inputs_cyclical!$A$1:$BE$1, 0))),
Cyclical_overrides!V145)</f>
        <v>485.11799999999999</v>
      </c>
      <c r="W145" s="72">
        <f>IF(Cyclical_overrides!W145 = "",
IF(INDEX(F_Inputs_cyclical!$A$1:$BE$243, MATCH('Cyclical_after overrides'!$A145, F_Inputs_cyclical!$A$1:$A$243, 0), MATCH('Cyclical_after overrides'!W$1, F_Inputs_cyclical!$A$1:$BE$1, 0))="", "", INDEX(F_Inputs_cyclical!$A$1:$BE$243, MATCH('Cyclical_after overrides'!$A145, F_Inputs_cyclical!$A$1:$A$243, 0), MATCH('Cyclical_after overrides'!W$1, F_Inputs_cyclical!$A$1:$BE$1, 0))),
Cyclical_overrides!W145)</f>
        <v>950.62900000000002</v>
      </c>
      <c r="X145" s="72">
        <f>IF(Cyclical_overrides!X145 = "",
IF(INDEX(F_Inputs_cyclical!$A$1:$BE$243, MATCH('Cyclical_after overrides'!$A145, F_Inputs_cyclical!$A$1:$A$243, 0), MATCH('Cyclical_after overrides'!X$1, F_Inputs_cyclical!$A$1:$BE$1, 0))="", "", INDEX(F_Inputs_cyclical!$A$1:$BE$243, MATCH('Cyclical_after overrides'!$A145, F_Inputs_cyclical!$A$1:$A$243, 0), MATCH('Cyclical_after overrides'!X$1, F_Inputs_cyclical!$A$1:$BE$1, 0))),
Cyclical_overrides!X145)</f>
        <v>0</v>
      </c>
      <c r="Y145" s="72">
        <f>IF(Cyclical_overrides!Y145 = "",
IF(INDEX(F_Inputs_cyclical!$A$1:$BE$243, MATCH('Cyclical_after overrides'!$A145, F_Inputs_cyclical!$A$1:$A$243, 0), MATCH('Cyclical_after overrides'!Y$1, F_Inputs_cyclical!$A$1:$BE$1, 0))="", "", INDEX(F_Inputs_cyclical!$A$1:$BE$243, MATCH('Cyclical_after overrides'!$A145, F_Inputs_cyclical!$A$1:$A$243, 0), MATCH('Cyclical_after overrides'!Y$1, F_Inputs_cyclical!$A$1:$BE$1, 0))),
Cyclical_overrides!Y145)</f>
        <v>0</v>
      </c>
      <c r="Z145" s="72">
        <f>IF(Cyclical_overrides!Z145 = "",
IF(INDEX(F_Inputs_cyclical!$A$1:$BE$243, MATCH('Cyclical_after overrides'!$A145, F_Inputs_cyclical!$A$1:$A$243, 0), MATCH('Cyclical_after overrides'!Z$1, F_Inputs_cyclical!$A$1:$BE$1, 0))="", "", INDEX(F_Inputs_cyclical!$A$1:$BE$243, MATCH('Cyclical_after overrides'!$A145, F_Inputs_cyclical!$A$1:$A$243, 0), MATCH('Cyclical_after overrides'!Z$1, F_Inputs_cyclical!$A$1:$BE$1, 0))),
Cyclical_overrides!Z145)</f>
        <v>0</v>
      </c>
      <c r="AA145" s="72">
        <f>IF(Cyclical_overrides!AA145 = "",
IF(INDEX(F_Inputs_cyclical!$A$1:$BE$243, MATCH('Cyclical_after overrides'!$A145, F_Inputs_cyclical!$A$1:$A$243, 0), MATCH('Cyclical_after overrides'!AA$1, F_Inputs_cyclical!$A$1:$BE$1, 0))="", "", INDEX(F_Inputs_cyclical!$A$1:$BE$243, MATCH('Cyclical_after overrides'!$A145, F_Inputs_cyclical!$A$1:$A$243, 0), MATCH('Cyclical_after overrides'!AA$1, F_Inputs_cyclical!$A$1:$BE$1, 0))),
Cyclical_overrides!AA145)</f>
        <v>0</v>
      </c>
      <c r="AB145" s="72" t="str">
        <f>IF(Cyclical_overrides!AB145 = "",
IF(INDEX(F_Inputs_cyclical!$A$1:$BE$243, MATCH('Cyclical_after overrides'!$A145, F_Inputs_cyclical!$A$1:$A$243, 0), MATCH('Cyclical_after overrides'!AB$1, F_Inputs_cyclical!$A$1:$BE$1, 0))="", "", INDEX(F_Inputs_cyclical!$A$1:$BE$243, MATCH('Cyclical_after overrides'!$A145, F_Inputs_cyclical!$A$1:$A$243, 0), MATCH('Cyclical_after overrides'!AB$1, F_Inputs_cyclical!$A$1:$BE$1, 0))),
Cyclical_overrides!AB145)</f>
        <v/>
      </c>
      <c r="AC145" s="72">
        <f>IF(Cyclical_overrides!AC145 = "",
IF(INDEX(F_Inputs_cyclical!$A$1:$BE$243, MATCH('Cyclical_after overrides'!$A145, F_Inputs_cyclical!$A$1:$A$243, 0), MATCH('Cyclical_after overrides'!AC$1, F_Inputs_cyclical!$A$1:$BE$1, 0))="", "", INDEX(F_Inputs_cyclical!$A$1:$BE$243, MATCH('Cyclical_after overrides'!$A145, F_Inputs_cyclical!$A$1:$A$243, 0), MATCH('Cyclical_after overrides'!AC$1, F_Inputs_cyclical!$A$1:$BE$1, 0))),
Cyclical_overrides!AC145)</f>
        <v>31.52940230466664</v>
      </c>
      <c r="AD145" s="72">
        <f>IF(Cyclical_overrides!AD145 = "",
IF(INDEX(F_Inputs_cyclical!$A$1:$BE$243, MATCH('Cyclical_after overrides'!$A145, F_Inputs_cyclical!$A$1:$A$243, 0), MATCH('Cyclical_after overrides'!AD$1, F_Inputs_cyclical!$A$1:$BE$1, 0))="", "", INDEX(F_Inputs_cyclical!$A$1:$BE$243, MATCH('Cyclical_after overrides'!$A145, F_Inputs_cyclical!$A$1:$A$243, 0), MATCH('Cyclical_after overrides'!AD$1, F_Inputs_cyclical!$A$1:$BE$1, 0))),
Cyclical_overrides!AD145)</f>
        <v>0</v>
      </c>
      <c r="AE145" s="72">
        <f>IF(Cyclical_overrides!AE145 = "",
IF(INDEX(F_Inputs_cyclical!$A$1:$BE$243, MATCH('Cyclical_after overrides'!$A145, F_Inputs_cyclical!$A$1:$A$243, 0), MATCH('Cyclical_after overrides'!AE$1, F_Inputs_cyclical!$A$1:$BE$1, 0))="", "", INDEX(F_Inputs_cyclical!$A$1:$BE$243, MATCH('Cyclical_after overrides'!$A145, F_Inputs_cyclical!$A$1:$A$243, 0), MATCH('Cyclical_after overrides'!AE$1, F_Inputs_cyclical!$A$1:$BE$1, 0))),
Cyclical_overrides!AE145)</f>
        <v>0</v>
      </c>
      <c r="AF145" s="72">
        <f>IF(Cyclical_overrides!AF145 = "",
IF(INDEX(F_Inputs_cyclical!$A$1:$BE$243, MATCH('Cyclical_after overrides'!$A145, F_Inputs_cyclical!$A$1:$A$243, 0), MATCH('Cyclical_after overrides'!AF$1, F_Inputs_cyclical!$A$1:$BE$1, 0))="", "", INDEX(F_Inputs_cyclical!$A$1:$BE$243, MATCH('Cyclical_after overrides'!$A145, F_Inputs_cyclical!$A$1:$A$243, 0), MATCH('Cyclical_after overrides'!AF$1, F_Inputs_cyclical!$A$1:$BE$1, 0))),
Cyclical_overrides!AF145)</f>
        <v>0.33700000000000002</v>
      </c>
      <c r="AG145" s="72">
        <f>IF(Cyclical_overrides!AG145 = "",
IF(INDEX(F_Inputs_cyclical!$A$1:$BE$243, MATCH('Cyclical_after overrides'!$A145, F_Inputs_cyclical!$A$1:$A$243, 0), MATCH('Cyclical_after overrides'!AG$1, F_Inputs_cyclical!$A$1:$BE$1, 0))="", "", INDEX(F_Inputs_cyclical!$A$1:$BE$243, MATCH('Cyclical_after overrides'!$A145, F_Inputs_cyclical!$A$1:$A$243, 0), MATCH('Cyclical_after overrides'!AG$1, F_Inputs_cyclical!$A$1:$BE$1, 0))),
Cyclical_overrides!AG145)</f>
        <v>0</v>
      </c>
      <c r="AH145" s="72">
        <f>IF(Cyclical_overrides!AH145 = "",
IF(INDEX(F_Inputs_cyclical!$A$1:$BE$243, MATCH('Cyclical_after overrides'!$A145, F_Inputs_cyclical!$A$1:$A$243, 0), MATCH('Cyclical_after overrides'!AH$1, F_Inputs_cyclical!$A$1:$BE$1, 0))="", "", INDEX(F_Inputs_cyclical!$A$1:$BE$243, MATCH('Cyclical_after overrides'!$A145, F_Inputs_cyclical!$A$1:$A$243, 0), MATCH('Cyclical_after overrides'!AH$1, F_Inputs_cyclical!$A$1:$BE$1, 0))),
Cyclical_overrides!AH145)</f>
        <v>30.085000000000001</v>
      </c>
      <c r="AI145" s="72">
        <f>IF(Cyclical_overrides!AI145 = "",
IF(INDEX(F_Inputs_cyclical!$A$1:$BE$243, MATCH('Cyclical_after overrides'!$A145, F_Inputs_cyclical!$A$1:$A$243, 0), MATCH('Cyclical_after overrides'!AI$1, F_Inputs_cyclical!$A$1:$BE$1, 0))="", "", INDEX(F_Inputs_cyclical!$A$1:$BE$243, MATCH('Cyclical_after overrides'!$A145, F_Inputs_cyclical!$A$1:$A$243, 0), MATCH('Cyclical_after overrides'!AI$1, F_Inputs_cyclical!$A$1:$BE$1, 0))),
Cyclical_overrides!AI145)</f>
        <v>0</v>
      </c>
      <c r="AJ145" s="72">
        <f>IF(Cyclical_overrides!AJ145 = "",
IF(INDEX(F_Inputs_cyclical!$A$1:$BE$243, MATCH('Cyclical_after overrides'!$A145, F_Inputs_cyclical!$A$1:$A$243, 0), MATCH('Cyclical_after overrides'!AJ$1, F_Inputs_cyclical!$A$1:$BE$1, 0))="", "", INDEX(F_Inputs_cyclical!$A$1:$BE$243, MATCH('Cyclical_after overrides'!$A145, F_Inputs_cyclical!$A$1:$A$243, 0), MATCH('Cyclical_after overrides'!AJ$1, F_Inputs_cyclical!$A$1:$BE$1, 0))),
Cyclical_overrides!AJ145)</f>
        <v>0</v>
      </c>
      <c r="AK145" s="72">
        <f>IF(Cyclical_overrides!AK145 = "",
IF(INDEX(F_Inputs_cyclical!$A$1:$BE$243, MATCH('Cyclical_after overrides'!$A145, F_Inputs_cyclical!$A$1:$A$243, 0), MATCH('Cyclical_after overrides'!AK$1, F_Inputs_cyclical!$A$1:$BE$1, 0))="", "", INDEX(F_Inputs_cyclical!$A$1:$BE$243, MATCH('Cyclical_after overrides'!$A145, F_Inputs_cyclical!$A$1:$A$243, 0), MATCH('Cyclical_after overrides'!AK$1, F_Inputs_cyclical!$A$1:$BE$1, 0))),
Cyclical_overrides!AK145)</f>
        <v>0</v>
      </c>
      <c r="AL145" s="72">
        <f>IF(Cyclical_overrides!AL145 = "",
IF(INDEX(F_Inputs_cyclical!$A$1:$BE$243, MATCH('Cyclical_after overrides'!$A145, F_Inputs_cyclical!$A$1:$A$243, 0), MATCH('Cyclical_after overrides'!AL$1, F_Inputs_cyclical!$A$1:$BE$1, 0))="", "", INDEX(F_Inputs_cyclical!$A$1:$BE$243, MATCH('Cyclical_after overrides'!$A145, F_Inputs_cyclical!$A$1:$A$243, 0), MATCH('Cyclical_after overrides'!AL$1, F_Inputs_cyclical!$A$1:$BE$1, 0))),
Cyclical_overrides!AL145)</f>
        <v>-0.1991682764505604</v>
      </c>
      <c r="AM145" s="72">
        <f>IF(Cyclical_overrides!AM145 = "",
IF(INDEX(F_Inputs_cyclical!$A$1:$BE$243, MATCH('Cyclical_after overrides'!$A145, F_Inputs_cyclical!$A$1:$A$243, 0), MATCH('Cyclical_after overrides'!AM$1, F_Inputs_cyclical!$A$1:$BE$1, 0))="", "", INDEX(F_Inputs_cyclical!$A$1:$BE$243, MATCH('Cyclical_after overrides'!$A145, F_Inputs_cyclical!$A$1:$A$243, 0), MATCH('Cyclical_after overrides'!AM$1, F_Inputs_cyclical!$A$1:$BE$1, 0))),
Cyclical_overrides!AM145)</f>
        <v>9.0415705811172042</v>
      </c>
      <c r="AN145" s="72" t="str">
        <f>IF(Cyclical_overrides!AN145 = "",
IF(INDEX(F_Inputs_cyclical!$A$1:$BE$243, MATCH('Cyclical_after overrides'!$A145, F_Inputs_cyclical!$A$1:$A$243, 0), MATCH('Cyclical_after overrides'!AN$1, F_Inputs_cyclical!$A$1:$BE$1, 0))="", "", INDEX(F_Inputs_cyclical!$A$1:$BE$243, MATCH('Cyclical_after overrides'!$A145, F_Inputs_cyclical!$A$1:$A$243, 0), MATCH('Cyclical_after overrides'!AN$1, F_Inputs_cyclical!$A$1:$BE$1, 0))),
Cyclical_overrides!AN145)</f>
        <v/>
      </c>
      <c r="AO145" s="72">
        <f>IF(Cyclical_overrides!AO145 = "",
IF(INDEX(F_Inputs_cyclical!$A$1:$BE$243, MATCH('Cyclical_after overrides'!$A145, F_Inputs_cyclical!$A$1:$A$243, 0), MATCH('Cyclical_after overrides'!AO$1, F_Inputs_cyclical!$A$1:$BE$1, 0))="", "", INDEX(F_Inputs_cyclical!$A$1:$BE$243, MATCH('Cyclical_after overrides'!$A145, F_Inputs_cyclical!$A$1:$A$243, 0), MATCH('Cyclical_after overrides'!AO$1, F_Inputs_cyclical!$A$1:$BE$1, 0))),
Cyclical_overrides!AO145)</f>
        <v>0</v>
      </c>
      <c r="AP145" s="72">
        <f>IF(Cyclical_overrides!AP145 = "",
IF(INDEX(F_Inputs_cyclical!$A$1:$BE$243, MATCH('Cyclical_after overrides'!$A145, F_Inputs_cyclical!$A$1:$A$243, 0), MATCH('Cyclical_after overrides'!AP$1, F_Inputs_cyclical!$A$1:$BE$1, 0))="", "", INDEX(F_Inputs_cyclical!$A$1:$BE$243, MATCH('Cyclical_after overrides'!$A145, F_Inputs_cyclical!$A$1:$A$243, 0), MATCH('Cyclical_after overrides'!AP$1, F_Inputs_cyclical!$A$1:$BE$1, 0))),
Cyclical_overrides!AP145)</f>
        <v>-0.1991682764505604</v>
      </c>
      <c r="AQ145" s="72" t="str">
        <f>IF(Cyclical_overrides!AQ145 = "",
IF(INDEX(F_Inputs_cyclical!$A$1:$BE$243, MATCH('Cyclical_after overrides'!$A145, F_Inputs_cyclical!$A$1:$A$243, 0), MATCH('Cyclical_after overrides'!AQ$1, F_Inputs_cyclical!$A$1:$BE$1, 0))="", "", INDEX(F_Inputs_cyclical!$A$1:$BE$243, MATCH('Cyclical_after overrides'!$A145, F_Inputs_cyclical!$A$1:$A$243, 0), MATCH('Cyclical_after overrides'!AQ$1, F_Inputs_cyclical!$A$1:$BE$1, 0))),
Cyclical_overrides!AQ145)</f>
        <v/>
      </c>
      <c r="AR145" s="72" t="str">
        <f>IF(Cyclical_overrides!AR145 = "",
IF(INDEX(F_Inputs_cyclical!$A$1:$BE$243, MATCH('Cyclical_after overrides'!$A145, F_Inputs_cyclical!$A$1:$A$243, 0), MATCH('Cyclical_after overrides'!AR$1, F_Inputs_cyclical!$A$1:$BE$1, 0))="", "", INDEX(F_Inputs_cyclical!$A$1:$BE$243, MATCH('Cyclical_after overrides'!$A145, F_Inputs_cyclical!$A$1:$A$243, 0), MATCH('Cyclical_after overrides'!AR$1, F_Inputs_cyclical!$A$1:$BE$1, 0))),
Cyclical_overrides!AR145)</f>
        <v/>
      </c>
      <c r="AS145" s="72" t="str">
        <f>IF(Cyclical_overrides!AS145 = "",
IF(INDEX(F_Inputs_cyclical!$A$1:$BE$243, MATCH('Cyclical_after overrides'!$A145, F_Inputs_cyclical!$A$1:$A$243, 0), MATCH('Cyclical_after overrides'!AS$1, F_Inputs_cyclical!$A$1:$BE$1, 0))="", "", INDEX(F_Inputs_cyclical!$A$1:$BE$243, MATCH('Cyclical_after overrides'!$A145, F_Inputs_cyclical!$A$1:$A$243, 0), MATCH('Cyclical_after overrides'!AS$1, F_Inputs_cyclical!$A$1:$BE$1, 0))),
Cyclical_overrides!AS145)</f>
        <v/>
      </c>
      <c r="AT145" s="72" t="str">
        <f>IF(Cyclical_overrides!AT145 = "",
IF(INDEX(F_Inputs_cyclical!$A$1:$BE$243, MATCH('Cyclical_after overrides'!$A145, F_Inputs_cyclical!$A$1:$A$243, 0), MATCH('Cyclical_after overrides'!AT$1, F_Inputs_cyclical!$A$1:$BE$1, 0))="", "", INDEX(F_Inputs_cyclical!$A$1:$BE$243, MATCH('Cyclical_after overrides'!$A145, F_Inputs_cyclical!$A$1:$A$243, 0), MATCH('Cyclical_after overrides'!AT$1, F_Inputs_cyclical!$A$1:$BE$1, 0))),
Cyclical_overrides!AT145)</f>
        <v/>
      </c>
      <c r="AU145" s="72" t="str">
        <f>IF(Cyclical_overrides!AU145 = "",
IF(INDEX(F_Inputs_cyclical!$A$1:$BE$243, MATCH('Cyclical_after overrides'!$A145, F_Inputs_cyclical!$A$1:$A$243, 0), MATCH('Cyclical_after overrides'!AU$1, F_Inputs_cyclical!$A$1:$BE$1, 0))="", "", INDEX(F_Inputs_cyclical!$A$1:$BE$243, MATCH('Cyclical_after overrides'!$A145, F_Inputs_cyclical!$A$1:$A$243, 0), MATCH('Cyclical_after overrides'!AU$1, F_Inputs_cyclical!$A$1:$BE$1, 0))),
Cyclical_overrides!AU145)</f>
        <v/>
      </c>
      <c r="AV145" s="72" t="str">
        <f>IF(Cyclical_overrides!AV145 = "",
IF(INDEX(F_Inputs_cyclical!$A$1:$BE$243, MATCH('Cyclical_after overrides'!$A145, F_Inputs_cyclical!$A$1:$A$243, 0), MATCH('Cyclical_after overrides'!AV$1, F_Inputs_cyclical!$A$1:$BE$1, 0))="", "", INDEX(F_Inputs_cyclical!$A$1:$BE$243, MATCH('Cyclical_after overrides'!$A145, F_Inputs_cyclical!$A$1:$A$243, 0), MATCH('Cyclical_after overrides'!AV$1, F_Inputs_cyclical!$A$1:$BE$1, 0))),
Cyclical_overrides!AV145)</f>
        <v/>
      </c>
      <c r="AW145" s="72">
        <f>IF(Cyclical_overrides!AW145 = "",
IF(INDEX(F_Inputs_cyclical!$A$1:$BE$243, MATCH('Cyclical_after overrides'!$A145, F_Inputs_cyclical!$A$1:$A$243, 0), MATCH('Cyclical_after overrides'!AW$1, F_Inputs_cyclical!$A$1:$BE$1, 0))="", "", INDEX(F_Inputs_cyclical!$A$1:$BE$243, MATCH('Cyclical_after overrides'!$A145, F_Inputs_cyclical!$A$1:$A$243, 0), MATCH('Cyclical_after overrides'!AW$1, F_Inputs_cyclical!$A$1:$BE$1, 0))),
Cyclical_overrides!AW145)</f>
        <v>1</v>
      </c>
      <c r="AX145" s="72">
        <f>IF(Cyclical_overrides!AX145 = "",
IF(INDEX(F_Inputs_cyclical!$A$1:$BE$243, MATCH('Cyclical_after overrides'!$A145, F_Inputs_cyclical!$A$1:$A$243, 0), MATCH('Cyclical_after overrides'!AX$1, F_Inputs_cyclical!$A$1:$BE$1, 0))="", "", INDEX(F_Inputs_cyclical!$A$1:$BE$243, MATCH('Cyclical_after overrides'!$A145, F_Inputs_cyclical!$A$1:$A$243, 0), MATCH('Cyclical_after overrides'!AX$1, F_Inputs_cyclical!$A$1:$BE$1, 0))),
Cyclical_overrides!AX145)</f>
        <v>23.694286261658931</v>
      </c>
      <c r="AY145" s="72">
        <f>IF(Cyclical_overrides!AY145 = "",
IF(INDEX(F_Inputs_cyclical!$A$1:$BE$243, MATCH('Cyclical_after overrides'!$A145, F_Inputs_cyclical!$A$1:$A$243, 0), MATCH('Cyclical_after overrides'!AY$1, F_Inputs_cyclical!$A$1:$BE$1, 0))="", "", INDEX(F_Inputs_cyclical!$A$1:$BE$243, MATCH('Cyclical_after overrides'!$A145, F_Inputs_cyclical!$A$1:$A$243, 0), MATCH('Cyclical_after overrides'!AY$1, F_Inputs_cyclical!$A$1:$BE$1, 0))),
Cyclical_overrides!AY145)</f>
        <v>138.96185679648485</v>
      </c>
      <c r="AZ145" s="72">
        <f>IF(Cyclical_overrides!AZ145 = "",
IF(INDEX(F_Inputs_cyclical!$A$1:$BE$243, MATCH('Cyclical_after overrides'!$A145, F_Inputs_cyclical!$A$1:$A$243, 0), MATCH('Cyclical_after overrides'!AZ$1, F_Inputs_cyclical!$A$1:$BE$1, 0))="", "", INDEX(F_Inputs_cyclical!$A$1:$BE$243, MATCH('Cyclical_after overrides'!$A145, F_Inputs_cyclical!$A$1:$A$243, 0), MATCH('Cyclical_after overrides'!AZ$1, F_Inputs_cyclical!$A$1:$BE$1, 0))),
Cyclical_overrides!AZ145)</f>
        <v>2.1062404362438381</v>
      </c>
      <c r="BA145" s="72">
        <f>IF(Cyclical_overrides!BA145 = "",
IF(INDEX(F_Inputs_cyclical!$A$1:$BE$243, MATCH('Cyclical_after overrides'!$A145, F_Inputs_cyclical!$A$1:$A$243, 0), MATCH('Cyclical_after overrides'!BA$1, F_Inputs_cyclical!$A$1:$BE$1, 0))="", "", INDEX(F_Inputs_cyclical!$A$1:$BE$243, MATCH('Cyclical_after overrides'!$A145, F_Inputs_cyclical!$A$1:$A$243, 0), MATCH('Cyclical_after overrides'!BA$1, F_Inputs_cyclical!$A$1:$BE$1, 0))),
Cyclical_overrides!BA145)</f>
        <v>10.58372309207291</v>
      </c>
      <c r="BB145" s="72">
        <f>IF(Cyclical_overrides!BB145 = "",
IF(INDEX(F_Inputs_cyclical!$A$1:$BE$243, MATCH('Cyclical_after overrides'!$A145, F_Inputs_cyclical!$A$1:$A$243, 0), MATCH('Cyclical_after overrides'!BB$1, F_Inputs_cyclical!$A$1:$BE$1, 0))="", "", INDEX(F_Inputs_cyclical!$A$1:$BE$243, MATCH('Cyclical_after overrides'!$A145, F_Inputs_cyclical!$A$1:$A$243, 0), MATCH('Cyclical_after overrides'!BB$1, F_Inputs_cyclical!$A$1:$BE$1, 0))),
Cyclical_overrides!BB145)</f>
        <v>10.58372309207291</v>
      </c>
      <c r="BC145" s="72">
        <f>IF(Cyclical_overrides!BC145 = "",
IF(INDEX(F_Inputs_cyclical!$A$1:$BE$243, MATCH('Cyclical_after overrides'!$A145, F_Inputs_cyclical!$A$1:$A$243, 0), MATCH('Cyclical_after overrides'!BC$1, F_Inputs_cyclical!$A$1:$BE$1, 0))="", "", INDEX(F_Inputs_cyclical!$A$1:$BE$243, MATCH('Cyclical_after overrides'!$A145, F_Inputs_cyclical!$A$1:$A$243, 0), MATCH('Cyclical_after overrides'!BC$1, F_Inputs_cyclical!$A$1:$BE$1, 0))),
Cyclical_overrides!BC145)</f>
        <v>14.426222859654677</v>
      </c>
      <c r="BD145" s="72">
        <f>IF(Cyclical_overrides!BD145 = "",
IF(INDEX(F_Inputs_cyclical!$A$1:$BE$243, MATCH('Cyclical_after overrides'!$A145, F_Inputs_cyclical!$A$1:$A$243, 0), MATCH('Cyclical_after overrides'!BD$1, F_Inputs_cyclical!$A$1:$BE$1, 0))="", "", INDEX(F_Inputs_cyclical!$A$1:$BE$243, MATCH('Cyclical_after overrides'!$A145, F_Inputs_cyclical!$A$1:$A$243, 0), MATCH('Cyclical_after overrides'!BD$1, F_Inputs_cyclical!$A$1:$BE$1, 0))),
Cyclical_overrides!BD145)</f>
        <v>258.89100000000002</v>
      </c>
      <c r="BE145" s="194"/>
    </row>
    <row r="146" spans="1:57" x14ac:dyDescent="0.4">
      <c r="A146" s="63" t="str">
        <f t="shared" si="2"/>
        <v>AFW24</v>
      </c>
      <c r="B146" s="63" t="s">
        <v>397</v>
      </c>
      <c r="C146" s="63" t="s">
        <v>263</v>
      </c>
      <c r="D146" s="72">
        <f>IF(Cyclical_overrides!D146 = "",
IF(INDEX(F_Inputs_cyclical!$A$1:$BE$243, MATCH('Cyclical_after overrides'!$A146, F_Inputs_cyclical!$A$1:$A$243, 0), MATCH('Cyclical_after overrides'!D$1, F_Inputs_cyclical!$A$1:$BE$1, 0))="", "", INDEX(F_Inputs_cyclical!$A$1:$BE$243, MATCH('Cyclical_after overrides'!$A146, F_Inputs_cyclical!$A$1:$A$243, 0), MATCH('Cyclical_after overrides'!D$1, F_Inputs_cyclical!$A$1:$BE$1, 0))),
Cyclical_overrides!D146)</f>
        <v>8.8889999999999993</v>
      </c>
      <c r="E146" s="72">
        <f>IF(Cyclical_overrides!E146 = "",
IF(INDEX(F_Inputs_cyclical!$A$1:$BE$243, MATCH('Cyclical_after overrides'!$A146, F_Inputs_cyclical!$A$1:$A$243, 0), MATCH('Cyclical_after overrides'!E$1, F_Inputs_cyclical!$A$1:$BE$1, 0))="", "", INDEX(F_Inputs_cyclical!$A$1:$BE$243, MATCH('Cyclical_after overrides'!$A146, F_Inputs_cyclical!$A$1:$A$243, 0), MATCH('Cyclical_after overrides'!E$1, F_Inputs_cyclical!$A$1:$BE$1, 0))),
Cyclical_overrides!E146)</f>
        <v>2.923</v>
      </c>
      <c r="F146" s="72">
        <f>IF(Cyclical_overrides!F146 = "",
IF(INDEX(F_Inputs_cyclical!$A$1:$BE$243, MATCH('Cyclical_after overrides'!$A146, F_Inputs_cyclical!$A$1:$A$243, 0), MATCH('Cyclical_after overrides'!F$1, F_Inputs_cyclical!$A$1:$BE$1, 0))="", "", INDEX(F_Inputs_cyclical!$A$1:$BE$243, MATCH('Cyclical_after overrides'!$A146, F_Inputs_cyclical!$A$1:$A$243, 0), MATCH('Cyclical_after overrides'!F$1, F_Inputs_cyclical!$A$1:$BE$1, 0))),
Cyclical_overrides!F146)</f>
        <v>8.2970000000000006</v>
      </c>
      <c r="G146" s="72">
        <f>IF(Cyclical_overrides!G146 = "",
IF(INDEX(F_Inputs_cyclical!$A$1:$BE$243, MATCH('Cyclical_after overrides'!$A146, F_Inputs_cyclical!$A$1:$A$243, 0), MATCH('Cyclical_after overrides'!G$1, F_Inputs_cyclical!$A$1:$BE$1, 0))="", "", INDEX(F_Inputs_cyclical!$A$1:$BE$243, MATCH('Cyclical_after overrides'!$A146, F_Inputs_cyclical!$A$1:$A$243, 0), MATCH('Cyclical_after overrides'!G$1, F_Inputs_cyclical!$A$1:$BE$1, 0))),
Cyclical_overrides!G146)</f>
        <v>1.8420000000000001</v>
      </c>
      <c r="H146" s="72">
        <f>IF(Cyclical_overrides!H146 = "",
IF(INDEX(F_Inputs_cyclical!$A$1:$BE$243, MATCH('Cyclical_after overrides'!$A146, F_Inputs_cyclical!$A$1:$A$243, 0), MATCH('Cyclical_after overrides'!H$1, F_Inputs_cyclical!$A$1:$BE$1, 0))="", "", INDEX(F_Inputs_cyclical!$A$1:$BE$243, MATCH('Cyclical_after overrides'!$A146, F_Inputs_cyclical!$A$1:$A$243, 0), MATCH('Cyclical_after overrides'!H$1, F_Inputs_cyclical!$A$1:$BE$1, 0))),
Cyclical_overrides!H146)</f>
        <v>0.17100000000000001</v>
      </c>
      <c r="I146" s="72" t="str">
        <f>IF(Cyclical_overrides!I146 = "",
IF(INDEX(F_Inputs_cyclical!$A$1:$BE$243, MATCH('Cyclical_after overrides'!$A146, F_Inputs_cyclical!$A$1:$A$243, 0), MATCH('Cyclical_after overrides'!I$1, F_Inputs_cyclical!$A$1:$BE$1, 0))="", "", INDEX(F_Inputs_cyclical!$A$1:$BE$243, MATCH('Cyclical_after overrides'!$A146, F_Inputs_cyclical!$A$1:$A$243, 0), MATCH('Cyclical_after overrides'!I$1, F_Inputs_cyclical!$A$1:$BE$1, 0))),
Cyclical_overrides!I146)</f>
        <v/>
      </c>
      <c r="J146" s="72" t="str">
        <f>IF(Cyclical_overrides!J146 = "",
IF(INDEX(F_Inputs_cyclical!$A$1:$BE$243, MATCH('Cyclical_after overrides'!$A146, F_Inputs_cyclical!$A$1:$A$243, 0), MATCH('Cyclical_after overrides'!J$1, F_Inputs_cyclical!$A$1:$BE$1, 0))="", "", INDEX(F_Inputs_cyclical!$A$1:$BE$243, MATCH('Cyclical_after overrides'!$A146, F_Inputs_cyclical!$A$1:$A$243, 0), MATCH('Cyclical_after overrides'!J$1, F_Inputs_cyclical!$A$1:$BE$1, 0))),
Cyclical_overrides!J146)</f>
        <v/>
      </c>
      <c r="K146" s="72">
        <f>IF(Cyclical_overrides!K146 = "",
IF(INDEX(F_Inputs_cyclical!$A$1:$BE$243, MATCH('Cyclical_after overrides'!$A146, F_Inputs_cyclical!$A$1:$A$243, 0), MATCH('Cyclical_after overrides'!K$1, F_Inputs_cyclical!$A$1:$BE$1, 0))="", "", INDEX(F_Inputs_cyclical!$A$1:$BE$243, MATCH('Cyclical_after overrides'!$A146, F_Inputs_cyclical!$A$1:$A$243, 0), MATCH('Cyclical_after overrides'!K$1, F_Inputs_cyclical!$A$1:$BE$1, 0))),
Cyclical_overrides!K146)</f>
        <v>8.4139999999999997</v>
      </c>
      <c r="L146" s="72" t="str">
        <f>IF(Cyclical_overrides!L146 = "",
IF(INDEX(F_Inputs_cyclical!$A$1:$BE$243, MATCH('Cyclical_after overrides'!$A146, F_Inputs_cyclical!$A$1:$A$243, 0), MATCH('Cyclical_after overrides'!L$1, F_Inputs_cyclical!$A$1:$BE$1, 0))="", "", INDEX(F_Inputs_cyclical!$A$1:$BE$243, MATCH('Cyclical_after overrides'!$A146, F_Inputs_cyclical!$A$1:$A$243, 0), MATCH('Cyclical_after overrides'!L$1, F_Inputs_cyclical!$A$1:$BE$1, 0))),
Cyclical_overrides!L146)</f>
        <v/>
      </c>
      <c r="M146" s="72" t="str">
        <f>IF(Cyclical_overrides!M146 = "",
IF(INDEX(F_Inputs_cyclical!$A$1:$BE$243, MATCH('Cyclical_after overrides'!$A146, F_Inputs_cyclical!$A$1:$A$243, 0), MATCH('Cyclical_after overrides'!M$1, F_Inputs_cyclical!$A$1:$BE$1, 0))="", "", INDEX(F_Inputs_cyclical!$A$1:$BE$243, MATCH('Cyclical_after overrides'!$A146, F_Inputs_cyclical!$A$1:$A$243, 0), MATCH('Cyclical_after overrides'!M$1, F_Inputs_cyclical!$A$1:$BE$1, 0))),
Cyclical_overrides!M146)</f>
        <v/>
      </c>
      <c r="N146" s="72" t="str">
        <f>IF(Cyclical_overrides!N146 = "",
IF(INDEX(F_Inputs_cyclical!$A$1:$BE$243, MATCH('Cyclical_after overrides'!$A146, F_Inputs_cyclical!$A$1:$A$243, 0), MATCH('Cyclical_after overrides'!N$1, F_Inputs_cyclical!$A$1:$BE$1, 0))="", "", INDEX(F_Inputs_cyclical!$A$1:$BE$243, MATCH('Cyclical_after overrides'!$A146, F_Inputs_cyclical!$A$1:$A$243, 0), MATCH('Cyclical_after overrides'!N$1, F_Inputs_cyclical!$A$1:$BE$1, 0))),
Cyclical_overrides!N146)</f>
        <v/>
      </c>
      <c r="O146" s="72" t="str">
        <f>IF(Cyclical_overrides!O146 = "",
IF(INDEX(F_Inputs_cyclical!$A$1:$BE$243, MATCH('Cyclical_after overrides'!$A146, F_Inputs_cyclical!$A$1:$A$243, 0), MATCH('Cyclical_after overrides'!O$1, F_Inputs_cyclical!$A$1:$BE$1, 0))="", "", INDEX(F_Inputs_cyclical!$A$1:$BE$243, MATCH('Cyclical_after overrides'!$A146, F_Inputs_cyclical!$A$1:$A$243, 0), MATCH('Cyclical_after overrides'!O$1, F_Inputs_cyclical!$A$1:$BE$1, 0))),
Cyclical_overrides!O146)</f>
        <v/>
      </c>
      <c r="P146" s="72" t="str">
        <f>IF(Cyclical_overrides!P146 = "",
IF(INDEX(F_Inputs_cyclical!$A$1:$BE$243, MATCH('Cyclical_after overrides'!$A146, F_Inputs_cyclical!$A$1:$A$243, 0), MATCH('Cyclical_after overrides'!P$1, F_Inputs_cyclical!$A$1:$BE$1, 0))="", "", INDEX(F_Inputs_cyclical!$A$1:$BE$243, MATCH('Cyclical_after overrides'!$A146, F_Inputs_cyclical!$A$1:$A$243, 0), MATCH('Cyclical_after overrides'!P$1, F_Inputs_cyclical!$A$1:$BE$1, 0))),
Cyclical_overrides!P146)</f>
        <v/>
      </c>
      <c r="Q146" s="72" t="str">
        <f>IF(Cyclical_overrides!Q146 = "",
IF(INDEX(F_Inputs_cyclical!$A$1:$BE$243, MATCH('Cyclical_after overrides'!$A146, F_Inputs_cyclical!$A$1:$A$243, 0), MATCH('Cyclical_after overrides'!Q$1, F_Inputs_cyclical!$A$1:$BE$1, 0))="", "", INDEX(F_Inputs_cyclical!$A$1:$BE$243, MATCH('Cyclical_after overrides'!$A146, F_Inputs_cyclical!$A$1:$A$243, 0), MATCH('Cyclical_after overrides'!Q$1, F_Inputs_cyclical!$A$1:$BE$1, 0))),
Cyclical_overrides!Q146)</f>
        <v/>
      </c>
      <c r="R146" s="72" t="str">
        <f>IF(Cyclical_overrides!R146 = "",
IF(INDEX(F_Inputs_cyclical!$A$1:$BE$243, MATCH('Cyclical_after overrides'!$A146, F_Inputs_cyclical!$A$1:$A$243, 0), MATCH('Cyclical_after overrides'!R$1, F_Inputs_cyclical!$A$1:$BE$1, 0))="", "", INDEX(F_Inputs_cyclical!$A$1:$BE$243, MATCH('Cyclical_after overrides'!$A146, F_Inputs_cyclical!$A$1:$A$243, 0), MATCH('Cyclical_after overrides'!R$1, F_Inputs_cyclical!$A$1:$BE$1, 0))),
Cyclical_overrides!R146)</f>
        <v/>
      </c>
      <c r="S146" s="72" t="str">
        <f>IF(Cyclical_overrides!S146 = "",
IF(INDEX(F_Inputs_cyclical!$A$1:$BE$243, MATCH('Cyclical_after overrides'!$A146, F_Inputs_cyclical!$A$1:$A$243, 0), MATCH('Cyclical_after overrides'!S$1, F_Inputs_cyclical!$A$1:$BE$1, 0))="", "", INDEX(F_Inputs_cyclical!$A$1:$BE$243, MATCH('Cyclical_after overrides'!$A146, F_Inputs_cyclical!$A$1:$A$243, 0), MATCH('Cyclical_after overrides'!S$1, F_Inputs_cyclical!$A$1:$BE$1, 0))),
Cyclical_overrides!S146)</f>
        <v/>
      </c>
      <c r="T146" s="72" t="str">
        <f>IF(Cyclical_overrides!T146 = "",
IF(INDEX(F_Inputs_cyclical!$A$1:$BE$243, MATCH('Cyclical_after overrides'!$A146, F_Inputs_cyclical!$A$1:$A$243, 0), MATCH('Cyclical_after overrides'!T$1, F_Inputs_cyclical!$A$1:$BE$1, 0))="", "", INDEX(F_Inputs_cyclical!$A$1:$BE$243, MATCH('Cyclical_after overrides'!$A146, F_Inputs_cyclical!$A$1:$A$243, 0), MATCH('Cyclical_after overrides'!T$1, F_Inputs_cyclical!$A$1:$BE$1, 0))),
Cyclical_overrides!T146)</f>
        <v/>
      </c>
      <c r="U146" s="72" t="str">
        <f>IF(Cyclical_overrides!U146 = "",
IF(INDEX(F_Inputs_cyclical!$A$1:$BE$243, MATCH('Cyclical_after overrides'!$A146, F_Inputs_cyclical!$A$1:$A$243, 0), MATCH('Cyclical_after overrides'!U$1, F_Inputs_cyclical!$A$1:$BE$1, 0))="", "", INDEX(F_Inputs_cyclical!$A$1:$BE$243, MATCH('Cyclical_after overrides'!$A146, F_Inputs_cyclical!$A$1:$A$243, 0), MATCH('Cyclical_after overrides'!U$1, F_Inputs_cyclical!$A$1:$BE$1, 0))),
Cyclical_overrides!U146)</f>
        <v/>
      </c>
      <c r="V146" s="72">
        <f>IF(Cyclical_overrides!V146 = "",
IF(INDEX(F_Inputs_cyclical!$A$1:$BE$243, MATCH('Cyclical_after overrides'!$A146, F_Inputs_cyclical!$A$1:$A$243, 0), MATCH('Cyclical_after overrides'!V$1, F_Inputs_cyclical!$A$1:$BE$1, 0))="", "", INDEX(F_Inputs_cyclical!$A$1:$BE$243, MATCH('Cyclical_after overrides'!$A146, F_Inputs_cyclical!$A$1:$A$243, 0), MATCH('Cyclical_after overrides'!V$1, F_Inputs_cyclical!$A$1:$BE$1, 0))),
Cyclical_overrides!V146)</f>
        <v>441.548</v>
      </c>
      <c r="W146" s="72">
        <f>IF(Cyclical_overrides!W146 = "",
IF(INDEX(F_Inputs_cyclical!$A$1:$BE$243, MATCH('Cyclical_after overrides'!$A146, F_Inputs_cyclical!$A$1:$A$243, 0), MATCH('Cyclical_after overrides'!W$1, F_Inputs_cyclical!$A$1:$BE$1, 0))="", "", INDEX(F_Inputs_cyclical!$A$1:$BE$243, MATCH('Cyclical_after overrides'!$A146, F_Inputs_cyclical!$A$1:$A$243, 0), MATCH('Cyclical_after overrides'!W$1, F_Inputs_cyclical!$A$1:$BE$1, 0))),
Cyclical_overrides!W146)</f>
        <v>1005.074</v>
      </c>
      <c r="X146" s="72" t="str">
        <f>IF(Cyclical_overrides!X146 = "",
IF(INDEX(F_Inputs_cyclical!$A$1:$BE$243, MATCH('Cyclical_after overrides'!$A146, F_Inputs_cyclical!$A$1:$A$243, 0), MATCH('Cyclical_after overrides'!X$1, F_Inputs_cyclical!$A$1:$BE$1, 0))="", "", INDEX(F_Inputs_cyclical!$A$1:$BE$243, MATCH('Cyclical_after overrides'!$A146, F_Inputs_cyclical!$A$1:$A$243, 0), MATCH('Cyclical_after overrides'!X$1, F_Inputs_cyclical!$A$1:$BE$1, 0))),
Cyclical_overrides!X146)</f>
        <v/>
      </c>
      <c r="Y146" s="72" t="str">
        <f>IF(Cyclical_overrides!Y146 = "",
IF(INDEX(F_Inputs_cyclical!$A$1:$BE$243, MATCH('Cyclical_after overrides'!$A146, F_Inputs_cyclical!$A$1:$A$243, 0), MATCH('Cyclical_after overrides'!Y$1, F_Inputs_cyclical!$A$1:$BE$1, 0))="", "", INDEX(F_Inputs_cyclical!$A$1:$BE$243, MATCH('Cyclical_after overrides'!$A146, F_Inputs_cyclical!$A$1:$A$243, 0), MATCH('Cyclical_after overrides'!Y$1, F_Inputs_cyclical!$A$1:$BE$1, 0))),
Cyclical_overrides!Y146)</f>
        <v/>
      </c>
      <c r="Z146" s="72" t="str">
        <f>IF(Cyclical_overrides!Z146 = "",
IF(INDEX(F_Inputs_cyclical!$A$1:$BE$243, MATCH('Cyclical_after overrides'!$A146, F_Inputs_cyclical!$A$1:$A$243, 0), MATCH('Cyclical_after overrides'!Z$1, F_Inputs_cyclical!$A$1:$BE$1, 0))="", "", INDEX(F_Inputs_cyclical!$A$1:$BE$243, MATCH('Cyclical_after overrides'!$A146, F_Inputs_cyclical!$A$1:$A$243, 0), MATCH('Cyclical_after overrides'!Z$1, F_Inputs_cyclical!$A$1:$BE$1, 0))),
Cyclical_overrides!Z146)</f>
        <v/>
      </c>
      <c r="AA146" s="72" t="str">
        <f>IF(Cyclical_overrides!AA146 = "",
IF(INDEX(F_Inputs_cyclical!$A$1:$BE$243, MATCH('Cyclical_after overrides'!$A146, F_Inputs_cyclical!$A$1:$A$243, 0), MATCH('Cyclical_after overrides'!AA$1, F_Inputs_cyclical!$A$1:$BE$1, 0))="", "", INDEX(F_Inputs_cyclical!$A$1:$BE$243, MATCH('Cyclical_after overrides'!$A146, F_Inputs_cyclical!$A$1:$A$243, 0), MATCH('Cyclical_after overrides'!AA$1, F_Inputs_cyclical!$A$1:$BE$1, 0))),
Cyclical_overrides!AA146)</f>
        <v/>
      </c>
      <c r="AB146" s="72" t="str">
        <f>IF(Cyclical_overrides!AB146 = "",
IF(INDEX(F_Inputs_cyclical!$A$1:$BE$243, MATCH('Cyclical_after overrides'!$A146, F_Inputs_cyclical!$A$1:$A$243, 0), MATCH('Cyclical_after overrides'!AB$1, F_Inputs_cyclical!$A$1:$BE$1, 0))="", "", INDEX(F_Inputs_cyclical!$A$1:$BE$243, MATCH('Cyclical_after overrides'!$A146, F_Inputs_cyclical!$A$1:$A$243, 0), MATCH('Cyclical_after overrides'!AB$1, F_Inputs_cyclical!$A$1:$BE$1, 0))),
Cyclical_overrides!AB146)</f>
        <v/>
      </c>
      <c r="AC146" s="72">
        <f>IF(Cyclical_overrides!AC146 = "",
IF(INDEX(F_Inputs_cyclical!$A$1:$BE$243, MATCH('Cyclical_after overrides'!$A146, F_Inputs_cyclical!$A$1:$A$243, 0), MATCH('Cyclical_after overrides'!AC$1, F_Inputs_cyclical!$A$1:$BE$1, 0))="", "", INDEX(F_Inputs_cyclical!$A$1:$BE$243, MATCH('Cyclical_after overrides'!$A146, F_Inputs_cyclical!$A$1:$A$243, 0), MATCH('Cyclical_after overrides'!AC$1, F_Inputs_cyclical!$A$1:$BE$1, 0))),
Cyclical_overrides!AC146)</f>
        <v>33.601999999999997</v>
      </c>
      <c r="AD146" s="72">
        <f>IF(Cyclical_overrides!AD146 = "",
IF(INDEX(F_Inputs_cyclical!$A$1:$BE$243, MATCH('Cyclical_after overrides'!$A146, F_Inputs_cyclical!$A$1:$A$243, 0), MATCH('Cyclical_after overrides'!AD$1, F_Inputs_cyclical!$A$1:$BE$1, 0))="", "", INDEX(F_Inputs_cyclical!$A$1:$BE$243, MATCH('Cyclical_after overrides'!$A146, F_Inputs_cyclical!$A$1:$A$243, 0), MATCH('Cyclical_after overrides'!AD$1, F_Inputs_cyclical!$A$1:$BE$1, 0))),
Cyclical_overrides!AD146)</f>
        <v>0</v>
      </c>
      <c r="AE146" s="72">
        <f>IF(Cyclical_overrides!AE146 = "",
IF(INDEX(F_Inputs_cyclical!$A$1:$BE$243, MATCH('Cyclical_after overrides'!$A146, F_Inputs_cyclical!$A$1:$A$243, 0), MATCH('Cyclical_after overrides'!AE$1, F_Inputs_cyclical!$A$1:$BE$1, 0))="", "", INDEX(F_Inputs_cyclical!$A$1:$BE$243, MATCH('Cyclical_after overrides'!$A146, F_Inputs_cyclical!$A$1:$A$243, 0), MATCH('Cyclical_after overrides'!AE$1, F_Inputs_cyclical!$A$1:$BE$1, 0))),
Cyclical_overrides!AE146)</f>
        <v>0</v>
      </c>
      <c r="AF146" s="72">
        <f>IF(Cyclical_overrides!AF146 = "",
IF(INDEX(F_Inputs_cyclical!$A$1:$BE$243, MATCH('Cyclical_after overrides'!$A146, F_Inputs_cyclical!$A$1:$A$243, 0), MATCH('Cyclical_after overrides'!AF$1, F_Inputs_cyclical!$A$1:$BE$1, 0))="", "", INDEX(F_Inputs_cyclical!$A$1:$BE$243, MATCH('Cyclical_after overrides'!$A146, F_Inputs_cyclical!$A$1:$A$243, 0), MATCH('Cyclical_after overrides'!AF$1, F_Inputs_cyclical!$A$1:$BE$1, 0))),
Cyclical_overrides!AF146)</f>
        <v>1.179</v>
      </c>
      <c r="AG146" s="72">
        <f>IF(Cyclical_overrides!AG146 = "",
IF(INDEX(F_Inputs_cyclical!$A$1:$BE$243, MATCH('Cyclical_after overrides'!$A146, F_Inputs_cyclical!$A$1:$A$243, 0), MATCH('Cyclical_after overrides'!AG$1, F_Inputs_cyclical!$A$1:$BE$1, 0))="", "", INDEX(F_Inputs_cyclical!$A$1:$BE$243, MATCH('Cyclical_after overrides'!$A146, F_Inputs_cyclical!$A$1:$A$243, 0), MATCH('Cyclical_after overrides'!AG$1, F_Inputs_cyclical!$A$1:$BE$1, 0))),
Cyclical_overrides!AG146)</f>
        <v>1E-3</v>
      </c>
      <c r="AH146" s="72">
        <f>IF(Cyclical_overrides!AH146 = "",
IF(INDEX(F_Inputs_cyclical!$A$1:$BE$243, MATCH('Cyclical_after overrides'!$A146, F_Inputs_cyclical!$A$1:$A$243, 0), MATCH('Cyclical_after overrides'!AH$1, F_Inputs_cyclical!$A$1:$BE$1, 0))="", "", INDEX(F_Inputs_cyclical!$A$1:$BE$243, MATCH('Cyclical_after overrides'!$A146, F_Inputs_cyclical!$A$1:$A$243, 0), MATCH('Cyclical_after overrides'!AH$1, F_Inputs_cyclical!$A$1:$BE$1, 0))),
Cyclical_overrides!AH146)</f>
        <v>30.498000000000001</v>
      </c>
      <c r="AI146" s="72" t="str">
        <f>IF(Cyclical_overrides!AI146 = "",
IF(INDEX(F_Inputs_cyclical!$A$1:$BE$243, MATCH('Cyclical_after overrides'!$A146, F_Inputs_cyclical!$A$1:$A$243, 0), MATCH('Cyclical_after overrides'!AI$1, F_Inputs_cyclical!$A$1:$BE$1, 0))="", "", INDEX(F_Inputs_cyclical!$A$1:$BE$243, MATCH('Cyclical_after overrides'!$A146, F_Inputs_cyclical!$A$1:$A$243, 0), MATCH('Cyclical_after overrides'!AI$1, F_Inputs_cyclical!$A$1:$BE$1, 0))),
Cyclical_overrides!AI146)</f>
        <v/>
      </c>
      <c r="AJ146" s="72">
        <f>IF(Cyclical_overrides!AJ146 = "",
IF(INDEX(F_Inputs_cyclical!$A$1:$BE$243, MATCH('Cyclical_after overrides'!$A146, F_Inputs_cyclical!$A$1:$A$243, 0), MATCH('Cyclical_after overrides'!AJ$1, F_Inputs_cyclical!$A$1:$BE$1, 0))="", "", INDEX(F_Inputs_cyclical!$A$1:$BE$243, MATCH('Cyclical_after overrides'!$A146, F_Inputs_cyclical!$A$1:$A$243, 0), MATCH('Cyclical_after overrides'!AJ$1, F_Inputs_cyclical!$A$1:$BE$1, 0))),
Cyclical_overrides!AJ146)</f>
        <v>0</v>
      </c>
      <c r="AK146" s="72">
        <f>IF(Cyclical_overrides!AK146 = "",
IF(INDEX(F_Inputs_cyclical!$A$1:$BE$243, MATCH('Cyclical_after overrides'!$A146, F_Inputs_cyclical!$A$1:$A$243, 0), MATCH('Cyclical_after overrides'!AK$1, F_Inputs_cyclical!$A$1:$BE$1, 0))="", "", INDEX(F_Inputs_cyclical!$A$1:$BE$243, MATCH('Cyclical_after overrides'!$A146, F_Inputs_cyclical!$A$1:$A$243, 0), MATCH('Cyclical_after overrides'!AK$1, F_Inputs_cyclical!$A$1:$BE$1, 0))),
Cyclical_overrides!AK146)</f>
        <v>0</v>
      </c>
      <c r="AL146" s="72">
        <f>IF(Cyclical_overrides!AL146 = "",
IF(INDEX(F_Inputs_cyclical!$A$1:$BE$243, MATCH('Cyclical_after overrides'!$A146, F_Inputs_cyclical!$A$1:$A$243, 0), MATCH('Cyclical_after overrides'!AL$1, F_Inputs_cyclical!$A$1:$BE$1, 0))="", "", INDEX(F_Inputs_cyclical!$A$1:$BE$243, MATCH('Cyclical_after overrides'!$A146, F_Inputs_cyclical!$A$1:$A$243, 0), MATCH('Cyclical_after overrides'!AL$1, F_Inputs_cyclical!$A$1:$BE$1, 0))),
Cyclical_overrides!AL146)</f>
        <v>0.27100000000000002</v>
      </c>
      <c r="AM146" s="72">
        <f>IF(Cyclical_overrides!AM146 = "",
IF(INDEX(F_Inputs_cyclical!$A$1:$BE$243, MATCH('Cyclical_after overrides'!$A146, F_Inputs_cyclical!$A$1:$A$243, 0), MATCH('Cyclical_after overrides'!AM$1, F_Inputs_cyclical!$A$1:$BE$1, 0))="", "", INDEX(F_Inputs_cyclical!$A$1:$BE$243, MATCH('Cyclical_after overrides'!$A146, F_Inputs_cyclical!$A$1:$A$243, 0), MATCH('Cyclical_after overrides'!AM$1, F_Inputs_cyclical!$A$1:$BE$1, 0))),
Cyclical_overrides!AM146)</f>
        <v>10.029</v>
      </c>
      <c r="AN146" s="72" t="str">
        <f>IF(Cyclical_overrides!AN146 = "",
IF(INDEX(F_Inputs_cyclical!$A$1:$BE$243, MATCH('Cyclical_after overrides'!$A146, F_Inputs_cyclical!$A$1:$A$243, 0), MATCH('Cyclical_after overrides'!AN$1, F_Inputs_cyclical!$A$1:$BE$1, 0))="", "", INDEX(F_Inputs_cyclical!$A$1:$BE$243, MATCH('Cyclical_after overrides'!$A146, F_Inputs_cyclical!$A$1:$A$243, 0), MATCH('Cyclical_after overrides'!AN$1, F_Inputs_cyclical!$A$1:$BE$1, 0))),
Cyclical_overrides!AN146)</f>
        <v/>
      </c>
      <c r="AO146" s="72">
        <f>IF(Cyclical_overrides!AO146 = "",
IF(INDEX(F_Inputs_cyclical!$A$1:$BE$243, MATCH('Cyclical_after overrides'!$A146, F_Inputs_cyclical!$A$1:$A$243, 0), MATCH('Cyclical_after overrides'!AO$1, F_Inputs_cyclical!$A$1:$BE$1, 0))="", "", INDEX(F_Inputs_cyclical!$A$1:$BE$243, MATCH('Cyclical_after overrides'!$A146, F_Inputs_cyclical!$A$1:$A$243, 0), MATCH('Cyclical_after overrides'!AO$1, F_Inputs_cyclical!$A$1:$BE$1, 0))),
Cyclical_overrides!AO146)</f>
        <v>0</v>
      </c>
      <c r="AP146" s="72">
        <f>IF(Cyclical_overrides!AP146 = "",
IF(INDEX(F_Inputs_cyclical!$A$1:$BE$243, MATCH('Cyclical_after overrides'!$A146, F_Inputs_cyclical!$A$1:$A$243, 0), MATCH('Cyclical_after overrides'!AP$1, F_Inputs_cyclical!$A$1:$BE$1, 0))="", "", INDEX(F_Inputs_cyclical!$A$1:$BE$243, MATCH('Cyclical_after overrides'!$A146, F_Inputs_cyclical!$A$1:$A$243, 0), MATCH('Cyclical_after overrides'!AP$1, F_Inputs_cyclical!$A$1:$BE$1, 0))),
Cyclical_overrides!AP146)</f>
        <v>0.27100000000000002</v>
      </c>
      <c r="AQ146" s="72" t="str">
        <f>IF(Cyclical_overrides!AQ146 = "",
IF(INDEX(F_Inputs_cyclical!$A$1:$BE$243, MATCH('Cyclical_after overrides'!$A146, F_Inputs_cyclical!$A$1:$A$243, 0), MATCH('Cyclical_after overrides'!AQ$1, F_Inputs_cyclical!$A$1:$BE$1, 0))="", "", INDEX(F_Inputs_cyclical!$A$1:$BE$243, MATCH('Cyclical_after overrides'!$A146, F_Inputs_cyclical!$A$1:$A$243, 0), MATCH('Cyclical_after overrides'!AQ$1, F_Inputs_cyclical!$A$1:$BE$1, 0))),
Cyclical_overrides!AQ146)</f>
        <v/>
      </c>
      <c r="AR146" s="72" t="str">
        <f>IF(Cyclical_overrides!AR146 = "",
IF(INDEX(F_Inputs_cyclical!$A$1:$BE$243, MATCH('Cyclical_after overrides'!$A146, F_Inputs_cyclical!$A$1:$A$243, 0), MATCH('Cyclical_after overrides'!AR$1, F_Inputs_cyclical!$A$1:$BE$1, 0))="", "", INDEX(F_Inputs_cyclical!$A$1:$BE$243, MATCH('Cyclical_after overrides'!$A146, F_Inputs_cyclical!$A$1:$A$243, 0), MATCH('Cyclical_after overrides'!AR$1, F_Inputs_cyclical!$A$1:$BE$1, 0))),
Cyclical_overrides!AR146)</f>
        <v/>
      </c>
      <c r="AS146" s="72" t="str">
        <f>IF(Cyclical_overrides!AS146 = "",
IF(INDEX(F_Inputs_cyclical!$A$1:$BE$243, MATCH('Cyclical_after overrides'!$A146, F_Inputs_cyclical!$A$1:$A$243, 0), MATCH('Cyclical_after overrides'!AS$1, F_Inputs_cyclical!$A$1:$BE$1, 0))="", "", INDEX(F_Inputs_cyclical!$A$1:$BE$243, MATCH('Cyclical_after overrides'!$A146, F_Inputs_cyclical!$A$1:$A$243, 0), MATCH('Cyclical_after overrides'!AS$1, F_Inputs_cyclical!$A$1:$BE$1, 0))),
Cyclical_overrides!AS146)</f>
        <v/>
      </c>
      <c r="AT146" s="72" t="str">
        <f>IF(Cyclical_overrides!AT146 = "",
IF(INDEX(F_Inputs_cyclical!$A$1:$BE$243, MATCH('Cyclical_after overrides'!$A146, F_Inputs_cyclical!$A$1:$A$243, 0), MATCH('Cyclical_after overrides'!AT$1, F_Inputs_cyclical!$A$1:$BE$1, 0))="", "", INDEX(F_Inputs_cyclical!$A$1:$BE$243, MATCH('Cyclical_after overrides'!$A146, F_Inputs_cyclical!$A$1:$A$243, 0), MATCH('Cyclical_after overrides'!AT$1, F_Inputs_cyclical!$A$1:$BE$1, 0))),
Cyclical_overrides!AT146)</f>
        <v/>
      </c>
      <c r="AU146" s="72" t="str">
        <f>IF(Cyclical_overrides!AU146 = "",
IF(INDEX(F_Inputs_cyclical!$A$1:$BE$243, MATCH('Cyclical_after overrides'!$A146, F_Inputs_cyclical!$A$1:$A$243, 0), MATCH('Cyclical_after overrides'!AU$1, F_Inputs_cyclical!$A$1:$BE$1, 0))="", "", INDEX(F_Inputs_cyclical!$A$1:$BE$243, MATCH('Cyclical_after overrides'!$A146, F_Inputs_cyclical!$A$1:$A$243, 0), MATCH('Cyclical_after overrides'!AU$1, F_Inputs_cyclical!$A$1:$BE$1, 0))),
Cyclical_overrides!AU146)</f>
        <v/>
      </c>
      <c r="AV146" s="72" t="str">
        <f>IF(Cyclical_overrides!AV146 = "",
IF(INDEX(F_Inputs_cyclical!$A$1:$BE$243, MATCH('Cyclical_after overrides'!$A146, F_Inputs_cyclical!$A$1:$A$243, 0), MATCH('Cyclical_after overrides'!AV$1, F_Inputs_cyclical!$A$1:$BE$1, 0))="", "", INDEX(F_Inputs_cyclical!$A$1:$BE$243, MATCH('Cyclical_after overrides'!$A146, F_Inputs_cyclical!$A$1:$A$243, 0), MATCH('Cyclical_after overrides'!AV$1, F_Inputs_cyclical!$A$1:$BE$1, 0))),
Cyclical_overrides!AV146)</f>
        <v/>
      </c>
      <c r="AW146" s="72">
        <f>IF(Cyclical_overrides!AW146 = "",
IF(INDEX(F_Inputs_cyclical!$A$1:$BE$243, MATCH('Cyclical_after overrides'!$A146, F_Inputs_cyclical!$A$1:$A$243, 0), MATCH('Cyclical_after overrides'!AW$1, F_Inputs_cyclical!$A$1:$BE$1, 0))="", "", INDEX(F_Inputs_cyclical!$A$1:$BE$243, MATCH('Cyclical_after overrides'!$A146, F_Inputs_cyclical!$A$1:$A$243, 0), MATCH('Cyclical_after overrides'!AW$1, F_Inputs_cyclical!$A$1:$BE$1, 0))),
Cyclical_overrides!AW146)</f>
        <v>0.94744609856262829</v>
      </c>
      <c r="AX146" s="72">
        <f>IF(Cyclical_overrides!AX146 = "",
IF(INDEX(F_Inputs_cyclical!$A$1:$BE$243, MATCH('Cyclical_after overrides'!$A146, F_Inputs_cyclical!$A$1:$A$243, 0), MATCH('Cyclical_after overrides'!AX$1, F_Inputs_cyclical!$A$1:$BE$1, 0))="", "", INDEX(F_Inputs_cyclical!$A$1:$BE$243, MATCH('Cyclical_after overrides'!$A146, F_Inputs_cyclical!$A$1:$A$243, 0), MATCH('Cyclical_after overrides'!AX$1, F_Inputs_cyclical!$A$1:$BE$1, 0))),
Cyclical_overrides!AX146)</f>
        <v>23.679311103756294</v>
      </c>
      <c r="AY146" s="72">
        <f>IF(Cyclical_overrides!AY146 = "",
IF(INDEX(F_Inputs_cyclical!$A$1:$BE$243, MATCH('Cyclical_after overrides'!$A146, F_Inputs_cyclical!$A$1:$A$243, 0), MATCH('Cyclical_after overrides'!AY$1, F_Inputs_cyclical!$A$1:$BE$1, 0))="", "", INDEX(F_Inputs_cyclical!$A$1:$BE$243, MATCH('Cyclical_after overrides'!$A146, F_Inputs_cyclical!$A$1:$A$243, 0), MATCH('Cyclical_after overrides'!AY$1, F_Inputs_cyclical!$A$1:$BE$1, 0))),
Cyclical_overrides!AY146)</f>
        <v>138.75781018549335</v>
      </c>
      <c r="AZ146" s="72">
        <f>IF(Cyclical_overrides!AZ146 = "",
IF(INDEX(F_Inputs_cyclical!$A$1:$BE$243, MATCH('Cyclical_after overrides'!$A146, F_Inputs_cyclical!$A$1:$A$243, 0), MATCH('Cyclical_after overrides'!AZ$1, F_Inputs_cyclical!$A$1:$BE$1, 0))="", "", INDEX(F_Inputs_cyclical!$A$1:$BE$243, MATCH('Cyclical_after overrides'!$A146, F_Inputs_cyclical!$A$1:$A$243, 0), MATCH('Cyclical_after overrides'!AZ$1, F_Inputs_cyclical!$A$1:$BE$1, 0))),
Cyclical_overrides!AZ146)</f>
        <v>2.160398297039646</v>
      </c>
      <c r="BA146" s="72">
        <f>IF(Cyclical_overrides!BA146 = "",
IF(INDEX(F_Inputs_cyclical!$A$1:$BE$243, MATCH('Cyclical_after overrides'!$A146, F_Inputs_cyclical!$A$1:$A$243, 0), MATCH('Cyclical_after overrides'!BA$1, F_Inputs_cyclical!$A$1:$BE$1, 0))="", "", INDEX(F_Inputs_cyclical!$A$1:$BE$243, MATCH('Cyclical_after overrides'!$A146, F_Inputs_cyclical!$A$1:$A$243, 0), MATCH('Cyclical_after overrides'!BA$1, F_Inputs_cyclical!$A$1:$BE$1, 0))),
Cyclical_overrides!BA146)</f>
        <v>10.58372309207291</v>
      </c>
      <c r="BB146" s="72">
        <f>IF(Cyclical_overrides!BB146 = "",
IF(INDEX(F_Inputs_cyclical!$A$1:$BE$243, MATCH('Cyclical_after overrides'!$A146, F_Inputs_cyclical!$A$1:$A$243, 0), MATCH('Cyclical_after overrides'!BB$1, F_Inputs_cyclical!$A$1:$BE$1, 0))="", "", INDEX(F_Inputs_cyclical!$A$1:$BE$243, MATCH('Cyclical_after overrides'!$A146, F_Inputs_cyclical!$A$1:$A$243, 0), MATCH('Cyclical_after overrides'!BB$1, F_Inputs_cyclical!$A$1:$BE$1, 0))),
Cyclical_overrides!BB146)</f>
        <v>10.58372309207291</v>
      </c>
      <c r="BC146" s="72">
        <f>IF(Cyclical_overrides!BC146 = "",
IF(INDEX(F_Inputs_cyclical!$A$1:$BE$243, MATCH('Cyclical_after overrides'!$A146, F_Inputs_cyclical!$A$1:$A$243, 0), MATCH('Cyclical_after overrides'!BC$1, F_Inputs_cyclical!$A$1:$BE$1, 0))="", "", INDEX(F_Inputs_cyclical!$A$1:$BE$243, MATCH('Cyclical_after overrides'!$A146, F_Inputs_cyclical!$A$1:$A$243, 0), MATCH('Cyclical_after overrides'!BC$1, F_Inputs_cyclical!$A$1:$BE$1, 0))),
Cyclical_overrides!BC146)</f>
        <v>14.426222859654677</v>
      </c>
      <c r="BD146" s="72">
        <f>IF(Cyclical_overrides!BD146 = "",
IF(INDEX(F_Inputs_cyclical!$A$1:$BE$243, MATCH('Cyclical_after overrides'!$A146, F_Inputs_cyclical!$A$1:$A$243, 0), MATCH('Cyclical_after overrides'!BD$1, F_Inputs_cyclical!$A$1:$BE$1, 0))="", "", INDEX(F_Inputs_cyclical!$A$1:$BE$243, MATCH('Cyclical_after overrides'!$A146, F_Inputs_cyclical!$A$1:$A$243, 0), MATCH('Cyclical_after overrides'!BD$1, F_Inputs_cyclical!$A$1:$BE$1, 0))),
Cyclical_overrides!BD146)</f>
        <v>278.072</v>
      </c>
      <c r="BE146" s="194"/>
    </row>
    <row r="147" spans="1:57" x14ac:dyDescent="0.4">
      <c r="A147" s="63" t="str">
        <f t="shared" si="2"/>
        <v>BRL14</v>
      </c>
      <c r="B147" s="63" t="s">
        <v>409</v>
      </c>
      <c r="C147" s="63" t="s">
        <v>243</v>
      </c>
      <c r="D147" s="72">
        <f>IF(Cyclical_overrides!D147 = "",
IF(INDEX(F_Inputs_cyclical!$A$1:$BE$243, MATCH('Cyclical_after overrides'!$A147, F_Inputs_cyclical!$A$1:$A$243, 0), MATCH('Cyclical_after overrides'!D$1, F_Inputs_cyclical!$A$1:$BE$1, 0))="", "", INDEX(F_Inputs_cyclical!$A$1:$BE$243, MATCH('Cyclical_after overrides'!$A147, F_Inputs_cyclical!$A$1:$A$243, 0), MATCH('Cyclical_after overrides'!D$1, F_Inputs_cyclical!$A$1:$BE$1, 0))),
Cyclical_overrides!D147)</f>
        <v>2.5</v>
      </c>
      <c r="E147" s="72">
        <f>IF(Cyclical_overrides!E147 = "",
IF(INDEX(F_Inputs_cyclical!$A$1:$BE$243, MATCH('Cyclical_after overrides'!$A147, F_Inputs_cyclical!$A$1:$A$243, 0), MATCH('Cyclical_after overrides'!E$1, F_Inputs_cyclical!$A$1:$BE$1, 0))="", "", INDEX(F_Inputs_cyclical!$A$1:$BE$243, MATCH('Cyclical_after overrides'!$A147, F_Inputs_cyclical!$A$1:$A$243, 0), MATCH('Cyclical_after overrides'!E$1, F_Inputs_cyclical!$A$1:$BE$1, 0))),
Cyclical_overrides!E147)</f>
        <v>0.6</v>
      </c>
      <c r="F147" s="72">
        <f>IF(Cyclical_overrides!F147 = "",
IF(INDEX(F_Inputs_cyclical!$A$1:$BE$243, MATCH('Cyclical_after overrides'!$A147, F_Inputs_cyclical!$A$1:$A$243, 0), MATCH('Cyclical_after overrides'!F$1, F_Inputs_cyclical!$A$1:$BE$1, 0))="", "", INDEX(F_Inputs_cyclical!$A$1:$BE$243, MATCH('Cyclical_after overrides'!$A147, F_Inputs_cyclical!$A$1:$A$243, 0), MATCH('Cyclical_after overrides'!F$1, F_Inputs_cyclical!$A$1:$BE$1, 0))),
Cyclical_overrides!F147)</f>
        <v>3.5</v>
      </c>
      <c r="G147" s="72">
        <f>IF(Cyclical_overrides!G147 = "",
IF(INDEX(F_Inputs_cyclical!$A$1:$BE$243, MATCH('Cyclical_after overrides'!$A147, F_Inputs_cyclical!$A$1:$A$243, 0), MATCH('Cyclical_after overrides'!G$1, F_Inputs_cyclical!$A$1:$BE$1, 0))="", "", INDEX(F_Inputs_cyclical!$A$1:$BE$243, MATCH('Cyclical_after overrides'!$A147, F_Inputs_cyclical!$A$1:$A$243, 0), MATCH('Cyclical_after overrides'!G$1, F_Inputs_cyclical!$A$1:$BE$1, 0))),
Cyclical_overrides!G147)</f>
        <v>0.4</v>
      </c>
      <c r="H147" s="72">
        <f>IF(Cyclical_overrides!H147 = "",
IF(INDEX(F_Inputs_cyclical!$A$1:$BE$243, MATCH('Cyclical_after overrides'!$A147, F_Inputs_cyclical!$A$1:$A$243, 0), MATCH('Cyclical_after overrides'!H$1, F_Inputs_cyclical!$A$1:$BE$1, 0))="", "", INDEX(F_Inputs_cyclical!$A$1:$BE$243, MATCH('Cyclical_after overrides'!$A147, F_Inputs_cyclical!$A$1:$A$243, 0), MATCH('Cyclical_after overrides'!H$1, F_Inputs_cyclical!$A$1:$BE$1, 0))),
Cyclical_overrides!H147)</f>
        <v>0</v>
      </c>
      <c r="I147" s="72">
        <f>IF(Cyclical_overrides!I147 = "",
IF(INDEX(F_Inputs_cyclical!$A$1:$BE$243, MATCH('Cyclical_after overrides'!$A147, F_Inputs_cyclical!$A$1:$A$243, 0), MATCH('Cyclical_after overrides'!I$1, F_Inputs_cyclical!$A$1:$BE$1, 0))="", "", INDEX(F_Inputs_cyclical!$A$1:$BE$243, MATCH('Cyclical_after overrides'!$A147, F_Inputs_cyclical!$A$1:$A$243, 0), MATCH('Cyclical_after overrides'!I$1, F_Inputs_cyclical!$A$1:$BE$1, 0))),
Cyclical_overrides!I147)</f>
        <v>0</v>
      </c>
      <c r="J147" s="72">
        <f>IF(Cyclical_overrides!J147 = "",
IF(INDEX(F_Inputs_cyclical!$A$1:$BE$243, MATCH('Cyclical_after overrides'!$A147, F_Inputs_cyclical!$A$1:$A$243, 0), MATCH('Cyclical_after overrides'!J$1, F_Inputs_cyclical!$A$1:$BE$1, 0))="", "", INDEX(F_Inputs_cyclical!$A$1:$BE$243, MATCH('Cyclical_after overrides'!$A147, F_Inputs_cyclical!$A$1:$A$243, 0), MATCH('Cyclical_after overrides'!J$1, F_Inputs_cyclical!$A$1:$BE$1, 0))),
Cyclical_overrides!J147)</f>
        <v>9.6</v>
      </c>
      <c r="K147" s="72">
        <f>IF(Cyclical_overrides!K147 = "",
IF(INDEX(F_Inputs_cyclical!$A$1:$BE$243, MATCH('Cyclical_after overrides'!$A147, F_Inputs_cyclical!$A$1:$A$243, 0), MATCH('Cyclical_after overrides'!K$1, F_Inputs_cyclical!$A$1:$BE$1, 0))="", "", INDEX(F_Inputs_cyclical!$A$1:$BE$243, MATCH('Cyclical_after overrides'!$A147, F_Inputs_cyclical!$A$1:$A$243, 0), MATCH('Cyclical_after overrides'!K$1, F_Inputs_cyclical!$A$1:$BE$1, 0))),
Cyclical_overrides!K147)</f>
        <v>2.2000000000000002</v>
      </c>
      <c r="L147" s="72">
        <f>IF(Cyclical_overrides!L147 = "",
IF(INDEX(F_Inputs_cyclical!$A$1:$BE$243, MATCH('Cyclical_after overrides'!$A147, F_Inputs_cyclical!$A$1:$A$243, 0), MATCH('Cyclical_after overrides'!L$1, F_Inputs_cyclical!$A$1:$BE$1, 0))="", "", INDEX(F_Inputs_cyclical!$A$1:$BE$243, MATCH('Cyclical_after overrides'!$A147, F_Inputs_cyclical!$A$1:$A$243, 0), MATCH('Cyclical_after overrides'!L$1, F_Inputs_cyclical!$A$1:$BE$1, 0))),
Cyclical_overrides!L147)</f>
        <v>0.7</v>
      </c>
      <c r="M147" s="72">
        <f>IF(Cyclical_overrides!M147 = "",
IF(INDEX(F_Inputs_cyclical!$A$1:$BE$243, MATCH('Cyclical_after overrides'!$A147, F_Inputs_cyclical!$A$1:$A$243, 0), MATCH('Cyclical_after overrides'!M$1, F_Inputs_cyclical!$A$1:$BE$1, 0))="", "", INDEX(F_Inputs_cyclical!$A$1:$BE$243, MATCH('Cyclical_after overrides'!$A147, F_Inputs_cyclical!$A$1:$A$243, 0), MATCH('Cyclical_after overrides'!M$1, F_Inputs_cyclical!$A$1:$BE$1, 0))),
Cyclical_overrides!M147)</f>
        <v>0</v>
      </c>
      <c r="N147" s="72">
        <f>IF(Cyclical_overrides!N147 = "",
IF(INDEX(F_Inputs_cyclical!$A$1:$BE$243, MATCH('Cyclical_after overrides'!$A147, F_Inputs_cyclical!$A$1:$A$243, 0), MATCH('Cyclical_after overrides'!N$1, F_Inputs_cyclical!$A$1:$BE$1, 0))="", "", INDEX(F_Inputs_cyclical!$A$1:$BE$243, MATCH('Cyclical_after overrides'!$A147, F_Inputs_cyclical!$A$1:$A$243, 0), MATCH('Cyclical_after overrides'!N$1, F_Inputs_cyclical!$A$1:$BE$1, 0))),
Cyclical_overrides!N147)</f>
        <v>0.7</v>
      </c>
      <c r="O147" s="72" t="str">
        <f>IF(Cyclical_overrides!O147 = "",
IF(INDEX(F_Inputs_cyclical!$A$1:$BE$243, MATCH('Cyclical_after overrides'!$A147, F_Inputs_cyclical!$A$1:$A$243, 0), MATCH('Cyclical_after overrides'!O$1, F_Inputs_cyclical!$A$1:$BE$1, 0))="", "", INDEX(F_Inputs_cyclical!$A$1:$BE$243, MATCH('Cyclical_after overrides'!$A147, F_Inputs_cyclical!$A$1:$A$243, 0), MATCH('Cyclical_after overrides'!O$1, F_Inputs_cyclical!$A$1:$BE$1, 0))),
Cyclical_overrides!O147)</f>
        <v/>
      </c>
      <c r="P147" s="72" t="str">
        <f>IF(Cyclical_overrides!P147 = "",
IF(INDEX(F_Inputs_cyclical!$A$1:$BE$243, MATCH('Cyclical_after overrides'!$A147, F_Inputs_cyclical!$A$1:$A$243, 0), MATCH('Cyclical_after overrides'!P$1, F_Inputs_cyclical!$A$1:$BE$1, 0))="", "", INDEX(F_Inputs_cyclical!$A$1:$BE$243, MATCH('Cyclical_after overrides'!$A147, F_Inputs_cyclical!$A$1:$A$243, 0), MATCH('Cyclical_after overrides'!P$1, F_Inputs_cyclical!$A$1:$BE$1, 0))),
Cyclical_overrides!P147)</f>
        <v/>
      </c>
      <c r="Q147" s="72" t="str">
        <f>IF(Cyclical_overrides!Q147 = "",
IF(INDEX(F_Inputs_cyclical!$A$1:$BE$243, MATCH('Cyclical_after overrides'!$A147, F_Inputs_cyclical!$A$1:$A$243, 0), MATCH('Cyclical_after overrides'!Q$1, F_Inputs_cyclical!$A$1:$BE$1, 0))="", "", INDEX(F_Inputs_cyclical!$A$1:$BE$243, MATCH('Cyclical_after overrides'!$A147, F_Inputs_cyclical!$A$1:$A$243, 0), MATCH('Cyclical_after overrides'!Q$1, F_Inputs_cyclical!$A$1:$BE$1, 0))),
Cyclical_overrides!Q147)</f>
        <v/>
      </c>
      <c r="R147" s="72" t="str">
        <f>IF(Cyclical_overrides!R147 = "",
IF(INDEX(F_Inputs_cyclical!$A$1:$BE$243, MATCH('Cyclical_after overrides'!$A147, F_Inputs_cyclical!$A$1:$A$243, 0), MATCH('Cyclical_after overrides'!R$1, F_Inputs_cyclical!$A$1:$BE$1, 0))="", "", INDEX(F_Inputs_cyclical!$A$1:$BE$243, MATCH('Cyclical_after overrides'!$A147, F_Inputs_cyclical!$A$1:$A$243, 0), MATCH('Cyclical_after overrides'!R$1, F_Inputs_cyclical!$A$1:$BE$1, 0))),
Cyclical_overrides!R147)</f>
        <v/>
      </c>
      <c r="S147" s="72" t="str">
        <f>IF(Cyclical_overrides!S147 = "",
IF(INDEX(F_Inputs_cyclical!$A$1:$BE$243, MATCH('Cyclical_after overrides'!$A147, F_Inputs_cyclical!$A$1:$A$243, 0), MATCH('Cyclical_after overrides'!S$1, F_Inputs_cyclical!$A$1:$BE$1, 0))="", "", INDEX(F_Inputs_cyclical!$A$1:$BE$243, MATCH('Cyclical_after overrides'!$A147, F_Inputs_cyclical!$A$1:$A$243, 0), MATCH('Cyclical_after overrides'!S$1, F_Inputs_cyclical!$A$1:$BE$1, 0))),
Cyclical_overrides!S147)</f>
        <v/>
      </c>
      <c r="T147" s="72" t="str">
        <f>IF(Cyclical_overrides!T147 = "",
IF(INDEX(F_Inputs_cyclical!$A$1:$BE$243, MATCH('Cyclical_after overrides'!$A147, F_Inputs_cyclical!$A$1:$A$243, 0), MATCH('Cyclical_after overrides'!T$1, F_Inputs_cyclical!$A$1:$BE$1, 0))="", "", INDEX(F_Inputs_cyclical!$A$1:$BE$243, MATCH('Cyclical_after overrides'!$A147, F_Inputs_cyclical!$A$1:$A$243, 0), MATCH('Cyclical_after overrides'!T$1, F_Inputs_cyclical!$A$1:$BE$1, 0))),
Cyclical_overrides!T147)</f>
        <v/>
      </c>
      <c r="U147" s="72">
        <f>IF(Cyclical_overrides!U147 = "",
IF(INDEX(F_Inputs_cyclical!$A$1:$BE$243, MATCH('Cyclical_after overrides'!$A147, F_Inputs_cyclical!$A$1:$A$243, 0), MATCH('Cyclical_after overrides'!U$1, F_Inputs_cyclical!$A$1:$BE$1, 0))="", "", INDEX(F_Inputs_cyclical!$A$1:$BE$243, MATCH('Cyclical_after overrides'!$A147, F_Inputs_cyclical!$A$1:$A$243, 0), MATCH('Cyclical_after overrides'!U$1, F_Inputs_cyclical!$A$1:$BE$1, 0))),
Cyclical_overrides!U147)</f>
        <v>8.9</v>
      </c>
      <c r="V147" s="72">
        <f>IF(Cyclical_overrides!V147 = "",
IF(INDEX(F_Inputs_cyclical!$A$1:$BE$243, MATCH('Cyclical_after overrides'!$A147, F_Inputs_cyclical!$A$1:$A$243, 0), MATCH('Cyclical_after overrides'!V$1, F_Inputs_cyclical!$A$1:$BE$1, 0))="", "", INDEX(F_Inputs_cyclical!$A$1:$BE$243, MATCH('Cyclical_after overrides'!$A147, F_Inputs_cyclical!$A$1:$A$243, 0), MATCH('Cyclical_after overrides'!V$1, F_Inputs_cyclical!$A$1:$BE$1, 0))),
Cyclical_overrides!V147)</f>
        <v>273.38</v>
      </c>
      <c r="W147" s="72">
        <f>IF(Cyclical_overrides!W147 = "",
IF(INDEX(F_Inputs_cyclical!$A$1:$BE$243, MATCH('Cyclical_after overrides'!$A147, F_Inputs_cyclical!$A$1:$A$243, 0), MATCH('Cyclical_after overrides'!W$1, F_Inputs_cyclical!$A$1:$BE$1, 0))="", "", INDEX(F_Inputs_cyclical!$A$1:$BE$243, MATCH('Cyclical_after overrides'!$A147, F_Inputs_cyclical!$A$1:$A$243, 0), MATCH('Cyclical_after overrides'!W$1, F_Inputs_cyclical!$A$1:$BE$1, 0))),
Cyclical_overrides!W147)</f>
        <v>199.77</v>
      </c>
      <c r="X147" s="72">
        <f>IF(Cyclical_overrides!X147 = "",
IF(INDEX(F_Inputs_cyclical!$A$1:$BE$243, MATCH('Cyclical_after overrides'!$A147, F_Inputs_cyclical!$A$1:$A$243, 0), MATCH('Cyclical_after overrides'!X$1, F_Inputs_cyclical!$A$1:$BE$1, 0))="", "", INDEX(F_Inputs_cyclical!$A$1:$BE$243, MATCH('Cyclical_after overrides'!$A147, F_Inputs_cyclical!$A$1:$A$243, 0), MATCH('Cyclical_after overrides'!X$1, F_Inputs_cyclical!$A$1:$BE$1, 0))),
Cyclical_overrides!X147)</f>
        <v>0</v>
      </c>
      <c r="Y147" s="72">
        <f>IF(Cyclical_overrides!Y147 = "",
IF(INDEX(F_Inputs_cyclical!$A$1:$BE$243, MATCH('Cyclical_after overrides'!$A147, F_Inputs_cyclical!$A$1:$A$243, 0), MATCH('Cyclical_after overrides'!Y$1, F_Inputs_cyclical!$A$1:$BE$1, 0))="", "", INDEX(F_Inputs_cyclical!$A$1:$BE$243, MATCH('Cyclical_after overrides'!$A147, F_Inputs_cyclical!$A$1:$A$243, 0), MATCH('Cyclical_after overrides'!Y$1, F_Inputs_cyclical!$A$1:$BE$1, 0))),
Cyclical_overrides!Y147)</f>
        <v>0</v>
      </c>
      <c r="Z147" s="72">
        <f>IF(Cyclical_overrides!Z147 = "",
IF(INDEX(F_Inputs_cyclical!$A$1:$BE$243, MATCH('Cyclical_after overrides'!$A147, F_Inputs_cyclical!$A$1:$A$243, 0), MATCH('Cyclical_after overrides'!Z$1, F_Inputs_cyclical!$A$1:$BE$1, 0))="", "", INDEX(F_Inputs_cyclical!$A$1:$BE$243, MATCH('Cyclical_after overrides'!$A147, F_Inputs_cyclical!$A$1:$A$243, 0), MATCH('Cyclical_after overrides'!Z$1, F_Inputs_cyclical!$A$1:$BE$1, 0))),
Cyclical_overrides!Z147)</f>
        <v>0</v>
      </c>
      <c r="AA147" s="72">
        <f>IF(Cyclical_overrides!AA147 = "",
IF(INDEX(F_Inputs_cyclical!$A$1:$BE$243, MATCH('Cyclical_after overrides'!$A147, F_Inputs_cyclical!$A$1:$A$243, 0), MATCH('Cyclical_after overrides'!AA$1, F_Inputs_cyclical!$A$1:$BE$1, 0))="", "", INDEX(F_Inputs_cyclical!$A$1:$BE$243, MATCH('Cyclical_after overrides'!$A147, F_Inputs_cyclical!$A$1:$A$243, 0), MATCH('Cyclical_after overrides'!AA$1, F_Inputs_cyclical!$A$1:$BE$1, 0))),
Cyclical_overrides!AA147)</f>
        <v>0</v>
      </c>
      <c r="AB147" s="72">
        <f>IF(Cyclical_overrides!AB147 = "",
IF(INDEX(F_Inputs_cyclical!$A$1:$BE$243, MATCH('Cyclical_after overrides'!$A147, F_Inputs_cyclical!$A$1:$A$243, 0), MATCH('Cyclical_after overrides'!AB$1, F_Inputs_cyclical!$A$1:$BE$1, 0))="", "", INDEX(F_Inputs_cyclical!$A$1:$BE$243, MATCH('Cyclical_after overrides'!$A147, F_Inputs_cyclical!$A$1:$A$243, 0), MATCH('Cyclical_after overrides'!AB$1, F_Inputs_cyclical!$A$1:$BE$1, 0))),
Cyclical_overrides!AB147)</f>
        <v>0</v>
      </c>
      <c r="AC147" s="72" t="str">
        <f>IF(Cyclical_overrides!AC147 = "",
IF(INDEX(F_Inputs_cyclical!$A$1:$BE$243, MATCH('Cyclical_after overrides'!$A147, F_Inputs_cyclical!$A$1:$A$243, 0), MATCH('Cyclical_after overrides'!AC$1, F_Inputs_cyclical!$A$1:$BE$1, 0))="", "", INDEX(F_Inputs_cyclical!$A$1:$BE$243, MATCH('Cyclical_after overrides'!$A147, F_Inputs_cyclical!$A$1:$A$243, 0), MATCH('Cyclical_after overrides'!AC$1, F_Inputs_cyclical!$A$1:$BE$1, 0))),
Cyclical_overrides!AC147)</f>
        <v/>
      </c>
      <c r="AD147" s="72" t="str">
        <f>IF(Cyclical_overrides!AD147 = "",
IF(INDEX(F_Inputs_cyclical!$A$1:$BE$243, MATCH('Cyclical_after overrides'!$A147, F_Inputs_cyclical!$A$1:$A$243, 0), MATCH('Cyclical_after overrides'!AD$1, F_Inputs_cyclical!$A$1:$BE$1, 0))="", "", INDEX(F_Inputs_cyclical!$A$1:$BE$243, MATCH('Cyclical_after overrides'!$A147, F_Inputs_cyclical!$A$1:$A$243, 0), MATCH('Cyclical_after overrides'!AD$1, F_Inputs_cyclical!$A$1:$BE$1, 0))),
Cyclical_overrides!AD147)</f>
        <v/>
      </c>
      <c r="AE147" s="72" t="str">
        <f>IF(Cyclical_overrides!AE147 = "",
IF(INDEX(F_Inputs_cyclical!$A$1:$BE$243, MATCH('Cyclical_after overrides'!$A147, F_Inputs_cyclical!$A$1:$A$243, 0), MATCH('Cyclical_after overrides'!AE$1, F_Inputs_cyclical!$A$1:$BE$1, 0))="", "", INDEX(F_Inputs_cyclical!$A$1:$BE$243, MATCH('Cyclical_after overrides'!$A147, F_Inputs_cyclical!$A$1:$A$243, 0), MATCH('Cyclical_after overrides'!AE$1, F_Inputs_cyclical!$A$1:$BE$1, 0))),
Cyclical_overrides!AE147)</f>
        <v/>
      </c>
      <c r="AF147" s="72" t="str">
        <f>IF(Cyclical_overrides!AF147 = "",
IF(INDEX(F_Inputs_cyclical!$A$1:$BE$243, MATCH('Cyclical_after overrides'!$A147, F_Inputs_cyclical!$A$1:$A$243, 0), MATCH('Cyclical_after overrides'!AF$1, F_Inputs_cyclical!$A$1:$BE$1, 0))="", "", INDEX(F_Inputs_cyclical!$A$1:$BE$243, MATCH('Cyclical_after overrides'!$A147, F_Inputs_cyclical!$A$1:$A$243, 0), MATCH('Cyclical_after overrides'!AF$1, F_Inputs_cyclical!$A$1:$BE$1, 0))),
Cyclical_overrides!AF147)</f>
        <v/>
      </c>
      <c r="AG147" s="72" t="str">
        <f>IF(Cyclical_overrides!AG147 = "",
IF(INDEX(F_Inputs_cyclical!$A$1:$BE$243, MATCH('Cyclical_after overrides'!$A147, F_Inputs_cyclical!$A$1:$A$243, 0), MATCH('Cyclical_after overrides'!AG$1, F_Inputs_cyclical!$A$1:$BE$1, 0))="", "", INDEX(F_Inputs_cyclical!$A$1:$BE$243, MATCH('Cyclical_after overrides'!$A147, F_Inputs_cyclical!$A$1:$A$243, 0), MATCH('Cyclical_after overrides'!AG$1, F_Inputs_cyclical!$A$1:$BE$1, 0))),
Cyclical_overrides!AG147)</f>
        <v/>
      </c>
      <c r="AH147" s="72" t="str">
        <f>IF(Cyclical_overrides!AH147 = "",
IF(INDEX(F_Inputs_cyclical!$A$1:$BE$243, MATCH('Cyclical_after overrides'!$A147, F_Inputs_cyclical!$A$1:$A$243, 0), MATCH('Cyclical_after overrides'!AH$1, F_Inputs_cyclical!$A$1:$BE$1, 0))="", "", INDEX(F_Inputs_cyclical!$A$1:$BE$243, MATCH('Cyclical_after overrides'!$A147, F_Inputs_cyclical!$A$1:$A$243, 0), MATCH('Cyclical_after overrides'!AH$1, F_Inputs_cyclical!$A$1:$BE$1, 0))),
Cyclical_overrides!AH147)</f>
        <v/>
      </c>
      <c r="AI147" s="72" t="str">
        <f>IF(Cyclical_overrides!AI147 = "",
IF(INDEX(F_Inputs_cyclical!$A$1:$BE$243, MATCH('Cyclical_after overrides'!$A147, F_Inputs_cyclical!$A$1:$A$243, 0), MATCH('Cyclical_after overrides'!AI$1, F_Inputs_cyclical!$A$1:$BE$1, 0))="", "", INDEX(F_Inputs_cyclical!$A$1:$BE$243, MATCH('Cyclical_after overrides'!$A147, F_Inputs_cyclical!$A$1:$A$243, 0), MATCH('Cyclical_after overrides'!AI$1, F_Inputs_cyclical!$A$1:$BE$1, 0))),
Cyclical_overrides!AI147)</f>
        <v/>
      </c>
      <c r="AJ147" s="72" t="str">
        <f>IF(Cyclical_overrides!AJ147 = "",
IF(INDEX(F_Inputs_cyclical!$A$1:$BE$243, MATCH('Cyclical_after overrides'!$A147, F_Inputs_cyclical!$A$1:$A$243, 0), MATCH('Cyclical_after overrides'!AJ$1, F_Inputs_cyclical!$A$1:$BE$1, 0))="", "", INDEX(F_Inputs_cyclical!$A$1:$BE$243, MATCH('Cyclical_after overrides'!$A147, F_Inputs_cyclical!$A$1:$A$243, 0), MATCH('Cyclical_after overrides'!AJ$1, F_Inputs_cyclical!$A$1:$BE$1, 0))),
Cyclical_overrides!AJ147)</f>
        <v/>
      </c>
      <c r="AK147" s="72" t="str">
        <f>IF(Cyclical_overrides!AK147 = "",
IF(INDEX(F_Inputs_cyclical!$A$1:$BE$243, MATCH('Cyclical_after overrides'!$A147, F_Inputs_cyclical!$A$1:$A$243, 0), MATCH('Cyclical_after overrides'!AK$1, F_Inputs_cyclical!$A$1:$BE$1, 0))="", "", INDEX(F_Inputs_cyclical!$A$1:$BE$243, MATCH('Cyclical_after overrides'!$A147, F_Inputs_cyclical!$A$1:$A$243, 0), MATCH('Cyclical_after overrides'!AK$1, F_Inputs_cyclical!$A$1:$BE$1, 0))),
Cyclical_overrides!AK147)</f>
        <v/>
      </c>
      <c r="AL147" s="72" t="str">
        <f>IF(Cyclical_overrides!AL147 = "",
IF(INDEX(F_Inputs_cyclical!$A$1:$BE$243, MATCH('Cyclical_after overrides'!$A147, F_Inputs_cyclical!$A$1:$A$243, 0), MATCH('Cyclical_after overrides'!AL$1, F_Inputs_cyclical!$A$1:$BE$1, 0))="", "", INDEX(F_Inputs_cyclical!$A$1:$BE$243, MATCH('Cyclical_after overrides'!$A147, F_Inputs_cyclical!$A$1:$A$243, 0), MATCH('Cyclical_after overrides'!AL$1, F_Inputs_cyclical!$A$1:$BE$1, 0))),
Cyclical_overrides!AL147)</f>
        <v/>
      </c>
      <c r="AM147" s="72">
        <f>IF(Cyclical_overrides!AM147 = "",
IF(INDEX(F_Inputs_cyclical!$A$1:$BE$243, MATCH('Cyclical_after overrides'!$A147, F_Inputs_cyclical!$A$1:$A$243, 0), MATCH('Cyclical_after overrides'!AM$1, F_Inputs_cyclical!$A$1:$BE$1, 0))="", "", INDEX(F_Inputs_cyclical!$A$1:$BE$243, MATCH('Cyclical_after overrides'!$A147, F_Inputs_cyclical!$A$1:$A$243, 0), MATCH('Cyclical_after overrides'!AM$1, F_Inputs_cyclical!$A$1:$BE$1, 0))),
Cyclical_overrides!AM147)</f>
        <v>1.9</v>
      </c>
      <c r="AN147" s="72">
        <f>IF(Cyclical_overrides!AN147 = "",
IF(INDEX(F_Inputs_cyclical!$A$1:$BE$243, MATCH('Cyclical_after overrides'!$A147, F_Inputs_cyclical!$A$1:$A$243, 0), MATCH('Cyclical_after overrides'!AN$1, F_Inputs_cyclical!$A$1:$BE$1, 0))="", "", INDEX(F_Inputs_cyclical!$A$1:$BE$243, MATCH('Cyclical_after overrides'!$A147, F_Inputs_cyclical!$A$1:$A$243, 0), MATCH('Cyclical_after overrides'!AN$1, F_Inputs_cyclical!$A$1:$BE$1, 0))),
Cyclical_overrides!AN147)</f>
        <v>8.9</v>
      </c>
      <c r="AO147" s="72" t="str">
        <f>IF(Cyclical_overrides!AO147 = "",
IF(INDEX(F_Inputs_cyclical!$A$1:$BE$243, MATCH('Cyclical_after overrides'!$A147, F_Inputs_cyclical!$A$1:$A$243, 0), MATCH('Cyclical_after overrides'!AO$1, F_Inputs_cyclical!$A$1:$BE$1, 0))="", "", INDEX(F_Inputs_cyclical!$A$1:$BE$243, MATCH('Cyclical_after overrides'!$A147, F_Inputs_cyclical!$A$1:$A$243, 0), MATCH('Cyclical_after overrides'!AO$1, F_Inputs_cyclical!$A$1:$BE$1, 0))),
Cyclical_overrides!AO147)</f>
        <v/>
      </c>
      <c r="AP147" s="72" t="str">
        <f>IF(Cyclical_overrides!AP147 = "",
IF(INDEX(F_Inputs_cyclical!$A$1:$BE$243, MATCH('Cyclical_after overrides'!$A147, F_Inputs_cyclical!$A$1:$A$243, 0), MATCH('Cyclical_after overrides'!AP$1, F_Inputs_cyclical!$A$1:$BE$1, 0))="", "", INDEX(F_Inputs_cyclical!$A$1:$BE$243, MATCH('Cyclical_after overrides'!$A147, F_Inputs_cyclical!$A$1:$A$243, 0), MATCH('Cyclical_after overrides'!AP$1, F_Inputs_cyclical!$A$1:$BE$1, 0))),
Cyclical_overrides!AP147)</f>
        <v/>
      </c>
      <c r="AQ147" s="72" t="str">
        <f>IF(Cyclical_overrides!AQ147 = "",
IF(INDEX(F_Inputs_cyclical!$A$1:$BE$243, MATCH('Cyclical_after overrides'!$A147, F_Inputs_cyclical!$A$1:$A$243, 0), MATCH('Cyclical_after overrides'!AQ$1, F_Inputs_cyclical!$A$1:$BE$1, 0))="", "", INDEX(F_Inputs_cyclical!$A$1:$BE$243, MATCH('Cyclical_after overrides'!$A147, F_Inputs_cyclical!$A$1:$A$243, 0), MATCH('Cyclical_after overrides'!AQ$1, F_Inputs_cyclical!$A$1:$BE$1, 0))),
Cyclical_overrides!AQ147)</f>
        <v/>
      </c>
      <c r="AR147" s="72">
        <f>IF(Cyclical_overrides!AR147 = "",
IF(INDEX(F_Inputs_cyclical!$A$1:$BE$243, MATCH('Cyclical_after overrides'!$A147, F_Inputs_cyclical!$A$1:$A$243, 0), MATCH('Cyclical_after overrides'!AR$1, F_Inputs_cyclical!$A$1:$BE$1, 0))="", "", INDEX(F_Inputs_cyclical!$A$1:$BE$243, MATCH('Cyclical_after overrides'!$A147, F_Inputs_cyclical!$A$1:$A$243, 0), MATCH('Cyclical_after overrides'!AR$1, F_Inputs_cyclical!$A$1:$BE$1, 0))),
Cyclical_overrides!AR147)</f>
        <v>0</v>
      </c>
      <c r="AS147" s="72">
        <f>IF(Cyclical_overrides!AS147 = "",
IF(INDEX(F_Inputs_cyclical!$A$1:$BE$243, MATCH('Cyclical_after overrides'!$A147, F_Inputs_cyclical!$A$1:$A$243, 0), MATCH('Cyclical_after overrides'!AS$1, F_Inputs_cyclical!$A$1:$BE$1, 0))="", "", INDEX(F_Inputs_cyclical!$A$1:$BE$243, MATCH('Cyclical_after overrides'!$A147, F_Inputs_cyclical!$A$1:$A$243, 0), MATCH('Cyclical_after overrides'!AS$1, F_Inputs_cyclical!$A$1:$BE$1, 0))),
Cyclical_overrides!AS147)</f>
        <v>0</v>
      </c>
      <c r="AT147" s="72">
        <f>IF(Cyclical_overrides!AT147 = "",
IF(INDEX(F_Inputs_cyclical!$A$1:$BE$243, MATCH('Cyclical_after overrides'!$A147, F_Inputs_cyclical!$A$1:$A$243, 0), MATCH('Cyclical_after overrides'!AT$1, F_Inputs_cyclical!$A$1:$BE$1, 0))="", "", INDEX(F_Inputs_cyclical!$A$1:$BE$243, MATCH('Cyclical_after overrides'!$A147, F_Inputs_cyclical!$A$1:$A$243, 0), MATCH('Cyclical_after overrides'!AT$1, F_Inputs_cyclical!$A$1:$BE$1, 0))),
Cyclical_overrides!AT147)</f>
        <v>0</v>
      </c>
      <c r="AU147" s="72">
        <f>IF(Cyclical_overrides!AU147 = "",
IF(INDEX(F_Inputs_cyclical!$A$1:$BE$243, MATCH('Cyclical_after overrides'!$A147, F_Inputs_cyclical!$A$1:$A$243, 0), MATCH('Cyclical_after overrides'!AU$1, F_Inputs_cyclical!$A$1:$BE$1, 0))="", "", INDEX(F_Inputs_cyclical!$A$1:$BE$243, MATCH('Cyclical_after overrides'!$A147, F_Inputs_cyclical!$A$1:$A$243, 0), MATCH('Cyclical_after overrides'!AU$1, F_Inputs_cyclical!$A$1:$BE$1, 0))),
Cyclical_overrides!AU147)</f>
        <v>0.19800000000000001</v>
      </c>
      <c r="AV147" s="72" t="str">
        <f>IF(Cyclical_overrides!AV147 = "",
IF(INDEX(F_Inputs_cyclical!$A$1:$BE$243, MATCH('Cyclical_after overrides'!$A147, F_Inputs_cyclical!$A$1:$A$243, 0), MATCH('Cyclical_after overrides'!AV$1, F_Inputs_cyclical!$A$1:$BE$1, 0))="", "", INDEX(F_Inputs_cyclical!$A$1:$BE$243, MATCH('Cyclical_after overrides'!$A147, F_Inputs_cyclical!$A$1:$A$243, 0), MATCH('Cyclical_after overrides'!AV$1, F_Inputs_cyclical!$A$1:$BE$1, 0))),
Cyclical_overrides!AV147)</f>
        <v/>
      </c>
      <c r="AW147" s="72">
        <f>IF(Cyclical_overrides!AW147 = "",
IF(INDEX(F_Inputs_cyclical!$A$1:$BE$243, MATCH('Cyclical_after overrides'!$A147, F_Inputs_cyclical!$A$1:$A$243, 0), MATCH('Cyclical_after overrides'!AW$1, F_Inputs_cyclical!$A$1:$BE$1, 0))="", "", INDEX(F_Inputs_cyclical!$A$1:$BE$243, MATCH('Cyclical_after overrides'!$A147, F_Inputs_cyclical!$A$1:$A$243, 0), MATCH('Cyclical_after overrides'!AW$1, F_Inputs_cyclical!$A$1:$BE$1, 0))),
Cyclical_overrides!AW147)</f>
        <v>1.24788708586883</v>
      </c>
      <c r="AX147" s="72">
        <f>IF(Cyclical_overrides!AX147 = "",
IF(INDEX(F_Inputs_cyclical!$A$1:$BE$243, MATCH('Cyclical_after overrides'!$A147, F_Inputs_cyclical!$A$1:$A$243, 0), MATCH('Cyclical_after overrides'!AX$1, F_Inputs_cyclical!$A$1:$BE$1, 0))="", "", INDEX(F_Inputs_cyclical!$A$1:$BE$243, MATCH('Cyclical_after overrides'!$A147, F_Inputs_cyclical!$A$1:$A$243, 0), MATCH('Cyclical_after overrides'!AX$1, F_Inputs_cyclical!$A$1:$BE$1, 0))),
Cyclical_overrides!AX147)</f>
        <v>23.174289418635695</v>
      </c>
      <c r="AY147" s="72">
        <f>IF(Cyclical_overrides!AY147 = "",
IF(INDEX(F_Inputs_cyclical!$A$1:$BE$243, MATCH('Cyclical_after overrides'!$A147, F_Inputs_cyclical!$A$1:$A$243, 0), MATCH('Cyclical_after overrides'!AY$1, F_Inputs_cyclical!$A$1:$BE$1, 0))="", "", INDEX(F_Inputs_cyclical!$A$1:$BE$243, MATCH('Cyclical_after overrides'!$A147, F_Inputs_cyclical!$A$1:$A$243, 0), MATCH('Cyclical_after overrides'!AY$1, F_Inputs_cyclical!$A$1:$BE$1, 0))),
Cyclical_overrides!AY147)</f>
        <v>142.23664474538901</v>
      </c>
      <c r="AZ147" s="72">
        <f>IF(Cyclical_overrides!AZ147 = "",
IF(INDEX(F_Inputs_cyclical!$A$1:$BE$243, MATCH('Cyclical_after overrides'!$A147, F_Inputs_cyclical!$A$1:$A$243, 0), MATCH('Cyclical_after overrides'!AZ$1, F_Inputs_cyclical!$A$1:$BE$1, 0))="", "", INDEX(F_Inputs_cyclical!$A$1:$BE$243, MATCH('Cyclical_after overrides'!$A147, F_Inputs_cyclical!$A$1:$A$243, 0), MATCH('Cyclical_after overrides'!AZ$1, F_Inputs_cyclical!$A$1:$BE$1, 0))),
Cyclical_overrides!AZ147)</f>
        <v>1.905227147455105</v>
      </c>
      <c r="BA147" s="72">
        <f>IF(Cyclical_overrides!BA147 = "",
IF(INDEX(F_Inputs_cyclical!$A$1:$BE$243, MATCH('Cyclical_after overrides'!$A147, F_Inputs_cyclical!$A$1:$A$243, 0), MATCH('Cyclical_after overrides'!BA$1, F_Inputs_cyclical!$A$1:$BE$1, 0))="", "", INDEX(F_Inputs_cyclical!$A$1:$BE$243, MATCH('Cyclical_after overrides'!$A147, F_Inputs_cyclical!$A$1:$A$243, 0), MATCH('Cyclical_after overrides'!BA$1, F_Inputs_cyclical!$A$1:$BE$1, 0))),
Cyclical_overrides!BA147)</f>
        <v>12.570917893750863</v>
      </c>
      <c r="BB147" s="72">
        <f>IF(Cyclical_overrides!BB147 = "",
IF(INDEX(F_Inputs_cyclical!$A$1:$BE$243, MATCH('Cyclical_after overrides'!$A147, F_Inputs_cyclical!$A$1:$A$243, 0), MATCH('Cyclical_after overrides'!BB$1, F_Inputs_cyclical!$A$1:$BE$1, 0))="", "", INDEX(F_Inputs_cyclical!$A$1:$BE$243, MATCH('Cyclical_after overrides'!$A147, F_Inputs_cyclical!$A$1:$A$243, 0), MATCH('Cyclical_after overrides'!BB$1, F_Inputs_cyclical!$A$1:$BE$1, 0))),
Cyclical_overrides!BB147)</f>
        <v>12.570917893750863</v>
      </c>
      <c r="BC147" s="72">
        <f>IF(Cyclical_overrides!BC147 = "",
IF(INDEX(F_Inputs_cyclical!$A$1:$BE$243, MATCH('Cyclical_after overrides'!$A147, F_Inputs_cyclical!$A$1:$A$243, 0), MATCH('Cyclical_after overrides'!BC$1, F_Inputs_cyclical!$A$1:$BE$1, 0))="", "", INDEX(F_Inputs_cyclical!$A$1:$BE$243, MATCH('Cyclical_after overrides'!$A147, F_Inputs_cyclical!$A$1:$A$243, 0), MATCH('Cyclical_after overrides'!BC$1, F_Inputs_cyclical!$A$1:$BE$1, 0))),
Cyclical_overrides!BC147)</f>
        <v>15.142448640353361</v>
      </c>
      <c r="BD147" s="72">
        <f>IF(Cyclical_overrides!BD147 = "",
IF(INDEX(F_Inputs_cyclical!$A$1:$BE$243, MATCH('Cyclical_after overrides'!$A147, F_Inputs_cyclical!$A$1:$A$243, 0), MATCH('Cyclical_after overrides'!BD$1, F_Inputs_cyclical!$A$1:$BE$1, 0))="", "", INDEX(F_Inputs_cyclical!$A$1:$BE$243, MATCH('Cyclical_after overrides'!$A147, F_Inputs_cyclical!$A$1:$A$243, 0), MATCH('Cyclical_after overrides'!BD$1, F_Inputs_cyclical!$A$1:$BE$1, 0))),
Cyclical_overrides!BD147)</f>
        <v>94.178228127696329</v>
      </c>
      <c r="BE147" s="194"/>
    </row>
    <row r="148" spans="1:57" x14ac:dyDescent="0.4">
      <c r="A148" s="63" t="str">
        <f t="shared" si="2"/>
        <v>BRL15</v>
      </c>
      <c r="B148" s="63" t="s">
        <v>409</v>
      </c>
      <c r="C148" s="63" t="s">
        <v>245</v>
      </c>
      <c r="D148" s="72">
        <f>IF(Cyclical_overrides!D148 = "",
IF(INDEX(F_Inputs_cyclical!$A$1:$BE$243, MATCH('Cyclical_after overrides'!$A148, F_Inputs_cyclical!$A$1:$A$243, 0), MATCH('Cyclical_after overrides'!D$1, F_Inputs_cyclical!$A$1:$BE$1, 0))="", "", INDEX(F_Inputs_cyclical!$A$1:$BE$243, MATCH('Cyclical_after overrides'!$A148, F_Inputs_cyclical!$A$1:$A$243, 0), MATCH('Cyclical_after overrides'!D$1, F_Inputs_cyclical!$A$1:$BE$1, 0))),
Cyclical_overrides!D148)</f>
        <v>2.9</v>
      </c>
      <c r="E148" s="72">
        <f>IF(Cyclical_overrides!E148 = "",
IF(INDEX(F_Inputs_cyclical!$A$1:$BE$243, MATCH('Cyclical_after overrides'!$A148, F_Inputs_cyclical!$A$1:$A$243, 0), MATCH('Cyclical_after overrides'!E$1, F_Inputs_cyclical!$A$1:$BE$1, 0))="", "", INDEX(F_Inputs_cyclical!$A$1:$BE$243, MATCH('Cyclical_after overrides'!$A148, F_Inputs_cyclical!$A$1:$A$243, 0), MATCH('Cyclical_after overrides'!E$1, F_Inputs_cyclical!$A$1:$BE$1, 0))),
Cyclical_overrides!E148)</f>
        <v>0.7</v>
      </c>
      <c r="F148" s="72">
        <f>IF(Cyclical_overrides!F148 = "",
IF(INDEX(F_Inputs_cyclical!$A$1:$BE$243, MATCH('Cyclical_after overrides'!$A148, F_Inputs_cyclical!$A$1:$A$243, 0), MATCH('Cyclical_after overrides'!F$1, F_Inputs_cyclical!$A$1:$BE$1, 0))="", "", INDEX(F_Inputs_cyclical!$A$1:$BE$243, MATCH('Cyclical_after overrides'!$A148, F_Inputs_cyclical!$A$1:$A$243, 0), MATCH('Cyclical_after overrides'!F$1, F_Inputs_cyclical!$A$1:$BE$1, 0))),
Cyclical_overrides!F148)</f>
        <v>3.2</v>
      </c>
      <c r="G148" s="72">
        <f>IF(Cyclical_overrides!G148 = "",
IF(INDEX(F_Inputs_cyclical!$A$1:$BE$243, MATCH('Cyclical_after overrides'!$A148, F_Inputs_cyclical!$A$1:$A$243, 0), MATCH('Cyclical_after overrides'!G$1, F_Inputs_cyclical!$A$1:$BE$1, 0))="", "", INDEX(F_Inputs_cyclical!$A$1:$BE$243, MATCH('Cyclical_after overrides'!$A148, F_Inputs_cyclical!$A$1:$A$243, 0), MATCH('Cyclical_after overrides'!G$1, F_Inputs_cyclical!$A$1:$BE$1, 0))),
Cyclical_overrides!G148)</f>
        <v>0.4</v>
      </c>
      <c r="H148" s="72">
        <f>IF(Cyclical_overrides!H148 = "",
IF(INDEX(F_Inputs_cyclical!$A$1:$BE$243, MATCH('Cyclical_after overrides'!$A148, F_Inputs_cyclical!$A$1:$A$243, 0), MATCH('Cyclical_after overrides'!H$1, F_Inputs_cyclical!$A$1:$BE$1, 0))="", "", INDEX(F_Inputs_cyclical!$A$1:$BE$243, MATCH('Cyclical_after overrides'!$A148, F_Inputs_cyclical!$A$1:$A$243, 0), MATCH('Cyclical_after overrides'!H$1, F_Inputs_cyclical!$A$1:$BE$1, 0))),
Cyclical_overrides!H148)</f>
        <v>0</v>
      </c>
      <c r="I148" s="72">
        <f>IF(Cyclical_overrides!I148 = "",
IF(INDEX(F_Inputs_cyclical!$A$1:$BE$243, MATCH('Cyclical_after overrides'!$A148, F_Inputs_cyclical!$A$1:$A$243, 0), MATCH('Cyclical_after overrides'!I$1, F_Inputs_cyclical!$A$1:$BE$1, 0))="", "", INDEX(F_Inputs_cyclical!$A$1:$BE$243, MATCH('Cyclical_after overrides'!$A148, F_Inputs_cyclical!$A$1:$A$243, 0), MATCH('Cyclical_after overrides'!I$1, F_Inputs_cyclical!$A$1:$BE$1, 0))),
Cyclical_overrides!I148)</f>
        <v>0.1</v>
      </c>
      <c r="J148" s="72">
        <f>IF(Cyclical_overrides!J148 = "",
IF(INDEX(F_Inputs_cyclical!$A$1:$BE$243, MATCH('Cyclical_after overrides'!$A148, F_Inputs_cyclical!$A$1:$A$243, 0), MATCH('Cyclical_after overrides'!J$1, F_Inputs_cyclical!$A$1:$BE$1, 0))="", "", INDEX(F_Inputs_cyclical!$A$1:$BE$243, MATCH('Cyclical_after overrides'!$A148, F_Inputs_cyclical!$A$1:$A$243, 0), MATCH('Cyclical_after overrides'!J$1, F_Inputs_cyclical!$A$1:$BE$1, 0))),
Cyclical_overrides!J148)</f>
        <v>9.6999999999999993</v>
      </c>
      <c r="K148" s="72">
        <f>IF(Cyclical_overrides!K148 = "",
IF(INDEX(F_Inputs_cyclical!$A$1:$BE$243, MATCH('Cyclical_after overrides'!$A148, F_Inputs_cyclical!$A$1:$A$243, 0), MATCH('Cyclical_after overrides'!K$1, F_Inputs_cyclical!$A$1:$BE$1, 0))="", "", INDEX(F_Inputs_cyclical!$A$1:$BE$243, MATCH('Cyclical_after overrides'!$A148, F_Inputs_cyclical!$A$1:$A$243, 0), MATCH('Cyclical_after overrides'!K$1, F_Inputs_cyclical!$A$1:$BE$1, 0))),
Cyclical_overrides!K148)</f>
        <v>2.4</v>
      </c>
      <c r="L148" s="72">
        <f>IF(Cyclical_overrides!L148 = "",
IF(INDEX(F_Inputs_cyclical!$A$1:$BE$243, MATCH('Cyclical_after overrides'!$A148, F_Inputs_cyclical!$A$1:$A$243, 0), MATCH('Cyclical_after overrides'!L$1, F_Inputs_cyclical!$A$1:$BE$1, 0))="", "", INDEX(F_Inputs_cyclical!$A$1:$BE$243, MATCH('Cyclical_after overrides'!$A148, F_Inputs_cyclical!$A$1:$A$243, 0), MATCH('Cyclical_after overrides'!L$1, F_Inputs_cyclical!$A$1:$BE$1, 0))),
Cyclical_overrides!L148)</f>
        <v>0.6</v>
      </c>
      <c r="M148" s="72">
        <f>IF(Cyclical_overrides!M148 = "",
IF(INDEX(F_Inputs_cyclical!$A$1:$BE$243, MATCH('Cyclical_after overrides'!$A148, F_Inputs_cyclical!$A$1:$A$243, 0), MATCH('Cyclical_after overrides'!M$1, F_Inputs_cyclical!$A$1:$BE$1, 0))="", "", INDEX(F_Inputs_cyclical!$A$1:$BE$243, MATCH('Cyclical_after overrides'!$A148, F_Inputs_cyclical!$A$1:$A$243, 0), MATCH('Cyclical_after overrides'!M$1, F_Inputs_cyclical!$A$1:$BE$1, 0))),
Cyclical_overrides!M148)</f>
        <v>0</v>
      </c>
      <c r="N148" s="72">
        <f>IF(Cyclical_overrides!N148 = "",
IF(INDEX(F_Inputs_cyclical!$A$1:$BE$243, MATCH('Cyclical_after overrides'!$A148, F_Inputs_cyclical!$A$1:$A$243, 0), MATCH('Cyclical_after overrides'!N$1, F_Inputs_cyclical!$A$1:$BE$1, 0))="", "", INDEX(F_Inputs_cyclical!$A$1:$BE$243, MATCH('Cyclical_after overrides'!$A148, F_Inputs_cyclical!$A$1:$A$243, 0), MATCH('Cyclical_after overrides'!N$1, F_Inputs_cyclical!$A$1:$BE$1, 0))),
Cyclical_overrides!N148)</f>
        <v>0.6</v>
      </c>
      <c r="O148" s="72" t="str">
        <f>IF(Cyclical_overrides!O148 = "",
IF(INDEX(F_Inputs_cyclical!$A$1:$BE$243, MATCH('Cyclical_after overrides'!$A148, F_Inputs_cyclical!$A$1:$A$243, 0), MATCH('Cyclical_after overrides'!O$1, F_Inputs_cyclical!$A$1:$BE$1, 0))="", "", INDEX(F_Inputs_cyclical!$A$1:$BE$243, MATCH('Cyclical_after overrides'!$A148, F_Inputs_cyclical!$A$1:$A$243, 0), MATCH('Cyclical_after overrides'!O$1, F_Inputs_cyclical!$A$1:$BE$1, 0))),
Cyclical_overrides!O148)</f>
        <v/>
      </c>
      <c r="P148" s="72" t="str">
        <f>IF(Cyclical_overrides!P148 = "",
IF(INDEX(F_Inputs_cyclical!$A$1:$BE$243, MATCH('Cyclical_after overrides'!$A148, F_Inputs_cyclical!$A$1:$A$243, 0), MATCH('Cyclical_after overrides'!P$1, F_Inputs_cyclical!$A$1:$BE$1, 0))="", "", INDEX(F_Inputs_cyclical!$A$1:$BE$243, MATCH('Cyclical_after overrides'!$A148, F_Inputs_cyclical!$A$1:$A$243, 0), MATCH('Cyclical_after overrides'!P$1, F_Inputs_cyclical!$A$1:$BE$1, 0))),
Cyclical_overrides!P148)</f>
        <v/>
      </c>
      <c r="Q148" s="72" t="str">
        <f>IF(Cyclical_overrides!Q148 = "",
IF(INDEX(F_Inputs_cyclical!$A$1:$BE$243, MATCH('Cyclical_after overrides'!$A148, F_Inputs_cyclical!$A$1:$A$243, 0), MATCH('Cyclical_after overrides'!Q$1, F_Inputs_cyclical!$A$1:$BE$1, 0))="", "", INDEX(F_Inputs_cyclical!$A$1:$BE$243, MATCH('Cyclical_after overrides'!$A148, F_Inputs_cyclical!$A$1:$A$243, 0), MATCH('Cyclical_after overrides'!Q$1, F_Inputs_cyclical!$A$1:$BE$1, 0))),
Cyclical_overrides!Q148)</f>
        <v/>
      </c>
      <c r="R148" s="72" t="str">
        <f>IF(Cyclical_overrides!R148 = "",
IF(INDEX(F_Inputs_cyclical!$A$1:$BE$243, MATCH('Cyclical_after overrides'!$A148, F_Inputs_cyclical!$A$1:$A$243, 0), MATCH('Cyclical_after overrides'!R$1, F_Inputs_cyclical!$A$1:$BE$1, 0))="", "", INDEX(F_Inputs_cyclical!$A$1:$BE$243, MATCH('Cyclical_after overrides'!$A148, F_Inputs_cyclical!$A$1:$A$243, 0), MATCH('Cyclical_after overrides'!R$1, F_Inputs_cyclical!$A$1:$BE$1, 0))),
Cyclical_overrides!R148)</f>
        <v/>
      </c>
      <c r="S148" s="72" t="str">
        <f>IF(Cyclical_overrides!S148 = "",
IF(INDEX(F_Inputs_cyclical!$A$1:$BE$243, MATCH('Cyclical_after overrides'!$A148, F_Inputs_cyclical!$A$1:$A$243, 0), MATCH('Cyclical_after overrides'!S$1, F_Inputs_cyclical!$A$1:$BE$1, 0))="", "", INDEX(F_Inputs_cyclical!$A$1:$BE$243, MATCH('Cyclical_after overrides'!$A148, F_Inputs_cyclical!$A$1:$A$243, 0), MATCH('Cyclical_after overrides'!S$1, F_Inputs_cyclical!$A$1:$BE$1, 0))),
Cyclical_overrides!S148)</f>
        <v/>
      </c>
      <c r="T148" s="72" t="str">
        <f>IF(Cyclical_overrides!T148 = "",
IF(INDEX(F_Inputs_cyclical!$A$1:$BE$243, MATCH('Cyclical_after overrides'!$A148, F_Inputs_cyclical!$A$1:$A$243, 0), MATCH('Cyclical_after overrides'!T$1, F_Inputs_cyclical!$A$1:$BE$1, 0))="", "", INDEX(F_Inputs_cyclical!$A$1:$BE$243, MATCH('Cyclical_after overrides'!$A148, F_Inputs_cyclical!$A$1:$A$243, 0), MATCH('Cyclical_after overrides'!T$1, F_Inputs_cyclical!$A$1:$BE$1, 0))),
Cyclical_overrides!T148)</f>
        <v/>
      </c>
      <c r="U148" s="72">
        <f>IF(Cyclical_overrides!U148 = "",
IF(INDEX(F_Inputs_cyclical!$A$1:$BE$243, MATCH('Cyclical_after overrides'!$A148, F_Inputs_cyclical!$A$1:$A$243, 0), MATCH('Cyclical_after overrides'!U$1, F_Inputs_cyclical!$A$1:$BE$1, 0))="", "", INDEX(F_Inputs_cyclical!$A$1:$BE$243, MATCH('Cyclical_after overrides'!$A148, F_Inputs_cyclical!$A$1:$A$243, 0), MATCH('Cyclical_after overrides'!U$1, F_Inputs_cyclical!$A$1:$BE$1, 0))),
Cyclical_overrides!U148)</f>
        <v>9.1</v>
      </c>
      <c r="V148" s="72">
        <f>IF(Cyclical_overrides!V148 = "",
IF(INDEX(F_Inputs_cyclical!$A$1:$BE$243, MATCH('Cyclical_after overrides'!$A148, F_Inputs_cyclical!$A$1:$A$243, 0), MATCH('Cyclical_after overrides'!V$1, F_Inputs_cyclical!$A$1:$BE$1, 0))="", "", INDEX(F_Inputs_cyclical!$A$1:$BE$243, MATCH('Cyclical_after overrides'!$A148, F_Inputs_cyclical!$A$1:$A$243, 0), MATCH('Cyclical_after overrides'!V$1, F_Inputs_cyclical!$A$1:$BE$1, 0))),
Cyclical_overrides!V148)</f>
        <v>264.00599999999997</v>
      </c>
      <c r="W148" s="72">
        <f>IF(Cyclical_overrides!W148 = "",
IF(INDEX(F_Inputs_cyclical!$A$1:$BE$243, MATCH('Cyclical_after overrides'!$A148, F_Inputs_cyclical!$A$1:$A$243, 0), MATCH('Cyclical_after overrides'!W$1, F_Inputs_cyclical!$A$1:$BE$1, 0))="", "", INDEX(F_Inputs_cyclical!$A$1:$BE$243, MATCH('Cyclical_after overrides'!$A148, F_Inputs_cyclical!$A$1:$A$243, 0), MATCH('Cyclical_after overrides'!W$1, F_Inputs_cyclical!$A$1:$BE$1, 0))),
Cyclical_overrides!W148)</f>
        <v>212.71799999999999</v>
      </c>
      <c r="X148" s="72">
        <f>IF(Cyclical_overrides!X148 = "",
IF(INDEX(F_Inputs_cyclical!$A$1:$BE$243, MATCH('Cyclical_after overrides'!$A148, F_Inputs_cyclical!$A$1:$A$243, 0), MATCH('Cyclical_after overrides'!X$1, F_Inputs_cyclical!$A$1:$BE$1, 0))="", "", INDEX(F_Inputs_cyclical!$A$1:$BE$243, MATCH('Cyclical_after overrides'!$A148, F_Inputs_cyclical!$A$1:$A$243, 0), MATCH('Cyclical_after overrides'!X$1, F_Inputs_cyclical!$A$1:$BE$1, 0))),
Cyclical_overrides!X148)</f>
        <v>0</v>
      </c>
      <c r="Y148" s="72">
        <f>IF(Cyclical_overrides!Y148 = "",
IF(INDEX(F_Inputs_cyclical!$A$1:$BE$243, MATCH('Cyclical_after overrides'!$A148, F_Inputs_cyclical!$A$1:$A$243, 0), MATCH('Cyclical_after overrides'!Y$1, F_Inputs_cyclical!$A$1:$BE$1, 0))="", "", INDEX(F_Inputs_cyclical!$A$1:$BE$243, MATCH('Cyclical_after overrides'!$A148, F_Inputs_cyclical!$A$1:$A$243, 0), MATCH('Cyclical_after overrides'!Y$1, F_Inputs_cyclical!$A$1:$BE$1, 0))),
Cyclical_overrides!Y148)</f>
        <v>0</v>
      </c>
      <c r="Z148" s="72">
        <f>IF(Cyclical_overrides!Z148 = "",
IF(INDEX(F_Inputs_cyclical!$A$1:$BE$243, MATCH('Cyclical_after overrides'!$A148, F_Inputs_cyclical!$A$1:$A$243, 0), MATCH('Cyclical_after overrides'!Z$1, F_Inputs_cyclical!$A$1:$BE$1, 0))="", "", INDEX(F_Inputs_cyclical!$A$1:$BE$243, MATCH('Cyclical_after overrides'!$A148, F_Inputs_cyclical!$A$1:$A$243, 0), MATCH('Cyclical_after overrides'!Z$1, F_Inputs_cyclical!$A$1:$BE$1, 0))),
Cyclical_overrides!Z148)</f>
        <v>0</v>
      </c>
      <c r="AA148" s="72">
        <f>IF(Cyclical_overrides!AA148 = "",
IF(INDEX(F_Inputs_cyclical!$A$1:$BE$243, MATCH('Cyclical_after overrides'!$A148, F_Inputs_cyclical!$A$1:$A$243, 0), MATCH('Cyclical_after overrides'!AA$1, F_Inputs_cyclical!$A$1:$BE$1, 0))="", "", INDEX(F_Inputs_cyclical!$A$1:$BE$243, MATCH('Cyclical_after overrides'!$A148, F_Inputs_cyclical!$A$1:$A$243, 0), MATCH('Cyclical_after overrides'!AA$1, F_Inputs_cyclical!$A$1:$BE$1, 0))),
Cyclical_overrides!AA148)</f>
        <v>0</v>
      </c>
      <c r="AB148" s="72">
        <f>IF(Cyclical_overrides!AB148 = "",
IF(INDEX(F_Inputs_cyclical!$A$1:$BE$243, MATCH('Cyclical_after overrides'!$A148, F_Inputs_cyclical!$A$1:$A$243, 0), MATCH('Cyclical_after overrides'!AB$1, F_Inputs_cyclical!$A$1:$BE$1, 0))="", "", INDEX(F_Inputs_cyclical!$A$1:$BE$243, MATCH('Cyclical_after overrides'!$A148, F_Inputs_cyclical!$A$1:$A$243, 0), MATCH('Cyclical_after overrides'!AB$1, F_Inputs_cyclical!$A$1:$BE$1, 0))),
Cyclical_overrides!AB148)</f>
        <v>0</v>
      </c>
      <c r="AC148" s="72" t="str">
        <f>IF(Cyclical_overrides!AC148 = "",
IF(INDEX(F_Inputs_cyclical!$A$1:$BE$243, MATCH('Cyclical_after overrides'!$A148, F_Inputs_cyclical!$A$1:$A$243, 0), MATCH('Cyclical_after overrides'!AC$1, F_Inputs_cyclical!$A$1:$BE$1, 0))="", "", INDEX(F_Inputs_cyclical!$A$1:$BE$243, MATCH('Cyclical_after overrides'!$A148, F_Inputs_cyclical!$A$1:$A$243, 0), MATCH('Cyclical_after overrides'!AC$1, F_Inputs_cyclical!$A$1:$BE$1, 0))),
Cyclical_overrides!AC148)</f>
        <v/>
      </c>
      <c r="AD148" s="72" t="str">
        <f>IF(Cyclical_overrides!AD148 = "",
IF(INDEX(F_Inputs_cyclical!$A$1:$BE$243, MATCH('Cyclical_after overrides'!$A148, F_Inputs_cyclical!$A$1:$A$243, 0), MATCH('Cyclical_after overrides'!AD$1, F_Inputs_cyclical!$A$1:$BE$1, 0))="", "", INDEX(F_Inputs_cyclical!$A$1:$BE$243, MATCH('Cyclical_after overrides'!$A148, F_Inputs_cyclical!$A$1:$A$243, 0), MATCH('Cyclical_after overrides'!AD$1, F_Inputs_cyclical!$A$1:$BE$1, 0))),
Cyclical_overrides!AD148)</f>
        <v/>
      </c>
      <c r="AE148" s="72" t="str">
        <f>IF(Cyclical_overrides!AE148 = "",
IF(INDEX(F_Inputs_cyclical!$A$1:$BE$243, MATCH('Cyclical_after overrides'!$A148, F_Inputs_cyclical!$A$1:$A$243, 0), MATCH('Cyclical_after overrides'!AE$1, F_Inputs_cyclical!$A$1:$BE$1, 0))="", "", INDEX(F_Inputs_cyclical!$A$1:$BE$243, MATCH('Cyclical_after overrides'!$A148, F_Inputs_cyclical!$A$1:$A$243, 0), MATCH('Cyclical_after overrides'!AE$1, F_Inputs_cyclical!$A$1:$BE$1, 0))),
Cyclical_overrides!AE148)</f>
        <v/>
      </c>
      <c r="AF148" s="72" t="str">
        <f>IF(Cyclical_overrides!AF148 = "",
IF(INDEX(F_Inputs_cyclical!$A$1:$BE$243, MATCH('Cyclical_after overrides'!$A148, F_Inputs_cyclical!$A$1:$A$243, 0), MATCH('Cyclical_after overrides'!AF$1, F_Inputs_cyclical!$A$1:$BE$1, 0))="", "", INDEX(F_Inputs_cyclical!$A$1:$BE$243, MATCH('Cyclical_after overrides'!$A148, F_Inputs_cyclical!$A$1:$A$243, 0), MATCH('Cyclical_after overrides'!AF$1, F_Inputs_cyclical!$A$1:$BE$1, 0))),
Cyclical_overrides!AF148)</f>
        <v/>
      </c>
      <c r="AG148" s="72" t="str">
        <f>IF(Cyclical_overrides!AG148 = "",
IF(INDEX(F_Inputs_cyclical!$A$1:$BE$243, MATCH('Cyclical_after overrides'!$A148, F_Inputs_cyclical!$A$1:$A$243, 0), MATCH('Cyclical_after overrides'!AG$1, F_Inputs_cyclical!$A$1:$BE$1, 0))="", "", INDEX(F_Inputs_cyclical!$A$1:$BE$243, MATCH('Cyclical_after overrides'!$A148, F_Inputs_cyclical!$A$1:$A$243, 0), MATCH('Cyclical_after overrides'!AG$1, F_Inputs_cyclical!$A$1:$BE$1, 0))),
Cyclical_overrides!AG148)</f>
        <v/>
      </c>
      <c r="AH148" s="72" t="str">
        <f>IF(Cyclical_overrides!AH148 = "",
IF(INDEX(F_Inputs_cyclical!$A$1:$BE$243, MATCH('Cyclical_after overrides'!$A148, F_Inputs_cyclical!$A$1:$A$243, 0), MATCH('Cyclical_after overrides'!AH$1, F_Inputs_cyclical!$A$1:$BE$1, 0))="", "", INDEX(F_Inputs_cyclical!$A$1:$BE$243, MATCH('Cyclical_after overrides'!$A148, F_Inputs_cyclical!$A$1:$A$243, 0), MATCH('Cyclical_after overrides'!AH$1, F_Inputs_cyclical!$A$1:$BE$1, 0))),
Cyclical_overrides!AH148)</f>
        <v/>
      </c>
      <c r="AI148" s="72" t="str">
        <f>IF(Cyclical_overrides!AI148 = "",
IF(INDEX(F_Inputs_cyclical!$A$1:$BE$243, MATCH('Cyclical_after overrides'!$A148, F_Inputs_cyclical!$A$1:$A$243, 0), MATCH('Cyclical_after overrides'!AI$1, F_Inputs_cyclical!$A$1:$BE$1, 0))="", "", INDEX(F_Inputs_cyclical!$A$1:$BE$243, MATCH('Cyclical_after overrides'!$A148, F_Inputs_cyclical!$A$1:$A$243, 0), MATCH('Cyclical_after overrides'!AI$1, F_Inputs_cyclical!$A$1:$BE$1, 0))),
Cyclical_overrides!AI148)</f>
        <v/>
      </c>
      <c r="AJ148" s="72" t="str">
        <f>IF(Cyclical_overrides!AJ148 = "",
IF(INDEX(F_Inputs_cyclical!$A$1:$BE$243, MATCH('Cyclical_after overrides'!$A148, F_Inputs_cyclical!$A$1:$A$243, 0), MATCH('Cyclical_after overrides'!AJ$1, F_Inputs_cyclical!$A$1:$BE$1, 0))="", "", INDEX(F_Inputs_cyclical!$A$1:$BE$243, MATCH('Cyclical_after overrides'!$A148, F_Inputs_cyclical!$A$1:$A$243, 0), MATCH('Cyclical_after overrides'!AJ$1, F_Inputs_cyclical!$A$1:$BE$1, 0))),
Cyclical_overrides!AJ148)</f>
        <v/>
      </c>
      <c r="AK148" s="72" t="str">
        <f>IF(Cyclical_overrides!AK148 = "",
IF(INDEX(F_Inputs_cyclical!$A$1:$BE$243, MATCH('Cyclical_after overrides'!$A148, F_Inputs_cyclical!$A$1:$A$243, 0), MATCH('Cyclical_after overrides'!AK$1, F_Inputs_cyclical!$A$1:$BE$1, 0))="", "", INDEX(F_Inputs_cyclical!$A$1:$BE$243, MATCH('Cyclical_after overrides'!$A148, F_Inputs_cyclical!$A$1:$A$243, 0), MATCH('Cyclical_after overrides'!AK$1, F_Inputs_cyclical!$A$1:$BE$1, 0))),
Cyclical_overrides!AK148)</f>
        <v/>
      </c>
      <c r="AL148" s="72" t="str">
        <f>IF(Cyclical_overrides!AL148 = "",
IF(INDEX(F_Inputs_cyclical!$A$1:$BE$243, MATCH('Cyclical_after overrides'!$A148, F_Inputs_cyclical!$A$1:$A$243, 0), MATCH('Cyclical_after overrides'!AL$1, F_Inputs_cyclical!$A$1:$BE$1, 0))="", "", INDEX(F_Inputs_cyclical!$A$1:$BE$243, MATCH('Cyclical_after overrides'!$A148, F_Inputs_cyclical!$A$1:$A$243, 0), MATCH('Cyclical_after overrides'!AL$1, F_Inputs_cyclical!$A$1:$BE$1, 0))),
Cyclical_overrides!AL148)</f>
        <v/>
      </c>
      <c r="AM148" s="72">
        <f>IF(Cyclical_overrides!AM148 = "",
IF(INDEX(F_Inputs_cyclical!$A$1:$BE$243, MATCH('Cyclical_after overrides'!$A148, F_Inputs_cyclical!$A$1:$A$243, 0), MATCH('Cyclical_after overrides'!AM$1, F_Inputs_cyclical!$A$1:$BE$1, 0))="", "", INDEX(F_Inputs_cyclical!$A$1:$BE$243, MATCH('Cyclical_after overrides'!$A148, F_Inputs_cyclical!$A$1:$A$243, 0), MATCH('Cyclical_after overrides'!AM$1, F_Inputs_cyclical!$A$1:$BE$1, 0))),
Cyclical_overrides!AM148)</f>
        <v>1.8</v>
      </c>
      <c r="AN148" s="72">
        <f>IF(Cyclical_overrides!AN148 = "",
IF(INDEX(F_Inputs_cyclical!$A$1:$BE$243, MATCH('Cyclical_after overrides'!$A148, F_Inputs_cyclical!$A$1:$A$243, 0), MATCH('Cyclical_after overrides'!AN$1, F_Inputs_cyclical!$A$1:$BE$1, 0))="", "", INDEX(F_Inputs_cyclical!$A$1:$BE$243, MATCH('Cyclical_after overrides'!$A148, F_Inputs_cyclical!$A$1:$A$243, 0), MATCH('Cyclical_after overrides'!AN$1, F_Inputs_cyclical!$A$1:$BE$1, 0))),
Cyclical_overrides!AN148)</f>
        <v>9</v>
      </c>
      <c r="AO148" s="72" t="str">
        <f>IF(Cyclical_overrides!AO148 = "",
IF(INDEX(F_Inputs_cyclical!$A$1:$BE$243, MATCH('Cyclical_after overrides'!$A148, F_Inputs_cyclical!$A$1:$A$243, 0), MATCH('Cyclical_after overrides'!AO$1, F_Inputs_cyclical!$A$1:$BE$1, 0))="", "", INDEX(F_Inputs_cyclical!$A$1:$BE$243, MATCH('Cyclical_after overrides'!$A148, F_Inputs_cyclical!$A$1:$A$243, 0), MATCH('Cyclical_after overrides'!AO$1, F_Inputs_cyclical!$A$1:$BE$1, 0))),
Cyclical_overrides!AO148)</f>
        <v/>
      </c>
      <c r="AP148" s="72" t="str">
        <f>IF(Cyclical_overrides!AP148 = "",
IF(INDEX(F_Inputs_cyclical!$A$1:$BE$243, MATCH('Cyclical_after overrides'!$A148, F_Inputs_cyclical!$A$1:$A$243, 0), MATCH('Cyclical_after overrides'!AP$1, F_Inputs_cyclical!$A$1:$BE$1, 0))="", "", INDEX(F_Inputs_cyclical!$A$1:$BE$243, MATCH('Cyclical_after overrides'!$A148, F_Inputs_cyclical!$A$1:$A$243, 0), MATCH('Cyclical_after overrides'!AP$1, F_Inputs_cyclical!$A$1:$BE$1, 0))),
Cyclical_overrides!AP148)</f>
        <v/>
      </c>
      <c r="AQ148" s="72" t="str">
        <f>IF(Cyclical_overrides!AQ148 = "",
IF(INDEX(F_Inputs_cyclical!$A$1:$BE$243, MATCH('Cyclical_after overrides'!$A148, F_Inputs_cyclical!$A$1:$A$243, 0), MATCH('Cyclical_after overrides'!AQ$1, F_Inputs_cyclical!$A$1:$BE$1, 0))="", "", INDEX(F_Inputs_cyclical!$A$1:$BE$243, MATCH('Cyclical_after overrides'!$A148, F_Inputs_cyclical!$A$1:$A$243, 0), MATCH('Cyclical_after overrides'!AQ$1, F_Inputs_cyclical!$A$1:$BE$1, 0))),
Cyclical_overrides!AQ148)</f>
        <v/>
      </c>
      <c r="AR148" s="72">
        <f>IF(Cyclical_overrides!AR148 = "",
IF(INDEX(F_Inputs_cyclical!$A$1:$BE$243, MATCH('Cyclical_after overrides'!$A148, F_Inputs_cyclical!$A$1:$A$243, 0), MATCH('Cyclical_after overrides'!AR$1, F_Inputs_cyclical!$A$1:$BE$1, 0))="", "", INDEX(F_Inputs_cyclical!$A$1:$BE$243, MATCH('Cyclical_after overrides'!$A148, F_Inputs_cyclical!$A$1:$A$243, 0), MATCH('Cyclical_after overrides'!AR$1, F_Inputs_cyclical!$A$1:$BE$1, 0))),
Cyclical_overrides!AR148)</f>
        <v>0</v>
      </c>
      <c r="AS148" s="72">
        <f>IF(Cyclical_overrides!AS148 = "",
IF(INDEX(F_Inputs_cyclical!$A$1:$BE$243, MATCH('Cyclical_after overrides'!$A148, F_Inputs_cyclical!$A$1:$A$243, 0), MATCH('Cyclical_after overrides'!AS$1, F_Inputs_cyclical!$A$1:$BE$1, 0))="", "", INDEX(F_Inputs_cyclical!$A$1:$BE$243, MATCH('Cyclical_after overrides'!$A148, F_Inputs_cyclical!$A$1:$A$243, 0), MATCH('Cyclical_after overrides'!AS$1, F_Inputs_cyclical!$A$1:$BE$1, 0))),
Cyclical_overrides!AS148)</f>
        <v>0</v>
      </c>
      <c r="AT148" s="72">
        <f>IF(Cyclical_overrides!AT148 = "",
IF(INDEX(F_Inputs_cyclical!$A$1:$BE$243, MATCH('Cyclical_after overrides'!$A148, F_Inputs_cyclical!$A$1:$A$243, 0), MATCH('Cyclical_after overrides'!AT$1, F_Inputs_cyclical!$A$1:$BE$1, 0))="", "", INDEX(F_Inputs_cyclical!$A$1:$BE$243, MATCH('Cyclical_after overrides'!$A148, F_Inputs_cyclical!$A$1:$A$243, 0), MATCH('Cyclical_after overrides'!AT$1, F_Inputs_cyclical!$A$1:$BE$1, 0))),
Cyclical_overrides!AT148)</f>
        <v>0</v>
      </c>
      <c r="AU148" s="72">
        <f>IF(Cyclical_overrides!AU148 = "",
IF(INDEX(F_Inputs_cyclical!$A$1:$BE$243, MATCH('Cyclical_after overrides'!$A148, F_Inputs_cyclical!$A$1:$A$243, 0), MATCH('Cyclical_after overrides'!AU$1, F_Inputs_cyclical!$A$1:$BE$1, 0))="", "", INDEX(F_Inputs_cyclical!$A$1:$BE$243, MATCH('Cyclical_after overrides'!$A148, F_Inputs_cyclical!$A$1:$A$243, 0), MATCH('Cyclical_after overrides'!AU$1, F_Inputs_cyclical!$A$1:$BE$1, 0))),
Cyclical_overrides!AU148)</f>
        <v>0.60099999999999998</v>
      </c>
      <c r="AV148" s="72" t="str">
        <f>IF(Cyclical_overrides!AV148 = "",
IF(INDEX(F_Inputs_cyclical!$A$1:$BE$243, MATCH('Cyclical_after overrides'!$A148, F_Inputs_cyclical!$A$1:$A$243, 0), MATCH('Cyclical_after overrides'!AV$1, F_Inputs_cyclical!$A$1:$BE$1, 0))="", "", INDEX(F_Inputs_cyclical!$A$1:$BE$243, MATCH('Cyclical_after overrides'!$A148, F_Inputs_cyclical!$A$1:$A$243, 0), MATCH('Cyclical_after overrides'!AV$1, F_Inputs_cyclical!$A$1:$BE$1, 0))),
Cyclical_overrides!AV148)</f>
        <v/>
      </c>
      <c r="AW148" s="72">
        <f>IF(Cyclical_overrides!AW148 = "",
IF(INDEX(F_Inputs_cyclical!$A$1:$BE$243, MATCH('Cyclical_after overrides'!$A148, F_Inputs_cyclical!$A$1:$A$243, 0), MATCH('Cyclical_after overrides'!AW$1, F_Inputs_cyclical!$A$1:$BE$1, 0))="", "", INDEX(F_Inputs_cyclical!$A$1:$BE$243, MATCH('Cyclical_after overrides'!$A148, F_Inputs_cyclical!$A$1:$A$243, 0), MATCH('Cyclical_after overrides'!AW$1, F_Inputs_cyclical!$A$1:$BE$1, 0))),
Cyclical_overrides!AW148)</f>
        <v>1.2338096431854266</v>
      </c>
      <c r="AX148" s="72">
        <f>IF(Cyclical_overrides!AX148 = "",
IF(INDEX(F_Inputs_cyclical!$A$1:$BE$243, MATCH('Cyclical_after overrides'!$A148, F_Inputs_cyclical!$A$1:$A$243, 0), MATCH('Cyclical_after overrides'!AX$1, F_Inputs_cyclical!$A$1:$BE$1, 0))="", "", INDEX(F_Inputs_cyclical!$A$1:$BE$243, MATCH('Cyclical_after overrides'!$A148, F_Inputs_cyclical!$A$1:$A$243, 0), MATCH('Cyclical_after overrides'!AX$1, F_Inputs_cyclical!$A$1:$BE$1, 0))),
Cyclical_overrides!AX148)</f>
        <v>23.051083177515565</v>
      </c>
      <c r="AY148" s="72">
        <f>IF(Cyclical_overrides!AY148 = "",
IF(INDEX(F_Inputs_cyclical!$A$1:$BE$243, MATCH('Cyclical_after overrides'!$A148, F_Inputs_cyclical!$A$1:$A$243, 0), MATCH('Cyclical_after overrides'!AY$1, F_Inputs_cyclical!$A$1:$BE$1, 0))="", "", INDEX(F_Inputs_cyclical!$A$1:$BE$243, MATCH('Cyclical_after overrides'!$A148, F_Inputs_cyclical!$A$1:$A$243, 0), MATCH('Cyclical_after overrides'!AY$1, F_Inputs_cyclical!$A$1:$BE$1, 0))),
Cyclical_overrides!AY148)</f>
        <v>139.34185450767211</v>
      </c>
      <c r="AZ148" s="72">
        <f>IF(Cyclical_overrides!AZ148 = "",
IF(INDEX(F_Inputs_cyclical!$A$1:$BE$243, MATCH('Cyclical_after overrides'!$A148, F_Inputs_cyclical!$A$1:$A$243, 0), MATCH('Cyclical_after overrides'!AZ$1, F_Inputs_cyclical!$A$1:$BE$1, 0))="", "", INDEX(F_Inputs_cyclical!$A$1:$BE$243, MATCH('Cyclical_after overrides'!$A148, F_Inputs_cyclical!$A$1:$A$243, 0), MATCH('Cyclical_after overrides'!AZ$1, F_Inputs_cyclical!$A$1:$BE$1, 0))),
Cyclical_overrides!AZ148)</f>
        <v>1.8538310178902841</v>
      </c>
      <c r="BA148" s="72">
        <f>IF(Cyclical_overrides!BA148 = "",
IF(INDEX(F_Inputs_cyclical!$A$1:$BE$243, MATCH('Cyclical_after overrides'!$A148, F_Inputs_cyclical!$A$1:$A$243, 0), MATCH('Cyclical_after overrides'!BA$1, F_Inputs_cyclical!$A$1:$BE$1, 0))="", "", INDEX(F_Inputs_cyclical!$A$1:$BE$243, MATCH('Cyclical_after overrides'!$A148, F_Inputs_cyclical!$A$1:$A$243, 0), MATCH('Cyclical_after overrides'!BA$1, F_Inputs_cyclical!$A$1:$BE$1, 0))),
Cyclical_overrides!BA148)</f>
        <v>12.576792450127201</v>
      </c>
      <c r="BB148" s="72">
        <f>IF(Cyclical_overrides!BB148 = "",
IF(INDEX(F_Inputs_cyclical!$A$1:$BE$243, MATCH('Cyclical_after overrides'!$A148, F_Inputs_cyclical!$A$1:$A$243, 0), MATCH('Cyclical_after overrides'!BB$1, F_Inputs_cyclical!$A$1:$BE$1, 0))="", "", INDEX(F_Inputs_cyclical!$A$1:$BE$243, MATCH('Cyclical_after overrides'!$A148, F_Inputs_cyclical!$A$1:$A$243, 0), MATCH('Cyclical_after overrides'!BB$1, F_Inputs_cyclical!$A$1:$BE$1, 0))),
Cyclical_overrides!BB148)</f>
        <v>12.576792450127201</v>
      </c>
      <c r="BC148" s="72">
        <f>IF(Cyclical_overrides!BC148 = "",
IF(INDEX(F_Inputs_cyclical!$A$1:$BE$243, MATCH('Cyclical_after overrides'!$A148, F_Inputs_cyclical!$A$1:$A$243, 0), MATCH('Cyclical_after overrides'!BC$1, F_Inputs_cyclical!$A$1:$BE$1, 0))="", "", INDEX(F_Inputs_cyclical!$A$1:$BE$243, MATCH('Cyclical_after overrides'!$A148, F_Inputs_cyclical!$A$1:$A$243, 0), MATCH('Cyclical_after overrides'!BC$1, F_Inputs_cyclical!$A$1:$BE$1, 0))),
Cyclical_overrides!BC148)</f>
        <v>15.142448640353361</v>
      </c>
      <c r="BD148" s="72">
        <f>IF(Cyclical_overrides!BD148 = "",
IF(INDEX(F_Inputs_cyclical!$A$1:$BE$243, MATCH('Cyclical_after overrides'!$A148, F_Inputs_cyclical!$A$1:$A$243, 0), MATCH('Cyclical_after overrides'!BD$1, F_Inputs_cyclical!$A$1:$BE$1, 0))="", "", INDEX(F_Inputs_cyclical!$A$1:$BE$243, MATCH('Cyclical_after overrides'!$A148, F_Inputs_cyclical!$A$1:$A$243, 0), MATCH('Cyclical_after overrides'!BD$1, F_Inputs_cyclical!$A$1:$BE$1, 0))),
Cyclical_overrides!BD148)</f>
        <v>101.42006686798965</v>
      </c>
      <c r="BE148" s="194"/>
    </row>
    <row r="149" spans="1:57" x14ac:dyDescent="0.4">
      <c r="A149" s="63" t="str">
        <f t="shared" si="2"/>
        <v>BRL16</v>
      </c>
      <c r="B149" s="63" t="s">
        <v>409</v>
      </c>
      <c r="C149" s="63" t="s">
        <v>247</v>
      </c>
      <c r="D149" s="72">
        <f>IF(Cyclical_overrides!D149 = "",
IF(INDEX(F_Inputs_cyclical!$A$1:$BE$243, MATCH('Cyclical_after overrides'!$A149, F_Inputs_cyclical!$A$1:$A$243, 0), MATCH('Cyclical_after overrides'!D$1, F_Inputs_cyclical!$A$1:$BE$1, 0))="", "", INDEX(F_Inputs_cyclical!$A$1:$BE$243, MATCH('Cyclical_after overrides'!$A149, F_Inputs_cyclical!$A$1:$A$243, 0), MATCH('Cyclical_after overrides'!D$1, F_Inputs_cyclical!$A$1:$BE$1, 0))),
Cyclical_overrides!D149)</f>
        <v>1.819</v>
      </c>
      <c r="E149" s="72">
        <f>IF(Cyclical_overrides!E149 = "",
IF(INDEX(F_Inputs_cyclical!$A$1:$BE$243, MATCH('Cyclical_after overrides'!$A149, F_Inputs_cyclical!$A$1:$A$243, 0), MATCH('Cyclical_after overrides'!E$1, F_Inputs_cyclical!$A$1:$BE$1, 0))="", "", INDEX(F_Inputs_cyclical!$A$1:$BE$243, MATCH('Cyclical_after overrides'!$A149, F_Inputs_cyclical!$A$1:$A$243, 0), MATCH('Cyclical_after overrides'!E$1, F_Inputs_cyclical!$A$1:$BE$1, 0))),
Cyclical_overrides!E149)</f>
        <v>0.439</v>
      </c>
      <c r="F149" s="72">
        <f>IF(Cyclical_overrides!F149 = "",
IF(INDEX(F_Inputs_cyclical!$A$1:$BE$243, MATCH('Cyclical_after overrides'!$A149, F_Inputs_cyclical!$A$1:$A$243, 0), MATCH('Cyclical_after overrides'!F$1, F_Inputs_cyclical!$A$1:$BE$1, 0))="", "", INDEX(F_Inputs_cyclical!$A$1:$BE$243, MATCH('Cyclical_after overrides'!$A149, F_Inputs_cyclical!$A$1:$A$243, 0), MATCH('Cyclical_after overrides'!F$1, F_Inputs_cyclical!$A$1:$BE$1, 0))),
Cyclical_overrides!F149)</f>
        <v>2.3940000000000001</v>
      </c>
      <c r="G149" s="72">
        <f>IF(Cyclical_overrides!G149 = "",
IF(INDEX(F_Inputs_cyclical!$A$1:$BE$243, MATCH('Cyclical_after overrides'!$A149, F_Inputs_cyclical!$A$1:$A$243, 0), MATCH('Cyclical_after overrides'!G$1, F_Inputs_cyclical!$A$1:$BE$1, 0))="", "", INDEX(F_Inputs_cyclical!$A$1:$BE$243, MATCH('Cyclical_after overrides'!$A149, F_Inputs_cyclical!$A$1:$A$243, 0), MATCH('Cyclical_after overrides'!G$1, F_Inputs_cyclical!$A$1:$BE$1, 0))),
Cyclical_overrides!G149)</f>
        <v>0.38900000000000001</v>
      </c>
      <c r="H149" s="72" t="str">
        <f>IF(Cyclical_overrides!H149 = "",
IF(INDEX(F_Inputs_cyclical!$A$1:$BE$243, MATCH('Cyclical_after overrides'!$A149, F_Inputs_cyclical!$A$1:$A$243, 0), MATCH('Cyclical_after overrides'!H$1, F_Inputs_cyclical!$A$1:$BE$1, 0))="", "", INDEX(F_Inputs_cyclical!$A$1:$BE$243, MATCH('Cyclical_after overrides'!$A149, F_Inputs_cyclical!$A$1:$A$243, 0), MATCH('Cyclical_after overrides'!H$1, F_Inputs_cyclical!$A$1:$BE$1, 0))),
Cyclical_overrides!H149)</f>
        <v/>
      </c>
      <c r="I149" s="72">
        <f>IF(Cyclical_overrides!I149 = "",
IF(INDEX(F_Inputs_cyclical!$A$1:$BE$243, MATCH('Cyclical_after overrides'!$A149, F_Inputs_cyclical!$A$1:$A$243, 0), MATCH('Cyclical_after overrides'!I$1, F_Inputs_cyclical!$A$1:$BE$1, 0))="", "", INDEX(F_Inputs_cyclical!$A$1:$BE$243, MATCH('Cyclical_after overrides'!$A149, F_Inputs_cyclical!$A$1:$A$243, 0), MATCH('Cyclical_after overrides'!I$1, F_Inputs_cyclical!$A$1:$BE$1, 0))),
Cyclical_overrides!I149)</f>
        <v>0</v>
      </c>
      <c r="J149" s="72">
        <f>IF(Cyclical_overrides!J149 = "",
IF(INDEX(F_Inputs_cyclical!$A$1:$BE$243, MATCH('Cyclical_after overrides'!$A149, F_Inputs_cyclical!$A$1:$A$243, 0), MATCH('Cyclical_after overrides'!J$1, F_Inputs_cyclical!$A$1:$BE$1, 0))="", "", INDEX(F_Inputs_cyclical!$A$1:$BE$243, MATCH('Cyclical_after overrides'!$A149, F_Inputs_cyclical!$A$1:$A$243, 0), MATCH('Cyclical_after overrides'!J$1, F_Inputs_cyclical!$A$1:$BE$1, 0))),
Cyclical_overrides!J149)</f>
        <v>8.3040000000000003</v>
      </c>
      <c r="K149" s="72">
        <f>IF(Cyclical_overrides!K149 = "",
IF(INDEX(F_Inputs_cyclical!$A$1:$BE$243, MATCH('Cyclical_after overrides'!$A149, F_Inputs_cyclical!$A$1:$A$243, 0), MATCH('Cyclical_after overrides'!K$1, F_Inputs_cyclical!$A$1:$BE$1, 0))="", "", INDEX(F_Inputs_cyclical!$A$1:$BE$243, MATCH('Cyclical_after overrides'!$A149, F_Inputs_cyclical!$A$1:$A$243, 0), MATCH('Cyclical_after overrides'!K$1, F_Inputs_cyclical!$A$1:$BE$1, 0))),
Cyclical_overrides!K149)</f>
        <v>1.853</v>
      </c>
      <c r="L149" s="72">
        <f>IF(Cyclical_overrides!L149 = "",
IF(INDEX(F_Inputs_cyclical!$A$1:$BE$243, MATCH('Cyclical_after overrides'!$A149, F_Inputs_cyclical!$A$1:$A$243, 0), MATCH('Cyclical_after overrides'!L$1, F_Inputs_cyclical!$A$1:$BE$1, 0))="", "", INDEX(F_Inputs_cyclical!$A$1:$BE$243, MATCH('Cyclical_after overrides'!$A149, F_Inputs_cyclical!$A$1:$A$243, 0), MATCH('Cyclical_after overrides'!L$1, F_Inputs_cyclical!$A$1:$BE$1, 0))),
Cyclical_overrides!L149)</f>
        <v>0.23399999999999999</v>
      </c>
      <c r="M149" s="72" t="str">
        <f>IF(Cyclical_overrides!M149 = "",
IF(INDEX(F_Inputs_cyclical!$A$1:$BE$243, MATCH('Cyclical_after overrides'!$A149, F_Inputs_cyclical!$A$1:$A$243, 0), MATCH('Cyclical_after overrides'!M$1, F_Inputs_cyclical!$A$1:$BE$1, 0))="", "", INDEX(F_Inputs_cyclical!$A$1:$BE$243, MATCH('Cyclical_after overrides'!$A149, F_Inputs_cyclical!$A$1:$A$243, 0), MATCH('Cyclical_after overrides'!M$1, F_Inputs_cyclical!$A$1:$BE$1, 0))),
Cyclical_overrides!M149)</f>
        <v/>
      </c>
      <c r="N149" s="72" t="str">
        <f>IF(Cyclical_overrides!N149 = "",
IF(INDEX(F_Inputs_cyclical!$A$1:$BE$243, MATCH('Cyclical_after overrides'!$A149, F_Inputs_cyclical!$A$1:$A$243, 0), MATCH('Cyclical_after overrides'!N$1, F_Inputs_cyclical!$A$1:$BE$1, 0))="", "", INDEX(F_Inputs_cyclical!$A$1:$BE$243, MATCH('Cyclical_after overrides'!$A149, F_Inputs_cyclical!$A$1:$A$243, 0), MATCH('Cyclical_after overrides'!N$1, F_Inputs_cyclical!$A$1:$BE$1, 0))),
Cyclical_overrides!N149)</f>
        <v/>
      </c>
      <c r="O149" s="72" t="str">
        <f>IF(Cyclical_overrides!O149 = "",
IF(INDEX(F_Inputs_cyclical!$A$1:$BE$243, MATCH('Cyclical_after overrides'!$A149, F_Inputs_cyclical!$A$1:$A$243, 0), MATCH('Cyclical_after overrides'!O$1, F_Inputs_cyclical!$A$1:$BE$1, 0))="", "", INDEX(F_Inputs_cyclical!$A$1:$BE$243, MATCH('Cyclical_after overrides'!$A149, F_Inputs_cyclical!$A$1:$A$243, 0), MATCH('Cyclical_after overrides'!O$1, F_Inputs_cyclical!$A$1:$BE$1, 0))),
Cyclical_overrides!O149)</f>
        <v/>
      </c>
      <c r="P149" s="72" t="str">
        <f>IF(Cyclical_overrides!P149 = "",
IF(INDEX(F_Inputs_cyclical!$A$1:$BE$243, MATCH('Cyclical_after overrides'!$A149, F_Inputs_cyclical!$A$1:$A$243, 0), MATCH('Cyclical_after overrides'!P$1, F_Inputs_cyclical!$A$1:$BE$1, 0))="", "", INDEX(F_Inputs_cyclical!$A$1:$BE$243, MATCH('Cyclical_after overrides'!$A149, F_Inputs_cyclical!$A$1:$A$243, 0), MATCH('Cyclical_after overrides'!P$1, F_Inputs_cyclical!$A$1:$BE$1, 0))),
Cyclical_overrides!P149)</f>
        <v/>
      </c>
      <c r="Q149" s="72" t="str">
        <f>IF(Cyclical_overrides!Q149 = "",
IF(INDEX(F_Inputs_cyclical!$A$1:$BE$243, MATCH('Cyclical_after overrides'!$A149, F_Inputs_cyclical!$A$1:$A$243, 0), MATCH('Cyclical_after overrides'!Q$1, F_Inputs_cyclical!$A$1:$BE$1, 0))="", "", INDEX(F_Inputs_cyclical!$A$1:$BE$243, MATCH('Cyclical_after overrides'!$A149, F_Inputs_cyclical!$A$1:$A$243, 0), MATCH('Cyclical_after overrides'!Q$1, F_Inputs_cyclical!$A$1:$BE$1, 0))),
Cyclical_overrides!Q149)</f>
        <v/>
      </c>
      <c r="R149" s="72" t="str">
        <f>IF(Cyclical_overrides!R149 = "",
IF(INDEX(F_Inputs_cyclical!$A$1:$BE$243, MATCH('Cyclical_after overrides'!$A149, F_Inputs_cyclical!$A$1:$A$243, 0), MATCH('Cyclical_after overrides'!R$1, F_Inputs_cyclical!$A$1:$BE$1, 0))="", "", INDEX(F_Inputs_cyclical!$A$1:$BE$243, MATCH('Cyclical_after overrides'!$A149, F_Inputs_cyclical!$A$1:$A$243, 0), MATCH('Cyclical_after overrides'!R$1, F_Inputs_cyclical!$A$1:$BE$1, 0))),
Cyclical_overrides!R149)</f>
        <v/>
      </c>
      <c r="S149" s="72">
        <f>IF(Cyclical_overrides!S149 = "",
IF(INDEX(F_Inputs_cyclical!$A$1:$BE$243, MATCH('Cyclical_after overrides'!$A149, F_Inputs_cyclical!$A$1:$A$243, 0), MATCH('Cyclical_after overrides'!S$1, F_Inputs_cyclical!$A$1:$BE$1, 0))="", "", INDEX(F_Inputs_cyclical!$A$1:$BE$243, MATCH('Cyclical_after overrides'!$A149, F_Inputs_cyclical!$A$1:$A$243, 0), MATCH('Cyclical_after overrides'!S$1, F_Inputs_cyclical!$A$1:$BE$1, 0))),
Cyclical_overrides!S149)</f>
        <v>6.2450000000000001</v>
      </c>
      <c r="T149" s="72">
        <f>IF(Cyclical_overrides!T149 = "",
IF(INDEX(F_Inputs_cyclical!$A$1:$BE$243, MATCH('Cyclical_after overrides'!$A149, F_Inputs_cyclical!$A$1:$A$243, 0), MATCH('Cyclical_after overrides'!T$1, F_Inputs_cyclical!$A$1:$BE$1, 0))="", "", INDEX(F_Inputs_cyclical!$A$1:$BE$243, MATCH('Cyclical_after overrides'!$A149, F_Inputs_cyclical!$A$1:$A$243, 0), MATCH('Cyclical_after overrides'!T$1, F_Inputs_cyclical!$A$1:$BE$1, 0))),
Cyclical_overrides!T149)</f>
        <v>9.032</v>
      </c>
      <c r="U149" s="72">
        <f>IF(Cyclical_overrides!U149 = "",
IF(INDEX(F_Inputs_cyclical!$A$1:$BE$243, MATCH('Cyclical_after overrides'!$A149, F_Inputs_cyclical!$A$1:$A$243, 0), MATCH('Cyclical_after overrides'!U$1, F_Inputs_cyclical!$A$1:$BE$1, 0))="", "", INDEX(F_Inputs_cyclical!$A$1:$BE$243, MATCH('Cyclical_after overrides'!$A149, F_Inputs_cyclical!$A$1:$A$243, 0), MATCH('Cyclical_after overrides'!U$1, F_Inputs_cyclical!$A$1:$BE$1, 0))),
Cyclical_overrides!U149)</f>
        <v>8.07</v>
      </c>
      <c r="V149" s="72">
        <f>IF(Cyclical_overrides!V149 = "",
IF(INDEX(F_Inputs_cyclical!$A$1:$BE$243, MATCH('Cyclical_after overrides'!$A149, F_Inputs_cyclical!$A$1:$A$243, 0), MATCH('Cyclical_after overrides'!V$1, F_Inputs_cyclical!$A$1:$BE$1, 0))="", "", INDEX(F_Inputs_cyclical!$A$1:$BE$243, MATCH('Cyclical_after overrides'!$A149, F_Inputs_cyclical!$A$1:$A$243, 0), MATCH('Cyclical_after overrides'!V$1, F_Inputs_cyclical!$A$1:$BE$1, 0))),
Cyclical_overrides!V149)</f>
        <v>256.822</v>
      </c>
      <c r="W149" s="72">
        <f>IF(Cyclical_overrides!W149 = "",
IF(INDEX(F_Inputs_cyclical!$A$1:$BE$243, MATCH('Cyclical_after overrides'!$A149, F_Inputs_cyclical!$A$1:$A$243, 0), MATCH('Cyclical_after overrides'!W$1, F_Inputs_cyclical!$A$1:$BE$1, 0))="", "", INDEX(F_Inputs_cyclical!$A$1:$BE$243, MATCH('Cyclical_after overrides'!$A149, F_Inputs_cyclical!$A$1:$A$243, 0), MATCH('Cyclical_after overrides'!W$1, F_Inputs_cyclical!$A$1:$BE$1, 0))),
Cyclical_overrides!W149)</f>
        <v>224.316</v>
      </c>
      <c r="X149" s="72">
        <f>IF(Cyclical_overrides!X149 = "",
IF(INDEX(F_Inputs_cyclical!$A$1:$BE$243, MATCH('Cyclical_after overrides'!$A149, F_Inputs_cyclical!$A$1:$A$243, 0), MATCH('Cyclical_after overrides'!X$1, F_Inputs_cyclical!$A$1:$BE$1, 0))="", "", INDEX(F_Inputs_cyclical!$A$1:$BE$243, MATCH('Cyclical_after overrides'!$A149, F_Inputs_cyclical!$A$1:$A$243, 0), MATCH('Cyclical_after overrides'!X$1, F_Inputs_cyclical!$A$1:$BE$1, 0))),
Cyclical_overrides!X149)</f>
        <v>0</v>
      </c>
      <c r="Y149" s="72">
        <f>IF(Cyclical_overrides!Y149 = "",
IF(INDEX(F_Inputs_cyclical!$A$1:$BE$243, MATCH('Cyclical_after overrides'!$A149, F_Inputs_cyclical!$A$1:$A$243, 0), MATCH('Cyclical_after overrides'!Y$1, F_Inputs_cyclical!$A$1:$BE$1, 0))="", "", INDEX(F_Inputs_cyclical!$A$1:$BE$243, MATCH('Cyclical_after overrides'!$A149, F_Inputs_cyclical!$A$1:$A$243, 0), MATCH('Cyclical_after overrides'!Y$1, F_Inputs_cyclical!$A$1:$BE$1, 0))),
Cyclical_overrides!Y149)</f>
        <v>0</v>
      </c>
      <c r="Z149" s="72">
        <f>IF(Cyclical_overrides!Z149 = "",
IF(INDEX(F_Inputs_cyclical!$A$1:$BE$243, MATCH('Cyclical_after overrides'!$A149, F_Inputs_cyclical!$A$1:$A$243, 0), MATCH('Cyclical_after overrides'!Z$1, F_Inputs_cyclical!$A$1:$BE$1, 0))="", "", INDEX(F_Inputs_cyclical!$A$1:$BE$243, MATCH('Cyclical_after overrides'!$A149, F_Inputs_cyclical!$A$1:$A$243, 0), MATCH('Cyclical_after overrides'!Z$1, F_Inputs_cyclical!$A$1:$BE$1, 0))),
Cyclical_overrides!Z149)</f>
        <v>0</v>
      </c>
      <c r="AA149" s="72">
        <f>IF(Cyclical_overrides!AA149 = "",
IF(INDEX(F_Inputs_cyclical!$A$1:$BE$243, MATCH('Cyclical_after overrides'!$A149, F_Inputs_cyclical!$A$1:$A$243, 0), MATCH('Cyclical_after overrides'!AA$1, F_Inputs_cyclical!$A$1:$BE$1, 0))="", "", INDEX(F_Inputs_cyclical!$A$1:$BE$243, MATCH('Cyclical_after overrides'!$A149, F_Inputs_cyclical!$A$1:$A$243, 0), MATCH('Cyclical_after overrides'!AA$1, F_Inputs_cyclical!$A$1:$BE$1, 0))),
Cyclical_overrides!AA149)</f>
        <v>0</v>
      </c>
      <c r="AB149" s="72" t="str">
        <f>IF(Cyclical_overrides!AB149 = "",
IF(INDEX(F_Inputs_cyclical!$A$1:$BE$243, MATCH('Cyclical_after overrides'!$A149, F_Inputs_cyclical!$A$1:$A$243, 0), MATCH('Cyclical_after overrides'!AB$1, F_Inputs_cyclical!$A$1:$BE$1, 0))="", "", INDEX(F_Inputs_cyclical!$A$1:$BE$243, MATCH('Cyclical_after overrides'!$A149, F_Inputs_cyclical!$A$1:$A$243, 0), MATCH('Cyclical_after overrides'!AB$1, F_Inputs_cyclical!$A$1:$BE$1, 0))),
Cyclical_overrides!AB149)</f>
        <v/>
      </c>
      <c r="AC149" s="72" t="str">
        <f>IF(Cyclical_overrides!AC149 = "",
IF(INDEX(F_Inputs_cyclical!$A$1:$BE$243, MATCH('Cyclical_after overrides'!$A149, F_Inputs_cyclical!$A$1:$A$243, 0), MATCH('Cyclical_after overrides'!AC$1, F_Inputs_cyclical!$A$1:$BE$1, 0))="", "", INDEX(F_Inputs_cyclical!$A$1:$BE$243, MATCH('Cyclical_after overrides'!$A149, F_Inputs_cyclical!$A$1:$A$243, 0), MATCH('Cyclical_after overrides'!AC$1, F_Inputs_cyclical!$A$1:$BE$1, 0))),
Cyclical_overrides!AC149)</f>
        <v/>
      </c>
      <c r="AD149" s="72" t="str">
        <f>IF(Cyclical_overrides!AD149 = "",
IF(INDEX(F_Inputs_cyclical!$A$1:$BE$243, MATCH('Cyclical_after overrides'!$A149, F_Inputs_cyclical!$A$1:$A$243, 0), MATCH('Cyclical_after overrides'!AD$1, F_Inputs_cyclical!$A$1:$BE$1, 0))="", "", INDEX(F_Inputs_cyclical!$A$1:$BE$243, MATCH('Cyclical_after overrides'!$A149, F_Inputs_cyclical!$A$1:$A$243, 0), MATCH('Cyclical_after overrides'!AD$1, F_Inputs_cyclical!$A$1:$BE$1, 0))),
Cyclical_overrides!AD149)</f>
        <v/>
      </c>
      <c r="AE149" s="72" t="str">
        <f>IF(Cyclical_overrides!AE149 = "",
IF(INDEX(F_Inputs_cyclical!$A$1:$BE$243, MATCH('Cyclical_after overrides'!$A149, F_Inputs_cyclical!$A$1:$A$243, 0), MATCH('Cyclical_after overrides'!AE$1, F_Inputs_cyclical!$A$1:$BE$1, 0))="", "", INDEX(F_Inputs_cyclical!$A$1:$BE$243, MATCH('Cyclical_after overrides'!$A149, F_Inputs_cyclical!$A$1:$A$243, 0), MATCH('Cyclical_after overrides'!AE$1, F_Inputs_cyclical!$A$1:$BE$1, 0))),
Cyclical_overrides!AE149)</f>
        <v/>
      </c>
      <c r="AF149" s="72" t="str">
        <f>IF(Cyclical_overrides!AF149 = "",
IF(INDEX(F_Inputs_cyclical!$A$1:$BE$243, MATCH('Cyclical_after overrides'!$A149, F_Inputs_cyclical!$A$1:$A$243, 0), MATCH('Cyclical_after overrides'!AF$1, F_Inputs_cyclical!$A$1:$BE$1, 0))="", "", INDEX(F_Inputs_cyclical!$A$1:$BE$243, MATCH('Cyclical_after overrides'!$A149, F_Inputs_cyclical!$A$1:$A$243, 0), MATCH('Cyclical_after overrides'!AF$1, F_Inputs_cyclical!$A$1:$BE$1, 0))),
Cyclical_overrides!AF149)</f>
        <v/>
      </c>
      <c r="AG149" s="72" t="str">
        <f>IF(Cyclical_overrides!AG149 = "",
IF(INDEX(F_Inputs_cyclical!$A$1:$BE$243, MATCH('Cyclical_after overrides'!$A149, F_Inputs_cyclical!$A$1:$A$243, 0), MATCH('Cyclical_after overrides'!AG$1, F_Inputs_cyclical!$A$1:$BE$1, 0))="", "", INDEX(F_Inputs_cyclical!$A$1:$BE$243, MATCH('Cyclical_after overrides'!$A149, F_Inputs_cyclical!$A$1:$A$243, 0), MATCH('Cyclical_after overrides'!AG$1, F_Inputs_cyclical!$A$1:$BE$1, 0))),
Cyclical_overrides!AG149)</f>
        <v/>
      </c>
      <c r="AH149" s="72" t="str">
        <f>IF(Cyclical_overrides!AH149 = "",
IF(INDEX(F_Inputs_cyclical!$A$1:$BE$243, MATCH('Cyclical_after overrides'!$A149, F_Inputs_cyclical!$A$1:$A$243, 0), MATCH('Cyclical_after overrides'!AH$1, F_Inputs_cyclical!$A$1:$BE$1, 0))="", "", INDEX(F_Inputs_cyclical!$A$1:$BE$243, MATCH('Cyclical_after overrides'!$A149, F_Inputs_cyclical!$A$1:$A$243, 0), MATCH('Cyclical_after overrides'!AH$1, F_Inputs_cyclical!$A$1:$BE$1, 0))),
Cyclical_overrides!AH149)</f>
        <v/>
      </c>
      <c r="AI149" s="72" t="str">
        <f>IF(Cyclical_overrides!AI149 = "",
IF(INDEX(F_Inputs_cyclical!$A$1:$BE$243, MATCH('Cyclical_after overrides'!$A149, F_Inputs_cyclical!$A$1:$A$243, 0), MATCH('Cyclical_after overrides'!AI$1, F_Inputs_cyclical!$A$1:$BE$1, 0))="", "", INDEX(F_Inputs_cyclical!$A$1:$BE$243, MATCH('Cyclical_after overrides'!$A149, F_Inputs_cyclical!$A$1:$A$243, 0), MATCH('Cyclical_after overrides'!AI$1, F_Inputs_cyclical!$A$1:$BE$1, 0))),
Cyclical_overrides!AI149)</f>
        <v/>
      </c>
      <c r="AJ149" s="72" t="str">
        <f>IF(Cyclical_overrides!AJ149 = "",
IF(INDEX(F_Inputs_cyclical!$A$1:$BE$243, MATCH('Cyclical_after overrides'!$A149, F_Inputs_cyclical!$A$1:$A$243, 0), MATCH('Cyclical_after overrides'!AJ$1, F_Inputs_cyclical!$A$1:$BE$1, 0))="", "", INDEX(F_Inputs_cyclical!$A$1:$BE$243, MATCH('Cyclical_after overrides'!$A149, F_Inputs_cyclical!$A$1:$A$243, 0), MATCH('Cyclical_after overrides'!AJ$1, F_Inputs_cyclical!$A$1:$BE$1, 0))),
Cyclical_overrides!AJ149)</f>
        <v/>
      </c>
      <c r="AK149" s="72" t="str">
        <f>IF(Cyclical_overrides!AK149 = "",
IF(INDEX(F_Inputs_cyclical!$A$1:$BE$243, MATCH('Cyclical_after overrides'!$A149, F_Inputs_cyclical!$A$1:$A$243, 0), MATCH('Cyclical_after overrides'!AK$1, F_Inputs_cyclical!$A$1:$BE$1, 0))="", "", INDEX(F_Inputs_cyclical!$A$1:$BE$243, MATCH('Cyclical_after overrides'!$A149, F_Inputs_cyclical!$A$1:$A$243, 0), MATCH('Cyclical_after overrides'!AK$1, F_Inputs_cyclical!$A$1:$BE$1, 0))),
Cyclical_overrides!AK149)</f>
        <v/>
      </c>
      <c r="AL149" s="72" t="str">
        <f>IF(Cyclical_overrides!AL149 = "",
IF(INDEX(F_Inputs_cyclical!$A$1:$BE$243, MATCH('Cyclical_after overrides'!$A149, F_Inputs_cyclical!$A$1:$A$243, 0), MATCH('Cyclical_after overrides'!AL$1, F_Inputs_cyclical!$A$1:$BE$1, 0))="", "", INDEX(F_Inputs_cyclical!$A$1:$BE$243, MATCH('Cyclical_after overrides'!$A149, F_Inputs_cyclical!$A$1:$A$243, 0), MATCH('Cyclical_after overrides'!AL$1, F_Inputs_cyclical!$A$1:$BE$1, 0))),
Cyclical_overrides!AL149)</f>
        <v/>
      </c>
      <c r="AM149" s="72">
        <f>IF(Cyclical_overrides!AM149 = "",
IF(INDEX(F_Inputs_cyclical!$A$1:$BE$243, MATCH('Cyclical_after overrides'!$A149, F_Inputs_cyclical!$A$1:$A$243, 0), MATCH('Cyclical_after overrides'!AM$1, F_Inputs_cyclical!$A$1:$BE$1, 0))="", "", INDEX(F_Inputs_cyclical!$A$1:$BE$243, MATCH('Cyclical_after overrides'!$A149, F_Inputs_cyclical!$A$1:$A$243, 0), MATCH('Cyclical_after overrides'!AM$1, F_Inputs_cyclical!$A$1:$BE$1, 0))),
Cyclical_overrides!AM149)</f>
        <v>3.0289999999999999</v>
      </c>
      <c r="AN149" s="72">
        <f>IF(Cyclical_overrides!AN149 = "",
IF(INDEX(F_Inputs_cyclical!$A$1:$BE$243, MATCH('Cyclical_after overrides'!$A149, F_Inputs_cyclical!$A$1:$A$243, 0), MATCH('Cyclical_after overrides'!AN$1, F_Inputs_cyclical!$A$1:$BE$1, 0))="", "", INDEX(F_Inputs_cyclical!$A$1:$BE$243, MATCH('Cyclical_after overrides'!$A149, F_Inputs_cyclical!$A$1:$A$243, 0), MATCH('Cyclical_after overrides'!AN$1, F_Inputs_cyclical!$A$1:$BE$1, 0))),
Cyclical_overrides!AN149)</f>
        <v>8.07</v>
      </c>
      <c r="AO149" s="72" t="str">
        <f>IF(Cyclical_overrides!AO149 = "",
IF(INDEX(F_Inputs_cyclical!$A$1:$BE$243, MATCH('Cyclical_after overrides'!$A149, F_Inputs_cyclical!$A$1:$A$243, 0), MATCH('Cyclical_after overrides'!AO$1, F_Inputs_cyclical!$A$1:$BE$1, 0))="", "", INDEX(F_Inputs_cyclical!$A$1:$BE$243, MATCH('Cyclical_after overrides'!$A149, F_Inputs_cyclical!$A$1:$A$243, 0), MATCH('Cyclical_after overrides'!AO$1, F_Inputs_cyclical!$A$1:$BE$1, 0))),
Cyclical_overrides!AO149)</f>
        <v/>
      </c>
      <c r="AP149" s="72" t="str">
        <f>IF(Cyclical_overrides!AP149 = "",
IF(INDEX(F_Inputs_cyclical!$A$1:$BE$243, MATCH('Cyclical_after overrides'!$A149, F_Inputs_cyclical!$A$1:$A$243, 0), MATCH('Cyclical_after overrides'!AP$1, F_Inputs_cyclical!$A$1:$BE$1, 0))="", "", INDEX(F_Inputs_cyclical!$A$1:$BE$243, MATCH('Cyclical_after overrides'!$A149, F_Inputs_cyclical!$A$1:$A$243, 0), MATCH('Cyclical_after overrides'!AP$1, F_Inputs_cyclical!$A$1:$BE$1, 0))),
Cyclical_overrides!AP149)</f>
        <v/>
      </c>
      <c r="AQ149" s="72" t="str">
        <f>IF(Cyclical_overrides!AQ149 = "",
IF(INDEX(F_Inputs_cyclical!$A$1:$BE$243, MATCH('Cyclical_after overrides'!$A149, F_Inputs_cyclical!$A$1:$A$243, 0), MATCH('Cyclical_after overrides'!AQ$1, F_Inputs_cyclical!$A$1:$BE$1, 0))="", "", INDEX(F_Inputs_cyclical!$A$1:$BE$243, MATCH('Cyclical_after overrides'!$A149, F_Inputs_cyclical!$A$1:$A$243, 0), MATCH('Cyclical_after overrides'!AQ$1, F_Inputs_cyclical!$A$1:$BE$1, 0))),
Cyclical_overrides!AQ149)</f>
        <v/>
      </c>
      <c r="AR149" s="72" t="str">
        <f>IF(Cyclical_overrides!AR149 = "",
IF(INDEX(F_Inputs_cyclical!$A$1:$BE$243, MATCH('Cyclical_after overrides'!$A149, F_Inputs_cyclical!$A$1:$A$243, 0), MATCH('Cyclical_after overrides'!AR$1, F_Inputs_cyclical!$A$1:$BE$1, 0))="", "", INDEX(F_Inputs_cyclical!$A$1:$BE$243, MATCH('Cyclical_after overrides'!$A149, F_Inputs_cyclical!$A$1:$A$243, 0), MATCH('Cyclical_after overrides'!AR$1, F_Inputs_cyclical!$A$1:$BE$1, 0))),
Cyclical_overrides!AR149)</f>
        <v/>
      </c>
      <c r="AS149" s="72">
        <f>IF(Cyclical_overrides!AS149 = "",
IF(INDEX(F_Inputs_cyclical!$A$1:$BE$243, MATCH('Cyclical_after overrides'!$A149, F_Inputs_cyclical!$A$1:$A$243, 0), MATCH('Cyclical_after overrides'!AS$1, F_Inputs_cyclical!$A$1:$BE$1, 0))="", "", INDEX(F_Inputs_cyclical!$A$1:$BE$243, MATCH('Cyclical_after overrides'!$A149, F_Inputs_cyclical!$A$1:$A$243, 0), MATCH('Cyclical_after overrides'!AS$1, F_Inputs_cyclical!$A$1:$BE$1, 0))),
Cyclical_overrides!AS149)</f>
        <v>-0.90500000000000003</v>
      </c>
      <c r="AT149" s="72">
        <f>IF(Cyclical_overrides!AT149 = "",
IF(INDEX(F_Inputs_cyclical!$A$1:$BE$243, MATCH('Cyclical_after overrides'!$A149, F_Inputs_cyclical!$A$1:$A$243, 0), MATCH('Cyclical_after overrides'!AT$1, F_Inputs_cyclical!$A$1:$BE$1, 0))="", "", INDEX(F_Inputs_cyclical!$A$1:$BE$243, MATCH('Cyclical_after overrides'!$A149, F_Inputs_cyclical!$A$1:$A$243, 0), MATCH('Cyclical_after overrides'!AT$1, F_Inputs_cyclical!$A$1:$BE$1, 0))),
Cyclical_overrides!AT149)</f>
        <v>1.8783209189624499E-2</v>
      </c>
      <c r="AU149" s="72">
        <f>IF(Cyclical_overrides!AU149 = "",
IF(INDEX(F_Inputs_cyclical!$A$1:$BE$243, MATCH('Cyclical_after overrides'!$A149, F_Inputs_cyclical!$A$1:$A$243, 0), MATCH('Cyclical_after overrides'!AU$1, F_Inputs_cyclical!$A$1:$BE$1, 0))="", "", INDEX(F_Inputs_cyclical!$A$1:$BE$243, MATCH('Cyclical_after overrides'!$A149, F_Inputs_cyclical!$A$1:$A$243, 0), MATCH('Cyclical_after overrides'!AU$1, F_Inputs_cyclical!$A$1:$BE$1, 0))),
Cyclical_overrides!AU149)</f>
        <v>0.10100000000000001</v>
      </c>
      <c r="AV149" s="72" t="str">
        <f>IF(Cyclical_overrides!AV149 = "",
IF(INDEX(F_Inputs_cyclical!$A$1:$BE$243, MATCH('Cyclical_after overrides'!$A149, F_Inputs_cyclical!$A$1:$A$243, 0), MATCH('Cyclical_after overrides'!AV$1, F_Inputs_cyclical!$A$1:$BE$1, 0))="", "", INDEX(F_Inputs_cyclical!$A$1:$BE$243, MATCH('Cyclical_after overrides'!$A149, F_Inputs_cyclical!$A$1:$A$243, 0), MATCH('Cyclical_after overrides'!AV$1, F_Inputs_cyclical!$A$1:$BE$1, 0))),
Cyclical_overrides!AV149)</f>
        <v/>
      </c>
      <c r="AW149" s="72">
        <f>IF(Cyclical_overrides!AW149 = "",
IF(INDEX(F_Inputs_cyclical!$A$1:$BE$243, MATCH('Cyclical_after overrides'!$A149, F_Inputs_cyclical!$A$1:$A$243, 0), MATCH('Cyclical_after overrides'!AW$1, F_Inputs_cyclical!$A$1:$BE$1, 0))="", "", INDEX(F_Inputs_cyclical!$A$1:$BE$243, MATCH('Cyclical_after overrides'!$A149, F_Inputs_cyclical!$A$1:$A$243, 0), MATCH('Cyclical_after overrides'!AW$1, F_Inputs_cyclical!$A$1:$BE$1, 0))),
Cyclical_overrides!AW149)</f>
        <v>1.2283693843594008</v>
      </c>
      <c r="AX149" s="72">
        <f>IF(Cyclical_overrides!AX149 = "",
IF(INDEX(F_Inputs_cyclical!$A$1:$BE$243, MATCH('Cyclical_after overrides'!$A149, F_Inputs_cyclical!$A$1:$A$243, 0), MATCH('Cyclical_after overrides'!AX$1, F_Inputs_cyclical!$A$1:$BE$1, 0))="", "", INDEX(F_Inputs_cyclical!$A$1:$BE$243, MATCH('Cyclical_after overrides'!$A149, F_Inputs_cyclical!$A$1:$A$243, 0), MATCH('Cyclical_after overrides'!AX$1, F_Inputs_cyclical!$A$1:$BE$1, 0))),
Cyclical_overrides!AX149)</f>
        <v>22.738920612051039</v>
      </c>
      <c r="AY149" s="72">
        <f>IF(Cyclical_overrides!AY149 = "",
IF(INDEX(F_Inputs_cyclical!$A$1:$BE$243, MATCH('Cyclical_after overrides'!$A149, F_Inputs_cyclical!$A$1:$A$243, 0), MATCH('Cyclical_after overrides'!AY$1, F_Inputs_cyclical!$A$1:$BE$1, 0))="", "", INDEX(F_Inputs_cyclical!$A$1:$BE$243, MATCH('Cyclical_after overrides'!$A149, F_Inputs_cyclical!$A$1:$A$243, 0), MATCH('Cyclical_after overrides'!AY$1, F_Inputs_cyclical!$A$1:$BE$1, 0))),
Cyclical_overrides!AY149)</f>
        <v>139.86159187162892</v>
      </c>
      <c r="AZ149" s="72">
        <f>IF(Cyclical_overrides!AZ149 = "",
IF(INDEX(F_Inputs_cyclical!$A$1:$BE$243, MATCH('Cyclical_after overrides'!$A149, F_Inputs_cyclical!$A$1:$A$243, 0), MATCH('Cyclical_after overrides'!AZ$1, F_Inputs_cyclical!$A$1:$BE$1, 0))="", "", INDEX(F_Inputs_cyclical!$A$1:$BE$243, MATCH('Cyclical_after overrides'!$A149, F_Inputs_cyclical!$A$1:$A$243, 0), MATCH('Cyclical_after overrides'!AZ$1, F_Inputs_cyclical!$A$1:$BE$1, 0))),
Cyclical_overrides!AZ149)</f>
        <v>1.7976322985345758</v>
      </c>
      <c r="BA149" s="72">
        <f>IF(Cyclical_overrides!BA149 = "",
IF(INDEX(F_Inputs_cyclical!$A$1:$BE$243, MATCH('Cyclical_after overrides'!$A149, F_Inputs_cyclical!$A$1:$A$243, 0), MATCH('Cyclical_after overrides'!BA$1, F_Inputs_cyclical!$A$1:$BE$1, 0))="", "", INDEX(F_Inputs_cyclical!$A$1:$BE$243, MATCH('Cyclical_after overrides'!$A149, F_Inputs_cyclical!$A$1:$A$243, 0), MATCH('Cyclical_after overrides'!BA$1, F_Inputs_cyclical!$A$1:$BE$1, 0))),
Cyclical_overrides!BA149)</f>
        <v>12.578621097565343</v>
      </c>
      <c r="BB149" s="72">
        <f>IF(Cyclical_overrides!BB149 = "",
IF(INDEX(F_Inputs_cyclical!$A$1:$BE$243, MATCH('Cyclical_after overrides'!$A149, F_Inputs_cyclical!$A$1:$A$243, 0), MATCH('Cyclical_after overrides'!BB$1, F_Inputs_cyclical!$A$1:$BE$1, 0))="", "", INDEX(F_Inputs_cyclical!$A$1:$BE$243, MATCH('Cyclical_after overrides'!$A149, F_Inputs_cyclical!$A$1:$A$243, 0), MATCH('Cyclical_after overrides'!BB$1, F_Inputs_cyclical!$A$1:$BE$1, 0))),
Cyclical_overrides!BB149)</f>
        <v>12.578621097565343</v>
      </c>
      <c r="BC149" s="72">
        <f>IF(Cyclical_overrides!BC149 = "",
IF(INDEX(F_Inputs_cyclical!$A$1:$BE$243, MATCH('Cyclical_after overrides'!$A149, F_Inputs_cyclical!$A$1:$A$243, 0), MATCH('Cyclical_after overrides'!BC$1, F_Inputs_cyclical!$A$1:$BE$1, 0))="", "", INDEX(F_Inputs_cyclical!$A$1:$BE$243, MATCH('Cyclical_after overrides'!$A149, F_Inputs_cyclical!$A$1:$A$243, 0), MATCH('Cyclical_after overrides'!BC$1, F_Inputs_cyclical!$A$1:$BE$1, 0))),
Cyclical_overrides!BC149)</f>
        <v>15.142448640353361</v>
      </c>
      <c r="BD149" s="72">
        <f>IF(Cyclical_overrides!BD149 = "",
IF(INDEX(F_Inputs_cyclical!$A$1:$BE$243, MATCH('Cyclical_after overrides'!$A149, F_Inputs_cyclical!$A$1:$A$243, 0), MATCH('Cyclical_after overrides'!BD$1, F_Inputs_cyclical!$A$1:$BE$1, 0))="", "", INDEX(F_Inputs_cyclical!$A$1:$BE$243, MATCH('Cyclical_after overrides'!$A149, F_Inputs_cyclical!$A$1:$A$243, 0), MATCH('Cyclical_after overrides'!BD$1, F_Inputs_cyclical!$A$1:$BE$1, 0))),
Cyclical_overrides!BD149)</f>
        <v>83.003582556311898</v>
      </c>
      <c r="BE149" s="194"/>
    </row>
    <row r="150" spans="1:57" x14ac:dyDescent="0.4">
      <c r="A150" s="63" t="str">
        <f t="shared" si="2"/>
        <v>BRL17</v>
      </c>
      <c r="B150" s="63" t="s">
        <v>409</v>
      </c>
      <c r="C150" s="63" t="s">
        <v>249</v>
      </c>
      <c r="D150" s="72">
        <f>IF(Cyclical_overrides!D150 = "",
IF(INDEX(F_Inputs_cyclical!$A$1:$BE$243, MATCH('Cyclical_after overrides'!$A150, F_Inputs_cyclical!$A$1:$A$243, 0), MATCH('Cyclical_after overrides'!D$1, F_Inputs_cyclical!$A$1:$BE$1, 0))="", "", INDEX(F_Inputs_cyclical!$A$1:$BE$243, MATCH('Cyclical_after overrides'!$A150, F_Inputs_cyclical!$A$1:$A$243, 0), MATCH('Cyclical_after overrides'!D$1, F_Inputs_cyclical!$A$1:$BE$1, 0))),
Cyclical_overrides!D150)</f>
        <v>2.0060000000000002</v>
      </c>
      <c r="E150" s="72">
        <f>IF(Cyclical_overrides!E150 = "",
IF(INDEX(F_Inputs_cyclical!$A$1:$BE$243, MATCH('Cyclical_after overrides'!$A150, F_Inputs_cyclical!$A$1:$A$243, 0), MATCH('Cyclical_after overrides'!E$1, F_Inputs_cyclical!$A$1:$BE$1, 0))="", "", INDEX(F_Inputs_cyclical!$A$1:$BE$243, MATCH('Cyclical_after overrides'!$A150, F_Inputs_cyclical!$A$1:$A$243, 0), MATCH('Cyclical_after overrides'!E$1, F_Inputs_cyclical!$A$1:$BE$1, 0))),
Cyclical_overrides!E150)</f>
        <v>0.47899999999999998</v>
      </c>
      <c r="F150" s="72">
        <f>IF(Cyclical_overrides!F150 = "",
IF(INDEX(F_Inputs_cyclical!$A$1:$BE$243, MATCH('Cyclical_after overrides'!$A150, F_Inputs_cyclical!$A$1:$A$243, 0), MATCH('Cyclical_after overrides'!F$1, F_Inputs_cyclical!$A$1:$BE$1, 0))="", "", INDEX(F_Inputs_cyclical!$A$1:$BE$243, MATCH('Cyclical_after overrides'!$A150, F_Inputs_cyclical!$A$1:$A$243, 0), MATCH('Cyclical_after overrides'!F$1, F_Inputs_cyclical!$A$1:$BE$1, 0))),
Cyclical_overrides!F150)</f>
        <v>2.782</v>
      </c>
      <c r="G150" s="72">
        <f>IF(Cyclical_overrides!G150 = "",
IF(INDEX(F_Inputs_cyclical!$A$1:$BE$243, MATCH('Cyclical_after overrides'!$A150, F_Inputs_cyclical!$A$1:$A$243, 0), MATCH('Cyclical_after overrides'!G$1, F_Inputs_cyclical!$A$1:$BE$1, 0))="", "", INDEX(F_Inputs_cyclical!$A$1:$BE$243, MATCH('Cyclical_after overrides'!$A150, F_Inputs_cyclical!$A$1:$A$243, 0), MATCH('Cyclical_after overrides'!G$1, F_Inputs_cyclical!$A$1:$BE$1, 0))),
Cyclical_overrides!G150)</f>
        <v>0.312</v>
      </c>
      <c r="H150" s="72" t="str">
        <f>IF(Cyclical_overrides!H150 = "",
IF(INDEX(F_Inputs_cyclical!$A$1:$BE$243, MATCH('Cyclical_after overrides'!$A150, F_Inputs_cyclical!$A$1:$A$243, 0), MATCH('Cyclical_after overrides'!H$1, F_Inputs_cyclical!$A$1:$BE$1, 0))="", "", INDEX(F_Inputs_cyclical!$A$1:$BE$243, MATCH('Cyclical_after overrides'!$A150, F_Inputs_cyclical!$A$1:$A$243, 0), MATCH('Cyclical_after overrides'!H$1, F_Inputs_cyclical!$A$1:$BE$1, 0))),
Cyclical_overrides!H150)</f>
        <v/>
      </c>
      <c r="I150" s="72">
        <f>IF(Cyclical_overrides!I150 = "",
IF(INDEX(F_Inputs_cyclical!$A$1:$BE$243, MATCH('Cyclical_after overrides'!$A150, F_Inputs_cyclical!$A$1:$A$243, 0), MATCH('Cyclical_after overrides'!I$1, F_Inputs_cyclical!$A$1:$BE$1, 0))="", "", INDEX(F_Inputs_cyclical!$A$1:$BE$243, MATCH('Cyclical_after overrides'!$A150, F_Inputs_cyclical!$A$1:$A$243, 0), MATCH('Cyclical_after overrides'!I$1, F_Inputs_cyclical!$A$1:$BE$1, 0))),
Cyclical_overrides!I150)</f>
        <v>0</v>
      </c>
      <c r="J150" s="72">
        <f>IF(Cyclical_overrides!J150 = "",
IF(INDEX(F_Inputs_cyclical!$A$1:$BE$243, MATCH('Cyclical_after overrides'!$A150, F_Inputs_cyclical!$A$1:$A$243, 0), MATCH('Cyclical_after overrides'!J$1, F_Inputs_cyclical!$A$1:$BE$1, 0))="", "", INDEX(F_Inputs_cyclical!$A$1:$BE$243, MATCH('Cyclical_after overrides'!$A150, F_Inputs_cyclical!$A$1:$A$243, 0), MATCH('Cyclical_after overrides'!J$1, F_Inputs_cyclical!$A$1:$BE$1, 0))),
Cyclical_overrides!J150)</f>
        <v>8.3659999999999979</v>
      </c>
      <c r="K150" s="72">
        <f>IF(Cyclical_overrides!K150 = "",
IF(INDEX(F_Inputs_cyclical!$A$1:$BE$243, MATCH('Cyclical_after overrides'!$A150, F_Inputs_cyclical!$A$1:$A$243, 0), MATCH('Cyclical_after overrides'!K$1, F_Inputs_cyclical!$A$1:$BE$1, 0))="", "", INDEX(F_Inputs_cyclical!$A$1:$BE$243, MATCH('Cyclical_after overrides'!$A150, F_Inputs_cyclical!$A$1:$A$243, 0), MATCH('Cyclical_after overrides'!K$1, F_Inputs_cyclical!$A$1:$BE$1, 0))),
Cyclical_overrides!K150)</f>
        <v>4.4630000000000001</v>
      </c>
      <c r="L150" s="72" t="str">
        <f>IF(Cyclical_overrides!L150 = "",
IF(INDEX(F_Inputs_cyclical!$A$1:$BE$243, MATCH('Cyclical_after overrides'!$A150, F_Inputs_cyclical!$A$1:$A$243, 0), MATCH('Cyclical_after overrides'!L$1, F_Inputs_cyclical!$A$1:$BE$1, 0))="", "", INDEX(F_Inputs_cyclical!$A$1:$BE$243, MATCH('Cyclical_after overrides'!$A150, F_Inputs_cyclical!$A$1:$A$243, 0), MATCH('Cyclical_after overrides'!L$1, F_Inputs_cyclical!$A$1:$BE$1, 0))),
Cyclical_overrides!L150)</f>
        <v/>
      </c>
      <c r="M150" s="72" t="str">
        <f>IF(Cyclical_overrides!M150 = "",
IF(INDEX(F_Inputs_cyclical!$A$1:$BE$243, MATCH('Cyclical_after overrides'!$A150, F_Inputs_cyclical!$A$1:$A$243, 0), MATCH('Cyclical_after overrides'!M$1, F_Inputs_cyclical!$A$1:$BE$1, 0))="", "", INDEX(F_Inputs_cyclical!$A$1:$BE$243, MATCH('Cyclical_after overrides'!$A150, F_Inputs_cyclical!$A$1:$A$243, 0), MATCH('Cyclical_after overrides'!M$1, F_Inputs_cyclical!$A$1:$BE$1, 0))),
Cyclical_overrides!M150)</f>
        <v/>
      </c>
      <c r="N150" s="72" t="str">
        <f>IF(Cyclical_overrides!N150 = "",
IF(INDEX(F_Inputs_cyclical!$A$1:$BE$243, MATCH('Cyclical_after overrides'!$A150, F_Inputs_cyclical!$A$1:$A$243, 0), MATCH('Cyclical_after overrides'!N$1, F_Inputs_cyclical!$A$1:$BE$1, 0))="", "", INDEX(F_Inputs_cyclical!$A$1:$BE$243, MATCH('Cyclical_after overrides'!$A150, F_Inputs_cyclical!$A$1:$A$243, 0), MATCH('Cyclical_after overrides'!N$1, F_Inputs_cyclical!$A$1:$BE$1, 0))),
Cyclical_overrides!N150)</f>
        <v/>
      </c>
      <c r="O150" s="72" t="str">
        <f>IF(Cyclical_overrides!O150 = "",
IF(INDEX(F_Inputs_cyclical!$A$1:$BE$243, MATCH('Cyclical_after overrides'!$A150, F_Inputs_cyclical!$A$1:$A$243, 0), MATCH('Cyclical_after overrides'!O$1, F_Inputs_cyclical!$A$1:$BE$1, 0))="", "", INDEX(F_Inputs_cyclical!$A$1:$BE$243, MATCH('Cyclical_after overrides'!$A150, F_Inputs_cyclical!$A$1:$A$243, 0), MATCH('Cyclical_after overrides'!O$1, F_Inputs_cyclical!$A$1:$BE$1, 0))),
Cyclical_overrides!O150)</f>
        <v/>
      </c>
      <c r="P150" s="72" t="str">
        <f>IF(Cyclical_overrides!P150 = "",
IF(INDEX(F_Inputs_cyclical!$A$1:$BE$243, MATCH('Cyclical_after overrides'!$A150, F_Inputs_cyclical!$A$1:$A$243, 0), MATCH('Cyclical_after overrides'!P$1, F_Inputs_cyclical!$A$1:$BE$1, 0))="", "", INDEX(F_Inputs_cyclical!$A$1:$BE$243, MATCH('Cyclical_after overrides'!$A150, F_Inputs_cyclical!$A$1:$A$243, 0), MATCH('Cyclical_after overrides'!P$1, F_Inputs_cyclical!$A$1:$BE$1, 0))),
Cyclical_overrides!P150)</f>
        <v/>
      </c>
      <c r="Q150" s="72" t="str">
        <f>IF(Cyclical_overrides!Q150 = "",
IF(INDEX(F_Inputs_cyclical!$A$1:$BE$243, MATCH('Cyclical_after overrides'!$A150, F_Inputs_cyclical!$A$1:$A$243, 0), MATCH('Cyclical_after overrides'!Q$1, F_Inputs_cyclical!$A$1:$BE$1, 0))="", "", INDEX(F_Inputs_cyclical!$A$1:$BE$243, MATCH('Cyclical_after overrides'!$A150, F_Inputs_cyclical!$A$1:$A$243, 0), MATCH('Cyclical_after overrides'!Q$1, F_Inputs_cyclical!$A$1:$BE$1, 0))),
Cyclical_overrides!Q150)</f>
        <v/>
      </c>
      <c r="R150" s="72" t="str">
        <f>IF(Cyclical_overrides!R150 = "",
IF(INDEX(F_Inputs_cyclical!$A$1:$BE$243, MATCH('Cyclical_after overrides'!$A150, F_Inputs_cyclical!$A$1:$A$243, 0), MATCH('Cyclical_after overrides'!R$1, F_Inputs_cyclical!$A$1:$BE$1, 0))="", "", INDEX(F_Inputs_cyclical!$A$1:$BE$243, MATCH('Cyclical_after overrides'!$A150, F_Inputs_cyclical!$A$1:$A$243, 0), MATCH('Cyclical_after overrides'!R$1, F_Inputs_cyclical!$A$1:$BE$1, 0))),
Cyclical_overrides!R150)</f>
        <v/>
      </c>
      <c r="S150" s="72">
        <f>IF(Cyclical_overrides!S150 = "",
IF(INDEX(F_Inputs_cyclical!$A$1:$BE$243, MATCH('Cyclical_after overrides'!$A150, F_Inputs_cyclical!$A$1:$A$243, 0), MATCH('Cyclical_after overrides'!S$1, F_Inputs_cyclical!$A$1:$BE$1, 0))="", "", INDEX(F_Inputs_cyclical!$A$1:$BE$243, MATCH('Cyclical_after overrides'!$A150, F_Inputs_cyclical!$A$1:$A$243, 0), MATCH('Cyclical_after overrides'!S$1, F_Inputs_cyclical!$A$1:$BE$1, 0))),
Cyclical_overrides!S150)</f>
        <v>6.4089999999999998</v>
      </c>
      <c r="T150" s="72">
        <f>IF(Cyclical_overrides!T150 = "",
IF(INDEX(F_Inputs_cyclical!$A$1:$BE$243, MATCH('Cyclical_after overrides'!$A150, F_Inputs_cyclical!$A$1:$A$243, 0), MATCH('Cyclical_after overrides'!T$1, F_Inputs_cyclical!$A$1:$BE$1, 0))="", "", INDEX(F_Inputs_cyclical!$A$1:$BE$243, MATCH('Cyclical_after overrides'!$A150, F_Inputs_cyclical!$A$1:$A$243, 0), MATCH('Cyclical_after overrides'!T$1, F_Inputs_cyclical!$A$1:$BE$1, 0))),
Cyclical_overrides!T150)</f>
        <v>3.2709999999999999</v>
      </c>
      <c r="U150" s="72">
        <f>IF(Cyclical_overrides!U150 = "",
IF(INDEX(F_Inputs_cyclical!$A$1:$BE$243, MATCH('Cyclical_after overrides'!$A150, F_Inputs_cyclical!$A$1:$A$243, 0), MATCH('Cyclical_after overrides'!U$1, F_Inputs_cyclical!$A$1:$BE$1, 0))="", "", INDEX(F_Inputs_cyclical!$A$1:$BE$243, MATCH('Cyclical_after overrides'!$A150, F_Inputs_cyclical!$A$1:$A$243, 0), MATCH('Cyclical_after overrides'!U$1, F_Inputs_cyclical!$A$1:$BE$1, 0))),
Cyclical_overrides!U150)</f>
        <v>8.1059999999999981</v>
      </c>
      <c r="V150" s="72">
        <f>IF(Cyclical_overrides!V150 = "",
IF(INDEX(F_Inputs_cyclical!$A$1:$BE$243, MATCH('Cyclical_after overrides'!$A150, F_Inputs_cyclical!$A$1:$A$243, 0), MATCH('Cyclical_after overrides'!V$1, F_Inputs_cyclical!$A$1:$BE$1, 0))="", "", INDEX(F_Inputs_cyclical!$A$1:$BE$243, MATCH('Cyclical_after overrides'!$A150, F_Inputs_cyclical!$A$1:$A$243, 0), MATCH('Cyclical_after overrides'!V$1, F_Inputs_cyclical!$A$1:$BE$1, 0))),
Cyclical_overrides!V150)</f>
        <v>249.852</v>
      </c>
      <c r="W150" s="72">
        <f>IF(Cyclical_overrides!W150 = "",
IF(INDEX(F_Inputs_cyclical!$A$1:$BE$243, MATCH('Cyclical_after overrides'!$A150, F_Inputs_cyclical!$A$1:$A$243, 0), MATCH('Cyclical_after overrides'!W$1, F_Inputs_cyclical!$A$1:$BE$1, 0))="", "", INDEX(F_Inputs_cyclical!$A$1:$BE$243, MATCH('Cyclical_after overrides'!$A150, F_Inputs_cyclical!$A$1:$A$243, 0), MATCH('Cyclical_after overrides'!W$1, F_Inputs_cyclical!$A$1:$BE$1, 0))),
Cyclical_overrides!W150)</f>
        <v>234.738</v>
      </c>
      <c r="X150" s="72">
        <f>IF(Cyclical_overrides!X150 = "",
IF(INDEX(F_Inputs_cyclical!$A$1:$BE$243, MATCH('Cyclical_after overrides'!$A150, F_Inputs_cyclical!$A$1:$A$243, 0), MATCH('Cyclical_after overrides'!X$1, F_Inputs_cyclical!$A$1:$BE$1, 0))="", "", INDEX(F_Inputs_cyclical!$A$1:$BE$243, MATCH('Cyclical_after overrides'!$A150, F_Inputs_cyclical!$A$1:$A$243, 0), MATCH('Cyclical_after overrides'!X$1, F_Inputs_cyclical!$A$1:$BE$1, 0))),
Cyclical_overrides!X150)</f>
        <v>0</v>
      </c>
      <c r="Y150" s="72">
        <f>IF(Cyclical_overrides!Y150 = "",
IF(INDEX(F_Inputs_cyclical!$A$1:$BE$243, MATCH('Cyclical_after overrides'!$A150, F_Inputs_cyclical!$A$1:$A$243, 0), MATCH('Cyclical_after overrides'!Y$1, F_Inputs_cyclical!$A$1:$BE$1, 0))="", "", INDEX(F_Inputs_cyclical!$A$1:$BE$243, MATCH('Cyclical_after overrides'!$A150, F_Inputs_cyclical!$A$1:$A$243, 0), MATCH('Cyclical_after overrides'!Y$1, F_Inputs_cyclical!$A$1:$BE$1, 0))),
Cyclical_overrides!Y150)</f>
        <v>0</v>
      </c>
      <c r="Z150" s="72">
        <f>IF(Cyclical_overrides!Z150 = "",
IF(INDEX(F_Inputs_cyclical!$A$1:$BE$243, MATCH('Cyclical_after overrides'!$A150, F_Inputs_cyclical!$A$1:$A$243, 0), MATCH('Cyclical_after overrides'!Z$1, F_Inputs_cyclical!$A$1:$BE$1, 0))="", "", INDEX(F_Inputs_cyclical!$A$1:$BE$243, MATCH('Cyclical_after overrides'!$A150, F_Inputs_cyclical!$A$1:$A$243, 0), MATCH('Cyclical_after overrides'!Z$1, F_Inputs_cyclical!$A$1:$BE$1, 0))),
Cyclical_overrides!Z150)</f>
        <v>0</v>
      </c>
      <c r="AA150" s="72">
        <f>IF(Cyclical_overrides!AA150 = "",
IF(INDEX(F_Inputs_cyclical!$A$1:$BE$243, MATCH('Cyclical_after overrides'!$A150, F_Inputs_cyclical!$A$1:$A$243, 0), MATCH('Cyclical_after overrides'!AA$1, F_Inputs_cyclical!$A$1:$BE$1, 0))="", "", INDEX(F_Inputs_cyclical!$A$1:$BE$243, MATCH('Cyclical_after overrides'!$A150, F_Inputs_cyclical!$A$1:$A$243, 0), MATCH('Cyclical_after overrides'!AA$1, F_Inputs_cyclical!$A$1:$BE$1, 0))),
Cyclical_overrides!AA150)</f>
        <v>0</v>
      </c>
      <c r="AB150" s="72" t="str">
        <f>IF(Cyclical_overrides!AB150 = "",
IF(INDEX(F_Inputs_cyclical!$A$1:$BE$243, MATCH('Cyclical_after overrides'!$A150, F_Inputs_cyclical!$A$1:$A$243, 0), MATCH('Cyclical_after overrides'!AB$1, F_Inputs_cyclical!$A$1:$BE$1, 0))="", "", INDEX(F_Inputs_cyclical!$A$1:$BE$243, MATCH('Cyclical_after overrides'!$A150, F_Inputs_cyclical!$A$1:$A$243, 0), MATCH('Cyclical_after overrides'!AB$1, F_Inputs_cyclical!$A$1:$BE$1, 0))),
Cyclical_overrides!AB150)</f>
        <v/>
      </c>
      <c r="AC150" s="72" t="str">
        <f>IF(Cyclical_overrides!AC150 = "",
IF(INDEX(F_Inputs_cyclical!$A$1:$BE$243, MATCH('Cyclical_after overrides'!$A150, F_Inputs_cyclical!$A$1:$A$243, 0), MATCH('Cyclical_after overrides'!AC$1, F_Inputs_cyclical!$A$1:$BE$1, 0))="", "", INDEX(F_Inputs_cyclical!$A$1:$BE$243, MATCH('Cyclical_after overrides'!$A150, F_Inputs_cyclical!$A$1:$A$243, 0), MATCH('Cyclical_after overrides'!AC$1, F_Inputs_cyclical!$A$1:$BE$1, 0))),
Cyclical_overrides!AC150)</f>
        <v/>
      </c>
      <c r="AD150" s="72" t="str">
        <f>IF(Cyclical_overrides!AD150 = "",
IF(INDEX(F_Inputs_cyclical!$A$1:$BE$243, MATCH('Cyclical_after overrides'!$A150, F_Inputs_cyclical!$A$1:$A$243, 0), MATCH('Cyclical_after overrides'!AD$1, F_Inputs_cyclical!$A$1:$BE$1, 0))="", "", INDEX(F_Inputs_cyclical!$A$1:$BE$243, MATCH('Cyclical_after overrides'!$A150, F_Inputs_cyclical!$A$1:$A$243, 0), MATCH('Cyclical_after overrides'!AD$1, F_Inputs_cyclical!$A$1:$BE$1, 0))),
Cyclical_overrides!AD150)</f>
        <v/>
      </c>
      <c r="AE150" s="72" t="str">
        <f>IF(Cyclical_overrides!AE150 = "",
IF(INDEX(F_Inputs_cyclical!$A$1:$BE$243, MATCH('Cyclical_after overrides'!$A150, F_Inputs_cyclical!$A$1:$A$243, 0), MATCH('Cyclical_after overrides'!AE$1, F_Inputs_cyclical!$A$1:$BE$1, 0))="", "", INDEX(F_Inputs_cyclical!$A$1:$BE$243, MATCH('Cyclical_after overrides'!$A150, F_Inputs_cyclical!$A$1:$A$243, 0), MATCH('Cyclical_after overrides'!AE$1, F_Inputs_cyclical!$A$1:$BE$1, 0))),
Cyclical_overrides!AE150)</f>
        <v/>
      </c>
      <c r="AF150" s="72" t="str">
        <f>IF(Cyclical_overrides!AF150 = "",
IF(INDEX(F_Inputs_cyclical!$A$1:$BE$243, MATCH('Cyclical_after overrides'!$A150, F_Inputs_cyclical!$A$1:$A$243, 0), MATCH('Cyclical_after overrides'!AF$1, F_Inputs_cyclical!$A$1:$BE$1, 0))="", "", INDEX(F_Inputs_cyclical!$A$1:$BE$243, MATCH('Cyclical_after overrides'!$A150, F_Inputs_cyclical!$A$1:$A$243, 0), MATCH('Cyclical_after overrides'!AF$1, F_Inputs_cyclical!$A$1:$BE$1, 0))),
Cyclical_overrides!AF150)</f>
        <v/>
      </c>
      <c r="AG150" s="72" t="str">
        <f>IF(Cyclical_overrides!AG150 = "",
IF(INDEX(F_Inputs_cyclical!$A$1:$BE$243, MATCH('Cyclical_after overrides'!$A150, F_Inputs_cyclical!$A$1:$A$243, 0), MATCH('Cyclical_after overrides'!AG$1, F_Inputs_cyclical!$A$1:$BE$1, 0))="", "", INDEX(F_Inputs_cyclical!$A$1:$BE$243, MATCH('Cyclical_after overrides'!$A150, F_Inputs_cyclical!$A$1:$A$243, 0), MATCH('Cyclical_after overrides'!AG$1, F_Inputs_cyclical!$A$1:$BE$1, 0))),
Cyclical_overrides!AG150)</f>
        <v/>
      </c>
      <c r="AH150" s="72" t="str">
        <f>IF(Cyclical_overrides!AH150 = "",
IF(INDEX(F_Inputs_cyclical!$A$1:$BE$243, MATCH('Cyclical_after overrides'!$A150, F_Inputs_cyclical!$A$1:$A$243, 0), MATCH('Cyclical_after overrides'!AH$1, F_Inputs_cyclical!$A$1:$BE$1, 0))="", "", INDEX(F_Inputs_cyclical!$A$1:$BE$243, MATCH('Cyclical_after overrides'!$A150, F_Inputs_cyclical!$A$1:$A$243, 0), MATCH('Cyclical_after overrides'!AH$1, F_Inputs_cyclical!$A$1:$BE$1, 0))),
Cyclical_overrides!AH150)</f>
        <v/>
      </c>
      <c r="AI150" s="72" t="str">
        <f>IF(Cyclical_overrides!AI150 = "",
IF(INDEX(F_Inputs_cyclical!$A$1:$BE$243, MATCH('Cyclical_after overrides'!$A150, F_Inputs_cyclical!$A$1:$A$243, 0), MATCH('Cyclical_after overrides'!AI$1, F_Inputs_cyclical!$A$1:$BE$1, 0))="", "", INDEX(F_Inputs_cyclical!$A$1:$BE$243, MATCH('Cyclical_after overrides'!$A150, F_Inputs_cyclical!$A$1:$A$243, 0), MATCH('Cyclical_after overrides'!AI$1, F_Inputs_cyclical!$A$1:$BE$1, 0))),
Cyclical_overrides!AI150)</f>
        <v/>
      </c>
      <c r="AJ150" s="72" t="str">
        <f>IF(Cyclical_overrides!AJ150 = "",
IF(INDEX(F_Inputs_cyclical!$A$1:$BE$243, MATCH('Cyclical_after overrides'!$A150, F_Inputs_cyclical!$A$1:$A$243, 0), MATCH('Cyclical_after overrides'!AJ$1, F_Inputs_cyclical!$A$1:$BE$1, 0))="", "", INDEX(F_Inputs_cyclical!$A$1:$BE$243, MATCH('Cyclical_after overrides'!$A150, F_Inputs_cyclical!$A$1:$A$243, 0), MATCH('Cyclical_after overrides'!AJ$1, F_Inputs_cyclical!$A$1:$BE$1, 0))),
Cyclical_overrides!AJ150)</f>
        <v/>
      </c>
      <c r="AK150" s="72" t="str">
        <f>IF(Cyclical_overrides!AK150 = "",
IF(INDEX(F_Inputs_cyclical!$A$1:$BE$243, MATCH('Cyclical_after overrides'!$A150, F_Inputs_cyclical!$A$1:$A$243, 0), MATCH('Cyclical_after overrides'!AK$1, F_Inputs_cyclical!$A$1:$BE$1, 0))="", "", INDEX(F_Inputs_cyclical!$A$1:$BE$243, MATCH('Cyclical_after overrides'!$A150, F_Inputs_cyclical!$A$1:$A$243, 0), MATCH('Cyclical_after overrides'!AK$1, F_Inputs_cyclical!$A$1:$BE$1, 0))),
Cyclical_overrides!AK150)</f>
        <v/>
      </c>
      <c r="AL150" s="72" t="str">
        <f>IF(Cyclical_overrides!AL150 = "",
IF(INDEX(F_Inputs_cyclical!$A$1:$BE$243, MATCH('Cyclical_after overrides'!$A150, F_Inputs_cyclical!$A$1:$A$243, 0), MATCH('Cyclical_after overrides'!AL$1, F_Inputs_cyclical!$A$1:$BE$1, 0))="", "", INDEX(F_Inputs_cyclical!$A$1:$BE$243, MATCH('Cyclical_after overrides'!$A150, F_Inputs_cyclical!$A$1:$A$243, 0), MATCH('Cyclical_after overrides'!AL$1, F_Inputs_cyclical!$A$1:$BE$1, 0))),
Cyclical_overrides!AL150)</f>
        <v/>
      </c>
      <c r="AM150" s="72">
        <f>IF(Cyclical_overrides!AM150 = "",
IF(INDEX(F_Inputs_cyclical!$A$1:$BE$243, MATCH('Cyclical_after overrides'!$A150, F_Inputs_cyclical!$A$1:$A$243, 0), MATCH('Cyclical_after overrides'!AM$1, F_Inputs_cyclical!$A$1:$BE$1, 0))="", "", INDEX(F_Inputs_cyclical!$A$1:$BE$243, MATCH('Cyclical_after overrides'!$A150, F_Inputs_cyclical!$A$1:$A$243, 0), MATCH('Cyclical_after overrides'!AM$1, F_Inputs_cyclical!$A$1:$BE$1, 0))),
Cyclical_overrides!AM150)</f>
        <v>2.5270000000000001</v>
      </c>
      <c r="AN150" s="72">
        <f>IF(Cyclical_overrides!AN150 = "",
IF(INDEX(F_Inputs_cyclical!$A$1:$BE$243, MATCH('Cyclical_after overrides'!$A150, F_Inputs_cyclical!$A$1:$A$243, 0), MATCH('Cyclical_after overrides'!AN$1, F_Inputs_cyclical!$A$1:$BE$1, 0))="", "", INDEX(F_Inputs_cyclical!$A$1:$BE$243, MATCH('Cyclical_after overrides'!$A150, F_Inputs_cyclical!$A$1:$A$243, 0), MATCH('Cyclical_after overrides'!AN$1, F_Inputs_cyclical!$A$1:$BE$1, 0))),
Cyclical_overrides!AN150)</f>
        <v>8.1059999999999981</v>
      </c>
      <c r="AO150" s="72" t="str">
        <f>IF(Cyclical_overrides!AO150 = "",
IF(INDEX(F_Inputs_cyclical!$A$1:$BE$243, MATCH('Cyclical_after overrides'!$A150, F_Inputs_cyclical!$A$1:$A$243, 0), MATCH('Cyclical_after overrides'!AO$1, F_Inputs_cyclical!$A$1:$BE$1, 0))="", "", INDEX(F_Inputs_cyclical!$A$1:$BE$243, MATCH('Cyclical_after overrides'!$A150, F_Inputs_cyclical!$A$1:$A$243, 0), MATCH('Cyclical_after overrides'!AO$1, F_Inputs_cyclical!$A$1:$BE$1, 0))),
Cyclical_overrides!AO150)</f>
        <v/>
      </c>
      <c r="AP150" s="72" t="str">
        <f>IF(Cyclical_overrides!AP150 = "",
IF(INDEX(F_Inputs_cyclical!$A$1:$BE$243, MATCH('Cyclical_after overrides'!$A150, F_Inputs_cyclical!$A$1:$A$243, 0), MATCH('Cyclical_after overrides'!AP$1, F_Inputs_cyclical!$A$1:$BE$1, 0))="", "", INDEX(F_Inputs_cyclical!$A$1:$BE$243, MATCH('Cyclical_after overrides'!$A150, F_Inputs_cyclical!$A$1:$A$243, 0), MATCH('Cyclical_after overrides'!AP$1, F_Inputs_cyclical!$A$1:$BE$1, 0))),
Cyclical_overrides!AP150)</f>
        <v/>
      </c>
      <c r="AQ150" s="72">
        <f>IF(Cyclical_overrides!AQ150 = "",
IF(INDEX(F_Inputs_cyclical!$A$1:$BE$243, MATCH('Cyclical_after overrides'!$A150, F_Inputs_cyclical!$A$1:$A$243, 0), MATCH('Cyclical_after overrides'!AQ$1, F_Inputs_cyclical!$A$1:$BE$1, 0))="", "", INDEX(F_Inputs_cyclical!$A$1:$BE$243, MATCH('Cyclical_after overrides'!$A150, F_Inputs_cyclical!$A$1:$A$243, 0), MATCH('Cyclical_after overrides'!AQ$1, F_Inputs_cyclical!$A$1:$BE$1, 0))),
Cyclical_overrides!AQ150)</f>
        <v>0.1</v>
      </c>
      <c r="AR150" s="72">
        <f>IF(Cyclical_overrides!AR150 = "",
IF(INDEX(F_Inputs_cyclical!$A$1:$BE$243, MATCH('Cyclical_after overrides'!$A150, F_Inputs_cyclical!$A$1:$A$243, 0), MATCH('Cyclical_after overrides'!AR$1, F_Inputs_cyclical!$A$1:$BE$1, 0))="", "", INDEX(F_Inputs_cyclical!$A$1:$BE$243, MATCH('Cyclical_after overrides'!$A150, F_Inputs_cyclical!$A$1:$A$243, 0), MATCH('Cyclical_after overrides'!AR$1, F_Inputs_cyclical!$A$1:$BE$1, 0))),
Cyclical_overrides!AR150)</f>
        <v>0.16</v>
      </c>
      <c r="AS150" s="72">
        <f>IF(Cyclical_overrides!AS150 = "",
IF(INDEX(F_Inputs_cyclical!$A$1:$BE$243, MATCH('Cyclical_after overrides'!$A150, F_Inputs_cyclical!$A$1:$A$243, 0), MATCH('Cyclical_after overrides'!AS$1, F_Inputs_cyclical!$A$1:$BE$1, 0))="", "", INDEX(F_Inputs_cyclical!$A$1:$BE$243, MATCH('Cyclical_after overrides'!$A150, F_Inputs_cyclical!$A$1:$A$243, 0), MATCH('Cyclical_after overrides'!AS$1, F_Inputs_cyclical!$A$1:$BE$1, 0))),
Cyclical_overrides!AS150)</f>
        <v>-0.55917795433173001</v>
      </c>
      <c r="AT150" s="72">
        <f>IF(Cyclical_overrides!AT150 = "",
IF(INDEX(F_Inputs_cyclical!$A$1:$BE$243, MATCH('Cyclical_after overrides'!$A150, F_Inputs_cyclical!$A$1:$A$243, 0), MATCH('Cyclical_after overrides'!AT$1, F_Inputs_cyclical!$A$1:$BE$1, 0))="", "", INDEX(F_Inputs_cyclical!$A$1:$BE$243, MATCH('Cyclical_after overrides'!$A150, F_Inputs_cyclical!$A$1:$A$243, 0), MATCH('Cyclical_after overrides'!AT$1, F_Inputs_cyclical!$A$1:$BE$1, 0))),
Cyclical_overrides!AT150)</f>
        <v>2.0552931602454E-2</v>
      </c>
      <c r="AU150" s="72">
        <f>IF(Cyclical_overrides!AU150 = "",
IF(INDEX(F_Inputs_cyclical!$A$1:$BE$243, MATCH('Cyclical_after overrides'!$A150, F_Inputs_cyclical!$A$1:$A$243, 0), MATCH('Cyclical_after overrides'!AU$1, F_Inputs_cyclical!$A$1:$BE$1, 0))="", "", INDEX(F_Inputs_cyclical!$A$1:$BE$243, MATCH('Cyclical_after overrides'!$A150, F_Inputs_cyclical!$A$1:$A$243, 0), MATCH('Cyclical_after overrides'!AU$1, F_Inputs_cyclical!$A$1:$BE$1, 0))),
Cyclical_overrides!AU150)</f>
        <v>-3.6999999999999998E-2</v>
      </c>
      <c r="AV150" s="72" t="str">
        <f>IF(Cyclical_overrides!AV150 = "",
IF(INDEX(F_Inputs_cyclical!$A$1:$BE$243, MATCH('Cyclical_after overrides'!$A150, F_Inputs_cyclical!$A$1:$A$243, 0), MATCH('Cyclical_after overrides'!AV$1, F_Inputs_cyclical!$A$1:$BE$1, 0))="", "", INDEX(F_Inputs_cyclical!$A$1:$BE$243, MATCH('Cyclical_after overrides'!$A150, F_Inputs_cyclical!$A$1:$A$243, 0), MATCH('Cyclical_after overrides'!AV$1, F_Inputs_cyclical!$A$1:$BE$1, 0))),
Cyclical_overrides!AV150)</f>
        <v/>
      </c>
      <c r="AW150" s="72">
        <f>IF(Cyclical_overrides!AW150 = "",
IF(INDEX(F_Inputs_cyclical!$A$1:$BE$243, MATCH('Cyclical_after overrides'!$A150, F_Inputs_cyclical!$A$1:$A$243, 0), MATCH('Cyclical_after overrides'!AW$1, F_Inputs_cyclical!$A$1:$BE$1, 0))="", "", INDEX(F_Inputs_cyclical!$A$1:$BE$243, MATCH('Cyclical_after overrides'!$A150, F_Inputs_cyclical!$A$1:$A$243, 0), MATCH('Cyclical_after overrides'!AW$1, F_Inputs_cyclical!$A$1:$BE$1, 0))),
Cyclical_overrides!AW150)</f>
        <v>1.2117357406647515</v>
      </c>
      <c r="AX150" s="72">
        <f>IF(Cyclical_overrides!AX150 = "",
IF(INDEX(F_Inputs_cyclical!$A$1:$BE$243, MATCH('Cyclical_after overrides'!$A150, F_Inputs_cyclical!$A$1:$A$243, 0), MATCH('Cyclical_after overrides'!AX$1, F_Inputs_cyclical!$A$1:$BE$1, 0))="", "", INDEX(F_Inputs_cyclical!$A$1:$BE$243, MATCH('Cyclical_after overrides'!$A150, F_Inputs_cyclical!$A$1:$A$243, 0), MATCH('Cyclical_after overrides'!AX$1, F_Inputs_cyclical!$A$1:$BE$1, 0))),
Cyclical_overrides!AX150)</f>
        <v>21.932412230654688</v>
      </c>
      <c r="AY150" s="72">
        <f>IF(Cyclical_overrides!AY150 = "",
IF(INDEX(F_Inputs_cyclical!$A$1:$BE$243, MATCH('Cyclical_after overrides'!$A150, F_Inputs_cyclical!$A$1:$A$243, 0), MATCH('Cyclical_after overrides'!AY$1, F_Inputs_cyclical!$A$1:$BE$1, 0))="", "", INDEX(F_Inputs_cyclical!$A$1:$BE$243, MATCH('Cyclical_after overrides'!$A150, F_Inputs_cyclical!$A$1:$A$243, 0), MATCH('Cyclical_after overrides'!AY$1, F_Inputs_cyclical!$A$1:$BE$1, 0))),
Cyclical_overrides!AY150)</f>
        <v>140.89482484010429</v>
      </c>
      <c r="AZ150" s="72">
        <f>IF(Cyclical_overrides!AZ150 = "",
IF(INDEX(F_Inputs_cyclical!$A$1:$BE$243, MATCH('Cyclical_after overrides'!$A150, F_Inputs_cyclical!$A$1:$A$243, 0), MATCH('Cyclical_after overrides'!AZ$1, F_Inputs_cyclical!$A$1:$BE$1, 0))="", "", INDEX(F_Inputs_cyclical!$A$1:$BE$243, MATCH('Cyclical_after overrides'!$A150, F_Inputs_cyclical!$A$1:$A$243, 0), MATCH('Cyclical_after overrides'!AZ$1, F_Inputs_cyclical!$A$1:$BE$1, 0))),
Cyclical_overrides!AZ150)</f>
        <v>1.6003299434917819</v>
      </c>
      <c r="BA150" s="72">
        <f>IF(Cyclical_overrides!BA150 = "",
IF(INDEX(F_Inputs_cyclical!$A$1:$BE$243, MATCH('Cyclical_after overrides'!$A150, F_Inputs_cyclical!$A$1:$A$243, 0), MATCH('Cyclical_after overrides'!BA$1, F_Inputs_cyclical!$A$1:$BE$1, 0))="", "", INDEX(F_Inputs_cyclical!$A$1:$BE$243, MATCH('Cyclical_after overrides'!$A150, F_Inputs_cyclical!$A$1:$A$243, 0), MATCH('Cyclical_after overrides'!BA$1, F_Inputs_cyclical!$A$1:$BE$1, 0))),
Cyclical_overrides!BA150)</f>
        <v>12.577482052871728</v>
      </c>
      <c r="BB150" s="72">
        <f>IF(Cyclical_overrides!BB150 = "",
IF(INDEX(F_Inputs_cyclical!$A$1:$BE$243, MATCH('Cyclical_after overrides'!$A150, F_Inputs_cyclical!$A$1:$A$243, 0), MATCH('Cyclical_after overrides'!BB$1, F_Inputs_cyclical!$A$1:$BE$1, 0))="", "", INDEX(F_Inputs_cyclical!$A$1:$BE$243, MATCH('Cyclical_after overrides'!$A150, F_Inputs_cyclical!$A$1:$A$243, 0), MATCH('Cyclical_after overrides'!BB$1, F_Inputs_cyclical!$A$1:$BE$1, 0))),
Cyclical_overrides!BB150)</f>
        <v>12.131326207594121</v>
      </c>
      <c r="BC150" s="72">
        <f>IF(Cyclical_overrides!BC150 = "",
IF(INDEX(F_Inputs_cyclical!$A$1:$BE$243, MATCH('Cyclical_after overrides'!$A150, F_Inputs_cyclical!$A$1:$A$243, 0), MATCH('Cyclical_after overrides'!BC$1, F_Inputs_cyclical!$A$1:$BE$1, 0))="", "", INDEX(F_Inputs_cyclical!$A$1:$BE$243, MATCH('Cyclical_after overrides'!$A150, F_Inputs_cyclical!$A$1:$A$243, 0), MATCH('Cyclical_after overrides'!BC$1, F_Inputs_cyclical!$A$1:$BE$1, 0))),
Cyclical_overrides!BC150)</f>
        <v>15.142448640353361</v>
      </c>
      <c r="BD150" s="72">
        <f>IF(Cyclical_overrides!BD150 = "",
IF(INDEX(F_Inputs_cyclical!$A$1:$BE$243, MATCH('Cyclical_after overrides'!$A150, F_Inputs_cyclical!$A$1:$A$243, 0), MATCH('Cyclical_after overrides'!BD$1, F_Inputs_cyclical!$A$1:$BE$1, 0))="", "", INDEX(F_Inputs_cyclical!$A$1:$BE$243, MATCH('Cyclical_after overrides'!$A150, F_Inputs_cyclical!$A$1:$A$243, 0), MATCH('Cyclical_after overrides'!BD$1, F_Inputs_cyclical!$A$1:$BE$1, 0))),
Cyclical_overrides!BD150)</f>
        <v>82.497</v>
      </c>
      <c r="BE150" s="194"/>
    </row>
    <row r="151" spans="1:57" x14ac:dyDescent="0.4">
      <c r="A151" s="63" t="str">
        <f t="shared" si="2"/>
        <v>BRL18</v>
      </c>
      <c r="B151" s="63" t="s">
        <v>409</v>
      </c>
      <c r="C151" s="63" t="s">
        <v>251</v>
      </c>
      <c r="D151" s="72">
        <f>IF(Cyclical_overrides!D151 = "",
IF(INDEX(F_Inputs_cyclical!$A$1:$BE$243, MATCH('Cyclical_after overrides'!$A151, F_Inputs_cyclical!$A$1:$A$243, 0), MATCH('Cyclical_after overrides'!D$1, F_Inputs_cyclical!$A$1:$BE$1, 0))="", "", INDEX(F_Inputs_cyclical!$A$1:$BE$243, MATCH('Cyclical_after overrides'!$A151, F_Inputs_cyclical!$A$1:$A$243, 0), MATCH('Cyclical_after overrides'!D$1, F_Inputs_cyclical!$A$1:$BE$1, 0))),
Cyclical_overrides!D151)</f>
        <v>2.39</v>
      </c>
      <c r="E151" s="72">
        <f>IF(Cyclical_overrides!E151 = "",
IF(INDEX(F_Inputs_cyclical!$A$1:$BE$243, MATCH('Cyclical_after overrides'!$A151, F_Inputs_cyclical!$A$1:$A$243, 0), MATCH('Cyclical_after overrides'!E$1, F_Inputs_cyclical!$A$1:$BE$1, 0))="", "", INDEX(F_Inputs_cyclical!$A$1:$BE$243, MATCH('Cyclical_after overrides'!$A151, F_Inputs_cyclical!$A$1:$A$243, 0), MATCH('Cyclical_after overrides'!E$1, F_Inputs_cyclical!$A$1:$BE$1, 0))),
Cyclical_overrides!E151)</f>
        <v>0.55600000000000005</v>
      </c>
      <c r="F151" s="72">
        <f>IF(Cyclical_overrides!F151 = "",
IF(INDEX(F_Inputs_cyclical!$A$1:$BE$243, MATCH('Cyclical_after overrides'!$A151, F_Inputs_cyclical!$A$1:$A$243, 0), MATCH('Cyclical_after overrides'!F$1, F_Inputs_cyclical!$A$1:$BE$1, 0))="", "", INDEX(F_Inputs_cyclical!$A$1:$BE$243, MATCH('Cyclical_after overrides'!$A151, F_Inputs_cyclical!$A$1:$A$243, 0), MATCH('Cyclical_after overrides'!F$1, F_Inputs_cyclical!$A$1:$BE$1, 0))),
Cyclical_overrides!F151)</f>
        <v>2.9119999999999999</v>
      </c>
      <c r="G151" s="72">
        <f>IF(Cyclical_overrides!G151 = "",
IF(INDEX(F_Inputs_cyclical!$A$1:$BE$243, MATCH('Cyclical_after overrides'!$A151, F_Inputs_cyclical!$A$1:$A$243, 0), MATCH('Cyclical_after overrides'!G$1, F_Inputs_cyclical!$A$1:$BE$1, 0))="", "", INDEX(F_Inputs_cyclical!$A$1:$BE$243, MATCH('Cyclical_after overrides'!$A151, F_Inputs_cyclical!$A$1:$A$243, 0), MATCH('Cyclical_after overrides'!G$1, F_Inputs_cyclical!$A$1:$BE$1, 0))),
Cyclical_overrides!G151)</f>
        <v>0.28999999999999998</v>
      </c>
      <c r="H151" s="72" t="str">
        <f>IF(Cyclical_overrides!H151 = "",
IF(INDEX(F_Inputs_cyclical!$A$1:$BE$243, MATCH('Cyclical_after overrides'!$A151, F_Inputs_cyclical!$A$1:$A$243, 0), MATCH('Cyclical_after overrides'!H$1, F_Inputs_cyclical!$A$1:$BE$1, 0))="", "", INDEX(F_Inputs_cyclical!$A$1:$BE$243, MATCH('Cyclical_after overrides'!$A151, F_Inputs_cyclical!$A$1:$A$243, 0), MATCH('Cyclical_after overrides'!H$1, F_Inputs_cyclical!$A$1:$BE$1, 0))),
Cyclical_overrides!H151)</f>
        <v/>
      </c>
      <c r="I151" s="72">
        <f>IF(Cyclical_overrides!I151 = "",
IF(INDEX(F_Inputs_cyclical!$A$1:$BE$243, MATCH('Cyclical_after overrides'!$A151, F_Inputs_cyclical!$A$1:$A$243, 0), MATCH('Cyclical_after overrides'!I$1, F_Inputs_cyclical!$A$1:$BE$1, 0))="", "", INDEX(F_Inputs_cyclical!$A$1:$BE$243, MATCH('Cyclical_after overrides'!$A151, F_Inputs_cyclical!$A$1:$A$243, 0), MATCH('Cyclical_after overrides'!I$1, F_Inputs_cyclical!$A$1:$BE$1, 0))),
Cyclical_overrides!I151)</f>
        <v>0</v>
      </c>
      <c r="J151" s="72">
        <f>IF(Cyclical_overrides!J151 = "",
IF(INDEX(F_Inputs_cyclical!$A$1:$BE$243, MATCH('Cyclical_after overrides'!$A151, F_Inputs_cyclical!$A$1:$A$243, 0), MATCH('Cyclical_after overrides'!J$1, F_Inputs_cyclical!$A$1:$BE$1, 0))="", "", INDEX(F_Inputs_cyclical!$A$1:$BE$243, MATCH('Cyclical_after overrides'!$A151, F_Inputs_cyclical!$A$1:$A$243, 0), MATCH('Cyclical_after overrides'!J$1, F_Inputs_cyclical!$A$1:$BE$1, 0))),
Cyclical_overrides!J151)</f>
        <v>9.3439999999999994</v>
      </c>
      <c r="K151" s="72">
        <f>IF(Cyclical_overrides!K151 = "",
IF(INDEX(F_Inputs_cyclical!$A$1:$BE$243, MATCH('Cyclical_after overrides'!$A151, F_Inputs_cyclical!$A$1:$A$243, 0), MATCH('Cyclical_after overrides'!K$1, F_Inputs_cyclical!$A$1:$BE$1, 0))="", "", INDEX(F_Inputs_cyclical!$A$1:$BE$243, MATCH('Cyclical_after overrides'!$A151, F_Inputs_cyclical!$A$1:$A$243, 0), MATCH('Cyclical_after overrides'!K$1, F_Inputs_cyclical!$A$1:$BE$1, 0))),
Cyclical_overrides!K151)</f>
        <v>1.9610000000000001</v>
      </c>
      <c r="L151" s="72" t="str">
        <f>IF(Cyclical_overrides!L151 = "",
IF(INDEX(F_Inputs_cyclical!$A$1:$BE$243, MATCH('Cyclical_after overrides'!$A151, F_Inputs_cyclical!$A$1:$A$243, 0), MATCH('Cyclical_after overrides'!L$1, F_Inputs_cyclical!$A$1:$BE$1, 0))="", "", INDEX(F_Inputs_cyclical!$A$1:$BE$243, MATCH('Cyclical_after overrides'!$A151, F_Inputs_cyclical!$A$1:$A$243, 0), MATCH('Cyclical_after overrides'!L$1, F_Inputs_cyclical!$A$1:$BE$1, 0))),
Cyclical_overrides!L151)</f>
        <v/>
      </c>
      <c r="M151" s="72" t="str">
        <f>IF(Cyclical_overrides!M151 = "",
IF(INDEX(F_Inputs_cyclical!$A$1:$BE$243, MATCH('Cyclical_after overrides'!$A151, F_Inputs_cyclical!$A$1:$A$243, 0), MATCH('Cyclical_after overrides'!M$1, F_Inputs_cyclical!$A$1:$BE$1, 0))="", "", INDEX(F_Inputs_cyclical!$A$1:$BE$243, MATCH('Cyclical_after overrides'!$A151, F_Inputs_cyclical!$A$1:$A$243, 0), MATCH('Cyclical_after overrides'!M$1, F_Inputs_cyclical!$A$1:$BE$1, 0))),
Cyclical_overrides!M151)</f>
        <v/>
      </c>
      <c r="N151" s="72" t="str">
        <f>IF(Cyclical_overrides!N151 = "",
IF(INDEX(F_Inputs_cyclical!$A$1:$BE$243, MATCH('Cyclical_after overrides'!$A151, F_Inputs_cyclical!$A$1:$A$243, 0), MATCH('Cyclical_after overrides'!N$1, F_Inputs_cyclical!$A$1:$BE$1, 0))="", "", INDEX(F_Inputs_cyclical!$A$1:$BE$243, MATCH('Cyclical_after overrides'!$A151, F_Inputs_cyclical!$A$1:$A$243, 0), MATCH('Cyclical_after overrides'!N$1, F_Inputs_cyclical!$A$1:$BE$1, 0))),
Cyclical_overrides!N151)</f>
        <v/>
      </c>
      <c r="O151" s="72">
        <f>IF(Cyclical_overrides!O151 = "",
IF(INDEX(F_Inputs_cyclical!$A$1:$BE$243, MATCH('Cyclical_after overrides'!$A151, F_Inputs_cyclical!$A$1:$A$243, 0), MATCH('Cyclical_after overrides'!O$1, F_Inputs_cyclical!$A$1:$BE$1, 0))="", "", INDEX(F_Inputs_cyclical!$A$1:$BE$243, MATCH('Cyclical_after overrides'!$A151, F_Inputs_cyclical!$A$1:$A$243, 0), MATCH('Cyclical_after overrides'!O$1, F_Inputs_cyclical!$A$1:$BE$1, 0))),
Cyclical_overrides!O151)</f>
        <v>6.6000000000000003E-2</v>
      </c>
      <c r="P151" s="72">
        <f>IF(Cyclical_overrides!P151 = "",
IF(INDEX(F_Inputs_cyclical!$A$1:$BE$243, MATCH('Cyclical_after overrides'!$A151, F_Inputs_cyclical!$A$1:$A$243, 0), MATCH('Cyclical_after overrides'!P$1, F_Inputs_cyclical!$A$1:$BE$1, 0))="", "", INDEX(F_Inputs_cyclical!$A$1:$BE$243, MATCH('Cyclical_after overrides'!$A151, F_Inputs_cyclical!$A$1:$A$243, 0), MATCH('Cyclical_after overrides'!P$1, F_Inputs_cyclical!$A$1:$BE$1, 0))),
Cyclical_overrides!P151)</f>
        <v>6.2E-2</v>
      </c>
      <c r="Q151" s="72">
        <f>IF(Cyclical_overrides!Q151 = "",
IF(INDEX(F_Inputs_cyclical!$A$1:$BE$243, MATCH('Cyclical_after overrides'!$A151, F_Inputs_cyclical!$A$1:$A$243, 0), MATCH('Cyclical_after overrides'!Q$1, F_Inputs_cyclical!$A$1:$BE$1, 0))="", "", INDEX(F_Inputs_cyclical!$A$1:$BE$243, MATCH('Cyclical_after overrides'!$A151, F_Inputs_cyclical!$A$1:$A$243, 0), MATCH('Cyclical_after overrides'!Q$1, F_Inputs_cyclical!$A$1:$BE$1, 0))),
Cyclical_overrides!Q151)</f>
        <v>1.7000000000000001E-2</v>
      </c>
      <c r="R151" s="72">
        <f>IF(Cyclical_overrides!R151 = "",
IF(INDEX(F_Inputs_cyclical!$A$1:$BE$243, MATCH('Cyclical_after overrides'!$A151, F_Inputs_cyclical!$A$1:$A$243, 0), MATCH('Cyclical_after overrides'!R$1, F_Inputs_cyclical!$A$1:$BE$1, 0))="", "", INDEX(F_Inputs_cyclical!$A$1:$BE$243, MATCH('Cyclical_after overrides'!$A151, F_Inputs_cyclical!$A$1:$A$243, 0), MATCH('Cyclical_after overrides'!R$1, F_Inputs_cyclical!$A$1:$BE$1, 0))),
Cyclical_overrides!R151)</f>
        <v>6.2E-2</v>
      </c>
      <c r="S151" s="72">
        <f>IF(Cyclical_overrides!S151 = "",
IF(INDEX(F_Inputs_cyclical!$A$1:$BE$243, MATCH('Cyclical_after overrides'!$A151, F_Inputs_cyclical!$A$1:$A$243, 0), MATCH('Cyclical_after overrides'!S$1, F_Inputs_cyclical!$A$1:$BE$1, 0))="", "", INDEX(F_Inputs_cyclical!$A$1:$BE$243, MATCH('Cyclical_after overrides'!$A151, F_Inputs_cyclical!$A$1:$A$243, 0), MATCH('Cyclical_after overrides'!S$1, F_Inputs_cyclical!$A$1:$BE$1, 0))),
Cyclical_overrides!S151)</f>
        <v>5.9740000000000002</v>
      </c>
      <c r="T151" s="72">
        <f>IF(Cyclical_overrides!T151 = "",
IF(INDEX(F_Inputs_cyclical!$A$1:$BE$243, MATCH('Cyclical_after overrides'!$A151, F_Inputs_cyclical!$A$1:$A$243, 0), MATCH('Cyclical_after overrides'!T$1, F_Inputs_cyclical!$A$1:$BE$1, 0))="", "", INDEX(F_Inputs_cyclical!$A$1:$BE$243, MATCH('Cyclical_after overrides'!$A151, F_Inputs_cyclical!$A$1:$A$243, 0), MATCH('Cyclical_after overrides'!T$1, F_Inputs_cyclical!$A$1:$BE$1, 0))),
Cyclical_overrides!T151)</f>
        <v>4.3170000000000002</v>
      </c>
      <c r="U151" s="72">
        <f>IF(Cyclical_overrides!U151 = "",
IF(INDEX(F_Inputs_cyclical!$A$1:$BE$243, MATCH('Cyclical_after overrides'!$A151, F_Inputs_cyclical!$A$1:$A$243, 0), MATCH('Cyclical_after overrides'!U$1, F_Inputs_cyclical!$A$1:$BE$1, 0))="", "", INDEX(F_Inputs_cyclical!$A$1:$BE$243, MATCH('Cyclical_after overrides'!$A151, F_Inputs_cyclical!$A$1:$A$243, 0), MATCH('Cyclical_after overrides'!U$1, F_Inputs_cyclical!$A$1:$BE$1, 0))),
Cyclical_overrides!U151)</f>
        <v>9.1370000000000005</v>
      </c>
      <c r="V151" s="72">
        <f>IF(Cyclical_overrides!V151 = "",
IF(INDEX(F_Inputs_cyclical!$A$1:$BE$243, MATCH('Cyclical_after overrides'!$A151, F_Inputs_cyclical!$A$1:$A$243, 0), MATCH('Cyclical_after overrides'!V$1, F_Inputs_cyclical!$A$1:$BE$1, 0))="", "", INDEX(F_Inputs_cyclical!$A$1:$BE$243, MATCH('Cyclical_after overrides'!$A151, F_Inputs_cyclical!$A$1:$A$243, 0), MATCH('Cyclical_after overrides'!V$1, F_Inputs_cyclical!$A$1:$BE$1, 0))),
Cyclical_overrides!V151)</f>
        <v>239.792</v>
      </c>
      <c r="W151" s="72">
        <f>IF(Cyclical_overrides!W151 = "",
IF(INDEX(F_Inputs_cyclical!$A$1:$BE$243, MATCH('Cyclical_after overrides'!$A151, F_Inputs_cyclical!$A$1:$A$243, 0), MATCH('Cyclical_after overrides'!W$1, F_Inputs_cyclical!$A$1:$BE$1, 0))="", "", INDEX(F_Inputs_cyclical!$A$1:$BE$243, MATCH('Cyclical_after overrides'!$A151, F_Inputs_cyclical!$A$1:$A$243, 0), MATCH('Cyclical_after overrides'!W$1, F_Inputs_cyclical!$A$1:$BE$1, 0))),
Cyclical_overrides!W151)</f>
        <v>250.16300000000001</v>
      </c>
      <c r="X151" s="72">
        <f>IF(Cyclical_overrides!X151 = "",
IF(INDEX(F_Inputs_cyclical!$A$1:$BE$243, MATCH('Cyclical_after overrides'!$A151, F_Inputs_cyclical!$A$1:$A$243, 0), MATCH('Cyclical_after overrides'!X$1, F_Inputs_cyclical!$A$1:$BE$1, 0))="", "", INDEX(F_Inputs_cyclical!$A$1:$BE$243, MATCH('Cyclical_after overrides'!$A151, F_Inputs_cyclical!$A$1:$A$243, 0), MATCH('Cyclical_after overrides'!X$1, F_Inputs_cyclical!$A$1:$BE$1, 0))),
Cyclical_overrides!X151)</f>
        <v>0</v>
      </c>
      <c r="Y151" s="72">
        <f>IF(Cyclical_overrides!Y151 = "",
IF(INDEX(F_Inputs_cyclical!$A$1:$BE$243, MATCH('Cyclical_after overrides'!$A151, F_Inputs_cyclical!$A$1:$A$243, 0), MATCH('Cyclical_after overrides'!Y$1, F_Inputs_cyclical!$A$1:$BE$1, 0))="", "", INDEX(F_Inputs_cyclical!$A$1:$BE$243, MATCH('Cyclical_after overrides'!$A151, F_Inputs_cyclical!$A$1:$A$243, 0), MATCH('Cyclical_after overrides'!Y$1, F_Inputs_cyclical!$A$1:$BE$1, 0))),
Cyclical_overrides!Y151)</f>
        <v>0</v>
      </c>
      <c r="Z151" s="72">
        <f>IF(Cyclical_overrides!Z151 = "",
IF(INDEX(F_Inputs_cyclical!$A$1:$BE$243, MATCH('Cyclical_after overrides'!$A151, F_Inputs_cyclical!$A$1:$A$243, 0), MATCH('Cyclical_after overrides'!Z$1, F_Inputs_cyclical!$A$1:$BE$1, 0))="", "", INDEX(F_Inputs_cyclical!$A$1:$BE$243, MATCH('Cyclical_after overrides'!$A151, F_Inputs_cyclical!$A$1:$A$243, 0), MATCH('Cyclical_after overrides'!Z$1, F_Inputs_cyclical!$A$1:$BE$1, 0))),
Cyclical_overrides!Z151)</f>
        <v>0</v>
      </c>
      <c r="AA151" s="72">
        <f>IF(Cyclical_overrides!AA151 = "",
IF(INDEX(F_Inputs_cyclical!$A$1:$BE$243, MATCH('Cyclical_after overrides'!$A151, F_Inputs_cyclical!$A$1:$A$243, 0), MATCH('Cyclical_after overrides'!AA$1, F_Inputs_cyclical!$A$1:$BE$1, 0))="", "", INDEX(F_Inputs_cyclical!$A$1:$BE$243, MATCH('Cyclical_after overrides'!$A151, F_Inputs_cyclical!$A$1:$A$243, 0), MATCH('Cyclical_after overrides'!AA$1, F_Inputs_cyclical!$A$1:$BE$1, 0))),
Cyclical_overrides!AA151)</f>
        <v>0</v>
      </c>
      <c r="AB151" s="72" t="str">
        <f>IF(Cyclical_overrides!AB151 = "",
IF(INDEX(F_Inputs_cyclical!$A$1:$BE$243, MATCH('Cyclical_after overrides'!$A151, F_Inputs_cyclical!$A$1:$A$243, 0), MATCH('Cyclical_after overrides'!AB$1, F_Inputs_cyclical!$A$1:$BE$1, 0))="", "", INDEX(F_Inputs_cyclical!$A$1:$BE$243, MATCH('Cyclical_after overrides'!$A151, F_Inputs_cyclical!$A$1:$A$243, 0), MATCH('Cyclical_after overrides'!AB$1, F_Inputs_cyclical!$A$1:$BE$1, 0))),
Cyclical_overrides!AB151)</f>
        <v/>
      </c>
      <c r="AC151" s="72" t="str">
        <f>IF(Cyclical_overrides!AC151 = "",
IF(INDEX(F_Inputs_cyclical!$A$1:$BE$243, MATCH('Cyclical_after overrides'!$A151, F_Inputs_cyclical!$A$1:$A$243, 0), MATCH('Cyclical_after overrides'!AC$1, F_Inputs_cyclical!$A$1:$BE$1, 0))="", "", INDEX(F_Inputs_cyclical!$A$1:$BE$243, MATCH('Cyclical_after overrides'!$A151, F_Inputs_cyclical!$A$1:$A$243, 0), MATCH('Cyclical_after overrides'!AC$1, F_Inputs_cyclical!$A$1:$BE$1, 0))),
Cyclical_overrides!AC151)</f>
        <v/>
      </c>
      <c r="AD151" s="72" t="str">
        <f>IF(Cyclical_overrides!AD151 = "",
IF(INDEX(F_Inputs_cyclical!$A$1:$BE$243, MATCH('Cyclical_after overrides'!$A151, F_Inputs_cyclical!$A$1:$A$243, 0), MATCH('Cyclical_after overrides'!AD$1, F_Inputs_cyclical!$A$1:$BE$1, 0))="", "", INDEX(F_Inputs_cyclical!$A$1:$BE$243, MATCH('Cyclical_after overrides'!$A151, F_Inputs_cyclical!$A$1:$A$243, 0), MATCH('Cyclical_after overrides'!AD$1, F_Inputs_cyclical!$A$1:$BE$1, 0))),
Cyclical_overrides!AD151)</f>
        <v/>
      </c>
      <c r="AE151" s="72" t="str">
        <f>IF(Cyclical_overrides!AE151 = "",
IF(INDEX(F_Inputs_cyclical!$A$1:$BE$243, MATCH('Cyclical_after overrides'!$A151, F_Inputs_cyclical!$A$1:$A$243, 0), MATCH('Cyclical_after overrides'!AE$1, F_Inputs_cyclical!$A$1:$BE$1, 0))="", "", INDEX(F_Inputs_cyclical!$A$1:$BE$243, MATCH('Cyclical_after overrides'!$A151, F_Inputs_cyclical!$A$1:$A$243, 0), MATCH('Cyclical_after overrides'!AE$1, F_Inputs_cyclical!$A$1:$BE$1, 0))),
Cyclical_overrides!AE151)</f>
        <v/>
      </c>
      <c r="AF151" s="72" t="str">
        <f>IF(Cyclical_overrides!AF151 = "",
IF(INDEX(F_Inputs_cyclical!$A$1:$BE$243, MATCH('Cyclical_after overrides'!$A151, F_Inputs_cyclical!$A$1:$A$243, 0), MATCH('Cyclical_after overrides'!AF$1, F_Inputs_cyclical!$A$1:$BE$1, 0))="", "", INDEX(F_Inputs_cyclical!$A$1:$BE$243, MATCH('Cyclical_after overrides'!$A151, F_Inputs_cyclical!$A$1:$A$243, 0), MATCH('Cyclical_after overrides'!AF$1, F_Inputs_cyclical!$A$1:$BE$1, 0))),
Cyclical_overrides!AF151)</f>
        <v/>
      </c>
      <c r="AG151" s="72" t="str">
        <f>IF(Cyclical_overrides!AG151 = "",
IF(INDEX(F_Inputs_cyclical!$A$1:$BE$243, MATCH('Cyclical_after overrides'!$A151, F_Inputs_cyclical!$A$1:$A$243, 0), MATCH('Cyclical_after overrides'!AG$1, F_Inputs_cyclical!$A$1:$BE$1, 0))="", "", INDEX(F_Inputs_cyclical!$A$1:$BE$243, MATCH('Cyclical_after overrides'!$A151, F_Inputs_cyclical!$A$1:$A$243, 0), MATCH('Cyclical_after overrides'!AG$1, F_Inputs_cyclical!$A$1:$BE$1, 0))),
Cyclical_overrides!AG151)</f>
        <v/>
      </c>
      <c r="AH151" s="72" t="str">
        <f>IF(Cyclical_overrides!AH151 = "",
IF(INDEX(F_Inputs_cyclical!$A$1:$BE$243, MATCH('Cyclical_after overrides'!$A151, F_Inputs_cyclical!$A$1:$A$243, 0), MATCH('Cyclical_after overrides'!AH$1, F_Inputs_cyclical!$A$1:$BE$1, 0))="", "", INDEX(F_Inputs_cyclical!$A$1:$BE$243, MATCH('Cyclical_after overrides'!$A151, F_Inputs_cyclical!$A$1:$A$243, 0), MATCH('Cyclical_after overrides'!AH$1, F_Inputs_cyclical!$A$1:$BE$1, 0))),
Cyclical_overrides!AH151)</f>
        <v/>
      </c>
      <c r="AI151" s="72" t="str">
        <f>IF(Cyclical_overrides!AI151 = "",
IF(INDEX(F_Inputs_cyclical!$A$1:$BE$243, MATCH('Cyclical_after overrides'!$A151, F_Inputs_cyclical!$A$1:$A$243, 0), MATCH('Cyclical_after overrides'!AI$1, F_Inputs_cyclical!$A$1:$BE$1, 0))="", "", INDEX(F_Inputs_cyclical!$A$1:$BE$243, MATCH('Cyclical_after overrides'!$A151, F_Inputs_cyclical!$A$1:$A$243, 0), MATCH('Cyclical_after overrides'!AI$1, F_Inputs_cyclical!$A$1:$BE$1, 0))),
Cyclical_overrides!AI151)</f>
        <v/>
      </c>
      <c r="AJ151" s="72" t="str">
        <f>IF(Cyclical_overrides!AJ151 = "",
IF(INDEX(F_Inputs_cyclical!$A$1:$BE$243, MATCH('Cyclical_after overrides'!$A151, F_Inputs_cyclical!$A$1:$A$243, 0), MATCH('Cyclical_after overrides'!AJ$1, F_Inputs_cyclical!$A$1:$BE$1, 0))="", "", INDEX(F_Inputs_cyclical!$A$1:$BE$243, MATCH('Cyclical_after overrides'!$A151, F_Inputs_cyclical!$A$1:$A$243, 0), MATCH('Cyclical_after overrides'!AJ$1, F_Inputs_cyclical!$A$1:$BE$1, 0))),
Cyclical_overrides!AJ151)</f>
        <v/>
      </c>
      <c r="AK151" s="72" t="str">
        <f>IF(Cyclical_overrides!AK151 = "",
IF(INDEX(F_Inputs_cyclical!$A$1:$BE$243, MATCH('Cyclical_after overrides'!$A151, F_Inputs_cyclical!$A$1:$A$243, 0), MATCH('Cyclical_after overrides'!AK$1, F_Inputs_cyclical!$A$1:$BE$1, 0))="", "", INDEX(F_Inputs_cyclical!$A$1:$BE$243, MATCH('Cyclical_after overrides'!$A151, F_Inputs_cyclical!$A$1:$A$243, 0), MATCH('Cyclical_after overrides'!AK$1, F_Inputs_cyclical!$A$1:$BE$1, 0))),
Cyclical_overrides!AK151)</f>
        <v/>
      </c>
      <c r="AL151" s="72" t="str">
        <f>IF(Cyclical_overrides!AL151 = "",
IF(INDEX(F_Inputs_cyclical!$A$1:$BE$243, MATCH('Cyclical_after overrides'!$A151, F_Inputs_cyclical!$A$1:$A$243, 0), MATCH('Cyclical_after overrides'!AL$1, F_Inputs_cyclical!$A$1:$BE$1, 0))="", "", INDEX(F_Inputs_cyclical!$A$1:$BE$243, MATCH('Cyclical_after overrides'!$A151, F_Inputs_cyclical!$A$1:$A$243, 0), MATCH('Cyclical_after overrides'!AL$1, F_Inputs_cyclical!$A$1:$BE$1, 0))),
Cyclical_overrides!AL151)</f>
        <v/>
      </c>
      <c r="AM151" s="72">
        <f>IF(Cyclical_overrides!AM151 = "",
IF(INDEX(F_Inputs_cyclical!$A$1:$BE$243, MATCH('Cyclical_after overrides'!$A151, F_Inputs_cyclical!$A$1:$A$243, 0), MATCH('Cyclical_after overrides'!AM$1, F_Inputs_cyclical!$A$1:$BE$1, 0))="", "", INDEX(F_Inputs_cyclical!$A$1:$BE$243, MATCH('Cyclical_after overrides'!$A151, F_Inputs_cyclical!$A$1:$A$243, 0), MATCH('Cyclical_after overrides'!AM$1, F_Inputs_cyclical!$A$1:$BE$1, 0))),
Cyclical_overrides!AM151)</f>
        <v>2.9889999999999999</v>
      </c>
      <c r="AN151" s="72">
        <f>IF(Cyclical_overrides!AN151 = "",
IF(INDEX(F_Inputs_cyclical!$A$1:$BE$243, MATCH('Cyclical_after overrides'!$A151, F_Inputs_cyclical!$A$1:$A$243, 0), MATCH('Cyclical_after overrides'!AN$1, F_Inputs_cyclical!$A$1:$BE$1, 0))="", "", INDEX(F_Inputs_cyclical!$A$1:$BE$243, MATCH('Cyclical_after overrides'!$A151, F_Inputs_cyclical!$A$1:$A$243, 0), MATCH('Cyclical_after overrides'!AN$1, F_Inputs_cyclical!$A$1:$BE$1, 0))),
Cyclical_overrides!AN151)</f>
        <v>9.1370000000000005</v>
      </c>
      <c r="AO151" s="72" t="str">
        <f>IF(Cyclical_overrides!AO151 = "",
IF(INDEX(F_Inputs_cyclical!$A$1:$BE$243, MATCH('Cyclical_after overrides'!$A151, F_Inputs_cyclical!$A$1:$A$243, 0), MATCH('Cyclical_after overrides'!AO$1, F_Inputs_cyclical!$A$1:$BE$1, 0))="", "", INDEX(F_Inputs_cyclical!$A$1:$BE$243, MATCH('Cyclical_after overrides'!$A151, F_Inputs_cyclical!$A$1:$A$243, 0), MATCH('Cyclical_after overrides'!AO$1, F_Inputs_cyclical!$A$1:$BE$1, 0))),
Cyclical_overrides!AO151)</f>
        <v/>
      </c>
      <c r="AP151" s="72" t="str">
        <f>IF(Cyclical_overrides!AP151 = "",
IF(INDEX(F_Inputs_cyclical!$A$1:$BE$243, MATCH('Cyclical_after overrides'!$A151, F_Inputs_cyclical!$A$1:$A$243, 0), MATCH('Cyclical_after overrides'!AP$1, F_Inputs_cyclical!$A$1:$BE$1, 0))="", "", INDEX(F_Inputs_cyclical!$A$1:$BE$243, MATCH('Cyclical_after overrides'!$A151, F_Inputs_cyclical!$A$1:$A$243, 0), MATCH('Cyclical_after overrides'!AP$1, F_Inputs_cyclical!$A$1:$BE$1, 0))),
Cyclical_overrides!AP151)</f>
        <v/>
      </c>
      <c r="AQ151" s="72">
        <f>IF(Cyclical_overrides!AQ151 = "",
IF(INDEX(F_Inputs_cyclical!$A$1:$BE$243, MATCH('Cyclical_after overrides'!$A151, F_Inputs_cyclical!$A$1:$A$243, 0), MATCH('Cyclical_after overrides'!AQ$1, F_Inputs_cyclical!$A$1:$BE$1, 0))="", "", INDEX(F_Inputs_cyclical!$A$1:$BE$243, MATCH('Cyclical_after overrides'!$A151, F_Inputs_cyclical!$A$1:$A$243, 0), MATCH('Cyclical_after overrides'!AQ$1, F_Inputs_cyclical!$A$1:$BE$1, 0))),
Cyclical_overrides!AQ151)</f>
        <v>7.9000000000000001E-2</v>
      </c>
      <c r="AR151" s="72">
        <f>IF(Cyclical_overrides!AR151 = "",
IF(INDEX(F_Inputs_cyclical!$A$1:$BE$243, MATCH('Cyclical_after overrides'!$A151, F_Inputs_cyclical!$A$1:$A$243, 0), MATCH('Cyclical_after overrides'!AR$1, F_Inputs_cyclical!$A$1:$BE$1, 0))="", "", INDEX(F_Inputs_cyclical!$A$1:$BE$243, MATCH('Cyclical_after overrides'!$A151, F_Inputs_cyclical!$A$1:$A$243, 0), MATCH('Cyclical_after overrides'!AR$1, F_Inputs_cyclical!$A$1:$BE$1, 0))),
Cyclical_overrides!AR151)</f>
        <v>0.128</v>
      </c>
      <c r="AS151" s="72">
        <f>IF(Cyclical_overrides!AS151 = "",
IF(INDEX(F_Inputs_cyclical!$A$1:$BE$243, MATCH('Cyclical_after overrides'!$A151, F_Inputs_cyclical!$A$1:$A$243, 0), MATCH('Cyclical_after overrides'!AS$1, F_Inputs_cyclical!$A$1:$BE$1, 0))="", "", INDEX(F_Inputs_cyclical!$A$1:$BE$243, MATCH('Cyclical_after overrides'!$A151, F_Inputs_cyclical!$A$1:$A$243, 0), MATCH('Cyclical_after overrides'!AS$1, F_Inputs_cyclical!$A$1:$BE$1, 0))),
Cyclical_overrides!AS151)</f>
        <v>-0.68</v>
      </c>
      <c r="AT151" s="72">
        <f>IF(Cyclical_overrides!AT151 = "",
IF(INDEX(F_Inputs_cyclical!$A$1:$BE$243, MATCH('Cyclical_after overrides'!$A151, F_Inputs_cyclical!$A$1:$A$243, 0), MATCH('Cyclical_after overrides'!AT$1, F_Inputs_cyclical!$A$1:$BE$1, 0))="", "", INDEX(F_Inputs_cyclical!$A$1:$BE$243, MATCH('Cyclical_after overrides'!$A151, F_Inputs_cyclical!$A$1:$A$243, 0), MATCH('Cyclical_after overrides'!AT$1, F_Inputs_cyclical!$A$1:$BE$1, 0))),
Cyclical_overrides!AT151)</f>
        <v>1.7000000000000001E-2</v>
      </c>
      <c r="AU151" s="72">
        <f>IF(Cyclical_overrides!AU151 = "",
IF(INDEX(F_Inputs_cyclical!$A$1:$BE$243, MATCH('Cyclical_after overrides'!$A151, F_Inputs_cyclical!$A$1:$A$243, 0), MATCH('Cyclical_after overrides'!AU$1, F_Inputs_cyclical!$A$1:$BE$1, 0))="", "", INDEX(F_Inputs_cyclical!$A$1:$BE$243, MATCH('Cyclical_after overrides'!$A151, F_Inputs_cyclical!$A$1:$A$243, 0), MATCH('Cyclical_after overrides'!AU$1, F_Inputs_cyclical!$A$1:$BE$1, 0))),
Cyclical_overrides!AU151)</f>
        <v>0.30599999999999999</v>
      </c>
      <c r="AV151" s="72" t="str">
        <f>IF(Cyclical_overrides!AV151 = "",
IF(INDEX(F_Inputs_cyclical!$A$1:$BE$243, MATCH('Cyclical_after overrides'!$A151, F_Inputs_cyclical!$A$1:$A$243, 0), MATCH('Cyclical_after overrides'!AV$1, F_Inputs_cyclical!$A$1:$BE$1, 0))="", "", INDEX(F_Inputs_cyclical!$A$1:$BE$243, MATCH('Cyclical_after overrides'!$A151, F_Inputs_cyclical!$A$1:$A$243, 0), MATCH('Cyclical_after overrides'!AV$1, F_Inputs_cyclical!$A$1:$BE$1, 0))),
Cyclical_overrides!AV151)</f>
        <v/>
      </c>
      <c r="AW151" s="72">
        <f>IF(Cyclical_overrides!AW151 = "",
IF(INDEX(F_Inputs_cyclical!$A$1:$BE$243, MATCH('Cyclical_after overrides'!$A151, F_Inputs_cyclical!$A$1:$A$243, 0), MATCH('Cyclical_after overrides'!AW$1, F_Inputs_cyclical!$A$1:$BE$1, 0))="", "", INDEX(F_Inputs_cyclical!$A$1:$BE$243, MATCH('Cyclical_after overrides'!$A151, F_Inputs_cyclical!$A$1:$A$243, 0), MATCH('Cyclical_after overrides'!AW$1, F_Inputs_cyclical!$A$1:$BE$1, 0))),
Cyclical_overrides!AW151)</f>
        <v>1.1806332960179113</v>
      </c>
      <c r="AX151" s="72">
        <f>IF(Cyclical_overrides!AX151 = "",
IF(INDEX(F_Inputs_cyclical!$A$1:$BE$243, MATCH('Cyclical_after overrides'!$A151, F_Inputs_cyclical!$A$1:$A$243, 0), MATCH('Cyclical_after overrides'!AX$1, F_Inputs_cyclical!$A$1:$BE$1, 0))="", "", INDEX(F_Inputs_cyclical!$A$1:$BE$243, MATCH('Cyclical_after overrides'!$A151, F_Inputs_cyclical!$A$1:$A$243, 0), MATCH('Cyclical_after overrides'!AX$1, F_Inputs_cyclical!$A$1:$BE$1, 0))),
Cyclical_overrides!AX151)</f>
        <v>21.665935456226201</v>
      </c>
      <c r="AY151" s="72">
        <f>IF(Cyclical_overrides!AY151 = "",
IF(INDEX(F_Inputs_cyclical!$A$1:$BE$243, MATCH('Cyclical_after overrides'!$A151, F_Inputs_cyclical!$A$1:$A$243, 0), MATCH('Cyclical_after overrides'!AY$1, F_Inputs_cyclical!$A$1:$BE$1, 0))="", "", INDEX(F_Inputs_cyclical!$A$1:$BE$243, MATCH('Cyclical_after overrides'!$A151, F_Inputs_cyclical!$A$1:$A$243, 0), MATCH('Cyclical_after overrides'!AY$1, F_Inputs_cyclical!$A$1:$BE$1, 0))),
Cyclical_overrides!AY151)</f>
        <v>141.39816213777866</v>
      </c>
      <c r="AZ151" s="72">
        <f>IF(Cyclical_overrides!AZ151 = "",
IF(INDEX(F_Inputs_cyclical!$A$1:$BE$243, MATCH('Cyclical_after overrides'!$A151, F_Inputs_cyclical!$A$1:$A$243, 0), MATCH('Cyclical_after overrides'!AZ$1, F_Inputs_cyclical!$A$1:$BE$1, 0))="", "", INDEX(F_Inputs_cyclical!$A$1:$BE$243, MATCH('Cyclical_after overrides'!$A151, F_Inputs_cyclical!$A$1:$A$243, 0), MATCH('Cyclical_after overrides'!AZ$1, F_Inputs_cyclical!$A$1:$BE$1, 0))),
Cyclical_overrides!AZ151)</f>
        <v>1.5856926808560412</v>
      </c>
      <c r="BA151" s="72">
        <f>IF(Cyclical_overrides!BA151 = "",
IF(INDEX(F_Inputs_cyclical!$A$1:$BE$243, MATCH('Cyclical_after overrides'!$A151, F_Inputs_cyclical!$A$1:$A$243, 0), MATCH('Cyclical_after overrides'!BA$1, F_Inputs_cyclical!$A$1:$BE$1, 0))="", "", INDEX(F_Inputs_cyclical!$A$1:$BE$243, MATCH('Cyclical_after overrides'!$A151, F_Inputs_cyclical!$A$1:$A$243, 0), MATCH('Cyclical_after overrides'!BA$1, F_Inputs_cyclical!$A$1:$BE$1, 0))),
Cyclical_overrides!BA151)</f>
        <v>12.571021329819917</v>
      </c>
      <c r="BB151" s="72">
        <f>IF(Cyclical_overrides!BB151 = "",
IF(INDEX(F_Inputs_cyclical!$A$1:$BE$243, MATCH('Cyclical_after overrides'!$A151, F_Inputs_cyclical!$A$1:$A$243, 0), MATCH('Cyclical_after overrides'!BB$1, F_Inputs_cyclical!$A$1:$BE$1, 0))="", "", INDEX(F_Inputs_cyclical!$A$1:$BE$243, MATCH('Cyclical_after overrides'!$A151, F_Inputs_cyclical!$A$1:$A$243, 0), MATCH('Cyclical_after overrides'!BB$1, F_Inputs_cyclical!$A$1:$BE$1, 0))),
Cyclical_overrides!BB151)</f>
        <v>11.679174644895863</v>
      </c>
      <c r="BC151" s="72">
        <f>IF(Cyclical_overrides!BC151 = "",
IF(INDEX(F_Inputs_cyclical!$A$1:$BE$243, MATCH('Cyclical_after overrides'!$A151, F_Inputs_cyclical!$A$1:$A$243, 0), MATCH('Cyclical_after overrides'!BC$1, F_Inputs_cyclical!$A$1:$BE$1, 0))="", "", INDEX(F_Inputs_cyclical!$A$1:$BE$243, MATCH('Cyclical_after overrides'!$A151, F_Inputs_cyclical!$A$1:$A$243, 0), MATCH('Cyclical_after overrides'!BC$1, F_Inputs_cyclical!$A$1:$BE$1, 0))),
Cyclical_overrides!BC151)</f>
        <v>15.464731421028722</v>
      </c>
      <c r="BD151" s="72">
        <f>IF(Cyclical_overrides!BD151 = "",
IF(INDEX(F_Inputs_cyclical!$A$1:$BE$243, MATCH('Cyclical_after overrides'!$A151, F_Inputs_cyclical!$A$1:$A$243, 0), MATCH('Cyclical_after overrides'!BD$1, F_Inputs_cyclical!$A$1:$BE$1, 0))="", "", INDEX(F_Inputs_cyclical!$A$1:$BE$243, MATCH('Cyclical_after overrides'!$A151, F_Inputs_cyclical!$A$1:$A$243, 0), MATCH('Cyclical_after overrides'!BD$1, F_Inputs_cyclical!$A$1:$BE$1, 0))),
Cyclical_overrides!BD151)</f>
        <v>86.561999999999998</v>
      </c>
      <c r="BE151" s="194"/>
    </row>
    <row r="152" spans="1:57" x14ac:dyDescent="0.4">
      <c r="A152" s="63" t="str">
        <f t="shared" si="2"/>
        <v>BRL19</v>
      </c>
      <c r="B152" s="63" t="s">
        <v>409</v>
      </c>
      <c r="C152" s="63" t="s">
        <v>253</v>
      </c>
      <c r="D152" s="72">
        <f>IF(Cyclical_overrides!D152 = "",
IF(INDEX(F_Inputs_cyclical!$A$1:$BE$243, MATCH('Cyclical_after overrides'!$A152, F_Inputs_cyclical!$A$1:$A$243, 0), MATCH('Cyclical_after overrides'!D$1, F_Inputs_cyclical!$A$1:$BE$1, 0))="", "", INDEX(F_Inputs_cyclical!$A$1:$BE$243, MATCH('Cyclical_after overrides'!$A152, F_Inputs_cyclical!$A$1:$A$243, 0), MATCH('Cyclical_after overrides'!D$1, F_Inputs_cyclical!$A$1:$BE$1, 0))),
Cyclical_overrides!D152)</f>
        <v>2.427</v>
      </c>
      <c r="E152" s="72">
        <f>IF(Cyclical_overrides!E152 = "",
IF(INDEX(F_Inputs_cyclical!$A$1:$BE$243, MATCH('Cyclical_after overrides'!$A152, F_Inputs_cyclical!$A$1:$A$243, 0), MATCH('Cyclical_after overrides'!E$1, F_Inputs_cyclical!$A$1:$BE$1, 0))="", "", INDEX(F_Inputs_cyclical!$A$1:$BE$243, MATCH('Cyclical_after overrides'!$A152, F_Inputs_cyclical!$A$1:$A$243, 0), MATCH('Cyclical_after overrides'!E$1, F_Inputs_cyclical!$A$1:$BE$1, 0))),
Cyclical_overrides!E152)</f>
        <v>0.45900000000000002</v>
      </c>
      <c r="F152" s="72">
        <f>IF(Cyclical_overrides!F152 = "",
IF(INDEX(F_Inputs_cyclical!$A$1:$BE$243, MATCH('Cyclical_after overrides'!$A152, F_Inputs_cyclical!$A$1:$A$243, 0), MATCH('Cyclical_after overrides'!F$1, F_Inputs_cyclical!$A$1:$BE$1, 0))="", "", INDEX(F_Inputs_cyclical!$A$1:$BE$243, MATCH('Cyclical_after overrides'!$A152, F_Inputs_cyclical!$A$1:$A$243, 0), MATCH('Cyclical_after overrides'!F$1, F_Inputs_cyclical!$A$1:$BE$1, 0))),
Cyclical_overrides!F152)</f>
        <v>3.9129999999999998</v>
      </c>
      <c r="G152" s="72">
        <f>IF(Cyclical_overrides!G152 = "",
IF(INDEX(F_Inputs_cyclical!$A$1:$BE$243, MATCH('Cyclical_after overrides'!$A152, F_Inputs_cyclical!$A$1:$A$243, 0), MATCH('Cyclical_after overrides'!G$1, F_Inputs_cyclical!$A$1:$BE$1, 0))="", "", INDEX(F_Inputs_cyclical!$A$1:$BE$243, MATCH('Cyclical_after overrides'!$A152, F_Inputs_cyclical!$A$1:$A$243, 0), MATCH('Cyclical_after overrides'!G$1, F_Inputs_cyclical!$A$1:$BE$1, 0))),
Cyclical_overrides!G152)</f>
        <v>0.27600000000000002</v>
      </c>
      <c r="H152" s="72" t="str">
        <f>IF(Cyclical_overrides!H152 = "",
IF(INDEX(F_Inputs_cyclical!$A$1:$BE$243, MATCH('Cyclical_after overrides'!$A152, F_Inputs_cyclical!$A$1:$A$243, 0), MATCH('Cyclical_after overrides'!H$1, F_Inputs_cyclical!$A$1:$BE$1, 0))="", "", INDEX(F_Inputs_cyclical!$A$1:$BE$243, MATCH('Cyclical_after overrides'!$A152, F_Inputs_cyclical!$A$1:$A$243, 0), MATCH('Cyclical_after overrides'!H$1, F_Inputs_cyclical!$A$1:$BE$1, 0))),
Cyclical_overrides!H152)</f>
        <v/>
      </c>
      <c r="I152" s="72">
        <f>IF(Cyclical_overrides!I152 = "",
IF(INDEX(F_Inputs_cyclical!$A$1:$BE$243, MATCH('Cyclical_after overrides'!$A152, F_Inputs_cyclical!$A$1:$A$243, 0), MATCH('Cyclical_after overrides'!I$1, F_Inputs_cyclical!$A$1:$BE$1, 0))="", "", INDEX(F_Inputs_cyclical!$A$1:$BE$243, MATCH('Cyclical_after overrides'!$A152, F_Inputs_cyclical!$A$1:$A$243, 0), MATCH('Cyclical_after overrides'!I$1, F_Inputs_cyclical!$A$1:$BE$1, 0))),
Cyclical_overrides!I152)</f>
        <v>0</v>
      </c>
      <c r="J152" s="72">
        <f>IF(Cyclical_overrides!J152 = "",
IF(INDEX(F_Inputs_cyclical!$A$1:$BE$243, MATCH('Cyclical_after overrides'!$A152, F_Inputs_cyclical!$A$1:$A$243, 0), MATCH('Cyclical_after overrides'!J$1, F_Inputs_cyclical!$A$1:$BE$1, 0))="", "", INDEX(F_Inputs_cyclical!$A$1:$BE$243, MATCH('Cyclical_after overrides'!$A152, F_Inputs_cyclical!$A$1:$A$243, 0), MATCH('Cyclical_after overrides'!J$1, F_Inputs_cyclical!$A$1:$BE$1, 0))),
Cyclical_overrides!J152)</f>
        <v>10.942</v>
      </c>
      <c r="K152" s="72">
        <f>IF(Cyclical_overrides!K152 = "",
IF(INDEX(F_Inputs_cyclical!$A$1:$BE$243, MATCH('Cyclical_after overrides'!$A152, F_Inputs_cyclical!$A$1:$A$243, 0), MATCH('Cyclical_after overrides'!K$1, F_Inputs_cyclical!$A$1:$BE$1, 0))="", "", INDEX(F_Inputs_cyclical!$A$1:$BE$243, MATCH('Cyclical_after overrides'!$A152, F_Inputs_cyclical!$A$1:$A$243, 0), MATCH('Cyclical_after overrides'!K$1, F_Inputs_cyclical!$A$1:$BE$1, 0))),
Cyclical_overrides!K152)</f>
        <v>4.1399999999999997</v>
      </c>
      <c r="L152" s="72" t="str">
        <f>IF(Cyclical_overrides!L152 = "",
IF(INDEX(F_Inputs_cyclical!$A$1:$BE$243, MATCH('Cyclical_after overrides'!$A152, F_Inputs_cyclical!$A$1:$A$243, 0), MATCH('Cyclical_after overrides'!L$1, F_Inputs_cyclical!$A$1:$BE$1, 0))="", "", INDEX(F_Inputs_cyclical!$A$1:$BE$243, MATCH('Cyclical_after overrides'!$A152, F_Inputs_cyclical!$A$1:$A$243, 0), MATCH('Cyclical_after overrides'!L$1, F_Inputs_cyclical!$A$1:$BE$1, 0))),
Cyclical_overrides!L152)</f>
        <v/>
      </c>
      <c r="M152" s="72" t="str">
        <f>IF(Cyclical_overrides!M152 = "",
IF(INDEX(F_Inputs_cyclical!$A$1:$BE$243, MATCH('Cyclical_after overrides'!$A152, F_Inputs_cyclical!$A$1:$A$243, 0), MATCH('Cyclical_after overrides'!M$1, F_Inputs_cyclical!$A$1:$BE$1, 0))="", "", INDEX(F_Inputs_cyclical!$A$1:$BE$243, MATCH('Cyclical_after overrides'!$A152, F_Inputs_cyclical!$A$1:$A$243, 0), MATCH('Cyclical_after overrides'!M$1, F_Inputs_cyclical!$A$1:$BE$1, 0))),
Cyclical_overrides!M152)</f>
        <v/>
      </c>
      <c r="N152" s="72" t="str">
        <f>IF(Cyclical_overrides!N152 = "",
IF(INDEX(F_Inputs_cyclical!$A$1:$BE$243, MATCH('Cyclical_after overrides'!$A152, F_Inputs_cyclical!$A$1:$A$243, 0), MATCH('Cyclical_after overrides'!N$1, F_Inputs_cyclical!$A$1:$BE$1, 0))="", "", INDEX(F_Inputs_cyclical!$A$1:$BE$243, MATCH('Cyclical_after overrides'!$A152, F_Inputs_cyclical!$A$1:$A$243, 0), MATCH('Cyclical_after overrides'!N$1, F_Inputs_cyclical!$A$1:$BE$1, 0))),
Cyclical_overrides!N152)</f>
        <v/>
      </c>
      <c r="O152" s="72">
        <f>IF(Cyclical_overrides!O152 = "",
IF(INDEX(F_Inputs_cyclical!$A$1:$BE$243, MATCH('Cyclical_after overrides'!$A152, F_Inputs_cyclical!$A$1:$A$243, 0), MATCH('Cyclical_after overrides'!O$1, F_Inputs_cyclical!$A$1:$BE$1, 0))="", "", INDEX(F_Inputs_cyclical!$A$1:$BE$243, MATCH('Cyclical_after overrides'!$A152, F_Inputs_cyclical!$A$1:$A$243, 0), MATCH('Cyclical_after overrides'!O$1, F_Inputs_cyclical!$A$1:$BE$1, 0))),
Cyclical_overrides!O152)</f>
        <v>3.4000000000000002E-2</v>
      </c>
      <c r="P152" s="72">
        <f>IF(Cyclical_overrides!P152 = "",
IF(INDEX(F_Inputs_cyclical!$A$1:$BE$243, MATCH('Cyclical_after overrides'!$A152, F_Inputs_cyclical!$A$1:$A$243, 0), MATCH('Cyclical_after overrides'!P$1, F_Inputs_cyclical!$A$1:$BE$1, 0))="", "", INDEX(F_Inputs_cyclical!$A$1:$BE$243, MATCH('Cyclical_after overrides'!$A152, F_Inputs_cyclical!$A$1:$A$243, 0), MATCH('Cyclical_after overrides'!P$1, F_Inputs_cyclical!$A$1:$BE$1, 0))),
Cyclical_overrides!P152)</f>
        <v>9.8000000000000004E-2</v>
      </c>
      <c r="Q152" s="72">
        <f>IF(Cyclical_overrides!Q152 = "",
IF(INDEX(F_Inputs_cyclical!$A$1:$BE$243, MATCH('Cyclical_after overrides'!$A152, F_Inputs_cyclical!$A$1:$A$243, 0), MATCH('Cyclical_after overrides'!Q$1, F_Inputs_cyclical!$A$1:$BE$1, 0))="", "", INDEX(F_Inputs_cyclical!$A$1:$BE$243, MATCH('Cyclical_after overrides'!$A152, F_Inputs_cyclical!$A$1:$A$243, 0), MATCH('Cyclical_after overrides'!Q$1, F_Inputs_cyclical!$A$1:$BE$1, 0))),
Cyclical_overrides!Q152)</f>
        <v>5.0000000000000001E-3</v>
      </c>
      <c r="R152" s="72">
        <f>IF(Cyclical_overrides!R152 = "",
IF(INDEX(F_Inputs_cyclical!$A$1:$BE$243, MATCH('Cyclical_after overrides'!$A152, F_Inputs_cyclical!$A$1:$A$243, 0), MATCH('Cyclical_after overrides'!R$1, F_Inputs_cyclical!$A$1:$BE$1, 0))="", "", INDEX(F_Inputs_cyclical!$A$1:$BE$243, MATCH('Cyclical_after overrides'!$A152, F_Inputs_cyclical!$A$1:$A$243, 0), MATCH('Cyclical_after overrides'!R$1, F_Inputs_cyclical!$A$1:$BE$1, 0))),
Cyclical_overrides!R152)</f>
        <v>0.106</v>
      </c>
      <c r="S152" s="72">
        <f>IF(Cyclical_overrides!S152 = "",
IF(INDEX(F_Inputs_cyclical!$A$1:$BE$243, MATCH('Cyclical_after overrides'!$A152, F_Inputs_cyclical!$A$1:$A$243, 0), MATCH('Cyclical_after overrides'!S$1, F_Inputs_cyclical!$A$1:$BE$1, 0))="", "", INDEX(F_Inputs_cyclical!$A$1:$BE$243, MATCH('Cyclical_after overrides'!$A152, F_Inputs_cyclical!$A$1:$A$243, 0), MATCH('Cyclical_after overrides'!S$1, F_Inputs_cyclical!$A$1:$BE$1, 0))),
Cyclical_overrides!S152)</f>
        <v>6.0330000000000004</v>
      </c>
      <c r="T152" s="72">
        <f>IF(Cyclical_overrides!T152 = "",
IF(INDEX(F_Inputs_cyclical!$A$1:$BE$243, MATCH('Cyclical_after overrides'!$A152, F_Inputs_cyclical!$A$1:$A$243, 0), MATCH('Cyclical_after overrides'!T$1, F_Inputs_cyclical!$A$1:$BE$1, 0))="", "", INDEX(F_Inputs_cyclical!$A$1:$BE$243, MATCH('Cyclical_after overrides'!$A152, F_Inputs_cyclical!$A$1:$A$243, 0), MATCH('Cyclical_after overrides'!T$1, F_Inputs_cyclical!$A$1:$BE$1, 0))),
Cyclical_overrides!T152)</f>
        <v>5.3739999999999997</v>
      </c>
      <c r="U152" s="72">
        <f>IF(Cyclical_overrides!U152 = "",
IF(INDEX(F_Inputs_cyclical!$A$1:$BE$243, MATCH('Cyclical_after overrides'!$A152, F_Inputs_cyclical!$A$1:$A$243, 0), MATCH('Cyclical_after overrides'!U$1, F_Inputs_cyclical!$A$1:$BE$1, 0))="", "", INDEX(F_Inputs_cyclical!$A$1:$BE$243, MATCH('Cyclical_after overrides'!$A152, F_Inputs_cyclical!$A$1:$A$243, 0), MATCH('Cyclical_after overrides'!U$1, F_Inputs_cyclical!$A$1:$BE$1, 0))),
Cyclical_overrides!U152)</f>
        <v>10.699</v>
      </c>
      <c r="V152" s="72">
        <f>IF(Cyclical_overrides!V152 = "",
IF(INDEX(F_Inputs_cyclical!$A$1:$BE$243, MATCH('Cyclical_after overrides'!$A152, F_Inputs_cyclical!$A$1:$A$243, 0), MATCH('Cyclical_after overrides'!V$1, F_Inputs_cyclical!$A$1:$BE$1, 0))="", "", INDEX(F_Inputs_cyclical!$A$1:$BE$243, MATCH('Cyclical_after overrides'!$A152, F_Inputs_cyclical!$A$1:$A$243, 0), MATCH('Cyclical_after overrides'!V$1, F_Inputs_cyclical!$A$1:$BE$1, 0))),
Cyclical_overrides!V152)</f>
        <v>224.43799999999999</v>
      </c>
      <c r="W152" s="72">
        <f>IF(Cyclical_overrides!W152 = "",
IF(INDEX(F_Inputs_cyclical!$A$1:$BE$243, MATCH('Cyclical_after overrides'!$A152, F_Inputs_cyclical!$A$1:$A$243, 0), MATCH('Cyclical_after overrides'!W$1, F_Inputs_cyclical!$A$1:$BE$1, 0))="", "", INDEX(F_Inputs_cyclical!$A$1:$BE$243, MATCH('Cyclical_after overrides'!$A152, F_Inputs_cyclical!$A$1:$A$243, 0), MATCH('Cyclical_after overrides'!W$1, F_Inputs_cyclical!$A$1:$BE$1, 0))),
Cyclical_overrides!W152)</f>
        <v>269.39400000000001</v>
      </c>
      <c r="X152" s="72">
        <f>IF(Cyclical_overrides!X152 = "",
IF(INDEX(F_Inputs_cyclical!$A$1:$BE$243, MATCH('Cyclical_after overrides'!$A152, F_Inputs_cyclical!$A$1:$A$243, 0), MATCH('Cyclical_after overrides'!X$1, F_Inputs_cyclical!$A$1:$BE$1, 0))="", "", INDEX(F_Inputs_cyclical!$A$1:$BE$243, MATCH('Cyclical_after overrides'!$A152, F_Inputs_cyclical!$A$1:$A$243, 0), MATCH('Cyclical_after overrides'!X$1, F_Inputs_cyclical!$A$1:$BE$1, 0))),
Cyclical_overrides!X152)</f>
        <v>0</v>
      </c>
      <c r="Y152" s="72">
        <f>IF(Cyclical_overrides!Y152 = "",
IF(INDEX(F_Inputs_cyclical!$A$1:$BE$243, MATCH('Cyclical_after overrides'!$A152, F_Inputs_cyclical!$A$1:$A$243, 0), MATCH('Cyclical_after overrides'!Y$1, F_Inputs_cyclical!$A$1:$BE$1, 0))="", "", INDEX(F_Inputs_cyclical!$A$1:$BE$243, MATCH('Cyclical_after overrides'!$A152, F_Inputs_cyclical!$A$1:$A$243, 0), MATCH('Cyclical_after overrides'!Y$1, F_Inputs_cyclical!$A$1:$BE$1, 0))),
Cyclical_overrides!Y152)</f>
        <v>0</v>
      </c>
      <c r="Z152" s="72">
        <f>IF(Cyclical_overrides!Z152 = "",
IF(INDEX(F_Inputs_cyclical!$A$1:$BE$243, MATCH('Cyclical_after overrides'!$A152, F_Inputs_cyclical!$A$1:$A$243, 0), MATCH('Cyclical_after overrides'!Z$1, F_Inputs_cyclical!$A$1:$BE$1, 0))="", "", INDEX(F_Inputs_cyclical!$A$1:$BE$243, MATCH('Cyclical_after overrides'!$A152, F_Inputs_cyclical!$A$1:$A$243, 0), MATCH('Cyclical_after overrides'!Z$1, F_Inputs_cyclical!$A$1:$BE$1, 0))),
Cyclical_overrides!Z152)</f>
        <v>0</v>
      </c>
      <c r="AA152" s="72">
        <f>IF(Cyclical_overrides!AA152 = "",
IF(INDEX(F_Inputs_cyclical!$A$1:$BE$243, MATCH('Cyclical_after overrides'!$A152, F_Inputs_cyclical!$A$1:$A$243, 0), MATCH('Cyclical_after overrides'!AA$1, F_Inputs_cyclical!$A$1:$BE$1, 0))="", "", INDEX(F_Inputs_cyclical!$A$1:$BE$243, MATCH('Cyclical_after overrides'!$A152, F_Inputs_cyclical!$A$1:$A$243, 0), MATCH('Cyclical_after overrides'!AA$1, F_Inputs_cyclical!$A$1:$BE$1, 0))),
Cyclical_overrides!AA152)</f>
        <v>0</v>
      </c>
      <c r="AB152" s="72" t="str">
        <f>IF(Cyclical_overrides!AB152 = "",
IF(INDEX(F_Inputs_cyclical!$A$1:$BE$243, MATCH('Cyclical_after overrides'!$A152, F_Inputs_cyclical!$A$1:$A$243, 0), MATCH('Cyclical_after overrides'!AB$1, F_Inputs_cyclical!$A$1:$BE$1, 0))="", "", INDEX(F_Inputs_cyclical!$A$1:$BE$243, MATCH('Cyclical_after overrides'!$A152, F_Inputs_cyclical!$A$1:$A$243, 0), MATCH('Cyclical_after overrides'!AB$1, F_Inputs_cyclical!$A$1:$BE$1, 0))),
Cyclical_overrides!AB152)</f>
        <v/>
      </c>
      <c r="AC152" s="72" t="str">
        <f>IF(Cyclical_overrides!AC152 = "",
IF(INDEX(F_Inputs_cyclical!$A$1:$BE$243, MATCH('Cyclical_after overrides'!$A152, F_Inputs_cyclical!$A$1:$A$243, 0), MATCH('Cyclical_after overrides'!AC$1, F_Inputs_cyclical!$A$1:$BE$1, 0))="", "", INDEX(F_Inputs_cyclical!$A$1:$BE$243, MATCH('Cyclical_after overrides'!$A152, F_Inputs_cyclical!$A$1:$A$243, 0), MATCH('Cyclical_after overrides'!AC$1, F_Inputs_cyclical!$A$1:$BE$1, 0))),
Cyclical_overrides!AC152)</f>
        <v/>
      </c>
      <c r="AD152" s="72" t="str">
        <f>IF(Cyclical_overrides!AD152 = "",
IF(INDEX(F_Inputs_cyclical!$A$1:$BE$243, MATCH('Cyclical_after overrides'!$A152, F_Inputs_cyclical!$A$1:$A$243, 0), MATCH('Cyclical_after overrides'!AD$1, F_Inputs_cyclical!$A$1:$BE$1, 0))="", "", INDEX(F_Inputs_cyclical!$A$1:$BE$243, MATCH('Cyclical_after overrides'!$A152, F_Inputs_cyclical!$A$1:$A$243, 0), MATCH('Cyclical_after overrides'!AD$1, F_Inputs_cyclical!$A$1:$BE$1, 0))),
Cyclical_overrides!AD152)</f>
        <v/>
      </c>
      <c r="AE152" s="72" t="str">
        <f>IF(Cyclical_overrides!AE152 = "",
IF(INDEX(F_Inputs_cyclical!$A$1:$BE$243, MATCH('Cyclical_after overrides'!$A152, F_Inputs_cyclical!$A$1:$A$243, 0), MATCH('Cyclical_after overrides'!AE$1, F_Inputs_cyclical!$A$1:$BE$1, 0))="", "", INDEX(F_Inputs_cyclical!$A$1:$BE$243, MATCH('Cyclical_after overrides'!$A152, F_Inputs_cyclical!$A$1:$A$243, 0), MATCH('Cyclical_after overrides'!AE$1, F_Inputs_cyclical!$A$1:$BE$1, 0))),
Cyclical_overrides!AE152)</f>
        <v/>
      </c>
      <c r="AF152" s="72" t="str">
        <f>IF(Cyclical_overrides!AF152 = "",
IF(INDEX(F_Inputs_cyclical!$A$1:$BE$243, MATCH('Cyclical_after overrides'!$A152, F_Inputs_cyclical!$A$1:$A$243, 0), MATCH('Cyclical_after overrides'!AF$1, F_Inputs_cyclical!$A$1:$BE$1, 0))="", "", INDEX(F_Inputs_cyclical!$A$1:$BE$243, MATCH('Cyclical_after overrides'!$A152, F_Inputs_cyclical!$A$1:$A$243, 0), MATCH('Cyclical_after overrides'!AF$1, F_Inputs_cyclical!$A$1:$BE$1, 0))),
Cyclical_overrides!AF152)</f>
        <v/>
      </c>
      <c r="AG152" s="72" t="str">
        <f>IF(Cyclical_overrides!AG152 = "",
IF(INDEX(F_Inputs_cyclical!$A$1:$BE$243, MATCH('Cyclical_after overrides'!$A152, F_Inputs_cyclical!$A$1:$A$243, 0), MATCH('Cyclical_after overrides'!AG$1, F_Inputs_cyclical!$A$1:$BE$1, 0))="", "", INDEX(F_Inputs_cyclical!$A$1:$BE$243, MATCH('Cyclical_after overrides'!$A152, F_Inputs_cyclical!$A$1:$A$243, 0), MATCH('Cyclical_after overrides'!AG$1, F_Inputs_cyclical!$A$1:$BE$1, 0))),
Cyclical_overrides!AG152)</f>
        <v/>
      </c>
      <c r="AH152" s="72" t="str">
        <f>IF(Cyclical_overrides!AH152 = "",
IF(INDEX(F_Inputs_cyclical!$A$1:$BE$243, MATCH('Cyclical_after overrides'!$A152, F_Inputs_cyclical!$A$1:$A$243, 0), MATCH('Cyclical_after overrides'!AH$1, F_Inputs_cyclical!$A$1:$BE$1, 0))="", "", INDEX(F_Inputs_cyclical!$A$1:$BE$243, MATCH('Cyclical_after overrides'!$A152, F_Inputs_cyclical!$A$1:$A$243, 0), MATCH('Cyclical_after overrides'!AH$1, F_Inputs_cyclical!$A$1:$BE$1, 0))),
Cyclical_overrides!AH152)</f>
        <v/>
      </c>
      <c r="AI152" s="72" t="str">
        <f>IF(Cyclical_overrides!AI152 = "",
IF(INDEX(F_Inputs_cyclical!$A$1:$BE$243, MATCH('Cyclical_after overrides'!$A152, F_Inputs_cyclical!$A$1:$A$243, 0), MATCH('Cyclical_after overrides'!AI$1, F_Inputs_cyclical!$A$1:$BE$1, 0))="", "", INDEX(F_Inputs_cyclical!$A$1:$BE$243, MATCH('Cyclical_after overrides'!$A152, F_Inputs_cyclical!$A$1:$A$243, 0), MATCH('Cyclical_after overrides'!AI$1, F_Inputs_cyclical!$A$1:$BE$1, 0))),
Cyclical_overrides!AI152)</f>
        <v/>
      </c>
      <c r="AJ152" s="72" t="str">
        <f>IF(Cyclical_overrides!AJ152 = "",
IF(INDEX(F_Inputs_cyclical!$A$1:$BE$243, MATCH('Cyclical_after overrides'!$A152, F_Inputs_cyclical!$A$1:$A$243, 0), MATCH('Cyclical_after overrides'!AJ$1, F_Inputs_cyclical!$A$1:$BE$1, 0))="", "", INDEX(F_Inputs_cyclical!$A$1:$BE$243, MATCH('Cyclical_after overrides'!$A152, F_Inputs_cyclical!$A$1:$A$243, 0), MATCH('Cyclical_after overrides'!AJ$1, F_Inputs_cyclical!$A$1:$BE$1, 0))),
Cyclical_overrides!AJ152)</f>
        <v/>
      </c>
      <c r="AK152" s="72" t="str">
        <f>IF(Cyclical_overrides!AK152 = "",
IF(INDEX(F_Inputs_cyclical!$A$1:$BE$243, MATCH('Cyclical_after overrides'!$A152, F_Inputs_cyclical!$A$1:$A$243, 0), MATCH('Cyclical_after overrides'!AK$1, F_Inputs_cyclical!$A$1:$BE$1, 0))="", "", INDEX(F_Inputs_cyclical!$A$1:$BE$243, MATCH('Cyclical_after overrides'!$A152, F_Inputs_cyclical!$A$1:$A$243, 0), MATCH('Cyclical_after overrides'!AK$1, F_Inputs_cyclical!$A$1:$BE$1, 0))),
Cyclical_overrides!AK152)</f>
        <v/>
      </c>
      <c r="AL152" s="72" t="str">
        <f>IF(Cyclical_overrides!AL152 = "",
IF(INDEX(F_Inputs_cyclical!$A$1:$BE$243, MATCH('Cyclical_after overrides'!$A152, F_Inputs_cyclical!$A$1:$A$243, 0), MATCH('Cyclical_after overrides'!AL$1, F_Inputs_cyclical!$A$1:$BE$1, 0))="", "", INDEX(F_Inputs_cyclical!$A$1:$BE$243, MATCH('Cyclical_after overrides'!$A152, F_Inputs_cyclical!$A$1:$A$243, 0), MATCH('Cyclical_after overrides'!AL$1, F_Inputs_cyclical!$A$1:$BE$1, 0))),
Cyclical_overrides!AL152)</f>
        <v/>
      </c>
      <c r="AM152" s="72">
        <f>IF(Cyclical_overrides!AM152 = "",
IF(INDEX(F_Inputs_cyclical!$A$1:$BE$243, MATCH('Cyclical_after overrides'!$A152, F_Inputs_cyclical!$A$1:$A$243, 0), MATCH('Cyclical_after overrides'!AM$1, F_Inputs_cyclical!$A$1:$BE$1, 0))="", "", INDEX(F_Inputs_cyclical!$A$1:$BE$243, MATCH('Cyclical_after overrides'!$A152, F_Inputs_cyclical!$A$1:$A$243, 0), MATCH('Cyclical_after overrides'!AM$1, F_Inputs_cyclical!$A$1:$BE$1, 0))),
Cyclical_overrides!AM152)</f>
        <v>3.6240000000000001</v>
      </c>
      <c r="AN152" s="72">
        <f>IF(Cyclical_overrides!AN152 = "",
IF(INDEX(F_Inputs_cyclical!$A$1:$BE$243, MATCH('Cyclical_after overrides'!$A152, F_Inputs_cyclical!$A$1:$A$243, 0), MATCH('Cyclical_after overrides'!AN$1, F_Inputs_cyclical!$A$1:$BE$1, 0))="", "", INDEX(F_Inputs_cyclical!$A$1:$BE$243, MATCH('Cyclical_after overrides'!$A152, F_Inputs_cyclical!$A$1:$A$243, 0), MATCH('Cyclical_after overrides'!AN$1, F_Inputs_cyclical!$A$1:$BE$1, 0))),
Cyclical_overrides!AN152)</f>
        <v>10.699</v>
      </c>
      <c r="AO152" s="72" t="str">
        <f>IF(Cyclical_overrides!AO152 = "",
IF(INDEX(F_Inputs_cyclical!$A$1:$BE$243, MATCH('Cyclical_after overrides'!$A152, F_Inputs_cyclical!$A$1:$A$243, 0), MATCH('Cyclical_after overrides'!AO$1, F_Inputs_cyclical!$A$1:$BE$1, 0))="", "", INDEX(F_Inputs_cyclical!$A$1:$BE$243, MATCH('Cyclical_after overrides'!$A152, F_Inputs_cyclical!$A$1:$A$243, 0), MATCH('Cyclical_after overrides'!AO$1, F_Inputs_cyclical!$A$1:$BE$1, 0))),
Cyclical_overrides!AO152)</f>
        <v/>
      </c>
      <c r="AP152" s="72" t="str">
        <f>IF(Cyclical_overrides!AP152 = "",
IF(INDEX(F_Inputs_cyclical!$A$1:$BE$243, MATCH('Cyclical_after overrides'!$A152, F_Inputs_cyclical!$A$1:$A$243, 0), MATCH('Cyclical_after overrides'!AP$1, F_Inputs_cyclical!$A$1:$BE$1, 0))="", "", INDEX(F_Inputs_cyclical!$A$1:$BE$243, MATCH('Cyclical_after overrides'!$A152, F_Inputs_cyclical!$A$1:$A$243, 0), MATCH('Cyclical_after overrides'!AP$1, F_Inputs_cyclical!$A$1:$BE$1, 0))),
Cyclical_overrides!AP152)</f>
        <v/>
      </c>
      <c r="AQ152" s="72">
        <f>IF(Cyclical_overrides!AQ152 = "",
IF(INDEX(F_Inputs_cyclical!$A$1:$BE$243, MATCH('Cyclical_after overrides'!$A152, F_Inputs_cyclical!$A$1:$A$243, 0), MATCH('Cyclical_after overrides'!AQ$1, F_Inputs_cyclical!$A$1:$BE$1, 0))="", "", INDEX(F_Inputs_cyclical!$A$1:$BE$243, MATCH('Cyclical_after overrides'!$A152, F_Inputs_cyclical!$A$1:$A$243, 0), MATCH('Cyclical_after overrides'!AQ$1, F_Inputs_cyclical!$A$1:$BE$1, 0))),
Cyclical_overrides!AQ152)</f>
        <v>0.111</v>
      </c>
      <c r="AR152" s="72">
        <f>IF(Cyclical_overrides!AR152 = "",
IF(INDEX(F_Inputs_cyclical!$A$1:$BE$243, MATCH('Cyclical_after overrides'!$A152, F_Inputs_cyclical!$A$1:$A$243, 0), MATCH('Cyclical_after overrides'!AR$1, F_Inputs_cyclical!$A$1:$BE$1, 0))="", "", INDEX(F_Inputs_cyclical!$A$1:$BE$243, MATCH('Cyclical_after overrides'!$A152, F_Inputs_cyclical!$A$1:$A$243, 0), MATCH('Cyclical_after overrides'!AR$1, F_Inputs_cyclical!$A$1:$BE$1, 0))),
Cyclical_overrides!AR152)</f>
        <v>0.13200000000000001</v>
      </c>
      <c r="AS152" s="72">
        <f>IF(Cyclical_overrides!AS152 = "",
IF(INDEX(F_Inputs_cyclical!$A$1:$BE$243, MATCH('Cyclical_after overrides'!$A152, F_Inputs_cyclical!$A$1:$A$243, 0), MATCH('Cyclical_after overrides'!AS$1, F_Inputs_cyclical!$A$1:$BE$1, 0))="", "", INDEX(F_Inputs_cyclical!$A$1:$BE$243, MATCH('Cyclical_after overrides'!$A152, F_Inputs_cyclical!$A$1:$A$243, 0), MATCH('Cyclical_after overrides'!AS$1, F_Inputs_cyclical!$A$1:$BE$1, 0))),
Cyclical_overrides!AS152)</f>
        <v>-0.80300000000000005</v>
      </c>
      <c r="AT152" s="72">
        <f>IF(Cyclical_overrides!AT152 = "",
IF(INDEX(F_Inputs_cyclical!$A$1:$BE$243, MATCH('Cyclical_after overrides'!$A152, F_Inputs_cyclical!$A$1:$A$243, 0), MATCH('Cyclical_after overrides'!AT$1, F_Inputs_cyclical!$A$1:$BE$1, 0))="", "", INDEX(F_Inputs_cyclical!$A$1:$BE$243, MATCH('Cyclical_after overrides'!$A152, F_Inputs_cyclical!$A$1:$A$243, 0), MATCH('Cyclical_after overrides'!AT$1, F_Inputs_cyclical!$A$1:$BE$1, 0))),
Cyclical_overrides!AT152)</f>
        <v>0</v>
      </c>
      <c r="AU152" s="72">
        <f>IF(Cyclical_overrides!AU152 = "",
IF(INDEX(F_Inputs_cyclical!$A$1:$BE$243, MATCH('Cyclical_after overrides'!$A152, F_Inputs_cyclical!$A$1:$A$243, 0), MATCH('Cyclical_after overrides'!AU$1, F_Inputs_cyclical!$A$1:$BE$1, 0))="", "", INDEX(F_Inputs_cyclical!$A$1:$BE$243, MATCH('Cyclical_after overrides'!$A152, F_Inputs_cyclical!$A$1:$A$243, 0), MATCH('Cyclical_after overrides'!AU$1, F_Inputs_cyclical!$A$1:$BE$1, 0))),
Cyclical_overrides!AU152)</f>
        <v>0.64900000000000002</v>
      </c>
      <c r="AV152" s="72" t="str">
        <f>IF(Cyclical_overrides!AV152 = "",
IF(INDEX(F_Inputs_cyclical!$A$1:$BE$243, MATCH('Cyclical_after overrides'!$A152, F_Inputs_cyclical!$A$1:$A$243, 0), MATCH('Cyclical_after overrides'!AV$1, F_Inputs_cyclical!$A$1:$BE$1, 0))="", "", INDEX(F_Inputs_cyclical!$A$1:$BE$243, MATCH('Cyclical_after overrides'!$A152, F_Inputs_cyclical!$A$1:$A$243, 0), MATCH('Cyclical_after overrides'!AV$1, F_Inputs_cyclical!$A$1:$BE$1, 0))),
Cyclical_overrides!AV152)</f>
        <v/>
      </c>
      <c r="AW152" s="72">
        <f>IF(Cyclical_overrides!AW152 = "",
IF(INDEX(F_Inputs_cyclical!$A$1:$BE$243, MATCH('Cyclical_after overrides'!$A152, F_Inputs_cyclical!$A$1:$A$243, 0), MATCH('Cyclical_after overrides'!AW$1, F_Inputs_cyclical!$A$1:$BE$1, 0))="", "", INDEX(F_Inputs_cyclical!$A$1:$BE$243, MATCH('Cyclical_after overrides'!$A152, F_Inputs_cyclical!$A$1:$A$243, 0), MATCH('Cyclical_after overrides'!AW$1, F_Inputs_cyclical!$A$1:$BE$1, 0))),
Cyclical_overrides!AW152)</f>
        <v>1.1560444722831191</v>
      </c>
      <c r="AX152" s="72">
        <f>IF(Cyclical_overrides!AX152 = "",
IF(INDEX(F_Inputs_cyclical!$A$1:$BE$243, MATCH('Cyclical_after overrides'!$A152, F_Inputs_cyclical!$A$1:$A$243, 0), MATCH('Cyclical_after overrides'!AX$1, F_Inputs_cyclical!$A$1:$BE$1, 0))="", "", INDEX(F_Inputs_cyclical!$A$1:$BE$243, MATCH('Cyclical_after overrides'!$A152, F_Inputs_cyclical!$A$1:$A$243, 0), MATCH('Cyclical_after overrides'!AX$1, F_Inputs_cyclical!$A$1:$BE$1, 0))),
Cyclical_overrides!AX152)</f>
        <v>20.861419071217039</v>
      </c>
      <c r="AY152" s="72">
        <f>IF(Cyclical_overrides!AY152 = "",
IF(INDEX(F_Inputs_cyclical!$A$1:$BE$243, MATCH('Cyclical_after overrides'!$A152, F_Inputs_cyclical!$A$1:$A$243, 0), MATCH('Cyclical_after overrides'!AY$1, F_Inputs_cyclical!$A$1:$BE$1, 0))="", "", INDEX(F_Inputs_cyclical!$A$1:$BE$243, MATCH('Cyclical_after overrides'!$A152, F_Inputs_cyclical!$A$1:$A$243, 0), MATCH('Cyclical_after overrides'!AY$1, F_Inputs_cyclical!$A$1:$BE$1, 0))),
Cyclical_overrides!AY152)</f>
        <v>141.07306044227448</v>
      </c>
      <c r="AZ152" s="72">
        <f>IF(Cyclical_overrides!AZ152 = "",
IF(INDEX(F_Inputs_cyclical!$A$1:$BE$243, MATCH('Cyclical_after overrides'!$A152, F_Inputs_cyclical!$A$1:$A$243, 0), MATCH('Cyclical_after overrides'!AZ$1, F_Inputs_cyclical!$A$1:$BE$1, 0))="", "", INDEX(F_Inputs_cyclical!$A$1:$BE$243, MATCH('Cyclical_after overrides'!$A152, F_Inputs_cyclical!$A$1:$A$243, 0), MATCH('Cyclical_after overrides'!AZ$1, F_Inputs_cyclical!$A$1:$BE$1, 0))),
Cyclical_overrides!AZ152)</f>
        <v>1.555440193500419</v>
      </c>
      <c r="BA152" s="72">
        <f>IF(Cyclical_overrides!BA152 = "",
IF(INDEX(F_Inputs_cyclical!$A$1:$BE$243, MATCH('Cyclical_after overrides'!$A152, F_Inputs_cyclical!$A$1:$A$243, 0), MATCH('Cyclical_after overrides'!BA$1, F_Inputs_cyclical!$A$1:$BE$1, 0))="", "", INDEX(F_Inputs_cyclical!$A$1:$BE$243, MATCH('Cyclical_after overrides'!$A152, F_Inputs_cyclical!$A$1:$A$243, 0), MATCH('Cyclical_after overrides'!BA$1, F_Inputs_cyclical!$A$1:$BE$1, 0))),
Cyclical_overrides!BA152)</f>
        <v>12.571021329819917</v>
      </c>
      <c r="BB152" s="72">
        <f>IF(Cyclical_overrides!BB152 = "",
IF(INDEX(F_Inputs_cyclical!$A$1:$BE$243, MATCH('Cyclical_after overrides'!$A152, F_Inputs_cyclical!$A$1:$A$243, 0), MATCH('Cyclical_after overrides'!BB$1, F_Inputs_cyclical!$A$1:$BE$1, 0))="", "", INDEX(F_Inputs_cyclical!$A$1:$BE$243, MATCH('Cyclical_after overrides'!$A152, F_Inputs_cyclical!$A$1:$A$243, 0), MATCH('Cyclical_after overrides'!BB$1, F_Inputs_cyclical!$A$1:$BE$1, 0))),
Cyclical_overrides!BB152)</f>
        <v>11.233251302433837</v>
      </c>
      <c r="BC152" s="72">
        <f>IF(Cyclical_overrides!BC152 = "",
IF(INDEX(F_Inputs_cyclical!$A$1:$BE$243, MATCH('Cyclical_after overrides'!$A152, F_Inputs_cyclical!$A$1:$A$243, 0), MATCH('Cyclical_after overrides'!BC$1, F_Inputs_cyclical!$A$1:$BE$1, 0))="", "", INDEX(F_Inputs_cyclical!$A$1:$BE$243, MATCH('Cyclical_after overrides'!$A152, F_Inputs_cyclical!$A$1:$A$243, 0), MATCH('Cyclical_after overrides'!BC$1, F_Inputs_cyclical!$A$1:$BE$1, 0))),
Cyclical_overrides!BC152)</f>
        <v>16.510195762073991</v>
      </c>
      <c r="BD152" s="72">
        <f>IF(Cyclical_overrides!BD152 = "",
IF(INDEX(F_Inputs_cyclical!$A$1:$BE$243, MATCH('Cyclical_after overrides'!$A152, F_Inputs_cyclical!$A$1:$A$243, 0), MATCH('Cyclical_after overrides'!BD$1, F_Inputs_cyclical!$A$1:$BE$1, 0))="", "", INDEX(F_Inputs_cyclical!$A$1:$BE$243, MATCH('Cyclical_after overrides'!$A152, F_Inputs_cyclical!$A$1:$A$243, 0), MATCH('Cyclical_after overrides'!BD$1, F_Inputs_cyclical!$A$1:$BE$1, 0))),
Cyclical_overrides!BD152)</f>
        <v>90.686000000000007</v>
      </c>
      <c r="BE152" s="194"/>
    </row>
    <row r="153" spans="1:57" x14ac:dyDescent="0.4">
      <c r="A153" s="63" t="str">
        <f t="shared" si="2"/>
        <v>BRL20</v>
      </c>
      <c r="B153" s="63" t="s">
        <v>409</v>
      </c>
      <c r="C153" s="63" t="s">
        <v>255</v>
      </c>
      <c r="D153" s="72">
        <f>IF(Cyclical_overrides!D153 = "",
IF(INDEX(F_Inputs_cyclical!$A$1:$BE$243, MATCH('Cyclical_after overrides'!$A153, F_Inputs_cyclical!$A$1:$A$243, 0), MATCH('Cyclical_after overrides'!D$1, F_Inputs_cyclical!$A$1:$BE$1, 0))="", "", INDEX(F_Inputs_cyclical!$A$1:$BE$243, MATCH('Cyclical_after overrides'!$A153, F_Inputs_cyclical!$A$1:$A$243, 0), MATCH('Cyclical_after overrides'!D$1, F_Inputs_cyclical!$A$1:$BE$1, 0))),
Cyclical_overrides!D153)</f>
        <v>2.8679999999999999</v>
      </c>
      <c r="E153" s="72">
        <f>IF(Cyclical_overrides!E153 = "",
IF(INDEX(F_Inputs_cyclical!$A$1:$BE$243, MATCH('Cyclical_after overrides'!$A153, F_Inputs_cyclical!$A$1:$A$243, 0), MATCH('Cyclical_after overrides'!E$1, F_Inputs_cyclical!$A$1:$BE$1, 0))="", "", INDEX(F_Inputs_cyclical!$A$1:$BE$243, MATCH('Cyclical_after overrides'!$A153, F_Inputs_cyclical!$A$1:$A$243, 0), MATCH('Cyclical_after overrides'!E$1, F_Inputs_cyclical!$A$1:$BE$1, 0))),
Cyclical_overrides!E153)</f>
        <v>0.45</v>
      </c>
      <c r="F153" s="72">
        <f>IF(Cyclical_overrides!F153 = "",
IF(INDEX(F_Inputs_cyclical!$A$1:$BE$243, MATCH('Cyclical_after overrides'!$A153, F_Inputs_cyclical!$A$1:$A$243, 0), MATCH('Cyclical_after overrides'!F$1, F_Inputs_cyclical!$A$1:$BE$1, 0))="", "", INDEX(F_Inputs_cyclical!$A$1:$BE$243, MATCH('Cyclical_after overrides'!$A153, F_Inputs_cyclical!$A$1:$A$243, 0), MATCH('Cyclical_after overrides'!F$1, F_Inputs_cyclical!$A$1:$BE$1, 0))),
Cyclical_overrides!F153)</f>
        <v>4.5350000000000001</v>
      </c>
      <c r="G153" s="72">
        <f>IF(Cyclical_overrides!G153 = "",
IF(INDEX(F_Inputs_cyclical!$A$1:$BE$243, MATCH('Cyclical_after overrides'!$A153, F_Inputs_cyclical!$A$1:$A$243, 0), MATCH('Cyclical_after overrides'!G$1, F_Inputs_cyclical!$A$1:$BE$1, 0))="", "", INDEX(F_Inputs_cyclical!$A$1:$BE$243, MATCH('Cyclical_after overrides'!$A153, F_Inputs_cyclical!$A$1:$A$243, 0), MATCH('Cyclical_after overrides'!G$1, F_Inputs_cyclical!$A$1:$BE$1, 0))),
Cyclical_overrides!G153)</f>
        <v>0.30599999999999999</v>
      </c>
      <c r="H153" s="72" t="str">
        <f>IF(Cyclical_overrides!H153 = "",
IF(INDEX(F_Inputs_cyclical!$A$1:$BE$243, MATCH('Cyclical_after overrides'!$A153, F_Inputs_cyclical!$A$1:$A$243, 0), MATCH('Cyclical_after overrides'!H$1, F_Inputs_cyclical!$A$1:$BE$1, 0))="", "", INDEX(F_Inputs_cyclical!$A$1:$BE$243, MATCH('Cyclical_after overrides'!$A153, F_Inputs_cyclical!$A$1:$A$243, 0), MATCH('Cyclical_after overrides'!H$1, F_Inputs_cyclical!$A$1:$BE$1, 0))),
Cyclical_overrides!H153)</f>
        <v/>
      </c>
      <c r="I153" s="72">
        <f>IF(Cyclical_overrides!I153 = "",
IF(INDEX(F_Inputs_cyclical!$A$1:$BE$243, MATCH('Cyclical_after overrides'!$A153, F_Inputs_cyclical!$A$1:$A$243, 0), MATCH('Cyclical_after overrides'!I$1, F_Inputs_cyclical!$A$1:$BE$1, 0))="", "", INDEX(F_Inputs_cyclical!$A$1:$BE$243, MATCH('Cyclical_after overrides'!$A153, F_Inputs_cyclical!$A$1:$A$243, 0), MATCH('Cyclical_after overrides'!I$1, F_Inputs_cyclical!$A$1:$BE$1, 0))),
Cyclical_overrides!I153)</f>
        <v>0</v>
      </c>
      <c r="J153" s="72">
        <f>IF(Cyclical_overrides!J153 = "",
IF(INDEX(F_Inputs_cyclical!$A$1:$BE$243, MATCH('Cyclical_after overrides'!$A153, F_Inputs_cyclical!$A$1:$A$243, 0), MATCH('Cyclical_after overrides'!J$1, F_Inputs_cyclical!$A$1:$BE$1, 0))="", "", INDEX(F_Inputs_cyclical!$A$1:$BE$243, MATCH('Cyclical_after overrides'!$A153, F_Inputs_cyclical!$A$1:$A$243, 0), MATCH('Cyclical_after overrides'!J$1, F_Inputs_cyclical!$A$1:$BE$1, 0))),
Cyclical_overrides!J153)</f>
        <v>12.89028922</v>
      </c>
      <c r="K153" s="72">
        <f>IF(Cyclical_overrides!K153 = "",
IF(INDEX(F_Inputs_cyclical!$A$1:$BE$243, MATCH('Cyclical_after overrides'!$A153, F_Inputs_cyclical!$A$1:$A$243, 0), MATCH('Cyclical_after overrides'!K$1, F_Inputs_cyclical!$A$1:$BE$1, 0))="", "", INDEX(F_Inputs_cyclical!$A$1:$BE$243, MATCH('Cyclical_after overrides'!$A153, F_Inputs_cyclical!$A$1:$A$243, 0), MATCH('Cyclical_after overrides'!K$1, F_Inputs_cyclical!$A$1:$BE$1, 0))),
Cyclical_overrides!K153)</f>
        <v>3.226</v>
      </c>
      <c r="L153" s="72" t="str">
        <f>IF(Cyclical_overrides!L153 = "",
IF(INDEX(F_Inputs_cyclical!$A$1:$BE$243, MATCH('Cyclical_after overrides'!$A153, F_Inputs_cyclical!$A$1:$A$243, 0), MATCH('Cyclical_after overrides'!L$1, F_Inputs_cyclical!$A$1:$BE$1, 0))="", "", INDEX(F_Inputs_cyclical!$A$1:$BE$243, MATCH('Cyclical_after overrides'!$A153, F_Inputs_cyclical!$A$1:$A$243, 0), MATCH('Cyclical_after overrides'!L$1, F_Inputs_cyclical!$A$1:$BE$1, 0))),
Cyclical_overrides!L153)</f>
        <v/>
      </c>
      <c r="M153" s="72" t="str">
        <f>IF(Cyclical_overrides!M153 = "",
IF(INDEX(F_Inputs_cyclical!$A$1:$BE$243, MATCH('Cyclical_after overrides'!$A153, F_Inputs_cyclical!$A$1:$A$243, 0), MATCH('Cyclical_after overrides'!M$1, F_Inputs_cyclical!$A$1:$BE$1, 0))="", "", INDEX(F_Inputs_cyclical!$A$1:$BE$243, MATCH('Cyclical_after overrides'!$A153, F_Inputs_cyclical!$A$1:$A$243, 0), MATCH('Cyclical_after overrides'!M$1, F_Inputs_cyclical!$A$1:$BE$1, 0))),
Cyclical_overrides!M153)</f>
        <v/>
      </c>
      <c r="N153" s="72" t="str">
        <f>IF(Cyclical_overrides!N153 = "",
IF(INDEX(F_Inputs_cyclical!$A$1:$BE$243, MATCH('Cyclical_after overrides'!$A153, F_Inputs_cyclical!$A$1:$A$243, 0), MATCH('Cyclical_after overrides'!N$1, F_Inputs_cyclical!$A$1:$BE$1, 0))="", "", INDEX(F_Inputs_cyclical!$A$1:$BE$243, MATCH('Cyclical_after overrides'!$A153, F_Inputs_cyclical!$A$1:$A$243, 0), MATCH('Cyclical_after overrides'!N$1, F_Inputs_cyclical!$A$1:$BE$1, 0))),
Cyclical_overrides!N153)</f>
        <v/>
      </c>
      <c r="O153" s="72">
        <f>IF(Cyclical_overrides!O153 = "",
IF(INDEX(F_Inputs_cyclical!$A$1:$BE$243, MATCH('Cyclical_after overrides'!$A153, F_Inputs_cyclical!$A$1:$A$243, 0), MATCH('Cyclical_after overrides'!O$1, F_Inputs_cyclical!$A$1:$BE$1, 0))="", "", INDEX(F_Inputs_cyclical!$A$1:$BE$243, MATCH('Cyclical_after overrides'!$A153, F_Inputs_cyclical!$A$1:$A$243, 0), MATCH('Cyclical_after overrides'!O$1, F_Inputs_cyclical!$A$1:$BE$1, 0))),
Cyclical_overrides!O153)</f>
        <v>2.344303E-2</v>
      </c>
      <c r="P153" s="72">
        <f>IF(Cyclical_overrides!P153 = "",
IF(INDEX(F_Inputs_cyclical!$A$1:$BE$243, MATCH('Cyclical_after overrides'!$A153, F_Inputs_cyclical!$A$1:$A$243, 0), MATCH('Cyclical_after overrides'!P$1, F_Inputs_cyclical!$A$1:$BE$1, 0))="", "", INDEX(F_Inputs_cyclical!$A$1:$BE$243, MATCH('Cyclical_after overrides'!$A153, F_Inputs_cyclical!$A$1:$A$243, 0), MATCH('Cyclical_after overrides'!P$1, F_Inputs_cyclical!$A$1:$BE$1, 0))),
Cyclical_overrides!P153)</f>
        <v>0.16844914</v>
      </c>
      <c r="Q153" s="72">
        <f>IF(Cyclical_overrides!Q153 = "",
IF(INDEX(F_Inputs_cyclical!$A$1:$BE$243, MATCH('Cyclical_after overrides'!$A153, F_Inputs_cyclical!$A$1:$A$243, 0), MATCH('Cyclical_after overrides'!Q$1, F_Inputs_cyclical!$A$1:$BE$1, 0))="", "", INDEX(F_Inputs_cyclical!$A$1:$BE$243, MATCH('Cyclical_after overrides'!$A153, F_Inputs_cyclical!$A$1:$A$243, 0), MATCH('Cyclical_after overrides'!Q$1, F_Inputs_cyclical!$A$1:$BE$1, 0))),
Cyclical_overrides!Q153)</f>
        <v>1.22718E-3</v>
      </c>
      <c r="R153" s="72">
        <f>IF(Cyclical_overrides!R153 = "",
IF(INDEX(F_Inputs_cyclical!$A$1:$BE$243, MATCH('Cyclical_after overrides'!$A153, F_Inputs_cyclical!$A$1:$A$243, 0), MATCH('Cyclical_after overrides'!R$1, F_Inputs_cyclical!$A$1:$BE$1, 0))="", "", INDEX(F_Inputs_cyclical!$A$1:$BE$243, MATCH('Cyclical_after overrides'!$A153, F_Inputs_cyclical!$A$1:$A$243, 0), MATCH('Cyclical_after overrides'!R$1, F_Inputs_cyclical!$A$1:$BE$1, 0))),
Cyclical_overrides!R153)</f>
        <v>0.11616986999999999</v>
      </c>
      <c r="S153" s="72">
        <f>IF(Cyclical_overrides!S153 = "",
IF(INDEX(F_Inputs_cyclical!$A$1:$BE$243, MATCH('Cyclical_after overrides'!$A153, F_Inputs_cyclical!$A$1:$A$243, 0), MATCH('Cyclical_after overrides'!S$1, F_Inputs_cyclical!$A$1:$BE$1, 0))="", "", INDEX(F_Inputs_cyclical!$A$1:$BE$243, MATCH('Cyclical_after overrides'!$A153, F_Inputs_cyclical!$A$1:$A$243, 0), MATCH('Cyclical_after overrides'!S$1, F_Inputs_cyclical!$A$1:$BE$1, 0))),
Cyclical_overrides!S153)</f>
        <v>6.1609999999999996</v>
      </c>
      <c r="T153" s="72">
        <f>IF(Cyclical_overrides!T153 = "",
IF(INDEX(F_Inputs_cyclical!$A$1:$BE$243, MATCH('Cyclical_after overrides'!$A153, F_Inputs_cyclical!$A$1:$A$243, 0), MATCH('Cyclical_after overrides'!T$1, F_Inputs_cyclical!$A$1:$BE$1, 0))="", "", INDEX(F_Inputs_cyclical!$A$1:$BE$243, MATCH('Cyclical_after overrides'!$A153, F_Inputs_cyclical!$A$1:$A$243, 0), MATCH('Cyclical_after overrides'!T$1, F_Inputs_cyclical!$A$1:$BE$1, 0))),
Cyclical_overrides!T153)</f>
        <v>6.7990000000000004</v>
      </c>
      <c r="U153" s="72">
        <f>IF(Cyclical_overrides!U153 = "",
IF(INDEX(F_Inputs_cyclical!$A$1:$BE$243, MATCH('Cyclical_after overrides'!$A153, F_Inputs_cyclical!$A$1:$A$243, 0), MATCH('Cyclical_after overrides'!U$1, F_Inputs_cyclical!$A$1:$BE$1, 0))="", "", INDEX(F_Inputs_cyclical!$A$1:$BE$243, MATCH('Cyclical_after overrides'!$A153, F_Inputs_cyclical!$A$1:$A$243, 0), MATCH('Cyclical_after overrides'!U$1, F_Inputs_cyclical!$A$1:$BE$1, 0))),
Cyclical_overrides!U153)</f>
        <v>12.581</v>
      </c>
      <c r="V153" s="72">
        <f>IF(Cyclical_overrides!V153 = "",
IF(INDEX(F_Inputs_cyclical!$A$1:$BE$243, MATCH('Cyclical_after overrides'!$A153, F_Inputs_cyclical!$A$1:$A$243, 0), MATCH('Cyclical_after overrides'!V$1, F_Inputs_cyclical!$A$1:$BE$1, 0))="", "", INDEX(F_Inputs_cyclical!$A$1:$BE$243, MATCH('Cyclical_after overrides'!$A153, F_Inputs_cyclical!$A$1:$A$243, 0), MATCH('Cyclical_after overrides'!V$1, F_Inputs_cyclical!$A$1:$BE$1, 0))),
Cyclical_overrides!V153)</f>
        <v>210.76499999999999</v>
      </c>
      <c r="W153" s="72">
        <f>IF(Cyclical_overrides!W153 = "",
IF(INDEX(F_Inputs_cyclical!$A$1:$BE$243, MATCH('Cyclical_after overrides'!$A153, F_Inputs_cyclical!$A$1:$A$243, 0), MATCH('Cyclical_after overrides'!W$1, F_Inputs_cyclical!$A$1:$BE$1, 0))="", "", INDEX(F_Inputs_cyclical!$A$1:$BE$243, MATCH('Cyclical_after overrides'!$A153, F_Inputs_cyclical!$A$1:$A$243, 0), MATCH('Cyclical_after overrides'!W$1, F_Inputs_cyclical!$A$1:$BE$1, 0))),
Cyclical_overrides!W153)</f>
        <v>286.47300000000001</v>
      </c>
      <c r="X153" s="72">
        <f>IF(Cyclical_overrides!X153 = "",
IF(INDEX(F_Inputs_cyclical!$A$1:$BE$243, MATCH('Cyclical_after overrides'!$A153, F_Inputs_cyclical!$A$1:$A$243, 0), MATCH('Cyclical_after overrides'!X$1, F_Inputs_cyclical!$A$1:$BE$1, 0))="", "", INDEX(F_Inputs_cyclical!$A$1:$BE$243, MATCH('Cyclical_after overrides'!$A153, F_Inputs_cyclical!$A$1:$A$243, 0), MATCH('Cyclical_after overrides'!X$1, F_Inputs_cyclical!$A$1:$BE$1, 0))),
Cyclical_overrides!X153)</f>
        <v>0</v>
      </c>
      <c r="Y153" s="72">
        <f>IF(Cyclical_overrides!Y153 = "",
IF(INDEX(F_Inputs_cyclical!$A$1:$BE$243, MATCH('Cyclical_after overrides'!$A153, F_Inputs_cyclical!$A$1:$A$243, 0), MATCH('Cyclical_after overrides'!Y$1, F_Inputs_cyclical!$A$1:$BE$1, 0))="", "", INDEX(F_Inputs_cyclical!$A$1:$BE$243, MATCH('Cyclical_after overrides'!$A153, F_Inputs_cyclical!$A$1:$A$243, 0), MATCH('Cyclical_after overrides'!Y$1, F_Inputs_cyclical!$A$1:$BE$1, 0))),
Cyclical_overrides!Y153)</f>
        <v>0</v>
      </c>
      <c r="Z153" s="72">
        <f>IF(Cyclical_overrides!Z153 = "",
IF(INDEX(F_Inputs_cyclical!$A$1:$BE$243, MATCH('Cyclical_after overrides'!$A153, F_Inputs_cyclical!$A$1:$A$243, 0), MATCH('Cyclical_after overrides'!Z$1, F_Inputs_cyclical!$A$1:$BE$1, 0))="", "", INDEX(F_Inputs_cyclical!$A$1:$BE$243, MATCH('Cyclical_after overrides'!$A153, F_Inputs_cyclical!$A$1:$A$243, 0), MATCH('Cyclical_after overrides'!Z$1, F_Inputs_cyclical!$A$1:$BE$1, 0))),
Cyclical_overrides!Z153)</f>
        <v>0</v>
      </c>
      <c r="AA153" s="72">
        <f>IF(Cyclical_overrides!AA153 = "",
IF(INDEX(F_Inputs_cyclical!$A$1:$BE$243, MATCH('Cyclical_after overrides'!$A153, F_Inputs_cyclical!$A$1:$A$243, 0), MATCH('Cyclical_after overrides'!AA$1, F_Inputs_cyclical!$A$1:$BE$1, 0))="", "", INDEX(F_Inputs_cyclical!$A$1:$BE$243, MATCH('Cyclical_after overrides'!$A153, F_Inputs_cyclical!$A$1:$A$243, 0), MATCH('Cyclical_after overrides'!AA$1, F_Inputs_cyclical!$A$1:$BE$1, 0))),
Cyclical_overrides!AA153)</f>
        <v>0</v>
      </c>
      <c r="AB153" s="72" t="str">
        <f>IF(Cyclical_overrides!AB153 = "",
IF(INDEX(F_Inputs_cyclical!$A$1:$BE$243, MATCH('Cyclical_after overrides'!$A153, F_Inputs_cyclical!$A$1:$A$243, 0), MATCH('Cyclical_after overrides'!AB$1, F_Inputs_cyclical!$A$1:$BE$1, 0))="", "", INDEX(F_Inputs_cyclical!$A$1:$BE$243, MATCH('Cyclical_after overrides'!$A153, F_Inputs_cyclical!$A$1:$A$243, 0), MATCH('Cyclical_after overrides'!AB$1, F_Inputs_cyclical!$A$1:$BE$1, 0))),
Cyclical_overrides!AB153)</f>
        <v/>
      </c>
      <c r="AC153" s="72" t="str">
        <f>IF(Cyclical_overrides!AC153 = "",
IF(INDEX(F_Inputs_cyclical!$A$1:$BE$243, MATCH('Cyclical_after overrides'!$A153, F_Inputs_cyclical!$A$1:$A$243, 0), MATCH('Cyclical_after overrides'!AC$1, F_Inputs_cyclical!$A$1:$BE$1, 0))="", "", INDEX(F_Inputs_cyclical!$A$1:$BE$243, MATCH('Cyclical_after overrides'!$A153, F_Inputs_cyclical!$A$1:$A$243, 0), MATCH('Cyclical_after overrides'!AC$1, F_Inputs_cyclical!$A$1:$BE$1, 0))),
Cyclical_overrides!AC153)</f>
        <v/>
      </c>
      <c r="AD153" s="72" t="str">
        <f>IF(Cyclical_overrides!AD153 = "",
IF(INDEX(F_Inputs_cyclical!$A$1:$BE$243, MATCH('Cyclical_after overrides'!$A153, F_Inputs_cyclical!$A$1:$A$243, 0), MATCH('Cyclical_after overrides'!AD$1, F_Inputs_cyclical!$A$1:$BE$1, 0))="", "", INDEX(F_Inputs_cyclical!$A$1:$BE$243, MATCH('Cyclical_after overrides'!$A153, F_Inputs_cyclical!$A$1:$A$243, 0), MATCH('Cyclical_after overrides'!AD$1, F_Inputs_cyclical!$A$1:$BE$1, 0))),
Cyclical_overrides!AD153)</f>
        <v/>
      </c>
      <c r="AE153" s="72" t="str">
        <f>IF(Cyclical_overrides!AE153 = "",
IF(INDEX(F_Inputs_cyclical!$A$1:$BE$243, MATCH('Cyclical_after overrides'!$A153, F_Inputs_cyclical!$A$1:$A$243, 0), MATCH('Cyclical_after overrides'!AE$1, F_Inputs_cyclical!$A$1:$BE$1, 0))="", "", INDEX(F_Inputs_cyclical!$A$1:$BE$243, MATCH('Cyclical_after overrides'!$A153, F_Inputs_cyclical!$A$1:$A$243, 0), MATCH('Cyclical_after overrides'!AE$1, F_Inputs_cyclical!$A$1:$BE$1, 0))),
Cyclical_overrides!AE153)</f>
        <v/>
      </c>
      <c r="AF153" s="72" t="str">
        <f>IF(Cyclical_overrides!AF153 = "",
IF(INDEX(F_Inputs_cyclical!$A$1:$BE$243, MATCH('Cyclical_after overrides'!$A153, F_Inputs_cyclical!$A$1:$A$243, 0), MATCH('Cyclical_after overrides'!AF$1, F_Inputs_cyclical!$A$1:$BE$1, 0))="", "", INDEX(F_Inputs_cyclical!$A$1:$BE$243, MATCH('Cyclical_after overrides'!$A153, F_Inputs_cyclical!$A$1:$A$243, 0), MATCH('Cyclical_after overrides'!AF$1, F_Inputs_cyclical!$A$1:$BE$1, 0))),
Cyclical_overrides!AF153)</f>
        <v/>
      </c>
      <c r="AG153" s="72" t="str">
        <f>IF(Cyclical_overrides!AG153 = "",
IF(INDEX(F_Inputs_cyclical!$A$1:$BE$243, MATCH('Cyclical_after overrides'!$A153, F_Inputs_cyclical!$A$1:$A$243, 0), MATCH('Cyclical_after overrides'!AG$1, F_Inputs_cyclical!$A$1:$BE$1, 0))="", "", INDEX(F_Inputs_cyclical!$A$1:$BE$243, MATCH('Cyclical_after overrides'!$A153, F_Inputs_cyclical!$A$1:$A$243, 0), MATCH('Cyclical_after overrides'!AG$1, F_Inputs_cyclical!$A$1:$BE$1, 0))),
Cyclical_overrides!AG153)</f>
        <v/>
      </c>
      <c r="AH153" s="72" t="str">
        <f>IF(Cyclical_overrides!AH153 = "",
IF(INDEX(F_Inputs_cyclical!$A$1:$BE$243, MATCH('Cyclical_after overrides'!$A153, F_Inputs_cyclical!$A$1:$A$243, 0), MATCH('Cyclical_after overrides'!AH$1, F_Inputs_cyclical!$A$1:$BE$1, 0))="", "", INDEX(F_Inputs_cyclical!$A$1:$BE$243, MATCH('Cyclical_after overrides'!$A153, F_Inputs_cyclical!$A$1:$A$243, 0), MATCH('Cyclical_after overrides'!AH$1, F_Inputs_cyclical!$A$1:$BE$1, 0))),
Cyclical_overrides!AH153)</f>
        <v/>
      </c>
      <c r="AI153" s="72" t="str">
        <f>IF(Cyclical_overrides!AI153 = "",
IF(INDEX(F_Inputs_cyclical!$A$1:$BE$243, MATCH('Cyclical_after overrides'!$A153, F_Inputs_cyclical!$A$1:$A$243, 0), MATCH('Cyclical_after overrides'!AI$1, F_Inputs_cyclical!$A$1:$BE$1, 0))="", "", INDEX(F_Inputs_cyclical!$A$1:$BE$243, MATCH('Cyclical_after overrides'!$A153, F_Inputs_cyclical!$A$1:$A$243, 0), MATCH('Cyclical_after overrides'!AI$1, F_Inputs_cyclical!$A$1:$BE$1, 0))),
Cyclical_overrides!AI153)</f>
        <v/>
      </c>
      <c r="AJ153" s="72" t="str">
        <f>IF(Cyclical_overrides!AJ153 = "",
IF(INDEX(F_Inputs_cyclical!$A$1:$BE$243, MATCH('Cyclical_after overrides'!$A153, F_Inputs_cyclical!$A$1:$A$243, 0), MATCH('Cyclical_after overrides'!AJ$1, F_Inputs_cyclical!$A$1:$BE$1, 0))="", "", INDEX(F_Inputs_cyclical!$A$1:$BE$243, MATCH('Cyclical_after overrides'!$A153, F_Inputs_cyclical!$A$1:$A$243, 0), MATCH('Cyclical_after overrides'!AJ$1, F_Inputs_cyclical!$A$1:$BE$1, 0))),
Cyclical_overrides!AJ153)</f>
        <v/>
      </c>
      <c r="AK153" s="72" t="str">
        <f>IF(Cyclical_overrides!AK153 = "",
IF(INDEX(F_Inputs_cyclical!$A$1:$BE$243, MATCH('Cyclical_after overrides'!$A153, F_Inputs_cyclical!$A$1:$A$243, 0), MATCH('Cyclical_after overrides'!AK$1, F_Inputs_cyclical!$A$1:$BE$1, 0))="", "", INDEX(F_Inputs_cyclical!$A$1:$BE$243, MATCH('Cyclical_after overrides'!$A153, F_Inputs_cyclical!$A$1:$A$243, 0), MATCH('Cyclical_after overrides'!AK$1, F_Inputs_cyclical!$A$1:$BE$1, 0))),
Cyclical_overrides!AK153)</f>
        <v/>
      </c>
      <c r="AL153" s="72" t="str">
        <f>IF(Cyclical_overrides!AL153 = "",
IF(INDEX(F_Inputs_cyclical!$A$1:$BE$243, MATCH('Cyclical_after overrides'!$A153, F_Inputs_cyclical!$A$1:$A$243, 0), MATCH('Cyclical_after overrides'!AL$1, F_Inputs_cyclical!$A$1:$BE$1, 0))="", "", INDEX(F_Inputs_cyclical!$A$1:$BE$243, MATCH('Cyclical_after overrides'!$A153, F_Inputs_cyclical!$A$1:$A$243, 0), MATCH('Cyclical_after overrides'!AL$1, F_Inputs_cyclical!$A$1:$BE$1, 0))),
Cyclical_overrides!AL153)</f>
        <v/>
      </c>
      <c r="AM153" s="72">
        <f>IF(Cyclical_overrides!AM153 = "",
IF(INDEX(F_Inputs_cyclical!$A$1:$BE$243, MATCH('Cyclical_after overrides'!$A153, F_Inputs_cyclical!$A$1:$A$243, 0), MATCH('Cyclical_after overrides'!AM$1, F_Inputs_cyclical!$A$1:$BE$1, 0))="", "", INDEX(F_Inputs_cyclical!$A$1:$BE$243, MATCH('Cyclical_after overrides'!$A153, F_Inputs_cyclical!$A$1:$A$243, 0), MATCH('Cyclical_after overrides'!AM$1, F_Inputs_cyclical!$A$1:$BE$1, 0))),
Cyclical_overrides!AM153)</f>
        <v>4.4219999999999997</v>
      </c>
      <c r="AN153" s="72">
        <f>IF(Cyclical_overrides!AN153 = "",
IF(INDEX(F_Inputs_cyclical!$A$1:$BE$243, MATCH('Cyclical_after overrides'!$A153, F_Inputs_cyclical!$A$1:$A$243, 0), MATCH('Cyclical_after overrides'!AN$1, F_Inputs_cyclical!$A$1:$BE$1, 0))="", "", INDEX(F_Inputs_cyclical!$A$1:$BE$243, MATCH('Cyclical_after overrides'!$A153, F_Inputs_cyclical!$A$1:$A$243, 0), MATCH('Cyclical_after overrides'!AN$1, F_Inputs_cyclical!$A$1:$BE$1, 0))),
Cyclical_overrides!AN153)</f>
        <v>12.581</v>
      </c>
      <c r="AO153" s="72" t="str">
        <f>IF(Cyclical_overrides!AO153 = "",
IF(INDEX(F_Inputs_cyclical!$A$1:$BE$243, MATCH('Cyclical_after overrides'!$A153, F_Inputs_cyclical!$A$1:$A$243, 0), MATCH('Cyclical_after overrides'!AO$1, F_Inputs_cyclical!$A$1:$BE$1, 0))="", "", INDEX(F_Inputs_cyclical!$A$1:$BE$243, MATCH('Cyclical_after overrides'!$A153, F_Inputs_cyclical!$A$1:$A$243, 0), MATCH('Cyclical_after overrides'!AO$1, F_Inputs_cyclical!$A$1:$BE$1, 0))),
Cyclical_overrides!AO153)</f>
        <v/>
      </c>
      <c r="AP153" s="72" t="str">
        <f>IF(Cyclical_overrides!AP153 = "",
IF(INDEX(F_Inputs_cyclical!$A$1:$BE$243, MATCH('Cyclical_after overrides'!$A153, F_Inputs_cyclical!$A$1:$A$243, 0), MATCH('Cyclical_after overrides'!AP$1, F_Inputs_cyclical!$A$1:$BE$1, 0))="", "", INDEX(F_Inputs_cyclical!$A$1:$BE$243, MATCH('Cyclical_after overrides'!$A153, F_Inputs_cyclical!$A$1:$A$243, 0), MATCH('Cyclical_after overrides'!AP$1, F_Inputs_cyclical!$A$1:$BE$1, 0))),
Cyclical_overrides!AP153)</f>
        <v/>
      </c>
      <c r="AQ153" s="72">
        <f>IF(Cyclical_overrides!AQ153 = "",
IF(INDEX(F_Inputs_cyclical!$A$1:$BE$243, MATCH('Cyclical_after overrides'!$A153, F_Inputs_cyclical!$A$1:$A$243, 0), MATCH('Cyclical_after overrides'!AQ$1, F_Inputs_cyclical!$A$1:$BE$1, 0))="", "", INDEX(F_Inputs_cyclical!$A$1:$BE$243, MATCH('Cyclical_after overrides'!$A153, F_Inputs_cyclical!$A$1:$A$243, 0), MATCH('Cyclical_after overrides'!AQ$1, F_Inputs_cyclical!$A$1:$BE$1, 0))),
Cyclical_overrides!AQ153)</f>
        <v>0.11739705</v>
      </c>
      <c r="AR153" s="72">
        <f>IF(Cyclical_overrides!AR153 = "",
IF(INDEX(F_Inputs_cyclical!$A$1:$BE$243, MATCH('Cyclical_after overrides'!$A153, F_Inputs_cyclical!$A$1:$A$243, 0), MATCH('Cyclical_after overrides'!AR$1, F_Inputs_cyclical!$A$1:$BE$1, 0))="", "", INDEX(F_Inputs_cyclical!$A$1:$BE$243, MATCH('Cyclical_after overrides'!$A153, F_Inputs_cyclical!$A$1:$A$243, 0), MATCH('Cyclical_after overrides'!AR$1, F_Inputs_cyclical!$A$1:$BE$1, 0))),
Cyclical_overrides!AR153)</f>
        <v>0.19189217</v>
      </c>
      <c r="AS153" s="72">
        <f>IF(Cyclical_overrides!AS153 = "",
IF(INDEX(F_Inputs_cyclical!$A$1:$BE$243, MATCH('Cyclical_after overrides'!$A153, F_Inputs_cyclical!$A$1:$A$243, 0), MATCH('Cyclical_after overrides'!AS$1, F_Inputs_cyclical!$A$1:$BE$1, 0))="", "", INDEX(F_Inputs_cyclical!$A$1:$BE$243, MATCH('Cyclical_after overrides'!$A153, F_Inputs_cyclical!$A$1:$A$243, 0), MATCH('Cyclical_after overrides'!AS$1, F_Inputs_cyclical!$A$1:$BE$1, 0))),
Cyclical_overrides!AS153)</f>
        <v>-0.59599999999999997</v>
      </c>
      <c r="AT153" s="72">
        <f>IF(Cyclical_overrides!AT153 = "",
IF(INDEX(F_Inputs_cyclical!$A$1:$BE$243, MATCH('Cyclical_after overrides'!$A153, F_Inputs_cyclical!$A$1:$A$243, 0), MATCH('Cyclical_after overrides'!AT$1, F_Inputs_cyclical!$A$1:$BE$1, 0))="", "", INDEX(F_Inputs_cyclical!$A$1:$BE$243, MATCH('Cyclical_after overrides'!$A153, F_Inputs_cyclical!$A$1:$A$243, 0), MATCH('Cyclical_after overrides'!AT$1, F_Inputs_cyclical!$A$1:$BE$1, 0))),
Cyclical_overrides!AT153)</f>
        <v>0</v>
      </c>
      <c r="AU153" s="72">
        <f>IF(Cyclical_overrides!AU153 = "",
IF(INDEX(F_Inputs_cyclical!$A$1:$BE$243, MATCH('Cyclical_after overrides'!$A153, F_Inputs_cyclical!$A$1:$A$243, 0), MATCH('Cyclical_after overrides'!AU$1, F_Inputs_cyclical!$A$1:$BE$1, 0))="", "", INDEX(F_Inputs_cyclical!$A$1:$BE$243, MATCH('Cyclical_after overrides'!$A153, F_Inputs_cyclical!$A$1:$A$243, 0), MATCH('Cyclical_after overrides'!AU$1, F_Inputs_cyclical!$A$1:$BE$1, 0))),
Cyclical_overrides!AU153)</f>
        <v>1.5609347499999999</v>
      </c>
      <c r="AV153" s="72" t="str">
        <f>IF(Cyclical_overrides!AV153 = "",
IF(INDEX(F_Inputs_cyclical!$A$1:$BE$243, MATCH('Cyclical_after overrides'!$A153, F_Inputs_cyclical!$A$1:$A$243, 0), MATCH('Cyclical_after overrides'!AV$1, F_Inputs_cyclical!$A$1:$BE$1, 0))="", "", INDEX(F_Inputs_cyclical!$A$1:$BE$243, MATCH('Cyclical_after overrides'!$A153, F_Inputs_cyclical!$A$1:$A$243, 0), MATCH('Cyclical_after overrides'!AV$1, F_Inputs_cyclical!$A$1:$BE$1, 0))),
Cyclical_overrides!AV153)</f>
        <v/>
      </c>
      <c r="AW153" s="72">
        <f>IF(Cyclical_overrides!AW153 = "",
IF(INDEX(F_Inputs_cyclical!$A$1:$BE$243, MATCH('Cyclical_after overrides'!$A153, F_Inputs_cyclical!$A$1:$A$243, 0), MATCH('Cyclical_after overrides'!AW$1, F_Inputs_cyclical!$A$1:$BE$1, 0))="", "", INDEX(F_Inputs_cyclical!$A$1:$BE$243, MATCH('Cyclical_after overrides'!$A153, F_Inputs_cyclical!$A$1:$A$243, 0), MATCH('Cyclical_after overrides'!AW$1, F_Inputs_cyclical!$A$1:$BE$1, 0))),
Cyclical_overrides!AW153)</f>
        <v>1.1367310801447381</v>
      </c>
      <c r="AX153" s="72">
        <f>IF(Cyclical_overrides!AX153 = "",
IF(INDEX(F_Inputs_cyclical!$A$1:$BE$243, MATCH('Cyclical_after overrides'!$A153, F_Inputs_cyclical!$A$1:$A$243, 0), MATCH('Cyclical_after overrides'!AX$1, F_Inputs_cyclical!$A$1:$BE$1, 0))="", "", INDEX(F_Inputs_cyclical!$A$1:$BE$243, MATCH('Cyclical_after overrides'!$A153, F_Inputs_cyclical!$A$1:$A$243, 0), MATCH('Cyclical_after overrides'!AX$1, F_Inputs_cyclical!$A$1:$BE$1, 0))),
Cyclical_overrides!AX153)</f>
        <v>20.174417205732627</v>
      </c>
      <c r="AY153" s="72">
        <f>IF(Cyclical_overrides!AY153 = "",
IF(INDEX(F_Inputs_cyclical!$A$1:$BE$243, MATCH('Cyclical_after overrides'!$A153, F_Inputs_cyclical!$A$1:$A$243, 0), MATCH('Cyclical_after overrides'!AY$1, F_Inputs_cyclical!$A$1:$BE$1, 0))="", "", INDEX(F_Inputs_cyclical!$A$1:$BE$243, MATCH('Cyclical_after overrides'!$A153, F_Inputs_cyclical!$A$1:$A$243, 0), MATCH('Cyclical_after overrides'!AY$1, F_Inputs_cyclical!$A$1:$BE$1, 0))),
Cyclical_overrides!AY153)</f>
        <v>140.6505374425621</v>
      </c>
      <c r="AZ153" s="72">
        <f>IF(Cyclical_overrides!AZ153 = "",
IF(INDEX(F_Inputs_cyclical!$A$1:$BE$243, MATCH('Cyclical_after overrides'!$A153, F_Inputs_cyclical!$A$1:$A$243, 0), MATCH('Cyclical_after overrides'!AZ$1, F_Inputs_cyclical!$A$1:$BE$1, 0))="", "", INDEX(F_Inputs_cyclical!$A$1:$BE$243, MATCH('Cyclical_after overrides'!$A153, F_Inputs_cyclical!$A$1:$A$243, 0), MATCH('Cyclical_after overrides'!AZ$1, F_Inputs_cyclical!$A$1:$BE$1, 0))),
Cyclical_overrides!AZ153)</f>
        <v>1.561821483946062</v>
      </c>
      <c r="BA153" s="72">
        <f>IF(Cyclical_overrides!BA153 = "",
IF(INDEX(F_Inputs_cyclical!$A$1:$BE$243, MATCH('Cyclical_after overrides'!$A153, F_Inputs_cyclical!$A$1:$A$243, 0), MATCH('Cyclical_after overrides'!BA$1, F_Inputs_cyclical!$A$1:$BE$1, 0))="", "", INDEX(F_Inputs_cyclical!$A$1:$BE$243, MATCH('Cyclical_after overrides'!$A153, F_Inputs_cyclical!$A$1:$A$243, 0), MATCH('Cyclical_after overrides'!BA$1, F_Inputs_cyclical!$A$1:$BE$1, 0))),
Cyclical_overrides!BA153)</f>
        <v>10.777668096352944</v>
      </c>
      <c r="BB153" s="72">
        <f>IF(Cyclical_overrides!BB153 = "",
IF(INDEX(F_Inputs_cyclical!$A$1:$BE$243, MATCH('Cyclical_after overrides'!$A153, F_Inputs_cyclical!$A$1:$A$243, 0), MATCH('Cyclical_after overrides'!BB$1, F_Inputs_cyclical!$A$1:$BE$1, 0))="", "", INDEX(F_Inputs_cyclical!$A$1:$BE$243, MATCH('Cyclical_after overrides'!$A153, F_Inputs_cyclical!$A$1:$A$243, 0), MATCH('Cyclical_after overrides'!BB$1, F_Inputs_cyclical!$A$1:$BE$1, 0))),
Cyclical_overrides!BB153)</f>
        <v>10.777668096352944</v>
      </c>
      <c r="BC153" s="72">
        <f>IF(Cyclical_overrides!BC153 = "",
IF(INDEX(F_Inputs_cyclical!$A$1:$BE$243, MATCH('Cyclical_after overrides'!$A153, F_Inputs_cyclical!$A$1:$A$243, 0), MATCH('Cyclical_after overrides'!BC$1, F_Inputs_cyclical!$A$1:$BE$1, 0))="", "", INDEX(F_Inputs_cyclical!$A$1:$BE$243, MATCH('Cyclical_after overrides'!$A153, F_Inputs_cyclical!$A$1:$A$243, 0), MATCH('Cyclical_after overrides'!BC$1, F_Inputs_cyclical!$A$1:$BE$1, 0))),
Cyclical_overrides!BC153)</f>
        <v>14.826482115819141</v>
      </c>
      <c r="BD153" s="72">
        <f>IF(Cyclical_overrides!BD153 = "",
IF(INDEX(F_Inputs_cyclical!$A$1:$BE$243, MATCH('Cyclical_after overrides'!$A153, F_Inputs_cyclical!$A$1:$A$243, 0), MATCH('Cyclical_after overrides'!BD$1, F_Inputs_cyclical!$A$1:$BE$1, 0))="", "", INDEX(F_Inputs_cyclical!$A$1:$BE$243, MATCH('Cyclical_after overrides'!$A153, F_Inputs_cyclical!$A$1:$A$243, 0), MATCH('Cyclical_after overrides'!BD$1, F_Inputs_cyclical!$A$1:$BE$1, 0))),
Cyclical_overrides!BD153)</f>
        <v>94.182999999999993</v>
      </c>
      <c r="BE153" s="194"/>
    </row>
    <row r="154" spans="1:57" x14ac:dyDescent="0.4">
      <c r="A154" s="63" t="str">
        <f t="shared" si="2"/>
        <v>BRL21</v>
      </c>
      <c r="B154" s="63" t="s">
        <v>409</v>
      </c>
      <c r="C154" s="63" t="s">
        <v>257</v>
      </c>
      <c r="D154" s="72">
        <f>IF(Cyclical_overrides!D154 = "",
IF(INDEX(F_Inputs_cyclical!$A$1:$BE$243, MATCH('Cyclical_after overrides'!$A154, F_Inputs_cyclical!$A$1:$A$243, 0), MATCH('Cyclical_after overrides'!D$1, F_Inputs_cyclical!$A$1:$BE$1, 0))="", "", INDEX(F_Inputs_cyclical!$A$1:$BE$243, MATCH('Cyclical_after overrides'!$A154, F_Inputs_cyclical!$A$1:$A$243, 0), MATCH('Cyclical_after overrides'!D$1, F_Inputs_cyclical!$A$1:$BE$1, 0))),
Cyclical_overrides!D154)</f>
        <v>2.911</v>
      </c>
      <c r="E154" s="72">
        <f>IF(Cyclical_overrides!E154 = "",
IF(INDEX(F_Inputs_cyclical!$A$1:$BE$243, MATCH('Cyclical_after overrides'!$A154, F_Inputs_cyclical!$A$1:$A$243, 0), MATCH('Cyclical_after overrides'!E$1, F_Inputs_cyclical!$A$1:$BE$1, 0))="", "", INDEX(F_Inputs_cyclical!$A$1:$BE$243, MATCH('Cyclical_after overrides'!$A154, F_Inputs_cyclical!$A$1:$A$243, 0), MATCH('Cyclical_after overrides'!E$1, F_Inputs_cyclical!$A$1:$BE$1, 0))),
Cyclical_overrides!E154)</f>
        <v>0.49</v>
      </c>
      <c r="F154" s="72">
        <f>IF(Cyclical_overrides!F154 = "",
IF(INDEX(F_Inputs_cyclical!$A$1:$BE$243, MATCH('Cyclical_after overrides'!$A154, F_Inputs_cyclical!$A$1:$A$243, 0), MATCH('Cyclical_after overrides'!F$1, F_Inputs_cyclical!$A$1:$BE$1, 0))="", "", INDEX(F_Inputs_cyclical!$A$1:$BE$243, MATCH('Cyclical_after overrides'!$A154, F_Inputs_cyclical!$A$1:$A$243, 0), MATCH('Cyclical_after overrides'!F$1, F_Inputs_cyclical!$A$1:$BE$1, 0))),
Cyclical_overrides!F154)</f>
        <v>4.9020000000000001</v>
      </c>
      <c r="G154" s="72">
        <f>IF(Cyclical_overrides!G154 = "",
IF(INDEX(F_Inputs_cyclical!$A$1:$BE$243, MATCH('Cyclical_after overrides'!$A154, F_Inputs_cyclical!$A$1:$A$243, 0), MATCH('Cyclical_after overrides'!G$1, F_Inputs_cyclical!$A$1:$BE$1, 0))="", "", INDEX(F_Inputs_cyclical!$A$1:$BE$243, MATCH('Cyclical_after overrides'!$A154, F_Inputs_cyclical!$A$1:$A$243, 0), MATCH('Cyclical_after overrides'!G$1, F_Inputs_cyclical!$A$1:$BE$1, 0))),
Cyclical_overrides!G154)</f>
        <v>0.32</v>
      </c>
      <c r="H154" s="72">
        <f>IF(Cyclical_overrides!H154 = "",
IF(INDEX(F_Inputs_cyclical!$A$1:$BE$243, MATCH('Cyclical_after overrides'!$A154, F_Inputs_cyclical!$A$1:$A$243, 0), MATCH('Cyclical_after overrides'!H$1, F_Inputs_cyclical!$A$1:$BE$1, 0))="", "", INDEX(F_Inputs_cyclical!$A$1:$BE$243, MATCH('Cyclical_after overrides'!$A154, F_Inputs_cyclical!$A$1:$A$243, 0), MATCH('Cyclical_after overrides'!H$1, F_Inputs_cyclical!$A$1:$BE$1, 0))),
Cyclical_overrides!H154)</f>
        <v>5.0000000000000001E-3</v>
      </c>
      <c r="I154" s="72">
        <f>IF(Cyclical_overrides!I154 = "",
IF(INDEX(F_Inputs_cyclical!$A$1:$BE$243, MATCH('Cyclical_after overrides'!$A154, F_Inputs_cyclical!$A$1:$A$243, 0), MATCH('Cyclical_after overrides'!I$1, F_Inputs_cyclical!$A$1:$BE$1, 0))="", "", INDEX(F_Inputs_cyclical!$A$1:$BE$243, MATCH('Cyclical_after overrides'!$A154, F_Inputs_cyclical!$A$1:$A$243, 0), MATCH('Cyclical_after overrides'!I$1, F_Inputs_cyclical!$A$1:$BE$1, 0))),
Cyclical_overrides!I154)</f>
        <v>0</v>
      </c>
      <c r="J154" s="72" t="str">
        <f>IF(Cyclical_overrides!J154 = "",
IF(INDEX(F_Inputs_cyclical!$A$1:$BE$243, MATCH('Cyclical_after overrides'!$A154, F_Inputs_cyclical!$A$1:$A$243, 0), MATCH('Cyclical_after overrides'!J$1, F_Inputs_cyclical!$A$1:$BE$1, 0))="", "", INDEX(F_Inputs_cyclical!$A$1:$BE$243, MATCH('Cyclical_after overrides'!$A154, F_Inputs_cyclical!$A$1:$A$243, 0), MATCH('Cyclical_after overrides'!J$1, F_Inputs_cyclical!$A$1:$BE$1, 0))),
Cyclical_overrides!J154)</f>
        <v/>
      </c>
      <c r="K154" s="72">
        <f>IF(Cyclical_overrides!K154 = "",
IF(INDEX(F_Inputs_cyclical!$A$1:$BE$243, MATCH('Cyclical_after overrides'!$A154, F_Inputs_cyclical!$A$1:$A$243, 0), MATCH('Cyclical_after overrides'!K$1, F_Inputs_cyclical!$A$1:$BE$1, 0))="", "", INDEX(F_Inputs_cyclical!$A$1:$BE$243, MATCH('Cyclical_after overrides'!$A154, F_Inputs_cyclical!$A$1:$A$243, 0), MATCH('Cyclical_after overrides'!K$1, F_Inputs_cyclical!$A$1:$BE$1, 0))),
Cyclical_overrides!K154)</f>
        <v>4.2729999999999997</v>
      </c>
      <c r="L154" s="72" t="str">
        <f>IF(Cyclical_overrides!L154 = "",
IF(INDEX(F_Inputs_cyclical!$A$1:$BE$243, MATCH('Cyclical_after overrides'!$A154, F_Inputs_cyclical!$A$1:$A$243, 0), MATCH('Cyclical_after overrides'!L$1, F_Inputs_cyclical!$A$1:$BE$1, 0))="", "", INDEX(F_Inputs_cyclical!$A$1:$BE$243, MATCH('Cyclical_after overrides'!$A154, F_Inputs_cyclical!$A$1:$A$243, 0), MATCH('Cyclical_after overrides'!L$1, F_Inputs_cyclical!$A$1:$BE$1, 0))),
Cyclical_overrides!L154)</f>
        <v/>
      </c>
      <c r="M154" s="72" t="str">
        <f>IF(Cyclical_overrides!M154 = "",
IF(INDEX(F_Inputs_cyclical!$A$1:$BE$243, MATCH('Cyclical_after overrides'!$A154, F_Inputs_cyclical!$A$1:$A$243, 0), MATCH('Cyclical_after overrides'!M$1, F_Inputs_cyclical!$A$1:$BE$1, 0))="", "", INDEX(F_Inputs_cyclical!$A$1:$BE$243, MATCH('Cyclical_after overrides'!$A154, F_Inputs_cyclical!$A$1:$A$243, 0), MATCH('Cyclical_after overrides'!M$1, F_Inputs_cyclical!$A$1:$BE$1, 0))),
Cyclical_overrides!M154)</f>
        <v/>
      </c>
      <c r="N154" s="72" t="str">
        <f>IF(Cyclical_overrides!N154 = "",
IF(INDEX(F_Inputs_cyclical!$A$1:$BE$243, MATCH('Cyclical_after overrides'!$A154, F_Inputs_cyclical!$A$1:$A$243, 0), MATCH('Cyclical_after overrides'!N$1, F_Inputs_cyclical!$A$1:$BE$1, 0))="", "", INDEX(F_Inputs_cyclical!$A$1:$BE$243, MATCH('Cyclical_after overrides'!$A154, F_Inputs_cyclical!$A$1:$A$243, 0), MATCH('Cyclical_after overrides'!N$1, F_Inputs_cyclical!$A$1:$BE$1, 0))),
Cyclical_overrides!N154)</f>
        <v/>
      </c>
      <c r="O154" s="72" t="str">
        <f>IF(Cyclical_overrides!O154 = "",
IF(INDEX(F_Inputs_cyclical!$A$1:$BE$243, MATCH('Cyclical_after overrides'!$A154, F_Inputs_cyclical!$A$1:$A$243, 0), MATCH('Cyclical_after overrides'!O$1, F_Inputs_cyclical!$A$1:$BE$1, 0))="", "", INDEX(F_Inputs_cyclical!$A$1:$BE$243, MATCH('Cyclical_after overrides'!$A154, F_Inputs_cyclical!$A$1:$A$243, 0), MATCH('Cyclical_after overrides'!O$1, F_Inputs_cyclical!$A$1:$BE$1, 0))),
Cyclical_overrides!O154)</f>
        <v/>
      </c>
      <c r="P154" s="72" t="str">
        <f>IF(Cyclical_overrides!P154 = "",
IF(INDEX(F_Inputs_cyclical!$A$1:$BE$243, MATCH('Cyclical_after overrides'!$A154, F_Inputs_cyclical!$A$1:$A$243, 0), MATCH('Cyclical_after overrides'!P$1, F_Inputs_cyclical!$A$1:$BE$1, 0))="", "", INDEX(F_Inputs_cyclical!$A$1:$BE$243, MATCH('Cyclical_after overrides'!$A154, F_Inputs_cyclical!$A$1:$A$243, 0), MATCH('Cyclical_after overrides'!P$1, F_Inputs_cyclical!$A$1:$BE$1, 0))),
Cyclical_overrides!P154)</f>
        <v/>
      </c>
      <c r="Q154" s="72" t="str">
        <f>IF(Cyclical_overrides!Q154 = "",
IF(INDEX(F_Inputs_cyclical!$A$1:$BE$243, MATCH('Cyclical_after overrides'!$A154, F_Inputs_cyclical!$A$1:$A$243, 0), MATCH('Cyclical_after overrides'!Q$1, F_Inputs_cyclical!$A$1:$BE$1, 0))="", "", INDEX(F_Inputs_cyclical!$A$1:$BE$243, MATCH('Cyclical_after overrides'!$A154, F_Inputs_cyclical!$A$1:$A$243, 0), MATCH('Cyclical_after overrides'!Q$1, F_Inputs_cyclical!$A$1:$BE$1, 0))),
Cyclical_overrides!Q154)</f>
        <v/>
      </c>
      <c r="R154" s="72" t="str">
        <f>IF(Cyclical_overrides!R154 = "",
IF(INDEX(F_Inputs_cyclical!$A$1:$BE$243, MATCH('Cyclical_after overrides'!$A154, F_Inputs_cyclical!$A$1:$A$243, 0), MATCH('Cyclical_after overrides'!R$1, F_Inputs_cyclical!$A$1:$BE$1, 0))="", "", INDEX(F_Inputs_cyclical!$A$1:$BE$243, MATCH('Cyclical_after overrides'!$A154, F_Inputs_cyclical!$A$1:$A$243, 0), MATCH('Cyclical_after overrides'!R$1, F_Inputs_cyclical!$A$1:$BE$1, 0))),
Cyclical_overrides!R154)</f>
        <v/>
      </c>
      <c r="S154" s="72" t="str">
        <f>IF(Cyclical_overrides!S154 = "",
IF(INDEX(F_Inputs_cyclical!$A$1:$BE$243, MATCH('Cyclical_after overrides'!$A154, F_Inputs_cyclical!$A$1:$A$243, 0), MATCH('Cyclical_after overrides'!S$1, F_Inputs_cyclical!$A$1:$BE$1, 0))="", "", INDEX(F_Inputs_cyclical!$A$1:$BE$243, MATCH('Cyclical_after overrides'!$A154, F_Inputs_cyclical!$A$1:$A$243, 0), MATCH('Cyclical_after overrides'!S$1, F_Inputs_cyclical!$A$1:$BE$1, 0))),
Cyclical_overrides!S154)</f>
        <v/>
      </c>
      <c r="T154" s="72" t="str">
        <f>IF(Cyclical_overrides!T154 = "",
IF(INDEX(F_Inputs_cyclical!$A$1:$BE$243, MATCH('Cyclical_after overrides'!$A154, F_Inputs_cyclical!$A$1:$A$243, 0), MATCH('Cyclical_after overrides'!T$1, F_Inputs_cyclical!$A$1:$BE$1, 0))="", "", INDEX(F_Inputs_cyclical!$A$1:$BE$243, MATCH('Cyclical_after overrides'!$A154, F_Inputs_cyclical!$A$1:$A$243, 0), MATCH('Cyclical_after overrides'!T$1, F_Inputs_cyclical!$A$1:$BE$1, 0))),
Cyclical_overrides!T154)</f>
        <v/>
      </c>
      <c r="U154" s="72" t="str">
        <f>IF(Cyclical_overrides!U154 = "",
IF(INDEX(F_Inputs_cyclical!$A$1:$BE$243, MATCH('Cyclical_after overrides'!$A154, F_Inputs_cyclical!$A$1:$A$243, 0), MATCH('Cyclical_after overrides'!U$1, F_Inputs_cyclical!$A$1:$BE$1, 0))="", "", INDEX(F_Inputs_cyclical!$A$1:$BE$243, MATCH('Cyclical_after overrides'!$A154, F_Inputs_cyclical!$A$1:$A$243, 0), MATCH('Cyclical_after overrides'!U$1, F_Inputs_cyclical!$A$1:$BE$1, 0))),
Cyclical_overrides!U154)</f>
        <v/>
      </c>
      <c r="V154" s="72">
        <f>IF(Cyclical_overrides!V154 = "",
IF(INDEX(F_Inputs_cyclical!$A$1:$BE$243, MATCH('Cyclical_after overrides'!$A154, F_Inputs_cyclical!$A$1:$A$243, 0), MATCH('Cyclical_after overrides'!V$1, F_Inputs_cyclical!$A$1:$BE$1, 0))="", "", INDEX(F_Inputs_cyclical!$A$1:$BE$243, MATCH('Cyclical_after overrides'!$A154, F_Inputs_cyclical!$A$1:$A$243, 0), MATCH('Cyclical_after overrides'!V$1, F_Inputs_cyclical!$A$1:$BE$1, 0))),
Cyclical_overrides!V154)</f>
        <v>203.95599999999999</v>
      </c>
      <c r="W154" s="72">
        <f>IF(Cyclical_overrides!W154 = "",
IF(INDEX(F_Inputs_cyclical!$A$1:$BE$243, MATCH('Cyclical_after overrides'!$A154, F_Inputs_cyclical!$A$1:$A$243, 0), MATCH('Cyclical_after overrides'!W$1, F_Inputs_cyclical!$A$1:$BE$1, 0))="", "", INDEX(F_Inputs_cyclical!$A$1:$BE$243, MATCH('Cyclical_after overrides'!$A154, F_Inputs_cyclical!$A$1:$A$243, 0), MATCH('Cyclical_after overrides'!W$1, F_Inputs_cyclical!$A$1:$BE$1, 0))),
Cyclical_overrides!W154)</f>
        <v>299.19799999999998</v>
      </c>
      <c r="X154" s="72">
        <f>IF(Cyclical_overrides!X154 = "",
IF(INDEX(F_Inputs_cyclical!$A$1:$BE$243, MATCH('Cyclical_after overrides'!$A154, F_Inputs_cyclical!$A$1:$A$243, 0), MATCH('Cyclical_after overrides'!X$1, F_Inputs_cyclical!$A$1:$BE$1, 0))="", "", INDEX(F_Inputs_cyclical!$A$1:$BE$243, MATCH('Cyclical_after overrides'!$A154, F_Inputs_cyclical!$A$1:$A$243, 0), MATCH('Cyclical_after overrides'!X$1, F_Inputs_cyclical!$A$1:$BE$1, 0))),
Cyclical_overrides!X154)</f>
        <v>0</v>
      </c>
      <c r="Y154" s="72">
        <f>IF(Cyclical_overrides!Y154 = "",
IF(INDEX(F_Inputs_cyclical!$A$1:$BE$243, MATCH('Cyclical_after overrides'!$A154, F_Inputs_cyclical!$A$1:$A$243, 0), MATCH('Cyclical_after overrides'!Y$1, F_Inputs_cyclical!$A$1:$BE$1, 0))="", "", INDEX(F_Inputs_cyclical!$A$1:$BE$243, MATCH('Cyclical_after overrides'!$A154, F_Inputs_cyclical!$A$1:$A$243, 0), MATCH('Cyclical_after overrides'!Y$1, F_Inputs_cyclical!$A$1:$BE$1, 0))),
Cyclical_overrides!Y154)</f>
        <v>0</v>
      </c>
      <c r="Z154" s="72">
        <f>IF(Cyclical_overrides!Z154 = "",
IF(INDEX(F_Inputs_cyclical!$A$1:$BE$243, MATCH('Cyclical_after overrides'!$A154, F_Inputs_cyclical!$A$1:$A$243, 0), MATCH('Cyclical_after overrides'!Z$1, F_Inputs_cyclical!$A$1:$BE$1, 0))="", "", INDEX(F_Inputs_cyclical!$A$1:$BE$243, MATCH('Cyclical_after overrides'!$A154, F_Inputs_cyclical!$A$1:$A$243, 0), MATCH('Cyclical_after overrides'!Z$1, F_Inputs_cyclical!$A$1:$BE$1, 0))),
Cyclical_overrides!Z154)</f>
        <v>0</v>
      </c>
      <c r="AA154" s="72">
        <f>IF(Cyclical_overrides!AA154 = "",
IF(INDEX(F_Inputs_cyclical!$A$1:$BE$243, MATCH('Cyclical_after overrides'!$A154, F_Inputs_cyclical!$A$1:$A$243, 0), MATCH('Cyclical_after overrides'!AA$1, F_Inputs_cyclical!$A$1:$BE$1, 0))="", "", INDEX(F_Inputs_cyclical!$A$1:$BE$243, MATCH('Cyclical_after overrides'!$A154, F_Inputs_cyclical!$A$1:$A$243, 0), MATCH('Cyclical_after overrides'!AA$1, F_Inputs_cyclical!$A$1:$BE$1, 0))),
Cyclical_overrides!AA154)</f>
        <v>0</v>
      </c>
      <c r="AB154" s="72" t="str">
        <f>IF(Cyclical_overrides!AB154 = "",
IF(INDEX(F_Inputs_cyclical!$A$1:$BE$243, MATCH('Cyclical_after overrides'!$A154, F_Inputs_cyclical!$A$1:$A$243, 0), MATCH('Cyclical_after overrides'!AB$1, F_Inputs_cyclical!$A$1:$BE$1, 0))="", "", INDEX(F_Inputs_cyclical!$A$1:$BE$243, MATCH('Cyclical_after overrides'!$A154, F_Inputs_cyclical!$A$1:$A$243, 0), MATCH('Cyclical_after overrides'!AB$1, F_Inputs_cyclical!$A$1:$BE$1, 0))),
Cyclical_overrides!AB154)</f>
        <v/>
      </c>
      <c r="AC154" s="72">
        <f>IF(Cyclical_overrides!AC154 = "",
IF(INDEX(F_Inputs_cyclical!$A$1:$BE$243, MATCH('Cyclical_after overrides'!$A154, F_Inputs_cyclical!$A$1:$A$243, 0), MATCH('Cyclical_after overrides'!AC$1, F_Inputs_cyclical!$A$1:$BE$1, 0))="", "", INDEX(F_Inputs_cyclical!$A$1:$BE$243, MATCH('Cyclical_after overrides'!$A154, F_Inputs_cyclical!$A$1:$A$243, 0), MATCH('Cyclical_after overrides'!AC$1, F_Inputs_cyclical!$A$1:$BE$1, 0))),
Cyclical_overrides!AC154)</f>
        <v>12.661</v>
      </c>
      <c r="AD154" s="72">
        <f>IF(Cyclical_overrides!AD154 = "",
IF(INDEX(F_Inputs_cyclical!$A$1:$BE$243, MATCH('Cyclical_after overrides'!$A154, F_Inputs_cyclical!$A$1:$A$243, 0), MATCH('Cyclical_after overrides'!AD$1, F_Inputs_cyclical!$A$1:$BE$1, 0))="", "", INDEX(F_Inputs_cyclical!$A$1:$BE$243, MATCH('Cyclical_after overrides'!$A154, F_Inputs_cyclical!$A$1:$A$243, 0), MATCH('Cyclical_after overrides'!AD$1, F_Inputs_cyclical!$A$1:$BE$1, 0))),
Cyclical_overrides!AD154)</f>
        <v>0</v>
      </c>
      <c r="AE154" s="72">
        <f>IF(Cyclical_overrides!AE154 = "",
IF(INDEX(F_Inputs_cyclical!$A$1:$BE$243, MATCH('Cyclical_after overrides'!$A154, F_Inputs_cyclical!$A$1:$A$243, 0), MATCH('Cyclical_after overrides'!AE$1, F_Inputs_cyclical!$A$1:$BE$1, 0))="", "", INDEX(F_Inputs_cyclical!$A$1:$BE$243, MATCH('Cyclical_after overrides'!$A154, F_Inputs_cyclical!$A$1:$A$243, 0), MATCH('Cyclical_after overrides'!AE$1, F_Inputs_cyclical!$A$1:$BE$1, 0))),
Cyclical_overrides!AE154)</f>
        <v>1E-3</v>
      </c>
      <c r="AF154" s="72">
        <f>IF(Cyclical_overrides!AF154 = "",
IF(INDEX(F_Inputs_cyclical!$A$1:$BE$243, MATCH('Cyclical_after overrides'!$A154, F_Inputs_cyclical!$A$1:$A$243, 0), MATCH('Cyclical_after overrides'!AF$1, F_Inputs_cyclical!$A$1:$BE$1, 0))="", "", INDEX(F_Inputs_cyclical!$A$1:$BE$243, MATCH('Cyclical_after overrides'!$A154, F_Inputs_cyclical!$A$1:$A$243, 0), MATCH('Cyclical_after overrides'!AF$1, F_Inputs_cyclical!$A$1:$BE$1, 0))),
Cyclical_overrides!AF154)</f>
        <v>7.2999999999999995E-2</v>
      </c>
      <c r="AG154" s="72">
        <f>IF(Cyclical_overrides!AG154 = "",
IF(INDEX(F_Inputs_cyclical!$A$1:$BE$243, MATCH('Cyclical_after overrides'!$A154, F_Inputs_cyclical!$A$1:$A$243, 0), MATCH('Cyclical_after overrides'!AG$1, F_Inputs_cyclical!$A$1:$BE$1, 0))="", "", INDEX(F_Inputs_cyclical!$A$1:$BE$243, MATCH('Cyclical_after overrides'!$A154, F_Inputs_cyclical!$A$1:$A$243, 0), MATCH('Cyclical_after overrides'!AG$1, F_Inputs_cyclical!$A$1:$BE$1, 0))),
Cyclical_overrides!AG154)</f>
        <v>7.6999999999999999E-2</v>
      </c>
      <c r="AH154" s="72">
        <f>IF(Cyclical_overrides!AH154 = "",
IF(INDEX(F_Inputs_cyclical!$A$1:$BE$243, MATCH('Cyclical_after overrides'!$A154, F_Inputs_cyclical!$A$1:$A$243, 0), MATCH('Cyclical_after overrides'!AH$1, F_Inputs_cyclical!$A$1:$BE$1, 0))="", "", INDEX(F_Inputs_cyclical!$A$1:$BE$243, MATCH('Cyclical_after overrides'!$A154, F_Inputs_cyclical!$A$1:$A$243, 0), MATCH('Cyclical_after overrides'!AH$1, F_Inputs_cyclical!$A$1:$BE$1, 0))),
Cyclical_overrides!AH154)</f>
        <v>9.2940000000000005</v>
      </c>
      <c r="AI154" s="72">
        <f>IF(Cyclical_overrides!AI154 = "",
IF(INDEX(F_Inputs_cyclical!$A$1:$BE$243, MATCH('Cyclical_after overrides'!$A154, F_Inputs_cyclical!$A$1:$A$243, 0), MATCH('Cyclical_after overrides'!AI$1, F_Inputs_cyclical!$A$1:$BE$1, 0))="", "", INDEX(F_Inputs_cyclical!$A$1:$BE$243, MATCH('Cyclical_after overrides'!$A154, F_Inputs_cyclical!$A$1:$A$243, 0), MATCH('Cyclical_after overrides'!AI$1, F_Inputs_cyclical!$A$1:$BE$1, 0))),
Cyclical_overrides!AI154)</f>
        <v>0</v>
      </c>
      <c r="AJ154" s="72">
        <f>IF(Cyclical_overrides!AJ154 = "",
IF(INDEX(F_Inputs_cyclical!$A$1:$BE$243, MATCH('Cyclical_after overrides'!$A154, F_Inputs_cyclical!$A$1:$A$243, 0), MATCH('Cyclical_after overrides'!AJ$1, F_Inputs_cyclical!$A$1:$BE$1, 0))="", "", INDEX(F_Inputs_cyclical!$A$1:$BE$243, MATCH('Cyclical_after overrides'!$A154, F_Inputs_cyclical!$A$1:$A$243, 0), MATCH('Cyclical_after overrides'!AJ$1, F_Inputs_cyclical!$A$1:$BE$1, 0))),
Cyclical_overrides!AJ154)</f>
        <v>0</v>
      </c>
      <c r="AK154" s="72">
        <f>IF(Cyclical_overrides!AK154 = "",
IF(INDEX(F_Inputs_cyclical!$A$1:$BE$243, MATCH('Cyclical_after overrides'!$A154, F_Inputs_cyclical!$A$1:$A$243, 0), MATCH('Cyclical_after overrides'!AK$1, F_Inputs_cyclical!$A$1:$BE$1, 0))="", "", INDEX(F_Inputs_cyclical!$A$1:$BE$243, MATCH('Cyclical_after overrides'!$A154, F_Inputs_cyclical!$A$1:$A$243, 0), MATCH('Cyclical_after overrides'!AK$1, F_Inputs_cyclical!$A$1:$BE$1, 0))),
Cyclical_overrides!AK154)</f>
        <v>0</v>
      </c>
      <c r="AL154" s="72">
        <f>IF(Cyclical_overrides!AL154 = "",
IF(INDEX(F_Inputs_cyclical!$A$1:$BE$243, MATCH('Cyclical_after overrides'!$A154, F_Inputs_cyclical!$A$1:$A$243, 0), MATCH('Cyclical_after overrides'!AL$1, F_Inputs_cyclical!$A$1:$BE$1, 0))="", "", INDEX(F_Inputs_cyclical!$A$1:$BE$243, MATCH('Cyclical_after overrides'!$A154, F_Inputs_cyclical!$A$1:$A$243, 0), MATCH('Cyclical_after overrides'!AL$1, F_Inputs_cyclical!$A$1:$BE$1, 0))),
Cyclical_overrides!AL154)</f>
        <v>0.71699999999999997</v>
      </c>
      <c r="AM154" s="72">
        <f>IF(Cyclical_overrides!AM154 = "",
IF(INDEX(F_Inputs_cyclical!$A$1:$BE$243, MATCH('Cyclical_after overrides'!$A154, F_Inputs_cyclical!$A$1:$A$243, 0), MATCH('Cyclical_after overrides'!AM$1, F_Inputs_cyclical!$A$1:$BE$1, 0))="", "", INDEX(F_Inputs_cyclical!$A$1:$BE$243, MATCH('Cyclical_after overrides'!$A154, F_Inputs_cyclical!$A$1:$A$243, 0), MATCH('Cyclical_after overrides'!AM$1, F_Inputs_cyclical!$A$1:$BE$1, 0))),
Cyclical_overrides!AM154)</f>
        <v>3.165</v>
      </c>
      <c r="AN154" s="72" t="str">
        <f>IF(Cyclical_overrides!AN154 = "",
IF(INDEX(F_Inputs_cyclical!$A$1:$BE$243, MATCH('Cyclical_after overrides'!$A154, F_Inputs_cyclical!$A$1:$A$243, 0), MATCH('Cyclical_after overrides'!AN$1, F_Inputs_cyclical!$A$1:$BE$1, 0))="", "", INDEX(F_Inputs_cyclical!$A$1:$BE$243, MATCH('Cyclical_after overrides'!$A154, F_Inputs_cyclical!$A$1:$A$243, 0), MATCH('Cyclical_after overrides'!AN$1, F_Inputs_cyclical!$A$1:$BE$1, 0))),
Cyclical_overrides!AN154)</f>
        <v/>
      </c>
      <c r="AO154" s="72">
        <f>IF(Cyclical_overrides!AO154 = "",
IF(INDEX(F_Inputs_cyclical!$A$1:$BE$243, MATCH('Cyclical_after overrides'!$A154, F_Inputs_cyclical!$A$1:$A$243, 0), MATCH('Cyclical_after overrides'!AO$1, F_Inputs_cyclical!$A$1:$BE$1, 0))="", "", INDEX(F_Inputs_cyclical!$A$1:$BE$243, MATCH('Cyclical_after overrides'!$A154, F_Inputs_cyclical!$A$1:$A$243, 0), MATCH('Cyclical_after overrides'!AO$1, F_Inputs_cyclical!$A$1:$BE$1, 0))),
Cyclical_overrides!AO154)</f>
        <v>5.3999999999999999E-2</v>
      </c>
      <c r="AP154" s="72">
        <f>IF(Cyclical_overrides!AP154 = "",
IF(INDEX(F_Inputs_cyclical!$A$1:$BE$243, MATCH('Cyclical_after overrides'!$A154, F_Inputs_cyclical!$A$1:$A$243, 0), MATCH('Cyclical_after overrides'!AP$1, F_Inputs_cyclical!$A$1:$BE$1, 0))="", "", INDEX(F_Inputs_cyclical!$A$1:$BE$243, MATCH('Cyclical_after overrides'!$A154, F_Inputs_cyclical!$A$1:$A$243, 0), MATCH('Cyclical_after overrides'!AP$1, F_Inputs_cyclical!$A$1:$BE$1, 0))),
Cyclical_overrides!AP154)</f>
        <v>0.66300000000000003</v>
      </c>
      <c r="AQ154" s="72" t="str">
        <f>IF(Cyclical_overrides!AQ154 = "",
IF(INDEX(F_Inputs_cyclical!$A$1:$BE$243, MATCH('Cyclical_after overrides'!$A154, F_Inputs_cyclical!$A$1:$A$243, 0), MATCH('Cyclical_after overrides'!AQ$1, F_Inputs_cyclical!$A$1:$BE$1, 0))="", "", INDEX(F_Inputs_cyclical!$A$1:$BE$243, MATCH('Cyclical_after overrides'!$A154, F_Inputs_cyclical!$A$1:$A$243, 0), MATCH('Cyclical_after overrides'!AQ$1, F_Inputs_cyclical!$A$1:$BE$1, 0))),
Cyclical_overrides!AQ154)</f>
        <v/>
      </c>
      <c r="AR154" s="72" t="str">
        <f>IF(Cyclical_overrides!AR154 = "",
IF(INDEX(F_Inputs_cyclical!$A$1:$BE$243, MATCH('Cyclical_after overrides'!$A154, F_Inputs_cyclical!$A$1:$A$243, 0), MATCH('Cyclical_after overrides'!AR$1, F_Inputs_cyclical!$A$1:$BE$1, 0))="", "", INDEX(F_Inputs_cyclical!$A$1:$BE$243, MATCH('Cyclical_after overrides'!$A154, F_Inputs_cyclical!$A$1:$A$243, 0), MATCH('Cyclical_after overrides'!AR$1, F_Inputs_cyclical!$A$1:$BE$1, 0))),
Cyclical_overrides!AR154)</f>
        <v/>
      </c>
      <c r="AS154" s="72" t="str">
        <f>IF(Cyclical_overrides!AS154 = "",
IF(INDEX(F_Inputs_cyclical!$A$1:$BE$243, MATCH('Cyclical_after overrides'!$A154, F_Inputs_cyclical!$A$1:$A$243, 0), MATCH('Cyclical_after overrides'!AS$1, F_Inputs_cyclical!$A$1:$BE$1, 0))="", "", INDEX(F_Inputs_cyclical!$A$1:$BE$243, MATCH('Cyclical_after overrides'!$A154, F_Inputs_cyclical!$A$1:$A$243, 0), MATCH('Cyclical_after overrides'!AS$1, F_Inputs_cyclical!$A$1:$BE$1, 0))),
Cyclical_overrides!AS154)</f>
        <v/>
      </c>
      <c r="AT154" s="72" t="str">
        <f>IF(Cyclical_overrides!AT154 = "",
IF(INDEX(F_Inputs_cyclical!$A$1:$BE$243, MATCH('Cyclical_after overrides'!$A154, F_Inputs_cyclical!$A$1:$A$243, 0), MATCH('Cyclical_after overrides'!AT$1, F_Inputs_cyclical!$A$1:$BE$1, 0))="", "", INDEX(F_Inputs_cyclical!$A$1:$BE$243, MATCH('Cyclical_after overrides'!$A154, F_Inputs_cyclical!$A$1:$A$243, 0), MATCH('Cyclical_after overrides'!AT$1, F_Inputs_cyclical!$A$1:$BE$1, 0))),
Cyclical_overrides!AT154)</f>
        <v/>
      </c>
      <c r="AU154" s="72" t="str">
        <f>IF(Cyclical_overrides!AU154 = "",
IF(INDEX(F_Inputs_cyclical!$A$1:$BE$243, MATCH('Cyclical_after overrides'!$A154, F_Inputs_cyclical!$A$1:$A$243, 0), MATCH('Cyclical_after overrides'!AU$1, F_Inputs_cyclical!$A$1:$BE$1, 0))="", "", INDEX(F_Inputs_cyclical!$A$1:$BE$243, MATCH('Cyclical_after overrides'!$A154, F_Inputs_cyclical!$A$1:$A$243, 0), MATCH('Cyclical_after overrides'!AU$1, F_Inputs_cyclical!$A$1:$BE$1, 0))),
Cyclical_overrides!AU154)</f>
        <v/>
      </c>
      <c r="AV154" s="72" t="str">
        <f>IF(Cyclical_overrides!AV154 = "",
IF(INDEX(F_Inputs_cyclical!$A$1:$BE$243, MATCH('Cyclical_after overrides'!$A154, F_Inputs_cyclical!$A$1:$A$243, 0), MATCH('Cyclical_after overrides'!AV$1, F_Inputs_cyclical!$A$1:$BE$1, 0))="", "", INDEX(F_Inputs_cyclical!$A$1:$BE$243, MATCH('Cyclical_after overrides'!$A154, F_Inputs_cyclical!$A$1:$A$243, 0), MATCH('Cyclical_after overrides'!AV$1, F_Inputs_cyclical!$A$1:$BE$1, 0))),
Cyclical_overrides!AV154)</f>
        <v/>
      </c>
      <c r="AW154" s="72">
        <f>IF(Cyclical_overrides!AW154 = "",
IF(INDEX(F_Inputs_cyclical!$A$1:$BE$243, MATCH('Cyclical_after overrides'!$A154, F_Inputs_cyclical!$A$1:$A$243, 0), MATCH('Cyclical_after overrides'!AW$1, F_Inputs_cyclical!$A$1:$BE$1, 0))="", "", INDEX(F_Inputs_cyclical!$A$1:$BE$243, MATCH('Cyclical_after overrides'!$A154, F_Inputs_cyclical!$A$1:$A$243, 0), MATCH('Cyclical_after overrides'!AW$1, F_Inputs_cyclical!$A$1:$BE$1, 0))),
Cyclical_overrides!AW154)</f>
        <v>1.1277018254028868</v>
      </c>
      <c r="AX154" s="72">
        <f>IF(Cyclical_overrides!AX154 = "",
IF(INDEX(F_Inputs_cyclical!$A$1:$BE$243, MATCH('Cyclical_after overrides'!$A154, F_Inputs_cyclical!$A$1:$A$243, 0), MATCH('Cyclical_after overrides'!AX$1, F_Inputs_cyclical!$A$1:$BE$1, 0))="", "", INDEX(F_Inputs_cyclical!$A$1:$BE$243, MATCH('Cyclical_after overrides'!$A154, F_Inputs_cyclical!$A$1:$A$243, 0), MATCH('Cyclical_after overrides'!AX$1, F_Inputs_cyclical!$A$1:$BE$1, 0))),
Cyclical_overrides!AX154)</f>
        <v>19.968092817112087</v>
      </c>
      <c r="AY154" s="72">
        <f>IF(Cyclical_overrides!AY154 = "",
IF(INDEX(F_Inputs_cyclical!$A$1:$BE$243, MATCH('Cyclical_after overrides'!$A154, F_Inputs_cyclical!$A$1:$A$243, 0), MATCH('Cyclical_after overrides'!AY$1, F_Inputs_cyclical!$A$1:$BE$1, 0))="", "", INDEX(F_Inputs_cyclical!$A$1:$BE$243, MATCH('Cyclical_after overrides'!$A154, F_Inputs_cyclical!$A$1:$A$243, 0), MATCH('Cyclical_after overrides'!AY$1, F_Inputs_cyclical!$A$1:$BE$1, 0))),
Cyclical_overrides!AY154)</f>
        <v>139.68765770826232</v>
      </c>
      <c r="AZ154" s="72">
        <f>IF(Cyclical_overrides!AZ154 = "",
IF(INDEX(F_Inputs_cyclical!$A$1:$BE$243, MATCH('Cyclical_after overrides'!$A154, F_Inputs_cyclical!$A$1:$A$243, 0), MATCH('Cyclical_after overrides'!AZ$1, F_Inputs_cyclical!$A$1:$BE$1, 0))="", "", INDEX(F_Inputs_cyclical!$A$1:$BE$243, MATCH('Cyclical_after overrides'!$A154, F_Inputs_cyclical!$A$1:$A$243, 0), MATCH('Cyclical_after overrides'!AZ$1, F_Inputs_cyclical!$A$1:$BE$1, 0))),
Cyclical_overrides!AZ154)</f>
        <v>1.584338813487403</v>
      </c>
      <c r="BA154" s="72">
        <f>IF(Cyclical_overrides!BA154 = "",
IF(INDEX(F_Inputs_cyclical!$A$1:$BE$243, MATCH('Cyclical_after overrides'!$A154, F_Inputs_cyclical!$A$1:$A$243, 0), MATCH('Cyclical_after overrides'!BA$1, F_Inputs_cyclical!$A$1:$BE$1, 0))="", "", INDEX(F_Inputs_cyclical!$A$1:$BE$243, MATCH('Cyclical_after overrides'!$A154, F_Inputs_cyclical!$A$1:$A$243, 0), MATCH('Cyclical_after overrides'!BA$1, F_Inputs_cyclical!$A$1:$BE$1, 0))),
Cyclical_overrides!BA154)</f>
        <v>10.777668096352944</v>
      </c>
      <c r="BB154" s="72">
        <f>IF(Cyclical_overrides!BB154 = "",
IF(INDEX(F_Inputs_cyclical!$A$1:$BE$243, MATCH('Cyclical_after overrides'!$A154, F_Inputs_cyclical!$A$1:$A$243, 0), MATCH('Cyclical_after overrides'!BB$1, F_Inputs_cyclical!$A$1:$BE$1, 0))="", "", INDEX(F_Inputs_cyclical!$A$1:$BE$243, MATCH('Cyclical_after overrides'!$A154, F_Inputs_cyclical!$A$1:$A$243, 0), MATCH('Cyclical_after overrides'!BB$1, F_Inputs_cyclical!$A$1:$BE$1, 0))),
Cyclical_overrides!BB154)</f>
        <v>10.777668096352944</v>
      </c>
      <c r="BC154" s="72">
        <f>IF(Cyclical_overrides!BC154 = "",
IF(INDEX(F_Inputs_cyclical!$A$1:$BE$243, MATCH('Cyclical_after overrides'!$A154, F_Inputs_cyclical!$A$1:$A$243, 0), MATCH('Cyclical_after overrides'!BC$1, F_Inputs_cyclical!$A$1:$BE$1, 0))="", "", INDEX(F_Inputs_cyclical!$A$1:$BE$243, MATCH('Cyclical_after overrides'!$A154, F_Inputs_cyclical!$A$1:$A$243, 0), MATCH('Cyclical_after overrides'!BC$1, F_Inputs_cyclical!$A$1:$BE$1, 0))),
Cyclical_overrides!BC154)</f>
        <v>14.826482115819141</v>
      </c>
      <c r="BD154" s="72">
        <f>IF(Cyclical_overrides!BD154 = "",
IF(INDEX(F_Inputs_cyclical!$A$1:$BE$243, MATCH('Cyclical_after overrides'!$A154, F_Inputs_cyclical!$A$1:$A$243, 0), MATCH('Cyclical_after overrides'!BD$1, F_Inputs_cyclical!$A$1:$BE$1, 0))="", "", INDEX(F_Inputs_cyclical!$A$1:$BE$243, MATCH('Cyclical_after overrides'!$A154, F_Inputs_cyclical!$A$1:$A$243, 0), MATCH('Cyclical_after overrides'!BD$1, F_Inputs_cyclical!$A$1:$BE$1, 0))),
Cyclical_overrides!BD154)</f>
        <v>95.119</v>
      </c>
      <c r="BE154" s="194"/>
    </row>
    <row r="155" spans="1:57" x14ac:dyDescent="0.4">
      <c r="A155" s="63" t="str">
        <f t="shared" si="2"/>
        <v>BRL22</v>
      </c>
      <c r="B155" s="63" t="s">
        <v>409</v>
      </c>
      <c r="C155" s="63" t="s">
        <v>259</v>
      </c>
      <c r="D155" s="72">
        <f>IF(Cyclical_overrides!D155 = "",
IF(INDEX(F_Inputs_cyclical!$A$1:$BE$243, MATCH('Cyclical_after overrides'!$A155, F_Inputs_cyclical!$A$1:$A$243, 0), MATCH('Cyclical_after overrides'!D$1, F_Inputs_cyclical!$A$1:$BE$1, 0))="", "", INDEX(F_Inputs_cyclical!$A$1:$BE$243, MATCH('Cyclical_after overrides'!$A155, F_Inputs_cyclical!$A$1:$A$243, 0), MATCH('Cyclical_after overrides'!D$1, F_Inputs_cyclical!$A$1:$BE$1, 0))),
Cyclical_overrides!D155)</f>
        <v>2.4929999999999999</v>
      </c>
      <c r="E155" s="72">
        <f>IF(Cyclical_overrides!E155 = "",
IF(INDEX(F_Inputs_cyclical!$A$1:$BE$243, MATCH('Cyclical_after overrides'!$A155, F_Inputs_cyclical!$A$1:$A$243, 0), MATCH('Cyclical_after overrides'!E$1, F_Inputs_cyclical!$A$1:$BE$1, 0))="", "", INDEX(F_Inputs_cyclical!$A$1:$BE$243, MATCH('Cyclical_after overrides'!$A155, F_Inputs_cyclical!$A$1:$A$243, 0), MATCH('Cyclical_after overrides'!E$1, F_Inputs_cyclical!$A$1:$BE$1, 0))),
Cyclical_overrides!E155)</f>
        <v>0.52900000000000003</v>
      </c>
      <c r="F155" s="72">
        <f>IF(Cyclical_overrides!F155 = "",
IF(INDEX(F_Inputs_cyclical!$A$1:$BE$243, MATCH('Cyclical_after overrides'!$A155, F_Inputs_cyclical!$A$1:$A$243, 0), MATCH('Cyclical_after overrides'!F$1, F_Inputs_cyclical!$A$1:$BE$1, 0))="", "", INDEX(F_Inputs_cyclical!$A$1:$BE$243, MATCH('Cyclical_after overrides'!$A155, F_Inputs_cyclical!$A$1:$A$243, 0), MATCH('Cyclical_after overrides'!F$1, F_Inputs_cyclical!$A$1:$BE$1, 0))),
Cyclical_overrides!F155)</f>
        <v>2.63</v>
      </c>
      <c r="G155" s="72">
        <f>IF(Cyclical_overrides!G155 = "",
IF(INDEX(F_Inputs_cyclical!$A$1:$BE$243, MATCH('Cyclical_after overrides'!$A155, F_Inputs_cyclical!$A$1:$A$243, 0), MATCH('Cyclical_after overrides'!G$1, F_Inputs_cyclical!$A$1:$BE$1, 0))="", "", INDEX(F_Inputs_cyclical!$A$1:$BE$243, MATCH('Cyclical_after overrides'!$A155, F_Inputs_cyclical!$A$1:$A$243, 0), MATCH('Cyclical_after overrides'!G$1, F_Inputs_cyclical!$A$1:$BE$1, 0))),
Cyclical_overrides!G155)</f>
        <v>0.30599999999999999</v>
      </c>
      <c r="H155" s="72">
        <f>IF(Cyclical_overrides!H155 = "",
IF(INDEX(F_Inputs_cyclical!$A$1:$BE$243, MATCH('Cyclical_after overrides'!$A155, F_Inputs_cyclical!$A$1:$A$243, 0), MATCH('Cyclical_after overrides'!H$1, F_Inputs_cyclical!$A$1:$BE$1, 0))="", "", INDEX(F_Inputs_cyclical!$A$1:$BE$243, MATCH('Cyclical_after overrides'!$A155, F_Inputs_cyclical!$A$1:$A$243, 0), MATCH('Cyclical_after overrides'!H$1, F_Inputs_cyclical!$A$1:$BE$1, 0))),
Cyclical_overrides!H155)</f>
        <v>3.0000000000000001E-3</v>
      </c>
      <c r="I155" s="72">
        <f>IF(Cyclical_overrides!I155 = "",
IF(INDEX(F_Inputs_cyclical!$A$1:$BE$243, MATCH('Cyclical_after overrides'!$A155, F_Inputs_cyclical!$A$1:$A$243, 0), MATCH('Cyclical_after overrides'!I$1, F_Inputs_cyclical!$A$1:$BE$1, 0))="", "", INDEX(F_Inputs_cyclical!$A$1:$BE$243, MATCH('Cyclical_after overrides'!$A155, F_Inputs_cyclical!$A$1:$A$243, 0), MATCH('Cyclical_after overrides'!I$1, F_Inputs_cyclical!$A$1:$BE$1, 0))),
Cyclical_overrides!I155)</f>
        <v>0</v>
      </c>
      <c r="J155" s="72" t="str">
        <f>IF(Cyclical_overrides!J155 = "",
IF(INDEX(F_Inputs_cyclical!$A$1:$BE$243, MATCH('Cyclical_after overrides'!$A155, F_Inputs_cyclical!$A$1:$A$243, 0), MATCH('Cyclical_after overrides'!J$1, F_Inputs_cyclical!$A$1:$BE$1, 0))="", "", INDEX(F_Inputs_cyclical!$A$1:$BE$243, MATCH('Cyclical_after overrides'!$A155, F_Inputs_cyclical!$A$1:$A$243, 0), MATCH('Cyclical_after overrides'!J$1, F_Inputs_cyclical!$A$1:$BE$1, 0))),
Cyclical_overrides!J155)</f>
        <v/>
      </c>
      <c r="K155" s="72">
        <f>IF(Cyclical_overrides!K155 = "",
IF(INDEX(F_Inputs_cyclical!$A$1:$BE$243, MATCH('Cyclical_after overrides'!$A155, F_Inputs_cyclical!$A$1:$A$243, 0), MATCH('Cyclical_after overrides'!K$1, F_Inputs_cyclical!$A$1:$BE$1, 0))="", "", INDEX(F_Inputs_cyclical!$A$1:$BE$243, MATCH('Cyclical_after overrides'!$A155, F_Inputs_cyclical!$A$1:$A$243, 0), MATCH('Cyclical_after overrides'!K$1, F_Inputs_cyclical!$A$1:$BE$1, 0))),
Cyclical_overrides!K155)</f>
        <v>2.4350000000000001</v>
      </c>
      <c r="L155" s="72" t="str">
        <f>IF(Cyclical_overrides!L155 = "",
IF(INDEX(F_Inputs_cyclical!$A$1:$BE$243, MATCH('Cyclical_after overrides'!$A155, F_Inputs_cyclical!$A$1:$A$243, 0), MATCH('Cyclical_after overrides'!L$1, F_Inputs_cyclical!$A$1:$BE$1, 0))="", "", INDEX(F_Inputs_cyclical!$A$1:$BE$243, MATCH('Cyclical_after overrides'!$A155, F_Inputs_cyclical!$A$1:$A$243, 0), MATCH('Cyclical_after overrides'!L$1, F_Inputs_cyclical!$A$1:$BE$1, 0))),
Cyclical_overrides!L155)</f>
        <v/>
      </c>
      <c r="M155" s="72" t="str">
        <f>IF(Cyclical_overrides!M155 = "",
IF(INDEX(F_Inputs_cyclical!$A$1:$BE$243, MATCH('Cyclical_after overrides'!$A155, F_Inputs_cyclical!$A$1:$A$243, 0), MATCH('Cyclical_after overrides'!M$1, F_Inputs_cyclical!$A$1:$BE$1, 0))="", "", INDEX(F_Inputs_cyclical!$A$1:$BE$243, MATCH('Cyclical_after overrides'!$A155, F_Inputs_cyclical!$A$1:$A$243, 0), MATCH('Cyclical_after overrides'!M$1, F_Inputs_cyclical!$A$1:$BE$1, 0))),
Cyclical_overrides!M155)</f>
        <v/>
      </c>
      <c r="N155" s="72" t="str">
        <f>IF(Cyclical_overrides!N155 = "",
IF(INDEX(F_Inputs_cyclical!$A$1:$BE$243, MATCH('Cyclical_after overrides'!$A155, F_Inputs_cyclical!$A$1:$A$243, 0), MATCH('Cyclical_after overrides'!N$1, F_Inputs_cyclical!$A$1:$BE$1, 0))="", "", INDEX(F_Inputs_cyclical!$A$1:$BE$243, MATCH('Cyclical_after overrides'!$A155, F_Inputs_cyclical!$A$1:$A$243, 0), MATCH('Cyclical_after overrides'!N$1, F_Inputs_cyclical!$A$1:$BE$1, 0))),
Cyclical_overrides!N155)</f>
        <v/>
      </c>
      <c r="O155" s="72" t="str">
        <f>IF(Cyclical_overrides!O155 = "",
IF(INDEX(F_Inputs_cyclical!$A$1:$BE$243, MATCH('Cyclical_after overrides'!$A155, F_Inputs_cyclical!$A$1:$A$243, 0), MATCH('Cyclical_after overrides'!O$1, F_Inputs_cyclical!$A$1:$BE$1, 0))="", "", INDEX(F_Inputs_cyclical!$A$1:$BE$243, MATCH('Cyclical_after overrides'!$A155, F_Inputs_cyclical!$A$1:$A$243, 0), MATCH('Cyclical_after overrides'!O$1, F_Inputs_cyclical!$A$1:$BE$1, 0))),
Cyclical_overrides!O155)</f>
        <v/>
      </c>
      <c r="P155" s="72" t="str">
        <f>IF(Cyclical_overrides!P155 = "",
IF(INDEX(F_Inputs_cyclical!$A$1:$BE$243, MATCH('Cyclical_after overrides'!$A155, F_Inputs_cyclical!$A$1:$A$243, 0), MATCH('Cyclical_after overrides'!P$1, F_Inputs_cyclical!$A$1:$BE$1, 0))="", "", INDEX(F_Inputs_cyclical!$A$1:$BE$243, MATCH('Cyclical_after overrides'!$A155, F_Inputs_cyclical!$A$1:$A$243, 0), MATCH('Cyclical_after overrides'!P$1, F_Inputs_cyclical!$A$1:$BE$1, 0))),
Cyclical_overrides!P155)</f>
        <v/>
      </c>
      <c r="Q155" s="72" t="str">
        <f>IF(Cyclical_overrides!Q155 = "",
IF(INDEX(F_Inputs_cyclical!$A$1:$BE$243, MATCH('Cyclical_after overrides'!$A155, F_Inputs_cyclical!$A$1:$A$243, 0), MATCH('Cyclical_after overrides'!Q$1, F_Inputs_cyclical!$A$1:$BE$1, 0))="", "", INDEX(F_Inputs_cyclical!$A$1:$BE$243, MATCH('Cyclical_after overrides'!$A155, F_Inputs_cyclical!$A$1:$A$243, 0), MATCH('Cyclical_after overrides'!Q$1, F_Inputs_cyclical!$A$1:$BE$1, 0))),
Cyclical_overrides!Q155)</f>
        <v/>
      </c>
      <c r="R155" s="72" t="str">
        <f>IF(Cyclical_overrides!R155 = "",
IF(INDEX(F_Inputs_cyclical!$A$1:$BE$243, MATCH('Cyclical_after overrides'!$A155, F_Inputs_cyclical!$A$1:$A$243, 0), MATCH('Cyclical_after overrides'!R$1, F_Inputs_cyclical!$A$1:$BE$1, 0))="", "", INDEX(F_Inputs_cyclical!$A$1:$BE$243, MATCH('Cyclical_after overrides'!$A155, F_Inputs_cyclical!$A$1:$A$243, 0), MATCH('Cyclical_after overrides'!R$1, F_Inputs_cyclical!$A$1:$BE$1, 0))),
Cyclical_overrides!R155)</f>
        <v/>
      </c>
      <c r="S155" s="72" t="str">
        <f>IF(Cyclical_overrides!S155 = "",
IF(INDEX(F_Inputs_cyclical!$A$1:$BE$243, MATCH('Cyclical_after overrides'!$A155, F_Inputs_cyclical!$A$1:$A$243, 0), MATCH('Cyclical_after overrides'!S$1, F_Inputs_cyclical!$A$1:$BE$1, 0))="", "", INDEX(F_Inputs_cyclical!$A$1:$BE$243, MATCH('Cyclical_after overrides'!$A155, F_Inputs_cyclical!$A$1:$A$243, 0), MATCH('Cyclical_after overrides'!S$1, F_Inputs_cyclical!$A$1:$BE$1, 0))),
Cyclical_overrides!S155)</f>
        <v/>
      </c>
      <c r="T155" s="72" t="str">
        <f>IF(Cyclical_overrides!T155 = "",
IF(INDEX(F_Inputs_cyclical!$A$1:$BE$243, MATCH('Cyclical_after overrides'!$A155, F_Inputs_cyclical!$A$1:$A$243, 0), MATCH('Cyclical_after overrides'!T$1, F_Inputs_cyclical!$A$1:$BE$1, 0))="", "", INDEX(F_Inputs_cyclical!$A$1:$BE$243, MATCH('Cyclical_after overrides'!$A155, F_Inputs_cyclical!$A$1:$A$243, 0), MATCH('Cyclical_after overrides'!T$1, F_Inputs_cyclical!$A$1:$BE$1, 0))),
Cyclical_overrides!T155)</f>
        <v/>
      </c>
      <c r="U155" s="72" t="str">
        <f>IF(Cyclical_overrides!U155 = "",
IF(INDEX(F_Inputs_cyclical!$A$1:$BE$243, MATCH('Cyclical_after overrides'!$A155, F_Inputs_cyclical!$A$1:$A$243, 0), MATCH('Cyclical_after overrides'!U$1, F_Inputs_cyclical!$A$1:$BE$1, 0))="", "", INDEX(F_Inputs_cyclical!$A$1:$BE$243, MATCH('Cyclical_after overrides'!$A155, F_Inputs_cyclical!$A$1:$A$243, 0), MATCH('Cyclical_after overrides'!U$1, F_Inputs_cyclical!$A$1:$BE$1, 0))),
Cyclical_overrides!U155)</f>
        <v/>
      </c>
      <c r="V155" s="72">
        <f>IF(Cyclical_overrides!V155 = "",
IF(INDEX(F_Inputs_cyclical!$A$1:$BE$243, MATCH('Cyclical_after overrides'!$A155, F_Inputs_cyclical!$A$1:$A$243, 0), MATCH('Cyclical_after overrides'!V$1, F_Inputs_cyclical!$A$1:$BE$1, 0))="", "", INDEX(F_Inputs_cyclical!$A$1:$BE$243, MATCH('Cyclical_after overrides'!$A155, F_Inputs_cyclical!$A$1:$A$243, 0), MATCH('Cyclical_after overrides'!V$1, F_Inputs_cyclical!$A$1:$BE$1, 0))),
Cyclical_overrides!V155)</f>
        <v>196.44</v>
      </c>
      <c r="W155" s="72">
        <f>IF(Cyclical_overrides!W155 = "",
IF(INDEX(F_Inputs_cyclical!$A$1:$BE$243, MATCH('Cyclical_after overrides'!$A155, F_Inputs_cyclical!$A$1:$A$243, 0), MATCH('Cyclical_after overrides'!W$1, F_Inputs_cyclical!$A$1:$BE$1, 0))="", "", INDEX(F_Inputs_cyclical!$A$1:$BE$243, MATCH('Cyclical_after overrides'!$A155, F_Inputs_cyclical!$A$1:$A$243, 0), MATCH('Cyclical_after overrides'!W$1, F_Inputs_cyclical!$A$1:$BE$1, 0))),
Cyclical_overrides!W155)</f>
        <v>311.85700000000003</v>
      </c>
      <c r="X155" s="72">
        <f>IF(Cyclical_overrides!X155 = "",
IF(INDEX(F_Inputs_cyclical!$A$1:$BE$243, MATCH('Cyclical_after overrides'!$A155, F_Inputs_cyclical!$A$1:$A$243, 0), MATCH('Cyclical_after overrides'!X$1, F_Inputs_cyclical!$A$1:$BE$1, 0))="", "", INDEX(F_Inputs_cyclical!$A$1:$BE$243, MATCH('Cyclical_after overrides'!$A155, F_Inputs_cyclical!$A$1:$A$243, 0), MATCH('Cyclical_after overrides'!X$1, F_Inputs_cyclical!$A$1:$BE$1, 0))),
Cyclical_overrides!X155)</f>
        <v>0</v>
      </c>
      <c r="Y155" s="72">
        <f>IF(Cyclical_overrides!Y155 = "",
IF(INDEX(F_Inputs_cyclical!$A$1:$BE$243, MATCH('Cyclical_after overrides'!$A155, F_Inputs_cyclical!$A$1:$A$243, 0), MATCH('Cyclical_after overrides'!Y$1, F_Inputs_cyclical!$A$1:$BE$1, 0))="", "", INDEX(F_Inputs_cyclical!$A$1:$BE$243, MATCH('Cyclical_after overrides'!$A155, F_Inputs_cyclical!$A$1:$A$243, 0), MATCH('Cyclical_after overrides'!Y$1, F_Inputs_cyclical!$A$1:$BE$1, 0))),
Cyclical_overrides!Y155)</f>
        <v>0</v>
      </c>
      <c r="Z155" s="72">
        <f>IF(Cyclical_overrides!Z155 = "",
IF(INDEX(F_Inputs_cyclical!$A$1:$BE$243, MATCH('Cyclical_after overrides'!$A155, F_Inputs_cyclical!$A$1:$A$243, 0), MATCH('Cyclical_after overrides'!Z$1, F_Inputs_cyclical!$A$1:$BE$1, 0))="", "", INDEX(F_Inputs_cyclical!$A$1:$BE$243, MATCH('Cyclical_after overrides'!$A155, F_Inputs_cyclical!$A$1:$A$243, 0), MATCH('Cyclical_after overrides'!Z$1, F_Inputs_cyclical!$A$1:$BE$1, 0))),
Cyclical_overrides!Z155)</f>
        <v>0</v>
      </c>
      <c r="AA155" s="72">
        <f>IF(Cyclical_overrides!AA155 = "",
IF(INDEX(F_Inputs_cyclical!$A$1:$BE$243, MATCH('Cyclical_after overrides'!$A155, F_Inputs_cyclical!$A$1:$A$243, 0), MATCH('Cyclical_after overrides'!AA$1, F_Inputs_cyclical!$A$1:$BE$1, 0))="", "", INDEX(F_Inputs_cyclical!$A$1:$BE$243, MATCH('Cyclical_after overrides'!$A155, F_Inputs_cyclical!$A$1:$A$243, 0), MATCH('Cyclical_after overrides'!AA$1, F_Inputs_cyclical!$A$1:$BE$1, 0))),
Cyclical_overrides!AA155)</f>
        <v>0</v>
      </c>
      <c r="AB155" s="72" t="str">
        <f>IF(Cyclical_overrides!AB155 = "",
IF(INDEX(F_Inputs_cyclical!$A$1:$BE$243, MATCH('Cyclical_after overrides'!$A155, F_Inputs_cyclical!$A$1:$A$243, 0), MATCH('Cyclical_after overrides'!AB$1, F_Inputs_cyclical!$A$1:$BE$1, 0))="", "", INDEX(F_Inputs_cyclical!$A$1:$BE$243, MATCH('Cyclical_after overrides'!$A155, F_Inputs_cyclical!$A$1:$A$243, 0), MATCH('Cyclical_after overrides'!AB$1, F_Inputs_cyclical!$A$1:$BE$1, 0))),
Cyclical_overrides!AB155)</f>
        <v/>
      </c>
      <c r="AC155" s="72">
        <f>IF(Cyclical_overrides!AC155 = "",
IF(INDEX(F_Inputs_cyclical!$A$1:$BE$243, MATCH('Cyclical_after overrides'!$A155, F_Inputs_cyclical!$A$1:$A$243, 0), MATCH('Cyclical_after overrides'!AC$1, F_Inputs_cyclical!$A$1:$BE$1, 0))="", "", INDEX(F_Inputs_cyclical!$A$1:$BE$243, MATCH('Cyclical_after overrides'!$A155, F_Inputs_cyclical!$A$1:$A$243, 0), MATCH('Cyclical_after overrides'!AC$1, F_Inputs_cyclical!$A$1:$BE$1, 0))),
Cyclical_overrides!AC155)</f>
        <v>9.24</v>
      </c>
      <c r="AD155" s="72">
        <f>IF(Cyclical_overrides!AD155 = "",
IF(INDEX(F_Inputs_cyclical!$A$1:$BE$243, MATCH('Cyclical_after overrides'!$A155, F_Inputs_cyclical!$A$1:$A$243, 0), MATCH('Cyclical_after overrides'!AD$1, F_Inputs_cyclical!$A$1:$BE$1, 0))="", "", INDEX(F_Inputs_cyclical!$A$1:$BE$243, MATCH('Cyclical_after overrides'!$A155, F_Inputs_cyclical!$A$1:$A$243, 0), MATCH('Cyclical_after overrides'!AD$1, F_Inputs_cyclical!$A$1:$BE$1, 0))),
Cyclical_overrides!AD155)</f>
        <v>0</v>
      </c>
      <c r="AE155" s="72">
        <f>IF(Cyclical_overrides!AE155 = "",
IF(INDEX(F_Inputs_cyclical!$A$1:$BE$243, MATCH('Cyclical_after overrides'!$A155, F_Inputs_cyclical!$A$1:$A$243, 0), MATCH('Cyclical_after overrides'!AE$1, F_Inputs_cyclical!$A$1:$BE$1, 0))="", "", INDEX(F_Inputs_cyclical!$A$1:$BE$243, MATCH('Cyclical_after overrides'!$A155, F_Inputs_cyclical!$A$1:$A$243, 0), MATCH('Cyclical_after overrides'!AE$1, F_Inputs_cyclical!$A$1:$BE$1, 0))),
Cyclical_overrides!AE155)</f>
        <v>1E-3</v>
      </c>
      <c r="AF155" s="72">
        <f>IF(Cyclical_overrides!AF155 = "",
IF(INDEX(F_Inputs_cyclical!$A$1:$BE$243, MATCH('Cyclical_after overrides'!$A155, F_Inputs_cyclical!$A$1:$A$243, 0), MATCH('Cyclical_after overrides'!AF$1, F_Inputs_cyclical!$A$1:$BE$1, 0))="", "", INDEX(F_Inputs_cyclical!$A$1:$BE$243, MATCH('Cyclical_after overrides'!$A155, F_Inputs_cyclical!$A$1:$A$243, 0), MATCH('Cyclical_after overrides'!AF$1, F_Inputs_cyclical!$A$1:$BE$1, 0))),
Cyclical_overrides!AF155)</f>
        <v>7.1999999999999995E-2</v>
      </c>
      <c r="AG155" s="72">
        <f>IF(Cyclical_overrides!AG155 = "",
IF(INDEX(F_Inputs_cyclical!$A$1:$BE$243, MATCH('Cyclical_after overrides'!$A155, F_Inputs_cyclical!$A$1:$A$243, 0), MATCH('Cyclical_after overrides'!AG$1, F_Inputs_cyclical!$A$1:$BE$1, 0))="", "", INDEX(F_Inputs_cyclical!$A$1:$BE$243, MATCH('Cyclical_after overrides'!$A155, F_Inputs_cyclical!$A$1:$A$243, 0), MATCH('Cyclical_after overrides'!AG$1, F_Inputs_cyclical!$A$1:$BE$1, 0))),
Cyclical_overrides!AG155)</f>
        <v>8.4000000000000005E-2</v>
      </c>
      <c r="AH155" s="72">
        <f>IF(Cyclical_overrides!AH155 = "",
IF(INDEX(F_Inputs_cyclical!$A$1:$BE$243, MATCH('Cyclical_after overrides'!$A155, F_Inputs_cyclical!$A$1:$A$243, 0), MATCH('Cyclical_after overrides'!AH$1, F_Inputs_cyclical!$A$1:$BE$1, 0))="", "", INDEX(F_Inputs_cyclical!$A$1:$BE$243, MATCH('Cyclical_after overrides'!$A155, F_Inputs_cyclical!$A$1:$A$243, 0), MATCH('Cyclical_after overrides'!AH$1, F_Inputs_cyclical!$A$1:$BE$1, 0))),
Cyclical_overrides!AH155)</f>
        <v>9.3800000000000008</v>
      </c>
      <c r="AI155" s="72">
        <f>IF(Cyclical_overrides!AI155 = "",
IF(INDEX(F_Inputs_cyclical!$A$1:$BE$243, MATCH('Cyclical_after overrides'!$A155, F_Inputs_cyclical!$A$1:$A$243, 0), MATCH('Cyclical_after overrides'!AI$1, F_Inputs_cyclical!$A$1:$BE$1, 0))="", "", INDEX(F_Inputs_cyclical!$A$1:$BE$243, MATCH('Cyclical_after overrides'!$A155, F_Inputs_cyclical!$A$1:$A$243, 0), MATCH('Cyclical_after overrides'!AI$1, F_Inputs_cyclical!$A$1:$BE$1, 0))),
Cyclical_overrides!AI155)</f>
        <v>0</v>
      </c>
      <c r="AJ155" s="72">
        <f>IF(Cyclical_overrides!AJ155 = "",
IF(INDEX(F_Inputs_cyclical!$A$1:$BE$243, MATCH('Cyclical_after overrides'!$A155, F_Inputs_cyclical!$A$1:$A$243, 0), MATCH('Cyclical_after overrides'!AJ$1, F_Inputs_cyclical!$A$1:$BE$1, 0))="", "", INDEX(F_Inputs_cyclical!$A$1:$BE$243, MATCH('Cyclical_after overrides'!$A155, F_Inputs_cyclical!$A$1:$A$243, 0), MATCH('Cyclical_after overrides'!AJ$1, F_Inputs_cyclical!$A$1:$BE$1, 0))),
Cyclical_overrides!AJ155)</f>
        <v>0</v>
      </c>
      <c r="AK155" s="72">
        <f>IF(Cyclical_overrides!AK155 = "",
IF(INDEX(F_Inputs_cyclical!$A$1:$BE$243, MATCH('Cyclical_after overrides'!$A155, F_Inputs_cyclical!$A$1:$A$243, 0), MATCH('Cyclical_after overrides'!AK$1, F_Inputs_cyclical!$A$1:$BE$1, 0))="", "", INDEX(F_Inputs_cyclical!$A$1:$BE$243, MATCH('Cyclical_after overrides'!$A155, F_Inputs_cyclical!$A$1:$A$243, 0), MATCH('Cyclical_after overrides'!AK$1, F_Inputs_cyclical!$A$1:$BE$1, 0))),
Cyclical_overrides!AK155)</f>
        <v>0</v>
      </c>
      <c r="AL155" s="72">
        <f>IF(Cyclical_overrides!AL155 = "",
IF(INDEX(F_Inputs_cyclical!$A$1:$BE$243, MATCH('Cyclical_after overrides'!$A155, F_Inputs_cyclical!$A$1:$A$243, 0), MATCH('Cyclical_after overrides'!AL$1, F_Inputs_cyclical!$A$1:$BE$1, 0))="", "", INDEX(F_Inputs_cyclical!$A$1:$BE$243, MATCH('Cyclical_after overrides'!$A155, F_Inputs_cyclical!$A$1:$A$243, 0), MATCH('Cyclical_after overrides'!AL$1, F_Inputs_cyclical!$A$1:$BE$1, 0))),
Cyclical_overrides!AL155)</f>
        <v>0.61099999999999999</v>
      </c>
      <c r="AM155" s="72">
        <f>IF(Cyclical_overrides!AM155 = "",
IF(INDEX(F_Inputs_cyclical!$A$1:$BE$243, MATCH('Cyclical_after overrides'!$A155, F_Inputs_cyclical!$A$1:$A$243, 0), MATCH('Cyclical_after overrides'!AM$1, F_Inputs_cyclical!$A$1:$BE$1, 0))="", "", INDEX(F_Inputs_cyclical!$A$1:$BE$243, MATCH('Cyclical_after overrides'!$A155, F_Inputs_cyclical!$A$1:$A$243, 0), MATCH('Cyclical_after overrides'!AM$1, F_Inputs_cyclical!$A$1:$BE$1, 0))),
Cyclical_overrides!AM155)</f>
        <v>2.5110000000000001</v>
      </c>
      <c r="AN155" s="72" t="str">
        <f>IF(Cyclical_overrides!AN155 = "",
IF(INDEX(F_Inputs_cyclical!$A$1:$BE$243, MATCH('Cyclical_after overrides'!$A155, F_Inputs_cyclical!$A$1:$A$243, 0), MATCH('Cyclical_after overrides'!AN$1, F_Inputs_cyclical!$A$1:$BE$1, 0))="", "", INDEX(F_Inputs_cyclical!$A$1:$BE$243, MATCH('Cyclical_after overrides'!$A155, F_Inputs_cyclical!$A$1:$A$243, 0), MATCH('Cyclical_after overrides'!AN$1, F_Inputs_cyclical!$A$1:$BE$1, 0))),
Cyclical_overrides!AN155)</f>
        <v/>
      </c>
      <c r="AO155" s="72">
        <f>IF(Cyclical_overrides!AO155 = "",
IF(INDEX(F_Inputs_cyclical!$A$1:$BE$243, MATCH('Cyclical_after overrides'!$A155, F_Inputs_cyclical!$A$1:$A$243, 0), MATCH('Cyclical_after overrides'!AO$1, F_Inputs_cyclical!$A$1:$BE$1, 0))="", "", INDEX(F_Inputs_cyclical!$A$1:$BE$243, MATCH('Cyclical_after overrides'!$A155, F_Inputs_cyclical!$A$1:$A$243, 0), MATCH('Cyclical_after overrides'!AO$1, F_Inputs_cyclical!$A$1:$BE$1, 0))),
Cyclical_overrides!AO155)</f>
        <v>4.1000000000000002E-2</v>
      </c>
      <c r="AP155" s="72">
        <f>IF(Cyclical_overrides!AP155 = "",
IF(INDEX(F_Inputs_cyclical!$A$1:$BE$243, MATCH('Cyclical_after overrides'!$A155, F_Inputs_cyclical!$A$1:$A$243, 0), MATCH('Cyclical_after overrides'!AP$1, F_Inputs_cyclical!$A$1:$BE$1, 0))="", "", INDEX(F_Inputs_cyclical!$A$1:$BE$243, MATCH('Cyclical_after overrides'!$A155, F_Inputs_cyclical!$A$1:$A$243, 0), MATCH('Cyclical_after overrides'!AP$1, F_Inputs_cyclical!$A$1:$BE$1, 0))),
Cyclical_overrides!AP155)</f>
        <v>0.56999999999999995</v>
      </c>
      <c r="AQ155" s="72" t="str">
        <f>IF(Cyclical_overrides!AQ155 = "",
IF(INDEX(F_Inputs_cyclical!$A$1:$BE$243, MATCH('Cyclical_after overrides'!$A155, F_Inputs_cyclical!$A$1:$A$243, 0), MATCH('Cyclical_after overrides'!AQ$1, F_Inputs_cyclical!$A$1:$BE$1, 0))="", "", INDEX(F_Inputs_cyclical!$A$1:$BE$243, MATCH('Cyclical_after overrides'!$A155, F_Inputs_cyclical!$A$1:$A$243, 0), MATCH('Cyclical_after overrides'!AQ$1, F_Inputs_cyclical!$A$1:$BE$1, 0))),
Cyclical_overrides!AQ155)</f>
        <v/>
      </c>
      <c r="AR155" s="72" t="str">
        <f>IF(Cyclical_overrides!AR155 = "",
IF(INDEX(F_Inputs_cyclical!$A$1:$BE$243, MATCH('Cyclical_after overrides'!$A155, F_Inputs_cyclical!$A$1:$A$243, 0), MATCH('Cyclical_after overrides'!AR$1, F_Inputs_cyclical!$A$1:$BE$1, 0))="", "", INDEX(F_Inputs_cyclical!$A$1:$BE$243, MATCH('Cyclical_after overrides'!$A155, F_Inputs_cyclical!$A$1:$A$243, 0), MATCH('Cyclical_after overrides'!AR$1, F_Inputs_cyclical!$A$1:$BE$1, 0))),
Cyclical_overrides!AR155)</f>
        <v/>
      </c>
      <c r="AS155" s="72" t="str">
        <f>IF(Cyclical_overrides!AS155 = "",
IF(INDEX(F_Inputs_cyclical!$A$1:$BE$243, MATCH('Cyclical_after overrides'!$A155, F_Inputs_cyclical!$A$1:$A$243, 0), MATCH('Cyclical_after overrides'!AS$1, F_Inputs_cyclical!$A$1:$BE$1, 0))="", "", INDEX(F_Inputs_cyclical!$A$1:$BE$243, MATCH('Cyclical_after overrides'!$A155, F_Inputs_cyclical!$A$1:$A$243, 0), MATCH('Cyclical_after overrides'!AS$1, F_Inputs_cyclical!$A$1:$BE$1, 0))),
Cyclical_overrides!AS155)</f>
        <v/>
      </c>
      <c r="AT155" s="72" t="str">
        <f>IF(Cyclical_overrides!AT155 = "",
IF(INDEX(F_Inputs_cyclical!$A$1:$BE$243, MATCH('Cyclical_after overrides'!$A155, F_Inputs_cyclical!$A$1:$A$243, 0), MATCH('Cyclical_after overrides'!AT$1, F_Inputs_cyclical!$A$1:$BE$1, 0))="", "", INDEX(F_Inputs_cyclical!$A$1:$BE$243, MATCH('Cyclical_after overrides'!$A155, F_Inputs_cyclical!$A$1:$A$243, 0), MATCH('Cyclical_after overrides'!AT$1, F_Inputs_cyclical!$A$1:$BE$1, 0))),
Cyclical_overrides!AT155)</f>
        <v/>
      </c>
      <c r="AU155" s="72" t="str">
        <f>IF(Cyclical_overrides!AU155 = "",
IF(INDEX(F_Inputs_cyclical!$A$1:$BE$243, MATCH('Cyclical_after overrides'!$A155, F_Inputs_cyclical!$A$1:$A$243, 0), MATCH('Cyclical_after overrides'!AU$1, F_Inputs_cyclical!$A$1:$BE$1, 0))="", "", INDEX(F_Inputs_cyclical!$A$1:$BE$243, MATCH('Cyclical_after overrides'!$A155, F_Inputs_cyclical!$A$1:$A$243, 0), MATCH('Cyclical_after overrides'!AU$1, F_Inputs_cyclical!$A$1:$BE$1, 0))),
Cyclical_overrides!AU155)</f>
        <v/>
      </c>
      <c r="AV155" s="72" t="str">
        <f>IF(Cyclical_overrides!AV155 = "",
IF(INDEX(F_Inputs_cyclical!$A$1:$BE$243, MATCH('Cyclical_after overrides'!$A155, F_Inputs_cyclical!$A$1:$A$243, 0), MATCH('Cyclical_after overrides'!AV$1, F_Inputs_cyclical!$A$1:$BE$1, 0))="", "", INDEX(F_Inputs_cyclical!$A$1:$BE$243, MATCH('Cyclical_after overrides'!$A155, F_Inputs_cyclical!$A$1:$A$243, 0), MATCH('Cyclical_after overrides'!AV$1, F_Inputs_cyclical!$A$1:$BE$1, 0))),
Cyclical_overrides!AV155)</f>
        <v/>
      </c>
      <c r="AW155" s="72">
        <f>IF(Cyclical_overrides!AW155 = "",
IF(INDEX(F_Inputs_cyclical!$A$1:$BE$243, MATCH('Cyclical_after overrides'!$A155, F_Inputs_cyclical!$A$1:$A$243, 0), MATCH('Cyclical_after overrides'!AW$1, F_Inputs_cyclical!$A$1:$BE$1, 0))="", "", INDEX(F_Inputs_cyclical!$A$1:$BE$243, MATCH('Cyclical_after overrides'!$A155, F_Inputs_cyclical!$A$1:$A$243, 0), MATCH('Cyclical_after overrides'!AW$1, F_Inputs_cyclical!$A$1:$BE$1, 0))),
Cyclical_overrides!AW155)</f>
        <v>1.0877412700751434</v>
      </c>
      <c r="AX155" s="72">
        <f>IF(Cyclical_overrides!AX155 = "",
IF(INDEX(F_Inputs_cyclical!$A$1:$BE$243, MATCH('Cyclical_after overrides'!$A155, F_Inputs_cyclical!$A$1:$A$243, 0), MATCH('Cyclical_after overrides'!AX$1, F_Inputs_cyclical!$A$1:$BE$1, 0))="", "", INDEX(F_Inputs_cyclical!$A$1:$BE$243, MATCH('Cyclical_after overrides'!$A155, F_Inputs_cyclical!$A$1:$A$243, 0), MATCH('Cyclical_after overrides'!AX$1, F_Inputs_cyclical!$A$1:$BE$1, 0))),
Cyclical_overrides!AX155)</f>
        <v>18.130038132960955</v>
      </c>
      <c r="AY155" s="72">
        <f>IF(Cyclical_overrides!AY155 = "",
IF(INDEX(F_Inputs_cyclical!$A$1:$BE$243, MATCH('Cyclical_after overrides'!$A155, F_Inputs_cyclical!$A$1:$A$243, 0), MATCH('Cyclical_after overrides'!AY$1, F_Inputs_cyclical!$A$1:$BE$1, 0))="", "", INDEX(F_Inputs_cyclical!$A$1:$BE$243, MATCH('Cyclical_after overrides'!$A155, F_Inputs_cyclical!$A$1:$A$243, 0), MATCH('Cyclical_after overrides'!AY$1, F_Inputs_cyclical!$A$1:$BE$1, 0))),
Cyclical_overrides!AY155)</f>
        <v>139.96844899644617</v>
      </c>
      <c r="AZ155" s="72">
        <f>IF(Cyclical_overrides!AZ155 = "",
IF(INDEX(F_Inputs_cyclical!$A$1:$BE$243, MATCH('Cyclical_after overrides'!$A155, F_Inputs_cyclical!$A$1:$A$243, 0), MATCH('Cyclical_after overrides'!AZ$1, F_Inputs_cyclical!$A$1:$BE$1, 0))="", "", INDEX(F_Inputs_cyclical!$A$1:$BE$243, MATCH('Cyclical_after overrides'!$A155, F_Inputs_cyclical!$A$1:$A$243, 0), MATCH('Cyclical_after overrides'!AZ$1, F_Inputs_cyclical!$A$1:$BE$1, 0))),
Cyclical_overrides!AZ155)</f>
        <v>1.5802301674548731</v>
      </c>
      <c r="BA155" s="72">
        <f>IF(Cyclical_overrides!BA155 = "",
IF(INDEX(F_Inputs_cyclical!$A$1:$BE$243, MATCH('Cyclical_after overrides'!$A155, F_Inputs_cyclical!$A$1:$A$243, 0), MATCH('Cyclical_after overrides'!BA$1, F_Inputs_cyclical!$A$1:$BE$1, 0))="", "", INDEX(F_Inputs_cyclical!$A$1:$BE$243, MATCH('Cyclical_after overrides'!$A155, F_Inputs_cyclical!$A$1:$A$243, 0), MATCH('Cyclical_after overrides'!BA$1, F_Inputs_cyclical!$A$1:$BE$1, 0))),
Cyclical_overrides!BA155)</f>
        <v>10.777668096352944</v>
      </c>
      <c r="BB155" s="72">
        <f>IF(Cyclical_overrides!BB155 = "",
IF(INDEX(F_Inputs_cyclical!$A$1:$BE$243, MATCH('Cyclical_after overrides'!$A155, F_Inputs_cyclical!$A$1:$A$243, 0), MATCH('Cyclical_after overrides'!BB$1, F_Inputs_cyclical!$A$1:$BE$1, 0))="", "", INDEX(F_Inputs_cyclical!$A$1:$BE$243, MATCH('Cyclical_after overrides'!$A155, F_Inputs_cyclical!$A$1:$A$243, 0), MATCH('Cyclical_after overrides'!BB$1, F_Inputs_cyclical!$A$1:$BE$1, 0))),
Cyclical_overrides!BB155)</f>
        <v>10.777668096352944</v>
      </c>
      <c r="BC155" s="72">
        <f>IF(Cyclical_overrides!BC155 = "",
IF(INDEX(F_Inputs_cyclical!$A$1:$BE$243, MATCH('Cyclical_after overrides'!$A155, F_Inputs_cyclical!$A$1:$A$243, 0), MATCH('Cyclical_after overrides'!BC$1, F_Inputs_cyclical!$A$1:$BE$1, 0))="", "", INDEX(F_Inputs_cyclical!$A$1:$BE$243, MATCH('Cyclical_after overrides'!$A155, F_Inputs_cyclical!$A$1:$A$243, 0), MATCH('Cyclical_after overrides'!BC$1, F_Inputs_cyclical!$A$1:$BE$1, 0))),
Cyclical_overrides!BC155)</f>
        <v>14.826482115819141</v>
      </c>
      <c r="BD155" s="72">
        <f>IF(Cyclical_overrides!BD155 = "",
IF(INDEX(F_Inputs_cyclical!$A$1:$BE$243, MATCH('Cyclical_after overrides'!$A155, F_Inputs_cyclical!$A$1:$A$243, 0), MATCH('Cyclical_after overrides'!BD$1, F_Inputs_cyclical!$A$1:$BE$1, 0))="", "", INDEX(F_Inputs_cyclical!$A$1:$BE$243, MATCH('Cyclical_after overrides'!$A155, F_Inputs_cyclical!$A$1:$A$243, 0), MATCH('Cyclical_after overrides'!BD$1, F_Inputs_cyclical!$A$1:$BE$1, 0))),
Cyclical_overrides!BD155)</f>
        <v>96.24</v>
      </c>
      <c r="BE155" s="194"/>
    </row>
    <row r="156" spans="1:57" x14ac:dyDescent="0.4">
      <c r="A156" s="63" t="str">
        <f t="shared" si="2"/>
        <v>BRL23</v>
      </c>
      <c r="B156" s="63" t="s">
        <v>409</v>
      </c>
      <c r="C156" s="63" t="s">
        <v>261</v>
      </c>
      <c r="D156" s="72">
        <f>IF(Cyclical_overrides!D156 = "",
IF(INDEX(F_Inputs_cyclical!$A$1:$BE$243, MATCH('Cyclical_after overrides'!$A156, F_Inputs_cyclical!$A$1:$A$243, 0), MATCH('Cyclical_after overrides'!D$1, F_Inputs_cyclical!$A$1:$BE$1, 0))="", "", INDEX(F_Inputs_cyclical!$A$1:$BE$243, MATCH('Cyclical_after overrides'!$A156, F_Inputs_cyclical!$A$1:$A$243, 0), MATCH('Cyclical_after overrides'!D$1, F_Inputs_cyclical!$A$1:$BE$1, 0))),
Cyclical_overrides!D156)</f>
        <v>2.7549999999999999</v>
      </c>
      <c r="E156" s="72">
        <f>IF(Cyclical_overrides!E156 = "",
IF(INDEX(F_Inputs_cyclical!$A$1:$BE$243, MATCH('Cyclical_after overrides'!$A156, F_Inputs_cyclical!$A$1:$A$243, 0), MATCH('Cyclical_after overrides'!E$1, F_Inputs_cyclical!$A$1:$BE$1, 0))="", "", INDEX(F_Inputs_cyclical!$A$1:$BE$243, MATCH('Cyclical_after overrides'!$A156, F_Inputs_cyclical!$A$1:$A$243, 0), MATCH('Cyclical_after overrides'!E$1, F_Inputs_cyclical!$A$1:$BE$1, 0))),
Cyclical_overrides!E156)</f>
        <v>0.60599999999999998</v>
      </c>
      <c r="F156" s="72">
        <f>IF(Cyclical_overrides!F156 = "",
IF(INDEX(F_Inputs_cyclical!$A$1:$BE$243, MATCH('Cyclical_after overrides'!$A156, F_Inputs_cyclical!$A$1:$A$243, 0), MATCH('Cyclical_after overrides'!F$1, F_Inputs_cyclical!$A$1:$BE$1, 0))="", "", INDEX(F_Inputs_cyclical!$A$1:$BE$243, MATCH('Cyclical_after overrides'!$A156, F_Inputs_cyclical!$A$1:$A$243, 0), MATCH('Cyclical_after overrides'!F$1, F_Inputs_cyclical!$A$1:$BE$1, 0))),
Cyclical_overrides!F156)</f>
        <v>3.6110000000000002</v>
      </c>
      <c r="G156" s="72">
        <f>IF(Cyclical_overrides!G156 = "",
IF(INDEX(F_Inputs_cyclical!$A$1:$BE$243, MATCH('Cyclical_after overrides'!$A156, F_Inputs_cyclical!$A$1:$A$243, 0), MATCH('Cyclical_after overrides'!G$1, F_Inputs_cyclical!$A$1:$BE$1, 0))="", "", INDEX(F_Inputs_cyclical!$A$1:$BE$243, MATCH('Cyclical_after overrides'!$A156, F_Inputs_cyclical!$A$1:$A$243, 0), MATCH('Cyclical_after overrides'!G$1, F_Inputs_cyclical!$A$1:$BE$1, 0))),
Cyclical_overrides!G156)</f>
        <v>0.35199999999999998</v>
      </c>
      <c r="H156" s="72">
        <f>IF(Cyclical_overrides!H156 = "",
IF(INDEX(F_Inputs_cyclical!$A$1:$BE$243, MATCH('Cyclical_after overrides'!$A156, F_Inputs_cyclical!$A$1:$A$243, 0), MATCH('Cyclical_after overrides'!H$1, F_Inputs_cyclical!$A$1:$BE$1, 0))="", "", INDEX(F_Inputs_cyclical!$A$1:$BE$243, MATCH('Cyclical_after overrides'!$A156, F_Inputs_cyclical!$A$1:$A$243, 0), MATCH('Cyclical_after overrides'!H$1, F_Inputs_cyclical!$A$1:$BE$1, 0))),
Cyclical_overrides!H156)</f>
        <v>3.0000000000000001E-3</v>
      </c>
      <c r="I156" s="72">
        <f>IF(Cyclical_overrides!I156 = "",
IF(INDEX(F_Inputs_cyclical!$A$1:$BE$243, MATCH('Cyclical_after overrides'!$A156, F_Inputs_cyclical!$A$1:$A$243, 0), MATCH('Cyclical_after overrides'!I$1, F_Inputs_cyclical!$A$1:$BE$1, 0))="", "", INDEX(F_Inputs_cyclical!$A$1:$BE$243, MATCH('Cyclical_after overrides'!$A156, F_Inputs_cyclical!$A$1:$A$243, 0), MATCH('Cyclical_after overrides'!I$1, F_Inputs_cyclical!$A$1:$BE$1, 0))),
Cyclical_overrides!I156)</f>
        <v>0</v>
      </c>
      <c r="J156" s="72" t="str">
        <f>IF(Cyclical_overrides!J156 = "",
IF(INDEX(F_Inputs_cyclical!$A$1:$BE$243, MATCH('Cyclical_after overrides'!$A156, F_Inputs_cyclical!$A$1:$A$243, 0), MATCH('Cyclical_after overrides'!J$1, F_Inputs_cyclical!$A$1:$BE$1, 0))="", "", INDEX(F_Inputs_cyclical!$A$1:$BE$243, MATCH('Cyclical_after overrides'!$A156, F_Inputs_cyclical!$A$1:$A$243, 0), MATCH('Cyclical_after overrides'!J$1, F_Inputs_cyclical!$A$1:$BE$1, 0))),
Cyclical_overrides!J156)</f>
        <v/>
      </c>
      <c r="K156" s="72">
        <f>IF(Cyclical_overrides!K156 = "",
IF(INDEX(F_Inputs_cyclical!$A$1:$BE$243, MATCH('Cyclical_after overrides'!$A156, F_Inputs_cyclical!$A$1:$A$243, 0), MATCH('Cyclical_after overrides'!K$1, F_Inputs_cyclical!$A$1:$BE$1, 0))="", "", INDEX(F_Inputs_cyclical!$A$1:$BE$243, MATCH('Cyclical_after overrides'!$A156, F_Inputs_cyclical!$A$1:$A$243, 0), MATCH('Cyclical_after overrides'!K$1, F_Inputs_cyclical!$A$1:$BE$1, 0))),
Cyclical_overrides!K156)</f>
        <v>3.53</v>
      </c>
      <c r="L156" s="72" t="str">
        <f>IF(Cyclical_overrides!L156 = "",
IF(INDEX(F_Inputs_cyclical!$A$1:$BE$243, MATCH('Cyclical_after overrides'!$A156, F_Inputs_cyclical!$A$1:$A$243, 0), MATCH('Cyclical_after overrides'!L$1, F_Inputs_cyclical!$A$1:$BE$1, 0))="", "", INDEX(F_Inputs_cyclical!$A$1:$BE$243, MATCH('Cyclical_after overrides'!$A156, F_Inputs_cyclical!$A$1:$A$243, 0), MATCH('Cyclical_after overrides'!L$1, F_Inputs_cyclical!$A$1:$BE$1, 0))),
Cyclical_overrides!L156)</f>
        <v/>
      </c>
      <c r="M156" s="72" t="str">
        <f>IF(Cyclical_overrides!M156 = "",
IF(INDEX(F_Inputs_cyclical!$A$1:$BE$243, MATCH('Cyclical_after overrides'!$A156, F_Inputs_cyclical!$A$1:$A$243, 0), MATCH('Cyclical_after overrides'!M$1, F_Inputs_cyclical!$A$1:$BE$1, 0))="", "", INDEX(F_Inputs_cyclical!$A$1:$BE$243, MATCH('Cyclical_after overrides'!$A156, F_Inputs_cyclical!$A$1:$A$243, 0), MATCH('Cyclical_after overrides'!M$1, F_Inputs_cyclical!$A$1:$BE$1, 0))),
Cyclical_overrides!M156)</f>
        <v/>
      </c>
      <c r="N156" s="72" t="str">
        <f>IF(Cyclical_overrides!N156 = "",
IF(INDEX(F_Inputs_cyclical!$A$1:$BE$243, MATCH('Cyclical_after overrides'!$A156, F_Inputs_cyclical!$A$1:$A$243, 0), MATCH('Cyclical_after overrides'!N$1, F_Inputs_cyclical!$A$1:$BE$1, 0))="", "", INDEX(F_Inputs_cyclical!$A$1:$BE$243, MATCH('Cyclical_after overrides'!$A156, F_Inputs_cyclical!$A$1:$A$243, 0), MATCH('Cyclical_after overrides'!N$1, F_Inputs_cyclical!$A$1:$BE$1, 0))),
Cyclical_overrides!N156)</f>
        <v/>
      </c>
      <c r="O156" s="72" t="str">
        <f>IF(Cyclical_overrides!O156 = "",
IF(INDEX(F_Inputs_cyclical!$A$1:$BE$243, MATCH('Cyclical_after overrides'!$A156, F_Inputs_cyclical!$A$1:$A$243, 0), MATCH('Cyclical_after overrides'!O$1, F_Inputs_cyclical!$A$1:$BE$1, 0))="", "", INDEX(F_Inputs_cyclical!$A$1:$BE$243, MATCH('Cyclical_after overrides'!$A156, F_Inputs_cyclical!$A$1:$A$243, 0), MATCH('Cyclical_after overrides'!O$1, F_Inputs_cyclical!$A$1:$BE$1, 0))),
Cyclical_overrides!O156)</f>
        <v/>
      </c>
      <c r="P156" s="72" t="str">
        <f>IF(Cyclical_overrides!P156 = "",
IF(INDEX(F_Inputs_cyclical!$A$1:$BE$243, MATCH('Cyclical_after overrides'!$A156, F_Inputs_cyclical!$A$1:$A$243, 0), MATCH('Cyclical_after overrides'!P$1, F_Inputs_cyclical!$A$1:$BE$1, 0))="", "", INDEX(F_Inputs_cyclical!$A$1:$BE$243, MATCH('Cyclical_after overrides'!$A156, F_Inputs_cyclical!$A$1:$A$243, 0), MATCH('Cyclical_after overrides'!P$1, F_Inputs_cyclical!$A$1:$BE$1, 0))),
Cyclical_overrides!P156)</f>
        <v/>
      </c>
      <c r="Q156" s="72" t="str">
        <f>IF(Cyclical_overrides!Q156 = "",
IF(INDEX(F_Inputs_cyclical!$A$1:$BE$243, MATCH('Cyclical_after overrides'!$A156, F_Inputs_cyclical!$A$1:$A$243, 0), MATCH('Cyclical_after overrides'!Q$1, F_Inputs_cyclical!$A$1:$BE$1, 0))="", "", INDEX(F_Inputs_cyclical!$A$1:$BE$243, MATCH('Cyclical_after overrides'!$A156, F_Inputs_cyclical!$A$1:$A$243, 0), MATCH('Cyclical_after overrides'!Q$1, F_Inputs_cyclical!$A$1:$BE$1, 0))),
Cyclical_overrides!Q156)</f>
        <v/>
      </c>
      <c r="R156" s="72" t="str">
        <f>IF(Cyclical_overrides!R156 = "",
IF(INDEX(F_Inputs_cyclical!$A$1:$BE$243, MATCH('Cyclical_after overrides'!$A156, F_Inputs_cyclical!$A$1:$A$243, 0), MATCH('Cyclical_after overrides'!R$1, F_Inputs_cyclical!$A$1:$BE$1, 0))="", "", INDEX(F_Inputs_cyclical!$A$1:$BE$243, MATCH('Cyclical_after overrides'!$A156, F_Inputs_cyclical!$A$1:$A$243, 0), MATCH('Cyclical_after overrides'!R$1, F_Inputs_cyclical!$A$1:$BE$1, 0))),
Cyclical_overrides!R156)</f>
        <v/>
      </c>
      <c r="S156" s="72" t="str">
        <f>IF(Cyclical_overrides!S156 = "",
IF(INDEX(F_Inputs_cyclical!$A$1:$BE$243, MATCH('Cyclical_after overrides'!$A156, F_Inputs_cyclical!$A$1:$A$243, 0), MATCH('Cyclical_after overrides'!S$1, F_Inputs_cyclical!$A$1:$BE$1, 0))="", "", INDEX(F_Inputs_cyclical!$A$1:$BE$243, MATCH('Cyclical_after overrides'!$A156, F_Inputs_cyclical!$A$1:$A$243, 0), MATCH('Cyclical_after overrides'!S$1, F_Inputs_cyclical!$A$1:$BE$1, 0))),
Cyclical_overrides!S156)</f>
        <v/>
      </c>
      <c r="T156" s="72" t="str">
        <f>IF(Cyclical_overrides!T156 = "",
IF(INDEX(F_Inputs_cyclical!$A$1:$BE$243, MATCH('Cyclical_after overrides'!$A156, F_Inputs_cyclical!$A$1:$A$243, 0), MATCH('Cyclical_after overrides'!T$1, F_Inputs_cyclical!$A$1:$BE$1, 0))="", "", INDEX(F_Inputs_cyclical!$A$1:$BE$243, MATCH('Cyclical_after overrides'!$A156, F_Inputs_cyclical!$A$1:$A$243, 0), MATCH('Cyclical_after overrides'!T$1, F_Inputs_cyclical!$A$1:$BE$1, 0))),
Cyclical_overrides!T156)</f>
        <v/>
      </c>
      <c r="U156" s="72" t="str">
        <f>IF(Cyclical_overrides!U156 = "",
IF(INDEX(F_Inputs_cyclical!$A$1:$BE$243, MATCH('Cyclical_after overrides'!$A156, F_Inputs_cyclical!$A$1:$A$243, 0), MATCH('Cyclical_after overrides'!U$1, F_Inputs_cyclical!$A$1:$BE$1, 0))="", "", INDEX(F_Inputs_cyclical!$A$1:$BE$243, MATCH('Cyclical_after overrides'!$A156, F_Inputs_cyclical!$A$1:$A$243, 0), MATCH('Cyclical_after overrides'!U$1, F_Inputs_cyclical!$A$1:$BE$1, 0))),
Cyclical_overrides!U156)</f>
        <v/>
      </c>
      <c r="V156" s="72">
        <f>IF(Cyclical_overrides!V156 = "",
IF(INDEX(F_Inputs_cyclical!$A$1:$BE$243, MATCH('Cyclical_after overrides'!$A156, F_Inputs_cyclical!$A$1:$A$243, 0), MATCH('Cyclical_after overrides'!V$1, F_Inputs_cyclical!$A$1:$BE$1, 0))="", "", INDEX(F_Inputs_cyclical!$A$1:$BE$243, MATCH('Cyclical_after overrides'!$A156, F_Inputs_cyclical!$A$1:$A$243, 0), MATCH('Cyclical_after overrides'!V$1, F_Inputs_cyclical!$A$1:$BE$1, 0))),
Cyclical_overrides!V156)</f>
        <v>186.46199999999999</v>
      </c>
      <c r="W156" s="72">
        <f>IF(Cyclical_overrides!W156 = "",
IF(INDEX(F_Inputs_cyclical!$A$1:$BE$243, MATCH('Cyclical_after overrides'!$A156, F_Inputs_cyclical!$A$1:$A$243, 0), MATCH('Cyclical_after overrides'!W$1, F_Inputs_cyclical!$A$1:$BE$1, 0))="", "", INDEX(F_Inputs_cyclical!$A$1:$BE$243, MATCH('Cyclical_after overrides'!$A156, F_Inputs_cyclical!$A$1:$A$243, 0), MATCH('Cyclical_after overrides'!W$1, F_Inputs_cyclical!$A$1:$BE$1, 0))),
Cyclical_overrides!W156)</f>
        <v>326.60300000000001</v>
      </c>
      <c r="X156" s="72">
        <f>IF(Cyclical_overrides!X156 = "",
IF(INDEX(F_Inputs_cyclical!$A$1:$BE$243, MATCH('Cyclical_after overrides'!$A156, F_Inputs_cyclical!$A$1:$A$243, 0), MATCH('Cyclical_after overrides'!X$1, F_Inputs_cyclical!$A$1:$BE$1, 0))="", "", INDEX(F_Inputs_cyclical!$A$1:$BE$243, MATCH('Cyclical_after overrides'!$A156, F_Inputs_cyclical!$A$1:$A$243, 0), MATCH('Cyclical_after overrides'!X$1, F_Inputs_cyclical!$A$1:$BE$1, 0))),
Cyclical_overrides!X156)</f>
        <v>0</v>
      </c>
      <c r="Y156" s="72">
        <f>IF(Cyclical_overrides!Y156 = "",
IF(INDEX(F_Inputs_cyclical!$A$1:$BE$243, MATCH('Cyclical_after overrides'!$A156, F_Inputs_cyclical!$A$1:$A$243, 0), MATCH('Cyclical_after overrides'!Y$1, F_Inputs_cyclical!$A$1:$BE$1, 0))="", "", INDEX(F_Inputs_cyclical!$A$1:$BE$243, MATCH('Cyclical_after overrides'!$A156, F_Inputs_cyclical!$A$1:$A$243, 0), MATCH('Cyclical_after overrides'!Y$1, F_Inputs_cyclical!$A$1:$BE$1, 0))),
Cyclical_overrides!Y156)</f>
        <v>0</v>
      </c>
      <c r="Z156" s="72">
        <f>IF(Cyclical_overrides!Z156 = "",
IF(INDEX(F_Inputs_cyclical!$A$1:$BE$243, MATCH('Cyclical_after overrides'!$A156, F_Inputs_cyclical!$A$1:$A$243, 0), MATCH('Cyclical_after overrides'!Z$1, F_Inputs_cyclical!$A$1:$BE$1, 0))="", "", INDEX(F_Inputs_cyclical!$A$1:$BE$243, MATCH('Cyclical_after overrides'!$A156, F_Inputs_cyclical!$A$1:$A$243, 0), MATCH('Cyclical_after overrides'!Z$1, F_Inputs_cyclical!$A$1:$BE$1, 0))),
Cyclical_overrides!Z156)</f>
        <v>0</v>
      </c>
      <c r="AA156" s="72">
        <f>IF(Cyclical_overrides!AA156 = "",
IF(INDEX(F_Inputs_cyclical!$A$1:$BE$243, MATCH('Cyclical_after overrides'!$A156, F_Inputs_cyclical!$A$1:$A$243, 0), MATCH('Cyclical_after overrides'!AA$1, F_Inputs_cyclical!$A$1:$BE$1, 0))="", "", INDEX(F_Inputs_cyclical!$A$1:$BE$243, MATCH('Cyclical_after overrides'!$A156, F_Inputs_cyclical!$A$1:$A$243, 0), MATCH('Cyclical_after overrides'!AA$1, F_Inputs_cyclical!$A$1:$BE$1, 0))),
Cyclical_overrides!AA156)</f>
        <v>0</v>
      </c>
      <c r="AB156" s="72" t="str">
        <f>IF(Cyclical_overrides!AB156 = "",
IF(INDEX(F_Inputs_cyclical!$A$1:$BE$243, MATCH('Cyclical_after overrides'!$A156, F_Inputs_cyclical!$A$1:$A$243, 0), MATCH('Cyclical_after overrides'!AB$1, F_Inputs_cyclical!$A$1:$BE$1, 0))="", "", INDEX(F_Inputs_cyclical!$A$1:$BE$243, MATCH('Cyclical_after overrides'!$A156, F_Inputs_cyclical!$A$1:$A$243, 0), MATCH('Cyclical_after overrides'!AB$1, F_Inputs_cyclical!$A$1:$BE$1, 0))),
Cyclical_overrides!AB156)</f>
        <v/>
      </c>
      <c r="AC156" s="72">
        <f>IF(Cyclical_overrides!AC156 = "",
IF(INDEX(F_Inputs_cyclical!$A$1:$BE$243, MATCH('Cyclical_after overrides'!$A156, F_Inputs_cyclical!$A$1:$A$243, 0), MATCH('Cyclical_after overrides'!AC$1, F_Inputs_cyclical!$A$1:$BE$1, 0))="", "", INDEX(F_Inputs_cyclical!$A$1:$BE$243, MATCH('Cyclical_after overrides'!$A156, F_Inputs_cyclical!$A$1:$A$243, 0), MATCH('Cyclical_after overrides'!AC$1, F_Inputs_cyclical!$A$1:$BE$1, 0))),
Cyclical_overrides!AC156)</f>
        <v>10.797000000000001</v>
      </c>
      <c r="AD156" s="72">
        <f>IF(Cyclical_overrides!AD156 = "",
IF(INDEX(F_Inputs_cyclical!$A$1:$BE$243, MATCH('Cyclical_after overrides'!$A156, F_Inputs_cyclical!$A$1:$A$243, 0), MATCH('Cyclical_after overrides'!AD$1, F_Inputs_cyclical!$A$1:$BE$1, 0))="", "", INDEX(F_Inputs_cyclical!$A$1:$BE$243, MATCH('Cyclical_after overrides'!$A156, F_Inputs_cyclical!$A$1:$A$243, 0), MATCH('Cyclical_after overrides'!AD$1, F_Inputs_cyclical!$A$1:$BE$1, 0))),
Cyclical_overrides!AD156)</f>
        <v>0</v>
      </c>
      <c r="AE156" s="72">
        <f>IF(Cyclical_overrides!AE156 = "",
IF(INDEX(F_Inputs_cyclical!$A$1:$BE$243, MATCH('Cyclical_after overrides'!$A156, F_Inputs_cyclical!$A$1:$A$243, 0), MATCH('Cyclical_after overrides'!AE$1, F_Inputs_cyclical!$A$1:$BE$1, 0))="", "", INDEX(F_Inputs_cyclical!$A$1:$BE$243, MATCH('Cyclical_after overrides'!$A156, F_Inputs_cyclical!$A$1:$A$243, 0), MATCH('Cyclical_after overrides'!AE$1, F_Inputs_cyclical!$A$1:$BE$1, 0))),
Cyclical_overrides!AE156)</f>
        <v>1E-3</v>
      </c>
      <c r="AF156" s="72">
        <f>IF(Cyclical_overrides!AF156 = "",
IF(INDEX(F_Inputs_cyclical!$A$1:$BE$243, MATCH('Cyclical_after overrides'!$A156, F_Inputs_cyclical!$A$1:$A$243, 0), MATCH('Cyclical_after overrides'!AF$1, F_Inputs_cyclical!$A$1:$BE$1, 0))="", "", INDEX(F_Inputs_cyclical!$A$1:$BE$243, MATCH('Cyclical_after overrides'!$A156, F_Inputs_cyclical!$A$1:$A$243, 0), MATCH('Cyclical_after overrides'!AF$1, F_Inputs_cyclical!$A$1:$BE$1, 0))),
Cyclical_overrides!AF156)</f>
        <v>6.7000000000000004E-2</v>
      </c>
      <c r="AG156" s="72">
        <f>IF(Cyclical_overrides!AG156 = "",
IF(INDEX(F_Inputs_cyclical!$A$1:$BE$243, MATCH('Cyclical_after overrides'!$A156, F_Inputs_cyclical!$A$1:$A$243, 0), MATCH('Cyclical_after overrides'!AG$1, F_Inputs_cyclical!$A$1:$BE$1, 0))="", "", INDEX(F_Inputs_cyclical!$A$1:$BE$243, MATCH('Cyclical_after overrides'!$A156, F_Inputs_cyclical!$A$1:$A$243, 0), MATCH('Cyclical_after overrides'!AG$1, F_Inputs_cyclical!$A$1:$BE$1, 0))),
Cyclical_overrides!AG156)</f>
        <v>0.127</v>
      </c>
      <c r="AH156" s="72">
        <f>IF(Cyclical_overrides!AH156 = "",
IF(INDEX(F_Inputs_cyclical!$A$1:$BE$243, MATCH('Cyclical_after overrides'!$A156, F_Inputs_cyclical!$A$1:$A$243, 0), MATCH('Cyclical_after overrides'!AH$1, F_Inputs_cyclical!$A$1:$BE$1, 0))="", "", INDEX(F_Inputs_cyclical!$A$1:$BE$243, MATCH('Cyclical_after overrides'!$A156, F_Inputs_cyclical!$A$1:$A$243, 0), MATCH('Cyclical_after overrides'!AH$1, F_Inputs_cyclical!$A$1:$BE$1, 0))),
Cyclical_overrides!AH156)</f>
        <v>9.3979999999999997</v>
      </c>
      <c r="AI156" s="72">
        <f>IF(Cyclical_overrides!AI156 = "",
IF(INDEX(F_Inputs_cyclical!$A$1:$BE$243, MATCH('Cyclical_after overrides'!$A156, F_Inputs_cyclical!$A$1:$A$243, 0), MATCH('Cyclical_after overrides'!AI$1, F_Inputs_cyclical!$A$1:$BE$1, 0))="", "", INDEX(F_Inputs_cyclical!$A$1:$BE$243, MATCH('Cyclical_after overrides'!$A156, F_Inputs_cyclical!$A$1:$A$243, 0), MATCH('Cyclical_after overrides'!AI$1, F_Inputs_cyclical!$A$1:$BE$1, 0))),
Cyclical_overrides!AI156)</f>
        <v>0</v>
      </c>
      <c r="AJ156" s="72">
        <f>IF(Cyclical_overrides!AJ156 = "",
IF(INDEX(F_Inputs_cyclical!$A$1:$BE$243, MATCH('Cyclical_after overrides'!$A156, F_Inputs_cyclical!$A$1:$A$243, 0), MATCH('Cyclical_after overrides'!AJ$1, F_Inputs_cyclical!$A$1:$BE$1, 0))="", "", INDEX(F_Inputs_cyclical!$A$1:$BE$243, MATCH('Cyclical_after overrides'!$A156, F_Inputs_cyclical!$A$1:$A$243, 0), MATCH('Cyclical_after overrides'!AJ$1, F_Inputs_cyclical!$A$1:$BE$1, 0))),
Cyclical_overrides!AJ156)</f>
        <v>0</v>
      </c>
      <c r="AK156" s="72">
        <f>IF(Cyclical_overrides!AK156 = "",
IF(INDEX(F_Inputs_cyclical!$A$1:$BE$243, MATCH('Cyclical_after overrides'!$A156, F_Inputs_cyclical!$A$1:$A$243, 0), MATCH('Cyclical_after overrides'!AK$1, F_Inputs_cyclical!$A$1:$BE$1, 0))="", "", INDEX(F_Inputs_cyclical!$A$1:$BE$243, MATCH('Cyclical_after overrides'!$A156, F_Inputs_cyclical!$A$1:$A$243, 0), MATCH('Cyclical_after overrides'!AK$1, F_Inputs_cyclical!$A$1:$BE$1, 0))),
Cyclical_overrides!AK156)</f>
        <v>0</v>
      </c>
      <c r="AL156" s="72">
        <f>IF(Cyclical_overrides!AL156 = "",
IF(INDEX(F_Inputs_cyclical!$A$1:$BE$243, MATCH('Cyclical_after overrides'!$A156, F_Inputs_cyclical!$A$1:$A$243, 0), MATCH('Cyclical_after overrides'!AL$1, F_Inputs_cyclical!$A$1:$BE$1, 0))="", "", INDEX(F_Inputs_cyclical!$A$1:$BE$243, MATCH('Cyclical_after overrides'!$A156, F_Inputs_cyclical!$A$1:$A$243, 0), MATCH('Cyclical_after overrides'!AL$1, F_Inputs_cyclical!$A$1:$BE$1, 0))),
Cyclical_overrides!AL156)</f>
        <v>0.46800000000000003</v>
      </c>
      <c r="AM156" s="72">
        <f>IF(Cyclical_overrides!AM156 = "",
IF(INDEX(F_Inputs_cyclical!$A$1:$BE$243, MATCH('Cyclical_after overrides'!$A156, F_Inputs_cyclical!$A$1:$A$243, 0), MATCH('Cyclical_after overrides'!AM$1, F_Inputs_cyclical!$A$1:$BE$1, 0))="", "", INDEX(F_Inputs_cyclical!$A$1:$BE$243, MATCH('Cyclical_after overrides'!$A156, F_Inputs_cyclical!$A$1:$A$243, 0), MATCH('Cyclical_after overrides'!AM$1, F_Inputs_cyclical!$A$1:$BE$1, 0))),
Cyclical_overrides!AM156)</f>
        <v>2.8069999999999999</v>
      </c>
      <c r="AN156" s="72" t="str">
        <f>IF(Cyclical_overrides!AN156 = "",
IF(INDEX(F_Inputs_cyclical!$A$1:$BE$243, MATCH('Cyclical_after overrides'!$A156, F_Inputs_cyclical!$A$1:$A$243, 0), MATCH('Cyclical_after overrides'!AN$1, F_Inputs_cyclical!$A$1:$BE$1, 0))="", "", INDEX(F_Inputs_cyclical!$A$1:$BE$243, MATCH('Cyclical_after overrides'!$A156, F_Inputs_cyclical!$A$1:$A$243, 0), MATCH('Cyclical_after overrides'!AN$1, F_Inputs_cyclical!$A$1:$BE$1, 0))),
Cyclical_overrides!AN156)</f>
        <v/>
      </c>
      <c r="AO156" s="72">
        <f>IF(Cyclical_overrides!AO156 = "",
IF(INDEX(F_Inputs_cyclical!$A$1:$BE$243, MATCH('Cyclical_after overrides'!$A156, F_Inputs_cyclical!$A$1:$A$243, 0), MATCH('Cyclical_after overrides'!AO$1, F_Inputs_cyclical!$A$1:$BE$1, 0))="", "", INDEX(F_Inputs_cyclical!$A$1:$BE$243, MATCH('Cyclical_after overrides'!$A156, F_Inputs_cyclical!$A$1:$A$243, 0), MATCH('Cyclical_after overrides'!AO$1, F_Inputs_cyclical!$A$1:$BE$1, 0))),
Cyclical_overrides!AO156)</f>
        <v>3.2000000000000001E-2</v>
      </c>
      <c r="AP156" s="72">
        <f>IF(Cyclical_overrides!AP156 = "",
IF(INDEX(F_Inputs_cyclical!$A$1:$BE$243, MATCH('Cyclical_after overrides'!$A156, F_Inputs_cyclical!$A$1:$A$243, 0), MATCH('Cyclical_after overrides'!AP$1, F_Inputs_cyclical!$A$1:$BE$1, 0))="", "", INDEX(F_Inputs_cyclical!$A$1:$BE$243, MATCH('Cyclical_after overrides'!$A156, F_Inputs_cyclical!$A$1:$A$243, 0), MATCH('Cyclical_after overrides'!AP$1, F_Inputs_cyclical!$A$1:$BE$1, 0))),
Cyclical_overrides!AP156)</f>
        <v>0.436</v>
      </c>
      <c r="AQ156" s="72" t="str">
        <f>IF(Cyclical_overrides!AQ156 = "",
IF(INDEX(F_Inputs_cyclical!$A$1:$BE$243, MATCH('Cyclical_after overrides'!$A156, F_Inputs_cyclical!$A$1:$A$243, 0), MATCH('Cyclical_after overrides'!AQ$1, F_Inputs_cyclical!$A$1:$BE$1, 0))="", "", INDEX(F_Inputs_cyclical!$A$1:$BE$243, MATCH('Cyclical_after overrides'!$A156, F_Inputs_cyclical!$A$1:$A$243, 0), MATCH('Cyclical_after overrides'!AQ$1, F_Inputs_cyclical!$A$1:$BE$1, 0))),
Cyclical_overrides!AQ156)</f>
        <v/>
      </c>
      <c r="AR156" s="72" t="str">
        <f>IF(Cyclical_overrides!AR156 = "",
IF(INDEX(F_Inputs_cyclical!$A$1:$BE$243, MATCH('Cyclical_after overrides'!$A156, F_Inputs_cyclical!$A$1:$A$243, 0), MATCH('Cyclical_after overrides'!AR$1, F_Inputs_cyclical!$A$1:$BE$1, 0))="", "", INDEX(F_Inputs_cyclical!$A$1:$BE$243, MATCH('Cyclical_after overrides'!$A156, F_Inputs_cyclical!$A$1:$A$243, 0), MATCH('Cyclical_after overrides'!AR$1, F_Inputs_cyclical!$A$1:$BE$1, 0))),
Cyclical_overrides!AR156)</f>
        <v/>
      </c>
      <c r="AS156" s="72" t="str">
        <f>IF(Cyclical_overrides!AS156 = "",
IF(INDEX(F_Inputs_cyclical!$A$1:$BE$243, MATCH('Cyclical_after overrides'!$A156, F_Inputs_cyclical!$A$1:$A$243, 0), MATCH('Cyclical_after overrides'!AS$1, F_Inputs_cyclical!$A$1:$BE$1, 0))="", "", INDEX(F_Inputs_cyclical!$A$1:$BE$243, MATCH('Cyclical_after overrides'!$A156, F_Inputs_cyclical!$A$1:$A$243, 0), MATCH('Cyclical_after overrides'!AS$1, F_Inputs_cyclical!$A$1:$BE$1, 0))),
Cyclical_overrides!AS156)</f>
        <v/>
      </c>
      <c r="AT156" s="72" t="str">
        <f>IF(Cyclical_overrides!AT156 = "",
IF(INDEX(F_Inputs_cyclical!$A$1:$BE$243, MATCH('Cyclical_after overrides'!$A156, F_Inputs_cyclical!$A$1:$A$243, 0), MATCH('Cyclical_after overrides'!AT$1, F_Inputs_cyclical!$A$1:$BE$1, 0))="", "", INDEX(F_Inputs_cyclical!$A$1:$BE$243, MATCH('Cyclical_after overrides'!$A156, F_Inputs_cyclical!$A$1:$A$243, 0), MATCH('Cyclical_after overrides'!AT$1, F_Inputs_cyclical!$A$1:$BE$1, 0))),
Cyclical_overrides!AT156)</f>
        <v/>
      </c>
      <c r="AU156" s="72" t="str">
        <f>IF(Cyclical_overrides!AU156 = "",
IF(INDEX(F_Inputs_cyclical!$A$1:$BE$243, MATCH('Cyclical_after overrides'!$A156, F_Inputs_cyclical!$A$1:$A$243, 0), MATCH('Cyclical_after overrides'!AU$1, F_Inputs_cyclical!$A$1:$BE$1, 0))="", "", INDEX(F_Inputs_cyclical!$A$1:$BE$243, MATCH('Cyclical_after overrides'!$A156, F_Inputs_cyclical!$A$1:$A$243, 0), MATCH('Cyclical_after overrides'!AU$1, F_Inputs_cyclical!$A$1:$BE$1, 0))),
Cyclical_overrides!AU156)</f>
        <v/>
      </c>
      <c r="AV156" s="72" t="str">
        <f>IF(Cyclical_overrides!AV156 = "",
IF(INDEX(F_Inputs_cyclical!$A$1:$BE$243, MATCH('Cyclical_after overrides'!$A156, F_Inputs_cyclical!$A$1:$A$243, 0), MATCH('Cyclical_after overrides'!AV$1, F_Inputs_cyclical!$A$1:$BE$1, 0))="", "", INDEX(F_Inputs_cyclical!$A$1:$BE$243, MATCH('Cyclical_after overrides'!$A156, F_Inputs_cyclical!$A$1:$A$243, 0), MATCH('Cyclical_after overrides'!AV$1, F_Inputs_cyclical!$A$1:$BE$1, 0))),
Cyclical_overrides!AV156)</f>
        <v/>
      </c>
      <c r="AW156" s="72">
        <f>IF(Cyclical_overrides!AW156 = "",
IF(INDEX(F_Inputs_cyclical!$A$1:$BE$243, MATCH('Cyclical_after overrides'!$A156, F_Inputs_cyclical!$A$1:$A$243, 0), MATCH('Cyclical_after overrides'!AW$1, F_Inputs_cyclical!$A$1:$BE$1, 0))="", "", INDEX(F_Inputs_cyclical!$A$1:$BE$243, MATCH('Cyclical_after overrides'!$A156, F_Inputs_cyclical!$A$1:$A$243, 0), MATCH('Cyclical_after overrides'!AW$1, F_Inputs_cyclical!$A$1:$BE$1, 0))),
Cyclical_overrides!AW156)</f>
        <v>1</v>
      </c>
      <c r="AX156" s="72">
        <f>IF(Cyclical_overrides!AX156 = "",
IF(INDEX(F_Inputs_cyclical!$A$1:$BE$243, MATCH('Cyclical_after overrides'!$A156, F_Inputs_cyclical!$A$1:$A$243, 0), MATCH('Cyclical_after overrides'!AX$1, F_Inputs_cyclical!$A$1:$BE$1, 0))="", "", INDEX(F_Inputs_cyclical!$A$1:$BE$243, MATCH('Cyclical_after overrides'!$A156, F_Inputs_cyclical!$A$1:$A$243, 0), MATCH('Cyclical_after overrides'!AX$1, F_Inputs_cyclical!$A$1:$BE$1, 0))),
Cyclical_overrides!AX156)</f>
        <v>19.174739428327733</v>
      </c>
      <c r="AY156" s="72">
        <f>IF(Cyclical_overrides!AY156 = "",
IF(INDEX(F_Inputs_cyclical!$A$1:$BE$243, MATCH('Cyclical_after overrides'!$A156, F_Inputs_cyclical!$A$1:$A$243, 0), MATCH('Cyclical_after overrides'!AY$1, F_Inputs_cyclical!$A$1:$BE$1, 0))="", "", INDEX(F_Inputs_cyclical!$A$1:$BE$243, MATCH('Cyclical_after overrides'!$A156, F_Inputs_cyclical!$A$1:$A$243, 0), MATCH('Cyclical_after overrides'!AY$1, F_Inputs_cyclical!$A$1:$BE$1, 0))),
Cyclical_overrides!AY156)</f>
        <v>140.1635280446751</v>
      </c>
      <c r="AZ156" s="72">
        <f>IF(Cyclical_overrides!AZ156 = "",
IF(INDEX(F_Inputs_cyclical!$A$1:$BE$243, MATCH('Cyclical_after overrides'!$A156, F_Inputs_cyclical!$A$1:$A$243, 0), MATCH('Cyclical_after overrides'!AZ$1, F_Inputs_cyclical!$A$1:$BE$1, 0))="", "", INDEX(F_Inputs_cyclical!$A$1:$BE$243, MATCH('Cyclical_after overrides'!$A156, F_Inputs_cyclical!$A$1:$A$243, 0), MATCH('Cyclical_after overrides'!AZ$1, F_Inputs_cyclical!$A$1:$BE$1, 0))),
Cyclical_overrides!AZ156)</f>
        <v>1.5792342427468673</v>
      </c>
      <c r="BA156" s="72">
        <f>IF(Cyclical_overrides!BA156 = "",
IF(INDEX(F_Inputs_cyclical!$A$1:$BE$243, MATCH('Cyclical_after overrides'!$A156, F_Inputs_cyclical!$A$1:$A$243, 0), MATCH('Cyclical_after overrides'!BA$1, F_Inputs_cyclical!$A$1:$BE$1, 0))="", "", INDEX(F_Inputs_cyclical!$A$1:$BE$243, MATCH('Cyclical_after overrides'!$A156, F_Inputs_cyclical!$A$1:$A$243, 0), MATCH('Cyclical_after overrides'!BA$1, F_Inputs_cyclical!$A$1:$BE$1, 0))),
Cyclical_overrides!BA156)</f>
        <v>10.777668096352944</v>
      </c>
      <c r="BB156" s="72">
        <f>IF(Cyclical_overrides!BB156 = "",
IF(INDEX(F_Inputs_cyclical!$A$1:$BE$243, MATCH('Cyclical_after overrides'!$A156, F_Inputs_cyclical!$A$1:$A$243, 0), MATCH('Cyclical_after overrides'!BB$1, F_Inputs_cyclical!$A$1:$BE$1, 0))="", "", INDEX(F_Inputs_cyclical!$A$1:$BE$243, MATCH('Cyclical_after overrides'!$A156, F_Inputs_cyclical!$A$1:$A$243, 0), MATCH('Cyclical_after overrides'!BB$1, F_Inputs_cyclical!$A$1:$BE$1, 0))),
Cyclical_overrides!BB156)</f>
        <v>10.777668096352944</v>
      </c>
      <c r="BC156" s="72">
        <f>IF(Cyclical_overrides!BC156 = "",
IF(INDEX(F_Inputs_cyclical!$A$1:$BE$243, MATCH('Cyclical_after overrides'!$A156, F_Inputs_cyclical!$A$1:$A$243, 0), MATCH('Cyclical_after overrides'!BC$1, F_Inputs_cyclical!$A$1:$BE$1, 0))="", "", INDEX(F_Inputs_cyclical!$A$1:$BE$243, MATCH('Cyclical_after overrides'!$A156, F_Inputs_cyclical!$A$1:$A$243, 0), MATCH('Cyclical_after overrides'!BC$1, F_Inputs_cyclical!$A$1:$BE$1, 0))),
Cyclical_overrides!BC156)</f>
        <v>14.826482115819141</v>
      </c>
      <c r="BD156" s="72">
        <f>IF(Cyclical_overrides!BD156 = "",
IF(INDEX(F_Inputs_cyclical!$A$1:$BE$243, MATCH('Cyclical_after overrides'!$A156, F_Inputs_cyclical!$A$1:$A$243, 0), MATCH('Cyclical_after overrides'!BD$1, F_Inputs_cyclical!$A$1:$BE$1, 0))="", "", INDEX(F_Inputs_cyclical!$A$1:$BE$243, MATCH('Cyclical_after overrides'!$A156, F_Inputs_cyclical!$A$1:$A$243, 0), MATCH('Cyclical_after overrides'!BD$1, F_Inputs_cyclical!$A$1:$BE$1, 0))),
Cyclical_overrides!BD156)</f>
        <v>101.785</v>
      </c>
      <c r="BE156" s="194"/>
    </row>
    <row r="157" spans="1:57" x14ac:dyDescent="0.4">
      <c r="A157" s="63" t="str">
        <f t="shared" si="2"/>
        <v>BRL24</v>
      </c>
      <c r="B157" s="63" t="s">
        <v>409</v>
      </c>
      <c r="C157" s="63" t="s">
        <v>263</v>
      </c>
      <c r="D157" s="72">
        <f>IF(Cyclical_overrides!D157 = "",
IF(INDEX(F_Inputs_cyclical!$A$1:$BE$243, MATCH('Cyclical_after overrides'!$A157, F_Inputs_cyclical!$A$1:$A$243, 0), MATCH('Cyclical_after overrides'!D$1, F_Inputs_cyclical!$A$1:$BE$1, 0))="", "", INDEX(F_Inputs_cyclical!$A$1:$BE$243, MATCH('Cyclical_after overrides'!$A157, F_Inputs_cyclical!$A$1:$A$243, 0), MATCH('Cyclical_after overrides'!D$1, F_Inputs_cyclical!$A$1:$BE$1, 0))),
Cyclical_overrides!D157)</f>
        <v>2.5190000000000001</v>
      </c>
      <c r="E157" s="72">
        <f>IF(Cyclical_overrides!E157 = "",
IF(INDEX(F_Inputs_cyclical!$A$1:$BE$243, MATCH('Cyclical_after overrides'!$A157, F_Inputs_cyclical!$A$1:$A$243, 0), MATCH('Cyclical_after overrides'!E$1, F_Inputs_cyclical!$A$1:$BE$1, 0))="", "", INDEX(F_Inputs_cyclical!$A$1:$BE$243, MATCH('Cyclical_after overrides'!$A157, F_Inputs_cyclical!$A$1:$A$243, 0), MATCH('Cyclical_after overrides'!E$1, F_Inputs_cyclical!$A$1:$BE$1, 0))),
Cyclical_overrides!E157)</f>
        <v>0.67600000000000005</v>
      </c>
      <c r="F157" s="72">
        <f>IF(Cyclical_overrides!F157 = "",
IF(INDEX(F_Inputs_cyclical!$A$1:$BE$243, MATCH('Cyclical_after overrides'!$A157, F_Inputs_cyclical!$A$1:$A$243, 0), MATCH('Cyclical_after overrides'!F$1, F_Inputs_cyclical!$A$1:$BE$1, 0))="", "", INDEX(F_Inputs_cyclical!$A$1:$BE$243, MATCH('Cyclical_after overrides'!$A157, F_Inputs_cyclical!$A$1:$A$243, 0), MATCH('Cyclical_after overrides'!F$1, F_Inputs_cyclical!$A$1:$BE$1, 0))),
Cyclical_overrides!F157)</f>
        <v>3.8159999999999998</v>
      </c>
      <c r="G157" s="72">
        <f>IF(Cyclical_overrides!G157 = "",
IF(INDEX(F_Inputs_cyclical!$A$1:$BE$243, MATCH('Cyclical_after overrides'!$A157, F_Inputs_cyclical!$A$1:$A$243, 0), MATCH('Cyclical_after overrides'!G$1, F_Inputs_cyclical!$A$1:$BE$1, 0))="", "", INDEX(F_Inputs_cyclical!$A$1:$BE$243, MATCH('Cyclical_after overrides'!$A157, F_Inputs_cyclical!$A$1:$A$243, 0), MATCH('Cyclical_after overrides'!G$1, F_Inputs_cyclical!$A$1:$BE$1, 0))),
Cyclical_overrides!G157)</f>
        <v>0.40300000000000002</v>
      </c>
      <c r="H157" s="72">
        <f>IF(Cyclical_overrides!H157 = "",
IF(INDEX(F_Inputs_cyclical!$A$1:$BE$243, MATCH('Cyclical_after overrides'!$A157, F_Inputs_cyclical!$A$1:$A$243, 0), MATCH('Cyclical_after overrides'!H$1, F_Inputs_cyclical!$A$1:$BE$1, 0))="", "", INDEX(F_Inputs_cyclical!$A$1:$BE$243, MATCH('Cyclical_after overrides'!$A157, F_Inputs_cyclical!$A$1:$A$243, 0), MATCH('Cyclical_after overrides'!H$1, F_Inputs_cyclical!$A$1:$BE$1, 0))),
Cyclical_overrides!H157)</f>
        <v>3.0000000000000001E-3</v>
      </c>
      <c r="I157" s="72">
        <f>IF(Cyclical_overrides!I157 = "",
IF(INDEX(F_Inputs_cyclical!$A$1:$BE$243, MATCH('Cyclical_after overrides'!$A157, F_Inputs_cyclical!$A$1:$A$243, 0), MATCH('Cyclical_after overrides'!I$1, F_Inputs_cyclical!$A$1:$BE$1, 0))="", "", INDEX(F_Inputs_cyclical!$A$1:$BE$243, MATCH('Cyclical_after overrides'!$A157, F_Inputs_cyclical!$A$1:$A$243, 0), MATCH('Cyclical_after overrides'!I$1, F_Inputs_cyclical!$A$1:$BE$1, 0))),
Cyclical_overrides!I157)</f>
        <v>0</v>
      </c>
      <c r="J157" s="72" t="str">
        <f>IF(Cyclical_overrides!J157 = "",
IF(INDEX(F_Inputs_cyclical!$A$1:$BE$243, MATCH('Cyclical_after overrides'!$A157, F_Inputs_cyclical!$A$1:$A$243, 0), MATCH('Cyclical_after overrides'!J$1, F_Inputs_cyclical!$A$1:$BE$1, 0))="", "", INDEX(F_Inputs_cyclical!$A$1:$BE$243, MATCH('Cyclical_after overrides'!$A157, F_Inputs_cyclical!$A$1:$A$243, 0), MATCH('Cyclical_after overrides'!J$1, F_Inputs_cyclical!$A$1:$BE$1, 0))),
Cyclical_overrides!J157)</f>
        <v/>
      </c>
      <c r="K157" s="72">
        <f>IF(Cyclical_overrides!K157 = "",
IF(INDEX(F_Inputs_cyclical!$A$1:$BE$243, MATCH('Cyclical_after overrides'!$A157, F_Inputs_cyclical!$A$1:$A$243, 0), MATCH('Cyclical_after overrides'!K$1, F_Inputs_cyclical!$A$1:$BE$1, 0))="", "", INDEX(F_Inputs_cyclical!$A$1:$BE$243, MATCH('Cyclical_after overrides'!$A157, F_Inputs_cyclical!$A$1:$A$243, 0), MATCH('Cyclical_after overrides'!K$1, F_Inputs_cyclical!$A$1:$BE$1, 0))),
Cyclical_overrides!K157)</f>
        <v>3.044</v>
      </c>
      <c r="L157" s="72" t="str">
        <f>IF(Cyclical_overrides!L157 = "",
IF(INDEX(F_Inputs_cyclical!$A$1:$BE$243, MATCH('Cyclical_after overrides'!$A157, F_Inputs_cyclical!$A$1:$A$243, 0), MATCH('Cyclical_after overrides'!L$1, F_Inputs_cyclical!$A$1:$BE$1, 0))="", "", INDEX(F_Inputs_cyclical!$A$1:$BE$243, MATCH('Cyclical_after overrides'!$A157, F_Inputs_cyclical!$A$1:$A$243, 0), MATCH('Cyclical_after overrides'!L$1, F_Inputs_cyclical!$A$1:$BE$1, 0))),
Cyclical_overrides!L157)</f>
        <v/>
      </c>
      <c r="M157" s="72" t="str">
        <f>IF(Cyclical_overrides!M157 = "",
IF(INDEX(F_Inputs_cyclical!$A$1:$BE$243, MATCH('Cyclical_after overrides'!$A157, F_Inputs_cyclical!$A$1:$A$243, 0), MATCH('Cyclical_after overrides'!M$1, F_Inputs_cyclical!$A$1:$BE$1, 0))="", "", INDEX(F_Inputs_cyclical!$A$1:$BE$243, MATCH('Cyclical_after overrides'!$A157, F_Inputs_cyclical!$A$1:$A$243, 0), MATCH('Cyclical_after overrides'!M$1, F_Inputs_cyclical!$A$1:$BE$1, 0))),
Cyclical_overrides!M157)</f>
        <v/>
      </c>
      <c r="N157" s="72" t="str">
        <f>IF(Cyclical_overrides!N157 = "",
IF(INDEX(F_Inputs_cyclical!$A$1:$BE$243, MATCH('Cyclical_after overrides'!$A157, F_Inputs_cyclical!$A$1:$A$243, 0), MATCH('Cyclical_after overrides'!N$1, F_Inputs_cyclical!$A$1:$BE$1, 0))="", "", INDEX(F_Inputs_cyclical!$A$1:$BE$243, MATCH('Cyclical_after overrides'!$A157, F_Inputs_cyclical!$A$1:$A$243, 0), MATCH('Cyclical_after overrides'!N$1, F_Inputs_cyclical!$A$1:$BE$1, 0))),
Cyclical_overrides!N157)</f>
        <v/>
      </c>
      <c r="O157" s="72" t="str">
        <f>IF(Cyclical_overrides!O157 = "",
IF(INDEX(F_Inputs_cyclical!$A$1:$BE$243, MATCH('Cyclical_after overrides'!$A157, F_Inputs_cyclical!$A$1:$A$243, 0), MATCH('Cyclical_after overrides'!O$1, F_Inputs_cyclical!$A$1:$BE$1, 0))="", "", INDEX(F_Inputs_cyclical!$A$1:$BE$243, MATCH('Cyclical_after overrides'!$A157, F_Inputs_cyclical!$A$1:$A$243, 0), MATCH('Cyclical_after overrides'!O$1, F_Inputs_cyclical!$A$1:$BE$1, 0))),
Cyclical_overrides!O157)</f>
        <v/>
      </c>
      <c r="P157" s="72" t="str">
        <f>IF(Cyclical_overrides!P157 = "",
IF(INDEX(F_Inputs_cyclical!$A$1:$BE$243, MATCH('Cyclical_after overrides'!$A157, F_Inputs_cyclical!$A$1:$A$243, 0), MATCH('Cyclical_after overrides'!P$1, F_Inputs_cyclical!$A$1:$BE$1, 0))="", "", INDEX(F_Inputs_cyclical!$A$1:$BE$243, MATCH('Cyclical_after overrides'!$A157, F_Inputs_cyclical!$A$1:$A$243, 0), MATCH('Cyclical_after overrides'!P$1, F_Inputs_cyclical!$A$1:$BE$1, 0))),
Cyclical_overrides!P157)</f>
        <v/>
      </c>
      <c r="Q157" s="72" t="str">
        <f>IF(Cyclical_overrides!Q157 = "",
IF(INDEX(F_Inputs_cyclical!$A$1:$BE$243, MATCH('Cyclical_after overrides'!$A157, F_Inputs_cyclical!$A$1:$A$243, 0), MATCH('Cyclical_after overrides'!Q$1, F_Inputs_cyclical!$A$1:$BE$1, 0))="", "", INDEX(F_Inputs_cyclical!$A$1:$BE$243, MATCH('Cyclical_after overrides'!$A157, F_Inputs_cyclical!$A$1:$A$243, 0), MATCH('Cyclical_after overrides'!Q$1, F_Inputs_cyclical!$A$1:$BE$1, 0))),
Cyclical_overrides!Q157)</f>
        <v/>
      </c>
      <c r="R157" s="72" t="str">
        <f>IF(Cyclical_overrides!R157 = "",
IF(INDEX(F_Inputs_cyclical!$A$1:$BE$243, MATCH('Cyclical_after overrides'!$A157, F_Inputs_cyclical!$A$1:$A$243, 0), MATCH('Cyclical_after overrides'!R$1, F_Inputs_cyclical!$A$1:$BE$1, 0))="", "", INDEX(F_Inputs_cyclical!$A$1:$BE$243, MATCH('Cyclical_after overrides'!$A157, F_Inputs_cyclical!$A$1:$A$243, 0), MATCH('Cyclical_after overrides'!R$1, F_Inputs_cyclical!$A$1:$BE$1, 0))),
Cyclical_overrides!R157)</f>
        <v/>
      </c>
      <c r="S157" s="72" t="str">
        <f>IF(Cyclical_overrides!S157 = "",
IF(INDEX(F_Inputs_cyclical!$A$1:$BE$243, MATCH('Cyclical_after overrides'!$A157, F_Inputs_cyclical!$A$1:$A$243, 0), MATCH('Cyclical_after overrides'!S$1, F_Inputs_cyclical!$A$1:$BE$1, 0))="", "", INDEX(F_Inputs_cyclical!$A$1:$BE$243, MATCH('Cyclical_after overrides'!$A157, F_Inputs_cyclical!$A$1:$A$243, 0), MATCH('Cyclical_after overrides'!S$1, F_Inputs_cyclical!$A$1:$BE$1, 0))),
Cyclical_overrides!S157)</f>
        <v/>
      </c>
      <c r="T157" s="72" t="str">
        <f>IF(Cyclical_overrides!T157 = "",
IF(INDEX(F_Inputs_cyclical!$A$1:$BE$243, MATCH('Cyclical_after overrides'!$A157, F_Inputs_cyclical!$A$1:$A$243, 0), MATCH('Cyclical_after overrides'!T$1, F_Inputs_cyclical!$A$1:$BE$1, 0))="", "", INDEX(F_Inputs_cyclical!$A$1:$BE$243, MATCH('Cyclical_after overrides'!$A157, F_Inputs_cyclical!$A$1:$A$243, 0), MATCH('Cyclical_after overrides'!T$1, F_Inputs_cyclical!$A$1:$BE$1, 0))),
Cyclical_overrides!T157)</f>
        <v/>
      </c>
      <c r="U157" s="72" t="str">
        <f>IF(Cyclical_overrides!U157 = "",
IF(INDEX(F_Inputs_cyclical!$A$1:$BE$243, MATCH('Cyclical_after overrides'!$A157, F_Inputs_cyclical!$A$1:$A$243, 0), MATCH('Cyclical_after overrides'!U$1, F_Inputs_cyclical!$A$1:$BE$1, 0))="", "", INDEX(F_Inputs_cyclical!$A$1:$BE$243, MATCH('Cyclical_after overrides'!$A157, F_Inputs_cyclical!$A$1:$A$243, 0), MATCH('Cyclical_after overrides'!U$1, F_Inputs_cyclical!$A$1:$BE$1, 0))),
Cyclical_overrides!U157)</f>
        <v/>
      </c>
      <c r="V157" s="72">
        <f>IF(Cyclical_overrides!V157 = "",
IF(INDEX(F_Inputs_cyclical!$A$1:$BE$243, MATCH('Cyclical_after overrides'!$A157, F_Inputs_cyclical!$A$1:$A$243, 0), MATCH('Cyclical_after overrides'!V$1, F_Inputs_cyclical!$A$1:$BE$1, 0))="", "", INDEX(F_Inputs_cyclical!$A$1:$BE$243, MATCH('Cyclical_after overrides'!$A157, F_Inputs_cyclical!$A$1:$A$243, 0), MATCH('Cyclical_after overrides'!V$1, F_Inputs_cyclical!$A$1:$BE$1, 0))),
Cyclical_overrides!V157)</f>
        <v>174.512</v>
      </c>
      <c r="W157" s="72">
        <f>IF(Cyclical_overrides!W157 = "",
IF(INDEX(F_Inputs_cyclical!$A$1:$BE$243, MATCH('Cyclical_after overrides'!$A157, F_Inputs_cyclical!$A$1:$A$243, 0), MATCH('Cyclical_after overrides'!W$1, F_Inputs_cyclical!$A$1:$BE$1, 0))="", "", INDEX(F_Inputs_cyclical!$A$1:$BE$243, MATCH('Cyclical_after overrides'!$A157, F_Inputs_cyclical!$A$1:$A$243, 0), MATCH('Cyclical_after overrides'!W$1, F_Inputs_cyclical!$A$1:$BE$1, 0))),
Cyclical_overrides!W157)</f>
        <v>342.87400000000002</v>
      </c>
      <c r="X157" s="72">
        <f>IF(Cyclical_overrides!X157 = "",
IF(INDEX(F_Inputs_cyclical!$A$1:$BE$243, MATCH('Cyclical_after overrides'!$A157, F_Inputs_cyclical!$A$1:$A$243, 0), MATCH('Cyclical_after overrides'!X$1, F_Inputs_cyclical!$A$1:$BE$1, 0))="", "", INDEX(F_Inputs_cyclical!$A$1:$BE$243, MATCH('Cyclical_after overrides'!$A157, F_Inputs_cyclical!$A$1:$A$243, 0), MATCH('Cyclical_after overrides'!X$1, F_Inputs_cyclical!$A$1:$BE$1, 0))),
Cyclical_overrides!X157)</f>
        <v>0</v>
      </c>
      <c r="Y157" s="72">
        <f>IF(Cyclical_overrides!Y157 = "",
IF(INDEX(F_Inputs_cyclical!$A$1:$BE$243, MATCH('Cyclical_after overrides'!$A157, F_Inputs_cyclical!$A$1:$A$243, 0), MATCH('Cyclical_after overrides'!Y$1, F_Inputs_cyclical!$A$1:$BE$1, 0))="", "", INDEX(F_Inputs_cyclical!$A$1:$BE$243, MATCH('Cyclical_after overrides'!$A157, F_Inputs_cyclical!$A$1:$A$243, 0), MATCH('Cyclical_after overrides'!Y$1, F_Inputs_cyclical!$A$1:$BE$1, 0))),
Cyclical_overrides!Y157)</f>
        <v>0</v>
      </c>
      <c r="Z157" s="72">
        <f>IF(Cyclical_overrides!Z157 = "",
IF(INDEX(F_Inputs_cyclical!$A$1:$BE$243, MATCH('Cyclical_after overrides'!$A157, F_Inputs_cyclical!$A$1:$A$243, 0), MATCH('Cyclical_after overrides'!Z$1, F_Inputs_cyclical!$A$1:$BE$1, 0))="", "", INDEX(F_Inputs_cyclical!$A$1:$BE$243, MATCH('Cyclical_after overrides'!$A157, F_Inputs_cyclical!$A$1:$A$243, 0), MATCH('Cyclical_after overrides'!Z$1, F_Inputs_cyclical!$A$1:$BE$1, 0))),
Cyclical_overrides!Z157)</f>
        <v>0</v>
      </c>
      <c r="AA157" s="72">
        <f>IF(Cyclical_overrides!AA157 = "",
IF(INDEX(F_Inputs_cyclical!$A$1:$BE$243, MATCH('Cyclical_after overrides'!$A157, F_Inputs_cyclical!$A$1:$A$243, 0), MATCH('Cyclical_after overrides'!AA$1, F_Inputs_cyclical!$A$1:$BE$1, 0))="", "", INDEX(F_Inputs_cyclical!$A$1:$BE$243, MATCH('Cyclical_after overrides'!$A157, F_Inputs_cyclical!$A$1:$A$243, 0), MATCH('Cyclical_after overrides'!AA$1, F_Inputs_cyclical!$A$1:$BE$1, 0))),
Cyclical_overrides!AA157)</f>
        <v>0</v>
      </c>
      <c r="AB157" s="72" t="str">
        <f>IF(Cyclical_overrides!AB157 = "",
IF(INDEX(F_Inputs_cyclical!$A$1:$BE$243, MATCH('Cyclical_after overrides'!$A157, F_Inputs_cyclical!$A$1:$A$243, 0), MATCH('Cyclical_after overrides'!AB$1, F_Inputs_cyclical!$A$1:$BE$1, 0))="", "", INDEX(F_Inputs_cyclical!$A$1:$BE$243, MATCH('Cyclical_after overrides'!$A157, F_Inputs_cyclical!$A$1:$A$243, 0), MATCH('Cyclical_after overrides'!AB$1, F_Inputs_cyclical!$A$1:$BE$1, 0))),
Cyclical_overrides!AB157)</f>
        <v/>
      </c>
      <c r="AC157" s="72">
        <f>IF(Cyclical_overrides!AC157 = "",
IF(INDEX(F_Inputs_cyclical!$A$1:$BE$243, MATCH('Cyclical_after overrides'!$A157, F_Inputs_cyclical!$A$1:$A$243, 0), MATCH('Cyclical_after overrides'!AC$1, F_Inputs_cyclical!$A$1:$BE$1, 0))="", "", INDEX(F_Inputs_cyclical!$A$1:$BE$243, MATCH('Cyclical_after overrides'!$A157, F_Inputs_cyclical!$A$1:$A$243, 0), MATCH('Cyclical_after overrides'!AC$1, F_Inputs_cyclical!$A$1:$BE$1, 0))),
Cyclical_overrides!AC157)</f>
        <v>10.234</v>
      </c>
      <c r="AD157" s="72">
        <f>IF(Cyclical_overrides!AD157 = "",
IF(INDEX(F_Inputs_cyclical!$A$1:$BE$243, MATCH('Cyclical_after overrides'!$A157, F_Inputs_cyclical!$A$1:$A$243, 0), MATCH('Cyclical_after overrides'!AD$1, F_Inputs_cyclical!$A$1:$BE$1, 0))="", "", INDEX(F_Inputs_cyclical!$A$1:$BE$243, MATCH('Cyclical_after overrides'!$A157, F_Inputs_cyclical!$A$1:$A$243, 0), MATCH('Cyclical_after overrides'!AD$1, F_Inputs_cyclical!$A$1:$BE$1, 0))),
Cyclical_overrides!AD157)</f>
        <v>0</v>
      </c>
      <c r="AE157" s="72">
        <f>IF(Cyclical_overrides!AE157 = "",
IF(INDEX(F_Inputs_cyclical!$A$1:$BE$243, MATCH('Cyclical_after overrides'!$A157, F_Inputs_cyclical!$A$1:$A$243, 0), MATCH('Cyclical_after overrides'!AE$1, F_Inputs_cyclical!$A$1:$BE$1, 0))="", "", INDEX(F_Inputs_cyclical!$A$1:$BE$243, MATCH('Cyclical_after overrides'!$A157, F_Inputs_cyclical!$A$1:$A$243, 0), MATCH('Cyclical_after overrides'!AE$1, F_Inputs_cyclical!$A$1:$BE$1, 0))),
Cyclical_overrides!AE157)</f>
        <v>1E-3</v>
      </c>
      <c r="AF157" s="72">
        <f>IF(Cyclical_overrides!AF157 = "",
IF(INDEX(F_Inputs_cyclical!$A$1:$BE$243, MATCH('Cyclical_after overrides'!$A157, F_Inputs_cyclical!$A$1:$A$243, 0), MATCH('Cyclical_after overrides'!AF$1, F_Inputs_cyclical!$A$1:$BE$1, 0))="", "", INDEX(F_Inputs_cyclical!$A$1:$BE$243, MATCH('Cyclical_after overrides'!$A157, F_Inputs_cyclical!$A$1:$A$243, 0), MATCH('Cyclical_after overrides'!AF$1, F_Inputs_cyclical!$A$1:$BE$1, 0))),
Cyclical_overrides!AF157)</f>
        <v>2.8000000000000001E-2</v>
      </c>
      <c r="AG157" s="72">
        <f>IF(Cyclical_overrides!AG157 = "",
IF(INDEX(F_Inputs_cyclical!$A$1:$BE$243, MATCH('Cyclical_after overrides'!$A157, F_Inputs_cyclical!$A$1:$A$243, 0), MATCH('Cyclical_after overrides'!AG$1, F_Inputs_cyclical!$A$1:$BE$1, 0))="", "", INDEX(F_Inputs_cyclical!$A$1:$BE$243, MATCH('Cyclical_after overrides'!$A157, F_Inputs_cyclical!$A$1:$A$243, 0), MATCH('Cyclical_after overrides'!AG$1, F_Inputs_cyclical!$A$1:$BE$1, 0))),
Cyclical_overrides!AG157)</f>
        <v>0.12</v>
      </c>
      <c r="AH157" s="72">
        <f>IF(Cyclical_overrides!AH157 = "",
IF(INDEX(F_Inputs_cyclical!$A$1:$BE$243, MATCH('Cyclical_after overrides'!$A157, F_Inputs_cyclical!$A$1:$A$243, 0), MATCH('Cyclical_after overrides'!AH$1, F_Inputs_cyclical!$A$1:$BE$1, 0))="", "", INDEX(F_Inputs_cyclical!$A$1:$BE$243, MATCH('Cyclical_after overrides'!$A157, F_Inputs_cyclical!$A$1:$A$243, 0), MATCH('Cyclical_after overrides'!AH$1, F_Inputs_cyclical!$A$1:$BE$1, 0))),
Cyclical_overrides!AH157)</f>
        <v>9.0150000000000006</v>
      </c>
      <c r="AI157" s="72">
        <f>IF(Cyclical_overrides!AI157 = "",
IF(INDEX(F_Inputs_cyclical!$A$1:$BE$243, MATCH('Cyclical_after overrides'!$A157, F_Inputs_cyclical!$A$1:$A$243, 0), MATCH('Cyclical_after overrides'!AI$1, F_Inputs_cyclical!$A$1:$BE$1, 0))="", "", INDEX(F_Inputs_cyclical!$A$1:$BE$243, MATCH('Cyclical_after overrides'!$A157, F_Inputs_cyclical!$A$1:$A$243, 0), MATCH('Cyclical_after overrides'!AI$1, F_Inputs_cyclical!$A$1:$BE$1, 0))),
Cyclical_overrides!AI157)</f>
        <v>0</v>
      </c>
      <c r="AJ157" s="72">
        <f>IF(Cyclical_overrides!AJ157 = "",
IF(INDEX(F_Inputs_cyclical!$A$1:$BE$243, MATCH('Cyclical_after overrides'!$A157, F_Inputs_cyclical!$A$1:$A$243, 0), MATCH('Cyclical_after overrides'!AJ$1, F_Inputs_cyclical!$A$1:$BE$1, 0))="", "", INDEX(F_Inputs_cyclical!$A$1:$BE$243, MATCH('Cyclical_after overrides'!$A157, F_Inputs_cyclical!$A$1:$A$243, 0), MATCH('Cyclical_after overrides'!AJ$1, F_Inputs_cyclical!$A$1:$BE$1, 0))),
Cyclical_overrides!AJ157)</f>
        <v>0</v>
      </c>
      <c r="AK157" s="72">
        <f>IF(Cyclical_overrides!AK157 = "",
IF(INDEX(F_Inputs_cyclical!$A$1:$BE$243, MATCH('Cyclical_after overrides'!$A157, F_Inputs_cyclical!$A$1:$A$243, 0), MATCH('Cyclical_after overrides'!AK$1, F_Inputs_cyclical!$A$1:$BE$1, 0))="", "", INDEX(F_Inputs_cyclical!$A$1:$BE$243, MATCH('Cyclical_after overrides'!$A157, F_Inputs_cyclical!$A$1:$A$243, 0), MATCH('Cyclical_after overrides'!AK$1, F_Inputs_cyclical!$A$1:$BE$1, 0))),
Cyclical_overrides!AK157)</f>
        <v>0</v>
      </c>
      <c r="AL157" s="72">
        <f>IF(Cyclical_overrides!AL157 = "",
IF(INDEX(F_Inputs_cyclical!$A$1:$BE$243, MATCH('Cyclical_after overrides'!$A157, F_Inputs_cyclical!$A$1:$A$243, 0), MATCH('Cyclical_after overrides'!AL$1, F_Inputs_cyclical!$A$1:$BE$1, 0))="", "", INDEX(F_Inputs_cyclical!$A$1:$BE$243, MATCH('Cyclical_after overrides'!$A157, F_Inputs_cyclical!$A$1:$A$243, 0), MATCH('Cyclical_after overrides'!AL$1, F_Inputs_cyclical!$A$1:$BE$1, 0))),
Cyclical_overrides!AL157)</f>
        <v>0.39</v>
      </c>
      <c r="AM157" s="72">
        <f>IF(Cyclical_overrides!AM157 = "",
IF(INDEX(F_Inputs_cyclical!$A$1:$BE$243, MATCH('Cyclical_after overrides'!$A157, F_Inputs_cyclical!$A$1:$A$243, 0), MATCH('Cyclical_after overrides'!AM$1, F_Inputs_cyclical!$A$1:$BE$1, 0))="", "", INDEX(F_Inputs_cyclical!$A$1:$BE$243, MATCH('Cyclical_after overrides'!$A157, F_Inputs_cyclical!$A$1:$A$243, 0), MATCH('Cyclical_after overrides'!AM$1, F_Inputs_cyclical!$A$1:$BE$1, 0))),
Cyclical_overrides!AM157)</f>
        <v>2.278</v>
      </c>
      <c r="AN157" s="72" t="str">
        <f>IF(Cyclical_overrides!AN157 = "",
IF(INDEX(F_Inputs_cyclical!$A$1:$BE$243, MATCH('Cyclical_after overrides'!$A157, F_Inputs_cyclical!$A$1:$A$243, 0), MATCH('Cyclical_after overrides'!AN$1, F_Inputs_cyclical!$A$1:$BE$1, 0))="", "", INDEX(F_Inputs_cyclical!$A$1:$BE$243, MATCH('Cyclical_after overrides'!$A157, F_Inputs_cyclical!$A$1:$A$243, 0), MATCH('Cyclical_after overrides'!AN$1, F_Inputs_cyclical!$A$1:$BE$1, 0))),
Cyclical_overrides!AN157)</f>
        <v/>
      </c>
      <c r="AO157" s="72">
        <f>IF(Cyclical_overrides!AO157 = "",
IF(INDEX(F_Inputs_cyclical!$A$1:$BE$243, MATCH('Cyclical_after overrides'!$A157, F_Inputs_cyclical!$A$1:$A$243, 0), MATCH('Cyclical_after overrides'!AO$1, F_Inputs_cyclical!$A$1:$BE$1, 0))="", "", INDEX(F_Inputs_cyclical!$A$1:$BE$243, MATCH('Cyclical_after overrides'!$A157, F_Inputs_cyclical!$A$1:$A$243, 0), MATCH('Cyclical_after overrides'!AO$1, F_Inputs_cyclical!$A$1:$BE$1, 0))),
Cyclical_overrides!AO157)</f>
        <v>2.5999999999999999E-2</v>
      </c>
      <c r="AP157" s="72">
        <f>IF(Cyclical_overrides!AP157 = "",
IF(INDEX(F_Inputs_cyclical!$A$1:$BE$243, MATCH('Cyclical_after overrides'!$A157, F_Inputs_cyclical!$A$1:$A$243, 0), MATCH('Cyclical_after overrides'!AP$1, F_Inputs_cyclical!$A$1:$BE$1, 0))="", "", INDEX(F_Inputs_cyclical!$A$1:$BE$243, MATCH('Cyclical_after overrides'!$A157, F_Inputs_cyclical!$A$1:$A$243, 0), MATCH('Cyclical_after overrides'!AP$1, F_Inputs_cyclical!$A$1:$BE$1, 0))),
Cyclical_overrides!AP157)</f>
        <v>0.36399999999999999</v>
      </c>
      <c r="AQ157" s="72" t="str">
        <f>IF(Cyclical_overrides!AQ157 = "",
IF(INDEX(F_Inputs_cyclical!$A$1:$BE$243, MATCH('Cyclical_after overrides'!$A157, F_Inputs_cyclical!$A$1:$A$243, 0), MATCH('Cyclical_after overrides'!AQ$1, F_Inputs_cyclical!$A$1:$BE$1, 0))="", "", INDEX(F_Inputs_cyclical!$A$1:$BE$243, MATCH('Cyclical_after overrides'!$A157, F_Inputs_cyclical!$A$1:$A$243, 0), MATCH('Cyclical_after overrides'!AQ$1, F_Inputs_cyclical!$A$1:$BE$1, 0))),
Cyclical_overrides!AQ157)</f>
        <v/>
      </c>
      <c r="AR157" s="72" t="str">
        <f>IF(Cyclical_overrides!AR157 = "",
IF(INDEX(F_Inputs_cyclical!$A$1:$BE$243, MATCH('Cyclical_after overrides'!$A157, F_Inputs_cyclical!$A$1:$A$243, 0), MATCH('Cyclical_after overrides'!AR$1, F_Inputs_cyclical!$A$1:$BE$1, 0))="", "", INDEX(F_Inputs_cyclical!$A$1:$BE$243, MATCH('Cyclical_after overrides'!$A157, F_Inputs_cyclical!$A$1:$A$243, 0), MATCH('Cyclical_after overrides'!AR$1, F_Inputs_cyclical!$A$1:$BE$1, 0))),
Cyclical_overrides!AR157)</f>
        <v/>
      </c>
      <c r="AS157" s="72" t="str">
        <f>IF(Cyclical_overrides!AS157 = "",
IF(INDEX(F_Inputs_cyclical!$A$1:$BE$243, MATCH('Cyclical_after overrides'!$A157, F_Inputs_cyclical!$A$1:$A$243, 0), MATCH('Cyclical_after overrides'!AS$1, F_Inputs_cyclical!$A$1:$BE$1, 0))="", "", INDEX(F_Inputs_cyclical!$A$1:$BE$243, MATCH('Cyclical_after overrides'!$A157, F_Inputs_cyclical!$A$1:$A$243, 0), MATCH('Cyclical_after overrides'!AS$1, F_Inputs_cyclical!$A$1:$BE$1, 0))),
Cyclical_overrides!AS157)</f>
        <v/>
      </c>
      <c r="AT157" s="72" t="str">
        <f>IF(Cyclical_overrides!AT157 = "",
IF(INDEX(F_Inputs_cyclical!$A$1:$BE$243, MATCH('Cyclical_after overrides'!$A157, F_Inputs_cyclical!$A$1:$A$243, 0), MATCH('Cyclical_after overrides'!AT$1, F_Inputs_cyclical!$A$1:$BE$1, 0))="", "", INDEX(F_Inputs_cyclical!$A$1:$BE$243, MATCH('Cyclical_after overrides'!$A157, F_Inputs_cyclical!$A$1:$A$243, 0), MATCH('Cyclical_after overrides'!AT$1, F_Inputs_cyclical!$A$1:$BE$1, 0))),
Cyclical_overrides!AT157)</f>
        <v/>
      </c>
      <c r="AU157" s="72" t="str">
        <f>IF(Cyclical_overrides!AU157 = "",
IF(INDEX(F_Inputs_cyclical!$A$1:$BE$243, MATCH('Cyclical_after overrides'!$A157, F_Inputs_cyclical!$A$1:$A$243, 0), MATCH('Cyclical_after overrides'!AU$1, F_Inputs_cyclical!$A$1:$BE$1, 0))="", "", INDEX(F_Inputs_cyclical!$A$1:$BE$243, MATCH('Cyclical_after overrides'!$A157, F_Inputs_cyclical!$A$1:$A$243, 0), MATCH('Cyclical_after overrides'!AU$1, F_Inputs_cyclical!$A$1:$BE$1, 0))),
Cyclical_overrides!AU157)</f>
        <v/>
      </c>
      <c r="AV157" s="72" t="str">
        <f>IF(Cyclical_overrides!AV157 = "",
IF(INDEX(F_Inputs_cyclical!$A$1:$BE$243, MATCH('Cyclical_after overrides'!$A157, F_Inputs_cyclical!$A$1:$A$243, 0), MATCH('Cyclical_after overrides'!AV$1, F_Inputs_cyclical!$A$1:$BE$1, 0))="", "", INDEX(F_Inputs_cyclical!$A$1:$BE$243, MATCH('Cyclical_after overrides'!$A157, F_Inputs_cyclical!$A$1:$A$243, 0), MATCH('Cyclical_after overrides'!AV$1, F_Inputs_cyclical!$A$1:$BE$1, 0))),
Cyclical_overrides!AV157)</f>
        <v/>
      </c>
      <c r="AW157" s="72">
        <f>IF(Cyclical_overrides!AW157 = "",
IF(INDEX(F_Inputs_cyclical!$A$1:$BE$243, MATCH('Cyclical_after overrides'!$A157, F_Inputs_cyclical!$A$1:$A$243, 0), MATCH('Cyclical_after overrides'!AW$1, F_Inputs_cyclical!$A$1:$BE$1, 0))="", "", INDEX(F_Inputs_cyclical!$A$1:$BE$243, MATCH('Cyclical_after overrides'!$A157, F_Inputs_cyclical!$A$1:$A$243, 0), MATCH('Cyclical_after overrides'!AW$1, F_Inputs_cyclical!$A$1:$BE$1, 0))),
Cyclical_overrides!AW157)</f>
        <v>0.94744609856262829</v>
      </c>
      <c r="AX157" s="72">
        <f>IF(Cyclical_overrides!AX157 = "",
IF(INDEX(F_Inputs_cyclical!$A$1:$BE$243, MATCH('Cyclical_after overrides'!$A157, F_Inputs_cyclical!$A$1:$A$243, 0), MATCH('Cyclical_after overrides'!AX$1, F_Inputs_cyclical!$A$1:$BE$1, 0))="", "", INDEX(F_Inputs_cyclical!$A$1:$BE$243, MATCH('Cyclical_after overrides'!$A157, F_Inputs_cyclical!$A$1:$A$243, 0), MATCH('Cyclical_after overrides'!AX$1, F_Inputs_cyclical!$A$1:$BE$1, 0))),
Cyclical_overrides!AX157)</f>
        <v>19.02403540011732</v>
      </c>
      <c r="AY157" s="72">
        <f>IF(Cyclical_overrides!AY157 = "",
IF(INDEX(F_Inputs_cyclical!$A$1:$BE$243, MATCH('Cyclical_after overrides'!$A157, F_Inputs_cyclical!$A$1:$A$243, 0), MATCH('Cyclical_after overrides'!AY$1, F_Inputs_cyclical!$A$1:$BE$1, 0))="", "", INDEX(F_Inputs_cyclical!$A$1:$BE$243, MATCH('Cyclical_after overrides'!$A157, F_Inputs_cyclical!$A$1:$A$243, 0), MATCH('Cyclical_after overrides'!AY$1, F_Inputs_cyclical!$A$1:$BE$1, 0))),
Cyclical_overrides!AY157)</f>
        <v>140.01950555275528</v>
      </c>
      <c r="AZ157" s="72">
        <f>IF(Cyclical_overrides!AZ157 = "",
IF(INDEX(F_Inputs_cyclical!$A$1:$BE$243, MATCH('Cyclical_after overrides'!$A157, F_Inputs_cyclical!$A$1:$A$243, 0), MATCH('Cyclical_after overrides'!AZ$1, F_Inputs_cyclical!$A$1:$BE$1, 0))="", "", INDEX(F_Inputs_cyclical!$A$1:$BE$243, MATCH('Cyclical_after overrides'!$A157, F_Inputs_cyclical!$A$1:$A$243, 0), MATCH('Cyclical_after overrides'!AZ$1, F_Inputs_cyclical!$A$1:$BE$1, 0))),
Cyclical_overrides!AZ157)</f>
        <v>1.6107612761223635</v>
      </c>
      <c r="BA157" s="72">
        <f>IF(Cyclical_overrides!BA157 = "",
IF(INDEX(F_Inputs_cyclical!$A$1:$BE$243, MATCH('Cyclical_after overrides'!$A157, F_Inputs_cyclical!$A$1:$A$243, 0), MATCH('Cyclical_after overrides'!BA$1, F_Inputs_cyclical!$A$1:$BE$1, 0))="", "", INDEX(F_Inputs_cyclical!$A$1:$BE$243, MATCH('Cyclical_after overrides'!$A157, F_Inputs_cyclical!$A$1:$A$243, 0), MATCH('Cyclical_after overrides'!BA$1, F_Inputs_cyclical!$A$1:$BE$1, 0))),
Cyclical_overrides!BA157)</f>
        <v>10.777668096352944</v>
      </c>
      <c r="BB157" s="72">
        <f>IF(Cyclical_overrides!BB157 = "",
IF(INDEX(F_Inputs_cyclical!$A$1:$BE$243, MATCH('Cyclical_after overrides'!$A157, F_Inputs_cyclical!$A$1:$A$243, 0), MATCH('Cyclical_after overrides'!BB$1, F_Inputs_cyclical!$A$1:$BE$1, 0))="", "", INDEX(F_Inputs_cyclical!$A$1:$BE$243, MATCH('Cyclical_after overrides'!$A157, F_Inputs_cyclical!$A$1:$A$243, 0), MATCH('Cyclical_after overrides'!BB$1, F_Inputs_cyclical!$A$1:$BE$1, 0))),
Cyclical_overrides!BB157)</f>
        <v>10.777668096352944</v>
      </c>
      <c r="BC157" s="72">
        <f>IF(Cyclical_overrides!BC157 = "",
IF(INDEX(F_Inputs_cyclical!$A$1:$BE$243, MATCH('Cyclical_after overrides'!$A157, F_Inputs_cyclical!$A$1:$A$243, 0), MATCH('Cyclical_after overrides'!BC$1, F_Inputs_cyclical!$A$1:$BE$1, 0))="", "", INDEX(F_Inputs_cyclical!$A$1:$BE$243, MATCH('Cyclical_after overrides'!$A157, F_Inputs_cyclical!$A$1:$A$243, 0), MATCH('Cyclical_after overrides'!BC$1, F_Inputs_cyclical!$A$1:$BE$1, 0))),
Cyclical_overrides!BC157)</f>
        <v>14.826482115819141</v>
      </c>
      <c r="BD157" s="72">
        <f>IF(Cyclical_overrides!BD157 = "",
IF(INDEX(F_Inputs_cyclical!$A$1:$BE$243, MATCH('Cyclical_after overrides'!$A157, F_Inputs_cyclical!$A$1:$A$243, 0), MATCH('Cyclical_after overrides'!BD$1, F_Inputs_cyclical!$A$1:$BE$1, 0))="", "", INDEX(F_Inputs_cyclical!$A$1:$BE$243, MATCH('Cyclical_after overrides'!$A157, F_Inputs_cyclical!$A$1:$A$243, 0), MATCH('Cyclical_after overrides'!BD$1, F_Inputs_cyclical!$A$1:$BE$1, 0))),
Cyclical_overrides!BD157)</f>
        <v>109.845</v>
      </c>
      <c r="BE157" s="194"/>
    </row>
    <row r="158" spans="1:57" x14ac:dyDescent="0.4">
      <c r="A158" s="63" t="str">
        <f t="shared" si="2"/>
        <v>BWH14</v>
      </c>
      <c r="B158" s="63" t="s">
        <v>421</v>
      </c>
      <c r="C158" s="63" t="s">
        <v>243</v>
      </c>
      <c r="D158" s="72">
        <f>IF(Cyclical_overrides!D158 = "",
IF(INDEX(F_Inputs_cyclical!$A$1:$BE$243, MATCH('Cyclical_after overrides'!$A158, F_Inputs_cyclical!$A$1:$A$243, 0), MATCH('Cyclical_after overrides'!D$1, F_Inputs_cyclical!$A$1:$BE$1, 0))="", "", INDEX(F_Inputs_cyclical!$A$1:$BE$243, MATCH('Cyclical_after overrides'!$A158, F_Inputs_cyclical!$A$1:$A$243, 0), MATCH('Cyclical_after overrides'!D$1, F_Inputs_cyclical!$A$1:$BE$1, 0))),
Cyclical_overrides!D158)</f>
        <v>1.3440000000000001</v>
      </c>
      <c r="E158" s="72">
        <f>IF(Cyclical_overrides!E158 = "",
IF(INDEX(F_Inputs_cyclical!$A$1:$BE$243, MATCH('Cyclical_after overrides'!$A158, F_Inputs_cyclical!$A$1:$A$243, 0), MATCH('Cyclical_after overrides'!E$1, F_Inputs_cyclical!$A$1:$BE$1, 0))="", "", INDEX(F_Inputs_cyclical!$A$1:$BE$243, MATCH('Cyclical_after overrides'!$A158, F_Inputs_cyclical!$A$1:$A$243, 0), MATCH('Cyclical_after overrides'!E$1, F_Inputs_cyclical!$A$1:$BE$1, 0))),
Cyclical_overrides!E158)</f>
        <v>0.47299999999999998</v>
      </c>
      <c r="F158" s="72">
        <f>IF(Cyclical_overrides!F158 = "",
IF(INDEX(F_Inputs_cyclical!$A$1:$BE$243, MATCH('Cyclical_after overrides'!$A158, F_Inputs_cyclical!$A$1:$A$243, 0), MATCH('Cyclical_after overrides'!F$1, F_Inputs_cyclical!$A$1:$BE$1, 0))="", "", INDEX(F_Inputs_cyclical!$A$1:$BE$243, MATCH('Cyclical_after overrides'!$A158, F_Inputs_cyclical!$A$1:$A$243, 0), MATCH('Cyclical_after overrides'!F$1, F_Inputs_cyclical!$A$1:$BE$1, 0))),
Cyclical_overrides!F158)</f>
        <v>0.29099999999999998</v>
      </c>
      <c r="G158" s="72">
        <f>IF(Cyclical_overrides!G158 = "",
IF(INDEX(F_Inputs_cyclical!$A$1:$BE$243, MATCH('Cyclical_after overrides'!$A158, F_Inputs_cyclical!$A$1:$A$243, 0), MATCH('Cyclical_after overrides'!G$1, F_Inputs_cyclical!$A$1:$BE$1, 0))="", "", INDEX(F_Inputs_cyclical!$A$1:$BE$243, MATCH('Cyclical_after overrides'!$A158, F_Inputs_cyclical!$A$1:$A$243, 0), MATCH('Cyclical_after overrides'!G$1, F_Inputs_cyclical!$A$1:$BE$1, 0))),
Cyclical_overrides!G158)</f>
        <v>0.16400000000000001</v>
      </c>
      <c r="H158" s="72">
        <f>IF(Cyclical_overrides!H158 = "",
IF(INDEX(F_Inputs_cyclical!$A$1:$BE$243, MATCH('Cyclical_after overrides'!$A158, F_Inputs_cyclical!$A$1:$A$243, 0), MATCH('Cyclical_after overrides'!H$1, F_Inputs_cyclical!$A$1:$BE$1, 0))="", "", INDEX(F_Inputs_cyclical!$A$1:$BE$243, MATCH('Cyclical_after overrides'!$A158, F_Inputs_cyclical!$A$1:$A$243, 0), MATCH('Cyclical_after overrides'!H$1, F_Inputs_cyclical!$A$1:$BE$1, 0))),
Cyclical_overrides!H158)</f>
        <v>1.0999999999999999E-2</v>
      </c>
      <c r="I158" s="72">
        <f>IF(Cyclical_overrides!I158 = "",
IF(INDEX(F_Inputs_cyclical!$A$1:$BE$243, MATCH('Cyclical_after overrides'!$A158, F_Inputs_cyclical!$A$1:$A$243, 0), MATCH('Cyclical_after overrides'!I$1, F_Inputs_cyclical!$A$1:$BE$1, 0))="", "", INDEX(F_Inputs_cyclical!$A$1:$BE$243, MATCH('Cyclical_after overrides'!$A158, F_Inputs_cyclical!$A$1:$A$243, 0), MATCH('Cyclical_after overrides'!I$1, F_Inputs_cyclical!$A$1:$BE$1, 0))),
Cyclical_overrides!I158)</f>
        <v>0.04</v>
      </c>
      <c r="J158" s="72">
        <f>IF(Cyclical_overrides!J158 = "",
IF(INDEX(F_Inputs_cyclical!$A$1:$BE$243, MATCH('Cyclical_after overrides'!$A158, F_Inputs_cyclical!$A$1:$A$243, 0), MATCH('Cyclical_after overrides'!J$1, F_Inputs_cyclical!$A$1:$BE$1, 0))="", "", INDEX(F_Inputs_cyclical!$A$1:$BE$243, MATCH('Cyclical_after overrides'!$A158, F_Inputs_cyclical!$A$1:$A$243, 0), MATCH('Cyclical_after overrides'!J$1, F_Inputs_cyclical!$A$1:$BE$1, 0))),
Cyclical_overrides!J158)</f>
        <v>3.9440000000000008</v>
      </c>
      <c r="K158" s="72">
        <f>IF(Cyclical_overrides!K158 = "",
IF(INDEX(F_Inputs_cyclical!$A$1:$BE$243, MATCH('Cyclical_after overrides'!$A158, F_Inputs_cyclical!$A$1:$A$243, 0), MATCH('Cyclical_after overrides'!K$1, F_Inputs_cyclical!$A$1:$BE$1, 0))="", "", INDEX(F_Inputs_cyclical!$A$1:$BE$243, MATCH('Cyclical_after overrides'!$A158, F_Inputs_cyclical!$A$1:$A$243, 0), MATCH('Cyclical_after overrides'!K$1, F_Inputs_cyclical!$A$1:$BE$1, 0))),
Cyclical_overrides!K158)</f>
        <v>0.29099999999999998</v>
      </c>
      <c r="L158" s="72">
        <f>IF(Cyclical_overrides!L158 = "",
IF(INDEX(F_Inputs_cyclical!$A$1:$BE$243, MATCH('Cyclical_after overrides'!$A158, F_Inputs_cyclical!$A$1:$A$243, 0), MATCH('Cyclical_after overrides'!L$1, F_Inputs_cyclical!$A$1:$BE$1, 0))="", "", INDEX(F_Inputs_cyclical!$A$1:$BE$243, MATCH('Cyclical_after overrides'!$A158, F_Inputs_cyclical!$A$1:$A$243, 0), MATCH('Cyclical_after overrides'!L$1, F_Inputs_cyclical!$A$1:$BE$1, 0))),
Cyclical_overrides!L158)</f>
        <v>0.23799999999999999</v>
      </c>
      <c r="M158" s="72">
        <f>IF(Cyclical_overrides!M158 = "",
IF(INDEX(F_Inputs_cyclical!$A$1:$BE$243, MATCH('Cyclical_after overrides'!$A158, F_Inputs_cyclical!$A$1:$A$243, 0), MATCH('Cyclical_after overrides'!M$1, F_Inputs_cyclical!$A$1:$BE$1, 0))="", "", INDEX(F_Inputs_cyclical!$A$1:$BE$243, MATCH('Cyclical_after overrides'!$A158, F_Inputs_cyclical!$A$1:$A$243, 0), MATCH('Cyclical_after overrides'!M$1, F_Inputs_cyclical!$A$1:$BE$1, 0))),
Cyclical_overrides!M158)</f>
        <v>0</v>
      </c>
      <c r="N158" s="72">
        <f>IF(Cyclical_overrides!N158 = "",
IF(INDEX(F_Inputs_cyclical!$A$1:$BE$243, MATCH('Cyclical_after overrides'!$A158, F_Inputs_cyclical!$A$1:$A$243, 0), MATCH('Cyclical_after overrides'!N$1, F_Inputs_cyclical!$A$1:$BE$1, 0))="", "", INDEX(F_Inputs_cyclical!$A$1:$BE$243, MATCH('Cyclical_after overrides'!$A158, F_Inputs_cyclical!$A$1:$A$243, 0), MATCH('Cyclical_after overrides'!N$1, F_Inputs_cyclical!$A$1:$BE$1, 0))),
Cyclical_overrides!N158)</f>
        <v>0.27699999999999997</v>
      </c>
      <c r="O158" s="72" t="str">
        <f>IF(Cyclical_overrides!O158 = "",
IF(INDEX(F_Inputs_cyclical!$A$1:$BE$243, MATCH('Cyclical_after overrides'!$A158, F_Inputs_cyclical!$A$1:$A$243, 0), MATCH('Cyclical_after overrides'!O$1, F_Inputs_cyclical!$A$1:$BE$1, 0))="", "", INDEX(F_Inputs_cyclical!$A$1:$BE$243, MATCH('Cyclical_after overrides'!$A158, F_Inputs_cyclical!$A$1:$A$243, 0), MATCH('Cyclical_after overrides'!O$1, F_Inputs_cyclical!$A$1:$BE$1, 0))),
Cyclical_overrides!O158)</f>
        <v/>
      </c>
      <c r="P158" s="72" t="str">
        <f>IF(Cyclical_overrides!P158 = "",
IF(INDEX(F_Inputs_cyclical!$A$1:$BE$243, MATCH('Cyclical_after overrides'!$A158, F_Inputs_cyclical!$A$1:$A$243, 0), MATCH('Cyclical_after overrides'!P$1, F_Inputs_cyclical!$A$1:$BE$1, 0))="", "", INDEX(F_Inputs_cyclical!$A$1:$BE$243, MATCH('Cyclical_after overrides'!$A158, F_Inputs_cyclical!$A$1:$A$243, 0), MATCH('Cyclical_after overrides'!P$1, F_Inputs_cyclical!$A$1:$BE$1, 0))),
Cyclical_overrides!P158)</f>
        <v/>
      </c>
      <c r="Q158" s="72" t="str">
        <f>IF(Cyclical_overrides!Q158 = "",
IF(INDEX(F_Inputs_cyclical!$A$1:$BE$243, MATCH('Cyclical_after overrides'!$A158, F_Inputs_cyclical!$A$1:$A$243, 0), MATCH('Cyclical_after overrides'!Q$1, F_Inputs_cyclical!$A$1:$BE$1, 0))="", "", INDEX(F_Inputs_cyclical!$A$1:$BE$243, MATCH('Cyclical_after overrides'!$A158, F_Inputs_cyclical!$A$1:$A$243, 0), MATCH('Cyclical_after overrides'!Q$1, F_Inputs_cyclical!$A$1:$BE$1, 0))),
Cyclical_overrides!Q158)</f>
        <v/>
      </c>
      <c r="R158" s="72" t="str">
        <f>IF(Cyclical_overrides!R158 = "",
IF(INDEX(F_Inputs_cyclical!$A$1:$BE$243, MATCH('Cyclical_after overrides'!$A158, F_Inputs_cyclical!$A$1:$A$243, 0), MATCH('Cyclical_after overrides'!R$1, F_Inputs_cyclical!$A$1:$BE$1, 0))="", "", INDEX(F_Inputs_cyclical!$A$1:$BE$243, MATCH('Cyclical_after overrides'!$A158, F_Inputs_cyclical!$A$1:$A$243, 0), MATCH('Cyclical_after overrides'!R$1, F_Inputs_cyclical!$A$1:$BE$1, 0))),
Cyclical_overrides!R158)</f>
        <v/>
      </c>
      <c r="S158" s="72" t="str">
        <f>IF(Cyclical_overrides!S158 = "",
IF(INDEX(F_Inputs_cyclical!$A$1:$BE$243, MATCH('Cyclical_after overrides'!$A158, F_Inputs_cyclical!$A$1:$A$243, 0), MATCH('Cyclical_after overrides'!S$1, F_Inputs_cyclical!$A$1:$BE$1, 0))="", "", INDEX(F_Inputs_cyclical!$A$1:$BE$243, MATCH('Cyclical_after overrides'!$A158, F_Inputs_cyclical!$A$1:$A$243, 0), MATCH('Cyclical_after overrides'!S$1, F_Inputs_cyclical!$A$1:$BE$1, 0))),
Cyclical_overrides!S158)</f>
        <v/>
      </c>
      <c r="T158" s="72" t="str">
        <f>IF(Cyclical_overrides!T158 = "",
IF(INDEX(F_Inputs_cyclical!$A$1:$BE$243, MATCH('Cyclical_after overrides'!$A158, F_Inputs_cyclical!$A$1:$A$243, 0), MATCH('Cyclical_after overrides'!T$1, F_Inputs_cyclical!$A$1:$BE$1, 0))="", "", INDEX(F_Inputs_cyclical!$A$1:$BE$243, MATCH('Cyclical_after overrides'!$A158, F_Inputs_cyclical!$A$1:$A$243, 0), MATCH('Cyclical_after overrides'!T$1, F_Inputs_cyclical!$A$1:$BE$1, 0))),
Cyclical_overrides!T158)</f>
        <v/>
      </c>
      <c r="U158" s="72">
        <f>IF(Cyclical_overrides!U158 = "",
IF(INDEX(F_Inputs_cyclical!$A$1:$BE$243, MATCH('Cyclical_after overrides'!$A158, F_Inputs_cyclical!$A$1:$A$243, 0), MATCH('Cyclical_after overrides'!U$1, F_Inputs_cyclical!$A$1:$BE$1, 0))="", "", INDEX(F_Inputs_cyclical!$A$1:$BE$243, MATCH('Cyclical_after overrides'!$A158, F_Inputs_cyclical!$A$1:$A$243, 0), MATCH('Cyclical_after overrides'!U$1, F_Inputs_cyclical!$A$1:$BE$1, 0))),
Cyclical_overrides!U158)</f>
        <v>3.6670000000000007</v>
      </c>
      <c r="V158" s="72">
        <f>IF(Cyclical_overrides!V158 = "",
IF(INDEX(F_Inputs_cyclical!$A$1:$BE$243, MATCH('Cyclical_after overrides'!$A158, F_Inputs_cyclical!$A$1:$A$243, 0), MATCH('Cyclical_after overrides'!V$1, F_Inputs_cyclical!$A$1:$BE$1, 0))="", "", INDEX(F_Inputs_cyclical!$A$1:$BE$243, MATCH('Cyclical_after overrides'!$A158, F_Inputs_cyclical!$A$1:$A$243, 0), MATCH('Cyclical_after overrides'!V$1, F_Inputs_cyclical!$A$1:$BE$1, 0))),
Cyclical_overrides!V158)</f>
        <v>66.679000000000002</v>
      </c>
      <c r="W158" s="72">
        <f>IF(Cyclical_overrides!W158 = "",
IF(INDEX(F_Inputs_cyclical!$A$1:$BE$243, MATCH('Cyclical_after overrides'!$A158, F_Inputs_cyclical!$A$1:$A$243, 0), MATCH('Cyclical_after overrides'!W$1, F_Inputs_cyclical!$A$1:$BE$1, 0))="", "", INDEX(F_Inputs_cyclical!$A$1:$BE$243, MATCH('Cyclical_after overrides'!$A158, F_Inputs_cyclical!$A$1:$A$243, 0), MATCH('Cyclical_after overrides'!W$1, F_Inputs_cyclical!$A$1:$BE$1, 0))),
Cyclical_overrides!W158)</f>
        <v>119.232</v>
      </c>
      <c r="X158" s="72">
        <f>IF(Cyclical_overrides!X158 = "",
IF(INDEX(F_Inputs_cyclical!$A$1:$BE$243, MATCH('Cyclical_after overrides'!$A158, F_Inputs_cyclical!$A$1:$A$243, 0), MATCH('Cyclical_after overrides'!X$1, F_Inputs_cyclical!$A$1:$BE$1, 0))="", "", INDEX(F_Inputs_cyclical!$A$1:$BE$243, MATCH('Cyclical_after overrides'!$A158, F_Inputs_cyclical!$A$1:$A$243, 0), MATCH('Cyclical_after overrides'!X$1, F_Inputs_cyclical!$A$1:$BE$1, 0))),
Cyclical_overrides!X158)</f>
        <v>0</v>
      </c>
      <c r="Y158" s="72">
        <f>IF(Cyclical_overrides!Y158 = "",
IF(INDEX(F_Inputs_cyclical!$A$1:$BE$243, MATCH('Cyclical_after overrides'!$A158, F_Inputs_cyclical!$A$1:$A$243, 0), MATCH('Cyclical_after overrides'!Y$1, F_Inputs_cyclical!$A$1:$BE$1, 0))="", "", INDEX(F_Inputs_cyclical!$A$1:$BE$243, MATCH('Cyclical_after overrides'!$A158, F_Inputs_cyclical!$A$1:$A$243, 0), MATCH('Cyclical_after overrides'!Y$1, F_Inputs_cyclical!$A$1:$BE$1, 0))),
Cyclical_overrides!Y158)</f>
        <v>0</v>
      </c>
      <c r="Z158" s="72">
        <f>IF(Cyclical_overrides!Z158 = "",
IF(INDEX(F_Inputs_cyclical!$A$1:$BE$243, MATCH('Cyclical_after overrides'!$A158, F_Inputs_cyclical!$A$1:$A$243, 0), MATCH('Cyclical_after overrides'!Z$1, F_Inputs_cyclical!$A$1:$BE$1, 0))="", "", INDEX(F_Inputs_cyclical!$A$1:$BE$243, MATCH('Cyclical_after overrides'!$A158, F_Inputs_cyclical!$A$1:$A$243, 0), MATCH('Cyclical_after overrides'!Z$1, F_Inputs_cyclical!$A$1:$BE$1, 0))),
Cyclical_overrides!Z158)</f>
        <v>0</v>
      </c>
      <c r="AA158" s="72">
        <f>IF(Cyclical_overrides!AA158 = "",
IF(INDEX(F_Inputs_cyclical!$A$1:$BE$243, MATCH('Cyclical_after overrides'!$A158, F_Inputs_cyclical!$A$1:$A$243, 0), MATCH('Cyclical_after overrides'!AA$1, F_Inputs_cyclical!$A$1:$BE$1, 0))="", "", INDEX(F_Inputs_cyclical!$A$1:$BE$243, MATCH('Cyclical_after overrides'!$A158, F_Inputs_cyclical!$A$1:$A$243, 0), MATCH('Cyclical_after overrides'!AA$1, F_Inputs_cyclical!$A$1:$BE$1, 0))),
Cyclical_overrides!AA158)</f>
        <v>0</v>
      </c>
      <c r="AB158" s="72">
        <f>IF(Cyclical_overrides!AB158 = "",
IF(INDEX(F_Inputs_cyclical!$A$1:$BE$243, MATCH('Cyclical_after overrides'!$A158, F_Inputs_cyclical!$A$1:$A$243, 0), MATCH('Cyclical_after overrides'!AB$1, F_Inputs_cyclical!$A$1:$BE$1, 0))="", "", INDEX(F_Inputs_cyclical!$A$1:$BE$243, MATCH('Cyclical_after overrides'!$A158, F_Inputs_cyclical!$A$1:$A$243, 0), MATCH('Cyclical_after overrides'!AB$1, F_Inputs_cyclical!$A$1:$BE$1, 0))),
Cyclical_overrides!AB158)</f>
        <v>0</v>
      </c>
      <c r="AC158" s="72" t="str">
        <f>IF(Cyclical_overrides!AC158 = "",
IF(INDEX(F_Inputs_cyclical!$A$1:$BE$243, MATCH('Cyclical_after overrides'!$A158, F_Inputs_cyclical!$A$1:$A$243, 0), MATCH('Cyclical_after overrides'!AC$1, F_Inputs_cyclical!$A$1:$BE$1, 0))="", "", INDEX(F_Inputs_cyclical!$A$1:$BE$243, MATCH('Cyclical_after overrides'!$A158, F_Inputs_cyclical!$A$1:$A$243, 0), MATCH('Cyclical_after overrides'!AC$1, F_Inputs_cyclical!$A$1:$BE$1, 0))),
Cyclical_overrides!AC158)</f>
        <v/>
      </c>
      <c r="AD158" s="72" t="str">
        <f>IF(Cyclical_overrides!AD158 = "",
IF(INDEX(F_Inputs_cyclical!$A$1:$BE$243, MATCH('Cyclical_after overrides'!$A158, F_Inputs_cyclical!$A$1:$A$243, 0), MATCH('Cyclical_after overrides'!AD$1, F_Inputs_cyclical!$A$1:$BE$1, 0))="", "", INDEX(F_Inputs_cyclical!$A$1:$BE$243, MATCH('Cyclical_after overrides'!$A158, F_Inputs_cyclical!$A$1:$A$243, 0), MATCH('Cyclical_after overrides'!AD$1, F_Inputs_cyclical!$A$1:$BE$1, 0))),
Cyclical_overrides!AD158)</f>
        <v/>
      </c>
      <c r="AE158" s="72" t="str">
        <f>IF(Cyclical_overrides!AE158 = "",
IF(INDEX(F_Inputs_cyclical!$A$1:$BE$243, MATCH('Cyclical_after overrides'!$A158, F_Inputs_cyclical!$A$1:$A$243, 0), MATCH('Cyclical_after overrides'!AE$1, F_Inputs_cyclical!$A$1:$BE$1, 0))="", "", INDEX(F_Inputs_cyclical!$A$1:$BE$243, MATCH('Cyclical_after overrides'!$A158, F_Inputs_cyclical!$A$1:$A$243, 0), MATCH('Cyclical_after overrides'!AE$1, F_Inputs_cyclical!$A$1:$BE$1, 0))),
Cyclical_overrides!AE158)</f>
        <v/>
      </c>
      <c r="AF158" s="72" t="str">
        <f>IF(Cyclical_overrides!AF158 = "",
IF(INDEX(F_Inputs_cyclical!$A$1:$BE$243, MATCH('Cyclical_after overrides'!$A158, F_Inputs_cyclical!$A$1:$A$243, 0), MATCH('Cyclical_after overrides'!AF$1, F_Inputs_cyclical!$A$1:$BE$1, 0))="", "", INDEX(F_Inputs_cyclical!$A$1:$BE$243, MATCH('Cyclical_after overrides'!$A158, F_Inputs_cyclical!$A$1:$A$243, 0), MATCH('Cyclical_after overrides'!AF$1, F_Inputs_cyclical!$A$1:$BE$1, 0))),
Cyclical_overrides!AF158)</f>
        <v/>
      </c>
      <c r="AG158" s="72" t="str">
        <f>IF(Cyclical_overrides!AG158 = "",
IF(INDEX(F_Inputs_cyclical!$A$1:$BE$243, MATCH('Cyclical_after overrides'!$A158, F_Inputs_cyclical!$A$1:$A$243, 0), MATCH('Cyclical_after overrides'!AG$1, F_Inputs_cyclical!$A$1:$BE$1, 0))="", "", INDEX(F_Inputs_cyclical!$A$1:$BE$243, MATCH('Cyclical_after overrides'!$A158, F_Inputs_cyclical!$A$1:$A$243, 0), MATCH('Cyclical_after overrides'!AG$1, F_Inputs_cyclical!$A$1:$BE$1, 0))),
Cyclical_overrides!AG158)</f>
        <v/>
      </c>
      <c r="AH158" s="72" t="str">
        <f>IF(Cyclical_overrides!AH158 = "",
IF(INDEX(F_Inputs_cyclical!$A$1:$BE$243, MATCH('Cyclical_after overrides'!$A158, F_Inputs_cyclical!$A$1:$A$243, 0), MATCH('Cyclical_after overrides'!AH$1, F_Inputs_cyclical!$A$1:$BE$1, 0))="", "", INDEX(F_Inputs_cyclical!$A$1:$BE$243, MATCH('Cyclical_after overrides'!$A158, F_Inputs_cyclical!$A$1:$A$243, 0), MATCH('Cyclical_after overrides'!AH$1, F_Inputs_cyclical!$A$1:$BE$1, 0))),
Cyclical_overrides!AH158)</f>
        <v/>
      </c>
      <c r="AI158" s="72" t="str">
        <f>IF(Cyclical_overrides!AI158 = "",
IF(INDEX(F_Inputs_cyclical!$A$1:$BE$243, MATCH('Cyclical_after overrides'!$A158, F_Inputs_cyclical!$A$1:$A$243, 0), MATCH('Cyclical_after overrides'!AI$1, F_Inputs_cyclical!$A$1:$BE$1, 0))="", "", INDEX(F_Inputs_cyclical!$A$1:$BE$243, MATCH('Cyclical_after overrides'!$A158, F_Inputs_cyclical!$A$1:$A$243, 0), MATCH('Cyclical_after overrides'!AI$1, F_Inputs_cyclical!$A$1:$BE$1, 0))),
Cyclical_overrides!AI158)</f>
        <v/>
      </c>
      <c r="AJ158" s="72" t="str">
        <f>IF(Cyclical_overrides!AJ158 = "",
IF(INDEX(F_Inputs_cyclical!$A$1:$BE$243, MATCH('Cyclical_after overrides'!$A158, F_Inputs_cyclical!$A$1:$A$243, 0), MATCH('Cyclical_after overrides'!AJ$1, F_Inputs_cyclical!$A$1:$BE$1, 0))="", "", INDEX(F_Inputs_cyclical!$A$1:$BE$243, MATCH('Cyclical_after overrides'!$A158, F_Inputs_cyclical!$A$1:$A$243, 0), MATCH('Cyclical_after overrides'!AJ$1, F_Inputs_cyclical!$A$1:$BE$1, 0))),
Cyclical_overrides!AJ158)</f>
        <v/>
      </c>
      <c r="AK158" s="72" t="str">
        <f>IF(Cyclical_overrides!AK158 = "",
IF(INDEX(F_Inputs_cyclical!$A$1:$BE$243, MATCH('Cyclical_after overrides'!$A158, F_Inputs_cyclical!$A$1:$A$243, 0), MATCH('Cyclical_after overrides'!AK$1, F_Inputs_cyclical!$A$1:$BE$1, 0))="", "", INDEX(F_Inputs_cyclical!$A$1:$BE$243, MATCH('Cyclical_after overrides'!$A158, F_Inputs_cyclical!$A$1:$A$243, 0), MATCH('Cyclical_after overrides'!AK$1, F_Inputs_cyclical!$A$1:$BE$1, 0))),
Cyclical_overrides!AK158)</f>
        <v/>
      </c>
      <c r="AL158" s="72" t="str">
        <f>IF(Cyclical_overrides!AL158 = "",
IF(INDEX(F_Inputs_cyclical!$A$1:$BE$243, MATCH('Cyclical_after overrides'!$A158, F_Inputs_cyclical!$A$1:$A$243, 0), MATCH('Cyclical_after overrides'!AL$1, F_Inputs_cyclical!$A$1:$BE$1, 0))="", "", INDEX(F_Inputs_cyclical!$A$1:$BE$243, MATCH('Cyclical_after overrides'!$A158, F_Inputs_cyclical!$A$1:$A$243, 0), MATCH('Cyclical_after overrides'!AL$1, F_Inputs_cyclical!$A$1:$BE$1, 0))),
Cyclical_overrides!AL158)</f>
        <v/>
      </c>
      <c r="AM158" s="72">
        <f>IF(Cyclical_overrides!AM158 = "",
IF(INDEX(F_Inputs_cyclical!$A$1:$BE$243, MATCH('Cyclical_after overrides'!$A158, F_Inputs_cyclical!$A$1:$A$243, 0), MATCH('Cyclical_after overrides'!AM$1, F_Inputs_cyclical!$A$1:$BE$1, 0))="", "", INDEX(F_Inputs_cyclical!$A$1:$BE$243, MATCH('Cyclical_after overrides'!$A158, F_Inputs_cyclical!$A$1:$A$243, 0), MATCH('Cyclical_after overrides'!AM$1, F_Inputs_cyclical!$A$1:$BE$1, 0))),
Cyclical_overrides!AM158)</f>
        <v>1.3440000000000001</v>
      </c>
      <c r="AN158" s="72">
        <f>IF(Cyclical_overrides!AN158 = "",
IF(INDEX(F_Inputs_cyclical!$A$1:$BE$243, MATCH('Cyclical_after overrides'!$A158, F_Inputs_cyclical!$A$1:$A$243, 0), MATCH('Cyclical_after overrides'!AN$1, F_Inputs_cyclical!$A$1:$BE$1, 0))="", "", INDEX(F_Inputs_cyclical!$A$1:$BE$243, MATCH('Cyclical_after overrides'!$A158, F_Inputs_cyclical!$A$1:$A$243, 0), MATCH('Cyclical_after overrides'!AN$1, F_Inputs_cyclical!$A$1:$BE$1, 0))),
Cyclical_overrides!AN158)</f>
        <v>3.6270000000000007</v>
      </c>
      <c r="AO158" s="72" t="str">
        <f>IF(Cyclical_overrides!AO158 = "",
IF(INDEX(F_Inputs_cyclical!$A$1:$BE$243, MATCH('Cyclical_after overrides'!$A158, F_Inputs_cyclical!$A$1:$A$243, 0), MATCH('Cyclical_after overrides'!AO$1, F_Inputs_cyclical!$A$1:$BE$1, 0))="", "", INDEX(F_Inputs_cyclical!$A$1:$BE$243, MATCH('Cyclical_after overrides'!$A158, F_Inputs_cyclical!$A$1:$A$243, 0), MATCH('Cyclical_after overrides'!AO$1, F_Inputs_cyclical!$A$1:$BE$1, 0))),
Cyclical_overrides!AO158)</f>
        <v/>
      </c>
      <c r="AP158" s="72" t="str">
        <f>IF(Cyclical_overrides!AP158 = "",
IF(INDEX(F_Inputs_cyclical!$A$1:$BE$243, MATCH('Cyclical_after overrides'!$A158, F_Inputs_cyclical!$A$1:$A$243, 0), MATCH('Cyclical_after overrides'!AP$1, F_Inputs_cyclical!$A$1:$BE$1, 0))="", "", INDEX(F_Inputs_cyclical!$A$1:$BE$243, MATCH('Cyclical_after overrides'!$A158, F_Inputs_cyclical!$A$1:$A$243, 0), MATCH('Cyclical_after overrides'!AP$1, F_Inputs_cyclical!$A$1:$BE$1, 0))),
Cyclical_overrides!AP158)</f>
        <v/>
      </c>
      <c r="AQ158" s="72" t="str">
        <f>IF(Cyclical_overrides!AQ158 = "",
IF(INDEX(F_Inputs_cyclical!$A$1:$BE$243, MATCH('Cyclical_after overrides'!$A158, F_Inputs_cyclical!$A$1:$A$243, 0), MATCH('Cyclical_after overrides'!AQ$1, F_Inputs_cyclical!$A$1:$BE$1, 0))="", "", INDEX(F_Inputs_cyclical!$A$1:$BE$243, MATCH('Cyclical_after overrides'!$A158, F_Inputs_cyclical!$A$1:$A$243, 0), MATCH('Cyclical_after overrides'!AQ$1, F_Inputs_cyclical!$A$1:$BE$1, 0))),
Cyclical_overrides!AQ158)</f>
        <v/>
      </c>
      <c r="AR158" s="72">
        <f>IF(Cyclical_overrides!AR158 = "",
IF(INDEX(F_Inputs_cyclical!$A$1:$BE$243, MATCH('Cyclical_after overrides'!$A158, F_Inputs_cyclical!$A$1:$A$243, 0), MATCH('Cyclical_after overrides'!AR$1, F_Inputs_cyclical!$A$1:$BE$1, 0))="", "", INDEX(F_Inputs_cyclical!$A$1:$BE$243, MATCH('Cyclical_after overrides'!$A158, F_Inputs_cyclical!$A$1:$A$243, 0), MATCH('Cyclical_after overrides'!AR$1, F_Inputs_cyclical!$A$1:$BE$1, 0))),
Cyclical_overrides!AR158)</f>
        <v>0</v>
      </c>
      <c r="AS158" s="72">
        <f>IF(Cyclical_overrides!AS158 = "",
IF(INDEX(F_Inputs_cyclical!$A$1:$BE$243, MATCH('Cyclical_after overrides'!$A158, F_Inputs_cyclical!$A$1:$A$243, 0), MATCH('Cyclical_after overrides'!AS$1, F_Inputs_cyclical!$A$1:$BE$1, 0))="", "", INDEX(F_Inputs_cyclical!$A$1:$BE$243, MATCH('Cyclical_after overrides'!$A158, F_Inputs_cyclical!$A$1:$A$243, 0), MATCH('Cyclical_after overrides'!AS$1, F_Inputs_cyclical!$A$1:$BE$1, 0))),
Cyclical_overrides!AS158)</f>
        <v>3.9E-2</v>
      </c>
      <c r="AT158" s="72">
        <f>IF(Cyclical_overrides!AT158 = "",
IF(INDEX(F_Inputs_cyclical!$A$1:$BE$243, MATCH('Cyclical_after overrides'!$A158, F_Inputs_cyclical!$A$1:$A$243, 0), MATCH('Cyclical_after overrides'!AT$1, F_Inputs_cyclical!$A$1:$BE$1, 0))="", "", INDEX(F_Inputs_cyclical!$A$1:$BE$243, MATCH('Cyclical_after overrides'!$A158, F_Inputs_cyclical!$A$1:$A$243, 0), MATCH('Cyclical_after overrides'!AT$1, F_Inputs_cyclical!$A$1:$BE$1, 0))),
Cyclical_overrides!AT158)</f>
        <v>0</v>
      </c>
      <c r="AU158" s="72">
        <f>IF(Cyclical_overrides!AU158 = "",
IF(INDEX(F_Inputs_cyclical!$A$1:$BE$243, MATCH('Cyclical_after overrides'!$A158, F_Inputs_cyclical!$A$1:$A$243, 0), MATCH('Cyclical_after overrides'!AU$1, F_Inputs_cyclical!$A$1:$BE$1, 0))="", "", INDEX(F_Inputs_cyclical!$A$1:$BE$243, MATCH('Cyclical_after overrides'!$A158, F_Inputs_cyclical!$A$1:$A$243, 0), MATCH('Cyclical_after overrides'!AU$1, F_Inputs_cyclical!$A$1:$BE$1, 0))),
Cyclical_overrides!AU158)</f>
        <v>0</v>
      </c>
      <c r="AV158" s="72" t="str">
        <f>IF(Cyclical_overrides!AV158 = "",
IF(INDEX(F_Inputs_cyclical!$A$1:$BE$243, MATCH('Cyclical_after overrides'!$A158, F_Inputs_cyclical!$A$1:$A$243, 0), MATCH('Cyclical_after overrides'!AV$1, F_Inputs_cyclical!$A$1:$BE$1, 0))="", "", INDEX(F_Inputs_cyclical!$A$1:$BE$243, MATCH('Cyclical_after overrides'!$A158, F_Inputs_cyclical!$A$1:$A$243, 0), MATCH('Cyclical_after overrides'!AV$1, F_Inputs_cyclical!$A$1:$BE$1, 0))),
Cyclical_overrides!AV158)</f>
        <v/>
      </c>
      <c r="AW158" s="72">
        <f>IF(Cyclical_overrides!AW158 = "",
IF(INDEX(F_Inputs_cyclical!$A$1:$BE$243, MATCH('Cyclical_after overrides'!$A158, F_Inputs_cyclical!$A$1:$A$243, 0), MATCH('Cyclical_after overrides'!AW$1, F_Inputs_cyclical!$A$1:$BE$1, 0))="", "", INDEX(F_Inputs_cyclical!$A$1:$BE$243, MATCH('Cyclical_after overrides'!$A158, F_Inputs_cyclical!$A$1:$A$243, 0), MATCH('Cyclical_after overrides'!AW$1, F_Inputs_cyclical!$A$1:$BE$1, 0))),
Cyclical_overrides!AW158)</f>
        <v>1.24788708586883</v>
      </c>
      <c r="AX158" s="72">
        <f>IF(Cyclical_overrides!AX158 = "",
IF(INDEX(F_Inputs_cyclical!$A$1:$BE$243, MATCH('Cyclical_after overrides'!$A158, F_Inputs_cyclical!$A$1:$A$243, 0), MATCH('Cyclical_after overrides'!AX$1, F_Inputs_cyclical!$A$1:$BE$1, 0))="", "", INDEX(F_Inputs_cyclical!$A$1:$BE$243, MATCH('Cyclical_after overrides'!$A158, F_Inputs_cyclical!$A$1:$A$243, 0), MATCH('Cyclical_after overrides'!AX$1, F_Inputs_cyclical!$A$1:$BE$1, 0))),
Cyclical_overrides!AX158)</f>
        <v>21.076714239731544</v>
      </c>
      <c r="AY158" s="72">
        <f>IF(Cyclical_overrides!AY158 = "",
IF(INDEX(F_Inputs_cyclical!$A$1:$BE$243, MATCH('Cyclical_after overrides'!$A158, F_Inputs_cyclical!$A$1:$A$243, 0), MATCH('Cyclical_after overrides'!AY$1, F_Inputs_cyclical!$A$1:$BE$1, 0))="", "", INDEX(F_Inputs_cyclical!$A$1:$BE$243, MATCH('Cyclical_after overrides'!$A158, F_Inputs_cyclical!$A$1:$A$243, 0), MATCH('Cyclical_after overrides'!AY$1, F_Inputs_cyclical!$A$1:$BE$1, 0))),
Cyclical_overrides!AY158)</f>
        <v>144.8378836801069</v>
      </c>
      <c r="AZ158" s="72">
        <f>IF(Cyclical_overrides!AZ158 = "",
IF(INDEX(F_Inputs_cyclical!$A$1:$BE$243, MATCH('Cyclical_after overrides'!$A158, F_Inputs_cyclical!$A$1:$A$243, 0), MATCH('Cyclical_after overrides'!AZ$1, F_Inputs_cyclical!$A$1:$BE$1, 0))="", "", INDEX(F_Inputs_cyclical!$A$1:$BE$243, MATCH('Cyclical_after overrides'!$A158, F_Inputs_cyclical!$A$1:$A$243, 0), MATCH('Cyclical_after overrides'!AZ$1, F_Inputs_cyclical!$A$1:$BE$1, 0))),
Cyclical_overrides!AZ158)</f>
        <v>1.7079397809475336</v>
      </c>
      <c r="BA158" s="72">
        <f>IF(Cyclical_overrides!BA158 = "",
IF(INDEX(F_Inputs_cyclical!$A$1:$BE$243, MATCH('Cyclical_after overrides'!$A158, F_Inputs_cyclical!$A$1:$A$243, 0), MATCH('Cyclical_after overrides'!BA$1, F_Inputs_cyclical!$A$1:$BE$1, 0))="", "", INDEX(F_Inputs_cyclical!$A$1:$BE$243, MATCH('Cyclical_after overrides'!$A158, F_Inputs_cyclical!$A$1:$A$243, 0), MATCH('Cyclical_after overrides'!BA$1, F_Inputs_cyclical!$A$1:$BE$1, 0))),
Cyclical_overrides!BA158)</f>
        <v>10.630604154214938</v>
      </c>
      <c r="BB158" s="72">
        <f>IF(Cyclical_overrides!BB158 = "",
IF(INDEX(F_Inputs_cyclical!$A$1:$BE$243, MATCH('Cyclical_after overrides'!$A158, F_Inputs_cyclical!$A$1:$A$243, 0), MATCH('Cyclical_after overrides'!BB$1, F_Inputs_cyclical!$A$1:$BE$1, 0))="", "", INDEX(F_Inputs_cyclical!$A$1:$BE$243, MATCH('Cyclical_after overrides'!$A158, F_Inputs_cyclical!$A$1:$A$243, 0), MATCH('Cyclical_after overrides'!BB$1, F_Inputs_cyclical!$A$1:$BE$1, 0))),
Cyclical_overrides!BB158)</f>
        <v>10.630604154214938</v>
      </c>
      <c r="BC158" s="72">
        <f>IF(Cyclical_overrides!BC158 = "",
IF(INDEX(F_Inputs_cyclical!$A$1:$BE$243, MATCH('Cyclical_after overrides'!$A158, F_Inputs_cyclical!$A$1:$A$243, 0), MATCH('Cyclical_after overrides'!BC$1, F_Inputs_cyclical!$A$1:$BE$1, 0))="", "", INDEX(F_Inputs_cyclical!$A$1:$BE$243, MATCH('Cyclical_after overrides'!$A158, F_Inputs_cyclical!$A$1:$A$243, 0), MATCH('Cyclical_after overrides'!BC$1, F_Inputs_cyclical!$A$1:$BE$1, 0))),
Cyclical_overrides!BC158)</f>
        <v>15.134879485693705</v>
      </c>
      <c r="BD158" s="72">
        <f>IF(Cyclical_overrides!BD158 = "",
IF(INDEX(F_Inputs_cyclical!$A$1:$BE$243, MATCH('Cyclical_after overrides'!$A158, F_Inputs_cyclical!$A$1:$A$243, 0), MATCH('Cyclical_after overrides'!BD$1, F_Inputs_cyclical!$A$1:$BE$1, 0))="", "", INDEX(F_Inputs_cyclical!$A$1:$BE$243, MATCH('Cyclical_after overrides'!$A158, F_Inputs_cyclical!$A$1:$A$243, 0), MATCH('Cyclical_after overrides'!BD$1, F_Inputs_cyclical!$A$1:$BE$1, 0))),
Cyclical_overrides!BD158)</f>
        <v>29.651461604831763</v>
      </c>
      <c r="BE158" s="194"/>
    </row>
    <row r="159" spans="1:57" x14ac:dyDescent="0.4">
      <c r="A159" s="63" t="str">
        <f t="shared" si="2"/>
        <v>BWH15</v>
      </c>
      <c r="B159" s="63" t="s">
        <v>421</v>
      </c>
      <c r="C159" s="63" t="s">
        <v>245</v>
      </c>
      <c r="D159" s="72">
        <f>IF(Cyclical_overrides!D159 = "",
IF(INDEX(F_Inputs_cyclical!$A$1:$BE$243, MATCH('Cyclical_after overrides'!$A159, F_Inputs_cyclical!$A$1:$A$243, 0), MATCH('Cyclical_after overrides'!D$1, F_Inputs_cyclical!$A$1:$BE$1, 0))="", "", INDEX(F_Inputs_cyclical!$A$1:$BE$243, MATCH('Cyclical_after overrides'!$A159, F_Inputs_cyclical!$A$1:$A$243, 0), MATCH('Cyclical_after overrides'!D$1, F_Inputs_cyclical!$A$1:$BE$1, 0))),
Cyclical_overrides!D159)</f>
        <v>1.6319999999999999</v>
      </c>
      <c r="E159" s="72">
        <f>IF(Cyclical_overrides!E159 = "",
IF(INDEX(F_Inputs_cyclical!$A$1:$BE$243, MATCH('Cyclical_after overrides'!$A159, F_Inputs_cyclical!$A$1:$A$243, 0), MATCH('Cyclical_after overrides'!E$1, F_Inputs_cyclical!$A$1:$BE$1, 0))="", "", INDEX(F_Inputs_cyclical!$A$1:$BE$243, MATCH('Cyclical_after overrides'!$A159, F_Inputs_cyclical!$A$1:$A$243, 0), MATCH('Cyclical_after overrides'!E$1, F_Inputs_cyclical!$A$1:$BE$1, 0))),
Cyclical_overrides!E159)</f>
        <v>0.52200000000000002</v>
      </c>
      <c r="F159" s="72">
        <f>IF(Cyclical_overrides!F159 = "",
IF(INDEX(F_Inputs_cyclical!$A$1:$BE$243, MATCH('Cyclical_after overrides'!$A159, F_Inputs_cyclical!$A$1:$A$243, 0), MATCH('Cyclical_after overrides'!F$1, F_Inputs_cyclical!$A$1:$BE$1, 0))="", "", INDEX(F_Inputs_cyclical!$A$1:$BE$243, MATCH('Cyclical_after overrides'!$A159, F_Inputs_cyclical!$A$1:$A$243, 0), MATCH('Cyclical_after overrides'!F$1, F_Inputs_cyclical!$A$1:$BE$1, 0))),
Cyclical_overrides!F159)</f>
        <v>0.32800000000000001</v>
      </c>
      <c r="G159" s="72">
        <f>IF(Cyclical_overrides!G159 = "",
IF(INDEX(F_Inputs_cyclical!$A$1:$BE$243, MATCH('Cyclical_after overrides'!$A159, F_Inputs_cyclical!$A$1:$A$243, 0), MATCH('Cyclical_after overrides'!G$1, F_Inputs_cyclical!$A$1:$BE$1, 0))="", "", INDEX(F_Inputs_cyclical!$A$1:$BE$243, MATCH('Cyclical_after overrides'!$A159, F_Inputs_cyclical!$A$1:$A$243, 0), MATCH('Cyclical_after overrides'!G$1, F_Inputs_cyclical!$A$1:$BE$1, 0))),
Cyclical_overrides!G159)</f>
        <v>0.2</v>
      </c>
      <c r="H159" s="72">
        <f>IF(Cyclical_overrides!H159 = "",
IF(INDEX(F_Inputs_cyclical!$A$1:$BE$243, MATCH('Cyclical_after overrides'!$A159, F_Inputs_cyclical!$A$1:$A$243, 0), MATCH('Cyclical_after overrides'!H$1, F_Inputs_cyclical!$A$1:$BE$1, 0))="", "", INDEX(F_Inputs_cyclical!$A$1:$BE$243, MATCH('Cyclical_after overrides'!$A159, F_Inputs_cyclical!$A$1:$A$243, 0), MATCH('Cyclical_after overrides'!H$1, F_Inputs_cyclical!$A$1:$BE$1, 0))),
Cyclical_overrides!H159)</f>
        <v>1.2E-2</v>
      </c>
      <c r="I159" s="72">
        <f>IF(Cyclical_overrides!I159 = "",
IF(INDEX(F_Inputs_cyclical!$A$1:$BE$243, MATCH('Cyclical_after overrides'!$A159, F_Inputs_cyclical!$A$1:$A$243, 0), MATCH('Cyclical_after overrides'!I$1, F_Inputs_cyclical!$A$1:$BE$1, 0))="", "", INDEX(F_Inputs_cyclical!$A$1:$BE$243, MATCH('Cyclical_after overrides'!$A159, F_Inputs_cyclical!$A$1:$A$243, 0), MATCH('Cyclical_after overrides'!I$1, F_Inputs_cyclical!$A$1:$BE$1, 0))),
Cyclical_overrides!I159)</f>
        <v>8.0000000000000002E-3</v>
      </c>
      <c r="J159" s="72">
        <f>IF(Cyclical_overrides!J159 = "",
IF(INDEX(F_Inputs_cyclical!$A$1:$BE$243, MATCH('Cyclical_after overrides'!$A159, F_Inputs_cyclical!$A$1:$A$243, 0), MATCH('Cyclical_after overrides'!J$1, F_Inputs_cyclical!$A$1:$BE$1, 0))="", "", INDEX(F_Inputs_cyclical!$A$1:$BE$243, MATCH('Cyclical_after overrides'!$A159, F_Inputs_cyclical!$A$1:$A$243, 0), MATCH('Cyclical_after overrides'!J$1, F_Inputs_cyclical!$A$1:$BE$1, 0))),
Cyclical_overrides!J159)</f>
        <v>4.1109999999999998</v>
      </c>
      <c r="K159" s="72">
        <f>IF(Cyclical_overrides!K159 = "",
IF(INDEX(F_Inputs_cyclical!$A$1:$BE$243, MATCH('Cyclical_after overrides'!$A159, F_Inputs_cyclical!$A$1:$A$243, 0), MATCH('Cyclical_after overrides'!K$1, F_Inputs_cyclical!$A$1:$BE$1, 0))="", "", INDEX(F_Inputs_cyclical!$A$1:$BE$243, MATCH('Cyclical_after overrides'!$A159, F_Inputs_cyclical!$A$1:$A$243, 0), MATCH('Cyclical_after overrides'!K$1, F_Inputs_cyclical!$A$1:$BE$1, 0))),
Cyclical_overrides!K159)</f>
        <v>0.17100000000000001</v>
      </c>
      <c r="L159" s="72">
        <f>IF(Cyclical_overrides!L159 = "",
IF(INDEX(F_Inputs_cyclical!$A$1:$BE$243, MATCH('Cyclical_after overrides'!$A159, F_Inputs_cyclical!$A$1:$A$243, 0), MATCH('Cyclical_after overrides'!L$1, F_Inputs_cyclical!$A$1:$BE$1, 0))="", "", INDEX(F_Inputs_cyclical!$A$1:$BE$243, MATCH('Cyclical_after overrides'!$A159, F_Inputs_cyclical!$A$1:$A$243, 0), MATCH('Cyclical_after overrides'!L$1, F_Inputs_cyclical!$A$1:$BE$1, 0))),
Cyclical_overrides!L159)</f>
        <v>0.27</v>
      </c>
      <c r="M159" s="72">
        <f>IF(Cyclical_overrides!M159 = "",
IF(INDEX(F_Inputs_cyclical!$A$1:$BE$243, MATCH('Cyclical_after overrides'!$A159, F_Inputs_cyclical!$A$1:$A$243, 0), MATCH('Cyclical_after overrides'!M$1, F_Inputs_cyclical!$A$1:$BE$1, 0))="", "", INDEX(F_Inputs_cyclical!$A$1:$BE$243, MATCH('Cyclical_after overrides'!$A159, F_Inputs_cyclical!$A$1:$A$243, 0), MATCH('Cyclical_after overrides'!M$1, F_Inputs_cyclical!$A$1:$BE$1, 0))),
Cyclical_overrides!M159)</f>
        <v>0</v>
      </c>
      <c r="N159" s="72">
        <f>IF(Cyclical_overrides!N159 = "",
IF(INDEX(F_Inputs_cyclical!$A$1:$BE$243, MATCH('Cyclical_after overrides'!$A159, F_Inputs_cyclical!$A$1:$A$243, 0), MATCH('Cyclical_after overrides'!N$1, F_Inputs_cyclical!$A$1:$BE$1, 0))="", "", INDEX(F_Inputs_cyclical!$A$1:$BE$243, MATCH('Cyclical_after overrides'!$A159, F_Inputs_cyclical!$A$1:$A$243, 0), MATCH('Cyclical_after overrides'!N$1, F_Inputs_cyclical!$A$1:$BE$1, 0))),
Cyclical_overrides!N159)</f>
        <v>0.316</v>
      </c>
      <c r="O159" s="72" t="str">
        <f>IF(Cyclical_overrides!O159 = "",
IF(INDEX(F_Inputs_cyclical!$A$1:$BE$243, MATCH('Cyclical_after overrides'!$A159, F_Inputs_cyclical!$A$1:$A$243, 0), MATCH('Cyclical_after overrides'!O$1, F_Inputs_cyclical!$A$1:$BE$1, 0))="", "", INDEX(F_Inputs_cyclical!$A$1:$BE$243, MATCH('Cyclical_after overrides'!$A159, F_Inputs_cyclical!$A$1:$A$243, 0), MATCH('Cyclical_after overrides'!O$1, F_Inputs_cyclical!$A$1:$BE$1, 0))),
Cyclical_overrides!O159)</f>
        <v/>
      </c>
      <c r="P159" s="72" t="str">
        <f>IF(Cyclical_overrides!P159 = "",
IF(INDEX(F_Inputs_cyclical!$A$1:$BE$243, MATCH('Cyclical_after overrides'!$A159, F_Inputs_cyclical!$A$1:$A$243, 0), MATCH('Cyclical_after overrides'!P$1, F_Inputs_cyclical!$A$1:$BE$1, 0))="", "", INDEX(F_Inputs_cyclical!$A$1:$BE$243, MATCH('Cyclical_after overrides'!$A159, F_Inputs_cyclical!$A$1:$A$243, 0), MATCH('Cyclical_after overrides'!P$1, F_Inputs_cyclical!$A$1:$BE$1, 0))),
Cyclical_overrides!P159)</f>
        <v/>
      </c>
      <c r="Q159" s="72" t="str">
        <f>IF(Cyclical_overrides!Q159 = "",
IF(INDEX(F_Inputs_cyclical!$A$1:$BE$243, MATCH('Cyclical_after overrides'!$A159, F_Inputs_cyclical!$A$1:$A$243, 0), MATCH('Cyclical_after overrides'!Q$1, F_Inputs_cyclical!$A$1:$BE$1, 0))="", "", INDEX(F_Inputs_cyclical!$A$1:$BE$243, MATCH('Cyclical_after overrides'!$A159, F_Inputs_cyclical!$A$1:$A$243, 0), MATCH('Cyclical_after overrides'!Q$1, F_Inputs_cyclical!$A$1:$BE$1, 0))),
Cyclical_overrides!Q159)</f>
        <v/>
      </c>
      <c r="R159" s="72" t="str">
        <f>IF(Cyclical_overrides!R159 = "",
IF(INDEX(F_Inputs_cyclical!$A$1:$BE$243, MATCH('Cyclical_after overrides'!$A159, F_Inputs_cyclical!$A$1:$A$243, 0), MATCH('Cyclical_after overrides'!R$1, F_Inputs_cyclical!$A$1:$BE$1, 0))="", "", INDEX(F_Inputs_cyclical!$A$1:$BE$243, MATCH('Cyclical_after overrides'!$A159, F_Inputs_cyclical!$A$1:$A$243, 0), MATCH('Cyclical_after overrides'!R$1, F_Inputs_cyclical!$A$1:$BE$1, 0))),
Cyclical_overrides!R159)</f>
        <v/>
      </c>
      <c r="S159" s="72" t="str">
        <f>IF(Cyclical_overrides!S159 = "",
IF(INDEX(F_Inputs_cyclical!$A$1:$BE$243, MATCH('Cyclical_after overrides'!$A159, F_Inputs_cyclical!$A$1:$A$243, 0), MATCH('Cyclical_after overrides'!S$1, F_Inputs_cyclical!$A$1:$BE$1, 0))="", "", INDEX(F_Inputs_cyclical!$A$1:$BE$243, MATCH('Cyclical_after overrides'!$A159, F_Inputs_cyclical!$A$1:$A$243, 0), MATCH('Cyclical_after overrides'!S$1, F_Inputs_cyclical!$A$1:$BE$1, 0))),
Cyclical_overrides!S159)</f>
        <v/>
      </c>
      <c r="T159" s="72" t="str">
        <f>IF(Cyclical_overrides!T159 = "",
IF(INDEX(F_Inputs_cyclical!$A$1:$BE$243, MATCH('Cyclical_after overrides'!$A159, F_Inputs_cyclical!$A$1:$A$243, 0), MATCH('Cyclical_after overrides'!T$1, F_Inputs_cyclical!$A$1:$BE$1, 0))="", "", INDEX(F_Inputs_cyclical!$A$1:$BE$243, MATCH('Cyclical_after overrides'!$A159, F_Inputs_cyclical!$A$1:$A$243, 0), MATCH('Cyclical_after overrides'!T$1, F_Inputs_cyclical!$A$1:$BE$1, 0))),
Cyclical_overrides!T159)</f>
        <v/>
      </c>
      <c r="U159" s="72">
        <f>IF(Cyclical_overrides!U159 = "",
IF(INDEX(F_Inputs_cyclical!$A$1:$BE$243, MATCH('Cyclical_after overrides'!$A159, F_Inputs_cyclical!$A$1:$A$243, 0), MATCH('Cyclical_after overrides'!U$1, F_Inputs_cyclical!$A$1:$BE$1, 0))="", "", INDEX(F_Inputs_cyclical!$A$1:$BE$243, MATCH('Cyclical_after overrides'!$A159, F_Inputs_cyclical!$A$1:$A$243, 0), MATCH('Cyclical_after overrides'!U$1, F_Inputs_cyclical!$A$1:$BE$1, 0))),
Cyclical_overrides!U159)</f>
        <v>3.7949999999999999</v>
      </c>
      <c r="V159" s="72">
        <f>IF(Cyclical_overrides!V159 = "",
IF(INDEX(F_Inputs_cyclical!$A$1:$BE$243, MATCH('Cyclical_after overrides'!$A159, F_Inputs_cyclical!$A$1:$A$243, 0), MATCH('Cyclical_after overrides'!V$1, F_Inputs_cyclical!$A$1:$BE$1, 0))="", "", INDEX(F_Inputs_cyclical!$A$1:$BE$243, MATCH('Cyclical_after overrides'!$A159, F_Inputs_cyclical!$A$1:$A$243, 0), MATCH('Cyclical_after overrides'!V$1, F_Inputs_cyclical!$A$1:$BE$1, 0))),
Cyclical_overrides!V159)</f>
        <v>63.59</v>
      </c>
      <c r="W159" s="72">
        <f>IF(Cyclical_overrides!W159 = "",
IF(INDEX(F_Inputs_cyclical!$A$1:$BE$243, MATCH('Cyclical_after overrides'!$A159, F_Inputs_cyclical!$A$1:$A$243, 0), MATCH('Cyclical_after overrides'!W$1, F_Inputs_cyclical!$A$1:$BE$1, 0))="", "", INDEX(F_Inputs_cyclical!$A$1:$BE$243, MATCH('Cyclical_after overrides'!$A159, F_Inputs_cyclical!$A$1:$A$243, 0), MATCH('Cyclical_after overrides'!W$1, F_Inputs_cyclical!$A$1:$BE$1, 0))),
Cyclical_overrides!W159)</f>
        <v>122.93</v>
      </c>
      <c r="X159" s="72">
        <f>IF(Cyclical_overrides!X159 = "",
IF(INDEX(F_Inputs_cyclical!$A$1:$BE$243, MATCH('Cyclical_after overrides'!$A159, F_Inputs_cyclical!$A$1:$A$243, 0), MATCH('Cyclical_after overrides'!X$1, F_Inputs_cyclical!$A$1:$BE$1, 0))="", "", INDEX(F_Inputs_cyclical!$A$1:$BE$243, MATCH('Cyclical_after overrides'!$A159, F_Inputs_cyclical!$A$1:$A$243, 0), MATCH('Cyclical_after overrides'!X$1, F_Inputs_cyclical!$A$1:$BE$1, 0))),
Cyclical_overrides!X159)</f>
        <v>0</v>
      </c>
      <c r="Y159" s="72">
        <f>IF(Cyclical_overrides!Y159 = "",
IF(INDEX(F_Inputs_cyclical!$A$1:$BE$243, MATCH('Cyclical_after overrides'!$A159, F_Inputs_cyclical!$A$1:$A$243, 0), MATCH('Cyclical_after overrides'!Y$1, F_Inputs_cyclical!$A$1:$BE$1, 0))="", "", INDEX(F_Inputs_cyclical!$A$1:$BE$243, MATCH('Cyclical_after overrides'!$A159, F_Inputs_cyclical!$A$1:$A$243, 0), MATCH('Cyclical_after overrides'!Y$1, F_Inputs_cyclical!$A$1:$BE$1, 0))),
Cyclical_overrides!Y159)</f>
        <v>0</v>
      </c>
      <c r="Z159" s="72">
        <f>IF(Cyclical_overrides!Z159 = "",
IF(INDEX(F_Inputs_cyclical!$A$1:$BE$243, MATCH('Cyclical_after overrides'!$A159, F_Inputs_cyclical!$A$1:$A$243, 0), MATCH('Cyclical_after overrides'!Z$1, F_Inputs_cyclical!$A$1:$BE$1, 0))="", "", INDEX(F_Inputs_cyclical!$A$1:$BE$243, MATCH('Cyclical_after overrides'!$A159, F_Inputs_cyclical!$A$1:$A$243, 0), MATCH('Cyclical_after overrides'!Z$1, F_Inputs_cyclical!$A$1:$BE$1, 0))),
Cyclical_overrides!Z159)</f>
        <v>0</v>
      </c>
      <c r="AA159" s="72">
        <f>IF(Cyclical_overrides!AA159 = "",
IF(INDEX(F_Inputs_cyclical!$A$1:$BE$243, MATCH('Cyclical_after overrides'!$A159, F_Inputs_cyclical!$A$1:$A$243, 0), MATCH('Cyclical_after overrides'!AA$1, F_Inputs_cyclical!$A$1:$BE$1, 0))="", "", INDEX(F_Inputs_cyclical!$A$1:$BE$243, MATCH('Cyclical_after overrides'!$A159, F_Inputs_cyclical!$A$1:$A$243, 0), MATCH('Cyclical_after overrides'!AA$1, F_Inputs_cyclical!$A$1:$BE$1, 0))),
Cyclical_overrides!AA159)</f>
        <v>0</v>
      </c>
      <c r="AB159" s="72">
        <f>IF(Cyclical_overrides!AB159 = "",
IF(INDEX(F_Inputs_cyclical!$A$1:$BE$243, MATCH('Cyclical_after overrides'!$A159, F_Inputs_cyclical!$A$1:$A$243, 0), MATCH('Cyclical_after overrides'!AB$1, F_Inputs_cyclical!$A$1:$BE$1, 0))="", "", INDEX(F_Inputs_cyclical!$A$1:$BE$243, MATCH('Cyclical_after overrides'!$A159, F_Inputs_cyclical!$A$1:$A$243, 0), MATCH('Cyclical_after overrides'!AB$1, F_Inputs_cyclical!$A$1:$BE$1, 0))),
Cyclical_overrides!AB159)</f>
        <v>0</v>
      </c>
      <c r="AC159" s="72" t="str">
        <f>IF(Cyclical_overrides!AC159 = "",
IF(INDEX(F_Inputs_cyclical!$A$1:$BE$243, MATCH('Cyclical_after overrides'!$A159, F_Inputs_cyclical!$A$1:$A$243, 0), MATCH('Cyclical_after overrides'!AC$1, F_Inputs_cyclical!$A$1:$BE$1, 0))="", "", INDEX(F_Inputs_cyclical!$A$1:$BE$243, MATCH('Cyclical_after overrides'!$A159, F_Inputs_cyclical!$A$1:$A$243, 0), MATCH('Cyclical_after overrides'!AC$1, F_Inputs_cyclical!$A$1:$BE$1, 0))),
Cyclical_overrides!AC159)</f>
        <v/>
      </c>
      <c r="AD159" s="72" t="str">
        <f>IF(Cyclical_overrides!AD159 = "",
IF(INDEX(F_Inputs_cyclical!$A$1:$BE$243, MATCH('Cyclical_after overrides'!$A159, F_Inputs_cyclical!$A$1:$A$243, 0), MATCH('Cyclical_after overrides'!AD$1, F_Inputs_cyclical!$A$1:$BE$1, 0))="", "", INDEX(F_Inputs_cyclical!$A$1:$BE$243, MATCH('Cyclical_after overrides'!$A159, F_Inputs_cyclical!$A$1:$A$243, 0), MATCH('Cyclical_after overrides'!AD$1, F_Inputs_cyclical!$A$1:$BE$1, 0))),
Cyclical_overrides!AD159)</f>
        <v/>
      </c>
      <c r="AE159" s="72" t="str">
        <f>IF(Cyclical_overrides!AE159 = "",
IF(INDEX(F_Inputs_cyclical!$A$1:$BE$243, MATCH('Cyclical_after overrides'!$A159, F_Inputs_cyclical!$A$1:$A$243, 0), MATCH('Cyclical_after overrides'!AE$1, F_Inputs_cyclical!$A$1:$BE$1, 0))="", "", INDEX(F_Inputs_cyclical!$A$1:$BE$243, MATCH('Cyclical_after overrides'!$A159, F_Inputs_cyclical!$A$1:$A$243, 0), MATCH('Cyclical_after overrides'!AE$1, F_Inputs_cyclical!$A$1:$BE$1, 0))),
Cyclical_overrides!AE159)</f>
        <v/>
      </c>
      <c r="AF159" s="72" t="str">
        <f>IF(Cyclical_overrides!AF159 = "",
IF(INDEX(F_Inputs_cyclical!$A$1:$BE$243, MATCH('Cyclical_after overrides'!$A159, F_Inputs_cyclical!$A$1:$A$243, 0), MATCH('Cyclical_after overrides'!AF$1, F_Inputs_cyclical!$A$1:$BE$1, 0))="", "", INDEX(F_Inputs_cyclical!$A$1:$BE$243, MATCH('Cyclical_after overrides'!$A159, F_Inputs_cyclical!$A$1:$A$243, 0), MATCH('Cyclical_after overrides'!AF$1, F_Inputs_cyclical!$A$1:$BE$1, 0))),
Cyclical_overrides!AF159)</f>
        <v/>
      </c>
      <c r="AG159" s="72" t="str">
        <f>IF(Cyclical_overrides!AG159 = "",
IF(INDEX(F_Inputs_cyclical!$A$1:$BE$243, MATCH('Cyclical_after overrides'!$A159, F_Inputs_cyclical!$A$1:$A$243, 0), MATCH('Cyclical_after overrides'!AG$1, F_Inputs_cyclical!$A$1:$BE$1, 0))="", "", INDEX(F_Inputs_cyclical!$A$1:$BE$243, MATCH('Cyclical_after overrides'!$A159, F_Inputs_cyclical!$A$1:$A$243, 0), MATCH('Cyclical_after overrides'!AG$1, F_Inputs_cyclical!$A$1:$BE$1, 0))),
Cyclical_overrides!AG159)</f>
        <v/>
      </c>
      <c r="AH159" s="72" t="str">
        <f>IF(Cyclical_overrides!AH159 = "",
IF(INDEX(F_Inputs_cyclical!$A$1:$BE$243, MATCH('Cyclical_after overrides'!$A159, F_Inputs_cyclical!$A$1:$A$243, 0), MATCH('Cyclical_after overrides'!AH$1, F_Inputs_cyclical!$A$1:$BE$1, 0))="", "", INDEX(F_Inputs_cyclical!$A$1:$BE$243, MATCH('Cyclical_after overrides'!$A159, F_Inputs_cyclical!$A$1:$A$243, 0), MATCH('Cyclical_after overrides'!AH$1, F_Inputs_cyclical!$A$1:$BE$1, 0))),
Cyclical_overrides!AH159)</f>
        <v/>
      </c>
      <c r="AI159" s="72" t="str">
        <f>IF(Cyclical_overrides!AI159 = "",
IF(INDEX(F_Inputs_cyclical!$A$1:$BE$243, MATCH('Cyclical_after overrides'!$A159, F_Inputs_cyclical!$A$1:$A$243, 0), MATCH('Cyclical_after overrides'!AI$1, F_Inputs_cyclical!$A$1:$BE$1, 0))="", "", INDEX(F_Inputs_cyclical!$A$1:$BE$243, MATCH('Cyclical_after overrides'!$A159, F_Inputs_cyclical!$A$1:$A$243, 0), MATCH('Cyclical_after overrides'!AI$1, F_Inputs_cyclical!$A$1:$BE$1, 0))),
Cyclical_overrides!AI159)</f>
        <v/>
      </c>
      <c r="AJ159" s="72" t="str">
        <f>IF(Cyclical_overrides!AJ159 = "",
IF(INDEX(F_Inputs_cyclical!$A$1:$BE$243, MATCH('Cyclical_after overrides'!$A159, F_Inputs_cyclical!$A$1:$A$243, 0), MATCH('Cyclical_after overrides'!AJ$1, F_Inputs_cyclical!$A$1:$BE$1, 0))="", "", INDEX(F_Inputs_cyclical!$A$1:$BE$243, MATCH('Cyclical_after overrides'!$A159, F_Inputs_cyclical!$A$1:$A$243, 0), MATCH('Cyclical_after overrides'!AJ$1, F_Inputs_cyclical!$A$1:$BE$1, 0))),
Cyclical_overrides!AJ159)</f>
        <v/>
      </c>
      <c r="AK159" s="72" t="str">
        <f>IF(Cyclical_overrides!AK159 = "",
IF(INDEX(F_Inputs_cyclical!$A$1:$BE$243, MATCH('Cyclical_after overrides'!$A159, F_Inputs_cyclical!$A$1:$A$243, 0), MATCH('Cyclical_after overrides'!AK$1, F_Inputs_cyclical!$A$1:$BE$1, 0))="", "", INDEX(F_Inputs_cyclical!$A$1:$BE$243, MATCH('Cyclical_after overrides'!$A159, F_Inputs_cyclical!$A$1:$A$243, 0), MATCH('Cyclical_after overrides'!AK$1, F_Inputs_cyclical!$A$1:$BE$1, 0))),
Cyclical_overrides!AK159)</f>
        <v/>
      </c>
      <c r="AL159" s="72" t="str">
        <f>IF(Cyclical_overrides!AL159 = "",
IF(INDEX(F_Inputs_cyclical!$A$1:$BE$243, MATCH('Cyclical_after overrides'!$A159, F_Inputs_cyclical!$A$1:$A$243, 0), MATCH('Cyclical_after overrides'!AL$1, F_Inputs_cyclical!$A$1:$BE$1, 0))="", "", INDEX(F_Inputs_cyclical!$A$1:$BE$243, MATCH('Cyclical_after overrides'!$A159, F_Inputs_cyclical!$A$1:$A$243, 0), MATCH('Cyclical_after overrides'!AL$1, F_Inputs_cyclical!$A$1:$BE$1, 0))),
Cyclical_overrides!AL159)</f>
        <v/>
      </c>
      <c r="AM159" s="72">
        <f>IF(Cyclical_overrides!AM159 = "",
IF(INDEX(F_Inputs_cyclical!$A$1:$BE$243, MATCH('Cyclical_after overrides'!$A159, F_Inputs_cyclical!$A$1:$A$243, 0), MATCH('Cyclical_after overrides'!AM$1, F_Inputs_cyclical!$A$1:$BE$1, 0))="", "", INDEX(F_Inputs_cyclical!$A$1:$BE$243, MATCH('Cyclical_after overrides'!$A159, F_Inputs_cyclical!$A$1:$A$243, 0), MATCH('Cyclical_after overrides'!AM$1, F_Inputs_cyclical!$A$1:$BE$1, 0))),
Cyclical_overrides!AM159)</f>
        <v>1.093</v>
      </c>
      <c r="AN159" s="72">
        <f>IF(Cyclical_overrides!AN159 = "",
IF(INDEX(F_Inputs_cyclical!$A$1:$BE$243, MATCH('Cyclical_after overrides'!$A159, F_Inputs_cyclical!$A$1:$A$243, 0), MATCH('Cyclical_after overrides'!AN$1, F_Inputs_cyclical!$A$1:$BE$1, 0))="", "", INDEX(F_Inputs_cyclical!$A$1:$BE$243, MATCH('Cyclical_after overrides'!$A159, F_Inputs_cyclical!$A$1:$A$243, 0), MATCH('Cyclical_after overrides'!AN$1, F_Inputs_cyclical!$A$1:$BE$1, 0))),
Cyclical_overrides!AN159)</f>
        <v>3.7869999999999999</v>
      </c>
      <c r="AO159" s="72" t="str">
        <f>IF(Cyclical_overrides!AO159 = "",
IF(INDEX(F_Inputs_cyclical!$A$1:$BE$243, MATCH('Cyclical_after overrides'!$A159, F_Inputs_cyclical!$A$1:$A$243, 0), MATCH('Cyclical_after overrides'!AO$1, F_Inputs_cyclical!$A$1:$BE$1, 0))="", "", INDEX(F_Inputs_cyclical!$A$1:$BE$243, MATCH('Cyclical_after overrides'!$A159, F_Inputs_cyclical!$A$1:$A$243, 0), MATCH('Cyclical_after overrides'!AO$1, F_Inputs_cyclical!$A$1:$BE$1, 0))),
Cyclical_overrides!AO159)</f>
        <v/>
      </c>
      <c r="AP159" s="72" t="str">
        <f>IF(Cyclical_overrides!AP159 = "",
IF(INDEX(F_Inputs_cyclical!$A$1:$BE$243, MATCH('Cyclical_after overrides'!$A159, F_Inputs_cyclical!$A$1:$A$243, 0), MATCH('Cyclical_after overrides'!AP$1, F_Inputs_cyclical!$A$1:$BE$1, 0))="", "", INDEX(F_Inputs_cyclical!$A$1:$BE$243, MATCH('Cyclical_after overrides'!$A159, F_Inputs_cyclical!$A$1:$A$243, 0), MATCH('Cyclical_after overrides'!AP$1, F_Inputs_cyclical!$A$1:$BE$1, 0))),
Cyclical_overrides!AP159)</f>
        <v/>
      </c>
      <c r="AQ159" s="72" t="str">
        <f>IF(Cyclical_overrides!AQ159 = "",
IF(INDEX(F_Inputs_cyclical!$A$1:$BE$243, MATCH('Cyclical_after overrides'!$A159, F_Inputs_cyclical!$A$1:$A$243, 0), MATCH('Cyclical_after overrides'!AQ$1, F_Inputs_cyclical!$A$1:$BE$1, 0))="", "", INDEX(F_Inputs_cyclical!$A$1:$BE$243, MATCH('Cyclical_after overrides'!$A159, F_Inputs_cyclical!$A$1:$A$243, 0), MATCH('Cyclical_after overrides'!AQ$1, F_Inputs_cyclical!$A$1:$BE$1, 0))),
Cyclical_overrides!AQ159)</f>
        <v/>
      </c>
      <c r="AR159" s="72">
        <f>IF(Cyclical_overrides!AR159 = "",
IF(INDEX(F_Inputs_cyclical!$A$1:$BE$243, MATCH('Cyclical_after overrides'!$A159, F_Inputs_cyclical!$A$1:$A$243, 0), MATCH('Cyclical_after overrides'!AR$1, F_Inputs_cyclical!$A$1:$BE$1, 0))="", "", INDEX(F_Inputs_cyclical!$A$1:$BE$243, MATCH('Cyclical_after overrides'!$A159, F_Inputs_cyclical!$A$1:$A$243, 0), MATCH('Cyclical_after overrides'!AR$1, F_Inputs_cyclical!$A$1:$BE$1, 0))),
Cyclical_overrides!AR159)</f>
        <v>0</v>
      </c>
      <c r="AS159" s="72">
        <f>IF(Cyclical_overrides!AS159 = "",
IF(INDEX(F_Inputs_cyclical!$A$1:$BE$243, MATCH('Cyclical_after overrides'!$A159, F_Inputs_cyclical!$A$1:$A$243, 0), MATCH('Cyclical_after overrides'!AS$1, F_Inputs_cyclical!$A$1:$BE$1, 0))="", "", INDEX(F_Inputs_cyclical!$A$1:$BE$243, MATCH('Cyclical_after overrides'!$A159, F_Inputs_cyclical!$A$1:$A$243, 0), MATCH('Cyclical_after overrides'!AS$1, F_Inputs_cyclical!$A$1:$BE$1, 0))),
Cyclical_overrides!AS159)</f>
        <v>4.5999999999999999E-2</v>
      </c>
      <c r="AT159" s="72">
        <f>IF(Cyclical_overrides!AT159 = "",
IF(INDEX(F_Inputs_cyclical!$A$1:$BE$243, MATCH('Cyclical_after overrides'!$A159, F_Inputs_cyclical!$A$1:$A$243, 0), MATCH('Cyclical_after overrides'!AT$1, F_Inputs_cyclical!$A$1:$BE$1, 0))="", "", INDEX(F_Inputs_cyclical!$A$1:$BE$243, MATCH('Cyclical_after overrides'!$A159, F_Inputs_cyclical!$A$1:$A$243, 0), MATCH('Cyclical_after overrides'!AT$1, F_Inputs_cyclical!$A$1:$BE$1, 0))),
Cyclical_overrides!AT159)</f>
        <v>0</v>
      </c>
      <c r="AU159" s="72">
        <f>IF(Cyclical_overrides!AU159 = "",
IF(INDEX(F_Inputs_cyclical!$A$1:$BE$243, MATCH('Cyclical_after overrides'!$A159, F_Inputs_cyclical!$A$1:$A$243, 0), MATCH('Cyclical_after overrides'!AU$1, F_Inputs_cyclical!$A$1:$BE$1, 0))="", "", INDEX(F_Inputs_cyclical!$A$1:$BE$243, MATCH('Cyclical_after overrides'!$A159, F_Inputs_cyclical!$A$1:$A$243, 0), MATCH('Cyclical_after overrides'!AU$1, F_Inputs_cyclical!$A$1:$BE$1, 0))),
Cyclical_overrides!AU159)</f>
        <v>0</v>
      </c>
      <c r="AV159" s="72" t="str">
        <f>IF(Cyclical_overrides!AV159 = "",
IF(INDEX(F_Inputs_cyclical!$A$1:$BE$243, MATCH('Cyclical_after overrides'!$A159, F_Inputs_cyclical!$A$1:$A$243, 0), MATCH('Cyclical_after overrides'!AV$1, F_Inputs_cyclical!$A$1:$BE$1, 0))="", "", INDEX(F_Inputs_cyclical!$A$1:$BE$243, MATCH('Cyclical_after overrides'!$A159, F_Inputs_cyclical!$A$1:$A$243, 0), MATCH('Cyclical_after overrides'!AV$1, F_Inputs_cyclical!$A$1:$BE$1, 0))),
Cyclical_overrides!AV159)</f>
        <v/>
      </c>
      <c r="AW159" s="72">
        <f>IF(Cyclical_overrides!AW159 = "",
IF(INDEX(F_Inputs_cyclical!$A$1:$BE$243, MATCH('Cyclical_after overrides'!$A159, F_Inputs_cyclical!$A$1:$A$243, 0), MATCH('Cyclical_after overrides'!AW$1, F_Inputs_cyclical!$A$1:$BE$1, 0))="", "", INDEX(F_Inputs_cyclical!$A$1:$BE$243, MATCH('Cyclical_after overrides'!$A159, F_Inputs_cyclical!$A$1:$A$243, 0), MATCH('Cyclical_after overrides'!AW$1, F_Inputs_cyclical!$A$1:$BE$1, 0))),
Cyclical_overrides!AW159)</f>
        <v>1.2338096431854266</v>
      </c>
      <c r="AX159" s="72">
        <f>IF(Cyclical_overrides!AX159 = "",
IF(INDEX(F_Inputs_cyclical!$A$1:$BE$243, MATCH('Cyclical_after overrides'!$A159, F_Inputs_cyclical!$A$1:$A$243, 0), MATCH('Cyclical_after overrides'!AX$1, F_Inputs_cyclical!$A$1:$BE$1, 0))="", "", INDEX(F_Inputs_cyclical!$A$1:$BE$243, MATCH('Cyclical_after overrides'!$A159, F_Inputs_cyclical!$A$1:$A$243, 0), MATCH('Cyclical_after overrides'!AX$1, F_Inputs_cyclical!$A$1:$BE$1, 0))),
Cyclical_overrides!AX159)</f>
        <v>20.979842564330788</v>
      </c>
      <c r="AY159" s="72">
        <f>IF(Cyclical_overrides!AY159 = "",
IF(INDEX(F_Inputs_cyclical!$A$1:$BE$243, MATCH('Cyclical_after overrides'!$A159, F_Inputs_cyclical!$A$1:$A$243, 0), MATCH('Cyclical_after overrides'!AY$1, F_Inputs_cyclical!$A$1:$BE$1, 0))="", "", INDEX(F_Inputs_cyclical!$A$1:$BE$243, MATCH('Cyclical_after overrides'!$A159, F_Inputs_cyclical!$A$1:$A$243, 0), MATCH('Cyclical_after overrides'!AY$1, F_Inputs_cyclical!$A$1:$BE$1, 0))),
Cyclical_overrides!AY159)</f>
        <v>141.9199764598155</v>
      </c>
      <c r="AZ159" s="72">
        <f>IF(Cyclical_overrides!AZ159 = "",
IF(INDEX(F_Inputs_cyclical!$A$1:$BE$243, MATCH('Cyclical_after overrides'!$A159, F_Inputs_cyclical!$A$1:$A$243, 0), MATCH('Cyclical_after overrides'!AZ$1, F_Inputs_cyclical!$A$1:$BE$1, 0))="", "", INDEX(F_Inputs_cyclical!$A$1:$BE$243, MATCH('Cyclical_after overrides'!$A159, F_Inputs_cyclical!$A$1:$A$243, 0), MATCH('Cyclical_after overrides'!AZ$1, F_Inputs_cyclical!$A$1:$BE$1, 0))),
Cyclical_overrides!AZ159)</f>
        <v>1.6507247494531627</v>
      </c>
      <c r="BA159" s="72">
        <f>IF(Cyclical_overrides!BA159 = "",
IF(INDEX(F_Inputs_cyclical!$A$1:$BE$243, MATCH('Cyclical_after overrides'!$A159, F_Inputs_cyclical!$A$1:$A$243, 0), MATCH('Cyclical_after overrides'!BA$1, F_Inputs_cyclical!$A$1:$BE$1, 0))="", "", INDEX(F_Inputs_cyclical!$A$1:$BE$243, MATCH('Cyclical_after overrides'!$A159, F_Inputs_cyclical!$A$1:$A$243, 0), MATCH('Cyclical_after overrides'!BA$1, F_Inputs_cyclical!$A$1:$BE$1, 0))),
Cyclical_overrides!BA159)</f>
        <v>10.639002051862924</v>
      </c>
      <c r="BB159" s="72">
        <f>IF(Cyclical_overrides!BB159 = "",
IF(INDEX(F_Inputs_cyclical!$A$1:$BE$243, MATCH('Cyclical_after overrides'!$A159, F_Inputs_cyclical!$A$1:$A$243, 0), MATCH('Cyclical_after overrides'!BB$1, F_Inputs_cyclical!$A$1:$BE$1, 0))="", "", INDEX(F_Inputs_cyclical!$A$1:$BE$243, MATCH('Cyclical_after overrides'!$A159, F_Inputs_cyclical!$A$1:$A$243, 0), MATCH('Cyclical_after overrides'!BB$1, F_Inputs_cyclical!$A$1:$BE$1, 0))),
Cyclical_overrides!BB159)</f>
        <v>10.639002051862924</v>
      </c>
      <c r="BC159" s="72">
        <f>IF(Cyclical_overrides!BC159 = "",
IF(INDEX(F_Inputs_cyclical!$A$1:$BE$243, MATCH('Cyclical_after overrides'!$A159, F_Inputs_cyclical!$A$1:$A$243, 0), MATCH('Cyclical_after overrides'!BC$1, F_Inputs_cyclical!$A$1:$BE$1, 0))="", "", INDEX(F_Inputs_cyclical!$A$1:$BE$243, MATCH('Cyclical_after overrides'!$A159, F_Inputs_cyclical!$A$1:$A$243, 0), MATCH('Cyclical_after overrides'!BC$1, F_Inputs_cyclical!$A$1:$BE$1, 0))),
Cyclical_overrides!BC159)</f>
        <v>15.134879485693705</v>
      </c>
      <c r="BD159" s="72">
        <f>IF(Cyclical_overrides!BD159 = "",
IF(INDEX(F_Inputs_cyclical!$A$1:$BE$243, MATCH('Cyclical_after overrides'!$A159, F_Inputs_cyclical!$A$1:$A$243, 0), MATCH('Cyclical_after overrides'!BD$1, F_Inputs_cyclical!$A$1:$BE$1, 0))="", "", INDEX(F_Inputs_cyclical!$A$1:$BE$243, MATCH('Cyclical_after overrides'!$A159, F_Inputs_cyclical!$A$1:$A$243, 0), MATCH('Cyclical_after overrides'!BD$1, F_Inputs_cyclical!$A$1:$BE$1, 0))),
Cyclical_overrides!BD159)</f>
        <v>30.205575323554786</v>
      </c>
      <c r="BE159" s="194"/>
    </row>
    <row r="160" spans="1:57" x14ac:dyDescent="0.4">
      <c r="A160" s="63" t="str">
        <f t="shared" si="2"/>
        <v>BWH16</v>
      </c>
      <c r="B160" s="63" t="s">
        <v>421</v>
      </c>
      <c r="C160" s="63" t="s">
        <v>247</v>
      </c>
      <c r="D160" s="72">
        <f>IF(Cyclical_overrides!D160 = "",
IF(INDEX(F_Inputs_cyclical!$A$1:$BE$243, MATCH('Cyclical_after overrides'!$A160, F_Inputs_cyclical!$A$1:$A$243, 0), MATCH('Cyclical_after overrides'!D$1, F_Inputs_cyclical!$A$1:$BE$1, 0))="", "", INDEX(F_Inputs_cyclical!$A$1:$BE$243, MATCH('Cyclical_after overrides'!$A160, F_Inputs_cyclical!$A$1:$A$243, 0), MATCH('Cyclical_after overrides'!D$1, F_Inputs_cyclical!$A$1:$BE$1, 0))),
Cyclical_overrides!D160)</f>
        <v>1.583</v>
      </c>
      <c r="E160" s="72">
        <f>IF(Cyclical_overrides!E160 = "",
IF(INDEX(F_Inputs_cyclical!$A$1:$BE$243, MATCH('Cyclical_after overrides'!$A160, F_Inputs_cyclical!$A$1:$A$243, 0), MATCH('Cyclical_after overrides'!E$1, F_Inputs_cyclical!$A$1:$BE$1, 0))="", "", INDEX(F_Inputs_cyclical!$A$1:$BE$243, MATCH('Cyclical_after overrides'!$A160, F_Inputs_cyclical!$A$1:$A$243, 0), MATCH('Cyclical_after overrides'!E$1, F_Inputs_cyclical!$A$1:$BE$1, 0))),
Cyclical_overrides!E160)</f>
        <v>0.58299999999999996</v>
      </c>
      <c r="F160" s="72">
        <f>IF(Cyclical_overrides!F160 = "",
IF(INDEX(F_Inputs_cyclical!$A$1:$BE$243, MATCH('Cyclical_after overrides'!$A160, F_Inputs_cyclical!$A$1:$A$243, 0), MATCH('Cyclical_after overrides'!F$1, F_Inputs_cyclical!$A$1:$BE$1, 0))="", "", INDEX(F_Inputs_cyclical!$A$1:$BE$243, MATCH('Cyclical_after overrides'!$A160, F_Inputs_cyclical!$A$1:$A$243, 0), MATCH('Cyclical_after overrides'!F$1, F_Inputs_cyclical!$A$1:$BE$1, 0))),
Cyclical_overrides!F160)</f>
        <v>0.159</v>
      </c>
      <c r="G160" s="72">
        <f>IF(Cyclical_overrides!G160 = "",
IF(INDEX(F_Inputs_cyclical!$A$1:$BE$243, MATCH('Cyclical_after overrides'!$A160, F_Inputs_cyclical!$A$1:$A$243, 0), MATCH('Cyclical_after overrides'!G$1, F_Inputs_cyclical!$A$1:$BE$1, 0))="", "", INDEX(F_Inputs_cyclical!$A$1:$BE$243, MATCH('Cyclical_after overrides'!$A160, F_Inputs_cyclical!$A$1:$A$243, 0), MATCH('Cyclical_after overrides'!G$1, F_Inputs_cyclical!$A$1:$BE$1, 0))),
Cyclical_overrides!G160)</f>
        <v>9.5000000000000001E-2</v>
      </c>
      <c r="H160" s="72" t="str">
        <f>IF(Cyclical_overrides!H160 = "",
IF(INDEX(F_Inputs_cyclical!$A$1:$BE$243, MATCH('Cyclical_after overrides'!$A160, F_Inputs_cyclical!$A$1:$A$243, 0), MATCH('Cyclical_after overrides'!H$1, F_Inputs_cyclical!$A$1:$BE$1, 0))="", "", INDEX(F_Inputs_cyclical!$A$1:$BE$243, MATCH('Cyclical_after overrides'!$A160, F_Inputs_cyclical!$A$1:$A$243, 0), MATCH('Cyclical_after overrides'!H$1, F_Inputs_cyclical!$A$1:$BE$1, 0))),
Cyclical_overrides!H160)</f>
        <v/>
      </c>
      <c r="I160" s="72">
        <f>IF(Cyclical_overrides!I160 = "",
IF(INDEX(F_Inputs_cyclical!$A$1:$BE$243, MATCH('Cyclical_after overrides'!$A160, F_Inputs_cyclical!$A$1:$A$243, 0), MATCH('Cyclical_after overrides'!I$1, F_Inputs_cyclical!$A$1:$BE$1, 0))="", "", INDEX(F_Inputs_cyclical!$A$1:$BE$243, MATCH('Cyclical_after overrides'!$A160, F_Inputs_cyclical!$A$1:$A$243, 0), MATCH('Cyclical_after overrides'!I$1, F_Inputs_cyclical!$A$1:$BE$1, 0))),
Cyclical_overrides!I160)</f>
        <v>0</v>
      </c>
      <c r="J160" s="72">
        <f>IF(Cyclical_overrides!J160 = "",
IF(INDEX(F_Inputs_cyclical!$A$1:$BE$243, MATCH('Cyclical_after overrides'!$A160, F_Inputs_cyclical!$A$1:$A$243, 0), MATCH('Cyclical_after overrides'!J$1, F_Inputs_cyclical!$A$1:$BE$1, 0))="", "", INDEX(F_Inputs_cyclical!$A$1:$BE$243, MATCH('Cyclical_after overrides'!$A160, F_Inputs_cyclical!$A$1:$A$243, 0), MATCH('Cyclical_after overrides'!J$1, F_Inputs_cyclical!$A$1:$BE$1, 0))),
Cyclical_overrides!J160)</f>
        <v>4.4080000000000004</v>
      </c>
      <c r="K160" s="72">
        <f>IF(Cyclical_overrides!K160 = "",
IF(INDEX(F_Inputs_cyclical!$A$1:$BE$243, MATCH('Cyclical_after overrides'!$A160, F_Inputs_cyclical!$A$1:$A$243, 0), MATCH('Cyclical_after overrides'!K$1, F_Inputs_cyclical!$A$1:$BE$1, 0))="", "", INDEX(F_Inputs_cyclical!$A$1:$BE$243, MATCH('Cyclical_after overrides'!$A160, F_Inputs_cyclical!$A$1:$A$243, 0), MATCH('Cyclical_after overrides'!K$1, F_Inputs_cyclical!$A$1:$BE$1, 0))),
Cyclical_overrides!K160)</f>
        <v>0.216</v>
      </c>
      <c r="L160" s="72">
        <f>IF(Cyclical_overrides!L160 = "",
IF(INDEX(F_Inputs_cyclical!$A$1:$BE$243, MATCH('Cyclical_after overrides'!$A160, F_Inputs_cyclical!$A$1:$A$243, 0), MATCH('Cyclical_after overrides'!L$1, F_Inputs_cyclical!$A$1:$BE$1, 0))="", "", INDEX(F_Inputs_cyclical!$A$1:$BE$243, MATCH('Cyclical_after overrides'!$A160, F_Inputs_cyclical!$A$1:$A$243, 0), MATCH('Cyclical_after overrides'!L$1, F_Inputs_cyclical!$A$1:$BE$1, 0))),
Cyclical_overrides!L160)</f>
        <v>0.4</v>
      </c>
      <c r="M160" s="72" t="str">
        <f>IF(Cyclical_overrides!M160 = "",
IF(INDEX(F_Inputs_cyclical!$A$1:$BE$243, MATCH('Cyclical_after overrides'!$A160, F_Inputs_cyclical!$A$1:$A$243, 0), MATCH('Cyclical_after overrides'!M$1, F_Inputs_cyclical!$A$1:$BE$1, 0))="", "", INDEX(F_Inputs_cyclical!$A$1:$BE$243, MATCH('Cyclical_after overrides'!$A160, F_Inputs_cyclical!$A$1:$A$243, 0), MATCH('Cyclical_after overrides'!M$1, F_Inputs_cyclical!$A$1:$BE$1, 0))),
Cyclical_overrides!M160)</f>
        <v/>
      </c>
      <c r="N160" s="72" t="str">
        <f>IF(Cyclical_overrides!N160 = "",
IF(INDEX(F_Inputs_cyclical!$A$1:$BE$243, MATCH('Cyclical_after overrides'!$A160, F_Inputs_cyclical!$A$1:$A$243, 0), MATCH('Cyclical_after overrides'!N$1, F_Inputs_cyclical!$A$1:$BE$1, 0))="", "", INDEX(F_Inputs_cyclical!$A$1:$BE$243, MATCH('Cyclical_after overrides'!$A160, F_Inputs_cyclical!$A$1:$A$243, 0), MATCH('Cyclical_after overrides'!N$1, F_Inputs_cyclical!$A$1:$BE$1, 0))),
Cyclical_overrides!N160)</f>
        <v/>
      </c>
      <c r="O160" s="72" t="str">
        <f>IF(Cyclical_overrides!O160 = "",
IF(INDEX(F_Inputs_cyclical!$A$1:$BE$243, MATCH('Cyclical_after overrides'!$A160, F_Inputs_cyclical!$A$1:$A$243, 0), MATCH('Cyclical_after overrides'!O$1, F_Inputs_cyclical!$A$1:$BE$1, 0))="", "", INDEX(F_Inputs_cyclical!$A$1:$BE$243, MATCH('Cyclical_after overrides'!$A160, F_Inputs_cyclical!$A$1:$A$243, 0), MATCH('Cyclical_after overrides'!O$1, F_Inputs_cyclical!$A$1:$BE$1, 0))),
Cyclical_overrides!O160)</f>
        <v/>
      </c>
      <c r="P160" s="72" t="str">
        <f>IF(Cyclical_overrides!P160 = "",
IF(INDEX(F_Inputs_cyclical!$A$1:$BE$243, MATCH('Cyclical_after overrides'!$A160, F_Inputs_cyclical!$A$1:$A$243, 0), MATCH('Cyclical_after overrides'!P$1, F_Inputs_cyclical!$A$1:$BE$1, 0))="", "", INDEX(F_Inputs_cyclical!$A$1:$BE$243, MATCH('Cyclical_after overrides'!$A160, F_Inputs_cyclical!$A$1:$A$243, 0), MATCH('Cyclical_after overrides'!P$1, F_Inputs_cyclical!$A$1:$BE$1, 0))),
Cyclical_overrides!P160)</f>
        <v/>
      </c>
      <c r="Q160" s="72" t="str">
        <f>IF(Cyclical_overrides!Q160 = "",
IF(INDEX(F_Inputs_cyclical!$A$1:$BE$243, MATCH('Cyclical_after overrides'!$A160, F_Inputs_cyclical!$A$1:$A$243, 0), MATCH('Cyclical_after overrides'!Q$1, F_Inputs_cyclical!$A$1:$BE$1, 0))="", "", INDEX(F_Inputs_cyclical!$A$1:$BE$243, MATCH('Cyclical_after overrides'!$A160, F_Inputs_cyclical!$A$1:$A$243, 0), MATCH('Cyclical_after overrides'!Q$1, F_Inputs_cyclical!$A$1:$BE$1, 0))),
Cyclical_overrides!Q160)</f>
        <v/>
      </c>
      <c r="R160" s="72" t="str">
        <f>IF(Cyclical_overrides!R160 = "",
IF(INDEX(F_Inputs_cyclical!$A$1:$BE$243, MATCH('Cyclical_after overrides'!$A160, F_Inputs_cyclical!$A$1:$A$243, 0), MATCH('Cyclical_after overrides'!R$1, F_Inputs_cyclical!$A$1:$BE$1, 0))="", "", INDEX(F_Inputs_cyclical!$A$1:$BE$243, MATCH('Cyclical_after overrides'!$A160, F_Inputs_cyclical!$A$1:$A$243, 0), MATCH('Cyclical_after overrides'!R$1, F_Inputs_cyclical!$A$1:$BE$1, 0))),
Cyclical_overrides!R160)</f>
        <v/>
      </c>
      <c r="S160" s="72">
        <f>IF(Cyclical_overrides!S160 = "",
IF(INDEX(F_Inputs_cyclical!$A$1:$BE$243, MATCH('Cyclical_after overrides'!$A160, F_Inputs_cyclical!$A$1:$A$243, 0), MATCH('Cyclical_after overrides'!S$1, F_Inputs_cyclical!$A$1:$BE$1, 0))="", "", INDEX(F_Inputs_cyclical!$A$1:$BE$243, MATCH('Cyclical_after overrides'!$A160, F_Inputs_cyclical!$A$1:$A$243, 0), MATCH('Cyclical_after overrides'!S$1, F_Inputs_cyclical!$A$1:$BE$1, 0))),
Cyclical_overrides!S160)</f>
        <v>0.89</v>
      </c>
      <c r="T160" s="72">
        <f>IF(Cyclical_overrides!T160 = "",
IF(INDEX(F_Inputs_cyclical!$A$1:$BE$243, MATCH('Cyclical_after overrides'!$A160, F_Inputs_cyclical!$A$1:$A$243, 0), MATCH('Cyclical_after overrides'!T$1, F_Inputs_cyclical!$A$1:$BE$1, 0))="", "", INDEX(F_Inputs_cyclical!$A$1:$BE$243, MATCH('Cyclical_after overrides'!$A160, F_Inputs_cyclical!$A$1:$A$243, 0), MATCH('Cyclical_after overrides'!T$1, F_Inputs_cyclical!$A$1:$BE$1, 0))),
Cyclical_overrides!T160)</f>
        <v>0.91</v>
      </c>
      <c r="U160" s="72">
        <f>IF(Cyclical_overrides!U160 = "",
IF(INDEX(F_Inputs_cyclical!$A$1:$BE$243, MATCH('Cyclical_after overrides'!$A160, F_Inputs_cyclical!$A$1:$A$243, 0), MATCH('Cyclical_after overrides'!U$1, F_Inputs_cyclical!$A$1:$BE$1, 0))="", "", INDEX(F_Inputs_cyclical!$A$1:$BE$243, MATCH('Cyclical_after overrides'!$A160, F_Inputs_cyclical!$A$1:$A$243, 0), MATCH('Cyclical_after overrides'!U$1, F_Inputs_cyclical!$A$1:$BE$1, 0))),
Cyclical_overrides!U160)</f>
        <v>4.008</v>
      </c>
      <c r="V160" s="72">
        <f>IF(Cyclical_overrides!V160 = "",
IF(INDEX(F_Inputs_cyclical!$A$1:$BE$243, MATCH('Cyclical_after overrides'!$A160, F_Inputs_cyclical!$A$1:$A$243, 0), MATCH('Cyclical_after overrides'!V$1, F_Inputs_cyclical!$A$1:$BE$1, 0))="", "", INDEX(F_Inputs_cyclical!$A$1:$BE$243, MATCH('Cyclical_after overrides'!$A160, F_Inputs_cyclical!$A$1:$A$243, 0), MATCH('Cyclical_after overrides'!V$1, F_Inputs_cyclical!$A$1:$BE$1, 0))),
Cyclical_overrides!V160)</f>
        <v>59.51</v>
      </c>
      <c r="W160" s="72">
        <f>IF(Cyclical_overrides!W160 = "",
IF(INDEX(F_Inputs_cyclical!$A$1:$BE$243, MATCH('Cyclical_after overrides'!$A160, F_Inputs_cyclical!$A$1:$A$243, 0), MATCH('Cyclical_after overrides'!W$1, F_Inputs_cyclical!$A$1:$BE$1, 0))="", "", INDEX(F_Inputs_cyclical!$A$1:$BE$243, MATCH('Cyclical_after overrides'!$A160, F_Inputs_cyclical!$A$1:$A$243, 0), MATCH('Cyclical_after overrides'!W$1, F_Inputs_cyclical!$A$1:$BE$1, 0))),
Cyclical_overrides!W160)</f>
        <v>127.31</v>
      </c>
      <c r="X160" s="72">
        <f>IF(Cyclical_overrides!X160 = "",
IF(INDEX(F_Inputs_cyclical!$A$1:$BE$243, MATCH('Cyclical_after overrides'!$A160, F_Inputs_cyclical!$A$1:$A$243, 0), MATCH('Cyclical_after overrides'!X$1, F_Inputs_cyclical!$A$1:$BE$1, 0))="", "", INDEX(F_Inputs_cyclical!$A$1:$BE$243, MATCH('Cyclical_after overrides'!$A160, F_Inputs_cyclical!$A$1:$A$243, 0), MATCH('Cyclical_after overrides'!X$1, F_Inputs_cyclical!$A$1:$BE$1, 0))),
Cyclical_overrides!X160)</f>
        <v>0</v>
      </c>
      <c r="Y160" s="72">
        <f>IF(Cyclical_overrides!Y160 = "",
IF(INDEX(F_Inputs_cyclical!$A$1:$BE$243, MATCH('Cyclical_after overrides'!$A160, F_Inputs_cyclical!$A$1:$A$243, 0), MATCH('Cyclical_after overrides'!Y$1, F_Inputs_cyclical!$A$1:$BE$1, 0))="", "", INDEX(F_Inputs_cyclical!$A$1:$BE$243, MATCH('Cyclical_after overrides'!$A160, F_Inputs_cyclical!$A$1:$A$243, 0), MATCH('Cyclical_after overrides'!Y$1, F_Inputs_cyclical!$A$1:$BE$1, 0))),
Cyclical_overrides!Y160)</f>
        <v>0</v>
      </c>
      <c r="Z160" s="72">
        <f>IF(Cyclical_overrides!Z160 = "",
IF(INDEX(F_Inputs_cyclical!$A$1:$BE$243, MATCH('Cyclical_after overrides'!$A160, F_Inputs_cyclical!$A$1:$A$243, 0), MATCH('Cyclical_after overrides'!Z$1, F_Inputs_cyclical!$A$1:$BE$1, 0))="", "", INDEX(F_Inputs_cyclical!$A$1:$BE$243, MATCH('Cyclical_after overrides'!$A160, F_Inputs_cyclical!$A$1:$A$243, 0), MATCH('Cyclical_after overrides'!Z$1, F_Inputs_cyclical!$A$1:$BE$1, 0))),
Cyclical_overrides!Z160)</f>
        <v>0</v>
      </c>
      <c r="AA160" s="72">
        <f>IF(Cyclical_overrides!AA160 = "",
IF(INDEX(F_Inputs_cyclical!$A$1:$BE$243, MATCH('Cyclical_after overrides'!$A160, F_Inputs_cyclical!$A$1:$A$243, 0), MATCH('Cyclical_after overrides'!AA$1, F_Inputs_cyclical!$A$1:$BE$1, 0))="", "", INDEX(F_Inputs_cyclical!$A$1:$BE$243, MATCH('Cyclical_after overrides'!$A160, F_Inputs_cyclical!$A$1:$A$243, 0), MATCH('Cyclical_after overrides'!AA$1, F_Inputs_cyclical!$A$1:$BE$1, 0))),
Cyclical_overrides!AA160)</f>
        <v>0</v>
      </c>
      <c r="AB160" s="72" t="str">
        <f>IF(Cyclical_overrides!AB160 = "",
IF(INDEX(F_Inputs_cyclical!$A$1:$BE$243, MATCH('Cyclical_after overrides'!$A160, F_Inputs_cyclical!$A$1:$A$243, 0), MATCH('Cyclical_after overrides'!AB$1, F_Inputs_cyclical!$A$1:$BE$1, 0))="", "", INDEX(F_Inputs_cyclical!$A$1:$BE$243, MATCH('Cyclical_after overrides'!$A160, F_Inputs_cyclical!$A$1:$A$243, 0), MATCH('Cyclical_after overrides'!AB$1, F_Inputs_cyclical!$A$1:$BE$1, 0))),
Cyclical_overrides!AB160)</f>
        <v/>
      </c>
      <c r="AC160" s="72" t="str">
        <f>IF(Cyclical_overrides!AC160 = "",
IF(INDEX(F_Inputs_cyclical!$A$1:$BE$243, MATCH('Cyclical_after overrides'!$A160, F_Inputs_cyclical!$A$1:$A$243, 0), MATCH('Cyclical_after overrides'!AC$1, F_Inputs_cyclical!$A$1:$BE$1, 0))="", "", INDEX(F_Inputs_cyclical!$A$1:$BE$243, MATCH('Cyclical_after overrides'!$A160, F_Inputs_cyclical!$A$1:$A$243, 0), MATCH('Cyclical_after overrides'!AC$1, F_Inputs_cyclical!$A$1:$BE$1, 0))),
Cyclical_overrides!AC160)</f>
        <v/>
      </c>
      <c r="AD160" s="72" t="str">
        <f>IF(Cyclical_overrides!AD160 = "",
IF(INDEX(F_Inputs_cyclical!$A$1:$BE$243, MATCH('Cyclical_after overrides'!$A160, F_Inputs_cyclical!$A$1:$A$243, 0), MATCH('Cyclical_after overrides'!AD$1, F_Inputs_cyclical!$A$1:$BE$1, 0))="", "", INDEX(F_Inputs_cyclical!$A$1:$BE$243, MATCH('Cyclical_after overrides'!$A160, F_Inputs_cyclical!$A$1:$A$243, 0), MATCH('Cyclical_after overrides'!AD$1, F_Inputs_cyclical!$A$1:$BE$1, 0))),
Cyclical_overrides!AD160)</f>
        <v/>
      </c>
      <c r="AE160" s="72" t="str">
        <f>IF(Cyclical_overrides!AE160 = "",
IF(INDEX(F_Inputs_cyclical!$A$1:$BE$243, MATCH('Cyclical_after overrides'!$A160, F_Inputs_cyclical!$A$1:$A$243, 0), MATCH('Cyclical_after overrides'!AE$1, F_Inputs_cyclical!$A$1:$BE$1, 0))="", "", INDEX(F_Inputs_cyclical!$A$1:$BE$243, MATCH('Cyclical_after overrides'!$A160, F_Inputs_cyclical!$A$1:$A$243, 0), MATCH('Cyclical_after overrides'!AE$1, F_Inputs_cyclical!$A$1:$BE$1, 0))),
Cyclical_overrides!AE160)</f>
        <v/>
      </c>
      <c r="AF160" s="72" t="str">
        <f>IF(Cyclical_overrides!AF160 = "",
IF(INDEX(F_Inputs_cyclical!$A$1:$BE$243, MATCH('Cyclical_after overrides'!$A160, F_Inputs_cyclical!$A$1:$A$243, 0), MATCH('Cyclical_after overrides'!AF$1, F_Inputs_cyclical!$A$1:$BE$1, 0))="", "", INDEX(F_Inputs_cyclical!$A$1:$BE$243, MATCH('Cyclical_after overrides'!$A160, F_Inputs_cyclical!$A$1:$A$243, 0), MATCH('Cyclical_after overrides'!AF$1, F_Inputs_cyclical!$A$1:$BE$1, 0))),
Cyclical_overrides!AF160)</f>
        <v/>
      </c>
      <c r="AG160" s="72" t="str">
        <f>IF(Cyclical_overrides!AG160 = "",
IF(INDEX(F_Inputs_cyclical!$A$1:$BE$243, MATCH('Cyclical_after overrides'!$A160, F_Inputs_cyclical!$A$1:$A$243, 0), MATCH('Cyclical_after overrides'!AG$1, F_Inputs_cyclical!$A$1:$BE$1, 0))="", "", INDEX(F_Inputs_cyclical!$A$1:$BE$243, MATCH('Cyclical_after overrides'!$A160, F_Inputs_cyclical!$A$1:$A$243, 0), MATCH('Cyclical_after overrides'!AG$1, F_Inputs_cyclical!$A$1:$BE$1, 0))),
Cyclical_overrides!AG160)</f>
        <v/>
      </c>
      <c r="AH160" s="72" t="str">
        <f>IF(Cyclical_overrides!AH160 = "",
IF(INDEX(F_Inputs_cyclical!$A$1:$BE$243, MATCH('Cyclical_after overrides'!$A160, F_Inputs_cyclical!$A$1:$A$243, 0), MATCH('Cyclical_after overrides'!AH$1, F_Inputs_cyclical!$A$1:$BE$1, 0))="", "", INDEX(F_Inputs_cyclical!$A$1:$BE$243, MATCH('Cyclical_after overrides'!$A160, F_Inputs_cyclical!$A$1:$A$243, 0), MATCH('Cyclical_after overrides'!AH$1, F_Inputs_cyclical!$A$1:$BE$1, 0))),
Cyclical_overrides!AH160)</f>
        <v/>
      </c>
      <c r="AI160" s="72" t="str">
        <f>IF(Cyclical_overrides!AI160 = "",
IF(INDEX(F_Inputs_cyclical!$A$1:$BE$243, MATCH('Cyclical_after overrides'!$A160, F_Inputs_cyclical!$A$1:$A$243, 0), MATCH('Cyclical_after overrides'!AI$1, F_Inputs_cyclical!$A$1:$BE$1, 0))="", "", INDEX(F_Inputs_cyclical!$A$1:$BE$243, MATCH('Cyclical_after overrides'!$A160, F_Inputs_cyclical!$A$1:$A$243, 0), MATCH('Cyclical_after overrides'!AI$1, F_Inputs_cyclical!$A$1:$BE$1, 0))),
Cyclical_overrides!AI160)</f>
        <v/>
      </c>
      <c r="AJ160" s="72" t="str">
        <f>IF(Cyclical_overrides!AJ160 = "",
IF(INDEX(F_Inputs_cyclical!$A$1:$BE$243, MATCH('Cyclical_after overrides'!$A160, F_Inputs_cyclical!$A$1:$A$243, 0), MATCH('Cyclical_after overrides'!AJ$1, F_Inputs_cyclical!$A$1:$BE$1, 0))="", "", INDEX(F_Inputs_cyclical!$A$1:$BE$243, MATCH('Cyclical_after overrides'!$A160, F_Inputs_cyclical!$A$1:$A$243, 0), MATCH('Cyclical_after overrides'!AJ$1, F_Inputs_cyclical!$A$1:$BE$1, 0))),
Cyclical_overrides!AJ160)</f>
        <v/>
      </c>
      <c r="AK160" s="72" t="str">
        <f>IF(Cyclical_overrides!AK160 = "",
IF(INDEX(F_Inputs_cyclical!$A$1:$BE$243, MATCH('Cyclical_after overrides'!$A160, F_Inputs_cyclical!$A$1:$A$243, 0), MATCH('Cyclical_after overrides'!AK$1, F_Inputs_cyclical!$A$1:$BE$1, 0))="", "", INDEX(F_Inputs_cyclical!$A$1:$BE$243, MATCH('Cyclical_after overrides'!$A160, F_Inputs_cyclical!$A$1:$A$243, 0), MATCH('Cyclical_after overrides'!AK$1, F_Inputs_cyclical!$A$1:$BE$1, 0))),
Cyclical_overrides!AK160)</f>
        <v/>
      </c>
      <c r="AL160" s="72" t="str">
        <f>IF(Cyclical_overrides!AL160 = "",
IF(INDEX(F_Inputs_cyclical!$A$1:$BE$243, MATCH('Cyclical_after overrides'!$A160, F_Inputs_cyclical!$A$1:$A$243, 0), MATCH('Cyclical_after overrides'!AL$1, F_Inputs_cyclical!$A$1:$BE$1, 0))="", "", INDEX(F_Inputs_cyclical!$A$1:$BE$243, MATCH('Cyclical_after overrides'!$A160, F_Inputs_cyclical!$A$1:$A$243, 0), MATCH('Cyclical_after overrides'!AL$1, F_Inputs_cyclical!$A$1:$BE$1, 0))),
Cyclical_overrides!AL160)</f>
        <v/>
      </c>
      <c r="AM160" s="72">
        <f>IF(Cyclical_overrides!AM160 = "",
IF(INDEX(F_Inputs_cyclical!$A$1:$BE$243, MATCH('Cyclical_after overrides'!$A160, F_Inputs_cyclical!$A$1:$A$243, 0), MATCH('Cyclical_after overrides'!AM$1, F_Inputs_cyclical!$A$1:$BE$1, 0))="", "", INDEX(F_Inputs_cyclical!$A$1:$BE$243, MATCH('Cyclical_after overrides'!$A160, F_Inputs_cyclical!$A$1:$A$243, 0), MATCH('Cyclical_after overrides'!AM$1, F_Inputs_cyclical!$A$1:$BE$1, 0))),
Cyclical_overrides!AM160)</f>
        <v>1.5880000000000001</v>
      </c>
      <c r="AN160" s="72">
        <f>IF(Cyclical_overrides!AN160 = "",
IF(INDEX(F_Inputs_cyclical!$A$1:$BE$243, MATCH('Cyclical_after overrides'!$A160, F_Inputs_cyclical!$A$1:$A$243, 0), MATCH('Cyclical_after overrides'!AN$1, F_Inputs_cyclical!$A$1:$BE$1, 0))="", "", INDEX(F_Inputs_cyclical!$A$1:$BE$243, MATCH('Cyclical_after overrides'!$A160, F_Inputs_cyclical!$A$1:$A$243, 0), MATCH('Cyclical_after overrides'!AN$1, F_Inputs_cyclical!$A$1:$BE$1, 0))),
Cyclical_overrides!AN160)</f>
        <v>4.008</v>
      </c>
      <c r="AO160" s="72" t="str">
        <f>IF(Cyclical_overrides!AO160 = "",
IF(INDEX(F_Inputs_cyclical!$A$1:$BE$243, MATCH('Cyclical_after overrides'!$A160, F_Inputs_cyclical!$A$1:$A$243, 0), MATCH('Cyclical_after overrides'!AO$1, F_Inputs_cyclical!$A$1:$BE$1, 0))="", "", INDEX(F_Inputs_cyclical!$A$1:$BE$243, MATCH('Cyclical_after overrides'!$A160, F_Inputs_cyclical!$A$1:$A$243, 0), MATCH('Cyclical_after overrides'!AO$1, F_Inputs_cyclical!$A$1:$BE$1, 0))),
Cyclical_overrides!AO160)</f>
        <v/>
      </c>
      <c r="AP160" s="72" t="str">
        <f>IF(Cyclical_overrides!AP160 = "",
IF(INDEX(F_Inputs_cyclical!$A$1:$BE$243, MATCH('Cyclical_after overrides'!$A160, F_Inputs_cyclical!$A$1:$A$243, 0), MATCH('Cyclical_after overrides'!AP$1, F_Inputs_cyclical!$A$1:$BE$1, 0))="", "", INDEX(F_Inputs_cyclical!$A$1:$BE$243, MATCH('Cyclical_after overrides'!$A160, F_Inputs_cyclical!$A$1:$A$243, 0), MATCH('Cyclical_after overrides'!AP$1, F_Inputs_cyclical!$A$1:$BE$1, 0))),
Cyclical_overrides!AP160)</f>
        <v/>
      </c>
      <c r="AQ160" s="72" t="str">
        <f>IF(Cyclical_overrides!AQ160 = "",
IF(INDEX(F_Inputs_cyclical!$A$1:$BE$243, MATCH('Cyclical_after overrides'!$A160, F_Inputs_cyclical!$A$1:$A$243, 0), MATCH('Cyclical_after overrides'!AQ$1, F_Inputs_cyclical!$A$1:$BE$1, 0))="", "", INDEX(F_Inputs_cyclical!$A$1:$BE$243, MATCH('Cyclical_after overrides'!$A160, F_Inputs_cyclical!$A$1:$A$243, 0), MATCH('Cyclical_after overrides'!AQ$1, F_Inputs_cyclical!$A$1:$BE$1, 0))),
Cyclical_overrides!AQ160)</f>
        <v/>
      </c>
      <c r="AR160" s="72" t="str">
        <f>IF(Cyclical_overrides!AR160 = "",
IF(INDEX(F_Inputs_cyclical!$A$1:$BE$243, MATCH('Cyclical_after overrides'!$A160, F_Inputs_cyclical!$A$1:$A$243, 0), MATCH('Cyclical_after overrides'!AR$1, F_Inputs_cyclical!$A$1:$BE$1, 0))="", "", INDEX(F_Inputs_cyclical!$A$1:$BE$243, MATCH('Cyclical_after overrides'!$A160, F_Inputs_cyclical!$A$1:$A$243, 0), MATCH('Cyclical_after overrides'!AR$1, F_Inputs_cyclical!$A$1:$BE$1, 0))),
Cyclical_overrides!AR160)</f>
        <v/>
      </c>
      <c r="AS160" s="72">
        <f>IF(Cyclical_overrides!AS160 = "",
IF(INDEX(F_Inputs_cyclical!$A$1:$BE$243, MATCH('Cyclical_after overrides'!$A160, F_Inputs_cyclical!$A$1:$A$243, 0), MATCH('Cyclical_after overrides'!AS$1, F_Inputs_cyclical!$A$1:$BE$1, 0))="", "", INDEX(F_Inputs_cyclical!$A$1:$BE$243, MATCH('Cyclical_after overrides'!$A160, F_Inputs_cyclical!$A$1:$A$243, 0), MATCH('Cyclical_after overrides'!AS$1, F_Inputs_cyclical!$A$1:$BE$1, 0))),
Cyclical_overrides!AS160)</f>
        <v>-0.185</v>
      </c>
      <c r="AT160" s="72">
        <f>IF(Cyclical_overrides!AT160 = "",
IF(INDEX(F_Inputs_cyclical!$A$1:$BE$243, MATCH('Cyclical_after overrides'!$A160, F_Inputs_cyclical!$A$1:$A$243, 0), MATCH('Cyclical_after overrides'!AT$1, F_Inputs_cyclical!$A$1:$BE$1, 0))="", "", INDEX(F_Inputs_cyclical!$A$1:$BE$243, MATCH('Cyclical_after overrides'!$A160, F_Inputs_cyclical!$A$1:$A$243, 0), MATCH('Cyclical_after overrides'!AT$1, F_Inputs_cyclical!$A$1:$BE$1, 0))),
Cyclical_overrides!AT160)</f>
        <v>0</v>
      </c>
      <c r="AU160" s="72">
        <f>IF(Cyclical_overrides!AU160 = "",
IF(INDEX(F_Inputs_cyclical!$A$1:$BE$243, MATCH('Cyclical_after overrides'!$A160, F_Inputs_cyclical!$A$1:$A$243, 0), MATCH('Cyclical_after overrides'!AU$1, F_Inputs_cyclical!$A$1:$BE$1, 0))="", "", INDEX(F_Inputs_cyclical!$A$1:$BE$243, MATCH('Cyclical_after overrides'!$A160, F_Inputs_cyclical!$A$1:$A$243, 0), MATCH('Cyclical_after overrides'!AU$1, F_Inputs_cyclical!$A$1:$BE$1, 0))),
Cyclical_overrides!AU160)</f>
        <v>0</v>
      </c>
      <c r="AV160" s="72" t="str">
        <f>IF(Cyclical_overrides!AV160 = "",
IF(INDEX(F_Inputs_cyclical!$A$1:$BE$243, MATCH('Cyclical_after overrides'!$A160, F_Inputs_cyclical!$A$1:$A$243, 0), MATCH('Cyclical_after overrides'!AV$1, F_Inputs_cyclical!$A$1:$BE$1, 0))="", "", INDEX(F_Inputs_cyclical!$A$1:$BE$243, MATCH('Cyclical_after overrides'!$A160, F_Inputs_cyclical!$A$1:$A$243, 0), MATCH('Cyclical_after overrides'!AV$1, F_Inputs_cyclical!$A$1:$BE$1, 0))),
Cyclical_overrides!AV160)</f>
        <v/>
      </c>
      <c r="AW160" s="72">
        <f>IF(Cyclical_overrides!AW160 = "",
IF(INDEX(F_Inputs_cyclical!$A$1:$BE$243, MATCH('Cyclical_after overrides'!$A160, F_Inputs_cyclical!$A$1:$A$243, 0), MATCH('Cyclical_after overrides'!AW$1, F_Inputs_cyclical!$A$1:$BE$1, 0))="", "", INDEX(F_Inputs_cyclical!$A$1:$BE$243, MATCH('Cyclical_after overrides'!$A160, F_Inputs_cyclical!$A$1:$A$243, 0), MATCH('Cyclical_after overrides'!AW$1, F_Inputs_cyclical!$A$1:$BE$1, 0))),
Cyclical_overrides!AW160)</f>
        <v>1.2283693843594008</v>
      </c>
      <c r="AX160" s="72">
        <f>IF(Cyclical_overrides!AX160 = "",
IF(INDEX(F_Inputs_cyclical!$A$1:$BE$243, MATCH('Cyclical_after overrides'!$A160, F_Inputs_cyclical!$A$1:$A$243, 0), MATCH('Cyclical_after overrides'!AX$1, F_Inputs_cyclical!$A$1:$BE$1, 0))="", "", INDEX(F_Inputs_cyclical!$A$1:$BE$243, MATCH('Cyclical_after overrides'!$A160, F_Inputs_cyclical!$A$1:$A$243, 0), MATCH('Cyclical_after overrides'!AX$1, F_Inputs_cyclical!$A$1:$BE$1, 0))),
Cyclical_overrides!AX160)</f>
        <v>20.658603744011309</v>
      </c>
      <c r="AY160" s="72">
        <f>IF(Cyclical_overrides!AY160 = "",
IF(INDEX(F_Inputs_cyclical!$A$1:$BE$243, MATCH('Cyclical_after overrides'!$A160, F_Inputs_cyclical!$A$1:$A$243, 0), MATCH('Cyclical_after overrides'!AY$1, F_Inputs_cyclical!$A$1:$BE$1, 0))="", "", INDEX(F_Inputs_cyclical!$A$1:$BE$243, MATCH('Cyclical_after overrides'!$A160, F_Inputs_cyclical!$A$1:$A$243, 0), MATCH('Cyclical_after overrides'!AY$1, F_Inputs_cyclical!$A$1:$BE$1, 0))),
Cyclical_overrides!AY160)</f>
        <v>142.20181253788397</v>
      </c>
      <c r="AZ160" s="72">
        <f>IF(Cyclical_overrides!AZ160 = "",
IF(INDEX(F_Inputs_cyclical!$A$1:$BE$243, MATCH('Cyclical_after overrides'!$A160, F_Inputs_cyclical!$A$1:$A$243, 0), MATCH('Cyclical_after overrides'!AZ$1, F_Inputs_cyclical!$A$1:$BE$1, 0))="", "", INDEX(F_Inputs_cyclical!$A$1:$BE$243, MATCH('Cyclical_after overrides'!$A160, F_Inputs_cyclical!$A$1:$A$243, 0), MATCH('Cyclical_after overrides'!AZ$1, F_Inputs_cyclical!$A$1:$BE$1, 0))),
Cyclical_overrides!AZ160)</f>
        <v>1.5922699964040856</v>
      </c>
      <c r="BA160" s="72">
        <f>IF(Cyclical_overrides!BA160 = "",
IF(INDEX(F_Inputs_cyclical!$A$1:$BE$243, MATCH('Cyclical_after overrides'!$A160, F_Inputs_cyclical!$A$1:$A$243, 0), MATCH('Cyclical_after overrides'!BA$1, F_Inputs_cyclical!$A$1:$BE$1, 0))="", "", INDEX(F_Inputs_cyclical!$A$1:$BE$243, MATCH('Cyclical_after overrides'!$A160, F_Inputs_cyclical!$A$1:$A$243, 0), MATCH('Cyclical_after overrides'!BA$1, F_Inputs_cyclical!$A$1:$BE$1, 0))),
Cyclical_overrides!BA160)</f>
        <v>10.647746615730686</v>
      </c>
      <c r="BB160" s="72">
        <f>IF(Cyclical_overrides!BB160 = "",
IF(INDEX(F_Inputs_cyclical!$A$1:$BE$243, MATCH('Cyclical_after overrides'!$A160, F_Inputs_cyclical!$A$1:$A$243, 0), MATCH('Cyclical_after overrides'!BB$1, F_Inputs_cyclical!$A$1:$BE$1, 0))="", "", INDEX(F_Inputs_cyclical!$A$1:$BE$243, MATCH('Cyclical_after overrides'!$A160, F_Inputs_cyclical!$A$1:$A$243, 0), MATCH('Cyclical_after overrides'!BB$1, F_Inputs_cyclical!$A$1:$BE$1, 0))),
Cyclical_overrides!BB160)</f>
        <v>10.647746615730686</v>
      </c>
      <c r="BC160" s="72">
        <f>IF(Cyclical_overrides!BC160 = "",
IF(INDEX(F_Inputs_cyclical!$A$1:$BE$243, MATCH('Cyclical_after overrides'!$A160, F_Inputs_cyclical!$A$1:$A$243, 0), MATCH('Cyclical_after overrides'!BC$1, F_Inputs_cyclical!$A$1:$BE$1, 0))="", "", INDEX(F_Inputs_cyclical!$A$1:$BE$243, MATCH('Cyclical_after overrides'!$A160, F_Inputs_cyclical!$A$1:$A$243, 0), MATCH('Cyclical_after overrides'!BC$1, F_Inputs_cyclical!$A$1:$BE$1, 0))),
Cyclical_overrides!BC160)</f>
        <v>15.134879485693705</v>
      </c>
      <c r="BD160" s="72">
        <f>IF(Cyclical_overrides!BD160 = "",
IF(INDEX(F_Inputs_cyclical!$A$1:$BE$243, MATCH('Cyclical_after overrides'!$A160, F_Inputs_cyclical!$A$1:$A$243, 0), MATCH('Cyclical_after overrides'!BD$1, F_Inputs_cyclical!$A$1:$BE$1, 0))="", "", INDEX(F_Inputs_cyclical!$A$1:$BE$243, MATCH('Cyclical_after overrides'!$A160, F_Inputs_cyclical!$A$1:$A$243, 0), MATCH('Cyclical_after overrides'!BD$1, F_Inputs_cyclical!$A$1:$BE$1, 0))),
Cyclical_overrides!BD160)</f>
        <v>25.251000000000001</v>
      </c>
      <c r="BE160" s="194"/>
    </row>
    <row r="161" spans="1:57" x14ac:dyDescent="0.4">
      <c r="A161" s="63" t="str">
        <f t="shared" si="2"/>
        <v>BWH17</v>
      </c>
      <c r="B161" s="63" t="s">
        <v>421</v>
      </c>
      <c r="C161" s="63" t="s">
        <v>249</v>
      </c>
      <c r="D161" s="72">
        <f>IF(Cyclical_overrides!D161 = "",
IF(INDEX(F_Inputs_cyclical!$A$1:$BE$243, MATCH('Cyclical_after overrides'!$A161, F_Inputs_cyclical!$A$1:$A$243, 0), MATCH('Cyclical_after overrides'!D$1, F_Inputs_cyclical!$A$1:$BE$1, 0))="", "", INDEX(F_Inputs_cyclical!$A$1:$BE$243, MATCH('Cyclical_after overrides'!$A161, F_Inputs_cyclical!$A$1:$A$243, 0), MATCH('Cyclical_after overrides'!D$1, F_Inputs_cyclical!$A$1:$BE$1, 0))),
Cyclical_overrides!D161)</f>
        <v>0</v>
      </c>
      <c r="E161" s="72">
        <f>IF(Cyclical_overrides!E161 = "",
IF(INDEX(F_Inputs_cyclical!$A$1:$BE$243, MATCH('Cyclical_after overrides'!$A161, F_Inputs_cyclical!$A$1:$A$243, 0), MATCH('Cyclical_after overrides'!E$1, F_Inputs_cyclical!$A$1:$BE$1, 0))="", "", INDEX(F_Inputs_cyclical!$A$1:$BE$243, MATCH('Cyclical_after overrides'!$A161, F_Inputs_cyclical!$A$1:$A$243, 0), MATCH('Cyclical_after overrides'!E$1, F_Inputs_cyclical!$A$1:$BE$1, 0))),
Cyclical_overrides!E161)</f>
        <v>0</v>
      </c>
      <c r="F161" s="72">
        <f>IF(Cyclical_overrides!F161 = "",
IF(INDEX(F_Inputs_cyclical!$A$1:$BE$243, MATCH('Cyclical_after overrides'!$A161, F_Inputs_cyclical!$A$1:$A$243, 0), MATCH('Cyclical_after overrides'!F$1, F_Inputs_cyclical!$A$1:$BE$1, 0))="", "", INDEX(F_Inputs_cyclical!$A$1:$BE$243, MATCH('Cyclical_after overrides'!$A161, F_Inputs_cyclical!$A$1:$A$243, 0), MATCH('Cyclical_after overrides'!F$1, F_Inputs_cyclical!$A$1:$BE$1, 0))),
Cyclical_overrides!F161)</f>
        <v>0</v>
      </c>
      <c r="G161" s="72">
        <f>IF(Cyclical_overrides!G161 = "",
IF(INDEX(F_Inputs_cyclical!$A$1:$BE$243, MATCH('Cyclical_after overrides'!$A161, F_Inputs_cyclical!$A$1:$A$243, 0), MATCH('Cyclical_after overrides'!G$1, F_Inputs_cyclical!$A$1:$BE$1, 0))="", "", INDEX(F_Inputs_cyclical!$A$1:$BE$243, MATCH('Cyclical_after overrides'!$A161, F_Inputs_cyclical!$A$1:$A$243, 0), MATCH('Cyclical_after overrides'!G$1, F_Inputs_cyclical!$A$1:$BE$1, 0))),
Cyclical_overrides!G161)</f>
        <v>0</v>
      </c>
      <c r="H161" s="72" t="str">
        <f>IF(Cyclical_overrides!H161 = "",
IF(INDEX(F_Inputs_cyclical!$A$1:$BE$243, MATCH('Cyclical_after overrides'!$A161, F_Inputs_cyclical!$A$1:$A$243, 0), MATCH('Cyclical_after overrides'!H$1, F_Inputs_cyclical!$A$1:$BE$1, 0))="", "", INDEX(F_Inputs_cyclical!$A$1:$BE$243, MATCH('Cyclical_after overrides'!$A161, F_Inputs_cyclical!$A$1:$A$243, 0), MATCH('Cyclical_after overrides'!H$1, F_Inputs_cyclical!$A$1:$BE$1, 0))),
Cyclical_overrides!H161)</f>
        <v/>
      </c>
      <c r="I161" s="72">
        <f>IF(Cyclical_overrides!I161 = "",
IF(INDEX(F_Inputs_cyclical!$A$1:$BE$243, MATCH('Cyclical_after overrides'!$A161, F_Inputs_cyclical!$A$1:$A$243, 0), MATCH('Cyclical_after overrides'!I$1, F_Inputs_cyclical!$A$1:$BE$1, 0))="", "", INDEX(F_Inputs_cyclical!$A$1:$BE$243, MATCH('Cyclical_after overrides'!$A161, F_Inputs_cyclical!$A$1:$A$243, 0), MATCH('Cyclical_after overrides'!I$1, F_Inputs_cyclical!$A$1:$BE$1, 0))),
Cyclical_overrides!I161)</f>
        <v>0</v>
      </c>
      <c r="J161" s="72">
        <f>IF(Cyclical_overrides!J161 = "",
IF(INDEX(F_Inputs_cyclical!$A$1:$BE$243, MATCH('Cyclical_after overrides'!$A161, F_Inputs_cyclical!$A$1:$A$243, 0), MATCH('Cyclical_after overrides'!J$1, F_Inputs_cyclical!$A$1:$BE$1, 0))="", "", INDEX(F_Inputs_cyclical!$A$1:$BE$243, MATCH('Cyclical_after overrides'!$A161, F_Inputs_cyclical!$A$1:$A$243, 0), MATCH('Cyclical_after overrides'!J$1, F_Inputs_cyclical!$A$1:$BE$1, 0))),
Cyclical_overrides!J161)</f>
        <v>0</v>
      </c>
      <c r="K161" s="72" t="str">
        <f>IF(Cyclical_overrides!K161 = "",
IF(INDEX(F_Inputs_cyclical!$A$1:$BE$243, MATCH('Cyclical_after overrides'!$A161, F_Inputs_cyclical!$A$1:$A$243, 0), MATCH('Cyclical_after overrides'!K$1, F_Inputs_cyclical!$A$1:$BE$1, 0))="", "", INDEX(F_Inputs_cyclical!$A$1:$BE$243, MATCH('Cyclical_after overrides'!$A161, F_Inputs_cyclical!$A$1:$A$243, 0), MATCH('Cyclical_after overrides'!K$1, F_Inputs_cyclical!$A$1:$BE$1, 0))),
Cyclical_overrides!K161)</f>
        <v/>
      </c>
      <c r="L161" s="72" t="str">
        <f>IF(Cyclical_overrides!L161 = "",
IF(INDEX(F_Inputs_cyclical!$A$1:$BE$243, MATCH('Cyclical_after overrides'!$A161, F_Inputs_cyclical!$A$1:$A$243, 0), MATCH('Cyclical_after overrides'!L$1, F_Inputs_cyclical!$A$1:$BE$1, 0))="", "", INDEX(F_Inputs_cyclical!$A$1:$BE$243, MATCH('Cyclical_after overrides'!$A161, F_Inputs_cyclical!$A$1:$A$243, 0), MATCH('Cyclical_after overrides'!L$1, F_Inputs_cyclical!$A$1:$BE$1, 0))),
Cyclical_overrides!L161)</f>
        <v/>
      </c>
      <c r="M161" s="72" t="str">
        <f>IF(Cyclical_overrides!M161 = "",
IF(INDEX(F_Inputs_cyclical!$A$1:$BE$243, MATCH('Cyclical_after overrides'!$A161, F_Inputs_cyclical!$A$1:$A$243, 0), MATCH('Cyclical_after overrides'!M$1, F_Inputs_cyclical!$A$1:$BE$1, 0))="", "", INDEX(F_Inputs_cyclical!$A$1:$BE$243, MATCH('Cyclical_after overrides'!$A161, F_Inputs_cyclical!$A$1:$A$243, 0), MATCH('Cyclical_after overrides'!M$1, F_Inputs_cyclical!$A$1:$BE$1, 0))),
Cyclical_overrides!M161)</f>
        <v/>
      </c>
      <c r="N161" s="72" t="str">
        <f>IF(Cyclical_overrides!N161 = "",
IF(INDEX(F_Inputs_cyclical!$A$1:$BE$243, MATCH('Cyclical_after overrides'!$A161, F_Inputs_cyclical!$A$1:$A$243, 0), MATCH('Cyclical_after overrides'!N$1, F_Inputs_cyclical!$A$1:$BE$1, 0))="", "", INDEX(F_Inputs_cyclical!$A$1:$BE$243, MATCH('Cyclical_after overrides'!$A161, F_Inputs_cyclical!$A$1:$A$243, 0), MATCH('Cyclical_after overrides'!N$1, F_Inputs_cyclical!$A$1:$BE$1, 0))),
Cyclical_overrides!N161)</f>
        <v/>
      </c>
      <c r="O161" s="72" t="str">
        <f>IF(Cyclical_overrides!O161 = "",
IF(INDEX(F_Inputs_cyclical!$A$1:$BE$243, MATCH('Cyclical_after overrides'!$A161, F_Inputs_cyclical!$A$1:$A$243, 0), MATCH('Cyclical_after overrides'!O$1, F_Inputs_cyclical!$A$1:$BE$1, 0))="", "", INDEX(F_Inputs_cyclical!$A$1:$BE$243, MATCH('Cyclical_after overrides'!$A161, F_Inputs_cyclical!$A$1:$A$243, 0), MATCH('Cyclical_after overrides'!O$1, F_Inputs_cyclical!$A$1:$BE$1, 0))),
Cyclical_overrides!O161)</f>
        <v/>
      </c>
      <c r="P161" s="72" t="str">
        <f>IF(Cyclical_overrides!P161 = "",
IF(INDEX(F_Inputs_cyclical!$A$1:$BE$243, MATCH('Cyclical_after overrides'!$A161, F_Inputs_cyclical!$A$1:$A$243, 0), MATCH('Cyclical_after overrides'!P$1, F_Inputs_cyclical!$A$1:$BE$1, 0))="", "", INDEX(F_Inputs_cyclical!$A$1:$BE$243, MATCH('Cyclical_after overrides'!$A161, F_Inputs_cyclical!$A$1:$A$243, 0), MATCH('Cyclical_after overrides'!P$1, F_Inputs_cyclical!$A$1:$BE$1, 0))),
Cyclical_overrides!P161)</f>
        <v/>
      </c>
      <c r="Q161" s="72" t="str">
        <f>IF(Cyclical_overrides!Q161 = "",
IF(INDEX(F_Inputs_cyclical!$A$1:$BE$243, MATCH('Cyclical_after overrides'!$A161, F_Inputs_cyclical!$A$1:$A$243, 0), MATCH('Cyclical_after overrides'!Q$1, F_Inputs_cyclical!$A$1:$BE$1, 0))="", "", INDEX(F_Inputs_cyclical!$A$1:$BE$243, MATCH('Cyclical_after overrides'!$A161, F_Inputs_cyclical!$A$1:$A$243, 0), MATCH('Cyclical_after overrides'!Q$1, F_Inputs_cyclical!$A$1:$BE$1, 0))),
Cyclical_overrides!Q161)</f>
        <v/>
      </c>
      <c r="R161" s="72" t="str">
        <f>IF(Cyclical_overrides!R161 = "",
IF(INDEX(F_Inputs_cyclical!$A$1:$BE$243, MATCH('Cyclical_after overrides'!$A161, F_Inputs_cyclical!$A$1:$A$243, 0), MATCH('Cyclical_after overrides'!R$1, F_Inputs_cyclical!$A$1:$BE$1, 0))="", "", INDEX(F_Inputs_cyclical!$A$1:$BE$243, MATCH('Cyclical_after overrides'!$A161, F_Inputs_cyclical!$A$1:$A$243, 0), MATCH('Cyclical_after overrides'!R$1, F_Inputs_cyclical!$A$1:$BE$1, 0))),
Cyclical_overrides!R161)</f>
        <v/>
      </c>
      <c r="S161" s="72">
        <f>IF(Cyclical_overrides!S161 = "",
IF(INDEX(F_Inputs_cyclical!$A$1:$BE$243, MATCH('Cyclical_after overrides'!$A161, F_Inputs_cyclical!$A$1:$A$243, 0), MATCH('Cyclical_after overrides'!S$1, F_Inputs_cyclical!$A$1:$BE$1, 0))="", "", INDEX(F_Inputs_cyclical!$A$1:$BE$243, MATCH('Cyclical_after overrides'!$A161, F_Inputs_cyclical!$A$1:$A$243, 0), MATCH('Cyclical_after overrides'!S$1, F_Inputs_cyclical!$A$1:$BE$1, 0))),
Cyclical_overrides!S161)</f>
        <v>0.66800000000000004</v>
      </c>
      <c r="T161" s="72">
        <f>IF(Cyclical_overrides!T161 = "",
IF(INDEX(F_Inputs_cyclical!$A$1:$BE$243, MATCH('Cyclical_after overrides'!$A161, F_Inputs_cyclical!$A$1:$A$243, 0), MATCH('Cyclical_after overrides'!T$1, F_Inputs_cyclical!$A$1:$BE$1, 0))="", "", INDEX(F_Inputs_cyclical!$A$1:$BE$243, MATCH('Cyclical_after overrides'!$A161, F_Inputs_cyclical!$A$1:$A$243, 0), MATCH('Cyclical_after overrides'!T$1, F_Inputs_cyclical!$A$1:$BE$1, 0))),
Cyclical_overrides!T161)</f>
        <v>1.1830000000000001</v>
      </c>
      <c r="U161" s="72">
        <f>IF(Cyclical_overrides!U161 = "",
IF(INDEX(F_Inputs_cyclical!$A$1:$BE$243, MATCH('Cyclical_after overrides'!$A161, F_Inputs_cyclical!$A$1:$A$243, 0), MATCH('Cyclical_after overrides'!U$1, F_Inputs_cyclical!$A$1:$BE$1, 0))="", "", INDEX(F_Inputs_cyclical!$A$1:$BE$243, MATCH('Cyclical_after overrides'!$A161, F_Inputs_cyclical!$A$1:$A$243, 0), MATCH('Cyclical_after overrides'!U$1, F_Inputs_cyclical!$A$1:$BE$1, 0))),
Cyclical_overrides!U161)</f>
        <v>0</v>
      </c>
      <c r="V161" s="72">
        <f>IF(Cyclical_overrides!V161 = "",
IF(INDEX(F_Inputs_cyclical!$A$1:$BE$243, MATCH('Cyclical_after overrides'!$A161, F_Inputs_cyclical!$A$1:$A$243, 0), MATCH('Cyclical_after overrides'!V$1, F_Inputs_cyclical!$A$1:$BE$1, 0))="", "", INDEX(F_Inputs_cyclical!$A$1:$BE$243, MATCH('Cyclical_after overrides'!$A161, F_Inputs_cyclical!$A$1:$A$243, 0), MATCH('Cyclical_after overrides'!V$1, F_Inputs_cyclical!$A$1:$BE$1, 0))),
Cyclical_overrides!V161)</f>
        <v>54.655999999999999</v>
      </c>
      <c r="W161" s="72">
        <f>IF(Cyclical_overrides!W161 = "",
IF(INDEX(F_Inputs_cyclical!$A$1:$BE$243, MATCH('Cyclical_after overrides'!$A161, F_Inputs_cyclical!$A$1:$A$243, 0), MATCH('Cyclical_after overrides'!W$1, F_Inputs_cyclical!$A$1:$BE$1, 0))="", "", INDEX(F_Inputs_cyclical!$A$1:$BE$243, MATCH('Cyclical_after overrides'!$A161, F_Inputs_cyclical!$A$1:$A$243, 0), MATCH('Cyclical_after overrides'!W$1, F_Inputs_cyclical!$A$1:$BE$1, 0))),
Cyclical_overrides!W161)</f>
        <v>136.68700000000001</v>
      </c>
      <c r="X161" s="72">
        <f>IF(Cyclical_overrides!X161 = "",
IF(INDEX(F_Inputs_cyclical!$A$1:$BE$243, MATCH('Cyclical_after overrides'!$A161, F_Inputs_cyclical!$A$1:$A$243, 0), MATCH('Cyclical_after overrides'!X$1, F_Inputs_cyclical!$A$1:$BE$1, 0))="", "", INDEX(F_Inputs_cyclical!$A$1:$BE$243, MATCH('Cyclical_after overrides'!$A161, F_Inputs_cyclical!$A$1:$A$243, 0), MATCH('Cyclical_after overrides'!X$1, F_Inputs_cyclical!$A$1:$BE$1, 0))),
Cyclical_overrides!X161)</f>
        <v>0</v>
      </c>
      <c r="Y161" s="72">
        <f>IF(Cyclical_overrides!Y161 = "",
IF(INDEX(F_Inputs_cyclical!$A$1:$BE$243, MATCH('Cyclical_after overrides'!$A161, F_Inputs_cyclical!$A$1:$A$243, 0), MATCH('Cyclical_after overrides'!Y$1, F_Inputs_cyclical!$A$1:$BE$1, 0))="", "", INDEX(F_Inputs_cyclical!$A$1:$BE$243, MATCH('Cyclical_after overrides'!$A161, F_Inputs_cyclical!$A$1:$A$243, 0), MATCH('Cyclical_after overrides'!Y$1, F_Inputs_cyclical!$A$1:$BE$1, 0))),
Cyclical_overrides!Y161)</f>
        <v>0</v>
      </c>
      <c r="Z161" s="72">
        <f>IF(Cyclical_overrides!Z161 = "",
IF(INDEX(F_Inputs_cyclical!$A$1:$BE$243, MATCH('Cyclical_after overrides'!$A161, F_Inputs_cyclical!$A$1:$A$243, 0), MATCH('Cyclical_after overrides'!Z$1, F_Inputs_cyclical!$A$1:$BE$1, 0))="", "", INDEX(F_Inputs_cyclical!$A$1:$BE$243, MATCH('Cyclical_after overrides'!$A161, F_Inputs_cyclical!$A$1:$A$243, 0), MATCH('Cyclical_after overrides'!Z$1, F_Inputs_cyclical!$A$1:$BE$1, 0))),
Cyclical_overrides!Z161)</f>
        <v>0</v>
      </c>
      <c r="AA161" s="72">
        <f>IF(Cyclical_overrides!AA161 = "",
IF(INDEX(F_Inputs_cyclical!$A$1:$BE$243, MATCH('Cyclical_after overrides'!$A161, F_Inputs_cyclical!$A$1:$A$243, 0), MATCH('Cyclical_after overrides'!AA$1, F_Inputs_cyclical!$A$1:$BE$1, 0))="", "", INDEX(F_Inputs_cyclical!$A$1:$BE$243, MATCH('Cyclical_after overrides'!$A161, F_Inputs_cyclical!$A$1:$A$243, 0), MATCH('Cyclical_after overrides'!AA$1, F_Inputs_cyclical!$A$1:$BE$1, 0))),
Cyclical_overrides!AA161)</f>
        <v>0</v>
      </c>
      <c r="AB161" s="72" t="str">
        <f>IF(Cyclical_overrides!AB161 = "",
IF(INDEX(F_Inputs_cyclical!$A$1:$BE$243, MATCH('Cyclical_after overrides'!$A161, F_Inputs_cyclical!$A$1:$A$243, 0), MATCH('Cyclical_after overrides'!AB$1, F_Inputs_cyclical!$A$1:$BE$1, 0))="", "", INDEX(F_Inputs_cyclical!$A$1:$BE$243, MATCH('Cyclical_after overrides'!$A161, F_Inputs_cyclical!$A$1:$A$243, 0), MATCH('Cyclical_after overrides'!AB$1, F_Inputs_cyclical!$A$1:$BE$1, 0))),
Cyclical_overrides!AB161)</f>
        <v/>
      </c>
      <c r="AC161" s="72" t="str">
        <f>IF(Cyclical_overrides!AC161 = "",
IF(INDEX(F_Inputs_cyclical!$A$1:$BE$243, MATCH('Cyclical_after overrides'!$A161, F_Inputs_cyclical!$A$1:$A$243, 0), MATCH('Cyclical_after overrides'!AC$1, F_Inputs_cyclical!$A$1:$BE$1, 0))="", "", INDEX(F_Inputs_cyclical!$A$1:$BE$243, MATCH('Cyclical_after overrides'!$A161, F_Inputs_cyclical!$A$1:$A$243, 0), MATCH('Cyclical_after overrides'!AC$1, F_Inputs_cyclical!$A$1:$BE$1, 0))),
Cyclical_overrides!AC161)</f>
        <v/>
      </c>
      <c r="AD161" s="72" t="str">
        <f>IF(Cyclical_overrides!AD161 = "",
IF(INDEX(F_Inputs_cyclical!$A$1:$BE$243, MATCH('Cyclical_after overrides'!$A161, F_Inputs_cyclical!$A$1:$A$243, 0), MATCH('Cyclical_after overrides'!AD$1, F_Inputs_cyclical!$A$1:$BE$1, 0))="", "", INDEX(F_Inputs_cyclical!$A$1:$BE$243, MATCH('Cyclical_after overrides'!$A161, F_Inputs_cyclical!$A$1:$A$243, 0), MATCH('Cyclical_after overrides'!AD$1, F_Inputs_cyclical!$A$1:$BE$1, 0))),
Cyclical_overrides!AD161)</f>
        <v/>
      </c>
      <c r="AE161" s="72" t="str">
        <f>IF(Cyclical_overrides!AE161 = "",
IF(INDEX(F_Inputs_cyclical!$A$1:$BE$243, MATCH('Cyclical_after overrides'!$A161, F_Inputs_cyclical!$A$1:$A$243, 0), MATCH('Cyclical_after overrides'!AE$1, F_Inputs_cyclical!$A$1:$BE$1, 0))="", "", INDEX(F_Inputs_cyclical!$A$1:$BE$243, MATCH('Cyclical_after overrides'!$A161, F_Inputs_cyclical!$A$1:$A$243, 0), MATCH('Cyclical_after overrides'!AE$1, F_Inputs_cyclical!$A$1:$BE$1, 0))),
Cyclical_overrides!AE161)</f>
        <v/>
      </c>
      <c r="AF161" s="72" t="str">
        <f>IF(Cyclical_overrides!AF161 = "",
IF(INDEX(F_Inputs_cyclical!$A$1:$BE$243, MATCH('Cyclical_after overrides'!$A161, F_Inputs_cyclical!$A$1:$A$243, 0), MATCH('Cyclical_after overrides'!AF$1, F_Inputs_cyclical!$A$1:$BE$1, 0))="", "", INDEX(F_Inputs_cyclical!$A$1:$BE$243, MATCH('Cyclical_after overrides'!$A161, F_Inputs_cyclical!$A$1:$A$243, 0), MATCH('Cyclical_after overrides'!AF$1, F_Inputs_cyclical!$A$1:$BE$1, 0))),
Cyclical_overrides!AF161)</f>
        <v/>
      </c>
      <c r="AG161" s="72" t="str">
        <f>IF(Cyclical_overrides!AG161 = "",
IF(INDEX(F_Inputs_cyclical!$A$1:$BE$243, MATCH('Cyclical_after overrides'!$A161, F_Inputs_cyclical!$A$1:$A$243, 0), MATCH('Cyclical_after overrides'!AG$1, F_Inputs_cyclical!$A$1:$BE$1, 0))="", "", INDEX(F_Inputs_cyclical!$A$1:$BE$243, MATCH('Cyclical_after overrides'!$A161, F_Inputs_cyclical!$A$1:$A$243, 0), MATCH('Cyclical_after overrides'!AG$1, F_Inputs_cyclical!$A$1:$BE$1, 0))),
Cyclical_overrides!AG161)</f>
        <v/>
      </c>
      <c r="AH161" s="72" t="str">
        <f>IF(Cyclical_overrides!AH161 = "",
IF(INDEX(F_Inputs_cyclical!$A$1:$BE$243, MATCH('Cyclical_after overrides'!$A161, F_Inputs_cyclical!$A$1:$A$243, 0), MATCH('Cyclical_after overrides'!AH$1, F_Inputs_cyclical!$A$1:$BE$1, 0))="", "", INDEX(F_Inputs_cyclical!$A$1:$BE$243, MATCH('Cyclical_after overrides'!$A161, F_Inputs_cyclical!$A$1:$A$243, 0), MATCH('Cyclical_after overrides'!AH$1, F_Inputs_cyclical!$A$1:$BE$1, 0))),
Cyclical_overrides!AH161)</f>
        <v/>
      </c>
      <c r="AI161" s="72" t="str">
        <f>IF(Cyclical_overrides!AI161 = "",
IF(INDEX(F_Inputs_cyclical!$A$1:$BE$243, MATCH('Cyclical_after overrides'!$A161, F_Inputs_cyclical!$A$1:$A$243, 0), MATCH('Cyclical_after overrides'!AI$1, F_Inputs_cyclical!$A$1:$BE$1, 0))="", "", INDEX(F_Inputs_cyclical!$A$1:$BE$243, MATCH('Cyclical_after overrides'!$A161, F_Inputs_cyclical!$A$1:$A$243, 0), MATCH('Cyclical_after overrides'!AI$1, F_Inputs_cyclical!$A$1:$BE$1, 0))),
Cyclical_overrides!AI161)</f>
        <v/>
      </c>
      <c r="AJ161" s="72" t="str">
        <f>IF(Cyclical_overrides!AJ161 = "",
IF(INDEX(F_Inputs_cyclical!$A$1:$BE$243, MATCH('Cyclical_after overrides'!$A161, F_Inputs_cyclical!$A$1:$A$243, 0), MATCH('Cyclical_after overrides'!AJ$1, F_Inputs_cyclical!$A$1:$BE$1, 0))="", "", INDEX(F_Inputs_cyclical!$A$1:$BE$243, MATCH('Cyclical_after overrides'!$A161, F_Inputs_cyclical!$A$1:$A$243, 0), MATCH('Cyclical_after overrides'!AJ$1, F_Inputs_cyclical!$A$1:$BE$1, 0))),
Cyclical_overrides!AJ161)</f>
        <v/>
      </c>
      <c r="AK161" s="72" t="str">
        <f>IF(Cyclical_overrides!AK161 = "",
IF(INDEX(F_Inputs_cyclical!$A$1:$BE$243, MATCH('Cyclical_after overrides'!$A161, F_Inputs_cyclical!$A$1:$A$243, 0), MATCH('Cyclical_after overrides'!AK$1, F_Inputs_cyclical!$A$1:$BE$1, 0))="", "", INDEX(F_Inputs_cyclical!$A$1:$BE$243, MATCH('Cyclical_after overrides'!$A161, F_Inputs_cyclical!$A$1:$A$243, 0), MATCH('Cyclical_after overrides'!AK$1, F_Inputs_cyclical!$A$1:$BE$1, 0))),
Cyclical_overrides!AK161)</f>
        <v/>
      </c>
      <c r="AL161" s="72" t="str">
        <f>IF(Cyclical_overrides!AL161 = "",
IF(INDEX(F_Inputs_cyclical!$A$1:$BE$243, MATCH('Cyclical_after overrides'!$A161, F_Inputs_cyclical!$A$1:$A$243, 0), MATCH('Cyclical_after overrides'!AL$1, F_Inputs_cyclical!$A$1:$BE$1, 0))="", "", INDEX(F_Inputs_cyclical!$A$1:$BE$243, MATCH('Cyclical_after overrides'!$A161, F_Inputs_cyclical!$A$1:$A$243, 0), MATCH('Cyclical_after overrides'!AL$1, F_Inputs_cyclical!$A$1:$BE$1, 0))),
Cyclical_overrides!AL161)</f>
        <v/>
      </c>
      <c r="AM161" s="72">
        <f>IF(Cyclical_overrides!AM161 = "",
IF(INDEX(F_Inputs_cyclical!$A$1:$BE$243, MATCH('Cyclical_after overrides'!$A161, F_Inputs_cyclical!$A$1:$A$243, 0), MATCH('Cyclical_after overrides'!AM$1, F_Inputs_cyclical!$A$1:$BE$1, 0))="", "", INDEX(F_Inputs_cyclical!$A$1:$BE$243, MATCH('Cyclical_after overrides'!$A161, F_Inputs_cyclical!$A$1:$A$243, 0), MATCH('Cyclical_after overrides'!AM$1, F_Inputs_cyclical!$A$1:$BE$1, 0))),
Cyclical_overrides!AM161)</f>
        <v>0</v>
      </c>
      <c r="AN161" s="72">
        <f>IF(Cyclical_overrides!AN161 = "",
IF(INDEX(F_Inputs_cyclical!$A$1:$BE$243, MATCH('Cyclical_after overrides'!$A161, F_Inputs_cyclical!$A$1:$A$243, 0), MATCH('Cyclical_after overrides'!AN$1, F_Inputs_cyclical!$A$1:$BE$1, 0))="", "", INDEX(F_Inputs_cyclical!$A$1:$BE$243, MATCH('Cyclical_after overrides'!$A161, F_Inputs_cyclical!$A$1:$A$243, 0), MATCH('Cyclical_after overrides'!AN$1, F_Inputs_cyclical!$A$1:$BE$1, 0))),
Cyclical_overrides!AN161)</f>
        <v>0</v>
      </c>
      <c r="AO161" s="72" t="str">
        <f>IF(Cyclical_overrides!AO161 = "",
IF(INDEX(F_Inputs_cyclical!$A$1:$BE$243, MATCH('Cyclical_after overrides'!$A161, F_Inputs_cyclical!$A$1:$A$243, 0), MATCH('Cyclical_after overrides'!AO$1, F_Inputs_cyclical!$A$1:$BE$1, 0))="", "", INDEX(F_Inputs_cyclical!$A$1:$BE$243, MATCH('Cyclical_after overrides'!$A161, F_Inputs_cyclical!$A$1:$A$243, 0), MATCH('Cyclical_after overrides'!AO$1, F_Inputs_cyclical!$A$1:$BE$1, 0))),
Cyclical_overrides!AO161)</f>
        <v/>
      </c>
      <c r="AP161" s="72" t="str">
        <f>IF(Cyclical_overrides!AP161 = "",
IF(INDEX(F_Inputs_cyclical!$A$1:$BE$243, MATCH('Cyclical_after overrides'!$A161, F_Inputs_cyclical!$A$1:$A$243, 0), MATCH('Cyclical_after overrides'!AP$1, F_Inputs_cyclical!$A$1:$BE$1, 0))="", "", INDEX(F_Inputs_cyclical!$A$1:$BE$243, MATCH('Cyclical_after overrides'!$A161, F_Inputs_cyclical!$A$1:$A$243, 0), MATCH('Cyclical_after overrides'!AP$1, F_Inputs_cyclical!$A$1:$BE$1, 0))),
Cyclical_overrides!AP161)</f>
        <v/>
      </c>
      <c r="AQ161" s="72">
        <f>IF(Cyclical_overrides!AQ161 = "",
IF(INDEX(F_Inputs_cyclical!$A$1:$BE$243, MATCH('Cyclical_after overrides'!$A161, F_Inputs_cyclical!$A$1:$A$243, 0), MATCH('Cyclical_after overrides'!AQ$1, F_Inputs_cyclical!$A$1:$BE$1, 0))="", "", INDEX(F_Inputs_cyclical!$A$1:$BE$243, MATCH('Cyclical_after overrides'!$A161, F_Inputs_cyclical!$A$1:$A$243, 0), MATCH('Cyclical_after overrides'!AQ$1, F_Inputs_cyclical!$A$1:$BE$1, 0))),
Cyclical_overrides!AQ161)</f>
        <v>0</v>
      </c>
      <c r="AR161" s="72">
        <f>IF(Cyclical_overrides!AR161 = "",
IF(INDEX(F_Inputs_cyclical!$A$1:$BE$243, MATCH('Cyclical_after overrides'!$A161, F_Inputs_cyclical!$A$1:$A$243, 0), MATCH('Cyclical_after overrides'!AR$1, F_Inputs_cyclical!$A$1:$BE$1, 0))="", "", INDEX(F_Inputs_cyclical!$A$1:$BE$243, MATCH('Cyclical_after overrides'!$A161, F_Inputs_cyclical!$A$1:$A$243, 0), MATCH('Cyclical_after overrides'!AR$1, F_Inputs_cyclical!$A$1:$BE$1, 0))),
Cyclical_overrides!AR161)</f>
        <v>0</v>
      </c>
      <c r="AS161" s="72" t="str">
        <f>IF(Cyclical_overrides!AS161 = "",
IF(INDEX(F_Inputs_cyclical!$A$1:$BE$243, MATCH('Cyclical_after overrides'!$A161, F_Inputs_cyclical!$A$1:$A$243, 0), MATCH('Cyclical_after overrides'!AS$1, F_Inputs_cyclical!$A$1:$BE$1, 0))="", "", INDEX(F_Inputs_cyclical!$A$1:$BE$243, MATCH('Cyclical_after overrides'!$A161, F_Inputs_cyclical!$A$1:$A$243, 0), MATCH('Cyclical_after overrides'!AS$1, F_Inputs_cyclical!$A$1:$BE$1, 0))),
Cyclical_overrides!AS161)</f>
        <v/>
      </c>
      <c r="AT161" s="72" t="str">
        <f>IF(Cyclical_overrides!AT161 = "",
IF(INDEX(F_Inputs_cyclical!$A$1:$BE$243, MATCH('Cyclical_after overrides'!$A161, F_Inputs_cyclical!$A$1:$A$243, 0), MATCH('Cyclical_after overrides'!AT$1, F_Inputs_cyclical!$A$1:$BE$1, 0))="", "", INDEX(F_Inputs_cyclical!$A$1:$BE$243, MATCH('Cyclical_after overrides'!$A161, F_Inputs_cyclical!$A$1:$A$243, 0), MATCH('Cyclical_after overrides'!AT$1, F_Inputs_cyclical!$A$1:$BE$1, 0))),
Cyclical_overrides!AT161)</f>
        <v/>
      </c>
      <c r="AU161" s="72">
        <f>IF(Cyclical_overrides!AU161 = "",
IF(INDEX(F_Inputs_cyclical!$A$1:$BE$243, MATCH('Cyclical_after overrides'!$A161, F_Inputs_cyclical!$A$1:$A$243, 0), MATCH('Cyclical_after overrides'!AU$1, F_Inputs_cyclical!$A$1:$BE$1, 0))="", "", INDEX(F_Inputs_cyclical!$A$1:$BE$243, MATCH('Cyclical_after overrides'!$A161, F_Inputs_cyclical!$A$1:$A$243, 0), MATCH('Cyclical_after overrides'!AU$1, F_Inputs_cyclical!$A$1:$BE$1, 0))),
Cyclical_overrides!AU161)</f>
        <v>0</v>
      </c>
      <c r="AV161" s="72" t="str">
        <f>IF(Cyclical_overrides!AV161 = "",
IF(INDEX(F_Inputs_cyclical!$A$1:$BE$243, MATCH('Cyclical_after overrides'!$A161, F_Inputs_cyclical!$A$1:$A$243, 0), MATCH('Cyclical_after overrides'!AV$1, F_Inputs_cyclical!$A$1:$BE$1, 0))="", "", INDEX(F_Inputs_cyclical!$A$1:$BE$243, MATCH('Cyclical_after overrides'!$A161, F_Inputs_cyclical!$A$1:$A$243, 0), MATCH('Cyclical_after overrides'!AV$1, F_Inputs_cyclical!$A$1:$BE$1, 0))),
Cyclical_overrides!AV161)</f>
        <v/>
      </c>
      <c r="AW161" s="72">
        <f>IF(Cyclical_overrides!AW161 = "",
IF(INDEX(F_Inputs_cyclical!$A$1:$BE$243, MATCH('Cyclical_after overrides'!$A161, F_Inputs_cyclical!$A$1:$A$243, 0), MATCH('Cyclical_after overrides'!AW$1, F_Inputs_cyclical!$A$1:$BE$1, 0))="", "", INDEX(F_Inputs_cyclical!$A$1:$BE$243, MATCH('Cyclical_after overrides'!$A161, F_Inputs_cyclical!$A$1:$A$243, 0), MATCH('Cyclical_after overrides'!AW$1, F_Inputs_cyclical!$A$1:$BE$1, 0))),
Cyclical_overrides!AW161)</f>
        <v>1.2117357406647515</v>
      </c>
      <c r="AX161" s="72">
        <f>IF(Cyclical_overrides!AX161 = "",
IF(INDEX(F_Inputs_cyclical!$A$1:$BE$243, MATCH('Cyclical_after overrides'!$A161, F_Inputs_cyclical!$A$1:$A$243, 0), MATCH('Cyclical_after overrides'!AX$1, F_Inputs_cyclical!$A$1:$BE$1, 0))="", "", INDEX(F_Inputs_cyclical!$A$1:$BE$243, MATCH('Cyclical_after overrides'!$A161, F_Inputs_cyclical!$A$1:$A$243, 0), MATCH('Cyclical_after overrides'!AX$1, F_Inputs_cyclical!$A$1:$BE$1, 0))),
Cyclical_overrides!AX161)</f>
        <v>19.925012915455024</v>
      </c>
      <c r="AY161" s="72">
        <f>IF(Cyclical_overrides!AY161 = "",
IF(INDEX(F_Inputs_cyclical!$A$1:$BE$243, MATCH('Cyclical_after overrides'!$A161, F_Inputs_cyclical!$A$1:$A$243, 0), MATCH('Cyclical_after overrides'!AY$1, F_Inputs_cyclical!$A$1:$BE$1, 0))="", "", INDEX(F_Inputs_cyclical!$A$1:$BE$243, MATCH('Cyclical_after overrides'!$A161, F_Inputs_cyclical!$A$1:$A$243, 0), MATCH('Cyclical_after overrides'!AY$1, F_Inputs_cyclical!$A$1:$BE$1, 0))),
Cyclical_overrides!AY161)</f>
        <v>143.06632477363254</v>
      </c>
      <c r="AZ161" s="72">
        <f>IF(Cyclical_overrides!AZ161 = "",
IF(INDEX(F_Inputs_cyclical!$A$1:$BE$243, MATCH('Cyclical_after overrides'!$A161, F_Inputs_cyclical!$A$1:$A$243, 0), MATCH('Cyclical_after overrides'!AZ$1, F_Inputs_cyclical!$A$1:$BE$1, 0))="", "", INDEX(F_Inputs_cyclical!$A$1:$BE$243, MATCH('Cyclical_after overrides'!$A161, F_Inputs_cyclical!$A$1:$A$243, 0), MATCH('Cyclical_after overrides'!AZ$1, F_Inputs_cyclical!$A$1:$BE$1, 0))),
Cyclical_overrides!AZ161)</f>
        <v>1.411431961600041</v>
      </c>
      <c r="BA161" s="72">
        <f>IF(Cyclical_overrides!BA161 = "",
IF(INDEX(F_Inputs_cyclical!$A$1:$BE$243, MATCH('Cyclical_after overrides'!$A161, F_Inputs_cyclical!$A$1:$A$243, 0), MATCH('Cyclical_after overrides'!BA$1, F_Inputs_cyclical!$A$1:$BE$1, 0))="", "", INDEX(F_Inputs_cyclical!$A$1:$BE$243, MATCH('Cyclical_after overrides'!$A161, F_Inputs_cyclical!$A$1:$A$243, 0), MATCH('Cyclical_after overrides'!BA$1, F_Inputs_cyclical!$A$1:$BE$1, 0))),
Cyclical_overrides!BA161)</f>
        <v>10.652432187117689</v>
      </c>
      <c r="BB161" s="72">
        <f>IF(Cyclical_overrides!BB161 = "",
IF(INDEX(F_Inputs_cyclical!$A$1:$BE$243, MATCH('Cyclical_after overrides'!$A161, F_Inputs_cyclical!$A$1:$A$243, 0), MATCH('Cyclical_after overrides'!BB$1, F_Inputs_cyclical!$A$1:$BE$1, 0))="", "", INDEX(F_Inputs_cyclical!$A$1:$BE$243, MATCH('Cyclical_after overrides'!$A161, F_Inputs_cyclical!$A$1:$A$243, 0), MATCH('Cyclical_after overrides'!BB$1, F_Inputs_cyclical!$A$1:$BE$1, 0))),
Cyclical_overrides!BB161)</f>
        <v>10.406511934511951</v>
      </c>
      <c r="BC161" s="72">
        <f>IF(Cyclical_overrides!BC161 = "",
IF(INDEX(F_Inputs_cyclical!$A$1:$BE$243, MATCH('Cyclical_after overrides'!$A161, F_Inputs_cyclical!$A$1:$A$243, 0), MATCH('Cyclical_after overrides'!BC$1, F_Inputs_cyclical!$A$1:$BE$1, 0))="", "", INDEX(F_Inputs_cyclical!$A$1:$BE$243, MATCH('Cyclical_after overrides'!$A161, F_Inputs_cyclical!$A$1:$A$243, 0), MATCH('Cyclical_after overrides'!BC$1, F_Inputs_cyclical!$A$1:$BE$1, 0))),
Cyclical_overrides!BC161)</f>
        <v>15.134879485693705</v>
      </c>
      <c r="BD161" s="72">
        <f>IF(Cyclical_overrides!BD161 = "",
IF(INDEX(F_Inputs_cyclical!$A$1:$BE$243, MATCH('Cyclical_after overrides'!$A161, F_Inputs_cyclical!$A$1:$A$243, 0), MATCH('Cyclical_after overrides'!BD$1, F_Inputs_cyclical!$A$1:$BE$1, 0))="", "", INDEX(F_Inputs_cyclical!$A$1:$BE$243, MATCH('Cyclical_after overrides'!$A161, F_Inputs_cyclical!$A$1:$A$243, 0), MATCH('Cyclical_after overrides'!BD$1, F_Inputs_cyclical!$A$1:$BE$1, 0))),
Cyclical_overrides!BD161)</f>
        <v>26.585999999999999</v>
      </c>
      <c r="BE161" s="194"/>
    </row>
    <row r="162" spans="1:57" x14ac:dyDescent="0.4">
      <c r="A162" s="63" t="str">
        <f t="shared" si="2"/>
        <v>BWH18</v>
      </c>
      <c r="B162" s="63" t="s">
        <v>421</v>
      </c>
      <c r="C162" s="63" t="s">
        <v>251</v>
      </c>
      <c r="D162" s="72">
        <f>IF(Cyclical_overrides!D162 = "",
IF(INDEX(F_Inputs_cyclical!$A$1:$BE$243, MATCH('Cyclical_after overrides'!$A162, F_Inputs_cyclical!$A$1:$A$243, 0), MATCH('Cyclical_after overrides'!D$1, F_Inputs_cyclical!$A$1:$BE$1, 0))="", "", INDEX(F_Inputs_cyclical!$A$1:$BE$243, MATCH('Cyclical_after overrides'!$A162, F_Inputs_cyclical!$A$1:$A$243, 0), MATCH('Cyclical_after overrides'!D$1, F_Inputs_cyclical!$A$1:$BE$1, 0))),
Cyclical_overrides!D162)</f>
        <v>0</v>
      </c>
      <c r="E162" s="72">
        <f>IF(Cyclical_overrides!E162 = "",
IF(INDEX(F_Inputs_cyclical!$A$1:$BE$243, MATCH('Cyclical_after overrides'!$A162, F_Inputs_cyclical!$A$1:$A$243, 0), MATCH('Cyclical_after overrides'!E$1, F_Inputs_cyclical!$A$1:$BE$1, 0))="", "", INDEX(F_Inputs_cyclical!$A$1:$BE$243, MATCH('Cyclical_after overrides'!$A162, F_Inputs_cyclical!$A$1:$A$243, 0), MATCH('Cyclical_after overrides'!E$1, F_Inputs_cyclical!$A$1:$BE$1, 0))),
Cyclical_overrides!E162)</f>
        <v>0</v>
      </c>
      <c r="F162" s="72">
        <f>IF(Cyclical_overrides!F162 = "",
IF(INDEX(F_Inputs_cyclical!$A$1:$BE$243, MATCH('Cyclical_after overrides'!$A162, F_Inputs_cyclical!$A$1:$A$243, 0), MATCH('Cyclical_after overrides'!F$1, F_Inputs_cyclical!$A$1:$BE$1, 0))="", "", INDEX(F_Inputs_cyclical!$A$1:$BE$243, MATCH('Cyclical_after overrides'!$A162, F_Inputs_cyclical!$A$1:$A$243, 0), MATCH('Cyclical_after overrides'!F$1, F_Inputs_cyclical!$A$1:$BE$1, 0))),
Cyclical_overrides!F162)</f>
        <v>0</v>
      </c>
      <c r="G162" s="72">
        <f>IF(Cyclical_overrides!G162 = "",
IF(INDEX(F_Inputs_cyclical!$A$1:$BE$243, MATCH('Cyclical_after overrides'!$A162, F_Inputs_cyclical!$A$1:$A$243, 0), MATCH('Cyclical_after overrides'!G$1, F_Inputs_cyclical!$A$1:$BE$1, 0))="", "", INDEX(F_Inputs_cyclical!$A$1:$BE$243, MATCH('Cyclical_after overrides'!$A162, F_Inputs_cyclical!$A$1:$A$243, 0), MATCH('Cyclical_after overrides'!G$1, F_Inputs_cyclical!$A$1:$BE$1, 0))),
Cyclical_overrides!G162)</f>
        <v>0</v>
      </c>
      <c r="H162" s="72" t="str">
        <f>IF(Cyclical_overrides!H162 = "",
IF(INDEX(F_Inputs_cyclical!$A$1:$BE$243, MATCH('Cyclical_after overrides'!$A162, F_Inputs_cyclical!$A$1:$A$243, 0), MATCH('Cyclical_after overrides'!H$1, F_Inputs_cyclical!$A$1:$BE$1, 0))="", "", INDEX(F_Inputs_cyclical!$A$1:$BE$243, MATCH('Cyclical_after overrides'!$A162, F_Inputs_cyclical!$A$1:$A$243, 0), MATCH('Cyclical_after overrides'!H$1, F_Inputs_cyclical!$A$1:$BE$1, 0))),
Cyclical_overrides!H162)</f>
        <v/>
      </c>
      <c r="I162" s="72">
        <f>IF(Cyclical_overrides!I162 = "",
IF(INDEX(F_Inputs_cyclical!$A$1:$BE$243, MATCH('Cyclical_after overrides'!$A162, F_Inputs_cyclical!$A$1:$A$243, 0), MATCH('Cyclical_after overrides'!I$1, F_Inputs_cyclical!$A$1:$BE$1, 0))="", "", INDEX(F_Inputs_cyclical!$A$1:$BE$243, MATCH('Cyclical_after overrides'!$A162, F_Inputs_cyclical!$A$1:$A$243, 0), MATCH('Cyclical_after overrides'!I$1, F_Inputs_cyclical!$A$1:$BE$1, 0))),
Cyclical_overrides!I162)</f>
        <v>0</v>
      </c>
      <c r="J162" s="72">
        <f>IF(Cyclical_overrides!J162 = "",
IF(INDEX(F_Inputs_cyclical!$A$1:$BE$243, MATCH('Cyclical_after overrides'!$A162, F_Inputs_cyclical!$A$1:$A$243, 0), MATCH('Cyclical_after overrides'!J$1, F_Inputs_cyclical!$A$1:$BE$1, 0))="", "", INDEX(F_Inputs_cyclical!$A$1:$BE$243, MATCH('Cyclical_after overrides'!$A162, F_Inputs_cyclical!$A$1:$A$243, 0), MATCH('Cyclical_after overrides'!J$1, F_Inputs_cyclical!$A$1:$BE$1, 0))),
Cyclical_overrides!J162)</f>
        <v>0</v>
      </c>
      <c r="K162" s="72">
        <f>IF(Cyclical_overrides!K162 = "",
IF(INDEX(F_Inputs_cyclical!$A$1:$BE$243, MATCH('Cyclical_after overrides'!$A162, F_Inputs_cyclical!$A$1:$A$243, 0), MATCH('Cyclical_after overrides'!K$1, F_Inputs_cyclical!$A$1:$BE$1, 0))="", "", INDEX(F_Inputs_cyclical!$A$1:$BE$243, MATCH('Cyclical_after overrides'!$A162, F_Inputs_cyclical!$A$1:$A$243, 0), MATCH('Cyclical_after overrides'!K$1, F_Inputs_cyclical!$A$1:$BE$1, 0))),
Cyclical_overrides!K162)</f>
        <v>0</v>
      </c>
      <c r="L162" s="72" t="str">
        <f>IF(Cyclical_overrides!L162 = "",
IF(INDEX(F_Inputs_cyclical!$A$1:$BE$243, MATCH('Cyclical_after overrides'!$A162, F_Inputs_cyclical!$A$1:$A$243, 0), MATCH('Cyclical_after overrides'!L$1, F_Inputs_cyclical!$A$1:$BE$1, 0))="", "", INDEX(F_Inputs_cyclical!$A$1:$BE$243, MATCH('Cyclical_after overrides'!$A162, F_Inputs_cyclical!$A$1:$A$243, 0), MATCH('Cyclical_after overrides'!L$1, F_Inputs_cyclical!$A$1:$BE$1, 0))),
Cyclical_overrides!L162)</f>
        <v/>
      </c>
      <c r="M162" s="72" t="str">
        <f>IF(Cyclical_overrides!M162 = "",
IF(INDEX(F_Inputs_cyclical!$A$1:$BE$243, MATCH('Cyclical_after overrides'!$A162, F_Inputs_cyclical!$A$1:$A$243, 0), MATCH('Cyclical_after overrides'!M$1, F_Inputs_cyclical!$A$1:$BE$1, 0))="", "", INDEX(F_Inputs_cyclical!$A$1:$BE$243, MATCH('Cyclical_after overrides'!$A162, F_Inputs_cyclical!$A$1:$A$243, 0), MATCH('Cyclical_after overrides'!M$1, F_Inputs_cyclical!$A$1:$BE$1, 0))),
Cyclical_overrides!M162)</f>
        <v/>
      </c>
      <c r="N162" s="72" t="str">
        <f>IF(Cyclical_overrides!N162 = "",
IF(INDEX(F_Inputs_cyclical!$A$1:$BE$243, MATCH('Cyclical_after overrides'!$A162, F_Inputs_cyclical!$A$1:$A$243, 0), MATCH('Cyclical_after overrides'!N$1, F_Inputs_cyclical!$A$1:$BE$1, 0))="", "", INDEX(F_Inputs_cyclical!$A$1:$BE$243, MATCH('Cyclical_after overrides'!$A162, F_Inputs_cyclical!$A$1:$A$243, 0), MATCH('Cyclical_after overrides'!N$1, F_Inputs_cyclical!$A$1:$BE$1, 0))),
Cyclical_overrides!N162)</f>
        <v/>
      </c>
      <c r="O162" s="72">
        <f>IF(Cyclical_overrides!O162 = "",
IF(INDEX(F_Inputs_cyclical!$A$1:$BE$243, MATCH('Cyclical_after overrides'!$A162, F_Inputs_cyclical!$A$1:$A$243, 0), MATCH('Cyclical_after overrides'!O$1, F_Inputs_cyclical!$A$1:$BE$1, 0))="", "", INDEX(F_Inputs_cyclical!$A$1:$BE$243, MATCH('Cyclical_after overrides'!$A162, F_Inputs_cyclical!$A$1:$A$243, 0), MATCH('Cyclical_after overrides'!O$1, F_Inputs_cyclical!$A$1:$BE$1, 0))),
Cyclical_overrides!O162)</f>
        <v>0</v>
      </c>
      <c r="P162" s="72">
        <f>IF(Cyclical_overrides!P162 = "",
IF(INDEX(F_Inputs_cyclical!$A$1:$BE$243, MATCH('Cyclical_after overrides'!$A162, F_Inputs_cyclical!$A$1:$A$243, 0), MATCH('Cyclical_after overrides'!P$1, F_Inputs_cyclical!$A$1:$BE$1, 0))="", "", INDEX(F_Inputs_cyclical!$A$1:$BE$243, MATCH('Cyclical_after overrides'!$A162, F_Inputs_cyclical!$A$1:$A$243, 0), MATCH('Cyclical_after overrides'!P$1, F_Inputs_cyclical!$A$1:$BE$1, 0))),
Cyclical_overrides!P162)</f>
        <v>0</v>
      </c>
      <c r="Q162" s="72">
        <f>IF(Cyclical_overrides!Q162 = "",
IF(INDEX(F_Inputs_cyclical!$A$1:$BE$243, MATCH('Cyclical_after overrides'!$A162, F_Inputs_cyclical!$A$1:$A$243, 0), MATCH('Cyclical_after overrides'!Q$1, F_Inputs_cyclical!$A$1:$BE$1, 0))="", "", INDEX(F_Inputs_cyclical!$A$1:$BE$243, MATCH('Cyclical_after overrides'!$A162, F_Inputs_cyclical!$A$1:$A$243, 0), MATCH('Cyclical_after overrides'!Q$1, F_Inputs_cyclical!$A$1:$BE$1, 0))),
Cyclical_overrides!Q162)</f>
        <v>0</v>
      </c>
      <c r="R162" s="72">
        <f>IF(Cyclical_overrides!R162 = "",
IF(INDEX(F_Inputs_cyclical!$A$1:$BE$243, MATCH('Cyclical_after overrides'!$A162, F_Inputs_cyclical!$A$1:$A$243, 0), MATCH('Cyclical_after overrides'!R$1, F_Inputs_cyclical!$A$1:$BE$1, 0))="", "", INDEX(F_Inputs_cyclical!$A$1:$BE$243, MATCH('Cyclical_after overrides'!$A162, F_Inputs_cyclical!$A$1:$A$243, 0), MATCH('Cyclical_after overrides'!R$1, F_Inputs_cyclical!$A$1:$BE$1, 0))),
Cyclical_overrides!R162)</f>
        <v>0</v>
      </c>
      <c r="S162" s="72">
        <f>IF(Cyclical_overrides!S162 = "",
IF(INDEX(F_Inputs_cyclical!$A$1:$BE$243, MATCH('Cyclical_after overrides'!$A162, F_Inputs_cyclical!$A$1:$A$243, 0), MATCH('Cyclical_after overrides'!S$1, F_Inputs_cyclical!$A$1:$BE$1, 0))="", "", INDEX(F_Inputs_cyclical!$A$1:$BE$243, MATCH('Cyclical_after overrides'!$A162, F_Inputs_cyclical!$A$1:$A$243, 0), MATCH('Cyclical_after overrides'!S$1, F_Inputs_cyclical!$A$1:$BE$1, 0))),
Cyclical_overrides!S162)</f>
        <v>0.40300000000000002</v>
      </c>
      <c r="T162" s="72">
        <f>IF(Cyclical_overrides!T162 = "",
IF(INDEX(F_Inputs_cyclical!$A$1:$BE$243, MATCH('Cyclical_after overrides'!$A162, F_Inputs_cyclical!$A$1:$A$243, 0), MATCH('Cyclical_after overrides'!T$1, F_Inputs_cyclical!$A$1:$BE$1, 0))="", "", INDEX(F_Inputs_cyclical!$A$1:$BE$243, MATCH('Cyclical_after overrides'!$A162, F_Inputs_cyclical!$A$1:$A$243, 0), MATCH('Cyclical_after overrides'!T$1, F_Inputs_cyclical!$A$1:$BE$1, 0))),
Cyclical_overrides!T162)</f>
        <v>0.56399999999999995</v>
      </c>
      <c r="U162" s="72">
        <f>IF(Cyclical_overrides!U162 = "",
IF(INDEX(F_Inputs_cyclical!$A$1:$BE$243, MATCH('Cyclical_after overrides'!$A162, F_Inputs_cyclical!$A$1:$A$243, 0), MATCH('Cyclical_after overrides'!U$1, F_Inputs_cyclical!$A$1:$BE$1, 0))="", "", INDEX(F_Inputs_cyclical!$A$1:$BE$243, MATCH('Cyclical_after overrides'!$A162, F_Inputs_cyclical!$A$1:$A$243, 0), MATCH('Cyclical_after overrides'!U$1, F_Inputs_cyclical!$A$1:$BE$1, 0))),
Cyclical_overrides!U162)</f>
        <v>0</v>
      </c>
      <c r="V162" s="72">
        <f>IF(Cyclical_overrides!V162 = "",
IF(INDEX(F_Inputs_cyclical!$A$1:$BE$243, MATCH('Cyclical_after overrides'!$A162, F_Inputs_cyclical!$A$1:$A$243, 0), MATCH('Cyclical_after overrides'!V$1, F_Inputs_cyclical!$A$1:$BE$1, 0))="", "", INDEX(F_Inputs_cyclical!$A$1:$BE$243, MATCH('Cyclical_after overrides'!$A162, F_Inputs_cyclical!$A$1:$A$243, 0), MATCH('Cyclical_after overrides'!V$1, F_Inputs_cyclical!$A$1:$BE$1, 0))),
Cyclical_overrides!V162)</f>
        <v>55.866</v>
      </c>
      <c r="W162" s="72">
        <f>IF(Cyclical_overrides!W162 = "",
IF(INDEX(F_Inputs_cyclical!$A$1:$BE$243, MATCH('Cyclical_after overrides'!$A162, F_Inputs_cyclical!$A$1:$A$243, 0), MATCH('Cyclical_after overrides'!W$1, F_Inputs_cyclical!$A$1:$BE$1, 0))="", "", INDEX(F_Inputs_cyclical!$A$1:$BE$243, MATCH('Cyclical_after overrides'!$A162, F_Inputs_cyclical!$A$1:$A$243, 0), MATCH('Cyclical_after overrides'!W$1, F_Inputs_cyclical!$A$1:$BE$1, 0))),
Cyclical_overrides!W162)</f>
        <v>136.50399999999999</v>
      </c>
      <c r="X162" s="72">
        <f>IF(Cyclical_overrides!X162 = "",
IF(INDEX(F_Inputs_cyclical!$A$1:$BE$243, MATCH('Cyclical_after overrides'!$A162, F_Inputs_cyclical!$A$1:$A$243, 0), MATCH('Cyclical_after overrides'!X$1, F_Inputs_cyclical!$A$1:$BE$1, 0))="", "", INDEX(F_Inputs_cyclical!$A$1:$BE$243, MATCH('Cyclical_after overrides'!$A162, F_Inputs_cyclical!$A$1:$A$243, 0), MATCH('Cyclical_after overrides'!X$1, F_Inputs_cyclical!$A$1:$BE$1, 0))),
Cyclical_overrides!X162)</f>
        <v>0</v>
      </c>
      <c r="Y162" s="72">
        <f>IF(Cyclical_overrides!Y162 = "",
IF(INDEX(F_Inputs_cyclical!$A$1:$BE$243, MATCH('Cyclical_after overrides'!$A162, F_Inputs_cyclical!$A$1:$A$243, 0), MATCH('Cyclical_after overrides'!Y$1, F_Inputs_cyclical!$A$1:$BE$1, 0))="", "", INDEX(F_Inputs_cyclical!$A$1:$BE$243, MATCH('Cyclical_after overrides'!$A162, F_Inputs_cyclical!$A$1:$A$243, 0), MATCH('Cyclical_after overrides'!Y$1, F_Inputs_cyclical!$A$1:$BE$1, 0))),
Cyclical_overrides!Y162)</f>
        <v>0</v>
      </c>
      <c r="Z162" s="72">
        <f>IF(Cyclical_overrides!Z162 = "",
IF(INDEX(F_Inputs_cyclical!$A$1:$BE$243, MATCH('Cyclical_after overrides'!$A162, F_Inputs_cyclical!$A$1:$A$243, 0), MATCH('Cyclical_after overrides'!Z$1, F_Inputs_cyclical!$A$1:$BE$1, 0))="", "", INDEX(F_Inputs_cyclical!$A$1:$BE$243, MATCH('Cyclical_after overrides'!$A162, F_Inputs_cyclical!$A$1:$A$243, 0), MATCH('Cyclical_after overrides'!Z$1, F_Inputs_cyclical!$A$1:$BE$1, 0))),
Cyclical_overrides!Z162)</f>
        <v>0</v>
      </c>
      <c r="AA162" s="72">
        <f>IF(Cyclical_overrides!AA162 = "",
IF(INDEX(F_Inputs_cyclical!$A$1:$BE$243, MATCH('Cyclical_after overrides'!$A162, F_Inputs_cyclical!$A$1:$A$243, 0), MATCH('Cyclical_after overrides'!AA$1, F_Inputs_cyclical!$A$1:$BE$1, 0))="", "", INDEX(F_Inputs_cyclical!$A$1:$BE$243, MATCH('Cyclical_after overrides'!$A162, F_Inputs_cyclical!$A$1:$A$243, 0), MATCH('Cyclical_after overrides'!AA$1, F_Inputs_cyclical!$A$1:$BE$1, 0))),
Cyclical_overrides!AA162)</f>
        <v>0</v>
      </c>
      <c r="AB162" s="72" t="str">
        <f>IF(Cyclical_overrides!AB162 = "",
IF(INDEX(F_Inputs_cyclical!$A$1:$BE$243, MATCH('Cyclical_after overrides'!$A162, F_Inputs_cyclical!$A$1:$A$243, 0), MATCH('Cyclical_after overrides'!AB$1, F_Inputs_cyclical!$A$1:$BE$1, 0))="", "", INDEX(F_Inputs_cyclical!$A$1:$BE$243, MATCH('Cyclical_after overrides'!$A162, F_Inputs_cyclical!$A$1:$A$243, 0), MATCH('Cyclical_after overrides'!AB$1, F_Inputs_cyclical!$A$1:$BE$1, 0))),
Cyclical_overrides!AB162)</f>
        <v/>
      </c>
      <c r="AC162" s="72" t="str">
        <f>IF(Cyclical_overrides!AC162 = "",
IF(INDEX(F_Inputs_cyclical!$A$1:$BE$243, MATCH('Cyclical_after overrides'!$A162, F_Inputs_cyclical!$A$1:$A$243, 0), MATCH('Cyclical_after overrides'!AC$1, F_Inputs_cyclical!$A$1:$BE$1, 0))="", "", INDEX(F_Inputs_cyclical!$A$1:$BE$243, MATCH('Cyclical_after overrides'!$A162, F_Inputs_cyclical!$A$1:$A$243, 0), MATCH('Cyclical_after overrides'!AC$1, F_Inputs_cyclical!$A$1:$BE$1, 0))),
Cyclical_overrides!AC162)</f>
        <v/>
      </c>
      <c r="AD162" s="72" t="str">
        <f>IF(Cyclical_overrides!AD162 = "",
IF(INDEX(F_Inputs_cyclical!$A$1:$BE$243, MATCH('Cyclical_after overrides'!$A162, F_Inputs_cyclical!$A$1:$A$243, 0), MATCH('Cyclical_after overrides'!AD$1, F_Inputs_cyclical!$A$1:$BE$1, 0))="", "", INDEX(F_Inputs_cyclical!$A$1:$BE$243, MATCH('Cyclical_after overrides'!$A162, F_Inputs_cyclical!$A$1:$A$243, 0), MATCH('Cyclical_after overrides'!AD$1, F_Inputs_cyclical!$A$1:$BE$1, 0))),
Cyclical_overrides!AD162)</f>
        <v/>
      </c>
      <c r="AE162" s="72" t="str">
        <f>IF(Cyclical_overrides!AE162 = "",
IF(INDEX(F_Inputs_cyclical!$A$1:$BE$243, MATCH('Cyclical_after overrides'!$A162, F_Inputs_cyclical!$A$1:$A$243, 0), MATCH('Cyclical_after overrides'!AE$1, F_Inputs_cyclical!$A$1:$BE$1, 0))="", "", INDEX(F_Inputs_cyclical!$A$1:$BE$243, MATCH('Cyclical_after overrides'!$A162, F_Inputs_cyclical!$A$1:$A$243, 0), MATCH('Cyclical_after overrides'!AE$1, F_Inputs_cyclical!$A$1:$BE$1, 0))),
Cyclical_overrides!AE162)</f>
        <v/>
      </c>
      <c r="AF162" s="72" t="str">
        <f>IF(Cyclical_overrides!AF162 = "",
IF(INDEX(F_Inputs_cyclical!$A$1:$BE$243, MATCH('Cyclical_after overrides'!$A162, F_Inputs_cyclical!$A$1:$A$243, 0), MATCH('Cyclical_after overrides'!AF$1, F_Inputs_cyclical!$A$1:$BE$1, 0))="", "", INDEX(F_Inputs_cyclical!$A$1:$BE$243, MATCH('Cyclical_after overrides'!$A162, F_Inputs_cyclical!$A$1:$A$243, 0), MATCH('Cyclical_after overrides'!AF$1, F_Inputs_cyclical!$A$1:$BE$1, 0))),
Cyclical_overrides!AF162)</f>
        <v/>
      </c>
      <c r="AG162" s="72" t="str">
        <f>IF(Cyclical_overrides!AG162 = "",
IF(INDEX(F_Inputs_cyclical!$A$1:$BE$243, MATCH('Cyclical_after overrides'!$A162, F_Inputs_cyclical!$A$1:$A$243, 0), MATCH('Cyclical_after overrides'!AG$1, F_Inputs_cyclical!$A$1:$BE$1, 0))="", "", INDEX(F_Inputs_cyclical!$A$1:$BE$243, MATCH('Cyclical_after overrides'!$A162, F_Inputs_cyclical!$A$1:$A$243, 0), MATCH('Cyclical_after overrides'!AG$1, F_Inputs_cyclical!$A$1:$BE$1, 0))),
Cyclical_overrides!AG162)</f>
        <v/>
      </c>
      <c r="AH162" s="72" t="str">
        <f>IF(Cyclical_overrides!AH162 = "",
IF(INDEX(F_Inputs_cyclical!$A$1:$BE$243, MATCH('Cyclical_after overrides'!$A162, F_Inputs_cyclical!$A$1:$A$243, 0), MATCH('Cyclical_after overrides'!AH$1, F_Inputs_cyclical!$A$1:$BE$1, 0))="", "", INDEX(F_Inputs_cyclical!$A$1:$BE$243, MATCH('Cyclical_after overrides'!$A162, F_Inputs_cyclical!$A$1:$A$243, 0), MATCH('Cyclical_after overrides'!AH$1, F_Inputs_cyclical!$A$1:$BE$1, 0))),
Cyclical_overrides!AH162)</f>
        <v/>
      </c>
      <c r="AI162" s="72" t="str">
        <f>IF(Cyclical_overrides!AI162 = "",
IF(INDEX(F_Inputs_cyclical!$A$1:$BE$243, MATCH('Cyclical_after overrides'!$A162, F_Inputs_cyclical!$A$1:$A$243, 0), MATCH('Cyclical_after overrides'!AI$1, F_Inputs_cyclical!$A$1:$BE$1, 0))="", "", INDEX(F_Inputs_cyclical!$A$1:$BE$243, MATCH('Cyclical_after overrides'!$A162, F_Inputs_cyclical!$A$1:$A$243, 0), MATCH('Cyclical_after overrides'!AI$1, F_Inputs_cyclical!$A$1:$BE$1, 0))),
Cyclical_overrides!AI162)</f>
        <v/>
      </c>
      <c r="AJ162" s="72" t="str">
        <f>IF(Cyclical_overrides!AJ162 = "",
IF(INDEX(F_Inputs_cyclical!$A$1:$BE$243, MATCH('Cyclical_after overrides'!$A162, F_Inputs_cyclical!$A$1:$A$243, 0), MATCH('Cyclical_after overrides'!AJ$1, F_Inputs_cyclical!$A$1:$BE$1, 0))="", "", INDEX(F_Inputs_cyclical!$A$1:$BE$243, MATCH('Cyclical_after overrides'!$A162, F_Inputs_cyclical!$A$1:$A$243, 0), MATCH('Cyclical_after overrides'!AJ$1, F_Inputs_cyclical!$A$1:$BE$1, 0))),
Cyclical_overrides!AJ162)</f>
        <v/>
      </c>
      <c r="AK162" s="72" t="str">
        <f>IF(Cyclical_overrides!AK162 = "",
IF(INDEX(F_Inputs_cyclical!$A$1:$BE$243, MATCH('Cyclical_after overrides'!$A162, F_Inputs_cyclical!$A$1:$A$243, 0), MATCH('Cyclical_after overrides'!AK$1, F_Inputs_cyclical!$A$1:$BE$1, 0))="", "", INDEX(F_Inputs_cyclical!$A$1:$BE$243, MATCH('Cyclical_after overrides'!$A162, F_Inputs_cyclical!$A$1:$A$243, 0), MATCH('Cyclical_after overrides'!AK$1, F_Inputs_cyclical!$A$1:$BE$1, 0))),
Cyclical_overrides!AK162)</f>
        <v/>
      </c>
      <c r="AL162" s="72" t="str">
        <f>IF(Cyclical_overrides!AL162 = "",
IF(INDEX(F_Inputs_cyclical!$A$1:$BE$243, MATCH('Cyclical_after overrides'!$A162, F_Inputs_cyclical!$A$1:$A$243, 0), MATCH('Cyclical_after overrides'!AL$1, F_Inputs_cyclical!$A$1:$BE$1, 0))="", "", INDEX(F_Inputs_cyclical!$A$1:$BE$243, MATCH('Cyclical_after overrides'!$A162, F_Inputs_cyclical!$A$1:$A$243, 0), MATCH('Cyclical_after overrides'!AL$1, F_Inputs_cyclical!$A$1:$BE$1, 0))),
Cyclical_overrides!AL162)</f>
        <v/>
      </c>
      <c r="AM162" s="72">
        <f>IF(Cyclical_overrides!AM162 = "",
IF(INDEX(F_Inputs_cyclical!$A$1:$BE$243, MATCH('Cyclical_after overrides'!$A162, F_Inputs_cyclical!$A$1:$A$243, 0), MATCH('Cyclical_after overrides'!AM$1, F_Inputs_cyclical!$A$1:$BE$1, 0))="", "", INDEX(F_Inputs_cyclical!$A$1:$BE$243, MATCH('Cyclical_after overrides'!$A162, F_Inputs_cyclical!$A$1:$A$243, 0), MATCH('Cyclical_after overrides'!AM$1, F_Inputs_cyclical!$A$1:$BE$1, 0))),
Cyclical_overrides!AM162)</f>
        <v>0</v>
      </c>
      <c r="AN162" s="72">
        <f>IF(Cyclical_overrides!AN162 = "",
IF(INDEX(F_Inputs_cyclical!$A$1:$BE$243, MATCH('Cyclical_after overrides'!$A162, F_Inputs_cyclical!$A$1:$A$243, 0), MATCH('Cyclical_after overrides'!AN$1, F_Inputs_cyclical!$A$1:$BE$1, 0))="", "", INDEX(F_Inputs_cyclical!$A$1:$BE$243, MATCH('Cyclical_after overrides'!$A162, F_Inputs_cyclical!$A$1:$A$243, 0), MATCH('Cyclical_after overrides'!AN$1, F_Inputs_cyclical!$A$1:$BE$1, 0))),
Cyclical_overrides!AN162)</f>
        <v>0</v>
      </c>
      <c r="AO162" s="72" t="str">
        <f>IF(Cyclical_overrides!AO162 = "",
IF(INDEX(F_Inputs_cyclical!$A$1:$BE$243, MATCH('Cyclical_after overrides'!$A162, F_Inputs_cyclical!$A$1:$A$243, 0), MATCH('Cyclical_after overrides'!AO$1, F_Inputs_cyclical!$A$1:$BE$1, 0))="", "", INDEX(F_Inputs_cyclical!$A$1:$BE$243, MATCH('Cyclical_after overrides'!$A162, F_Inputs_cyclical!$A$1:$A$243, 0), MATCH('Cyclical_after overrides'!AO$1, F_Inputs_cyclical!$A$1:$BE$1, 0))),
Cyclical_overrides!AO162)</f>
        <v/>
      </c>
      <c r="AP162" s="72" t="str">
        <f>IF(Cyclical_overrides!AP162 = "",
IF(INDEX(F_Inputs_cyclical!$A$1:$BE$243, MATCH('Cyclical_after overrides'!$A162, F_Inputs_cyclical!$A$1:$A$243, 0), MATCH('Cyclical_after overrides'!AP$1, F_Inputs_cyclical!$A$1:$BE$1, 0))="", "", INDEX(F_Inputs_cyclical!$A$1:$BE$243, MATCH('Cyclical_after overrides'!$A162, F_Inputs_cyclical!$A$1:$A$243, 0), MATCH('Cyclical_after overrides'!AP$1, F_Inputs_cyclical!$A$1:$BE$1, 0))),
Cyclical_overrides!AP162)</f>
        <v/>
      </c>
      <c r="AQ162" s="72">
        <f>IF(Cyclical_overrides!AQ162 = "",
IF(INDEX(F_Inputs_cyclical!$A$1:$BE$243, MATCH('Cyclical_after overrides'!$A162, F_Inputs_cyclical!$A$1:$A$243, 0), MATCH('Cyclical_after overrides'!AQ$1, F_Inputs_cyclical!$A$1:$BE$1, 0))="", "", INDEX(F_Inputs_cyclical!$A$1:$BE$243, MATCH('Cyclical_after overrides'!$A162, F_Inputs_cyclical!$A$1:$A$243, 0), MATCH('Cyclical_after overrides'!AQ$1, F_Inputs_cyclical!$A$1:$BE$1, 0))),
Cyclical_overrides!AQ162)</f>
        <v>0</v>
      </c>
      <c r="AR162" s="72">
        <f>IF(Cyclical_overrides!AR162 = "",
IF(INDEX(F_Inputs_cyclical!$A$1:$BE$243, MATCH('Cyclical_after overrides'!$A162, F_Inputs_cyclical!$A$1:$A$243, 0), MATCH('Cyclical_after overrides'!AR$1, F_Inputs_cyclical!$A$1:$BE$1, 0))="", "", INDEX(F_Inputs_cyclical!$A$1:$BE$243, MATCH('Cyclical_after overrides'!$A162, F_Inputs_cyclical!$A$1:$A$243, 0), MATCH('Cyclical_after overrides'!AR$1, F_Inputs_cyclical!$A$1:$BE$1, 0))),
Cyclical_overrides!AR162)</f>
        <v>0</v>
      </c>
      <c r="AS162" s="72">
        <f>IF(Cyclical_overrides!AS162 = "",
IF(INDEX(F_Inputs_cyclical!$A$1:$BE$243, MATCH('Cyclical_after overrides'!$A162, F_Inputs_cyclical!$A$1:$A$243, 0), MATCH('Cyclical_after overrides'!AS$1, F_Inputs_cyclical!$A$1:$BE$1, 0))="", "", INDEX(F_Inputs_cyclical!$A$1:$BE$243, MATCH('Cyclical_after overrides'!$A162, F_Inputs_cyclical!$A$1:$A$243, 0), MATCH('Cyclical_after overrides'!AS$1, F_Inputs_cyclical!$A$1:$BE$1, 0))),
Cyclical_overrides!AS162)</f>
        <v>0</v>
      </c>
      <c r="AT162" s="72">
        <f>IF(Cyclical_overrides!AT162 = "",
IF(INDEX(F_Inputs_cyclical!$A$1:$BE$243, MATCH('Cyclical_after overrides'!$A162, F_Inputs_cyclical!$A$1:$A$243, 0), MATCH('Cyclical_after overrides'!AT$1, F_Inputs_cyclical!$A$1:$BE$1, 0))="", "", INDEX(F_Inputs_cyclical!$A$1:$BE$243, MATCH('Cyclical_after overrides'!$A162, F_Inputs_cyclical!$A$1:$A$243, 0), MATCH('Cyclical_after overrides'!AT$1, F_Inputs_cyclical!$A$1:$BE$1, 0))),
Cyclical_overrides!AT162)</f>
        <v>0</v>
      </c>
      <c r="AU162" s="72">
        <f>IF(Cyclical_overrides!AU162 = "",
IF(INDEX(F_Inputs_cyclical!$A$1:$BE$243, MATCH('Cyclical_after overrides'!$A162, F_Inputs_cyclical!$A$1:$A$243, 0), MATCH('Cyclical_after overrides'!AU$1, F_Inputs_cyclical!$A$1:$BE$1, 0))="", "", INDEX(F_Inputs_cyclical!$A$1:$BE$243, MATCH('Cyclical_after overrides'!$A162, F_Inputs_cyclical!$A$1:$A$243, 0), MATCH('Cyclical_after overrides'!AU$1, F_Inputs_cyclical!$A$1:$BE$1, 0))),
Cyclical_overrides!AU162)</f>
        <v>0</v>
      </c>
      <c r="AV162" s="72" t="str">
        <f>IF(Cyclical_overrides!AV162 = "",
IF(INDEX(F_Inputs_cyclical!$A$1:$BE$243, MATCH('Cyclical_after overrides'!$A162, F_Inputs_cyclical!$A$1:$A$243, 0), MATCH('Cyclical_after overrides'!AV$1, F_Inputs_cyclical!$A$1:$BE$1, 0))="", "", INDEX(F_Inputs_cyclical!$A$1:$BE$243, MATCH('Cyclical_after overrides'!$A162, F_Inputs_cyclical!$A$1:$A$243, 0), MATCH('Cyclical_after overrides'!AV$1, F_Inputs_cyclical!$A$1:$BE$1, 0))),
Cyclical_overrides!AV162)</f>
        <v/>
      </c>
      <c r="AW162" s="72">
        <f>IF(Cyclical_overrides!AW162 = "",
IF(INDEX(F_Inputs_cyclical!$A$1:$BE$243, MATCH('Cyclical_after overrides'!$A162, F_Inputs_cyclical!$A$1:$A$243, 0), MATCH('Cyclical_after overrides'!AW$1, F_Inputs_cyclical!$A$1:$BE$1, 0))="", "", INDEX(F_Inputs_cyclical!$A$1:$BE$243, MATCH('Cyclical_after overrides'!$A162, F_Inputs_cyclical!$A$1:$A$243, 0), MATCH('Cyclical_after overrides'!AW$1, F_Inputs_cyclical!$A$1:$BE$1, 0))),
Cyclical_overrides!AW162)</f>
        <v>1.1806332960179113</v>
      </c>
      <c r="AX162" s="72">
        <f>IF(Cyclical_overrides!AX162 = "",
IF(INDEX(F_Inputs_cyclical!$A$1:$BE$243, MATCH('Cyclical_after overrides'!$A162, F_Inputs_cyclical!$A$1:$A$243, 0), MATCH('Cyclical_after overrides'!AX$1, F_Inputs_cyclical!$A$1:$BE$1, 0))="", "", INDEX(F_Inputs_cyclical!$A$1:$BE$243, MATCH('Cyclical_after overrides'!$A162, F_Inputs_cyclical!$A$1:$A$243, 0), MATCH('Cyclical_after overrides'!AX$1, F_Inputs_cyclical!$A$1:$BE$1, 0))),
Cyclical_overrides!AX162)</f>
        <v>19.97383520555994</v>
      </c>
      <c r="AY162" s="72">
        <f>IF(Cyclical_overrides!AY162 = "",
IF(INDEX(F_Inputs_cyclical!$A$1:$BE$243, MATCH('Cyclical_after overrides'!$A162, F_Inputs_cyclical!$A$1:$A$243, 0), MATCH('Cyclical_after overrides'!AY$1, F_Inputs_cyclical!$A$1:$BE$1, 0))="", "", INDEX(F_Inputs_cyclical!$A$1:$BE$243, MATCH('Cyclical_after overrides'!$A162, F_Inputs_cyclical!$A$1:$A$243, 0), MATCH('Cyclical_after overrides'!AY$1, F_Inputs_cyclical!$A$1:$BE$1, 0))),
Cyclical_overrides!AY162)</f>
        <v>143.6739794880728</v>
      </c>
      <c r="AZ162" s="72">
        <f>IF(Cyclical_overrides!AZ162 = "",
IF(INDEX(F_Inputs_cyclical!$A$1:$BE$243, MATCH('Cyclical_after overrides'!$A162, F_Inputs_cyclical!$A$1:$A$243, 0), MATCH('Cyclical_after overrides'!AZ$1, F_Inputs_cyclical!$A$1:$BE$1, 0))="", "", INDEX(F_Inputs_cyclical!$A$1:$BE$243, MATCH('Cyclical_after overrides'!$A162, F_Inputs_cyclical!$A$1:$A$243, 0), MATCH('Cyclical_after overrides'!AZ$1, F_Inputs_cyclical!$A$1:$BE$1, 0))),
Cyclical_overrides!AZ162)</f>
        <v>1.403692662597487</v>
      </c>
      <c r="BA162" s="72">
        <f>IF(Cyclical_overrides!BA162 = "",
IF(INDEX(F_Inputs_cyclical!$A$1:$BE$243, MATCH('Cyclical_after overrides'!$A162, F_Inputs_cyclical!$A$1:$A$243, 0), MATCH('Cyclical_after overrides'!BA$1, F_Inputs_cyclical!$A$1:$BE$1, 0))="", "", INDEX(F_Inputs_cyclical!$A$1:$BE$243, MATCH('Cyclical_after overrides'!$A162, F_Inputs_cyclical!$A$1:$A$243, 0), MATCH('Cyclical_after overrides'!BA$1, F_Inputs_cyclical!$A$1:$BE$1, 0))),
Cyclical_overrides!BA162)</f>
        <v>10.646136446660122</v>
      </c>
      <c r="BB162" s="72">
        <f>IF(Cyclical_overrides!BB162 = "",
IF(INDEX(F_Inputs_cyclical!$A$1:$BE$243, MATCH('Cyclical_after overrides'!$A162, F_Inputs_cyclical!$A$1:$A$243, 0), MATCH('Cyclical_after overrides'!BB$1, F_Inputs_cyclical!$A$1:$BE$1, 0))="", "", INDEX(F_Inputs_cyclical!$A$1:$BE$243, MATCH('Cyclical_after overrides'!$A162, F_Inputs_cyclical!$A$1:$A$243, 0), MATCH('Cyclical_after overrides'!BB$1, F_Inputs_cyclical!$A$1:$BE$1, 0))),
Cyclical_overrides!BB162)</f>
        <v>10.156814157327345</v>
      </c>
      <c r="BC162" s="72">
        <f>IF(Cyclical_overrides!BC162 = "",
IF(INDEX(F_Inputs_cyclical!$A$1:$BE$243, MATCH('Cyclical_after overrides'!$A162, F_Inputs_cyclical!$A$1:$A$243, 0), MATCH('Cyclical_after overrides'!BC$1, F_Inputs_cyclical!$A$1:$BE$1, 0))="", "", INDEX(F_Inputs_cyclical!$A$1:$BE$243, MATCH('Cyclical_after overrides'!$A162, F_Inputs_cyclical!$A$1:$A$243, 0), MATCH('Cyclical_after overrides'!BC$1, F_Inputs_cyclical!$A$1:$BE$1, 0))),
Cyclical_overrides!BC162)</f>
        <v>15.100434387612086</v>
      </c>
      <c r="BD162" s="72">
        <f>IF(Cyclical_overrides!BD162 = "",
IF(INDEX(F_Inputs_cyclical!$A$1:$BE$243, MATCH('Cyclical_after overrides'!$A162, F_Inputs_cyclical!$A$1:$A$243, 0), MATCH('Cyclical_after overrides'!BD$1, F_Inputs_cyclical!$A$1:$BE$1, 0))="", "", INDEX(F_Inputs_cyclical!$A$1:$BE$243, MATCH('Cyclical_after overrides'!$A162, F_Inputs_cyclical!$A$1:$A$243, 0), MATCH('Cyclical_after overrides'!BD$1, F_Inputs_cyclical!$A$1:$BE$1, 0))),
Cyclical_overrides!BD162)</f>
        <v>27.689</v>
      </c>
      <c r="BE162" s="194"/>
    </row>
    <row r="163" spans="1:57" x14ac:dyDescent="0.4">
      <c r="A163" s="63" t="str">
        <f t="shared" si="2"/>
        <v>BWH19</v>
      </c>
      <c r="B163" s="63" t="s">
        <v>421</v>
      </c>
      <c r="C163" s="63" t="s">
        <v>253</v>
      </c>
      <c r="D163" s="72">
        <f>IF(Cyclical_overrides!D163 = "",
IF(INDEX(F_Inputs_cyclical!$A$1:$BE$243, MATCH('Cyclical_after overrides'!$A163, F_Inputs_cyclical!$A$1:$A$243, 0), MATCH('Cyclical_after overrides'!D$1, F_Inputs_cyclical!$A$1:$BE$1, 0))="", "", INDEX(F_Inputs_cyclical!$A$1:$BE$243, MATCH('Cyclical_after overrides'!$A163, F_Inputs_cyclical!$A$1:$A$243, 0), MATCH('Cyclical_after overrides'!D$1, F_Inputs_cyclical!$A$1:$BE$1, 0))),
Cyclical_overrides!D163)</f>
        <v>0</v>
      </c>
      <c r="E163" s="72">
        <f>IF(Cyclical_overrides!E163 = "",
IF(INDEX(F_Inputs_cyclical!$A$1:$BE$243, MATCH('Cyclical_after overrides'!$A163, F_Inputs_cyclical!$A$1:$A$243, 0), MATCH('Cyclical_after overrides'!E$1, F_Inputs_cyclical!$A$1:$BE$1, 0))="", "", INDEX(F_Inputs_cyclical!$A$1:$BE$243, MATCH('Cyclical_after overrides'!$A163, F_Inputs_cyclical!$A$1:$A$243, 0), MATCH('Cyclical_after overrides'!E$1, F_Inputs_cyclical!$A$1:$BE$1, 0))),
Cyclical_overrides!E163)</f>
        <v>0</v>
      </c>
      <c r="F163" s="72">
        <f>IF(Cyclical_overrides!F163 = "",
IF(INDEX(F_Inputs_cyclical!$A$1:$BE$243, MATCH('Cyclical_after overrides'!$A163, F_Inputs_cyclical!$A$1:$A$243, 0), MATCH('Cyclical_after overrides'!F$1, F_Inputs_cyclical!$A$1:$BE$1, 0))="", "", INDEX(F_Inputs_cyclical!$A$1:$BE$243, MATCH('Cyclical_after overrides'!$A163, F_Inputs_cyclical!$A$1:$A$243, 0), MATCH('Cyclical_after overrides'!F$1, F_Inputs_cyclical!$A$1:$BE$1, 0))),
Cyclical_overrides!F163)</f>
        <v>0</v>
      </c>
      <c r="G163" s="72">
        <f>IF(Cyclical_overrides!G163 = "",
IF(INDEX(F_Inputs_cyclical!$A$1:$BE$243, MATCH('Cyclical_after overrides'!$A163, F_Inputs_cyclical!$A$1:$A$243, 0), MATCH('Cyclical_after overrides'!G$1, F_Inputs_cyclical!$A$1:$BE$1, 0))="", "", INDEX(F_Inputs_cyclical!$A$1:$BE$243, MATCH('Cyclical_after overrides'!$A163, F_Inputs_cyclical!$A$1:$A$243, 0), MATCH('Cyclical_after overrides'!G$1, F_Inputs_cyclical!$A$1:$BE$1, 0))),
Cyclical_overrides!G163)</f>
        <v>0</v>
      </c>
      <c r="H163" s="72" t="str">
        <f>IF(Cyclical_overrides!H163 = "",
IF(INDEX(F_Inputs_cyclical!$A$1:$BE$243, MATCH('Cyclical_after overrides'!$A163, F_Inputs_cyclical!$A$1:$A$243, 0), MATCH('Cyclical_after overrides'!H$1, F_Inputs_cyclical!$A$1:$BE$1, 0))="", "", INDEX(F_Inputs_cyclical!$A$1:$BE$243, MATCH('Cyclical_after overrides'!$A163, F_Inputs_cyclical!$A$1:$A$243, 0), MATCH('Cyclical_after overrides'!H$1, F_Inputs_cyclical!$A$1:$BE$1, 0))),
Cyclical_overrides!H163)</f>
        <v/>
      </c>
      <c r="I163" s="72">
        <f>IF(Cyclical_overrides!I163 = "",
IF(INDEX(F_Inputs_cyclical!$A$1:$BE$243, MATCH('Cyclical_after overrides'!$A163, F_Inputs_cyclical!$A$1:$A$243, 0), MATCH('Cyclical_after overrides'!I$1, F_Inputs_cyclical!$A$1:$BE$1, 0))="", "", INDEX(F_Inputs_cyclical!$A$1:$BE$243, MATCH('Cyclical_after overrides'!$A163, F_Inputs_cyclical!$A$1:$A$243, 0), MATCH('Cyclical_after overrides'!I$1, F_Inputs_cyclical!$A$1:$BE$1, 0))),
Cyclical_overrides!I163)</f>
        <v>0</v>
      </c>
      <c r="J163" s="72">
        <f>IF(Cyclical_overrides!J163 = "",
IF(INDEX(F_Inputs_cyclical!$A$1:$BE$243, MATCH('Cyclical_after overrides'!$A163, F_Inputs_cyclical!$A$1:$A$243, 0), MATCH('Cyclical_after overrides'!J$1, F_Inputs_cyclical!$A$1:$BE$1, 0))="", "", INDEX(F_Inputs_cyclical!$A$1:$BE$243, MATCH('Cyclical_after overrides'!$A163, F_Inputs_cyclical!$A$1:$A$243, 0), MATCH('Cyclical_after overrides'!J$1, F_Inputs_cyclical!$A$1:$BE$1, 0))),
Cyclical_overrides!J163)</f>
        <v>0</v>
      </c>
      <c r="K163" s="72" t="str">
        <f>IF(Cyclical_overrides!K163 = "",
IF(INDEX(F_Inputs_cyclical!$A$1:$BE$243, MATCH('Cyclical_after overrides'!$A163, F_Inputs_cyclical!$A$1:$A$243, 0), MATCH('Cyclical_after overrides'!K$1, F_Inputs_cyclical!$A$1:$BE$1, 0))="", "", INDEX(F_Inputs_cyclical!$A$1:$BE$243, MATCH('Cyclical_after overrides'!$A163, F_Inputs_cyclical!$A$1:$A$243, 0), MATCH('Cyclical_after overrides'!K$1, F_Inputs_cyclical!$A$1:$BE$1, 0))),
Cyclical_overrides!K163)</f>
        <v/>
      </c>
      <c r="L163" s="72" t="str">
        <f>IF(Cyclical_overrides!L163 = "",
IF(INDEX(F_Inputs_cyclical!$A$1:$BE$243, MATCH('Cyclical_after overrides'!$A163, F_Inputs_cyclical!$A$1:$A$243, 0), MATCH('Cyclical_after overrides'!L$1, F_Inputs_cyclical!$A$1:$BE$1, 0))="", "", INDEX(F_Inputs_cyclical!$A$1:$BE$243, MATCH('Cyclical_after overrides'!$A163, F_Inputs_cyclical!$A$1:$A$243, 0), MATCH('Cyclical_after overrides'!L$1, F_Inputs_cyclical!$A$1:$BE$1, 0))),
Cyclical_overrides!L163)</f>
        <v/>
      </c>
      <c r="M163" s="72" t="str">
        <f>IF(Cyclical_overrides!M163 = "",
IF(INDEX(F_Inputs_cyclical!$A$1:$BE$243, MATCH('Cyclical_after overrides'!$A163, F_Inputs_cyclical!$A$1:$A$243, 0), MATCH('Cyclical_after overrides'!M$1, F_Inputs_cyclical!$A$1:$BE$1, 0))="", "", INDEX(F_Inputs_cyclical!$A$1:$BE$243, MATCH('Cyclical_after overrides'!$A163, F_Inputs_cyclical!$A$1:$A$243, 0), MATCH('Cyclical_after overrides'!M$1, F_Inputs_cyclical!$A$1:$BE$1, 0))),
Cyclical_overrides!M163)</f>
        <v/>
      </c>
      <c r="N163" s="72" t="str">
        <f>IF(Cyclical_overrides!N163 = "",
IF(INDEX(F_Inputs_cyclical!$A$1:$BE$243, MATCH('Cyclical_after overrides'!$A163, F_Inputs_cyclical!$A$1:$A$243, 0), MATCH('Cyclical_after overrides'!N$1, F_Inputs_cyclical!$A$1:$BE$1, 0))="", "", INDEX(F_Inputs_cyclical!$A$1:$BE$243, MATCH('Cyclical_after overrides'!$A163, F_Inputs_cyclical!$A$1:$A$243, 0), MATCH('Cyclical_after overrides'!N$1, F_Inputs_cyclical!$A$1:$BE$1, 0))),
Cyclical_overrides!N163)</f>
        <v/>
      </c>
      <c r="O163" s="72">
        <f>IF(Cyclical_overrides!O163 = "",
IF(INDEX(F_Inputs_cyclical!$A$1:$BE$243, MATCH('Cyclical_after overrides'!$A163, F_Inputs_cyclical!$A$1:$A$243, 0), MATCH('Cyclical_after overrides'!O$1, F_Inputs_cyclical!$A$1:$BE$1, 0))="", "", INDEX(F_Inputs_cyclical!$A$1:$BE$243, MATCH('Cyclical_after overrides'!$A163, F_Inputs_cyclical!$A$1:$A$243, 0), MATCH('Cyclical_after overrides'!O$1, F_Inputs_cyclical!$A$1:$BE$1, 0))),
Cyclical_overrides!O163)</f>
        <v>0</v>
      </c>
      <c r="P163" s="72">
        <f>IF(Cyclical_overrides!P163 = "",
IF(INDEX(F_Inputs_cyclical!$A$1:$BE$243, MATCH('Cyclical_after overrides'!$A163, F_Inputs_cyclical!$A$1:$A$243, 0), MATCH('Cyclical_after overrides'!P$1, F_Inputs_cyclical!$A$1:$BE$1, 0))="", "", INDEX(F_Inputs_cyclical!$A$1:$BE$243, MATCH('Cyclical_after overrides'!$A163, F_Inputs_cyclical!$A$1:$A$243, 0), MATCH('Cyclical_after overrides'!P$1, F_Inputs_cyclical!$A$1:$BE$1, 0))),
Cyclical_overrides!P163)</f>
        <v>0</v>
      </c>
      <c r="Q163" s="72">
        <f>IF(Cyclical_overrides!Q163 = "",
IF(INDEX(F_Inputs_cyclical!$A$1:$BE$243, MATCH('Cyclical_after overrides'!$A163, F_Inputs_cyclical!$A$1:$A$243, 0), MATCH('Cyclical_after overrides'!Q$1, F_Inputs_cyclical!$A$1:$BE$1, 0))="", "", INDEX(F_Inputs_cyclical!$A$1:$BE$243, MATCH('Cyclical_after overrides'!$A163, F_Inputs_cyclical!$A$1:$A$243, 0), MATCH('Cyclical_after overrides'!Q$1, F_Inputs_cyclical!$A$1:$BE$1, 0))),
Cyclical_overrides!Q163)</f>
        <v>0</v>
      </c>
      <c r="R163" s="72">
        <f>IF(Cyclical_overrides!R163 = "",
IF(INDEX(F_Inputs_cyclical!$A$1:$BE$243, MATCH('Cyclical_after overrides'!$A163, F_Inputs_cyclical!$A$1:$A$243, 0), MATCH('Cyclical_after overrides'!R$1, F_Inputs_cyclical!$A$1:$BE$1, 0))="", "", INDEX(F_Inputs_cyclical!$A$1:$BE$243, MATCH('Cyclical_after overrides'!$A163, F_Inputs_cyclical!$A$1:$A$243, 0), MATCH('Cyclical_after overrides'!R$1, F_Inputs_cyclical!$A$1:$BE$1, 0))),
Cyclical_overrides!R163)</f>
        <v>0</v>
      </c>
      <c r="S163" s="72">
        <f>IF(Cyclical_overrides!S163 = "",
IF(INDEX(F_Inputs_cyclical!$A$1:$BE$243, MATCH('Cyclical_after overrides'!$A163, F_Inputs_cyclical!$A$1:$A$243, 0), MATCH('Cyclical_after overrides'!S$1, F_Inputs_cyclical!$A$1:$BE$1, 0))="", "", INDEX(F_Inputs_cyclical!$A$1:$BE$243, MATCH('Cyclical_after overrides'!$A163, F_Inputs_cyclical!$A$1:$A$243, 0), MATCH('Cyclical_after overrides'!S$1, F_Inputs_cyclical!$A$1:$BE$1, 0))),
Cyclical_overrides!S163)</f>
        <v>0.40100000000000002</v>
      </c>
      <c r="T163" s="72">
        <f>IF(Cyclical_overrides!T163 = "",
IF(INDEX(F_Inputs_cyclical!$A$1:$BE$243, MATCH('Cyclical_after overrides'!$A163, F_Inputs_cyclical!$A$1:$A$243, 0), MATCH('Cyclical_after overrides'!T$1, F_Inputs_cyclical!$A$1:$BE$1, 0))="", "", INDEX(F_Inputs_cyclical!$A$1:$BE$243, MATCH('Cyclical_after overrides'!$A163, F_Inputs_cyclical!$A$1:$A$243, 0), MATCH('Cyclical_after overrides'!T$1, F_Inputs_cyclical!$A$1:$BE$1, 0))),
Cyclical_overrides!T163)</f>
        <v>0.45900000000000002</v>
      </c>
      <c r="U163" s="72">
        <f>IF(Cyclical_overrides!U163 = "",
IF(INDEX(F_Inputs_cyclical!$A$1:$BE$243, MATCH('Cyclical_after overrides'!$A163, F_Inputs_cyclical!$A$1:$A$243, 0), MATCH('Cyclical_after overrides'!U$1, F_Inputs_cyclical!$A$1:$BE$1, 0))="", "", INDEX(F_Inputs_cyclical!$A$1:$BE$243, MATCH('Cyclical_after overrides'!$A163, F_Inputs_cyclical!$A$1:$A$243, 0), MATCH('Cyclical_after overrides'!U$1, F_Inputs_cyclical!$A$1:$BE$1, 0))),
Cyclical_overrides!U163)</f>
        <v>0</v>
      </c>
      <c r="V163" s="72">
        <f>IF(Cyclical_overrides!V163 = "",
IF(INDEX(F_Inputs_cyclical!$A$1:$BE$243, MATCH('Cyclical_after overrides'!$A163, F_Inputs_cyclical!$A$1:$A$243, 0), MATCH('Cyclical_after overrides'!V$1, F_Inputs_cyclical!$A$1:$BE$1, 0))="", "", INDEX(F_Inputs_cyclical!$A$1:$BE$243, MATCH('Cyclical_after overrides'!$A163, F_Inputs_cyclical!$A$1:$A$243, 0), MATCH('Cyclical_after overrides'!V$1, F_Inputs_cyclical!$A$1:$BE$1, 0))),
Cyclical_overrides!V163)</f>
        <v>54.286999999999999</v>
      </c>
      <c r="W163" s="72">
        <f>IF(Cyclical_overrides!W163 = "",
IF(INDEX(F_Inputs_cyclical!$A$1:$BE$243, MATCH('Cyclical_after overrides'!$A163, F_Inputs_cyclical!$A$1:$A$243, 0), MATCH('Cyclical_after overrides'!W$1, F_Inputs_cyclical!$A$1:$BE$1, 0))="", "", INDEX(F_Inputs_cyclical!$A$1:$BE$243, MATCH('Cyclical_after overrides'!$A163, F_Inputs_cyclical!$A$1:$A$243, 0), MATCH('Cyclical_after overrides'!W$1, F_Inputs_cyclical!$A$1:$BE$1, 0))),
Cyclical_overrides!W163)</f>
        <v>138.89599999999999</v>
      </c>
      <c r="X163" s="72">
        <f>IF(Cyclical_overrides!X163 = "",
IF(INDEX(F_Inputs_cyclical!$A$1:$BE$243, MATCH('Cyclical_after overrides'!$A163, F_Inputs_cyclical!$A$1:$A$243, 0), MATCH('Cyclical_after overrides'!X$1, F_Inputs_cyclical!$A$1:$BE$1, 0))="", "", INDEX(F_Inputs_cyclical!$A$1:$BE$243, MATCH('Cyclical_after overrides'!$A163, F_Inputs_cyclical!$A$1:$A$243, 0), MATCH('Cyclical_after overrides'!X$1, F_Inputs_cyclical!$A$1:$BE$1, 0))),
Cyclical_overrides!X163)</f>
        <v>0</v>
      </c>
      <c r="Y163" s="72">
        <f>IF(Cyclical_overrides!Y163 = "",
IF(INDEX(F_Inputs_cyclical!$A$1:$BE$243, MATCH('Cyclical_after overrides'!$A163, F_Inputs_cyclical!$A$1:$A$243, 0), MATCH('Cyclical_after overrides'!Y$1, F_Inputs_cyclical!$A$1:$BE$1, 0))="", "", INDEX(F_Inputs_cyclical!$A$1:$BE$243, MATCH('Cyclical_after overrides'!$A163, F_Inputs_cyclical!$A$1:$A$243, 0), MATCH('Cyclical_after overrides'!Y$1, F_Inputs_cyclical!$A$1:$BE$1, 0))),
Cyclical_overrides!Y163)</f>
        <v>0</v>
      </c>
      <c r="Z163" s="72">
        <f>IF(Cyclical_overrides!Z163 = "",
IF(INDEX(F_Inputs_cyclical!$A$1:$BE$243, MATCH('Cyclical_after overrides'!$A163, F_Inputs_cyclical!$A$1:$A$243, 0), MATCH('Cyclical_after overrides'!Z$1, F_Inputs_cyclical!$A$1:$BE$1, 0))="", "", INDEX(F_Inputs_cyclical!$A$1:$BE$243, MATCH('Cyclical_after overrides'!$A163, F_Inputs_cyclical!$A$1:$A$243, 0), MATCH('Cyclical_after overrides'!Z$1, F_Inputs_cyclical!$A$1:$BE$1, 0))),
Cyclical_overrides!Z163)</f>
        <v>0</v>
      </c>
      <c r="AA163" s="72">
        <f>IF(Cyclical_overrides!AA163 = "",
IF(INDEX(F_Inputs_cyclical!$A$1:$BE$243, MATCH('Cyclical_after overrides'!$A163, F_Inputs_cyclical!$A$1:$A$243, 0), MATCH('Cyclical_after overrides'!AA$1, F_Inputs_cyclical!$A$1:$BE$1, 0))="", "", INDEX(F_Inputs_cyclical!$A$1:$BE$243, MATCH('Cyclical_after overrides'!$A163, F_Inputs_cyclical!$A$1:$A$243, 0), MATCH('Cyclical_after overrides'!AA$1, F_Inputs_cyclical!$A$1:$BE$1, 0))),
Cyclical_overrides!AA163)</f>
        <v>0</v>
      </c>
      <c r="AB163" s="72" t="str">
        <f>IF(Cyclical_overrides!AB163 = "",
IF(INDEX(F_Inputs_cyclical!$A$1:$BE$243, MATCH('Cyclical_after overrides'!$A163, F_Inputs_cyclical!$A$1:$A$243, 0), MATCH('Cyclical_after overrides'!AB$1, F_Inputs_cyclical!$A$1:$BE$1, 0))="", "", INDEX(F_Inputs_cyclical!$A$1:$BE$243, MATCH('Cyclical_after overrides'!$A163, F_Inputs_cyclical!$A$1:$A$243, 0), MATCH('Cyclical_after overrides'!AB$1, F_Inputs_cyclical!$A$1:$BE$1, 0))),
Cyclical_overrides!AB163)</f>
        <v/>
      </c>
      <c r="AC163" s="72" t="str">
        <f>IF(Cyclical_overrides!AC163 = "",
IF(INDEX(F_Inputs_cyclical!$A$1:$BE$243, MATCH('Cyclical_after overrides'!$A163, F_Inputs_cyclical!$A$1:$A$243, 0), MATCH('Cyclical_after overrides'!AC$1, F_Inputs_cyclical!$A$1:$BE$1, 0))="", "", INDEX(F_Inputs_cyclical!$A$1:$BE$243, MATCH('Cyclical_after overrides'!$A163, F_Inputs_cyclical!$A$1:$A$243, 0), MATCH('Cyclical_after overrides'!AC$1, F_Inputs_cyclical!$A$1:$BE$1, 0))),
Cyclical_overrides!AC163)</f>
        <v/>
      </c>
      <c r="AD163" s="72" t="str">
        <f>IF(Cyclical_overrides!AD163 = "",
IF(INDEX(F_Inputs_cyclical!$A$1:$BE$243, MATCH('Cyclical_after overrides'!$A163, F_Inputs_cyclical!$A$1:$A$243, 0), MATCH('Cyclical_after overrides'!AD$1, F_Inputs_cyclical!$A$1:$BE$1, 0))="", "", INDEX(F_Inputs_cyclical!$A$1:$BE$243, MATCH('Cyclical_after overrides'!$A163, F_Inputs_cyclical!$A$1:$A$243, 0), MATCH('Cyclical_after overrides'!AD$1, F_Inputs_cyclical!$A$1:$BE$1, 0))),
Cyclical_overrides!AD163)</f>
        <v/>
      </c>
      <c r="AE163" s="72" t="str">
        <f>IF(Cyclical_overrides!AE163 = "",
IF(INDEX(F_Inputs_cyclical!$A$1:$BE$243, MATCH('Cyclical_after overrides'!$A163, F_Inputs_cyclical!$A$1:$A$243, 0), MATCH('Cyclical_after overrides'!AE$1, F_Inputs_cyclical!$A$1:$BE$1, 0))="", "", INDEX(F_Inputs_cyclical!$A$1:$BE$243, MATCH('Cyclical_after overrides'!$A163, F_Inputs_cyclical!$A$1:$A$243, 0), MATCH('Cyclical_after overrides'!AE$1, F_Inputs_cyclical!$A$1:$BE$1, 0))),
Cyclical_overrides!AE163)</f>
        <v/>
      </c>
      <c r="AF163" s="72" t="str">
        <f>IF(Cyclical_overrides!AF163 = "",
IF(INDEX(F_Inputs_cyclical!$A$1:$BE$243, MATCH('Cyclical_after overrides'!$A163, F_Inputs_cyclical!$A$1:$A$243, 0), MATCH('Cyclical_after overrides'!AF$1, F_Inputs_cyclical!$A$1:$BE$1, 0))="", "", INDEX(F_Inputs_cyclical!$A$1:$BE$243, MATCH('Cyclical_after overrides'!$A163, F_Inputs_cyclical!$A$1:$A$243, 0), MATCH('Cyclical_after overrides'!AF$1, F_Inputs_cyclical!$A$1:$BE$1, 0))),
Cyclical_overrides!AF163)</f>
        <v/>
      </c>
      <c r="AG163" s="72" t="str">
        <f>IF(Cyclical_overrides!AG163 = "",
IF(INDEX(F_Inputs_cyclical!$A$1:$BE$243, MATCH('Cyclical_after overrides'!$A163, F_Inputs_cyclical!$A$1:$A$243, 0), MATCH('Cyclical_after overrides'!AG$1, F_Inputs_cyclical!$A$1:$BE$1, 0))="", "", INDEX(F_Inputs_cyclical!$A$1:$BE$243, MATCH('Cyclical_after overrides'!$A163, F_Inputs_cyclical!$A$1:$A$243, 0), MATCH('Cyclical_after overrides'!AG$1, F_Inputs_cyclical!$A$1:$BE$1, 0))),
Cyclical_overrides!AG163)</f>
        <v/>
      </c>
      <c r="AH163" s="72" t="str">
        <f>IF(Cyclical_overrides!AH163 = "",
IF(INDEX(F_Inputs_cyclical!$A$1:$BE$243, MATCH('Cyclical_after overrides'!$A163, F_Inputs_cyclical!$A$1:$A$243, 0), MATCH('Cyclical_after overrides'!AH$1, F_Inputs_cyclical!$A$1:$BE$1, 0))="", "", INDEX(F_Inputs_cyclical!$A$1:$BE$243, MATCH('Cyclical_after overrides'!$A163, F_Inputs_cyclical!$A$1:$A$243, 0), MATCH('Cyclical_after overrides'!AH$1, F_Inputs_cyclical!$A$1:$BE$1, 0))),
Cyclical_overrides!AH163)</f>
        <v/>
      </c>
      <c r="AI163" s="72" t="str">
        <f>IF(Cyclical_overrides!AI163 = "",
IF(INDEX(F_Inputs_cyclical!$A$1:$BE$243, MATCH('Cyclical_after overrides'!$A163, F_Inputs_cyclical!$A$1:$A$243, 0), MATCH('Cyclical_after overrides'!AI$1, F_Inputs_cyclical!$A$1:$BE$1, 0))="", "", INDEX(F_Inputs_cyclical!$A$1:$BE$243, MATCH('Cyclical_after overrides'!$A163, F_Inputs_cyclical!$A$1:$A$243, 0), MATCH('Cyclical_after overrides'!AI$1, F_Inputs_cyclical!$A$1:$BE$1, 0))),
Cyclical_overrides!AI163)</f>
        <v/>
      </c>
      <c r="AJ163" s="72" t="str">
        <f>IF(Cyclical_overrides!AJ163 = "",
IF(INDEX(F_Inputs_cyclical!$A$1:$BE$243, MATCH('Cyclical_after overrides'!$A163, F_Inputs_cyclical!$A$1:$A$243, 0), MATCH('Cyclical_after overrides'!AJ$1, F_Inputs_cyclical!$A$1:$BE$1, 0))="", "", INDEX(F_Inputs_cyclical!$A$1:$BE$243, MATCH('Cyclical_after overrides'!$A163, F_Inputs_cyclical!$A$1:$A$243, 0), MATCH('Cyclical_after overrides'!AJ$1, F_Inputs_cyclical!$A$1:$BE$1, 0))),
Cyclical_overrides!AJ163)</f>
        <v/>
      </c>
      <c r="AK163" s="72" t="str">
        <f>IF(Cyclical_overrides!AK163 = "",
IF(INDEX(F_Inputs_cyclical!$A$1:$BE$243, MATCH('Cyclical_after overrides'!$A163, F_Inputs_cyclical!$A$1:$A$243, 0), MATCH('Cyclical_after overrides'!AK$1, F_Inputs_cyclical!$A$1:$BE$1, 0))="", "", INDEX(F_Inputs_cyclical!$A$1:$BE$243, MATCH('Cyclical_after overrides'!$A163, F_Inputs_cyclical!$A$1:$A$243, 0), MATCH('Cyclical_after overrides'!AK$1, F_Inputs_cyclical!$A$1:$BE$1, 0))),
Cyclical_overrides!AK163)</f>
        <v/>
      </c>
      <c r="AL163" s="72" t="str">
        <f>IF(Cyclical_overrides!AL163 = "",
IF(INDEX(F_Inputs_cyclical!$A$1:$BE$243, MATCH('Cyclical_after overrides'!$A163, F_Inputs_cyclical!$A$1:$A$243, 0), MATCH('Cyclical_after overrides'!AL$1, F_Inputs_cyclical!$A$1:$BE$1, 0))="", "", INDEX(F_Inputs_cyclical!$A$1:$BE$243, MATCH('Cyclical_after overrides'!$A163, F_Inputs_cyclical!$A$1:$A$243, 0), MATCH('Cyclical_after overrides'!AL$1, F_Inputs_cyclical!$A$1:$BE$1, 0))),
Cyclical_overrides!AL163)</f>
        <v/>
      </c>
      <c r="AM163" s="72">
        <f>IF(Cyclical_overrides!AM163 = "",
IF(INDEX(F_Inputs_cyclical!$A$1:$BE$243, MATCH('Cyclical_after overrides'!$A163, F_Inputs_cyclical!$A$1:$A$243, 0), MATCH('Cyclical_after overrides'!AM$1, F_Inputs_cyclical!$A$1:$BE$1, 0))="", "", INDEX(F_Inputs_cyclical!$A$1:$BE$243, MATCH('Cyclical_after overrides'!$A163, F_Inputs_cyclical!$A$1:$A$243, 0), MATCH('Cyclical_after overrides'!AM$1, F_Inputs_cyclical!$A$1:$BE$1, 0))),
Cyclical_overrides!AM163)</f>
        <v>0</v>
      </c>
      <c r="AN163" s="72">
        <f>IF(Cyclical_overrides!AN163 = "",
IF(INDEX(F_Inputs_cyclical!$A$1:$BE$243, MATCH('Cyclical_after overrides'!$A163, F_Inputs_cyclical!$A$1:$A$243, 0), MATCH('Cyclical_after overrides'!AN$1, F_Inputs_cyclical!$A$1:$BE$1, 0))="", "", INDEX(F_Inputs_cyclical!$A$1:$BE$243, MATCH('Cyclical_after overrides'!$A163, F_Inputs_cyclical!$A$1:$A$243, 0), MATCH('Cyclical_after overrides'!AN$1, F_Inputs_cyclical!$A$1:$BE$1, 0))),
Cyclical_overrides!AN163)</f>
        <v>0</v>
      </c>
      <c r="AO163" s="72" t="str">
        <f>IF(Cyclical_overrides!AO163 = "",
IF(INDEX(F_Inputs_cyclical!$A$1:$BE$243, MATCH('Cyclical_after overrides'!$A163, F_Inputs_cyclical!$A$1:$A$243, 0), MATCH('Cyclical_after overrides'!AO$1, F_Inputs_cyclical!$A$1:$BE$1, 0))="", "", INDEX(F_Inputs_cyclical!$A$1:$BE$243, MATCH('Cyclical_after overrides'!$A163, F_Inputs_cyclical!$A$1:$A$243, 0), MATCH('Cyclical_after overrides'!AO$1, F_Inputs_cyclical!$A$1:$BE$1, 0))),
Cyclical_overrides!AO163)</f>
        <v/>
      </c>
      <c r="AP163" s="72" t="str">
        <f>IF(Cyclical_overrides!AP163 = "",
IF(INDEX(F_Inputs_cyclical!$A$1:$BE$243, MATCH('Cyclical_after overrides'!$A163, F_Inputs_cyclical!$A$1:$A$243, 0), MATCH('Cyclical_after overrides'!AP$1, F_Inputs_cyclical!$A$1:$BE$1, 0))="", "", INDEX(F_Inputs_cyclical!$A$1:$BE$243, MATCH('Cyclical_after overrides'!$A163, F_Inputs_cyclical!$A$1:$A$243, 0), MATCH('Cyclical_after overrides'!AP$1, F_Inputs_cyclical!$A$1:$BE$1, 0))),
Cyclical_overrides!AP163)</f>
        <v/>
      </c>
      <c r="AQ163" s="72">
        <f>IF(Cyclical_overrides!AQ163 = "",
IF(INDEX(F_Inputs_cyclical!$A$1:$BE$243, MATCH('Cyclical_after overrides'!$A163, F_Inputs_cyclical!$A$1:$A$243, 0), MATCH('Cyclical_after overrides'!AQ$1, F_Inputs_cyclical!$A$1:$BE$1, 0))="", "", INDEX(F_Inputs_cyclical!$A$1:$BE$243, MATCH('Cyclical_after overrides'!$A163, F_Inputs_cyclical!$A$1:$A$243, 0), MATCH('Cyclical_after overrides'!AQ$1, F_Inputs_cyclical!$A$1:$BE$1, 0))),
Cyclical_overrides!AQ163)</f>
        <v>0</v>
      </c>
      <c r="AR163" s="72">
        <f>IF(Cyclical_overrides!AR163 = "",
IF(INDEX(F_Inputs_cyclical!$A$1:$BE$243, MATCH('Cyclical_after overrides'!$A163, F_Inputs_cyclical!$A$1:$A$243, 0), MATCH('Cyclical_after overrides'!AR$1, F_Inputs_cyclical!$A$1:$BE$1, 0))="", "", INDEX(F_Inputs_cyclical!$A$1:$BE$243, MATCH('Cyclical_after overrides'!$A163, F_Inputs_cyclical!$A$1:$A$243, 0), MATCH('Cyclical_after overrides'!AR$1, F_Inputs_cyclical!$A$1:$BE$1, 0))),
Cyclical_overrides!AR163)</f>
        <v>0</v>
      </c>
      <c r="AS163" s="72" t="str">
        <f>IF(Cyclical_overrides!AS163 = "",
IF(INDEX(F_Inputs_cyclical!$A$1:$BE$243, MATCH('Cyclical_after overrides'!$A163, F_Inputs_cyclical!$A$1:$A$243, 0), MATCH('Cyclical_after overrides'!AS$1, F_Inputs_cyclical!$A$1:$BE$1, 0))="", "", INDEX(F_Inputs_cyclical!$A$1:$BE$243, MATCH('Cyclical_after overrides'!$A163, F_Inputs_cyclical!$A$1:$A$243, 0), MATCH('Cyclical_after overrides'!AS$1, F_Inputs_cyclical!$A$1:$BE$1, 0))),
Cyclical_overrides!AS163)</f>
        <v/>
      </c>
      <c r="AT163" s="72" t="str">
        <f>IF(Cyclical_overrides!AT163 = "",
IF(INDEX(F_Inputs_cyclical!$A$1:$BE$243, MATCH('Cyclical_after overrides'!$A163, F_Inputs_cyclical!$A$1:$A$243, 0), MATCH('Cyclical_after overrides'!AT$1, F_Inputs_cyclical!$A$1:$BE$1, 0))="", "", INDEX(F_Inputs_cyclical!$A$1:$BE$243, MATCH('Cyclical_after overrides'!$A163, F_Inputs_cyclical!$A$1:$A$243, 0), MATCH('Cyclical_after overrides'!AT$1, F_Inputs_cyclical!$A$1:$BE$1, 0))),
Cyclical_overrides!AT163)</f>
        <v/>
      </c>
      <c r="AU163" s="72">
        <f>IF(Cyclical_overrides!AU163 = "",
IF(INDEX(F_Inputs_cyclical!$A$1:$BE$243, MATCH('Cyclical_after overrides'!$A163, F_Inputs_cyclical!$A$1:$A$243, 0), MATCH('Cyclical_after overrides'!AU$1, F_Inputs_cyclical!$A$1:$BE$1, 0))="", "", INDEX(F_Inputs_cyclical!$A$1:$BE$243, MATCH('Cyclical_after overrides'!$A163, F_Inputs_cyclical!$A$1:$A$243, 0), MATCH('Cyclical_after overrides'!AU$1, F_Inputs_cyclical!$A$1:$BE$1, 0))),
Cyclical_overrides!AU163)</f>
        <v>0</v>
      </c>
      <c r="AV163" s="72" t="str">
        <f>IF(Cyclical_overrides!AV163 = "",
IF(INDEX(F_Inputs_cyclical!$A$1:$BE$243, MATCH('Cyclical_after overrides'!$A163, F_Inputs_cyclical!$A$1:$A$243, 0), MATCH('Cyclical_after overrides'!AV$1, F_Inputs_cyclical!$A$1:$BE$1, 0))="", "", INDEX(F_Inputs_cyclical!$A$1:$BE$243, MATCH('Cyclical_after overrides'!$A163, F_Inputs_cyclical!$A$1:$A$243, 0), MATCH('Cyclical_after overrides'!AV$1, F_Inputs_cyclical!$A$1:$BE$1, 0))),
Cyclical_overrides!AV163)</f>
        <v/>
      </c>
      <c r="AW163" s="72">
        <f>IF(Cyclical_overrides!AW163 = "",
IF(INDEX(F_Inputs_cyclical!$A$1:$BE$243, MATCH('Cyclical_after overrides'!$A163, F_Inputs_cyclical!$A$1:$A$243, 0), MATCH('Cyclical_after overrides'!AW$1, F_Inputs_cyclical!$A$1:$BE$1, 0))="", "", INDEX(F_Inputs_cyclical!$A$1:$BE$243, MATCH('Cyclical_after overrides'!$A163, F_Inputs_cyclical!$A$1:$A$243, 0), MATCH('Cyclical_after overrides'!AW$1, F_Inputs_cyclical!$A$1:$BE$1, 0))),
Cyclical_overrides!AW163)</f>
        <v>1.1560444722831191</v>
      </c>
      <c r="AX163" s="72">
        <f>IF(Cyclical_overrides!AX163 = "",
IF(INDEX(F_Inputs_cyclical!$A$1:$BE$243, MATCH('Cyclical_after overrides'!$A163, F_Inputs_cyclical!$A$1:$A$243, 0), MATCH('Cyclical_after overrides'!AX$1, F_Inputs_cyclical!$A$1:$BE$1, 0))="", "", INDEX(F_Inputs_cyclical!$A$1:$BE$243, MATCH('Cyclical_after overrides'!$A163, F_Inputs_cyclical!$A$1:$A$243, 0), MATCH('Cyclical_after overrides'!AX$1, F_Inputs_cyclical!$A$1:$BE$1, 0))),
Cyclical_overrides!AX163)</f>
        <v>19.239772939807811</v>
      </c>
      <c r="AY163" s="72">
        <f>IF(Cyclical_overrides!AY163 = "",
IF(INDEX(F_Inputs_cyclical!$A$1:$BE$243, MATCH('Cyclical_after overrides'!$A163, F_Inputs_cyclical!$A$1:$A$243, 0), MATCH('Cyclical_after overrides'!AY$1, F_Inputs_cyclical!$A$1:$BE$1, 0))="", "", INDEX(F_Inputs_cyclical!$A$1:$BE$243, MATCH('Cyclical_after overrides'!$A163, F_Inputs_cyclical!$A$1:$A$243, 0), MATCH('Cyclical_after overrides'!AY$1, F_Inputs_cyclical!$A$1:$BE$1, 0))),
Cyclical_overrides!AY163)</f>
        <v>143.38157344665061</v>
      </c>
      <c r="AZ163" s="72">
        <f>IF(Cyclical_overrides!AZ163 = "",
IF(INDEX(F_Inputs_cyclical!$A$1:$BE$243, MATCH('Cyclical_after overrides'!$A163, F_Inputs_cyclical!$A$1:$A$243, 0), MATCH('Cyclical_after overrides'!AZ$1, F_Inputs_cyclical!$A$1:$BE$1, 0))="", "", INDEX(F_Inputs_cyclical!$A$1:$BE$243, MATCH('Cyclical_after overrides'!$A163, F_Inputs_cyclical!$A$1:$A$243, 0), MATCH('Cyclical_after overrides'!AZ$1, F_Inputs_cyclical!$A$1:$BE$1, 0))),
Cyclical_overrides!AZ163)</f>
        <v>1.3756680868896396</v>
      </c>
      <c r="BA163" s="72">
        <f>IF(Cyclical_overrides!BA163 = "",
IF(INDEX(F_Inputs_cyclical!$A$1:$BE$243, MATCH('Cyclical_after overrides'!$A163, F_Inputs_cyclical!$A$1:$A$243, 0), MATCH('Cyclical_after overrides'!BA$1, F_Inputs_cyclical!$A$1:$BE$1, 0))="", "", INDEX(F_Inputs_cyclical!$A$1:$BE$243, MATCH('Cyclical_after overrides'!$A163, F_Inputs_cyclical!$A$1:$A$243, 0), MATCH('Cyclical_after overrides'!BA$1, F_Inputs_cyclical!$A$1:$BE$1, 0))),
Cyclical_overrides!BA163)</f>
        <v>10.646136446660122</v>
      </c>
      <c r="BB163" s="72">
        <f>IF(Cyclical_overrides!BB163 = "",
IF(INDEX(F_Inputs_cyclical!$A$1:$BE$243, MATCH('Cyclical_after overrides'!$A163, F_Inputs_cyclical!$A$1:$A$243, 0), MATCH('Cyclical_after overrides'!BB$1, F_Inputs_cyclical!$A$1:$BE$1, 0))="", "", INDEX(F_Inputs_cyclical!$A$1:$BE$243, MATCH('Cyclical_after overrides'!$A163, F_Inputs_cyclical!$A$1:$A$243, 0), MATCH('Cyclical_after overrides'!BB$1, F_Inputs_cyclical!$A$1:$BE$1, 0))),
Cyclical_overrides!BB163)</f>
        <v>9.9121530126609532</v>
      </c>
      <c r="BC163" s="72">
        <f>IF(Cyclical_overrides!BC163 = "",
IF(INDEX(F_Inputs_cyclical!$A$1:$BE$243, MATCH('Cyclical_after overrides'!$A163, F_Inputs_cyclical!$A$1:$A$243, 0), MATCH('Cyclical_after overrides'!BC$1, F_Inputs_cyclical!$A$1:$BE$1, 0))="", "", INDEX(F_Inputs_cyclical!$A$1:$BE$243, MATCH('Cyclical_after overrides'!$A163, F_Inputs_cyclical!$A$1:$A$243, 0), MATCH('Cyclical_after overrides'!BC$1, F_Inputs_cyclical!$A$1:$BE$1, 0))),
Cyclical_overrides!BC163)</f>
        <v>12.597186671635566</v>
      </c>
      <c r="BD163" s="72">
        <f>IF(Cyclical_overrides!BD163 = "",
IF(INDEX(F_Inputs_cyclical!$A$1:$BE$243, MATCH('Cyclical_after overrides'!$A163, F_Inputs_cyclical!$A$1:$A$243, 0), MATCH('Cyclical_after overrides'!BD$1, F_Inputs_cyclical!$A$1:$BE$1, 0))="", "", INDEX(F_Inputs_cyclical!$A$1:$BE$243, MATCH('Cyclical_after overrides'!$A163, F_Inputs_cyclical!$A$1:$A$243, 0), MATCH('Cyclical_after overrides'!BD$1, F_Inputs_cyclical!$A$1:$BE$1, 0))),
Cyclical_overrides!BD163)</f>
        <v>28.312999999999999</v>
      </c>
      <c r="BE163" s="194"/>
    </row>
    <row r="164" spans="1:57" x14ac:dyDescent="0.4">
      <c r="A164" s="63" t="str">
        <f t="shared" si="2"/>
        <v>BWH20</v>
      </c>
      <c r="B164" s="63" t="s">
        <v>421</v>
      </c>
      <c r="C164" s="63" t="s">
        <v>255</v>
      </c>
      <c r="D164" s="72">
        <f>IF(Cyclical_overrides!D164 = "",
IF(INDEX(F_Inputs_cyclical!$A$1:$BE$243, MATCH('Cyclical_after overrides'!$A164, F_Inputs_cyclical!$A$1:$A$243, 0), MATCH('Cyclical_after overrides'!D$1, F_Inputs_cyclical!$A$1:$BE$1, 0))="", "", INDEX(F_Inputs_cyclical!$A$1:$BE$243, MATCH('Cyclical_after overrides'!$A164, F_Inputs_cyclical!$A$1:$A$243, 0), MATCH('Cyclical_after overrides'!D$1, F_Inputs_cyclical!$A$1:$BE$1, 0))),
Cyclical_overrides!D164)</f>
        <v>0</v>
      </c>
      <c r="E164" s="72">
        <f>IF(Cyclical_overrides!E164 = "",
IF(INDEX(F_Inputs_cyclical!$A$1:$BE$243, MATCH('Cyclical_after overrides'!$A164, F_Inputs_cyclical!$A$1:$A$243, 0), MATCH('Cyclical_after overrides'!E$1, F_Inputs_cyclical!$A$1:$BE$1, 0))="", "", INDEX(F_Inputs_cyclical!$A$1:$BE$243, MATCH('Cyclical_after overrides'!$A164, F_Inputs_cyclical!$A$1:$A$243, 0), MATCH('Cyclical_after overrides'!E$1, F_Inputs_cyclical!$A$1:$BE$1, 0))),
Cyclical_overrides!E164)</f>
        <v>0</v>
      </c>
      <c r="F164" s="72">
        <f>IF(Cyclical_overrides!F164 = "",
IF(INDEX(F_Inputs_cyclical!$A$1:$BE$243, MATCH('Cyclical_after overrides'!$A164, F_Inputs_cyclical!$A$1:$A$243, 0), MATCH('Cyclical_after overrides'!F$1, F_Inputs_cyclical!$A$1:$BE$1, 0))="", "", INDEX(F_Inputs_cyclical!$A$1:$BE$243, MATCH('Cyclical_after overrides'!$A164, F_Inputs_cyclical!$A$1:$A$243, 0), MATCH('Cyclical_after overrides'!F$1, F_Inputs_cyclical!$A$1:$BE$1, 0))),
Cyclical_overrides!F164)</f>
        <v>0</v>
      </c>
      <c r="G164" s="72">
        <f>IF(Cyclical_overrides!G164 = "",
IF(INDEX(F_Inputs_cyclical!$A$1:$BE$243, MATCH('Cyclical_after overrides'!$A164, F_Inputs_cyclical!$A$1:$A$243, 0), MATCH('Cyclical_after overrides'!G$1, F_Inputs_cyclical!$A$1:$BE$1, 0))="", "", INDEX(F_Inputs_cyclical!$A$1:$BE$243, MATCH('Cyclical_after overrides'!$A164, F_Inputs_cyclical!$A$1:$A$243, 0), MATCH('Cyclical_after overrides'!G$1, F_Inputs_cyclical!$A$1:$BE$1, 0))),
Cyclical_overrides!G164)</f>
        <v>0</v>
      </c>
      <c r="H164" s="72" t="str">
        <f>IF(Cyclical_overrides!H164 = "",
IF(INDEX(F_Inputs_cyclical!$A$1:$BE$243, MATCH('Cyclical_after overrides'!$A164, F_Inputs_cyclical!$A$1:$A$243, 0), MATCH('Cyclical_after overrides'!H$1, F_Inputs_cyclical!$A$1:$BE$1, 0))="", "", INDEX(F_Inputs_cyclical!$A$1:$BE$243, MATCH('Cyclical_after overrides'!$A164, F_Inputs_cyclical!$A$1:$A$243, 0), MATCH('Cyclical_after overrides'!H$1, F_Inputs_cyclical!$A$1:$BE$1, 0))),
Cyclical_overrides!H164)</f>
        <v/>
      </c>
      <c r="I164" s="72">
        <f>IF(Cyclical_overrides!I164 = "",
IF(INDEX(F_Inputs_cyclical!$A$1:$BE$243, MATCH('Cyclical_after overrides'!$A164, F_Inputs_cyclical!$A$1:$A$243, 0), MATCH('Cyclical_after overrides'!I$1, F_Inputs_cyclical!$A$1:$BE$1, 0))="", "", INDEX(F_Inputs_cyclical!$A$1:$BE$243, MATCH('Cyclical_after overrides'!$A164, F_Inputs_cyclical!$A$1:$A$243, 0), MATCH('Cyclical_after overrides'!I$1, F_Inputs_cyclical!$A$1:$BE$1, 0))),
Cyclical_overrides!I164)</f>
        <v>0</v>
      </c>
      <c r="J164" s="72">
        <f>IF(Cyclical_overrides!J164 = "",
IF(INDEX(F_Inputs_cyclical!$A$1:$BE$243, MATCH('Cyclical_after overrides'!$A164, F_Inputs_cyclical!$A$1:$A$243, 0), MATCH('Cyclical_after overrides'!J$1, F_Inputs_cyclical!$A$1:$BE$1, 0))="", "", INDEX(F_Inputs_cyclical!$A$1:$BE$243, MATCH('Cyclical_after overrides'!$A164, F_Inputs_cyclical!$A$1:$A$243, 0), MATCH('Cyclical_after overrides'!J$1, F_Inputs_cyclical!$A$1:$BE$1, 0))),
Cyclical_overrides!J164)</f>
        <v>0</v>
      </c>
      <c r="K164" s="72" t="str">
        <f>IF(Cyclical_overrides!K164 = "",
IF(INDEX(F_Inputs_cyclical!$A$1:$BE$243, MATCH('Cyclical_after overrides'!$A164, F_Inputs_cyclical!$A$1:$A$243, 0), MATCH('Cyclical_after overrides'!K$1, F_Inputs_cyclical!$A$1:$BE$1, 0))="", "", INDEX(F_Inputs_cyclical!$A$1:$BE$243, MATCH('Cyclical_after overrides'!$A164, F_Inputs_cyclical!$A$1:$A$243, 0), MATCH('Cyclical_after overrides'!K$1, F_Inputs_cyclical!$A$1:$BE$1, 0))),
Cyclical_overrides!K164)</f>
        <v/>
      </c>
      <c r="L164" s="72" t="str">
        <f>IF(Cyclical_overrides!L164 = "",
IF(INDEX(F_Inputs_cyclical!$A$1:$BE$243, MATCH('Cyclical_after overrides'!$A164, F_Inputs_cyclical!$A$1:$A$243, 0), MATCH('Cyclical_after overrides'!L$1, F_Inputs_cyclical!$A$1:$BE$1, 0))="", "", INDEX(F_Inputs_cyclical!$A$1:$BE$243, MATCH('Cyclical_after overrides'!$A164, F_Inputs_cyclical!$A$1:$A$243, 0), MATCH('Cyclical_after overrides'!L$1, F_Inputs_cyclical!$A$1:$BE$1, 0))),
Cyclical_overrides!L164)</f>
        <v/>
      </c>
      <c r="M164" s="72" t="str">
        <f>IF(Cyclical_overrides!M164 = "",
IF(INDEX(F_Inputs_cyclical!$A$1:$BE$243, MATCH('Cyclical_after overrides'!$A164, F_Inputs_cyclical!$A$1:$A$243, 0), MATCH('Cyclical_after overrides'!M$1, F_Inputs_cyclical!$A$1:$BE$1, 0))="", "", INDEX(F_Inputs_cyclical!$A$1:$BE$243, MATCH('Cyclical_after overrides'!$A164, F_Inputs_cyclical!$A$1:$A$243, 0), MATCH('Cyclical_after overrides'!M$1, F_Inputs_cyclical!$A$1:$BE$1, 0))),
Cyclical_overrides!M164)</f>
        <v/>
      </c>
      <c r="N164" s="72" t="str">
        <f>IF(Cyclical_overrides!N164 = "",
IF(INDEX(F_Inputs_cyclical!$A$1:$BE$243, MATCH('Cyclical_after overrides'!$A164, F_Inputs_cyclical!$A$1:$A$243, 0), MATCH('Cyclical_after overrides'!N$1, F_Inputs_cyclical!$A$1:$BE$1, 0))="", "", INDEX(F_Inputs_cyclical!$A$1:$BE$243, MATCH('Cyclical_after overrides'!$A164, F_Inputs_cyclical!$A$1:$A$243, 0), MATCH('Cyclical_after overrides'!N$1, F_Inputs_cyclical!$A$1:$BE$1, 0))),
Cyclical_overrides!N164)</f>
        <v/>
      </c>
      <c r="O164" s="72">
        <f>IF(Cyclical_overrides!O164 = "",
IF(INDEX(F_Inputs_cyclical!$A$1:$BE$243, MATCH('Cyclical_after overrides'!$A164, F_Inputs_cyclical!$A$1:$A$243, 0), MATCH('Cyclical_after overrides'!O$1, F_Inputs_cyclical!$A$1:$BE$1, 0))="", "", INDEX(F_Inputs_cyclical!$A$1:$BE$243, MATCH('Cyclical_after overrides'!$A164, F_Inputs_cyclical!$A$1:$A$243, 0), MATCH('Cyclical_after overrides'!O$1, F_Inputs_cyclical!$A$1:$BE$1, 0))),
Cyclical_overrides!O164)</f>
        <v>0</v>
      </c>
      <c r="P164" s="72">
        <f>IF(Cyclical_overrides!P164 = "",
IF(INDEX(F_Inputs_cyclical!$A$1:$BE$243, MATCH('Cyclical_after overrides'!$A164, F_Inputs_cyclical!$A$1:$A$243, 0), MATCH('Cyclical_after overrides'!P$1, F_Inputs_cyclical!$A$1:$BE$1, 0))="", "", INDEX(F_Inputs_cyclical!$A$1:$BE$243, MATCH('Cyclical_after overrides'!$A164, F_Inputs_cyclical!$A$1:$A$243, 0), MATCH('Cyclical_after overrides'!P$1, F_Inputs_cyclical!$A$1:$BE$1, 0))),
Cyclical_overrides!P164)</f>
        <v>0</v>
      </c>
      <c r="Q164" s="72">
        <f>IF(Cyclical_overrides!Q164 = "",
IF(INDEX(F_Inputs_cyclical!$A$1:$BE$243, MATCH('Cyclical_after overrides'!$A164, F_Inputs_cyclical!$A$1:$A$243, 0), MATCH('Cyclical_after overrides'!Q$1, F_Inputs_cyclical!$A$1:$BE$1, 0))="", "", INDEX(F_Inputs_cyclical!$A$1:$BE$243, MATCH('Cyclical_after overrides'!$A164, F_Inputs_cyclical!$A$1:$A$243, 0), MATCH('Cyclical_after overrides'!Q$1, F_Inputs_cyclical!$A$1:$BE$1, 0))),
Cyclical_overrides!Q164)</f>
        <v>0</v>
      </c>
      <c r="R164" s="72">
        <f>IF(Cyclical_overrides!R164 = "",
IF(INDEX(F_Inputs_cyclical!$A$1:$BE$243, MATCH('Cyclical_after overrides'!$A164, F_Inputs_cyclical!$A$1:$A$243, 0), MATCH('Cyclical_after overrides'!R$1, F_Inputs_cyclical!$A$1:$BE$1, 0))="", "", INDEX(F_Inputs_cyclical!$A$1:$BE$243, MATCH('Cyclical_after overrides'!$A164, F_Inputs_cyclical!$A$1:$A$243, 0), MATCH('Cyclical_after overrides'!R$1, F_Inputs_cyclical!$A$1:$BE$1, 0))),
Cyclical_overrides!R164)</f>
        <v>0</v>
      </c>
      <c r="S164" s="72">
        <f>IF(Cyclical_overrides!S164 = "",
IF(INDEX(F_Inputs_cyclical!$A$1:$BE$243, MATCH('Cyclical_after overrides'!$A164, F_Inputs_cyclical!$A$1:$A$243, 0), MATCH('Cyclical_after overrides'!S$1, F_Inputs_cyclical!$A$1:$BE$1, 0))="", "", INDEX(F_Inputs_cyclical!$A$1:$BE$243, MATCH('Cyclical_after overrides'!$A164, F_Inputs_cyclical!$A$1:$A$243, 0), MATCH('Cyclical_after overrides'!S$1, F_Inputs_cyclical!$A$1:$BE$1, 0))),
Cyclical_overrides!S164)</f>
        <v>0.45700000000000002</v>
      </c>
      <c r="T164" s="72">
        <f>IF(Cyclical_overrides!T164 = "",
IF(INDEX(F_Inputs_cyclical!$A$1:$BE$243, MATCH('Cyclical_after overrides'!$A164, F_Inputs_cyclical!$A$1:$A$243, 0), MATCH('Cyclical_after overrides'!T$1, F_Inputs_cyclical!$A$1:$BE$1, 0))="", "", INDEX(F_Inputs_cyclical!$A$1:$BE$243, MATCH('Cyclical_after overrides'!$A164, F_Inputs_cyclical!$A$1:$A$243, 0), MATCH('Cyclical_after overrides'!T$1, F_Inputs_cyclical!$A$1:$BE$1, 0))),
Cyclical_overrides!T164)</f>
        <v>0.38500000000000001</v>
      </c>
      <c r="U164" s="72">
        <f>IF(Cyclical_overrides!U164 = "",
IF(INDEX(F_Inputs_cyclical!$A$1:$BE$243, MATCH('Cyclical_after overrides'!$A164, F_Inputs_cyclical!$A$1:$A$243, 0), MATCH('Cyclical_after overrides'!U$1, F_Inputs_cyclical!$A$1:$BE$1, 0))="", "", INDEX(F_Inputs_cyclical!$A$1:$BE$243, MATCH('Cyclical_after overrides'!$A164, F_Inputs_cyclical!$A$1:$A$243, 0), MATCH('Cyclical_after overrides'!U$1, F_Inputs_cyclical!$A$1:$BE$1, 0))),
Cyclical_overrides!U164)</f>
        <v>0</v>
      </c>
      <c r="V164" s="72">
        <f>IF(Cyclical_overrides!V164 = "",
IF(INDEX(F_Inputs_cyclical!$A$1:$BE$243, MATCH('Cyclical_after overrides'!$A164, F_Inputs_cyclical!$A$1:$A$243, 0), MATCH('Cyclical_after overrides'!V$1, F_Inputs_cyclical!$A$1:$BE$1, 0))="", "", INDEX(F_Inputs_cyclical!$A$1:$BE$243, MATCH('Cyclical_after overrides'!$A164, F_Inputs_cyclical!$A$1:$A$243, 0), MATCH('Cyclical_after overrides'!V$1, F_Inputs_cyclical!$A$1:$BE$1, 0))),
Cyclical_overrides!V164)</f>
        <v>52.473999999999997</v>
      </c>
      <c r="W164" s="72">
        <f>IF(Cyclical_overrides!W164 = "",
IF(INDEX(F_Inputs_cyclical!$A$1:$BE$243, MATCH('Cyclical_after overrides'!$A164, F_Inputs_cyclical!$A$1:$A$243, 0), MATCH('Cyclical_after overrides'!W$1, F_Inputs_cyclical!$A$1:$BE$1, 0))="", "", INDEX(F_Inputs_cyclical!$A$1:$BE$243, MATCH('Cyclical_after overrides'!$A164, F_Inputs_cyclical!$A$1:$A$243, 0), MATCH('Cyclical_after overrides'!W$1, F_Inputs_cyclical!$A$1:$BE$1, 0))),
Cyclical_overrides!W164)</f>
        <v>141.441</v>
      </c>
      <c r="X164" s="72">
        <f>IF(Cyclical_overrides!X164 = "",
IF(INDEX(F_Inputs_cyclical!$A$1:$BE$243, MATCH('Cyclical_after overrides'!$A164, F_Inputs_cyclical!$A$1:$A$243, 0), MATCH('Cyclical_after overrides'!X$1, F_Inputs_cyclical!$A$1:$BE$1, 0))="", "", INDEX(F_Inputs_cyclical!$A$1:$BE$243, MATCH('Cyclical_after overrides'!$A164, F_Inputs_cyclical!$A$1:$A$243, 0), MATCH('Cyclical_after overrides'!X$1, F_Inputs_cyclical!$A$1:$BE$1, 0))),
Cyclical_overrides!X164)</f>
        <v>0</v>
      </c>
      <c r="Y164" s="72">
        <f>IF(Cyclical_overrides!Y164 = "",
IF(INDEX(F_Inputs_cyclical!$A$1:$BE$243, MATCH('Cyclical_after overrides'!$A164, F_Inputs_cyclical!$A$1:$A$243, 0), MATCH('Cyclical_after overrides'!Y$1, F_Inputs_cyclical!$A$1:$BE$1, 0))="", "", INDEX(F_Inputs_cyclical!$A$1:$BE$243, MATCH('Cyclical_after overrides'!$A164, F_Inputs_cyclical!$A$1:$A$243, 0), MATCH('Cyclical_after overrides'!Y$1, F_Inputs_cyclical!$A$1:$BE$1, 0))),
Cyclical_overrides!Y164)</f>
        <v>0</v>
      </c>
      <c r="Z164" s="72">
        <f>IF(Cyclical_overrides!Z164 = "",
IF(INDEX(F_Inputs_cyclical!$A$1:$BE$243, MATCH('Cyclical_after overrides'!$A164, F_Inputs_cyclical!$A$1:$A$243, 0), MATCH('Cyclical_after overrides'!Z$1, F_Inputs_cyclical!$A$1:$BE$1, 0))="", "", INDEX(F_Inputs_cyclical!$A$1:$BE$243, MATCH('Cyclical_after overrides'!$A164, F_Inputs_cyclical!$A$1:$A$243, 0), MATCH('Cyclical_after overrides'!Z$1, F_Inputs_cyclical!$A$1:$BE$1, 0))),
Cyclical_overrides!Z164)</f>
        <v>0</v>
      </c>
      <c r="AA164" s="72">
        <f>IF(Cyclical_overrides!AA164 = "",
IF(INDEX(F_Inputs_cyclical!$A$1:$BE$243, MATCH('Cyclical_after overrides'!$A164, F_Inputs_cyclical!$A$1:$A$243, 0), MATCH('Cyclical_after overrides'!AA$1, F_Inputs_cyclical!$A$1:$BE$1, 0))="", "", INDEX(F_Inputs_cyclical!$A$1:$BE$243, MATCH('Cyclical_after overrides'!$A164, F_Inputs_cyclical!$A$1:$A$243, 0), MATCH('Cyclical_after overrides'!AA$1, F_Inputs_cyclical!$A$1:$BE$1, 0))),
Cyclical_overrides!AA164)</f>
        <v>0</v>
      </c>
      <c r="AB164" s="72" t="str">
        <f>IF(Cyclical_overrides!AB164 = "",
IF(INDEX(F_Inputs_cyclical!$A$1:$BE$243, MATCH('Cyclical_after overrides'!$A164, F_Inputs_cyclical!$A$1:$A$243, 0), MATCH('Cyclical_after overrides'!AB$1, F_Inputs_cyclical!$A$1:$BE$1, 0))="", "", INDEX(F_Inputs_cyclical!$A$1:$BE$243, MATCH('Cyclical_after overrides'!$A164, F_Inputs_cyclical!$A$1:$A$243, 0), MATCH('Cyclical_after overrides'!AB$1, F_Inputs_cyclical!$A$1:$BE$1, 0))),
Cyclical_overrides!AB164)</f>
        <v/>
      </c>
      <c r="AC164" s="72" t="str">
        <f>IF(Cyclical_overrides!AC164 = "",
IF(INDEX(F_Inputs_cyclical!$A$1:$BE$243, MATCH('Cyclical_after overrides'!$A164, F_Inputs_cyclical!$A$1:$A$243, 0), MATCH('Cyclical_after overrides'!AC$1, F_Inputs_cyclical!$A$1:$BE$1, 0))="", "", INDEX(F_Inputs_cyclical!$A$1:$BE$243, MATCH('Cyclical_after overrides'!$A164, F_Inputs_cyclical!$A$1:$A$243, 0), MATCH('Cyclical_after overrides'!AC$1, F_Inputs_cyclical!$A$1:$BE$1, 0))),
Cyclical_overrides!AC164)</f>
        <v/>
      </c>
      <c r="AD164" s="72" t="str">
        <f>IF(Cyclical_overrides!AD164 = "",
IF(INDEX(F_Inputs_cyclical!$A$1:$BE$243, MATCH('Cyclical_after overrides'!$A164, F_Inputs_cyclical!$A$1:$A$243, 0), MATCH('Cyclical_after overrides'!AD$1, F_Inputs_cyclical!$A$1:$BE$1, 0))="", "", INDEX(F_Inputs_cyclical!$A$1:$BE$243, MATCH('Cyclical_after overrides'!$A164, F_Inputs_cyclical!$A$1:$A$243, 0), MATCH('Cyclical_after overrides'!AD$1, F_Inputs_cyclical!$A$1:$BE$1, 0))),
Cyclical_overrides!AD164)</f>
        <v/>
      </c>
      <c r="AE164" s="72" t="str">
        <f>IF(Cyclical_overrides!AE164 = "",
IF(INDEX(F_Inputs_cyclical!$A$1:$BE$243, MATCH('Cyclical_after overrides'!$A164, F_Inputs_cyclical!$A$1:$A$243, 0), MATCH('Cyclical_after overrides'!AE$1, F_Inputs_cyclical!$A$1:$BE$1, 0))="", "", INDEX(F_Inputs_cyclical!$A$1:$BE$243, MATCH('Cyclical_after overrides'!$A164, F_Inputs_cyclical!$A$1:$A$243, 0), MATCH('Cyclical_after overrides'!AE$1, F_Inputs_cyclical!$A$1:$BE$1, 0))),
Cyclical_overrides!AE164)</f>
        <v/>
      </c>
      <c r="AF164" s="72" t="str">
        <f>IF(Cyclical_overrides!AF164 = "",
IF(INDEX(F_Inputs_cyclical!$A$1:$BE$243, MATCH('Cyclical_after overrides'!$A164, F_Inputs_cyclical!$A$1:$A$243, 0), MATCH('Cyclical_after overrides'!AF$1, F_Inputs_cyclical!$A$1:$BE$1, 0))="", "", INDEX(F_Inputs_cyclical!$A$1:$BE$243, MATCH('Cyclical_after overrides'!$A164, F_Inputs_cyclical!$A$1:$A$243, 0), MATCH('Cyclical_after overrides'!AF$1, F_Inputs_cyclical!$A$1:$BE$1, 0))),
Cyclical_overrides!AF164)</f>
        <v/>
      </c>
      <c r="AG164" s="72" t="str">
        <f>IF(Cyclical_overrides!AG164 = "",
IF(INDEX(F_Inputs_cyclical!$A$1:$BE$243, MATCH('Cyclical_after overrides'!$A164, F_Inputs_cyclical!$A$1:$A$243, 0), MATCH('Cyclical_after overrides'!AG$1, F_Inputs_cyclical!$A$1:$BE$1, 0))="", "", INDEX(F_Inputs_cyclical!$A$1:$BE$243, MATCH('Cyclical_after overrides'!$A164, F_Inputs_cyclical!$A$1:$A$243, 0), MATCH('Cyclical_after overrides'!AG$1, F_Inputs_cyclical!$A$1:$BE$1, 0))),
Cyclical_overrides!AG164)</f>
        <v/>
      </c>
      <c r="AH164" s="72" t="str">
        <f>IF(Cyclical_overrides!AH164 = "",
IF(INDEX(F_Inputs_cyclical!$A$1:$BE$243, MATCH('Cyclical_after overrides'!$A164, F_Inputs_cyclical!$A$1:$A$243, 0), MATCH('Cyclical_after overrides'!AH$1, F_Inputs_cyclical!$A$1:$BE$1, 0))="", "", INDEX(F_Inputs_cyclical!$A$1:$BE$243, MATCH('Cyclical_after overrides'!$A164, F_Inputs_cyclical!$A$1:$A$243, 0), MATCH('Cyclical_after overrides'!AH$1, F_Inputs_cyclical!$A$1:$BE$1, 0))),
Cyclical_overrides!AH164)</f>
        <v/>
      </c>
      <c r="AI164" s="72" t="str">
        <f>IF(Cyclical_overrides!AI164 = "",
IF(INDEX(F_Inputs_cyclical!$A$1:$BE$243, MATCH('Cyclical_after overrides'!$A164, F_Inputs_cyclical!$A$1:$A$243, 0), MATCH('Cyclical_after overrides'!AI$1, F_Inputs_cyclical!$A$1:$BE$1, 0))="", "", INDEX(F_Inputs_cyclical!$A$1:$BE$243, MATCH('Cyclical_after overrides'!$A164, F_Inputs_cyclical!$A$1:$A$243, 0), MATCH('Cyclical_after overrides'!AI$1, F_Inputs_cyclical!$A$1:$BE$1, 0))),
Cyclical_overrides!AI164)</f>
        <v/>
      </c>
      <c r="AJ164" s="72" t="str">
        <f>IF(Cyclical_overrides!AJ164 = "",
IF(INDEX(F_Inputs_cyclical!$A$1:$BE$243, MATCH('Cyclical_after overrides'!$A164, F_Inputs_cyclical!$A$1:$A$243, 0), MATCH('Cyclical_after overrides'!AJ$1, F_Inputs_cyclical!$A$1:$BE$1, 0))="", "", INDEX(F_Inputs_cyclical!$A$1:$BE$243, MATCH('Cyclical_after overrides'!$A164, F_Inputs_cyclical!$A$1:$A$243, 0), MATCH('Cyclical_after overrides'!AJ$1, F_Inputs_cyclical!$A$1:$BE$1, 0))),
Cyclical_overrides!AJ164)</f>
        <v/>
      </c>
      <c r="AK164" s="72" t="str">
        <f>IF(Cyclical_overrides!AK164 = "",
IF(INDEX(F_Inputs_cyclical!$A$1:$BE$243, MATCH('Cyclical_after overrides'!$A164, F_Inputs_cyclical!$A$1:$A$243, 0), MATCH('Cyclical_after overrides'!AK$1, F_Inputs_cyclical!$A$1:$BE$1, 0))="", "", INDEX(F_Inputs_cyclical!$A$1:$BE$243, MATCH('Cyclical_after overrides'!$A164, F_Inputs_cyclical!$A$1:$A$243, 0), MATCH('Cyclical_after overrides'!AK$1, F_Inputs_cyclical!$A$1:$BE$1, 0))),
Cyclical_overrides!AK164)</f>
        <v/>
      </c>
      <c r="AL164" s="72" t="str">
        <f>IF(Cyclical_overrides!AL164 = "",
IF(INDEX(F_Inputs_cyclical!$A$1:$BE$243, MATCH('Cyclical_after overrides'!$A164, F_Inputs_cyclical!$A$1:$A$243, 0), MATCH('Cyclical_after overrides'!AL$1, F_Inputs_cyclical!$A$1:$BE$1, 0))="", "", INDEX(F_Inputs_cyclical!$A$1:$BE$243, MATCH('Cyclical_after overrides'!$A164, F_Inputs_cyclical!$A$1:$A$243, 0), MATCH('Cyclical_after overrides'!AL$1, F_Inputs_cyclical!$A$1:$BE$1, 0))),
Cyclical_overrides!AL164)</f>
        <v/>
      </c>
      <c r="AM164" s="72">
        <f>IF(Cyclical_overrides!AM164 = "",
IF(INDEX(F_Inputs_cyclical!$A$1:$BE$243, MATCH('Cyclical_after overrides'!$A164, F_Inputs_cyclical!$A$1:$A$243, 0), MATCH('Cyclical_after overrides'!AM$1, F_Inputs_cyclical!$A$1:$BE$1, 0))="", "", INDEX(F_Inputs_cyclical!$A$1:$BE$243, MATCH('Cyclical_after overrides'!$A164, F_Inputs_cyclical!$A$1:$A$243, 0), MATCH('Cyclical_after overrides'!AM$1, F_Inputs_cyclical!$A$1:$BE$1, 0))),
Cyclical_overrides!AM164)</f>
        <v>0</v>
      </c>
      <c r="AN164" s="72">
        <f>IF(Cyclical_overrides!AN164 = "",
IF(INDEX(F_Inputs_cyclical!$A$1:$BE$243, MATCH('Cyclical_after overrides'!$A164, F_Inputs_cyclical!$A$1:$A$243, 0), MATCH('Cyclical_after overrides'!AN$1, F_Inputs_cyclical!$A$1:$BE$1, 0))="", "", INDEX(F_Inputs_cyclical!$A$1:$BE$243, MATCH('Cyclical_after overrides'!$A164, F_Inputs_cyclical!$A$1:$A$243, 0), MATCH('Cyclical_after overrides'!AN$1, F_Inputs_cyclical!$A$1:$BE$1, 0))),
Cyclical_overrides!AN164)</f>
        <v>0</v>
      </c>
      <c r="AO164" s="72" t="str">
        <f>IF(Cyclical_overrides!AO164 = "",
IF(INDEX(F_Inputs_cyclical!$A$1:$BE$243, MATCH('Cyclical_after overrides'!$A164, F_Inputs_cyclical!$A$1:$A$243, 0), MATCH('Cyclical_after overrides'!AO$1, F_Inputs_cyclical!$A$1:$BE$1, 0))="", "", INDEX(F_Inputs_cyclical!$A$1:$BE$243, MATCH('Cyclical_after overrides'!$A164, F_Inputs_cyclical!$A$1:$A$243, 0), MATCH('Cyclical_after overrides'!AO$1, F_Inputs_cyclical!$A$1:$BE$1, 0))),
Cyclical_overrides!AO164)</f>
        <v/>
      </c>
      <c r="AP164" s="72" t="str">
        <f>IF(Cyclical_overrides!AP164 = "",
IF(INDEX(F_Inputs_cyclical!$A$1:$BE$243, MATCH('Cyclical_after overrides'!$A164, F_Inputs_cyclical!$A$1:$A$243, 0), MATCH('Cyclical_after overrides'!AP$1, F_Inputs_cyclical!$A$1:$BE$1, 0))="", "", INDEX(F_Inputs_cyclical!$A$1:$BE$243, MATCH('Cyclical_after overrides'!$A164, F_Inputs_cyclical!$A$1:$A$243, 0), MATCH('Cyclical_after overrides'!AP$1, F_Inputs_cyclical!$A$1:$BE$1, 0))),
Cyclical_overrides!AP164)</f>
        <v/>
      </c>
      <c r="AQ164" s="72">
        <f>IF(Cyclical_overrides!AQ164 = "",
IF(INDEX(F_Inputs_cyclical!$A$1:$BE$243, MATCH('Cyclical_after overrides'!$A164, F_Inputs_cyclical!$A$1:$A$243, 0), MATCH('Cyclical_after overrides'!AQ$1, F_Inputs_cyclical!$A$1:$BE$1, 0))="", "", INDEX(F_Inputs_cyclical!$A$1:$BE$243, MATCH('Cyclical_after overrides'!$A164, F_Inputs_cyclical!$A$1:$A$243, 0), MATCH('Cyclical_after overrides'!AQ$1, F_Inputs_cyclical!$A$1:$BE$1, 0))),
Cyclical_overrides!AQ164)</f>
        <v>0</v>
      </c>
      <c r="AR164" s="72">
        <f>IF(Cyclical_overrides!AR164 = "",
IF(INDEX(F_Inputs_cyclical!$A$1:$BE$243, MATCH('Cyclical_after overrides'!$A164, F_Inputs_cyclical!$A$1:$A$243, 0), MATCH('Cyclical_after overrides'!AR$1, F_Inputs_cyclical!$A$1:$BE$1, 0))="", "", INDEX(F_Inputs_cyclical!$A$1:$BE$243, MATCH('Cyclical_after overrides'!$A164, F_Inputs_cyclical!$A$1:$A$243, 0), MATCH('Cyclical_after overrides'!AR$1, F_Inputs_cyclical!$A$1:$BE$1, 0))),
Cyclical_overrides!AR164)</f>
        <v>0</v>
      </c>
      <c r="AS164" s="72" t="str">
        <f>IF(Cyclical_overrides!AS164 = "",
IF(INDEX(F_Inputs_cyclical!$A$1:$BE$243, MATCH('Cyclical_after overrides'!$A164, F_Inputs_cyclical!$A$1:$A$243, 0), MATCH('Cyclical_after overrides'!AS$1, F_Inputs_cyclical!$A$1:$BE$1, 0))="", "", INDEX(F_Inputs_cyclical!$A$1:$BE$243, MATCH('Cyclical_after overrides'!$A164, F_Inputs_cyclical!$A$1:$A$243, 0), MATCH('Cyclical_after overrides'!AS$1, F_Inputs_cyclical!$A$1:$BE$1, 0))),
Cyclical_overrides!AS164)</f>
        <v/>
      </c>
      <c r="AT164" s="72" t="str">
        <f>IF(Cyclical_overrides!AT164 = "",
IF(INDEX(F_Inputs_cyclical!$A$1:$BE$243, MATCH('Cyclical_after overrides'!$A164, F_Inputs_cyclical!$A$1:$A$243, 0), MATCH('Cyclical_after overrides'!AT$1, F_Inputs_cyclical!$A$1:$BE$1, 0))="", "", INDEX(F_Inputs_cyclical!$A$1:$BE$243, MATCH('Cyclical_after overrides'!$A164, F_Inputs_cyclical!$A$1:$A$243, 0), MATCH('Cyclical_after overrides'!AT$1, F_Inputs_cyclical!$A$1:$BE$1, 0))),
Cyclical_overrides!AT164)</f>
        <v/>
      </c>
      <c r="AU164" s="72">
        <f>IF(Cyclical_overrides!AU164 = "",
IF(INDEX(F_Inputs_cyclical!$A$1:$BE$243, MATCH('Cyclical_after overrides'!$A164, F_Inputs_cyclical!$A$1:$A$243, 0), MATCH('Cyclical_after overrides'!AU$1, F_Inputs_cyclical!$A$1:$BE$1, 0))="", "", INDEX(F_Inputs_cyclical!$A$1:$BE$243, MATCH('Cyclical_after overrides'!$A164, F_Inputs_cyclical!$A$1:$A$243, 0), MATCH('Cyclical_after overrides'!AU$1, F_Inputs_cyclical!$A$1:$BE$1, 0))),
Cyclical_overrides!AU164)</f>
        <v>0</v>
      </c>
      <c r="AV164" s="72" t="str">
        <f>IF(Cyclical_overrides!AV164 = "",
IF(INDEX(F_Inputs_cyclical!$A$1:$BE$243, MATCH('Cyclical_after overrides'!$A164, F_Inputs_cyclical!$A$1:$A$243, 0), MATCH('Cyclical_after overrides'!AV$1, F_Inputs_cyclical!$A$1:$BE$1, 0))="", "", INDEX(F_Inputs_cyclical!$A$1:$BE$243, MATCH('Cyclical_after overrides'!$A164, F_Inputs_cyclical!$A$1:$A$243, 0), MATCH('Cyclical_after overrides'!AV$1, F_Inputs_cyclical!$A$1:$BE$1, 0))),
Cyclical_overrides!AV164)</f>
        <v/>
      </c>
      <c r="AW164" s="72">
        <f>IF(Cyclical_overrides!AW164 = "",
IF(INDEX(F_Inputs_cyclical!$A$1:$BE$243, MATCH('Cyclical_after overrides'!$A164, F_Inputs_cyclical!$A$1:$A$243, 0), MATCH('Cyclical_after overrides'!AW$1, F_Inputs_cyclical!$A$1:$BE$1, 0))="", "", INDEX(F_Inputs_cyclical!$A$1:$BE$243, MATCH('Cyclical_after overrides'!$A164, F_Inputs_cyclical!$A$1:$A$243, 0), MATCH('Cyclical_after overrides'!AW$1, F_Inputs_cyclical!$A$1:$BE$1, 0))),
Cyclical_overrides!AW164)</f>
        <v>1.1367310801447381</v>
      </c>
      <c r="AX164" s="72">
        <f>IF(Cyclical_overrides!AX164 = "",
IF(INDEX(F_Inputs_cyclical!$A$1:$BE$243, MATCH('Cyclical_after overrides'!$A164, F_Inputs_cyclical!$A$1:$A$243, 0), MATCH('Cyclical_after overrides'!AX$1, F_Inputs_cyclical!$A$1:$BE$1, 0))="", "", INDEX(F_Inputs_cyclical!$A$1:$BE$243, MATCH('Cyclical_after overrides'!$A164, F_Inputs_cyclical!$A$1:$A$243, 0), MATCH('Cyclical_after overrides'!AX$1, F_Inputs_cyclical!$A$1:$BE$1, 0))),
Cyclical_overrides!AX164)</f>
        <v>18.45755711615676</v>
      </c>
      <c r="AY164" s="72">
        <f>IF(Cyclical_overrides!AY164 = "",
IF(INDEX(F_Inputs_cyclical!$A$1:$BE$243, MATCH('Cyclical_after overrides'!$A164, F_Inputs_cyclical!$A$1:$A$243, 0), MATCH('Cyclical_after overrides'!AY$1, F_Inputs_cyclical!$A$1:$BE$1, 0))="", "", INDEX(F_Inputs_cyclical!$A$1:$BE$243, MATCH('Cyclical_after overrides'!$A164, F_Inputs_cyclical!$A$1:$A$243, 0), MATCH('Cyclical_after overrides'!AY$1, F_Inputs_cyclical!$A$1:$BE$1, 0))),
Cyclical_overrides!AY164)</f>
        <v>142.94189345954129</v>
      </c>
      <c r="AZ164" s="72">
        <f>IF(Cyclical_overrides!AZ164 = "",
IF(INDEX(F_Inputs_cyclical!$A$1:$BE$243, MATCH('Cyclical_after overrides'!$A164, F_Inputs_cyclical!$A$1:$A$243, 0), MATCH('Cyclical_after overrides'!AZ$1, F_Inputs_cyclical!$A$1:$BE$1, 0))="", "", INDEX(F_Inputs_cyclical!$A$1:$BE$243, MATCH('Cyclical_after overrides'!$A164, F_Inputs_cyclical!$A$1:$A$243, 0), MATCH('Cyclical_after overrides'!AZ$1, F_Inputs_cyclical!$A$1:$BE$1, 0))),
Cyclical_overrides!AZ164)</f>
        <v>1.3779726685222096</v>
      </c>
      <c r="BA164" s="72">
        <f>IF(Cyclical_overrides!BA164 = "",
IF(INDEX(F_Inputs_cyclical!$A$1:$BE$243, MATCH('Cyclical_after overrides'!$A164, F_Inputs_cyclical!$A$1:$A$243, 0), MATCH('Cyclical_after overrides'!BA$1, F_Inputs_cyclical!$A$1:$BE$1, 0))="", "", INDEX(F_Inputs_cyclical!$A$1:$BE$243, MATCH('Cyclical_after overrides'!$A164, F_Inputs_cyclical!$A$1:$A$243, 0), MATCH('Cyclical_after overrides'!BA$1, F_Inputs_cyclical!$A$1:$BE$1, 0))),
Cyclical_overrides!BA164)</f>
        <v>9.6646415347800314</v>
      </c>
      <c r="BB164" s="72">
        <f>IF(Cyclical_overrides!BB164 = "",
IF(INDEX(F_Inputs_cyclical!$A$1:$BE$243, MATCH('Cyclical_after overrides'!$A164, F_Inputs_cyclical!$A$1:$A$243, 0), MATCH('Cyclical_after overrides'!BB$1, F_Inputs_cyclical!$A$1:$BE$1, 0))="", "", INDEX(F_Inputs_cyclical!$A$1:$BE$243, MATCH('Cyclical_after overrides'!$A164, F_Inputs_cyclical!$A$1:$A$243, 0), MATCH('Cyclical_after overrides'!BB$1, F_Inputs_cyclical!$A$1:$BE$1, 0))),
Cyclical_overrides!BB164)</f>
        <v>9.6646415347800314</v>
      </c>
      <c r="BC164" s="72">
        <f>IF(Cyclical_overrides!BC164 = "",
IF(INDEX(F_Inputs_cyclical!$A$1:$BE$243, MATCH('Cyclical_after overrides'!$A164, F_Inputs_cyclical!$A$1:$A$243, 0), MATCH('Cyclical_after overrides'!BC$1, F_Inputs_cyclical!$A$1:$BE$1, 0))="", "", INDEX(F_Inputs_cyclical!$A$1:$BE$243, MATCH('Cyclical_after overrides'!$A164, F_Inputs_cyclical!$A$1:$A$243, 0), MATCH('Cyclical_after overrides'!BC$1, F_Inputs_cyclical!$A$1:$BE$1, 0))),
Cyclical_overrides!BC164)</f>
        <v>11.285486523164408</v>
      </c>
      <c r="BD164" s="72">
        <f>IF(Cyclical_overrides!BD164 = "",
IF(INDEX(F_Inputs_cyclical!$A$1:$BE$243, MATCH('Cyclical_after overrides'!$A164, F_Inputs_cyclical!$A$1:$A$243, 0), MATCH('Cyclical_after overrides'!BD$1, F_Inputs_cyclical!$A$1:$BE$1, 0))="", "", INDEX(F_Inputs_cyclical!$A$1:$BE$243, MATCH('Cyclical_after overrides'!$A164, F_Inputs_cyclical!$A$1:$A$243, 0), MATCH('Cyclical_after overrides'!BD$1, F_Inputs_cyclical!$A$1:$BE$1, 0))),
Cyclical_overrides!BD164)</f>
        <v>28.826805740000001</v>
      </c>
      <c r="BE164" s="194"/>
    </row>
    <row r="165" spans="1:57" x14ac:dyDescent="0.4">
      <c r="A165" s="63" t="str">
        <f t="shared" si="2"/>
        <v>BWH21</v>
      </c>
      <c r="B165" s="63" t="s">
        <v>421</v>
      </c>
      <c r="C165" s="63" t="s">
        <v>257</v>
      </c>
      <c r="D165" s="72" t="str">
        <f>IF(Cyclical_overrides!D165 = "",
IF(INDEX(F_Inputs_cyclical!$A$1:$BE$243, MATCH('Cyclical_after overrides'!$A165, F_Inputs_cyclical!$A$1:$A$243, 0), MATCH('Cyclical_after overrides'!D$1, F_Inputs_cyclical!$A$1:$BE$1, 0))="", "", INDEX(F_Inputs_cyclical!$A$1:$BE$243, MATCH('Cyclical_after overrides'!$A165, F_Inputs_cyclical!$A$1:$A$243, 0), MATCH('Cyclical_after overrides'!D$1, F_Inputs_cyclical!$A$1:$BE$1, 0))),
Cyclical_overrides!D165)</f>
        <v/>
      </c>
      <c r="E165" s="72" t="str">
        <f>IF(Cyclical_overrides!E165 = "",
IF(INDEX(F_Inputs_cyclical!$A$1:$BE$243, MATCH('Cyclical_after overrides'!$A165, F_Inputs_cyclical!$A$1:$A$243, 0), MATCH('Cyclical_after overrides'!E$1, F_Inputs_cyclical!$A$1:$BE$1, 0))="", "", INDEX(F_Inputs_cyclical!$A$1:$BE$243, MATCH('Cyclical_after overrides'!$A165, F_Inputs_cyclical!$A$1:$A$243, 0), MATCH('Cyclical_after overrides'!E$1, F_Inputs_cyclical!$A$1:$BE$1, 0))),
Cyclical_overrides!E165)</f>
        <v/>
      </c>
      <c r="F165" s="72" t="str">
        <f>IF(Cyclical_overrides!F165 = "",
IF(INDEX(F_Inputs_cyclical!$A$1:$BE$243, MATCH('Cyclical_after overrides'!$A165, F_Inputs_cyclical!$A$1:$A$243, 0), MATCH('Cyclical_after overrides'!F$1, F_Inputs_cyclical!$A$1:$BE$1, 0))="", "", INDEX(F_Inputs_cyclical!$A$1:$BE$243, MATCH('Cyclical_after overrides'!$A165, F_Inputs_cyclical!$A$1:$A$243, 0), MATCH('Cyclical_after overrides'!F$1, F_Inputs_cyclical!$A$1:$BE$1, 0))),
Cyclical_overrides!F165)</f>
        <v/>
      </c>
      <c r="G165" s="72" t="str">
        <f>IF(Cyclical_overrides!G165 = "",
IF(INDEX(F_Inputs_cyclical!$A$1:$BE$243, MATCH('Cyclical_after overrides'!$A165, F_Inputs_cyclical!$A$1:$A$243, 0), MATCH('Cyclical_after overrides'!G$1, F_Inputs_cyclical!$A$1:$BE$1, 0))="", "", INDEX(F_Inputs_cyclical!$A$1:$BE$243, MATCH('Cyclical_after overrides'!$A165, F_Inputs_cyclical!$A$1:$A$243, 0), MATCH('Cyclical_after overrides'!G$1, F_Inputs_cyclical!$A$1:$BE$1, 0))),
Cyclical_overrides!G165)</f>
        <v/>
      </c>
      <c r="H165" s="72" t="str">
        <f>IF(Cyclical_overrides!H165 = "",
IF(INDEX(F_Inputs_cyclical!$A$1:$BE$243, MATCH('Cyclical_after overrides'!$A165, F_Inputs_cyclical!$A$1:$A$243, 0), MATCH('Cyclical_after overrides'!H$1, F_Inputs_cyclical!$A$1:$BE$1, 0))="", "", INDEX(F_Inputs_cyclical!$A$1:$BE$243, MATCH('Cyclical_after overrides'!$A165, F_Inputs_cyclical!$A$1:$A$243, 0), MATCH('Cyclical_after overrides'!H$1, F_Inputs_cyclical!$A$1:$BE$1, 0))),
Cyclical_overrides!H165)</f>
        <v/>
      </c>
      <c r="I165" s="72" t="str">
        <f>IF(Cyclical_overrides!I165 = "",
IF(INDEX(F_Inputs_cyclical!$A$1:$BE$243, MATCH('Cyclical_after overrides'!$A165, F_Inputs_cyclical!$A$1:$A$243, 0), MATCH('Cyclical_after overrides'!I$1, F_Inputs_cyclical!$A$1:$BE$1, 0))="", "", INDEX(F_Inputs_cyclical!$A$1:$BE$243, MATCH('Cyclical_after overrides'!$A165, F_Inputs_cyclical!$A$1:$A$243, 0), MATCH('Cyclical_after overrides'!I$1, F_Inputs_cyclical!$A$1:$BE$1, 0))),
Cyclical_overrides!I165)</f>
        <v/>
      </c>
      <c r="J165" s="72" t="str">
        <f>IF(Cyclical_overrides!J165 = "",
IF(INDEX(F_Inputs_cyclical!$A$1:$BE$243, MATCH('Cyclical_after overrides'!$A165, F_Inputs_cyclical!$A$1:$A$243, 0), MATCH('Cyclical_after overrides'!J$1, F_Inputs_cyclical!$A$1:$BE$1, 0))="", "", INDEX(F_Inputs_cyclical!$A$1:$BE$243, MATCH('Cyclical_after overrides'!$A165, F_Inputs_cyclical!$A$1:$A$243, 0), MATCH('Cyclical_after overrides'!J$1, F_Inputs_cyclical!$A$1:$BE$1, 0))),
Cyclical_overrides!J165)</f>
        <v/>
      </c>
      <c r="K165" s="72" t="str">
        <f>IF(Cyclical_overrides!K165 = "",
IF(INDEX(F_Inputs_cyclical!$A$1:$BE$243, MATCH('Cyclical_after overrides'!$A165, F_Inputs_cyclical!$A$1:$A$243, 0), MATCH('Cyclical_after overrides'!K$1, F_Inputs_cyclical!$A$1:$BE$1, 0))="", "", INDEX(F_Inputs_cyclical!$A$1:$BE$243, MATCH('Cyclical_after overrides'!$A165, F_Inputs_cyclical!$A$1:$A$243, 0), MATCH('Cyclical_after overrides'!K$1, F_Inputs_cyclical!$A$1:$BE$1, 0))),
Cyclical_overrides!K165)</f>
        <v/>
      </c>
      <c r="L165" s="72" t="str">
        <f>IF(Cyclical_overrides!L165 = "",
IF(INDEX(F_Inputs_cyclical!$A$1:$BE$243, MATCH('Cyclical_after overrides'!$A165, F_Inputs_cyclical!$A$1:$A$243, 0), MATCH('Cyclical_after overrides'!L$1, F_Inputs_cyclical!$A$1:$BE$1, 0))="", "", INDEX(F_Inputs_cyclical!$A$1:$BE$243, MATCH('Cyclical_after overrides'!$A165, F_Inputs_cyclical!$A$1:$A$243, 0), MATCH('Cyclical_after overrides'!L$1, F_Inputs_cyclical!$A$1:$BE$1, 0))),
Cyclical_overrides!L165)</f>
        <v/>
      </c>
      <c r="M165" s="72" t="str">
        <f>IF(Cyclical_overrides!M165 = "",
IF(INDEX(F_Inputs_cyclical!$A$1:$BE$243, MATCH('Cyclical_after overrides'!$A165, F_Inputs_cyclical!$A$1:$A$243, 0), MATCH('Cyclical_after overrides'!M$1, F_Inputs_cyclical!$A$1:$BE$1, 0))="", "", INDEX(F_Inputs_cyclical!$A$1:$BE$243, MATCH('Cyclical_after overrides'!$A165, F_Inputs_cyclical!$A$1:$A$243, 0), MATCH('Cyclical_after overrides'!M$1, F_Inputs_cyclical!$A$1:$BE$1, 0))),
Cyclical_overrides!M165)</f>
        <v/>
      </c>
      <c r="N165" s="72" t="str">
        <f>IF(Cyclical_overrides!N165 = "",
IF(INDEX(F_Inputs_cyclical!$A$1:$BE$243, MATCH('Cyclical_after overrides'!$A165, F_Inputs_cyclical!$A$1:$A$243, 0), MATCH('Cyclical_after overrides'!N$1, F_Inputs_cyclical!$A$1:$BE$1, 0))="", "", INDEX(F_Inputs_cyclical!$A$1:$BE$243, MATCH('Cyclical_after overrides'!$A165, F_Inputs_cyclical!$A$1:$A$243, 0), MATCH('Cyclical_after overrides'!N$1, F_Inputs_cyclical!$A$1:$BE$1, 0))),
Cyclical_overrides!N165)</f>
        <v/>
      </c>
      <c r="O165" s="72" t="str">
        <f>IF(Cyclical_overrides!O165 = "",
IF(INDEX(F_Inputs_cyclical!$A$1:$BE$243, MATCH('Cyclical_after overrides'!$A165, F_Inputs_cyclical!$A$1:$A$243, 0), MATCH('Cyclical_after overrides'!O$1, F_Inputs_cyclical!$A$1:$BE$1, 0))="", "", INDEX(F_Inputs_cyclical!$A$1:$BE$243, MATCH('Cyclical_after overrides'!$A165, F_Inputs_cyclical!$A$1:$A$243, 0), MATCH('Cyclical_after overrides'!O$1, F_Inputs_cyclical!$A$1:$BE$1, 0))),
Cyclical_overrides!O165)</f>
        <v/>
      </c>
      <c r="P165" s="72" t="str">
        <f>IF(Cyclical_overrides!P165 = "",
IF(INDEX(F_Inputs_cyclical!$A$1:$BE$243, MATCH('Cyclical_after overrides'!$A165, F_Inputs_cyclical!$A$1:$A$243, 0), MATCH('Cyclical_after overrides'!P$1, F_Inputs_cyclical!$A$1:$BE$1, 0))="", "", INDEX(F_Inputs_cyclical!$A$1:$BE$243, MATCH('Cyclical_after overrides'!$A165, F_Inputs_cyclical!$A$1:$A$243, 0), MATCH('Cyclical_after overrides'!P$1, F_Inputs_cyclical!$A$1:$BE$1, 0))),
Cyclical_overrides!P165)</f>
        <v/>
      </c>
      <c r="Q165" s="72" t="str">
        <f>IF(Cyclical_overrides!Q165 = "",
IF(INDEX(F_Inputs_cyclical!$A$1:$BE$243, MATCH('Cyclical_after overrides'!$A165, F_Inputs_cyclical!$A$1:$A$243, 0), MATCH('Cyclical_after overrides'!Q$1, F_Inputs_cyclical!$A$1:$BE$1, 0))="", "", INDEX(F_Inputs_cyclical!$A$1:$BE$243, MATCH('Cyclical_after overrides'!$A165, F_Inputs_cyclical!$A$1:$A$243, 0), MATCH('Cyclical_after overrides'!Q$1, F_Inputs_cyclical!$A$1:$BE$1, 0))),
Cyclical_overrides!Q165)</f>
        <v/>
      </c>
      <c r="R165" s="72" t="str">
        <f>IF(Cyclical_overrides!R165 = "",
IF(INDEX(F_Inputs_cyclical!$A$1:$BE$243, MATCH('Cyclical_after overrides'!$A165, F_Inputs_cyclical!$A$1:$A$243, 0), MATCH('Cyclical_after overrides'!R$1, F_Inputs_cyclical!$A$1:$BE$1, 0))="", "", INDEX(F_Inputs_cyclical!$A$1:$BE$243, MATCH('Cyclical_after overrides'!$A165, F_Inputs_cyclical!$A$1:$A$243, 0), MATCH('Cyclical_after overrides'!R$1, F_Inputs_cyclical!$A$1:$BE$1, 0))),
Cyclical_overrides!R165)</f>
        <v/>
      </c>
      <c r="S165" s="72" t="str">
        <f>IF(Cyclical_overrides!S165 = "",
IF(INDEX(F_Inputs_cyclical!$A$1:$BE$243, MATCH('Cyclical_after overrides'!$A165, F_Inputs_cyclical!$A$1:$A$243, 0), MATCH('Cyclical_after overrides'!S$1, F_Inputs_cyclical!$A$1:$BE$1, 0))="", "", INDEX(F_Inputs_cyclical!$A$1:$BE$243, MATCH('Cyclical_after overrides'!$A165, F_Inputs_cyclical!$A$1:$A$243, 0), MATCH('Cyclical_after overrides'!S$1, F_Inputs_cyclical!$A$1:$BE$1, 0))),
Cyclical_overrides!S165)</f>
        <v/>
      </c>
      <c r="T165" s="72" t="str">
        <f>IF(Cyclical_overrides!T165 = "",
IF(INDEX(F_Inputs_cyclical!$A$1:$BE$243, MATCH('Cyclical_after overrides'!$A165, F_Inputs_cyclical!$A$1:$A$243, 0), MATCH('Cyclical_after overrides'!T$1, F_Inputs_cyclical!$A$1:$BE$1, 0))="", "", INDEX(F_Inputs_cyclical!$A$1:$BE$243, MATCH('Cyclical_after overrides'!$A165, F_Inputs_cyclical!$A$1:$A$243, 0), MATCH('Cyclical_after overrides'!T$1, F_Inputs_cyclical!$A$1:$BE$1, 0))),
Cyclical_overrides!T165)</f>
        <v/>
      </c>
      <c r="U165" s="72" t="str">
        <f>IF(Cyclical_overrides!U165 = "",
IF(INDEX(F_Inputs_cyclical!$A$1:$BE$243, MATCH('Cyclical_after overrides'!$A165, F_Inputs_cyclical!$A$1:$A$243, 0), MATCH('Cyclical_after overrides'!U$1, F_Inputs_cyclical!$A$1:$BE$1, 0))="", "", INDEX(F_Inputs_cyclical!$A$1:$BE$243, MATCH('Cyclical_after overrides'!$A165, F_Inputs_cyclical!$A$1:$A$243, 0), MATCH('Cyclical_after overrides'!U$1, F_Inputs_cyclical!$A$1:$BE$1, 0))),
Cyclical_overrides!U165)</f>
        <v/>
      </c>
      <c r="V165" s="72" t="str">
        <f>IF(Cyclical_overrides!V165 = "",
IF(INDEX(F_Inputs_cyclical!$A$1:$BE$243, MATCH('Cyclical_after overrides'!$A165, F_Inputs_cyclical!$A$1:$A$243, 0), MATCH('Cyclical_after overrides'!V$1, F_Inputs_cyclical!$A$1:$BE$1, 0))="", "", INDEX(F_Inputs_cyclical!$A$1:$BE$243, MATCH('Cyclical_after overrides'!$A165, F_Inputs_cyclical!$A$1:$A$243, 0), MATCH('Cyclical_after overrides'!V$1, F_Inputs_cyclical!$A$1:$BE$1, 0))),
Cyclical_overrides!V165)</f>
        <v/>
      </c>
      <c r="W165" s="72" t="str">
        <f>IF(Cyclical_overrides!W165 = "",
IF(INDEX(F_Inputs_cyclical!$A$1:$BE$243, MATCH('Cyclical_after overrides'!$A165, F_Inputs_cyclical!$A$1:$A$243, 0), MATCH('Cyclical_after overrides'!W$1, F_Inputs_cyclical!$A$1:$BE$1, 0))="", "", INDEX(F_Inputs_cyclical!$A$1:$BE$243, MATCH('Cyclical_after overrides'!$A165, F_Inputs_cyclical!$A$1:$A$243, 0), MATCH('Cyclical_after overrides'!W$1, F_Inputs_cyclical!$A$1:$BE$1, 0))),
Cyclical_overrides!W165)</f>
        <v/>
      </c>
      <c r="X165" s="72" t="str">
        <f>IF(Cyclical_overrides!X165 = "",
IF(INDEX(F_Inputs_cyclical!$A$1:$BE$243, MATCH('Cyclical_after overrides'!$A165, F_Inputs_cyclical!$A$1:$A$243, 0), MATCH('Cyclical_after overrides'!X$1, F_Inputs_cyclical!$A$1:$BE$1, 0))="", "", INDEX(F_Inputs_cyclical!$A$1:$BE$243, MATCH('Cyclical_after overrides'!$A165, F_Inputs_cyclical!$A$1:$A$243, 0), MATCH('Cyclical_after overrides'!X$1, F_Inputs_cyclical!$A$1:$BE$1, 0))),
Cyclical_overrides!X165)</f>
        <v/>
      </c>
      <c r="Y165" s="72" t="str">
        <f>IF(Cyclical_overrides!Y165 = "",
IF(INDEX(F_Inputs_cyclical!$A$1:$BE$243, MATCH('Cyclical_after overrides'!$A165, F_Inputs_cyclical!$A$1:$A$243, 0), MATCH('Cyclical_after overrides'!Y$1, F_Inputs_cyclical!$A$1:$BE$1, 0))="", "", INDEX(F_Inputs_cyclical!$A$1:$BE$243, MATCH('Cyclical_after overrides'!$A165, F_Inputs_cyclical!$A$1:$A$243, 0), MATCH('Cyclical_after overrides'!Y$1, F_Inputs_cyclical!$A$1:$BE$1, 0))),
Cyclical_overrides!Y165)</f>
        <v/>
      </c>
      <c r="Z165" s="72" t="str">
        <f>IF(Cyclical_overrides!Z165 = "",
IF(INDEX(F_Inputs_cyclical!$A$1:$BE$243, MATCH('Cyclical_after overrides'!$A165, F_Inputs_cyclical!$A$1:$A$243, 0), MATCH('Cyclical_after overrides'!Z$1, F_Inputs_cyclical!$A$1:$BE$1, 0))="", "", INDEX(F_Inputs_cyclical!$A$1:$BE$243, MATCH('Cyclical_after overrides'!$A165, F_Inputs_cyclical!$A$1:$A$243, 0), MATCH('Cyclical_after overrides'!Z$1, F_Inputs_cyclical!$A$1:$BE$1, 0))),
Cyclical_overrides!Z165)</f>
        <v/>
      </c>
      <c r="AA165" s="72" t="str">
        <f>IF(Cyclical_overrides!AA165 = "",
IF(INDEX(F_Inputs_cyclical!$A$1:$BE$243, MATCH('Cyclical_after overrides'!$A165, F_Inputs_cyclical!$A$1:$A$243, 0), MATCH('Cyclical_after overrides'!AA$1, F_Inputs_cyclical!$A$1:$BE$1, 0))="", "", INDEX(F_Inputs_cyclical!$A$1:$BE$243, MATCH('Cyclical_after overrides'!$A165, F_Inputs_cyclical!$A$1:$A$243, 0), MATCH('Cyclical_after overrides'!AA$1, F_Inputs_cyclical!$A$1:$BE$1, 0))),
Cyclical_overrides!AA165)</f>
        <v/>
      </c>
      <c r="AB165" s="72" t="str">
        <f>IF(Cyclical_overrides!AB165 = "",
IF(INDEX(F_Inputs_cyclical!$A$1:$BE$243, MATCH('Cyclical_after overrides'!$A165, F_Inputs_cyclical!$A$1:$A$243, 0), MATCH('Cyclical_after overrides'!AB$1, F_Inputs_cyclical!$A$1:$BE$1, 0))="", "", INDEX(F_Inputs_cyclical!$A$1:$BE$243, MATCH('Cyclical_after overrides'!$A165, F_Inputs_cyclical!$A$1:$A$243, 0), MATCH('Cyclical_after overrides'!AB$1, F_Inputs_cyclical!$A$1:$BE$1, 0))),
Cyclical_overrides!AB165)</f>
        <v/>
      </c>
      <c r="AC165" s="72" t="str">
        <f>IF(Cyclical_overrides!AC165 = "",
IF(INDEX(F_Inputs_cyclical!$A$1:$BE$243, MATCH('Cyclical_after overrides'!$A165, F_Inputs_cyclical!$A$1:$A$243, 0), MATCH('Cyclical_after overrides'!AC$1, F_Inputs_cyclical!$A$1:$BE$1, 0))="", "", INDEX(F_Inputs_cyclical!$A$1:$BE$243, MATCH('Cyclical_after overrides'!$A165, F_Inputs_cyclical!$A$1:$A$243, 0), MATCH('Cyclical_after overrides'!AC$1, F_Inputs_cyclical!$A$1:$BE$1, 0))),
Cyclical_overrides!AC165)</f>
        <v/>
      </c>
      <c r="AD165" s="72" t="str">
        <f>IF(Cyclical_overrides!AD165 = "",
IF(INDEX(F_Inputs_cyclical!$A$1:$BE$243, MATCH('Cyclical_after overrides'!$A165, F_Inputs_cyclical!$A$1:$A$243, 0), MATCH('Cyclical_after overrides'!AD$1, F_Inputs_cyclical!$A$1:$BE$1, 0))="", "", INDEX(F_Inputs_cyclical!$A$1:$BE$243, MATCH('Cyclical_after overrides'!$A165, F_Inputs_cyclical!$A$1:$A$243, 0), MATCH('Cyclical_after overrides'!AD$1, F_Inputs_cyclical!$A$1:$BE$1, 0))),
Cyclical_overrides!AD165)</f>
        <v/>
      </c>
      <c r="AE165" s="72" t="str">
        <f>IF(Cyclical_overrides!AE165 = "",
IF(INDEX(F_Inputs_cyclical!$A$1:$BE$243, MATCH('Cyclical_after overrides'!$A165, F_Inputs_cyclical!$A$1:$A$243, 0), MATCH('Cyclical_after overrides'!AE$1, F_Inputs_cyclical!$A$1:$BE$1, 0))="", "", INDEX(F_Inputs_cyclical!$A$1:$BE$243, MATCH('Cyclical_after overrides'!$A165, F_Inputs_cyclical!$A$1:$A$243, 0), MATCH('Cyclical_after overrides'!AE$1, F_Inputs_cyclical!$A$1:$BE$1, 0))),
Cyclical_overrides!AE165)</f>
        <v/>
      </c>
      <c r="AF165" s="72" t="str">
        <f>IF(Cyclical_overrides!AF165 = "",
IF(INDEX(F_Inputs_cyclical!$A$1:$BE$243, MATCH('Cyclical_after overrides'!$A165, F_Inputs_cyclical!$A$1:$A$243, 0), MATCH('Cyclical_after overrides'!AF$1, F_Inputs_cyclical!$A$1:$BE$1, 0))="", "", INDEX(F_Inputs_cyclical!$A$1:$BE$243, MATCH('Cyclical_after overrides'!$A165, F_Inputs_cyclical!$A$1:$A$243, 0), MATCH('Cyclical_after overrides'!AF$1, F_Inputs_cyclical!$A$1:$BE$1, 0))),
Cyclical_overrides!AF165)</f>
        <v/>
      </c>
      <c r="AG165" s="72" t="str">
        <f>IF(Cyclical_overrides!AG165 = "",
IF(INDEX(F_Inputs_cyclical!$A$1:$BE$243, MATCH('Cyclical_after overrides'!$A165, F_Inputs_cyclical!$A$1:$A$243, 0), MATCH('Cyclical_after overrides'!AG$1, F_Inputs_cyclical!$A$1:$BE$1, 0))="", "", INDEX(F_Inputs_cyclical!$A$1:$BE$243, MATCH('Cyclical_after overrides'!$A165, F_Inputs_cyclical!$A$1:$A$243, 0), MATCH('Cyclical_after overrides'!AG$1, F_Inputs_cyclical!$A$1:$BE$1, 0))),
Cyclical_overrides!AG165)</f>
        <v/>
      </c>
      <c r="AH165" s="72" t="str">
        <f>IF(Cyclical_overrides!AH165 = "",
IF(INDEX(F_Inputs_cyclical!$A$1:$BE$243, MATCH('Cyclical_after overrides'!$A165, F_Inputs_cyclical!$A$1:$A$243, 0), MATCH('Cyclical_after overrides'!AH$1, F_Inputs_cyclical!$A$1:$BE$1, 0))="", "", INDEX(F_Inputs_cyclical!$A$1:$BE$243, MATCH('Cyclical_after overrides'!$A165, F_Inputs_cyclical!$A$1:$A$243, 0), MATCH('Cyclical_after overrides'!AH$1, F_Inputs_cyclical!$A$1:$BE$1, 0))),
Cyclical_overrides!AH165)</f>
        <v/>
      </c>
      <c r="AI165" s="72" t="str">
        <f>IF(Cyclical_overrides!AI165 = "",
IF(INDEX(F_Inputs_cyclical!$A$1:$BE$243, MATCH('Cyclical_after overrides'!$A165, F_Inputs_cyclical!$A$1:$A$243, 0), MATCH('Cyclical_after overrides'!AI$1, F_Inputs_cyclical!$A$1:$BE$1, 0))="", "", INDEX(F_Inputs_cyclical!$A$1:$BE$243, MATCH('Cyclical_after overrides'!$A165, F_Inputs_cyclical!$A$1:$A$243, 0), MATCH('Cyclical_after overrides'!AI$1, F_Inputs_cyclical!$A$1:$BE$1, 0))),
Cyclical_overrides!AI165)</f>
        <v/>
      </c>
      <c r="AJ165" s="72" t="str">
        <f>IF(Cyclical_overrides!AJ165 = "",
IF(INDEX(F_Inputs_cyclical!$A$1:$BE$243, MATCH('Cyclical_after overrides'!$A165, F_Inputs_cyclical!$A$1:$A$243, 0), MATCH('Cyclical_after overrides'!AJ$1, F_Inputs_cyclical!$A$1:$BE$1, 0))="", "", INDEX(F_Inputs_cyclical!$A$1:$BE$243, MATCH('Cyclical_after overrides'!$A165, F_Inputs_cyclical!$A$1:$A$243, 0), MATCH('Cyclical_after overrides'!AJ$1, F_Inputs_cyclical!$A$1:$BE$1, 0))),
Cyclical_overrides!AJ165)</f>
        <v/>
      </c>
      <c r="AK165" s="72" t="str">
        <f>IF(Cyclical_overrides!AK165 = "",
IF(INDEX(F_Inputs_cyclical!$A$1:$BE$243, MATCH('Cyclical_after overrides'!$A165, F_Inputs_cyclical!$A$1:$A$243, 0), MATCH('Cyclical_after overrides'!AK$1, F_Inputs_cyclical!$A$1:$BE$1, 0))="", "", INDEX(F_Inputs_cyclical!$A$1:$BE$243, MATCH('Cyclical_after overrides'!$A165, F_Inputs_cyclical!$A$1:$A$243, 0), MATCH('Cyclical_after overrides'!AK$1, F_Inputs_cyclical!$A$1:$BE$1, 0))),
Cyclical_overrides!AK165)</f>
        <v/>
      </c>
      <c r="AL165" s="72" t="str">
        <f>IF(Cyclical_overrides!AL165 = "",
IF(INDEX(F_Inputs_cyclical!$A$1:$BE$243, MATCH('Cyclical_after overrides'!$A165, F_Inputs_cyclical!$A$1:$A$243, 0), MATCH('Cyclical_after overrides'!AL$1, F_Inputs_cyclical!$A$1:$BE$1, 0))="", "", INDEX(F_Inputs_cyclical!$A$1:$BE$243, MATCH('Cyclical_after overrides'!$A165, F_Inputs_cyclical!$A$1:$A$243, 0), MATCH('Cyclical_after overrides'!AL$1, F_Inputs_cyclical!$A$1:$BE$1, 0))),
Cyclical_overrides!AL165)</f>
        <v/>
      </c>
      <c r="AM165" s="72" t="str">
        <f>IF(Cyclical_overrides!AM165 = "",
IF(INDEX(F_Inputs_cyclical!$A$1:$BE$243, MATCH('Cyclical_after overrides'!$A165, F_Inputs_cyclical!$A$1:$A$243, 0), MATCH('Cyclical_after overrides'!AM$1, F_Inputs_cyclical!$A$1:$BE$1, 0))="", "", INDEX(F_Inputs_cyclical!$A$1:$BE$243, MATCH('Cyclical_after overrides'!$A165, F_Inputs_cyclical!$A$1:$A$243, 0), MATCH('Cyclical_after overrides'!AM$1, F_Inputs_cyclical!$A$1:$BE$1, 0))),
Cyclical_overrides!AM165)</f>
        <v/>
      </c>
      <c r="AN165" s="72" t="str">
        <f>IF(Cyclical_overrides!AN165 = "",
IF(INDEX(F_Inputs_cyclical!$A$1:$BE$243, MATCH('Cyclical_after overrides'!$A165, F_Inputs_cyclical!$A$1:$A$243, 0), MATCH('Cyclical_after overrides'!AN$1, F_Inputs_cyclical!$A$1:$BE$1, 0))="", "", INDEX(F_Inputs_cyclical!$A$1:$BE$243, MATCH('Cyclical_after overrides'!$A165, F_Inputs_cyclical!$A$1:$A$243, 0), MATCH('Cyclical_after overrides'!AN$1, F_Inputs_cyclical!$A$1:$BE$1, 0))),
Cyclical_overrides!AN165)</f>
        <v/>
      </c>
      <c r="AO165" s="72" t="str">
        <f>IF(Cyclical_overrides!AO165 = "",
IF(INDEX(F_Inputs_cyclical!$A$1:$BE$243, MATCH('Cyclical_after overrides'!$A165, F_Inputs_cyclical!$A$1:$A$243, 0), MATCH('Cyclical_after overrides'!AO$1, F_Inputs_cyclical!$A$1:$BE$1, 0))="", "", INDEX(F_Inputs_cyclical!$A$1:$BE$243, MATCH('Cyclical_after overrides'!$A165, F_Inputs_cyclical!$A$1:$A$243, 0), MATCH('Cyclical_after overrides'!AO$1, F_Inputs_cyclical!$A$1:$BE$1, 0))),
Cyclical_overrides!AO165)</f>
        <v/>
      </c>
      <c r="AP165" s="72" t="str">
        <f>IF(Cyclical_overrides!AP165 = "",
IF(INDEX(F_Inputs_cyclical!$A$1:$BE$243, MATCH('Cyclical_after overrides'!$A165, F_Inputs_cyclical!$A$1:$A$243, 0), MATCH('Cyclical_after overrides'!AP$1, F_Inputs_cyclical!$A$1:$BE$1, 0))="", "", INDEX(F_Inputs_cyclical!$A$1:$BE$243, MATCH('Cyclical_after overrides'!$A165, F_Inputs_cyclical!$A$1:$A$243, 0), MATCH('Cyclical_after overrides'!AP$1, F_Inputs_cyclical!$A$1:$BE$1, 0))),
Cyclical_overrides!AP165)</f>
        <v/>
      </c>
      <c r="AQ165" s="72" t="str">
        <f>IF(Cyclical_overrides!AQ165 = "",
IF(INDEX(F_Inputs_cyclical!$A$1:$BE$243, MATCH('Cyclical_after overrides'!$A165, F_Inputs_cyclical!$A$1:$A$243, 0), MATCH('Cyclical_after overrides'!AQ$1, F_Inputs_cyclical!$A$1:$BE$1, 0))="", "", INDEX(F_Inputs_cyclical!$A$1:$BE$243, MATCH('Cyclical_after overrides'!$A165, F_Inputs_cyclical!$A$1:$A$243, 0), MATCH('Cyclical_after overrides'!AQ$1, F_Inputs_cyclical!$A$1:$BE$1, 0))),
Cyclical_overrides!AQ165)</f>
        <v/>
      </c>
      <c r="AR165" s="72" t="str">
        <f>IF(Cyclical_overrides!AR165 = "",
IF(INDEX(F_Inputs_cyclical!$A$1:$BE$243, MATCH('Cyclical_after overrides'!$A165, F_Inputs_cyclical!$A$1:$A$243, 0), MATCH('Cyclical_after overrides'!AR$1, F_Inputs_cyclical!$A$1:$BE$1, 0))="", "", INDEX(F_Inputs_cyclical!$A$1:$BE$243, MATCH('Cyclical_after overrides'!$A165, F_Inputs_cyclical!$A$1:$A$243, 0), MATCH('Cyclical_after overrides'!AR$1, F_Inputs_cyclical!$A$1:$BE$1, 0))),
Cyclical_overrides!AR165)</f>
        <v/>
      </c>
      <c r="AS165" s="72" t="str">
        <f>IF(Cyclical_overrides!AS165 = "",
IF(INDEX(F_Inputs_cyclical!$A$1:$BE$243, MATCH('Cyclical_after overrides'!$A165, F_Inputs_cyclical!$A$1:$A$243, 0), MATCH('Cyclical_after overrides'!AS$1, F_Inputs_cyclical!$A$1:$BE$1, 0))="", "", INDEX(F_Inputs_cyclical!$A$1:$BE$243, MATCH('Cyclical_after overrides'!$A165, F_Inputs_cyclical!$A$1:$A$243, 0), MATCH('Cyclical_after overrides'!AS$1, F_Inputs_cyclical!$A$1:$BE$1, 0))),
Cyclical_overrides!AS165)</f>
        <v/>
      </c>
      <c r="AT165" s="72" t="str">
        <f>IF(Cyclical_overrides!AT165 = "",
IF(INDEX(F_Inputs_cyclical!$A$1:$BE$243, MATCH('Cyclical_after overrides'!$A165, F_Inputs_cyclical!$A$1:$A$243, 0), MATCH('Cyclical_after overrides'!AT$1, F_Inputs_cyclical!$A$1:$BE$1, 0))="", "", INDEX(F_Inputs_cyclical!$A$1:$BE$243, MATCH('Cyclical_after overrides'!$A165, F_Inputs_cyclical!$A$1:$A$243, 0), MATCH('Cyclical_after overrides'!AT$1, F_Inputs_cyclical!$A$1:$BE$1, 0))),
Cyclical_overrides!AT165)</f>
        <v/>
      </c>
      <c r="AU165" s="72" t="str">
        <f>IF(Cyclical_overrides!AU165 = "",
IF(INDEX(F_Inputs_cyclical!$A$1:$BE$243, MATCH('Cyclical_after overrides'!$A165, F_Inputs_cyclical!$A$1:$A$243, 0), MATCH('Cyclical_after overrides'!AU$1, F_Inputs_cyclical!$A$1:$BE$1, 0))="", "", INDEX(F_Inputs_cyclical!$A$1:$BE$243, MATCH('Cyclical_after overrides'!$A165, F_Inputs_cyclical!$A$1:$A$243, 0), MATCH('Cyclical_after overrides'!AU$1, F_Inputs_cyclical!$A$1:$BE$1, 0))),
Cyclical_overrides!AU165)</f>
        <v/>
      </c>
      <c r="AV165" s="72" t="str">
        <f>IF(Cyclical_overrides!AV165 = "",
IF(INDEX(F_Inputs_cyclical!$A$1:$BE$243, MATCH('Cyclical_after overrides'!$A165, F_Inputs_cyclical!$A$1:$A$243, 0), MATCH('Cyclical_after overrides'!AV$1, F_Inputs_cyclical!$A$1:$BE$1, 0))="", "", INDEX(F_Inputs_cyclical!$A$1:$BE$243, MATCH('Cyclical_after overrides'!$A165, F_Inputs_cyclical!$A$1:$A$243, 0), MATCH('Cyclical_after overrides'!AV$1, F_Inputs_cyclical!$A$1:$BE$1, 0))),
Cyclical_overrides!AV165)</f>
        <v/>
      </c>
      <c r="AW165" s="72">
        <f>IF(Cyclical_overrides!AW165 = "",
IF(INDEX(F_Inputs_cyclical!$A$1:$BE$243, MATCH('Cyclical_after overrides'!$A165, F_Inputs_cyclical!$A$1:$A$243, 0), MATCH('Cyclical_after overrides'!AW$1, F_Inputs_cyclical!$A$1:$BE$1, 0))="", "", INDEX(F_Inputs_cyclical!$A$1:$BE$243, MATCH('Cyclical_after overrides'!$A165, F_Inputs_cyclical!$A$1:$A$243, 0), MATCH('Cyclical_after overrides'!AW$1, F_Inputs_cyclical!$A$1:$BE$1, 0))),
Cyclical_overrides!AW165)</f>
        <v>1.1277018254028868</v>
      </c>
      <c r="AX165" s="72">
        <f>IF(Cyclical_overrides!AX165 = "",
IF(INDEX(F_Inputs_cyclical!$A$1:$BE$243, MATCH('Cyclical_after overrides'!$A165, F_Inputs_cyclical!$A$1:$A$243, 0), MATCH('Cyclical_after overrides'!AX$1, F_Inputs_cyclical!$A$1:$BE$1, 0))="", "", INDEX(F_Inputs_cyclical!$A$1:$BE$243, MATCH('Cyclical_after overrides'!$A165, F_Inputs_cyclical!$A$1:$A$243, 0), MATCH('Cyclical_after overrides'!AX$1, F_Inputs_cyclical!$A$1:$BE$1, 0))),
Cyclical_overrides!AX165)</f>
        <v>18.238897017632475</v>
      </c>
      <c r="AY165" s="72">
        <f>IF(Cyclical_overrides!AY165 = "",
IF(INDEX(F_Inputs_cyclical!$A$1:$BE$243, MATCH('Cyclical_after overrides'!$A165, F_Inputs_cyclical!$A$1:$A$243, 0), MATCH('Cyclical_after overrides'!AY$1, F_Inputs_cyclical!$A$1:$BE$1, 0))="", "", INDEX(F_Inputs_cyclical!$A$1:$BE$243, MATCH('Cyclical_after overrides'!$A165, F_Inputs_cyclical!$A$1:$A$243, 0), MATCH('Cyclical_after overrides'!AY$1, F_Inputs_cyclical!$A$1:$BE$1, 0))),
Cyclical_overrides!AY165)</f>
        <v>142.1086341820814</v>
      </c>
      <c r="AZ165" s="72">
        <f>IF(Cyclical_overrides!AZ165 = "",
IF(INDEX(F_Inputs_cyclical!$A$1:$BE$243, MATCH('Cyclical_after overrides'!$A165, F_Inputs_cyclical!$A$1:$A$243, 0), MATCH('Cyclical_after overrides'!AZ$1, F_Inputs_cyclical!$A$1:$BE$1, 0))="", "", INDEX(F_Inputs_cyclical!$A$1:$BE$243, MATCH('Cyclical_after overrides'!$A165, F_Inputs_cyclical!$A$1:$A$243, 0), MATCH('Cyclical_after overrides'!AZ$1, F_Inputs_cyclical!$A$1:$BE$1, 0))),
Cyclical_overrides!AZ165)</f>
        <v>1.4123462621396261</v>
      </c>
      <c r="BA165" s="72">
        <f>IF(Cyclical_overrides!BA165 = "",
IF(INDEX(F_Inputs_cyclical!$A$1:$BE$243, MATCH('Cyclical_after overrides'!$A165, F_Inputs_cyclical!$A$1:$A$243, 0), MATCH('Cyclical_after overrides'!BA$1, F_Inputs_cyclical!$A$1:$BE$1, 0))="", "", INDEX(F_Inputs_cyclical!$A$1:$BE$243, MATCH('Cyclical_after overrides'!$A165, F_Inputs_cyclical!$A$1:$A$243, 0), MATCH('Cyclical_after overrides'!BA$1, F_Inputs_cyclical!$A$1:$BE$1, 0))),
Cyclical_overrides!BA165)</f>
        <v>9.6646415347800314</v>
      </c>
      <c r="BB165" s="72">
        <f>IF(Cyclical_overrides!BB165 = "",
IF(INDEX(F_Inputs_cyclical!$A$1:$BE$243, MATCH('Cyclical_after overrides'!$A165, F_Inputs_cyclical!$A$1:$A$243, 0), MATCH('Cyclical_after overrides'!BB$1, F_Inputs_cyclical!$A$1:$BE$1, 0))="", "", INDEX(F_Inputs_cyclical!$A$1:$BE$243, MATCH('Cyclical_after overrides'!$A165, F_Inputs_cyclical!$A$1:$A$243, 0), MATCH('Cyclical_after overrides'!BB$1, F_Inputs_cyclical!$A$1:$BE$1, 0))),
Cyclical_overrides!BB165)</f>
        <v>9.6646415347800314</v>
      </c>
      <c r="BC165" s="72">
        <f>IF(Cyclical_overrides!BC165 = "",
IF(INDEX(F_Inputs_cyclical!$A$1:$BE$243, MATCH('Cyclical_after overrides'!$A165, F_Inputs_cyclical!$A$1:$A$243, 0), MATCH('Cyclical_after overrides'!BC$1, F_Inputs_cyclical!$A$1:$BE$1, 0))="", "", INDEX(F_Inputs_cyclical!$A$1:$BE$243, MATCH('Cyclical_after overrides'!$A165, F_Inputs_cyclical!$A$1:$A$243, 0), MATCH('Cyclical_after overrides'!BC$1, F_Inputs_cyclical!$A$1:$BE$1, 0))),
Cyclical_overrides!BC165)</f>
        <v>11.285486523164408</v>
      </c>
      <c r="BD165" s="72">
        <f>IF(Cyclical_overrides!BD165 = "",
IF(INDEX(F_Inputs_cyclical!$A$1:$BE$243, MATCH('Cyclical_after overrides'!$A165, F_Inputs_cyclical!$A$1:$A$243, 0), MATCH('Cyclical_after overrides'!BD$1, F_Inputs_cyclical!$A$1:$BE$1, 0))="", "", INDEX(F_Inputs_cyclical!$A$1:$BE$243, MATCH('Cyclical_after overrides'!$A165, F_Inputs_cyclical!$A$1:$A$243, 0), MATCH('Cyclical_after overrides'!BD$1, F_Inputs_cyclical!$A$1:$BE$1, 0))),
Cyclical_overrides!BD165)</f>
        <v>0</v>
      </c>
      <c r="BE165" s="194"/>
    </row>
    <row r="166" spans="1:57" x14ac:dyDescent="0.4">
      <c r="A166" s="63" t="str">
        <f t="shared" si="2"/>
        <v>BWH22</v>
      </c>
      <c r="B166" s="63" t="s">
        <v>421</v>
      </c>
      <c r="C166" s="63" t="s">
        <v>259</v>
      </c>
      <c r="D166" s="72" t="str">
        <f>IF(Cyclical_overrides!D166 = "",
IF(INDEX(F_Inputs_cyclical!$A$1:$BE$243, MATCH('Cyclical_after overrides'!$A166, F_Inputs_cyclical!$A$1:$A$243, 0), MATCH('Cyclical_after overrides'!D$1, F_Inputs_cyclical!$A$1:$BE$1, 0))="", "", INDEX(F_Inputs_cyclical!$A$1:$BE$243, MATCH('Cyclical_after overrides'!$A166, F_Inputs_cyclical!$A$1:$A$243, 0), MATCH('Cyclical_after overrides'!D$1, F_Inputs_cyclical!$A$1:$BE$1, 0))),
Cyclical_overrides!D166)</f>
        <v/>
      </c>
      <c r="E166" s="72" t="str">
        <f>IF(Cyclical_overrides!E166 = "",
IF(INDEX(F_Inputs_cyclical!$A$1:$BE$243, MATCH('Cyclical_after overrides'!$A166, F_Inputs_cyclical!$A$1:$A$243, 0), MATCH('Cyclical_after overrides'!E$1, F_Inputs_cyclical!$A$1:$BE$1, 0))="", "", INDEX(F_Inputs_cyclical!$A$1:$BE$243, MATCH('Cyclical_after overrides'!$A166, F_Inputs_cyclical!$A$1:$A$243, 0), MATCH('Cyclical_after overrides'!E$1, F_Inputs_cyclical!$A$1:$BE$1, 0))),
Cyclical_overrides!E166)</f>
        <v/>
      </c>
      <c r="F166" s="72" t="str">
        <f>IF(Cyclical_overrides!F166 = "",
IF(INDEX(F_Inputs_cyclical!$A$1:$BE$243, MATCH('Cyclical_after overrides'!$A166, F_Inputs_cyclical!$A$1:$A$243, 0), MATCH('Cyclical_after overrides'!F$1, F_Inputs_cyclical!$A$1:$BE$1, 0))="", "", INDEX(F_Inputs_cyclical!$A$1:$BE$243, MATCH('Cyclical_after overrides'!$A166, F_Inputs_cyclical!$A$1:$A$243, 0), MATCH('Cyclical_after overrides'!F$1, F_Inputs_cyclical!$A$1:$BE$1, 0))),
Cyclical_overrides!F166)</f>
        <v/>
      </c>
      <c r="G166" s="72" t="str">
        <f>IF(Cyclical_overrides!G166 = "",
IF(INDEX(F_Inputs_cyclical!$A$1:$BE$243, MATCH('Cyclical_after overrides'!$A166, F_Inputs_cyclical!$A$1:$A$243, 0), MATCH('Cyclical_after overrides'!G$1, F_Inputs_cyclical!$A$1:$BE$1, 0))="", "", INDEX(F_Inputs_cyclical!$A$1:$BE$243, MATCH('Cyclical_after overrides'!$A166, F_Inputs_cyclical!$A$1:$A$243, 0), MATCH('Cyclical_after overrides'!G$1, F_Inputs_cyclical!$A$1:$BE$1, 0))),
Cyclical_overrides!G166)</f>
        <v/>
      </c>
      <c r="H166" s="72" t="str">
        <f>IF(Cyclical_overrides!H166 = "",
IF(INDEX(F_Inputs_cyclical!$A$1:$BE$243, MATCH('Cyclical_after overrides'!$A166, F_Inputs_cyclical!$A$1:$A$243, 0), MATCH('Cyclical_after overrides'!H$1, F_Inputs_cyclical!$A$1:$BE$1, 0))="", "", INDEX(F_Inputs_cyclical!$A$1:$BE$243, MATCH('Cyclical_after overrides'!$A166, F_Inputs_cyclical!$A$1:$A$243, 0), MATCH('Cyclical_after overrides'!H$1, F_Inputs_cyclical!$A$1:$BE$1, 0))),
Cyclical_overrides!H166)</f>
        <v/>
      </c>
      <c r="I166" s="72" t="str">
        <f>IF(Cyclical_overrides!I166 = "",
IF(INDEX(F_Inputs_cyclical!$A$1:$BE$243, MATCH('Cyclical_after overrides'!$A166, F_Inputs_cyclical!$A$1:$A$243, 0), MATCH('Cyclical_after overrides'!I$1, F_Inputs_cyclical!$A$1:$BE$1, 0))="", "", INDEX(F_Inputs_cyclical!$A$1:$BE$243, MATCH('Cyclical_after overrides'!$A166, F_Inputs_cyclical!$A$1:$A$243, 0), MATCH('Cyclical_after overrides'!I$1, F_Inputs_cyclical!$A$1:$BE$1, 0))),
Cyclical_overrides!I166)</f>
        <v/>
      </c>
      <c r="J166" s="72" t="str">
        <f>IF(Cyclical_overrides!J166 = "",
IF(INDEX(F_Inputs_cyclical!$A$1:$BE$243, MATCH('Cyclical_after overrides'!$A166, F_Inputs_cyclical!$A$1:$A$243, 0), MATCH('Cyclical_after overrides'!J$1, F_Inputs_cyclical!$A$1:$BE$1, 0))="", "", INDEX(F_Inputs_cyclical!$A$1:$BE$243, MATCH('Cyclical_after overrides'!$A166, F_Inputs_cyclical!$A$1:$A$243, 0), MATCH('Cyclical_after overrides'!J$1, F_Inputs_cyclical!$A$1:$BE$1, 0))),
Cyclical_overrides!J166)</f>
        <v/>
      </c>
      <c r="K166" s="72" t="str">
        <f>IF(Cyclical_overrides!K166 = "",
IF(INDEX(F_Inputs_cyclical!$A$1:$BE$243, MATCH('Cyclical_after overrides'!$A166, F_Inputs_cyclical!$A$1:$A$243, 0), MATCH('Cyclical_after overrides'!K$1, F_Inputs_cyclical!$A$1:$BE$1, 0))="", "", INDEX(F_Inputs_cyclical!$A$1:$BE$243, MATCH('Cyclical_after overrides'!$A166, F_Inputs_cyclical!$A$1:$A$243, 0), MATCH('Cyclical_after overrides'!K$1, F_Inputs_cyclical!$A$1:$BE$1, 0))),
Cyclical_overrides!K166)</f>
        <v/>
      </c>
      <c r="L166" s="72" t="str">
        <f>IF(Cyclical_overrides!L166 = "",
IF(INDEX(F_Inputs_cyclical!$A$1:$BE$243, MATCH('Cyclical_after overrides'!$A166, F_Inputs_cyclical!$A$1:$A$243, 0), MATCH('Cyclical_after overrides'!L$1, F_Inputs_cyclical!$A$1:$BE$1, 0))="", "", INDEX(F_Inputs_cyclical!$A$1:$BE$243, MATCH('Cyclical_after overrides'!$A166, F_Inputs_cyclical!$A$1:$A$243, 0), MATCH('Cyclical_after overrides'!L$1, F_Inputs_cyclical!$A$1:$BE$1, 0))),
Cyclical_overrides!L166)</f>
        <v/>
      </c>
      <c r="M166" s="72" t="str">
        <f>IF(Cyclical_overrides!M166 = "",
IF(INDEX(F_Inputs_cyclical!$A$1:$BE$243, MATCH('Cyclical_after overrides'!$A166, F_Inputs_cyclical!$A$1:$A$243, 0), MATCH('Cyclical_after overrides'!M$1, F_Inputs_cyclical!$A$1:$BE$1, 0))="", "", INDEX(F_Inputs_cyclical!$A$1:$BE$243, MATCH('Cyclical_after overrides'!$A166, F_Inputs_cyclical!$A$1:$A$243, 0), MATCH('Cyclical_after overrides'!M$1, F_Inputs_cyclical!$A$1:$BE$1, 0))),
Cyclical_overrides!M166)</f>
        <v/>
      </c>
      <c r="N166" s="72" t="str">
        <f>IF(Cyclical_overrides!N166 = "",
IF(INDEX(F_Inputs_cyclical!$A$1:$BE$243, MATCH('Cyclical_after overrides'!$A166, F_Inputs_cyclical!$A$1:$A$243, 0), MATCH('Cyclical_after overrides'!N$1, F_Inputs_cyclical!$A$1:$BE$1, 0))="", "", INDEX(F_Inputs_cyclical!$A$1:$BE$243, MATCH('Cyclical_after overrides'!$A166, F_Inputs_cyclical!$A$1:$A$243, 0), MATCH('Cyclical_after overrides'!N$1, F_Inputs_cyclical!$A$1:$BE$1, 0))),
Cyclical_overrides!N166)</f>
        <v/>
      </c>
      <c r="O166" s="72" t="str">
        <f>IF(Cyclical_overrides!O166 = "",
IF(INDEX(F_Inputs_cyclical!$A$1:$BE$243, MATCH('Cyclical_after overrides'!$A166, F_Inputs_cyclical!$A$1:$A$243, 0), MATCH('Cyclical_after overrides'!O$1, F_Inputs_cyclical!$A$1:$BE$1, 0))="", "", INDEX(F_Inputs_cyclical!$A$1:$BE$243, MATCH('Cyclical_after overrides'!$A166, F_Inputs_cyclical!$A$1:$A$243, 0), MATCH('Cyclical_after overrides'!O$1, F_Inputs_cyclical!$A$1:$BE$1, 0))),
Cyclical_overrides!O166)</f>
        <v/>
      </c>
      <c r="P166" s="72" t="str">
        <f>IF(Cyclical_overrides!P166 = "",
IF(INDEX(F_Inputs_cyclical!$A$1:$BE$243, MATCH('Cyclical_after overrides'!$A166, F_Inputs_cyclical!$A$1:$A$243, 0), MATCH('Cyclical_after overrides'!P$1, F_Inputs_cyclical!$A$1:$BE$1, 0))="", "", INDEX(F_Inputs_cyclical!$A$1:$BE$243, MATCH('Cyclical_after overrides'!$A166, F_Inputs_cyclical!$A$1:$A$243, 0), MATCH('Cyclical_after overrides'!P$1, F_Inputs_cyclical!$A$1:$BE$1, 0))),
Cyclical_overrides!P166)</f>
        <v/>
      </c>
      <c r="Q166" s="72" t="str">
        <f>IF(Cyclical_overrides!Q166 = "",
IF(INDEX(F_Inputs_cyclical!$A$1:$BE$243, MATCH('Cyclical_after overrides'!$A166, F_Inputs_cyclical!$A$1:$A$243, 0), MATCH('Cyclical_after overrides'!Q$1, F_Inputs_cyclical!$A$1:$BE$1, 0))="", "", INDEX(F_Inputs_cyclical!$A$1:$BE$243, MATCH('Cyclical_after overrides'!$A166, F_Inputs_cyclical!$A$1:$A$243, 0), MATCH('Cyclical_after overrides'!Q$1, F_Inputs_cyclical!$A$1:$BE$1, 0))),
Cyclical_overrides!Q166)</f>
        <v/>
      </c>
      <c r="R166" s="72" t="str">
        <f>IF(Cyclical_overrides!R166 = "",
IF(INDEX(F_Inputs_cyclical!$A$1:$BE$243, MATCH('Cyclical_after overrides'!$A166, F_Inputs_cyclical!$A$1:$A$243, 0), MATCH('Cyclical_after overrides'!R$1, F_Inputs_cyclical!$A$1:$BE$1, 0))="", "", INDEX(F_Inputs_cyclical!$A$1:$BE$243, MATCH('Cyclical_after overrides'!$A166, F_Inputs_cyclical!$A$1:$A$243, 0), MATCH('Cyclical_after overrides'!R$1, F_Inputs_cyclical!$A$1:$BE$1, 0))),
Cyclical_overrides!R166)</f>
        <v/>
      </c>
      <c r="S166" s="72" t="str">
        <f>IF(Cyclical_overrides!S166 = "",
IF(INDEX(F_Inputs_cyclical!$A$1:$BE$243, MATCH('Cyclical_after overrides'!$A166, F_Inputs_cyclical!$A$1:$A$243, 0), MATCH('Cyclical_after overrides'!S$1, F_Inputs_cyclical!$A$1:$BE$1, 0))="", "", INDEX(F_Inputs_cyclical!$A$1:$BE$243, MATCH('Cyclical_after overrides'!$A166, F_Inputs_cyclical!$A$1:$A$243, 0), MATCH('Cyclical_after overrides'!S$1, F_Inputs_cyclical!$A$1:$BE$1, 0))),
Cyclical_overrides!S166)</f>
        <v/>
      </c>
      <c r="T166" s="72" t="str">
        <f>IF(Cyclical_overrides!T166 = "",
IF(INDEX(F_Inputs_cyclical!$A$1:$BE$243, MATCH('Cyclical_after overrides'!$A166, F_Inputs_cyclical!$A$1:$A$243, 0), MATCH('Cyclical_after overrides'!T$1, F_Inputs_cyclical!$A$1:$BE$1, 0))="", "", INDEX(F_Inputs_cyclical!$A$1:$BE$243, MATCH('Cyclical_after overrides'!$A166, F_Inputs_cyclical!$A$1:$A$243, 0), MATCH('Cyclical_after overrides'!T$1, F_Inputs_cyclical!$A$1:$BE$1, 0))),
Cyclical_overrides!T166)</f>
        <v/>
      </c>
      <c r="U166" s="72" t="str">
        <f>IF(Cyclical_overrides!U166 = "",
IF(INDEX(F_Inputs_cyclical!$A$1:$BE$243, MATCH('Cyclical_after overrides'!$A166, F_Inputs_cyclical!$A$1:$A$243, 0), MATCH('Cyclical_after overrides'!U$1, F_Inputs_cyclical!$A$1:$BE$1, 0))="", "", INDEX(F_Inputs_cyclical!$A$1:$BE$243, MATCH('Cyclical_after overrides'!$A166, F_Inputs_cyclical!$A$1:$A$243, 0), MATCH('Cyclical_after overrides'!U$1, F_Inputs_cyclical!$A$1:$BE$1, 0))),
Cyclical_overrides!U166)</f>
        <v/>
      </c>
      <c r="V166" s="72" t="str">
        <f>IF(Cyclical_overrides!V166 = "",
IF(INDEX(F_Inputs_cyclical!$A$1:$BE$243, MATCH('Cyclical_after overrides'!$A166, F_Inputs_cyclical!$A$1:$A$243, 0), MATCH('Cyclical_after overrides'!V$1, F_Inputs_cyclical!$A$1:$BE$1, 0))="", "", INDEX(F_Inputs_cyclical!$A$1:$BE$243, MATCH('Cyclical_after overrides'!$A166, F_Inputs_cyclical!$A$1:$A$243, 0), MATCH('Cyclical_after overrides'!V$1, F_Inputs_cyclical!$A$1:$BE$1, 0))),
Cyclical_overrides!V166)</f>
        <v/>
      </c>
      <c r="W166" s="72" t="str">
        <f>IF(Cyclical_overrides!W166 = "",
IF(INDEX(F_Inputs_cyclical!$A$1:$BE$243, MATCH('Cyclical_after overrides'!$A166, F_Inputs_cyclical!$A$1:$A$243, 0), MATCH('Cyclical_after overrides'!W$1, F_Inputs_cyclical!$A$1:$BE$1, 0))="", "", INDEX(F_Inputs_cyclical!$A$1:$BE$243, MATCH('Cyclical_after overrides'!$A166, F_Inputs_cyclical!$A$1:$A$243, 0), MATCH('Cyclical_after overrides'!W$1, F_Inputs_cyclical!$A$1:$BE$1, 0))),
Cyclical_overrides!W166)</f>
        <v/>
      </c>
      <c r="X166" s="72" t="str">
        <f>IF(Cyclical_overrides!X166 = "",
IF(INDEX(F_Inputs_cyclical!$A$1:$BE$243, MATCH('Cyclical_after overrides'!$A166, F_Inputs_cyclical!$A$1:$A$243, 0), MATCH('Cyclical_after overrides'!X$1, F_Inputs_cyclical!$A$1:$BE$1, 0))="", "", INDEX(F_Inputs_cyclical!$A$1:$BE$243, MATCH('Cyclical_after overrides'!$A166, F_Inputs_cyclical!$A$1:$A$243, 0), MATCH('Cyclical_after overrides'!X$1, F_Inputs_cyclical!$A$1:$BE$1, 0))),
Cyclical_overrides!X166)</f>
        <v/>
      </c>
      <c r="Y166" s="72" t="str">
        <f>IF(Cyclical_overrides!Y166 = "",
IF(INDEX(F_Inputs_cyclical!$A$1:$BE$243, MATCH('Cyclical_after overrides'!$A166, F_Inputs_cyclical!$A$1:$A$243, 0), MATCH('Cyclical_after overrides'!Y$1, F_Inputs_cyclical!$A$1:$BE$1, 0))="", "", INDEX(F_Inputs_cyclical!$A$1:$BE$243, MATCH('Cyclical_after overrides'!$A166, F_Inputs_cyclical!$A$1:$A$243, 0), MATCH('Cyclical_after overrides'!Y$1, F_Inputs_cyclical!$A$1:$BE$1, 0))),
Cyclical_overrides!Y166)</f>
        <v/>
      </c>
      <c r="Z166" s="72" t="str">
        <f>IF(Cyclical_overrides!Z166 = "",
IF(INDEX(F_Inputs_cyclical!$A$1:$BE$243, MATCH('Cyclical_after overrides'!$A166, F_Inputs_cyclical!$A$1:$A$243, 0), MATCH('Cyclical_after overrides'!Z$1, F_Inputs_cyclical!$A$1:$BE$1, 0))="", "", INDEX(F_Inputs_cyclical!$A$1:$BE$243, MATCH('Cyclical_after overrides'!$A166, F_Inputs_cyclical!$A$1:$A$243, 0), MATCH('Cyclical_after overrides'!Z$1, F_Inputs_cyclical!$A$1:$BE$1, 0))),
Cyclical_overrides!Z166)</f>
        <v/>
      </c>
      <c r="AA166" s="72" t="str">
        <f>IF(Cyclical_overrides!AA166 = "",
IF(INDEX(F_Inputs_cyclical!$A$1:$BE$243, MATCH('Cyclical_after overrides'!$A166, F_Inputs_cyclical!$A$1:$A$243, 0), MATCH('Cyclical_after overrides'!AA$1, F_Inputs_cyclical!$A$1:$BE$1, 0))="", "", INDEX(F_Inputs_cyclical!$A$1:$BE$243, MATCH('Cyclical_after overrides'!$A166, F_Inputs_cyclical!$A$1:$A$243, 0), MATCH('Cyclical_after overrides'!AA$1, F_Inputs_cyclical!$A$1:$BE$1, 0))),
Cyclical_overrides!AA166)</f>
        <v/>
      </c>
      <c r="AB166" s="72" t="str">
        <f>IF(Cyclical_overrides!AB166 = "",
IF(INDEX(F_Inputs_cyclical!$A$1:$BE$243, MATCH('Cyclical_after overrides'!$A166, F_Inputs_cyclical!$A$1:$A$243, 0), MATCH('Cyclical_after overrides'!AB$1, F_Inputs_cyclical!$A$1:$BE$1, 0))="", "", INDEX(F_Inputs_cyclical!$A$1:$BE$243, MATCH('Cyclical_after overrides'!$A166, F_Inputs_cyclical!$A$1:$A$243, 0), MATCH('Cyclical_after overrides'!AB$1, F_Inputs_cyclical!$A$1:$BE$1, 0))),
Cyclical_overrides!AB166)</f>
        <v/>
      </c>
      <c r="AC166" s="72" t="str">
        <f>IF(Cyclical_overrides!AC166 = "",
IF(INDEX(F_Inputs_cyclical!$A$1:$BE$243, MATCH('Cyclical_after overrides'!$A166, F_Inputs_cyclical!$A$1:$A$243, 0), MATCH('Cyclical_after overrides'!AC$1, F_Inputs_cyclical!$A$1:$BE$1, 0))="", "", INDEX(F_Inputs_cyclical!$A$1:$BE$243, MATCH('Cyclical_after overrides'!$A166, F_Inputs_cyclical!$A$1:$A$243, 0), MATCH('Cyclical_after overrides'!AC$1, F_Inputs_cyclical!$A$1:$BE$1, 0))),
Cyclical_overrides!AC166)</f>
        <v/>
      </c>
      <c r="AD166" s="72" t="str">
        <f>IF(Cyclical_overrides!AD166 = "",
IF(INDEX(F_Inputs_cyclical!$A$1:$BE$243, MATCH('Cyclical_after overrides'!$A166, F_Inputs_cyclical!$A$1:$A$243, 0), MATCH('Cyclical_after overrides'!AD$1, F_Inputs_cyclical!$A$1:$BE$1, 0))="", "", INDEX(F_Inputs_cyclical!$A$1:$BE$243, MATCH('Cyclical_after overrides'!$A166, F_Inputs_cyclical!$A$1:$A$243, 0), MATCH('Cyclical_after overrides'!AD$1, F_Inputs_cyclical!$A$1:$BE$1, 0))),
Cyclical_overrides!AD166)</f>
        <v/>
      </c>
      <c r="AE166" s="72" t="str">
        <f>IF(Cyclical_overrides!AE166 = "",
IF(INDEX(F_Inputs_cyclical!$A$1:$BE$243, MATCH('Cyclical_after overrides'!$A166, F_Inputs_cyclical!$A$1:$A$243, 0), MATCH('Cyclical_after overrides'!AE$1, F_Inputs_cyclical!$A$1:$BE$1, 0))="", "", INDEX(F_Inputs_cyclical!$A$1:$BE$243, MATCH('Cyclical_after overrides'!$A166, F_Inputs_cyclical!$A$1:$A$243, 0), MATCH('Cyclical_after overrides'!AE$1, F_Inputs_cyclical!$A$1:$BE$1, 0))),
Cyclical_overrides!AE166)</f>
        <v/>
      </c>
      <c r="AF166" s="72" t="str">
        <f>IF(Cyclical_overrides!AF166 = "",
IF(INDEX(F_Inputs_cyclical!$A$1:$BE$243, MATCH('Cyclical_after overrides'!$A166, F_Inputs_cyclical!$A$1:$A$243, 0), MATCH('Cyclical_after overrides'!AF$1, F_Inputs_cyclical!$A$1:$BE$1, 0))="", "", INDEX(F_Inputs_cyclical!$A$1:$BE$243, MATCH('Cyclical_after overrides'!$A166, F_Inputs_cyclical!$A$1:$A$243, 0), MATCH('Cyclical_after overrides'!AF$1, F_Inputs_cyclical!$A$1:$BE$1, 0))),
Cyclical_overrides!AF166)</f>
        <v/>
      </c>
      <c r="AG166" s="72" t="str">
        <f>IF(Cyclical_overrides!AG166 = "",
IF(INDEX(F_Inputs_cyclical!$A$1:$BE$243, MATCH('Cyclical_after overrides'!$A166, F_Inputs_cyclical!$A$1:$A$243, 0), MATCH('Cyclical_after overrides'!AG$1, F_Inputs_cyclical!$A$1:$BE$1, 0))="", "", INDEX(F_Inputs_cyclical!$A$1:$BE$243, MATCH('Cyclical_after overrides'!$A166, F_Inputs_cyclical!$A$1:$A$243, 0), MATCH('Cyclical_after overrides'!AG$1, F_Inputs_cyclical!$A$1:$BE$1, 0))),
Cyclical_overrides!AG166)</f>
        <v/>
      </c>
      <c r="AH166" s="72" t="str">
        <f>IF(Cyclical_overrides!AH166 = "",
IF(INDEX(F_Inputs_cyclical!$A$1:$BE$243, MATCH('Cyclical_after overrides'!$A166, F_Inputs_cyclical!$A$1:$A$243, 0), MATCH('Cyclical_after overrides'!AH$1, F_Inputs_cyclical!$A$1:$BE$1, 0))="", "", INDEX(F_Inputs_cyclical!$A$1:$BE$243, MATCH('Cyclical_after overrides'!$A166, F_Inputs_cyclical!$A$1:$A$243, 0), MATCH('Cyclical_after overrides'!AH$1, F_Inputs_cyclical!$A$1:$BE$1, 0))),
Cyclical_overrides!AH166)</f>
        <v/>
      </c>
      <c r="AI166" s="72" t="str">
        <f>IF(Cyclical_overrides!AI166 = "",
IF(INDEX(F_Inputs_cyclical!$A$1:$BE$243, MATCH('Cyclical_after overrides'!$A166, F_Inputs_cyclical!$A$1:$A$243, 0), MATCH('Cyclical_after overrides'!AI$1, F_Inputs_cyclical!$A$1:$BE$1, 0))="", "", INDEX(F_Inputs_cyclical!$A$1:$BE$243, MATCH('Cyclical_after overrides'!$A166, F_Inputs_cyclical!$A$1:$A$243, 0), MATCH('Cyclical_after overrides'!AI$1, F_Inputs_cyclical!$A$1:$BE$1, 0))),
Cyclical_overrides!AI166)</f>
        <v/>
      </c>
      <c r="AJ166" s="72" t="str">
        <f>IF(Cyclical_overrides!AJ166 = "",
IF(INDEX(F_Inputs_cyclical!$A$1:$BE$243, MATCH('Cyclical_after overrides'!$A166, F_Inputs_cyclical!$A$1:$A$243, 0), MATCH('Cyclical_after overrides'!AJ$1, F_Inputs_cyclical!$A$1:$BE$1, 0))="", "", INDEX(F_Inputs_cyclical!$A$1:$BE$243, MATCH('Cyclical_after overrides'!$A166, F_Inputs_cyclical!$A$1:$A$243, 0), MATCH('Cyclical_after overrides'!AJ$1, F_Inputs_cyclical!$A$1:$BE$1, 0))),
Cyclical_overrides!AJ166)</f>
        <v/>
      </c>
      <c r="AK166" s="72" t="str">
        <f>IF(Cyclical_overrides!AK166 = "",
IF(INDEX(F_Inputs_cyclical!$A$1:$BE$243, MATCH('Cyclical_after overrides'!$A166, F_Inputs_cyclical!$A$1:$A$243, 0), MATCH('Cyclical_after overrides'!AK$1, F_Inputs_cyclical!$A$1:$BE$1, 0))="", "", INDEX(F_Inputs_cyclical!$A$1:$BE$243, MATCH('Cyclical_after overrides'!$A166, F_Inputs_cyclical!$A$1:$A$243, 0), MATCH('Cyclical_after overrides'!AK$1, F_Inputs_cyclical!$A$1:$BE$1, 0))),
Cyclical_overrides!AK166)</f>
        <v/>
      </c>
      <c r="AL166" s="72" t="str">
        <f>IF(Cyclical_overrides!AL166 = "",
IF(INDEX(F_Inputs_cyclical!$A$1:$BE$243, MATCH('Cyclical_after overrides'!$A166, F_Inputs_cyclical!$A$1:$A$243, 0), MATCH('Cyclical_after overrides'!AL$1, F_Inputs_cyclical!$A$1:$BE$1, 0))="", "", INDEX(F_Inputs_cyclical!$A$1:$BE$243, MATCH('Cyclical_after overrides'!$A166, F_Inputs_cyclical!$A$1:$A$243, 0), MATCH('Cyclical_after overrides'!AL$1, F_Inputs_cyclical!$A$1:$BE$1, 0))),
Cyclical_overrides!AL166)</f>
        <v/>
      </c>
      <c r="AM166" s="72" t="str">
        <f>IF(Cyclical_overrides!AM166 = "",
IF(INDEX(F_Inputs_cyclical!$A$1:$BE$243, MATCH('Cyclical_after overrides'!$A166, F_Inputs_cyclical!$A$1:$A$243, 0), MATCH('Cyclical_after overrides'!AM$1, F_Inputs_cyclical!$A$1:$BE$1, 0))="", "", INDEX(F_Inputs_cyclical!$A$1:$BE$243, MATCH('Cyclical_after overrides'!$A166, F_Inputs_cyclical!$A$1:$A$243, 0), MATCH('Cyclical_after overrides'!AM$1, F_Inputs_cyclical!$A$1:$BE$1, 0))),
Cyclical_overrides!AM166)</f>
        <v/>
      </c>
      <c r="AN166" s="72" t="str">
        <f>IF(Cyclical_overrides!AN166 = "",
IF(INDEX(F_Inputs_cyclical!$A$1:$BE$243, MATCH('Cyclical_after overrides'!$A166, F_Inputs_cyclical!$A$1:$A$243, 0), MATCH('Cyclical_after overrides'!AN$1, F_Inputs_cyclical!$A$1:$BE$1, 0))="", "", INDEX(F_Inputs_cyclical!$A$1:$BE$243, MATCH('Cyclical_after overrides'!$A166, F_Inputs_cyclical!$A$1:$A$243, 0), MATCH('Cyclical_after overrides'!AN$1, F_Inputs_cyclical!$A$1:$BE$1, 0))),
Cyclical_overrides!AN166)</f>
        <v/>
      </c>
      <c r="AO166" s="72" t="str">
        <f>IF(Cyclical_overrides!AO166 = "",
IF(INDEX(F_Inputs_cyclical!$A$1:$BE$243, MATCH('Cyclical_after overrides'!$A166, F_Inputs_cyclical!$A$1:$A$243, 0), MATCH('Cyclical_after overrides'!AO$1, F_Inputs_cyclical!$A$1:$BE$1, 0))="", "", INDEX(F_Inputs_cyclical!$A$1:$BE$243, MATCH('Cyclical_after overrides'!$A166, F_Inputs_cyclical!$A$1:$A$243, 0), MATCH('Cyclical_after overrides'!AO$1, F_Inputs_cyclical!$A$1:$BE$1, 0))),
Cyclical_overrides!AO166)</f>
        <v/>
      </c>
      <c r="AP166" s="72" t="str">
        <f>IF(Cyclical_overrides!AP166 = "",
IF(INDEX(F_Inputs_cyclical!$A$1:$BE$243, MATCH('Cyclical_after overrides'!$A166, F_Inputs_cyclical!$A$1:$A$243, 0), MATCH('Cyclical_after overrides'!AP$1, F_Inputs_cyclical!$A$1:$BE$1, 0))="", "", INDEX(F_Inputs_cyclical!$A$1:$BE$243, MATCH('Cyclical_after overrides'!$A166, F_Inputs_cyclical!$A$1:$A$243, 0), MATCH('Cyclical_after overrides'!AP$1, F_Inputs_cyclical!$A$1:$BE$1, 0))),
Cyclical_overrides!AP166)</f>
        <v/>
      </c>
      <c r="AQ166" s="72" t="str">
        <f>IF(Cyclical_overrides!AQ166 = "",
IF(INDEX(F_Inputs_cyclical!$A$1:$BE$243, MATCH('Cyclical_after overrides'!$A166, F_Inputs_cyclical!$A$1:$A$243, 0), MATCH('Cyclical_after overrides'!AQ$1, F_Inputs_cyclical!$A$1:$BE$1, 0))="", "", INDEX(F_Inputs_cyclical!$A$1:$BE$243, MATCH('Cyclical_after overrides'!$A166, F_Inputs_cyclical!$A$1:$A$243, 0), MATCH('Cyclical_after overrides'!AQ$1, F_Inputs_cyclical!$A$1:$BE$1, 0))),
Cyclical_overrides!AQ166)</f>
        <v/>
      </c>
      <c r="AR166" s="72" t="str">
        <f>IF(Cyclical_overrides!AR166 = "",
IF(INDEX(F_Inputs_cyclical!$A$1:$BE$243, MATCH('Cyclical_after overrides'!$A166, F_Inputs_cyclical!$A$1:$A$243, 0), MATCH('Cyclical_after overrides'!AR$1, F_Inputs_cyclical!$A$1:$BE$1, 0))="", "", INDEX(F_Inputs_cyclical!$A$1:$BE$243, MATCH('Cyclical_after overrides'!$A166, F_Inputs_cyclical!$A$1:$A$243, 0), MATCH('Cyclical_after overrides'!AR$1, F_Inputs_cyclical!$A$1:$BE$1, 0))),
Cyclical_overrides!AR166)</f>
        <v/>
      </c>
      <c r="AS166" s="72" t="str">
        <f>IF(Cyclical_overrides!AS166 = "",
IF(INDEX(F_Inputs_cyclical!$A$1:$BE$243, MATCH('Cyclical_after overrides'!$A166, F_Inputs_cyclical!$A$1:$A$243, 0), MATCH('Cyclical_after overrides'!AS$1, F_Inputs_cyclical!$A$1:$BE$1, 0))="", "", INDEX(F_Inputs_cyclical!$A$1:$BE$243, MATCH('Cyclical_after overrides'!$A166, F_Inputs_cyclical!$A$1:$A$243, 0), MATCH('Cyclical_after overrides'!AS$1, F_Inputs_cyclical!$A$1:$BE$1, 0))),
Cyclical_overrides!AS166)</f>
        <v/>
      </c>
      <c r="AT166" s="72" t="str">
        <f>IF(Cyclical_overrides!AT166 = "",
IF(INDEX(F_Inputs_cyclical!$A$1:$BE$243, MATCH('Cyclical_after overrides'!$A166, F_Inputs_cyclical!$A$1:$A$243, 0), MATCH('Cyclical_after overrides'!AT$1, F_Inputs_cyclical!$A$1:$BE$1, 0))="", "", INDEX(F_Inputs_cyclical!$A$1:$BE$243, MATCH('Cyclical_after overrides'!$A166, F_Inputs_cyclical!$A$1:$A$243, 0), MATCH('Cyclical_after overrides'!AT$1, F_Inputs_cyclical!$A$1:$BE$1, 0))),
Cyclical_overrides!AT166)</f>
        <v/>
      </c>
      <c r="AU166" s="72" t="str">
        <f>IF(Cyclical_overrides!AU166 = "",
IF(INDEX(F_Inputs_cyclical!$A$1:$BE$243, MATCH('Cyclical_after overrides'!$A166, F_Inputs_cyclical!$A$1:$A$243, 0), MATCH('Cyclical_after overrides'!AU$1, F_Inputs_cyclical!$A$1:$BE$1, 0))="", "", INDEX(F_Inputs_cyclical!$A$1:$BE$243, MATCH('Cyclical_after overrides'!$A166, F_Inputs_cyclical!$A$1:$A$243, 0), MATCH('Cyclical_after overrides'!AU$1, F_Inputs_cyclical!$A$1:$BE$1, 0))),
Cyclical_overrides!AU166)</f>
        <v/>
      </c>
      <c r="AV166" s="72" t="str">
        <f>IF(Cyclical_overrides!AV166 = "",
IF(INDEX(F_Inputs_cyclical!$A$1:$BE$243, MATCH('Cyclical_after overrides'!$A166, F_Inputs_cyclical!$A$1:$A$243, 0), MATCH('Cyclical_after overrides'!AV$1, F_Inputs_cyclical!$A$1:$BE$1, 0))="", "", INDEX(F_Inputs_cyclical!$A$1:$BE$243, MATCH('Cyclical_after overrides'!$A166, F_Inputs_cyclical!$A$1:$A$243, 0), MATCH('Cyclical_after overrides'!AV$1, F_Inputs_cyclical!$A$1:$BE$1, 0))),
Cyclical_overrides!AV166)</f>
        <v/>
      </c>
      <c r="AW166" s="72">
        <f>IF(Cyclical_overrides!AW166 = "",
IF(INDEX(F_Inputs_cyclical!$A$1:$BE$243, MATCH('Cyclical_after overrides'!$A166, F_Inputs_cyclical!$A$1:$A$243, 0), MATCH('Cyclical_after overrides'!AW$1, F_Inputs_cyclical!$A$1:$BE$1, 0))="", "", INDEX(F_Inputs_cyclical!$A$1:$BE$243, MATCH('Cyclical_after overrides'!$A166, F_Inputs_cyclical!$A$1:$A$243, 0), MATCH('Cyclical_after overrides'!AW$1, F_Inputs_cyclical!$A$1:$BE$1, 0))),
Cyclical_overrides!AW166)</f>
        <v>1.0877412700751434</v>
      </c>
      <c r="AX166" s="72">
        <f>IF(Cyclical_overrides!AX166 = "",
IF(INDEX(F_Inputs_cyclical!$A$1:$BE$243, MATCH('Cyclical_after overrides'!$A166, F_Inputs_cyclical!$A$1:$A$243, 0), MATCH('Cyclical_after overrides'!AX$1, F_Inputs_cyclical!$A$1:$BE$1, 0))="", "", INDEX(F_Inputs_cyclical!$A$1:$BE$243, MATCH('Cyclical_after overrides'!$A166, F_Inputs_cyclical!$A$1:$A$243, 0), MATCH('Cyclical_after overrides'!AX$1, F_Inputs_cyclical!$A$1:$BE$1, 0))),
Cyclical_overrides!AX166)</f>
        <v>16.55337107447205</v>
      </c>
      <c r="AY166" s="72">
        <f>IF(Cyclical_overrides!AY166 = "",
IF(INDEX(F_Inputs_cyclical!$A$1:$BE$243, MATCH('Cyclical_after overrides'!$A166, F_Inputs_cyclical!$A$1:$A$243, 0), MATCH('Cyclical_after overrides'!AY$1, F_Inputs_cyclical!$A$1:$BE$1, 0))="", "", INDEX(F_Inputs_cyclical!$A$1:$BE$243, MATCH('Cyclical_after overrides'!$A166, F_Inputs_cyclical!$A$1:$A$243, 0), MATCH('Cyclical_after overrides'!AY$1, F_Inputs_cyclical!$A$1:$BE$1, 0))),
Cyclical_overrides!AY166)</f>
        <v>142.2612824089843</v>
      </c>
      <c r="AZ166" s="72">
        <f>IF(Cyclical_overrides!AZ166 = "",
IF(INDEX(F_Inputs_cyclical!$A$1:$BE$243, MATCH('Cyclical_after overrides'!$A166, F_Inputs_cyclical!$A$1:$A$243, 0), MATCH('Cyclical_after overrides'!AZ$1, F_Inputs_cyclical!$A$1:$BE$1, 0))="", "", INDEX(F_Inputs_cyclical!$A$1:$BE$243, MATCH('Cyclical_after overrides'!$A166, F_Inputs_cyclical!$A$1:$A$243, 0), MATCH('Cyclical_after overrides'!AZ$1, F_Inputs_cyclical!$A$1:$BE$1, 0))),
Cyclical_overrides!AZ166)</f>
        <v>1.418200969453103</v>
      </c>
      <c r="BA166" s="72">
        <f>IF(Cyclical_overrides!BA166 = "",
IF(INDEX(F_Inputs_cyclical!$A$1:$BE$243, MATCH('Cyclical_after overrides'!$A166, F_Inputs_cyclical!$A$1:$A$243, 0), MATCH('Cyclical_after overrides'!BA$1, F_Inputs_cyclical!$A$1:$BE$1, 0))="", "", INDEX(F_Inputs_cyclical!$A$1:$BE$243, MATCH('Cyclical_after overrides'!$A166, F_Inputs_cyclical!$A$1:$A$243, 0), MATCH('Cyclical_after overrides'!BA$1, F_Inputs_cyclical!$A$1:$BE$1, 0))),
Cyclical_overrides!BA166)</f>
        <v>9.6646415347800314</v>
      </c>
      <c r="BB166" s="72">
        <f>IF(Cyclical_overrides!BB166 = "",
IF(INDEX(F_Inputs_cyclical!$A$1:$BE$243, MATCH('Cyclical_after overrides'!$A166, F_Inputs_cyclical!$A$1:$A$243, 0), MATCH('Cyclical_after overrides'!BB$1, F_Inputs_cyclical!$A$1:$BE$1, 0))="", "", INDEX(F_Inputs_cyclical!$A$1:$BE$243, MATCH('Cyclical_after overrides'!$A166, F_Inputs_cyclical!$A$1:$A$243, 0), MATCH('Cyclical_after overrides'!BB$1, F_Inputs_cyclical!$A$1:$BE$1, 0))),
Cyclical_overrides!BB166)</f>
        <v>9.6646415347800314</v>
      </c>
      <c r="BC166" s="72">
        <f>IF(Cyclical_overrides!BC166 = "",
IF(INDEX(F_Inputs_cyclical!$A$1:$BE$243, MATCH('Cyclical_after overrides'!$A166, F_Inputs_cyclical!$A$1:$A$243, 0), MATCH('Cyclical_after overrides'!BC$1, F_Inputs_cyclical!$A$1:$BE$1, 0))="", "", INDEX(F_Inputs_cyclical!$A$1:$BE$243, MATCH('Cyclical_after overrides'!$A166, F_Inputs_cyclical!$A$1:$A$243, 0), MATCH('Cyclical_after overrides'!BC$1, F_Inputs_cyclical!$A$1:$BE$1, 0))),
Cyclical_overrides!BC166)</f>
        <v>11.285486523164408</v>
      </c>
      <c r="BD166" s="72">
        <f>IF(Cyclical_overrides!BD166 = "",
IF(INDEX(F_Inputs_cyclical!$A$1:$BE$243, MATCH('Cyclical_after overrides'!$A166, F_Inputs_cyclical!$A$1:$A$243, 0), MATCH('Cyclical_after overrides'!BD$1, F_Inputs_cyclical!$A$1:$BE$1, 0))="", "", INDEX(F_Inputs_cyclical!$A$1:$BE$243, MATCH('Cyclical_after overrides'!$A166, F_Inputs_cyclical!$A$1:$A$243, 0), MATCH('Cyclical_after overrides'!BD$1, F_Inputs_cyclical!$A$1:$BE$1, 0))),
Cyclical_overrides!BD166)</f>
        <v>0</v>
      </c>
      <c r="BE166" s="194"/>
    </row>
    <row r="167" spans="1:57" x14ac:dyDescent="0.4">
      <c r="A167" s="63" t="str">
        <f t="shared" si="2"/>
        <v>BWH23</v>
      </c>
      <c r="B167" s="63" t="s">
        <v>421</v>
      </c>
      <c r="C167" s="63" t="s">
        <v>261</v>
      </c>
      <c r="D167" s="72" t="str">
        <f>IF(Cyclical_overrides!D167 = "",
IF(INDEX(F_Inputs_cyclical!$A$1:$BE$243, MATCH('Cyclical_after overrides'!$A167, F_Inputs_cyclical!$A$1:$A$243, 0), MATCH('Cyclical_after overrides'!D$1, F_Inputs_cyclical!$A$1:$BE$1, 0))="", "", INDEX(F_Inputs_cyclical!$A$1:$BE$243, MATCH('Cyclical_after overrides'!$A167, F_Inputs_cyclical!$A$1:$A$243, 0), MATCH('Cyclical_after overrides'!D$1, F_Inputs_cyclical!$A$1:$BE$1, 0))),
Cyclical_overrides!D167)</f>
        <v/>
      </c>
      <c r="E167" s="72" t="str">
        <f>IF(Cyclical_overrides!E167 = "",
IF(INDEX(F_Inputs_cyclical!$A$1:$BE$243, MATCH('Cyclical_after overrides'!$A167, F_Inputs_cyclical!$A$1:$A$243, 0), MATCH('Cyclical_after overrides'!E$1, F_Inputs_cyclical!$A$1:$BE$1, 0))="", "", INDEX(F_Inputs_cyclical!$A$1:$BE$243, MATCH('Cyclical_after overrides'!$A167, F_Inputs_cyclical!$A$1:$A$243, 0), MATCH('Cyclical_after overrides'!E$1, F_Inputs_cyclical!$A$1:$BE$1, 0))),
Cyclical_overrides!E167)</f>
        <v/>
      </c>
      <c r="F167" s="72" t="str">
        <f>IF(Cyclical_overrides!F167 = "",
IF(INDEX(F_Inputs_cyclical!$A$1:$BE$243, MATCH('Cyclical_after overrides'!$A167, F_Inputs_cyclical!$A$1:$A$243, 0), MATCH('Cyclical_after overrides'!F$1, F_Inputs_cyclical!$A$1:$BE$1, 0))="", "", INDEX(F_Inputs_cyclical!$A$1:$BE$243, MATCH('Cyclical_after overrides'!$A167, F_Inputs_cyclical!$A$1:$A$243, 0), MATCH('Cyclical_after overrides'!F$1, F_Inputs_cyclical!$A$1:$BE$1, 0))),
Cyclical_overrides!F167)</f>
        <v/>
      </c>
      <c r="G167" s="72" t="str">
        <f>IF(Cyclical_overrides!G167 = "",
IF(INDEX(F_Inputs_cyclical!$A$1:$BE$243, MATCH('Cyclical_after overrides'!$A167, F_Inputs_cyclical!$A$1:$A$243, 0), MATCH('Cyclical_after overrides'!G$1, F_Inputs_cyclical!$A$1:$BE$1, 0))="", "", INDEX(F_Inputs_cyclical!$A$1:$BE$243, MATCH('Cyclical_after overrides'!$A167, F_Inputs_cyclical!$A$1:$A$243, 0), MATCH('Cyclical_after overrides'!G$1, F_Inputs_cyclical!$A$1:$BE$1, 0))),
Cyclical_overrides!G167)</f>
        <v/>
      </c>
      <c r="H167" s="72" t="str">
        <f>IF(Cyclical_overrides!H167 = "",
IF(INDEX(F_Inputs_cyclical!$A$1:$BE$243, MATCH('Cyclical_after overrides'!$A167, F_Inputs_cyclical!$A$1:$A$243, 0), MATCH('Cyclical_after overrides'!H$1, F_Inputs_cyclical!$A$1:$BE$1, 0))="", "", INDEX(F_Inputs_cyclical!$A$1:$BE$243, MATCH('Cyclical_after overrides'!$A167, F_Inputs_cyclical!$A$1:$A$243, 0), MATCH('Cyclical_after overrides'!H$1, F_Inputs_cyclical!$A$1:$BE$1, 0))),
Cyclical_overrides!H167)</f>
        <v/>
      </c>
      <c r="I167" s="72" t="str">
        <f>IF(Cyclical_overrides!I167 = "",
IF(INDEX(F_Inputs_cyclical!$A$1:$BE$243, MATCH('Cyclical_after overrides'!$A167, F_Inputs_cyclical!$A$1:$A$243, 0), MATCH('Cyclical_after overrides'!I$1, F_Inputs_cyclical!$A$1:$BE$1, 0))="", "", INDEX(F_Inputs_cyclical!$A$1:$BE$243, MATCH('Cyclical_after overrides'!$A167, F_Inputs_cyclical!$A$1:$A$243, 0), MATCH('Cyclical_after overrides'!I$1, F_Inputs_cyclical!$A$1:$BE$1, 0))),
Cyclical_overrides!I167)</f>
        <v/>
      </c>
      <c r="J167" s="72" t="str">
        <f>IF(Cyclical_overrides!J167 = "",
IF(INDEX(F_Inputs_cyclical!$A$1:$BE$243, MATCH('Cyclical_after overrides'!$A167, F_Inputs_cyclical!$A$1:$A$243, 0), MATCH('Cyclical_after overrides'!J$1, F_Inputs_cyclical!$A$1:$BE$1, 0))="", "", INDEX(F_Inputs_cyclical!$A$1:$BE$243, MATCH('Cyclical_after overrides'!$A167, F_Inputs_cyclical!$A$1:$A$243, 0), MATCH('Cyclical_after overrides'!J$1, F_Inputs_cyclical!$A$1:$BE$1, 0))),
Cyclical_overrides!J167)</f>
        <v/>
      </c>
      <c r="K167" s="72" t="str">
        <f>IF(Cyclical_overrides!K167 = "",
IF(INDEX(F_Inputs_cyclical!$A$1:$BE$243, MATCH('Cyclical_after overrides'!$A167, F_Inputs_cyclical!$A$1:$A$243, 0), MATCH('Cyclical_after overrides'!K$1, F_Inputs_cyclical!$A$1:$BE$1, 0))="", "", INDEX(F_Inputs_cyclical!$A$1:$BE$243, MATCH('Cyclical_after overrides'!$A167, F_Inputs_cyclical!$A$1:$A$243, 0), MATCH('Cyclical_after overrides'!K$1, F_Inputs_cyclical!$A$1:$BE$1, 0))),
Cyclical_overrides!K167)</f>
        <v/>
      </c>
      <c r="L167" s="72" t="str">
        <f>IF(Cyclical_overrides!L167 = "",
IF(INDEX(F_Inputs_cyclical!$A$1:$BE$243, MATCH('Cyclical_after overrides'!$A167, F_Inputs_cyclical!$A$1:$A$243, 0), MATCH('Cyclical_after overrides'!L$1, F_Inputs_cyclical!$A$1:$BE$1, 0))="", "", INDEX(F_Inputs_cyclical!$A$1:$BE$243, MATCH('Cyclical_after overrides'!$A167, F_Inputs_cyclical!$A$1:$A$243, 0), MATCH('Cyclical_after overrides'!L$1, F_Inputs_cyclical!$A$1:$BE$1, 0))),
Cyclical_overrides!L167)</f>
        <v/>
      </c>
      <c r="M167" s="72" t="str">
        <f>IF(Cyclical_overrides!M167 = "",
IF(INDEX(F_Inputs_cyclical!$A$1:$BE$243, MATCH('Cyclical_after overrides'!$A167, F_Inputs_cyclical!$A$1:$A$243, 0), MATCH('Cyclical_after overrides'!M$1, F_Inputs_cyclical!$A$1:$BE$1, 0))="", "", INDEX(F_Inputs_cyclical!$A$1:$BE$243, MATCH('Cyclical_after overrides'!$A167, F_Inputs_cyclical!$A$1:$A$243, 0), MATCH('Cyclical_after overrides'!M$1, F_Inputs_cyclical!$A$1:$BE$1, 0))),
Cyclical_overrides!M167)</f>
        <v/>
      </c>
      <c r="N167" s="72" t="str">
        <f>IF(Cyclical_overrides!N167 = "",
IF(INDEX(F_Inputs_cyclical!$A$1:$BE$243, MATCH('Cyclical_after overrides'!$A167, F_Inputs_cyclical!$A$1:$A$243, 0), MATCH('Cyclical_after overrides'!N$1, F_Inputs_cyclical!$A$1:$BE$1, 0))="", "", INDEX(F_Inputs_cyclical!$A$1:$BE$243, MATCH('Cyclical_after overrides'!$A167, F_Inputs_cyclical!$A$1:$A$243, 0), MATCH('Cyclical_after overrides'!N$1, F_Inputs_cyclical!$A$1:$BE$1, 0))),
Cyclical_overrides!N167)</f>
        <v/>
      </c>
      <c r="O167" s="72" t="str">
        <f>IF(Cyclical_overrides!O167 = "",
IF(INDEX(F_Inputs_cyclical!$A$1:$BE$243, MATCH('Cyclical_after overrides'!$A167, F_Inputs_cyclical!$A$1:$A$243, 0), MATCH('Cyclical_after overrides'!O$1, F_Inputs_cyclical!$A$1:$BE$1, 0))="", "", INDEX(F_Inputs_cyclical!$A$1:$BE$243, MATCH('Cyclical_after overrides'!$A167, F_Inputs_cyclical!$A$1:$A$243, 0), MATCH('Cyclical_after overrides'!O$1, F_Inputs_cyclical!$A$1:$BE$1, 0))),
Cyclical_overrides!O167)</f>
        <v/>
      </c>
      <c r="P167" s="72" t="str">
        <f>IF(Cyclical_overrides!P167 = "",
IF(INDEX(F_Inputs_cyclical!$A$1:$BE$243, MATCH('Cyclical_after overrides'!$A167, F_Inputs_cyclical!$A$1:$A$243, 0), MATCH('Cyclical_after overrides'!P$1, F_Inputs_cyclical!$A$1:$BE$1, 0))="", "", INDEX(F_Inputs_cyclical!$A$1:$BE$243, MATCH('Cyclical_after overrides'!$A167, F_Inputs_cyclical!$A$1:$A$243, 0), MATCH('Cyclical_after overrides'!P$1, F_Inputs_cyclical!$A$1:$BE$1, 0))),
Cyclical_overrides!P167)</f>
        <v/>
      </c>
      <c r="Q167" s="72" t="str">
        <f>IF(Cyclical_overrides!Q167 = "",
IF(INDEX(F_Inputs_cyclical!$A$1:$BE$243, MATCH('Cyclical_after overrides'!$A167, F_Inputs_cyclical!$A$1:$A$243, 0), MATCH('Cyclical_after overrides'!Q$1, F_Inputs_cyclical!$A$1:$BE$1, 0))="", "", INDEX(F_Inputs_cyclical!$A$1:$BE$243, MATCH('Cyclical_after overrides'!$A167, F_Inputs_cyclical!$A$1:$A$243, 0), MATCH('Cyclical_after overrides'!Q$1, F_Inputs_cyclical!$A$1:$BE$1, 0))),
Cyclical_overrides!Q167)</f>
        <v/>
      </c>
      <c r="R167" s="72" t="str">
        <f>IF(Cyclical_overrides!R167 = "",
IF(INDEX(F_Inputs_cyclical!$A$1:$BE$243, MATCH('Cyclical_after overrides'!$A167, F_Inputs_cyclical!$A$1:$A$243, 0), MATCH('Cyclical_after overrides'!R$1, F_Inputs_cyclical!$A$1:$BE$1, 0))="", "", INDEX(F_Inputs_cyclical!$A$1:$BE$243, MATCH('Cyclical_after overrides'!$A167, F_Inputs_cyclical!$A$1:$A$243, 0), MATCH('Cyclical_after overrides'!R$1, F_Inputs_cyclical!$A$1:$BE$1, 0))),
Cyclical_overrides!R167)</f>
        <v/>
      </c>
      <c r="S167" s="72" t="str">
        <f>IF(Cyclical_overrides!S167 = "",
IF(INDEX(F_Inputs_cyclical!$A$1:$BE$243, MATCH('Cyclical_after overrides'!$A167, F_Inputs_cyclical!$A$1:$A$243, 0), MATCH('Cyclical_after overrides'!S$1, F_Inputs_cyclical!$A$1:$BE$1, 0))="", "", INDEX(F_Inputs_cyclical!$A$1:$BE$243, MATCH('Cyclical_after overrides'!$A167, F_Inputs_cyclical!$A$1:$A$243, 0), MATCH('Cyclical_after overrides'!S$1, F_Inputs_cyclical!$A$1:$BE$1, 0))),
Cyclical_overrides!S167)</f>
        <v/>
      </c>
      <c r="T167" s="72" t="str">
        <f>IF(Cyclical_overrides!T167 = "",
IF(INDEX(F_Inputs_cyclical!$A$1:$BE$243, MATCH('Cyclical_after overrides'!$A167, F_Inputs_cyclical!$A$1:$A$243, 0), MATCH('Cyclical_after overrides'!T$1, F_Inputs_cyclical!$A$1:$BE$1, 0))="", "", INDEX(F_Inputs_cyclical!$A$1:$BE$243, MATCH('Cyclical_after overrides'!$A167, F_Inputs_cyclical!$A$1:$A$243, 0), MATCH('Cyclical_after overrides'!T$1, F_Inputs_cyclical!$A$1:$BE$1, 0))),
Cyclical_overrides!T167)</f>
        <v/>
      </c>
      <c r="U167" s="72" t="str">
        <f>IF(Cyclical_overrides!U167 = "",
IF(INDEX(F_Inputs_cyclical!$A$1:$BE$243, MATCH('Cyclical_after overrides'!$A167, F_Inputs_cyclical!$A$1:$A$243, 0), MATCH('Cyclical_after overrides'!U$1, F_Inputs_cyclical!$A$1:$BE$1, 0))="", "", INDEX(F_Inputs_cyclical!$A$1:$BE$243, MATCH('Cyclical_after overrides'!$A167, F_Inputs_cyclical!$A$1:$A$243, 0), MATCH('Cyclical_after overrides'!U$1, F_Inputs_cyclical!$A$1:$BE$1, 0))),
Cyclical_overrides!U167)</f>
        <v/>
      </c>
      <c r="V167" s="72" t="str">
        <f>IF(Cyclical_overrides!V167 = "",
IF(INDEX(F_Inputs_cyclical!$A$1:$BE$243, MATCH('Cyclical_after overrides'!$A167, F_Inputs_cyclical!$A$1:$A$243, 0), MATCH('Cyclical_after overrides'!V$1, F_Inputs_cyclical!$A$1:$BE$1, 0))="", "", INDEX(F_Inputs_cyclical!$A$1:$BE$243, MATCH('Cyclical_after overrides'!$A167, F_Inputs_cyclical!$A$1:$A$243, 0), MATCH('Cyclical_after overrides'!V$1, F_Inputs_cyclical!$A$1:$BE$1, 0))),
Cyclical_overrides!V167)</f>
        <v/>
      </c>
      <c r="W167" s="72" t="str">
        <f>IF(Cyclical_overrides!W167 = "",
IF(INDEX(F_Inputs_cyclical!$A$1:$BE$243, MATCH('Cyclical_after overrides'!$A167, F_Inputs_cyclical!$A$1:$A$243, 0), MATCH('Cyclical_after overrides'!W$1, F_Inputs_cyclical!$A$1:$BE$1, 0))="", "", INDEX(F_Inputs_cyclical!$A$1:$BE$243, MATCH('Cyclical_after overrides'!$A167, F_Inputs_cyclical!$A$1:$A$243, 0), MATCH('Cyclical_after overrides'!W$1, F_Inputs_cyclical!$A$1:$BE$1, 0))),
Cyclical_overrides!W167)</f>
        <v/>
      </c>
      <c r="X167" s="72" t="str">
        <f>IF(Cyclical_overrides!X167 = "",
IF(INDEX(F_Inputs_cyclical!$A$1:$BE$243, MATCH('Cyclical_after overrides'!$A167, F_Inputs_cyclical!$A$1:$A$243, 0), MATCH('Cyclical_after overrides'!X$1, F_Inputs_cyclical!$A$1:$BE$1, 0))="", "", INDEX(F_Inputs_cyclical!$A$1:$BE$243, MATCH('Cyclical_after overrides'!$A167, F_Inputs_cyclical!$A$1:$A$243, 0), MATCH('Cyclical_after overrides'!X$1, F_Inputs_cyclical!$A$1:$BE$1, 0))),
Cyclical_overrides!X167)</f>
        <v/>
      </c>
      <c r="Y167" s="72" t="str">
        <f>IF(Cyclical_overrides!Y167 = "",
IF(INDEX(F_Inputs_cyclical!$A$1:$BE$243, MATCH('Cyclical_after overrides'!$A167, F_Inputs_cyclical!$A$1:$A$243, 0), MATCH('Cyclical_after overrides'!Y$1, F_Inputs_cyclical!$A$1:$BE$1, 0))="", "", INDEX(F_Inputs_cyclical!$A$1:$BE$243, MATCH('Cyclical_after overrides'!$A167, F_Inputs_cyclical!$A$1:$A$243, 0), MATCH('Cyclical_after overrides'!Y$1, F_Inputs_cyclical!$A$1:$BE$1, 0))),
Cyclical_overrides!Y167)</f>
        <v/>
      </c>
      <c r="Z167" s="72" t="str">
        <f>IF(Cyclical_overrides!Z167 = "",
IF(INDEX(F_Inputs_cyclical!$A$1:$BE$243, MATCH('Cyclical_after overrides'!$A167, F_Inputs_cyclical!$A$1:$A$243, 0), MATCH('Cyclical_after overrides'!Z$1, F_Inputs_cyclical!$A$1:$BE$1, 0))="", "", INDEX(F_Inputs_cyclical!$A$1:$BE$243, MATCH('Cyclical_after overrides'!$A167, F_Inputs_cyclical!$A$1:$A$243, 0), MATCH('Cyclical_after overrides'!Z$1, F_Inputs_cyclical!$A$1:$BE$1, 0))),
Cyclical_overrides!Z167)</f>
        <v/>
      </c>
      <c r="AA167" s="72" t="str">
        <f>IF(Cyclical_overrides!AA167 = "",
IF(INDEX(F_Inputs_cyclical!$A$1:$BE$243, MATCH('Cyclical_after overrides'!$A167, F_Inputs_cyclical!$A$1:$A$243, 0), MATCH('Cyclical_after overrides'!AA$1, F_Inputs_cyclical!$A$1:$BE$1, 0))="", "", INDEX(F_Inputs_cyclical!$A$1:$BE$243, MATCH('Cyclical_after overrides'!$A167, F_Inputs_cyclical!$A$1:$A$243, 0), MATCH('Cyclical_after overrides'!AA$1, F_Inputs_cyclical!$A$1:$BE$1, 0))),
Cyclical_overrides!AA167)</f>
        <v/>
      </c>
      <c r="AB167" s="72" t="str">
        <f>IF(Cyclical_overrides!AB167 = "",
IF(INDEX(F_Inputs_cyclical!$A$1:$BE$243, MATCH('Cyclical_after overrides'!$A167, F_Inputs_cyclical!$A$1:$A$243, 0), MATCH('Cyclical_after overrides'!AB$1, F_Inputs_cyclical!$A$1:$BE$1, 0))="", "", INDEX(F_Inputs_cyclical!$A$1:$BE$243, MATCH('Cyclical_after overrides'!$A167, F_Inputs_cyclical!$A$1:$A$243, 0), MATCH('Cyclical_after overrides'!AB$1, F_Inputs_cyclical!$A$1:$BE$1, 0))),
Cyclical_overrides!AB167)</f>
        <v/>
      </c>
      <c r="AC167" s="72" t="str">
        <f>IF(Cyclical_overrides!AC167 = "",
IF(INDEX(F_Inputs_cyclical!$A$1:$BE$243, MATCH('Cyclical_after overrides'!$A167, F_Inputs_cyclical!$A$1:$A$243, 0), MATCH('Cyclical_after overrides'!AC$1, F_Inputs_cyclical!$A$1:$BE$1, 0))="", "", INDEX(F_Inputs_cyclical!$A$1:$BE$243, MATCH('Cyclical_after overrides'!$A167, F_Inputs_cyclical!$A$1:$A$243, 0), MATCH('Cyclical_after overrides'!AC$1, F_Inputs_cyclical!$A$1:$BE$1, 0))),
Cyclical_overrides!AC167)</f>
        <v/>
      </c>
      <c r="AD167" s="72" t="str">
        <f>IF(Cyclical_overrides!AD167 = "",
IF(INDEX(F_Inputs_cyclical!$A$1:$BE$243, MATCH('Cyclical_after overrides'!$A167, F_Inputs_cyclical!$A$1:$A$243, 0), MATCH('Cyclical_after overrides'!AD$1, F_Inputs_cyclical!$A$1:$BE$1, 0))="", "", INDEX(F_Inputs_cyclical!$A$1:$BE$243, MATCH('Cyclical_after overrides'!$A167, F_Inputs_cyclical!$A$1:$A$243, 0), MATCH('Cyclical_after overrides'!AD$1, F_Inputs_cyclical!$A$1:$BE$1, 0))),
Cyclical_overrides!AD167)</f>
        <v/>
      </c>
      <c r="AE167" s="72" t="str">
        <f>IF(Cyclical_overrides!AE167 = "",
IF(INDEX(F_Inputs_cyclical!$A$1:$BE$243, MATCH('Cyclical_after overrides'!$A167, F_Inputs_cyclical!$A$1:$A$243, 0), MATCH('Cyclical_after overrides'!AE$1, F_Inputs_cyclical!$A$1:$BE$1, 0))="", "", INDEX(F_Inputs_cyclical!$A$1:$BE$243, MATCH('Cyclical_after overrides'!$A167, F_Inputs_cyclical!$A$1:$A$243, 0), MATCH('Cyclical_after overrides'!AE$1, F_Inputs_cyclical!$A$1:$BE$1, 0))),
Cyclical_overrides!AE167)</f>
        <v/>
      </c>
      <c r="AF167" s="72" t="str">
        <f>IF(Cyclical_overrides!AF167 = "",
IF(INDEX(F_Inputs_cyclical!$A$1:$BE$243, MATCH('Cyclical_after overrides'!$A167, F_Inputs_cyclical!$A$1:$A$243, 0), MATCH('Cyclical_after overrides'!AF$1, F_Inputs_cyclical!$A$1:$BE$1, 0))="", "", INDEX(F_Inputs_cyclical!$A$1:$BE$243, MATCH('Cyclical_after overrides'!$A167, F_Inputs_cyclical!$A$1:$A$243, 0), MATCH('Cyclical_after overrides'!AF$1, F_Inputs_cyclical!$A$1:$BE$1, 0))),
Cyclical_overrides!AF167)</f>
        <v/>
      </c>
      <c r="AG167" s="72" t="str">
        <f>IF(Cyclical_overrides!AG167 = "",
IF(INDEX(F_Inputs_cyclical!$A$1:$BE$243, MATCH('Cyclical_after overrides'!$A167, F_Inputs_cyclical!$A$1:$A$243, 0), MATCH('Cyclical_after overrides'!AG$1, F_Inputs_cyclical!$A$1:$BE$1, 0))="", "", INDEX(F_Inputs_cyclical!$A$1:$BE$243, MATCH('Cyclical_after overrides'!$A167, F_Inputs_cyclical!$A$1:$A$243, 0), MATCH('Cyclical_after overrides'!AG$1, F_Inputs_cyclical!$A$1:$BE$1, 0))),
Cyclical_overrides!AG167)</f>
        <v/>
      </c>
      <c r="AH167" s="72" t="str">
        <f>IF(Cyclical_overrides!AH167 = "",
IF(INDEX(F_Inputs_cyclical!$A$1:$BE$243, MATCH('Cyclical_after overrides'!$A167, F_Inputs_cyclical!$A$1:$A$243, 0), MATCH('Cyclical_after overrides'!AH$1, F_Inputs_cyclical!$A$1:$BE$1, 0))="", "", INDEX(F_Inputs_cyclical!$A$1:$BE$243, MATCH('Cyclical_after overrides'!$A167, F_Inputs_cyclical!$A$1:$A$243, 0), MATCH('Cyclical_after overrides'!AH$1, F_Inputs_cyclical!$A$1:$BE$1, 0))),
Cyclical_overrides!AH167)</f>
        <v/>
      </c>
      <c r="AI167" s="72" t="str">
        <f>IF(Cyclical_overrides!AI167 = "",
IF(INDEX(F_Inputs_cyclical!$A$1:$BE$243, MATCH('Cyclical_after overrides'!$A167, F_Inputs_cyclical!$A$1:$A$243, 0), MATCH('Cyclical_after overrides'!AI$1, F_Inputs_cyclical!$A$1:$BE$1, 0))="", "", INDEX(F_Inputs_cyclical!$A$1:$BE$243, MATCH('Cyclical_after overrides'!$A167, F_Inputs_cyclical!$A$1:$A$243, 0), MATCH('Cyclical_after overrides'!AI$1, F_Inputs_cyclical!$A$1:$BE$1, 0))),
Cyclical_overrides!AI167)</f>
        <v/>
      </c>
      <c r="AJ167" s="72" t="str">
        <f>IF(Cyclical_overrides!AJ167 = "",
IF(INDEX(F_Inputs_cyclical!$A$1:$BE$243, MATCH('Cyclical_after overrides'!$A167, F_Inputs_cyclical!$A$1:$A$243, 0), MATCH('Cyclical_after overrides'!AJ$1, F_Inputs_cyclical!$A$1:$BE$1, 0))="", "", INDEX(F_Inputs_cyclical!$A$1:$BE$243, MATCH('Cyclical_after overrides'!$A167, F_Inputs_cyclical!$A$1:$A$243, 0), MATCH('Cyclical_after overrides'!AJ$1, F_Inputs_cyclical!$A$1:$BE$1, 0))),
Cyclical_overrides!AJ167)</f>
        <v/>
      </c>
      <c r="AK167" s="72" t="str">
        <f>IF(Cyclical_overrides!AK167 = "",
IF(INDEX(F_Inputs_cyclical!$A$1:$BE$243, MATCH('Cyclical_after overrides'!$A167, F_Inputs_cyclical!$A$1:$A$243, 0), MATCH('Cyclical_after overrides'!AK$1, F_Inputs_cyclical!$A$1:$BE$1, 0))="", "", INDEX(F_Inputs_cyclical!$A$1:$BE$243, MATCH('Cyclical_after overrides'!$A167, F_Inputs_cyclical!$A$1:$A$243, 0), MATCH('Cyclical_after overrides'!AK$1, F_Inputs_cyclical!$A$1:$BE$1, 0))),
Cyclical_overrides!AK167)</f>
        <v/>
      </c>
      <c r="AL167" s="72" t="str">
        <f>IF(Cyclical_overrides!AL167 = "",
IF(INDEX(F_Inputs_cyclical!$A$1:$BE$243, MATCH('Cyclical_after overrides'!$A167, F_Inputs_cyclical!$A$1:$A$243, 0), MATCH('Cyclical_after overrides'!AL$1, F_Inputs_cyclical!$A$1:$BE$1, 0))="", "", INDEX(F_Inputs_cyclical!$A$1:$BE$243, MATCH('Cyclical_after overrides'!$A167, F_Inputs_cyclical!$A$1:$A$243, 0), MATCH('Cyclical_after overrides'!AL$1, F_Inputs_cyclical!$A$1:$BE$1, 0))),
Cyclical_overrides!AL167)</f>
        <v/>
      </c>
      <c r="AM167" s="72" t="str">
        <f>IF(Cyclical_overrides!AM167 = "",
IF(INDEX(F_Inputs_cyclical!$A$1:$BE$243, MATCH('Cyclical_after overrides'!$A167, F_Inputs_cyclical!$A$1:$A$243, 0), MATCH('Cyclical_after overrides'!AM$1, F_Inputs_cyclical!$A$1:$BE$1, 0))="", "", INDEX(F_Inputs_cyclical!$A$1:$BE$243, MATCH('Cyclical_after overrides'!$A167, F_Inputs_cyclical!$A$1:$A$243, 0), MATCH('Cyclical_after overrides'!AM$1, F_Inputs_cyclical!$A$1:$BE$1, 0))),
Cyclical_overrides!AM167)</f>
        <v/>
      </c>
      <c r="AN167" s="72" t="str">
        <f>IF(Cyclical_overrides!AN167 = "",
IF(INDEX(F_Inputs_cyclical!$A$1:$BE$243, MATCH('Cyclical_after overrides'!$A167, F_Inputs_cyclical!$A$1:$A$243, 0), MATCH('Cyclical_after overrides'!AN$1, F_Inputs_cyclical!$A$1:$BE$1, 0))="", "", INDEX(F_Inputs_cyclical!$A$1:$BE$243, MATCH('Cyclical_after overrides'!$A167, F_Inputs_cyclical!$A$1:$A$243, 0), MATCH('Cyclical_after overrides'!AN$1, F_Inputs_cyclical!$A$1:$BE$1, 0))),
Cyclical_overrides!AN167)</f>
        <v/>
      </c>
      <c r="AO167" s="72" t="str">
        <f>IF(Cyclical_overrides!AO167 = "",
IF(INDEX(F_Inputs_cyclical!$A$1:$BE$243, MATCH('Cyclical_after overrides'!$A167, F_Inputs_cyclical!$A$1:$A$243, 0), MATCH('Cyclical_after overrides'!AO$1, F_Inputs_cyclical!$A$1:$BE$1, 0))="", "", INDEX(F_Inputs_cyclical!$A$1:$BE$243, MATCH('Cyclical_after overrides'!$A167, F_Inputs_cyclical!$A$1:$A$243, 0), MATCH('Cyclical_after overrides'!AO$1, F_Inputs_cyclical!$A$1:$BE$1, 0))),
Cyclical_overrides!AO167)</f>
        <v/>
      </c>
      <c r="AP167" s="72" t="str">
        <f>IF(Cyclical_overrides!AP167 = "",
IF(INDEX(F_Inputs_cyclical!$A$1:$BE$243, MATCH('Cyclical_after overrides'!$A167, F_Inputs_cyclical!$A$1:$A$243, 0), MATCH('Cyclical_after overrides'!AP$1, F_Inputs_cyclical!$A$1:$BE$1, 0))="", "", INDEX(F_Inputs_cyclical!$A$1:$BE$243, MATCH('Cyclical_after overrides'!$A167, F_Inputs_cyclical!$A$1:$A$243, 0), MATCH('Cyclical_after overrides'!AP$1, F_Inputs_cyclical!$A$1:$BE$1, 0))),
Cyclical_overrides!AP167)</f>
        <v/>
      </c>
      <c r="AQ167" s="72" t="str">
        <f>IF(Cyclical_overrides!AQ167 = "",
IF(INDEX(F_Inputs_cyclical!$A$1:$BE$243, MATCH('Cyclical_after overrides'!$A167, F_Inputs_cyclical!$A$1:$A$243, 0), MATCH('Cyclical_after overrides'!AQ$1, F_Inputs_cyclical!$A$1:$BE$1, 0))="", "", INDEX(F_Inputs_cyclical!$A$1:$BE$243, MATCH('Cyclical_after overrides'!$A167, F_Inputs_cyclical!$A$1:$A$243, 0), MATCH('Cyclical_after overrides'!AQ$1, F_Inputs_cyclical!$A$1:$BE$1, 0))),
Cyclical_overrides!AQ167)</f>
        <v/>
      </c>
      <c r="AR167" s="72" t="str">
        <f>IF(Cyclical_overrides!AR167 = "",
IF(INDEX(F_Inputs_cyclical!$A$1:$BE$243, MATCH('Cyclical_after overrides'!$A167, F_Inputs_cyclical!$A$1:$A$243, 0), MATCH('Cyclical_after overrides'!AR$1, F_Inputs_cyclical!$A$1:$BE$1, 0))="", "", INDEX(F_Inputs_cyclical!$A$1:$BE$243, MATCH('Cyclical_after overrides'!$A167, F_Inputs_cyclical!$A$1:$A$243, 0), MATCH('Cyclical_after overrides'!AR$1, F_Inputs_cyclical!$A$1:$BE$1, 0))),
Cyclical_overrides!AR167)</f>
        <v/>
      </c>
      <c r="AS167" s="72" t="str">
        <f>IF(Cyclical_overrides!AS167 = "",
IF(INDEX(F_Inputs_cyclical!$A$1:$BE$243, MATCH('Cyclical_after overrides'!$A167, F_Inputs_cyclical!$A$1:$A$243, 0), MATCH('Cyclical_after overrides'!AS$1, F_Inputs_cyclical!$A$1:$BE$1, 0))="", "", INDEX(F_Inputs_cyclical!$A$1:$BE$243, MATCH('Cyclical_after overrides'!$A167, F_Inputs_cyclical!$A$1:$A$243, 0), MATCH('Cyclical_after overrides'!AS$1, F_Inputs_cyclical!$A$1:$BE$1, 0))),
Cyclical_overrides!AS167)</f>
        <v/>
      </c>
      <c r="AT167" s="72" t="str">
        <f>IF(Cyclical_overrides!AT167 = "",
IF(INDEX(F_Inputs_cyclical!$A$1:$BE$243, MATCH('Cyclical_after overrides'!$A167, F_Inputs_cyclical!$A$1:$A$243, 0), MATCH('Cyclical_after overrides'!AT$1, F_Inputs_cyclical!$A$1:$BE$1, 0))="", "", INDEX(F_Inputs_cyclical!$A$1:$BE$243, MATCH('Cyclical_after overrides'!$A167, F_Inputs_cyclical!$A$1:$A$243, 0), MATCH('Cyclical_after overrides'!AT$1, F_Inputs_cyclical!$A$1:$BE$1, 0))),
Cyclical_overrides!AT167)</f>
        <v/>
      </c>
      <c r="AU167" s="72" t="str">
        <f>IF(Cyclical_overrides!AU167 = "",
IF(INDEX(F_Inputs_cyclical!$A$1:$BE$243, MATCH('Cyclical_after overrides'!$A167, F_Inputs_cyclical!$A$1:$A$243, 0), MATCH('Cyclical_after overrides'!AU$1, F_Inputs_cyclical!$A$1:$BE$1, 0))="", "", INDEX(F_Inputs_cyclical!$A$1:$BE$243, MATCH('Cyclical_after overrides'!$A167, F_Inputs_cyclical!$A$1:$A$243, 0), MATCH('Cyclical_after overrides'!AU$1, F_Inputs_cyclical!$A$1:$BE$1, 0))),
Cyclical_overrides!AU167)</f>
        <v/>
      </c>
      <c r="AV167" s="72" t="str">
        <f>IF(Cyclical_overrides!AV167 = "",
IF(INDEX(F_Inputs_cyclical!$A$1:$BE$243, MATCH('Cyclical_after overrides'!$A167, F_Inputs_cyclical!$A$1:$A$243, 0), MATCH('Cyclical_after overrides'!AV$1, F_Inputs_cyclical!$A$1:$BE$1, 0))="", "", INDEX(F_Inputs_cyclical!$A$1:$BE$243, MATCH('Cyclical_after overrides'!$A167, F_Inputs_cyclical!$A$1:$A$243, 0), MATCH('Cyclical_after overrides'!AV$1, F_Inputs_cyclical!$A$1:$BE$1, 0))),
Cyclical_overrides!AV167)</f>
        <v/>
      </c>
      <c r="AW167" s="72">
        <f>IF(Cyclical_overrides!AW167 = "",
IF(INDEX(F_Inputs_cyclical!$A$1:$BE$243, MATCH('Cyclical_after overrides'!$A167, F_Inputs_cyclical!$A$1:$A$243, 0), MATCH('Cyclical_after overrides'!AW$1, F_Inputs_cyclical!$A$1:$BE$1, 0))="", "", INDEX(F_Inputs_cyclical!$A$1:$BE$243, MATCH('Cyclical_after overrides'!$A167, F_Inputs_cyclical!$A$1:$A$243, 0), MATCH('Cyclical_after overrides'!AW$1, F_Inputs_cyclical!$A$1:$BE$1, 0))),
Cyclical_overrides!AW167)</f>
        <v>1</v>
      </c>
      <c r="AX167" s="72">
        <f>IF(Cyclical_overrides!AX167 = "",
IF(INDEX(F_Inputs_cyclical!$A$1:$BE$243, MATCH('Cyclical_after overrides'!$A167, F_Inputs_cyclical!$A$1:$A$243, 0), MATCH('Cyclical_after overrides'!AX$1, F_Inputs_cyclical!$A$1:$BE$1, 0))="", "", INDEX(F_Inputs_cyclical!$A$1:$BE$243, MATCH('Cyclical_after overrides'!$A167, F_Inputs_cyclical!$A$1:$A$243, 0), MATCH('Cyclical_after overrides'!AX$1, F_Inputs_cyclical!$A$1:$BE$1, 0))),
Cyclical_overrides!AX167)</f>
        <v>17.574167568876007</v>
      </c>
      <c r="AY167" s="72">
        <f>IF(Cyclical_overrides!AY167 = "",
IF(INDEX(F_Inputs_cyclical!$A$1:$BE$243, MATCH('Cyclical_after overrides'!$A167, F_Inputs_cyclical!$A$1:$A$243, 0), MATCH('Cyclical_after overrides'!AY$1, F_Inputs_cyclical!$A$1:$BE$1, 0))="", "", INDEX(F_Inputs_cyclical!$A$1:$BE$243, MATCH('Cyclical_after overrides'!$A167, F_Inputs_cyclical!$A$1:$A$243, 0), MATCH('Cyclical_after overrides'!AY$1, F_Inputs_cyclical!$A$1:$BE$1, 0))),
Cyclical_overrides!AY167)</f>
        <v>142.42629603616595</v>
      </c>
      <c r="AZ167" s="72">
        <f>IF(Cyclical_overrides!AZ167 = "",
IF(INDEX(F_Inputs_cyclical!$A$1:$BE$243, MATCH('Cyclical_after overrides'!$A167, F_Inputs_cyclical!$A$1:$A$243, 0), MATCH('Cyclical_after overrides'!AZ$1, F_Inputs_cyclical!$A$1:$BE$1, 0))="", "", INDEX(F_Inputs_cyclical!$A$1:$BE$243, MATCH('Cyclical_after overrides'!$A167, F_Inputs_cyclical!$A$1:$A$243, 0), MATCH('Cyclical_after overrides'!AZ$1, F_Inputs_cyclical!$A$1:$BE$1, 0))),
Cyclical_overrides!AZ167)</f>
        <v>1.4234791855656581</v>
      </c>
      <c r="BA167" s="72">
        <f>IF(Cyclical_overrides!BA167 = "",
IF(INDEX(F_Inputs_cyclical!$A$1:$BE$243, MATCH('Cyclical_after overrides'!$A167, F_Inputs_cyclical!$A$1:$A$243, 0), MATCH('Cyclical_after overrides'!BA$1, F_Inputs_cyclical!$A$1:$BE$1, 0))="", "", INDEX(F_Inputs_cyclical!$A$1:$BE$243, MATCH('Cyclical_after overrides'!$A167, F_Inputs_cyclical!$A$1:$A$243, 0), MATCH('Cyclical_after overrides'!BA$1, F_Inputs_cyclical!$A$1:$BE$1, 0))),
Cyclical_overrides!BA167)</f>
        <v>9.6646415347800314</v>
      </c>
      <c r="BB167" s="72">
        <f>IF(Cyclical_overrides!BB167 = "",
IF(INDEX(F_Inputs_cyclical!$A$1:$BE$243, MATCH('Cyclical_after overrides'!$A167, F_Inputs_cyclical!$A$1:$A$243, 0), MATCH('Cyclical_after overrides'!BB$1, F_Inputs_cyclical!$A$1:$BE$1, 0))="", "", INDEX(F_Inputs_cyclical!$A$1:$BE$243, MATCH('Cyclical_after overrides'!$A167, F_Inputs_cyclical!$A$1:$A$243, 0), MATCH('Cyclical_after overrides'!BB$1, F_Inputs_cyclical!$A$1:$BE$1, 0))),
Cyclical_overrides!BB167)</f>
        <v>9.6646415347800314</v>
      </c>
      <c r="BC167" s="72">
        <f>IF(Cyclical_overrides!BC167 = "",
IF(INDEX(F_Inputs_cyclical!$A$1:$BE$243, MATCH('Cyclical_after overrides'!$A167, F_Inputs_cyclical!$A$1:$A$243, 0), MATCH('Cyclical_after overrides'!BC$1, F_Inputs_cyclical!$A$1:$BE$1, 0))="", "", INDEX(F_Inputs_cyclical!$A$1:$BE$243, MATCH('Cyclical_after overrides'!$A167, F_Inputs_cyclical!$A$1:$A$243, 0), MATCH('Cyclical_after overrides'!BC$1, F_Inputs_cyclical!$A$1:$BE$1, 0))),
Cyclical_overrides!BC167)</f>
        <v>11.285486523164408</v>
      </c>
      <c r="BD167" s="72" t="str">
        <f>IF(Cyclical_overrides!BD167 = "",
IF(INDEX(F_Inputs_cyclical!$A$1:$BE$243, MATCH('Cyclical_after overrides'!$A167, F_Inputs_cyclical!$A$1:$A$243, 0), MATCH('Cyclical_after overrides'!BD$1, F_Inputs_cyclical!$A$1:$BE$1, 0))="", "", INDEX(F_Inputs_cyclical!$A$1:$BE$243, MATCH('Cyclical_after overrides'!$A167, F_Inputs_cyclical!$A$1:$A$243, 0), MATCH('Cyclical_after overrides'!BD$1, F_Inputs_cyclical!$A$1:$BE$1, 0))),
Cyclical_overrides!BD167)</f>
        <v/>
      </c>
      <c r="BE167" s="194"/>
    </row>
    <row r="168" spans="1:57" x14ac:dyDescent="0.4">
      <c r="A168" s="63" t="str">
        <f t="shared" si="2"/>
        <v>BWH24</v>
      </c>
      <c r="B168" s="63" t="s">
        <v>421</v>
      </c>
      <c r="C168" s="63" t="s">
        <v>263</v>
      </c>
      <c r="D168" s="72" t="str">
        <f>IF(Cyclical_overrides!D168 = "",
IF(INDEX(F_Inputs_cyclical!$A$1:$BE$243, MATCH('Cyclical_after overrides'!$A168, F_Inputs_cyclical!$A$1:$A$243, 0), MATCH('Cyclical_after overrides'!D$1, F_Inputs_cyclical!$A$1:$BE$1, 0))="", "", INDEX(F_Inputs_cyclical!$A$1:$BE$243, MATCH('Cyclical_after overrides'!$A168, F_Inputs_cyclical!$A$1:$A$243, 0), MATCH('Cyclical_after overrides'!D$1, F_Inputs_cyclical!$A$1:$BE$1, 0))),
Cyclical_overrides!D168)</f>
        <v/>
      </c>
      <c r="E168" s="72" t="str">
        <f>IF(Cyclical_overrides!E168 = "",
IF(INDEX(F_Inputs_cyclical!$A$1:$BE$243, MATCH('Cyclical_after overrides'!$A168, F_Inputs_cyclical!$A$1:$A$243, 0), MATCH('Cyclical_after overrides'!E$1, F_Inputs_cyclical!$A$1:$BE$1, 0))="", "", INDEX(F_Inputs_cyclical!$A$1:$BE$243, MATCH('Cyclical_after overrides'!$A168, F_Inputs_cyclical!$A$1:$A$243, 0), MATCH('Cyclical_after overrides'!E$1, F_Inputs_cyclical!$A$1:$BE$1, 0))),
Cyclical_overrides!E168)</f>
        <v/>
      </c>
      <c r="F168" s="72" t="str">
        <f>IF(Cyclical_overrides!F168 = "",
IF(INDEX(F_Inputs_cyclical!$A$1:$BE$243, MATCH('Cyclical_after overrides'!$A168, F_Inputs_cyclical!$A$1:$A$243, 0), MATCH('Cyclical_after overrides'!F$1, F_Inputs_cyclical!$A$1:$BE$1, 0))="", "", INDEX(F_Inputs_cyclical!$A$1:$BE$243, MATCH('Cyclical_after overrides'!$A168, F_Inputs_cyclical!$A$1:$A$243, 0), MATCH('Cyclical_after overrides'!F$1, F_Inputs_cyclical!$A$1:$BE$1, 0))),
Cyclical_overrides!F168)</f>
        <v/>
      </c>
      <c r="G168" s="72" t="str">
        <f>IF(Cyclical_overrides!G168 = "",
IF(INDEX(F_Inputs_cyclical!$A$1:$BE$243, MATCH('Cyclical_after overrides'!$A168, F_Inputs_cyclical!$A$1:$A$243, 0), MATCH('Cyclical_after overrides'!G$1, F_Inputs_cyclical!$A$1:$BE$1, 0))="", "", INDEX(F_Inputs_cyclical!$A$1:$BE$243, MATCH('Cyclical_after overrides'!$A168, F_Inputs_cyclical!$A$1:$A$243, 0), MATCH('Cyclical_after overrides'!G$1, F_Inputs_cyclical!$A$1:$BE$1, 0))),
Cyclical_overrides!G168)</f>
        <v/>
      </c>
      <c r="H168" s="72" t="str">
        <f>IF(Cyclical_overrides!H168 = "",
IF(INDEX(F_Inputs_cyclical!$A$1:$BE$243, MATCH('Cyclical_after overrides'!$A168, F_Inputs_cyclical!$A$1:$A$243, 0), MATCH('Cyclical_after overrides'!H$1, F_Inputs_cyclical!$A$1:$BE$1, 0))="", "", INDEX(F_Inputs_cyclical!$A$1:$BE$243, MATCH('Cyclical_after overrides'!$A168, F_Inputs_cyclical!$A$1:$A$243, 0), MATCH('Cyclical_after overrides'!H$1, F_Inputs_cyclical!$A$1:$BE$1, 0))),
Cyclical_overrides!H168)</f>
        <v/>
      </c>
      <c r="I168" s="72" t="str">
        <f>IF(Cyclical_overrides!I168 = "",
IF(INDEX(F_Inputs_cyclical!$A$1:$BE$243, MATCH('Cyclical_after overrides'!$A168, F_Inputs_cyclical!$A$1:$A$243, 0), MATCH('Cyclical_after overrides'!I$1, F_Inputs_cyclical!$A$1:$BE$1, 0))="", "", INDEX(F_Inputs_cyclical!$A$1:$BE$243, MATCH('Cyclical_after overrides'!$A168, F_Inputs_cyclical!$A$1:$A$243, 0), MATCH('Cyclical_after overrides'!I$1, F_Inputs_cyclical!$A$1:$BE$1, 0))),
Cyclical_overrides!I168)</f>
        <v/>
      </c>
      <c r="J168" s="72" t="str">
        <f>IF(Cyclical_overrides!J168 = "",
IF(INDEX(F_Inputs_cyclical!$A$1:$BE$243, MATCH('Cyclical_after overrides'!$A168, F_Inputs_cyclical!$A$1:$A$243, 0), MATCH('Cyclical_after overrides'!J$1, F_Inputs_cyclical!$A$1:$BE$1, 0))="", "", INDEX(F_Inputs_cyclical!$A$1:$BE$243, MATCH('Cyclical_after overrides'!$A168, F_Inputs_cyclical!$A$1:$A$243, 0), MATCH('Cyclical_after overrides'!J$1, F_Inputs_cyclical!$A$1:$BE$1, 0))),
Cyclical_overrides!J168)</f>
        <v/>
      </c>
      <c r="K168" s="72" t="str">
        <f>IF(Cyclical_overrides!K168 = "",
IF(INDEX(F_Inputs_cyclical!$A$1:$BE$243, MATCH('Cyclical_after overrides'!$A168, F_Inputs_cyclical!$A$1:$A$243, 0), MATCH('Cyclical_after overrides'!K$1, F_Inputs_cyclical!$A$1:$BE$1, 0))="", "", INDEX(F_Inputs_cyclical!$A$1:$BE$243, MATCH('Cyclical_after overrides'!$A168, F_Inputs_cyclical!$A$1:$A$243, 0), MATCH('Cyclical_after overrides'!K$1, F_Inputs_cyclical!$A$1:$BE$1, 0))),
Cyclical_overrides!K168)</f>
        <v/>
      </c>
      <c r="L168" s="72" t="str">
        <f>IF(Cyclical_overrides!L168 = "",
IF(INDEX(F_Inputs_cyclical!$A$1:$BE$243, MATCH('Cyclical_after overrides'!$A168, F_Inputs_cyclical!$A$1:$A$243, 0), MATCH('Cyclical_after overrides'!L$1, F_Inputs_cyclical!$A$1:$BE$1, 0))="", "", INDEX(F_Inputs_cyclical!$A$1:$BE$243, MATCH('Cyclical_after overrides'!$A168, F_Inputs_cyclical!$A$1:$A$243, 0), MATCH('Cyclical_after overrides'!L$1, F_Inputs_cyclical!$A$1:$BE$1, 0))),
Cyclical_overrides!L168)</f>
        <v/>
      </c>
      <c r="M168" s="72" t="str">
        <f>IF(Cyclical_overrides!M168 = "",
IF(INDEX(F_Inputs_cyclical!$A$1:$BE$243, MATCH('Cyclical_after overrides'!$A168, F_Inputs_cyclical!$A$1:$A$243, 0), MATCH('Cyclical_after overrides'!M$1, F_Inputs_cyclical!$A$1:$BE$1, 0))="", "", INDEX(F_Inputs_cyclical!$A$1:$BE$243, MATCH('Cyclical_after overrides'!$A168, F_Inputs_cyclical!$A$1:$A$243, 0), MATCH('Cyclical_after overrides'!M$1, F_Inputs_cyclical!$A$1:$BE$1, 0))),
Cyclical_overrides!M168)</f>
        <v/>
      </c>
      <c r="N168" s="72" t="str">
        <f>IF(Cyclical_overrides!N168 = "",
IF(INDEX(F_Inputs_cyclical!$A$1:$BE$243, MATCH('Cyclical_after overrides'!$A168, F_Inputs_cyclical!$A$1:$A$243, 0), MATCH('Cyclical_after overrides'!N$1, F_Inputs_cyclical!$A$1:$BE$1, 0))="", "", INDEX(F_Inputs_cyclical!$A$1:$BE$243, MATCH('Cyclical_after overrides'!$A168, F_Inputs_cyclical!$A$1:$A$243, 0), MATCH('Cyclical_after overrides'!N$1, F_Inputs_cyclical!$A$1:$BE$1, 0))),
Cyclical_overrides!N168)</f>
        <v/>
      </c>
      <c r="O168" s="72" t="str">
        <f>IF(Cyclical_overrides!O168 = "",
IF(INDEX(F_Inputs_cyclical!$A$1:$BE$243, MATCH('Cyclical_after overrides'!$A168, F_Inputs_cyclical!$A$1:$A$243, 0), MATCH('Cyclical_after overrides'!O$1, F_Inputs_cyclical!$A$1:$BE$1, 0))="", "", INDEX(F_Inputs_cyclical!$A$1:$BE$243, MATCH('Cyclical_after overrides'!$A168, F_Inputs_cyclical!$A$1:$A$243, 0), MATCH('Cyclical_after overrides'!O$1, F_Inputs_cyclical!$A$1:$BE$1, 0))),
Cyclical_overrides!O168)</f>
        <v/>
      </c>
      <c r="P168" s="72" t="str">
        <f>IF(Cyclical_overrides!P168 = "",
IF(INDEX(F_Inputs_cyclical!$A$1:$BE$243, MATCH('Cyclical_after overrides'!$A168, F_Inputs_cyclical!$A$1:$A$243, 0), MATCH('Cyclical_after overrides'!P$1, F_Inputs_cyclical!$A$1:$BE$1, 0))="", "", INDEX(F_Inputs_cyclical!$A$1:$BE$243, MATCH('Cyclical_after overrides'!$A168, F_Inputs_cyclical!$A$1:$A$243, 0), MATCH('Cyclical_after overrides'!P$1, F_Inputs_cyclical!$A$1:$BE$1, 0))),
Cyclical_overrides!P168)</f>
        <v/>
      </c>
      <c r="Q168" s="72" t="str">
        <f>IF(Cyclical_overrides!Q168 = "",
IF(INDEX(F_Inputs_cyclical!$A$1:$BE$243, MATCH('Cyclical_after overrides'!$A168, F_Inputs_cyclical!$A$1:$A$243, 0), MATCH('Cyclical_after overrides'!Q$1, F_Inputs_cyclical!$A$1:$BE$1, 0))="", "", INDEX(F_Inputs_cyclical!$A$1:$BE$243, MATCH('Cyclical_after overrides'!$A168, F_Inputs_cyclical!$A$1:$A$243, 0), MATCH('Cyclical_after overrides'!Q$1, F_Inputs_cyclical!$A$1:$BE$1, 0))),
Cyclical_overrides!Q168)</f>
        <v/>
      </c>
      <c r="R168" s="72" t="str">
        <f>IF(Cyclical_overrides!R168 = "",
IF(INDEX(F_Inputs_cyclical!$A$1:$BE$243, MATCH('Cyclical_after overrides'!$A168, F_Inputs_cyclical!$A$1:$A$243, 0), MATCH('Cyclical_after overrides'!R$1, F_Inputs_cyclical!$A$1:$BE$1, 0))="", "", INDEX(F_Inputs_cyclical!$A$1:$BE$243, MATCH('Cyclical_after overrides'!$A168, F_Inputs_cyclical!$A$1:$A$243, 0), MATCH('Cyclical_after overrides'!R$1, F_Inputs_cyclical!$A$1:$BE$1, 0))),
Cyclical_overrides!R168)</f>
        <v/>
      </c>
      <c r="S168" s="72" t="str">
        <f>IF(Cyclical_overrides!S168 = "",
IF(INDEX(F_Inputs_cyclical!$A$1:$BE$243, MATCH('Cyclical_after overrides'!$A168, F_Inputs_cyclical!$A$1:$A$243, 0), MATCH('Cyclical_after overrides'!S$1, F_Inputs_cyclical!$A$1:$BE$1, 0))="", "", INDEX(F_Inputs_cyclical!$A$1:$BE$243, MATCH('Cyclical_after overrides'!$A168, F_Inputs_cyclical!$A$1:$A$243, 0), MATCH('Cyclical_after overrides'!S$1, F_Inputs_cyclical!$A$1:$BE$1, 0))),
Cyclical_overrides!S168)</f>
        <v/>
      </c>
      <c r="T168" s="72" t="str">
        <f>IF(Cyclical_overrides!T168 = "",
IF(INDEX(F_Inputs_cyclical!$A$1:$BE$243, MATCH('Cyclical_after overrides'!$A168, F_Inputs_cyclical!$A$1:$A$243, 0), MATCH('Cyclical_after overrides'!T$1, F_Inputs_cyclical!$A$1:$BE$1, 0))="", "", INDEX(F_Inputs_cyclical!$A$1:$BE$243, MATCH('Cyclical_after overrides'!$A168, F_Inputs_cyclical!$A$1:$A$243, 0), MATCH('Cyclical_after overrides'!T$1, F_Inputs_cyclical!$A$1:$BE$1, 0))),
Cyclical_overrides!T168)</f>
        <v/>
      </c>
      <c r="U168" s="72" t="str">
        <f>IF(Cyclical_overrides!U168 = "",
IF(INDEX(F_Inputs_cyclical!$A$1:$BE$243, MATCH('Cyclical_after overrides'!$A168, F_Inputs_cyclical!$A$1:$A$243, 0), MATCH('Cyclical_after overrides'!U$1, F_Inputs_cyclical!$A$1:$BE$1, 0))="", "", INDEX(F_Inputs_cyclical!$A$1:$BE$243, MATCH('Cyclical_after overrides'!$A168, F_Inputs_cyclical!$A$1:$A$243, 0), MATCH('Cyclical_after overrides'!U$1, F_Inputs_cyclical!$A$1:$BE$1, 0))),
Cyclical_overrides!U168)</f>
        <v/>
      </c>
      <c r="V168" s="72" t="str">
        <f>IF(Cyclical_overrides!V168 = "",
IF(INDEX(F_Inputs_cyclical!$A$1:$BE$243, MATCH('Cyclical_after overrides'!$A168, F_Inputs_cyclical!$A$1:$A$243, 0), MATCH('Cyclical_after overrides'!V$1, F_Inputs_cyclical!$A$1:$BE$1, 0))="", "", INDEX(F_Inputs_cyclical!$A$1:$BE$243, MATCH('Cyclical_after overrides'!$A168, F_Inputs_cyclical!$A$1:$A$243, 0), MATCH('Cyclical_after overrides'!V$1, F_Inputs_cyclical!$A$1:$BE$1, 0))),
Cyclical_overrides!V168)</f>
        <v/>
      </c>
      <c r="W168" s="72" t="str">
        <f>IF(Cyclical_overrides!W168 = "",
IF(INDEX(F_Inputs_cyclical!$A$1:$BE$243, MATCH('Cyclical_after overrides'!$A168, F_Inputs_cyclical!$A$1:$A$243, 0), MATCH('Cyclical_after overrides'!W$1, F_Inputs_cyclical!$A$1:$BE$1, 0))="", "", INDEX(F_Inputs_cyclical!$A$1:$BE$243, MATCH('Cyclical_after overrides'!$A168, F_Inputs_cyclical!$A$1:$A$243, 0), MATCH('Cyclical_after overrides'!W$1, F_Inputs_cyclical!$A$1:$BE$1, 0))),
Cyclical_overrides!W168)</f>
        <v/>
      </c>
      <c r="X168" s="72" t="str">
        <f>IF(Cyclical_overrides!X168 = "",
IF(INDEX(F_Inputs_cyclical!$A$1:$BE$243, MATCH('Cyclical_after overrides'!$A168, F_Inputs_cyclical!$A$1:$A$243, 0), MATCH('Cyclical_after overrides'!X$1, F_Inputs_cyclical!$A$1:$BE$1, 0))="", "", INDEX(F_Inputs_cyclical!$A$1:$BE$243, MATCH('Cyclical_after overrides'!$A168, F_Inputs_cyclical!$A$1:$A$243, 0), MATCH('Cyclical_after overrides'!X$1, F_Inputs_cyclical!$A$1:$BE$1, 0))),
Cyclical_overrides!X168)</f>
        <v/>
      </c>
      <c r="Y168" s="72" t="str">
        <f>IF(Cyclical_overrides!Y168 = "",
IF(INDEX(F_Inputs_cyclical!$A$1:$BE$243, MATCH('Cyclical_after overrides'!$A168, F_Inputs_cyclical!$A$1:$A$243, 0), MATCH('Cyclical_after overrides'!Y$1, F_Inputs_cyclical!$A$1:$BE$1, 0))="", "", INDEX(F_Inputs_cyclical!$A$1:$BE$243, MATCH('Cyclical_after overrides'!$A168, F_Inputs_cyclical!$A$1:$A$243, 0), MATCH('Cyclical_after overrides'!Y$1, F_Inputs_cyclical!$A$1:$BE$1, 0))),
Cyclical_overrides!Y168)</f>
        <v/>
      </c>
      <c r="Z168" s="72" t="str">
        <f>IF(Cyclical_overrides!Z168 = "",
IF(INDEX(F_Inputs_cyclical!$A$1:$BE$243, MATCH('Cyclical_after overrides'!$A168, F_Inputs_cyclical!$A$1:$A$243, 0), MATCH('Cyclical_after overrides'!Z$1, F_Inputs_cyclical!$A$1:$BE$1, 0))="", "", INDEX(F_Inputs_cyclical!$A$1:$BE$243, MATCH('Cyclical_after overrides'!$A168, F_Inputs_cyclical!$A$1:$A$243, 0), MATCH('Cyclical_after overrides'!Z$1, F_Inputs_cyclical!$A$1:$BE$1, 0))),
Cyclical_overrides!Z168)</f>
        <v/>
      </c>
      <c r="AA168" s="72" t="str">
        <f>IF(Cyclical_overrides!AA168 = "",
IF(INDEX(F_Inputs_cyclical!$A$1:$BE$243, MATCH('Cyclical_after overrides'!$A168, F_Inputs_cyclical!$A$1:$A$243, 0), MATCH('Cyclical_after overrides'!AA$1, F_Inputs_cyclical!$A$1:$BE$1, 0))="", "", INDEX(F_Inputs_cyclical!$A$1:$BE$243, MATCH('Cyclical_after overrides'!$A168, F_Inputs_cyclical!$A$1:$A$243, 0), MATCH('Cyclical_after overrides'!AA$1, F_Inputs_cyclical!$A$1:$BE$1, 0))),
Cyclical_overrides!AA168)</f>
        <v/>
      </c>
      <c r="AB168" s="72" t="str">
        <f>IF(Cyclical_overrides!AB168 = "",
IF(INDEX(F_Inputs_cyclical!$A$1:$BE$243, MATCH('Cyclical_after overrides'!$A168, F_Inputs_cyclical!$A$1:$A$243, 0), MATCH('Cyclical_after overrides'!AB$1, F_Inputs_cyclical!$A$1:$BE$1, 0))="", "", INDEX(F_Inputs_cyclical!$A$1:$BE$243, MATCH('Cyclical_after overrides'!$A168, F_Inputs_cyclical!$A$1:$A$243, 0), MATCH('Cyclical_after overrides'!AB$1, F_Inputs_cyclical!$A$1:$BE$1, 0))),
Cyclical_overrides!AB168)</f>
        <v/>
      </c>
      <c r="AC168" s="72" t="str">
        <f>IF(Cyclical_overrides!AC168 = "",
IF(INDEX(F_Inputs_cyclical!$A$1:$BE$243, MATCH('Cyclical_after overrides'!$A168, F_Inputs_cyclical!$A$1:$A$243, 0), MATCH('Cyclical_after overrides'!AC$1, F_Inputs_cyclical!$A$1:$BE$1, 0))="", "", INDEX(F_Inputs_cyclical!$A$1:$BE$243, MATCH('Cyclical_after overrides'!$A168, F_Inputs_cyclical!$A$1:$A$243, 0), MATCH('Cyclical_after overrides'!AC$1, F_Inputs_cyclical!$A$1:$BE$1, 0))),
Cyclical_overrides!AC168)</f>
        <v/>
      </c>
      <c r="AD168" s="72" t="str">
        <f>IF(Cyclical_overrides!AD168 = "",
IF(INDEX(F_Inputs_cyclical!$A$1:$BE$243, MATCH('Cyclical_after overrides'!$A168, F_Inputs_cyclical!$A$1:$A$243, 0), MATCH('Cyclical_after overrides'!AD$1, F_Inputs_cyclical!$A$1:$BE$1, 0))="", "", INDEX(F_Inputs_cyclical!$A$1:$BE$243, MATCH('Cyclical_after overrides'!$A168, F_Inputs_cyclical!$A$1:$A$243, 0), MATCH('Cyclical_after overrides'!AD$1, F_Inputs_cyclical!$A$1:$BE$1, 0))),
Cyclical_overrides!AD168)</f>
        <v/>
      </c>
      <c r="AE168" s="72" t="str">
        <f>IF(Cyclical_overrides!AE168 = "",
IF(INDEX(F_Inputs_cyclical!$A$1:$BE$243, MATCH('Cyclical_after overrides'!$A168, F_Inputs_cyclical!$A$1:$A$243, 0), MATCH('Cyclical_after overrides'!AE$1, F_Inputs_cyclical!$A$1:$BE$1, 0))="", "", INDEX(F_Inputs_cyclical!$A$1:$BE$243, MATCH('Cyclical_after overrides'!$A168, F_Inputs_cyclical!$A$1:$A$243, 0), MATCH('Cyclical_after overrides'!AE$1, F_Inputs_cyclical!$A$1:$BE$1, 0))),
Cyclical_overrides!AE168)</f>
        <v/>
      </c>
      <c r="AF168" s="72" t="str">
        <f>IF(Cyclical_overrides!AF168 = "",
IF(INDEX(F_Inputs_cyclical!$A$1:$BE$243, MATCH('Cyclical_after overrides'!$A168, F_Inputs_cyclical!$A$1:$A$243, 0), MATCH('Cyclical_after overrides'!AF$1, F_Inputs_cyclical!$A$1:$BE$1, 0))="", "", INDEX(F_Inputs_cyclical!$A$1:$BE$243, MATCH('Cyclical_after overrides'!$A168, F_Inputs_cyclical!$A$1:$A$243, 0), MATCH('Cyclical_after overrides'!AF$1, F_Inputs_cyclical!$A$1:$BE$1, 0))),
Cyclical_overrides!AF168)</f>
        <v/>
      </c>
      <c r="AG168" s="72" t="str">
        <f>IF(Cyclical_overrides!AG168 = "",
IF(INDEX(F_Inputs_cyclical!$A$1:$BE$243, MATCH('Cyclical_after overrides'!$A168, F_Inputs_cyclical!$A$1:$A$243, 0), MATCH('Cyclical_after overrides'!AG$1, F_Inputs_cyclical!$A$1:$BE$1, 0))="", "", INDEX(F_Inputs_cyclical!$A$1:$BE$243, MATCH('Cyclical_after overrides'!$A168, F_Inputs_cyclical!$A$1:$A$243, 0), MATCH('Cyclical_after overrides'!AG$1, F_Inputs_cyclical!$A$1:$BE$1, 0))),
Cyclical_overrides!AG168)</f>
        <v/>
      </c>
      <c r="AH168" s="72" t="str">
        <f>IF(Cyclical_overrides!AH168 = "",
IF(INDEX(F_Inputs_cyclical!$A$1:$BE$243, MATCH('Cyclical_after overrides'!$A168, F_Inputs_cyclical!$A$1:$A$243, 0), MATCH('Cyclical_after overrides'!AH$1, F_Inputs_cyclical!$A$1:$BE$1, 0))="", "", INDEX(F_Inputs_cyclical!$A$1:$BE$243, MATCH('Cyclical_after overrides'!$A168, F_Inputs_cyclical!$A$1:$A$243, 0), MATCH('Cyclical_after overrides'!AH$1, F_Inputs_cyclical!$A$1:$BE$1, 0))),
Cyclical_overrides!AH168)</f>
        <v/>
      </c>
      <c r="AI168" s="72" t="str">
        <f>IF(Cyclical_overrides!AI168 = "",
IF(INDEX(F_Inputs_cyclical!$A$1:$BE$243, MATCH('Cyclical_after overrides'!$A168, F_Inputs_cyclical!$A$1:$A$243, 0), MATCH('Cyclical_after overrides'!AI$1, F_Inputs_cyclical!$A$1:$BE$1, 0))="", "", INDEX(F_Inputs_cyclical!$A$1:$BE$243, MATCH('Cyclical_after overrides'!$A168, F_Inputs_cyclical!$A$1:$A$243, 0), MATCH('Cyclical_after overrides'!AI$1, F_Inputs_cyclical!$A$1:$BE$1, 0))),
Cyclical_overrides!AI168)</f>
        <v/>
      </c>
      <c r="AJ168" s="72" t="str">
        <f>IF(Cyclical_overrides!AJ168 = "",
IF(INDEX(F_Inputs_cyclical!$A$1:$BE$243, MATCH('Cyclical_after overrides'!$A168, F_Inputs_cyclical!$A$1:$A$243, 0), MATCH('Cyclical_after overrides'!AJ$1, F_Inputs_cyclical!$A$1:$BE$1, 0))="", "", INDEX(F_Inputs_cyclical!$A$1:$BE$243, MATCH('Cyclical_after overrides'!$A168, F_Inputs_cyclical!$A$1:$A$243, 0), MATCH('Cyclical_after overrides'!AJ$1, F_Inputs_cyclical!$A$1:$BE$1, 0))),
Cyclical_overrides!AJ168)</f>
        <v/>
      </c>
      <c r="AK168" s="72" t="str">
        <f>IF(Cyclical_overrides!AK168 = "",
IF(INDEX(F_Inputs_cyclical!$A$1:$BE$243, MATCH('Cyclical_after overrides'!$A168, F_Inputs_cyclical!$A$1:$A$243, 0), MATCH('Cyclical_after overrides'!AK$1, F_Inputs_cyclical!$A$1:$BE$1, 0))="", "", INDEX(F_Inputs_cyclical!$A$1:$BE$243, MATCH('Cyclical_after overrides'!$A168, F_Inputs_cyclical!$A$1:$A$243, 0), MATCH('Cyclical_after overrides'!AK$1, F_Inputs_cyclical!$A$1:$BE$1, 0))),
Cyclical_overrides!AK168)</f>
        <v/>
      </c>
      <c r="AL168" s="72" t="str">
        <f>IF(Cyclical_overrides!AL168 = "",
IF(INDEX(F_Inputs_cyclical!$A$1:$BE$243, MATCH('Cyclical_after overrides'!$A168, F_Inputs_cyclical!$A$1:$A$243, 0), MATCH('Cyclical_after overrides'!AL$1, F_Inputs_cyclical!$A$1:$BE$1, 0))="", "", INDEX(F_Inputs_cyclical!$A$1:$BE$243, MATCH('Cyclical_after overrides'!$A168, F_Inputs_cyclical!$A$1:$A$243, 0), MATCH('Cyclical_after overrides'!AL$1, F_Inputs_cyclical!$A$1:$BE$1, 0))),
Cyclical_overrides!AL168)</f>
        <v/>
      </c>
      <c r="AM168" s="72" t="str">
        <f>IF(Cyclical_overrides!AM168 = "",
IF(INDEX(F_Inputs_cyclical!$A$1:$BE$243, MATCH('Cyclical_after overrides'!$A168, F_Inputs_cyclical!$A$1:$A$243, 0), MATCH('Cyclical_after overrides'!AM$1, F_Inputs_cyclical!$A$1:$BE$1, 0))="", "", INDEX(F_Inputs_cyclical!$A$1:$BE$243, MATCH('Cyclical_after overrides'!$A168, F_Inputs_cyclical!$A$1:$A$243, 0), MATCH('Cyclical_after overrides'!AM$1, F_Inputs_cyclical!$A$1:$BE$1, 0))),
Cyclical_overrides!AM168)</f>
        <v/>
      </c>
      <c r="AN168" s="72" t="str">
        <f>IF(Cyclical_overrides!AN168 = "",
IF(INDEX(F_Inputs_cyclical!$A$1:$BE$243, MATCH('Cyclical_after overrides'!$A168, F_Inputs_cyclical!$A$1:$A$243, 0), MATCH('Cyclical_after overrides'!AN$1, F_Inputs_cyclical!$A$1:$BE$1, 0))="", "", INDEX(F_Inputs_cyclical!$A$1:$BE$243, MATCH('Cyclical_after overrides'!$A168, F_Inputs_cyclical!$A$1:$A$243, 0), MATCH('Cyclical_after overrides'!AN$1, F_Inputs_cyclical!$A$1:$BE$1, 0))),
Cyclical_overrides!AN168)</f>
        <v/>
      </c>
      <c r="AO168" s="72" t="str">
        <f>IF(Cyclical_overrides!AO168 = "",
IF(INDEX(F_Inputs_cyclical!$A$1:$BE$243, MATCH('Cyclical_after overrides'!$A168, F_Inputs_cyclical!$A$1:$A$243, 0), MATCH('Cyclical_after overrides'!AO$1, F_Inputs_cyclical!$A$1:$BE$1, 0))="", "", INDEX(F_Inputs_cyclical!$A$1:$BE$243, MATCH('Cyclical_after overrides'!$A168, F_Inputs_cyclical!$A$1:$A$243, 0), MATCH('Cyclical_after overrides'!AO$1, F_Inputs_cyclical!$A$1:$BE$1, 0))),
Cyclical_overrides!AO168)</f>
        <v/>
      </c>
      <c r="AP168" s="72" t="str">
        <f>IF(Cyclical_overrides!AP168 = "",
IF(INDEX(F_Inputs_cyclical!$A$1:$BE$243, MATCH('Cyclical_after overrides'!$A168, F_Inputs_cyclical!$A$1:$A$243, 0), MATCH('Cyclical_after overrides'!AP$1, F_Inputs_cyclical!$A$1:$BE$1, 0))="", "", INDEX(F_Inputs_cyclical!$A$1:$BE$243, MATCH('Cyclical_after overrides'!$A168, F_Inputs_cyclical!$A$1:$A$243, 0), MATCH('Cyclical_after overrides'!AP$1, F_Inputs_cyclical!$A$1:$BE$1, 0))),
Cyclical_overrides!AP168)</f>
        <v/>
      </c>
      <c r="AQ168" s="72" t="str">
        <f>IF(Cyclical_overrides!AQ168 = "",
IF(INDEX(F_Inputs_cyclical!$A$1:$BE$243, MATCH('Cyclical_after overrides'!$A168, F_Inputs_cyclical!$A$1:$A$243, 0), MATCH('Cyclical_after overrides'!AQ$1, F_Inputs_cyclical!$A$1:$BE$1, 0))="", "", INDEX(F_Inputs_cyclical!$A$1:$BE$243, MATCH('Cyclical_after overrides'!$A168, F_Inputs_cyclical!$A$1:$A$243, 0), MATCH('Cyclical_after overrides'!AQ$1, F_Inputs_cyclical!$A$1:$BE$1, 0))),
Cyclical_overrides!AQ168)</f>
        <v/>
      </c>
      <c r="AR168" s="72" t="str">
        <f>IF(Cyclical_overrides!AR168 = "",
IF(INDEX(F_Inputs_cyclical!$A$1:$BE$243, MATCH('Cyclical_after overrides'!$A168, F_Inputs_cyclical!$A$1:$A$243, 0), MATCH('Cyclical_after overrides'!AR$1, F_Inputs_cyclical!$A$1:$BE$1, 0))="", "", INDEX(F_Inputs_cyclical!$A$1:$BE$243, MATCH('Cyclical_after overrides'!$A168, F_Inputs_cyclical!$A$1:$A$243, 0), MATCH('Cyclical_after overrides'!AR$1, F_Inputs_cyclical!$A$1:$BE$1, 0))),
Cyclical_overrides!AR168)</f>
        <v/>
      </c>
      <c r="AS168" s="72" t="str">
        <f>IF(Cyclical_overrides!AS168 = "",
IF(INDEX(F_Inputs_cyclical!$A$1:$BE$243, MATCH('Cyclical_after overrides'!$A168, F_Inputs_cyclical!$A$1:$A$243, 0), MATCH('Cyclical_after overrides'!AS$1, F_Inputs_cyclical!$A$1:$BE$1, 0))="", "", INDEX(F_Inputs_cyclical!$A$1:$BE$243, MATCH('Cyclical_after overrides'!$A168, F_Inputs_cyclical!$A$1:$A$243, 0), MATCH('Cyclical_after overrides'!AS$1, F_Inputs_cyclical!$A$1:$BE$1, 0))),
Cyclical_overrides!AS168)</f>
        <v/>
      </c>
      <c r="AT168" s="72" t="str">
        <f>IF(Cyclical_overrides!AT168 = "",
IF(INDEX(F_Inputs_cyclical!$A$1:$BE$243, MATCH('Cyclical_after overrides'!$A168, F_Inputs_cyclical!$A$1:$A$243, 0), MATCH('Cyclical_after overrides'!AT$1, F_Inputs_cyclical!$A$1:$BE$1, 0))="", "", INDEX(F_Inputs_cyclical!$A$1:$BE$243, MATCH('Cyclical_after overrides'!$A168, F_Inputs_cyclical!$A$1:$A$243, 0), MATCH('Cyclical_after overrides'!AT$1, F_Inputs_cyclical!$A$1:$BE$1, 0))),
Cyclical_overrides!AT168)</f>
        <v/>
      </c>
      <c r="AU168" s="72" t="str">
        <f>IF(Cyclical_overrides!AU168 = "",
IF(INDEX(F_Inputs_cyclical!$A$1:$BE$243, MATCH('Cyclical_after overrides'!$A168, F_Inputs_cyclical!$A$1:$A$243, 0), MATCH('Cyclical_after overrides'!AU$1, F_Inputs_cyclical!$A$1:$BE$1, 0))="", "", INDEX(F_Inputs_cyclical!$A$1:$BE$243, MATCH('Cyclical_after overrides'!$A168, F_Inputs_cyclical!$A$1:$A$243, 0), MATCH('Cyclical_after overrides'!AU$1, F_Inputs_cyclical!$A$1:$BE$1, 0))),
Cyclical_overrides!AU168)</f>
        <v/>
      </c>
      <c r="AV168" s="72" t="str">
        <f>IF(Cyclical_overrides!AV168 = "",
IF(INDEX(F_Inputs_cyclical!$A$1:$BE$243, MATCH('Cyclical_after overrides'!$A168, F_Inputs_cyclical!$A$1:$A$243, 0), MATCH('Cyclical_after overrides'!AV$1, F_Inputs_cyclical!$A$1:$BE$1, 0))="", "", INDEX(F_Inputs_cyclical!$A$1:$BE$243, MATCH('Cyclical_after overrides'!$A168, F_Inputs_cyclical!$A$1:$A$243, 0), MATCH('Cyclical_after overrides'!AV$1, F_Inputs_cyclical!$A$1:$BE$1, 0))),
Cyclical_overrides!AV168)</f>
        <v/>
      </c>
      <c r="AW168" s="72">
        <f>IF(Cyclical_overrides!AW168 = "",
IF(INDEX(F_Inputs_cyclical!$A$1:$BE$243, MATCH('Cyclical_after overrides'!$A168, F_Inputs_cyclical!$A$1:$A$243, 0), MATCH('Cyclical_after overrides'!AW$1, F_Inputs_cyclical!$A$1:$BE$1, 0))="", "", INDEX(F_Inputs_cyclical!$A$1:$BE$243, MATCH('Cyclical_after overrides'!$A168, F_Inputs_cyclical!$A$1:$A$243, 0), MATCH('Cyclical_after overrides'!AW$1, F_Inputs_cyclical!$A$1:$BE$1, 0))),
Cyclical_overrides!AW168)</f>
        <v>0.94744609856262829</v>
      </c>
      <c r="AX168" s="72">
        <f>IF(Cyclical_overrides!AX168 = "",
IF(INDEX(F_Inputs_cyclical!$A$1:$BE$243, MATCH('Cyclical_after overrides'!$A168, F_Inputs_cyclical!$A$1:$A$243, 0), MATCH('Cyclical_after overrides'!AX$1, F_Inputs_cyclical!$A$1:$BE$1, 0))="", "", INDEX(F_Inputs_cyclical!$A$1:$BE$243, MATCH('Cyclical_after overrides'!$A168, F_Inputs_cyclical!$A$1:$A$243, 0), MATCH('Cyclical_after overrides'!AX$1, F_Inputs_cyclical!$A$1:$BE$1, 0))),
Cyclical_overrides!AX168)</f>
        <v>0</v>
      </c>
      <c r="AY168" s="72">
        <f>IF(Cyclical_overrides!AY168 = "",
IF(INDEX(F_Inputs_cyclical!$A$1:$BE$243, MATCH('Cyclical_after overrides'!$A168, F_Inputs_cyclical!$A$1:$A$243, 0), MATCH('Cyclical_after overrides'!AY$1, F_Inputs_cyclical!$A$1:$BE$1, 0))="", "", INDEX(F_Inputs_cyclical!$A$1:$BE$243, MATCH('Cyclical_after overrides'!$A168, F_Inputs_cyclical!$A$1:$A$243, 0), MATCH('Cyclical_after overrides'!AY$1, F_Inputs_cyclical!$A$1:$BE$1, 0))),
Cyclical_overrides!AY168)</f>
        <v>0</v>
      </c>
      <c r="AZ168" s="72">
        <f>IF(Cyclical_overrides!AZ168 = "",
IF(INDEX(F_Inputs_cyclical!$A$1:$BE$243, MATCH('Cyclical_after overrides'!$A168, F_Inputs_cyclical!$A$1:$A$243, 0), MATCH('Cyclical_after overrides'!AZ$1, F_Inputs_cyclical!$A$1:$BE$1, 0))="", "", INDEX(F_Inputs_cyclical!$A$1:$BE$243, MATCH('Cyclical_after overrides'!$A168, F_Inputs_cyclical!$A$1:$A$243, 0), MATCH('Cyclical_after overrides'!AZ$1, F_Inputs_cyclical!$A$1:$BE$1, 0))),
Cyclical_overrides!AZ168)</f>
        <v>0</v>
      </c>
      <c r="BA168" s="72">
        <f>IF(Cyclical_overrides!BA168 = "",
IF(INDEX(F_Inputs_cyclical!$A$1:$BE$243, MATCH('Cyclical_after overrides'!$A168, F_Inputs_cyclical!$A$1:$A$243, 0), MATCH('Cyclical_after overrides'!BA$1, F_Inputs_cyclical!$A$1:$BE$1, 0))="", "", INDEX(F_Inputs_cyclical!$A$1:$BE$243, MATCH('Cyclical_after overrides'!$A168, F_Inputs_cyclical!$A$1:$A$243, 0), MATCH('Cyclical_after overrides'!BA$1, F_Inputs_cyclical!$A$1:$BE$1, 0))),
Cyclical_overrides!BA168)</f>
        <v>0</v>
      </c>
      <c r="BB168" s="72">
        <f>IF(Cyclical_overrides!BB168 = "",
IF(INDEX(F_Inputs_cyclical!$A$1:$BE$243, MATCH('Cyclical_after overrides'!$A168, F_Inputs_cyclical!$A$1:$A$243, 0), MATCH('Cyclical_after overrides'!BB$1, F_Inputs_cyclical!$A$1:$BE$1, 0))="", "", INDEX(F_Inputs_cyclical!$A$1:$BE$243, MATCH('Cyclical_after overrides'!$A168, F_Inputs_cyclical!$A$1:$A$243, 0), MATCH('Cyclical_after overrides'!BB$1, F_Inputs_cyclical!$A$1:$BE$1, 0))),
Cyclical_overrides!BB168)</f>
        <v>0</v>
      </c>
      <c r="BC168" s="72">
        <f>IF(Cyclical_overrides!BC168 = "",
IF(INDEX(F_Inputs_cyclical!$A$1:$BE$243, MATCH('Cyclical_after overrides'!$A168, F_Inputs_cyclical!$A$1:$A$243, 0), MATCH('Cyclical_after overrides'!BC$1, F_Inputs_cyclical!$A$1:$BE$1, 0))="", "", INDEX(F_Inputs_cyclical!$A$1:$BE$243, MATCH('Cyclical_after overrides'!$A168, F_Inputs_cyclical!$A$1:$A$243, 0), MATCH('Cyclical_after overrides'!BC$1, F_Inputs_cyclical!$A$1:$BE$1, 0))),
Cyclical_overrides!BC168)</f>
        <v>11.069520208204956</v>
      </c>
      <c r="BD168" s="72">
        <f>IF(Cyclical_overrides!BD168 = "",
IF(INDEX(F_Inputs_cyclical!$A$1:$BE$243, MATCH('Cyclical_after overrides'!$A168, F_Inputs_cyclical!$A$1:$A$243, 0), MATCH('Cyclical_after overrides'!BD$1, F_Inputs_cyclical!$A$1:$BE$1, 0))="", "", INDEX(F_Inputs_cyclical!$A$1:$BE$243, MATCH('Cyclical_after overrides'!$A168, F_Inputs_cyclical!$A$1:$A$243, 0), MATCH('Cyclical_after overrides'!BD$1, F_Inputs_cyclical!$A$1:$BE$1, 0))),
Cyclical_overrides!BD168)</f>
        <v>0</v>
      </c>
      <c r="BE168" s="194"/>
    </row>
    <row r="169" spans="1:57" x14ac:dyDescent="0.4">
      <c r="A169" s="63" t="str">
        <f t="shared" si="2"/>
        <v>SVE14</v>
      </c>
      <c r="B169" s="63" t="s">
        <v>433</v>
      </c>
      <c r="C169" s="63" t="s">
        <v>243</v>
      </c>
      <c r="D169" s="72" t="str">
        <f>IF(Cyclical_overrides!D169 = "",
IF(INDEX(F_Inputs_cyclical!$A$1:$BE$243, MATCH('Cyclical_after overrides'!$A169, F_Inputs_cyclical!$A$1:$A$243, 0), MATCH('Cyclical_after overrides'!D$1, F_Inputs_cyclical!$A$1:$BE$1, 0))="", "", INDEX(F_Inputs_cyclical!$A$1:$BE$243, MATCH('Cyclical_after overrides'!$A169, F_Inputs_cyclical!$A$1:$A$243, 0), MATCH('Cyclical_after overrides'!D$1, F_Inputs_cyclical!$A$1:$BE$1, 0))),
Cyclical_overrides!D169)</f>
        <v/>
      </c>
      <c r="E169" s="72" t="str">
        <f>IF(Cyclical_overrides!E169 = "",
IF(INDEX(F_Inputs_cyclical!$A$1:$BE$243, MATCH('Cyclical_after overrides'!$A169, F_Inputs_cyclical!$A$1:$A$243, 0), MATCH('Cyclical_after overrides'!E$1, F_Inputs_cyclical!$A$1:$BE$1, 0))="", "", INDEX(F_Inputs_cyclical!$A$1:$BE$243, MATCH('Cyclical_after overrides'!$A169, F_Inputs_cyclical!$A$1:$A$243, 0), MATCH('Cyclical_after overrides'!E$1, F_Inputs_cyclical!$A$1:$BE$1, 0))),
Cyclical_overrides!E169)</f>
        <v/>
      </c>
      <c r="F169" s="72" t="str">
        <f>IF(Cyclical_overrides!F169 = "",
IF(INDEX(F_Inputs_cyclical!$A$1:$BE$243, MATCH('Cyclical_after overrides'!$A169, F_Inputs_cyclical!$A$1:$A$243, 0), MATCH('Cyclical_after overrides'!F$1, F_Inputs_cyclical!$A$1:$BE$1, 0))="", "", INDEX(F_Inputs_cyclical!$A$1:$BE$243, MATCH('Cyclical_after overrides'!$A169, F_Inputs_cyclical!$A$1:$A$243, 0), MATCH('Cyclical_after overrides'!F$1, F_Inputs_cyclical!$A$1:$BE$1, 0))),
Cyclical_overrides!F169)</f>
        <v/>
      </c>
      <c r="G169" s="72" t="str">
        <f>IF(Cyclical_overrides!G169 = "",
IF(INDEX(F_Inputs_cyclical!$A$1:$BE$243, MATCH('Cyclical_after overrides'!$A169, F_Inputs_cyclical!$A$1:$A$243, 0), MATCH('Cyclical_after overrides'!G$1, F_Inputs_cyclical!$A$1:$BE$1, 0))="", "", INDEX(F_Inputs_cyclical!$A$1:$BE$243, MATCH('Cyclical_after overrides'!$A169, F_Inputs_cyclical!$A$1:$A$243, 0), MATCH('Cyclical_after overrides'!G$1, F_Inputs_cyclical!$A$1:$BE$1, 0))),
Cyclical_overrides!G169)</f>
        <v/>
      </c>
      <c r="H169" s="72" t="str">
        <f>IF(Cyclical_overrides!H169 = "",
IF(INDEX(F_Inputs_cyclical!$A$1:$BE$243, MATCH('Cyclical_after overrides'!$A169, F_Inputs_cyclical!$A$1:$A$243, 0), MATCH('Cyclical_after overrides'!H$1, F_Inputs_cyclical!$A$1:$BE$1, 0))="", "", INDEX(F_Inputs_cyclical!$A$1:$BE$243, MATCH('Cyclical_after overrides'!$A169, F_Inputs_cyclical!$A$1:$A$243, 0), MATCH('Cyclical_after overrides'!H$1, F_Inputs_cyclical!$A$1:$BE$1, 0))),
Cyclical_overrides!H169)</f>
        <v/>
      </c>
      <c r="I169" s="72" t="str">
        <f>IF(Cyclical_overrides!I169 = "",
IF(INDEX(F_Inputs_cyclical!$A$1:$BE$243, MATCH('Cyclical_after overrides'!$A169, F_Inputs_cyclical!$A$1:$A$243, 0), MATCH('Cyclical_after overrides'!I$1, F_Inputs_cyclical!$A$1:$BE$1, 0))="", "", INDEX(F_Inputs_cyclical!$A$1:$BE$243, MATCH('Cyclical_after overrides'!$A169, F_Inputs_cyclical!$A$1:$A$243, 0), MATCH('Cyclical_after overrides'!I$1, F_Inputs_cyclical!$A$1:$BE$1, 0))),
Cyclical_overrides!I169)</f>
        <v/>
      </c>
      <c r="J169" s="72">
        <f>IF(Cyclical_overrides!J169 = "",
IF(INDEX(F_Inputs_cyclical!$A$1:$BE$243, MATCH('Cyclical_after overrides'!$A169, F_Inputs_cyclical!$A$1:$A$243, 0), MATCH('Cyclical_after overrides'!J$1, F_Inputs_cyclical!$A$1:$BE$1, 0))="", "", INDEX(F_Inputs_cyclical!$A$1:$BE$243, MATCH('Cyclical_after overrides'!$A169, F_Inputs_cyclical!$A$1:$A$243, 0), MATCH('Cyclical_after overrides'!J$1, F_Inputs_cyclical!$A$1:$BE$1, 0))),
Cyclical_overrides!J169)</f>
        <v>0</v>
      </c>
      <c r="K169" s="72" t="str">
        <f>IF(Cyclical_overrides!K169 = "",
IF(INDEX(F_Inputs_cyclical!$A$1:$BE$243, MATCH('Cyclical_after overrides'!$A169, F_Inputs_cyclical!$A$1:$A$243, 0), MATCH('Cyclical_after overrides'!K$1, F_Inputs_cyclical!$A$1:$BE$1, 0))="", "", INDEX(F_Inputs_cyclical!$A$1:$BE$243, MATCH('Cyclical_after overrides'!$A169, F_Inputs_cyclical!$A$1:$A$243, 0), MATCH('Cyclical_after overrides'!K$1, F_Inputs_cyclical!$A$1:$BE$1, 0))),
Cyclical_overrides!K169)</f>
        <v/>
      </c>
      <c r="L169" s="72" t="str">
        <f>IF(Cyclical_overrides!L169 = "",
IF(INDEX(F_Inputs_cyclical!$A$1:$BE$243, MATCH('Cyclical_after overrides'!$A169, F_Inputs_cyclical!$A$1:$A$243, 0), MATCH('Cyclical_after overrides'!L$1, F_Inputs_cyclical!$A$1:$BE$1, 0))="", "", INDEX(F_Inputs_cyclical!$A$1:$BE$243, MATCH('Cyclical_after overrides'!$A169, F_Inputs_cyclical!$A$1:$A$243, 0), MATCH('Cyclical_after overrides'!L$1, F_Inputs_cyclical!$A$1:$BE$1, 0))),
Cyclical_overrides!L169)</f>
        <v/>
      </c>
      <c r="M169" s="72" t="str">
        <f>IF(Cyclical_overrides!M169 = "",
IF(INDEX(F_Inputs_cyclical!$A$1:$BE$243, MATCH('Cyclical_after overrides'!$A169, F_Inputs_cyclical!$A$1:$A$243, 0), MATCH('Cyclical_after overrides'!M$1, F_Inputs_cyclical!$A$1:$BE$1, 0))="", "", INDEX(F_Inputs_cyclical!$A$1:$BE$243, MATCH('Cyclical_after overrides'!$A169, F_Inputs_cyclical!$A$1:$A$243, 0), MATCH('Cyclical_after overrides'!M$1, F_Inputs_cyclical!$A$1:$BE$1, 0))),
Cyclical_overrides!M169)</f>
        <v/>
      </c>
      <c r="N169" s="72">
        <f>IF(Cyclical_overrides!N169 = "",
IF(INDEX(F_Inputs_cyclical!$A$1:$BE$243, MATCH('Cyclical_after overrides'!$A169, F_Inputs_cyclical!$A$1:$A$243, 0), MATCH('Cyclical_after overrides'!N$1, F_Inputs_cyclical!$A$1:$BE$1, 0))="", "", INDEX(F_Inputs_cyclical!$A$1:$BE$243, MATCH('Cyclical_after overrides'!$A169, F_Inputs_cyclical!$A$1:$A$243, 0), MATCH('Cyclical_after overrides'!N$1, F_Inputs_cyclical!$A$1:$BE$1, 0))),
Cyclical_overrides!N169)</f>
        <v>0</v>
      </c>
      <c r="O169" s="72" t="str">
        <f>IF(Cyclical_overrides!O169 = "",
IF(INDEX(F_Inputs_cyclical!$A$1:$BE$243, MATCH('Cyclical_after overrides'!$A169, F_Inputs_cyclical!$A$1:$A$243, 0), MATCH('Cyclical_after overrides'!O$1, F_Inputs_cyclical!$A$1:$BE$1, 0))="", "", INDEX(F_Inputs_cyclical!$A$1:$BE$243, MATCH('Cyclical_after overrides'!$A169, F_Inputs_cyclical!$A$1:$A$243, 0), MATCH('Cyclical_after overrides'!O$1, F_Inputs_cyclical!$A$1:$BE$1, 0))),
Cyclical_overrides!O169)</f>
        <v/>
      </c>
      <c r="P169" s="72" t="str">
        <f>IF(Cyclical_overrides!P169 = "",
IF(INDEX(F_Inputs_cyclical!$A$1:$BE$243, MATCH('Cyclical_after overrides'!$A169, F_Inputs_cyclical!$A$1:$A$243, 0), MATCH('Cyclical_after overrides'!P$1, F_Inputs_cyclical!$A$1:$BE$1, 0))="", "", INDEX(F_Inputs_cyclical!$A$1:$BE$243, MATCH('Cyclical_after overrides'!$A169, F_Inputs_cyclical!$A$1:$A$243, 0), MATCH('Cyclical_after overrides'!P$1, F_Inputs_cyclical!$A$1:$BE$1, 0))),
Cyclical_overrides!P169)</f>
        <v/>
      </c>
      <c r="Q169" s="72" t="str">
        <f>IF(Cyclical_overrides!Q169 = "",
IF(INDEX(F_Inputs_cyclical!$A$1:$BE$243, MATCH('Cyclical_after overrides'!$A169, F_Inputs_cyclical!$A$1:$A$243, 0), MATCH('Cyclical_after overrides'!Q$1, F_Inputs_cyclical!$A$1:$BE$1, 0))="", "", INDEX(F_Inputs_cyclical!$A$1:$BE$243, MATCH('Cyclical_after overrides'!$A169, F_Inputs_cyclical!$A$1:$A$243, 0), MATCH('Cyclical_after overrides'!Q$1, F_Inputs_cyclical!$A$1:$BE$1, 0))),
Cyclical_overrides!Q169)</f>
        <v/>
      </c>
      <c r="R169" s="72" t="str">
        <f>IF(Cyclical_overrides!R169 = "",
IF(INDEX(F_Inputs_cyclical!$A$1:$BE$243, MATCH('Cyclical_after overrides'!$A169, F_Inputs_cyclical!$A$1:$A$243, 0), MATCH('Cyclical_after overrides'!R$1, F_Inputs_cyclical!$A$1:$BE$1, 0))="", "", INDEX(F_Inputs_cyclical!$A$1:$BE$243, MATCH('Cyclical_after overrides'!$A169, F_Inputs_cyclical!$A$1:$A$243, 0), MATCH('Cyclical_after overrides'!R$1, F_Inputs_cyclical!$A$1:$BE$1, 0))),
Cyclical_overrides!R169)</f>
        <v/>
      </c>
      <c r="S169" s="72" t="str">
        <f>IF(Cyclical_overrides!S169 = "",
IF(INDEX(F_Inputs_cyclical!$A$1:$BE$243, MATCH('Cyclical_after overrides'!$A169, F_Inputs_cyclical!$A$1:$A$243, 0), MATCH('Cyclical_after overrides'!S$1, F_Inputs_cyclical!$A$1:$BE$1, 0))="", "", INDEX(F_Inputs_cyclical!$A$1:$BE$243, MATCH('Cyclical_after overrides'!$A169, F_Inputs_cyclical!$A$1:$A$243, 0), MATCH('Cyclical_after overrides'!S$1, F_Inputs_cyclical!$A$1:$BE$1, 0))),
Cyclical_overrides!S169)</f>
        <v/>
      </c>
      <c r="T169" s="72" t="str">
        <f>IF(Cyclical_overrides!T169 = "",
IF(INDEX(F_Inputs_cyclical!$A$1:$BE$243, MATCH('Cyclical_after overrides'!$A169, F_Inputs_cyclical!$A$1:$A$243, 0), MATCH('Cyclical_after overrides'!T$1, F_Inputs_cyclical!$A$1:$BE$1, 0))="", "", INDEX(F_Inputs_cyclical!$A$1:$BE$243, MATCH('Cyclical_after overrides'!$A169, F_Inputs_cyclical!$A$1:$A$243, 0), MATCH('Cyclical_after overrides'!T$1, F_Inputs_cyclical!$A$1:$BE$1, 0))),
Cyclical_overrides!T169)</f>
        <v/>
      </c>
      <c r="U169" s="72">
        <f>IF(Cyclical_overrides!U169 = "",
IF(INDEX(F_Inputs_cyclical!$A$1:$BE$243, MATCH('Cyclical_after overrides'!$A169, F_Inputs_cyclical!$A$1:$A$243, 0), MATCH('Cyclical_after overrides'!U$1, F_Inputs_cyclical!$A$1:$BE$1, 0))="", "", INDEX(F_Inputs_cyclical!$A$1:$BE$243, MATCH('Cyclical_after overrides'!$A169, F_Inputs_cyclical!$A$1:$A$243, 0), MATCH('Cyclical_after overrides'!U$1, F_Inputs_cyclical!$A$1:$BE$1, 0))),
Cyclical_overrides!U169)</f>
        <v>0</v>
      </c>
      <c r="V169" s="72" t="str">
        <f>IF(Cyclical_overrides!V169 = "",
IF(INDEX(F_Inputs_cyclical!$A$1:$BE$243, MATCH('Cyclical_after overrides'!$A169, F_Inputs_cyclical!$A$1:$A$243, 0), MATCH('Cyclical_after overrides'!V$1, F_Inputs_cyclical!$A$1:$BE$1, 0))="", "", INDEX(F_Inputs_cyclical!$A$1:$BE$243, MATCH('Cyclical_after overrides'!$A169, F_Inputs_cyclical!$A$1:$A$243, 0), MATCH('Cyclical_after overrides'!V$1, F_Inputs_cyclical!$A$1:$BE$1, 0))),
Cyclical_overrides!V169)</f>
        <v/>
      </c>
      <c r="W169" s="72" t="str">
        <f>IF(Cyclical_overrides!W169 = "",
IF(INDEX(F_Inputs_cyclical!$A$1:$BE$243, MATCH('Cyclical_after overrides'!$A169, F_Inputs_cyclical!$A$1:$A$243, 0), MATCH('Cyclical_after overrides'!W$1, F_Inputs_cyclical!$A$1:$BE$1, 0))="", "", INDEX(F_Inputs_cyclical!$A$1:$BE$243, MATCH('Cyclical_after overrides'!$A169, F_Inputs_cyclical!$A$1:$A$243, 0), MATCH('Cyclical_after overrides'!W$1, F_Inputs_cyclical!$A$1:$BE$1, 0))),
Cyclical_overrides!W169)</f>
        <v/>
      </c>
      <c r="X169" s="72" t="str">
        <f>IF(Cyclical_overrides!X169 = "",
IF(INDEX(F_Inputs_cyclical!$A$1:$BE$243, MATCH('Cyclical_after overrides'!$A169, F_Inputs_cyclical!$A$1:$A$243, 0), MATCH('Cyclical_after overrides'!X$1, F_Inputs_cyclical!$A$1:$BE$1, 0))="", "", INDEX(F_Inputs_cyclical!$A$1:$BE$243, MATCH('Cyclical_after overrides'!$A169, F_Inputs_cyclical!$A$1:$A$243, 0), MATCH('Cyclical_after overrides'!X$1, F_Inputs_cyclical!$A$1:$BE$1, 0))),
Cyclical_overrides!X169)</f>
        <v/>
      </c>
      <c r="Y169" s="72" t="str">
        <f>IF(Cyclical_overrides!Y169 = "",
IF(INDEX(F_Inputs_cyclical!$A$1:$BE$243, MATCH('Cyclical_after overrides'!$A169, F_Inputs_cyclical!$A$1:$A$243, 0), MATCH('Cyclical_after overrides'!Y$1, F_Inputs_cyclical!$A$1:$BE$1, 0))="", "", INDEX(F_Inputs_cyclical!$A$1:$BE$243, MATCH('Cyclical_after overrides'!$A169, F_Inputs_cyclical!$A$1:$A$243, 0), MATCH('Cyclical_after overrides'!Y$1, F_Inputs_cyclical!$A$1:$BE$1, 0))),
Cyclical_overrides!Y169)</f>
        <v/>
      </c>
      <c r="Z169" s="72" t="str">
        <f>IF(Cyclical_overrides!Z169 = "",
IF(INDEX(F_Inputs_cyclical!$A$1:$BE$243, MATCH('Cyclical_after overrides'!$A169, F_Inputs_cyclical!$A$1:$A$243, 0), MATCH('Cyclical_after overrides'!Z$1, F_Inputs_cyclical!$A$1:$BE$1, 0))="", "", INDEX(F_Inputs_cyclical!$A$1:$BE$243, MATCH('Cyclical_after overrides'!$A169, F_Inputs_cyclical!$A$1:$A$243, 0), MATCH('Cyclical_after overrides'!Z$1, F_Inputs_cyclical!$A$1:$BE$1, 0))),
Cyclical_overrides!Z169)</f>
        <v/>
      </c>
      <c r="AA169" s="72" t="str">
        <f>IF(Cyclical_overrides!AA169 = "",
IF(INDEX(F_Inputs_cyclical!$A$1:$BE$243, MATCH('Cyclical_after overrides'!$A169, F_Inputs_cyclical!$A$1:$A$243, 0), MATCH('Cyclical_after overrides'!AA$1, F_Inputs_cyclical!$A$1:$BE$1, 0))="", "", INDEX(F_Inputs_cyclical!$A$1:$BE$243, MATCH('Cyclical_after overrides'!$A169, F_Inputs_cyclical!$A$1:$A$243, 0), MATCH('Cyclical_after overrides'!AA$1, F_Inputs_cyclical!$A$1:$BE$1, 0))),
Cyclical_overrides!AA169)</f>
        <v/>
      </c>
      <c r="AB169" s="72" t="str">
        <f>IF(Cyclical_overrides!AB169 = "",
IF(INDEX(F_Inputs_cyclical!$A$1:$BE$243, MATCH('Cyclical_after overrides'!$A169, F_Inputs_cyclical!$A$1:$A$243, 0), MATCH('Cyclical_after overrides'!AB$1, F_Inputs_cyclical!$A$1:$BE$1, 0))="", "", INDEX(F_Inputs_cyclical!$A$1:$BE$243, MATCH('Cyclical_after overrides'!$A169, F_Inputs_cyclical!$A$1:$A$243, 0), MATCH('Cyclical_after overrides'!AB$1, F_Inputs_cyclical!$A$1:$BE$1, 0))),
Cyclical_overrides!AB169)</f>
        <v/>
      </c>
      <c r="AC169" s="72" t="str">
        <f>IF(Cyclical_overrides!AC169 = "",
IF(INDEX(F_Inputs_cyclical!$A$1:$BE$243, MATCH('Cyclical_after overrides'!$A169, F_Inputs_cyclical!$A$1:$A$243, 0), MATCH('Cyclical_after overrides'!AC$1, F_Inputs_cyclical!$A$1:$BE$1, 0))="", "", INDEX(F_Inputs_cyclical!$A$1:$BE$243, MATCH('Cyclical_after overrides'!$A169, F_Inputs_cyclical!$A$1:$A$243, 0), MATCH('Cyclical_after overrides'!AC$1, F_Inputs_cyclical!$A$1:$BE$1, 0))),
Cyclical_overrides!AC169)</f>
        <v/>
      </c>
      <c r="AD169" s="72" t="str">
        <f>IF(Cyclical_overrides!AD169 = "",
IF(INDEX(F_Inputs_cyclical!$A$1:$BE$243, MATCH('Cyclical_after overrides'!$A169, F_Inputs_cyclical!$A$1:$A$243, 0), MATCH('Cyclical_after overrides'!AD$1, F_Inputs_cyclical!$A$1:$BE$1, 0))="", "", INDEX(F_Inputs_cyclical!$A$1:$BE$243, MATCH('Cyclical_after overrides'!$A169, F_Inputs_cyclical!$A$1:$A$243, 0), MATCH('Cyclical_after overrides'!AD$1, F_Inputs_cyclical!$A$1:$BE$1, 0))),
Cyclical_overrides!AD169)</f>
        <v/>
      </c>
      <c r="AE169" s="72" t="str">
        <f>IF(Cyclical_overrides!AE169 = "",
IF(INDEX(F_Inputs_cyclical!$A$1:$BE$243, MATCH('Cyclical_after overrides'!$A169, F_Inputs_cyclical!$A$1:$A$243, 0), MATCH('Cyclical_after overrides'!AE$1, F_Inputs_cyclical!$A$1:$BE$1, 0))="", "", INDEX(F_Inputs_cyclical!$A$1:$BE$243, MATCH('Cyclical_after overrides'!$A169, F_Inputs_cyclical!$A$1:$A$243, 0), MATCH('Cyclical_after overrides'!AE$1, F_Inputs_cyclical!$A$1:$BE$1, 0))),
Cyclical_overrides!AE169)</f>
        <v/>
      </c>
      <c r="AF169" s="72" t="str">
        <f>IF(Cyclical_overrides!AF169 = "",
IF(INDEX(F_Inputs_cyclical!$A$1:$BE$243, MATCH('Cyclical_after overrides'!$A169, F_Inputs_cyclical!$A$1:$A$243, 0), MATCH('Cyclical_after overrides'!AF$1, F_Inputs_cyclical!$A$1:$BE$1, 0))="", "", INDEX(F_Inputs_cyclical!$A$1:$BE$243, MATCH('Cyclical_after overrides'!$A169, F_Inputs_cyclical!$A$1:$A$243, 0), MATCH('Cyclical_after overrides'!AF$1, F_Inputs_cyclical!$A$1:$BE$1, 0))),
Cyclical_overrides!AF169)</f>
        <v/>
      </c>
      <c r="AG169" s="72" t="str">
        <f>IF(Cyclical_overrides!AG169 = "",
IF(INDEX(F_Inputs_cyclical!$A$1:$BE$243, MATCH('Cyclical_after overrides'!$A169, F_Inputs_cyclical!$A$1:$A$243, 0), MATCH('Cyclical_after overrides'!AG$1, F_Inputs_cyclical!$A$1:$BE$1, 0))="", "", INDEX(F_Inputs_cyclical!$A$1:$BE$243, MATCH('Cyclical_after overrides'!$A169, F_Inputs_cyclical!$A$1:$A$243, 0), MATCH('Cyclical_after overrides'!AG$1, F_Inputs_cyclical!$A$1:$BE$1, 0))),
Cyclical_overrides!AG169)</f>
        <v/>
      </c>
      <c r="AH169" s="72" t="str">
        <f>IF(Cyclical_overrides!AH169 = "",
IF(INDEX(F_Inputs_cyclical!$A$1:$BE$243, MATCH('Cyclical_after overrides'!$A169, F_Inputs_cyclical!$A$1:$A$243, 0), MATCH('Cyclical_after overrides'!AH$1, F_Inputs_cyclical!$A$1:$BE$1, 0))="", "", INDEX(F_Inputs_cyclical!$A$1:$BE$243, MATCH('Cyclical_after overrides'!$A169, F_Inputs_cyclical!$A$1:$A$243, 0), MATCH('Cyclical_after overrides'!AH$1, F_Inputs_cyclical!$A$1:$BE$1, 0))),
Cyclical_overrides!AH169)</f>
        <v/>
      </c>
      <c r="AI169" s="72" t="str">
        <f>IF(Cyclical_overrides!AI169 = "",
IF(INDEX(F_Inputs_cyclical!$A$1:$BE$243, MATCH('Cyclical_after overrides'!$A169, F_Inputs_cyclical!$A$1:$A$243, 0), MATCH('Cyclical_after overrides'!AI$1, F_Inputs_cyclical!$A$1:$BE$1, 0))="", "", INDEX(F_Inputs_cyclical!$A$1:$BE$243, MATCH('Cyclical_after overrides'!$A169, F_Inputs_cyclical!$A$1:$A$243, 0), MATCH('Cyclical_after overrides'!AI$1, F_Inputs_cyclical!$A$1:$BE$1, 0))),
Cyclical_overrides!AI169)</f>
        <v/>
      </c>
      <c r="AJ169" s="72" t="str">
        <f>IF(Cyclical_overrides!AJ169 = "",
IF(INDEX(F_Inputs_cyclical!$A$1:$BE$243, MATCH('Cyclical_after overrides'!$A169, F_Inputs_cyclical!$A$1:$A$243, 0), MATCH('Cyclical_after overrides'!AJ$1, F_Inputs_cyclical!$A$1:$BE$1, 0))="", "", INDEX(F_Inputs_cyclical!$A$1:$BE$243, MATCH('Cyclical_after overrides'!$A169, F_Inputs_cyclical!$A$1:$A$243, 0), MATCH('Cyclical_after overrides'!AJ$1, F_Inputs_cyclical!$A$1:$BE$1, 0))),
Cyclical_overrides!AJ169)</f>
        <v/>
      </c>
      <c r="AK169" s="72" t="str">
        <f>IF(Cyclical_overrides!AK169 = "",
IF(INDEX(F_Inputs_cyclical!$A$1:$BE$243, MATCH('Cyclical_after overrides'!$A169, F_Inputs_cyclical!$A$1:$A$243, 0), MATCH('Cyclical_after overrides'!AK$1, F_Inputs_cyclical!$A$1:$BE$1, 0))="", "", INDEX(F_Inputs_cyclical!$A$1:$BE$243, MATCH('Cyclical_after overrides'!$A169, F_Inputs_cyclical!$A$1:$A$243, 0), MATCH('Cyclical_after overrides'!AK$1, F_Inputs_cyclical!$A$1:$BE$1, 0))),
Cyclical_overrides!AK169)</f>
        <v/>
      </c>
      <c r="AL169" s="72" t="str">
        <f>IF(Cyclical_overrides!AL169 = "",
IF(INDEX(F_Inputs_cyclical!$A$1:$BE$243, MATCH('Cyclical_after overrides'!$A169, F_Inputs_cyclical!$A$1:$A$243, 0), MATCH('Cyclical_after overrides'!AL$1, F_Inputs_cyclical!$A$1:$BE$1, 0))="", "", INDEX(F_Inputs_cyclical!$A$1:$BE$243, MATCH('Cyclical_after overrides'!$A169, F_Inputs_cyclical!$A$1:$A$243, 0), MATCH('Cyclical_after overrides'!AL$1, F_Inputs_cyclical!$A$1:$BE$1, 0))),
Cyclical_overrides!AL169)</f>
        <v/>
      </c>
      <c r="AM169" s="72" t="str">
        <f>IF(Cyclical_overrides!AM169 = "",
IF(INDEX(F_Inputs_cyclical!$A$1:$BE$243, MATCH('Cyclical_after overrides'!$A169, F_Inputs_cyclical!$A$1:$A$243, 0), MATCH('Cyclical_after overrides'!AM$1, F_Inputs_cyclical!$A$1:$BE$1, 0))="", "", INDEX(F_Inputs_cyclical!$A$1:$BE$243, MATCH('Cyclical_after overrides'!$A169, F_Inputs_cyclical!$A$1:$A$243, 0), MATCH('Cyclical_after overrides'!AM$1, F_Inputs_cyclical!$A$1:$BE$1, 0))),
Cyclical_overrides!AM169)</f>
        <v/>
      </c>
      <c r="AN169" s="72">
        <f>IF(Cyclical_overrides!AN169 = "",
IF(INDEX(F_Inputs_cyclical!$A$1:$BE$243, MATCH('Cyclical_after overrides'!$A169, F_Inputs_cyclical!$A$1:$A$243, 0), MATCH('Cyclical_after overrides'!AN$1, F_Inputs_cyclical!$A$1:$BE$1, 0))="", "", INDEX(F_Inputs_cyclical!$A$1:$BE$243, MATCH('Cyclical_after overrides'!$A169, F_Inputs_cyclical!$A$1:$A$243, 0), MATCH('Cyclical_after overrides'!AN$1, F_Inputs_cyclical!$A$1:$BE$1, 0))),
Cyclical_overrides!AN169)</f>
        <v>0</v>
      </c>
      <c r="AO169" s="72" t="str">
        <f>IF(Cyclical_overrides!AO169 = "",
IF(INDEX(F_Inputs_cyclical!$A$1:$BE$243, MATCH('Cyclical_after overrides'!$A169, F_Inputs_cyclical!$A$1:$A$243, 0), MATCH('Cyclical_after overrides'!AO$1, F_Inputs_cyclical!$A$1:$BE$1, 0))="", "", INDEX(F_Inputs_cyclical!$A$1:$BE$243, MATCH('Cyclical_after overrides'!$A169, F_Inputs_cyclical!$A$1:$A$243, 0), MATCH('Cyclical_after overrides'!AO$1, F_Inputs_cyclical!$A$1:$BE$1, 0))),
Cyclical_overrides!AO169)</f>
        <v/>
      </c>
      <c r="AP169" s="72" t="str">
        <f>IF(Cyclical_overrides!AP169 = "",
IF(INDEX(F_Inputs_cyclical!$A$1:$BE$243, MATCH('Cyclical_after overrides'!$A169, F_Inputs_cyclical!$A$1:$A$243, 0), MATCH('Cyclical_after overrides'!AP$1, F_Inputs_cyclical!$A$1:$BE$1, 0))="", "", INDEX(F_Inputs_cyclical!$A$1:$BE$243, MATCH('Cyclical_after overrides'!$A169, F_Inputs_cyclical!$A$1:$A$243, 0), MATCH('Cyclical_after overrides'!AP$1, F_Inputs_cyclical!$A$1:$BE$1, 0))),
Cyclical_overrides!AP169)</f>
        <v/>
      </c>
      <c r="AQ169" s="72" t="str">
        <f>IF(Cyclical_overrides!AQ169 = "",
IF(INDEX(F_Inputs_cyclical!$A$1:$BE$243, MATCH('Cyclical_after overrides'!$A169, F_Inputs_cyclical!$A$1:$A$243, 0), MATCH('Cyclical_after overrides'!AQ$1, F_Inputs_cyclical!$A$1:$BE$1, 0))="", "", INDEX(F_Inputs_cyclical!$A$1:$BE$243, MATCH('Cyclical_after overrides'!$A169, F_Inputs_cyclical!$A$1:$A$243, 0), MATCH('Cyclical_after overrides'!AQ$1, F_Inputs_cyclical!$A$1:$BE$1, 0))),
Cyclical_overrides!AQ169)</f>
        <v/>
      </c>
      <c r="AR169" s="72" t="str">
        <f>IF(Cyclical_overrides!AR169 = "",
IF(INDEX(F_Inputs_cyclical!$A$1:$BE$243, MATCH('Cyclical_after overrides'!$A169, F_Inputs_cyclical!$A$1:$A$243, 0), MATCH('Cyclical_after overrides'!AR$1, F_Inputs_cyclical!$A$1:$BE$1, 0))="", "", INDEX(F_Inputs_cyclical!$A$1:$BE$243, MATCH('Cyclical_after overrides'!$A169, F_Inputs_cyclical!$A$1:$A$243, 0), MATCH('Cyclical_after overrides'!AR$1, F_Inputs_cyclical!$A$1:$BE$1, 0))),
Cyclical_overrides!AR169)</f>
        <v/>
      </c>
      <c r="AS169" s="72" t="str">
        <f>IF(Cyclical_overrides!AS169 = "",
IF(INDEX(F_Inputs_cyclical!$A$1:$BE$243, MATCH('Cyclical_after overrides'!$A169, F_Inputs_cyclical!$A$1:$A$243, 0), MATCH('Cyclical_after overrides'!AS$1, F_Inputs_cyclical!$A$1:$BE$1, 0))="", "", INDEX(F_Inputs_cyclical!$A$1:$BE$243, MATCH('Cyclical_after overrides'!$A169, F_Inputs_cyclical!$A$1:$A$243, 0), MATCH('Cyclical_after overrides'!AS$1, F_Inputs_cyclical!$A$1:$BE$1, 0))),
Cyclical_overrides!AS169)</f>
        <v/>
      </c>
      <c r="AT169" s="72" t="str">
        <f>IF(Cyclical_overrides!AT169 = "",
IF(INDEX(F_Inputs_cyclical!$A$1:$BE$243, MATCH('Cyclical_after overrides'!$A169, F_Inputs_cyclical!$A$1:$A$243, 0), MATCH('Cyclical_after overrides'!AT$1, F_Inputs_cyclical!$A$1:$BE$1, 0))="", "", INDEX(F_Inputs_cyclical!$A$1:$BE$243, MATCH('Cyclical_after overrides'!$A169, F_Inputs_cyclical!$A$1:$A$243, 0), MATCH('Cyclical_after overrides'!AT$1, F_Inputs_cyclical!$A$1:$BE$1, 0))),
Cyclical_overrides!AT169)</f>
        <v/>
      </c>
      <c r="AU169" s="72">
        <f>IF(Cyclical_overrides!AU169 = "",
IF(INDEX(F_Inputs_cyclical!$A$1:$BE$243, MATCH('Cyclical_after overrides'!$A169, F_Inputs_cyclical!$A$1:$A$243, 0), MATCH('Cyclical_after overrides'!AU$1, F_Inputs_cyclical!$A$1:$BE$1, 0))="", "", INDEX(F_Inputs_cyclical!$A$1:$BE$243, MATCH('Cyclical_after overrides'!$A169, F_Inputs_cyclical!$A$1:$A$243, 0), MATCH('Cyclical_after overrides'!AU$1, F_Inputs_cyclical!$A$1:$BE$1, 0))),
Cyclical_overrides!AU169)</f>
        <v>2.04676218724626</v>
      </c>
      <c r="AV169" s="72" t="str">
        <f>IF(Cyclical_overrides!AV169 = "",
IF(INDEX(F_Inputs_cyclical!$A$1:$BE$243, MATCH('Cyclical_after overrides'!$A169, F_Inputs_cyclical!$A$1:$A$243, 0), MATCH('Cyclical_after overrides'!AV$1, F_Inputs_cyclical!$A$1:$BE$1, 0))="", "", INDEX(F_Inputs_cyclical!$A$1:$BE$243, MATCH('Cyclical_after overrides'!$A169, F_Inputs_cyclical!$A$1:$A$243, 0), MATCH('Cyclical_after overrides'!AV$1, F_Inputs_cyclical!$A$1:$BE$1, 0))),
Cyclical_overrides!AV169)</f>
        <v/>
      </c>
      <c r="AW169" s="72">
        <f>IF(Cyclical_overrides!AW169 = "",
IF(INDEX(F_Inputs_cyclical!$A$1:$BE$243, MATCH('Cyclical_after overrides'!$A169, F_Inputs_cyclical!$A$1:$A$243, 0), MATCH('Cyclical_after overrides'!AW$1, F_Inputs_cyclical!$A$1:$BE$1, 0))="", "", INDEX(F_Inputs_cyclical!$A$1:$BE$243, MATCH('Cyclical_after overrides'!$A169, F_Inputs_cyclical!$A$1:$A$243, 0), MATCH('Cyclical_after overrides'!AW$1, F_Inputs_cyclical!$A$1:$BE$1, 0))),
Cyclical_overrides!AW169)</f>
        <v>1.24788708586883</v>
      </c>
      <c r="AX169" s="72">
        <f>IF(Cyclical_overrides!AX169 = "",
IF(INDEX(F_Inputs_cyclical!$A$1:$BE$243, MATCH('Cyclical_after overrides'!$A169, F_Inputs_cyclical!$A$1:$A$243, 0), MATCH('Cyclical_after overrides'!AX$1, F_Inputs_cyclical!$A$1:$BE$1, 0))="", "", INDEX(F_Inputs_cyclical!$A$1:$BE$243, MATCH('Cyclical_after overrides'!$A169, F_Inputs_cyclical!$A$1:$A$243, 0), MATCH('Cyclical_after overrides'!AX$1, F_Inputs_cyclical!$A$1:$BE$1, 0))),
Cyclical_overrides!AX169)</f>
        <v>27.245055083171369</v>
      </c>
      <c r="AY169" s="72">
        <f>IF(Cyclical_overrides!AY169 = "",
IF(INDEX(F_Inputs_cyclical!$A$1:$BE$243, MATCH('Cyclical_after overrides'!$A169, F_Inputs_cyclical!$A$1:$A$243, 0), MATCH('Cyclical_after overrides'!AY$1, F_Inputs_cyclical!$A$1:$BE$1, 0))="", "", INDEX(F_Inputs_cyclical!$A$1:$BE$243, MATCH('Cyclical_after overrides'!$A169, F_Inputs_cyclical!$A$1:$A$243, 0), MATCH('Cyclical_after overrides'!AY$1, F_Inputs_cyclical!$A$1:$BE$1, 0))),
Cyclical_overrides!AY169)</f>
        <v>137.25593989160581</v>
      </c>
      <c r="AZ169" s="72">
        <f>IF(Cyclical_overrides!AZ169 = "",
IF(INDEX(F_Inputs_cyclical!$A$1:$BE$243, MATCH('Cyclical_after overrides'!$A169, F_Inputs_cyclical!$A$1:$A$243, 0), MATCH('Cyclical_after overrides'!AZ$1, F_Inputs_cyclical!$A$1:$BE$1, 0))="", "", INDEX(F_Inputs_cyclical!$A$1:$BE$243, MATCH('Cyclical_after overrides'!$A169, F_Inputs_cyclical!$A$1:$A$243, 0), MATCH('Cyclical_after overrides'!AZ$1, F_Inputs_cyclical!$A$1:$BE$1, 0))),
Cyclical_overrides!AZ169)</f>
        <v>2.4659711146627976</v>
      </c>
      <c r="BA169" s="72">
        <f>IF(Cyclical_overrides!BA169 = "",
IF(INDEX(F_Inputs_cyclical!$A$1:$BE$243, MATCH('Cyclical_after overrides'!$A169, F_Inputs_cyclical!$A$1:$A$243, 0), MATCH('Cyclical_after overrides'!BA$1, F_Inputs_cyclical!$A$1:$BE$1, 0))="", "", INDEX(F_Inputs_cyclical!$A$1:$BE$243, MATCH('Cyclical_after overrides'!$A169, F_Inputs_cyclical!$A$1:$A$243, 0), MATCH('Cyclical_after overrides'!BA$1, F_Inputs_cyclical!$A$1:$BE$1, 0))),
Cyclical_overrides!BA169)</f>
        <v>15.625678529099444</v>
      </c>
      <c r="BB169" s="72">
        <f>IF(Cyclical_overrides!BB169 = "",
IF(INDEX(F_Inputs_cyclical!$A$1:$BE$243, MATCH('Cyclical_after overrides'!$A169, F_Inputs_cyclical!$A$1:$A$243, 0), MATCH('Cyclical_after overrides'!BB$1, F_Inputs_cyclical!$A$1:$BE$1, 0))="", "", INDEX(F_Inputs_cyclical!$A$1:$BE$243, MATCH('Cyclical_after overrides'!$A169, F_Inputs_cyclical!$A$1:$A$243, 0), MATCH('Cyclical_after overrides'!BB$1, F_Inputs_cyclical!$A$1:$BE$1, 0))),
Cyclical_overrides!BB169)</f>
        <v>15.625678529099444</v>
      </c>
      <c r="BC169" s="72">
        <f>IF(Cyclical_overrides!BC169 = "",
IF(INDEX(F_Inputs_cyclical!$A$1:$BE$243, MATCH('Cyclical_after overrides'!$A169, F_Inputs_cyclical!$A$1:$A$243, 0), MATCH('Cyclical_after overrides'!BC$1, F_Inputs_cyclical!$A$1:$BE$1, 0))="", "", INDEX(F_Inputs_cyclical!$A$1:$BE$243, MATCH('Cyclical_after overrides'!$A169, F_Inputs_cyclical!$A$1:$A$243, 0), MATCH('Cyclical_after overrides'!BC$1, F_Inputs_cyclical!$A$1:$BE$1, 0))),
Cyclical_overrides!BC169)</f>
        <v>11.875177854893444</v>
      </c>
      <c r="BD169" s="72">
        <f>IF(Cyclical_overrides!BD169 = "",
IF(INDEX(F_Inputs_cyclical!$A$1:$BE$243, MATCH('Cyclical_after overrides'!$A169, F_Inputs_cyclical!$A$1:$A$243, 0), MATCH('Cyclical_after overrides'!BD$1, F_Inputs_cyclical!$A$1:$BE$1, 0))="", "", INDEX(F_Inputs_cyclical!$A$1:$BE$243, MATCH('Cyclical_after overrides'!$A169, F_Inputs_cyclical!$A$1:$A$243, 0), MATCH('Cyclical_after overrides'!BD$1, F_Inputs_cyclical!$A$1:$BE$1, 0))),
Cyclical_overrides!BD169)</f>
        <v>0</v>
      </c>
      <c r="BE169" s="194"/>
    </row>
    <row r="170" spans="1:57" x14ac:dyDescent="0.4">
      <c r="A170" s="63" t="str">
        <f t="shared" si="2"/>
        <v>SVE15</v>
      </c>
      <c r="B170" s="63" t="s">
        <v>433</v>
      </c>
      <c r="C170" s="63" t="s">
        <v>245</v>
      </c>
      <c r="D170" s="72" t="str">
        <f>IF(Cyclical_overrides!D170 = "",
IF(INDEX(F_Inputs_cyclical!$A$1:$BE$243, MATCH('Cyclical_after overrides'!$A170, F_Inputs_cyclical!$A$1:$A$243, 0), MATCH('Cyclical_after overrides'!D$1, F_Inputs_cyclical!$A$1:$BE$1, 0))="", "", INDEX(F_Inputs_cyclical!$A$1:$BE$243, MATCH('Cyclical_after overrides'!$A170, F_Inputs_cyclical!$A$1:$A$243, 0), MATCH('Cyclical_after overrides'!D$1, F_Inputs_cyclical!$A$1:$BE$1, 0))),
Cyclical_overrides!D170)</f>
        <v/>
      </c>
      <c r="E170" s="72" t="str">
        <f>IF(Cyclical_overrides!E170 = "",
IF(INDEX(F_Inputs_cyclical!$A$1:$BE$243, MATCH('Cyclical_after overrides'!$A170, F_Inputs_cyclical!$A$1:$A$243, 0), MATCH('Cyclical_after overrides'!E$1, F_Inputs_cyclical!$A$1:$BE$1, 0))="", "", INDEX(F_Inputs_cyclical!$A$1:$BE$243, MATCH('Cyclical_after overrides'!$A170, F_Inputs_cyclical!$A$1:$A$243, 0), MATCH('Cyclical_after overrides'!E$1, F_Inputs_cyclical!$A$1:$BE$1, 0))),
Cyclical_overrides!E170)</f>
        <v/>
      </c>
      <c r="F170" s="72" t="str">
        <f>IF(Cyclical_overrides!F170 = "",
IF(INDEX(F_Inputs_cyclical!$A$1:$BE$243, MATCH('Cyclical_after overrides'!$A170, F_Inputs_cyclical!$A$1:$A$243, 0), MATCH('Cyclical_after overrides'!F$1, F_Inputs_cyclical!$A$1:$BE$1, 0))="", "", INDEX(F_Inputs_cyclical!$A$1:$BE$243, MATCH('Cyclical_after overrides'!$A170, F_Inputs_cyclical!$A$1:$A$243, 0), MATCH('Cyclical_after overrides'!F$1, F_Inputs_cyclical!$A$1:$BE$1, 0))),
Cyclical_overrides!F170)</f>
        <v/>
      </c>
      <c r="G170" s="72" t="str">
        <f>IF(Cyclical_overrides!G170 = "",
IF(INDEX(F_Inputs_cyclical!$A$1:$BE$243, MATCH('Cyclical_after overrides'!$A170, F_Inputs_cyclical!$A$1:$A$243, 0), MATCH('Cyclical_after overrides'!G$1, F_Inputs_cyclical!$A$1:$BE$1, 0))="", "", INDEX(F_Inputs_cyclical!$A$1:$BE$243, MATCH('Cyclical_after overrides'!$A170, F_Inputs_cyclical!$A$1:$A$243, 0), MATCH('Cyclical_after overrides'!G$1, F_Inputs_cyclical!$A$1:$BE$1, 0))),
Cyclical_overrides!G170)</f>
        <v/>
      </c>
      <c r="H170" s="72" t="str">
        <f>IF(Cyclical_overrides!H170 = "",
IF(INDEX(F_Inputs_cyclical!$A$1:$BE$243, MATCH('Cyclical_after overrides'!$A170, F_Inputs_cyclical!$A$1:$A$243, 0), MATCH('Cyclical_after overrides'!H$1, F_Inputs_cyclical!$A$1:$BE$1, 0))="", "", INDEX(F_Inputs_cyclical!$A$1:$BE$243, MATCH('Cyclical_after overrides'!$A170, F_Inputs_cyclical!$A$1:$A$243, 0), MATCH('Cyclical_after overrides'!H$1, F_Inputs_cyclical!$A$1:$BE$1, 0))),
Cyclical_overrides!H170)</f>
        <v/>
      </c>
      <c r="I170" s="72" t="str">
        <f>IF(Cyclical_overrides!I170 = "",
IF(INDEX(F_Inputs_cyclical!$A$1:$BE$243, MATCH('Cyclical_after overrides'!$A170, F_Inputs_cyclical!$A$1:$A$243, 0), MATCH('Cyclical_after overrides'!I$1, F_Inputs_cyclical!$A$1:$BE$1, 0))="", "", INDEX(F_Inputs_cyclical!$A$1:$BE$243, MATCH('Cyclical_after overrides'!$A170, F_Inputs_cyclical!$A$1:$A$243, 0), MATCH('Cyclical_after overrides'!I$1, F_Inputs_cyclical!$A$1:$BE$1, 0))),
Cyclical_overrides!I170)</f>
        <v/>
      </c>
      <c r="J170" s="72">
        <f>IF(Cyclical_overrides!J170 = "",
IF(INDEX(F_Inputs_cyclical!$A$1:$BE$243, MATCH('Cyclical_after overrides'!$A170, F_Inputs_cyclical!$A$1:$A$243, 0), MATCH('Cyclical_after overrides'!J$1, F_Inputs_cyclical!$A$1:$BE$1, 0))="", "", INDEX(F_Inputs_cyclical!$A$1:$BE$243, MATCH('Cyclical_after overrides'!$A170, F_Inputs_cyclical!$A$1:$A$243, 0), MATCH('Cyclical_after overrides'!J$1, F_Inputs_cyclical!$A$1:$BE$1, 0))),
Cyclical_overrides!J170)</f>
        <v>0</v>
      </c>
      <c r="K170" s="72" t="str">
        <f>IF(Cyclical_overrides!K170 = "",
IF(INDEX(F_Inputs_cyclical!$A$1:$BE$243, MATCH('Cyclical_after overrides'!$A170, F_Inputs_cyclical!$A$1:$A$243, 0), MATCH('Cyclical_after overrides'!K$1, F_Inputs_cyclical!$A$1:$BE$1, 0))="", "", INDEX(F_Inputs_cyclical!$A$1:$BE$243, MATCH('Cyclical_after overrides'!$A170, F_Inputs_cyclical!$A$1:$A$243, 0), MATCH('Cyclical_after overrides'!K$1, F_Inputs_cyclical!$A$1:$BE$1, 0))),
Cyclical_overrides!K170)</f>
        <v/>
      </c>
      <c r="L170" s="72" t="str">
        <f>IF(Cyclical_overrides!L170 = "",
IF(INDEX(F_Inputs_cyclical!$A$1:$BE$243, MATCH('Cyclical_after overrides'!$A170, F_Inputs_cyclical!$A$1:$A$243, 0), MATCH('Cyclical_after overrides'!L$1, F_Inputs_cyclical!$A$1:$BE$1, 0))="", "", INDEX(F_Inputs_cyclical!$A$1:$BE$243, MATCH('Cyclical_after overrides'!$A170, F_Inputs_cyclical!$A$1:$A$243, 0), MATCH('Cyclical_after overrides'!L$1, F_Inputs_cyclical!$A$1:$BE$1, 0))),
Cyclical_overrides!L170)</f>
        <v/>
      </c>
      <c r="M170" s="72" t="str">
        <f>IF(Cyclical_overrides!M170 = "",
IF(INDEX(F_Inputs_cyclical!$A$1:$BE$243, MATCH('Cyclical_after overrides'!$A170, F_Inputs_cyclical!$A$1:$A$243, 0), MATCH('Cyclical_after overrides'!M$1, F_Inputs_cyclical!$A$1:$BE$1, 0))="", "", INDEX(F_Inputs_cyclical!$A$1:$BE$243, MATCH('Cyclical_after overrides'!$A170, F_Inputs_cyclical!$A$1:$A$243, 0), MATCH('Cyclical_after overrides'!M$1, F_Inputs_cyclical!$A$1:$BE$1, 0))),
Cyclical_overrides!M170)</f>
        <v/>
      </c>
      <c r="N170" s="72">
        <f>IF(Cyclical_overrides!N170 = "",
IF(INDEX(F_Inputs_cyclical!$A$1:$BE$243, MATCH('Cyclical_after overrides'!$A170, F_Inputs_cyclical!$A$1:$A$243, 0), MATCH('Cyclical_after overrides'!N$1, F_Inputs_cyclical!$A$1:$BE$1, 0))="", "", INDEX(F_Inputs_cyclical!$A$1:$BE$243, MATCH('Cyclical_after overrides'!$A170, F_Inputs_cyclical!$A$1:$A$243, 0), MATCH('Cyclical_after overrides'!N$1, F_Inputs_cyclical!$A$1:$BE$1, 0))),
Cyclical_overrides!N170)</f>
        <v>0</v>
      </c>
      <c r="O170" s="72" t="str">
        <f>IF(Cyclical_overrides!O170 = "",
IF(INDEX(F_Inputs_cyclical!$A$1:$BE$243, MATCH('Cyclical_after overrides'!$A170, F_Inputs_cyclical!$A$1:$A$243, 0), MATCH('Cyclical_after overrides'!O$1, F_Inputs_cyclical!$A$1:$BE$1, 0))="", "", INDEX(F_Inputs_cyclical!$A$1:$BE$243, MATCH('Cyclical_after overrides'!$A170, F_Inputs_cyclical!$A$1:$A$243, 0), MATCH('Cyclical_after overrides'!O$1, F_Inputs_cyclical!$A$1:$BE$1, 0))),
Cyclical_overrides!O170)</f>
        <v/>
      </c>
      <c r="P170" s="72" t="str">
        <f>IF(Cyclical_overrides!P170 = "",
IF(INDEX(F_Inputs_cyclical!$A$1:$BE$243, MATCH('Cyclical_after overrides'!$A170, F_Inputs_cyclical!$A$1:$A$243, 0), MATCH('Cyclical_after overrides'!P$1, F_Inputs_cyclical!$A$1:$BE$1, 0))="", "", INDEX(F_Inputs_cyclical!$A$1:$BE$243, MATCH('Cyclical_after overrides'!$A170, F_Inputs_cyclical!$A$1:$A$243, 0), MATCH('Cyclical_after overrides'!P$1, F_Inputs_cyclical!$A$1:$BE$1, 0))),
Cyclical_overrides!P170)</f>
        <v/>
      </c>
      <c r="Q170" s="72" t="str">
        <f>IF(Cyclical_overrides!Q170 = "",
IF(INDEX(F_Inputs_cyclical!$A$1:$BE$243, MATCH('Cyclical_after overrides'!$A170, F_Inputs_cyclical!$A$1:$A$243, 0), MATCH('Cyclical_after overrides'!Q$1, F_Inputs_cyclical!$A$1:$BE$1, 0))="", "", INDEX(F_Inputs_cyclical!$A$1:$BE$243, MATCH('Cyclical_after overrides'!$A170, F_Inputs_cyclical!$A$1:$A$243, 0), MATCH('Cyclical_after overrides'!Q$1, F_Inputs_cyclical!$A$1:$BE$1, 0))),
Cyclical_overrides!Q170)</f>
        <v/>
      </c>
      <c r="R170" s="72" t="str">
        <f>IF(Cyclical_overrides!R170 = "",
IF(INDEX(F_Inputs_cyclical!$A$1:$BE$243, MATCH('Cyclical_after overrides'!$A170, F_Inputs_cyclical!$A$1:$A$243, 0), MATCH('Cyclical_after overrides'!R$1, F_Inputs_cyclical!$A$1:$BE$1, 0))="", "", INDEX(F_Inputs_cyclical!$A$1:$BE$243, MATCH('Cyclical_after overrides'!$A170, F_Inputs_cyclical!$A$1:$A$243, 0), MATCH('Cyclical_after overrides'!R$1, F_Inputs_cyclical!$A$1:$BE$1, 0))),
Cyclical_overrides!R170)</f>
        <v/>
      </c>
      <c r="S170" s="72" t="str">
        <f>IF(Cyclical_overrides!S170 = "",
IF(INDEX(F_Inputs_cyclical!$A$1:$BE$243, MATCH('Cyclical_after overrides'!$A170, F_Inputs_cyclical!$A$1:$A$243, 0), MATCH('Cyclical_after overrides'!S$1, F_Inputs_cyclical!$A$1:$BE$1, 0))="", "", INDEX(F_Inputs_cyclical!$A$1:$BE$243, MATCH('Cyclical_after overrides'!$A170, F_Inputs_cyclical!$A$1:$A$243, 0), MATCH('Cyclical_after overrides'!S$1, F_Inputs_cyclical!$A$1:$BE$1, 0))),
Cyclical_overrides!S170)</f>
        <v/>
      </c>
      <c r="T170" s="72" t="str">
        <f>IF(Cyclical_overrides!T170 = "",
IF(INDEX(F_Inputs_cyclical!$A$1:$BE$243, MATCH('Cyclical_after overrides'!$A170, F_Inputs_cyclical!$A$1:$A$243, 0), MATCH('Cyclical_after overrides'!T$1, F_Inputs_cyclical!$A$1:$BE$1, 0))="", "", INDEX(F_Inputs_cyclical!$A$1:$BE$243, MATCH('Cyclical_after overrides'!$A170, F_Inputs_cyclical!$A$1:$A$243, 0), MATCH('Cyclical_after overrides'!T$1, F_Inputs_cyclical!$A$1:$BE$1, 0))),
Cyclical_overrides!T170)</f>
        <v/>
      </c>
      <c r="U170" s="72">
        <f>IF(Cyclical_overrides!U170 = "",
IF(INDEX(F_Inputs_cyclical!$A$1:$BE$243, MATCH('Cyclical_after overrides'!$A170, F_Inputs_cyclical!$A$1:$A$243, 0), MATCH('Cyclical_after overrides'!U$1, F_Inputs_cyclical!$A$1:$BE$1, 0))="", "", INDEX(F_Inputs_cyclical!$A$1:$BE$243, MATCH('Cyclical_after overrides'!$A170, F_Inputs_cyclical!$A$1:$A$243, 0), MATCH('Cyclical_after overrides'!U$1, F_Inputs_cyclical!$A$1:$BE$1, 0))),
Cyclical_overrides!U170)</f>
        <v>0</v>
      </c>
      <c r="V170" s="72" t="str">
        <f>IF(Cyclical_overrides!V170 = "",
IF(INDEX(F_Inputs_cyclical!$A$1:$BE$243, MATCH('Cyclical_after overrides'!$A170, F_Inputs_cyclical!$A$1:$A$243, 0), MATCH('Cyclical_after overrides'!V$1, F_Inputs_cyclical!$A$1:$BE$1, 0))="", "", INDEX(F_Inputs_cyclical!$A$1:$BE$243, MATCH('Cyclical_after overrides'!$A170, F_Inputs_cyclical!$A$1:$A$243, 0), MATCH('Cyclical_after overrides'!V$1, F_Inputs_cyclical!$A$1:$BE$1, 0))),
Cyclical_overrides!V170)</f>
        <v/>
      </c>
      <c r="W170" s="72" t="str">
        <f>IF(Cyclical_overrides!W170 = "",
IF(INDEX(F_Inputs_cyclical!$A$1:$BE$243, MATCH('Cyclical_after overrides'!$A170, F_Inputs_cyclical!$A$1:$A$243, 0), MATCH('Cyclical_after overrides'!W$1, F_Inputs_cyclical!$A$1:$BE$1, 0))="", "", INDEX(F_Inputs_cyclical!$A$1:$BE$243, MATCH('Cyclical_after overrides'!$A170, F_Inputs_cyclical!$A$1:$A$243, 0), MATCH('Cyclical_after overrides'!W$1, F_Inputs_cyclical!$A$1:$BE$1, 0))),
Cyclical_overrides!W170)</f>
        <v/>
      </c>
      <c r="X170" s="72" t="str">
        <f>IF(Cyclical_overrides!X170 = "",
IF(INDEX(F_Inputs_cyclical!$A$1:$BE$243, MATCH('Cyclical_after overrides'!$A170, F_Inputs_cyclical!$A$1:$A$243, 0), MATCH('Cyclical_after overrides'!X$1, F_Inputs_cyclical!$A$1:$BE$1, 0))="", "", INDEX(F_Inputs_cyclical!$A$1:$BE$243, MATCH('Cyclical_after overrides'!$A170, F_Inputs_cyclical!$A$1:$A$243, 0), MATCH('Cyclical_after overrides'!X$1, F_Inputs_cyclical!$A$1:$BE$1, 0))),
Cyclical_overrides!X170)</f>
        <v/>
      </c>
      <c r="Y170" s="72" t="str">
        <f>IF(Cyclical_overrides!Y170 = "",
IF(INDEX(F_Inputs_cyclical!$A$1:$BE$243, MATCH('Cyclical_after overrides'!$A170, F_Inputs_cyclical!$A$1:$A$243, 0), MATCH('Cyclical_after overrides'!Y$1, F_Inputs_cyclical!$A$1:$BE$1, 0))="", "", INDEX(F_Inputs_cyclical!$A$1:$BE$243, MATCH('Cyclical_after overrides'!$A170, F_Inputs_cyclical!$A$1:$A$243, 0), MATCH('Cyclical_after overrides'!Y$1, F_Inputs_cyclical!$A$1:$BE$1, 0))),
Cyclical_overrides!Y170)</f>
        <v/>
      </c>
      <c r="Z170" s="72" t="str">
        <f>IF(Cyclical_overrides!Z170 = "",
IF(INDEX(F_Inputs_cyclical!$A$1:$BE$243, MATCH('Cyclical_after overrides'!$A170, F_Inputs_cyclical!$A$1:$A$243, 0), MATCH('Cyclical_after overrides'!Z$1, F_Inputs_cyclical!$A$1:$BE$1, 0))="", "", INDEX(F_Inputs_cyclical!$A$1:$BE$243, MATCH('Cyclical_after overrides'!$A170, F_Inputs_cyclical!$A$1:$A$243, 0), MATCH('Cyclical_after overrides'!Z$1, F_Inputs_cyclical!$A$1:$BE$1, 0))),
Cyclical_overrides!Z170)</f>
        <v/>
      </c>
      <c r="AA170" s="72" t="str">
        <f>IF(Cyclical_overrides!AA170 = "",
IF(INDEX(F_Inputs_cyclical!$A$1:$BE$243, MATCH('Cyclical_after overrides'!$A170, F_Inputs_cyclical!$A$1:$A$243, 0), MATCH('Cyclical_after overrides'!AA$1, F_Inputs_cyclical!$A$1:$BE$1, 0))="", "", INDEX(F_Inputs_cyclical!$A$1:$BE$243, MATCH('Cyclical_after overrides'!$A170, F_Inputs_cyclical!$A$1:$A$243, 0), MATCH('Cyclical_after overrides'!AA$1, F_Inputs_cyclical!$A$1:$BE$1, 0))),
Cyclical_overrides!AA170)</f>
        <v/>
      </c>
      <c r="AB170" s="72" t="str">
        <f>IF(Cyclical_overrides!AB170 = "",
IF(INDEX(F_Inputs_cyclical!$A$1:$BE$243, MATCH('Cyclical_after overrides'!$A170, F_Inputs_cyclical!$A$1:$A$243, 0), MATCH('Cyclical_after overrides'!AB$1, F_Inputs_cyclical!$A$1:$BE$1, 0))="", "", INDEX(F_Inputs_cyclical!$A$1:$BE$243, MATCH('Cyclical_after overrides'!$A170, F_Inputs_cyclical!$A$1:$A$243, 0), MATCH('Cyclical_after overrides'!AB$1, F_Inputs_cyclical!$A$1:$BE$1, 0))),
Cyclical_overrides!AB170)</f>
        <v/>
      </c>
      <c r="AC170" s="72" t="str">
        <f>IF(Cyclical_overrides!AC170 = "",
IF(INDEX(F_Inputs_cyclical!$A$1:$BE$243, MATCH('Cyclical_after overrides'!$A170, F_Inputs_cyclical!$A$1:$A$243, 0), MATCH('Cyclical_after overrides'!AC$1, F_Inputs_cyclical!$A$1:$BE$1, 0))="", "", INDEX(F_Inputs_cyclical!$A$1:$BE$243, MATCH('Cyclical_after overrides'!$A170, F_Inputs_cyclical!$A$1:$A$243, 0), MATCH('Cyclical_after overrides'!AC$1, F_Inputs_cyclical!$A$1:$BE$1, 0))),
Cyclical_overrides!AC170)</f>
        <v/>
      </c>
      <c r="AD170" s="72" t="str">
        <f>IF(Cyclical_overrides!AD170 = "",
IF(INDEX(F_Inputs_cyclical!$A$1:$BE$243, MATCH('Cyclical_after overrides'!$A170, F_Inputs_cyclical!$A$1:$A$243, 0), MATCH('Cyclical_after overrides'!AD$1, F_Inputs_cyclical!$A$1:$BE$1, 0))="", "", INDEX(F_Inputs_cyclical!$A$1:$BE$243, MATCH('Cyclical_after overrides'!$A170, F_Inputs_cyclical!$A$1:$A$243, 0), MATCH('Cyclical_after overrides'!AD$1, F_Inputs_cyclical!$A$1:$BE$1, 0))),
Cyclical_overrides!AD170)</f>
        <v/>
      </c>
      <c r="AE170" s="72" t="str">
        <f>IF(Cyclical_overrides!AE170 = "",
IF(INDEX(F_Inputs_cyclical!$A$1:$BE$243, MATCH('Cyclical_after overrides'!$A170, F_Inputs_cyclical!$A$1:$A$243, 0), MATCH('Cyclical_after overrides'!AE$1, F_Inputs_cyclical!$A$1:$BE$1, 0))="", "", INDEX(F_Inputs_cyclical!$A$1:$BE$243, MATCH('Cyclical_after overrides'!$A170, F_Inputs_cyclical!$A$1:$A$243, 0), MATCH('Cyclical_after overrides'!AE$1, F_Inputs_cyclical!$A$1:$BE$1, 0))),
Cyclical_overrides!AE170)</f>
        <v/>
      </c>
      <c r="AF170" s="72" t="str">
        <f>IF(Cyclical_overrides!AF170 = "",
IF(INDEX(F_Inputs_cyclical!$A$1:$BE$243, MATCH('Cyclical_after overrides'!$A170, F_Inputs_cyclical!$A$1:$A$243, 0), MATCH('Cyclical_after overrides'!AF$1, F_Inputs_cyclical!$A$1:$BE$1, 0))="", "", INDEX(F_Inputs_cyclical!$A$1:$BE$243, MATCH('Cyclical_after overrides'!$A170, F_Inputs_cyclical!$A$1:$A$243, 0), MATCH('Cyclical_after overrides'!AF$1, F_Inputs_cyclical!$A$1:$BE$1, 0))),
Cyclical_overrides!AF170)</f>
        <v/>
      </c>
      <c r="AG170" s="72" t="str">
        <f>IF(Cyclical_overrides!AG170 = "",
IF(INDEX(F_Inputs_cyclical!$A$1:$BE$243, MATCH('Cyclical_after overrides'!$A170, F_Inputs_cyclical!$A$1:$A$243, 0), MATCH('Cyclical_after overrides'!AG$1, F_Inputs_cyclical!$A$1:$BE$1, 0))="", "", INDEX(F_Inputs_cyclical!$A$1:$BE$243, MATCH('Cyclical_after overrides'!$A170, F_Inputs_cyclical!$A$1:$A$243, 0), MATCH('Cyclical_after overrides'!AG$1, F_Inputs_cyclical!$A$1:$BE$1, 0))),
Cyclical_overrides!AG170)</f>
        <v/>
      </c>
      <c r="AH170" s="72" t="str">
        <f>IF(Cyclical_overrides!AH170 = "",
IF(INDEX(F_Inputs_cyclical!$A$1:$BE$243, MATCH('Cyclical_after overrides'!$A170, F_Inputs_cyclical!$A$1:$A$243, 0), MATCH('Cyclical_after overrides'!AH$1, F_Inputs_cyclical!$A$1:$BE$1, 0))="", "", INDEX(F_Inputs_cyclical!$A$1:$BE$243, MATCH('Cyclical_after overrides'!$A170, F_Inputs_cyclical!$A$1:$A$243, 0), MATCH('Cyclical_after overrides'!AH$1, F_Inputs_cyclical!$A$1:$BE$1, 0))),
Cyclical_overrides!AH170)</f>
        <v/>
      </c>
      <c r="AI170" s="72" t="str">
        <f>IF(Cyclical_overrides!AI170 = "",
IF(INDEX(F_Inputs_cyclical!$A$1:$BE$243, MATCH('Cyclical_after overrides'!$A170, F_Inputs_cyclical!$A$1:$A$243, 0), MATCH('Cyclical_after overrides'!AI$1, F_Inputs_cyclical!$A$1:$BE$1, 0))="", "", INDEX(F_Inputs_cyclical!$A$1:$BE$243, MATCH('Cyclical_after overrides'!$A170, F_Inputs_cyclical!$A$1:$A$243, 0), MATCH('Cyclical_after overrides'!AI$1, F_Inputs_cyclical!$A$1:$BE$1, 0))),
Cyclical_overrides!AI170)</f>
        <v/>
      </c>
      <c r="AJ170" s="72" t="str">
        <f>IF(Cyclical_overrides!AJ170 = "",
IF(INDEX(F_Inputs_cyclical!$A$1:$BE$243, MATCH('Cyclical_after overrides'!$A170, F_Inputs_cyclical!$A$1:$A$243, 0), MATCH('Cyclical_after overrides'!AJ$1, F_Inputs_cyclical!$A$1:$BE$1, 0))="", "", INDEX(F_Inputs_cyclical!$A$1:$BE$243, MATCH('Cyclical_after overrides'!$A170, F_Inputs_cyclical!$A$1:$A$243, 0), MATCH('Cyclical_after overrides'!AJ$1, F_Inputs_cyclical!$A$1:$BE$1, 0))),
Cyclical_overrides!AJ170)</f>
        <v/>
      </c>
      <c r="AK170" s="72" t="str">
        <f>IF(Cyclical_overrides!AK170 = "",
IF(INDEX(F_Inputs_cyclical!$A$1:$BE$243, MATCH('Cyclical_after overrides'!$A170, F_Inputs_cyclical!$A$1:$A$243, 0), MATCH('Cyclical_after overrides'!AK$1, F_Inputs_cyclical!$A$1:$BE$1, 0))="", "", INDEX(F_Inputs_cyclical!$A$1:$BE$243, MATCH('Cyclical_after overrides'!$A170, F_Inputs_cyclical!$A$1:$A$243, 0), MATCH('Cyclical_after overrides'!AK$1, F_Inputs_cyclical!$A$1:$BE$1, 0))),
Cyclical_overrides!AK170)</f>
        <v/>
      </c>
      <c r="AL170" s="72" t="str">
        <f>IF(Cyclical_overrides!AL170 = "",
IF(INDEX(F_Inputs_cyclical!$A$1:$BE$243, MATCH('Cyclical_after overrides'!$A170, F_Inputs_cyclical!$A$1:$A$243, 0), MATCH('Cyclical_after overrides'!AL$1, F_Inputs_cyclical!$A$1:$BE$1, 0))="", "", INDEX(F_Inputs_cyclical!$A$1:$BE$243, MATCH('Cyclical_after overrides'!$A170, F_Inputs_cyclical!$A$1:$A$243, 0), MATCH('Cyclical_after overrides'!AL$1, F_Inputs_cyclical!$A$1:$BE$1, 0))),
Cyclical_overrides!AL170)</f>
        <v/>
      </c>
      <c r="AM170" s="72" t="str">
        <f>IF(Cyclical_overrides!AM170 = "",
IF(INDEX(F_Inputs_cyclical!$A$1:$BE$243, MATCH('Cyclical_after overrides'!$A170, F_Inputs_cyclical!$A$1:$A$243, 0), MATCH('Cyclical_after overrides'!AM$1, F_Inputs_cyclical!$A$1:$BE$1, 0))="", "", INDEX(F_Inputs_cyclical!$A$1:$BE$243, MATCH('Cyclical_after overrides'!$A170, F_Inputs_cyclical!$A$1:$A$243, 0), MATCH('Cyclical_after overrides'!AM$1, F_Inputs_cyclical!$A$1:$BE$1, 0))),
Cyclical_overrides!AM170)</f>
        <v/>
      </c>
      <c r="AN170" s="72">
        <f>IF(Cyclical_overrides!AN170 = "",
IF(INDEX(F_Inputs_cyclical!$A$1:$BE$243, MATCH('Cyclical_after overrides'!$A170, F_Inputs_cyclical!$A$1:$A$243, 0), MATCH('Cyclical_after overrides'!AN$1, F_Inputs_cyclical!$A$1:$BE$1, 0))="", "", INDEX(F_Inputs_cyclical!$A$1:$BE$243, MATCH('Cyclical_after overrides'!$A170, F_Inputs_cyclical!$A$1:$A$243, 0), MATCH('Cyclical_after overrides'!AN$1, F_Inputs_cyclical!$A$1:$BE$1, 0))),
Cyclical_overrides!AN170)</f>
        <v>0</v>
      </c>
      <c r="AO170" s="72" t="str">
        <f>IF(Cyclical_overrides!AO170 = "",
IF(INDEX(F_Inputs_cyclical!$A$1:$BE$243, MATCH('Cyclical_after overrides'!$A170, F_Inputs_cyclical!$A$1:$A$243, 0), MATCH('Cyclical_after overrides'!AO$1, F_Inputs_cyclical!$A$1:$BE$1, 0))="", "", INDEX(F_Inputs_cyclical!$A$1:$BE$243, MATCH('Cyclical_after overrides'!$A170, F_Inputs_cyclical!$A$1:$A$243, 0), MATCH('Cyclical_after overrides'!AO$1, F_Inputs_cyclical!$A$1:$BE$1, 0))),
Cyclical_overrides!AO170)</f>
        <v/>
      </c>
      <c r="AP170" s="72" t="str">
        <f>IF(Cyclical_overrides!AP170 = "",
IF(INDEX(F_Inputs_cyclical!$A$1:$BE$243, MATCH('Cyclical_after overrides'!$A170, F_Inputs_cyclical!$A$1:$A$243, 0), MATCH('Cyclical_after overrides'!AP$1, F_Inputs_cyclical!$A$1:$BE$1, 0))="", "", INDEX(F_Inputs_cyclical!$A$1:$BE$243, MATCH('Cyclical_after overrides'!$A170, F_Inputs_cyclical!$A$1:$A$243, 0), MATCH('Cyclical_after overrides'!AP$1, F_Inputs_cyclical!$A$1:$BE$1, 0))),
Cyclical_overrides!AP170)</f>
        <v/>
      </c>
      <c r="AQ170" s="72" t="str">
        <f>IF(Cyclical_overrides!AQ170 = "",
IF(INDEX(F_Inputs_cyclical!$A$1:$BE$243, MATCH('Cyclical_after overrides'!$A170, F_Inputs_cyclical!$A$1:$A$243, 0), MATCH('Cyclical_after overrides'!AQ$1, F_Inputs_cyclical!$A$1:$BE$1, 0))="", "", INDEX(F_Inputs_cyclical!$A$1:$BE$243, MATCH('Cyclical_after overrides'!$A170, F_Inputs_cyclical!$A$1:$A$243, 0), MATCH('Cyclical_after overrides'!AQ$1, F_Inputs_cyclical!$A$1:$BE$1, 0))),
Cyclical_overrides!AQ170)</f>
        <v/>
      </c>
      <c r="AR170" s="72" t="str">
        <f>IF(Cyclical_overrides!AR170 = "",
IF(INDEX(F_Inputs_cyclical!$A$1:$BE$243, MATCH('Cyclical_after overrides'!$A170, F_Inputs_cyclical!$A$1:$A$243, 0), MATCH('Cyclical_after overrides'!AR$1, F_Inputs_cyclical!$A$1:$BE$1, 0))="", "", INDEX(F_Inputs_cyclical!$A$1:$BE$243, MATCH('Cyclical_after overrides'!$A170, F_Inputs_cyclical!$A$1:$A$243, 0), MATCH('Cyclical_after overrides'!AR$1, F_Inputs_cyclical!$A$1:$BE$1, 0))),
Cyclical_overrides!AR170)</f>
        <v/>
      </c>
      <c r="AS170" s="72" t="str">
        <f>IF(Cyclical_overrides!AS170 = "",
IF(INDEX(F_Inputs_cyclical!$A$1:$BE$243, MATCH('Cyclical_after overrides'!$A170, F_Inputs_cyclical!$A$1:$A$243, 0), MATCH('Cyclical_after overrides'!AS$1, F_Inputs_cyclical!$A$1:$BE$1, 0))="", "", INDEX(F_Inputs_cyclical!$A$1:$BE$243, MATCH('Cyclical_after overrides'!$A170, F_Inputs_cyclical!$A$1:$A$243, 0), MATCH('Cyclical_after overrides'!AS$1, F_Inputs_cyclical!$A$1:$BE$1, 0))),
Cyclical_overrides!AS170)</f>
        <v/>
      </c>
      <c r="AT170" s="72" t="str">
        <f>IF(Cyclical_overrides!AT170 = "",
IF(INDEX(F_Inputs_cyclical!$A$1:$BE$243, MATCH('Cyclical_after overrides'!$A170, F_Inputs_cyclical!$A$1:$A$243, 0), MATCH('Cyclical_after overrides'!AT$1, F_Inputs_cyclical!$A$1:$BE$1, 0))="", "", INDEX(F_Inputs_cyclical!$A$1:$BE$243, MATCH('Cyclical_after overrides'!$A170, F_Inputs_cyclical!$A$1:$A$243, 0), MATCH('Cyclical_after overrides'!AT$1, F_Inputs_cyclical!$A$1:$BE$1, 0))),
Cyclical_overrides!AT170)</f>
        <v/>
      </c>
      <c r="AU170" s="72">
        <f>IF(Cyclical_overrides!AU170 = "",
IF(INDEX(F_Inputs_cyclical!$A$1:$BE$243, MATCH('Cyclical_after overrides'!$A170, F_Inputs_cyclical!$A$1:$A$243, 0), MATCH('Cyclical_after overrides'!AU$1, F_Inputs_cyclical!$A$1:$BE$1, 0))="", "", INDEX(F_Inputs_cyclical!$A$1:$BE$243, MATCH('Cyclical_after overrides'!$A170, F_Inputs_cyclical!$A$1:$A$243, 0), MATCH('Cyclical_after overrides'!AU$1, F_Inputs_cyclical!$A$1:$BE$1, 0))),
Cyclical_overrides!AU170)</f>
        <v>2.0750000000000002</v>
      </c>
      <c r="AV170" s="72" t="str">
        <f>IF(Cyclical_overrides!AV170 = "",
IF(INDEX(F_Inputs_cyclical!$A$1:$BE$243, MATCH('Cyclical_after overrides'!$A170, F_Inputs_cyclical!$A$1:$A$243, 0), MATCH('Cyclical_after overrides'!AV$1, F_Inputs_cyclical!$A$1:$BE$1, 0))="", "", INDEX(F_Inputs_cyclical!$A$1:$BE$243, MATCH('Cyclical_after overrides'!$A170, F_Inputs_cyclical!$A$1:$A$243, 0), MATCH('Cyclical_after overrides'!AV$1, F_Inputs_cyclical!$A$1:$BE$1, 0))),
Cyclical_overrides!AV170)</f>
        <v/>
      </c>
      <c r="AW170" s="72">
        <f>IF(Cyclical_overrides!AW170 = "",
IF(INDEX(F_Inputs_cyclical!$A$1:$BE$243, MATCH('Cyclical_after overrides'!$A170, F_Inputs_cyclical!$A$1:$A$243, 0), MATCH('Cyclical_after overrides'!AW$1, F_Inputs_cyclical!$A$1:$BE$1, 0))="", "", INDEX(F_Inputs_cyclical!$A$1:$BE$243, MATCH('Cyclical_after overrides'!$A170, F_Inputs_cyclical!$A$1:$A$243, 0), MATCH('Cyclical_after overrides'!AW$1, F_Inputs_cyclical!$A$1:$BE$1, 0))),
Cyclical_overrides!AW170)</f>
        <v>1.2338096431854266</v>
      </c>
      <c r="AX170" s="72">
        <f>IF(Cyclical_overrides!AX170 = "",
IF(INDEX(F_Inputs_cyclical!$A$1:$BE$243, MATCH('Cyclical_after overrides'!$A170, F_Inputs_cyclical!$A$1:$A$243, 0), MATCH('Cyclical_after overrides'!AX$1, F_Inputs_cyclical!$A$1:$BE$1, 0))="", "", INDEX(F_Inputs_cyclical!$A$1:$BE$243, MATCH('Cyclical_after overrides'!$A170, F_Inputs_cyclical!$A$1:$A$243, 0), MATCH('Cyclical_after overrides'!AX$1, F_Inputs_cyclical!$A$1:$BE$1, 0))),
Cyclical_overrides!AX170)</f>
        <v>27.458787657272083</v>
      </c>
      <c r="AY170" s="72">
        <f>IF(Cyclical_overrides!AY170 = "",
IF(INDEX(F_Inputs_cyclical!$A$1:$BE$243, MATCH('Cyclical_after overrides'!$A170, F_Inputs_cyclical!$A$1:$A$243, 0), MATCH('Cyclical_after overrides'!AY$1, F_Inputs_cyclical!$A$1:$BE$1, 0))="", "", INDEX(F_Inputs_cyclical!$A$1:$BE$243, MATCH('Cyclical_after overrides'!$A170, F_Inputs_cyclical!$A$1:$A$243, 0), MATCH('Cyclical_after overrides'!AY$1, F_Inputs_cyclical!$A$1:$BE$1, 0))),
Cyclical_overrides!AY170)</f>
        <v>134.36717247054486</v>
      </c>
      <c r="AZ170" s="72">
        <f>IF(Cyclical_overrides!AZ170 = "",
IF(INDEX(F_Inputs_cyclical!$A$1:$BE$243, MATCH('Cyclical_after overrides'!$A170, F_Inputs_cyclical!$A$1:$A$243, 0), MATCH('Cyclical_after overrides'!AZ$1, F_Inputs_cyclical!$A$1:$BE$1, 0))="", "", INDEX(F_Inputs_cyclical!$A$1:$BE$243, MATCH('Cyclical_after overrides'!$A170, F_Inputs_cyclical!$A$1:$A$243, 0), MATCH('Cyclical_after overrides'!AZ$1, F_Inputs_cyclical!$A$1:$BE$1, 0))),
Cyclical_overrides!AZ170)</f>
        <v>2.4454649471564207</v>
      </c>
      <c r="BA170" s="72">
        <f>IF(Cyclical_overrides!BA170 = "",
IF(INDEX(F_Inputs_cyclical!$A$1:$BE$243, MATCH('Cyclical_after overrides'!$A170, F_Inputs_cyclical!$A$1:$A$243, 0), MATCH('Cyclical_after overrides'!BA$1, F_Inputs_cyclical!$A$1:$BE$1, 0))="", "", INDEX(F_Inputs_cyclical!$A$1:$BE$243, MATCH('Cyclical_after overrides'!$A170, F_Inputs_cyclical!$A$1:$A$243, 0), MATCH('Cyclical_after overrides'!BA$1, F_Inputs_cyclical!$A$1:$BE$1, 0))),
Cyclical_overrides!BA170)</f>
        <v>15.638082134769116</v>
      </c>
      <c r="BB170" s="72">
        <f>IF(Cyclical_overrides!BB170 = "",
IF(INDEX(F_Inputs_cyclical!$A$1:$BE$243, MATCH('Cyclical_after overrides'!$A170, F_Inputs_cyclical!$A$1:$A$243, 0), MATCH('Cyclical_after overrides'!BB$1, F_Inputs_cyclical!$A$1:$BE$1, 0))="", "", INDEX(F_Inputs_cyclical!$A$1:$BE$243, MATCH('Cyclical_after overrides'!$A170, F_Inputs_cyclical!$A$1:$A$243, 0), MATCH('Cyclical_after overrides'!BB$1, F_Inputs_cyclical!$A$1:$BE$1, 0))),
Cyclical_overrides!BB170)</f>
        <v>15.638082134769116</v>
      </c>
      <c r="BC170" s="72">
        <f>IF(Cyclical_overrides!BC170 = "",
IF(INDEX(F_Inputs_cyclical!$A$1:$BE$243, MATCH('Cyclical_after overrides'!$A170, F_Inputs_cyclical!$A$1:$A$243, 0), MATCH('Cyclical_after overrides'!BC$1, F_Inputs_cyclical!$A$1:$BE$1, 0))="", "", INDEX(F_Inputs_cyclical!$A$1:$BE$243, MATCH('Cyclical_after overrides'!$A170, F_Inputs_cyclical!$A$1:$A$243, 0), MATCH('Cyclical_after overrides'!BC$1, F_Inputs_cyclical!$A$1:$BE$1, 0))),
Cyclical_overrides!BC170)</f>
        <v>11.875177854893444</v>
      </c>
      <c r="BD170" s="72">
        <f>IF(Cyclical_overrides!BD170 = "",
IF(INDEX(F_Inputs_cyclical!$A$1:$BE$243, MATCH('Cyclical_after overrides'!$A170, F_Inputs_cyclical!$A$1:$A$243, 0), MATCH('Cyclical_after overrides'!BD$1, F_Inputs_cyclical!$A$1:$BE$1, 0))="", "", INDEX(F_Inputs_cyclical!$A$1:$BE$243, MATCH('Cyclical_after overrides'!$A170, F_Inputs_cyclical!$A$1:$A$243, 0), MATCH('Cyclical_after overrides'!BD$1, F_Inputs_cyclical!$A$1:$BE$1, 0))),
Cyclical_overrides!BD170)</f>
        <v>0</v>
      </c>
      <c r="BE170" s="194"/>
    </row>
    <row r="171" spans="1:57" x14ac:dyDescent="0.4">
      <c r="A171" s="63" t="str">
        <f t="shared" si="2"/>
        <v>SVE16</v>
      </c>
      <c r="B171" s="63" t="s">
        <v>433</v>
      </c>
      <c r="C171" s="63" t="s">
        <v>247</v>
      </c>
      <c r="D171" s="72">
        <f>IF(Cyclical_overrides!D171 = "",
IF(INDEX(F_Inputs_cyclical!$A$1:$BE$243, MATCH('Cyclical_after overrides'!$A171, F_Inputs_cyclical!$A$1:$A$243, 0), MATCH('Cyclical_after overrides'!D$1, F_Inputs_cyclical!$A$1:$BE$1, 0))="", "", INDEX(F_Inputs_cyclical!$A$1:$BE$243, MATCH('Cyclical_after overrides'!$A171, F_Inputs_cyclical!$A$1:$A$243, 0), MATCH('Cyclical_after overrides'!D$1, F_Inputs_cyclical!$A$1:$BE$1, 0))),
Cyclical_overrides!D171)</f>
        <v>0</v>
      </c>
      <c r="E171" s="72">
        <f>IF(Cyclical_overrides!E171 = "",
IF(INDEX(F_Inputs_cyclical!$A$1:$BE$243, MATCH('Cyclical_after overrides'!$A171, F_Inputs_cyclical!$A$1:$A$243, 0), MATCH('Cyclical_after overrides'!E$1, F_Inputs_cyclical!$A$1:$BE$1, 0))="", "", INDEX(F_Inputs_cyclical!$A$1:$BE$243, MATCH('Cyclical_after overrides'!$A171, F_Inputs_cyclical!$A$1:$A$243, 0), MATCH('Cyclical_after overrides'!E$1, F_Inputs_cyclical!$A$1:$BE$1, 0))),
Cyclical_overrides!E171)</f>
        <v>0</v>
      </c>
      <c r="F171" s="72">
        <f>IF(Cyclical_overrides!F171 = "",
IF(INDEX(F_Inputs_cyclical!$A$1:$BE$243, MATCH('Cyclical_after overrides'!$A171, F_Inputs_cyclical!$A$1:$A$243, 0), MATCH('Cyclical_after overrides'!F$1, F_Inputs_cyclical!$A$1:$BE$1, 0))="", "", INDEX(F_Inputs_cyclical!$A$1:$BE$243, MATCH('Cyclical_after overrides'!$A171, F_Inputs_cyclical!$A$1:$A$243, 0), MATCH('Cyclical_after overrides'!F$1, F_Inputs_cyclical!$A$1:$BE$1, 0))),
Cyclical_overrides!F171)</f>
        <v>0</v>
      </c>
      <c r="G171" s="72">
        <f>IF(Cyclical_overrides!G171 = "",
IF(INDEX(F_Inputs_cyclical!$A$1:$BE$243, MATCH('Cyclical_after overrides'!$A171, F_Inputs_cyclical!$A$1:$A$243, 0), MATCH('Cyclical_after overrides'!G$1, F_Inputs_cyclical!$A$1:$BE$1, 0))="", "", INDEX(F_Inputs_cyclical!$A$1:$BE$243, MATCH('Cyclical_after overrides'!$A171, F_Inputs_cyclical!$A$1:$A$243, 0), MATCH('Cyclical_after overrides'!G$1, F_Inputs_cyclical!$A$1:$BE$1, 0))),
Cyclical_overrides!G171)</f>
        <v>0</v>
      </c>
      <c r="H171" s="72" t="str">
        <f>IF(Cyclical_overrides!H171 = "",
IF(INDEX(F_Inputs_cyclical!$A$1:$BE$243, MATCH('Cyclical_after overrides'!$A171, F_Inputs_cyclical!$A$1:$A$243, 0), MATCH('Cyclical_after overrides'!H$1, F_Inputs_cyclical!$A$1:$BE$1, 0))="", "", INDEX(F_Inputs_cyclical!$A$1:$BE$243, MATCH('Cyclical_after overrides'!$A171, F_Inputs_cyclical!$A$1:$A$243, 0), MATCH('Cyclical_after overrides'!H$1, F_Inputs_cyclical!$A$1:$BE$1, 0))),
Cyclical_overrides!H171)</f>
        <v/>
      </c>
      <c r="I171" s="72" t="str">
        <f>IF(Cyclical_overrides!I171 = "",
IF(INDEX(F_Inputs_cyclical!$A$1:$BE$243, MATCH('Cyclical_after overrides'!$A171, F_Inputs_cyclical!$A$1:$A$243, 0), MATCH('Cyclical_after overrides'!I$1, F_Inputs_cyclical!$A$1:$BE$1, 0))="", "", INDEX(F_Inputs_cyclical!$A$1:$BE$243, MATCH('Cyclical_after overrides'!$A171, F_Inputs_cyclical!$A$1:$A$243, 0), MATCH('Cyclical_after overrides'!I$1, F_Inputs_cyclical!$A$1:$BE$1, 0))),
Cyclical_overrides!I171)</f>
        <v/>
      </c>
      <c r="J171" s="72">
        <f>IF(Cyclical_overrides!J171 = "",
IF(INDEX(F_Inputs_cyclical!$A$1:$BE$243, MATCH('Cyclical_after overrides'!$A171, F_Inputs_cyclical!$A$1:$A$243, 0), MATCH('Cyclical_after overrides'!J$1, F_Inputs_cyclical!$A$1:$BE$1, 0))="", "", INDEX(F_Inputs_cyclical!$A$1:$BE$243, MATCH('Cyclical_after overrides'!$A171, F_Inputs_cyclical!$A$1:$A$243, 0), MATCH('Cyclical_after overrides'!J$1, F_Inputs_cyclical!$A$1:$BE$1, 0))),
Cyclical_overrides!J171)</f>
        <v>0</v>
      </c>
      <c r="K171" s="72" t="str">
        <f>IF(Cyclical_overrides!K171 = "",
IF(INDEX(F_Inputs_cyclical!$A$1:$BE$243, MATCH('Cyclical_after overrides'!$A171, F_Inputs_cyclical!$A$1:$A$243, 0), MATCH('Cyclical_after overrides'!K$1, F_Inputs_cyclical!$A$1:$BE$1, 0))="", "", INDEX(F_Inputs_cyclical!$A$1:$BE$243, MATCH('Cyclical_after overrides'!$A171, F_Inputs_cyclical!$A$1:$A$243, 0), MATCH('Cyclical_after overrides'!K$1, F_Inputs_cyclical!$A$1:$BE$1, 0))),
Cyclical_overrides!K171)</f>
        <v/>
      </c>
      <c r="L171" s="72">
        <f>IF(Cyclical_overrides!L171 = "",
IF(INDEX(F_Inputs_cyclical!$A$1:$BE$243, MATCH('Cyclical_after overrides'!$A171, F_Inputs_cyclical!$A$1:$A$243, 0), MATCH('Cyclical_after overrides'!L$1, F_Inputs_cyclical!$A$1:$BE$1, 0))="", "", INDEX(F_Inputs_cyclical!$A$1:$BE$243, MATCH('Cyclical_after overrides'!$A171, F_Inputs_cyclical!$A$1:$A$243, 0), MATCH('Cyclical_after overrides'!L$1, F_Inputs_cyclical!$A$1:$BE$1, 0))),
Cyclical_overrides!L171)</f>
        <v>0</v>
      </c>
      <c r="M171" s="72" t="str">
        <f>IF(Cyclical_overrides!M171 = "",
IF(INDEX(F_Inputs_cyclical!$A$1:$BE$243, MATCH('Cyclical_after overrides'!$A171, F_Inputs_cyclical!$A$1:$A$243, 0), MATCH('Cyclical_after overrides'!M$1, F_Inputs_cyclical!$A$1:$BE$1, 0))="", "", INDEX(F_Inputs_cyclical!$A$1:$BE$243, MATCH('Cyclical_after overrides'!$A171, F_Inputs_cyclical!$A$1:$A$243, 0), MATCH('Cyclical_after overrides'!M$1, F_Inputs_cyclical!$A$1:$BE$1, 0))),
Cyclical_overrides!M171)</f>
        <v/>
      </c>
      <c r="N171" s="72" t="str">
        <f>IF(Cyclical_overrides!N171 = "",
IF(INDEX(F_Inputs_cyclical!$A$1:$BE$243, MATCH('Cyclical_after overrides'!$A171, F_Inputs_cyclical!$A$1:$A$243, 0), MATCH('Cyclical_after overrides'!N$1, F_Inputs_cyclical!$A$1:$BE$1, 0))="", "", INDEX(F_Inputs_cyclical!$A$1:$BE$243, MATCH('Cyclical_after overrides'!$A171, F_Inputs_cyclical!$A$1:$A$243, 0), MATCH('Cyclical_after overrides'!N$1, F_Inputs_cyclical!$A$1:$BE$1, 0))),
Cyclical_overrides!N171)</f>
        <v/>
      </c>
      <c r="O171" s="72" t="str">
        <f>IF(Cyclical_overrides!O171 = "",
IF(INDEX(F_Inputs_cyclical!$A$1:$BE$243, MATCH('Cyclical_after overrides'!$A171, F_Inputs_cyclical!$A$1:$A$243, 0), MATCH('Cyclical_after overrides'!O$1, F_Inputs_cyclical!$A$1:$BE$1, 0))="", "", INDEX(F_Inputs_cyclical!$A$1:$BE$243, MATCH('Cyclical_after overrides'!$A171, F_Inputs_cyclical!$A$1:$A$243, 0), MATCH('Cyclical_after overrides'!O$1, F_Inputs_cyclical!$A$1:$BE$1, 0))),
Cyclical_overrides!O171)</f>
        <v/>
      </c>
      <c r="P171" s="72" t="str">
        <f>IF(Cyclical_overrides!P171 = "",
IF(INDEX(F_Inputs_cyclical!$A$1:$BE$243, MATCH('Cyclical_after overrides'!$A171, F_Inputs_cyclical!$A$1:$A$243, 0), MATCH('Cyclical_after overrides'!P$1, F_Inputs_cyclical!$A$1:$BE$1, 0))="", "", INDEX(F_Inputs_cyclical!$A$1:$BE$243, MATCH('Cyclical_after overrides'!$A171, F_Inputs_cyclical!$A$1:$A$243, 0), MATCH('Cyclical_after overrides'!P$1, F_Inputs_cyclical!$A$1:$BE$1, 0))),
Cyclical_overrides!P171)</f>
        <v/>
      </c>
      <c r="Q171" s="72" t="str">
        <f>IF(Cyclical_overrides!Q171 = "",
IF(INDEX(F_Inputs_cyclical!$A$1:$BE$243, MATCH('Cyclical_after overrides'!$A171, F_Inputs_cyclical!$A$1:$A$243, 0), MATCH('Cyclical_after overrides'!Q$1, F_Inputs_cyclical!$A$1:$BE$1, 0))="", "", INDEX(F_Inputs_cyclical!$A$1:$BE$243, MATCH('Cyclical_after overrides'!$A171, F_Inputs_cyclical!$A$1:$A$243, 0), MATCH('Cyclical_after overrides'!Q$1, F_Inputs_cyclical!$A$1:$BE$1, 0))),
Cyclical_overrides!Q171)</f>
        <v/>
      </c>
      <c r="R171" s="72" t="str">
        <f>IF(Cyclical_overrides!R171 = "",
IF(INDEX(F_Inputs_cyclical!$A$1:$BE$243, MATCH('Cyclical_after overrides'!$A171, F_Inputs_cyclical!$A$1:$A$243, 0), MATCH('Cyclical_after overrides'!R$1, F_Inputs_cyclical!$A$1:$BE$1, 0))="", "", INDEX(F_Inputs_cyclical!$A$1:$BE$243, MATCH('Cyclical_after overrides'!$A171, F_Inputs_cyclical!$A$1:$A$243, 0), MATCH('Cyclical_after overrides'!R$1, F_Inputs_cyclical!$A$1:$BE$1, 0))),
Cyclical_overrides!R171)</f>
        <v/>
      </c>
      <c r="S171" s="72" t="str">
        <f>IF(Cyclical_overrides!S171 = "",
IF(INDEX(F_Inputs_cyclical!$A$1:$BE$243, MATCH('Cyclical_after overrides'!$A171, F_Inputs_cyclical!$A$1:$A$243, 0), MATCH('Cyclical_after overrides'!S$1, F_Inputs_cyclical!$A$1:$BE$1, 0))="", "", INDEX(F_Inputs_cyclical!$A$1:$BE$243, MATCH('Cyclical_after overrides'!$A171, F_Inputs_cyclical!$A$1:$A$243, 0), MATCH('Cyclical_after overrides'!S$1, F_Inputs_cyclical!$A$1:$BE$1, 0))),
Cyclical_overrides!S171)</f>
        <v/>
      </c>
      <c r="T171" s="72" t="str">
        <f>IF(Cyclical_overrides!T171 = "",
IF(INDEX(F_Inputs_cyclical!$A$1:$BE$243, MATCH('Cyclical_after overrides'!$A171, F_Inputs_cyclical!$A$1:$A$243, 0), MATCH('Cyclical_after overrides'!T$1, F_Inputs_cyclical!$A$1:$BE$1, 0))="", "", INDEX(F_Inputs_cyclical!$A$1:$BE$243, MATCH('Cyclical_after overrides'!$A171, F_Inputs_cyclical!$A$1:$A$243, 0), MATCH('Cyclical_after overrides'!T$1, F_Inputs_cyclical!$A$1:$BE$1, 0))),
Cyclical_overrides!T171)</f>
        <v/>
      </c>
      <c r="U171" s="72">
        <f>IF(Cyclical_overrides!U171 = "",
IF(INDEX(F_Inputs_cyclical!$A$1:$BE$243, MATCH('Cyclical_after overrides'!$A171, F_Inputs_cyclical!$A$1:$A$243, 0), MATCH('Cyclical_after overrides'!U$1, F_Inputs_cyclical!$A$1:$BE$1, 0))="", "", INDEX(F_Inputs_cyclical!$A$1:$BE$243, MATCH('Cyclical_after overrides'!$A171, F_Inputs_cyclical!$A$1:$A$243, 0), MATCH('Cyclical_after overrides'!U$1, F_Inputs_cyclical!$A$1:$BE$1, 0))),
Cyclical_overrides!U171)</f>
        <v>0</v>
      </c>
      <c r="V171" s="72" t="str">
        <f>IF(Cyclical_overrides!V171 = "",
IF(INDEX(F_Inputs_cyclical!$A$1:$BE$243, MATCH('Cyclical_after overrides'!$A171, F_Inputs_cyclical!$A$1:$A$243, 0), MATCH('Cyclical_after overrides'!V$1, F_Inputs_cyclical!$A$1:$BE$1, 0))="", "", INDEX(F_Inputs_cyclical!$A$1:$BE$243, MATCH('Cyclical_after overrides'!$A171, F_Inputs_cyclical!$A$1:$A$243, 0), MATCH('Cyclical_after overrides'!V$1, F_Inputs_cyclical!$A$1:$BE$1, 0))),
Cyclical_overrides!V171)</f>
        <v/>
      </c>
      <c r="W171" s="72" t="str">
        <f>IF(Cyclical_overrides!W171 = "",
IF(INDEX(F_Inputs_cyclical!$A$1:$BE$243, MATCH('Cyclical_after overrides'!$A171, F_Inputs_cyclical!$A$1:$A$243, 0), MATCH('Cyclical_after overrides'!W$1, F_Inputs_cyclical!$A$1:$BE$1, 0))="", "", INDEX(F_Inputs_cyclical!$A$1:$BE$243, MATCH('Cyclical_after overrides'!$A171, F_Inputs_cyclical!$A$1:$A$243, 0), MATCH('Cyclical_after overrides'!W$1, F_Inputs_cyclical!$A$1:$BE$1, 0))),
Cyclical_overrides!W171)</f>
        <v/>
      </c>
      <c r="X171" s="72" t="str">
        <f>IF(Cyclical_overrides!X171 = "",
IF(INDEX(F_Inputs_cyclical!$A$1:$BE$243, MATCH('Cyclical_after overrides'!$A171, F_Inputs_cyclical!$A$1:$A$243, 0), MATCH('Cyclical_after overrides'!X$1, F_Inputs_cyclical!$A$1:$BE$1, 0))="", "", INDEX(F_Inputs_cyclical!$A$1:$BE$243, MATCH('Cyclical_after overrides'!$A171, F_Inputs_cyclical!$A$1:$A$243, 0), MATCH('Cyclical_after overrides'!X$1, F_Inputs_cyclical!$A$1:$BE$1, 0))),
Cyclical_overrides!X171)</f>
        <v/>
      </c>
      <c r="Y171" s="72" t="str">
        <f>IF(Cyclical_overrides!Y171 = "",
IF(INDEX(F_Inputs_cyclical!$A$1:$BE$243, MATCH('Cyclical_after overrides'!$A171, F_Inputs_cyclical!$A$1:$A$243, 0), MATCH('Cyclical_after overrides'!Y$1, F_Inputs_cyclical!$A$1:$BE$1, 0))="", "", INDEX(F_Inputs_cyclical!$A$1:$BE$243, MATCH('Cyclical_after overrides'!$A171, F_Inputs_cyclical!$A$1:$A$243, 0), MATCH('Cyclical_after overrides'!Y$1, F_Inputs_cyclical!$A$1:$BE$1, 0))),
Cyclical_overrides!Y171)</f>
        <v/>
      </c>
      <c r="Z171" s="72" t="str">
        <f>IF(Cyclical_overrides!Z171 = "",
IF(INDEX(F_Inputs_cyclical!$A$1:$BE$243, MATCH('Cyclical_after overrides'!$A171, F_Inputs_cyclical!$A$1:$A$243, 0), MATCH('Cyclical_after overrides'!Z$1, F_Inputs_cyclical!$A$1:$BE$1, 0))="", "", INDEX(F_Inputs_cyclical!$A$1:$BE$243, MATCH('Cyclical_after overrides'!$A171, F_Inputs_cyclical!$A$1:$A$243, 0), MATCH('Cyclical_after overrides'!Z$1, F_Inputs_cyclical!$A$1:$BE$1, 0))),
Cyclical_overrides!Z171)</f>
        <v/>
      </c>
      <c r="AA171" s="72" t="str">
        <f>IF(Cyclical_overrides!AA171 = "",
IF(INDEX(F_Inputs_cyclical!$A$1:$BE$243, MATCH('Cyclical_after overrides'!$A171, F_Inputs_cyclical!$A$1:$A$243, 0), MATCH('Cyclical_after overrides'!AA$1, F_Inputs_cyclical!$A$1:$BE$1, 0))="", "", INDEX(F_Inputs_cyclical!$A$1:$BE$243, MATCH('Cyclical_after overrides'!$A171, F_Inputs_cyclical!$A$1:$A$243, 0), MATCH('Cyclical_after overrides'!AA$1, F_Inputs_cyclical!$A$1:$BE$1, 0))),
Cyclical_overrides!AA171)</f>
        <v/>
      </c>
      <c r="AB171" s="72" t="str">
        <f>IF(Cyclical_overrides!AB171 = "",
IF(INDEX(F_Inputs_cyclical!$A$1:$BE$243, MATCH('Cyclical_after overrides'!$A171, F_Inputs_cyclical!$A$1:$A$243, 0), MATCH('Cyclical_after overrides'!AB$1, F_Inputs_cyclical!$A$1:$BE$1, 0))="", "", INDEX(F_Inputs_cyclical!$A$1:$BE$243, MATCH('Cyclical_after overrides'!$A171, F_Inputs_cyclical!$A$1:$A$243, 0), MATCH('Cyclical_after overrides'!AB$1, F_Inputs_cyclical!$A$1:$BE$1, 0))),
Cyclical_overrides!AB171)</f>
        <v/>
      </c>
      <c r="AC171" s="72" t="str">
        <f>IF(Cyclical_overrides!AC171 = "",
IF(INDEX(F_Inputs_cyclical!$A$1:$BE$243, MATCH('Cyclical_after overrides'!$A171, F_Inputs_cyclical!$A$1:$A$243, 0), MATCH('Cyclical_after overrides'!AC$1, F_Inputs_cyclical!$A$1:$BE$1, 0))="", "", INDEX(F_Inputs_cyclical!$A$1:$BE$243, MATCH('Cyclical_after overrides'!$A171, F_Inputs_cyclical!$A$1:$A$243, 0), MATCH('Cyclical_after overrides'!AC$1, F_Inputs_cyclical!$A$1:$BE$1, 0))),
Cyclical_overrides!AC171)</f>
        <v/>
      </c>
      <c r="AD171" s="72" t="str">
        <f>IF(Cyclical_overrides!AD171 = "",
IF(INDEX(F_Inputs_cyclical!$A$1:$BE$243, MATCH('Cyclical_after overrides'!$A171, F_Inputs_cyclical!$A$1:$A$243, 0), MATCH('Cyclical_after overrides'!AD$1, F_Inputs_cyclical!$A$1:$BE$1, 0))="", "", INDEX(F_Inputs_cyclical!$A$1:$BE$243, MATCH('Cyclical_after overrides'!$A171, F_Inputs_cyclical!$A$1:$A$243, 0), MATCH('Cyclical_after overrides'!AD$1, F_Inputs_cyclical!$A$1:$BE$1, 0))),
Cyclical_overrides!AD171)</f>
        <v/>
      </c>
      <c r="AE171" s="72" t="str">
        <f>IF(Cyclical_overrides!AE171 = "",
IF(INDEX(F_Inputs_cyclical!$A$1:$BE$243, MATCH('Cyclical_after overrides'!$A171, F_Inputs_cyclical!$A$1:$A$243, 0), MATCH('Cyclical_after overrides'!AE$1, F_Inputs_cyclical!$A$1:$BE$1, 0))="", "", INDEX(F_Inputs_cyclical!$A$1:$BE$243, MATCH('Cyclical_after overrides'!$A171, F_Inputs_cyclical!$A$1:$A$243, 0), MATCH('Cyclical_after overrides'!AE$1, F_Inputs_cyclical!$A$1:$BE$1, 0))),
Cyclical_overrides!AE171)</f>
        <v/>
      </c>
      <c r="AF171" s="72" t="str">
        <f>IF(Cyclical_overrides!AF171 = "",
IF(INDEX(F_Inputs_cyclical!$A$1:$BE$243, MATCH('Cyclical_after overrides'!$A171, F_Inputs_cyclical!$A$1:$A$243, 0), MATCH('Cyclical_after overrides'!AF$1, F_Inputs_cyclical!$A$1:$BE$1, 0))="", "", INDEX(F_Inputs_cyclical!$A$1:$BE$243, MATCH('Cyclical_after overrides'!$A171, F_Inputs_cyclical!$A$1:$A$243, 0), MATCH('Cyclical_after overrides'!AF$1, F_Inputs_cyclical!$A$1:$BE$1, 0))),
Cyclical_overrides!AF171)</f>
        <v/>
      </c>
      <c r="AG171" s="72" t="str">
        <f>IF(Cyclical_overrides!AG171 = "",
IF(INDEX(F_Inputs_cyclical!$A$1:$BE$243, MATCH('Cyclical_after overrides'!$A171, F_Inputs_cyclical!$A$1:$A$243, 0), MATCH('Cyclical_after overrides'!AG$1, F_Inputs_cyclical!$A$1:$BE$1, 0))="", "", INDEX(F_Inputs_cyclical!$A$1:$BE$243, MATCH('Cyclical_after overrides'!$A171, F_Inputs_cyclical!$A$1:$A$243, 0), MATCH('Cyclical_after overrides'!AG$1, F_Inputs_cyclical!$A$1:$BE$1, 0))),
Cyclical_overrides!AG171)</f>
        <v/>
      </c>
      <c r="AH171" s="72" t="str">
        <f>IF(Cyclical_overrides!AH171 = "",
IF(INDEX(F_Inputs_cyclical!$A$1:$BE$243, MATCH('Cyclical_after overrides'!$A171, F_Inputs_cyclical!$A$1:$A$243, 0), MATCH('Cyclical_after overrides'!AH$1, F_Inputs_cyclical!$A$1:$BE$1, 0))="", "", INDEX(F_Inputs_cyclical!$A$1:$BE$243, MATCH('Cyclical_after overrides'!$A171, F_Inputs_cyclical!$A$1:$A$243, 0), MATCH('Cyclical_after overrides'!AH$1, F_Inputs_cyclical!$A$1:$BE$1, 0))),
Cyclical_overrides!AH171)</f>
        <v/>
      </c>
      <c r="AI171" s="72" t="str">
        <f>IF(Cyclical_overrides!AI171 = "",
IF(INDEX(F_Inputs_cyclical!$A$1:$BE$243, MATCH('Cyclical_after overrides'!$A171, F_Inputs_cyclical!$A$1:$A$243, 0), MATCH('Cyclical_after overrides'!AI$1, F_Inputs_cyclical!$A$1:$BE$1, 0))="", "", INDEX(F_Inputs_cyclical!$A$1:$BE$243, MATCH('Cyclical_after overrides'!$A171, F_Inputs_cyclical!$A$1:$A$243, 0), MATCH('Cyclical_after overrides'!AI$1, F_Inputs_cyclical!$A$1:$BE$1, 0))),
Cyclical_overrides!AI171)</f>
        <v/>
      </c>
      <c r="AJ171" s="72" t="str">
        <f>IF(Cyclical_overrides!AJ171 = "",
IF(INDEX(F_Inputs_cyclical!$A$1:$BE$243, MATCH('Cyclical_after overrides'!$A171, F_Inputs_cyclical!$A$1:$A$243, 0), MATCH('Cyclical_after overrides'!AJ$1, F_Inputs_cyclical!$A$1:$BE$1, 0))="", "", INDEX(F_Inputs_cyclical!$A$1:$BE$243, MATCH('Cyclical_after overrides'!$A171, F_Inputs_cyclical!$A$1:$A$243, 0), MATCH('Cyclical_after overrides'!AJ$1, F_Inputs_cyclical!$A$1:$BE$1, 0))),
Cyclical_overrides!AJ171)</f>
        <v/>
      </c>
      <c r="AK171" s="72" t="str">
        <f>IF(Cyclical_overrides!AK171 = "",
IF(INDEX(F_Inputs_cyclical!$A$1:$BE$243, MATCH('Cyclical_after overrides'!$A171, F_Inputs_cyclical!$A$1:$A$243, 0), MATCH('Cyclical_after overrides'!AK$1, F_Inputs_cyclical!$A$1:$BE$1, 0))="", "", INDEX(F_Inputs_cyclical!$A$1:$BE$243, MATCH('Cyclical_after overrides'!$A171, F_Inputs_cyclical!$A$1:$A$243, 0), MATCH('Cyclical_after overrides'!AK$1, F_Inputs_cyclical!$A$1:$BE$1, 0))),
Cyclical_overrides!AK171)</f>
        <v/>
      </c>
      <c r="AL171" s="72" t="str">
        <f>IF(Cyclical_overrides!AL171 = "",
IF(INDEX(F_Inputs_cyclical!$A$1:$BE$243, MATCH('Cyclical_after overrides'!$A171, F_Inputs_cyclical!$A$1:$A$243, 0), MATCH('Cyclical_after overrides'!AL$1, F_Inputs_cyclical!$A$1:$BE$1, 0))="", "", INDEX(F_Inputs_cyclical!$A$1:$BE$243, MATCH('Cyclical_after overrides'!$A171, F_Inputs_cyclical!$A$1:$A$243, 0), MATCH('Cyclical_after overrides'!AL$1, F_Inputs_cyclical!$A$1:$BE$1, 0))),
Cyclical_overrides!AL171)</f>
        <v/>
      </c>
      <c r="AM171" s="72">
        <f>IF(Cyclical_overrides!AM171 = "",
IF(INDEX(F_Inputs_cyclical!$A$1:$BE$243, MATCH('Cyclical_after overrides'!$A171, F_Inputs_cyclical!$A$1:$A$243, 0), MATCH('Cyclical_after overrides'!AM$1, F_Inputs_cyclical!$A$1:$BE$1, 0))="", "", INDEX(F_Inputs_cyclical!$A$1:$BE$243, MATCH('Cyclical_after overrides'!$A171, F_Inputs_cyclical!$A$1:$A$243, 0), MATCH('Cyclical_after overrides'!AM$1, F_Inputs_cyclical!$A$1:$BE$1, 0))),
Cyclical_overrides!AM171)</f>
        <v>0</v>
      </c>
      <c r="AN171" s="72">
        <f>IF(Cyclical_overrides!AN171 = "",
IF(INDEX(F_Inputs_cyclical!$A$1:$BE$243, MATCH('Cyclical_after overrides'!$A171, F_Inputs_cyclical!$A$1:$A$243, 0), MATCH('Cyclical_after overrides'!AN$1, F_Inputs_cyclical!$A$1:$BE$1, 0))="", "", INDEX(F_Inputs_cyclical!$A$1:$BE$243, MATCH('Cyclical_after overrides'!$A171, F_Inputs_cyclical!$A$1:$A$243, 0), MATCH('Cyclical_after overrides'!AN$1, F_Inputs_cyclical!$A$1:$BE$1, 0))),
Cyclical_overrides!AN171)</f>
        <v>0</v>
      </c>
      <c r="AO171" s="72" t="str">
        <f>IF(Cyclical_overrides!AO171 = "",
IF(INDEX(F_Inputs_cyclical!$A$1:$BE$243, MATCH('Cyclical_after overrides'!$A171, F_Inputs_cyclical!$A$1:$A$243, 0), MATCH('Cyclical_after overrides'!AO$1, F_Inputs_cyclical!$A$1:$BE$1, 0))="", "", INDEX(F_Inputs_cyclical!$A$1:$BE$243, MATCH('Cyclical_after overrides'!$A171, F_Inputs_cyclical!$A$1:$A$243, 0), MATCH('Cyclical_after overrides'!AO$1, F_Inputs_cyclical!$A$1:$BE$1, 0))),
Cyclical_overrides!AO171)</f>
        <v/>
      </c>
      <c r="AP171" s="72" t="str">
        <f>IF(Cyclical_overrides!AP171 = "",
IF(INDEX(F_Inputs_cyclical!$A$1:$BE$243, MATCH('Cyclical_after overrides'!$A171, F_Inputs_cyclical!$A$1:$A$243, 0), MATCH('Cyclical_after overrides'!AP$1, F_Inputs_cyclical!$A$1:$BE$1, 0))="", "", INDEX(F_Inputs_cyclical!$A$1:$BE$243, MATCH('Cyclical_after overrides'!$A171, F_Inputs_cyclical!$A$1:$A$243, 0), MATCH('Cyclical_after overrides'!AP$1, F_Inputs_cyclical!$A$1:$BE$1, 0))),
Cyclical_overrides!AP171)</f>
        <v/>
      </c>
      <c r="AQ171" s="72" t="str">
        <f>IF(Cyclical_overrides!AQ171 = "",
IF(INDEX(F_Inputs_cyclical!$A$1:$BE$243, MATCH('Cyclical_after overrides'!$A171, F_Inputs_cyclical!$A$1:$A$243, 0), MATCH('Cyclical_after overrides'!AQ$1, F_Inputs_cyclical!$A$1:$BE$1, 0))="", "", INDEX(F_Inputs_cyclical!$A$1:$BE$243, MATCH('Cyclical_after overrides'!$A171, F_Inputs_cyclical!$A$1:$A$243, 0), MATCH('Cyclical_after overrides'!AQ$1, F_Inputs_cyclical!$A$1:$BE$1, 0))),
Cyclical_overrides!AQ171)</f>
        <v/>
      </c>
      <c r="AR171" s="72" t="str">
        <f>IF(Cyclical_overrides!AR171 = "",
IF(INDEX(F_Inputs_cyclical!$A$1:$BE$243, MATCH('Cyclical_after overrides'!$A171, F_Inputs_cyclical!$A$1:$A$243, 0), MATCH('Cyclical_after overrides'!AR$1, F_Inputs_cyclical!$A$1:$BE$1, 0))="", "", INDEX(F_Inputs_cyclical!$A$1:$BE$243, MATCH('Cyclical_after overrides'!$A171, F_Inputs_cyclical!$A$1:$A$243, 0), MATCH('Cyclical_after overrides'!AR$1, F_Inputs_cyclical!$A$1:$BE$1, 0))),
Cyclical_overrides!AR171)</f>
        <v/>
      </c>
      <c r="AS171" s="72" t="str">
        <f>IF(Cyclical_overrides!AS171 = "",
IF(INDEX(F_Inputs_cyclical!$A$1:$BE$243, MATCH('Cyclical_after overrides'!$A171, F_Inputs_cyclical!$A$1:$A$243, 0), MATCH('Cyclical_after overrides'!AS$1, F_Inputs_cyclical!$A$1:$BE$1, 0))="", "", INDEX(F_Inputs_cyclical!$A$1:$BE$243, MATCH('Cyclical_after overrides'!$A171, F_Inputs_cyclical!$A$1:$A$243, 0), MATCH('Cyclical_after overrides'!AS$1, F_Inputs_cyclical!$A$1:$BE$1, 0))),
Cyclical_overrides!AS171)</f>
        <v/>
      </c>
      <c r="AT171" s="72" t="str">
        <f>IF(Cyclical_overrides!AT171 = "",
IF(INDEX(F_Inputs_cyclical!$A$1:$BE$243, MATCH('Cyclical_after overrides'!$A171, F_Inputs_cyclical!$A$1:$A$243, 0), MATCH('Cyclical_after overrides'!AT$1, F_Inputs_cyclical!$A$1:$BE$1, 0))="", "", INDEX(F_Inputs_cyclical!$A$1:$BE$243, MATCH('Cyclical_after overrides'!$A171, F_Inputs_cyclical!$A$1:$A$243, 0), MATCH('Cyclical_after overrides'!AT$1, F_Inputs_cyclical!$A$1:$BE$1, 0))),
Cyclical_overrides!AT171)</f>
        <v/>
      </c>
      <c r="AU171" s="72">
        <f>IF(Cyclical_overrides!AU171 = "",
IF(INDEX(F_Inputs_cyclical!$A$1:$BE$243, MATCH('Cyclical_after overrides'!$A171, F_Inputs_cyclical!$A$1:$A$243, 0), MATCH('Cyclical_after overrides'!AU$1, F_Inputs_cyclical!$A$1:$BE$1, 0))="", "", INDEX(F_Inputs_cyclical!$A$1:$BE$243, MATCH('Cyclical_after overrides'!$A171, F_Inputs_cyclical!$A$1:$A$243, 0), MATCH('Cyclical_after overrides'!AU$1, F_Inputs_cyclical!$A$1:$BE$1, 0))),
Cyclical_overrides!AU171)</f>
        <v>8.2179151431292397</v>
      </c>
      <c r="AV171" s="72" t="str">
        <f>IF(Cyclical_overrides!AV171 = "",
IF(INDEX(F_Inputs_cyclical!$A$1:$BE$243, MATCH('Cyclical_after overrides'!$A171, F_Inputs_cyclical!$A$1:$A$243, 0), MATCH('Cyclical_after overrides'!AV$1, F_Inputs_cyclical!$A$1:$BE$1, 0))="", "", INDEX(F_Inputs_cyclical!$A$1:$BE$243, MATCH('Cyclical_after overrides'!$A171, F_Inputs_cyclical!$A$1:$A$243, 0), MATCH('Cyclical_after overrides'!AV$1, F_Inputs_cyclical!$A$1:$BE$1, 0))),
Cyclical_overrides!AV171)</f>
        <v/>
      </c>
      <c r="AW171" s="72">
        <f>IF(Cyclical_overrides!AW171 = "",
IF(INDEX(F_Inputs_cyclical!$A$1:$BE$243, MATCH('Cyclical_after overrides'!$A171, F_Inputs_cyclical!$A$1:$A$243, 0), MATCH('Cyclical_after overrides'!AW$1, F_Inputs_cyclical!$A$1:$BE$1, 0))="", "", INDEX(F_Inputs_cyclical!$A$1:$BE$243, MATCH('Cyclical_after overrides'!$A171, F_Inputs_cyclical!$A$1:$A$243, 0), MATCH('Cyclical_after overrides'!AW$1, F_Inputs_cyclical!$A$1:$BE$1, 0))),
Cyclical_overrides!AW171)</f>
        <v>1.2283693843594008</v>
      </c>
      <c r="AX171" s="72">
        <f>IF(Cyclical_overrides!AX171 = "",
IF(INDEX(F_Inputs_cyclical!$A$1:$BE$243, MATCH('Cyclical_after overrides'!$A171, F_Inputs_cyclical!$A$1:$A$243, 0), MATCH('Cyclical_after overrides'!AX$1, F_Inputs_cyclical!$A$1:$BE$1, 0))="", "", INDEX(F_Inputs_cyclical!$A$1:$BE$243, MATCH('Cyclical_after overrides'!$A171, F_Inputs_cyclical!$A$1:$A$243, 0), MATCH('Cyclical_after overrides'!AX$1, F_Inputs_cyclical!$A$1:$BE$1, 0))),
Cyclical_overrides!AX171)</f>
        <v>27.255592798004034</v>
      </c>
      <c r="AY171" s="72">
        <f>IF(Cyclical_overrides!AY171 = "",
IF(INDEX(F_Inputs_cyclical!$A$1:$BE$243, MATCH('Cyclical_after overrides'!$A171, F_Inputs_cyclical!$A$1:$A$243, 0), MATCH('Cyclical_after overrides'!AY$1, F_Inputs_cyclical!$A$1:$BE$1, 0))="", "", INDEX(F_Inputs_cyclical!$A$1:$BE$243, MATCH('Cyclical_after overrides'!$A171, F_Inputs_cyclical!$A$1:$A$243, 0), MATCH('Cyclical_after overrides'!AY$1, F_Inputs_cyclical!$A$1:$BE$1, 0))),
Cyclical_overrides!AY171)</f>
        <v>134.62740577421388</v>
      </c>
      <c r="AZ171" s="72">
        <f>IF(Cyclical_overrides!AZ171 = "",
IF(INDEX(F_Inputs_cyclical!$A$1:$BE$243, MATCH('Cyclical_after overrides'!$A171, F_Inputs_cyclical!$A$1:$A$243, 0), MATCH('Cyclical_after overrides'!AZ$1, F_Inputs_cyclical!$A$1:$BE$1, 0))="", "", INDEX(F_Inputs_cyclical!$A$1:$BE$243, MATCH('Cyclical_after overrides'!$A171, F_Inputs_cyclical!$A$1:$A$243, 0), MATCH('Cyclical_after overrides'!AZ$1, F_Inputs_cyclical!$A$1:$BE$1, 0))),
Cyclical_overrides!AZ171)</f>
        <v>2.3814370996644341</v>
      </c>
      <c r="BA171" s="72">
        <f>IF(Cyclical_overrides!BA171 = "",
IF(INDEX(F_Inputs_cyclical!$A$1:$BE$243, MATCH('Cyclical_after overrides'!$A171, F_Inputs_cyclical!$A$1:$A$243, 0), MATCH('Cyclical_after overrides'!BA$1, F_Inputs_cyclical!$A$1:$BE$1, 0))="", "", INDEX(F_Inputs_cyclical!$A$1:$BE$243, MATCH('Cyclical_after overrides'!$A171, F_Inputs_cyclical!$A$1:$A$243, 0), MATCH('Cyclical_after overrides'!BA$1, F_Inputs_cyclical!$A$1:$BE$1, 0))),
Cyclical_overrides!BA171)</f>
        <v>15.652758230626002</v>
      </c>
      <c r="BB171" s="72">
        <f>IF(Cyclical_overrides!BB171 = "",
IF(INDEX(F_Inputs_cyclical!$A$1:$BE$243, MATCH('Cyclical_after overrides'!$A171, F_Inputs_cyclical!$A$1:$A$243, 0), MATCH('Cyclical_after overrides'!BB$1, F_Inputs_cyclical!$A$1:$BE$1, 0))="", "", INDEX(F_Inputs_cyclical!$A$1:$BE$243, MATCH('Cyclical_after overrides'!$A171, F_Inputs_cyclical!$A$1:$A$243, 0), MATCH('Cyclical_after overrides'!BB$1, F_Inputs_cyclical!$A$1:$BE$1, 0))),
Cyclical_overrides!BB171)</f>
        <v>15.652758230626002</v>
      </c>
      <c r="BC171" s="72">
        <f>IF(Cyclical_overrides!BC171 = "",
IF(INDEX(F_Inputs_cyclical!$A$1:$BE$243, MATCH('Cyclical_after overrides'!$A171, F_Inputs_cyclical!$A$1:$A$243, 0), MATCH('Cyclical_after overrides'!BC$1, F_Inputs_cyclical!$A$1:$BE$1, 0))="", "", INDEX(F_Inputs_cyclical!$A$1:$BE$243, MATCH('Cyclical_after overrides'!$A171, F_Inputs_cyclical!$A$1:$A$243, 0), MATCH('Cyclical_after overrides'!BC$1, F_Inputs_cyclical!$A$1:$BE$1, 0))),
Cyclical_overrides!BC171)</f>
        <v>11.875177854893444</v>
      </c>
      <c r="BD171" s="72">
        <f>IF(Cyclical_overrides!BD171 = "",
IF(INDEX(F_Inputs_cyclical!$A$1:$BE$243, MATCH('Cyclical_after overrides'!$A171, F_Inputs_cyclical!$A$1:$A$243, 0), MATCH('Cyclical_after overrides'!BD$1, F_Inputs_cyclical!$A$1:$BE$1, 0))="", "", INDEX(F_Inputs_cyclical!$A$1:$BE$243, MATCH('Cyclical_after overrides'!$A171, F_Inputs_cyclical!$A$1:$A$243, 0), MATCH('Cyclical_after overrides'!BD$1, F_Inputs_cyclical!$A$1:$BE$1, 0))),
Cyclical_overrides!BD171)</f>
        <v>0</v>
      </c>
      <c r="BE171" s="194"/>
    </row>
    <row r="172" spans="1:57" x14ac:dyDescent="0.4">
      <c r="A172" s="63" t="str">
        <f t="shared" si="2"/>
        <v>SVE17</v>
      </c>
      <c r="B172" s="63" t="s">
        <v>433</v>
      </c>
      <c r="C172" s="63" t="s">
        <v>249</v>
      </c>
      <c r="D172" s="72">
        <f>IF(Cyclical_overrides!D172 = "",
IF(INDEX(F_Inputs_cyclical!$A$1:$BE$243, MATCH('Cyclical_after overrides'!$A172, F_Inputs_cyclical!$A$1:$A$243, 0), MATCH('Cyclical_after overrides'!D$1, F_Inputs_cyclical!$A$1:$BE$1, 0))="", "", INDEX(F_Inputs_cyclical!$A$1:$BE$243, MATCH('Cyclical_after overrides'!$A172, F_Inputs_cyclical!$A$1:$A$243, 0), MATCH('Cyclical_after overrides'!D$1, F_Inputs_cyclical!$A$1:$BE$1, 0))),
Cyclical_overrides!D172)</f>
        <v>0</v>
      </c>
      <c r="E172" s="72">
        <f>IF(Cyclical_overrides!E172 = "",
IF(INDEX(F_Inputs_cyclical!$A$1:$BE$243, MATCH('Cyclical_after overrides'!$A172, F_Inputs_cyclical!$A$1:$A$243, 0), MATCH('Cyclical_after overrides'!E$1, F_Inputs_cyclical!$A$1:$BE$1, 0))="", "", INDEX(F_Inputs_cyclical!$A$1:$BE$243, MATCH('Cyclical_after overrides'!$A172, F_Inputs_cyclical!$A$1:$A$243, 0), MATCH('Cyclical_after overrides'!E$1, F_Inputs_cyclical!$A$1:$BE$1, 0))),
Cyclical_overrides!E172)</f>
        <v>0</v>
      </c>
      <c r="F172" s="72">
        <f>IF(Cyclical_overrides!F172 = "",
IF(INDEX(F_Inputs_cyclical!$A$1:$BE$243, MATCH('Cyclical_after overrides'!$A172, F_Inputs_cyclical!$A$1:$A$243, 0), MATCH('Cyclical_after overrides'!F$1, F_Inputs_cyclical!$A$1:$BE$1, 0))="", "", INDEX(F_Inputs_cyclical!$A$1:$BE$243, MATCH('Cyclical_after overrides'!$A172, F_Inputs_cyclical!$A$1:$A$243, 0), MATCH('Cyclical_after overrides'!F$1, F_Inputs_cyclical!$A$1:$BE$1, 0))),
Cyclical_overrides!F172)</f>
        <v>0</v>
      </c>
      <c r="G172" s="72">
        <f>IF(Cyclical_overrides!G172 = "",
IF(INDEX(F_Inputs_cyclical!$A$1:$BE$243, MATCH('Cyclical_after overrides'!$A172, F_Inputs_cyclical!$A$1:$A$243, 0), MATCH('Cyclical_after overrides'!G$1, F_Inputs_cyclical!$A$1:$BE$1, 0))="", "", INDEX(F_Inputs_cyclical!$A$1:$BE$243, MATCH('Cyclical_after overrides'!$A172, F_Inputs_cyclical!$A$1:$A$243, 0), MATCH('Cyclical_after overrides'!G$1, F_Inputs_cyclical!$A$1:$BE$1, 0))),
Cyclical_overrides!G172)</f>
        <v>0</v>
      </c>
      <c r="H172" s="72" t="str">
        <f>IF(Cyclical_overrides!H172 = "",
IF(INDEX(F_Inputs_cyclical!$A$1:$BE$243, MATCH('Cyclical_after overrides'!$A172, F_Inputs_cyclical!$A$1:$A$243, 0), MATCH('Cyclical_after overrides'!H$1, F_Inputs_cyclical!$A$1:$BE$1, 0))="", "", INDEX(F_Inputs_cyclical!$A$1:$BE$243, MATCH('Cyclical_after overrides'!$A172, F_Inputs_cyclical!$A$1:$A$243, 0), MATCH('Cyclical_after overrides'!H$1, F_Inputs_cyclical!$A$1:$BE$1, 0))),
Cyclical_overrides!H172)</f>
        <v/>
      </c>
      <c r="I172" s="72">
        <f>IF(Cyclical_overrides!I172 = "",
IF(INDEX(F_Inputs_cyclical!$A$1:$BE$243, MATCH('Cyclical_after overrides'!$A172, F_Inputs_cyclical!$A$1:$A$243, 0), MATCH('Cyclical_after overrides'!I$1, F_Inputs_cyclical!$A$1:$BE$1, 0))="", "", INDEX(F_Inputs_cyclical!$A$1:$BE$243, MATCH('Cyclical_after overrides'!$A172, F_Inputs_cyclical!$A$1:$A$243, 0), MATCH('Cyclical_after overrides'!I$1, F_Inputs_cyclical!$A$1:$BE$1, 0))),
Cyclical_overrides!I172)</f>
        <v>0</v>
      </c>
      <c r="J172" s="72">
        <f>IF(Cyclical_overrides!J172 = "",
IF(INDEX(F_Inputs_cyclical!$A$1:$BE$243, MATCH('Cyclical_after overrides'!$A172, F_Inputs_cyclical!$A$1:$A$243, 0), MATCH('Cyclical_after overrides'!J$1, F_Inputs_cyclical!$A$1:$BE$1, 0))="", "", INDEX(F_Inputs_cyclical!$A$1:$BE$243, MATCH('Cyclical_after overrides'!$A172, F_Inputs_cyclical!$A$1:$A$243, 0), MATCH('Cyclical_after overrides'!J$1, F_Inputs_cyclical!$A$1:$BE$1, 0))),
Cyclical_overrides!J172)</f>
        <v>0</v>
      </c>
      <c r="K172" s="72" t="str">
        <f>IF(Cyclical_overrides!K172 = "",
IF(INDEX(F_Inputs_cyclical!$A$1:$BE$243, MATCH('Cyclical_after overrides'!$A172, F_Inputs_cyclical!$A$1:$A$243, 0), MATCH('Cyclical_after overrides'!K$1, F_Inputs_cyclical!$A$1:$BE$1, 0))="", "", INDEX(F_Inputs_cyclical!$A$1:$BE$243, MATCH('Cyclical_after overrides'!$A172, F_Inputs_cyclical!$A$1:$A$243, 0), MATCH('Cyclical_after overrides'!K$1, F_Inputs_cyclical!$A$1:$BE$1, 0))),
Cyclical_overrides!K172)</f>
        <v/>
      </c>
      <c r="L172" s="72" t="str">
        <f>IF(Cyclical_overrides!L172 = "",
IF(INDEX(F_Inputs_cyclical!$A$1:$BE$243, MATCH('Cyclical_after overrides'!$A172, F_Inputs_cyclical!$A$1:$A$243, 0), MATCH('Cyclical_after overrides'!L$1, F_Inputs_cyclical!$A$1:$BE$1, 0))="", "", INDEX(F_Inputs_cyclical!$A$1:$BE$243, MATCH('Cyclical_after overrides'!$A172, F_Inputs_cyclical!$A$1:$A$243, 0), MATCH('Cyclical_after overrides'!L$1, F_Inputs_cyclical!$A$1:$BE$1, 0))),
Cyclical_overrides!L172)</f>
        <v/>
      </c>
      <c r="M172" s="72" t="str">
        <f>IF(Cyclical_overrides!M172 = "",
IF(INDEX(F_Inputs_cyclical!$A$1:$BE$243, MATCH('Cyclical_after overrides'!$A172, F_Inputs_cyclical!$A$1:$A$243, 0), MATCH('Cyclical_after overrides'!M$1, F_Inputs_cyclical!$A$1:$BE$1, 0))="", "", INDEX(F_Inputs_cyclical!$A$1:$BE$243, MATCH('Cyclical_after overrides'!$A172, F_Inputs_cyclical!$A$1:$A$243, 0), MATCH('Cyclical_after overrides'!M$1, F_Inputs_cyclical!$A$1:$BE$1, 0))),
Cyclical_overrides!M172)</f>
        <v/>
      </c>
      <c r="N172" s="72" t="str">
        <f>IF(Cyclical_overrides!N172 = "",
IF(INDEX(F_Inputs_cyclical!$A$1:$BE$243, MATCH('Cyclical_after overrides'!$A172, F_Inputs_cyclical!$A$1:$A$243, 0), MATCH('Cyclical_after overrides'!N$1, F_Inputs_cyclical!$A$1:$BE$1, 0))="", "", INDEX(F_Inputs_cyclical!$A$1:$BE$243, MATCH('Cyclical_after overrides'!$A172, F_Inputs_cyclical!$A$1:$A$243, 0), MATCH('Cyclical_after overrides'!N$1, F_Inputs_cyclical!$A$1:$BE$1, 0))),
Cyclical_overrides!N172)</f>
        <v/>
      </c>
      <c r="O172" s="72" t="str">
        <f>IF(Cyclical_overrides!O172 = "",
IF(INDEX(F_Inputs_cyclical!$A$1:$BE$243, MATCH('Cyclical_after overrides'!$A172, F_Inputs_cyclical!$A$1:$A$243, 0), MATCH('Cyclical_after overrides'!O$1, F_Inputs_cyclical!$A$1:$BE$1, 0))="", "", INDEX(F_Inputs_cyclical!$A$1:$BE$243, MATCH('Cyclical_after overrides'!$A172, F_Inputs_cyclical!$A$1:$A$243, 0), MATCH('Cyclical_after overrides'!O$1, F_Inputs_cyclical!$A$1:$BE$1, 0))),
Cyclical_overrides!O172)</f>
        <v/>
      </c>
      <c r="P172" s="72" t="str">
        <f>IF(Cyclical_overrides!P172 = "",
IF(INDEX(F_Inputs_cyclical!$A$1:$BE$243, MATCH('Cyclical_after overrides'!$A172, F_Inputs_cyclical!$A$1:$A$243, 0), MATCH('Cyclical_after overrides'!P$1, F_Inputs_cyclical!$A$1:$BE$1, 0))="", "", INDEX(F_Inputs_cyclical!$A$1:$BE$243, MATCH('Cyclical_after overrides'!$A172, F_Inputs_cyclical!$A$1:$A$243, 0), MATCH('Cyclical_after overrides'!P$1, F_Inputs_cyclical!$A$1:$BE$1, 0))),
Cyclical_overrides!P172)</f>
        <v/>
      </c>
      <c r="Q172" s="72" t="str">
        <f>IF(Cyclical_overrides!Q172 = "",
IF(INDEX(F_Inputs_cyclical!$A$1:$BE$243, MATCH('Cyclical_after overrides'!$A172, F_Inputs_cyclical!$A$1:$A$243, 0), MATCH('Cyclical_after overrides'!Q$1, F_Inputs_cyclical!$A$1:$BE$1, 0))="", "", INDEX(F_Inputs_cyclical!$A$1:$BE$243, MATCH('Cyclical_after overrides'!$A172, F_Inputs_cyclical!$A$1:$A$243, 0), MATCH('Cyclical_after overrides'!Q$1, F_Inputs_cyclical!$A$1:$BE$1, 0))),
Cyclical_overrides!Q172)</f>
        <v/>
      </c>
      <c r="R172" s="72" t="str">
        <f>IF(Cyclical_overrides!R172 = "",
IF(INDEX(F_Inputs_cyclical!$A$1:$BE$243, MATCH('Cyclical_after overrides'!$A172, F_Inputs_cyclical!$A$1:$A$243, 0), MATCH('Cyclical_after overrides'!R$1, F_Inputs_cyclical!$A$1:$BE$1, 0))="", "", INDEX(F_Inputs_cyclical!$A$1:$BE$243, MATCH('Cyclical_after overrides'!$A172, F_Inputs_cyclical!$A$1:$A$243, 0), MATCH('Cyclical_after overrides'!R$1, F_Inputs_cyclical!$A$1:$BE$1, 0))),
Cyclical_overrides!R172)</f>
        <v/>
      </c>
      <c r="S172" s="72" t="str">
        <f>IF(Cyclical_overrides!S172 = "",
IF(INDEX(F_Inputs_cyclical!$A$1:$BE$243, MATCH('Cyclical_after overrides'!$A172, F_Inputs_cyclical!$A$1:$A$243, 0), MATCH('Cyclical_after overrides'!S$1, F_Inputs_cyclical!$A$1:$BE$1, 0))="", "", INDEX(F_Inputs_cyclical!$A$1:$BE$243, MATCH('Cyclical_after overrides'!$A172, F_Inputs_cyclical!$A$1:$A$243, 0), MATCH('Cyclical_after overrides'!S$1, F_Inputs_cyclical!$A$1:$BE$1, 0))),
Cyclical_overrides!S172)</f>
        <v/>
      </c>
      <c r="T172" s="72" t="str">
        <f>IF(Cyclical_overrides!T172 = "",
IF(INDEX(F_Inputs_cyclical!$A$1:$BE$243, MATCH('Cyclical_after overrides'!$A172, F_Inputs_cyclical!$A$1:$A$243, 0), MATCH('Cyclical_after overrides'!T$1, F_Inputs_cyclical!$A$1:$BE$1, 0))="", "", INDEX(F_Inputs_cyclical!$A$1:$BE$243, MATCH('Cyclical_after overrides'!$A172, F_Inputs_cyclical!$A$1:$A$243, 0), MATCH('Cyclical_after overrides'!T$1, F_Inputs_cyclical!$A$1:$BE$1, 0))),
Cyclical_overrides!T172)</f>
        <v/>
      </c>
      <c r="U172" s="72">
        <f>IF(Cyclical_overrides!U172 = "",
IF(INDEX(F_Inputs_cyclical!$A$1:$BE$243, MATCH('Cyclical_after overrides'!$A172, F_Inputs_cyclical!$A$1:$A$243, 0), MATCH('Cyclical_after overrides'!U$1, F_Inputs_cyclical!$A$1:$BE$1, 0))="", "", INDEX(F_Inputs_cyclical!$A$1:$BE$243, MATCH('Cyclical_after overrides'!$A172, F_Inputs_cyclical!$A$1:$A$243, 0), MATCH('Cyclical_after overrides'!U$1, F_Inputs_cyclical!$A$1:$BE$1, 0))),
Cyclical_overrides!U172)</f>
        <v>0</v>
      </c>
      <c r="V172" s="72" t="str">
        <f>IF(Cyclical_overrides!V172 = "",
IF(INDEX(F_Inputs_cyclical!$A$1:$BE$243, MATCH('Cyclical_after overrides'!$A172, F_Inputs_cyclical!$A$1:$A$243, 0), MATCH('Cyclical_after overrides'!V$1, F_Inputs_cyclical!$A$1:$BE$1, 0))="", "", INDEX(F_Inputs_cyclical!$A$1:$BE$243, MATCH('Cyclical_after overrides'!$A172, F_Inputs_cyclical!$A$1:$A$243, 0), MATCH('Cyclical_after overrides'!V$1, F_Inputs_cyclical!$A$1:$BE$1, 0))),
Cyclical_overrides!V172)</f>
        <v/>
      </c>
      <c r="W172" s="72" t="str">
        <f>IF(Cyclical_overrides!W172 = "",
IF(INDEX(F_Inputs_cyclical!$A$1:$BE$243, MATCH('Cyclical_after overrides'!$A172, F_Inputs_cyclical!$A$1:$A$243, 0), MATCH('Cyclical_after overrides'!W$1, F_Inputs_cyclical!$A$1:$BE$1, 0))="", "", INDEX(F_Inputs_cyclical!$A$1:$BE$243, MATCH('Cyclical_after overrides'!$A172, F_Inputs_cyclical!$A$1:$A$243, 0), MATCH('Cyclical_after overrides'!W$1, F_Inputs_cyclical!$A$1:$BE$1, 0))),
Cyclical_overrides!W172)</f>
        <v/>
      </c>
      <c r="X172" s="72" t="str">
        <f>IF(Cyclical_overrides!X172 = "",
IF(INDEX(F_Inputs_cyclical!$A$1:$BE$243, MATCH('Cyclical_after overrides'!$A172, F_Inputs_cyclical!$A$1:$A$243, 0), MATCH('Cyclical_after overrides'!X$1, F_Inputs_cyclical!$A$1:$BE$1, 0))="", "", INDEX(F_Inputs_cyclical!$A$1:$BE$243, MATCH('Cyclical_after overrides'!$A172, F_Inputs_cyclical!$A$1:$A$243, 0), MATCH('Cyclical_after overrides'!X$1, F_Inputs_cyclical!$A$1:$BE$1, 0))),
Cyclical_overrides!X172)</f>
        <v/>
      </c>
      <c r="Y172" s="72" t="str">
        <f>IF(Cyclical_overrides!Y172 = "",
IF(INDEX(F_Inputs_cyclical!$A$1:$BE$243, MATCH('Cyclical_after overrides'!$A172, F_Inputs_cyclical!$A$1:$A$243, 0), MATCH('Cyclical_after overrides'!Y$1, F_Inputs_cyclical!$A$1:$BE$1, 0))="", "", INDEX(F_Inputs_cyclical!$A$1:$BE$243, MATCH('Cyclical_after overrides'!$A172, F_Inputs_cyclical!$A$1:$A$243, 0), MATCH('Cyclical_after overrides'!Y$1, F_Inputs_cyclical!$A$1:$BE$1, 0))),
Cyclical_overrides!Y172)</f>
        <v/>
      </c>
      <c r="Z172" s="72" t="str">
        <f>IF(Cyclical_overrides!Z172 = "",
IF(INDEX(F_Inputs_cyclical!$A$1:$BE$243, MATCH('Cyclical_after overrides'!$A172, F_Inputs_cyclical!$A$1:$A$243, 0), MATCH('Cyclical_after overrides'!Z$1, F_Inputs_cyclical!$A$1:$BE$1, 0))="", "", INDEX(F_Inputs_cyclical!$A$1:$BE$243, MATCH('Cyclical_after overrides'!$A172, F_Inputs_cyclical!$A$1:$A$243, 0), MATCH('Cyclical_after overrides'!Z$1, F_Inputs_cyclical!$A$1:$BE$1, 0))),
Cyclical_overrides!Z172)</f>
        <v/>
      </c>
      <c r="AA172" s="72" t="str">
        <f>IF(Cyclical_overrides!AA172 = "",
IF(INDEX(F_Inputs_cyclical!$A$1:$BE$243, MATCH('Cyclical_after overrides'!$A172, F_Inputs_cyclical!$A$1:$A$243, 0), MATCH('Cyclical_after overrides'!AA$1, F_Inputs_cyclical!$A$1:$BE$1, 0))="", "", INDEX(F_Inputs_cyclical!$A$1:$BE$243, MATCH('Cyclical_after overrides'!$A172, F_Inputs_cyclical!$A$1:$A$243, 0), MATCH('Cyclical_after overrides'!AA$1, F_Inputs_cyclical!$A$1:$BE$1, 0))),
Cyclical_overrides!AA172)</f>
        <v/>
      </c>
      <c r="AB172" s="72" t="str">
        <f>IF(Cyclical_overrides!AB172 = "",
IF(INDEX(F_Inputs_cyclical!$A$1:$BE$243, MATCH('Cyclical_after overrides'!$A172, F_Inputs_cyclical!$A$1:$A$243, 0), MATCH('Cyclical_after overrides'!AB$1, F_Inputs_cyclical!$A$1:$BE$1, 0))="", "", INDEX(F_Inputs_cyclical!$A$1:$BE$243, MATCH('Cyclical_after overrides'!$A172, F_Inputs_cyclical!$A$1:$A$243, 0), MATCH('Cyclical_after overrides'!AB$1, F_Inputs_cyclical!$A$1:$BE$1, 0))),
Cyclical_overrides!AB172)</f>
        <v/>
      </c>
      <c r="AC172" s="72" t="str">
        <f>IF(Cyclical_overrides!AC172 = "",
IF(INDEX(F_Inputs_cyclical!$A$1:$BE$243, MATCH('Cyclical_after overrides'!$A172, F_Inputs_cyclical!$A$1:$A$243, 0), MATCH('Cyclical_after overrides'!AC$1, F_Inputs_cyclical!$A$1:$BE$1, 0))="", "", INDEX(F_Inputs_cyclical!$A$1:$BE$243, MATCH('Cyclical_after overrides'!$A172, F_Inputs_cyclical!$A$1:$A$243, 0), MATCH('Cyclical_after overrides'!AC$1, F_Inputs_cyclical!$A$1:$BE$1, 0))),
Cyclical_overrides!AC172)</f>
        <v/>
      </c>
      <c r="AD172" s="72" t="str">
        <f>IF(Cyclical_overrides!AD172 = "",
IF(INDEX(F_Inputs_cyclical!$A$1:$BE$243, MATCH('Cyclical_after overrides'!$A172, F_Inputs_cyclical!$A$1:$A$243, 0), MATCH('Cyclical_after overrides'!AD$1, F_Inputs_cyclical!$A$1:$BE$1, 0))="", "", INDEX(F_Inputs_cyclical!$A$1:$BE$243, MATCH('Cyclical_after overrides'!$A172, F_Inputs_cyclical!$A$1:$A$243, 0), MATCH('Cyclical_after overrides'!AD$1, F_Inputs_cyclical!$A$1:$BE$1, 0))),
Cyclical_overrides!AD172)</f>
        <v/>
      </c>
      <c r="AE172" s="72" t="str">
        <f>IF(Cyclical_overrides!AE172 = "",
IF(INDEX(F_Inputs_cyclical!$A$1:$BE$243, MATCH('Cyclical_after overrides'!$A172, F_Inputs_cyclical!$A$1:$A$243, 0), MATCH('Cyclical_after overrides'!AE$1, F_Inputs_cyclical!$A$1:$BE$1, 0))="", "", INDEX(F_Inputs_cyclical!$A$1:$BE$243, MATCH('Cyclical_after overrides'!$A172, F_Inputs_cyclical!$A$1:$A$243, 0), MATCH('Cyclical_after overrides'!AE$1, F_Inputs_cyclical!$A$1:$BE$1, 0))),
Cyclical_overrides!AE172)</f>
        <v/>
      </c>
      <c r="AF172" s="72" t="str">
        <f>IF(Cyclical_overrides!AF172 = "",
IF(INDEX(F_Inputs_cyclical!$A$1:$BE$243, MATCH('Cyclical_after overrides'!$A172, F_Inputs_cyclical!$A$1:$A$243, 0), MATCH('Cyclical_after overrides'!AF$1, F_Inputs_cyclical!$A$1:$BE$1, 0))="", "", INDEX(F_Inputs_cyclical!$A$1:$BE$243, MATCH('Cyclical_after overrides'!$A172, F_Inputs_cyclical!$A$1:$A$243, 0), MATCH('Cyclical_after overrides'!AF$1, F_Inputs_cyclical!$A$1:$BE$1, 0))),
Cyclical_overrides!AF172)</f>
        <v/>
      </c>
      <c r="AG172" s="72" t="str">
        <f>IF(Cyclical_overrides!AG172 = "",
IF(INDEX(F_Inputs_cyclical!$A$1:$BE$243, MATCH('Cyclical_after overrides'!$A172, F_Inputs_cyclical!$A$1:$A$243, 0), MATCH('Cyclical_after overrides'!AG$1, F_Inputs_cyclical!$A$1:$BE$1, 0))="", "", INDEX(F_Inputs_cyclical!$A$1:$BE$243, MATCH('Cyclical_after overrides'!$A172, F_Inputs_cyclical!$A$1:$A$243, 0), MATCH('Cyclical_after overrides'!AG$1, F_Inputs_cyclical!$A$1:$BE$1, 0))),
Cyclical_overrides!AG172)</f>
        <v/>
      </c>
      <c r="AH172" s="72" t="str">
        <f>IF(Cyclical_overrides!AH172 = "",
IF(INDEX(F_Inputs_cyclical!$A$1:$BE$243, MATCH('Cyclical_after overrides'!$A172, F_Inputs_cyclical!$A$1:$A$243, 0), MATCH('Cyclical_after overrides'!AH$1, F_Inputs_cyclical!$A$1:$BE$1, 0))="", "", INDEX(F_Inputs_cyclical!$A$1:$BE$243, MATCH('Cyclical_after overrides'!$A172, F_Inputs_cyclical!$A$1:$A$243, 0), MATCH('Cyclical_after overrides'!AH$1, F_Inputs_cyclical!$A$1:$BE$1, 0))),
Cyclical_overrides!AH172)</f>
        <v/>
      </c>
      <c r="AI172" s="72" t="str">
        <f>IF(Cyclical_overrides!AI172 = "",
IF(INDEX(F_Inputs_cyclical!$A$1:$BE$243, MATCH('Cyclical_after overrides'!$A172, F_Inputs_cyclical!$A$1:$A$243, 0), MATCH('Cyclical_after overrides'!AI$1, F_Inputs_cyclical!$A$1:$BE$1, 0))="", "", INDEX(F_Inputs_cyclical!$A$1:$BE$243, MATCH('Cyclical_after overrides'!$A172, F_Inputs_cyclical!$A$1:$A$243, 0), MATCH('Cyclical_after overrides'!AI$1, F_Inputs_cyclical!$A$1:$BE$1, 0))),
Cyclical_overrides!AI172)</f>
        <v/>
      </c>
      <c r="AJ172" s="72" t="str">
        <f>IF(Cyclical_overrides!AJ172 = "",
IF(INDEX(F_Inputs_cyclical!$A$1:$BE$243, MATCH('Cyclical_after overrides'!$A172, F_Inputs_cyclical!$A$1:$A$243, 0), MATCH('Cyclical_after overrides'!AJ$1, F_Inputs_cyclical!$A$1:$BE$1, 0))="", "", INDEX(F_Inputs_cyclical!$A$1:$BE$243, MATCH('Cyclical_after overrides'!$A172, F_Inputs_cyclical!$A$1:$A$243, 0), MATCH('Cyclical_after overrides'!AJ$1, F_Inputs_cyclical!$A$1:$BE$1, 0))),
Cyclical_overrides!AJ172)</f>
        <v/>
      </c>
      <c r="AK172" s="72" t="str">
        <f>IF(Cyclical_overrides!AK172 = "",
IF(INDEX(F_Inputs_cyclical!$A$1:$BE$243, MATCH('Cyclical_after overrides'!$A172, F_Inputs_cyclical!$A$1:$A$243, 0), MATCH('Cyclical_after overrides'!AK$1, F_Inputs_cyclical!$A$1:$BE$1, 0))="", "", INDEX(F_Inputs_cyclical!$A$1:$BE$243, MATCH('Cyclical_after overrides'!$A172, F_Inputs_cyclical!$A$1:$A$243, 0), MATCH('Cyclical_after overrides'!AK$1, F_Inputs_cyclical!$A$1:$BE$1, 0))),
Cyclical_overrides!AK172)</f>
        <v/>
      </c>
      <c r="AL172" s="72" t="str">
        <f>IF(Cyclical_overrides!AL172 = "",
IF(INDEX(F_Inputs_cyclical!$A$1:$BE$243, MATCH('Cyclical_after overrides'!$A172, F_Inputs_cyclical!$A$1:$A$243, 0), MATCH('Cyclical_after overrides'!AL$1, F_Inputs_cyclical!$A$1:$BE$1, 0))="", "", INDEX(F_Inputs_cyclical!$A$1:$BE$243, MATCH('Cyclical_after overrides'!$A172, F_Inputs_cyclical!$A$1:$A$243, 0), MATCH('Cyclical_after overrides'!AL$1, F_Inputs_cyclical!$A$1:$BE$1, 0))),
Cyclical_overrides!AL172)</f>
        <v/>
      </c>
      <c r="AM172" s="72">
        <f>IF(Cyclical_overrides!AM172 = "",
IF(INDEX(F_Inputs_cyclical!$A$1:$BE$243, MATCH('Cyclical_after overrides'!$A172, F_Inputs_cyclical!$A$1:$A$243, 0), MATCH('Cyclical_after overrides'!AM$1, F_Inputs_cyclical!$A$1:$BE$1, 0))="", "", INDEX(F_Inputs_cyclical!$A$1:$BE$243, MATCH('Cyclical_after overrides'!$A172, F_Inputs_cyclical!$A$1:$A$243, 0), MATCH('Cyclical_after overrides'!AM$1, F_Inputs_cyclical!$A$1:$BE$1, 0))),
Cyclical_overrides!AM172)</f>
        <v>0</v>
      </c>
      <c r="AN172" s="72">
        <f>IF(Cyclical_overrides!AN172 = "",
IF(INDEX(F_Inputs_cyclical!$A$1:$BE$243, MATCH('Cyclical_after overrides'!$A172, F_Inputs_cyclical!$A$1:$A$243, 0), MATCH('Cyclical_after overrides'!AN$1, F_Inputs_cyclical!$A$1:$BE$1, 0))="", "", INDEX(F_Inputs_cyclical!$A$1:$BE$243, MATCH('Cyclical_after overrides'!$A172, F_Inputs_cyclical!$A$1:$A$243, 0), MATCH('Cyclical_after overrides'!AN$1, F_Inputs_cyclical!$A$1:$BE$1, 0))),
Cyclical_overrides!AN172)</f>
        <v>0</v>
      </c>
      <c r="AO172" s="72" t="str">
        <f>IF(Cyclical_overrides!AO172 = "",
IF(INDEX(F_Inputs_cyclical!$A$1:$BE$243, MATCH('Cyclical_after overrides'!$A172, F_Inputs_cyclical!$A$1:$A$243, 0), MATCH('Cyclical_after overrides'!AO$1, F_Inputs_cyclical!$A$1:$BE$1, 0))="", "", INDEX(F_Inputs_cyclical!$A$1:$BE$243, MATCH('Cyclical_after overrides'!$A172, F_Inputs_cyclical!$A$1:$A$243, 0), MATCH('Cyclical_after overrides'!AO$1, F_Inputs_cyclical!$A$1:$BE$1, 0))),
Cyclical_overrides!AO172)</f>
        <v/>
      </c>
      <c r="AP172" s="72" t="str">
        <f>IF(Cyclical_overrides!AP172 = "",
IF(INDEX(F_Inputs_cyclical!$A$1:$BE$243, MATCH('Cyclical_after overrides'!$A172, F_Inputs_cyclical!$A$1:$A$243, 0), MATCH('Cyclical_after overrides'!AP$1, F_Inputs_cyclical!$A$1:$BE$1, 0))="", "", INDEX(F_Inputs_cyclical!$A$1:$BE$243, MATCH('Cyclical_after overrides'!$A172, F_Inputs_cyclical!$A$1:$A$243, 0), MATCH('Cyclical_after overrides'!AP$1, F_Inputs_cyclical!$A$1:$BE$1, 0))),
Cyclical_overrides!AP172)</f>
        <v/>
      </c>
      <c r="AQ172" s="72">
        <f>IF(Cyclical_overrides!AQ172 = "",
IF(INDEX(F_Inputs_cyclical!$A$1:$BE$243, MATCH('Cyclical_after overrides'!$A172, F_Inputs_cyclical!$A$1:$A$243, 0), MATCH('Cyclical_after overrides'!AQ$1, F_Inputs_cyclical!$A$1:$BE$1, 0))="", "", INDEX(F_Inputs_cyclical!$A$1:$BE$243, MATCH('Cyclical_after overrides'!$A172, F_Inputs_cyclical!$A$1:$A$243, 0), MATCH('Cyclical_after overrides'!AQ$1, F_Inputs_cyclical!$A$1:$BE$1, 0))),
Cyclical_overrides!AQ172)</f>
        <v>0</v>
      </c>
      <c r="AR172" s="72">
        <f>IF(Cyclical_overrides!AR172 = "",
IF(INDEX(F_Inputs_cyclical!$A$1:$BE$243, MATCH('Cyclical_after overrides'!$A172, F_Inputs_cyclical!$A$1:$A$243, 0), MATCH('Cyclical_after overrides'!AR$1, F_Inputs_cyclical!$A$1:$BE$1, 0))="", "", INDEX(F_Inputs_cyclical!$A$1:$BE$243, MATCH('Cyclical_after overrides'!$A172, F_Inputs_cyclical!$A$1:$A$243, 0), MATCH('Cyclical_after overrides'!AR$1, F_Inputs_cyclical!$A$1:$BE$1, 0))),
Cyclical_overrides!AR172)</f>
        <v>0</v>
      </c>
      <c r="AS172" s="72" t="str">
        <f>IF(Cyclical_overrides!AS172 = "",
IF(INDEX(F_Inputs_cyclical!$A$1:$BE$243, MATCH('Cyclical_after overrides'!$A172, F_Inputs_cyclical!$A$1:$A$243, 0), MATCH('Cyclical_after overrides'!AS$1, F_Inputs_cyclical!$A$1:$BE$1, 0))="", "", INDEX(F_Inputs_cyclical!$A$1:$BE$243, MATCH('Cyclical_after overrides'!$A172, F_Inputs_cyclical!$A$1:$A$243, 0), MATCH('Cyclical_after overrides'!AS$1, F_Inputs_cyclical!$A$1:$BE$1, 0))),
Cyclical_overrides!AS172)</f>
        <v/>
      </c>
      <c r="AT172" s="72" t="str">
        <f>IF(Cyclical_overrides!AT172 = "",
IF(INDEX(F_Inputs_cyclical!$A$1:$BE$243, MATCH('Cyclical_after overrides'!$A172, F_Inputs_cyclical!$A$1:$A$243, 0), MATCH('Cyclical_after overrides'!AT$1, F_Inputs_cyclical!$A$1:$BE$1, 0))="", "", INDEX(F_Inputs_cyclical!$A$1:$BE$243, MATCH('Cyclical_after overrides'!$A172, F_Inputs_cyclical!$A$1:$A$243, 0), MATCH('Cyclical_after overrides'!AT$1, F_Inputs_cyclical!$A$1:$BE$1, 0))),
Cyclical_overrides!AT172)</f>
        <v/>
      </c>
      <c r="AU172" s="72">
        <f>IF(Cyclical_overrides!AU172 = "",
IF(INDEX(F_Inputs_cyclical!$A$1:$BE$243, MATCH('Cyclical_after overrides'!$A172, F_Inputs_cyclical!$A$1:$A$243, 0), MATCH('Cyclical_after overrides'!AU$1, F_Inputs_cyclical!$A$1:$BE$1, 0))="", "", INDEX(F_Inputs_cyclical!$A$1:$BE$243, MATCH('Cyclical_after overrides'!$A172, F_Inputs_cyclical!$A$1:$A$243, 0), MATCH('Cyclical_after overrides'!AU$1, F_Inputs_cyclical!$A$1:$BE$1, 0))),
Cyclical_overrides!AU172)</f>
        <v>13.3264812216206</v>
      </c>
      <c r="AV172" s="72" t="str">
        <f>IF(Cyclical_overrides!AV172 = "",
IF(INDEX(F_Inputs_cyclical!$A$1:$BE$243, MATCH('Cyclical_after overrides'!$A172, F_Inputs_cyclical!$A$1:$A$243, 0), MATCH('Cyclical_after overrides'!AV$1, F_Inputs_cyclical!$A$1:$BE$1, 0))="", "", INDEX(F_Inputs_cyclical!$A$1:$BE$243, MATCH('Cyclical_after overrides'!$A172, F_Inputs_cyclical!$A$1:$A$243, 0), MATCH('Cyclical_after overrides'!AV$1, F_Inputs_cyclical!$A$1:$BE$1, 0))),
Cyclical_overrides!AV172)</f>
        <v/>
      </c>
      <c r="AW172" s="72">
        <f>IF(Cyclical_overrides!AW172 = "",
IF(INDEX(F_Inputs_cyclical!$A$1:$BE$243, MATCH('Cyclical_after overrides'!$A172, F_Inputs_cyclical!$A$1:$A$243, 0), MATCH('Cyclical_after overrides'!AW$1, F_Inputs_cyclical!$A$1:$BE$1, 0))="", "", INDEX(F_Inputs_cyclical!$A$1:$BE$243, MATCH('Cyclical_after overrides'!$A172, F_Inputs_cyclical!$A$1:$A$243, 0), MATCH('Cyclical_after overrides'!AW$1, F_Inputs_cyclical!$A$1:$BE$1, 0))),
Cyclical_overrides!AW172)</f>
        <v>1.2117357406647515</v>
      </c>
      <c r="AX172" s="72">
        <f>IF(Cyclical_overrides!AX172 = "",
IF(INDEX(F_Inputs_cyclical!$A$1:$BE$243, MATCH('Cyclical_after overrides'!$A172, F_Inputs_cyclical!$A$1:$A$243, 0), MATCH('Cyclical_after overrides'!AX$1, F_Inputs_cyclical!$A$1:$BE$1, 0))="", "", INDEX(F_Inputs_cyclical!$A$1:$BE$243, MATCH('Cyclical_after overrides'!$A172, F_Inputs_cyclical!$A$1:$A$243, 0), MATCH('Cyclical_after overrides'!AX$1, F_Inputs_cyclical!$A$1:$BE$1, 0))),
Cyclical_overrides!AX172)</f>
        <v>26.680509672791771</v>
      </c>
      <c r="AY172" s="72">
        <f>IF(Cyclical_overrides!AY172 = "",
IF(INDEX(F_Inputs_cyclical!$A$1:$BE$243, MATCH('Cyclical_after overrides'!$A172, F_Inputs_cyclical!$A$1:$A$243, 0), MATCH('Cyclical_after overrides'!AY$1, F_Inputs_cyclical!$A$1:$BE$1, 0))="", "", INDEX(F_Inputs_cyclical!$A$1:$BE$243, MATCH('Cyclical_after overrides'!$A172, F_Inputs_cyclical!$A$1:$A$243, 0), MATCH('Cyclical_after overrides'!AY$1, F_Inputs_cyclical!$A$1:$BE$1, 0))),
Cyclical_overrides!AY172)</f>
        <v>135.73874112671567</v>
      </c>
      <c r="AZ172" s="72">
        <f>IF(Cyclical_overrides!AZ172 = "",
IF(INDEX(F_Inputs_cyclical!$A$1:$BE$243, MATCH('Cyclical_after overrides'!$A172, F_Inputs_cyclical!$A$1:$A$243, 0), MATCH('Cyclical_after overrides'!AZ$1, F_Inputs_cyclical!$A$1:$BE$1, 0))="", "", INDEX(F_Inputs_cyclical!$A$1:$BE$243, MATCH('Cyclical_after overrides'!$A172, F_Inputs_cyclical!$A$1:$A$243, 0), MATCH('Cyclical_after overrides'!AZ$1, F_Inputs_cyclical!$A$1:$BE$1, 0))),
Cyclical_overrides!AZ172)</f>
        <v>2.175263351145678</v>
      </c>
      <c r="BA172" s="72">
        <f>IF(Cyclical_overrides!BA172 = "",
IF(INDEX(F_Inputs_cyclical!$A$1:$BE$243, MATCH('Cyclical_after overrides'!$A172, F_Inputs_cyclical!$A$1:$A$243, 0), MATCH('Cyclical_after overrides'!BA$1, F_Inputs_cyclical!$A$1:$BE$1, 0))="", "", INDEX(F_Inputs_cyclical!$A$1:$BE$243, MATCH('Cyclical_after overrides'!$A172, F_Inputs_cyclical!$A$1:$A$243, 0), MATCH('Cyclical_after overrides'!BA$1, F_Inputs_cyclical!$A$1:$BE$1, 0))),
Cyclical_overrides!BA172)</f>
        <v>15.651937645390642</v>
      </c>
      <c r="BB172" s="72">
        <f>IF(Cyclical_overrides!BB172 = "",
IF(INDEX(F_Inputs_cyclical!$A$1:$BE$243, MATCH('Cyclical_after overrides'!$A172, F_Inputs_cyclical!$A$1:$A$243, 0), MATCH('Cyclical_after overrides'!BB$1, F_Inputs_cyclical!$A$1:$BE$1, 0))="", "", INDEX(F_Inputs_cyclical!$A$1:$BE$243, MATCH('Cyclical_after overrides'!$A172, F_Inputs_cyclical!$A$1:$A$243, 0), MATCH('Cyclical_after overrides'!BB$1, F_Inputs_cyclical!$A$1:$BE$1, 0))),
Cyclical_overrides!BB172)</f>
        <v>15.225502095859177</v>
      </c>
      <c r="BC172" s="72">
        <f>IF(Cyclical_overrides!BC172 = "",
IF(INDEX(F_Inputs_cyclical!$A$1:$BE$243, MATCH('Cyclical_after overrides'!$A172, F_Inputs_cyclical!$A$1:$A$243, 0), MATCH('Cyclical_after overrides'!BC$1, F_Inputs_cyclical!$A$1:$BE$1, 0))="", "", INDEX(F_Inputs_cyclical!$A$1:$BE$243, MATCH('Cyclical_after overrides'!$A172, F_Inputs_cyclical!$A$1:$A$243, 0), MATCH('Cyclical_after overrides'!BC$1, F_Inputs_cyclical!$A$1:$BE$1, 0))),
Cyclical_overrides!BC172)</f>
        <v>11.875177854893444</v>
      </c>
      <c r="BD172" s="72">
        <f>IF(Cyclical_overrides!BD172 = "",
IF(INDEX(F_Inputs_cyclical!$A$1:$BE$243, MATCH('Cyclical_after overrides'!$A172, F_Inputs_cyclical!$A$1:$A$243, 0), MATCH('Cyclical_after overrides'!BD$1, F_Inputs_cyclical!$A$1:$BE$1, 0))="", "", INDEX(F_Inputs_cyclical!$A$1:$BE$243, MATCH('Cyclical_after overrides'!$A172, F_Inputs_cyclical!$A$1:$A$243, 0), MATCH('Cyclical_after overrides'!BD$1, F_Inputs_cyclical!$A$1:$BE$1, 0))),
Cyclical_overrides!BD172)</f>
        <v>0</v>
      </c>
      <c r="BE172" s="194"/>
    </row>
    <row r="173" spans="1:57" x14ac:dyDescent="0.4">
      <c r="A173" s="63" t="str">
        <f t="shared" si="2"/>
        <v>SVE18</v>
      </c>
      <c r="B173" s="63" t="s">
        <v>433</v>
      </c>
      <c r="C173" s="63" t="s">
        <v>251</v>
      </c>
      <c r="D173" s="72" t="str">
        <f>IF(Cyclical_overrides!D173 = "",
IF(INDEX(F_Inputs_cyclical!$A$1:$BE$243, MATCH('Cyclical_after overrides'!$A173, F_Inputs_cyclical!$A$1:$A$243, 0), MATCH('Cyclical_after overrides'!D$1, F_Inputs_cyclical!$A$1:$BE$1, 0))="", "", INDEX(F_Inputs_cyclical!$A$1:$BE$243, MATCH('Cyclical_after overrides'!$A173, F_Inputs_cyclical!$A$1:$A$243, 0), MATCH('Cyclical_after overrides'!D$1, F_Inputs_cyclical!$A$1:$BE$1, 0))),
Cyclical_overrides!D173)</f>
        <v/>
      </c>
      <c r="E173" s="72" t="str">
        <f>IF(Cyclical_overrides!E173 = "",
IF(INDEX(F_Inputs_cyclical!$A$1:$BE$243, MATCH('Cyclical_after overrides'!$A173, F_Inputs_cyclical!$A$1:$A$243, 0), MATCH('Cyclical_after overrides'!E$1, F_Inputs_cyclical!$A$1:$BE$1, 0))="", "", INDEX(F_Inputs_cyclical!$A$1:$BE$243, MATCH('Cyclical_after overrides'!$A173, F_Inputs_cyclical!$A$1:$A$243, 0), MATCH('Cyclical_after overrides'!E$1, F_Inputs_cyclical!$A$1:$BE$1, 0))),
Cyclical_overrides!E173)</f>
        <v/>
      </c>
      <c r="F173" s="72" t="str">
        <f>IF(Cyclical_overrides!F173 = "",
IF(INDEX(F_Inputs_cyclical!$A$1:$BE$243, MATCH('Cyclical_after overrides'!$A173, F_Inputs_cyclical!$A$1:$A$243, 0), MATCH('Cyclical_after overrides'!F$1, F_Inputs_cyclical!$A$1:$BE$1, 0))="", "", INDEX(F_Inputs_cyclical!$A$1:$BE$243, MATCH('Cyclical_after overrides'!$A173, F_Inputs_cyclical!$A$1:$A$243, 0), MATCH('Cyclical_after overrides'!F$1, F_Inputs_cyclical!$A$1:$BE$1, 0))),
Cyclical_overrides!F173)</f>
        <v/>
      </c>
      <c r="G173" s="72" t="str">
        <f>IF(Cyclical_overrides!G173 = "",
IF(INDEX(F_Inputs_cyclical!$A$1:$BE$243, MATCH('Cyclical_after overrides'!$A173, F_Inputs_cyclical!$A$1:$A$243, 0), MATCH('Cyclical_after overrides'!G$1, F_Inputs_cyclical!$A$1:$BE$1, 0))="", "", INDEX(F_Inputs_cyclical!$A$1:$BE$243, MATCH('Cyclical_after overrides'!$A173, F_Inputs_cyclical!$A$1:$A$243, 0), MATCH('Cyclical_after overrides'!G$1, F_Inputs_cyclical!$A$1:$BE$1, 0))),
Cyclical_overrides!G173)</f>
        <v/>
      </c>
      <c r="H173" s="72" t="str">
        <f>IF(Cyclical_overrides!H173 = "",
IF(INDEX(F_Inputs_cyclical!$A$1:$BE$243, MATCH('Cyclical_after overrides'!$A173, F_Inputs_cyclical!$A$1:$A$243, 0), MATCH('Cyclical_after overrides'!H$1, F_Inputs_cyclical!$A$1:$BE$1, 0))="", "", INDEX(F_Inputs_cyclical!$A$1:$BE$243, MATCH('Cyclical_after overrides'!$A173, F_Inputs_cyclical!$A$1:$A$243, 0), MATCH('Cyclical_after overrides'!H$1, F_Inputs_cyclical!$A$1:$BE$1, 0))),
Cyclical_overrides!H173)</f>
        <v/>
      </c>
      <c r="I173" s="72" t="str">
        <f>IF(Cyclical_overrides!I173 = "",
IF(INDEX(F_Inputs_cyclical!$A$1:$BE$243, MATCH('Cyclical_after overrides'!$A173, F_Inputs_cyclical!$A$1:$A$243, 0), MATCH('Cyclical_after overrides'!I$1, F_Inputs_cyclical!$A$1:$BE$1, 0))="", "", INDEX(F_Inputs_cyclical!$A$1:$BE$243, MATCH('Cyclical_after overrides'!$A173, F_Inputs_cyclical!$A$1:$A$243, 0), MATCH('Cyclical_after overrides'!I$1, F_Inputs_cyclical!$A$1:$BE$1, 0))),
Cyclical_overrides!I173)</f>
        <v/>
      </c>
      <c r="J173" s="72" t="str">
        <f>IF(Cyclical_overrides!J173 = "",
IF(INDEX(F_Inputs_cyclical!$A$1:$BE$243, MATCH('Cyclical_after overrides'!$A173, F_Inputs_cyclical!$A$1:$A$243, 0), MATCH('Cyclical_after overrides'!J$1, F_Inputs_cyclical!$A$1:$BE$1, 0))="", "", INDEX(F_Inputs_cyclical!$A$1:$BE$243, MATCH('Cyclical_after overrides'!$A173, F_Inputs_cyclical!$A$1:$A$243, 0), MATCH('Cyclical_after overrides'!J$1, F_Inputs_cyclical!$A$1:$BE$1, 0))),
Cyclical_overrides!J173)</f>
        <v/>
      </c>
      <c r="K173" s="72" t="str">
        <f>IF(Cyclical_overrides!K173 = "",
IF(INDEX(F_Inputs_cyclical!$A$1:$BE$243, MATCH('Cyclical_after overrides'!$A173, F_Inputs_cyclical!$A$1:$A$243, 0), MATCH('Cyclical_after overrides'!K$1, F_Inputs_cyclical!$A$1:$BE$1, 0))="", "", INDEX(F_Inputs_cyclical!$A$1:$BE$243, MATCH('Cyclical_after overrides'!$A173, F_Inputs_cyclical!$A$1:$A$243, 0), MATCH('Cyclical_after overrides'!K$1, F_Inputs_cyclical!$A$1:$BE$1, 0))),
Cyclical_overrides!K173)</f>
        <v/>
      </c>
      <c r="L173" s="72" t="str">
        <f>IF(Cyclical_overrides!L173 = "",
IF(INDEX(F_Inputs_cyclical!$A$1:$BE$243, MATCH('Cyclical_after overrides'!$A173, F_Inputs_cyclical!$A$1:$A$243, 0), MATCH('Cyclical_after overrides'!L$1, F_Inputs_cyclical!$A$1:$BE$1, 0))="", "", INDEX(F_Inputs_cyclical!$A$1:$BE$243, MATCH('Cyclical_after overrides'!$A173, F_Inputs_cyclical!$A$1:$A$243, 0), MATCH('Cyclical_after overrides'!L$1, F_Inputs_cyclical!$A$1:$BE$1, 0))),
Cyclical_overrides!L173)</f>
        <v/>
      </c>
      <c r="M173" s="72" t="str">
        <f>IF(Cyclical_overrides!M173 = "",
IF(INDEX(F_Inputs_cyclical!$A$1:$BE$243, MATCH('Cyclical_after overrides'!$A173, F_Inputs_cyclical!$A$1:$A$243, 0), MATCH('Cyclical_after overrides'!M$1, F_Inputs_cyclical!$A$1:$BE$1, 0))="", "", INDEX(F_Inputs_cyclical!$A$1:$BE$243, MATCH('Cyclical_after overrides'!$A173, F_Inputs_cyclical!$A$1:$A$243, 0), MATCH('Cyclical_after overrides'!M$1, F_Inputs_cyclical!$A$1:$BE$1, 0))),
Cyclical_overrides!M173)</f>
        <v/>
      </c>
      <c r="N173" s="72" t="str">
        <f>IF(Cyclical_overrides!N173 = "",
IF(INDEX(F_Inputs_cyclical!$A$1:$BE$243, MATCH('Cyclical_after overrides'!$A173, F_Inputs_cyclical!$A$1:$A$243, 0), MATCH('Cyclical_after overrides'!N$1, F_Inputs_cyclical!$A$1:$BE$1, 0))="", "", INDEX(F_Inputs_cyclical!$A$1:$BE$243, MATCH('Cyclical_after overrides'!$A173, F_Inputs_cyclical!$A$1:$A$243, 0), MATCH('Cyclical_after overrides'!N$1, F_Inputs_cyclical!$A$1:$BE$1, 0))),
Cyclical_overrides!N173)</f>
        <v/>
      </c>
      <c r="O173" s="72" t="str">
        <f>IF(Cyclical_overrides!O173 = "",
IF(INDEX(F_Inputs_cyclical!$A$1:$BE$243, MATCH('Cyclical_after overrides'!$A173, F_Inputs_cyclical!$A$1:$A$243, 0), MATCH('Cyclical_after overrides'!O$1, F_Inputs_cyclical!$A$1:$BE$1, 0))="", "", INDEX(F_Inputs_cyclical!$A$1:$BE$243, MATCH('Cyclical_after overrides'!$A173, F_Inputs_cyclical!$A$1:$A$243, 0), MATCH('Cyclical_after overrides'!O$1, F_Inputs_cyclical!$A$1:$BE$1, 0))),
Cyclical_overrides!O173)</f>
        <v/>
      </c>
      <c r="P173" s="72" t="str">
        <f>IF(Cyclical_overrides!P173 = "",
IF(INDEX(F_Inputs_cyclical!$A$1:$BE$243, MATCH('Cyclical_after overrides'!$A173, F_Inputs_cyclical!$A$1:$A$243, 0), MATCH('Cyclical_after overrides'!P$1, F_Inputs_cyclical!$A$1:$BE$1, 0))="", "", INDEX(F_Inputs_cyclical!$A$1:$BE$243, MATCH('Cyclical_after overrides'!$A173, F_Inputs_cyclical!$A$1:$A$243, 0), MATCH('Cyclical_after overrides'!P$1, F_Inputs_cyclical!$A$1:$BE$1, 0))),
Cyclical_overrides!P173)</f>
        <v/>
      </c>
      <c r="Q173" s="72" t="str">
        <f>IF(Cyclical_overrides!Q173 = "",
IF(INDEX(F_Inputs_cyclical!$A$1:$BE$243, MATCH('Cyclical_after overrides'!$A173, F_Inputs_cyclical!$A$1:$A$243, 0), MATCH('Cyclical_after overrides'!Q$1, F_Inputs_cyclical!$A$1:$BE$1, 0))="", "", INDEX(F_Inputs_cyclical!$A$1:$BE$243, MATCH('Cyclical_after overrides'!$A173, F_Inputs_cyclical!$A$1:$A$243, 0), MATCH('Cyclical_after overrides'!Q$1, F_Inputs_cyclical!$A$1:$BE$1, 0))),
Cyclical_overrides!Q173)</f>
        <v/>
      </c>
      <c r="R173" s="72" t="str">
        <f>IF(Cyclical_overrides!R173 = "",
IF(INDEX(F_Inputs_cyclical!$A$1:$BE$243, MATCH('Cyclical_after overrides'!$A173, F_Inputs_cyclical!$A$1:$A$243, 0), MATCH('Cyclical_after overrides'!R$1, F_Inputs_cyclical!$A$1:$BE$1, 0))="", "", INDEX(F_Inputs_cyclical!$A$1:$BE$243, MATCH('Cyclical_after overrides'!$A173, F_Inputs_cyclical!$A$1:$A$243, 0), MATCH('Cyclical_after overrides'!R$1, F_Inputs_cyclical!$A$1:$BE$1, 0))),
Cyclical_overrides!R173)</f>
        <v/>
      </c>
      <c r="S173" s="72" t="str">
        <f>IF(Cyclical_overrides!S173 = "",
IF(INDEX(F_Inputs_cyclical!$A$1:$BE$243, MATCH('Cyclical_after overrides'!$A173, F_Inputs_cyclical!$A$1:$A$243, 0), MATCH('Cyclical_after overrides'!S$1, F_Inputs_cyclical!$A$1:$BE$1, 0))="", "", INDEX(F_Inputs_cyclical!$A$1:$BE$243, MATCH('Cyclical_after overrides'!$A173, F_Inputs_cyclical!$A$1:$A$243, 0), MATCH('Cyclical_after overrides'!S$1, F_Inputs_cyclical!$A$1:$BE$1, 0))),
Cyclical_overrides!S173)</f>
        <v/>
      </c>
      <c r="T173" s="72" t="str">
        <f>IF(Cyclical_overrides!T173 = "",
IF(INDEX(F_Inputs_cyclical!$A$1:$BE$243, MATCH('Cyclical_after overrides'!$A173, F_Inputs_cyclical!$A$1:$A$243, 0), MATCH('Cyclical_after overrides'!T$1, F_Inputs_cyclical!$A$1:$BE$1, 0))="", "", INDEX(F_Inputs_cyclical!$A$1:$BE$243, MATCH('Cyclical_after overrides'!$A173, F_Inputs_cyclical!$A$1:$A$243, 0), MATCH('Cyclical_after overrides'!T$1, F_Inputs_cyclical!$A$1:$BE$1, 0))),
Cyclical_overrides!T173)</f>
        <v/>
      </c>
      <c r="U173" s="72" t="str">
        <f>IF(Cyclical_overrides!U173 = "",
IF(INDEX(F_Inputs_cyclical!$A$1:$BE$243, MATCH('Cyclical_after overrides'!$A173, F_Inputs_cyclical!$A$1:$A$243, 0), MATCH('Cyclical_after overrides'!U$1, F_Inputs_cyclical!$A$1:$BE$1, 0))="", "", INDEX(F_Inputs_cyclical!$A$1:$BE$243, MATCH('Cyclical_after overrides'!$A173, F_Inputs_cyclical!$A$1:$A$243, 0), MATCH('Cyclical_after overrides'!U$1, F_Inputs_cyclical!$A$1:$BE$1, 0))),
Cyclical_overrides!U173)</f>
        <v/>
      </c>
      <c r="V173" s="72" t="str">
        <f>IF(Cyclical_overrides!V173 = "",
IF(INDEX(F_Inputs_cyclical!$A$1:$BE$243, MATCH('Cyclical_after overrides'!$A173, F_Inputs_cyclical!$A$1:$A$243, 0), MATCH('Cyclical_after overrides'!V$1, F_Inputs_cyclical!$A$1:$BE$1, 0))="", "", INDEX(F_Inputs_cyclical!$A$1:$BE$243, MATCH('Cyclical_after overrides'!$A173, F_Inputs_cyclical!$A$1:$A$243, 0), MATCH('Cyclical_after overrides'!V$1, F_Inputs_cyclical!$A$1:$BE$1, 0))),
Cyclical_overrides!V173)</f>
        <v/>
      </c>
      <c r="W173" s="72" t="str">
        <f>IF(Cyclical_overrides!W173 = "",
IF(INDEX(F_Inputs_cyclical!$A$1:$BE$243, MATCH('Cyclical_after overrides'!$A173, F_Inputs_cyclical!$A$1:$A$243, 0), MATCH('Cyclical_after overrides'!W$1, F_Inputs_cyclical!$A$1:$BE$1, 0))="", "", INDEX(F_Inputs_cyclical!$A$1:$BE$243, MATCH('Cyclical_after overrides'!$A173, F_Inputs_cyclical!$A$1:$A$243, 0), MATCH('Cyclical_after overrides'!W$1, F_Inputs_cyclical!$A$1:$BE$1, 0))),
Cyclical_overrides!W173)</f>
        <v/>
      </c>
      <c r="X173" s="72" t="str">
        <f>IF(Cyclical_overrides!X173 = "",
IF(INDEX(F_Inputs_cyclical!$A$1:$BE$243, MATCH('Cyclical_after overrides'!$A173, F_Inputs_cyclical!$A$1:$A$243, 0), MATCH('Cyclical_after overrides'!X$1, F_Inputs_cyclical!$A$1:$BE$1, 0))="", "", INDEX(F_Inputs_cyclical!$A$1:$BE$243, MATCH('Cyclical_after overrides'!$A173, F_Inputs_cyclical!$A$1:$A$243, 0), MATCH('Cyclical_after overrides'!X$1, F_Inputs_cyclical!$A$1:$BE$1, 0))),
Cyclical_overrides!X173)</f>
        <v/>
      </c>
      <c r="Y173" s="72" t="str">
        <f>IF(Cyclical_overrides!Y173 = "",
IF(INDEX(F_Inputs_cyclical!$A$1:$BE$243, MATCH('Cyclical_after overrides'!$A173, F_Inputs_cyclical!$A$1:$A$243, 0), MATCH('Cyclical_after overrides'!Y$1, F_Inputs_cyclical!$A$1:$BE$1, 0))="", "", INDEX(F_Inputs_cyclical!$A$1:$BE$243, MATCH('Cyclical_after overrides'!$A173, F_Inputs_cyclical!$A$1:$A$243, 0), MATCH('Cyclical_after overrides'!Y$1, F_Inputs_cyclical!$A$1:$BE$1, 0))),
Cyclical_overrides!Y173)</f>
        <v/>
      </c>
      <c r="Z173" s="72" t="str">
        <f>IF(Cyclical_overrides!Z173 = "",
IF(INDEX(F_Inputs_cyclical!$A$1:$BE$243, MATCH('Cyclical_after overrides'!$A173, F_Inputs_cyclical!$A$1:$A$243, 0), MATCH('Cyclical_after overrides'!Z$1, F_Inputs_cyclical!$A$1:$BE$1, 0))="", "", INDEX(F_Inputs_cyclical!$A$1:$BE$243, MATCH('Cyclical_after overrides'!$A173, F_Inputs_cyclical!$A$1:$A$243, 0), MATCH('Cyclical_after overrides'!Z$1, F_Inputs_cyclical!$A$1:$BE$1, 0))),
Cyclical_overrides!Z173)</f>
        <v/>
      </c>
      <c r="AA173" s="72" t="str">
        <f>IF(Cyclical_overrides!AA173 = "",
IF(INDEX(F_Inputs_cyclical!$A$1:$BE$243, MATCH('Cyclical_after overrides'!$A173, F_Inputs_cyclical!$A$1:$A$243, 0), MATCH('Cyclical_after overrides'!AA$1, F_Inputs_cyclical!$A$1:$BE$1, 0))="", "", INDEX(F_Inputs_cyclical!$A$1:$BE$243, MATCH('Cyclical_after overrides'!$A173, F_Inputs_cyclical!$A$1:$A$243, 0), MATCH('Cyclical_after overrides'!AA$1, F_Inputs_cyclical!$A$1:$BE$1, 0))),
Cyclical_overrides!AA173)</f>
        <v/>
      </c>
      <c r="AB173" s="72" t="str">
        <f>IF(Cyclical_overrides!AB173 = "",
IF(INDEX(F_Inputs_cyclical!$A$1:$BE$243, MATCH('Cyclical_after overrides'!$A173, F_Inputs_cyclical!$A$1:$A$243, 0), MATCH('Cyclical_after overrides'!AB$1, F_Inputs_cyclical!$A$1:$BE$1, 0))="", "", INDEX(F_Inputs_cyclical!$A$1:$BE$243, MATCH('Cyclical_after overrides'!$A173, F_Inputs_cyclical!$A$1:$A$243, 0), MATCH('Cyclical_after overrides'!AB$1, F_Inputs_cyclical!$A$1:$BE$1, 0))),
Cyclical_overrides!AB173)</f>
        <v/>
      </c>
      <c r="AC173" s="72" t="str">
        <f>IF(Cyclical_overrides!AC173 = "",
IF(INDEX(F_Inputs_cyclical!$A$1:$BE$243, MATCH('Cyclical_after overrides'!$A173, F_Inputs_cyclical!$A$1:$A$243, 0), MATCH('Cyclical_after overrides'!AC$1, F_Inputs_cyclical!$A$1:$BE$1, 0))="", "", INDEX(F_Inputs_cyclical!$A$1:$BE$243, MATCH('Cyclical_after overrides'!$A173, F_Inputs_cyclical!$A$1:$A$243, 0), MATCH('Cyclical_after overrides'!AC$1, F_Inputs_cyclical!$A$1:$BE$1, 0))),
Cyclical_overrides!AC173)</f>
        <v/>
      </c>
      <c r="AD173" s="72" t="str">
        <f>IF(Cyclical_overrides!AD173 = "",
IF(INDEX(F_Inputs_cyclical!$A$1:$BE$243, MATCH('Cyclical_after overrides'!$A173, F_Inputs_cyclical!$A$1:$A$243, 0), MATCH('Cyclical_after overrides'!AD$1, F_Inputs_cyclical!$A$1:$BE$1, 0))="", "", INDEX(F_Inputs_cyclical!$A$1:$BE$243, MATCH('Cyclical_after overrides'!$A173, F_Inputs_cyclical!$A$1:$A$243, 0), MATCH('Cyclical_after overrides'!AD$1, F_Inputs_cyclical!$A$1:$BE$1, 0))),
Cyclical_overrides!AD173)</f>
        <v/>
      </c>
      <c r="AE173" s="72" t="str">
        <f>IF(Cyclical_overrides!AE173 = "",
IF(INDEX(F_Inputs_cyclical!$A$1:$BE$243, MATCH('Cyclical_after overrides'!$A173, F_Inputs_cyclical!$A$1:$A$243, 0), MATCH('Cyclical_after overrides'!AE$1, F_Inputs_cyclical!$A$1:$BE$1, 0))="", "", INDEX(F_Inputs_cyclical!$A$1:$BE$243, MATCH('Cyclical_after overrides'!$A173, F_Inputs_cyclical!$A$1:$A$243, 0), MATCH('Cyclical_after overrides'!AE$1, F_Inputs_cyclical!$A$1:$BE$1, 0))),
Cyclical_overrides!AE173)</f>
        <v/>
      </c>
      <c r="AF173" s="72" t="str">
        <f>IF(Cyclical_overrides!AF173 = "",
IF(INDEX(F_Inputs_cyclical!$A$1:$BE$243, MATCH('Cyclical_after overrides'!$A173, F_Inputs_cyclical!$A$1:$A$243, 0), MATCH('Cyclical_after overrides'!AF$1, F_Inputs_cyclical!$A$1:$BE$1, 0))="", "", INDEX(F_Inputs_cyclical!$A$1:$BE$243, MATCH('Cyclical_after overrides'!$A173, F_Inputs_cyclical!$A$1:$A$243, 0), MATCH('Cyclical_after overrides'!AF$1, F_Inputs_cyclical!$A$1:$BE$1, 0))),
Cyclical_overrides!AF173)</f>
        <v/>
      </c>
      <c r="AG173" s="72" t="str">
        <f>IF(Cyclical_overrides!AG173 = "",
IF(INDEX(F_Inputs_cyclical!$A$1:$BE$243, MATCH('Cyclical_after overrides'!$A173, F_Inputs_cyclical!$A$1:$A$243, 0), MATCH('Cyclical_after overrides'!AG$1, F_Inputs_cyclical!$A$1:$BE$1, 0))="", "", INDEX(F_Inputs_cyclical!$A$1:$BE$243, MATCH('Cyclical_after overrides'!$A173, F_Inputs_cyclical!$A$1:$A$243, 0), MATCH('Cyclical_after overrides'!AG$1, F_Inputs_cyclical!$A$1:$BE$1, 0))),
Cyclical_overrides!AG173)</f>
        <v/>
      </c>
      <c r="AH173" s="72" t="str">
        <f>IF(Cyclical_overrides!AH173 = "",
IF(INDEX(F_Inputs_cyclical!$A$1:$BE$243, MATCH('Cyclical_after overrides'!$A173, F_Inputs_cyclical!$A$1:$A$243, 0), MATCH('Cyclical_after overrides'!AH$1, F_Inputs_cyclical!$A$1:$BE$1, 0))="", "", INDEX(F_Inputs_cyclical!$A$1:$BE$243, MATCH('Cyclical_after overrides'!$A173, F_Inputs_cyclical!$A$1:$A$243, 0), MATCH('Cyclical_after overrides'!AH$1, F_Inputs_cyclical!$A$1:$BE$1, 0))),
Cyclical_overrides!AH173)</f>
        <v/>
      </c>
      <c r="AI173" s="72" t="str">
        <f>IF(Cyclical_overrides!AI173 = "",
IF(INDEX(F_Inputs_cyclical!$A$1:$BE$243, MATCH('Cyclical_after overrides'!$A173, F_Inputs_cyclical!$A$1:$A$243, 0), MATCH('Cyclical_after overrides'!AI$1, F_Inputs_cyclical!$A$1:$BE$1, 0))="", "", INDEX(F_Inputs_cyclical!$A$1:$BE$243, MATCH('Cyclical_after overrides'!$A173, F_Inputs_cyclical!$A$1:$A$243, 0), MATCH('Cyclical_after overrides'!AI$1, F_Inputs_cyclical!$A$1:$BE$1, 0))),
Cyclical_overrides!AI173)</f>
        <v/>
      </c>
      <c r="AJ173" s="72" t="str">
        <f>IF(Cyclical_overrides!AJ173 = "",
IF(INDEX(F_Inputs_cyclical!$A$1:$BE$243, MATCH('Cyclical_after overrides'!$A173, F_Inputs_cyclical!$A$1:$A$243, 0), MATCH('Cyclical_after overrides'!AJ$1, F_Inputs_cyclical!$A$1:$BE$1, 0))="", "", INDEX(F_Inputs_cyclical!$A$1:$BE$243, MATCH('Cyclical_after overrides'!$A173, F_Inputs_cyclical!$A$1:$A$243, 0), MATCH('Cyclical_after overrides'!AJ$1, F_Inputs_cyclical!$A$1:$BE$1, 0))),
Cyclical_overrides!AJ173)</f>
        <v/>
      </c>
      <c r="AK173" s="72" t="str">
        <f>IF(Cyclical_overrides!AK173 = "",
IF(INDEX(F_Inputs_cyclical!$A$1:$BE$243, MATCH('Cyclical_after overrides'!$A173, F_Inputs_cyclical!$A$1:$A$243, 0), MATCH('Cyclical_after overrides'!AK$1, F_Inputs_cyclical!$A$1:$BE$1, 0))="", "", INDEX(F_Inputs_cyclical!$A$1:$BE$243, MATCH('Cyclical_after overrides'!$A173, F_Inputs_cyclical!$A$1:$A$243, 0), MATCH('Cyclical_after overrides'!AK$1, F_Inputs_cyclical!$A$1:$BE$1, 0))),
Cyclical_overrides!AK173)</f>
        <v/>
      </c>
      <c r="AL173" s="72" t="str">
        <f>IF(Cyclical_overrides!AL173 = "",
IF(INDEX(F_Inputs_cyclical!$A$1:$BE$243, MATCH('Cyclical_after overrides'!$A173, F_Inputs_cyclical!$A$1:$A$243, 0), MATCH('Cyclical_after overrides'!AL$1, F_Inputs_cyclical!$A$1:$BE$1, 0))="", "", INDEX(F_Inputs_cyclical!$A$1:$BE$243, MATCH('Cyclical_after overrides'!$A173, F_Inputs_cyclical!$A$1:$A$243, 0), MATCH('Cyclical_after overrides'!AL$1, F_Inputs_cyclical!$A$1:$BE$1, 0))),
Cyclical_overrides!AL173)</f>
        <v/>
      </c>
      <c r="AM173" s="72" t="str">
        <f>IF(Cyclical_overrides!AM173 = "",
IF(INDEX(F_Inputs_cyclical!$A$1:$BE$243, MATCH('Cyclical_after overrides'!$A173, F_Inputs_cyclical!$A$1:$A$243, 0), MATCH('Cyclical_after overrides'!AM$1, F_Inputs_cyclical!$A$1:$BE$1, 0))="", "", INDEX(F_Inputs_cyclical!$A$1:$BE$243, MATCH('Cyclical_after overrides'!$A173, F_Inputs_cyclical!$A$1:$A$243, 0), MATCH('Cyclical_after overrides'!AM$1, F_Inputs_cyclical!$A$1:$BE$1, 0))),
Cyclical_overrides!AM173)</f>
        <v/>
      </c>
      <c r="AN173" s="72" t="str">
        <f>IF(Cyclical_overrides!AN173 = "",
IF(INDEX(F_Inputs_cyclical!$A$1:$BE$243, MATCH('Cyclical_after overrides'!$A173, F_Inputs_cyclical!$A$1:$A$243, 0), MATCH('Cyclical_after overrides'!AN$1, F_Inputs_cyclical!$A$1:$BE$1, 0))="", "", INDEX(F_Inputs_cyclical!$A$1:$BE$243, MATCH('Cyclical_after overrides'!$A173, F_Inputs_cyclical!$A$1:$A$243, 0), MATCH('Cyclical_after overrides'!AN$1, F_Inputs_cyclical!$A$1:$BE$1, 0))),
Cyclical_overrides!AN173)</f>
        <v/>
      </c>
      <c r="AO173" s="72" t="str">
        <f>IF(Cyclical_overrides!AO173 = "",
IF(INDEX(F_Inputs_cyclical!$A$1:$BE$243, MATCH('Cyclical_after overrides'!$A173, F_Inputs_cyclical!$A$1:$A$243, 0), MATCH('Cyclical_after overrides'!AO$1, F_Inputs_cyclical!$A$1:$BE$1, 0))="", "", INDEX(F_Inputs_cyclical!$A$1:$BE$243, MATCH('Cyclical_after overrides'!$A173, F_Inputs_cyclical!$A$1:$A$243, 0), MATCH('Cyclical_after overrides'!AO$1, F_Inputs_cyclical!$A$1:$BE$1, 0))),
Cyclical_overrides!AO173)</f>
        <v/>
      </c>
      <c r="AP173" s="72" t="str">
        <f>IF(Cyclical_overrides!AP173 = "",
IF(INDEX(F_Inputs_cyclical!$A$1:$BE$243, MATCH('Cyclical_after overrides'!$A173, F_Inputs_cyclical!$A$1:$A$243, 0), MATCH('Cyclical_after overrides'!AP$1, F_Inputs_cyclical!$A$1:$BE$1, 0))="", "", INDEX(F_Inputs_cyclical!$A$1:$BE$243, MATCH('Cyclical_after overrides'!$A173, F_Inputs_cyclical!$A$1:$A$243, 0), MATCH('Cyclical_after overrides'!AP$1, F_Inputs_cyclical!$A$1:$BE$1, 0))),
Cyclical_overrides!AP173)</f>
        <v/>
      </c>
      <c r="AQ173" s="72" t="str">
        <f>IF(Cyclical_overrides!AQ173 = "",
IF(INDEX(F_Inputs_cyclical!$A$1:$BE$243, MATCH('Cyclical_after overrides'!$A173, F_Inputs_cyclical!$A$1:$A$243, 0), MATCH('Cyclical_after overrides'!AQ$1, F_Inputs_cyclical!$A$1:$BE$1, 0))="", "", INDEX(F_Inputs_cyclical!$A$1:$BE$243, MATCH('Cyclical_after overrides'!$A173, F_Inputs_cyclical!$A$1:$A$243, 0), MATCH('Cyclical_after overrides'!AQ$1, F_Inputs_cyclical!$A$1:$BE$1, 0))),
Cyclical_overrides!AQ173)</f>
        <v/>
      </c>
      <c r="AR173" s="72" t="str">
        <f>IF(Cyclical_overrides!AR173 = "",
IF(INDEX(F_Inputs_cyclical!$A$1:$BE$243, MATCH('Cyclical_after overrides'!$A173, F_Inputs_cyclical!$A$1:$A$243, 0), MATCH('Cyclical_after overrides'!AR$1, F_Inputs_cyclical!$A$1:$BE$1, 0))="", "", INDEX(F_Inputs_cyclical!$A$1:$BE$243, MATCH('Cyclical_after overrides'!$A173, F_Inputs_cyclical!$A$1:$A$243, 0), MATCH('Cyclical_after overrides'!AR$1, F_Inputs_cyclical!$A$1:$BE$1, 0))),
Cyclical_overrides!AR173)</f>
        <v/>
      </c>
      <c r="AS173" s="72" t="str">
        <f>IF(Cyclical_overrides!AS173 = "",
IF(INDEX(F_Inputs_cyclical!$A$1:$BE$243, MATCH('Cyclical_after overrides'!$A173, F_Inputs_cyclical!$A$1:$A$243, 0), MATCH('Cyclical_after overrides'!AS$1, F_Inputs_cyclical!$A$1:$BE$1, 0))="", "", INDEX(F_Inputs_cyclical!$A$1:$BE$243, MATCH('Cyclical_after overrides'!$A173, F_Inputs_cyclical!$A$1:$A$243, 0), MATCH('Cyclical_after overrides'!AS$1, F_Inputs_cyclical!$A$1:$BE$1, 0))),
Cyclical_overrides!AS173)</f>
        <v/>
      </c>
      <c r="AT173" s="72" t="str">
        <f>IF(Cyclical_overrides!AT173 = "",
IF(INDEX(F_Inputs_cyclical!$A$1:$BE$243, MATCH('Cyclical_after overrides'!$A173, F_Inputs_cyclical!$A$1:$A$243, 0), MATCH('Cyclical_after overrides'!AT$1, F_Inputs_cyclical!$A$1:$BE$1, 0))="", "", INDEX(F_Inputs_cyclical!$A$1:$BE$243, MATCH('Cyclical_after overrides'!$A173, F_Inputs_cyclical!$A$1:$A$243, 0), MATCH('Cyclical_after overrides'!AT$1, F_Inputs_cyclical!$A$1:$BE$1, 0))),
Cyclical_overrides!AT173)</f>
        <v/>
      </c>
      <c r="AU173" s="72" t="str">
        <f>IF(Cyclical_overrides!AU173 = "",
IF(INDEX(F_Inputs_cyclical!$A$1:$BE$243, MATCH('Cyclical_after overrides'!$A173, F_Inputs_cyclical!$A$1:$A$243, 0), MATCH('Cyclical_after overrides'!AU$1, F_Inputs_cyclical!$A$1:$BE$1, 0))="", "", INDEX(F_Inputs_cyclical!$A$1:$BE$243, MATCH('Cyclical_after overrides'!$A173, F_Inputs_cyclical!$A$1:$A$243, 0), MATCH('Cyclical_after overrides'!AU$1, F_Inputs_cyclical!$A$1:$BE$1, 0))),
Cyclical_overrides!AU173)</f>
        <v/>
      </c>
      <c r="AV173" s="72" t="str">
        <f>IF(Cyclical_overrides!AV173 = "",
IF(INDEX(F_Inputs_cyclical!$A$1:$BE$243, MATCH('Cyclical_after overrides'!$A173, F_Inputs_cyclical!$A$1:$A$243, 0), MATCH('Cyclical_after overrides'!AV$1, F_Inputs_cyclical!$A$1:$BE$1, 0))="", "", INDEX(F_Inputs_cyclical!$A$1:$BE$243, MATCH('Cyclical_after overrides'!$A173, F_Inputs_cyclical!$A$1:$A$243, 0), MATCH('Cyclical_after overrides'!AV$1, F_Inputs_cyclical!$A$1:$BE$1, 0))),
Cyclical_overrides!AV173)</f>
        <v/>
      </c>
      <c r="AW173" s="72">
        <f>IF(Cyclical_overrides!AW173 = "",
IF(INDEX(F_Inputs_cyclical!$A$1:$BE$243, MATCH('Cyclical_after overrides'!$A173, F_Inputs_cyclical!$A$1:$A$243, 0), MATCH('Cyclical_after overrides'!AW$1, F_Inputs_cyclical!$A$1:$BE$1, 0))="", "", INDEX(F_Inputs_cyclical!$A$1:$BE$243, MATCH('Cyclical_after overrides'!$A173, F_Inputs_cyclical!$A$1:$A$243, 0), MATCH('Cyclical_after overrides'!AW$1, F_Inputs_cyclical!$A$1:$BE$1, 0))),
Cyclical_overrides!AW173)</f>
        <v>1.1806332960179113</v>
      </c>
      <c r="AX173" s="72">
        <f>IF(Cyclical_overrides!AX173 = "",
IF(INDEX(F_Inputs_cyclical!$A$1:$BE$243, MATCH('Cyclical_after overrides'!$A173, F_Inputs_cyclical!$A$1:$A$243, 0), MATCH('Cyclical_after overrides'!AX$1, F_Inputs_cyclical!$A$1:$BE$1, 0))="", "", INDEX(F_Inputs_cyclical!$A$1:$BE$243, MATCH('Cyclical_after overrides'!$A173, F_Inputs_cyclical!$A$1:$A$243, 0), MATCH('Cyclical_after overrides'!AX$1, F_Inputs_cyclical!$A$1:$BE$1, 0))),
Cyclical_overrides!AX173)</f>
        <v>26.392122160298985</v>
      </c>
      <c r="AY173" s="72">
        <f>IF(Cyclical_overrides!AY173 = "",
IF(INDEX(F_Inputs_cyclical!$A$1:$BE$243, MATCH('Cyclical_after overrides'!$A173, F_Inputs_cyclical!$A$1:$A$243, 0), MATCH('Cyclical_after overrides'!AY$1, F_Inputs_cyclical!$A$1:$BE$1, 0))="", "", INDEX(F_Inputs_cyclical!$A$1:$BE$243, MATCH('Cyclical_after overrides'!$A173, F_Inputs_cyclical!$A$1:$A$243, 0), MATCH('Cyclical_after overrides'!AY$1, F_Inputs_cyclical!$A$1:$BE$1, 0))),
Cyclical_overrides!AY173)</f>
        <v>136.07902023325582</v>
      </c>
      <c r="AZ173" s="72">
        <f>IF(Cyclical_overrides!AZ173 = "",
IF(INDEX(F_Inputs_cyclical!$A$1:$BE$243, MATCH('Cyclical_after overrides'!$A173, F_Inputs_cyclical!$A$1:$A$243, 0), MATCH('Cyclical_after overrides'!AZ$1, F_Inputs_cyclical!$A$1:$BE$1, 0))="", "", INDEX(F_Inputs_cyclical!$A$1:$BE$243, MATCH('Cyclical_after overrides'!$A173, F_Inputs_cyclical!$A$1:$A$243, 0), MATCH('Cyclical_after overrides'!AZ$1, F_Inputs_cyclical!$A$1:$BE$1, 0))),
Cyclical_overrides!AZ173)</f>
        <v>2.1712091865645298</v>
      </c>
      <c r="BA173" s="72">
        <f>IF(Cyclical_overrides!BA173 = "",
IF(INDEX(F_Inputs_cyclical!$A$1:$BE$243, MATCH('Cyclical_after overrides'!$A173, F_Inputs_cyclical!$A$1:$A$243, 0), MATCH('Cyclical_after overrides'!BA$1, F_Inputs_cyclical!$A$1:$BE$1, 0))="", "", INDEX(F_Inputs_cyclical!$A$1:$BE$243, MATCH('Cyclical_after overrides'!$A173, F_Inputs_cyclical!$A$1:$A$243, 0), MATCH('Cyclical_after overrides'!BA$1, F_Inputs_cyclical!$A$1:$BE$1, 0))),
Cyclical_overrides!BA173)</f>
        <v>15.641447110859675</v>
      </c>
      <c r="BB173" s="72">
        <f>IF(Cyclical_overrides!BB173 = "",
IF(INDEX(F_Inputs_cyclical!$A$1:$BE$243, MATCH('Cyclical_after overrides'!$A173, F_Inputs_cyclical!$A$1:$A$243, 0), MATCH('Cyclical_after overrides'!BB$1, F_Inputs_cyclical!$A$1:$BE$1, 0))="", "", INDEX(F_Inputs_cyclical!$A$1:$BE$243, MATCH('Cyclical_after overrides'!$A173, F_Inputs_cyclical!$A$1:$A$243, 0), MATCH('Cyclical_after overrides'!BB$1, F_Inputs_cyclical!$A$1:$BE$1, 0))),
Cyclical_overrides!BB173)</f>
        <v>14.788657695966487</v>
      </c>
      <c r="BC173" s="72">
        <f>IF(Cyclical_overrides!BC173 = "",
IF(INDEX(F_Inputs_cyclical!$A$1:$BE$243, MATCH('Cyclical_after overrides'!$A173, F_Inputs_cyclical!$A$1:$A$243, 0), MATCH('Cyclical_after overrides'!BC$1, F_Inputs_cyclical!$A$1:$BE$1, 0))="", "", INDEX(F_Inputs_cyclical!$A$1:$BE$243, MATCH('Cyclical_after overrides'!$A173, F_Inputs_cyclical!$A$1:$A$243, 0), MATCH('Cyclical_after overrides'!BC$1, F_Inputs_cyclical!$A$1:$BE$1, 0))),
Cyclical_overrides!BC173)</f>
        <v>12.362617317489088</v>
      </c>
      <c r="BD173" s="72">
        <f>IF(Cyclical_overrides!BD173 = "",
IF(INDEX(F_Inputs_cyclical!$A$1:$BE$243, MATCH('Cyclical_after overrides'!$A173, F_Inputs_cyclical!$A$1:$A$243, 0), MATCH('Cyclical_after overrides'!BD$1, F_Inputs_cyclical!$A$1:$BE$1, 0))="", "", INDEX(F_Inputs_cyclical!$A$1:$BE$243, MATCH('Cyclical_after overrides'!$A173, F_Inputs_cyclical!$A$1:$A$243, 0), MATCH('Cyclical_after overrides'!BD$1, F_Inputs_cyclical!$A$1:$BE$1, 0))),
Cyclical_overrides!BD173)</f>
        <v>0</v>
      </c>
      <c r="BE173" s="194"/>
    </row>
    <row r="174" spans="1:57" x14ac:dyDescent="0.4">
      <c r="A174" s="63" t="str">
        <f t="shared" si="2"/>
        <v>SVE19</v>
      </c>
      <c r="B174" s="63" t="s">
        <v>433</v>
      </c>
      <c r="C174" s="63" t="s">
        <v>253</v>
      </c>
      <c r="D174" s="72">
        <f>IF(Cyclical_overrides!D174 = "",
IF(INDEX(F_Inputs_cyclical!$A$1:$BE$243, MATCH('Cyclical_after overrides'!$A174, F_Inputs_cyclical!$A$1:$A$243, 0), MATCH('Cyclical_after overrides'!D$1, F_Inputs_cyclical!$A$1:$BE$1, 0))="", "", INDEX(F_Inputs_cyclical!$A$1:$BE$243, MATCH('Cyclical_after overrides'!$A174, F_Inputs_cyclical!$A$1:$A$243, 0), MATCH('Cyclical_after overrides'!D$1, F_Inputs_cyclical!$A$1:$BE$1, 0))),
Cyclical_overrides!D174)</f>
        <v>34.255000000000003</v>
      </c>
      <c r="E174" s="72">
        <f>IF(Cyclical_overrides!E174 = "",
IF(INDEX(F_Inputs_cyclical!$A$1:$BE$243, MATCH('Cyclical_after overrides'!$A174, F_Inputs_cyclical!$A$1:$A$243, 0), MATCH('Cyclical_after overrides'!E$1, F_Inputs_cyclical!$A$1:$BE$1, 0))="", "", INDEX(F_Inputs_cyclical!$A$1:$BE$243, MATCH('Cyclical_after overrides'!$A174, F_Inputs_cyclical!$A$1:$A$243, 0), MATCH('Cyclical_after overrides'!E$1, F_Inputs_cyclical!$A$1:$BE$1, 0))),
Cyclical_overrides!E174)</f>
        <v>5.7229999999999999</v>
      </c>
      <c r="F174" s="72">
        <f>IF(Cyclical_overrides!F174 = "",
IF(INDEX(F_Inputs_cyclical!$A$1:$BE$243, MATCH('Cyclical_after overrides'!$A174, F_Inputs_cyclical!$A$1:$A$243, 0), MATCH('Cyclical_after overrides'!F$1, F_Inputs_cyclical!$A$1:$BE$1, 0))="", "", INDEX(F_Inputs_cyclical!$A$1:$BE$243, MATCH('Cyclical_after overrides'!$A174, F_Inputs_cyclical!$A$1:$A$243, 0), MATCH('Cyclical_after overrides'!F$1, F_Inputs_cyclical!$A$1:$BE$1, 0))),
Cyclical_overrides!F174)</f>
        <v>24.277000000000001</v>
      </c>
      <c r="G174" s="72">
        <f>IF(Cyclical_overrides!G174 = "",
IF(INDEX(F_Inputs_cyclical!$A$1:$BE$243, MATCH('Cyclical_after overrides'!$A174, F_Inputs_cyclical!$A$1:$A$243, 0), MATCH('Cyclical_after overrides'!G$1, F_Inputs_cyclical!$A$1:$BE$1, 0))="", "", INDEX(F_Inputs_cyclical!$A$1:$BE$243, MATCH('Cyclical_after overrides'!$A174, F_Inputs_cyclical!$A$1:$A$243, 0), MATCH('Cyclical_after overrides'!G$1, F_Inputs_cyclical!$A$1:$BE$1, 0))),
Cyclical_overrides!G174)</f>
        <v>4.8470000000000004</v>
      </c>
      <c r="H174" s="72" t="str">
        <f>IF(Cyclical_overrides!H174 = "",
IF(INDEX(F_Inputs_cyclical!$A$1:$BE$243, MATCH('Cyclical_after overrides'!$A174, F_Inputs_cyclical!$A$1:$A$243, 0), MATCH('Cyclical_after overrides'!H$1, F_Inputs_cyclical!$A$1:$BE$1, 0))="", "", INDEX(F_Inputs_cyclical!$A$1:$BE$243, MATCH('Cyclical_after overrides'!$A174, F_Inputs_cyclical!$A$1:$A$243, 0), MATCH('Cyclical_after overrides'!H$1, F_Inputs_cyclical!$A$1:$BE$1, 0))),
Cyclical_overrides!H174)</f>
        <v/>
      </c>
      <c r="I174" s="72">
        <f>IF(Cyclical_overrides!I174 = "",
IF(INDEX(F_Inputs_cyclical!$A$1:$BE$243, MATCH('Cyclical_after overrides'!$A174, F_Inputs_cyclical!$A$1:$A$243, 0), MATCH('Cyclical_after overrides'!I$1, F_Inputs_cyclical!$A$1:$BE$1, 0))="", "", INDEX(F_Inputs_cyclical!$A$1:$BE$243, MATCH('Cyclical_after overrides'!$A174, F_Inputs_cyclical!$A$1:$A$243, 0), MATCH('Cyclical_after overrides'!I$1, F_Inputs_cyclical!$A$1:$BE$1, 0))),
Cyclical_overrides!I174)</f>
        <v>0</v>
      </c>
      <c r="J174" s="72">
        <f>IF(Cyclical_overrides!J174 = "",
IF(INDEX(F_Inputs_cyclical!$A$1:$BE$243, MATCH('Cyclical_after overrides'!$A174, F_Inputs_cyclical!$A$1:$A$243, 0), MATCH('Cyclical_after overrides'!J$1, F_Inputs_cyclical!$A$1:$BE$1, 0))="", "", INDEX(F_Inputs_cyclical!$A$1:$BE$243, MATCH('Cyclical_after overrides'!$A174, F_Inputs_cyclical!$A$1:$A$243, 0), MATCH('Cyclical_after overrides'!J$1, F_Inputs_cyclical!$A$1:$BE$1, 0))),
Cyclical_overrides!J174)</f>
        <v>99.35</v>
      </c>
      <c r="K174" s="72">
        <f>IF(Cyclical_overrides!K174 = "",
IF(INDEX(F_Inputs_cyclical!$A$1:$BE$243, MATCH('Cyclical_after overrides'!$A174, F_Inputs_cyclical!$A$1:$A$243, 0), MATCH('Cyclical_after overrides'!K$1, F_Inputs_cyclical!$A$1:$BE$1, 0))="", "", INDEX(F_Inputs_cyclical!$A$1:$BE$243, MATCH('Cyclical_after overrides'!$A174, F_Inputs_cyclical!$A$1:$A$243, 0), MATCH('Cyclical_after overrides'!K$1, F_Inputs_cyclical!$A$1:$BE$1, 0))),
Cyclical_overrides!K174)</f>
        <v>25.942</v>
      </c>
      <c r="L174" s="72" t="str">
        <f>IF(Cyclical_overrides!L174 = "",
IF(INDEX(F_Inputs_cyclical!$A$1:$BE$243, MATCH('Cyclical_after overrides'!$A174, F_Inputs_cyclical!$A$1:$A$243, 0), MATCH('Cyclical_after overrides'!L$1, F_Inputs_cyclical!$A$1:$BE$1, 0))="", "", INDEX(F_Inputs_cyclical!$A$1:$BE$243, MATCH('Cyclical_after overrides'!$A174, F_Inputs_cyclical!$A$1:$A$243, 0), MATCH('Cyclical_after overrides'!L$1, F_Inputs_cyclical!$A$1:$BE$1, 0))),
Cyclical_overrides!L174)</f>
        <v/>
      </c>
      <c r="M174" s="72" t="str">
        <f>IF(Cyclical_overrides!M174 = "",
IF(INDEX(F_Inputs_cyclical!$A$1:$BE$243, MATCH('Cyclical_after overrides'!$A174, F_Inputs_cyclical!$A$1:$A$243, 0), MATCH('Cyclical_after overrides'!M$1, F_Inputs_cyclical!$A$1:$BE$1, 0))="", "", INDEX(F_Inputs_cyclical!$A$1:$BE$243, MATCH('Cyclical_after overrides'!$A174, F_Inputs_cyclical!$A$1:$A$243, 0), MATCH('Cyclical_after overrides'!M$1, F_Inputs_cyclical!$A$1:$BE$1, 0))),
Cyclical_overrides!M174)</f>
        <v/>
      </c>
      <c r="N174" s="72" t="str">
        <f>IF(Cyclical_overrides!N174 = "",
IF(INDEX(F_Inputs_cyclical!$A$1:$BE$243, MATCH('Cyclical_after overrides'!$A174, F_Inputs_cyclical!$A$1:$A$243, 0), MATCH('Cyclical_after overrides'!N$1, F_Inputs_cyclical!$A$1:$BE$1, 0))="", "", INDEX(F_Inputs_cyclical!$A$1:$BE$243, MATCH('Cyclical_after overrides'!$A174, F_Inputs_cyclical!$A$1:$A$243, 0), MATCH('Cyclical_after overrides'!N$1, F_Inputs_cyclical!$A$1:$BE$1, 0))),
Cyclical_overrides!N174)</f>
        <v/>
      </c>
      <c r="O174" s="72">
        <f>IF(Cyclical_overrides!O174 = "",
IF(INDEX(F_Inputs_cyclical!$A$1:$BE$243, MATCH('Cyclical_after overrides'!$A174, F_Inputs_cyclical!$A$1:$A$243, 0), MATCH('Cyclical_after overrides'!O$1, F_Inputs_cyclical!$A$1:$BE$1, 0))="", "", INDEX(F_Inputs_cyclical!$A$1:$BE$243, MATCH('Cyclical_after overrides'!$A174, F_Inputs_cyclical!$A$1:$A$243, 0), MATCH('Cyclical_after overrides'!O$1, F_Inputs_cyclical!$A$1:$BE$1, 0))),
Cyclical_overrides!O174)</f>
        <v>0.72699999999999998</v>
      </c>
      <c r="P174" s="72">
        <f>IF(Cyclical_overrides!P174 = "",
IF(INDEX(F_Inputs_cyclical!$A$1:$BE$243, MATCH('Cyclical_after overrides'!$A174, F_Inputs_cyclical!$A$1:$A$243, 0), MATCH('Cyclical_after overrides'!P$1, F_Inputs_cyclical!$A$1:$BE$1, 0))="", "", INDEX(F_Inputs_cyclical!$A$1:$BE$243, MATCH('Cyclical_after overrides'!$A174, F_Inputs_cyclical!$A$1:$A$243, 0), MATCH('Cyclical_after overrides'!P$1, F_Inputs_cyclical!$A$1:$BE$1, 0))),
Cyclical_overrides!P174)</f>
        <v>4.1379999999999999</v>
      </c>
      <c r="Q174" s="72">
        <f>IF(Cyclical_overrides!Q174 = "",
IF(INDEX(F_Inputs_cyclical!$A$1:$BE$243, MATCH('Cyclical_after overrides'!$A174, F_Inputs_cyclical!$A$1:$A$243, 0), MATCH('Cyclical_after overrides'!Q$1, F_Inputs_cyclical!$A$1:$BE$1, 0))="", "", INDEX(F_Inputs_cyclical!$A$1:$BE$243, MATCH('Cyclical_after overrides'!$A174, F_Inputs_cyclical!$A$1:$A$243, 0), MATCH('Cyclical_after overrides'!Q$1, F_Inputs_cyclical!$A$1:$BE$1, 0))),
Cyclical_overrides!Q174)</f>
        <v>1.5369999999999999</v>
      </c>
      <c r="R174" s="72">
        <f>IF(Cyclical_overrides!R174 = "",
IF(INDEX(F_Inputs_cyclical!$A$1:$BE$243, MATCH('Cyclical_after overrides'!$A174, F_Inputs_cyclical!$A$1:$A$243, 0), MATCH('Cyclical_after overrides'!R$1, F_Inputs_cyclical!$A$1:$BE$1, 0))="", "", INDEX(F_Inputs_cyclical!$A$1:$BE$243, MATCH('Cyclical_after overrides'!$A174, F_Inputs_cyclical!$A$1:$A$243, 0), MATCH('Cyclical_after overrides'!R$1, F_Inputs_cyclical!$A$1:$BE$1, 0))),
Cyclical_overrides!R174)</f>
        <v>1.0660000000000001</v>
      </c>
      <c r="S174" s="72">
        <f>IF(Cyclical_overrides!S174 = "",
IF(INDEX(F_Inputs_cyclical!$A$1:$BE$243, MATCH('Cyclical_after overrides'!$A174, F_Inputs_cyclical!$A$1:$A$243, 0), MATCH('Cyclical_after overrides'!S$1, F_Inputs_cyclical!$A$1:$BE$1, 0))="", "", INDEX(F_Inputs_cyclical!$A$1:$BE$243, MATCH('Cyclical_after overrides'!$A174, F_Inputs_cyclical!$A$1:$A$243, 0), MATCH('Cyclical_after overrides'!S$1, F_Inputs_cyclical!$A$1:$BE$1, 0))),
Cyclical_overrides!S174)</f>
        <v>164.56617424242401</v>
      </c>
      <c r="T174" s="72">
        <f>IF(Cyclical_overrides!T174 = "",
IF(INDEX(F_Inputs_cyclical!$A$1:$BE$243, MATCH('Cyclical_after overrides'!$A174, F_Inputs_cyclical!$A$1:$A$243, 0), MATCH('Cyclical_after overrides'!T$1, F_Inputs_cyclical!$A$1:$BE$1, 0))="", "", INDEX(F_Inputs_cyclical!$A$1:$BE$243, MATCH('Cyclical_after overrides'!$A174, F_Inputs_cyclical!$A$1:$A$243, 0), MATCH('Cyclical_after overrides'!T$1, F_Inputs_cyclical!$A$1:$BE$1, 0))),
Cyclical_overrides!T174)</f>
        <v>87.316287878787904</v>
      </c>
      <c r="U174" s="72">
        <f>IF(Cyclical_overrides!U174 = "",
IF(INDEX(F_Inputs_cyclical!$A$1:$BE$243, MATCH('Cyclical_after overrides'!$A174, F_Inputs_cyclical!$A$1:$A$243, 0), MATCH('Cyclical_after overrides'!U$1, F_Inputs_cyclical!$A$1:$BE$1, 0))="", "", INDEX(F_Inputs_cyclical!$A$1:$BE$243, MATCH('Cyclical_after overrides'!$A174, F_Inputs_cyclical!$A$1:$A$243, 0), MATCH('Cyclical_after overrides'!U$1, F_Inputs_cyclical!$A$1:$BE$1, 0))),
Cyclical_overrides!U174)</f>
        <v>91.882000000000005</v>
      </c>
      <c r="V174" s="72">
        <f>IF(Cyclical_overrides!V174 = "",
IF(INDEX(F_Inputs_cyclical!$A$1:$BE$243, MATCH('Cyclical_after overrides'!$A174, F_Inputs_cyclical!$A$1:$A$243, 0), MATCH('Cyclical_after overrides'!V$1, F_Inputs_cyclical!$A$1:$BE$1, 0))="", "", INDEX(F_Inputs_cyclical!$A$1:$BE$243, MATCH('Cyclical_after overrides'!$A174, F_Inputs_cyclical!$A$1:$A$243, 0), MATCH('Cyclical_after overrides'!V$1, F_Inputs_cyclical!$A$1:$BE$1, 0))),
Cyclical_overrides!V174)</f>
        <v>147.54599999999999</v>
      </c>
      <c r="W174" s="72">
        <f>IF(Cyclical_overrides!W174 = "",
IF(INDEX(F_Inputs_cyclical!$A$1:$BE$243, MATCH('Cyclical_after overrides'!$A174, F_Inputs_cyclical!$A$1:$A$243, 0), MATCH('Cyclical_after overrides'!W$1, F_Inputs_cyclical!$A$1:$BE$1, 0))="", "", INDEX(F_Inputs_cyclical!$A$1:$BE$243, MATCH('Cyclical_after overrides'!$A174, F_Inputs_cyclical!$A$1:$A$243, 0), MATCH('Cyclical_after overrides'!W$1, F_Inputs_cyclical!$A$1:$BE$1, 0))),
Cyclical_overrides!W174)</f>
        <v>155.821</v>
      </c>
      <c r="X174" s="72">
        <f>IF(Cyclical_overrides!X174 = "",
IF(INDEX(F_Inputs_cyclical!$A$1:$BE$243, MATCH('Cyclical_after overrides'!$A174, F_Inputs_cyclical!$A$1:$A$243, 0), MATCH('Cyclical_after overrides'!X$1, F_Inputs_cyclical!$A$1:$BE$1, 0))="", "", INDEX(F_Inputs_cyclical!$A$1:$BE$243, MATCH('Cyclical_after overrides'!$A174, F_Inputs_cyclical!$A$1:$A$243, 0), MATCH('Cyclical_after overrides'!X$1, F_Inputs_cyclical!$A$1:$BE$1, 0))),
Cyclical_overrides!X174)</f>
        <v>439.51600000000002</v>
      </c>
      <c r="Y174" s="72">
        <f>IF(Cyclical_overrides!Y174 = "",
IF(INDEX(F_Inputs_cyclical!$A$1:$BE$243, MATCH('Cyclical_after overrides'!$A174, F_Inputs_cyclical!$A$1:$A$243, 0), MATCH('Cyclical_after overrides'!Y$1, F_Inputs_cyclical!$A$1:$BE$1, 0))="", "", INDEX(F_Inputs_cyclical!$A$1:$BE$243, MATCH('Cyclical_after overrides'!$A174, F_Inputs_cyclical!$A$1:$A$243, 0), MATCH('Cyclical_after overrides'!Y$1, F_Inputs_cyclical!$A$1:$BE$1, 0))),
Cyclical_overrides!Y174)</f>
        <v>292.42500000000001</v>
      </c>
      <c r="Z174" s="72">
        <f>IF(Cyclical_overrides!Z174 = "",
IF(INDEX(F_Inputs_cyclical!$A$1:$BE$243, MATCH('Cyclical_after overrides'!$A174, F_Inputs_cyclical!$A$1:$A$243, 0), MATCH('Cyclical_after overrides'!Z$1, F_Inputs_cyclical!$A$1:$BE$1, 0))="", "", INDEX(F_Inputs_cyclical!$A$1:$BE$243, MATCH('Cyclical_after overrides'!$A174, F_Inputs_cyclical!$A$1:$A$243, 0), MATCH('Cyclical_after overrides'!Z$1, F_Inputs_cyclical!$A$1:$BE$1, 0))),
Cyclical_overrides!Z174)</f>
        <v>1608.87</v>
      </c>
      <c r="AA174" s="72">
        <f>IF(Cyclical_overrides!AA174 = "",
IF(INDEX(F_Inputs_cyclical!$A$1:$BE$243, MATCH('Cyclical_after overrides'!$A174, F_Inputs_cyclical!$A$1:$A$243, 0), MATCH('Cyclical_after overrides'!AA$1, F_Inputs_cyclical!$A$1:$BE$1, 0))="", "", INDEX(F_Inputs_cyclical!$A$1:$BE$243, MATCH('Cyclical_after overrides'!$A174, F_Inputs_cyclical!$A$1:$A$243, 0), MATCH('Cyclical_after overrides'!AA$1, F_Inputs_cyclical!$A$1:$BE$1, 0))),
Cyclical_overrides!AA174)</f>
        <v>1362.241</v>
      </c>
      <c r="AB174" s="72" t="str">
        <f>IF(Cyclical_overrides!AB174 = "",
IF(INDEX(F_Inputs_cyclical!$A$1:$BE$243, MATCH('Cyclical_after overrides'!$A174, F_Inputs_cyclical!$A$1:$A$243, 0), MATCH('Cyclical_after overrides'!AB$1, F_Inputs_cyclical!$A$1:$BE$1, 0))="", "", INDEX(F_Inputs_cyclical!$A$1:$BE$243, MATCH('Cyclical_after overrides'!$A174, F_Inputs_cyclical!$A$1:$A$243, 0), MATCH('Cyclical_after overrides'!AB$1, F_Inputs_cyclical!$A$1:$BE$1, 0))),
Cyclical_overrides!AB174)</f>
        <v/>
      </c>
      <c r="AC174" s="72" t="str">
        <f>IF(Cyclical_overrides!AC174 = "",
IF(INDEX(F_Inputs_cyclical!$A$1:$BE$243, MATCH('Cyclical_after overrides'!$A174, F_Inputs_cyclical!$A$1:$A$243, 0), MATCH('Cyclical_after overrides'!AC$1, F_Inputs_cyclical!$A$1:$BE$1, 0))="", "", INDEX(F_Inputs_cyclical!$A$1:$BE$243, MATCH('Cyclical_after overrides'!$A174, F_Inputs_cyclical!$A$1:$A$243, 0), MATCH('Cyclical_after overrides'!AC$1, F_Inputs_cyclical!$A$1:$BE$1, 0))),
Cyclical_overrides!AC174)</f>
        <v/>
      </c>
      <c r="AD174" s="72" t="str">
        <f>IF(Cyclical_overrides!AD174 = "",
IF(INDEX(F_Inputs_cyclical!$A$1:$BE$243, MATCH('Cyclical_after overrides'!$A174, F_Inputs_cyclical!$A$1:$A$243, 0), MATCH('Cyclical_after overrides'!AD$1, F_Inputs_cyclical!$A$1:$BE$1, 0))="", "", INDEX(F_Inputs_cyclical!$A$1:$BE$243, MATCH('Cyclical_after overrides'!$A174, F_Inputs_cyclical!$A$1:$A$243, 0), MATCH('Cyclical_after overrides'!AD$1, F_Inputs_cyclical!$A$1:$BE$1, 0))),
Cyclical_overrides!AD174)</f>
        <v/>
      </c>
      <c r="AE174" s="72" t="str">
        <f>IF(Cyclical_overrides!AE174 = "",
IF(INDEX(F_Inputs_cyclical!$A$1:$BE$243, MATCH('Cyclical_after overrides'!$A174, F_Inputs_cyclical!$A$1:$A$243, 0), MATCH('Cyclical_after overrides'!AE$1, F_Inputs_cyclical!$A$1:$BE$1, 0))="", "", INDEX(F_Inputs_cyclical!$A$1:$BE$243, MATCH('Cyclical_after overrides'!$A174, F_Inputs_cyclical!$A$1:$A$243, 0), MATCH('Cyclical_after overrides'!AE$1, F_Inputs_cyclical!$A$1:$BE$1, 0))),
Cyclical_overrides!AE174)</f>
        <v/>
      </c>
      <c r="AF174" s="72" t="str">
        <f>IF(Cyclical_overrides!AF174 = "",
IF(INDEX(F_Inputs_cyclical!$A$1:$BE$243, MATCH('Cyclical_after overrides'!$A174, F_Inputs_cyclical!$A$1:$A$243, 0), MATCH('Cyclical_after overrides'!AF$1, F_Inputs_cyclical!$A$1:$BE$1, 0))="", "", INDEX(F_Inputs_cyclical!$A$1:$BE$243, MATCH('Cyclical_after overrides'!$A174, F_Inputs_cyclical!$A$1:$A$243, 0), MATCH('Cyclical_after overrides'!AF$1, F_Inputs_cyclical!$A$1:$BE$1, 0))),
Cyclical_overrides!AF174)</f>
        <v/>
      </c>
      <c r="AG174" s="72" t="str">
        <f>IF(Cyclical_overrides!AG174 = "",
IF(INDEX(F_Inputs_cyclical!$A$1:$BE$243, MATCH('Cyclical_after overrides'!$A174, F_Inputs_cyclical!$A$1:$A$243, 0), MATCH('Cyclical_after overrides'!AG$1, F_Inputs_cyclical!$A$1:$BE$1, 0))="", "", INDEX(F_Inputs_cyclical!$A$1:$BE$243, MATCH('Cyclical_after overrides'!$A174, F_Inputs_cyclical!$A$1:$A$243, 0), MATCH('Cyclical_after overrides'!AG$1, F_Inputs_cyclical!$A$1:$BE$1, 0))),
Cyclical_overrides!AG174)</f>
        <v/>
      </c>
      <c r="AH174" s="72" t="str">
        <f>IF(Cyclical_overrides!AH174 = "",
IF(INDEX(F_Inputs_cyclical!$A$1:$BE$243, MATCH('Cyclical_after overrides'!$A174, F_Inputs_cyclical!$A$1:$A$243, 0), MATCH('Cyclical_after overrides'!AH$1, F_Inputs_cyclical!$A$1:$BE$1, 0))="", "", INDEX(F_Inputs_cyclical!$A$1:$BE$243, MATCH('Cyclical_after overrides'!$A174, F_Inputs_cyclical!$A$1:$A$243, 0), MATCH('Cyclical_after overrides'!AH$1, F_Inputs_cyclical!$A$1:$BE$1, 0))),
Cyclical_overrides!AH174)</f>
        <v/>
      </c>
      <c r="AI174" s="72" t="str">
        <f>IF(Cyclical_overrides!AI174 = "",
IF(INDEX(F_Inputs_cyclical!$A$1:$BE$243, MATCH('Cyclical_after overrides'!$A174, F_Inputs_cyclical!$A$1:$A$243, 0), MATCH('Cyclical_after overrides'!AI$1, F_Inputs_cyclical!$A$1:$BE$1, 0))="", "", INDEX(F_Inputs_cyclical!$A$1:$BE$243, MATCH('Cyclical_after overrides'!$A174, F_Inputs_cyclical!$A$1:$A$243, 0), MATCH('Cyclical_after overrides'!AI$1, F_Inputs_cyclical!$A$1:$BE$1, 0))),
Cyclical_overrides!AI174)</f>
        <v/>
      </c>
      <c r="AJ174" s="72" t="str">
        <f>IF(Cyclical_overrides!AJ174 = "",
IF(INDEX(F_Inputs_cyclical!$A$1:$BE$243, MATCH('Cyclical_after overrides'!$A174, F_Inputs_cyclical!$A$1:$A$243, 0), MATCH('Cyclical_after overrides'!AJ$1, F_Inputs_cyclical!$A$1:$BE$1, 0))="", "", INDEX(F_Inputs_cyclical!$A$1:$BE$243, MATCH('Cyclical_after overrides'!$A174, F_Inputs_cyclical!$A$1:$A$243, 0), MATCH('Cyclical_after overrides'!AJ$1, F_Inputs_cyclical!$A$1:$BE$1, 0))),
Cyclical_overrides!AJ174)</f>
        <v/>
      </c>
      <c r="AK174" s="72" t="str">
        <f>IF(Cyclical_overrides!AK174 = "",
IF(INDEX(F_Inputs_cyclical!$A$1:$BE$243, MATCH('Cyclical_after overrides'!$A174, F_Inputs_cyclical!$A$1:$A$243, 0), MATCH('Cyclical_after overrides'!AK$1, F_Inputs_cyclical!$A$1:$BE$1, 0))="", "", INDEX(F_Inputs_cyclical!$A$1:$BE$243, MATCH('Cyclical_after overrides'!$A174, F_Inputs_cyclical!$A$1:$A$243, 0), MATCH('Cyclical_after overrides'!AK$1, F_Inputs_cyclical!$A$1:$BE$1, 0))),
Cyclical_overrides!AK174)</f>
        <v/>
      </c>
      <c r="AL174" s="72" t="str">
        <f>IF(Cyclical_overrides!AL174 = "",
IF(INDEX(F_Inputs_cyclical!$A$1:$BE$243, MATCH('Cyclical_after overrides'!$A174, F_Inputs_cyclical!$A$1:$A$243, 0), MATCH('Cyclical_after overrides'!AL$1, F_Inputs_cyclical!$A$1:$BE$1, 0))="", "", INDEX(F_Inputs_cyclical!$A$1:$BE$243, MATCH('Cyclical_after overrides'!$A174, F_Inputs_cyclical!$A$1:$A$243, 0), MATCH('Cyclical_after overrides'!AL$1, F_Inputs_cyclical!$A$1:$BE$1, 0))),
Cyclical_overrides!AL174)</f>
        <v/>
      </c>
      <c r="AM174" s="72">
        <f>IF(Cyclical_overrides!AM174 = "",
IF(INDEX(F_Inputs_cyclical!$A$1:$BE$243, MATCH('Cyclical_after overrides'!$A174, F_Inputs_cyclical!$A$1:$A$243, 0), MATCH('Cyclical_after overrides'!AM$1, F_Inputs_cyclical!$A$1:$BE$1, 0))="", "", INDEX(F_Inputs_cyclical!$A$1:$BE$243, MATCH('Cyclical_after overrides'!$A174, F_Inputs_cyclical!$A$1:$A$243, 0), MATCH('Cyclical_after overrides'!AM$1, F_Inputs_cyclical!$A$1:$BE$1, 0))),
Cyclical_overrides!AM174)</f>
        <v>22.78</v>
      </c>
      <c r="AN174" s="72">
        <f>IF(Cyclical_overrides!AN174 = "",
IF(INDEX(F_Inputs_cyclical!$A$1:$BE$243, MATCH('Cyclical_after overrides'!$A174, F_Inputs_cyclical!$A$1:$A$243, 0), MATCH('Cyclical_after overrides'!AN$1, F_Inputs_cyclical!$A$1:$BE$1, 0))="", "", INDEX(F_Inputs_cyclical!$A$1:$BE$243, MATCH('Cyclical_after overrides'!$A174, F_Inputs_cyclical!$A$1:$A$243, 0), MATCH('Cyclical_after overrides'!AN$1, F_Inputs_cyclical!$A$1:$BE$1, 0))),
Cyclical_overrides!AN174)</f>
        <v>91.882000000000005</v>
      </c>
      <c r="AO174" s="72" t="str">
        <f>IF(Cyclical_overrides!AO174 = "",
IF(INDEX(F_Inputs_cyclical!$A$1:$BE$243, MATCH('Cyclical_after overrides'!$A174, F_Inputs_cyclical!$A$1:$A$243, 0), MATCH('Cyclical_after overrides'!AO$1, F_Inputs_cyclical!$A$1:$BE$1, 0))="", "", INDEX(F_Inputs_cyclical!$A$1:$BE$243, MATCH('Cyclical_after overrides'!$A174, F_Inputs_cyclical!$A$1:$A$243, 0), MATCH('Cyclical_after overrides'!AO$1, F_Inputs_cyclical!$A$1:$BE$1, 0))),
Cyclical_overrides!AO174)</f>
        <v/>
      </c>
      <c r="AP174" s="72" t="str">
        <f>IF(Cyclical_overrides!AP174 = "",
IF(INDEX(F_Inputs_cyclical!$A$1:$BE$243, MATCH('Cyclical_after overrides'!$A174, F_Inputs_cyclical!$A$1:$A$243, 0), MATCH('Cyclical_after overrides'!AP$1, F_Inputs_cyclical!$A$1:$BE$1, 0))="", "", INDEX(F_Inputs_cyclical!$A$1:$BE$243, MATCH('Cyclical_after overrides'!$A174, F_Inputs_cyclical!$A$1:$A$243, 0), MATCH('Cyclical_after overrides'!AP$1, F_Inputs_cyclical!$A$1:$BE$1, 0))),
Cyclical_overrides!AP174)</f>
        <v/>
      </c>
      <c r="AQ174" s="72">
        <f>IF(Cyclical_overrides!AQ174 = "",
IF(INDEX(F_Inputs_cyclical!$A$1:$BE$243, MATCH('Cyclical_after overrides'!$A174, F_Inputs_cyclical!$A$1:$A$243, 0), MATCH('Cyclical_after overrides'!AQ$1, F_Inputs_cyclical!$A$1:$BE$1, 0))="", "", INDEX(F_Inputs_cyclical!$A$1:$BE$243, MATCH('Cyclical_after overrides'!$A174, F_Inputs_cyclical!$A$1:$A$243, 0), MATCH('Cyclical_after overrides'!AQ$1, F_Inputs_cyclical!$A$1:$BE$1, 0))),
Cyclical_overrides!AQ174)</f>
        <v>2.6030000000000002</v>
      </c>
      <c r="AR174" s="72">
        <f>IF(Cyclical_overrides!AR174 = "",
IF(INDEX(F_Inputs_cyclical!$A$1:$BE$243, MATCH('Cyclical_after overrides'!$A174, F_Inputs_cyclical!$A$1:$A$243, 0), MATCH('Cyclical_after overrides'!AR$1, F_Inputs_cyclical!$A$1:$BE$1, 0))="", "", INDEX(F_Inputs_cyclical!$A$1:$BE$243, MATCH('Cyclical_after overrides'!$A174, F_Inputs_cyclical!$A$1:$A$243, 0), MATCH('Cyclical_after overrides'!AR$1, F_Inputs_cyclical!$A$1:$BE$1, 0))),
Cyclical_overrides!AR174)</f>
        <v>4.8650000000000002</v>
      </c>
      <c r="AS174" s="72">
        <f>IF(Cyclical_overrides!AS174 = "",
IF(INDEX(F_Inputs_cyclical!$A$1:$BE$243, MATCH('Cyclical_after overrides'!$A174, F_Inputs_cyclical!$A$1:$A$243, 0), MATCH('Cyclical_after overrides'!AS$1, F_Inputs_cyclical!$A$1:$BE$1, 0))="", "", INDEX(F_Inputs_cyclical!$A$1:$BE$243, MATCH('Cyclical_after overrides'!$A174, F_Inputs_cyclical!$A$1:$A$243, 0), MATCH('Cyclical_after overrides'!AS$1, F_Inputs_cyclical!$A$1:$BE$1, 0))),
Cyclical_overrides!AS174)</f>
        <v>-9.0619999999999994</v>
      </c>
      <c r="AT174" s="72">
        <f>IF(Cyclical_overrides!AT174 = "",
IF(INDEX(F_Inputs_cyclical!$A$1:$BE$243, MATCH('Cyclical_after overrides'!$A174, F_Inputs_cyclical!$A$1:$A$243, 0), MATCH('Cyclical_after overrides'!AT$1, F_Inputs_cyclical!$A$1:$BE$1, 0))="", "", INDEX(F_Inputs_cyclical!$A$1:$BE$243, MATCH('Cyclical_after overrides'!$A174, F_Inputs_cyclical!$A$1:$A$243, 0), MATCH('Cyclical_after overrides'!AT$1, F_Inputs_cyclical!$A$1:$BE$1, 0))),
Cyclical_overrides!AT174)</f>
        <v>0.56200000000000006</v>
      </c>
      <c r="AU174" s="72">
        <f>IF(Cyclical_overrides!AU174 = "",
IF(INDEX(F_Inputs_cyclical!$A$1:$BE$243, MATCH('Cyclical_after overrides'!$A174, F_Inputs_cyclical!$A$1:$A$243, 0), MATCH('Cyclical_after overrides'!AU$1, F_Inputs_cyclical!$A$1:$BE$1, 0))="", "", INDEX(F_Inputs_cyclical!$A$1:$BE$243, MATCH('Cyclical_after overrides'!$A174, F_Inputs_cyclical!$A$1:$A$243, 0), MATCH('Cyclical_after overrides'!AU$1, F_Inputs_cyclical!$A$1:$BE$1, 0))),
Cyclical_overrides!AU174)</f>
        <v>8.3170000000000002</v>
      </c>
      <c r="AV174" s="72" t="str">
        <f>IF(Cyclical_overrides!AV174 = "",
IF(INDEX(F_Inputs_cyclical!$A$1:$BE$243, MATCH('Cyclical_after overrides'!$A174, F_Inputs_cyclical!$A$1:$A$243, 0), MATCH('Cyclical_after overrides'!AV$1, F_Inputs_cyclical!$A$1:$BE$1, 0))="", "", INDEX(F_Inputs_cyclical!$A$1:$BE$243, MATCH('Cyclical_after overrides'!$A174, F_Inputs_cyclical!$A$1:$A$243, 0), MATCH('Cyclical_after overrides'!AV$1, F_Inputs_cyclical!$A$1:$BE$1, 0))),
Cyclical_overrides!AV174)</f>
        <v/>
      </c>
      <c r="AW174" s="72">
        <f>IF(Cyclical_overrides!AW174 = "",
IF(INDEX(F_Inputs_cyclical!$A$1:$BE$243, MATCH('Cyclical_after overrides'!$A174, F_Inputs_cyclical!$A$1:$A$243, 0), MATCH('Cyclical_after overrides'!AW$1, F_Inputs_cyclical!$A$1:$BE$1, 0))="", "", INDEX(F_Inputs_cyclical!$A$1:$BE$243, MATCH('Cyclical_after overrides'!$A174, F_Inputs_cyclical!$A$1:$A$243, 0), MATCH('Cyclical_after overrides'!AW$1, F_Inputs_cyclical!$A$1:$BE$1, 0))),
Cyclical_overrides!AW174)</f>
        <v>1.1560444722831191</v>
      </c>
      <c r="AX174" s="72">
        <f>IF(Cyclical_overrides!AX174 = "",
IF(INDEX(F_Inputs_cyclical!$A$1:$BE$243, MATCH('Cyclical_after overrides'!$A174, F_Inputs_cyclical!$A$1:$A$243, 0), MATCH('Cyclical_after overrides'!AX$1, F_Inputs_cyclical!$A$1:$BE$1, 0))="", "", INDEX(F_Inputs_cyclical!$A$1:$BE$243, MATCH('Cyclical_after overrides'!$A174, F_Inputs_cyclical!$A$1:$A$243, 0), MATCH('Cyclical_after overrides'!AX$1, F_Inputs_cyclical!$A$1:$BE$1, 0))),
Cyclical_overrides!AX174)</f>
        <v>25.524459004001425</v>
      </c>
      <c r="AY174" s="72">
        <f>IF(Cyclical_overrides!AY174 = "",
IF(INDEX(F_Inputs_cyclical!$A$1:$BE$243, MATCH('Cyclical_after overrides'!$A174, F_Inputs_cyclical!$A$1:$A$243, 0), MATCH('Cyclical_after overrides'!AY$1, F_Inputs_cyclical!$A$1:$BE$1, 0))="", "", INDEX(F_Inputs_cyclical!$A$1:$BE$243, MATCH('Cyclical_after overrides'!$A174, F_Inputs_cyclical!$A$1:$A$243, 0), MATCH('Cyclical_after overrides'!AY$1, F_Inputs_cyclical!$A$1:$BE$1, 0))),
Cyclical_overrides!AY174)</f>
        <v>136.05266627448958</v>
      </c>
      <c r="AZ174" s="72">
        <f>IF(Cyclical_overrides!AZ174 = "",
IF(INDEX(F_Inputs_cyclical!$A$1:$BE$243, MATCH('Cyclical_after overrides'!$A174, F_Inputs_cyclical!$A$1:$A$243, 0), MATCH('Cyclical_after overrides'!AZ$1, F_Inputs_cyclical!$A$1:$BE$1, 0))="", "", INDEX(F_Inputs_cyclical!$A$1:$BE$243, MATCH('Cyclical_after overrides'!$A174, F_Inputs_cyclical!$A$1:$A$243, 0), MATCH('Cyclical_after overrides'!AZ$1, F_Inputs_cyclical!$A$1:$BE$1, 0))),
Cyclical_overrides!AZ174)</f>
        <v>2.2025842569758773</v>
      </c>
      <c r="BA174" s="72">
        <f>IF(Cyclical_overrides!BA174 = "",
IF(INDEX(F_Inputs_cyclical!$A$1:$BE$243, MATCH('Cyclical_after overrides'!$A174, F_Inputs_cyclical!$A$1:$A$243, 0), MATCH('Cyclical_after overrides'!BA$1, F_Inputs_cyclical!$A$1:$BE$1, 0))="", "", INDEX(F_Inputs_cyclical!$A$1:$BE$243, MATCH('Cyclical_after overrides'!$A174, F_Inputs_cyclical!$A$1:$A$243, 0), MATCH('Cyclical_after overrides'!BA$1, F_Inputs_cyclical!$A$1:$BE$1, 0))),
Cyclical_overrides!BA174)</f>
        <v>15.641447110859675</v>
      </c>
      <c r="BB174" s="72">
        <f>IF(Cyclical_overrides!BB174 = "",
IF(INDEX(F_Inputs_cyclical!$A$1:$BE$243, MATCH('Cyclical_after overrides'!$A174, F_Inputs_cyclical!$A$1:$A$243, 0), MATCH('Cyclical_after overrides'!BB$1, F_Inputs_cyclical!$A$1:$BE$1, 0))="", "", INDEX(F_Inputs_cyclical!$A$1:$BE$243, MATCH('Cyclical_after overrides'!$A174, F_Inputs_cyclical!$A$1:$A$243, 0), MATCH('Cyclical_after overrides'!BB$1, F_Inputs_cyclical!$A$1:$BE$1, 0))),
Cyclical_overrides!BB174)</f>
        <v>14.362262988519898</v>
      </c>
      <c r="BC174" s="72">
        <f>IF(Cyclical_overrides!BC174 = "",
IF(INDEX(F_Inputs_cyclical!$A$1:$BE$243, MATCH('Cyclical_after overrides'!$A174, F_Inputs_cyclical!$A$1:$A$243, 0), MATCH('Cyclical_after overrides'!BC$1, F_Inputs_cyclical!$A$1:$BE$1, 0))="", "", INDEX(F_Inputs_cyclical!$A$1:$BE$243, MATCH('Cyclical_after overrides'!$A174, F_Inputs_cyclical!$A$1:$A$243, 0), MATCH('Cyclical_after overrides'!BC$1, F_Inputs_cyclical!$A$1:$BE$1, 0))),
Cyclical_overrides!BC174)</f>
        <v>12.888520319640271</v>
      </c>
      <c r="BD174" s="72">
        <f>IF(Cyclical_overrides!BD174 = "",
IF(INDEX(F_Inputs_cyclical!$A$1:$BE$243, MATCH('Cyclical_after overrides'!$A174, F_Inputs_cyclical!$A$1:$A$243, 0), MATCH('Cyclical_after overrides'!BD$1, F_Inputs_cyclical!$A$1:$BE$1, 0))="", "", INDEX(F_Inputs_cyclical!$A$1:$BE$243, MATCH('Cyclical_after overrides'!$A174, F_Inputs_cyclical!$A$1:$A$243, 0), MATCH('Cyclical_after overrides'!BD$1, F_Inputs_cyclical!$A$1:$BE$1, 0))),
Cyclical_overrides!BD174)</f>
        <v>1213.258</v>
      </c>
      <c r="BE174" s="194"/>
    </row>
    <row r="175" spans="1:57" x14ac:dyDescent="0.4">
      <c r="A175" s="63" t="str">
        <f t="shared" si="2"/>
        <v>SVE20</v>
      </c>
      <c r="B175" s="63" t="s">
        <v>433</v>
      </c>
      <c r="C175" s="63" t="s">
        <v>255</v>
      </c>
      <c r="D175" s="72">
        <f>IF(Cyclical_overrides!D175 = "",
IF(INDEX(F_Inputs_cyclical!$A$1:$BE$243, MATCH('Cyclical_after overrides'!$A175, F_Inputs_cyclical!$A$1:$A$243, 0), MATCH('Cyclical_after overrides'!D$1, F_Inputs_cyclical!$A$1:$BE$1, 0))="", "", INDEX(F_Inputs_cyclical!$A$1:$BE$243, MATCH('Cyclical_after overrides'!$A175, F_Inputs_cyclical!$A$1:$A$243, 0), MATCH('Cyclical_after overrides'!D$1, F_Inputs_cyclical!$A$1:$BE$1, 0))),
Cyclical_overrides!D175)</f>
        <v>33.103000000000002</v>
      </c>
      <c r="E175" s="72">
        <f>IF(Cyclical_overrides!E175 = "",
IF(INDEX(F_Inputs_cyclical!$A$1:$BE$243, MATCH('Cyclical_after overrides'!$A175, F_Inputs_cyclical!$A$1:$A$243, 0), MATCH('Cyclical_after overrides'!E$1, F_Inputs_cyclical!$A$1:$BE$1, 0))="", "", INDEX(F_Inputs_cyclical!$A$1:$BE$243, MATCH('Cyclical_after overrides'!$A175, F_Inputs_cyclical!$A$1:$A$243, 0), MATCH('Cyclical_after overrides'!E$1, F_Inputs_cyclical!$A$1:$BE$1, 0))),
Cyclical_overrides!E175)</f>
        <v>7.9509999999999996</v>
      </c>
      <c r="F175" s="72">
        <f>IF(Cyclical_overrides!F175 = "",
IF(INDEX(F_Inputs_cyclical!$A$1:$BE$243, MATCH('Cyclical_after overrides'!$A175, F_Inputs_cyclical!$A$1:$A$243, 0), MATCH('Cyclical_after overrides'!F$1, F_Inputs_cyclical!$A$1:$BE$1, 0))="", "", INDEX(F_Inputs_cyclical!$A$1:$BE$243, MATCH('Cyclical_after overrides'!$A175, F_Inputs_cyclical!$A$1:$A$243, 0), MATCH('Cyclical_after overrides'!F$1, F_Inputs_cyclical!$A$1:$BE$1, 0))),
Cyclical_overrides!F175)</f>
        <v>40.22</v>
      </c>
      <c r="G175" s="72">
        <f>IF(Cyclical_overrides!G175 = "",
IF(INDEX(F_Inputs_cyclical!$A$1:$BE$243, MATCH('Cyclical_after overrides'!$A175, F_Inputs_cyclical!$A$1:$A$243, 0), MATCH('Cyclical_after overrides'!G$1, F_Inputs_cyclical!$A$1:$BE$1, 0))="", "", INDEX(F_Inputs_cyclical!$A$1:$BE$243, MATCH('Cyclical_after overrides'!$A175, F_Inputs_cyclical!$A$1:$A$243, 0), MATCH('Cyclical_after overrides'!G$1, F_Inputs_cyclical!$A$1:$BE$1, 0))),
Cyclical_overrides!G175)</f>
        <v>4.2949999999999999</v>
      </c>
      <c r="H175" s="72" t="str">
        <f>IF(Cyclical_overrides!H175 = "",
IF(INDEX(F_Inputs_cyclical!$A$1:$BE$243, MATCH('Cyclical_after overrides'!$A175, F_Inputs_cyclical!$A$1:$A$243, 0), MATCH('Cyclical_after overrides'!H$1, F_Inputs_cyclical!$A$1:$BE$1, 0))="", "", INDEX(F_Inputs_cyclical!$A$1:$BE$243, MATCH('Cyclical_after overrides'!$A175, F_Inputs_cyclical!$A$1:$A$243, 0), MATCH('Cyclical_after overrides'!H$1, F_Inputs_cyclical!$A$1:$BE$1, 0))),
Cyclical_overrides!H175)</f>
        <v/>
      </c>
      <c r="I175" s="72">
        <f>IF(Cyclical_overrides!I175 = "",
IF(INDEX(F_Inputs_cyclical!$A$1:$BE$243, MATCH('Cyclical_after overrides'!$A175, F_Inputs_cyclical!$A$1:$A$243, 0), MATCH('Cyclical_after overrides'!I$1, F_Inputs_cyclical!$A$1:$BE$1, 0))="", "", INDEX(F_Inputs_cyclical!$A$1:$BE$243, MATCH('Cyclical_after overrides'!$A175, F_Inputs_cyclical!$A$1:$A$243, 0), MATCH('Cyclical_after overrides'!I$1, F_Inputs_cyclical!$A$1:$BE$1, 0))),
Cyclical_overrides!I175)</f>
        <v>0</v>
      </c>
      <c r="J175" s="72">
        <f>IF(Cyclical_overrides!J175 = "",
IF(INDEX(F_Inputs_cyclical!$A$1:$BE$243, MATCH('Cyclical_after overrides'!$A175, F_Inputs_cyclical!$A$1:$A$243, 0), MATCH('Cyclical_after overrides'!J$1, F_Inputs_cyclical!$A$1:$BE$1, 0))="", "", INDEX(F_Inputs_cyclical!$A$1:$BE$243, MATCH('Cyclical_after overrides'!$A175, F_Inputs_cyclical!$A$1:$A$243, 0), MATCH('Cyclical_after overrides'!J$1, F_Inputs_cyclical!$A$1:$BE$1, 0))),
Cyclical_overrides!J175)</f>
        <v>115.35299999999999</v>
      </c>
      <c r="K175" s="72">
        <f>IF(Cyclical_overrides!K175 = "",
IF(INDEX(F_Inputs_cyclical!$A$1:$BE$243, MATCH('Cyclical_after overrides'!$A175, F_Inputs_cyclical!$A$1:$A$243, 0), MATCH('Cyclical_after overrides'!K$1, F_Inputs_cyclical!$A$1:$BE$1, 0))="", "", INDEX(F_Inputs_cyclical!$A$1:$BE$243, MATCH('Cyclical_after overrides'!$A175, F_Inputs_cyclical!$A$1:$A$243, 0), MATCH('Cyclical_after overrides'!K$1, F_Inputs_cyclical!$A$1:$BE$1, 0))),
Cyclical_overrides!K175)</f>
        <v>19.87</v>
      </c>
      <c r="L175" s="72" t="str">
        <f>IF(Cyclical_overrides!L175 = "",
IF(INDEX(F_Inputs_cyclical!$A$1:$BE$243, MATCH('Cyclical_after overrides'!$A175, F_Inputs_cyclical!$A$1:$A$243, 0), MATCH('Cyclical_after overrides'!L$1, F_Inputs_cyclical!$A$1:$BE$1, 0))="", "", INDEX(F_Inputs_cyclical!$A$1:$BE$243, MATCH('Cyclical_after overrides'!$A175, F_Inputs_cyclical!$A$1:$A$243, 0), MATCH('Cyclical_after overrides'!L$1, F_Inputs_cyclical!$A$1:$BE$1, 0))),
Cyclical_overrides!L175)</f>
        <v/>
      </c>
      <c r="M175" s="72" t="str">
        <f>IF(Cyclical_overrides!M175 = "",
IF(INDEX(F_Inputs_cyclical!$A$1:$BE$243, MATCH('Cyclical_after overrides'!$A175, F_Inputs_cyclical!$A$1:$A$243, 0), MATCH('Cyclical_after overrides'!M$1, F_Inputs_cyclical!$A$1:$BE$1, 0))="", "", INDEX(F_Inputs_cyclical!$A$1:$BE$243, MATCH('Cyclical_after overrides'!$A175, F_Inputs_cyclical!$A$1:$A$243, 0), MATCH('Cyclical_after overrides'!M$1, F_Inputs_cyclical!$A$1:$BE$1, 0))),
Cyclical_overrides!M175)</f>
        <v/>
      </c>
      <c r="N175" s="72" t="str">
        <f>IF(Cyclical_overrides!N175 = "",
IF(INDEX(F_Inputs_cyclical!$A$1:$BE$243, MATCH('Cyclical_after overrides'!$A175, F_Inputs_cyclical!$A$1:$A$243, 0), MATCH('Cyclical_after overrides'!N$1, F_Inputs_cyclical!$A$1:$BE$1, 0))="", "", INDEX(F_Inputs_cyclical!$A$1:$BE$243, MATCH('Cyclical_after overrides'!$A175, F_Inputs_cyclical!$A$1:$A$243, 0), MATCH('Cyclical_after overrides'!N$1, F_Inputs_cyclical!$A$1:$BE$1, 0))),
Cyclical_overrides!N175)</f>
        <v/>
      </c>
      <c r="O175" s="72">
        <f>IF(Cyclical_overrides!O175 = "",
IF(INDEX(F_Inputs_cyclical!$A$1:$BE$243, MATCH('Cyclical_after overrides'!$A175, F_Inputs_cyclical!$A$1:$A$243, 0), MATCH('Cyclical_after overrides'!O$1, F_Inputs_cyclical!$A$1:$BE$1, 0))="", "", INDEX(F_Inputs_cyclical!$A$1:$BE$243, MATCH('Cyclical_after overrides'!$A175, F_Inputs_cyclical!$A$1:$A$243, 0), MATCH('Cyclical_after overrides'!O$1, F_Inputs_cyclical!$A$1:$BE$1, 0))),
Cyclical_overrides!O175)</f>
        <v>0.30099999999999999</v>
      </c>
      <c r="P175" s="72">
        <f>IF(Cyclical_overrides!P175 = "",
IF(INDEX(F_Inputs_cyclical!$A$1:$BE$243, MATCH('Cyclical_after overrides'!$A175, F_Inputs_cyclical!$A$1:$A$243, 0), MATCH('Cyclical_after overrides'!P$1, F_Inputs_cyclical!$A$1:$BE$1, 0))="", "", INDEX(F_Inputs_cyclical!$A$1:$BE$243, MATCH('Cyclical_after overrides'!$A175, F_Inputs_cyclical!$A$1:$A$243, 0), MATCH('Cyclical_after overrides'!P$1, F_Inputs_cyclical!$A$1:$BE$1, 0))),
Cyclical_overrides!P175)</f>
        <v>5.5339999999999998</v>
      </c>
      <c r="Q175" s="72">
        <f>IF(Cyclical_overrides!Q175 = "",
IF(INDEX(F_Inputs_cyclical!$A$1:$BE$243, MATCH('Cyclical_after overrides'!$A175, F_Inputs_cyclical!$A$1:$A$243, 0), MATCH('Cyclical_after overrides'!Q$1, F_Inputs_cyclical!$A$1:$BE$1, 0))="", "", INDEX(F_Inputs_cyclical!$A$1:$BE$243, MATCH('Cyclical_after overrides'!$A175, F_Inputs_cyclical!$A$1:$A$243, 0), MATCH('Cyclical_after overrides'!Q$1, F_Inputs_cyclical!$A$1:$BE$1, 0))),
Cyclical_overrides!Q175)</f>
        <v>0.96099999999999997</v>
      </c>
      <c r="R175" s="72">
        <f>IF(Cyclical_overrides!R175 = "",
IF(INDEX(F_Inputs_cyclical!$A$1:$BE$243, MATCH('Cyclical_after overrides'!$A175, F_Inputs_cyclical!$A$1:$A$243, 0), MATCH('Cyclical_after overrides'!R$1, F_Inputs_cyclical!$A$1:$BE$1, 0))="", "", INDEX(F_Inputs_cyclical!$A$1:$BE$243, MATCH('Cyclical_after overrides'!$A175, F_Inputs_cyclical!$A$1:$A$243, 0), MATCH('Cyclical_after overrides'!R$1, F_Inputs_cyclical!$A$1:$BE$1, 0))),
Cyclical_overrides!R175)</f>
        <v>0.81399999999999995</v>
      </c>
      <c r="S175" s="72">
        <f>IF(Cyclical_overrides!S175 = "",
IF(INDEX(F_Inputs_cyclical!$A$1:$BE$243, MATCH('Cyclical_after overrides'!$A175, F_Inputs_cyclical!$A$1:$A$243, 0), MATCH('Cyclical_after overrides'!S$1, F_Inputs_cyclical!$A$1:$BE$1, 0))="", "", INDEX(F_Inputs_cyclical!$A$1:$BE$243, MATCH('Cyclical_after overrides'!$A175, F_Inputs_cyclical!$A$1:$A$243, 0), MATCH('Cyclical_after overrides'!S$1, F_Inputs_cyclical!$A$1:$BE$1, 0))),
Cyclical_overrides!S175)</f>
        <v>172.37751900148999</v>
      </c>
      <c r="T175" s="72">
        <f>IF(Cyclical_overrides!T175 = "",
IF(INDEX(F_Inputs_cyclical!$A$1:$BE$243, MATCH('Cyclical_after overrides'!$A175, F_Inputs_cyclical!$A$1:$A$243, 0), MATCH('Cyclical_after overrides'!T$1, F_Inputs_cyclical!$A$1:$BE$1, 0))="", "", INDEX(F_Inputs_cyclical!$A$1:$BE$243, MATCH('Cyclical_after overrides'!$A175, F_Inputs_cyclical!$A$1:$A$243, 0), MATCH('Cyclical_after overrides'!T$1, F_Inputs_cyclical!$A$1:$BE$1, 0))),
Cyclical_overrides!T175)</f>
        <v>92.928385494287099</v>
      </c>
      <c r="U175" s="72">
        <f>IF(Cyclical_overrides!U175 = "",
IF(INDEX(F_Inputs_cyclical!$A$1:$BE$243, MATCH('Cyclical_after overrides'!$A175, F_Inputs_cyclical!$A$1:$A$243, 0), MATCH('Cyclical_after overrides'!U$1, F_Inputs_cyclical!$A$1:$BE$1, 0))="", "", INDEX(F_Inputs_cyclical!$A$1:$BE$243, MATCH('Cyclical_after overrides'!$A175, F_Inputs_cyclical!$A$1:$A$243, 0), MATCH('Cyclical_after overrides'!U$1, F_Inputs_cyclical!$A$1:$BE$1, 0))),
Cyclical_overrides!U175)</f>
        <v>107.74299999999999</v>
      </c>
      <c r="V175" s="72">
        <f>IF(Cyclical_overrides!V175 = "",
IF(INDEX(F_Inputs_cyclical!$A$1:$BE$243, MATCH('Cyclical_after overrides'!$A175, F_Inputs_cyclical!$A$1:$A$243, 0), MATCH('Cyclical_after overrides'!V$1, F_Inputs_cyclical!$A$1:$BE$1, 0))="", "", INDEX(F_Inputs_cyclical!$A$1:$BE$243, MATCH('Cyclical_after overrides'!$A175, F_Inputs_cyclical!$A$1:$A$243, 0), MATCH('Cyclical_after overrides'!V$1, F_Inputs_cyclical!$A$1:$BE$1, 0))),
Cyclical_overrides!V175)</f>
        <v>144.64699999999999</v>
      </c>
      <c r="W175" s="72">
        <f>IF(Cyclical_overrides!W175 = "",
IF(INDEX(F_Inputs_cyclical!$A$1:$BE$243, MATCH('Cyclical_after overrides'!$A175, F_Inputs_cyclical!$A$1:$A$243, 0), MATCH('Cyclical_after overrides'!W$1, F_Inputs_cyclical!$A$1:$BE$1, 0))="", "", INDEX(F_Inputs_cyclical!$A$1:$BE$243, MATCH('Cyclical_after overrides'!$A175, F_Inputs_cyclical!$A$1:$A$243, 0), MATCH('Cyclical_after overrides'!W$1, F_Inputs_cyclical!$A$1:$BE$1, 0))),
Cyclical_overrides!W175)</f>
        <v>159.13200000000001</v>
      </c>
      <c r="X175" s="72">
        <f>IF(Cyclical_overrides!X175 = "",
IF(INDEX(F_Inputs_cyclical!$A$1:$BE$243, MATCH('Cyclical_after overrides'!$A175, F_Inputs_cyclical!$A$1:$A$243, 0), MATCH('Cyclical_after overrides'!X$1, F_Inputs_cyclical!$A$1:$BE$1, 0))="", "", INDEX(F_Inputs_cyclical!$A$1:$BE$243, MATCH('Cyclical_after overrides'!$A175, F_Inputs_cyclical!$A$1:$A$243, 0), MATCH('Cyclical_after overrides'!X$1, F_Inputs_cyclical!$A$1:$BE$1, 0))),
Cyclical_overrides!X175)</f>
        <v>440.61900000000003</v>
      </c>
      <c r="Y175" s="72">
        <f>IF(Cyclical_overrides!Y175 = "",
IF(INDEX(F_Inputs_cyclical!$A$1:$BE$243, MATCH('Cyclical_after overrides'!$A175, F_Inputs_cyclical!$A$1:$A$243, 0), MATCH('Cyclical_after overrides'!Y$1, F_Inputs_cyclical!$A$1:$BE$1, 0))="", "", INDEX(F_Inputs_cyclical!$A$1:$BE$243, MATCH('Cyclical_after overrides'!$A175, F_Inputs_cyclical!$A$1:$A$243, 0), MATCH('Cyclical_after overrides'!Y$1, F_Inputs_cyclical!$A$1:$BE$1, 0))),
Cyclical_overrides!Y175)</f>
        <v>305.48399999999998</v>
      </c>
      <c r="Z175" s="72">
        <f>IF(Cyclical_overrides!Z175 = "",
IF(INDEX(F_Inputs_cyclical!$A$1:$BE$243, MATCH('Cyclical_after overrides'!$A175, F_Inputs_cyclical!$A$1:$A$243, 0), MATCH('Cyclical_after overrides'!Z$1, F_Inputs_cyclical!$A$1:$BE$1, 0))="", "", INDEX(F_Inputs_cyclical!$A$1:$BE$243, MATCH('Cyclical_after overrides'!$A175, F_Inputs_cyclical!$A$1:$A$243, 0), MATCH('Cyclical_after overrides'!Z$1, F_Inputs_cyclical!$A$1:$BE$1, 0))),
Cyclical_overrides!Z175)</f>
        <v>1581.673</v>
      </c>
      <c r="AA175" s="72">
        <f>IF(Cyclical_overrides!AA175 = "",
IF(INDEX(F_Inputs_cyclical!$A$1:$BE$243, MATCH('Cyclical_after overrides'!$A175, F_Inputs_cyclical!$A$1:$A$243, 0), MATCH('Cyclical_after overrides'!AA$1, F_Inputs_cyclical!$A$1:$BE$1, 0))="", "", INDEX(F_Inputs_cyclical!$A$1:$BE$243, MATCH('Cyclical_after overrides'!$A175, F_Inputs_cyclical!$A$1:$A$243, 0), MATCH('Cyclical_after overrides'!AA$1, F_Inputs_cyclical!$A$1:$BE$1, 0))),
Cyclical_overrides!AA175)</f>
        <v>1403.617</v>
      </c>
      <c r="AB175" s="72" t="str">
        <f>IF(Cyclical_overrides!AB175 = "",
IF(INDEX(F_Inputs_cyclical!$A$1:$BE$243, MATCH('Cyclical_after overrides'!$A175, F_Inputs_cyclical!$A$1:$A$243, 0), MATCH('Cyclical_after overrides'!AB$1, F_Inputs_cyclical!$A$1:$BE$1, 0))="", "", INDEX(F_Inputs_cyclical!$A$1:$BE$243, MATCH('Cyclical_after overrides'!$A175, F_Inputs_cyclical!$A$1:$A$243, 0), MATCH('Cyclical_after overrides'!AB$1, F_Inputs_cyclical!$A$1:$BE$1, 0))),
Cyclical_overrides!AB175)</f>
        <v/>
      </c>
      <c r="AC175" s="72" t="str">
        <f>IF(Cyclical_overrides!AC175 = "",
IF(INDEX(F_Inputs_cyclical!$A$1:$BE$243, MATCH('Cyclical_after overrides'!$A175, F_Inputs_cyclical!$A$1:$A$243, 0), MATCH('Cyclical_after overrides'!AC$1, F_Inputs_cyclical!$A$1:$BE$1, 0))="", "", INDEX(F_Inputs_cyclical!$A$1:$BE$243, MATCH('Cyclical_after overrides'!$A175, F_Inputs_cyclical!$A$1:$A$243, 0), MATCH('Cyclical_after overrides'!AC$1, F_Inputs_cyclical!$A$1:$BE$1, 0))),
Cyclical_overrides!AC175)</f>
        <v/>
      </c>
      <c r="AD175" s="72" t="str">
        <f>IF(Cyclical_overrides!AD175 = "",
IF(INDEX(F_Inputs_cyclical!$A$1:$BE$243, MATCH('Cyclical_after overrides'!$A175, F_Inputs_cyclical!$A$1:$A$243, 0), MATCH('Cyclical_after overrides'!AD$1, F_Inputs_cyclical!$A$1:$BE$1, 0))="", "", INDEX(F_Inputs_cyclical!$A$1:$BE$243, MATCH('Cyclical_after overrides'!$A175, F_Inputs_cyclical!$A$1:$A$243, 0), MATCH('Cyclical_after overrides'!AD$1, F_Inputs_cyclical!$A$1:$BE$1, 0))),
Cyclical_overrides!AD175)</f>
        <v/>
      </c>
      <c r="AE175" s="72" t="str">
        <f>IF(Cyclical_overrides!AE175 = "",
IF(INDEX(F_Inputs_cyclical!$A$1:$BE$243, MATCH('Cyclical_after overrides'!$A175, F_Inputs_cyclical!$A$1:$A$243, 0), MATCH('Cyclical_after overrides'!AE$1, F_Inputs_cyclical!$A$1:$BE$1, 0))="", "", INDEX(F_Inputs_cyclical!$A$1:$BE$243, MATCH('Cyclical_after overrides'!$A175, F_Inputs_cyclical!$A$1:$A$243, 0), MATCH('Cyclical_after overrides'!AE$1, F_Inputs_cyclical!$A$1:$BE$1, 0))),
Cyclical_overrides!AE175)</f>
        <v/>
      </c>
      <c r="AF175" s="72" t="str">
        <f>IF(Cyclical_overrides!AF175 = "",
IF(INDEX(F_Inputs_cyclical!$A$1:$BE$243, MATCH('Cyclical_after overrides'!$A175, F_Inputs_cyclical!$A$1:$A$243, 0), MATCH('Cyclical_after overrides'!AF$1, F_Inputs_cyclical!$A$1:$BE$1, 0))="", "", INDEX(F_Inputs_cyclical!$A$1:$BE$243, MATCH('Cyclical_after overrides'!$A175, F_Inputs_cyclical!$A$1:$A$243, 0), MATCH('Cyclical_after overrides'!AF$1, F_Inputs_cyclical!$A$1:$BE$1, 0))),
Cyclical_overrides!AF175)</f>
        <v/>
      </c>
      <c r="AG175" s="72" t="str">
        <f>IF(Cyclical_overrides!AG175 = "",
IF(INDEX(F_Inputs_cyclical!$A$1:$BE$243, MATCH('Cyclical_after overrides'!$A175, F_Inputs_cyclical!$A$1:$A$243, 0), MATCH('Cyclical_after overrides'!AG$1, F_Inputs_cyclical!$A$1:$BE$1, 0))="", "", INDEX(F_Inputs_cyclical!$A$1:$BE$243, MATCH('Cyclical_after overrides'!$A175, F_Inputs_cyclical!$A$1:$A$243, 0), MATCH('Cyclical_after overrides'!AG$1, F_Inputs_cyclical!$A$1:$BE$1, 0))),
Cyclical_overrides!AG175)</f>
        <v/>
      </c>
      <c r="AH175" s="72" t="str">
        <f>IF(Cyclical_overrides!AH175 = "",
IF(INDEX(F_Inputs_cyclical!$A$1:$BE$243, MATCH('Cyclical_after overrides'!$A175, F_Inputs_cyclical!$A$1:$A$243, 0), MATCH('Cyclical_after overrides'!AH$1, F_Inputs_cyclical!$A$1:$BE$1, 0))="", "", INDEX(F_Inputs_cyclical!$A$1:$BE$243, MATCH('Cyclical_after overrides'!$A175, F_Inputs_cyclical!$A$1:$A$243, 0), MATCH('Cyclical_after overrides'!AH$1, F_Inputs_cyclical!$A$1:$BE$1, 0))),
Cyclical_overrides!AH175)</f>
        <v/>
      </c>
      <c r="AI175" s="72" t="str">
        <f>IF(Cyclical_overrides!AI175 = "",
IF(INDEX(F_Inputs_cyclical!$A$1:$BE$243, MATCH('Cyclical_after overrides'!$A175, F_Inputs_cyclical!$A$1:$A$243, 0), MATCH('Cyclical_after overrides'!AI$1, F_Inputs_cyclical!$A$1:$BE$1, 0))="", "", INDEX(F_Inputs_cyclical!$A$1:$BE$243, MATCH('Cyclical_after overrides'!$A175, F_Inputs_cyclical!$A$1:$A$243, 0), MATCH('Cyclical_after overrides'!AI$1, F_Inputs_cyclical!$A$1:$BE$1, 0))),
Cyclical_overrides!AI175)</f>
        <v/>
      </c>
      <c r="AJ175" s="72" t="str">
        <f>IF(Cyclical_overrides!AJ175 = "",
IF(INDEX(F_Inputs_cyclical!$A$1:$BE$243, MATCH('Cyclical_after overrides'!$A175, F_Inputs_cyclical!$A$1:$A$243, 0), MATCH('Cyclical_after overrides'!AJ$1, F_Inputs_cyclical!$A$1:$BE$1, 0))="", "", INDEX(F_Inputs_cyclical!$A$1:$BE$243, MATCH('Cyclical_after overrides'!$A175, F_Inputs_cyclical!$A$1:$A$243, 0), MATCH('Cyclical_after overrides'!AJ$1, F_Inputs_cyclical!$A$1:$BE$1, 0))),
Cyclical_overrides!AJ175)</f>
        <v/>
      </c>
      <c r="AK175" s="72" t="str">
        <f>IF(Cyclical_overrides!AK175 = "",
IF(INDEX(F_Inputs_cyclical!$A$1:$BE$243, MATCH('Cyclical_after overrides'!$A175, F_Inputs_cyclical!$A$1:$A$243, 0), MATCH('Cyclical_after overrides'!AK$1, F_Inputs_cyclical!$A$1:$BE$1, 0))="", "", INDEX(F_Inputs_cyclical!$A$1:$BE$243, MATCH('Cyclical_after overrides'!$A175, F_Inputs_cyclical!$A$1:$A$243, 0), MATCH('Cyclical_after overrides'!AK$1, F_Inputs_cyclical!$A$1:$BE$1, 0))),
Cyclical_overrides!AK175)</f>
        <v/>
      </c>
      <c r="AL175" s="72" t="str">
        <f>IF(Cyclical_overrides!AL175 = "",
IF(INDEX(F_Inputs_cyclical!$A$1:$BE$243, MATCH('Cyclical_after overrides'!$A175, F_Inputs_cyclical!$A$1:$A$243, 0), MATCH('Cyclical_after overrides'!AL$1, F_Inputs_cyclical!$A$1:$BE$1, 0))="", "", INDEX(F_Inputs_cyclical!$A$1:$BE$243, MATCH('Cyclical_after overrides'!$A175, F_Inputs_cyclical!$A$1:$A$243, 0), MATCH('Cyclical_after overrides'!AL$1, F_Inputs_cyclical!$A$1:$BE$1, 0))),
Cyclical_overrides!AL175)</f>
        <v/>
      </c>
      <c r="AM175" s="72">
        <f>IF(Cyclical_overrides!AM175 = "",
IF(INDEX(F_Inputs_cyclical!$A$1:$BE$243, MATCH('Cyclical_after overrides'!$A175, F_Inputs_cyclical!$A$1:$A$243, 0), MATCH('Cyclical_after overrides'!AM$1, F_Inputs_cyclical!$A$1:$BE$1, 0))="", "", INDEX(F_Inputs_cyclical!$A$1:$BE$243, MATCH('Cyclical_after overrides'!$A175, F_Inputs_cyclical!$A$1:$A$243, 0), MATCH('Cyclical_after overrides'!AM$1, F_Inputs_cyclical!$A$1:$BE$1, 0))),
Cyclical_overrides!AM175)</f>
        <v>22.173999999999999</v>
      </c>
      <c r="AN175" s="72">
        <f>IF(Cyclical_overrides!AN175 = "",
IF(INDEX(F_Inputs_cyclical!$A$1:$BE$243, MATCH('Cyclical_after overrides'!$A175, F_Inputs_cyclical!$A$1:$A$243, 0), MATCH('Cyclical_after overrides'!AN$1, F_Inputs_cyclical!$A$1:$BE$1, 0))="", "", INDEX(F_Inputs_cyclical!$A$1:$BE$243, MATCH('Cyclical_after overrides'!$A175, F_Inputs_cyclical!$A$1:$A$243, 0), MATCH('Cyclical_after overrides'!AN$1, F_Inputs_cyclical!$A$1:$BE$1, 0))),
Cyclical_overrides!AN175)</f>
        <v>107.74299999999999</v>
      </c>
      <c r="AO175" s="72" t="str">
        <f>IF(Cyclical_overrides!AO175 = "",
IF(INDEX(F_Inputs_cyclical!$A$1:$BE$243, MATCH('Cyclical_after overrides'!$A175, F_Inputs_cyclical!$A$1:$A$243, 0), MATCH('Cyclical_after overrides'!AO$1, F_Inputs_cyclical!$A$1:$BE$1, 0))="", "", INDEX(F_Inputs_cyclical!$A$1:$BE$243, MATCH('Cyclical_after overrides'!$A175, F_Inputs_cyclical!$A$1:$A$243, 0), MATCH('Cyclical_after overrides'!AO$1, F_Inputs_cyclical!$A$1:$BE$1, 0))),
Cyclical_overrides!AO175)</f>
        <v/>
      </c>
      <c r="AP175" s="72" t="str">
        <f>IF(Cyclical_overrides!AP175 = "",
IF(INDEX(F_Inputs_cyclical!$A$1:$BE$243, MATCH('Cyclical_after overrides'!$A175, F_Inputs_cyclical!$A$1:$A$243, 0), MATCH('Cyclical_after overrides'!AP$1, F_Inputs_cyclical!$A$1:$BE$1, 0))="", "", INDEX(F_Inputs_cyclical!$A$1:$BE$243, MATCH('Cyclical_after overrides'!$A175, F_Inputs_cyclical!$A$1:$A$243, 0), MATCH('Cyclical_after overrides'!AP$1, F_Inputs_cyclical!$A$1:$BE$1, 0))),
Cyclical_overrides!AP175)</f>
        <v/>
      </c>
      <c r="AQ175" s="72">
        <f>IF(Cyclical_overrides!AQ175 = "",
IF(INDEX(F_Inputs_cyclical!$A$1:$BE$243, MATCH('Cyclical_after overrides'!$A175, F_Inputs_cyclical!$A$1:$A$243, 0), MATCH('Cyclical_after overrides'!AQ$1, F_Inputs_cyclical!$A$1:$BE$1, 0))="", "", INDEX(F_Inputs_cyclical!$A$1:$BE$243, MATCH('Cyclical_after overrides'!$A175, F_Inputs_cyclical!$A$1:$A$243, 0), MATCH('Cyclical_after overrides'!AQ$1, F_Inputs_cyclical!$A$1:$BE$1, 0))),
Cyclical_overrides!AQ175)</f>
        <v>1.7749999999999999</v>
      </c>
      <c r="AR175" s="72">
        <f>IF(Cyclical_overrides!AR175 = "",
IF(INDEX(F_Inputs_cyclical!$A$1:$BE$243, MATCH('Cyclical_after overrides'!$A175, F_Inputs_cyclical!$A$1:$A$243, 0), MATCH('Cyclical_after overrides'!AR$1, F_Inputs_cyclical!$A$1:$BE$1, 0))="", "", INDEX(F_Inputs_cyclical!$A$1:$BE$243, MATCH('Cyclical_after overrides'!$A175, F_Inputs_cyclical!$A$1:$A$243, 0), MATCH('Cyclical_after overrides'!AR$1, F_Inputs_cyclical!$A$1:$BE$1, 0))),
Cyclical_overrides!AR175)</f>
        <v>5.835</v>
      </c>
      <c r="AS175" s="72">
        <f>IF(Cyclical_overrides!AS175 = "",
IF(INDEX(F_Inputs_cyclical!$A$1:$BE$243, MATCH('Cyclical_after overrides'!$A175, F_Inputs_cyclical!$A$1:$A$243, 0), MATCH('Cyclical_after overrides'!AS$1, F_Inputs_cyclical!$A$1:$BE$1, 0))="", "", INDEX(F_Inputs_cyclical!$A$1:$BE$243, MATCH('Cyclical_after overrides'!$A175, F_Inputs_cyclical!$A$1:$A$243, 0), MATCH('Cyclical_after overrides'!AS$1, F_Inputs_cyclical!$A$1:$BE$1, 0))),
Cyclical_overrides!AS175)</f>
        <v>-9.2650000000000006</v>
      </c>
      <c r="AT175" s="72">
        <f>IF(Cyclical_overrides!AT175 = "",
IF(INDEX(F_Inputs_cyclical!$A$1:$BE$243, MATCH('Cyclical_after overrides'!$A175, F_Inputs_cyclical!$A$1:$A$243, 0), MATCH('Cyclical_after overrides'!AT$1, F_Inputs_cyclical!$A$1:$BE$1, 0))="", "", INDEX(F_Inputs_cyclical!$A$1:$BE$243, MATCH('Cyclical_after overrides'!$A175, F_Inputs_cyclical!$A$1:$A$243, 0), MATCH('Cyclical_after overrides'!AT$1, F_Inputs_cyclical!$A$1:$BE$1, 0))),
Cyclical_overrides!AT175)</f>
        <v>0.53800000000000003</v>
      </c>
      <c r="AU175" s="72">
        <f>IF(Cyclical_overrides!AU175 = "",
IF(INDEX(F_Inputs_cyclical!$A$1:$BE$243, MATCH('Cyclical_after overrides'!$A175, F_Inputs_cyclical!$A$1:$A$243, 0), MATCH('Cyclical_after overrides'!AU$1, F_Inputs_cyclical!$A$1:$BE$1, 0))="", "", INDEX(F_Inputs_cyclical!$A$1:$BE$243, MATCH('Cyclical_after overrides'!$A175, F_Inputs_cyclical!$A$1:$A$243, 0), MATCH('Cyclical_after overrides'!AU$1, F_Inputs_cyclical!$A$1:$BE$1, 0))),
Cyclical_overrides!AU175)</f>
        <v>9.9710000000000001</v>
      </c>
      <c r="AV175" s="72" t="str">
        <f>IF(Cyclical_overrides!AV175 = "",
IF(INDEX(F_Inputs_cyclical!$A$1:$BE$243, MATCH('Cyclical_after overrides'!$A175, F_Inputs_cyclical!$A$1:$A$243, 0), MATCH('Cyclical_after overrides'!AV$1, F_Inputs_cyclical!$A$1:$BE$1, 0))="", "", INDEX(F_Inputs_cyclical!$A$1:$BE$243, MATCH('Cyclical_after overrides'!$A175, F_Inputs_cyclical!$A$1:$A$243, 0), MATCH('Cyclical_after overrides'!AV$1, F_Inputs_cyclical!$A$1:$BE$1, 0))),
Cyclical_overrides!AV175)</f>
        <v/>
      </c>
      <c r="AW175" s="72">
        <f>IF(Cyclical_overrides!AW175 = "",
IF(INDEX(F_Inputs_cyclical!$A$1:$BE$243, MATCH('Cyclical_after overrides'!$A175, F_Inputs_cyclical!$A$1:$A$243, 0), MATCH('Cyclical_after overrides'!AW$1, F_Inputs_cyclical!$A$1:$BE$1, 0))="", "", INDEX(F_Inputs_cyclical!$A$1:$BE$243, MATCH('Cyclical_after overrides'!$A175, F_Inputs_cyclical!$A$1:$A$243, 0), MATCH('Cyclical_after overrides'!AW$1, F_Inputs_cyclical!$A$1:$BE$1, 0))),
Cyclical_overrides!AW175)</f>
        <v>1.1367310801447381</v>
      </c>
      <c r="AX175" s="72">
        <f>IF(Cyclical_overrides!AX175 = "",
IF(INDEX(F_Inputs_cyclical!$A$1:$BE$243, MATCH('Cyclical_after overrides'!$A175, F_Inputs_cyclical!$A$1:$A$243, 0), MATCH('Cyclical_after overrides'!AX$1, F_Inputs_cyclical!$A$1:$BE$1, 0))="", "", INDEX(F_Inputs_cyclical!$A$1:$BE$243, MATCH('Cyclical_after overrides'!$A175, F_Inputs_cyclical!$A$1:$A$243, 0), MATCH('Cyclical_after overrides'!AX$1, F_Inputs_cyclical!$A$1:$BE$1, 0))),
Cyclical_overrides!AX175)</f>
        <v>24.779369353368278</v>
      </c>
      <c r="AY175" s="72">
        <f>IF(Cyclical_overrides!AY175 = "",
IF(INDEX(F_Inputs_cyclical!$A$1:$BE$243, MATCH('Cyclical_after overrides'!$A175, F_Inputs_cyclical!$A$1:$A$243, 0), MATCH('Cyclical_after overrides'!AY$1, F_Inputs_cyclical!$A$1:$BE$1, 0))="", "", INDEX(F_Inputs_cyclical!$A$1:$BE$243, MATCH('Cyclical_after overrides'!$A175, F_Inputs_cyclical!$A$1:$A$243, 0), MATCH('Cyclical_after overrides'!AY$1, F_Inputs_cyclical!$A$1:$BE$1, 0))),
Cyclical_overrides!AY175)</f>
        <v>135.80592868061206</v>
      </c>
      <c r="AZ175" s="72">
        <f>IF(Cyclical_overrides!AZ175 = "",
IF(INDEX(F_Inputs_cyclical!$A$1:$BE$243, MATCH('Cyclical_after overrides'!$A175, F_Inputs_cyclical!$A$1:$A$243, 0), MATCH('Cyclical_after overrides'!AZ$1, F_Inputs_cyclical!$A$1:$BE$1, 0))="", "", INDEX(F_Inputs_cyclical!$A$1:$BE$243, MATCH('Cyclical_after overrides'!$A175, F_Inputs_cyclical!$A$1:$A$243, 0), MATCH('Cyclical_after overrides'!AZ$1, F_Inputs_cyclical!$A$1:$BE$1, 0))),
Cyclical_overrides!AZ175)</f>
        <v>2.2230935975016837</v>
      </c>
      <c r="BA175" s="72">
        <f>IF(Cyclical_overrides!BA175 = "",
IF(INDEX(F_Inputs_cyclical!$A$1:$BE$243, MATCH('Cyclical_after overrides'!$A175, F_Inputs_cyclical!$A$1:$A$243, 0), MATCH('Cyclical_after overrides'!BA$1, F_Inputs_cyclical!$A$1:$BE$1, 0))="", "", INDEX(F_Inputs_cyclical!$A$1:$BE$243, MATCH('Cyclical_after overrides'!$A175, F_Inputs_cyclical!$A$1:$A$243, 0), MATCH('Cyclical_after overrides'!BA$1, F_Inputs_cyclical!$A$1:$BE$1, 0))),
Cyclical_overrides!BA175)</f>
        <v>13.919114777003761</v>
      </c>
      <c r="BB175" s="72">
        <f>IF(Cyclical_overrides!BB175 = "",
IF(INDEX(F_Inputs_cyclical!$A$1:$BE$243, MATCH('Cyclical_after overrides'!$A175, F_Inputs_cyclical!$A$1:$A$243, 0), MATCH('Cyclical_after overrides'!BB$1, F_Inputs_cyclical!$A$1:$BE$1, 0))="", "", INDEX(F_Inputs_cyclical!$A$1:$BE$243, MATCH('Cyclical_after overrides'!$A175, F_Inputs_cyclical!$A$1:$A$243, 0), MATCH('Cyclical_after overrides'!BB$1, F_Inputs_cyclical!$A$1:$BE$1, 0))),
Cyclical_overrides!BB175)</f>
        <v>13.919114777003761</v>
      </c>
      <c r="BC175" s="72">
        <f>IF(Cyclical_overrides!BC175 = "",
IF(INDEX(F_Inputs_cyclical!$A$1:$BE$243, MATCH('Cyclical_after overrides'!$A175, F_Inputs_cyclical!$A$1:$A$243, 0), MATCH('Cyclical_after overrides'!BC$1, F_Inputs_cyclical!$A$1:$BE$1, 0))="", "", INDEX(F_Inputs_cyclical!$A$1:$BE$243, MATCH('Cyclical_after overrides'!$A175, F_Inputs_cyclical!$A$1:$A$243, 0), MATCH('Cyclical_after overrides'!BC$1, F_Inputs_cyclical!$A$1:$BE$1, 0))),
Cyclical_overrides!BC175)</f>
        <v>11.760390408961008</v>
      </c>
      <c r="BD175" s="72">
        <f>IF(Cyclical_overrides!BD175 = "",
IF(INDEX(F_Inputs_cyclical!$A$1:$BE$243, MATCH('Cyclical_after overrides'!$A175, F_Inputs_cyclical!$A$1:$A$243, 0), MATCH('Cyclical_after overrides'!BD$1, F_Inputs_cyclical!$A$1:$BE$1, 0))="", "", INDEX(F_Inputs_cyclical!$A$1:$BE$243, MATCH('Cyclical_after overrides'!$A175, F_Inputs_cyclical!$A$1:$A$243, 0), MATCH('Cyclical_after overrides'!BD$1, F_Inputs_cyclical!$A$1:$BE$1, 0))),
Cyclical_overrides!BD175)</f>
        <v>1253.3600000000001</v>
      </c>
      <c r="BE175" s="194"/>
    </row>
    <row r="176" spans="1:57" x14ac:dyDescent="0.4">
      <c r="A176" s="63" t="str">
        <f t="shared" si="2"/>
        <v>SVE21</v>
      </c>
      <c r="B176" s="63" t="s">
        <v>433</v>
      </c>
      <c r="C176" s="63" t="s">
        <v>257</v>
      </c>
      <c r="D176" s="72">
        <f>IF(Cyclical_overrides!D176 = "",
IF(INDEX(F_Inputs_cyclical!$A$1:$BE$243, MATCH('Cyclical_after overrides'!$A176, F_Inputs_cyclical!$A$1:$A$243, 0), MATCH('Cyclical_after overrides'!D$1, F_Inputs_cyclical!$A$1:$BE$1, 0))="", "", INDEX(F_Inputs_cyclical!$A$1:$BE$243, MATCH('Cyclical_after overrides'!$A176, F_Inputs_cyclical!$A$1:$A$243, 0), MATCH('Cyclical_after overrides'!D$1, F_Inputs_cyclical!$A$1:$BE$1, 0))),
Cyclical_overrides!D176)</f>
        <v>32.670999999999999</v>
      </c>
      <c r="E176" s="72">
        <f>IF(Cyclical_overrides!E176 = "",
IF(INDEX(F_Inputs_cyclical!$A$1:$BE$243, MATCH('Cyclical_after overrides'!$A176, F_Inputs_cyclical!$A$1:$A$243, 0), MATCH('Cyclical_after overrides'!E$1, F_Inputs_cyclical!$A$1:$BE$1, 0))="", "", INDEX(F_Inputs_cyclical!$A$1:$BE$243, MATCH('Cyclical_after overrides'!$A176, F_Inputs_cyclical!$A$1:$A$243, 0), MATCH('Cyclical_after overrides'!E$1, F_Inputs_cyclical!$A$1:$BE$1, 0))),
Cyclical_overrides!E176)</f>
        <v>7.7270000000000003</v>
      </c>
      <c r="F176" s="72">
        <f>IF(Cyclical_overrides!F176 = "",
IF(INDEX(F_Inputs_cyclical!$A$1:$BE$243, MATCH('Cyclical_after overrides'!$A176, F_Inputs_cyclical!$A$1:$A$243, 0), MATCH('Cyclical_after overrides'!F$1, F_Inputs_cyclical!$A$1:$BE$1, 0))="", "", INDEX(F_Inputs_cyclical!$A$1:$BE$243, MATCH('Cyclical_after overrides'!$A176, F_Inputs_cyclical!$A$1:$A$243, 0), MATCH('Cyclical_after overrides'!F$1, F_Inputs_cyclical!$A$1:$BE$1, 0))),
Cyclical_overrides!F176)</f>
        <v>38.143000000000001</v>
      </c>
      <c r="G176" s="72">
        <f>IF(Cyclical_overrides!G176 = "",
IF(INDEX(F_Inputs_cyclical!$A$1:$BE$243, MATCH('Cyclical_after overrides'!$A176, F_Inputs_cyclical!$A$1:$A$243, 0), MATCH('Cyclical_after overrides'!G$1, F_Inputs_cyclical!$A$1:$BE$1, 0))="", "", INDEX(F_Inputs_cyclical!$A$1:$BE$243, MATCH('Cyclical_after overrides'!$A176, F_Inputs_cyclical!$A$1:$A$243, 0), MATCH('Cyclical_after overrides'!G$1, F_Inputs_cyclical!$A$1:$BE$1, 0))),
Cyclical_overrides!G176)</f>
        <v>5.45</v>
      </c>
      <c r="H176" s="72">
        <f>IF(Cyclical_overrides!H176 = "",
IF(INDEX(F_Inputs_cyclical!$A$1:$BE$243, MATCH('Cyclical_after overrides'!$A176, F_Inputs_cyclical!$A$1:$A$243, 0), MATCH('Cyclical_after overrides'!H$1, F_Inputs_cyclical!$A$1:$BE$1, 0))="", "", INDEX(F_Inputs_cyclical!$A$1:$BE$243, MATCH('Cyclical_after overrides'!$A176, F_Inputs_cyclical!$A$1:$A$243, 0), MATCH('Cyclical_after overrides'!H$1, F_Inputs_cyclical!$A$1:$BE$1, 0))),
Cyclical_overrides!H176)</f>
        <v>0.68100000000000005</v>
      </c>
      <c r="I176" s="72">
        <f>IF(Cyclical_overrides!I176 = "",
IF(INDEX(F_Inputs_cyclical!$A$1:$BE$243, MATCH('Cyclical_after overrides'!$A176, F_Inputs_cyclical!$A$1:$A$243, 0), MATCH('Cyclical_after overrides'!I$1, F_Inputs_cyclical!$A$1:$BE$1, 0))="", "", INDEX(F_Inputs_cyclical!$A$1:$BE$243, MATCH('Cyclical_after overrides'!$A176, F_Inputs_cyclical!$A$1:$A$243, 0), MATCH('Cyclical_after overrides'!I$1, F_Inputs_cyclical!$A$1:$BE$1, 0))),
Cyclical_overrides!I176)</f>
        <v>0</v>
      </c>
      <c r="J176" s="72" t="str">
        <f>IF(Cyclical_overrides!J176 = "",
IF(INDEX(F_Inputs_cyclical!$A$1:$BE$243, MATCH('Cyclical_after overrides'!$A176, F_Inputs_cyclical!$A$1:$A$243, 0), MATCH('Cyclical_after overrides'!J$1, F_Inputs_cyclical!$A$1:$BE$1, 0))="", "", INDEX(F_Inputs_cyclical!$A$1:$BE$243, MATCH('Cyclical_after overrides'!$A176, F_Inputs_cyclical!$A$1:$A$243, 0), MATCH('Cyclical_after overrides'!J$1, F_Inputs_cyclical!$A$1:$BE$1, 0))),
Cyclical_overrides!J176)</f>
        <v/>
      </c>
      <c r="K176" s="72">
        <f>IF(Cyclical_overrides!K176 = "",
IF(INDEX(F_Inputs_cyclical!$A$1:$BE$243, MATCH('Cyclical_after overrides'!$A176, F_Inputs_cyclical!$A$1:$A$243, 0), MATCH('Cyclical_after overrides'!K$1, F_Inputs_cyclical!$A$1:$BE$1, 0))="", "", INDEX(F_Inputs_cyclical!$A$1:$BE$243, MATCH('Cyclical_after overrides'!$A176, F_Inputs_cyclical!$A$1:$A$243, 0), MATCH('Cyclical_after overrides'!K$1, F_Inputs_cyclical!$A$1:$BE$1, 0))),
Cyclical_overrides!K176)</f>
        <v>39.06</v>
      </c>
      <c r="L176" s="72" t="str">
        <f>IF(Cyclical_overrides!L176 = "",
IF(INDEX(F_Inputs_cyclical!$A$1:$BE$243, MATCH('Cyclical_after overrides'!$A176, F_Inputs_cyclical!$A$1:$A$243, 0), MATCH('Cyclical_after overrides'!L$1, F_Inputs_cyclical!$A$1:$BE$1, 0))="", "", INDEX(F_Inputs_cyclical!$A$1:$BE$243, MATCH('Cyclical_after overrides'!$A176, F_Inputs_cyclical!$A$1:$A$243, 0), MATCH('Cyclical_after overrides'!L$1, F_Inputs_cyclical!$A$1:$BE$1, 0))),
Cyclical_overrides!L176)</f>
        <v/>
      </c>
      <c r="M176" s="72" t="str">
        <f>IF(Cyclical_overrides!M176 = "",
IF(INDEX(F_Inputs_cyclical!$A$1:$BE$243, MATCH('Cyclical_after overrides'!$A176, F_Inputs_cyclical!$A$1:$A$243, 0), MATCH('Cyclical_after overrides'!M$1, F_Inputs_cyclical!$A$1:$BE$1, 0))="", "", INDEX(F_Inputs_cyclical!$A$1:$BE$243, MATCH('Cyclical_after overrides'!$A176, F_Inputs_cyclical!$A$1:$A$243, 0), MATCH('Cyclical_after overrides'!M$1, F_Inputs_cyclical!$A$1:$BE$1, 0))),
Cyclical_overrides!M176)</f>
        <v/>
      </c>
      <c r="N176" s="72" t="str">
        <f>IF(Cyclical_overrides!N176 = "",
IF(INDEX(F_Inputs_cyclical!$A$1:$BE$243, MATCH('Cyclical_after overrides'!$A176, F_Inputs_cyclical!$A$1:$A$243, 0), MATCH('Cyclical_after overrides'!N$1, F_Inputs_cyclical!$A$1:$BE$1, 0))="", "", INDEX(F_Inputs_cyclical!$A$1:$BE$243, MATCH('Cyclical_after overrides'!$A176, F_Inputs_cyclical!$A$1:$A$243, 0), MATCH('Cyclical_after overrides'!N$1, F_Inputs_cyclical!$A$1:$BE$1, 0))),
Cyclical_overrides!N176)</f>
        <v/>
      </c>
      <c r="O176" s="72" t="str">
        <f>IF(Cyclical_overrides!O176 = "",
IF(INDEX(F_Inputs_cyclical!$A$1:$BE$243, MATCH('Cyclical_after overrides'!$A176, F_Inputs_cyclical!$A$1:$A$243, 0), MATCH('Cyclical_after overrides'!O$1, F_Inputs_cyclical!$A$1:$BE$1, 0))="", "", INDEX(F_Inputs_cyclical!$A$1:$BE$243, MATCH('Cyclical_after overrides'!$A176, F_Inputs_cyclical!$A$1:$A$243, 0), MATCH('Cyclical_after overrides'!O$1, F_Inputs_cyclical!$A$1:$BE$1, 0))),
Cyclical_overrides!O176)</f>
        <v/>
      </c>
      <c r="P176" s="72" t="str">
        <f>IF(Cyclical_overrides!P176 = "",
IF(INDEX(F_Inputs_cyclical!$A$1:$BE$243, MATCH('Cyclical_after overrides'!$A176, F_Inputs_cyclical!$A$1:$A$243, 0), MATCH('Cyclical_after overrides'!P$1, F_Inputs_cyclical!$A$1:$BE$1, 0))="", "", INDEX(F_Inputs_cyclical!$A$1:$BE$243, MATCH('Cyclical_after overrides'!$A176, F_Inputs_cyclical!$A$1:$A$243, 0), MATCH('Cyclical_after overrides'!P$1, F_Inputs_cyclical!$A$1:$BE$1, 0))),
Cyclical_overrides!P176)</f>
        <v/>
      </c>
      <c r="Q176" s="72" t="str">
        <f>IF(Cyclical_overrides!Q176 = "",
IF(INDEX(F_Inputs_cyclical!$A$1:$BE$243, MATCH('Cyclical_after overrides'!$A176, F_Inputs_cyclical!$A$1:$A$243, 0), MATCH('Cyclical_after overrides'!Q$1, F_Inputs_cyclical!$A$1:$BE$1, 0))="", "", INDEX(F_Inputs_cyclical!$A$1:$BE$243, MATCH('Cyclical_after overrides'!$A176, F_Inputs_cyclical!$A$1:$A$243, 0), MATCH('Cyclical_after overrides'!Q$1, F_Inputs_cyclical!$A$1:$BE$1, 0))),
Cyclical_overrides!Q176)</f>
        <v/>
      </c>
      <c r="R176" s="72" t="str">
        <f>IF(Cyclical_overrides!R176 = "",
IF(INDEX(F_Inputs_cyclical!$A$1:$BE$243, MATCH('Cyclical_after overrides'!$A176, F_Inputs_cyclical!$A$1:$A$243, 0), MATCH('Cyclical_after overrides'!R$1, F_Inputs_cyclical!$A$1:$BE$1, 0))="", "", INDEX(F_Inputs_cyclical!$A$1:$BE$243, MATCH('Cyclical_after overrides'!$A176, F_Inputs_cyclical!$A$1:$A$243, 0), MATCH('Cyclical_after overrides'!R$1, F_Inputs_cyclical!$A$1:$BE$1, 0))),
Cyclical_overrides!R176)</f>
        <v/>
      </c>
      <c r="S176" s="72" t="str">
        <f>IF(Cyclical_overrides!S176 = "",
IF(INDEX(F_Inputs_cyclical!$A$1:$BE$243, MATCH('Cyclical_after overrides'!$A176, F_Inputs_cyclical!$A$1:$A$243, 0), MATCH('Cyclical_after overrides'!S$1, F_Inputs_cyclical!$A$1:$BE$1, 0))="", "", INDEX(F_Inputs_cyclical!$A$1:$BE$243, MATCH('Cyclical_after overrides'!$A176, F_Inputs_cyclical!$A$1:$A$243, 0), MATCH('Cyclical_after overrides'!S$1, F_Inputs_cyclical!$A$1:$BE$1, 0))),
Cyclical_overrides!S176)</f>
        <v/>
      </c>
      <c r="T176" s="72" t="str">
        <f>IF(Cyclical_overrides!T176 = "",
IF(INDEX(F_Inputs_cyclical!$A$1:$BE$243, MATCH('Cyclical_after overrides'!$A176, F_Inputs_cyclical!$A$1:$A$243, 0), MATCH('Cyclical_after overrides'!T$1, F_Inputs_cyclical!$A$1:$BE$1, 0))="", "", INDEX(F_Inputs_cyclical!$A$1:$BE$243, MATCH('Cyclical_after overrides'!$A176, F_Inputs_cyclical!$A$1:$A$243, 0), MATCH('Cyclical_after overrides'!T$1, F_Inputs_cyclical!$A$1:$BE$1, 0))),
Cyclical_overrides!T176)</f>
        <v/>
      </c>
      <c r="U176" s="72" t="str">
        <f>IF(Cyclical_overrides!U176 = "",
IF(INDEX(F_Inputs_cyclical!$A$1:$BE$243, MATCH('Cyclical_after overrides'!$A176, F_Inputs_cyclical!$A$1:$A$243, 0), MATCH('Cyclical_after overrides'!U$1, F_Inputs_cyclical!$A$1:$BE$1, 0))="", "", INDEX(F_Inputs_cyclical!$A$1:$BE$243, MATCH('Cyclical_after overrides'!$A176, F_Inputs_cyclical!$A$1:$A$243, 0), MATCH('Cyclical_after overrides'!U$1, F_Inputs_cyclical!$A$1:$BE$1, 0))),
Cyclical_overrides!U176)</f>
        <v/>
      </c>
      <c r="V176" s="72">
        <f>IF(Cyclical_overrides!V176 = "",
IF(INDEX(F_Inputs_cyclical!$A$1:$BE$243, MATCH('Cyclical_after overrides'!$A176, F_Inputs_cyclical!$A$1:$A$243, 0), MATCH('Cyclical_after overrides'!V$1, F_Inputs_cyclical!$A$1:$BE$1, 0))="", "", INDEX(F_Inputs_cyclical!$A$1:$BE$243, MATCH('Cyclical_after overrides'!$A176, F_Inputs_cyclical!$A$1:$A$243, 0), MATCH('Cyclical_after overrides'!V$1, F_Inputs_cyclical!$A$1:$BE$1, 0))),
Cyclical_overrides!V176)</f>
        <v>142.953</v>
      </c>
      <c r="W176" s="72">
        <f>IF(Cyclical_overrides!W176 = "",
IF(INDEX(F_Inputs_cyclical!$A$1:$BE$243, MATCH('Cyclical_after overrides'!$A176, F_Inputs_cyclical!$A$1:$A$243, 0), MATCH('Cyclical_after overrides'!W$1, F_Inputs_cyclical!$A$1:$BE$1, 0))="", "", INDEX(F_Inputs_cyclical!$A$1:$BE$243, MATCH('Cyclical_after overrides'!$A176, F_Inputs_cyclical!$A$1:$A$243, 0), MATCH('Cyclical_after overrides'!W$1, F_Inputs_cyclical!$A$1:$BE$1, 0))),
Cyclical_overrides!W176)</f>
        <v>155.14699999999999</v>
      </c>
      <c r="X176" s="72">
        <f>IF(Cyclical_overrides!X176 = "",
IF(INDEX(F_Inputs_cyclical!$A$1:$BE$243, MATCH('Cyclical_after overrides'!$A176, F_Inputs_cyclical!$A$1:$A$243, 0), MATCH('Cyclical_after overrides'!X$1, F_Inputs_cyclical!$A$1:$BE$1, 0))="", "", INDEX(F_Inputs_cyclical!$A$1:$BE$243, MATCH('Cyclical_after overrides'!$A176, F_Inputs_cyclical!$A$1:$A$243, 0), MATCH('Cyclical_after overrides'!X$1, F_Inputs_cyclical!$A$1:$BE$1, 0))),
Cyclical_overrides!X176)</f>
        <v>426.22699999999998</v>
      </c>
      <c r="Y176" s="72">
        <f>IF(Cyclical_overrides!Y176 = "",
IF(INDEX(F_Inputs_cyclical!$A$1:$BE$243, MATCH('Cyclical_after overrides'!$A176, F_Inputs_cyclical!$A$1:$A$243, 0), MATCH('Cyclical_after overrides'!Y$1, F_Inputs_cyclical!$A$1:$BE$1, 0))="", "", INDEX(F_Inputs_cyclical!$A$1:$BE$243, MATCH('Cyclical_after overrides'!$A176, F_Inputs_cyclical!$A$1:$A$243, 0), MATCH('Cyclical_after overrides'!Y$1, F_Inputs_cyclical!$A$1:$BE$1, 0))),
Cyclical_overrides!Y176)</f>
        <v>316.72300000000001</v>
      </c>
      <c r="Z176" s="72">
        <f>IF(Cyclical_overrides!Z176 = "",
IF(INDEX(F_Inputs_cyclical!$A$1:$BE$243, MATCH('Cyclical_after overrides'!$A176, F_Inputs_cyclical!$A$1:$A$243, 0), MATCH('Cyclical_after overrides'!Z$1, F_Inputs_cyclical!$A$1:$BE$1, 0))="", "", INDEX(F_Inputs_cyclical!$A$1:$BE$243, MATCH('Cyclical_after overrides'!$A176, F_Inputs_cyclical!$A$1:$A$243, 0), MATCH('Cyclical_after overrides'!Z$1, F_Inputs_cyclical!$A$1:$BE$1, 0))),
Cyclical_overrides!Z176)</f>
        <v>1573.893</v>
      </c>
      <c r="AA176" s="72">
        <f>IF(Cyclical_overrides!AA176 = "",
IF(INDEX(F_Inputs_cyclical!$A$1:$BE$243, MATCH('Cyclical_after overrides'!$A176, F_Inputs_cyclical!$A$1:$A$243, 0), MATCH('Cyclical_after overrides'!AA$1, F_Inputs_cyclical!$A$1:$BE$1, 0))="", "", INDEX(F_Inputs_cyclical!$A$1:$BE$243, MATCH('Cyclical_after overrides'!$A176, F_Inputs_cyclical!$A$1:$A$243, 0), MATCH('Cyclical_after overrides'!AA$1, F_Inputs_cyclical!$A$1:$BE$1, 0))),
Cyclical_overrides!AA176)</f>
        <v>1459.4490000000001</v>
      </c>
      <c r="AB176" s="72" t="str">
        <f>IF(Cyclical_overrides!AB176 = "",
IF(INDEX(F_Inputs_cyclical!$A$1:$BE$243, MATCH('Cyclical_after overrides'!$A176, F_Inputs_cyclical!$A$1:$A$243, 0), MATCH('Cyclical_after overrides'!AB$1, F_Inputs_cyclical!$A$1:$BE$1, 0))="", "", INDEX(F_Inputs_cyclical!$A$1:$BE$243, MATCH('Cyclical_after overrides'!$A176, F_Inputs_cyclical!$A$1:$A$243, 0), MATCH('Cyclical_after overrides'!AB$1, F_Inputs_cyclical!$A$1:$BE$1, 0))),
Cyclical_overrides!AB176)</f>
        <v/>
      </c>
      <c r="AC176" s="72">
        <f>IF(Cyclical_overrides!AC176 = "",
IF(INDEX(F_Inputs_cyclical!$A$1:$BE$243, MATCH('Cyclical_after overrides'!$A176, F_Inputs_cyclical!$A$1:$A$243, 0), MATCH('Cyclical_after overrides'!AC$1, F_Inputs_cyclical!$A$1:$BE$1, 0))="", "", INDEX(F_Inputs_cyclical!$A$1:$BE$243, MATCH('Cyclical_after overrides'!$A176, F_Inputs_cyclical!$A$1:$A$243, 0), MATCH('Cyclical_after overrides'!AC$1, F_Inputs_cyclical!$A$1:$BE$1, 0))),
Cyclical_overrides!AC176)</f>
        <v>116.373</v>
      </c>
      <c r="AD176" s="72">
        <f>IF(Cyclical_overrides!AD176 = "",
IF(INDEX(F_Inputs_cyclical!$A$1:$BE$243, MATCH('Cyclical_after overrides'!$A176, F_Inputs_cyclical!$A$1:$A$243, 0), MATCH('Cyclical_after overrides'!AD$1, F_Inputs_cyclical!$A$1:$BE$1, 0))="", "", INDEX(F_Inputs_cyclical!$A$1:$BE$243, MATCH('Cyclical_after overrides'!$A176, F_Inputs_cyclical!$A$1:$A$243, 0), MATCH('Cyclical_after overrides'!AD$1, F_Inputs_cyclical!$A$1:$BE$1, 0))),
Cyclical_overrides!AD176)</f>
        <v>0</v>
      </c>
      <c r="AE176" s="72">
        <f>IF(Cyclical_overrides!AE176 = "",
IF(INDEX(F_Inputs_cyclical!$A$1:$BE$243, MATCH('Cyclical_after overrides'!$A176, F_Inputs_cyclical!$A$1:$A$243, 0), MATCH('Cyclical_after overrides'!AE$1, F_Inputs_cyclical!$A$1:$BE$1, 0))="", "", INDEX(F_Inputs_cyclical!$A$1:$BE$243, MATCH('Cyclical_after overrides'!$A176, F_Inputs_cyclical!$A$1:$A$243, 0), MATCH('Cyclical_after overrides'!AE$1, F_Inputs_cyclical!$A$1:$BE$1, 0))),
Cyclical_overrides!AE176)</f>
        <v>0.85</v>
      </c>
      <c r="AF176" s="72">
        <f>IF(Cyclical_overrides!AF176 = "",
IF(INDEX(F_Inputs_cyclical!$A$1:$BE$243, MATCH('Cyclical_after overrides'!$A176, F_Inputs_cyclical!$A$1:$A$243, 0), MATCH('Cyclical_after overrides'!AF$1, F_Inputs_cyclical!$A$1:$BE$1, 0))="", "", INDEX(F_Inputs_cyclical!$A$1:$BE$243, MATCH('Cyclical_after overrides'!$A176, F_Inputs_cyclical!$A$1:$A$243, 0), MATCH('Cyclical_after overrides'!AF$1, F_Inputs_cyclical!$A$1:$BE$1, 0))),
Cyclical_overrides!AF176)</f>
        <v>6.3</v>
      </c>
      <c r="AG176" s="72">
        <f>IF(Cyclical_overrides!AG176 = "",
IF(INDEX(F_Inputs_cyclical!$A$1:$BE$243, MATCH('Cyclical_after overrides'!$A176, F_Inputs_cyclical!$A$1:$A$243, 0), MATCH('Cyclical_after overrides'!AG$1, F_Inputs_cyclical!$A$1:$BE$1, 0))="", "", INDEX(F_Inputs_cyclical!$A$1:$BE$243, MATCH('Cyclical_after overrides'!$A176, F_Inputs_cyclical!$A$1:$A$243, 0), MATCH('Cyclical_after overrides'!AG$1, F_Inputs_cyclical!$A$1:$BE$1, 0))),
Cyclical_overrides!AG176)</f>
        <v>0.871</v>
      </c>
      <c r="AH176" s="72">
        <f>IF(Cyclical_overrides!AH176 = "",
IF(INDEX(F_Inputs_cyclical!$A$1:$BE$243, MATCH('Cyclical_after overrides'!$A176, F_Inputs_cyclical!$A$1:$A$243, 0), MATCH('Cyclical_after overrides'!AH$1, F_Inputs_cyclical!$A$1:$BE$1, 0))="", "", INDEX(F_Inputs_cyclical!$A$1:$BE$243, MATCH('Cyclical_after overrides'!$A176, F_Inputs_cyclical!$A$1:$A$243, 0), MATCH('Cyclical_after overrides'!AH$1, F_Inputs_cyclical!$A$1:$BE$1, 0))),
Cyclical_overrides!AH176)</f>
        <v>18.760999999999999</v>
      </c>
      <c r="AI176" s="72">
        <f>IF(Cyclical_overrides!AI176 = "",
IF(INDEX(F_Inputs_cyclical!$A$1:$BE$243, MATCH('Cyclical_after overrides'!$A176, F_Inputs_cyclical!$A$1:$A$243, 0), MATCH('Cyclical_after overrides'!AI$1, F_Inputs_cyclical!$A$1:$BE$1, 0))="", "", INDEX(F_Inputs_cyclical!$A$1:$BE$243, MATCH('Cyclical_after overrides'!$A176, F_Inputs_cyclical!$A$1:$A$243, 0), MATCH('Cyclical_after overrides'!AI$1, F_Inputs_cyclical!$A$1:$BE$1, 0))),
Cyclical_overrides!AI176)</f>
        <v>56.348999999999997</v>
      </c>
      <c r="AJ176" s="72">
        <f>IF(Cyclical_overrides!AJ176 = "",
IF(INDEX(F_Inputs_cyclical!$A$1:$BE$243, MATCH('Cyclical_after overrides'!$A176, F_Inputs_cyclical!$A$1:$A$243, 0), MATCH('Cyclical_after overrides'!AJ$1, F_Inputs_cyclical!$A$1:$BE$1, 0))="", "", INDEX(F_Inputs_cyclical!$A$1:$BE$243, MATCH('Cyclical_after overrides'!$A176, F_Inputs_cyclical!$A$1:$A$243, 0), MATCH('Cyclical_after overrides'!AJ$1, F_Inputs_cyclical!$A$1:$BE$1, 0))),
Cyclical_overrides!AJ176)</f>
        <v>0.38600000000000001</v>
      </c>
      <c r="AK176" s="72">
        <f>IF(Cyclical_overrides!AK176 = "",
IF(INDEX(F_Inputs_cyclical!$A$1:$BE$243, MATCH('Cyclical_after overrides'!$A176, F_Inputs_cyclical!$A$1:$A$243, 0), MATCH('Cyclical_after overrides'!AK$1, F_Inputs_cyclical!$A$1:$BE$1, 0))="", "", INDEX(F_Inputs_cyclical!$A$1:$BE$243, MATCH('Cyclical_after overrides'!$A176, F_Inputs_cyclical!$A$1:$A$243, 0), MATCH('Cyclical_after overrides'!AK$1, F_Inputs_cyclical!$A$1:$BE$1, 0))),
Cyclical_overrides!AK176)</f>
        <v>0.27100000000000002</v>
      </c>
      <c r="AL176" s="72">
        <f>IF(Cyclical_overrides!AL176 = "",
IF(INDEX(F_Inputs_cyclical!$A$1:$BE$243, MATCH('Cyclical_after overrides'!$A176, F_Inputs_cyclical!$A$1:$A$243, 0), MATCH('Cyclical_after overrides'!AL$1, F_Inputs_cyclical!$A$1:$BE$1, 0))="", "", INDEX(F_Inputs_cyclical!$A$1:$BE$243, MATCH('Cyclical_after overrides'!$A176, F_Inputs_cyclical!$A$1:$A$243, 0), MATCH('Cyclical_after overrides'!AL$1, F_Inputs_cyclical!$A$1:$BE$1, 0))),
Cyclical_overrides!AL176)</f>
        <v>6.2009999999999996</v>
      </c>
      <c r="AM176" s="72">
        <f>IF(Cyclical_overrides!AM176 = "",
IF(INDEX(F_Inputs_cyclical!$A$1:$BE$243, MATCH('Cyclical_after overrides'!$A176, F_Inputs_cyclical!$A$1:$A$243, 0), MATCH('Cyclical_after overrides'!AM$1, F_Inputs_cyclical!$A$1:$BE$1, 0))="", "", INDEX(F_Inputs_cyclical!$A$1:$BE$243, MATCH('Cyclical_after overrides'!$A176, F_Inputs_cyclical!$A$1:$A$243, 0), MATCH('Cyclical_after overrides'!AM$1, F_Inputs_cyclical!$A$1:$BE$1, 0))),
Cyclical_overrides!AM176)</f>
        <v>17.478999999999999</v>
      </c>
      <c r="AN176" s="72" t="str">
        <f>IF(Cyclical_overrides!AN176 = "",
IF(INDEX(F_Inputs_cyclical!$A$1:$BE$243, MATCH('Cyclical_after overrides'!$A176, F_Inputs_cyclical!$A$1:$A$243, 0), MATCH('Cyclical_after overrides'!AN$1, F_Inputs_cyclical!$A$1:$BE$1, 0))="", "", INDEX(F_Inputs_cyclical!$A$1:$BE$243, MATCH('Cyclical_after overrides'!$A176, F_Inputs_cyclical!$A$1:$A$243, 0), MATCH('Cyclical_after overrides'!AN$1, F_Inputs_cyclical!$A$1:$BE$1, 0))),
Cyclical_overrides!AN176)</f>
        <v/>
      </c>
      <c r="AO176" s="72">
        <f>IF(Cyclical_overrides!AO176 = "",
IF(INDEX(F_Inputs_cyclical!$A$1:$BE$243, MATCH('Cyclical_after overrides'!$A176, F_Inputs_cyclical!$A$1:$A$243, 0), MATCH('Cyclical_after overrides'!AO$1, F_Inputs_cyclical!$A$1:$BE$1, 0))="", "", INDEX(F_Inputs_cyclical!$A$1:$BE$243, MATCH('Cyclical_after overrides'!$A176, F_Inputs_cyclical!$A$1:$A$243, 0), MATCH('Cyclical_after overrides'!AO$1, F_Inputs_cyclical!$A$1:$BE$1, 0))),
Cyclical_overrides!AO176)</f>
        <v>0.97499999999999998</v>
      </c>
      <c r="AP176" s="72">
        <f>IF(Cyclical_overrides!AP176 = "",
IF(INDEX(F_Inputs_cyclical!$A$1:$BE$243, MATCH('Cyclical_after overrides'!$A176, F_Inputs_cyclical!$A$1:$A$243, 0), MATCH('Cyclical_after overrides'!AP$1, F_Inputs_cyclical!$A$1:$BE$1, 0))="", "", INDEX(F_Inputs_cyclical!$A$1:$BE$243, MATCH('Cyclical_after overrides'!$A176, F_Inputs_cyclical!$A$1:$A$243, 0), MATCH('Cyclical_after overrides'!AP$1, F_Inputs_cyclical!$A$1:$BE$1, 0))),
Cyclical_overrides!AP176)</f>
        <v>5.883</v>
      </c>
      <c r="AQ176" s="72" t="str">
        <f>IF(Cyclical_overrides!AQ176 = "",
IF(INDEX(F_Inputs_cyclical!$A$1:$BE$243, MATCH('Cyclical_after overrides'!$A176, F_Inputs_cyclical!$A$1:$A$243, 0), MATCH('Cyclical_after overrides'!AQ$1, F_Inputs_cyclical!$A$1:$BE$1, 0))="", "", INDEX(F_Inputs_cyclical!$A$1:$BE$243, MATCH('Cyclical_after overrides'!$A176, F_Inputs_cyclical!$A$1:$A$243, 0), MATCH('Cyclical_after overrides'!AQ$1, F_Inputs_cyclical!$A$1:$BE$1, 0))),
Cyclical_overrides!AQ176)</f>
        <v/>
      </c>
      <c r="AR176" s="72" t="str">
        <f>IF(Cyclical_overrides!AR176 = "",
IF(INDEX(F_Inputs_cyclical!$A$1:$BE$243, MATCH('Cyclical_after overrides'!$A176, F_Inputs_cyclical!$A$1:$A$243, 0), MATCH('Cyclical_after overrides'!AR$1, F_Inputs_cyclical!$A$1:$BE$1, 0))="", "", INDEX(F_Inputs_cyclical!$A$1:$BE$243, MATCH('Cyclical_after overrides'!$A176, F_Inputs_cyclical!$A$1:$A$243, 0), MATCH('Cyclical_after overrides'!AR$1, F_Inputs_cyclical!$A$1:$BE$1, 0))),
Cyclical_overrides!AR176)</f>
        <v/>
      </c>
      <c r="AS176" s="72" t="str">
        <f>IF(Cyclical_overrides!AS176 = "",
IF(INDEX(F_Inputs_cyclical!$A$1:$BE$243, MATCH('Cyclical_after overrides'!$A176, F_Inputs_cyclical!$A$1:$A$243, 0), MATCH('Cyclical_after overrides'!AS$1, F_Inputs_cyclical!$A$1:$BE$1, 0))="", "", INDEX(F_Inputs_cyclical!$A$1:$BE$243, MATCH('Cyclical_after overrides'!$A176, F_Inputs_cyclical!$A$1:$A$243, 0), MATCH('Cyclical_after overrides'!AS$1, F_Inputs_cyclical!$A$1:$BE$1, 0))),
Cyclical_overrides!AS176)</f>
        <v/>
      </c>
      <c r="AT176" s="72" t="str">
        <f>IF(Cyclical_overrides!AT176 = "",
IF(INDEX(F_Inputs_cyclical!$A$1:$BE$243, MATCH('Cyclical_after overrides'!$A176, F_Inputs_cyclical!$A$1:$A$243, 0), MATCH('Cyclical_after overrides'!AT$1, F_Inputs_cyclical!$A$1:$BE$1, 0))="", "", INDEX(F_Inputs_cyclical!$A$1:$BE$243, MATCH('Cyclical_after overrides'!$A176, F_Inputs_cyclical!$A$1:$A$243, 0), MATCH('Cyclical_after overrides'!AT$1, F_Inputs_cyclical!$A$1:$BE$1, 0))),
Cyclical_overrides!AT176)</f>
        <v/>
      </c>
      <c r="AU176" s="72" t="str">
        <f>IF(Cyclical_overrides!AU176 = "",
IF(INDEX(F_Inputs_cyclical!$A$1:$BE$243, MATCH('Cyclical_after overrides'!$A176, F_Inputs_cyclical!$A$1:$A$243, 0), MATCH('Cyclical_after overrides'!AU$1, F_Inputs_cyclical!$A$1:$BE$1, 0))="", "", INDEX(F_Inputs_cyclical!$A$1:$BE$243, MATCH('Cyclical_after overrides'!$A176, F_Inputs_cyclical!$A$1:$A$243, 0), MATCH('Cyclical_after overrides'!AU$1, F_Inputs_cyclical!$A$1:$BE$1, 0))),
Cyclical_overrides!AU176)</f>
        <v/>
      </c>
      <c r="AV176" s="72" t="str">
        <f>IF(Cyclical_overrides!AV176 = "",
IF(INDEX(F_Inputs_cyclical!$A$1:$BE$243, MATCH('Cyclical_after overrides'!$A176, F_Inputs_cyclical!$A$1:$A$243, 0), MATCH('Cyclical_after overrides'!AV$1, F_Inputs_cyclical!$A$1:$BE$1, 0))="", "", INDEX(F_Inputs_cyclical!$A$1:$BE$243, MATCH('Cyclical_after overrides'!$A176, F_Inputs_cyclical!$A$1:$A$243, 0), MATCH('Cyclical_after overrides'!AV$1, F_Inputs_cyclical!$A$1:$BE$1, 0))),
Cyclical_overrides!AV176)</f>
        <v/>
      </c>
      <c r="AW176" s="72">
        <f>IF(Cyclical_overrides!AW176 = "",
IF(INDEX(F_Inputs_cyclical!$A$1:$BE$243, MATCH('Cyclical_after overrides'!$A176, F_Inputs_cyclical!$A$1:$A$243, 0), MATCH('Cyclical_after overrides'!AW$1, F_Inputs_cyclical!$A$1:$BE$1, 0))="", "", INDEX(F_Inputs_cyclical!$A$1:$BE$243, MATCH('Cyclical_after overrides'!$A176, F_Inputs_cyclical!$A$1:$A$243, 0), MATCH('Cyclical_after overrides'!AW$1, F_Inputs_cyclical!$A$1:$BE$1, 0))),
Cyclical_overrides!AW176)</f>
        <v>1.1277018254028868</v>
      </c>
      <c r="AX176" s="72">
        <f>IF(Cyclical_overrides!AX176 = "",
IF(INDEX(F_Inputs_cyclical!$A$1:$BE$243, MATCH('Cyclical_after overrides'!$A176, F_Inputs_cyclical!$A$1:$A$243, 0), MATCH('Cyclical_after overrides'!AX$1, F_Inputs_cyclical!$A$1:$BE$1, 0))="", "", INDEX(F_Inputs_cyclical!$A$1:$BE$243, MATCH('Cyclical_after overrides'!$A176, F_Inputs_cyclical!$A$1:$A$243, 0), MATCH('Cyclical_after overrides'!AX$1, F_Inputs_cyclical!$A$1:$BE$1, 0))),
Cyclical_overrides!AX176)</f>
        <v>24.413193046584251</v>
      </c>
      <c r="AY176" s="72">
        <f>IF(Cyclical_overrides!AY176 = "",
IF(INDEX(F_Inputs_cyclical!$A$1:$BE$243, MATCH('Cyclical_after overrides'!$A176, F_Inputs_cyclical!$A$1:$A$243, 0), MATCH('Cyclical_after overrides'!AY$1, F_Inputs_cyclical!$A$1:$BE$1, 0))="", "", INDEX(F_Inputs_cyclical!$A$1:$BE$243, MATCH('Cyclical_after overrides'!$A176, F_Inputs_cyclical!$A$1:$A$243, 0), MATCH('Cyclical_after overrides'!AY$1, F_Inputs_cyclical!$A$1:$BE$1, 0))),
Cyclical_overrides!AY176)</f>
        <v>135.21346712117827</v>
      </c>
      <c r="AZ176" s="72">
        <f>IF(Cyclical_overrides!AZ176 = "",
IF(INDEX(F_Inputs_cyclical!$A$1:$BE$243, MATCH('Cyclical_after overrides'!$A176, F_Inputs_cyclical!$A$1:$A$243, 0), MATCH('Cyclical_after overrides'!AZ$1, F_Inputs_cyclical!$A$1:$BE$1, 0))="", "", INDEX(F_Inputs_cyclical!$A$1:$BE$243, MATCH('Cyclical_after overrides'!$A176, F_Inputs_cyclical!$A$1:$A$243, 0), MATCH('Cyclical_after overrides'!AZ$1, F_Inputs_cyclical!$A$1:$BE$1, 0))),
Cyclical_overrides!AZ176)</f>
        <v>2.2502953466948421</v>
      </c>
      <c r="BA176" s="72">
        <f>IF(Cyclical_overrides!BA176 = "",
IF(INDEX(F_Inputs_cyclical!$A$1:$BE$243, MATCH('Cyclical_after overrides'!$A176, F_Inputs_cyclical!$A$1:$A$243, 0), MATCH('Cyclical_after overrides'!BA$1, F_Inputs_cyclical!$A$1:$BE$1, 0))="", "", INDEX(F_Inputs_cyclical!$A$1:$BE$243, MATCH('Cyclical_after overrides'!$A176, F_Inputs_cyclical!$A$1:$A$243, 0), MATCH('Cyclical_after overrides'!BA$1, F_Inputs_cyclical!$A$1:$BE$1, 0))),
Cyclical_overrides!BA176)</f>
        <v>13.919114777003761</v>
      </c>
      <c r="BB176" s="72">
        <f>IF(Cyclical_overrides!BB176 = "",
IF(INDEX(F_Inputs_cyclical!$A$1:$BE$243, MATCH('Cyclical_after overrides'!$A176, F_Inputs_cyclical!$A$1:$A$243, 0), MATCH('Cyclical_after overrides'!BB$1, F_Inputs_cyclical!$A$1:$BE$1, 0))="", "", INDEX(F_Inputs_cyclical!$A$1:$BE$243, MATCH('Cyclical_after overrides'!$A176, F_Inputs_cyclical!$A$1:$A$243, 0), MATCH('Cyclical_after overrides'!BB$1, F_Inputs_cyclical!$A$1:$BE$1, 0))),
Cyclical_overrides!BB176)</f>
        <v>13.919114777003761</v>
      </c>
      <c r="BC176" s="72">
        <f>IF(Cyclical_overrides!BC176 = "",
IF(INDEX(F_Inputs_cyclical!$A$1:$BE$243, MATCH('Cyclical_after overrides'!$A176, F_Inputs_cyclical!$A$1:$A$243, 0), MATCH('Cyclical_after overrides'!BC$1, F_Inputs_cyclical!$A$1:$BE$1, 0))="", "", INDEX(F_Inputs_cyclical!$A$1:$BE$243, MATCH('Cyclical_after overrides'!$A176, F_Inputs_cyclical!$A$1:$A$243, 0), MATCH('Cyclical_after overrides'!BC$1, F_Inputs_cyclical!$A$1:$BE$1, 0))),
Cyclical_overrides!BC176)</f>
        <v>11.760390408961008</v>
      </c>
      <c r="BD176" s="72">
        <f>IF(Cyclical_overrides!BD176 = "",
IF(INDEX(F_Inputs_cyclical!$A$1:$BE$243, MATCH('Cyclical_after overrides'!$A176, F_Inputs_cyclical!$A$1:$A$243, 0), MATCH('Cyclical_after overrides'!BD$1, F_Inputs_cyclical!$A$1:$BE$1, 0))="", "", INDEX(F_Inputs_cyclical!$A$1:$BE$243, MATCH('Cyclical_after overrides'!$A176, F_Inputs_cyclical!$A$1:$A$243, 0), MATCH('Cyclical_after overrides'!BD$1, F_Inputs_cyclical!$A$1:$BE$1, 0))),
Cyclical_overrides!BD176)</f>
        <v>1296.711</v>
      </c>
      <c r="BE176" s="194"/>
    </row>
    <row r="177" spans="1:57" x14ac:dyDescent="0.4">
      <c r="A177" s="63" t="str">
        <f t="shared" si="2"/>
        <v>SVE22</v>
      </c>
      <c r="B177" s="63" t="s">
        <v>433</v>
      </c>
      <c r="C177" s="63" t="s">
        <v>259</v>
      </c>
      <c r="D177" s="72">
        <f>IF(Cyclical_overrides!D177 = "",
IF(INDEX(F_Inputs_cyclical!$A$1:$BE$243, MATCH('Cyclical_after overrides'!$A177, F_Inputs_cyclical!$A$1:$A$243, 0), MATCH('Cyclical_after overrides'!D$1, F_Inputs_cyclical!$A$1:$BE$1, 0))="", "", INDEX(F_Inputs_cyclical!$A$1:$BE$243, MATCH('Cyclical_after overrides'!$A177, F_Inputs_cyclical!$A$1:$A$243, 0), MATCH('Cyclical_after overrides'!D$1, F_Inputs_cyclical!$A$1:$BE$1, 0))),
Cyclical_overrides!D177)</f>
        <v>33.841999999999999</v>
      </c>
      <c r="E177" s="72">
        <f>IF(Cyclical_overrides!E177 = "",
IF(INDEX(F_Inputs_cyclical!$A$1:$BE$243, MATCH('Cyclical_after overrides'!$A177, F_Inputs_cyclical!$A$1:$A$243, 0), MATCH('Cyclical_after overrides'!E$1, F_Inputs_cyclical!$A$1:$BE$1, 0))="", "", INDEX(F_Inputs_cyclical!$A$1:$BE$243, MATCH('Cyclical_after overrides'!$A177, F_Inputs_cyclical!$A$1:$A$243, 0), MATCH('Cyclical_after overrides'!E$1, F_Inputs_cyclical!$A$1:$BE$1, 0))),
Cyclical_overrides!E177)</f>
        <v>8.4499999999999993</v>
      </c>
      <c r="F177" s="72">
        <f>IF(Cyclical_overrides!F177 = "",
IF(INDEX(F_Inputs_cyclical!$A$1:$BE$243, MATCH('Cyclical_after overrides'!$A177, F_Inputs_cyclical!$A$1:$A$243, 0), MATCH('Cyclical_after overrides'!F$1, F_Inputs_cyclical!$A$1:$BE$1, 0))="", "", INDEX(F_Inputs_cyclical!$A$1:$BE$243, MATCH('Cyclical_after overrides'!$A177, F_Inputs_cyclical!$A$1:$A$243, 0), MATCH('Cyclical_after overrides'!F$1, F_Inputs_cyclical!$A$1:$BE$1, 0))),
Cyclical_overrides!F177)</f>
        <v>23.713000000000001</v>
      </c>
      <c r="G177" s="72">
        <f>IF(Cyclical_overrides!G177 = "",
IF(INDEX(F_Inputs_cyclical!$A$1:$BE$243, MATCH('Cyclical_after overrides'!$A177, F_Inputs_cyclical!$A$1:$A$243, 0), MATCH('Cyclical_after overrides'!G$1, F_Inputs_cyclical!$A$1:$BE$1, 0))="", "", INDEX(F_Inputs_cyclical!$A$1:$BE$243, MATCH('Cyclical_after overrides'!$A177, F_Inputs_cyclical!$A$1:$A$243, 0), MATCH('Cyclical_after overrides'!G$1, F_Inputs_cyclical!$A$1:$BE$1, 0))),
Cyclical_overrides!G177)</f>
        <v>4.3470000000000004</v>
      </c>
      <c r="H177" s="72">
        <f>IF(Cyclical_overrides!H177 = "",
IF(INDEX(F_Inputs_cyclical!$A$1:$BE$243, MATCH('Cyclical_after overrides'!$A177, F_Inputs_cyclical!$A$1:$A$243, 0), MATCH('Cyclical_after overrides'!H$1, F_Inputs_cyclical!$A$1:$BE$1, 0))="", "", INDEX(F_Inputs_cyclical!$A$1:$BE$243, MATCH('Cyclical_after overrides'!$A177, F_Inputs_cyclical!$A$1:$A$243, 0), MATCH('Cyclical_after overrides'!H$1, F_Inputs_cyclical!$A$1:$BE$1, 0))),
Cyclical_overrides!H177)</f>
        <v>0.6</v>
      </c>
      <c r="I177" s="72">
        <f>IF(Cyclical_overrides!I177 = "",
IF(INDEX(F_Inputs_cyclical!$A$1:$BE$243, MATCH('Cyclical_after overrides'!$A177, F_Inputs_cyclical!$A$1:$A$243, 0), MATCH('Cyclical_after overrides'!I$1, F_Inputs_cyclical!$A$1:$BE$1, 0))="", "", INDEX(F_Inputs_cyclical!$A$1:$BE$243, MATCH('Cyclical_after overrides'!$A177, F_Inputs_cyclical!$A$1:$A$243, 0), MATCH('Cyclical_after overrides'!I$1, F_Inputs_cyclical!$A$1:$BE$1, 0))),
Cyclical_overrides!I177)</f>
        <v>0</v>
      </c>
      <c r="J177" s="72" t="str">
        <f>IF(Cyclical_overrides!J177 = "",
IF(INDEX(F_Inputs_cyclical!$A$1:$BE$243, MATCH('Cyclical_after overrides'!$A177, F_Inputs_cyclical!$A$1:$A$243, 0), MATCH('Cyclical_after overrides'!J$1, F_Inputs_cyclical!$A$1:$BE$1, 0))="", "", INDEX(F_Inputs_cyclical!$A$1:$BE$243, MATCH('Cyclical_after overrides'!$A177, F_Inputs_cyclical!$A$1:$A$243, 0), MATCH('Cyclical_after overrides'!J$1, F_Inputs_cyclical!$A$1:$BE$1, 0))),
Cyclical_overrides!J177)</f>
        <v/>
      </c>
      <c r="K177" s="72">
        <f>IF(Cyclical_overrides!K177 = "",
IF(INDEX(F_Inputs_cyclical!$A$1:$BE$243, MATCH('Cyclical_after overrides'!$A177, F_Inputs_cyclical!$A$1:$A$243, 0), MATCH('Cyclical_after overrides'!K$1, F_Inputs_cyclical!$A$1:$BE$1, 0))="", "", INDEX(F_Inputs_cyclical!$A$1:$BE$243, MATCH('Cyclical_after overrides'!$A177, F_Inputs_cyclical!$A$1:$A$243, 0), MATCH('Cyclical_after overrides'!K$1, F_Inputs_cyclical!$A$1:$BE$1, 0))),
Cyclical_overrides!K177)</f>
        <v>24.305</v>
      </c>
      <c r="L177" s="72" t="str">
        <f>IF(Cyclical_overrides!L177 = "",
IF(INDEX(F_Inputs_cyclical!$A$1:$BE$243, MATCH('Cyclical_after overrides'!$A177, F_Inputs_cyclical!$A$1:$A$243, 0), MATCH('Cyclical_after overrides'!L$1, F_Inputs_cyclical!$A$1:$BE$1, 0))="", "", INDEX(F_Inputs_cyclical!$A$1:$BE$243, MATCH('Cyclical_after overrides'!$A177, F_Inputs_cyclical!$A$1:$A$243, 0), MATCH('Cyclical_after overrides'!L$1, F_Inputs_cyclical!$A$1:$BE$1, 0))),
Cyclical_overrides!L177)</f>
        <v/>
      </c>
      <c r="M177" s="72" t="str">
        <f>IF(Cyclical_overrides!M177 = "",
IF(INDEX(F_Inputs_cyclical!$A$1:$BE$243, MATCH('Cyclical_after overrides'!$A177, F_Inputs_cyclical!$A$1:$A$243, 0), MATCH('Cyclical_after overrides'!M$1, F_Inputs_cyclical!$A$1:$BE$1, 0))="", "", INDEX(F_Inputs_cyclical!$A$1:$BE$243, MATCH('Cyclical_after overrides'!$A177, F_Inputs_cyclical!$A$1:$A$243, 0), MATCH('Cyclical_after overrides'!M$1, F_Inputs_cyclical!$A$1:$BE$1, 0))),
Cyclical_overrides!M177)</f>
        <v/>
      </c>
      <c r="N177" s="72" t="str">
        <f>IF(Cyclical_overrides!N177 = "",
IF(INDEX(F_Inputs_cyclical!$A$1:$BE$243, MATCH('Cyclical_after overrides'!$A177, F_Inputs_cyclical!$A$1:$A$243, 0), MATCH('Cyclical_after overrides'!N$1, F_Inputs_cyclical!$A$1:$BE$1, 0))="", "", INDEX(F_Inputs_cyclical!$A$1:$BE$243, MATCH('Cyclical_after overrides'!$A177, F_Inputs_cyclical!$A$1:$A$243, 0), MATCH('Cyclical_after overrides'!N$1, F_Inputs_cyclical!$A$1:$BE$1, 0))),
Cyclical_overrides!N177)</f>
        <v/>
      </c>
      <c r="O177" s="72" t="str">
        <f>IF(Cyclical_overrides!O177 = "",
IF(INDEX(F_Inputs_cyclical!$A$1:$BE$243, MATCH('Cyclical_after overrides'!$A177, F_Inputs_cyclical!$A$1:$A$243, 0), MATCH('Cyclical_after overrides'!O$1, F_Inputs_cyclical!$A$1:$BE$1, 0))="", "", INDEX(F_Inputs_cyclical!$A$1:$BE$243, MATCH('Cyclical_after overrides'!$A177, F_Inputs_cyclical!$A$1:$A$243, 0), MATCH('Cyclical_after overrides'!O$1, F_Inputs_cyclical!$A$1:$BE$1, 0))),
Cyclical_overrides!O177)</f>
        <v/>
      </c>
      <c r="P177" s="72" t="str">
        <f>IF(Cyclical_overrides!P177 = "",
IF(INDEX(F_Inputs_cyclical!$A$1:$BE$243, MATCH('Cyclical_after overrides'!$A177, F_Inputs_cyclical!$A$1:$A$243, 0), MATCH('Cyclical_after overrides'!P$1, F_Inputs_cyclical!$A$1:$BE$1, 0))="", "", INDEX(F_Inputs_cyclical!$A$1:$BE$243, MATCH('Cyclical_after overrides'!$A177, F_Inputs_cyclical!$A$1:$A$243, 0), MATCH('Cyclical_after overrides'!P$1, F_Inputs_cyclical!$A$1:$BE$1, 0))),
Cyclical_overrides!P177)</f>
        <v/>
      </c>
      <c r="Q177" s="72" t="str">
        <f>IF(Cyclical_overrides!Q177 = "",
IF(INDEX(F_Inputs_cyclical!$A$1:$BE$243, MATCH('Cyclical_after overrides'!$A177, F_Inputs_cyclical!$A$1:$A$243, 0), MATCH('Cyclical_after overrides'!Q$1, F_Inputs_cyclical!$A$1:$BE$1, 0))="", "", INDEX(F_Inputs_cyclical!$A$1:$BE$243, MATCH('Cyclical_after overrides'!$A177, F_Inputs_cyclical!$A$1:$A$243, 0), MATCH('Cyclical_after overrides'!Q$1, F_Inputs_cyclical!$A$1:$BE$1, 0))),
Cyclical_overrides!Q177)</f>
        <v/>
      </c>
      <c r="R177" s="72" t="str">
        <f>IF(Cyclical_overrides!R177 = "",
IF(INDEX(F_Inputs_cyclical!$A$1:$BE$243, MATCH('Cyclical_after overrides'!$A177, F_Inputs_cyclical!$A$1:$A$243, 0), MATCH('Cyclical_after overrides'!R$1, F_Inputs_cyclical!$A$1:$BE$1, 0))="", "", INDEX(F_Inputs_cyclical!$A$1:$BE$243, MATCH('Cyclical_after overrides'!$A177, F_Inputs_cyclical!$A$1:$A$243, 0), MATCH('Cyclical_after overrides'!R$1, F_Inputs_cyclical!$A$1:$BE$1, 0))),
Cyclical_overrides!R177)</f>
        <v/>
      </c>
      <c r="S177" s="72" t="str">
        <f>IF(Cyclical_overrides!S177 = "",
IF(INDEX(F_Inputs_cyclical!$A$1:$BE$243, MATCH('Cyclical_after overrides'!$A177, F_Inputs_cyclical!$A$1:$A$243, 0), MATCH('Cyclical_after overrides'!S$1, F_Inputs_cyclical!$A$1:$BE$1, 0))="", "", INDEX(F_Inputs_cyclical!$A$1:$BE$243, MATCH('Cyclical_after overrides'!$A177, F_Inputs_cyclical!$A$1:$A$243, 0), MATCH('Cyclical_after overrides'!S$1, F_Inputs_cyclical!$A$1:$BE$1, 0))),
Cyclical_overrides!S177)</f>
        <v/>
      </c>
      <c r="T177" s="72" t="str">
        <f>IF(Cyclical_overrides!T177 = "",
IF(INDEX(F_Inputs_cyclical!$A$1:$BE$243, MATCH('Cyclical_after overrides'!$A177, F_Inputs_cyclical!$A$1:$A$243, 0), MATCH('Cyclical_after overrides'!T$1, F_Inputs_cyclical!$A$1:$BE$1, 0))="", "", INDEX(F_Inputs_cyclical!$A$1:$BE$243, MATCH('Cyclical_after overrides'!$A177, F_Inputs_cyclical!$A$1:$A$243, 0), MATCH('Cyclical_after overrides'!T$1, F_Inputs_cyclical!$A$1:$BE$1, 0))),
Cyclical_overrides!T177)</f>
        <v/>
      </c>
      <c r="U177" s="72" t="str">
        <f>IF(Cyclical_overrides!U177 = "",
IF(INDEX(F_Inputs_cyclical!$A$1:$BE$243, MATCH('Cyclical_after overrides'!$A177, F_Inputs_cyclical!$A$1:$A$243, 0), MATCH('Cyclical_after overrides'!U$1, F_Inputs_cyclical!$A$1:$BE$1, 0))="", "", INDEX(F_Inputs_cyclical!$A$1:$BE$243, MATCH('Cyclical_after overrides'!$A177, F_Inputs_cyclical!$A$1:$A$243, 0), MATCH('Cyclical_after overrides'!U$1, F_Inputs_cyclical!$A$1:$BE$1, 0))),
Cyclical_overrides!U177)</f>
        <v/>
      </c>
      <c r="V177" s="72">
        <f>IF(Cyclical_overrides!V177 = "",
IF(INDEX(F_Inputs_cyclical!$A$1:$BE$243, MATCH('Cyclical_after overrides'!$A177, F_Inputs_cyclical!$A$1:$A$243, 0), MATCH('Cyclical_after overrides'!V$1, F_Inputs_cyclical!$A$1:$BE$1, 0))="", "", INDEX(F_Inputs_cyclical!$A$1:$BE$243, MATCH('Cyclical_after overrides'!$A177, F_Inputs_cyclical!$A$1:$A$243, 0), MATCH('Cyclical_after overrides'!V$1, F_Inputs_cyclical!$A$1:$BE$1, 0))),
Cyclical_overrides!V177)</f>
        <v>141.987895889546</v>
      </c>
      <c r="W177" s="72">
        <f>IF(Cyclical_overrides!W177 = "",
IF(INDEX(F_Inputs_cyclical!$A$1:$BE$243, MATCH('Cyclical_after overrides'!$A177, F_Inputs_cyclical!$A$1:$A$243, 0), MATCH('Cyclical_after overrides'!W$1, F_Inputs_cyclical!$A$1:$BE$1, 0))="", "", INDEX(F_Inputs_cyclical!$A$1:$BE$243, MATCH('Cyclical_after overrides'!$A177, F_Inputs_cyclical!$A$1:$A$243, 0), MATCH('Cyclical_after overrides'!W$1, F_Inputs_cyclical!$A$1:$BE$1, 0))),
Cyclical_overrides!W177)</f>
        <v>159.53431232766101</v>
      </c>
      <c r="X177" s="72">
        <f>IF(Cyclical_overrides!X177 = "",
IF(INDEX(F_Inputs_cyclical!$A$1:$BE$243, MATCH('Cyclical_after overrides'!$A177, F_Inputs_cyclical!$A$1:$A$243, 0), MATCH('Cyclical_after overrides'!X$1, F_Inputs_cyclical!$A$1:$BE$1, 0))="", "", INDEX(F_Inputs_cyclical!$A$1:$BE$243, MATCH('Cyclical_after overrides'!$A177, F_Inputs_cyclical!$A$1:$A$243, 0), MATCH('Cyclical_after overrides'!X$1, F_Inputs_cyclical!$A$1:$BE$1, 0))),
Cyclical_overrides!X177)</f>
        <v>421.21000425902901</v>
      </c>
      <c r="Y177" s="72">
        <f>IF(Cyclical_overrides!Y177 = "",
IF(INDEX(F_Inputs_cyclical!$A$1:$BE$243, MATCH('Cyclical_after overrides'!$A177, F_Inputs_cyclical!$A$1:$A$243, 0), MATCH('Cyclical_after overrides'!Y$1, F_Inputs_cyclical!$A$1:$BE$1, 0))="", "", INDEX(F_Inputs_cyclical!$A$1:$BE$243, MATCH('Cyclical_after overrides'!$A177, F_Inputs_cyclical!$A$1:$A$243, 0), MATCH('Cyclical_after overrides'!Y$1, F_Inputs_cyclical!$A$1:$BE$1, 0))),
Cyclical_overrides!Y177)</f>
        <v>321.96122207970097</v>
      </c>
      <c r="Z177" s="72">
        <f>IF(Cyclical_overrides!Z177 = "",
IF(INDEX(F_Inputs_cyclical!$A$1:$BE$243, MATCH('Cyclical_after overrides'!$A177, F_Inputs_cyclical!$A$1:$A$243, 0), MATCH('Cyclical_after overrides'!Z$1, F_Inputs_cyclical!$A$1:$BE$1, 0))="", "", INDEX(F_Inputs_cyclical!$A$1:$BE$243, MATCH('Cyclical_after overrides'!$A177, F_Inputs_cyclical!$A$1:$A$243, 0), MATCH('Cyclical_after overrides'!Z$1, F_Inputs_cyclical!$A$1:$BE$1, 0))),
Cyclical_overrides!Z177)</f>
        <v>1562.8376821740001</v>
      </c>
      <c r="AA177" s="72">
        <f>IF(Cyclical_overrides!AA177 = "",
IF(INDEX(F_Inputs_cyclical!$A$1:$BE$243, MATCH('Cyclical_after overrides'!$A177, F_Inputs_cyclical!$A$1:$A$243, 0), MATCH('Cyclical_after overrides'!AA$1, F_Inputs_cyclical!$A$1:$BE$1, 0))="", "", INDEX(F_Inputs_cyclical!$A$1:$BE$243, MATCH('Cyclical_after overrides'!$A177, F_Inputs_cyclical!$A$1:$A$243, 0), MATCH('Cyclical_after overrides'!AA$1, F_Inputs_cyclical!$A$1:$BE$1, 0))),
Cyclical_overrides!AA177)</f>
        <v>1505.83729314112</v>
      </c>
      <c r="AB177" s="72" t="str">
        <f>IF(Cyclical_overrides!AB177 = "",
IF(INDEX(F_Inputs_cyclical!$A$1:$BE$243, MATCH('Cyclical_after overrides'!$A177, F_Inputs_cyclical!$A$1:$A$243, 0), MATCH('Cyclical_after overrides'!AB$1, F_Inputs_cyclical!$A$1:$BE$1, 0))="", "", INDEX(F_Inputs_cyclical!$A$1:$BE$243, MATCH('Cyclical_after overrides'!$A177, F_Inputs_cyclical!$A$1:$A$243, 0), MATCH('Cyclical_after overrides'!AB$1, F_Inputs_cyclical!$A$1:$BE$1, 0))),
Cyclical_overrides!AB177)</f>
        <v/>
      </c>
      <c r="AC177" s="72">
        <f>IF(Cyclical_overrides!AC177 = "",
IF(INDEX(F_Inputs_cyclical!$A$1:$BE$243, MATCH('Cyclical_after overrides'!$A177, F_Inputs_cyclical!$A$1:$A$243, 0), MATCH('Cyclical_after overrides'!AC$1, F_Inputs_cyclical!$A$1:$BE$1, 0))="", "", INDEX(F_Inputs_cyclical!$A$1:$BE$243, MATCH('Cyclical_after overrides'!$A177, F_Inputs_cyclical!$A$1:$A$243, 0), MATCH('Cyclical_after overrides'!AC$1, F_Inputs_cyclical!$A$1:$BE$1, 0))),
Cyclical_overrides!AC177)</f>
        <v>103.10599999999999</v>
      </c>
      <c r="AD177" s="72">
        <f>IF(Cyclical_overrides!AD177 = "",
IF(INDEX(F_Inputs_cyclical!$A$1:$BE$243, MATCH('Cyclical_after overrides'!$A177, F_Inputs_cyclical!$A$1:$A$243, 0), MATCH('Cyclical_after overrides'!AD$1, F_Inputs_cyclical!$A$1:$BE$1, 0))="", "", INDEX(F_Inputs_cyclical!$A$1:$BE$243, MATCH('Cyclical_after overrides'!$A177, F_Inputs_cyclical!$A$1:$A$243, 0), MATCH('Cyclical_after overrides'!AD$1, F_Inputs_cyclical!$A$1:$BE$1, 0))),
Cyclical_overrides!AD177)</f>
        <v>0</v>
      </c>
      <c r="AE177" s="72">
        <f>IF(Cyclical_overrides!AE177 = "",
IF(INDEX(F_Inputs_cyclical!$A$1:$BE$243, MATCH('Cyclical_after overrides'!$A177, F_Inputs_cyclical!$A$1:$A$243, 0), MATCH('Cyclical_after overrides'!AE$1, F_Inputs_cyclical!$A$1:$BE$1, 0))="", "", INDEX(F_Inputs_cyclical!$A$1:$BE$243, MATCH('Cyclical_after overrides'!$A177, F_Inputs_cyclical!$A$1:$A$243, 0), MATCH('Cyclical_after overrides'!AE$1, F_Inputs_cyclical!$A$1:$BE$1, 0))),
Cyclical_overrides!AE177)</f>
        <v>0.44600000000000001</v>
      </c>
      <c r="AF177" s="72">
        <f>IF(Cyclical_overrides!AF177 = "",
IF(INDEX(F_Inputs_cyclical!$A$1:$BE$243, MATCH('Cyclical_after overrides'!$A177, F_Inputs_cyclical!$A$1:$A$243, 0), MATCH('Cyclical_after overrides'!AF$1, F_Inputs_cyclical!$A$1:$BE$1, 0))="", "", INDEX(F_Inputs_cyclical!$A$1:$BE$243, MATCH('Cyclical_after overrides'!$A177, F_Inputs_cyclical!$A$1:$A$243, 0), MATCH('Cyclical_after overrides'!AF$1, F_Inputs_cyclical!$A$1:$BE$1, 0))),
Cyclical_overrides!AF177)</f>
        <v>8.3059999999999992</v>
      </c>
      <c r="AG177" s="72">
        <f>IF(Cyclical_overrides!AG177 = "",
IF(INDEX(F_Inputs_cyclical!$A$1:$BE$243, MATCH('Cyclical_after overrides'!$A177, F_Inputs_cyclical!$A$1:$A$243, 0), MATCH('Cyclical_after overrides'!AG$1, F_Inputs_cyclical!$A$1:$BE$1, 0))="", "", INDEX(F_Inputs_cyclical!$A$1:$BE$243, MATCH('Cyclical_after overrides'!$A177, F_Inputs_cyclical!$A$1:$A$243, 0), MATCH('Cyclical_after overrides'!AG$1, F_Inputs_cyclical!$A$1:$BE$1, 0))),
Cyclical_overrides!AG177)</f>
        <v>0.35799999999999998</v>
      </c>
      <c r="AH177" s="72">
        <f>IF(Cyclical_overrides!AH177 = "",
IF(INDEX(F_Inputs_cyclical!$A$1:$BE$243, MATCH('Cyclical_after overrides'!$A177, F_Inputs_cyclical!$A$1:$A$243, 0), MATCH('Cyclical_after overrides'!AH$1, F_Inputs_cyclical!$A$1:$BE$1, 0))="", "", INDEX(F_Inputs_cyclical!$A$1:$BE$243, MATCH('Cyclical_after overrides'!$A177, F_Inputs_cyclical!$A$1:$A$243, 0), MATCH('Cyclical_after overrides'!AH$1, F_Inputs_cyclical!$A$1:$BE$1, 0))),
Cyclical_overrides!AH177)</f>
        <v>12.532772605169599</v>
      </c>
      <c r="AI177" s="72">
        <f>IF(Cyclical_overrides!AI177 = "",
IF(INDEX(F_Inputs_cyclical!$A$1:$BE$243, MATCH('Cyclical_after overrides'!$A177, F_Inputs_cyclical!$A$1:$A$243, 0), MATCH('Cyclical_after overrides'!AI$1, F_Inputs_cyclical!$A$1:$BE$1, 0))="", "", INDEX(F_Inputs_cyclical!$A$1:$BE$243, MATCH('Cyclical_after overrides'!$A177, F_Inputs_cyclical!$A$1:$A$243, 0), MATCH('Cyclical_after overrides'!AI$1, F_Inputs_cyclical!$A$1:$BE$1, 0))),
Cyclical_overrides!AI177)</f>
        <v>50.969506113105197</v>
      </c>
      <c r="AJ177" s="72">
        <f>IF(Cyclical_overrides!AJ177 = "",
IF(INDEX(F_Inputs_cyclical!$A$1:$BE$243, MATCH('Cyclical_after overrides'!$A177, F_Inputs_cyclical!$A$1:$A$243, 0), MATCH('Cyclical_after overrides'!AJ$1, F_Inputs_cyclical!$A$1:$BE$1, 0))="", "", INDEX(F_Inputs_cyclical!$A$1:$BE$243, MATCH('Cyclical_after overrides'!$A177, F_Inputs_cyclical!$A$1:$A$243, 0), MATCH('Cyclical_after overrides'!AJ$1, F_Inputs_cyclical!$A$1:$BE$1, 0))),
Cyclical_overrides!AJ177)</f>
        <v>0.215</v>
      </c>
      <c r="AK177" s="72">
        <f>IF(Cyclical_overrides!AK177 = "",
IF(INDEX(F_Inputs_cyclical!$A$1:$BE$243, MATCH('Cyclical_after overrides'!$A177, F_Inputs_cyclical!$A$1:$A$243, 0), MATCH('Cyclical_after overrides'!AK$1, F_Inputs_cyclical!$A$1:$BE$1, 0))="", "", INDEX(F_Inputs_cyclical!$A$1:$BE$243, MATCH('Cyclical_after overrides'!$A177, F_Inputs_cyclical!$A$1:$A$243, 0), MATCH('Cyclical_after overrides'!AK$1, F_Inputs_cyclical!$A$1:$BE$1, 0))),
Cyclical_overrides!AK177)</f>
        <v>0.11</v>
      </c>
      <c r="AL177" s="72">
        <f>IF(Cyclical_overrides!AL177 = "",
IF(INDEX(F_Inputs_cyclical!$A$1:$BE$243, MATCH('Cyclical_after overrides'!$A177, F_Inputs_cyclical!$A$1:$A$243, 0), MATCH('Cyclical_after overrides'!AL$1, F_Inputs_cyclical!$A$1:$BE$1, 0))="", "", INDEX(F_Inputs_cyclical!$A$1:$BE$243, MATCH('Cyclical_after overrides'!$A177, F_Inputs_cyclical!$A$1:$A$243, 0), MATCH('Cyclical_after overrides'!AL$1, F_Inputs_cyclical!$A$1:$BE$1, 0))),
Cyclical_overrides!AL177)</f>
        <v>6.4669999999999996</v>
      </c>
      <c r="AM177" s="72">
        <f>IF(Cyclical_overrides!AM177 = "",
IF(INDEX(F_Inputs_cyclical!$A$1:$BE$243, MATCH('Cyclical_after overrides'!$A177, F_Inputs_cyclical!$A$1:$A$243, 0), MATCH('Cyclical_after overrides'!AM$1, F_Inputs_cyclical!$A$1:$BE$1, 0))="", "", INDEX(F_Inputs_cyclical!$A$1:$BE$243, MATCH('Cyclical_after overrides'!$A177, F_Inputs_cyclical!$A$1:$A$243, 0), MATCH('Cyclical_after overrides'!AM$1, F_Inputs_cyclical!$A$1:$BE$1, 0))),
Cyclical_overrides!AM177)</f>
        <v>16.577000000000002</v>
      </c>
      <c r="AN177" s="72" t="str">
        <f>IF(Cyclical_overrides!AN177 = "",
IF(INDEX(F_Inputs_cyclical!$A$1:$BE$243, MATCH('Cyclical_after overrides'!$A177, F_Inputs_cyclical!$A$1:$A$243, 0), MATCH('Cyclical_after overrides'!AN$1, F_Inputs_cyclical!$A$1:$BE$1, 0))="", "", INDEX(F_Inputs_cyclical!$A$1:$BE$243, MATCH('Cyclical_after overrides'!$A177, F_Inputs_cyclical!$A$1:$A$243, 0), MATCH('Cyclical_after overrides'!AN$1, F_Inputs_cyclical!$A$1:$BE$1, 0))),
Cyclical_overrides!AN177)</f>
        <v/>
      </c>
      <c r="AO177" s="72">
        <f>IF(Cyclical_overrides!AO177 = "",
IF(INDEX(F_Inputs_cyclical!$A$1:$BE$243, MATCH('Cyclical_after overrides'!$A177, F_Inputs_cyclical!$A$1:$A$243, 0), MATCH('Cyclical_after overrides'!AO$1, F_Inputs_cyclical!$A$1:$BE$1, 0))="", "", INDEX(F_Inputs_cyclical!$A$1:$BE$243, MATCH('Cyclical_after overrides'!$A177, F_Inputs_cyclical!$A$1:$A$243, 0), MATCH('Cyclical_after overrides'!AO$1, F_Inputs_cyclical!$A$1:$BE$1, 0))),
Cyclical_overrides!AO177)</f>
        <v>0.68799999999999994</v>
      </c>
      <c r="AP177" s="72">
        <f>IF(Cyclical_overrides!AP177 = "",
IF(INDEX(F_Inputs_cyclical!$A$1:$BE$243, MATCH('Cyclical_after overrides'!$A177, F_Inputs_cyclical!$A$1:$A$243, 0), MATCH('Cyclical_after overrides'!AP$1, F_Inputs_cyclical!$A$1:$BE$1, 0))="", "", INDEX(F_Inputs_cyclical!$A$1:$BE$243, MATCH('Cyclical_after overrides'!$A177, F_Inputs_cyclical!$A$1:$A$243, 0), MATCH('Cyclical_after overrides'!AP$1, F_Inputs_cyclical!$A$1:$BE$1, 0))),
Cyclical_overrides!AP177)</f>
        <v>6.1040000000000001</v>
      </c>
      <c r="AQ177" s="72" t="str">
        <f>IF(Cyclical_overrides!AQ177 = "",
IF(INDEX(F_Inputs_cyclical!$A$1:$BE$243, MATCH('Cyclical_after overrides'!$A177, F_Inputs_cyclical!$A$1:$A$243, 0), MATCH('Cyclical_after overrides'!AQ$1, F_Inputs_cyclical!$A$1:$BE$1, 0))="", "", INDEX(F_Inputs_cyclical!$A$1:$BE$243, MATCH('Cyclical_after overrides'!$A177, F_Inputs_cyclical!$A$1:$A$243, 0), MATCH('Cyclical_after overrides'!AQ$1, F_Inputs_cyclical!$A$1:$BE$1, 0))),
Cyclical_overrides!AQ177)</f>
        <v/>
      </c>
      <c r="AR177" s="72" t="str">
        <f>IF(Cyclical_overrides!AR177 = "",
IF(INDEX(F_Inputs_cyclical!$A$1:$BE$243, MATCH('Cyclical_after overrides'!$A177, F_Inputs_cyclical!$A$1:$A$243, 0), MATCH('Cyclical_after overrides'!AR$1, F_Inputs_cyclical!$A$1:$BE$1, 0))="", "", INDEX(F_Inputs_cyclical!$A$1:$BE$243, MATCH('Cyclical_after overrides'!$A177, F_Inputs_cyclical!$A$1:$A$243, 0), MATCH('Cyclical_after overrides'!AR$1, F_Inputs_cyclical!$A$1:$BE$1, 0))),
Cyclical_overrides!AR177)</f>
        <v/>
      </c>
      <c r="AS177" s="72" t="str">
        <f>IF(Cyclical_overrides!AS177 = "",
IF(INDEX(F_Inputs_cyclical!$A$1:$BE$243, MATCH('Cyclical_after overrides'!$A177, F_Inputs_cyclical!$A$1:$A$243, 0), MATCH('Cyclical_after overrides'!AS$1, F_Inputs_cyclical!$A$1:$BE$1, 0))="", "", INDEX(F_Inputs_cyclical!$A$1:$BE$243, MATCH('Cyclical_after overrides'!$A177, F_Inputs_cyclical!$A$1:$A$243, 0), MATCH('Cyclical_after overrides'!AS$1, F_Inputs_cyclical!$A$1:$BE$1, 0))),
Cyclical_overrides!AS177)</f>
        <v/>
      </c>
      <c r="AT177" s="72" t="str">
        <f>IF(Cyclical_overrides!AT177 = "",
IF(INDEX(F_Inputs_cyclical!$A$1:$BE$243, MATCH('Cyclical_after overrides'!$A177, F_Inputs_cyclical!$A$1:$A$243, 0), MATCH('Cyclical_after overrides'!AT$1, F_Inputs_cyclical!$A$1:$BE$1, 0))="", "", INDEX(F_Inputs_cyclical!$A$1:$BE$243, MATCH('Cyclical_after overrides'!$A177, F_Inputs_cyclical!$A$1:$A$243, 0), MATCH('Cyclical_after overrides'!AT$1, F_Inputs_cyclical!$A$1:$BE$1, 0))),
Cyclical_overrides!AT177)</f>
        <v/>
      </c>
      <c r="AU177" s="72" t="str">
        <f>IF(Cyclical_overrides!AU177 = "",
IF(INDEX(F_Inputs_cyclical!$A$1:$BE$243, MATCH('Cyclical_after overrides'!$A177, F_Inputs_cyclical!$A$1:$A$243, 0), MATCH('Cyclical_after overrides'!AU$1, F_Inputs_cyclical!$A$1:$BE$1, 0))="", "", INDEX(F_Inputs_cyclical!$A$1:$BE$243, MATCH('Cyclical_after overrides'!$A177, F_Inputs_cyclical!$A$1:$A$243, 0), MATCH('Cyclical_after overrides'!AU$1, F_Inputs_cyclical!$A$1:$BE$1, 0))),
Cyclical_overrides!AU177)</f>
        <v/>
      </c>
      <c r="AV177" s="72" t="str">
        <f>IF(Cyclical_overrides!AV177 = "",
IF(INDEX(F_Inputs_cyclical!$A$1:$BE$243, MATCH('Cyclical_after overrides'!$A177, F_Inputs_cyclical!$A$1:$A$243, 0), MATCH('Cyclical_after overrides'!AV$1, F_Inputs_cyclical!$A$1:$BE$1, 0))="", "", INDEX(F_Inputs_cyclical!$A$1:$BE$243, MATCH('Cyclical_after overrides'!$A177, F_Inputs_cyclical!$A$1:$A$243, 0), MATCH('Cyclical_after overrides'!AV$1, F_Inputs_cyclical!$A$1:$BE$1, 0))),
Cyclical_overrides!AV177)</f>
        <v/>
      </c>
      <c r="AW177" s="72">
        <f>IF(Cyclical_overrides!AW177 = "",
IF(INDEX(F_Inputs_cyclical!$A$1:$BE$243, MATCH('Cyclical_after overrides'!$A177, F_Inputs_cyclical!$A$1:$A$243, 0), MATCH('Cyclical_after overrides'!AW$1, F_Inputs_cyclical!$A$1:$BE$1, 0))="", "", INDEX(F_Inputs_cyclical!$A$1:$BE$243, MATCH('Cyclical_after overrides'!$A177, F_Inputs_cyclical!$A$1:$A$243, 0), MATCH('Cyclical_after overrides'!AW$1, F_Inputs_cyclical!$A$1:$BE$1, 0))),
Cyclical_overrides!AW177)</f>
        <v>1.0877412700751434</v>
      </c>
      <c r="AX177" s="72">
        <f>IF(Cyclical_overrides!AX177 = "",
IF(INDEX(F_Inputs_cyclical!$A$1:$BE$243, MATCH('Cyclical_after overrides'!$A177, F_Inputs_cyclical!$A$1:$A$243, 0), MATCH('Cyclical_after overrides'!AX$1, F_Inputs_cyclical!$A$1:$BE$1, 0))="", "", INDEX(F_Inputs_cyclical!$A$1:$BE$243, MATCH('Cyclical_after overrides'!$A177, F_Inputs_cyclical!$A$1:$A$243, 0), MATCH('Cyclical_after overrides'!AX$1, F_Inputs_cyclical!$A$1:$BE$1, 0))),
Cyclical_overrides!AX177)</f>
        <v>22.302861771556298</v>
      </c>
      <c r="AY177" s="72">
        <f>IF(Cyclical_overrides!AY177 = "",
IF(INDEX(F_Inputs_cyclical!$A$1:$BE$243, MATCH('Cyclical_after overrides'!$A177, F_Inputs_cyclical!$A$1:$A$243, 0), MATCH('Cyclical_after overrides'!AY$1, F_Inputs_cyclical!$A$1:$BE$1, 0))="", "", INDEX(F_Inputs_cyclical!$A$1:$BE$243, MATCH('Cyclical_after overrides'!$A177, F_Inputs_cyclical!$A$1:$A$243, 0), MATCH('Cyclical_after overrides'!AY$1, F_Inputs_cyclical!$A$1:$BE$1, 0))),
Cyclical_overrides!AY177)</f>
        <v>135.62351354754233</v>
      </c>
      <c r="AZ177" s="72">
        <f>IF(Cyclical_overrides!AZ177 = "",
IF(INDEX(F_Inputs_cyclical!$A$1:$BE$243, MATCH('Cyclical_after overrides'!$A177, F_Inputs_cyclical!$A$1:$A$243, 0), MATCH('Cyclical_after overrides'!AZ$1, F_Inputs_cyclical!$A$1:$BE$1, 0))="", "", INDEX(F_Inputs_cyclical!$A$1:$BE$243, MATCH('Cyclical_after overrides'!$A177, F_Inputs_cyclical!$A$1:$A$243, 0), MATCH('Cyclical_after overrides'!AZ$1, F_Inputs_cyclical!$A$1:$BE$1, 0))),
Cyclical_overrides!AZ177)</f>
        <v>2.2401026726876028</v>
      </c>
      <c r="BA177" s="72">
        <f>IF(Cyclical_overrides!BA177 = "",
IF(INDEX(F_Inputs_cyclical!$A$1:$BE$243, MATCH('Cyclical_after overrides'!$A177, F_Inputs_cyclical!$A$1:$A$243, 0), MATCH('Cyclical_after overrides'!BA$1, F_Inputs_cyclical!$A$1:$BE$1, 0))="", "", INDEX(F_Inputs_cyclical!$A$1:$BE$243, MATCH('Cyclical_after overrides'!$A177, F_Inputs_cyclical!$A$1:$A$243, 0), MATCH('Cyclical_after overrides'!BA$1, F_Inputs_cyclical!$A$1:$BE$1, 0))),
Cyclical_overrides!BA177)</f>
        <v>13.919114777003761</v>
      </c>
      <c r="BB177" s="72">
        <f>IF(Cyclical_overrides!BB177 = "",
IF(INDEX(F_Inputs_cyclical!$A$1:$BE$243, MATCH('Cyclical_after overrides'!$A177, F_Inputs_cyclical!$A$1:$A$243, 0), MATCH('Cyclical_after overrides'!BB$1, F_Inputs_cyclical!$A$1:$BE$1, 0))="", "", INDEX(F_Inputs_cyclical!$A$1:$BE$243, MATCH('Cyclical_after overrides'!$A177, F_Inputs_cyclical!$A$1:$A$243, 0), MATCH('Cyclical_after overrides'!BB$1, F_Inputs_cyclical!$A$1:$BE$1, 0))),
Cyclical_overrides!BB177)</f>
        <v>13.919114777003761</v>
      </c>
      <c r="BC177" s="72">
        <f>IF(Cyclical_overrides!BC177 = "",
IF(INDEX(F_Inputs_cyclical!$A$1:$BE$243, MATCH('Cyclical_after overrides'!$A177, F_Inputs_cyclical!$A$1:$A$243, 0), MATCH('Cyclical_after overrides'!BC$1, F_Inputs_cyclical!$A$1:$BE$1, 0))="", "", INDEX(F_Inputs_cyclical!$A$1:$BE$243, MATCH('Cyclical_after overrides'!$A177, F_Inputs_cyclical!$A$1:$A$243, 0), MATCH('Cyclical_after overrides'!BC$1, F_Inputs_cyclical!$A$1:$BE$1, 0))),
Cyclical_overrides!BC177)</f>
        <v>11.760390408961008</v>
      </c>
      <c r="BD177" s="72">
        <f>IF(Cyclical_overrides!BD177 = "",
IF(INDEX(F_Inputs_cyclical!$A$1:$BE$243, MATCH('Cyclical_after overrides'!$A177, F_Inputs_cyclical!$A$1:$A$243, 0), MATCH('Cyclical_after overrides'!BD$1, F_Inputs_cyclical!$A$1:$BE$1, 0))="", "", INDEX(F_Inputs_cyclical!$A$1:$BE$243, MATCH('Cyclical_after overrides'!$A177, F_Inputs_cyclical!$A$1:$A$243, 0), MATCH('Cyclical_after overrides'!BD$1, F_Inputs_cyclical!$A$1:$BE$1, 0))),
Cyclical_overrides!BD177)</f>
        <v>1291.9259999999999</v>
      </c>
      <c r="BE177" s="194"/>
    </row>
    <row r="178" spans="1:57" x14ac:dyDescent="0.4">
      <c r="A178" s="63" t="str">
        <f t="shared" si="2"/>
        <v>SVE23</v>
      </c>
      <c r="B178" s="63" t="s">
        <v>433</v>
      </c>
      <c r="C178" s="63" t="s">
        <v>261</v>
      </c>
      <c r="D178" s="72">
        <f>IF(Cyclical_overrides!D178 = "",
IF(INDEX(F_Inputs_cyclical!$A$1:$BE$243, MATCH('Cyclical_after overrides'!$A178, F_Inputs_cyclical!$A$1:$A$243, 0), MATCH('Cyclical_after overrides'!D$1, F_Inputs_cyclical!$A$1:$BE$1, 0))="", "", INDEX(F_Inputs_cyclical!$A$1:$BE$243, MATCH('Cyclical_after overrides'!$A178, F_Inputs_cyclical!$A$1:$A$243, 0), MATCH('Cyclical_after overrides'!D$1, F_Inputs_cyclical!$A$1:$BE$1, 0))),
Cyclical_overrides!D178)</f>
        <v>33.484999999999999</v>
      </c>
      <c r="E178" s="72">
        <f>IF(Cyclical_overrides!E178 = "",
IF(INDEX(F_Inputs_cyclical!$A$1:$BE$243, MATCH('Cyclical_after overrides'!$A178, F_Inputs_cyclical!$A$1:$A$243, 0), MATCH('Cyclical_after overrides'!E$1, F_Inputs_cyclical!$A$1:$BE$1, 0))="", "", INDEX(F_Inputs_cyclical!$A$1:$BE$243, MATCH('Cyclical_after overrides'!$A178, F_Inputs_cyclical!$A$1:$A$243, 0), MATCH('Cyclical_after overrides'!E$1, F_Inputs_cyclical!$A$1:$BE$1, 0))),
Cyclical_overrides!E178)</f>
        <v>8.1349999999999998</v>
      </c>
      <c r="F178" s="72">
        <f>IF(Cyclical_overrides!F178 = "",
IF(INDEX(F_Inputs_cyclical!$A$1:$BE$243, MATCH('Cyclical_after overrides'!$A178, F_Inputs_cyclical!$A$1:$A$243, 0), MATCH('Cyclical_after overrides'!F$1, F_Inputs_cyclical!$A$1:$BE$1, 0))="", "", INDEX(F_Inputs_cyclical!$A$1:$BE$243, MATCH('Cyclical_after overrides'!$A178, F_Inputs_cyclical!$A$1:$A$243, 0), MATCH('Cyclical_after overrides'!F$1, F_Inputs_cyclical!$A$1:$BE$1, 0))),
Cyclical_overrides!F178)</f>
        <v>23.29</v>
      </c>
      <c r="G178" s="72">
        <f>IF(Cyclical_overrides!G178 = "",
IF(INDEX(F_Inputs_cyclical!$A$1:$BE$243, MATCH('Cyclical_after overrides'!$A178, F_Inputs_cyclical!$A$1:$A$243, 0), MATCH('Cyclical_after overrides'!G$1, F_Inputs_cyclical!$A$1:$BE$1, 0))="", "", INDEX(F_Inputs_cyclical!$A$1:$BE$243, MATCH('Cyclical_after overrides'!$A178, F_Inputs_cyclical!$A$1:$A$243, 0), MATCH('Cyclical_after overrides'!G$1, F_Inputs_cyclical!$A$1:$BE$1, 0))),
Cyclical_overrides!G178)</f>
        <v>5.0860000000000003</v>
      </c>
      <c r="H178" s="72">
        <f>IF(Cyclical_overrides!H178 = "",
IF(INDEX(F_Inputs_cyclical!$A$1:$BE$243, MATCH('Cyclical_after overrides'!$A178, F_Inputs_cyclical!$A$1:$A$243, 0), MATCH('Cyclical_after overrides'!H$1, F_Inputs_cyclical!$A$1:$BE$1, 0))="", "", INDEX(F_Inputs_cyclical!$A$1:$BE$243, MATCH('Cyclical_after overrides'!$A178, F_Inputs_cyclical!$A$1:$A$243, 0), MATCH('Cyclical_after overrides'!H$1, F_Inputs_cyclical!$A$1:$BE$1, 0))),
Cyclical_overrides!H178)</f>
        <v>0.49199999999999999</v>
      </c>
      <c r="I178" s="72">
        <f>IF(Cyclical_overrides!I178 = "",
IF(INDEX(F_Inputs_cyclical!$A$1:$BE$243, MATCH('Cyclical_after overrides'!$A178, F_Inputs_cyclical!$A$1:$A$243, 0), MATCH('Cyclical_after overrides'!I$1, F_Inputs_cyclical!$A$1:$BE$1, 0))="", "", INDEX(F_Inputs_cyclical!$A$1:$BE$243, MATCH('Cyclical_after overrides'!$A178, F_Inputs_cyclical!$A$1:$A$243, 0), MATCH('Cyclical_after overrides'!I$1, F_Inputs_cyclical!$A$1:$BE$1, 0))),
Cyclical_overrides!I178)</f>
        <v>0</v>
      </c>
      <c r="J178" s="72" t="str">
        <f>IF(Cyclical_overrides!J178 = "",
IF(INDEX(F_Inputs_cyclical!$A$1:$BE$243, MATCH('Cyclical_after overrides'!$A178, F_Inputs_cyclical!$A$1:$A$243, 0), MATCH('Cyclical_after overrides'!J$1, F_Inputs_cyclical!$A$1:$BE$1, 0))="", "", INDEX(F_Inputs_cyclical!$A$1:$BE$243, MATCH('Cyclical_after overrides'!$A178, F_Inputs_cyclical!$A$1:$A$243, 0), MATCH('Cyclical_after overrides'!J$1, F_Inputs_cyclical!$A$1:$BE$1, 0))),
Cyclical_overrides!J178)</f>
        <v/>
      </c>
      <c r="K178" s="72">
        <f>IF(Cyclical_overrides!K178 = "",
IF(INDEX(F_Inputs_cyclical!$A$1:$BE$243, MATCH('Cyclical_after overrides'!$A178, F_Inputs_cyclical!$A$1:$A$243, 0), MATCH('Cyclical_after overrides'!K$1, F_Inputs_cyclical!$A$1:$BE$1, 0))="", "", INDEX(F_Inputs_cyclical!$A$1:$BE$243, MATCH('Cyclical_after overrides'!$A178, F_Inputs_cyclical!$A$1:$A$243, 0), MATCH('Cyclical_after overrides'!K$1, F_Inputs_cyclical!$A$1:$BE$1, 0))),
Cyclical_overrides!K178)</f>
        <v>21.181999999999999</v>
      </c>
      <c r="L178" s="72" t="str">
        <f>IF(Cyclical_overrides!L178 = "",
IF(INDEX(F_Inputs_cyclical!$A$1:$BE$243, MATCH('Cyclical_after overrides'!$A178, F_Inputs_cyclical!$A$1:$A$243, 0), MATCH('Cyclical_after overrides'!L$1, F_Inputs_cyclical!$A$1:$BE$1, 0))="", "", INDEX(F_Inputs_cyclical!$A$1:$BE$243, MATCH('Cyclical_after overrides'!$A178, F_Inputs_cyclical!$A$1:$A$243, 0), MATCH('Cyclical_after overrides'!L$1, F_Inputs_cyclical!$A$1:$BE$1, 0))),
Cyclical_overrides!L178)</f>
        <v/>
      </c>
      <c r="M178" s="72" t="str">
        <f>IF(Cyclical_overrides!M178 = "",
IF(INDEX(F_Inputs_cyclical!$A$1:$BE$243, MATCH('Cyclical_after overrides'!$A178, F_Inputs_cyclical!$A$1:$A$243, 0), MATCH('Cyclical_after overrides'!M$1, F_Inputs_cyclical!$A$1:$BE$1, 0))="", "", INDEX(F_Inputs_cyclical!$A$1:$BE$243, MATCH('Cyclical_after overrides'!$A178, F_Inputs_cyclical!$A$1:$A$243, 0), MATCH('Cyclical_after overrides'!M$1, F_Inputs_cyclical!$A$1:$BE$1, 0))),
Cyclical_overrides!M178)</f>
        <v/>
      </c>
      <c r="N178" s="72" t="str">
        <f>IF(Cyclical_overrides!N178 = "",
IF(INDEX(F_Inputs_cyclical!$A$1:$BE$243, MATCH('Cyclical_after overrides'!$A178, F_Inputs_cyclical!$A$1:$A$243, 0), MATCH('Cyclical_after overrides'!N$1, F_Inputs_cyclical!$A$1:$BE$1, 0))="", "", INDEX(F_Inputs_cyclical!$A$1:$BE$243, MATCH('Cyclical_after overrides'!$A178, F_Inputs_cyclical!$A$1:$A$243, 0), MATCH('Cyclical_after overrides'!N$1, F_Inputs_cyclical!$A$1:$BE$1, 0))),
Cyclical_overrides!N178)</f>
        <v/>
      </c>
      <c r="O178" s="72" t="str">
        <f>IF(Cyclical_overrides!O178 = "",
IF(INDEX(F_Inputs_cyclical!$A$1:$BE$243, MATCH('Cyclical_after overrides'!$A178, F_Inputs_cyclical!$A$1:$A$243, 0), MATCH('Cyclical_after overrides'!O$1, F_Inputs_cyclical!$A$1:$BE$1, 0))="", "", INDEX(F_Inputs_cyclical!$A$1:$BE$243, MATCH('Cyclical_after overrides'!$A178, F_Inputs_cyclical!$A$1:$A$243, 0), MATCH('Cyclical_after overrides'!O$1, F_Inputs_cyclical!$A$1:$BE$1, 0))),
Cyclical_overrides!O178)</f>
        <v/>
      </c>
      <c r="P178" s="72" t="str">
        <f>IF(Cyclical_overrides!P178 = "",
IF(INDEX(F_Inputs_cyclical!$A$1:$BE$243, MATCH('Cyclical_after overrides'!$A178, F_Inputs_cyclical!$A$1:$A$243, 0), MATCH('Cyclical_after overrides'!P$1, F_Inputs_cyclical!$A$1:$BE$1, 0))="", "", INDEX(F_Inputs_cyclical!$A$1:$BE$243, MATCH('Cyclical_after overrides'!$A178, F_Inputs_cyclical!$A$1:$A$243, 0), MATCH('Cyclical_after overrides'!P$1, F_Inputs_cyclical!$A$1:$BE$1, 0))),
Cyclical_overrides!P178)</f>
        <v/>
      </c>
      <c r="Q178" s="72" t="str">
        <f>IF(Cyclical_overrides!Q178 = "",
IF(INDEX(F_Inputs_cyclical!$A$1:$BE$243, MATCH('Cyclical_after overrides'!$A178, F_Inputs_cyclical!$A$1:$A$243, 0), MATCH('Cyclical_after overrides'!Q$1, F_Inputs_cyclical!$A$1:$BE$1, 0))="", "", INDEX(F_Inputs_cyclical!$A$1:$BE$243, MATCH('Cyclical_after overrides'!$A178, F_Inputs_cyclical!$A$1:$A$243, 0), MATCH('Cyclical_after overrides'!Q$1, F_Inputs_cyclical!$A$1:$BE$1, 0))),
Cyclical_overrides!Q178)</f>
        <v/>
      </c>
      <c r="R178" s="72" t="str">
        <f>IF(Cyclical_overrides!R178 = "",
IF(INDEX(F_Inputs_cyclical!$A$1:$BE$243, MATCH('Cyclical_after overrides'!$A178, F_Inputs_cyclical!$A$1:$A$243, 0), MATCH('Cyclical_after overrides'!R$1, F_Inputs_cyclical!$A$1:$BE$1, 0))="", "", INDEX(F_Inputs_cyclical!$A$1:$BE$243, MATCH('Cyclical_after overrides'!$A178, F_Inputs_cyclical!$A$1:$A$243, 0), MATCH('Cyclical_after overrides'!R$1, F_Inputs_cyclical!$A$1:$BE$1, 0))),
Cyclical_overrides!R178)</f>
        <v/>
      </c>
      <c r="S178" s="72" t="str">
        <f>IF(Cyclical_overrides!S178 = "",
IF(INDEX(F_Inputs_cyclical!$A$1:$BE$243, MATCH('Cyclical_after overrides'!$A178, F_Inputs_cyclical!$A$1:$A$243, 0), MATCH('Cyclical_after overrides'!S$1, F_Inputs_cyclical!$A$1:$BE$1, 0))="", "", INDEX(F_Inputs_cyclical!$A$1:$BE$243, MATCH('Cyclical_after overrides'!$A178, F_Inputs_cyclical!$A$1:$A$243, 0), MATCH('Cyclical_after overrides'!S$1, F_Inputs_cyclical!$A$1:$BE$1, 0))),
Cyclical_overrides!S178)</f>
        <v/>
      </c>
      <c r="T178" s="72" t="str">
        <f>IF(Cyclical_overrides!T178 = "",
IF(INDEX(F_Inputs_cyclical!$A$1:$BE$243, MATCH('Cyclical_after overrides'!$A178, F_Inputs_cyclical!$A$1:$A$243, 0), MATCH('Cyclical_after overrides'!T$1, F_Inputs_cyclical!$A$1:$BE$1, 0))="", "", INDEX(F_Inputs_cyclical!$A$1:$BE$243, MATCH('Cyclical_after overrides'!$A178, F_Inputs_cyclical!$A$1:$A$243, 0), MATCH('Cyclical_after overrides'!T$1, F_Inputs_cyclical!$A$1:$BE$1, 0))),
Cyclical_overrides!T178)</f>
        <v/>
      </c>
      <c r="U178" s="72" t="str">
        <f>IF(Cyclical_overrides!U178 = "",
IF(INDEX(F_Inputs_cyclical!$A$1:$BE$243, MATCH('Cyclical_after overrides'!$A178, F_Inputs_cyclical!$A$1:$A$243, 0), MATCH('Cyclical_after overrides'!U$1, F_Inputs_cyclical!$A$1:$BE$1, 0))="", "", INDEX(F_Inputs_cyclical!$A$1:$BE$243, MATCH('Cyclical_after overrides'!$A178, F_Inputs_cyclical!$A$1:$A$243, 0), MATCH('Cyclical_after overrides'!U$1, F_Inputs_cyclical!$A$1:$BE$1, 0))),
Cyclical_overrides!U178)</f>
        <v/>
      </c>
      <c r="V178" s="72">
        <f>IF(Cyclical_overrides!V178 = "",
IF(INDEX(F_Inputs_cyclical!$A$1:$BE$243, MATCH('Cyclical_after overrides'!$A178, F_Inputs_cyclical!$A$1:$A$243, 0), MATCH('Cyclical_after overrides'!V$1, F_Inputs_cyclical!$A$1:$BE$1, 0))="", "", INDEX(F_Inputs_cyclical!$A$1:$BE$243, MATCH('Cyclical_after overrides'!$A178, F_Inputs_cyclical!$A$1:$A$243, 0), MATCH('Cyclical_after overrides'!V$1, F_Inputs_cyclical!$A$1:$BE$1, 0))),
Cyclical_overrides!V178)</f>
        <v>140.20400000000001</v>
      </c>
      <c r="W178" s="72">
        <f>IF(Cyclical_overrides!W178 = "",
IF(INDEX(F_Inputs_cyclical!$A$1:$BE$243, MATCH('Cyclical_after overrides'!$A178, F_Inputs_cyclical!$A$1:$A$243, 0), MATCH('Cyclical_after overrides'!W$1, F_Inputs_cyclical!$A$1:$BE$1, 0))="", "", INDEX(F_Inputs_cyclical!$A$1:$BE$243, MATCH('Cyclical_after overrides'!$A178, F_Inputs_cyclical!$A$1:$A$243, 0), MATCH('Cyclical_after overrides'!W$1, F_Inputs_cyclical!$A$1:$BE$1, 0))),
Cyclical_overrides!W178)</f>
        <v>164.99600000000001</v>
      </c>
      <c r="X178" s="72">
        <f>IF(Cyclical_overrides!X178 = "",
IF(INDEX(F_Inputs_cyclical!$A$1:$BE$243, MATCH('Cyclical_after overrides'!$A178, F_Inputs_cyclical!$A$1:$A$243, 0), MATCH('Cyclical_after overrides'!X$1, F_Inputs_cyclical!$A$1:$BE$1, 0))="", "", INDEX(F_Inputs_cyclical!$A$1:$BE$243, MATCH('Cyclical_after overrides'!$A178, F_Inputs_cyclical!$A$1:$A$243, 0), MATCH('Cyclical_after overrides'!X$1, F_Inputs_cyclical!$A$1:$BE$1, 0))),
Cyclical_overrides!X178)</f>
        <v>399.84500000000003</v>
      </c>
      <c r="Y178" s="72">
        <f>IF(Cyclical_overrides!Y178 = "",
IF(INDEX(F_Inputs_cyclical!$A$1:$BE$243, MATCH('Cyclical_after overrides'!$A178, F_Inputs_cyclical!$A$1:$A$243, 0), MATCH('Cyclical_after overrides'!Y$1, F_Inputs_cyclical!$A$1:$BE$1, 0))="", "", INDEX(F_Inputs_cyclical!$A$1:$BE$243, MATCH('Cyclical_after overrides'!$A178, F_Inputs_cyclical!$A$1:$A$243, 0), MATCH('Cyclical_after overrides'!Y$1, F_Inputs_cyclical!$A$1:$BE$1, 0))),
Cyclical_overrides!Y178)</f>
        <v>327.32499999999999</v>
      </c>
      <c r="Z178" s="72">
        <f>IF(Cyclical_overrides!Z178 = "",
IF(INDEX(F_Inputs_cyclical!$A$1:$BE$243, MATCH('Cyclical_after overrides'!$A178, F_Inputs_cyclical!$A$1:$A$243, 0), MATCH('Cyclical_after overrides'!Z$1, F_Inputs_cyclical!$A$1:$BE$1, 0))="", "", INDEX(F_Inputs_cyclical!$A$1:$BE$243, MATCH('Cyclical_after overrides'!$A178, F_Inputs_cyclical!$A$1:$A$243, 0), MATCH('Cyclical_after overrides'!Z$1, F_Inputs_cyclical!$A$1:$BE$1, 0))),
Cyclical_overrides!Z178)</f>
        <v>1550.2619999999999</v>
      </c>
      <c r="AA178" s="72">
        <f>IF(Cyclical_overrides!AA178 = "",
IF(INDEX(F_Inputs_cyclical!$A$1:$BE$243, MATCH('Cyclical_after overrides'!$A178, F_Inputs_cyclical!$A$1:$A$243, 0), MATCH('Cyclical_after overrides'!AA$1, F_Inputs_cyclical!$A$1:$BE$1, 0))="", "", INDEX(F_Inputs_cyclical!$A$1:$BE$243, MATCH('Cyclical_after overrides'!$A178, F_Inputs_cyclical!$A$1:$A$243, 0), MATCH('Cyclical_after overrides'!AA$1, F_Inputs_cyclical!$A$1:$BE$1, 0))),
Cyclical_overrides!AA178)</f>
        <v>1582.6489999999999</v>
      </c>
      <c r="AB178" s="72" t="str">
        <f>IF(Cyclical_overrides!AB178 = "",
IF(INDEX(F_Inputs_cyclical!$A$1:$BE$243, MATCH('Cyclical_after overrides'!$A178, F_Inputs_cyclical!$A$1:$A$243, 0), MATCH('Cyclical_after overrides'!AB$1, F_Inputs_cyclical!$A$1:$BE$1, 0))="", "", INDEX(F_Inputs_cyclical!$A$1:$BE$243, MATCH('Cyclical_after overrides'!$A178, F_Inputs_cyclical!$A$1:$A$243, 0), MATCH('Cyclical_after overrides'!AB$1, F_Inputs_cyclical!$A$1:$BE$1, 0))),
Cyclical_overrides!AB178)</f>
        <v/>
      </c>
      <c r="AC178" s="72">
        <f>IF(Cyclical_overrides!AC178 = "",
IF(INDEX(F_Inputs_cyclical!$A$1:$BE$243, MATCH('Cyclical_after overrides'!$A178, F_Inputs_cyclical!$A$1:$A$243, 0), MATCH('Cyclical_after overrides'!AC$1, F_Inputs_cyclical!$A$1:$BE$1, 0))="", "", INDEX(F_Inputs_cyclical!$A$1:$BE$243, MATCH('Cyclical_after overrides'!$A178, F_Inputs_cyclical!$A$1:$A$243, 0), MATCH('Cyclical_after overrides'!AC$1, F_Inputs_cyclical!$A$1:$BE$1, 0))),
Cyclical_overrides!AC178)</f>
        <v>102.92100000000001</v>
      </c>
      <c r="AD178" s="72">
        <f>IF(Cyclical_overrides!AD178 = "",
IF(INDEX(F_Inputs_cyclical!$A$1:$BE$243, MATCH('Cyclical_after overrides'!$A178, F_Inputs_cyclical!$A$1:$A$243, 0), MATCH('Cyclical_after overrides'!AD$1, F_Inputs_cyclical!$A$1:$BE$1, 0))="", "", INDEX(F_Inputs_cyclical!$A$1:$BE$243, MATCH('Cyclical_after overrides'!$A178, F_Inputs_cyclical!$A$1:$A$243, 0), MATCH('Cyclical_after overrides'!AD$1, F_Inputs_cyclical!$A$1:$BE$1, 0))),
Cyclical_overrides!AD178)</f>
        <v>0</v>
      </c>
      <c r="AE178" s="72">
        <f>IF(Cyclical_overrides!AE178 = "",
IF(INDEX(F_Inputs_cyclical!$A$1:$BE$243, MATCH('Cyclical_after overrides'!$A178, F_Inputs_cyclical!$A$1:$A$243, 0), MATCH('Cyclical_after overrides'!AE$1, F_Inputs_cyclical!$A$1:$BE$1, 0))="", "", INDEX(F_Inputs_cyclical!$A$1:$BE$243, MATCH('Cyclical_after overrides'!$A178, F_Inputs_cyclical!$A$1:$A$243, 0), MATCH('Cyclical_after overrides'!AE$1, F_Inputs_cyclical!$A$1:$BE$1, 0))),
Cyclical_overrides!AE178)</f>
        <v>0.33200000000000002</v>
      </c>
      <c r="AF178" s="72">
        <f>IF(Cyclical_overrides!AF178 = "",
IF(INDEX(F_Inputs_cyclical!$A$1:$BE$243, MATCH('Cyclical_after overrides'!$A178, F_Inputs_cyclical!$A$1:$A$243, 0), MATCH('Cyclical_after overrides'!AF$1, F_Inputs_cyclical!$A$1:$BE$1, 0))="", "", INDEX(F_Inputs_cyclical!$A$1:$BE$243, MATCH('Cyclical_after overrides'!$A178, F_Inputs_cyclical!$A$1:$A$243, 0), MATCH('Cyclical_after overrides'!AF$1, F_Inputs_cyclical!$A$1:$BE$1, 0))),
Cyclical_overrides!AF178)</f>
        <v>7.726</v>
      </c>
      <c r="AG178" s="72">
        <f>IF(Cyclical_overrides!AG178 = "",
IF(INDEX(F_Inputs_cyclical!$A$1:$BE$243, MATCH('Cyclical_after overrides'!$A178, F_Inputs_cyclical!$A$1:$A$243, 0), MATCH('Cyclical_after overrides'!AG$1, F_Inputs_cyclical!$A$1:$BE$1, 0))="", "", INDEX(F_Inputs_cyclical!$A$1:$BE$243, MATCH('Cyclical_after overrides'!$A178, F_Inputs_cyclical!$A$1:$A$243, 0), MATCH('Cyclical_after overrides'!AG$1, F_Inputs_cyclical!$A$1:$BE$1, 0))),
Cyclical_overrides!AG178)</f>
        <v>0.72399999999999998</v>
      </c>
      <c r="AH178" s="72">
        <f>IF(Cyclical_overrides!AH178 = "",
IF(INDEX(F_Inputs_cyclical!$A$1:$BE$243, MATCH('Cyclical_after overrides'!$A178, F_Inputs_cyclical!$A$1:$A$243, 0), MATCH('Cyclical_after overrides'!AH$1, F_Inputs_cyclical!$A$1:$BE$1, 0))="", "", INDEX(F_Inputs_cyclical!$A$1:$BE$243, MATCH('Cyclical_after overrides'!$A178, F_Inputs_cyclical!$A$1:$A$243, 0), MATCH('Cyclical_after overrides'!AH$1, F_Inputs_cyclical!$A$1:$BE$1, 0))),
Cyclical_overrides!AH178)</f>
        <v>9.2889999999999997</v>
      </c>
      <c r="AI178" s="72">
        <f>IF(Cyclical_overrides!AI178 = "",
IF(INDEX(F_Inputs_cyclical!$A$1:$BE$243, MATCH('Cyclical_after overrides'!$A178, F_Inputs_cyclical!$A$1:$A$243, 0), MATCH('Cyclical_after overrides'!AI$1, F_Inputs_cyclical!$A$1:$BE$1, 0))="", "", INDEX(F_Inputs_cyclical!$A$1:$BE$243, MATCH('Cyclical_after overrides'!$A178, F_Inputs_cyclical!$A$1:$A$243, 0), MATCH('Cyclical_after overrides'!AI$1, F_Inputs_cyclical!$A$1:$BE$1, 0))),
Cyclical_overrides!AI178)</f>
        <v>51.790999999999997</v>
      </c>
      <c r="AJ178" s="72">
        <f>IF(Cyclical_overrides!AJ178 = "",
IF(INDEX(F_Inputs_cyclical!$A$1:$BE$243, MATCH('Cyclical_after overrides'!$A178, F_Inputs_cyclical!$A$1:$A$243, 0), MATCH('Cyclical_after overrides'!AJ$1, F_Inputs_cyclical!$A$1:$BE$1, 0))="", "", INDEX(F_Inputs_cyclical!$A$1:$BE$243, MATCH('Cyclical_after overrides'!$A178, F_Inputs_cyclical!$A$1:$A$243, 0), MATCH('Cyclical_after overrides'!AJ$1, F_Inputs_cyclical!$A$1:$BE$1, 0))),
Cyclical_overrides!AJ178)</f>
        <v>0.13900000000000001</v>
      </c>
      <c r="AK178" s="72">
        <f>IF(Cyclical_overrides!AK178 = "",
IF(INDEX(F_Inputs_cyclical!$A$1:$BE$243, MATCH('Cyclical_after overrides'!$A178, F_Inputs_cyclical!$A$1:$A$243, 0), MATCH('Cyclical_after overrides'!AK$1, F_Inputs_cyclical!$A$1:$BE$1, 0))="", "", INDEX(F_Inputs_cyclical!$A$1:$BE$243, MATCH('Cyclical_after overrides'!$A178, F_Inputs_cyclical!$A$1:$A$243, 0), MATCH('Cyclical_after overrides'!AK$1, F_Inputs_cyclical!$A$1:$BE$1, 0))),
Cyclical_overrides!AK178)</f>
        <v>0.14399999999999999</v>
      </c>
      <c r="AL178" s="72">
        <f>IF(Cyclical_overrides!AL178 = "",
IF(INDEX(F_Inputs_cyclical!$A$1:$BE$243, MATCH('Cyclical_after overrides'!$A178, F_Inputs_cyclical!$A$1:$A$243, 0), MATCH('Cyclical_after overrides'!AL$1, F_Inputs_cyclical!$A$1:$BE$1, 0))="", "", INDEX(F_Inputs_cyclical!$A$1:$BE$243, MATCH('Cyclical_after overrides'!$A178, F_Inputs_cyclical!$A$1:$A$243, 0), MATCH('Cyclical_after overrides'!AL$1, F_Inputs_cyclical!$A$1:$BE$1, 0))),
Cyclical_overrides!AL178)</f>
        <v>5.9009999999999989</v>
      </c>
      <c r="AM178" s="72">
        <f>IF(Cyclical_overrides!AM178 = "",
IF(INDEX(F_Inputs_cyclical!$A$1:$BE$243, MATCH('Cyclical_after overrides'!$A178, F_Inputs_cyclical!$A$1:$A$243, 0), MATCH('Cyclical_after overrides'!AM$1, F_Inputs_cyclical!$A$1:$BE$1, 0))="", "", INDEX(F_Inputs_cyclical!$A$1:$BE$243, MATCH('Cyclical_after overrides'!$A178, F_Inputs_cyclical!$A$1:$A$243, 0), MATCH('Cyclical_after overrides'!AM$1, F_Inputs_cyclical!$A$1:$BE$1, 0))),
Cyclical_overrides!AM178)</f>
        <v>17.75</v>
      </c>
      <c r="AN178" s="72" t="str">
        <f>IF(Cyclical_overrides!AN178 = "",
IF(INDEX(F_Inputs_cyclical!$A$1:$BE$243, MATCH('Cyclical_after overrides'!$A178, F_Inputs_cyclical!$A$1:$A$243, 0), MATCH('Cyclical_after overrides'!AN$1, F_Inputs_cyclical!$A$1:$BE$1, 0))="", "", INDEX(F_Inputs_cyclical!$A$1:$BE$243, MATCH('Cyclical_after overrides'!$A178, F_Inputs_cyclical!$A$1:$A$243, 0), MATCH('Cyclical_after overrides'!AN$1, F_Inputs_cyclical!$A$1:$BE$1, 0))),
Cyclical_overrides!AN178)</f>
        <v/>
      </c>
      <c r="AO178" s="72">
        <f>IF(Cyclical_overrides!AO178 = "",
IF(INDEX(F_Inputs_cyclical!$A$1:$BE$243, MATCH('Cyclical_after overrides'!$A178, F_Inputs_cyclical!$A$1:$A$243, 0), MATCH('Cyclical_after overrides'!AO$1, F_Inputs_cyclical!$A$1:$BE$1, 0))="", "", INDEX(F_Inputs_cyclical!$A$1:$BE$243, MATCH('Cyclical_after overrides'!$A178, F_Inputs_cyclical!$A$1:$A$243, 0), MATCH('Cyclical_after overrides'!AO$1, F_Inputs_cyclical!$A$1:$BE$1, 0))),
Cyclical_overrides!AO178)</f>
        <v>0.48799999999999999</v>
      </c>
      <c r="AP178" s="72">
        <f>IF(Cyclical_overrides!AP178 = "",
IF(INDEX(F_Inputs_cyclical!$A$1:$BE$243, MATCH('Cyclical_after overrides'!$A178, F_Inputs_cyclical!$A$1:$A$243, 0), MATCH('Cyclical_after overrides'!AP$1, F_Inputs_cyclical!$A$1:$BE$1, 0))="", "", INDEX(F_Inputs_cyclical!$A$1:$BE$243, MATCH('Cyclical_after overrides'!$A178, F_Inputs_cyclical!$A$1:$A$243, 0), MATCH('Cyclical_after overrides'!AP$1, F_Inputs_cyclical!$A$1:$BE$1, 0))),
Cyclical_overrides!AP178)</f>
        <v>5.6959999999999997</v>
      </c>
      <c r="AQ178" s="72" t="str">
        <f>IF(Cyclical_overrides!AQ178 = "",
IF(INDEX(F_Inputs_cyclical!$A$1:$BE$243, MATCH('Cyclical_after overrides'!$A178, F_Inputs_cyclical!$A$1:$A$243, 0), MATCH('Cyclical_after overrides'!AQ$1, F_Inputs_cyclical!$A$1:$BE$1, 0))="", "", INDEX(F_Inputs_cyclical!$A$1:$BE$243, MATCH('Cyclical_after overrides'!$A178, F_Inputs_cyclical!$A$1:$A$243, 0), MATCH('Cyclical_after overrides'!AQ$1, F_Inputs_cyclical!$A$1:$BE$1, 0))),
Cyclical_overrides!AQ178)</f>
        <v/>
      </c>
      <c r="AR178" s="72" t="str">
        <f>IF(Cyclical_overrides!AR178 = "",
IF(INDEX(F_Inputs_cyclical!$A$1:$BE$243, MATCH('Cyclical_after overrides'!$A178, F_Inputs_cyclical!$A$1:$A$243, 0), MATCH('Cyclical_after overrides'!AR$1, F_Inputs_cyclical!$A$1:$BE$1, 0))="", "", INDEX(F_Inputs_cyclical!$A$1:$BE$243, MATCH('Cyclical_after overrides'!$A178, F_Inputs_cyclical!$A$1:$A$243, 0), MATCH('Cyclical_after overrides'!AR$1, F_Inputs_cyclical!$A$1:$BE$1, 0))),
Cyclical_overrides!AR178)</f>
        <v/>
      </c>
      <c r="AS178" s="72" t="str">
        <f>IF(Cyclical_overrides!AS178 = "",
IF(INDEX(F_Inputs_cyclical!$A$1:$BE$243, MATCH('Cyclical_after overrides'!$A178, F_Inputs_cyclical!$A$1:$A$243, 0), MATCH('Cyclical_after overrides'!AS$1, F_Inputs_cyclical!$A$1:$BE$1, 0))="", "", INDEX(F_Inputs_cyclical!$A$1:$BE$243, MATCH('Cyclical_after overrides'!$A178, F_Inputs_cyclical!$A$1:$A$243, 0), MATCH('Cyclical_after overrides'!AS$1, F_Inputs_cyclical!$A$1:$BE$1, 0))),
Cyclical_overrides!AS178)</f>
        <v/>
      </c>
      <c r="AT178" s="72" t="str">
        <f>IF(Cyclical_overrides!AT178 = "",
IF(INDEX(F_Inputs_cyclical!$A$1:$BE$243, MATCH('Cyclical_after overrides'!$A178, F_Inputs_cyclical!$A$1:$A$243, 0), MATCH('Cyclical_after overrides'!AT$1, F_Inputs_cyclical!$A$1:$BE$1, 0))="", "", INDEX(F_Inputs_cyclical!$A$1:$BE$243, MATCH('Cyclical_after overrides'!$A178, F_Inputs_cyclical!$A$1:$A$243, 0), MATCH('Cyclical_after overrides'!AT$1, F_Inputs_cyclical!$A$1:$BE$1, 0))),
Cyclical_overrides!AT178)</f>
        <v/>
      </c>
      <c r="AU178" s="72" t="str">
        <f>IF(Cyclical_overrides!AU178 = "",
IF(INDEX(F_Inputs_cyclical!$A$1:$BE$243, MATCH('Cyclical_after overrides'!$A178, F_Inputs_cyclical!$A$1:$A$243, 0), MATCH('Cyclical_after overrides'!AU$1, F_Inputs_cyclical!$A$1:$BE$1, 0))="", "", INDEX(F_Inputs_cyclical!$A$1:$BE$243, MATCH('Cyclical_after overrides'!$A178, F_Inputs_cyclical!$A$1:$A$243, 0), MATCH('Cyclical_after overrides'!AU$1, F_Inputs_cyclical!$A$1:$BE$1, 0))),
Cyclical_overrides!AU178)</f>
        <v/>
      </c>
      <c r="AV178" s="72" t="str">
        <f>IF(Cyclical_overrides!AV178 = "",
IF(INDEX(F_Inputs_cyclical!$A$1:$BE$243, MATCH('Cyclical_after overrides'!$A178, F_Inputs_cyclical!$A$1:$A$243, 0), MATCH('Cyclical_after overrides'!AV$1, F_Inputs_cyclical!$A$1:$BE$1, 0))="", "", INDEX(F_Inputs_cyclical!$A$1:$BE$243, MATCH('Cyclical_after overrides'!$A178, F_Inputs_cyclical!$A$1:$A$243, 0), MATCH('Cyclical_after overrides'!AV$1, F_Inputs_cyclical!$A$1:$BE$1, 0))),
Cyclical_overrides!AV178)</f>
        <v/>
      </c>
      <c r="AW178" s="72">
        <f>IF(Cyclical_overrides!AW178 = "",
IF(INDEX(F_Inputs_cyclical!$A$1:$BE$243, MATCH('Cyclical_after overrides'!$A178, F_Inputs_cyclical!$A$1:$A$243, 0), MATCH('Cyclical_after overrides'!AW$1, F_Inputs_cyclical!$A$1:$BE$1, 0))="", "", INDEX(F_Inputs_cyclical!$A$1:$BE$243, MATCH('Cyclical_after overrides'!$A178, F_Inputs_cyclical!$A$1:$A$243, 0), MATCH('Cyclical_after overrides'!AW$1, F_Inputs_cyclical!$A$1:$BE$1, 0))),
Cyclical_overrides!AW178)</f>
        <v>1</v>
      </c>
      <c r="AX178" s="72">
        <f>IF(Cyclical_overrides!AX178 = "",
IF(INDEX(F_Inputs_cyclical!$A$1:$BE$243, MATCH('Cyclical_after overrides'!$A178, F_Inputs_cyclical!$A$1:$A$243, 0), MATCH('Cyclical_after overrides'!AX$1, F_Inputs_cyclical!$A$1:$BE$1, 0))="", "", INDEX(F_Inputs_cyclical!$A$1:$BE$243, MATCH('Cyclical_after overrides'!$A178, F_Inputs_cyclical!$A$1:$A$243, 0), MATCH('Cyclical_after overrides'!AX$1, F_Inputs_cyclical!$A$1:$BE$1, 0))),
Cyclical_overrides!AX178)</f>
        <v>23.606517386717634</v>
      </c>
      <c r="AY178" s="72">
        <f>IF(Cyclical_overrides!AY178 = "",
IF(INDEX(F_Inputs_cyclical!$A$1:$BE$243, MATCH('Cyclical_after overrides'!$A178, F_Inputs_cyclical!$A$1:$A$243, 0), MATCH('Cyclical_after overrides'!AY$1, F_Inputs_cyclical!$A$1:$BE$1, 0))="", "", INDEX(F_Inputs_cyclical!$A$1:$BE$243, MATCH('Cyclical_after overrides'!$A178, F_Inputs_cyclical!$A$1:$A$243, 0), MATCH('Cyclical_after overrides'!AY$1, F_Inputs_cyclical!$A$1:$BE$1, 0))),
Cyclical_overrides!AY178)</f>
        <v>135.68662990140132</v>
      </c>
      <c r="AZ178" s="72">
        <f>IF(Cyclical_overrides!AZ178 = "",
IF(INDEX(F_Inputs_cyclical!$A$1:$BE$243, MATCH('Cyclical_after overrides'!$A178, F_Inputs_cyclical!$A$1:$A$243, 0), MATCH('Cyclical_after overrides'!AZ$1, F_Inputs_cyclical!$A$1:$BE$1, 0))="", "", INDEX(F_Inputs_cyclical!$A$1:$BE$243, MATCH('Cyclical_after overrides'!$A178, F_Inputs_cyclical!$A$1:$A$243, 0), MATCH('Cyclical_after overrides'!AZ$1, F_Inputs_cyclical!$A$1:$BE$1, 0))),
Cyclical_overrides!AZ178)</f>
        <v>2.2529451144294828</v>
      </c>
      <c r="BA178" s="72">
        <f>IF(Cyclical_overrides!BA178 = "",
IF(INDEX(F_Inputs_cyclical!$A$1:$BE$243, MATCH('Cyclical_after overrides'!$A178, F_Inputs_cyclical!$A$1:$A$243, 0), MATCH('Cyclical_after overrides'!BA$1, F_Inputs_cyclical!$A$1:$BE$1, 0))="", "", INDEX(F_Inputs_cyclical!$A$1:$BE$243, MATCH('Cyclical_after overrides'!$A178, F_Inputs_cyclical!$A$1:$A$243, 0), MATCH('Cyclical_after overrides'!BA$1, F_Inputs_cyclical!$A$1:$BE$1, 0))),
Cyclical_overrides!BA178)</f>
        <v>13.919114777003761</v>
      </c>
      <c r="BB178" s="72">
        <f>IF(Cyclical_overrides!BB178 = "",
IF(INDEX(F_Inputs_cyclical!$A$1:$BE$243, MATCH('Cyclical_after overrides'!$A178, F_Inputs_cyclical!$A$1:$A$243, 0), MATCH('Cyclical_after overrides'!BB$1, F_Inputs_cyclical!$A$1:$BE$1, 0))="", "", INDEX(F_Inputs_cyclical!$A$1:$BE$243, MATCH('Cyclical_after overrides'!$A178, F_Inputs_cyclical!$A$1:$A$243, 0), MATCH('Cyclical_after overrides'!BB$1, F_Inputs_cyclical!$A$1:$BE$1, 0))),
Cyclical_overrides!BB178)</f>
        <v>13.919114777003761</v>
      </c>
      <c r="BC178" s="72">
        <f>IF(Cyclical_overrides!BC178 = "",
IF(INDEX(F_Inputs_cyclical!$A$1:$BE$243, MATCH('Cyclical_after overrides'!$A178, F_Inputs_cyclical!$A$1:$A$243, 0), MATCH('Cyclical_after overrides'!BC$1, F_Inputs_cyclical!$A$1:$BE$1, 0))="", "", INDEX(F_Inputs_cyclical!$A$1:$BE$243, MATCH('Cyclical_after overrides'!$A178, F_Inputs_cyclical!$A$1:$A$243, 0), MATCH('Cyclical_after overrides'!BC$1, F_Inputs_cyclical!$A$1:$BE$1, 0))),
Cyclical_overrides!BC178)</f>
        <v>11.760390408961008</v>
      </c>
      <c r="BD178" s="72">
        <f>IF(Cyclical_overrides!BD178 = "",
IF(INDEX(F_Inputs_cyclical!$A$1:$BE$243, MATCH('Cyclical_after overrides'!$A178, F_Inputs_cyclical!$A$1:$A$243, 0), MATCH('Cyclical_after overrides'!BD$1, F_Inputs_cyclical!$A$1:$BE$1, 0))="", "", INDEX(F_Inputs_cyclical!$A$1:$BE$243, MATCH('Cyclical_after overrides'!$A178, F_Inputs_cyclical!$A$1:$A$243, 0), MATCH('Cyclical_after overrides'!BD$1, F_Inputs_cyclical!$A$1:$BE$1, 0))),
Cyclical_overrides!BD178)</f>
        <v>1396.2650000000001</v>
      </c>
      <c r="BE178" s="194"/>
    </row>
    <row r="179" spans="1:57" x14ac:dyDescent="0.4">
      <c r="A179" s="63" t="str">
        <f t="shared" si="2"/>
        <v>SVE24</v>
      </c>
      <c r="B179" s="63" t="s">
        <v>433</v>
      </c>
      <c r="C179" s="63" t="s">
        <v>263</v>
      </c>
      <c r="D179" s="72">
        <f>IF(Cyclical_overrides!D179 = "",
IF(INDEX(F_Inputs_cyclical!$A$1:$BE$243, MATCH('Cyclical_after overrides'!$A179, F_Inputs_cyclical!$A$1:$A$243, 0), MATCH('Cyclical_after overrides'!D$1, F_Inputs_cyclical!$A$1:$BE$1, 0))="", "", INDEX(F_Inputs_cyclical!$A$1:$BE$243, MATCH('Cyclical_after overrides'!$A179, F_Inputs_cyclical!$A$1:$A$243, 0), MATCH('Cyclical_after overrides'!D$1, F_Inputs_cyclical!$A$1:$BE$1, 0))),
Cyclical_overrides!D179)</f>
        <v>32.131</v>
      </c>
      <c r="E179" s="72">
        <f>IF(Cyclical_overrides!E179 = "",
IF(INDEX(F_Inputs_cyclical!$A$1:$BE$243, MATCH('Cyclical_after overrides'!$A179, F_Inputs_cyclical!$A$1:$A$243, 0), MATCH('Cyclical_after overrides'!E$1, F_Inputs_cyclical!$A$1:$BE$1, 0))="", "", INDEX(F_Inputs_cyclical!$A$1:$BE$243, MATCH('Cyclical_after overrides'!$A179, F_Inputs_cyclical!$A$1:$A$243, 0), MATCH('Cyclical_after overrides'!E$1, F_Inputs_cyclical!$A$1:$BE$1, 0))),
Cyclical_overrides!E179)</f>
        <v>7.3470000000000004</v>
      </c>
      <c r="F179" s="72">
        <f>IF(Cyclical_overrides!F179 = "",
IF(INDEX(F_Inputs_cyclical!$A$1:$BE$243, MATCH('Cyclical_after overrides'!$A179, F_Inputs_cyclical!$A$1:$A$243, 0), MATCH('Cyclical_after overrides'!F$1, F_Inputs_cyclical!$A$1:$BE$1, 0))="", "", INDEX(F_Inputs_cyclical!$A$1:$BE$243, MATCH('Cyclical_after overrides'!$A179, F_Inputs_cyclical!$A$1:$A$243, 0), MATCH('Cyclical_after overrides'!F$1, F_Inputs_cyclical!$A$1:$BE$1, 0))),
Cyclical_overrides!F179)</f>
        <v>23.829000000000001</v>
      </c>
      <c r="G179" s="72">
        <f>IF(Cyclical_overrides!G179 = "",
IF(INDEX(F_Inputs_cyclical!$A$1:$BE$243, MATCH('Cyclical_after overrides'!$A179, F_Inputs_cyclical!$A$1:$A$243, 0), MATCH('Cyclical_after overrides'!G$1, F_Inputs_cyclical!$A$1:$BE$1, 0))="", "", INDEX(F_Inputs_cyclical!$A$1:$BE$243, MATCH('Cyclical_after overrides'!$A179, F_Inputs_cyclical!$A$1:$A$243, 0), MATCH('Cyclical_after overrides'!G$1, F_Inputs_cyclical!$A$1:$BE$1, 0))),
Cyclical_overrides!G179)</f>
        <v>6.4050000000000002</v>
      </c>
      <c r="H179" s="72">
        <f>IF(Cyclical_overrides!H179 = "",
IF(INDEX(F_Inputs_cyclical!$A$1:$BE$243, MATCH('Cyclical_after overrides'!$A179, F_Inputs_cyclical!$A$1:$A$243, 0), MATCH('Cyclical_after overrides'!H$1, F_Inputs_cyclical!$A$1:$BE$1, 0))="", "", INDEX(F_Inputs_cyclical!$A$1:$BE$243, MATCH('Cyclical_after overrides'!$A179, F_Inputs_cyclical!$A$1:$A$243, 0), MATCH('Cyclical_after overrides'!H$1, F_Inputs_cyclical!$A$1:$BE$1, 0))),
Cyclical_overrides!H179)</f>
        <v>0.49099999999999999</v>
      </c>
      <c r="I179" s="72">
        <f>IF(Cyclical_overrides!I179 = "",
IF(INDEX(F_Inputs_cyclical!$A$1:$BE$243, MATCH('Cyclical_after overrides'!$A179, F_Inputs_cyclical!$A$1:$A$243, 0), MATCH('Cyclical_after overrides'!I$1, F_Inputs_cyclical!$A$1:$BE$1, 0))="", "", INDEX(F_Inputs_cyclical!$A$1:$BE$243, MATCH('Cyclical_after overrides'!$A179, F_Inputs_cyclical!$A$1:$A$243, 0), MATCH('Cyclical_after overrides'!I$1, F_Inputs_cyclical!$A$1:$BE$1, 0))),
Cyclical_overrides!I179)</f>
        <v>0</v>
      </c>
      <c r="J179" s="72" t="str">
        <f>IF(Cyclical_overrides!J179 = "",
IF(INDEX(F_Inputs_cyclical!$A$1:$BE$243, MATCH('Cyclical_after overrides'!$A179, F_Inputs_cyclical!$A$1:$A$243, 0), MATCH('Cyclical_after overrides'!J$1, F_Inputs_cyclical!$A$1:$BE$1, 0))="", "", INDEX(F_Inputs_cyclical!$A$1:$BE$243, MATCH('Cyclical_after overrides'!$A179, F_Inputs_cyclical!$A$1:$A$243, 0), MATCH('Cyclical_after overrides'!J$1, F_Inputs_cyclical!$A$1:$BE$1, 0))),
Cyclical_overrides!J179)</f>
        <v/>
      </c>
      <c r="K179" s="72">
        <f>IF(Cyclical_overrides!K179 = "",
IF(INDEX(F_Inputs_cyclical!$A$1:$BE$243, MATCH('Cyclical_after overrides'!$A179, F_Inputs_cyclical!$A$1:$A$243, 0), MATCH('Cyclical_after overrides'!K$1, F_Inputs_cyclical!$A$1:$BE$1, 0))="", "", INDEX(F_Inputs_cyclical!$A$1:$BE$243, MATCH('Cyclical_after overrides'!$A179, F_Inputs_cyclical!$A$1:$A$243, 0), MATCH('Cyclical_after overrides'!K$1, F_Inputs_cyclical!$A$1:$BE$1, 0))),
Cyclical_overrides!K179)</f>
        <v>21.364000000000001</v>
      </c>
      <c r="L179" s="72" t="str">
        <f>IF(Cyclical_overrides!L179 = "",
IF(INDEX(F_Inputs_cyclical!$A$1:$BE$243, MATCH('Cyclical_after overrides'!$A179, F_Inputs_cyclical!$A$1:$A$243, 0), MATCH('Cyclical_after overrides'!L$1, F_Inputs_cyclical!$A$1:$BE$1, 0))="", "", INDEX(F_Inputs_cyclical!$A$1:$BE$243, MATCH('Cyclical_after overrides'!$A179, F_Inputs_cyclical!$A$1:$A$243, 0), MATCH('Cyclical_after overrides'!L$1, F_Inputs_cyclical!$A$1:$BE$1, 0))),
Cyclical_overrides!L179)</f>
        <v/>
      </c>
      <c r="M179" s="72" t="str">
        <f>IF(Cyclical_overrides!M179 = "",
IF(INDEX(F_Inputs_cyclical!$A$1:$BE$243, MATCH('Cyclical_after overrides'!$A179, F_Inputs_cyclical!$A$1:$A$243, 0), MATCH('Cyclical_after overrides'!M$1, F_Inputs_cyclical!$A$1:$BE$1, 0))="", "", INDEX(F_Inputs_cyclical!$A$1:$BE$243, MATCH('Cyclical_after overrides'!$A179, F_Inputs_cyclical!$A$1:$A$243, 0), MATCH('Cyclical_after overrides'!M$1, F_Inputs_cyclical!$A$1:$BE$1, 0))),
Cyclical_overrides!M179)</f>
        <v/>
      </c>
      <c r="N179" s="72" t="str">
        <f>IF(Cyclical_overrides!N179 = "",
IF(INDEX(F_Inputs_cyclical!$A$1:$BE$243, MATCH('Cyclical_after overrides'!$A179, F_Inputs_cyclical!$A$1:$A$243, 0), MATCH('Cyclical_after overrides'!N$1, F_Inputs_cyclical!$A$1:$BE$1, 0))="", "", INDEX(F_Inputs_cyclical!$A$1:$BE$243, MATCH('Cyclical_after overrides'!$A179, F_Inputs_cyclical!$A$1:$A$243, 0), MATCH('Cyclical_after overrides'!N$1, F_Inputs_cyclical!$A$1:$BE$1, 0))),
Cyclical_overrides!N179)</f>
        <v/>
      </c>
      <c r="O179" s="72" t="str">
        <f>IF(Cyclical_overrides!O179 = "",
IF(INDEX(F_Inputs_cyclical!$A$1:$BE$243, MATCH('Cyclical_after overrides'!$A179, F_Inputs_cyclical!$A$1:$A$243, 0), MATCH('Cyclical_after overrides'!O$1, F_Inputs_cyclical!$A$1:$BE$1, 0))="", "", INDEX(F_Inputs_cyclical!$A$1:$BE$243, MATCH('Cyclical_after overrides'!$A179, F_Inputs_cyclical!$A$1:$A$243, 0), MATCH('Cyclical_after overrides'!O$1, F_Inputs_cyclical!$A$1:$BE$1, 0))),
Cyclical_overrides!O179)</f>
        <v/>
      </c>
      <c r="P179" s="72" t="str">
        <f>IF(Cyclical_overrides!P179 = "",
IF(INDEX(F_Inputs_cyclical!$A$1:$BE$243, MATCH('Cyclical_after overrides'!$A179, F_Inputs_cyclical!$A$1:$A$243, 0), MATCH('Cyclical_after overrides'!P$1, F_Inputs_cyclical!$A$1:$BE$1, 0))="", "", INDEX(F_Inputs_cyclical!$A$1:$BE$243, MATCH('Cyclical_after overrides'!$A179, F_Inputs_cyclical!$A$1:$A$243, 0), MATCH('Cyclical_after overrides'!P$1, F_Inputs_cyclical!$A$1:$BE$1, 0))),
Cyclical_overrides!P179)</f>
        <v/>
      </c>
      <c r="Q179" s="72" t="str">
        <f>IF(Cyclical_overrides!Q179 = "",
IF(INDEX(F_Inputs_cyclical!$A$1:$BE$243, MATCH('Cyclical_after overrides'!$A179, F_Inputs_cyclical!$A$1:$A$243, 0), MATCH('Cyclical_after overrides'!Q$1, F_Inputs_cyclical!$A$1:$BE$1, 0))="", "", INDEX(F_Inputs_cyclical!$A$1:$BE$243, MATCH('Cyclical_after overrides'!$A179, F_Inputs_cyclical!$A$1:$A$243, 0), MATCH('Cyclical_after overrides'!Q$1, F_Inputs_cyclical!$A$1:$BE$1, 0))),
Cyclical_overrides!Q179)</f>
        <v/>
      </c>
      <c r="R179" s="72" t="str">
        <f>IF(Cyclical_overrides!R179 = "",
IF(INDEX(F_Inputs_cyclical!$A$1:$BE$243, MATCH('Cyclical_after overrides'!$A179, F_Inputs_cyclical!$A$1:$A$243, 0), MATCH('Cyclical_after overrides'!R$1, F_Inputs_cyclical!$A$1:$BE$1, 0))="", "", INDEX(F_Inputs_cyclical!$A$1:$BE$243, MATCH('Cyclical_after overrides'!$A179, F_Inputs_cyclical!$A$1:$A$243, 0), MATCH('Cyclical_after overrides'!R$1, F_Inputs_cyclical!$A$1:$BE$1, 0))),
Cyclical_overrides!R179)</f>
        <v/>
      </c>
      <c r="S179" s="72" t="str">
        <f>IF(Cyclical_overrides!S179 = "",
IF(INDEX(F_Inputs_cyclical!$A$1:$BE$243, MATCH('Cyclical_after overrides'!$A179, F_Inputs_cyclical!$A$1:$A$243, 0), MATCH('Cyclical_after overrides'!S$1, F_Inputs_cyclical!$A$1:$BE$1, 0))="", "", INDEX(F_Inputs_cyclical!$A$1:$BE$243, MATCH('Cyclical_after overrides'!$A179, F_Inputs_cyclical!$A$1:$A$243, 0), MATCH('Cyclical_after overrides'!S$1, F_Inputs_cyclical!$A$1:$BE$1, 0))),
Cyclical_overrides!S179)</f>
        <v/>
      </c>
      <c r="T179" s="72" t="str">
        <f>IF(Cyclical_overrides!T179 = "",
IF(INDEX(F_Inputs_cyclical!$A$1:$BE$243, MATCH('Cyclical_after overrides'!$A179, F_Inputs_cyclical!$A$1:$A$243, 0), MATCH('Cyclical_after overrides'!T$1, F_Inputs_cyclical!$A$1:$BE$1, 0))="", "", INDEX(F_Inputs_cyclical!$A$1:$BE$243, MATCH('Cyclical_after overrides'!$A179, F_Inputs_cyclical!$A$1:$A$243, 0), MATCH('Cyclical_after overrides'!T$1, F_Inputs_cyclical!$A$1:$BE$1, 0))),
Cyclical_overrides!T179)</f>
        <v/>
      </c>
      <c r="U179" s="72" t="str">
        <f>IF(Cyclical_overrides!U179 = "",
IF(INDEX(F_Inputs_cyclical!$A$1:$BE$243, MATCH('Cyclical_after overrides'!$A179, F_Inputs_cyclical!$A$1:$A$243, 0), MATCH('Cyclical_after overrides'!U$1, F_Inputs_cyclical!$A$1:$BE$1, 0))="", "", INDEX(F_Inputs_cyclical!$A$1:$BE$243, MATCH('Cyclical_after overrides'!$A179, F_Inputs_cyclical!$A$1:$A$243, 0), MATCH('Cyclical_after overrides'!U$1, F_Inputs_cyclical!$A$1:$BE$1, 0))),
Cyclical_overrides!U179)</f>
        <v/>
      </c>
      <c r="V179" s="72">
        <f>IF(Cyclical_overrides!V179 = "",
IF(INDEX(F_Inputs_cyclical!$A$1:$BE$243, MATCH('Cyclical_after overrides'!$A179, F_Inputs_cyclical!$A$1:$A$243, 0), MATCH('Cyclical_after overrides'!V$1, F_Inputs_cyclical!$A$1:$BE$1, 0))="", "", INDEX(F_Inputs_cyclical!$A$1:$BE$243, MATCH('Cyclical_after overrides'!$A179, F_Inputs_cyclical!$A$1:$A$243, 0), MATCH('Cyclical_after overrides'!V$1, F_Inputs_cyclical!$A$1:$BE$1, 0))),
Cyclical_overrides!V179)</f>
        <v>137.92782240514447</v>
      </c>
      <c r="W179" s="72">
        <f>IF(Cyclical_overrides!W179 = "",
IF(INDEX(F_Inputs_cyclical!$A$1:$BE$243, MATCH('Cyclical_after overrides'!$A179, F_Inputs_cyclical!$A$1:$A$243, 0), MATCH('Cyclical_after overrides'!W$1, F_Inputs_cyclical!$A$1:$BE$1, 0))="", "", INDEX(F_Inputs_cyclical!$A$1:$BE$243, MATCH('Cyclical_after overrides'!$A179, F_Inputs_cyclical!$A$1:$A$243, 0), MATCH('Cyclical_after overrides'!W$1, F_Inputs_cyclical!$A$1:$BE$1, 0))),
Cyclical_overrides!W179)</f>
        <v>170.58384426426707</v>
      </c>
      <c r="X179" s="72">
        <f>IF(Cyclical_overrides!X179 = "",
IF(INDEX(F_Inputs_cyclical!$A$1:$BE$243, MATCH('Cyclical_after overrides'!$A179, F_Inputs_cyclical!$A$1:$A$243, 0), MATCH('Cyclical_after overrides'!X$1, F_Inputs_cyclical!$A$1:$BE$1, 0))="", "", INDEX(F_Inputs_cyclical!$A$1:$BE$243, MATCH('Cyclical_after overrides'!$A179, F_Inputs_cyclical!$A$1:$A$243, 0), MATCH('Cyclical_after overrides'!X$1, F_Inputs_cyclical!$A$1:$BE$1, 0))),
Cyclical_overrides!X179)</f>
        <v>396.822</v>
      </c>
      <c r="Y179" s="72">
        <f>IF(Cyclical_overrides!Y179 = "",
IF(INDEX(F_Inputs_cyclical!$A$1:$BE$243, MATCH('Cyclical_after overrides'!$A179, F_Inputs_cyclical!$A$1:$A$243, 0), MATCH('Cyclical_after overrides'!Y$1, F_Inputs_cyclical!$A$1:$BE$1, 0))="", "", INDEX(F_Inputs_cyclical!$A$1:$BE$243, MATCH('Cyclical_after overrides'!$A179, F_Inputs_cyclical!$A$1:$A$243, 0), MATCH('Cyclical_after overrides'!Y$1, F_Inputs_cyclical!$A$1:$BE$1, 0))),
Cyclical_overrides!Y179)</f>
        <v>338.46199999999999</v>
      </c>
      <c r="Z179" s="72">
        <f>IF(Cyclical_overrides!Z179 = "",
IF(INDEX(F_Inputs_cyclical!$A$1:$BE$243, MATCH('Cyclical_after overrides'!$A179, F_Inputs_cyclical!$A$1:$A$243, 0), MATCH('Cyclical_after overrides'!Z$1, F_Inputs_cyclical!$A$1:$BE$1, 0))="", "", INDEX(F_Inputs_cyclical!$A$1:$BE$243, MATCH('Cyclical_after overrides'!$A179, F_Inputs_cyclical!$A$1:$A$243, 0), MATCH('Cyclical_after overrides'!Z$1, F_Inputs_cyclical!$A$1:$BE$1, 0))),
Cyclical_overrides!Z179)</f>
        <v>1521.7487322605173</v>
      </c>
      <c r="AA179" s="72">
        <f>IF(Cyclical_overrides!AA179 = "",
IF(INDEX(F_Inputs_cyclical!$A$1:$BE$243, MATCH('Cyclical_after overrides'!$A179, F_Inputs_cyclical!$A$1:$A$243, 0), MATCH('Cyclical_after overrides'!AA$1, F_Inputs_cyclical!$A$1:$BE$1, 0))="", "", INDEX(F_Inputs_cyclical!$A$1:$BE$243, MATCH('Cyclical_after overrides'!$A179, F_Inputs_cyclical!$A$1:$A$243, 0), MATCH('Cyclical_after overrides'!AA$1, F_Inputs_cyclical!$A$1:$BE$1, 0))),
Cyclical_overrides!AA179)</f>
        <v>1653.5906284459259</v>
      </c>
      <c r="AB179" s="72" t="str">
        <f>IF(Cyclical_overrides!AB179 = "",
IF(INDEX(F_Inputs_cyclical!$A$1:$BE$243, MATCH('Cyclical_after overrides'!$A179, F_Inputs_cyclical!$A$1:$A$243, 0), MATCH('Cyclical_after overrides'!AB$1, F_Inputs_cyclical!$A$1:$BE$1, 0))="", "", INDEX(F_Inputs_cyclical!$A$1:$BE$243, MATCH('Cyclical_after overrides'!$A179, F_Inputs_cyclical!$A$1:$A$243, 0), MATCH('Cyclical_after overrides'!AB$1, F_Inputs_cyclical!$A$1:$BE$1, 0))),
Cyclical_overrides!AB179)</f>
        <v/>
      </c>
      <c r="AC179" s="72">
        <f>IF(Cyclical_overrides!AC179 = "",
IF(INDEX(F_Inputs_cyclical!$A$1:$BE$243, MATCH('Cyclical_after overrides'!$A179, F_Inputs_cyclical!$A$1:$A$243, 0), MATCH('Cyclical_after overrides'!AC$1, F_Inputs_cyclical!$A$1:$BE$1, 0))="", "", INDEX(F_Inputs_cyclical!$A$1:$BE$243, MATCH('Cyclical_after overrides'!$A179, F_Inputs_cyclical!$A$1:$A$243, 0), MATCH('Cyclical_after overrides'!AC$1, F_Inputs_cyclical!$A$1:$BE$1, 0))),
Cyclical_overrides!AC179)</f>
        <v>99.622000000000014</v>
      </c>
      <c r="AD179" s="72">
        <f>IF(Cyclical_overrides!AD179 = "",
IF(INDEX(F_Inputs_cyclical!$A$1:$BE$243, MATCH('Cyclical_after overrides'!$A179, F_Inputs_cyclical!$A$1:$A$243, 0), MATCH('Cyclical_after overrides'!AD$1, F_Inputs_cyclical!$A$1:$BE$1, 0))="", "", INDEX(F_Inputs_cyclical!$A$1:$BE$243, MATCH('Cyclical_after overrides'!$A179, F_Inputs_cyclical!$A$1:$A$243, 0), MATCH('Cyclical_after overrides'!AD$1, F_Inputs_cyclical!$A$1:$BE$1, 0))),
Cyclical_overrides!AD179)</f>
        <v>0</v>
      </c>
      <c r="AE179" s="72">
        <f>IF(Cyclical_overrides!AE179 = "",
IF(INDEX(F_Inputs_cyclical!$A$1:$BE$243, MATCH('Cyclical_after overrides'!$A179, F_Inputs_cyclical!$A$1:$A$243, 0), MATCH('Cyclical_after overrides'!AE$1, F_Inputs_cyclical!$A$1:$BE$1, 0))="", "", INDEX(F_Inputs_cyclical!$A$1:$BE$243, MATCH('Cyclical_after overrides'!$A179, F_Inputs_cyclical!$A$1:$A$243, 0), MATCH('Cyclical_after overrides'!AE$1, F_Inputs_cyclical!$A$1:$BE$1, 0))),
Cyclical_overrides!AE179)</f>
        <v>0.28100000000000003</v>
      </c>
      <c r="AF179" s="72">
        <f>IF(Cyclical_overrides!AF179 = "",
IF(INDEX(F_Inputs_cyclical!$A$1:$BE$243, MATCH('Cyclical_after overrides'!$A179, F_Inputs_cyclical!$A$1:$A$243, 0), MATCH('Cyclical_after overrides'!AF$1, F_Inputs_cyclical!$A$1:$BE$1, 0))="", "", INDEX(F_Inputs_cyclical!$A$1:$BE$243, MATCH('Cyclical_after overrides'!$A179, F_Inputs_cyclical!$A$1:$A$243, 0), MATCH('Cyclical_after overrides'!AF$1, F_Inputs_cyclical!$A$1:$BE$1, 0))),
Cyclical_overrides!AF179)</f>
        <v>6.6420000000000003</v>
      </c>
      <c r="AG179" s="72">
        <f>IF(Cyclical_overrides!AG179 = "",
IF(INDEX(F_Inputs_cyclical!$A$1:$BE$243, MATCH('Cyclical_after overrides'!$A179, F_Inputs_cyclical!$A$1:$A$243, 0), MATCH('Cyclical_after overrides'!AG$1, F_Inputs_cyclical!$A$1:$BE$1, 0))="", "", INDEX(F_Inputs_cyclical!$A$1:$BE$243, MATCH('Cyclical_after overrides'!$A179, F_Inputs_cyclical!$A$1:$A$243, 0), MATCH('Cyclical_after overrides'!AG$1, F_Inputs_cyclical!$A$1:$BE$1, 0))),
Cyclical_overrides!AG179)</f>
        <v>0.753</v>
      </c>
      <c r="AH179" s="72">
        <f>IF(Cyclical_overrides!AH179 = "",
IF(INDEX(F_Inputs_cyclical!$A$1:$BE$243, MATCH('Cyclical_after overrides'!$A179, F_Inputs_cyclical!$A$1:$A$243, 0), MATCH('Cyclical_after overrides'!AH$1, F_Inputs_cyclical!$A$1:$BE$1, 0))="", "", INDEX(F_Inputs_cyclical!$A$1:$BE$243, MATCH('Cyclical_after overrides'!$A179, F_Inputs_cyclical!$A$1:$A$243, 0), MATCH('Cyclical_after overrides'!AH$1, F_Inputs_cyclical!$A$1:$BE$1, 0))),
Cyclical_overrides!AH179)</f>
        <v>8.4198797783059511</v>
      </c>
      <c r="AI179" s="72">
        <f>IF(Cyclical_overrides!AI179 = "",
IF(INDEX(F_Inputs_cyclical!$A$1:$BE$243, MATCH('Cyclical_after overrides'!$A179, F_Inputs_cyclical!$A$1:$A$243, 0), MATCH('Cyclical_after overrides'!AI$1, F_Inputs_cyclical!$A$1:$BE$1, 0))="", "", INDEX(F_Inputs_cyclical!$A$1:$BE$243, MATCH('Cyclical_after overrides'!$A179, F_Inputs_cyclical!$A$1:$A$243, 0), MATCH('Cyclical_after overrides'!AI$1, F_Inputs_cyclical!$A$1:$BE$1, 0))),
Cyclical_overrides!AI179)</f>
        <v>58.122999999999998</v>
      </c>
      <c r="AJ179" s="72">
        <f>IF(Cyclical_overrides!AJ179 = "",
IF(INDEX(F_Inputs_cyclical!$A$1:$BE$243, MATCH('Cyclical_after overrides'!$A179, F_Inputs_cyclical!$A$1:$A$243, 0), MATCH('Cyclical_after overrides'!AJ$1, F_Inputs_cyclical!$A$1:$BE$1, 0))="", "", INDEX(F_Inputs_cyclical!$A$1:$BE$243, MATCH('Cyclical_after overrides'!$A179, F_Inputs_cyclical!$A$1:$A$243, 0), MATCH('Cyclical_after overrides'!AJ$1, F_Inputs_cyclical!$A$1:$BE$1, 0))),
Cyclical_overrides!AJ179)</f>
        <v>0.13500000000000001</v>
      </c>
      <c r="AK179" s="72">
        <f>IF(Cyclical_overrides!AK179 = "",
IF(INDEX(F_Inputs_cyclical!$A$1:$BE$243, MATCH('Cyclical_after overrides'!$A179, F_Inputs_cyclical!$A$1:$A$243, 0), MATCH('Cyclical_after overrides'!AK$1, F_Inputs_cyclical!$A$1:$BE$1, 0))="", "", INDEX(F_Inputs_cyclical!$A$1:$BE$243, MATCH('Cyclical_after overrides'!$A179, F_Inputs_cyclical!$A$1:$A$243, 0), MATCH('Cyclical_after overrides'!AK$1, F_Inputs_cyclical!$A$1:$BE$1, 0))),
Cyclical_overrides!AK179)</f>
        <v>0.13200000000000001</v>
      </c>
      <c r="AL179" s="72">
        <f>IF(Cyclical_overrides!AL179 = "",
IF(INDEX(F_Inputs_cyclical!$A$1:$BE$243, MATCH('Cyclical_after overrides'!$A179, F_Inputs_cyclical!$A$1:$A$243, 0), MATCH('Cyclical_after overrides'!AL$1, F_Inputs_cyclical!$A$1:$BE$1, 0))="", "", INDEX(F_Inputs_cyclical!$A$1:$BE$243, MATCH('Cyclical_after overrides'!$A179, F_Inputs_cyclical!$A$1:$A$243, 0), MATCH('Cyclical_after overrides'!AL$1, F_Inputs_cyclical!$A$1:$BE$1, 0))),
Cyclical_overrides!AL179)</f>
        <v>3.653</v>
      </c>
      <c r="AM179" s="72">
        <f>IF(Cyclical_overrides!AM179 = "",
IF(INDEX(F_Inputs_cyclical!$A$1:$BE$243, MATCH('Cyclical_after overrides'!$A179, F_Inputs_cyclical!$A$1:$A$243, 0), MATCH('Cyclical_after overrides'!AM$1, F_Inputs_cyclical!$A$1:$BE$1, 0))="", "", INDEX(F_Inputs_cyclical!$A$1:$BE$243, MATCH('Cyclical_after overrides'!$A179, F_Inputs_cyclical!$A$1:$A$243, 0), MATCH('Cyclical_after overrides'!AM$1, F_Inputs_cyclical!$A$1:$BE$1, 0))),
Cyclical_overrides!AM179)</f>
        <v>18.09</v>
      </c>
      <c r="AN179" s="72" t="str">
        <f>IF(Cyclical_overrides!AN179 = "",
IF(INDEX(F_Inputs_cyclical!$A$1:$BE$243, MATCH('Cyclical_after overrides'!$A179, F_Inputs_cyclical!$A$1:$A$243, 0), MATCH('Cyclical_after overrides'!AN$1, F_Inputs_cyclical!$A$1:$BE$1, 0))="", "", INDEX(F_Inputs_cyclical!$A$1:$BE$243, MATCH('Cyclical_after overrides'!$A179, F_Inputs_cyclical!$A$1:$A$243, 0), MATCH('Cyclical_after overrides'!AN$1, F_Inputs_cyclical!$A$1:$BE$1, 0))),
Cyclical_overrides!AN179)</f>
        <v/>
      </c>
      <c r="AO179" s="72">
        <f>IF(Cyclical_overrides!AO179 = "",
IF(INDEX(F_Inputs_cyclical!$A$1:$BE$243, MATCH('Cyclical_after overrides'!$A179, F_Inputs_cyclical!$A$1:$A$243, 0), MATCH('Cyclical_after overrides'!AO$1, F_Inputs_cyclical!$A$1:$BE$1, 0))="", "", INDEX(F_Inputs_cyclical!$A$1:$BE$243, MATCH('Cyclical_after overrides'!$A179, F_Inputs_cyclical!$A$1:$A$243, 0), MATCH('Cyclical_after overrides'!AO$1, F_Inputs_cyclical!$A$1:$BE$1, 0))),
Cyclical_overrides!AO179)</f>
        <v>0.46300000000000002</v>
      </c>
      <c r="AP179" s="72">
        <f>IF(Cyclical_overrides!AP179 = "",
IF(INDEX(F_Inputs_cyclical!$A$1:$BE$243, MATCH('Cyclical_after overrides'!$A179, F_Inputs_cyclical!$A$1:$A$243, 0), MATCH('Cyclical_after overrides'!AP$1, F_Inputs_cyclical!$A$1:$BE$1, 0))="", "", INDEX(F_Inputs_cyclical!$A$1:$BE$243, MATCH('Cyclical_after overrides'!$A179, F_Inputs_cyclical!$A$1:$A$243, 0), MATCH('Cyclical_after overrides'!AP$1, F_Inputs_cyclical!$A$1:$BE$1, 0))),
Cyclical_overrides!AP179)</f>
        <v>3.4569999999999999</v>
      </c>
      <c r="AQ179" s="72" t="str">
        <f>IF(Cyclical_overrides!AQ179 = "",
IF(INDEX(F_Inputs_cyclical!$A$1:$BE$243, MATCH('Cyclical_after overrides'!$A179, F_Inputs_cyclical!$A$1:$A$243, 0), MATCH('Cyclical_after overrides'!AQ$1, F_Inputs_cyclical!$A$1:$BE$1, 0))="", "", INDEX(F_Inputs_cyclical!$A$1:$BE$243, MATCH('Cyclical_after overrides'!$A179, F_Inputs_cyclical!$A$1:$A$243, 0), MATCH('Cyclical_after overrides'!AQ$1, F_Inputs_cyclical!$A$1:$BE$1, 0))),
Cyclical_overrides!AQ179)</f>
        <v/>
      </c>
      <c r="AR179" s="72" t="str">
        <f>IF(Cyclical_overrides!AR179 = "",
IF(INDEX(F_Inputs_cyclical!$A$1:$BE$243, MATCH('Cyclical_after overrides'!$A179, F_Inputs_cyclical!$A$1:$A$243, 0), MATCH('Cyclical_after overrides'!AR$1, F_Inputs_cyclical!$A$1:$BE$1, 0))="", "", INDEX(F_Inputs_cyclical!$A$1:$BE$243, MATCH('Cyclical_after overrides'!$A179, F_Inputs_cyclical!$A$1:$A$243, 0), MATCH('Cyclical_after overrides'!AR$1, F_Inputs_cyclical!$A$1:$BE$1, 0))),
Cyclical_overrides!AR179)</f>
        <v/>
      </c>
      <c r="AS179" s="72" t="str">
        <f>IF(Cyclical_overrides!AS179 = "",
IF(INDEX(F_Inputs_cyclical!$A$1:$BE$243, MATCH('Cyclical_after overrides'!$A179, F_Inputs_cyclical!$A$1:$A$243, 0), MATCH('Cyclical_after overrides'!AS$1, F_Inputs_cyclical!$A$1:$BE$1, 0))="", "", INDEX(F_Inputs_cyclical!$A$1:$BE$243, MATCH('Cyclical_after overrides'!$A179, F_Inputs_cyclical!$A$1:$A$243, 0), MATCH('Cyclical_after overrides'!AS$1, F_Inputs_cyclical!$A$1:$BE$1, 0))),
Cyclical_overrides!AS179)</f>
        <v/>
      </c>
      <c r="AT179" s="72" t="str">
        <f>IF(Cyclical_overrides!AT179 = "",
IF(INDEX(F_Inputs_cyclical!$A$1:$BE$243, MATCH('Cyclical_after overrides'!$A179, F_Inputs_cyclical!$A$1:$A$243, 0), MATCH('Cyclical_after overrides'!AT$1, F_Inputs_cyclical!$A$1:$BE$1, 0))="", "", INDEX(F_Inputs_cyclical!$A$1:$BE$243, MATCH('Cyclical_after overrides'!$A179, F_Inputs_cyclical!$A$1:$A$243, 0), MATCH('Cyclical_after overrides'!AT$1, F_Inputs_cyclical!$A$1:$BE$1, 0))),
Cyclical_overrides!AT179)</f>
        <v/>
      </c>
      <c r="AU179" s="72" t="str">
        <f>IF(Cyclical_overrides!AU179 = "",
IF(INDEX(F_Inputs_cyclical!$A$1:$BE$243, MATCH('Cyclical_after overrides'!$A179, F_Inputs_cyclical!$A$1:$A$243, 0), MATCH('Cyclical_after overrides'!AU$1, F_Inputs_cyclical!$A$1:$BE$1, 0))="", "", INDEX(F_Inputs_cyclical!$A$1:$BE$243, MATCH('Cyclical_after overrides'!$A179, F_Inputs_cyclical!$A$1:$A$243, 0), MATCH('Cyclical_after overrides'!AU$1, F_Inputs_cyclical!$A$1:$BE$1, 0))),
Cyclical_overrides!AU179)</f>
        <v/>
      </c>
      <c r="AV179" s="72" t="str">
        <f>IF(Cyclical_overrides!AV179 = "",
IF(INDEX(F_Inputs_cyclical!$A$1:$BE$243, MATCH('Cyclical_after overrides'!$A179, F_Inputs_cyclical!$A$1:$A$243, 0), MATCH('Cyclical_after overrides'!AV$1, F_Inputs_cyclical!$A$1:$BE$1, 0))="", "", INDEX(F_Inputs_cyclical!$A$1:$BE$243, MATCH('Cyclical_after overrides'!$A179, F_Inputs_cyclical!$A$1:$A$243, 0), MATCH('Cyclical_after overrides'!AV$1, F_Inputs_cyclical!$A$1:$BE$1, 0))),
Cyclical_overrides!AV179)</f>
        <v/>
      </c>
      <c r="AW179" s="72">
        <f>IF(Cyclical_overrides!AW179 = "",
IF(INDEX(F_Inputs_cyclical!$A$1:$BE$243, MATCH('Cyclical_after overrides'!$A179, F_Inputs_cyclical!$A$1:$A$243, 0), MATCH('Cyclical_after overrides'!AW$1, F_Inputs_cyclical!$A$1:$BE$1, 0))="", "", INDEX(F_Inputs_cyclical!$A$1:$BE$243, MATCH('Cyclical_after overrides'!$A179, F_Inputs_cyclical!$A$1:$A$243, 0), MATCH('Cyclical_after overrides'!AW$1, F_Inputs_cyclical!$A$1:$BE$1, 0))),
Cyclical_overrides!AW179)</f>
        <v>0.94744609856262829</v>
      </c>
      <c r="AX179" s="72">
        <f>IF(Cyclical_overrides!AX179 = "",
IF(INDEX(F_Inputs_cyclical!$A$1:$BE$243, MATCH('Cyclical_after overrides'!$A179, F_Inputs_cyclical!$A$1:$A$243, 0), MATCH('Cyclical_after overrides'!AX$1, F_Inputs_cyclical!$A$1:$BE$1, 0))="", "", INDEX(F_Inputs_cyclical!$A$1:$BE$243, MATCH('Cyclical_after overrides'!$A179, F_Inputs_cyclical!$A$1:$A$243, 0), MATCH('Cyclical_after overrides'!AX$1, F_Inputs_cyclical!$A$1:$BE$1, 0))),
Cyclical_overrides!AX179)</f>
        <v>23.498921186134041</v>
      </c>
      <c r="AY179" s="72">
        <f>IF(Cyclical_overrides!AY179 = "",
IF(INDEX(F_Inputs_cyclical!$A$1:$BE$243, MATCH('Cyclical_after overrides'!$A179, F_Inputs_cyclical!$A$1:$A$243, 0), MATCH('Cyclical_after overrides'!AY$1, F_Inputs_cyclical!$A$1:$BE$1, 0))="", "", INDEX(F_Inputs_cyclical!$A$1:$BE$243, MATCH('Cyclical_after overrides'!$A179, F_Inputs_cyclical!$A$1:$A$243, 0), MATCH('Cyclical_after overrides'!AY$1, F_Inputs_cyclical!$A$1:$BE$1, 0))),
Cyclical_overrides!AY179)</f>
        <v>135.51495011967708</v>
      </c>
      <c r="AZ179" s="72">
        <f>IF(Cyclical_overrides!AZ179 = "",
IF(INDEX(F_Inputs_cyclical!$A$1:$BE$243, MATCH('Cyclical_after overrides'!$A179, F_Inputs_cyclical!$A$1:$A$243, 0), MATCH('Cyclical_after overrides'!AZ$1, F_Inputs_cyclical!$A$1:$BE$1, 0))="", "", INDEX(F_Inputs_cyclical!$A$1:$BE$243, MATCH('Cyclical_after overrides'!$A179, F_Inputs_cyclical!$A$1:$A$243, 0), MATCH('Cyclical_after overrides'!AZ$1, F_Inputs_cyclical!$A$1:$BE$1, 0))),
Cyclical_overrides!AZ179)</f>
        <v>2.3227146092980755</v>
      </c>
      <c r="BA179" s="72">
        <f>IF(Cyclical_overrides!BA179 = "",
IF(INDEX(F_Inputs_cyclical!$A$1:$BE$243, MATCH('Cyclical_after overrides'!$A179, F_Inputs_cyclical!$A$1:$A$243, 0), MATCH('Cyclical_after overrides'!BA$1, F_Inputs_cyclical!$A$1:$BE$1, 0))="", "", INDEX(F_Inputs_cyclical!$A$1:$BE$243, MATCH('Cyclical_after overrides'!$A179, F_Inputs_cyclical!$A$1:$A$243, 0), MATCH('Cyclical_after overrides'!BA$1, F_Inputs_cyclical!$A$1:$BE$1, 0))),
Cyclical_overrides!BA179)</f>
        <v>13.919114777003761</v>
      </c>
      <c r="BB179" s="72">
        <f>IF(Cyclical_overrides!BB179 = "",
IF(INDEX(F_Inputs_cyclical!$A$1:$BE$243, MATCH('Cyclical_after overrides'!$A179, F_Inputs_cyclical!$A$1:$A$243, 0), MATCH('Cyclical_after overrides'!BB$1, F_Inputs_cyclical!$A$1:$BE$1, 0))="", "", INDEX(F_Inputs_cyclical!$A$1:$BE$243, MATCH('Cyclical_after overrides'!$A179, F_Inputs_cyclical!$A$1:$A$243, 0), MATCH('Cyclical_after overrides'!BB$1, F_Inputs_cyclical!$A$1:$BE$1, 0))),
Cyclical_overrides!BB179)</f>
        <v>13.919114777003761</v>
      </c>
      <c r="BC179" s="72">
        <f>IF(Cyclical_overrides!BC179 = "",
IF(INDEX(F_Inputs_cyclical!$A$1:$BE$243, MATCH('Cyclical_after overrides'!$A179, F_Inputs_cyclical!$A$1:$A$243, 0), MATCH('Cyclical_after overrides'!BC$1, F_Inputs_cyclical!$A$1:$BE$1, 0))="", "", INDEX(F_Inputs_cyclical!$A$1:$BE$243, MATCH('Cyclical_after overrides'!$A179, F_Inputs_cyclical!$A$1:$A$243, 0), MATCH('Cyclical_after overrides'!BC$1, F_Inputs_cyclical!$A$1:$BE$1, 0))),
Cyclical_overrides!BC179)</f>
        <v>11.760390408961008</v>
      </c>
      <c r="BD179" s="72">
        <f>IF(Cyclical_overrides!BD179 = "",
IF(INDEX(F_Inputs_cyclical!$A$1:$BE$243, MATCH('Cyclical_after overrides'!$A179, F_Inputs_cyclical!$A$1:$A$243, 0), MATCH('Cyclical_after overrides'!BD$1, F_Inputs_cyclical!$A$1:$BE$1, 0))="", "", INDEX(F_Inputs_cyclical!$A$1:$BE$243, MATCH('Cyclical_after overrides'!$A179, F_Inputs_cyclical!$A$1:$A$243, 0), MATCH('Cyclical_after overrides'!BD$1, F_Inputs_cyclical!$A$1:$BE$1, 0))),
Cyclical_overrides!BD179)</f>
        <v>1523.721</v>
      </c>
      <c r="BE179" s="194"/>
    </row>
    <row r="180" spans="1:57" x14ac:dyDescent="0.4">
      <c r="A180" s="63" t="str">
        <f t="shared" si="2"/>
        <v>DVW14</v>
      </c>
      <c r="B180" s="63" t="s">
        <v>445</v>
      </c>
      <c r="C180" s="63" t="s">
        <v>243</v>
      </c>
      <c r="D180" s="72">
        <f>IF(Cyclical_overrides!D180 = "",
IF(INDEX(F_Inputs_cyclical!$A$1:$BE$243, MATCH('Cyclical_after overrides'!$A180, F_Inputs_cyclical!$A$1:$A$243, 0), MATCH('Cyclical_after overrides'!D$1, F_Inputs_cyclical!$A$1:$BE$1, 0))="", "", INDEX(F_Inputs_cyclical!$A$1:$BE$243, MATCH('Cyclical_after overrides'!$A180, F_Inputs_cyclical!$A$1:$A$243, 0), MATCH('Cyclical_after overrides'!D$1, F_Inputs_cyclical!$A$1:$BE$1, 0))),
Cyclical_overrides!D180)</f>
        <v>0.81299999999999994</v>
      </c>
      <c r="E180" s="72">
        <f>IF(Cyclical_overrides!E180 = "",
IF(INDEX(F_Inputs_cyclical!$A$1:$BE$243, MATCH('Cyclical_after overrides'!$A180, F_Inputs_cyclical!$A$1:$A$243, 0), MATCH('Cyclical_after overrides'!E$1, F_Inputs_cyclical!$A$1:$BE$1, 0))="", "", INDEX(F_Inputs_cyclical!$A$1:$BE$243, MATCH('Cyclical_after overrides'!$A180, F_Inputs_cyclical!$A$1:$A$243, 0), MATCH('Cyclical_after overrides'!E$1, F_Inputs_cyclical!$A$1:$BE$1, 0))),
Cyclical_overrides!E180)</f>
        <v>0.20799999999999999</v>
      </c>
      <c r="F180" s="72">
        <f>IF(Cyclical_overrides!F180 = "",
IF(INDEX(F_Inputs_cyclical!$A$1:$BE$243, MATCH('Cyclical_after overrides'!$A180, F_Inputs_cyclical!$A$1:$A$243, 0), MATCH('Cyclical_after overrides'!F$1, F_Inputs_cyclical!$A$1:$BE$1, 0))="", "", INDEX(F_Inputs_cyclical!$A$1:$BE$243, MATCH('Cyclical_after overrides'!$A180, F_Inputs_cyclical!$A$1:$A$243, 0), MATCH('Cyclical_after overrides'!F$1, F_Inputs_cyclical!$A$1:$BE$1, 0))),
Cyclical_overrides!F180)</f>
        <v>0.39</v>
      </c>
      <c r="G180" s="72">
        <f>IF(Cyclical_overrides!G180 = "",
IF(INDEX(F_Inputs_cyclical!$A$1:$BE$243, MATCH('Cyclical_after overrides'!$A180, F_Inputs_cyclical!$A$1:$A$243, 0), MATCH('Cyclical_after overrides'!G$1, F_Inputs_cyclical!$A$1:$BE$1, 0))="", "", INDEX(F_Inputs_cyclical!$A$1:$BE$243, MATCH('Cyclical_after overrides'!$A180, F_Inputs_cyclical!$A$1:$A$243, 0), MATCH('Cyclical_after overrides'!G$1, F_Inputs_cyclical!$A$1:$BE$1, 0))),
Cyclical_overrides!G180)</f>
        <v>0.13400000000000001</v>
      </c>
      <c r="H180" s="72">
        <f>IF(Cyclical_overrides!H180 = "",
IF(INDEX(F_Inputs_cyclical!$A$1:$BE$243, MATCH('Cyclical_after overrides'!$A180, F_Inputs_cyclical!$A$1:$A$243, 0), MATCH('Cyclical_after overrides'!H$1, F_Inputs_cyclical!$A$1:$BE$1, 0))="", "", INDEX(F_Inputs_cyclical!$A$1:$BE$243, MATCH('Cyclical_after overrides'!$A180, F_Inputs_cyclical!$A$1:$A$243, 0), MATCH('Cyclical_after overrides'!H$1, F_Inputs_cyclical!$A$1:$BE$1, 0))),
Cyclical_overrides!H180)</f>
        <v>7.0000000000000001E-3</v>
      </c>
      <c r="I180" s="72">
        <f>IF(Cyclical_overrides!I180 = "",
IF(INDEX(F_Inputs_cyclical!$A$1:$BE$243, MATCH('Cyclical_after overrides'!$A180, F_Inputs_cyclical!$A$1:$A$243, 0), MATCH('Cyclical_after overrides'!I$1, F_Inputs_cyclical!$A$1:$BE$1, 0))="", "", INDEX(F_Inputs_cyclical!$A$1:$BE$243, MATCH('Cyclical_after overrides'!$A180, F_Inputs_cyclical!$A$1:$A$243, 0), MATCH('Cyclical_after overrides'!I$1, F_Inputs_cyclical!$A$1:$BE$1, 0))),
Cyclical_overrides!I180)</f>
        <v>0</v>
      </c>
      <c r="J180" s="72">
        <f>IF(Cyclical_overrides!J180 = "",
IF(INDEX(F_Inputs_cyclical!$A$1:$BE$243, MATCH('Cyclical_after overrides'!$A180, F_Inputs_cyclical!$A$1:$A$243, 0), MATCH('Cyclical_after overrides'!J$1, F_Inputs_cyclical!$A$1:$BE$1, 0))="", "", INDEX(F_Inputs_cyclical!$A$1:$BE$243, MATCH('Cyclical_after overrides'!$A180, F_Inputs_cyclical!$A$1:$A$243, 0), MATCH('Cyclical_after overrides'!J$1, F_Inputs_cyclical!$A$1:$BE$1, 0))),
Cyclical_overrides!J180)</f>
        <v>2.5430000000000001</v>
      </c>
      <c r="K180" s="72">
        <f>IF(Cyclical_overrides!K180 = "",
IF(INDEX(F_Inputs_cyclical!$A$1:$BE$243, MATCH('Cyclical_after overrides'!$A180, F_Inputs_cyclical!$A$1:$A$243, 0), MATCH('Cyclical_after overrides'!K$1, F_Inputs_cyclical!$A$1:$BE$1, 0))="", "", INDEX(F_Inputs_cyclical!$A$1:$BE$243, MATCH('Cyclical_after overrides'!$A180, F_Inputs_cyclical!$A$1:$A$243, 0), MATCH('Cyclical_after overrides'!K$1, F_Inputs_cyclical!$A$1:$BE$1, 0))),
Cyclical_overrides!K180)</f>
        <v>0.13800000000000001</v>
      </c>
      <c r="L180" s="72">
        <f>IF(Cyclical_overrides!L180 = "",
IF(INDEX(F_Inputs_cyclical!$A$1:$BE$243, MATCH('Cyclical_after overrides'!$A180, F_Inputs_cyclical!$A$1:$A$243, 0), MATCH('Cyclical_after overrides'!L$1, F_Inputs_cyclical!$A$1:$BE$1, 0))="", "", INDEX(F_Inputs_cyclical!$A$1:$BE$243, MATCH('Cyclical_after overrides'!$A180, F_Inputs_cyclical!$A$1:$A$243, 0), MATCH('Cyclical_after overrides'!L$1, F_Inputs_cyclical!$A$1:$BE$1, 0))),
Cyclical_overrides!L180)</f>
        <v>0.14499999999999999</v>
      </c>
      <c r="M180" s="72">
        <f>IF(Cyclical_overrides!M180 = "",
IF(INDEX(F_Inputs_cyclical!$A$1:$BE$243, MATCH('Cyclical_after overrides'!$A180, F_Inputs_cyclical!$A$1:$A$243, 0), MATCH('Cyclical_after overrides'!M$1, F_Inputs_cyclical!$A$1:$BE$1, 0))="", "", INDEX(F_Inputs_cyclical!$A$1:$BE$243, MATCH('Cyclical_after overrides'!$A180, F_Inputs_cyclical!$A$1:$A$243, 0), MATCH('Cyclical_after overrides'!M$1, F_Inputs_cyclical!$A$1:$BE$1, 0))),
Cyclical_overrides!M180)</f>
        <v>0</v>
      </c>
      <c r="N180" s="72">
        <f>IF(Cyclical_overrides!N180 = "",
IF(INDEX(F_Inputs_cyclical!$A$1:$BE$243, MATCH('Cyclical_after overrides'!$A180, F_Inputs_cyclical!$A$1:$A$243, 0), MATCH('Cyclical_after overrides'!N$1, F_Inputs_cyclical!$A$1:$BE$1, 0))="", "", INDEX(F_Inputs_cyclical!$A$1:$BE$243, MATCH('Cyclical_after overrides'!$A180, F_Inputs_cyclical!$A$1:$A$243, 0), MATCH('Cyclical_after overrides'!N$1, F_Inputs_cyclical!$A$1:$BE$1, 0))),
Cyclical_overrides!N180)</f>
        <v>0.14499999999999999</v>
      </c>
      <c r="O180" s="72" t="str">
        <f>IF(Cyclical_overrides!O180 = "",
IF(INDEX(F_Inputs_cyclical!$A$1:$BE$243, MATCH('Cyclical_after overrides'!$A180, F_Inputs_cyclical!$A$1:$A$243, 0), MATCH('Cyclical_after overrides'!O$1, F_Inputs_cyclical!$A$1:$BE$1, 0))="", "", INDEX(F_Inputs_cyclical!$A$1:$BE$243, MATCH('Cyclical_after overrides'!$A180, F_Inputs_cyclical!$A$1:$A$243, 0), MATCH('Cyclical_after overrides'!O$1, F_Inputs_cyclical!$A$1:$BE$1, 0))),
Cyclical_overrides!O180)</f>
        <v/>
      </c>
      <c r="P180" s="72" t="str">
        <f>IF(Cyclical_overrides!P180 = "",
IF(INDEX(F_Inputs_cyclical!$A$1:$BE$243, MATCH('Cyclical_after overrides'!$A180, F_Inputs_cyclical!$A$1:$A$243, 0), MATCH('Cyclical_after overrides'!P$1, F_Inputs_cyclical!$A$1:$BE$1, 0))="", "", INDEX(F_Inputs_cyclical!$A$1:$BE$243, MATCH('Cyclical_after overrides'!$A180, F_Inputs_cyclical!$A$1:$A$243, 0), MATCH('Cyclical_after overrides'!P$1, F_Inputs_cyclical!$A$1:$BE$1, 0))),
Cyclical_overrides!P180)</f>
        <v/>
      </c>
      <c r="Q180" s="72" t="str">
        <f>IF(Cyclical_overrides!Q180 = "",
IF(INDEX(F_Inputs_cyclical!$A$1:$BE$243, MATCH('Cyclical_after overrides'!$A180, F_Inputs_cyclical!$A$1:$A$243, 0), MATCH('Cyclical_after overrides'!Q$1, F_Inputs_cyclical!$A$1:$BE$1, 0))="", "", INDEX(F_Inputs_cyclical!$A$1:$BE$243, MATCH('Cyclical_after overrides'!$A180, F_Inputs_cyclical!$A$1:$A$243, 0), MATCH('Cyclical_after overrides'!Q$1, F_Inputs_cyclical!$A$1:$BE$1, 0))),
Cyclical_overrides!Q180)</f>
        <v/>
      </c>
      <c r="R180" s="72" t="str">
        <f>IF(Cyclical_overrides!R180 = "",
IF(INDEX(F_Inputs_cyclical!$A$1:$BE$243, MATCH('Cyclical_after overrides'!$A180, F_Inputs_cyclical!$A$1:$A$243, 0), MATCH('Cyclical_after overrides'!R$1, F_Inputs_cyclical!$A$1:$BE$1, 0))="", "", INDEX(F_Inputs_cyclical!$A$1:$BE$243, MATCH('Cyclical_after overrides'!$A180, F_Inputs_cyclical!$A$1:$A$243, 0), MATCH('Cyclical_after overrides'!R$1, F_Inputs_cyclical!$A$1:$BE$1, 0))),
Cyclical_overrides!R180)</f>
        <v/>
      </c>
      <c r="S180" s="72" t="str">
        <f>IF(Cyclical_overrides!S180 = "",
IF(INDEX(F_Inputs_cyclical!$A$1:$BE$243, MATCH('Cyclical_after overrides'!$A180, F_Inputs_cyclical!$A$1:$A$243, 0), MATCH('Cyclical_after overrides'!S$1, F_Inputs_cyclical!$A$1:$BE$1, 0))="", "", INDEX(F_Inputs_cyclical!$A$1:$BE$243, MATCH('Cyclical_after overrides'!$A180, F_Inputs_cyclical!$A$1:$A$243, 0), MATCH('Cyclical_after overrides'!S$1, F_Inputs_cyclical!$A$1:$BE$1, 0))),
Cyclical_overrides!S180)</f>
        <v/>
      </c>
      <c r="T180" s="72" t="str">
        <f>IF(Cyclical_overrides!T180 = "",
IF(INDEX(F_Inputs_cyclical!$A$1:$BE$243, MATCH('Cyclical_after overrides'!$A180, F_Inputs_cyclical!$A$1:$A$243, 0), MATCH('Cyclical_after overrides'!T$1, F_Inputs_cyclical!$A$1:$BE$1, 0))="", "", INDEX(F_Inputs_cyclical!$A$1:$BE$243, MATCH('Cyclical_after overrides'!$A180, F_Inputs_cyclical!$A$1:$A$243, 0), MATCH('Cyclical_after overrides'!T$1, F_Inputs_cyclical!$A$1:$BE$1, 0))),
Cyclical_overrides!T180)</f>
        <v/>
      </c>
      <c r="U180" s="72">
        <f>IF(Cyclical_overrides!U180 = "",
IF(INDEX(F_Inputs_cyclical!$A$1:$BE$243, MATCH('Cyclical_after overrides'!$A180, F_Inputs_cyclical!$A$1:$A$243, 0), MATCH('Cyclical_after overrides'!U$1, F_Inputs_cyclical!$A$1:$BE$1, 0))="", "", INDEX(F_Inputs_cyclical!$A$1:$BE$243, MATCH('Cyclical_after overrides'!$A180, F_Inputs_cyclical!$A$1:$A$243, 0), MATCH('Cyclical_after overrides'!U$1, F_Inputs_cyclical!$A$1:$BE$1, 0))),
Cyclical_overrides!U180)</f>
        <v>2.3980000000000001</v>
      </c>
      <c r="V180" s="72">
        <f>IF(Cyclical_overrides!V180 = "",
IF(INDEX(F_Inputs_cyclical!$A$1:$BE$243, MATCH('Cyclical_after overrides'!$A180, F_Inputs_cyclical!$A$1:$A$243, 0), MATCH('Cyclical_after overrides'!V$1, F_Inputs_cyclical!$A$1:$BE$1, 0))="", "", INDEX(F_Inputs_cyclical!$A$1:$BE$243, MATCH('Cyclical_after overrides'!$A180, F_Inputs_cyclical!$A$1:$A$243, 0), MATCH('Cyclical_after overrides'!V$1, F_Inputs_cyclical!$A$1:$BE$1, 0))),
Cyclical_overrides!V180)</f>
        <v>49.905999999999999</v>
      </c>
      <c r="W180" s="72">
        <f>IF(Cyclical_overrides!W180 = "",
IF(INDEX(F_Inputs_cyclical!$A$1:$BE$243, MATCH('Cyclical_after overrides'!$A180, F_Inputs_cyclical!$A$1:$A$243, 0), MATCH('Cyclical_after overrides'!W$1, F_Inputs_cyclical!$A$1:$BE$1, 0))="", "", INDEX(F_Inputs_cyclical!$A$1:$BE$243, MATCH('Cyclical_after overrides'!$A180, F_Inputs_cyclical!$A$1:$A$243, 0), MATCH('Cyclical_after overrides'!W$1, F_Inputs_cyclical!$A$1:$BE$1, 0))),
Cyclical_overrides!W180)</f>
        <v>63.613</v>
      </c>
      <c r="X180" s="72">
        <f>IF(Cyclical_overrides!X180 = "",
IF(INDEX(F_Inputs_cyclical!$A$1:$BE$243, MATCH('Cyclical_after overrides'!$A180, F_Inputs_cyclical!$A$1:$A$243, 0), MATCH('Cyclical_after overrides'!X$1, F_Inputs_cyclical!$A$1:$BE$1, 0))="", "", INDEX(F_Inputs_cyclical!$A$1:$BE$243, MATCH('Cyclical_after overrides'!$A180, F_Inputs_cyclical!$A$1:$A$243, 0), MATCH('Cyclical_after overrides'!X$1, F_Inputs_cyclical!$A$1:$BE$1, 0))),
Cyclical_overrides!X180)</f>
        <v>0</v>
      </c>
      <c r="Y180" s="72">
        <f>IF(Cyclical_overrides!Y180 = "",
IF(INDEX(F_Inputs_cyclical!$A$1:$BE$243, MATCH('Cyclical_after overrides'!$A180, F_Inputs_cyclical!$A$1:$A$243, 0), MATCH('Cyclical_after overrides'!Y$1, F_Inputs_cyclical!$A$1:$BE$1, 0))="", "", INDEX(F_Inputs_cyclical!$A$1:$BE$243, MATCH('Cyclical_after overrides'!$A180, F_Inputs_cyclical!$A$1:$A$243, 0), MATCH('Cyclical_after overrides'!Y$1, F_Inputs_cyclical!$A$1:$BE$1, 0))),
Cyclical_overrides!Y180)</f>
        <v>0</v>
      </c>
      <c r="Z180" s="72">
        <f>IF(Cyclical_overrides!Z180 = "",
IF(INDEX(F_Inputs_cyclical!$A$1:$BE$243, MATCH('Cyclical_after overrides'!$A180, F_Inputs_cyclical!$A$1:$A$243, 0), MATCH('Cyclical_after overrides'!Z$1, F_Inputs_cyclical!$A$1:$BE$1, 0))="", "", INDEX(F_Inputs_cyclical!$A$1:$BE$243, MATCH('Cyclical_after overrides'!$A180, F_Inputs_cyclical!$A$1:$A$243, 0), MATCH('Cyclical_after overrides'!Z$1, F_Inputs_cyclical!$A$1:$BE$1, 0))),
Cyclical_overrides!Z180)</f>
        <v>0</v>
      </c>
      <c r="AA180" s="72">
        <f>IF(Cyclical_overrides!AA180 = "",
IF(INDEX(F_Inputs_cyclical!$A$1:$BE$243, MATCH('Cyclical_after overrides'!$A180, F_Inputs_cyclical!$A$1:$A$243, 0), MATCH('Cyclical_after overrides'!AA$1, F_Inputs_cyclical!$A$1:$BE$1, 0))="", "", INDEX(F_Inputs_cyclical!$A$1:$BE$243, MATCH('Cyclical_after overrides'!$A180, F_Inputs_cyclical!$A$1:$A$243, 0), MATCH('Cyclical_after overrides'!AA$1, F_Inputs_cyclical!$A$1:$BE$1, 0))),
Cyclical_overrides!AA180)</f>
        <v>0</v>
      </c>
      <c r="AB180" s="72">
        <f>IF(Cyclical_overrides!AB180 = "",
IF(INDEX(F_Inputs_cyclical!$A$1:$BE$243, MATCH('Cyclical_after overrides'!$A180, F_Inputs_cyclical!$A$1:$A$243, 0), MATCH('Cyclical_after overrides'!AB$1, F_Inputs_cyclical!$A$1:$BE$1, 0))="", "", INDEX(F_Inputs_cyclical!$A$1:$BE$243, MATCH('Cyclical_after overrides'!$A180, F_Inputs_cyclical!$A$1:$A$243, 0), MATCH('Cyclical_after overrides'!AB$1, F_Inputs_cyclical!$A$1:$BE$1, 0))),
Cyclical_overrides!AB180)</f>
        <v>0</v>
      </c>
      <c r="AC180" s="72" t="str">
        <f>IF(Cyclical_overrides!AC180 = "",
IF(INDEX(F_Inputs_cyclical!$A$1:$BE$243, MATCH('Cyclical_after overrides'!$A180, F_Inputs_cyclical!$A$1:$A$243, 0), MATCH('Cyclical_after overrides'!AC$1, F_Inputs_cyclical!$A$1:$BE$1, 0))="", "", INDEX(F_Inputs_cyclical!$A$1:$BE$243, MATCH('Cyclical_after overrides'!$A180, F_Inputs_cyclical!$A$1:$A$243, 0), MATCH('Cyclical_after overrides'!AC$1, F_Inputs_cyclical!$A$1:$BE$1, 0))),
Cyclical_overrides!AC180)</f>
        <v/>
      </c>
      <c r="AD180" s="72" t="str">
        <f>IF(Cyclical_overrides!AD180 = "",
IF(INDEX(F_Inputs_cyclical!$A$1:$BE$243, MATCH('Cyclical_after overrides'!$A180, F_Inputs_cyclical!$A$1:$A$243, 0), MATCH('Cyclical_after overrides'!AD$1, F_Inputs_cyclical!$A$1:$BE$1, 0))="", "", INDEX(F_Inputs_cyclical!$A$1:$BE$243, MATCH('Cyclical_after overrides'!$A180, F_Inputs_cyclical!$A$1:$A$243, 0), MATCH('Cyclical_after overrides'!AD$1, F_Inputs_cyclical!$A$1:$BE$1, 0))),
Cyclical_overrides!AD180)</f>
        <v/>
      </c>
      <c r="AE180" s="72" t="str">
        <f>IF(Cyclical_overrides!AE180 = "",
IF(INDEX(F_Inputs_cyclical!$A$1:$BE$243, MATCH('Cyclical_after overrides'!$A180, F_Inputs_cyclical!$A$1:$A$243, 0), MATCH('Cyclical_after overrides'!AE$1, F_Inputs_cyclical!$A$1:$BE$1, 0))="", "", INDEX(F_Inputs_cyclical!$A$1:$BE$243, MATCH('Cyclical_after overrides'!$A180, F_Inputs_cyclical!$A$1:$A$243, 0), MATCH('Cyclical_after overrides'!AE$1, F_Inputs_cyclical!$A$1:$BE$1, 0))),
Cyclical_overrides!AE180)</f>
        <v/>
      </c>
      <c r="AF180" s="72" t="str">
        <f>IF(Cyclical_overrides!AF180 = "",
IF(INDEX(F_Inputs_cyclical!$A$1:$BE$243, MATCH('Cyclical_after overrides'!$A180, F_Inputs_cyclical!$A$1:$A$243, 0), MATCH('Cyclical_after overrides'!AF$1, F_Inputs_cyclical!$A$1:$BE$1, 0))="", "", INDEX(F_Inputs_cyclical!$A$1:$BE$243, MATCH('Cyclical_after overrides'!$A180, F_Inputs_cyclical!$A$1:$A$243, 0), MATCH('Cyclical_after overrides'!AF$1, F_Inputs_cyclical!$A$1:$BE$1, 0))),
Cyclical_overrides!AF180)</f>
        <v/>
      </c>
      <c r="AG180" s="72" t="str">
        <f>IF(Cyclical_overrides!AG180 = "",
IF(INDEX(F_Inputs_cyclical!$A$1:$BE$243, MATCH('Cyclical_after overrides'!$A180, F_Inputs_cyclical!$A$1:$A$243, 0), MATCH('Cyclical_after overrides'!AG$1, F_Inputs_cyclical!$A$1:$BE$1, 0))="", "", INDEX(F_Inputs_cyclical!$A$1:$BE$243, MATCH('Cyclical_after overrides'!$A180, F_Inputs_cyclical!$A$1:$A$243, 0), MATCH('Cyclical_after overrides'!AG$1, F_Inputs_cyclical!$A$1:$BE$1, 0))),
Cyclical_overrides!AG180)</f>
        <v/>
      </c>
      <c r="AH180" s="72" t="str">
        <f>IF(Cyclical_overrides!AH180 = "",
IF(INDEX(F_Inputs_cyclical!$A$1:$BE$243, MATCH('Cyclical_after overrides'!$A180, F_Inputs_cyclical!$A$1:$A$243, 0), MATCH('Cyclical_after overrides'!AH$1, F_Inputs_cyclical!$A$1:$BE$1, 0))="", "", INDEX(F_Inputs_cyclical!$A$1:$BE$243, MATCH('Cyclical_after overrides'!$A180, F_Inputs_cyclical!$A$1:$A$243, 0), MATCH('Cyclical_after overrides'!AH$1, F_Inputs_cyclical!$A$1:$BE$1, 0))),
Cyclical_overrides!AH180)</f>
        <v/>
      </c>
      <c r="AI180" s="72" t="str">
        <f>IF(Cyclical_overrides!AI180 = "",
IF(INDEX(F_Inputs_cyclical!$A$1:$BE$243, MATCH('Cyclical_after overrides'!$A180, F_Inputs_cyclical!$A$1:$A$243, 0), MATCH('Cyclical_after overrides'!AI$1, F_Inputs_cyclical!$A$1:$BE$1, 0))="", "", INDEX(F_Inputs_cyclical!$A$1:$BE$243, MATCH('Cyclical_after overrides'!$A180, F_Inputs_cyclical!$A$1:$A$243, 0), MATCH('Cyclical_after overrides'!AI$1, F_Inputs_cyclical!$A$1:$BE$1, 0))),
Cyclical_overrides!AI180)</f>
        <v/>
      </c>
      <c r="AJ180" s="72" t="str">
        <f>IF(Cyclical_overrides!AJ180 = "",
IF(INDEX(F_Inputs_cyclical!$A$1:$BE$243, MATCH('Cyclical_after overrides'!$A180, F_Inputs_cyclical!$A$1:$A$243, 0), MATCH('Cyclical_after overrides'!AJ$1, F_Inputs_cyclical!$A$1:$BE$1, 0))="", "", INDEX(F_Inputs_cyclical!$A$1:$BE$243, MATCH('Cyclical_after overrides'!$A180, F_Inputs_cyclical!$A$1:$A$243, 0), MATCH('Cyclical_after overrides'!AJ$1, F_Inputs_cyclical!$A$1:$BE$1, 0))),
Cyclical_overrides!AJ180)</f>
        <v/>
      </c>
      <c r="AK180" s="72" t="str">
        <f>IF(Cyclical_overrides!AK180 = "",
IF(INDEX(F_Inputs_cyclical!$A$1:$BE$243, MATCH('Cyclical_after overrides'!$A180, F_Inputs_cyclical!$A$1:$A$243, 0), MATCH('Cyclical_after overrides'!AK$1, F_Inputs_cyclical!$A$1:$BE$1, 0))="", "", INDEX(F_Inputs_cyclical!$A$1:$BE$243, MATCH('Cyclical_after overrides'!$A180, F_Inputs_cyclical!$A$1:$A$243, 0), MATCH('Cyclical_after overrides'!AK$1, F_Inputs_cyclical!$A$1:$BE$1, 0))),
Cyclical_overrides!AK180)</f>
        <v/>
      </c>
      <c r="AL180" s="72" t="str">
        <f>IF(Cyclical_overrides!AL180 = "",
IF(INDEX(F_Inputs_cyclical!$A$1:$BE$243, MATCH('Cyclical_after overrides'!$A180, F_Inputs_cyclical!$A$1:$A$243, 0), MATCH('Cyclical_after overrides'!AL$1, F_Inputs_cyclical!$A$1:$BE$1, 0))="", "", INDEX(F_Inputs_cyclical!$A$1:$BE$243, MATCH('Cyclical_after overrides'!$A180, F_Inputs_cyclical!$A$1:$A$243, 0), MATCH('Cyclical_after overrides'!AL$1, F_Inputs_cyclical!$A$1:$BE$1, 0))),
Cyclical_overrides!AL180)</f>
        <v/>
      </c>
      <c r="AM180" s="72">
        <f>IF(Cyclical_overrides!AM180 = "",
IF(INDEX(F_Inputs_cyclical!$A$1:$BE$243, MATCH('Cyclical_after overrides'!$A180, F_Inputs_cyclical!$A$1:$A$243, 0), MATCH('Cyclical_after overrides'!AM$1, F_Inputs_cyclical!$A$1:$BE$1, 0))="", "", INDEX(F_Inputs_cyclical!$A$1:$BE$243, MATCH('Cyclical_after overrides'!$A180, F_Inputs_cyclical!$A$1:$A$243, 0), MATCH('Cyclical_after overrides'!AM$1, F_Inputs_cyclical!$A$1:$BE$1, 0))),
Cyclical_overrides!AM180)</f>
        <v>0.84599999999999997</v>
      </c>
      <c r="AN180" s="72">
        <f>IF(Cyclical_overrides!AN180 = "",
IF(INDEX(F_Inputs_cyclical!$A$1:$BE$243, MATCH('Cyclical_after overrides'!$A180, F_Inputs_cyclical!$A$1:$A$243, 0), MATCH('Cyclical_after overrides'!AN$1, F_Inputs_cyclical!$A$1:$BE$1, 0))="", "", INDEX(F_Inputs_cyclical!$A$1:$BE$243, MATCH('Cyclical_after overrides'!$A180, F_Inputs_cyclical!$A$1:$A$243, 0), MATCH('Cyclical_after overrides'!AN$1, F_Inputs_cyclical!$A$1:$BE$1, 0))),
Cyclical_overrides!AN180)</f>
        <v>2.3980000000000001</v>
      </c>
      <c r="AO180" s="72" t="str">
        <f>IF(Cyclical_overrides!AO180 = "",
IF(INDEX(F_Inputs_cyclical!$A$1:$BE$243, MATCH('Cyclical_after overrides'!$A180, F_Inputs_cyclical!$A$1:$A$243, 0), MATCH('Cyclical_after overrides'!AO$1, F_Inputs_cyclical!$A$1:$BE$1, 0))="", "", INDEX(F_Inputs_cyclical!$A$1:$BE$243, MATCH('Cyclical_after overrides'!$A180, F_Inputs_cyclical!$A$1:$A$243, 0), MATCH('Cyclical_after overrides'!AO$1, F_Inputs_cyclical!$A$1:$BE$1, 0))),
Cyclical_overrides!AO180)</f>
        <v/>
      </c>
      <c r="AP180" s="72" t="str">
        <f>IF(Cyclical_overrides!AP180 = "",
IF(INDEX(F_Inputs_cyclical!$A$1:$BE$243, MATCH('Cyclical_after overrides'!$A180, F_Inputs_cyclical!$A$1:$A$243, 0), MATCH('Cyclical_after overrides'!AP$1, F_Inputs_cyclical!$A$1:$BE$1, 0))="", "", INDEX(F_Inputs_cyclical!$A$1:$BE$243, MATCH('Cyclical_after overrides'!$A180, F_Inputs_cyclical!$A$1:$A$243, 0), MATCH('Cyclical_after overrides'!AP$1, F_Inputs_cyclical!$A$1:$BE$1, 0))),
Cyclical_overrides!AP180)</f>
        <v/>
      </c>
      <c r="AQ180" s="72" t="str">
        <f>IF(Cyclical_overrides!AQ180 = "",
IF(INDEX(F_Inputs_cyclical!$A$1:$BE$243, MATCH('Cyclical_after overrides'!$A180, F_Inputs_cyclical!$A$1:$A$243, 0), MATCH('Cyclical_after overrides'!AQ$1, F_Inputs_cyclical!$A$1:$BE$1, 0))="", "", INDEX(F_Inputs_cyclical!$A$1:$BE$243, MATCH('Cyclical_after overrides'!$A180, F_Inputs_cyclical!$A$1:$A$243, 0), MATCH('Cyclical_after overrides'!AQ$1, F_Inputs_cyclical!$A$1:$BE$1, 0))),
Cyclical_overrides!AQ180)</f>
        <v/>
      </c>
      <c r="AR180" s="72">
        <f>IF(Cyclical_overrides!AR180 = "",
IF(INDEX(F_Inputs_cyclical!$A$1:$BE$243, MATCH('Cyclical_after overrides'!$A180, F_Inputs_cyclical!$A$1:$A$243, 0), MATCH('Cyclical_after overrides'!AR$1, F_Inputs_cyclical!$A$1:$BE$1, 0))="", "", INDEX(F_Inputs_cyclical!$A$1:$BE$243, MATCH('Cyclical_after overrides'!$A180, F_Inputs_cyclical!$A$1:$A$243, 0), MATCH('Cyclical_after overrides'!AR$1, F_Inputs_cyclical!$A$1:$BE$1, 0))),
Cyclical_overrides!AR180)</f>
        <v>0</v>
      </c>
      <c r="AS180" s="72">
        <f>IF(Cyclical_overrides!AS180 = "",
IF(INDEX(F_Inputs_cyclical!$A$1:$BE$243, MATCH('Cyclical_after overrides'!$A180, F_Inputs_cyclical!$A$1:$A$243, 0), MATCH('Cyclical_after overrides'!AS$1, F_Inputs_cyclical!$A$1:$BE$1, 0))="", "", INDEX(F_Inputs_cyclical!$A$1:$BE$243, MATCH('Cyclical_after overrides'!$A180, F_Inputs_cyclical!$A$1:$A$243, 0), MATCH('Cyclical_after overrides'!AS$1, F_Inputs_cyclical!$A$1:$BE$1, 0))),
Cyclical_overrides!AS180)</f>
        <v>0</v>
      </c>
      <c r="AT180" s="72">
        <f>IF(Cyclical_overrides!AT180 = "",
IF(INDEX(F_Inputs_cyclical!$A$1:$BE$243, MATCH('Cyclical_after overrides'!$A180, F_Inputs_cyclical!$A$1:$A$243, 0), MATCH('Cyclical_after overrides'!AT$1, F_Inputs_cyclical!$A$1:$BE$1, 0))="", "", INDEX(F_Inputs_cyclical!$A$1:$BE$243, MATCH('Cyclical_after overrides'!$A180, F_Inputs_cyclical!$A$1:$A$243, 0), MATCH('Cyclical_after overrides'!AT$1, F_Inputs_cyclical!$A$1:$BE$1, 0))),
Cyclical_overrides!AT180)</f>
        <v>0</v>
      </c>
      <c r="AU180" s="72">
        <f>IF(Cyclical_overrides!AU180 = "",
IF(INDEX(F_Inputs_cyclical!$A$1:$BE$243, MATCH('Cyclical_after overrides'!$A180, F_Inputs_cyclical!$A$1:$A$243, 0), MATCH('Cyclical_after overrides'!AU$1, F_Inputs_cyclical!$A$1:$BE$1, 0))="", "", INDEX(F_Inputs_cyclical!$A$1:$BE$243, MATCH('Cyclical_after overrides'!$A180, F_Inputs_cyclical!$A$1:$A$243, 0), MATCH('Cyclical_after overrides'!AU$1, F_Inputs_cyclical!$A$1:$BE$1, 0))),
Cyclical_overrides!AU180)</f>
        <v>0.60332799999999998</v>
      </c>
      <c r="AV180" s="72" t="str">
        <f>IF(Cyclical_overrides!AV180 = "",
IF(INDEX(F_Inputs_cyclical!$A$1:$BE$243, MATCH('Cyclical_after overrides'!$A180, F_Inputs_cyclical!$A$1:$A$243, 0), MATCH('Cyclical_after overrides'!AV$1, F_Inputs_cyclical!$A$1:$BE$1, 0))="", "", INDEX(F_Inputs_cyclical!$A$1:$BE$243, MATCH('Cyclical_after overrides'!$A180, F_Inputs_cyclical!$A$1:$A$243, 0), MATCH('Cyclical_after overrides'!AV$1, F_Inputs_cyclical!$A$1:$BE$1, 0))),
Cyclical_overrides!AV180)</f>
        <v/>
      </c>
      <c r="AW180" s="72">
        <f>IF(Cyclical_overrides!AW180 = "",
IF(INDEX(F_Inputs_cyclical!$A$1:$BE$243, MATCH('Cyclical_after overrides'!$A180, F_Inputs_cyclical!$A$1:$A$243, 0), MATCH('Cyclical_after overrides'!AW$1, F_Inputs_cyclical!$A$1:$BE$1, 0))="", "", INDEX(F_Inputs_cyclical!$A$1:$BE$243, MATCH('Cyclical_after overrides'!$A180, F_Inputs_cyclical!$A$1:$A$243, 0), MATCH('Cyclical_after overrides'!AW$1, F_Inputs_cyclical!$A$1:$BE$1, 0))),
Cyclical_overrides!AW180)</f>
        <v>1.24788708586883</v>
      </c>
      <c r="AX180" s="72">
        <f>IF(Cyclical_overrides!AX180 = "",
IF(INDEX(F_Inputs_cyclical!$A$1:$BE$243, MATCH('Cyclical_after overrides'!$A180, F_Inputs_cyclical!$A$1:$A$243, 0), MATCH('Cyclical_after overrides'!AX$1, F_Inputs_cyclical!$A$1:$BE$1, 0))="", "", INDEX(F_Inputs_cyclical!$A$1:$BE$243, MATCH('Cyclical_after overrides'!$A180, F_Inputs_cyclical!$A$1:$A$243, 0), MATCH('Cyclical_after overrides'!AX$1, F_Inputs_cyclical!$A$1:$BE$1, 0))),
Cyclical_overrides!AX180)</f>
        <v>24.539542995664377</v>
      </c>
      <c r="AY180" s="72">
        <f>IF(Cyclical_overrides!AY180 = "",
IF(INDEX(F_Inputs_cyclical!$A$1:$BE$243, MATCH('Cyclical_after overrides'!$A180, F_Inputs_cyclical!$A$1:$A$243, 0), MATCH('Cyclical_after overrides'!AY$1, F_Inputs_cyclical!$A$1:$BE$1, 0))="", "", INDEX(F_Inputs_cyclical!$A$1:$BE$243, MATCH('Cyclical_after overrides'!$A180, F_Inputs_cyclical!$A$1:$A$243, 0), MATCH('Cyclical_after overrides'!AY$1, F_Inputs_cyclical!$A$1:$BE$1, 0))),
Cyclical_overrides!AY180)</f>
        <v>140.64629761743501</v>
      </c>
      <c r="AZ180" s="72">
        <f>IF(Cyclical_overrides!AZ180 = "",
IF(INDEX(F_Inputs_cyclical!$A$1:$BE$243, MATCH('Cyclical_after overrides'!$A180, F_Inputs_cyclical!$A$1:$A$243, 0), MATCH('Cyclical_after overrides'!AZ$1, F_Inputs_cyclical!$A$1:$BE$1, 0))="", "", INDEX(F_Inputs_cyclical!$A$1:$BE$243, MATCH('Cyclical_after overrides'!$A180, F_Inputs_cyclical!$A$1:$A$243, 0), MATCH('Cyclical_after overrides'!AZ$1, F_Inputs_cyclical!$A$1:$BE$1, 0))),
Cyclical_overrides!AZ180)</f>
        <v>2.196856907603264</v>
      </c>
      <c r="BA180" s="72">
        <f>IF(Cyclical_overrides!BA180 = "",
IF(INDEX(F_Inputs_cyclical!$A$1:$BE$243, MATCH('Cyclical_after overrides'!$A180, F_Inputs_cyclical!$A$1:$A$243, 0), MATCH('Cyclical_after overrides'!BA$1, F_Inputs_cyclical!$A$1:$BE$1, 0))="", "", INDEX(F_Inputs_cyclical!$A$1:$BE$243, MATCH('Cyclical_after overrides'!$A180, F_Inputs_cyclical!$A$1:$A$243, 0), MATCH('Cyclical_after overrides'!BA$1, F_Inputs_cyclical!$A$1:$BE$1, 0))),
Cyclical_overrides!BA180)</f>
        <v>14.430611491062834</v>
      </c>
      <c r="BB180" s="72">
        <f>IF(Cyclical_overrides!BB180 = "",
IF(INDEX(F_Inputs_cyclical!$A$1:$BE$243, MATCH('Cyclical_after overrides'!$A180, F_Inputs_cyclical!$A$1:$A$243, 0), MATCH('Cyclical_after overrides'!BB$1, F_Inputs_cyclical!$A$1:$BE$1, 0))="", "", INDEX(F_Inputs_cyclical!$A$1:$BE$243, MATCH('Cyclical_after overrides'!$A180, F_Inputs_cyclical!$A$1:$A$243, 0), MATCH('Cyclical_after overrides'!BB$1, F_Inputs_cyclical!$A$1:$BE$1, 0))),
Cyclical_overrides!BB180)</f>
        <v>14.430611491062834</v>
      </c>
      <c r="BC180" s="72">
        <f>IF(Cyclical_overrides!BC180 = "",
IF(INDEX(F_Inputs_cyclical!$A$1:$BE$243, MATCH('Cyclical_after overrides'!$A180, F_Inputs_cyclical!$A$1:$A$243, 0), MATCH('Cyclical_after overrides'!BC$1, F_Inputs_cyclical!$A$1:$BE$1, 0))="", "", INDEX(F_Inputs_cyclical!$A$1:$BE$243, MATCH('Cyclical_after overrides'!$A180, F_Inputs_cyclical!$A$1:$A$243, 0), MATCH('Cyclical_after overrides'!BC$1, F_Inputs_cyclical!$A$1:$BE$1, 0))),
Cyclical_overrides!BC180)</f>
        <v>8.7605364305305908</v>
      </c>
      <c r="BD180" s="72">
        <f>IF(Cyclical_overrides!BD180 = "",
IF(INDEX(F_Inputs_cyclical!$A$1:$BE$243, MATCH('Cyclical_after overrides'!$A180, F_Inputs_cyclical!$A$1:$A$243, 0), MATCH('Cyclical_after overrides'!BD$1, F_Inputs_cyclical!$A$1:$BE$1, 0))="", "", INDEX(F_Inputs_cyclical!$A$1:$BE$243, MATCH('Cyclical_after overrides'!$A180, F_Inputs_cyclical!$A$1:$A$243, 0), MATCH('Cyclical_after overrides'!BD$1, F_Inputs_cyclical!$A$1:$BE$1, 0))),
Cyclical_overrides!BD180)</f>
        <v>16.817978257118213</v>
      </c>
      <c r="BE180" s="194"/>
    </row>
    <row r="181" spans="1:57" x14ac:dyDescent="0.4">
      <c r="A181" s="63" t="str">
        <f t="shared" si="2"/>
        <v>DVW15</v>
      </c>
      <c r="B181" s="63" t="s">
        <v>445</v>
      </c>
      <c r="C181" s="63" t="s">
        <v>245</v>
      </c>
      <c r="D181" s="72">
        <f>IF(Cyclical_overrides!D181 = "",
IF(INDEX(F_Inputs_cyclical!$A$1:$BE$243, MATCH('Cyclical_after overrides'!$A181, F_Inputs_cyclical!$A$1:$A$243, 0), MATCH('Cyclical_after overrides'!D$1, F_Inputs_cyclical!$A$1:$BE$1, 0))="", "", INDEX(F_Inputs_cyclical!$A$1:$BE$243, MATCH('Cyclical_after overrides'!$A181, F_Inputs_cyclical!$A$1:$A$243, 0), MATCH('Cyclical_after overrides'!D$1, F_Inputs_cyclical!$A$1:$BE$1, 0))),
Cyclical_overrides!D181)</f>
        <v>0.92900000000000005</v>
      </c>
      <c r="E181" s="72">
        <f>IF(Cyclical_overrides!E181 = "",
IF(INDEX(F_Inputs_cyclical!$A$1:$BE$243, MATCH('Cyclical_after overrides'!$A181, F_Inputs_cyclical!$A$1:$A$243, 0), MATCH('Cyclical_after overrides'!E$1, F_Inputs_cyclical!$A$1:$BE$1, 0))="", "", INDEX(F_Inputs_cyclical!$A$1:$BE$243, MATCH('Cyclical_after overrides'!$A181, F_Inputs_cyclical!$A$1:$A$243, 0), MATCH('Cyclical_after overrides'!E$1, F_Inputs_cyclical!$A$1:$BE$1, 0))),
Cyclical_overrides!E181)</f>
        <v>0.27800000000000002</v>
      </c>
      <c r="F181" s="72">
        <f>IF(Cyclical_overrides!F181 = "",
IF(INDEX(F_Inputs_cyclical!$A$1:$BE$243, MATCH('Cyclical_after overrides'!$A181, F_Inputs_cyclical!$A$1:$A$243, 0), MATCH('Cyclical_after overrides'!F$1, F_Inputs_cyclical!$A$1:$BE$1, 0))="", "", INDEX(F_Inputs_cyclical!$A$1:$BE$243, MATCH('Cyclical_after overrides'!$A181, F_Inputs_cyclical!$A$1:$A$243, 0), MATCH('Cyclical_after overrides'!F$1, F_Inputs_cyclical!$A$1:$BE$1, 0))),
Cyclical_overrides!F181)</f>
        <v>0.92400000000000004</v>
      </c>
      <c r="G181" s="72">
        <f>IF(Cyclical_overrides!G181 = "",
IF(INDEX(F_Inputs_cyclical!$A$1:$BE$243, MATCH('Cyclical_after overrides'!$A181, F_Inputs_cyclical!$A$1:$A$243, 0), MATCH('Cyclical_after overrides'!G$1, F_Inputs_cyclical!$A$1:$BE$1, 0))="", "", INDEX(F_Inputs_cyclical!$A$1:$BE$243, MATCH('Cyclical_after overrides'!$A181, F_Inputs_cyclical!$A$1:$A$243, 0), MATCH('Cyclical_after overrides'!G$1, F_Inputs_cyclical!$A$1:$BE$1, 0))),
Cyclical_overrides!G181)</f>
        <v>0.17799999999999999</v>
      </c>
      <c r="H181" s="72">
        <f>IF(Cyclical_overrides!H181 = "",
IF(INDEX(F_Inputs_cyclical!$A$1:$BE$243, MATCH('Cyclical_after overrides'!$A181, F_Inputs_cyclical!$A$1:$A$243, 0), MATCH('Cyclical_after overrides'!H$1, F_Inputs_cyclical!$A$1:$BE$1, 0))="", "", INDEX(F_Inputs_cyclical!$A$1:$BE$243, MATCH('Cyclical_after overrides'!$A181, F_Inputs_cyclical!$A$1:$A$243, 0), MATCH('Cyclical_after overrides'!H$1, F_Inputs_cyclical!$A$1:$BE$1, 0))),
Cyclical_overrides!H181)</f>
        <v>8.0000000000000002E-3</v>
      </c>
      <c r="I181" s="72">
        <f>IF(Cyclical_overrides!I181 = "",
IF(INDEX(F_Inputs_cyclical!$A$1:$BE$243, MATCH('Cyclical_after overrides'!$A181, F_Inputs_cyclical!$A$1:$A$243, 0), MATCH('Cyclical_after overrides'!I$1, F_Inputs_cyclical!$A$1:$BE$1, 0))="", "", INDEX(F_Inputs_cyclical!$A$1:$BE$243, MATCH('Cyclical_after overrides'!$A181, F_Inputs_cyclical!$A$1:$A$243, 0), MATCH('Cyclical_after overrides'!I$1, F_Inputs_cyclical!$A$1:$BE$1, 0))),
Cyclical_overrides!I181)</f>
        <v>0</v>
      </c>
      <c r="J181" s="72">
        <f>IF(Cyclical_overrides!J181 = "",
IF(INDEX(F_Inputs_cyclical!$A$1:$BE$243, MATCH('Cyclical_after overrides'!$A181, F_Inputs_cyclical!$A$1:$A$243, 0), MATCH('Cyclical_after overrides'!J$1, F_Inputs_cyclical!$A$1:$BE$1, 0))="", "", INDEX(F_Inputs_cyclical!$A$1:$BE$243, MATCH('Cyclical_after overrides'!$A181, F_Inputs_cyclical!$A$1:$A$243, 0), MATCH('Cyclical_after overrides'!J$1, F_Inputs_cyclical!$A$1:$BE$1, 0))),
Cyclical_overrides!J181)</f>
        <v>3.5739999999999998</v>
      </c>
      <c r="K181" s="72">
        <f>IF(Cyclical_overrides!K181 = "",
IF(INDEX(F_Inputs_cyclical!$A$1:$BE$243, MATCH('Cyclical_after overrides'!$A181, F_Inputs_cyclical!$A$1:$A$243, 0), MATCH('Cyclical_after overrides'!K$1, F_Inputs_cyclical!$A$1:$BE$1, 0))="", "", INDEX(F_Inputs_cyclical!$A$1:$BE$243, MATCH('Cyclical_after overrides'!$A181, F_Inputs_cyclical!$A$1:$A$243, 0), MATCH('Cyclical_after overrides'!K$1, F_Inputs_cyclical!$A$1:$BE$1, 0))),
Cyclical_overrides!K181)</f>
        <v>0.13</v>
      </c>
      <c r="L181" s="72">
        <f>IF(Cyclical_overrides!L181 = "",
IF(INDEX(F_Inputs_cyclical!$A$1:$BE$243, MATCH('Cyclical_after overrides'!$A181, F_Inputs_cyclical!$A$1:$A$243, 0), MATCH('Cyclical_after overrides'!L$1, F_Inputs_cyclical!$A$1:$BE$1, 0))="", "", INDEX(F_Inputs_cyclical!$A$1:$BE$243, MATCH('Cyclical_after overrides'!$A181, F_Inputs_cyclical!$A$1:$A$243, 0), MATCH('Cyclical_after overrides'!L$1, F_Inputs_cyclical!$A$1:$BE$1, 0))),
Cyclical_overrides!L181)</f>
        <v>0.19400000000000001</v>
      </c>
      <c r="M181" s="72">
        <f>IF(Cyclical_overrides!M181 = "",
IF(INDEX(F_Inputs_cyclical!$A$1:$BE$243, MATCH('Cyclical_after overrides'!$A181, F_Inputs_cyclical!$A$1:$A$243, 0), MATCH('Cyclical_after overrides'!M$1, F_Inputs_cyclical!$A$1:$BE$1, 0))="", "", INDEX(F_Inputs_cyclical!$A$1:$BE$243, MATCH('Cyclical_after overrides'!$A181, F_Inputs_cyclical!$A$1:$A$243, 0), MATCH('Cyclical_after overrides'!M$1, F_Inputs_cyclical!$A$1:$BE$1, 0))),
Cyclical_overrides!M181)</f>
        <v>0</v>
      </c>
      <c r="N181" s="72">
        <f>IF(Cyclical_overrides!N181 = "",
IF(INDEX(F_Inputs_cyclical!$A$1:$BE$243, MATCH('Cyclical_after overrides'!$A181, F_Inputs_cyclical!$A$1:$A$243, 0), MATCH('Cyclical_after overrides'!N$1, F_Inputs_cyclical!$A$1:$BE$1, 0))="", "", INDEX(F_Inputs_cyclical!$A$1:$BE$243, MATCH('Cyclical_after overrides'!$A181, F_Inputs_cyclical!$A$1:$A$243, 0), MATCH('Cyclical_after overrides'!N$1, F_Inputs_cyclical!$A$1:$BE$1, 0))),
Cyclical_overrides!N181)</f>
        <v>0.19400000000000001</v>
      </c>
      <c r="O181" s="72" t="str">
        <f>IF(Cyclical_overrides!O181 = "",
IF(INDEX(F_Inputs_cyclical!$A$1:$BE$243, MATCH('Cyclical_after overrides'!$A181, F_Inputs_cyclical!$A$1:$A$243, 0), MATCH('Cyclical_after overrides'!O$1, F_Inputs_cyclical!$A$1:$BE$1, 0))="", "", INDEX(F_Inputs_cyclical!$A$1:$BE$243, MATCH('Cyclical_after overrides'!$A181, F_Inputs_cyclical!$A$1:$A$243, 0), MATCH('Cyclical_after overrides'!O$1, F_Inputs_cyclical!$A$1:$BE$1, 0))),
Cyclical_overrides!O181)</f>
        <v/>
      </c>
      <c r="P181" s="72" t="str">
        <f>IF(Cyclical_overrides!P181 = "",
IF(INDEX(F_Inputs_cyclical!$A$1:$BE$243, MATCH('Cyclical_after overrides'!$A181, F_Inputs_cyclical!$A$1:$A$243, 0), MATCH('Cyclical_after overrides'!P$1, F_Inputs_cyclical!$A$1:$BE$1, 0))="", "", INDEX(F_Inputs_cyclical!$A$1:$BE$243, MATCH('Cyclical_after overrides'!$A181, F_Inputs_cyclical!$A$1:$A$243, 0), MATCH('Cyclical_after overrides'!P$1, F_Inputs_cyclical!$A$1:$BE$1, 0))),
Cyclical_overrides!P181)</f>
        <v/>
      </c>
      <c r="Q181" s="72" t="str">
        <f>IF(Cyclical_overrides!Q181 = "",
IF(INDEX(F_Inputs_cyclical!$A$1:$BE$243, MATCH('Cyclical_after overrides'!$A181, F_Inputs_cyclical!$A$1:$A$243, 0), MATCH('Cyclical_after overrides'!Q$1, F_Inputs_cyclical!$A$1:$BE$1, 0))="", "", INDEX(F_Inputs_cyclical!$A$1:$BE$243, MATCH('Cyclical_after overrides'!$A181, F_Inputs_cyclical!$A$1:$A$243, 0), MATCH('Cyclical_after overrides'!Q$1, F_Inputs_cyclical!$A$1:$BE$1, 0))),
Cyclical_overrides!Q181)</f>
        <v/>
      </c>
      <c r="R181" s="72" t="str">
        <f>IF(Cyclical_overrides!R181 = "",
IF(INDEX(F_Inputs_cyclical!$A$1:$BE$243, MATCH('Cyclical_after overrides'!$A181, F_Inputs_cyclical!$A$1:$A$243, 0), MATCH('Cyclical_after overrides'!R$1, F_Inputs_cyclical!$A$1:$BE$1, 0))="", "", INDEX(F_Inputs_cyclical!$A$1:$BE$243, MATCH('Cyclical_after overrides'!$A181, F_Inputs_cyclical!$A$1:$A$243, 0), MATCH('Cyclical_after overrides'!R$1, F_Inputs_cyclical!$A$1:$BE$1, 0))),
Cyclical_overrides!R181)</f>
        <v/>
      </c>
      <c r="S181" s="72" t="str">
        <f>IF(Cyclical_overrides!S181 = "",
IF(INDEX(F_Inputs_cyclical!$A$1:$BE$243, MATCH('Cyclical_after overrides'!$A181, F_Inputs_cyclical!$A$1:$A$243, 0), MATCH('Cyclical_after overrides'!S$1, F_Inputs_cyclical!$A$1:$BE$1, 0))="", "", INDEX(F_Inputs_cyclical!$A$1:$BE$243, MATCH('Cyclical_after overrides'!$A181, F_Inputs_cyclical!$A$1:$A$243, 0), MATCH('Cyclical_after overrides'!S$1, F_Inputs_cyclical!$A$1:$BE$1, 0))),
Cyclical_overrides!S181)</f>
        <v/>
      </c>
      <c r="T181" s="72" t="str">
        <f>IF(Cyclical_overrides!T181 = "",
IF(INDEX(F_Inputs_cyclical!$A$1:$BE$243, MATCH('Cyclical_after overrides'!$A181, F_Inputs_cyclical!$A$1:$A$243, 0), MATCH('Cyclical_after overrides'!T$1, F_Inputs_cyclical!$A$1:$BE$1, 0))="", "", INDEX(F_Inputs_cyclical!$A$1:$BE$243, MATCH('Cyclical_after overrides'!$A181, F_Inputs_cyclical!$A$1:$A$243, 0), MATCH('Cyclical_after overrides'!T$1, F_Inputs_cyclical!$A$1:$BE$1, 0))),
Cyclical_overrides!T181)</f>
        <v/>
      </c>
      <c r="U181" s="72">
        <f>IF(Cyclical_overrides!U181 = "",
IF(INDEX(F_Inputs_cyclical!$A$1:$BE$243, MATCH('Cyclical_after overrides'!$A181, F_Inputs_cyclical!$A$1:$A$243, 0), MATCH('Cyclical_after overrides'!U$1, F_Inputs_cyclical!$A$1:$BE$1, 0))="", "", INDEX(F_Inputs_cyclical!$A$1:$BE$243, MATCH('Cyclical_after overrides'!$A181, F_Inputs_cyclical!$A$1:$A$243, 0), MATCH('Cyclical_after overrides'!U$1, F_Inputs_cyclical!$A$1:$BE$1, 0))),
Cyclical_overrides!U181)</f>
        <v>3.38</v>
      </c>
      <c r="V181" s="72">
        <f>IF(Cyclical_overrides!V181 = "",
IF(INDEX(F_Inputs_cyclical!$A$1:$BE$243, MATCH('Cyclical_after overrides'!$A181, F_Inputs_cyclical!$A$1:$A$243, 0), MATCH('Cyclical_after overrides'!V$1, F_Inputs_cyclical!$A$1:$BE$1, 0))="", "", INDEX(F_Inputs_cyclical!$A$1:$BE$243, MATCH('Cyclical_after overrides'!$A181, F_Inputs_cyclical!$A$1:$A$243, 0), MATCH('Cyclical_after overrides'!V$1, F_Inputs_cyclical!$A$1:$BE$1, 0))),
Cyclical_overrides!V181)</f>
        <v>47.89</v>
      </c>
      <c r="W181" s="72">
        <f>IF(Cyclical_overrides!W181 = "",
IF(INDEX(F_Inputs_cyclical!$A$1:$BE$243, MATCH('Cyclical_after overrides'!$A181, F_Inputs_cyclical!$A$1:$A$243, 0), MATCH('Cyclical_after overrides'!W$1, F_Inputs_cyclical!$A$1:$BE$1, 0))="", "", INDEX(F_Inputs_cyclical!$A$1:$BE$243, MATCH('Cyclical_after overrides'!$A181, F_Inputs_cyclical!$A$1:$A$243, 0), MATCH('Cyclical_after overrides'!W$1, F_Inputs_cyclical!$A$1:$BE$1, 0))),
Cyclical_overrides!W181)</f>
        <v>65.707999999999998</v>
      </c>
      <c r="X181" s="72">
        <f>IF(Cyclical_overrides!X181 = "",
IF(INDEX(F_Inputs_cyclical!$A$1:$BE$243, MATCH('Cyclical_after overrides'!$A181, F_Inputs_cyclical!$A$1:$A$243, 0), MATCH('Cyclical_after overrides'!X$1, F_Inputs_cyclical!$A$1:$BE$1, 0))="", "", INDEX(F_Inputs_cyclical!$A$1:$BE$243, MATCH('Cyclical_after overrides'!$A181, F_Inputs_cyclical!$A$1:$A$243, 0), MATCH('Cyclical_after overrides'!X$1, F_Inputs_cyclical!$A$1:$BE$1, 0))),
Cyclical_overrides!X181)</f>
        <v>0</v>
      </c>
      <c r="Y181" s="72">
        <f>IF(Cyclical_overrides!Y181 = "",
IF(INDEX(F_Inputs_cyclical!$A$1:$BE$243, MATCH('Cyclical_after overrides'!$A181, F_Inputs_cyclical!$A$1:$A$243, 0), MATCH('Cyclical_after overrides'!Y$1, F_Inputs_cyclical!$A$1:$BE$1, 0))="", "", INDEX(F_Inputs_cyclical!$A$1:$BE$243, MATCH('Cyclical_after overrides'!$A181, F_Inputs_cyclical!$A$1:$A$243, 0), MATCH('Cyclical_after overrides'!Y$1, F_Inputs_cyclical!$A$1:$BE$1, 0))),
Cyclical_overrides!Y181)</f>
        <v>0</v>
      </c>
      <c r="Z181" s="72">
        <f>IF(Cyclical_overrides!Z181 = "",
IF(INDEX(F_Inputs_cyclical!$A$1:$BE$243, MATCH('Cyclical_after overrides'!$A181, F_Inputs_cyclical!$A$1:$A$243, 0), MATCH('Cyclical_after overrides'!Z$1, F_Inputs_cyclical!$A$1:$BE$1, 0))="", "", INDEX(F_Inputs_cyclical!$A$1:$BE$243, MATCH('Cyclical_after overrides'!$A181, F_Inputs_cyclical!$A$1:$A$243, 0), MATCH('Cyclical_after overrides'!Z$1, F_Inputs_cyclical!$A$1:$BE$1, 0))),
Cyclical_overrides!Z181)</f>
        <v>0</v>
      </c>
      <c r="AA181" s="72">
        <f>IF(Cyclical_overrides!AA181 = "",
IF(INDEX(F_Inputs_cyclical!$A$1:$BE$243, MATCH('Cyclical_after overrides'!$A181, F_Inputs_cyclical!$A$1:$A$243, 0), MATCH('Cyclical_after overrides'!AA$1, F_Inputs_cyclical!$A$1:$BE$1, 0))="", "", INDEX(F_Inputs_cyclical!$A$1:$BE$243, MATCH('Cyclical_after overrides'!$A181, F_Inputs_cyclical!$A$1:$A$243, 0), MATCH('Cyclical_after overrides'!AA$1, F_Inputs_cyclical!$A$1:$BE$1, 0))),
Cyclical_overrides!AA181)</f>
        <v>0</v>
      </c>
      <c r="AB181" s="72">
        <f>IF(Cyclical_overrides!AB181 = "",
IF(INDEX(F_Inputs_cyclical!$A$1:$BE$243, MATCH('Cyclical_after overrides'!$A181, F_Inputs_cyclical!$A$1:$A$243, 0), MATCH('Cyclical_after overrides'!AB$1, F_Inputs_cyclical!$A$1:$BE$1, 0))="", "", INDEX(F_Inputs_cyclical!$A$1:$BE$243, MATCH('Cyclical_after overrides'!$A181, F_Inputs_cyclical!$A$1:$A$243, 0), MATCH('Cyclical_after overrides'!AB$1, F_Inputs_cyclical!$A$1:$BE$1, 0))),
Cyclical_overrides!AB181)</f>
        <v>0</v>
      </c>
      <c r="AC181" s="72" t="str">
        <f>IF(Cyclical_overrides!AC181 = "",
IF(INDEX(F_Inputs_cyclical!$A$1:$BE$243, MATCH('Cyclical_after overrides'!$A181, F_Inputs_cyclical!$A$1:$A$243, 0), MATCH('Cyclical_after overrides'!AC$1, F_Inputs_cyclical!$A$1:$BE$1, 0))="", "", INDEX(F_Inputs_cyclical!$A$1:$BE$243, MATCH('Cyclical_after overrides'!$A181, F_Inputs_cyclical!$A$1:$A$243, 0), MATCH('Cyclical_after overrides'!AC$1, F_Inputs_cyclical!$A$1:$BE$1, 0))),
Cyclical_overrides!AC181)</f>
        <v/>
      </c>
      <c r="AD181" s="72" t="str">
        <f>IF(Cyclical_overrides!AD181 = "",
IF(INDEX(F_Inputs_cyclical!$A$1:$BE$243, MATCH('Cyclical_after overrides'!$A181, F_Inputs_cyclical!$A$1:$A$243, 0), MATCH('Cyclical_after overrides'!AD$1, F_Inputs_cyclical!$A$1:$BE$1, 0))="", "", INDEX(F_Inputs_cyclical!$A$1:$BE$243, MATCH('Cyclical_after overrides'!$A181, F_Inputs_cyclical!$A$1:$A$243, 0), MATCH('Cyclical_after overrides'!AD$1, F_Inputs_cyclical!$A$1:$BE$1, 0))),
Cyclical_overrides!AD181)</f>
        <v/>
      </c>
      <c r="AE181" s="72" t="str">
        <f>IF(Cyclical_overrides!AE181 = "",
IF(INDEX(F_Inputs_cyclical!$A$1:$BE$243, MATCH('Cyclical_after overrides'!$A181, F_Inputs_cyclical!$A$1:$A$243, 0), MATCH('Cyclical_after overrides'!AE$1, F_Inputs_cyclical!$A$1:$BE$1, 0))="", "", INDEX(F_Inputs_cyclical!$A$1:$BE$243, MATCH('Cyclical_after overrides'!$A181, F_Inputs_cyclical!$A$1:$A$243, 0), MATCH('Cyclical_after overrides'!AE$1, F_Inputs_cyclical!$A$1:$BE$1, 0))),
Cyclical_overrides!AE181)</f>
        <v/>
      </c>
      <c r="AF181" s="72" t="str">
        <f>IF(Cyclical_overrides!AF181 = "",
IF(INDEX(F_Inputs_cyclical!$A$1:$BE$243, MATCH('Cyclical_after overrides'!$A181, F_Inputs_cyclical!$A$1:$A$243, 0), MATCH('Cyclical_after overrides'!AF$1, F_Inputs_cyclical!$A$1:$BE$1, 0))="", "", INDEX(F_Inputs_cyclical!$A$1:$BE$243, MATCH('Cyclical_after overrides'!$A181, F_Inputs_cyclical!$A$1:$A$243, 0), MATCH('Cyclical_after overrides'!AF$1, F_Inputs_cyclical!$A$1:$BE$1, 0))),
Cyclical_overrides!AF181)</f>
        <v/>
      </c>
      <c r="AG181" s="72" t="str">
        <f>IF(Cyclical_overrides!AG181 = "",
IF(INDEX(F_Inputs_cyclical!$A$1:$BE$243, MATCH('Cyclical_after overrides'!$A181, F_Inputs_cyclical!$A$1:$A$243, 0), MATCH('Cyclical_after overrides'!AG$1, F_Inputs_cyclical!$A$1:$BE$1, 0))="", "", INDEX(F_Inputs_cyclical!$A$1:$BE$243, MATCH('Cyclical_after overrides'!$A181, F_Inputs_cyclical!$A$1:$A$243, 0), MATCH('Cyclical_after overrides'!AG$1, F_Inputs_cyclical!$A$1:$BE$1, 0))),
Cyclical_overrides!AG181)</f>
        <v/>
      </c>
      <c r="AH181" s="72" t="str">
        <f>IF(Cyclical_overrides!AH181 = "",
IF(INDEX(F_Inputs_cyclical!$A$1:$BE$243, MATCH('Cyclical_after overrides'!$A181, F_Inputs_cyclical!$A$1:$A$243, 0), MATCH('Cyclical_after overrides'!AH$1, F_Inputs_cyclical!$A$1:$BE$1, 0))="", "", INDEX(F_Inputs_cyclical!$A$1:$BE$243, MATCH('Cyclical_after overrides'!$A181, F_Inputs_cyclical!$A$1:$A$243, 0), MATCH('Cyclical_after overrides'!AH$1, F_Inputs_cyclical!$A$1:$BE$1, 0))),
Cyclical_overrides!AH181)</f>
        <v/>
      </c>
      <c r="AI181" s="72" t="str">
        <f>IF(Cyclical_overrides!AI181 = "",
IF(INDEX(F_Inputs_cyclical!$A$1:$BE$243, MATCH('Cyclical_after overrides'!$A181, F_Inputs_cyclical!$A$1:$A$243, 0), MATCH('Cyclical_after overrides'!AI$1, F_Inputs_cyclical!$A$1:$BE$1, 0))="", "", INDEX(F_Inputs_cyclical!$A$1:$BE$243, MATCH('Cyclical_after overrides'!$A181, F_Inputs_cyclical!$A$1:$A$243, 0), MATCH('Cyclical_after overrides'!AI$1, F_Inputs_cyclical!$A$1:$BE$1, 0))),
Cyclical_overrides!AI181)</f>
        <v/>
      </c>
      <c r="AJ181" s="72" t="str">
        <f>IF(Cyclical_overrides!AJ181 = "",
IF(INDEX(F_Inputs_cyclical!$A$1:$BE$243, MATCH('Cyclical_after overrides'!$A181, F_Inputs_cyclical!$A$1:$A$243, 0), MATCH('Cyclical_after overrides'!AJ$1, F_Inputs_cyclical!$A$1:$BE$1, 0))="", "", INDEX(F_Inputs_cyclical!$A$1:$BE$243, MATCH('Cyclical_after overrides'!$A181, F_Inputs_cyclical!$A$1:$A$243, 0), MATCH('Cyclical_after overrides'!AJ$1, F_Inputs_cyclical!$A$1:$BE$1, 0))),
Cyclical_overrides!AJ181)</f>
        <v/>
      </c>
      <c r="AK181" s="72" t="str">
        <f>IF(Cyclical_overrides!AK181 = "",
IF(INDEX(F_Inputs_cyclical!$A$1:$BE$243, MATCH('Cyclical_after overrides'!$A181, F_Inputs_cyclical!$A$1:$A$243, 0), MATCH('Cyclical_after overrides'!AK$1, F_Inputs_cyclical!$A$1:$BE$1, 0))="", "", INDEX(F_Inputs_cyclical!$A$1:$BE$243, MATCH('Cyclical_after overrides'!$A181, F_Inputs_cyclical!$A$1:$A$243, 0), MATCH('Cyclical_after overrides'!AK$1, F_Inputs_cyclical!$A$1:$BE$1, 0))),
Cyclical_overrides!AK181)</f>
        <v/>
      </c>
      <c r="AL181" s="72" t="str">
        <f>IF(Cyclical_overrides!AL181 = "",
IF(INDEX(F_Inputs_cyclical!$A$1:$BE$243, MATCH('Cyclical_after overrides'!$A181, F_Inputs_cyclical!$A$1:$A$243, 0), MATCH('Cyclical_after overrides'!AL$1, F_Inputs_cyclical!$A$1:$BE$1, 0))="", "", INDEX(F_Inputs_cyclical!$A$1:$BE$243, MATCH('Cyclical_after overrides'!$A181, F_Inputs_cyclical!$A$1:$A$243, 0), MATCH('Cyclical_after overrides'!AL$1, F_Inputs_cyclical!$A$1:$BE$1, 0))),
Cyclical_overrides!AL181)</f>
        <v/>
      </c>
      <c r="AM181" s="72">
        <f>IF(Cyclical_overrides!AM181 = "",
IF(INDEX(F_Inputs_cyclical!$A$1:$BE$243, MATCH('Cyclical_after overrides'!$A181, F_Inputs_cyclical!$A$1:$A$243, 0), MATCH('Cyclical_after overrides'!AM$1, F_Inputs_cyclical!$A$1:$BE$1, 0))="", "", INDEX(F_Inputs_cyclical!$A$1:$BE$243, MATCH('Cyclical_after overrides'!$A181, F_Inputs_cyclical!$A$1:$A$243, 0), MATCH('Cyclical_after overrides'!AM$1, F_Inputs_cyclical!$A$1:$BE$1, 0))),
Cyclical_overrides!AM181)</f>
        <v>1.0629999999999999</v>
      </c>
      <c r="AN181" s="72">
        <f>IF(Cyclical_overrides!AN181 = "",
IF(INDEX(F_Inputs_cyclical!$A$1:$BE$243, MATCH('Cyclical_after overrides'!$A181, F_Inputs_cyclical!$A$1:$A$243, 0), MATCH('Cyclical_after overrides'!AN$1, F_Inputs_cyclical!$A$1:$BE$1, 0))="", "", INDEX(F_Inputs_cyclical!$A$1:$BE$243, MATCH('Cyclical_after overrides'!$A181, F_Inputs_cyclical!$A$1:$A$243, 0), MATCH('Cyclical_after overrides'!AN$1, F_Inputs_cyclical!$A$1:$BE$1, 0))),
Cyclical_overrides!AN181)</f>
        <v>3.38</v>
      </c>
      <c r="AO181" s="72" t="str">
        <f>IF(Cyclical_overrides!AO181 = "",
IF(INDEX(F_Inputs_cyclical!$A$1:$BE$243, MATCH('Cyclical_after overrides'!$A181, F_Inputs_cyclical!$A$1:$A$243, 0), MATCH('Cyclical_after overrides'!AO$1, F_Inputs_cyclical!$A$1:$BE$1, 0))="", "", INDEX(F_Inputs_cyclical!$A$1:$BE$243, MATCH('Cyclical_after overrides'!$A181, F_Inputs_cyclical!$A$1:$A$243, 0), MATCH('Cyclical_after overrides'!AO$1, F_Inputs_cyclical!$A$1:$BE$1, 0))),
Cyclical_overrides!AO181)</f>
        <v/>
      </c>
      <c r="AP181" s="72" t="str">
        <f>IF(Cyclical_overrides!AP181 = "",
IF(INDEX(F_Inputs_cyclical!$A$1:$BE$243, MATCH('Cyclical_after overrides'!$A181, F_Inputs_cyclical!$A$1:$A$243, 0), MATCH('Cyclical_after overrides'!AP$1, F_Inputs_cyclical!$A$1:$BE$1, 0))="", "", INDEX(F_Inputs_cyclical!$A$1:$BE$243, MATCH('Cyclical_after overrides'!$A181, F_Inputs_cyclical!$A$1:$A$243, 0), MATCH('Cyclical_after overrides'!AP$1, F_Inputs_cyclical!$A$1:$BE$1, 0))),
Cyclical_overrides!AP181)</f>
        <v/>
      </c>
      <c r="AQ181" s="72" t="str">
        <f>IF(Cyclical_overrides!AQ181 = "",
IF(INDEX(F_Inputs_cyclical!$A$1:$BE$243, MATCH('Cyclical_after overrides'!$A181, F_Inputs_cyclical!$A$1:$A$243, 0), MATCH('Cyclical_after overrides'!AQ$1, F_Inputs_cyclical!$A$1:$BE$1, 0))="", "", INDEX(F_Inputs_cyclical!$A$1:$BE$243, MATCH('Cyclical_after overrides'!$A181, F_Inputs_cyclical!$A$1:$A$243, 0), MATCH('Cyclical_after overrides'!AQ$1, F_Inputs_cyclical!$A$1:$BE$1, 0))),
Cyclical_overrides!AQ181)</f>
        <v/>
      </c>
      <c r="AR181" s="72">
        <f>IF(Cyclical_overrides!AR181 = "",
IF(INDEX(F_Inputs_cyclical!$A$1:$BE$243, MATCH('Cyclical_after overrides'!$A181, F_Inputs_cyclical!$A$1:$A$243, 0), MATCH('Cyclical_after overrides'!AR$1, F_Inputs_cyclical!$A$1:$BE$1, 0))="", "", INDEX(F_Inputs_cyclical!$A$1:$BE$243, MATCH('Cyclical_after overrides'!$A181, F_Inputs_cyclical!$A$1:$A$243, 0), MATCH('Cyclical_after overrides'!AR$1, F_Inputs_cyclical!$A$1:$BE$1, 0))),
Cyclical_overrides!AR181)</f>
        <v>0</v>
      </c>
      <c r="AS181" s="72">
        <f>IF(Cyclical_overrides!AS181 = "",
IF(INDEX(F_Inputs_cyclical!$A$1:$BE$243, MATCH('Cyclical_after overrides'!$A181, F_Inputs_cyclical!$A$1:$A$243, 0), MATCH('Cyclical_after overrides'!AS$1, F_Inputs_cyclical!$A$1:$BE$1, 0))="", "", INDEX(F_Inputs_cyclical!$A$1:$BE$243, MATCH('Cyclical_after overrides'!$A181, F_Inputs_cyclical!$A$1:$A$243, 0), MATCH('Cyclical_after overrides'!AS$1, F_Inputs_cyclical!$A$1:$BE$1, 0))),
Cyclical_overrides!AS181)</f>
        <v>0</v>
      </c>
      <c r="AT181" s="72">
        <f>IF(Cyclical_overrides!AT181 = "",
IF(INDEX(F_Inputs_cyclical!$A$1:$BE$243, MATCH('Cyclical_after overrides'!$A181, F_Inputs_cyclical!$A$1:$A$243, 0), MATCH('Cyclical_after overrides'!AT$1, F_Inputs_cyclical!$A$1:$BE$1, 0))="", "", INDEX(F_Inputs_cyclical!$A$1:$BE$243, MATCH('Cyclical_after overrides'!$A181, F_Inputs_cyclical!$A$1:$A$243, 0), MATCH('Cyclical_after overrides'!AT$1, F_Inputs_cyclical!$A$1:$BE$1, 0))),
Cyclical_overrides!AT181)</f>
        <v>0</v>
      </c>
      <c r="AU181" s="72">
        <f>IF(Cyclical_overrides!AU181 = "",
IF(INDEX(F_Inputs_cyclical!$A$1:$BE$243, MATCH('Cyclical_after overrides'!$A181, F_Inputs_cyclical!$A$1:$A$243, 0), MATCH('Cyclical_after overrides'!AU$1, F_Inputs_cyclical!$A$1:$BE$1, 0))="", "", INDEX(F_Inputs_cyclical!$A$1:$BE$243, MATCH('Cyclical_after overrides'!$A181, F_Inputs_cyclical!$A$1:$A$243, 0), MATCH('Cyclical_after overrides'!AU$1, F_Inputs_cyclical!$A$1:$BE$1, 0))),
Cyclical_overrides!AU181)</f>
        <v>1.641014</v>
      </c>
      <c r="AV181" s="72" t="str">
        <f>IF(Cyclical_overrides!AV181 = "",
IF(INDEX(F_Inputs_cyclical!$A$1:$BE$243, MATCH('Cyclical_after overrides'!$A181, F_Inputs_cyclical!$A$1:$A$243, 0), MATCH('Cyclical_after overrides'!AV$1, F_Inputs_cyclical!$A$1:$BE$1, 0))="", "", INDEX(F_Inputs_cyclical!$A$1:$BE$243, MATCH('Cyclical_after overrides'!$A181, F_Inputs_cyclical!$A$1:$A$243, 0), MATCH('Cyclical_after overrides'!AV$1, F_Inputs_cyclical!$A$1:$BE$1, 0))),
Cyclical_overrides!AV181)</f>
        <v/>
      </c>
      <c r="AW181" s="72">
        <f>IF(Cyclical_overrides!AW181 = "",
IF(INDEX(F_Inputs_cyclical!$A$1:$BE$243, MATCH('Cyclical_after overrides'!$A181, F_Inputs_cyclical!$A$1:$A$243, 0), MATCH('Cyclical_after overrides'!AW$1, F_Inputs_cyclical!$A$1:$BE$1, 0))="", "", INDEX(F_Inputs_cyclical!$A$1:$BE$243, MATCH('Cyclical_after overrides'!$A181, F_Inputs_cyclical!$A$1:$A$243, 0), MATCH('Cyclical_after overrides'!AW$1, F_Inputs_cyclical!$A$1:$BE$1, 0))),
Cyclical_overrides!AW181)</f>
        <v>1.2338096431854266</v>
      </c>
      <c r="AX181" s="72">
        <f>IF(Cyclical_overrides!AX181 = "",
IF(INDEX(F_Inputs_cyclical!$A$1:$BE$243, MATCH('Cyclical_after overrides'!$A181, F_Inputs_cyclical!$A$1:$A$243, 0), MATCH('Cyclical_after overrides'!AX$1, F_Inputs_cyclical!$A$1:$BE$1, 0))="", "", INDEX(F_Inputs_cyclical!$A$1:$BE$243, MATCH('Cyclical_after overrides'!$A181, F_Inputs_cyclical!$A$1:$A$243, 0), MATCH('Cyclical_after overrides'!AX$1, F_Inputs_cyclical!$A$1:$BE$1, 0))),
Cyclical_overrides!AX181)</f>
        <v>24.879998547820634</v>
      </c>
      <c r="AY181" s="72">
        <f>IF(Cyclical_overrides!AY181 = "",
IF(INDEX(F_Inputs_cyclical!$A$1:$BE$243, MATCH('Cyclical_after overrides'!$A181, F_Inputs_cyclical!$A$1:$A$243, 0), MATCH('Cyclical_after overrides'!AY$1, F_Inputs_cyclical!$A$1:$BE$1, 0))="", "", INDEX(F_Inputs_cyclical!$A$1:$BE$243, MATCH('Cyclical_after overrides'!$A181, F_Inputs_cyclical!$A$1:$A$243, 0), MATCH('Cyclical_after overrides'!AY$1, F_Inputs_cyclical!$A$1:$BE$1, 0))),
Cyclical_overrides!AY181)</f>
        <v>137.45829469144971</v>
      </c>
      <c r="AZ181" s="72">
        <f>IF(Cyclical_overrides!AZ181 = "",
IF(INDEX(F_Inputs_cyclical!$A$1:$BE$243, MATCH('Cyclical_after overrides'!$A181, F_Inputs_cyclical!$A$1:$A$243, 0), MATCH('Cyclical_after overrides'!AZ$1, F_Inputs_cyclical!$A$1:$BE$1, 0))="", "", INDEX(F_Inputs_cyclical!$A$1:$BE$243, MATCH('Cyclical_after overrides'!$A181, F_Inputs_cyclical!$A$1:$A$243, 0), MATCH('Cyclical_after overrides'!AZ$1, F_Inputs_cyclical!$A$1:$BE$1, 0))),
Cyclical_overrides!AZ181)</f>
        <v>2.1627258002242957</v>
      </c>
      <c r="BA181" s="72">
        <f>IF(Cyclical_overrides!BA181 = "",
IF(INDEX(F_Inputs_cyclical!$A$1:$BE$243, MATCH('Cyclical_after overrides'!$A181, F_Inputs_cyclical!$A$1:$A$243, 0), MATCH('Cyclical_after overrides'!BA$1, F_Inputs_cyclical!$A$1:$BE$1, 0))="", "", INDEX(F_Inputs_cyclical!$A$1:$BE$243, MATCH('Cyclical_after overrides'!$A181, F_Inputs_cyclical!$A$1:$A$243, 0), MATCH('Cyclical_after overrides'!BA$1, F_Inputs_cyclical!$A$1:$BE$1, 0))),
Cyclical_overrides!BA181)</f>
        <v>14.303117836057183</v>
      </c>
      <c r="BB181" s="72">
        <f>IF(Cyclical_overrides!BB181 = "",
IF(INDEX(F_Inputs_cyclical!$A$1:$BE$243, MATCH('Cyclical_after overrides'!$A181, F_Inputs_cyclical!$A$1:$A$243, 0), MATCH('Cyclical_after overrides'!BB$1, F_Inputs_cyclical!$A$1:$BE$1, 0))="", "", INDEX(F_Inputs_cyclical!$A$1:$BE$243, MATCH('Cyclical_after overrides'!$A181, F_Inputs_cyclical!$A$1:$A$243, 0), MATCH('Cyclical_after overrides'!BB$1, F_Inputs_cyclical!$A$1:$BE$1, 0))),
Cyclical_overrides!BB181)</f>
        <v>14.303117836057183</v>
      </c>
      <c r="BC181" s="72">
        <f>IF(Cyclical_overrides!BC181 = "",
IF(INDEX(F_Inputs_cyclical!$A$1:$BE$243, MATCH('Cyclical_after overrides'!$A181, F_Inputs_cyclical!$A$1:$A$243, 0), MATCH('Cyclical_after overrides'!BC$1, F_Inputs_cyclical!$A$1:$BE$1, 0))="", "", INDEX(F_Inputs_cyclical!$A$1:$BE$243, MATCH('Cyclical_after overrides'!$A181, F_Inputs_cyclical!$A$1:$A$243, 0), MATCH('Cyclical_after overrides'!BC$1, F_Inputs_cyclical!$A$1:$BE$1, 0))),
Cyclical_overrides!BC181)</f>
        <v>8.7605364305305908</v>
      </c>
      <c r="BD181" s="72">
        <f>IF(Cyclical_overrides!BD181 = "",
IF(INDEX(F_Inputs_cyclical!$A$1:$BE$243, MATCH('Cyclical_after overrides'!$A181, F_Inputs_cyclical!$A$1:$A$243, 0), MATCH('Cyclical_after overrides'!BD$1, F_Inputs_cyclical!$A$1:$BE$1, 0))="", "", INDEX(F_Inputs_cyclical!$A$1:$BE$243, MATCH('Cyclical_after overrides'!$A181, F_Inputs_cyclical!$A$1:$A$243, 0), MATCH('Cyclical_after overrides'!BD$1, F_Inputs_cyclical!$A$1:$BE$1, 0))),
Cyclical_overrides!BD181)</f>
        <v>17.284519413287317</v>
      </c>
      <c r="BE181" s="194"/>
    </row>
    <row r="182" spans="1:57" x14ac:dyDescent="0.4">
      <c r="A182" s="63" t="str">
        <f t="shared" si="2"/>
        <v>DVW16</v>
      </c>
      <c r="B182" s="63" t="s">
        <v>445</v>
      </c>
      <c r="C182" s="63" t="s">
        <v>247</v>
      </c>
      <c r="D182" s="72">
        <f>IF(Cyclical_overrides!D182 = "",
IF(INDEX(F_Inputs_cyclical!$A$1:$BE$243, MATCH('Cyclical_after overrides'!$A182, F_Inputs_cyclical!$A$1:$A$243, 0), MATCH('Cyclical_after overrides'!D$1, F_Inputs_cyclical!$A$1:$BE$1, 0))="", "", INDEX(F_Inputs_cyclical!$A$1:$BE$243, MATCH('Cyclical_after overrides'!$A182, F_Inputs_cyclical!$A$1:$A$243, 0), MATCH('Cyclical_after overrides'!D$1, F_Inputs_cyclical!$A$1:$BE$1, 0))),
Cyclical_overrides!D182)</f>
        <v>0.94969525745786398</v>
      </c>
      <c r="E182" s="72">
        <f>IF(Cyclical_overrides!E182 = "",
IF(INDEX(F_Inputs_cyclical!$A$1:$BE$243, MATCH('Cyclical_after overrides'!$A182, F_Inputs_cyclical!$A$1:$A$243, 0), MATCH('Cyclical_after overrides'!E$1, F_Inputs_cyclical!$A$1:$BE$1, 0))="", "", INDEX(F_Inputs_cyclical!$A$1:$BE$243, MATCH('Cyclical_after overrides'!$A182, F_Inputs_cyclical!$A$1:$A$243, 0), MATCH('Cyclical_after overrides'!E$1, F_Inputs_cyclical!$A$1:$BE$1, 0))),
Cyclical_overrides!E182)</f>
        <v>0.21711494075101709</v>
      </c>
      <c r="F182" s="72">
        <f>IF(Cyclical_overrides!F182 = "",
IF(INDEX(F_Inputs_cyclical!$A$1:$BE$243, MATCH('Cyclical_after overrides'!$A182, F_Inputs_cyclical!$A$1:$A$243, 0), MATCH('Cyclical_after overrides'!F$1, F_Inputs_cyclical!$A$1:$BE$1, 0))="", "", INDEX(F_Inputs_cyclical!$A$1:$BE$243, MATCH('Cyclical_after overrides'!$A182, F_Inputs_cyclical!$A$1:$A$243, 0), MATCH('Cyclical_after overrides'!F$1, F_Inputs_cyclical!$A$1:$BE$1, 0))),
Cyclical_overrides!F182)</f>
        <v>0.45432272672594798</v>
      </c>
      <c r="G182" s="72">
        <f>IF(Cyclical_overrides!G182 = "",
IF(INDEX(F_Inputs_cyclical!$A$1:$BE$243, MATCH('Cyclical_after overrides'!$A182, F_Inputs_cyclical!$A$1:$A$243, 0), MATCH('Cyclical_after overrides'!G$1, F_Inputs_cyclical!$A$1:$BE$1, 0))="", "", INDEX(F_Inputs_cyclical!$A$1:$BE$243, MATCH('Cyclical_after overrides'!$A182, F_Inputs_cyclical!$A$1:$A$243, 0), MATCH('Cyclical_after overrides'!G$1, F_Inputs_cyclical!$A$1:$BE$1, 0))),
Cyclical_overrides!G182)</f>
        <v>0.18608365286520401</v>
      </c>
      <c r="H182" s="72" t="str">
        <f>IF(Cyclical_overrides!H182 = "",
IF(INDEX(F_Inputs_cyclical!$A$1:$BE$243, MATCH('Cyclical_after overrides'!$A182, F_Inputs_cyclical!$A$1:$A$243, 0), MATCH('Cyclical_after overrides'!H$1, F_Inputs_cyclical!$A$1:$BE$1, 0))="", "", INDEX(F_Inputs_cyclical!$A$1:$BE$243, MATCH('Cyclical_after overrides'!$A182, F_Inputs_cyclical!$A$1:$A$243, 0), MATCH('Cyclical_after overrides'!H$1, F_Inputs_cyclical!$A$1:$BE$1, 0))),
Cyclical_overrides!H182)</f>
        <v/>
      </c>
      <c r="I182" s="72">
        <f>IF(Cyclical_overrides!I182 = "",
IF(INDEX(F_Inputs_cyclical!$A$1:$BE$243, MATCH('Cyclical_after overrides'!$A182, F_Inputs_cyclical!$A$1:$A$243, 0), MATCH('Cyclical_after overrides'!I$1, F_Inputs_cyclical!$A$1:$BE$1, 0))="", "", INDEX(F_Inputs_cyclical!$A$1:$BE$243, MATCH('Cyclical_after overrides'!$A182, F_Inputs_cyclical!$A$1:$A$243, 0), MATCH('Cyclical_after overrides'!I$1, F_Inputs_cyclical!$A$1:$BE$1, 0))),
Cyclical_overrides!I182)</f>
        <v>0</v>
      </c>
      <c r="J182" s="72">
        <f>IF(Cyclical_overrides!J182 = "",
IF(INDEX(F_Inputs_cyclical!$A$1:$BE$243, MATCH('Cyclical_after overrides'!$A182, F_Inputs_cyclical!$A$1:$A$243, 0), MATCH('Cyclical_after overrides'!J$1, F_Inputs_cyclical!$A$1:$BE$1, 0))="", "", INDEX(F_Inputs_cyclical!$A$1:$BE$243, MATCH('Cyclical_after overrides'!$A182, F_Inputs_cyclical!$A$1:$A$243, 0), MATCH('Cyclical_after overrides'!J$1, F_Inputs_cyclical!$A$1:$BE$1, 0))),
Cyclical_overrides!J182)</f>
        <v>2.7454121880208575</v>
      </c>
      <c r="K182" s="72">
        <f>IF(Cyclical_overrides!K182 = "",
IF(INDEX(F_Inputs_cyclical!$A$1:$BE$243, MATCH('Cyclical_after overrides'!$A182, F_Inputs_cyclical!$A$1:$A$243, 0), MATCH('Cyclical_after overrides'!K$1, F_Inputs_cyclical!$A$1:$BE$1, 0))="", "", INDEX(F_Inputs_cyclical!$A$1:$BE$243, MATCH('Cyclical_after overrides'!$A182, F_Inputs_cyclical!$A$1:$A$243, 0), MATCH('Cyclical_after overrides'!K$1, F_Inputs_cyclical!$A$1:$BE$1, 0))),
Cyclical_overrides!K182)</f>
        <v>0.16018272672594799</v>
      </c>
      <c r="L182" s="72">
        <f>IF(Cyclical_overrides!L182 = "",
IF(INDEX(F_Inputs_cyclical!$A$1:$BE$243, MATCH('Cyclical_after overrides'!$A182, F_Inputs_cyclical!$A$1:$A$243, 0), MATCH('Cyclical_after overrides'!L$1, F_Inputs_cyclical!$A$1:$BE$1, 0))="", "", INDEX(F_Inputs_cyclical!$A$1:$BE$243, MATCH('Cyclical_after overrides'!$A182, F_Inputs_cyclical!$A$1:$A$243, 0), MATCH('Cyclical_after overrides'!L$1, F_Inputs_cyclical!$A$1:$BE$1, 0))),
Cyclical_overrides!L182)</f>
        <v>0.3760349925907438</v>
      </c>
      <c r="M182" s="72" t="str">
        <f>IF(Cyclical_overrides!M182 = "",
IF(INDEX(F_Inputs_cyclical!$A$1:$BE$243, MATCH('Cyclical_after overrides'!$A182, F_Inputs_cyclical!$A$1:$A$243, 0), MATCH('Cyclical_after overrides'!M$1, F_Inputs_cyclical!$A$1:$BE$1, 0))="", "", INDEX(F_Inputs_cyclical!$A$1:$BE$243, MATCH('Cyclical_after overrides'!$A182, F_Inputs_cyclical!$A$1:$A$243, 0), MATCH('Cyclical_after overrides'!M$1, F_Inputs_cyclical!$A$1:$BE$1, 0))),
Cyclical_overrides!M182)</f>
        <v/>
      </c>
      <c r="N182" s="72" t="str">
        <f>IF(Cyclical_overrides!N182 = "",
IF(INDEX(F_Inputs_cyclical!$A$1:$BE$243, MATCH('Cyclical_after overrides'!$A182, F_Inputs_cyclical!$A$1:$A$243, 0), MATCH('Cyclical_after overrides'!N$1, F_Inputs_cyclical!$A$1:$BE$1, 0))="", "", INDEX(F_Inputs_cyclical!$A$1:$BE$243, MATCH('Cyclical_after overrides'!$A182, F_Inputs_cyclical!$A$1:$A$243, 0), MATCH('Cyclical_after overrides'!N$1, F_Inputs_cyclical!$A$1:$BE$1, 0))),
Cyclical_overrides!N182)</f>
        <v/>
      </c>
      <c r="O182" s="72" t="str">
        <f>IF(Cyclical_overrides!O182 = "",
IF(INDEX(F_Inputs_cyclical!$A$1:$BE$243, MATCH('Cyclical_after overrides'!$A182, F_Inputs_cyclical!$A$1:$A$243, 0), MATCH('Cyclical_after overrides'!O$1, F_Inputs_cyclical!$A$1:$BE$1, 0))="", "", INDEX(F_Inputs_cyclical!$A$1:$BE$243, MATCH('Cyclical_after overrides'!$A182, F_Inputs_cyclical!$A$1:$A$243, 0), MATCH('Cyclical_after overrides'!O$1, F_Inputs_cyclical!$A$1:$BE$1, 0))),
Cyclical_overrides!O182)</f>
        <v/>
      </c>
      <c r="P182" s="72" t="str">
        <f>IF(Cyclical_overrides!P182 = "",
IF(INDEX(F_Inputs_cyclical!$A$1:$BE$243, MATCH('Cyclical_after overrides'!$A182, F_Inputs_cyclical!$A$1:$A$243, 0), MATCH('Cyclical_after overrides'!P$1, F_Inputs_cyclical!$A$1:$BE$1, 0))="", "", INDEX(F_Inputs_cyclical!$A$1:$BE$243, MATCH('Cyclical_after overrides'!$A182, F_Inputs_cyclical!$A$1:$A$243, 0), MATCH('Cyclical_after overrides'!P$1, F_Inputs_cyclical!$A$1:$BE$1, 0))),
Cyclical_overrides!P182)</f>
        <v/>
      </c>
      <c r="Q182" s="72" t="str">
        <f>IF(Cyclical_overrides!Q182 = "",
IF(INDEX(F_Inputs_cyclical!$A$1:$BE$243, MATCH('Cyclical_after overrides'!$A182, F_Inputs_cyclical!$A$1:$A$243, 0), MATCH('Cyclical_after overrides'!Q$1, F_Inputs_cyclical!$A$1:$BE$1, 0))="", "", INDEX(F_Inputs_cyclical!$A$1:$BE$243, MATCH('Cyclical_after overrides'!$A182, F_Inputs_cyclical!$A$1:$A$243, 0), MATCH('Cyclical_after overrides'!Q$1, F_Inputs_cyclical!$A$1:$BE$1, 0))),
Cyclical_overrides!Q182)</f>
        <v/>
      </c>
      <c r="R182" s="72" t="str">
        <f>IF(Cyclical_overrides!R182 = "",
IF(INDEX(F_Inputs_cyclical!$A$1:$BE$243, MATCH('Cyclical_after overrides'!$A182, F_Inputs_cyclical!$A$1:$A$243, 0), MATCH('Cyclical_after overrides'!R$1, F_Inputs_cyclical!$A$1:$BE$1, 0))="", "", INDEX(F_Inputs_cyclical!$A$1:$BE$243, MATCH('Cyclical_after overrides'!$A182, F_Inputs_cyclical!$A$1:$A$243, 0), MATCH('Cyclical_after overrides'!R$1, F_Inputs_cyclical!$A$1:$BE$1, 0))),
Cyclical_overrides!R182)</f>
        <v/>
      </c>
      <c r="S182" s="72">
        <f>IF(Cyclical_overrides!S182 = "",
IF(INDEX(F_Inputs_cyclical!$A$1:$BE$243, MATCH('Cyclical_after overrides'!$A182, F_Inputs_cyclical!$A$1:$A$243, 0), MATCH('Cyclical_after overrides'!S$1, F_Inputs_cyclical!$A$1:$BE$1, 0))="", "", INDEX(F_Inputs_cyclical!$A$1:$BE$243, MATCH('Cyclical_after overrides'!$A182, F_Inputs_cyclical!$A$1:$A$243, 0), MATCH('Cyclical_after overrides'!S$1, F_Inputs_cyclical!$A$1:$BE$1, 0))),
Cyclical_overrides!S182)</f>
        <v>1.0529999999999999</v>
      </c>
      <c r="T182" s="72">
        <f>IF(Cyclical_overrides!T182 = "",
IF(INDEX(F_Inputs_cyclical!$A$1:$BE$243, MATCH('Cyclical_after overrides'!$A182, F_Inputs_cyclical!$A$1:$A$243, 0), MATCH('Cyclical_after overrides'!T$1, F_Inputs_cyclical!$A$1:$BE$1, 0))="", "", INDEX(F_Inputs_cyclical!$A$1:$BE$243, MATCH('Cyclical_after overrides'!$A182, F_Inputs_cyclical!$A$1:$A$243, 0), MATCH('Cyclical_after overrides'!T$1, F_Inputs_cyclical!$A$1:$BE$1, 0))),
Cyclical_overrides!T182)</f>
        <v>1.073</v>
      </c>
      <c r="U182" s="72">
        <f>IF(Cyclical_overrides!U182 = "",
IF(INDEX(F_Inputs_cyclical!$A$1:$BE$243, MATCH('Cyclical_after overrides'!$A182, F_Inputs_cyclical!$A$1:$A$243, 0), MATCH('Cyclical_after overrides'!U$1, F_Inputs_cyclical!$A$1:$BE$1, 0))="", "", INDEX(F_Inputs_cyclical!$A$1:$BE$243, MATCH('Cyclical_after overrides'!$A182, F_Inputs_cyclical!$A$1:$A$243, 0), MATCH('Cyclical_after overrides'!U$1, F_Inputs_cyclical!$A$1:$BE$1, 0))),
Cyclical_overrides!U182)</f>
        <v>2.3693771954301139</v>
      </c>
      <c r="V182" s="72">
        <f>IF(Cyclical_overrides!V182 = "",
IF(INDEX(F_Inputs_cyclical!$A$1:$BE$243, MATCH('Cyclical_after overrides'!$A182, F_Inputs_cyclical!$A$1:$A$243, 0), MATCH('Cyclical_after overrides'!V$1, F_Inputs_cyclical!$A$1:$BE$1, 0))="", "", INDEX(F_Inputs_cyclical!$A$1:$BE$243, MATCH('Cyclical_after overrides'!$A182, F_Inputs_cyclical!$A$1:$A$243, 0), MATCH('Cyclical_after overrides'!V$1, F_Inputs_cyclical!$A$1:$BE$1, 0))),
Cyclical_overrides!V182)</f>
        <v>47.375</v>
      </c>
      <c r="W182" s="72">
        <f>IF(Cyclical_overrides!W182 = "",
IF(INDEX(F_Inputs_cyclical!$A$1:$BE$243, MATCH('Cyclical_after overrides'!$A182, F_Inputs_cyclical!$A$1:$A$243, 0), MATCH('Cyclical_after overrides'!W$1, F_Inputs_cyclical!$A$1:$BE$1, 0))="", "", INDEX(F_Inputs_cyclical!$A$1:$BE$243, MATCH('Cyclical_after overrides'!$A182, F_Inputs_cyclical!$A$1:$A$243, 0), MATCH('Cyclical_after overrides'!W$1, F_Inputs_cyclical!$A$1:$BE$1, 0))),
Cyclical_overrides!W182)</f>
        <v>66.787999999999997</v>
      </c>
      <c r="X182" s="72">
        <f>IF(Cyclical_overrides!X182 = "",
IF(INDEX(F_Inputs_cyclical!$A$1:$BE$243, MATCH('Cyclical_after overrides'!$A182, F_Inputs_cyclical!$A$1:$A$243, 0), MATCH('Cyclical_after overrides'!X$1, F_Inputs_cyclical!$A$1:$BE$1, 0))="", "", INDEX(F_Inputs_cyclical!$A$1:$BE$243, MATCH('Cyclical_after overrides'!$A182, F_Inputs_cyclical!$A$1:$A$243, 0), MATCH('Cyclical_after overrides'!X$1, F_Inputs_cyclical!$A$1:$BE$1, 0))),
Cyclical_overrides!X182)</f>
        <v>0</v>
      </c>
      <c r="Y182" s="72">
        <f>IF(Cyclical_overrides!Y182 = "",
IF(INDEX(F_Inputs_cyclical!$A$1:$BE$243, MATCH('Cyclical_after overrides'!$A182, F_Inputs_cyclical!$A$1:$A$243, 0), MATCH('Cyclical_after overrides'!Y$1, F_Inputs_cyclical!$A$1:$BE$1, 0))="", "", INDEX(F_Inputs_cyclical!$A$1:$BE$243, MATCH('Cyclical_after overrides'!$A182, F_Inputs_cyclical!$A$1:$A$243, 0), MATCH('Cyclical_after overrides'!Y$1, F_Inputs_cyclical!$A$1:$BE$1, 0))),
Cyclical_overrides!Y182)</f>
        <v>0</v>
      </c>
      <c r="Z182" s="72">
        <f>IF(Cyclical_overrides!Z182 = "",
IF(INDEX(F_Inputs_cyclical!$A$1:$BE$243, MATCH('Cyclical_after overrides'!$A182, F_Inputs_cyclical!$A$1:$A$243, 0), MATCH('Cyclical_after overrides'!Z$1, F_Inputs_cyclical!$A$1:$BE$1, 0))="", "", INDEX(F_Inputs_cyclical!$A$1:$BE$243, MATCH('Cyclical_after overrides'!$A182, F_Inputs_cyclical!$A$1:$A$243, 0), MATCH('Cyclical_after overrides'!Z$1, F_Inputs_cyclical!$A$1:$BE$1, 0))),
Cyclical_overrides!Z182)</f>
        <v>0</v>
      </c>
      <c r="AA182" s="72">
        <f>IF(Cyclical_overrides!AA182 = "",
IF(INDEX(F_Inputs_cyclical!$A$1:$BE$243, MATCH('Cyclical_after overrides'!$A182, F_Inputs_cyclical!$A$1:$A$243, 0), MATCH('Cyclical_after overrides'!AA$1, F_Inputs_cyclical!$A$1:$BE$1, 0))="", "", INDEX(F_Inputs_cyclical!$A$1:$BE$243, MATCH('Cyclical_after overrides'!$A182, F_Inputs_cyclical!$A$1:$A$243, 0), MATCH('Cyclical_after overrides'!AA$1, F_Inputs_cyclical!$A$1:$BE$1, 0))),
Cyclical_overrides!AA182)</f>
        <v>0</v>
      </c>
      <c r="AB182" s="72" t="str">
        <f>IF(Cyclical_overrides!AB182 = "",
IF(INDEX(F_Inputs_cyclical!$A$1:$BE$243, MATCH('Cyclical_after overrides'!$A182, F_Inputs_cyclical!$A$1:$A$243, 0), MATCH('Cyclical_after overrides'!AB$1, F_Inputs_cyclical!$A$1:$BE$1, 0))="", "", INDEX(F_Inputs_cyclical!$A$1:$BE$243, MATCH('Cyclical_after overrides'!$A182, F_Inputs_cyclical!$A$1:$A$243, 0), MATCH('Cyclical_after overrides'!AB$1, F_Inputs_cyclical!$A$1:$BE$1, 0))),
Cyclical_overrides!AB182)</f>
        <v/>
      </c>
      <c r="AC182" s="72" t="str">
        <f>IF(Cyclical_overrides!AC182 = "",
IF(INDEX(F_Inputs_cyclical!$A$1:$BE$243, MATCH('Cyclical_after overrides'!$A182, F_Inputs_cyclical!$A$1:$A$243, 0), MATCH('Cyclical_after overrides'!AC$1, F_Inputs_cyclical!$A$1:$BE$1, 0))="", "", INDEX(F_Inputs_cyclical!$A$1:$BE$243, MATCH('Cyclical_after overrides'!$A182, F_Inputs_cyclical!$A$1:$A$243, 0), MATCH('Cyclical_after overrides'!AC$1, F_Inputs_cyclical!$A$1:$BE$1, 0))),
Cyclical_overrides!AC182)</f>
        <v/>
      </c>
      <c r="AD182" s="72" t="str">
        <f>IF(Cyclical_overrides!AD182 = "",
IF(INDEX(F_Inputs_cyclical!$A$1:$BE$243, MATCH('Cyclical_after overrides'!$A182, F_Inputs_cyclical!$A$1:$A$243, 0), MATCH('Cyclical_after overrides'!AD$1, F_Inputs_cyclical!$A$1:$BE$1, 0))="", "", INDEX(F_Inputs_cyclical!$A$1:$BE$243, MATCH('Cyclical_after overrides'!$A182, F_Inputs_cyclical!$A$1:$A$243, 0), MATCH('Cyclical_after overrides'!AD$1, F_Inputs_cyclical!$A$1:$BE$1, 0))),
Cyclical_overrides!AD182)</f>
        <v/>
      </c>
      <c r="AE182" s="72" t="str">
        <f>IF(Cyclical_overrides!AE182 = "",
IF(INDEX(F_Inputs_cyclical!$A$1:$BE$243, MATCH('Cyclical_after overrides'!$A182, F_Inputs_cyclical!$A$1:$A$243, 0), MATCH('Cyclical_after overrides'!AE$1, F_Inputs_cyclical!$A$1:$BE$1, 0))="", "", INDEX(F_Inputs_cyclical!$A$1:$BE$243, MATCH('Cyclical_after overrides'!$A182, F_Inputs_cyclical!$A$1:$A$243, 0), MATCH('Cyclical_after overrides'!AE$1, F_Inputs_cyclical!$A$1:$BE$1, 0))),
Cyclical_overrides!AE182)</f>
        <v/>
      </c>
      <c r="AF182" s="72" t="str">
        <f>IF(Cyclical_overrides!AF182 = "",
IF(INDEX(F_Inputs_cyclical!$A$1:$BE$243, MATCH('Cyclical_after overrides'!$A182, F_Inputs_cyclical!$A$1:$A$243, 0), MATCH('Cyclical_after overrides'!AF$1, F_Inputs_cyclical!$A$1:$BE$1, 0))="", "", INDEX(F_Inputs_cyclical!$A$1:$BE$243, MATCH('Cyclical_after overrides'!$A182, F_Inputs_cyclical!$A$1:$A$243, 0), MATCH('Cyclical_after overrides'!AF$1, F_Inputs_cyclical!$A$1:$BE$1, 0))),
Cyclical_overrides!AF182)</f>
        <v/>
      </c>
      <c r="AG182" s="72" t="str">
        <f>IF(Cyclical_overrides!AG182 = "",
IF(INDEX(F_Inputs_cyclical!$A$1:$BE$243, MATCH('Cyclical_after overrides'!$A182, F_Inputs_cyclical!$A$1:$A$243, 0), MATCH('Cyclical_after overrides'!AG$1, F_Inputs_cyclical!$A$1:$BE$1, 0))="", "", INDEX(F_Inputs_cyclical!$A$1:$BE$243, MATCH('Cyclical_after overrides'!$A182, F_Inputs_cyclical!$A$1:$A$243, 0), MATCH('Cyclical_after overrides'!AG$1, F_Inputs_cyclical!$A$1:$BE$1, 0))),
Cyclical_overrides!AG182)</f>
        <v/>
      </c>
      <c r="AH182" s="72" t="str">
        <f>IF(Cyclical_overrides!AH182 = "",
IF(INDEX(F_Inputs_cyclical!$A$1:$BE$243, MATCH('Cyclical_after overrides'!$A182, F_Inputs_cyclical!$A$1:$A$243, 0), MATCH('Cyclical_after overrides'!AH$1, F_Inputs_cyclical!$A$1:$BE$1, 0))="", "", INDEX(F_Inputs_cyclical!$A$1:$BE$243, MATCH('Cyclical_after overrides'!$A182, F_Inputs_cyclical!$A$1:$A$243, 0), MATCH('Cyclical_after overrides'!AH$1, F_Inputs_cyclical!$A$1:$BE$1, 0))),
Cyclical_overrides!AH182)</f>
        <v/>
      </c>
      <c r="AI182" s="72" t="str">
        <f>IF(Cyclical_overrides!AI182 = "",
IF(INDEX(F_Inputs_cyclical!$A$1:$BE$243, MATCH('Cyclical_after overrides'!$A182, F_Inputs_cyclical!$A$1:$A$243, 0), MATCH('Cyclical_after overrides'!AI$1, F_Inputs_cyclical!$A$1:$BE$1, 0))="", "", INDEX(F_Inputs_cyclical!$A$1:$BE$243, MATCH('Cyclical_after overrides'!$A182, F_Inputs_cyclical!$A$1:$A$243, 0), MATCH('Cyclical_after overrides'!AI$1, F_Inputs_cyclical!$A$1:$BE$1, 0))),
Cyclical_overrides!AI182)</f>
        <v/>
      </c>
      <c r="AJ182" s="72" t="str">
        <f>IF(Cyclical_overrides!AJ182 = "",
IF(INDEX(F_Inputs_cyclical!$A$1:$BE$243, MATCH('Cyclical_after overrides'!$A182, F_Inputs_cyclical!$A$1:$A$243, 0), MATCH('Cyclical_after overrides'!AJ$1, F_Inputs_cyclical!$A$1:$BE$1, 0))="", "", INDEX(F_Inputs_cyclical!$A$1:$BE$243, MATCH('Cyclical_after overrides'!$A182, F_Inputs_cyclical!$A$1:$A$243, 0), MATCH('Cyclical_after overrides'!AJ$1, F_Inputs_cyclical!$A$1:$BE$1, 0))),
Cyclical_overrides!AJ182)</f>
        <v/>
      </c>
      <c r="AK182" s="72" t="str">
        <f>IF(Cyclical_overrides!AK182 = "",
IF(INDEX(F_Inputs_cyclical!$A$1:$BE$243, MATCH('Cyclical_after overrides'!$A182, F_Inputs_cyclical!$A$1:$A$243, 0), MATCH('Cyclical_after overrides'!AK$1, F_Inputs_cyclical!$A$1:$BE$1, 0))="", "", INDEX(F_Inputs_cyclical!$A$1:$BE$243, MATCH('Cyclical_after overrides'!$A182, F_Inputs_cyclical!$A$1:$A$243, 0), MATCH('Cyclical_after overrides'!AK$1, F_Inputs_cyclical!$A$1:$BE$1, 0))),
Cyclical_overrides!AK182)</f>
        <v/>
      </c>
      <c r="AL182" s="72" t="str">
        <f>IF(Cyclical_overrides!AL182 = "",
IF(INDEX(F_Inputs_cyclical!$A$1:$BE$243, MATCH('Cyclical_after overrides'!$A182, F_Inputs_cyclical!$A$1:$A$243, 0), MATCH('Cyclical_after overrides'!AL$1, F_Inputs_cyclical!$A$1:$BE$1, 0))="", "", INDEX(F_Inputs_cyclical!$A$1:$BE$243, MATCH('Cyclical_after overrides'!$A182, F_Inputs_cyclical!$A$1:$A$243, 0), MATCH('Cyclical_after overrides'!AL$1, F_Inputs_cyclical!$A$1:$BE$1, 0))),
Cyclical_overrides!AL182)</f>
        <v/>
      </c>
      <c r="AM182" s="72">
        <f>IF(Cyclical_overrides!AM182 = "",
IF(INDEX(F_Inputs_cyclical!$A$1:$BE$243, MATCH('Cyclical_after overrides'!$A182, F_Inputs_cyclical!$A$1:$A$243, 0), MATCH('Cyclical_after overrides'!AM$1, F_Inputs_cyclical!$A$1:$BE$1, 0))="", "", INDEX(F_Inputs_cyclical!$A$1:$BE$243, MATCH('Cyclical_after overrides'!$A182, F_Inputs_cyclical!$A$1:$A$243, 0), MATCH('Cyclical_after overrides'!AM$1, F_Inputs_cyclical!$A$1:$BE$1, 0))),
Cyclical_overrides!AM182)</f>
        <v>0.56216061763008096</v>
      </c>
      <c r="AN182" s="72">
        <f>IF(Cyclical_overrides!AN182 = "",
IF(INDEX(F_Inputs_cyclical!$A$1:$BE$243, MATCH('Cyclical_after overrides'!$A182, F_Inputs_cyclical!$A$1:$A$243, 0), MATCH('Cyclical_after overrides'!AN$1, F_Inputs_cyclical!$A$1:$BE$1, 0))="", "", INDEX(F_Inputs_cyclical!$A$1:$BE$243, MATCH('Cyclical_after overrides'!$A182, F_Inputs_cyclical!$A$1:$A$243, 0), MATCH('Cyclical_after overrides'!AN$1, F_Inputs_cyclical!$A$1:$BE$1, 0))),
Cyclical_overrides!AN182)</f>
        <v>2.3693771954301139</v>
      </c>
      <c r="AO182" s="72" t="str">
        <f>IF(Cyclical_overrides!AO182 = "",
IF(INDEX(F_Inputs_cyclical!$A$1:$BE$243, MATCH('Cyclical_after overrides'!$A182, F_Inputs_cyclical!$A$1:$A$243, 0), MATCH('Cyclical_after overrides'!AO$1, F_Inputs_cyclical!$A$1:$BE$1, 0))="", "", INDEX(F_Inputs_cyclical!$A$1:$BE$243, MATCH('Cyclical_after overrides'!$A182, F_Inputs_cyclical!$A$1:$A$243, 0), MATCH('Cyclical_after overrides'!AO$1, F_Inputs_cyclical!$A$1:$BE$1, 0))),
Cyclical_overrides!AO182)</f>
        <v/>
      </c>
      <c r="AP182" s="72" t="str">
        <f>IF(Cyclical_overrides!AP182 = "",
IF(INDEX(F_Inputs_cyclical!$A$1:$BE$243, MATCH('Cyclical_after overrides'!$A182, F_Inputs_cyclical!$A$1:$A$243, 0), MATCH('Cyclical_after overrides'!AP$1, F_Inputs_cyclical!$A$1:$BE$1, 0))="", "", INDEX(F_Inputs_cyclical!$A$1:$BE$243, MATCH('Cyclical_after overrides'!$A182, F_Inputs_cyclical!$A$1:$A$243, 0), MATCH('Cyclical_after overrides'!AP$1, F_Inputs_cyclical!$A$1:$BE$1, 0))),
Cyclical_overrides!AP182)</f>
        <v/>
      </c>
      <c r="AQ182" s="72" t="str">
        <f>IF(Cyclical_overrides!AQ182 = "",
IF(INDEX(F_Inputs_cyclical!$A$1:$BE$243, MATCH('Cyclical_after overrides'!$A182, F_Inputs_cyclical!$A$1:$A$243, 0), MATCH('Cyclical_after overrides'!AQ$1, F_Inputs_cyclical!$A$1:$BE$1, 0))="", "", INDEX(F_Inputs_cyclical!$A$1:$BE$243, MATCH('Cyclical_after overrides'!$A182, F_Inputs_cyclical!$A$1:$A$243, 0), MATCH('Cyclical_after overrides'!AQ$1, F_Inputs_cyclical!$A$1:$BE$1, 0))),
Cyclical_overrides!AQ182)</f>
        <v/>
      </c>
      <c r="AR182" s="72" t="str">
        <f>IF(Cyclical_overrides!AR182 = "",
IF(INDEX(F_Inputs_cyclical!$A$1:$BE$243, MATCH('Cyclical_after overrides'!$A182, F_Inputs_cyclical!$A$1:$A$243, 0), MATCH('Cyclical_after overrides'!AR$1, F_Inputs_cyclical!$A$1:$BE$1, 0))="", "", INDEX(F_Inputs_cyclical!$A$1:$BE$243, MATCH('Cyclical_after overrides'!$A182, F_Inputs_cyclical!$A$1:$A$243, 0), MATCH('Cyclical_after overrides'!AR$1, F_Inputs_cyclical!$A$1:$BE$1, 0))),
Cyclical_overrides!AR182)</f>
        <v/>
      </c>
      <c r="AS182" s="72">
        <f>IF(Cyclical_overrides!AS182 = "",
IF(INDEX(F_Inputs_cyclical!$A$1:$BE$243, MATCH('Cyclical_after overrides'!$A182, F_Inputs_cyclical!$A$1:$A$243, 0), MATCH('Cyclical_after overrides'!AS$1, F_Inputs_cyclical!$A$1:$BE$1, 0))="", "", INDEX(F_Inputs_cyclical!$A$1:$BE$243, MATCH('Cyclical_after overrides'!$A182, F_Inputs_cyclical!$A$1:$A$243, 0), MATCH('Cyclical_after overrides'!AS$1, F_Inputs_cyclical!$A$1:$BE$1, 0))),
Cyclical_overrides!AS182)</f>
        <v>6.0000000000000001E-3</v>
      </c>
      <c r="AT182" s="72">
        <f>IF(Cyclical_overrides!AT182 = "",
IF(INDEX(F_Inputs_cyclical!$A$1:$BE$243, MATCH('Cyclical_after overrides'!$A182, F_Inputs_cyclical!$A$1:$A$243, 0), MATCH('Cyclical_after overrides'!AT$1, F_Inputs_cyclical!$A$1:$BE$1, 0))="", "", INDEX(F_Inputs_cyclical!$A$1:$BE$243, MATCH('Cyclical_after overrides'!$A182, F_Inputs_cyclical!$A$1:$A$243, 0), MATCH('Cyclical_after overrides'!AT$1, F_Inputs_cyclical!$A$1:$BE$1, 0))),
Cyclical_overrides!AT182)</f>
        <v>0</v>
      </c>
      <c r="AU182" s="72">
        <f>IF(Cyclical_overrides!AU182 = "",
IF(INDEX(F_Inputs_cyclical!$A$1:$BE$243, MATCH('Cyclical_after overrides'!$A182, F_Inputs_cyclical!$A$1:$A$243, 0), MATCH('Cyclical_after overrides'!AU$1, F_Inputs_cyclical!$A$1:$BE$1, 0))="", "", INDEX(F_Inputs_cyclical!$A$1:$BE$243, MATCH('Cyclical_after overrides'!$A182, F_Inputs_cyclical!$A$1:$A$243, 0), MATCH('Cyclical_after overrides'!AU$1, F_Inputs_cyclical!$A$1:$BE$1, 0))),
Cyclical_overrides!AU182)</f>
        <v>0.82842700000000002</v>
      </c>
      <c r="AV182" s="72" t="str">
        <f>IF(Cyclical_overrides!AV182 = "",
IF(INDEX(F_Inputs_cyclical!$A$1:$BE$243, MATCH('Cyclical_after overrides'!$A182, F_Inputs_cyclical!$A$1:$A$243, 0), MATCH('Cyclical_after overrides'!AV$1, F_Inputs_cyclical!$A$1:$BE$1, 0))="", "", INDEX(F_Inputs_cyclical!$A$1:$BE$243, MATCH('Cyclical_after overrides'!$A182, F_Inputs_cyclical!$A$1:$A$243, 0), MATCH('Cyclical_after overrides'!AV$1, F_Inputs_cyclical!$A$1:$BE$1, 0))),
Cyclical_overrides!AV182)</f>
        <v/>
      </c>
      <c r="AW182" s="72">
        <f>IF(Cyclical_overrides!AW182 = "",
IF(INDEX(F_Inputs_cyclical!$A$1:$BE$243, MATCH('Cyclical_after overrides'!$A182, F_Inputs_cyclical!$A$1:$A$243, 0), MATCH('Cyclical_after overrides'!AW$1, F_Inputs_cyclical!$A$1:$BE$1, 0))="", "", INDEX(F_Inputs_cyclical!$A$1:$BE$243, MATCH('Cyclical_after overrides'!$A182, F_Inputs_cyclical!$A$1:$A$243, 0), MATCH('Cyclical_after overrides'!AW$1, F_Inputs_cyclical!$A$1:$BE$1, 0))),
Cyclical_overrides!AW182)</f>
        <v>1.2283693843594008</v>
      </c>
      <c r="AX182" s="72">
        <f>IF(Cyclical_overrides!AX182 = "",
IF(INDEX(F_Inputs_cyclical!$A$1:$BE$243, MATCH('Cyclical_after overrides'!$A182, F_Inputs_cyclical!$A$1:$A$243, 0), MATCH('Cyclical_after overrides'!AX$1, F_Inputs_cyclical!$A$1:$BE$1, 0))="", "", INDEX(F_Inputs_cyclical!$A$1:$BE$243, MATCH('Cyclical_after overrides'!$A182, F_Inputs_cyclical!$A$1:$A$243, 0), MATCH('Cyclical_after overrides'!AX$1, F_Inputs_cyclical!$A$1:$BE$1, 0))),
Cyclical_overrides!AX182)</f>
        <v>24.738658842131205</v>
      </c>
      <c r="AY182" s="72">
        <f>IF(Cyclical_overrides!AY182 = "",
IF(INDEX(F_Inputs_cyclical!$A$1:$BE$243, MATCH('Cyclical_after overrides'!$A182, F_Inputs_cyclical!$A$1:$A$243, 0), MATCH('Cyclical_after overrides'!AY$1, F_Inputs_cyclical!$A$1:$BE$1, 0))="", "", INDEX(F_Inputs_cyclical!$A$1:$BE$243, MATCH('Cyclical_after overrides'!$A182, F_Inputs_cyclical!$A$1:$A$243, 0), MATCH('Cyclical_after overrides'!AY$1, F_Inputs_cyclical!$A$1:$BE$1, 0))),
Cyclical_overrides!AY182)</f>
        <v>137.5847531789365</v>
      </c>
      <c r="AZ182" s="72">
        <f>IF(Cyclical_overrides!AZ182 = "",
IF(INDEX(F_Inputs_cyclical!$A$1:$BE$243, MATCH('Cyclical_after overrides'!$A182, F_Inputs_cyclical!$A$1:$A$243, 0), MATCH('Cyclical_after overrides'!AZ$1, F_Inputs_cyclical!$A$1:$BE$1, 0))="", "", INDEX(F_Inputs_cyclical!$A$1:$BE$243, MATCH('Cyclical_after overrides'!$A182, F_Inputs_cyclical!$A$1:$A$243, 0), MATCH('Cyclical_after overrides'!AZ$1, F_Inputs_cyclical!$A$1:$BE$1, 0))),
Cyclical_overrides!AZ182)</f>
        <v>2.1182044048379352</v>
      </c>
      <c r="BA182" s="72">
        <f>IF(Cyclical_overrides!BA182 = "",
IF(INDEX(F_Inputs_cyclical!$A$1:$BE$243, MATCH('Cyclical_after overrides'!$A182, F_Inputs_cyclical!$A$1:$A$243, 0), MATCH('Cyclical_after overrides'!BA$1, F_Inputs_cyclical!$A$1:$BE$1, 0))="", "", INDEX(F_Inputs_cyclical!$A$1:$BE$243, MATCH('Cyclical_after overrides'!$A182, F_Inputs_cyclical!$A$1:$A$243, 0), MATCH('Cyclical_after overrides'!BA$1, F_Inputs_cyclical!$A$1:$BE$1, 0))),
Cyclical_overrides!BA182)</f>
        <v>13.771657851149365</v>
      </c>
      <c r="BB182" s="72">
        <f>IF(Cyclical_overrides!BB182 = "",
IF(INDEX(F_Inputs_cyclical!$A$1:$BE$243, MATCH('Cyclical_after overrides'!$A182, F_Inputs_cyclical!$A$1:$A$243, 0), MATCH('Cyclical_after overrides'!BB$1, F_Inputs_cyclical!$A$1:$BE$1, 0))="", "", INDEX(F_Inputs_cyclical!$A$1:$BE$243, MATCH('Cyclical_after overrides'!$A182, F_Inputs_cyclical!$A$1:$A$243, 0), MATCH('Cyclical_after overrides'!BB$1, F_Inputs_cyclical!$A$1:$BE$1, 0))),
Cyclical_overrides!BB182)</f>
        <v>13.771657851149365</v>
      </c>
      <c r="BC182" s="72">
        <f>IF(Cyclical_overrides!BC182 = "",
IF(INDEX(F_Inputs_cyclical!$A$1:$BE$243, MATCH('Cyclical_after overrides'!$A182, F_Inputs_cyclical!$A$1:$A$243, 0), MATCH('Cyclical_after overrides'!BC$1, F_Inputs_cyclical!$A$1:$BE$1, 0))="", "", INDEX(F_Inputs_cyclical!$A$1:$BE$243, MATCH('Cyclical_after overrides'!$A182, F_Inputs_cyclical!$A$1:$A$243, 0), MATCH('Cyclical_after overrides'!BC$1, F_Inputs_cyclical!$A$1:$BE$1, 0))),
Cyclical_overrides!BC182)</f>
        <v>8.7605364305305908</v>
      </c>
      <c r="BD182" s="72">
        <f>IF(Cyclical_overrides!BD182 = "",
IF(INDEX(F_Inputs_cyclical!$A$1:$BE$243, MATCH('Cyclical_after overrides'!$A182, F_Inputs_cyclical!$A$1:$A$243, 0), MATCH('Cyclical_after overrides'!BD$1, F_Inputs_cyclical!$A$1:$BE$1, 0))="", "", INDEX(F_Inputs_cyclical!$A$1:$BE$243, MATCH('Cyclical_after overrides'!$A182, F_Inputs_cyclical!$A$1:$A$243, 0), MATCH('Cyclical_after overrides'!BD$1, F_Inputs_cyclical!$A$1:$BE$1, 0))),
Cyclical_overrides!BD182)</f>
        <v>16.034253079999999</v>
      </c>
      <c r="BE182" s="194"/>
    </row>
    <row r="183" spans="1:57" x14ac:dyDescent="0.4">
      <c r="A183" s="63" t="str">
        <f t="shared" si="2"/>
        <v>DVW17</v>
      </c>
      <c r="B183" s="63" t="s">
        <v>445</v>
      </c>
      <c r="C183" s="63" t="s">
        <v>249</v>
      </c>
      <c r="D183" s="72">
        <f>IF(Cyclical_overrides!D183 = "",
IF(INDEX(F_Inputs_cyclical!$A$1:$BE$243, MATCH('Cyclical_after overrides'!$A183, F_Inputs_cyclical!$A$1:$A$243, 0), MATCH('Cyclical_after overrides'!D$1, F_Inputs_cyclical!$A$1:$BE$1, 0))="", "", INDEX(F_Inputs_cyclical!$A$1:$BE$243, MATCH('Cyclical_after overrides'!$A183, F_Inputs_cyclical!$A$1:$A$243, 0), MATCH('Cyclical_after overrides'!D$1, F_Inputs_cyclical!$A$1:$BE$1, 0))),
Cyclical_overrides!D183)</f>
        <v>1.212</v>
      </c>
      <c r="E183" s="72">
        <f>IF(Cyclical_overrides!E183 = "",
IF(INDEX(F_Inputs_cyclical!$A$1:$BE$243, MATCH('Cyclical_after overrides'!$A183, F_Inputs_cyclical!$A$1:$A$243, 0), MATCH('Cyclical_after overrides'!E$1, F_Inputs_cyclical!$A$1:$BE$1, 0))="", "", INDEX(F_Inputs_cyclical!$A$1:$BE$243, MATCH('Cyclical_after overrides'!$A183, F_Inputs_cyclical!$A$1:$A$243, 0), MATCH('Cyclical_after overrides'!E$1, F_Inputs_cyclical!$A$1:$BE$1, 0))),
Cyclical_overrides!E183)</f>
        <v>9.2999999999999999E-2</v>
      </c>
      <c r="F183" s="72">
        <f>IF(Cyclical_overrides!F183 = "",
IF(INDEX(F_Inputs_cyclical!$A$1:$BE$243, MATCH('Cyclical_after overrides'!$A183, F_Inputs_cyclical!$A$1:$A$243, 0), MATCH('Cyclical_after overrides'!F$1, F_Inputs_cyclical!$A$1:$BE$1, 0))="", "", INDEX(F_Inputs_cyclical!$A$1:$BE$243, MATCH('Cyclical_after overrides'!$A183, F_Inputs_cyclical!$A$1:$A$243, 0), MATCH('Cyclical_after overrides'!F$1, F_Inputs_cyclical!$A$1:$BE$1, 0))),
Cyclical_overrides!F183)</f>
        <v>0.34</v>
      </c>
      <c r="G183" s="72">
        <f>IF(Cyclical_overrides!G183 = "",
IF(INDEX(F_Inputs_cyclical!$A$1:$BE$243, MATCH('Cyclical_after overrides'!$A183, F_Inputs_cyclical!$A$1:$A$243, 0), MATCH('Cyclical_after overrides'!G$1, F_Inputs_cyclical!$A$1:$BE$1, 0))="", "", INDEX(F_Inputs_cyclical!$A$1:$BE$243, MATCH('Cyclical_after overrides'!$A183, F_Inputs_cyclical!$A$1:$A$243, 0), MATCH('Cyclical_after overrides'!G$1, F_Inputs_cyclical!$A$1:$BE$1, 0))),
Cyclical_overrides!G183)</f>
        <v>0.13500000000000001</v>
      </c>
      <c r="H183" s="72" t="str">
        <f>IF(Cyclical_overrides!H183 = "",
IF(INDEX(F_Inputs_cyclical!$A$1:$BE$243, MATCH('Cyclical_after overrides'!$A183, F_Inputs_cyclical!$A$1:$A$243, 0), MATCH('Cyclical_after overrides'!H$1, F_Inputs_cyclical!$A$1:$BE$1, 0))="", "", INDEX(F_Inputs_cyclical!$A$1:$BE$243, MATCH('Cyclical_after overrides'!$A183, F_Inputs_cyclical!$A$1:$A$243, 0), MATCH('Cyclical_after overrides'!H$1, F_Inputs_cyclical!$A$1:$BE$1, 0))),
Cyclical_overrides!H183)</f>
        <v/>
      </c>
      <c r="I183" s="72">
        <f>IF(Cyclical_overrides!I183 = "",
IF(INDEX(F_Inputs_cyclical!$A$1:$BE$243, MATCH('Cyclical_after overrides'!$A183, F_Inputs_cyclical!$A$1:$A$243, 0), MATCH('Cyclical_after overrides'!I$1, F_Inputs_cyclical!$A$1:$BE$1, 0))="", "", INDEX(F_Inputs_cyclical!$A$1:$BE$243, MATCH('Cyclical_after overrides'!$A183, F_Inputs_cyclical!$A$1:$A$243, 0), MATCH('Cyclical_after overrides'!I$1, F_Inputs_cyclical!$A$1:$BE$1, 0))),
Cyclical_overrides!I183)</f>
        <v>0</v>
      </c>
      <c r="J183" s="72">
        <f>IF(Cyclical_overrides!J183 = "",
IF(INDEX(F_Inputs_cyclical!$A$1:$BE$243, MATCH('Cyclical_after overrides'!$A183, F_Inputs_cyclical!$A$1:$A$243, 0), MATCH('Cyclical_after overrides'!J$1, F_Inputs_cyclical!$A$1:$BE$1, 0))="", "", INDEX(F_Inputs_cyclical!$A$1:$BE$243, MATCH('Cyclical_after overrides'!$A183, F_Inputs_cyclical!$A$1:$A$243, 0), MATCH('Cyclical_after overrides'!J$1, F_Inputs_cyclical!$A$1:$BE$1, 0))),
Cyclical_overrides!J183)</f>
        <v>2.5179999999999998</v>
      </c>
      <c r="K183" s="72">
        <f>IF(Cyclical_overrides!K183 = "",
IF(INDEX(F_Inputs_cyclical!$A$1:$BE$243, MATCH('Cyclical_after overrides'!$A183, F_Inputs_cyclical!$A$1:$A$243, 0), MATCH('Cyclical_after overrides'!K$1, F_Inputs_cyclical!$A$1:$BE$1, 0))="", "", INDEX(F_Inputs_cyclical!$A$1:$BE$243, MATCH('Cyclical_after overrides'!$A183, F_Inputs_cyclical!$A$1:$A$243, 0), MATCH('Cyclical_after overrides'!K$1, F_Inputs_cyclical!$A$1:$BE$1, 0))),
Cyclical_overrides!K183)</f>
        <v>0.13500000000000001</v>
      </c>
      <c r="L183" s="72" t="str">
        <f>IF(Cyclical_overrides!L183 = "",
IF(INDEX(F_Inputs_cyclical!$A$1:$BE$243, MATCH('Cyclical_after overrides'!$A183, F_Inputs_cyclical!$A$1:$A$243, 0), MATCH('Cyclical_after overrides'!L$1, F_Inputs_cyclical!$A$1:$BE$1, 0))="", "", INDEX(F_Inputs_cyclical!$A$1:$BE$243, MATCH('Cyclical_after overrides'!$A183, F_Inputs_cyclical!$A$1:$A$243, 0), MATCH('Cyclical_after overrides'!L$1, F_Inputs_cyclical!$A$1:$BE$1, 0))),
Cyclical_overrides!L183)</f>
        <v/>
      </c>
      <c r="M183" s="72" t="str">
        <f>IF(Cyclical_overrides!M183 = "",
IF(INDEX(F_Inputs_cyclical!$A$1:$BE$243, MATCH('Cyclical_after overrides'!$A183, F_Inputs_cyclical!$A$1:$A$243, 0), MATCH('Cyclical_after overrides'!M$1, F_Inputs_cyclical!$A$1:$BE$1, 0))="", "", INDEX(F_Inputs_cyclical!$A$1:$BE$243, MATCH('Cyclical_after overrides'!$A183, F_Inputs_cyclical!$A$1:$A$243, 0), MATCH('Cyclical_after overrides'!M$1, F_Inputs_cyclical!$A$1:$BE$1, 0))),
Cyclical_overrides!M183)</f>
        <v/>
      </c>
      <c r="N183" s="72" t="str">
        <f>IF(Cyclical_overrides!N183 = "",
IF(INDEX(F_Inputs_cyclical!$A$1:$BE$243, MATCH('Cyclical_after overrides'!$A183, F_Inputs_cyclical!$A$1:$A$243, 0), MATCH('Cyclical_after overrides'!N$1, F_Inputs_cyclical!$A$1:$BE$1, 0))="", "", INDEX(F_Inputs_cyclical!$A$1:$BE$243, MATCH('Cyclical_after overrides'!$A183, F_Inputs_cyclical!$A$1:$A$243, 0), MATCH('Cyclical_after overrides'!N$1, F_Inputs_cyclical!$A$1:$BE$1, 0))),
Cyclical_overrides!N183)</f>
        <v/>
      </c>
      <c r="O183" s="72" t="str">
        <f>IF(Cyclical_overrides!O183 = "",
IF(INDEX(F_Inputs_cyclical!$A$1:$BE$243, MATCH('Cyclical_after overrides'!$A183, F_Inputs_cyclical!$A$1:$A$243, 0), MATCH('Cyclical_after overrides'!O$1, F_Inputs_cyclical!$A$1:$BE$1, 0))="", "", INDEX(F_Inputs_cyclical!$A$1:$BE$243, MATCH('Cyclical_after overrides'!$A183, F_Inputs_cyclical!$A$1:$A$243, 0), MATCH('Cyclical_after overrides'!O$1, F_Inputs_cyclical!$A$1:$BE$1, 0))),
Cyclical_overrides!O183)</f>
        <v/>
      </c>
      <c r="P183" s="72" t="str">
        <f>IF(Cyclical_overrides!P183 = "",
IF(INDEX(F_Inputs_cyclical!$A$1:$BE$243, MATCH('Cyclical_after overrides'!$A183, F_Inputs_cyclical!$A$1:$A$243, 0), MATCH('Cyclical_after overrides'!P$1, F_Inputs_cyclical!$A$1:$BE$1, 0))="", "", INDEX(F_Inputs_cyclical!$A$1:$BE$243, MATCH('Cyclical_after overrides'!$A183, F_Inputs_cyclical!$A$1:$A$243, 0), MATCH('Cyclical_after overrides'!P$1, F_Inputs_cyclical!$A$1:$BE$1, 0))),
Cyclical_overrides!P183)</f>
        <v/>
      </c>
      <c r="Q183" s="72" t="str">
        <f>IF(Cyclical_overrides!Q183 = "",
IF(INDEX(F_Inputs_cyclical!$A$1:$BE$243, MATCH('Cyclical_after overrides'!$A183, F_Inputs_cyclical!$A$1:$A$243, 0), MATCH('Cyclical_after overrides'!Q$1, F_Inputs_cyclical!$A$1:$BE$1, 0))="", "", INDEX(F_Inputs_cyclical!$A$1:$BE$243, MATCH('Cyclical_after overrides'!$A183, F_Inputs_cyclical!$A$1:$A$243, 0), MATCH('Cyclical_after overrides'!Q$1, F_Inputs_cyclical!$A$1:$BE$1, 0))),
Cyclical_overrides!Q183)</f>
        <v/>
      </c>
      <c r="R183" s="72" t="str">
        <f>IF(Cyclical_overrides!R183 = "",
IF(INDEX(F_Inputs_cyclical!$A$1:$BE$243, MATCH('Cyclical_after overrides'!$A183, F_Inputs_cyclical!$A$1:$A$243, 0), MATCH('Cyclical_after overrides'!R$1, F_Inputs_cyclical!$A$1:$BE$1, 0))="", "", INDEX(F_Inputs_cyclical!$A$1:$BE$243, MATCH('Cyclical_after overrides'!$A183, F_Inputs_cyclical!$A$1:$A$243, 0), MATCH('Cyclical_after overrides'!R$1, F_Inputs_cyclical!$A$1:$BE$1, 0))),
Cyclical_overrides!R183)</f>
        <v/>
      </c>
      <c r="S183" s="72">
        <f>IF(Cyclical_overrides!S183 = "",
IF(INDEX(F_Inputs_cyclical!$A$1:$BE$243, MATCH('Cyclical_after overrides'!$A183, F_Inputs_cyclical!$A$1:$A$243, 0), MATCH('Cyclical_after overrides'!S$1, F_Inputs_cyclical!$A$1:$BE$1, 0))="", "", INDEX(F_Inputs_cyclical!$A$1:$BE$243, MATCH('Cyclical_after overrides'!$A183, F_Inputs_cyclical!$A$1:$A$243, 0), MATCH('Cyclical_after overrides'!S$1, F_Inputs_cyclical!$A$1:$BE$1, 0))),
Cyclical_overrides!S183)</f>
        <v>1.0309999999999999</v>
      </c>
      <c r="T183" s="72">
        <f>IF(Cyclical_overrides!T183 = "",
IF(INDEX(F_Inputs_cyclical!$A$1:$BE$243, MATCH('Cyclical_after overrides'!$A183, F_Inputs_cyclical!$A$1:$A$243, 0), MATCH('Cyclical_after overrides'!T$1, F_Inputs_cyclical!$A$1:$BE$1, 0))="", "", INDEX(F_Inputs_cyclical!$A$1:$BE$243, MATCH('Cyclical_after overrides'!$A183, F_Inputs_cyclical!$A$1:$A$243, 0), MATCH('Cyclical_after overrides'!T$1, F_Inputs_cyclical!$A$1:$BE$1, 0))),
Cyclical_overrides!T183)</f>
        <v>0.98499999999999999</v>
      </c>
      <c r="U183" s="72">
        <f>IF(Cyclical_overrides!U183 = "",
IF(INDEX(F_Inputs_cyclical!$A$1:$BE$243, MATCH('Cyclical_after overrides'!$A183, F_Inputs_cyclical!$A$1:$A$243, 0), MATCH('Cyclical_after overrides'!U$1, F_Inputs_cyclical!$A$1:$BE$1, 0))="", "", INDEX(F_Inputs_cyclical!$A$1:$BE$243, MATCH('Cyclical_after overrides'!$A183, F_Inputs_cyclical!$A$1:$A$243, 0), MATCH('Cyclical_after overrides'!U$1, F_Inputs_cyclical!$A$1:$BE$1, 0))),
Cyclical_overrides!U183)</f>
        <v>1.8030000000000002</v>
      </c>
      <c r="V183" s="72">
        <f>IF(Cyclical_overrides!V183 = "",
IF(INDEX(F_Inputs_cyclical!$A$1:$BE$243, MATCH('Cyclical_after overrides'!$A183, F_Inputs_cyclical!$A$1:$A$243, 0), MATCH('Cyclical_after overrides'!V$1, F_Inputs_cyclical!$A$1:$BE$1, 0))="", "", INDEX(F_Inputs_cyclical!$A$1:$BE$243, MATCH('Cyclical_after overrides'!$A183, F_Inputs_cyclical!$A$1:$A$243, 0), MATCH('Cyclical_after overrides'!V$1, F_Inputs_cyclical!$A$1:$BE$1, 0))),
Cyclical_overrides!V183)</f>
        <v>46.222000000000001</v>
      </c>
      <c r="W183" s="72">
        <f>IF(Cyclical_overrides!W183 = "",
IF(INDEX(F_Inputs_cyclical!$A$1:$BE$243, MATCH('Cyclical_after overrides'!$A183, F_Inputs_cyclical!$A$1:$A$243, 0), MATCH('Cyclical_after overrides'!W$1, F_Inputs_cyclical!$A$1:$BE$1, 0))="", "", INDEX(F_Inputs_cyclical!$A$1:$BE$243, MATCH('Cyclical_after overrides'!$A183, F_Inputs_cyclical!$A$1:$A$243, 0), MATCH('Cyclical_after overrides'!W$1, F_Inputs_cyclical!$A$1:$BE$1, 0))),
Cyclical_overrides!W183)</f>
        <v>69.028000000000006</v>
      </c>
      <c r="X183" s="72">
        <f>IF(Cyclical_overrides!X183 = "",
IF(INDEX(F_Inputs_cyclical!$A$1:$BE$243, MATCH('Cyclical_after overrides'!$A183, F_Inputs_cyclical!$A$1:$A$243, 0), MATCH('Cyclical_after overrides'!X$1, F_Inputs_cyclical!$A$1:$BE$1, 0))="", "", INDEX(F_Inputs_cyclical!$A$1:$BE$243, MATCH('Cyclical_after overrides'!$A183, F_Inputs_cyclical!$A$1:$A$243, 0), MATCH('Cyclical_after overrides'!X$1, F_Inputs_cyclical!$A$1:$BE$1, 0))),
Cyclical_overrides!X183)</f>
        <v>0</v>
      </c>
      <c r="Y183" s="72">
        <f>IF(Cyclical_overrides!Y183 = "",
IF(INDEX(F_Inputs_cyclical!$A$1:$BE$243, MATCH('Cyclical_after overrides'!$A183, F_Inputs_cyclical!$A$1:$A$243, 0), MATCH('Cyclical_after overrides'!Y$1, F_Inputs_cyclical!$A$1:$BE$1, 0))="", "", INDEX(F_Inputs_cyclical!$A$1:$BE$243, MATCH('Cyclical_after overrides'!$A183, F_Inputs_cyclical!$A$1:$A$243, 0), MATCH('Cyclical_after overrides'!Y$1, F_Inputs_cyclical!$A$1:$BE$1, 0))),
Cyclical_overrides!Y183)</f>
        <v>0</v>
      </c>
      <c r="Z183" s="72">
        <f>IF(Cyclical_overrides!Z183 = "",
IF(INDEX(F_Inputs_cyclical!$A$1:$BE$243, MATCH('Cyclical_after overrides'!$A183, F_Inputs_cyclical!$A$1:$A$243, 0), MATCH('Cyclical_after overrides'!Z$1, F_Inputs_cyclical!$A$1:$BE$1, 0))="", "", INDEX(F_Inputs_cyclical!$A$1:$BE$243, MATCH('Cyclical_after overrides'!$A183, F_Inputs_cyclical!$A$1:$A$243, 0), MATCH('Cyclical_after overrides'!Z$1, F_Inputs_cyclical!$A$1:$BE$1, 0))),
Cyclical_overrides!Z183)</f>
        <v>0</v>
      </c>
      <c r="AA183" s="72">
        <f>IF(Cyclical_overrides!AA183 = "",
IF(INDEX(F_Inputs_cyclical!$A$1:$BE$243, MATCH('Cyclical_after overrides'!$A183, F_Inputs_cyclical!$A$1:$A$243, 0), MATCH('Cyclical_after overrides'!AA$1, F_Inputs_cyclical!$A$1:$BE$1, 0))="", "", INDEX(F_Inputs_cyclical!$A$1:$BE$243, MATCH('Cyclical_after overrides'!$A183, F_Inputs_cyclical!$A$1:$A$243, 0), MATCH('Cyclical_after overrides'!AA$1, F_Inputs_cyclical!$A$1:$BE$1, 0))),
Cyclical_overrides!AA183)</f>
        <v>0</v>
      </c>
      <c r="AB183" s="72" t="str">
        <f>IF(Cyclical_overrides!AB183 = "",
IF(INDEX(F_Inputs_cyclical!$A$1:$BE$243, MATCH('Cyclical_after overrides'!$A183, F_Inputs_cyclical!$A$1:$A$243, 0), MATCH('Cyclical_after overrides'!AB$1, F_Inputs_cyclical!$A$1:$BE$1, 0))="", "", INDEX(F_Inputs_cyclical!$A$1:$BE$243, MATCH('Cyclical_after overrides'!$A183, F_Inputs_cyclical!$A$1:$A$243, 0), MATCH('Cyclical_after overrides'!AB$1, F_Inputs_cyclical!$A$1:$BE$1, 0))),
Cyclical_overrides!AB183)</f>
        <v/>
      </c>
      <c r="AC183" s="72" t="str">
        <f>IF(Cyclical_overrides!AC183 = "",
IF(INDEX(F_Inputs_cyclical!$A$1:$BE$243, MATCH('Cyclical_after overrides'!$A183, F_Inputs_cyclical!$A$1:$A$243, 0), MATCH('Cyclical_after overrides'!AC$1, F_Inputs_cyclical!$A$1:$BE$1, 0))="", "", INDEX(F_Inputs_cyclical!$A$1:$BE$243, MATCH('Cyclical_after overrides'!$A183, F_Inputs_cyclical!$A$1:$A$243, 0), MATCH('Cyclical_after overrides'!AC$1, F_Inputs_cyclical!$A$1:$BE$1, 0))),
Cyclical_overrides!AC183)</f>
        <v/>
      </c>
      <c r="AD183" s="72" t="str">
        <f>IF(Cyclical_overrides!AD183 = "",
IF(INDEX(F_Inputs_cyclical!$A$1:$BE$243, MATCH('Cyclical_after overrides'!$A183, F_Inputs_cyclical!$A$1:$A$243, 0), MATCH('Cyclical_after overrides'!AD$1, F_Inputs_cyclical!$A$1:$BE$1, 0))="", "", INDEX(F_Inputs_cyclical!$A$1:$BE$243, MATCH('Cyclical_after overrides'!$A183, F_Inputs_cyclical!$A$1:$A$243, 0), MATCH('Cyclical_after overrides'!AD$1, F_Inputs_cyclical!$A$1:$BE$1, 0))),
Cyclical_overrides!AD183)</f>
        <v/>
      </c>
      <c r="AE183" s="72" t="str">
        <f>IF(Cyclical_overrides!AE183 = "",
IF(INDEX(F_Inputs_cyclical!$A$1:$BE$243, MATCH('Cyclical_after overrides'!$A183, F_Inputs_cyclical!$A$1:$A$243, 0), MATCH('Cyclical_after overrides'!AE$1, F_Inputs_cyclical!$A$1:$BE$1, 0))="", "", INDEX(F_Inputs_cyclical!$A$1:$BE$243, MATCH('Cyclical_after overrides'!$A183, F_Inputs_cyclical!$A$1:$A$243, 0), MATCH('Cyclical_after overrides'!AE$1, F_Inputs_cyclical!$A$1:$BE$1, 0))),
Cyclical_overrides!AE183)</f>
        <v/>
      </c>
      <c r="AF183" s="72" t="str">
        <f>IF(Cyclical_overrides!AF183 = "",
IF(INDEX(F_Inputs_cyclical!$A$1:$BE$243, MATCH('Cyclical_after overrides'!$A183, F_Inputs_cyclical!$A$1:$A$243, 0), MATCH('Cyclical_after overrides'!AF$1, F_Inputs_cyclical!$A$1:$BE$1, 0))="", "", INDEX(F_Inputs_cyclical!$A$1:$BE$243, MATCH('Cyclical_after overrides'!$A183, F_Inputs_cyclical!$A$1:$A$243, 0), MATCH('Cyclical_after overrides'!AF$1, F_Inputs_cyclical!$A$1:$BE$1, 0))),
Cyclical_overrides!AF183)</f>
        <v/>
      </c>
      <c r="AG183" s="72" t="str">
        <f>IF(Cyclical_overrides!AG183 = "",
IF(INDEX(F_Inputs_cyclical!$A$1:$BE$243, MATCH('Cyclical_after overrides'!$A183, F_Inputs_cyclical!$A$1:$A$243, 0), MATCH('Cyclical_after overrides'!AG$1, F_Inputs_cyclical!$A$1:$BE$1, 0))="", "", INDEX(F_Inputs_cyclical!$A$1:$BE$243, MATCH('Cyclical_after overrides'!$A183, F_Inputs_cyclical!$A$1:$A$243, 0), MATCH('Cyclical_after overrides'!AG$1, F_Inputs_cyclical!$A$1:$BE$1, 0))),
Cyclical_overrides!AG183)</f>
        <v/>
      </c>
      <c r="AH183" s="72" t="str">
        <f>IF(Cyclical_overrides!AH183 = "",
IF(INDEX(F_Inputs_cyclical!$A$1:$BE$243, MATCH('Cyclical_after overrides'!$A183, F_Inputs_cyclical!$A$1:$A$243, 0), MATCH('Cyclical_after overrides'!AH$1, F_Inputs_cyclical!$A$1:$BE$1, 0))="", "", INDEX(F_Inputs_cyclical!$A$1:$BE$243, MATCH('Cyclical_after overrides'!$A183, F_Inputs_cyclical!$A$1:$A$243, 0), MATCH('Cyclical_after overrides'!AH$1, F_Inputs_cyclical!$A$1:$BE$1, 0))),
Cyclical_overrides!AH183)</f>
        <v/>
      </c>
      <c r="AI183" s="72" t="str">
        <f>IF(Cyclical_overrides!AI183 = "",
IF(INDEX(F_Inputs_cyclical!$A$1:$BE$243, MATCH('Cyclical_after overrides'!$A183, F_Inputs_cyclical!$A$1:$A$243, 0), MATCH('Cyclical_after overrides'!AI$1, F_Inputs_cyclical!$A$1:$BE$1, 0))="", "", INDEX(F_Inputs_cyclical!$A$1:$BE$243, MATCH('Cyclical_after overrides'!$A183, F_Inputs_cyclical!$A$1:$A$243, 0), MATCH('Cyclical_after overrides'!AI$1, F_Inputs_cyclical!$A$1:$BE$1, 0))),
Cyclical_overrides!AI183)</f>
        <v/>
      </c>
      <c r="AJ183" s="72" t="str">
        <f>IF(Cyclical_overrides!AJ183 = "",
IF(INDEX(F_Inputs_cyclical!$A$1:$BE$243, MATCH('Cyclical_after overrides'!$A183, F_Inputs_cyclical!$A$1:$A$243, 0), MATCH('Cyclical_after overrides'!AJ$1, F_Inputs_cyclical!$A$1:$BE$1, 0))="", "", INDEX(F_Inputs_cyclical!$A$1:$BE$243, MATCH('Cyclical_after overrides'!$A183, F_Inputs_cyclical!$A$1:$A$243, 0), MATCH('Cyclical_after overrides'!AJ$1, F_Inputs_cyclical!$A$1:$BE$1, 0))),
Cyclical_overrides!AJ183)</f>
        <v/>
      </c>
      <c r="AK183" s="72" t="str">
        <f>IF(Cyclical_overrides!AK183 = "",
IF(INDEX(F_Inputs_cyclical!$A$1:$BE$243, MATCH('Cyclical_after overrides'!$A183, F_Inputs_cyclical!$A$1:$A$243, 0), MATCH('Cyclical_after overrides'!AK$1, F_Inputs_cyclical!$A$1:$BE$1, 0))="", "", INDEX(F_Inputs_cyclical!$A$1:$BE$243, MATCH('Cyclical_after overrides'!$A183, F_Inputs_cyclical!$A$1:$A$243, 0), MATCH('Cyclical_after overrides'!AK$1, F_Inputs_cyclical!$A$1:$BE$1, 0))),
Cyclical_overrides!AK183)</f>
        <v/>
      </c>
      <c r="AL183" s="72" t="str">
        <f>IF(Cyclical_overrides!AL183 = "",
IF(INDEX(F_Inputs_cyclical!$A$1:$BE$243, MATCH('Cyclical_after overrides'!$A183, F_Inputs_cyclical!$A$1:$A$243, 0), MATCH('Cyclical_after overrides'!AL$1, F_Inputs_cyclical!$A$1:$BE$1, 0))="", "", INDEX(F_Inputs_cyclical!$A$1:$BE$243, MATCH('Cyclical_after overrides'!$A183, F_Inputs_cyclical!$A$1:$A$243, 0), MATCH('Cyclical_after overrides'!AL$1, F_Inputs_cyclical!$A$1:$BE$1, 0))),
Cyclical_overrides!AL183)</f>
        <v/>
      </c>
      <c r="AM183" s="72">
        <f>IF(Cyclical_overrides!AM183 = "",
IF(INDEX(F_Inputs_cyclical!$A$1:$BE$243, MATCH('Cyclical_after overrides'!$A183, F_Inputs_cyclical!$A$1:$A$243, 0), MATCH('Cyclical_after overrides'!AM$1, F_Inputs_cyclical!$A$1:$BE$1, 0))="", "", INDEX(F_Inputs_cyclical!$A$1:$BE$243, MATCH('Cyclical_after overrides'!$A183, F_Inputs_cyclical!$A$1:$A$243, 0), MATCH('Cyclical_after overrides'!AM$1, F_Inputs_cyclical!$A$1:$BE$1, 0))),
Cyclical_overrides!AM183)</f>
        <v>2.3E-2</v>
      </c>
      <c r="AN183" s="72">
        <f>IF(Cyclical_overrides!AN183 = "",
IF(INDEX(F_Inputs_cyclical!$A$1:$BE$243, MATCH('Cyclical_after overrides'!$A183, F_Inputs_cyclical!$A$1:$A$243, 0), MATCH('Cyclical_after overrides'!AN$1, F_Inputs_cyclical!$A$1:$BE$1, 0))="", "", INDEX(F_Inputs_cyclical!$A$1:$BE$243, MATCH('Cyclical_after overrides'!$A183, F_Inputs_cyclical!$A$1:$A$243, 0), MATCH('Cyclical_after overrides'!AN$1, F_Inputs_cyclical!$A$1:$BE$1, 0))),
Cyclical_overrides!AN183)</f>
        <v>1.8030000000000002</v>
      </c>
      <c r="AO183" s="72" t="str">
        <f>IF(Cyclical_overrides!AO183 = "",
IF(INDEX(F_Inputs_cyclical!$A$1:$BE$243, MATCH('Cyclical_after overrides'!$A183, F_Inputs_cyclical!$A$1:$A$243, 0), MATCH('Cyclical_after overrides'!AO$1, F_Inputs_cyclical!$A$1:$BE$1, 0))="", "", INDEX(F_Inputs_cyclical!$A$1:$BE$243, MATCH('Cyclical_after overrides'!$A183, F_Inputs_cyclical!$A$1:$A$243, 0), MATCH('Cyclical_after overrides'!AO$1, F_Inputs_cyclical!$A$1:$BE$1, 0))),
Cyclical_overrides!AO183)</f>
        <v/>
      </c>
      <c r="AP183" s="72" t="str">
        <f>IF(Cyclical_overrides!AP183 = "",
IF(INDEX(F_Inputs_cyclical!$A$1:$BE$243, MATCH('Cyclical_after overrides'!$A183, F_Inputs_cyclical!$A$1:$A$243, 0), MATCH('Cyclical_after overrides'!AP$1, F_Inputs_cyclical!$A$1:$BE$1, 0))="", "", INDEX(F_Inputs_cyclical!$A$1:$BE$243, MATCH('Cyclical_after overrides'!$A183, F_Inputs_cyclical!$A$1:$A$243, 0), MATCH('Cyclical_after overrides'!AP$1, F_Inputs_cyclical!$A$1:$BE$1, 0))),
Cyclical_overrides!AP183)</f>
        <v/>
      </c>
      <c r="AQ183" s="72">
        <f>IF(Cyclical_overrides!AQ183 = "",
IF(INDEX(F_Inputs_cyclical!$A$1:$BE$243, MATCH('Cyclical_after overrides'!$A183, F_Inputs_cyclical!$A$1:$A$243, 0), MATCH('Cyclical_after overrides'!AQ$1, F_Inputs_cyclical!$A$1:$BE$1, 0))="", "", INDEX(F_Inputs_cyclical!$A$1:$BE$243, MATCH('Cyclical_after overrides'!$A183, F_Inputs_cyclical!$A$1:$A$243, 0), MATCH('Cyclical_after overrides'!AQ$1, F_Inputs_cyclical!$A$1:$BE$1, 0))),
Cyclical_overrides!AQ183)</f>
        <v>0.71499999999999997</v>
      </c>
      <c r="AR183" s="72">
        <f>IF(Cyclical_overrides!AR183 = "",
IF(INDEX(F_Inputs_cyclical!$A$1:$BE$243, MATCH('Cyclical_after overrides'!$A183, F_Inputs_cyclical!$A$1:$A$243, 0), MATCH('Cyclical_after overrides'!AR$1, F_Inputs_cyclical!$A$1:$BE$1, 0))="", "", INDEX(F_Inputs_cyclical!$A$1:$BE$243, MATCH('Cyclical_after overrides'!$A183, F_Inputs_cyclical!$A$1:$A$243, 0), MATCH('Cyclical_after overrides'!AR$1, F_Inputs_cyclical!$A$1:$BE$1, 0))),
Cyclical_overrides!AR183)</f>
        <v>0</v>
      </c>
      <c r="AS183" s="72">
        <f>IF(Cyclical_overrides!AS183 = "",
IF(INDEX(F_Inputs_cyclical!$A$1:$BE$243, MATCH('Cyclical_after overrides'!$A183, F_Inputs_cyclical!$A$1:$A$243, 0), MATCH('Cyclical_after overrides'!AS$1, F_Inputs_cyclical!$A$1:$BE$1, 0))="", "", INDEX(F_Inputs_cyclical!$A$1:$BE$243, MATCH('Cyclical_after overrides'!$A183, F_Inputs_cyclical!$A$1:$A$243, 0), MATCH('Cyclical_after overrides'!AS$1, F_Inputs_cyclical!$A$1:$BE$1, 0))),
Cyclical_overrides!AS183)</f>
        <v>0</v>
      </c>
      <c r="AT183" s="72">
        <f>IF(Cyclical_overrides!AT183 = "",
IF(INDEX(F_Inputs_cyclical!$A$1:$BE$243, MATCH('Cyclical_after overrides'!$A183, F_Inputs_cyclical!$A$1:$A$243, 0), MATCH('Cyclical_after overrides'!AT$1, F_Inputs_cyclical!$A$1:$BE$1, 0))="", "", INDEX(F_Inputs_cyclical!$A$1:$BE$243, MATCH('Cyclical_after overrides'!$A183, F_Inputs_cyclical!$A$1:$A$243, 0), MATCH('Cyclical_after overrides'!AT$1, F_Inputs_cyclical!$A$1:$BE$1, 0))),
Cyclical_overrides!AT183)</f>
        <v>0</v>
      </c>
      <c r="AU183" s="72">
        <f>IF(Cyclical_overrides!AU183 = "",
IF(INDEX(F_Inputs_cyclical!$A$1:$BE$243, MATCH('Cyclical_after overrides'!$A183, F_Inputs_cyclical!$A$1:$A$243, 0), MATCH('Cyclical_after overrides'!AU$1, F_Inputs_cyclical!$A$1:$BE$1, 0))="", "", INDEX(F_Inputs_cyclical!$A$1:$BE$243, MATCH('Cyclical_after overrides'!$A183, F_Inputs_cyclical!$A$1:$A$243, 0), MATCH('Cyclical_after overrides'!AU$1, F_Inputs_cyclical!$A$1:$BE$1, 0))),
Cyclical_overrides!AU183)</f>
        <v>0.49447099999999999</v>
      </c>
      <c r="AV183" s="72" t="str">
        <f>IF(Cyclical_overrides!AV183 = "",
IF(INDEX(F_Inputs_cyclical!$A$1:$BE$243, MATCH('Cyclical_after overrides'!$A183, F_Inputs_cyclical!$A$1:$A$243, 0), MATCH('Cyclical_after overrides'!AV$1, F_Inputs_cyclical!$A$1:$BE$1, 0))="", "", INDEX(F_Inputs_cyclical!$A$1:$BE$243, MATCH('Cyclical_after overrides'!$A183, F_Inputs_cyclical!$A$1:$A$243, 0), MATCH('Cyclical_after overrides'!AV$1, F_Inputs_cyclical!$A$1:$BE$1, 0))),
Cyclical_overrides!AV183)</f>
        <v/>
      </c>
      <c r="AW183" s="72">
        <f>IF(Cyclical_overrides!AW183 = "",
IF(INDEX(F_Inputs_cyclical!$A$1:$BE$243, MATCH('Cyclical_after overrides'!$A183, F_Inputs_cyclical!$A$1:$A$243, 0), MATCH('Cyclical_after overrides'!AW$1, F_Inputs_cyclical!$A$1:$BE$1, 0))="", "", INDEX(F_Inputs_cyclical!$A$1:$BE$243, MATCH('Cyclical_after overrides'!$A183, F_Inputs_cyclical!$A$1:$A$243, 0), MATCH('Cyclical_after overrides'!AW$1, F_Inputs_cyclical!$A$1:$BE$1, 0))),
Cyclical_overrides!AW183)</f>
        <v>1.2117357406647515</v>
      </c>
      <c r="AX183" s="72">
        <f>IF(Cyclical_overrides!AX183 = "",
IF(INDEX(F_Inputs_cyclical!$A$1:$BE$243, MATCH('Cyclical_after overrides'!$A183, F_Inputs_cyclical!$A$1:$A$243, 0), MATCH('Cyclical_after overrides'!AX$1, F_Inputs_cyclical!$A$1:$BE$1, 0))="", "", INDEX(F_Inputs_cyclical!$A$1:$BE$243, MATCH('Cyclical_after overrides'!$A183, F_Inputs_cyclical!$A$1:$A$243, 0), MATCH('Cyclical_after overrides'!AX$1, F_Inputs_cyclical!$A$1:$BE$1, 0))),
Cyclical_overrides!AX183)</f>
        <v>24.265582718246357</v>
      </c>
      <c r="AY183" s="72">
        <f>IF(Cyclical_overrides!AY183 = "",
IF(INDEX(F_Inputs_cyclical!$A$1:$BE$243, MATCH('Cyclical_after overrides'!$A183, F_Inputs_cyclical!$A$1:$A$243, 0), MATCH('Cyclical_after overrides'!AY$1, F_Inputs_cyclical!$A$1:$BE$1, 0))="", "", INDEX(F_Inputs_cyclical!$A$1:$BE$243, MATCH('Cyclical_after overrides'!$A183, F_Inputs_cyclical!$A$1:$A$243, 0), MATCH('Cyclical_after overrides'!AY$1, F_Inputs_cyclical!$A$1:$BE$1, 0))),
Cyclical_overrides!AY183)</f>
        <v>138.22688562803947</v>
      </c>
      <c r="AZ183" s="72">
        <f>IF(Cyclical_overrides!AZ183 = "",
IF(INDEX(F_Inputs_cyclical!$A$1:$BE$243, MATCH('Cyclical_after overrides'!$A183, F_Inputs_cyclical!$A$1:$A$243, 0), MATCH('Cyclical_after overrides'!AZ$1, F_Inputs_cyclical!$A$1:$BE$1, 0))="", "", INDEX(F_Inputs_cyclical!$A$1:$BE$243, MATCH('Cyclical_after overrides'!$A183, F_Inputs_cyclical!$A$1:$A$243, 0), MATCH('Cyclical_after overrides'!AZ$1, F_Inputs_cyclical!$A$1:$BE$1, 0))),
Cyclical_overrides!AZ183)</f>
        <v>1.9682794817692881</v>
      </c>
      <c r="BA183" s="72">
        <f>IF(Cyclical_overrides!BA183 = "",
IF(INDEX(F_Inputs_cyclical!$A$1:$BE$243, MATCH('Cyclical_after overrides'!$A183, F_Inputs_cyclical!$A$1:$A$243, 0), MATCH('Cyclical_after overrides'!BA$1, F_Inputs_cyclical!$A$1:$BE$1, 0))="", "", INDEX(F_Inputs_cyclical!$A$1:$BE$243, MATCH('Cyclical_after overrides'!$A183, F_Inputs_cyclical!$A$1:$A$243, 0), MATCH('Cyclical_after overrides'!BA$1, F_Inputs_cyclical!$A$1:$BE$1, 0))),
Cyclical_overrides!BA183)</f>
        <v>13.768395221218855</v>
      </c>
      <c r="BB183" s="72">
        <f>IF(Cyclical_overrides!BB183 = "",
IF(INDEX(F_Inputs_cyclical!$A$1:$BE$243, MATCH('Cyclical_after overrides'!$A183, F_Inputs_cyclical!$A$1:$A$243, 0), MATCH('Cyclical_after overrides'!BB$1, F_Inputs_cyclical!$A$1:$BE$1, 0))="", "", INDEX(F_Inputs_cyclical!$A$1:$BE$243, MATCH('Cyclical_after overrides'!$A183, F_Inputs_cyclical!$A$1:$A$243, 0), MATCH('Cyclical_after overrides'!BB$1, F_Inputs_cyclical!$A$1:$BE$1, 0))),
Cyclical_overrides!BB183)</f>
        <v>13.644529955259909</v>
      </c>
      <c r="BC183" s="72">
        <f>IF(Cyclical_overrides!BC183 = "",
IF(INDEX(F_Inputs_cyclical!$A$1:$BE$243, MATCH('Cyclical_after overrides'!$A183, F_Inputs_cyclical!$A$1:$A$243, 0), MATCH('Cyclical_after overrides'!BC$1, F_Inputs_cyclical!$A$1:$BE$1, 0))="", "", INDEX(F_Inputs_cyclical!$A$1:$BE$243, MATCH('Cyclical_after overrides'!$A183, F_Inputs_cyclical!$A$1:$A$243, 0), MATCH('Cyclical_after overrides'!BC$1, F_Inputs_cyclical!$A$1:$BE$1, 0))),
Cyclical_overrides!BC183)</f>
        <v>8.7605364305305908</v>
      </c>
      <c r="BD183" s="72">
        <f>IF(Cyclical_overrides!BD183 = "",
IF(INDEX(F_Inputs_cyclical!$A$1:$BE$243, MATCH('Cyclical_after overrides'!$A183, F_Inputs_cyclical!$A$1:$A$243, 0), MATCH('Cyclical_after overrides'!BD$1, F_Inputs_cyclical!$A$1:$BE$1, 0))="", "", INDEX(F_Inputs_cyclical!$A$1:$BE$243, MATCH('Cyclical_after overrides'!$A183, F_Inputs_cyclical!$A$1:$A$243, 0), MATCH('Cyclical_after overrides'!BD$1, F_Inputs_cyclical!$A$1:$BE$1, 0))),
Cyclical_overrides!BD183)</f>
        <v>16.86</v>
      </c>
      <c r="BE183" s="194"/>
    </row>
    <row r="184" spans="1:57" x14ac:dyDescent="0.4">
      <c r="A184" s="63" t="str">
        <f t="shared" si="2"/>
        <v>DVW18</v>
      </c>
      <c r="B184" s="63" t="s">
        <v>445</v>
      </c>
      <c r="C184" s="63" t="s">
        <v>251</v>
      </c>
      <c r="D184" s="72">
        <f>IF(Cyclical_overrides!D184 = "",
IF(INDEX(F_Inputs_cyclical!$A$1:$BE$243, MATCH('Cyclical_after overrides'!$A184, F_Inputs_cyclical!$A$1:$A$243, 0), MATCH('Cyclical_after overrides'!D$1, F_Inputs_cyclical!$A$1:$BE$1, 0))="", "", INDEX(F_Inputs_cyclical!$A$1:$BE$243, MATCH('Cyclical_after overrides'!$A184, F_Inputs_cyclical!$A$1:$A$243, 0), MATCH('Cyclical_after overrides'!D$1, F_Inputs_cyclical!$A$1:$BE$1, 0))),
Cyclical_overrides!D184)</f>
        <v>0.44600000000000001</v>
      </c>
      <c r="E184" s="72">
        <f>IF(Cyclical_overrides!E184 = "",
IF(INDEX(F_Inputs_cyclical!$A$1:$BE$243, MATCH('Cyclical_after overrides'!$A184, F_Inputs_cyclical!$A$1:$A$243, 0), MATCH('Cyclical_after overrides'!E$1, F_Inputs_cyclical!$A$1:$BE$1, 0))="", "", INDEX(F_Inputs_cyclical!$A$1:$BE$243, MATCH('Cyclical_after overrides'!$A184, F_Inputs_cyclical!$A$1:$A$243, 0), MATCH('Cyclical_after overrides'!E$1, F_Inputs_cyclical!$A$1:$BE$1, 0))),
Cyclical_overrides!E184)</f>
        <v>0.31</v>
      </c>
      <c r="F184" s="72">
        <f>IF(Cyclical_overrides!F184 = "",
IF(INDEX(F_Inputs_cyclical!$A$1:$BE$243, MATCH('Cyclical_after overrides'!$A184, F_Inputs_cyclical!$A$1:$A$243, 0), MATCH('Cyclical_after overrides'!F$1, F_Inputs_cyclical!$A$1:$BE$1, 0))="", "", INDEX(F_Inputs_cyclical!$A$1:$BE$243, MATCH('Cyclical_after overrides'!$A184, F_Inputs_cyclical!$A$1:$A$243, 0), MATCH('Cyclical_after overrides'!F$1, F_Inputs_cyclical!$A$1:$BE$1, 0))),
Cyclical_overrides!F184)</f>
        <v>0.44600000000000001</v>
      </c>
      <c r="G184" s="72">
        <f>IF(Cyclical_overrides!G184 = "",
IF(INDEX(F_Inputs_cyclical!$A$1:$BE$243, MATCH('Cyclical_after overrides'!$A184, F_Inputs_cyclical!$A$1:$A$243, 0), MATCH('Cyclical_after overrides'!G$1, F_Inputs_cyclical!$A$1:$BE$1, 0))="", "", INDEX(F_Inputs_cyclical!$A$1:$BE$243, MATCH('Cyclical_after overrides'!$A184, F_Inputs_cyclical!$A$1:$A$243, 0), MATCH('Cyclical_after overrides'!G$1, F_Inputs_cyclical!$A$1:$BE$1, 0))),
Cyclical_overrides!G184)</f>
        <v>0.107</v>
      </c>
      <c r="H184" s="72" t="str">
        <f>IF(Cyclical_overrides!H184 = "",
IF(INDEX(F_Inputs_cyclical!$A$1:$BE$243, MATCH('Cyclical_after overrides'!$A184, F_Inputs_cyclical!$A$1:$A$243, 0), MATCH('Cyclical_after overrides'!H$1, F_Inputs_cyclical!$A$1:$BE$1, 0))="", "", INDEX(F_Inputs_cyclical!$A$1:$BE$243, MATCH('Cyclical_after overrides'!$A184, F_Inputs_cyclical!$A$1:$A$243, 0), MATCH('Cyclical_after overrides'!H$1, F_Inputs_cyclical!$A$1:$BE$1, 0))),
Cyclical_overrides!H184)</f>
        <v/>
      </c>
      <c r="I184" s="72">
        <f>IF(Cyclical_overrides!I184 = "",
IF(INDEX(F_Inputs_cyclical!$A$1:$BE$243, MATCH('Cyclical_after overrides'!$A184, F_Inputs_cyclical!$A$1:$A$243, 0), MATCH('Cyclical_after overrides'!I$1, F_Inputs_cyclical!$A$1:$BE$1, 0))="", "", INDEX(F_Inputs_cyclical!$A$1:$BE$243, MATCH('Cyclical_after overrides'!$A184, F_Inputs_cyclical!$A$1:$A$243, 0), MATCH('Cyclical_after overrides'!I$1, F_Inputs_cyclical!$A$1:$BE$1, 0))),
Cyclical_overrides!I184)</f>
        <v>0</v>
      </c>
      <c r="J184" s="72">
        <f>IF(Cyclical_overrides!J184 = "",
IF(INDEX(F_Inputs_cyclical!$A$1:$BE$243, MATCH('Cyclical_after overrides'!$A184, F_Inputs_cyclical!$A$1:$A$243, 0), MATCH('Cyclical_after overrides'!J$1, F_Inputs_cyclical!$A$1:$BE$1, 0))="", "", INDEX(F_Inputs_cyclical!$A$1:$BE$243, MATCH('Cyclical_after overrides'!$A184, F_Inputs_cyclical!$A$1:$A$243, 0), MATCH('Cyclical_after overrides'!J$1, F_Inputs_cyclical!$A$1:$BE$1, 0))),
Cyclical_overrides!J184)</f>
        <v>2.2040000000000002</v>
      </c>
      <c r="K184" s="72">
        <f>IF(Cyclical_overrides!K184 = "",
IF(INDEX(F_Inputs_cyclical!$A$1:$BE$243, MATCH('Cyclical_after overrides'!$A184, F_Inputs_cyclical!$A$1:$A$243, 0), MATCH('Cyclical_after overrides'!K$1, F_Inputs_cyclical!$A$1:$BE$1, 0))="", "", INDEX(F_Inputs_cyclical!$A$1:$BE$243, MATCH('Cyclical_after overrides'!$A184, F_Inputs_cyclical!$A$1:$A$243, 0), MATCH('Cyclical_after overrides'!K$1, F_Inputs_cyclical!$A$1:$BE$1, 0))),
Cyclical_overrides!K184)</f>
        <v>0.61899999999999999</v>
      </c>
      <c r="L184" s="72" t="str">
        <f>IF(Cyclical_overrides!L184 = "",
IF(INDEX(F_Inputs_cyclical!$A$1:$BE$243, MATCH('Cyclical_after overrides'!$A184, F_Inputs_cyclical!$A$1:$A$243, 0), MATCH('Cyclical_after overrides'!L$1, F_Inputs_cyclical!$A$1:$BE$1, 0))="", "", INDEX(F_Inputs_cyclical!$A$1:$BE$243, MATCH('Cyclical_after overrides'!$A184, F_Inputs_cyclical!$A$1:$A$243, 0), MATCH('Cyclical_after overrides'!L$1, F_Inputs_cyclical!$A$1:$BE$1, 0))),
Cyclical_overrides!L184)</f>
        <v/>
      </c>
      <c r="M184" s="72" t="str">
        <f>IF(Cyclical_overrides!M184 = "",
IF(INDEX(F_Inputs_cyclical!$A$1:$BE$243, MATCH('Cyclical_after overrides'!$A184, F_Inputs_cyclical!$A$1:$A$243, 0), MATCH('Cyclical_after overrides'!M$1, F_Inputs_cyclical!$A$1:$BE$1, 0))="", "", INDEX(F_Inputs_cyclical!$A$1:$BE$243, MATCH('Cyclical_after overrides'!$A184, F_Inputs_cyclical!$A$1:$A$243, 0), MATCH('Cyclical_after overrides'!M$1, F_Inputs_cyclical!$A$1:$BE$1, 0))),
Cyclical_overrides!M184)</f>
        <v/>
      </c>
      <c r="N184" s="72" t="str">
        <f>IF(Cyclical_overrides!N184 = "",
IF(INDEX(F_Inputs_cyclical!$A$1:$BE$243, MATCH('Cyclical_after overrides'!$A184, F_Inputs_cyclical!$A$1:$A$243, 0), MATCH('Cyclical_after overrides'!N$1, F_Inputs_cyclical!$A$1:$BE$1, 0))="", "", INDEX(F_Inputs_cyclical!$A$1:$BE$243, MATCH('Cyclical_after overrides'!$A184, F_Inputs_cyclical!$A$1:$A$243, 0), MATCH('Cyclical_after overrides'!N$1, F_Inputs_cyclical!$A$1:$BE$1, 0))),
Cyclical_overrides!N184)</f>
        <v/>
      </c>
      <c r="O184" s="72">
        <f>IF(Cyclical_overrides!O184 = "",
IF(INDEX(F_Inputs_cyclical!$A$1:$BE$243, MATCH('Cyclical_after overrides'!$A184, F_Inputs_cyclical!$A$1:$A$243, 0), MATCH('Cyclical_after overrides'!O$1, F_Inputs_cyclical!$A$1:$BE$1, 0))="", "", INDEX(F_Inputs_cyclical!$A$1:$BE$243, MATCH('Cyclical_after overrides'!$A184, F_Inputs_cyclical!$A$1:$A$243, 0), MATCH('Cyclical_after overrides'!O$1, F_Inputs_cyclical!$A$1:$BE$1, 0))),
Cyclical_overrides!O184)</f>
        <v>0</v>
      </c>
      <c r="P184" s="72">
        <f>IF(Cyclical_overrides!P184 = "",
IF(INDEX(F_Inputs_cyclical!$A$1:$BE$243, MATCH('Cyclical_after overrides'!$A184, F_Inputs_cyclical!$A$1:$A$243, 0), MATCH('Cyclical_after overrides'!P$1, F_Inputs_cyclical!$A$1:$BE$1, 0))="", "", INDEX(F_Inputs_cyclical!$A$1:$BE$243, MATCH('Cyclical_after overrides'!$A184, F_Inputs_cyclical!$A$1:$A$243, 0), MATCH('Cyclical_after overrides'!P$1, F_Inputs_cyclical!$A$1:$BE$1, 0))),
Cyclical_overrides!P184)</f>
        <v>3.9E-2</v>
      </c>
      <c r="Q184" s="72">
        <f>IF(Cyclical_overrides!Q184 = "",
IF(INDEX(F_Inputs_cyclical!$A$1:$BE$243, MATCH('Cyclical_after overrides'!$A184, F_Inputs_cyclical!$A$1:$A$243, 0), MATCH('Cyclical_after overrides'!Q$1, F_Inputs_cyclical!$A$1:$BE$1, 0))="", "", INDEX(F_Inputs_cyclical!$A$1:$BE$243, MATCH('Cyclical_after overrides'!$A184, F_Inputs_cyclical!$A$1:$A$243, 0), MATCH('Cyclical_after overrides'!Q$1, F_Inputs_cyclical!$A$1:$BE$1, 0))),
Cyclical_overrides!Q184)</f>
        <v>1.4E-2</v>
      </c>
      <c r="R184" s="72">
        <f>IF(Cyclical_overrides!R184 = "",
IF(INDEX(F_Inputs_cyclical!$A$1:$BE$243, MATCH('Cyclical_after overrides'!$A184, F_Inputs_cyclical!$A$1:$A$243, 0), MATCH('Cyclical_after overrides'!R$1, F_Inputs_cyclical!$A$1:$BE$1, 0))="", "", INDEX(F_Inputs_cyclical!$A$1:$BE$243, MATCH('Cyclical_after overrides'!$A184, F_Inputs_cyclical!$A$1:$A$243, 0), MATCH('Cyclical_after overrides'!R$1, F_Inputs_cyclical!$A$1:$BE$1, 0))),
Cyclical_overrides!R184)</f>
        <v>8.4000000000000005E-2</v>
      </c>
      <c r="S184" s="72">
        <f>IF(Cyclical_overrides!S184 = "",
IF(INDEX(F_Inputs_cyclical!$A$1:$BE$243, MATCH('Cyclical_after overrides'!$A184, F_Inputs_cyclical!$A$1:$A$243, 0), MATCH('Cyclical_after overrides'!S$1, F_Inputs_cyclical!$A$1:$BE$1, 0))="", "", INDEX(F_Inputs_cyclical!$A$1:$BE$243, MATCH('Cyclical_after overrides'!$A184, F_Inputs_cyclical!$A$1:$A$243, 0), MATCH('Cyclical_after overrides'!S$1, F_Inputs_cyclical!$A$1:$BE$1, 0))),
Cyclical_overrides!S184)</f>
        <v>1.0740000000000001</v>
      </c>
      <c r="T184" s="72">
        <f>IF(Cyclical_overrides!T184 = "",
IF(INDEX(F_Inputs_cyclical!$A$1:$BE$243, MATCH('Cyclical_after overrides'!$A184, F_Inputs_cyclical!$A$1:$A$243, 0), MATCH('Cyclical_after overrides'!T$1, F_Inputs_cyclical!$A$1:$BE$1, 0))="", "", INDEX(F_Inputs_cyclical!$A$1:$BE$243, MATCH('Cyclical_after overrides'!$A184, F_Inputs_cyclical!$A$1:$A$243, 0), MATCH('Cyclical_after overrides'!T$1, F_Inputs_cyclical!$A$1:$BE$1, 0))),
Cyclical_overrides!T184)</f>
        <v>1.357</v>
      </c>
      <c r="U184" s="72">
        <f>IF(Cyclical_overrides!U184 = "",
IF(INDEX(F_Inputs_cyclical!$A$1:$BE$243, MATCH('Cyclical_after overrides'!$A184, F_Inputs_cyclical!$A$1:$A$243, 0), MATCH('Cyclical_after overrides'!U$1, F_Inputs_cyclical!$A$1:$BE$1, 0))="", "", INDEX(F_Inputs_cyclical!$A$1:$BE$243, MATCH('Cyclical_after overrides'!$A184, F_Inputs_cyclical!$A$1:$A$243, 0), MATCH('Cyclical_after overrides'!U$1, F_Inputs_cyclical!$A$1:$BE$1, 0))),
Cyclical_overrides!U184)</f>
        <v>2.0670000000000002</v>
      </c>
      <c r="V184" s="72">
        <f>IF(Cyclical_overrides!V184 = "",
IF(INDEX(F_Inputs_cyclical!$A$1:$BE$243, MATCH('Cyclical_after overrides'!$A184, F_Inputs_cyclical!$A$1:$A$243, 0), MATCH('Cyclical_after overrides'!V$1, F_Inputs_cyclical!$A$1:$BE$1, 0))="", "", INDEX(F_Inputs_cyclical!$A$1:$BE$243, MATCH('Cyclical_after overrides'!$A184, F_Inputs_cyclical!$A$1:$A$243, 0), MATCH('Cyclical_after overrides'!V$1, F_Inputs_cyclical!$A$1:$BE$1, 0))),
Cyclical_overrides!V184)</f>
        <v>44.783999999999999</v>
      </c>
      <c r="W184" s="72">
        <f>IF(Cyclical_overrides!W184 = "",
IF(INDEX(F_Inputs_cyclical!$A$1:$BE$243, MATCH('Cyclical_after overrides'!$A184, F_Inputs_cyclical!$A$1:$A$243, 0), MATCH('Cyclical_after overrides'!W$1, F_Inputs_cyclical!$A$1:$BE$1, 0))="", "", INDEX(F_Inputs_cyclical!$A$1:$BE$243, MATCH('Cyclical_after overrides'!$A184, F_Inputs_cyclical!$A$1:$A$243, 0), MATCH('Cyclical_after overrides'!W$1, F_Inputs_cyclical!$A$1:$BE$1, 0))),
Cyclical_overrides!W184)</f>
        <v>71.531000000000006</v>
      </c>
      <c r="X184" s="72">
        <f>IF(Cyclical_overrides!X184 = "",
IF(INDEX(F_Inputs_cyclical!$A$1:$BE$243, MATCH('Cyclical_after overrides'!$A184, F_Inputs_cyclical!$A$1:$A$243, 0), MATCH('Cyclical_after overrides'!X$1, F_Inputs_cyclical!$A$1:$BE$1, 0))="", "", INDEX(F_Inputs_cyclical!$A$1:$BE$243, MATCH('Cyclical_after overrides'!$A184, F_Inputs_cyclical!$A$1:$A$243, 0), MATCH('Cyclical_after overrides'!X$1, F_Inputs_cyclical!$A$1:$BE$1, 0))),
Cyclical_overrides!X184)</f>
        <v>0</v>
      </c>
      <c r="Y184" s="72">
        <f>IF(Cyclical_overrides!Y184 = "",
IF(INDEX(F_Inputs_cyclical!$A$1:$BE$243, MATCH('Cyclical_after overrides'!$A184, F_Inputs_cyclical!$A$1:$A$243, 0), MATCH('Cyclical_after overrides'!Y$1, F_Inputs_cyclical!$A$1:$BE$1, 0))="", "", INDEX(F_Inputs_cyclical!$A$1:$BE$243, MATCH('Cyclical_after overrides'!$A184, F_Inputs_cyclical!$A$1:$A$243, 0), MATCH('Cyclical_after overrides'!Y$1, F_Inputs_cyclical!$A$1:$BE$1, 0))),
Cyclical_overrides!Y184)</f>
        <v>0</v>
      </c>
      <c r="Z184" s="72">
        <f>IF(Cyclical_overrides!Z184 = "",
IF(INDEX(F_Inputs_cyclical!$A$1:$BE$243, MATCH('Cyclical_after overrides'!$A184, F_Inputs_cyclical!$A$1:$A$243, 0), MATCH('Cyclical_after overrides'!Z$1, F_Inputs_cyclical!$A$1:$BE$1, 0))="", "", INDEX(F_Inputs_cyclical!$A$1:$BE$243, MATCH('Cyclical_after overrides'!$A184, F_Inputs_cyclical!$A$1:$A$243, 0), MATCH('Cyclical_after overrides'!Z$1, F_Inputs_cyclical!$A$1:$BE$1, 0))),
Cyclical_overrides!Z184)</f>
        <v>0</v>
      </c>
      <c r="AA184" s="72">
        <f>IF(Cyclical_overrides!AA184 = "",
IF(INDEX(F_Inputs_cyclical!$A$1:$BE$243, MATCH('Cyclical_after overrides'!$A184, F_Inputs_cyclical!$A$1:$A$243, 0), MATCH('Cyclical_after overrides'!AA$1, F_Inputs_cyclical!$A$1:$BE$1, 0))="", "", INDEX(F_Inputs_cyclical!$A$1:$BE$243, MATCH('Cyclical_after overrides'!$A184, F_Inputs_cyclical!$A$1:$A$243, 0), MATCH('Cyclical_after overrides'!AA$1, F_Inputs_cyclical!$A$1:$BE$1, 0))),
Cyclical_overrides!AA184)</f>
        <v>0</v>
      </c>
      <c r="AB184" s="72" t="str">
        <f>IF(Cyclical_overrides!AB184 = "",
IF(INDEX(F_Inputs_cyclical!$A$1:$BE$243, MATCH('Cyclical_after overrides'!$A184, F_Inputs_cyclical!$A$1:$A$243, 0), MATCH('Cyclical_after overrides'!AB$1, F_Inputs_cyclical!$A$1:$BE$1, 0))="", "", INDEX(F_Inputs_cyclical!$A$1:$BE$243, MATCH('Cyclical_after overrides'!$A184, F_Inputs_cyclical!$A$1:$A$243, 0), MATCH('Cyclical_after overrides'!AB$1, F_Inputs_cyclical!$A$1:$BE$1, 0))),
Cyclical_overrides!AB184)</f>
        <v/>
      </c>
      <c r="AC184" s="72" t="str">
        <f>IF(Cyclical_overrides!AC184 = "",
IF(INDEX(F_Inputs_cyclical!$A$1:$BE$243, MATCH('Cyclical_after overrides'!$A184, F_Inputs_cyclical!$A$1:$A$243, 0), MATCH('Cyclical_after overrides'!AC$1, F_Inputs_cyclical!$A$1:$BE$1, 0))="", "", INDEX(F_Inputs_cyclical!$A$1:$BE$243, MATCH('Cyclical_after overrides'!$A184, F_Inputs_cyclical!$A$1:$A$243, 0), MATCH('Cyclical_after overrides'!AC$1, F_Inputs_cyclical!$A$1:$BE$1, 0))),
Cyclical_overrides!AC184)</f>
        <v/>
      </c>
      <c r="AD184" s="72" t="str">
        <f>IF(Cyclical_overrides!AD184 = "",
IF(INDEX(F_Inputs_cyclical!$A$1:$BE$243, MATCH('Cyclical_after overrides'!$A184, F_Inputs_cyclical!$A$1:$A$243, 0), MATCH('Cyclical_after overrides'!AD$1, F_Inputs_cyclical!$A$1:$BE$1, 0))="", "", INDEX(F_Inputs_cyclical!$A$1:$BE$243, MATCH('Cyclical_after overrides'!$A184, F_Inputs_cyclical!$A$1:$A$243, 0), MATCH('Cyclical_after overrides'!AD$1, F_Inputs_cyclical!$A$1:$BE$1, 0))),
Cyclical_overrides!AD184)</f>
        <v/>
      </c>
      <c r="AE184" s="72" t="str">
        <f>IF(Cyclical_overrides!AE184 = "",
IF(INDEX(F_Inputs_cyclical!$A$1:$BE$243, MATCH('Cyclical_after overrides'!$A184, F_Inputs_cyclical!$A$1:$A$243, 0), MATCH('Cyclical_after overrides'!AE$1, F_Inputs_cyclical!$A$1:$BE$1, 0))="", "", INDEX(F_Inputs_cyclical!$A$1:$BE$243, MATCH('Cyclical_after overrides'!$A184, F_Inputs_cyclical!$A$1:$A$243, 0), MATCH('Cyclical_after overrides'!AE$1, F_Inputs_cyclical!$A$1:$BE$1, 0))),
Cyclical_overrides!AE184)</f>
        <v/>
      </c>
      <c r="AF184" s="72" t="str">
        <f>IF(Cyclical_overrides!AF184 = "",
IF(INDEX(F_Inputs_cyclical!$A$1:$BE$243, MATCH('Cyclical_after overrides'!$A184, F_Inputs_cyclical!$A$1:$A$243, 0), MATCH('Cyclical_after overrides'!AF$1, F_Inputs_cyclical!$A$1:$BE$1, 0))="", "", INDEX(F_Inputs_cyclical!$A$1:$BE$243, MATCH('Cyclical_after overrides'!$A184, F_Inputs_cyclical!$A$1:$A$243, 0), MATCH('Cyclical_after overrides'!AF$1, F_Inputs_cyclical!$A$1:$BE$1, 0))),
Cyclical_overrides!AF184)</f>
        <v/>
      </c>
      <c r="AG184" s="72" t="str">
        <f>IF(Cyclical_overrides!AG184 = "",
IF(INDEX(F_Inputs_cyclical!$A$1:$BE$243, MATCH('Cyclical_after overrides'!$A184, F_Inputs_cyclical!$A$1:$A$243, 0), MATCH('Cyclical_after overrides'!AG$1, F_Inputs_cyclical!$A$1:$BE$1, 0))="", "", INDEX(F_Inputs_cyclical!$A$1:$BE$243, MATCH('Cyclical_after overrides'!$A184, F_Inputs_cyclical!$A$1:$A$243, 0), MATCH('Cyclical_after overrides'!AG$1, F_Inputs_cyclical!$A$1:$BE$1, 0))),
Cyclical_overrides!AG184)</f>
        <v/>
      </c>
      <c r="AH184" s="72" t="str">
        <f>IF(Cyclical_overrides!AH184 = "",
IF(INDEX(F_Inputs_cyclical!$A$1:$BE$243, MATCH('Cyclical_after overrides'!$A184, F_Inputs_cyclical!$A$1:$A$243, 0), MATCH('Cyclical_after overrides'!AH$1, F_Inputs_cyclical!$A$1:$BE$1, 0))="", "", INDEX(F_Inputs_cyclical!$A$1:$BE$243, MATCH('Cyclical_after overrides'!$A184, F_Inputs_cyclical!$A$1:$A$243, 0), MATCH('Cyclical_after overrides'!AH$1, F_Inputs_cyclical!$A$1:$BE$1, 0))),
Cyclical_overrides!AH184)</f>
        <v/>
      </c>
      <c r="AI184" s="72" t="str">
        <f>IF(Cyclical_overrides!AI184 = "",
IF(INDEX(F_Inputs_cyclical!$A$1:$BE$243, MATCH('Cyclical_after overrides'!$A184, F_Inputs_cyclical!$A$1:$A$243, 0), MATCH('Cyclical_after overrides'!AI$1, F_Inputs_cyclical!$A$1:$BE$1, 0))="", "", INDEX(F_Inputs_cyclical!$A$1:$BE$243, MATCH('Cyclical_after overrides'!$A184, F_Inputs_cyclical!$A$1:$A$243, 0), MATCH('Cyclical_after overrides'!AI$1, F_Inputs_cyclical!$A$1:$BE$1, 0))),
Cyclical_overrides!AI184)</f>
        <v/>
      </c>
      <c r="AJ184" s="72" t="str">
        <f>IF(Cyclical_overrides!AJ184 = "",
IF(INDEX(F_Inputs_cyclical!$A$1:$BE$243, MATCH('Cyclical_after overrides'!$A184, F_Inputs_cyclical!$A$1:$A$243, 0), MATCH('Cyclical_after overrides'!AJ$1, F_Inputs_cyclical!$A$1:$BE$1, 0))="", "", INDEX(F_Inputs_cyclical!$A$1:$BE$243, MATCH('Cyclical_after overrides'!$A184, F_Inputs_cyclical!$A$1:$A$243, 0), MATCH('Cyclical_after overrides'!AJ$1, F_Inputs_cyclical!$A$1:$BE$1, 0))),
Cyclical_overrides!AJ184)</f>
        <v/>
      </c>
      <c r="AK184" s="72" t="str">
        <f>IF(Cyclical_overrides!AK184 = "",
IF(INDEX(F_Inputs_cyclical!$A$1:$BE$243, MATCH('Cyclical_after overrides'!$A184, F_Inputs_cyclical!$A$1:$A$243, 0), MATCH('Cyclical_after overrides'!AK$1, F_Inputs_cyclical!$A$1:$BE$1, 0))="", "", INDEX(F_Inputs_cyclical!$A$1:$BE$243, MATCH('Cyclical_after overrides'!$A184, F_Inputs_cyclical!$A$1:$A$243, 0), MATCH('Cyclical_after overrides'!AK$1, F_Inputs_cyclical!$A$1:$BE$1, 0))),
Cyclical_overrides!AK184)</f>
        <v/>
      </c>
      <c r="AL184" s="72" t="str">
        <f>IF(Cyclical_overrides!AL184 = "",
IF(INDEX(F_Inputs_cyclical!$A$1:$BE$243, MATCH('Cyclical_after overrides'!$A184, F_Inputs_cyclical!$A$1:$A$243, 0), MATCH('Cyclical_after overrides'!AL$1, F_Inputs_cyclical!$A$1:$BE$1, 0))="", "", INDEX(F_Inputs_cyclical!$A$1:$BE$243, MATCH('Cyclical_after overrides'!$A184, F_Inputs_cyclical!$A$1:$A$243, 0), MATCH('Cyclical_after overrides'!AL$1, F_Inputs_cyclical!$A$1:$BE$1, 0))),
Cyclical_overrides!AL184)</f>
        <v/>
      </c>
      <c r="AM184" s="72">
        <f>IF(Cyclical_overrides!AM184 = "",
IF(INDEX(F_Inputs_cyclical!$A$1:$BE$243, MATCH('Cyclical_after overrides'!$A184, F_Inputs_cyclical!$A$1:$A$243, 0), MATCH('Cyclical_after overrides'!AM$1, F_Inputs_cyclical!$A$1:$BE$1, 0))="", "", INDEX(F_Inputs_cyclical!$A$1:$BE$243, MATCH('Cyclical_after overrides'!$A184, F_Inputs_cyclical!$A$1:$A$243, 0), MATCH('Cyclical_after overrides'!AM$1, F_Inputs_cyclical!$A$1:$BE$1, 0))),
Cyclical_overrides!AM184)</f>
        <v>0.75800000000000001</v>
      </c>
      <c r="AN184" s="72">
        <f>IF(Cyclical_overrides!AN184 = "",
IF(INDEX(F_Inputs_cyclical!$A$1:$BE$243, MATCH('Cyclical_after overrides'!$A184, F_Inputs_cyclical!$A$1:$A$243, 0), MATCH('Cyclical_after overrides'!AN$1, F_Inputs_cyclical!$A$1:$BE$1, 0))="", "", INDEX(F_Inputs_cyclical!$A$1:$BE$243, MATCH('Cyclical_after overrides'!$A184, F_Inputs_cyclical!$A$1:$A$243, 0), MATCH('Cyclical_after overrides'!AN$1, F_Inputs_cyclical!$A$1:$BE$1, 0))),
Cyclical_overrides!AN184)</f>
        <v>2.0670000000000002</v>
      </c>
      <c r="AO184" s="72" t="str">
        <f>IF(Cyclical_overrides!AO184 = "",
IF(INDEX(F_Inputs_cyclical!$A$1:$BE$243, MATCH('Cyclical_after overrides'!$A184, F_Inputs_cyclical!$A$1:$A$243, 0), MATCH('Cyclical_after overrides'!AO$1, F_Inputs_cyclical!$A$1:$BE$1, 0))="", "", INDEX(F_Inputs_cyclical!$A$1:$BE$243, MATCH('Cyclical_after overrides'!$A184, F_Inputs_cyclical!$A$1:$A$243, 0), MATCH('Cyclical_after overrides'!AO$1, F_Inputs_cyclical!$A$1:$BE$1, 0))),
Cyclical_overrides!AO184)</f>
        <v/>
      </c>
      <c r="AP184" s="72" t="str">
        <f>IF(Cyclical_overrides!AP184 = "",
IF(INDEX(F_Inputs_cyclical!$A$1:$BE$243, MATCH('Cyclical_after overrides'!$A184, F_Inputs_cyclical!$A$1:$A$243, 0), MATCH('Cyclical_after overrides'!AP$1, F_Inputs_cyclical!$A$1:$BE$1, 0))="", "", INDEX(F_Inputs_cyclical!$A$1:$BE$243, MATCH('Cyclical_after overrides'!$A184, F_Inputs_cyclical!$A$1:$A$243, 0), MATCH('Cyclical_after overrides'!AP$1, F_Inputs_cyclical!$A$1:$BE$1, 0))),
Cyclical_overrides!AP184)</f>
        <v/>
      </c>
      <c r="AQ184" s="72">
        <f>IF(Cyclical_overrides!AQ184 = "",
IF(INDEX(F_Inputs_cyclical!$A$1:$BE$243, MATCH('Cyclical_after overrides'!$A184, F_Inputs_cyclical!$A$1:$A$243, 0), MATCH('Cyclical_after overrides'!AQ$1, F_Inputs_cyclical!$A$1:$BE$1, 0))="", "", INDEX(F_Inputs_cyclical!$A$1:$BE$243, MATCH('Cyclical_after overrides'!$A184, F_Inputs_cyclical!$A$1:$A$243, 0), MATCH('Cyclical_after overrides'!AQ$1, F_Inputs_cyclical!$A$1:$BE$1, 0))),
Cyclical_overrides!AQ184)</f>
        <v>9.8000000000000004E-2</v>
      </c>
      <c r="AR184" s="72">
        <f>IF(Cyclical_overrides!AR184 = "",
IF(INDEX(F_Inputs_cyclical!$A$1:$BE$243, MATCH('Cyclical_after overrides'!$A184, F_Inputs_cyclical!$A$1:$A$243, 0), MATCH('Cyclical_after overrides'!AR$1, F_Inputs_cyclical!$A$1:$BE$1, 0))="", "", INDEX(F_Inputs_cyclical!$A$1:$BE$243, MATCH('Cyclical_after overrides'!$A184, F_Inputs_cyclical!$A$1:$A$243, 0), MATCH('Cyclical_after overrides'!AR$1, F_Inputs_cyclical!$A$1:$BE$1, 0))),
Cyclical_overrides!AR184)</f>
        <v>3.9E-2</v>
      </c>
      <c r="AS184" s="72">
        <f>IF(Cyclical_overrides!AS184 = "",
IF(INDEX(F_Inputs_cyclical!$A$1:$BE$243, MATCH('Cyclical_after overrides'!$A184, F_Inputs_cyclical!$A$1:$A$243, 0), MATCH('Cyclical_after overrides'!AS$1, F_Inputs_cyclical!$A$1:$BE$1, 0))="", "", INDEX(F_Inputs_cyclical!$A$1:$BE$243, MATCH('Cyclical_after overrides'!$A184, F_Inputs_cyclical!$A$1:$A$243, 0), MATCH('Cyclical_after overrides'!AS$1, F_Inputs_cyclical!$A$1:$BE$1, 0))),
Cyclical_overrides!AS184)</f>
        <v>-0.14299999999999999</v>
      </c>
      <c r="AT184" s="72">
        <f>IF(Cyclical_overrides!AT184 = "",
IF(INDEX(F_Inputs_cyclical!$A$1:$BE$243, MATCH('Cyclical_after overrides'!$A184, F_Inputs_cyclical!$A$1:$A$243, 0), MATCH('Cyclical_after overrides'!AT$1, F_Inputs_cyclical!$A$1:$BE$1, 0))="", "", INDEX(F_Inputs_cyclical!$A$1:$BE$243, MATCH('Cyclical_after overrides'!$A184, F_Inputs_cyclical!$A$1:$A$243, 0), MATCH('Cyclical_after overrides'!AT$1, F_Inputs_cyclical!$A$1:$BE$1, 0))),
Cyclical_overrides!AT184)</f>
        <v>1.7999999999999999E-2</v>
      </c>
      <c r="AU184" s="72">
        <f>IF(Cyclical_overrides!AU184 = "",
IF(INDEX(F_Inputs_cyclical!$A$1:$BE$243, MATCH('Cyclical_after overrides'!$A184, F_Inputs_cyclical!$A$1:$A$243, 0), MATCH('Cyclical_after overrides'!AU$1, F_Inputs_cyclical!$A$1:$BE$1, 0))="", "", INDEX(F_Inputs_cyclical!$A$1:$BE$243, MATCH('Cyclical_after overrides'!$A184, F_Inputs_cyclical!$A$1:$A$243, 0), MATCH('Cyclical_after overrides'!AU$1, F_Inputs_cyclical!$A$1:$BE$1, 0))),
Cyclical_overrides!AU184)</f>
        <v>2.3090000000000002</v>
      </c>
      <c r="AV184" s="72" t="str">
        <f>IF(Cyclical_overrides!AV184 = "",
IF(INDEX(F_Inputs_cyclical!$A$1:$BE$243, MATCH('Cyclical_after overrides'!$A184, F_Inputs_cyclical!$A$1:$A$243, 0), MATCH('Cyclical_after overrides'!AV$1, F_Inputs_cyclical!$A$1:$BE$1, 0))="", "", INDEX(F_Inputs_cyclical!$A$1:$BE$243, MATCH('Cyclical_after overrides'!$A184, F_Inputs_cyclical!$A$1:$A$243, 0), MATCH('Cyclical_after overrides'!AV$1, F_Inputs_cyclical!$A$1:$BE$1, 0))),
Cyclical_overrides!AV184)</f>
        <v/>
      </c>
      <c r="AW184" s="72">
        <f>IF(Cyclical_overrides!AW184 = "",
IF(INDEX(F_Inputs_cyclical!$A$1:$BE$243, MATCH('Cyclical_after overrides'!$A184, F_Inputs_cyclical!$A$1:$A$243, 0), MATCH('Cyclical_after overrides'!AW$1, F_Inputs_cyclical!$A$1:$BE$1, 0))="", "", INDEX(F_Inputs_cyclical!$A$1:$BE$243, MATCH('Cyclical_after overrides'!$A184, F_Inputs_cyclical!$A$1:$A$243, 0), MATCH('Cyclical_after overrides'!AW$1, F_Inputs_cyclical!$A$1:$BE$1, 0))),
Cyclical_overrides!AW184)</f>
        <v>1.1806332960179113</v>
      </c>
      <c r="AX184" s="72">
        <f>IF(Cyclical_overrides!AX184 = "",
IF(INDEX(F_Inputs_cyclical!$A$1:$BE$243, MATCH('Cyclical_after overrides'!$A184, F_Inputs_cyclical!$A$1:$A$243, 0), MATCH('Cyclical_after overrides'!AX$1, F_Inputs_cyclical!$A$1:$BE$1, 0))="", "", INDEX(F_Inputs_cyclical!$A$1:$BE$243, MATCH('Cyclical_after overrides'!$A184, F_Inputs_cyclical!$A$1:$A$243, 0), MATCH('Cyclical_after overrides'!AX$1, F_Inputs_cyclical!$A$1:$BE$1, 0))),
Cyclical_overrides!AX184)</f>
        <v>24.077895316213304</v>
      </c>
      <c r="AY184" s="72">
        <f>IF(Cyclical_overrides!AY184 = "",
IF(INDEX(F_Inputs_cyclical!$A$1:$BE$243, MATCH('Cyclical_after overrides'!$A184, F_Inputs_cyclical!$A$1:$A$243, 0), MATCH('Cyclical_after overrides'!AY$1, F_Inputs_cyclical!$A$1:$BE$1, 0))="", "", INDEX(F_Inputs_cyclical!$A$1:$BE$243, MATCH('Cyclical_after overrides'!$A184, F_Inputs_cyclical!$A$1:$A$243, 0), MATCH('Cyclical_after overrides'!AY$1, F_Inputs_cyclical!$A$1:$BE$1, 0))),
Cyclical_overrides!AY184)</f>
        <v>138.46959620073471</v>
      </c>
      <c r="AZ184" s="72">
        <f>IF(Cyclical_overrides!AZ184 = "",
IF(INDEX(F_Inputs_cyclical!$A$1:$BE$243, MATCH('Cyclical_after overrides'!$A184, F_Inputs_cyclical!$A$1:$A$243, 0), MATCH('Cyclical_after overrides'!AZ$1, F_Inputs_cyclical!$A$1:$BE$1, 0))="", "", INDEX(F_Inputs_cyclical!$A$1:$BE$243, MATCH('Cyclical_after overrides'!$A184, F_Inputs_cyclical!$A$1:$A$243, 0), MATCH('Cyclical_after overrides'!AZ$1, F_Inputs_cyclical!$A$1:$BE$1, 0))),
Cyclical_overrides!AZ184)</f>
        <v>1.9646683802508771</v>
      </c>
      <c r="BA184" s="72">
        <f>IF(Cyclical_overrides!BA184 = "",
IF(INDEX(F_Inputs_cyclical!$A$1:$BE$243, MATCH('Cyclical_after overrides'!$A184, F_Inputs_cyclical!$A$1:$A$243, 0), MATCH('Cyclical_after overrides'!BA$1, F_Inputs_cyclical!$A$1:$BE$1, 0))="", "", INDEX(F_Inputs_cyclical!$A$1:$BE$243, MATCH('Cyclical_after overrides'!$A184, F_Inputs_cyclical!$A$1:$A$243, 0), MATCH('Cyclical_after overrides'!BA$1, F_Inputs_cyclical!$A$1:$BE$1, 0))),
Cyclical_overrides!BA184)</f>
        <v>13.766662013532363</v>
      </c>
      <c r="BB184" s="72">
        <f>IF(Cyclical_overrides!BB184 = "",
IF(INDEX(F_Inputs_cyclical!$A$1:$BE$243, MATCH('Cyclical_after overrides'!$A184, F_Inputs_cyclical!$A$1:$A$243, 0), MATCH('Cyclical_after overrides'!BB$1, F_Inputs_cyclical!$A$1:$BE$1, 0))="", "", INDEX(F_Inputs_cyclical!$A$1:$BE$243, MATCH('Cyclical_after overrides'!$A184, F_Inputs_cyclical!$A$1:$A$243, 0), MATCH('Cyclical_after overrides'!BB$1, F_Inputs_cyclical!$A$1:$BE$1, 0))),
Cyclical_overrides!BB184)</f>
        <v>13.518360280228258</v>
      </c>
      <c r="BC184" s="72">
        <f>IF(Cyclical_overrides!BC184 = "",
IF(INDEX(F_Inputs_cyclical!$A$1:$BE$243, MATCH('Cyclical_after overrides'!$A184, F_Inputs_cyclical!$A$1:$A$243, 0), MATCH('Cyclical_after overrides'!BC$1, F_Inputs_cyclical!$A$1:$BE$1, 0))="", "", INDEX(F_Inputs_cyclical!$A$1:$BE$243, MATCH('Cyclical_after overrides'!$A184, F_Inputs_cyclical!$A$1:$A$243, 0), MATCH('Cyclical_after overrides'!BC$1, F_Inputs_cyclical!$A$1:$BE$1, 0))),
Cyclical_overrides!BC184)</f>
        <v>8.9395666083231067</v>
      </c>
      <c r="BD184" s="72">
        <f>IF(Cyclical_overrides!BD184 = "",
IF(INDEX(F_Inputs_cyclical!$A$1:$BE$243, MATCH('Cyclical_after overrides'!$A184, F_Inputs_cyclical!$A$1:$A$243, 0), MATCH('Cyclical_after overrides'!BD$1, F_Inputs_cyclical!$A$1:$BE$1, 0))="", "", INDEX(F_Inputs_cyclical!$A$1:$BE$243, MATCH('Cyclical_after overrides'!$A184, F_Inputs_cyclical!$A$1:$A$243, 0), MATCH('Cyclical_after overrides'!BD$1, F_Inputs_cyclical!$A$1:$BE$1, 0))),
Cyclical_overrides!BD184)</f>
        <v>17.562000000000001</v>
      </c>
      <c r="BE184" s="194"/>
    </row>
    <row r="185" spans="1:57" x14ac:dyDescent="0.4">
      <c r="A185" s="63" t="str">
        <f t="shared" si="2"/>
        <v>DVW19</v>
      </c>
      <c r="B185" s="63" t="s">
        <v>445</v>
      </c>
      <c r="C185" s="63" t="s">
        <v>253</v>
      </c>
      <c r="D185" s="72">
        <f>IF(Cyclical_overrides!D185 = "",
IF(INDEX(F_Inputs_cyclical!$A$1:$BE$243, MATCH('Cyclical_after overrides'!$A185, F_Inputs_cyclical!$A$1:$A$243, 0), MATCH('Cyclical_after overrides'!D$1, F_Inputs_cyclical!$A$1:$BE$1, 0))="", "", INDEX(F_Inputs_cyclical!$A$1:$BE$243, MATCH('Cyclical_after overrides'!$A185, F_Inputs_cyclical!$A$1:$A$243, 0), MATCH('Cyclical_after overrides'!D$1, F_Inputs_cyclical!$A$1:$BE$1, 0))),
Cyclical_overrides!D185)</f>
        <v>0.81799999999999995</v>
      </c>
      <c r="E185" s="72">
        <f>IF(Cyclical_overrides!E185 = "",
IF(INDEX(F_Inputs_cyclical!$A$1:$BE$243, MATCH('Cyclical_after overrides'!$A185, F_Inputs_cyclical!$A$1:$A$243, 0), MATCH('Cyclical_after overrides'!E$1, F_Inputs_cyclical!$A$1:$BE$1, 0))="", "", INDEX(F_Inputs_cyclical!$A$1:$BE$243, MATCH('Cyclical_after overrides'!$A185, F_Inputs_cyclical!$A$1:$A$243, 0), MATCH('Cyclical_after overrides'!E$1, F_Inputs_cyclical!$A$1:$BE$1, 0))),
Cyclical_overrides!E185)</f>
        <v>0.18099999999999999</v>
      </c>
      <c r="F185" s="72">
        <f>IF(Cyclical_overrides!F185 = "",
IF(INDEX(F_Inputs_cyclical!$A$1:$BE$243, MATCH('Cyclical_after overrides'!$A185, F_Inputs_cyclical!$A$1:$A$243, 0), MATCH('Cyclical_after overrides'!F$1, F_Inputs_cyclical!$A$1:$BE$1, 0))="", "", INDEX(F_Inputs_cyclical!$A$1:$BE$243, MATCH('Cyclical_after overrides'!$A185, F_Inputs_cyclical!$A$1:$A$243, 0), MATCH('Cyclical_after overrides'!F$1, F_Inputs_cyclical!$A$1:$BE$1, 0))),
Cyclical_overrides!F185)</f>
        <v>9.8000000000000004E-2</v>
      </c>
      <c r="G185" s="72">
        <f>IF(Cyclical_overrides!G185 = "",
IF(INDEX(F_Inputs_cyclical!$A$1:$BE$243, MATCH('Cyclical_after overrides'!$A185, F_Inputs_cyclical!$A$1:$A$243, 0), MATCH('Cyclical_after overrides'!G$1, F_Inputs_cyclical!$A$1:$BE$1, 0))="", "", INDEX(F_Inputs_cyclical!$A$1:$BE$243, MATCH('Cyclical_after overrides'!$A185, F_Inputs_cyclical!$A$1:$A$243, 0), MATCH('Cyclical_after overrides'!G$1, F_Inputs_cyclical!$A$1:$BE$1, 0))),
Cyclical_overrides!G185)</f>
        <v>0.156</v>
      </c>
      <c r="H185" s="72" t="str">
        <f>IF(Cyclical_overrides!H185 = "",
IF(INDEX(F_Inputs_cyclical!$A$1:$BE$243, MATCH('Cyclical_after overrides'!$A185, F_Inputs_cyclical!$A$1:$A$243, 0), MATCH('Cyclical_after overrides'!H$1, F_Inputs_cyclical!$A$1:$BE$1, 0))="", "", INDEX(F_Inputs_cyclical!$A$1:$BE$243, MATCH('Cyclical_after overrides'!$A185, F_Inputs_cyclical!$A$1:$A$243, 0), MATCH('Cyclical_after overrides'!H$1, F_Inputs_cyclical!$A$1:$BE$1, 0))),
Cyclical_overrides!H185)</f>
        <v/>
      </c>
      <c r="I185" s="72">
        <f>IF(Cyclical_overrides!I185 = "",
IF(INDEX(F_Inputs_cyclical!$A$1:$BE$243, MATCH('Cyclical_after overrides'!$A185, F_Inputs_cyclical!$A$1:$A$243, 0), MATCH('Cyclical_after overrides'!I$1, F_Inputs_cyclical!$A$1:$BE$1, 0))="", "", INDEX(F_Inputs_cyclical!$A$1:$BE$243, MATCH('Cyclical_after overrides'!$A185, F_Inputs_cyclical!$A$1:$A$243, 0), MATCH('Cyclical_after overrides'!I$1, F_Inputs_cyclical!$A$1:$BE$1, 0))),
Cyclical_overrides!I185)</f>
        <v>0</v>
      </c>
      <c r="J185" s="72">
        <f>IF(Cyclical_overrides!J185 = "",
IF(INDEX(F_Inputs_cyclical!$A$1:$BE$243, MATCH('Cyclical_after overrides'!$A185, F_Inputs_cyclical!$A$1:$A$243, 0), MATCH('Cyclical_after overrides'!J$1, F_Inputs_cyclical!$A$1:$BE$1, 0))="", "", INDEX(F_Inputs_cyclical!$A$1:$BE$243, MATCH('Cyclical_after overrides'!$A185, F_Inputs_cyclical!$A$1:$A$243, 0), MATCH('Cyclical_after overrides'!J$1, F_Inputs_cyclical!$A$1:$BE$1, 0))),
Cyclical_overrides!J185)</f>
        <v>2.351</v>
      </c>
      <c r="K185" s="72">
        <f>IF(Cyclical_overrides!K185 = "",
IF(INDEX(F_Inputs_cyclical!$A$1:$BE$243, MATCH('Cyclical_after overrides'!$A185, F_Inputs_cyclical!$A$1:$A$243, 0), MATCH('Cyclical_after overrides'!K$1, F_Inputs_cyclical!$A$1:$BE$1, 0))="", "", INDEX(F_Inputs_cyclical!$A$1:$BE$243, MATCH('Cyclical_after overrides'!$A185, F_Inputs_cyclical!$A$1:$A$243, 0), MATCH('Cyclical_after overrides'!K$1, F_Inputs_cyclical!$A$1:$BE$1, 0))),
Cyclical_overrides!K185)</f>
        <v>0.55900000000000005</v>
      </c>
      <c r="L185" s="72" t="str">
        <f>IF(Cyclical_overrides!L185 = "",
IF(INDEX(F_Inputs_cyclical!$A$1:$BE$243, MATCH('Cyclical_after overrides'!$A185, F_Inputs_cyclical!$A$1:$A$243, 0), MATCH('Cyclical_after overrides'!L$1, F_Inputs_cyclical!$A$1:$BE$1, 0))="", "", INDEX(F_Inputs_cyclical!$A$1:$BE$243, MATCH('Cyclical_after overrides'!$A185, F_Inputs_cyclical!$A$1:$A$243, 0), MATCH('Cyclical_after overrides'!L$1, F_Inputs_cyclical!$A$1:$BE$1, 0))),
Cyclical_overrides!L185)</f>
        <v/>
      </c>
      <c r="M185" s="72" t="str">
        <f>IF(Cyclical_overrides!M185 = "",
IF(INDEX(F_Inputs_cyclical!$A$1:$BE$243, MATCH('Cyclical_after overrides'!$A185, F_Inputs_cyclical!$A$1:$A$243, 0), MATCH('Cyclical_after overrides'!M$1, F_Inputs_cyclical!$A$1:$BE$1, 0))="", "", INDEX(F_Inputs_cyclical!$A$1:$BE$243, MATCH('Cyclical_after overrides'!$A185, F_Inputs_cyclical!$A$1:$A$243, 0), MATCH('Cyclical_after overrides'!M$1, F_Inputs_cyclical!$A$1:$BE$1, 0))),
Cyclical_overrides!M185)</f>
        <v/>
      </c>
      <c r="N185" s="72" t="str">
        <f>IF(Cyclical_overrides!N185 = "",
IF(INDEX(F_Inputs_cyclical!$A$1:$BE$243, MATCH('Cyclical_after overrides'!$A185, F_Inputs_cyclical!$A$1:$A$243, 0), MATCH('Cyclical_after overrides'!N$1, F_Inputs_cyclical!$A$1:$BE$1, 0))="", "", INDEX(F_Inputs_cyclical!$A$1:$BE$243, MATCH('Cyclical_after overrides'!$A185, F_Inputs_cyclical!$A$1:$A$243, 0), MATCH('Cyclical_after overrides'!N$1, F_Inputs_cyclical!$A$1:$BE$1, 0))),
Cyclical_overrides!N185)</f>
        <v/>
      </c>
      <c r="O185" s="72">
        <f>IF(Cyclical_overrides!O185 = "",
IF(INDEX(F_Inputs_cyclical!$A$1:$BE$243, MATCH('Cyclical_after overrides'!$A185, F_Inputs_cyclical!$A$1:$A$243, 0), MATCH('Cyclical_after overrides'!O$1, F_Inputs_cyclical!$A$1:$BE$1, 0))="", "", INDEX(F_Inputs_cyclical!$A$1:$BE$243, MATCH('Cyclical_after overrides'!$A185, F_Inputs_cyclical!$A$1:$A$243, 0), MATCH('Cyclical_after overrides'!O$1, F_Inputs_cyclical!$A$1:$BE$1, 0))),
Cyclical_overrides!O185)</f>
        <v>0</v>
      </c>
      <c r="P185" s="72">
        <f>IF(Cyclical_overrides!P185 = "",
IF(INDEX(F_Inputs_cyclical!$A$1:$BE$243, MATCH('Cyclical_after overrides'!$A185, F_Inputs_cyclical!$A$1:$A$243, 0), MATCH('Cyclical_after overrides'!P$1, F_Inputs_cyclical!$A$1:$BE$1, 0))="", "", INDEX(F_Inputs_cyclical!$A$1:$BE$243, MATCH('Cyclical_after overrides'!$A185, F_Inputs_cyclical!$A$1:$A$243, 0), MATCH('Cyclical_after overrides'!P$1, F_Inputs_cyclical!$A$1:$BE$1, 0))),
Cyclical_overrides!P185)</f>
        <v>0.26900000000000002</v>
      </c>
      <c r="Q185" s="72">
        <f>IF(Cyclical_overrides!Q185 = "",
IF(INDEX(F_Inputs_cyclical!$A$1:$BE$243, MATCH('Cyclical_after overrides'!$A185, F_Inputs_cyclical!$A$1:$A$243, 0), MATCH('Cyclical_after overrides'!Q$1, F_Inputs_cyclical!$A$1:$BE$1, 0))="", "", INDEX(F_Inputs_cyclical!$A$1:$BE$243, MATCH('Cyclical_after overrides'!$A185, F_Inputs_cyclical!$A$1:$A$243, 0), MATCH('Cyclical_after overrides'!Q$1, F_Inputs_cyclical!$A$1:$BE$1, 0))),
Cyclical_overrides!Q185)</f>
        <v>0</v>
      </c>
      <c r="R185" s="72">
        <f>IF(Cyclical_overrides!R185 = "",
IF(INDEX(F_Inputs_cyclical!$A$1:$BE$243, MATCH('Cyclical_after overrides'!$A185, F_Inputs_cyclical!$A$1:$A$243, 0), MATCH('Cyclical_after overrides'!R$1, F_Inputs_cyclical!$A$1:$BE$1, 0))="", "", INDEX(F_Inputs_cyclical!$A$1:$BE$243, MATCH('Cyclical_after overrides'!$A185, F_Inputs_cyclical!$A$1:$A$243, 0), MATCH('Cyclical_after overrides'!R$1, F_Inputs_cyclical!$A$1:$BE$1, 0))),
Cyclical_overrides!R185)</f>
        <v>0.128</v>
      </c>
      <c r="S185" s="72" t="str">
        <f>IF(Cyclical_overrides!S185 = "",
IF(INDEX(F_Inputs_cyclical!$A$1:$BE$243, MATCH('Cyclical_after overrides'!$A185, F_Inputs_cyclical!$A$1:$A$243, 0), MATCH('Cyclical_after overrides'!S$1, F_Inputs_cyclical!$A$1:$BE$1, 0))="", "", INDEX(F_Inputs_cyclical!$A$1:$BE$243, MATCH('Cyclical_after overrides'!$A185, F_Inputs_cyclical!$A$1:$A$243, 0), MATCH('Cyclical_after overrides'!S$1, F_Inputs_cyclical!$A$1:$BE$1, 0))),
Cyclical_overrides!S185)</f>
        <v/>
      </c>
      <c r="T185" s="72" t="str">
        <f>IF(Cyclical_overrides!T185 = "",
IF(INDEX(F_Inputs_cyclical!$A$1:$BE$243, MATCH('Cyclical_after overrides'!$A185, F_Inputs_cyclical!$A$1:$A$243, 0), MATCH('Cyclical_after overrides'!T$1, F_Inputs_cyclical!$A$1:$BE$1, 0))="", "", INDEX(F_Inputs_cyclical!$A$1:$BE$243, MATCH('Cyclical_after overrides'!$A185, F_Inputs_cyclical!$A$1:$A$243, 0), MATCH('Cyclical_after overrides'!T$1, F_Inputs_cyclical!$A$1:$BE$1, 0))),
Cyclical_overrides!T185)</f>
        <v/>
      </c>
      <c r="U185" s="72">
        <f>IF(Cyclical_overrides!U185 = "",
IF(INDEX(F_Inputs_cyclical!$A$1:$BE$243, MATCH('Cyclical_after overrides'!$A185, F_Inputs_cyclical!$A$1:$A$243, 0), MATCH('Cyclical_after overrides'!U$1, F_Inputs_cyclical!$A$1:$BE$1, 0))="", "", INDEX(F_Inputs_cyclical!$A$1:$BE$243, MATCH('Cyclical_after overrides'!$A185, F_Inputs_cyclical!$A$1:$A$243, 0), MATCH('Cyclical_after overrides'!U$1, F_Inputs_cyclical!$A$1:$BE$1, 0))),
Cyclical_overrides!U185)</f>
        <v>1.954</v>
      </c>
      <c r="V185" s="72">
        <f>IF(Cyclical_overrides!V185 = "",
IF(INDEX(F_Inputs_cyclical!$A$1:$BE$243, MATCH('Cyclical_after overrides'!$A185, F_Inputs_cyclical!$A$1:$A$243, 0), MATCH('Cyclical_after overrides'!V$1, F_Inputs_cyclical!$A$1:$BE$1, 0))="", "", INDEX(F_Inputs_cyclical!$A$1:$BE$243, MATCH('Cyclical_after overrides'!$A185, F_Inputs_cyclical!$A$1:$A$243, 0), MATCH('Cyclical_after overrides'!V$1, F_Inputs_cyclical!$A$1:$BE$1, 0))),
Cyclical_overrides!V185)</f>
        <v>43.428333333333299</v>
      </c>
      <c r="W185" s="72">
        <f>IF(Cyclical_overrides!W185 = "",
IF(INDEX(F_Inputs_cyclical!$A$1:$BE$243, MATCH('Cyclical_after overrides'!$A185, F_Inputs_cyclical!$A$1:$A$243, 0), MATCH('Cyclical_after overrides'!W$1, F_Inputs_cyclical!$A$1:$BE$1, 0))="", "", INDEX(F_Inputs_cyclical!$A$1:$BE$243, MATCH('Cyclical_after overrides'!$A185, F_Inputs_cyclical!$A$1:$A$243, 0), MATCH('Cyclical_after overrides'!W$1, F_Inputs_cyclical!$A$1:$BE$1, 0))),
Cyclical_overrides!W185)</f>
        <v>70.602000000000004</v>
      </c>
      <c r="X185" s="72">
        <f>IF(Cyclical_overrides!X185 = "",
IF(INDEX(F_Inputs_cyclical!$A$1:$BE$243, MATCH('Cyclical_after overrides'!$A185, F_Inputs_cyclical!$A$1:$A$243, 0), MATCH('Cyclical_after overrides'!X$1, F_Inputs_cyclical!$A$1:$BE$1, 0))="", "", INDEX(F_Inputs_cyclical!$A$1:$BE$243, MATCH('Cyclical_after overrides'!$A185, F_Inputs_cyclical!$A$1:$A$243, 0), MATCH('Cyclical_after overrides'!X$1, F_Inputs_cyclical!$A$1:$BE$1, 0))),
Cyclical_overrides!X185)</f>
        <v>0</v>
      </c>
      <c r="Y185" s="72">
        <f>IF(Cyclical_overrides!Y185 = "",
IF(INDEX(F_Inputs_cyclical!$A$1:$BE$243, MATCH('Cyclical_after overrides'!$A185, F_Inputs_cyclical!$A$1:$A$243, 0), MATCH('Cyclical_after overrides'!Y$1, F_Inputs_cyclical!$A$1:$BE$1, 0))="", "", INDEX(F_Inputs_cyclical!$A$1:$BE$243, MATCH('Cyclical_after overrides'!$A185, F_Inputs_cyclical!$A$1:$A$243, 0), MATCH('Cyclical_after overrides'!Y$1, F_Inputs_cyclical!$A$1:$BE$1, 0))),
Cyclical_overrides!Y185)</f>
        <v>0</v>
      </c>
      <c r="Z185" s="72">
        <f>IF(Cyclical_overrides!Z185 = "",
IF(INDEX(F_Inputs_cyclical!$A$1:$BE$243, MATCH('Cyclical_after overrides'!$A185, F_Inputs_cyclical!$A$1:$A$243, 0), MATCH('Cyclical_after overrides'!Z$1, F_Inputs_cyclical!$A$1:$BE$1, 0))="", "", INDEX(F_Inputs_cyclical!$A$1:$BE$243, MATCH('Cyclical_after overrides'!$A185, F_Inputs_cyclical!$A$1:$A$243, 0), MATCH('Cyclical_after overrides'!Z$1, F_Inputs_cyclical!$A$1:$BE$1, 0))),
Cyclical_overrides!Z185)</f>
        <v>0</v>
      </c>
      <c r="AA185" s="72">
        <f>IF(Cyclical_overrides!AA185 = "",
IF(INDEX(F_Inputs_cyclical!$A$1:$BE$243, MATCH('Cyclical_after overrides'!$A185, F_Inputs_cyclical!$A$1:$A$243, 0), MATCH('Cyclical_after overrides'!AA$1, F_Inputs_cyclical!$A$1:$BE$1, 0))="", "", INDEX(F_Inputs_cyclical!$A$1:$BE$243, MATCH('Cyclical_after overrides'!$A185, F_Inputs_cyclical!$A$1:$A$243, 0), MATCH('Cyclical_after overrides'!AA$1, F_Inputs_cyclical!$A$1:$BE$1, 0))),
Cyclical_overrides!AA185)</f>
        <v>0</v>
      </c>
      <c r="AB185" s="72" t="str">
        <f>IF(Cyclical_overrides!AB185 = "",
IF(INDEX(F_Inputs_cyclical!$A$1:$BE$243, MATCH('Cyclical_after overrides'!$A185, F_Inputs_cyclical!$A$1:$A$243, 0), MATCH('Cyclical_after overrides'!AB$1, F_Inputs_cyclical!$A$1:$BE$1, 0))="", "", INDEX(F_Inputs_cyclical!$A$1:$BE$243, MATCH('Cyclical_after overrides'!$A185, F_Inputs_cyclical!$A$1:$A$243, 0), MATCH('Cyclical_after overrides'!AB$1, F_Inputs_cyclical!$A$1:$BE$1, 0))),
Cyclical_overrides!AB185)</f>
        <v/>
      </c>
      <c r="AC185" s="72" t="str">
        <f>IF(Cyclical_overrides!AC185 = "",
IF(INDEX(F_Inputs_cyclical!$A$1:$BE$243, MATCH('Cyclical_after overrides'!$A185, F_Inputs_cyclical!$A$1:$A$243, 0), MATCH('Cyclical_after overrides'!AC$1, F_Inputs_cyclical!$A$1:$BE$1, 0))="", "", INDEX(F_Inputs_cyclical!$A$1:$BE$243, MATCH('Cyclical_after overrides'!$A185, F_Inputs_cyclical!$A$1:$A$243, 0), MATCH('Cyclical_after overrides'!AC$1, F_Inputs_cyclical!$A$1:$BE$1, 0))),
Cyclical_overrides!AC185)</f>
        <v/>
      </c>
      <c r="AD185" s="72" t="str">
        <f>IF(Cyclical_overrides!AD185 = "",
IF(INDEX(F_Inputs_cyclical!$A$1:$BE$243, MATCH('Cyclical_after overrides'!$A185, F_Inputs_cyclical!$A$1:$A$243, 0), MATCH('Cyclical_after overrides'!AD$1, F_Inputs_cyclical!$A$1:$BE$1, 0))="", "", INDEX(F_Inputs_cyclical!$A$1:$BE$243, MATCH('Cyclical_after overrides'!$A185, F_Inputs_cyclical!$A$1:$A$243, 0), MATCH('Cyclical_after overrides'!AD$1, F_Inputs_cyclical!$A$1:$BE$1, 0))),
Cyclical_overrides!AD185)</f>
        <v/>
      </c>
      <c r="AE185" s="72" t="str">
        <f>IF(Cyclical_overrides!AE185 = "",
IF(INDEX(F_Inputs_cyclical!$A$1:$BE$243, MATCH('Cyclical_after overrides'!$A185, F_Inputs_cyclical!$A$1:$A$243, 0), MATCH('Cyclical_after overrides'!AE$1, F_Inputs_cyclical!$A$1:$BE$1, 0))="", "", INDEX(F_Inputs_cyclical!$A$1:$BE$243, MATCH('Cyclical_after overrides'!$A185, F_Inputs_cyclical!$A$1:$A$243, 0), MATCH('Cyclical_after overrides'!AE$1, F_Inputs_cyclical!$A$1:$BE$1, 0))),
Cyclical_overrides!AE185)</f>
        <v/>
      </c>
      <c r="AF185" s="72" t="str">
        <f>IF(Cyclical_overrides!AF185 = "",
IF(INDEX(F_Inputs_cyclical!$A$1:$BE$243, MATCH('Cyclical_after overrides'!$A185, F_Inputs_cyclical!$A$1:$A$243, 0), MATCH('Cyclical_after overrides'!AF$1, F_Inputs_cyclical!$A$1:$BE$1, 0))="", "", INDEX(F_Inputs_cyclical!$A$1:$BE$243, MATCH('Cyclical_after overrides'!$A185, F_Inputs_cyclical!$A$1:$A$243, 0), MATCH('Cyclical_after overrides'!AF$1, F_Inputs_cyclical!$A$1:$BE$1, 0))),
Cyclical_overrides!AF185)</f>
        <v/>
      </c>
      <c r="AG185" s="72" t="str">
        <f>IF(Cyclical_overrides!AG185 = "",
IF(INDEX(F_Inputs_cyclical!$A$1:$BE$243, MATCH('Cyclical_after overrides'!$A185, F_Inputs_cyclical!$A$1:$A$243, 0), MATCH('Cyclical_after overrides'!AG$1, F_Inputs_cyclical!$A$1:$BE$1, 0))="", "", INDEX(F_Inputs_cyclical!$A$1:$BE$243, MATCH('Cyclical_after overrides'!$A185, F_Inputs_cyclical!$A$1:$A$243, 0), MATCH('Cyclical_after overrides'!AG$1, F_Inputs_cyclical!$A$1:$BE$1, 0))),
Cyclical_overrides!AG185)</f>
        <v/>
      </c>
      <c r="AH185" s="72" t="str">
        <f>IF(Cyclical_overrides!AH185 = "",
IF(INDEX(F_Inputs_cyclical!$A$1:$BE$243, MATCH('Cyclical_after overrides'!$A185, F_Inputs_cyclical!$A$1:$A$243, 0), MATCH('Cyclical_after overrides'!AH$1, F_Inputs_cyclical!$A$1:$BE$1, 0))="", "", INDEX(F_Inputs_cyclical!$A$1:$BE$243, MATCH('Cyclical_after overrides'!$A185, F_Inputs_cyclical!$A$1:$A$243, 0), MATCH('Cyclical_after overrides'!AH$1, F_Inputs_cyclical!$A$1:$BE$1, 0))),
Cyclical_overrides!AH185)</f>
        <v/>
      </c>
      <c r="AI185" s="72" t="str">
        <f>IF(Cyclical_overrides!AI185 = "",
IF(INDEX(F_Inputs_cyclical!$A$1:$BE$243, MATCH('Cyclical_after overrides'!$A185, F_Inputs_cyclical!$A$1:$A$243, 0), MATCH('Cyclical_after overrides'!AI$1, F_Inputs_cyclical!$A$1:$BE$1, 0))="", "", INDEX(F_Inputs_cyclical!$A$1:$BE$243, MATCH('Cyclical_after overrides'!$A185, F_Inputs_cyclical!$A$1:$A$243, 0), MATCH('Cyclical_after overrides'!AI$1, F_Inputs_cyclical!$A$1:$BE$1, 0))),
Cyclical_overrides!AI185)</f>
        <v/>
      </c>
      <c r="AJ185" s="72" t="str">
        <f>IF(Cyclical_overrides!AJ185 = "",
IF(INDEX(F_Inputs_cyclical!$A$1:$BE$243, MATCH('Cyclical_after overrides'!$A185, F_Inputs_cyclical!$A$1:$A$243, 0), MATCH('Cyclical_after overrides'!AJ$1, F_Inputs_cyclical!$A$1:$BE$1, 0))="", "", INDEX(F_Inputs_cyclical!$A$1:$BE$243, MATCH('Cyclical_after overrides'!$A185, F_Inputs_cyclical!$A$1:$A$243, 0), MATCH('Cyclical_after overrides'!AJ$1, F_Inputs_cyclical!$A$1:$BE$1, 0))),
Cyclical_overrides!AJ185)</f>
        <v/>
      </c>
      <c r="AK185" s="72" t="str">
        <f>IF(Cyclical_overrides!AK185 = "",
IF(INDEX(F_Inputs_cyclical!$A$1:$BE$243, MATCH('Cyclical_after overrides'!$A185, F_Inputs_cyclical!$A$1:$A$243, 0), MATCH('Cyclical_after overrides'!AK$1, F_Inputs_cyclical!$A$1:$BE$1, 0))="", "", INDEX(F_Inputs_cyclical!$A$1:$BE$243, MATCH('Cyclical_after overrides'!$A185, F_Inputs_cyclical!$A$1:$A$243, 0), MATCH('Cyclical_after overrides'!AK$1, F_Inputs_cyclical!$A$1:$BE$1, 0))),
Cyclical_overrides!AK185)</f>
        <v/>
      </c>
      <c r="AL185" s="72" t="str">
        <f>IF(Cyclical_overrides!AL185 = "",
IF(INDEX(F_Inputs_cyclical!$A$1:$BE$243, MATCH('Cyclical_after overrides'!$A185, F_Inputs_cyclical!$A$1:$A$243, 0), MATCH('Cyclical_after overrides'!AL$1, F_Inputs_cyclical!$A$1:$BE$1, 0))="", "", INDEX(F_Inputs_cyclical!$A$1:$BE$243, MATCH('Cyclical_after overrides'!$A185, F_Inputs_cyclical!$A$1:$A$243, 0), MATCH('Cyclical_after overrides'!AL$1, F_Inputs_cyclical!$A$1:$BE$1, 0))),
Cyclical_overrides!AL185)</f>
        <v/>
      </c>
      <c r="AM185" s="72">
        <f>IF(Cyclical_overrides!AM185 = "",
IF(INDEX(F_Inputs_cyclical!$A$1:$BE$243, MATCH('Cyclical_after overrides'!$A185, F_Inputs_cyclical!$A$1:$A$243, 0), MATCH('Cyclical_after overrides'!AM$1, F_Inputs_cyclical!$A$1:$BE$1, 0))="", "", INDEX(F_Inputs_cyclical!$A$1:$BE$243, MATCH('Cyclical_after overrides'!$A185, F_Inputs_cyclical!$A$1:$A$243, 0), MATCH('Cyclical_after overrides'!AM$1, F_Inputs_cyclical!$A$1:$BE$1, 0))),
Cyclical_overrides!AM185)</f>
        <v>0.70099999999999996</v>
      </c>
      <c r="AN185" s="72">
        <f>IF(Cyclical_overrides!AN185 = "",
IF(INDEX(F_Inputs_cyclical!$A$1:$BE$243, MATCH('Cyclical_after overrides'!$A185, F_Inputs_cyclical!$A$1:$A$243, 0), MATCH('Cyclical_after overrides'!AN$1, F_Inputs_cyclical!$A$1:$BE$1, 0))="", "", INDEX(F_Inputs_cyclical!$A$1:$BE$243, MATCH('Cyclical_after overrides'!$A185, F_Inputs_cyclical!$A$1:$A$243, 0), MATCH('Cyclical_after overrides'!AN$1, F_Inputs_cyclical!$A$1:$BE$1, 0))),
Cyclical_overrides!AN185)</f>
        <v>1.954</v>
      </c>
      <c r="AO185" s="72" t="str">
        <f>IF(Cyclical_overrides!AO185 = "",
IF(INDEX(F_Inputs_cyclical!$A$1:$BE$243, MATCH('Cyclical_after overrides'!$A185, F_Inputs_cyclical!$A$1:$A$243, 0), MATCH('Cyclical_after overrides'!AO$1, F_Inputs_cyclical!$A$1:$BE$1, 0))="", "", INDEX(F_Inputs_cyclical!$A$1:$BE$243, MATCH('Cyclical_after overrides'!$A185, F_Inputs_cyclical!$A$1:$A$243, 0), MATCH('Cyclical_after overrides'!AO$1, F_Inputs_cyclical!$A$1:$BE$1, 0))),
Cyclical_overrides!AO185)</f>
        <v/>
      </c>
      <c r="AP185" s="72" t="str">
        <f>IF(Cyclical_overrides!AP185 = "",
IF(INDEX(F_Inputs_cyclical!$A$1:$BE$243, MATCH('Cyclical_after overrides'!$A185, F_Inputs_cyclical!$A$1:$A$243, 0), MATCH('Cyclical_after overrides'!AP$1, F_Inputs_cyclical!$A$1:$BE$1, 0))="", "", INDEX(F_Inputs_cyclical!$A$1:$BE$243, MATCH('Cyclical_after overrides'!$A185, F_Inputs_cyclical!$A$1:$A$243, 0), MATCH('Cyclical_after overrides'!AP$1, F_Inputs_cyclical!$A$1:$BE$1, 0))),
Cyclical_overrides!AP185)</f>
        <v/>
      </c>
      <c r="AQ185" s="72">
        <f>IF(Cyclical_overrides!AQ185 = "",
IF(INDEX(F_Inputs_cyclical!$A$1:$BE$243, MATCH('Cyclical_after overrides'!$A185, F_Inputs_cyclical!$A$1:$A$243, 0), MATCH('Cyclical_after overrides'!AQ$1, F_Inputs_cyclical!$A$1:$BE$1, 0))="", "", INDEX(F_Inputs_cyclical!$A$1:$BE$243, MATCH('Cyclical_after overrides'!$A185, F_Inputs_cyclical!$A$1:$A$243, 0), MATCH('Cyclical_after overrides'!AQ$1, F_Inputs_cyclical!$A$1:$BE$1, 0))),
Cyclical_overrides!AQ185)</f>
        <v>0.128</v>
      </c>
      <c r="AR185" s="72">
        <f>IF(Cyclical_overrides!AR185 = "",
IF(INDEX(F_Inputs_cyclical!$A$1:$BE$243, MATCH('Cyclical_after overrides'!$A185, F_Inputs_cyclical!$A$1:$A$243, 0), MATCH('Cyclical_after overrides'!AR$1, F_Inputs_cyclical!$A$1:$BE$1, 0))="", "", INDEX(F_Inputs_cyclical!$A$1:$BE$243, MATCH('Cyclical_after overrides'!$A185, F_Inputs_cyclical!$A$1:$A$243, 0), MATCH('Cyclical_after overrides'!AR$1, F_Inputs_cyclical!$A$1:$BE$1, 0))),
Cyclical_overrides!AR185)</f>
        <v>0.26900000000000002</v>
      </c>
      <c r="AS185" s="72" t="str">
        <f>IF(Cyclical_overrides!AS185 = "",
IF(INDEX(F_Inputs_cyclical!$A$1:$BE$243, MATCH('Cyclical_after overrides'!$A185, F_Inputs_cyclical!$A$1:$A$243, 0), MATCH('Cyclical_after overrides'!AS$1, F_Inputs_cyclical!$A$1:$BE$1, 0))="", "", INDEX(F_Inputs_cyclical!$A$1:$BE$243, MATCH('Cyclical_after overrides'!$A185, F_Inputs_cyclical!$A$1:$A$243, 0), MATCH('Cyclical_after overrides'!AS$1, F_Inputs_cyclical!$A$1:$BE$1, 0))),
Cyclical_overrides!AS185)</f>
        <v/>
      </c>
      <c r="AT185" s="72" t="str">
        <f>IF(Cyclical_overrides!AT185 = "",
IF(INDEX(F_Inputs_cyclical!$A$1:$BE$243, MATCH('Cyclical_after overrides'!$A185, F_Inputs_cyclical!$A$1:$A$243, 0), MATCH('Cyclical_after overrides'!AT$1, F_Inputs_cyclical!$A$1:$BE$1, 0))="", "", INDEX(F_Inputs_cyclical!$A$1:$BE$243, MATCH('Cyclical_after overrides'!$A185, F_Inputs_cyclical!$A$1:$A$243, 0), MATCH('Cyclical_after overrides'!AT$1, F_Inputs_cyclical!$A$1:$BE$1, 0))),
Cyclical_overrides!AT185)</f>
        <v/>
      </c>
      <c r="AU185" s="72">
        <f>IF(Cyclical_overrides!AU185 = "",
IF(INDEX(F_Inputs_cyclical!$A$1:$BE$243, MATCH('Cyclical_after overrides'!$A185, F_Inputs_cyclical!$A$1:$A$243, 0), MATCH('Cyclical_after overrides'!AU$1, F_Inputs_cyclical!$A$1:$BE$1, 0))="", "", INDEX(F_Inputs_cyclical!$A$1:$BE$243, MATCH('Cyclical_after overrides'!$A185, F_Inputs_cyclical!$A$1:$A$243, 0), MATCH('Cyclical_after overrides'!AU$1, F_Inputs_cyclical!$A$1:$BE$1, 0))),
Cyclical_overrides!AU185)</f>
        <v>2.2719999999999998</v>
      </c>
      <c r="AV185" s="72" t="str">
        <f>IF(Cyclical_overrides!AV185 = "",
IF(INDEX(F_Inputs_cyclical!$A$1:$BE$243, MATCH('Cyclical_after overrides'!$A185, F_Inputs_cyclical!$A$1:$A$243, 0), MATCH('Cyclical_after overrides'!AV$1, F_Inputs_cyclical!$A$1:$BE$1, 0))="", "", INDEX(F_Inputs_cyclical!$A$1:$BE$243, MATCH('Cyclical_after overrides'!$A185, F_Inputs_cyclical!$A$1:$A$243, 0), MATCH('Cyclical_after overrides'!AV$1, F_Inputs_cyclical!$A$1:$BE$1, 0))),
Cyclical_overrides!AV185)</f>
        <v/>
      </c>
      <c r="AW185" s="72">
        <f>IF(Cyclical_overrides!AW185 = "",
IF(INDEX(F_Inputs_cyclical!$A$1:$BE$243, MATCH('Cyclical_after overrides'!$A185, F_Inputs_cyclical!$A$1:$A$243, 0), MATCH('Cyclical_after overrides'!AW$1, F_Inputs_cyclical!$A$1:$BE$1, 0))="", "", INDEX(F_Inputs_cyclical!$A$1:$BE$243, MATCH('Cyclical_after overrides'!$A185, F_Inputs_cyclical!$A$1:$A$243, 0), MATCH('Cyclical_after overrides'!AW$1, F_Inputs_cyclical!$A$1:$BE$1, 0))),
Cyclical_overrides!AW185)</f>
        <v>1.1560444722831191</v>
      </c>
      <c r="AX185" s="72">
        <f>IF(Cyclical_overrides!AX185 = "",
IF(INDEX(F_Inputs_cyclical!$A$1:$BE$243, MATCH('Cyclical_after overrides'!$A185, F_Inputs_cyclical!$A$1:$A$243, 0), MATCH('Cyclical_after overrides'!AX$1, F_Inputs_cyclical!$A$1:$BE$1, 0))="", "", INDEX(F_Inputs_cyclical!$A$1:$BE$243, MATCH('Cyclical_after overrides'!$A185, F_Inputs_cyclical!$A$1:$A$243, 0), MATCH('Cyclical_after overrides'!AX$1, F_Inputs_cyclical!$A$1:$BE$1, 0))),
Cyclical_overrides!AX185)</f>
        <v>23.54662335185991</v>
      </c>
      <c r="AY185" s="72">
        <f>IF(Cyclical_overrides!AY185 = "",
IF(INDEX(F_Inputs_cyclical!$A$1:$BE$243, MATCH('Cyclical_after overrides'!$A185, F_Inputs_cyclical!$A$1:$A$243, 0), MATCH('Cyclical_after overrides'!AY$1, F_Inputs_cyclical!$A$1:$BE$1, 0))="", "", INDEX(F_Inputs_cyclical!$A$1:$BE$243, MATCH('Cyclical_after overrides'!$A185, F_Inputs_cyclical!$A$1:$A$243, 0), MATCH('Cyclical_after overrides'!AY$1, F_Inputs_cyclical!$A$1:$BE$1, 0))),
Cyclical_overrides!AY185)</f>
        <v>137.89935448727957</v>
      </c>
      <c r="AZ185" s="72">
        <f>IF(Cyclical_overrides!AZ185 = "",
IF(INDEX(F_Inputs_cyclical!$A$1:$BE$243, MATCH('Cyclical_after overrides'!$A185, F_Inputs_cyclical!$A$1:$A$243, 0), MATCH('Cyclical_after overrides'!AZ$1, F_Inputs_cyclical!$A$1:$BE$1, 0))="", "", INDEX(F_Inputs_cyclical!$A$1:$BE$243, MATCH('Cyclical_after overrides'!$A185, F_Inputs_cyclical!$A$1:$A$243, 0), MATCH('Cyclical_after overrides'!AZ$1, F_Inputs_cyclical!$A$1:$BE$1, 0))),
Cyclical_overrides!AZ185)</f>
        <v>1.9535826751616296</v>
      </c>
      <c r="BA185" s="72">
        <f>IF(Cyclical_overrides!BA185 = "",
IF(INDEX(F_Inputs_cyclical!$A$1:$BE$243, MATCH('Cyclical_after overrides'!$A185, F_Inputs_cyclical!$A$1:$A$243, 0), MATCH('Cyclical_after overrides'!BA$1, F_Inputs_cyclical!$A$1:$BE$1, 0))="", "", INDEX(F_Inputs_cyclical!$A$1:$BE$243, MATCH('Cyclical_after overrides'!$A185, F_Inputs_cyclical!$A$1:$A$243, 0), MATCH('Cyclical_after overrides'!BA$1, F_Inputs_cyclical!$A$1:$BE$1, 0))),
Cyclical_overrides!BA185)</f>
        <v>13.646596486906752</v>
      </c>
      <c r="BB185" s="72">
        <f>IF(Cyclical_overrides!BB185 = "",
IF(INDEX(F_Inputs_cyclical!$A$1:$BE$243, MATCH('Cyclical_after overrides'!$A185, F_Inputs_cyclical!$A$1:$A$243, 0), MATCH('Cyclical_after overrides'!BB$1, F_Inputs_cyclical!$A$1:$BE$1, 0))="", "", INDEX(F_Inputs_cyclical!$A$1:$BE$243, MATCH('Cyclical_after overrides'!$A185, F_Inputs_cyclical!$A$1:$A$243, 0), MATCH('Cyclical_after overrides'!BB$1, F_Inputs_cyclical!$A$1:$BE$1, 0))),
Cyclical_overrides!BB185)</f>
        <v>13.274143886950593</v>
      </c>
      <c r="BC185" s="72">
        <f>IF(Cyclical_overrides!BC185 = "",
IF(INDEX(F_Inputs_cyclical!$A$1:$BE$243, MATCH('Cyclical_after overrides'!$A185, F_Inputs_cyclical!$A$1:$A$243, 0), MATCH('Cyclical_after overrides'!BC$1, F_Inputs_cyclical!$A$1:$BE$1, 0))="", "", INDEX(F_Inputs_cyclical!$A$1:$BE$243, MATCH('Cyclical_after overrides'!$A185, F_Inputs_cyclical!$A$1:$A$243, 0), MATCH('Cyclical_after overrides'!BC$1, F_Inputs_cyclical!$A$1:$BE$1, 0))),
Cyclical_overrides!BC185)</f>
        <v>8.890251895030616</v>
      </c>
      <c r="BD185" s="72">
        <f>IF(Cyclical_overrides!BD185 = "",
IF(INDEX(F_Inputs_cyclical!$A$1:$BE$243, MATCH('Cyclical_after overrides'!$A185, F_Inputs_cyclical!$A$1:$A$243, 0), MATCH('Cyclical_after overrides'!BD$1, F_Inputs_cyclical!$A$1:$BE$1, 0))="", "", INDEX(F_Inputs_cyclical!$A$1:$BE$243, MATCH('Cyclical_after overrides'!$A185, F_Inputs_cyclical!$A$1:$A$243, 0), MATCH('Cyclical_after overrides'!BD$1, F_Inputs_cyclical!$A$1:$BE$1, 0))),
Cyclical_overrides!BD185)</f>
        <v>17.442</v>
      </c>
      <c r="BE185" s="194"/>
    </row>
    <row r="186" spans="1:57" x14ac:dyDescent="0.4">
      <c r="A186" s="63" t="str">
        <f t="shared" si="2"/>
        <v>DVW20</v>
      </c>
      <c r="B186" s="63" t="s">
        <v>445</v>
      </c>
      <c r="C186" s="63" t="s">
        <v>255</v>
      </c>
      <c r="D186" s="72" t="str">
        <f>IF(Cyclical_overrides!D186 = "",
IF(INDEX(F_Inputs_cyclical!$A$1:$BE$243, MATCH('Cyclical_after overrides'!$A186, F_Inputs_cyclical!$A$1:$A$243, 0), MATCH('Cyclical_after overrides'!D$1, F_Inputs_cyclical!$A$1:$BE$1, 0))="", "", INDEX(F_Inputs_cyclical!$A$1:$BE$243, MATCH('Cyclical_after overrides'!$A186, F_Inputs_cyclical!$A$1:$A$243, 0), MATCH('Cyclical_after overrides'!D$1, F_Inputs_cyclical!$A$1:$BE$1, 0))),
Cyclical_overrides!D186)</f>
        <v/>
      </c>
      <c r="E186" s="72" t="str">
        <f>IF(Cyclical_overrides!E186 = "",
IF(INDEX(F_Inputs_cyclical!$A$1:$BE$243, MATCH('Cyclical_after overrides'!$A186, F_Inputs_cyclical!$A$1:$A$243, 0), MATCH('Cyclical_after overrides'!E$1, F_Inputs_cyclical!$A$1:$BE$1, 0))="", "", INDEX(F_Inputs_cyclical!$A$1:$BE$243, MATCH('Cyclical_after overrides'!$A186, F_Inputs_cyclical!$A$1:$A$243, 0), MATCH('Cyclical_after overrides'!E$1, F_Inputs_cyclical!$A$1:$BE$1, 0))),
Cyclical_overrides!E186)</f>
        <v/>
      </c>
      <c r="F186" s="72" t="str">
        <f>IF(Cyclical_overrides!F186 = "",
IF(INDEX(F_Inputs_cyclical!$A$1:$BE$243, MATCH('Cyclical_after overrides'!$A186, F_Inputs_cyclical!$A$1:$A$243, 0), MATCH('Cyclical_after overrides'!F$1, F_Inputs_cyclical!$A$1:$BE$1, 0))="", "", INDEX(F_Inputs_cyclical!$A$1:$BE$243, MATCH('Cyclical_after overrides'!$A186, F_Inputs_cyclical!$A$1:$A$243, 0), MATCH('Cyclical_after overrides'!F$1, F_Inputs_cyclical!$A$1:$BE$1, 0))),
Cyclical_overrides!F186)</f>
        <v/>
      </c>
      <c r="G186" s="72" t="str">
        <f>IF(Cyclical_overrides!G186 = "",
IF(INDEX(F_Inputs_cyclical!$A$1:$BE$243, MATCH('Cyclical_after overrides'!$A186, F_Inputs_cyclical!$A$1:$A$243, 0), MATCH('Cyclical_after overrides'!G$1, F_Inputs_cyclical!$A$1:$BE$1, 0))="", "", INDEX(F_Inputs_cyclical!$A$1:$BE$243, MATCH('Cyclical_after overrides'!$A186, F_Inputs_cyclical!$A$1:$A$243, 0), MATCH('Cyclical_after overrides'!G$1, F_Inputs_cyclical!$A$1:$BE$1, 0))),
Cyclical_overrides!G186)</f>
        <v/>
      </c>
      <c r="H186" s="72" t="str">
        <f>IF(Cyclical_overrides!H186 = "",
IF(INDEX(F_Inputs_cyclical!$A$1:$BE$243, MATCH('Cyclical_after overrides'!$A186, F_Inputs_cyclical!$A$1:$A$243, 0), MATCH('Cyclical_after overrides'!H$1, F_Inputs_cyclical!$A$1:$BE$1, 0))="", "", INDEX(F_Inputs_cyclical!$A$1:$BE$243, MATCH('Cyclical_after overrides'!$A186, F_Inputs_cyclical!$A$1:$A$243, 0), MATCH('Cyclical_after overrides'!H$1, F_Inputs_cyclical!$A$1:$BE$1, 0))),
Cyclical_overrides!H186)</f>
        <v/>
      </c>
      <c r="I186" s="72" t="str">
        <f>IF(Cyclical_overrides!I186 = "",
IF(INDEX(F_Inputs_cyclical!$A$1:$BE$243, MATCH('Cyclical_after overrides'!$A186, F_Inputs_cyclical!$A$1:$A$243, 0), MATCH('Cyclical_after overrides'!I$1, F_Inputs_cyclical!$A$1:$BE$1, 0))="", "", INDEX(F_Inputs_cyclical!$A$1:$BE$243, MATCH('Cyclical_after overrides'!$A186, F_Inputs_cyclical!$A$1:$A$243, 0), MATCH('Cyclical_after overrides'!I$1, F_Inputs_cyclical!$A$1:$BE$1, 0))),
Cyclical_overrides!I186)</f>
        <v/>
      </c>
      <c r="J186" s="72" t="str">
        <f>IF(Cyclical_overrides!J186 = "",
IF(INDEX(F_Inputs_cyclical!$A$1:$BE$243, MATCH('Cyclical_after overrides'!$A186, F_Inputs_cyclical!$A$1:$A$243, 0), MATCH('Cyclical_after overrides'!J$1, F_Inputs_cyclical!$A$1:$BE$1, 0))="", "", INDEX(F_Inputs_cyclical!$A$1:$BE$243, MATCH('Cyclical_after overrides'!$A186, F_Inputs_cyclical!$A$1:$A$243, 0), MATCH('Cyclical_after overrides'!J$1, F_Inputs_cyclical!$A$1:$BE$1, 0))),
Cyclical_overrides!J186)</f>
        <v/>
      </c>
      <c r="K186" s="72" t="str">
        <f>IF(Cyclical_overrides!K186 = "",
IF(INDEX(F_Inputs_cyclical!$A$1:$BE$243, MATCH('Cyclical_after overrides'!$A186, F_Inputs_cyclical!$A$1:$A$243, 0), MATCH('Cyclical_after overrides'!K$1, F_Inputs_cyclical!$A$1:$BE$1, 0))="", "", INDEX(F_Inputs_cyclical!$A$1:$BE$243, MATCH('Cyclical_after overrides'!$A186, F_Inputs_cyclical!$A$1:$A$243, 0), MATCH('Cyclical_after overrides'!K$1, F_Inputs_cyclical!$A$1:$BE$1, 0))),
Cyclical_overrides!K186)</f>
        <v/>
      </c>
      <c r="L186" s="72" t="str">
        <f>IF(Cyclical_overrides!L186 = "",
IF(INDEX(F_Inputs_cyclical!$A$1:$BE$243, MATCH('Cyclical_after overrides'!$A186, F_Inputs_cyclical!$A$1:$A$243, 0), MATCH('Cyclical_after overrides'!L$1, F_Inputs_cyclical!$A$1:$BE$1, 0))="", "", INDEX(F_Inputs_cyclical!$A$1:$BE$243, MATCH('Cyclical_after overrides'!$A186, F_Inputs_cyclical!$A$1:$A$243, 0), MATCH('Cyclical_after overrides'!L$1, F_Inputs_cyclical!$A$1:$BE$1, 0))),
Cyclical_overrides!L186)</f>
        <v/>
      </c>
      <c r="M186" s="72" t="str">
        <f>IF(Cyclical_overrides!M186 = "",
IF(INDEX(F_Inputs_cyclical!$A$1:$BE$243, MATCH('Cyclical_after overrides'!$A186, F_Inputs_cyclical!$A$1:$A$243, 0), MATCH('Cyclical_after overrides'!M$1, F_Inputs_cyclical!$A$1:$BE$1, 0))="", "", INDEX(F_Inputs_cyclical!$A$1:$BE$243, MATCH('Cyclical_after overrides'!$A186, F_Inputs_cyclical!$A$1:$A$243, 0), MATCH('Cyclical_after overrides'!M$1, F_Inputs_cyclical!$A$1:$BE$1, 0))),
Cyclical_overrides!M186)</f>
        <v/>
      </c>
      <c r="N186" s="72" t="str">
        <f>IF(Cyclical_overrides!N186 = "",
IF(INDEX(F_Inputs_cyclical!$A$1:$BE$243, MATCH('Cyclical_after overrides'!$A186, F_Inputs_cyclical!$A$1:$A$243, 0), MATCH('Cyclical_after overrides'!N$1, F_Inputs_cyclical!$A$1:$BE$1, 0))="", "", INDEX(F_Inputs_cyclical!$A$1:$BE$243, MATCH('Cyclical_after overrides'!$A186, F_Inputs_cyclical!$A$1:$A$243, 0), MATCH('Cyclical_after overrides'!N$1, F_Inputs_cyclical!$A$1:$BE$1, 0))),
Cyclical_overrides!N186)</f>
        <v/>
      </c>
      <c r="O186" s="72" t="str">
        <f>IF(Cyclical_overrides!O186 = "",
IF(INDEX(F_Inputs_cyclical!$A$1:$BE$243, MATCH('Cyclical_after overrides'!$A186, F_Inputs_cyclical!$A$1:$A$243, 0), MATCH('Cyclical_after overrides'!O$1, F_Inputs_cyclical!$A$1:$BE$1, 0))="", "", INDEX(F_Inputs_cyclical!$A$1:$BE$243, MATCH('Cyclical_after overrides'!$A186, F_Inputs_cyclical!$A$1:$A$243, 0), MATCH('Cyclical_after overrides'!O$1, F_Inputs_cyclical!$A$1:$BE$1, 0))),
Cyclical_overrides!O186)</f>
        <v/>
      </c>
      <c r="P186" s="72" t="str">
        <f>IF(Cyclical_overrides!P186 = "",
IF(INDEX(F_Inputs_cyclical!$A$1:$BE$243, MATCH('Cyclical_after overrides'!$A186, F_Inputs_cyclical!$A$1:$A$243, 0), MATCH('Cyclical_after overrides'!P$1, F_Inputs_cyclical!$A$1:$BE$1, 0))="", "", INDEX(F_Inputs_cyclical!$A$1:$BE$243, MATCH('Cyclical_after overrides'!$A186, F_Inputs_cyclical!$A$1:$A$243, 0), MATCH('Cyclical_after overrides'!P$1, F_Inputs_cyclical!$A$1:$BE$1, 0))),
Cyclical_overrides!P186)</f>
        <v/>
      </c>
      <c r="Q186" s="72" t="str">
        <f>IF(Cyclical_overrides!Q186 = "",
IF(INDEX(F_Inputs_cyclical!$A$1:$BE$243, MATCH('Cyclical_after overrides'!$A186, F_Inputs_cyclical!$A$1:$A$243, 0), MATCH('Cyclical_after overrides'!Q$1, F_Inputs_cyclical!$A$1:$BE$1, 0))="", "", INDEX(F_Inputs_cyclical!$A$1:$BE$243, MATCH('Cyclical_after overrides'!$A186, F_Inputs_cyclical!$A$1:$A$243, 0), MATCH('Cyclical_after overrides'!Q$1, F_Inputs_cyclical!$A$1:$BE$1, 0))),
Cyclical_overrides!Q186)</f>
        <v/>
      </c>
      <c r="R186" s="72" t="str">
        <f>IF(Cyclical_overrides!R186 = "",
IF(INDEX(F_Inputs_cyclical!$A$1:$BE$243, MATCH('Cyclical_after overrides'!$A186, F_Inputs_cyclical!$A$1:$A$243, 0), MATCH('Cyclical_after overrides'!R$1, F_Inputs_cyclical!$A$1:$BE$1, 0))="", "", INDEX(F_Inputs_cyclical!$A$1:$BE$243, MATCH('Cyclical_after overrides'!$A186, F_Inputs_cyclical!$A$1:$A$243, 0), MATCH('Cyclical_after overrides'!R$1, F_Inputs_cyclical!$A$1:$BE$1, 0))),
Cyclical_overrides!R186)</f>
        <v/>
      </c>
      <c r="S186" s="72" t="str">
        <f>IF(Cyclical_overrides!S186 = "",
IF(INDEX(F_Inputs_cyclical!$A$1:$BE$243, MATCH('Cyclical_after overrides'!$A186, F_Inputs_cyclical!$A$1:$A$243, 0), MATCH('Cyclical_after overrides'!S$1, F_Inputs_cyclical!$A$1:$BE$1, 0))="", "", INDEX(F_Inputs_cyclical!$A$1:$BE$243, MATCH('Cyclical_after overrides'!$A186, F_Inputs_cyclical!$A$1:$A$243, 0), MATCH('Cyclical_after overrides'!S$1, F_Inputs_cyclical!$A$1:$BE$1, 0))),
Cyclical_overrides!S186)</f>
        <v/>
      </c>
      <c r="T186" s="72" t="str">
        <f>IF(Cyclical_overrides!T186 = "",
IF(INDEX(F_Inputs_cyclical!$A$1:$BE$243, MATCH('Cyclical_after overrides'!$A186, F_Inputs_cyclical!$A$1:$A$243, 0), MATCH('Cyclical_after overrides'!T$1, F_Inputs_cyclical!$A$1:$BE$1, 0))="", "", INDEX(F_Inputs_cyclical!$A$1:$BE$243, MATCH('Cyclical_after overrides'!$A186, F_Inputs_cyclical!$A$1:$A$243, 0), MATCH('Cyclical_after overrides'!T$1, F_Inputs_cyclical!$A$1:$BE$1, 0))),
Cyclical_overrides!T186)</f>
        <v/>
      </c>
      <c r="U186" s="72" t="str">
        <f>IF(Cyclical_overrides!U186 = "",
IF(INDEX(F_Inputs_cyclical!$A$1:$BE$243, MATCH('Cyclical_after overrides'!$A186, F_Inputs_cyclical!$A$1:$A$243, 0), MATCH('Cyclical_after overrides'!U$1, F_Inputs_cyclical!$A$1:$BE$1, 0))="", "", INDEX(F_Inputs_cyclical!$A$1:$BE$243, MATCH('Cyclical_after overrides'!$A186, F_Inputs_cyclical!$A$1:$A$243, 0), MATCH('Cyclical_after overrides'!U$1, F_Inputs_cyclical!$A$1:$BE$1, 0))),
Cyclical_overrides!U186)</f>
        <v/>
      </c>
      <c r="V186" s="72" t="str">
        <f>IF(Cyclical_overrides!V186 = "",
IF(INDEX(F_Inputs_cyclical!$A$1:$BE$243, MATCH('Cyclical_after overrides'!$A186, F_Inputs_cyclical!$A$1:$A$243, 0), MATCH('Cyclical_after overrides'!V$1, F_Inputs_cyclical!$A$1:$BE$1, 0))="", "", INDEX(F_Inputs_cyclical!$A$1:$BE$243, MATCH('Cyclical_after overrides'!$A186, F_Inputs_cyclical!$A$1:$A$243, 0), MATCH('Cyclical_after overrides'!V$1, F_Inputs_cyclical!$A$1:$BE$1, 0))),
Cyclical_overrides!V186)</f>
        <v/>
      </c>
      <c r="W186" s="72" t="str">
        <f>IF(Cyclical_overrides!W186 = "",
IF(INDEX(F_Inputs_cyclical!$A$1:$BE$243, MATCH('Cyclical_after overrides'!$A186, F_Inputs_cyclical!$A$1:$A$243, 0), MATCH('Cyclical_after overrides'!W$1, F_Inputs_cyclical!$A$1:$BE$1, 0))="", "", INDEX(F_Inputs_cyclical!$A$1:$BE$243, MATCH('Cyclical_after overrides'!$A186, F_Inputs_cyclical!$A$1:$A$243, 0), MATCH('Cyclical_after overrides'!W$1, F_Inputs_cyclical!$A$1:$BE$1, 0))),
Cyclical_overrides!W186)</f>
        <v/>
      </c>
      <c r="X186" s="72" t="str">
        <f>IF(Cyclical_overrides!X186 = "",
IF(INDEX(F_Inputs_cyclical!$A$1:$BE$243, MATCH('Cyclical_after overrides'!$A186, F_Inputs_cyclical!$A$1:$A$243, 0), MATCH('Cyclical_after overrides'!X$1, F_Inputs_cyclical!$A$1:$BE$1, 0))="", "", INDEX(F_Inputs_cyclical!$A$1:$BE$243, MATCH('Cyclical_after overrides'!$A186, F_Inputs_cyclical!$A$1:$A$243, 0), MATCH('Cyclical_after overrides'!X$1, F_Inputs_cyclical!$A$1:$BE$1, 0))),
Cyclical_overrides!X186)</f>
        <v/>
      </c>
      <c r="Y186" s="72" t="str">
        <f>IF(Cyclical_overrides!Y186 = "",
IF(INDEX(F_Inputs_cyclical!$A$1:$BE$243, MATCH('Cyclical_after overrides'!$A186, F_Inputs_cyclical!$A$1:$A$243, 0), MATCH('Cyclical_after overrides'!Y$1, F_Inputs_cyclical!$A$1:$BE$1, 0))="", "", INDEX(F_Inputs_cyclical!$A$1:$BE$243, MATCH('Cyclical_after overrides'!$A186, F_Inputs_cyclical!$A$1:$A$243, 0), MATCH('Cyclical_after overrides'!Y$1, F_Inputs_cyclical!$A$1:$BE$1, 0))),
Cyclical_overrides!Y186)</f>
        <v/>
      </c>
      <c r="Z186" s="72" t="str">
        <f>IF(Cyclical_overrides!Z186 = "",
IF(INDEX(F_Inputs_cyclical!$A$1:$BE$243, MATCH('Cyclical_after overrides'!$A186, F_Inputs_cyclical!$A$1:$A$243, 0), MATCH('Cyclical_after overrides'!Z$1, F_Inputs_cyclical!$A$1:$BE$1, 0))="", "", INDEX(F_Inputs_cyclical!$A$1:$BE$243, MATCH('Cyclical_after overrides'!$A186, F_Inputs_cyclical!$A$1:$A$243, 0), MATCH('Cyclical_after overrides'!Z$1, F_Inputs_cyclical!$A$1:$BE$1, 0))),
Cyclical_overrides!Z186)</f>
        <v/>
      </c>
      <c r="AA186" s="72" t="str">
        <f>IF(Cyclical_overrides!AA186 = "",
IF(INDEX(F_Inputs_cyclical!$A$1:$BE$243, MATCH('Cyclical_after overrides'!$A186, F_Inputs_cyclical!$A$1:$A$243, 0), MATCH('Cyclical_after overrides'!AA$1, F_Inputs_cyclical!$A$1:$BE$1, 0))="", "", INDEX(F_Inputs_cyclical!$A$1:$BE$243, MATCH('Cyclical_after overrides'!$A186, F_Inputs_cyclical!$A$1:$A$243, 0), MATCH('Cyclical_after overrides'!AA$1, F_Inputs_cyclical!$A$1:$BE$1, 0))),
Cyclical_overrides!AA186)</f>
        <v/>
      </c>
      <c r="AB186" s="72" t="str">
        <f>IF(Cyclical_overrides!AB186 = "",
IF(INDEX(F_Inputs_cyclical!$A$1:$BE$243, MATCH('Cyclical_after overrides'!$A186, F_Inputs_cyclical!$A$1:$A$243, 0), MATCH('Cyclical_after overrides'!AB$1, F_Inputs_cyclical!$A$1:$BE$1, 0))="", "", INDEX(F_Inputs_cyclical!$A$1:$BE$243, MATCH('Cyclical_after overrides'!$A186, F_Inputs_cyclical!$A$1:$A$243, 0), MATCH('Cyclical_after overrides'!AB$1, F_Inputs_cyclical!$A$1:$BE$1, 0))),
Cyclical_overrides!AB186)</f>
        <v/>
      </c>
      <c r="AC186" s="72" t="str">
        <f>IF(Cyclical_overrides!AC186 = "",
IF(INDEX(F_Inputs_cyclical!$A$1:$BE$243, MATCH('Cyclical_after overrides'!$A186, F_Inputs_cyclical!$A$1:$A$243, 0), MATCH('Cyclical_after overrides'!AC$1, F_Inputs_cyclical!$A$1:$BE$1, 0))="", "", INDEX(F_Inputs_cyclical!$A$1:$BE$243, MATCH('Cyclical_after overrides'!$A186, F_Inputs_cyclical!$A$1:$A$243, 0), MATCH('Cyclical_after overrides'!AC$1, F_Inputs_cyclical!$A$1:$BE$1, 0))),
Cyclical_overrides!AC186)</f>
        <v/>
      </c>
      <c r="AD186" s="72" t="str">
        <f>IF(Cyclical_overrides!AD186 = "",
IF(INDEX(F_Inputs_cyclical!$A$1:$BE$243, MATCH('Cyclical_after overrides'!$A186, F_Inputs_cyclical!$A$1:$A$243, 0), MATCH('Cyclical_after overrides'!AD$1, F_Inputs_cyclical!$A$1:$BE$1, 0))="", "", INDEX(F_Inputs_cyclical!$A$1:$BE$243, MATCH('Cyclical_after overrides'!$A186, F_Inputs_cyclical!$A$1:$A$243, 0), MATCH('Cyclical_after overrides'!AD$1, F_Inputs_cyclical!$A$1:$BE$1, 0))),
Cyclical_overrides!AD186)</f>
        <v/>
      </c>
      <c r="AE186" s="72" t="str">
        <f>IF(Cyclical_overrides!AE186 = "",
IF(INDEX(F_Inputs_cyclical!$A$1:$BE$243, MATCH('Cyclical_after overrides'!$A186, F_Inputs_cyclical!$A$1:$A$243, 0), MATCH('Cyclical_after overrides'!AE$1, F_Inputs_cyclical!$A$1:$BE$1, 0))="", "", INDEX(F_Inputs_cyclical!$A$1:$BE$243, MATCH('Cyclical_after overrides'!$A186, F_Inputs_cyclical!$A$1:$A$243, 0), MATCH('Cyclical_after overrides'!AE$1, F_Inputs_cyclical!$A$1:$BE$1, 0))),
Cyclical_overrides!AE186)</f>
        <v/>
      </c>
      <c r="AF186" s="72" t="str">
        <f>IF(Cyclical_overrides!AF186 = "",
IF(INDEX(F_Inputs_cyclical!$A$1:$BE$243, MATCH('Cyclical_after overrides'!$A186, F_Inputs_cyclical!$A$1:$A$243, 0), MATCH('Cyclical_after overrides'!AF$1, F_Inputs_cyclical!$A$1:$BE$1, 0))="", "", INDEX(F_Inputs_cyclical!$A$1:$BE$243, MATCH('Cyclical_after overrides'!$A186, F_Inputs_cyclical!$A$1:$A$243, 0), MATCH('Cyclical_after overrides'!AF$1, F_Inputs_cyclical!$A$1:$BE$1, 0))),
Cyclical_overrides!AF186)</f>
        <v/>
      </c>
      <c r="AG186" s="72" t="str">
        <f>IF(Cyclical_overrides!AG186 = "",
IF(INDEX(F_Inputs_cyclical!$A$1:$BE$243, MATCH('Cyclical_after overrides'!$A186, F_Inputs_cyclical!$A$1:$A$243, 0), MATCH('Cyclical_after overrides'!AG$1, F_Inputs_cyclical!$A$1:$BE$1, 0))="", "", INDEX(F_Inputs_cyclical!$A$1:$BE$243, MATCH('Cyclical_after overrides'!$A186, F_Inputs_cyclical!$A$1:$A$243, 0), MATCH('Cyclical_after overrides'!AG$1, F_Inputs_cyclical!$A$1:$BE$1, 0))),
Cyclical_overrides!AG186)</f>
        <v/>
      </c>
      <c r="AH186" s="72" t="str">
        <f>IF(Cyclical_overrides!AH186 = "",
IF(INDEX(F_Inputs_cyclical!$A$1:$BE$243, MATCH('Cyclical_after overrides'!$A186, F_Inputs_cyclical!$A$1:$A$243, 0), MATCH('Cyclical_after overrides'!AH$1, F_Inputs_cyclical!$A$1:$BE$1, 0))="", "", INDEX(F_Inputs_cyclical!$A$1:$BE$243, MATCH('Cyclical_after overrides'!$A186, F_Inputs_cyclical!$A$1:$A$243, 0), MATCH('Cyclical_after overrides'!AH$1, F_Inputs_cyclical!$A$1:$BE$1, 0))),
Cyclical_overrides!AH186)</f>
        <v/>
      </c>
      <c r="AI186" s="72" t="str">
        <f>IF(Cyclical_overrides!AI186 = "",
IF(INDEX(F_Inputs_cyclical!$A$1:$BE$243, MATCH('Cyclical_after overrides'!$A186, F_Inputs_cyclical!$A$1:$A$243, 0), MATCH('Cyclical_after overrides'!AI$1, F_Inputs_cyclical!$A$1:$BE$1, 0))="", "", INDEX(F_Inputs_cyclical!$A$1:$BE$243, MATCH('Cyclical_after overrides'!$A186, F_Inputs_cyclical!$A$1:$A$243, 0), MATCH('Cyclical_after overrides'!AI$1, F_Inputs_cyclical!$A$1:$BE$1, 0))),
Cyclical_overrides!AI186)</f>
        <v/>
      </c>
      <c r="AJ186" s="72" t="str">
        <f>IF(Cyclical_overrides!AJ186 = "",
IF(INDEX(F_Inputs_cyclical!$A$1:$BE$243, MATCH('Cyclical_after overrides'!$A186, F_Inputs_cyclical!$A$1:$A$243, 0), MATCH('Cyclical_after overrides'!AJ$1, F_Inputs_cyclical!$A$1:$BE$1, 0))="", "", INDEX(F_Inputs_cyclical!$A$1:$BE$243, MATCH('Cyclical_after overrides'!$A186, F_Inputs_cyclical!$A$1:$A$243, 0), MATCH('Cyclical_after overrides'!AJ$1, F_Inputs_cyclical!$A$1:$BE$1, 0))),
Cyclical_overrides!AJ186)</f>
        <v/>
      </c>
      <c r="AK186" s="72" t="str">
        <f>IF(Cyclical_overrides!AK186 = "",
IF(INDEX(F_Inputs_cyclical!$A$1:$BE$243, MATCH('Cyclical_after overrides'!$A186, F_Inputs_cyclical!$A$1:$A$243, 0), MATCH('Cyclical_after overrides'!AK$1, F_Inputs_cyclical!$A$1:$BE$1, 0))="", "", INDEX(F_Inputs_cyclical!$A$1:$BE$243, MATCH('Cyclical_after overrides'!$A186, F_Inputs_cyclical!$A$1:$A$243, 0), MATCH('Cyclical_after overrides'!AK$1, F_Inputs_cyclical!$A$1:$BE$1, 0))),
Cyclical_overrides!AK186)</f>
        <v/>
      </c>
      <c r="AL186" s="72" t="str">
        <f>IF(Cyclical_overrides!AL186 = "",
IF(INDEX(F_Inputs_cyclical!$A$1:$BE$243, MATCH('Cyclical_after overrides'!$A186, F_Inputs_cyclical!$A$1:$A$243, 0), MATCH('Cyclical_after overrides'!AL$1, F_Inputs_cyclical!$A$1:$BE$1, 0))="", "", INDEX(F_Inputs_cyclical!$A$1:$BE$243, MATCH('Cyclical_after overrides'!$A186, F_Inputs_cyclical!$A$1:$A$243, 0), MATCH('Cyclical_after overrides'!AL$1, F_Inputs_cyclical!$A$1:$BE$1, 0))),
Cyclical_overrides!AL186)</f>
        <v/>
      </c>
      <c r="AM186" s="72" t="str">
        <f>IF(Cyclical_overrides!AM186 = "",
IF(INDEX(F_Inputs_cyclical!$A$1:$BE$243, MATCH('Cyclical_after overrides'!$A186, F_Inputs_cyclical!$A$1:$A$243, 0), MATCH('Cyclical_after overrides'!AM$1, F_Inputs_cyclical!$A$1:$BE$1, 0))="", "", INDEX(F_Inputs_cyclical!$A$1:$BE$243, MATCH('Cyclical_after overrides'!$A186, F_Inputs_cyclical!$A$1:$A$243, 0), MATCH('Cyclical_after overrides'!AM$1, F_Inputs_cyclical!$A$1:$BE$1, 0))),
Cyclical_overrides!AM186)</f>
        <v/>
      </c>
      <c r="AN186" s="72" t="str">
        <f>IF(Cyclical_overrides!AN186 = "",
IF(INDEX(F_Inputs_cyclical!$A$1:$BE$243, MATCH('Cyclical_after overrides'!$A186, F_Inputs_cyclical!$A$1:$A$243, 0), MATCH('Cyclical_after overrides'!AN$1, F_Inputs_cyclical!$A$1:$BE$1, 0))="", "", INDEX(F_Inputs_cyclical!$A$1:$BE$243, MATCH('Cyclical_after overrides'!$A186, F_Inputs_cyclical!$A$1:$A$243, 0), MATCH('Cyclical_after overrides'!AN$1, F_Inputs_cyclical!$A$1:$BE$1, 0))),
Cyclical_overrides!AN186)</f>
        <v/>
      </c>
      <c r="AO186" s="72" t="str">
        <f>IF(Cyclical_overrides!AO186 = "",
IF(INDEX(F_Inputs_cyclical!$A$1:$BE$243, MATCH('Cyclical_after overrides'!$A186, F_Inputs_cyclical!$A$1:$A$243, 0), MATCH('Cyclical_after overrides'!AO$1, F_Inputs_cyclical!$A$1:$BE$1, 0))="", "", INDEX(F_Inputs_cyclical!$A$1:$BE$243, MATCH('Cyclical_after overrides'!$A186, F_Inputs_cyclical!$A$1:$A$243, 0), MATCH('Cyclical_after overrides'!AO$1, F_Inputs_cyclical!$A$1:$BE$1, 0))),
Cyclical_overrides!AO186)</f>
        <v/>
      </c>
      <c r="AP186" s="72" t="str">
        <f>IF(Cyclical_overrides!AP186 = "",
IF(INDEX(F_Inputs_cyclical!$A$1:$BE$243, MATCH('Cyclical_after overrides'!$A186, F_Inputs_cyclical!$A$1:$A$243, 0), MATCH('Cyclical_after overrides'!AP$1, F_Inputs_cyclical!$A$1:$BE$1, 0))="", "", INDEX(F_Inputs_cyclical!$A$1:$BE$243, MATCH('Cyclical_after overrides'!$A186, F_Inputs_cyclical!$A$1:$A$243, 0), MATCH('Cyclical_after overrides'!AP$1, F_Inputs_cyclical!$A$1:$BE$1, 0))),
Cyclical_overrides!AP186)</f>
        <v/>
      </c>
      <c r="AQ186" s="72" t="str">
        <f>IF(Cyclical_overrides!AQ186 = "",
IF(INDEX(F_Inputs_cyclical!$A$1:$BE$243, MATCH('Cyclical_after overrides'!$A186, F_Inputs_cyclical!$A$1:$A$243, 0), MATCH('Cyclical_after overrides'!AQ$1, F_Inputs_cyclical!$A$1:$BE$1, 0))="", "", INDEX(F_Inputs_cyclical!$A$1:$BE$243, MATCH('Cyclical_after overrides'!$A186, F_Inputs_cyclical!$A$1:$A$243, 0), MATCH('Cyclical_after overrides'!AQ$1, F_Inputs_cyclical!$A$1:$BE$1, 0))),
Cyclical_overrides!AQ186)</f>
        <v/>
      </c>
      <c r="AR186" s="72" t="str">
        <f>IF(Cyclical_overrides!AR186 = "",
IF(INDEX(F_Inputs_cyclical!$A$1:$BE$243, MATCH('Cyclical_after overrides'!$A186, F_Inputs_cyclical!$A$1:$A$243, 0), MATCH('Cyclical_after overrides'!AR$1, F_Inputs_cyclical!$A$1:$BE$1, 0))="", "", INDEX(F_Inputs_cyclical!$A$1:$BE$243, MATCH('Cyclical_after overrides'!$A186, F_Inputs_cyclical!$A$1:$A$243, 0), MATCH('Cyclical_after overrides'!AR$1, F_Inputs_cyclical!$A$1:$BE$1, 0))),
Cyclical_overrides!AR186)</f>
        <v/>
      </c>
      <c r="AS186" s="72" t="str">
        <f>IF(Cyclical_overrides!AS186 = "",
IF(INDEX(F_Inputs_cyclical!$A$1:$BE$243, MATCH('Cyclical_after overrides'!$A186, F_Inputs_cyclical!$A$1:$A$243, 0), MATCH('Cyclical_after overrides'!AS$1, F_Inputs_cyclical!$A$1:$BE$1, 0))="", "", INDEX(F_Inputs_cyclical!$A$1:$BE$243, MATCH('Cyclical_after overrides'!$A186, F_Inputs_cyclical!$A$1:$A$243, 0), MATCH('Cyclical_after overrides'!AS$1, F_Inputs_cyclical!$A$1:$BE$1, 0))),
Cyclical_overrides!AS186)</f>
        <v/>
      </c>
      <c r="AT186" s="72" t="str">
        <f>IF(Cyclical_overrides!AT186 = "",
IF(INDEX(F_Inputs_cyclical!$A$1:$BE$243, MATCH('Cyclical_after overrides'!$A186, F_Inputs_cyclical!$A$1:$A$243, 0), MATCH('Cyclical_after overrides'!AT$1, F_Inputs_cyclical!$A$1:$BE$1, 0))="", "", INDEX(F_Inputs_cyclical!$A$1:$BE$243, MATCH('Cyclical_after overrides'!$A186, F_Inputs_cyclical!$A$1:$A$243, 0), MATCH('Cyclical_after overrides'!AT$1, F_Inputs_cyclical!$A$1:$BE$1, 0))),
Cyclical_overrides!AT186)</f>
        <v/>
      </c>
      <c r="AU186" s="72" t="str">
        <f>IF(Cyclical_overrides!AU186 = "",
IF(INDEX(F_Inputs_cyclical!$A$1:$BE$243, MATCH('Cyclical_after overrides'!$A186, F_Inputs_cyclical!$A$1:$A$243, 0), MATCH('Cyclical_after overrides'!AU$1, F_Inputs_cyclical!$A$1:$BE$1, 0))="", "", INDEX(F_Inputs_cyclical!$A$1:$BE$243, MATCH('Cyclical_after overrides'!$A186, F_Inputs_cyclical!$A$1:$A$243, 0), MATCH('Cyclical_after overrides'!AU$1, F_Inputs_cyclical!$A$1:$BE$1, 0))),
Cyclical_overrides!AU186)</f>
        <v/>
      </c>
      <c r="AV186" s="72" t="str">
        <f>IF(Cyclical_overrides!AV186 = "",
IF(INDEX(F_Inputs_cyclical!$A$1:$BE$243, MATCH('Cyclical_after overrides'!$A186, F_Inputs_cyclical!$A$1:$A$243, 0), MATCH('Cyclical_after overrides'!AV$1, F_Inputs_cyclical!$A$1:$BE$1, 0))="", "", INDEX(F_Inputs_cyclical!$A$1:$BE$243, MATCH('Cyclical_after overrides'!$A186, F_Inputs_cyclical!$A$1:$A$243, 0), MATCH('Cyclical_after overrides'!AV$1, F_Inputs_cyclical!$A$1:$BE$1, 0))),
Cyclical_overrides!AV186)</f>
        <v/>
      </c>
      <c r="AW186" s="72">
        <f>IF(Cyclical_overrides!AW186 = "",
IF(INDEX(F_Inputs_cyclical!$A$1:$BE$243, MATCH('Cyclical_after overrides'!$A186, F_Inputs_cyclical!$A$1:$A$243, 0), MATCH('Cyclical_after overrides'!AW$1, F_Inputs_cyclical!$A$1:$BE$1, 0))="", "", INDEX(F_Inputs_cyclical!$A$1:$BE$243, MATCH('Cyclical_after overrides'!$A186, F_Inputs_cyclical!$A$1:$A$243, 0), MATCH('Cyclical_after overrides'!AW$1, F_Inputs_cyclical!$A$1:$BE$1, 0))),
Cyclical_overrides!AW186)</f>
        <v>1.1367310801447381</v>
      </c>
      <c r="AX186" s="72">
        <f>IF(Cyclical_overrides!AX186 = "",
IF(INDEX(F_Inputs_cyclical!$A$1:$BE$243, MATCH('Cyclical_after overrides'!$A186, F_Inputs_cyclical!$A$1:$A$243, 0), MATCH('Cyclical_after overrides'!AX$1, F_Inputs_cyclical!$A$1:$BE$1, 0))="", "", INDEX(F_Inputs_cyclical!$A$1:$BE$243, MATCH('Cyclical_after overrides'!$A186, F_Inputs_cyclical!$A$1:$A$243, 0), MATCH('Cyclical_after overrides'!AX$1, F_Inputs_cyclical!$A$1:$BE$1, 0))),
Cyclical_overrides!AX186)</f>
        <v>22.903040212236423</v>
      </c>
      <c r="AY186" s="72">
        <f>IF(Cyclical_overrides!AY186 = "",
IF(INDEX(F_Inputs_cyclical!$A$1:$BE$243, MATCH('Cyclical_after overrides'!$A186, F_Inputs_cyclical!$A$1:$A$243, 0), MATCH('Cyclical_after overrides'!AY$1, F_Inputs_cyclical!$A$1:$BE$1, 0))="", "", INDEX(F_Inputs_cyclical!$A$1:$BE$243, MATCH('Cyclical_after overrides'!$A186, F_Inputs_cyclical!$A$1:$A$243, 0), MATCH('Cyclical_after overrides'!AY$1, F_Inputs_cyclical!$A$1:$BE$1, 0))),
Cyclical_overrides!AY186)</f>
        <v>137.39784897203293</v>
      </c>
      <c r="AZ186" s="72">
        <f>IF(Cyclical_overrides!AZ186 = "",
IF(INDEX(F_Inputs_cyclical!$A$1:$BE$243, MATCH('Cyclical_after overrides'!$A186, F_Inputs_cyclical!$A$1:$A$243, 0), MATCH('Cyclical_after overrides'!AZ$1, F_Inputs_cyclical!$A$1:$BE$1, 0))="", "", INDEX(F_Inputs_cyclical!$A$1:$BE$243, MATCH('Cyclical_after overrides'!$A186, F_Inputs_cyclical!$A$1:$A$243, 0), MATCH('Cyclical_after overrides'!AZ$1, F_Inputs_cyclical!$A$1:$BE$1, 0))),
Cyclical_overrides!AZ186)</f>
        <v>1.973449968501847</v>
      </c>
      <c r="BA186" s="72">
        <f>IF(Cyclical_overrides!BA186 = "",
IF(INDEX(F_Inputs_cyclical!$A$1:$BE$243, MATCH('Cyclical_after overrides'!$A186, F_Inputs_cyclical!$A$1:$A$243, 0), MATCH('Cyclical_after overrides'!BA$1, F_Inputs_cyclical!$A$1:$BE$1, 0))="", "", INDEX(F_Inputs_cyclical!$A$1:$BE$243, MATCH('Cyclical_after overrides'!$A186, F_Inputs_cyclical!$A$1:$A$243, 0), MATCH('Cyclical_after overrides'!BA$1, F_Inputs_cyclical!$A$1:$BE$1, 0))),
Cyclical_overrides!BA186)</f>
        <v>13.142066780015274</v>
      </c>
      <c r="BB186" s="72">
        <f>IF(Cyclical_overrides!BB186 = "",
IF(INDEX(F_Inputs_cyclical!$A$1:$BE$243, MATCH('Cyclical_after overrides'!$A186, F_Inputs_cyclical!$A$1:$A$243, 0), MATCH('Cyclical_after overrides'!BB$1, F_Inputs_cyclical!$A$1:$BE$1, 0))="", "", INDEX(F_Inputs_cyclical!$A$1:$BE$243, MATCH('Cyclical_after overrides'!$A186, F_Inputs_cyclical!$A$1:$A$243, 0), MATCH('Cyclical_after overrides'!BB$1, F_Inputs_cyclical!$A$1:$BE$1, 0))),
Cyclical_overrides!BB186)</f>
        <v>13.142066780015274</v>
      </c>
      <c r="BC186" s="72">
        <f>IF(Cyclical_overrides!BC186 = "",
IF(INDEX(F_Inputs_cyclical!$A$1:$BE$243, MATCH('Cyclical_after overrides'!$A186, F_Inputs_cyclical!$A$1:$A$243, 0), MATCH('Cyclical_after overrides'!BC$1, F_Inputs_cyclical!$A$1:$BE$1, 0))="", "", INDEX(F_Inputs_cyclical!$A$1:$BE$243, MATCH('Cyclical_after overrides'!$A186, F_Inputs_cyclical!$A$1:$A$243, 0), MATCH('Cyclical_after overrides'!BC$1, F_Inputs_cyclical!$A$1:$BE$1, 0))),
Cyclical_overrides!BC186)</f>
        <v>7.7530529047010797</v>
      </c>
      <c r="BD186" s="72">
        <f>IF(Cyclical_overrides!BD186 = "",
IF(INDEX(F_Inputs_cyclical!$A$1:$BE$243, MATCH('Cyclical_after overrides'!$A186, F_Inputs_cyclical!$A$1:$A$243, 0), MATCH('Cyclical_after overrides'!BD$1, F_Inputs_cyclical!$A$1:$BE$1, 0))="", "", INDEX(F_Inputs_cyclical!$A$1:$BE$243, MATCH('Cyclical_after overrides'!$A186, F_Inputs_cyclical!$A$1:$A$243, 0), MATCH('Cyclical_after overrides'!BD$1, F_Inputs_cyclical!$A$1:$BE$1, 0))),
Cyclical_overrides!BD186)</f>
        <v>0</v>
      </c>
      <c r="BE186" s="194"/>
    </row>
    <row r="187" spans="1:57" x14ac:dyDescent="0.4">
      <c r="A187" s="63" t="str">
        <f t="shared" si="2"/>
        <v>DVW21</v>
      </c>
      <c r="B187" s="63" t="s">
        <v>445</v>
      </c>
      <c r="C187" s="63" t="s">
        <v>257</v>
      </c>
      <c r="D187" s="72" t="str">
        <f>IF(Cyclical_overrides!D187 = "",
IF(INDEX(F_Inputs_cyclical!$A$1:$BE$243, MATCH('Cyclical_after overrides'!$A187, F_Inputs_cyclical!$A$1:$A$243, 0), MATCH('Cyclical_after overrides'!D$1, F_Inputs_cyclical!$A$1:$BE$1, 0))="", "", INDEX(F_Inputs_cyclical!$A$1:$BE$243, MATCH('Cyclical_after overrides'!$A187, F_Inputs_cyclical!$A$1:$A$243, 0), MATCH('Cyclical_after overrides'!D$1, F_Inputs_cyclical!$A$1:$BE$1, 0))),
Cyclical_overrides!D187)</f>
        <v/>
      </c>
      <c r="E187" s="72" t="str">
        <f>IF(Cyclical_overrides!E187 = "",
IF(INDEX(F_Inputs_cyclical!$A$1:$BE$243, MATCH('Cyclical_after overrides'!$A187, F_Inputs_cyclical!$A$1:$A$243, 0), MATCH('Cyclical_after overrides'!E$1, F_Inputs_cyclical!$A$1:$BE$1, 0))="", "", INDEX(F_Inputs_cyclical!$A$1:$BE$243, MATCH('Cyclical_after overrides'!$A187, F_Inputs_cyclical!$A$1:$A$243, 0), MATCH('Cyclical_after overrides'!E$1, F_Inputs_cyclical!$A$1:$BE$1, 0))),
Cyclical_overrides!E187)</f>
        <v/>
      </c>
      <c r="F187" s="72" t="str">
        <f>IF(Cyclical_overrides!F187 = "",
IF(INDEX(F_Inputs_cyclical!$A$1:$BE$243, MATCH('Cyclical_after overrides'!$A187, F_Inputs_cyclical!$A$1:$A$243, 0), MATCH('Cyclical_after overrides'!F$1, F_Inputs_cyclical!$A$1:$BE$1, 0))="", "", INDEX(F_Inputs_cyclical!$A$1:$BE$243, MATCH('Cyclical_after overrides'!$A187, F_Inputs_cyclical!$A$1:$A$243, 0), MATCH('Cyclical_after overrides'!F$1, F_Inputs_cyclical!$A$1:$BE$1, 0))),
Cyclical_overrides!F187)</f>
        <v/>
      </c>
      <c r="G187" s="72" t="str">
        <f>IF(Cyclical_overrides!G187 = "",
IF(INDEX(F_Inputs_cyclical!$A$1:$BE$243, MATCH('Cyclical_after overrides'!$A187, F_Inputs_cyclical!$A$1:$A$243, 0), MATCH('Cyclical_after overrides'!G$1, F_Inputs_cyclical!$A$1:$BE$1, 0))="", "", INDEX(F_Inputs_cyclical!$A$1:$BE$243, MATCH('Cyclical_after overrides'!$A187, F_Inputs_cyclical!$A$1:$A$243, 0), MATCH('Cyclical_after overrides'!G$1, F_Inputs_cyclical!$A$1:$BE$1, 0))),
Cyclical_overrides!G187)</f>
        <v/>
      </c>
      <c r="H187" s="72" t="str">
        <f>IF(Cyclical_overrides!H187 = "",
IF(INDEX(F_Inputs_cyclical!$A$1:$BE$243, MATCH('Cyclical_after overrides'!$A187, F_Inputs_cyclical!$A$1:$A$243, 0), MATCH('Cyclical_after overrides'!H$1, F_Inputs_cyclical!$A$1:$BE$1, 0))="", "", INDEX(F_Inputs_cyclical!$A$1:$BE$243, MATCH('Cyclical_after overrides'!$A187, F_Inputs_cyclical!$A$1:$A$243, 0), MATCH('Cyclical_after overrides'!H$1, F_Inputs_cyclical!$A$1:$BE$1, 0))),
Cyclical_overrides!H187)</f>
        <v/>
      </c>
      <c r="I187" s="72" t="str">
        <f>IF(Cyclical_overrides!I187 = "",
IF(INDEX(F_Inputs_cyclical!$A$1:$BE$243, MATCH('Cyclical_after overrides'!$A187, F_Inputs_cyclical!$A$1:$A$243, 0), MATCH('Cyclical_after overrides'!I$1, F_Inputs_cyclical!$A$1:$BE$1, 0))="", "", INDEX(F_Inputs_cyclical!$A$1:$BE$243, MATCH('Cyclical_after overrides'!$A187, F_Inputs_cyclical!$A$1:$A$243, 0), MATCH('Cyclical_after overrides'!I$1, F_Inputs_cyclical!$A$1:$BE$1, 0))),
Cyclical_overrides!I187)</f>
        <v/>
      </c>
      <c r="J187" s="72" t="str">
        <f>IF(Cyclical_overrides!J187 = "",
IF(INDEX(F_Inputs_cyclical!$A$1:$BE$243, MATCH('Cyclical_after overrides'!$A187, F_Inputs_cyclical!$A$1:$A$243, 0), MATCH('Cyclical_after overrides'!J$1, F_Inputs_cyclical!$A$1:$BE$1, 0))="", "", INDEX(F_Inputs_cyclical!$A$1:$BE$243, MATCH('Cyclical_after overrides'!$A187, F_Inputs_cyclical!$A$1:$A$243, 0), MATCH('Cyclical_after overrides'!J$1, F_Inputs_cyclical!$A$1:$BE$1, 0))),
Cyclical_overrides!J187)</f>
        <v/>
      </c>
      <c r="K187" s="72" t="str">
        <f>IF(Cyclical_overrides!K187 = "",
IF(INDEX(F_Inputs_cyclical!$A$1:$BE$243, MATCH('Cyclical_after overrides'!$A187, F_Inputs_cyclical!$A$1:$A$243, 0), MATCH('Cyclical_after overrides'!K$1, F_Inputs_cyclical!$A$1:$BE$1, 0))="", "", INDEX(F_Inputs_cyclical!$A$1:$BE$243, MATCH('Cyclical_after overrides'!$A187, F_Inputs_cyclical!$A$1:$A$243, 0), MATCH('Cyclical_after overrides'!K$1, F_Inputs_cyclical!$A$1:$BE$1, 0))),
Cyclical_overrides!K187)</f>
        <v/>
      </c>
      <c r="L187" s="72" t="str">
        <f>IF(Cyclical_overrides!L187 = "",
IF(INDEX(F_Inputs_cyclical!$A$1:$BE$243, MATCH('Cyclical_after overrides'!$A187, F_Inputs_cyclical!$A$1:$A$243, 0), MATCH('Cyclical_after overrides'!L$1, F_Inputs_cyclical!$A$1:$BE$1, 0))="", "", INDEX(F_Inputs_cyclical!$A$1:$BE$243, MATCH('Cyclical_after overrides'!$A187, F_Inputs_cyclical!$A$1:$A$243, 0), MATCH('Cyclical_after overrides'!L$1, F_Inputs_cyclical!$A$1:$BE$1, 0))),
Cyclical_overrides!L187)</f>
        <v/>
      </c>
      <c r="M187" s="72" t="str">
        <f>IF(Cyclical_overrides!M187 = "",
IF(INDEX(F_Inputs_cyclical!$A$1:$BE$243, MATCH('Cyclical_after overrides'!$A187, F_Inputs_cyclical!$A$1:$A$243, 0), MATCH('Cyclical_after overrides'!M$1, F_Inputs_cyclical!$A$1:$BE$1, 0))="", "", INDEX(F_Inputs_cyclical!$A$1:$BE$243, MATCH('Cyclical_after overrides'!$A187, F_Inputs_cyclical!$A$1:$A$243, 0), MATCH('Cyclical_after overrides'!M$1, F_Inputs_cyclical!$A$1:$BE$1, 0))),
Cyclical_overrides!M187)</f>
        <v/>
      </c>
      <c r="N187" s="72" t="str">
        <f>IF(Cyclical_overrides!N187 = "",
IF(INDEX(F_Inputs_cyclical!$A$1:$BE$243, MATCH('Cyclical_after overrides'!$A187, F_Inputs_cyclical!$A$1:$A$243, 0), MATCH('Cyclical_after overrides'!N$1, F_Inputs_cyclical!$A$1:$BE$1, 0))="", "", INDEX(F_Inputs_cyclical!$A$1:$BE$243, MATCH('Cyclical_after overrides'!$A187, F_Inputs_cyclical!$A$1:$A$243, 0), MATCH('Cyclical_after overrides'!N$1, F_Inputs_cyclical!$A$1:$BE$1, 0))),
Cyclical_overrides!N187)</f>
        <v/>
      </c>
      <c r="O187" s="72" t="str">
        <f>IF(Cyclical_overrides!O187 = "",
IF(INDEX(F_Inputs_cyclical!$A$1:$BE$243, MATCH('Cyclical_after overrides'!$A187, F_Inputs_cyclical!$A$1:$A$243, 0), MATCH('Cyclical_after overrides'!O$1, F_Inputs_cyclical!$A$1:$BE$1, 0))="", "", INDEX(F_Inputs_cyclical!$A$1:$BE$243, MATCH('Cyclical_after overrides'!$A187, F_Inputs_cyclical!$A$1:$A$243, 0), MATCH('Cyclical_after overrides'!O$1, F_Inputs_cyclical!$A$1:$BE$1, 0))),
Cyclical_overrides!O187)</f>
        <v/>
      </c>
      <c r="P187" s="72" t="str">
        <f>IF(Cyclical_overrides!P187 = "",
IF(INDEX(F_Inputs_cyclical!$A$1:$BE$243, MATCH('Cyclical_after overrides'!$A187, F_Inputs_cyclical!$A$1:$A$243, 0), MATCH('Cyclical_after overrides'!P$1, F_Inputs_cyclical!$A$1:$BE$1, 0))="", "", INDEX(F_Inputs_cyclical!$A$1:$BE$243, MATCH('Cyclical_after overrides'!$A187, F_Inputs_cyclical!$A$1:$A$243, 0), MATCH('Cyclical_after overrides'!P$1, F_Inputs_cyclical!$A$1:$BE$1, 0))),
Cyclical_overrides!P187)</f>
        <v/>
      </c>
      <c r="Q187" s="72" t="str">
        <f>IF(Cyclical_overrides!Q187 = "",
IF(INDEX(F_Inputs_cyclical!$A$1:$BE$243, MATCH('Cyclical_after overrides'!$A187, F_Inputs_cyclical!$A$1:$A$243, 0), MATCH('Cyclical_after overrides'!Q$1, F_Inputs_cyclical!$A$1:$BE$1, 0))="", "", INDEX(F_Inputs_cyclical!$A$1:$BE$243, MATCH('Cyclical_after overrides'!$A187, F_Inputs_cyclical!$A$1:$A$243, 0), MATCH('Cyclical_after overrides'!Q$1, F_Inputs_cyclical!$A$1:$BE$1, 0))),
Cyclical_overrides!Q187)</f>
        <v/>
      </c>
      <c r="R187" s="72" t="str">
        <f>IF(Cyclical_overrides!R187 = "",
IF(INDEX(F_Inputs_cyclical!$A$1:$BE$243, MATCH('Cyclical_after overrides'!$A187, F_Inputs_cyclical!$A$1:$A$243, 0), MATCH('Cyclical_after overrides'!R$1, F_Inputs_cyclical!$A$1:$BE$1, 0))="", "", INDEX(F_Inputs_cyclical!$A$1:$BE$243, MATCH('Cyclical_after overrides'!$A187, F_Inputs_cyclical!$A$1:$A$243, 0), MATCH('Cyclical_after overrides'!R$1, F_Inputs_cyclical!$A$1:$BE$1, 0))),
Cyclical_overrides!R187)</f>
        <v/>
      </c>
      <c r="S187" s="72" t="str">
        <f>IF(Cyclical_overrides!S187 = "",
IF(INDEX(F_Inputs_cyclical!$A$1:$BE$243, MATCH('Cyclical_after overrides'!$A187, F_Inputs_cyclical!$A$1:$A$243, 0), MATCH('Cyclical_after overrides'!S$1, F_Inputs_cyclical!$A$1:$BE$1, 0))="", "", INDEX(F_Inputs_cyclical!$A$1:$BE$243, MATCH('Cyclical_after overrides'!$A187, F_Inputs_cyclical!$A$1:$A$243, 0), MATCH('Cyclical_after overrides'!S$1, F_Inputs_cyclical!$A$1:$BE$1, 0))),
Cyclical_overrides!S187)</f>
        <v/>
      </c>
      <c r="T187" s="72" t="str">
        <f>IF(Cyclical_overrides!T187 = "",
IF(INDEX(F_Inputs_cyclical!$A$1:$BE$243, MATCH('Cyclical_after overrides'!$A187, F_Inputs_cyclical!$A$1:$A$243, 0), MATCH('Cyclical_after overrides'!T$1, F_Inputs_cyclical!$A$1:$BE$1, 0))="", "", INDEX(F_Inputs_cyclical!$A$1:$BE$243, MATCH('Cyclical_after overrides'!$A187, F_Inputs_cyclical!$A$1:$A$243, 0), MATCH('Cyclical_after overrides'!T$1, F_Inputs_cyclical!$A$1:$BE$1, 0))),
Cyclical_overrides!T187)</f>
        <v/>
      </c>
      <c r="U187" s="72" t="str">
        <f>IF(Cyclical_overrides!U187 = "",
IF(INDEX(F_Inputs_cyclical!$A$1:$BE$243, MATCH('Cyclical_after overrides'!$A187, F_Inputs_cyclical!$A$1:$A$243, 0), MATCH('Cyclical_after overrides'!U$1, F_Inputs_cyclical!$A$1:$BE$1, 0))="", "", INDEX(F_Inputs_cyclical!$A$1:$BE$243, MATCH('Cyclical_after overrides'!$A187, F_Inputs_cyclical!$A$1:$A$243, 0), MATCH('Cyclical_after overrides'!U$1, F_Inputs_cyclical!$A$1:$BE$1, 0))),
Cyclical_overrides!U187)</f>
        <v/>
      </c>
      <c r="V187" s="72" t="str">
        <f>IF(Cyclical_overrides!V187 = "",
IF(INDEX(F_Inputs_cyclical!$A$1:$BE$243, MATCH('Cyclical_after overrides'!$A187, F_Inputs_cyclical!$A$1:$A$243, 0), MATCH('Cyclical_after overrides'!V$1, F_Inputs_cyclical!$A$1:$BE$1, 0))="", "", INDEX(F_Inputs_cyclical!$A$1:$BE$243, MATCH('Cyclical_after overrides'!$A187, F_Inputs_cyclical!$A$1:$A$243, 0), MATCH('Cyclical_after overrides'!V$1, F_Inputs_cyclical!$A$1:$BE$1, 0))),
Cyclical_overrides!V187)</f>
        <v/>
      </c>
      <c r="W187" s="72" t="str">
        <f>IF(Cyclical_overrides!W187 = "",
IF(INDEX(F_Inputs_cyclical!$A$1:$BE$243, MATCH('Cyclical_after overrides'!$A187, F_Inputs_cyclical!$A$1:$A$243, 0), MATCH('Cyclical_after overrides'!W$1, F_Inputs_cyclical!$A$1:$BE$1, 0))="", "", INDEX(F_Inputs_cyclical!$A$1:$BE$243, MATCH('Cyclical_after overrides'!$A187, F_Inputs_cyclical!$A$1:$A$243, 0), MATCH('Cyclical_after overrides'!W$1, F_Inputs_cyclical!$A$1:$BE$1, 0))),
Cyclical_overrides!W187)</f>
        <v/>
      </c>
      <c r="X187" s="72" t="str">
        <f>IF(Cyclical_overrides!X187 = "",
IF(INDEX(F_Inputs_cyclical!$A$1:$BE$243, MATCH('Cyclical_after overrides'!$A187, F_Inputs_cyclical!$A$1:$A$243, 0), MATCH('Cyclical_after overrides'!X$1, F_Inputs_cyclical!$A$1:$BE$1, 0))="", "", INDEX(F_Inputs_cyclical!$A$1:$BE$243, MATCH('Cyclical_after overrides'!$A187, F_Inputs_cyclical!$A$1:$A$243, 0), MATCH('Cyclical_after overrides'!X$1, F_Inputs_cyclical!$A$1:$BE$1, 0))),
Cyclical_overrides!X187)</f>
        <v/>
      </c>
      <c r="Y187" s="72" t="str">
        <f>IF(Cyclical_overrides!Y187 = "",
IF(INDEX(F_Inputs_cyclical!$A$1:$BE$243, MATCH('Cyclical_after overrides'!$A187, F_Inputs_cyclical!$A$1:$A$243, 0), MATCH('Cyclical_after overrides'!Y$1, F_Inputs_cyclical!$A$1:$BE$1, 0))="", "", INDEX(F_Inputs_cyclical!$A$1:$BE$243, MATCH('Cyclical_after overrides'!$A187, F_Inputs_cyclical!$A$1:$A$243, 0), MATCH('Cyclical_after overrides'!Y$1, F_Inputs_cyclical!$A$1:$BE$1, 0))),
Cyclical_overrides!Y187)</f>
        <v/>
      </c>
      <c r="Z187" s="72" t="str">
        <f>IF(Cyclical_overrides!Z187 = "",
IF(INDEX(F_Inputs_cyclical!$A$1:$BE$243, MATCH('Cyclical_after overrides'!$A187, F_Inputs_cyclical!$A$1:$A$243, 0), MATCH('Cyclical_after overrides'!Z$1, F_Inputs_cyclical!$A$1:$BE$1, 0))="", "", INDEX(F_Inputs_cyclical!$A$1:$BE$243, MATCH('Cyclical_after overrides'!$A187, F_Inputs_cyclical!$A$1:$A$243, 0), MATCH('Cyclical_after overrides'!Z$1, F_Inputs_cyclical!$A$1:$BE$1, 0))),
Cyclical_overrides!Z187)</f>
        <v/>
      </c>
      <c r="AA187" s="72" t="str">
        <f>IF(Cyclical_overrides!AA187 = "",
IF(INDEX(F_Inputs_cyclical!$A$1:$BE$243, MATCH('Cyclical_after overrides'!$A187, F_Inputs_cyclical!$A$1:$A$243, 0), MATCH('Cyclical_after overrides'!AA$1, F_Inputs_cyclical!$A$1:$BE$1, 0))="", "", INDEX(F_Inputs_cyclical!$A$1:$BE$243, MATCH('Cyclical_after overrides'!$A187, F_Inputs_cyclical!$A$1:$A$243, 0), MATCH('Cyclical_after overrides'!AA$1, F_Inputs_cyclical!$A$1:$BE$1, 0))),
Cyclical_overrides!AA187)</f>
        <v/>
      </c>
      <c r="AB187" s="72" t="str">
        <f>IF(Cyclical_overrides!AB187 = "",
IF(INDEX(F_Inputs_cyclical!$A$1:$BE$243, MATCH('Cyclical_after overrides'!$A187, F_Inputs_cyclical!$A$1:$A$243, 0), MATCH('Cyclical_after overrides'!AB$1, F_Inputs_cyclical!$A$1:$BE$1, 0))="", "", INDEX(F_Inputs_cyclical!$A$1:$BE$243, MATCH('Cyclical_after overrides'!$A187, F_Inputs_cyclical!$A$1:$A$243, 0), MATCH('Cyclical_after overrides'!AB$1, F_Inputs_cyclical!$A$1:$BE$1, 0))),
Cyclical_overrides!AB187)</f>
        <v/>
      </c>
      <c r="AC187" s="72" t="str">
        <f>IF(Cyclical_overrides!AC187 = "",
IF(INDEX(F_Inputs_cyclical!$A$1:$BE$243, MATCH('Cyclical_after overrides'!$A187, F_Inputs_cyclical!$A$1:$A$243, 0), MATCH('Cyclical_after overrides'!AC$1, F_Inputs_cyclical!$A$1:$BE$1, 0))="", "", INDEX(F_Inputs_cyclical!$A$1:$BE$243, MATCH('Cyclical_after overrides'!$A187, F_Inputs_cyclical!$A$1:$A$243, 0), MATCH('Cyclical_after overrides'!AC$1, F_Inputs_cyclical!$A$1:$BE$1, 0))),
Cyclical_overrides!AC187)</f>
        <v/>
      </c>
      <c r="AD187" s="72" t="str">
        <f>IF(Cyclical_overrides!AD187 = "",
IF(INDEX(F_Inputs_cyclical!$A$1:$BE$243, MATCH('Cyclical_after overrides'!$A187, F_Inputs_cyclical!$A$1:$A$243, 0), MATCH('Cyclical_after overrides'!AD$1, F_Inputs_cyclical!$A$1:$BE$1, 0))="", "", INDEX(F_Inputs_cyclical!$A$1:$BE$243, MATCH('Cyclical_after overrides'!$A187, F_Inputs_cyclical!$A$1:$A$243, 0), MATCH('Cyclical_after overrides'!AD$1, F_Inputs_cyclical!$A$1:$BE$1, 0))),
Cyclical_overrides!AD187)</f>
        <v/>
      </c>
      <c r="AE187" s="72" t="str">
        <f>IF(Cyclical_overrides!AE187 = "",
IF(INDEX(F_Inputs_cyclical!$A$1:$BE$243, MATCH('Cyclical_after overrides'!$A187, F_Inputs_cyclical!$A$1:$A$243, 0), MATCH('Cyclical_after overrides'!AE$1, F_Inputs_cyclical!$A$1:$BE$1, 0))="", "", INDEX(F_Inputs_cyclical!$A$1:$BE$243, MATCH('Cyclical_after overrides'!$A187, F_Inputs_cyclical!$A$1:$A$243, 0), MATCH('Cyclical_after overrides'!AE$1, F_Inputs_cyclical!$A$1:$BE$1, 0))),
Cyclical_overrides!AE187)</f>
        <v/>
      </c>
      <c r="AF187" s="72" t="str">
        <f>IF(Cyclical_overrides!AF187 = "",
IF(INDEX(F_Inputs_cyclical!$A$1:$BE$243, MATCH('Cyclical_after overrides'!$A187, F_Inputs_cyclical!$A$1:$A$243, 0), MATCH('Cyclical_after overrides'!AF$1, F_Inputs_cyclical!$A$1:$BE$1, 0))="", "", INDEX(F_Inputs_cyclical!$A$1:$BE$243, MATCH('Cyclical_after overrides'!$A187, F_Inputs_cyclical!$A$1:$A$243, 0), MATCH('Cyclical_after overrides'!AF$1, F_Inputs_cyclical!$A$1:$BE$1, 0))),
Cyclical_overrides!AF187)</f>
        <v/>
      </c>
      <c r="AG187" s="72" t="str">
        <f>IF(Cyclical_overrides!AG187 = "",
IF(INDEX(F_Inputs_cyclical!$A$1:$BE$243, MATCH('Cyclical_after overrides'!$A187, F_Inputs_cyclical!$A$1:$A$243, 0), MATCH('Cyclical_after overrides'!AG$1, F_Inputs_cyclical!$A$1:$BE$1, 0))="", "", INDEX(F_Inputs_cyclical!$A$1:$BE$243, MATCH('Cyclical_after overrides'!$A187, F_Inputs_cyclical!$A$1:$A$243, 0), MATCH('Cyclical_after overrides'!AG$1, F_Inputs_cyclical!$A$1:$BE$1, 0))),
Cyclical_overrides!AG187)</f>
        <v/>
      </c>
      <c r="AH187" s="72" t="str">
        <f>IF(Cyclical_overrides!AH187 = "",
IF(INDEX(F_Inputs_cyclical!$A$1:$BE$243, MATCH('Cyclical_after overrides'!$A187, F_Inputs_cyclical!$A$1:$A$243, 0), MATCH('Cyclical_after overrides'!AH$1, F_Inputs_cyclical!$A$1:$BE$1, 0))="", "", INDEX(F_Inputs_cyclical!$A$1:$BE$243, MATCH('Cyclical_after overrides'!$A187, F_Inputs_cyclical!$A$1:$A$243, 0), MATCH('Cyclical_after overrides'!AH$1, F_Inputs_cyclical!$A$1:$BE$1, 0))),
Cyclical_overrides!AH187)</f>
        <v/>
      </c>
      <c r="AI187" s="72" t="str">
        <f>IF(Cyclical_overrides!AI187 = "",
IF(INDEX(F_Inputs_cyclical!$A$1:$BE$243, MATCH('Cyclical_after overrides'!$A187, F_Inputs_cyclical!$A$1:$A$243, 0), MATCH('Cyclical_after overrides'!AI$1, F_Inputs_cyclical!$A$1:$BE$1, 0))="", "", INDEX(F_Inputs_cyclical!$A$1:$BE$243, MATCH('Cyclical_after overrides'!$A187, F_Inputs_cyclical!$A$1:$A$243, 0), MATCH('Cyclical_after overrides'!AI$1, F_Inputs_cyclical!$A$1:$BE$1, 0))),
Cyclical_overrides!AI187)</f>
        <v/>
      </c>
      <c r="AJ187" s="72" t="str">
        <f>IF(Cyclical_overrides!AJ187 = "",
IF(INDEX(F_Inputs_cyclical!$A$1:$BE$243, MATCH('Cyclical_after overrides'!$A187, F_Inputs_cyclical!$A$1:$A$243, 0), MATCH('Cyclical_after overrides'!AJ$1, F_Inputs_cyclical!$A$1:$BE$1, 0))="", "", INDEX(F_Inputs_cyclical!$A$1:$BE$243, MATCH('Cyclical_after overrides'!$A187, F_Inputs_cyclical!$A$1:$A$243, 0), MATCH('Cyclical_after overrides'!AJ$1, F_Inputs_cyclical!$A$1:$BE$1, 0))),
Cyclical_overrides!AJ187)</f>
        <v/>
      </c>
      <c r="AK187" s="72" t="str">
        <f>IF(Cyclical_overrides!AK187 = "",
IF(INDEX(F_Inputs_cyclical!$A$1:$BE$243, MATCH('Cyclical_after overrides'!$A187, F_Inputs_cyclical!$A$1:$A$243, 0), MATCH('Cyclical_after overrides'!AK$1, F_Inputs_cyclical!$A$1:$BE$1, 0))="", "", INDEX(F_Inputs_cyclical!$A$1:$BE$243, MATCH('Cyclical_after overrides'!$A187, F_Inputs_cyclical!$A$1:$A$243, 0), MATCH('Cyclical_after overrides'!AK$1, F_Inputs_cyclical!$A$1:$BE$1, 0))),
Cyclical_overrides!AK187)</f>
        <v/>
      </c>
      <c r="AL187" s="72" t="str">
        <f>IF(Cyclical_overrides!AL187 = "",
IF(INDEX(F_Inputs_cyclical!$A$1:$BE$243, MATCH('Cyclical_after overrides'!$A187, F_Inputs_cyclical!$A$1:$A$243, 0), MATCH('Cyclical_after overrides'!AL$1, F_Inputs_cyclical!$A$1:$BE$1, 0))="", "", INDEX(F_Inputs_cyclical!$A$1:$BE$243, MATCH('Cyclical_after overrides'!$A187, F_Inputs_cyclical!$A$1:$A$243, 0), MATCH('Cyclical_after overrides'!AL$1, F_Inputs_cyclical!$A$1:$BE$1, 0))),
Cyclical_overrides!AL187)</f>
        <v/>
      </c>
      <c r="AM187" s="72" t="str">
        <f>IF(Cyclical_overrides!AM187 = "",
IF(INDEX(F_Inputs_cyclical!$A$1:$BE$243, MATCH('Cyclical_after overrides'!$A187, F_Inputs_cyclical!$A$1:$A$243, 0), MATCH('Cyclical_after overrides'!AM$1, F_Inputs_cyclical!$A$1:$BE$1, 0))="", "", INDEX(F_Inputs_cyclical!$A$1:$BE$243, MATCH('Cyclical_after overrides'!$A187, F_Inputs_cyclical!$A$1:$A$243, 0), MATCH('Cyclical_after overrides'!AM$1, F_Inputs_cyclical!$A$1:$BE$1, 0))),
Cyclical_overrides!AM187)</f>
        <v/>
      </c>
      <c r="AN187" s="72" t="str">
        <f>IF(Cyclical_overrides!AN187 = "",
IF(INDEX(F_Inputs_cyclical!$A$1:$BE$243, MATCH('Cyclical_after overrides'!$A187, F_Inputs_cyclical!$A$1:$A$243, 0), MATCH('Cyclical_after overrides'!AN$1, F_Inputs_cyclical!$A$1:$BE$1, 0))="", "", INDEX(F_Inputs_cyclical!$A$1:$BE$243, MATCH('Cyclical_after overrides'!$A187, F_Inputs_cyclical!$A$1:$A$243, 0), MATCH('Cyclical_after overrides'!AN$1, F_Inputs_cyclical!$A$1:$BE$1, 0))),
Cyclical_overrides!AN187)</f>
        <v/>
      </c>
      <c r="AO187" s="72" t="str">
        <f>IF(Cyclical_overrides!AO187 = "",
IF(INDEX(F_Inputs_cyclical!$A$1:$BE$243, MATCH('Cyclical_after overrides'!$A187, F_Inputs_cyclical!$A$1:$A$243, 0), MATCH('Cyclical_after overrides'!AO$1, F_Inputs_cyclical!$A$1:$BE$1, 0))="", "", INDEX(F_Inputs_cyclical!$A$1:$BE$243, MATCH('Cyclical_after overrides'!$A187, F_Inputs_cyclical!$A$1:$A$243, 0), MATCH('Cyclical_after overrides'!AO$1, F_Inputs_cyclical!$A$1:$BE$1, 0))),
Cyclical_overrides!AO187)</f>
        <v/>
      </c>
      <c r="AP187" s="72" t="str">
        <f>IF(Cyclical_overrides!AP187 = "",
IF(INDEX(F_Inputs_cyclical!$A$1:$BE$243, MATCH('Cyclical_after overrides'!$A187, F_Inputs_cyclical!$A$1:$A$243, 0), MATCH('Cyclical_after overrides'!AP$1, F_Inputs_cyclical!$A$1:$BE$1, 0))="", "", INDEX(F_Inputs_cyclical!$A$1:$BE$243, MATCH('Cyclical_after overrides'!$A187, F_Inputs_cyclical!$A$1:$A$243, 0), MATCH('Cyclical_after overrides'!AP$1, F_Inputs_cyclical!$A$1:$BE$1, 0))),
Cyclical_overrides!AP187)</f>
        <v/>
      </c>
      <c r="AQ187" s="72" t="str">
        <f>IF(Cyclical_overrides!AQ187 = "",
IF(INDEX(F_Inputs_cyclical!$A$1:$BE$243, MATCH('Cyclical_after overrides'!$A187, F_Inputs_cyclical!$A$1:$A$243, 0), MATCH('Cyclical_after overrides'!AQ$1, F_Inputs_cyclical!$A$1:$BE$1, 0))="", "", INDEX(F_Inputs_cyclical!$A$1:$BE$243, MATCH('Cyclical_after overrides'!$A187, F_Inputs_cyclical!$A$1:$A$243, 0), MATCH('Cyclical_after overrides'!AQ$1, F_Inputs_cyclical!$A$1:$BE$1, 0))),
Cyclical_overrides!AQ187)</f>
        <v/>
      </c>
      <c r="AR187" s="72" t="str">
        <f>IF(Cyclical_overrides!AR187 = "",
IF(INDEX(F_Inputs_cyclical!$A$1:$BE$243, MATCH('Cyclical_after overrides'!$A187, F_Inputs_cyclical!$A$1:$A$243, 0), MATCH('Cyclical_after overrides'!AR$1, F_Inputs_cyclical!$A$1:$BE$1, 0))="", "", INDEX(F_Inputs_cyclical!$A$1:$BE$243, MATCH('Cyclical_after overrides'!$A187, F_Inputs_cyclical!$A$1:$A$243, 0), MATCH('Cyclical_after overrides'!AR$1, F_Inputs_cyclical!$A$1:$BE$1, 0))),
Cyclical_overrides!AR187)</f>
        <v/>
      </c>
      <c r="AS187" s="72" t="str">
        <f>IF(Cyclical_overrides!AS187 = "",
IF(INDEX(F_Inputs_cyclical!$A$1:$BE$243, MATCH('Cyclical_after overrides'!$A187, F_Inputs_cyclical!$A$1:$A$243, 0), MATCH('Cyclical_after overrides'!AS$1, F_Inputs_cyclical!$A$1:$BE$1, 0))="", "", INDEX(F_Inputs_cyclical!$A$1:$BE$243, MATCH('Cyclical_after overrides'!$A187, F_Inputs_cyclical!$A$1:$A$243, 0), MATCH('Cyclical_after overrides'!AS$1, F_Inputs_cyclical!$A$1:$BE$1, 0))),
Cyclical_overrides!AS187)</f>
        <v/>
      </c>
      <c r="AT187" s="72" t="str">
        <f>IF(Cyclical_overrides!AT187 = "",
IF(INDEX(F_Inputs_cyclical!$A$1:$BE$243, MATCH('Cyclical_after overrides'!$A187, F_Inputs_cyclical!$A$1:$A$243, 0), MATCH('Cyclical_after overrides'!AT$1, F_Inputs_cyclical!$A$1:$BE$1, 0))="", "", INDEX(F_Inputs_cyclical!$A$1:$BE$243, MATCH('Cyclical_after overrides'!$A187, F_Inputs_cyclical!$A$1:$A$243, 0), MATCH('Cyclical_after overrides'!AT$1, F_Inputs_cyclical!$A$1:$BE$1, 0))),
Cyclical_overrides!AT187)</f>
        <v/>
      </c>
      <c r="AU187" s="72" t="str">
        <f>IF(Cyclical_overrides!AU187 = "",
IF(INDEX(F_Inputs_cyclical!$A$1:$BE$243, MATCH('Cyclical_after overrides'!$A187, F_Inputs_cyclical!$A$1:$A$243, 0), MATCH('Cyclical_after overrides'!AU$1, F_Inputs_cyclical!$A$1:$BE$1, 0))="", "", INDEX(F_Inputs_cyclical!$A$1:$BE$243, MATCH('Cyclical_after overrides'!$A187, F_Inputs_cyclical!$A$1:$A$243, 0), MATCH('Cyclical_after overrides'!AU$1, F_Inputs_cyclical!$A$1:$BE$1, 0))),
Cyclical_overrides!AU187)</f>
        <v/>
      </c>
      <c r="AV187" s="72" t="str">
        <f>IF(Cyclical_overrides!AV187 = "",
IF(INDEX(F_Inputs_cyclical!$A$1:$BE$243, MATCH('Cyclical_after overrides'!$A187, F_Inputs_cyclical!$A$1:$A$243, 0), MATCH('Cyclical_after overrides'!AV$1, F_Inputs_cyclical!$A$1:$BE$1, 0))="", "", INDEX(F_Inputs_cyclical!$A$1:$BE$243, MATCH('Cyclical_after overrides'!$A187, F_Inputs_cyclical!$A$1:$A$243, 0), MATCH('Cyclical_after overrides'!AV$1, F_Inputs_cyclical!$A$1:$BE$1, 0))),
Cyclical_overrides!AV187)</f>
        <v/>
      </c>
      <c r="AW187" s="72">
        <f>IF(Cyclical_overrides!AW187 = "",
IF(INDEX(F_Inputs_cyclical!$A$1:$BE$243, MATCH('Cyclical_after overrides'!$A187, F_Inputs_cyclical!$A$1:$A$243, 0), MATCH('Cyclical_after overrides'!AW$1, F_Inputs_cyclical!$A$1:$BE$1, 0))="", "", INDEX(F_Inputs_cyclical!$A$1:$BE$243, MATCH('Cyclical_after overrides'!$A187, F_Inputs_cyclical!$A$1:$A$243, 0), MATCH('Cyclical_after overrides'!AW$1, F_Inputs_cyclical!$A$1:$BE$1, 0))),
Cyclical_overrides!AW187)</f>
        <v>1.1277018254028868</v>
      </c>
      <c r="AX187" s="72">
        <f>IF(Cyclical_overrides!AX187 = "",
IF(INDEX(F_Inputs_cyclical!$A$1:$BE$243, MATCH('Cyclical_after overrides'!$A187, F_Inputs_cyclical!$A$1:$A$243, 0), MATCH('Cyclical_after overrides'!AX$1, F_Inputs_cyclical!$A$1:$BE$1, 0))="", "", INDEX(F_Inputs_cyclical!$A$1:$BE$243, MATCH('Cyclical_after overrides'!$A187, F_Inputs_cyclical!$A$1:$A$243, 0), MATCH('Cyclical_after overrides'!AX$1, F_Inputs_cyclical!$A$1:$BE$1, 0))),
Cyclical_overrides!AX187)</f>
        <v>22.676507786814405</v>
      </c>
      <c r="AY187" s="72">
        <f>IF(Cyclical_overrides!AY187 = "",
IF(INDEX(F_Inputs_cyclical!$A$1:$BE$243, MATCH('Cyclical_after overrides'!$A187, F_Inputs_cyclical!$A$1:$A$243, 0), MATCH('Cyclical_after overrides'!AY$1, F_Inputs_cyclical!$A$1:$BE$1, 0))="", "", INDEX(F_Inputs_cyclical!$A$1:$BE$243, MATCH('Cyclical_after overrides'!$A187, F_Inputs_cyclical!$A$1:$A$243, 0), MATCH('Cyclical_after overrides'!AY$1, F_Inputs_cyclical!$A$1:$BE$1, 0))),
Cyclical_overrides!AY187)</f>
        <v>136.51663259629873</v>
      </c>
      <c r="AZ187" s="72">
        <f>IF(Cyclical_overrides!AZ187 = "",
IF(INDEX(F_Inputs_cyclical!$A$1:$BE$243, MATCH('Cyclical_after overrides'!$A187, F_Inputs_cyclical!$A$1:$A$243, 0), MATCH('Cyclical_after overrides'!AZ$1, F_Inputs_cyclical!$A$1:$BE$1, 0))="", "", INDEX(F_Inputs_cyclical!$A$1:$BE$243, MATCH('Cyclical_after overrides'!$A187, F_Inputs_cyclical!$A$1:$A$243, 0), MATCH('Cyclical_after overrides'!AZ$1, F_Inputs_cyclical!$A$1:$BE$1, 0))),
Cyclical_overrides!AZ187)</f>
        <v>2.0192576263655435</v>
      </c>
      <c r="BA187" s="72">
        <f>IF(Cyclical_overrides!BA187 = "",
IF(INDEX(F_Inputs_cyclical!$A$1:$BE$243, MATCH('Cyclical_after overrides'!$A187, F_Inputs_cyclical!$A$1:$A$243, 0), MATCH('Cyclical_after overrides'!BA$1, F_Inputs_cyclical!$A$1:$BE$1, 0))="", "", INDEX(F_Inputs_cyclical!$A$1:$BE$243, MATCH('Cyclical_after overrides'!$A187, F_Inputs_cyclical!$A$1:$A$243, 0), MATCH('Cyclical_after overrides'!BA$1, F_Inputs_cyclical!$A$1:$BE$1, 0))),
Cyclical_overrides!BA187)</f>
        <v>13.142066780015274</v>
      </c>
      <c r="BB187" s="72">
        <f>IF(Cyclical_overrides!BB187 = "",
IF(INDEX(F_Inputs_cyclical!$A$1:$BE$243, MATCH('Cyclical_after overrides'!$A187, F_Inputs_cyclical!$A$1:$A$243, 0), MATCH('Cyclical_after overrides'!BB$1, F_Inputs_cyclical!$A$1:$BE$1, 0))="", "", INDEX(F_Inputs_cyclical!$A$1:$BE$243, MATCH('Cyclical_after overrides'!$A187, F_Inputs_cyclical!$A$1:$A$243, 0), MATCH('Cyclical_after overrides'!BB$1, F_Inputs_cyclical!$A$1:$BE$1, 0))),
Cyclical_overrides!BB187)</f>
        <v>13.142066780015274</v>
      </c>
      <c r="BC187" s="72">
        <f>IF(Cyclical_overrides!BC187 = "",
IF(INDEX(F_Inputs_cyclical!$A$1:$BE$243, MATCH('Cyclical_after overrides'!$A187, F_Inputs_cyclical!$A$1:$A$243, 0), MATCH('Cyclical_after overrides'!BC$1, F_Inputs_cyclical!$A$1:$BE$1, 0))="", "", INDEX(F_Inputs_cyclical!$A$1:$BE$243, MATCH('Cyclical_after overrides'!$A187, F_Inputs_cyclical!$A$1:$A$243, 0), MATCH('Cyclical_after overrides'!BC$1, F_Inputs_cyclical!$A$1:$BE$1, 0))),
Cyclical_overrides!BC187)</f>
        <v>7.7530529047010797</v>
      </c>
      <c r="BD187" s="72">
        <f>IF(Cyclical_overrides!BD187 = "",
IF(INDEX(F_Inputs_cyclical!$A$1:$BE$243, MATCH('Cyclical_after overrides'!$A187, F_Inputs_cyclical!$A$1:$A$243, 0), MATCH('Cyclical_after overrides'!BD$1, F_Inputs_cyclical!$A$1:$BE$1, 0))="", "", INDEX(F_Inputs_cyclical!$A$1:$BE$243, MATCH('Cyclical_after overrides'!$A187, F_Inputs_cyclical!$A$1:$A$243, 0), MATCH('Cyclical_after overrides'!BD$1, F_Inputs_cyclical!$A$1:$BE$1, 0))),
Cyclical_overrides!BD187)</f>
        <v>0</v>
      </c>
      <c r="BE187" s="194"/>
    </row>
    <row r="188" spans="1:57" x14ac:dyDescent="0.4">
      <c r="A188" s="63" t="str">
        <f t="shared" si="2"/>
        <v>DVW22</v>
      </c>
      <c r="B188" s="63" t="s">
        <v>445</v>
      </c>
      <c r="C188" s="63" t="s">
        <v>259</v>
      </c>
      <c r="D188" s="72" t="str">
        <f>IF(Cyclical_overrides!D188 = "",
IF(INDEX(F_Inputs_cyclical!$A$1:$BE$243, MATCH('Cyclical_after overrides'!$A188, F_Inputs_cyclical!$A$1:$A$243, 0), MATCH('Cyclical_after overrides'!D$1, F_Inputs_cyclical!$A$1:$BE$1, 0))="", "", INDEX(F_Inputs_cyclical!$A$1:$BE$243, MATCH('Cyclical_after overrides'!$A188, F_Inputs_cyclical!$A$1:$A$243, 0), MATCH('Cyclical_after overrides'!D$1, F_Inputs_cyclical!$A$1:$BE$1, 0))),
Cyclical_overrides!D188)</f>
        <v/>
      </c>
      <c r="E188" s="72" t="str">
        <f>IF(Cyclical_overrides!E188 = "",
IF(INDEX(F_Inputs_cyclical!$A$1:$BE$243, MATCH('Cyclical_after overrides'!$A188, F_Inputs_cyclical!$A$1:$A$243, 0), MATCH('Cyclical_after overrides'!E$1, F_Inputs_cyclical!$A$1:$BE$1, 0))="", "", INDEX(F_Inputs_cyclical!$A$1:$BE$243, MATCH('Cyclical_after overrides'!$A188, F_Inputs_cyclical!$A$1:$A$243, 0), MATCH('Cyclical_after overrides'!E$1, F_Inputs_cyclical!$A$1:$BE$1, 0))),
Cyclical_overrides!E188)</f>
        <v/>
      </c>
      <c r="F188" s="72" t="str">
        <f>IF(Cyclical_overrides!F188 = "",
IF(INDEX(F_Inputs_cyclical!$A$1:$BE$243, MATCH('Cyclical_after overrides'!$A188, F_Inputs_cyclical!$A$1:$A$243, 0), MATCH('Cyclical_after overrides'!F$1, F_Inputs_cyclical!$A$1:$BE$1, 0))="", "", INDEX(F_Inputs_cyclical!$A$1:$BE$243, MATCH('Cyclical_after overrides'!$A188, F_Inputs_cyclical!$A$1:$A$243, 0), MATCH('Cyclical_after overrides'!F$1, F_Inputs_cyclical!$A$1:$BE$1, 0))),
Cyclical_overrides!F188)</f>
        <v/>
      </c>
      <c r="G188" s="72" t="str">
        <f>IF(Cyclical_overrides!G188 = "",
IF(INDEX(F_Inputs_cyclical!$A$1:$BE$243, MATCH('Cyclical_after overrides'!$A188, F_Inputs_cyclical!$A$1:$A$243, 0), MATCH('Cyclical_after overrides'!G$1, F_Inputs_cyclical!$A$1:$BE$1, 0))="", "", INDEX(F_Inputs_cyclical!$A$1:$BE$243, MATCH('Cyclical_after overrides'!$A188, F_Inputs_cyclical!$A$1:$A$243, 0), MATCH('Cyclical_after overrides'!G$1, F_Inputs_cyclical!$A$1:$BE$1, 0))),
Cyclical_overrides!G188)</f>
        <v/>
      </c>
      <c r="H188" s="72" t="str">
        <f>IF(Cyclical_overrides!H188 = "",
IF(INDEX(F_Inputs_cyclical!$A$1:$BE$243, MATCH('Cyclical_after overrides'!$A188, F_Inputs_cyclical!$A$1:$A$243, 0), MATCH('Cyclical_after overrides'!H$1, F_Inputs_cyclical!$A$1:$BE$1, 0))="", "", INDEX(F_Inputs_cyclical!$A$1:$BE$243, MATCH('Cyclical_after overrides'!$A188, F_Inputs_cyclical!$A$1:$A$243, 0), MATCH('Cyclical_after overrides'!H$1, F_Inputs_cyclical!$A$1:$BE$1, 0))),
Cyclical_overrides!H188)</f>
        <v/>
      </c>
      <c r="I188" s="72" t="str">
        <f>IF(Cyclical_overrides!I188 = "",
IF(INDEX(F_Inputs_cyclical!$A$1:$BE$243, MATCH('Cyclical_after overrides'!$A188, F_Inputs_cyclical!$A$1:$A$243, 0), MATCH('Cyclical_after overrides'!I$1, F_Inputs_cyclical!$A$1:$BE$1, 0))="", "", INDEX(F_Inputs_cyclical!$A$1:$BE$243, MATCH('Cyclical_after overrides'!$A188, F_Inputs_cyclical!$A$1:$A$243, 0), MATCH('Cyclical_after overrides'!I$1, F_Inputs_cyclical!$A$1:$BE$1, 0))),
Cyclical_overrides!I188)</f>
        <v/>
      </c>
      <c r="J188" s="72" t="str">
        <f>IF(Cyclical_overrides!J188 = "",
IF(INDEX(F_Inputs_cyclical!$A$1:$BE$243, MATCH('Cyclical_after overrides'!$A188, F_Inputs_cyclical!$A$1:$A$243, 0), MATCH('Cyclical_after overrides'!J$1, F_Inputs_cyclical!$A$1:$BE$1, 0))="", "", INDEX(F_Inputs_cyclical!$A$1:$BE$243, MATCH('Cyclical_after overrides'!$A188, F_Inputs_cyclical!$A$1:$A$243, 0), MATCH('Cyclical_after overrides'!J$1, F_Inputs_cyclical!$A$1:$BE$1, 0))),
Cyclical_overrides!J188)</f>
        <v/>
      </c>
      <c r="K188" s="72" t="str">
        <f>IF(Cyclical_overrides!K188 = "",
IF(INDEX(F_Inputs_cyclical!$A$1:$BE$243, MATCH('Cyclical_after overrides'!$A188, F_Inputs_cyclical!$A$1:$A$243, 0), MATCH('Cyclical_after overrides'!K$1, F_Inputs_cyclical!$A$1:$BE$1, 0))="", "", INDEX(F_Inputs_cyclical!$A$1:$BE$243, MATCH('Cyclical_after overrides'!$A188, F_Inputs_cyclical!$A$1:$A$243, 0), MATCH('Cyclical_after overrides'!K$1, F_Inputs_cyclical!$A$1:$BE$1, 0))),
Cyclical_overrides!K188)</f>
        <v/>
      </c>
      <c r="L188" s="72" t="str">
        <f>IF(Cyclical_overrides!L188 = "",
IF(INDEX(F_Inputs_cyclical!$A$1:$BE$243, MATCH('Cyclical_after overrides'!$A188, F_Inputs_cyclical!$A$1:$A$243, 0), MATCH('Cyclical_after overrides'!L$1, F_Inputs_cyclical!$A$1:$BE$1, 0))="", "", INDEX(F_Inputs_cyclical!$A$1:$BE$243, MATCH('Cyclical_after overrides'!$A188, F_Inputs_cyclical!$A$1:$A$243, 0), MATCH('Cyclical_after overrides'!L$1, F_Inputs_cyclical!$A$1:$BE$1, 0))),
Cyclical_overrides!L188)</f>
        <v/>
      </c>
      <c r="M188" s="72" t="str">
        <f>IF(Cyclical_overrides!M188 = "",
IF(INDEX(F_Inputs_cyclical!$A$1:$BE$243, MATCH('Cyclical_after overrides'!$A188, F_Inputs_cyclical!$A$1:$A$243, 0), MATCH('Cyclical_after overrides'!M$1, F_Inputs_cyclical!$A$1:$BE$1, 0))="", "", INDEX(F_Inputs_cyclical!$A$1:$BE$243, MATCH('Cyclical_after overrides'!$A188, F_Inputs_cyclical!$A$1:$A$243, 0), MATCH('Cyclical_after overrides'!M$1, F_Inputs_cyclical!$A$1:$BE$1, 0))),
Cyclical_overrides!M188)</f>
        <v/>
      </c>
      <c r="N188" s="72" t="str">
        <f>IF(Cyclical_overrides!N188 = "",
IF(INDEX(F_Inputs_cyclical!$A$1:$BE$243, MATCH('Cyclical_after overrides'!$A188, F_Inputs_cyclical!$A$1:$A$243, 0), MATCH('Cyclical_after overrides'!N$1, F_Inputs_cyclical!$A$1:$BE$1, 0))="", "", INDEX(F_Inputs_cyclical!$A$1:$BE$243, MATCH('Cyclical_after overrides'!$A188, F_Inputs_cyclical!$A$1:$A$243, 0), MATCH('Cyclical_after overrides'!N$1, F_Inputs_cyclical!$A$1:$BE$1, 0))),
Cyclical_overrides!N188)</f>
        <v/>
      </c>
      <c r="O188" s="72" t="str">
        <f>IF(Cyclical_overrides!O188 = "",
IF(INDEX(F_Inputs_cyclical!$A$1:$BE$243, MATCH('Cyclical_after overrides'!$A188, F_Inputs_cyclical!$A$1:$A$243, 0), MATCH('Cyclical_after overrides'!O$1, F_Inputs_cyclical!$A$1:$BE$1, 0))="", "", INDEX(F_Inputs_cyclical!$A$1:$BE$243, MATCH('Cyclical_after overrides'!$A188, F_Inputs_cyclical!$A$1:$A$243, 0), MATCH('Cyclical_after overrides'!O$1, F_Inputs_cyclical!$A$1:$BE$1, 0))),
Cyclical_overrides!O188)</f>
        <v/>
      </c>
      <c r="P188" s="72" t="str">
        <f>IF(Cyclical_overrides!P188 = "",
IF(INDEX(F_Inputs_cyclical!$A$1:$BE$243, MATCH('Cyclical_after overrides'!$A188, F_Inputs_cyclical!$A$1:$A$243, 0), MATCH('Cyclical_after overrides'!P$1, F_Inputs_cyclical!$A$1:$BE$1, 0))="", "", INDEX(F_Inputs_cyclical!$A$1:$BE$243, MATCH('Cyclical_after overrides'!$A188, F_Inputs_cyclical!$A$1:$A$243, 0), MATCH('Cyclical_after overrides'!P$1, F_Inputs_cyclical!$A$1:$BE$1, 0))),
Cyclical_overrides!P188)</f>
        <v/>
      </c>
      <c r="Q188" s="72" t="str">
        <f>IF(Cyclical_overrides!Q188 = "",
IF(INDEX(F_Inputs_cyclical!$A$1:$BE$243, MATCH('Cyclical_after overrides'!$A188, F_Inputs_cyclical!$A$1:$A$243, 0), MATCH('Cyclical_after overrides'!Q$1, F_Inputs_cyclical!$A$1:$BE$1, 0))="", "", INDEX(F_Inputs_cyclical!$A$1:$BE$243, MATCH('Cyclical_after overrides'!$A188, F_Inputs_cyclical!$A$1:$A$243, 0), MATCH('Cyclical_after overrides'!Q$1, F_Inputs_cyclical!$A$1:$BE$1, 0))),
Cyclical_overrides!Q188)</f>
        <v/>
      </c>
      <c r="R188" s="72" t="str">
        <f>IF(Cyclical_overrides!R188 = "",
IF(INDEX(F_Inputs_cyclical!$A$1:$BE$243, MATCH('Cyclical_after overrides'!$A188, F_Inputs_cyclical!$A$1:$A$243, 0), MATCH('Cyclical_after overrides'!R$1, F_Inputs_cyclical!$A$1:$BE$1, 0))="", "", INDEX(F_Inputs_cyclical!$A$1:$BE$243, MATCH('Cyclical_after overrides'!$A188, F_Inputs_cyclical!$A$1:$A$243, 0), MATCH('Cyclical_after overrides'!R$1, F_Inputs_cyclical!$A$1:$BE$1, 0))),
Cyclical_overrides!R188)</f>
        <v/>
      </c>
      <c r="S188" s="72" t="str">
        <f>IF(Cyclical_overrides!S188 = "",
IF(INDEX(F_Inputs_cyclical!$A$1:$BE$243, MATCH('Cyclical_after overrides'!$A188, F_Inputs_cyclical!$A$1:$A$243, 0), MATCH('Cyclical_after overrides'!S$1, F_Inputs_cyclical!$A$1:$BE$1, 0))="", "", INDEX(F_Inputs_cyclical!$A$1:$BE$243, MATCH('Cyclical_after overrides'!$A188, F_Inputs_cyclical!$A$1:$A$243, 0), MATCH('Cyclical_after overrides'!S$1, F_Inputs_cyclical!$A$1:$BE$1, 0))),
Cyclical_overrides!S188)</f>
        <v/>
      </c>
      <c r="T188" s="72" t="str">
        <f>IF(Cyclical_overrides!T188 = "",
IF(INDEX(F_Inputs_cyclical!$A$1:$BE$243, MATCH('Cyclical_after overrides'!$A188, F_Inputs_cyclical!$A$1:$A$243, 0), MATCH('Cyclical_after overrides'!T$1, F_Inputs_cyclical!$A$1:$BE$1, 0))="", "", INDEX(F_Inputs_cyclical!$A$1:$BE$243, MATCH('Cyclical_after overrides'!$A188, F_Inputs_cyclical!$A$1:$A$243, 0), MATCH('Cyclical_after overrides'!T$1, F_Inputs_cyclical!$A$1:$BE$1, 0))),
Cyclical_overrides!T188)</f>
        <v/>
      </c>
      <c r="U188" s="72" t="str">
        <f>IF(Cyclical_overrides!U188 = "",
IF(INDEX(F_Inputs_cyclical!$A$1:$BE$243, MATCH('Cyclical_after overrides'!$A188, F_Inputs_cyclical!$A$1:$A$243, 0), MATCH('Cyclical_after overrides'!U$1, F_Inputs_cyclical!$A$1:$BE$1, 0))="", "", INDEX(F_Inputs_cyclical!$A$1:$BE$243, MATCH('Cyclical_after overrides'!$A188, F_Inputs_cyclical!$A$1:$A$243, 0), MATCH('Cyclical_after overrides'!U$1, F_Inputs_cyclical!$A$1:$BE$1, 0))),
Cyclical_overrides!U188)</f>
        <v/>
      </c>
      <c r="V188" s="72" t="str">
        <f>IF(Cyclical_overrides!V188 = "",
IF(INDEX(F_Inputs_cyclical!$A$1:$BE$243, MATCH('Cyclical_after overrides'!$A188, F_Inputs_cyclical!$A$1:$A$243, 0), MATCH('Cyclical_after overrides'!V$1, F_Inputs_cyclical!$A$1:$BE$1, 0))="", "", INDEX(F_Inputs_cyclical!$A$1:$BE$243, MATCH('Cyclical_after overrides'!$A188, F_Inputs_cyclical!$A$1:$A$243, 0), MATCH('Cyclical_after overrides'!V$1, F_Inputs_cyclical!$A$1:$BE$1, 0))),
Cyclical_overrides!V188)</f>
        <v/>
      </c>
      <c r="W188" s="72" t="str">
        <f>IF(Cyclical_overrides!W188 = "",
IF(INDEX(F_Inputs_cyclical!$A$1:$BE$243, MATCH('Cyclical_after overrides'!$A188, F_Inputs_cyclical!$A$1:$A$243, 0), MATCH('Cyclical_after overrides'!W$1, F_Inputs_cyclical!$A$1:$BE$1, 0))="", "", INDEX(F_Inputs_cyclical!$A$1:$BE$243, MATCH('Cyclical_after overrides'!$A188, F_Inputs_cyclical!$A$1:$A$243, 0), MATCH('Cyclical_after overrides'!W$1, F_Inputs_cyclical!$A$1:$BE$1, 0))),
Cyclical_overrides!W188)</f>
        <v/>
      </c>
      <c r="X188" s="72" t="str">
        <f>IF(Cyclical_overrides!X188 = "",
IF(INDEX(F_Inputs_cyclical!$A$1:$BE$243, MATCH('Cyclical_after overrides'!$A188, F_Inputs_cyclical!$A$1:$A$243, 0), MATCH('Cyclical_after overrides'!X$1, F_Inputs_cyclical!$A$1:$BE$1, 0))="", "", INDEX(F_Inputs_cyclical!$A$1:$BE$243, MATCH('Cyclical_after overrides'!$A188, F_Inputs_cyclical!$A$1:$A$243, 0), MATCH('Cyclical_after overrides'!X$1, F_Inputs_cyclical!$A$1:$BE$1, 0))),
Cyclical_overrides!X188)</f>
        <v/>
      </c>
      <c r="Y188" s="72" t="str">
        <f>IF(Cyclical_overrides!Y188 = "",
IF(INDEX(F_Inputs_cyclical!$A$1:$BE$243, MATCH('Cyclical_after overrides'!$A188, F_Inputs_cyclical!$A$1:$A$243, 0), MATCH('Cyclical_after overrides'!Y$1, F_Inputs_cyclical!$A$1:$BE$1, 0))="", "", INDEX(F_Inputs_cyclical!$A$1:$BE$243, MATCH('Cyclical_after overrides'!$A188, F_Inputs_cyclical!$A$1:$A$243, 0), MATCH('Cyclical_after overrides'!Y$1, F_Inputs_cyclical!$A$1:$BE$1, 0))),
Cyclical_overrides!Y188)</f>
        <v/>
      </c>
      <c r="Z188" s="72" t="str">
        <f>IF(Cyclical_overrides!Z188 = "",
IF(INDEX(F_Inputs_cyclical!$A$1:$BE$243, MATCH('Cyclical_after overrides'!$A188, F_Inputs_cyclical!$A$1:$A$243, 0), MATCH('Cyclical_after overrides'!Z$1, F_Inputs_cyclical!$A$1:$BE$1, 0))="", "", INDEX(F_Inputs_cyclical!$A$1:$BE$243, MATCH('Cyclical_after overrides'!$A188, F_Inputs_cyclical!$A$1:$A$243, 0), MATCH('Cyclical_after overrides'!Z$1, F_Inputs_cyclical!$A$1:$BE$1, 0))),
Cyclical_overrides!Z188)</f>
        <v/>
      </c>
      <c r="AA188" s="72" t="str">
        <f>IF(Cyclical_overrides!AA188 = "",
IF(INDEX(F_Inputs_cyclical!$A$1:$BE$243, MATCH('Cyclical_after overrides'!$A188, F_Inputs_cyclical!$A$1:$A$243, 0), MATCH('Cyclical_after overrides'!AA$1, F_Inputs_cyclical!$A$1:$BE$1, 0))="", "", INDEX(F_Inputs_cyclical!$A$1:$BE$243, MATCH('Cyclical_after overrides'!$A188, F_Inputs_cyclical!$A$1:$A$243, 0), MATCH('Cyclical_after overrides'!AA$1, F_Inputs_cyclical!$A$1:$BE$1, 0))),
Cyclical_overrides!AA188)</f>
        <v/>
      </c>
      <c r="AB188" s="72" t="str">
        <f>IF(Cyclical_overrides!AB188 = "",
IF(INDEX(F_Inputs_cyclical!$A$1:$BE$243, MATCH('Cyclical_after overrides'!$A188, F_Inputs_cyclical!$A$1:$A$243, 0), MATCH('Cyclical_after overrides'!AB$1, F_Inputs_cyclical!$A$1:$BE$1, 0))="", "", INDEX(F_Inputs_cyclical!$A$1:$BE$243, MATCH('Cyclical_after overrides'!$A188, F_Inputs_cyclical!$A$1:$A$243, 0), MATCH('Cyclical_after overrides'!AB$1, F_Inputs_cyclical!$A$1:$BE$1, 0))),
Cyclical_overrides!AB188)</f>
        <v/>
      </c>
      <c r="AC188" s="72" t="str">
        <f>IF(Cyclical_overrides!AC188 = "",
IF(INDEX(F_Inputs_cyclical!$A$1:$BE$243, MATCH('Cyclical_after overrides'!$A188, F_Inputs_cyclical!$A$1:$A$243, 0), MATCH('Cyclical_after overrides'!AC$1, F_Inputs_cyclical!$A$1:$BE$1, 0))="", "", INDEX(F_Inputs_cyclical!$A$1:$BE$243, MATCH('Cyclical_after overrides'!$A188, F_Inputs_cyclical!$A$1:$A$243, 0), MATCH('Cyclical_after overrides'!AC$1, F_Inputs_cyclical!$A$1:$BE$1, 0))),
Cyclical_overrides!AC188)</f>
        <v/>
      </c>
      <c r="AD188" s="72" t="str">
        <f>IF(Cyclical_overrides!AD188 = "",
IF(INDEX(F_Inputs_cyclical!$A$1:$BE$243, MATCH('Cyclical_after overrides'!$A188, F_Inputs_cyclical!$A$1:$A$243, 0), MATCH('Cyclical_after overrides'!AD$1, F_Inputs_cyclical!$A$1:$BE$1, 0))="", "", INDEX(F_Inputs_cyclical!$A$1:$BE$243, MATCH('Cyclical_after overrides'!$A188, F_Inputs_cyclical!$A$1:$A$243, 0), MATCH('Cyclical_after overrides'!AD$1, F_Inputs_cyclical!$A$1:$BE$1, 0))),
Cyclical_overrides!AD188)</f>
        <v/>
      </c>
      <c r="AE188" s="72" t="str">
        <f>IF(Cyclical_overrides!AE188 = "",
IF(INDEX(F_Inputs_cyclical!$A$1:$BE$243, MATCH('Cyclical_after overrides'!$A188, F_Inputs_cyclical!$A$1:$A$243, 0), MATCH('Cyclical_after overrides'!AE$1, F_Inputs_cyclical!$A$1:$BE$1, 0))="", "", INDEX(F_Inputs_cyclical!$A$1:$BE$243, MATCH('Cyclical_after overrides'!$A188, F_Inputs_cyclical!$A$1:$A$243, 0), MATCH('Cyclical_after overrides'!AE$1, F_Inputs_cyclical!$A$1:$BE$1, 0))),
Cyclical_overrides!AE188)</f>
        <v/>
      </c>
      <c r="AF188" s="72" t="str">
        <f>IF(Cyclical_overrides!AF188 = "",
IF(INDEX(F_Inputs_cyclical!$A$1:$BE$243, MATCH('Cyclical_after overrides'!$A188, F_Inputs_cyclical!$A$1:$A$243, 0), MATCH('Cyclical_after overrides'!AF$1, F_Inputs_cyclical!$A$1:$BE$1, 0))="", "", INDEX(F_Inputs_cyclical!$A$1:$BE$243, MATCH('Cyclical_after overrides'!$A188, F_Inputs_cyclical!$A$1:$A$243, 0), MATCH('Cyclical_after overrides'!AF$1, F_Inputs_cyclical!$A$1:$BE$1, 0))),
Cyclical_overrides!AF188)</f>
        <v/>
      </c>
      <c r="AG188" s="72" t="str">
        <f>IF(Cyclical_overrides!AG188 = "",
IF(INDEX(F_Inputs_cyclical!$A$1:$BE$243, MATCH('Cyclical_after overrides'!$A188, F_Inputs_cyclical!$A$1:$A$243, 0), MATCH('Cyclical_after overrides'!AG$1, F_Inputs_cyclical!$A$1:$BE$1, 0))="", "", INDEX(F_Inputs_cyclical!$A$1:$BE$243, MATCH('Cyclical_after overrides'!$A188, F_Inputs_cyclical!$A$1:$A$243, 0), MATCH('Cyclical_after overrides'!AG$1, F_Inputs_cyclical!$A$1:$BE$1, 0))),
Cyclical_overrides!AG188)</f>
        <v/>
      </c>
      <c r="AH188" s="72" t="str">
        <f>IF(Cyclical_overrides!AH188 = "",
IF(INDEX(F_Inputs_cyclical!$A$1:$BE$243, MATCH('Cyclical_after overrides'!$A188, F_Inputs_cyclical!$A$1:$A$243, 0), MATCH('Cyclical_after overrides'!AH$1, F_Inputs_cyclical!$A$1:$BE$1, 0))="", "", INDEX(F_Inputs_cyclical!$A$1:$BE$243, MATCH('Cyclical_after overrides'!$A188, F_Inputs_cyclical!$A$1:$A$243, 0), MATCH('Cyclical_after overrides'!AH$1, F_Inputs_cyclical!$A$1:$BE$1, 0))),
Cyclical_overrides!AH188)</f>
        <v/>
      </c>
      <c r="AI188" s="72" t="str">
        <f>IF(Cyclical_overrides!AI188 = "",
IF(INDEX(F_Inputs_cyclical!$A$1:$BE$243, MATCH('Cyclical_after overrides'!$A188, F_Inputs_cyclical!$A$1:$A$243, 0), MATCH('Cyclical_after overrides'!AI$1, F_Inputs_cyclical!$A$1:$BE$1, 0))="", "", INDEX(F_Inputs_cyclical!$A$1:$BE$243, MATCH('Cyclical_after overrides'!$A188, F_Inputs_cyclical!$A$1:$A$243, 0), MATCH('Cyclical_after overrides'!AI$1, F_Inputs_cyclical!$A$1:$BE$1, 0))),
Cyclical_overrides!AI188)</f>
        <v/>
      </c>
      <c r="AJ188" s="72" t="str">
        <f>IF(Cyclical_overrides!AJ188 = "",
IF(INDEX(F_Inputs_cyclical!$A$1:$BE$243, MATCH('Cyclical_after overrides'!$A188, F_Inputs_cyclical!$A$1:$A$243, 0), MATCH('Cyclical_after overrides'!AJ$1, F_Inputs_cyclical!$A$1:$BE$1, 0))="", "", INDEX(F_Inputs_cyclical!$A$1:$BE$243, MATCH('Cyclical_after overrides'!$A188, F_Inputs_cyclical!$A$1:$A$243, 0), MATCH('Cyclical_after overrides'!AJ$1, F_Inputs_cyclical!$A$1:$BE$1, 0))),
Cyclical_overrides!AJ188)</f>
        <v/>
      </c>
      <c r="AK188" s="72" t="str">
        <f>IF(Cyclical_overrides!AK188 = "",
IF(INDEX(F_Inputs_cyclical!$A$1:$BE$243, MATCH('Cyclical_after overrides'!$A188, F_Inputs_cyclical!$A$1:$A$243, 0), MATCH('Cyclical_after overrides'!AK$1, F_Inputs_cyclical!$A$1:$BE$1, 0))="", "", INDEX(F_Inputs_cyclical!$A$1:$BE$243, MATCH('Cyclical_after overrides'!$A188, F_Inputs_cyclical!$A$1:$A$243, 0), MATCH('Cyclical_after overrides'!AK$1, F_Inputs_cyclical!$A$1:$BE$1, 0))),
Cyclical_overrides!AK188)</f>
        <v/>
      </c>
      <c r="AL188" s="72" t="str">
        <f>IF(Cyclical_overrides!AL188 = "",
IF(INDEX(F_Inputs_cyclical!$A$1:$BE$243, MATCH('Cyclical_after overrides'!$A188, F_Inputs_cyclical!$A$1:$A$243, 0), MATCH('Cyclical_after overrides'!AL$1, F_Inputs_cyclical!$A$1:$BE$1, 0))="", "", INDEX(F_Inputs_cyclical!$A$1:$BE$243, MATCH('Cyclical_after overrides'!$A188, F_Inputs_cyclical!$A$1:$A$243, 0), MATCH('Cyclical_after overrides'!AL$1, F_Inputs_cyclical!$A$1:$BE$1, 0))),
Cyclical_overrides!AL188)</f>
        <v/>
      </c>
      <c r="AM188" s="72" t="str">
        <f>IF(Cyclical_overrides!AM188 = "",
IF(INDEX(F_Inputs_cyclical!$A$1:$BE$243, MATCH('Cyclical_after overrides'!$A188, F_Inputs_cyclical!$A$1:$A$243, 0), MATCH('Cyclical_after overrides'!AM$1, F_Inputs_cyclical!$A$1:$BE$1, 0))="", "", INDEX(F_Inputs_cyclical!$A$1:$BE$243, MATCH('Cyclical_after overrides'!$A188, F_Inputs_cyclical!$A$1:$A$243, 0), MATCH('Cyclical_after overrides'!AM$1, F_Inputs_cyclical!$A$1:$BE$1, 0))),
Cyclical_overrides!AM188)</f>
        <v/>
      </c>
      <c r="AN188" s="72" t="str">
        <f>IF(Cyclical_overrides!AN188 = "",
IF(INDEX(F_Inputs_cyclical!$A$1:$BE$243, MATCH('Cyclical_after overrides'!$A188, F_Inputs_cyclical!$A$1:$A$243, 0), MATCH('Cyclical_after overrides'!AN$1, F_Inputs_cyclical!$A$1:$BE$1, 0))="", "", INDEX(F_Inputs_cyclical!$A$1:$BE$243, MATCH('Cyclical_after overrides'!$A188, F_Inputs_cyclical!$A$1:$A$243, 0), MATCH('Cyclical_after overrides'!AN$1, F_Inputs_cyclical!$A$1:$BE$1, 0))),
Cyclical_overrides!AN188)</f>
        <v/>
      </c>
      <c r="AO188" s="72" t="str">
        <f>IF(Cyclical_overrides!AO188 = "",
IF(INDEX(F_Inputs_cyclical!$A$1:$BE$243, MATCH('Cyclical_after overrides'!$A188, F_Inputs_cyclical!$A$1:$A$243, 0), MATCH('Cyclical_after overrides'!AO$1, F_Inputs_cyclical!$A$1:$BE$1, 0))="", "", INDEX(F_Inputs_cyclical!$A$1:$BE$243, MATCH('Cyclical_after overrides'!$A188, F_Inputs_cyclical!$A$1:$A$243, 0), MATCH('Cyclical_after overrides'!AO$1, F_Inputs_cyclical!$A$1:$BE$1, 0))),
Cyclical_overrides!AO188)</f>
        <v/>
      </c>
      <c r="AP188" s="72" t="str">
        <f>IF(Cyclical_overrides!AP188 = "",
IF(INDEX(F_Inputs_cyclical!$A$1:$BE$243, MATCH('Cyclical_after overrides'!$A188, F_Inputs_cyclical!$A$1:$A$243, 0), MATCH('Cyclical_after overrides'!AP$1, F_Inputs_cyclical!$A$1:$BE$1, 0))="", "", INDEX(F_Inputs_cyclical!$A$1:$BE$243, MATCH('Cyclical_after overrides'!$A188, F_Inputs_cyclical!$A$1:$A$243, 0), MATCH('Cyclical_after overrides'!AP$1, F_Inputs_cyclical!$A$1:$BE$1, 0))),
Cyclical_overrides!AP188)</f>
        <v/>
      </c>
      <c r="AQ188" s="72" t="str">
        <f>IF(Cyclical_overrides!AQ188 = "",
IF(INDEX(F_Inputs_cyclical!$A$1:$BE$243, MATCH('Cyclical_after overrides'!$A188, F_Inputs_cyclical!$A$1:$A$243, 0), MATCH('Cyclical_after overrides'!AQ$1, F_Inputs_cyclical!$A$1:$BE$1, 0))="", "", INDEX(F_Inputs_cyclical!$A$1:$BE$243, MATCH('Cyclical_after overrides'!$A188, F_Inputs_cyclical!$A$1:$A$243, 0), MATCH('Cyclical_after overrides'!AQ$1, F_Inputs_cyclical!$A$1:$BE$1, 0))),
Cyclical_overrides!AQ188)</f>
        <v/>
      </c>
      <c r="AR188" s="72" t="str">
        <f>IF(Cyclical_overrides!AR188 = "",
IF(INDEX(F_Inputs_cyclical!$A$1:$BE$243, MATCH('Cyclical_after overrides'!$A188, F_Inputs_cyclical!$A$1:$A$243, 0), MATCH('Cyclical_after overrides'!AR$1, F_Inputs_cyclical!$A$1:$BE$1, 0))="", "", INDEX(F_Inputs_cyclical!$A$1:$BE$243, MATCH('Cyclical_after overrides'!$A188, F_Inputs_cyclical!$A$1:$A$243, 0), MATCH('Cyclical_after overrides'!AR$1, F_Inputs_cyclical!$A$1:$BE$1, 0))),
Cyclical_overrides!AR188)</f>
        <v/>
      </c>
      <c r="AS188" s="72" t="str">
        <f>IF(Cyclical_overrides!AS188 = "",
IF(INDEX(F_Inputs_cyclical!$A$1:$BE$243, MATCH('Cyclical_after overrides'!$A188, F_Inputs_cyclical!$A$1:$A$243, 0), MATCH('Cyclical_after overrides'!AS$1, F_Inputs_cyclical!$A$1:$BE$1, 0))="", "", INDEX(F_Inputs_cyclical!$A$1:$BE$243, MATCH('Cyclical_after overrides'!$A188, F_Inputs_cyclical!$A$1:$A$243, 0), MATCH('Cyclical_after overrides'!AS$1, F_Inputs_cyclical!$A$1:$BE$1, 0))),
Cyclical_overrides!AS188)</f>
        <v/>
      </c>
      <c r="AT188" s="72" t="str">
        <f>IF(Cyclical_overrides!AT188 = "",
IF(INDEX(F_Inputs_cyclical!$A$1:$BE$243, MATCH('Cyclical_after overrides'!$A188, F_Inputs_cyclical!$A$1:$A$243, 0), MATCH('Cyclical_after overrides'!AT$1, F_Inputs_cyclical!$A$1:$BE$1, 0))="", "", INDEX(F_Inputs_cyclical!$A$1:$BE$243, MATCH('Cyclical_after overrides'!$A188, F_Inputs_cyclical!$A$1:$A$243, 0), MATCH('Cyclical_after overrides'!AT$1, F_Inputs_cyclical!$A$1:$BE$1, 0))),
Cyclical_overrides!AT188)</f>
        <v/>
      </c>
      <c r="AU188" s="72" t="str">
        <f>IF(Cyclical_overrides!AU188 = "",
IF(INDEX(F_Inputs_cyclical!$A$1:$BE$243, MATCH('Cyclical_after overrides'!$A188, F_Inputs_cyclical!$A$1:$A$243, 0), MATCH('Cyclical_after overrides'!AU$1, F_Inputs_cyclical!$A$1:$BE$1, 0))="", "", INDEX(F_Inputs_cyclical!$A$1:$BE$243, MATCH('Cyclical_after overrides'!$A188, F_Inputs_cyclical!$A$1:$A$243, 0), MATCH('Cyclical_after overrides'!AU$1, F_Inputs_cyclical!$A$1:$BE$1, 0))),
Cyclical_overrides!AU188)</f>
        <v/>
      </c>
      <c r="AV188" s="72" t="str">
        <f>IF(Cyclical_overrides!AV188 = "",
IF(INDEX(F_Inputs_cyclical!$A$1:$BE$243, MATCH('Cyclical_after overrides'!$A188, F_Inputs_cyclical!$A$1:$A$243, 0), MATCH('Cyclical_after overrides'!AV$1, F_Inputs_cyclical!$A$1:$BE$1, 0))="", "", INDEX(F_Inputs_cyclical!$A$1:$BE$243, MATCH('Cyclical_after overrides'!$A188, F_Inputs_cyclical!$A$1:$A$243, 0), MATCH('Cyclical_after overrides'!AV$1, F_Inputs_cyclical!$A$1:$BE$1, 0))),
Cyclical_overrides!AV188)</f>
        <v/>
      </c>
      <c r="AW188" s="72">
        <f>IF(Cyclical_overrides!AW188 = "",
IF(INDEX(F_Inputs_cyclical!$A$1:$BE$243, MATCH('Cyclical_after overrides'!$A188, F_Inputs_cyclical!$A$1:$A$243, 0), MATCH('Cyclical_after overrides'!AW$1, F_Inputs_cyclical!$A$1:$BE$1, 0))="", "", INDEX(F_Inputs_cyclical!$A$1:$BE$243, MATCH('Cyclical_after overrides'!$A188, F_Inputs_cyclical!$A$1:$A$243, 0), MATCH('Cyclical_after overrides'!AW$1, F_Inputs_cyclical!$A$1:$BE$1, 0))),
Cyclical_overrides!AW188)</f>
        <v>1.0877412700751434</v>
      </c>
      <c r="AX188" s="72">
        <f>IF(Cyclical_overrides!AX188 = "",
IF(INDEX(F_Inputs_cyclical!$A$1:$BE$243, MATCH('Cyclical_after overrides'!$A188, F_Inputs_cyclical!$A$1:$A$243, 0), MATCH('Cyclical_after overrides'!AX$1, F_Inputs_cyclical!$A$1:$BE$1, 0))="", "", INDEX(F_Inputs_cyclical!$A$1:$BE$243, MATCH('Cyclical_after overrides'!$A188, F_Inputs_cyclical!$A$1:$A$243, 0), MATCH('Cyclical_after overrides'!AX$1, F_Inputs_cyclical!$A$1:$BE$1, 0))),
Cyclical_overrides!AX188)</f>
        <v>20.807260478344066</v>
      </c>
      <c r="AY188" s="72">
        <f>IF(Cyclical_overrides!AY188 = "",
IF(INDEX(F_Inputs_cyclical!$A$1:$BE$243, MATCH('Cyclical_after overrides'!$A188, F_Inputs_cyclical!$A$1:$A$243, 0), MATCH('Cyclical_after overrides'!AY$1, F_Inputs_cyclical!$A$1:$BE$1, 0))="", "", INDEX(F_Inputs_cyclical!$A$1:$BE$243, MATCH('Cyclical_after overrides'!$A188, F_Inputs_cyclical!$A$1:$A$243, 0), MATCH('Cyclical_after overrides'!AY$1, F_Inputs_cyclical!$A$1:$BE$1, 0))),
Cyclical_overrides!AY188)</f>
        <v>137.17282284540627</v>
      </c>
      <c r="AZ188" s="72">
        <f>IF(Cyclical_overrides!AZ188 = "",
IF(INDEX(F_Inputs_cyclical!$A$1:$BE$243, MATCH('Cyclical_after overrides'!$A188, F_Inputs_cyclical!$A$1:$A$243, 0), MATCH('Cyclical_after overrides'!AZ$1, F_Inputs_cyclical!$A$1:$BE$1, 0))="", "", INDEX(F_Inputs_cyclical!$A$1:$BE$243, MATCH('Cyclical_after overrides'!$A188, F_Inputs_cyclical!$A$1:$A$243, 0), MATCH('Cyclical_after overrides'!AZ$1, F_Inputs_cyclical!$A$1:$BE$1, 0))),
Cyclical_overrides!AZ188)</f>
        <v>2.0148762702203094</v>
      </c>
      <c r="BA188" s="72">
        <f>IF(Cyclical_overrides!BA188 = "",
IF(INDEX(F_Inputs_cyclical!$A$1:$BE$243, MATCH('Cyclical_after overrides'!$A188, F_Inputs_cyclical!$A$1:$A$243, 0), MATCH('Cyclical_after overrides'!BA$1, F_Inputs_cyclical!$A$1:$BE$1, 0))="", "", INDEX(F_Inputs_cyclical!$A$1:$BE$243, MATCH('Cyclical_after overrides'!$A188, F_Inputs_cyclical!$A$1:$A$243, 0), MATCH('Cyclical_after overrides'!BA$1, F_Inputs_cyclical!$A$1:$BE$1, 0))),
Cyclical_overrides!BA188)</f>
        <v>13.142066780015274</v>
      </c>
      <c r="BB188" s="72">
        <f>IF(Cyclical_overrides!BB188 = "",
IF(INDEX(F_Inputs_cyclical!$A$1:$BE$243, MATCH('Cyclical_after overrides'!$A188, F_Inputs_cyclical!$A$1:$A$243, 0), MATCH('Cyclical_after overrides'!BB$1, F_Inputs_cyclical!$A$1:$BE$1, 0))="", "", INDEX(F_Inputs_cyclical!$A$1:$BE$243, MATCH('Cyclical_after overrides'!$A188, F_Inputs_cyclical!$A$1:$A$243, 0), MATCH('Cyclical_after overrides'!BB$1, F_Inputs_cyclical!$A$1:$BE$1, 0))),
Cyclical_overrides!BB188)</f>
        <v>13.142066780015274</v>
      </c>
      <c r="BC188" s="72">
        <f>IF(Cyclical_overrides!BC188 = "",
IF(INDEX(F_Inputs_cyclical!$A$1:$BE$243, MATCH('Cyclical_after overrides'!$A188, F_Inputs_cyclical!$A$1:$A$243, 0), MATCH('Cyclical_after overrides'!BC$1, F_Inputs_cyclical!$A$1:$BE$1, 0))="", "", INDEX(F_Inputs_cyclical!$A$1:$BE$243, MATCH('Cyclical_after overrides'!$A188, F_Inputs_cyclical!$A$1:$A$243, 0), MATCH('Cyclical_after overrides'!BC$1, F_Inputs_cyclical!$A$1:$BE$1, 0))),
Cyclical_overrides!BC188)</f>
        <v>7.7530529047010797</v>
      </c>
      <c r="BD188" s="72">
        <f>IF(Cyclical_overrides!BD188 = "",
IF(INDEX(F_Inputs_cyclical!$A$1:$BE$243, MATCH('Cyclical_after overrides'!$A188, F_Inputs_cyclical!$A$1:$A$243, 0), MATCH('Cyclical_after overrides'!BD$1, F_Inputs_cyclical!$A$1:$BE$1, 0))="", "", INDEX(F_Inputs_cyclical!$A$1:$BE$243, MATCH('Cyclical_after overrides'!$A188, F_Inputs_cyclical!$A$1:$A$243, 0), MATCH('Cyclical_after overrides'!BD$1, F_Inputs_cyclical!$A$1:$BE$1, 0))),
Cyclical_overrides!BD188)</f>
        <v>0</v>
      </c>
      <c r="BE188" s="194"/>
    </row>
    <row r="189" spans="1:57" x14ac:dyDescent="0.4">
      <c r="A189" s="63" t="str">
        <f t="shared" si="2"/>
        <v>DVW23</v>
      </c>
      <c r="B189" s="63" t="s">
        <v>445</v>
      </c>
      <c r="C189" s="63" t="s">
        <v>261</v>
      </c>
      <c r="D189" s="72" t="str">
        <f>IF(Cyclical_overrides!D189 = "",
IF(INDEX(F_Inputs_cyclical!$A$1:$BE$243, MATCH('Cyclical_after overrides'!$A189, F_Inputs_cyclical!$A$1:$A$243, 0), MATCH('Cyclical_after overrides'!D$1, F_Inputs_cyclical!$A$1:$BE$1, 0))="", "", INDEX(F_Inputs_cyclical!$A$1:$BE$243, MATCH('Cyclical_after overrides'!$A189, F_Inputs_cyclical!$A$1:$A$243, 0), MATCH('Cyclical_after overrides'!D$1, F_Inputs_cyclical!$A$1:$BE$1, 0))),
Cyclical_overrides!D189)</f>
        <v/>
      </c>
      <c r="E189" s="72" t="str">
        <f>IF(Cyclical_overrides!E189 = "",
IF(INDEX(F_Inputs_cyclical!$A$1:$BE$243, MATCH('Cyclical_after overrides'!$A189, F_Inputs_cyclical!$A$1:$A$243, 0), MATCH('Cyclical_after overrides'!E$1, F_Inputs_cyclical!$A$1:$BE$1, 0))="", "", INDEX(F_Inputs_cyclical!$A$1:$BE$243, MATCH('Cyclical_after overrides'!$A189, F_Inputs_cyclical!$A$1:$A$243, 0), MATCH('Cyclical_after overrides'!E$1, F_Inputs_cyclical!$A$1:$BE$1, 0))),
Cyclical_overrides!E189)</f>
        <v/>
      </c>
      <c r="F189" s="72" t="str">
        <f>IF(Cyclical_overrides!F189 = "",
IF(INDEX(F_Inputs_cyclical!$A$1:$BE$243, MATCH('Cyclical_after overrides'!$A189, F_Inputs_cyclical!$A$1:$A$243, 0), MATCH('Cyclical_after overrides'!F$1, F_Inputs_cyclical!$A$1:$BE$1, 0))="", "", INDEX(F_Inputs_cyclical!$A$1:$BE$243, MATCH('Cyclical_after overrides'!$A189, F_Inputs_cyclical!$A$1:$A$243, 0), MATCH('Cyclical_after overrides'!F$1, F_Inputs_cyclical!$A$1:$BE$1, 0))),
Cyclical_overrides!F189)</f>
        <v/>
      </c>
      <c r="G189" s="72" t="str">
        <f>IF(Cyclical_overrides!G189 = "",
IF(INDEX(F_Inputs_cyclical!$A$1:$BE$243, MATCH('Cyclical_after overrides'!$A189, F_Inputs_cyclical!$A$1:$A$243, 0), MATCH('Cyclical_after overrides'!G$1, F_Inputs_cyclical!$A$1:$BE$1, 0))="", "", INDEX(F_Inputs_cyclical!$A$1:$BE$243, MATCH('Cyclical_after overrides'!$A189, F_Inputs_cyclical!$A$1:$A$243, 0), MATCH('Cyclical_after overrides'!G$1, F_Inputs_cyclical!$A$1:$BE$1, 0))),
Cyclical_overrides!G189)</f>
        <v/>
      </c>
      <c r="H189" s="72" t="str">
        <f>IF(Cyclical_overrides!H189 = "",
IF(INDEX(F_Inputs_cyclical!$A$1:$BE$243, MATCH('Cyclical_after overrides'!$A189, F_Inputs_cyclical!$A$1:$A$243, 0), MATCH('Cyclical_after overrides'!H$1, F_Inputs_cyclical!$A$1:$BE$1, 0))="", "", INDEX(F_Inputs_cyclical!$A$1:$BE$243, MATCH('Cyclical_after overrides'!$A189, F_Inputs_cyclical!$A$1:$A$243, 0), MATCH('Cyclical_after overrides'!H$1, F_Inputs_cyclical!$A$1:$BE$1, 0))),
Cyclical_overrides!H189)</f>
        <v/>
      </c>
      <c r="I189" s="72" t="str">
        <f>IF(Cyclical_overrides!I189 = "",
IF(INDEX(F_Inputs_cyclical!$A$1:$BE$243, MATCH('Cyclical_after overrides'!$A189, F_Inputs_cyclical!$A$1:$A$243, 0), MATCH('Cyclical_after overrides'!I$1, F_Inputs_cyclical!$A$1:$BE$1, 0))="", "", INDEX(F_Inputs_cyclical!$A$1:$BE$243, MATCH('Cyclical_after overrides'!$A189, F_Inputs_cyclical!$A$1:$A$243, 0), MATCH('Cyclical_after overrides'!I$1, F_Inputs_cyclical!$A$1:$BE$1, 0))),
Cyclical_overrides!I189)</f>
        <v/>
      </c>
      <c r="J189" s="72" t="str">
        <f>IF(Cyclical_overrides!J189 = "",
IF(INDEX(F_Inputs_cyclical!$A$1:$BE$243, MATCH('Cyclical_after overrides'!$A189, F_Inputs_cyclical!$A$1:$A$243, 0), MATCH('Cyclical_after overrides'!J$1, F_Inputs_cyclical!$A$1:$BE$1, 0))="", "", INDEX(F_Inputs_cyclical!$A$1:$BE$243, MATCH('Cyclical_after overrides'!$A189, F_Inputs_cyclical!$A$1:$A$243, 0), MATCH('Cyclical_after overrides'!J$1, F_Inputs_cyclical!$A$1:$BE$1, 0))),
Cyclical_overrides!J189)</f>
        <v/>
      </c>
      <c r="K189" s="72" t="str">
        <f>IF(Cyclical_overrides!K189 = "",
IF(INDEX(F_Inputs_cyclical!$A$1:$BE$243, MATCH('Cyclical_after overrides'!$A189, F_Inputs_cyclical!$A$1:$A$243, 0), MATCH('Cyclical_after overrides'!K$1, F_Inputs_cyclical!$A$1:$BE$1, 0))="", "", INDEX(F_Inputs_cyclical!$A$1:$BE$243, MATCH('Cyclical_after overrides'!$A189, F_Inputs_cyclical!$A$1:$A$243, 0), MATCH('Cyclical_after overrides'!K$1, F_Inputs_cyclical!$A$1:$BE$1, 0))),
Cyclical_overrides!K189)</f>
        <v/>
      </c>
      <c r="L189" s="72" t="str">
        <f>IF(Cyclical_overrides!L189 = "",
IF(INDEX(F_Inputs_cyclical!$A$1:$BE$243, MATCH('Cyclical_after overrides'!$A189, F_Inputs_cyclical!$A$1:$A$243, 0), MATCH('Cyclical_after overrides'!L$1, F_Inputs_cyclical!$A$1:$BE$1, 0))="", "", INDEX(F_Inputs_cyclical!$A$1:$BE$243, MATCH('Cyclical_after overrides'!$A189, F_Inputs_cyclical!$A$1:$A$243, 0), MATCH('Cyclical_after overrides'!L$1, F_Inputs_cyclical!$A$1:$BE$1, 0))),
Cyclical_overrides!L189)</f>
        <v/>
      </c>
      <c r="M189" s="72" t="str">
        <f>IF(Cyclical_overrides!M189 = "",
IF(INDEX(F_Inputs_cyclical!$A$1:$BE$243, MATCH('Cyclical_after overrides'!$A189, F_Inputs_cyclical!$A$1:$A$243, 0), MATCH('Cyclical_after overrides'!M$1, F_Inputs_cyclical!$A$1:$BE$1, 0))="", "", INDEX(F_Inputs_cyclical!$A$1:$BE$243, MATCH('Cyclical_after overrides'!$A189, F_Inputs_cyclical!$A$1:$A$243, 0), MATCH('Cyclical_after overrides'!M$1, F_Inputs_cyclical!$A$1:$BE$1, 0))),
Cyclical_overrides!M189)</f>
        <v/>
      </c>
      <c r="N189" s="72" t="str">
        <f>IF(Cyclical_overrides!N189 = "",
IF(INDEX(F_Inputs_cyclical!$A$1:$BE$243, MATCH('Cyclical_after overrides'!$A189, F_Inputs_cyclical!$A$1:$A$243, 0), MATCH('Cyclical_after overrides'!N$1, F_Inputs_cyclical!$A$1:$BE$1, 0))="", "", INDEX(F_Inputs_cyclical!$A$1:$BE$243, MATCH('Cyclical_after overrides'!$A189, F_Inputs_cyclical!$A$1:$A$243, 0), MATCH('Cyclical_after overrides'!N$1, F_Inputs_cyclical!$A$1:$BE$1, 0))),
Cyclical_overrides!N189)</f>
        <v/>
      </c>
      <c r="O189" s="72" t="str">
        <f>IF(Cyclical_overrides!O189 = "",
IF(INDEX(F_Inputs_cyclical!$A$1:$BE$243, MATCH('Cyclical_after overrides'!$A189, F_Inputs_cyclical!$A$1:$A$243, 0), MATCH('Cyclical_after overrides'!O$1, F_Inputs_cyclical!$A$1:$BE$1, 0))="", "", INDEX(F_Inputs_cyclical!$A$1:$BE$243, MATCH('Cyclical_after overrides'!$A189, F_Inputs_cyclical!$A$1:$A$243, 0), MATCH('Cyclical_after overrides'!O$1, F_Inputs_cyclical!$A$1:$BE$1, 0))),
Cyclical_overrides!O189)</f>
        <v/>
      </c>
      <c r="P189" s="72" t="str">
        <f>IF(Cyclical_overrides!P189 = "",
IF(INDEX(F_Inputs_cyclical!$A$1:$BE$243, MATCH('Cyclical_after overrides'!$A189, F_Inputs_cyclical!$A$1:$A$243, 0), MATCH('Cyclical_after overrides'!P$1, F_Inputs_cyclical!$A$1:$BE$1, 0))="", "", INDEX(F_Inputs_cyclical!$A$1:$BE$243, MATCH('Cyclical_after overrides'!$A189, F_Inputs_cyclical!$A$1:$A$243, 0), MATCH('Cyclical_after overrides'!P$1, F_Inputs_cyclical!$A$1:$BE$1, 0))),
Cyclical_overrides!P189)</f>
        <v/>
      </c>
      <c r="Q189" s="72" t="str">
        <f>IF(Cyclical_overrides!Q189 = "",
IF(INDEX(F_Inputs_cyclical!$A$1:$BE$243, MATCH('Cyclical_after overrides'!$A189, F_Inputs_cyclical!$A$1:$A$243, 0), MATCH('Cyclical_after overrides'!Q$1, F_Inputs_cyclical!$A$1:$BE$1, 0))="", "", INDEX(F_Inputs_cyclical!$A$1:$BE$243, MATCH('Cyclical_after overrides'!$A189, F_Inputs_cyclical!$A$1:$A$243, 0), MATCH('Cyclical_after overrides'!Q$1, F_Inputs_cyclical!$A$1:$BE$1, 0))),
Cyclical_overrides!Q189)</f>
        <v/>
      </c>
      <c r="R189" s="72" t="str">
        <f>IF(Cyclical_overrides!R189 = "",
IF(INDEX(F_Inputs_cyclical!$A$1:$BE$243, MATCH('Cyclical_after overrides'!$A189, F_Inputs_cyclical!$A$1:$A$243, 0), MATCH('Cyclical_after overrides'!R$1, F_Inputs_cyclical!$A$1:$BE$1, 0))="", "", INDEX(F_Inputs_cyclical!$A$1:$BE$243, MATCH('Cyclical_after overrides'!$A189, F_Inputs_cyclical!$A$1:$A$243, 0), MATCH('Cyclical_after overrides'!R$1, F_Inputs_cyclical!$A$1:$BE$1, 0))),
Cyclical_overrides!R189)</f>
        <v/>
      </c>
      <c r="S189" s="72" t="str">
        <f>IF(Cyclical_overrides!S189 = "",
IF(INDEX(F_Inputs_cyclical!$A$1:$BE$243, MATCH('Cyclical_after overrides'!$A189, F_Inputs_cyclical!$A$1:$A$243, 0), MATCH('Cyclical_after overrides'!S$1, F_Inputs_cyclical!$A$1:$BE$1, 0))="", "", INDEX(F_Inputs_cyclical!$A$1:$BE$243, MATCH('Cyclical_after overrides'!$A189, F_Inputs_cyclical!$A$1:$A$243, 0), MATCH('Cyclical_after overrides'!S$1, F_Inputs_cyclical!$A$1:$BE$1, 0))),
Cyclical_overrides!S189)</f>
        <v/>
      </c>
      <c r="T189" s="72" t="str">
        <f>IF(Cyclical_overrides!T189 = "",
IF(INDEX(F_Inputs_cyclical!$A$1:$BE$243, MATCH('Cyclical_after overrides'!$A189, F_Inputs_cyclical!$A$1:$A$243, 0), MATCH('Cyclical_after overrides'!T$1, F_Inputs_cyclical!$A$1:$BE$1, 0))="", "", INDEX(F_Inputs_cyclical!$A$1:$BE$243, MATCH('Cyclical_after overrides'!$A189, F_Inputs_cyclical!$A$1:$A$243, 0), MATCH('Cyclical_after overrides'!T$1, F_Inputs_cyclical!$A$1:$BE$1, 0))),
Cyclical_overrides!T189)</f>
        <v/>
      </c>
      <c r="U189" s="72" t="str">
        <f>IF(Cyclical_overrides!U189 = "",
IF(INDEX(F_Inputs_cyclical!$A$1:$BE$243, MATCH('Cyclical_after overrides'!$A189, F_Inputs_cyclical!$A$1:$A$243, 0), MATCH('Cyclical_after overrides'!U$1, F_Inputs_cyclical!$A$1:$BE$1, 0))="", "", INDEX(F_Inputs_cyclical!$A$1:$BE$243, MATCH('Cyclical_after overrides'!$A189, F_Inputs_cyclical!$A$1:$A$243, 0), MATCH('Cyclical_after overrides'!U$1, F_Inputs_cyclical!$A$1:$BE$1, 0))),
Cyclical_overrides!U189)</f>
        <v/>
      </c>
      <c r="V189" s="72" t="str">
        <f>IF(Cyclical_overrides!V189 = "",
IF(INDEX(F_Inputs_cyclical!$A$1:$BE$243, MATCH('Cyclical_after overrides'!$A189, F_Inputs_cyclical!$A$1:$A$243, 0), MATCH('Cyclical_after overrides'!V$1, F_Inputs_cyclical!$A$1:$BE$1, 0))="", "", INDEX(F_Inputs_cyclical!$A$1:$BE$243, MATCH('Cyclical_after overrides'!$A189, F_Inputs_cyclical!$A$1:$A$243, 0), MATCH('Cyclical_after overrides'!V$1, F_Inputs_cyclical!$A$1:$BE$1, 0))),
Cyclical_overrides!V189)</f>
        <v/>
      </c>
      <c r="W189" s="72" t="str">
        <f>IF(Cyclical_overrides!W189 = "",
IF(INDEX(F_Inputs_cyclical!$A$1:$BE$243, MATCH('Cyclical_after overrides'!$A189, F_Inputs_cyclical!$A$1:$A$243, 0), MATCH('Cyclical_after overrides'!W$1, F_Inputs_cyclical!$A$1:$BE$1, 0))="", "", INDEX(F_Inputs_cyclical!$A$1:$BE$243, MATCH('Cyclical_after overrides'!$A189, F_Inputs_cyclical!$A$1:$A$243, 0), MATCH('Cyclical_after overrides'!W$1, F_Inputs_cyclical!$A$1:$BE$1, 0))),
Cyclical_overrides!W189)</f>
        <v/>
      </c>
      <c r="X189" s="72" t="str">
        <f>IF(Cyclical_overrides!X189 = "",
IF(INDEX(F_Inputs_cyclical!$A$1:$BE$243, MATCH('Cyclical_after overrides'!$A189, F_Inputs_cyclical!$A$1:$A$243, 0), MATCH('Cyclical_after overrides'!X$1, F_Inputs_cyclical!$A$1:$BE$1, 0))="", "", INDEX(F_Inputs_cyclical!$A$1:$BE$243, MATCH('Cyclical_after overrides'!$A189, F_Inputs_cyclical!$A$1:$A$243, 0), MATCH('Cyclical_after overrides'!X$1, F_Inputs_cyclical!$A$1:$BE$1, 0))),
Cyclical_overrides!X189)</f>
        <v/>
      </c>
      <c r="Y189" s="72" t="str">
        <f>IF(Cyclical_overrides!Y189 = "",
IF(INDEX(F_Inputs_cyclical!$A$1:$BE$243, MATCH('Cyclical_after overrides'!$A189, F_Inputs_cyclical!$A$1:$A$243, 0), MATCH('Cyclical_after overrides'!Y$1, F_Inputs_cyclical!$A$1:$BE$1, 0))="", "", INDEX(F_Inputs_cyclical!$A$1:$BE$243, MATCH('Cyclical_after overrides'!$A189, F_Inputs_cyclical!$A$1:$A$243, 0), MATCH('Cyclical_after overrides'!Y$1, F_Inputs_cyclical!$A$1:$BE$1, 0))),
Cyclical_overrides!Y189)</f>
        <v/>
      </c>
      <c r="Z189" s="72" t="str">
        <f>IF(Cyclical_overrides!Z189 = "",
IF(INDEX(F_Inputs_cyclical!$A$1:$BE$243, MATCH('Cyclical_after overrides'!$A189, F_Inputs_cyclical!$A$1:$A$243, 0), MATCH('Cyclical_after overrides'!Z$1, F_Inputs_cyclical!$A$1:$BE$1, 0))="", "", INDEX(F_Inputs_cyclical!$A$1:$BE$243, MATCH('Cyclical_after overrides'!$A189, F_Inputs_cyclical!$A$1:$A$243, 0), MATCH('Cyclical_after overrides'!Z$1, F_Inputs_cyclical!$A$1:$BE$1, 0))),
Cyclical_overrides!Z189)</f>
        <v/>
      </c>
      <c r="AA189" s="72" t="str">
        <f>IF(Cyclical_overrides!AA189 = "",
IF(INDEX(F_Inputs_cyclical!$A$1:$BE$243, MATCH('Cyclical_after overrides'!$A189, F_Inputs_cyclical!$A$1:$A$243, 0), MATCH('Cyclical_after overrides'!AA$1, F_Inputs_cyclical!$A$1:$BE$1, 0))="", "", INDEX(F_Inputs_cyclical!$A$1:$BE$243, MATCH('Cyclical_after overrides'!$A189, F_Inputs_cyclical!$A$1:$A$243, 0), MATCH('Cyclical_after overrides'!AA$1, F_Inputs_cyclical!$A$1:$BE$1, 0))),
Cyclical_overrides!AA189)</f>
        <v/>
      </c>
      <c r="AB189" s="72" t="str">
        <f>IF(Cyclical_overrides!AB189 = "",
IF(INDEX(F_Inputs_cyclical!$A$1:$BE$243, MATCH('Cyclical_after overrides'!$A189, F_Inputs_cyclical!$A$1:$A$243, 0), MATCH('Cyclical_after overrides'!AB$1, F_Inputs_cyclical!$A$1:$BE$1, 0))="", "", INDEX(F_Inputs_cyclical!$A$1:$BE$243, MATCH('Cyclical_after overrides'!$A189, F_Inputs_cyclical!$A$1:$A$243, 0), MATCH('Cyclical_after overrides'!AB$1, F_Inputs_cyclical!$A$1:$BE$1, 0))),
Cyclical_overrides!AB189)</f>
        <v/>
      </c>
      <c r="AC189" s="72" t="str">
        <f>IF(Cyclical_overrides!AC189 = "",
IF(INDEX(F_Inputs_cyclical!$A$1:$BE$243, MATCH('Cyclical_after overrides'!$A189, F_Inputs_cyclical!$A$1:$A$243, 0), MATCH('Cyclical_after overrides'!AC$1, F_Inputs_cyclical!$A$1:$BE$1, 0))="", "", INDEX(F_Inputs_cyclical!$A$1:$BE$243, MATCH('Cyclical_after overrides'!$A189, F_Inputs_cyclical!$A$1:$A$243, 0), MATCH('Cyclical_after overrides'!AC$1, F_Inputs_cyclical!$A$1:$BE$1, 0))),
Cyclical_overrides!AC189)</f>
        <v/>
      </c>
      <c r="AD189" s="72" t="str">
        <f>IF(Cyclical_overrides!AD189 = "",
IF(INDEX(F_Inputs_cyclical!$A$1:$BE$243, MATCH('Cyclical_after overrides'!$A189, F_Inputs_cyclical!$A$1:$A$243, 0), MATCH('Cyclical_after overrides'!AD$1, F_Inputs_cyclical!$A$1:$BE$1, 0))="", "", INDEX(F_Inputs_cyclical!$A$1:$BE$243, MATCH('Cyclical_after overrides'!$A189, F_Inputs_cyclical!$A$1:$A$243, 0), MATCH('Cyclical_after overrides'!AD$1, F_Inputs_cyclical!$A$1:$BE$1, 0))),
Cyclical_overrides!AD189)</f>
        <v/>
      </c>
      <c r="AE189" s="72" t="str">
        <f>IF(Cyclical_overrides!AE189 = "",
IF(INDEX(F_Inputs_cyclical!$A$1:$BE$243, MATCH('Cyclical_after overrides'!$A189, F_Inputs_cyclical!$A$1:$A$243, 0), MATCH('Cyclical_after overrides'!AE$1, F_Inputs_cyclical!$A$1:$BE$1, 0))="", "", INDEX(F_Inputs_cyclical!$A$1:$BE$243, MATCH('Cyclical_after overrides'!$A189, F_Inputs_cyclical!$A$1:$A$243, 0), MATCH('Cyclical_after overrides'!AE$1, F_Inputs_cyclical!$A$1:$BE$1, 0))),
Cyclical_overrides!AE189)</f>
        <v/>
      </c>
      <c r="AF189" s="72" t="str">
        <f>IF(Cyclical_overrides!AF189 = "",
IF(INDEX(F_Inputs_cyclical!$A$1:$BE$243, MATCH('Cyclical_after overrides'!$A189, F_Inputs_cyclical!$A$1:$A$243, 0), MATCH('Cyclical_after overrides'!AF$1, F_Inputs_cyclical!$A$1:$BE$1, 0))="", "", INDEX(F_Inputs_cyclical!$A$1:$BE$243, MATCH('Cyclical_after overrides'!$A189, F_Inputs_cyclical!$A$1:$A$243, 0), MATCH('Cyclical_after overrides'!AF$1, F_Inputs_cyclical!$A$1:$BE$1, 0))),
Cyclical_overrides!AF189)</f>
        <v/>
      </c>
      <c r="AG189" s="72" t="str">
        <f>IF(Cyclical_overrides!AG189 = "",
IF(INDEX(F_Inputs_cyclical!$A$1:$BE$243, MATCH('Cyclical_after overrides'!$A189, F_Inputs_cyclical!$A$1:$A$243, 0), MATCH('Cyclical_after overrides'!AG$1, F_Inputs_cyclical!$A$1:$BE$1, 0))="", "", INDEX(F_Inputs_cyclical!$A$1:$BE$243, MATCH('Cyclical_after overrides'!$A189, F_Inputs_cyclical!$A$1:$A$243, 0), MATCH('Cyclical_after overrides'!AG$1, F_Inputs_cyclical!$A$1:$BE$1, 0))),
Cyclical_overrides!AG189)</f>
        <v/>
      </c>
      <c r="AH189" s="72" t="str">
        <f>IF(Cyclical_overrides!AH189 = "",
IF(INDEX(F_Inputs_cyclical!$A$1:$BE$243, MATCH('Cyclical_after overrides'!$A189, F_Inputs_cyclical!$A$1:$A$243, 0), MATCH('Cyclical_after overrides'!AH$1, F_Inputs_cyclical!$A$1:$BE$1, 0))="", "", INDEX(F_Inputs_cyclical!$A$1:$BE$243, MATCH('Cyclical_after overrides'!$A189, F_Inputs_cyclical!$A$1:$A$243, 0), MATCH('Cyclical_after overrides'!AH$1, F_Inputs_cyclical!$A$1:$BE$1, 0))),
Cyclical_overrides!AH189)</f>
        <v/>
      </c>
      <c r="AI189" s="72" t="str">
        <f>IF(Cyclical_overrides!AI189 = "",
IF(INDEX(F_Inputs_cyclical!$A$1:$BE$243, MATCH('Cyclical_after overrides'!$A189, F_Inputs_cyclical!$A$1:$A$243, 0), MATCH('Cyclical_after overrides'!AI$1, F_Inputs_cyclical!$A$1:$BE$1, 0))="", "", INDEX(F_Inputs_cyclical!$A$1:$BE$243, MATCH('Cyclical_after overrides'!$A189, F_Inputs_cyclical!$A$1:$A$243, 0), MATCH('Cyclical_after overrides'!AI$1, F_Inputs_cyclical!$A$1:$BE$1, 0))),
Cyclical_overrides!AI189)</f>
        <v/>
      </c>
      <c r="AJ189" s="72" t="str">
        <f>IF(Cyclical_overrides!AJ189 = "",
IF(INDEX(F_Inputs_cyclical!$A$1:$BE$243, MATCH('Cyclical_after overrides'!$A189, F_Inputs_cyclical!$A$1:$A$243, 0), MATCH('Cyclical_after overrides'!AJ$1, F_Inputs_cyclical!$A$1:$BE$1, 0))="", "", INDEX(F_Inputs_cyclical!$A$1:$BE$243, MATCH('Cyclical_after overrides'!$A189, F_Inputs_cyclical!$A$1:$A$243, 0), MATCH('Cyclical_after overrides'!AJ$1, F_Inputs_cyclical!$A$1:$BE$1, 0))),
Cyclical_overrides!AJ189)</f>
        <v/>
      </c>
      <c r="AK189" s="72" t="str">
        <f>IF(Cyclical_overrides!AK189 = "",
IF(INDEX(F_Inputs_cyclical!$A$1:$BE$243, MATCH('Cyclical_after overrides'!$A189, F_Inputs_cyclical!$A$1:$A$243, 0), MATCH('Cyclical_after overrides'!AK$1, F_Inputs_cyclical!$A$1:$BE$1, 0))="", "", INDEX(F_Inputs_cyclical!$A$1:$BE$243, MATCH('Cyclical_after overrides'!$A189, F_Inputs_cyclical!$A$1:$A$243, 0), MATCH('Cyclical_after overrides'!AK$1, F_Inputs_cyclical!$A$1:$BE$1, 0))),
Cyclical_overrides!AK189)</f>
        <v/>
      </c>
      <c r="AL189" s="72" t="str">
        <f>IF(Cyclical_overrides!AL189 = "",
IF(INDEX(F_Inputs_cyclical!$A$1:$BE$243, MATCH('Cyclical_after overrides'!$A189, F_Inputs_cyclical!$A$1:$A$243, 0), MATCH('Cyclical_after overrides'!AL$1, F_Inputs_cyclical!$A$1:$BE$1, 0))="", "", INDEX(F_Inputs_cyclical!$A$1:$BE$243, MATCH('Cyclical_after overrides'!$A189, F_Inputs_cyclical!$A$1:$A$243, 0), MATCH('Cyclical_after overrides'!AL$1, F_Inputs_cyclical!$A$1:$BE$1, 0))),
Cyclical_overrides!AL189)</f>
        <v/>
      </c>
      <c r="AM189" s="72" t="str">
        <f>IF(Cyclical_overrides!AM189 = "",
IF(INDEX(F_Inputs_cyclical!$A$1:$BE$243, MATCH('Cyclical_after overrides'!$A189, F_Inputs_cyclical!$A$1:$A$243, 0), MATCH('Cyclical_after overrides'!AM$1, F_Inputs_cyclical!$A$1:$BE$1, 0))="", "", INDEX(F_Inputs_cyclical!$A$1:$BE$243, MATCH('Cyclical_after overrides'!$A189, F_Inputs_cyclical!$A$1:$A$243, 0), MATCH('Cyclical_after overrides'!AM$1, F_Inputs_cyclical!$A$1:$BE$1, 0))),
Cyclical_overrides!AM189)</f>
        <v/>
      </c>
      <c r="AN189" s="72" t="str">
        <f>IF(Cyclical_overrides!AN189 = "",
IF(INDEX(F_Inputs_cyclical!$A$1:$BE$243, MATCH('Cyclical_after overrides'!$A189, F_Inputs_cyclical!$A$1:$A$243, 0), MATCH('Cyclical_after overrides'!AN$1, F_Inputs_cyclical!$A$1:$BE$1, 0))="", "", INDEX(F_Inputs_cyclical!$A$1:$BE$243, MATCH('Cyclical_after overrides'!$A189, F_Inputs_cyclical!$A$1:$A$243, 0), MATCH('Cyclical_after overrides'!AN$1, F_Inputs_cyclical!$A$1:$BE$1, 0))),
Cyclical_overrides!AN189)</f>
        <v/>
      </c>
      <c r="AO189" s="72" t="str">
        <f>IF(Cyclical_overrides!AO189 = "",
IF(INDEX(F_Inputs_cyclical!$A$1:$BE$243, MATCH('Cyclical_after overrides'!$A189, F_Inputs_cyclical!$A$1:$A$243, 0), MATCH('Cyclical_after overrides'!AO$1, F_Inputs_cyclical!$A$1:$BE$1, 0))="", "", INDEX(F_Inputs_cyclical!$A$1:$BE$243, MATCH('Cyclical_after overrides'!$A189, F_Inputs_cyclical!$A$1:$A$243, 0), MATCH('Cyclical_after overrides'!AO$1, F_Inputs_cyclical!$A$1:$BE$1, 0))),
Cyclical_overrides!AO189)</f>
        <v/>
      </c>
      <c r="AP189" s="72" t="str">
        <f>IF(Cyclical_overrides!AP189 = "",
IF(INDEX(F_Inputs_cyclical!$A$1:$BE$243, MATCH('Cyclical_after overrides'!$A189, F_Inputs_cyclical!$A$1:$A$243, 0), MATCH('Cyclical_after overrides'!AP$1, F_Inputs_cyclical!$A$1:$BE$1, 0))="", "", INDEX(F_Inputs_cyclical!$A$1:$BE$243, MATCH('Cyclical_after overrides'!$A189, F_Inputs_cyclical!$A$1:$A$243, 0), MATCH('Cyclical_after overrides'!AP$1, F_Inputs_cyclical!$A$1:$BE$1, 0))),
Cyclical_overrides!AP189)</f>
        <v/>
      </c>
      <c r="AQ189" s="72" t="str">
        <f>IF(Cyclical_overrides!AQ189 = "",
IF(INDEX(F_Inputs_cyclical!$A$1:$BE$243, MATCH('Cyclical_after overrides'!$A189, F_Inputs_cyclical!$A$1:$A$243, 0), MATCH('Cyclical_after overrides'!AQ$1, F_Inputs_cyclical!$A$1:$BE$1, 0))="", "", INDEX(F_Inputs_cyclical!$A$1:$BE$243, MATCH('Cyclical_after overrides'!$A189, F_Inputs_cyclical!$A$1:$A$243, 0), MATCH('Cyclical_after overrides'!AQ$1, F_Inputs_cyclical!$A$1:$BE$1, 0))),
Cyclical_overrides!AQ189)</f>
        <v/>
      </c>
      <c r="AR189" s="72" t="str">
        <f>IF(Cyclical_overrides!AR189 = "",
IF(INDEX(F_Inputs_cyclical!$A$1:$BE$243, MATCH('Cyclical_after overrides'!$A189, F_Inputs_cyclical!$A$1:$A$243, 0), MATCH('Cyclical_after overrides'!AR$1, F_Inputs_cyclical!$A$1:$BE$1, 0))="", "", INDEX(F_Inputs_cyclical!$A$1:$BE$243, MATCH('Cyclical_after overrides'!$A189, F_Inputs_cyclical!$A$1:$A$243, 0), MATCH('Cyclical_after overrides'!AR$1, F_Inputs_cyclical!$A$1:$BE$1, 0))),
Cyclical_overrides!AR189)</f>
        <v/>
      </c>
      <c r="AS189" s="72" t="str">
        <f>IF(Cyclical_overrides!AS189 = "",
IF(INDEX(F_Inputs_cyclical!$A$1:$BE$243, MATCH('Cyclical_after overrides'!$A189, F_Inputs_cyclical!$A$1:$A$243, 0), MATCH('Cyclical_after overrides'!AS$1, F_Inputs_cyclical!$A$1:$BE$1, 0))="", "", INDEX(F_Inputs_cyclical!$A$1:$BE$243, MATCH('Cyclical_after overrides'!$A189, F_Inputs_cyclical!$A$1:$A$243, 0), MATCH('Cyclical_after overrides'!AS$1, F_Inputs_cyclical!$A$1:$BE$1, 0))),
Cyclical_overrides!AS189)</f>
        <v/>
      </c>
      <c r="AT189" s="72" t="str">
        <f>IF(Cyclical_overrides!AT189 = "",
IF(INDEX(F_Inputs_cyclical!$A$1:$BE$243, MATCH('Cyclical_after overrides'!$A189, F_Inputs_cyclical!$A$1:$A$243, 0), MATCH('Cyclical_after overrides'!AT$1, F_Inputs_cyclical!$A$1:$BE$1, 0))="", "", INDEX(F_Inputs_cyclical!$A$1:$BE$243, MATCH('Cyclical_after overrides'!$A189, F_Inputs_cyclical!$A$1:$A$243, 0), MATCH('Cyclical_after overrides'!AT$1, F_Inputs_cyclical!$A$1:$BE$1, 0))),
Cyclical_overrides!AT189)</f>
        <v/>
      </c>
      <c r="AU189" s="72" t="str">
        <f>IF(Cyclical_overrides!AU189 = "",
IF(INDEX(F_Inputs_cyclical!$A$1:$BE$243, MATCH('Cyclical_after overrides'!$A189, F_Inputs_cyclical!$A$1:$A$243, 0), MATCH('Cyclical_after overrides'!AU$1, F_Inputs_cyclical!$A$1:$BE$1, 0))="", "", INDEX(F_Inputs_cyclical!$A$1:$BE$243, MATCH('Cyclical_after overrides'!$A189, F_Inputs_cyclical!$A$1:$A$243, 0), MATCH('Cyclical_after overrides'!AU$1, F_Inputs_cyclical!$A$1:$BE$1, 0))),
Cyclical_overrides!AU189)</f>
        <v/>
      </c>
      <c r="AV189" s="72" t="str">
        <f>IF(Cyclical_overrides!AV189 = "",
IF(INDEX(F_Inputs_cyclical!$A$1:$BE$243, MATCH('Cyclical_after overrides'!$A189, F_Inputs_cyclical!$A$1:$A$243, 0), MATCH('Cyclical_after overrides'!AV$1, F_Inputs_cyclical!$A$1:$BE$1, 0))="", "", INDEX(F_Inputs_cyclical!$A$1:$BE$243, MATCH('Cyclical_after overrides'!$A189, F_Inputs_cyclical!$A$1:$A$243, 0), MATCH('Cyclical_after overrides'!AV$1, F_Inputs_cyclical!$A$1:$BE$1, 0))),
Cyclical_overrides!AV189)</f>
        <v/>
      </c>
      <c r="AW189" s="72">
        <f>IF(Cyclical_overrides!AW189 = "",
IF(INDEX(F_Inputs_cyclical!$A$1:$BE$243, MATCH('Cyclical_after overrides'!$A189, F_Inputs_cyclical!$A$1:$A$243, 0), MATCH('Cyclical_after overrides'!AW$1, F_Inputs_cyclical!$A$1:$BE$1, 0))="", "", INDEX(F_Inputs_cyclical!$A$1:$BE$243, MATCH('Cyclical_after overrides'!$A189, F_Inputs_cyclical!$A$1:$A$243, 0), MATCH('Cyclical_after overrides'!AW$1, F_Inputs_cyclical!$A$1:$BE$1, 0))),
Cyclical_overrides!AW189)</f>
        <v>1</v>
      </c>
      <c r="AX189" s="72">
        <f>IF(Cyclical_overrides!AX189 = "",
IF(INDEX(F_Inputs_cyclical!$A$1:$BE$243, MATCH('Cyclical_after overrides'!$A189, F_Inputs_cyclical!$A$1:$A$243, 0), MATCH('Cyclical_after overrides'!AX$1, F_Inputs_cyclical!$A$1:$BE$1, 0))="", "", INDEX(F_Inputs_cyclical!$A$1:$BE$243, MATCH('Cyclical_after overrides'!$A189, F_Inputs_cyclical!$A$1:$A$243, 0), MATCH('Cyclical_after overrides'!AX$1, F_Inputs_cyclical!$A$1:$BE$1, 0))),
Cyclical_overrides!AX189)</f>
        <v>22.134584180776134</v>
      </c>
      <c r="AY189" s="72">
        <f>IF(Cyclical_overrides!AY189 = "",
IF(INDEX(F_Inputs_cyclical!$A$1:$BE$243, MATCH('Cyclical_after overrides'!$A189, F_Inputs_cyclical!$A$1:$A$243, 0), MATCH('Cyclical_after overrides'!AY$1, F_Inputs_cyclical!$A$1:$BE$1, 0))="", "", INDEX(F_Inputs_cyclical!$A$1:$BE$243, MATCH('Cyclical_after overrides'!$A189, F_Inputs_cyclical!$A$1:$A$243, 0), MATCH('Cyclical_after overrides'!AY$1, F_Inputs_cyclical!$A$1:$BE$1, 0))),
Cyclical_overrides!AY189)</f>
        <v>137.06582472549798</v>
      </c>
      <c r="AZ189" s="72">
        <f>IF(Cyclical_overrides!AZ189 = "",
IF(INDEX(F_Inputs_cyclical!$A$1:$BE$243, MATCH('Cyclical_after overrides'!$A189, F_Inputs_cyclical!$A$1:$A$243, 0), MATCH('Cyclical_after overrides'!AZ$1, F_Inputs_cyclical!$A$1:$BE$1, 0))="", "", INDEX(F_Inputs_cyclical!$A$1:$BE$243, MATCH('Cyclical_after overrides'!$A189, F_Inputs_cyclical!$A$1:$A$243, 0), MATCH('Cyclical_after overrides'!AZ$1, F_Inputs_cyclical!$A$1:$BE$1, 0))),
Cyclical_overrides!AZ189)</f>
        <v>2.0195318215887328</v>
      </c>
      <c r="BA189" s="72">
        <f>IF(Cyclical_overrides!BA189 = "",
IF(INDEX(F_Inputs_cyclical!$A$1:$BE$243, MATCH('Cyclical_after overrides'!$A189, F_Inputs_cyclical!$A$1:$A$243, 0), MATCH('Cyclical_after overrides'!BA$1, F_Inputs_cyclical!$A$1:$BE$1, 0))="", "", INDEX(F_Inputs_cyclical!$A$1:$BE$243, MATCH('Cyclical_after overrides'!$A189, F_Inputs_cyclical!$A$1:$A$243, 0), MATCH('Cyclical_after overrides'!BA$1, F_Inputs_cyclical!$A$1:$BE$1, 0))),
Cyclical_overrides!BA189)</f>
        <v>13.142066780015274</v>
      </c>
      <c r="BB189" s="72">
        <f>IF(Cyclical_overrides!BB189 = "",
IF(INDEX(F_Inputs_cyclical!$A$1:$BE$243, MATCH('Cyclical_after overrides'!$A189, F_Inputs_cyclical!$A$1:$A$243, 0), MATCH('Cyclical_after overrides'!BB$1, F_Inputs_cyclical!$A$1:$BE$1, 0))="", "", INDEX(F_Inputs_cyclical!$A$1:$BE$243, MATCH('Cyclical_after overrides'!$A189, F_Inputs_cyclical!$A$1:$A$243, 0), MATCH('Cyclical_after overrides'!BB$1, F_Inputs_cyclical!$A$1:$BE$1, 0))),
Cyclical_overrides!BB189)</f>
        <v>13.142066780015274</v>
      </c>
      <c r="BC189" s="72">
        <f>IF(Cyclical_overrides!BC189 = "",
IF(INDEX(F_Inputs_cyclical!$A$1:$BE$243, MATCH('Cyclical_after overrides'!$A189, F_Inputs_cyclical!$A$1:$A$243, 0), MATCH('Cyclical_after overrides'!BC$1, F_Inputs_cyclical!$A$1:$BE$1, 0))="", "", INDEX(F_Inputs_cyclical!$A$1:$BE$243, MATCH('Cyclical_after overrides'!$A189, F_Inputs_cyclical!$A$1:$A$243, 0), MATCH('Cyclical_after overrides'!BC$1, F_Inputs_cyclical!$A$1:$BE$1, 0))),
Cyclical_overrides!BC189)</f>
        <v>7.7530529047010797</v>
      </c>
      <c r="BD189" s="72">
        <f>IF(Cyclical_overrides!BD189 = "",
IF(INDEX(F_Inputs_cyclical!$A$1:$BE$243, MATCH('Cyclical_after overrides'!$A189, F_Inputs_cyclical!$A$1:$A$243, 0), MATCH('Cyclical_after overrides'!BD$1, F_Inputs_cyclical!$A$1:$BE$1, 0))="", "", INDEX(F_Inputs_cyclical!$A$1:$BE$243, MATCH('Cyclical_after overrides'!$A189, F_Inputs_cyclical!$A$1:$A$243, 0), MATCH('Cyclical_after overrides'!BD$1, F_Inputs_cyclical!$A$1:$BE$1, 0))),
Cyclical_overrides!BD189)</f>
        <v>0</v>
      </c>
      <c r="BE189" s="194"/>
    </row>
    <row r="190" spans="1:57" x14ac:dyDescent="0.4">
      <c r="A190" s="63" t="str">
        <f t="shared" si="2"/>
        <v>DVW24</v>
      </c>
      <c r="B190" s="63" t="s">
        <v>445</v>
      </c>
      <c r="C190" s="63" t="s">
        <v>263</v>
      </c>
      <c r="D190" s="72" t="str">
        <f>IF(Cyclical_overrides!D190 = "",
IF(INDEX(F_Inputs_cyclical!$A$1:$BE$243, MATCH('Cyclical_after overrides'!$A190, F_Inputs_cyclical!$A$1:$A$243, 0), MATCH('Cyclical_after overrides'!D$1, F_Inputs_cyclical!$A$1:$BE$1, 0))="", "", INDEX(F_Inputs_cyclical!$A$1:$BE$243, MATCH('Cyclical_after overrides'!$A190, F_Inputs_cyclical!$A$1:$A$243, 0), MATCH('Cyclical_after overrides'!D$1, F_Inputs_cyclical!$A$1:$BE$1, 0))),
Cyclical_overrides!D190)</f>
        <v/>
      </c>
      <c r="E190" s="72" t="str">
        <f>IF(Cyclical_overrides!E190 = "",
IF(INDEX(F_Inputs_cyclical!$A$1:$BE$243, MATCH('Cyclical_after overrides'!$A190, F_Inputs_cyclical!$A$1:$A$243, 0), MATCH('Cyclical_after overrides'!E$1, F_Inputs_cyclical!$A$1:$BE$1, 0))="", "", INDEX(F_Inputs_cyclical!$A$1:$BE$243, MATCH('Cyclical_after overrides'!$A190, F_Inputs_cyclical!$A$1:$A$243, 0), MATCH('Cyclical_after overrides'!E$1, F_Inputs_cyclical!$A$1:$BE$1, 0))),
Cyclical_overrides!E190)</f>
        <v/>
      </c>
      <c r="F190" s="72" t="str">
        <f>IF(Cyclical_overrides!F190 = "",
IF(INDEX(F_Inputs_cyclical!$A$1:$BE$243, MATCH('Cyclical_after overrides'!$A190, F_Inputs_cyclical!$A$1:$A$243, 0), MATCH('Cyclical_after overrides'!F$1, F_Inputs_cyclical!$A$1:$BE$1, 0))="", "", INDEX(F_Inputs_cyclical!$A$1:$BE$243, MATCH('Cyclical_after overrides'!$A190, F_Inputs_cyclical!$A$1:$A$243, 0), MATCH('Cyclical_after overrides'!F$1, F_Inputs_cyclical!$A$1:$BE$1, 0))),
Cyclical_overrides!F190)</f>
        <v/>
      </c>
      <c r="G190" s="72" t="str">
        <f>IF(Cyclical_overrides!G190 = "",
IF(INDEX(F_Inputs_cyclical!$A$1:$BE$243, MATCH('Cyclical_after overrides'!$A190, F_Inputs_cyclical!$A$1:$A$243, 0), MATCH('Cyclical_after overrides'!G$1, F_Inputs_cyclical!$A$1:$BE$1, 0))="", "", INDEX(F_Inputs_cyclical!$A$1:$BE$243, MATCH('Cyclical_after overrides'!$A190, F_Inputs_cyclical!$A$1:$A$243, 0), MATCH('Cyclical_after overrides'!G$1, F_Inputs_cyclical!$A$1:$BE$1, 0))),
Cyclical_overrides!G190)</f>
        <v/>
      </c>
      <c r="H190" s="72" t="str">
        <f>IF(Cyclical_overrides!H190 = "",
IF(INDEX(F_Inputs_cyclical!$A$1:$BE$243, MATCH('Cyclical_after overrides'!$A190, F_Inputs_cyclical!$A$1:$A$243, 0), MATCH('Cyclical_after overrides'!H$1, F_Inputs_cyclical!$A$1:$BE$1, 0))="", "", INDEX(F_Inputs_cyclical!$A$1:$BE$243, MATCH('Cyclical_after overrides'!$A190, F_Inputs_cyclical!$A$1:$A$243, 0), MATCH('Cyclical_after overrides'!H$1, F_Inputs_cyclical!$A$1:$BE$1, 0))),
Cyclical_overrides!H190)</f>
        <v/>
      </c>
      <c r="I190" s="72" t="str">
        <f>IF(Cyclical_overrides!I190 = "",
IF(INDEX(F_Inputs_cyclical!$A$1:$BE$243, MATCH('Cyclical_after overrides'!$A190, F_Inputs_cyclical!$A$1:$A$243, 0), MATCH('Cyclical_after overrides'!I$1, F_Inputs_cyclical!$A$1:$BE$1, 0))="", "", INDEX(F_Inputs_cyclical!$A$1:$BE$243, MATCH('Cyclical_after overrides'!$A190, F_Inputs_cyclical!$A$1:$A$243, 0), MATCH('Cyclical_after overrides'!I$1, F_Inputs_cyclical!$A$1:$BE$1, 0))),
Cyclical_overrides!I190)</f>
        <v/>
      </c>
      <c r="J190" s="72" t="str">
        <f>IF(Cyclical_overrides!J190 = "",
IF(INDEX(F_Inputs_cyclical!$A$1:$BE$243, MATCH('Cyclical_after overrides'!$A190, F_Inputs_cyclical!$A$1:$A$243, 0), MATCH('Cyclical_after overrides'!J$1, F_Inputs_cyclical!$A$1:$BE$1, 0))="", "", INDEX(F_Inputs_cyclical!$A$1:$BE$243, MATCH('Cyclical_after overrides'!$A190, F_Inputs_cyclical!$A$1:$A$243, 0), MATCH('Cyclical_after overrides'!J$1, F_Inputs_cyclical!$A$1:$BE$1, 0))),
Cyclical_overrides!J190)</f>
        <v/>
      </c>
      <c r="K190" s="72" t="str">
        <f>IF(Cyclical_overrides!K190 = "",
IF(INDEX(F_Inputs_cyclical!$A$1:$BE$243, MATCH('Cyclical_after overrides'!$A190, F_Inputs_cyclical!$A$1:$A$243, 0), MATCH('Cyclical_after overrides'!K$1, F_Inputs_cyclical!$A$1:$BE$1, 0))="", "", INDEX(F_Inputs_cyclical!$A$1:$BE$243, MATCH('Cyclical_after overrides'!$A190, F_Inputs_cyclical!$A$1:$A$243, 0), MATCH('Cyclical_after overrides'!K$1, F_Inputs_cyclical!$A$1:$BE$1, 0))),
Cyclical_overrides!K190)</f>
        <v/>
      </c>
      <c r="L190" s="72" t="str">
        <f>IF(Cyclical_overrides!L190 = "",
IF(INDEX(F_Inputs_cyclical!$A$1:$BE$243, MATCH('Cyclical_after overrides'!$A190, F_Inputs_cyclical!$A$1:$A$243, 0), MATCH('Cyclical_after overrides'!L$1, F_Inputs_cyclical!$A$1:$BE$1, 0))="", "", INDEX(F_Inputs_cyclical!$A$1:$BE$243, MATCH('Cyclical_after overrides'!$A190, F_Inputs_cyclical!$A$1:$A$243, 0), MATCH('Cyclical_after overrides'!L$1, F_Inputs_cyclical!$A$1:$BE$1, 0))),
Cyclical_overrides!L190)</f>
        <v/>
      </c>
      <c r="M190" s="72" t="str">
        <f>IF(Cyclical_overrides!M190 = "",
IF(INDEX(F_Inputs_cyclical!$A$1:$BE$243, MATCH('Cyclical_after overrides'!$A190, F_Inputs_cyclical!$A$1:$A$243, 0), MATCH('Cyclical_after overrides'!M$1, F_Inputs_cyclical!$A$1:$BE$1, 0))="", "", INDEX(F_Inputs_cyclical!$A$1:$BE$243, MATCH('Cyclical_after overrides'!$A190, F_Inputs_cyclical!$A$1:$A$243, 0), MATCH('Cyclical_after overrides'!M$1, F_Inputs_cyclical!$A$1:$BE$1, 0))),
Cyclical_overrides!M190)</f>
        <v/>
      </c>
      <c r="N190" s="72" t="str">
        <f>IF(Cyclical_overrides!N190 = "",
IF(INDEX(F_Inputs_cyclical!$A$1:$BE$243, MATCH('Cyclical_after overrides'!$A190, F_Inputs_cyclical!$A$1:$A$243, 0), MATCH('Cyclical_after overrides'!N$1, F_Inputs_cyclical!$A$1:$BE$1, 0))="", "", INDEX(F_Inputs_cyclical!$A$1:$BE$243, MATCH('Cyclical_after overrides'!$A190, F_Inputs_cyclical!$A$1:$A$243, 0), MATCH('Cyclical_after overrides'!N$1, F_Inputs_cyclical!$A$1:$BE$1, 0))),
Cyclical_overrides!N190)</f>
        <v/>
      </c>
      <c r="O190" s="72" t="str">
        <f>IF(Cyclical_overrides!O190 = "",
IF(INDEX(F_Inputs_cyclical!$A$1:$BE$243, MATCH('Cyclical_after overrides'!$A190, F_Inputs_cyclical!$A$1:$A$243, 0), MATCH('Cyclical_after overrides'!O$1, F_Inputs_cyclical!$A$1:$BE$1, 0))="", "", INDEX(F_Inputs_cyclical!$A$1:$BE$243, MATCH('Cyclical_after overrides'!$A190, F_Inputs_cyclical!$A$1:$A$243, 0), MATCH('Cyclical_after overrides'!O$1, F_Inputs_cyclical!$A$1:$BE$1, 0))),
Cyclical_overrides!O190)</f>
        <v/>
      </c>
      <c r="P190" s="72" t="str">
        <f>IF(Cyclical_overrides!P190 = "",
IF(INDEX(F_Inputs_cyclical!$A$1:$BE$243, MATCH('Cyclical_after overrides'!$A190, F_Inputs_cyclical!$A$1:$A$243, 0), MATCH('Cyclical_after overrides'!P$1, F_Inputs_cyclical!$A$1:$BE$1, 0))="", "", INDEX(F_Inputs_cyclical!$A$1:$BE$243, MATCH('Cyclical_after overrides'!$A190, F_Inputs_cyclical!$A$1:$A$243, 0), MATCH('Cyclical_after overrides'!P$1, F_Inputs_cyclical!$A$1:$BE$1, 0))),
Cyclical_overrides!P190)</f>
        <v/>
      </c>
      <c r="Q190" s="72" t="str">
        <f>IF(Cyclical_overrides!Q190 = "",
IF(INDEX(F_Inputs_cyclical!$A$1:$BE$243, MATCH('Cyclical_after overrides'!$A190, F_Inputs_cyclical!$A$1:$A$243, 0), MATCH('Cyclical_after overrides'!Q$1, F_Inputs_cyclical!$A$1:$BE$1, 0))="", "", INDEX(F_Inputs_cyclical!$A$1:$BE$243, MATCH('Cyclical_after overrides'!$A190, F_Inputs_cyclical!$A$1:$A$243, 0), MATCH('Cyclical_after overrides'!Q$1, F_Inputs_cyclical!$A$1:$BE$1, 0))),
Cyclical_overrides!Q190)</f>
        <v/>
      </c>
      <c r="R190" s="72" t="str">
        <f>IF(Cyclical_overrides!R190 = "",
IF(INDEX(F_Inputs_cyclical!$A$1:$BE$243, MATCH('Cyclical_after overrides'!$A190, F_Inputs_cyclical!$A$1:$A$243, 0), MATCH('Cyclical_after overrides'!R$1, F_Inputs_cyclical!$A$1:$BE$1, 0))="", "", INDEX(F_Inputs_cyclical!$A$1:$BE$243, MATCH('Cyclical_after overrides'!$A190, F_Inputs_cyclical!$A$1:$A$243, 0), MATCH('Cyclical_after overrides'!R$1, F_Inputs_cyclical!$A$1:$BE$1, 0))),
Cyclical_overrides!R190)</f>
        <v/>
      </c>
      <c r="S190" s="72" t="str">
        <f>IF(Cyclical_overrides!S190 = "",
IF(INDEX(F_Inputs_cyclical!$A$1:$BE$243, MATCH('Cyclical_after overrides'!$A190, F_Inputs_cyclical!$A$1:$A$243, 0), MATCH('Cyclical_after overrides'!S$1, F_Inputs_cyclical!$A$1:$BE$1, 0))="", "", INDEX(F_Inputs_cyclical!$A$1:$BE$243, MATCH('Cyclical_after overrides'!$A190, F_Inputs_cyclical!$A$1:$A$243, 0), MATCH('Cyclical_after overrides'!S$1, F_Inputs_cyclical!$A$1:$BE$1, 0))),
Cyclical_overrides!S190)</f>
        <v/>
      </c>
      <c r="T190" s="72" t="str">
        <f>IF(Cyclical_overrides!T190 = "",
IF(INDEX(F_Inputs_cyclical!$A$1:$BE$243, MATCH('Cyclical_after overrides'!$A190, F_Inputs_cyclical!$A$1:$A$243, 0), MATCH('Cyclical_after overrides'!T$1, F_Inputs_cyclical!$A$1:$BE$1, 0))="", "", INDEX(F_Inputs_cyclical!$A$1:$BE$243, MATCH('Cyclical_after overrides'!$A190, F_Inputs_cyclical!$A$1:$A$243, 0), MATCH('Cyclical_after overrides'!T$1, F_Inputs_cyclical!$A$1:$BE$1, 0))),
Cyclical_overrides!T190)</f>
        <v/>
      </c>
      <c r="U190" s="72" t="str">
        <f>IF(Cyclical_overrides!U190 = "",
IF(INDEX(F_Inputs_cyclical!$A$1:$BE$243, MATCH('Cyclical_after overrides'!$A190, F_Inputs_cyclical!$A$1:$A$243, 0), MATCH('Cyclical_after overrides'!U$1, F_Inputs_cyclical!$A$1:$BE$1, 0))="", "", INDEX(F_Inputs_cyclical!$A$1:$BE$243, MATCH('Cyclical_after overrides'!$A190, F_Inputs_cyclical!$A$1:$A$243, 0), MATCH('Cyclical_after overrides'!U$1, F_Inputs_cyclical!$A$1:$BE$1, 0))),
Cyclical_overrides!U190)</f>
        <v/>
      </c>
      <c r="V190" s="72" t="str">
        <f>IF(Cyclical_overrides!V190 = "",
IF(INDEX(F_Inputs_cyclical!$A$1:$BE$243, MATCH('Cyclical_after overrides'!$A190, F_Inputs_cyclical!$A$1:$A$243, 0), MATCH('Cyclical_after overrides'!V$1, F_Inputs_cyclical!$A$1:$BE$1, 0))="", "", INDEX(F_Inputs_cyclical!$A$1:$BE$243, MATCH('Cyclical_after overrides'!$A190, F_Inputs_cyclical!$A$1:$A$243, 0), MATCH('Cyclical_after overrides'!V$1, F_Inputs_cyclical!$A$1:$BE$1, 0))),
Cyclical_overrides!V190)</f>
        <v/>
      </c>
      <c r="W190" s="72" t="str">
        <f>IF(Cyclical_overrides!W190 = "",
IF(INDEX(F_Inputs_cyclical!$A$1:$BE$243, MATCH('Cyclical_after overrides'!$A190, F_Inputs_cyclical!$A$1:$A$243, 0), MATCH('Cyclical_after overrides'!W$1, F_Inputs_cyclical!$A$1:$BE$1, 0))="", "", INDEX(F_Inputs_cyclical!$A$1:$BE$243, MATCH('Cyclical_after overrides'!$A190, F_Inputs_cyclical!$A$1:$A$243, 0), MATCH('Cyclical_after overrides'!W$1, F_Inputs_cyclical!$A$1:$BE$1, 0))),
Cyclical_overrides!W190)</f>
        <v/>
      </c>
      <c r="X190" s="72" t="str">
        <f>IF(Cyclical_overrides!X190 = "",
IF(INDEX(F_Inputs_cyclical!$A$1:$BE$243, MATCH('Cyclical_after overrides'!$A190, F_Inputs_cyclical!$A$1:$A$243, 0), MATCH('Cyclical_after overrides'!X$1, F_Inputs_cyclical!$A$1:$BE$1, 0))="", "", INDEX(F_Inputs_cyclical!$A$1:$BE$243, MATCH('Cyclical_after overrides'!$A190, F_Inputs_cyclical!$A$1:$A$243, 0), MATCH('Cyclical_after overrides'!X$1, F_Inputs_cyclical!$A$1:$BE$1, 0))),
Cyclical_overrides!X190)</f>
        <v/>
      </c>
      <c r="Y190" s="72" t="str">
        <f>IF(Cyclical_overrides!Y190 = "",
IF(INDEX(F_Inputs_cyclical!$A$1:$BE$243, MATCH('Cyclical_after overrides'!$A190, F_Inputs_cyclical!$A$1:$A$243, 0), MATCH('Cyclical_after overrides'!Y$1, F_Inputs_cyclical!$A$1:$BE$1, 0))="", "", INDEX(F_Inputs_cyclical!$A$1:$BE$243, MATCH('Cyclical_after overrides'!$A190, F_Inputs_cyclical!$A$1:$A$243, 0), MATCH('Cyclical_after overrides'!Y$1, F_Inputs_cyclical!$A$1:$BE$1, 0))),
Cyclical_overrides!Y190)</f>
        <v/>
      </c>
      <c r="Z190" s="72" t="str">
        <f>IF(Cyclical_overrides!Z190 = "",
IF(INDEX(F_Inputs_cyclical!$A$1:$BE$243, MATCH('Cyclical_after overrides'!$A190, F_Inputs_cyclical!$A$1:$A$243, 0), MATCH('Cyclical_after overrides'!Z$1, F_Inputs_cyclical!$A$1:$BE$1, 0))="", "", INDEX(F_Inputs_cyclical!$A$1:$BE$243, MATCH('Cyclical_after overrides'!$A190, F_Inputs_cyclical!$A$1:$A$243, 0), MATCH('Cyclical_after overrides'!Z$1, F_Inputs_cyclical!$A$1:$BE$1, 0))),
Cyclical_overrides!Z190)</f>
        <v/>
      </c>
      <c r="AA190" s="72" t="str">
        <f>IF(Cyclical_overrides!AA190 = "",
IF(INDEX(F_Inputs_cyclical!$A$1:$BE$243, MATCH('Cyclical_after overrides'!$A190, F_Inputs_cyclical!$A$1:$A$243, 0), MATCH('Cyclical_after overrides'!AA$1, F_Inputs_cyclical!$A$1:$BE$1, 0))="", "", INDEX(F_Inputs_cyclical!$A$1:$BE$243, MATCH('Cyclical_after overrides'!$A190, F_Inputs_cyclical!$A$1:$A$243, 0), MATCH('Cyclical_after overrides'!AA$1, F_Inputs_cyclical!$A$1:$BE$1, 0))),
Cyclical_overrides!AA190)</f>
        <v/>
      </c>
      <c r="AB190" s="72" t="str">
        <f>IF(Cyclical_overrides!AB190 = "",
IF(INDEX(F_Inputs_cyclical!$A$1:$BE$243, MATCH('Cyclical_after overrides'!$A190, F_Inputs_cyclical!$A$1:$A$243, 0), MATCH('Cyclical_after overrides'!AB$1, F_Inputs_cyclical!$A$1:$BE$1, 0))="", "", INDEX(F_Inputs_cyclical!$A$1:$BE$243, MATCH('Cyclical_after overrides'!$A190, F_Inputs_cyclical!$A$1:$A$243, 0), MATCH('Cyclical_after overrides'!AB$1, F_Inputs_cyclical!$A$1:$BE$1, 0))),
Cyclical_overrides!AB190)</f>
        <v/>
      </c>
      <c r="AC190" s="72" t="str">
        <f>IF(Cyclical_overrides!AC190 = "",
IF(INDEX(F_Inputs_cyclical!$A$1:$BE$243, MATCH('Cyclical_after overrides'!$A190, F_Inputs_cyclical!$A$1:$A$243, 0), MATCH('Cyclical_after overrides'!AC$1, F_Inputs_cyclical!$A$1:$BE$1, 0))="", "", INDEX(F_Inputs_cyclical!$A$1:$BE$243, MATCH('Cyclical_after overrides'!$A190, F_Inputs_cyclical!$A$1:$A$243, 0), MATCH('Cyclical_after overrides'!AC$1, F_Inputs_cyclical!$A$1:$BE$1, 0))),
Cyclical_overrides!AC190)</f>
        <v/>
      </c>
      <c r="AD190" s="72" t="str">
        <f>IF(Cyclical_overrides!AD190 = "",
IF(INDEX(F_Inputs_cyclical!$A$1:$BE$243, MATCH('Cyclical_after overrides'!$A190, F_Inputs_cyclical!$A$1:$A$243, 0), MATCH('Cyclical_after overrides'!AD$1, F_Inputs_cyclical!$A$1:$BE$1, 0))="", "", INDEX(F_Inputs_cyclical!$A$1:$BE$243, MATCH('Cyclical_after overrides'!$A190, F_Inputs_cyclical!$A$1:$A$243, 0), MATCH('Cyclical_after overrides'!AD$1, F_Inputs_cyclical!$A$1:$BE$1, 0))),
Cyclical_overrides!AD190)</f>
        <v/>
      </c>
      <c r="AE190" s="72" t="str">
        <f>IF(Cyclical_overrides!AE190 = "",
IF(INDEX(F_Inputs_cyclical!$A$1:$BE$243, MATCH('Cyclical_after overrides'!$A190, F_Inputs_cyclical!$A$1:$A$243, 0), MATCH('Cyclical_after overrides'!AE$1, F_Inputs_cyclical!$A$1:$BE$1, 0))="", "", INDEX(F_Inputs_cyclical!$A$1:$BE$243, MATCH('Cyclical_after overrides'!$A190, F_Inputs_cyclical!$A$1:$A$243, 0), MATCH('Cyclical_after overrides'!AE$1, F_Inputs_cyclical!$A$1:$BE$1, 0))),
Cyclical_overrides!AE190)</f>
        <v/>
      </c>
      <c r="AF190" s="72" t="str">
        <f>IF(Cyclical_overrides!AF190 = "",
IF(INDEX(F_Inputs_cyclical!$A$1:$BE$243, MATCH('Cyclical_after overrides'!$A190, F_Inputs_cyclical!$A$1:$A$243, 0), MATCH('Cyclical_after overrides'!AF$1, F_Inputs_cyclical!$A$1:$BE$1, 0))="", "", INDEX(F_Inputs_cyclical!$A$1:$BE$243, MATCH('Cyclical_after overrides'!$A190, F_Inputs_cyclical!$A$1:$A$243, 0), MATCH('Cyclical_after overrides'!AF$1, F_Inputs_cyclical!$A$1:$BE$1, 0))),
Cyclical_overrides!AF190)</f>
        <v/>
      </c>
      <c r="AG190" s="72" t="str">
        <f>IF(Cyclical_overrides!AG190 = "",
IF(INDEX(F_Inputs_cyclical!$A$1:$BE$243, MATCH('Cyclical_after overrides'!$A190, F_Inputs_cyclical!$A$1:$A$243, 0), MATCH('Cyclical_after overrides'!AG$1, F_Inputs_cyclical!$A$1:$BE$1, 0))="", "", INDEX(F_Inputs_cyclical!$A$1:$BE$243, MATCH('Cyclical_after overrides'!$A190, F_Inputs_cyclical!$A$1:$A$243, 0), MATCH('Cyclical_after overrides'!AG$1, F_Inputs_cyclical!$A$1:$BE$1, 0))),
Cyclical_overrides!AG190)</f>
        <v/>
      </c>
      <c r="AH190" s="72" t="str">
        <f>IF(Cyclical_overrides!AH190 = "",
IF(INDEX(F_Inputs_cyclical!$A$1:$BE$243, MATCH('Cyclical_after overrides'!$A190, F_Inputs_cyclical!$A$1:$A$243, 0), MATCH('Cyclical_after overrides'!AH$1, F_Inputs_cyclical!$A$1:$BE$1, 0))="", "", INDEX(F_Inputs_cyclical!$A$1:$BE$243, MATCH('Cyclical_after overrides'!$A190, F_Inputs_cyclical!$A$1:$A$243, 0), MATCH('Cyclical_after overrides'!AH$1, F_Inputs_cyclical!$A$1:$BE$1, 0))),
Cyclical_overrides!AH190)</f>
        <v/>
      </c>
      <c r="AI190" s="72" t="str">
        <f>IF(Cyclical_overrides!AI190 = "",
IF(INDEX(F_Inputs_cyclical!$A$1:$BE$243, MATCH('Cyclical_after overrides'!$A190, F_Inputs_cyclical!$A$1:$A$243, 0), MATCH('Cyclical_after overrides'!AI$1, F_Inputs_cyclical!$A$1:$BE$1, 0))="", "", INDEX(F_Inputs_cyclical!$A$1:$BE$243, MATCH('Cyclical_after overrides'!$A190, F_Inputs_cyclical!$A$1:$A$243, 0), MATCH('Cyclical_after overrides'!AI$1, F_Inputs_cyclical!$A$1:$BE$1, 0))),
Cyclical_overrides!AI190)</f>
        <v/>
      </c>
      <c r="AJ190" s="72" t="str">
        <f>IF(Cyclical_overrides!AJ190 = "",
IF(INDEX(F_Inputs_cyclical!$A$1:$BE$243, MATCH('Cyclical_after overrides'!$A190, F_Inputs_cyclical!$A$1:$A$243, 0), MATCH('Cyclical_after overrides'!AJ$1, F_Inputs_cyclical!$A$1:$BE$1, 0))="", "", INDEX(F_Inputs_cyclical!$A$1:$BE$243, MATCH('Cyclical_after overrides'!$A190, F_Inputs_cyclical!$A$1:$A$243, 0), MATCH('Cyclical_after overrides'!AJ$1, F_Inputs_cyclical!$A$1:$BE$1, 0))),
Cyclical_overrides!AJ190)</f>
        <v/>
      </c>
      <c r="AK190" s="72" t="str">
        <f>IF(Cyclical_overrides!AK190 = "",
IF(INDEX(F_Inputs_cyclical!$A$1:$BE$243, MATCH('Cyclical_after overrides'!$A190, F_Inputs_cyclical!$A$1:$A$243, 0), MATCH('Cyclical_after overrides'!AK$1, F_Inputs_cyclical!$A$1:$BE$1, 0))="", "", INDEX(F_Inputs_cyclical!$A$1:$BE$243, MATCH('Cyclical_after overrides'!$A190, F_Inputs_cyclical!$A$1:$A$243, 0), MATCH('Cyclical_after overrides'!AK$1, F_Inputs_cyclical!$A$1:$BE$1, 0))),
Cyclical_overrides!AK190)</f>
        <v/>
      </c>
      <c r="AL190" s="72" t="str">
        <f>IF(Cyclical_overrides!AL190 = "",
IF(INDEX(F_Inputs_cyclical!$A$1:$BE$243, MATCH('Cyclical_after overrides'!$A190, F_Inputs_cyclical!$A$1:$A$243, 0), MATCH('Cyclical_after overrides'!AL$1, F_Inputs_cyclical!$A$1:$BE$1, 0))="", "", INDEX(F_Inputs_cyclical!$A$1:$BE$243, MATCH('Cyclical_after overrides'!$A190, F_Inputs_cyclical!$A$1:$A$243, 0), MATCH('Cyclical_after overrides'!AL$1, F_Inputs_cyclical!$A$1:$BE$1, 0))),
Cyclical_overrides!AL190)</f>
        <v/>
      </c>
      <c r="AM190" s="72" t="str">
        <f>IF(Cyclical_overrides!AM190 = "",
IF(INDEX(F_Inputs_cyclical!$A$1:$BE$243, MATCH('Cyclical_after overrides'!$A190, F_Inputs_cyclical!$A$1:$A$243, 0), MATCH('Cyclical_after overrides'!AM$1, F_Inputs_cyclical!$A$1:$BE$1, 0))="", "", INDEX(F_Inputs_cyclical!$A$1:$BE$243, MATCH('Cyclical_after overrides'!$A190, F_Inputs_cyclical!$A$1:$A$243, 0), MATCH('Cyclical_after overrides'!AM$1, F_Inputs_cyclical!$A$1:$BE$1, 0))),
Cyclical_overrides!AM190)</f>
        <v/>
      </c>
      <c r="AN190" s="72" t="str">
        <f>IF(Cyclical_overrides!AN190 = "",
IF(INDEX(F_Inputs_cyclical!$A$1:$BE$243, MATCH('Cyclical_after overrides'!$A190, F_Inputs_cyclical!$A$1:$A$243, 0), MATCH('Cyclical_after overrides'!AN$1, F_Inputs_cyclical!$A$1:$BE$1, 0))="", "", INDEX(F_Inputs_cyclical!$A$1:$BE$243, MATCH('Cyclical_after overrides'!$A190, F_Inputs_cyclical!$A$1:$A$243, 0), MATCH('Cyclical_after overrides'!AN$1, F_Inputs_cyclical!$A$1:$BE$1, 0))),
Cyclical_overrides!AN190)</f>
        <v/>
      </c>
      <c r="AO190" s="72" t="str">
        <f>IF(Cyclical_overrides!AO190 = "",
IF(INDEX(F_Inputs_cyclical!$A$1:$BE$243, MATCH('Cyclical_after overrides'!$A190, F_Inputs_cyclical!$A$1:$A$243, 0), MATCH('Cyclical_after overrides'!AO$1, F_Inputs_cyclical!$A$1:$BE$1, 0))="", "", INDEX(F_Inputs_cyclical!$A$1:$BE$243, MATCH('Cyclical_after overrides'!$A190, F_Inputs_cyclical!$A$1:$A$243, 0), MATCH('Cyclical_after overrides'!AO$1, F_Inputs_cyclical!$A$1:$BE$1, 0))),
Cyclical_overrides!AO190)</f>
        <v/>
      </c>
      <c r="AP190" s="72" t="str">
        <f>IF(Cyclical_overrides!AP190 = "",
IF(INDEX(F_Inputs_cyclical!$A$1:$BE$243, MATCH('Cyclical_after overrides'!$A190, F_Inputs_cyclical!$A$1:$A$243, 0), MATCH('Cyclical_after overrides'!AP$1, F_Inputs_cyclical!$A$1:$BE$1, 0))="", "", INDEX(F_Inputs_cyclical!$A$1:$BE$243, MATCH('Cyclical_after overrides'!$A190, F_Inputs_cyclical!$A$1:$A$243, 0), MATCH('Cyclical_after overrides'!AP$1, F_Inputs_cyclical!$A$1:$BE$1, 0))),
Cyclical_overrides!AP190)</f>
        <v/>
      </c>
      <c r="AQ190" s="72" t="str">
        <f>IF(Cyclical_overrides!AQ190 = "",
IF(INDEX(F_Inputs_cyclical!$A$1:$BE$243, MATCH('Cyclical_after overrides'!$A190, F_Inputs_cyclical!$A$1:$A$243, 0), MATCH('Cyclical_after overrides'!AQ$1, F_Inputs_cyclical!$A$1:$BE$1, 0))="", "", INDEX(F_Inputs_cyclical!$A$1:$BE$243, MATCH('Cyclical_after overrides'!$A190, F_Inputs_cyclical!$A$1:$A$243, 0), MATCH('Cyclical_after overrides'!AQ$1, F_Inputs_cyclical!$A$1:$BE$1, 0))),
Cyclical_overrides!AQ190)</f>
        <v/>
      </c>
      <c r="AR190" s="72" t="str">
        <f>IF(Cyclical_overrides!AR190 = "",
IF(INDEX(F_Inputs_cyclical!$A$1:$BE$243, MATCH('Cyclical_after overrides'!$A190, F_Inputs_cyclical!$A$1:$A$243, 0), MATCH('Cyclical_after overrides'!AR$1, F_Inputs_cyclical!$A$1:$BE$1, 0))="", "", INDEX(F_Inputs_cyclical!$A$1:$BE$243, MATCH('Cyclical_after overrides'!$A190, F_Inputs_cyclical!$A$1:$A$243, 0), MATCH('Cyclical_after overrides'!AR$1, F_Inputs_cyclical!$A$1:$BE$1, 0))),
Cyclical_overrides!AR190)</f>
        <v/>
      </c>
      <c r="AS190" s="72" t="str">
        <f>IF(Cyclical_overrides!AS190 = "",
IF(INDEX(F_Inputs_cyclical!$A$1:$BE$243, MATCH('Cyclical_after overrides'!$A190, F_Inputs_cyclical!$A$1:$A$243, 0), MATCH('Cyclical_after overrides'!AS$1, F_Inputs_cyclical!$A$1:$BE$1, 0))="", "", INDEX(F_Inputs_cyclical!$A$1:$BE$243, MATCH('Cyclical_after overrides'!$A190, F_Inputs_cyclical!$A$1:$A$243, 0), MATCH('Cyclical_after overrides'!AS$1, F_Inputs_cyclical!$A$1:$BE$1, 0))),
Cyclical_overrides!AS190)</f>
        <v/>
      </c>
      <c r="AT190" s="72" t="str">
        <f>IF(Cyclical_overrides!AT190 = "",
IF(INDEX(F_Inputs_cyclical!$A$1:$BE$243, MATCH('Cyclical_after overrides'!$A190, F_Inputs_cyclical!$A$1:$A$243, 0), MATCH('Cyclical_after overrides'!AT$1, F_Inputs_cyclical!$A$1:$BE$1, 0))="", "", INDEX(F_Inputs_cyclical!$A$1:$BE$243, MATCH('Cyclical_after overrides'!$A190, F_Inputs_cyclical!$A$1:$A$243, 0), MATCH('Cyclical_after overrides'!AT$1, F_Inputs_cyclical!$A$1:$BE$1, 0))),
Cyclical_overrides!AT190)</f>
        <v/>
      </c>
      <c r="AU190" s="72" t="str">
        <f>IF(Cyclical_overrides!AU190 = "",
IF(INDEX(F_Inputs_cyclical!$A$1:$BE$243, MATCH('Cyclical_after overrides'!$A190, F_Inputs_cyclical!$A$1:$A$243, 0), MATCH('Cyclical_after overrides'!AU$1, F_Inputs_cyclical!$A$1:$BE$1, 0))="", "", INDEX(F_Inputs_cyclical!$A$1:$BE$243, MATCH('Cyclical_after overrides'!$A190, F_Inputs_cyclical!$A$1:$A$243, 0), MATCH('Cyclical_after overrides'!AU$1, F_Inputs_cyclical!$A$1:$BE$1, 0))),
Cyclical_overrides!AU190)</f>
        <v/>
      </c>
      <c r="AV190" s="72" t="str">
        <f>IF(Cyclical_overrides!AV190 = "",
IF(INDEX(F_Inputs_cyclical!$A$1:$BE$243, MATCH('Cyclical_after overrides'!$A190, F_Inputs_cyclical!$A$1:$A$243, 0), MATCH('Cyclical_after overrides'!AV$1, F_Inputs_cyclical!$A$1:$BE$1, 0))="", "", INDEX(F_Inputs_cyclical!$A$1:$BE$243, MATCH('Cyclical_after overrides'!$A190, F_Inputs_cyclical!$A$1:$A$243, 0), MATCH('Cyclical_after overrides'!AV$1, F_Inputs_cyclical!$A$1:$BE$1, 0))),
Cyclical_overrides!AV190)</f>
        <v/>
      </c>
      <c r="AW190" s="72">
        <f>IF(Cyclical_overrides!AW190 = "",
IF(INDEX(F_Inputs_cyclical!$A$1:$BE$243, MATCH('Cyclical_after overrides'!$A190, F_Inputs_cyclical!$A$1:$A$243, 0), MATCH('Cyclical_after overrides'!AW$1, F_Inputs_cyclical!$A$1:$BE$1, 0))="", "", INDEX(F_Inputs_cyclical!$A$1:$BE$243, MATCH('Cyclical_after overrides'!$A190, F_Inputs_cyclical!$A$1:$A$243, 0), MATCH('Cyclical_after overrides'!AW$1, F_Inputs_cyclical!$A$1:$BE$1, 0))),
Cyclical_overrides!AW190)</f>
        <v>0.94744609856262829</v>
      </c>
      <c r="AX190" s="72">
        <f>IF(Cyclical_overrides!AX190 = "",
IF(INDEX(F_Inputs_cyclical!$A$1:$BE$243, MATCH('Cyclical_after overrides'!$A190, F_Inputs_cyclical!$A$1:$A$243, 0), MATCH('Cyclical_after overrides'!AX$1, F_Inputs_cyclical!$A$1:$BE$1, 0))="", "", INDEX(F_Inputs_cyclical!$A$1:$BE$243, MATCH('Cyclical_after overrides'!$A190, F_Inputs_cyclical!$A$1:$A$243, 0), MATCH('Cyclical_after overrides'!AX$1, F_Inputs_cyclical!$A$1:$BE$1, 0))),
Cyclical_overrides!AX190)</f>
        <v>0</v>
      </c>
      <c r="AY190" s="72">
        <f>IF(Cyclical_overrides!AY190 = "",
IF(INDEX(F_Inputs_cyclical!$A$1:$BE$243, MATCH('Cyclical_after overrides'!$A190, F_Inputs_cyclical!$A$1:$A$243, 0), MATCH('Cyclical_after overrides'!AY$1, F_Inputs_cyclical!$A$1:$BE$1, 0))="", "", INDEX(F_Inputs_cyclical!$A$1:$BE$243, MATCH('Cyclical_after overrides'!$A190, F_Inputs_cyclical!$A$1:$A$243, 0), MATCH('Cyclical_after overrides'!AY$1, F_Inputs_cyclical!$A$1:$BE$1, 0))),
Cyclical_overrides!AY190)</f>
        <v>0</v>
      </c>
      <c r="AZ190" s="72">
        <f>IF(Cyclical_overrides!AZ190 = "",
IF(INDEX(F_Inputs_cyclical!$A$1:$BE$243, MATCH('Cyclical_after overrides'!$A190, F_Inputs_cyclical!$A$1:$A$243, 0), MATCH('Cyclical_after overrides'!AZ$1, F_Inputs_cyclical!$A$1:$BE$1, 0))="", "", INDEX(F_Inputs_cyclical!$A$1:$BE$243, MATCH('Cyclical_after overrides'!$A190, F_Inputs_cyclical!$A$1:$A$243, 0), MATCH('Cyclical_after overrides'!AZ$1, F_Inputs_cyclical!$A$1:$BE$1, 0))),
Cyclical_overrides!AZ190)</f>
        <v>0</v>
      </c>
      <c r="BA190" s="72">
        <f>IF(Cyclical_overrides!BA190 = "",
IF(INDEX(F_Inputs_cyclical!$A$1:$BE$243, MATCH('Cyclical_after overrides'!$A190, F_Inputs_cyclical!$A$1:$A$243, 0), MATCH('Cyclical_after overrides'!BA$1, F_Inputs_cyclical!$A$1:$BE$1, 0))="", "", INDEX(F_Inputs_cyclical!$A$1:$BE$243, MATCH('Cyclical_after overrides'!$A190, F_Inputs_cyclical!$A$1:$A$243, 0), MATCH('Cyclical_after overrides'!BA$1, F_Inputs_cyclical!$A$1:$BE$1, 0))),
Cyclical_overrides!BA190)</f>
        <v>0</v>
      </c>
      <c r="BB190" s="72">
        <f>IF(Cyclical_overrides!BB190 = "",
IF(INDEX(F_Inputs_cyclical!$A$1:$BE$243, MATCH('Cyclical_after overrides'!$A190, F_Inputs_cyclical!$A$1:$A$243, 0), MATCH('Cyclical_after overrides'!BB$1, F_Inputs_cyclical!$A$1:$BE$1, 0))="", "", INDEX(F_Inputs_cyclical!$A$1:$BE$243, MATCH('Cyclical_after overrides'!$A190, F_Inputs_cyclical!$A$1:$A$243, 0), MATCH('Cyclical_after overrides'!BB$1, F_Inputs_cyclical!$A$1:$BE$1, 0))),
Cyclical_overrides!BB190)</f>
        <v>0</v>
      </c>
      <c r="BC190" s="72">
        <f>IF(Cyclical_overrides!BC190 = "",
IF(INDEX(F_Inputs_cyclical!$A$1:$BE$243, MATCH('Cyclical_after overrides'!$A190, F_Inputs_cyclical!$A$1:$A$243, 0), MATCH('Cyclical_after overrides'!BC$1, F_Inputs_cyclical!$A$1:$BE$1, 0))="", "", INDEX(F_Inputs_cyclical!$A$1:$BE$243, MATCH('Cyclical_after overrides'!$A190, F_Inputs_cyclical!$A$1:$A$243, 0), MATCH('Cyclical_after overrides'!BC$1, F_Inputs_cyclical!$A$1:$BE$1, 0))),
Cyclical_overrides!BC190)</f>
        <v>7.7530529047010797</v>
      </c>
      <c r="BD190" s="72">
        <f>IF(Cyclical_overrides!BD190 = "",
IF(INDEX(F_Inputs_cyclical!$A$1:$BE$243, MATCH('Cyclical_after overrides'!$A190, F_Inputs_cyclical!$A$1:$A$243, 0), MATCH('Cyclical_after overrides'!BD$1, F_Inputs_cyclical!$A$1:$BE$1, 0))="", "", INDEX(F_Inputs_cyclical!$A$1:$BE$243, MATCH('Cyclical_after overrides'!$A190, F_Inputs_cyclical!$A$1:$A$243, 0), MATCH('Cyclical_after overrides'!BD$1, F_Inputs_cyclical!$A$1:$BE$1, 0))),
Cyclical_overrides!BD190)</f>
        <v>0</v>
      </c>
      <c r="BE190" s="194"/>
    </row>
    <row r="191" spans="1:57" x14ac:dyDescent="0.4">
      <c r="A191" s="63" t="str">
        <f t="shared" si="2"/>
        <v>PRT14</v>
      </c>
      <c r="B191" s="63" t="s">
        <v>457</v>
      </c>
      <c r="C191" s="63" t="s">
        <v>243</v>
      </c>
      <c r="D191" s="72">
        <f>IF(Cyclical_overrides!D191 = "",
IF(INDEX(F_Inputs_cyclical!$A$1:$BE$243, MATCH('Cyclical_after overrides'!$A191, F_Inputs_cyclical!$A$1:$A$243, 0), MATCH('Cyclical_after overrides'!D$1, F_Inputs_cyclical!$A$1:$BE$1, 0))="", "", INDEX(F_Inputs_cyclical!$A$1:$BE$243, MATCH('Cyclical_after overrides'!$A191, F_Inputs_cyclical!$A$1:$A$243, 0), MATCH('Cyclical_after overrides'!D$1, F_Inputs_cyclical!$A$1:$BE$1, 0))),
Cyclical_overrides!D191)</f>
        <v>1.502</v>
      </c>
      <c r="E191" s="72">
        <f>IF(Cyclical_overrides!E191 = "",
IF(INDEX(F_Inputs_cyclical!$A$1:$BE$243, MATCH('Cyclical_after overrides'!$A191, F_Inputs_cyclical!$A$1:$A$243, 0), MATCH('Cyclical_after overrides'!E$1, F_Inputs_cyclical!$A$1:$BE$1, 0))="", "", INDEX(F_Inputs_cyclical!$A$1:$BE$243, MATCH('Cyclical_after overrides'!$A191, F_Inputs_cyclical!$A$1:$A$243, 0), MATCH('Cyclical_after overrides'!E$1, F_Inputs_cyclical!$A$1:$BE$1, 0))),
Cyclical_overrides!E191)</f>
        <v>0.35499999999999998</v>
      </c>
      <c r="F191" s="72">
        <f>IF(Cyclical_overrides!F191 = "",
IF(INDEX(F_Inputs_cyclical!$A$1:$BE$243, MATCH('Cyclical_after overrides'!$A191, F_Inputs_cyclical!$A$1:$A$243, 0), MATCH('Cyclical_after overrides'!F$1, F_Inputs_cyclical!$A$1:$BE$1, 0))="", "", INDEX(F_Inputs_cyclical!$A$1:$BE$243, MATCH('Cyclical_after overrides'!$A191, F_Inputs_cyclical!$A$1:$A$243, 0), MATCH('Cyclical_after overrides'!F$1, F_Inputs_cyclical!$A$1:$BE$1, 0))),
Cyclical_overrides!F191)</f>
        <v>0.63300000000000001</v>
      </c>
      <c r="G191" s="72">
        <f>IF(Cyclical_overrides!G191 = "",
IF(INDEX(F_Inputs_cyclical!$A$1:$BE$243, MATCH('Cyclical_after overrides'!$A191, F_Inputs_cyclical!$A$1:$A$243, 0), MATCH('Cyclical_after overrides'!G$1, F_Inputs_cyclical!$A$1:$BE$1, 0))="", "", INDEX(F_Inputs_cyclical!$A$1:$BE$243, MATCH('Cyclical_after overrides'!$A191, F_Inputs_cyclical!$A$1:$A$243, 0), MATCH('Cyclical_after overrides'!G$1, F_Inputs_cyclical!$A$1:$BE$1, 0))),
Cyclical_overrides!G191)</f>
        <v>0.11799999999999999</v>
      </c>
      <c r="H191" s="72">
        <f>IF(Cyclical_overrides!H191 = "",
IF(INDEX(F_Inputs_cyclical!$A$1:$BE$243, MATCH('Cyclical_after overrides'!$A191, F_Inputs_cyclical!$A$1:$A$243, 0), MATCH('Cyclical_after overrides'!H$1, F_Inputs_cyclical!$A$1:$BE$1, 0))="", "", INDEX(F_Inputs_cyclical!$A$1:$BE$243, MATCH('Cyclical_after overrides'!$A191, F_Inputs_cyclical!$A$1:$A$243, 0), MATCH('Cyclical_after overrides'!H$1, F_Inputs_cyclical!$A$1:$BE$1, 0))),
Cyclical_overrides!H191)</f>
        <v>3.0000000000000001E-3</v>
      </c>
      <c r="I191" s="72">
        <f>IF(Cyclical_overrides!I191 = "",
IF(INDEX(F_Inputs_cyclical!$A$1:$BE$243, MATCH('Cyclical_after overrides'!$A191, F_Inputs_cyclical!$A$1:$A$243, 0), MATCH('Cyclical_after overrides'!I$1, F_Inputs_cyclical!$A$1:$BE$1, 0))="", "", INDEX(F_Inputs_cyclical!$A$1:$BE$243, MATCH('Cyclical_after overrides'!$A191, F_Inputs_cyclical!$A$1:$A$243, 0), MATCH('Cyclical_after overrides'!I$1, F_Inputs_cyclical!$A$1:$BE$1, 0))),
Cyclical_overrides!I191)</f>
        <v>0</v>
      </c>
      <c r="J191" s="72">
        <f>IF(Cyclical_overrides!J191 = "",
IF(INDEX(F_Inputs_cyclical!$A$1:$BE$243, MATCH('Cyclical_after overrides'!$A191, F_Inputs_cyclical!$A$1:$A$243, 0), MATCH('Cyclical_after overrides'!J$1, F_Inputs_cyclical!$A$1:$BE$1, 0))="", "", INDEX(F_Inputs_cyclical!$A$1:$BE$243, MATCH('Cyclical_after overrides'!$A191, F_Inputs_cyclical!$A$1:$A$243, 0), MATCH('Cyclical_after overrides'!J$1, F_Inputs_cyclical!$A$1:$BE$1, 0))),
Cyclical_overrides!J191)</f>
        <v>4.492</v>
      </c>
      <c r="K191" s="72">
        <f>IF(Cyclical_overrides!K191 = "",
IF(INDEX(F_Inputs_cyclical!$A$1:$BE$243, MATCH('Cyclical_after overrides'!$A191, F_Inputs_cyclical!$A$1:$A$243, 0), MATCH('Cyclical_after overrides'!K$1, F_Inputs_cyclical!$A$1:$BE$1, 0))="", "", INDEX(F_Inputs_cyclical!$A$1:$BE$243, MATCH('Cyclical_after overrides'!$A191, F_Inputs_cyclical!$A$1:$A$243, 0), MATCH('Cyclical_after overrides'!K$1, F_Inputs_cyclical!$A$1:$BE$1, 0))),
Cyclical_overrides!K191)</f>
        <v>0.45600000000000002</v>
      </c>
      <c r="L191" s="72">
        <f>IF(Cyclical_overrides!L191 = "",
IF(INDEX(F_Inputs_cyclical!$A$1:$BE$243, MATCH('Cyclical_after overrides'!$A191, F_Inputs_cyclical!$A$1:$A$243, 0), MATCH('Cyclical_after overrides'!L$1, F_Inputs_cyclical!$A$1:$BE$1, 0))="", "", INDEX(F_Inputs_cyclical!$A$1:$BE$243, MATCH('Cyclical_after overrides'!$A191, F_Inputs_cyclical!$A$1:$A$243, 0), MATCH('Cyclical_after overrides'!L$1, F_Inputs_cyclical!$A$1:$BE$1, 0))),
Cyclical_overrides!L191)</f>
        <v>0.111</v>
      </c>
      <c r="M191" s="72">
        <f>IF(Cyclical_overrides!M191 = "",
IF(INDEX(F_Inputs_cyclical!$A$1:$BE$243, MATCH('Cyclical_after overrides'!$A191, F_Inputs_cyclical!$A$1:$A$243, 0), MATCH('Cyclical_after overrides'!M$1, F_Inputs_cyclical!$A$1:$BE$1, 0))="", "", INDEX(F_Inputs_cyclical!$A$1:$BE$243, MATCH('Cyclical_after overrides'!$A191, F_Inputs_cyclical!$A$1:$A$243, 0), MATCH('Cyclical_after overrides'!M$1, F_Inputs_cyclical!$A$1:$BE$1, 0))),
Cyclical_overrides!M191)</f>
        <v>0</v>
      </c>
      <c r="N191" s="72">
        <f>IF(Cyclical_overrides!N191 = "",
IF(INDEX(F_Inputs_cyclical!$A$1:$BE$243, MATCH('Cyclical_after overrides'!$A191, F_Inputs_cyclical!$A$1:$A$243, 0), MATCH('Cyclical_after overrides'!N$1, F_Inputs_cyclical!$A$1:$BE$1, 0))="", "", INDEX(F_Inputs_cyclical!$A$1:$BE$243, MATCH('Cyclical_after overrides'!$A191, F_Inputs_cyclical!$A$1:$A$243, 0), MATCH('Cyclical_after overrides'!N$1, F_Inputs_cyclical!$A$1:$BE$1, 0))),
Cyclical_overrides!N191)</f>
        <v>0.23899999999999999</v>
      </c>
      <c r="O191" s="72" t="str">
        <f>IF(Cyclical_overrides!O191 = "",
IF(INDEX(F_Inputs_cyclical!$A$1:$BE$243, MATCH('Cyclical_after overrides'!$A191, F_Inputs_cyclical!$A$1:$A$243, 0), MATCH('Cyclical_after overrides'!O$1, F_Inputs_cyclical!$A$1:$BE$1, 0))="", "", INDEX(F_Inputs_cyclical!$A$1:$BE$243, MATCH('Cyclical_after overrides'!$A191, F_Inputs_cyclical!$A$1:$A$243, 0), MATCH('Cyclical_after overrides'!O$1, F_Inputs_cyclical!$A$1:$BE$1, 0))),
Cyclical_overrides!O191)</f>
        <v/>
      </c>
      <c r="P191" s="72" t="str">
        <f>IF(Cyclical_overrides!P191 = "",
IF(INDEX(F_Inputs_cyclical!$A$1:$BE$243, MATCH('Cyclical_after overrides'!$A191, F_Inputs_cyclical!$A$1:$A$243, 0), MATCH('Cyclical_after overrides'!P$1, F_Inputs_cyclical!$A$1:$BE$1, 0))="", "", INDEX(F_Inputs_cyclical!$A$1:$BE$243, MATCH('Cyclical_after overrides'!$A191, F_Inputs_cyclical!$A$1:$A$243, 0), MATCH('Cyclical_after overrides'!P$1, F_Inputs_cyclical!$A$1:$BE$1, 0))),
Cyclical_overrides!P191)</f>
        <v/>
      </c>
      <c r="Q191" s="72" t="str">
        <f>IF(Cyclical_overrides!Q191 = "",
IF(INDEX(F_Inputs_cyclical!$A$1:$BE$243, MATCH('Cyclical_after overrides'!$A191, F_Inputs_cyclical!$A$1:$A$243, 0), MATCH('Cyclical_after overrides'!Q$1, F_Inputs_cyclical!$A$1:$BE$1, 0))="", "", INDEX(F_Inputs_cyclical!$A$1:$BE$243, MATCH('Cyclical_after overrides'!$A191, F_Inputs_cyclical!$A$1:$A$243, 0), MATCH('Cyclical_after overrides'!Q$1, F_Inputs_cyclical!$A$1:$BE$1, 0))),
Cyclical_overrides!Q191)</f>
        <v/>
      </c>
      <c r="R191" s="72" t="str">
        <f>IF(Cyclical_overrides!R191 = "",
IF(INDEX(F_Inputs_cyclical!$A$1:$BE$243, MATCH('Cyclical_after overrides'!$A191, F_Inputs_cyclical!$A$1:$A$243, 0), MATCH('Cyclical_after overrides'!R$1, F_Inputs_cyclical!$A$1:$BE$1, 0))="", "", INDEX(F_Inputs_cyclical!$A$1:$BE$243, MATCH('Cyclical_after overrides'!$A191, F_Inputs_cyclical!$A$1:$A$243, 0), MATCH('Cyclical_after overrides'!R$1, F_Inputs_cyclical!$A$1:$BE$1, 0))),
Cyclical_overrides!R191)</f>
        <v/>
      </c>
      <c r="S191" s="72" t="str">
        <f>IF(Cyclical_overrides!S191 = "",
IF(INDEX(F_Inputs_cyclical!$A$1:$BE$243, MATCH('Cyclical_after overrides'!$A191, F_Inputs_cyclical!$A$1:$A$243, 0), MATCH('Cyclical_after overrides'!S$1, F_Inputs_cyclical!$A$1:$BE$1, 0))="", "", INDEX(F_Inputs_cyclical!$A$1:$BE$243, MATCH('Cyclical_after overrides'!$A191, F_Inputs_cyclical!$A$1:$A$243, 0), MATCH('Cyclical_after overrides'!S$1, F_Inputs_cyclical!$A$1:$BE$1, 0))),
Cyclical_overrides!S191)</f>
        <v/>
      </c>
      <c r="T191" s="72" t="str">
        <f>IF(Cyclical_overrides!T191 = "",
IF(INDEX(F_Inputs_cyclical!$A$1:$BE$243, MATCH('Cyclical_after overrides'!$A191, F_Inputs_cyclical!$A$1:$A$243, 0), MATCH('Cyclical_after overrides'!T$1, F_Inputs_cyclical!$A$1:$BE$1, 0))="", "", INDEX(F_Inputs_cyclical!$A$1:$BE$243, MATCH('Cyclical_after overrides'!$A191, F_Inputs_cyclical!$A$1:$A$243, 0), MATCH('Cyclical_after overrides'!T$1, F_Inputs_cyclical!$A$1:$BE$1, 0))),
Cyclical_overrides!T191)</f>
        <v/>
      </c>
      <c r="U191" s="72">
        <f>IF(Cyclical_overrides!U191 = "",
IF(INDEX(F_Inputs_cyclical!$A$1:$BE$243, MATCH('Cyclical_after overrides'!$A191, F_Inputs_cyclical!$A$1:$A$243, 0), MATCH('Cyclical_after overrides'!U$1, F_Inputs_cyclical!$A$1:$BE$1, 0))="", "", INDEX(F_Inputs_cyclical!$A$1:$BE$243, MATCH('Cyclical_after overrides'!$A191, F_Inputs_cyclical!$A$1:$A$243, 0), MATCH('Cyclical_after overrides'!U$1, F_Inputs_cyclical!$A$1:$BE$1, 0))),
Cyclical_overrides!U191)</f>
        <v>4.2530000000000001</v>
      </c>
      <c r="V191" s="72">
        <f>IF(Cyclical_overrides!V191 = "",
IF(INDEX(F_Inputs_cyclical!$A$1:$BE$243, MATCH('Cyclical_after overrides'!$A191, F_Inputs_cyclical!$A$1:$A$243, 0), MATCH('Cyclical_after overrides'!V$1, F_Inputs_cyclical!$A$1:$BE$1, 0))="", "", INDEX(F_Inputs_cyclical!$A$1:$BE$243, MATCH('Cyclical_after overrides'!$A191, F_Inputs_cyclical!$A$1:$A$243, 0), MATCH('Cyclical_after overrides'!V$1, F_Inputs_cyclical!$A$1:$BE$1, 0))),
Cyclical_overrides!V191)</f>
        <v>217.672</v>
      </c>
      <c r="W191" s="72">
        <f>IF(Cyclical_overrides!W191 = "",
IF(INDEX(F_Inputs_cyclical!$A$1:$BE$243, MATCH('Cyclical_after overrides'!$A191, F_Inputs_cyclical!$A$1:$A$243, 0), MATCH('Cyclical_after overrides'!W$1, F_Inputs_cyclical!$A$1:$BE$1, 0))="", "", INDEX(F_Inputs_cyclical!$A$1:$BE$243, MATCH('Cyclical_after overrides'!$A191, F_Inputs_cyclical!$A$1:$A$243, 0), MATCH('Cyclical_after overrides'!W$1, F_Inputs_cyclical!$A$1:$BE$1, 0))),
Cyclical_overrides!W191)</f>
        <v>66.489000000000004</v>
      </c>
      <c r="X191" s="72">
        <f>IF(Cyclical_overrides!X191 = "",
IF(INDEX(F_Inputs_cyclical!$A$1:$BE$243, MATCH('Cyclical_after overrides'!$A191, F_Inputs_cyclical!$A$1:$A$243, 0), MATCH('Cyclical_after overrides'!X$1, F_Inputs_cyclical!$A$1:$BE$1, 0))="", "", INDEX(F_Inputs_cyclical!$A$1:$BE$243, MATCH('Cyclical_after overrides'!$A191, F_Inputs_cyclical!$A$1:$A$243, 0), MATCH('Cyclical_after overrides'!X$1, F_Inputs_cyclical!$A$1:$BE$1, 0))),
Cyclical_overrides!X191)</f>
        <v>0</v>
      </c>
      <c r="Y191" s="72">
        <f>IF(Cyclical_overrides!Y191 = "",
IF(INDEX(F_Inputs_cyclical!$A$1:$BE$243, MATCH('Cyclical_after overrides'!$A191, F_Inputs_cyclical!$A$1:$A$243, 0), MATCH('Cyclical_after overrides'!Y$1, F_Inputs_cyclical!$A$1:$BE$1, 0))="", "", INDEX(F_Inputs_cyclical!$A$1:$BE$243, MATCH('Cyclical_after overrides'!$A191, F_Inputs_cyclical!$A$1:$A$243, 0), MATCH('Cyclical_after overrides'!Y$1, F_Inputs_cyclical!$A$1:$BE$1, 0))),
Cyclical_overrides!Y191)</f>
        <v>0</v>
      </c>
      <c r="Z191" s="72">
        <f>IF(Cyclical_overrides!Z191 = "",
IF(INDEX(F_Inputs_cyclical!$A$1:$BE$243, MATCH('Cyclical_after overrides'!$A191, F_Inputs_cyclical!$A$1:$A$243, 0), MATCH('Cyclical_after overrides'!Z$1, F_Inputs_cyclical!$A$1:$BE$1, 0))="", "", INDEX(F_Inputs_cyclical!$A$1:$BE$243, MATCH('Cyclical_after overrides'!$A191, F_Inputs_cyclical!$A$1:$A$243, 0), MATCH('Cyclical_after overrides'!Z$1, F_Inputs_cyclical!$A$1:$BE$1, 0))),
Cyclical_overrides!Z191)</f>
        <v>0</v>
      </c>
      <c r="AA191" s="72">
        <f>IF(Cyclical_overrides!AA191 = "",
IF(INDEX(F_Inputs_cyclical!$A$1:$BE$243, MATCH('Cyclical_after overrides'!$A191, F_Inputs_cyclical!$A$1:$A$243, 0), MATCH('Cyclical_after overrides'!AA$1, F_Inputs_cyclical!$A$1:$BE$1, 0))="", "", INDEX(F_Inputs_cyclical!$A$1:$BE$243, MATCH('Cyclical_after overrides'!$A191, F_Inputs_cyclical!$A$1:$A$243, 0), MATCH('Cyclical_after overrides'!AA$1, F_Inputs_cyclical!$A$1:$BE$1, 0))),
Cyclical_overrides!AA191)</f>
        <v>0</v>
      </c>
      <c r="AB191" s="72">
        <f>IF(Cyclical_overrides!AB191 = "",
IF(INDEX(F_Inputs_cyclical!$A$1:$BE$243, MATCH('Cyclical_after overrides'!$A191, F_Inputs_cyclical!$A$1:$A$243, 0), MATCH('Cyclical_after overrides'!AB$1, F_Inputs_cyclical!$A$1:$BE$1, 0))="", "", INDEX(F_Inputs_cyclical!$A$1:$BE$243, MATCH('Cyclical_after overrides'!$A191, F_Inputs_cyclical!$A$1:$A$243, 0), MATCH('Cyclical_after overrides'!AB$1, F_Inputs_cyclical!$A$1:$BE$1, 0))),
Cyclical_overrides!AB191)</f>
        <v>0</v>
      </c>
      <c r="AC191" s="72" t="str">
        <f>IF(Cyclical_overrides!AC191 = "",
IF(INDEX(F_Inputs_cyclical!$A$1:$BE$243, MATCH('Cyclical_after overrides'!$A191, F_Inputs_cyclical!$A$1:$A$243, 0), MATCH('Cyclical_after overrides'!AC$1, F_Inputs_cyclical!$A$1:$BE$1, 0))="", "", INDEX(F_Inputs_cyclical!$A$1:$BE$243, MATCH('Cyclical_after overrides'!$A191, F_Inputs_cyclical!$A$1:$A$243, 0), MATCH('Cyclical_after overrides'!AC$1, F_Inputs_cyclical!$A$1:$BE$1, 0))),
Cyclical_overrides!AC191)</f>
        <v/>
      </c>
      <c r="AD191" s="72" t="str">
        <f>IF(Cyclical_overrides!AD191 = "",
IF(INDEX(F_Inputs_cyclical!$A$1:$BE$243, MATCH('Cyclical_after overrides'!$A191, F_Inputs_cyclical!$A$1:$A$243, 0), MATCH('Cyclical_after overrides'!AD$1, F_Inputs_cyclical!$A$1:$BE$1, 0))="", "", INDEX(F_Inputs_cyclical!$A$1:$BE$243, MATCH('Cyclical_after overrides'!$A191, F_Inputs_cyclical!$A$1:$A$243, 0), MATCH('Cyclical_after overrides'!AD$1, F_Inputs_cyclical!$A$1:$BE$1, 0))),
Cyclical_overrides!AD191)</f>
        <v/>
      </c>
      <c r="AE191" s="72" t="str">
        <f>IF(Cyclical_overrides!AE191 = "",
IF(INDEX(F_Inputs_cyclical!$A$1:$BE$243, MATCH('Cyclical_after overrides'!$A191, F_Inputs_cyclical!$A$1:$A$243, 0), MATCH('Cyclical_after overrides'!AE$1, F_Inputs_cyclical!$A$1:$BE$1, 0))="", "", INDEX(F_Inputs_cyclical!$A$1:$BE$243, MATCH('Cyclical_after overrides'!$A191, F_Inputs_cyclical!$A$1:$A$243, 0), MATCH('Cyclical_after overrides'!AE$1, F_Inputs_cyclical!$A$1:$BE$1, 0))),
Cyclical_overrides!AE191)</f>
        <v/>
      </c>
      <c r="AF191" s="72" t="str">
        <f>IF(Cyclical_overrides!AF191 = "",
IF(INDEX(F_Inputs_cyclical!$A$1:$BE$243, MATCH('Cyclical_after overrides'!$A191, F_Inputs_cyclical!$A$1:$A$243, 0), MATCH('Cyclical_after overrides'!AF$1, F_Inputs_cyclical!$A$1:$BE$1, 0))="", "", INDEX(F_Inputs_cyclical!$A$1:$BE$243, MATCH('Cyclical_after overrides'!$A191, F_Inputs_cyclical!$A$1:$A$243, 0), MATCH('Cyclical_after overrides'!AF$1, F_Inputs_cyclical!$A$1:$BE$1, 0))),
Cyclical_overrides!AF191)</f>
        <v/>
      </c>
      <c r="AG191" s="72" t="str">
        <f>IF(Cyclical_overrides!AG191 = "",
IF(INDEX(F_Inputs_cyclical!$A$1:$BE$243, MATCH('Cyclical_after overrides'!$A191, F_Inputs_cyclical!$A$1:$A$243, 0), MATCH('Cyclical_after overrides'!AG$1, F_Inputs_cyclical!$A$1:$BE$1, 0))="", "", INDEX(F_Inputs_cyclical!$A$1:$BE$243, MATCH('Cyclical_after overrides'!$A191, F_Inputs_cyclical!$A$1:$A$243, 0), MATCH('Cyclical_after overrides'!AG$1, F_Inputs_cyclical!$A$1:$BE$1, 0))),
Cyclical_overrides!AG191)</f>
        <v/>
      </c>
      <c r="AH191" s="72" t="str">
        <f>IF(Cyclical_overrides!AH191 = "",
IF(INDEX(F_Inputs_cyclical!$A$1:$BE$243, MATCH('Cyclical_after overrides'!$A191, F_Inputs_cyclical!$A$1:$A$243, 0), MATCH('Cyclical_after overrides'!AH$1, F_Inputs_cyclical!$A$1:$BE$1, 0))="", "", INDEX(F_Inputs_cyclical!$A$1:$BE$243, MATCH('Cyclical_after overrides'!$A191, F_Inputs_cyclical!$A$1:$A$243, 0), MATCH('Cyclical_after overrides'!AH$1, F_Inputs_cyclical!$A$1:$BE$1, 0))),
Cyclical_overrides!AH191)</f>
        <v/>
      </c>
      <c r="AI191" s="72" t="str">
        <f>IF(Cyclical_overrides!AI191 = "",
IF(INDEX(F_Inputs_cyclical!$A$1:$BE$243, MATCH('Cyclical_after overrides'!$A191, F_Inputs_cyclical!$A$1:$A$243, 0), MATCH('Cyclical_after overrides'!AI$1, F_Inputs_cyclical!$A$1:$BE$1, 0))="", "", INDEX(F_Inputs_cyclical!$A$1:$BE$243, MATCH('Cyclical_after overrides'!$A191, F_Inputs_cyclical!$A$1:$A$243, 0), MATCH('Cyclical_after overrides'!AI$1, F_Inputs_cyclical!$A$1:$BE$1, 0))),
Cyclical_overrides!AI191)</f>
        <v/>
      </c>
      <c r="AJ191" s="72" t="str">
        <f>IF(Cyclical_overrides!AJ191 = "",
IF(INDEX(F_Inputs_cyclical!$A$1:$BE$243, MATCH('Cyclical_after overrides'!$A191, F_Inputs_cyclical!$A$1:$A$243, 0), MATCH('Cyclical_after overrides'!AJ$1, F_Inputs_cyclical!$A$1:$BE$1, 0))="", "", INDEX(F_Inputs_cyclical!$A$1:$BE$243, MATCH('Cyclical_after overrides'!$A191, F_Inputs_cyclical!$A$1:$A$243, 0), MATCH('Cyclical_after overrides'!AJ$1, F_Inputs_cyclical!$A$1:$BE$1, 0))),
Cyclical_overrides!AJ191)</f>
        <v/>
      </c>
      <c r="AK191" s="72" t="str">
        <f>IF(Cyclical_overrides!AK191 = "",
IF(INDEX(F_Inputs_cyclical!$A$1:$BE$243, MATCH('Cyclical_after overrides'!$A191, F_Inputs_cyclical!$A$1:$A$243, 0), MATCH('Cyclical_after overrides'!AK$1, F_Inputs_cyclical!$A$1:$BE$1, 0))="", "", INDEX(F_Inputs_cyclical!$A$1:$BE$243, MATCH('Cyclical_after overrides'!$A191, F_Inputs_cyclical!$A$1:$A$243, 0), MATCH('Cyclical_after overrides'!AK$1, F_Inputs_cyclical!$A$1:$BE$1, 0))),
Cyclical_overrides!AK191)</f>
        <v/>
      </c>
      <c r="AL191" s="72" t="str">
        <f>IF(Cyclical_overrides!AL191 = "",
IF(INDEX(F_Inputs_cyclical!$A$1:$BE$243, MATCH('Cyclical_after overrides'!$A191, F_Inputs_cyclical!$A$1:$A$243, 0), MATCH('Cyclical_after overrides'!AL$1, F_Inputs_cyclical!$A$1:$BE$1, 0))="", "", INDEX(F_Inputs_cyclical!$A$1:$BE$243, MATCH('Cyclical_after overrides'!$A191, F_Inputs_cyclical!$A$1:$A$243, 0), MATCH('Cyclical_after overrides'!AL$1, F_Inputs_cyclical!$A$1:$BE$1, 0))),
Cyclical_overrides!AL191)</f>
        <v/>
      </c>
      <c r="AM191" s="72">
        <f>IF(Cyclical_overrides!AM191 = "",
IF(INDEX(F_Inputs_cyclical!$A$1:$BE$243, MATCH('Cyclical_after overrides'!$A191, F_Inputs_cyclical!$A$1:$A$243, 0), MATCH('Cyclical_after overrides'!AM$1, F_Inputs_cyclical!$A$1:$BE$1, 0))="", "", INDEX(F_Inputs_cyclical!$A$1:$BE$243, MATCH('Cyclical_after overrides'!$A191, F_Inputs_cyclical!$A$1:$A$243, 0), MATCH('Cyclical_after overrides'!AM$1, F_Inputs_cyclical!$A$1:$BE$1, 0))),
Cyclical_overrides!AM191)</f>
        <v>1.6419999999999999</v>
      </c>
      <c r="AN191" s="72">
        <f>IF(Cyclical_overrides!AN191 = "",
IF(INDEX(F_Inputs_cyclical!$A$1:$BE$243, MATCH('Cyclical_after overrides'!$A191, F_Inputs_cyclical!$A$1:$A$243, 0), MATCH('Cyclical_after overrides'!AN$1, F_Inputs_cyclical!$A$1:$BE$1, 0))="", "", INDEX(F_Inputs_cyclical!$A$1:$BE$243, MATCH('Cyclical_after overrides'!$A191, F_Inputs_cyclical!$A$1:$A$243, 0), MATCH('Cyclical_after overrides'!AN$1, F_Inputs_cyclical!$A$1:$BE$1, 0))),
Cyclical_overrides!AN191)</f>
        <v>4.2530000000000001</v>
      </c>
      <c r="AO191" s="72" t="str">
        <f>IF(Cyclical_overrides!AO191 = "",
IF(INDEX(F_Inputs_cyclical!$A$1:$BE$243, MATCH('Cyclical_after overrides'!$A191, F_Inputs_cyclical!$A$1:$A$243, 0), MATCH('Cyclical_after overrides'!AO$1, F_Inputs_cyclical!$A$1:$BE$1, 0))="", "", INDEX(F_Inputs_cyclical!$A$1:$BE$243, MATCH('Cyclical_after overrides'!$A191, F_Inputs_cyclical!$A$1:$A$243, 0), MATCH('Cyclical_after overrides'!AO$1, F_Inputs_cyclical!$A$1:$BE$1, 0))),
Cyclical_overrides!AO191)</f>
        <v/>
      </c>
      <c r="AP191" s="72" t="str">
        <f>IF(Cyclical_overrides!AP191 = "",
IF(INDEX(F_Inputs_cyclical!$A$1:$BE$243, MATCH('Cyclical_after overrides'!$A191, F_Inputs_cyclical!$A$1:$A$243, 0), MATCH('Cyclical_after overrides'!AP$1, F_Inputs_cyclical!$A$1:$BE$1, 0))="", "", INDEX(F_Inputs_cyclical!$A$1:$BE$243, MATCH('Cyclical_after overrides'!$A191, F_Inputs_cyclical!$A$1:$A$243, 0), MATCH('Cyclical_after overrides'!AP$1, F_Inputs_cyclical!$A$1:$BE$1, 0))),
Cyclical_overrides!AP191)</f>
        <v/>
      </c>
      <c r="AQ191" s="72" t="str">
        <f>IF(Cyclical_overrides!AQ191 = "",
IF(INDEX(F_Inputs_cyclical!$A$1:$BE$243, MATCH('Cyclical_after overrides'!$A191, F_Inputs_cyclical!$A$1:$A$243, 0), MATCH('Cyclical_after overrides'!AQ$1, F_Inputs_cyclical!$A$1:$BE$1, 0))="", "", INDEX(F_Inputs_cyclical!$A$1:$BE$243, MATCH('Cyclical_after overrides'!$A191, F_Inputs_cyclical!$A$1:$A$243, 0), MATCH('Cyclical_after overrides'!AQ$1, F_Inputs_cyclical!$A$1:$BE$1, 0))),
Cyclical_overrides!AQ191)</f>
        <v/>
      </c>
      <c r="AR191" s="72">
        <f>IF(Cyclical_overrides!AR191 = "",
IF(INDEX(F_Inputs_cyclical!$A$1:$BE$243, MATCH('Cyclical_after overrides'!$A191, F_Inputs_cyclical!$A$1:$A$243, 0), MATCH('Cyclical_after overrides'!AR$1, F_Inputs_cyclical!$A$1:$BE$1, 0))="", "", INDEX(F_Inputs_cyclical!$A$1:$BE$243, MATCH('Cyclical_after overrides'!$A191, F_Inputs_cyclical!$A$1:$A$243, 0), MATCH('Cyclical_after overrides'!AR$1, F_Inputs_cyclical!$A$1:$BE$1, 0))),
Cyclical_overrides!AR191)</f>
        <v>0</v>
      </c>
      <c r="AS191" s="72">
        <f>IF(Cyclical_overrides!AS191 = "",
IF(INDEX(F_Inputs_cyclical!$A$1:$BE$243, MATCH('Cyclical_after overrides'!$A191, F_Inputs_cyclical!$A$1:$A$243, 0), MATCH('Cyclical_after overrides'!AS$1, F_Inputs_cyclical!$A$1:$BE$1, 0))="", "", INDEX(F_Inputs_cyclical!$A$1:$BE$243, MATCH('Cyclical_after overrides'!$A191, F_Inputs_cyclical!$A$1:$A$243, 0), MATCH('Cyclical_after overrides'!AS$1, F_Inputs_cyclical!$A$1:$BE$1, 0))),
Cyclical_overrides!AS191)</f>
        <v>0.128</v>
      </c>
      <c r="AT191" s="72">
        <f>IF(Cyclical_overrides!AT191 = "",
IF(INDEX(F_Inputs_cyclical!$A$1:$BE$243, MATCH('Cyclical_after overrides'!$A191, F_Inputs_cyclical!$A$1:$A$243, 0), MATCH('Cyclical_after overrides'!AT$1, F_Inputs_cyclical!$A$1:$BE$1, 0))="", "", INDEX(F_Inputs_cyclical!$A$1:$BE$243, MATCH('Cyclical_after overrides'!$A191, F_Inputs_cyclical!$A$1:$A$243, 0), MATCH('Cyclical_after overrides'!AT$1, F_Inputs_cyclical!$A$1:$BE$1, 0))),
Cyclical_overrides!AT191)</f>
        <v>0</v>
      </c>
      <c r="AU191" s="72">
        <f>IF(Cyclical_overrides!AU191 = "",
IF(INDEX(F_Inputs_cyclical!$A$1:$BE$243, MATCH('Cyclical_after overrides'!$A191, F_Inputs_cyclical!$A$1:$A$243, 0), MATCH('Cyclical_after overrides'!AU$1, F_Inputs_cyclical!$A$1:$BE$1, 0))="", "", INDEX(F_Inputs_cyclical!$A$1:$BE$243, MATCH('Cyclical_after overrides'!$A191, F_Inputs_cyclical!$A$1:$A$243, 0), MATCH('Cyclical_after overrides'!AU$1, F_Inputs_cyclical!$A$1:$BE$1, 0))),
Cyclical_overrides!AU191)</f>
        <v>0</v>
      </c>
      <c r="AV191" s="72" t="str">
        <f>IF(Cyclical_overrides!AV191 = "",
IF(INDEX(F_Inputs_cyclical!$A$1:$BE$243, MATCH('Cyclical_after overrides'!$A191, F_Inputs_cyclical!$A$1:$A$243, 0), MATCH('Cyclical_after overrides'!AV$1, F_Inputs_cyclical!$A$1:$BE$1, 0))="", "", INDEX(F_Inputs_cyclical!$A$1:$BE$243, MATCH('Cyclical_after overrides'!$A191, F_Inputs_cyclical!$A$1:$A$243, 0), MATCH('Cyclical_after overrides'!AV$1, F_Inputs_cyclical!$A$1:$BE$1, 0))),
Cyclical_overrides!AV191)</f>
        <v/>
      </c>
      <c r="AW191" s="72">
        <f>IF(Cyclical_overrides!AW191 = "",
IF(INDEX(F_Inputs_cyclical!$A$1:$BE$243, MATCH('Cyclical_after overrides'!$A191, F_Inputs_cyclical!$A$1:$A$243, 0), MATCH('Cyclical_after overrides'!AW$1, F_Inputs_cyclical!$A$1:$BE$1, 0))="", "", INDEX(F_Inputs_cyclical!$A$1:$BE$243, MATCH('Cyclical_after overrides'!$A191, F_Inputs_cyclical!$A$1:$A$243, 0), MATCH('Cyclical_after overrides'!AW$1, F_Inputs_cyclical!$A$1:$BE$1, 0))),
Cyclical_overrides!AW191)</f>
        <v>1.24788708586883</v>
      </c>
      <c r="AX191" s="72">
        <f>IF(Cyclical_overrides!AX191 = "",
IF(INDEX(F_Inputs_cyclical!$A$1:$BE$243, MATCH('Cyclical_after overrides'!$A191, F_Inputs_cyclical!$A$1:$A$243, 0), MATCH('Cyclical_after overrides'!AX$1, F_Inputs_cyclical!$A$1:$BE$1, 0))="", "", INDEX(F_Inputs_cyclical!$A$1:$BE$243, MATCH('Cyclical_after overrides'!$A191, F_Inputs_cyclical!$A$1:$A$243, 0), MATCH('Cyclical_after overrides'!AX$1, F_Inputs_cyclical!$A$1:$BE$1, 0))),
Cyclical_overrides!AX191)</f>
        <v>26.859055413315911</v>
      </c>
      <c r="AY191" s="72">
        <f>IF(Cyclical_overrides!AY191 = "",
IF(INDEX(F_Inputs_cyclical!$A$1:$BE$243, MATCH('Cyclical_after overrides'!$A191, F_Inputs_cyclical!$A$1:$A$243, 0), MATCH('Cyclical_after overrides'!AY$1, F_Inputs_cyclical!$A$1:$BE$1, 0))="", "", INDEX(F_Inputs_cyclical!$A$1:$BE$243, MATCH('Cyclical_after overrides'!$A191, F_Inputs_cyclical!$A$1:$A$243, 0), MATCH('Cyclical_after overrides'!AY$1, F_Inputs_cyclical!$A$1:$BE$1, 0))),
Cyclical_overrides!AY191)</f>
        <v>139.9034689136418</v>
      </c>
      <c r="AZ191" s="72">
        <f>IF(Cyclical_overrides!AZ191 = "",
IF(INDEX(F_Inputs_cyclical!$A$1:$BE$243, MATCH('Cyclical_after overrides'!$A191, F_Inputs_cyclical!$A$1:$A$243, 0), MATCH('Cyclical_after overrides'!AZ$1, F_Inputs_cyclical!$A$1:$BE$1, 0))="", "", INDEX(F_Inputs_cyclical!$A$1:$BE$243, MATCH('Cyclical_after overrides'!$A191, F_Inputs_cyclical!$A$1:$A$243, 0), MATCH('Cyclical_after overrides'!AZ$1, F_Inputs_cyclical!$A$1:$BE$1, 0))),
Cyclical_overrides!AZ191)</f>
        <v>2.3507447938817707</v>
      </c>
      <c r="BA191" s="72">
        <f>IF(Cyclical_overrides!BA191 = "",
IF(INDEX(F_Inputs_cyclical!$A$1:$BE$243, MATCH('Cyclical_after overrides'!$A191, F_Inputs_cyclical!$A$1:$A$243, 0), MATCH('Cyclical_after overrides'!BA$1, F_Inputs_cyclical!$A$1:$BE$1, 0))="", "", INDEX(F_Inputs_cyclical!$A$1:$BE$243, MATCH('Cyclical_after overrides'!$A191, F_Inputs_cyclical!$A$1:$A$243, 0), MATCH('Cyclical_after overrides'!BA$1, F_Inputs_cyclical!$A$1:$BE$1, 0))),
Cyclical_overrides!BA191)</f>
        <v>11.666179533803735</v>
      </c>
      <c r="BB191" s="72">
        <f>IF(Cyclical_overrides!BB191 = "",
IF(INDEX(F_Inputs_cyclical!$A$1:$BE$243, MATCH('Cyclical_after overrides'!$A191, F_Inputs_cyclical!$A$1:$A$243, 0), MATCH('Cyclical_after overrides'!BB$1, F_Inputs_cyclical!$A$1:$BE$1, 0))="", "", INDEX(F_Inputs_cyclical!$A$1:$BE$243, MATCH('Cyclical_after overrides'!$A191, F_Inputs_cyclical!$A$1:$A$243, 0), MATCH('Cyclical_after overrides'!BB$1, F_Inputs_cyclical!$A$1:$BE$1, 0))),
Cyclical_overrides!BB191)</f>
        <v>11.666179533803735</v>
      </c>
      <c r="BC191" s="72">
        <f>IF(Cyclical_overrides!BC191 = "",
IF(INDEX(F_Inputs_cyclical!$A$1:$BE$243, MATCH('Cyclical_after overrides'!$A191, F_Inputs_cyclical!$A$1:$A$243, 0), MATCH('Cyclical_after overrides'!BC$1, F_Inputs_cyclical!$A$1:$BE$1, 0))="", "", INDEX(F_Inputs_cyclical!$A$1:$BE$243, MATCH('Cyclical_after overrides'!$A191, F_Inputs_cyclical!$A$1:$A$243, 0), MATCH('Cyclical_after overrides'!BC$1, F_Inputs_cyclical!$A$1:$BE$1, 0))),
Cyclical_overrides!BC191)</f>
        <v>13.986830994174676</v>
      </c>
      <c r="BD191" s="72">
        <f>IF(Cyclical_overrides!BD191 = "",
IF(INDEX(F_Inputs_cyclical!$A$1:$BE$243, MATCH('Cyclical_after overrides'!$A191, F_Inputs_cyclical!$A$1:$A$243, 0), MATCH('Cyclical_after overrides'!BD$1, F_Inputs_cyclical!$A$1:$BE$1, 0))="", "", INDEX(F_Inputs_cyclical!$A$1:$BE$243, MATCH('Cyclical_after overrides'!$A191, F_Inputs_cyclical!$A$1:$A$243, 0), MATCH('Cyclical_after overrides'!BD$1, F_Inputs_cyclical!$A$1:$BE$1, 0))),
Cyclical_overrides!BD191)</f>
        <v>27.301395685936164</v>
      </c>
      <c r="BE191" s="194"/>
    </row>
    <row r="192" spans="1:57" x14ac:dyDescent="0.4">
      <c r="A192" s="63" t="str">
        <f t="shared" si="2"/>
        <v>PRT15</v>
      </c>
      <c r="B192" s="63" t="s">
        <v>457</v>
      </c>
      <c r="C192" s="63" t="s">
        <v>245</v>
      </c>
      <c r="D192" s="72">
        <f>IF(Cyclical_overrides!D192 = "",
IF(INDEX(F_Inputs_cyclical!$A$1:$BE$243, MATCH('Cyclical_after overrides'!$A192, F_Inputs_cyclical!$A$1:$A$243, 0), MATCH('Cyclical_after overrides'!D$1, F_Inputs_cyclical!$A$1:$BE$1, 0))="", "", INDEX(F_Inputs_cyclical!$A$1:$BE$243, MATCH('Cyclical_after overrides'!$A192, F_Inputs_cyclical!$A$1:$A$243, 0), MATCH('Cyclical_after overrides'!D$1, F_Inputs_cyclical!$A$1:$BE$1, 0))),
Cyclical_overrides!D192)</f>
        <v>1.3959999999999999</v>
      </c>
      <c r="E192" s="72">
        <f>IF(Cyclical_overrides!E192 = "",
IF(INDEX(F_Inputs_cyclical!$A$1:$BE$243, MATCH('Cyclical_after overrides'!$A192, F_Inputs_cyclical!$A$1:$A$243, 0), MATCH('Cyclical_after overrides'!E$1, F_Inputs_cyclical!$A$1:$BE$1, 0))="", "", INDEX(F_Inputs_cyclical!$A$1:$BE$243, MATCH('Cyclical_after overrides'!$A192, F_Inputs_cyclical!$A$1:$A$243, 0), MATCH('Cyclical_after overrides'!E$1, F_Inputs_cyclical!$A$1:$BE$1, 0))),
Cyclical_overrides!E192)</f>
        <v>0.41699999999999998</v>
      </c>
      <c r="F192" s="72">
        <f>IF(Cyclical_overrides!F192 = "",
IF(INDEX(F_Inputs_cyclical!$A$1:$BE$243, MATCH('Cyclical_after overrides'!$A192, F_Inputs_cyclical!$A$1:$A$243, 0), MATCH('Cyclical_after overrides'!F$1, F_Inputs_cyclical!$A$1:$BE$1, 0))="", "", INDEX(F_Inputs_cyclical!$A$1:$BE$243, MATCH('Cyclical_after overrides'!$A192, F_Inputs_cyclical!$A$1:$A$243, 0), MATCH('Cyclical_after overrides'!F$1, F_Inputs_cyclical!$A$1:$BE$1, 0))),
Cyclical_overrides!F192)</f>
        <v>1.056</v>
      </c>
      <c r="G192" s="72">
        <f>IF(Cyclical_overrides!G192 = "",
IF(INDEX(F_Inputs_cyclical!$A$1:$BE$243, MATCH('Cyclical_after overrides'!$A192, F_Inputs_cyclical!$A$1:$A$243, 0), MATCH('Cyclical_after overrides'!G$1, F_Inputs_cyclical!$A$1:$BE$1, 0))="", "", INDEX(F_Inputs_cyclical!$A$1:$BE$243, MATCH('Cyclical_after overrides'!$A192, F_Inputs_cyclical!$A$1:$A$243, 0), MATCH('Cyclical_after overrides'!G$1, F_Inputs_cyclical!$A$1:$BE$1, 0))),
Cyclical_overrides!G192)</f>
        <v>0.114</v>
      </c>
      <c r="H192" s="72">
        <f>IF(Cyclical_overrides!H192 = "",
IF(INDEX(F_Inputs_cyclical!$A$1:$BE$243, MATCH('Cyclical_after overrides'!$A192, F_Inputs_cyclical!$A$1:$A$243, 0), MATCH('Cyclical_after overrides'!H$1, F_Inputs_cyclical!$A$1:$BE$1, 0))="", "", INDEX(F_Inputs_cyclical!$A$1:$BE$243, MATCH('Cyclical_after overrides'!$A192, F_Inputs_cyclical!$A$1:$A$243, 0), MATCH('Cyclical_after overrides'!H$1, F_Inputs_cyclical!$A$1:$BE$1, 0))),
Cyclical_overrides!H192)</f>
        <v>2E-3</v>
      </c>
      <c r="I192" s="72">
        <f>IF(Cyclical_overrides!I192 = "",
IF(INDEX(F_Inputs_cyclical!$A$1:$BE$243, MATCH('Cyclical_after overrides'!$A192, F_Inputs_cyclical!$A$1:$A$243, 0), MATCH('Cyclical_after overrides'!I$1, F_Inputs_cyclical!$A$1:$BE$1, 0))="", "", INDEX(F_Inputs_cyclical!$A$1:$BE$243, MATCH('Cyclical_after overrides'!$A192, F_Inputs_cyclical!$A$1:$A$243, 0), MATCH('Cyclical_after overrides'!I$1, F_Inputs_cyclical!$A$1:$BE$1, 0))),
Cyclical_overrides!I192)</f>
        <v>0</v>
      </c>
      <c r="J192" s="72">
        <f>IF(Cyclical_overrides!J192 = "",
IF(INDEX(F_Inputs_cyclical!$A$1:$BE$243, MATCH('Cyclical_after overrides'!$A192, F_Inputs_cyclical!$A$1:$A$243, 0), MATCH('Cyclical_after overrides'!J$1, F_Inputs_cyclical!$A$1:$BE$1, 0))="", "", INDEX(F_Inputs_cyclical!$A$1:$BE$243, MATCH('Cyclical_after overrides'!$A192, F_Inputs_cyclical!$A$1:$A$243, 0), MATCH('Cyclical_after overrides'!J$1, F_Inputs_cyclical!$A$1:$BE$1, 0))),
Cyclical_overrides!J192)</f>
        <v>4.8109999999999999</v>
      </c>
      <c r="K192" s="72">
        <f>IF(Cyclical_overrides!K192 = "",
IF(INDEX(F_Inputs_cyclical!$A$1:$BE$243, MATCH('Cyclical_after overrides'!$A192, F_Inputs_cyclical!$A$1:$A$243, 0), MATCH('Cyclical_after overrides'!K$1, F_Inputs_cyclical!$A$1:$BE$1, 0))="", "", INDEX(F_Inputs_cyclical!$A$1:$BE$243, MATCH('Cyclical_after overrides'!$A192, F_Inputs_cyclical!$A$1:$A$243, 0), MATCH('Cyclical_after overrides'!K$1, F_Inputs_cyclical!$A$1:$BE$1, 0))),
Cyclical_overrides!K192)</f>
        <v>0.51200000000000001</v>
      </c>
      <c r="L192" s="72">
        <f>IF(Cyclical_overrides!L192 = "",
IF(INDEX(F_Inputs_cyclical!$A$1:$BE$243, MATCH('Cyclical_after overrides'!$A192, F_Inputs_cyclical!$A$1:$A$243, 0), MATCH('Cyclical_after overrides'!L$1, F_Inputs_cyclical!$A$1:$BE$1, 0))="", "", INDEX(F_Inputs_cyclical!$A$1:$BE$243, MATCH('Cyclical_after overrides'!$A192, F_Inputs_cyclical!$A$1:$A$243, 0), MATCH('Cyclical_after overrides'!L$1, F_Inputs_cyclical!$A$1:$BE$1, 0))),
Cyclical_overrides!L192)</f>
        <v>0.10100000000000001</v>
      </c>
      <c r="M192" s="72">
        <f>IF(Cyclical_overrides!M192 = "",
IF(INDEX(F_Inputs_cyclical!$A$1:$BE$243, MATCH('Cyclical_after overrides'!$A192, F_Inputs_cyclical!$A$1:$A$243, 0), MATCH('Cyclical_after overrides'!M$1, F_Inputs_cyclical!$A$1:$BE$1, 0))="", "", INDEX(F_Inputs_cyclical!$A$1:$BE$243, MATCH('Cyclical_after overrides'!$A192, F_Inputs_cyclical!$A$1:$A$243, 0), MATCH('Cyclical_after overrides'!M$1, F_Inputs_cyclical!$A$1:$BE$1, 0))),
Cyclical_overrides!M192)</f>
        <v>0</v>
      </c>
      <c r="N192" s="72">
        <f>IF(Cyclical_overrides!N192 = "",
IF(INDEX(F_Inputs_cyclical!$A$1:$BE$243, MATCH('Cyclical_after overrides'!$A192, F_Inputs_cyclical!$A$1:$A$243, 0), MATCH('Cyclical_after overrides'!N$1, F_Inputs_cyclical!$A$1:$BE$1, 0))="", "", INDEX(F_Inputs_cyclical!$A$1:$BE$243, MATCH('Cyclical_after overrides'!$A192, F_Inputs_cyclical!$A$1:$A$243, 0), MATCH('Cyclical_after overrides'!N$1, F_Inputs_cyclical!$A$1:$BE$1, 0))),
Cyclical_overrides!N192)</f>
        <v>0.24199999999999999</v>
      </c>
      <c r="O192" s="72" t="str">
        <f>IF(Cyclical_overrides!O192 = "",
IF(INDEX(F_Inputs_cyclical!$A$1:$BE$243, MATCH('Cyclical_after overrides'!$A192, F_Inputs_cyclical!$A$1:$A$243, 0), MATCH('Cyclical_after overrides'!O$1, F_Inputs_cyclical!$A$1:$BE$1, 0))="", "", INDEX(F_Inputs_cyclical!$A$1:$BE$243, MATCH('Cyclical_after overrides'!$A192, F_Inputs_cyclical!$A$1:$A$243, 0), MATCH('Cyclical_after overrides'!O$1, F_Inputs_cyclical!$A$1:$BE$1, 0))),
Cyclical_overrides!O192)</f>
        <v/>
      </c>
      <c r="P192" s="72" t="str">
        <f>IF(Cyclical_overrides!P192 = "",
IF(INDEX(F_Inputs_cyclical!$A$1:$BE$243, MATCH('Cyclical_after overrides'!$A192, F_Inputs_cyclical!$A$1:$A$243, 0), MATCH('Cyclical_after overrides'!P$1, F_Inputs_cyclical!$A$1:$BE$1, 0))="", "", INDEX(F_Inputs_cyclical!$A$1:$BE$243, MATCH('Cyclical_after overrides'!$A192, F_Inputs_cyclical!$A$1:$A$243, 0), MATCH('Cyclical_after overrides'!P$1, F_Inputs_cyclical!$A$1:$BE$1, 0))),
Cyclical_overrides!P192)</f>
        <v/>
      </c>
      <c r="Q192" s="72" t="str">
        <f>IF(Cyclical_overrides!Q192 = "",
IF(INDEX(F_Inputs_cyclical!$A$1:$BE$243, MATCH('Cyclical_after overrides'!$A192, F_Inputs_cyclical!$A$1:$A$243, 0), MATCH('Cyclical_after overrides'!Q$1, F_Inputs_cyclical!$A$1:$BE$1, 0))="", "", INDEX(F_Inputs_cyclical!$A$1:$BE$243, MATCH('Cyclical_after overrides'!$A192, F_Inputs_cyclical!$A$1:$A$243, 0), MATCH('Cyclical_after overrides'!Q$1, F_Inputs_cyclical!$A$1:$BE$1, 0))),
Cyclical_overrides!Q192)</f>
        <v/>
      </c>
      <c r="R192" s="72" t="str">
        <f>IF(Cyclical_overrides!R192 = "",
IF(INDEX(F_Inputs_cyclical!$A$1:$BE$243, MATCH('Cyclical_after overrides'!$A192, F_Inputs_cyclical!$A$1:$A$243, 0), MATCH('Cyclical_after overrides'!R$1, F_Inputs_cyclical!$A$1:$BE$1, 0))="", "", INDEX(F_Inputs_cyclical!$A$1:$BE$243, MATCH('Cyclical_after overrides'!$A192, F_Inputs_cyclical!$A$1:$A$243, 0), MATCH('Cyclical_after overrides'!R$1, F_Inputs_cyclical!$A$1:$BE$1, 0))),
Cyclical_overrides!R192)</f>
        <v/>
      </c>
      <c r="S192" s="72" t="str">
        <f>IF(Cyclical_overrides!S192 = "",
IF(INDEX(F_Inputs_cyclical!$A$1:$BE$243, MATCH('Cyclical_after overrides'!$A192, F_Inputs_cyclical!$A$1:$A$243, 0), MATCH('Cyclical_after overrides'!S$1, F_Inputs_cyclical!$A$1:$BE$1, 0))="", "", INDEX(F_Inputs_cyclical!$A$1:$BE$243, MATCH('Cyclical_after overrides'!$A192, F_Inputs_cyclical!$A$1:$A$243, 0), MATCH('Cyclical_after overrides'!S$1, F_Inputs_cyclical!$A$1:$BE$1, 0))),
Cyclical_overrides!S192)</f>
        <v/>
      </c>
      <c r="T192" s="72" t="str">
        <f>IF(Cyclical_overrides!T192 = "",
IF(INDEX(F_Inputs_cyclical!$A$1:$BE$243, MATCH('Cyclical_after overrides'!$A192, F_Inputs_cyclical!$A$1:$A$243, 0), MATCH('Cyclical_after overrides'!T$1, F_Inputs_cyclical!$A$1:$BE$1, 0))="", "", INDEX(F_Inputs_cyclical!$A$1:$BE$243, MATCH('Cyclical_after overrides'!$A192, F_Inputs_cyclical!$A$1:$A$243, 0), MATCH('Cyclical_after overrides'!T$1, F_Inputs_cyclical!$A$1:$BE$1, 0))),
Cyclical_overrides!T192)</f>
        <v/>
      </c>
      <c r="U192" s="72">
        <f>IF(Cyclical_overrides!U192 = "",
IF(INDEX(F_Inputs_cyclical!$A$1:$BE$243, MATCH('Cyclical_after overrides'!$A192, F_Inputs_cyclical!$A$1:$A$243, 0), MATCH('Cyclical_after overrides'!U$1, F_Inputs_cyclical!$A$1:$BE$1, 0))="", "", INDEX(F_Inputs_cyclical!$A$1:$BE$243, MATCH('Cyclical_after overrides'!$A192, F_Inputs_cyclical!$A$1:$A$243, 0), MATCH('Cyclical_after overrides'!U$1, F_Inputs_cyclical!$A$1:$BE$1, 0))),
Cyclical_overrides!U192)</f>
        <v>4.569</v>
      </c>
      <c r="V192" s="72">
        <f>IF(Cyclical_overrides!V192 = "",
IF(INDEX(F_Inputs_cyclical!$A$1:$BE$243, MATCH('Cyclical_after overrides'!$A192, F_Inputs_cyclical!$A$1:$A$243, 0), MATCH('Cyclical_after overrides'!V$1, F_Inputs_cyclical!$A$1:$BE$1, 0))="", "", INDEX(F_Inputs_cyclical!$A$1:$BE$243, MATCH('Cyclical_after overrides'!$A192, F_Inputs_cyclical!$A$1:$A$243, 0), MATCH('Cyclical_after overrides'!V$1, F_Inputs_cyclical!$A$1:$BE$1, 0))),
Cyclical_overrides!V192)</f>
        <v>213.41900000000001</v>
      </c>
      <c r="W192" s="72">
        <f>IF(Cyclical_overrides!W192 = "",
IF(INDEX(F_Inputs_cyclical!$A$1:$BE$243, MATCH('Cyclical_after overrides'!$A192, F_Inputs_cyclical!$A$1:$A$243, 0), MATCH('Cyclical_after overrides'!W$1, F_Inputs_cyclical!$A$1:$BE$1, 0))="", "", INDEX(F_Inputs_cyclical!$A$1:$BE$243, MATCH('Cyclical_after overrides'!$A192, F_Inputs_cyclical!$A$1:$A$243, 0), MATCH('Cyclical_after overrides'!W$1, F_Inputs_cyclical!$A$1:$BE$1, 0))),
Cyclical_overrides!W192)</f>
        <v>72.358000000000004</v>
      </c>
      <c r="X192" s="72">
        <f>IF(Cyclical_overrides!X192 = "",
IF(INDEX(F_Inputs_cyclical!$A$1:$BE$243, MATCH('Cyclical_after overrides'!$A192, F_Inputs_cyclical!$A$1:$A$243, 0), MATCH('Cyclical_after overrides'!X$1, F_Inputs_cyclical!$A$1:$BE$1, 0))="", "", INDEX(F_Inputs_cyclical!$A$1:$BE$243, MATCH('Cyclical_after overrides'!$A192, F_Inputs_cyclical!$A$1:$A$243, 0), MATCH('Cyclical_after overrides'!X$1, F_Inputs_cyclical!$A$1:$BE$1, 0))),
Cyclical_overrides!X192)</f>
        <v>0</v>
      </c>
      <c r="Y192" s="72">
        <f>IF(Cyclical_overrides!Y192 = "",
IF(INDEX(F_Inputs_cyclical!$A$1:$BE$243, MATCH('Cyclical_after overrides'!$A192, F_Inputs_cyclical!$A$1:$A$243, 0), MATCH('Cyclical_after overrides'!Y$1, F_Inputs_cyclical!$A$1:$BE$1, 0))="", "", INDEX(F_Inputs_cyclical!$A$1:$BE$243, MATCH('Cyclical_after overrides'!$A192, F_Inputs_cyclical!$A$1:$A$243, 0), MATCH('Cyclical_after overrides'!Y$1, F_Inputs_cyclical!$A$1:$BE$1, 0))),
Cyclical_overrides!Y192)</f>
        <v>0</v>
      </c>
      <c r="Z192" s="72">
        <f>IF(Cyclical_overrides!Z192 = "",
IF(INDEX(F_Inputs_cyclical!$A$1:$BE$243, MATCH('Cyclical_after overrides'!$A192, F_Inputs_cyclical!$A$1:$A$243, 0), MATCH('Cyclical_after overrides'!Z$1, F_Inputs_cyclical!$A$1:$BE$1, 0))="", "", INDEX(F_Inputs_cyclical!$A$1:$BE$243, MATCH('Cyclical_after overrides'!$A192, F_Inputs_cyclical!$A$1:$A$243, 0), MATCH('Cyclical_after overrides'!Z$1, F_Inputs_cyclical!$A$1:$BE$1, 0))),
Cyclical_overrides!Z192)</f>
        <v>0</v>
      </c>
      <c r="AA192" s="72">
        <f>IF(Cyclical_overrides!AA192 = "",
IF(INDEX(F_Inputs_cyclical!$A$1:$BE$243, MATCH('Cyclical_after overrides'!$A192, F_Inputs_cyclical!$A$1:$A$243, 0), MATCH('Cyclical_after overrides'!AA$1, F_Inputs_cyclical!$A$1:$BE$1, 0))="", "", INDEX(F_Inputs_cyclical!$A$1:$BE$243, MATCH('Cyclical_after overrides'!$A192, F_Inputs_cyclical!$A$1:$A$243, 0), MATCH('Cyclical_after overrides'!AA$1, F_Inputs_cyclical!$A$1:$BE$1, 0))),
Cyclical_overrides!AA192)</f>
        <v>0</v>
      </c>
      <c r="AB192" s="72">
        <f>IF(Cyclical_overrides!AB192 = "",
IF(INDEX(F_Inputs_cyclical!$A$1:$BE$243, MATCH('Cyclical_after overrides'!$A192, F_Inputs_cyclical!$A$1:$A$243, 0), MATCH('Cyclical_after overrides'!AB$1, F_Inputs_cyclical!$A$1:$BE$1, 0))="", "", INDEX(F_Inputs_cyclical!$A$1:$BE$243, MATCH('Cyclical_after overrides'!$A192, F_Inputs_cyclical!$A$1:$A$243, 0), MATCH('Cyclical_after overrides'!AB$1, F_Inputs_cyclical!$A$1:$BE$1, 0))),
Cyclical_overrides!AB192)</f>
        <v>0</v>
      </c>
      <c r="AC192" s="72" t="str">
        <f>IF(Cyclical_overrides!AC192 = "",
IF(INDEX(F_Inputs_cyclical!$A$1:$BE$243, MATCH('Cyclical_after overrides'!$A192, F_Inputs_cyclical!$A$1:$A$243, 0), MATCH('Cyclical_after overrides'!AC$1, F_Inputs_cyclical!$A$1:$BE$1, 0))="", "", INDEX(F_Inputs_cyclical!$A$1:$BE$243, MATCH('Cyclical_after overrides'!$A192, F_Inputs_cyclical!$A$1:$A$243, 0), MATCH('Cyclical_after overrides'!AC$1, F_Inputs_cyclical!$A$1:$BE$1, 0))),
Cyclical_overrides!AC192)</f>
        <v/>
      </c>
      <c r="AD192" s="72" t="str">
        <f>IF(Cyclical_overrides!AD192 = "",
IF(INDEX(F_Inputs_cyclical!$A$1:$BE$243, MATCH('Cyclical_after overrides'!$A192, F_Inputs_cyclical!$A$1:$A$243, 0), MATCH('Cyclical_after overrides'!AD$1, F_Inputs_cyclical!$A$1:$BE$1, 0))="", "", INDEX(F_Inputs_cyclical!$A$1:$BE$243, MATCH('Cyclical_after overrides'!$A192, F_Inputs_cyclical!$A$1:$A$243, 0), MATCH('Cyclical_after overrides'!AD$1, F_Inputs_cyclical!$A$1:$BE$1, 0))),
Cyclical_overrides!AD192)</f>
        <v/>
      </c>
      <c r="AE192" s="72" t="str">
        <f>IF(Cyclical_overrides!AE192 = "",
IF(INDEX(F_Inputs_cyclical!$A$1:$BE$243, MATCH('Cyclical_after overrides'!$A192, F_Inputs_cyclical!$A$1:$A$243, 0), MATCH('Cyclical_after overrides'!AE$1, F_Inputs_cyclical!$A$1:$BE$1, 0))="", "", INDEX(F_Inputs_cyclical!$A$1:$BE$243, MATCH('Cyclical_after overrides'!$A192, F_Inputs_cyclical!$A$1:$A$243, 0), MATCH('Cyclical_after overrides'!AE$1, F_Inputs_cyclical!$A$1:$BE$1, 0))),
Cyclical_overrides!AE192)</f>
        <v/>
      </c>
      <c r="AF192" s="72" t="str">
        <f>IF(Cyclical_overrides!AF192 = "",
IF(INDEX(F_Inputs_cyclical!$A$1:$BE$243, MATCH('Cyclical_after overrides'!$A192, F_Inputs_cyclical!$A$1:$A$243, 0), MATCH('Cyclical_after overrides'!AF$1, F_Inputs_cyclical!$A$1:$BE$1, 0))="", "", INDEX(F_Inputs_cyclical!$A$1:$BE$243, MATCH('Cyclical_after overrides'!$A192, F_Inputs_cyclical!$A$1:$A$243, 0), MATCH('Cyclical_after overrides'!AF$1, F_Inputs_cyclical!$A$1:$BE$1, 0))),
Cyclical_overrides!AF192)</f>
        <v/>
      </c>
      <c r="AG192" s="72" t="str">
        <f>IF(Cyclical_overrides!AG192 = "",
IF(INDEX(F_Inputs_cyclical!$A$1:$BE$243, MATCH('Cyclical_after overrides'!$A192, F_Inputs_cyclical!$A$1:$A$243, 0), MATCH('Cyclical_after overrides'!AG$1, F_Inputs_cyclical!$A$1:$BE$1, 0))="", "", INDEX(F_Inputs_cyclical!$A$1:$BE$243, MATCH('Cyclical_after overrides'!$A192, F_Inputs_cyclical!$A$1:$A$243, 0), MATCH('Cyclical_after overrides'!AG$1, F_Inputs_cyclical!$A$1:$BE$1, 0))),
Cyclical_overrides!AG192)</f>
        <v/>
      </c>
      <c r="AH192" s="72" t="str">
        <f>IF(Cyclical_overrides!AH192 = "",
IF(INDEX(F_Inputs_cyclical!$A$1:$BE$243, MATCH('Cyclical_after overrides'!$A192, F_Inputs_cyclical!$A$1:$A$243, 0), MATCH('Cyclical_after overrides'!AH$1, F_Inputs_cyclical!$A$1:$BE$1, 0))="", "", INDEX(F_Inputs_cyclical!$A$1:$BE$243, MATCH('Cyclical_after overrides'!$A192, F_Inputs_cyclical!$A$1:$A$243, 0), MATCH('Cyclical_after overrides'!AH$1, F_Inputs_cyclical!$A$1:$BE$1, 0))),
Cyclical_overrides!AH192)</f>
        <v/>
      </c>
      <c r="AI192" s="72" t="str">
        <f>IF(Cyclical_overrides!AI192 = "",
IF(INDEX(F_Inputs_cyclical!$A$1:$BE$243, MATCH('Cyclical_after overrides'!$A192, F_Inputs_cyclical!$A$1:$A$243, 0), MATCH('Cyclical_after overrides'!AI$1, F_Inputs_cyclical!$A$1:$BE$1, 0))="", "", INDEX(F_Inputs_cyclical!$A$1:$BE$243, MATCH('Cyclical_after overrides'!$A192, F_Inputs_cyclical!$A$1:$A$243, 0), MATCH('Cyclical_after overrides'!AI$1, F_Inputs_cyclical!$A$1:$BE$1, 0))),
Cyclical_overrides!AI192)</f>
        <v/>
      </c>
      <c r="AJ192" s="72" t="str">
        <f>IF(Cyclical_overrides!AJ192 = "",
IF(INDEX(F_Inputs_cyclical!$A$1:$BE$243, MATCH('Cyclical_after overrides'!$A192, F_Inputs_cyclical!$A$1:$A$243, 0), MATCH('Cyclical_after overrides'!AJ$1, F_Inputs_cyclical!$A$1:$BE$1, 0))="", "", INDEX(F_Inputs_cyclical!$A$1:$BE$243, MATCH('Cyclical_after overrides'!$A192, F_Inputs_cyclical!$A$1:$A$243, 0), MATCH('Cyclical_after overrides'!AJ$1, F_Inputs_cyclical!$A$1:$BE$1, 0))),
Cyclical_overrides!AJ192)</f>
        <v/>
      </c>
      <c r="AK192" s="72" t="str">
        <f>IF(Cyclical_overrides!AK192 = "",
IF(INDEX(F_Inputs_cyclical!$A$1:$BE$243, MATCH('Cyclical_after overrides'!$A192, F_Inputs_cyclical!$A$1:$A$243, 0), MATCH('Cyclical_after overrides'!AK$1, F_Inputs_cyclical!$A$1:$BE$1, 0))="", "", INDEX(F_Inputs_cyclical!$A$1:$BE$243, MATCH('Cyclical_after overrides'!$A192, F_Inputs_cyclical!$A$1:$A$243, 0), MATCH('Cyclical_after overrides'!AK$1, F_Inputs_cyclical!$A$1:$BE$1, 0))),
Cyclical_overrides!AK192)</f>
        <v/>
      </c>
      <c r="AL192" s="72" t="str">
        <f>IF(Cyclical_overrides!AL192 = "",
IF(INDEX(F_Inputs_cyclical!$A$1:$BE$243, MATCH('Cyclical_after overrides'!$A192, F_Inputs_cyclical!$A$1:$A$243, 0), MATCH('Cyclical_after overrides'!AL$1, F_Inputs_cyclical!$A$1:$BE$1, 0))="", "", INDEX(F_Inputs_cyclical!$A$1:$BE$243, MATCH('Cyclical_after overrides'!$A192, F_Inputs_cyclical!$A$1:$A$243, 0), MATCH('Cyclical_after overrides'!AL$1, F_Inputs_cyclical!$A$1:$BE$1, 0))),
Cyclical_overrides!AL192)</f>
        <v/>
      </c>
      <c r="AM192" s="72">
        <f>IF(Cyclical_overrides!AM192 = "",
IF(INDEX(F_Inputs_cyclical!$A$1:$BE$243, MATCH('Cyclical_after overrides'!$A192, F_Inputs_cyclical!$A$1:$A$243, 0), MATCH('Cyclical_after overrides'!AM$1, F_Inputs_cyclical!$A$1:$BE$1, 0))="", "", INDEX(F_Inputs_cyclical!$A$1:$BE$243, MATCH('Cyclical_after overrides'!$A192, F_Inputs_cyclical!$A$1:$A$243, 0), MATCH('Cyclical_after overrides'!AM$1, F_Inputs_cyclical!$A$1:$BE$1, 0))),
Cyclical_overrides!AM192)</f>
        <v>1.5840000000000001</v>
      </c>
      <c r="AN192" s="72">
        <f>IF(Cyclical_overrides!AN192 = "",
IF(INDEX(F_Inputs_cyclical!$A$1:$BE$243, MATCH('Cyclical_after overrides'!$A192, F_Inputs_cyclical!$A$1:$A$243, 0), MATCH('Cyclical_after overrides'!AN$1, F_Inputs_cyclical!$A$1:$BE$1, 0))="", "", INDEX(F_Inputs_cyclical!$A$1:$BE$243, MATCH('Cyclical_after overrides'!$A192, F_Inputs_cyclical!$A$1:$A$243, 0), MATCH('Cyclical_after overrides'!AN$1, F_Inputs_cyclical!$A$1:$BE$1, 0))),
Cyclical_overrides!AN192)</f>
        <v>4.569</v>
      </c>
      <c r="AO192" s="72" t="str">
        <f>IF(Cyclical_overrides!AO192 = "",
IF(INDEX(F_Inputs_cyclical!$A$1:$BE$243, MATCH('Cyclical_after overrides'!$A192, F_Inputs_cyclical!$A$1:$A$243, 0), MATCH('Cyclical_after overrides'!AO$1, F_Inputs_cyclical!$A$1:$BE$1, 0))="", "", INDEX(F_Inputs_cyclical!$A$1:$BE$243, MATCH('Cyclical_after overrides'!$A192, F_Inputs_cyclical!$A$1:$A$243, 0), MATCH('Cyclical_after overrides'!AO$1, F_Inputs_cyclical!$A$1:$BE$1, 0))),
Cyclical_overrides!AO192)</f>
        <v/>
      </c>
      <c r="AP192" s="72" t="str">
        <f>IF(Cyclical_overrides!AP192 = "",
IF(INDEX(F_Inputs_cyclical!$A$1:$BE$243, MATCH('Cyclical_after overrides'!$A192, F_Inputs_cyclical!$A$1:$A$243, 0), MATCH('Cyclical_after overrides'!AP$1, F_Inputs_cyclical!$A$1:$BE$1, 0))="", "", INDEX(F_Inputs_cyclical!$A$1:$BE$243, MATCH('Cyclical_after overrides'!$A192, F_Inputs_cyclical!$A$1:$A$243, 0), MATCH('Cyclical_after overrides'!AP$1, F_Inputs_cyclical!$A$1:$BE$1, 0))),
Cyclical_overrides!AP192)</f>
        <v/>
      </c>
      <c r="AQ192" s="72" t="str">
        <f>IF(Cyclical_overrides!AQ192 = "",
IF(INDEX(F_Inputs_cyclical!$A$1:$BE$243, MATCH('Cyclical_after overrides'!$A192, F_Inputs_cyclical!$A$1:$A$243, 0), MATCH('Cyclical_after overrides'!AQ$1, F_Inputs_cyclical!$A$1:$BE$1, 0))="", "", INDEX(F_Inputs_cyclical!$A$1:$BE$243, MATCH('Cyclical_after overrides'!$A192, F_Inputs_cyclical!$A$1:$A$243, 0), MATCH('Cyclical_after overrides'!AQ$1, F_Inputs_cyclical!$A$1:$BE$1, 0))),
Cyclical_overrides!AQ192)</f>
        <v/>
      </c>
      <c r="AR192" s="72">
        <f>IF(Cyclical_overrides!AR192 = "",
IF(INDEX(F_Inputs_cyclical!$A$1:$BE$243, MATCH('Cyclical_after overrides'!$A192, F_Inputs_cyclical!$A$1:$A$243, 0), MATCH('Cyclical_after overrides'!AR$1, F_Inputs_cyclical!$A$1:$BE$1, 0))="", "", INDEX(F_Inputs_cyclical!$A$1:$BE$243, MATCH('Cyclical_after overrides'!$A192, F_Inputs_cyclical!$A$1:$A$243, 0), MATCH('Cyclical_after overrides'!AR$1, F_Inputs_cyclical!$A$1:$BE$1, 0))),
Cyclical_overrides!AR192)</f>
        <v>0</v>
      </c>
      <c r="AS192" s="72">
        <f>IF(Cyclical_overrides!AS192 = "",
IF(INDEX(F_Inputs_cyclical!$A$1:$BE$243, MATCH('Cyclical_after overrides'!$A192, F_Inputs_cyclical!$A$1:$A$243, 0), MATCH('Cyclical_after overrides'!AS$1, F_Inputs_cyclical!$A$1:$BE$1, 0))="", "", INDEX(F_Inputs_cyclical!$A$1:$BE$243, MATCH('Cyclical_after overrides'!$A192, F_Inputs_cyclical!$A$1:$A$243, 0), MATCH('Cyclical_after overrides'!AS$1, F_Inputs_cyclical!$A$1:$BE$1, 0))),
Cyclical_overrides!AS192)</f>
        <v>0.14099999999999999</v>
      </c>
      <c r="AT192" s="72">
        <f>IF(Cyclical_overrides!AT192 = "",
IF(INDEX(F_Inputs_cyclical!$A$1:$BE$243, MATCH('Cyclical_after overrides'!$A192, F_Inputs_cyclical!$A$1:$A$243, 0), MATCH('Cyclical_after overrides'!AT$1, F_Inputs_cyclical!$A$1:$BE$1, 0))="", "", INDEX(F_Inputs_cyclical!$A$1:$BE$243, MATCH('Cyclical_after overrides'!$A192, F_Inputs_cyclical!$A$1:$A$243, 0), MATCH('Cyclical_after overrides'!AT$1, F_Inputs_cyclical!$A$1:$BE$1, 0))),
Cyclical_overrides!AT192)</f>
        <v>0</v>
      </c>
      <c r="AU192" s="72">
        <f>IF(Cyclical_overrides!AU192 = "",
IF(INDEX(F_Inputs_cyclical!$A$1:$BE$243, MATCH('Cyclical_after overrides'!$A192, F_Inputs_cyclical!$A$1:$A$243, 0), MATCH('Cyclical_after overrides'!AU$1, F_Inputs_cyclical!$A$1:$BE$1, 0))="", "", INDEX(F_Inputs_cyclical!$A$1:$BE$243, MATCH('Cyclical_after overrides'!$A192, F_Inputs_cyclical!$A$1:$A$243, 0), MATCH('Cyclical_after overrides'!AU$1, F_Inputs_cyclical!$A$1:$BE$1, 0))),
Cyclical_overrides!AU192)</f>
        <v>3.4000000000000002E-2</v>
      </c>
      <c r="AV192" s="72" t="str">
        <f>IF(Cyclical_overrides!AV192 = "",
IF(INDEX(F_Inputs_cyclical!$A$1:$BE$243, MATCH('Cyclical_after overrides'!$A192, F_Inputs_cyclical!$A$1:$A$243, 0), MATCH('Cyclical_after overrides'!AV$1, F_Inputs_cyclical!$A$1:$BE$1, 0))="", "", INDEX(F_Inputs_cyclical!$A$1:$BE$243, MATCH('Cyclical_after overrides'!$A192, F_Inputs_cyclical!$A$1:$A$243, 0), MATCH('Cyclical_after overrides'!AV$1, F_Inputs_cyclical!$A$1:$BE$1, 0))),
Cyclical_overrides!AV192)</f>
        <v/>
      </c>
      <c r="AW192" s="72">
        <f>IF(Cyclical_overrides!AW192 = "",
IF(INDEX(F_Inputs_cyclical!$A$1:$BE$243, MATCH('Cyclical_after overrides'!$A192, F_Inputs_cyclical!$A$1:$A$243, 0), MATCH('Cyclical_after overrides'!AW$1, F_Inputs_cyclical!$A$1:$BE$1, 0))="", "", INDEX(F_Inputs_cyclical!$A$1:$BE$243, MATCH('Cyclical_after overrides'!$A192, F_Inputs_cyclical!$A$1:$A$243, 0), MATCH('Cyclical_after overrides'!AW$1, F_Inputs_cyclical!$A$1:$BE$1, 0))),
Cyclical_overrides!AW192)</f>
        <v>1.2338096431854266</v>
      </c>
      <c r="AX192" s="72">
        <f>IF(Cyclical_overrides!AX192 = "",
IF(INDEX(F_Inputs_cyclical!$A$1:$BE$243, MATCH('Cyclical_after overrides'!$A192, F_Inputs_cyclical!$A$1:$A$243, 0), MATCH('Cyclical_after overrides'!AX$1, F_Inputs_cyclical!$A$1:$BE$1, 0))="", "", INDEX(F_Inputs_cyclical!$A$1:$BE$243, MATCH('Cyclical_after overrides'!$A192, F_Inputs_cyclical!$A$1:$A$243, 0), MATCH('Cyclical_after overrides'!AX$1, F_Inputs_cyclical!$A$1:$BE$1, 0))),
Cyclical_overrides!AX192)</f>
        <v>26.584012639517823</v>
      </c>
      <c r="AY192" s="72">
        <f>IF(Cyclical_overrides!AY192 = "",
IF(INDEX(F_Inputs_cyclical!$A$1:$BE$243, MATCH('Cyclical_after overrides'!$A192, F_Inputs_cyclical!$A$1:$A$243, 0), MATCH('Cyclical_after overrides'!AY$1, F_Inputs_cyclical!$A$1:$BE$1, 0))="", "", INDEX(F_Inputs_cyclical!$A$1:$BE$243, MATCH('Cyclical_after overrides'!$A192, F_Inputs_cyclical!$A$1:$A$243, 0), MATCH('Cyclical_after overrides'!AY$1, F_Inputs_cyclical!$A$1:$BE$1, 0))),
Cyclical_overrides!AY192)</f>
        <v>137.16151019444249</v>
      </c>
      <c r="AZ192" s="72">
        <f>IF(Cyclical_overrides!AZ192 = "",
IF(INDEX(F_Inputs_cyclical!$A$1:$BE$243, MATCH('Cyclical_after overrides'!$A192, F_Inputs_cyclical!$A$1:$A$243, 0), MATCH('Cyclical_after overrides'!AZ$1, F_Inputs_cyclical!$A$1:$BE$1, 0))="", "", INDEX(F_Inputs_cyclical!$A$1:$BE$243, MATCH('Cyclical_after overrides'!$A192, F_Inputs_cyclical!$A$1:$A$243, 0), MATCH('Cyclical_after overrides'!AZ$1, F_Inputs_cyclical!$A$1:$BE$1, 0))),
Cyclical_overrides!AZ192)</f>
        <v>2.2766646158181678</v>
      </c>
      <c r="BA192" s="72">
        <f>IF(Cyclical_overrides!BA192 = "",
IF(INDEX(F_Inputs_cyclical!$A$1:$BE$243, MATCH('Cyclical_after overrides'!$A192, F_Inputs_cyclical!$A$1:$A$243, 0), MATCH('Cyclical_after overrides'!BA$1, F_Inputs_cyclical!$A$1:$BE$1, 0))="", "", INDEX(F_Inputs_cyclical!$A$1:$BE$243, MATCH('Cyclical_after overrides'!$A192, F_Inputs_cyclical!$A$1:$A$243, 0), MATCH('Cyclical_after overrides'!BA$1, F_Inputs_cyclical!$A$1:$BE$1, 0))),
Cyclical_overrides!BA192)</f>
        <v>11.669433980140003</v>
      </c>
      <c r="BB192" s="72">
        <f>IF(Cyclical_overrides!BB192 = "",
IF(INDEX(F_Inputs_cyclical!$A$1:$BE$243, MATCH('Cyclical_after overrides'!$A192, F_Inputs_cyclical!$A$1:$A$243, 0), MATCH('Cyclical_after overrides'!BB$1, F_Inputs_cyclical!$A$1:$BE$1, 0))="", "", INDEX(F_Inputs_cyclical!$A$1:$BE$243, MATCH('Cyclical_after overrides'!$A192, F_Inputs_cyclical!$A$1:$A$243, 0), MATCH('Cyclical_after overrides'!BB$1, F_Inputs_cyclical!$A$1:$BE$1, 0))),
Cyclical_overrides!BB192)</f>
        <v>11.669433980140003</v>
      </c>
      <c r="BC192" s="72">
        <f>IF(Cyclical_overrides!BC192 = "",
IF(INDEX(F_Inputs_cyclical!$A$1:$BE$243, MATCH('Cyclical_after overrides'!$A192, F_Inputs_cyclical!$A$1:$A$243, 0), MATCH('Cyclical_after overrides'!BC$1, F_Inputs_cyclical!$A$1:$BE$1, 0))="", "", INDEX(F_Inputs_cyclical!$A$1:$BE$243, MATCH('Cyclical_after overrides'!$A192, F_Inputs_cyclical!$A$1:$A$243, 0), MATCH('Cyclical_after overrides'!BC$1, F_Inputs_cyclical!$A$1:$BE$1, 0))),
Cyclical_overrides!BC192)</f>
        <v>13.986830994174676</v>
      </c>
      <c r="BD192" s="72">
        <f>IF(Cyclical_overrides!BD192 = "",
IF(INDEX(F_Inputs_cyclical!$A$1:$BE$243, MATCH('Cyclical_after overrides'!$A192, F_Inputs_cyclical!$A$1:$A$243, 0), MATCH('Cyclical_after overrides'!BD$1, F_Inputs_cyclical!$A$1:$BE$1, 0))="", "", INDEX(F_Inputs_cyclical!$A$1:$BE$243, MATCH('Cyclical_after overrides'!$A192, F_Inputs_cyclical!$A$1:$A$243, 0), MATCH('Cyclical_after overrides'!BD$1, F_Inputs_cyclical!$A$1:$BE$1, 0))),
Cyclical_overrides!BD192)</f>
        <v>28.238609404659186</v>
      </c>
      <c r="BE192" s="194"/>
    </row>
    <row r="193" spans="1:57" x14ac:dyDescent="0.4">
      <c r="A193" s="63" t="str">
        <f t="shared" si="2"/>
        <v>PRT16</v>
      </c>
      <c r="B193" s="63" t="s">
        <v>457</v>
      </c>
      <c r="C193" s="63" t="s">
        <v>247</v>
      </c>
      <c r="D193" s="72">
        <f>IF(Cyclical_overrides!D193 = "",
IF(INDEX(F_Inputs_cyclical!$A$1:$BE$243, MATCH('Cyclical_after overrides'!$A193, F_Inputs_cyclical!$A$1:$A$243, 0), MATCH('Cyclical_after overrides'!D$1, F_Inputs_cyclical!$A$1:$BE$1, 0))="", "", INDEX(F_Inputs_cyclical!$A$1:$BE$243, MATCH('Cyclical_after overrides'!$A193, F_Inputs_cyclical!$A$1:$A$243, 0), MATCH('Cyclical_after overrides'!D$1, F_Inputs_cyclical!$A$1:$BE$1, 0))),
Cyclical_overrides!D193)</f>
        <v>1.389</v>
      </c>
      <c r="E193" s="72">
        <f>IF(Cyclical_overrides!E193 = "",
IF(INDEX(F_Inputs_cyclical!$A$1:$BE$243, MATCH('Cyclical_after overrides'!$A193, F_Inputs_cyclical!$A$1:$A$243, 0), MATCH('Cyclical_after overrides'!E$1, F_Inputs_cyclical!$A$1:$BE$1, 0))="", "", INDEX(F_Inputs_cyclical!$A$1:$BE$243, MATCH('Cyclical_after overrides'!$A193, F_Inputs_cyclical!$A$1:$A$243, 0), MATCH('Cyclical_after overrides'!E$1, F_Inputs_cyclical!$A$1:$BE$1, 0))),
Cyclical_overrides!E193)</f>
        <v>0.42</v>
      </c>
      <c r="F193" s="72">
        <f>IF(Cyclical_overrides!F193 = "",
IF(INDEX(F_Inputs_cyclical!$A$1:$BE$243, MATCH('Cyclical_after overrides'!$A193, F_Inputs_cyclical!$A$1:$A$243, 0), MATCH('Cyclical_after overrides'!F$1, F_Inputs_cyclical!$A$1:$BE$1, 0))="", "", INDEX(F_Inputs_cyclical!$A$1:$BE$243, MATCH('Cyclical_after overrides'!$A193, F_Inputs_cyclical!$A$1:$A$243, 0), MATCH('Cyclical_after overrides'!F$1, F_Inputs_cyclical!$A$1:$BE$1, 0))),
Cyclical_overrides!F193)</f>
        <v>0.80300000000000005</v>
      </c>
      <c r="G193" s="72">
        <f>IF(Cyclical_overrides!G193 = "",
IF(INDEX(F_Inputs_cyclical!$A$1:$BE$243, MATCH('Cyclical_after overrides'!$A193, F_Inputs_cyclical!$A$1:$A$243, 0), MATCH('Cyclical_after overrides'!G$1, F_Inputs_cyclical!$A$1:$BE$1, 0))="", "", INDEX(F_Inputs_cyclical!$A$1:$BE$243, MATCH('Cyclical_after overrides'!$A193, F_Inputs_cyclical!$A$1:$A$243, 0), MATCH('Cyclical_after overrides'!G$1, F_Inputs_cyclical!$A$1:$BE$1, 0))),
Cyclical_overrides!G193)</f>
        <v>8.8999999999999996E-2</v>
      </c>
      <c r="H193" s="72" t="str">
        <f>IF(Cyclical_overrides!H193 = "",
IF(INDEX(F_Inputs_cyclical!$A$1:$BE$243, MATCH('Cyclical_after overrides'!$A193, F_Inputs_cyclical!$A$1:$A$243, 0), MATCH('Cyclical_after overrides'!H$1, F_Inputs_cyclical!$A$1:$BE$1, 0))="", "", INDEX(F_Inputs_cyclical!$A$1:$BE$243, MATCH('Cyclical_after overrides'!$A193, F_Inputs_cyclical!$A$1:$A$243, 0), MATCH('Cyclical_after overrides'!H$1, F_Inputs_cyclical!$A$1:$BE$1, 0))),
Cyclical_overrides!H193)</f>
        <v/>
      </c>
      <c r="I193" s="72">
        <f>IF(Cyclical_overrides!I193 = "",
IF(INDEX(F_Inputs_cyclical!$A$1:$BE$243, MATCH('Cyclical_after overrides'!$A193, F_Inputs_cyclical!$A$1:$A$243, 0), MATCH('Cyclical_after overrides'!I$1, F_Inputs_cyclical!$A$1:$BE$1, 0))="", "", INDEX(F_Inputs_cyclical!$A$1:$BE$243, MATCH('Cyclical_after overrides'!$A193, F_Inputs_cyclical!$A$1:$A$243, 0), MATCH('Cyclical_after overrides'!I$1, F_Inputs_cyclical!$A$1:$BE$1, 0))),
Cyclical_overrides!I193)</f>
        <v>0</v>
      </c>
      <c r="J193" s="72">
        <f>IF(Cyclical_overrides!J193 = "",
IF(INDEX(F_Inputs_cyclical!$A$1:$BE$243, MATCH('Cyclical_after overrides'!$A193, F_Inputs_cyclical!$A$1:$A$243, 0), MATCH('Cyclical_after overrides'!J$1, F_Inputs_cyclical!$A$1:$BE$1, 0))="", "", INDEX(F_Inputs_cyclical!$A$1:$BE$243, MATCH('Cyclical_after overrides'!$A193, F_Inputs_cyclical!$A$1:$A$243, 0), MATCH('Cyclical_after overrides'!J$1, F_Inputs_cyclical!$A$1:$BE$1, 0))),
Cyclical_overrides!J193)</f>
        <v>4.7270000000000003</v>
      </c>
      <c r="K193" s="72">
        <f>IF(Cyclical_overrides!K193 = "",
IF(INDEX(F_Inputs_cyclical!$A$1:$BE$243, MATCH('Cyclical_after overrides'!$A193, F_Inputs_cyclical!$A$1:$A$243, 0), MATCH('Cyclical_after overrides'!K$1, F_Inputs_cyclical!$A$1:$BE$1, 0))="", "", INDEX(F_Inputs_cyclical!$A$1:$BE$243, MATCH('Cyclical_after overrides'!$A193, F_Inputs_cyclical!$A$1:$A$243, 0), MATCH('Cyclical_after overrides'!K$1, F_Inputs_cyclical!$A$1:$BE$1, 0))),
Cyclical_overrides!K193)</f>
        <v>0.56200000000000006</v>
      </c>
      <c r="L193" s="72">
        <f>IF(Cyclical_overrides!L193 = "",
IF(INDEX(F_Inputs_cyclical!$A$1:$BE$243, MATCH('Cyclical_after overrides'!$A193, F_Inputs_cyclical!$A$1:$A$243, 0), MATCH('Cyclical_after overrides'!L$1, F_Inputs_cyclical!$A$1:$BE$1, 0))="", "", INDEX(F_Inputs_cyclical!$A$1:$BE$243, MATCH('Cyclical_after overrides'!$A193, F_Inputs_cyclical!$A$1:$A$243, 0), MATCH('Cyclical_after overrides'!L$1, F_Inputs_cyclical!$A$1:$BE$1, 0))),
Cyclical_overrides!L193)</f>
        <v>0.13600000000000001</v>
      </c>
      <c r="M193" s="72" t="str">
        <f>IF(Cyclical_overrides!M193 = "",
IF(INDEX(F_Inputs_cyclical!$A$1:$BE$243, MATCH('Cyclical_after overrides'!$A193, F_Inputs_cyclical!$A$1:$A$243, 0), MATCH('Cyclical_after overrides'!M$1, F_Inputs_cyclical!$A$1:$BE$1, 0))="", "", INDEX(F_Inputs_cyclical!$A$1:$BE$243, MATCH('Cyclical_after overrides'!$A193, F_Inputs_cyclical!$A$1:$A$243, 0), MATCH('Cyclical_after overrides'!M$1, F_Inputs_cyclical!$A$1:$BE$1, 0))),
Cyclical_overrides!M193)</f>
        <v/>
      </c>
      <c r="N193" s="72" t="str">
        <f>IF(Cyclical_overrides!N193 = "",
IF(INDEX(F_Inputs_cyclical!$A$1:$BE$243, MATCH('Cyclical_after overrides'!$A193, F_Inputs_cyclical!$A$1:$A$243, 0), MATCH('Cyclical_after overrides'!N$1, F_Inputs_cyclical!$A$1:$BE$1, 0))="", "", INDEX(F_Inputs_cyclical!$A$1:$BE$243, MATCH('Cyclical_after overrides'!$A193, F_Inputs_cyclical!$A$1:$A$243, 0), MATCH('Cyclical_after overrides'!N$1, F_Inputs_cyclical!$A$1:$BE$1, 0))),
Cyclical_overrides!N193)</f>
        <v/>
      </c>
      <c r="O193" s="72" t="str">
        <f>IF(Cyclical_overrides!O193 = "",
IF(INDEX(F_Inputs_cyclical!$A$1:$BE$243, MATCH('Cyclical_after overrides'!$A193, F_Inputs_cyclical!$A$1:$A$243, 0), MATCH('Cyclical_after overrides'!O$1, F_Inputs_cyclical!$A$1:$BE$1, 0))="", "", INDEX(F_Inputs_cyclical!$A$1:$BE$243, MATCH('Cyclical_after overrides'!$A193, F_Inputs_cyclical!$A$1:$A$243, 0), MATCH('Cyclical_after overrides'!O$1, F_Inputs_cyclical!$A$1:$BE$1, 0))),
Cyclical_overrides!O193)</f>
        <v/>
      </c>
      <c r="P193" s="72" t="str">
        <f>IF(Cyclical_overrides!P193 = "",
IF(INDEX(F_Inputs_cyclical!$A$1:$BE$243, MATCH('Cyclical_after overrides'!$A193, F_Inputs_cyclical!$A$1:$A$243, 0), MATCH('Cyclical_after overrides'!P$1, F_Inputs_cyclical!$A$1:$BE$1, 0))="", "", INDEX(F_Inputs_cyclical!$A$1:$BE$243, MATCH('Cyclical_after overrides'!$A193, F_Inputs_cyclical!$A$1:$A$243, 0), MATCH('Cyclical_after overrides'!P$1, F_Inputs_cyclical!$A$1:$BE$1, 0))),
Cyclical_overrides!P193)</f>
        <v/>
      </c>
      <c r="Q193" s="72" t="str">
        <f>IF(Cyclical_overrides!Q193 = "",
IF(INDEX(F_Inputs_cyclical!$A$1:$BE$243, MATCH('Cyclical_after overrides'!$A193, F_Inputs_cyclical!$A$1:$A$243, 0), MATCH('Cyclical_after overrides'!Q$1, F_Inputs_cyclical!$A$1:$BE$1, 0))="", "", INDEX(F_Inputs_cyclical!$A$1:$BE$243, MATCH('Cyclical_after overrides'!$A193, F_Inputs_cyclical!$A$1:$A$243, 0), MATCH('Cyclical_after overrides'!Q$1, F_Inputs_cyclical!$A$1:$BE$1, 0))),
Cyclical_overrides!Q193)</f>
        <v/>
      </c>
      <c r="R193" s="72" t="str">
        <f>IF(Cyclical_overrides!R193 = "",
IF(INDEX(F_Inputs_cyclical!$A$1:$BE$243, MATCH('Cyclical_after overrides'!$A193, F_Inputs_cyclical!$A$1:$A$243, 0), MATCH('Cyclical_after overrides'!R$1, F_Inputs_cyclical!$A$1:$BE$1, 0))="", "", INDEX(F_Inputs_cyclical!$A$1:$BE$243, MATCH('Cyclical_after overrides'!$A193, F_Inputs_cyclical!$A$1:$A$243, 0), MATCH('Cyclical_after overrides'!R$1, F_Inputs_cyclical!$A$1:$BE$1, 0))),
Cyclical_overrides!R193)</f>
        <v/>
      </c>
      <c r="S193" s="72">
        <f>IF(Cyclical_overrides!S193 = "",
IF(INDEX(F_Inputs_cyclical!$A$1:$BE$243, MATCH('Cyclical_after overrides'!$A193, F_Inputs_cyclical!$A$1:$A$243, 0), MATCH('Cyclical_after overrides'!S$1, F_Inputs_cyclical!$A$1:$BE$1, 0))="", "", INDEX(F_Inputs_cyclical!$A$1:$BE$243, MATCH('Cyclical_after overrides'!$A193, F_Inputs_cyclical!$A$1:$A$243, 0), MATCH('Cyclical_after overrides'!S$1, F_Inputs_cyclical!$A$1:$BE$1, 0))),
Cyclical_overrides!S193)</f>
        <v>5.7</v>
      </c>
      <c r="T193" s="72">
        <f>IF(Cyclical_overrides!T193 = "",
IF(INDEX(F_Inputs_cyclical!$A$1:$BE$243, MATCH('Cyclical_after overrides'!$A193, F_Inputs_cyclical!$A$1:$A$243, 0), MATCH('Cyclical_after overrides'!T$1, F_Inputs_cyclical!$A$1:$BE$1, 0))="", "", INDEX(F_Inputs_cyclical!$A$1:$BE$243, MATCH('Cyclical_after overrides'!$A193, F_Inputs_cyclical!$A$1:$A$243, 0), MATCH('Cyclical_after overrides'!T$1, F_Inputs_cyclical!$A$1:$BE$1, 0))),
Cyclical_overrides!T193)</f>
        <v>1.2829999999999999</v>
      </c>
      <c r="U193" s="72">
        <f>IF(Cyclical_overrides!U193 = "",
IF(INDEX(F_Inputs_cyclical!$A$1:$BE$243, MATCH('Cyclical_after overrides'!$A193, F_Inputs_cyclical!$A$1:$A$243, 0), MATCH('Cyclical_after overrides'!U$1, F_Inputs_cyclical!$A$1:$BE$1, 0))="", "", INDEX(F_Inputs_cyclical!$A$1:$BE$243, MATCH('Cyclical_after overrides'!$A193, F_Inputs_cyclical!$A$1:$A$243, 0), MATCH('Cyclical_after overrides'!U$1, F_Inputs_cyclical!$A$1:$BE$1, 0))),
Cyclical_overrides!U193)</f>
        <v>4.5910000000000002</v>
      </c>
      <c r="V193" s="72">
        <f>IF(Cyclical_overrides!V193 = "",
IF(INDEX(F_Inputs_cyclical!$A$1:$BE$243, MATCH('Cyclical_after overrides'!$A193, F_Inputs_cyclical!$A$1:$A$243, 0), MATCH('Cyclical_after overrides'!V$1, F_Inputs_cyclical!$A$1:$BE$1, 0))="", "", INDEX(F_Inputs_cyclical!$A$1:$BE$243, MATCH('Cyclical_after overrides'!$A193, F_Inputs_cyclical!$A$1:$A$243, 0), MATCH('Cyclical_after overrides'!V$1, F_Inputs_cyclical!$A$1:$BE$1, 0))),
Cyclical_overrides!V193)</f>
        <v>210.15600000000001</v>
      </c>
      <c r="W193" s="72">
        <f>IF(Cyclical_overrides!W193 = "",
IF(INDEX(F_Inputs_cyclical!$A$1:$BE$243, MATCH('Cyclical_after overrides'!$A193, F_Inputs_cyclical!$A$1:$A$243, 0), MATCH('Cyclical_after overrides'!W$1, F_Inputs_cyclical!$A$1:$BE$1, 0))="", "", INDEX(F_Inputs_cyclical!$A$1:$BE$243, MATCH('Cyclical_after overrides'!$A193, F_Inputs_cyclical!$A$1:$A$243, 0), MATCH('Cyclical_after overrides'!W$1, F_Inputs_cyclical!$A$1:$BE$1, 0))),
Cyclical_overrides!W193)</f>
        <v>78.509</v>
      </c>
      <c r="X193" s="72">
        <f>IF(Cyclical_overrides!X193 = "",
IF(INDEX(F_Inputs_cyclical!$A$1:$BE$243, MATCH('Cyclical_after overrides'!$A193, F_Inputs_cyclical!$A$1:$A$243, 0), MATCH('Cyclical_after overrides'!X$1, F_Inputs_cyclical!$A$1:$BE$1, 0))="", "", INDEX(F_Inputs_cyclical!$A$1:$BE$243, MATCH('Cyclical_after overrides'!$A193, F_Inputs_cyclical!$A$1:$A$243, 0), MATCH('Cyclical_after overrides'!X$1, F_Inputs_cyclical!$A$1:$BE$1, 0))),
Cyclical_overrides!X193)</f>
        <v>0</v>
      </c>
      <c r="Y193" s="72">
        <f>IF(Cyclical_overrides!Y193 = "",
IF(INDEX(F_Inputs_cyclical!$A$1:$BE$243, MATCH('Cyclical_after overrides'!$A193, F_Inputs_cyclical!$A$1:$A$243, 0), MATCH('Cyclical_after overrides'!Y$1, F_Inputs_cyclical!$A$1:$BE$1, 0))="", "", INDEX(F_Inputs_cyclical!$A$1:$BE$243, MATCH('Cyclical_after overrides'!$A193, F_Inputs_cyclical!$A$1:$A$243, 0), MATCH('Cyclical_after overrides'!Y$1, F_Inputs_cyclical!$A$1:$BE$1, 0))),
Cyclical_overrides!Y193)</f>
        <v>0</v>
      </c>
      <c r="Z193" s="72">
        <f>IF(Cyclical_overrides!Z193 = "",
IF(INDEX(F_Inputs_cyclical!$A$1:$BE$243, MATCH('Cyclical_after overrides'!$A193, F_Inputs_cyclical!$A$1:$A$243, 0), MATCH('Cyclical_after overrides'!Z$1, F_Inputs_cyclical!$A$1:$BE$1, 0))="", "", INDEX(F_Inputs_cyclical!$A$1:$BE$243, MATCH('Cyclical_after overrides'!$A193, F_Inputs_cyclical!$A$1:$A$243, 0), MATCH('Cyclical_after overrides'!Z$1, F_Inputs_cyclical!$A$1:$BE$1, 0))),
Cyclical_overrides!Z193)</f>
        <v>0</v>
      </c>
      <c r="AA193" s="72">
        <f>IF(Cyclical_overrides!AA193 = "",
IF(INDEX(F_Inputs_cyclical!$A$1:$BE$243, MATCH('Cyclical_after overrides'!$A193, F_Inputs_cyclical!$A$1:$A$243, 0), MATCH('Cyclical_after overrides'!AA$1, F_Inputs_cyclical!$A$1:$BE$1, 0))="", "", INDEX(F_Inputs_cyclical!$A$1:$BE$243, MATCH('Cyclical_after overrides'!$A193, F_Inputs_cyclical!$A$1:$A$243, 0), MATCH('Cyclical_after overrides'!AA$1, F_Inputs_cyclical!$A$1:$BE$1, 0))),
Cyclical_overrides!AA193)</f>
        <v>0</v>
      </c>
      <c r="AB193" s="72" t="str">
        <f>IF(Cyclical_overrides!AB193 = "",
IF(INDEX(F_Inputs_cyclical!$A$1:$BE$243, MATCH('Cyclical_after overrides'!$A193, F_Inputs_cyclical!$A$1:$A$243, 0), MATCH('Cyclical_after overrides'!AB$1, F_Inputs_cyclical!$A$1:$BE$1, 0))="", "", INDEX(F_Inputs_cyclical!$A$1:$BE$243, MATCH('Cyclical_after overrides'!$A193, F_Inputs_cyclical!$A$1:$A$243, 0), MATCH('Cyclical_after overrides'!AB$1, F_Inputs_cyclical!$A$1:$BE$1, 0))),
Cyclical_overrides!AB193)</f>
        <v/>
      </c>
      <c r="AC193" s="72" t="str">
        <f>IF(Cyclical_overrides!AC193 = "",
IF(INDEX(F_Inputs_cyclical!$A$1:$BE$243, MATCH('Cyclical_after overrides'!$A193, F_Inputs_cyclical!$A$1:$A$243, 0), MATCH('Cyclical_after overrides'!AC$1, F_Inputs_cyclical!$A$1:$BE$1, 0))="", "", INDEX(F_Inputs_cyclical!$A$1:$BE$243, MATCH('Cyclical_after overrides'!$A193, F_Inputs_cyclical!$A$1:$A$243, 0), MATCH('Cyclical_after overrides'!AC$1, F_Inputs_cyclical!$A$1:$BE$1, 0))),
Cyclical_overrides!AC193)</f>
        <v/>
      </c>
      <c r="AD193" s="72" t="str">
        <f>IF(Cyclical_overrides!AD193 = "",
IF(INDEX(F_Inputs_cyclical!$A$1:$BE$243, MATCH('Cyclical_after overrides'!$A193, F_Inputs_cyclical!$A$1:$A$243, 0), MATCH('Cyclical_after overrides'!AD$1, F_Inputs_cyclical!$A$1:$BE$1, 0))="", "", INDEX(F_Inputs_cyclical!$A$1:$BE$243, MATCH('Cyclical_after overrides'!$A193, F_Inputs_cyclical!$A$1:$A$243, 0), MATCH('Cyclical_after overrides'!AD$1, F_Inputs_cyclical!$A$1:$BE$1, 0))),
Cyclical_overrides!AD193)</f>
        <v/>
      </c>
      <c r="AE193" s="72" t="str">
        <f>IF(Cyclical_overrides!AE193 = "",
IF(INDEX(F_Inputs_cyclical!$A$1:$BE$243, MATCH('Cyclical_after overrides'!$A193, F_Inputs_cyclical!$A$1:$A$243, 0), MATCH('Cyclical_after overrides'!AE$1, F_Inputs_cyclical!$A$1:$BE$1, 0))="", "", INDEX(F_Inputs_cyclical!$A$1:$BE$243, MATCH('Cyclical_after overrides'!$A193, F_Inputs_cyclical!$A$1:$A$243, 0), MATCH('Cyclical_after overrides'!AE$1, F_Inputs_cyclical!$A$1:$BE$1, 0))),
Cyclical_overrides!AE193)</f>
        <v/>
      </c>
      <c r="AF193" s="72" t="str">
        <f>IF(Cyclical_overrides!AF193 = "",
IF(INDEX(F_Inputs_cyclical!$A$1:$BE$243, MATCH('Cyclical_after overrides'!$A193, F_Inputs_cyclical!$A$1:$A$243, 0), MATCH('Cyclical_after overrides'!AF$1, F_Inputs_cyclical!$A$1:$BE$1, 0))="", "", INDEX(F_Inputs_cyclical!$A$1:$BE$243, MATCH('Cyclical_after overrides'!$A193, F_Inputs_cyclical!$A$1:$A$243, 0), MATCH('Cyclical_after overrides'!AF$1, F_Inputs_cyclical!$A$1:$BE$1, 0))),
Cyclical_overrides!AF193)</f>
        <v/>
      </c>
      <c r="AG193" s="72" t="str">
        <f>IF(Cyclical_overrides!AG193 = "",
IF(INDEX(F_Inputs_cyclical!$A$1:$BE$243, MATCH('Cyclical_after overrides'!$A193, F_Inputs_cyclical!$A$1:$A$243, 0), MATCH('Cyclical_after overrides'!AG$1, F_Inputs_cyclical!$A$1:$BE$1, 0))="", "", INDEX(F_Inputs_cyclical!$A$1:$BE$243, MATCH('Cyclical_after overrides'!$A193, F_Inputs_cyclical!$A$1:$A$243, 0), MATCH('Cyclical_after overrides'!AG$1, F_Inputs_cyclical!$A$1:$BE$1, 0))),
Cyclical_overrides!AG193)</f>
        <v/>
      </c>
      <c r="AH193" s="72" t="str">
        <f>IF(Cyclical_overrides!AH193 = "",
IF(INDEX(F_Inputs_cyclical!$A$1:$BE$243, MATCH('Cyclical_after overrides'!$A193, F_Inputs_cyclical!$A$1:$A$243, 0), MATCH('Cyclical_after overrides'!AH$1, F_Inputs_cyclical!$A$1:$BE$1, 0))="", "", INDEX(F_Inputs_cyclical!$A$1:$BE$243, MATCH('Cyclical_after overrides'!$A193, F_Inputs_cyclical!$A$1:$A$243, 0), MATCH('Cyclical_after overrides'!AH$1, F_Inputs_cyclical!$A$1:$BE$1, 0))),
Cyclical_overrides!AH193)</f>
        <v/>
      </c>
      <c r="AI193" s="72" t="str">
        <f>IF(Cyclical_overrides!AI193 = "",
IF(INDEX(F_Inputs_cyclical!$A$1:$BE$243, MATCH('Cyclical_after overrides'!$A193, F_Inputs_cyclical!$A$1:$A$243, 0), MATCH('Cyclical_after overrides'!AI$1, F_Inputs_cyclical!$A$1:$BE$1, 0))="", "", INDEX(F_Inputs_cyclical!$A$1:$BE$243, MATCH('Cyclical_after overrides'!$A193, F_Inputs_cyclical!$A$1:$A$243, 0), MATCH('Cyclical_after overrides'!AI$1, F_Inputs_cyclical!$A$1:$BE$1, 0))),
Cyclical_overrides!AI193)</f>
        <v/>
      </c>
      <c r="AJ193" s="72" t="str">
        <f>IF(Cyclical_overrides!AJ193 = "",
IF(INDEX(F_Inputs_cyclical!$A$1:$BE$243, MATCH('Cyclical_after overrides'!$A193, F_Inputs_cyclical!$A$1:$A$243, 0), MATCH('Cyclical_after overrides'!AJ$1, F_Inputs_cyclical!$A$1:$BE$1, 0))="", "", INDEX(F_Inputs_cyclical!$A$1:$BE$243, MATCH('Cyclical_after overrides'!$A193, F_Inputs_cyclical!$A$1:$A$243, 0), MATCH('Cyclical_after overrides'!AJ$1, F_Inputs_cyclical!$A$1:$BE$1, 0))),
Cyclical_overrides!AJ193)</f>
        <v/>
      </c>
      <c r="AK193" s="72" t="str">
        <f>IF(Cyclical_overrides!AK193 = "",
IF(INDEX(F_Inputs_cyclical!$A$1:$BE$243, MATCH('Cyclical_after overrides'!$A193, F_Inputs_cyclical!$A$1:$A$243, 0), MATCH('Cyclical_after overrides'!AK$1, F_Inputs_cyclical!$A$1:$BE$1, 0))="", "", INDEX(F_Inputs_cyclical!$A$1:$BE$243, MATCH('Cyclical_after overrides'!$A193, F_Inputs_cyclical!$A$1:$A$243, 0), MATCH('Cyclical_after overrides'!AK$1, F_Inputs_cyclical!$A$1:$BE$1, 0))),
Cyclical_overrides!AK193)</f>
        <v/>
      </c>
      <c r="AL193" s="72" t="str">
        <f>IF(Cyclical_overrides!AL193 = "",
IF(INDEX(F_Inputs_cyclical!$A$1:$BE$243, MATCH('Cyclical_after overrides'!$A193, F_Inputs_cyclical!$A$1:$A$243, 0), MATCH('Cyclical_after overrides'!AL$1, F_Inputs_cyclical!$A$1:$BE$1, 0))="", "", INDEX(F_Inputs_cyclical!$A$1:$BE$243, MATCH('Cyclical_after overrides'!$A193, F_Inputs_cyclical!$A$1:$A$243, 0), MATCH('Cyclical_after overrides'!AL$1, F_Inputs_cyclical!$A$1:$BE$1, 0))),
Cyclical_overrides!AL193)</f>
        <v/>
      </c>
      <c r="AM193" s="72">
        <f>IF(Cyclical_overrides!AM193 = "",
IF(INDEX(F_Inputs_cyclical!$A$1:$BE$243, MATCH('Cyclical_after overrides'!$A193, F_Inputs_cyclical!$A$1:$A$243, 0), MATCH('Cyclical_after overrides'!AM$1, F_Inputs_cyclical!$A$1:$BE$1, 0))="", "", INDEX(F_Inputs_cyclical!$A$1:$BE$243, MATCH('Cyclical_after overrides'!$A193, F_Inputs_cyclical!$A$1:$A$243, 0), MATCH('Cyclical_after overrides'!AM$1, F_Inputs_cyclical!$A$1:$BE$1, 0))),
Cyclical_overrides!AM193)</f>
        <v>1.89</v>
      </c>
      <c r="AN193" s="72">
        <f>IF(Cyclical_overrides!AN193 = "",
IF(INDEX(F_Inputs_cyclical!$A$1:$BE$243, MATCH('Cyclical_after overrides'!$A193, F_Inputs_cyclical!$A$1:$A$243, 0), MATCH('Cyclical_after overrides'!AN$1, F_Inputs_cyclical!$A$1:$BE$1, 0))="", "", INDEX(F_Inputs_cyclical!$A$1:$BE$243, MATCH('Cyclical_after overrides'!$A193, F_Inputs_cyclical!$A$1:$A$243, 0), MATCH('Cyclical_after overrides'!AN$1, F_Inputs_cyclical!$A$1:$BE$1, 0))),
Cyclical_overrides!AN193)</f>
        <v>4.5910000000000002</v>
      </c>
      <c r="AO193" s="72" t="str">
        <f>IF(Cyclical_overrides!AO193 = "",
IF(INDEX(F_Inputs_cyclical!$A$1:$BE$243, MATCH('Cyclical_after overrides'!$A193, F_Inputs_cyclical!$A$1:$A$243, 0), MATCH('Cyclical_after overrides'!AO$1, F_Inputs_cyclical!$A$1:$BE$1, 0))="", "", INDEX(F_Inputs_cyclical!$A$1:$BE$243, MATCH('Cyclical_after overrides'!$A193, F_Inputs_cyclical!$A$1:$A$243, 0), MATCH('Cyclical_after overrides'!AO$1, F_Inputs_cyclical!$A$1:$BE$1, 0))),
Cyclical_overrides!AO193)</f>
        <v/>
      </c>
      <c r="AP193" s="72" t="str">
        <f>IF(Cyclical_overrides!AP193 = "",
IF(INDEX(F_Inputs_cyclical!$A$1:$BE$243, MATCH('Cyclical_after overrides'!$A193, F_Inputs_cyclical!$A$1:$A$243, 0), MATCH('Cyclical_after overrides'!AP$1, F_Inputs_cyclical!$A$1:$BE$1, 0))="", "", INDEX(F_Inputs_cyclical!$A$1:$BE$243, MATCH('Cyclical_after overrides'!$A193, F_Inputs_cyclical!$A$1:$A$243, 0), MATCH('Cyclical_after overrides'!AP$1, F_Inputs_cyclical!$A$1:$BE$1, 0))),
Cyclical_overrides!AP193)</f>
        <v/>
      </c>
      <c r="AQ193" s="72" t="str">
        <f>IF(Cyclical_overrides!AQ193 = "",
IF(INDEX(F_Inputs_cyclical!$A$1:$BE$243, MATCH('Cyclical_after overrides'!$A193, F_Inputs_cyclical!$A$1:$A$243, 0), MATCH('Cyclical_after overrides'!AQ$1, F_Inputs_cyclical!$A$1:$BE$1, 0))="", "", INDEX(F_Inputs_cyclical!$A$1:$BE$243, MATCH('Cyclical_after overrides'!$A193, F_Inputs_cyclical!$A$1:$A$243, 0), MATCH('Cyclical_after overrides'!AQ$1, F_Inputs_cyclical!$A$1:$BE$1, 0))),
Cyclical_overrides!AQ193)</f>
        <v/>
      </c>
      <c r="AR193" s="72" t="str">
        <f>IF(Cyclical_overrides!AR193 = "",
IF(INDEX(F_Inputs_cyclical!$A$1:$BE$243, MATCH('Cyclical_after overrides'!$A193, F_Inputs_cyclical!$A$1:$A$243, 0), MATCH('Cyclical_after overrides'!AR$1, F_Inputs_cyclical!$A$1:$BE$1, 0))="", "", INDEX(F_Inputs_cyclical!$A$1:$BE$243, MATCH('Cyclical_after overrides'!$A193, F_Inputs_cyclical!$A$1:$A$243, 0), MATCH('Cyclical_after overrides'!AR$1, F_Inputs_cyclical!$A$1:$BE$1, 0))),
Cyclical_overrides!AR193)</f>
        <v/>
      </c>
      <c r="AS193" s="72">
        <f>IF(Cyclical_overrides!AS193 = "",
IF(INDEX(F_Inputs_cyclical!$A$1:$BE$243, MATCH('Cyclical_after overrides'!$A193, F_Inputs_cyclical!$A$1:$A$243, 0), MATCH('Cyclical_after overrides'!AS$1, F_Inputs_cyclical!$A$1:$BE$1, 0))="", "", INDEX(F_Inputs_cyclical!$A$1:$BE$243, MATCH('Cyclical_after overrides'!$A193, F_Inputs_cyclical!$A$1:$A$243, 0), MATCH('Cyclical_after overrides'!AS$1, F_Inputs_cyclical!$A$1:$BE$1, 0))),
Cyclical_overrides!AS193)</f>
        <v>-0.1</v>
      </c>
      <c r="AT193" s="72">
        <f>IF(Cyclical_overrides!AT193 = "",
IF(INDEX(F_Inputs_cyclical!$A$1:$BE$243, MATCH('Cyclical_after overrides'!$A193, F_Inputs_cyclical!$A$1:$A$243, 0), MATCH('Cyclical_after overrides'!AT$1, F_Inputs_cyclical!$A$1:$BE$1, 0))="", "", INDEX(F_Inputs_cyclical!$A$1:$BE$243, MATCH('Cyclical_after overrides'!$A193, F_Inputs_cyclical!$A$1:$A$243, 0), MATCH('Cyclical_after overrides'!AT$1, F_Inputs_cyclical!$A$1:$BE$1, 0))),
Cyclical_overrides!AT193)</f>
        <v>0</v>
      </c>
      <c r="AU193" s="72">
        <f>IF(Cyclical_overrides!AU193 = "",
IF(INDEX(F_Inputs_cyclical!$A$1:$BE$243, MATCH('Cyclical_after overrides'!$A193, F_Inputs_cyclical!$A$1:$A$243, 0), MATCH('Cyclical_after overrides'!AU$1, F_Inputs_cyclical!$A$1:$BE$1, 0))="", "", INDEX(F_Inputs_cyclical!$A$1:$BE$243, MATCH('Cyclical_after overrides'!$A193, F_Inputs_cyclical!$A$1:$A$243, 0), MATCH('Cyclical_after overrides'!AU$1, F_Inputs_cyclical!$A$1:$BE$1, 0))),
Cyclical_overrides!AU193)</f>
        <v>4.3999999999999997E-2</v>
      </c>
      <c r="AV193" s="72" t="str">
        <f>IF(Cyclical_overrides!AV193 = "",
IF(INDEX(F_Inputs_cyclical!$A$1:$BE$243, MATCH('Cyclical_after overrides'!$A193, F_Inputs_cyclical!$A$1:$A$243, 0), MATCH('Cyclical_after overrides'!AV$1, F_Inputs_cyclical!$A$1:$BE$1, 0))="", "", INDEX(F_Inputs_cyclical!$A$1:$BE$243, MATCH('Cyclical_after overrides'!$A193, F_Inputs_cyclical!$A$1:$A$243, 0), MATCH('Cyclical_after overrides'!AV$1, F_Inputs_cyclical!$A$1:$BE$1, 0))),
Cyclical_overrides!AV193)</f>
        <v/>
      </c>
      <c r="AW193" s="72">
        <f>IF(Cyclical_overrides!AW193 = "",
IF(INDEX(F_Inputs_cyclical!$A$1:$BE$243, MATCH('Cyclical_after overrides'!$A193, F_Inputs_cyclical!$A$1:$A$243, 0), MATCH('Cyclical_after overrides'!AW$1, F_Inputs_cyclical!$A$1:$BE$1, 0))="", "", INDEX(F_Inputs_cyclical!$A$1:$BE$243, MATCH('Cyclical_after overrides'!$A193, F_Inputs_cyclical!$A$1:$A$243, 0), MATCH('Cyclical_after overrides'!AW$1, F_Inputs_cyclical!$A$1:$BE$1, 0))),
Cyclical_overrides!AW193)</f>
        <v>1.2283693843594008</v>
      </c>
      <c r="AX193" s="72">
        <f>IF(Cyclical_overrides!AX193 = "",
IF(INDEX(F_Inputs_cyclical!$A$1:$BE$243, MATCH('Cyclical_after overrides'!$A193, F_Inputs_cyclical!$A$1:$A$243, 0), MATCH('Cyclical_after overrides'!AX$1, F_Inputs_cyclical!$A$1:$BE$1, 0))="", "", INDEX(F_Inputs_cyclical!$A$1:$BE$243, MATCH('Cyclical_after overrides'!$A193, F_Inputs_cyclical!$A$1:$A$243, 0), MATCH('Cyclical_after overrides'!AX$1, F_Inputs_cyclical!$A$1:$BE$1, 0))),
Cyclical_overrides!AX193)</f>
        <v>26.147851294855446</v>
      </c>
      <c r="AY193" s="72">
        <f>IF(Cyclical_overrides!AY193 = "",
IF(INDEX(F_Inputs_cyclical!$A$1:$BE$243, MATCH('Cyclical_after overrides'!$A193, F_Inputs_cyclical!$A$1:$A$243, 0), MATCH('Cyclical_after overrides'!AY$1, F_Inputs_cyclical!$A$1:$BE$1, 0))="", "", INDEX(F_Inputs_cyclical!$A$1:$BE$243, MATCH('Cyclical_after overrides'!$A193, F_Inputs_cyclical!$A$1:$A$243, 0), MATCH('Cyclical_after overrides'!AY$1, F_Inputs_cyclical!$A$1:$BE$1, 0))),
Cyclical_overrides!AY193)</f>
        <v>137.61846276937354</v>
      </c>
      <c r="AZ193" s="72">
        <f>IF(Cyclical_overrides!AZ193 = "",
IF(INDEX(F_Inputs_cyclical!$A$1:$BE$243, MATCH('Cyclical_after overrides'!$A193, F_Inputs_cyclical!$A$1:$A$243, 0), MATCH('Cyclical_after overrides'!AZ$1, F_Inputs_cyclical!$A$1:$BE$1, 0))="", "", INDEX(F_Inputs_cyclical!$A$1:$BE$243, MATCH('Cyclical_after overrides'!$A193, F_Inputs_cyclical!$A$1:$A$243, 0), MATCH('Cyclical_after overrides'!AZ$1, F_Inputs_cyclical!$A$1:$BE$1, 0))),
Cyclical_overrides!AZ193)</f>
        <v>2.1992792426846286</v>
      </c>
      <c r="BA193" s="72">
        <f>IF(Cyclical_overrides!BA193 = "",
IF(INDEX(F_Inputs_cyclical!$A$1:$BE$243, MATCH('Cyclical_after overrides'!$A193, F_Inputs_cyclical!$A$1:$A$243, 0), MATCH('Cyclical_after overrides'!BA$1, F_Inputs_cyclical!$A$1:$BE$1, 0))="", "", INDEX(F_Inputs_cyclical!$A$1:$BE$243, MATCH('Cyclical_after overrides'!$A193, F_Inputs_cyclical!$A$1:$A$243, 0), MATCH('Cyclical_after overrides'!BA$1, F_Inputs_cyclical!$A$1:$BE$1, 0))),
Cyclical_overrides!BA193)</f>
        <v>11.674932961106514</v>
      </c>
      <c r="BB193" s="72">
        <f>IF(Cyclical_overrides!BB193 = "",
IF(INDEX(F_Inputs_cyclical!$A$1:$BE$243, MATCH('Cyclical_after overrides'!$A193, F_Inputs_cyclical!$A$1:$A$243, 0), MATCH('Cyclical_after overrides'!BB$1, F_Inputs_cyclical!$A$1:$BE$1, 0))="", "", INDEX(F_Inputs_cyclical!$A$1:$BE$243, MATCH('Cyclical_after overrides'!$A193, F_Inputs_cyclical!$A$1:$A$243, 0), MATCH('Cyclical_after overrides'!BB$1, F_Inputs_cyclical!$A$1:$BE$1, 0))),
Cyclical_overrides!BB193)</f>
        <v>11.674932961106514</v>
      </c>
      <c r="BC193" s="72">
        <f>IF(Cyclical_overrides!BC193 = "",
IF(INDEX(F_Inputs_cyclical!$A$1:$BE$243, MATCH('Cyclical_after overrides'!$A193, F_Inputs_cyclical!$A$1:$A$243, 0), MATCH('Cyclical_after overrides'!BC$1, F_Inputs_cyclical!$A$1:$BE$1, 0))="", "", INDEX(F_Inputs_cyclical!$A$1:$BE$243, MATCH('Cyclical_after overrides'!$A193, F_Inputs_cyclical!$A$1:$A$243, 0), MATCH('Cyclical_after overrides'!BC$1, F_Inputs_cyclical!$A$1:$BE$1, 0))),
Cyclical_overrides!BC193)</f>
        <v>13.986830994174676</v>
      </c>
      <c r="BD193" s="72">
        <f>IF(Cyclical_overrides!BD193 = "",
IF(INDEX(F_Inputs_cyclical!$A$1:$BE$243, MATCH('Cyclical_after overrides'!$A193, F_Inputs_cyclical!$A$1:$A$243, 0), MATCH('Cyclical_after overrides'!BD$1, F_Inputs_cyclical!$A$1:$BE$1, 0))="", "", INDEX(F_Inputs_cyclical!$A$1:$BE$243, MATCH('Cyclical_after overrides'!$A193, F_Inputs_cyclical!$A$1:$A$243, 0), MATCH('Cyclical_after overrides'!BD$1, F_Inputs_cyclical!$A$1:$BE$1, 0))),
Cyclical_overrides!BD193)</f>
        <v>28.758000000000003</v>
      </c>
      <c r="BE193" s="194"/>
    </row>
    <row r="194" spans="1:57" x14ac:dyDescent="0.4">
      <c r="A194" s="63" t="str">
        <f t="shared" si="2"/>
        <v>PRT17</v>
      </c>
      <c r="B194" s="63" t="s">
        <v>457</v>
      </c>
      <c r="C194" s="63" t="s">
        <v>249</v>
      </c>
      <c r="D194" s="72">
        <f>IF(Cyclical_overrides!D194 = "",
IF(INDEX(F_Inputs_cyclical!$A$1:$BE$243, MATCH('Cyclical_after overrides'!$A194, F_Inputs_cyclical!$A$1:$A$243, 0), MATCH('Cyclical_after overrides'!D$1, F_Inputs_cyclical!$A$1:$BE$1, 0))="", "", INDEX(F_Inputs_cyclical!$A$1:$BE$243, MATCH('Cyclical_after overrides'!$A194, F_Inputs_cyclical!$A$1:$A$243, 0), MATCH('Cyclical_after overrides'!D$1, F_Inputs_cyclical!$A$1:$BE$1, 0))),
Cyclical_overrides!D194)</f>
        <v>1.6180000000000001</v>
      </c>
      <c r="E194" s="72">
        <f>IF(Cyclical_overrides!E194 = "",
IF(INDEX(F_Inputs_cyclical!$A$1:$BE$243, MATCH('Cyclical_after overrides'!$A194, F_Inputs_cyclical!$A$1:$A$243, 0), MATCH('Cyclical_after overrides'!E$1, F_Inputs_cyclical!$A$1:$BE$1, 0))="", "", INDEX(F_Inputs_cyclical!$A$1:$BE$243, MATCH('Cyclical_after overrides'!$A194, F_Inputs_cyclical!$A$1:$A$243, 0), MATCH('Cyclical_after overrides'!E$1, F_Inputs_cyclical!$A$1:$BE$1, 0))),
Cyclical_overrides!E194)</f>
        <v>0.28199999999999997</v>
      </c>
      <c r="F194" s="72">
        <f>IF(Cyclical_overrides!F194 = "",
IF(INDEX(F_Inputs_cyclical!$A$1:$BE$243, MATCH('Cyclical_after overrides'!$A194, F_Inputs_cyclical!$A$1:$A$243, 0), MATCH('Cyclical_after overrides'!F$1, F_Inputs_cyclical!$A$1:$BE$1, 0))="", "", INDEX(F_Inputs_cyclical!$A$1:$BE$243, MATCH('Cyclical_after overrides'!$A194, F_Inputs_cyclical!$A$1:$A$243, 0), MATCH('Cyclical_after overrides'!F$1, F_Inputs_cyclical!$A$1:$BE$1, 0))),
Cyclical_overrides!F194)</f>
        <v>0.42800000000000005</v>
      </c>
      <c r="G194" s="72">
        <f>IF(Cyclical_overrides!G194 = "",
IF(INDEX(F_Inputs_cyclical!$A$1:$BE$243, MATCH('Cyclical_after overrides'!$A194, F_Inputs_cyclical!$A$1:$A$243, 0), MATCH('Cyclical_after overrides'!G$1, F_Inputs_cyclical!$A$1:$BE$1, 0))="", "", INDEX(F_Inputs_cyclical!$A$1:$BE$243, MATCH('Cyclical_after overrides'!$A194, F_Inputs_cyclical!$A$1:$A$243, 0), MATCH('Cyclical_after overrides'!G$1, F_Inputs_cyclical!$A$1:$BE$1, 0))),
Cyclical_overrides!G194)</f>
        <v>0.104</v>
      </c>
      <c r="H194" s="72" t="str">
        <f>IF(Cyclical_overrides!H194 = "",
IF(INDEX(F_Inputs_cyclical!$A$1:$BE$243, MATCH('Cyclical_after overrides'!$A194, F_Inputs_cyclical!$A$1:$A$243, 0), MATCH('Cyclical_after overrides'!H$1, F_Inputs_cyclical!$A$1:$BE$1, 0))="", "", INDEX(F_Inputs_cyclical!$A$1:$BE$243, MATCH('Cyclical_after overrides'!$A194, F_Inputs_cyclical!$A$1:$A$243, 0), MATCH('Cyclical_after overrides'!H$1, F_Inputs_cyclical!$A$1:$BE$1, 0))),
Cyclical_overrides!H194)</f>
        <v/>
      </c>
      <c r="I194" s="72">
        <f>IF(Cyclical_overrides!I194 = "",
IF(INDEX(F_Inputs_cyclical!$A$1:$BE$243, MATCH('Cyclical_after overrides'!$A194, F_Inputs_cyclical!$A$1:$A$243, 0), MATCH('Cyclical_after overrides'!I$1, F_Inputs_cyclical!$A$1:$BE$1, 0))="", "", INDEX(F_Inputs_cyclical!$A$1:$BE$243, MATCH('Cyclical_after overrides'!$A194, F_Inputs_cyclical!$A$1:$A$243, 0), MATCH('Cyclical_after overrides'!I$1, F_Inputs_cyclical!$A$1:$BE$1, 0))),
Cyclical_overrides!I194)</f>
        <v>0</v>
      </c>
      <c r="J194" s="72">
        <f>IF(Cyclical_overrides!J194 = "",
IF(INDEX(F_Inputs_cyclical!$A$1:$BE$243, MATCH('Cyclical_after overrides'!$A194, F_Inputs_cyclical!$A$1:$A$243, 0), MATCH('Cyclical_after overrides'!J$1, F_Inputs_cyclical!$A$1:$BE$1, 0))="", "", INDEX(F_Inputs_cyclical!$A$1:$BE$243, MATCH('Cyclical_after overrides'!$A194, F_Inputs_cyclical!$A$1:$A$243, 0), MATCH('Cyclical_after overrides'!J$1, F_Inputs_cyclical!$A$1:$BE$1, 0))),
Cyclical_overrides!J194)</f>
        <v>4.1389999999999993</v>
      </c>
      <c r="K194" s="72">
        <f>IF(Cyclical_overrides!K194 = "",
IF(INDEX(F_Inputs_cyclical!$A$1:$BE$243, MATCH('Cyclical_after overrides'!$A194, F_Inputs_cyclical!$A$1:$A$243, 0), MATCH('Cyclical_after overrides'!K$1, F_Inputs_cyclical!$A$1:$BE$1, 0))="", "", INDEX(F_Inputs_cyclical!$A$1:$BE$243, MATCH('Cyclical_after overrides'!$A194, F_Inputs_cyclical!$A$1:$A$243, 0), MATCH('Cyclical_after overrides'!K$1, F_Inputs_cyclical!$A$1:$BE$1, 0))),
Cyclical_overrides!K194)</f>
        <v>0.40500000000000003</v>
      </c>
      <c r="L194" s="72" t="str">
        <f>IF(Cyclical_overrides!L194 = "",
IF(INDEX(F_Inputs_cyclical!$A$1:$BE$243, MATCH('Cyclical_after overrides'!$A194, F_Inputs_cyclical!$A$1:$A$243, 0), MATCH('Cyclical_after overrides'!L$1, F_Inputs_cyclical!$A$1:$BE$1, 0))="", "", INDEX(F_Inputs_cyclical!$A$1:$BE$243, MATCH('Cyclical_after overrides'!$A194, F_Inputs_cyclical!$A$1:$A$243, 0), MATCH('Cyclical_after overrides'!L$1, F_Inputs_cyclical!$A$1:$BE$1, 0))),
Cyclical_overrides!L194)</f>
        <v/>
      </c>
      <c r="M194" s="72" t="str">
        <f>IF(Cyclical_overrides!M194 = "",
IF(INDEX(F_Inputs_cyclical!$A$1:$BE$243, MATCH('Cyclical_after overrides'!$A194, F_Inputs_cyclical!$A$1:$A$243, 0), MATCH('Cyclical_after overrides'!M$1, F_Inputs_cyclical!$A$1:$BE$1, 0))="", "", INDEX(F_Inputs_cyclical!$A$1:$BE$243, MATCH('Cyclical_after overrides'!$A194, F_Inputs_cyclical!$A$1:$A$243, 0), MATCH('Cyclical_after overrides'!M$1, F_Inputs_cyclical!$A$1:$BE$1, 0))),
Cyclical_overrides!M194)</f>
        <v/>
      </c>
      <c r="N194" s="72" t="str">
        <f>IF(Cyclical_overrides!N194 = "",
IF(INDEX(F_Inputs_cyclical!$A$1:$BE$243, MATCH('Cyclical_after overrides'!$A194, F_Inputs_cyclical!$A$1:$A$243, 0), MATCH('Cyclical_after overrides'!N$1, F_Inputs_cyclical!$A$1:$BE$1, 0))="", "", INDEX(F_Inputs_cyclical!$A$1:$BE$243, MATCH('Cyclical_after overrides'!$A194, F_Inputs_cyclical!$A$1:$A$243, 0), MATCH('Cyclical_after overrides'!N$1, F_Inputs_cyclical!$A$1:$BE$1, 0))),
Cyclical_overrides!N194)</f>
        <v/>
      </c>
      <c r="O194" s="72" t="str">
        <f>IF(Cyclical_overrides!O194 = "",
IF(INDEX(F_Inputs_cyclical!$A$1:$BE$243, MATCH('Cyclical_after overrides'!$A194, F_Inputs_cyclical!$A$1:$A$243, 0), MATCH('Cyclical_after overrides'!O$1, F_Inputs_cyclical!$A$1:$BE$1, 0))="", "", INDEX(F_Inputs_cyclical!$A$1:$BE$243, MATCH('Cyclical_after overrides'!$A194, F_Inputs_cyclical!$A$1:$A$243, 0), MATCH('Cyclical_after overrides'!O$1, F_Inputs_cyclical!$A$1:$BE$1, 0))),
Cyclical_overrides!O194)</f>
        <v/>
      </c>
      <c r="P194" s="72" t="str">
        <f>IF(Cyclical_overrides!P194 = "",
IF(INDEX(F_Inputs_cyclical!$A$1:$BE$243, MATCH('Cyclical_after overrides'!$A194, F_Inputs_cyclical!$A$1:$A$243, 0), MATCH('Cyclical_after overrides'!P$1, F_Inputs_cyclical!$A$1:$BE$1, 0))="", "", INDEX(F_Inputs_cyclical!$A$1:$BE$243, MATCH('Cyclical_after overrides'!$A194, F_Inputs_cyclical!$A$1:$A$243, 0), MATCH('Cyclical_after overrides'!P$1, F_Inputs_cyclical!$A$1:$BE$1, 0))),
Cyclical_overrides!P194)</f>
        <v/>
      </c>
      <c r="Q194" s="72" t="str">
        <f>IF(Cyclical_overrides!Q194 = "",
IF(INDEX(F_Inputs_cyclical!$A$1:$BE$243, MATCH('Cyclical_after overrides'!$A194, F_Inputs_cyclical!$A$1:$A$243, 0), MATCH('Cyclical_after overrides'!Q$1, F_Inputs_cyclical!$A$1:$BE$1, 0))="", "", INDEX(F_Inputs_cyclical!$A$1:$BE$243, MATCH('Cyclical_after overrides'!$A194, F_Inputs_cyclical!$A$1:$A$243, 0), MATCH('Cyclical_after overrides'!Q$1, F_Inputs_cyclical!$A$1:$BE$1, 0))),
Cyclical_overrides!Q194)</f>
        <v/>
      </c>
      <c r="R194" s="72" t="str">
        <f>IF(Cyclical_overrides!R194 = "",
IF(INDEX(F_Inputs_cyclical!$A$1:$BE$243, MATCH('Cyclical_after overrides'!$A194, F_Inputs_cyclical!$A$1:$A$243, 0), MATCH('Cyclical_after overrides'!R$1, F_Inputs_cyclical!$A$1:$BE$1, 0))="", "", INDEX(F_Inputs_cyclical!$A$1:$BE$243, MATCH('Cyclical_after overrides'!$A194, F_Inputs_cyclical!$A$1:$A$243, 0), MATCH('Cyclical_after overrides'!R$1, F_Inputs_cyclical!$A$1:$BE$1, 0))),
Cyclical_overrides!R194)</f>
        <v/>
      </c>
      <c r="S194" s="72">
        <f>IF(Cyclical_overrides!S194 = "",
IF(INDEX(F_Inputs_cyclical!$A$1:$BE$243, MATCH('Cyclical_after overrides'!$A194, F_Inputs_cyclical!$A$1:$A$243, 0), MATCH('Cyclical_after overrides'!S$1, F_Inputs_cyclical!$A$1:$BE$1, 0))="", "", INDEX(F_Inputs_cyclical!$A$1:$BE$243, MATCH('Cyclical_after overrides'!$A194, F_Inputs_cyclical!$A$1:$A$243, 0), MATCH('Cyclical_after overrides'!S$1, F_Inputs_cyclical!$A$1:$BE$1, 0))),
Cyclical_overrides!S194)</f>
        <v>5.3410000000000002</v>
      </c>
      <c r="T194" s="72">
        <f>IF(Cyclical_overrides!T194 = "",
IF(INDEX(F_Inputs_cyclical!$A$1:$BE$243, MATCH('Cyclical_after overrides'!$A194, F_Inputs_cyclical!$A$1:$A$243, 0), MATCH('Cyclical_after overrides'!T$1, F_Inputs_cyclical!$A$1:$BE$1, 0))="", "", INDEX(F_Inputs_cyclical!$A$1:$BE$243, MATCH('Cyclical_after overrides'!$A194, F_Inputs_cyclical!$A$1:$A$243, 0), MATCH('Cyclical_after overrides'!T$1, F_Inputs_cyclical!$A$1:$BE$1, 0))),
Cyclical_overrides!T194)</f>
        <v>1.38</v>
      </c>
      <c r="U194" s="72">
        <f>IF(Cyclical_overrides!U194 = "",
IF(INDEX(F_Inputs_cyclical!$A$1:$BE$243, MATCH('Cyclical_after overrides'!$A194, F_Inputs_cyclical!$A$1:$A$243, 0), MATCH('Cyclical_after overrides'!U$1, F_Inputs_cyclical!$A$1:$BE$1, 0))="", "", INDEX(F_Inputs_cyclical!$A$1:$BE$243, MATCH('Cyclical_after overrides'!$A194, F_Inputs_cyclical!$A$1:$A$243, 0), MATCH('Cyclical_after overrides'!U$1, F_Inputs_cyclical!$A$1:$BE$1, 0))),
Cyclical_overrides!U194)</f>
        <v>4.0259999999999998</v>
      </c>
      <c r="V194" s="72">
        <f>IF(Cyclical_overrides!V194 = "",
IF(INDEX(F_Inputs_cyclical!$A$1:$BE$243, MATCH('Cyclical_after overrides'!$A194, F_Inputs_cyclical!$A$1:$A$243, 0), MATCH('Cyclical_after overrides'!V$1, F_Inputs_cyclical!$A$1:$BE$1, 0))="", "", INDEX(F_Inputs_cyclical!$A$1:$BE$243, MATCH('Cyclical_after overrides'!$A194, F_Inputs_cyclical!$A$1:$A$243, 0), MATCH('Cyclical_after overrides'!V$1, F_Inputs_cyclical!$A$1:$BE$1, 0))),
Cyclical_overrides!V194)</f>
        <v>207.197</v>
      </c>
      <c r="W194" s="72">
        <f>IF(Cyclical_overrides!W194 = "",
IF(INDEX(F_Inputs_cyclical!$A$1:$BE$243, MATCH('Cyclical_after overrides'!$A194, F_Inputs_cyclical!$A$1:$A$243, 0), MATCH('Cyclical_after overrides'!W$1, F_Inputs_cyclical!$A$1:$BE$1, 0))="", "", INDEX(F_Inputs_cyclical!$A$1:$BE$243, MATCH('Cyclical_after overrides'!$A194, F_Inputs_cyclical!$A$1:$A$243, 0), MATCH('Cyclical_after overrides'!W$1, F_Inputs_cyclical!$A$1:$BE$1, 0))),
Cyclical_overrides!W194)</f>
        <v>84.212000000000003</v>
      </c>
      <c r="X194" s="72">
        <f>IF(Cyclical_overrides!X194 = "",
IF(INDEX(F_Inputs_cyclical!$A$1:$BE$243, MATCH('Cyclical_after overrides'!$A194, F_Inputs_cyclical!$A$1:$A$243, 0), MATCH('Cyclical_after overrides'!X$1, F_Inputs_cyclical!$A$1:$BE$1, 0))="", "", INDEX(F_Inputs_cyclical!$A$1:$BE$243, MATCH('Cyclical_after overrides'!$A194, F_Inputs_cyclical!$A$1:$A$243, 0), MATCH('Cyclical_after overrides'!X$1, F_Inputs_cyclical!$A$1:$BE$1, 0))),
Cyclical_overrides!X194)</f>
        <v>0</v>
      </c>
      <c r="Y194" s="72">
        <f>IF(Cyclical_overrides!Y194 = "",
IF(INDEX(F_Inputs_cyclical!$A$1:$BE$243, MATCH('Cyclical_after overrides'!$A194, F_Inputs_cyclical!$A$1:$A$243, 0), MATCH('Cyclical_after overrides'!Y$1, F_Inputs_cyclical!$A$1:$BE$1, 0))="", "", INDEX(F_Inputs_cyclical!$A$1:$BE$243, MATCH('Cyclical_after overrides'!$A194, F_Inputs_cyclical!$A$1:$A$243, 0), MATCH('Cyclical_after overrides'!Y$1, F_Inputs_cyclical!$A$1:$BE$1, 0))),
Cyclical_overrides!Y194)</f>
        <v>0</v>
      </c>
      <c r="Z194" s="72">
        <f>IF(Cyclical_overrides!Z194 = "",
IF(INDEX(F_Inputs_cyclical!$A$1:$BE$243, MATCH('Cyclical_after overrides'!$A194, F_Inputs_cyclical!$A$1:$A$243, 0), MATCH('Cyclical_after overrides'!Z$1, F_Inputs_cyclical!$A$1:$BE$1, 0))="", "", INDEX(F_Inputs_cyclical!$A$1:$BE$243, MATCH('Cyclical_after overrides'!$A194, F_Inputs_cyclical!$A$1:$A$243, 0), MATCH('Cyclical_after overrides'!Z$1, F_Inputs_cyclical!$A$1:$BE$1, 0))),
Cyclical_overrides!Z194)</f>
        <v>0</v>
      </c>
      <c r="AA194" s="72">
        <f>IF(Cyclical_overrides!AA194 = "",
IF(INDEX(F_Inputs_cyclical!$A$1:$BE$243, MATCH('Cyclical_after overrides'!$A194, F_Inputs_cyclical!$A$1:$A$243, 0), MATCH('Cyclical_after overrides'!AA$1, F_Inputs_cyclical!$A$1:$BE$1, 0))="", "", INDEX(F_Inputs_cyclical!$A$1:$BE$243, MATCH('Cyclical_after overrides'!$A194, F_Inputs_cyclical!$A$1:$A$243, 0), MATCH('Cyclical_after overrides'!AA$1, F_Inputs_cyclical!$A$1:$BE$1, 0))),
Cyclical_overrides!AA194)</f>
        <v>0</v>
      </c>
      <c r="AB194" s="72" t="str">
        <f>IF(Cyclical_overrides!AB194 = "",
IF(INDEX(F_Inputs_cyclical!$A$1:$BE$243, MATCH('Cyclical_after overrides'!$A194, F_Inputs_cyclical!$A$1:$A$243, 0), MATCH('Cyclical_after overrides'!AB$1, F_Inputs_cyclical!$A$1:$BE$1, 0))="", "", INDEX(F_Inputs_cyclical!$A$1:$BE$243, MATCH('Cyclical_after overrides'!$A194, F_Inputs_cyclical!$A$1:$A$243, 0), MATCH('Cyclical_after overrides'!AB$1, F_Inputs_cyclical!$A$1:$BE$1, 0))),
Cyclical_overrides!AB194)</f>
        <v/>
      </c>
      <c r="AC194" s="72" t="str">
        <f>IF(Cyclical_overrides!AC194 = "",
IF(INDEX(F_Inputs_cyclical!$A$1:$BE$243, MATCH('Cyclical_after overrides'!$A194, F_Inputs_cyclical!$A$1:$A$243, 0), MATCH('Cyclical_after overrides'!AC$1, F_Inputs_cyclical!$A$1:$BE$1, 0))="", "", INDEX(F_Inputs_cyclical!$A$1:$BE$243, MATCH('Cyclical_after overrides'!$A194, F_Inputs_cyclical!$A$1:$A$243, 0), MATCH('Cyclical_after overrides'!AC$1, F_Inputs_cyclical!$A$1:$BE$1, 0))),
Cyclical_overrides!AC194)</f>
        <v/>
      </c>
      <c r="AD194" s="72" t="str">
        <f>IF(Cyclical_overrides!AD194 = "",
IF(INDEX(F_Inputs_cyclical!$A$1:$BE$243, MATCH('Cyclical_after overrides'!$A194, F_Inputs_cyclical!$A$1:$A$243, 0), MATCH('Cyclical_after overrides'!AD$1, F_Inputs_cyclical!$A$1:$BE$1, 0))="", "", INDEX(F_Inputs_cyclical!$A$1:$BE$243, MATCH('Cyclical_after overrides'!$A194, F_Inputs_cyclical!$A$1:$A$243, 0), MATCH('Cyclical_after overrides'!AD$1, F_Inputs_cyclical!$A$1:$BE$1, 0))),
Cyclical_overrides!AD194)</f>
        <v/>
      </c>
      <c r="AE194" s="72" t="str">
        <f>IF(Cyclical_overrides!AE194 = "",
IF(INDEX(F_Inputs_cyclical!$A$1:$BE$243, MATCH('Cyclical_after overrides'!$A194, F_Inputs_cyclical!$A$1:$A$243, 0), MATCH('Cyclical_after overrides'!AE$1, F_Inputs_cyclical!$A$1:$BE$1, 0))="", "", INDEX(F_Inputs_cyclical!$A$1:$BE$243, MATCH('Cyclical_after overrides'!$A194, F_Inputs_cyclical!$A$1:$A$243, 0), MATCH('Cyclical_after overrides'!AE$1, F_Inputs_cyclical!$A$1:$BE$1, 0))),
Cyclical_overrides!AE194)</f>
        <v/>
      </c>
      <c r="AF194" s="72" t="str">
        <f>IF(Cyclical_overrides!AF194 = "",
IF(INDEX(F_Inputs_cyclical!$A$1:$BE$243, MATCH('Cyclical_after overrides'!$A194, F_Inputs_cyclical!$A$1:$A$243, 0), MATCH('Cyclical_after overrides'!AF$1, F_Inputs_cyclical!$A$1:$BE$1, 0))="", "", INDEX(F_Inputs_cyclical!$A$1:$BE$243, MATCH('Cyclical_after overrides'!$A194, F_Inputs_cyclical!$A$1:$A$243, 0), MATCH('Cyclical_after overrides'!AF$1, F_Inputs_cyclical!$A$1:$BE$1, 0))),
Cyclical_overrides!AF194)</f>
        <v/>
      </c>
      <c r="AG194" s="72" t="str">
        <f>IF(Cyclical_overrides!AG194 = "",
IF(INDEX(F_Inputs_cyclical!$A$1:$BE$243, MATCH('Cyclical_after overrides'!$A194, F_Inputs_cyclical!$A$1:$A$243, 0), MATCH('Cyclical_after overrides'!AG$1, F_Inputs_cyclical!$A$1:$BE$1, 0))="", "", INDEX(F_Inputs_cyclical!$A$1:$BE$243, MATCH('Cyclical_after overrides'!$A194, F_Inputs_cyclical!$A$1:$A$243, 0), MATCH('Cyclical_after overrides'!AG$1, F_Inputs_cyclical!$A$1:$BE$1, 0))),
Cyclical_overrides!AG194)</f>
        <v/>
      </c>
      <c r="AH194" s="72" t="str">
        <f>IF(Cyclical_overrides!AH194 = "",
IF(INDEX(F_Inputs_cyclical!$A$1:$BE$243, MATCH('Cyclical_after overrides'!$A194, F_Inputs_cyclical!$A$1:$A$243, 0), MATCH('Cyclical_after overrides'!AH$1, F_Inputs_cyclical!$A$1:$BE$1, 0))="", "", INDEX(F_Inputs_cyclical!$A$1:$BE$243, MATCH('Cyclical_after overrides'!$A194, F_Inputs_cyclical!$A$1:$A$243, 0), MATCH('Cyclical_after overrides'!AH$1, F_Inputs_cyclical!$A$1:$BE$1, 0))),
Cyclical_overrides!AH194)</f>
        <v/>
      </c>
      <c r="AI194" s="72" t="str">
        <f>IF(Cyclical_overrides!AI194 = "",
IF(INDEX(F_Inputs_cyclical!$A$1:$BE$243, MATCH('Cyclical_after overrides'!$A194, F_Inputs_cyclical!$A$1:$A$243, 0), MATCH('Cyclical_after overrides'!AI$1, F_Inputs_cyclical!$A$1:$BE$1, 0))="", "", INDEX(F_Inputs_cyclical!$A$1:$BE$243, MATCH('Cyclical_after overrides'!$A194, F_Inputs_cyclical!$A$1:$A$243, 0), MATCH('Cyclical_after overrides'!AI$1, F_Inputs_cyclical!$A$1:$BE$1, 0))),
Cyclical_overrides!AI194)</f>
        <v/>
      </c>
      <c r="AJ194" s="72" t="str">
        <f>IF(Cyclical_overrides!AJ194 = "",
IF(INDEX(F_Inputs_cyclical!$A$1:$BE$243, MATCH('Cyclical_after overrides'!$A194, F_Inputs_cyclical!$A$1:$A$243, 0), MATCH('Cyclical_after overrides'!AJ$1, F_Inputs_cyclical!$A$1:$BE$1, 0))="", "", INDEX(F_Inputs_cyclical!$A$1:$BE$243, MATCH('Cyclical_after overrides'!$A194, F_Inputs_cyclical!$A$1:$A$243, 0), MATCH('Cyclical_after overrides'!AJ$1, F_Inputs_cyclical!$A$1:$BE$1, 0))),
Cyclical_overrides!AJ194)</f>
        <v/>
      </c>
      <c r="AK194" s="72" t="str">
        <f>IF(Cyclical_overrides!AK194 = "",
IF(INDEX(F_Inputs_cyclical!$A$1:$BE$243, MATCH('Cyclical_after overrides'!$A194, F_Inputs_cyclical!$A$1:$A$243, 0), MATCH('Cyclical_after overrides'!AK$1, F_Inputs_cyclical!$A$1:$BE$1, 0))="", "", INDEX(F_Inputs_cyclical!$A$1:$BE$243, MATCH('Cyclical_after overrides'!$A194, F_Inputs_cyclical!$A$1:$A$243, 0), MATCH('Cyclical_after overrides'!AK$1, F_Inputs_cyclical!$A$1:$BE$1, 0))),
Cyclical_overrides!AK194)</f>
        <v/>
      </c>
      <c r="AL194" s="72" t="str">
        <f>IF(Cyclical_overrides!AL194 = "",
IF(INDEX(F_Inputs_cyclical!$A$1:$BE$243, MATCH('Cyclical_after overrides'!$A194, F_Inputs_cyclical!$A$1:$A$243, 0), MATCH('Cyclical_after overrides'!AL$1, F_Inputs_cyclical!$A$1:$BE$1, 0))="", "", INDEX(F_Inputs_cyclical!$A$1:$BE$243, MATCH('Cyclical_after overrides'!$A194, F_Inputs_cyclical!$A$1:$A$243, 0), MATCH('Cyclical_after overrides'!AL$1, F_Inputs_cyclical!$A$1:$BE$1, 0))),
Cyclical_overrides!AL194)</f>
        <v/>
      </c>
      <c r="AM194" s="72">
        <f>IF(Cyclical_overrides!AM194 = "",
IF(INDEX(F_Inputs_cyclical!$A$1:$BE$243, MATCH('Cyclical_after overrides'!$A194, F_Inputs_cyclical!$A$1:$A$243, 0), MATCH('Cyclical_after overrides'!AM$1, F_Inputs_cyclical!$A$1:$BE$1, 0))="", "", INDEX(F_Inputs_cyclical!$A$1:$BE$243, MATCH('Cyclical_after overrides'!$A194, F_Inputs_cyclical!$A$1:$A$243, 0), MATCH('Cyclical_after overrides'!AM$1, F_Inputs_cyclical!$A$1:$BE$1, 0))),
Cyclical_overrides!AM194)</f>
        <v>1.5939999999999999</v>
      </c>
      <c r="AN194" s="72">
        <f>IF(Cyclical_overrides!AN194 = "",
IF(INDEX(F_Inputs_cyclical!$A$1:$BE$243, MATCH('Cyclical_after overrides'!$A194, F_Inputs_cyclical!$A$1:$A$243, 0), MATCH('Cyclical_after overrides'!AN$1, F_Inputs_cyclical!$A$1:$BE$1, 0))="", "", INDEX(F_Inputs_cyclical!$A$1:$BE$243, MATCH('Cyclical_after overrides'!$A194, F_Inputs_cyclical!$A$1:$A$243, 0), MATCH('Cyclical_after overrides'!AN$1, F_Inputs_cyclical!$A$1:$BE$1, 0))),
Cyclical_overrides!AN194)</f>
        <v>4.0259999999999998</v>
      </c>
      <c r="AO194" s="72" t="str">
        <f>IF(Cyclical_overrides!AO194 = "",
IF(INDEX(F_Inputs_cyclical!$A$1:$BE$243, MATCH('Cyclical_after overrides'!$A194, F_Inputs_cyclical!$A$1:$A$243, 0), MATCH('Cyclical_after overrides'!AO$1, F_Inputs_cyclical!$A$1:$BE$1, 0))="", "", INDEX(F_Inputs_cyclical!$A$1:$BE$243, MATCH('Cyclical_after overrides'!$A194, F_Inputs_cyclical!$A$1:$A$243, 0), MATCH('Cyclical_after overrides'!AO$1, F_Inputs_cyclical!$A$1:$BE$1, 0))),
Cyclical_overrides!AO194)</f>
        <v/>
      </c>
      <c r="AP194" s="72" t="str">
        <f>IF(Cyclical_overrides!AP194 = "",
IF(INDEX(F_Inputs_cyclical!$A$1:$BE$243, MATCH('Cyclical_after overrides'!$A194, F_Inputs_cyclical!$A$1:$A$243, 0), MATCH('Cyclical_after overrides'!AP$1, F_Inputs_cyclical!$A$1:$BE$1, 0))="", "", INDEX(F_Inputs_cyclical!$A$1:$BE$243, MATCH('Cyclical_after overrides'!$A194, F_Inputs_cyclical!$A$1:$A$243, 0), MATCH('Cyclical_after overrides'!AP$1, F_Inputs_cyclical!$A$1:$BE$1, 0))),
Cyclical_overrides!AP194)</f>
        <v/>
      </c>
      <c r="AQ194" s="72">
        <f>IF(Cyclical_overrides!AQ194 = "",
IF(INDEX(F_Inputs_cyclical!$A$1:$BE$243, MATCH('Cyclical_after overrides'!$A194, F_Inputs_cyclical!$A$1:$A$243, 0), MATCH('Cyclical_after overrides'!AQ$1, F_Inputs_cyclical!$A$1:$BE$1, 0))="", "", INDEX(F_Inputs_cyclical!$A$1:$BE$243, MATCH('Cyclical_after overrides'!$A194, F_Inputs_cyclical!$A$1:$A$243, 0), MATCH('Cyclical_after overrides'!AQ$1, F_Inputs_cyclical!$A$1:$BE$1, 0))),
Cyclical_overrides!AQ194)</f>
        <v>0.113</v>
      </c>
      <c r="AR194" s="72">
        <f>IF(Cyclical_overrides!AR194 = "",
IF(INDEX(F_Inputs_cyclical!$A$1:$BE$243, MATCH('Cyclical_after overrides'!$A194, F_Inputs_cyclical!$A$1:$A$243, 0), MATCH('Cyclical_after overrides'!AR$1, F_Inputs_cyclical!$A$1:$BE$1, 0))="", "", INDEX(F_Inputs_cyclical!$A$1:$BE$243, MATCH('Cyclical_after overrides'!$A194, F_Inputs_cyclical!$A$1:$A$243, 0), MATCH('Cyclical_after overrides'!AR$1, F_Inputs_cyclical!$A$1:$BE$1, 0))),
Cyclical_overrides!AR194)</f>
        <v>0</v>
      </c>
      <c r="AS194" s="72">
        <f>IF(Cyclical_overrides!AS194 = "",
IF(INDEX(F_Inputs_cyclical!$A$1:$BE$243, MATCH('Cyclical_after overrides'!$A194, F_Inputs_cyclical!$A$1:$A$243, 0), MATCH('Cyclical_after overrides'!AS$1, F_Inputs_cyclical!$A$1:$BE$1, 0))="", "", INDEX(F_Inputs_cyclical!$A$1:$BE$243, MATCH('Cyclical_after overrides'!$A194, F_Inputs_cyclical!$A$1:$A$243, 0), MATCH('Cyclical_after overrides'!AS$1, F_Inputs_cyclical!$A$1:$BE$1, 0))),
Cyclical_overrides!AS194)</f>
        <v>-0.182</v>
      </c>
      <c r="AT194" s="72">
        <f>IF(Cyclical_overrides!AT194 = "",
IF(INDEX(F_Inputs_cyclical!$A$1:$BE$243, MATCH('Cyclical_after overrides'!$A194, F_Inputs_cyclical!$A$1:$A$243, 0), MATCH('Cyclical_after overrides'!AT$1, F_Inputs_cyclical!$A$1:$BE$1, 0))="", "", INDEX(F_Inputs_cyclical!$A$1:$BE$243, MATCH('Cyclical_after overrides'!$A194, F_Inputs_cyclical!$A$1:$A$243, 0), MATCH('Cyclical_after overrides'!AT$1, F_Inputs_cyclical!$A$1:$BE$1, 0))),
Cyclical_overrides!AT194)</f>
        <v>0</v>
      </c>
      <c r="AU194" s="72">
        <f>IF(Cyclical_overrides!AU194 = "",
IF(INDEX(F_Inputs_cyclical!$A$1:$BE$243, MATCH('Cyclical_after overrides'!$A194, F_Inputs_cyclical!$A$1:$A$243, 0), MATCH('Cyclical_after overrides'!AU$1, F_Inputs_cyclical!$A$1:$BE$1, 0))="", "", INDEX(F_Inputs_cyclical!$A$1:$BE$243, MATCH('Cyclical_after overrides'!$A194, F_Inputs_cyclical!$A$1:$A$243, 0), MATCH('Cyclical_after overrides'!AU$1, F_Inputs_cyclical!$A$1:$BE$1, 0))),
Cyclical_overrides!AU194)</f>
        <v>0</v>
      </c>
      <c r="AV194" s="72" t="str">
        <f>IF(Cyclical_overrides!AV194 = "",
IF(INDEX(F_Inputs_cyclical!$A$1:$BE$243, MATCH('Cyclical_after overrides'!$A194, F_Inputs_cyclical!$A$1:$A$243, 0), MATCH('Cyclical_after overrides'!AV$1, F_Inputs_cyclical!$A$1:$BE$1, 0))="", "", INDEX(F_Inputs_cyclical!$A$1:$BE$243, MATCH('Cyclical_after overrides'!$A194, F_Inputs_cyclical!$A$1:$A$243, 0), MATCH('Cyclical_after overrides'!AV$1, F_Inputs_cyclical!$A$1:$BE$1, 0))),
Cyclical_overrides!AV194)</f>
        <v/>
      </c>
      <c r="AW194" s="72">
        <f>IF(Cyclical_overrides!AW194 = "",
IF(INDEX(F_Inputs_cyclical!$A$1:$BE$243, MATCH('Cyclical_after overrides'!$A194, F_Inputs_cyclical!$A$1:$A$243, 0), MATCH('Cyclical_after overrides'!AW$1, F_Inputs_cyclical!$A$1:$BE$1, 0))="", "", INDEX(F_Inputs_cyclical!$A$1:$BE$243, MATCH('Cyclical_after overrides'!$A194, F_Inputs_cyclical!$A$1:$A$243, 0), MATCH('Cyclical_after overrides'!AW$1, F_Inputs_cyclical!$A$1:$BE$1, 0))),
Cyclical_overrides!AW194)</f>
        <v>1.2117357406647515</v>
      </c>
      <c r="AX194" s="72">
        <f>IF(Cyclical_overrides!AX194 = "",
IF(INDEX(F_Inputs_cyclical!$A$1:$BE$243, MATCH('Cyclical_after overrides'!$A194, F_Inputs_cyclical!$A$1:$A$243, 0), MATCH('Cyclical_after overrides'!AX$1, F_Inputs_cyclical!$A$1:$BE$1, 0))="", "", INDEX(F_Inputs_cyclical!$A$1:$BE$243, MATCH('Cyclical_after overrides'!$A194, F_Inputs_cyclical!$A$1:$A$243, 0), MATCH('Cyclical_after overrides'!AX$1, F_Inputs_cyclical!$A$1:$BE$1, 0))),
Cyclical_overrides!AX194)</f>
        <v>25.135724447196086</v>
      </c>
      <c r="AY194" s="72">
        <f>IF(Cyclical_overrides!AY194 = "",
IF(INDEX(F_Inputs_cyclical!$A$1:$BE$243, MATCH('Cyclical_after overrides'!$A194, F_Inputs_cyclical!$A$1:$A$243, 0), MATCH('Cyclical_after overrides'!AY$1, F_Inputs_cyclical!$A$1:$BE$1, 0))="", "", INDEX(F_Inputs_cyclical!$A$1:$BE$243, MATCH('Cyclical_after overrides'!$A194, F_Inputs_cyclical!$A$1:$A$243, 0), MATCH('Cyclical_after overrides'!AY$1, F_Inputs_cyclical!$A$1:$BE$1, 0))),
Cyclical_overrides!AY194)</f>
        <v>138.96679211902784</v>
      </c>
      <c r="AZ194" s="72">
        <f>IF(Cyclical_overrides!AZ194 = "",
IF(INDEX(F_Inputs_cyclical!$A$1:$BE$243, MATCH('Cyclical_after overrides'!$A194, F_Inputs_cyclical!$A$1:$A$243, 0), MATCH('Cyclical_after overrides'!AZ$1, F_Inputs_cyclical!$A$1:$BE$1, 0))="", "", INDEX(F_Inputs_cyclical!$A$1:$BE$243, MATCH('Cyclical_after overrides'!$A194, F_Inputs_cyclical!$A$1:$A$243, 0), MATCH('Cyclical_after overrides'!AZ$1, F_Inputs_cyclical!$A$1:$BE$1, 0))),
Cyclical_overrides!AZ194)</f>
        <v>1.9696443000783981</v>
      </c>
      <c r="BA194" s="72">
        <f>IF(Cyclical_overrides!BA194 = "",
IF(INDEX(F_Inputs_cyclical!$A$1:$BE$243, MATCH('Cyclical_after overrides'!$A194, F_Inputs_cyclical!$A$1:$A$243, 0), MATCH('Cyclical_after overrides'!BA$1, F_Inputs_cyclical!$A$1:$BE$1, 0))="", "", INDEX(F_Inputs_cyclical!$A$1:$BE$243, MATCH('Cyclical_after overrides'!$A194, F_Inputs_cyclical!$A$1:$A$243, 0), MATCH('Cyclical_after overrides'!BA$1, F_Inputs_cyclical!$A$1:$BE$1, 0))),
Cyclical_overrides!BA194)</f>
        <v>11.678703095125194</v>
      </c>
      <c r="BB194" s="72">
        <f>IF(Cyclical_overrides!BB194 = "",
IF(INDEX(F_Inputs_cyclical!$A$1:$BE$243, MATCH('Cyclical_after overrides'!$A194, F_Inputs_cyclical!$A$1:$A$243, 0), MATCH('Cyclical_after overrides'!BB$1, F_Inputs_cyclical!$A$1:$BE$1, 0))="", "", INDEX(F_Inputs_cyclical!$A$1:$BE$243, MATCH('Cyclical_after overrides'!$A194, F_Inputs_cyclical!$A$1:$A$243, 0), MATCH('Cyclical_after overrides'!BB$1, F_Inputs_cyclical!$A$1:$BE$1, 0))),
Cyclical_overrides!BB194)</f>
        <v>11.272212031665994</v>
      </c>
      <c r="BC194" s="72">
        <f>IF(Cyclical_overrides!BC194 = "",
IF(INDEX(F_Inputs_cyclical!$A$1:$BE$243, MATCH('Cyclical_after overrides'!$A194, F_Inputs_cyclical!$A$1:$A$243, 0), MATCH('Cyclical_after overrides'!BC$1, F_Inputs_cyclical!$A$1:$BE$1, 0))="", "", INDEX(F_Inputs_cyclical!$A$1:$BE$243, MATCH('Cyclical_after overrides'!$A194, F_Inputs_cyclical!$A$1:$A$243, 0), MATCH('Cyclical_after overrides'!BC$1, F_Inputs_cyclical!$A$1:$BE$1, 0))),
Cyclical_overrides!BC194)</f>
        <v>13.986830994174676</v>
      </c>
      <c r="BD194" s="72">
        <f>IF(Cyclical_overrides!BD194 = "",
IF(INDEX(F_Inputs_cyclical!$A$1:$BE$243, MATCH('Cyclical_after overrides'!$A194, F_Inputs_cyclical!$A$1:$A$243, 0), MATCH('Cyclical_after overrides'!BD$1, F_Inputs_cyclical!$A$1:$BE$1, 0))="", "", INDEX(F_Inputs_cyclical!$A$1:$BE$243, MATCH('Cyclical_after overrides'!$A194, F_Inputs_cyclical!$A$1:$A$243, 0), MATCH('Cyclical_after overrides'!BD$1, F_Inputs_cyclical!$A$1:$BE$1, 0))),
Cyclical_overrides!BD194)</f>
        <v>29.709</v>
      </c>
      <c r="BE194" s="194"/>
    </row>
    <row r="195" spans="1:57" x14ac:dyDescent="0.4">
      <c r="A195" s="63" t="str">
        <f t="shared" si="2"/>
        <v>PRT18</v>
      </c>
      <c r="B195" s="63" t="s">
        <v>457</v>
      </c>
      <c r="C195" s="63" t="s">
        <v>251</v>
      </c>
      <c r="D195" s="72">
        <f>IF(Cyclical_overrides!D195 = "",
IF(INDEX(F_Inputs_cyclical!$A$1:$BE$243, MATCH('Cyclical_after overrides'!$A195, F_Inputs_cyclical!$A$1:$A$243, 0), MATCH('Cyclical_after overrides'!D$1, F_Inputs_cyclical!$A$1:$BE$1, 0))="", "", INDEX(F_Inputs_cyclical!$A$1:$BE$243, MATCH('Cyclical_after overrides'!$A195, F_Inputs_cyclical!$A$1:$A$243, 0), MATCH('Cyclical_after overrides'!D$1, F_Inputs_cyclical!$A$1:$BE$1, 0))),
Cyclical_overrides!D195)</f>
        <v>1.9630000000000001</v>
      </c>
      <c r="E195" s="72">
        <f>IF(Cyclical_overrides!E195 = "",
IF(INDEX(F_Inputs_cyclical!$A$1:$BE$243, MATCH('Cyclical_after overrides'!$A195, F_Inputs_cyclical!$A$1:$A$243, 0), MATCH('Cyclical_after overrides'!E$1, F_Inputs_cyclical!$A$1:$BE$1, 0))="", "", INDEX(F_Inputs_cyclical!$A$1:$BE$243, MATCH('Cyclical_after overrides'!$A195, F_Inputs_cyclical!$A$1:$A$243, 0), MATCH('Cyclical_after overrides'!E$1, F_Inputs_cyclical!$A$1:$BE$1, 0))),
Cyclical_overrides!E195)</f>
        <v>0.30399999999999999</v>
      </c>
      <c r="F195" s="72">
        <f>IF(Cyclical_overrides!F195 = "",
IF(INDEX(F_Inputs_cyclical!$A$1:$BE$243, MATCH('Cyclical_after overrides'!$A195, F_Inputs_cyclical!$A$1:$A$243, 0), MATCH('Cyclical_after overrides'!F$1, F_Inputs_cyclical!$A$1:$BE$1, 0))="", "", INDEX(F_Inputs_cyclical!$A$1:$BE$243, MATCH('Cyclical_after overrides'!$A195, F_Inputs_cyclical!$A$1:$A$243, 0), MATCH('Cyclical_after overrides'!F$1, F_Inputs_cyclical!$A$1:$BE$1, 0))),
Cyclical_overrides!F195)</f>
        <v>0.79500000000000004</v>
      </c>
      <c r="G195" s="72">
        <f>IF(Cyclical_overrides!G195 = "",
IF(INDEX(F_Inputs_cyclical!$A$1:$BE$243, MATCH('Cyclical_after overrides'!$A195, F_Inputs_cyclical!$A$1:$A$243, 0), MATCH('Cyclical_after overrides'!G$1, F_Inputs_cyclical!$A$1:$BE$1, 0))="", "", INDEX(F_Inputs_cyclical!$A$1:$BE$243, MATCH('Cyclical_after overrides'!$A195, F_Inputs_cyclical!$A$1:$A$243, 0), MATCH('Cyclical_after overrides'!G$1, F_Inputs_cyclical!$A$1:$BE$1, 0))),
Cyclical_overrides!G195)</f>
        <v>0.161</v>
      </c>
      <c r="H195" s="72" t="str">
        <f>IF(Cyclical_overrides!H195 = "",
IF(INDEX(F_Inputs_cyclical!$A$1:$BE$243, MATCH('Cyclical_after overrides'!$A195, F_Inputs_cyclical!$A$1:$A$243, 0), MATCH('Cyclical_after overrides'!H$1, F_Inputs_cyclical!$A$1:$BE$1, 0))="", "", INDEX(F_Inputs_cyclical!$A$1:$BE$243, MATCH('Cyclical_after overrides'!$A195, F_Inputs_cyclical!$A$1:$A$243, 0), MATCH('Cyclical_after overrides'!H$1, F_Inputs_cyclical!$A$1:$BE$1, 0))),
Cyclical_overrides!H195)</f>
        <v/>
      </c>
      <c r="I195" s="72">
        <f>IF(Cyclical_overrides!I195 = "",
IF(INDEX(F_Inputs_cyclical!$A$1:$BE$243, MATCH('Cyclical_after overrides'!$A195, F_Inputs_cyclical!$A$1:$A$243, 0), MATCH('Cyclical_after overrides'!I$1, F_Inputs_cyclical!$A$1:$BE$1, 0))="", "", INDEX(F_Inputs_cyclical!$A$1:$BE$243, MATCH('Cyclical_after overrides'!$A195, F_Inputs_cyclical!$A$1:$A$243, 0), MATCH('Cyclical_after overrides'!I$1, F_Inputs_cyclical!$A$1:$BE$1, 0))),
Cyclical_overrides!I195)</f>
        <v>0</v>
      </c>
      <c r="J195" s="72">
        <f>IF(Cyclical_overrides!J195 = "",
IF(INDEX(F_Inputs_cyclical!$A$1:$BE$243, MATCH('Cyclical_after overrides'!$A195, F_Inputs_cyclical!$A$1:$A$243, 0), MATCH('Cyclical_after overrides'!J$1, F_Inputs_cyclical!$A$1:$BE$1, 0))="", "", INDEX(F_Inputs_cyclical!$A$1:$BE$243, MATCH('Cyclical_after overrides'!$A195, F_Inputs_cyclical!$A$1:$A$243, 0), MATCH('Cyclical_after overrides'!J$1, F_Inputs_cyclical!$A$1:$BE$1, 0))),
Cyclical_overrides!J195)</f>
        <v>4.9119999999999999</v>
      </c>
      <c r="K195" s="72">
        <f>IF(Cyclical_overrides!K195 = "",
IF(INDEX(F_Inputs_cyclical!$A$1:$BE$243, MATCH('Cyclical_after overrides'!$A195, F_Inputs_cyclical!$A$1:$A$243, 0), MATCH('Cyclical_after overrides'!K$1, F_Inputs_cyclical!$A$1:$BE$1, 0))="", "", INDEX(F_Inputs_cyclical!$A$1:$BE$243, MATCH('Cyclical_after overrides'!$A195, F_Inputs_cyclical!$A$1:$A$243, 0), MATCH('Cyclical_after overrides'!K$1, F_Inputs_cyclical!$A$1:$BE$1, 0))),
Cyclical_overrides!K195)</f>
        <v>0.41299999999999998</v>
      </c>
      <c r="L195" s="72" t="str">
        <f>IF(Cyclical_overrides!L195 = "",
IF(INDEX(F_Inputs_cyclical!$A$1:$BE$243, MATCH('Cyclical_after overrides'!$A195, F_Inputs_cyclical!$A$1:$A$243, 0), MATCH('Cyclical_after overrides'!L$1, F_Inputs_cyclical!$A$1:$BE$1, 0))="", "", INDEX(F_Inputs_cyclical!$A$1:$BE$243, MATCH('Cyclical_after overrides'!$A195, F_Inputs_cyclical!$A$1:$A$243, 0), MATCH('Cyclical_after overrides'!L$1, F_Inputs_cyclical!$A$1:$BE$1, 0))),
Cyclical_overrides!L195)</f>
        <v/>
      </c>
      <c r="M195" s="72" t="str">
        <f>IF(Cyclical_overrides!M195 = "",
IF(INDEX(F_Inputs_cyclical!$A$1:$BE$243, MATCH('Cyclical_after overrides'!$A195, F_Inputs_cyclical!$A$1:$A$243, 0), MATCH('Cyclical_after overrides'!M$1, F_Inputs_cyclical!$A$1:$BE$1, 0))="", "", INDEX(F_Inputs_cyclical!$A$1:$BE$243, MATCH('Cyclical_after overrides'!$A195, F_Inputs_cyclical!$A$1:$A$243, 0), MATCH('Cyclical_after overrides'!M$1, F_Inputs_cyclical!$A$1:$BE$1, 0))),
Cyclical_overrides!M195)</f>
        <v/>
      </c>
      <c r="N195" s="72" t="str">
        <f>IF(Cyclical_overrides!N195 = "",
IF(INDEX(F_Inputs_cyclical!$A$1:$BE$243, MATCH('Cyclical_after overrides'!$A195, F_Inputs_cyclical!$A$1:$A$243, 0), MATCH('Cyclical_after overrides'!N$1, F_Inputs_cyclical!$A$1:$BE$1, 0))="", "", INDEX(F_Inputs_cyclical!$A$1:$BE$243, MATCH('Cyclical_after overrides'!$A195, F_Inputs_cyclical!$A$1:$A$243, 0), MATCH('Cyclical_after overrides'!N$1, F_Inputs_cyclical!$A$1:$BE$1, 0))),
Cyclical_overrides!N195)</f>
        <v/>
      </c>
      <c r="O195" s="72">
        <f>IF(Cyclical_overrides!O195 = "",
IF(INDEX(F_Inputs_cyclical!$A$1:$BE$243, MATCH('Cyclical_after overrides'!$A195, F_Inputs_cyclical!$A$1:$A$243, 0), MATCH('Cyclical_after overrides'!O$1, F_Inputs_cyclical!$A$1:$BE$1, 0))="", "", INDEX(F_Inputs_cyclical!$A$1:$BE$243, MATCH('Cyclical_after overrides'!$A195, F_Inputs_cyclical!$A$1:$A$243, 0), MATCH('Cyclical_after overrides'!O$1, F_Inputs_cyclical!$A$1:$BE$1, 0))),
Cyclical_overrides!O195)</f>
        <v>5.0000000000000001E-3</v>
      </c>
      <c r="P195" s="72">
        <f>IF(Cyclical_overrides!P195 = "",
IF(INDEX(F_Inputs_cyclical!$A$1:$BE$243, MATCH('Cyclical_after overrides'!$A195, F_Inputs_cyclical!$A$1:$A$243, 0), MATCH('Cyclical_after overrides'!P$1, F_Inputs_cyclical!$A$1:$BE$1, 0))="", "", INDEX(F_Inputs_cyclical!$A$1:$BE$243, MATCH('Cyclical_after overrides'!$A195, F_Inputs_cyclical!$A$1:$A$243, 0), MATCH('Cyclical_after overrides'!P$1, F_Inputs_cyclical!$A$1:$BE$1, 0))),
Cyclical_overrides!P195)</f>
        <v>0.17399999999999999</v>
      </c>
      <c r="Q195" s="72">
        <f>IF(Cyclical_overrides!Q195 = "",
IF(INDEX(F_Inputs_cyclical!$A$1:$BE$243, MATCH('Cyclical_after overrides'!$A195, F_Inputs_cyclical!$A$1:$A$243, 0), MATCH('Cyclical_after overrides'!Q$1, F_Inputs_cyclical!$A$1:$BE$1, 0))="", "", INDEX(F_Inputs_cyclical!$A$1:$BE$243, MATCH('Cyclical_after overrides'!$A195, F_Inputs_cyclical!$A$1:$A$243, 0), MATCH('Cyclical_after overrides'!Q$1, F_Inputs_cyclical!$A$1:$BE$1, 0))),
Cyclical_overrides!Q195)</f>
        <v>0.10199999999999999</v>
      </c>
      <c r="R195" s="72">
        <f>IF(Cyclical_overrides!R195 = "",
IF(INDEX(F_Inputs_cyclical!$A$1:$BE$243, MATCH('Cyclical_after overrides'!$A195, F_Inputs_cyclical!$A$1:$A$243, 0), MATCH('Cyclical_after overrides'!R$1, F_Inputs_cyclical!$A$1:$BE$1, 0))="", "", INDEX(F_Inputs_cyclical!$A$1:$BE$243, MATCH('Cyclical_after overrides'!$A195, F_Inputs_cyclical!$A$1:$A$243, 0), MATCH('Cyclical_after overrides'!R$1, F_Inputs_cyclical!$A$1:$BE$1, 0))),
Cyclical_overrides!R195)</f>
        <v>2E-3</v>
      </c>
      <c r="S195" s="72">
        <f>IF(Cyclical_overrides!S195 = "",
IF(INDEX(F_Inputs_cyclical!$A$1:$BE$243, MATCH('Cyclical_after overrides'!$A195, F_Inputs_cyclical!$A$1:$A$243, 0), MATCH('Cyclical_after overrides'!S$1, F_Inputs_cyclical!$A$1:$BE$1, 0))="", "", INDEX(F_Inputs_cyclical!$A$1:$BE$243, MATCH('Cyclical_after overrides'!$A195, F_Inputs_cyclical!$A$1:$A$243, 0), MATCH('Cyclical_after overrides'!S$1, F_Inputs_cyclical!$A$1:$BE$1, 0))),
Cyclical_overrides!S195)</f>
        <v>5.4340000000000002</v>
      </c>
      <c r="T195" s="72">
        <f>IF(Cyclical_overrides!T195 = "",
IF(INDEX(F_Inputs_cyclical!$A$1:$BE$243, MATCH('Cyclical_after overrides'!$A195, F_Inputs_cyclical!$A$1:$A$243, 0), MATCH('Cyclical_after overrides'!T$1, F_Inputs_cyclical!$A$1:$BE$1, 0))="", "", INDEX(F_Inputs_cyclical!$A$1:$BE$243, MATCH('Cyclical_after overrides'!$A195, F_Inputs_cyclical!$A$1:$A$243, 0), MATCH('Cyclical_after overrides'!T$1, F_Inputs_cyclical!$A$1:$BE$1, 0))),
Cyclical_overrides!T195)</f>
        <v>1.486</v>
      </c>
      <c r="U195" s="72">
        <f>IF(Cyclical_overrides!U195 = "",
IF(INDEX(F_Inputs_cyclical!$A$1:$BE$243, MATCH('Cyclical_after overrides'!$A195, F_Inputs_cyclical!$A$1:$A$243, 0), MATCH('Cyclical_after overrides'!U$1, F_Inputs_cyclical!$A$1:$BE$1, 0))="", "", INDEX(F_Inputs_cyclical!$A$1:$BE$243, MATCH('Cyclical_after overrides'!$A195, F_Inputs_cyclical!$A$1:$A$243, 0), MATCH('Cyclical_after overrides'!U$1, F_Inputs_cyclical!$A$1:$BE$1, 0))),
Cyclical_overrides!U195)</f>
        <v>4.6289999999999996</v>
      </c>
      <c r="V195" s="72">
        <f>IF(Cyclical_overrides!V195 = "",
IF(INDEX(F_Inputs_cyclical!$A$1:$BE$243, MATCH('Cyclical_after overrides'!$A195, F_Inputs_cyclical!$A$1:$A$243, 0), MATCH('Cyclical_after overrides'!V$1, F_Inputs_cyclical!$A$1:$BE$1, 0))="", "", INDEX(F_Inputs_cyclical!$A$1:$BE$243, MATCH('Cyclical_after overrides'!$A195, F_Inputs_cyclical!$A$1:$A$243, 0), MATCH('Cyclical_after overrides'!V$1, F_Inputs_cyclical!$A$1:$BE$1, 0))),
Cyclical_overrides!V195)</f>
        <v>204.16</v>
      </c>
      <c r="W195" s="72">
        <f>IF(Cyclical_overrides!W195 = "",
IF(INDEX(F_Inputs_cyclical!$A$1:$BE$243, MATCH('Cyclical_after overrides'!$A195, F_Inputs_cyclical!$A$1:$A$243, 0), MATCH('Cyclical_after overrides'!W$1, F_Inputs_cyclical!$A$1:$BE$1, 0))="", "", INDEX(F_Inputs_cyclical!$A$1:$BE$243, MATCH('Cyclical_after overrides'!$A195, F_Inputs_cyclical!$A$1:$A$243, 0), MATCH('Cyclical_after overrides'!W$1, F_Inputs_cyclical!$A$1:$BE$1, 0))),
Cyclical_overrides!W195)</f>
        <v>89.29</v>
      </c>
      <c r="X195" s="72">
        <f>IF(Cyclical_overrides!X195 = "",
IF(INDEX(F_Inputs_cyclical!$A$1:$BE$243, MATCH('Cyclical_after overrides'!$A195, F_Inputs_cyclical!$A$1:$A$243, 0), MATCH('Cyclical_after overrides'!X$1, F_Inputs_cyclical!$A$1:$BE$1, 0))="", "", INDEX(F_Inputs_cyclical!$A$1:$BE$243, MATCH('Cyclical_after overrides'!$A195, F_Inputs_cyclical!$A$1:$A$243, 0), MATCH('Cyclical_after overrides'!X$1, F_Inputs_cyclical!$A$1:$BE$1, 0))),
Cyclical_overrides!X195)</f>
        <v>0</v>
      </c>
      <c r="Y195" s="72">
        <f>IF(Cyclical_overrides!Y195 = "",
IF(INDEX(F_Inputs_cyclical!$A$1:$BE$243, MATCH('Cyclical_after overrides'!$A195, F_Inputs_cyclical!$A$1:$A$243, 0), MATCH('Cyclical_after overrides'!Y$1, F_Inputs_cyclical!$A$1:$BE$1, 0))="", "", INDEX(F_Inputs_cyclical!$A$1:$BE$243, MATCH('Cyclical_after overrides'!$A195, F_Inputs_cyclical!$A$1:$A$243, 0), MATCH('Cyclical_after overrides'!Y$1, F_Inputs_cyclical!$A$1:$BE$1, 0))),
Cyclical_overrides!Y195)</f>
        <v>0</v>
      </c>
      <c r="Z195" s="72">
        <f>IF(Cyclical_overrides!Z195 = "",
IF(INDEX(F_Inputs_cyclical!$A$1:$BE$243, MATCH('Cyclical_after overrides'!$A195, F_Inputs_cyclical!$A$1:$A$243, 0), MATCH('Cyclical_after overrides'!Z$1, F_Inputs_cyclical!$A$1:$BE$1, 0))="", "", INDEX(F_Inputs_cyclical!$A$1:$BE$243, MATCH('Cyclical_after overrides'!$A195, F_Inputs_cyclical!$A$1:$A$243, 0), MATCH('Cyclical_after overrides'!Z$1, F_Inputs_cyclical!$A$1:$BE$1, 0))),
Cyclical_overrides!Z195)</f>
        <v>0</v>
      </c>
      <c r="AA195" s="72">
        <f>IF(Cyclical_overrides!AA195 = "",
IF(INDEX(F_Inputs_cyclical!$A$1:$BE$243, MATCH('Cyclical_after overrides'!$A195, F_Inputs_cyclical!$A$1:$A$243, 0), MATCH('Cyclical_after overrides'!AA$1, F_Inputs_cyclical!$A$1:$BE$1, 0))="", "", INDEX(F_Inputs_cyclical!$A$1:$BE$243, MATCH('Cyclical_after overrides'!$A195, F_Inputs_cyclical!$A$1:$A$243, 0), MATCH('Cyclical_after overrides'!AA$1, F_Inputs_cyclical!$A$1:$BE$1, 0))),
Cyclical_overrides!AA195)</f>
        <v>0</v>
      </c>
      <c r="AB195" s="72" t="str">
        <f>IF(Cyclical_overrides!AB195 = "",
IF(INDEX(F_Inputs_cyclical!$A$1:$BE$243, MATCH('Cyclical_after overrides'!$A195, F_Inputs_cyclical!$A$1:$A$243, 0), MATCH('Cyclical_after overrides'!AB$1, F_Inputs_cyclical!$A$1:$BE$1, 0))="", "", INDEX(F_Inputs_cyclical!$A$1:$BE$243, MATCH('Cyclical_after overrides'!$A195, F_Inputs_cyclical!$A$1:$A$243, 0), MATCH('Cyclical_after overrides'!AB$1, F_Inputs_cyclical!$A$1:$BE$1, 0))),
Cyclical_overrides!AB195)</f>
        <v/>
      </c>
      <c r="AC195" s="72" t="str">
        <f>IF(Cyclical_overrides!AC195 = "",
IF(INDEX(F_Inputs_cyclical!$A$1:$BE$243, MATCH('Cyclical_after overrides'!$A195, F_Inputs_cyclical!$A$1:$A$243, 0), MATCH('Cyclical_after overrides'!AC$1, F_Inputs_cyclical!$A$1:$BE$1, 0))="", "", INDEX(F_Inputs_cyclical!$A$1:$BE$243, MATCH('Cyclical_after overrides'!$A195, F_Inputs_cyclical!$A$1:$A$243, 0), MATCH('Cyclical_after overrides'!AC$1, F_Inputs_cyclical!$A$1:$BE$1, 0))),
Cyclical_overrides!AC195)</f>
        <v/>
      </c>
      <c r="AD195" s="72" t="str">
        <f>IF(Cyclical_overrides!AD195 = "",
IF(INDEX(F_Inputs_cyclical!$A$1:$BE$243, MATCH('Cyclical_after overrides'!$A195, F_Inputs_cyclical!$A$1:$A$243, 0), MATCH('Cyclical_after overrides'!AD$1, F_Inputs_cyclical!$A$1:$BE$1, 0))="", "", INDEX(F_Inputs_cyclical!$A$1:$BE$243, MATCH('Cyclical_after overrides'!$A195, F_Inputs_cyclical!$A$1:$A$243, 0), MATCH('Cyclical_after overrides'!AD$1, F_Inputs_cyclical!$A$1:$BE$1, 0))),
Cyclical_overrides!AD195)</f>
        <v/>
      </c>
      <c r="AE195" s="72" t="str">
        <f>IF(Cyclical_overrides!AE195 = "",
IF(INDEX(F_Inputs_cyclical!$A$1:$BE$243, MATCH('Cyclical_after overrides'!$A195, F_Inputs_cyclical!$A$1:$A$243, 0), MATCH('Cyclical_after overrides'!AE$1, F_Inputs_cyclical!$A$1:$BE$1, 0))="", "", INDEX(F_Inputs_cyclical!$A$1:$BE$243, MATCH('Cyclical_after overrides'!$A195, F_Inputs_cyclical!$A$1:$A$243, 0), MATCH('Cyclical_after overrides'!AE$1, F_Inputs_cyclical!$A$1:$BE$1, 0))),
Cyclical_overrides!AE195)</f>
        <v/>
      </c>
      <c r="AF195" s="72" t="str">
        <f>IF(Cyclical_overrides!AF195 = "",
IF(INDEX(F_Inputs_cyclical!$A$1:$BE$243, MATCH('Cyclical_after overrides'!$A195, F_Inputs_cyclical!$A$1:$A$243, 0), MATCH('Cyclical_after overrides'!AF$1, F_Inputs_cyclical!$A$1:$BE$1, 0))="", "", INDEX(F_Inputs_cyclical!$A$1:$BE$243, MATCH('Cyclical_after overrides'!$A195, F_Inputs_cyclical!$A$1:$A$243, 0), MATCH('Cyclical_after overrides'!AF$1, F_Inputs_cyclical!$A$1:$BE$1, 0))),
Cyclical_overrides!AF195)</f>
        <v/>
      </c>
      <c r="AG195" s="72" t="str">
        <f>IF(Cyclical_overrides!AG195 = "",
IF(INDEX(F_Inputs_cyclical!$A$1:$BE$243, MATCH('Cyclical_after overrides'!$A195, F_Inputs_cyclical!$A$1:$A$243, 0), MATCH('Cyclical_after overrides'!AG$1, F_Inputs_cyclical!$A$1:$BE$1, 0))="", "", INDEX(F_Inputs_cyclical!$A$1:$BE$243, MATCH('Cyclical_after overrides'!$A195, F_Inputs_cyclical!$A$1:$A$243, 0), MATCH('Cyclical_after overrides'!AG$1, F_Inputs_cyclical!$A$1:$BE$1, 0))),
Cyclical_overrides!AG195)</f>
        <v/>
      </c>
      <c r="AH195" s="72" t="str">
        <f>IF(Cyclical_overrides!AH195 = "",
IF(INDEX(F_Inputs_cyclical!$A$1:$BE$243, MATCH('Cyclical_after overrides'!$A195, F_Inputs_cyclical!$A$1:$A$243, 0), MATCH('Cyclical_after overrides'!AH$1, F_Inputs_cyclical!$A$1:$BE$1, 0))="", "", INDEX(F_Inputs_cyclical!$A$1:$BE$243, MATCH('Cyclical_after overrides'!$A195, F_Inputs_cyclical!$A$1:$A$243, 0), MATCH('Cyclical_after overrides'!AH$1, F_Inputs_cyclical!$A$1:$BE$1, 0))),
Cyclical_overrides!AH195)</f>
        <v/>
      </c>
      <c r="AI195" s="72" t="str">
        <f>IF(Cyclical_overrides!AI195 = "",
IF(INDEX(F_Inputs_cyclical!$A$1:$BE$243, MATCH('Cyclical_after overrides'!$A195, F_Inputs_cyclical!$A$1:$A$243, 0), MATCH('Cyclical_after overrides'!AI$1, F_Inputs_cyclical!$A$1:$BE$1, 0))="", "", INDEX(F_Inputs_cyclical!$A$1:$BE$243, MATCH('Cyclical_after overrides'!$A195, F_Inputs_cyclical!$A$1:$A$243, 0), MATCH('Cyclical_after overrides'!AI$1, F_Inputs_cyclical!$A$1:$BE$1, 0))),
Cyclical_overrides!AI195)</f>
        <v/>
      </c>
      <c r="AJ195" s="72" t="str">
        <f>IF(Cyclical_overrides!AJ195 = "",
IF(INDEX(F_Inputs_cyclical!$A$1:$BE$243, MATCH('Cyclical_after overrides'!$A195, F_Inputs_cyclical!$A$1:$A$243, 0), MATCH('Cyclical_after overrides'!AJ$1, F_Inputs_cyclical!$A$1:$BE$1, 0))="", "", INDEX(F_Inputs_cyclical!$A$1:$BE$243, MATCH('Cyclical_after overrides'!$A195, F_Inputs_cyclical!$A$1:$A$243, 0), MATCH('Cyclical_after overrides'!AJ$1, F_Inputs_cyclical!$A$1:$BE$1, 0))),
Cyclical_overrides!AJ195)</f>
        <v/>
      </c>
      <c r="AK195" s="72" t="str">
        <f>IF(Cyclical_overrides!AK195 = "",
IF(INDEX(F_Inputs_cyclical!$A$1:$BE$243, MATCH('Cyclical_after overrides'!$A195, F_Inputs_cyclical!$A$1:$A$243, 0), MATCH('Cyclical_after overrides'!AK$1, F_Inputs_cyclical!$A$1:$BE$1, 0))="", "", INDEX(F_Inputs_cyclical!$A$1:$BE$243, MATCH('Cyclical_after overrides'!$A195, F_Inputs_cyclical!$A$1:$A$243, 0), MATCH('Cyclical_after overrides'!AK$1, F_Inputs_cyclical!$A$1:$BE$1, 0))),
Cyclical_overrides!AK195)</f>
        <v/>
      </c>
      <c r="AL195" s="72" t="str">
        <f>IF(Cyclical_overrides!AL195 = "",
IF(INDEX(F_Inputs_cyclical!$A$1:$BE$243, MATCH('Cyclical_after overrides'!$A195, F_Inputs_cyclical!$A$1:$A$243, 0), MATCH('Cyclical_after overrides'!AL$1, F_Inputs_cyclical!$A$1:$BE$1, 0))="", "", INDEX(F_Inputs_cyclical!$A$1:$BE$243, MATCH('Cyclical_after overrides'!$A195, F_Inputs_cyclical!$A$1:$A$243, 0), MATCH('Cyclical_after overrides'!AL$1, F_Inputs_cyclical!$A$1:$BE$1, 0))),
Cyclical_overrides!AL195)</f>
        <v/>
      </c>
      <c r="AM195" s="72">
        <f>IF(Cyclical_overrides!AM195 = "",
IF(INDEX(F_Inputs_cyclical!$A$1:$BE$243, MATCH('Cyclical_after overrides'!$A195, F_Inputs_cyclical!$A$1:$A$243, 0), MATCH('Cyclical_after overrides'!AM$1, F_Inputs_cyclical!$A$1:$BE$1, 0))="", "", INDEX(F_Inputs_cyclical!$A$1:$BE$243, MATCH('Cyclical_after overrides'!$A195, F_Inputs_cyclical!$A$1:$A$243, 0), MATCH('Cyclical_after overrides'!AM$1, F_Inputs_cyclical!$A$1:$BE$1, 0))),
Cyclical_overrides!AM195)</f>
        <v>1.4059999999999999</v>
      </c>
      <c r="AN195" s="72">
        <f>IF(Cyclical_overrides!AN195 = "",
IF(INDEX(F_Inputs_cyclical!$A$1:$BE$243, MATCH('Cyclical_after overrides'!$A195, F_Inputs_cyclical!$A$1:$A$243, 0), MATCH('Cyclical_after overrides'!AN$1, F_Inputs_cyclical!$A$1:$BE$1, 0))="", "", INDEX(F_Inputs_cyclical!$A$1:$BE$243, MATCH('Cyclical_after overrides'!$A195, F_Inputs_cyclical!$A$1:$A$243, 0), MATCH('Cyclical_after overrides'!AN$1, F_Inputs_cyclical!$A$1:$BE$1, 0))),
Cyclical_overrides!AN195)</f>
        <v>4.6289999999999996</v>
      </c>
      <c r="AO195" s="72" t="str">
        <f>IF(Cyclical_overrides!AO195 = "",
IF(INDEX(F_Inputs_cyclical!$A$1:$BE$243, MATCH('Cyclical_after overrides'!$A195, F_Inputs_cyclical!$A$1:$A$243, 0), MATCH('Cyclical_after overrides'!AO$1, F_Inputs_cyclical!$A$1:$BE$1, 0))="", "", INDEX(F_Inputs_cyclical!$A$1:$BE$243, MATCH('Cyclical_after overrides'!$A195, F_Inputs_cyclical!$A$1:$A$243, 0), MATCH('Cyclical_after overrides'!AO$1, F_Inputs_cyclical!$A$1:$BE$1, 0))),
Cyclical_overrides!AO195)</f>
        <v/>
      </c>
      <c r="AP195" s="72" t="str">
        <f>IF(Cyclical_overrides!AP195 = "",
IF(INDEX(F_Inputs_cyclical!$A$1:$BE$243, MATCH('Cyclical_after overrides'!$A195, F_Inputs_cyclical!$A$1:$A$243, 0), MATCH('Cyclical_after overrides'!AP$1, F_Inputs_cyclical!$A$1:$BE$1, 0))="", "", INDEX(F_Inputs_cyclical!$A$1:$BE$243, MATCH('Cyclical_after overrides'!$A195, F_Inputs_cyclical!$A$1:$A$243, 0), MATCH('Cyclical_after overrides'!AP$1, F_Inputs_cyclical!$A$1:$BE$1, 0))),
Cyclical_overrides!AP195)</f>
        <v/>
      </c>
      <c r="AQ195" s="72">
        <f>IF(Cyclical_overrides!AQ195 = "",
IF(INDEX(F_Inputs_cyclical!$A$1:$BE$243, MATCH('Cyclical_after overrides'!$A195, F_Inputs_cyclical!$A$1:$A$243, 0), MATCH('Cyclical_after overrides'!AQ$1, F_Inputs_cyclical!$A$1:$BE$1, 0))="", "", INDEX(F_Inputs_cyclical!$A$1:$BE$243, MATCH('Cyclical_after overrides'!$A195, F_Inputs_cyclical!$A$1:$A$243, 0), MATCH('Cyclical_after overrides'!AQ$1, F_Inputs_cyclical!$A$1:$BE$1, 0))),
Cyclical_overrides!AQ195)</f>
        <v>0.104</v>
      </c>
      <c r="AR195" s="72">
        <f>IF(Cyclical_overrides!AR195 = "",
IF(INDEX(F_Inputs_cyclical!$A$1:$BE$243, MATCH('Cyclical_after overrides'!$A195, F_Inputs_cyclical!$A$1:$A$243, 0), MATCH('Cyclical_after overrides'!AR$1, F_Inputs_cyclical!$A$1:$BE$1, 0))="", "", INDEX(F_Inputs_cyclical!$A$1:$BE$243, MATCH('Cyclical_after overrides'!$A195, F_Inputs_cyclical!$A$1:$A$243, 0), MATCH('Cyclical_after overrides'!AR$1, F_Inputs_cyclical!$A$1:$BE$1, 0))),
Cyclical_overrides!AR195)</f>
        <v>0.17899999999999999</v>
      </c>
      <c r="AS195" s="72">
        <f>IF(Cyclical_overrides!AS195 = "",
IF(INDEX(F_Inputs_cyclical!$A$1:$BE$243, MATCH('Cyclical_after overrides'!$A195, F_Inputs_cyclical!$A$1:$A$243, 0), MATCH('Cyclical_after overrides'!AS$1, F_Inputs_cyclical!$A$1:$BE$1, 0))="", "", INDEX(F_Inputs_cyclical!$A$1:$BE$243, MATCH('Cyclical_after overrides'!$A195, F_Inputs_cyclical!$A$1:$A$243, 0), MATCH('Cyclical_after overrides'!AS$1, F_Inputs_cyclical!$A$1:$BE$1, 0))),
Cyclical_overrides!AS195)</f>
        <v>-8.5000000000000006E-2</v>
      </c>
      <c r="AT195" s="72">
        <f>IF(Cyclical_overrides!AT195 = "",
IF(INDEX(F_Inputs_cyclical!$A$1:$BE$243, MATCH('Cyclical_after overrides'!$A195, F_Inputs_cyclical!$A$1:$A$243, 0), MATCH('Cyclical_after overrides'!AT$1, F_Inputs_cyclical!$A$1:$BE$1, 0))="", "", INDEX(F_Inputs_cyclical!$A$1:$BE$243, MATCH('Cyclical_after overrides'!$A195, F_Inputs_cyclical!$A$1:$A$243, 0), MATCH('Cyclical_after overrides'!AT$1, F_Inputs_cyclical!$A$1:$BE$1, 0))),
Cyclical_overrides!AT195)</f>
        <v>0</v>
      </c>
      <c r="AU195" s="72">
        <f>IF(Cyclical_overrides!AU195 = "",
IF(INDEX(F_Inputs_cyclical!$A$1:$BE$243, MATCH('Cyclical_after overrides'!$A195, F_Inputs_cyclical!$A$1:$A$243, 0), MATCH('Cyclical_after overrides'!AU$1, F_Inputs_cyclical!$A$1:$BE$1, 0))="", "", INDEX(F_Inputs_cyclical!$A$1:$BE$243, MATCH('Cyclical_after overrides'!$A195, F_Inputs_cyclical!$A$1:$A$243, 0), MATCH('Cyclical_after overrides'!AU$1, F_Inputs_cyclical!$A$1:$BE$1, 0))),
Cyclical_overrides!AU195)</f>
        <v>4.8000000000000001E-2</v>
      </c>
      <c r="AV195" s="72" t="str">
        <f>IF(Cyclical_overrides!AV195 = "",
IF(INDEX(F_Inputs_cyclical!$A$1:$BE$243, MATCH('Cyclical_after overrides'!$A195, F_Inputs_cyclical!$A$1:$A$243, 0), MATCH('Cyclical_after overrides'!AV$1, F_Inputs_cyclical!$A$1:$BE$1, 0))="", "", INDEX(F_Inputs_cyclical!$A$1:$BE$243, MATCH('Cyclical_after overrides'!$A195, F_Inputs_cyclical!$A$1:$A$243, 0), MATCH('Cyclical_after overrides'!AV$1, F_Inputs_cyclical!$A$1:$BE$1, 0))),
Cyclical_overrides!AV195)</f>
        <v/>
      </c>
      <c r="AW195" s="72">
        <f>IF(Cyclical_overrides!AW195 = "",
IF(INDEX(F_Inputs_cyclical!$A$1:$BE$243, MATCH('Cyclical_after overrides'!$A195, F_Inputs_cyclical!$A$1:$A$243, 0), MATCH('Cyclical_after overrides'!AW$1, F_Inputs_cyclical!$A$1:$BE$1, 0))="", "", INDEX(F_Inputs_cyclical!$A$1:$BE$243, MATCH('Cyclical_after overrides'!$A195, F_Inputs_cyclical!$A$1:$A$243, 0), MATCH('Cyclical_after overrides'!AW$1, F_Inputs_cyclical!$A$1:$BE$1, 0))),
Cyclical_overrides!AW195)</f>
        <v>1.1806332960179113</v>
      </c>
      <c r="AX195" s="72">
        <f>IF(Cyclical_overrides!AX195 = "",
IF(INDEX(F_Inputs_cyclical!$A$1:$BE$243, MATCH('Cyclical_after overrides'!$A195, F_Inputs_cyclical!$A$1:$A$243, 0), MATCH('Cyclical_after overrides'!AX$1, F_Inputs_cyclical!$A$1:$BE$1, 0))="", "", INDEX(F_Inputs_cyclical!$A$1:$BE$243, MATCH('Cyclical_after overrides'!$A195, F_Inputs_cyclical!$A$1:$A$243, 0), MATCH('Cyclical_after overrides'!AX$1, F_Inputs_cyclical!$A$1:$BE$1, 0))),
Cyclical_overrides!AX195)</f>
        <v>25.118699617578635</v>
      </c>
      <c r="AY195" s="72">
        <f>IF(Cyclical_overrides!AY195 = "",
IF(INDEX(F_Inputs_cyclical!$A$1:$BE$243, MATCH('Cyclical_after overrides'!$A195, F_Inputs_cyclical!$A$1:$A$243, 0), MATCH('Cyclical_after overrides'!AY$1, F_Inputs_cyclical!$A$1:$BE$1, 0))="", "", INDEX(F_Inputs_cyclical!$A$1:$BE$243, MATCH('Cyclical_after overrides'!$A195, F_Inputs_cyclical!$A$1:$A$243, 0), MATCH('Cyclical_after overrides'!AY$1, F_Inputs_cyclical!$A$1:$BE$1, 0))),
Cyclical_overrides!AY195)</f>
        <v>139.45873850066084</v>
      </c>
      <c r="AZ195" s="72">
        <f>IF(Cyclical_overrides!AZ195 = "",
IF(INDEX(F_Inputs_cyclical!$A$1:$BE$243, MATCH('Cyclical_after overrides'!$A195, F_Inputs_cyclical!$A$1:$A$243, 0), MATCH('Cyclical_after overrides'!AZ$1, F_Inputs_cyclical!$A$1:$BE$1, 0))="", "", INDEX(F_Inputs_cyclical!$A$1:$BE$243, MATCH('Cyclical_after overrides'!$A195, F_Inputs_cyclical!$A$1:$A$243, 0), MATCH('Cyclical_after overrides'!AZ$1, F_Inputs_cyclical!$A$1:$BE$1, 0))),
Cyclical_overrides!AZ195)</f>
        <v>1.9607658184792169</v>
      </c>
      <c r="BA195" s="72">
        <f>IF(Cyclical_overrides!BA195 = "",
IF(INDEX(F_Inputs_cyclical!$A$1:$BE$243, MATCH('Cyclical_after overrides'!$A195, F_Inputs_cyclical!$A$1:$A$243, 0), MATCH('Cyclical_after overrides'!BA$1, F_Inputs_cyclical!$A$1:$BE$1, 0))="", "", INDEX(F_Inputs_cyclical!$A$1:$BE$243, MATCH('Cyclical_after overrides'!$A195, F_Inputs_cyclical!$A$1:$A$243, 0), MATCH('Cyclical_after overrides'!BA$1, F_Inputs_cyclical!$A$1:$BE$1, 0))),
Cyclical_overrides!BA195)</f>
        <v>11.679110627598293</v>
      </c>
      <c r="BB195" s="72">
        <f>IF(Cyclical_overrides!BB195 = "",
IF(INDEX(F_Inputs_cyclical!$A$1:$BE$243, MATCH('Cyclical_after overrides'!$A195, F_Inputs_cyclical!$A$1:$A$243, 0), MATCH('Cyclical_after overrides'!BB$1, F_Inputs_cyclical!$A$1:$BE$1, 0))="", "", INDEX(F_Inputs_cyclical!$A$1:$BE$243, MATCH('Cyclical_after overrides'!$A195, F_Inputs_cyclical!$A$1:$A$243, 0), MATCH('Cyclical_after overrides'!BB$1, F_Inputs_cyclical!$A$1:$BE$1, 0))),
Cyclical_overrides!BB195)</f>
        <v>10.866162646482733</v>
      </c>
      <c r="BC195" s="72">
        <f>IF(Cyclical_overrides!BC195 = "",
IF(INDEX(F_Inputs_cyclical!$A$1:$BE$243, MATCH('Cyclical_after overrides'!$A195, F_Inputs_cyclical!$A$1:$A$243, 0), MATCH('Cyclical_after overrides'!BC$1, F_Inputs_cyclical!$A$1:$BE$1, 0))="", "", INDEX(F_Inputs_cyclical!$A$1:$BE$243, MATCH('Cyclical_after overrides'!$A195, F_Inputs_cyclical!$A$1:$A$243, 0), MATCH('Cyclical_after overrides'!BC$1, F_Inputs_cyclical!$A$1:$BE$1, 0))),
Cyclical_overrides!BC195)</f>
        <v>14.16811040627975</v>
      </c>
      <c r="BD195" s="72">
        <f>IF(Cyclical_overrides!BD195 = "",
IF(INDEX(F_Inputs_cyclical!$A$1:$BE$243, MATCH('Cyclical_after overrides'!$A195, F_Inputs_cyclical!$A$1:$A$243, 0), MATCH('Cyclical_after overrides'!BD$1, F_Inputs_cyclical!$A$1:$BE$1, 0))="", "", INDEX(F_Inputs_cyclical!$A$1:$BE$243, MATCH('Cyclical_after overrides'!$A195, F_Inputs_cyclical!$A$1:$A$243, 0), MATCH('Cyclical_after overrides'!BD$1, F_Inputs_cyclical!$A$1:$BE$1, 0))),
Cyclical_overrides!BD195)</f>
        <v>29.878</v>
      </c>
      <c r="BE195" s="194"/>
    </row>
    <row r="196" spans="1:57" x14ac:dyDescent="0.4">
      <c r="A196" s="63" t="str">
        <f t="shared" si="2"/>
        <v>PRT19</v>
      </c>
      <c r="B196" s="63" t="s">
        <v>457</v>
      </c>
      <c r="C196" s="63" t="s">
        <v>253</v>
      </c>
      <c r="D196" s="72">
        <f>IF(Cyclical_overrides!D196 = "",
IF(INDEX(F_Inputs_cyclical!$A$1:$BE$243, MATCH('Cyclical_after overrides'!$A196, F_Inputs_cyclical!$A$1:$A$243, 0), MATCH('Cyclical_after overrides'!D$1, F_Inputs_cyclical!$A$1:$BE$1, 0))="", "", INDEX(F_Inputs_cyclical!$A$1:$BE$243, MATCH('Cyclical_after overrides'!$A196, F_Inputs_cyclical!$A$1:$A$243, 0), MATCH('Cyclical_after overrides'!D$1, F_Inputs_cyclical!$A$1:$BE$1, 0))),
Cyclical_overrides!D196)</f>
        <v>2.0350000000000001</v>
      </c>
      <c r="E196" s="72">
        <f>IF(Cyclical_overrides!E196 = "",
IF(INDEX(F_Inputs_cyclical!$A$1:$BE$243, MATCH('Cyclical_after overrides'!$A196, F_Inputs_cyclical!$A$1:$A$243, 0), MATCH('Cyclical_after overrides'!E$1, F_Inputs_cyclical!$A$1:$BE$1, 0))="", "", INDEX(F_Inputs_cyclical!$A$1:$BE$243, MATCH('Cyclical_after overrides'!$A196, F_Inputs_cyclical!$A$1:$A$243, 0), MATCH('Cyclical_after overrides'!E$1, F_Inputs_cyclical!$A$1:$BE$1, 0))),
Cyclical_overrides!E196)</f>
        <v>6.6000000000000003E-2</v>
      </c>
      <c r="F196" s="72">
        <f>IF(Cyclical_overrides!F196 = "",
IF(INDEX(F_Inputs_cyclical!$A$1:$BE$243, MATCH('Cyclical_after overrides'!$A196, F_Inputs_cyclical!$A$1:$A$243, 0), MATCH('Cyclical_after overrides'!F$1, F_Inputs_cyclical!$A$1:$BE$1, 0))="", "", INDEX(F_Inputs_cyclical!$A$1:$BE$243, MATCH('Cyclical_after overrides'!$A196, F_Inputs_cyclical!$A$1:$A$243, 0), MATCH('Cyclical_after overrides'!F$1, F_Inputs_cyclical!$A$1:$BE$1, 0))),
Cyclical_overrides!F196)</f>
        <v>0.54400000000000004</v>
      </c>
      <c r="G196" s="72">
        <f>IF(Cyclical_overrides!G196 = "",
IF(INDEX(F_Inputs_cyclical!$A$1:$BE$243, MATCH('Cyclical_after overrides'!$A196, F_Inputs_cyclical!$A$1:$A$243, 0), MATCH('Cyclical_after overrides'!G$1, F_Inputs_cyclical!$A$1:$BE$1, 0))="", "", INDEX(F_Inputs_cyclical!$A$1:$BE$243, MATCH('Cyclical_after overrides'!$A196, F_Inputs_cyclical!$A$1:$A$243, 0), MATCH('Cyclical_after overrides'!G$1, F_Inputs_cyclical!$A$1:$BE$1, 0))),
Cyclical_overrides!G196)</f>
        <v>0.17599999999999999</v>
      </c>
      <c r="H196" s="72" t="str">
        <f>IF(Cyclical_overrides!H196 = "",
IF(INDEX(F_Inputs_cyclical!$A$1:$BE$243, MATCH('Cyclical_after overrides'!$A196, F_Inputs_cyclical!$A$1:$A$243, 0), MATCH('Cyclical_after overrides'!H$1, F_Inputs_cyclical!$A$1:$BE$1, 0))="", "", INDEX(F_Inputs_cyclical!$A$1:$BE$243, MATCH('Cyclical_after overrides'!$A196, F_Inputs_cyclical!$A$1:$A$243, 0), MATCH('Cyclical_after overrides'!H$1, F_Inputs_cyclical!$A$1:$BE$1, 0))),
Cyclical_overrides!H196)</f>
        <v/>
      </c>
      <c r="I196" s="72">
        <f>IF(Cyclical_overrides!I196 = "",
IF(INDEX(F_Inputs_cyclical!$A$1:$BE$243, MATCH('Cyclical_after overrides'!$A196, F_Inputs_cyclical!$A$1:$A$243, 0), MATCH('Cyclical_after overrides'!I$1, F_Inputs_cyclical!$A$1:$BE$1, 0))="", "", INDEX(F_Inputs_cyclical!$A$1:$BE$243, MATCH('Cyclical_after overrides'!$A196, F_Inputs_cyclical!$A$1:$A$243, 0), MATCH('Cyclical_after overrides'!I$1, F_Inputs_cyclical!$A$1:$BE$1, 0))),
Cyclical_overrides!I196)</f>
        <v>0</v>
      </c>
      <c r="J196" s="72">
        <f>IF(Cyclical_overrides!J196 = "",
IF(INDEX(F_Inputs_cyclical!$A$1:$BE$243, MATCH('Cyclical_after overrides'!$A196, F_Inputs_cyclical!$A$1:$A$243, 0), MATCH('Cyclical_after overrides'!J$1, F_Inputs_cyclical!$A$1:$BE$1, 0))="", "", INDEX(F_Inputs_cyclical!$A$1:$BE$243, MATCH('Cyclical_after overrides'!$A196, F_Inputs_cyclical!$A$1:$A$243, 0), MATCH('Cyclical_after overrides'!J$1, F_Inputs_cyclical!$A$1:$BE$1, 0))),
Cyclical_overrides!J196)</f>
        <v>4.556</v>
      </c>
      <c r="K196" s="72">
        <f>IF(Cyclical_overrides!K196 = "",
IF(INDEX(F_Inputs_cyclical!$A$1:$BE$243, MATCH('Cyclical_after overrides'!$A196, F_Inputs_cyclical!$A$1:$A$243, 0), MATCH('Cyclical_after overrides'!K$1, F_Inputs_cyclical!$A$1:$BE$1, 0))="", "", INDEX(F_Inputs_cyclical!$A$1:$BE$243, MATCH('Cyclical_after overrides'!$A196, F_Inputs_cyclical!$A$1:$A$243, 0), MATCH('Cyclical_after overrides'!K$1, F_Inputs_cyclical!$A$1:$BE$1, 0))),
Cyclical_overrides!K196)</f>
        <v>0.48799999999999999</v>
      </c>
      <c r="L196" s="72" t="str">
        <f>IF(Cyclical_overrides!L196 = "",
IF(INDEX(F_Inputs_cyclical!$A$1:$BE$243, MATCH('Cyclical_after overrides'!$A196, F_Inputs_cyclical!$A$1:$A$243, 0), MATCH('Cyclical_after overrides'!L$1, F_Inputs_cyclical!$A$1:$BE$1, 0))="", "", INDEX(F_Inputs_cyclical!$A$1:$BE$243, MATCH('Cyclical_after overrides'!$A196, F_Inputs_cyclical!$A$1:$A$243, 0), MATCH('Cyclical_after overrides'!L$1, F_Inputs_cyclical!$A$1:$BE$1, 0))),
Cyclical_overrides!L196)</f>
        <v/>
      </c>
      <c r="M196" s="72" t="str">
        <f>IF(Cyclical_overrides!M196 = "",
IF(INDEX(F_Inputs_cyclical!$A$1:$BE$243, MATCH('Cyclical_after overrides'!$A196, F_Inputs_cyclical!$A$1:$A$243, 0), MATCH('Cyclical_after overrides'!M$1, F_Inputs_cyclical!$A$1:$BE$1, 0))="", "", INDEX(F_Inputs_cyclical!$A$1:$BE$243, MATCH('Cyclical_after overrides'!$A196, F_Inputs_cyclical!$A$1:$A$243, 0), MATCH('Cyclical_after overrides'!M$1, F_Inputs_cyclical!$A$1:$BE$1, 0))),
Cyclical_overrides!M196)</f>
        <v/>
      </c>
      <c r="N196" s="72" t="str">
        <f>IF(Cyclical_overrides!N196 = "",
IF(INDEX(F_Inputs_cyclical!$A$1:$BE$243, MATCH('Cyclical_after overrides'!$A196, F_Inputs_cyclical!$A$1:$A$243, 0), MATCH('Cyclical_after overrides'!N$1, F_Inputs_cyclical!$A$1:$BE$1, 0))="", "", INDEX(F_Inputs_cyclical!$A$1:$BE$243, MATCH('Cyclical_after overrides'!$A196, F_Inputs_cyclical!$A$1:$A$243, 0), MATCH('Cyclical_after overrides'!N$1, F_Inputs_cyclical!$A$1:$BE$1, 0))),
Cyclical_overrides!N196)</f>
        <v/>
      </c>
      <c r="O196" s="72">
        <f>IF(Cyclical_overrides!O196 = "",
IF(INDEX(F_Inputs_cyclical!$A$1:$BE$243, MATCH('Cyclical_after overrides'!$A196, F_Inputs_cyclical!$A$1:$A$243, 0), MATCH('Cyclical_after overrides'!O$1, F_Inputs_cyclical!$A$1:$BE$1, 0))="", "", INDEX(F_Inputs_cyclical!$A$1:$BE$243, MATCH('Cyclical_after overrides'!$A196, F_Inputs_cyclical!$A$1:$A$243, 0), MATCH('Cyclical_after overrides'!O$1, F_Inputs_cyclical!$A$1:$BE$1, 0))),
Cyclical_overrides!O196)</f>
        <v>0</v>
      </c>
      <c r="P196" s="72">
        <f>IF(Cyclical_overrides!P196 = "",
IF(INDEX(F_Inputs_cyclical!$A$1:$BE$243, MATCH('Cyclical_after overrides'!$A196, F_Inputs_cyclical!$A$1:$A$243, 0), MATCH('Cyclical_after overrides'!P$1, F_Inputs_cyclical!$A$1:$BE$1, 0))="", "", INDEX(F_Inputs_cyclical!$A$1:$BE$243, MATCH('Cyclical_after overrides'!$A196, F_Inputs_cyclical!$A$1:$A$243, 0), MATCH('Cyclical_after overrides'!P$1, F_Inputs_cyclical!$A$1:$BE$1, 0))),
Cyclical_overrides!P196)</f>
        <v>0</v>
      </c>
      <c r="Q196" s="72">
        <f>IF(Cyclical_overrides!Q196 = "",
IF(INDEX(F_Inputs_cyclical!$A$1:$BE$243, MATCH('Cyclical_after overrides'!$A196, F_Inputs_cyclical!$A$1:$A$243, 0), MATCH('Cyclical_after overrides'!Q$1, F_Inputs_cyclical!$A$1:$BE$1, 0))="", "", INDEX(F_Inputs_cyclical!$A$1:$BE$243, MATCH('Cyclical_after overrides'!$A196, F_Inputs_cyclical!$A$1:$A$243, 0), MATCH('Cyclical_after overrides'!Q$1, F_Inputs_cyclical!$A$1:$BE$1, 0))),
Cyclical_overrides!Q196)</f>
        <v>8.5000000000000006E-2</v>
      </c>
      <c r="R196" s="72">
        <f>IF(Cyclical_overrides!R196 = "",
IF(INDEX(F_Inputs_cyclical!$A$1:$BE$243, MATCH('Cyclical_after overrides'!$A196, F_Inputs_cyclical!$A$1:$A$243, 0), MATCH('Cyclical_after overrides'!R$1, F_Inputs_cyclical!$A$1:$BE$1, 0))="", "", INDEX(F_Inputs_cyclical!$A$1:$BE$243, MATCH('Cyclical_after overrides'!$A196, F_Inputs_cyclical!$A$1:$A$243, 0), MATCH('Cyclical_after overrides'!R$1, F_Inputs_cyclical!$A$1:$BE$1, 0))),
Cyclical_overrides!R196)</f>
        <v>2E-3</v>
      </c>
      <c r="S196" s="72">
        <f>IF(Cyclical_overrides!S196 = "",
IF(INDEX(F_Inputs_cyclical!$A$1:$BE$243, MATCH('Cyclical_after overrides'!$A196, F_Inputs_cyclical!$A$1:$A$243, 0), MATCH('Cyclical_after overrides'!S$1, F_Inputs_cyclical!$A$1:$BE$1, 0))="", "", INDEX(F_Inputs_cyclical!$A$1:$BE$243, MATCH('Cyclical_after overrides'!$A196, F_Inputs_cyclical!$A$1:$A$243, 0), MATCH('Cyclical_after overrides'!S$1, F_Inputs_cyclical!$A$1:$BE$1, 0))),
Cyclical_overrides!S196)</f>
        <v>6.0019999999999998</v>
      </c>
      <c r="T196" s="72">
        <f>IF(Cyclical_overrides!T196 = "",
IF(INDEX(F_Inputs_cyclical!$A$1:$BE$243, MATCH('Cyclical_after overrides'!$A196, F_Inputs_cyclical!$A$1:$A$243, 0), MATCH('Cyclical_after overrides'!T$1, F_Inputs_cyclical!$A$1:$BE$1, 0))="", "", INDEX(F_Inputs_cyclical!$A$1:$BE$243, MATCH('Cyclical_after overrides'!$A196, F_Inputs_cyclical!$A$1:$A$243, 0), MATCH('Cyclical_after overrides'!T$1, F_Inputs_cyclical!$A$1:$BE$1, 0))),
Cyclical_overrides!T196)</f>
        <v>1.734</v>
      </c>
      <c r="U196" s="72">
        <f>IF(Cyclical_overrides!U196 = "",
IF(INDEX(F_Inputs_cyclical!$A$1:$BE$243, MATCH('Cyclical_after overrides'!$A196, F_Inputs_cyclical!$A$1:$A$243, 0), MATCH('Cyclical_after overrides'!U$1, F_Inputs_cyclical!$A$1:$BE$1, 0))="", "", INDEX(F_Inputs_cyclical!$A$1:$BE$243, MATCH('Cyclical_after overrides'!$A196, F_Inputs_cyclical!$A$1:$A$243, 0), MATCH('Cyclical_after overrides'!U$1, F_Inputs_cyclical!$A$1:$BE$1, 0))),
Cyclical_overrides!U196)</f>
        <v>4.4690000000000003</v>
      </c>
      <c r="V196" s="72">
        <f>IF(Cyclical_overrides!V196 = "",
IF(INDEX(F_Inputs_cyclical!$A$1:$BE$243, MATCH('Cyclical_after overrides'!$A196, F_Inputs_cyclical!$A$1:$A$243, 0), MATCH('Cyclical_after overrides'!V$1, F_Inputs_cyclical!$A$1:$BE$1, 0))="", "", INDEX(F_Inputs_cyclical!$A$1:$BE$243, MATCH('Cyclical_after overrides'!$A196, F_Inputs_cyclical!$A$1:$A$243, 0), MATCH('Cyclical_after overrides'!V$1, F_Inputs_cyclical!$A$1:$BE$1, 0))),
Cyclical_overrides!V196)</f>
        <v>201.66900000000001</v>
      </c>
      <c r="W196" s="72">
        <f>IF(Cyclical_overrides!W196 = "",
IF(INDEX(F_Inputs_cyclical!$A$1:$BE$243, MATCH('Cyclical_after overrides'!$A196, F_Inputs_cyclical!$A$1:$A$243, 0), MATCH('Cyclical_after overrides'!W$1, F_Inputs_cyclical!$A$1:$BE$1, 0))="", "", INDEX(F_Inputs_cyclical!$A$1:$BE$243, MATCH('Cyclical_after overrides'!$A196, F_Inputs_cyclical!$A$1:$A$243, 0), MATCH('Cyclical_after overrides'!W$1, F_Inputs_cyclical!$A$1:$BE$1, 0))),
Cyclical_overrides!W196)</f>
        <v>92.944999999999993</v>
      </c>
      <c r="X196" s="72" t="str">
        <f>IF(Cyclical_overrides!X196 = "",
IF(INDEX(F_Inputs_cyclical!$A$1:$BE$243, MATCH('Cyclical_after overrides'!$A196, F_Inputs_cyclical!$A$1:$A$243, 0), MATCH('Cyclical_after overrides'!X$1, F_Inputs_cyclical!$A$1:$BE$1, 0))="", "", INDEX(F_Inputs_cyclical!$A$1:$BE$243, MATCH('Cyclical_after overrides'!$A196, F_Inputs_cyclical!$A$1:$A$243, 0), MATCH('Cyclical_after overrides'!X$1, F_Inputs_cyclical!$A$1:$BE$1, 0))),
Cyclical_overrides!X196)</f>
        <v/>
      </c>
      <c r="Y196" s="72" t="str">
        <f>IF(Cyclical_overrides!Y196 = "",
IF(INDEX(F_Inputs_cyclical!$A$1:$BE$243, MATCH('Cyclical_after overrides'!$A196, F_Inputs_cyclical!$A$1:$A$243, 0), MATCH('Cyclical_after overrides'!Y$1, F_Inputs_cyclical!$A$1:$BE$1, 0))="", "", INDEX(F_Inputs_cyclical!$A$1:$BE$243, MATCH('Cyclical_after overrides'!$A196, F_Inputs_cyclical!$A$1:$A$243, 0), MATCH('Cyclical_after overrides'!Y$1, F_Inputs_cyclical!$A$1:$BE$1, 0))),
Cyclical_overrides!Y196)</f>
        <v/>
      </c>
      <c r="Z196" s="72" t="str">
        <f>IF(Cyclical_overrides!Z196 = "",
IF(INDEX(F_Inputs_cyclical!$A$1:$BE$243, MATCH('Cyclical_after overrides'!$A196, F_Inputs_cyclical!$A$1:$A$243, 0), MATCH('Cyclical_after overrides'!Z$1, F_Inputs_cyclical!$A$1:$BE$1, 0))="", "", INDEX(F_Inputs_cyclical!$A$1:$BE$243, MATCH('Cyclical_after overrides'!$A196, F_Inputs_cyclical!$A$1:$A$243, 0), MATCH('Cyclical_after overrides'!Z$1, F_Inputs_cyclical!$A$1:$BE$1, 0))),
Cyclical_overrides!Z196)</f>
        <v/>
      </c>
      <c r="AA196" s="72" t="str">
        <f>IF(Cyclical_overrides!AA196 = "",
IF(INDEX(F_Inputs_cyclical!$A$1:$BE$243, MATCH('Cyclical_after overrides'!$A196, F_Inputs_cyclical!$A$1:$A$243, 0), MATCH('Cyclical_after overrides'!AA$1, F_Inputs_cyclical!$A$1:$BE$1, 0))="", "", INDEX(F_Inputs_cyclical!$A$1:$BE$243, MATCH('Cyclical_after overrides'!$A196, F_Inputs_cyclical!$A$1:$A$243, 0), MATCH('Cyclical_after overrides'!AA$1, F_Inputs_cyclical!$A$1:$BE$1, 0))),
Cyclical_overrides!AA196)</f>
        <v/>
      </c>
      <c r="AB196" s="72" t="str">
        <f>IF(Cyclical_overrides!AB196 = "",
IF(INDEX(F_Inputs_cyclical!$A$1:$BE$243, MATCH('Cyclical_after overrides'!$A196, F_Inputs_cyclical!$A$1:$A$243, 0), MATCH('Cyclical_after overrides'!AB$1, F_Inputs_cyclical!$A$1:$BE$1, 0))="", "", INDEX(F_Inputs_cyclical!$A$1:$BE$243, MATCH('Cyclical_after overrides'!$A196, F_Inputs_cyclical!$A$1:$A$243, 0), MATCH('Cyclical_after overrides'!AB$1, F_Inputs_cyclical!$A$1:$BE$1, 0))),
Cyclical_overrides!AB196)</f>
        <v/>
      </c>
      <c r="AC196" s="72" t="str">
        <f>IF(Cyclical_overrides!AC196 = "",
IF(INDEX(F_Inputs_cyclical!$A$1:$BE$243, MATCH('Cyclical_after overrides'!$A196, F_Inputs_cyclical!$A$1:$A$243, 0), MATCH('Cyclical_after overrides'!AC$1, F_Inputs_cyclical!$A$1:$BE$1, 0))="", "", INDEX(F_Inputs_cyclical!$A$1:$BE$243, MATCH('Cyclical_after overrides'!$A196, F_Inputs_cyclical!$A$1:$A$243, 0), MATCH('Cyclical_after overrides'!AC$1, F_Inputs_cyclical!$A$1:$BE$1, 0))),
Cyclical_overrides!AC196)</f>
        <v/>
      </c>
      <c r="AD196" s="72" t="str">
        <f>IF(Cyclical_overrides!AD196 = "",
IF(INDEX(F_Inputs_cyclical!$A$1:$BE$243, MATCH('Cyclical_after overrides'!$A196, F_Inputs_cyclical!$A$1:$A$243, 0), MATCH('Cyclical_after overrides'!AD$1, F_Inputs_cyclical!$A$1:$BE$1, 0))="", "", INDEX(F_Inputs_cyclical!$A$1:$BE$243, MATCH('Cyclical_after overrides'!$A196, F_Inputs_cyclical!$A$1:$A$243, 0), MATCH('Cyclical_after overrides'!AD$1, F_Inputs_cyclical!$A$1:$BE$1, 0))),
Cyclical_overrides!AD196)</f>
        <v/>
      </c>
      <c r="AE196" s="72" t="str">
        <f>IF(Cyclical_overrides!AE196 = "",
IF(INDEX(F_Inputs_cyclical!$A$1:$BE$243, MATCH('Cyclical_after overrides'!$A196, F_Inputs_cyclical!$A$1:$A$243, 0), MATCH('Cyclical_after overrides'!AE$1, F_Inputs_cyclical!$A$1:$BE$1, 0))="", "", INDEX(F_Inputs_cyclical!$A$1:$BE$243, MATCH('Cyclical_after overrides'!$A196, F_Inputs_cyclical!$A$1:$A$243, 0), MATCH('Cyclical_after overrides'!AE$1, F_Inputs_cyclical!$A$1:$BE$1, 0))),
Cyclical_overrides!AE196)</f>
        <v/>
      </c>
      <c r="AF196" s="72" t="str">
        <f>IF(Cyclical_overrides!AF196 = "",
IF(INDEX(F_Inputs_cyclical!$A$1:$BE$243, MATCH('Cyclical_after overrides'!$A196, F_Inputs_cyclical!$A$1:$A$243, 0), MATCH('Cyclical_after overrides'!AF$1, F_Inputs_cyclical!$A$1:$BE$1, 0))="", "", INDEX(F_Inputs_cyclical!$A$1:$BE$243, MATCH('Cyclical_after overrides'!$A196, F_Inputs_cyclical!$A$1:$A$243, 0), MATCH('Cyclical_after overrides'!AF$1, F_Inputs_cyclical!$A$1:$BE$1, 0))),
Cyclical_overrides!AF196)</f>
        <v/>
      </c>
      <c r="AG196" s="72" t="str">
        <f>IF(Cyclical_overrides!AG196 = "",
IF(INDEX(F_Inputs_cyclical!$A$1:$BE$243, MATCH('Cyclical_after overrides'!$A196, F_Inputs_cyclical!$A$1:$A$243, 0), MATCH('Cyclical_after overrides'!AG$1, F_Inputs_cyclical!$A$1:$BE$1, 0))="", "", INDEX(F_Inputs_cyclical!$A$1:$BE$243, MATCH('Cyclical_after overrides'!$A196, F_Inputs_cyclical!$A$1:$A$243, 0), MATCH('Cyclical_after overrides'!AG$1, F_Inputs_cyclical!$A$1:$BE$1, 0))),
Cyclical_overrides!AG196)</f>
        <v/>
      </c>
      <c r="AH196" s="72" t="str">
        <f>IF(Cyclical_overrides!AH196 = "",
IF(INDEX(F_Inputs_cyclical!$A$1:$BE$243, MATCH('Cyclical_after overrides'!$A196, F_Inputs_cyclical!$A$1:$A$243, 0), MATCH('Cyclical_after overrides'!AH$1, F_Inputs_cyclical!$A$1:$BE$1, 0))="", "", INDEX(F_Inputs_cyclical!$A$1:$BE$243, MATCH('Cyclical_after overrides'!$A196, F_Inputs_cyclical!$A$1:$A$243, 0), MATCH('Cyclical_after overrides'!AH$1, F_Inputs_cyclical!$A$1:$BE$1, 0))),
Cyclical_overrides!AH196)</f>
        <v/>
      </c>
      <c r="AI196" s="72" t="str">
        <f>IF(Cyclical_overrides!AI196 = "",
IF(INDEX(F_Inputs_cyclical!$A$1:$BE$243, MATCH('Cyclical_after overrides'!$A196, F_Inputs_cyclical!$A$1:$A$243, 0), MATCH('Cyclical_after overrides'!AI$1, F_Inputs_cyclical!$A$1:$BE$1, 0))="", "", INDEX(F_Inputs_cyclical!$A$1:$BE$243, MATCH('Cyclical_after overrides'!$A196, F_Inputs_cyclical!$A$1:$A$243, 0), MATCH('Cyclical_after overrides'!AI$1, F_Inputs_cyclical!$A$1:$BE$1, 0))),
Cyclical_overrides!AI196)</f>
        <v/>
      </c>
      <c r="AJ196" s="72" t="str">
        <f>IF(Cyclical_overrides!AJ196 = "",
IF(INDEX(F_Inputs_cyclical!$A$1:$BE$243, MATCH('Cyclical_after overrides'!$A196, F_Inputs_cyclical!$A$1:$A$243, 0), MATCH('Cyclical_after overrides'!AJ$1, F_Inputs_cyclical!$A$1:$BE$1, 0))="", "", INDEX(F_Inputs_cyclical!$A$1:$BE$243, MATCH('Cyclical_after overrides'!$A196, F_Inputs_cyclical!$A$1:$A$243, 0), MATCH('Cyclical_after overrides'!AJ$1, F_Inputs_cyclical!$A$1:$BE$1, 0))),
Cyclical_overrides!AJ196)</f>
        <v/>
      </c>
      <c r="AK196" s="72" t="str">
        <f>IF(Cyclical_overrides!AK196 = "",
IF(INDEX(F_Inputs_cyclical!$A$1:$BE$243, MATCH('Cyclical_after overrides'!$A196, F_Inputs_cyclical!$A$1:$A$243, 0), MATCH('Cyclical_after overrides'!AK$1, F_Inputs_cyclical!$A$1:$BE$1, 0))="", "", INDEX(F_Inputs_cyclical!$A$1:$BE$243, MATCH('Cyclical_after overrides'!$A196, F_Inputs_cyclical!$A$1:$A$243, 0), MATCH('Cyclical_after overrides'!AK$1, F_Inputs_cyclical!$A$1:$BE$1, 0))),
Cyclical_overrides!AK196)</f>
        <v/>
      </c>
      <c r="AL196" s="72" t="str">
        <f>IF(Cyclical_overrides!AL196 = "",
IF(INDEX(F_Inputs_cyclical!$A$1:$BE$243, MATCH('Cyclical_after overrides'!$A196, F_Inputs_cyclical!$A$1:$A$243, 0), MATCH('Cyclical_after overrides'!AL$1, F_Inputs_cyclical!$A$1:$BE$1, 0))="", "", INDEX(F_Inputs_cyclical!$A$1:$BE$243, MATCH('Cyclical_after overrides'!$A196, F_Inputs_cyclical!$A$1:$A$243, 0), MATCH('Cyclical_after overrides'!AL$1, F_Inputs_cyclical!$A$1:$BE$1, 0))),
Cyclical_overrides!AL196)</f>
        <v/>
      </c>
      <c r="AM196" s="72">
        <f>IF(Cyclical_overrides!AM196 = "",
IF(INDEX(F_Inputs_cyclical!$A$1:$BE$243, MATCH('Cyclical_after overrides'!$A196, F_Inputs_cyclical!$A$1:$A$243, 0), MATCH('Cyclical_after overrides'!AM$1, F_Inputs_cyclical!$A$1:$BE$1, 0))="", "", INDEX(F_Inputs_cyclical!$A$1:$BE$243, MATCH('Cyclical_after overrides'!$A196, F_Inputs_cyclical!$A$1:$A$243, 0), MATCH('Cyclical_after overrides'!AM$1, F_Inputs_cyclical!$A$1:$BE$1, 0))),
Cyclical_overrides!AM196)</f>
        <v>1.6479999999999999</v>
      </c>
      <c r="AN196" s="72">
        <f>IF(Cyclical_overrides!AN196 = "",
IF(INDEX(F_Inputs_cyclical!$A$1:$BE$243, MATCH('Cyclical_after overrides'!$A196, F_Inputs_cyclical!$A$1:$A$243, 0), MATCH('Cyclical_after overrides'!AN$1, F_Inputs_cyclical!$A$1:$BE$1, 0))="", "", INDEX(F_Inputs_cyclical!$A$1:$BE$243, MATCH('Cyclical_after overrides'!$A196, F_Inputs_cyclical!$A$1:$A$243, 0), MATCH('Cyclical_after overrides'!AN$1, F_Inputs_cyclical!$A$1:$BE$1, 0))),
Cyclical_overrides!AN196)</f>
        <v>4.4690000000000003</v>
      </c>
      <c r="AO196" s="72" t="str">
        <f>IF(Cyclical_overrides!AO196 = "",
IF(INDEX(F_Inputs_cyclical!$A$1:$BE$243, MATCH('Cyclical_after overrides'!$A196, F_Inputs_cyclical!$A$1:$A$243, 0), MATCH('Cyclical_after overrides'!AO$1, F_Inputs_cyclical!$A$1:$BE$1, 0))="", "", INDEX(F_Inputs_cyclical!$A$1:$BE$243, MATCH('Cyclical_after overrides'!$A196, F_Inputs_cyclical!$A$1:$A$243, 0), MATCH('Cyclical_after overrides'!AO$1, F_Inputs_cyclical!$A$1:$BE$1, 0))),
Cyclical_overrides!AO196)</f>
        <v/>
      </c>
      <c r="AP196" s="72" t="str">
        <f>IF(Cyclical_overrides!AP196 = "",
IF(INDEX(F_Inputs_cyclical!$A$1:$BE$243, MATCH('Cyclical_after overrides'!$A196, F_Inputs_cyclical!$A$1:$A$243, 0), MATCH('Cyclical_after overrides'!AP$1, F_Inputs_cyclical!$A$1:$BE$1, 0))="", "", INDEX(F_Inputs_cyclical!$A$1:$BE$243, MATCH('Cyclical_after overrides'!$A196, F_Inputs_cyclical!$A$1:$A$243, 0), MATCH('Cyclical_after overrides'!AP$1, F_Inputs_cyclical!$A$1:$BE$1, 0))),
Cyclical_overrides!AP196)</f>
        <v/>
      </c>
      <c r="AQ196" s="72">
        <f>IF(Cyclical_overrides!AQ196 = "",
IF(INDEX(F_Inputs_cyclical!$A$1:$BE$243, MATCH('Cyclical_after overrides'!$A196, F_Inputs_cyclical!$A$1:$A$243, 0), MATCH('Cyclical_after overrides'!AQ$1, F_Inputs_cyclical!$A$1:$BE$1, 0))="", "", INDEX(F_Inputs_cyclical!$A$1:$BE$243, MATCH('Cyclical_after overrides'!$A196, F_Inputs_cyclical!$A$1:$A$243, 0), MATCH('Cyclical_after overrides'!AQ$1, F_Inputs_cyclical!$A$1:$BE$1, 0))),
Cyclical_overrides!AQ196)</f>
        <v>8.6999999999999994E-2</v>
      </c>
      <c r="AR196" s="72">
        <f>IF(Cyclical_overrides!AR196 = "",
IF(INDEX(F_Inputs_cyclical!$A$1:$BE$243, MATCH('Cyclical_after overrides'!$A196, F_Inputs_cyclical!$A$1:$A$243, 0), MATCH('Cyclical_after overrides'!AR$1, F_Inputs_cyclical!$A$1:$BE$1, 0))="", "", INDEX(F_Inputs_cyclical!$A$1:$BE$243, MATCH('Cyclical_after overrides'!$A196, F_Inputs_cyclical!$A$1:$A$243, 0), MATCH('Cyclical_after overrides'!AR$1, F_Inputs_cyclical!$A$1:$BE$1, 0))),
Cyclical_overrides!AR196)</f>
        <v>0</v>
      </c>
      <c r="AS196" s="72">
        <f>IF(Cyclical_overrides!AS196 = "",
IF(INDEX(F_Inputs_cyclical!$A$1:$BE$243, MATCH('Cyclical_after overrides'!$A196, F_Inputs_cyclical!$A$1:$A$243, 0), MATCH('Cyclical_after overrides'!AS$1, F_Inputs_cyclical!$A$1:$BE$1, 0))="", "", INDEX(F_Inputs_cyclical!$A$1:$BE$243, MATCH('Cyclical_after overrides'!$A196, F_Inputs_cyclical!$A$1:$A$243, 0), MATCH('Cyclical_after overrides'!AS$1, F_Inputs_cyclical!$A$1:$BE$1, 0))),
Cyclical_overrides!AS196)</f>
        <v>-8.2000000000000003E-2</v>
      </c>
      <c r="AT196" s="72">
        <f>IF(Cyclical_overrides!AT196 = "",
IF(INDEX(F_Inputs_cyclical!$A$1:$BE$243, MATCH('Cyclical_after overrides'!$A196, F_Inputs_cyclical!$A$1:$A$243, 0), MATCH('Cyclical_after overrides'!AT$1, F_Inputs_cyclical!$A$1:$BE$1, 0))="", "", INDEX(F_Inputs_cyclical!$A$1:$BE$243, MATCH('Cyclical_after overrides'!$A196, F_Inputs_cyclical!$A$1:$A$243, 0), MATCH('Cyclical_after overrides'!AT$1, F_Inputs_cyclical!$A$1:$BE$1, 0))),
Cyclical_overrides!AT196)</f>
        <v>0</v>
      </c>
      <c r="AU196" s="72">
        <f>IF(Cyclical_overrides!AU196 = "",
IF(INDEX(F_Inputs_cyclical!$A$1:$BE$243, MATCH('Cyclical_after overrides'!$A196, F_Inputs_cyclical!$A$1:$A$243, 0), MATCH('Cyclical_after overrides'!AU$1, F_Inputs_cyclical!$A$1:$BE$1, 0))="", "", INDEX(F_Inputs_cyclical!$A$1:$BE$243, MATCH('Cyclical_after overrides'!$A196, F_Inputs_cyclical!$A$1:$A$243, 0), MATCH('Cyclical_after overrides'!AU$1, F_Inputs_cyclical!$A$1:$BE$1, 0))),
Cyclical_overrides!AU196)</f>
        <v>9.0999999999999998E-2</v>
      </c>
      <c r="AV196" s="72" t="str">
        <f>IF(Cyclical_overrides!AV196 = "",
IF(INDEX(F_Inputs_cyclical!$A$1:$BE$243, MATCH('Cyclical_after overrides'!$A196, F_Inputs_cyclical!$A$1:$A$243, 0), MATCH('Cyclical_after overrides'!AV$1, F_Inputs_cyclical!$A$1:$BE$1, 0))="", "", INDEX(F_Inputs_cyclical!$A$1:$BE$243, MATCH('Cyclical_after overrides'!$A196, F_Inputs_cyclical!$A$1:$A$243, 0), MATCH('Cyclical_after overrides'!AV$1, F_Inputs_cyclical!$A$1:$BE$1, 0))),
Cyclical_overrides!AV196)</f>
        <v/>
      </c>
      <c r="AW196" s="72">
        <f>IF(Cyclical_overrides!AW196 = "",
IF(INDEX(F_Inputs_cyclical!$A$1:$BE$243, MATCH('Cyclical_after overrides'!$A196, F_Inputs_cyclical!$A$1:$A$243, 0), MATCH('Cyclical_after overrides'!AW$1, F_Inputs_cyclical!$A$1:$BE$1, 0))="", "", INDEX(F_Inputs_cyclical!$A$1:$BE$243, MATCH('Cyclical_after overrides'!$A196, F_Inputs_cyclical!$A$1:$A$243, 0), MATCH('Cyclical_after overrides'!AW$1, F_Inputs_cyclical!$A$1:$BE$1, 0))),
Cyclical_overrides!AW196)</f>
        <v>1.1560444722831191</v>
      </c>
      <c r="AX196" s="72">
        <f>IF(Cyclical_overrides!AX196 = "",
IF(INDEX(F_Inputs_cyclical!$A$1:$BE$243, MATCH('Cyclical_after overrides'!$A196, F_Inputs_cyclical!$A$1:$A$243, 0), MATCH('Cyclical_after overrides'!AX$1, F_Inputs_cyclical!$A$1:$BE$1, 0))="", "", INDEX(F_Inputs_cyclical!$A$1:$BE$243, MATCH('Cyclical_after overrides'!$A196, F_Inputs_cyclical!$A$1:$A$243, 0), MATCH('Cyclical_after overrides'!AX$1, F_Inputs_cyclical!$A$1:$BE$1, 0))),
Cyclical_overrides!AX196)</f>
        <v>24.224364324706425</v>
      </c>
      <c r="AY196" s="72">
        <f>IF(Cyclical_overrides!AY196 = "",
IF(INDEX(F_Inputs_cyclical!$A$1:$BE$243, MATCH('Cyclical_after overrides'!$A196, F_Inputs_cyclical!$A$1:$A$243, 0), MATCH('Cyclical_after overrides'!AY$1, F_Inputs_cyclical!$A$1:$BE$1, 0))="", "", INDEX(F_Inputs_cyclical!$A$1:$BE$243, MATCH('Cyclical_after overrides'!$A196, F_Inputs_cyclical!$A$1:$A$243, 0), MATCH('Cyclical_after overrides'!AY$1, F_Inputs_cyclical!$A$1:$BE$1, 0))),
Cyclical_overrides!AY196)</f>
        <v>139.20237749942319</v>
      </c>
      <c r="AZ196" s="72">
        <f>IF(Cyclical_overrides!AZ196 = "",
IF(INDEX(F_Inputs_cyclical!$A$1:$BE$243, MATCH('Cyclical_after overrides'!$A196, F_Inputs_cyclical!$A$1:$A$243, 0), MATCH('Cyclical_after overrides'!AZ$1, F_Inputs_cyclical!$A$1:$BE$1, 0))="", "", INDEX(F_Inputs_cyclical!$A$1:$BE$243, MATCH('Cyclical_after overrides'!$A196, F_Inputs_cyclical!$A$1:$A$243, 0), MATCH('Cyclical_after overrides'!AZ$1, F_Inputs_cyclical!$A$1:$BE$1, 0))),
Cyclical_overrides!AZ196)</f>
        <v>1.9308237471594238</v>
      </c>
      <c r="BA196" s="72">
        <f>IF(Cyclical_overrides!BA196 = "",
IF(INDEX(F_Inputs_cyclical!$A$1:$BE$243, MATCH('Cyclical_after overrides'!$A196, F_Inputs_cyclical!$A$1:$A$243, 0), MATCH('Cyclical_after overrides'!BA$1, F_Inputs_cyclical!$A$1:$BE$1, 0))="", "", INDEX(F_Inputs_cyclical!$A$1:$BE$243, MATCH('Cyclical_after overrides'!$A196, F_Inputs_cyclical!$A$1:$A$243, 0), MATCH('Cyclical_after overrides'!BA$1, F_Inputs_cyclical!$A$1:$BE$1, 0))),
Cyclical_overrides!BA196)</f>
        <v>11.679110627598293</v>
      </c>
      <c r="BB196" s="72">
        <f>IF(Cyclical_overrides!BB196 = "",
IF(INDEX(F_Inputs_cyclical!$A$1:$BE$243, MATCH('Cyclical_after overrides'!$A196, F_Inputs_cyclical!$A$1:$A$243, 0), MATCH('Cyclical_after overrides'!BB$1, F_Inputs_cyclical!$A$1:$BE$1, 0))="", "", INDEX(F_Inputs_cyclical!$A$1:$BE$243, MATCH('Cyclical_after overrides'!$A196, F_Inputs_cyclical!$A$1:$A$243, 0), MATCH('Cyclical_after overrides'!BB$1, F_Inputs_cyclical!$A$1:$BE$1, 0))),
Cyclical_overrides!BB196)</f>
        <v>10.459688655924952</v>
      </c>
      <c r="BC196" s="72">
        <f>IF(Cyclical_overrides!BC196 = "",
IF(INDEX(F_Inputs_cyclical!$A$1:$BE$243, MATCH('Cyclical_after overrides'!$A196, F_Inputs_cyclical!$A$1:$A$243, 0), MATCH('Cyclical_after overrides'!BC$1, F_Inputs_cyclical!$A$1:$BE$1, 0))="", "", INDEX(F_Inputs_cyclical!$A$1:$BE$243, MATCH('Cyclical_after overrides'!$A196, F_Inputs_cyclical!$A$1:$A$243, 0), MATCH('Cyclical_after overrides'!BC$1, F_Inputs_cyclical!$A$1:$BE$1, 0))),
Cyclical_overrides!BC196)</f>
        <v>14.565481934840271</v>
      </c>
      <c r="BD196" s="72">
        <f>IF(Cyclical_overrides!BD196 = "",
IF(INDEX(F_Inputs_cyclical!$A$1:$BE$243, MATCH('Cyclical_after overrides'!$A196, F_Inputs_cyclical!$A$1:$A$243, 0), MATCH('Cyclical_after overrides'!BD$1, F_Inputs_cyclical!$A$1:$BE$1, 0))="", "", INDEX(F_Inputs_cyclical!$A$1:$BE$243, MATCH('Cyclical_after overrides'!$A196, F_Inputs_cyclical!$A$1:$A$243, 0), MATCH('Cyclical_after overrides'!BD$1, F_Inputs_cyclical!$A$1:$BE$1, 0))),
Cyclical_overrides!BD196)</f>
        <v>30.826000000000001</v>
      </c>
      <c r="BE196" s="194"/>
    </row>
    <row r="197" spans="1:57" x14ac:dyDescent="0.4">
      <c r="A197" s="63" t="str">
        <f t="shared" ref="A197:A245" si="3">B197&amp;RIGHT(C197,2)</f>
        <v>PRT20</v>
      </c>
      <c r="B197" s="63" t="s">
        <v>457</v>
      </c>
      <c r="C197" s="63" t="s">
        <v>255</v>
      </c>
      <c r="D197" s="72">
        <f>IF(Cyclical_overrides!D197 = "",
IF(INDEX(F_Inputs_cyclical!$A$1:$BE$243, MATCH('Cyclical_after overrides'!$A197, F_Inputs_cyclical!$A$1:$A$243, 0), MATCH('Cyclical_after overrides'!D$1, F_Inputs_cyclical!$A$1:$BE$1, 0))="", "", INDEX(F_Inputs_cyclical!$A$1:$BE$243, MATCH('Cyclical_after overrides'!$A197, F_Inputs_cyclical!$A$1:$A$243, 0), MATCH('Cyclical_after overrides'!D$1, F_Inputs_cyclical!$A$1:$BE$1, 0))),
Cyclical_overrides!D197)</f>
        <v>1.9670000000000001</v>
      </c>
      <c r="E197" s="72">
        <f>IF(Cyclical_overrides!E197 = "",
IF(INDEX(F_Inputs_cyclical!$A$1:$BE$243, MATCH('Cyclical_after overrides'!$A197, F_Inputs_cyclical!$A$1:$A$243, 0), MATCH('Cyclical_after overrides'!E$1, F_Inputs_cyclical!$A$1:$BE$1, 0))="", "", INDEX(F_Inputs_cyclical!$A$1:$BE$243, MATCH('Cyclical_after overrides'!$A197, F_Inputs_cyclical!$A$1:$A$243, 0), MATCH('Cyclical_after overrides'!E$1, F_Inputs_cyclical!$A$1:$BE$1, 0))),
Cyclical_overrides!E197)</f>
        <v>0.36199999999999999</v>
      </c>
      <c r="F197" s="72">
        <f>IF(Cyclical_overrides!F197 = "",
IF(INDEX(F_Inputs_cyclical!$A$1:$BE$243, MATCH('Cyclical_after overrides'!$A197, F_Inputs_cyclical!$A$1:$A$243, 0), MATCH('Cyclical_after overrides'!F$1, F_Inputs_cyclical!$A$1:$BE$1, 0))="", "", INDEX(F_Inputs_cyclical!$A$1:$BE$243, MATCH('Cyclical_after overrides'!$A197, F_Inputs_cyclical!$A$1:$A$243, 0), MATCH('Cyclical_after overrides'!F$1, F_Inputs_cyclical!$A$1:$BE$1, 0))),
Cyclical_overrides!F197)</f>
        <v>2.0249999999999999</v>
      </c>
      <c r="G197" s="72">
        <f>IF(Cyclical_overrides!G197 = "",
IF(INDEX(F_Inputs_cyclical!$A$1:$BE$243, MATCH('Cyclical_after overrides'!$A197, F_Inputs_cyclical!$A$1:$A$243, 0), MATCH('Cyclical_after overrides'!G$1, F_Inputs_cyclical!$A$1:$BE$1, 0))="", "", INDEX(F_Inputs_cyclical!$A$1:$BE$243, MATCH('Cyclical_after overrides'!$A197, F_Inputs_cyclical!$A$1:$A$243, 0), MATCH('Cyclical_after overrides'!G$1, F_Inputs_cyclical!$A$1:$BE$1, 0))),
Cyclical_overrides!G197)</f>
        <v>0.17799999999999999</v>
      </c>
      <c r="H197" s="72" t="str">
        <f>IF(Cyclical_overrides!H197 = "",
IF(INDEX(F_Inputs_cyclical!$A$1:$BE$243, MATCH('Cyclical_after overrides'!$A197, F_Inputs_cyclical!$A$1:$A$243, 0), MATCH('Cyclical_after overrides'!H$1, F_Inputs_cyclical!$A$1:$BE$1, 0))="", "", INDEX(F_Inputs_cyclical!$A$1:$BE$243, MATCH('Cyclical_after overrides'!$A197, F_Inputs_cyclical!$A$1:$A$243, 0), MATCH('Cyclical_after overrides'!H$1, F_Inputs_cyclical!$A$1:$BE$1, 0))),
Cyclical_overrides!H197)</f>
        <v/>
      </c>
      <c r="I197" s="72">
        <f>IF(Cyclical_overrides!I197 = "",
IF(INDEX(F_Inputs_cyclical!$A$1:$BE$243, MATCH('Cyclical_after overrides'!$A197, F_Inputs_cyclical!$A$1:$A$243, 0), MATCH('Cyclical_after overrides'!I$1, F_Inputs_cyclical!$A$1:$BE$1, 0))="", "", INDEX(F_Inputs_cyclical!$A$1:$BE$243, MATCH('Cyclical_after overrides'!$A197, F_Inputs_cyclical!$A$1:$A$243, 0), MATCH('Cyclical_after overrides'!I$1, F_Inputs_cyclical!$A$1:$BE$1, 0))),
Cyclical_overrides!I197)</f>
        <v>0</v>
      </c>
      <c r="J197" s="72">
        <f>IF(Cyclical_overrides!J197 = "",
IF(INDEX(F_Inputs_cyclical!$A$1:$BE$243, MATCH('Cyclical_after overrides'!$A197, F_Inputs_cyclical!$A$1:$A$243, 0), MATCH('Cyclical_after overrides'!J$1, F_Inputs_cyclical!$A$1:$BE$1, 0))="", "", INDEX(F_Inputs_cyclical!$A$1:$BE$243, MATCH('Cyclical_after overrides'!$A197, F_Inputs_cyclical!$A$1:$A$243, 0), MATCH('Cyclical_after overrides'!J$1, F_Inputs_cyclical!$A$1:$BE$1, 0))),
Cyclical_overrides!J197)</f>
        <v>4.6580000000000004</v>
      </c>
      <c r="K197" s="72">
        <f>IF(Cyclical_overrides!K197 = "",
IF(INDEX(F_Inputs_cyclical!$A$1:$BE$243, MATCH('Cyclical_after overrides'!$A197, F_Inputs_cyclical!$A$1:$A$243, 0), MATCH('Cyclical_after overrides'!K$1, F_Inputs_cyclical!$A$1:$BE$1, 0))="", "", INDEX(F_Inputs_cyclical!$A$1:$BE$243, MATCH('Cyclical_after overrides'!$A197, F_Inputs_cyclical!$A$1:$A$243, 0), MATCH('Cyclical_after overrides'!K$1, F_Inputs_cyclical!$A$1:$BE$1, 0))),
Cyclical_overrides!K197)</f>
        <v>1.33</v>
      </c>
      <c r="L197" s="72" t="str">
        <f>IF(Cyclical_overrides!L197 = "",
IF(INDEX(F_Inputs_cyclical!$A$1:$BE$243, MATCH('Cyclical_after overrides'!$A197, F_Inputs_cyclical!$A$1:$A$243, 0), MATCH('Cyclical_after overrides'!L$1, F_Inputs_cyclical!$A$1:$BE$1, 0))="", "", INDEX(F_Inputs_cyclical!$A$1:$BE$243, MATCH('Cyclical_after overrides'!$A197, F_Inputs_cyclical!$A$1:$A$243, 0), MATCH('Cyclical_after overrides'!L$1, F_Inputs_cyclical!$A$1:$BE$1, 0))),
Cyclical_overrides!L197)</f>
        <v/>
      </c>
      <c r="M197" s="72" t="str">
        <f>IF(Cyclical_overrides!M197 = "",
IF(INDEX(F_Inputs_cyclical!$A$1:$BE$243, MATCH('Cyclical_after overrides'!$A197, F_Inputs_cyclical!$A$1:$A$243, 0), MATCH('Cyclical_after overrides'!M$1, F_Inputs_cyclical!$A$1:$BE$1, 0))="", "", INDEX(F_Inputs_cyclical!$A$1:$BE$243, MATCH('Cyclical_after overrides'!$A197, F_Inputs_cyclical!$A$1:$A$243, 0), MATCH('Cyclical_after overrides'!M$1, F_Inputs_cyclical!$A$1:$BE$1, 0))),
Cyclical_overrides!M197)</f>
        <v/>
      </c>
      <c r="N197" s="72" t="str">
        <f>IF(Cyclical_overrides!N197 = "",
IF(INDEX(F_Inputs_cyclical!$A$1:$BE$243, MATCH('Cyclical_after overrides'!$A197, F_Inputs_cyclical!$A$1:$A$243, 0), MATCH('Cyclical_after overrides'!N$1, F_Inputs_cyclical!$A$1:$BE$1, 0))="", "", INDEX(F_Inputs_cyclical!$A$1:$BE$243, MATCH('Cyclical_after overrides'!$A197, F_Inputs_cyclical!$A$1:$A$243, 0), MATCH('Cyclical_after overrides'!N$1, F_Inputs_cyclical!$A$1:$BE$1, 0))),
Cyclical_overrides!N197)</f>
        <v/>
      </c>
      <c r="O197" s="72">
        <f>IF(Cyclical_overrides!O197 = "",
IF(INDEX(F_Inputs_cyclical!$A$1:$BE$243, MATCH('Cyclical_after overrides'!$A197, F_Inputs_cyclical!$A$1:$A$243, 0), MATCH('Cyclical_after overrides'!O$1, F_Inputs_cyclical!$A$1:$BE$1, 0))="", "", INDEX(F_Inputs_cyclical!$A$1:$BE$243, MATCH('Cyclical_after overrides'!$A197, F_Inputs_cyclical!$A$1:$A$243, 0), MATCH('Cyclical_after overrides'!O$1, F_Inputs_cyclical!$A$1:$BE$1, 0))),
Cyclical_overrides!O197)</f>
        <v>0</v>
      </c>
      <c r="P197" s="72">
        <f>IF(Cyclical_overrides!P197 = "",
IF(INDEX(F_Inputs_cyclical!$A$1:$BE$243, MATCH('Cyclical_after overrides'!$A197, F_Inputs_cyclical!$A$1:$A$243, 0), MATCH('Cyclical_after overrides'!P$1, F_Inputs_cyclical!$A$1:$BE$1, 0))="", "", INDEX(F_Inputs_cyclical!$A$1:$BE$243, MATCH('Cyclical_after overrides'!$A197, F_Inputs_cyclical!$A$1:$A$243, 0), MATCH('Cyclical_after overrides'!P$1, F_Inputs_cyclical!$A$1:$BE$1, 0))),
Cyclical_overrides!P197)</f>
        <v>4.0000000000000001E-3</v>
      </c>
      <c r="Q197" s="72">
        <f>IF(Cyclical_overrides!Q197 = "",
IF(INDEX(F_Inputs_cyclical!$A$1:$BE$243, MATCH('Cyclical_after overrides'!$A197, F_Inputs_cyclical!$A$1:$A$243, 0), MATCH('Cyclical_after overrides'!Q$1, F_Inputs_cyclical!$A$1:$BE$1, 0))="", "", INDEX(F_Inputs_cyclical!$A$1:$BE$243, MATCH('Cyclical_after overrides'!$A197, F_Inputs_cyclical!$A$1:$A$243, 0), MATCH('Cyclical_after overrides'!Q$1, F_Inputs_cyclical!$A$1:$BE$1, 0))),
Cyclical_overrides!Q197)</f>
        <v>4.2000000000000003E-2</v>
      </c>
      <c r="R197" s="72">
        <f>IF(Cyclical_overrides!R197 = "",
IF(INDEX(F_Inputs_cyclical!$A$1:$BE$243, MATCH('Cyclical_after overrides'!$A197, F_Inputs_cyclical!$A$1:$A$243, 0), MATCH('Cyclical_after overrides'!R$1, F_Inputs_cyclical!$A$1:$BE$1, 0))="", "", INDEX(F_Inputs_cyclical!$A$1:$BE$243, MATCH('Cyclical_after overrides'!$A197, F_Inputs_cyclical!$A$1:$A$243, 0), MATCH('Cyclical_after overrides'!R$1, F_Inputs_cyclical!$A$1:$BE$1, 0))),
Cyclical_overrides!R197)</f>
        <v>4.3999999999999997E-2</v>
      </c>
      <c r="S197" s="72">
        <f>IF(Cyclical_overrides!S197 = "",
IF(INDEX(F_Inputs_cyclical!$A$1:$BE$243, MATCH('Cyclical_after overrides'!$A197, F_Inputs_cyclical!$A$1:$A$243, 0), MATCH('Cyclical_after overrides'!S$1, F_Inputs_cyclical!$A$1:$BE$1, 0))="", "", INDEX(F_Inputs_cyclical!$A$1:$BE$243, MATCH('Cyclical_after overrides'!$A197, F_Inputs_cyclical!$A$1:$A$243, 0), MATCH('Cyclical_after overrides'!S$1, F_Inputs_cyclical!$A$1:$BE$1, 0))),
Cyclical_overrides!S197)</f>
        <v>5.7889999999999997</v>
      </c>
      <c r="T197" s="72">
        <f>IF(Cyclical_overrides!T197 = "",
IF(INDEX(F_Inputs_cyclical!$A$1:$BE$243, MATCH('Cyclical_after overrides'!$A197, F_Inputs_cyclical!$A$1:$A$243, 0), MATCH('Cyclical_after overrides'!T$1, F_Inputs_cyclical!$A$1:$BE$1, 0))="", "", INDEX(F_Inputs_cyclical!$A$1:$BE$243, MATCH('Cyclical_after overrides'!$A197, F_Inputs_cyclical!$A$1:$A$243, 0), MATCH('Cyclical_after overrides'!T$1, F_Inputs_cyclical!$A$1:$BE$1, 0))),
Cyclical_overrides!T197)</f>
        <v>2.0019999999999998</v>
      </c>
      <c r="U197" s="72">
        <f>IF(Cyclical_overrides!U197 = "",
IF(INDEX(F_Inputs_cyclical!$A$1:$BE$243, MATCH('Cyclical_after overrides'!$A197, F_Inputs_cyclical!$A$1:$A$243, 0), MATCH('Cyclical_after overrides'!U$1, F_Inputs_cyclical!$A$1:$BE$1, 0))="", "", INDEX(F_Inputs_cyclical!$A$1:$BE$243, MATCH('Cyclical_after overrides'!$A197, F_Inputs_cyclical!$A$1:$A$243, 0), MATCH('Cyclical_after overrides'!U$1, F_Inputs_cyclical!$A$1:$BE$1, 0))),
Cyclical_overrides!U197)</f>
        <v>4.5679999999999996</v>
      </c>
      <c r="V197" s="72">
        <f>IF(Cyclical_overrides!V197 = "",
IF(INDEX(F_Inputs_cyclical!$A$1:$BE$243, MATCH('Cyclical_after overrides'!$A197, F_Inputs_cyclical!$A$1:$A$243, 0), MATCH('Cyclical_after overrides'!V$1, F_Inputs_cyclical!$A$1:$BE$1, 0))="", "", INDEX(F_Inputs_cyclical!$A$1:$BE$243, MATCH('Cyclical_after overrides'!$A197, F_Inputs_cyclical!$A$1:$A$243, 0), MATCH('Cyclical_after overrides'!V$1, F_Inputs_cyclical!$A$1:$BE$1, 0))),
Cyclical_overrides!V197)</f>
        <v>200.25</v>
      </c>
      <c r="W197" s="72">
        <f>IF(Cyclical_overrides!W197 = "",
IF(INDEX(F_Inputs_cyclical!$A$1:$BE$243, MATCH('Cyclical_after overrides'!$A197, F_Inputs_cyclical!$A$1:$A$243, 0), MATCH('Cyclical_after overrides'!W$1, F_Inputs_cyclical!$A$1:$BE$1, 0))="", "", INDEX(F_Inputs_cyclical!$A$1:$BE$243, MATCH('Cyclical_after overrides'!$A197, F_Inputs_cyclical!$A$1:$A$243, 0), MATCH('Cyclical_after overrides'!W$1, F_Inputs_cyclical!$A$1:$BE$1, 0))),
Cyclical_overrides!W197)</f>
        <v>96.361999999999995</v>
      </c>
      <c r="X197" s="72" t="str">
        <f>IF(Cyclical_overrides!X197 = "",
IF(INDEX(F_Inputs_cyclical!$A$1:$BE$243, MATCH('Cyclical_after overrides'!$A197, F_Inputs_cyclical!$A$1:$A$243, 0), MATCH('Cyclical_after overrides'!X$1, F_Inputs_cyclical!$A$1:$BE$1, 0))="", "", INDEX(F_Inputs_cyclical!$A$1:$BE$243, MATCH('Cyclical_after overrides'!$A197, F_Inputs_cyclical!$A$1:$A$243, 0), MATCH('Cyclical_after overrides'!X$1, F_Inputs_cyclical!$A$1:$BE$1, 0))),
Cyclical_overrides!X197)</f>
        <v/>
      </c>
      <c r="Y197" s="72" t="str">
        <f>IF(Cyclical_overrides!Y197 = "",
IF(INDEX(F_Inputs_cyclical!$A$1:$BE$243, MATCH('Cyclical_after overrides'!$A197, F_Inputs_cyclical!$A$1:$A$243, 0), MATCH('Cyclical_after overrides'!Y$1, F_Inputs_cyclical!$A$1:$BE$1, 0))="", "", INDEX(F_Inputs_cyclical!$A$1:$BE$243, MATCH('Cyclical_after overrides'!$A197, F_Inputs_cyclical!$A$1:$A$243, 0), MATCH('Cyclical_after overrides'!Y$1, F_Inputs_cyclical!$A$1:$BE$1, 0))),
Cyclical_overrides!Y197)</f>
        <v/>
      </c>
      <c r="Z197" s="72" t="str">
        <f>IF(Cyclical_overrides!Z197 = "",
IF(INDEX(F_Inputs_cyclical!$A$1:$BE$243, MATCH('Cyclical_after overrides'!$A197, F_Inputs_cyclical!$A$1:$A$243, 0), MATCH('Cyclical_after overrides'!Z$1, F_Inputs_cyclical!$A$1:$BE$1, 0))="", "", INDEX(F_Inputs_cyclical!$A$1:$BE$243, MATCH('Cyclical_after overrides'!$A197, F_Inputs_cyclical!$A$1:$A$243, 0), MATCH('Cyclical_after overrides'!Z$1, F_Inputs_cyclical!$A$1:$BE$1, 0))),
Cyclical_overrides!Z197)</f>
        <v/>
      </c>
      <c r="AA197" s="72" t="str">
        <f>IF(Cyclical_overrides!AA197 = "",
IF(INDEX(F_Inputs_cyclical!$A$1:$BE$243, MATCH('Cyclical_after overrides'!$A197, F_Inputs_cyclical!$A$1:$A$243, 0), MATCH('Cyclical_after overrides'!AA$1, F_Inputs_cyclical!$A$1:$BE$1, 0))="", "", INDEX(F_Inputs_cyclical!$A$1:$BE$243, MATCH('Cyclical_after overrides'!$A197, F_Inputs_cyclical!$A$1:$A$243, 0), MATCH('Cyclical_after overrides'!AA$1, F_Inputs_cyclical!$A$1:$BE$1, 0))),
Cyclical_overrides!AA197)</f>
        <v/>
      </c>
      <c r="AB197" s="72" t="str">
        <f>IF(Cyclical_overrides!AB197 = "",
IF(INDEX(F_Inputs_cyclical!$A$1:$BE$243, MATCH('Cyclical_after overrides'!$A197, F_Inputs_cyclical!$A$1:$A$243, 0), MATCH('Cyclical_after overrides'!AB$1, F_Inputs_cyclical!$A$1:$BE$1, 0))="", "", INDEX(F_Inputs_cyclical!$A$1:$BE$243, MATCH('Cyclical_after overrides'!$A197, F_Inputs_cyclical!$A$1:$A$243, 0), MATCH('Cyclical_after overrides'!AB$1, F_Inputs_cyclical!$A$1:$BE$1, 0))),
Cyclical_overrides!AB197)</f>
        <v/>
      </c>
      <c r="AC197" s="72" t="str">
        <f>IF(Cyclical_overrides!AC197 = "",
IF(INDEX(F_Inputs_cyclical!$A$1:$BE$243, MATCH('Cyclical_after overrides'!$A197, F_Inputs_cyclical!$A$1:$A$243, 0), MATCH('Cyclical_after overrides'!AC$1, F_Inputs_cyclical!$A$1:$BE$1, 0))="", "", INDEX(F_Inputs_cyclical!$A$1:$BE$243, MATCH('Cyclical_after overrides'!$A197, F_Inputs_cyclical!$A$1:$A$243, 0), MATCH('Cyclical_after overrides'!AC$1, F_Inputs_cyclical!$A$1:$BE$1, 0))),
Cyclical_overrides!AC197)</f>
        <v/>
      </c>
      <c r="AD197" s="72" t="str">
        <f>IF(Cyclical_overrides!AD197 = "",
IF(INDEX(F_Inputs_cyclical!$A$1:$BE$243, MATCH('Cyclical_after overrides'!$A197, F_Inputs_cyclical!$A$1:$A$243, 0), MATCH('Cyclical_after overrides'!AD$1, F_Inputs_cyclical!$A$1:$BE$1, 0))="", "", INDEX(F_Inputs_cyclical!$A$1:$BE$243, MATCH('Cyclical_after overrides'!$A197, F_Inputs_cyclical!$A$1:$A$243, 0), MATCH('Cyclical_after overrides'!AD$1, F_Inputs_cyclical!$A$1:$BE$1, 0))),
Cyclical_overrides!AD197)</f>
        <v/>
      </c>
      <c r="AE197" s="72" t="str">
        <f>IF(Cyclical_overrides!AE197 = "",
IF(INDEX(F_Inputs_cyclical!$A$1:$BE$243, MATCH('Cyclical_after overrides'!$A197, F_Inputs_cyclical!$A$1:$A$243, 0), MATCH('Cyclical_after overrides'!AE$1, F_Inputs_cyclical!$A$1:$BE$1, 0))="", "", INDEX(F_Inputs_cyclical!$A$1:$BE$243, MATCH('Cyclical_after overrides'!$A197, F_Inputs_cyclical!$A$1:$A$243, 0), MATCH('Cyclical_after overrides'!AE$1, F_Inputs_cyclical!$A$1:$BE$1, 0))),
Cyclical_overrides!AE197)</f>
        <v/>
      </c>
      <c r="AF197" s="72" t="str">
        <f>IF(Cyclical_overrides!AF197 = "",
IF(INDEX(F_Inputs_cyclical!$A$1:$BE$243, MATCH('Cyclical_after overrides'!$A197, F_Inputs_cyclical!$A$1:$A$243, 0), MATCH('Cyclical_after overrides'!AF$1, F_Inputs_cyclical!$A$1:$BE$1, 0))="", "", INDEX(F_Inputs_cyclical!$A$1:$BE$243, MATCH('Cyclical_after overrides'!$A197, F_Inputs_cyclical!$A$1:$A$243, 0), MATCH('Cyclical_after overrides'!AF$1, F_Inputs_cyclical!$A$1:$BE$1, 0))),
Cyclical_overrides!AF197)</f>
        <v/>
      </c>
      <c r="AG197" s="72" t="str">
        <f>IF(Cyclical_overrides!AG197 = "",
IF(INDEX(F_Inputs_cyclical!$A$1:$BE$243, MATCH('Cyclical_after overrides'!$A197, F_Inputs_cyclical!$A$1:$A$243, 0), MATCH('Cyclical_after overrides'!AG$1, F_Inputs_cyclical!$A$1:$BE$1, 0))="", "", INDEX(F_Inputs_cyclical!$A$1:$BE$243, MATCH('Cyclical_after overrides'!$A197, F_Inputs_cyclical!$A$1:$A$243, 0), MATCH('Cyclical_after overrides'!AG$1, F_Inputs_cyclical!$A$1:$BE$1, 0))),
Cyclical_overrides!AG197)</f>
        <v/>
      </c>
      <c r="AH197" s="72" t="str">
        <f>IF(Cyclical_overrides!AH197 = "",
IF(INDEX(F_Inputs_cyclical!$A$1:$BE$243, MATCH('Cyclical_after overrides'!$A197, F_Inputs_cyclical!$A$1:$A$243, 0), MATCH('Cyclical_after overrides'!AH$1, F_Inputs_cyclical!$A$1:$BE$1, 0))="", "", INDEX(F_Inputs_cyclical!$A$1:$BE$243, MATCH('Cyclical_after overrides'!$A197, F_Inputs_cyclical!$A$1:$A$243, 0), MATCH('Cyclical_after overrides'!AH$1, F_Inputs_cyclical!$A$1:$BE$1, 0))),
Cyclical_overrides!AH197)</f>
        <v/>
      </c>
      <c r="AI197" s="72" t="str">
        <f>IF(Cyclical_overrides!AI197 = "",
IF(INDEX(F_Inputs_cyclical!$A$1:$BE$243, MATCH('Cyclical_after overrides'!$A197, F_Inputs_cyclical!$A$1:$A$243, 0), MATCH('Cyclical_after overrides'!AI$1, F_Inputs_cyclical!$A$1:$BE$1, 0))="", "", INDEX(F_Inputs_cyclical!$A$1:$BE$243, MATCH('Cyclical_after overrides'!$A197, F_Inputs_cyclical!$A$1:$A$243, 0), MATCH('Cyclical_after overrides'!AI$1, F_Inputs_cyclical!$A$1:$BE$1, 0))),
Cyclical_overrides!AI197)</f>
        <v/>
      </c>
      <c r="AJ197" s="72" t="str">
        <f>IF(Cyclical_overrides!AJ197 = "",
IF(INDEX(F_Inputs_cyclical!$A$1:$BE$243, MATCH('Cyclical_after overrides'!$A197, F_Inputs_cyclical!$A$1:$A$243, 0), MATCH('Cyclical_after overrides'!AJ$1, F_Inputs_cyclical!$A$1:$BE$1, 0))="", "", INDEX(F_Inputs_cyclical!$A$1:$BE$243, MATCH('Cyclical_after overrides'!$A197, F_Inputs_cyclical!$A$1:$A$243, 0), MATCH('Cyclical_after overrides'!AJ$1, F_Inputs_cyclical!$A$1:$BE$1, 0))),
Cyclical_overrides!AJ197)</f>
        <v/>
      </c>
      <c r="AK197" s="72" t="str">
        <f>IF(Cyclical_overrides!AK197 = "",
IF(INDEX(F_Inputs_cyclical!$A$1:$BE$243, MATCH('Cyclical_after overrides'!$A197, F_Inputs_cyclical!$A$1:$A$243, 0), MATCH('Cyclical_after overrides'!AK$1, F_Inputs_cyclical!$A$1:$BE$1, 0))="", "", INDEX(F_Inputs_cyclical!$A$1:$BE$243, MATCH('Cyclical_after overrides'!$A197, F_Inputs_cyclical!$A$1:$A$243, 0), MATCH('Cyclical_after overrides'!AK$1, F_Inputs_cyclical!$A$1:$BE$1, 0))),
Cyclical_overrides!AK197)</f>
        <v/>
      </c>
      <c r="AL197" s="72" t="str">
        <f>IF(Cyclical_overrides!AL197 = "",
IF(INDEX(F_Inputs_cyclical!$A$1:$BE$243, MATCH('Cyclical_after overrides'!$A197, F_Inputs_cyclical!$A$1:$A$243, 0), MATCH('Cyclical_after overrides'!AL$1, F_Inputs_cyclical!$A$1:$BE$1, 0))="", "", INDEX(F_Inputs_cyclical!$A$1:$BE$243, MATCH('Cyclical_after overrides'!$A197, F_Inputs_cyclical!$A$1:$A$243, 0), MATCH('Cyclical_after overrides'!AL$1, F_Inputs_cyclical!$A$1:$BE$1, 0))),
Cyclical_overrides!AL197)</f>
        <v/>
      </c>
      <c r="AM197" s="72">
        <f>IF(Cyclical_overrides!AM197 = "",
IF(INDEX(F_Inputs_cyclical!$A$1:$BE$243, MATCH('Cyclical_after overrides'!$A197, F_Inputs_cyclical!$A$1:$A$243, 0), MATCH('Cyclical_after overrides'!AM$1, F_Inputs_cyclical!$A$1:$BE$1, 0))="", "", INDEX(F_Inputs_cyclical!$A$1:$BE$243, MATCH('Cyclical_after overrides'!$A197, F_Inputs_cyclical!$A$1:$A$243, 0), MATCH('Cyclical_after overrides'!AM$1, F_Inputs_cyclical!$A$1:$BE$1, 0))),
Cyclical_overrides!AM197)</f>
        <v>1.5249999999999999</v>
      </c>
      <c r="AN197" s="72">
        <f>IF(Cyclical_overrides!AN197 = "",
IF(INDEX(F_Inputs_cyclical!$A$1:$BE$243, MATCH('Cyclical_after overrides'!$A197, F_Inputs_cyclical!$A$1:$A$243, 0), MATCH('Cyclical_after overrides'!AN$1, F_Inputs_cyclical!$A$1:$BE$1, 0))="", "", INDEX(F_Inputs_cyclical!$A$1:$BE$243, MATCH('Cyclical_after overrides'!$A197, F_Inputs_cyclical!$A$1:$A$243, 0), MATCH('Cyclical_after overrides'!AN$1, F_Inputs_cyclical!$A$1:$BE$1, 0))),
Cyclical_overrides!AN197)</f>
        <v>4.5679999999999996</v>
      </c>
      <c r="AO197" s="72" t="str">
        <f>IF(Cyclical_overrides!AO197 = "",
IF(INDEX(F_Inputs_cyclical!$A$1:$BE$243, MATCH('Cyclical_after overrides'!$A197, F_Inputs_cyclical!$A$1:$A$243, 0), MATCH('Cyclical_after overrides'!AO$1, F_Inputs_cyclical!$A$1:$BE$1, 0))="", "", INDEX(F_Inputs_cyclical!$A$1:$BE$243, MATCH('Cyclical_after overrides'!$A197, F_Inputs_cyclical!$A$1:$A$243, 0), MATCH('Cyclical_after overrides'!AO$1, F_Inputs_cyclical!$A$1:$BE$1, 0))),
Cyclical_overrides!AO197)</f>
        <v/>
      </c>
      <c r="AP197" s="72" t="str">
        <f>IF(Cyclical_overrides!AP197 = "",
IF(INDEX(F_Inputs_cyclical!$A$1:$BE$243, MATCH('Cyclical_after overrides'!$A197, F_Inputs_cyclical!$A$1:$A$243, 0), MATCH('Cyclical_after overrides'!AP$1, F_Inputs_cyclical!$A$1:$BE$1, 0))="", "", INDEX(F_Inputs_cyclical!$A$1:$BE$243, MATCH('Cyclical_after overrides'!$A197, F_Inputs_cyclical!$A$1:$A$243, 0), MATCH('Cyclical_after overrides'!AP$1, F_Inputs_cyclical!$A$1:$BE$1, 0))),
Cyclical_overrides!AP197)</f>
        <v/>
      </c>
      <c r="AQ197" s="72">
        <f>IF(Cyclical_overrides!AQ197 = "",
IF(INDEX(F_Inputs_cyclical!$A$1:$BE$243, MATCH('Cyclical_after overrides'!$A197, F_Inputs_cyclical!$A$1:$A$243, 0), MATCH('Cyclical_after overrides'!AQ$1, F_Inputs_cyclical!$A$1:$BE$1, 0))="", "", INDEX(F_Inputs_cyclical!$A$1:$BE$243, MATCH('Cyclical_after overrides'!$A197, F_Inputs_cyclical!$A$1:$A$243, 0), MATCH('Cyclical_after overrides'!AQ$1, F_Inputs_cyclical!$A$1:$BE$1, 0))),
Cyclical_overrides!AQ197)</f>
        <v>8.5999999999999993E-2</v>
      </c>
      <c r="AR197" s="72">
        <f>IF(Cyclical_overrides!AR197 = "",
IF(INDEX(F_Inputs_cyclical!$A$1:$BE$243, MATCH('Cyclical_after overrides'!$A197, F_Inputs_cyclical!$A$1:$A$243, 0), MATCH('Cyclical_after overrides'!AR$1, F_Inputs_cyclical!$A$1:$BE$1, 0))="", "", INDEX(F_Inputs_cyclical!$A$1:$BE$243, MATCH('Cyclical_after overrides'!$A197, F_Inputs_cyclical!$A$1:$A$243, 0), MATCH('Cyclical_after overrides'!AR$1, F_Inputs_cyclical!$A$1:$BE$1, 0))),
Cyclical_overrides!AR197)</f>
        <v>4.0000000000000001E-3</v>
      </c>
      <c r="AS197" s="72">
        <f>IF(Cyclical_overrides!AS197 = "",
IF(INDEX(F_Inputs_cyclical!$A$1:$BE$243, MATCH('Cyclical_after overrides'!$A197, F_Inputs_cyclical!$A$1:$A$243, 0), MATCH('Cyclical_after overrides'!AS$1, F_Inputs_cyclical!$A$1:$BE$1, 0))="", "", INDEX(F_Inputs_cyclical!$A$1:$BE$243, MATCH('Cyclical_after overrides'!$A197, F_Inputs_cyclical!$A$1:$A$243, 0), MATCH('Cyclical_after overrides'!AS$1, F_Inputs_cyclical!$A$1:$BE$1, 0))),
Cyclical_overrides!AS197)</f>
        <v>-0.218</v>
      </c>
      <c r="AT197" s="72">
        <f>IF(Cyclical_overrides!AT197 = "",
IF(INDEX(F_Inputs_cyclical!$A$1:$BE$243, MATCH('Cyclical_after overrides'!$A197, F_Inputs_cyclical!$A$1:$A$243, 0), MATCH('Cyclical_after overrides'!AT$1, F_Inputs_cyclical!$A$1:$BE$1, 0))="", "", INDEX(F_Inputs_cyclical!$A$1:$BE$243, MATCH('Cyclical_after overrides'!$A197, F_Inputs_cyclical!$A$1:$A$243, 0), MATCH('Cyclical_after overrides'!AT$1, F_Inputs_cyclical!$A$1:$BE$1, 0))),
Cyclical_overrides!AT197)</f>
        <v>0</v>
      </c>
      <c r="AU197" s="72">
        <f>IF(Cyclical_overrides!AU197 = "",
IF(INDEX(F_Inputs_cyclical!$A$1:$BE$243, MATCH('Cyclical_after overrides'!$A197, F_Inputs_cyclical!$A$1:$A$243, 0), MATCH('Cyclical_after overrides'!AU$1, F_Inputs_cyclical!$A$1:$BE$1, 0))="", "", INDEX(F_Inputs_cyclical!$A$1:$BE$243, MATCH('Cyclical_after overrides'!$A197, F_Inputs_cyclical!$A$1:$A$243, 0), MATCH('Cyclical_after overrides'!AU$1, F_Inputs_cyclical!$A$1:$BE$1, 0))),
Cyclical_overrides!AU197)</f>
        <v>0.14799999999999999</v>
      </c>
      <c r="AV197" s="72" t="str">
        <f>IF(Cyclical_overrides!AV197 = "",
IF(INDEX(F_Inputs_cyclical!$A$1:$BE$243, MATCH('Cyclical_after overrides'!$A197, F_Inputs_cyclical!$A$1:$A$243, 0), MATCH('Cyclical_after overrides'!AV$1, F_Inputs_cyclical!$A$1:$BE$1, 0))="", "", INDEX(F_Inputs_cyclical!$A$1:$BE$243, MATCH('Cyclical_after overrides'!$A197, F_Inputs_cyclical!$A$1:$A$243, 0), MATCH('Cyclical_after overrides'!AV$1, F_Inputs_cyclical!$A$1:$BE$1, 0))),
Cyclical_overrides!AV197)</f>
        <v/>
      </c>
      <c r="AW197" s="72">
        <f>IF(Cyclical_overrides!AW197 = "",
IF(INDEX(F_Inputs_cyclical!$A$1:$BE$243, MATCH('Cyclical_after overrides'!$A197, F_Inputs_cyclical!$A$1:$A$243, 0), MATCH('Cyclical_after overrides'!AW$1, F_Inputs_cyclical!$A$1:$BE$1, 0))="", "", INDEX(F_Inputs_cyclical!$A$1:$BE$243, MATCH('Cyclical_after overrides'!$A197, F_Inputs_cyclical!$A$1:$A$243, 0), MATCH('Cyclical_after overrides'!AW$1, F_Inputs_cyclical!$A$1:$BE$1, 0))),
Cyclical_overrides!AW197)</f>
        <v>1.1367310801447381</v>
      </c>
      <c r="AX197" s="72">
        <f>IF(Cyclical_overrides!AX197 = "",
IF(INDEX(F_Inputs_cyclical!$A$1:$BE$243, MATCH('Cyclical_after overrides'!$A197, F_Inputs_cyclical!$A$1:$A$243, 0), MATCH('Cyclical_after overrides'!AX$1, F_Inputs_cyclical!$A$1:$BE$1, 0))="", "", INDEX(F_Inputs_cyclical!$A$1:$BE$243, MATCH('Cyclical_after overrides'!$A197, F_Inputs_cyclical!$A$1:$A$243, 0), MATCH('Cyclical_after overrides'!AX$1, F_Inputs_cyclical!$A$1:$BE$1, 0))),
Cyclical_overrides!AX197)</f>
        <v>23.46074554319037</v>
      </c>
      <c r="AY197" s="72">
        <f>IF(Cyclical_overrides!AY197 = "",
IF(INDEX(F_Inputs_cyclical!$A$1:$BE$243, MATCH('Cyclical_after overrides'!$A197, F_Inputs_cyclical!$A$1:$A$243, 0), MATCH('Cyclical_after overrides'!AY$1, F_Inputs_cyclical!$A$1:$BE$1, 0))="", "", INDEX(F_Inputs_cyclical!$A$1:$BE$243, MATCH('Cyclical_after overrides'!$A197, F_Inputs_cyclical!$A$1:$A$243, 0), MATCH('Cyclical_after overrides'!AY$1, F_Inputs_cyclical!$A$1:$BE$1, 0))),
Cyclical_overrides!AY197)</f>
        <v>138.93243738119571</v>
      </c>
      <c r="AZ197" s="72">
        <f>IF(Cyclical_overrides!AZ197 = "",
IF(INDEX(F_Inputs_cyclical!$A$1:$BE$243, MATCH('Cyclical_after overrides'!$A197, F_Inputs_cyclical!$A$1:$A$243, 0), MATCH('Cyclical_after overrides'!AZ$1, F_Inputs_cyclical!$A$1:$BE$1, 0))="", "", INDEX(F_Inputs_cyclical!$A$1:$BE$243, MATCH('Cyclical_after overrides'!$A197, F_Inputs_cyclical!$A$1:$A$243, 0), MATCH('Cyclical_after overrides'!AZ$1, F_Inputs_cyclical!$A$1:$BE$1, 0))),
Cyclical_overrides!AZ197)</f>
        <v>1.9393789406318931</v>
      </c>
      <c r="BA197" s="72">
        <f>IF(Cyclical_overrides!BA197 = "",
IF(INDEX(F_Inputs_cyclical!$A$1:$BE$243, MATCH('Cyclical_after overrides'!$A197, F_Inputs_cyclical!$A$1:$A$243, 0), MATCH('Cyclical_after overrides'!BA$1, F_Inputs_cyclical!$A$1:$BE$1, 0))="", "", INDEX(F_Inputs_cyclical!$A$1:$BE$243, MATCH('Cyclical_after overrides'!$A197, F_Inputs_cyclical!$A$1:$A$243, 0), MATCH('Cyclical_after overrides'!BA$1, F_Inputs_cyclical!$A$1:$BE$1, 0))),
Cyclical_overrides!BA197)</f>
        <v>10.049387522712809</v>
      </c>
      <c r="BB197" s="72">
        <f>IF(Cyclical_overrides!BB197 = "",
IF(INDEX(F_Inputs_cyclical!$A$1:$BE$243, MATCH('Cyclical_after overrides'!$A197, F_Inputs_cyclical!$A$1:$A$243, 0), MATCH('Cyclical_after overrides'!BB$1, F_Inputs_cyclical!$A$1:$BE$1, 0))="", "", INDEX(F_Inputs_cyclical!$A$1:$BE$243, MATCH('Cyclical_after overrides'!$A197, F_Inputs_cyclical!$A$1:$A$243, 0), MATCH('Cyclical_after overrides'!BB$1, F_Inputs_cyclical!$A$1:$BE$1, 0))),
Cyclical_overrides!BB197)</f>
        <v>10.049387522712809</v>
      </c>
      <c r="BC197" s="72">
        <f>IF(Cyclical_overrides!BC197 = "",
IF(INDEX(F_Inputs_cyclical!$A$1:$BE$243, MATCH('Cyclical_after overrides'!$A197, F_Inputs_cyclical!$A$1:$A$243, 0), MATCH('Cyclical_after overrides'!BC$1, F_Inputs_cyclical!$A$1:$BE$1, 0))="", "", INDEX(F_Inputs_cyclical!$A$1:$BE$243, MATCH('Cyclical_after overrides'!$A197, F_Inputs_cyclical!$A$1:$A$243, 0), MATCH('Cyclical_after overrides'!BC$1, F_Inputs_cyclical!$A$1:$BE$1, 0))),
Cyclical_overrides!BC197)</f>
        <v>13.129195525708589</v>
      </c>
      <c r="BD197" s="72">
        <f>IF(Cyclical_overrides!BD197 = "",
IF(INDEX(F_Inputs_cyclical!$A$1:$BE$243, MATCH('Cyclical_after overrides'!$A197, F_Inputs_cyclical!$A$1:$A$243, 0), MATCH('Cyclical_after overrides'!BD$1, F_Inputs_cyclical!$A$1:$BE$1, 0))="", "", INDEX(F_Inputs_cyclical!$A$1:$BE$243, MATCH('Cyclical_after overrides'!$A197, F_Inputs_cyclical!$A$1:$A$243, 0), MATCH('Cyclical_after overrides'!BD$1, F_Inputs_cyclical!$A$1:$BE$1, 0))),
Cyclical_overrides!BD197)</f>
        <v>31.623000000000001</v>
      </c>
      <c r="BE197" s="194"/>
    </row>
    <row r="198" spans="1:57" x14ac:dyDescent="0.4">
      <c r="A198" s="63" t="str">
        <f t="shared" si="3"/>
        <v>PRT21</v>
      </c>
      <c r="B198" s="63" t="s">
        <v>457</v>
      </c>
      <c r="C198" s="63" t="s">
        <v>257</v>
      </c>
      <c r="D198" s="72">
        <f>IF(Cyclical_overrides!D198 = "",
IF(INDEX(F_Inputs_cyclical!$A$1:$BE$243, MATCH('Cyclical_after overrides'!$A198, F_Inputs_cyclical!$A$1:$A$243, 0), MATCH('Cyclical_after overrides'!D$1, F_Inputs_cyclical!$A$1:$BE$1, 0))="", "", INDEX(F_Inputs_cyclical!$A$1:$BE$243, MATCH('Cyclical_after overrides'!$A198, F_Inputs_cyclical!$A$1:$A$243, 0), MATCH('Cyclical_after overrides'!D$1, F_Inputs_cyclical!$A$1:$BE$1, 0))),
Cyclical_overrides!D198)</f>
        <v>1.986</v>
      </c>
      <c r="E198" s="72">
        <f>IF(Cyclical_overrides!E198 = "",
IF(INDEX(F_Inputs_cyclical!$A$1:$BE$243, MATCH('Cyclical_after overrides'!$A198, F_Inputs_cyclical!$A$1:$A$243, 0), MATCH('Cyclical_after overrides'!E$1, F_Inputs_cyclical!$A$1:$BE$1, 0))="", "", INDEX(F_Inputs_cyclical!$A$1:$BE$243, MATCH('Cyclical_after overrides'!$A198, F_Inputs_cyclical!$A$1:$A$243, 0), MATCH('Cyclical_after overrides'!E$1, F_Inputs_cyclical!$A$1:$BE$1, 0))),
Cyclical_overrides!E198)</f>
        <v>0.318</v>
      </c>
      <c r="F198" s="72">
        <f>IF(Cyclical_overrides!F198 = "",
IF(INDEX(F_Inputs_cyclical!$A$1:$BE$243, MATCH('Cyclical_after overrides'!$A198, F_Inputs_cyclical!$A$1:$A$243, 0), MATCH('Cyclical_after overrides'!F$1, F_Inputs_cyclical!$A$1:$BE$1, 0))="", "", INDEX(F_Inputs_cyclical!$A$1:$BE$243, MATCH('Cyclical_after overrides'!$A198, F_Inputs_cyclical!$A$1:$A$243, 0), MATCH('Cyclical_after overrides'!F$1, F_Inputs_cyclical!$A$1:$BE$1, 0))),
Cyclical_overrides!F198)</f>
        <v>0.22800000000000001</v>
      </c>
      <c r="G198" s="72">
        <f>IF(Cyclical_overrides!G198 = "",
IF(INDEX(F_Inputs_cyclical!$A$1:$BE$243, MATCH('Cyclical_after overrides'!$A198, F_Inputs_cyclical!$A$1:$A$243, 0), MATCH('Cyclical_after overrides'!G$1, F_Inputs_cyclical!$A$1:$BE$1, 0))="", "", INDEX(F_Inputs_cyclical!$A$1:$BE$243, MATCH('Cyclical_after overrides'!$A198, F_Inputs_cyclical!$A$1:$A$243, 0), MATCH('Cyclical_after overrides'!G$1, F_Inputs_cyclical!$A$1:$BE$1, 0))),
Cyclical_overrides!G198)</f>
        <v>0.125</v>
      </c>
      <c r="H198" s="72">
        <f>IF(Cyclical_overrides!H198 = "",
IF(INDEX(F_Inputs_cyclical!$A$1:$BE$243, MATCH('Cyclical_after overrides'!$A198, F_Inputs_cyclical!$A$1:$A$243, 0), MATCH('Cyclical_after overrides'!H$1, F_Inputs_cyclical!$A$1:$BE$1, 0))="", "", INDEX(F_Inputs_cyclical!$A$1:$BE$243, MATCH('Cyclical_after overrides'!$A198, F_Inputs_cyclical!$A$1:$A$243, 0), MATCH('Cyclical_after overrides'!H$1, F_Inputs_cyclical!$A$1:$BE$1, 0))),
Cyclical_overrides!H198)</f>
        <v>0.187</v>
      </c>
      <c r="I198" s="72">
        <f>IF(Cyclical_overrides!I198 = "",
IF(INDEX(F_Inputs_cyclical!$A$1:$BE$243, MATCH('Cyclical_after overrides'!$A198, F_Inputs_cyclical!$A$1:$A$243, 0), MATCH('Cyclical_after overrides'!I$1, F_Inputs_cyclical!$A$1:$BE$1, 0))="", "", INDEX(F_Inputs_cyclical!$A$1:$BE$243, MATCH('Cyclical_after overrides'!$A198, F_Inputs_cyclical!$A$1:$A$243, 0), MATCH('Cyclical_after overrides'!I$1, F_Inputs_cyclical!$A$1:$BE$1, 0))),
Cyclical_overrides!I198)</f>
        <v>0</v>
      </c>
      <c r="J198" s="72" t="str">
        <f>IF(Cyclical_overrides!J198 = "",
IF(INDEX(F_Inputs_cyclical!$A$1:$BE$243, MATCH('Cyclical_after overrides'!$A198, F_Inputs_cyclical!$A$1:$A$243, 0), MATCH('Cyclical_after overrides'!J$1, F_Inputs_cyclical!$A$1:$BE$1, 0))="", "", INDEX(F_Inputs_cyclical!$A$1:$BE$243, MATCH('Cyclical_after overrides'!$A198, F_Inputs_cyclical!$A$1:$A$243, 0), MATCH('Cyclical_after overrides'!J$1, F_Inputs_cyclical!$A$1:$BE$1, 0))),
Cyclical_overrides!J198)</f>
        <v/>
      </c>
      <c r="K198" s="72">
        <f>IF(Cyclical_overrides!K198 = "",
IF(INDEX(F_Inputs_cyclical!$A$1:$BE$243, MATCH('Cyclical_after overrides'!$A198, F_Inputs_cyclical!$A$1:$A$243, 0), MATCH('Cyclical_after overrides'!K$1, F_Inputs_cyclical!$A$1:$BE$1, 0))="", "", INDEX(F_Inputs_cyclical!$A$1:$BE$243, MATCH('Cyclical_after overrides'!$A198, F_Inputs_cyclical!$A$1:$A$243, 0), MATCH('Cyclical_after overrides'!K$1, F_Inputs_cyclical!$A$1:$BE$1, 0))),
Cyclical_overrides!K198)</f>
        <v>0.60899999999999999</v>
      </c>
      <c r="L198" s="72" t="str">
        <f>IF(Cyclical_overrides!L198 = "",
IF(INDEX(F_Inputs_cyclical!$A$1:$BE$243, MATCH('Cyclical_after overrides'!$A198, F_Inputs_cyclical!$A$1:$A$243, 0), MATCH('Cyclical_after overrides'!L$1, F_Inputs_cyclical!$A$1:$BE$1, 0))="", "", INDEX(F_Inputs_cyclical!$A$1:$BE$243, MATCH('Cyclical_after overrides'!$A198, F_Inputs_cyclical!$A$1:$A$243, 0), MATCH('Cyclical_after overrides'!L$1, F_Inputs_cyclical!$A$1:$BE$1, 0))),
Cyclical_overrides!L198)</f>
        <v/>
      </c>
      <c r="M198" s="72" t="str">
        <f>IF(Cyclical_overrides!M198 = "",
IF(INDEX(F_Inputs_cyclical!$A$1:$BE$243, MATCH('Cyclical_after overrides'!$A198, F_Inputs_cyclical!$A$1:$A$243, 0), MATCH('Cyclical_after overrides'!M$1, F_Inputs_cyclical!$A$1:$BE$1, 0))="", "", INDEX(F_Inputs_cyclical!$A$1:$BE$243, MATCH('Cyclical_after overrides'!$A198, F_Inputs_cyclical!$A$1:$A$243, 0), MATCH('Cyclical_after overrides'!M$1, F_Inputs_cyclical!$A$1:$BE$1, 0))),
Cyclical_overrides!M198)</f>
        <v/>
      </c>
      <c r="N198" s="72" t="str">
        <f>IF(Cyclical_overrides!N198 = "",
IF(INDEX(F_Inputs_cyclical!$A$1:$BE$243, MATCH('Cyclical_after overrides'!$A198, F_Inputs_cyclical!$A$1:$A$243, 0), MATCH('Cyclical_after overrides'!N$1, F_Inputs_cyclical!$A$1:$BE$1, 0))="", "", INDEX(F_Inputs_cyclical!$A$1:$BE$243, MATCH('Cyclical_after overrides'!$A198, F_Inputs_cyclical!$A$1:$A$243, 0), MATCH('Cyclical_after overrides'!N$1, F_Inputs_cyclical!$A$1:$BE$1, 0))),
Cyclical_overrides!N198)</f>
        <v/>
      </c>
      <c r="O198" s="72" t="str">
        <f>IF(Cyclical_overrides!O198 = "",
IF(INDEX(F_Inputs_cyclical!$A$1:$BE$243, MATCH('Cyclical_after overrides'!$A198, F_Inputs_cyclical!$A$1:$A$243, 0), MATCH('Cyclical_after overrides'!O$1, F_Inputs_cyclical!$A$1:$BE$1, 0))="", "", INDEX(F_Inputs_cyclical!$A$1:$BE$243, MATCH('Cyclical_after overrides'!$A198, F_Inputs_cyclical!$A$1:$A$243, 0), MATCH('Cyclical_after overrides'!O$1, F_Inputs_cyclical!$A$1:$BE$1, 0))),
Cyclical_overrides!O198)</f>
        <v/>
      </c>
      <c r="P198" s="72" t="str">
        <f>IF(Cyclical_overrides!P198 = "",
IF(INDEX(F_Inputs_cyclical!$A$1:$BE$243, MATCH('Cyclical_after overrides'!$A198, F_Inputs_cyclical!$A$1:$A$243, 0), MATCH('Cyclical_after overrides'!P$1, F_Inputs_cyclical!$A$1:$BE$1, 0))="", "", INDEX(F_Inputs_cyclical!$A$1:$BE$243, MATCH('Cyclical_after overrides'!$A198, F_Inputs_cyclical!$A$1:$A$243, 0), MATCH('Cyclical_after overrides'!P$1, F_Inputs_cyclical!$A$1:$BE$1, 0))),
Cyclical_overrides!P198)</f>
        <v/>
      </c>
      <c r="Q198" s="72" t="str">
        <f>IF(Cyclical_overrides!Q198 = "",
IF(INDEX(F_Inputs_cyclical!$A$1:$BE$243, MATCH('Cyclical_after overrides'!$A198, F_Inputs_cyclical!$A$1:$A$243, 0), MATCH('Cyclical_after overrides'!Q$1, F_Inputs_cyclical!$A$1:$BE$1, 0))="", "", INDEX(F_Inputs_cyclical!$A$1:$BE$243, MATCH('Cyclical_after overrides'!$A198, F_Inputs_cyclical!$A$1:$A$243, 0), MATCH('Cyclical_after overrides'!Q$1, F_Inputs_cyclical!$A$1:$BE$1, 0))),
Cyclical_overrides!Q198)</f>
        <v/>
      </c>
      <c r="R198" s="72" t="str">
        <f>IF(Cyclical_overrides!R198 = "",
IF(INDEX(F_Inputs_cyclical!$A$1:$BE$243, MATCH('Cyclical_after overrides'!$A198, F_Inputs_cyclical!$A$1:$A$243, 0), MATCH('Cyclical_after overrides'!R$1, F_Inputs_cyclical!$A$1:$BE$1, 0))="", "", INDEX(F_Inputs_cyclical!$A$1:$BE$243, MATCH('Cyclical_after overrides'!$A198, F_Inputs_cyclical!$A$1:$A$243, 0), MATCH('Cyclical_after overrides'!R$1, F_Inputs_cyclical!$A$1:$BE$1, 0))),
Cyclical_overrides!R198)</f>
        <v/>
      </c>
      <c r="S198" s="72" t="str">
        <f>IF(Cyclical_overrides!S198 = "",
IF(INDEX(F_Inputs_cyclical!$A$1:$BE$243, MATCH('Cyclical_after overrides'!$A198, F_Inputs_cyclical!$A$1:$A$243, 0), MATCH('Cyclical_after overrides'!S$1, F_Inputs_cyclical!$A$1:$BE$1, 0))="", "", INDEX(F_Inputs_cyclical!$A$1:$BE$243, MATCH('Cyclical_after overrides'!$A198, F_Inputs_cyclical!$A$1:$A$243, 0), MATCH('Cyclical_after overrides'!S$1, F_Inputs_cyclical!$A$1:$BE$1, 0))),
Cyclical_overrides!S198)</f>
        <v/>
      </c>
      <c r="T198" s="72" t="str">
        <f>IF(Cyclical_overrides!T198 = "",
IF(INDEX(F_Inputs_cyclical!$A$1:$BE$243, MATCH('Cyclical_after overrides'!$A198, F_Inputs_cyclical!$A$1:$A$243, 0), MATCH('Cyclical_after overrides'!T$1, F_Inputs_cyclical!$A$1:$BE$1, 0))="", "", INDEX(F_Inputs_cyclical!$A$1:$BE$243, MATCH('Cyclical_after overrides'!$A198, F_Inputs_cyclical!$A$1:$A$243, 0), MATCH('Cyclical_after overrides'!T$1, F_Inputs_cyclical!$A$1:$BE$1, 0))),
Cyclical_overrides!T198)</f>
        <v/>
      </c>
      <c r="U198" s="72" t="str">
        <f>IF(Cyclical_overrides!U198 = "",
IF(INDEX(F_Inputs_cyclical!$A$1:$BE$243, MATCH('Cyclical_after overrides'!$A198, F_Inputs_cyclical!$A$1:$A$243, 0), MATCH('Cyclical_after overrides'!U$1, F_Inputs_cyclical!$A$1:$BE$1, 0))="", "", INDEX(F_Inputs_cyclical!$A$1:$BE$243, MATCH('Cyclical_after overrides'!$A198, F_Inputs_cyclical!$A$1:$A$243, 0), MATCH('Cyclical_after overrides'!U$1, F_Inputs_cyclical!$A$1:$BE$1, 0))),
Cyclical_overrides!U198)</f>
        <v/>
      </c>
      <c r="V198" s="72">
        <f>IF(Cyclical_overrides!V198 = "",
IF(INDEX(F_Inputs_cyclical!$A$1:$BE$243, MATCH('Cyclical_after overrides'!$A198, F_Inputs_cyclical!$A$1:$A$243, 0), MATCH('Cyclical_after overrides'!V$1, F_Inputs_cyclical!$A$1:$BE$1, 0))="", "", INDEX(F_Inputs_cyclical!$A$1:$BE$243, MATCH('Cyclical_after overrides'!$A198, F_Inputs_cyclical!$A$1:$A$243, 0), MATCH('Cyclical_after overrides'!V$1, F_Inputs_cyclical!$A$1:$BE$1, 0))),
Cyclical_overrides!V198)</f>
        <v>199.49</v>
      </c>
      <c r="W198" s="72">
        <f>IF(Cyclical_overrides!W198 = "",
IF(INDEX(F_Inputs_cyclical!$A$1:$BE$243, MATCH('Cyclical_after overrides'!$A198, F_Inputs_cyclical!$A$1:$A$243, 0), MATCH('Cyclical_after overrides'!W$1, F_Inputs_cyclical!$A$1:$BE$1, 0))="", "", INDEX(F_Inputs_cyclical!$A$1:$BE$243, MATCH('Cyclical_after overrides'!$A198, F_Inputs_cyclical!$A$1:$A$243, 0), MATCH('Cyclical_after overrides'!W$1, F_Inputs_cyclical!$A$1:$BE$1, 0))),
Cyclical_overrides!W198)</f>
        <v>99.516000000000005</v>
      </c>
      <c r="X198" s="72">
        <f>IF(Cyclical_overrides!X198 = "",
IF(INDEX(F_Inputs_cyclical!$A$1:$BE$243, MATCH('Cyclical_after overrides'!$A198, F_Inputs_cyclical!$A$1:$A$243, 0), MATCH('Cyclical_after overrides'!X$1, F_Inputs_cyclical!$A$1:$BE$1, 0))="", "", INDEX(F_Inputs_cyclical!$A$1:$BE$243, MATCH('Cyclical_after overrides'!$A198, F_Inputs_cyclical!$A$1:$A$243, 0), MATCH('Cyclical_after overrides'!X$1, F_Inputs_cyclical!$A$1:$BE$1, 0))),
Cyclical_overrides!X198)</f>
        <v>0</v>
      </c>
      <c r="Y198" s="72">
        <f>IF(Cyclical_overrides!Y198 = "",
IF(INDEX(F_Inputs_cyclical!$A$1:$BE$243, MATCH('Cyclical_after overrides'!$A198, F_Inputs_cyclical!$A$1:$A$243, 0), MATCH('Cyclical_after overrides'!Y$1, F_Inputs_cyclical!$A$1:$BE$1, 0))="", "", INDEX(F_Inputs_cyclical!$A$1:$BE$243, MATCH('Cyclical_after overrides'!$A198, F_Inputs_cyclical!$A$1:$A$243, 0), MATCH('Cyclical_after overrides'!Y$1, F_Inputs_cyclical!$A$1:$BE$1, 0))),
Cyclical_overrides!Y198)</f>
        <v>0</v>
      </c>
      <c r="Z198" s="72">
        <f>IF(Cyclical_overrides!Z198 = "",
IF(INDEX(F_Inputs_cyclical!$A$1:$BE$243, MATCH('Cyclical_after overrides'!$A198, F_Inputs_cyclical!$A$1:$A$243, 0), MATCH('Cyclical_after overrides'!Z$1, F_Inputs_cyclical!$A$1:$BE$1, 0))="", "", INDEX(F_Inputs_cyclical!$A$1:$BE$243, MATCH('Cyclical_after overrides'!$A198, F_Inputs_cyclical!$A$1:$A$243, 0), MATCH('Cyclical_after overrides'!Z$1, F_Inputs_cyclical!$A$1:$BE$1, 0))),
Cyclical_overrides!Z198)</f>
        <v>0</v>
      </c>
      <c r="AA198" s="72">
        <f>IF(Cyclical_overrides!AA198 = "",
IF(INDEX(F_Inputs_cyclical!$A$1:$BE$243, MATCH('Cyclical_after overrides'!$A198, F_Inputs_cyclical!$A$1:$A$243, 0), MATCH('Cyclical_after overrides'!AA$1, F_Inputs_cyclical!$A$1:$BE$1, 0))="", "", INDEX(F_Inputs_cyclical!$A$1:$BE$243, MATCH('Cyclical_after overrides'!$A198, F_Inputs_cyclical!$A$1:$A$243, 0), MATCH('Cyclical_after overrides'!AA$1, F_Inputs_cyclical!$A$1:$BE$1, 0))),
Cyclical_overrides!AA198)</f>
        <v>0</v>
      </c>
      <c r="AB198" s="72" t="str">
        <f>IF(Cyclical_overrides!AB198 = "",
IF(INDEX(F_Inputs_cyclical!$A$1:$BE$243, MATCH('Cyclical_after overrides'!$A198, F_Inputs_cyclical!$A$1:$A$243, 0), MATCH('Cyclical_after overrides'!AB$1, F_Inputs_cyclical!$A$1:$BE$1, 0))="", "", INDEX(F_Inputs_cyclical!$A$1:$BE$243, MATCH('Cyclical_after overrides'!$A198, F_Inputs_cyclical!$A$1:$A$243, 0), MATCH('Cyclical_after overrides'!AB$1, F_Inputs_cyclical!$A$1:$BE$1, 0))),
Cyclical_overrides!AB198)</f>
        <v/>
      </c>
      <c r="AC198" s="72">
        <f>IF(Cyclical_overrides!AC198 = "",
IF(INDEX(F_Inputs_cyclical!$A$1:$BE$243, MATCH('Cyclical_after overrides'!$A198, F_Inputs_cyclical!$A$1:$A$243, 0), MATCH('Cyclical_after overrides'!AC$1, F_Inputs_cyclical!$A$1:$BE$1, 0))="", "", INDEX(F_Inputs_cyclical!$A$1:$BE$243, MATCH('Cyclical_after overrides'!$A198, F_Inputs_cyclical!$A$1:$A$243, 0), MATCH('Cyclical_after overrides'!AC$1, F_Inputs_cyclical!$A$1:$BE$1, 0))),
Cyclical_overrides!AC198)</f>
        <v>4.5389999999999997</v>
      </c>
      <c r="AD198" s="72">
        <f>IF(Cyclical_overrides!AD198 = "",
IF(INDEX(F_Inputs_cyclical!$A$1:$BE$243, MATCH('Cyclical_after overrides'!$A198, F_Inputs_cyclical!$A$1:$A$243, 0), MATCH('Cyclical_after overrides'!AD$1, F_Inputs_cyclical!$A$1:$BE$1, 0))="", "", INDEX(F_Inputs_cyclical!$A$1:$BE$243, MATCH('Cyclical_after overrides'!$A198, F_Inputs_cyclical!$A$1:$A$243, 0), MATCH('Cyclical_after overrides'!AD$1, F_Inputs_cyclical!$A$1:$BE$1, 0))),
Cyclical_overrides!AD198)</f>
        <v>0</v>
      </c>
      <c r="AE198" s="72">
        <f>IF(Cyclical_overrides!AE198 = "",
IF(INDEX(F_Inputs_cyclical!$A$1:$BE$243, MATCH('Cyclical_after overrides'!$A198, F_Inputs_cyclical!$A$1:$A$243, 0), MATCH('Cyclical_after overrides'!AE$1, F_Inputs_cyclical!$A$1:$BE$1, 0))="", "", INDEX(F_Inputs_cyclical!$A$1:$BE$243, MATCH('Cyclical_after overrides'!$A198, F_Inputs_cyclical!$A$1:$A$243, 0), MATCH('Cyclical_after overrides'!AE$1, F_Inputs_cyclical!$A$1:$BE$1, 0))),
Cyclical_overrides!AE198)</f>
        <v>7.0999999999999994E-2</v>
      </c>
      <c r="AF198" s="72">
        <f>IF(Cyclical_overrides!AF198 = "",
IF(INDEX(F_Inputs_cyclical!$A$1:$BE$243, MATCH('Cyclical_after overrides'!$A198, F_Inputs_cyclical!$A$1:$A$243, 0), MATCH('Cyclical_after overrides'!AF$1, F_Inputs_cyclical!$A$1:$BE$1, 0))="", "", INDEX(F_Inputs_cyclical!$A$1:$BE$243, MATCH('Cyclical_after overrides'!$A198, F_Inputs_cyclical!$A$1:$A$243, 0), MATCH('Cyclical_after overrides'!AF$1, F_Inputs_cyclical!$A$1:$BE$1, 0))),
Cyclical_overrides!AF198)</f>
        <v>3.5999999999999997E-2</v>
      </c>
      <c r="AG198" s="72">
        <f>IF(Cyclical_overrides!AG198 = "",
IF(INDEX(F_Inputs_cyclical!$A$1:$BE$243, MATCH('Cyclical_after overrides'!$A198, F_Inputs_cyclical!$A$1:$A$243, 0), MATCH('Cyclical_after overrides'!AG$1, F_Inputs_cyclical!$A$1:$BE$1, 0))="", "", INDEX(F_Inputs_cyclical!$A$1:$BE$243, MATCH('Cyclical_after overrides'!$A198, F_Inputs_cyclical!$A$1:$A$243, 0), MATCH('Cyclical_after overrides'!AG$1, F_Inputs_cyclical!$A$1:$BE$1, 0))),
Cyclical_overrides!AG198)</f>
        <v>2.8000000000000001E-2</v>
      </c>
      <c r="AH198" s="72">
        <f>IF(Cyclical_overrides!AH198 = "",
IF(INDEX(F_Inputs_cyclical!$A$1:$BE$243, MATCH('Cyclical_after overrides'!$A198, F_Inputs_cyclical!$A$1:$A$243, 0), MATCH('Cyclical_after overrides'!AH$1, F_Inputs_cyclical!$A$1:$BE$1, 0))="", "", INDEX(F_Inputs_cyclical!$A$1:$BE$243, MATCH('Cyclical_after overrides'!$A198, F_Inputs_cyclical!$A$1:$A$243, 0), MATCH('Cyclical_after overrides'!AH$1, F_Inputs_cyclical!$A$1:$BE$1, 0))),
Cyclical_overrides!AH198)</f>
        <v>7.2190000000000003</v>
      </c>
      <c r="AI198" s="72">
        <f>IF(Cyclical_overrides!AI198 = "",
IF(INDEX(F_Inputs_cyclical!$A$1:$BE$243, MATCH('Cyclical_after overrides'!$A198, F_Inputs_cyclical!$A$1:$A$243, 0), MATCH('Cyclical_after overrides'!AI$1, F_Inputs_cyclical!$A$1:$BE$1, 0))="", "", INDEX(F_Inputs_cyclical!$A$1:$BE$243, MATCH('Cyclical_after overrides'!$A198, F_Inputs_cyclical!$A$1:$A$243, 0), MATCH('Cyclical_after overrides'!AI$1, F_Inputs_cyclical!$A$1:$BE$1, 0))),
Cyclical_overrides!AI198)</f>
        <v>0</v>
      </c>
      <c r="AJ198" s="72">
        <f>IF(Cyclical_overrides!AJ198 = "",
IF(INDEX(F_Inputs_cyclical!$A$1:$BE$243, MATCH('Cyclical_after overrides'!$A198, F_Inputs_cyclical!$A$1:$A$243, 0), MATCH('Cyclical_after overrides'!AJ$1, F_Inputs_cyclical!$A$1:$BE$1, 0))="", "", INDEX(F_Inputs_cyclical!$A$1:$BE$243, MATCH('Cyclical_after overrides'!$A198, F_Inputs_cyclical!$A$1:$A$243, 0), MATCH('Cyclical_after overrides'!AJ$1, F_Inputs_cyclical!$A$1:$BE$1, 0))),
Cyclical_overrides!AJ198)</f>
        <v>0</v>
      </c>
      <c r="AK198" s="72">
        <f>IF(Cyclical_overrides!AK198 = "",
IF(INDEX(F_Inputs_cyclical!$A$1:$BE$243, MATCH('Cyclical_after overrides'!$A198, F_Inputs_cyclical!$A$1:$A$243, 0), MATCH('Cyclical_after overrides'!AK$1, F_Inputs_cyclical!$A$1:$BE$1, 0))="", "", INDEX(F_Inputs_cyclical!$A$1:$BE$243, MATCH('Cyclical_after overrides'!$A198, F_Inputs_cyclical!$A$1:$A$243, 0), MATCH('Cyclical_after overrides'!AK$1, F_Inputs_cyclical!$A$1:$BE$1, 0))),
Cyclical_overrides!AK198)</f>
        <v>0</v>
      </c>
      <c r="AL198" s="72">
        <f>IF(Cyclical_overrides!AL198 = "",
IF(INDEX(F_Inputs_cyclical!$A$1:$BE$243, MATCH('Cyclical_after overrides'!$A198, F_Inputs_cyclical!$A$1:$A$243, 0), MATCH('Cyclical_after overrides'!AL$1, F_Inputs_cyclical!$A$1:$BE$1, 0))="", "", INDEX(F_Inputs_cyclical!$A$1:$BE$243, MATCH('Cyclical_after overrides'!$A198, F_Inputs_cyclical!$A$1:$A$243, 0), MATCH('Cyclical_after overrides'!AL$1, F_Inputs_cyclical!$A$1:$BE$1, 0))),
Cyclical_overrides!AL198)</f>
        <v>4.7E-2</v>
      </c>
      <c r="AM198" s="72">
        <f>IF(Cyclical_overrides!AM198 = "",
IF(INDEX(F_Inputs_cyclical!$A$1:$BE$243, MATCH('Cyclical_after overrides'!$A198, F_Inputs_cyclical!$A$1:$A$243, 0), MATCH('Cyclical_after overrides'!AM$1, F_Inputs_cyclical!$A$1:$BE$1, 0))="", "", INDEX(F_Inputs_cyclical!$A$1:$BE$243, MATCH('Cyclical_after overrides'!$A198, F_Inputs_cyclical!$A$1:$A$243, 0), MATCH('Cyclical_after overrides'!AM$1, F_Inputs_cyclical!$A$1:$BE$1, 0))),
Cyclical_overrides!AM198)</f>
        <v>1.6040000000000001</v>
      </c>
      <c r="AN198" s="72" t="str">
        <f>IF(Cyclical_overrides!AN198 = "",
IF(INDEX(F_Inputs_cyclical!$A$1:$BE$243, MATCH('Cyclical_after overrides'!$A198, F_Inputs_cyclical!$A$1:$A$243, 0), MATCH('Cyclical_after overrides'!AN$1, F_Inputs_cyclical!$A$1:$BE$1, 0))="", "", INDEX(F_Inputs_cyclical!$A$1:$BE$243, MATCH('Cyclical_after overrides'!$A198, F_Inputs_cyclical!$A$1:$A$243, 0), MATCH('Cyclical_after overrides'!AN$1, F_Inputs_cyclical!$A$1:$BE$1, 0))),
Cyclical_overrides!AN198)</f>
        <v/>
      </c>
      <c r="AO198" s="72">
        <f>IF(Cyclical_overrides!AO198 = "",
IF(INDEX(F_Inputs_cyclical!$A$1:$BE$243, MATCH('Cyclical_after overrides'!$A198, F_Inputs_cyclical!$A$1:$A$243, 0), MATCH('Cyclical_after overrides'!AO$1, F_Inputs_cyclical!$A$1:$BE$1, 0))="", "", INDEX(F_Inputs_cyclical!$A$1:$BE$243, MATCH('Cyclical_after overrides'!$A198, F_Inputs_cyclical!$A$1:$A$243, 0), MATCH('Cyclical_after overrides'!AO$1, F_Inputs_cyclical!$A$1:$BE$1, 0))),
Cyclical_overrides!AO198)</f>
        <v>0</v>
      </c>
      <c r="AP198" s="72">
        <f>IF(Cyclical_overrides!AP198 = "",
IF(INDEX(F_Inputs_cyclical!$A$1:$BE$243, MATCH('Cyclical_after overrides'!$A198, F_Inputs_cyclical!$A$1:$A$243, 0), MATCH('Cyclical_after overrides'!AP$1, F_Inputs_cyclical!$A$1:$BE$1, 0))="", "", INDEX(F_Inputs_cyclical!$A$1:$BE$243, MATCH('Cyclical_after overrides'!$A198, F_Inputs_cyclical!$A$1:$A$243, 0), MATCH('Cyclical_after overrides'!AP$1, F_Inputs_cyclical!$A$1:$BE$1, 0))),
Cyclical_overrides!AP198)</f>
        <v>4.7E-2</v>
      </c>
      <c r="AQ198" s="72" t="str">
        <f>IF(Cyclical_overrides!AQ198 = "",
IF(INDEX(F_Inputs_cyclical!$A$1:$BE$243, MATCH('Cyclical_after overrides'!$A198, F_Inputs_cyclical!$A$1:$A$243, 0), MATCH('Cyclical_after overrides'!AQ$1, F_Inputs_cyclical!$A$1:$BE$1, 0))="", "", INDEX(F_Inputs_cyclical!$A$1:$BE$243, MATCH('Cyclical_after overrides'!$A198, F_Inputs_cyclical!$A$1:$A$243, 0), MATCH('Cyclical_after overrides'!AQ$1, F_Inputs_cyclical!$A$1:$BE$1, 0))),
Cyclical_overrides!AQ198)</f>
        <v/>
      </c>
      <c r="AR198" s="72" t="str">
        <f>IF(Cyclical_overrides!AR198 = "",
IF(INDEX(F_Inputs_cyclical!$A$1:$BE$243, MATCH('Cyclical_after overrides'!$A198, F_Inputs_cyclical!$A$1:$A$243, 0), MATCH('Cyclical_after overrides'!AR$1, F_Inputs_cyclical!$A$1:$BE$1, 0))="", "", INDEX(F_Inputs_cyclical!$A$1:$BE$243, MATCH('Cyclical_after overrides'!$A198, F_Inputs_cyclical!$A$1:$A$243, 0), MATCH('Cyclical_after overrides'!AR$1, F_Inputs_cyclical!$A$1:$BE$1, 0))),
Cyclical_overrides!AR198)</f>
        <v/>
      </c>
      <c r="AS198" s="72" t="str">
        <f>IF(Cyclical_overrides!AS198 = "",
IF(INDEX(F_Inputs_cyclical!$A$1:$BE$243, MATCH('Cyclical_after overrides'!$A198, F_Inputs_cyclical!$A$1:$A$243, 0), MATCH('Cyclical_after overrides'!AS$1, F_Inputs_cyclical!$A$1:$BE$1, 0))="", "", INDEX(F_Inputs_cyclical!$A$1:$BE$243, MATCH('Cyclical_after overrides'!$A198, F_Inputs_cyclical!$A$1:$A$243, 0), MATCH('Cyclical_after overrides'!AS$1, F_Inputs_cyclical!$A$1:$BE$1, 0))),
Cyclical_overrides!AS198)</f>
        <v/>
      </c>
      <c r="AT198" s="72" t="str">
        <f>IF(Cyclical_overrides!AT198 = "",
IF(INDEX(F_Inputs_cyclical!$A$1:$BE$243, MATCH('Cyclical_after overrides'!$A198, F_Inputs_cyclical!$A$1:$A$243, 0), MATCH('Cyclical_after overrides'!AT$1, F_Inputs_cyclical!$A$1:$BE$1, 0))="", "", INDEX(F_Inputs_cyclical!$A$1:$BE$243, MATCH('Cyclical_after overrides'!$A198, F_Inputs_cyclical!$A$1:$A$243, 0), MATCH('Cyclical_after overrides'!AT$1, F_Inputs_cyclical!$A$1:$BE$1, 0))),
Cyclical_overrides!AT198)</f>
        <v/>
      </c>
      <c r="AU198" s="72" t="str">
        <f>IF(Cyclical_overrides!AU198 = "",
IF(INDEX(F_Inputs_cyclical!$A$1:$BE$243, MATCH('Cyclical_after overrides'!$A198, F_Inputs_cyclical!$A$1:$A$243, 0), MATCH('Cyclical_after overrides'!AU$1, F_Inputs_cyclical!$A$1:$BE$1, 0))="", "", INDEX(F_Inputs_cyclical!$A$1:$BE$243, MATCH('Cyclical_after overrides'!$A198, F_Inputs_cyclical!$A$1:$A$243, 0), MATCH('Cyclical_after overrides'!AU$1, F_Inputs_cyclical!$A$1:$BE$1, 0))),
Cyclical_overrides!AU198)</f>
        <v/>
      </c>
      <c r="AV198" s="72" t="str">
        <f>IF(Cyclical_overrides!AV198 = "",
IF(INDEX(F_Inputs_cyclical!$A$1:$BE$243, MATCH('Cyclical_after overrides'!$A198, F_Inputs_cyclical!$A$1:$A$243, 0), MATCH('Cyclical_after overrides'!AV$1, F_Inputs_cyclical!$A$1:$BE$1, 0))="", "", INDEX(F_Inputs_cyclical!$A$1:$BE$243, MATCH('Cyclical_after overrides'!$A198, F_Inputs_cyclical!$A$1:$A$243, 0), MATCH('Cyclical_after overrides'!AV$1, F_Inputs_cyclical!$A$1:$BE$1, 0))),
Cyclical_overrides!AV198)</f>
        <v/>
      </c>
      <c r="AW198" s="72">
        <f>IF(Cyclical_overrides!AW198 = "",
IF(INDEX(F_Inputs_cyclical!$A$1:$BE$243, MATCH('Cyclical_after overrides'!$A198, F_Inputs_cyclical!$A$1:$A$243, 0), MATCH('Cyclical_after overrides'!AW$1, F_Inputs_cyclical!$A$1:$BE$1, 0))="", "", INDEX(F_Inputs_cyclical!$A$1:$BE$243, MATCH('Cyclical_after overrides'!$A198, F_Inputs_cyclical!$A$1:$A$243, 0), MATCH('Cyclical_after overrides'!AW$1, F_Inputs_cyclical!$A$1:$BE$1, 0))),
Cyclical_overrides!AW198)</f>
        <v>1.1277018254028868</v>
      </c>
      <c r="AX198" s="72">
        <f>IF(Cyclical_overrides!AX198 = "",
IF(INDEX(F_Inputs_cyclical!$A$1:$BE$243, MATCH('Cyclical_after overrides'!$A198, F_Inputs_cyclical!$A$1:$A$243, 0), MATCH('Cyclical_after overrides'!AX$1, F_Inputs_cyclical!$A$1:$BE$1, 0))="", "", INDEX(F_Inputs_cyclical!$A$1:$BE$243, MATCH('Cyclical_after overrides'!$A198, F_Inputs_cyclical!$A$1:$A$243, 0), MATCH('Cyclical_after overrides'!AX$1, F_Inputs_cyclical!$A$1:$BE$1, 0))),
Cyclical_overrides!AX198)</f>
        <v>23.146912048691163</v>
      </c>
      <c r="AY198" s="72">
        <f>IF(Cyclical_overrides!AY198 = "",
IF(INDEX(F_Inputs_cyclical!$A$1:$BE$243, MATCH('Cyclical_after overrides'!$A198, F_Inputs_cyclical!$A$1:$A$243, 0), MATCH('Cyclical_after overrides'!AY$1, F_Inputs_cyclical!$A$1:$BE$1, 0))="", "", INDEX(F_Inputs_cyclical!$A$1:$BE$243, MATCH('Cyclical_after overrides'!$A198, F_Inputs_cyclical!$A$1:$A$243, 0), MATCH('Cyclical_after overrides'!AY$1, F_Inputs_cyclical!$A$1:$BE$1, 0))),
Cyclical_overrides!AY198)</f>
        <v>138.01273253185644</v>
      </c>
      <c r="AZ198" s="72">
        <f>IF(Cyclical_overrides!AZ198 = "",
IF(INDEX(F_Inputs_cyclical!$A$1:$BE$243, MATCH('Cyclical_after overrides'!$A198, F_Inputs_cyclical!$A$1:$A$243, 0), MATCH('Cyclical_after overrides'!AZ$1, F_Inputs_cyclical!$A$1:$BE$1, 0))="", "", INDEX(F_Inputs_cyclical!$A$1:$BE$243, MATCH('Cyclical_after overrides'!$A198, F_Inputs_cyclical!$A$1:$A$243, 0), MATCH('Cyclical_after overrides'!AZ$1, F_Inputs_cyclical!$A$1:$BE$1, 0))),
Cyclical_overrides!AZ198)</f>
        <v>1.9646038889391404</v>
      </c>
      <c r="BA198" s="72">
        <f>IF(Cyclical_overrides!BA198 = "",
IF(INDEX(F_Inputs_cyclical!$A$1:$BE$243, MATCH('Cyclical_after overrides'!$A198, F_Inputs_cyclical!$A$1:$A$243, 0), MATCH('Cyclical_after overrides'!BA$1, F_Inputs_cyclical!$A$1:$BE$1, 0))="", "", INDEX(F_Inputs_cyclical!$A$1:$BE$243, MATCH('Cyclical_after overrides'!$A198, F_Inputs_cyclical!$A$1:$A$243, 0), MATCH('Cyclical_after overrides'!BA$1, F_Inputs_cyclical!$A$1:$BE$1, 0))),
Cyclical_overrides!BA198)</f>
        <v>10.049387522712809</v>
      </c>
      <c r="BB198" s="72">
        <f>IF(Cyclical_overrides!BB198 = "",
IF(INDEX(F_Inputs_cyclical!$A$1:$BE$243, MATCH('Cyclical_after overrides'!$A198, F_Inputs_cyclical!$A$1:$A$243, 0), MATCH('Cyclical_after overrides'!BB$1, F_Inputs_cyclical!$A$1:$BE$1, 0))="", "", INDEX(F_Inputs_cyclical!$A$1:$BE$243, MATCH('Cyclical_after overrides'!$A198, F_Inputs_cyclical!$A$1:$A$243, 0), MATCH('Cyclical_after overrides'!BB$1, F_Inputs_cyclical!$A$1:$BE$1, 0))),
Cyclical_overrides!BB198)</f>
        <v>10.049387522712809</v>
      </c>
      <c r="BC198" s="72">
        <f>IF(Cyclical_overrides!BC198 = "",
IF(INDEX(F_Inputs_cyclical!$A$1:$BE$243, MATCH('Cyclical_after overrides'!$A198, F_Inputs_cyclical!$A$1:$A$243, 0), MATCH('Cyclical_after overrides'!BC$1, F_Inputs_cyclical!$A$1:$BE$1, 0))="", "", INDEX(F_Inputs_cyclical!$A$1:$BE$243, MATCH('Cyclical_after overrides'!$A198, F_Inputs_cyclical!$A$1:$A$243, 0), MATCH('Cyclical_after overrides'!BC$1, F_Inputs_cyclical!$A$1:$BE$1, 0))),
Cyclical_overrides!BC198)</f>
        <v>13.129195525708589</v>
      </c>
      <c r="BD198" s="72">
        <f>IF(Cyclical_overrides!BD198 = "",
IF(INDEX(F_Inputs_cyclical!$A$1:$BE$243, MATCH('Cyclical_after overrides'!$A198, F_Inputs_cyclical!$A$1:$A$243, 0), MATCH('Cyclical_after overrides'!BD$1, F_Inputs_cyclical!$A$1:$BE$1, 0))="", "", INDEX(F_Inputs_cyclical!$A$1:$BE$243, MATCH('Cyclical_after overrides'!$A198, F_Inputs_cyclical!$A$1:$A$243, 0), MATCH('Cyclical_after overrides'!BD$1, F_Inputs_cyclical!$A$1:$BE$1, 0))),
Cyclical_overrides!BD198)</f>
        <v>31.114000000000001</v>
      </c>
      <c r="BE198" s="194"/>
    </row>
    <row r="199" spans="1:57" x14ac:dyDescent="0.4">
      <c r="A199" s="63" t="str">
        <f t="shared" si="3"/>
        <v>PRT22</v>
      </c>
      <c r="B199" s="63" t="s">
        <v>457</v>
      </c>
      <c r="C199" s="63" t="s">
        <v>259</v>
      </c>
      <c r="D199" s="72">
        <f>IF(Cyclical_overrides!D199 = "",
IF(INDEX(F_Inputs_cyclical!$A$1:$BE$243, MATCH('Cyclical_after overrides'!$A199, F_Inputs_cyclical!$A$1:$A$243, 0), MATCH('Cyclical_after overrides'!D$1, F_Inputs_cyclical!$A$1:$BE$1, 0))="", "", INDEX(F_Inputs_cyclical!$A$1:$BE$243, MATCH('Cyclical_after overrides'!$A199, F_Inputs_cyclical!$A$1:$A$243, 0), MATCH('Cyclical_after overrides'!D$1, F_Inputs_cyclical!$A$1:$BE$1, 0))),
Cyclical_overrides!D199)</f>
        <v>1.8280000000000001</v>
      </c>
      <c r="E199" s="72">
        <f>IF(Cyclical_overrides!E199 = "",
IF(INDEX(F_Inputs_cyclical!$A$1:$BE$243, MATCH('Cyclical_after overrides'!$A199, F_Inputs_cyclical!$A$1:$A$243, 0), MATCH('Cyclical_after overrides'!E$1, F_Inputs_cyclical!$A$1:$BE$1, 0))="", "", INDEX(F_Inputs_cyclical!$A$1:$BE$243, MATCH('Cyclical_after overrides'!$A199, F_Inputs_cyclical!$A$1:$A$243, 0), MATCH('Cyclical_after overrides'!E$1, F_Inputs_cyclical!$A$1:$BE$1, 0))),
Cyclical_overrides!E199)</f>
        <v>0.31</v>
      </c>
      <c r="F199" s="72">
        <f>IF(Cyclical_overrides!F199 = "",
IF(INDEX(F_Inputs_cyclical!$A$1:$BE$243, MATCH('Cyclical_after overrides'!$A199, F_Inputs_cyclical!$A$1:$A$243, 0), MATCH('Cyclical_after overrides'!F$1, F_Inputs_cyclical!$A$1:$BE$1, 0))="", "", INDEX(F_Inputs_cyclical!$A$1:$BE$243, MATCH('Cyclical_after overrides'!$A199, F_Inputs_cyclical!$A$1:$A$243, 0), MATCH('Cyclical_after overrides'!F$1, F_Inputs_cyclical!$A$1:$BE$1, 0))),
Cyclical_overrides!F199)</f>
        <v>2.5999999999999999E-2</v>
      </c>
      <c r="G199" s="72">
        <f>IF(Cyclical_overrides!G199 = "",
IF(INDEX(F_Inputs_cyclical!$A$1:$BE$243, MATCH('Cyclical_after overrides'!$A199, F_Inputs_cyclical!$A$1:$A$243, 0), MATCH('Cyclical_after overrides'!G$1, F_Inputs_cyclical!$A$1:$BE$1, 0))="", "", INDEX(F_Inputs_cyclical!$A$1:$BE$243, MATCH('Cyclical_after overrides'!$A199, F_Inputs_cyclical!$A$1:$A$243, 0), MATCH('Cyclical_after overrides'!G$1, F_Inputs_cyclical!$A$1:$BE$1, 0))),
Cyclical_overrides!G199)</f>
        <v>0.19500000000000001</v>
      </c>
      <c r="H199" s="72">
        <f>IF(Cyclical_overrides!H199 = "",
IF(INDEX(F_Inputs_cyclical!$A$1:$BE$243, MATCH('Cyclical_after overrides'!$A199, F_Inputs_cyclical!$A$1:$A$243, 0), MATCH('Cyclical_after overrides'!H$1, F_Inputs_cyclical!$A$1:$BE$1, 0))="", "", INDEX(F_Inputs_cyclical!$A$1:$BE$243, MATCH('Cyclical_after overrides'!$A199, F_Inputs_cyclical!$A$1:$A$243, 0), MATCH('Cyclical_after overrides'!H$1, F_Inputs_cyclical!$A$1:$BE$1, 0))),
Cyclical_overrides!H199)</f>
        <v>0.187</v>
      </c>
      <c r="I199" s="72">
        <f>IF(Cyclical_overrides!I199 = "",
IF(INDEX(F_Inputs_cyclical!$A$1:$BE$243, MATCH('Cyclical_after overrides'!$A199, F_Inputs_cyclical!$A$1:$A$243, 0), MATCH('Cyclical_after overrides'!I$1, F_Inputs_cyclical!$A$1:$BE$1, 0))="", "", INDEX(F_Inputs_cyclical!$A$1:$BE$243, MATCH('Cyclical_after overrides'!$A199, F_Inputs_cyclical!$A$1:$A$243, 0), MATCH('Cyclical_after overrides'!I$1, F_Inputs_cyclical!$A$1:$BE$1, 0))),
Cyclical_overrides!I199)</f>
        <v>0</v>
      </c>
      <c r="J199" s="72" t="str">
        <f>IF(Cyclical_overrides!J199 = "",
IF(INDEX(F_Inputs_cyclical!$A$1:$BE$243, MATCH('Cyclical_after overrides'!$A199, F_Inputs_cyclical!$A$1:$A$243, 0), MATCH('Cyclical_after overrides'!J$1, F_Inputs_cyclical!$A$1:$BE$1, 0))="", "", INDEX(F_Inputs_cyclical!$A$1:$BE$243, MATCH('Cyclical_after overrides'!$A199, F_Inputs_cyclical!$A$1:$A$243, 0), MATCH('Cyclical_after overrides'!J$1, F_Inputs_cyclical!$A$1:$BE$1, 0))),
Cyclical_overrides!J199)</f>
        <v/>
      </c>
      <c r="K199" s="72">
        <f>IF(Cyclical_overrides!K199 = "",
IF(INDEX(F_Inputs_cyclical!$A$1:$BE$243, MATCH('Cyclical_after overrides'!$A199, F_Inputs_cyclical!$A$1:$A$243, 0), MATCH('Cyclical_after overrides'!K$1, F_Inputs_cyclical!$A$1:$BE$1, 0))="", "", INDEX(F_Inputs_cyclical!$A$1:$BE$243, MATCH('Cyclical_after overrides'!$A199, F_Inputs_cyclical!$A$1:$A$243, 0), MATCH('Cyclical_after overrides'!K$1, F_Inputs_cyclical!$A$1:$BE$1, 0))),
Cyclical_overrides!K199)</f>
        <v>0.60899999999999999</v>
      </c>
      <c r="L199" s="72" t="str">
        <f>IF(Cyclical_overrides!L199 = "",
IF(INDEX(F_Inputs_cyclical!$A$1:$BE$243, MATCH('Cyclical_after overrides'!$A199, F_Inputs_cyclical!$A$1:$A$243, 0), MATCH('Cyclical_after overrides'!L$1, F_Inputs_cyclical!$A$1:$BE$1, 0))="", "", INDEX(F_Inputs_cyclical!$A$1:$BE$243, MATCH('Cyclical_after overrides'!$A199, F_Inputs_cyclical!$A$1:$A$243, 0), MATCH('Cyclical_after overrides'!L$1, F_Inputs_cyclical!$A$1:$BE$1, 0))),
Cyclical_overrides!L199)</f>
        <v/>
      </c>
      <c r="M199" s="72" t="str">
        <f>IF(Cyclical_overrides!M199 = "",
IF(INDEX(F_Inputs_cyclical!$A$1:$BE$243, MATCH('Cyclical_after overrides'!$A199, F_Inputs_cyclical!$A$1:$A$243, 0), MATCH('Cyclical_after overrides'!M$1, F_Inputs_cyclical!$A$1:$BE$1, 0))="", "", INDEX(F_Inputs_cyclical!$A$1:$BE$243, MATCH('Cyclical_after overrides'!$A199, F_Inputs_cyclical!$A$1:$A$243, 0), MATCH('Cyclical_after overrides'!M$1, F_Inputs_cyclical!$A$1:$BE$1, 0))),
Cyclical_overrides!M199)</f>
        <v/>
      </c>
      <c r="N199" s="72" t="str">
        <f>IF(Cyclical_overrides!N199 = "",
IF(INDEX(F_Inputs_cyclical!$A$1:$BE$243, MATCH('Cyclical_after overrides'!$A199, F_Inputs_cyclical!$A$1:$A$243, 0), MATCH('Cyclical_after overrides'!N$1, F_Inputs_cyclical!$A$1:$BE$1, 0))="", "", INDEX(F_Inputs_cyclical!$A$1:$BE$243, MATCH('Cyclical_after overrides'!$A199, F_Inputs_cyclical!$A$1:$A$243, 0), MATCH('Cyclical_after overrides'!N$1, F_Inputs_cyclical!$A$1:$BE$1, 0))),
Cyclical_overrides!N199)</f>
        <v/>
      </c>
      <c r="O199" s="72" t="str">
        <f>IF(Cyclical_overrides!O199 = "",
IF(INDEX(F_Inputs_cyclical!$A$1:$BE$243, MATCH('Cyclical_after overrides'!$A199, F_Inputs_cyclical!$A$1:$A$243, 0), MATCH('Cyclical_after overrides'!O$1, F_Inputs_cyclical!$A$1:$BE$1, 0))="", "", INDEX(F_Inputs_cyclical!$A$1:$BE$243, MATCH('Cyclical_after overrides'!$A199, F_Inputs_cyclical!$A$1:$A$243, 0), MATCH('Cyclical_after overrides'!O$1, F_Inputs_cyclical!$A$1:$BE$1, 0))),
Cyclical_overrides!O199)</f>
        <v/>
      </c>
      <c r="P199" s="72" t="str">
        <f>IF(Cyclical_overrides!P199 = "",
IF(INDEX(F_Inputs_cyclical!$A$1:$BE$243, MATCH('Cyclical_after overrides'!$A199, F_Inputs_cyclical!$A$1:$A$243, 0), MATCH('Cyclical_after overrides'!P$1, F_Inputs_cyclical!$A$1:$BE$1, 0))="", "", INDEX(F_Inputs_cyclical!$A$1:$BE$243, MATCH('Cyclical_after overrides'!$A199, F_Inputs_cyclical!$A$1:$A$243, 0), MATCH('Cyclical_after overrides'!P$1, F_Inputs_cyclical!$A$1:$BE$1, 0))),
Cyclical_overrides!P199)</f>
        <v/>
      </c>
      <c r="Q199" s="72" t="str">
        <f>IF(Cyclical_overrides!Q199 = "",
IF(INDEX(F_Inputs_cyclical!$A$1:$BE$243, MATCH('Cyclical_after overrides'!$A199, F_Inputs_cyclical!$A$1:$A$243, 0), MATCH('Cyclical_after overrides'!Q$1, F_Inputs_cyclical!$A$1:$BE$1, 0))="", "", INDEX(F_Inputs_cyclical!$A$1:$BE$243, MATCH('Cyclical_after overrides'!$A199, F_Inputs_cyclical!$A$1:$A$243, 0), MATCH('Cyclical_after overrides'!Q$1, F_Inputs_cyclical!$A$1:$BE$1, 0))),
Cyclical_overrides!Q199)</f>
        <v/>
      </c>
      <c r="R199" s="72" t="str">
        <f>IF(Cyclical_overrides!R199 = "",
IF(INDEX(F_Inputs_cyclical!$A$1:$BE$243, MATCH('Cyclical_after overrides'!$A199, F_Inputs_cyclical!$A$1:$A$243, 0), MATCH('Cyclical_after overrides'!R$1, F_Inputs_cyclical!$A$1:$BE$1, 0))="", "", INDEX(F_Inputs_cyclical!$A$1:$BE$243, MATCH('Cyclical_after overrides'!$A199, F_Inputs_cyclical!$A$1:$A$243, 0), MATCH('Cyclical_after overrides'!R$1, F_Inputs_cyclical!$A$1:$BE$1, 0))),
Cyclical_overrides!R199)</f>
        <v/>
      </c>
      <c r="S199" s="72" t="str">
        <f>IF(Cyclical_overrides!S199 = "",
IF(INDEX(F_Inputs_cyclical!$A$1:$BE$243, MATCH('Cyclical_after overrides'!$A199, F_Inputs_cyclical!$A$1:$A$243, 0), MATCH('Cyclical_after overrides'!S$1, F_Inputs_cyclical!$A$1:$BE$1, 0))="", "", INDEX(F_Inputs_cyclical!$A$1:$BE$243, MATCH('Cyclical_after overrides'!$A199, F_Inputs_cyclical!$A$1:$A$243, 0), MATCH('Cyclical_after overrides'!S$1, F_Inputs_cyclical!$A$1:$BE$1, 0))),
Cyclical_overrides!S199)</f>
        <v/>
      </c>
      <c r="T199" s="72" t="str">
        <f>IF(Cyclical_overrides!T199 = "",
IF(INDEX(F_Inputs_cyclical!$A$1:$BE$243, MATCH('Cyclical_after overrides'!$A199, F_Inputs_cyclical!$A$1:$A$243, 0), MATCH('Cyclical_after overrides'!T$1, F_Inputs_cyclical!$A$1:$BE$1, 0))="", "", INDEX(F_Inputs_cyclical!$A$1:$BE$243, MATCH('Cyclical_after overrides'!$A199, F_Inputs_cyclical!$A$1:$A$243, 0), MATCH('Cyclical_after overrides'!T$1, F_Inputs_cyclical!$A$1:$BE$1, 0))),
Cyclical_overrides!T199)</f>
        <v/>
      </c>
      <c r="U199" s="72" t="str">
        <f>IF(Cyclical_overrides!U199 = "",
IF(INDEX(F_Inputs_cyclical!$A$1:$BE$243, MATCH('Cyclical_after overrides'!$A199, F_Inputs_cyclical!$A$1:$A$243, 0), MATCH('Cyclical_after overrides'!U$1, F_Inputs_cyclical!$A$1:$BE$1, 0))="", "", INDEX(F_Inputs_cyclical!$A$1:$BE$243, MATCH('Cyclical_after overrides'!$A199, F_Inputs_cyclical!$A$1:$A$243, 0), MATCH('Cyclical_after overrides'!U$1, F_Inputs_cyclical!$A$1:$BE$1, 0))),
Cyclical_overrides!U199)</f>
        <v/>
      </c>
      <c r="V199" s="72">
        <f>IF(Cyclical_overrides!V199 = "",
IF(INDEX(F_Inputs_cyclical!$A$1:$BE$243, MATCH('Cyclical_after overrides'!$A199, F_Inputs_cyclical!$A$1:$A$243, 0), MATCH('Cyclical_after overrides'!V$1, F_Inputs_cyclical!$A$1:$BE$1, 0))="", "", INDEX(F_Inputs_cyclical!$A$1:$BE$243, MATCH('Cyclical_after overrides'!$A199, F_Inputs_cyclical!$A$1:$A$243, 0), MATCH('Cyclical_after overrides'!V$1, F_Inputs_cyclical!$A$1:$BE$1, 0))),
Cyclical_overrides!V199)</f>
        <v>198.505</v>
      </c>
      <c r="W199" s="72">
        <f>IF(Cyclical_overrides!W199 = "",
IF(INDEX(F_Inputs_cyclical!$A$1:$BE$243, MATCH('Cyclical_after overrides'!$A199, F_Inputs_cyclical!$A$1:$A$243, 0), MATCH('Cyclical_after overrides'!W$1, F_Inputs_cyclical!$A$1:$BE$1, 0))="", "", INDEX(F_Inputs_cyclical!$A$1:$BE$243, MATCH('Cyclical_after overrides'!$A199, F_Inputs_cyclical!$A$1:$A$243, 0), MATCH('Cyclical_after overrides'!W$1, F_Inputs_cyclical!$A$1:$BE$1, 0))),
Cyclical_overrides!W199)</f>
        <v>102.22199999999999</v>
      </c>
      <c r="X199" s="72">
        <f>IF(Cyclical_overrides!X199 = "",
IF(INDEX(F_Inputs_cyclical!$A$1:$BE$243, MATCH('Cyclical_after overrides'!$A199, F_Inputs_cyclical!$A$1:$A$243, 0), MATCH('Cyclical_after overrides'!X$1, F_Inputs_cyclical!$A$1:$BE$1, 0))="", "", INDEX(F_Inputs_cyclical!$A$1:$BE$243, MATCH('Cyclical_after overrides'!$A199, F_Inputs_cyclical!$A$1:$A$243, 0), MATCH('Cyclical_after overrides'!X$1, F_Inputs_cyclical!$A$1:$BE$1, 0))),
Cyclical_overrides!X199)</f>
        <v>0</v>
      </c>
      <c r="Y199" s="72">
        <f>IF(Cyclical_overrides!Y199 = "",
IF(INDEX(F_Inputs_cyclical!$A$1:$BE$243, MATCH('Cyclical_after overrides'!$A199, F_Inputs_cyclical!$A$1:$A$243, 0), MATCH('Cyclical_after overrides'!Y$1, F_Inputs_cyclical!$A$1:$BE$1, 0))="", "", INDEX(F_Inputs_cyclical!$A$1:$BE$243, MATCH('Cyclical_after overrides'!$A199, F_Inputs_cyclical!$A$1:$A$243, 0), MATCH('Cyclical_after overrides'!Y$1, F_Inputs_cyclical!$A$1:$BE$1, 0))),
Cyclical_overrides!Y199)</f>
        <v>0</v>
      </c>
      <c r="Z199" s="72">
        <f>IF(Cyclical_overrides!Z199 = "",
IF(INDEX(F_Inputs_cyclical!$A$1:$BE$243, MATCH('Cyclical_after overrides'!$A199, F_Inputs_cyclical!$A$1:$A$243, 0), MATCH('Cyclical_after overrides'!Z$1, F_Inputs_cyclical!$A$1:$BE$1, 0))="", "", INDEX(F_Inputs_cyclical!$A$1:$BE$243, MATCH('Cyclical_after overrides'!$A199, F_Inputs_cyclical!$A$1:$A$243, 0), MATCH('Cyclical_after overrides'!Z$1, F_Inputs_cyclical!$A$1:$BE$1, 0))),
Cyclical_overrides!Z199)</f>
        <v>0</v>
      </c>
      <c r="AA199" s="72">
        <f>IF(Cyclical_overrides!AA199 = "",
IF(INDEX(F_Inputs_cyclical!$A$1:$BE$243, MATCH('Cyclical_after overrides'!$A199, F_Inputs_cyclical!$A$1:$A$243, 0), MATCH('Cyclical_after overrides'!AA$1, F_Inputs_cyclical!$A$1:$BE$1, 0))="", "", INDEX(F_Inputs_cyclical!$A$1:$BE$243, MATCH('Cyclical_after overrides'!$A199, F_Inputs_cyclical!$A$1:$A$243, 0), MATCH('Cyclical_after overrides'!AA$1, F_Inputs_cyclical!$A$1:$BE$1, 0))),
Cyclical_overrides!AA199)</f>
        <v>0</v>
      </c>
      <c r="AB199" s="72" t="str">
        <f>IF(Cyclical_overrides!AB199 = "",
IF(INDEX(F_Inputs_cyclical!$A$1:$BE$243, MATCH('Cyclical_after overrides'!$A199, F_Inputs_cyclical!$A$1:$A$243, 0), MATCH('Cyclical_after overrides'!AB$1, F_Inputs_cyclical!$A$1:$BE$1, 0))="", "", INDEX(F_Inputs_cyclical!$A$1:$BE$243, MATCH('Cyclical_after overrides'!$A199, F_Inputs_cyclical!$A$1:$A$243, 0), MATCH('Cyclical_after overrides'!AB$1, F_Inputs_cyclical!$A$1:$BE$1, 0))),
Cyclical_overrides!AB199)</f>
        <v/>
      </c>
      <c r="AC199" s="72">
        <f>IF(Cyclical_overrides!AC199 = "",
IF(INDEX(F_Inputs_cyclical!$A$1:$BE$243, MATCH('Cyclical_after overrides'!$A199, F_Inputs_cyclical!$A$1:$A$243, 0), MATCH('Cyclical_after overrides'!AC$1, F_Inputs_cyclical!$A$1:$BE$1, 0))="", "", INDEX(F_Inputs_cyclical!$A$1:$BE$243, MATCH('Cyclical_after overrides'!$A199, F_Inputs_cyclical!$A$1:$A$243, 0), MATCH('Cyclical_after overrides'!AC$1, F_Inputs_cyclical!$A$1:$BE$1, 0))),
Cyclical_overrides!AC199)</f>
        <v>4.3390000000000004</v>
      </c>
      <c r="AD199" s="72">
        <f>IF(Cyclical_overrides!AD199 = "",
IF(INDEX(F_Inputs_cyclical!$A$1:$BE$243, MATCH('Cyclical_after overrides'!$A199, F_Inputs_cyclical!$A$1:$A$243, 0), MATCH('Cyclical_after overrides'!AD$1, F_Inputs_cyclical!$A$1:$BE$1, 0))="", "", INDEX(F_Inputs_cyclical!$A$1:$BE$243, MATCH('Cyclical_after overrides'!$A199, F_Inputs_cyclical!$A$1:$A$243, 0), MATCH('Cyclical_after overrides'!AD$1, F_Inputs_cyclical!$A$1:$BE$1, 0))),
Cyclical_overrides!AD199)</f>
        <v>2.9000000000000001E-2</v>
      </c>
      <c r="AE199" s="72">
        <f>IF(Cyclical_overrides!AE199 = "",
IF(INDEX(F_Inputs_cyclical!$A$1:$BE$243, MATCH('Cyclical_after overrides'!$A199, F_Inputs_cyclical!$A$1:$A$243, 0), MATCH('Cyclical_after overrides'!AE$1, F_Inputs_cyclical!$A$1:$BE$1, 0))="", "", INDEX(F_Inputs_cyclical!$A$1:$BE$243, MATCH('Cyclical_after overrides'!$A199, F_Inputs_cyclical!$A$1:$A$243, 0), MATCH('Cyclical_after overrides'!AE$1, F_Inputs_cyclical!$A$1:$BE$1, 0))),
Cyclical_overrides!AE199)</f>
        <v>6.8000000000000005E-2</v>
      </c>
      <c r="AF199" s="72">
        <f>IF(Cyclical_overrides!AF199 = "",
IF(INDEX(F_Inputs_cyclical!$A$1:$BE$243, MATCH('Cyclical_after overrides'!$A199, F_Inputs_cyclical!$A$1:$A$243, 0), MATCH('Cyclical_after overrides'!AF$1, F_Inputs_cyclical!$A$1:$BE$1, 0))="", "", INDEX(F_Inputs_cyclical!$A$1:$BE$243, MATCH('Cyclical_after overrides'!$A199, F_Inputs_cyclical!$A$1:$A$243, 0), MATCH('Cyclical_after overrides'!AF$1, F_Inputs_cyclical!$A$1:$BE$1, 0))),
Cyclical_overrides!AF199)</f>
        <v>0</v>
      </c>
      <c r="AG199" s="72">
        <f>IF(Cyclical_overrides!AG199 = "",
IF(INDEX(F_Inputs_cyclical!$A$1:$BE$243, MATCH('Cyclical_after overrides'!$A199, F_Inputs_cyclical!$A$1:$A$243, 0), MATCH('Cyclical_after overrides'!AG$1, F_Inputs_cyclical!$A$1:$BE$1, 0))="", "", INDEX(F_Inputs_cyclical!$A$1:$BE$243, MATCH('Cyclical_after overrides'!$A199, F_Inputs_cyclical!$A$1:$A$243, 0), MATCH('Cyclical_after overrides'!AG$1, F_Inputs_cyclical!$A$1:$BE$1, 0))),
Cyclical_overrides!AG199)</f>
        <v>5.0000000000000001E-3</v>
      </c>
      <c r="AH199" s="72">
        <f>IF(Cyclical_overrides!AH199 = "",
IF(INDEX(F_Inputs_cyclical!$A$1:$BE$243, MATCH('Cyclical_after overrides'!$A199, F_Inputs_cyclical!$A$1:$A$243, 0), MATCH('Cyclical_after overrides'!AH$1, F_Inputs_cyclical!$A$1:$BE$1, 0))="", "", INDEX(F_Inputs_cyclical!$A$1:$BE$243, MATCH('Cyclical_after overrides'!$A199, F_Inputs_cyclical!$A$1:$A$243, 0), MATCH('Cyclical_after overrides'!AH$1, F_Inputs_cyclical!$A$1:$BE$1, 0))),
Cyclical_overrides!AH199)</f>
        <v>7.0049999999999999</v>
      </c>
      <c r="AI199" s="72">
        <f>IF(Cyclical_overrides!AI199 = "",
IF(INDEX(F_Inputs_cyclical!$A$1:$BE$243, MATCH('Cyclical_after overrides'!$A199, F_Inputs_cyclical!$A$1:$A$243, 0), MATCH('Cyclical_after overrides'!AI$1, F_Inputs_cyclical!$A$1:$BE$1, 0))="", "", INDEX(F_Inputs_cyclical!$A$1:$BE$243, MATCH('Cyclical_after overrides'!$A199, F_Inputs_cyclical!$A$1:$A$243, 0), MATCH('Cyclical_after overrides'!AI$1, F_Inputs_cyclical!$A$1:$BE$1, 0))),
Cyclical_overrides!AI199)</f>
        <v>0</v>
      </c>
      <c r="AJ199" s="72">
        <f>IF(Cyclical_overrides!AJ199 = "",
IF(INDEX(F_Inputs_cyclical!$A$1:$BE$243, MATCH('Cyclical_after overrides'!$A199, F_Inputs_cyclical!$A$1:$A$243, 0), MATCH('Cyclical_after overrides'!AJ$1, F_Inputs_cyclical!$A$1:$BE$1, 0))="", "", INDEX(F_Inputs_cyclical!$A$1:$BE$243, MATCH('Cyclical_after overrides'!$A199, F_Inputs_cyclical!$A$1:$A$243, 0), MATCH('Cyclical_after overrides'!AJ$1, F_Inputs_cyclical!$A$1:$BE$1, 0))),
Cyclical_overrides!AJ199)</f>
        <v>0</v>
      </c>
      <c r="AK199" s="72">
        <f>IF(Cyclical_overrides!AK199 = "",
IF(INDEX(F_Inputs_cyclical!$A$1:$BE$243, MATCH('Cyclical_after overrides'!$A199, F_Inputs_cyclical!$A$1:$A$243, 0), MATCH('Cyclical_after overrides'!AK$1, F_Inputs_cyclical!$A$1:$BE$1, 0))="", "", INDEX(F_Inputs_cyclical!$A$1:$BE$243, MATCH('Cyclical_after overrides'!$A199, F_Inputs_cyclical!$A$1:$A$243, 0), MATCH('Cyclical_after overrides'!AK$1, F_Inputs_cyclical!$A$1:$BE$1, 0))),
Cyclical_overrides!AK199)</f>
        <v>0</v>
      </c>
      <c r="AL199" s="72">
        <f>IF(Cyclical_overrides!AL199 = "",
IF(INDEX(F_Inputs_cyclical!$A$1:$BE$243, MATCH('Cyclical_after overrides'!$A199, F_Inputs_cyclical!$A$1:$A$243, 0), MATCH('Cyclical_after overrides'!AL$1, F_Inputs_cyclical!$A$1:$BE$1, 0))="", "", INDEX(F_Inputs_cyclical!$A$1:$BE$243, MATCH('Cyclical_after overrides'!$A199, F_Inputs_cyclical!$A$1:$A$243, 0), MATCH('Cyclical_after overrides'!AL$1, F_Inputs_cyclical!$A$1:$BE$1, 0))),
Cyclical_overrides!AL199)</f>
        <v>0.188</v>
      </c>
      <c r="AM199" s="72">
        <f>IF(Cyclical_overrides!AM199 = "",
IF(INDEX(F_Inputs_cyclical!$A$1:$BE$243, MATCH('Cyclical_after overrides'!$A199, F_Inputs_cyclical!$A$1:$A$243, 0), MATCH('Cyclical_after overrides'!AM$1, F_Inputs_cyclical!$A$1:$BE$1, 0))="", "", INDEX(F_Inputs_cyclical!$A$1:$BE$243, MATCH('Cyclical_after overrides'!$A199, F_Inputs_cyclical!$A$1:$A$243, 0), MATCH('Cyclical_after overrides'!AM$1, F_Inputs_cyclical!$A$1:$BE$1, 0))),
Cyclical_overrides!AM199)</f>
        <v>1.5029999999999999</v>
      </c>
      <c r="AN199" s="72" t="str">
        <f>IF(Cyclical_overrides!AN199 = "",
IF(INDEX(F_Inputs_cyclical!$A$1:$BE$243, MATCH('Cyclical_after overrides'!$A199, F_Inputs_cyclical!$A$1:$A$243, 0), MATCH('Cyclical_after overrides'!AN$1, F_Inputs_cyclical!$A$1:$BE$1, 0))="", "", INDEX(F_Inputs_cyclical!$A$1:$BE$243, MATCH('Cyclical_after overrides'!$A199, F_Inputs_cyclical!$A$1:$A$243, 0), MATCH('Cyclical_after overrides'!AN$1, F_Inputs_cyclical!$A$1:$BE$1, 0))),
Cyclical_overrides!AN199)</f>
        <v/>
      </c>
      <c r="AO199" s="72">
        <f>IF(Cyclical_overrides!AO199 = "",
IF(INDEX(F_Inputs_cyclical!$A$1:$BE$243, MATCH('Cyclical_after overrides'!$A199, F_Inputs_cyclical!$A$1:$A$243, 0), MATCH('Cyclical_after overrides'!AO$1, F_Inputs_cyclical!$A$1:$BE$1, 0))="", "", INDEX(F_Inputs_cyclical!$A$1:$BE$243, MATCH('Cyclical_after overrides'!$A199, F_Inputs_cyclical!$A$1:$A$243, 0), MATCH('Cyclical_after overrides'!AO$1, F_Inputs_cyclical!$A$1:$BE$1, 0))),
Cyclical_overrides!AO199)</f>
        <v>0.156</v>
      </c>
      <c r="AP199" s="72">
        <f>IF(Cyclical_overrides!AP199 = "",
IF(INDEX(F_Inputs_cyclical!$A$1:$BE$243, MATCH('Cyclical_after overrides'!$A199, F_Inputs_cyclical!$A$1:$A$243, 0), MATCH('Cyclical_after overrides'!AP$1, F_Inputs_cyclical!$A$1:$BE$1, 0))="", "", INDEX(F_Inputs_cyclical!$A$1:$BE$243, MATCH('Cyclical_after overrides'!$A199, F_Inputs_cyclical!$A$1:$A$243, 0), MATCH('Cyclical_after overrides'!AP$1, F_Inputs_cyclical!$A$1:$BE$1, 0))),
Cyclical_overrides!AP199)</f>
        <v>3.2000000000000001E-2</v>
      </c>
      <c r="AQ199" s="72" t="str">
        <f>IF(Cyclical_overrides!AQ199 = "",
IF(INDEX(F_Inputs_cyclical!$A$1:$BE$243, MATCH('Cyclical_after overrides'!$A199, F_Inputs_cyclical!$A$1:$A$243, 0), MATCH('Cyclical_after overrides'!AQ$1, F_Inputs_cyclical!$A$1:$BE$1, 0))="", "", INDEX(F_Inputs_cyclical!$A$1:$BE$243, MATCH('Cyclical_after overrides'!$A199, F_Inputs_cyclical!$A$1:$A$243, 0), MATCH('Cyclical_after overrides'!AQ$1, F_Inputs_cyclical!$A$1:$BE$1, 0))),
Cyclical_overrides!AQ199)</f>
        <v/>
      </c>
      <c r="AR199" s="72" t="str">
        <f>IF(Cyclical_overrides!AR199 = "",
IF(INDEX(F_Inputs_cyclical!$A$1:$BE$243, MATCH('Cyclical_after overrides'!$A199, F_Inputs_cyclical!$A$1:$A$243, 0), MATCH('Cyclical_after overrides'!AR$1, F_Inputs_cyclical!$A$1:$BE$1, 0))="", "", INDEX(F_Inputs_cyclical!$A$1:$BE$243, MATCH('Cyclical_after overrides'!$A199, F_Inputs_cyclical!$A$1:$A$243, 0), MATCH('Cyclical_after overrides'!AR$1, F_Inputs_cyclical!$A$1:$BE$1, 0))),
Cyclical_overrides!AR199)</f>
        <v/>
      </c>
      <c r="AS199" s="72" t="str">
        <f>IF(Cyclical_overrides!AS199 = "",
IF(INDEX(F_Inputs_cyclical!$A$1:$BE$243, MATCH('Cyclical_after overrides'!$A199, F_Inputs_cyclical!$A$1:$A$243, 0), MATCH('Cyclical_after overrides'!AS$1, F_Inputs_cyclical!$A$1:$BE$1, 0))="", "", INDEX(F_Inputs_cyclical!$A$1:$BE$243, MATCH('Cyclical_after overrides'!$A199, F_Inputs_cyclical!$A$1:$A$243, 0), MATCH('Cyclical_after overrides'!AS$1, F_Inputs_cyclical!$A$1:$BE$1, 0))),
Cyclical_overrides!AS199)</f>
        <v/>
      </c>
      <c r="AT199" s="72" t="str">
        <f>IF(Cyclical_overrides!AT199 = "",
IF(INDEX(F_Inputs_cyclical!$A$1:$BE$243, MATCH('Cyclical_after overrides'!$A199, F_Inputs_cyclical!$A$1:$A$243, 0), MATCH('Cyclical_after overrides'!AT$1, F_Inputs_cyclical!$A$1:$BE$1, 0))="", "", INDEX(F_Inputs_cyclical!$A$1:$BE$243, MATCH('Cyclical_after overrides'!$A199, F_Inputs_cyclical!$A$1:$A$243, 0), MATCH('Cyclical_after overrides'!AT$1, F_Inputs_cyclical!$A$1:$BE$1, 0))),
Cyclical_overrides!AT199)</f>
        <v/>
      </c>
      <c r="AU199" s="72" t="str">
        <f>IF(Cyclical_overrides!AU199 = "",
IF(INDEX(F_Inputs_cyclical!$A$1:$BE$243, MATCH('Cyclical_after overrides'!$A199, F_Inputs_cyclical!$A$1:$A$243, 0), MATCH('Cyclical_after overrides'!AU$1, F_Inputs_cyclical!$A$1:$BE$1, 0))="", "", INDEX(F_Inputs_cyclical!$A$1:$BE$243, MATCH('Cyclical_after overrides'!$A199, F_Inputs_cyclical!$A$1:$A$243, 0), MATCH('Cyclical_after overrides'!AU$1, F_Inputs_cyclical!$A$1:$BE$1, 0))),
Cyclical_overrides!AU199)</f>
        <v/>
      </c>
      <c r="AV199" s="72" t="str">
        <f>IF(Cyclical_overrides!AV199 = "",
IF(INDEX(F_Inputs_cyclical!$A$1:$BE$243, MATCH('Cyclical_after overrides'!$A199, F_Inputs_cyclical!$A$1:$A$243, 0), MATCH('Cyclical_after overrides'!AV$1, F_Inputs_cyclical!$A$1:$BE$1, 0))="", "", INDEX(F_Inputs_cyclical!$A$1:$BE$243, MATCH('Cyclical_after overrides'!$A199, F_Inputs_cyclical!$A$1:$A$243, 0), MATCH('Cyclical_after overrides'!AV$1, F_Inputs_cyclical!$A$1:$BE$1, 0))),
Cyclical_overrides!AV199)</f>
        <v/>
      </c>
      <c r="AW199" s="72">
        <f>IF(Cyclical_overrides!AW199 = "",
IF(INDEX(F_Inputs_cyclical!$A$1:$BE$243, MATCH('Cyclical_after overrides'!$A199, F_Inputs_cyclical!$A$1:$A$243, 0), MATCH('Cyclical_after overrides'!AW$1, F_Inputs_cyclical!$A$1:$BE$1, 0))="", "", INDEX(F_Inputs_cyclical!$A$1:$BE$243, MATCH('Cyclical_after overrides'!$A199, F_Inputs_cyclical!$A$1:$A$243, 0), MATCH('Cyclical_after overrides'!AW$1, F_Inputs_cyclical!$A$1:$BE$1, 0))),
Cyclical_overrides!AW199)</f>
        <v>1.0877412700751434</v>
      </c>
      <c r="AX199" s="72">
        <f>IF(Cyclical_overrides!AX199 = "",
IF(INDEX(F_Inputs_cyclical!$A$1:$BE$243, MATCH('Cyclical_after overrides'!$A199, F_Inputs_cyclical!$A$1:$A$243, 0), MATCH('Cyclical_after overrides'!AX$1, F_Inputs_cyclical!$A$1:$BE$1, 0))="", "", INDEX(F_Inputs_cyclical!$A$1:$BE$243, MATCH('Cyclical_after overrides'!$A199, F_Inputs_cyclical!$A$1:$A$243, 0), MATCH('Cyclical_after overrides'!AX$1, F_Inputs_cyclical!$A$1:$BE$1, 0))),
Cyclical_overrides!AX199)</f>
        <v>21.223682582694416</v>
      </c>
      <c r="AY199" s="72">
        <f>IF(Cyclical_overrides!AY199 = "",
IF(INDEX(F_Inputs_cyclical!$A$1:$BE$243, MATCH('Cyclical_after overrides'!$A199, F_Inputs_cyclical!$A$1:$A$243, 0), MATCH('Cyclical_after overrides'!AY$1, F_Inputs_cyclical!$A$1:$BE$1, 0))="", "", INDEX(F_Inputs_cyclical!$A$1:$BE$243, MATCH('Cyclical_after overrides'!$A199, F_Inputs_cyclical!$A$1:$A$243, 0), MATCH('Cyclical_after overrides'!AY$1, F_Inputs_cyclical!$A$1:$BE$1, 0))),
Cyclical_overrides!AY199)</f>
        <v>138.34606100839989</v>
      </c>
      <c r="AZ199" s="72">
        <f>IF(Cyclical_overrides!AZ199 = "",
IF(INDEX(F_Inputs_cyclical!$A$1:$BE$243, MATCH('Cyclical_after overrides'!$A199, F_Inputs_cyclical!$A$1:$A$243, 0), MATCH('Cyclical_after overrides'!AZ$1, F_Inputs_cyclical!$A$1:$BE$1, 0))="", "", INDEX(F_Inputs_cyclical!$A$1:$BE$243, MATCH('Cyclical_after overrides'!$A199, F_Inputs_cyclical!$A$1:$A$243, 0), MATCH('Cyclical_after overrides'!AZ$1, F_Inputs_cyclical!$A$1:$BE$1, 0))),
Cyclical_overrides!AZ199)</f>
        <v>1.9520020833997049</v>
      </c>
      <c r="BA199" s="72">
        <f>IF(Cyclical_overrides!BA199 = "",
IF(INDEX(F_Inputs_cyclical!$A$1:$BE$243, MATCH('Cyclical_after overrides'!$A199, F_Inputs_cyclical!$A$1:$A$243, 0), MATCH('Cyclical_after overrides'!BA$1, F_Inputs_cyclical!$A$1:$BE$1, 0))="", "", INDEX(F_Inputs_cyclical!$A$1:$BE$243, MATCH('Cyclical_after overrides'!$A199, F_Inputs_cyclical!$A$1:$A$243, 0), MATCH('Cyclical_after overrides'!BA$1, F_Inputs_cyclical!$A$1:$BE$1, 0))),
Cyclical_overrides!BA199)</f>
        <v>10.049387522712809</v>
      </c>
      <c r="BB199" s="72">
        <f>IF(Cyclical_overrides!BB199 = "",
IF(INDEX(F_Inputs_cyclical!$A$1:$BE$243, MATCH('Cyclical_after overrides'!$A199, F_Inputs_cyclical!$A$1:$A$243, 0), MATCH('Cyclical_after overrides'!BB$1, F_Inputs_cyclical!$A$1:$BE$1, 0))="", "", INDEX(F_Inputs_cyclical!$A$1:$BE$243, MATCH('Cyclical_after overrides'!$A199, F_Inputs_cyclical!$A$1:$A$243, 0), MATCH('Cyclical_after overrides'!BB$1, F_Inputs_cyclical!$A$1:$BE$1, 0))),
Cyclical_overrides!BB199)</f>
        <v>10.049387522712809</v>
      </c>
      <c r="BC199" s="72">
        <f>IF(Cyclical_overrides!BC199 = "",
IF(INDEX(F_Inputs_cyclical!$A$1:$BE$243, MATCH('Cyclical_after overrides'!$A199, F_Inputs_cyclical!$A$1:$A$243, 0), MATCH('Cyclical_after overrides'!BC$1, F_Inputs_cyclical!$A$1:$BE$1, 0))="", "", INDEX(F_Inputs_cyclical!$A$1:$BE$243, MATCH('Cyclical_after overrides'!$A199, F_Inputs_cyclical!$A$1:$A$243, 0), MATCH('Cyclical_after overrides'!BC$1, F_Inputs_cyclical!$A$1:$BE$1, 0))),
Cyclical_overrides!BC199)</f>
        <v>13.129195525708589</v>
      </c>
      <c r="BD199" s="72">
        <f>IF(Cyclical_overrides!BD199 = "",
IF(INDEX(F_Inputs_cyclical!$A$1:$BE$243, MATCH('Cyclical_after overrides'!$A199, F_Inputs_cyclical!$A$1:$A$243, 0), MATCH('Cyclical_after overrides'!BD$1, F_Inputs_cyclical!$A$1:$BE$1, 0))="", "", INDEX(F_Inputs_cyclical!$A$1:$BE$243, MATCH('Cyclical_after overrides'!$A199, F_Inputs_cyclical!$A$1:$A$243, 0), MATCH('Cyclical_after overrides'!BD$1, F_Inputs_cyclical!$A$1:$BE$1, 0))),
Cyclical_overrides!BD199)</f>
        <v>31.007999999999999</v>
      </c>
      <c r="BE199" s="194"/>
    </row>
    <row r="200" spans="1:57" x14ac:dyDescent="0.4">
      <c r="A200" s="63" t="str">
        <f t="shared" si="3"/>
        <v>PRT23</v>
      </c>
      <c r="B200" s="63" t="s">
        <v>457</v>
      </c>
      <c r="C200" s="63" t="s">
        <v>261</v>
      </c>
      <c r="D200" s="72">
        <f>IF(Cyclical_overrides!D200 = "",
IF(INDEX(F_Inputs_cyclical!$A$1:$BE$243, MATCH('Cyclical_after overrides'!$A200, F_Inputs_cyclical!$A$1:$A$243, 0), MATCH('Cyclical_after overrides'!D$1, F_Inputs_cyclical!$A$1:$BE$1, 0))="", "", INDEX(F_Inputs_cyclical!$A$1:$BE$243, MATCH('Cyclical_after overrides'!$A200, F_Inputs_cyclical!$A$1:$A$243, 0), MATCH('Cyclical_after overrides'!D$1, F_Inputs_cyclical!$A$1:$BE$1, 0))),
Cyclical_overrides!D200)</f>
        <v>2.2109999999999999</v>
      </c>
      <c r="E200" s="72">
        <f>IF(Cyclical_overrides!E200 = "",
IF(INDEX(F_Inputs_cyclical!$A$1:$BE$243, MATCH('Cyclical_after overrides'!$A200, F_Inputs_cyclical!$A$1:$A$243, 0), MATCH('Cyclical_after overrides'!E$1, F_Inputs_cyclical!$A$1:$BE$1, 0))="", "", INDEX(F_Inputs_cyclical!$A$1:$BE$243, MATCH('Cyclical_after overrides'!$A200, F_Inputs_cyclical!$A$1:$A$243, 0), MATCH('Cyclical_after overrides'!E$1, F_Inputs_cyclical!$A$1:$BE$1, 0))),
Cyclical_overrides!E200)</f>
        <v>0.32300000000000001</v>
      </c>
      <c r="F200" s="72">
        <f>IF(Cyclical_overrides!F200 = "",
IF(INDEX(F_Inputs_cyclical!$A$1:$BE$243, MATCH('Cyclical_after overrides'!$A200, F_Inputs_cyclical!$A$1:$A$243, 0), MATCH('Cyclical_after overrides'!F$1, F_Inputs_cyclical!$A$1:$BE$1, 0))="", "", INDEX(F_Inputs_cyclical!$A$1:$BE$243, MATCH('Cyclical_after overrides'!$A200, F_Inputs_cyclical!$A$1:$A$243, 0), MATCH('Cyclical_after overrides'!F$1, F_Inputs_cyclical!$A$1:$BE$1, 0))),
Cyclical_overrides!F200)</f>
        <v>0.96500000000000008</v>
      </c>
      <c r="G200" s="72">
        <f>IF(Cyclical_overrides!G200 = "",
IF(INDEX(F_Inputs_cyclical!$A$1:$BE$243, MATCH('Cyclical_after overrides'!$A200, F_Inputs_cyclical!$A$1:$A$243, 0), MATCH('Cyclical_after overrides'!G$1, F_Inputs_cyclical!$A$1:$BE$1, 0))="", "", INDEX(F_Inputs_cyclical!$A$1:$BE$243, MATCH('Cyclical_after overrides'!$A200, F_Inputs_cyclical!$A$1:$A$243, 0), MATCH('Cyclical_after overrides'!G$1, F_Inputs_cyclical!$A$1:$BE$1, 0))),
Cyclical_overrides!G200)</f>
        <v>0.251</v>
      </c>
      <c r="H200" s="72">
        <f>IF(Cyclical_overrides!H200 = "",
IF(INDEX(F_Inputs_cyclical!$A$1:$BE$243, MATCH('Cyclical_after overrides'!$A200, F_Inputs_cyclical!$A$1:$A$243, 0), MATCH('Cyclical_after overrides'!H$1, F_Inputs_cyclical!$A$1:$BE$1, 0))="", "", INDEX(F_Inputs_cyclical!$A$1:$BE$243, MATCH('Cyclical_after overrides'!$A200, F_Inputs_cyclical!$A$1:$A$243, 0), MATCH('Cyclical_after overrides'!H$1, F_Inputs_cyclical!$A$1:$BE$1, 0))),
Cyclical_overrides!H200)</f>
        <v>0.187</v>
      </c>
      <c r="I200" s="72">
        <f>IF(Cyclical_overrides!I200 = "",
IF(INDEX(F_Inputs_cyclical!$A$1:$BE$243, MATCH('Cyclical_after overrides'!$A200, F_Inputs_cyclical!$A$1:$A$243, 0), MATCH('Cyclical_after overrides'!I$1, F_Inputs_cyclical!$A$1:$BE$1, 0))="", "", INDEX(F_Inputs_cyclical!$A$1:$BE$243, MATCH('Cyclical_after overrides'!$A200, F_Inputs_cyclical!$A$1:$A$243, 0), MATCH('Cyclical_after overrides'!I$1, F_Inputs_cyclical!$A$1:$BE$1, 0))),
Cyclical_overrides!I200)</f>
        <v>0</v>
      </c>
      <c r="J200" s="72" t="str">
        <f>IF(Cyclical_overrides!J200 = "",
IF(INDEX(F_Inputs_cyclical!$A$1:$BE$243, MATCH('Cyclical_after overrides'!$A200, F_Inputs_cyclical!$A$1:$A$243, 0), MATCH('Cyclical_after overrides'!J$1, F_Inputs_cyclical!$A$1:$BE$1, 0))="", "", INDEX(F_Inputs_cyclical!$A$1:$BE$243, MATCH('Cyclical_after overrides'!$A200, F_Inputs_cyclical!$A$1:$A$243, 0), MATCH('Cyclical_after overrides'!J$1, F_Inputs_cyclical!$A$1:$BE$1, 0))),
Cyclical_overrides!J200)</f>
        <v/>
      </c>
      <c r="K200" s="72">
        <f>IF(Cyclical_overrides!K200 = "",
IF(INDEX(F_Inputs_cyclical!$A$1:$BE$243, MATCH('Cyclical_after overrides'!$A200, F_Inputs_cyclical!$A$1:$A$243, 0), MATCH('Cyclical_after overrides'!K$1, F_Inputs_cyclical!$A$1:$BE$1, 0))="", "", INDEX(F_Inputs_cyclical!$A$1:$BE$243, MATCH('Cyclical_after overrides'!$A200, F_Inputs_cyclical!$A$1:$A$243, 0), MATCH('Cyclical_after overrides'!K$1, F_Inputs_cyclical!$A$1:$BE$1, 0))),
Cyclical_overrides!K200)</f>
        <v>0.39400000000000002</v>
      </c>
      <c r="L200" s="72" t="str">
        <f>IF(Cyclical_overrides!L200 = "",
IF(INDEX(F_Inputs_cyclical!$A$1:$BE$243, MATCH('Cyclical_after overrides'!$A200, F_Inputs_cyclical!$A$1:$A$243, 0), MATCH('Cyclical_after overrides'!L$1, F_Inputs_cyclical!$A$1:$BE$1, 0))="", "", INDEX(F_Inputs_cyclical!$A$1:$BE$243, MATCH('Cyclical_after overrides'!$A200, F_Inputs_cyclical!$A$1:$A$243, 0), MATCH('Cyclical_after overrides'!L$1, F_Inputs_cyclical!$A$1:$BE$1, 0))),
Cyclical_overrides!L200)</f>
        <v/>
      </c>
      <c r="M200" s="72" t="str">
        <f>IF(Cyclical_overrides!M200 = "",
IF(INDEX(F_Inputs_cyclical!$A$1:$BE$243, MATCH('Cyclical_after overrides'!$A200, F_Inputs_cyclical!$A$1:$A$243, 0), MATCH('Cyclical_after overrides'!M$1, F_Inputs_cyclical!$A$1:$BE$1, 0))="", "", INDEX(F_Inputs_cyclical!$A$1:$BE$243, MATCH('Cyclical_after overrides'!$A200, F_Inputs_cyclical!$A$1:$A$243, 0), MATCH('Cyclical_after overrides'!M$1, F_Inputs_cyclical!$A$1:$BE$1, 0))),
Cyclical_overrides!M200)</f>
        <v/>
      </c>
      <c r="N200" s="72" t="str">
        <f>IF(Cyclical_overrides!N200 = "",
IF(INDEX(F_Inputs_cyclical!$A$1:$BE$243, MATCH('Cyclical_after overrides'!$A200, F_Inputs_cyclical!$A$1:$A$243, 0), MATCH('Cyclical_after overrides'!N$1, F_Inputs_cyclical!$A$1:$BE$1, 0))="", "", INDEX(F_Inputs_cyclical!$A$1:$BE$243, MATCH('Cyclical_after overrides'!$A200, F_Inputs_cyclical!$A$1:$A$243, 0), MATCH('Cyclical_after overrides'!N$1, F_Inputs_cyclical!$A$1:$BE$1, 0))),
Cyclical_overrides!N200)</f>
        <v/>
      </c>
      <c r="O200" s="72" t="str">
        <f>IF(Cyclical_overrides!O200 = "",
IF(INDEX(F_Inputs_cyclical!$A$1:$BE$243, MATCH('Cyclical_after overrides'!$A200, F_Inputs_cyclical!$A$1:$A$243, 0), MATCH('Cyclical_after overrides'!O$1, F_Inputs_cyclical!$A$1:$BE$1, 0))="", "", INDEX(F_Inputs_cyclical!$A$1:$BE$243, MATCH('Cyclical_after overrides'!$A200, F_Inputs_cyclical!$A$1:$A$243, 0), MATCH('Cyclical_after overrides'!O$1, F_Inputs_cyclical!$A$1:$BE$1, 0))),
Cyclical_overrides!O200)</f>
        <v/>
      </c>
      <c r="P200" s="72" t="str">
        <f>IF(Cyclical_overrides!P200 = "",
IF(INDEX(F_Inputs_cyclical!$A$1:$BE$243, MATCH('Cyclical_after overrides'!$A200, F_Inputs_cyclical!$A$1:$A$243, 0), MATCH('Cyclical_after overrides'!P$1, F_Inputs_cyclical!$A$1:$BE$1, 0))="", "", INDEX(F_Inputs_cyclical!$A$1:$BE$243, MATCH('Cyclical_after overrides'!$A200, F_Inputs_cyclical!$A$1:$A$243, 0), MATCH('Cyclical_after overrides'!P$1, F_Inputs_cyclical!$A$1:$BE$1, 0))),
Cyclical_overrides!P200)</f>
        <v/>
      </c>
      <c r="Q200" s="72" t="str">
        <f>IF(Cyclical_overrides!Q200 = "",
IF(INDEX(F_Inputs_cyclical!$A$1:$BE$243, MATCH('Cyclical_after overrides'!$A200, F_Inputs_cyclical!$A$1:$A$243, 0), MATCH('Cyclical_after overrides'!Q$1, F_Inputs_cyclical!$A$1:$BE$1, 0))="", "", INDEX(F_Inputs_cyclical!$A$1:$BE$243, MATCH('Cyclical_after overrides'!$A200, F_Inputs_cyclical!$A$1:$A$243, 0), MATCH('Cyclical_after overrides'!Q$1, F_Inputs_cyclical!$A$1:$BE$1, 0))),
Cyclical_overrides!Q200)</f>
        <v/>
      </c>
      <c r="R200" s="72" t="str">
        <f>IF(Cyclical_overrides!R200 = "",
IF(INDEX(F_Inputs_cyclical!$A$1:$BE$243, MATCH('Cyclical_after overrides'!$A200, F_Inputs_cyclical!$A$1:$A$243, 0), MATCH('Cyclical_after overrides'!R$1, F_Inputs_cyclical!$A$1:$BE$1, 0))="", "", INDEX(F_Inputs_cyclical!$A$1:$BE$243, MATCH('Cyclical_after overrides'!$A200, F_Inputs_cyclical!$A$1:$A$243, 0), MATCH('Cyclical_after overrides'!R$1, F_Inputs_cyclical!$A$1:$BE$1, 0))),
Cyclical_overrides!R200)</f>
        <v/>
      </c>
      <c r="S200" s="72" t="str">
        <f>IF(Cyclical_overrides!S200 = "",
IF(INDEX(F_Inputs_cyclical!$A$1:$BE$243, MATCH('Cyclical_after overrides'!$A200, F_Inputs_cyclical!$A$1:$A$243, 0), MATCH('Cyclical_after overrides'!S$1, F_Inputs_cyclical!$A$1:$BE$1, 0))="", "", INDEX(F_Inputs_cyclical!$A$1:$BE$243, MATCH('Cyclical_after overrides'!$A200, F_Inputs_cyclical!$A$1:$A$243, 0), MATCH('Cyclical_after overrides'!S$1, F_Inputs_cyclical!$A$1:$BE$1, 0))),
Cyclical_overrides!S200)</f>
        <v/>
      </c>
      <c r="T200" s="72" t="str">
        <f>IF(Cyclical_overrides!T200 = "",
IF(INDEX(F_Inputs_cyclical!$A$1:$BE$243, MATCH('Cyclical_after overrides'!$A200, F_Inputs_cyclical!$A$1:$A$243, 0), MATCH('Cyclical_after overrides'!T$1, F_Inputs_cyclical!$A$1:$BE$1, 0))="", "", INDEX(F_Inputs_cyclical!$A$1:$BE$243, MATCH('Cyclical_after overrides'!$A200, F_Inputs_cyclical!$A$1:$A$243, 0), MATCH('Cyclical_after overrides'!T$1, F_Inputs_cyclical!$A$1:$BE$1, 0))),
Cyclical_overrides!T200)</f>
        <v/>
      </c>
      <c r="U200" s="72" t="str">
        <f>IF(Cyclical_overrides!U200 = "",
IF(INDEX(F_Inputs_cyclical!$A$1:$BE$243, MATCH('Cyclical_after overrides'!$A200, F_Inputs_cyclical!$A$1:$A$243, 0), MATCH('Cyclical_after overrides'!U$1, F_Inputs_cyclical!$A$1:$BE$1, 0))="", "", INDEX(F_Inputs_cyclical!$A$1:$BE$243, MATCH('Cyclical_after overrides'!$A200, F_Inputs_cyclical!$A$1:$A$243, 0), MATCH('Cyclical_after overrides'!U$1, F_Inputs_cyclical!$A$1:$BE$1, 0))),
Cyclical_overrides!U200)</f>
        <v/>
      </c>
      <c r="V200" s="72">
        <f>IF(Cyclical_overrides!V200 = "",
IF(INDEX(F_Inputs_cyclical!$A$1:$BE$243, MATCH('Cyclical_after overrides'!$A200, F_Inputs_cyclical!$A$1:$A$243, 0), MATCH('Cyclical_after overrides'!V$1, F_Inputs_cyclical!$A$1:$BE$1, 0))="", "", INDEX(F_Inputs_cyclical!$A$1:$BE$243, MATCH('Cyclical_after overrides'!$A200, F_Inputs_cyclical!$A$1:$A$243, 0), MATCH('Cyclical_after overrides'!V$1, F_Inputs_cyclical!$A$1:$BE$1, 0))),
Cyclical_overrides!V200)</f>
        <v>195.42699999999999</v>
      </c>
      <c r="W200" s="72">
        <f>IF(Cyclical_overrides!W200 = "",
IF(INDEX(F_Inputs_cyclical!$A$1:$BE$243, MATCH('Cyclical_after overrides'!$A200, F_Inputs_cyclical!$A$1:$A$243, 0), MATCH('Cyclical_after overrides'!W$1, F_Inputs_cyclical!$A$1:$BE$1, 0))="", "", INDEX(F_Inputs_cyclical!$A$1:$BE$243, MATCH('Cyclical_after overrides'!$A200, F_Inputs_cyclical!$A$1:$A$243, 0), MATCH('Cyclical_after overrides'!W$1, F_Inputs_cyclical!$A$1:$BE$1, 0))),
Cyclical_overrides!W200)</f>
        <v>106.69799999999999</v>
      </c>
      <c r="X200" s="72">
        <f>IF(Cyclical_overrides!X200 = "",
IF(INDEX(F_Inputs_cyclical!$A$1:$BE$243, MATCH('Cyclical_after overrides'!$A200, F_Inputs_cyclical!$A$1:$A$243, 0), MATCH('Cyclical_after overrides'!X$1, F_Inputs_cyclical!$A$1:$BE$1, 0))="", "", INDEX(F_Inputs_cyclical!$A$1:$BE$243, MATCH('Cyclical_after overrides'!$A200, F_Inputs_cyclical!$A$1:$A$243, 0), MATCH('Cyclical_after overrides'!X$1, F_Inputs_cyclical!$A$1:$BE$1, 0))),
Cyclical_overrides!X200)</f>
        <v>0</v>
      </c>
      <c r="Y200" s="72">
        <f>IF(Cyclical_overrides!Y200 = "",
IF(INDEX(F_Inputs_cyclical!$A$1:$BE$243, MATCH('Cyclical_after overrides'!$A200, F_Inputs_cyclical!$A$1:$A$243, 0), MATCH('Cyclical_after overrides'!Y$1, F_Inputs_cyclical!$A$1:$BE$1, 0))="", "", INDEX(F_Inputs_cyclical!$A$1:$BE$243, MATCH('Cyclical_after overrides'!$A200, F_Inputs_cyclical!$A$1:$A$243, 0), MATCH('Cyclical_after overrides'!Y$1, F_Inputs_cyclical!$A$1:$BE$1, 0))),
Cyclical_overrides!Y200)</f>
        <v>0</v>
      </c>
      <c r="Z200" s="72">
        <f>IF(Cyclical_overrides!Z200 = "",
IF(INDEX(F_Inputs_cyclical!$A$1:$BE$243, MATCH('Cyclical_after overrides'!$A200, F_Inputs_cyclical!$A$1:$A$243, 0), MATCH('Cyclical_after overrides'!Z$1, F_Inputs_cyclical!$A$1:$BE$1, 0))="", "", INDEX(F_Inputs_cyclical!$A$1:$BE$243, MATCH('Cyclical_after overrides'!$A200, F_Inputs_cyclical!$A$1:$A$243, 0), MATCH('Cyclical_after overrides'!Z$1, F_Inputs_cyclical!$A$1:$BE$1, 0))),
Cyclical_overrides!Z200)</f>
        <v>0</v>
      </c>
      <c r="AA200" s="72">
        <f>IF(Cyclical_overrides!AA200 = "",
IF(INDEX(F_Inputs_cyclical!$A$1:$BE$243, MATCH('Cyclical_after overrides'!$A200, F_Inputs_cyclical!$A$1:$A$243, 0), MATCH('Cyclical_after overrides'!AA$1, F_Inputs_cyclical!$A$1:$BE$1, 0))="", "", INDEX(F_Inputs_cyclical!$A$1:$BE$243, MATCH('Cyclical_after overrides'!$A200, F_Inputs_cyclical!$A$1:$A$243, 0), MATCH('Cyclical_after overrides'!AA$1, F_Inputs_cyclical!$A$1:$BE$1, 0))),
Cyclical_overrides!AA200)</f>
        <v>0</v>
      </c>
      <c r="AB200" s="72" t="str">
        <f>IF(Cyclical_overrides!AB200 = "",
IF(INDEX(F_Inputs_cyclical!$A$1:$BE$243, MATCH('Cyclical_after overrides'!$A200, F_Inputs_cyclical!$A$1:$A$243, 0), MATCH('Cyclical_after overrides'!AB$1, F_Inputs_cyclical!$A$1:$BE$1, 0))="", "", INDEX(F_Inputs_cyclical!$A$1:$BE$243, MATCH('Cyclical_after overrides'!$A200, F_Inputs_cyclical!$A$1:$A$243, 0), MATCH('Cyclical_after overrides'!AB$1, F_Inputs_cyclical!$A$1:$BE$1, 0))),
Cyclical_overrides!AB200)</f>
        <v/>
      </c>
      <c r="AC200" s="72">
        <f>IF(Cyclical_overrides!AC200 = "",
IF(INDEX(F_Inputs_cyclical!$A$1:$BE$243, MATCH('Cyclical_after overrides'!$A200, F_Inputs_cyclical!$A$1:$A$243, 0), MATCH('Cyclical_after overrides'!AC$1, F_Inputs_cyclical!$A$1:$BE$1, 0))="", "", INDEX(F_Inputs_cyclical!$A$1:$BE$243, MATCH('Cyclical_after overrides'!$A200, F_Inputs_cyclical!$A$1:$A$243, 0), MATCH('Cyclical_after overrides'!AC$1, F_Inputs_cyclical!$A$1:$BE$1, 0))),
Cyclical_overrides!AC200)</f>
        <v>5.9349999999999996</v>
      </c>
      <c r="AD200" s="72">
        <f>IF(Cyclical_overrides!AD200 = "",
IF(INDEX(F_Inputs_cyclical!$A$1:$BE$243, MATCH('Cyclical_after overrides'!$A200, F_Inputs_cyclical!$A$1:$A$243, 0), MATCH('Cyclical_after overrides'!AD$1, F_Inputs_cyclical!$A$1:$BE$1, 0))="", "", INDEX(F_Inputs_cyclical!$A$1:$BE$243, MATCH('Cyclical_after overrides'!$A200, F_Inputs_cyclical!$A$1:$A$243, 0), MATCH('Cyclical_after overrides'!AD$1, F_Inputs_cyclical!$A$1:$BE$1, 0))),
Cyclical_overrides!AD200)</f>
        <v>0</v>
      </c>
      <c r="AE200" s="72">
        <f>IF(Cyclical_overrides!AE200 = "",
IF(INDEX(F_Inputs_cyclical!$A$1:$BE$243, MATCH('Cyclical_after overrides'!$A200, F_Inputs_cyclical!$A$1:$A$243, 0), MATCH('Cyclical_after overrides'!AE$1, F_Inputs_cyclical!$A$1:$BE$1, 0))="", "", INDEX(F_Inputs_cyclical!$A$1:$BE$243, MATCH('Cyclical_after overrides'!$A200, F_Inputs_cyclical!$A$1:$A$243, 0), MATCH('Cyclical_after overrides'!AE$1, F_Inputs_cyclical!$A$1:$BE$1, 0))),
Cyclical_overrides!AE200)</f>
        <v>1E-3</v>
      </c>
      <c r="AF200" s="72">
        <f>IF(Cyclical_overrides!AF200 = "",
IF(INDEX(F_Inputs_cyclical!$A$1:$BE$243, MATCH('Cyclical_after overrides'!$A200, F_Inputs_cyclical!$A$1:$A$243, 0), MATCH('Cyclical_after overrides'!AF$1, F_Inputs_cyclical!$A$1:$BE$1, 0))="", "", INDEX(F_Inputs_cyclical!$A$1:$BE$243, MATCH('Cyclical_after overrides'!$A200, F_Inputs_cyclical!$A$1:$A$243, 0), MATCH('Cyclical_after overrides'!AF$1, F_Inputs_cyclical!$A$1:$BE$1, 0))),
Cyclical_overrides!AF200)</f>
        <v>2.8000000000000001E-2</v>
      </c>
      <c r="AG200" s="72">
        <f>IF(Cyclical_overrides!AG200 = "",
IF(INDEX(F_Inputs_cyclical!$A$1:$BE$243, MATCH('Cyclical_after overrides'!$A200, F_Inputs_cyclical!$A$1:$A$243, 0), MATCH('Cyclical_after overrides'!AG$1, F_Inputs_cyclical!$A$1:$BE$1, 0))="", "", INDEX(F_Inputs_cyclical!$A$1:$BE$243, MATCH('Cyclical_after overrides'!$A200, F_Inputs_cyclical!$A$1:$A$243, 0), MATCH('Cyclical_after overrides'!AG$1, F_Inputs_cyclical!$A$1:$BE$1, 0))),
Cyclical_overrides!AG200)</f>
        <v>3.0000000000000001E-3</v>
      </c>
      <c r="AH200" s="72">
        <f>IF(Cyclical_overrides!AH200 = "",
IF(INDEX(F_Inputs_cyclical!$A$1:$BE$243, MATCH('Cyclical_after overrides'!$A200, F_Inputs_cyclical!$A$1:$A$243, 0), MATCH('Cyclical_after overrides'!AH$1, F_Inputs_cyclical!$A$1:$BE$1, 0))="", "", INDEX(F_Inputs_cyclical!$A$1:$BE$243, MATCH('Cyclical_after overrides'!$A200, F_Inputs_cyclical!$A$1:$A$243, 0), MATCH('Cyclical_after overrides'!AH$1, F_Inputs_cyclical!$A$1:$BE$1, 0))),
Cyclical_overrides!AH200)</f>
        <v>6.6920000000000002</v>
      </c>
      <c r="AI200" s="72">
        <f>IF(Cyclical_overrides!AI200 = "",
IF(INDEX(F_Inputs_cyclical!$A$1:$BE$243, MATCH('Cyclical_after overrides'!$A200, F_Inputs_cyclical!$A$1:$A$243, 0), MATCH('Cyclical_after overrides'!AI$1, F_Inputs_cyclical!$A$1:$BE$1, 0))="", "", INDEX(F_Inputs_cyclical!$A$1:$BE$243, MATCH('Cyclical_after overrides'!$A200, F_Inputs_cyclical!$A$1:$A$243, 0), MATCH('Cyclical_after overrides'!AI$1, F_Inputs_cyclical!$A$1:$BE$1, 0))),
Cyclical_overrides!AI200)</f>
        <v>0</v>
      </c>
      <c r="AJ200" s="72">
        <f>IF(Cyclical_overrides!AJ200 = "",
IF(INDEX(F_Inputs_cyclical!$A$1:$BE$243, MATCH('Cyclical_after overrides'!$A200, F_Inputs_cyclical!$A$1:$A$243, 0), MATCH('Cyclical_after overrides'!AJ$1, F_Inputs_cyclical!$A$1:$BE$1, 0))="", "", INDEX(F_Inputs_cyclical!$A$1:$BE$243, MATCH('Cyclical_after overrides'!$A200, F_Inputs_cyclical!$A$1:$A$243, 0), MATCH('Cyclical_after overrides'!AJ$1, F_Inputs_cyclical!$A$1:$BE$1, 0))),
Cyclical_overrides!AJ200)</f>
        <v>0</v>
      </c>
      <c r="AK200" s="72">
        <f>IF(Cyclical_overrides!AK200 = "",
IF(INDEX(F_Inputs_cyclical!$A$1:$BE$243, MATCH('Cyclical_after overrides'!$A200, F_Inputs_cyclical!$A$1:$A$243, 0), MATCH('Cyclical_after overrides'!AK$1, F_Inputs_cyclical!$A$1:$BE$1, 0))="", "", INDEX(F_Inputs_cyclical!$A$1:$BE$243, MATCH('Cyclical_after overrides'!$A200, F_Inputs_cyclical!$A$1:$A$243, 0), MATCH('Cyclical_after overrides'!AK$1, F_Inputs_cyclical!$A$1:$BE$1, 0))),
Cyclical_overrides!AK200)</f>
        <v>0</v>
      </c>
      <c r="AL200" s="72">
        <f>IF(Cyclical_overrides!AL200 = "",
IF(INDEX(F_Inputs_cyclical!$A$1:$BE$243, MATCH('Cyclical_after overrides'!$A200, F_Inputs_cyclical!$A$1:$A$243, 0), MATCH('Cyclical_after overrides'!AL$1, F_Inputs_cyclical!$A$1:$BE$1, 0))="", "", INDEX(F_Inputs_cyclical!$A$1:$BE$243, MATCH('Cyclical_after overrides'!$A200, F_Inputs_cyclical!$A$1:$A$243, 0), MATCH('Cyclical_after overrides'!AL$1, F_Inputs_cyclical!$A$1:$BE$1, 0))),
Cyclical_overrides!AL200)</f>
        <v>0.188</v>
      </c>
      <c r="AM200" s="72">
        <f>IF(Cyclical_overrides!AM200 = "",
IF(INDEX(F_Inputs_cyclical!$A$1:$BE$243, MATCH('Cyclical_after overrides'!$A200, F_Inputs_cyclical!$A$1:$A$243, 0), MATCH('Cyclical_after overrides'!AM$1, F_Inputs_cyclical!$A$1:$BE$1, 0))="", "", INDEX(F_Inputs_cyclical!$A$1:$BE$243, MATCH('Cyclical_after overrides'!$A200, F_Inputs_cyclical!$A$1:$A$243, 0), MATCH('Cyclical_after overrides'!AM$1, F_Inputs_cyclical!$A$1:$BE$1, 0))),
Cyclical_overrides!AM200)</f>
        <v>1.778</v>
      </c>
      <c r="AN200" s="72" t="str">
        <f>IF(Cyclical_overrides!AN200 = "",
IF(INDEX(F_Inputs_cyclical!$A$1:$BE$243, MATCH('Cyclical_after overrides'!$A200, F_Inputs_cyclical!$A$1:$A$243, 0), MATCH('Cyclical_after overrides'!AN$1, F_Inputs_cyclical!$A$1:$BE$1, 0))="", "", INDEX(F_Inputs_cyclical!$A$1:$BE$243, MATCH('Cyclical_after overrides'!$A200, F_Inputs_cyclical!$A$1:$A$243, 0), MATCH('Cyclical_after overrides'!AN$1, F_Inputs_cyclical!$A$1:$BE$1, 0))),
Cyclical_overrides!AN200)</f>
        <v/>
      </c>
      <c r="AO200" s="72">
        <f>IF(Cyclical_overrides!AO200 = "",
IF(INDEX(F_Inputs_cyclical!$A$1:$BE$243, MATCH('Cyclical_after overrides'!$A200, F_Inputs_cyclical!$A$1:$A$243, 0), MATCH('Cyclical_after overrides'!AO$1, F_Inputs_cyclical!$A$1:$BE$1, 0))="", "", INDEX(F_Inputs_cyclical!$A$1:$BE$243, MATCH('Cyclical_after overrides'!$A200, F_Inputs_cyclical!$A$1:$A$243, 0), MATCH('Cyclical_after overrides'!AO$1, F_Inputs_cyclical!$A$1:$BE$1, 0))),
Cyclical_overrides!AO200)</f>
        <v>0.156</v>
      </c>
      <c r="AP200" s="72">
        <f>IF(Cyclical_overrides!AP200 = "",
IF(INDEX(F_Inputs_cyclical!$A$1:$BE$243, MATCH('Cyclical_after overrides'!$A200, F_Inputs_cyclical!$A$1:$A$243, 0), MATCH('Cyclical_after overrides'!AP$1, F_Inputs_cyclical!$A$1:$BE$1, 0))="", "", INDEX(F_Inputs_cyclical!$A$1:$BE$243, MATCH('Cyclical_after overrides'!$A200, F_Inputs_cyclical!$A$1:$A$243, 0), MATCH('Cyclical_after overrides'!AP$1, F_Inputs_cyclical!$A$1:$BE$1, 0))),
Cyclical_overrides!AP200)</f>
        <v>3.2000000000000001E-2</v>
      </c>
      <c r="AQ200" s="72" t="str">
        <f>IF(Cyclical_overrides!AQ200 = "",
IF(INDEX(F_Inputs_cyclical!$A$1:$BE$243, MATCH('Cyclical_after overrides'!$A200, F_Inputs_cyclical!$A$1:$A$243, 0), MATCH('Cyclical_after overrides'!AQ$1, F_Inputs_cyclical!$A$1:$BE$1, 0))="", "", INDEX(F_Inputs_cyclical!$A$1:$BE$243, MATCH('Cyclical_after overrides'!$A200, F_Inputs_cyclical!$A$1:$A$243, 0), MATCH('Cyclical_after overrides'!AQ$1, F_Inputs_cyclical!$A$1:$BE$1, 0))),
Cyclical_overrides!AQ200)</f>
        <v/>
      </c>
      <c r="AR200" s="72" t="str">
        <f>IF(Cyclical_overrides!AR200 = "",
IF(INDEX(F_Inputs_cyclical!$A$1:$BE$243, MATCH('Cyclical_after overrides'!$A200, F_Inputs_cyclical!$A$1:$A$243, 0), MATCH('Cyclical_after overrides'!AR$1, F_Inputs_cyclical!$A$1:$BE$1, 0))="", "", INDEX(F_Inputs_cyclical!$A$1:$BE$243, MATCH('Cyclical_after overrides'!$A200, F_Inputs_cyclical!$A$1:$A$243, 0), MATCH('Cyclical_after overrides'!AR$1, F_Inputs_cyclical!$A$1:$BE$1, 0))),
Cyclical_overrides!AR200)</f>
        <v/>
      </c>
      <c r="AS200" s="72" t="str">
        <f>IF(Cyclical_overrides!AS200 = "",
IF(INDEX(F_Inputs_cyclical!$A$1:$BE$243, MATCH('Cyclical_after overrides'!$A200, F_Inputs_cyclical!$A$1:$A$243, 0), MATCH('Cyclical_after overrides'!AS$1, F_Inputs_cyclical!$A$1:$BE$1, 0))="", "", INDEX(F_Inputs_cyclical!$A$1:$BE$243, MATCH('Cyclical_after overrides'!$A200, F_Inputs_cyclical!$A$1:$A$243, 0), MATCH('Cyclical_after overrides'!AS$1, F_Inputs_cyclical!$A$1:$BE$1, 0))),
Cyclical_overrides!AS200)</f>
        <v/>
      </c>
      <c r="AT200" s="72" t="str">
        <f>IF(Cyclical_overrides!AT200 = "",
IF(INDEX(F_Inputs_cyclical!$A$1:$BE$243, MATCH('Cyclical_after overrides'!$A200, F_Inputs_cyclical!$A$1:$A$243, 0), MATCH('Cyclical_after overrides'!AT$1, F_Inputs_cyclical!$A$1:$BE$1, 0))="", "", INDEX(F_Inputs_cyclical!$A$1:$BE$243, MATCH('Cyclical_after overrides'!$A200, F_Inputs_cyclical!$A$1:$A$243, 0), MATCH('Cyclical_after overrides'!AT$1, F_Inputs_cyclical!$A$1:$BE$1, 0))),
Cyclical_overrides!AT200)</f>
        <v/>
      </c>
      <c r="AU200" s="72" t="str">
        <f>IF(Cyclical_overrides!AU200 = "",
IF(INDEX(F_Inputs_cyclical!$A$1:$BE$243, MATCH('Cyclical_after overrides'!$A200, F_Inputs_cyclical!$A$1:$A$243, 0), MATCH('Cyclical_after overrides'!AU$1, F_Inputs_cyclical!$A$1:$BE$1, 0))="", "", INDEX(F_Inputs_cyclical!$A$1:$BE$243, MATCH('Cyclical_after overrides'!$A200, F_Inputs_cyclical!$A$1:$A$243, 0), MATCH('Cyclical_after overrides'!AU$1, F_Inputs_cyclical!$A$1:$BE$1, 0))),
Cyclical_overrides!AU200)</f>
        <v/>
      </c>
      <c r="AV200" s="72" t="str">
        <f>IF(Cyclical_overrides!AV200 = "",
IF(INDEX(F_Inputs_cyclical!$A$1:$BE$243, MATCH('Cyclical_after overrides'!$A200, F_Inputs_cyclical!$A$1:$A$243, 0), MATCH('Cyclical_after overrides'!AV$1, F_Inputs_cyclical!$A$1:$BE$1, 0))="", "", INDEX(F_Inputs_cyclical!$A$1:$BE$243, MATCH('Cyclical_after overrides'!$A200, F_Inputs_cyclical!$A$1:$A$243, 0), MATCH('Cyclical_after overrides'!AV$1, F_Inputs_cyclical!$A$1:$BE$1, 0))),
Cyclical_overrides!AV200)</f>
        <v/>
      </c>
      <c r="AW200" s="72">
        <f>IF(Cyclical_overrides!AW200 = "",
IF(INDEX(F_Inputs_cyclical!$A$1:$BE$243, MATCH('Cyclical_after overrides'!$A200, F_Inputs_cyclical!$A$1:$A$243, 0), MATCH('Cyclical_after overrides'!AW$1, F_Inputs_cyclical!$A$1:$BE$1, 0))="", "", INDEX(F_Inputs_cyclical!$A$1:$BE$243, MATCH('Cyclical_after overrides'!$A200, F_Inputs_cyclical!$A$1:$A$243, 0), MATCH('Cyclical_after overrides'!AW$1, F_Inputs_cyclical!$A$1:$BE$1, 0))),
Cyclical_overrides!AW200)</f>
        <v>1</v>
      </c>
      <c r="AX200" s="72">
        <f>IF(Cyclical_overrides!AX200 = "",
IF(INDEX(F_Inputs_cyclical!$A$1:$BE$243, MATCH('Cyclical_after overrides'!$A200, F_Inputs_cyclical!$A$1:$A$243, 0), MATCH('Cyclical_after overrides'!AX$1, F_Inputs_cyclical!$A$1:$BE$1, 0))="", "", INDEX(F_Inputs_cyclical!$A$1:$BE$243, MATCH('Cyclical_after overrides'!$A200, F_Inputs_cyclical!$A$1:$A$243, 0), MATCH('Cyclical_after overrides'!AX$1, F_Inputs_cyclical!$A$1:$BE$1, 0))),
Cyclical_overrides!AX200)</f>
        <v>22.49486956486728</v>
      </c>
      <c r="AY200" s="72">
        <f>IF(Cyclical_overrides!AY200 = "",
IF(INDEX(F_Inputs_cyclical!$A$1:$BE$243, MATCH('Cyclical_after overrides'!$A200, F_Inputs_cyclical!$A$1:$A$243, 0), MATCH('Cyclical_after overrides'!AY$1, F_Inputs_cyclical!$A$1:$BE$1, 0))="", "", INDEX(F_Inputs_cyclical!$A$1:$BE$243, MATCH('Cyclical_after overrides'!$A200, F_Inputs_cyclical!$A$1:$A$243, 0), MATCH('Cyclical_after overrides'!AY$1, F_Inputs_cyclical!$A$1:$BE$1, 0))),
Cyclical_overrides!AY200)</f>
        <v>138.51222516289135</v>
      </c>
      <c r="AZ200" s="72">
        <f>IF(Cyclical_overrides!AZ200 = "",
IF(INDEX(F_Inputs_cyclical!$A$1:$BE$243, MATCH('Cyclical_after overrides'!$A200, F_Inputs_cyclical!$A$1:$A$243, 0), MATCH('Cyclical_after overrides'!AZ$1, F_Inputs_cyclical!$A$1:$BE$1, 0))="", "", INDEX(F_Inputs_cyclical!$A$1:$BE$243, MATCH('Cyclical_after overrides'!$A200, F_Inputs_cyclical!$A$1:$A$243, 0), MATCH('Cyclical_after overrides'!AZ$1, F_Inputs_cyclical!$A$1:$BE$1, 0))),
Cyclical_overrides!AZ200)</f>
        <v>1.9650713285087438</v>
      </c>
      <c r="BA200" s="72">
        <f>IF(Cyclical_overrides!BA200 = "",
IF(INDEX(F_Inputs_cyclical!$A$1:$BE$243, MATCH('Cyclical_after overrides'!$A200, F_Inputs_cyclical!$A$1:$A$243, 0), MATCH('Cyclical_after overrides'!BA$1, F_Inputs_cyclical!$A$1:$BE$1, 0))="", "", INDEX(F_Inputs_cyclical!$A$1:$BE$243, MATCH('Cyclical_after overrides'!$A200, F_Inputs_cyclical!$A$1:$A$243, 0), MATCH('Cyclical_after overrides'!BA$1, F_Inputs_cyclical!$A$1:$BE$1, 0))),
Cyclical_overrides!BA200)</f>
        <v>10.049387522712809</v>
      </c>
      <c r="BB200" s="72">
        <f>IF(Cyclical_overrides!BB200 = "",
IF(INDEX(F_Inputs_cyclical!$A$1:$BE$243, MATCH('Cyclical_after overrides'!$A200, F_Inputs_cyclical!$A$1:$A$243, 0), MATCH('Cyclical_after overrides'!BB$1, F_Inputs_cyclical!$A$1:$BE$1, 0))="", "", INDEX(F_Inputs_cyclical!$A$1:$BE$243, MATCH('Cyclical_after overrides'!$A200, F_Inputs_cyclical!$A$1:$A$243, 0), MATCH('Cyclical_after overrides'!BB$1, F_Inputs_cyclical!$A$1:$BE$1, 0))),
Cyclical_overrides!BB200)</f>
        <v>10.049387522712809</v>
      </c>
      <c r="BC200" s="72">
        <f>IF(Cyclical_overrides!BC200 = "",
IF(INDEX(F_Inputs_cyclical!$A$1:$BE$243, MATCH('Cyclical_after overrides'!$A200, F_Inputs_cyclical!$A$1:$A$243, 0), MATCH('Cyclical_after overrides'!BC$1, F_Inputs_cyclical!$A$1:$BE$1, 0))="", "", INDEX(F_Inputs_cyclical!$A$1:$BE$243, MATCH('Cyclical_after overrides'!$A200, F_Inputs_cyclical!$A$1:$A$243, 0), MATCH('Cyclical_after overrides'!BC$1, F_Inputs_cyclical!$A$1:$BE$1, 0))),
Cyclical_overrides!BC200)</f>
        <v>13.129195525708589</v>
      </c>
      <c r="BD200" s="72">
        <f>IF(Cyclical_overrides!BD200 = "",
IF(INDEX(F_Inputs_cyclical!$A$1:$BE$243, MATCH('Cyclical_after overrides'!$A200, F_Inputs_cyclical!$A$1:$A$243, 0), MATCH('Cyclical_after overrides'!BD$1, F_Inputs_cyclical!$A$1:$BE$1, 0))="", "", INDEX(F_Inputs_cyclical!$A$1:$BE$243, MATCH('Cyclical_after overrides'!$A200, F_Inputs_cyclical!$A$1:$A$243, 0), MATCH('Cyclical_after overrides'!BD$1, F_Inputs_cyclical!$A$1:$BE$1, 0))),
Cyclical_overrides!BD200)</f>
        <v>32.938000000000002</v>
      </c>
      <c r="BE200" s="194"/>
    </row>
    <row r="201" spans="1:57" x14ac:dyDescent="0.4">
      <c r="A201" s="63" t="str">
        <f t="shared" si="3"/>
        <v>PRT24</v>
      </c>
      <c r="B201" s="63" t="s">
        <v>457</v>
      </c>
      <c r="C201" s="63" t="s">
        <v>263</v>
      </c>
      <c r="D201" s="72">
        <f>IF(Cyclical_overrides!D201 = "",
IF(INDEX(F_Inputs_cyclical!$A$1:$BE$243, MATCH('Cyclical_after overrides'!$A201, F_Inputs_cyclical!$A$1:$A$243, 0), MATCH('Cyclical_after overrides'!D$1, F_Inputs_cyclical!$A$1:$BE$1, 0))="", "", INDEX(F_Inputs_cyclical!$A$1:$BE$243, MATCH('Cyclical_after overrides'!$A201, F_Inputs_cyclical!$A$1:$A$243, 0), MATCH('Cyclical_after overrides'!D$1, F_Inputs_cyclical!$A$1:$BE$1, 0))),
Cyclical_overrides!D201)</f>
        <v>2.4790000000000001</v>
      </c>
      <c r="E201" s="72">
        <f>IF(Cyclical_overrides!E201 = "",
IF(INDEX(F_Inputs_cyclical!$A$1:$BE$243, MATCH('Cyclical_after overrides'!$A201, F_Inputs_cyclical!$A$1:$A$243, 0), MATCH('Cyclical_after overrides'!E$1, F_Inputs_cyclical!$A$1:$BE$1, 0))="", "", INDEX(F_Inputs_cyclical!$A$1:$BE$243, MATCH('Cyclical_after overrides'!$A201, F_Inputs_cyclical!$A$1:$A$243, 0), MATCH('Cyclical_after overrides'!E$1, F_Inputs_cyclical!$A$1:$BE$1, 0))),
Cyclical_overrides!E201)</f>
        <v>0.3</v>
      </c>
      <c r="F201" s="72">
        <f>IF(Cyclical_overrides!F201 = "",
IF(INDEX(F_Inputs_cyclical!$A$1:$BE$243, MATCH('Cyclical_after overrides'!$A201, F_Inputs_cyclical!$A$1:$A$243, 0), MATCH('Cyclical_after overrides'!F$1, F_Inputs_cyclical!$A$1:$BE$1, 0))="", "", INDEX(F_Inputs_cyclical!$A$1:$BE$243, MATCH('Cyclical_after overrides'!$A201, F_Inputs_cyclical!$A$1:$A$243, 0), MATCH('Cyclical_after overrides'!F$1, F_Inputs_cyclical!$A$1:$BE$1, 0))),
Cyclical_overrides!F201)</f>
        <v>0.5</v>
      </c>
      <c r="G201" s="72">
        <f>IF(Cyclical_overrides!G201 = "",
IF(INDEX(F_Inputs_cyclical!$A$1:$BE$243, MATCH('Cyclical_after overrides'!$A201, F_Inputs_cyclical!$A$1:$A$243, 0), MATCH('Cyclical_after overrides'!G$1, F_Inputs_cyclical!$A$1:$BE$1, 0))="", "", INDEX(F_Inputs_cyclical!$A$1:$BE$243, MATCH('Cyclical_after overrides'!$A201, F_Inputs_cyclical!$A$1:$A$243, 0), MATCH('Cyclical_after overrides'!G$1, F_Inputs_cyclical!$A$1:$BE$1, 0))),
Cyclical_overrides!G201)</f>
        <v>0.219</v>
      </c>
      <c r="H201" s="72">
        <f>IF(Cyclical_overrides!H201 = "",
IF(INDEX(F_Inputs_cyclical!$A$1:$BE$243, MATCH('Cyclical_after overrides'!$A201, F_Inputs_cyclical!$A$1:$A$243, 0), MATCH('Cyclical_after overrides'!H$1, F_Inputs_cyclical!$A$1:$BE$1, 0))="", "", INDEX(F_Inputs_cyclical!$A$1:$BE$243, MATCH('Cyclical_after overrides'!$A201, F_Inputs_cyclical!$A$1:$A$243, 0), MATCH('Cyclical_after overrides'!H$1, F_Inputs_cyclical!$A$1:$BE$1, 0))),
Cyclical_overrides!H201)</f>
        <v>-1.0999999999999999E-2</v>
      </c>
      <c r="I201" s="72">
        <f>IF(Cyclical_overrides!I201 = "",
IF(INDEX(F_Inputs_cyclical!$A$1:$BE$243, MATCH('Cyclical_after overrides'!$A201, F_Inputs_cyclical!$A$1:$A$243, 0), MATCH('Cyclical_after overrides'!I$1, F_Inputs_cyclical!$A$1:$BE$1, 0))="", "", INDEX(F_Inputs_cyclical!$A$1:$BE$243, MATCH('Cyclical_after overrides'!$A201, F_Inputs_cyclical!$A$1:$A$243, 0), MATCH('Cyclical_after overrides'!I$1, F_Inputs_cyclical!$A$1:$BE$1, 0))),
Cyclical_overrides!I201)</f>
        <v>0</v>
      </c>
      <c r="J201" s="72" t="str">
        <f>IF(Cyclical_overrides!J201 = "",
IF(INDEX(F_Inputs_cyclical!$A$1:$BE$243, MATCH('Cyclical_after overrides'!$A201, F_Inputs_cyclical!$A$1:$A$243, 0), MATCH('Cyclical_after overrides'!J$1, F_Inputs_cyclical!$A$1:$BE$1, 0))="", "", INDEX(F_Inputs_cyclical!$A$1:$BE$243, MATCH('Cyclical_after overrides'!$A201, F_Inputs_cyclical!$A$1:$A$243, 0), MATCH('Cyclical_after overrides'!J$1, F_Inputs_cyclical!$A$1:$BE$1, 0))),
Cyclical_overrides!J201)</f>
        <v/>
      </c>
      <c r="K201" s="72">
        <f>IF(Cyclical_overrides!K201 = "",
IF(INDEX(F_Inputs_cyclical!$A$1:$BE$243, MATCH('Cyclical_after overrides'!$A201, F_Inputs_cyclical!$A$1:$A$243, 0), MATCH('Cyclical_after overrides'!K$1, F_Inputs_cyclical!$A$1:$BE$1, 0))="", "", INDEX(F_Inputs_cyclical!$A$1:$BE$243, MATCH('Cyclical_after overrides'!$A201, F_Inputs_cyclical!$A$1:$A$243, 0), MATCH('Cyclical_after overrides'!K$1, F_Inputs_cyclical!$A$1:$BE$1, 0))),
Cyclical_overrides!K201)</f>
        <v>0.59399999999999997</v>
      </c>
      <c r="L201" s="72" t="str">
        <f>IF(Cyclical_overrides!L201 = "",
IF(INDEX(F_Inputs_cyclical!$A$1:$BE$243, MATCH('Cyclical_after overrides'!$A201, F_Inputs_cyclical!$A$1:$A$243, 0), MATCH('Cyclical_after overrides'!L$1, F_Inputs_cyclical!$A$1:$BE$1, 0))="", "", INDEX(F_Inputs_cyclical!$A$1:$BE$243, MATCH('Cyclical_after overrides'!$A201, F_Inputs_cyclical!$A$1:$A$243, 0), MATCH('Cyclical_after overrides'!L$1, F_Inputs_cyclical!$A$1:$BE$1, 0))),
Cyclical_overrides!L201)</f>
        <v/>
      </c>
      <c r="M201" s="72" t="str">
        <f>IF(Cyclical_overrides!M201 = "",
IF(INDEX(F_Inputs_cyclical!$A$1:$BE$243, MATCH('Cyclical_after overrides'!$A201, F_Inputs_cyclical!$A$1:$A$243, 0), MATCH('Cyclical_after overrides'!M$1, F_Inputs_cyclical!$A$1:$BE$1, 0))="", "", INDEX(F_Inputs_cyclical!$A$1:$BE$243, MATCH('Cyclical_after overrides'!$A201, F_Inputs_cyclical!$A$1:$A$243, 0), MATCH('Cyclical_after overrides'!M$1, F_Inputs_cyclical!$A$1:$BE$1, 0))),
Cyclical_overrides!M201)</f>
        <v/>
      </c>
      <c r="N201" s="72" t="str">
        <f>IF(Cyclical_overrides!N201 = "",
IF(INDEX(F_Inputs_cyclical!$A$1:$BE$243, MATCH('Cyclical_after overrides'!$A201, F_Inputs_cyclical!$A$1:$A$243, 0), MATCH('Cyclical_after overrides'!N$1, F_Inputs_cyclical!$A$1:$BE$1, 0))="", "", INDEX(F_Inputs_cyclical!$A$1:$BE$243, MATCH('Cyclical_after overrides'!$A201, F_Inputs_cyclical!$A$1:$A$243, 0), MATCH('Cyclical_after overrides'!N$1, F_Inputs_cyclical!$A$1:$BE$1, 0))),
Cyclical_overrides!N201)</f>
        <v/>
      </c>
      <c r="O201" s="72" t="str">
        <f>IF(Cyclical_overrides!O201 = "",
IF(INDEX(F_Inputs_cyclical!$A$1:$BE$243, MATCH('Cyclical_after overrides'!$A201, F_Inputs_cyclical!$A$1:$A$243, 0), MATCH('Cyclical_after overrides'!O$1, F_Inputs_cyclical!$A$1:$BE$1, 0))="", "", INDEX(F_Inputs_cyclical!$A$1:$BE$243, MATCH('Cyclical_after overrides'!$A201, F_Inputs_cyclical!$A$1:$A$243, 0), MATCH('Cyclical_after overrides'!O$1, F_Inputs_cyclical!$A$1:$BE$1, 0))),
Cyclical_overrides!O201)</f>
        <v/>
      </c>
      <c r="P201" s="72" t="str">
        <f>IF(Cyclical_overrides!P201 = "",
IF(INDEX(F_Inputs_cyclical!$A$1:$BE$243, MATCH('Cyclical_after overrides'!$A201, F_Inputs_cyclical!$A$1:$A$243, 0), MATCH('Cyclical_after overrides'!P$1, F_Inputs_cyclical!$A$1:$BE$1, 0))="", "", INDEX(F_Inputs_cyclical!$A$1:$BE$243, MATCH('Cyclical_after overrides'!$A201, F_Inputs_cyclical!$A$1:$A$243, 0), MATCH('Cyclical_after overrides'!P$1, F_Inputs_cyclical!$A$1:$BE$1, 0))),
Cyclical_overrides!P201)</f>
        <v/>
      </c>
      <c r="Q201" s="72" t="str">
        <f>IF(Cyclical_overrides!Q201 = "",
IF(INDEX(F_Inputs_cyclical!$A$1:$BE$243, MATCH('Cyclical_after overrides'!$A201, F_Inputs_cyclical!$A$1:$A$243, 0), MATCH('Cyclical_after overrides'!Q$1, F_Inputs_cyclical!$A$1:$BE$1, 0))="", "", INDEX(F_Inputs_cyclical!$A$1:$BE$243, MATCH('Cyclical_after overrides'!$A201, F_Inputs_cyclical!$A$1:$A$243, 0), MATCH('Cyclical_after overrides'!Q$1, F_Inputs_cyclical!$A$1:$BE$1, 0))),
Cyclical_overrides!Q201)</f>
        <v/>
      </c>
      <c r="R201" s="72" t="str">
        <f>IF(Cyclical_overrides!R201 = "",
IF(INDEX(F_Inputs_cyclical!$A$1:$BE$243, MATCH('Cyclical_after overrides'!$A201, F_Inputs_cyclical!$A$1:$A$243, 0), MATCH('Cyclical_after overrides'!R$1, F_Inputs_cyclical!$A$1:$BE$1, 0))="", "", INDEX(F_Inputs_cyclical!$A$1:$BE$243, MATCH('Cyclical_after overrides'!$A201, F_Inputs_cyclical!$A$1:$A$243, 0), MATCH('Cyclical_after overrides'!R$1, F_Inputs_cyclical!$A$1:$BE$1, 0))),
Cyclical_overrides!R201)</f>
        <v/>
      </c>
      <c r="S201" s="72" t="str">
        <f>IF(Cyclical_overrides!S201 = "",
IF(INDEX(F_Inputs_cyclical!$A$1:$BE$243, MATCH('Cyclical_after overrides'!$A201, F_Inputs_cyclical!$A$1:$A$243, 0), MATCH('Cyclical_after overrides'!S$1, F_Inputs_cyclical!$A$1:$BE$1, 0))="", "", INDEX(F_Inputs_cyclical!$A$1:$BE$243, MATCH('Cyclical_after overrides'!$A201, F_Inputs_cyclical!$A$1:$A$243, 0), MATCH('Cyclical_after overrides'!S$1, F_Inputs_cyclical!$A$1:$BE$1, 0))),
Cyclical_overrides!S201)</f>
        <v/>
      </c>
      <c r="T201" s="72" t="str">
        <f>IF(Cyclical_overrides!T201 = "",
IF(INDEX(F_Inputs_cyclical!$A$1:$BE$243, MATCH('Cyclical_after overrides'!$A201, F_Inputs_cyclical!$A$1:$A$243, 0), MATCH('Cyclical_after overrides'!T$1, F_Inputs_cyclical!$A$1:$BE$1, 0))="", "", INDEX(F_Inputs_cyclical!$A$1:$BE$243, MATCH('Cyclical_after overrides'!$A201, F_Inputs_cyclical!$A$1:$A$243, 0), MATCH('Cyclical_after overrides'!T$1, F_Inputs_cyclical!$A$1:$BE$1, 0))),
Cyclical_overrides!T201)</f>
        <v/>
      </c>
      <c r="U201" s="72" t="str">
        <f>IF(Cyclical_overrides!U201 = "",
IF(INDEX(F_Inputs_cyclical!$A$1:$BE$243, MATCH('Cyclical_after overrides'!$A201, F_Inputs_cyclical!$A$1:$A$243, 0), MATCH('Cyclical_after overrides'!U$1, F_Inputs_cyclical!$A$1:$BE$1, 0))="", "", INDEX(F_Inputs_cyclical!$A$1:$BE$243, MATCH('Cyclical_after overrides'!$A201, F_Inputs_cyclical!$A$1:$A$243, 0), MATCH('Cyclical_after overrides'!U$1, F_Inputs_cyclical!$A$1:$BE$1, 0))),
Cyclical_overrides!U201)</f>
        <v/>
      </c>
      <c r="V201" s="72">
        <f>IF(Cyclical_overrides!V201 = "",
IF(INDEX(F_Inputs_cyclical!$A$1:$BE$243, MATCH('Cyclical_after overrides'!$A201, F_Inputs_cyclical!$A$1:$A$243, 0), MATCH('Cyclical_after overrides'!V$1, F_Inputs_cyclical!$A$1:$BE$1, 0))="", "", INDEX(F_Inputs_cyclical!$A$1:$BE$243, MATCH('Cyclical_after overrides'!$A201, F_Inputs_cyclical!$A$1:$A$243, 0), MATCH('Cyclical_after overrides'!V$1, F_Inputs_cyclical!$A$1:$BE$1, 0))),
Cyclical_overrides!V201)</f>
        <v>191.178</v>
      </c>
      <c r="W201" s="72">
        <f>IF(Cyclical_overrides!W201 = "",
IF(INDEX(F_Inputs_cyclical!$A$1:$BE$243, MATCH('Cyclical_after overrides'!$A201, F_Inputs_cyclical!$A$1:$A$243, 0), MATCH('Cyclical_after overrides'!W$1, F_Inputs_cyclical!$A$1:$BE$1, 0))="", "", INDEX(F_Inputs_cyclical!$A$1:$BE$243, MATCH('Cyclical_after overrides'!$A201, F_Inputs_cyclical!$A$1:$A$243, 0), MATCH('Cyclical_after overrides'!W$1, F_Inputs_cyclical!$A$1:$BE$1, 0))),
Cyclical_overrides!W201)</f>
        <v>111.926</v>
      </c>
      <c r="X201" s="72">
        <f>IF(Cyclical_overrides!X201 = "",
IF(INDEX(F_Inputs_cyclical!$A$1:$BE$243, MATCH('Cyclical_after overrides'!$A201, F_Inputs_cyclical!$A$1:$A$243, 0), MATCH('Cyclical_after overrides'!X$1, F_Inputs_cyclical!$A$1:$BE$1, 0))="", "", INDEX(F_Inputs_cyclical!$A$1:$BE$243, MATCH('Cyclical_after overrides'!$A201, F_Inputs_cyclical!$A$1:$A$243, 0), MATCH('Cyclical_after overrides'!X$1, F_Inputs_cyclical!$A$1:$BE$1, 0))),
Cyclical_overrides!X201)</f>
        <v>0</v>
      </c>
      <c r="Y201" s="72">
        <f>IF(Cyclical_overrides!Y201 = "",
IF(INDEX(F_Inputs_cyclical!$A$1:$BE$243, MATCH('Cyclical_after overrides'!$A201, F_Inputs_cyclical!$A$1:$A$243, 0), MATCH('Cyclical_after overrides'!Y$1, F_Inputs_cyclical!$A$1:$BE$1, 0))="", "", INDEX(F_Inputs_cyclical!$A$1:$BE$243, MATCH('Cyclical_after overrides'!$A201, F_Inputs_cyclical!$A$1:$A$243, 0), MATCH('Cyclical_after overrides'!Y$1, F_Inputs_cyclical!$A$1:$BE$1, 0))),
Cyclical_overrides!Y201)</f>
        <v>0</v>
      </c>
      <c r="Z201" s="72">
        <f>IF(Cyclical_overrides!Z201 = "",
IF(INDEX(F_Inputs_cyclical!$A$1:$BE$243, MATCH('Cyclical_after overrides'!$A201, F_Inputs_cyclical!$A$1:$A$243, 0), MATCH('Cyclical_after overrides'!Z$1, F_Inputs_cyclical!$A$1:$BE$1, 0))="", "", INDEX(F_Inputs_cyclical!$A$1:$BE$243, MATCH('Cyclical_after overrides'!$A201, F_Inputs_cyclical!$A$1:$A$243, 0), MATCH('Cyclical_after overrides'!Z$1, F_Inputs_cyclical!$A$1:$BE$1, 0))),
Cyclical_overrides!Z201)</f>
        <v>0</v>
      </c>
      <c r="AA201" s="72">
        <f>IF(Cyclical_overrides!AA201 = "",
IF(INDEX(F_Inputs_cyclical!$A$1:$BE$243, MATCH('Cyclical_after overrides'!$A201, F_Inputs_cyclical!$A$1:$A$243, 0), MATCH('Cyclical_after overrides'!AA$1, F_Inputs_cyclical!$A$1:$BE$1, 0))="", "", INDEX(F_Inputs_cyclical!$A$1:$BE$243, MATCH('Cyclical_after overrides'!$A201, F_Inputs_cyclical!$A$1:$A$243, 0), MATCH('Cyclical_after overrides'!AA$1, F_Inputs_cyclical!$A$1:$BE$1, 0))),
Cyclical_overrides!AA201)</f>
        <v>0</v>
      </c>
      <c r="AB201" s="72" t="str">
        <f>IF(Cyclical_overrides!AB201 = "",
IF(INDEX(F_Inputs_cyclical!$A$1:$BE$243, MATCH('Cyclical_after overrides'!$A201, F_Inputs_cyclical!$A$1:$A$243, 0), MATCH('Cyclical_after overrides'!AB$1, F_Inputs_cyclical!$A$1:$BE$1, 0))="", "", INDEX(F_Inputs_cyclical!$A$1:$BE$243, MATCH('Cyclical_after overrides'!$A201, F_Inputs_cyclical!$A$1:$A$243, 0), MATCH('Cyclical_after overrides'!AB$1, F_Inputs_cyclical!$A$1:$BE$1, 0))),
Cyclical_overrides!AB201)</f>
        <v/>
      </c>
      <c r="AC201" s="72">
        <f>IF(Cyclical_overrides!AC201 = "",
IF(INDEX(F_Inputs_cyclical!$A$1:$BE$243, MATCH('Cyclical_after overrides'!$A201, F_Inputs_cyclical!$A$1:$A$243, 0), MATCH('Cyclical_after overrides'!AC$1, F_Inputs_cyclical!$A$1:$BE$1, 0))="", "", INDEX(F_Inputs_cyclical!$A$1:$BE$243, MATCH('Cyclical_after overrides'!$A201, F_Inputs_cyclical!$A$1:$A$243, 0), MATCH('Cyclical_after overrides'!AC$1, F_Inputs_cyclical!$A$1:$BE$1, 0))),
Cyclical_overrides!AC201)</f>
        <v>5.3680000000000003</v>
      </c>
      <c r="AD201" s="72">
        <f>IF(Cyclical_overrides!AD201 = "",
IF(INDEX(F_Inputs_cyclical!$A$1:$BE$243, MATCH('Cyclical_after overrides'!$A201, F_Inputs_cyclical!$A$1:$A$243, 0), MATCH('Cyclical_after overrides'!AD$1, F_Inputs_cyclical!$A$1:$BE$1, 0))="", "", INDEX(F_Inputs_cyclical!$A$1:$BE$243, MATCH('Cyclical_after overrides'!$A201, F_Inputs_cyclical!$A$1:$A$243, 0), MATCH('Cyclical_after overrides'!AD$1, F_Inputs_cyclical!$A$1:$BE$1, 0))),
Cyclical_overrides!AD201)</f>
        <v>0</v>
      </c>
      <c r="AE201" s="72">
        <f>IF(Cyclical_overrides!AE201 = "",
IF(INDEX(F_Inputs_cyclical!$A$1:$BE$243, MATCH('Cyclical_after overrides'!$A201, F_Inputs_cyclical!$A$1:$A$243, 0), MATCH('Cyclical_after overrides'!AE$1, F_Inputs_cyclical!$A$1:$BE$1, 0))="", "", INDEX(F_Inputs_cyclical!$A$1:$BE$243, MATCH('Cyclical_after overrides'!$A201, F_Inputs_cyclical!$A$1:$A$243, 0), MATCH('Cyclical_after overrides'!AE$1, F_Inputs_cyclical!$A$1:$BE$1, 0))),
Cyclical_overrides!AE201)</f>
        <v>0</v>
      </c>
      <c r="AF201" s="72">
        <f>IF(Cyclical_overrides!AF201 = "",
IF(INDEX(F_Inputs_cyclical!$A$1:$BE$243, MATCH('Cyclical_after overrides'!$A201, F_Inputs_cyclical!$A$1:$A$243, 0), MATCH('Cyclical_after overrides'!AF$1, F_Inputs_cyclical!$A$1:$BE$1, 0))="", "", INDEX(F_Inputs_cyclical!$A$1:$BE$243, MATCH('Cyclical_after overrides'!$A201, F_Inputs_cyclical!$A$1:$A$243, 0), MATCH('Cyclical_after overrides'!AF$1, F_Inputs_cyclical!$A$1:$BE$1, 0))),
Cyclical_overrides!AF201)</f>
        <v>0</v>
      </c>
      <c r="AG201" s="72">
        <f>IF(Cyclical_overrides!AG201 = "",
IF(INDEX(F_Inputs_cyclical!$A$1:$BE$243, MATCH('Cyclical_after overrides'!$A201, F_Inputs_cyclical!$A$1:$A$243, 0), MATCH('Cyclical_after overrides'!AG$1, F_Inputs_cyclical!$A$1:$BE$1, 0))="", "", INDEX(F_Inputs_cyclical!$A$1:$BE$243, MATCH('Cyclical_after overrides'!$A201, F_Inputs_cyclical!$A$1:$A$243, 0), MATCH('Cyclical_after overrides'!AG$1, F_Inputs_cyclical!$A$1:$BE$1, 0))),
Cyclical_overrides!AG201)</f>
        <v>2E-3</v>
      </c>
      <c r="AH201" s="72">
        <f>IF(Cyclical_overrides!AH201 = "",
IF(INDEX(F_Inputs_cyclical!$A$1:$BE$243, MATCH('Cyclical_after overrides'!$A201, F_Inputs_cyclical!$A$1:$A$243, 0), MATCH('Cyclical_after overrides'!AH$1, F_Inputs_cyclical!$A$1:$BE$1, 0))="", "", INDEX(F_Inputs_cyclical!$A$1:$BE$243, MATCH('Cyclical_after overrides'!$A201, F_Inputs_cyclical!$A$1:$A$243, 0), MATCH('Cyclical_after overrides'!AH$1, F_Inputs_cyclical!$A$1:$BE$1, 0))),
Cyclical_overrides!AH201)</f>
        <v>6.77</v>
      </c>
      <c r="AI201" s="72">
        <f>IF(Cyclical_overrides!AI201 = "",
IF(INDEX(F_Inputs_cyclical!$A$1:$BE$243, MATCH('Cyclical_after overrides'!$A201, F_Inputs_cyclical!$A$1:$A$243, 0), MATCH('Cyclical_after overrides'!AI$1, F_Inputs_cyclical!$A$1:$BE$1, 0))="", "", INDEX(F_Inputs_cyclical!$A$1:$BE$243, MATCH('Cyclical_after overrides'!$A201, F_Inputs_cyclical!$A$1:$A$243, 0), MATCH('Cyclical_after overrides'!AI$1, F_Inputs_cyclical!$A$1:$BE$1, 0))),
Cyclical_overrides!AI201)</f>
        <v>0</v>
      </c>
      <c r="AJ201" s="72">
        <f>IF(Cyclical_overrides!AJ201 = "",
IF(INDEX(F_Inputs_cyclical!$A$1:$BE$243, MATCH('Cyclical_after overrides'!$A201, F_Inputs_cyclical!$A$1:$A$243, 0), MATCH('Cyclical_after overrides'!AJ$1, F_Inputs_cyclical!$A$1:$BE$1, 0))="", "", INDEX(F_Inputs_cyclical!$A$1:$BE$243, MATCH('Cyclical_after overrides'!$A201, F_Inputs_cyclical!$A$1:$A$243, 0), MATCH('Cyclical_after overrides'!AJ$1, F_Inputs_cyclical!$A$1:$BE$1, 0))),
Cyclical_overrides!AJ201)</f>
        <v>0</v>
      </c>
      <c r="AK201" s="72">
        <f>IF(Cyclical_overrides!AK201 = "",
IF(INDEX(F_Inputs_cyclical!$A$1:$BE$243, MATCH('Cyclical_after overrides'!$A201, F_Inputs_cyclical!$A$1:$A$243, 0), MATCH('Cyclical_after overrides'!AK$1, F_Inputs_cyclical!$A$1:$BE$1, 0))="", "", INDEX(F_Inputs_cyclical!$A$1:$BE$243, MATCH('Cyclical_after overrides'!$A201, F_Inputs_cyclical!$A$1:$A$243, 0), MATCH('Cyclical_after overrides'!AK$1, F_Inputs_cyclical!$A$1:$BE$1, 0))),
Cyclical_overrides!AK201)</f>
        <v>0</v>
      </c>
      <c r="AL201" s="72">
        <f>IF(Cyclical_overrides!AL201 = "",
IF(INDEX(F_Inputs_cyclical!$A$1:$BE$243, MATCH('Cyclical_after overrides'!$A201, F_Inputs_cyclical!$A$1:$A$243, 0), MATCH('Cyclical_after overrides'!AL$1, F_Inputs_cyclical!$A$1:$BE$1, 0))="", "", INDEX(F_Inputs_cyclical!$A$1:$BE$243, MATCH('Cyclical_after overrides'!$A201, F_Inputs_cyclical!$A$1:$A$243, 0), MATCH('Cyclical_after overrides'!AL$1, F_Inputs_cyclical!$A$1:$BE$1, 0))),
Cyclical_overrides!AL201)</f>
        <v>0.19800000000000001</v>
      </c>
      <c r="AM201" s="72">
        <f>IF(Cyclical_overrides!AM201 = "",
IF(INDEX(F_Inputs_cyclical!$A$1:$BE$243, MATCH('Cyclical_after overrides'!$A201, F_Inputs_cyclical!$A$1:$A$243, 0), MATCH('Cyclical_after overrides'!AM$1, F_Inputs_cyclical!$A$1:$BE$1, 0))="", "", INDEX(F_Inputs_cyclical!$A$1:$BE$243, MATCH('Cyclical_after overrides'!$A201, F_Inputs_cyclical!$A$1:$A$243, 0), MATCH('Cyclical_after overrides'!AM$1, F_Inputs_cyclical!$A$1:$BE$1, 0))),
Cyclical_overrides!AM201)</f>
        <v>1.681</v>
      </c>
      <c r="AN201" s="72" t="str">
        <f>IF(Cyclical_overrides!AN201 = "",
IF(INDEX(F_Inputs_cyclical!$A$1:$BE$243, MATCH('Cyclical_after overrides'!$A201, F_Inputs_cyclical!$A$1:$A$243, 0), MATCH('Cyclical_after overrides'!AN$1, F_Inputs_cyclical!$A$1:$BE$1, 0))="", "", INDEX(F_Inputs_cyclical!$A$1:$BE$243, MATCH('Cyclical_after overrides'!$A201, F_Inputs_cyclical!$A$1:$A$243, 0), MATCH('Cyclical_after overrides'!AN$1, F_Inputs_cyclical!$A$1:$BE$1, 0))),
Cyclical_overrides!AN201)</f>
        <v/>
      </c>
      <c r="AO201" s="72">
        <f>IF(Cyclical_overrides!AO201 = "",
IF(INDEX(F_Inputs_cyclical!$A$1:$BE$243, MATCH('Cyclical_after overrides'!$A201, F_Inputs_cyclical!$A$1:$A$243, 0), MATCH('Cyclical_after overrides'!AO$1, F_Inputs_cyclical!$A$1:$BE$1, 0))="", "", INDEX(F_Inputs_cyclical!$A$1:$BE$243, MATCH('Cyclical_after overrides'!$A201, F_Inputs_cyclical!$A$1:$A$243, 0), MATCH('Cyclical_after overrides'!AO$1, F_Inputs_cyclical!$A$1:$BE$1, 0))),
Cyclical_overrides!AO201)</f>
        <v>0.156</v>
      </c>
      <c r="AP201" s="72">
        <f>IF(Cyclical_overrides!AP201 = "",
IF(INDEX(F_Inputs_cyclical!$A$1:$BE$243, MATCH('Cyclical_after overrides'!$A201, F_Inputs_cyclical!$A$1:$A$243, 0), MATCH('Cyclical_after overrides'!AP$1, F_Inputs_cyclical!$A$1:$BE$1, 0))="", "", INDEX(F_Inputs_cyclical!$A$1:$BE$243, MATCH('Cyclical_after overrides'!$A201, F_Inputs_cyclical!$A$1:$A$243, 0), MATCH('Cyclical_after overrides'!AP$1, F_Inputs_cyclical!$A$1:$BE$1, 0))),
Cyclical_overrides!AP201)</f>
        <v>4.2000000000000003E-2</v>
      </c>
      <c r="AQ201" s="72" t="str">
        <f>IF(Cyclical_overrides!AQ201 = "",
IF(INDEX(F_Inputs_cyclical!$A$1:$BE$243, MATCH('Cyclical_after overrides'!$A201, F_Inputs_cyclical!$A$1:$A$243, 0), MATCH('Cyclical_after overrides'!AQ$1, F_Inputs_cyclical!$A$1:$BE$1, 0))="", "", INDEX(F_Inputs_cyclical!$A$1:$BE$243, MATCH('Cyclical_after overrides'!$A201, F_Inputs_cyclical!$A$1:$A$243, 0), MATCH('Cyclical_after overrides'!AQ$1, F_Inputs_cyclical!$A$1:$BE$1, 0))),
Cyclical_overrides!AQ201)</f>
        <v/>
      </c>
      <c r="AR201" s="72" t="str">
        <f>IF(Cyclical_overrides!AR201 = "",
IF(INDEX(F_Inputs_cyclical!$A$1:$BE$243, MATCH('Cyclical_after overrides'!$A201, F_Inputs_cyclical!$A$1:$A$243, 0), MATCH('Cyclical_after overrides'!AR$1, F_Inputs_cyclical!$A$1:$BE$1, 0))="", "", INDEX(F_Inputs_cyclical!$A$1:$BE$243, MATCH('Cyclical_after overrides'!$A201, F_Inputs_cyclical!$A$1:$A$243, 0), MATCH('Cyclical_after overrides'!AR$1, F_Inputs_cyclical!$A$1:$BE$1, 0))),
Cyclical_overrides!AR201)</f>
        <v/>
      </c>
      <c r="AS201" s="72" t="str">
        <f>IF(Cyclical_overrides!AS201 = "",
IF(INDEX(F_Inputs_cyclical!$A$1:$BE$243, MATCH('Cyclical_after overrides'!$A201, F_Inputs_cyclical!$A$1:$A$243, 0), MATCH('Cyclical_after overrides'!AS$1, F_Inputs_cyclical!$A$1:$BE$1, 0))="", "", INDEX(F_Inputs_cyclical!$A$1:$BE$243, MATCH('Cyclical_after overrides'!$A201, F_Inputs_cyclical!$A$1:$A$243, 0), MATCH('Cyclical_after overrides'!AS$1, F_Inputs_cyclical!$A$1:$BE$1, 0))),
Cyclical_overrides!AS201)</f>
        <v/>
      </c>
      <c r="AT201" s="72" t="str">
        <f>IF(Cyclical_overrides!AT201 = "",
IF(INDEX(F_Inputs_cyclical!$A$1:$BE$243, MATCH('Cyclical_after overrides'!$A201, F_Inputs_cyclical!$A$1:$A$243, 0), MATCH('Cyclical_after overrides'!AT$1, F_Inputs_cyclical!$A$1:$BE$1, 0))="", "", INDEX(F_Inputs_cyclical!$A$1:$BE$243, MATCH('Cyclical_after overrides'!$A201, F_Inputs_cyclical!$A$1:$A$243, 0), MATCH('Cyclical_after overrides'!AT$1, F_Inputs_cyclical!$A$1:$BE$1, 0))),
Cyclical_overrides!AT201)</f>
        <v/>
      </c>
      <c r="AU201" s="72" t="str">
        <f>IF(Cyclical_overrides!AU201 = "",
IF(INDEX(F_Inputs_cyclical!$A$1:$BE$243, MATCH('Cyclical_after overrides'!$A201, F_Inputs_cyclical!$A$1:$A$243, 0), MATCH('Cyclical_after overrides'!AU$1, F_Inputs_cyclical!$A$1:$BE$1, 0))="", "", INDEX(F_Inputs_cyclical!$A$1:$BE$243, MATCH('Cyclical_after overrides'!$A201, F_Inputs_cyclical!$A$1:$A$243, 0), MATCH('Cyclical_after overrides'!AU$1, F_Inputs_cyclical!$A$1:$BE$1, 0))),
Cyclical_overrides!AU201)</f>
        <v/>
      </c>
      <c r="AV201" s="72" t="str">
        <f>IF(Cyclical_overrides!AV201 = "",
IF(INDEX(F_Inputs_cyclical!$A$1:$BE$243, MATCH('Cyclical_after overrides'!$A201, F_Inputs_cyclical!$A$1:$A$243, 0), MATCH('Cyclical_after overrides'!AV$1, F_Inputs_cyclical!$A$1:$BE$1, 0))="", "", INDEX(F_Inputs_cyclical!$A$1:$BE$243, MATCH('Cyclical_after overrides'!$A201, F_Inputs_cyclical!$A$1:$A$243, 0), MATCH('Cyclical_after overrides'!AV$1, F_Inputs_cyclical!$A$1:$BE$1, 0))),
Cyclical_overrides!AV201)</f>
        <v/>
      </c>
      <c r="AW201" s="72">
        <f>IF(Cyclical_overrides!AW201 = "",
IF(INDEX(F_Inputs_cyclical!$A$1:$BE$243, MATCH('Cyclical_after overrides'!$A201, F_Inputs_cyclical!$A$1:$A$243, 0), MATCH('Cyclical_after overrides'!AW$1, F_Inputs_cyclical!$A$1:$BE$1, 0))="", "", INDEX(F_Inputs_cyclical!$A$1:$BE$243, MATCH('Cyclical_after overrides'!$A201, F_Inputs_cyclical!$A$1:$A$243, 0), MATCH('Cyclical_after overrides'!AW$1, F_Inputs_cyclical!$A$1:$BE$1, 0))),
Cyclical_overrides!AW201)</f>
        <v>0.94744609856262829</v>
      </c>
      <c r="AX201" s="72">
        <f>IF(Cyclical_overrides!AX201 = "",
IF(INDEX(F_Inputs_cyclical!$A$1:$BE$243, MATCH('Cyclical_after overrides'!$A201, F_Inputs_cyclical!$A$1:$A$243, 0), MATCH('Cyclical_after overrides'!AX$1, F_Inputs_cyclical!$A$1:$BE$1, 0))="", "", INDEX(F_Inputs_cyclical!$A$1:$BE$243, MATCH('Cyclical_after overrides'!$A201, F_Inputs_cyclical!$A$1:$A$243, 0), MATCH('Cyclical_after overrides'!AX$1, F_Inputs_cyclical!$A$1:$BE$1, 0))),
Cyclical_overrides!AX201)</f>
        <v>23.231664683834083</v>
      </c>
      <c r="AY201" s="72">
        <f>IF(Cyclical_overrides!AY201 = "",
IF(INDEX(F_Inputs_cyclical!$A$1:$BE$243, MATCH('Cyclical_after overrides'!$A201, F_Inputs_cyclical!$A$1:$A$243, 0), MATCH('Cyclical_after overrides'!AY$1, F_Inputs_cyclical!$A$1:$BE$1, 0))="", "", INDEX(F_Inputs_cyclical!$A$1:$BE$243, MATCH('Cyclical_after overrides'!$A201, F_Inputs_cyclical!$A$1:$A$243, 0), MATCH('Cyclical_after overrides'!AY$1, F_Inputs_cyclical!$A$1:$BE$1, 0))),
Cyclical_overrides!AY201)</f>
        <v>137.69869096892782</v>
      </c>
      <c r="AZ201" s="72">
        <f>IF(Cyclical_overrides!AZ201 = "",
IF(INDEX(F_Inputs_cyclical!$A$1:$BE$243, MATCH('Cyclical_after overrides'!$A201, F_Inputs_cyclical!$A$1:$A$243, 0), MATCH('Cyclical_after overrides'!AZ$1, F_Inputs_cyclical!$A$1:$BE$1, 0))="", "", INDEX(F_Inputs_cyclical!$A$1:$BE$243, MATCH('Cyclical_after overrides'!$A201, F_Inputs_cyclical!$A$1:$A$243, 0), MATCH('Cyclical_after overrides'!AZ$1, F_Inputs_cyclical!$A$1:$BE$1, 0))),
Cyclical_overrides!AZ201)</f>
        <v>2.0921997554377318</v>
      </c>
      <c r="BA201" s="72">
        <f>IF(Cyclical_overrides!BA201 = "",
IF(INDEX(F_Inputs_cyclical!$A$1:$BE$243, MATCH('Cyclical_after overrides'!$A201, F_Inputs_cyclical!$A$1:$A$243, 0), MATCH('Cyclical_after overrides'!BA$1, F_Inputs_cyclical!$A$1:$BE$1, 0))="", "", INDEX(F_Inputs_cyclical!$A$1:$BE$243, MATCH('Cyclical_after overrides'!$A201, F_Inputs_cyclical!$A$1:$A$243, 0), MATCH('Cyclical_after overrides'!BA$1, F_Inputs_cyclical!$A$1:$BE$1, 0))),
Cyclical_overrides!BA201)</f>
        <v>10.049387522712809</v>
      </c>
      <c r="BB201" s="72">
        <f>IF(Cyclical_overrides!BB201 = "",
IF(INDEX(F_Inputs_cyclical!$A$1:$BE$243, MATCH('Cyclical_after overrides'!$A201, F_Inputs_cyclical!$A$1:$A$243, 0), MATCH('Cyclical_after overrides'!BB$1, F_Inputs_cyclical!$A$1:$BE$1, 0))="", "", INDEX(F_Inputs_cyclical!$A$1:$BE$243, MATCH('Cyclical_after overrides'!$A201, F_Inputs_cyclical!$A$1:$A$243, 0), MATCH('Cyclical_after overrides'!BB$1, F_Inputs_cyclical!$A$1:$BE$1, 0))),
Cyclical_overrides!BB201)</f>
        <v>10.049387522712809</v>
      </c>
      <c r="BC201" s="72">
        <f>IF(Cyclical_overrides!BC201 = "",
IF(INDEX(F_Inputs_cyclical!$A$1:$BE$243, MATCH('Cyclical_after overrides'!$A201, F_Inputs_cyclical!$A$1:$A$243, 0), MATCH('Cyclical_after overrides'!BC$1, F_Inputs_cyclical!$A$1:$BE$1, 0))="", "", INDEX(F_Inputs_cyclical!$A$1:$BE$243, MATCH('Cyclical_after overrides'!$A201, F_Inputs_cyclical!$A$1:$A$243, 0), MATCH('Cyclical_after overrides'!BC$1, F_Inputs_cyclical!$A$1:$BE$1, 0))),
Cyclical_overrides!BC201)</f>
        <v>13.129195525708589</v>
      </c>
      <c r="BD201" s="72">
        <f>IF(Cyclical_overrides!BD201 = "",
IF(INDEX(F_Inputs_cyclical!$A$1:$BE$243, MATCH('Cyclical_after overrides'!$A201, F_Inputs_cyclical!$A$1:$A$243, 0), MATCH('Cyclical_after overrides'!BD$1, F_Inputs_cyclical!$A$1:$BE$1, 0))="", "", INDEX(F_Inputs_cyclical!$A$1:$BE$243, MATCH('Cyclical_after overrides'!$A201, F_Inputs_cyclical!$A$1:$A$243, 0), MATCH('Cyclical_after overrides'!BD$1, F_Inputs_cyclical!$A$1:$BE$1, 0))),
Cyclical_overrides!BD201)</f>
        <v>34.951000000000001</v>
      </c>
      <c r="BE201" s="194"/>
    </row>
    <row r="202" spans="1:57" x14ac:dyDescent="0.4">
      <c r="A202" s="63" t="str">
        <f t="shared" si="3"/>
        <v>SES14</v>
      </c>
      <c r="B202" s="63" t="s">
        <v>469</v>
      </c>
      <c r="C202" s="63" t="s">
        <v>243</v>
      </c>
      <c r="D202" s="72">
        <f>IF(Cyclical_overrides!D202 = "",
IF(INDEX(F_Inputs_cyclical!$A$1:$BE$243, MATCH('Cyclical_after overrides'!$A202, F_Inputs_cyclical!$A$1:$A$243, 0), MATCH('Cyclical_after overrides'!D$1, F_Inputs_cyclical!$A$1:$BE$1, 0))="", "", INDEX(F_Inputs_cyclical!$A$1:$BE$243, MATCH('Cyclical_after overrides'!$A202, F_Inputs_cyclical!$A$1:$A$243, 0), MATCH('Cyclical_after overrides'!D$1, F_Inputs_cyclical!$A$1:$BE$1, 0))),
Cyclical_overrides!D202)</f>
        <v>2.8479999999999999</v>
      </c>
      <c r="E202" s="72">
        <f>IF(Cyclical_overrides!E202 = "",
IF(INDEX(F_Inputs_cyclical!$A$1:$BE$243, MATCH('Cyclical_after overrides'!$A202, F_Inputs_cyclical!$A$1:$A$243, 0), MATCH('Cyclical_after overrides'!E$1, F_Inputs_cyclical!$A$1:$BE$1, 0))="", "", INDEX(F_Inputs_cyclical!$A$1:$BE$243, MATCH('Cyclical_after overrides'!$A202, F_Inputs_cyclical!$A$1:$A$243, 0), MATCH('Cyclical_after overrides'!E$1, F_Inputs_cyclical!$A$1:$BE$1, 0))),
Cyclical_overrides!E202)</f>
        <v>0.68</v>
      </c>
      <c r="F202" s="72">
        <f>IF(Cyclical_overrides!F202 = "",
IF(INDEX(F_Inputs_cyclical!$A$1:$BE$243, MATCH('Cyclical_after overrides'!$A202, F_Inputs_cyclical!$A$1:$A$243, 0), MATCH('Cyclical_after overrides'!F$1, F_Inputs_cyclical!$A$1:$BE$1, 0))="", "", INDEX(F_Inputs_cyclical!$A$1:$BE$243, MATCH('Cyclical_after overrides'!$A202, F_Inputs_cyclical!$A$1:$A$243, 0), MATCH('Cyclical_after overrides'!F$1, F_Inputs_cyclical!$A$1:$BE$1, 0))),
Cyclical_overrides!F202)</f>
        <v>0.503</v>
      </c>
      <c r="G202" s="72">
        <f>IF(Cyclical_overrides!G202 = "",
IF(INDEX(F_Inputs_cyclical!$A$1:$BE$243, MATCH('Cyclical_after overrides'!$A202, F_Inputs_cyclical!$A$1:$A$243, 0), MATCH('Cyclical_after overrides'!G$1, F_Inputs_cyclical!$A$1:$BE$1, 0))="", "", INDEX(F_Inputs_cyclical!$A$1:$BE$243, MATCH('Cyclical_after overrides'!$A202, F_Inputs_cyclical!$A$1:$A$243, 0), MATCH('Cyclical_after overrides'!G$1, F_Inputs_cyclical!$A$1:$BE$1, 0))),
Cyclical_overrides!G202)</f>
        <v>0.159</v>
      </c>
      <c r="H202" s="72">
        <f>IF(Cyclical_overrides!H202 = "",
IF(INDEX(F_Inputs_cyclical!$A$1:$BE$243, MATCH('Cyclical_after overrides'!$A202, F_Inputs_cyclical!$A$1:$A$243, 0), MATCH('Cyclical_after overrides'!H$1, F_Inputs_cyclical!$A$1:$BE$1, 0))="", "", INDEX(F_Inputs_cyclical!$A$1:$BE$243, MATCH('Cyclical_after overrides'!$A202, F_Inputs_cyclical!$A$1:$A$243, 0), MATCH('Cyclical_after overrides'!H$1, F_Inputs_cyclical!$A$1:$BE$1, 0))),
Cyclical_overrides!H202)</f>
        <v>3.9E-2</v>
      </c>
      <c r="I202" s="72">
        <f>IF(Cyclical_overrides!I202 = "",
IF(INDEX(F_Inputs_cyclical!$A$1:$BE$243, MATCH('Cyclical_after overrides'!$A202, F_Inputs_cyclical!$A$1:$A$243, 0), MATCH('Cyclical_after overrides'!I$1, F_Inputs_cyclical!$A$1:$BE$1, 0))="", "", INDEX(F_Inputs_cyclical!$A$1:$BE$243, MATCH('Cyclical_after overrides'!$A202, F_Inputs_cyclical!$A$1:$A$243, 0), MATCH('Cyclical_after overrides'!I$1, F_Inputs_cyclical!$A$1:$BE$1, 0))),
Cyclical_overrides!I202)</f>
        <v>0</v>
      </c>
      <c r="J202" s="72">
        <f>IF(Cyclical_overrides!J202 = "",
IF(INDEX(F_Inputs_cyclical!$A$1:$BE$243, MATCH('Cyclical_after overrides'!$A202, F_Inputs_cyclical!$A$1:$A$243, 0), MATCH('Cyclical_after overrides'!J$1, F_Inputs_cyclical!$A$1:$BE$1, 0))="", "", INDEX(F_Inputs_cyclical!$A$1:$BE$243, MATCH('Cyclical_after overrides'!$A202, F_Inputs_cyclical!$A$1:$A$243, 0), MATCH('Cyclical_after overrides'!J$1, F_Inputs_cyclical!$A$1:$BE$1, 0))),
Cyclical_overrides!J202)</f>
        <v>5.9379999999999997</v>
      </c>
      <c r="K202" s="72">
        <f>IF(Cyclical_overrides!K202 = "",
IF(INDEX(F_Inputs_cyclical!$A$1:$BE$243, MATCH('Cyclical_after overrides'!$A202, F_Inputs_cyclical!$A$1:$A$243, 0), MATCH('Cyclical_after overrides'!K$1, F_Inputs_cyclical!$A$1:$BE$1, 0))="", "", INDEX(F_Inputs_cyclical!$A$1:$BE$243, MATCH('Cyclical_after overrides'!$A202, F_Inputs_cyclical!$A$1:$A$243, 0), MATCH('Cyclical_after overrides'!K$1, F_Inputs_cyclical!$A$1:$BE$1, 0))),
Cyclical_overrides!K202)</f>
        <v>0.23</v>
      </c>
      <c r="L202" s="72">
        <f>IF(Cyclical_overrides!L202 = "",
IF(INDEX(F_Inputs_cyclical!$A$1:$BE$243, MATCH('Cyclical_after overrides'!$A202, F_Inputs_cyclical!$A$1:$A$243, 0), MATCH('Cyclical_after overrides'!L$1, F_Inputs_cyclical!$A$1:$BE$1, 0))="", "", INDEX(F_Inputs_cyclical!$A$1:$BE$243, MATCH('Cyclical_after overrides'!$A202, F_Inputs_cyclical!$A$1:$A$243, 0), MATCH('Cyclical_after overrides'!L$1, F_Inputs_cyclical!$A$1:$BE$1, 0))),
Cyclical_overrides!L202)</f>
        <v>0.21099999999999999</v>
      </c>
      <c r="M202" s="72">
        <f>IF(Cyclical_overrides!M202 = "",
IF(INDEX(F_Inputs_cyclical!$A$1:$BE$243, MATCH('Cyclical_after overrides'!$A202, F_Inputs_cyclical!$A$1:$A$243, 0), MATCH('Cyclical_after overrides'!M$1, F_Inputs_cyclical!$A$1:$BE$1, 0))="", "", INDEX(F_Inputs_cyclical!$A$1:$BE$243, MATCH('Cyclical_after overrides'!$A202, F_Inputs_cyclical!$A$1:$A$243, 0), MATCH('Cyclical_after overrides'!M$1, F_Inputs_cyclical!$A$1:$BE$1, 0))),
Cyclical_overrides!M202)</f>
        <v>0</v>
      </c>
      <c r="N202" s="72">
        <f>IF(Cyclical_overrides!N202 = "",
IF(INDEX(F_Inputs_cyclical!$A$1:$BE$243, MATCH('Cyclical_after overrides'!$A202, F_Inputs_cyclical!$A$1:$A$243, 0), MATCH('Cyclical_after overrides'!N$1, F_Inputs_cyclical!$A$1:$BE$1, 0))="", "", INDEX(F_Inputs_cyclical!$A$1:$BE$243, MATCH('Cyclical_after overrides'!$A202, F_Inputs_cyclical!$A$1:$A$243, 0), MATCH('Cyclical_after overrides'!N$1, F_Inputs_cyclical!$A$1:$BE$1, 0))),
Cyclical_overrides!N202)</f>
        <v>0.309</v>
      </c>
      <c r="O202" s="72" t="str">
        <f>IF(Cyclical_overrides!O202 = "",
IF(INDEX(F_Inputs_cyclical!$A$1:$BE$243, MATCH('Cyclical_after overrides'!$A202, F_Inputs_cyclical!$A$1:$A$243, 0), MATCH('Cyclical_after overrides'!O$1, F_Inputs_cyclical!$A$1:$BE$1, 0))="", "", INDEX(F_Inputs_cyclical!$A$1:$BE$243, MATCH('Cyclical_after overrides'!$A202, F_Inputs_cyclical!$A$1:$A$243, 0), MATCH('Cyclical_after overrides'!O$1, F_Inputs_cyclical!$A$1:$BE$1, 0))),
Cyclical_overrides!O202)</f>
        <v/>
      </c>
      <c r="P202" s="72" t="str">
        <f>IF(Cyclical_overrides!P202 = "",
IF(INDEX(F_Inputs_cyclical!$A$1:$BE$243, MATCH('Cyclical_after overrides'!$A202, F_Inputs_cyclical!$A$1:$A$243, 0), MATCH('Cyclical_after overrides'!P$1, F_Inputs_cyclical!$A$1:$BE$1, 0))="", "", INDEX(F_Inputs_cyclical!$A$1:$BE$243, MATCH('Cyclical_after overrides'!$A202, F_Inputs_cyclical!$A$1:$A$243, 0), MATCH('Cyclical_after overrides'!P$1, F_Inputs_cyclical!$A$1:$BE$1, 0))),
Cyclical_overrides!P202)</f>
        <v/>
      </c>
      <c r="Q202" s="72" t="str">
        <f>IF(Cyclical_overrides!Q202 = "",
IF(INDEX(F_Inputs_cyclical!$A$1:$BE$243, MATCH('Cyclical_after overrides'!$A202, F_Inputs_cyclical!$A$1:$A$243, 0), MATCH('Cyclical_after overrides'!Q$1, F_Inputs_cyclical!$A$1:$BE$1, 0))="", "", INDEX(F_Inputs_cyclical!$A$1:$BE$243, MATCH('Cyclical_after overrides'!$A202, F_Inputs_cyclical!$A$1:$A$243, 0), MATCH('Cyclical_after overrides'!Q$1, F_Inputs_cyclical!$A$1:$BE$1, 0))),
Cyclical_overrides!Q202)</f>
        <v/>
      </c>
      <c r="R202" s="72" t="str">
        <f>IF(Cyclical_overrides!R202 = "",
IF(INDEX(F_Inputs_cyclical!$A$1:$BE$243, MATCH('Cyclical_after overrides'!$A202, F_Inputs_cyclical!$A$1:$A$243, 0), MATCH('Cyclical_after overrides'!R$1, F_Inputs_cyclical!$A$1:$BE$1, 0))="", "", INDEX(F_Inputs_cyclical!$A$1:$BE$243, MATCH('Cyclical_after overrides'!$A202, F_Inputs_cyclical!$A$1:$A$243, 0), MATCH('Cyclical_after overrides'!R$1, F_Inputs_cyclical!$A$1:$BE$1, 0))),
Cyclical_overrides!R202)</f>
        <v/>
      </c>
      <c r="S202" s="72" t="str">
        <f>IF(Cyclical_overrides!S202 = "",
IF(INDEX(F_Inputs_cyclical!$A$1:$BE$243, MATCH('Cyclical_after overrides'!$A202, F_Inputs_cyclical!$A$1:$A$243, 0), MATCH('Cyclical_after overrides'!S$1, F_Inputs_cyclical!$A$1:$BE$1, 0))="", "", INDEX(F_Inputs_cyclical!$A$1:$BE$243, MATCH('Cyclical_after overrides'!$A202, F_Inputs_cyclical!$A$1:$A$243, 0), MATCH('Cyclical_after overrides'!S$1, F_Inputs_cyclical!$A$1:$BE$1, 0))),
Cyclical_overrides!S202)</f>
        <v/>
      </c>
      <c r="T202" s="72" t="str">
        <f>IF(Cyclical_overrides!T202 = "",
IF(INDEX(F_Inputs_cyclical!$A$1:$BE$243, MATCH('Cyclical_after overrides'!$A202, F_Inputs_cyclical!$A$1:$A$243, 0), MATCH('Cyclical_after overrides'!T$1, F_Inputs_cyclical!$A$1:$BE$1, 0))="", "", INDEX(F_Inputs_cyclical!$A$1:$BE$243, MATCH('Cyclical_after overrides'!$A202, F_Inputs_cyclical!$A$1:$A$243, 0), MATCH('Cyclical_after overrides'!T$1, F_Inputs_cyclical!$A$1:$BE$1, 0))),
Cyclical_overrides!T202)</f>
        <v/>
      </c>
      <c r="U202" s="72">
        <f>IF(Cyclical_overrides!U202 = "",
IF(INDEX(F_Inputs_cyclical!$A$1:$BE$243, MATCH('Cyclical_after overrides'!$A202, F_Inputs_cyclical!$A$1:$A$243, 0), MATCH('Cyclical_after overrides'!U$1, F_Inputs_cyclical!$A$1:$BE$1, 0))="", "", INDEX(F_Inputs_cyclical!$A$1:$BE$243, MATCH('Cyclical_after overrides'!$A202, F_Inputs_cyclical!$A$1:$A$243, 0), MATCH('Cyclical_after overrides'!U$1, F_Inputs_cyclical!$A$1:$BE$1, 0))),
Cyclical_overrides!U202)</f>
        <v>5.6289999999999996</v>
      </c>
      <c r="V202" s="72">
        <f>IF(Cyclical_overrides!V202 = "",
IF(INDEX(F_Inputs_cyclical!$A$1:$BE$243, MATCH('Cyclical_after overrides'!$A202, F_Inputs_cyclical!$A$1:$A$243, 0), MATCH('Cyclical_after overrides'!V$1, F_Inputs_cyclical!$A$1:$BE$1, 0))="", "", INDEX(F_Inputs_cyclical!$A$1:$BE$243, MATCH('Cyclical_after overrides'!$A202, F_Inputs_cyclical!$A$1:$A$243, 0), MATCH('Cyclical_after overrides'!V$1, F_Inputs_cyclical!$A$1:$BE$1, 0))),
Cyclical_overrides!V202)</f>
        <v>149.05099999999999</v>
      </c>
      <c r="W202" s="72">
        <f>IF(Cyclical_overrides!W202 = "",
IF(INDEX(F_Inputs_cyclical!$A$1:$BE$243, MATCH('Cyclical_after overrides'!$A202, F_Inputs_cyclical!$A$1:$A$243, 0), MATCH('Cyclical_after overrides'!W$1, F_Inputs_cyclical!$A$1:$BE$1, 0))="", "", INDEX(F_Inputs_cyclical!$A$1:$BE$243, MATCH('Cyclical_after overrides'!$A202, F_Inputs_cyclical!$A$1:$A$243, 0), MATCH('Cyclical_after overrides'!W$1, F_Inputs_cyclical!$A$1:$BE$1, 0))),
Cyclical_overrides!W202)</f>
        <v>111.88800000000001</v>
      </c>
      <c r="X202" s="72">
        <f>IF(Cyclical_overrides!X202 = "",
IF(INDEX(F_Inputs_cyclical!$A$1:$BE$243, MATCH('Cyclical_after overrides'!$A202, F_Inputs_cyclical!$A$1:$A$243, 0), MATCH('Cyclical_after overrides'!X$1, F_Inputs_cyclical!$A$1:$BE$1, 0))="", "", INDEX(F_Inputs_cyclical!$A$1:$BE$243, MATCH('Cyclical_after overrides'!$A202, F_Inputs_cyclical!$A$1:$A$243, 0), MATCH('Cyclical_after overrides'!X$1, F_Inputs_cyclical!$A$1:$BE$1, 0))),
Cyclical_overrides!X202)</f>
        <v>0</v>
      </c>
      <c r="Y202" s="72">
        <f>IF(Cyclical_overrides!Y202 = "",
IF(INDEX(F_Inputs_cyclical!$A$1:$BE$243, MATCH('Cyclical_after overrides'!$A202, F_Inputs_cyclical!$A$1:$A$243, 0), MATCH('Cyclical_after overrides'!Y$1, F_Inputs_cyclical!$A$1:$BE$1, 0))="", "", INDEX(F_Inputs_cyclical!$A$1:$BE$243, MATCH('Cyclical_after overrides'!$A202, F_Inputs_cyclical!$A$1:$A$243, 0), MATCH('Cyclical_after overrides'!Y$1, F_Inputs_cyclical!$A$1:$BE$1, 0))),
Cyclical_overrides!Y202)</f>
        <v>0</v>
      </c>
      <c r="Z202" s="72">
        <f>IF(Cyclical_overrides!Z202 = "",
IF(INDEX(F_Inputs_cyclical!$A$1:$BE$243, MATCH('Cyclical_after overrides'!$A202, F_Inputs_cyclical!$A$1:$A$243, 0), MATCH('Cyclical_after overrides'!Z$1, F_Inputs_cyclical!$A$1:$BE$1, 0))="", "", INDEX(F_Inputs_cyclical!$A$1:$BE$243, MATCH('Cyclical_after overrides'!$A202, F_Inputs_cyclical!$A$1:$A$243, 0), MATCH('Cyclical_after overrides'!Z$1, F_Inputs_cyclical!$A$1:$BE$1, 0))),
Cyclical_overrides!Z202)</f>
        <v>0</v>
      </c>
      <c r="AA202" s="72">
        <f>IF(Cyclical_overrides!AA202 = "",
IF(INDEX(F_Inputs_cyclical!$A$1:$BE$243, MATCH('Cyclical_after overrides'!$A202, F_Inputs_cyclical!$A$1:$A$243, 0), MATCH('Cyclical_after overrides'!AA$1, F_Inputs_cyclical!$A$1:$BE$1, 0))="", "", INDEX(F_Inputs_cyclical!$A$1:$BE$243, MATCH('Cyclical_after overrides'!$A202, F_Inputs_cyclical!$A$1:$A$243, 0), MATCH('Cyclical_after overrides'!AA$1, F_Inputs_cyclical!$A$1:$BE$1, 0))),
Cyclical_overrides!AA202)</f>
        <v>0</v>
      </c>
      <c r="AB202" s="72">
        <f>IF(Cyclical_overrides!AB202 = "",
IF(INDEX(F_Inputs_cyclical!$A$1:$BE$243, MATCH('Cyclical_after overrides'!$A202, F_Inputs_cyclical!$A$1:$A$243, 0), MATCH('Cyclical_after overrides'!AB$1, F_Inputs_cyclical!$A$1:$BE$1, 0))="", "", INDEX(F_Inputs_cyclical!$A$1:$BE$243, MATCH('Cyclical_after overrides'!$A202, F_Inputs_cyclical!$A$1:$A$243, 0), MATCH('Cyclical_after overrides'!AB$1, F_Inputs_cyclical!$A$1:$BE$1, 0))),
Cyclical_overrides!AB202)</f>
        <v>0</v>
      </c>
      <c r="AC202" s="72" t="str">
        <f>IF(Cyclical_overrides!AC202 = "",
IF(INDEX(F_Inputs_cyclical!$A$1:$BE$243, MATCH('Cyclical_after overrides'!$A202, F_Inputs_cyclical!$A$1:$A$243, 0), MATCH('Cyclical_after overrides'!AC$1, F_Inputs_cyclical!$A$1:$BE$1, 0))="", "", INDEX(F_Inputs_cyclical!$A$1:$BE$243, MATCH('Cyclical_after overrides'!$A202, F_Inputs_cyclical!$A$1:$A$243, 0), MATCH('Cyclical_after overrides'!AC$1, F_Inputs_cyclical!$A$1:$BE$1, 0))),
Cyclical_overrides!AC202)</f>
        <v/>
      </c>
      <c r="AD202" s="72" t="str">
        <f>IF(Cyclical_overrides!AD202 = "",
IF(INDEX(F_Inputs_cyclical!$A$1:$BE$243, MATCH('Cyclical_after overrides'!$A202, F_Inputs_cyclical!$A$1:$A$243, 0), MATCH('Cyclical_after overrides'!AD$1, F_Inputs_cyclical!$A$1:$BE$1, 0))="", "", INDEX(F_Inputs_cyclical!$A$1:$BE$243, MATCH('Cyclical_after overrides'!$A202, F_Inputs_cyclical!$A$1:$A$243, 0), MATCH('Cyclical_after overrides'!AD$1, F_Inputs_cyclical!$A$1:$BE$1, 0))),
Cyclical_overrides!AD202)</f>
        <v/>
      </c>
      <c r="AE202" s="72" t="str">
        <f>IF(Cyclical_overrides!AE202 = "",
IF(INDEX(F_Inputs_cyclical!$A$1:$BE$243, MATCH('Cyclical_after overrides'!$A202, F_Inputs_cyclical!$A$1:$A$243, 0), MATCH('Cyclical_after overrides'!AE$1, F_Inputs_cyclical!$A$1:$BE$1, 0))="", "", INDEX(F_Inputs_cyclical!$A$1:$BE$243, MATCH('Cyclical_after overrides'!$A202, F_Inputs_cyclical!$A$1:$A$243, 0), MATCH('Cyclical_after overrides'!AE$1, F_Inputs_cyclical!$A$1:$BE$1, 0))),
Cyclical_overrides!AE202)</f>
        <v/>
      </c>
      <c r="AF202" s="72" t="str">
        <f>IF(Cyclical_overrides!AF202 = "",
IF(INDEX(F_Inputs_cyclical!$A$1:$BE$243, MATCH('Cyclical_after overrides'!$A202, F_Inputs_cyclical!$A$1:$A$243, 0), MATCH('Cyclical_after overrides'!AF$1, F_Inputs_cyclical!$A$1:$BE$1, 0))="", "", INDEX(F_Inputs_cyclical!$A$1:$BE$243, MATCH('Cyclical_after overrides'!$A202, F_Inputs_cyclical!$A$1:$A$243, 0), MATCH('Cyclical_after overrides'!AF$1, F_Inputs_cyclical!$A$1:$BE$1, 0))),
Cyclical_overrides!AF202)</f>
        <v/>
      </c>
      <c r="AG202" s="72" t="str">
        <f>IF(Cyclical_overrides!AG202 = "",
IF(INDEX(F_Inputs_cyclical!$A$1:$BE$243, MATCH('Cyclical_after overrides'!$A202, F_Inputs_cyclical!$A$1:$A$243, 0), MATCH('Cyclical_after overrides'!AG$1, F_Inputs_cyclical!$A$1:$BE$1, 0))="", "", INDEX(F_Inputs_cyclical!$A$1:$BE$243, MATCH('Cyclical_after overrides'!$A202, F_Inputs_cyclical!$A$1:$A$243, 0), MATCH('Cyclical_after overrides'!AG$1, F_Inputs_cyclical!$A$1:$BE$1, 0))),
Cyclical_overrides!AG202)</f>
        <v/>
      </c>
      <c r="AH202" s="72" t="str">
        <f>IF(Cyclical_overrides!AH202 = "",
IF(INDEX(F_Inputs_cyclical!$A$1:$BE$243, MATCH('Cyclical_after overrides'!$A202, F_Inputs_cyclical!$A$1:$A$243, 0), MATCH('Cyclical_after overrides'!AH$1, F_Inputs_cyclical!$A$1:$BE$1, 0))="", "", INDEX(F_Inputs_cyclical!$A$1:$BE$243, MATCH('Cyclical_after overrides'!$A202, F_Inputs_cyclical!$A$1:$A$243, 0), MATCH('Cyclical_after overrides'!AH$1, F_Inputs_cyclical!$A$1:$BE$1, 0))),
Cyclical_overrides!AH202)</f>
        <v/>
      </c>
      <c r="AI202" s="72" t="str">
        <f>IF(Cyclical_overrides!AI202 = "",
IF(INDEX(F_Inputs_cyclical!$A$1:$BE$243, MATCH('Cyclical_after overrides'!$A202, F_Inputs_cyclical!$A$1:$A$243, 0), MATCH('Cyclical_after overrides'!AI$1, F_Inputs_cyclical!$A$1:$BE$1, 0))="", "", INDEX(F_Inputs_cyclical!$A$1:$BE$243, MATCH('Cyclical_after overrides'!$A202, F_Inputs_cyclical!$A$1:$A$243, 0), MATCH('Cyclical_after overrides'!AI$1, F_Inputs_cyclical!$A$1:$BE$1, 0))),
Cyclical_overrides!AI202)</f>
        <v/>
      </c>
      <c r="AJ202" s="72" t="str">
        <f>IF(Cyclical_overrides!AJ202 = "",
IF(INDEX(F_Inputs_cyclical!$A$1:$BE$243, MATCH('Cyclical_after overrides'!$A202, F_Inputs_cyclical!$A$1:$A$243, 0), MATCH('Cyclical_after overrides'!AJ$1, F_Inputs_cyclical!$A$1:$BE$1, 0))="", "", INDEX(F_Inputs_cyclical!$A$1:$BE$243, MATCH('Cyclical_after overrides'!$A202, F_Inputs_cyclical!$A$1:$A$243, 0), MATCH('Cyclical_after overrides'!AJ$1, F_Inputs_cyclical!$A$1:$BE$1, 0))),
Cyclical_overrides!AJ202)</f>
        <v/>
      </c>
      <c r="AK202" s="72" t="str">
        <f>IF(Cyclical_overrides!AK202 = "",
IF(INDEX(F_Inputs_cyclical!$A$1:$BE$243, MATCH('Cyclical_after overrides'!$A202, F_Inputs_cyclical!$A$1:$A$243, 0), MATCH('Cyclical_after overrides'!AK$1, F_Inputs_cyclical!$A$1:$BE$1, 0))="", "", INDEX(F_Inputs_cyclical!$A$1:$BE$243, MATCH('Cyclical_after overrides'!$A202, F_Inputs_cyclical!$A$1:$A$243, 0), MATCH('Cyclical_after overrides'!AK$1, F_Inputs_cyclical!$A$1:$BE$1, 0))),
Cyclical_overrides!AK202)</f>
        <v/>
      </c>
      <c r="AL202" s="72" t="str">
        <f>IF(Cyclical_overrides!AL202 = "",
IF(INDEX(F_Inputs_cyclical!$A$1:$BE$243, MATCH('Cyclical_after overrides'!$A202, F_Inputs_cyclical!$A$1:$A$243, 0), MATCH('Cyclical_after overrides'!AL$1, F_Inputs_cyclical!$A$1:$BE$1, 0))="", "", INDEX(F_Inputs_cyclical!$A$1:$BE$243, MATCH('Cyclical_after overrides'!$A202, F_Inputs_cyclical!$A$1:$A$243, 0), MATCH('Cyclical_after overrides'!AL$1, F_Inputs_cyclical!$A$1:$BE$1, 0))),
Cyclical_overrides!AL202)</f>
        <v/>
      </c>
      <c r="AM202" s="72">
        <f>IF(Cyclical_overrides!AM202 = "",
IF(INDEX(F_Inputs_cyclical!$A$1:$BE$243, MATCH('Cyclical_after overrides'!$A202, F_Inputs_cyclical!$A$1:$A$243, 0), MATCH('Cyclical_after overrides'!AM$1, F_Inputs_cyclical!$A$1:$BE$1, 0))="", "", INDEX(F_Inputs_cyclical!$A$1:$BE$243, MATCH('Cyclical_after overrides'!$A202, F_Inputs_cyclical!$A$1:$A$243, 0), MATCH('Cyclical_after overrides'!AM$1, F_Inputs_cyclical!$A$1:$BE$1, 0))),
Cyclical_overrides!AM202)</f>
        <v>1.4</v>
      </c>
      <c r="AN202" s="72">
        <f>IF(Cyclical_overrides!AN202 = "",
IF(INDEX(F_Inputs_cyclical!$A$1:$BE$243, MATCH('Cyclical_after overrides'!$A202, F_Inputs_cyclical!$A$1:$A$243, 0), MATCH('Cyclical_after overrides'!AN$1, F_Inputs_cyclical!$A$1:$BE$1, 0))="", "", INDEX(F_Inputs_cyclical!$A$1:$BE$243, MATCH('Cyclical_after overrides'!$A202, F_Inputs_cyclical!$A$1:$A$243, 0), MATCH('Cyclical_after overrides'!AN$1, F_Inputs_cyclical!$A$1:$BE$1, 0))),
Cyclical_overrides!AN202)</f>
        <v>5.6289999999999996</v>
      </c>
      <c r="AO202" s="72" t="str">
        <f>IF(Cyclical_overrides!AO202 = "",
IF(INDEX(F_Inputs_cyclical!$A$1:$BE$243, MATCH('Cyclical_after overrides'!$A202, F_Inputs_cyclical!$A$1:$A$243, 0), MATCH('Cyclical_after overrides'!AO$1, F_Inputs_cyclical!$A$1:$BE$1, 0))="", "", INDEX(F_Inputs_cyclical!$A$1:$BE$243, MATCH('Cyclical_after overrides'!$A202, F_Inputs_cyclical!$A$1:$A$243, 0), MATCH('Cyclical_after overrides'!AO$1, F_Inputs_cyclical!$A$1:$BE$1, 0))),
Cyclical_overrides!AO202)</f>
        <v/>
      </c>
      <c r="AP202" s="72" t="str">
        <f>IF(Cyclical_overrides!AP202 = "",
IF(INDEX(F_Inputs_cyclical!$A$1:$BE$243, MATCH('Cyclical_after overrides'!$A202, F_Inputs_cyclical!$A$1:$A$243, 0), MATCH('Cyclical_after overrides'!AP$1, F_Inputs_cyclical!$A$1:$BE$1, 0))="", "", INDEX(F_Inputs_cyclical!$A$1:$BE$243, MATCH('Cyclical_after overrides'!$A202, F_Inputs_cyclical!$A$1:$A$243, 0), MATCH('Cyclical_after overrides'!AP$1, F_Inputs_cyclical!$A$1:$BE$1, 0))),
Cyclical_overrides!AP202)</f>
        <v/>
      </c>
      <c r="AQ202" s="72" t="str">
        <f>IF(Cyclical_overrides!AQ202 = "",
IF(INDEX(F_Inputs_cyclical!$A$1:$BE$243, MATCH('Cyclical_after overrides'!$A202, F_Inputs_cyclical!$A$1:$A$243, 0), MATCH('Cyclical_after overrides'!AQ$1, F_Inputs_cyclical!$A$1:$BE$1, 0))="", "", INDEX(F_Inputs_cyclical!$A$1:$BE$243, MATCH('Cyclical_after overrides'!$A202, F_Inputs_cyclical!$A$1:$A$243, 0), MATCH('Cyclical_after overrides'!AQ$1, F_Inputs_cyclical!$A$1:$BE$1, 0))),
Cyclical_overrides!AQ202)</f>
        <v/>
      </c>
      <c r="AR202" s="72">
        <f>IF(Cyclical_overrides!AR202 = "",
IF(INDEX(F_Inputs_cyclical!$A$1:$BE$243, MATCH('Cyclical_after overrides'!$A202, F_Inputs_cyclical!$A$1:$A$243, 0), MATCH('Cyclical_after overrides'!AR$1, F_Inputs_cyclical!$A$1:$BE$1, 0))="", "", INDEX(F_Inputs_cyclical!$A$1:$BE$243, MATCH('Cyclical_after overrides'!$A202, F_Inputs_cyclical!$A$1:$A$243, 0), MATCH('Cyclical_after overrides'!AR$1, F_Inputs_cyclical!$A$1:$BE$1, 0))),
Cyclical_overrides!AR202)</f>
        <v>9.8000000000000004E-2</v>
      </c>
      <c r="AS202" s="72">
        <f>IF(Cyclical_overrides!AS202 = "",
IF(INDEX(F_Inputs_cyclical!$A$1:$BE$243, MATCH('Cyclical_after overrides'!$A202, F_Inputs_cyclical!$A$1:$A$243, 0), MATCH('Cyclical_after overrides'!AS$1, F_Inputs_cyclical!$A$1:$BE$1, 0))="", "", INDEX(F_Inputs_cyclical!$A$1:$BE$243, MATCH('Cyclical_after overrides'!$A202, F_Inputs_cyclical!$A$1:$A$243, 0), MATCH('Cyclical_after overrides'!AS$1, F_Inputs_cyclical!$A$1:$BE$1, 0))),
Cyclical_overrides!AS202)</f>
        <v>0</v>
      </c>
      <c r="AT202" s="72">
        <f>IF(Cyclical_overrides!AT202 = "",
IF(INDEX(F_Inputs_cyclical!$A$1:$BE$243, MATCH('Cyclical_after overrides'!$A202, F_Inputs_cyclical!$A$1:$A$243, 0), MATCH('Cyclical_after overrides'!AT$1, F_Inputs_cyclical!$A$1:$BE$1, 0))="", "", INDEX(F_Inputs_cyclical!$A$1:$BE$243, MATCH('Cyclical_after overrides'!$A202, F_Inputs_cyclical!$A$1:$A$243, 0), MATCH('Cyclical_after overrides'!AT$1, F_Inputs_cyclical!$A$1:$BE$1, 0))),
Cyclical_overrides!AT202)</f>
        <v>0</v>
      </c>
      <c r="AU202" s="72">
        <f>IF(Cyclical_overrides!AU202 = "",
IF(INDEX(F_Inputs_cyclical!$A$1:$BE$243, MATCH('Cyclical_after overrides'!$A202, F_Inputs_cyclical!$A$1:$A$243, 0), MATCH('Cyclical_after overrides'!AU$1, F_Inputs_cyclical!$A$1:$BE$1, 0))="", "", INDEX(F_Inputs_cyclical!$A$1:$BE$243, MATCH('Cyclical_after overrides'!$A202, F_Inputs_cyclical!$A$1:$A$243, 0), MATCH('Cyclical_after overrides'!AU$1, F_Inputs_cyclical!$A$1:$BE$1, 0))),
Cyclical_overrides!AU202)</f>
        <v>0.25600000000000001</v>
      </c>
      <c r="AV202" s="72" t="str">
        <f>IF(Cyclical_overrides!AV202 = "",
IF(INDEX(F_Inputs_cyclical!$A$1:$BE$243, MATCH('Cyclical_after overrides'!$A202, F_Inputs_cyclical!$A$1:$A$243, 0), MATCH('Cyclical_after overrides'!AV$1, F_Inputs_cyclical!$A$1:$BE$1, 0))="", "", INDEX(F_Inputs_cyclical!$A$1:$BE$243, MATCH('Cyclical_after overrides'!$A202, F_Inputs_cyclical!$A$1:$A$243, 0), MATCH('Cyclical_after overrides'!AV$1, F_Inputs_cyclical!$A$1:$BE$1, 0))),
Cyclical_overrides!AV202)</f>
        <v/>
      </c>
      <c r="AW202" s="72">
        <f>IF(Cyclical_overrides!AW202 = "",
IF(INDEX(F_Inputs_cyclical!$A$1:$BE$243, MATCH('Cyclical_after overrides'!$A202, F_Inputs_cyclical!$A$1:$A$243, 0), MATCH('Cyclical_after overrides'!AW$1, F_Inputs_cyclical!$A$1:$BE$1, 0))="", "", INDEX(F_Inputs_cyclical!$A$1:$BE$243, MATCH('Cyclical_after overrides'!$A202, F_Inputs_cyclical!$A$1:$A$243, 0), MATCH('Cyclical_after overrides'!AW$1, F_Inputs_cyclical!$A$1:$BE$1, 0))),
Cyclical_overrides!AW202)</f>
        <v>1.24788708586883</v>
      </c>
      <c r="AX202" s="72">
        <f>IF(Cyclical_overrides!AX202 = "",
IF(INDEX(F_Inputs_cyclical!$A$1:$BE$243, MATCH('Cyclical_after overrides'!$A202, F_Inputs_cyclical!$A$1:$A$243, 0), MATCH('Cyclical_after overrides'!AX$1, F_Inputs_cyclical!$A$1:$BE$1, 0))="", "", INDEX(F_Inputs_cyclical!$A$1:$BE$243, MATCH('Cyclical_after overrides'!$A202, F_Inputs_cyclical!$A$1:$A$243, 0), MATCH('Cyclical_after overrides'!AX$1, F_Inputs_cyclical!$A$1:$BE$1, 0))),
Cyclical_overrides!AX202)</f>
        <v>22.753051463463109</v>
      </c>
      <c r="AY202" s="72">
        <f>IF(Cyclical_overrides!AY202 = "",
IF(INDEX(F_Inputs_cyclical!$A$1:$BE$243, MATCH('Cyclical_after overrides'!$A202, F_Inputs_cyclical!$A$1:$A$243, 0), MATCH('Cyclical_after overrides'!AY$1, F_Inputs_cyclical!$A$1:$BE$1, 0))="", "", INDEX(F_Inputs_cyclical!$A$1:$BE$243, MATCH('Cyclical_after overrides'!$A202, F_Inputs_cyclical!$A$1:$A$243, 0), MATCH('Cyclical_after overrides'!AY$1, F_Inputs_cyclical!$A$1:$BE$1, 0))),
Cyclical_overrides!AY202)</f>
        <v>146.40932416758119</v>
      </c>
      <c r="AZ202" s="72">
        <f>IF(Cyclical_overrides!AZ202 = "",
IF(INDEX(F_Inputs_cyclical!$A$1:$BE$243, MATCH('Cyclical_after overrides'!$A202, F_Inputs_cyclical!$A$1:$A$243, 0), MATCH('Cyclical_after overrides'!AZ$1, F_Inputs_cyclical!$A$1:$BE$1, 0))="", "", INDEX(F_Inputs_cyclical!$A$1:$BE$243, MATCH('Cyclical_after overrides'!$A202, F_Inputs_cyclical!$A$1:$A$243, 0), MATCH('Cyclical_after overrides'!AZ$1, F_Inputs_cyclical!$A$1:$BE$1, 0))),
Cyclical_overrides!AZ202)</f>
        <v>1.9653276548378587</v>
      </c>
      <c r="BA202" s="72">
        <f>IF(Cyclical_overrides!BA202 = "",
IF(INDEX(F_Inputs_cyclical!$A$1:$BE$243, MATCH('Cyclical_after overrides'!$A202, F_Inputs_cyclical!$A$1:$A$243, 0), MATCH('Cyclical_after overrides'!BA$1, F_Inputs_cyclical!$A$1:$BE$1, 0))="", "", INDEX(F_Inputs_cyclical!$A$1:$BE$243, MATCH('Cyclical_after overrides'!$A202, F_Inputs_cyclical!$A$1:$A$243, 0), MATCH('Cyclical_after overrides'!BA$1, F_Inputs_cyclical!$A$1:$BE$1, 0))),
Cyclical_overrides!BA202)</f>
        <v>9.5774600293548886</v>
      </c>
      <c r="BB202" s="72">
        <f>IF(Cyclical_overrides!BB202 = "",
IF(INDEX(F_Inputs_cyclical!$A$1:$BE$243, MATCH('Cyclical_after overrides'!$A202, F_Inputs_cyclical!$A$1:$A$243, 0), MATCH('Cyclical_after overrides'!BB$1, F_Inputs_cyclical!$A$1:$BE$1, 0))="", "", INDEX(F_Inputs_cyclical!$A$1:$BE$243, MATCH('Cyclical_after overrides'!$A202, F_Inputs_cyclical!$A$1:$A$243, 0), MATCH('Cyclical_after overrides'!BB$1, F_Inputs_cyclical!$A$1:$BE$1, 0))),
Cyclical_overrides!BB202)</f>
        <v>9.5774600293548886</v>
      </c>
      <c r="BC202" s="72">
        <f>IF(Cyclical_overrides!BC202 = "",
IF(INDEX(F_Inputs_cyclical!$A$1:$BE$243, MATCH('Cyclical_after overrides'!$A202, F_Inputs_cyclical!$A$1:$A$243, 0), MATCH('Cyclical_after overrides'!BC$1, F_Inputs_cyclical!$A$1:$BE$1, 0))="", "", INDEX(F_Inputs_cyclical!$A$1:$BE$243, MATCH('Cyclical_after overrides'!$A202, F_Inputs_cyclical!$A$1:$A$243, 0), MATCH('Cyclical_after overrides'!BC$1, F_Inputs_cyclical!$A$1:$BE$1, 0))),
Cyclical_overrides!BC202)</f>
        <v>13.939476232163306</v>
      </c>
      <c r="BD202" s="72">
        <f>IF(Cyclical_overrides!BD202 = "",
IF(INDEX(F_Inputs_cyclical!$A$1:$BE$243, MATCH('Cyclical_after overrides'!$A202, F_Inputs_cyclical!$A$1:$A$243, 0), MATCH('Cyclical_after overrides'!BD$1, F_Inputs_cyclical!$A$1:$BE$1, 0))="", "", INDEX(F_Inputs_cyclical!$A$1:$BE$243, MATCH('Cyclical_after overrides'!$A202, F_Inputs_cyclical!$A$1:$A$243, 0), MATCH('Cyclical_after overrides'!BD$1, F_Inputs_cyclical!$A$1:$BE$1, 0))),
Cyclical_overrides!BD202)</f>
        <v>49.819968248490099</v>
      </c>
      <c r="BE202" s="194"/>
    </row>
    <row r="203" spans="1:57" x14ac:dyDescent="0.4">
      <c r="A203" s="63" t="str">
        <f t="shared" si="3"/>
        <v>SES15</v>
      </c>
      <c r="B203" s="63" t="s">
        <v>469</v>
      </c>
      <c r="C203" s="63" t="s">
        <v>245</v>
      </c>
      <c r="D203" s="72">
        <f>IF(Cyclical_overrides!D203 = "",
IF(INDEX(F_Inputs_cyclical!$A$1:$BE$243, MATCH('Cyclical_after overrides'!$A203, F_Inputs_cyclical!$A$1:$A$243, 0), MATCH('Cyclical_after overrides'!D$1, F_Inputs_cyclical!$A$1:$BE$1, 0))="", "", INDEX(F_Inputs_cyclical!$A$1:$BE$243, MATCH('Cyclical_after overrides'!$A203, F_Inputs_cyclical!$A$1:$A$243, 0), MATCH('Cyclical_after overrides'!D$1, F_Inputs_cyclical!$A$1:$BE$1, 0))),
Cyclical_overrides!D203)</f>
        <v>2.81</v>
      </c>
      <c r="E203" s="72">
        <f>IF(Cyclical_overrides!E203 = "",
IF(INDEX(F_Inputs_cyclical!$A$1:$BE$243, MATCH('Cyclical_after overrides'!$A203, F_Inputs_cyclical!$A$1:$A$243, 0), MATCH('Cyclical_after overrides'!E$1, F_Inputs_cyclical!$A$1:$BE$1, 0))="", "", INDEX(F_Inputs_cyclical!$A$1:$BE$243, MATCH('Cyclical_after overrides'!$A203, F_Inputs_cyclical!$A$1:$A$243, 0), MATCH('Cyclical_after overrides'!E$1, F_Inputs_cyclical!$A$1:$BE$1, 0))),
Cyclical_overrides!E203)</f>
        <v>0.65800000000000003</v>
      </c>
      <c r="F203" s="72">
        <f>IF(Cyclical_overrides!F203 = "",
IF(INDEX(F_Inputs_cyclical!$A$1:$BE$243, MATCH('Cyclical_after overrides'!$A203, F_Inputs_cyclical!$A$1:$A$243, 0), MATCH('Cyclical_after overrides'!F$1, F_Inputs_cyclical!$A$1:$BE$1, 0))="", "", INDEX(F_Inputs_cyclical!$A$1:$BE$243, MATCH('Cyclical_after overrides'!$A203, F_Inputs_cyclical!$A$1:$A$243, 0), MATCH('Cyclical_after overrides'!F$1, F_Inputs_cyclical!$A$1:$BE$1, 0))),
Cyclical_overrides!F203)</f>
        <v>0.44700000000000001</v>
      </c>
      <c r="G203" s="72">
        <f>IF(Cyclical_overrides!G203 = "",
IF(INDEX(F_Inputs_cyclical!$A$1:$BE$243, MATCH('Cyclical_after overrides'!$A203, F_Inputs_cyclical!$A$1:$A$243, 0), MATCH('Cyclical_after overrides'!G$1, F_Inputs_cyclical!$A$1:$BE$1, 0))="", "", INDEX(F_Inputs_cyclical!$A$1:$BE$243, MATCH('Cyclical_after overrides'!$A203, F_Inputs_cyclical!$A$1:$A$243, 0), MATCH('Cyclical_after overrides'!G$1, F_Inputs_cyclical!$A$1:$BE$1, 0))),
Cyclical_overrides!G203)</f>
        <v>0.16600000000000001</v>
      </c>
      <c r="H203" s="72">
        <f>IF(Cyclical_overrides!H203 = "",
IF(INDEX(F_Inputs_cyclical!$A$1:$BE$243, MATCH('Cyclical_after overrides'!$A203, F_Inputs_cyclical!$A$1:$A$243, 0), MATCH('Cyclical_after overrides'!H$1, F_Inputs_cyclical!$A$1:$BE$1, 0))="", "", INDEX(F_Inputs_cyclical!$A$1:$BE$243, MATCH('Cyclical_after overrides'!$A203, F_Inputs_cyclical!$A$1:$A$243, 0), MATCH('Cyclical_after overrides'!H$1, F_Inputs_cyclical!$A$1:$BE$1, 0))),
Cyclical_overrides!H203)</f>
        <v>3.6999999999999998E-2</v>
      </c>
      <c r="I203" s="72">
        <f>IF(Cyclical_overrides!I203 = "",
IF(INDEX(F_Inputs_cyclical!$A$1:$BE$243, MATCH('Cyclical_after overrides'!$A203, F_Inputs_cyclical!$A$1:$A$243, 0), MATCH('Cyclical_after overrides'!I$1, F_Inputs_cyclical!$A$1:$BE$1, 0))="", "", INDEX(F_Inputs_cyclical!$A$1:$BE$243, MATCH('Cyclical_after overrides'!$A203, F_Inputs_cyclical!$A$1:$A$243, 0), MATCH('Cyclical_after overrides'!I$1, F_Inputs_cyclical!$A$1:$BE$1, 0))),
Cyclical_overrides!I203)</f>
        <v>0</v>
      </c>
      <c r="J203" s="72">
        <f>IF(Cyclical_overrides!J203 = "",
IF(INDEX(F_Inputs_cyclical!$A$1:$BE$243, MATCH('Cyclical_after overrides'!$A203, F_Inputs_cyclical!$A$1:$A$243, 0), MATCH('Cyclical_after overrides'!J$1, F_Inputs_cyclical!$A$1:$BE$1, 0))="", "", INDEX(F_Inputs_cyclical!$A$1:$BE$243, MATCH('Cyclical_after overrides'!$A203, F_Inputs_cyclical!$A$1:$A$243, 0), MATCH('Cyclical_after overrides'!J$1, F_Inputs_cyclical!$A$1:$BE$1, 0))),
Cyclical_overrides!J203)</f>
        <v>5.9450000000000003</v>
      </c>
      <c r="K203" s="72">
        <f>IF(Cyclical_overrides!K203 = "",
IF(INDEX(F_Inputs_cyclical!$A$1:$BE$243, MATCH('Cyclical_after overrides'!$A203, F_Inputs_cyclical!$A$1:$A$243, 0), MATCH('Cyclical_after overrides'!K$1, F_Inputs_cyclical!$A$1:$BE$1, 0))="", "", INDEX(F_Inputs_cyclical!$A$1:$BE$243, MATCH('Cyclical_after overrides'!$A203, F_Inputs_cyclical!$A$1:$A$243, 0), MATCH('Cyclical_after overrides'!K$1, F_Inputs_cyclical!$A$1:$BE$1, 0))),
Cyclical_overrides!K203)</f>
        <v>0.29299999999999998</v>
      </c>
      <c r="L203" s="72">
        <f>IF(Cyclical_overrides!L203 = "",
IF(INDEX(F_Inputs_cyclical!$A$1:$BE$243, MATCH('Cyclical_after overrides'!$A203, F_Inputs_cyclical!$A$1:$A$243, 0), MATCH('Cyclical_after overrides'!L$1, F_Inputs_cyclical!$A$1:$BE$1, 0))="", "", INDEX(F_Inputs_cyclical!$A$1:$BE$243, MATCH('Cyclical_after overrides'!$A203, F_Inputs_cyclical!$A$1:$A$243, 0), MATCH('Cyclical_after overrides'!L$1, F_Inputs_cyclical!$A$1:$BE$1, 0))),
Cyclical_overrides!L203)</f>
        <v>0.218</v>
      </c>
      <c r="M203" s="72">
        <f>IF(Cyclical_overrides!M203 = "",
IF(INDEX(F_Inputs_cyclical!$A$1:$BE$243, MATCH('Cyclical_after overrides'!$A203, F_Inputs_cyclical!$A$1:$A$243, 0), MATCH('Cyclical_after overrides'!M$1, F_Inputs_cyclical!$A$1:$BE$1, 0))="", "", INDEX(F_Inputs_cyclical!$A$1:$BE$243, MATCH('Cyclical_after overrides'!$A203, F_Inputs_cyclical!$A$1:$A$243, 0), MATCH('Cyclical_after overrides'!M$1, F_Inputs_cyclical!$A$1:$BE$1, 0))),
Cyclical_overrides!M203)</f>
        <v>0</v>
      </c>
      <c r="N203" s="72">
        <f>IF(Cyclical_overrides!N203 = "",
IF(INDEX(F_Inputs_cyclical!$A$1:$BE$243, MATCH('Cyclical_after overrides'!$A203, F_Inputs_cyclical!$A$1:$A$243, 0), MATCH('Cyclical_after overrides'!N$1, F_Inputs_cyclical!$A$1:$BE$1, 0))="", "", INDEX(F_Inputs_cyclical!$A$1:$BE$243, MATCH('Cyclical_after overrides'!$A203, F_Inputs_cyclical!$A$1:$A$243, 0), MATCH('Cyclical_after overrides'!N$1, F_Inputs_cyclical!$A$1:$BE$1, 0))),
Cyclical_overrides!N203)</f>
        <v>0.316</v>
      </c>
      <c r="O203" s="72" t="str">
        <f>IF(Cyclical_overrides!O203 = "",
IF(INDEX(F_Inputs_cyclical!$A$1:$BE$243, MATCH('Cyclical_after overrides'!$A203, F_Inputs_cyclical!$A$1:$A$243, 0), MATCH('Cyclical_after overrides'!O$1, F_Inputs_cyclical!$A$1:$BE$1, 0))="", "", INDEX(F_Inputs_cyclical!$A$1:$BE$243, MATCH('Cyclical_after overrides'!$A203, F_Inputs_cyclical!$A$1:$A$243, 0), MATCH('Cyclical_after overrides'!O$1, F_Inputs_cyclical!$A$1:$BE$1, 0))),
Cyclical_overrides!O203)</f>
        <v/>
      </c>
      <c r="P203" s="72" t="str">
        <f>IF(Cyclical_overrides!P203 = "",
IF(INDEX(F_Inputs_cyclical!$A$1:$BE$243, MATCH('Cyclical_after overrides'!$A203, F_Inputs_cyclical!$A$1:$A$243, 0), MATCH('Cyclical_after overrides'!P$1, F_Inputs_cyclical!$A$1:$BE$1, 0))="", "", INDEX(F_Inputs_cyclical!$A$1:$BE$243, MATCH('Cyclical_after overrides'!$A203, F_Inputs_cyclical!$A$1:$A$243, 0), MATCH('Cyclical_after overrides'!P$1, F_Inputs_cyclical!$A$1:$BE$1, 0))),
Cyclical_overrides!P203)</f>
        <v/>
      </c>
      <c r="Q203" s="72" t="str">
        <f>IF(Cyclical_overrides!Q203 = "",
IF(INDEX(F_Inputs_cyclical!$A$1:$BE$243, MATCH('Cyclical_after overrides'!$A203, F_Inputs_cyclical!$A$1:$A$243, 0), MATCH('Cyclical_after overrides'!Q$1, F_Inputs_cyclical!$A$1:$BE$1, 0))="", "", INDEX(F_Inputs_cyclical!$A$1:$BE$243, MATCH('Cyclical_after overrides'!$A203, F_Inputs_cyclical!$A$1:$A$243, 0), MATCH('Cyclical_after overrides'!Q$1, F_Inputs_cyclical!$A$1:$BE$1, 0))),
Cyclical_overrides!Q203)</f>
        <v/>
      </c>
      <c r="R203" s="72" t="str">
        <f>IF(Cyclical_overrides!R203 = "",
IF(INDEX(F_Inputs_cyclical!$A$1:$BE$243, MATCH('Cyclical_after overrides'!$A203, F_Inputs_cyclical!$A$1:$A$243, 0), MATCH('Cyclical_after overrides'!R$1, F_Inputs_cyclical!$A$1:$BE$1, 0))="", "", INDEX(F_Inputs_cyclical!$A$1:$BE$243, MATCH('Cyclical_after overrides'!$A203, F_Inputs_cyclical!$A$1:$A$243, 0), MATCH('Cyclical_after overrides'!R$1, F_Inputs_cyclical!$A$1:$BE$1, 0))),
Cyclical_overrides!R203)</f>
        <v/>
      </c>
      <c r="S203" s="72" t="str">
        <f>IF(Cyclical_overrides!S203 = "",
IF(INDEX(F_Inputs_cyclical!$A$1:$BE$243, MATCH('Cyclical_after overrides'!$A203, F_Inputs_cyclical!$A$1:$A$243, 0), MATCH('Cyclical_after overrides'!S$1, F_Inputs_cyclical!$A$1:$BE$1, 0))="", "", INDEX(F_Inputs_cyclical!$A$1:$BE$243, MATCH('Cyclical_after overrides'!$A203, F_Inputs_cyclical!$A$1:$A$243, 0), MATCH('Cyclical_after overrides'!S$1, F_Inputs_cyclical!$A$1:$BE$1, 0))),
Cyclical_overrides!S203)</f>
        <v/>
      </c>
      <c r="T203" s="72" t="str">
        <f>IF(Cyclical_overrides!T203 = "",
IF(INDEX(F_Inputs_cyclical!$A$1:$BE$243, MATCH('Cyclical_after overrides'!$A203, F_Inputs_cyclical!$A$1:$A$243, 0), MATCH('Cyclical_after overrides'!T$1, F_Inputs_cyclical!$A$1:$BE$1, 0))="", "", INDEX(F_Inputs_cyclical!$A$1:$BE$243, MATCH('Cyclical_after overrides'!$A203, F_Inputs_cyclical!$A$1:$A$243, 0), MATCH('Cyclical_after overrides'!T$1, F_Inputs_cyclical!$A$1:$BE$1, 0))),
Cyclical_overrides!T203)</f>
        <v/>
      </c>
      <c r="U203" s="72">
        <f>IF(Cyclical_overrides!U203 = "",
IF(INDEX(F_Inputs_cyclical!$A$1:$BE$243, MATCH('Cyclical_after overrides'!$A203, F_Inputs_cyclical!$A$1:$A$243, 0), MATCH('Cyclical_after overrides'!U$1, F_Inputs_cyclical!$A$1:$BE$1, 0))="", "", INDEX(F_Inputs_cyclical!$A$1:$BE$243, MATCH('Cyclical_after overrides'!$A203, F_Inputs_cyclical!$A$1:$A$243, 0), MATCH('Cyclical_after overrides'!U$1, F_Inputs_cyclical!$A$1:$BE$1, 0))),
Cyclical_overrides!U203)</f>
        <v>5.6290000000000004</v>
      </c>
      <c r="V203" s="72">
        <f>IF(Cyclical_overrides!V203 = "",
IF(INDEX(F_Inputs_cyclical!$A$1:$BE$243, MATCH('Cyclical_after overrides'!$A203, F_Inputs_cyclical!$A$1:$A$243, 0), MATCH('Cyclical_after overrides'!V$1, F_Inputs_cyclical!$A$1:$BE$1, 0))="", "", INDEX(F_Inputs_cyclical!$A$1:$BE$243, MATCH('Cyclical_after overrides'!$A203, F_Inputs_cyclical!$A$1:$A$243, 0), MATCH('Cyclical_after overrides'!V$1, F_Inputs_cyclical!$A$1:$BE$1, 0))),
Cyclical_overrides!V203)</f>
        <v>142.34100000000001</v>
      </c>
      <c r="W203" s="72">
        <f>IF(Cyclical_overrides!W203 = "",
IF(INDEX(F_Inputs_cyclical!$A$1:$BE$243, MATCH('Cyclical_after overrides'!$A203, F_Inputs_cyclical!$A$1:$A$243, 0), MATCH('Cyclical_after overrides'!W$1, F_Inputs_cyclical!$A$1:$BE$1, 0))="", "", INDEX(F_Inputs_cyclical!$A$1:$BE$243, MATCH('Cyclical_after overrides'!$A203, F_Inputs_cyclical!$A$1:$A$243, 0), MATCH('Cyclical_after overrides'!W$1, F_Inputs_cyclical!$A$1:$BE$1, 0))),
Cyclical_overrides!W203)</f>
        <v>120.042</v>
      </c>
      <c r="X203" s="72">
        <f>IF(Cyclical_overrides!X203 = "",
IF(INDEX(F_Inputs_cyclical!$A$1:$BE$243, MATCH('Cyclical_after overrides'!$A203, F_Inputs_cyclical!$A$1:$A$243, 0), MATCH('Cyclical_after overrides'!X$1, F_Inputs_cyclical!$A$1:$BE$1, 0))="", "", INDEX(F_Inputs_cyclical!$A$1:$BE$243, MATCH('Cyclical_after overrides'!$A203, F_Inputs_cyclical!$A$1:$A$243, 0), MATCH('Cyclical_after overrides'!X$1, F_Inputs_cyclical!$A$1:$BE$1, 0))),
Cyclical_overrides!X203)</f>
        <v>0</v>
      </c>
      <c r="Y203" s="72">
        <f>IF(Cyclical_overrides!Y203 = "",
IF(INDEX(F_Inputs_cyclical!$A$1:$BE$243, MATCH('Cyclical_after overrides'!$A203, F_Inputs_cyclical!$A$1:$A$243, 0), MATCH('Cyclical_after overrides'!Y$1, F_Inputs_cyclical!$A$1:$BE$1, 0))="", "", INDEX(F_Inputs_cyclical!$A$1:$BE$243, MATCH('Cyclical_after overrides'!$A203, F_Inputs_cyclical!$A$1:$A$243, 0), MATCH('Cyclical_after overrides'!Y$1, F_Inputs_cyclical!$A$1:$BE$1, 0))),
Cyclical_overrides!Y203)</f>
        <v>0</v>
      </c>
      <c r="Z203" s="72">
        <f>IF(Cyclical_overrides!Z203 = "",
IF(INDEX(F_Inputs_cyclical!$A$1:$BE$243, MATCH('Cyclical_after overrides'!$A203, F_Inputs_cyclical!$A$1:$A$243, 0), MATCH('Cyclical_after overrides'!Z$1, F_Inputs_cyclical!$A$1:$BE$1, 0))="", "", INDEX(F_Inputs_cyclical!$A$1:$BE$243, MATCH('Cyclical_after overrides'!$A203, F_Inputs_cyclical!$A$1:$A$243, 0), MATCH('Cyclical_after overrides'!Z$1, F_Inputs_cyclical!$A$1:$BE$1, 0))),
Cyclical_overrides!Z203)</f>
        <v>0</v>
      </c>
      <c r="AA203" s="72">
        <f>IF(Cyclical_overrides!AA203 = "",
IF(INDEX(F_Inputs_cyclical!$A$1:$BE$243, MATCH('Cyclical_after overrides'!$A203, F_Inputs_cyclical!$A$1:$A$243, 0), MATCH('Cyclical_after overrides'!AA$1, F_Inputs_cyclical!$A$1:$BE$1, 0))="", "", INDEX(F_Inputs_cyclical!$A$1:$BE$243, MATCH('Cyclical_after overrides'!$A203, F_Inputs_cyclical!$A$1:$A$243, 0), MATCH('Cyclical_after overrides'!AA$1, F_Inputs_cyclical!$A$1:$BE$1, 0))),
Cyclical_overrides!AA203)</f>
        <v>0</v>
      </c>
      <c r="AB203" s="72">
        <f>IF(Cyclical_overrides!AB203 = "",
IF(INDEX(F_Inputs_cyclical!$A$1:$BE$243, MATCH('Cyclical_after overrides'!$A203, F_Inputs_cyclical!$A$1:$A$243, 0), MATCH('Cyclical_after overrides'!AB$1, F_Inputs_cyclical!$A$1:$BE$1, 0))="", "", INDEX(F_Inputs_cyclical!$A$1:$BE$243, MATCH('Cyclical_after overrides'!$A203, F_Inputs_cyclical!$A$1:$A$243, 0), MATCH('Cyclical_after overrides'!AB$1, F_Inputs_cyclical!$A$1:$BE$1, 0))),
Cyclical_overrides!AB203)</f>
        <v>0</v>
      </c>
      <c r="AC203" s="72" t="str">
        <f>IF(Cyclical_overrides!AC203 = "",
IF(INDEX(F_Inputs_cyclical!$A$1:$BE$243, MATCH('Cyclical_after overrides'!$A203, F_Inputs_cyclical!$A$1:$A$243, 0), MATCH('Cyclical_after overrides'!AC$1, F_Inputs_cyclical!$A$1:$BE$1, 0))="", "", INDEX(F_Inputs_cyclical!$A$1:$BE$243, MATCH('Cyclical_after overrides'!$A203, F_Inputs_cyclical!$A$1:$A$243, 0), MATCH('Cyclical_after overrides'!AC$1, F_Inputs_cyclical!$A$1:$BE$1, 0))),
Cyclical_overrides!AC203)</f>
        <v/>
      </c>
      <c r="AD203" s="72" t="str">
        <f>IF(Cyclical_overrides!AD203 = "",
IF(INDEX(F_Inputs_cyclical!$A$1:$BE$243, MATCH('Cyclical_after overrides'!$A203, F_Inputs_cyclical!$A$1:$A$243, 0), MATCH('Cyclical_after overrides'!AD$1, F_Inputs_cyclical!$A$1:$BE$1, 0))="", "", INDEX(F_Inputs_cyclical!$A$1:$BE$243, MATCH('Cyclical_after overrides'!$A203, F_Inputs_cyclical!$A$1:$A$243, 0), MATCH('Cyclical_after overrides'!AD$1, F_Inputs_cyclical!$A$1:$BE$1, 0))),
Cyclical_overrides!AD203)</f>
        <v/>
      </c>
      <c r="AE203" s="72" t="str">
        <f>IF(Cyclical_overrides!AE203 = "",
IF(INDEX(F_Inputs_cyclical!$A$1:$BE$243, MATCH('Cyclical_after overrides'!$A203, F_Inputs_cyclical!$A$1:$A$243, 0), MATCH('Cyclical_after overrides'!AE$1, F_Inputs_cyclical!$A$1:$BE$1, 0))="", "", INDEX(F_Inputs_cyclical!$A$1:$BE$243, MATCH('Cyclical_after overrides'!$A203, F_Inputs_cyclical!$A$1:$A$243, 0), MATCH('Cyclical_after overrides'!AE$1, F_Inputs_cyclical!$A$1:$BE$1, 0))),
Cyclical_overrides!AE203)</f>
        <v/>
      </c>
      <c r="AF203" s="72" t="str">
        <f>IF(Cyclical_overrides!AF203 = "",
IF(INDEX(F_Inputs_cyclical!$A$1:$BE$243, MATCH('Cyclical_after overrides'!$A203, F_Inputs_cyclical!$A$1:$A$243, 0), MATCH('Cyclical_after overrides'!AF$1, F_Inputs_cyclical!$A$1:$BE$1, 0))="", "", INDEX(F_Inputs_cyclical!$A$1:$BE$243, MATCH('Cyclical_after overrides'!$A203, F_Inputs_cyclical!$A$1:$A$243, 0), MATCH('Cyclical_after overrides'!AF$1, F_Inputs_cyclical!$A$1:$BE$1, 0))),
Cyclical_overrides!AF203)</f>
        <v/>
      </c>
      <c r="AG203" s="72" t="str">
        <f>IF(Cyclical_overrides!AG203 = "",
IF(INDEX(F_Inputs_cyclical!$A$1:$BE$243, MATCH('Cyclical_after overrides'!$A203, F_Inputs_cyclical!$A$1:$A$243, 0), MATCH('Cyclical_after overrides'!AG$1, F_Inputs_cyclical!$A$1:$BE$1, 0))="", "", INDEX(F_Inputs_cyclical!$A$1:$BE$243, MATCH('Cyclical_after overrides'!$A203, F_Inputs_cyclical!$A$1:$A$243, 0), MATCH('Cyclical_after overrides'!AG$1, F_Inputs_cyclical!$A$1:$BE$1, 0))),
Cyclical_overrides!AG203)</f>
        <v/>
      </c>
      <c r="AH203" s="72" t="str">
        <f>IF(Cyclical_overrides!AH203 = "",
IF(INDEX(F_Inputs_cyclical!$A$1:$BE$243, MATCH('Cyclical_after overrides'!$A203, F_Inputs_cyclical!$A$1:$A$243, 0), MATCH('Cyclical_after overrides'!AH$1, F_Inputs_cyclical!$A$1:$BE$1, 0))="", "", INDEX(F_Inputs_cyclical!$A$1:$BE$243, MATCH('Cyclical_after overrides'!$A203, F_Inputs_cyclical!$A$1:$A$243, 0), MATCH('Cyclical_after overrides'!AH$1, F_Inputs_cyclical!$A$1:$BE$1, 0))),
Cyclical_overrides!AH203)</f>
        <v/>
      </c>
      <c r="AI203" s="72" t="str">
        <f>IF(Cyclical_overrides!AI203 = "",
IF(INDEX(F_Inputs_cyclical!$A$1:$BE$243, MATCH('Cyclical_after overrides'!$A203, F_Inputs_cyclical!$A$1:$A$243, 0), MATCH('Cyclical_after overrides'!AI$1, F_Inputs_cyclical!$A$1:$BE$1, 0))="", "", INDEX(F_Inputs_cyclical!$A$1:$BE$243, MATCH('Cyclical_after overrides'!$A203, F_Inputs_cyclical!$A$1:$A$243, 0), MATCH('Cyclical_after overrides'!AI$1, F_Inputs_cyclical!$A$1:$BE$1, 0))),
Cyclical_overrides!AI203)</f>
        <v/>
      </c>
      <c r="AJ203" s="72" t="str">
        <f>IF(Cyclical_overrides!AJ203 = "",
IF(INDEX(F_Inputs_cyclical!$A$1:$BE$243, MATCH('Cyclical_after overrides'!$A203, F_Inputs_cyclical!$A$1:$A$243, 0), MATCH('Cyclical_after overrides'!AJ$1, F_Inputs_cyclical!$A$1:$BE$1, 0))="", "", INDEX(F_Inputs_cyclical!$A$1:$BE$243, MATCH('Cyclical_after overrides'!$A203, F_Inputs_cyclical!$A$1:$A$243, 0), MATCH('Cyclical_after overrides'!AJ$1, F_Inputs_cyclical!$A$1:$BE$1, 0))),
Cyclical_overrides!AJ203)</f>
        <v/>
      </c>
      <c r="AK203" s="72" t="str">
        <f>IF(Cyclical_overrides!AK203 = "",
IF(INDEX(F_Inputs_cyclical!$A$1:$BE$243, MATCH('Cyclical_after overrides'!$A203, F_Inputs_cyclical!$A$1:$A$243, 0), MATCH('Cyclical_after overrides'!AK$1, F_Inputs_cyclical!$A$1:$BE$1, 0))="", "", INDEX(F_Inputs_cyclical!$A$1:$BE$243, MATCH('Cyclical_after overrides'!$A203, F_Inputs_cyclical!$A$1:$A$243, 0), MATCH('Cyclical_after overrides'!AK$1, F_Inputs_cyclical!$A$1:$BE$1, 0))),
Cyclical_overrides!AK203)</f>
        <v/>
      </c>
      <c r="AL203" s="72" t="str">
        <f>IF(Cyclical_overrides!AL203 = "",
IF(INDEX(F_Inputs_cyclical!$A$1:$BE$243, MATCH('Cyclical_after overrides'!$A203, F_Inputs_cyclical!$A$1:$A$243, 0), MATCH('Cyclical_after overrides'!AL$1, F_Inputs_cyclical!$A$1:$BE$1, 0))="", "", INDEX(F_Inputs_cyclical!$A$1:$BE$243, MATCH('Cyclical_after overrides'!$A203, F_Inputs_cyclical!$A$1:$A$243, 0), MATCH('Cyclical_after overrides'!AL$1, F_Inputs_cyclical!$A$1:$BE$1, 0))),
Cyclical_overrides!AL203)</f>
        <v/>
      </c>
      <c r="AM203" s="72">
        <f>IF(Cyclical_overrides!AM203 = "",
IF(INDEX(F_Inputs_cyclical!$A$1:$BE$243, MATCH('Cyclical_after overrides'!$A203, F_Inputs_cyclical!$A$1:$A$243, 0), MATCH('Cyclical_after overrides'!AM$1, F_Inputs_cyclical!$A$1:$BE$1, 0))="", "", INDEX(F_Inputs_cyclical!$A$1:$BE$243, MATCH('Cyclical_after overrides'!$A203, F_Inputs_cyclical!$A$1:$A$243, 0), MATCH('Cyclical_after overrides'!AM$1, F_Inputs_cyclical!$A$1:$BE$1, 0))),
Cyclical_overrides!AM203)</f>
        <v>1.5109999999999999</v>
      </c>
      <c r="AN203" s="72">
        <f>IF(Cyclical_overrides!AN203 = "",
IF(INDEX(F_Inputs_cyclical!$A$1:$BE$243, MATCH('Cyclical_after overrides'!$A203, F_Inputs_cyclical!$A$1:$A$243, 0), MATCH('Cyclical_after overrides'!AN$1, F_Inputs_cyclical!$A$1:$BE$1, 0))="", "", INDEX(F_Inputs_cyclical!$A$1:$BE$243, MATCH('Cyclical_after overrides'!$A203, F_Inputs_cyclical!$A$1:$A$243, 0), MATCH('Cyclical_after overrides'!AN$1, F_Inputs_cyclical!$A$1:$BE$1, 0))),
Cyclical_overrides!AN203)</f>
        <v>5.6290000000000004</v>
      </c>
      <c r="AO203" s="72" t="str">
        <f>IF(Cyclical_overrides!AO203 = "",
IF(INDEX(F_Inputs_cyclical!$A$1:$BE$243, MATCH('Cyclical_after overrides'!$A203, F_Inputs_cyclical!$A$1:$A$243, 0), MATCH('Cyclical_after overrides'!AO$1, F_Inputs_cyclical!$A$1:$BE$1, 0))="", "", INDEX(F_Inputs_cyclical!$A$1:$BE$243, MATCH('Cyclical_after overrides'!$A203, F_Inputs_cyclical!$A$1:$A$243, 0), MATCH('Cyclical_after overrides'!AO$1, F_Inputs_cyclical!$A$1:$BE$1, 0))),
Cyclical_overrides!AO203)</f>
        <v/>
      </c>
      <c r="AP203" s="72" t="str">
        <f>IF(Cyclical_overrides!AP203 = "",
IF(INDEX(F_Inputs_cyclical!$A$1:$BE$243, MATCH('Cyclical_after overrides'!$A203, F_Inputs_cyclical!$A$1:$A$243, 0), MATCH('Cyclical_after overrides'!AP$1, F_Inputs_cyclical!$A$1:$BE$1, 0))="", "", INDEX(F_Inputs_cyclical!$A$1:$BE$243, MATCH('Cyclical_after overrides'!$A203, F_Inputs_cyclical!$A$1:$A$243, 0), MATCH('Cyclical_after overrides'!AP$1, F_Inputs_cyclical!$A$1:$BE$1, 0))),
Cyclical_overrides!AP203)</f>
        <v/>
      </c>
      <c r="AQ203" s="72" t="str">
        <f>IF(Cyclical_overrides!AQ203 = "",
IF(INDEX(F_Inputs_cyclical!$A$1:$BE$243, MATCH('Cyclical_after overrides'!$A203, F_Inputs_cyclical!$A$1:$A$243, 0), MATCH('Cyclical_after overrides'!AQ$1, F_Inputs_cyclical!$A$1:$BE$1, 0))="", "", INDEX(F_Inputs_cyclical!$A$1:$BE$243, MATCH('Cyclical_after overrides'!$A203, F_Inputs_cyclical!$A$1:$A$243, 0), MATCH('Cyclical_after overrides'!AQ$1, F_Inputs_cyclical!$A$1:$BE$1, 0))),
Cyclical_overrides!AQ203)</f>
        <v/>
      </c>
      <c r="AR203" s="72">
        <f>IF(Cyclical_overrides!AR203 = "",
IF(INDEX(F_Inputs_cyclical!$A$1:$BE$243, MATCH('Cyclical_after overrides'!$A203, F_Inputs_cyclical!$A$1:$A$243, 0), MATCH('Cyclical_after overrides'!AR$1, F_Inputs_cyclical!$A$1:$BE$1, 0))="", "", INDEX(F_Inputs_cyclical!$A$1:$BE$243, MATCH('Cyclical_after overrides'!$A203, F_Inputs_cyclical!$A$1:$A$243, 0), MATCH('Cyclical_after overrides'!AR$1, F_Inputs_cyclical!$A$1:$BE$1, 0))),
Cyclical_overrides!AR203)</f>
        <v>9.8000000000000004E-2</v>
      </c>
      <c r="AS203" s="72">
        <f>IF(Cyclical_overrides!AS203 = "",
IF(INDEX(F_Inputs_cyclical!$A$1:$BE$243, MATCH('Cyclical_after overrides'!$A203, F_Inputs_cyclical!$A$1:$A$243, 0), MATCH('Cyclical_after overrides'!AS$1, F_Inputs_cyclical!$A$1:$BE$1, 0))="", "", INDEX(F_Inputs_cyclical!$A$1:$BE$243, MATCH('Cyclical_after overrides'!$A203, F_Inputs_cyclical!$A$1:$A$243, 0), MATCH('Cyclical_after overrides'!AS$1, F_Inputs_cyclical!$A$1:$BE$1, 0))),
Cyclical_overrides!AS203)</f>
        <v>0</v>
      </c>
      <c r="AT203" s="72">
        <f>IF(Cyclical_overrides!AT203 = "",
IF(INDEX(F_Inputs_cyclical!$A$1:$BE$243, MATCH('Cyclical_after overrides'!$A203, F_Inputs_cyclical!$A$1:$A$243, 0), MATCH('Cyclical_after overrides'!AT$1, F_Inputs_cyclical!$A$1:$BE$1, 0))="", "", INDEX(F_Inputs_cyclical!$A$1:$BE$243, MATCH('Cyclical_after overrides'!$A203, F_Inputs_cyclical!$A$1:$A$243, 0), MATCH('Cyclical_after overrides'!AT$1, F_Inputs_cyclical!$A$1:$BE$1, 0))),
Cyclical_overrides!AT203)</f>
        <v>0</v>
      </c>
      <c r="AU203" s="72">
        <f>IF(Cyclical_overrides!AU203 = "",
IF(INDEX(F_Inputs_cyclical!$A$1:$BE$243, MATCH('Cyclical_after overrides'!$A203, F_Inputs_cyclical!$A$1:$A$243, 0), MATCH('Cyclical_after overrides'!AU$1, F_Inputs_cyclical!$A$1:$BE$1, 0))="", "", INDEX(F_Inputs_cyclical!$A$1:$BE$243, MATCH('Cyclical_after overrides'!$A203, F_Inputs_cyclical!$A$1:$A$243, 0), MATCH('Cyclical_after overrides'!AU$1, F_Inputs_cyclical!$A$1:$BE$1, 0))),
Cyclical_overrides!AU203)</f>
        <v>0.28899999999999998</v>
      </c>
      <c r="AV203" s="72" t="str">
        <f>IF(Cyclical_overrides!AV203 = "",
IF(INDEX(F_Inputs_cyclical!$A$1:$BE$243, MATCH('Cyclical_after overrides'!$A203, F_Inputs_cyclical!$A$1:$A$243, 0), MATCH('Cyclical_after overrides'!AV$1, F_Inputs_cyclical!$A$1:$BE$1, 0))="", "", INDEX(F_Inputs_cyclical!$A$1:$BE$243, MATCH('Cyclical_after overrides'!$A203, F_Inputs_cyclical!$A$1:$A$243, 0), MATCH('Cyclical_after overrides'!AV$1, F_Inputs_cyclical!$A$1:$BE$1, 0))),
Cyclical_overrides!AV203)</f>
        <v/>
      </c>
      <c r="AW203" s="72">
        <f>IF(Cyclical_overrides!AW203 = "",
IF(INDEX(F_Inputs_cyclical!$A$1:$BE$243, MATCH('Cyclical_after overrides'!$A203, F_Inputs_cyclical!$A$1:$A$243, 0), MATCH('Cyclical_after overrides'!AW$1, F_Inputs_cyclical!$A$1:$BE$1, 0))="", "", INDEX(F_Inputs_cyclical!$A$1:$BE$243, MATCH('Cyclical_after overrides'!$A203, F_Inputs_cyclical!$A$1:$A$243, 0), MATCH('Cyclical_after overrides'!AW$1, F_Inputs_cyclical!$A$1:$BE$1, 0))),
Cyclical_overrides!AW203)</f>
        <v>1.2338096431854266</v>
      </c>
      <c r="AX203" s="72">
        <f>IF(Cyclical_overrides!AX203 = "",
IF(INDEX(F_Inputs_cyclical!$A$1:$BE$243, MATCH('Cyclical_after overrides'!$A203, F_Inputs_cyclical!$A$1:$A$243, 0), MATCH('Cyclical_after overrides'!AX$1, F_Inputs_cyclical!$A$1:$BE$1, 0))="", "", INDEX(F_Inputs_cyclical!$A$1:$BE$243, MATCH('Cyclical_after overrides'!$A203, F_Inputs_cyclical!$A$1:$A$243, 0), MATCH('Cyclical_after overrides'!AX$1, F_Inputs_cyclical!$A$1:$BE$1, 0))),
Cyclical_overrides!AX203)</f>
        <v>22.543758405114161</v>
      </c>
      <c r="AY203" s="72">
        <f>IF(Cyclical_overrides!AY203 = "",
IF(INDEX(F_Inputs_cyclical!$A$1:$BE$243, MATCH('Cyclical_after overrides'!$A203, F_Inputs_cyclical!$A$1:$A$243, 0), MATCH('Cyclical_after overrides'!AY$1, F_Inputs_cyclical!$A$1:$BE$1, 0))="", "", INDEX(F_Inputs_cyclical!$A$1:$BE$243, MATCH('Cyclical_after overrides'!$A203, F_Inputs_cyclical!$A$1:$A$243, 0), MATCH('Cyclical_after overrides'!AY$1, F_Inputs_cyclical!$A$1:$BE$1, 0))),
Cyclical_overrides!AY203)</f>
        <v>143.60160989355646</v>
      </c>
      <c r="AZ203" s="72">
        <f>IF(Cyclical_overrides!AZ203 = "",
IF(INDEX(F_Inputs_cyclical!$A$1:$BE$243, MATCH('Cyclical_after overrides'!$A203, F_Inputs_cyclical!$A$1:$A$243, 0), MATCH('Cyclical_after overrides'!AZ$1, F_Inputs_cyclical!$A$1:$BE$1, 0))="", "", INDEX(F_Inputs_cyclical!$A$1:$BE$243, MATCH('Cyclical_after overrides'!$A203, F_Inputs_cyclical!$A$1:$A$243, 0), MATCH('Cyclical_after overrides'!AZ$1, F_Inputs_cyclical!$A$1:$BE$1, 0))),
Cyclical_overrides!AZ203)</f>
        <v>1.9066404176632359</v>
      </c>
      <c r="BA203" s="72">
        <f>IF(Cyclical_overrides!BA203 = "",
IF(INDEX(F_Inputs_cyclical!$A$1:$BE$243, MATCH('Cyclical_after overrides'!$A203, F_Inputs_cyclical!$A$1:$A$243, 0), MATCH('Cyclical_after overrides'!BA$1, F_Inputs_cyclical!$A$1:$BE$1, 0))="", "", INDEX(F_Inputs_cyclical!$A$1:$BE$243, MATCH('Cyclical_after overrides'!$A203, F_Inputs_cyclical!$A$1:$A$243, 0), MATCH('Cyclical_after overrides'!BA$1, F_Inputs_cyclical!$A$1:$BE$1, 0))),
Cyclical_overrides!BA203)</f>
        <v>9.5824330340646586</v>
      </c>
      <c r="BB203" s="72">
        <f>IF(Cyclical_overrides!BB203 = "",
IF(INDEX(F_Inputs_cyclical!$A$1:$BE$243, MATCH('Cyclical_after overrides'!$A203, F_Inputs_cyclical!$A$1:$A$243, 0), MATCH('Cyclical_after overrides'!BB$1, F_Inputs_cyclical!$A$1:$BE$1, 0))="", "", INDEX(F_Inputs_cyclical!$A$1:$BE$243, MATCH('Cyclical_after overrides'!$A203, F_Inputs_cyclical!$A$1:$A$243, 0), MATCH('Cyclical_after overrides'!BB$1, F_Inputs_cyclical!$A$1:$BE$1, 0))),
Cyclical_overrides!BB203)</f>
        <v>9.5824330340646586</v>
      </c>
      <c r="BC203" s="72">
        <f>IF(Cyclical_overrides!BC203 = "",
IF(INDEX(F_Inputs_cyclical!$A$1:$BE$243, MATCH('Cyclical_after overrides'!$A203, F_Inputs_cyclical!$A$1:$A$243, 0), MATCH('Cyclical_after overrides'!BC$1, F_Inputs_cyclical!$A$1:$BE$1, 0))="", "", INDEX(F_Inputs_cyclical!$A$1:$BE$243, MATCH('Cyclical_after overrides'!$A203, F_Inputs_cyclical!$A$1:$A$243, 0), MATCH('Cyclical_after overrides'!BC$1, F_Inputs_cyclical!$A$1:$BE$1, 0))),
Cyclical_overrides!BC203)</f>
        <v>13.939476232163306</v>
      </c>
      <c r="BD203" s="72">
        <f>IF(Cyclical_overrides!BD203 = "",
IF(INDEX(F_Inputs_cyclical!$A$1:$BE$243, MATCH('Cyclical_after overrides'!$A203, F_Inputs_cyclical!$A$1:$A$243, 0), MATCH('Cyclical_after overrides'!BD$1, F_Inputs_cyclical!$A$1:$BE$1, 0))="", "", INDEX(F_Inputs_cyclical!$A$1:$BE$243, MATCH('Cyclical_after overrides'!$A203, F_Inputs_cyclical!$A$1:$A$243, 0), MATCH('Cyclical_after overrides'!BD$1, F_Inputs_cyclical!$A$1:$BE$1, 0))),
Cyclical_overrides!BD203)</f>
        <v>50.852006039689385</v>
      </c>
      <c r="BE203" s="194"/>
    </row>
    <row r="204" spans="1:57" x14ac:dyDescent="0.4">
      <c r="A204" s="63" t="str">
        <f t="shared" si="3"/>
        <v>SES16</v>
      </c>
      <c r="B204" s="63" t="s">
        <v>469</v>
      </c>
      <c r="C204" s="63" t="s">
        <v>247</v>
      </c>
      <c r="D204" s="72">
        <f>IF(Cyclical_overrides!D204 = "",
IF(INDEX(F_Inputs_cyclical!$A$1:$BE$243, MATCH('Cyclical_after overrides'!$A204, F_Inputs_cyclical!$A$1:$A$243, 0), MATCH('Cyclical_after overrides'!D$1, F_Inputs_cyclical!$A$1:$BE$1, 0))="", "", INDEX(F_Inputs_cyclical!$A$1:$BE$243, MATCH('Cyclical_after overrides'!$A204, F_Inputs_cyclical!$A$1:$A$243, 0), MATCH('Cyclical_after overrides'!D$1, F_Inputs_cyclical!$A$1:$BE$1, 0))),
Cyclical_overrides!D204)</f>
        <v>3.0129999999999999</v>
      </c>
      <c r="E204" s="72">
        <f>IF(Cyclical_overrides!E204 = "",
IF(INDEX(F_Inputs_cyclical!$A$1:$BE$243, MATCH('Cyclical_after overrides'!$A204, F_Inputs_cyclical!$A$1:$A$243, 0), MATCH('Cyclical_after overrides'!E$1, F_Inputs_cyclical!$A$1:$BE$1, 0))="", "", INDEX(F_Inputs_cyclical!$A$1:$BE$243, MATCH('Cyclical_after overrides'!$A204, F_Inputs_cyclical!$A$1:$A$243, 0), MATCH('Cyclical_after overrides'!E$1, F_Inputs_cyclical!$A$1:$BE$1, 0))),
Cyclical_overrides!E204)</f>
        <v>0.77900000000000003</v>
      </c>
      <c r="F204" s="72">
        <f>IF(Cyclical_overrides!F204 = "",
IF(INDEX(F_Inputs_cyclical!$A$1:$BE$243, MATCH('Cyclical_after overrides'!$A204, F_Inputs_cyclical!$A$1:$A$243, 0), MATCH('Cyclical_after overrides'!F$1, F_Inputs_cyclical!$A$1:$BE$1, 0))="", "", INDEX(F_Inputs_cyclical!$A$1:$BE$243, MATCH('Cyclical_after overrides'!$A204, F_Inputs_cyclical!$A$1:$A$243, 0), MATCH('Cyclical_after overrides'!F$1, F_Inputs_cyclical!$A$1:$BE$1, 0))),
Cyclical_overrides!F204)</f>
        <v>0.376</v>
      </c>
      <c r="G204" s="72">
        <f>IF(Cyclical_overrides!G204 = "",
IF(INDEX(F_Inputs_cyclical!$A$1:$BE$243, MATCH('Cyclical_after overrides'!$A204, F_Inputs_cyclical!$A$1:$A$243, 0), MATCH('Cyclical_after overrides'!G$1, F_Inputs_cyclical!$A$1:$BE$1, 0))="", "", INDEX(F_Inputs_cyclical!$A$1:$BE$243, MATCH('Cyclical_after overrides'!$A204, F_Inputs_cyclical!$A$1:$A$243, 0), MATCH('Cyclical_after overrides'!G$1, F_Inputs_cyclical!$A$1:$BE$1, 0))),
Cyclical_overrides!G204)</f>
        <v>0.217</v>
      </c>
      <c r="H204" s="72" t="str">
        <f>IF(Cyclical_overrides!H204 = "",
IF(INDEX(F_Inputs_cyclical!$A$1:$BE$243, MATCH('Cyclical_after overrides'!$A204, F_Inputs_cyclical!$A$1:$A$243, 0), MATCH('Cyclical_after overrides'!H$1, F_Inputs_cyclical!$A$1:$BE$1, 0))="", "", INDEX(F_Inputs_cyclical!$A$1:$BE$243, MATCH('Cyclical_after overrides'!$A204, F_Inputs_cyclical!$A$1:$A$243, 0), MATCH('Cyclical_after overrides'!H$1, F_Inputs_cyclical!$A$1:$BE$1, 0))),
Cyclical_overrides!H204)</f>
        <v/>
      </c>
      <c r="I204" s="72">
        <f>IF(Cyclical_overrides!I204 = "",
IF(INDEX(F_Inputs_cyclical!$A$1:$BE$243, MATCH('Cyclical_after overrides'!$A204, F_Inputs_cyclical!$A$1:$A$243, 0), MATCH('Cyclical_after overrides'!I$1, F_Inputs_cyclical!$A$1:$BE$1, 0))="", "", INDEX(F_Inputs_cyclical!$A$1:$BE$243, MATCH('Cyclical_after overrides'!$A204, F_Inputs_cyclical!$A$1:$A$243, 0), MATCH('Cyclical_after overrides'!I$1, F_Inputs_cyclical!$A$1:$BE$1, 0))),
Cyclical_overrides!I204)</f>
        <v>0</v>
      </c>
      <c r="J204" s="72">
        <f>IF(Cyclical_overrides!J204 = "",
IF(INDEX(F_Inputs_cyclical!$A$1:$BE$243, MATCH('Cyclical_after overrides'!$A204, F_Inputs_cyclical!$A$1:$A$243, 0), MATCH('Cyclical_after overrides'!J$1, F_Inputs_cyclical!$A$1:$BE$1, 0))="", "", INDEX(F_Inputs_cyclical!$A$1:$BE$243, MATCH('Cyclical_after overrides'!$A204, F_Inputs_cyclical!$A$1:$A$243, 0), MATCH('Cyclical_after overrides'!J$1, F_Inputs_cyclical!$A$1:$BE$1, 0))),
Cyclical_overrides!J204)</f>
        <v>6.2610000000000001</v>
      </c>
      <c r="K204" s="72">
        <f>IF(Cyclical_overrides!K204 = "",
IF(INDEX(F_Inputs_cyclical!$A$1:$BE$243, MATCH('Cyclical_after overrides'!$A204, F_Inputs_cyclical!$A$1:$A$243, 0), MATCH('Cyclical_after overrides'!K$1, F_Inputs_cyclical!$A$1:$BE$1, 0))="", "", INDEX(F_Inputs_cyclical!$A$1:$BE$243, MATCH('Cyclical_after overrides'!$A204, F_Inputs_cyclical!$A$1:$A$243, 0), MATCH('Cyclical_after overrides'!K$1, F_Inputs_cyclical!$A$1:$BE$1, 0))),
Cyclical_overrides!K204)</f>
        <v>0.35499999999999998</v>
      </c>
      <c r="L204" s="72">
        <f>IF(Cyclical_overrides!L204 = "",
IF(INDEX(F_Inputs_cyclical!$A$1:$BE$243, MATCH('Cyclical_after overrides'!$A204, F_Inputs_cyclical!$A$1:$A$243, 0), MATCH('Cyclical_after overrides'!L$1, F_Inputs_cyclical!$A$1:$BE$1, 0))="", "", INDEX(F_Inputs_cyclical!$A$1:$BE$243, MATCH('Cyclical_after overrides'!$A204, F_Inputs_cyclical!$A$1:$A$243, 0), MATCH('Cyclical_after overrides'!L$1, F_Inputs_cyclical!$A$1:$BE$1, 0))),
Cyclical_overrides!L204)</f>
        <v>0.159</v>
      </c>
      <c r="M204" s="72" t="str">
        <f>IF(Cyclical_overrides!M204 = "",
IF(INDEX(F_Inputs_cyclical!$A$1:$BE$243, MATCH('Cyclical_after overrides'!$A204, F_Inputs_cyclical!$A$1:$A$243, 0), MATCH('Cyclical_after overrides'!M$1, F_Inputs_cyclical!$A$1:$BE$1, 0))="", "", INDEX(F_Inputs_cyclical!$A$1:$BE$243, MATCH('Cyclical_after overrides'!$A204, F_Inputs_cyclical!$A$1:$A$243, 0), MATCH('Cyclical_after overrides'!M$1, F_Inputs_cyclical!$A$1:$BE$1, 0))),
Cyclical_overrides!M204)</f>
        <v/>
      </c>
      <c r="N204" s="72" t="str">
        <f>IF(Cyclical_overrides!N204 = "",
IF(INDEX(F_Inputs_cyclical!$A$1:$BE$243, MATCH('Cyclical_after overrides'!$A204, F_Inputs_cyclical!$A$1:$A$243, 0), MATCH('Cyclical_after overrides'!N$1, F_Inputs_cyclical!$A$1:$BE$1, 0))="", "", INDEX(F_Inputs_cyclical!$A$1:$BE$243, MATCH('Cyclical_after overrides'!$A204, F_Inputs_cyclical!$A$1:$A$243, 0), MATCH('Cyclical_after overrides'!N$1, F_Inputs_cyclical!$A$1:$BE$1, 0))),
Cyclical_overrides!N204)</f>
        <v/>
      </c>
      <c r="O204" s="72" t="str">
        <f>IF(Cyclical_overrides!O204 = "",
IF(INDEX(F_Inputs_cyclical!$A$1:$BE$243, MATCH('Cyclical_after overrides'!$A204, F_Inputs_cyclical!$A$1:$A$243, 0), MATCH('Cyclical_after overrides'!O$1, F_Inputs_cyclical!$A$1:$BE$1, 0))="", "", INDEX(F_Inputs_cyclical!$A$1:$BE$243, MATCH('Cyclical_after overrides'!$A204, F_Inputs_cyclical!$A$1:$A$243, 0), MATCH('Cyclical_after overrides'!O$1, F_Inputs_cyclical!$A$1:$BE$1, 0))),
Cyclical_overrides!O204)</f>
        <v/>
      </c>
      <c r="P204" s="72" t="str">
        <f>IF(Cyclical_overrides!P204 = "",
IF(INDEX(F_Inputs_cyclical!$A$1:$BE$243, MATCH('Cyclical_after overrides'!$A204, F_Inputs_cyclical!$A$1:$A$243, 0), MATCH('Cyclical_after overrides'!P$1, F_Inputs_cyclical!$A$1:$BE$1, 0))="", "", INDEX(F_Inputs_cyclical!$A$1:$BE$243, MATCH('Cyclical_after overrides'!$A204, F_Inputs_cyclical!$A$1:$A$243, 0), MATCH('Cyclical_after overrides'!P$1, F_Inputs_cyclical!$A$1:$BE$1, 0))),
Cyclical_overrides!P204)</f>
        <v/>
      </c>
      <c r="Q204" s="72" t="str">
        <f>IF(Cyclical_overrides!Q204 = "",
IF(INDEX(F_Inputs_cyclical!$A$1:$BE$243, MATCH('Cyclical_after overrides'!$A204, F_Inputs_cyclical!$A$1:$A$243, 0), MATCH('Cyclical_after overrides'!Q$1, F_Inputs_cyclical!$A$1:$BE$1, 0))="", "", INDEX(F_Inputs_cyclical!$A$1:$BE$243, MATCH('Cyclical_after overrides'!$A204, F_Inputs_cyclical!$A$1:$A$243, 0), MATCH('Cyclical_after overrides'!Q$1, F_Inputs_cyclical!$A$1:$BE$1, 0))),
Cyclical_overrides!Q204)</f>
        <v/>
      </c>
      <c r="R204" s="72" t="str">
        <f>IF(Cyclical_overrides!R204 = "",
IF(INDEX(F_Inputs_cyclical!$A$1:$BE$243, MATCH('Cyclical_after overrides'!$A204, F_Inputs_cyclical!$A$1:$A$243, 0), MATCH('Cyclical_after overrides'!R$1, F_Inputs_cyclical!$A$1:$BE$1, 0))="", "", INDEX(F_Inputs_cyclical!$A$1:$BE$243, MATCH('Cyclical_after overrides'!$A204, F_Inputs_cyclical!$A$1:$A$243, 0), MATCH('Cyclical_after overrides'!R$1, F_Inputs_cyclical!$A$1:$BE$1, 0))),
Cyclical_overrides!R204)</f>
        <v/>
      </c>
      <c r="S204" s="72">
        <f>IF(Cyclical_overrides!S204 = "",
IF(INDEX(F_Inputs_cyclical!$A$1:$BE$243, MATCH('Cyclical_after overrides'!$A204, F_Inputs_cyclical!$A$1:$A$243, 0), MATCH('Cyclical_after overrides'!S$1, F_Inputs_cyclical!$A$1:$BE$1, 0))="", "", INDEX(F_Inputs_cyclical!$A$1:$BE$243, MATCH('Cyclical_after overrides'!$A204, F_Inputs_cyclical!$A$1:$A$243, 0), MATCH('Cyclical_after overrides'!S$1, F_Inputs_cyclical!$A$1:$BE$1, 0))),
Cyclical_overrides!S204)</f>
        <v>2.8239999999999998</v>
      </c>
      <c r="T204" s="72">
        <f>IF(Cyclical_overrides!T204 = "",
IF(INDEX(F_Inputs_cyclical!$A$1:$BE$243, MATCH('Cyclical_after overrides'!$A204, F_Inputs_cyclical!$A$1:$A$243, 0), MATCH('Cyclical_after overrides'!T$1, F_Inputs_cyclical!$A$1:$BE$1, 0))="", "", INDEX(F_Inputs_cyclical!$A$1:$BE$243, MATCH('Cyclical_after overrides'!$A204, F_Inputs_cyclical!$A$1:$A$243, 0), MATCH('Cyclical_after overrides'!T$1, F_Inputs_cyclical!$A$1:$BE$1, 0))),
Cyclical_overrides!T204)</f>
        <v>3.6230000000000002</v>
      </c>
      <c r="U204" s="72">
        <f>IF(Cyclical_overrides!U204 = "",
IF(INDEX(F_Inputs_cyclical!$A$1:$BE$243, MATCH('Cyclical_after overrides'!$A204, F_Inputs_cyclical!$A$1:$A$243, 0), MATCH('Cyclical_after overrides'!U$1, F_Inputs_cyclical!$A$1:$BE$1, 0))="", "", INDEX(F_Inputs_cyclical!$A$1:$BE$243, MATCH('Cyclical_after overrides'!$A204, F_Inputs_cyclical!$A$1:$A$243, 0), MATCH('Cyclical_after overrides'!U$1, F_Inputs_cyclical!$A$1:$BE$1, 0))),
Cyclical_overrides!U204)</f>
        <v>6.1020000000000003</v>
      </c>
      <c r="V204" s="72">
        <f>IF(Cyclical_overrides!V204 = "",
IF(INDEX(F_Inputs_cyclical!$A$1:$BE$243, MATCH('Cyclical_after overrides'!$A204, F_Inputs_cyclical!$A$1:$A$243, 0), MATCH('Cyclical_after overrides'!V$1, F_Inputs_cyclical!$A$1:$BE$1, 0))="", "", INDEX(F_Inputs_cyclical!$A$1:$BE$243, MATCH('Cyclical_after overrides'!$A204, F_Inputs_cyclical!$A$1:$A$243, 0), MATCH('Cyclical_after overrides'!V$1, F_Inputs_cyclical!$A$1:$BE$1, 0))),
Cyclical_overrides!V204)</f>
        <v>135.374</v>
      </c>
      <c r="W204" s="72">
        <f>IF(Cyclical_overrides!W204 = "",
IF(INDEX(F_Inputs_cyclical!$A$1:$BE$243, MATCH('Cyclical_after overrides'!$A204, F_Inputs_cyclical!$A$1:$A$243, 0), MATCH('Cyclical_after overrides'!W$1, F_Inputs_cyclical!$A$1:$BE$1, 0))="", "", INDEX(F_Inputs_cyclical!$A$1:$BE$243, MATCH('Cyclical_after overrides'!$A204, F_Inputs_cyclical!$A$1:$A$243, 0), MATCH('Cyclical_after overrides'!W$1, F_Inputs_cyclical!$A$1:$BE$1, 0))),
Cyclical_overrides!W204)</f>
        <v>127.768</v>
      </c>
      <c r="X204" s="72">
        <f>IF(Cyclical_overrides!X204 = "",
IF(INDEX(F_Inputs_cyclical!$A$1:$BE$243, MATCH('Cyclical_after overrides'!$A204, F_Inputs_cyclical!$A$1:$A$243, 0), MATCH('Cyclical_after overrides'!X$1, F_Inputs_cyclical!$A$1:$BE$1, 0))="", "", INDEX(F_Inputs_cyclical!$A$1:$BE$243, MATCH('Cyclical_after overrides'!$A204, F_Inputs_cyclical!$A$1:$A$243, 0), MATCH('Cyclical_after overrides'!X$1, F_Inputs_cyclical!$A$1:$BE$1, 0))),
Cyclical_overrides!X204)</f>
        <v>0</v>
      </c>
      <c r="Y204" s="72">
        <f>IF(Cyclical_overrides!Y204 = "",
IF(INDEX(F_Inputs_cyclical!$A$1:$BE$243, MATCH('Cyclical_after overrides'!$A204, F_Inputs_cyclical!$A$1:$A$243, 0), MATCH('Cyclical_after overrides'!Y$1, F_Inputs_cyclical!$A$1:$BE$1, 0))="", "", INDEX(F_Inputs_cyclical!$A$1:$BE$243, MATCH('Cyclical_after overrides'!$A204, F_Inputs_cyclical!$A$1:$A$243, 0), MATCH('Cyclical_after overrides'!Y$1, F_Inputs_cyclical!$A$1:$BE$1, 0))),
Cyclical_overrides!Y204)</f>
        <v>0</v>
      </c>
      <c r="Z204" s="72">
        <f>IF(Cyclical_overrides!Z204 = "",
IF(INDEX(F_Inputs_cyclical!$A$1:$BE$243, MATCH('Cyclical_after overrides'!$A204, F_Inputs_cyclical!$A$1:$A$243, 0), MATCH('Cyclical_after overrides'!Z$1, F_Inputs_cyclical!$A$1:$BE$1, 0))="", "", INDEX(F_Inputs_cyclical!$A$1:$BE$243, MATCH('Cyclical_after overrides'!$A204, F_Inputs_cyclical!$A$1:$A$243, 0), MATCH('Cyclical_after overrides'!Z$1, F_Inputs_cyclical!$A$1:$BE$1, 0))),
Cyclical_overrides!Z204)</f>
        <v>0</v>
      </c>
      <c r="AA204" s="72">
        <f>IF(Cyclical_overrides!AA204 = "",
IF(INDEX(F_Inputs_cyclical!$A$1:$BE$243, MATCH('Cyclical_after overrides'!$A204, F_Inputs_cyclical!$A$1:$A$243, 0), MATCH('Cyclical_after overrides'!AA$1, F_Inputs_cyclical!$A$1:$BE$1, 0))="", "", INDEX(F_Inputs_cyclical!$A$1:$BE$243, MATCH('Cyclical_after overrides'!$A204, F_Inputs_cyclical!$A$1:$A$243, 0), MATCH('Cyclical_after overrides'!AA$1, F_Inputs_cyclical!$A$1:$BE$1, 0))),
Cyclical_overrides!AA204)</f>
        <v>0</v>
      </c>
      <c r="AB204" s="72" t="str">
        <f>IF(Cyclical_overrides!AB204 = "",
IF(INDEX(F_Inputs_cyclical!$A$1:$BE$243, MATCH('Cyclical_after overrides'!$A204, F_Inputs_cyclical!$A$1:$A$243, 0), MATCH('Cyclical_after overrides'!AB$1, F_Inputs_cyclical!$A$1:$BE$1, 0))="", "", INDEX(F_Inputs_cyclical!$A$1:$BE$243, MATCH('Cyclical_after overrides'!$A204, F_Inputs_cyclical!$A$1:$A$243, 0), MATCH('Cyclical_after overrides'!AB$1, F_Inputs_cyclical!$A$1:$BE$1, 0))),
Cyclical_overrides!AB204)</f>
        <v/>
      </c>
      <c r="AC204" s="72" t="str">
        <f>IF(Cyclical_overrides!AC204 = "",
IF(INDEX(F_Inputs_cyclical!$A$1:$BE$243, MATCH('Cyclical_after overrides'!$A204, F_Inputs_cyclical!$A$1:$A$243, 0), MATCH('Cyclical_after overrides'!AC$1, F_Inputs_cyclical!$A$1:$BE$1, 0))="", "", INDEX(F_Inputs_cyclical!$A$1:$BE$243, MATCH('Cyclical_after overrides'!$A204, F_Inputs_cyclical!$A$1:$A$243, 0), MATCH('Cyclical_after overrides'!AC$1, F_Inputs_cyclical!$A$1:$BE$1, 0))),
Cyclical_overrides!AC204)</f>
        <v/>
      </c>
      <c r="AD204" s="72" t="str">
        <f>IF(Cyclical_overrides!AD204 = "",
IF(INDEX(F_Inputs_cyclical!$A$1:$BE$243, MATCH('Cyclical_after overrides'!$A204, F_Inputs_cyclical!$A$1:$A$243, 0), MATCH('Cyclical_after overrides'!AD$1, F_Inputs_cyclical!$A$1:$BE$1, 0))="", "", INDEX(F_Inputs_cyclical!$A$1:$BE$243, MATCH('Cyclical_after overrides'!$A204, F_Inputs_cyclical!$A$1:$A$243, 0), MATCH('Cyclical_after overrides'!AD$1, F_Inputs_cyclical!$A$1:$BE$1, 0))),
Cyclical_overrides!AD204)</f>
        <v/>
      </c>
      <c r="AE204" s="72" t="str">
        <f>IF(Cyclical_overrides!AE204 = "",
IF(INDEX(F_Inputs_cyclical!$A$1:$BE$243, MATCH('Cyclical_after overrides'!$A204, F_Inputs_cyclical!$A$1:$A$243, 0), MATCH('Cyclical_after overrides'!AE$1, F_Inputs_cyclical!$A$1:$BE$1, 0))="", "", INDEX(F_Inputs_cyclical!$A$1:$BE$243, MATCH('Cyclical_after overrides'!$A204, F_Inputs_cyclical!$A$1:$A$243, 0), MATCH('Cyclical_after overrides'!AE$1, F_Inputs_cyclical!$A$1:$BE$1, 0))),
Cyclical_overrides!AE204)</f>
        <v/>
      </c>
      <c r="AF204" s="72" t="str">
        <f>IF(Cyclical_overrides!AF204 = "",
IF(INDEX(F_Inputs_cyclical!$A$1:$BE$243, MATCH('Cyclical_after overrides'!$A204, F_Inputs_cyclical!$A$1:$A$243, 0), MATCH('Cyclical_after overrides'!AF$1, F_Inputs_cyclical!$A$1:$BE$1, 0))="", "", INDEX(F_Inputs_cyclical!$A$1:$BE$243, MATCH('Cyclical_after overrides'!$A204, F_Inputs_cyclical!$A$1:$A$243, 0), MATCH('Cyclical_after overrides'!AF$1, F_Inputs_cyclical!$A$1:$BE$1, 0))),
Cyclical_overrides!AF204)</f>
        <v/>
      </c>
      <c r="AG204" s="72" t="str">
        <f>IF(Cyclical_overrides!AG204 = "",
IF(INDEX(F_Inputs_cyclical!$A$1:$BE$243, MATCH('Cyclical_after overrides'!$A204, F_Inputs_cyclical!$A$1:$A$243, 0), MATCH('Cyclical_after overrides'!AG$1, F_Inputs_cyclical!$A$1:$BE$1, 0))="", "", INDEX(F_Inputs_cyclical!$A$1:$BE$243, MATCH('Cyclical_after overrides'!$A204, F_Inputs_cyclical!$A$1:$A$243, 0), MATCH('Cyclical_after overrides'!AG$1, F_Inputs_cyclical!$A$1:$BE$1, 0))),
Cyclical_overrides!AG204)</f>
        <v/>
      </c>
      <c r="AH204" s="72" t="str">
        <f>IF(Cyclical_overrides!AH204 = "",
IF(INDEX(F_Inputs_cyclical!$A$1:$BE$243, MATCH('Cyclical_after overrides'!$A204, F_Inputs_cyclical!$A$1:$A$243, 0), MATCH('Cyclical_after overrides'!AH$1, F_Inputs_cyclical!$A$1:$BE$1, 0))="", "", INDEX(F_Inputs_cyclical!$A$1:$BE$243, MATCH('Cyclical_after overrides'!$A204, F_Inputs_cyclical!$A$1:$A$243, 0), MATCH('Cyclical_after overrides'!AH$1, F_Inputs_cyclical!$A$1:$BE$1, 0))),
Cyclical_overrides!AH204)</f>
        <v/>
      </c>
      <c r="AI204" s="72" t="str">
        <f>IF(Cyclical_overrides!AI204 = "",
IF(INDEX(F_Inputs_cyclical!$A$1:$BE$243, MATCH('Cyclical_after overrides'!$A204, F_Inputs_cyclical!$A$1:$A$243, 0), MATCH('Cyclical_after overrides'!AI$1, F_Inputs_cyclical!$A$1:$BE$1, 0))="", "", INDEX(F_Inputs_cyclical!$A$1:$BE$243, MATCH('Cyclical_after overrides'!$A204, F_Inputs_cyclical!$A$1:$A$243, 0), MATCH('Cyclical_after overrides'!AI$1, F_Inputs_cyclical!$A$1:$BE$1, 0))),
Cyclical_overrides!AI204)</f>
        <v/>
      </c>
      <c r="AJ204" s="72" t="str">
        <f>IF(Cyclical_overrides!AJ204 = "",
IF(INDEX(F_Inputs_cyclical!$A$1:$BE$243, MATCH('Cyclical_after overrides'!$A204, F_Inputs_cyclical!$A$1:$A$243, 0), MATCH('Cyclical_after overrides'!AJ$1, F_Inputs_cyclical!$A$1:$BE$1, 0))="", "", INDEX(F_Inputs_cyclical!$A$1:$BE$243, MATCH('Cyclical_after overrides'!$A204, F_Inputs_cyclical!$A$1:$A$243, 0), MATCH('Cyclical_after overrides'!AJ$1, F_Inputs_cyclical!$A$1:$BE$1, 0))),
Cyclical_overrides!AJ204)</f>
        <v/>
      </c>
      <c r="AK204" s="72" t="str">
        <f>IF(Cyclical_overrides!AK204 = "",
IF(INDEX(F_Inputs_cyclical!$A$1:$BE$243, MATCH('Cyclical_after overrides'!$A204, F_Inputs_cyclical!$A$1:$A$243, 0), MATCH('Cyclical_after overrides'!AK$1, F_Inputs_cyclical!$A$1:$BE$1, 0))="", "", INDEX(F_Inputs_cyclical!$A$1:$BE$243, MATCH('Cyclical_after overrides'!$A204, F_Inputs_cyclical!$A$1:$A$243, 0), MATCH('Cyclical_after overrides'!AK$1, F_Inputs_cyclical!$A$1:$BE$1, 0))),
Cyclical_overrides!AK204)</f>
        <v/>
      </c>
      <c r="AL204" s="72" t="str">
        <f>IF(Cyclical_overrides!AL204 = "",
IF(INDEX(F_Inputs_cyclical!$A$1:$BE$243, MATCH('Cyclical_after overrides'!$A204, F_Inputs_cyclical!$A$1:$A$243, 0), MATCH('Cyclical_after overrides'!AL$1, F_Inputs_cyclical!$A$1:$BE$1, 0))="", "", INDEX(F_Inputs_cyclical!$A$1:$BE$243, MATCH('Cyclical_after overrides'!$A204, F_Inputs_cyclical!$A$1:$A$243, 0), MATCH('Cyclical_after overrides'!AL$1, F_Inputs_cyclical!$A$1:$BE$1, 0))),
Cyclical_overrides!AL204)</f>
        <v/>
      </c>
      <c r="AM204" s="72">
        <f>IF(Cyclical_overrides!AM204 = "",
IF(INDEX(F_Inputs_cyclical!$A$1:$BE$243, MATCH('Cyclical_after overrides'!$A204, F_Inputs_cyclical!$A$1:$A$243, 0), MATCH('Cyclical_after overrides'!AM$1, F_Inputs_cyclical!$A$1:$BE$1, 0))="", "", INDEX(F_Inputs_cyclical!$A$1:$BE$243, MATCH('Cyclical_after overrides'!$A204, F_Inputs_cyclical!$A$1:$A$243, 0), MATCH('Cyclical_after overrides'!AM$1, F_Inputs_cyclical!$A$1:$BE$1, 0))),
Cyclical_overrides!AM204)</f>
        <v>1.7170000000000001</v>
      </c>
      <c r="AN204" s="72">
        <f>IF(Cyclical_overrides!AN204 = "",
IF(INDEX(F_Inputs_cyclical!$A$1:$BE$243, MATCH('Cyclical_after overrides'!$A204, F_Inputs_cyclical!$A$1:$A$243, 0), MATCH('Cyclical_after overrides'!AN$1, F_Inputs_cyclical!$A$1:$BE$1, 0))="", "", INDEX(F_Inputs_cyclical!$A$1:$BE$243, MATCH('Cyclical_after overrides'!$A204, F_Inputs_cyclical!$A$1:$A$243, 0), MATCH('Cyclical_after overrides'!AN$1, F_Inputs_cyclical!$A$1:$BE$1, 0))),
Cyclical_overrides!AN204)</f>
        <v>6.1020000000000003</v>
      </c>
      <c r="AO204" s="72" t="str">
        <f>IF(Cyclical_overrides!AO204 = "",
IF(INDEX(F_Inputs_cyclical!$A$1:$BE$243, MATCH('Cyclical_after overrides'!$A204, F_Inputs_cyclical!$A$1:$A$243, 0), MATCH('Cyclical_after overrides'!AO$1, F_Inputs_cyclical!$A$1:$BE$1, 0))="", "", INDEX(F_Inputs_cyclical!$A$1:$BE$243, MATCH('Cyclical_after overrides'!$A204, F_Inputs_cyclical!$A$1:$A$243, 0), MATCH('Cyclical_after overrides'!AO$1, F_Inputs_cyclical!$A$1:$BE$1, 0))),
Cyclical_overrides!AO204)</f>
        <v/>
      </c>
      <c r="AP204" s="72" t="str">
        <f>IF(Cyclical_overrides!AP204 = "",
IF(INDEX(F_Inputs_cyclical!$A$1:$BE$243, MATCH('Cyclical_after overrides'!$A204, F_Inputs_cyclical!$A$1:$A$243, 0), MATCH('Cyclical_after overrides'!AP$1, F_Inputs_cyclical!$A$1:$BE$1, 0))="", "", INDEX(F_Inputs_cyclical!$A$1:$BE$243, MATCH('Cyclical_after overrides'!$A204, F_Inputs_cyclical!$A$1:$A$243, 0), MATCH('Cyclical_after overrides'!AP$1, F_Inputs_cyclical!$A$1:$BE$1, 0))),
Cyclical_overrides!AP204)</f>
        <v/>
      </c>
      <c r="AQ204" s="72" t="str">
        <f>IF(Cyclical_overrides!AQ204 = "",
IF(INDEX(F_Inputs_cyclical!$A$1:$BE$243, MATCH('Cyclical_after overrides'!$A204, F_Inputs_cyclical!$A$1:$A$243, 0), MATCH('Cyclical_after overrides'!AQ$1, F_Inputs_cyclical!$A$1:$BE$1, 0))="", "", INDEX(F_Inputs_cyclical!$A$1:$BE$243, MATCH('Cyclical_after overrides'!$A204, F_Inputs_cyclical!$A$1:$A$243, 0), MATCH('Cyclical_after overrides'!AQ$1, F_Inputs_cyclical!$A$1:$BE$1, 0))),
Cyclical_overrides!AQ204)</f>
        <v/>
      </c>
      <c r="AR204" s="72" t="str">
        <f>IF(Cyclical_overrides!AR204 = "",
IF(INDEX(F_Inputs_cyclical!$A$1:$BE$243, MATCH('Cyclical_after overrides'!$A204, F_Inputs_cyclical!$A$1:$A$243, 0), MATCH('Cyclical_after overrides'!AR$1, F_Inputs_cyclical!$A$1:$BE$1, 0))="", "", INDEX(F_Inputs_cyclical!$A$1:$BE$243, MATCH('Cyclical_after overrides'!$A204, F_Inputs_cyclical!$A$1:$A$243, 0), MATCH('Cyclical_after overrides'!AR$1, F_Inputs_cyclical!$A$1:$BE$1, 0))),
Cyclical_overrides!AR204)</f>
        <v/>
      </c>
      <c r="AS204" s="72">
        <f>IF(Cyclical_overrides!AS204 = "",
IF(INDEX(F_Inputs_cyclical!$A$1:$BE$243, MATCH('Cyclical_after overrides'!$A204, F_Inputs_cyclical!$A$1:$A$243, 0), MATCH('Cyclical_after overrides'!AS$1, F_Inputs_cyclical!$A$1:$BE$1, 0))="", "", INDEX(F_Inputs_cyclical!$A$1:$BE$243, MATCH('Cyclical_after overrides'!$A204, F_Inputs_cyclical!$A$1:$A$243, 0), MATCH('Cyclical_after overrides'!AS$1, F_Inputs_cyclical!$A$1:$BE$1, 0))),
Cyclical_overrides!AS204)</f>
        <v>-8.5000000000000006E-2</v>
      </c>
      <c r="AT204" s="72">
        <f>IF(Cyclical_overrides!AT204 = "",
IF(INDEX(F_Inputs_cyclical!$A$1:$BE$243, MATCH('Cyclical_after overrides'!$A204, F_Inputs_cyclical!$A$1:$A$243, 0), MATCH('Cyclical_after overrides'!AT$1, F_Inputs_cyclical!$A$1:$BE$1, 0))="", "", INDEX(F_Inputs_cyclical!$A$1:$BE$243, MATCH('Cyclical_after overrides'!$A204, F_Inputs_cyclical!$A$1:$A$243, 0), MATCH('Cyclical_after overrides'!AT$1, F_Inputs_cyclical!$A$1:$BE$1, 0))),
Cyclical_overrides!AT204)</f>
        <v>0</v>
      </c>
      <c r="AU204" s="72">
        <f>IF(Cyclical_overrides!AU204 = "",
IF(INDEX(F_Inputs_cyclical!$A$1:$BE$243, MATCH('Cyclical_after overrides'!$A204, F_Inputs_cyclical!$A$1:$A$243, 0), MATCH('Cyclical_after overrides'!AU$1, F_Inputs_cyclical!$A$1:$BE$1, 0))="", "", INDEX(F_Inputs_cyclical!$A$1:$BE$243, MATCH('Cyclical_after overrides'!$A204, F_Inputs_cyclical!$A$1:$A$243, 0), MATCH('Cyclical_after overrides'!AU$1, F_Inputs_cyclical!$A$1:$BE$1, 0))),
Cyclical_overrides!AU204)</f>
        <v>0.19800000000000001</v>
      </c>
      <c r="AV204" s="72" t="str">
        <f>IF(Cyclical_overrides!AV204 = "",
IF(INDEX(F_Inputs_cyclical!$A$1:$BE$243, MATCH('Cyclical_after overrides'!$A204, F_Inputs_cyclical!$A$1:$A$243, 0), MATCH('Cyclical_after overrides'!AV$1, F_Inputs_cyclical!$A$1:$BE$1, 0))="", "", INDEX(F_Inputs_cyclical!$A$1:$BE$243, MATCH('Cyclical_after overrides'!$A204, F_Inputs_cyclical!$A$1:$A$243, 0), MATCH('Cyclical_after overrides'!AV$1, F_Inputs_cyclical!$A$1:$BE$1, 0))),
Cyclical_overrides!AV204)</f>
        <v/>
      </c>
      <c r="AW204" s="72">
        <f>IF(Cyclical_overrides!AW204 = "",
IF(INDEX(F_Inputs_cyclical!$A$1:$BE$243, MATCH('Cyclical_after overrides'!$A204, F_Inputs_cyclical!$A$1:$A$243, 0), MATCH('Cyclical_after overrides'!AW$1, F_Inputs_cyclical!$A$1:$BE$1, 0))="", "", INDEX(F_Inputs_cyclical!$A$1:$BE$243, MATCH('Cyclical_after overrides'!$A204, F_Inputs_cyclical!$A$1:$A$243, 0), MATCH('Cyclical_after overrides'!AW$1, F_Inputs_cyclical!$A$1:$BE$1, 0))),
Cyclical_overrides!AW204)</f>
        <v>1.2283693843594008</v>
      </c>
      <c r="AX204" s="72">
        <f>IF(Cyclical_overrides!AX204 = "",
IF(INDEX(F_Inputs_cyclical!$A$1:$BE$243, MATCH('Cyclical_after overrides'!$A204, F_Inputs_cyclical!$A$1:$A$243, 0), MATCH('Cyclical_after overrides'!AX$1, F_Inputs_cyclical!$A$1:$BE$1, 0))="", "", INDEX(F_Inputs_cyclical!$A$1:$BE$243, MATCH('Cyclical_after overrides'!$A204, F_Inputs_cyclical!$A$1:$A$243, 0), MATCH('Cyclical_after overrides'!AX$1, F_Inputs_cyclical!$A$1:$BE$1, 0))),
Cyclical_overrides!AX204)</f>
        <v>22.157481515474458</v>
      </c>
      <c r="AY204" s="72">
        <f>IF(Cyclical_overrides!AY204 = "",
IF(INDEX(F_Inputs_cyclical!$A$1:$BE$243, MATCH('Cyclical_after overrides'!$A204, F_Inputs_cyclical!$A$1:$A$243, 0), MATCH('Cyclical_after overrides'!AY$1, F_Inputs_cyclical!$A$1:$BE$1, 0))="", "", INDEX(F_Inputs_cyclical!$A$1:$BE$243, MATCH('Cyclical_after overrides'!$A204, F_Inputs_cyclical!$A$1:$A$243, 0), MATCH('Cyclical_after overrides'!AY$1, F_Inputs_cyclical!$A$1:$BE$1, 0))),
Cyclical_overrides!AY204)</f>
        <v>143.99163485915511</v>
      </c>
      <c r="AZ204" s="72">
        <f>IF(Cyclical_overrides!AZ204 = "",
IF(INDEX(F_Inputs_cyclical!$A$1:$BE$243, MATCH('Cyclical_after overrides'!$A204, F_Inputs_cyclical!$A$1:$A$243, 0), MATCH('Cyclical_after overrides'!AZ$1, F_Inputs_cyclical!$A$1:$BE$1, 0))="", "", INDEX(F_Inputs_cyclical!$A$1:$BE$243, MATCH('Cyclical_after overrides'!$A204, F_Inputs_cyclical!$A$1:$A$243, 0), MATCH('Cyclical_after overrides'!AZ$1, F_Inputs_cyclical!$A$1:$BE$1, 0))),
Cyclical_overrides!AZ204)</f>
        <v>1.8381188657204013</v>
      </c>
      <c r="BA204" s="72">
        <f>IF(Cyclical_overrides!BA204 = "",
IF(INDEX(F_Inputs_cyclical!$A$1:$BE$243, MATCH('Cyclical_after overrides'!$A204, F_Inputs_cyclical!$A$1:$A$243, 0), MATCH('Cyclical_after overrides'!BA$1, F_Inputs_cyclical!$A$1:$BE$1, 0))="", "", INDEX(F_Inputs_cyclical!$A$1:$BE$243, MATCH('Cyclical_after overrides'!$A204, F_Inputs_cyclical!$A$1:$A$243, 0), MATCH('Cyclical_after overrides'!BA$1, F_Inputs_cyclical!$A$1:$BE$1, 0))),
Cyclical_overrides!BA204)</f>
        <v>9.5851510682052048</v>
      </c>
      <c r="BB204" s="72">
        <f>IF(Cyclical_overrides!BB204 = "",
IF(INDEX(F_Inputs_cyclical!$A$1:$BE$243, MATCH('Cyclical_after overrides'!$A204, F_Inputs_cyclical!$A$1:$A$243, 0), MATCH('Cyclical_after overrides'!BB$1, F_Inputs_cyclical!$A$1:$BE$1, 0))="", "", INDEX(F_Inputs_cyclical!$A$1:$BE$243, MATCH('Cyclical_after overrides'!$A204, F_Inputs_cyclical!$A$1:$A$243, 0), MATCH('Cyclical_after overrides'!BB$1, F_Inputs_cyclical!$A$1:$BE$1, 0))),
Cyclical_overrides!BB204)</f>
        <v>9.5851510682052048</v>
      </c>
      <c r="BC204" s="72">
        <f>IF(Cyclical_overrides!BC204 = "",
IF(INDEX(F_Inputs_cyclical!$A$1:$BE$243, MATCH('Cyclical_after overrides'!$A204, F_Inputs_cyclical!$A$1:$A$243, 0), MATCH('Cyclical_after overrides'!BC$1, F_Inputs_cyclical!$A$1:$BE$1, 0))="", "", INDEX(F_Inputs_cyclical!$A$1:$BE$243, MATCH('Cyclical_after overrides'!$A204, F_Inputs_cyclical!$A$1:$A$243, 0), MATCH('Cyclical_after overrides'!BC$1, F_Inputs_cyclical!$A$1:$BE$1, 0))),
Cyclical_overrides!BC204)</f>
        <v>13.939476232163306</v>
      </c>
      <c r="BD204" s="72">
        <f>IF(Cyclical_overrides!BD204 = "",
IF(INDEX(F_Inputs_cyclical!$A$1:$BE$243, MATCH('Cyclical_after overrides'!$A204, F_Inputs_cyclical!$A$1:$A$243, 0), MATCH('Cyclical_after overrides'!BD$1, F_Inputs_cyclical!$A$1:$BE$1, 0))="", "", INDEX(F_Inputs_cyclical!$A$1:$BE$243, MATCH('Cyclical_after overrides'!$A204, F_Inputs_cyclical!$A$1:$A$243, 0), MATCH('Cyclical_after overrides'!BD$1, F_Inputs_cyclical!$A$1:$BE$1, 0))),
Cyclical_overrides!BD204)</f>
        <v>48.448999999999998</v>
      </c>
      <c r="BE204" s="194"/>
    </row>
    <row r="205" spans="1:57" x14ac:dyDescent="0.4">
      <c r="A205" s="63" t="str">
        <f t="shared" si="3"/>
        <v>SES17</v>
      </c>
      <c r="B205" s="63" t="s">
        <v>469</v>
      </c>
      <c r="C205" s="63" t="s">
        <v>249</v>
      </c>
      <c r="D205" s="72">
        <f>IF(Cyclical_overrides!D205 = "",
IF(INDEX(F_Inputs_cyclical!$A$1:$BE$243, MATCH('Cyclical_after overrides'!$A205, F_Inputs_cyclical!$A$1:$A$243, 0), MATCH('Cyclical_after overrides'!D$1, F_Inputs_cyclical!$A$1:$BE$1, 0))="", "", INDEX(F_Inputs_cyclical!$A$1:$BE$243, MATCH('Cyclical_after overrides'!$A205, F_Inputs_cyclical!$A$1:$A$243, 0), MATCH('Cyclical_after overrides'!D$1, F_Inputs_cyclical!$A$1:$BE$1, 0))),
Cyclical_overrides!D205)</f>
        <v>2.8260000000000001</v>
      </c>
      <c r="E205" s="72">
        <f>IF(Cyclical_overrides!E205 = "",
IF(INDEX(F_Inputs_cyclical!$A$1:$BE$243, MATCH('Cyclical_after overrides'!$A205, F_Inputs_cyclical!$A$1:$A$243, 0), MATCH('Cyclical_after overrides'!E$1, F_Inputs_cyclical!$A$1:$BE$1, 0))="", "", INDEX(F_Inputs_cyclical!$A$1:$BE$243, MATCH('Cyclical_after overrides'!$A205, F_Inputs_cyclical!$A$1:$A$243, 0), MATCH('Cyclical_after overrides'!E$1, F_Inputs_cyclical!$A$1:$BE$1, 0))),
Cyclical_overrides!E205)</f>
        <v>0.94100000000000006</v>
      </c>
      <c r="F205" s="72">
        <f>IF(Cyclical_overrides!F205 = "",
IF(INDEX(F_Inputs_cyclical!$A$1:$BE$243, MATCH('Cyclical_after overrides'!$A205, F_Inputs_cyclical!$A$1:$A$243, 0), MATCH('Cyclical_after overrides'!F$1, F_Inputs_cyclical!$A$1:$BE$1, 0))="", "", INDEX(F_Inputs_cyclical!$A$1:$BE$243, MATCH('Cyclical_after overrides'!$A205, F_Inputs_cyclical!$A$1:$A$243, 0), MATCH('Cyclical_after overrides'!F$1, F_Inputs_cyclical!$A$1:$BE$1, 0))),
Cyclical_overrides!F205)</f>
        <v>0.33400000000000002</v>
      </c>
      <c r="G205" s="72">
        <f>IF(Cyclical_overrides!G205 = "",
IF(INDEX(F_Inputs_cyclical!$A$1:$BE$243, MATCH('Cyclical_after overrides'!$A205, F_Inputs_cyclical!$A$1:$A$243, 0), MATCH('Cyclical_after overrides'!G$1, F_Inputs_cyclical!$A$1:$BE$1, 0))="", "", INDEX(F_Inputs_cyclical!$A$1:$BE$243, MATCH('Cyclical_after overrides'!$A205, F_Inputs_cyclical!$A$1:$A$243, 0), MATCH('Cyclical_after overrides'!G$1, F_Inputs_cyclical!$A$1:$BE$1, 0))),
Cyclical_overrides!G205)</f>
        <v>0.219</v>
      </c>
      <c r="H205" s="72" t="str">
        <f>IF(Cyclical_overrides!H205 = "",
IF(INDEX(F_Inputs_cyclical!$A$1:$BE$243, MATCH('Cyclical_after overrides'!$A205, F_Inputs_cyclical!$A$1:$A$243, 0), MATCH('Cyclical_after overrides'!H$1, F_Inputs_cyclical!$A$1:$BE$1, 0))="", "", INDEX(F_Inputs_cyclical!$A$1:$BE$243, MATCH('Cyclical_after overrides'!$A205, F_Inputs_cyclical!$A$1:$A$243, 0), MATCH('Cyclical_after overrides'!H$1, F_Inputs_cyclical!$A$1:$BE$1, 0))),
Cyclical_overrides!H205)</f>
        <v/>
      </c>
      <c r="I205" s="72">
        <f>IF(Cyclical_overrides!I205 = "",
IF(INDEX(F_Inputs_cyclical!$A$1:$BE$243, MATCH('Cyclical_after overrides'!$A205, F_Inputs_cyclical!$A$1:$A$243, 0), MATCH('Cyclical_after overrides'!I$1, F_Inputs_cyclical!$A$1:$BE$1, 0))="", "", INDEX(F_Inputs_cyclical!$A$1:$BE$243, MATCH('Cyclical_after overrides'!$A205, F_Inputs_cyclical!$A$1:$A$243, 0), MATCH('Cyclical_after overrides'!I$1, F_Inputs_cyclical!$A$1:$BE$1, 0))),
Cyclical_overrides!I205)</f>
        <v>0</v>
      </c>
      <c r="J205" s="72">
        <f>IF(Cyclical_overrides!J205 = "",
IF(INDEX(F_Inputs_cyclical!$A$1:$BE$243, MATCH('Cyclical_after overrides'!$A205, F_Inputs_cyclical!$A$1:$A$243, 0), MATCH('Cyclical_after overrides'!J$1, F_Inputs_cyclical!$A$1:$BE$1, 0))="", "", INDEX(F_Inputs_cyclical!$A$1:$BE$243, MATCH('Cyclical_after overrides'!$A205, F_Inputs_cyclical!$A$1:$A$243, 0), MATCH('Cyclical_after overrides'!J$1, F_Inputs_cyclical!$A$1:$BE$1, 0))),
Cyclical_overrides!J205)</f>
        <v>6.2889999999999997</v>
      </c>
      <c r="K205" s="72">
        <f>IF(Cyclical_overrides!K205 = "",
IF(INDEX(F_Inputs_cyclical!$A$1:$BE$243, MATCH('Cyclical_after overrides'!$A205, F_Inputs_cyclical!$A$1:$A$243, 0), MATCH('Cyclical_after overrides'!K$1, F_Inputs_cyclical!$A$1:$BE$1, 0))="", "", INDEX(F_Inputs_cyclical!$A$1:$BE$243, MATCH('Cyclical_after overrides'!$A205, F_Inputs_cyclical!$A$1:$A$243, 0), MATCH('Cyclical_after overrides'!K$1, F_Inputs_cyclical!$A$1:$BE$1, 0))),
Cyclical_overrides!K205)</f>
        <v>0.32600000000000001</v>
      </c>
      <c r="L205" s="72" t="str">
        <f>IF(Cyclical_overrides!L205 = "",
IF(INDEX(F_Inputs_cyclical!$A$1:$BE$243, MATCH('Cyclical_after overrides'!$A205, F_Inputs_cyclical!$A$1:$A$243, 0), MATCH('Cyclical_after overrides'!L$1, F_Inputs_cyclical!$A$1:$BE$1, 0))="", "", INDEX(F_Inputs_cyclical!$A$1:$BE$243, MATCH('Cyclical_after overrides'!$A205, F_Inputs_cyclical!$A$1:$A$243, 0), MATCH('Cyclical_after overrides'!L$1, F_Inputs_cyclical!$A$1:$BE$1, 0))),
Cyclical_overrides!L205)</f>
        <v/>
      </c>
      <c r="M205" s="72" t="str">
        <f>IF(Cyclical_overrides!M205 = "",
IF(INDEX(F_Inputs_cyclical!$A$1:$BE$243, MATCH('Cyclical_after overrides'!$A205, F_Inputs_cyclical!$A$1:$A$243, 0), MATCH('Cyclical_after overrides'!M$1, F_Inputs_cyclical!$A$1:$BE$1, 0))="", "", INDEX(F_Inputs_cyclical!$A$1:$BE$243, MATCH('Cyclical_after overrides'!$A205, F_Inputs_cyclical!$A$1:$A$243, 0), MATCH('Cyclical_after overrides'!M$1, F_Inputs_cyclical!$A$1:$BE$1, 0))),
Cyclical_overrides!M205)</f>
        <v/>
      </c>
      <c r="N205" s="72" t="str">
        <f>IF(Cyclical_overrides!N205 = "",
IF(INDEX(F_Inputs_cyclical!$A$1:$BE$243, MATCH('Cyclical_after overrides'!$A205, F_Inputs_cyclical!$A$1:$A$243, 0), MATCH('Cyclical_after overrides'!N$1, F_Inputs_cyclical!$A$1:$BE$1, 0))="", "", INDEX(F_Inputs_cyclical!$A$1:$BE$243, MATCH('Cyclical_after overrides'!$A205, F_Inputs_cyclical!$A$1:$A$243, 0), MATCH('Cyclical_after overrides'!N$1, F_Inputs_cyclical!$A$1:$BE$1, 0))),
Cyclical_overrides!N205)</f>
        <v/>
      </c>
      <c r="O205" s="72" t="str">
        <f>IF(Cyclical_overrides!O205 = "",
IF(INDEX(F_Inputs_cyclical!$A$1:$BE$243, MATCH('Cyclical_after overrides'!$A205, F_Inputs_cyclical!$A$1:$A$243, 0), MATCH('Cyclical_after overrides'!O$1, F_Inputs_cyclical!$A$1:$BE$1, 0))="", "", INDEX(F_Inputs_cyclical!$A$1:$BE$243, MATCH('Cyclical_after overrides'!$A205, F_Inputs_cyclical!$A$1:$A$243, 0), MATCH('Cyclical_after overrides'!O$1, F_Inputs_cyclical!$A$1:$BE$1, 0))),
Cyclical_overrides!O205)</f>
        <v/>
      </c>
      <c r="P205" s="72" t="str">
        <f>IF(Cyclical_overrides!P205 = "",
IF(INDEX(F_Inputs_cyclical!$A$1:$BE$243, MATCH('Cyclical_after overrides'!$A205, F_Inputs_cyclical!$A$1:$A$243, 0), MATCH('Cyclical_after overrides'!P$1, F_Inputs_cyclical!$A$1:$BE$1, 0))="", "", INDEX(F_Inputs_cyclical!$A$1:$BE$243, MATCH('Cyclical_after overrides'!$A205, F_Inputs_cyclical!$A$1:$A$243, 0), MATCH('Cyclical_after overrides'!P$1, F_Inputs_cyclical!$A$1:$BE$1, 0))),
Cyclical_overrides!P205)</f>
        <v/>
      </c>
      <c r="Q205" s="72" t="str">
        <f>IF(Cyclical_overrides!Q205 = "",
IF(INDEX(F_Inputs_cyclical!$A$1:$BE$243, MATCH('Cyclical_after overrides'!$A205, F_Inputs_cyclical!$A$1:$A$243, 0), MATCH('Cyclical_after overrides'!Q$1, F_Inputs_cyclical!$A$1:$BE$1, 0))="", "", INDEX(F_Inputs_cyclical!$A$1:$BE$243, MATCH('Cyclical_after overrides'!$A205, F_Inputs_cyclical!$A$1:$A$243, 0), MATCH('Cyclical_after overrides'!Q$1, F_Inputs_cyclical!$A$1:$BE$1, 0))),
Cyclical_overrides!Q205)</f>
        <v/>
      </c>
      <c r="R205" s="72" t="str">
        <f>IF(Cyclical_overrides!R205 = "",
IF(INDEX(F_Inputs_cyclical!$A$1:$BE$243, MATCH('Cyclical_after overrides'!$A205, F_Inputs_cyclical!$A$1:$A$243, 0), MATCH('Cyclical_after overrides'!R$1, F_Inputs_cyclical!$A$1:$BE$1, 0))="", "", INDEX(F_Inputs_cyclical!$A$1:$BE$243, MATCH('Cyclical_after overrides'!$A205, F_Inputs_cyclical!$A$1:$A$243, 0), MATCH('Cyclical_after overrides'!R$1, F_Inputs_cyclical!$A$1:$BE$1, 0))),
Cyclical_overrides!R205)</f>
        <v/>
      </c>
      <c r="S205" s="72">
        <f>IF(Cyclical_overrides!S205 = "",
IF(INDEX(F_Inputs_cyclical!$A$1:$BE$243, MATCH('Cyclical_after overrides'!$A205, F_Inputs_cyclical!$A$1:$A$243, 0), MATCH('Cyclical_after overrides'!S$1, F_Inputs_cyclical!$A$1:$BE$1, 0))="", "", INDEX(F_Inputs_cyclical!$A$1:$BE$243, MATCH('Cyclical_after overrides'!$A205, F_Inputs_cyclical!$A$1:$A$243, 0), MATCH('Cyclical_after overrides'!S$1, F_Inputs_cyclical!$A$1:$BE$1, 0))),
Cyclical_overrides!S205)</f>
        <v>3.0470000000000002</v>
      </c>
      <c r="T205" s="72">
        <f>IF(Cyclical_overrides!T205 = "",
IF(INDEX(F_Inputs_cyclical!$A$1:$BE$243, MATCH('Cyclical_after overrides'!$A205, F_Inputs_cyclical!$A$1:$A$243, 0), MATCH('Cyclical_after overrides'!T$1, F_Inputs_cyclical!$A$1:$BE$1, 0))="", "", INDEX(F_Inputs_cyclical!$A$1:$BE$243, MATCH('Cyclical_after overrides'!$A205, F_Inputs_cyclical!$A$1:$A$243, 0), MATCH('Cyclical_after overrides'!T$1, F_Inputs_cyclical!$A$1:$BE$1, 0))),
Cyclical_overrides!T205)</f>
        <v>4.4329999999999998</v>
      </c>
      <c r="U205" s="72">
        <f>IF(Cyclical_overrides!U205 = "",
IF(INDEX(F_Inputs_cyclical!$A$1:$BE$243, MATCH('Cyclical_after overrides'!$A205, F_Inputs_cyclical!$A$1:$A$243, 0), MATCH('Cyclical_after overrides'!U$1, F_Inputs_cyclical!$A$1:$BE$1, 0))="", "", INDEX(F_Inputs_cyclical!$A$1:$BE$243, MATCH('Cyclical_after overrides'!$A205, F_Inputs_cyclical!$A$1:$A$243, 0), MATCH('Cyclical_after overrides'!U$1, F_Inputs_cyclical!$A$1:$BE$1, 0))),
Cyclical_overrides!U205)</f>
        <v>6.125</v>
      </c>
      <c r="V205" s="72">
        <f>IF(Cyclical_overrides!V205 = "",
IF(INDEX(F_Inputs_cyclical!$A$1:$BE$243, MATCH('Cyclical_after overrides'!$A205, F_Inputs_cyclical!$A$1:$A$243, 0), MATCH('Cyclical_after overrides'!V$1, F_Inputs_cyclical!$A$1:$BE$1, 0))="", "", INDEX(F_Inputs_cyclical!$A$1:$BE$243, MATCH('Cyclical_after overrides'!$A205, F_Inputs_cyclical!$A$1:$A$243, 0), MATCH('Cyclical_after overrides'!V$1, F_Inputs_cyclical!$A$1:$BE$1, 0))),
Cyclical_overrides!V205)</f>
        <v>128.63</v>
      </c>
      <c r="W205" s="72">
        <f>IF(Cyclical_overrides!W205 = "",
IF(INDEX(F_Inputs_cyclical!$A$1:$BE$243, MATCH('Cyclical_after overrides'!$A205, F_Inputs_cyclical!$A$1:$A$243, 0), MATCH('Cyclical_after overrides'!W$1, F_Inputs_cyclical!$A$1:$BE$1, 0))="", "", INDEX(F_Inputs_cyclical!$A$1:$BE$243, MATCH('Cyclical_after overrides'!$A205, F_Inputs_cyclical!$A$1:$A$243, 0), MATCH('Cyclical_after overrides'!W$1, F_Inputs_cyclical!$A$1:$BE$1, 0))),
Cyclical_overrides!W205)</f>
        <v>134.98500000000001</v>
      </c>
      <c r="X205" s="72">
        <f>IF(Cyclical_overrides!X205 = "",
IF(INDEX(F_Inputs_cyclical!$A$1:$BE$243, MATCH('Cyclical_after overrides'!$A205, F_Inputs_cyclical!$A$1:$A$243, 0), MATCH('Cyclical_after overrides'!X$1, F_Inputs_cyclical!$A$1:$BE$1, 0))="", "", INDEX(F_Inputs_cyclical!$A$1:$BE$243, MATCH('Cyclical_after overrides'!$A205, F_Inputs_cyclical!$A$1:$A$243, 0), MATCH('Cyclical_after overrides'!X$1, F_Inputs_cyclical!$A$1:$BE$1, 0))),
Cyclical_overrides!X205)</f>
        <v>0</v>
      </c>
      <c r="Y205" s="72">
        <f>IF(Cyclical_overrides!Y205 = "",
IF(INDEX(F_Inputs_cyclical!$A$1:$BE$243, MATCH('Cyclical_after overrides'!$A205, F_Inputs_cyclical!$A$1:$A$243, 0), MATCH('Cyclical_after overrides'!Y$1, F_Inputs_cyclical!$A$1:$BE$1, 0))="", "", INDEX(F_Inputs_cyclical!$A$1:$BE$243, MATCH('Cyclical_after overrides'!$A205, F_Inputs_cyclical!$A$1:$A$243, 0), MATCH('Cyclical_after overrides'!Y$1, F_Inputs_cyclical!$A$1:$BE$1, 0))),
Cyclical_overrides!Y205)</f>
        <v>0</v>
      </c>
      <c r="Z205" s="72">
        <f>IF(Cyclical_overrides!Z205 = "",
IF(INDEX(F_Inputs_cyclical!$A$1:$BE$243, MATCH('Cyclical_after overrides'!$A205, F_Inputs_cyclical!$A$1:$A$243, 0), MATCH('Cyclical_after overrides'!Z$1, F_Inputs_cyclical!$A$1:$BE$1, 0))="", "", INDEX(F_Inputs_cyclical!$A$1:$BE$243, MATCH('Cyclical_after overrides'!$A205, F_Inputs_cyclical!$A$1:$A$243, 0), MATCH('Cyclical_after overrides'!Z$1, F_Inputs_cyclical!$A$1:$BE$1, 0))),
Cyclical_overrides!Z205)</f>
        <v>0</v>
      </c>
      <c r="AA205" s="72">
        <f>IF(Cyclical_overrides!AA205 = "",
IF(INDEX(F_Inputs_cyclical!$A$1:$BE$243, MATCH('Cyclical_after overrides'!$A205, F_Inputs_cyclical!$A$1:$A$243, 0), MATCH('Cyclical_after overrides'!AA$1, F_Inputs_cyclical!$A$1:$BE$1, 0))="", "", INDEX(F_Inputs_cyclical!$A$1:$BE$243, MATCH('Cyclical_after overrides'!$A205, F_Inputs_cyclical!$A$1:$A$243, 0), MATCH('Cyclical_after overrides'!AA$1, F_Inputs_cyclical!$A$1:$BE$1, 0))),
Cyclical_overrides!AA205)</f>
        <v>0</v>
      </c>
      <c r="AB205" s="72" t="str">
        <f>IF(Cyclical_overrides!AB205 = "",
IF(INDEX(F_Inputs_cyclical!$A$1:$BE$243, MATCH('Cyclical_after overrides'!$A205, F_Inputs_cyclical!$A$1:$A$243, 0), MATCH('Cyclical_after overrides'!AB$1, F_Inputs_cyclical!$A$1:$BE$1, 0))="", "", INDEX(F_Inputs_cyclical!$A$1:$BE$243, MATCH('Cyclical_after overrides'!$A205, F_Inputs_cyclical!$A$1:$A$243, 0), MATCH('Cyclical_after overrides'!AB$1, F_Inputs_cyclical!$A$1:$BE$1, 0))),
Cyclical_overrides!AB205)</f>
        <v/>
      </c>
      <c r="AC205" s="72" t="str">
        <f>IF(Cyclical_overrides!AC205 = "",
IF(INDEX(F_Inputs_cyclical!$A$1:$BE$243, MATCH('Cyclical_after overrides'!$A205, F_Inputs_cyclical!$A$1:$A$243, 0), MATCH('Cyclical_after overrides'!AC$1, F_Inputs_cyclical!$A$1:$BE$1, 0))="", "", INDEX(F_Inputs_cyclical!$A$1:$BE$243, MATCH('Cyclical_after overrides'!$A205, F_Inputs_cyclical!$A$1:$A$243, 0), MATCH('Cyclical_after overrides'!AC$1, F_Inputs_cyclical!$A$1:$BE$1, 0))),
Cyclical_overrides!AC205)</f>
        <v/>
      </c>
      <c r="AD205" s="72" t="str">
        <f>IF(Cyclical_overrides!AD205 = "",
IF(INDEX(F_Inputs_cyclical!$A$1:$BE$243, MATCH('Cyclical_after overrides'!$A205, F_Inputs_cyclical!$A$1:$A$243, 0), MATCH('Cyclical_after overrides'!AD$1, F_Inputs_cyclical!$A$1:$BE$1, 0))="", "", INDEX(F_Inputs_cyclical!$A$1:$BE$243, MATCH('Cyclical_after overrides'!$A205, F_Inputs_cyclical!$A$1:$A$243, 0), MATCH('Cyclical_after overrides'!AD$1, F_Inputs_cyclical!$A$1:$BE$1, 0))),
Cyclical_overrides!AD205)</f>
        <v/>
      </c>
      <c r="AE205" s="72" t="str">
        <f>IF(Cyclical_overrides!AE205 = "",
IF(INDEX(F_Inputs_cyclical!$A$1:$BE$243, MATCH('Cyclical_after overrides'!$A205, F_Inputs_cyclical!$A$1:$A$243, 0), MATCH('Cyclical_after overrides'!AE$1, F_Inputs_cyclical!$A$1:$BE$1, 0))="", "", INDEX(F_Inputs_cyclical!$A$1:$BE$243, MATCH('Cyclical_after overrides'!$A205, F_Inputs_cyclical!$A$1:$A$243, 0), MATCH('Cyclical_after overrides'!AE$1, F_Inputs_cyclical!$A$1:$BE$1, 0))),
Cyclical_overrides!AE205)</f>
        <v/>
      </c>
      <c r="AF205" s="72" t="str">
        <f>IF(Cyclical_overrides!AF205 = "",
IF(INDEX(F_Inputs_cyclical!$A$1:$BE$243, MATCH('Cyclical_after overrides'!$A205, F_Inputs_cyclical!$A$1:$A$243, 0), MATCH('Cyclical_after overrides'!AF$1, F_Inputs_cyclical!$A$1:$BE$1, 0))="", "", INDEX(F_Inputs_cyclical!$A$1:$BE$243, MATCH('Cyclical_after overrides'!$A205, F_Inputs_cyclical!$A$1:$A$243, 0), MATCH('Cyclical_after overrides'!AF$1, F_Inputs_cyclical!$A$1:$BE$1, 0))),
Cyclical_overrides!AF205)</f>
        <v/>
      </c>
      <c r="AG205" s="72" t="str">
        <f>IF(Cyclical_overrides!AG205 = "",
IF(INDEX(F_Inputs_cyclical!$A$1:$BE$243, MATCH('Cyclical_after overrides'!$A205, F_Inputs_cyclical!$A$1:$A$243, 0), MATCH('Cyclical_after overrides'!AG$1, F_Inputs_cyclical!$A$1:$BE$1, 0))="", "", INDEX(F_Inputs_cyclical!$A$1:$BE$243, MATCH('Cyclical_after overrides'!$A205, F_Inputs_cyclical!$A$1:$A$243, 0), MATCH('Cyclical_after overrides'!AG$1, F_Inputs_cyclical!$A$1:$BE$1, 0))),
Cyclical_overrides!AG205)</f>
        <v/>
      </c>
      <c r="AH205" s="72" t="str">
        <f>IF(Cyclical_overrides!AH205 = "",
IF(INDEX(F_Inputs_cyclical!$A$1:$BE$243, MATCH('Cyclical_after overrides'!$A205, F_Inputs_cyclical!$A$1:$A$243, 0), MATCH('Cyclical_after overrides'!AH$1, F_Inputs_cyclical!$A$1:$BE$1, 0))="", "", INDEX(F_Inputs_cyclical!$A$1:$BE$243, MATCH('Cyclical_after overrides'!$A205, F_Inputs_cyclical!$A$1:$A$243, 0), MATCH('Cyclical_after overrides'!AH$1, F_Inputs_cyclical!$A$1:$BE$1, 0))),
Cyclical_overrides!AH205)</f>
        <v/>
      </c>
      <c r="AI205" s="72" t="str">
        <f>IF(Cyclical_overrides!AI205 = "",
IF(INDEX(F_Inputs_cyclical!$A$1:$BE$243, MATCH('Cyclical_after overrides'!$A205, F_Inputs_cyclical!$A$1:$A$243, 0), MATCH('Cyclical_after overrides'!AI$1, F_Inputs_cyclical!$A$1:$BE$1, 0))="", "", INDEX(F_Inputs_cyclical!$A$1:$BE$243, MATCH('Cyclical_after overrides'!$A205, F_Inputs_cyclical!$A$1:$A$243, 0), MATCH('Cyclical_after overrides'!AI$1, F_Inputs_cyclical!$A$1:$BE$1, 0))),
Cyclical_overrides!AI205)</f>
        <v/>
      </c>
      <c r="AJ205" s="72" t="str">
        <f>IF(Cyclical_overrides!AJ205 = "",
IF(INDEX(F_Inputs_cyclical!$A$1:$BE$243, MATCH('Cyclical_after overrides'!$A205, F_Inputs_cyclical!$A$1:$A$243, 0), MATCH('Cyclical_after overrides'!AJ$1, F_Inputs_cyclical!$A$1:$BE$1, 0))="", "", INDEX(F_Inputs_cyclical!$A$1:$BE$243, MATCH('Cyclical_after overrides'!$A205, F_Inputs_cyclical!$A$1:$A$243, 0), MATCH('Cyclical_after overrides'!AJ$1, F_Inputs_cyclical!$A$1:$BE$1, 0))),
Cyclical_overrides!AJ205)</f>
        <v/>
      </c>
      <c r="AK205" s="72" t="str">
        <f>IF(Cyclical_overrides!AK205 = "",
IF(INDEX(F_Inputs_cyclical!$A$1:$BE$243, MATCH('Cyclical_after overrides'!$A205, F_Inputs_cyclical!$A$1:$A$243, 0), MATCH('Cyclical_after overrides'!AK$1, F_Inputs_cyclical!$A$1:$BE$1, 0))="", "", INDEX(F_Inputs_cyclical!$A$1:$BE$243, MATCH('Cyclical_after overrides'!$A205, F_Inputs_cyclical!$A$1:$A$243, 0), MATCH('Cyclical_after overrides'!AK$1, F_Inputs_cyclical!$A$1:$BE$1, 0))),
Cyclical_overrides!AK205)</f>
        <v/>
      </c>
      <c r="AL205" s="72" t="str">
        <f>IF(Cyclical_overrides!AL205 = "",
IF(INDEX(F_Inputs_cyclical!$A$1:$BE$243, MATCH('Cyclical_after overrides'!$A205, F_Inputs_cyclical!$A$1:$A$243, 0), MATCH('Cyclical_after overrides'!AL$1, F_Inputs_cyclical!$A$1:$BE$1, 0))="", "", INDEX(F_Inputs_cyclical!$A$1:$BE$243, MATCH('Cyclical_after overrides'!$A205, F_Inputs_cyclical!$A$1:$A$243, 0), MATCH('Cyclical_after overrides'!AL$1, F_Inputs_cyclical!$A$1:$BE$1, 0))),
Cyclical_overrides!AL205)</f>
        <v/>
      </c>
      <c r="AM205" s="72">
        <f>IF(Cyclical_overrides!AM205 = "",
IF(INDEX(F_Inputs_cyclical!$A$1:$BE$243, MATCH('Cyclical_after overrides'!$A205, F_Inputs_cyclical!$A$1:$A$243, 0), MATCH('Cyclical_after overrides'!AM$1, F_Inputs_cyclical!$A$1:$BE$1, 0))="", "", INDEX(F_Inputs_cyclical!$A$1:$BE$243, MATCH('Cyclical_after overrides'!$A205, F_Inputs_cyclical!$A$1:$A$243, 0), MATCH('Cyclical_after overrides'!AM$1, F_Inputs_cyclical!$A$1:$BE$1, 0))),
Cyclical_overrides!AM205)</f>
        <v>1.8050000000000002</v>
      </c>
      <c r="AN205" s="72">
        <f>IF(Cyclical_overrides!AN205 = "",
IF(INDEX(F_Inputs_cyclical!$A$1:$BE$243, MATCH('Cyclical_after overrides'!$A205, F_Inputs_cyclical!$A$1:$A$243, 0), MATCH('Cyclical_after overrides'!AN$1, F_Inputs_cyclical!$A$1:$BE$1, 0))="", "", INDEX(F_Inputs_cyclical!$A$1:$BE$243, MATCH('Cyclical_after overrides'!$A205, F_Inputs_cyclical!$A$1:$A$243, 0), MATCH('Cyclical_after overrides'!AN$1, F_Inputs_cyclical!$A$1:$BE$1, 0))),
Cyclical_overrides!AN205)</f>
        <v>6.125</v>
      </c>
      <c r="AO205" s="72" t="str">
        <f>IF(Cyclical_overrides!AO205 = "",
IF(INDEX(F_Inputs_cyclical!$A$1:$BE$243, MATCH('Cyclical_after overrides'!$A205, F_Inputs_cyclical!$A$1:$A$243, 0), MATCH('Cyclical_after overrides'!AO$1, F_Inputs_cyclical!$A$1:$BE$1, 0))="", "", INDEX(F_Inputs_cyclical!$A$1:$BE$243, MATCH('Cyclical_after overrides'!$A205, F_Inputs_cyclical!$A$1:$A$243, 0), MATCH('Cyclical_after overrides'!AO$1, F_Inputs_cyclical!$A$1:$BE$1, 0))),
Cyclical_overrides!AO205)</f>
        <v/>
      </c>
      <c r="AP205" s="72" t="str">
        <f>IF(Cyclical_overrides!AP205 = "",
IF(INDEX(F_Inputs_cyclical!$A$1:$BE$243, MATCH('Cyclical_after overrides'!$A205, F_Inputs_cyclical!$A$1:$A$243, 0), MATCH('Cyclical_after overrides'!AP$1, F_Inputs_cyclical!$A$1:$BE$1, 0))="", "", INDEX(F_Inputs_cyclical!$A$1:$BE$243, MATCH('Cyclical_after overrides'!$A205, F_Inputs_cyclical!$A$1:$A$243, 0), MATCH('Cyclical_after overrides'!AP$1, F_Inputs_cyclical!$A$1:$BE$1, 0))),
Cyclical_overrides!AP205)</f>
        <v/>
      </c>
      <c r="AQ205" s="72">
        <f>IF(Cyclical_overrides!AQ205 = "",
IF(INDEX(F_Inputs_cyclical!$A$1:$BE$243, MATCH('Cyclical_after overrides'!$A205, F_Inputs_cyclical!$A$1:$A$243, 0), MATCH('Cyclical_after overrides'!AQ$1, F_Inputs_cyclical!$A$1:$BE$1, 0))="", "", INDEX(F_Inputs_cyclical!$A$1:$BE$243, MATCH('Cyclical_after overrides'!$A205, F_Inputs_cyclical!$A$1:$A$243, 0), MATCH('Cyclical_after overrides'!AQ$1, F_Inputs_cyclical!$A$1:$BE$1, 0))),
Cyclical_overrides!AQ205)</f>
        <v>3.7999999999999999E-2</v>
      </c>
      <c r="AR205" s="72">
        <f>IF(Cyclical_overrides!AR205 = "",
IF(INDEX(F_Inputs_cyclical!$A$1:$BE$243, MATCH('Cyclical_after overrides'!$A205, F_Inputs_cyclical!$A$1:$A$243, 0), MATCH('Cyclical_after overrides'!AR$1, F_Inputs_cyclical!$A$1:$BE$1, 0))="", "", INDEX(F_Inputs_cyclical!$A$1:$BE$243, MATCH('Cyclical_after overrides'!$A205, F_Inputs_cyclical!$A$1:$A$243, 0), MATCH('Cyclical_after overrides'!AR$1, F_Inputs_cyclical!$A$1:$BE$1, 0))),
Cyclical_overrides!AR205)</f>
        <v>0.126</v>
      </c>
      <c r="AS205" s="72">
        <f>IF(Cyclical_overrides!AS205 = "",
IF(INDEX(F_Inputs_cyclical!$A$1:$BE$243, MATCH('Cyclical_after overrides'!$A205, F_Inputs_cyclical!$A$1:$A$243, 0), MATCH('Cyclical_after overrides'!AS$1, F_Inputs_cyclical!$A$1:$BE$1, 0))="", "", INDEX(F_Inputs_cyclical!$A$1:$BE$243, MATCH('Cyclical_after overrides'!$A205, F_Inputs_cyclical!$A$1:$A$243, 0), MATCH('Cyclical_after overrides'!AS$1, F_Inputs_cyclical!$A$1:$BE$1, 0))),
Cyclical_overrides!AS205)</f>
        <v>-0.17100000000000001</v>
      </c>
      <c r="AT205" s="72">
        <f>IF(Cyclical_overrides!AT205 = "",
IF(INDEX(F_Inputs_cyclical!$A$1:$BE$243, MATCH('Cyclical_after overrides'!$A205, F_Inputs_cyclical!$A$1:$A$243, 0), MATCH('Cyclical_after overrides'!AT$1, F_Inputs_cyclical!$A$1:$BE$1, 0))="", "", INDEX(F_Inputs_cyclical!$A$1:$BE$243, MATCH('Cyclical_after overrides'!$A205, F_Inputs_cyclical!$A$1:$A$243, 0), MATCH('Cyclical_after overrides'!AT$1, F_Inputs_cyclical!$A$1:$BE$1, 0))),
Cyclical_overrides!AT205)</f>
        <v>0</v>
      </c>
      <c r="AU205" s="72">
        <f>IF(Cyclical_overrides!AU205 = "",
IF(INDEX(F_Inputs_cyclical!$A$1:$BE$243, MATCH('Cyclical_after overrides'!$A205, F_Inputs_cyclical!$A$1:$A$243, 0), MATCH('Cyclical_after overrides'!AU$1, F_Inputs_cyclical!$A$1:$BE$1, 0))="", "", INDEX(F_Inputs_cyclical!$A$1:$BE$243, MATCH('Cyclical_after overrides'!$A205, F_Inputs_cyclical!$A$1:$A$243, 0), MATCH('Cyclical_after overrides'!AU$1, F_Inputs_cyclical!$A$1:$BE$1, 0))),
Cyclical_overrides!AU205)</f>
        <v>0.126</v>
      </c>
      <c r="AV205" s="72" t="str">
        <f>IF(Cyclical_overrides!AV205 = "",
IF(INDEX(F_Inputs_cyclical!$A$1:$BE$243, MATCH('Cyclical_after overrides'!$A205, F_Inputs_cyclical!$A$1:$A$243, 0), MATCH('Cyclical_after overrides'!AV$1, F_Inputs_cyclical!$A$1:$BE$1, 0))="", "", INDEX(F_Inputs_cyclical!$A$1:$BE$243, MATCH('Cyclical_after overrides'!$A205, F_Inputs_cyclical!$A$1:$A$243, 0), MATCH('Cyclical_after overrides'!AV$1, F_Inputs_cyclical!$A$1:$BE$1, 0))),
Cyclical_overrides!AV205)</f>
        <v/>
      </c>
      <c r="AW205" s="72">
        <f>IF(Cyclical_overrides!AW205 = "",
IF(INDEX(F_Inputs_cyclical!$A$1:$BE$243, MATCH('Cyclical_after overrides'!$A205, F_Inputs_cyclical!$A$1:$A$243, 0), MATCH('Cyclical_after overrides'!AW$1, F_Inputs_cyclical!$A$1:$BE$1, 0))="", "", INDEX(F_Inputs_cyclical!$A$1:$BE$243, MATCH('Cyclical_after overrides'!$A205, F_Inputs_cyclical!$A$1:$A$243, 0), MATCH('Cyclical_after overrides'!AW$1, F_Inputs_cyclical!$A$1:$BE$1, 0))),
Cyclical_overrides!AW205)</f>
        <v>1.2117357406647515</v>
      </c>
      <c r="AX205" s="72">
        <f>IF(Cyclical_overrides!AX205 = "",
IF(INDEX(F_Inputs_cyclical!$A$1:$BE$243, MATCH('Cyclical_after overrides'!$A205, F_Inputs_cyclical!$A$1:$A$243, 0), MATCH('Cyclical_after overrides'!AX$1, F_Inputs_cyclical!$A$1:$BE$1, 0))="", "", INDEX(F_Inputs_cyclical!$A$1:$BE$243, MATCH('Cyclical_after overrides'!$A205, F_Inputs_cyclical!$A$1:$A$243, 0), MATCH('Cyclical_after overrides'!AX$1, F_Inputs_cyclical!$A$1:$BE$1, 0))),
Cyclical_overrides!AX205)</f>
        <v>21.659818758011951</v>
      </c>
      <c r="AY205" s="72">
        <f>IF(Cyclical_overrides!AY205 = "",
IF(INDEX(F_Inputs_cyclical!$A$1:$BE$243, MATCH('Cyclical_after overrides'!$A205, F_Inputs_cyclical!$A$1:$A$243, 0), MATCH('Cyclical_after overrides'!AY$1, F_Inputs_cyclical!$A$1:$BE$1, 0))="", "", INDEX(F_Inputs_cyclical!$A$1:$BE$243, MATCH('Cyclical_after overrides'!$A205, F_Inputs_cyclical!$A$1:$A$243, 0), MATCH('Cyclical_after overrides'!AY$1, F_Inputs_cyclical!$A$1:$BE$1, 0))),
Cyclical_overrides!AY205)</f>
        <v>144.62105627697866</v>
      </c>
      <c r="AZ205" s="72">
        <f>IF(Cyclical_overrides!AZ205 = "",
IF(INDEX(F_Inputs_cyclical!$A$1:$BE$243, MATCH('Cyclical_after overrides'!$A205, F_Inputs_cyclical!$A$1:$A$243, 0), MATCH('Cyclical_after overrides'!AZ$1, F_Inputs_cyclical!$A$1:$BE$1, 0))="", "", INDEX(F_Inputs_cyclical!$A$1:$BE$243, MATCH('Cyclical_after overrides'!$A205, F_Inputs_cyclical!$A$1:$A$243, 0), MATCH('Cyclical_after overrides'!AZ$1, F_Inputs_cyclical!$A$1:$BE$1, 0))),
Cyclical_overrides!AZ205)</f>
        <v>1.6543318992726808</v>
      </c>
      <c r="BA205" s="72">
        <f>IF(Cyclical_overrides!BA205 = "",
IF(INDEX(F_Inputs_cyclical!$A$1:$BE$243, MATCH('Cyclical_after overrides'!$A205, F_Inputs_cyclical!$A$1:$A$243, 0), MATCH('Cyclical_after overrides'!BA$1, F_Inputs_cyclical!$A$1:$BE$1, 0))="", "", INDEX(F_Inputs_cyclical!$A$1:$BE$243, MATCH('Cyclical_after overrides'!$A205, F_Inputs_cyclical!$A$1:$A$243, 0), MATCH('Cyclical_after overrides'!BA$1, F_Inputs_cyclical!$A$1:$BE$1, 0))),
Cyclical_overrides!BA205)</f>
        <v>9.5849715857006004</v>
      </c>
      <c r="BB205" s="72">
        <f>IF(Cyclical_overrides!BB205 = "",
IF(INDEX(F_Inputs_cyclical!$A$1:$BE$243, MATCH('Cyclical_after overrides'!$A205, F_Inputs_cyclical!$A$1:$A$243, 0), MATCH('Cyclical_after overrides'!BB$1, F_Inputs_cyclical!$A$1:$BE$1, 0))="", "", INDEX(F_Inputs_cyclical!$A$1:$BE$243, MATCH('Cyclical_after overrides'!$A205, F_Inputs_cyclical!$A$1:$A$243, 0), MATCH('Cyclical_after overrides'!BB$1, F_Inputs_cyclical!$A$1:$BE$1, 0))),
Cyclical_overrides!BB205)</f>
        <v>9.2470596010726673</v>
      </c>
      <c r="BC205" s="72">
        <f>IF(Cyclical_overrides!BC205 = "",
IF(INDEX(F_Inputs_cyclical!$A$1:$BE$243, MATCH('Cyclical_after overrides'!$A205, F_Inputs_cyclical!$A$1:$A$243, 0), MATCH('Cyclical_after overrides'!BC$1, F_Inputs_cyclical!$A$1:$BE$1, 0))="", "", INDEX(F_Inputs_cyclical!$A$1:$BE$243, MATCH('Cyclical_after overrides'!$A205, F_Inputs_cyclical!$A$1:$A$243, 0), MATCH('Cyclical_after overrides'!BC$1, F_Inputs_cyclical!$A$1:$BE$1, 0))),
Cyclical_overrides!BC205)</f>
        <v>13.939476232163306</v>
      </c>
      <c r="BD205" s="72">
        <f>IF(Cyclical_overrides!BD205 = "",
IF(INDEX(F_Inputs_cyclical!$A$1:$BE$243, MATCH('Cyclical_after overrides'!$A205, F_Inputs_cyclical!$A$1:$A$243, 0), MATCH('Cyclical_after overrides'!BD$1, F_Inputs_cyclical!$A$1:$BE$1, 0))="", "", INDEX(F_Inputs_cyclical!$A$1:$BE$243, MATCH('Cyclical_after overrides'!$A205, F_Inputs_cyclical!$A$1:$A$243, 0), MATCH('Cyclical_after overrides'!BD$1, F_Inputs_cyclical!$A$1:$BE$1, 0))),
Cyclical_overrides!BD205)</f>
        <v>48.274000000000001</v>
      </c>
      <c r="BE205" s="194"/>
    </row>
    <row r="206" spans="1:57" x14ac:dyDescent="0.4">
      <c r="A206" s="63" t="str">
        <f t="shared" si="3"/>
        <v>SES18</v>
      </c>
      <c r="B206" s="63" t="s">
        <v>469</v>
      </c>
      <c r="C206" s="63" t="s">
        <v>251</v>
      </c>
      <c r="D206" s="72">
        <f>IF(Cyclical_overrides!D206 = "",
IF(INDEX(F_Inputs_cyclical!$A$1:$BE$243, MATCH('Cyclical_after overrides'!$A206, F_Inputs_cyclical!$A$1:$A$243, 0), MATCH('Cyclical_after overrides'!D$1, F_Inputs_cyclical!$A$1:$BE$1, 0))="", "", INDEX(F_Inputs_cyclical!$A$1:$BE$243, MATCH('Cyclical_after overrides'!$A206, F_Inputs_cyclical!$A$1:$A$243, 0), MATCH('Cyclical_after overrides'!D$1, F_Inputs_cyclical!$A$1:$BE$1, 0))),
Cyclical_overrides!D206)</f>
        <v>3.01</v>
      </c>
      <c r="E206" s="72">
        <f>IF(Cyclical_overrides!E206 = "",
IF(INDEX(F_Inputs_cyclical!$A$1:$BE$243, MATCH('Cyclical_after overrides'!$A206, F_Inputs_cyclical!$A$1:$A$243, 0), MATCH('Cyclical_after overrides'!E$1, F_Inputs_cyclical!$A$1:$BE$1, 0))="", "", INDEX(F_Inputs_cyclical!$A$1:$BE$243, MATCH('Cyclical_after overrides'!$A206, F_Inputs_cyclical!$A$1:$A$243, 0), MATCH('Cyclical_after overrides'!E$1, F_Inputs_cyclical!$A$1:$BE$1, 0))),
Cyclical_overrides!E206)</f>
        <v>1.1539999999999999</v>
      </c>
      <c r="F206" s="72">
        <f>IF(Cyclical_overrides!F206 = "",
IF(INDEX(F_Inputs_cyclical!$A$1:$BE$243, MATCH('Cyclical_after overrides'!$A206, F_Inputs_cyclical!$A$1:$A$243, 0), MATCH('Cyclical_after overrides'!F$1, F_Inputs_cyclical!$A$1:$BE$1, 0))="", "", INDEX(F_Inputs_cyclical!$A$1:$BE$243, MATCH('Cyclical_after overrides'!$A206, F_Inputs_cyclical!$A$1:$A$243, 0), MATCH('Cyclical_after overrides'!F$1, F_Inputs_cyclical!$A$1:$BE$1, 0))),
Cyclical_overrides!F206)</f>
        <v>0.32300000000000001</v>
      </c>
      <c r="G206" s="72">
        <f>IF(Cyclical_overrides!G206 = "",
IF(INDEX(F_Inputs_cyclical!$A$1:$BE$243, MATCH('Cyclical_after overrides'!$A206, F_Inputs_cyclical!$A$1:$A$243, 0), MATCH('Cyclical_after overrides'!G$1, F_Inputs_cyclical!$A$1:$BE$1, 0))="", "", INDEX(F_Inputs_cyclical!$A$1:$BE$243, MATCH('Cyclical_after overrides'!$A206, F_Inputs_cyclical!$A$1:$A$243, 0), MATCH('Cyclical_after overrides'!G$1, F_Inputs_cyclical!$A$1:$BE$1, 0))),
Cyclical_overrides!G206)</f>
        <v>0.26500000000000001</v>
      </c>
      <c r="H206" s="72" t="str">
        <f>IF(Cyclical_overrides!H206 = "",
IF(INDEX(F_Inputs_cyclical!$A$1:$BE$243, MATCH('Cyclical_after overrides'!$A206, F_Inputs_cyclical!$A$1:$A$243, 0), MATCH('Cyclical_after overrides'!H$1, F_Inputs_cyclical!$A$1:$BE$1, 0))="", "", INDEX(F_Inputs_cyclical!$A$1:$BE$243, MATCH('Cyclical_after overrides'!$A206, F_Inputs_cyclical!$A$1:$A$243, 0), MATCH('Cyclical_after overrides'!H$1, F_Inputs_cyclical!$A$1:$BE$1, 0))),
Cyclical_overrides!H206)</f>
        <v/>
      </c>
      <c r="I206" s="72">
        <f>IF(Cyclical_overrides!I206 = "",
IF(INDEX(F_Inputs_cyclical!$A$1:$BE$243, MATCH('Cyclical_after overrides'!$A206, F_Inputs_cyclical!$A$1:$A$243, 0), MATCH('Cyclical_after overrides'!I$1, F_Inputs_cyclical!$A$1:$BE$1, 0))="", "", INDEX(F_Inputs_cyclical!$A$1:$BE$243, MATCH('Cyclical_after overrides'!$A206, F_Inputs_cyclical!$A$1:$A$243, 0), MATCH('Cyclical_after overrides'!I$1, F_Inputs_cyclical!$A$1:$BE$1, 0))),
Cyclical_overrides!I206)</f>
        <v>8.0000000000000002E-3</v>
      </c>
      <c r="J206" s="72">
        <f>IF(Cyclical_overrides!J206 = "",
IF(INDEX(F_Inputs_cyclical!$A$1:$BE$243, MATCH('Cyclical_after overrides'!$A206, F_Inputs_cyclical!$A$1:$A$243, 0), MATCH('Cyclical_after overrides'!J$1, F_Inputs_cyclical!$A$1:$BE$1, 0))="", "", INDEX(F_Inputs_cyclical!$A$1:$BE$243, MATCH('Cyclical_after overrides'!$A206, F_Inputs_cyclical!$A$1:$A$243, 0), MATCH('Cyclical_after overrides'!J$1, F_Inputs_cyclical!$A$1:$BE$1, 0))),
Cyclical_overrides!J206)</f>
        <v>7.1920000000000002</v>
      </c>
      <c r="K206" s="72">
        <f>IF(Cyclical_overrides!K206 = "",
IF(INDEX(F_Inputs_cyclical!$A$1:$BE$243, MATCH('Cyclical_after overrides'!$A206, F_Inputs_cyclical!$A$1:$A$243, 0), MATCH('Cyclical_after overrides'!K$1, F_Inputs_cyclical!$A$1:$BE$1, 0))="", "", INDEX(F_Inputs_cyclical!$A$1:$BE$243, MATCH('Cyclical_after overrides'!$A206, F_Inputs_cyclical!$A$1:$A$243, 0), MATCH('Cyclical_after overrides'!K$1, F_Inputs_cyclical!$A$1:$BE$1, 0))),
Cyclical_overrides!K206)</f>
        <v>0.38100000000000001</v>
      </c>
      <c r="L206" s="72" t="str">
        <f>IF(Cyclical_overrides!L206 = "",
IF(INDEX(F_Inputs_cyclical!$A$1:$BE$243, MATCH('Cyclical_after overrides'!$A206, F_Inputs_cyclical!$A$1:$A$243, 0), MATCH('Cyclical_after overrides'!L$1, F_Inputs_cyclical!$A$1:$BE$1, 0))="", "", INDEX(F_Inputs_cyclical!$A$1:$BE$243, MATCH('Cyclical_after overrides'!$A206, F_Inputs_cyclical!$A$1:$A$243, 0), MATCH('Cyclical_after overrides'!L$1, F_Inputs_cyclical!$A$1:$BE$1, 0))),
Cyclical_overrides!L206)</f>
        <v/>
      </c>
      <c r="M206" s="72" t="str">
        <f>IF(Cyclical_overrides!M206 = "",
IF(INDEX(F_Inputs_cyclical!$A$1:$BE$243, MATCH('Cyclical_after overrides'!$A206, F_Inputs_cyclical!$A$1:$A$243, 0), MATCH('Cyclical_after overrides'!M$1, F_Inputs_cyclical!$A$1:$BE$1, 0))="", "", INDEX(F_Inputs_cyclical!$A$1:$BE$243, MATCH('Cyclical_after overrides'!$A206, F_Inputs_cyclical!$A$1:$A$243, 0), MATCH('Cyclical_after overrides'!M$1, F_Inputs_cyclical!$A$1:$BE$1, 0))),
Cyclical_overrides!M206)</f>
        <v/>
      </c>
      <c r="N206" s="72" t="str">
        <f>IF(Cyclical_overrides!N206 = "",
IF(INDEX(F_Inputs_cyclical!$A$1:$BE$243, MATCH('Cyclical_after overrides'!$A206, F_Inputs_cyclical!$A$1:$A$243, 0), MATCH('Cyclical_after overrides'!N$1, F_Inputs_cyclical!$A$1:$BE$1, 0))="", "", INDEX(F_Inputs_cyclical!$A$1:$BE$243, MATCH('Cyclical_after overrides'!$A206, F_Inputs_cyclical!$A$1:$A$243, 0), MATCH('Cyclical_after overrides'!N$1, F_Inputs_cyclical!$A$1:$BE$1, 0))),
Cyclical_overrides!N206)</f>
        <v/>
      </c>
      <c r="O206" s="72">
        <f>IF(Cyclical_overrides!O206 = "",
IF(INDEX(F_Inputs_cyclical!$A$1:$BE$243, MATCH('Cyclical_after overrides'!$A206, F_Inputs_cyclical!$A$1:$A$243, 0), MATCH('Cyclical_after overrides'!O$1, F_Inputs_cyclical!$A$1:$BE$1, 0))="", "", INDEX(F_Inputs_cyclical!$A$1:$BE$243, MATCH('Cyclical_after overrides'!$A206, F_Inputs_cyclical!$A$1:$A$243, 0), MATCH('Cyclical_after overrides'!O$1, F_Inputs_cyclical!$A$1:$BE$1, 0))),
Cyclical_overrides!O206)</f>
        <v>6.5000000000000002E-2</v>
      </c>
      <c r="P206" s="72">
        <f>IF(Cyclical_overrides!P206 = "",
IF(INDEX(F_Inputs_cyclical!$A$1:$BE$243, MATCH('Cyclical_after overrides'!$A206, F_Inputs_cyclical!$A$1:$A$243, 0), MATCH('Cyclical_after overrides'!P$1, F_Inputs_cyclical!$A$1:$BE$1, 0))="", "", INDEX(F_Inputs_cyclical!$A$1:$BE$243, MATCH('Cyclical_after overrides'!$A206, F_Inputs_cyclical!$A$1:$A$243, 0), MATCH('Cyclical_after overrides'!P$1, F_Inputs_cyclical!$A$1:$BE$1, 0))),
Cyclical_overrides!P206)</f>
        <v>9.7000000000000003E-2</v>
      </c>
      <c r="Q206" s="72">
        <f>IF(Cyclical_overrides!Q206 = "",
IF(INDEX(F_Inputs_cyclical!$A$1:$BE$243, MATCH('Cyclical_after overrides'!$A206, F_Inputs_cyclical!$A$1:$A$243, 0), MATCH('Cyclical_after overrides'!Q$1, F_Inputs_cyclical!$A$1:$BE$1, 0))="", "", INDEX(F_Inputs_cyclical!$A$1:$BE$243, MATCH('Cyclical_after overrides'!$A206, F_Inputs_cyclical!$A$1:$A$243, 0), MATCH('Cyclical_after overrides'!Q$1, F_Inputs_cyclical!$A$1:$BE$1, 0))),
Cyclical_overrides!Q206)</f>
        <v>2.5999999999999999E-2</v>
      </c>
      <c r="R206" s="72">
        <f>IF(Cyclical_overrides!R206 = "",
IF(INDEX(F_Inputs_cyclical!$A$1:$BE$243, MATCH('Cyclical_after overrides'!$A206, F_Inputs_cyclical!$A$1:$A$243, 0), MATCH('Cyclical_after overrides'!R$1, F_Inputs_cyclical!$A$1:$BE$1, 0))="", "", INDEX(F_Inputs_cyclical!$A$1:$BE$243, MATCH('Cyclical_after overrides'!$A206, F_Inputs_cyclical!$A$1:$A$243, 0), MATCH('Cyclical_after overrides'!R$1, F_Inputs_cyclical!$A$1:$BE$1, 0))),
Cyclical_overrides!R206)</f>
        <v>3.0000000000000001E-3</v>
      </c>
      <c r="S206" s="72">
        <f>IF(Cyclical_overrides!S206 = "",
IF(INDEX(F_Inputs_cyclical!$A$1:$BE$243, MATCH('Cyclical_after overrides'!$A206, F_Inputs_cyclical!$A$1:$A$243, 0), MATCH('Cyclical_after overrides'!S$1, F_Inputs_cyclical!$A$1:$BE$1, 0))="", "", INDEX(F_Inputs_cyclical!$A$1:$BE$243, MATCH('Cyclical_after overrides'!$A206, F_Inputs_cyclical!$A$1:$A$243, 0), MATCH('Cyclical_after overrides'!S$1, F_Inputs_cyclical!$A$1:$BE$1, 0))),
Cyclical_overrides!S206)</f>
        <v>3.5</v>
      </c>
      <c r="T206" s="72">
        <f>IF(Cyclical_overrides!T206 = "",
IF(INDEX(F_Inputs_cyclical!$A$1:$BE$243, MATCH('Cyclical_after overrides'!$A206, F_Inputs_cyclical!$A$1:$A$243, 0), MATCH('Cyclical_after overrides'!T$1, F_Inputs_cyclical!$A$1:$BE$1, 0))="", "", INDEX(F_Inputs_cyclical!$A$1:$BE$243, MATCH('Cyclical_after overrides'!$A206, F_Inputs_cyclical!$A$1:$A$243, 0), MATCH('Cyclical_after overrides'!T$1, F_Inputs_cyclical!$A$1:$BE$1, 0))),
Cyclical_overrides!T206)</f>
        <v>5.1550000000000002</v>
      </c>
      <c r="U206" s="72">
        <f>IF(Cyclical_overrides!U206 = "",
IF(INDEX(F_Inputs_cyclical!$A$1:$BE$243, MATCH('Cyclical_after overrides'!$A206, F_Inputs_cyclical!$A$1:$A$243, 0), MATCH('Cyclical_after overrides'!U$1, F_Inputs_cyclical!$A$1:$BE$1, 0))="", "", INDEX(F_Inputs_cyclical!$A$1:$BE$243, MATCH('Cyclical_after overrides'!$A206, F_Inputs_cyclical!$A$1:$A$243, 0), MATCH('Cyclical_after overrides'!U$1, F_Inputs_cyclical!$A$1:$BE$1, 0))),
Cyclical_overrides!U206)</f>
        <v>7.0010000000000003</v>
      </c>
      <c r="V206" s="72">
        <f>IF(Cyclical_overrides!V206 = "",
IF(INDEX(F_Inputs_cyclical!$A$1:$BE$243, MATCH('Cyclical_after overrides'!$A206, F_Inputs_cyclical!$A$1:$A$243, 0), MATCH('Cyclical_after overrides'!V$1, F_Inputs_cyclical!$A$1:$BE$1, 0))="", "", INDEX(F_Inputs_cyclical!$A$1:$BE$243, MATCH('Cyclical_after overrides'!$A206, F_Inputs_cyclical!$A$1:$A$243, 0), MATCH('Cyclical_after overrides'!V$1, F_Inputs_cyclical!$A$1:$BE$1, 0))),
Cyclical_overrides!V206)</f>
        <v>122.804</v>
      </c>
      <c r="W206" s="72">
        <f>IF(Cyclical_overrides!W206 = "",
IF(INDEX(F_Inputs_cyclical!$A$1:$BE$243, MATCH('Cyclical_after overrides'!$A206, F_Inputs_cyclical!$A$1:$A$243, 0), MATCH('Cyclical_after overrides'!W$1, F_Inputs_cyclical!$A$1:$BE$1, 0))="", "", INDEX(F_Inputs_cyclical!$A$1:$BE$243, MATCH('Cyclical_after overrides'!$A206, F_Inputs_cyclical!$A$1:$A$243, 0), MATCH('Cyclical_after overrides'!W$1, F_Inputs_cyclical!$A$1:$BE$1, 0))),
Cyclical_overrides!W206)</f>
        <v>143.048</v>
      </c>
      <c r="X206" s="72">
        <f>IF(Cyclical_overrides!X206 = "",
IF(INDEX(F_Inputs_cyclical!$A$1:$BE$243, MATCH('Cyclical_after overrides'!$A206, F_Inputs_cyclical!$A$1:$A$243, 0), MATCH('Cyclical_after overrides'!X$1, F_Inputs_cyclical!$A$1:$BE$1, 0))="", "", INDEX(F_Inputs_cyclical!$A$1:$BE$243, MATCH('Cyclical_after overrides'!$A206, F_Inputs_cyclical!$A$1:$A$243, 0), MATCH('Cyclical_after overrides'!X$1, F_Inputs_cyclical!$A$1:$BE$1, 0))),
Cyclical_overrides!X206)</f>
        <v>0</v>
      </c>
      <c r="Y206" s="72">
        <f>IF(Cyclical_overrides!Y206 = "",
IF(INDEX(F_Inputs_cyclical!$A$1:$BE$243, MATCH('Cyclical_after overrides'!$A206, F_Inputs_cyclical!$A$1:$A$243, 0), MATCH('Cyclical_after overrides'!Y$1, F_Inputs_cyclical!$A$1:$BE$1, 0))="", "", INDEX(F_Inputs_cyclical!$A$1:$BE$243, MATCH('Cyclical_after overrides'!$A206, F_Inputs_cyclical!$A$1:$A$243, 0), MATCH('Cyclical_after overrides'!Y$1, F_Inputs_cyclical!$A$1:$BE$1, 0))),
Cyclical_overrides!Y206)</f>
        <v>0</v>
      </c>
      <c r="Z206" s="72">
        <f>IF(Cyclical_overrides!Z206 = "",
IF(INDEX(F_Inputs_cyclical!$A$1:$BE$243, MATCH('Cyclical_after overrides'!$A206, F_Inputs_cyclical!$A$1:$A$243, 0), MATCH('Cyclical_after overrides'!Z$1, F_Inputs_cyclical!$A$1:$BE$1, 0))="", "", INDEX(F_Inputs_cyclical!$A$1:$BE$243, MATCH('Cyclical_after overrides'!$A206, F_Inputs_cyclical!$A$1:$A$243, 0), MATCH('Cyclical_after overrides'!Z$1, F_Inputs_cyclical!$A$1:$BE$1, 0))),
Cyclical_overrides!Z206)</f>
        <v>0</v>
      </c>
      <c r="AA206" s="72">
        <f>IF(Cyclical_overrides!AA206 = "",
IF(INDEX(F_Inputs_cyclical!$A$1:$BE$243, MATCH('Cyclical_after overrides'!$A206, F_Inputs_cyclical!$A$1:$A$243, 0), MATCH('Cyclical_after overrides'!AA$1, F_Inputs_cyclical!$A$1:$BE$1, 0))="", "", INDEX(F_Inputs_cyclical!$A$1:$BE$243, MATCH('Cyclical_after overrides'!$A206, F_Inputs_cyclical!$A$1:$A$243, 0), MATCH('Cyclical_after overrides'!AA$1, F_Inputs_cyclical!$A$1:$BE$1, 0))),
Cyclical_overrides!AA206)</f>
        <v>0</v>
      </c>
      <c r="AB206" s="72" t="str">
        <f>IF(Cyclical_overrides!AB206 = "",
IF(INDEX(F_Inputs_cyclical!$A$1:$BE$243, MATCH('Cyclical_after overrides'!$A206, F_Inputs_cyclical!$A$1:$A$243, 0), MATCH('Cyclical_after overrides'!AB$1, F_Inputs_cyclical!$A$1:$BE$1, 0))="", "", INDEX(F_Inputs_cyclical!$A$1:$BE$243, MATCH('Cyclical_after overrides'!$A206, F_Inputs_cyclical!$A$1:$A$243, 0), MATCH('Cyclical_after overrides'!AB$1, F_Inputs_cyclical!$A$1:$BE$1, 0))),
Cyclical_overrides!AB206)</f>
        <v/>
      </c>
      <c r="AC206" s="72" t="str">
        <f>IF(Cyclical_overrides!AC206 = "",
IF(INDEX(F_Inputs_cyclical!$A$1:$BE$243, MATCH('Cyclical_after overrides'!$A206, F_Inputs_cyclical!$A$1:$A$243, 0), MATCH('Cyclical_after overrides'!AC$1, F_Inputs_cyclical!$A$1:$BE$1, 0))="", "", INDEX(F_Inputs_cyclical!$A$1:$BE$243, MATCH('Cyclical_after overrides'!$A206, F_Inputs_cyclical!$A$1:$A$243, 0), MATCH('Cyclical_after overrides'!AC$1, F_Inputs_cyclical!$A$1:$BE$1, 0))),
Cyclical_overrides!AC206)</f>
        <v/>
      </c>
      <c r="AD206" s="72" t="str">
        <f>IF(Cyclical_overrides!AD206 = "",
IF(INDEX(F_Inputs_cyclical!$A$1:$BE$243, MATCH('Cyclical_after overrides'!$A206, F_Inputs_cyclical!$A$1:$A$243, 0), MATCH('Cyclical_after overrides'!AD$1, F_Inputs_cyclical!$A$1:$BE$1, 0))="", "", INDEX(F_Inputs_cyclical!$A$1:$BE$243, MATCH('Cyclical_after overrides'!$A206, F_Inputs_cyclical!$A$1:$A$243, 0), MATCH('Cyclical_after overrides'!AD$1, F_Inputs_cyclical!$A$1:$BE$1, 0))),
Cyclical_overrides!AD206)</f>
        <v/>
      </c>
      <c r="AE206" s="72" t="str">
        <f>IF(Cyclical_overrides!AE206 = "",
IF(INDEX(F_Inputs_cyclical!$A$1:$BE$243, MATCH('Cyclical_after overrides'!$A206, F_Inputs_cyclical!$A$1:$A$243, 0), MATCH('Cyclical_after overrides'!AE$1, F_Inputs_cyclical!$A$1:$BE$1, 0))="", "", INDEX(F_Inputs_cyclical!$A$1:$BE$243, MATCH('Cyclical_after overrides'!$A206, F_Inputs_cyclical!$A$1:$A$243, 0), MATCH('Cyclical_after overrides'!AE$1, F_Inputs_cyclical!$A$1:$BE$1, 0))),
Cyclical_overrides!AE206)</f>
        <v/>
      </c>
      <c r="AF206" s="72" t="str">
        <f>IF(Cyclical_overrides!AF206 = "",
IF(INDEX(F_Inputs_cyclical!$A$1:$BE$243, MATCH('Cyclical_after overrides'!$A206, F_Inputs_cyclical!$A$1:$A$243, 0), MATCH('Cyclical_after overrides'!AF$1, F_Inputs_cyclical!$A$1:$BE$1, 0))="", "", INDEX(F_Inputs_cyclical!$A$1:$BE$243, MATCH('Cyclical_after overrides'!$A206, F_Inputs_cyclical!$A$1:$A$243, 0), MATCH('Cyclical_after overrides'!AF$1, F_Inputs_cyclical!$A$1:$BE$1, 0))),
Cyclical_overrides!AF206)</f>
        <v/>
      </c>
      <c r="AG206" s="72" t="str">
        <f>IF(Cyclical_overrides!AG206 = "",
IF(INDEX(F_Inputs_cyclical!$A$1:$BE$243, MATCH('Cyclical_after overrides'!$A206, F_Inputs_cyclical!$A$1:$A$243, 0), MATCH('Cyclical_after overrides'!AG$1, F_Inputs_cyclical!$A$1:$BE$1, 0))="", "", INDEX(F_Inputs_cyclical!$A$1:$BE$243, MATCH('Cyclical_after overrides'!$A206, F_Inputs_cyclical!$A$1:$A$243, 0), MATCH('Cyclical_after overrides'!AG$1, F_Inputs_cyclical!$A$1:$BE$1, 0))),
Cyclical_overrides!AG206)</f>
        <v/>
      </c>
      <c r="AH206" s="72" t="str">
        <f>IF(Cyclical_overrides!AH206 = "",
IF(INDEX(F_Inputs_cyclical!$A$1:$BE$243, MATCH('Cyclical_after overrides'!$A206, F_Inputs_cyclical!$A$1:$A$243, 0), MATCH('Cyclical_after overrides'!AH$1, F_Inputs_cyclical!$A$1:$BE$1, 0))="", "", INDEX(F_Inputs_cyclical!$A$1:$BE$243, MATCH('Cyclical_after overrides'!$A206, F_Inputs_cyclical!$A$1:$A$243, 0), MATCH('Cyclical_after overrides'!AH$1, F_Inputs_cyclical!$A$1:$BE$1, 0))),
Cyclical_overrides!AH206)</f>
        <v/>
      </c>
      <c r="AI206" s="72" t="str">
        <f>IF(Cyclical_overrides!AI206 = "",
IF(INDEX(F_Inputs_cyclical!$A$1:$BE$243, MATCH('Cyclical_after overrides'!$A206, F_Inputs_cyclical!$A$1:$A$243, 0), MATCH('Cyclical_after overrides'!AI$1, F_Inputs_cyclical!$A$1:$BE$1, 0))="", "", INDEX(F_Inputs_cyclical!$A$1:$BE$243, MATCH('Cyclical_after overrides'!$A206, F_Inputs_cyclical!$A$1:$A$243, 0), MATCH('Cyclical_after overrides'!AI$1, F_Inputs_cyclical!$A$1:$BE$1, 0))),
Cyclical_overrides!AI206)</f>
        <v/>
      </c>
      <c r="AJ206" s="72" t="str">
        <f>IF(Cyclical_overrides!AJ206 = "",
IF(INDEX(F_Inputs_cyclical!$A$1:$BE$243, MATCH('Cyclical_after overrides'!$A206, F_Inputs_cyclical!$A$1:$A$243, 0), MATCH('Cyclical_after overrides'!AJ$1, F_Inputs_cyclical!$A$1:$BE$1, 0))="", "", INDEX(F_Inputs_cyclical!$A$1:$BE$243, MATCH('Cyclical_after overrides'!$A206, F_Inputs_cyclical!$A$1:$A$243, 0), MATCH('Cyclical_after overrides'!AJ$1, F_Inputs_cyclical!$A$1:$BE$1, 0))),
Cyclical_overrides!AJ206)</f>
        <v/>
      </c>
      <c r="AK206" s="72" t="str">
        <f>IF(Cyclical_overrides!AK206 = "",
IF(INDEX(F_Inputs_cyclical!$A$1:$BE$243, MATCH('Cyclical_after overrides'!$A206, F_Inputs_cyclical!$A$1:$A$243, 0), MATCH('Cyclical_after overrides'!AK$1, F_Inputs_cyclical!$A$1:$BE$1, 0))="", "", INDEX(F_Inputs_cyclical!$A$1:$BE$243, MATCH('Cyclical_after overrides'!$A206, F_Inputs_cyclical!$A$1:$A$243, 0), MATCH('Cyclical_after overrides'!AK$1, F_Inputs_cyclical!$A$1:$BE$1, 0))),
Cyclical_overrides!AK206)</f>
        <v/>
      </c>
      <c r="AL206" s="72" t="str">
        <f>IF(Cyclical_overrides!AL206 = "",
IF(INDEX(F_Inputs_cyclical!$A$1:$BE$243, MATCH('Cyclical_after overrides'!$A206, F_Inputs_cyclical!$A$1:$A$243, 0), MATCH('Cyclical_after overrides'!AL$1, F_Inputs_cyclical!$A$1:$BE$1, 0))="", "", INDEX(F_Inputs_cyclical!$A$1:$BE$243, MATCH('Cyclical_after overrides'!$A206, F_Inputs_cyclical!$A$1:$A$243, 0), MATCH('Cyclical_after overrides'!AL$1, F_Inputs_cyclical!$A$1:$BE$1, 0))),
Cyclical_overrides!AL206)</f>
        <v/>
      </c>
      <c r="AM206" s="72">
        <f>IF(Cyclical_overrides!AM206 = "",
IF(INDEX(F_Inputs_cyclical!$A$1:$BE$243, MATCH('Cyclical_after overrides'!$A206, F_Inputs_cyclical!$A$1:$A$243, 0), MATCH('Cyclical_after overrides'!AM$1, F_Inputs_cyclical!$A$1:$BE$1, 0))="", "", INDEX(F_Inputs_cyclical!$A$1:$BE$243, MATCH('Cyclical_after overrides'!$A206, F_Inputs_cyclical!$A$1:$A$243, 0), MATCH('Cyclical_after overrides'!AM$1, F_Inputs_cyclical!$A$1:$BE$1, 0))),
Cyclical_overrides!AM206)</f>
        <v>2.2410000000000001</v>
      </c>
      <c r="AN206" s="72">
        <f>IF(Cyclical_overrides!AN206 = "",
IF(INDEX(F_Inputs_cyclical!$A$1:$BE$243, MATCH('Cyclical_after overrides'!$A206, F_Inputs_cyclical!$A$1:$A$243, 0), MATCH('Cyclical_after overrides'!AN$1, F_Inputs_cyclical!$A$1:$BE$1, 0))="", "", INDEX(F_Inputs_cyclical!$A$1:$BE$243, MATCH('Cyclical_after overrides'!$A206, F_Inputs_cyclical!$A$1:$A$243, 0), MATCH('Cyclical_after overrides'!AN$1, F_Inputs_cyclical!$A$1:$BE$1, 0))),
Cyclical_overrides!AN206)</f>
        <v>6.9930000000000003</v>
      </c>
      <c r="AO206" s="72" t="str">
        <f>IF(Cyclical_overrides!AO206 = "",
IF(INDEX(F_Inputs_cyclical!$A$1:$BE$243, MATCH('Cyclical_after overrides'!$A206, F_Inputs_cyclical!$A$1:$A$243, 0), MATCH('Cyclical_after overrides'!AO$1, F_Inputs_cyclical!$A$1:$BE$1, 0))="", "", INDEX(F_Inputs_cyclical!$A$1:$BE$243, MATCH('Cyclical_after overrides'!$A206, F_Inputs_cyclical!$A$1:$A$243, 0), MATCH('Cyclical_after overrides'!AO$1, F_Inputs_cyclical!$A$1:$BE$1, 0))),
Cyclical_overrides!AO206)</f>
        <v/>
      </c>
      <c r="AP206" s="72" t="str">
        <f>IF(Cyclical_overrides!AP206 = "",
IF(INDEX(F_Inputs_cyclical!$A$1:$BE$243, MATCH('Cyclical_after overrides'!$A206, F_Inputs_cyclical!$A$1:$A$243, 0), MATCH('Cyclical_after overrides'!AP$1, F_Inputs_cyclical!$A$1:$BE$1, 0))="", "", INDEX(F_Inputs_cyclical!$A$1:$BE$243, MATCH('Cyclical_after overrides'!$A206, F_Inputs_cyclical!$A$1:$A$243, 0), MATCH('Cyclical_after overrides'!AP$1, F_Inputs_cyclical!$A$1:$BE$1, 0))),
Cyclical_overrides!AP206)</f>
        <v/>
      </c>
      <c r="AQ206" s="72">
        <f>IF(Cyclical_overrides!AQ206 = "",
IF(INDEX(F_Inputs_cyclical!$A$1:$BE$243, MATCH('Cyclical_after overrides'!$A206, F_Inputs_cyclical!$A$1:$A$243, 0), MATCH('Cyclical_after overrides'!AQ$1, F_Inputs_cyclical!$A$1:$BE$1, 0))="", "", INDEX(F_Inputs_cyclical!$A$1:$BE$243, MATCH('Cyclical_after overrides'!$A206, F_Inputs_cyclical!$A$1:$A$243, 0), MATCH('Cyclical_after overrides'!AQ$1, F_Inputs_cyclical!$A$1:$BE$1, 0))),
Cyclical_overrides!AQ206)</f>
        <v>2.9000000000000001E-2</v>
      </c>
      <c r="AR206" s="72">
        <f>IF(Cyclical_overrides!AR206 = "",
IF(INDEX(F_Inputs_cyclical!$A$1:$BE$243, MATCH('Cyclical_after overrides'!$A206, F_Inputs_cyclical!$A$1:$A$243, 0), MATCH('Cyclical_after overrides'!AR$1, F_Inputs_cyclical!$A$1:$BE$1, 0))="", "", INDEX(F_Inputs_cyclical!$A$1:$BE$243, MATCH('Cyclical_after overrides'!$A206, F_Inputs_cyclical!$A$1:$A$243, 0), MATCH('Cyclical_after overrides'!AR$1, F_Inputs_cyclical!$A$1:$BE$1, 0))),
Cyclical_overrides!AR206)</f>
        <v>0.16200000000000001</v>
      </c>
      <c r="AS206" s="72">
        <f>IF(Cyclical_overrides!AS206 = "",
IF(INDEX(F_Inputs_cyclical!$A$1:$BE$243, MATCH('Cyclical_after overrides'!$A206, F_Inputs_cyclical!$A$1:$A$243, 0), MATCH('Cyclical_after overrides'!AS$1, F_Inputs_cyclical!$A$1:$BE$1, 0))="", "", INDEX(F_Inputs_cyclical!$A$1:$BE$243, MATCH('Cyclical_after overrides'!$A206, F_Inputs_cyclical!$A$1:$A$243, 0), MATCH('Cyclical_after overrides'!AS$1, F_Inputs_cyclical!$A$1:$BE$1, 0))),
Cyclical_overrides!AS206)</f>
        <v>-0.25800000000000001</v>
      </c>
      <c r="AT206" s="72">
        <f>IF(Cyclical_overrides!AT206 = "",
IF(INDEX(F_Inputs_cyclical!$A$1:$BE$243, MATCH('Cyclical_after overrides'!$A206, F_Inputs_cyclical!$A$1:$A$243, 0), MATCH('Cyclical_after overrides'!AT$1, F_Inputs_cyclical!$A$1:$BE$1, 0))="", "", INDEX(F_Inputs_cyclical!$A$1:$BE$243, MATCH('Cyclical_after overrides'!$A206, F_Inputs_cyclical!$A$1:$A$243, 0), MATCH('Cyclical_after overrides'!AT$1, F_Inputs_cyclical!$A$1:$BE$1, 0))),
Cyclical_overrides!AT206)</f>
        <v>0</v>
      </c>
      <c r="AU206" s="72">
        <f>IF(Cyclical_overrides!AU206 = "",
IF(INDEX(F_Inputs_cyclical!$A$1:$BE$243, MATCH('Cyclical_after overrides'!$A206, F_Inputs_cyclical!$A$1:$A$243, 0), MATCH('Cyclical_after overrides'!AU$1, F_Inputs_cyclical!$A$1:$BE$1, 0))="", "", INDEX(F_Inputs_cyclical!$A$1:$BE$243, MATCH('Cyclical_after overrides'!$A206, F_Inputs_cyclical!$A$1:$A$243, 0), MATCH('Cyclical_after overrides'!AU$1, F_Inputs_cyclical!$A$1:$BE$1, 0))),
Cyclical_overrides!AU206)</f>
        <v>0.19700000000000001</v>
      </c>
      <c r="AV206" s="72" t="str">
        <f>IF(Cyclical_overrides!AV206 = "",
IF(INDEX(F_Inputs_cyclical!$A$1:$BE$243, MATCH('Cyclical_after overrides'!$A206, F_Inputs_cyclical!$A$1:$A$243, 0), MATCH('Cyclical_after overrides'!AV$1, F_Inputs_cyclical!$A$1:$BE$1, 0))="", "", INDEX(F_Inputs_cyclical!$A$1:$BE$243, MATCH('Cyclical_after overrides'!$A206, F_Inputs_cyclical!$A$1:$A$243, 0), MATCH('Cyclical_after overrides'!AV$1, F_Inputs_cyclical!$A$1:$BE$1, 0))),
Cyclical_overrides!AV206)</f>
        <v/>
      </c>
      <c r="AW206" s="72">
        <f>IF(Cyclical_overrides!AW206 = "",
IF(INDEX(F_Inputs_cyclical!$A$1:$BE$243, MATCH('Cyclical_after overrides'!$A206, F_Inputs_cyclical!$A$1:$A$243, 0), MATCH('Cyclical_after overrides'!AW$1, F_Inputs_cyclical!$A$1:$BE$1, 0))="", "", INDEX(F_Inputs_cyclical!$A$1:$BE$243, MATCH('Cyclical_after overrides'!$A206, F_Inputs_cyclical!$A$1:$A$243, 0), MATCH('Cyclical_after overrides'!AW$1, F_Inputs_cyclical!$A$1:$BE$1, 0))),
Cyclical_overrides!AW206)</f>
        <v>1.1806332960179113</v>
      </c>
      <c r="AX206" s="72">
        <f>IF(Cyclical_overrides!AX206 = "",
IF(INDEX(F_Inputs_cyclical!$A$1:$BE$243, MATCH('Cyclical_after overrides'!$A206, F_Inputs_cyclical!$A$1:$A$243, 0), MATCH('Cyclical_after overrides'!AX$1, F_Inputs_cyclical!$A$1:$BE$1, 0))="", "", INDEX(F_Inputs_cyclical!$A$1:$BE$243, MATCH('Cyclical_after overrides'!$A206, F_Inputs_cyclical!$A$1:$A$243, 0), MATCH('Cyclical_after overrides'!AX$1, F_Inputs_cyclical!$A$1:$BE$1, 0))),
Cyclical_overrides!AX206)</f>
        <v>21.357521204619459</v>
      </c>
      <c r="AY206" s="72">
        <f>IF(Cyclical_overrides!AY206 = "",
IF(INDEX(F_Inputs_cyclical!$A$1:$BE$243, MATCH('Cyclical_after overrides'!$A206, F_Inputs_cyclical!$A$1:$A$243, 0), MATCH('Cyclical_after overrides'!AY$1, F_Inputs_cyclical!$A$1:$BE$1, 0))="", "", INDEX(F_Inputs_cyclical!$A$1:$BE$243, MATCH('Cyclical_after overrides'!$A206, F_Inputs_cyclical!$A$1:$A$243, 0), MATCH('Cyclical_after overrides'!AY$1, F_Inputs_cyclical!$A$1:$BE$1, 0))),
Cyclical_overrides!AY206)</f>
        <v>144.69834705861143</v>
      </c>
      <c r="AZ206" s="72">
        <f>IF(Cyclical_overrides!AZ206 = "",
IF(INDEX(F_Inputs_cyclical!$A$1:$BE$243, MATCH('Cyclical_after overrides'!$A206, F_Inputs_cyclical!$A$1:$A$243, 0), MATCH('Cyclical_after overrides'!AZ$1, F_Inputs_cyclical!$A$1:$BE$1, 0))="", "", INDEX(F_Inputs_cyclical!$A$1:$BE$243, MATCH('Cyclical_after overrides'!$A206, F_Inputs_cyclical!$A$1:$A$243, 0), MATCH('Cyclical_after overrides'!AZ$1, F_Inputs_cyclical!$A$1:$BE$1, 0))),
Cyclical_overrides!AZ206)</f>
        <v>1.6414346854835451</v>
      </c>
      <c r="BA206" s="72">
        <f>IF(Cyclical_overrides!BA206 = "",
IF(INDEX(F_Inputs_cyclical!$A$1:$BE$243, MATCH('Cyclical_after overrides'!$A206, F_Inputs_cyclical!$A$1:$A$243, 0), MATCH('Cyclical_after overrides'!BA$1, F_Inputs_cyclical!$A$1:$BE$1, 0))="", "", INDEX(F_Inputs_cyclical!$A$1:$BE$243, MATCH('Cyclical_after overrides'!$A206, F_Inputs_cyclical!$A$1:$A$243, 0), MATCH('Cyclical_after overrides'!BA$1, F_Inputs_cyclical!$A$1:$BE$1, 0))),
Cyclical_overrides!BA206)</f>
        <v>9.5827165802579692</v>
      </c>
      <c r="BB206" s="72">
        <f>IF(Cyclical_overrides!BB206 = "",
IF(INDEX(F_Inputs_cyclical!$A$1:$BE$243, MATCH('Cyclical_after overrides'!$A206, F_Inputs_cyclical!$A$1:$A$243, 0), MATCH('Cyclical_after overrides'!BB$1, F_Inputs_cyclical!$A$1:$BE$1, 0))="", "", INDEX(F_Inputs_cyclical!$A$1:$BE$243, MATCH('Cyclical_after overrides'!$A206, F_Inputs_cyclical!$A$1:$A$243, 0), MATCH('Cyclical_after overrides'!BB$1, F_Inputs_cyclical!$A$1:$BE$1, 0))),
Cyclical_overrides!BB206)</f>
        <v>8.9071151554064141</v>
      </c>
      <c r="BC206" s="72">
        <f>IF(Cyclical_overrides!BC206 = "",
IF(INDEX(F_Inputs_cyclical!$A$1:$BE$243, MATCH('Cyclical_after overrides'!$A206, F_Inputs_cyclical!$A$1:$A$243, 0), MATCH('Cyclical_after overrides'!BC$1, F_Inputs_cyclical!$A$1:$BE$1, 0))="", "", INDEX(F_Inputs_cyclical!$A$1:$BE$243, MATCH('Cyclical_after overrides'!$A206, F_Inputs_cyclical!$A$1:$A$243, 0), MATCH('Cyclical_after overrides'!BC$1, F_Inputs_cyclical!$A$1:$BE$1, 0))),
Cyclical_overrides!BC206)</f>
        <v>13.915902949034612</v>
      </c>
      <c r="BD206" s="72">
        <f>IF(Cyclical_overrides!BD206 = "",
IF(INDEX(F_Inputs_cyclical!$A$1:$BE$243, MATCH('Cyclical_after overrides'!$A206, F_Inputs_cyclical!$A$1:$A$243, 0), MATCH('Cyclical_after overrides'!BD$1, F_Inputs_cyclical!$A$1:$BE$1, 0))="", "", INDEX(F_Inputs_cyclical!$A$1:$BE$243, MATCH('Cyclical_after overrides'!$A206, F_Inputs_cyclical!$A$1:$A$243, 0), MATCH('Cyclical_after overrides'!BD$1, F_Inputs_cyclical!$A$1:$BE$1, 0))),
Cyclical_overrides!BD206)</f>
        <v>50.393000000000001</v>
      </c>
      <c r="BE206" s="194"/>
    </row>
    <row r="207" spans="1:57" x14ac:dyDescent="0.4">
      <c r="A207" s="63" t="str">
        <f t="shared" si="3"/>
        <v>SES19</v>
      </c>
      <c r="B207" s="63" t="s">
        <v>469</v>
      </c>
      <c r="C207" s="63" t="s">
        <v>253</v>
      </c>
      <c r="D207" s="72">
        <f>IF(Cyclical_overrides!D207 = "",
IF(INDEX(F_Inputs_cyclical!$A$1:$BE$243, MATCH('Cyclical_after overrides'!$A207, F_Inputs_cyclical!$A$1:$A$243, 0), MATCH('Cyclical_after overrides'!D$1, F_Inputs_cyclical!$A$1:$BE$1, 0))="", "", INDEX(F_Inputs_cyclical!$A$1:$BE$243, MATCH('Cyclical_after overrides'!$A207, F_Inputs_cyclical!$A$1:$A$243, 0), MATCH('Cyclical_after overrides'!D$1, F_Inputs_cyclical!$A$1:$BE$1, 0))),
Cyclical_overrides!D207)</f>
        <v>3.0329999999999999</v>
      </c>
      <c r="E207" s="72">
        <f>IF(Cyclical_overrides!E207 = "",
IF(INDEX(F_Inputs_cyclical!$A$1:$BE$243, MATCH('Cyclical_after overrides'!$A207, F_Inputs_cyclical!$A$1:$A$243, 0), MATCH('Cyclical_after overrides'!E$1, F_Inputs_cyclical!$A$1:$BE$1, 0))="", "", INDEX(F_Inputs_cyclical!$A$1:$BE$243, MATCH('Cyclical_after overrides'!$A207, F_Inputs_cyclical!$A$1:$A$243, 0), MATCH('Cyclical_after overrides'!E$1, F_Inputs_cyclical!$A$1:$BE$1, 0))),
Cyclical_overrides!E207)</f>
        <v>0.874</v>
      </c>
      <c r="F207" s="72">
        <f>IF(Cyclical_overrides!F207 = "",
IF(INDEX(F_Inputs_cyclical!$A$1:$BE$243, MATCH('Cyclical_after overrides'!$A207, F_Inputs_cyclical!$A$1:$A$243, 0), MATCH('Cyclical_after overrides'!F$1, F_Inputs_cyclical!$A$1:$BE$1, 0))="", "", INDEX(F_Inputs_cyclical!$A$1:$BE$243, MATCH('Cyclical_after overrides'!$A207, F_Inputs_cyclical!$A$1:$A$243, 0), MATCH('Cyclical_after overrides'!F$1, F_Inputs_cyclical!$A$1:$BE$1, 0))),
Cyclical_overrides!F207)</f>
        <v>0.52900000000000003</v>
      </c>
      <c r="G207" s="72">
        <f>IF(Cyclical_overrides!G207 = "",
IF(INDEX(F_Inputs_cyclical!$A$1:$BE$243, MATCH('Cyclical_after overrides'!$A207, F_Inputs_cyclical!$A$1:$A$243, 0), MATCH('Cyclical_after overrides'!G$1, F_Inputs_cyclical!$A$1:$BE$1, 0))="", "", INDEX(F_Inputs_cyclical!$A$1:$BE$243, MATCH('Cyclical_after overrides'!$A207, F_Inputs_cyclical!$A$1:$A$243, 0), MATCH('Cyclical_after overrides'!G$1, F_Inputs_cyclical!$A$1:$BE$1, 0))),
Cyclical_overrides!G207)</f>
        <v>0.28499999999999998</v>
      </c>
      <c r="H207" s="72" t="str">
        <f>IF(Cyclical_overrides!H207 = "",
IF(INDEX(F_Inputs_cyclical!$A$1:$BE$243, MATCH('Cyclical_after overrides'!$A207, F_Inputs_cyclical!$A$1:$A$243, 0), MATCH('Cyclical_after overrides'!H$1, F_Inputs_cyclical!$A$1:$BE$1, 0))="", "", INDEX(F_Inputs_cyclical!$A$1:$BE$243, MATCH('Cyclical_after overrides'!$A207, F_Inputs_cyclical!$A$1:$A$243, 0), MATCH('Cyclical_after overrides'!H$1, F_Inputs_cyclical!$A$1:$BE$1, 0))),
Cyclical_overrides!H207)</f>
        <v/>
      </c>
      <c r="I207" s="72">
        <f>IF(Cyclical_overrides!I207 = "",
IF(INDEX(F_Inputs_cyclical!$A$1:$BE$243, MATCH('Cyclical_after overrides'!$A207, F_Inputs_cyclical!$A$1:$A$243, 0), MATCH('Cyclical_after overrides'!I$1, F_Inputs_cyclical!$A$1:$BE$1, 0))="", "", INDEX(F_Inputs_cyclical!$A$1:$BE$243, MATCH('Cyclical_after overrides'!$A207, F_Inputs_cyclical!$A$1:$A$243, 0), MATCH('Cyclical_after overrides'!I$1, F_Inputs_cyclical!$A$1:$BE$1, 0))),
Cyclical_overrides!I207)</f>
        <v>0</v>
      </c>
      <c r="J207" s="72">
        <f>IF(Cyclical_overrides!J207 = "",
IF(INDEX(F_Inputs_cyclical!$A$1:$BE$243, MATCH('Cyclical_after overrides'!$A207, F_Inputs_cyclical!$A$1:$A$243, 0), MATCH('Cyclical_after overrides'!J$1, F_Inputs_cyclical!$A$1:$BE$1, 0))="", "", INDEX(F_Inputs_cyclical!$A$1:$BE$243, MATCH('Cyclical_after overrides'!$A207, F_Inputs_cyclical!$A$1:$A$243, 0), MATCH('Cyclical_after overrides'!J$1, F_Inputs_cyclical!$A$1:$BE$1, 0))),
Cyclical_overrides!J207)</f>
        <v>8.0739999999999998</v>
      </c>
      <c r="K207" s="72">
        <f>IF(Cyclical_overrides!K207 = "",
IF(INDEX(F_Inputs_cyclical!$A$1:$BE$243, MATCH('Cyclical_after overrides'!$A207, F_Inputs_cyclical!$A$1:$A$243, 0), MATCH('Cyclical_after overrides'!K$1, F_Inputs_cyclical!$A$1:$BE$1, 0))="", "", INDEX(F_Inputs_cyclical!$A$1:$BE$243, MATCH('Cyclical_after overrides'!$A207, F_Inputs_cyclical!$A$1:$A$243, 0), MATCH('Cyclical_after overrides'!K$1, F_Inputs_cyclical!$A$1:$BE$1, 0))),
Cyclical_overrides!K207)</f>
        <v>0.28199999999999997</v>
      </c>
      <c r="L207" s="72" t="str">
        <f>IF(Cyclical_overrides!L207 = "",
IF(INDEX(F_Inputs_cyclical!$A$1:$BE$243, MATCH('Cyclical_after overrides'!$A207, F_Inputs_cyclical!$A$1:$A$243, 0), MATCH('Cyclical_after overrides'!L$1, F_Inputs_cyclical!$A$1:$BE$1, 0))="", "", INDEX(F_Inputs_cyclical!$A$1:$BE$243, MATCH('Cyclical_after overrides'!$A207, F_Inputs_cyclical!$A$1:$A$243, 0), MATCH('Cyclical_after overrides'!L$1, F_Inputs_cyclical!$A$1:$BE$1, 0))),
Cyclical_overrides!L207)</f>
        <v/>
      </c>
      <c r="M207" s="72" t="str">
        <f>IF(Cyclical_overrides!M207 = "",
IF(INDEX(F_Inputs_cyclical!$A$1:$BE$243, MATCH('Cyclical_after overrides'!$A207, F_Inputs_cyclical!$A$1:$A$243, 0), MATCH('Cyclical_after overrides'!M$1, F_Inputs_cyclical!$A$1:$BE$1, 0))="", "", INDEX(F_Inputs_cyclical!$A$1:$BE$243, MATCH('Cyclical_after overrides'!$A207, F_Inputs_cyclical!$A$1:$A$243, 0), MATCH('Cyclical_after overrides'!M$1, F_Inputs_cyclical!$A$1:$BE$1, 0))),
Cyclical_overrides!M207)</f>
        <v/>
      </c>
      <c r="N207" s="72" t="str">
        <f>IF(Cyclical_overrides!N207 = "",
IF(INDEX(F_Inputs_cyclical!$A$1:$BE$243, MATCH('Cyclical_after overrides'!$A207, F_Inputs_cyclical!$A$1:$A$243, 0), MATCH('Cyclical_after overrides'!N$1, F_Inputs_cyclical!$A$1:$BE$1, 0))="", "", INDEX(F_Inputs_cyclical!$A$1:$BE$243, MATCH('Cyclical_after overrides'!$A207, F_Inputs_cyclical!$A$1:$A$243, 0), MATCH('Cyclical_after overrides'!N$1, F_Inputs_cyclical!$A$1:$BE$1, 0))),
Cyclical_overrides!N207)</f>
        <v/>
      </c>
      <c r="O207" s="72">
        <f>IF(Cyclical_overrides!O207 = "",
IF(INDEX(F_Inputs_cyclical!$A$1:$BE$243, MATCH('Cyclical_after overrides'!$A207, F_Inputs_cyclical!$A$1:$A$243, 0), MATCH('Cyclical_after overrides'!O$1, F_Inputs_cyclical!$A$1:$BE$1, 0))="", "", INDEX(F_Inputs_cyclical!$A$1:$BE$243, MATCH('Cyclical_after overrides'!$A207, F_Inputs_cyclical!$A$1:$A$243, 0), MATCH('Cyclical_after overrides'!O$1, F_Inputs_cyclical!$A$1:$BE$1, 0))),
Cyclical_overrides!O207)</f>
        <v>0.03</v>
      </c>
      <c r="P207" s="72">
        <f>IF(Cyclical_overrides!P207 = "",
IF(INDEX(F_Inputs_cyclical!$A$1:$BE$243, MATCH('Cyclical_after overrides'!$A207, F_Inputs_cyclical!$A$1:$A$243, 0), MATCH('Cyclical_after overrides'!P$1, F_Inputs_cyclical!$A$1:$BE$1, 0))="", "", INDEX(F_Inputs_cyclical!$A$1:$BE$243, MATCH('Cyclical_after overrides'!$A207, F_Inputs_cyclical!$A$1:$A$243, 0), MATCH('Cyclical_after overrides'!P$1, F_Inputs_cyclical!$A$1:$BE$1, 0))),
Cyclical_overrides!P207)</f>
        <v>0.13200000000000001</v>
      </c>
      <c r="Q207" s="72">
        <f>IF(Cyclical_overrides!Q207 = "",
IF(INDEX(F_Inputs_cyclical!$A$1:$BE$243, MATCH('Cyclical_after overrides'!$A207, F_Inputs_cyclical!$A$1:$A$243, 0), MATCH('Cyclical_after overrides'!Q$1, F_Inputs_cyclical!$A$1:$BE$1, 0))="", "", INDEX(F_Inputs_cyclical!$A$1:$BE$243, MATCH('Cyclical_after overrides'!$A207, F_Inputs_cyclical!$A$1:$A$243, 0), MATCH('Cyclical_after overrides'!Q$1, F_Inputs_cyclical!$A$1:$BE$1, 0))),
Cyclical_overrides!Q207)</f>
        <v>1.2999999999999999E-2</v>
      </c>
      <c r="R207" s="72">
        <f>IF(Cyclical_overrides!R207 = "",
IF(INDEX(F_Inputs_cyclical!$A$1:$BE$243, MATCH('Cyclical_after overrides'!$A207, F_Inputs_cyclical!$A$1:$A$243, 0), MATCH('Cyclical_after overrides'!R$1, F_Inputs_cyclical!$A$1:$BE$1, 0))="", "", INDEX(F_Inputs_cyclical!$A$1:$BE$243, MATCH('Cyclical_after overrides'!$A207, F_Inputs_cyclical!$A$1:$A$243, 0), MATCH('Cyclical_after overrides'!R$1, F_Inputs_cyclical!$A$1:$BE$1, 0))),
Cyclical_overrides!R207)</f>
        <v>3.3000000000000002E-2</v>
      </c>
      <c r="S207" s="72">
        <f>IF(Cyclical_overrides!S207 = "",
IF(INDEX(F_Inputs_cyclical!$A$1:$BE$243, MATCH('Cyclical_after overrides'!$A207, F_Inputs_cyclical!$A$1:$A$243, 0), MATCH('Cyclical_after overrides'!S$1, F_Inputs_cyclical!$A$1:$BE$1, 0))="", "", INDEX(F_Inputs_cyclical!$A$1:$BE$243, MATCH('Cyclical_after overrides'!$A207, F_Inputs_cyclical!$A$1:$A$243, 0), MATCH('Cyclical_after overrides'!S$1, F_Inputs_cyclical!$A$1:$BE$1, 0))),
Cyclical_overrides!S207)</f>
        <v>3.5379999999999998</v>
      </c>
      <c r="T207" s="72">
        <f>IF(Cyclical_overrides!T207 = "",
IF(INDEX(F_Inputs_cyclical!$A$1:$BE$243, MATCH('Cyclical_after overrides'!$A207, F_Inputs_cyclical!$A$1:$A$243, 0), MATCH('Cyclical_after overrides'!T$1, F_Inputs_cyclical!$A$1:$BE$1, 0))="", "", INDEX(F_Inputs_cyclical!$A$1:$BE$243, MATCH('Cyclical_after overrides'!$A207, F_Inputs_cyclical!$A$1:$A$243, 0), MATCH('Cyclical_after overrides'!T$1, F_Inputs_cyclical!$A$1:$BE$1, 0))),
Cyclical_overrides!T207)</f>
        <v>5.6289999999999996</v>
      </c>
      <c r="U207" s="72">
        <f>IF(Cyclical_overrides!U207 = "",
IF(INDEX(F_Inputs_cyclical!$A$1:$BE$243, MATCH('Cyclical_after overrides'!$A207, F_Inputs_cyclical!$A$1:$A$243, 0), MATCH('Cyclical_after overrides'!U$1, F_Inputs_cyclical!$A$1:$BE$1, 0))="", "", INDEX(F_Inputs_cyclical!$A$1:$BE$243, MATCH('Cyclical_after overrides'!$A207, F_Inputs_cyclical!$A$1:$A$243, 0), MATCH('Cyclical_after overrides'!U$1, F_Inputs_cyclical!$A$1:$BE$1, 0))),
Cyclical_overrides!U207)</f>
        <v>7.8659999999999997</v>
      </c>
      <c r="V207" s="72">
        <f>IF(Cyclical_overrides!V207 = "",
IF(INDEX(F_Inputs_cyclical!$A$1:$BE$243, MATCH('Cyclical_after overrides'!$A207, F_Inputs_cyclical!$A$1:$A$243, 0), MATCH('Cyclical_after overrides'!V$1, F_Inputs_cyclical!$A$1:$BE$1, 0))="", "", INDEX(F_Inputs_cyclical!$A$1:$BE$243, MATCH('Cyclical_after overrides'!$A207, F_Inputs_cyclical!$A$1:$A$243, 0), MATCH('Cyclical_after overrides'!V$1, F_Inputs_cyclical!$A$1:$BE$1, 0))),
Cyclical_overrides!V207)</f>
        <v>117.10899999999999</v>
      </c>
      <c r="W207" s="72">
        <f>IF(Cyclical_overrides!W207 = "",
IF(INDEX(F_Inputs_cyclical!$A$1:$BE$243, MATCH('Cyclical_after overrides'!$A207, F_Inputs_cyclical!$A$1:$A$243, 0), MATCH('Cyclical_after overrides'!W$1, F_Inputs_cyclical!$A$1:$BE$1, 0))="", "", INDEX(F_Inputs_cyclical!$A$1:$BE$243, MATCH('Cyclical_after overrides'!$A207, F_Inputs_cyclical!$A$1:$A$243, 0), MATCH('Cyclical_after overrides'!W$1, F_Inputs_cyclical!$A$1:$BE$1, 0))),
Cyclical_overrides!W207)</f>
        <v>151.34100000000001</v>
      </c>
      <c r="X207" s="72" t="str">
        <f>IF(Cyclical_overrides!X207 = "",
IF(INDEX(F_Inputs_cyclical!$A$1:$BE$243, MATCH('Cyclical_after overrides'!$A207, F_Inputs_cyclical!$A$1:$A$243, 0), MATCH('Cyclical_after overrides'!X$1, F_Inputs_cyclical!$A$1:$BE$1, 0))="", "", INDEX(F_Inputs_cyclical!$A$1:$BE$243, MATCH('Cyclical_after overrides'!$A207, F_Inputs_cyclical!$A$1:$A$243, 0), MATCH('Cyclical_after overrides'!X$1, F_Inputs_cyclical!$A$1:$BE$1, 0))),
Cyclical_overrides!X207)</f>
        <v/>
      </c>
      <c r="Y207" s="72" t="str">
        <f>IF(Cyclical_overrides!Y207 = "",
IF(INDEX(F_Inputs_cyclical!$A$1:$BE$243, MATCH('Cyclical_after overrides'!$A207, F_Inputs_cyclical!$A$1:$A$243, 0), MATCH('Cyclical_after overrides'!Y$1, F_Inputs_cyclical!$A$1:$BE$1, 0))="", "", INDEX(F_Inputs_cyclical!$A$1:$BE$243, MATCH('Cyclical_after overrides'!$A207, F_Inputs_cyclical!$A$1:$A$243, 0), MATCH('Cyclical_after overrides'!Y$1, F_Inputs_cyclical!$A$1:$BE$1, 0))),
Cyclical_overrides!Y207)</f>
        <v/>
      </c>
      <c r="Z207" s="72" t="str">
        <f>IF(Cyclical_overrides!Z207 = "",
IF(INDEX(F_Inputs_cyclical!$A$1:$BE$243, MATCH('Cyclical_after overrides'!$A207, F_Inputs_cyclical!$A$1:$A$243, 0), MATCH('Cyclical_after overrides'!Z$1, F_Inputs_cyclical!$A$1:$BE$1, 0))="", "", INDEX(F_Inputs_cyclical!$A$1:$BE$243, MATCH('Cyclical_after overrides'!$A207, F_Inputs_cyclical!$A$1:$A$243, 0), MATCH('Cyclical_after overrides'!Z$1, F_Inputs_cyclical!$A$1:$BE$1, 0))),
Cyclical_overrides!Z207)</f>
        <v/>
      </c>
      <c r="AA207" s="72" t="str">
        <f>IF(Cyclical_overrides!AA207 = "",
IF(INDEX(F_Inputs_cyclical!$A$1:$BE$243, MATCH('Cyclical_after overrides'!$A207, F_Inputs_cyclical!$A$1:$A$243, 0), MATCH('Cyclical_after overrides'!AA$1, F_Inputs_cyclical!$A$1:$BE$1, 0))="", "", INDEX(F_Inputs_cyclical!$A$1:$BE$243, MATCH('Cyclical_after overrides'!$A207, F_Inputs_cyclical!$A$1:$A$243, 0), MATCH('Cyclical_after overrides'!AA$1, F_Inputs_cyclical!$A$1:$BE$1, 0))),
Cyclical_overrides!AA207)</f>
        <v/>
      </c>
      <c r="AB207" s="72" t="str">
        <f>IF(Cyclical_overrides!AB207 = "",
IF(INDEX(F_Inputs_cyclical!$A$1:$BE$243, MATCH('Cyclical_after overrides'!$A207, F_Inputs_cyclical!$A$1:$A$243, 0), MATCH('Cyclical_after overrides'!AB$1, F_Inputs_cyclical!$A$1:$BE$1, 0))="", "", INDEX(F_Inputs_cyclical!$A$1:$BE$243, MATCH('Cyclical_after overrides'!$A207, F_Inputs_cyclical!$A$1:$A$243, 0), MATCH('Cyclical_after overrides'!AB$1, F_Inputs_cyclical!$A$1:$BE$1, 0))),
Cyclical_overrides!AB207)</f>
        <v/>
      </c>
      <c r="AC207" s="72" t="str">
        <f>IF(Cyclical_overrides!AC207 = "",
IF(INDEX(F_Inputs_cyclical!$A$1:$BE$243, MATCH('Cyclical_after overrides'!$A207, F_Inputs_cyclical!$A$1:$A$243, 0), MATCH('Cyclical_after overrides'!AC$1, F_Inputs_cyclical!$A$1:$BE$1, 0))="", "", INDEX(F_Inputs_cyclical!$A$1:$BE$243, MATCH('Cyclical_after overrides'!$A207, F_Inputs_cyclical!$A$1:$A$243, 0), MATCH('Cyclical_after overrides'!AC$1, F_Inputs_cyclical!$A$1:$BE$1, 0))),
Cyclical_overrides!AC207)</f>
        <v/>
      </c>
      <c r="AD207" s="72" t="str">
        <f>IF(Cyclical_overrides!AD207 = "",
IF(INDEX(F_Inputs_cyclical!$A$1:$BE$243, MATCH('Cyclical_after overrides'!$A207, F_Inputs_cyclical!$A$1:$A$243, 0), MATCH('Cyclical_after overrides'!AD$1, F_Inputs_cyclical!$A$1:$BE$1, 0))="", "", INDEX(F_Inputs_cyclical!$A$1:$BE$243, MATCH('Cyclical_after overrides'!$A207, F_Inputs_cyclical!$A$1:$A$243, 0), MATCH('Cyclical_after overrides'!AD$1, F_Inputs_cyclical!$A$1:$BE$1, 0))),
Cyclical_overrides!AD207)</f>
        <v/>
      </c>
      <c r="AE207" s="72" t="str">
        <f>IF(Cyclical_overrides!AE207 = "",
IF(INDEX(F_Inputs_cyclical!$A$1:$BE$243, MATCH('Cyclical_after overrides'!$A207, F_Inputs_cyclical!$A$1:$A$243, 0), MATCH('Cyclical_after overrides'!AE$1, F_Inputs_cyclical!$A$1:$BE$1, 0))="", "", INDEX(F_Inputs_cyclical!$A$1:$BE$243, MATCH('Cyclical_after overrides'!$A207, F_Inputs_cyclical!$A$1:$A$243, 0), MATCH('Cyclical_after overrides'!AE$1, F_Inputs_cyclical!$A$1:$BE$1, 0))),
Cyclical_overrides!AE207)</f>
        <v/>
      </c>
      <c r="AF207" s="72" t="str">
        <f>IF(Cyclical_overrides!AF207 = "",
IF(INDEX(F_Inputs_cyclical!$A$1:$BE$243, MATCH('Cyclical_after overrides'!$A207, F_Inputs_cyclical!$A$1:$A$243, 0), MATCH('Cyclical_after overrides'!AF$1, F_Inputs_cyclical!$A$1:$BE$1, 0))="", "", INDEX(F_Inputs_cyclical!$A$1:$BE$243, MATCH('Cyclical_after overrides'!$A207, F_Inputs_cyclical!$A$1:$A$243, 0), MATCH('Cyclical_after overrides'!AF$1, F_Inputs_cyclical!$A$1:$BE$1, 0))),
Cyclical_overrides!AF207)</f>
        <v/>
      </c>
      <c r="AG207" s="72" t="str">
        <f>IF(Cyclical_overrides!AG207 = "",
IF(INDEX(F_Inputs_cyclical!$A$1:$BE$243, MATCH('Cyclical_after overrides'!$A207, F_Inputs_cyclical!$A$1:$A$243, 0), MATCH('Cyclical_after overrides'!AG$1, F_Inputs_cyclical!$A$1:$BE$1, 0))="", "", INDEX(F_Inputs_cyclical!$A$1:$BE$243, MATCH('Cyclical_after overrides'!$A207, F_Inputs_cyclical!$A$1:$A$243, 0), MATCH('Cyclical_after overrides'!AG$1, F_Inputs_cyclical!$A$1:$BE$1, 0))),
Cyclical_overrides!AG207)</f>
        <v/>
      </c>
      <c r="AH207" s="72" t="str">
        <f>IF(Cyclical_overrides!AH207 = "",
IF(INDEX(F_Inputs_cyclical!$A$1:$BE$243, MATCH('Cyclical_after overrides'!$A207, F_Inputs_cyclical!$A$1:$A$243, 0), MATCH('Cyclical_after overrides'!AH$1, F_Inputs_cyclical!$A$1:$BE$1, 0))="", "", INDEX(F_Inputs_cyclical!$A$1:$BE$243, MATCH('Cyclical_after overrides'!$A207, F_Inputs_cyclical!$A$1:$A$243, 0), MATCH('Cyclical_after overrides'!AH$1, F_Inputs_cyclical!$A$1:$BE$1, 0))),
Cyclical_overrides!AH207)</f>
        <v/>
      </c>
      <c r="AI207" s="72" t="str">
        <f>IF(Cyclical_overrides!AI207 = "",
IF(INDEX(F_Inputs_cyclical!$A$1:$BE$243, MATCH('Cyclical_after overrides'!$A207, F_Inputs_cyclical!$A$1:$A$243, 0), MATCH('Cyclical_after overrides'!AI$1, F_Inputs_cyclical!$A$1:$BE$1, 0))="", "", INDEX(F_Inputs_cyclical!$A$1:$BE$243, MATCH('Cyclical_after overrides'!$A207, F_Inputs_cyclical!$A$1:$A$243, 0), MATCH('Cyclical_after overrides'!AI$1, F_Inputs_cyclical!$A$1:$BE$1, 0))),
Cyclical_overrides!AI207)</f>
        <v/>
      </c>
      <c r="AJ207" s="72" t="str">
        <f>IF(Cyclical_overrides!AJ207 = "",
IF(INDEX(F_Inputs_cyclical!$A$1:$BE$243, MATCH('Cyclical_after overrides'!$A207, F_Inputs_cyclical!$A$1:$A$243, 0), MATCH('Cyclical_after overrides'!AJ$1, F_Inputs_cyclical!$A$1:$BE$1, 0))="", "", INDEX(F_Inputs_cyclical!$A$1:$BE$243, MATCH('Cyclical_after overrides'!$A207, F_Inputs_cyclical!$A$1:$A$243, 0), MATCH('Cyclical_after overrides'!AJ$1, F_Inputs_cyclical!$A$1:$BE$1, 0))),
Cyclical_overrides!AJ207)</f>
        <v/>
      </c>
      <c r="AK207" s="72" t="str">
        <f>IF(Cyclical_overrides!AK207 = "",
IF(INDEX(F_Inputs_cyclical!$A$1:$BE$243, MATCH('Cyclical_after overrides'!$A207, F_Inputs_cyclical!$A$1:$A$243, 0), MATCH('Cyclical_after overrides'!AK$1, F_Inputs_cyclical!$A$1:$BE$1, 0))="", "", INDEX(F_Inputs_cyclical!$A$1:$BE$243, MATCH('Cyclical_after overrides'!$A207, F_Inputs_cyclical!$A$1:$A$243, 0), MATCH('Cyclical_after overrides'!AK$1, F_Inputs_cyclical!$A$1:$BE$1, 0))),
Cyclical_overrides!AK207)</f>
        <v/>
      </c>
      <c r="AL207" s="72" t="str">
        <f>IF(Cyclical_overrides!AL207 = "",
IF(INDEX(F_Inputs_cyclical!$A$1:$BE$243, MATCH('Cyclical_after overrides'!$A207, F_Inputs_cyclical!$A$1:$A$243, 0), MATCH('Cyclical_after overrides'!AL$1, F_Inputs_cyclical!$A$1:$BE$1, 0))="", "", INDEX(F_Inputs_cyclical!$A$1:$BE$243, MATCH('Cyclical_after overrides'!$A207, F_Inputs_cyclical!$A$1:$A$243, 0), MATCH('Cyclical_after overrides'!AL$1, F_Inputs_cyclical!$A$1:$BE$1, 0))),
Cyclical_overrides!AL207)</f>
        <v/>
      </c>
      <c r="AM207" s="72">
        <f>IF(Cyclical_overrides!AM207 = "",
IF(INDEX(F_Inputs_cyclical!$A$1:$BE$243, MATCH('Cyclical_after overrides'!$A207, F_Inputs_cyclical!$A$1:$A$243, 0), MATCH('Cyclical_after overrides'!AM$1, F_Inputs_cyclical!$A$1:$BE$1, 0))="", "", INDEX(F_Inputs_cyclical!$A$1:$BE$243, MATCH('Cyclical_after overrides'!$A207, F_Inputs_cyclical!$A$1:$A$243, 0), MATCH('Cyclical_after overrides'!AM$1, F_Inputs_cyclical!$A$1:$BE$1, 0))),
Cyclical_overrides!AM207)</f>
        <v>3.145</v>
      </c>
      <c r="AN207" s="72">
        <f>IF(Cyclical_overrides!AN207 = "",
IF(INDEX(F_Inputs_cyclical!$A$1:$BE$243, MATCH('Cyclical_after overrides'!$A207, F_Inputs_cyclical!$A$1:$A$243, 0), MATCH('Cyclical_after overrides'!AN$1, F_Inputs_cyclical!$A$1:$BE$1, 0))="", "", INDEX(F_Inputs_cyclical!$A$1:$BE$243, MATCH('Cyclical_after overrides'!$A207, F_Inputs_cyclical!$A$1:$A$243, 0), MATCH('Cyclical_after overrides'!AN$1, F_Inputs_cyclical!$A$1:$BE$1, 0))),
Cyclical_overrides!AN207)</f>
        <v>7.8659999999999997</v>
      </c>
      <c r="AO207" s="72" t="str">
        <f>IF(Cyclical_overrides!AO207 = "",
IF(INDEX(F_Inputs_cyclical!$A$1:$BE$243, MATCH('Cyclical_after overrides'!$A207, F_Inputs_cyclical!$A$1:$A$243, 0), MATCH('Cyclical_after overrides'!AO$1, F_Inputs_cyclical!$A$1:$BE$1, 0))="", "", INDEX(F_Inputs_cyclical!$A$1:$BE$243, MATCH('Cyclical_after overrides'!$A207, F_Inputs_cyclical!$A$1:$A$243, 0), MATCH('Cyclical_after overrides'!AO$1, F_Inputs_cyclical!$A$1:$BE$1, 0))),
Cyclical_overrides!AO207)</f>
        <v/>
      </c>
      <c r="AP207" s="72" t="str">
        <f>IF(Cyclical_overrides!AP207 = "",
IF(INDEX(F_Inputs_cyclical!$A$1:$BE$243, MATCH('Cyclical_after overrides'!$A207, F_Inputs_cyclical!$A$1:$A$243, 0), MATCH('Cyclical_after overrides'!AP$1, F_Inputs_cyclical!$A$1:$BE$1, 0))="", "", INDEX(F_Inputs_cyclical!$A$1:$BE$243, MATCH('Cyclical_after overrides'!$A207, F_Inputs_cyclical!$A$1:$A$243, 0), MATCH('Cyclical_after overrides'!AP$1, F_Inputs_cyclical!$A$1:$BE$1, 0))),
Cyclical_overrides!AP207)</f>
        <v/>
      </c>
      <c r="AQ207" s="72">
        <f>IF(Cyclical_overrides!AQ207 = "",
IF(INDEX(F_Inputs_cyclical!$A$1:$BE$243, MATCH('Cyclical_after overrides'!$A207, F_Inputs_cyclical!$A$1:$A$243, 0), MATCH('Cyclical_after overrides'!AQ$1, F_Inputs_cyclical!$A$1:$BE$1, 0))="", "", INDEX(F_Inputs_cyclical!$A$1:$BE$243, MATCH('Cyclical_after overrides'!$A207, F_Inputs_cyclical!$A$1:$A$243, 0), MATCH('Cyclical_after overrides'!AQ$1, F_Inputs_cyclical!$A$1:$BE$1, 0))),
Cyclical_overrides!AQ207)</f>
        <v>4.5999999999999999E-2</v>
      </c>
      <c r="AR207" s="72">
        <f>IF(Cyclical_overrides!AR207 = "",
IF(INDEX(F_Inputs_cyclical!$A$1:$BE$243, MATCH('Cyclical_after overrides'!$A207, F_Inputs_cyclical!$A$1:$A$243, 0), MATCH('Cyclical_after overrides'!AR$1, F_Inputs_cyclical!$A$1:$BE$1, 0))="", "", INDEX(F_Inputs_cyclical!$A$1:$BE$243, MATCH('Cyclical_after overrides'!$A207, F_Inputs_cyclical!$A$1:$A$243, 0), MATCH('Cyclical_after overrides'!AR$1, F_Inputs_cyclical!$A$1:$BE$1, 0))),
Cyclical_overrides!AR207)</f>
        <v>0.16200000000000001</v>
      </c>
      <c r="AS207" s="72">
        <f>IF(Cyclical_overrides!AS207 = "",
IF(INDEX(F_Inputs_cyclical!$A$1:$BE$243, MATCH('Cyclical_after overrides'!$A207, F_Inputs_cyclical!$A$1:$A$243, 0), MATCH('Cyclical_after overrides'!AS$1, F_Inputs_cyclical!$A$1:$BE$1, 0))="", "", INDEX(F_Inputs_cyclical!$A$1:$BE$243, MATCH('Cyclical_after overrides'!$A207, F_Inputs_cyclical!$A$1:$A$243, 0), MATCH('Cyclical_after overrides'!AS$1, F_Inputs_cyclical!$A$1:$BE$1, 0))),
Cyclical_overrides!AS207)</f>
        <v>-0.26900000000000002</v>
      </c>
      <c r="AT207" s="72">
        <f>IF(Cyclical_overrides!AT207 = "",
IF(INDEX(F_Inputs_cyclical!$A$1:$BE$243, MATCH('Cyclical_after overrides'!$A207, F_Inputs_cyclical!$A$1:$A$243, 0), MATCH('Cyclical_after overrides'!AT$1, F_Inputs_cyclical!$A$1:$BE$1, 0))="", "", INDEX(F_Inputs_cyclical!$A$1:$BE$243, MATCH('Cyclical_after overrides'!$A207, F_Inputs_cyclical!$A$1:$A$243, 0), MATCH('Cyclical_after overrides'!AT$1, F_Inputs_cyclical!$A$1:$BE$1, 0))),
Cyclical_overrides!AT207)</f>
        <v>0</v>
      </c>
      <c r="AU207" s="72">
        <f>IF(Cyclical_overrides!AU207 = "",
IF(INDEX(F_Inputs_cyclical!$A$1:$BE$243, MATCH('Cyclical_after overrides'!$A207, F_Inputs_cyclical!$A$1:$A$243, 0), MATCH('Cyclical_after overrides'!AU$1, F_Inputs_cyclical!$A$1:$BE$1, 0))="", "", INDEX(F_Inputs_cyclical!$A$1:$BE$243, MATCH('Cyclical_after overrides'!$A207, F_Inputs_cyclical!$A$1:$A$243, 0), MATCH('Cyclical_after overrides'!AU$1, F_Inputs_cyclical!$A$1:$BE$1, 0))),
Cyclical_overrides!AU207)</f>
        <v>0.433</v>
      </c>
      <c r="AV207" s="72" t="str">
        <f>IF(Cyclical_overrides!AV207 = "",
IF(INDEX(F_Inputs_cyclical!$A$1:$BE$243, MATCH('Cyclical_after overrides'!$A207, F_Inputs_cyclical!$A$1:$A$243, 0), MATCH('Cyclical_after overrides'!AV$1, F_Inputs_cyclical!$A$1:$BE$1, 0))="", "", INDEX(F_Inputs_cyclical!$A$1:$BE$243, MATCH('Cyclical_after overrides'!$A207, F_Inputs_cyclical!$A$1:$A$243, 0), MATCH('Cyclical_after overrides'!AV$1, F_Inputs_cyclical!$A$1:$BE$1, 0))),
Cyclical_overrides!AV207)</f>
        <v/>
      </c>
      <c r="AW207" s="72">
        <f>IF(Cyclical_overrides!AW207 = "",
IF(INDEX(F_Inputs_cyclical!$A$1:$BE$243, MATCH('Cyclical_after overrides'!$A207, F_Inputs_cyclical!$A$1:$A$243, 0), MATCH('Cyclical_after overrides'!AW$1, F_Inputs_cyclical!$A$1:$BE$1, 0))="", "", INDEX(F_Inputs_cyclical!$A$1:$BE$243, MATCH('Cyclical_after overrides'!$A207, F_Inputs_cyclical!$A$1:$A$243, 0), MATCH('Cyclical_after overrides'!AW$1, F_Inputs_cyclical!$A$1:$BE$1, 0))),
Cyclical_overrides!AW207)</f>
        <v>1.1560444722831191</v>
      </c>
      <c r="AX207" s="72">
        <f>IF(Cyclical_overrides!AX207 = "",
IF(INDEX(F_Inputs_cyclical!$A$1:$BE$243, MATCH('Cyclical_after overrides'!$A207, F_Inputs_cyclical!$A$1:$A$243, 0), MATCH('Cyclical_after overrides'!AX$1, F_Inputs_cyclical!$A$1:$BE$1, 0))="", "", INDEX(F_Inputs_cyclical!$A$1:$BE$243, MATCH('Cyclical_after overrides'!$A207, F_Inputs_cyclical!$A$1:$A$243, 0), MATCH('Cyclical_after overrides'!AX$1, F_Inputs_cyclical!$A$1:$BE$1, 0))),
Cyclical_overrides!AX207)</f>
        <v>20.759240544802783</v>
      </c>
      <c r="AY207" s="72">
        <f>IF(Cyclical_overrides!AY207 = "",
IF(INDEX(F_Inputs_cyclical!$A$1:$BE$243, MATCH('Cyclical_after overrides'!$A207, F_Inputs_cyclical!$A$1:$A$243, 0), MATCH('Cyclical_after overrides'!AY$1, F_Inputs_cyclical!$A$1:$BE$1, 0))="", "", INDEX(F_Inputs_cyclical!$A$1:$BE$243, MATCH('Cyclical_after overrides'!$A207, F_Inputs_cyclical!$A$1:$A$243, 0), MATCH('Cyclical_after overrides'!AY$1, F_Inputs_cyclical!$A$1:$BE$1, 0))),
Cyclical_overrides!AY207)</f>
        <v>144.36983759598044</v>
      </c>
      <c r="AZ207" s="72">
        <f>IF(Cyclical_overrides!AZ207 = "",
IF(INDEX(F_Inputs_cyclical!$A$1:$BE$243, MATCH('Cyclical_after overrides'!$A207, F_Inputs_cyclical!$A$1:$A$243, 0), MATCH('Cyclical_after overrides'!AZ$1, F_Inputs_cyclical!$A$1:$BE$1, 0))="", "", INDEX(F_Inputs_cyclical!$A$1:$BE$243, MATCH('Cyclical_after overrides'!$A207, F_Inputs_cyclical!$A$1:$A$243, 0), MATCH('Cyclical_after overrides'!AZ$1, F_Inputs_cyclical!$A$1:$BE$1, 0))),
Cyclical_overrides!AZ207)</f>
        <v>1.6079787401362216</v>
      </c>
      <c r="BA207" s="72">
        <f>IF(Cyclical_overrides!BA207 = "",
IF(INDEX(F_Inputs_cyclical!$A$1:$BE$243, MATCH('Cyclical_after overrides'!$A207, F_Inputs_cyclical!$A$1:$A$243, 0), MATCH('Cyclical_after overrides'!BA$1, F_Inputs_cyclical!$A$1:$BE$1, 0))="", "", INDEX(F_Inputs_cyclical!$A$1:$BE$243, MATCH('Cyclical_after overrides'!$A207, F_Inputs_cyclical!$A$1:$A$243, 0), MATCH('Cyclical_after overrides'!BA$1, F_Inputs_cyclical!$A$1:$BE$1, 0))),
Cyclical_overrides!BA207)</f>
        <v>9.5827165802579692</v>
      </c>
      <c r="BB207" s="72">
        <f>IF(Cyclical_overrides!BB207 = "",
IF(INDEX(F_Inputs_cyclical!$A$1:$BE$243, MATCH('Cyclical_after overrides'!$A207, F_Inputs_cyclical!$A$1:$A$243, 0), MATCH('Cyclical_after overrides'!BB$1, F_Inputs_cyclical!$A$1:$BE$1, 0))="", "", INDEX(F_Inputs_cyclical!$A$1:$BE$243, MATCH('Cyclical_after overrides'!$A207, F_Inputs_cyclical!$A$1:$A$243, 0), MATCH('Cyclical_after overrides'!BB$1, F_Inputs_cyclical!$A$1:$BE$1, 0))),
Cyclical_overrides!BB207)</f>
        <v>8.5693144429806392</v>
      </c>
      <c r="BC207" s="72">
        <f>IF(Cyclical_overrides!BC207 = "",
IF(INDEX(F_Inputs_cyclical!$A$1:$BE$243, MATCH('Cyclical_after overrides'!$A207, F_Inputs_cyclical!$A$1:$A$243, 0), MATCH('Cyclical_after overrides'!BC$1, F_Inputs_cyclical!$A$1:$BE$1, 0))="", "", INDEX(F_Inputs_cyclical!$A$1:$BE$243, MATCH('Cyclical_after overrides'!$A207, F_Inputs_cyclical!$A$1:$A$243, 0), MATCH('Cyclical_after overrides'!BC$1, F_Inputs_cyclical!$A$1:$BE$1, 0))),
Cyclical_overrides!BC207)</f>
        <v>14.139104377933457</v>
      </c>
      <c r="BD207" s="72">
        <f>IF(Cyclical_overrides!BD207 = "",
IF(INDEX(F_Inputs_cyclical!$A$1:$BE$243, MATCH('Cyclical_after overrides'!$A207, F_Inputs_cyclical!$A$1:$A$243, 0), MATCH('Cyclical_after overrides'!BD$1, F_Inputs_cyclical!$A$1:$BE$1, 0))="", "", INDEX(F_Inputs_cyclical!$A$1:$BE$243, MATCH('Cyclical_after overrides'!$A207, F_Inputs_cyclical!$A$1:$A$243, 0), MATCH('Cyclical_after overrides'!BD$1, F_Inputs_cyclical!$A$1:$BE$1, 0))),
Cyclical_overrides!BD207)</f>
        <v>52.284000000000006</v>
      </c>
      <c r="BE207" s="194"/>
    </row>
    <row r="208" spans="1:57" x14ac:dyDescent="0.4">
      <c r="A208" s="63" t="str">
        <f t="shared" si="3"/>
        <v>SES20</v>
      </c>
      <c r="B208" s="63" t="s">
        <v>469</v>
      </c>
      <c r="C208" s="63" t="s">
        <v>255</v>
      </c>
      <c r="D208" s="72">
        <f>IF(Cyclical_overrides!D208 = "",
IF(INDEX(F_Inputs_cyclical!$A$1:$BE$243, MATCH('Cyclical_after overrides'!$A208, F_Inputs_cyclical!$A$1:$A$243, 0), MATCH('Cyclical_after overrides'!D$1, F_Inputs_cyclical!$A$1:$BE$1, 0))="", "", INDEX(F_Inputs_cyclical!$A$1:$BE$243, MATCH('Cyclical_after overrides'!$A208, F_Inputs_cyclical!$A$1:$A$243, 0), MATCH('Cyclical_after overrides'!D$1, F_Inputs_cyclical!$A$1:$BE$1, 0))),
Cyclical_overrides!D208)</f>
        <v>2.512</v>
      </c>
      <c r="E208" s="72">
        <f>IF(Cyclical_overrides!E208 = "",
IF(INDEX(F_Inputs_cyclical!$A$1:$BE$243, MATCH('Cyclical_after overrides'!$A208, F_Inputs_cyclical!$A$1:$A$243, 0), MATCH('Cyclical_after overrides'!E$1, F_Inputs_cyclical!$A$1:$BE$1, 0))="", "", INDEX(F_Inputs_cyclical!$A$1:$BE$243, MATCH('Cyclical_after overrides'!$A208, F_Inputs_cyclical!$A$1:$A$243, 0), MATCH('Cyclical_after overrides'!E$1, F_Inputs_cyclical!$A$1:$BE$1, 0))),
Cyclical_overrides!E208)</f>
        <v>0.29499999999999998</v>
      </c>
      <c r="F208" s="72">
        <f>IF(Cyclical_overrides!F208 = "",
IF(INDEX(F_Inputs_cyclical!$A$1:$BE$243, MATCH('Cyclical_after overrides'!$A208, F_Inputs_cyclical!$A$1:$A$243, 0), MATCH('Cyclical_after overrides'!F$1, F_Inputs_cyclical!$A$1:$BE$1, 0))="", "", INDEX(F_Inputs_cyclical!$A$1:$BE$243, MATCH('Cyclical_after overrides'!$A208, F_Inputs_cyclical!$A$1:$A$243, 0), MATCH('Cyclical_after overrides'!F$1, F_Inputs_cyclical!$A$1:$BE$1, 0))),
Cyclical_overrides!F208)</f>
        <v>1.5409999999999999</v>
      </c>
      <c r="G208" s="72">
        <f>IF(Cyclical_overrides!G208 = "",
IF(INDEX(F_Inputs_cyclical!$A$1:$BE$243, MATCH('Cyclical_after overrides'!$A208, F_Inputs_cyclical!$A$1:$A$243, 0), MATCH('Cyclical_after overrides'!G$1, F_Inputs_cyclical!$A$1:$BE$1, 0))="", "", INDEX(F_Inputs_cyclical!$A$1:$BE$243, MATCH('Cyclical_after overrides'!$A208, F_Inputs_cyclical!$A$1:$A$243, 0), MATCH('Cyclical_after overrides'!G$1, F_Inputs_cyclical!$A$1:$BE$1, 0))),
Cyclical_overrides!G208)</f>
        <v>0.317</v>
      </c>
      <c r="H208" s="72" t="str">
        <f>IF(Cyclical_overrides!H208 = "",
IF(INDEX(F_Inputs_cyclical!$A$1:$BE$243, MATCH('Cyclical_after overrides'!$A208, F_Inputs_cyclical!$A$1:$A$243, 0), MATCH('Cyclical_after overrides'!H$1, F_Inputs_cyclical!$A$1:$BE$1, 0))="", "", INDEX(F_Inputs_cyclical!$A$1:$BE$243, MATCH('Cyclical_after overrides'!$A208, F_Inputs_cyclical!$A$1:$A$243, 0), MATCH('Cyclical_after overrides'!H$1, F_Inputs_cyclical!$A$1:$BE$1, 0))),
Cyclical_overrides!H208)</f>
        <v/>
      </c>
      <c r="I208" s="72">
        <f>IF(Cyclical_overrides!I208 = "",
IF(INDEX(F_Inputs_cyclical!$A$1:$BE$243, MATCH('Cyclical_after overrides'!$A208, F_Inputs_cyclical!$A$1:$A$243, 0), MATCH('Cyclical_after overrides'!I$1, F_Inputs_cyclical!$A$1:$BE$1, 0))="", "", INDEX(F_Inputs_cyclical!$A$1:$BE$243, MATCH('Cyclical_after overrides'!$A208, F_Inputs_cyclical!$A$1:$A$243, 0), MATCH('Cyclical_after overrides'!I$1, F_Inputs_cyclical!$A$1:$BE$1, 0))),
Cyclical_overrides!I208)</f>
        <v>0</v>
      </c>
      <c r="J208" s="72">
        <f>IF(Cyclical_overrides!J208 = "",
IF(INDEX(F_Inputs_cyclical!$A$1:$BE$243, MATCH('Cyclical_after overrides'!$A208, F_Inputs_cyclical!$A$1:$A$243, 0), MATCH('Cyclical_after overrides'!J$1, F_Inputs_cyclical!$A$1:$BE$1, 0))="", "", INDEX(F_Inputs_cyclical!$A$1:$BE$243, MATCH('Cyclical_after overrides'!$A208, F_Inputs_cyclical!$A$1:$A$243, 0), MATCH('Cyclical_after overrides'!J$1, F_Inputs_cyclical!$A$1:$BE$1, 0))),
Cyclical_overrides!J208)</f>
        <v>8.24</v>
      </c>
      <c r="K208" s="72">
        <f>IF(Cyclical_overrides!K208 = "",
IF(INDEX(F_Inputs_cyclical!$A$1:$BE$243, MATCH('Cyclical_after overrides'!$A208, F_Inputs_cyclical!$A$1:$A$243, 0), MATCH('Cyclical_after overrides'!K$1, F_Inputs_cyclical!$A$1:$BE$1, 0))="", "", INDEX(F_Inputs_cyclical!$A$1:$BE$243, MATCH('Cyclical_after overrides'!$A208, F_Inputs_cyclical!$A$1:$A$243, 0), MATCH('Cyclical_after overrides'!K$1, F_Inputs_cyclical!$A$1:$BE$1, 0))),
Cyclical_overrides!K208)</f>
        <v>0.11799999999999999</v>
      </c>
      <c r="L208" s="72" t="str">
        <f>IF(Cyclical_overrides!L208 = "",
IF(INDEX(F_Inputs_cyclical!$A$1:$BE$243, MATCH('Cyclical_after overrides'!$A208, F_Inputs_cyclical!$A$1:$A$243, 0), MATCH('Cyclical_after overrides'!L$1, F_Inputs_cyclical!$A$1:$BE$1, 0))="", "", INDEX(F_Inputs_cyclical!$A$1:$BE$243, MATCH('Cyclical_after overrides'!$A208, F_Inputs_cyclical!$A$1:$A$243, 0), MATCH('Cyclical_after overrides'!L$1, F_Inputs_cyclical!$A$1:$BE$1, 0))),
Cyclical_overrides!L208)</f>
        <v/>
      </c>
      <c r="M208" s="72" t="str">
        <f>IF(Cyclical_overrides!M208 = "",
IF(INDEX(F_Inputs_cyclical!$A$1:$BE$243, MATCH('Cyclical_after overrides'!$A208, F_Inputs_cyclical!$A$1:$A$243, 0), MATCH('Cyclical_after overrides'!M$1, F_Inputs_cyclical!$A$1:$BE$1, 0))="", "", INDEX(F_Inputs_cyclical!$A$1:$BE$243, MATCH('Cyclical_after overrides'!$A208, F_Inputs_cyclical!$A$1:$A$243, 0), MATCH('Cyclical_after overrides'!M$1, F_Inputs_cyclical!$A$1:$BE$1, 0))),
Cyclical_overrides!M208)</f>
        <v/>
      </c>
      <c r="N208" s="72" t="str">
        <f>IF(Cyclical_overrides!N208 = "",
IF(INDEX(F_Inputs_cyclical!$A$1:$BE$243, MATCH('Cyclical_after overrides'!$A208, F_Inputs_cyclical!$A$1:$A$243, 0), MATCH('Cyclical_after overrides'!N$1, F_Inputs_cyclical!$A$1:$BE$1, 0))="", "", INDEX(F_Inputs_cyclical!$A$1:$BE$243, MATCH('Cyclical_after overrides'!$A208, F_Inputs_cyclical!$A$1:$A$243, 0), MATCH('Cyclical_after overrides'!N$1, F_Inputs_cyclical!$A$1:$BE$1, 0))),
Cyclical_overrides!N208)</f>
        <v/>
      </c>
      <c r="O208" s="72">
        <f>IF(Cyclical_overrides!O208 = "",
IF(INDEX(F_Inputs_cyclical!$A$1:$BE$243, MATCH('Cyclical_after overrides'!$A208, F_Inputs_cyclical!$A$1:$A$243, 0), MATCH('Cyclical_after overrides'!O$1, F_Inputs_cyclical!$A$1:$BE$1, 0))="", "", INDEX(F_Inputs_cyclical!$A$1:$BE$243, MATCH('Cyclical_after overrides'!$A208, F_Inputs_cyclical!$A$1:$A$243, 0), MATCH('Cyclical_after overrides'!O$1, F_Inputs_cyclical!$A$1:$BE$1, 0))),
Cyclical_overrides!O208)</f>
        <v>1.4999999999999999E-2</v>
      </c>
      <c r="P208" s="72">
        <f>IF(Cyclical_overrides!P208 = "",
IF(INDEX(F_Inputs_cyclical!$A$1:$BE$243, MATCH('Cyclical_after overrides'!$A208, F_Inputs_cyclical!$A$1:$A$243, 0), MATCH('Cyclical_after overrides'!P$1, F_Inputs_cyclical!$A$1:$BE$1, 0))="", "", INDEX(F_Inputs_cyclical!$A$1:$BE$243, MATCH('Cyclical_after overrides'!$A208, F_Inputs_cyclical!$A$1:$A$243, 0), MATCH('Cyclical_after overrides'!P$1, F_Inputs_cyclical!$A$1:$BE$1, 0))),
Cyclical_overrides!P208)</f>
        <v>0.14699999999999999</v>
      </c>
      <c r="Q208" s="72">
        <f>IF(Cyclical_overrides!Q208 = "",
IF(INDEX(F_Inputs_cyclical!$A$1:$BE$243, MATCH('Cyclical_after overrides'!$A208, F_Inputs_cyclical!$A$1:$A$243, 0), MATCH('Cyclical_after overrides'!Q$1, F_Inputs_cyclical!$A$1:$BE$1, 0))="", "", INDEX(F_Inputs_cyclical!$A$1:$BE$243, MATCH('Cyclical_after overrides'!$A208, F_Inputs_cyclical!$A$1:$A$243, 0), MATCH('Cyclical_after overrides'!Q$1, F_Inputs_cyclical!$A$1:$BE$1, 0))),
Cyclical_overrides!Q208)</f>
        <v>1.7000000000000001E-2</v>
      </c>
      <c r="R208" s="72">
        <f>IF(Cyclical_overrides!R208 = "",
IF(INDEX(F_Inputs_cyclical!$A$1:$BE$243, MATCH('Cyclical_after overrides'!$A208, F_Inputs_cyclical!$A$1:$A$243, 0), MATCH('Cyclical_after overrides'!R$1, F_Inputs_cyclical!$A$1:$BE$1, 0))="", "", INDEX(F_Inputs_cyclical!$A$1:$BE$243, MATCH('Cyclical_after overrides'!$A208, F_Inputs_cyclical!$A$1:$A$243, 0), MATCH('Cyclical_after overrides'!R$1, F_Inputs_cyclical!$A$1:$BE$1, 0))),
Cyclical_overrides!R208)</f>
        <v>6.0000000000000001E-3</v>
      </c>
      <c r="S208" s="72">
        <f>IF(Cyclical_overrides!S208 = "",
IF(INDEX(F_Inputs_cyclical!$A$1:$BE$243, MATCH('Cyclical_after overrides'!$A208, F_Inputs_cyclical!$A$1:$A$243, 0), MATCH('Cyclical_after overrides'!S$1, F_Inputs_cyclical!$A$1:$BE$1, 0))="", "", INDEX(F_Inputs_cyclical!$A$1:$BE$243, MATCH('Cyclical_after overrides'!$A208, F_Inputs_cyclical!$A$1:$A$243, 0), MATCH('Cyclical_after overrides'!S$1, F_Inputs_cyclical!$A$1:$BE$1, 0))),
Cyclical_overrides!S208)</f>
        <v>3.198</v>
      </c>
      <c r="T208" s="72">
        <f>IF(Cyclical_overrides!T208 = "",
IF(INDEX(F_Inputs_cyclical!$A$1:$BE$243, MATCH('Cyclical_after overrides'!$A208, F_Inputs_cyclical!$A$1:$A$243, 0), MATCH('Cyclical_after overrides'!T$1, F_Inputs_cyclical!$A$1:$BE$1, 0))="", "", INDEX(F_Inputs_cyclical!$A$1:$BE$243, MATCH('Cyclical_after overrides'!$A208, F_Inputs_cyclical!$A$1:$A$243, 0), MATCH('Cyclical_after overrides'!T$1, F_Inputs_cyclical!$A$1:$BE$1, 0))),
Cyclical_overrides!T208)</f>
        <v>6.8789999999999996</v>
      </c>
      <c r="U208" s="72">
        <f>IF(Cyclical_overrides!U208 = "",
IF(INDEX(F_Inputs_cyclical!$A$1:$BE$243, MATCH('Cyclical_after overrides'!$A208, F_Inputs_cyclical!$A$1:$A$243, 0), MATCH('Cyclical_after overrides'!U$1, F_Inputs_cyclical!$A$1:$BE$1, 0))="", "", INDEX(F_Inputs_cyclical!$A$1:$BE$243, MATCH('Cyclical_after overrides'!$A208, F_Inputs_cyclical!$A$1:$A$243, 0), MATCH('Cyclical_after overrides'!U$1, F_Inputs_cyclical!$A$1:$BE$1, 0))),
Cyclical_overrides!U208)</f>
        <v>8.0549999999999997</v>
      </c>
      <c r="V208" s="72">
        <f>IF(Cyclical_overrides!V208 = "",
IF(INDEX(F_Inputs_cyclical!$A$1:$BE$243, MATCH('Cyclical_after overrides'!$A208, F_Inputs_cyclical!$A$1:$A$243, 0), MATCH('Cyclical_after overrides'!V$1, F_Inputs_cyclical!$A$1:$BE$1, 0))="", "", INDEX(F_Inputs_cyclical!$A$1:$BE$243, MATCH('Cyclical_after overrides'!$A208, F_Inputs_cyclical!$A$1:$A$243, 0), MATCH('Cyclical_after overrides'!V$1, F_Inputs_cyclical!$A$1:$BE$1, 0))),
Cyclical_overrides!V208)</f>
        <v>108.685</v>
      </c>
      <c r="W208" s="72">
        <f>IF(Cyclical_overrides!W208 = "",
IF(INDEX(F_Inputs_cyclical!$A$1:$BE$243, MATCH('Cyclical_after overrides'!$A208, F_Inputs_cyclical!$A$1:$A$243, 0), MATCH('Cyclical_after overrides'!W$1, F_Inputs_cyclical!$A$1:$BE$1, 0))="", "", INDEX(F_Inputs_cyclical!$A$1:$BE$243, MATCH('Cyclical_after overrides'!$A208, F_Inputs_cyclical!$A$1:$A$243, 0), MATCH('Cyclical_after overrides'!W$1, F_Inputs_cyclical!$A$1:$BE$1, 0))),
Cyclical_overrides!W208)</f>
        <v>162.35499999999999</v>
      </c>
      <c r="X208" s="72" t="str">
        <f>IF(Cyclical_overrides!X208 = "",
IF(INDEX(F_Inputs_cyclical!$A$1:$BE$243, MATCH('Cyclical_after overrides'!$A208, F_Inputs_cyclical!$A$1:$A$243, 0), MATCH('Cyclical_after overrides'!X$1, F_Inputs_cyclical!$A$1:$BE$1, 0))="", "", INDEX(F_Inputs_cyclical!$A$1:$BE$243, MATCH('Cyclical_after overrides'!$A208, F_Inputs_cyclical!$A$1:$A$243, 0), MATCH('Cyclical_after overrides'!X$1, F_Inputs_cyclical!$A$1:$BE$1, 0))),
Cyclical_overrides!X208)</f>
        <v/>
      </c>
      <c r="Y208" s="72" t="str">
        <f>IF(Cyclical_overrides!Y208 = "",
IF(INDEX(F_Inputs_cyclical!$A$1:$BE$243, MATCH('Cyclical_after overrides'!$A208, F_Inputs_cyclical!$A$1:$A$243, 0), MATCH('Cyclical_after overrides'!Y$1, F_Inputs_cyclical!$A$1:$BE$1, 0))="", "", INDEX(F_Inputs_cyclical!$A$1:$BE$243, MATCH('Cyclical_after overrides'!$A208, F_Inputs_cyclical!$A$1:$A$243, 0), MATCH('Cyclical_after overrides'!Y$1, F_Inputs_cyclical!$A$1:$BE$1, 0))),
Cyclical_overrides!Y208)</f>
        <v/>
      </c>
      <c r="Z208" s="72" t="str">
        <f>IF(Cyclical_overrides!Z208 = "",
IF(INDEX(F_Inputs_cyclical!$A$1:$BE$243, MATCH('Cyclical_after overrides'!$A208, F_Inputs_cyclical!$A$1:$A$243, 0), MATCH('Cyclical_after overrides'!Z$1, F_Inputs_cyclical!$A$1:$BE$1, 0))="", "", INDEX(F_Inputs_cyclical!$A$1:$BE$243, MATCH('Cyclical_after overrides'!$A208, F_Inputs_cyclical!$A$1:$A$243, 0), MATCH('Cyclical_after overrides'!Z$1, F_Inputs_cyclical!$A$1:$BE$1, 0))),
Cyclical_overrides!Z208)</f>
        <v/>
      </c>
      <c r="AA208" s="72" t="str">
        <f>IF(Cyclical_overrides!AA208 = "",
IF(INDEX(F_Inputs_cyclical!$A$1:$BE$243, MATCH('Cyclical_after overrides'!$A208, F_Inputs_cyclical!$A$1:$A$243, 0), MATCH('Cyclical_after overrides'!AA$1, F_Inputs_cyclical!$A$1:$BE$1, 0))="", "", INDEX(F_Inputs_cyclical!$A$1:$BE$243, MATCH('Cyclical_after overrides'!$A208, F_Inputs_cyclical!$A$1:$A$243, 0), MATCH('Cyclical_after overrides'!AA$1, F_Inputs_cyclical!$A$1:$BE$1, 0))),
Cyclical_overrides!AA208)</f>
        <v/>
      </c>
      <c r="AB208" s="72" t="str">
        <f>IF(Cyclical_overrides!AB208 = "",
IF(INDEX(F_Inputs_cyclical!$A$1:$BE$243, MATCH('Cyclical_after overrides'!$A208, F_Inputs_cyclical!$A$1:$A$243, 0), MATCH('Cyclical_after overrides'!AB$1, F_Inputs_cyclical!$A$1:$BE$1, 0))="", "", INDEX(F_Inputs_cyclical!$A$1:$BE$243, MATCH('Cyclical_after overrides'!$A208, F_Inputs_cyclical!$A$1:$A$243, 0), MATCH('Cyclical_after overrides'!AB$1, F_Inputs_cyclical!$A$1:$BE$1, 0))),
Cyclical_overrides!AB208)</f>
        <v/>
      </c>
      <c r="AC208" s="72" t="str">
        <f>IF(Cyclical_overrides!AC208 = "",
IF(INDEX(F_Inputs_cyclical!$A$1:$BE$243, MATCH('Cyclical_after overrides'!$A208, F_Inputs_cyclical!$A$1:$A$243, 0), MATCH('Cyclical_after overrides'!AC$1, F_Inputs_cyclical!$A$1:$BE$1, 0))="", "", INDEX(F_Inputs_cyclical!$A$1:$BE$243, MATCH('Cyclical_after overrides'!$A208, F_Inputs_cyclical!$A$1:$A$243, 0), MATCH('Cyclical_after overrides'!AC$1, F_Inputs_cyclical!$A$1:$BE$1, 0))),
Cyclical_overrides!AC208)</f>
        <v/>
      </c>
      <c r="AD208" s="72" t="str">
        <f>IF(Cyclical_overrides!AD208 = "",
IF(INDEX(F_Inputs_cyclical!$A$1:$BE$243, MATCH('Cyclical_after overrides'!$A208, F_Inputs_cyclical!$A$1:$A$243, 0), MATCH('Cyclical_after overrides'!AD$1, F_Inputs_cyclical!$A$1:$BE$1, 0))="", "", INDEX(F_Inputs_cyclical!$A$1:$BE$243, MATCH('Cyclical_after overrides'!$A208, F_Inputs_cyclical!$A$1:$A$243, 0), MATCH('Cyclical_after overrides'!AD$1, F_Inputs_cyclical!$A$1:$BE$1, 0))),
Cyclical_overrides!AD208)</f>
        <v/>
      </c>
      <c r="AE208" s="72" t="str">
        <f>IF(Cyclical_overrides!AE208 = "",
IF(INDEX(F_Inputs_cyclical!$A$1:$BE$243, MATCH('Cyclical_after overrides'!$A208, F_Inputs_cyclical!$A$1:$A$243, 0), MATCH('Cyclical_after overrides'!AE$1, F_Inputs_cyclical!$A$1:$BE$1, 0))="", "", INDEX(F_Inputs_cyclical!$A$1:$BE$243, MATCH('Cyclical_after overrides'!$A208, F_Inputs_cyclical!$A$1:$A$243, 0), MATCH('Cyclical_after overrides'!AE$1, F_Inputs_cyclical!$A$1:$BE$1, 0))),
Cyclical_overrides!AE208)</f>
        <v/>
      </c>
      <c r="AF208" s="72" t="str">
        <f>IF(Cyclical_overrides!AF208 = "",
IF(INDEX(F_Inputs_cyclical!$A$1:$BE$243, MATCH('Cyclical_after overrides'!$A208, F_Inputs_cyclical!$A$1:$A$243, 0), MATCH('Cyclical_after overrides'!AF$1, F_Inputs_cyclical!$A$1:$BE$1, 0))="", "", INDEX(F_Inputs_cyclical!$A$1:$BE$243, MATCH('Cyclical_after overrides'!$A208, F_Inputs_cyclical!$A$1:$A$243, 0), MATCH('Cyclical_after overrides'!AF$1, F_Inputs_cyclical!$A$1:$BE$1, 0))),
Cyclical_overrides!AF208)</f>
        <v/>
      </c>
      <c r="AG208" s="72" t="str">
        <f>IF(Cyclical_overrides!AG208 = "",
IF(INDEX(F_Inputs_cyclical!$A$1:$BE$243, MATCH('Cyclical_after overrides'!$A208, F_Inputs_cyclical!$A$1:$A$243, 0), MATCH('Cyclical_after overrides'!AG$1, F_Inputs_cyclical!$A$1:$BE$1, 0))="", "", INDEX(F_Inputs_cyclical!$A$1:$BE$243, MATCH('Cyclical_after overrides'!$A208, F_Inputs_cyclical!$A$1:$A$243, 0), MATCH('Cyclical_after overrides'!AG$1, F_Inputs_cyclical!$A$1:$BE$1, 0))),
Cyclical_overrides!AG208)</f>
        <v/>
      </c>
      <c r="AH208" s="72" t="str">
        <f>IF(Cyclical_overrides!AH208 = "",
IF(INDEX(F_Inputs_cyclical!$A$1:$BE$243, MATCH('Cyclical_after overrides'!$A208, F_Inputs_cyclical!$A$1:$A$243, 0), MATCH('Cyclical_after overrides'!AH$1, F_Inputs_cyclical!$A$1:$BE$1, 0))="", "", INDEX(F_Inputs_cyclical!$A$1:$BE$243, MATCH('Cyclical_after overrides'!$A208, F_Inputs_cyclical!$A$1:$A$243, 0), MATCH('Cyclical_after overrides'!AH$1, F_Inputs_cyclical!$A$1:$BE$1, 0))),
Cyclical_overrides!AH208)</f>
        <v/>
      </c>
      <c r="AI208" s="72" t="str">
        <f>IF(Cyclical_overrides!AI208 = "",
IF(INDEX(F_Inputs_cyclical!$A$1:$BE$243, MATCH('Cyclical_after overrides'!$A208, F_Inputs_cyclical!$A$1:$A$243, 0), MATCH('Cyclical_after overrides'!AI$1, F_Inputs_cyclical!$A$1:$BE$1, 0))="", "", INDEX(F_Inputs_cyclical!$A$1:$BE$243, MATCH('Cyclical_after overrides'!$A208, F_Inputs_cyclical!$A$1:$A$243, 0), MATCH('Cyclical_after overrides'!AI$1, F_Inputs_cyclical!$A$1:$BE$1, 0))),
Cyclical_overrides!AI208)</f>
        <v/>
      </c>
      <c r="AJ208" s="72" t="str">
        <f>IF(Cyclical_overrides!AJ208 = "",
IF(INDEX(F_Inputs_cyclical!$A$1:$BE$243, MATCH('Cyclical_after overrides'!$A208, F_Inputs_cyclical!$A$1:$A$243, 0), MATCH('Cyclical_after overrides'!AJ$1, F_Inputs_cyclical!$A$1:$BE$1, 0))="", "", INDEX(F_Inputs_cyclical!$A$1:$BE$243, MATCH('Cyclical_after overrides'!$A208, F_Inputs_cyclical!$A$1:$A$243, 0), MATCH('Cyclical_after overrides'!AJ$1, F_Inputs_cyclical!$A$1:$BE$1, 0))),
Cyclical_overrides!AJ208)</f>
        <v/>
      </c>
      <c r="AK208" s="72" t="str">
        <f>IF(Cyclical_overrides!AK208 = "",
IF(INDEX(F_Inputs_cyclical!$A$1:$BE$243, MATCH('Cyclical_after overrides'!$A208, F_Inputs_cyclical!$A$1:$A$243, 0), MATCH('Cyclical_after overrides'!AK$1, F_Inputs_cyclical!$A$1:$BE$1, 0))="", "", INDEX(F_Inputs_cyclical!$A$1:$BE$243, MATCH('Cyclical_after overrides'!$A208, F_Inputs_cyclical!$A$1:$A$243, 0), MATCH('Cyclical_after overrides'!AK$1, F_Inputs_cyclical!$A$1:$BE$1, 0))),
Cyclical_overrides!AK208)</f>
        <v/>
      </c>
      <c r="AL208" s="72" t="str">
        <f>IF(Cyclical_overrides!AL208 = "",
IF(INDEX(F_Inputs_cyclical!$A$1:$BE$243, MATCH('Cyclical_after overrides'!$A208, F_Inputs_cyclical!$A$1:$A$243, 0), MATCH('Cyclical_after overrides'!AL$1, F_Inputs_cyclical!$A$1:$BE$1, 0))="", "", INDEX(F_Inputs_cyclical!$A$1:$BE$243, MATCH('Cyclical_after overrides'!$A208, F_Inputs_cyclical!$A$1:$A$243, 0), MATCH('Cyclical_after overrides'!AL$1, F_Inputs_cyclical!$A$1:$BE$1, 0))),
Cyclical_overrides!AL208)</f>
        <v/>
      </c>
      <c r="AM208" s="72">
        <f>IF(Cyclical_overrides!AM208 = "",
IF(INDEX(F_Inputs_cyclical!$A$1:$BE$243, MATCH('Cyclical_after overrides'!$A208, F_Inputs_cyclical!$A$1:$A$243, 0), MATCH('Cyclical_after overrides'!AM$1, F_Inputs_cyclical!$A$1:$BE$1, 0))="", "", INDEX(F_Inputs_cyclical!$A$1:$BE$243, MATCH('Cyclical_after overrides'!$A208, F_Inputs_cyclical!$A$1:$A$243, 0), MATCH('Cyclical_after overrides'!AM$1, F_Inputs_cyclical!$A$1:$BE$1, 0))),
Cyclical_overrides!AM208)</f>
        <v>3.39</v>
      </c>
      <c r="AN208" s="72">
        <f>IF(Cyclical_overrides!AN208 = "",
IF(INDEX(F_Inputs_cyclical!$A$1:$BE$243, MATCH('Cyclical_after overrides'!$A208, F_Inputs_cyclical!$A$1:$A$243, 0), MATCH('Cyclical_after overrides'!AN$1, F_Inputs_cyclical!$A$1:$BE$1, 0))="", "", INDEX(F_Inputs_cyclical!$A$1:$BE$243, MATCH('Cyclical_after overrides'!$A208, F_Inputs_cyclical!$A$1:$A$243, 0), MATCH('Cyclical_after overrides'!AN$1, F_Inputs_cyclical!$A$1:$BE$1, 0))),
Cyclical_overrides!AN208)</f>
        <v>8.0549999999999997</v>
      </c>
      <c r="AO208" s="72" t="str">
        <f>IF(Cyclical_overrides!AO208 = "",
IF(INDEX(F_Inputs_cyclical!$A$1:$BE$243, MATCH('Cyclical_after overrides'!$A208, F_Inputs_cyclical!$A$1:$A$243, 0), MATCH('Cyclical_after overrides'!AO$1, F_Inputs_cyclical!$A$1:$BE$1, 0))="", "", INDEX(F_Inputs_cyclical!$A$1:$BE$243, MATCH('Cyclical_after overrides'!$A208, F_Inputs_cyclical!$A$1:$A$243, 0), MATCH('Cyclical_after overrides'!AO$1, F_Inputs_cyclical!$A$1:$BE$1, 0))),
Cyclical_overrides!AO208)</f>
        <v/>
      </c>
      <c r="AP208" s="72" t="str">
        <f>IF(Cyclical_overrides!AP208 = "",
IF(INDEX(F_Inputs_cyclical!$A$1:$BE$243, MATCH('Cyclical_after overrides'!$A208, F_Inputs_cyclical!$A$1:$A$243, 0), MATCH('Cyclical_after overrides'!AP$1, F_Inputs_cyclical!$A$1:$BE$1, 0))="", "", INDEX(F_Inputs_cyclical!$A$1:$BE$243, MATCH('Cyclical_after overrides'!$A208, F_Inputs_cyclical!$A$1:$A$243, 0), MATCH('Cyclical_after overrides'!AP$1, F_Inputs_cyclical!$A$1:$BE$1, 0))),
Cyclical_overrides!AP208)</f>
        <v/>
      </c>
      <c r="AQ208" s="72">
        <f>IF(Cyclical_overrides!AQ208 = "",
IF(INDEX(F_Inputs_cyclical!$A$1:$BE$243, MATCH('Cyclical_after overrides'!$A208, F_Inputs_cyclical!$A$1:$A$243, 0), MATCH('Cyclical_after overrides'!AQ$1, F_Inputs_cyclical!$A$1:$BE$1, 0))="", "", INDEX(F_Inputs_cyclical!$A$1:$BE$243, MATCH('Cyclical_after overrides'!$A208, F_Inputs_cyclical!$A$1:$A$243, 0), MATCH('Cyclical_after overrides'!AQ$1, F_Inputs_cyclical!$A$1:$BE$1, 0))),
Cyclical_overrides!AQ208)</f>
        <v>2.3E-2</v>
      </c>
      <c r="AR208" s="72">
        <f>IF(Cyclical_overrides!AR208 = "",
IF(INDEX(F_Inputs_cyclical!$A$1:$BE$243, MATCH('Cyclical_after overrides'!$A208, F_Inputs_cyclical!$A$1:$A$243, 0), MATCH('Cyclical_after overrides'!AR$1, F_Inputs_cyclical!$A$1:$BE$1, 0))="", "", INDEX(F_Inputs_cyclical!$A$1:$BE$243, MATCH('Cyclical_after overrides'!$A208, F_Inputs_cyclical!$A$1:$A$243, 0), MATCH('Cyclical_after overrides'!AR$1, F_Inputs_cyclical!$A$1:$BE$1, 0))),
Cyclical_overrides!AR208)</f>
        <v>0.16200000000000001</v>
      </c>
      <c r="AS208" s="72">
        <f>IF(Cyclical_overrides!AS208 = "",
IF(INDEX(F_Inputs_cyclical!$A$1:$BE$243, MATCH('Cyclical_after overrides'!$A208, F_Inputs_cyclical!$A$1:$A$243, 0), MATCH('Cyclical_after overrides'!AS$1, F_Inputs_cyclical!$A$1:$BE$1, 0))="", "", INDEX(F_Inputs_cyclical!$A$1:$BE$243, MATCH('Cyclical_after overrides'!$A208, F_Inputs_cyclical!$A$1:$A$243, 0), MATCH('Cyclical_after overrides'!AS$1, F_Inputs_cyclical!$A$1:$BE$1, 0))),
Cyclical_overrides!AS208)</f>
        <v>-0.32500000000000001</v>
      </c>
      <c r="AT208" s="72">
        <f>IF(Cyclical_overrides!AT208 = "",
IF(INDEX(F_Inputs_cyclical!$A$1:$BE$243, MATCH('Cyclical_after overrides'!$A208, F_Inputs_cyclical!$A$1:$A$243, 0), MATCH('Cyclical_after overrides'!AT$1, F_Inputs_cyclical!$A$1:$BE$1, 0))="", "", INDEX(F_Inputs_cyclical!$A$1:$BE$243, MATCH('Cyclical_after overrides'!$A208, F_Inputs_cyclical!$A$1:$A$243, 0), MATCH('Cyclical_after overrides'!AT$1, F_Inputs_cyclical!$A$1:$BE$1, 0))),
Cyclical_overrides!AT208)</f>
        <v>0</v>
      </c>
      <c r="AU208" s="72">
        <f>IF(Cyclical_overrides!AU208 = "",
IF(INDEX(F_Inputs_cyclical!$A$1:$BE$243, MATCH('Cyclical_after overrides'!$A208, F_Inputs_cyclical!$A$1:$A$243, 0), MATCH('Cyclical_after overrides'!AU$1, F_Inputs_cyclical!$A$1:$BE$1, 0))="", "", INDEX(F_Inputs_cyclical!$A$1:$BE$243, MATCH('Cyclical_after overrides'!$A208, F_Inputs_cyclical!$A$1:$A$243, 0), MATCH('Cyclical_after overrides'!AU$1, F_Inputs_cyclical!$A$1:$BE$1, 0))),
Cyclical_overrides!AU208)</f>
        <v>1.91</v>
      </c>
      <c r="AV208" s="72" t="str">
        <f>IF(Cyclical_overrides!AV208 = "",
IF(INDEX(F_Inputs_cyclical!$A$1:$BE$243, MATCH('Cyclical_after overrides'!$A208, F_Inputs_cyclical!$A$1:$A$243, 0), MATCH('Cyclical_after overrides'!AV$1, F_Inputs_cyclical!$A$1:$BE$1, 0))="", "", INDEX(F_Inputs_cyclical!$A$1:$BE$243, MATCH('Cyclical_after overrides'!$A208, F_Inputs_cyclical!$A$1:$A$243, 0), MATCH('Cyclical_after overrides'!AV$1, F_Inputs_cyclical!$A$1:$BE$1, 0))),
Cyclical_overrides!AV208)</f>
        <v/>
      </c>
      <c r="AW208" s="72">
        <f>IF(Cyclical_overrides!AW208 = "",
IF(INDEX(F_Inputs_cyclical!$A$1:$BE$243, MATCH('Cyclical_after overrides'!$A208, F_Inputs_cyclical!$A$1:$A$243, 0), MATCH('Cyclical_after overrides'!AW$1, F_Inputs_cyclical!$A$1:$BE$1, 0))="", "", INDEX(F_Inputs_cyclical!$A$1:$BE$243, MATCH('Cyclical_after overrides'!$A208, F_Inputs_cyclical!$A$1:$A$243, 0), MATCH('Cyclical_after overrides'!AW$1, F_Inputs_cyclical!$A$1:$BE$1, 0))),
Cyclical_overrides!AW208)</f>
        <v>1.1367310801447381</v>
      </c>
      <c r="AX208" s="72">
        <f>IF(Cyclical_overrides!AX208 = "",
IF(INDEX(F_Inputs_cyclical!$A$1:$BE$243, MATCH('Cyclical_after overrides'!$A208, F_Inputs_cyclical!$A$1:$A$243, 0), MATCH('Cyclical_after overrides'!AX$1, F_Inputs_cyclical!$A$1:$BE$1, 0))="", "", INDEX(F_Inputs_cyclical!$A$1:$BE$243, MATCH('Cyclical_after overrides'!$A208, F_Inputs_cyclical!$A$1:$A$243, 0), MATCH('Cyclical_after overrides'!AX$1, F_Inputs_cyclical!$A$1:$BE$1, 0))),
Cyclical_overrides!AX208)</f>
        <v>20.069473078409192</v>
      </c>
      <c r="AY208" s="72">
        <f>IF(Cyclical_overrides!AY208 = "",
IF(INDEX(F_Inputs_cyclical!$A$1:$BE$243, MATCH('Cyclical_after overrides'!$A208, F_Inputs_cyclical!$A$1:$A$243, 0), MATCH('Cyclical_after overrides'!AY$1, F_Inputs_cyclical!$A$1:$BE$1, 0))="", "", INDEX(F_Inputs_cyclical!$A$1:$BE$243, MATCH('Cyclical_after overrides'!$A208, F_Inputs_cyclical!$A$1:$A$243, 0), MATCH('Cyclical_after overrides'!AY$1, F_Inputs_cyclical!$A$1:$BE$1, 0))),
Cyclical_overrides!AY208)</f>
        <v>143.7210277633632</v>
      </c>
      <c r="AZ208" s="72">
        <f>IF(Cyclical_overrides!AZ208 = "",
IF(INDEX(F_Inputs_cyclical!$A$1:$BE$243, MATCH('Cyclical_after overrides'!$A208, F_Inputs_cyclical!$A$1:$A$243, 0), MATCH('Cyclical_after overrides'!AZ$1, F_Inputs_cyclical!$A$1:$BE$1, 0))="", "", INDEX(F_Inputs_cyclical!$A$1:$BE$243, MATCH('Cyclical_after overrides'!$A208, F_Inputs_cyclical!$A$1:$A$243, 0), MATCH('Cyclical_after overrides'!AZ$1, F_Inputs_cyclical!$A$1:$BE$1, 0))),
Cyclical_overrides!AZ208)</f>
        <v>1.6014320401234776</v>
      </c>
      <c r="BA208" s="72">
        <f>IF(Cyclical_overrides!BA208 = "",
IF(INDEX(F_Inputs_cyclical!$A$1:$BE$243, MATCH('Cyclical_after overrides'!$A208, F_Inputs_cyclical!$A$1:$A$243, 0), MATCH('Cyclical_after overrides'!BA$1, F_Inputs_cyclical!$A$1:$BE$1, 0))="", "", INDEX(F_Inputs_cyclical!$A$1:$BE$243, MATCH('Cyclical_after overrides'!$A208, F_Inputs_cyclical!$A$1:$A$243, 0), MATCH('Cyclical_after overrides'!BA$1, F_Inputs_cyclical!$A$1:$BE$1, 0))),
Cyclical_overrides!BA208)</f>
        <v>8.2320452331801874</v>
      </c>
      <c r="BB208" s="72">
        <f>IF(Cyclical_overrides!BB208 = "",
IF(INDEX(F_Inputs_cyclical!$A$1:$BE$243, MATCH('Cyclical_after overrides'!$A208, F_Inputs_cyclical!$A$1:$A$243, 0), MATCH('Cyclical_after overrides'!BB$1, F_Inputs_cyclical!$A$1:$BE$1, 0))="", "", INDEX(F_Inputs_cyclical!$A$1:$BE$243, MATCH('Cyclical_after overrides'!$A208, F_Inputs_cyclical!$A$1:$A$243, 0), MATCH('Cyclical_after overrides'!BB$1, F_Inputs_cyclical!$A$1:$BE$1, 0))),
Cyclical_overrides!BB208)</f>
        <v>8.2320452331801874</v>
      </c>
      <c r="BC208" s="72">
        <f>IF(Cyclical_overrides!BC208 = "",
IF(INDEX(F_Inputs_cyclical!$A$1:$BE$243, MATCH('Cyclical_after overrides'!$A208, F_Inputs_cyclical!$A$1:$A$243, 0), MATCH('Cyclical_after overrides'!BC$1, F_Inputs_cyclical!$A$1:$BE$1, 0))="", "", INDEX(F_Inputs_cyclical!$A$1:$BE$243, MATCH('Cyclical_after overrides'!$A208, F_Inputs_cyclical!$A$1:$A$243, 0), MATCH('Cyclical_after overrides'!BC$1, F_Inputs_cyclical!$A$1:$BE$1, 0))),
Cyclical_overrides!BC208)</f>
        <v>12.551747891084933</v>
      </c>
      <c r="BD208" s="72">
        <f>IF(Cyclical_overrides!BD208 = "",
IF(INDEX(F_Inputs_cyclical!$A$1:$BE$243, MATCH('Cyclical_after overrides'!$A208, F_Inputs_cyclical!$A$1:$A$243, 0), MATCH('Cyclical_after overrides'!BD$1, F_Inputs_cyclical!$A$1:$BE$1, 0))="", "", INDEX(F_Inputs_cyclical!$A$1:$BE$243, MATCH('Cyclical_after overrides'!$A208, F_Inputs_cyclical!$A$1:$A$243, 0), MATCH('Cyclical_after overrides'!BD$1, F_Inputs_cyclical!$A$1:$BE$1, 0))),
Cyclical_overrides!BD208)</f>
        <v>54.302</v>
      </c>
      <c r="BE208" s="194"/>
    </row>
    <row r="209" spans="1:57" x14ac:dyDescent="0.4">
      <c r="A209" s="63" t="str">
        <f t="shared" si="3"/>
        <v>SES21</v>
      </c>
      <c r="B209" s="63" t="s">
        <v>469</v>
      </c>
      <c r="C209" s="63" t="s">
        <v>257</v>
      </c>
      <c r="D209" s="72">
        <f>IF(Cyclical_overrides!D209 = "",
IF(INDEX(F_Inputs_cyclical!$A$1:$BE$243, MATCH('Cyclical_after overrides'!$A209, F_Inputs_cyclical!$A$1:$A$243, 0), MATCH('Cyclical_after overrides'!D$1, F_Inputs_cyclical!$A$1:$BE$1, 0))="", "", INDEX(F_Inputs_cyclical!$A$1:$BE$243, MATCH('Cyclical_after overrides'!$A209, F_Inputs_cyclical!$A$1:$A$243, 0), MATCH('Cyclical_after overrides'!D$1, F_Inputs_cyclical!$A$1:$BE$1, 0))),
Cyclical_overrides!D209)</f>
        <v>3.5062506559090898</v>
      </c>
      <c r="E209" s="72">
        <f>IF(Cyclical_overrides!E209 = "",
IF(INDEX(F_Inputs_cyclical!$A$1:$BE$243, MATCH('Cyclical_after overrides'!$A209, F_Inputs_cyclical!$A$1:$A$243, 0), MATCH('Cyclical_after overrides'!E$1, F_Inputs_cyclical!$A$1:$BE$1, 0))="", "", INDEX(F_Inputs_cyclical!$A$1:$BE$243, MATCH('Cyclical_after overrides'!$A209, F_Inputs_cyclical!$A$1:$A$243, 0), MATCH('Cyclical_after overrides'!E$1, F_Inputs_cyclical!$A$1:$BE$1, 0))),
Cyclical_overrides!E209)</f>
        <v>0.159334594090909</v>
      </c>
      <c r="F209" s="72">
        <f>IF(Cyclical_overrides!F209 = "",
IF(INDEX(F_Inputs_cyclical!$A$1:$BE$243, MATCH('Cyclical_after overrides'!$A209, F_Inputs_cyclical!$A$1:$A$243, 0), MATCH('Cyclical_after overrides'!F$1, F_Inputs_cyclical!$A$1:$BE$1, 0))="", "", INDEX(F_Inputs_cyclical!$A$1:$BE$243, MATCH('Cyclical_after overrides'!$A209, F_Inputs_cyclical!$A$1:$A$243, 0), MATCH('Cyclical_after overrides'!F$1, F_Inputs_cyclical!$A$1:$BE$1, 0))),
Cyclical_overrides!F209)</f>
        <v>2.58821425</v>
      </c>
      <c r="G209" s="72">
        <f>IF(Cyclical_overrides!G209 = "",
IF(INDEX(F_Inputs_cyclical!$A$1:$BE$243, MATCH('Cyclical_after overrides'!$A209, F_Inputs_cyclical!$A$1:$A$243, 0), MATCH('Cyclical_after overrides'!G$1, F_Inputs_cyclical!$A$1:$BE$1, 0))="", "", INDEX(F_Inputs_cyclical!$A$1:$BE$243, MATCH('Cyclical_after overrides'!$A209, F_Inputs_cyclical!$A$1:$A$243, 0), MATCH('Cyclical_after overrides'!G$1, F_Inputs_cyclical!$A$1:$BE$1, 0))),
Cyclical_overrides!G209)</f>
        <v>0.35606851</v>
      </c>
      <c r="H209" s="72">
        <f>IF(Cyclical_overrides!H209 = "",
IF(INDEX(F_Inputs_cyclical!$A$1:$BE$243, MATCH('Cyclical_after overrides'!$A209, F_Inputs_cyclical!$A$1:$A$243, 0), MATCH('Cyclical_after overrides'!H$1, F_Inputs_cyclical!$A$1:$BE$1, 0))="", "", INDEX(F_Inputs_cyclical!$A$1:$BE$243, MATCH('Cyclical_after overrides'!$A209, F_Inputs_cyclical!$A$1:$A$243, 0), MATCH('Cyclical_after overrides'!H$1, F_Inputs_cyclical!$A$1:$BE$1, 0))),
Cyclical_overrides!H209)</f>
        <v>2.1405604918668299E-2</v>
      </c>
      <c r="I209" s="72">
        <f>IF(Cyclical_overrides!I209 = "",
IF(INDEX(F_Inputs_cyclical!$A$1:$BE$243, MATCH('Cyclical_after overrides'!$A209, F_Inputs_cyclical!$A$1:$A$243, 0), MATCH('Cyclical_after overrides'!I$1, F_Inputs_cyclical!$A$1:$BE$1, 0))="", "", INDEX(F_Inputs_cyclical!$A$1:$BE$243, MATCH('Cyclical_after overrides'!$A209, F_Inputs_cyclical!$A$1:$A$243, 0), MATCH('Cyclical_after overrides'!I$1, F_Inputs_cyclical!$A$1:$BE$1, 0))),
Cyclical_overrides!I209)</f>
        <v>0</v>
      </c>
      <c r="J209" s="72" t="str">
        <f>IF(Cyclical_overrides!J209 = "",
IF(INDEX(F_Inputs_cyclical!$A$1:$BE$243, MATCH('Cyclical_after overrides'!$A209, F_Inputs_cyclical!$A$1:$A$243, 0), MATCH('Cyclical_after overrides'!J$1, F_Inputs_cyclical!$A$1:$BE$1, 0))="", "", INDEX(F_Inputs_cyclical!$A$1:$BE$243, MATCH('Cyclical_after overrides'!$A209, F_Inputs_cyclical!$A$1:$A$243, 0), MATCH('Cyclical_after overrides'!J$1, F_Inputs_cyclical!$A$1:$BE$1, 0))),
Cyclical_overrides!J209)</f>
        <v/>
      </c>
      <c r="K209" s="72">
        <f>IF(Cyclical_overrides!K209 = "",
IF(INDEX(F_Inputs_cyclical!$A$1:$BE$243, MATCH('Cyclical_after overrides'!$A209, F_Inputs_cyclical!$A$1:$A$243, 0), MATCH('Cyclical_after overrides'!K$1, F_Inputs_cyclical!$A$1:$BE$1, 0))="", "", INDEX(F_Inputs_cyclical!$A$1:$BE$243, MATCH('Cyclical_after overrides'!$A209, F_Inputs_cyclical!$A$1:$A$243, 0), MATCH('Cyclical_after overrides'!K$1, F_Inputs_cyclical!$A$1:$BE$1, 0))),
Cyclical_overrides!K209)</f>
        <v>7.5690019999999997E-2</v>
      </c>
      <c r="L209" s="72" t="str">
        <f>IF(Cyclical_overrides!L209 = "",
IF(INDEX(F_Inputs_cyclical!$A$1:$BE$243, MATCH('Cyclical_after overrides'!$A209, F_Inputs_cyclical!$A$1:$A$243, 0), MATCH('Cyclical_after overrides'!L$1, F_Inputs_cyclical!$A$1:$BE$1, 0))="", "", INDEX(F_Inputs_cyclical!$A$1:$BE$243, MATCH('Cyclical_after overrides'!$A209, F_Inputs_cyclical!$A$1:$A$243, 0), MATCH('Cyclical_after overrides'!L$1, F_Inputs_cyclical!$A$1:$BE$1, 0))),
Cyclical_overrides!L209)</f>
        <v/>
      </c>
      <c r="M209" s="72" t="str">
        <f>IF(Cyclical_overrides!M209 = "",
IF(INDEX(F_Inputs_cyclical!$A$1:$BE$243, MATCH('Cyclical_after overrides'!$A209, F_Inputs_cyclical!$A$1:$A$243, 0), MATCH('Cyclical_after overrides'!M$1, F_Inputs_cyclical!$A$1:$BE$1, 0))="", "", INDEX(F_Inputs_cyclical!$A$1:$BE$243, MATCH('Cyclical_after overrides'!$A209, F_Inputs_cyclical!$A$1:$A$243, 0), MATCH('Cyclical_after overrides'!M$1, F_Inputs_cyclical!$A$1:$BE$1, 0))),
Cyclical_overrides!M209)</f>
        <v/>
      </c>
      <c r="N209" s="72" t="str">
        <f>IF(Cyclical_overrides!N209 = "",
IF(INDEX(F_Inputs_cyclical!$A$1:$BE$243, MATCH('Cyclical_after overrides'!$A209, F_Inputs_cyclical!$A$1:$A$243, 0), MATCH('Cyclical_after overrides'!N$1, F_Inputs_cyclical!$A$1:$BE$1, 0))="", "", INDEX(F_Inputs_cyclical!$A$1:$BE$243, MATCH('Cyclical_after overrides'!$A209, F_Inputs_cyclical!$A$1:$A$243, 0), MATCH('Cyclical_after overrides'!N$1, F_Inputs_cyclical!$A$1:$BE$1, 0))),
Cyclical_overrides!N209)</f>
        <v/>
      </c>
      <c r="O209" s="72" t="str">
        <f>IF(Cyclical_overrides!O209 = "",
IF(INDEX(F_Inputs_cyclical!$A$1:$BE$243, MATCH('Cyclical_after overrides'!$A209, F_Inputs_cyclical!$A$1:$A$243, 0), MATCH('Cyclical_after overrides'!O$1, F_Inputs_cyclical!$A$1:$BE$1, 0))="", "", INDEX(F_Inputs_cyclical!$A$1:$BE$243, MATCH('Cyclical_after overrides'!$A209, F_Inputs_cyclical!$A$1:$A$243, 0), MATCH('Cyclical_after overrides'!O$1, F_Inputs_cyclical!$A$1:$BE$1, 0))),
Cyclical_overrides!O209)</f>
        <v/>
      </c>
      <c r="P209" s="72" t="str">
        <f>IF(Cyclical_overrides!P209 = "",
IF(INDEX(F_Inputs_cyclical!$A$1:$BE$243, MATCH('Cyclical_after overrides'!$A209, F_Inputs_cyclical!$A$1:$A$243, 0), MATCH('Cyclical_after overrides'!P$1, F_Inputs_cyclical!$A$1:$BE$1, 0))="", "", INDEX(F_Inputs_cyclical!$A$1:$BE$243, MATCH('Cyclical_after overrides'!$A209, F_Inputs_cyclical!$A$1:$A$243, 0), MATCH('Cyclical_after overrides'!P$1, F_Inputs_cyclical!$A$1:$BE$1, 0))),
Cyclical_overrides!P209)</f>
        <v/>
      </c>
      <c r="Q209" s="72" t="str">
        <f>IF(Cyclical_overrides!Q209 = "",
IF(INDEX(F_Inputs_cyclical!$A$1:$BE$243, MATCH('Cyclical_after overrides'!$A209, F_Inputs_cyclical!$A$1:$A$243, 0), MATCH('Cyclical_after overrides'!Q$1, F_Inputs_cyclical!$A$1:$BE$1, 0))="", "", INDEX(F_Inputs_cyclical!$A$1:$BE$243, MATCH('Cyclical_after overrides'!$A209, F_Inputs_cyclical!$A$1:$A$243, 0), MATCH('Cyclical_after overrides'!Q$1, F_Inputs_cyclical!$A$1:$BE$1, 0))),
Cyclical_overrides!Q209)</f>
        <v/>
      </c>
      <c r="R209" s="72" t="str">
        <f>IF(Cyclical_overrides!R209 = "",
IF(INDEX(F_Inputs_cyclical!$A$1:$BE$243, MATCH('Cyclical_after overrides'!$A209, F_Inputs_cyclical!$A$1:$A$243, 0), MATCH('Cyclical_after overrides'!R$1, F_Inputs_cyclical!$A$1:$BE$1, 0))="", "", INDEX(F_Inputs_cyclical!$A$1:$BE$243, MATCH('Cyclical_after overrides'!$A209, F_Inputs_cyclical!$A$1:$A$243, 0), MATCH('Cyclical_after overrides'!R$1, F_Inputs_cyclical!$A$1:$BE$1, 0))),
Cyclical_overrides!R209)</f>
        <v/>
      </c>
      <c r="S209" s="72" t="str">
        <f>IF(Cyclical_overrides!S209 = "",
IF(INDEX(F_Inputs_cyclical!$A$1:$BE$243, MATCH('Cyclical_after overrides'!$A209, F_Inputs_cyclical!$A$1:$A$243, 0), MATCH('Cyclical_after overrides'!S$1, F_Inputs_cyclical!$A$1:$BE$1, 0))="", "", INDEX(F_Inputs_cyclical!$A$1:$BE$243, MATCH('Cyclical_after overrides'!$A209, F_Inputs_cyclical!$A$1:$A$243, 0), MATCH('Cyclical_after overrides'!S$1, F_Inputs_cyclical!$A$1:$BE$1, 0))),
Cyclical_overrides!S209)</f>
        <v/>
      </c>
      <c r="T209" s="72" t="str">
        <f>IF(Cyclical_overrides!T209 = "",
IF(INDEX(F_Inputs_cyclical!$A$1:$BE$243, MATCH('Cyclical_after overrides'!$A209, F_Inputs_cyclical!$A$1:$A$243, 0), MATCH('Cyclical_after overrides'!T$1, F_Inputs_cyclical!$A$1:$BE$1, 0))="", "", INDEX(F_Inputs_cyclical!$A$1:$BE$243, MATCH('Cyclical_after overrides'!$A209, F_Inputs_cyclical!$A$1:$A$243, 0), MATCH('Cyclical_after overrides'!T$1, F_Inputs_cyclical!$A$1:$BE$1, 0))),
Cyclical_overrides!T209)</f>
        <v/>
      </c>
      <c r="U209" s="72" t="str">
        <f>IF(Cyclical_overrides!U209 = "",
IF(INDEX(F_Inputs_cyclical!$A$1:$BE$243, MATCH('Cyclical_after overrides'!$A209, F_Inputs_cyclical!$A$1:$A$243, 0), MATCH('Cyclical_after overrides'!U$1, F_Inputs_cyclical!$A$1:$BE$1, 0))="", "", INDEX(F_Inputs_cyclical!$A$1:$BE$243, MATCH('Cyclical_after overrides'!$A209, F_Inputs_cyclical!$A$1:$A$243, 0), MATCH('Cyclical_after overrides'!U$1, F_Inputs_cyclical!$A$1:$BE$1, 0))),
Cyclical_overrides!U209)</f>
        <v/>
      </c>
      <c r="V209" s="72">
        <f>IF(Cyclical_overrides!V209 = "",
IF(INDEX(F_Inputs_cyclical!$A$1:$BE$243, MATCH('Cyclical_after overrides'!$A209, F_Inputs_cyclical!$A$1:$A$243, 0), MATCH('Cyclical_after overrides'!V$1, F_Inputs_cyclical!$A$1:$BE$1, 0))="", "", INDEX(F_Inputs_cyclical!$A$1:$BE$243, MATCH('Cyclical_after overrides'!$A209, F_Inputs_cyclical!$A$1:$A$243, 0), MATCH('Cyclical_after overrides'!V$1, F_Inputs_cyclical!$A$1:$BE$1, 0))),
Cyclical_overrides!V209)</f>
        <v>101.30800000000001</v>
      </c>
      <c r="W209" s="72">
        <f>IF(Cyclical_overrides!W209 = "",
IF(INDEX(F_Inputs_cyclical!$A$1:$BE$243, MATCH('Cyclical_after overrides'!$A209, F_Inputs_cyclical!$A$1:$A$243, 0), MATCH('Cyclical_after overrides'!W$1, F_Inputs_cyclical!$A$1:$BE$1, 0))="", "", INDEX(F_Inputs_cyclical!$A$1:$BE$243, MATCH('Cyclical_after overrides'!$A209, F_Inputs_cyclical!$A$1:$A$243, 0), MATCH('Cyclical_after overrides'!W$1, F_Inputs_cyclical!$A$1:$BE$1, 0))),
Cyclical_overrides!W209)</f>
        <v>182.346</v>
      </c>
      <c r="X209" s="72">
        <f>IF(Cyclical_overrides!X209 = "",
IF(INDEX(F_Inputs_cyclical!$A$1:$BE$243, MATCH('Cyclical_after overrides'!$A209, F_Inputs_cyclical!$A$1:$A$243, 0), MATCH('Cyclical_after overrides'!X$1, F_Inputs_cyclical!$A$1:$BE$1, 0))="", "", INDEX(F_Inputs_cyclical!$A$1:$BE$243, MATCH('Cyclical_after overrides'!$A209, F_Inputs_cyclical!$A$1:$A$243, 0), MATCH('Cyclical_after overrides'!X$1, F_Inputs_cyclical!$A$1:$BE$1, 0))),
Cyclical_overrides!X209)</f>
        <v>0</v>
      </c>
      <c r="Y209" s="72">
        <f>IF(Cyclical_overrides!Y209 = "",
IF(INDEX(F_Inputs_cyclical!$A$1:$BE$243, MATCH('Cyclical_after overrides'!$A209, F_Inputs_cyclical!$A$1:$A$243, 0), MATCH('Cyclical_after overrides'!Y$1, F_Inputs_cyclical!$A$1:$BE$1, 0))="", "", INDEX(F_Inputs_cyclical!$A$1:$BE$243, MATCH('Cyclical_after overrides'!$A209, F_Inputs_cyclical!$A$1:$A$243, 0), MATCH('Cyclical_after overrides'!Y$1, F_Inputs_cyclical!$A$1:$BE$1, 0))),
Cyclical_overrides!Y209)</f>
        <v>0</v>
      </c>
      <c r="Z209" s="72">
        <f>IF(Cyclical_overrides!Z209 = "",
IF(INDEX(F_Inputs_cyclical!$A$1:$BE$243, MATCH('Cyclical_after overrides'!$A209, F_Inputs_cyclical!$A$1:$A$243, 0), MATCH('Cyclical_after overrides'!Z$1, F_Inputs_cyclical!$A$1:$BE$1, 0))="", "", INDEX(F_Inputs_cyclical!$A$1:$BE$243, MATCH('Cyclical_after overrides'!$A209, F_Inputs_cyclical!$A$1:$A$243, 0), MATCH('Cyclical_after overrides'!Z$1, F_Inputs_cyclical!$A$1:$BE$1, 0))),
Cyclical_overrides!Z209)</f>
        <v>0</v>
      </c>
      <c r="AA209" s="72">
        <f>IF(Cyclical_overrides!AA209 = "",
IF(INDEX(F_Inputs_cyclical!$A$1:$BE$243, MATCH('Cyclical_after overrides'!$A209, F_Inputs_cyclical!$A$1:$A$243, 0), MATCH('Cyclical_after overrides'!AA$1, F_Inputs_cyclical!$A$1:$BE$1, 0))="", "", INDEX(F_Inputs_cyclical!$A$1:$BE$243, MATCH('Cyclical_after overrides'!$A209, F_Inputs_cyclical!$A$1:$A$243, 0), MATCH('Cyclical_after overrides'!AA$1, F_Inputs_cyclical!$A$1:$BE$1, 0))),
Cyclical_overrides!AA209)</f>
        <v>0</v>
      </c>
      <c r="AB209" s="72" t="str">
        <f>IF(Cyclical_overrides!AB209 = "",
IF(INDEX(F_Inputs_cyclical!$A$1:$BE$243, MATCH('Cyclical_after overrides'!$A209, F_Inputs_cyclical!$A$1:$A$243, 0), MATCH('Cyclical_after overrides'!AB$1, F_Inputs_cyclical!$A$1:$BE$1, 0))="", "", INDEX(F_Inputs_cyclical!$A$1:$BE$243, MATCH('Cyclical_after overrides'!$A209, F_Inputs_cyclical!$A$1:$A$243, 0), MATCH('Cyclical_after overrides'!AB$1, F_Inputs_cyclical!$A$1:$BE$1, 0))),
Cyclical_overrides!AB209)</f>
        <v/>
      </c>
      <c r="AC209" s="72">
        <f>IF(Cyclical_overrides!AC209 = "",
IF(INDEX(F_Inputs_cyclical!$A$1:$BE$243, MATCH('Cyclical_after overrides'!$A209, F_Inputs_cyclical!$A$1:$A$243, 0), MATCH('Cyclical_after overrides'!AC$1, F_Inputs_cyclical!$A$1:$BE$1, 0))="", "", INDEX(F_Inputs_cyclical!$A$1:$BE$243, MATCH('Cyclical_after overrides'!$A209, F_Inputs_cyclical!$A$1:$A$243, 0), MATCH('Cyclical_after overrides'!AC$1, F_Inputs_cyclical!$A$1:$BE$1, 0))),
Cyclical_overrides!AC209)</f>
        <v>8.4930752019786002</v>
      </c>
      <c r="AD209" s="72">
        <f>IF(Cyclical_overrides!AD209 = "",
IF(INDEX(F_Inputs_cyclical!$A$1:$BE$243, MATCH('Cyclical_after overrides'!$A209, F_Inputs_cyclical!$A$1:$A$243, 0), MATCH('Cyclical_after overrides'!AD$1, F_Inputs_cyclical!$A$1:$BE$1, 0))="", "", INDEX(F_Inputs_cyclical!$A$1:$BE$243, MATCH('Cyclical_after overrides'!$A209, F_Inputs_cyclical!$A$1:$A$243, 0), MATCH('Cyclical_after overrides'!AD$1, F_Inputs_cyclical!$A$1:$BE$1, 0))),
Cyclical_overrides!AD209)</f>
        <v>0</v>
      </c>
      <c r="AE209" s="72">
        <f>IF(Cyclical_overrides!AE209 = "",
IF(INDEX(F_Inputs_cyclical!$A$1:$BE$243, MATCH('Cyclical_after overrides'!$A209, F_Inputs_cyclical!$A$1:$A$243, 0), MATCH('Cyclical_after overrides'!AE$1, F_Inputs_cyclical!$A$1:$BE$1, 0))="", "", INDEX(F_Inputs_cyclical!$A$1:$BE$243, MATCH('Cyclical_after overrides'!$A209, F_Inputs_cyclical!$A$1:$A$243, 0), MATCH('Cyclical_after overrides'!AE$1, F_Inputs_cyclical!$A$1:$BE$1, 0))),
Cyclical_overrides!AE209)</f>
        <v>1.33888E-3</v>
      </c>
      <c r="AF209" s="72">
        <f>IF(Cyclical_overrides!AF209 = "",
IF(INDEX(F_Inputs_cyclical!$A$1:$BE$243, MATCH('Cyclical_after overrides'!$A209, F_Inputs_cyclical!$A$1:$A$243, 0), MATCH('Cyclical_after overrides'!AF$1, F_Inputs_cyclical!$A$1:$BE$1, 0))="", "", INDEX(F_Inputs_cyclical!$A$1:$BE$243, MATCH('Cyclical_after overrides'!$A209, F_Inputs_cyclical!$A$1:$A$243, 0), MATCH('Cyclical_after overrides'!AF$1, F_Inputs_cyclical!$A$1:$BE$1, 0))),
Cyclical_overrides!AF209)</f>
        <v>0.11631996999999999</v>
      </c>
      <c r="AG209" s="72">
        <f>IF(Cyclical_overrides!AG209 = "",
IF(INDEX(F_Inputs_cyclical!$A$1:$BE$243, MATCH('Cyclical_after overrides'!$A209, F_Inputs_cyclical!$A$1:$A$243, 0), MATCH('Cyclical_after overrides'!AG$1, F_Inputs_cyclical!$A$1:$BE$1, 0))="", "", INDEX(F_Inputs_cyclical!$A$1:$BE$243, MATCH('Cyclical_after overrides'!$A209, F_Inputs_cyclical!$A$1:$A$243, 0), MATCH('Cyclical_after overrides'!AG$1, F_Inputs_cyclical!$A$1:$BE$1, 0))),
Cyclical_overrides!AG209)</f>
        <v>8.0075999999999997E-4</v>
      </c>
      <c r="AH209" s="72">
        <f>IF(Cyclical_overrides!AH209 = "",
IF(INDEX(F_Inputs_cyclical!$A$1:$BE$243, MATCH('Cyclical_after overrides'!$A209, F_Inputs_cyclical!$A$1:$A$243, 0), MATCH('Cyclical_after overrides'!AH$1, F_Inputs_cyclical!$A$1:$BE$1, 0))="", "", INDEX(F_Inputs_cyclical!$A$1:$BE$243, MATCH('Cyclical_after overrides'!$A209, F_Inputs_cyclical!$A$1:$A$243, 0), MATCH('Cyclical_after overrides'!AH$1, F_Inputs_cyclical!$A$1:$BE$1, 0))),
Cyclical_overrides!AH209)</f>
        <v>10.88</v>
      </c>
      <c r="AI209" s="72">
        <f>IF(Cyclical_overrides!AI209 = "",
IF(INDEX(F_Inputs_cyclical!$A$1:$BE$243, MATCH('Cyclical_after overrides'!$A209, F_Inputs_cyclical!$A$1:$A$243, 0), MATCH('Cyclical_after overrides'!AI$1, F_Inputs_cyclical!$A$1:$BE$1, 0))="", "", INDEX(F_Inputs_cyclical!$A$1:$BE$243, MATCH('Cyclical_after overrides'!$A209, F_Inputs_cyclical!$A$1:$A$243, 0), MATCH('Cyclical_after overrides'!AI$1, F_Inputs_cyclical!$A$1:$BE$1, 0))),
Cyclical_overrides!AI209)</f>
        <v>0</v>
      </c>
      <c r="AJ209" s="72">
        <f>IF(Cyclical_overrides!AJ209 = "",
IF(INDEX(F_Inputs_cyclical!$A$1:$BE$243, MATCH('Cyclical_after overrides'!$A209, F_Inputs_cyclical!$A$1:$A$243, 0), MATCH('Cyclical_after overrides'!AJ$1, F_Inputs_cyclical!$A$1:$BE$1, 0))="", "", INDEX(F_Inputs_cyclical!$A$1:$BE$243, MATCH('Cyclical_after overrides'!$A209, F_Inputs_cyclical!$A$1:$A$243, 0), MATCH('Cyclical_after overrides'!AJ$1, F_Inputs_cyclical!$A$1:$BE$1, 0))),
Cyclical_overrides!AJ209)</f>
        <v>0</v>
      </c>
      <c r="AK209" s="72">
        <f>IF(Cyclical_overrides!AK209 = "",
IF(INDEX(F_Inputs_cyclical!$A$1:$BE$243, MATCH('Cyclical_after overrides'!$A209, F_Inputs_cyclical!$A$1:$A$243, 0), MATCH('Cyclical_after overrides'!AK$1, F_Inputs_cyclical!$A$1:$BE$1, 0))="", "", INDEX(F_Inputs_cyclical!$A$1:$BE$243, MATCH('Cyclical_after overrides'!$A209, F_Inputs_cyclical!$A$1:$A$243, 0), MATCH('Cyclical_after overrides'!AK$1, F_Inputs_cyclical!$A$1:$BE$1, 0))),
Cyclical_overrides!AK209)</f>
        <v>0</v>
      </c>
      <c r="AL209" s="72">
        <f>IF(Cyclical_overrides!AL209 = "",
IF(INDEX(F_Inputs_cyclical!$A$1:$BE$243, MATCH('Cyclical_after overrides'!$A209, F_Inputs_cyclical!$A$1:$A$243, 0), MATCH('Cyclical_after overrides'!AL$1, F_Inputs_cyclical!$A$1:$BE$1, 0))="", "", INDEX(F_Inputs_cyclical!$A$1:$BE$243, MATCH('Cyclical_after overrides'!$A209, F_Inputs_cyclical!$A$1:$A$243, 0), MATCH('Cyclical_after overrides'!AL$1, F_Inputs_cyclical!$A$1:$BE$1, 0))),
Cyclical_overrides!AL209)</f>
        <v>0</v>
      </c>
      <c r="AM209" s="72">
        <f>IF(Cyclical_overrides!AM209 = "",
IF(INDEX(F_Inputs_cyclical!$A$1:$BE$243, MATCH('Cyclical_after overrides'!$A209, F_Inputs_cyclical!$A$1:$A$243, 0), MATCH('Cyclical_after overrides'!AM$1, F_Inputs_cyclical!$A$1:$BE$1, 0))="", "", INDEX(F_Inputs_cyclical!$A$1:$BE$243, MATCH('Cyclical_after overrides'!$A209, F_Inputs_cyclical!$A$1:$A$243, 0), MATCH('Cyclical_after overrides'!AM$1, F_Inputs_cyclical!$A$1:$BE$1, 0))),
Cyclical_overrides!AM209)</f>
        <v>1.7433419770599301</v>
      </c>
      <c r="AN209" s="72" t="str">
        <f>IF(Cyclical_overrides!AN209 = "",
IF(INDEX(F_Inputs_cyclical!$A$1:$BE$243, MATCH('Cyclical_after overrides'!$A209, F_Inputs_cyclical!$A$1:$A$243, 0), MATCH('Cyclical_after overrides'!AN$1, F_Inputs_cyclical!$A$1:$BE$1, 0))="", "", INDEX(F_Inputs_cyclical!$A$1:$BE$243, MATCH('Cyclical_after overrides'!$A209, F_Inputs_cyclical!$A$1:$A$243, 0), MATCH('Cyclical_after overrides'!AN$1, F_Inputs_cyclical!$A$1:$BE$1, 0))),
Cyclical_overrides!AN209)</f>
        <v/>
      </c>
      <c r="AO209" s="72">
        <f>IF(Cyclical_overrides!AO209 = "",
IF(INDEX(F_Inputs_cyclical!$A$1:$BE$243, MATCH('Cyclical_after overrides'!$A209, F_Inputs_cyclical!$A$1:$A$243, 0), MATCH('Cyclical_after overrides'!AO$1, F_Inputs_cyclical!$A$1:$BE$1, 0))="", "", INDEX(F_Inputs_cyclical!$A$1:$BE$243, MATCH('Cyclical_after overrides'!$A209, F_Inputs_cyclical!$A$1:$A$243, 0), MATCH('Cyclical_after overrides'!AO$1, F_Inputs_cyclical!$A$1:$BE$1, 0))),
Cyclical_overrides!AO209)</f>
        <v>0</v>
      </c>
      <c r="AP209" s="72">
        <f>IF(Cyclical_overrides!AP209 = "",
IF(INDEX(F_Inputs_cyclical!$A$1:$BE$243, MATCH('Cyclical_after overrides'!$A209, F_Inputs_cyclical!$A$1:$A$243, 0), MATCH('Cyclical_after overrides'!AP$1, F_Inputs_cyclical!$A$1:$BE$1, 0))="", "", INDEX(F_Inputs_cyclical!$A$1:$BE$243, MATCH('Cyclical_after overrides'!$A209, F_Inputs_cyclical!$A$1:$A$243, 0), MATCH('Cyclical_after overrides'!AP$1, F_Inputs_cyclical!$A$1:$BE$1, 0))),
Cyclical_overrides!AP209)</f>
        <v>0</v>
      </c>
      <c r="AQ209" s="72" t="str">
        <f>IF(Cyclical_overrides!AQ209 = "",
IF(INDEX(F_Inputs_cyclical!$A$1:$BE$243, MATCH('Cyclical_after overrides'!$A209, F_Inputs_cyclical!$A$1:$A$243, 0), MATCH('Cyclical_after overrides'!AQ$1, F_Inputs_cyclical!$A$1:$BE$1, 0))="", "", INDEX(F_Inputs_cyclical!$A$1:$BE$243, MATCH('Cyclical_after overrides'!$A209, F_Inputs_cyclical!$A$1:$A$243, 0), MATCH('Cyclical_after overrides'!AQ$1, F_Inputs_cyclical!$A$1:$BE$1, 0))),
Cyclical_overrides!AQ209)</f>
        <v/>
      </c>
      <c r="AR209" s="72" t="str">
        <f>IF(Cyclical_overrides!AR209 = "",
IF(INDEX(F_Inputs_cyclical!$A$1:$BE$243, MATCH('Cyclical_after overrides'!$A209, F_Inputs_cyclical!$A$1:$A$243, 0), MATCH('Cyclical_after overrides'!AR$1, F_Inputs_cyclical!$A$1:$BE$1, 0))="", "", INDEX(F_Inputs_cyclical!$A$1:$BE$243, MATCH('Cyclical_after overrides'!$A209, F_Inputs_cyclical!$A$1:$A$243, 0), MATCH('Cyclical_after overrides'!AR$1, F_Inputs_cyclical!$A$1:$BE$1, 0))),
Cyclical_overrides!AR209)</f>
        <v/>
      </c>
      <c r="AS209" s="72" t="str">
        <f>IF(Cyclical_overrides!AS209 = "",
IF(INDEX(F_Inputs_cyclical!$A$1:$BE$243, MATCH('Cyclical_after overrides'!$A209, F_Inputs_cyclical!$A$1:$A$243, 0), MATCH('Cyclical_after overrides'!AS$1, F_Inputs_cyclical!$A$1:$BE$1, 0))="", "", INDEX(F_Inputs_cyclical!$A$1:$BE$243, MATCH('Cyclical_after overrides'!$A209, F_Inputs_cyclical!$A$1:$A$243, 0), MATCH('Cyclical_after overrides'!AS$1, F_Inputs_cyclical!$A$1:$BE$1, 0))),
Cyclical_overrides!AS209)</f>
        <v/>
      </c>
      <c r="AT209" s="72" t="str">
        <f>IF(Cyclical_overrides!AT209 = "",
IF(INDEX(F_Inputs_cyclical!$A$1:$BE$243, MATCH('Cyclical_after overrides'!$A209, F_Inputs_cyclical!$A$1:$A$243, 0), MATCH('Cyclical_after overrides'!AT$1, F_Inputs_cyclical!$A$1:$BE$1, 0))="", "", INDEX(F_Inputs_cyclical!$A$1:$BE$243, MATCH('Cyclical_after overrides'!$A209, F_Inputs_cyclical!$A$1:$A$243, 0), MATCH('Cyclical_after overrides'!AT$1, F_Inputs_cyclical!$A$1:$BE$1, 0))),
Cyclical_overrides!AT209)</f>
        <v/>
      </c>
      <c r="AU209" s="72" t="str">
        <f>IF(Cyclical_overrides!AU209 = "",
IF(INDEX(F_Inputs_cyclical!$A$1:$BE$243, MATCH('Cyclical_after overrides'!$A209, F_Inputs_cyclical!$A$1:$A$243, 0), MATCH('Cyclical_after overrides'!AU$1, F_Inputs_cyclical!$A$1:$BE$1, 0))="", "", INDEX(F_Inputs_cyclical!$A$1:$BE$243, MATCH('Cyclical_after overrides'!$A209, F_Inputs_cyclical!$A$1:$A$243, 0), MATCH('Cyclical_after overrides'!AU$1, F_Inputs_cyclical!$A$1:$BE$1, 0))),
Cyclical_overrides!AU209)</f>
        <v/>
      </c>
      <c r="AV209" s="72" t="str">
        <f>IF(Cyclical_overrides!AV209 = "",
IF(INDEX(F_Inputs_cyclical!$A$1:$BE$243, MATCH('Cyclical_after overrides'!$A209, F_Inputs_cyclical!$A$1:$A$243, 0), MATCH('Cyclical_after overrides'!AV$1, F_Inputs_cyclical!$A$1:$BE$1, 0))="", "", INDEX(F_Inputs_cyclical!$A$1:$BE$243, MATCH('Cyclical_after overrides'!$A209, F_Inputs_cyclical!$A$1:$A$243, 0), MATCH('Cyclical_after overrides'!AV$1, F_Inputs_cyclical!$A$1:$BE$1, 0))),
Cyclical_overrides!AV209)</f>
        <v/>
      </c>
      <c r="AW209" s="72">
        <f>IF(Cyclical_overrides!AW209 = "",
IF(INDEX(F_Inputs_cyclical!$A$1:$BE$243, MATCH('Cyclical_after overrides'!$A209, F_Inputs_cyclical!$A$1:$A$243, 0), MATCH('Cyclical_after overrides'!AW$1, F_Inputs_cyclical!$A$1:$BE$1, 0))="", "", INDEX(F_Inputs_cyclical!$A$1:$BE$243, MATCH('Cyclical_after overrides'!$A209, F_Inputs_cyclical!$A$1:$A$243, 0), MATCH('Cyclical_after overrides'!AW$1, F_Inputs_cyclical!$A$1:$BE$1, 0))),
Cyclical_overrides!AW209)</f>
        <v>1.1277018254028868</v>
      </c>
      <c r="AX209" s="72">
        <f>IF(Cyclical_overrides!AX209 = "",
IF(INDEX(F_Inputs_cyclical!$A$1:$BE$243, MATCH('Cyclical_after overrides'!$A209, F_Inputs_cyclical!$A$1:$A$243, 0), MATCH('Cyclical_after overrides'!AX$1, F_Inputs_cyclical!$A$1:$BE$1, 0))="", "", INDEX(F_Inputs_cyclical!$A$1:$BE$243, MATCH('Cyclical_after overrides'!$A209, F_Inputs_cyclical!$A$1:$A$243, 0), MATCH('Cyclical_after overrides'!AX$1, F_Inputs_cyclical!$A$1:$BE$1, 0))),
Cyclical_overrides!AX209)</f>
        <v>19.98416307548667</v>
      </c>
      <c r="AY209" s="72">
        <f>IF(Cyclical_overrides!AY209 = "",
IF(INDEX(F_Inputs_cyclical!$A$1:$BE$243, MATCH('Cyclical_after overrides'!$A209, F_Inputs_cyclical!$A$1:$A$243, 0), MATCH('Cyclical_after overrides'!AY$1, F_Inputs_cyclical!$A$1:$BE$1, 0))="", "", INDEX(F_Inputs_cyclical!$A$1:$BE$243, MATCH('Cyclical_after overrides'!$A209, F_Inputs_cyclical!$A$1:$A$243, 0), MATCH('Cyclical_after overrides'!AY$1, F_Inputs_cyclical!$A$1:$BE$1, 0))),
Cyclical_overrides!AY209)</f>
        <v>142.63977681945511</v>
      </c>
      <c r="AZ209" s="72">
        <f>IF(Cyclical_overrides!AZ209 = "",
IF(INDEX(F_Inputs_cyclical!$A$1:$BE$243, MATCH('Cyclical_after overrides'!$A209, F_Inputs_cyclical!$A$1:$A$243, 0), MATCH('Cyclical_after overrides'!AZ$1, F_Inputs_cyclical!$A$1:$BE$1, 0))="", "", INDEX(F_Inputs_cyclical!$A$1:$BE$243, MATCH('Cyclical_after overrides'!$A209, F_Inputs_cyclical!$A$1:$A$243, 0), MATCH('Cyclical_after overrides'!AZ$1, F_Inputs_cyclical!$A$1:$BE$1, 0))),
Cyclical_overrides!AZ209)</f>
        <v>1.6270184109039305</v>
      </c>
      <c r="BA209" s="72">
        <f>IF(Cyclical_overrides!BA209 = "",
IF(INDEX(F_Inputs_cyclical!$A$1:$BE$243, MATCH('Cyclical_after overrides'!$A209, F_Inputs_cyclical!$A$1:$A$243, 0), MATCH('Cyclical_after overrides'!BA$1, F_Inputs_cyclical!$A$1:$BE$1, 0))="", "", INDEX(F_Inputs_cyclical!$A$1:$BE$243, MATCH('Cyclical_after overrides'!$A209, F_Inputs_cyclical!$A$1:$A$243, 0), MATCH('Cyclical_after overrides'!BA$1, F_Inputs_cyclical!$A$1:$BE$1, 0))),
Cyclical_overrides!BA209)</f>
        <v>8.2320452331801874</v>
      </c>
      <c r="BB209" s="72">
        <f>IF(Cyclical_overrides!BB209 = "",
IF(INDEX(F_Inputs_cyclical!$A$1:$BE$243, MATCH('Cyclical_after overrides'!$A209, F_Inputs_cyclical!$A$1:$A$243, 0), MATCH('Cyclical_after overrides'!BB$1, F_Inputs_cyclical!$A$1:$BE$1, 0))="", "", INDEX(F_Inputs_cyclical!$A$1:$BE$243, MATCH('Cyclical_after overrides'!$A209, F_Inputs_cyclical!$A$1:$A$243, 0), MATCH('Cyclical_after overrides'!BB$1, F_Inputs_cyclical!$A$1:$BE$1, 0))),
Cyclical_overrides!BB209)</f>
        <v>8.2320452331801874</v>
      </c>
      <c r="BC209" s="72">
        <f>IF(Cyclical_overrides!BC209 = "",
IF(INDEX(F_Inputs_cyclical!$A$1:$BE$243, MATCH('Cyclical_after overrides'!$A209, F_Inputs_cyclical!$A$1:$A$243, 0), MATCH('Cyclical_after overrides'!BC$1, F_Inputs_cyclical!$A$1:$BE$1, 0))="", "", INDEX(F_Inputs_cyclical!$A$1:$BE$243, MATCH('Cyclical_after overrides'!$A209, F_Inputs_cyclical!$A$1:$A$243, 0), MATCH('Cyclical_after overrides'!BC$1, F_Inputs_cyclical!$A$1:$BE$1, 0))),
Cyclical_overrides!BC209)</f>
        <v>12.551747891084933</v>
      </c>
      <c r="BD209" s="72">
        <f>IF(Cyclical_overrides!BD209 = "",
IF(INDEX(F_Inputs_cyclical!$A$1:$BE$243, MATCH('Cyclical_after overrides'!$A209, F_Inputs_cyclical!$A$1:$A$243, 0), MATCH('Cyclical_after overrides'!BD$1, F_Inputs_cyclical!$A$1:$BE$1, 0))="", "", INDEX(F_Inputs_cyclical!$A$1:$BE$243, MATCH('Cyclical_after overrides'!$A209, F_Inputs_cyclical!$A$1:$A$243, 0), MATCH('Cyclical_after overrides'!BD$1, F_Inputs_cyclical!$A$1:$BE$1, 0))),
Cyclical_overrides!BD209)</f>
        <v>53.205778250000002</v>
      </c>
      <c r="BE209" s="194"/>
    </row>
    <row r="210" spans="1:57" x14ac:dyDescent="0.4">
      <c r="A210" s="63" t="str">
        <f t="shared" si="3"/>
        <v>SES22</v>
      </c>
      <c r="B210" s="63" t="s">
        <v>469</v>
      </c>
      <c r="C210" s="63" t="s">
        <v>259</v>
      </c>
      <c r="D210" s="72">
        <f>IF(Cyclical_overrides!D210 = "",
IF(INDEX(F_Inputs_cyclical!$A$1:$BE$243, MATCH('Cyclical_after overrides'!$A210, F_Inputs_cyclical!$A$1:$A$243, 0), MATCH('Cyclical_after overrides'!D$1, F_Inputs_cyclical!$A$1:$BE$1, 0))="", "", INDEX(F_Inputs_cyclical!$A$1:$BE$243, MATCH('Cyclical_after overrides'!$A210, F_Inputs_cyclical!$A$1:$A$243, 0), MATCH('Cyclical_after overrides'!D$1, F_Inputs_cyclical!$A$1:$BE$1, 0))),
Cyclical_overrides!D210)</f>
        <v>3.4635820434241902</v>
      </c>
      <c r="E210" s="72">
        <f>IF(Cyclical_overrides!E210 = "",
IF(INDEX(F_Inputs_cyclical!$A$1:$BE$243, MATCH('Cyclical_after overrides'!$A210, F_Inputs_cyclical!$A$1:$A$243, 0), MATCH('Cyclical_after overrides'!E$1, F_Inputs_cyclical!$A$1:$BE$1, 0))="", "", INDEX(F_Inputs_cyclical!$A$1:$BE$243, MATCH('Cyclical_after overrides'!$A210, F_Inputs_cyclical!$A$1:$A$243, 0), MATCH('Cyclical_after overrides'!E$1, F_Inputs_cyclical!$A$1:$BE$1, 0))),
Cyclical_overrides!E210)</f>
        <v>0.49767820657580902</v>
      </c>
      <c r="F210" s="72">
        <f>IF(Cyclical_overrides!F210 = "",
IF(INDEX(F_Inputs_cyclical!$A$1:$BE$243, MATCH('Cyclical_after overrides'!$A210, F_Inputs_cyclical!$A$1:$A$243, 0), MATCH('Cyclical_after overrides'!F$1, F_Inputs_cyclical!$A$1:$BE$1, 0))="", "", INDEX(F_Inputs_cyclical!$A$1:$BE$243, MATCH('Cyclical_after overrides'!$A210, F_Inputs_cyclical!$A$1:$A$243, 0), MATCH('Cyclical_after overrides'!F$1, F_Inputs_cyclical!$A$1:$BE$1, 0))),
Cyclical_overrides!F210)</f>
        <v>-0.35278452999999999</v>
      </c>
      <c r="G210" s="72">
        <f>IF(Cyclical_overrides!G210 = "",
IF(INDEX(F_Inputs_cyclical!$A$1:$BE$243, MATCH('Cyclical_after overrides'!$A210, F_Inputs_cyclical!$A$1:$A$243, 0), MATCH('Cyclical_after overrides'!G$1, F_Inputs_cyclical!$A$1:$BE$1, 0))="", "", INDEX(F_Inputs_cyclical!$A$1:$BE$243, MATCH('Cyclical_after overrides'!$A210, F_Inputs_cyclical!$A$1:$A$243, 0), MATCH('Cyclical_after overrides'!G$1, F_Inputs_cyclical!$A$1:$BE$1, 0))),
Cyclical_overrides!G210)</f>
        <v>0.47989957</v>
      </c>
      <c r="H210" s="72">
        <f>IF(Cyclical_overrides!H210 = "",
IF(INDEX(F_Inputs_cyclical!$A$1:$BE$243, MATCH('Cyclical_after overrides'!$A210, F_Inputs_cyclical!$A$1:$A$243, 0), MATCH('Cyclical_after overrides'!H$1, F_Inputs_cyclical!$A$1:$BE$1, 0))="", "", INDEX(F_Inputs_cyclical!$A$1:$BE$243, MATCH('Cyclical_after overrides'!$A210, F_Inputs_cyclical!$A$1:$A$243, 0), MATCH('Cyclical_after overrides'!H$1, F_Inputs_cyclical!$A$1:$BE$1, 0))),
Cyclical_overrides!H210)</f>
        <v>0.87475407000000005</v>
      </c>
      <c r="I210" s="72">
        <f>IF(Cyclical_overrides!I210 = "",
IF(INDEX(F_Inputs_cyclical!$A$1:$BE$243, MATCH('Cyclical_after overrides'!$A210, F_Inputs_cyclical!$A$1:$A$243, 0), MATCH('Cyclical_after overrides'!I$1, F_Inputs_cyclical!$A$1:$BE$1, 0))="", "", INDEX(F_Inputs_cyclical!$A$1:$BE$243, MATCH('Cyclical_after overrides'!$A210, F_Inputs_cyclical!$A$1:$A$243, 0), MATCH('Cyclical_after overrides'!I$1, F_Inputs_cyclical!$A$1:$BE$1, 0))),
Cyclical_overrides!I210)</f>
        <v>0</v>
      </c>
      <c r="J210" s="72" t="str">
        <f>IF(Cyclical_overrides!J210 = "",
IF(INDEX(F_Inputs_cyclical!$A$1:$BE$243, MATCH('Cyclical_after overrides'!$A210, F_Inputs_cyclical!$A$1:$A$243, 0), MATCH('Cyclical_after overrides'!J$1, F_Inputs_cyclical!$A$1:$BE$1, 0))="", "", INDEX(F_Inputs_cyclical!$A$1:$BE$243, MATCH('Cyclical_after overrides'!$A210, F_Inputs_cyclical!$A$1:$A$243, 0), MATCH('Cyclical_after overrides'!J$1, F_Inputs_cyclical!$A$1:$BE$1, 0))),
Cyclical_overrides!J210)</f>
        <v/>
      </c>
      <c r="K210" s="72">
        <f>IF(Cyclical_overrides!K210 = "",
IF(INDEX(F_Inputs_cyclical!$A$1:$BE$243, MATCH('Cyclical_after overrides'!$A210, F_Inputs_cyclical!$A$1:$A$243, 0), MATCH('Cyclical_after overrides'!K$1, F_Inputs_cyclical!$A$1:$BE$1, 0))="", "", INDEX(F_Inputs_cyclical!$A$1:$BE$243, MATCH('Cyclical_after overrides'!$A210, F_Inputs_cyclical!$A$1:$A$243, 0), MATCH('Cyclical_after overrides'!K$1, F_Inputs_cyclical!$A$1:$BE$1, 0))),
Cyclical_overrides!K210)</f>
        <v>0.16864351</v>
      </c>
      <c r="L210" s="72" t="str">
        <f>IF(Cyclical_overrides!L210 = "",
IF(INDEX(F_Inputs_cyclical!$A$1:$BE$243, MATCH('Cyclical_after overrides'!$A210, F_Inputs_cyclical!$A$1:$A$243, 0), MATCH('Cyclical_after overrides'!L$1, F_Inputs_cyclical!$A$1:$BE$1, 0))="", "", INDEX(F_Inputs_cyclical!$A$1:$BE$243, MATCH('Cyclical_after overrides'!$A210, F_Inputs_cyclical!$A$1:$A$243, 0), MATCH('Cyclical_after overrides'!L$1, F_Inputs_cyclical!$A$1:$BE$1, 0))),
Cyclical_overrides!L210)</f>
        <v/>
      </c>
      <c r="M210" s="72" t="str">
        <f>IF(Cyclical_overrides!M210 = "",
IF(INDEX(F_Inputs_cyclical!$A$1:$BE$243, MATCH('Cyclical_after overrides'!$A210, F_Inputs_cyclical!$A$1:$A$243, 0), MATCH('Cyclical_after overrides'!M$1, F_Inputs_cyclical!$A$1:$BE$1, 0))="", "", INDEX(F_Inputs_cyclical!$A$1:$BE$243, MATCH('Cyclical_after overrides'!$A210, F_Inputs_cyclical!$A$1:$A$243, 0), MATCH('Cyclical_after overrides'!M$1, F_Inputs_cyclical!$A$1:$BE$1, 0))),
Cyclical_overrides!M210)</f>
        <v/>
      </c>
      <c r="N210" s="72" t="str">
        <f>IF(Cyclical_overrides!N210 = "",
IF(INDEX(F_Inputs_cyclical!$A$1:$BE$243, MATCH('Cyclical_after overrides'!$A210, F_Inputs_cyclical!$A$1:$A$243, 0), MATCH('Cyclical_after overrides'!N$1, F_Inputs_cyclical!$A$1:$BE$1, 0))="", "", INDEX(F_Inputs_cyclical!$A$1:$BE$243, MATCH('Cyclical_after overrides'!$A210, F_Inputs_cyclical!$A$1:$A$243, 0), MATCH('Cyclical_after overrides'!N$1, F_Inputs_cyclical!$A$1:$BE$1, 0))),
Cyclical_overrides!N210)</f>
        <v/>
      </c>
      <c r="O210" s="72" t="str">
        <f>IF(Cyclical_overrides!O210 = "",
IF(INDEX(F_Inputs_cyclical!$A$1:$BE$243, MATCH('Cyclical_after overrides'!$A210, F_Inputs_cyclical!$A$1:$A$243, 0), MATCH('Cyclical_after overrides'!O$1, F_Inputs_cyclical!$A$1:$BE$1, 0))="", "", INDEX(F_Inputs_cyclical!$A$1:$BE$243, MATCH('Cyclical_after overrides'!$A210, F_Inputs_cyclical!$A$1:$A$243, 0), MATCH('Cyclical_after overrides'!O$1, F_Inputs_cyclical!$A$1:$BE$1, 0))),
Cyclical_overrides!O210)</f>
        <v/>
      </c>
      <c r="P210" s="72" t="str">
        <f>IF(Cyclical_overrides!P210 = "",
IF(INDEX(F_Inputs_cyclical!$A$1:$BE$243, MATCH('Cyclical_after overrides'!$A210, F_Inputs_cyclical!$A$1:$A$243, 0), MATCH('Cyclical_after overrides'!P$1, F_Inputs_cyclical!$A$1:$BE$1, 0))="", "", INDEX(F_Inputs_cyclical!$A$1:$BE$243, MATCH('Cyclical_after overrides'!$A210, F_Inputs_cyclical!$A$1:$A$243, 0), MATCH('Cyclical_after overrides'!P$1, F_Inputs_cyclical!$A$1:$BE$1, 0))),
Cyclical_overrides!P210)</f>
        <v/>
      </c>
      <c r="Q210" s="72" t="str">
        <f>IF(Cyclical_overrides!Q210 = "",
IF(INDEX(F_Inputs_cyclical!$A$1:$BE$243, MATCH('Cyclical_after overrides'!$A210, F_Inputs_cyclical!$A$1:$A$243, 0), MATCH('Cyclical_after overrides'!Q$1, F_Inputs_cyclical!$A$1:$BE$1, 0))="", "", INDEX(F_Inputs_cyclical!$A$1:$BE$243, MATCH('Cyclical_after overrides'!$A210, F_Inputs_cyclical!$A$1:$A$243, 0), MATCH('Cyclical_after overrides'!Q$1, F_Inputs_cyclical!$A$1:$BE$1, 0))),
Cyclical_overrides!Q210)</f>
        <v/>
      </c>
      <c r="R210" s="72" t="str">
        <f>IF(Cyclical_overrides!R210 = "",
IF(INDEX(F_Inputs_cyclical!$A$1:$BE$243, MATCH('Cyclical_after overrides'!$A210, F_Inputs_cyclical!$A$1:$A$243, 0), MATCH('Cyclical_after overrides'!R$1, F_Inputs_cyclical!$A$1:$BE$1, 0))="", "", INDEX(F_Inputs_cyclical!$A$1:$BE$243, MATCH('Cyclical_after overrides'!$A210, F_Inputs_cyclical!$A$1:$A$243, 0), MATCH('Cyclical_after overrides'!R$1, F_Inputs_cyclical!$A$1:$BE$1, 0))),
Cyclical_overrides!R210)</f>
        <v/>
      </c>
      <c r="S210" s="72" t="str">
        <f>IF(Cyclical_overrides!S210 = "",
IF(INDEX(F_Inputs_cyclical!$A$1:$BE$243, MATCH('Cyclical_after overrides'!$A210, F_Inputs_cyclical!$A$1:$A$243, 0), MATCH('Cyclical_after overrides'!S$1, F_Inputs_cyclical!$A$1:$BE$1, 0))="", "", INDEX(F_Inputs_cyclical!$A$1:$BE$243, MATCH('Cyclical_after overrides'!$A210, F_Inputs_cyclical!$A$1:$A$243, 0), MATCH('Cyclical_after overrides'!S$1, F_Inputs_cyclical!$A$1:$BE$1, 0))),
Cyclical_overrides!S210)</f>
        <v/>
      </c>
      <c r="T210" s="72" t="str">
        <f>IF(Cyclical_overrides!T210 = "",
IF(INDEX(F_Inputs_cyclical!$A$1:$BE$243, MATCH('Cyclical_after overrides'!$A210, F_Inputs_cyclical!$A$1:$A$243, 0), MATCH('Cyclical_after overrides'!T$1, F_Inputs_cyclical!$A$1:$BE$1, 0))="", "", INDEX(F_Inputs_cyclical!$A$1:$BE$243, MATCH('Cyclical_after overrides'!$A210, F_Inputs_cyclical!$A$1:$A$243, 0), MATCH('Cyclical_after overrides'!T$1, F_Inputs_cyclical!$A$1:$BE$1, 0))),
Cyclical_overrides!T210)</f>
        <v/>
      </c>
      <c r="U210" s="72" t="str">
        <f>IF(Cyclical_overrides!U210 = "",
IF(INDEX(F_Inputs_cyclical!$A$1:$BE$243, MATCH('Cyclical_after overrides'!$A210, F_Inputs_cyclical!$A$1:$A$243, 0), MATCH('Cyclical_after overrides'!U$1, F_Inputs_cyclical!$A$1:$BE$1, 0))="", "", INDEX(F_Inputs_cyclical!$A$1:$BE$243, MATCH('Cyclical_after overrides'!$A210, F_Inputs_cyclical!$A$1:$A$243, 0), MATCH('Cyclical_after overrides'!U$1, F_Inputs_cyclical!$A$1:$BE$1, 0))),
Cyclical_overrides!U210)</f>
        <v/>
      </c>
      <c r="V210" s="72">
        <f>IF(Cyclical_overrides!V210 = "",
IF(INDEX(F_Inputs_cyclical!$A$1:$BE$243, MATCH('Cyclical_after overrides'!$A210, F_Inputs_cyclical!$A$1:$A$243, 0), MATCH('Cyclical_after overrides'!V$1, F_Inputs_cyclical!$A$1:$BE$1, 0))="", "", INDEX(F_Inputs_cyclical!$A$1:$BE$243, MATCH('Cyclical_after overrides'!$A210, F_Inputs_cyclical!$A$1:$A$243, 0), MATCH('Cyclical_after overrides'!V$1, F_Inputs_cyclical!$A$1:$BE$1, 0))),
Cyclical_overrides!V210)</f>
        <v>89.165999999999997</v>
      </c>
      <c r="W210" s="72">
        <f>IF(Cyclical_overrides!W210 = "",
IF(INDEX(F_Inputs_cyclical!$A$1:$BE$243, MATCH('Cyclical_after overrides'!$A210, F_Inputs_cyclical!$A$1:$A$243, 0), MATCH('Cyclical_after overrides'!W$1, F_Inputs_cyclical!$A$1:$BE$1, 0))="", "", INDEX(F_Inputs_cyclical!$A$1:$BE$243, MATCH('Cyclical_after overrides'!$A210, F_Inputs_cyclical!$A$1:$A$243, 0), MATCH('Cyclical_after overrides'!W$1, F_Inputs_cyclical!$A$1:$BE$1, 0))),
Cyclical_overrides!W210)</f>
        <v>184.845</v>
      </c>
      <c r="X210" s="72">
        <f>IF(Cyclical_overrides!X210 = "",
IF(INDEX(F_Inputs_cyclical!$A$1:$BE$243, MATCH('Cyclical_after overrides'!$A210, F_Inputs_cyclical!$A$1:$A$243, 0), MATCH('Cyclical_after overrides'!X$1, F_Inputs_cyclical!$A$1:$BE$1, 0))="", "", INDEX(F_Inputs_cyclical!$A$1:$BE$243, MATCH('Cyclical_after overrides'!$A210, F_Inputs_cyclical!$A$1:$A$243, 0), MATCH('Cyclical_after overrides'!X$1, F_Inputs_cyclical!$A$1:$BE$1, 0))),
Cyclical_overrides!X210)</f>
        <v>0</v>
      </c>
      <c r="Y210" s="72">
        <f>IF(Cyclical_overrides!Y210 = "",
IF(INDEX(F_Inputs_cyclical!$A$1:$BE$243, MATCH('Cyclical_after overrides'!$A210, F_Inputs_cyclical!$A$1:$A$243, 0), MATCH('Cyclical_after overrides'!Y$1, F_Inputs_cyclical!$A$1:$BE$1, 0))="", "", INDEX(F_Inputs_cyclical!$A$1:$BE$243, MATCH('Cyclical_after overrides'!$A210, F_Inputs_cyclical!$A$1:$A$243, 0), MATCH('Cyclical_after overrides'!Y$1, F_Inputs_cyclical!$A$1:$BE$1, 0))),
Cyclical_overrides!Y210)</f>
        <v>0</v>
      </c>
      <c r="Z210" s="72">
        <f>IF(Cyclical_overrides!Z210 = "",
IF(INDEX(F_Inputs_cyclical!$A$1:$BE$243, MATCH('Cyclical_after overrides'!$A210, F_Inputs_cyclical!$A$1:$A$243, 0), MATCH('Cyclical_after overrides'!Z$1, F_Inputs_cyclical!$A$1:$BE$1, 0))="", "", INDEX(F_Inputs_cyclical!$A$1:$BE$243, MATCH('Cyclical_after overrides'!$A210, F_Inputs_cyclical!$A$1:$A$243, 0), MATCH('Cyclical_after overrides'!Z$1, F_Inputs_cyclical!$A$1:$BE$1, 0))),
Cyclical_overrides!Z210)</f>
        <v>0</v>
      </c>
      <c r="AA210" s="72">
        <f>IF(Cyclical_overrides!AA210 = "",
IF(INDEX(F_Inputs_cyclical!$A$1:$BE$243, MATCH('Cyclical_after overrides'!$A210, F_Inputs_cyclical!$A$1:$A$243, 0), MATCH('Cyclical_after overrides'!AA$1, F_Inputs_cyclical!$A$1:$BE$1, 0))="", "", INDEX(F_Inputs_cyclical!$A$1:$BE$243, MATCH('Cyclical_after overrides'!$A210, F_Inputs_cyclical!$A$1:$A$243, 0), MATCH('Cyclical_after overrides'!AA$1, F_Inputs_cyclical!$A$1:$BE$1, 0))),
Cyclical_overrides!AA210)</f>
        <v>0</v>
      </c>
      <c r="AB210" s="72" t="str">
        <f>IF(Cyclical_overrides!AB210 = "",
IF(INDEX(F_Inputs_cyclical!$A$1:$BE$243, MATCH('Cyclical_after overrides'!$A210, F_Inputs_cyclical!$A$1:$A$243, 0), MATCH('Cyclical_after overrides'!AB$1, F_Inputs_cyclical!$A$1:$BE$1, 0))="", "", INDEX(F_Inputs_cyclical!$A$1:$BE$243, MATCH('Cyclical_after overrides'!$A210, F_Inputs_cyclical!$A$1:$A$243, 0), MATCH('Cyclical_after overrides'!AB$1, F_Inputs_cyclical!$A$1:$BE$1, 0))),
Cyclical_overrides!AB210)</f>
        <v/>
      </c>
      <c r="AC210" s="72">
        <f>IF(Cyclical_overrides!AC210 = "",
IF(INDEX(F_Inputs_cyclical!$A$1:$BE$243, MATCH('Cyclical_after overrides'!$A210, F_Inputs_cyclical!$A$1:$A$243, 0), MATCH('Cyclical_after overrides'!AC$1, F_Inputs_cyclical!$A$1:$BE$1, 0))="", "", INDEX(F_Inputs_cyclical!$A$1:$BE$243, MATCH('Cyclical_after overrides'!$A210, F_Inputs_cyclical!$A$1:$A$243, 0), MATCH('Cyclical_after overrides'!AC$1, F_Inputs_cyclical!$A$1:$BE$1, 0))),
Cyclical_overrides!AC210)</f>
        <v>8.8074876421304502</v>
      </c>
      <c r="AD210" s="72">
        <f>IF(Cyclical_overrides!AD210 = "",
IF(INDEX(F_Inputs_cyclical!$A$1:$BE$243, MATCH('Cyclical_after overrides'!$A210, F_Inputs_cyclical!$A$1:$A$243, 0), MATCH('Cyclical_after overrides'!AD$1, F_Inputs_cyclical!$A$1:$BE$1, 0))="", "", INDEX(F_Inputs_cyclical!$A$1:$BE$243, MATCH('Cyclical_after overrides'!$A210, F_Inputs_cyclical!$A$1:$A$243, 0), MATCH('Cyclical_after overrides'!AD$1, F_Inputs_cyclical!$A$1:$BE$1, 0))),
Cyclical_overrides!AD210)</f>
        <v>0</v>
      </c>
      <c r="AE210" s="72">
        <f>IF(Cyclical_overrides!AE210 = "",
IF(INDEX(F_Inputs_cyclical!$A$1:$BE$243, MATCH('Cyclical_after overrides'!$A210, F_Inputs_cyclical!$A$1:$A$243, 0), MATCH('Cyclical_after overrides'!AE$1, F_Inputs_cyclical!$A$1:$BE$1, 0))="", "", INDEX(F_Inputs_cyclical!$A$1:$BE$243, MATCH('Cyclical_after overrides'!$A210, F_Inputs_cyclical!$A$1:$A$243, 0), MATCH('Cyclical_after overrides'!AE$1, F_Inputs_cyclical!$A$1:$BE$1, 0))),
Cyclical_overrides!AE210)</f>
        <v>0</v>
      </c>
      <c r="AF210" s="72">
        <f>IF(Cyclical_overrides!AF210 = "",
IF(INDEX(F_Inputs_cyclical!$A$1:$BE$243, MATCH('Cyclical_after overrides'!$A210, F_Inputs_cyclical!$A$1:$A$243, 0), MATCH('Cyclical_after overrides'!AF$1, F_Inputs_cyclical!$A$1:$BE$1, 0))="", "", INDEX(F_Inputs_cyclical!$A$1:$BE$243, MATCH('Cyclical_after overrides'!$A210, F_Inputs_cyclical!$A$1:$A$243, 0), MATCH('Cyclical_after overrides'!AF$1, F_Inputs_cyclical!$A$1:$BE$1, 0))),
Cyclical_overrides!AF210)</f>
        <v>0.48121695213045301</v>
      </c>
      <c r="AG210" s="72">
        <f>IF(Cyclical_overrides!AG210 = "",
IF(INDEX(F_Inputs_cyclical!$A$1:$BE$243, MATCH('Cyclical_after overrides'!$A210, F_Inputs_cyclical!$A$1:$A$243, 0), MATCH('Cyclical_after overrides'!AG$1, F_Inputs_cyclical!$A$1:$BE$1, 0))="", "", INDEX(F_Inputs_cyclical!$A$1:$BE$243, MATCH('Cyclical_after overrides'!$A210, F_Inputs_cyclical!$A$1:$A$243, 0), MATCH('Cyclical_after overrides'!AG$1, F_Inputs_cyclical!$A$1:$BE$1, 0))),
Cyclical_overrides!AG210)</f>
        <v>0</v>
      </c>
      <c r="AH210" s="72">
        <f>IF(Cyclical_overrides!AH210 = "",
IF(INDEX(F_Inputs_cyclical!$A$1:$BE$243, MATCH('Cyclical_after overrides'!$A210, F_Inputs_cyclical!$A$1:$A$243, 0), MATCH('Cyclical_after overrides'!AH$1, F_Inputs_cyclical!$A$1:$BE$1, 0))="", "", INDEX(F_Inputs_cyclical!$A$1:$BE$243, MATCH('Cyclical_after overrides'!$A210, F_Inputs_cyclical!$A$1:$A$243, 0), MATCH('Cyclical_after overrides'!AH$1, F_Inputs_cyclical!$A$1:$BE$1, 0))),
Cyclical_overrides!AH210)</f>
        <v>10.914999999999999</v>
      </c>
      <c r="AI210" s="72">
        <f>IF(Cyclical_overrides!AI210 = "",
IF(INDEX(F_Inputs_cyclical!$A$1:$BE$243, MATCH('Cyclical_after overrides'!$A210, F_Inputs_cyclical!$A$1:$A$243, 0), MATCH('Cyclical_after overrides'!AI$1, F_Inputs_cyclical!$A$1:$BE$1, 0))="", "", INDEX(F_Inputs_cyclical!$A$1:$BE$243, MATCH('Cyclical_after overrides'!$A210, F_Inputs_cyclical!$A$1:$A$243, 0), MATCH('Cyclical_after overrides'!AI$1, F_Inputs_cyclical!$A$1:$BE$1, 0))),
Cyclical_overrides!AI210)</f>
        <v>0</v>
      </c>
      <c r="AJ210" s="72">
        <f>IF(Cyclical_overrides!AJ210 = "",
IF(INDEX(F_Inputs_cyclical!$A$1:$BE$243, MATCH('Cyclical_after overrides'!$A210, F_Inputs_cyclical!$A$1:$A$243, 0), MATCH('Cyclical_after overrides'!AJ$1, F_Inputs_cyclical!$A$1:$BE$1, 0))="", "", INDEX(F_Inputs_cyclical!$A$1:$BE$243, MATCH('Cyclical_after overrides'!$A210, F_Inputs_cyclical!$A$1:$A$243, 0), MATCH('Cyclical_after overrides'!AJ$1, F_Inputs_cyclical!$A$1:$BE$1, 0))),
Cyclical_overrides!AJ210)</f>
        <v>0</v>
      </c>
      <c r="AK210" s="72">
        <f>IF(Cyclical_overrides!AK210 = "",
IF(INDEX(F_Inputs_cyclical!$A$1:$BE$243, MATCH('Cyclical_after overrides'!$A210, F_Inputs_cyclical!$A$1:$A$243, 0), MATCH('Cyclical_after overrides'!AK$1, F_Inputs_cyclical!$A$1:$BE$1, 0))="", "", INDEX(F_Inputs_cyclical!$A$1:$BE$243, MATCH('Cyclical_after overrides'!$A210, F_Inputs_cyclical!$A$1:$A$243, 0), MATCH('Cyclical_after overrides'!AK$1, F_Inputs_cyclical!$A$1:$BE$1, 0))),
Cyclical_overrides!AK210)</f>
        <v>0</v>
      </c>
      <c r="AL210" s="72">
        <f>IF(Cyclical_overrides!AL210 = "",
IF(INDEX(F_Inputs_cyclical!$A$1:$BE$243, MATCH('Cyclical_after overrides'!$A210, F_Inputs_cyclical!$A$1:$A$243, 0), MATCH('Cyclical_after overrides'!AL$1, F_Inputs_cyclical!$A$1:$BE$1, 0))="", "", INDEX(F_Inputs_cyclical!$A$1:$BE$243, MATCH('Cyclical_after overrides'!$A210, F_Inputs_cyclical!$A$1:$A$243, 0), MATCH('Cyclical_after overrides'!AL$1, F_Inputs_cyclical!$A$1:$BE$1, 0))),
Cyclical_overrides!AL210)</f>
        <v>0</v>
      </c>
      <c r="AM210" s="72">
        <f>IF(Cyclical_overrides!AM210 = "",
IF(INDEX(F_Inputs_cyclical!$A$1:$BE$243, MATCH('Cyclical_after overrides'!$A210, F_Inputs_cyclical!$A$1:$A$243, 0), MATCH('Cyclical_after overrides'!AM$1, F_Inputs_cyclical!$A$1:$BE$1, 0))="", "", INDEX(F_Inputs_cyclical!$A$1:$BE$243, MATCH('Cyclical_after overrides'!$A210, F_Inputs_cyclical!$A$1:$A$243, 0), MATCH('Cyclical_after overrides'!AM$1, F_Inputs_cyclical!$A$1:$BE$1, 0))),
Cyclical_overrides!AM210)</f>
        <v>3.3631413299999999</v>
      </c>
      <c r="AN210" s="72" t="str">
        <f>IF(Cyclical_overrides!AN210 = "",
IF(INDEX(F_Inputs_cyclical!$A$1:$BE$243, MATCH('Cyclical_after overrides'!$A210, F_Inputs_cyclical!$A$1:$A$243, 0), MATCH('Cyclical_after overrides'!AN$1, F_Inputs_cyclical!$A$1:$BE$1, 0))="", "", INDEX(F_Inputs_cyclical!$A$1:$BE$243, MATCH('Cyclical_after overrides'!$A210, F_Inputs_cyclical!$A$1:$A$243, 0), MATCH('Cyclical_after overrides'!AN$1, F_Inputs_cyclical!$A$1:$BE$1, 0))),
Cyclical_overrides!AN210)</f>
        <v/>
      </c>
      <c r="AO210" s="72">
        <f>IF(Cyclical_overrides!AO210 = "",
IF(INDEX(F_Inputs_cyclical!$A$1:$BE$243, MATCH('Cyclical_after overrides'!$A210, F_Inputs_cyclical!$A$1:$A$243, 0), MATCH('Cyclical_after overrides'!AO$1, F_Inputs_cyclical!$A$1:$BE$1, 0))="", "", INDEX(F_Inputs_cyclical!$A$1:$BE$243, MATCH('Cyclical_after overrides'!$A210, F_Inputs_cyclical!$A$1:$A$243, 0), MATCH('Cyclical_after overrides'!AO$1, F_Inputs_cyclical!$A$1:$BE$1, 0))),
Cyclical_overrides!AO210)</f>
        <v>0</v>
      </c>
      <c r="AP210" s="72">
        <f>IF(Cyclical_overrides!AP210 = "",
IF(INDEX(F_Inputs_cyclical!$A$1:$BE$243, MATCH('Cyclical_after overrides'!$A210, F_Inputs_cyclical!$A$1:$A$243, 0), MATCH('Cyclical_after overrides'!AP$1, F_Inputs_cyclical!$A$1:$BE$1, 0))="", "", INDEX(F_Inputs_cyclical!$A$1:$BE$243, MATCH('Cyclical_after overrides'!$A210, F_Inputs_cyclical!$A$1:$A$243, 0), MATCH('Cyclical_after overrides'!AP$1, F_Inputs_cyclical!$A$1:$BE$1, 0))),
Cyclical_overrides!AP210)</f>
        <v>0</v>
      </c>
      <c r="AQ210" s="72" t="str">
        <f>IF(Cyclical_overrides!AQ210 = "",
IF(INDEX(F_Inputs_cyclical!$A$1:$BE$243, MATCH('Cyclical_after overrides'!$A210, F_Inputs_cyclical!$A$1:$A$243, 0), MATCH('Cyclical_after overrides'!AQ$1, F_Inputs_cyclical!$A$1:$BE$1, 0))="", "", INDEX(F_Inputs_cyclical!$A$1:$BE$243, MATCH('Cyclical_after overrides'!$A210, F_Inputs_cyclical!$A$1:$A$243, 0), MATCH('Cyclical_after overrides'!AQ$1, F_Inputs_cyclical!$A$1:$BE$1, 0))),
Cyclical_overrides!AQ210)</f>
        <v/>
      </c>
      <c r="AR210" s="72" t="str">
        <f>IF(Cyclical_overrides!AR210 = "",
IF(INDEX(F_Inputs_cyclical!$A$1:$BE$243, MATCH('Cyclical_after overrides'!$A210, F_Inputs_cyclical!$A$1:$A$243, 0), MATCH('Cyclical_after overrides'!AR$1, F_Inputs_cyclical!$A$1:$BE$1, 0))="", "", INDEX(F_Inputs_cyclical!$A$1:$BE$243, MATCH('Cyclical_after overrides'!$A210, F_Inputs_cyclical!$A$1:$A$243, 0), MATCH('Cyclical_after overrides'!AR$1, F_Inputs_cyclical!$A$1:$BE$1, 0))),
Cyclical_overrides!AR210)</f>
        <v/>
      </c>
      <c r="AS210" s="72" t="str">
        <f>IF(Cyclical_overrides!AS210 = "",
IF(INDEX(F_Inputs_cyclical!$A$1:$BE$243, MATCH('Cyclical_after overrides'!$A210, F_Inputs_cyclical!$A$1:$A$243, 0), MATCH('Cyclical_after overrides'!AS$1, F_Inputs_cyclical!$A$1:$BE$1, 0))="", "", INDEX(F_Inputs_cyclical!$A$1:$BE$243, MATCH('Cyclical_after overrides'!$A210, F_Inputs_cyclical!$A$1:$A$243, 0), MATCH('Cyclical_after overrides'!AS$1, F_Inputs_cyclical!$A$1:$BE$1, 0))),
Cyclical_overrides!AS210)</f>
        <v/>
      </c>
      <c r="AT210" s="72" t="str">
        <f>IF(Cyclical_overrides!AT210 = "",
IF(INDEX(F_Inputs_cyclical!$A$1:$BE$243, MATCH('Cyclical_after overrides'!$A210, F_Inputs_cyclical!$A$1:$A$243, 0), MATCH('Cyclical_after overrides'!AT$1, F_Inputs_cyclical!$A$1:$BE$1, 0))="", "", INDEX(F_Inputs_cyclical!$A$1:$BE$243, MATCH('Cyclical_after overrides'!$A210, F_Inputs_cyclical!$A$1:$A$243, 0), MATCH('Cyclical_after overrides'!AT$1, F_Inputs_cyclical!$A$1:$BE$1, 0))),
Cyclical_overrides!AT210)</f>
        <v/>
      </c>
      <c r="AU210" s="72" t="str">
        <f>IF(Cyclical_overrides!AU210 = "",
IF(INDEX(F_Inputs_cyclical!$A$1:$BE$243, MATCH('Cyclical_after overrides'!$A210, F_Inputs_cyclical!$A$1:$A$243, 0), MATCH('Cyclical_after overrides'!AU$1, F_Inputs_cyclical!$A$1:$BE$1, 0))="", "", INDEX(F_Inputs_cyclical!$A$1:$BE$243, MATCH('Cyclical_after overrides'!$A210, F_Inputs_cyclical!$A$1:$A$243, 0), MATCH('Cyclical_after overrides'!AU$1, F_Inputs_cyclical!$A$1:$BE$1, 0))),
Cyclical_overrides!AU210)</f>
        <v/>
      </c>
      <c r="AV210" s="72" t="str">
        <f>IF(Cyclical_overrides!AV210 = "",
IF(INDEX(F_Inputs_cyclical!$A$1:$BE$243, MATCH('Cyclical_after overrides'!$A210, F_Inputs_cyclical!$A$1:$A$243, 0), MATCH('Cyclical_after overrides'!AV$1, F_Inputs_cyclical!$A$1:$BE$1, 0))="", "", INDEX(F_Inputs_cyclical!$A$1:$BE$243, MATCH('Cyclical_after overrides'!$A210, F_Inputs_cyclical!$A$1:$A$243, 0), MATCH('Cyclical_after overrides'!AV$1, F_Inputs_cyclical!$A$1:$BE$1, 0))),
Cyclical_overrides!AV210)</f>
        <v/>
      </c>
      <c r="AW210" s="72">
        <f>IF(Cyclical_overrides!AW210 = "",
IF(INDEX(F_Inputs_cyclical!$A$1:$BE$243, MATCH('Cyclical_after overrides'!$A210, F_Inputs_cyclical!$A$1:$A$243, 0), MATCH('Cyclical_after overrides'!AW$1, F_Inputs_cyclical!$A$1:$BE$1, 0))="", "", INDEX(F_Inputs_cyclical!$A$1:$BE$243, MATCH('Cyclical_after overrides'!$A210, F_Inputs_cyclical!$A$1:$A$243, 0), MATCH('Cyclical_after overrides'!AW$1, F_Inputs_cyclical!$A$1:$BE$1, 0))),
Cyclical_overrides!AW210)</f>
        <v>1.0877412700751434</v>
      </c>
      <c r="AX210" s="72">
        <f>IF(Cyclical_overrides!AX210 = "",
IF(INDEX(F_Inputs_cyclical!$A$1:$BE$243, MATCH('Cyclical_after overrides'!$A210, F_Inputs_cyclical!$A$1:$A$243, 0), MATCH('Cyclical_after overrides'!AX$1, F_Inputs_cyclical!$A$1:$BE$1, 0))="", "", INDEX(F_Inputs_cyclical!$A$1:$BE$243, MATCH('Cyclical_after overrides'!$A210, F_Inputs_cyclical!$A$1:$A$243, 0), MATCH('Cyclical_after overrides'!AX$1, F_Inputs_cyclical!$A$1:$BE$1, 0))),
Cyclical_overrides!AX210)</f>
        <v>18.2645477748367</v>
      </c>
      <c r="AY210" s="72">
        <f>IF(Cyclical_overrides!AY210 = "",
IF(INDEX(F_Inputs_cyclical!$A$1:$BE$243, MATCH('Cyclical_after overrides'!$A210, F_Inputs_cyclical!$A$1:$A$243, 0), MATCH('Cyclical_after overrides'!AY$1, F_Inputs_cyclical!$A$1:$BE$1, 0))="", "", INDEX(F_Inputs_cyclical!$A$1:$BE$243, MATCH('Cyclical_after overrides'!$A210, F_Inputs_cyclical!$A$1:$A$243, 0), MATCH('Cyclical_after overrides'!AY$1, F_Inputs_cyclical!$A$1:$BE$1, 0))),
Cyclical_overrides!AY210)</f>
        <v>142.58965937315878</v>
      </c>
      <c r="AZ210" s="72">
        <f>IF(Cyclical_overrides!AZ210 = "",
IF(INDEX(F_Inputs_cyclical!$A$1:$BE$243, MATCH('Cyclical_after overrides'!$A210, F_Inputs_cyclical!$A$1:$A$243, 0), MATCH('Cyclical_after overrides'!AZ$1, F_Inputs_cyclical!$A$1:$BE$1, 0))="", "", INDEX(F_Inputs_cyclical!$A$1:$BE$243, MATCH('Cyclical_after overrides'!$A210, F_Inputs_cyclical!$A$1:$A$243, 0), MATCH('Cyclical_after overrides'!AZ$1, F_Inputs_cyclical!$A$1:$BE$1, 0))),
Cyclical_overrides!AZ210)</f>
        <v>1.6232486911026904</v>
      </c>
      <c r="BA210" s="72">
        <f>IF(Cyclical_overrides!BA210 = "",
IF(INDEX(F_Inputs_cyclical!$A$1:$BE$243, MATCH('Cyclical_after overrides'!$A210, F_Inputs_cyclical!$A$1:$A$243, 0), MATCH('Cyclical_after overrides'!BA$1, F_Inputs_cyclical!$A$1:$BE$1, 0))="", "", INDEX(F_Inputs_cyclical!$A$1:$BE$243, MATCH('Cyclical_after overrides'!$A210, F_Inputs_cyclical!$A$1:$A$243, 0), MATCH('Cyclical_after overrides'!BA$1, F_Inputs_cyclical!$A$1:$BE$1, 0))),
Cyclical_overrides!BA210)</f>
        <v>8.2320452331801874</v>
      </c>
      <c r="BB210" s="72">
        <f>IF(Cyclical_overrides!BB210 = "",
IF(INDEX(F_Inputs_cyclical!$A$1:$BE$243, MATCH('Cyclical_after overrides'!$A210, F_Inputs_cyclical!$A$1:$A$243, 0), MATCH('Cyclical_after overrides'!BB$1, F_Inputs_cyclical!$A$1:$BE$1, 0))="", "", INDEX(F_Inputs_cyclical!$A$1:$BE$243, MATCH('Cyclical_after overrides'!$A210, F_Inputs_cyclical!$A$1:$A$243, 0), MATCH('Cyclical_after overrides'!BB$1, F_Inputs_cyclical!$A$1:$BE$1, 0))),
Cyclical_overrides!BB210)</f>
        <v>8.2320452331801874</v>
      </c>
      <c r="BC210" s="72">
        <f>IF(Cyclical_overrides!BC210 = "",
IF(INDEX(F_Inputs_cyclical!$A$1:$BE$243, MATCH('Cyclical_after overrides'!$A210, F_Inputs_cyclical!$A$1:$A$243, 0), MATCH('Cyclical_after overrides'!BC$1, F_Inputs_cyclical!$A$1:$BE$1, 0))="", "", INDEX(F_Inputs_cyclical!$A$1:$BE$243, MATCH('Cyclical_after overrides'!$A210, F_Inputs_cyclical!$A$1:$A$243, 0), MATCH('Cyclical_after overrides'!BC$1, F_Inputs_cyclical!$A$1:$BE$1, 0))),
Cyclical_overrides!BC210)</f>
        <v>12.551747891084933</v>
      </c>
      <c r="BD210" s="72">
        <f>IF(Cyclical_overrides!BD210 = "",
IF(INDEX(F_Inputs_cyclical!$A$1:$BE$243, MATCH('Cyclical_after overrides'!$A210, F_Inputs_cyclical!$A$1:$A$243, 0), MATCH('Cyclical_after overrides'!BD$1, F_Inputs_cyclical!$A$1:$BE$1, 0))="", "", INDEX(F_Inputs_cyclical!$A$1:$BE$243, MATCH('Cyclical_after overrides'!$A210, F_Inputs_cyclical!$A$1:$A$243, 0), MATCH('Cyclical_after overrides'!BD$1, F_Inputs_cyclical!$A$1:$BE$1, 0))),
Cyclical_overrides!BD210)</f>
        <v>49.6082415613973</v>
      </c>
      <c r="BE210" s="194"/>
    </row>
    <row r="211" spans="1:57" x14ac:dyDescent="0.4">
      <c r="A211" s="63" t="str">
        <f t="shared" si="3"/>
        <v>SES23</v>
      </c>
      <c r="B211" s="63" t="s">
        <v>469</v>
      </c>
      <c r="C211" s="63" t="s">
        <v>261</v>
      </c>
      <c r="D211" s="72">
        <f>IF(Cyclical_overrides!D211 = "",
IF(INDEX(F_Inputs_cyclical!$A$1:$BE$243, MATCH('Cyclical_after overrides'!$A211, F_Inputs_cyclical!$A$1:$A$243, 0), MATCH('Cyclical_after overrides'!D$1, F_Inputs_cyclical!$A$1:$BE$1, 0))="", "", INDEX(F_Inputs_cyclical!$A$1:$BE$243, MATCH('Cyclical_after overrides'!$A211, F_Inputs_cyclical!$A$1:$A$243, 0), MATCH('Cyclical_after overrides'!D$1, F_Inputs_cyclical!$A$1:$BE$1, 0))),
Cyclical_overrides!D211)</f>
        <v>2.439584965579753</v>
      </c>
      <c r="E211" s="72">
        <f>IF(Cyclical_overrides!E211 = "",
IF(INDEX(F_Inputs_cyclical!$A$1:$BE$243, MATCH('Cyclical_after overrides'!$A211, F_Inputs_cyclical!$A$1:$A$243, 0), MATCH('Cyclical_after overrides'!E$1, F_Inputs_cyclical!$A$1:$BE$1, 0))="", "", INDEX(F_Inputs_cyclical!$A$1:$BE$243, MATCH('Cyclical_after overrides'!$A211, F_Inputs_cyclical!$A$1:$A$243, 0), MATCH('Cyclical_after overrides'!E$1, F_Inputs_cyclical!$A$1:$BE$1, 0))),
Cyclical_overrides!E211)</f>
        <v>0.46683432442024703</v>
      </c>
      <c r="F211" s="72">
        <f>IF(Cyclical_overrides!F211 = "",
IF(INDEX(F_Inputs_cyclical!$A$1:$BE$243, MATCH('Cyclical_after overrides'!$A211, F_Inputs_cyclical!$A$1:$A$243, 0), MATCH('Cyclical_after overrides'!F$1, F_Inputs_cyclical!$A$1:$BE$1, 0))="", "", INDEX(F_Inputs_cyclical!$A$1:$BE$243, MATCH('Cyclical_after overrides'!$A211, F_Inputs_cyclical!$A$1:$A$243, 0), MATCH('Cyclical_after overrides'!F$1, F_Inputs_cyclical!$A$1:$BE$1, 0))),
Cyclical_overrides!F211)</f>
        <v>1.5485819700000001</v>
      </c>
      <c r="G211" s="72">
        <f>IF(Cyclical_overrides!G211 = "",
IF(INDEX(F_Inputs_cyclical!$A$1:$BE$243, MATCH('Cyclical_after overrides'!$A211, F_Inputs_cyclical!$A$1:$A$243, 0), MATCH('Cyclical_after overrides'!G$1, F_Inputs_cyclical!$A$1:$BE$1, 0))="", "", INDEX(F_Inputs_cyclical!$A$1:$BE$243, MATCH('Cyclical_after overrides'!$A211, F_Inputs_cyclical!$A$1:$A$243, 0), MATCH('Cyclical_after overrides'!G$1, F_Inputs_cyclical!$A$1:$BE$1, 0))),
Cyclical_overrides!G211)</f>
        <v>0.44329468999999999</v>
      </c>
      <c r="H211" s="72">
        <f>IF(Cyclical_overrides!H211 = "",
IF(INDEX(F_Inputs_cyclical!$A$1:$BE$243, MATCH('Cyclical_after overrides'!$A211, F_Inputs_cyclical!$A$1:$A$243, 0), MATCH('Cyclical_after overrides'!H$1, F_Inputs_cyclical!$A$1:$BE$1, 0))="", "", INDEX(F_Inputs_cyclical!$A$1:$BE$243, MATCH('Cyclical_after overrides'!$A211, F_Inputs_cyclical!$A$1:$A$243, 0), MATCH('Cyclical_after overrides'!H$1, F_Inputs_cyclical!$A$1:$BE$1, 0))),
Cyclical_overrides!H211)</f>
        <v>3.4487803807645573E-2</v>
      </c>
      <c r="I211" s="72">
        <f>IF(Cyclical_overrides!I211 = "",
IF(INDEX(F_Inputs_cyclical!$A$1:$BE$243, MATCH('Cyclical_after overrides'!$A211, F_Inputs_cyclical!$A$1:$A$243, 0), MATCH('Cyclical_after overrides'!I$1, F_Inputs_cyclical!$A$1:$BE$1, 0))="", "", INDEX(F_Inputs_cyclical!$A$1:$BE$243, MATCH('Cyclical_after overrides'!$A211, F_Inputs_cyclical!$A$1:$A$243, 0), MATCH('Cyclical_after overrides'!I$1, F_Inputs_cyclical!$A$1:$BE$1, 0))),
Cyclical_overrides!I211)</f>
        <v>0</v>
      </c>
      <c r="J211" s="72" t="str">
        <f>IF(Cyclical_overrides!J211 = "",
IF(INDEX(F_Inputs_cyclical!$A$1:$BE$243, MATCH('Cyclical_after overrides'!$A211, F_Inputs_cyclical!$A$1:$A$243, 0), MATCH('Cyclical_after overrides'!J$1, F_Inputs_cyclical!$A$1:$BE$1, 0))="", "", INDEX(F_Inputs_cyclical!$A$1:$BE$243, MATCH('Cyclical_after overrides'!$A211, F_Inputs_cyclical!$A$1:$A$243, 0), MATCH('Cyclical_after overrides'!J$1, F_Inputs_cyclical!$A$1:$BE$1, 0))),
Cyclical_overrides!J211)</f>
        <v/>
      </c>
      <c r="K211" s="72">
        <f>IF(Cyclical_overrides!K211 = "",
IF(INDEX(F_Inputs_cyclical!$A$1:$BE$243, MATCH('Cyclical_after overrides'!$A211, F_Inputs_cyclical!$A$1:$A$243, 0), MATCH('Cyclical_after overrides'!K$1, F_Inputs_cyclical!$A$1:$BE$1, 0))="", "", INDEX(F_Inputs_cyclical!$A$1:$BE$243, MATCH('Cyclical_after overrides'!$A211, F_Inputs_cyclical!$A$1:$A$243, 0), MATCH('Cyclical_after overrides'!K$1, F_Inputs_cyclical!$A$1:$BE$1, 0))),
Cyclical_overrides!K211)</f>
        <v>0.35306335</v>
      </c>
      <c r="L211" s="72" t="str">
        <f>IF(Cyclical_overrides!L211 = "",
IF(INDEX(F_Inputs_cyclical!$A$1:$BE$243, MATCH('Cyclical_after overrides'!$A211, F_Inputs_cyclical!$A$1:$A$243, 0), MATCH('Cyclical_after overrides'!L$1, F_Inputs_cyclical!$A$1:$BE$1, 0))="", "", INDEX(F_Inputs_cyclical!$A$1:$BE$243, MATCH('Cyclical_after overrides'!$A211, F_Inputs_cyclical!$A$1:$A$243, 0), MATCH('Cyclical_after overrides'!L$1, F_Inputs_cyclical!$A$1:$BE$1, 0))),
Cyclical_overrides!L211)</f>
        <v/>
      </c>
      <c r="M211" s="72" t="str">
        <f>IF(Cyclical_overrides!M211 = "",
IF(INDEX(F_Inputs_cyclical!$A$1:$BE$243, MATCH('Cyclical_after overrides'!$A211, F_Inputs_cyclical!$A$1:$A$243, 0), MATCH('Cyclical_after overrides'!M$1, F_Inputs_cyclical!$A$1:$BE$1, 0))="", "", INDEX(F_Inputs_cyclical!$A$1:$BE$243, MATCH('Cyclical_after overrides'!$A211, F_Inputs_cyclical!$A$1:$A$243, 0), MATCH('Cyclical_after overrides'!M$1, F_Inputs_cyclical!$A$1:$BE$1, 0))),
Cyclical_overrides!M211)</f>
        <v/>
      </c>
      <c r="N211" s="72" t="str">
        <f>IF(Cyclical_overrides!N211 = "",
IF(INDEX(F_Inputs_cyclical!$A$1:$BE$243, MATCH('Cyclical_after overrides'!$A211, F_Inputs_cyclical!$A$1:$A$243, 0), MATCH('Cyclical_after overrides'!N$1, F_Inputs_cyclical!$A$1:$BE$1, 0))="", "", INDEX(F_Inputs_cyclical!$A$1:$BE$243, MATCH('Cyclical_after overrides'!$A211, F_Inputs_cyclical!$A$1:$A$243, 0), MATCH('Cyclical_after overrides'!N$1, F_Inputs_cyclical!$A$1:$BE$1, 0))),
Cyclical_overrides!N211)</f>
        <v/>
      </c>
      <c r="O211" s="72" t="str">
        <f>IF(Cyclical_overrides!O211 = "",
IF(INDEX(F_Inputs_cyclical!$A$1:$BE$243, MATCH('Cyclical_after overrides'!$A211, F_Inputs_cyclical!$A$1:$A$243, 0), MATCH('Cyclical_after overrides'!O$1, F_Inputs_cyclical!$A$1:$BE$1, 0))="", "", INDEX(F_Inputs_cyclical!$A$1:$BE$243, MATCH('Cyclical_after overrides'!$A211, F_Inputs_cyclical!$A$1:$A$243, 0), MATCH('Cyclical_after overrides'!O$1, F_Inputs_cyclical!$A$1:$BE$1, 0))),
Cyclical_overrides!O211)</f>
        <v/>
      </c>
      <c r="P211" s="72" t="str">
        <f>IF(Cyclical_overrides!P211 = "",
IF(INDEX(F_Inputs_cyclical!$A$1:$BE$243, MATCH('Cyclical_after overrides'!$A211, F_Inputs_cyclical!$A$1:$A$243, 0), MATCH('Cyclical_after overrides'!P$1, F_Inputs_cyclical!$A$1:$BE$1, 0))="", "", INDEX(F_Inputs_cyclical!$A$1:$BE$243, MATCH('Cyclical_after overrides'!$A211, F_Inputs_cyclical!$A$1:$A$243, 0), MATCH('Cyclical_after overrides'!P$1, F_Inputs_cyclical!$A$1:$BE$1, 0))),
Cyclical_overrides!P211)</f>
        <v/>
      </c>
      <c r="Q211" s="72" t="str">
        <f>IF(Cyclical_overrides!Q211 = "",
IF(INDEX(F_Inputs_cyclical!$A$1:$BE$243, MATCH('Cyclical_after overrides'!$A211, F_Inputs_cyclical!$A$1:$A$243, 0), MATCH('Cyclical_after overrides'!Q$1, F_Inputs_cyclical!$A$1:$BE$1, 0))="", "", INDEX(F_Inputs_cyclical!$A$1:$BE$243, MATCH('Cyclical_after overrides'!$A211, F_Inputs_cyclical!$A$1:$A$243, 0), MATCH('Cyclical_after overrides'!Q$1, F_Inputs_cyclical!$A$1:$BE$1, 0))),
Cyclical_overrides!Q211)</f>
        <v/>
      </c>
      <c r="R211" s="72" t="str">
        <f>IF(Cyclical_overrides!R211 = "",
IF(INDEX(F_Inputs_cyclical!$A$1:$BE$243, MATCH('Cyclical_after overrides'!$A211, F_Inputs_cyclical!$A$1:$A$243, 0), MATCH('Cyclical_after overrides'!R$1, F_Inputs_cyclical!$A$1:$BE$1, 0))="", "", INDEX(F_Inputs_cyclical!$A$1:$BE$243, MATCH('Cyclical_after overrides'!$A211, F_Inputs_cyclical!$A$1:$A$243, 0), MATCH('Cyclical_after overrides'!R$1, F_Inputs_cyclical!$A$1:$BE$1, 0))),
Cyclical_overrides!R211)</f>
        <v/>
      </c>
      <c r="S211" s="72" t="str">
        <f>IF(Cyclical_overrides!S211 = "",
IF(INDEX(F_Inputs_cyclical!$A$1:$BE$243, MATCH('Cyclical_after overrides'!$A211, F_Inputs_cyclical!$A$1:$A$243, 0), MATCH('Cyclical_after overrides'!S$1, F_Inputs_cyclical!$A$1:$BE$1, 0))="", "", INDEX(F_Inputs_cyclical!$A$1:$BE$243, MATCH('Cyclical_after overrides'!$A211, F_Inputs_cyclical!$A$1:$A$243, 0), MATCH('Cyclical_after overrides'!S$1, F_Inputs_cyclical!$A$1:$BE$1, 0))),
Cyclical_overrides!S211)</f>
        <v/>
      </c>
      <c r="T211" s="72" t="str">
        <f>IF(Cyclical_overrides!T211 = "",
IF(INDEX(F_Inputs_cyclical!$A$1:$BE$243, MATCH('Cyclical_after overrides'!$A211, F_Inputs_cyclical!$A$1:$A$243, 0), MATCH('Cyclical_after overrides'!T$1, F_Inputs_cyclical!$A$1:$BE$1, 0))="", "", INDEX(F_Inputs_cyclical!$A$1:$BE$243, MATCH('Cyclical_after overrides'!$A211, F_Inputs_cyclical!$A$1:$A$243, 0), MATCH('Cyclical_after overrides'!T$1, F_Inputs_cyclical!$A$1:$BE$1, 0))),
Cyclical_overrides!T211)</f>
        <v/>
      </c>
      <c r="U211" s="72" t="str">
        <f>IF(Cyclical_overrides!U211 = "",
IF(INDEX(F_Inputs_cyclical!$A$1:$BE$243, MATCH('Cyclical_after overrides'!$A211, F_Inputs_cyclical!$A$1:$A$243, 0), MATCH('Cyclical_after overrides'!U$1, F_Inputs_cyclical!$A$1:$BE$1, 0))="", "", INDEX(F_Inputs_cyclical!$A$1:$BE$243, MATCH('Cyclical_after overrides'!$A211, F_Inputs_cyclical!$A$1:$A$243, 0), MATCH('Cyclical_after overrides'!U$1, F_Inputs_cyclical!$A$1:$BE$1, 0))),
Cyclical_overrides!U211)</f>
        <v/>
      </c>
      <c r="V211" s="72">
        <f>IF(Cyclical_overrides!V211 = "",
IF(INDEX(F_Inputs_cyclical!$A$1:$BE$243, MATCH('Cyclical_after overrides'!$A211, F_Inputs_cyclical!$A$1:$A$243, 0), MATCH('Cyclical_after overrides'!V$1, F_Inputs_cyclical!$A$1:$BE$1, 0))="", "", INDEX(F_Inputs_cyclical!$A$1:$BE$243, MATCH('Cyclical_after overrides'!$A211, F_Inputs_cyclical!$A$1:$A$243, 0), MATCH('Cyclical_after overrides'!V$1, F_Inputs_cyclical!$A$1:$BE$1, 0))),
Cyclical_overrides!V211)</f>
        <v>81.766999999999996</v>
      </c>
      <c r="W211" s="72">
        <f>IF(Cyclical_overrides!W211 = "",
IF(INDEX(F_Inputs_cyclical!$A$1:$BE$243, MATCH('Cyclical_after overrides'!$A211, F_Inputs_cyclical!$A$1:$A$243, 0), MATCH('Cyclical_after overrides'!W$1, F_Inputs_cyclical!$A$1:$BE$1, 0))="", "", INDEX(F_Inputs_cyclical!$A$1:$BE$243, MATCH('Cyclical_after overrides'!$A211, F_Inputs_cyclical!$A$1:$A$243, 0), MATCH('Cyclical_after overrides'!W$1, F_Inputs_cyclical!$A$1:$BE$1, 0))),
Cyclical_overrides!W211)</f>
        <v>206.167</v>
      </c>
      <c r="X211" s="72">
        <f>IF(Cyclical_overrides!X211 = "",
IF(INDEX(F_Inputs_cyclical!$A$1:$BE$243, MATCH('Cyclical_after overrides'!$A211, F_Inputs_cyclical!$A$1:$A$243, 0), MATCH('Cyclical_after overrides'!X$1, F_Inputs_cyclical!$A$1:$BE$1, 0))="", "", INDEX(F_Inputs_cyclical!$A$1:$BE$243, MATCH('Cyclical_after overrides'!$A211, F_Inputs_cyclical!$A$1:$A$243, 0), MATCH('Cyclical_after overrides'!X$1, F_Inputs_cyclical!$A$1:$BE$1, 0))),
Cyclical_overrides!X211)</f>
        <v>0</v>
      </c>
      <c r="Y211" s="72">
        <f>IF(Cyclical_overrides!Y211 = "",
IF(INDEX(F_Inputs_cyclical!$A$1:$BE$243, MATCH('Cyclical_after overrides'!$A211, F_Inputs_cyclical!$A$1:$A$243, 0), MATCH('Cyclical_after overrides'!Y$1, F_Inputs_cyclical!$A$1:$BE$1, 0))="", "", INDEX(F_Inputs_cyclical!$A$1:$BE$243, MATCH('Cyclical_after overrides'!$A211, F_Inputs_cyclical!$A$1:$A$243, 0), MATCH('Cyclical_after overrides'!Y$1, F_Inputs_cyclical!$A$1:$BE$1, 0))),
Cyclical_overrides!Y211)</f>
        <v>0</v>
      </c>
      <c r="Z211" s="72">
        <f>IF(Cyclical_overrides!Z211 = "",
IF(INDEX(F_Inputs_cyclical!$A$1:$BE$243, MATCH('Cyclical_after overrides'!$A211, F_Inputs_cyclical!$A$1:$A$243, 0), MATCH('Cyclical_after overrides'!Z$1, F_Inputs_cyclical!$A$1:$BE$1, 0))="", "", INDEX(F_Inputs_cyclical!$A$1:$BE$243, MATCH('Cyclical_after overrides'!$A211, F_Inputs_cyclical!$A$1:$A$243, 0), MATCH('Cyclical_after overrides'!Z$1, F_Inputs_cyclical!$A$1:$BE$1, 0))),
Cyclical_overrides!Z211)</f>
        <v>0</v>
      </c>
      <c r="AA211" s="72">
        <f>IF(Cyclical_overrides!AA211 = "",
IF(INDEX(F_Inputs_cyclical!$A$1:$BE$243, MATCH('Cyclical_after overrides'!$A211, F_Inputs_cyclical!$A$1:$A$243, 0), MATCH('Cyclical_after overrides'!AA$1, F_Inputs_cyclical!$A$1:$BE$1, 0))="", "", INDEX(F_Inputs_cyclical!$A$1:$BE$243, MATCH('Cyclical_after overrides'!$A211, F_Inputs_cyclical!$A$1:$A$243, 0), MATCH('Cyclical_after overrides'!AA$1, F_Inputs_cyclical!$A$1:$BE$1, 0))),
Cyclical_overrides!AA211)</f>
        <v>0</v>
      </c>
      <c r="AB211" s="72" t="str">
        <f>IF(Cyclical_overrides!AB211 = "",
IF(INDEX(F_Inputs_cyclical!$A$1:$BE$243, MATCH('Cyclical_after overrides'!$A211, F_Inputs_cyclical!$A$1:$A$243, 0), MATCH('Cyclical_after overrides'!AB$1, F_Inputs_cyclical!$A$1:$BE$1, 0))="", "", INDEX(F_Inputs_cyclical!$A$1:$BE$243, MATCH('Cyclical_after overrides'!$A211, F_Inputs_cyclical!$A$1:$A$243, 0), MATCH('Cyclical_after overrides'!AB$1, F_Inputs_cyclical!$A$1:$BE$1, 0))),
Cyclical_overrides!AB211)</f>
        <v/>
      </c>
      <c r="AC211" s="72">
        <f>IF(Cyclical_overrides!AC211 = "",
IF(INDEX(F_Inputs_cyclical!$A$1:$BE$243, MATCH('Cyclical_after overrides'!$A211, F_Inputs_cyclical!$A$1:$A$243, 0), MATCH('Cyclical_after overrides'!AC$1, F_Inputs_cyclical!$A$1:$BE$1, 0))="", "", INDEX(F_Inputs_cyclical!$A$1:$BE$243, MATCH('Cyclical_after overrides'!$A211, F_Inputs_cyclical!$A$1:$A$243, 0), MATCH('Cyclical_after overrides'!AC$1, F_Inputs_cyclical!$A$1:$BE$1, 0))),
Cyclical_overrides!AC211)</f>
        <v>8.4073130654456101</v>
      </c>
      <c r="AD211" s="72">
        <f>IF(Cyclical_overrides!AD211 = "",
IF(INDEX(F_Inputs_cyclical!$A$1:$BE$243, MATCH('Cyclical_after overrides'!$A211, F_Inputs_cyclical!$A$1:$A$243, 0), MATCH('Cyclical_after overrides'!AD$1, F_Inputs_cyclical!$A$1:$BE$1, 0))="", "", INDEX(F_Inputs_cyclical!$A$1:$BE$243, MATCH('Cyclical_after overrides'!$A211, F_Inputs_cyclical!$A$1:$A$243, 0), MATCH('Cyclical_after overrides'!AD$1, F_Inputs_cyclical!$A$1:$BE$1, 0))),
Cyclical_overrides!AD211)</f>
        <v>0</v>
      </c>
      <c r="AE211" s="72">
        <f>IF(Cyclical_overrides!AE211 = "",
IF(INDEX(F_Inputs_cyclical!$A$1:$BE$243, MATCH('Cyclical_after overrides'!$A211, F_Inputs_cyclical!$A$1:$A$243, 0), MATCH('Cyclical_after overrides'!AE$1, F_Inputs_cyclical!$A$1:$BE$1, 0))="", "", INDEX(F_Inputs_cyclical!$A$1:$BE$243, MATCH('Cyclical_after overrides'!$A211, F_Inputs_cyclical!$A$1:$A$243, 0), MATCH('Cyclical_after overrides'!AE$1, F_Inputs_cyclical!$A$1:$BE$1, 0))),
Cyclical_overrides!AE211)</f>
        <v>0</v>
      </c>
      <c r="AF211" s="72">
        <f>IF(Cyclical_overrides!AF211 = "",
IF(INDEX(F_Inputs_cyclical!$A$1:$BE$243, MATCH('Cyclical_after overrides'!$A211, F_Inputs_cyclical!$A$1:$A$243, 0), MATCH('Cyclical_after overrides'!AF$1, F_Inputs_cyclical!$A$1:$BE$1, 0))="", "", INDEX(F_Inputs_cyclical!$A$1:$BE$243, MATCH('Cyclical_after overrides'!$A211, F_Inputs_cyclical!$A$1:$A$243, 0), MATCH('Cyclical_after overrides'!AF$1, F_Inputs_cyclical!$A$1:$BE$1, 0))),
Cyclical_overrides!AF211)</f>
        <v>0.6100551716379643</v>
      </c>
      <c r="AG211" s="72">
        <f>IF(Cyclical_overrides!AG211 = "",
IF(INDEX(F_Inputs_cyclical!$A$1:$BE$243, MATCH('Cyclical_after overrides'!$A211, F_Inputs_cyclical!$A$1:$A$243, 0), MATCH('Cyclical_after overrides'!AG$1, F_Inputs_cyclical!$A$1:$BE$1, 0))="", "", INDEX(F_Inputs_cyclical!$A$1:$BE$243, MATCH('Cyclical_after overrides'!$A211, F_Inputs_cyclical!$A$1:$A$243, 0), MATCH('Cyclical_after overrides'!AG$1, F_Inputs_cyclical!$A$1:$BE$1, 0))),
Cyclical_overrides!AG211)</f>
        <v>0</v>
      </c>
      <c r="AH211" s="72">
        <f>IF(Cyclical_overrides!AH211 = "",
IF(INDEX(F_Inputs_cyclical!$A$1:$BE$243, MATCH('Cyclical_after overrides'!$A211, F_Inputs_cyclical!$A$1:$A$243, 0), MATCH('Cyclical_after overrides'!AH$1, F_Inputs_cyclical!$A$1:$BE$1, 0))="", "", INDEX(F_Inputs_cyclical!$A$1:$BE$243, MATCH('Cyclical_after overrides'!$A211, F_Inputs_cyclical!$A$1:$A$243, 0), MATCH('Cyclical_after overrides'!AH$1, F_Inputs_cyclical!$A$1:$BE$1, 0))),
Cyclical_overrides!AH211)</f>
        <v>6.0410000000000004</v>
      </c>
      <c r="AI211" s="72">
        <f>IF(Cyclical_overrides!AI211 = "",
IF(INDEX(F_Inputs_cyclical!$A$1:$BE$243, MATCH('Cyclical_after overrides'!$A211, F_Inputs_cyclical!$A$1:$A$243, 0), MATCH('Cyclical_after overrides'!AI$1, F_Inputs_cyclical!$A$1:$BE$1, 0))="", "", INDEX(F_Inputs_cyclical!$A$1:$BE$243, MATCH('Cyclical_after overrides'!$A211, F_Inputs_cyclical!$A$1:$A$243, 0), MATCH('Cyclical_after overrides'!AI$1, F_Inputs_cyclical!$A$1:$BE$1, 0))),
Cyclical_overrides!AI211)</f>
        <v>0</v>
      </c>
      <c r="AJ211" s="72">
        <f>IF(Cyclical_overrides!AJ211 = "",
IF(INDEX(F_Inputs_cyclical!$A$1:$BE$243, MATCH('Cyclical_after overrides'!$A211, F_Inputs_cyclical!$A$1:$A$243, 0), MATCH('Cyclical_after overrides'!AJ$1, F_Inputs_cyclical!$A$1:$BE$1, 0))="", "", INDEX(F_Inputs_cyclical!$A$1:$BE$243, MATCH('Cyclical_after overrides'!$A211, F_Inputs_cyclical!$A$1:$A$243, 0), MATCH('Cyclical_after overrides'!AJ$1, F_Inputs_cyclical!$A$1:$BE$1, 0))),
Cyclical_overrides!AJ211)</f>
        <v>0</v>
      </c>
      <c r="AK211" s="72">
        <f>IF(Cyclical_overrides!AK211 = "",
IF(INDEX(F_Inputs_cyclical!$A$1:$BE$243, MATCH('Cyclical_after overrides'!$A211, F_Inputs_cyclical!$A$1:$A$243, 0), MATCH('Cyclical_after overrides'!AK$1, F_Inputs_cyclical!$A$1:$BE$1, 0))="", "", INDEX(F_Inputs_cyclical!$A$1:$BE$243, MATCH('Cyclical_after overrides'!$A211, F_Inputs_cyclical!$A$1:$A$243, 0), MATCH('Cyclical_after overrides'!AK$1, F_Inputs_cyclical!$A$1:$BE$1, 0))),
Cyclical_overrides!AK211)</f>
        <v>0</v>
      </c>
      <c r="AL211" s="72">
        <f>IF(Cyclical_overrides!AL211 = "",
IF(INDEX(F_Inputs_cyclical!$A$1:$BE$243, MATCH('Cyclical_after overrides'!$A211, F_Inputs_cyclical!$A$1:$A$243, 0), MATCH('Cyclical_after overrides'!AL$1, F_Inputs_cyclical!$A$1:$BE$1, 0))="", "", INDEX(F_Inputs_cyclical!$A$1:$BE$243, MATCH('Cyclical_after overrides'!$A211, F_Inputs_cyclical!$A$1:$A$243, 0), MATCH('Cyclical_after overrides'!AL$1, F_Inputs_cyclical!$A$1:$BE$1, 0))),
Cyclical_overrides!AL211)</f>
        <v>0</v>
      </c>
      <c r="AM211" s="72">
        <f>IF(Cyclical_overrides!AM211 = "",
IF(INDEX(F_Inputs_cyclical!$A$1:$BE$243, MATCH('Cyclical_after overrides'!$A211, F_Inputs_cyclical!$A$1:$A$243, 0), MATCH('Cyclical_after overrides'!AM$1, F_Inputs_cyclical!$A$1:$BE$1, 0))="", "", INDEX(F_Inputs_cyclical!$A$1:$BE$243, MATCH('Cyclical_after overrides'!$A211, F_Inputs_cyclical!$A$1:$A$243, 0), MATCH('Cyclical_after overrides'!AM$1, F_Inputs_cyclical!$A$1:$BE$1, 0))),
Cyclical_overrides!AM211)</f>
        <v>2.86447414</v>
      </c>
      <c r="AN211" s="72" t="str">
        <f>IF(Cyclical_overrides!AN211 = "",
IF(INDEX(F_Inputs_cyclical!$A$1:$BE$243, MATCH('Cyclical_after overrides'!$A211, F_Inputs_cyclical!$A$1:$A$243, 0), MATCH('Cyclical_after overrides'!AN$1, F_Inputs_cyclical!$A$1:$BE$1, 0))="", "", INDEX(F_Inputs_cyclical!$A$1:$BE$243, MATCH('Cyclical_after overrides'!$A211, F_Inputs_cyclical!$A$1:$A$243, 0), MATCH('Cyclical_after overrides'!AN$1, F_Inputs_cyclical!$A$1:$BE$1, 0))),
Cyclical_overrides!AN211)</f>
        <v/>
      </c>
      <c r="AO211" s="72">
        <f>IF(Cyclical_overrides!AO211 = "",
IF(INDEX(F_Inputs_cyclical!$A$1:$BE$243, MATCH('Cyclical_after overrides'!$A211, F_Inputs_cyclical!$A$1:$A$243, 0), MATCH('Cyclical_after overrides'!AO$1, F_Inputs_cyclical!$A$1:$BE$1, 0))="", "", INDEX(F_Inputs_cyclical!$A$1:$BE$243, MATCH('Cyclical_after overrides'!$A211, F_Inputs_cyclical!$A$1:$A$243, 0), MATCH('Cyclical_after overrides'!AO$1, F_Inputs_cyclical!$A$1:$BE$1, 0))),
Cyclical_overrides!AO211)</f>
        <v>0</v>
      </c>
      <c r="AP211" s="72">
        <f>IF(Cyclical_overrides!AP211 = "",
IF(INDEX(F_Inputs_cyclical!$A$1:$BE$243, MATCH('Cyclical_after overrides'!$A211, F_Inputs_cyclical!$A$1:$A$243, 0), MATCH('Cyclical_after overrides'!AP$1, F_Inputs_cyclical!$A$1:$BE$1, 0))="", "", INDEX(F_Inputs_cyclical!$A$1:$BE$243, MATCH('Cyclical_after overrides'!$A211, F_Inputs_cyclical!$A$1:$A$243, 0), MATCH('Cyclical_after overrides'!AP$1, F_Inputs_cyclical!$A$1:$BE$1, 0))),
Cyclical_overrides!AP211)</f>
        <v>0</v>
      </c>
      <c r="AQ211" s="72" t="str">
        <f>IF(Cyclical_overrides!AQ211 = "",
IF(INDEX(F_Inputs_cyclical!$A$1:$BE$243, MATCH('Cyclical_after overrides'!$A211, F_Inputs_cyclical!$A$1:$A$243, 0), MATCH('Cyclical_after overrides'!AQ$1, F_Inputs_cyclical!$A$1:$BE$1, 0))="", "", INDEX(F_Inputs_cyclical!$A$1:$BE$243, MATCH('Cyclical_after overrides'!$A211, F_Inputs_cyclical!$A$1:$A$243, 0), MATCH('Cyclical_after overrides'!AQ$1, F_Inputs_cyclical!$A$1:$BE$1, 0))),
Cyclical_overrides!AQ211)</f>
        <v/>
      </c>
      <c r="AR211" s="72" t="str">
        <f>IF(Cyclical_overrides!AR211 = "",
IF(INDEX(F_Inputs_cyclical!$A$1:$BE$243, MATCH('Cyclical_after overrides'!$A211, F_Inputs_cyclical!$A$1:$A$243, 0), MATCH('Cyclical_after overrides'!AR$1, F_Inputs_cyclical!$A$1:$BE$1, 0))="", "", INDEX(F_Inputs_cyclical!$A$1:$BE$243, MATCH('Cyclical_after overrides'!$A211, F_Inputs_cyclical!$A$1:$A$243, 0), MATCH('Cyclical_after overrides'!AR$1, F_Inputs_cyclical!$A$1:$BE$1, 0))),
Cyclical_overrides!AR211)</f>
        <v/>
      </c>
      <c r="AS211" s="72" t="str">
        <f>IF(Cyclical_overrides!AS211 = "",
IF(INDEX(F_Inputs_cyclical!$A$1:$BE$243, MATCH('Cyclical_after overrides'!$A211, F_Inputs_cyclical!$A$1:$A$243, 0), MATCH('Cyclical_after overrides'!AS$1, F_Inputs_cyclical!$A$1:$BE$1, 0))="", "", INDEX(F_Inputs_cyclical!$A$1:$BE$243, MATCH('Cyclical_after overrides'!$A211, F_Inputs_cyclical!$A$1:$A$243, 0), MATCH('Cyclical_after overrides'!AS$1, F_Inputs_cyclical!$A$1:$BE$1, 0))),
Cyclical_overrides!AS211)</f>
        <v/>
      </c>
      <c r="AT211" s="72" t="str">
        <f>IF(Cyclical_overrides!AT211 = "",
IF(INDEX(F_Inputs_cyclical!$A$1:$BE$243, MATCH('Cyclical_after overrides'!$A211, F_Inputs_cyclical!$A$1:$A$243, 0), MATCH('Cyclical_after overrides'!AT$1, F_Inputs_cyclical!$A$1:$BE$1, 0))="", "", INDEX(F_Inputs_cyclical!$A$1:$BE$243, MATCH('Cyclical_after overrides'!$A211, F_Inputs_cyclical!$A$1:$A$243, 0), MATCH('Cyclical_after overrides'!AT$1, F_Inputs_cyclical!$A$1:$BE$1, 0))),
Cyclical_overrides!AT211)</f>
        <v/>
      </c>
      <c r="AU211" s="72" t="str">
        <f>IF(Cyclical_overrides!AU211 = "",
IF(INDEX(F_Inputs_cyclical!$A$1:$BE$243, MATCH('Cyclical_after overrides'!$A211, F_Inputs_cyclical!$A$1:$A$243, 0), MATCH('Cyclical_after overrides'!AU$1, F_Inputs_cyclical!$A$1:$BE$1, 0))="", "", INDEX(F_Inputs_cyclical!$A$1:$BE$243, MATCH('Cyclical_after overrides'!$A211, F_Inputs_cyclical!$A$1:$A$243, 0), MATCH('Cyclical_after overrides'!AU$1, F_Inputs_cyclical!$A$1:$BE$1, 0))),
Cyclical_overrides!AU211)</f>
        <v/>
      </c>
      <c r="AV211" s="72" t="str">
        <f>IF(Cyclical_overrides!AV211 = "",
IF(INDEX(F_Inputs_cyclical!$A$1:$BE$243, MATCH('Cyclical_after overrides'!$A211, F_Inputs_cyclical!$A$1:$A$243, 0), MATCH('Cyclical_after overrides'!AV$1, F_Inputs_cyclical!$A$1:$BE$1, 0))="", "", INDEX(F_Inputs_cyclical!$A$1:$BE$243, MATCH('Cyclical_after overrides'!$A211, F_Inputs_cyclical!$A$1:$A$243, 0), MATCH('Cyclical_after overrides'!AV$1, F_Inputs_cyclical!$A$1:$BE$1, 0))),
Cyclical_overrides!AV211)</f>
        <v/>
      </c>
      <c r="AW211" s="72">
        <f>IF(Cyclical_overrides!AW211 = "",
IF(INDEX(F_Inputs_cyclical!$A$1:$BE$243, MATCH('Cyclical_after overrides'!$A211, F_Inputs_cyclical!$A$1:$A$243, 0), MATCH('Cyclical_after overrides'!AW$1, F_Inputs_cyclical!$A$1:$BE$1, 0))="", "", INDEX(F_Inputs_cyclical!$A$1:$BE$243, MATCH('Cyclical_after overrides'!$A211, F_Inputs_cyclical!$A$1:$A$243, 0), MATCH('Cyclical_after overrides'!AW$1, F_Inputs_cyclical!$A$1:$BE$1, 0))),
Cyclical_overrides!AW211)</f>
        <v>1</v>
      </c>
      <c r="AX211" s="72">
        <f>IF(Cyclical_overrides!AX211 = "",
IF(INDEX(F_Inputs_cyclical!$A$1:$BE$243, MATCH('Cyclical_after overrides'!$A211, F_Inputs_cyclical!$A$1:$A$243, 0), MATCH('Cyclical_after overrides'!AX$1, F_Inputs_cyclical!$A$1:$BE$1, 0))="", "", INDEX(F_Inputs_cyclical!$A$1:$BE$243, MATCH('Cyclical_after overrides'!$A211, F_Inputs_cyclical!$A$1:$A$243, 0), MATCH('Cyclical_after overrides'!AX$1, F_Inputs_cyclical!$A$1:$BE$1, 0))),
Cyclical_overrides!AX211)</f>
        <v>19.368751826876281</v>
      </c>
      <c r="AY211" s="72">
        <f>IF(Cyclical_overrides!AY211 = "",
IF(INDEX(F_Inputs_cyclical!$A$1:$BE$243, MATCH('Cyclical_after overrides'!$A211, F_Inputs_cyclical!$A$1:$A$243, 0), MATCH('Cyclical_after overrides'!AY$1, F_Inputs_cyclical!$A$1:$BE$1, 0))="", "", INDEX(F_Inputs_cyclical!$A$1:$BE$243, MATCH('Cyclical_after overrides'!$A211, F_Inputs_cyclical!$A$1:$A$243, 0), MATCH('Cyclical_after overrides'!AY$1, F_Inputs_cyclical!$A$1:$BE$1, 0))),
Cyclical_overrides!AY211)</f>
        <v>142.66433069688404</v>
      </c>
      <c r="AZ211" s="72">
        <f>IF(Cyclical_overrides!AZ211 = "",
IF(INDEX(F_Inputs_cyclical!$A$1:$BE$243, MATCH('Cyclical_after overrides'!$A211, F_Inputs_cyclical!$A$1:$A$243, 0), MATCH('Cyclical_after overrides'!AZ$1, F_Inputs_cyclical!$A$1:$BE$1, 0))="", "", INDEX(F_Inputs_cyclical!$A$1:$BE$243, MATCH('Cyclical_after overrides'!$A211, F_Inputs_cyclical!$A$1:$A$243, 0), MATCH('Cyclical_after overrides'!AZ$1, F_Inputs_cyclical!$A$1:$BE$1, 0))),
Cyclical_overrides!AZ211)</f>
        <v>1.6152287406315526</v>
      </c>
      <c r="BA211" s="72">
        <f>IF(Cyclical_overrides!BA211 = "",
IF(INDEX(F_Inputs_cyclical!$A$1:$BE$243, MATCH('Cyclical_after overrides'!$A211, F_Inputs_cyclical!$A$1:$A$243, 0), MATCH('Cyclical_after overrides'!BA$1, F_Inputs_cyclical!$A$1:$BE$1, 0))="", "", INDEX(F_Inputs_cyclical!$A$1:$BE$243, MATCH('Cyclical_after overrides'!$A211, F_Inputs_cyclical!$A$1:$A$243, 0), MATCH('Cyclical_after overrides'!BA$1, F_Inputs_cyclical!$A$1:$BE$1, 0))),
Cyclical_overrides!BA211)</f>
        <v>8.2320452331801874</v>
      </c>
      <c r="BB211" s="72">
        <f>IF(Cyclical_overrides!BB211 = "",
IF(INDEX(F_Inputs_cyclical!$A$1:$BE$243, MATCH('Cyclical_after overrides'!$A211, F_Inputs_cyclical!$A$1:$A$243, 0), MATCH('Cyclical_after overrides'!BB$1, F_Inputs_cyclical!$A$1:$BE$1, 0))="", "", INDEX(F_Inputs_cyclical!$A$1:$BE$243, MATCH('Cyclical_after overrides'!$A211, F_Inputs_cyclical!$A$1:$A$243, 0), MATCH('Cyclical_after overrides'!BB$1, F_Inputs_cyclical!$A$1:$BE$1, 0))),
Cyclical_overrides!BB211)</f>
        <v>8.2320452331801874</v>
      </c>
      <c r="BC211" s="72">
        <f>IF(Cyclical_overrides!BC211 = "",
IF(INDEX(F_Inputs_cyclical!$A$1:$BE$243, MATCH('Cyclical_after overrides'!$A211, F_Inputs_cyclical!$A$1:$A$243, 0), MATCH('Cyclical_after overrides'!BC$1, F_Inputs_cyclical!$A$1:$BE$1, 0))="", "", INDEX(F_Inputs_cyclical!$A$1:$BE$243, MATCH('Cyclical_after overrides'!$A211, F_Inputs_cyclical!$A$1:$A$243, 0), MATCH('Cyclical_after overrides'!BC$1, F_Inputs_cyclical!$A$1:$BE$1, 0))),
Cyclical_overrides!BC211)</f>
        <v>12.551747891084933</v>
      </c>
      <c r="BD211" s="72">
        <f>IF(Cyclical_overrides!BD211 = "",
IF(INDEX(F_Inputs_cyclical!$A$1:$BE$243, MATCH('Cyclical_after overrides'!$A211, F_Inputs_cyclical!$A$1:$A$243, 0), MATCH('Cyclical_after overrides'!BD$1, F_Inputs_cyclical!$A$1:$BE$1, 0))="", "", INDEX(F_Inputs_cyclical!$A$1:$BE$243, MATCH('Cyclical_after overrides'!$A211, F_Inputs_cyclical!$A$1:$A$243, 0), MATCH('Cyclical_after overrides'!BD$1, F_Inputs_cyclical!$A$1:$BE$1, 0))),
Cyclical_overrides!BD211)</f>
        <v>53.299704824906499</v>
      </c>
      <c r="BE211" s="194"/>
    </row>
    <row r="212" spans="1:57" x14ac:dyDescent="0.4">
      <c r="A212" s="63" t="str">
        <f t="shared" si="3"/>
        <v>SES24</v>
      </c>
      <c r="B212" s="63" t="s">
        <v>469</v>
      </c>
      <c r="C212" s="63" t="s">
        <v>263</v>
      </c>
      <c r="D212" s="72">
        <f>IF(Cyclical_overrides!D212 = "",
IF(INDEX(F_Inputs_cyclical!$A$1:$BE$243, MATCH('Cyclical_after overrides'!$A212, F_Inputs_cyclical!$A$1:$A$243, 0), MATCH('Cyclical_after overrides'!D$1, F_Inputs_cyclical!$A$1:$BE$1, 0))="", "", INDEX(F_Inputs_cyclical!$A$1:$BE$243, MATCH('Cyclical_after overrides'!$A212, F_Inputs_cyclical!$A$1:$A$243, 0), MATCH('Cyclical_after overrides'!D$1, F_Inputs_cyclical!$A$1:$BE$1, 0))),
Cyclical_overrides!D212)</f>
        <v>3.5736976710492474</v>
      </c>
      <c r="E212" s="72">
        <f>IF(Cyclical_overrides!E212 = "",
IF(INDEX(F_Inputs_cyclical!$A$1:$BE$243, MATCH('Cyclical_after overrides'!$A212, F_Inputs_cyclical!$A$1:$A$243, 0), MATCH('Cyclical_after overrides'!E$1, F_Inputs_cyclical!$A$1:$BE$1, 0))="", "", INDEX(F_Inputs_cyclical!$A$1:$BE$243, MATCH('Cyclical_after overrides'!$A212, F_Inputs_cyclical!$A$1:$A$243, 0), MATCH('Cyclical_after overrides'!E$1, F_Inputs_cyclical!$A$1:$BE$1, 0))),
Cyclical_overrides!E212)</f>
        <v>0.56175705895075334</v>
      </c>
      <c r="F212" s="72">
        <f>IF(Cyclical_overrides!F212 = "",
IF(INDEX(F_Inputs_cyclical!$A$1:$BE$243, MATCH('Cyclical_after overrides'!$A212, F_Inputs_cyclical!$A$1:$A$243, 0), MATCH('Cyclical_after overrides'!F$1, F_Inputs_cyclical!$A$1:$BE$1, 0))="", "", INDEX(F_Inputs_cyclical!$A$1:$BE$243, MATCH('Cyclical_after overrides'!$A212, F_Inputs_cyclical!$A$1:$A$243, 0), MATCH('Cyclical_after overrides'!F$1, F_Inputs_cyclical!$A$1:$BE$1, 0))),
Cyclical_overrides!F212)</f>
        <v>1.65593758</v>
      </c>
      <c r="G212" s="72">
        <f>IF(Cyclical_overrides!G212 = "",
IF(INDEX(F_Inputs_cyclical!$A$1:$BE$243, MATCH('Cyclical_after overrides'!$A212, F_Inputs_cyclical!$A$1:$A$243, 0), MATCH('Cyclical_after overrides'!G$1, F_Inputs_cyclical!$A$1:$BE$1, 0))="", "", INDEX(F_Inputs_cyclical!$A$1:$BE$243, MATCH('Cyclical_after overrides'!$A212, F_Inputs_cyclical!$A$1:$A$243, 0), MATCH('Cyclical_after overrides'!G$1, F_Inputs_cyclical!$A$1:$BE$1, 0))),
Cyclical_overrides!G212)</f>
        <v>0.39567523999999993</v>
      </c>
      <c r="H212" s="72">
        <f>IF(Cyclical_overrides!H212 = "",
IF(INDEX(F_Inputs_cyclical!$A$1:$BE$243, MATCH('Cyclical_after overrides'!$A212, F_Inputs_cyclical!$A$1:$A$243, 0), MATCH('Cyclical_after overrides'!H$1, F_Inputs_cyclical!$A$1:$BE$1, 0))="", "", INDEX(F_Inputs_cyclical!$A$1:$BE$243, MATCH('Cyclical_after overrides'!$A212, F_Inputs_cyclical!$A$1:$A$243, 0), MATCH('Cyclical_after overrides'!H$1, F_Inputs_cyclical!$A$1:$BE$1, 0))),
Cyclical_overrides!H212)</f>
        <v>5.4948301662201202E-2</v>
      </c>
      <c r="I212" s="72">
        <f>IF(Cyclical_overrides!I212 = "",
IF(INDEX(F_Inputs_cyclical!$A$1:$BE$243, MATCH('Cyclical_after overrides'!$A212, F_Inputs_cyclical!$A$1:$A$243, 0), MATCH('Cyclical_after overrides'!I$1, F_Inputs_cyclical!$A$1:$BE$1, 0))="", "", INDEX(F_Inputs_cyclical!$A$1:$BE$243, MATCH('Cyclical_after overrides'!$A212, F_Inputs_cyclical!$A$1:$A$243, 0), MATCH('Cyclical_after overrides'!I$1, F_Inputs_cyclical!$A$1:$BE$1, 0))),
Cyclical_overrides!I212)</f>
        <v>0</v>
      </c>
      <c r="J212" s="72" t="str">
        <f>IF(Cyclical_overrides!J212 = "",
IF(INDEX(F_Inputs_cyclical!$A$1:$BE$243, MATCH('Cyclical_after overrides'!$A212, F_Inputs_cyclical!$A$1:$A$243, 0), MATCH('Cyclical_after overrides'!J$1, F_Inputs_cyclical!$A$1:$BE$1, 0))="", "", INDEX(F_Inputs_cyclical!$A$1:$BE$243, MATCH('Cyclical_after overrides'!$A212, F_Inputs_cyclical!$A$1:$A$243, 0), MATCH('Cyclical_after overrides'!J$1, F_Inputs_cyclical!$A$1:$BE$1, 0))),
Cyclical_overrides!J212)</f>
        <v/>
      </c>
      <c r="K212" s="72">
        <f>IF(Cyclical_overrides!K212 = "",
IF(INDEX(F_Inputs_cyclical!$A$1:$BE$243, MATCH('Cyclical_after overrides'!$A212, F_Inputs_cyclical!$A$1:$A$243, 0), MATCH('Cyclical_after overrides'!K$1, F_Inputs_cyclical!$A$1:$BE$1, 0))="", "", INDEX(F_Inputs_cyclical!$A$1:$BE$243, MATCH('Cyclical_after overrides'!$A212, F_Inputs_cyclical!$A$1:$A$243, 0), MATCH('Cyclical_after overrides'!K$1, F_Inputs_cyclical!$A$1:$BE$1, 0))),
Cyclical_overrides!K212)</f>
        <v>0.25593758</v>
      </c>
      <c r="L212" s="72" t="str">
        <f>IF(Cyclical_overrides!L212 = "",
IF(INDEX(F_Inputs_cyclical!$A$1:$BE$243, MATCH('Cyclical_after overrides'!$A212, F_Inputs_cyclical!$A$1:$A$243, 0), MATCH('Cyclical_after overrides'!L$1, F_Inputs_cyclical!$A$1:$BE$1, 0))="", "", INDEX(F_Inputs_cyclical!$A$1:$BE$243, MATCH('Cyclical_after overrides'!$A212, F_Inputs_cyclical!$A$1:$A$243, 0), MATCH('Cyclical_after overrides'!L$1, F_Inputs_cyclical!$A$1:$BE$1, 0))),
Cyclical_overrides!L212)</f>
        <v/>
      </c>
      <c r="M212" s="72" t="str">
        <f>IF(Cyclical_overrides!M212 = "",
IF(INDEX(F_Inputs_cyclical!$A$1:$BE$243, MATCH('Cyclical_after overrides'!$A212, F_Inputs_cyclical!$A$1:$A$243, 0), MATCH('Cyclical_after overrides'!M$1, F_Inputs_cyclical!$A$1:$BE$1, 0))="", "", INDEX(F_Inputs_cyclical!$A$1:$BE$243, MATCH('Cyclical_after overrides'!$A212, F_Inputs_cyclical!$A$1:$A$243, 0), MATCH('Cyclical_after overrides'!M$1, F_Inputs_cyclical!$A$1:$BE$1, 0))),
Cyclical_overrides!M212)</f>
        <v/>
      </c>
      <c r="N212" s="72" t="str">
        <f>IF(Cyclical_overrides!N212 = "",
IF(INDEX(F_Inputs_cyclical!$A$1:$BE$243, MATCH('Cyclical_after overrides'!$A212, F_Inputs_cyclical!$A$1:$A$243, 0), MATCH('Cyclical_after overrides'!N$1, F_Inputs_cyclical!$A$1:$BE$1, 0))="", "", INDEX(F_Inputs_cyclical!$A$1:$BE$243, MATCH('Cyclical_after overrides'!$A212, F_Inputs_cyclical!$A$1:$A$243, 0), MATCH('Cyclical_after overrides'!N$1, F_Inputs_cyclical!$A$1:$BE$1, 0))),
Cyclical_overrides!N212)</f>
        <v/>
      </c>
      <c r="O212" s="72" t="str">
        <f>IF(Cyclical_overrides!O212 = "",
IF(INDEX(F_Inputs_cyclical!$A$1:$BE$243, MATCH('Cyclical_after overrides'!$A212, F_Inputs_cyclical!$A$1:$A$243, 0), MATCH('Cyclical_after overrides'!O$1, F_Inputs_cyclical!$A$1:$BE$1, 0))="", "", INDEX(F_Inputs_cyclical!$A$1:$BE$243, MATCH('Cyclical_after overrides'!$A212, F_Inputs_cyclical!$A$1:$A$243, 0), MATCH('Cyclical_after overrides'!O$1, F_Inputs_cyclical!$A$1:$BE$1, 0))),
Cyclical_overrides!O212)</f>
        <v/>
      </c>
      <c r="P212" s="72" t="str">
        <f>IF(Cyclical_overrides!P212 = "",
IF(INDEX(F_Inputs_cyclical!$A$1:$BE$243, MATCH('Cyclical_after overrides'!$A212, F_Inputs_cyclical!$A$1:$A$243, 0), MATCH('Cyclical_after overrides'!P$1, F_Inputs_cyclical!$A$1:$BE$1, 0))="", "", INDEX(F_Inputs_cyclical!$A$1:$BE$243, MATCH('Cyclical_after overrides'!$A212, F_Inputs_cyclical!$A$1:$A$243, 0), MATCH('Cyclical_after overrides'!P$1, F_Inputs_cyclical!$A$1:$BE$1, 0))),
Cyclical_overrides!P212)</f>
        <v/>
      </c>
      <c r="Q212" s="72" t="str">
        <f>IF(Cyclical_overrides!Q212 = "",
IF(INDEX(F_Inputs_cyclical!$A$1:$BE$243, MATCH('Cyclical_after overrides'!$A212, F_Inputs_cyclical!$A$1:$A$243, 0), MATCH('Cyclical_after overrides'!Q$1, F_Inputs_cyclical!$A$1:$BE$1, 0))="", "", INDEX(F_Inputs_cyclical!$A$1:$BE$243, MATCH('Cyclical_after overrides'!$A212, F_Inputs_cyclical!$A$1:$A$243, 0), MATCH('Cyclical_after overrides'!Q$1, F_Inputs_cyclical!$A$1:$BE$1, 0))),
Cyclical_overrides!Q212)</f>
        <v/>
      </c>
      <c r="R212" s="72" t="str">
        <f>IF(Cyclical_overrides!R212 = "",
IF(INDEX(F_Inputs_cyclical!$A$1:$BE$243, MATCH('Cyclical_after overrides'!$A212, F_Inputs_cyclical!$A$1:$A$243, 0), MATCH('Cyclical_after overrides'!R$1, F_Inputs_cyclical!$A$1:$BE$1, 0))="", "", INDEX(F_Inputs_cyclical!$A$1:$BE$243, MATCH('Cyclical_after overrides'!$A212, F_Inputs_cyclical!$A$1:$A$243, 0), MATCH('Cyclical_after overrides'!R$1, F_Inputs_cyclical!$A$1:$BE$1, 0))),
Cyclical_overrides!R212)</f>
        <v/>
      </c>
      <c r="S212" s="72" t="str">
        <f>IF(Cyclical_overrides!S212 = "",
IF(INDEX(F_Inputs_cyclical!$A$1:$BE$243, MATCH('Cyclical_after overrides'!$A212, F_Inputs_cyclical!$A$1:$A$243, 0), MATCH('Cyclical_after overrides'!S$1, F_Inputs_cyclical!$A$1:$BE$1, 0))="", "", INDEX(F_Inputs_cyclical!$A$1:$BE$243, MATCH('Cyclical_after overrides'!$A212, F_Inputs_cyclical!$A$1:$A$243, 0), MATCH('Cyclical_after overrides'!S$1, F_Inputs_cyclical!$A$1:$BE$1, 0))),
Cyclical_overrides!S212)</f>
        <v/>
      </c>
      <c r="T212" s="72" t="str">
        <f>IF(Cyclical_overrides!T212 = "",
IF(INDEX(F_Inputs_cyclical!$A$1:$BE$243, MATCH('Cyclical_after overrides'!$A212, F_Inputs_cyclical!$A$1:$A$243, 0), MATCH('Cyclical_after overrides'!T$1, F_Inputs_cyclical!$A$1:$BE$1, 0))="", "", INDEX(F_Inputs_cyclical!$A$1:$BE$243, MATCH('Cyclical_after overrides'!$A212, F_Inputs_cyclical!$A$1:$A$243, 0), MATCH('Cyclical_after overrides'!T$1, F_Inputs_cyclical!$A$1:$BE$1, 0))),
Cyclical_overrides!T212)</f>
        <v/>
      </c>
      <c r="U212" s="72" t="str">
        <f>IF(Cyclical_overrides!U212 = "",
IF(INDEX(F_Inputs_cyclical!$A$1:$BE$243, MATCH('Cyclical_after overrides'!$A212, F_Inputs_cyclical!$A$1:$A$243, 0), MATCH('Cyclical_after overrides'!U$1, F_Inputs_cyclical!$A$1:$BE$1, 0))="", "", INDEX(F_Inputs_cyclical!$A$1:$BE$243, MATCH('Cyclical_after overrides'!$A212, F_Inputs_cyclical!$A$1:$A$243, 0), MATCH('Cyclical_after overrides'!U$1, F_Inputs_cyclical!$A$1:$BE$1, 0))),
Cyclical_overrides!U212)</f>
        <v/>
      </c>
      <c r="V212" s="72">
        <f>IF(Cyclical_overrides!V212 = "",
IF(INDEX(F_Inputs_cyclical!$A$1:$BE$243, MATCH('Cyclical_after overrides'!$A212, F_Inputs_cyclical!$A$1:$A$243, 0), MATCH('Cyclical_after overrides'!V$1, F_Inputs_cyclical!$A$1:$BE$1, 0))="", "", INDEX(F_Inputs_cyclical!$A$1:$BE$243, MATCH('Cyclical_after overrides'!$A212, F_Inputs_cyclical!$A$1:$A$243, 0), MATCH('Cyclical_after overrides'!V$1, F_Inputs_cyclical!$A$1:$BE$1, 0))),
Cyclical_overrides!V212)</f>
        <v>71.432000000000002</v>
      </c>
      <c r="W212" s="72">
        <f>IF(Cyclical_overrides!W212 = "",
IF(INDEX(F_Inputs_cyclical!$A$1:$BE$243, MATCH('Cyclical_after overrides'!$A212, F_Inputs_cyclical!$A$1:$A$243, 0), MATCH('Cyclical_after overrides'!W$1, F_Inputs_cyclical!$A$1:$BE$1, 0))="", "", INDEX(F_Inputs_cyclical!$A$1:$BE$243, MATCH('Cyclical_after overrides'!$A212, F_Inputs_cyclical!$A$1:$A$243, 0), MATCH('Cyclical_after overrides'!W$1, F_Inputs_cyclical!$A$1:$BE$1, 0))),
Cyclical_overrides!W212)</f>
        <v>217.62200000000001</v>
      </c>
      <c r="X212" s="72">
        <f>IF(Cyclical_overrides!X212 = "",
IF(INDEX(F_Inputs_cyclical!$A$1:$BE$243, MATCH('Cyclical_after overrides'!$A212, F_Inputs_cyclical!$A$1:$A$243, 0), MATCH('Cyclical_after overrides'!X$1, F_Inputs_cyclical!$A$1:$BE$1, 0))="", "", INDEX(F_Inputs_cyclical!$A$1:$BE$243, MATCH('Cyclical_after overrides'!$A212, F_Inputs_cyclical!$A$1:$A$243, 0), MATCH('Cyclical_after overrides'!X$1, F_Inputs_cyclical!$A$1:$BE$1, 0))),
Cyclical_overrides!X212)</f>
        <v>0</v>
      </c>
      <c r="Y212" s="72">
        <f>IF(Cyclical_overrides!Y212 = "",
IF(INDEX(F_Inputs_cyclical!$A$1:$BE$243, MATCH('Cyclical_after overrides'!$A212, F_Inputs_cyclical!$A$1:$A$243, 0), MATCH('Cyclical_after overrides'!Y$1, F_Inputs_cyclical!$A$1:$BE$1, 0))="", "", INDEX(F_Inputs_cyclical!$A$1:$BE$243, MATCH('Cyclical_after overrides'!$A212, F_Inputs_cyclical!$A$1:$A$243, 0), MATCH('Cyclical_after overrides'!Y$1, F_Inputs_cyclical!$A$1:$BE$1, 0))),
Cyclical_overrides!Y212)</f>
        <v>0</v>
      </c>
      <c r="Z212" s="72">
        <f>IF(Cyclical_overrides!Z212 = "",
IF(INDEX(F_Inputs_cyclical!$A$1:$BE$243, MATCH('Cyclical_after overrides'!$A212, F_Inputs_cyclical!$A$1:$A$243, 0), MATCH('Cyclical_after overrides'!Z$1, F_Inputs_cyclical!$A$1:$BE$1, 0))="", "", INDEX(F_Inputs_cyclical!$A$1:$BE$243, MATCH('Cyclical_after overrides'!$A212, F_Inputs_cyclical!$A$1:$A$243, 0), MATCH('Cyclical_after overrides'!Z$1, F_Inputs_cyclical!$A$1:$BE$1, 0))),
Cyclical_overrides!Z212)</f>
        <v>0</v>
      </c>
      <c r="AA212" s="72">
        <f>IF(Cyclical_overrides!AA212 = "",
IF(INDEX(F_Inputs_cyclical!$A$1:$BE$243, MATCH('Cyclical_after overrides'!$A212, F_Inputs_cyclical!$A$1:$A$243, 0), MATCH('Cyclical_after overrides'!AA$1, F_Inputs_cyclical!$A$1:$BE$1, 0))="", "", INDEX(F_Inputs_cyclical!$A$1:$BE$243, MATCH('Cyclical_after overrides'!$A212, F_Inputs_cyclical!$A$1:$A$243, 0), MATCH('Cyclical_after overrides'!AA$1, F_Inputs_cyclical!$A$1:$BE$1, 0))),
Cyclical_overrides!AA212)</f>
        <v>0</v>
      </c>
      <c r="AB212" s="72" t="str">
        <f>IF(Cyclical_overrides!AB212 = "",
IF(INDEX(F_Inputs_cyclical!$A$1:$BE$243, MATCH('Cyclical_after overrides'!$A212, F_Inputs_cyclical!$A$1:$A$243, 0), MATCH('Cyclical_after overrides'!AB$1, F_Inputs_cyclical!$A$1:$BE$1, 0))="", "", INDEX(F_Inputs_cyclical!$A$1:$BE$243, MATCH('Cyclical_after overrides'!$A212, F_Inputs_cyclical!$A$1:$A$243, 0), MATCH('Cyclical_after overrides'!AB$1, F_Inputs_cyclical!$A$1:$BE$1, 0))),
Cyclical_overrides!AB212)</f>
        <v/>
      </c>
      <c r="AC212" s="72">
        <f>IF(Cyclical_overrides!AC212 = "",
IF(INDEX(F_Inputs_cyclical!$A$1:$BE$243, MATCH('Cyclical_after overrides'!$A212, F_Inputs_cyclical!$A$1:$A$243, 0), MATCH('Cyclical_after overrides'!AC$1, F_Inputs_cyclical!$A$1:$BE$1, 0))="", "", INDEX(F_Inputs_cyclical!$A$1:$BE$243, MATCH('Cyclical_after overrides'!$A212, F_Inputs_cyclical!$A$1:$A$243, 0), MATCH('Cyclical_after overrides'!AC$1, F_Inputs_cyclical!$A$1:$BE$1, 0))),
Cyclical_overrides!AC212)</f>
        <v>9.4295783928458494</v>
      </c>
      <c r="AD212" s="72">
        <f>IF(Cyclical_overrides!AD212 = "",
IF(INDEX(F_Inputs_cyclical!$A$1:$BE$243, MATCH('Cyclical_after overrides'!$A212, F_Inputs_cyclical!$A$1:$A$243, 0), MATCH('Cyclical_after overrides'!AD$1, F_Inputs_cyclical!$A$1:$BE$1, 0))="", "", INDEX(F_Inputs_cyclical!$A$1:$BE$243, MATCH('Cyclical_after overrides'!$A212, F_Inputs_cyclical!$A$1:$A$243, 0), MATCH('Cyclical_after overrides'!AD$1, F_Inputs_cyclical!$A$1:$BE$1, 0))),
Cyclical_overrides!AD212)</f>
        <v>0</v>
      </c>
      <c r="AE212" s="72">
        <f>IF(Cyclical_overrides!AE212 = "",
IF(INDEX(F_Inputs_cyclical!$A$1:$BE$243, MATCH('Cyclical_after overrides'!$A212, F_Inputs_cyclical!$A$1:$A$243, 0), MATCH('Cyclical_after overrides'!AE$1, F_Inputs_cyclical!$A$1:$BE$1, 0))="", "", INDEX(F_Inputs_cyclical!$A$1:$BE$243, MATCH('Cyclical_after overrides'!$A212, F_Inputs_cyclical!$A$1:$A$243, 0), MATCH('Cyclical_after overrides'!AE$1, F_Inputs_cyclical!$A$1:$BE$1, 0))),
Cyclical_overrides!AE212)</f>
        <v>0</v>
      </c>
      <c r="AF212" s="72">
        <f>IF(Cyclical_overrides!AF212 = "",
IF(INDEX(F_Inputs_cyclical!$A$1:$BE$243, MATCH('Cyclical_after overrides'!$A212, F_Inputs_cyclical!$A$1:$A$243, 0), MATCH('Cyclical_after overrides'!AF$1, F_Inputs_cyclical!$A$1:$BE$1, 0))="", "", INDEX(F_Inputs_cyclical!$A$1:$BE$243, MATCH('Cyclical_after overrides'!$A212, F_Inputs_cyclical!$A$1:$A$243, 0), MATCH('Cyclical_after overrides'!AF$1, F_Inputs_cyclical!$A$1:$BE$1, 0))),
Cyclical_overrides!AF212)</f>
        <v>0.74492590594097818</v>
      </c>
      <c r="AG212" s="72">
        <f>IF(Cyclical_overrides!AG212 = "",
IF(INDEX(F_Inputs_cyclical!$A$1:$BE$243, MATCH('Cyclical_after overrides'!$A212, F_Inputs_cyclical!$A$1:$A$243, 0), MATCH('Cyclical_after overrides'!AG$1, F_Inputs_cyclical!$A$1:$BE$1, 0))="", "", INDEX(F_Inputs_cyclical!$A$1:$BE$243, MATCH('Cyclical_after overrides'!$A212, F_Inputs_cyclical!$A$1:$A$243, 0), MATCH('Cyclical_after overrides'!AG$1, F_Inputs_cyclical!$A$1:$BE$1, 0))),
Cyclical_overrides!AG212)</f>
        <v>0</v>
      </c>
      <c r="AH212" s="72">
        <f>IF(Cyclical_overrides!AH212 = "",
IF(INDEX(F_Inputs_cyclical!$A$1:$BE$243, MATCH('Cyclical_after overrides'!$A212, F_Inputs_cyclical!$A$1:$A$243, 0), MATCH('Cyclical_after overrides'!AH$1, F_Inputs_cyclical!$A$1:$BE$1, 0))="", "", INDEX(F_Inputs_cyclical!$A$1:$BE$243, MATCH('Cyclical_after overrides'!$A212, F_Inputs_cyclical!$A$1:$A$243, 0), MATCH('Cyclical_after overrides'!AH$1, F_Inputs_cyclical!$A$1:$BE$1, 0))),
Cyclical_overrides!AH212)</f>
        <v>6.9029999999999996</v>
      </c>
      <c r="AI212" s="72">
        <f>IF(Cyclical_overrides!AI212 = "",
IF(INDEX(F_Inputs_cyclical!$A$1:$BE$243, MATCH('Cyclical_after overrides'!$A212, F_Inputs_cyclical!$A$1:$A$243, 0), MATCH('Cyclical_after overrides'!AI$1, F_Inputs_cyclical!$A$1:$BE$1, 0))="", "", INDEX(F_Inputs_cyclical!$A$1:$BE$243, MATCH('Cyclical_after overrides'!$A212, F_Inputs_cyclical!$A$1:$A$243, 0), MATCH('Cyclical_after overrides'!AI$1, F_Inputs_cyclical!$A$1:$BE$1, 0))),
Cyclical_overrides!AI212)</f>
        <v>0</v>
      </c>
      <c r="AJ212" s="72">
        <f>IF(Cyclical_overrides!AJ212 = "",
IF(INDEX(F_Inputs_cyclical!$A$1:$BE$243, MATCH('Cyclical_after overrides'!$A212, F_Inputs_cyclical!$A$1:$A$243, 0), MATCH('Cyclical_after overrides'!AJ$1, F_Inputs_cyclical!$A$1:$BE$1, 0))="", "", INDEX(F_Inputs_cyclical!$A$1:$BE$243, MATCH('Cyclical_after overrides'!$A212, F_Inputs_cyclical!$A$1:$A$243, 0), MATCH('Cyclical_after overrides'!AJ$1, F_Inputs_cyclical!$A$1:$BE$1, 0))),
Cyclical_overrides!AJ212)</f>
        <v>0</v>
      </c>
      <c r="AK212" s="72">
        <f>IF(Cyclical_overrides!AK212 = "",
IF(INDEX(F_Inputs_cyclical!$A$1:$BE$243, MATCH('Cyclical_after overrides'!$A212, F_Inputs_cyclical!$A$1:$A$243, 0), MATCH('Cyclical_after overrides'!AK$1, F_Inputs_cyclical!$A$1:$BE$1, 0))="", "", INDEX(F_Inputs_cyclical!$A$1:$BE$243, MATCH('Cyclical_after overrides'!$A212, F_Inputs_cyclical!$A$1:$A$243, 0), MATCH('Cyclical_after overrides'!AK$1, F_Inputs_cyclical!$A$1:$BE$1, 0))),
Cyclical_overrides!AK212)</f>
        <v>0</v>
      </c>
      <c r="AL212" s="72">
        <f>IF(Cyclical_overrides!AL212 = "",
IF(INDEX(F_Inputs_cyclical!$A$1:$BE$243, MATCH('Cyclical_after overrides'!$A212, F_Inputs_cyclical!$A$1:$A$243, 0), MATCH('Cyclical_after overrides'!AL$1, F_Inputs_cyclical!$A$1:$BE$1, 0))="", "", INDEX(F_Inputs_cyclical!$A$1:$BE$243, MATCH('Cyclical_after overrides'!$A212, F_Inputs_cyclical!$A$1:$A$243, 0), MATCH('Cyclical_after overrides'!AL$1, F_Inputs_cyclical!$A$1:$BE$1, 0))),
Cyclical_overrides!AL212)</f>
        <v>0</v>
      </c>
      <c r="AM212" s="72">
        <f>IF(Cyclical_overrides!AM212 = "",
IF(INDEX(F_Inputs_cyclical!$A$1:$BE$243, MATCH('Cyclical_after overrides'!$A212, F_Inputs_cyclical!$A$1:$A$243, 0), MATCH('Cyclical_after overrides'!AM$1, F_Inputs_cyclical!$A$1:$BE$1, 0))="", "", INDEX(F_Inputs_cyclical!$A$1:$BE$243, MATCH('Cyclical_after overrides'!$A212, F_Inputs_cyclical!$A$1:$A$243, 0), MATCH('Cyclical_after overrides'!AM$1, F_Inputs_cyclical!$A$1:$BE$1, 0))),
Cyclical_overrides!AM212)</f>
        <v>2.4426366352426698</v>
      </c>
      <c r="AN212" s="72" t="str">
        <f>IF(Cyclical_overrides!AN212 = "",
IF(INDEX(F_Inputs_cyclical!$A$1:$BE$243, MATCH('Cyclical_after overrides'!$A212, F_Inputs_cyclical!$A$1:$A$243, 0), MATCH('Cyclical_after overrides'!AN$1, F_Inputs_cyclical!$A$1:$BE$1, 0))="", "", INDEX(F_Inputs_cyclical!$A$1:$BE$243, MATCH('Cyclical_after overrides'!$A212, F_Inputs_cyclical!$A$1:$A$243, 0), MATCH('Cyclical_after overrides'!AN$1, F_Inputs_cyclical!$A$1:$BE$1, 0))),
Cyclical_overrides!AN212)</f>
        <v/>
      </c>
      <c r="AO212" s="72">
        <f>IF(Cyclical_overrides!AO212 = "",
IF(INDEX(F_Inputs_cyclical!$A$1:$BE$243, MATCH('Cyclical_after overrides'!$A212, F_Inputs_cyclical!$A$1:$A$243, 0), MATCH('Cyclical_after overrides'!AO$1, F_Inputs_cyclical!$A$1:$BE$1, 0))="", "", INDEX(F_Inputs_cyclical!$A$1:$BE$243, MATCH('Cyclical_after overrides'!$A212, F_Inputs_cyclical!$A$1:$A$243, 0), MATCH('Cyclical_after overrides'!AO$1, F_Inputs_cyclical!$A$1:$BE$1, 0))),
Cyclical_overrides!AO212)</f>
        <v>0</v>
      </c>
      <c r="AP212" s="72">
        <f>IF(Cyclical_overrides!AP212 = "",
IF(INDEX(F_Inputs_cyclical!$A$1:$BE$243, MATCH('Cyclical_after overrides'!$A212, F_Inputs_cyclical!$A$1:$A$243, 0), MATCH('Cyclical_after overrides'!AP$1, F_Inputs_cyclical!$A$1:$BE$1, 0))="", "", INDEX(F_Inputs_cyclical!$A$1:$BE$243, MATCH('Cyclical_after overrides'!$A212, F_Inputs_cyclical!$A$1:$A$243, 0), MATCH('Cyclical_after overrides'!AP$1, F_Inputs_cyclical!$A$1:$BE$1, 0))),
Cyclical_overrides!AP212)</f>
        <v>0</v>
      </c>
      <c r="AQ212" s="72" t="str">
        <f>IF(Cyclical_overrides!AQ212 = "",
IF(INDEX(F_Inputs_cyclical!$A$1:$BE$243, MATCH('Cyclical_after overrides'!$A212, F_Inputs_cyclical!$A$1:$A$243, 0), MATCH('Cyclical_after overrides'!AQ$1, F_Inputs_cyclical!$A$1:$BE$1, 0))="", "", INDEX(F_Inputs_cyclical!$A$1:$BE$243, MATCH('Cyclical_after overrides'!$A212, F_Inputs_cyclical!$A$1:$A$243, 0), MATCH('Cyclical_after overrides'!AQ$1, F_Inputs_cyclical!$A$1:$BE$1, 0))),
Cyclical_overrides!AQ212)</f>
        <v/>
      </c>
      <c r="AR212" s="72" t="str">
        <f>IF(Cyclical_overrides!AR212 = "",
IF(INDEX(F_Inputs_cyclical!$A$1:$BE$243, MATCH('Cyclical_after overrides'!$A212, F_Inputs_cyclical!$A$1:$A$243, 0), MATCH('Cyclical_after overrides'!AR$1, F_Inputs_cyclical!$A$1:$BE$1, 0))="", "", INDEX(F_Inputs_cyclical!$A$1:$BE$243, MATCH('Cyclical_after overrides'!$A212, F_Inputs_cyclical!$A$1:$A$243, 0), MATCH('Cyclical_after overrides'!AR$1, F_Inputs_cyclical!$A$1:$BE$1, 0))),
Cyclical_overrides!AR212)</f>
        <v/>
      </c>
      <c r="AS212" s="72" t="str">
        <f>IF(Cyclical_overrides!AS212 = "",
IF(INDEX(F_Inputs_cyclical!$A$1:$BE$243, MATCH('Cyclical_after overrides'!$A212, F_Inputs_cyclical!$A$1:$A$243, 0), MATCH('Cyclical_after overrides'!AS$1, F_Inputs_cyclical!$A$1:$BE$1, 0))="", "", INDEX(F_Inputs_cyclical!$A$1:$BE$243, MATCH('Cyclical_after overrides'!$A212, F_Inputs_cyclical!$A$1:$A$243, 0), MATCH('Cyclical_after overrides'!AS$1, F_Inputs_cyclical!$A$1:$BE$1, 0))),
Cyclical_overrides!AS212)</f>
        <v/>
      </c>
      <c r="AT212" s="72" t="str">
        <f>IF(Cyclical_overrides!AT212 = "",
IF(INDEX(F_Inputs_cyclical!$A$1:$BE$243, MATCH('Cyclical_after overrides'!$A212, F_Inputs_cyclical!$A$1:$A$243, 0), MATCH('Cyclical_after overrides'!AT$1, F_Inputs_cyclical!$A$1:$BE$1, 0))="", "", INDEX(F_Inputs_cyclical!$A$1:$BE$243, MATCH('Cyclical_after overrides'!$A212, F_Inputs_cyclical!$A$1:$A$243, 0), MATCH('Cyclical_after overrides'!AT$1, F_Inputs_cyclical!$A$1:$BE$1, 0))),
Cyclical_overrides!AT212)</f>
        <v/>
      </c>
      <c r="AU212" s="72" t="str">
        <f>IF(Cyclical_overrides!AU212 = "",
IF(INDEX(F_Inputs_cyclical!$A$1:$BE$243, MATCH('Cyclical_after overrides'!$A212, F_Inputs_cyclical!$A$1:$A$243, 0), MATCH('Cyclical_after overrides'!AU$1, F_Inputs_cyclical!$A$1:$BE$1, 0))="", "", INDEX(F_Inputs_cyclical!$A$1:$BE$243, MATCH('Cyclical_after overrides'!$A212, F_Inputs_cyclical!$A$1:$A$243, 0), MATCH('Cyclical_after overrides'!AU$1, F_Inputs_cyclical!$A$1:$BE$1, 0))),
Cyclical_overrides!AU212)</f>
        <v/>
      </c>
      <c r="AV212" s="72" t="str">
        <f>IF(Cyclical_overrides!AV212 = "",
IF(INDEX(F_Inputs_cyclical!$A$1:$BE$243, MATCH('Cyclical_after overrides'!$A212, F_Inputs_cyclical!$A$1:$A$243, 0), MATCH('Cyclical_after overrides'!AV$1, F_Inputs_cyclical!$A$1:$BE$1, 0))="", "", INDEX(F_Inputs_cyclical!$A$1:$BE$243, MATCH('Cyclical_after overrides'!$A212, F_Inputs_cyclical!$A$1:$A$243, 0), MATCH('Cyclical_after overrides'!AV$1, F_Inputs_cyclical!$A$1:$BE$1, 0))),
Cyclical_overrides!AV212)</f>
        <v/>
      </c>
      <c r="AW212" s="72">
        <f>IF(Cyclical_overrides!AW212 = "",
IF(INDEX(F_Inputs_cyclical!$A$1:$BE$243, MATCH('Cyclical_after overrides'!$A212, F_Inputs_cyclical!$A$1:$A$243, 0), MATCH('Cyclical_after overrides'!AW$1, F_Inputs_cyclical!$A$1:$BE$1, 0))="", "", INDEX(F_Inputs_cyclical!$A$1:$BE$243, MATCH('Cyclical_after overrides'!$A212, F_Inputs_cyclical!$A$1:$A$243, 0), MATCH('Cyclical_after overrides'!AW$1, F_Inputs_cyclical!$A$1:$BE$1, 0))),
Cyclical_overrides!AW212)</f>
        <v>0.94744609856262829</v>
      </c>
      <c r="AX212" s="72">
        <f>IF(Cyclical_overrides!AX212 = "",
IF(INDEX(F_Inputs_cyclical!$A$1:$BE$243, MATCH('Cyclical_after overrides'!$A212, F_Inputs_cyclical!$A$1:$A$243, 0), MATCH('Cyclical_after overrides'!AX$1, F_Inputs_cyclical!$A$1:$BE$1, 0))="", "", INDEX(F_Inputs_cyclical!$A$1:$BE$243, MATCH('Cyclical_after overrides'!$A212, F_Inputs_cyclical!$A$1:$A$243, 0), MATCH('Cyclical_after overrides'!AX$1, F_Inputs_cyclical!$A$1:$BE$1, 0))),
Cyclical_overrides!AX212)</f>
        <v>19.380899039615905</v>
      </c>
      <c r="AY212" s="72">
        <f>IF(Cyclical_overrides!AY212 = "",
IF(INDEX(F_Inputs_cyclical!$A$1:$BE$243, MATCH('Cyclical_after overrides'!$A212, F_Inputs_cyclical!$A$1:$A$243, 0), MATCH('Cyclical_after overrides'!AY$1, F_Inputs_cyclical!$A$1:$BE$1, 0))="", "", INDEX(F_Inputs_cyclical!$A$1:$BE$243, MATCH('Cyclical_after overrides'!$A212, F_Inputs_cyclical!$A$1:$A$243, 0), MATCH('Cyclical_after overrides'!AY$1, F_Inputs_cyclical!$A$1:$BE$1, 0))),
Cyclical_overrides!AY212)</f>
        <v>142.61502460810553</v>
      </c>
      <c r="AZ212" s="72">
        <f>IF(Cyclical_overrides!AZ212 = "",
IF(INDEX(F_Inputs_cyclical!$A$1:$BE$243, MATCH('Cyclical_after overrides'!$A212, F_Inputs_cyclical!$A$1:$A$243, 0), MATCH('Cyclical_after overrides'!AZ$1, F_Inputs_cyclical!$A$1:$BE$1, 0))="", "", INDEX(F_Inputs_cyclical!$A$1:$BE$243, MATCH('Cyclical_after overrides'!$A212, F_Inputs_cyclical!$A$1:$A$243, 0), MATCH('Cyclical_after overrides'!AZ$1, F_Inputs_cyclical!$A$1:$BE$1, 0))),
Cyclical_overrides!AZ212)</f>
        <v>1.645893182060902</v>
      </c>
      <c r="BA212" s="72">
        <f>IF(Cyclical_overrides!BA212 = "",
IF(INDEX(F_Inputs_cyclical!$A$1:$BE$243, MATCH('Cyclical_after overrides'!$A212, F_Inputs_cyclical!$A$1:$A$243, 0), MATCH('Cyclical_after overrides'!BA$1, F_Inputs_cyclical!$A$1:$BE$1, 0))="", "", INDEX(F_Inputs_cyclical!$A$1:$BE$243, MATCH('Cyclical_after overrides'!$A212, F_Inputs_cyclical!$A$1:$A$243, 0), MATCH('Cyclical_after overrides'!BA$1, F_Inputs_cyclical!$A$1:$BE$1, 0))),
Cyclical_overrides!BA212)</f>
        <v>8.2320452331801874</v>
      </c>
      <c r="BB212" s="72">
        <f>IF(Cyclical_overrides!BB212 = "",
IF(INDEX(F_Inputs_cyclical!$A$1:$BE$243, MATCH('Cyclical_after overrides'!$A212, F_Inputs_cyclical!$A$1:$A$243, 0), MATCH('Cyclical_after overrides'!BB$1, F_Inputs_cyclical!$A$1:$BE$1, 0))="", "", INDEX(F_Inputs_cyclical!$A$1:$BE$243, MATCH('Cyclical_after overrides'!$A212, F_Inputs_cyclical!$A$1:$A$243, 0), MATCH('Cyclical_after overrides'!BB$1, F_Inputs_cyclical!$A$1:$BE$1, 0))),
Cyclical_overrides!BB212)</f>
        <v>8.2320452331801874</v>
      </c>
      <c r="BC212" s="72">
        <f>IF(Cyclical_overrides!BC212 = "",
IF(INDEX(F_Inputs_cyclical!$A$1:$BE$243, MATCH('Cyclical_after overrides'!$A212, F_Inputs_cyclical!$A$1:$A$243, 0), MATCH('Cyclical_after overrides'!BC$1, F_Inputs_cyclical!$A$1:$BE$1, 0))="", "", INDEX(F_Inputs_cyclical!$A$1:$BE$243, MATCH('Cyclical_after overrides'!$A212, F_Inputs_cyclical!$A$1:$A$243, 0), MATCH('Cyclical_after overrides'!BC$1, F_Inputs_cyclical!$A$1:$BE$1, 0))),
Cyclical_overrides!BC212)</f>
        <v>12.551747891084933</v>
      </c>
      <c r="BD212" s="72">
        <f>IF(Cyclical_overrides!BD212 = "",
IF(INDEX(F_Inputs_cyclical!$A$1:$BE$243, MATCH('Cyclical_after overrides'!$A212, F_Inputs_cyclical!$A$1:$A$243, 0), MATCH('Cyclical_after overrides'!BD$1, F_Inputs_cyclical!$A$1:$BE$1, 0))="", "", INDEX(F_Inputs_cyclical!$A$1:$BE$243, MATCH('Cyclical_after overrides'!$A212, F_Inputs_cyclical!$A$1:$A$243, 0), MATCH('Cyclical_after overrides'!BD$1, F_Inputs_cyclical!$A$1:$BE$1, 0))),
Cyclical_overrides!BD212)</f>
        <v>58.169885843680966</v>
      </c>
      <c r="BE212" s="194"/>
    </row>
    <row r="213" spans="1:57" x14ac:dyDescent="0.4">
      <c r="A213" s="63" t="str">
        <f t="shared" si="3"/>
        <v>SEW14</v>
      </c>
      <c r="B213" s="63" t="s">
        <v>481</v>
      </c>
      <c r="C213" s="63" t="s">
        <v>243</v>
      </c>
      <c r="D213" s="72">
        <f>IF(Cyclical_overrides!D213 = "",
IF(INDEX(F_Inputs_cyclical!$A$1:$BE$243, MATCH('Cyclical_after overrides'!$A213, F_Inputs_cyclical!$A$1:$A$243, 0), MATCH('Cyclical_after overrides'!D$1, F_Inputs_cyclical!$A$1:$BE$1, 0))="", "", INDEX(F_Inputs_cyclical!$A$1:$BE$243, MATCH('Cyclical_after overrides'!$A213, F_Inputs_cyclical!$A$1:$A$243, 0), MATCH('Cyclical_after overrides'!D$1, F_Inputs_cyclical!$A$1:$BE$1, 0))),
Cyclical_overrides!D213)</f>
        <v>5.4029999999999996</v>
      </c>
      <c r="E213" s="72">
        <f>IF(Cyclical_overrides!E213 = "",
IF(INDEX(F_Inputs_cyclical!$A$1:$BE$243, MATCH('Cyclical_after overrides'!$A213, F_Inputs_cyclical!$A$1:$A$243, 0), MATCH('Cyclical_after overrides'!E$1, F_Inputs_cyclical!$A$1:$BE$1, 0))="", "", INDEX(F_Inputs_cyclical!$A$1:$BE$243, MATCH('Cyclical_after overrides'!$A213, F_Inputs_cyclical!$A$1:$A$243, 0), MATCH('Cyclical_after overrides'!E$1, F_Inputs_cyclical!$A$1:$BE$1, 0))),
Cyclical_overrides!E213)</f>
        <v>1.7889999999999999</v>
      </c>
      <c r="F213" s="72">
        <f>IF(Cyclical_overrides!F213 = "",
IF(INDEX(F_Inputs_cyclical!$A$1:$BE$243, MATCH('Cyclical_after overrides'!$A213, F_Inputs_cyclical!$A$1:$A$243, 0), MATCH('Cyclical_after overrides'!F$1, F_Inputs_cyclical!$A$1:$BE$1, 0))="", "", INDEX(F_Inputs_cyclical!$A$1:$BE$243, MATCH('Cyclical_after overrides'!$A213, F_Inputs_cyclical!$A$1:$A$243, 0), MATCH('Cyclical_after overrides'!F$1, F_Inputs_cyclical!$A$1:$BE$1, 0))),
Cyclical_overrides!F213)</f>
        <v>3.45</v>
      </c>
      <c r="G213" s="72">
        <f>IF(Cyclical_overrides!G213 = "",
IF(INDEX(F_Inputs_cyclical!$A$1:$BE$243, MATCH('Cyclical_after overrides'!$A213, F_Inputs_cyclical!$A$1:$A$243, 0), MATCH('Cyclical_after overrides'!G$1, F_Inputs_cyclical!$A$1:$BE$1, 0))="", "", INDEX(F_Inputs_cyclical!$A$1:$BE$243, MATCH('Cyclical_after overrides'!$A213, F_Inputs_cyclical!$A$1:$A$243, 0), MATCH('Cyclical_after overrides'!G$1, F_Inputs_cyclical!$A$1:$BE$1, 0))),
Cyclical_overrides!G213)</f>
        <v>1.077</v>
      </c>
      <c r="H213" s="72">
        <f>IF(Cyclical_overrides!H213 = "",
IF(INDEX(F_Inputs_cyclical!$A$1:$BE$243, MATCH('Cyclical_after overrides'!$A213, F_Inputs_cyclical!$A$1:$A$243, 0), MATCH('Cyclical_after overrides'!H$1, F_Inputs_cyclical!$A$1:$BE$1, 0))="", "", INDEX(F_Inputs_cyclical!$A$1:$BE$243, MATCH('Cyclical_after overrides'!$A213, F_Inputs_cyclical!$A$1:$A$243, 0), MATCH('Cyclical_after overrides'!H$1, F_Inputs_cyclical!$A$1:$BE$1, 0))),
Cyclical_overrides!H213)</f>
        <v>0.245</v>
      </c>
      <c r="I213" s="72">
        <f>IF(Cyclical_overrides!I213 = "",
IF(INDEX(F_Inputs_cyclical!$A$1:$BE$243, MATCH('Cyclical_after overrides'!$A213, F_Inputs_cyclical!$A$1:$A$243, 0), MATCH('Cyclical_after overrides'!I$1, F_Inputs_cyclical!$A$1:$BE$1, 0))="", "", INDEX(F_Inputs_cyclical!$A$1:$BE$243, MATCH('Cyclical_after overrides'!$A213, F_Inputs_cyclical!$A$1:$A$243, 0), MATCH('Cyclical_after overrides'!I$1, F_Inputs_cyclical!$A$1:$BE$1, 0))),
Cyclical_overrides!I213)</f>
        <v>0</v>
      </c>
      <c r="J213" s="72">
        <f>IF(Cyclical_overrides!J213 = "",
IF(INDEX(F_Inputs_cyclical!$A$1:$BE$243, MATCH('Cyclical_after overrides'!$A213, F_Inputs_cyclical!$A$1:$A$243, 0), MATCH('Cyclical_after overrides'!J$1, F_Inputs_cyclical!$A$1:$BE$1, 0))="", "", INDEX(F_Inputs_cyclical!$A$1:$BE$243, MATCH('Cyclical_after overrides'!$A213, F_Inputs_cyclical!$A$1:$A$243, 0), MATCH('Cyclical_after overrides'!J$1, F_Inputs_cyclical!$A$1:$BE$1, 0))),
Cyclical_overrides!J213)</f>
        <v>17.876999999999999</v>
      </c>
      <c r="K213" s="72">
        <f>IF(Cyclical_overrides!K213 = "",
IF(INDEX(F_Inputs_cyclical!$A$1:$BE$243, MATCH('Cyclical_after overrides'!$A213, F_Inputs_cyclical!$A$1:$A$243, 0), MATCH('Cyclical_after overrides'!K$1, F_Inputs_cyclical!$A$1:$BE$1, 0))="", "", INDEX(F_Inputs_cyclical!$A$1:$BE$243, MATCH('Cyclical_after overrides'!$A213, F_Inputs_cyclical!$A$1:$A$243, 0), MATCH('Cyclical_after overrides'!K$1, F_Inputs_cyclical!$A$1:$BE$1, 0))),
Cyclical_overrides!K213)</f>
        <v>-1.3089999999999999</v>
      </c>
      <c r="L213" s="72">
        <f>IF(Cyclical_overrides!L213 = "",
IF(INDEX(F_Inputs_cyclical!$A$1:$BE$243, MATCH('Cyclical_after overrides'!$A213, F_Inputs_cyclical!$A$1:$A$243, 0), MATCH('Cyclical_after overrides'!L$1, F_Inputs_cyclical!$A$1:$BE$1, 0))="", "", INDEX(F_Inputs_cyclical!$A$1:$BE$243, MATCH('Cyclical_after overrides'!$A213, F_Inputs_cyclical!$A$1:$A$243, 0), MATCH('Cyclical_after overrides'!L$1, F_Inputs_cyclical!$A$1:$BE$1, 0))),
Cyclical_overrides!L213)</f>
        <v>1.5780000000000001</v>
      </c>
      <c r="M213" s="72">
        <f>IF(Cyclical_overrides!M213 = "",
IF(INDEX(F_Inputs_cyclical!$A$1:$BE$243, MATCH('Cyclical_after overrides'!$A213, F_Inputs_cyclical!$A$1:$A$243, 0), MATCH('Cyclical_after overrides'!M$1, F_Inputs_cyclical!$A$1:$BE$1, 0))="", "", INDEX(F_Inputs_cyclical!$A$1:$BE$243, MATCH('Cyclical_after overrides'!$A213, F_Inputs_cyclical!$A$1:$A$243, 0), MATCH('Cyclical_after overrides'!M$1, F_Inputs_cyclical!$A$1:$BE$1, 0))),
Cyclical_overrides!M213)</f>
        <v>0</v>
      </c>
      <c r="N213" s="72">
        <f>IF(Cyclical_overrides!N213 = "",
IF(INDEX(F_Inputs_cyclical!$A$1:$BE$243, MATCH('Cyclical_after overrides'!$A213, F_Inputs_cyclical!$A$1:$A$243, 0), MATCH('Cyclical_after overrides'!N$1, F_Inputs_cyclical!$A$1:$BE$1, 0))="", "", INDEX(F_Inputs_cyclical!$A$1:$BE$243, MATCH('Cyclical_after overrides'!$A213, F_Inputs_cyclical!$A$1:$A$243, 0), MATCH('Cyclical_after overrides'!N$1, F_Inputs_cyclical!$A$1:$BE$1, 0))),
Cyclical_overrides!N213)</f>
        <v>1.5780000000000001</v>
      </c>
      <c r="O213" s="72" t="str">
        <f>IF(Cyclical_overrides!O213 = "",
IF(INDEX(F_Inputs_cyclical!$A$1:$BE$243, MATCH('Cyclical_after overrides'!$A213, F_Inputs_cyclical!$A$1:$A$243, 0), MATCH('Cyclical_after overrides'!O$1, F_Inputs_cyclical!$A$1:$BE$1, 0))="", "", INDEX(F_Inputs_cyclical!$A$1:$BE$243, MATCH('Cyclical_after overrides'!$A213, F_Inputs_cyclical!$A$1:$A$243, 0), MATCH('Cyclical_after overrides'!O$1, F_Inputs_cyclical!$A$1:$BE$1, 0))),
Cyclical_overrides!O213)</f>
        <v/>
      </c>
      <c r="P213" s="72" t="str">
        <f>IF(Cyclical_overrides!P213 = "",
IF(INDEX(F_Inputs_cyclical!$A$1:$BE$243, MATCH('Cyclical_after overrides'!$A213, F_Inputs_cyclical!$A$1:$A$243, 0), MATCH('Cyclical_after overrides'!P$1, F_Inputs_cyclical!$A$1:$BE$1, 0))="", "", INDEX(F_Inputs_cyclical!$A$1:$BE$243, MATCH('Cyclical_after overrides'!$A213, F_Inputs_cyclical!$A$1:$A$243, 0), MATCH('Cyclical_after overrides'!P$1, F_Inputs_cyclical!$A$1:$BE$1, 0))),
Cyclical_overrides!P213)</f>
        <v/>
      </c>
      <c r="Q213" s="72" t="str">
        <f>IF(Cyclical_overrides!Q213 = "",
IF(INDEX(F_Inputs_cyclical!$A$1:$BE$243, MATCH('Cyclical_after overrides'!$A213, F_Inputs_cyclical!$A$1:$A$243, 0), MATCH('Cyclical_after overrides'!Q$1, F_Inputs_cyclical!$A$1:$BE$1, 0))="", "", INDEX(F_Inputs_cyclical!$A$1:$BE$243, MATCH('Cyclical_after overrides'!$A213, F_Inputs_cyclical!$A$1:$A$243, 0), MATCH('Cyclical_after overrides'!Q$1, F_Inputs_cyclical!$A$1:$BE$1, 0))),
Cyclical_overrides!Q213)</f>
        <v/>
      </c>
      <c r="R213" s="72" t="str">
        <f>IF(Cyclical_overrides!R213 = "",
IF(INDEX(F_Inputs_cyclical!$A$1:$BE$243, MATCH('Cyclical_after overrides'!$A213, F_Inputs_cyclical!$A$1:$A$243, 0), MATCH('Cyclical_after overrides'!R$1, F_Inputs_cyclical!$A$1:$BE$1, 0))="", "", INDEX(F_Inputs_cyclical!$A$1:$BE$243, MATCH('Cyclical_after overrides'!$A213, F_Inputs_cyclical!$A$1:$A$243, 0), MATCH('Cyclical_after overrides'!R$1, F_Inputs_cyclical!$A$1:$BE$1, 0))),
Cyclical_overrides!R213)</f>
        <v/>
      </c>
      <c r="S213" s="72" t="str">
        <f>IF(Cyclical_overrides!S213 = "",
IF(INDEX(F_Inputs_cyclical!$A$1:$BE$243, MATCH('Cyclical_after overrides'!$A213, F_Inputs_cyclical!$A$1:$A$243, 0), MATCH('Cyclical_after overrides'!S$1, F_Inputs_cyclical!$A$1:$BE$1, 0))="", "", INDEX(F_Inputs_cyclical!$A$1:$BE$243, MATCH('Cyclical_after overrides'!$A213, F_Inputs_cyclical!$A$1:$A$243, 0), MATCH('Cyclical_after overrides'!S$1, F_Inputs_cyclical!$A$1:$BE$1, 0))),
Cyclical_overrides!S213)</f>
        <v/>
      </c>
      <c r="T213" s="72" t="str">
        <f>IF(Cyclical_overrides!T213 = "",
IF(INDEX(F_Inputs_cyclical!$A$1:$BE$243, MATCH('Cyclical_after overrides'!$A213, F_Inputs_cyclical!$A$1:$A$243, 0), MATCH('Cyclical_after overrides'!T$1, F_Inputs_cyclical!$A$1:$BE$1, 0))="", "", INDEX(F_Inputs_cyclical!$A$1:$BE$243, MATCH('Cyclical_after overrides'!$A213, F_Inputs_cyclical!$A$1:$A$243, 0), MATCH('Cyclical_after overrides'!T$1, F_Inputs_cyclical!$A$1:$BE$1, 0))),
Cyclical_overrides!T213)</f>
        <v/>
      </c>
      <c r="U213" s="72">
        <f>IF(Cyclical_overrides!U213 = "",
IF(INDEX(F_Inputs_cyclical!$A$1:$BE$243, MATCH('Cyclical_after overrides'!$A213, F_Inputs_cyclical!$A$1:$A$243, 0), MATCH('Cyclical_after overrides'!U$1, F_Inputs_cyclical!$A$1:$BE$1, 0))="", "", INDEX(F_Inputs_cyclical!$A$1:$BE$243, MATCH('Cyclical_after overrides'!$A213, F_Inputs_cyclical!$A$1:$A$243, 0), MATCH('Cyclical_after overrides'!U$1, F_Inputs_cyclical!$A$1:$BE$1, 0))),
Cyclical_overrides!U213)</f>
        <v>16.298999999999999</v>
      </c>
      <c r="V213" s="72">
        <f>IF(Cyclical_overrides!V213 = "",
IF(INDEX(F_Inputs_cyclical!$A$1:$BE$243, MATCH('Cyclical_after overrides'!$A213, F_Inputs_cyclical!$A$1:$A$243, 0), MATCH('Cyclical_after overrides'!V$1, F_Inputs_cyclical!$A$1:$BE$1, 0))="", "", INDEX(F_Inputs_cyclical!$A$1:$BE$243, MATCH('Cyclical_after overrides'!$A213, F_Inputs_cyclical!$A$1:$A$243, 0), MATCH('Cyclical_after overrides'!V$1, F_Inputs_cyclical!$A$1:$BE$1, 0))),
Cyclical_overrides!V213)</f>
        <v>325.05200000000002</v>
      </c>
      <c r="W213" s="72">
        <f>IF(Cyclical_overrides!W213 = "",
IF(INDEX(F_Inputs_cyclical!$A$1:$BE$243, MATCH('Cyclical_after overrides'!$A213, F_Inputs_cyclical!$A$1:$A$243, 0), MATCH('Cyclical_after overrides'!W$1, F_Inputs_cyclical!$A$1:$BE$1, 0))="", "", INDEX(F_Inputs_cyclical!$A$1:$BE$243, MATCH('Cyclical_after overrides'!$A213, F_Inputs_cyclical!$A$1:$A$243, 0), MATCH('Cyclical_after overrides'!W$1, F_Inputs_cyclical!$A$1:$BE$1, 0))),
Cyclical_overrides!W213)</f>
        <v>494.94499999999999</v>
      </c>
      <c r="X213" s="72">
        <f>IF(Cyclical_overrides!X213 = "",
IF(INDEX(F_Inputs_cyclical!$A$1:$BE$243, MATCH('Cyclical_after overrides'!$A213, F_Inputs_cyclical!$A$1:$A$243, 0), MATCH('Cyclical_after overrides'!X$1, F_Inputs_cyclical!$A$1:$BE$1, 0))="", "", INDEX(F_Inputs_cyclical!$A$1:$BE$243, MATCH('Cyclical_after overrides'!$A213, F_Inputs_cyclical!$A$1:$A$243, 0), MATCH('Cyclical_after overrides'!X$1, F_Inputs_cyclical!$A$1:$BE$1, 0))),
Cyclical_overrides!X213)</f>
        <v>0</v>
      </c>
      <c r="Y213" s="72">
        <f>IF(Cyclical_overrides!Y213 = "",
IF(INDEX(F_Inputs_cyclical!$A$1:$BE$243, MATCH('Cyclical_after overrides'!$A213, F_Inputs_cyclical!$A$1:$A$243, 0), MATCH('Cyclical_after overrides'!Y$1, F_Inputs_cyclical!$A$1:$BE$1, 0))="", "", INDEX(F_Inputs_cyclical!$A$1:$BE$243, MATCH('Cyclical_after overrides'!$A213, F_Inputs_cyclical!$A$1:$A$243, 0), MATCH('Cyclical_after overrides'!Y$1, F_Inputs_cyclical!$A$1:$BE$1, 0))),
Cyclical_overrides!Y213)</f>
        <v>0</v>
      </c>
      <c r="Z213" s="72">
        <f>IF(Cyclical_overrides!Z213 = "",
IF(INDEX(F_Inputs_cyclical!$A$1:$BE$243, MATCH('Cyclical_after overrides'!$A213, F_Inputs_cyclical!$A$1:$A$243, 0), MATCH('Cyclical_after overrides'!Z$1, F_Inputs_cyclical!$A$1:$BE$1, 0))="", "", INDEX(F_Inputs_cyclical!$A$1:$BE$243, MATCH('Cyclical_after overrides'!$A213, F_Inputs_cyclical!$A$1:$A$243, 0), MATCH('Cyclical_after overrides'!Z$1, F_Inputs_cyclical!$A$1:$BE$1, 0))),
Cyclical_overrides!Z213)</f>
        <v>0</v>
      </c>
      <c r="AA213" s="72">
        <f>IF(Cyclical_overrides!AA213 = "",
IF(INDEX(F_Inputs_cyclical!$A$1:$BE$243, MATCH('Cyclical_after overrides'!$A213, F_Inputs_cyclical!$A$1:$A$243, 0), MATCH('Cyclical_after overrides'!AA$1, F_Inputs_cyclical!$A$1:$BE$1, 0))="", "", INDEX(F_Inputs_cyclical!$A$1:$BE$243, MATCH('Cyclical_after overrides'!$A213, F_Inputs_cyclical!$A$1:$A$243, 0), MATCH('Cyclical_after overrides'!AA$1, F_Inputs_cyclical!$A$1:$BE$1, 0))),
Cyclical_overrides!AA213)</f>
        <v>0</v>
      </c>
      <c r="AB213" s="72">
        <f>IF(Cyclical_overrides!AB213 = "",
IF(INDEX(F_Inputs_cyclical!$A$1:$BE$243, MATCH('Cyclical_after overrides'!$A213, F_Inputs_cyclical!$A$1:$A$243, 0), MATCH('Cyclical_after overrides'!AB$1, F_Inputs_cyclical!$A$1:$BE$1, 0))="", "", INDEX(F_Inputs_cyclical!$A$1:$BE$243, MATCH('Cyclical_after overrides'!$A213, F_Inputs_cyclical!$A$1:$A$243, 0), MATCH('Cyclical_after overrides'!AB$1, F_Inputs_cyclical!$A$1:$BE$1, 0))),
Cyclical_overrides!AB213)</f>
        <v>-2.38</v>
      </c>
      <c r="AC213" s="72" t="str">
        <f>IF(Cyclical_overrides!AC213 = "",
IF(INDEX(F_Inputs_cyclical!$A$1:$BE$243, MATCH('Cyclical_after overrides'!$A213, F_Inputs_cyclical!$A$1:$A$243, 0), MATCH('Cyclical_after overrides'!AC$1, F_Inputs_cyclical!$A$1:$BE$1, 0))="", "", INDEX(F_Inputs_cyclical!$A$1:$BE$243, MATCH('Cyclical_after overrides'!$A213, F_Inputs_cyclical!$A$1:$A$243, 0), MATCH('Cyclical_after overrides'!AC$1, F_Inputs_cyclical!$A$1:$BE$1, 0))),
Cyclical_overrides!AC213)</f>
        <v/>
      </c>
      <c r="AD213" s="72" t="str">
        <f>IF(Cyclical_overrides!AD213 = "",
IF(INDEX(F_Inputs_cyclical!$A$1:$BE$243, MATCH('Cyclical_after overrides'!$A213, F_Inputs_cyclical!$A$1:$A$243, 0), MATCH('Cyclical_after overrides'!AD$1, F_Inputs_cyclical!$A$1:$BE$1, 0))="", "", INDEX(F_Inputs_cyclical!$A$1:$BE$243, MATCH('Cyclical_after overrides'!$A213, F_Inputs_cyclical!$A$1:$A$243, 0), MATCH('Cyclical_after overrides'!AD$1, F_Inputs_cyclical!$A$1:$BE$1, 0))),
Cyclical_overrides!AD213)</f>
        <v/>
      </c>
      <c r="AE213" s="72" t="str">
        <f>IF(Cyclical_overrides!AE213 = "",
IF(INDEX(F_Inputs_cyclical!$A$1:$BE$243, MATCH('Cyclical_after overrides'!$A213, F_Inputs_cyclical!$A$1:$A$243, 0), MATCH('Cyclical_after overrides'!AE$1, F_Inputs_cyclical!$A$1:$BE$1, 0))="", "", INDEX(F_Inputs_cyclical!$A$1:$BE$243, MATCH('Cyclical_after overrides'!$A213, F_Inputs_cyclical!$A$1:$A$243, 0), MATCH('Cyclical_after overrides'!AE$1, F_Inputs_cyclical!$A$1:$BE$1, 0))),
Cyclical_overrides!AE213)</f>
        <v/>
      </c>
      <c r="AF213" s="72" t="str">
        <f>IF(Cyclical_overrides!AF213 = "",
IF(INDEX(F_Inputs_cyclical!$A$1:$BE$243, MATCH('Cyclical_after overrides'!$A213, F_Inputs_cyclical!$A$1:$A$243, 0), MATCH('Cyclical_after overrides'!AF$1, F_Inputs_cyclical!$A$1:$BE$1, 0))="", "", INDEX(F_Inputs_cyclical!$A$1:$BE$243, MATCH('Cyclical_after overrides'!$A213, F_Inputs_cyclical!$A$1:$A$243, 0), MATCH('Cyclical_after overrides'!AF$1, F_Inputs_cyclical!$A$1:$BE$1, 0))),
Cyclical_overrides!AF213)</f>
        <v/>
      </c>
      <c r="AG213" s="72" t="str">
        <f>IF(Cyclical_overrides!AG213 = "",
IF(INDEX(F_Inputs_cyclical!$A$1:$BE$243, MATCH('Cyclical_after overrides'!$A213, F_Inputs_cyclical!$A$1:$A$243, 0), MATCH('Cyclical_after overrides'!AG$1, F_Inputs_cyclical!$A$1:$BE$1, 0))="", "", INDEX(F_Inputs_cyclical!$A$1:$BE$243, MATCH('Cyclical_after overrides'!$A213, F_Inputs_cyclical!$A$1:$A$243, 0), MATCH('Cyclical_after overrides'!AG$1, F_Inputs_cyclical!$A$1:$BE$1, 0))),
Cyclical_overrides!AG213)</f>
        <v/>
      </c>
      <c r="AH213" s="72" t="str">
        <f>IF(Cyclical_overrides!AH213 = "",
IF(INDEX(F_Inputs_cyclical!$A$1:$BE$243, MATCH('Cyclical_after overrides'!$A213, F_Inputs_cyclical!$A$1:$A$243, 0), MATCH('Cyclical_after overrides'!AH$1, F_Inputs_cyclical!$A$1:$BE$1, 0))="", "", INDEX(F_Inputs_cyclical!$A$1:$BE$243, MATCH('Cyclical_after overrides'!$A213, F_Inputs_cyclical!$A$1:$A$243, 0), MATCH('Cyclical_after overrides'!AH$1, F_Inputs_cyclical!$A$1:$BE$1, 0))),
Cyclical_overrides!AH213)</f>
        <v/>
      </c>
      <c r="AI213" s="72" t="str">
        <f>IF(Cyclical_overrides!AI213 = "",
IF(INDEX(F_Inputs_cyclical!$A$1:$BE$243, MATCH('Cyclical_after overrides'!$A213, F_Inputs_cyclical!$A$1:$A$243, 0), MATCH('Cyclical_after overrides'!AI$1, F_Inputs_cyclical!$A$1:$BE$1, 0))="", "", INDEX(F_Inputs_cyclical!$A$1:$BE$243, MATCH('Cyclical_after overrides'!$A213, F_Inputs_cyclical!$A$1:$A$243, 0), MATCH('Cyclical_after overrides'!AI$1, F_Inputs_cyclical!$A$1:$BE$1, 0))),
Cyclical_overrides!AI213)</f>
        <v/>
      </c>
      <c r="AJ213" s="72" t="str">
        <f>IF(Cyclical_overrides!AJ213 = "",
IF(INDEX(F_Inputs_cyclical!$A$1:$BE$243, MATCH('Cyclical_after overrides'!$A213, F_Inputs_cyclical!$A$1:$A$243, 0), MATCH('Cyclical_after overrides'!AJ$1, F_Inputs_cyclical!$A$1:$BE$1, 0))="", "", INDEX(F_Inputs_cyclical!$A$1:$BE$243, MATCH('Cyclical_after overrides'!$A213, F_Inputs_cyclical!$A$1:$A$243, 0), MATCH('Cyclical_after overrides'!AJ$1, F_Inputs_cyclical!$A$1:$BE$1, 0))),
Cyclical_overrides!AJ213)</f>
        <v/>
      </c>
      <c r="AK213" s="72" t="str">
        <f>IF(Cyclical_overrides!AK213 = "",
IF(INDEX(F_Inputs_cyclical!$A$1:$BE$243, MATCH('Cyclical_after overrides'!$A213, F_Inputs_cyclical!$A$1:$A$243, 0), MATCH('Cyclical_after overrides'!AK$1, F_Inputs_cyclical!$A$1:$BE$1, 0))="", "", INDEX(F_Inputs_cyclical!$A$1:$BE$243, MATCH('Cyclical_after overrides'!$A213, F_Inputs_cyclical!$A$1:$A$243, 0), MATCH('Cyclical_after overrides'!AK$1, F_Inputs_cyclical!$A$1:$BE$1, 0))),
Cyclical_overrides!AK213)</f>
        <v/>
      </c>
      <c r="AL213" s="72" t="str">
        <f>IF(Cyclical_overrides!AL213 = "",
IF(INDEX(F_Inputs_cyclical!$A$1:$BE$243, MATCH('Cyclical_after overrides'!$A213, F_Inputs_cyclical!$A$1:$A$243, 0), MATCH('Cyclical_after overrides'!AL$1, F_Inputs_cyclical!$A$1:$BE$1, 0))="", "", INDEX(F_Inputs_cyclical!$A$1:$BE$243, MATCH('Cyclical_after overrides'!$A213, F_Inputs_cyclical!$A$1:$A$243, 0), MATCH('Cyclical_after overrides'!AL$1, F_Inputs_cyclical!$A$1:$BE$1, 0))),
Cyclical_overrides!AL213)</f>
        <v/>
      </c>
      <c r="AM213" s="72">
        <f>IF(Cyclical_overrides!AM213 = "",
IF(INDEX(F_Inputs_cyclical!$A$1:$BE$243, MATCH('Cyclical_after overrides'!$A213, F_Inputs_cyclical!$A$1:$A$243, 0), MATCH('Cyclical_after overrides'!AM$1, F_Inputs_cyclical!$A$1:$BE$1, 0))="", "", INDEX(F_Inputs_cyclical!$A$1:$BE$243, MATCH('Cyclical_after overrides'!$A213, F_Inputs_cyclical!$A$1:$A$243, 0), MATCH('Cyclical_after overrides'!AM$1, F_Inputs_cyclical!$A$1:$BE$1, 0))),
Cyclical_overrides!AM213)</f>
        <v>6.7149999999999999</v>
      </c>
      <c r="AN213" s="72">
        <f>IF(Cyclical_overrides!AN213 = "",
IF(INDEX(F_Inputs_cyclical!$A$1:$BE$243, MATCH('Cyclical_after overrides'!$A213, F_Inputs_cyclical!$A$1:$A$243, 0), MATCH('Cyclical_after overrides'!AN$1, F_Inputs_cyclical!$A$1:$BE$1, 0))="", "", INDEX(F_Inputs_cyclical!$A$1:$BE$243, MATCH('Cyclical_after overrides'!$A213, F_Inputs_cyclical!$A$1:$A$243, 0), MATCH('Cyclical_after overrides'!AN$1, F_Inputs_cyclical!$A$1:$BE$1, 0))),
Cyclical_overrides!AN213)</f>
        <v>16.298999999999999</v>
      </c>
      <c r="AO213" s="72" t="str">
        <f>IF(Cyclical_overrides!AO213 = "",
IF(INDEX(F_Inputs_cyclical!$A$1:$BE$243, MATCH('Cyclical_after overrides'!$A213, F_Inputs_cyclical!$A$1:$A$243, 0), MATCH('Cyclical_after overrides'!AO$1, F_Inputs_cyclical!$A$1:$BE$1, 0))="", "", INDEX(F_Inputs_cyclical!$A$1:$BE$243, MATCH('Cyclical_after overrides'!$A213, F_Inputs_cyclical!$A$1:$A$243, 0), MATCH('Cyclical_after overrides'!AO$1, F_Inputs_cyclical!$A$1:$BE$1, 0))),
Cyclical_overrides!AO213)</f>
        <v/>
      </c>
      <c r="AP213" s="72" t="str">
        <f>IF(Cyclical_overrides!AP213 = "",
IF(INDEX(F_Inputs_cyclical!$A$1:$BE$243, MATCH('Cyclical_after overrides'!$A213, F_Inputs_cyclical!$A$1:$A$243, 0), MATCH('Cyclical_after overrides'!AP$1, F_Inputs_cyclical!$A$1:$BE$1, 0))="", "", INDEX(F_Inputs_cyclical!$A$1:$BE$243, MATCH('Cyclical_after overrides'!$A213, F_Inputs_cyclical!$A$1:$A$243, 0), MATCH('Cyclical_after overrides'!AP$1, F_Inputs_cyclical!$A$1:$BE$1, 0))),
Cyclical_overrides!AP213)</f>
        <v/>
      </c>
      <c r="AQ213" s="72" t="str">
        <f>IF(Cyclical_overrides!AQ213 = "",
IF(INDEX(F_Inputs_cyclical!$A$1:$BE$243, MATCH('Cyclical_after overrides'!$A213, F_Inputs_cyclical!$A$1:$A$243, 0), MATCH('Cyclical_after overrides'!AQ$1, F_Inputs_cyclical!$A$1:$BE$1, 0))="", "", INDEX(F_Inputs_cyclical!$A$1:$BE$243, MATCH('Cyclical_after overrides'!$A213, F_Inputs_cyclical!$A$1:$A$243, 0), MATCH('Cyclical_after overrides'!AQ$1, F_Inputs_cyclical!$A$1:$BE$1, 0))),
Cyclical_overrides!AQ213)</f>
        <v/>
      </c>
      <c r="AR213" s="72">
        <f>IF(Cyclical_overrides!AR213 = "",
IF(INDEX(F_Inputs_cyclical!$A$1:$BE$243, MATCH('Cyclical_after overrides'!$A213, F_Inputs_cyclical!$A$1:$A$243, 0), MATCH('Cyclical_after overrides'!AR$1, F_Inputs_cyclical!$A$1:$BE$1, 0))="", "", INDEX(F_Inputs_cyclical!$A$1:$BE$243, MATCH('Cyclical_after overrides'!$A213, F_Inputs_cyclical!$A$1:$A$243, 0), MATCH('Cyclical_after overrides'!AR$1, F_Inputs_cyclical!$A$1:$BE$1, 0))),
Cyclical_overrides!AR213)</f>
        <v>0</v>
      </c>
      <c r="AS213" s="72">
        <f>IF(Cyclical_overrides!AS213 = "",
IF(INDEX(F_Inputs_cyclical!$A$1:$BE$243, MATCH('Cyclical_after overrides'!$A213, F_Inputs_cyclical!$A$1:$A$243, 0), MATCH('Cyclical_after overrides'!AS$1, F_Inputs_cyclical!$A$1:$BE$1, 0))="", "", INDEX(F_Inputs_cyclical!$A$1:$BE$243, MATCH('Cyclical_after overrides'!$A213, F_Inputs_cyclical!$A$1:$A$243, 0), MATCH('Cyclical_after overrides'!AS$1, F_Inputs_cyclical!$A$1:$BE$1, 0))),
Cyclical_overrides!AS213)</f>
        <v>0</v>
      </c>
      <c r="AT213" s="72">
        <f>IF(Cyclical_overrides!AT213 = "",
IF(INDEX(F_Inputs_cyclical!$A$1:$BE$243, MATCH('Cyclical_after overrides'!$A213, F_Inputs_cyclical!$A$1:$A$243, 0), MATCH('Cyclical_after overrides'!AT$1, F_Inputs_cyclical!$A$1:$BE$1, 0))="", "", INDEX(F_Inputs_cyclical!$A$1:$BE$243, MATCH('Cyclical_after overrides'!$A213, F_Inputs_cyclical!$A$1:$A$243, 0), MATCH('Cyclical_after overrides'!AT$1, F_Inputs_cyclical!$A$1:$BE$1, 0))),
Cyclical_overrides!AT213)</f>
        <v>0</v>
      </c>
      <c r="AU213" s="72">
        <f>IF(Cyclical_overrides!AU213 = "",
IF(INDEX(F_Inputs_cyclical!$A$1:$BE$243, MATCH('Cyclical_after overrides'!$A213, F_Inputs_cyclical!$A$1:$A$243, 0), MATCH('Cyclical_after overrides'!AU$1, F_Inputs_cyclical!$A$1:$BE$1, 0))="", "", INDEX(F_Inputs_cyclical!$A$1:$BE$243, MATCH('Cyclical_after overrides'!$A213, F_Inputs_cyclical!$A$1:$A$243, 0), MATCH('Cyclical_after overrides'!AU$1, F_Inputs_cyclical!$A$1:$BE$1, 0))),
Cyclical_overrides!AU213)</f>
        <v>0.91800000000000004</v>
      </c>
      <c r="AV213" s="72" t="str">
        <f>IF(Cyclical_overrides!AV213 = "",
IF(INDEX(F_Inputs_cyclical!$A$1:$BE$243, MATCH('Cyclical_after overrides'!$A213, F_Inputs_cyclical!$A$1:$A$243, 0), MATCH('Cyclical_after overrides'!AV$1, F_Inputs_cyclical!$A$1:$BE$1, 0))="", "", INDEX(F_Inputs_cyclical!$A$1:$BE$243, MATCH('Cyclical_after overrides'!$A213, F_Inputs_cyclical!$A$1:$A$243, 0), MATCH('Cyclical_after overrides'!AV$1, F_Inputs_cyclical!$A$1:$BE$1, 0))),
Cyclical_overrides!AV213)</f>
        <v/>
      </c>
      <c r="AW213" s="72">
        <f>IF(Cyclical_overrides!AW213 = "",
IF(INDEX(F_Inputs_cyclical!$A$1:$BE$243, MATCH('Cyclical_after overrides'!$A213, F_Inputs_cyclical!$A$1:$A$243, 0), MATCH('Cyclical_after overrides'!AW$1, F_Inputs_cyclical!$A$1:$BE$1, 0))="", "", INDEX(F_Inputs_cyclical!$A$1:$BE$243, MATCH('Cyclical_after overrides'!$A213, F_Inputs_cyclical!$A$1:$A$243, 0), MATCH('Cyclical_after overrides'!AW$1, F_Inputs_cyclical!$A$1:$BE$1, 0))),
Cyclical_overrides!AW213)</f>
        <v>1.24788708586883</v>
      </c>
      <c r="AX213" s="72">
        <f>IF(Cyclical_overrides!AX213 = "",
IF(INDEX(F_Inputs_cyclical!$A$1:$BE$243, MATCH('Cyclical_after overrides'!$A213, F_Inputs_cyclical!$A$1:$A$243, 0), MATCH('Cyclical_after overrides'!AX$1, F_Inputs_cyclical!$A$1:$BE$1, 0))="", "", INDEX(F_Inputs_cyclical!$A$1:$BE$243, MATCH('Cyclical_after overrides'!$A213, F_Inputs_cyclical!$A$1:$A$243, 0), MATCH('Cyclical_after overrides'!AX$1, F_Inputs_cyclical!$A$1:$BE$1, 0))),
Cyclical_overrides!AX213)</f>
        <v>21.298540354577998</v>
      </c>
      <c r="AY213" s="72">
        <f>IF(Cyclical_overrides!AY213 = "",
IF(INDEX(F_Inputs_cyclical!$A$1:$BE$243, MATCH('Cyclical_after overrides'!$A213, F_Inputs_cyclical!$A$1:$A$243, 0), MATCH('Cyclical_after overrides'!AY$1, F_Inputs_cyclical!$A$1:$BE$1, 0))="", "", INDEX(F_Inputs_cyclical!$A$1:$BE$243, MATCH('Cyclical_after overrides'!$A213, F_Inputs_cyclical!$A$1:$A$243, 0), MATCH('Cyclical_after overrides'!AY$1, F_Inputs_cyclical!$A$1:$BE$1, 0))),
Cyclical_overrides!AY213)</f>
        <v>146.85241196328377</v>
      </c>
      <c r="AZ213" s="72">
        <f>IF(Cyclical_overrides!AZ213 = "",
IF(INDEX(F_Inputs_cyclical!$A$1:$BE$243, MATCH('Cyclical_after overrides'!$A213, F_Inputs_cyclical!$A$1:$A$243, 0), MATCH('Cyclical_after overrides'!AZ$1, F_Inputs_cyclical!$A$1:$BE$1, 0))="", "", INDEX(F_Inputs_cyclical!$A$1:$BE$243, MATCH('Cyclical_after overrides'!$A213, F_Inputs_cyclical!$A$1:$A$243, 0), MATCH('Cyclical_after overrides'!AZ$1, F_Inputs_cyclical!$A$1:$BE$1, 0))),
Cyclical_overrides!AZ213)</f>
        <v>1.7689374669690772</v>
      </c>
      <c r="BA213" s="72">
        <f>IF(Cyclical_overrides!BA213 = "",
IF(INDEX(F_Inputs_cyclical!$A$1:$BE$243, MATCH('Cyclical_after overrides'!$A213, F_Inputs_cyclical!$A$1:$A$243, 0), MATCH('Cyclical_after overrides'!BA$1, F_Inputs_cyclical!$A$1:$BE$1, 0))="", "", INDEX(F_Inputs_cyclical!$A$1:$BE$243, MATCH('Cyclical_after overrides'!$A213, F_Inputs_cyclical!$A$1:$A$243, 0), MATCH('Cyclical_after overrides'!BA$1, F_Inputs_cyclical!$A$1:$BE$1, 0))),
Cyclical_overrides!BA213)</f>
        <v>9.5166697449885351</v>
      </c>
      <c r="BB213" s="72">
        <f>IF(Cyclical_overrides!BB213 = "",
IF(INDEX(F_Inputs_cyclical!$A$1:$BE$243, MATCH('Cyclical_after overrides'!$A213, F_Inputs_cyclical!$A$1:$A$243, 0), MATCH('Cyclical_after overrides'!BB$1, F_Inputs_cyclical!$A$1:$BE$1, 0))="", "", INDEX(F_Inputs_cyclical!$A$1:$BE$243, MATCH('Cyclical_after overrides'!$A213, F_Inputs_cyclical!$A$1:$A$243, 0), MATCH('Cyclical_after overrides'!BB$1, F_Inputs_cyclical!$A$1:$BE$1, 0))),
Cyclical_overrides!BB213)</f>
        <v>9.5166697449885351</v>
      </c>
      <c r="BC213" s="72">
        <f>IF(Cyclical_overrides!BC213 = "",
IF(INDEX(F_Inputs_cyclical!$A$1:$BE$243, MATCH('Cyclical_after overrides'!$A213, F_Inputs_cyclical!$A$1:$A$243, 0), MATCH('Cyclical_after overrides'!BC$1, F_Inputs_cyclical!$A$1:$BE$1, 0))="", "", INDEX(F_Inputs_cyclical!$A$1:$BE$243, MATCH('Cyclical_after overrides'!$A213, F_Inputs_cyclical!$A$1:$A$243, 0), MATCH('Cyclical_after overrides'!BC$1, F_Inputs_cyclical!$A$1:$BE$1, 0))),
Cyclical_overrides!BC213)</f>
        <v>12.38310879969891</v>
      </c>
      <c r="BD213" s="72">
        <f>IF(Cyclical_overrides!BD213 = "",
IF(INDEX(F_Inputs_cyclical!$A$1:$BE$243, MATCH('Cyclical_after overrides'!$A213, F_Inputs_cyclical!$A$1:$A$243, 0), MATCH('Cyclical_after overrides'!BD$1, F_Inputs_cyclical!$A$1:$BE$1, 0))="", "", INDEX(F_Inputs_cyclical!$A$1:$BE$243, MATCH('Cyclical_after overrides'!$A213, F_Inputs_cyclical!$A$1:$A$243, 0), MATCH('Cyclical_after overrides'!BD$1, F_Inputs_cyclical!$A$1:$BE$1, 0))),
Cyclical_overrides!BD213)</f>
        <v>166.13291803278693</v>
      </c>
      <c r="BE213" s="194"/>
    </row>
    <row r="214" spans="1:57" x14ac:dyDescent="0.4">
      <c r="A214" s="63" t="str">
        <f t="shared" si="3"/>
        <v>SEW15</v>
      </c>
      <c r="B214" s="63" t="s">
        <v>481</v>
      </c>
      <c r="C214" s="63" t="s">
        <v>245</v>
      </c>
      <c r="D214" s="72">
        <f>IF(Cyclical_overrides!D214 = "",
IF(INDEX(F_Inputs_cyclical!$A$1:$BE$243, MATCH('Cyclical_after overrides'!$A214, F_Inputs_cyclical!$A$1:$A$243, 0), MATCH('Cyclical_after overrides'!D$1, F_Inputs_cyclical!$A$1:$BE$1, 0))="", "", INDEX(F_Inputs_cyclical!$A$1:$BE$243, MATCH('Cyclical_after overrides'!$A214, F_Inputs_cyclical!$A$1:$A$243, 0), MATCH('Cyclical_after overrides'!D$1, F_Inputs_cyclical!$A$1:$BE$1, 0))),
Cyclical_overrides!D214)</f>
        <v>5.1710000000000003</v>
      </c>
      <c r="E214" s="72">
        <f>IF(Cyclical_overrides!E214 = "",
IF(INDEX(F_Inputs_cyclical!$A$1:$BE$243, MATCH('Cyclical_after overrides'!$A214, F_Inputs_cyclical!$A$1:$A$243, 0), MATCH('Cyclical_after overrides'!E$1, F_Inputs_cyclical!$A$1:$BE$1, 0))="", "", INDEX(F_Inputs_cyclical!$A$1:$BE$243, MATCH('Cyclical_after overrides'!$A214, F_Inputs_cyclical!$A$1:$A$243, 0), MATCH('Cyclical_after overrides'!E$1, F_Inputs_cyclical!$A$1:$BE$1, 0))),
Cyclical_overrides!E214)</f>
        <v>1.5249999999999999</v>
      </c>
      <c r="F214" s="72">
        <f>IF(Cyclical_overrides!F214 = "",
IF(INDEX(F_Inputs_cyclical!$A$1:$BE$243, MATCH('Cyclical_after overrides'!$A214, F_Inputs_cyclical!$A$1:$A$243, 0), MATCH('Cyclical_after overrides'!F$1, F_Inputs_cyclical!$A$1:$BE$1, 0))="", "", INDEX(F_Inputs_cyclical!$A$1:$BE$243, MATCH('Cyclical_after overrides'!$A214, F_Inputs_cyclical!$A$1:$A$243, 0), MATCH('Cyclical_after overrides'!F$1, F_Inputs_cyclical!$A$1:$BE$1, 0))),
Cyclical_overrides!F214)</f>
        <v>2.0659999999999998</v>
      </c>
      <c r="G214" s="72">
        <f>IF(Cyclical_overrides!G214 = "",
IF(INDEX(F_Inputs_cyclical!$A$1:$BE$243, MATCH('Cyclical_after overrides'!$A214, F_Inputs_cyclical!$A$1:$A$243, 0), MATCH('Cyclical_after overrides'!G$1, F_Inputs_cyclical!$A$1:$BE$1, 0))="", "", INDEX(F_Inputs_cyclical!$A$1:$BE$243, MATCH('Cyclical_after overrides'!$A214, F_Inputs_cyclical!$A$1:$A$243, 0), MATCH('Cyclical_after overrides'!G$1, F_Inputs_cyclical!$A$1:$BE$1, 0))),
Cyclical_overrides!G214)</f>
        <v>1.734</v>
      </c>
      <c r="H214" s="72">
        <f>IF(Cyclical_overrides!H214 = "",
IF(INDEX(F_Inputs_cyclical!$A$1:$BE$243, MATCH('Cyclical_after overrides'!$A214, F_Inputs_cyclical!$A$1:$A$243, 0), MATCH('Cyclical_after overrides'!H$1, F_Inputs_cyclical!$A$1:$BE$1, 0))="", "", INDEX(F_Inputs_cyclical!$A$1:$BE$243, MATCH('Cyclical_after overrides'!$A214, F_Inputs_cyclical!$A$1:$A$243, 0), MATCH('Cyclical_after overrides'!H$1, F_Inputs_cyclical!$A$1:$BE$1, 0))),
Cyclical_overrides!H214)</f>
        <v>0.188</v>
      </c>
      <c r="I214" s="72">
        <f>IF(Cyclical_overrides!I214 = "",
IF(INDEX(F_Inputs_cyclical!$A$1:$BE$243, MATCH('Cyclical_after overrides'!$A214, F_Inputs_cyclical!$A$1:$A$243, 0), MATCH('Cyclical_after overrides'!I$1, F_Inputs_cyclical!$A$1:$BE$1, 0))="", "", INDEX(F_Inputs_cyclical!$A$1:$BE$243, MATCH('Cyclical_after overrides'!$A214, F_Inputs_cyclical!$A$1:$A$243, 0), MATCH('Cyclical_after overrides'!I$1, F_Inputs_cyclical!$A$1:$BE$1, 0))),
Cyclical_overrides!I214)</f>
        <v>0</v>
      </c>
      <c r="J214" s="72">
        <f>IF(Cyclical_overrides!J214 = "",
IF(INDEX(F_Inputs_cyclical!$A$1:$BE$243, MATCH('Cyclical_after overrides'!$A214, F_Inputs_cyclical!$A$1:$A$243, 0), MATCH('Cyclical_after overrides'!J$1, F_Inputs_cyclical!$A$1:$BE$1, 0))="", "", INDEX(F_Inputs_cyclical!$A$1:$BE$243, MATCH('Cyclical_after overrides'!$A214, F_Inputs_cyclical!$A$1:$A$243, 0), MATCH('Cyclical_after overrides'!J$1, F_Inputs_cyclical!$A$1:$BE$1, 0))),
Cyclical_overrides!J214)</f>
        <v>16.127000000000002</v>
      </c>
      <c r="K214" s="72">
        <f>IF(Cyclical_overrides!K214 = "",
IF(INDEX(F_Inputs_cyclical!$A$1:$BE$243, MATCH('Cyclical_after overrides'!$A214, F_Inputs_cyclical!$A$1:$A$243, 0), MATCH('Cyclical_after overrides'!K$1, F_Inputs_cyclical!$A$1:$BE$1, 0))="", "", INDEX(F_Inputs_cyclical!$A$1:$BE$243, MATCH('Cyclical_after overrides'!$A214, F_Inputs_cyclical!$A$1:$A$243, 0), MATCH('Cyclical_after overrides'!K$1, F_Inputs_cyclical!$A$1:$BE$1, 0))),
Cyclical_overrides!K214)</f>
        <v>-1.3089999999999999</v>
      </c>
      <c r="L214" s="72">
        <f>IF(Cyclical_overrides!L214 = "",
IF(INDEX(F_Inputs_cyclical!$A$1:$BE$243, MATCH('Cyclical_after overrides'!$A214, F_Inputs_cyclical!$A$1:$A$243, 0), MATCH('Cyclical_after overrides'!L$1, F_Inputs_cyclical!$A$1:$BE$1, 0))="", "", INDEX(F_Inputs_cyclical!$A$1:$BE$243, MATCH('Cyclical_after overrides'!$A214, F_Inputs_cyclical!$A$1:$A$243, 0), MATCH('Cyclical_after overrides'!L$1, F_Inputs_cyclical!$A$1:$BE$1, 0))),
Cyclical_overrides!L214)</f>
        <v>1.6459999999999999</v>
      </c>
      <c r="M214" s="72">
        <f>IF(Cyclical_overrides!M214 = "",
IF(INDEX(F_Inputs_cyclical!$A$1:$BE$243, MATCH('Cyclical_after overrides'!$A214, F_Inputs_cyclical!$A$1:$A$243, 0), MATCH('Cyclical_after overrides'!M$1, F_Inputs_cyclical!$A$1:$BE$1, 0))="", "", INDEX(F_Inputs_cyclical!$A$1:$BE$243, MATCH('Cyclical_after overrides'!$A214, F_Inputs_cyclical!$A$1:$A$243, 0), MATCH('Cyclical_after overrides'!M$1, F_Inputs_cyclical!$A$1:$BE$1, 0))),
Cyclical_overrides!M214)</f>
        <v>0</v>
      </c>
      <c r="N214" s="72">
        <f>IF(Cyclical_overrides!N214 = "",
IF(INDEX(F_Inputs_cyclical!$A$1:$BE$243, MATCH('Cyclical_after overrides'!$A214, F_Inputs_cyclical!$A$1:$A$243, 0), MATCH('Cyclical_after overrides'!N$1, F_Inputs_cyclical!$A$1:$BE$1, 0))="", "", INDEX(F_Inputs_cyclical!$A$1:$BE$243, MATCH('Cyclical_after overrides'!$A214, F_Inputs_cyclical!$A$1:$A$243, 0), MATCH('Cyclical_after overrides'!N$1, F_Inputs_cyclical!$A$1:$BE$1, 0))),
Cyclical_overrides!N214)</f>
        <v>1.6459999999999999</v>
      </c>
      <c r="O214" s="72" t="str">
        <f>IF(Cyclical_overrides!O214 = "",
IF(INDEX(F_Inputs_cyclical!$A$1:$BE$243, MATCH('Cyclical_after overrides'!$A214, F_Inputs_cyclical!$A$1:$A$243, 0), MATCH('Cyclical_after overrides'!O$1, F_Inputs_cyclical!$A$1:$BE$1, 0))="", "", INDEX(F_Inputs_cyclical!$A$1:$BE$243, MATCH('Cyclical_after overrides'!$A214, F_Inputs_cyclical!$A$1:$A$243, 0), MATCH('Cyclical_after overrides'!O$1, F_Inputs_cyclical!$A$1:$BE$1, 0))),
Cyclical_overrides!O214)</f>
        <v/>
      </c>
      <c r="P214" s="72" t="str">
        <f>IF(Cyclical_overrides!P214 = "",
IF(INDEX(F_Inputs_cyclical!$A$1:$BE$243, MATCH('Cyclical_after overrides'!$A214, F_Inputs_cyclical!$A$1:$A$243, 0), MATCH('Cyclical_after overrides'!P$1, F_Inputs_cyclical!$A$1:$BE$1, 0))="", "", INDEX(F_Inputs_cyclical!$A$1:$BE$243, MATCH('Cyclical_after overrides'!$A214, F_Inputs_cyclical!$A$1:$A$243, 0), MATCH('Cyclical_after overrides'!P$1, F_Inputs_cyclical!$A$1:$BE$1, 0))),
Cyclical_overrides!P214)</f>
        <v/>
      </c>
      <c r="Q214" s="72" t="str">
        <f>IF(Cyclical_overrides!Q214 = "",
IF(INDEX(F_Inputs_cyclical!$A$1:$BE$243, MATCH('Cyclical_after overrides'!$A214, F_Inputs_cyclical!$A$1:$A$243, 0), MATCH('Cyclical_after overrides'!Q$1, F_Inputs_cyclical!$A$1:$BE$1, 0))="", "", INDEX(F_Inputs_cyclical!$A$1:$BE$243, MATCH('Cyclical_after overrides'!$A214, F_Inputs_cyclical!$A$1:$A$243, 0), MATCH('Cyclical_after overrides'!Q$1, F_Inputs_cyclical!$A$1:$BE$1, 0))),
Cyclical_overrides!Q214)</f>
        <v/>
      </c>
      <c r="R214" s="72" t="str">
        <f>IF(Cyclical_overrides!R214 = "",
IF(INDEX(F_Inputs_cyclical!$A$1:$BE$243, MATCH('Cyclical_after overrides'!$A214, F_Inputs_cyclical!$A$1:$A$243, 0), MATCH('Cyclical_after overrides'!R$1, F_Inputs_cyclical!$A$1:$BE$1, 0))="", "", INDEX(F_Inputs_cyclical!$A$1:$BE$243, MATCH('Cyclical_after overrides'!$A214, F_Inputs_cyclical!$A$1:$A$243, 0), MATCH('Cyclical_after overrides'!R$1, F_Inputs_cyclical!$A$1:$BE$1, 0))),
Cyclical_overrides!R214)</f>
        <v/>
      </c>
      <c r="S214" s="72" t="str">
        <f>IF(Cyclical_overrides!S214 = "",
IF(INDEX(F_Inputs_cyclical!$A$1:$BE$243, MATCH('Cyclical_after overrides'!$A214, F_Inputs_cyclical!$A$1:$A$243, 0), MATCH('Cyclical_after overrides'!S$1, F_Inputs_cyclical!$A$1:$BE$1, 0))="", "", INDEX(F_Inputs_cyclical!$A$1:$BE$243, MATCH('Cyclical_after overrides'!$A214, F_Inputs_cyclical!$A$1:$A$243, 0), MATCH('Cyclical_after overrides'!S$1, F_Inputs_cyclical!$A$1:$BE$1, 0))),
Cyclical_overrides!S214)</f>
        <v/>
      </c>
      <c r="T214" s="72" t="str">
        <f>IF(Cyclical_overrides!T214 = "",
IF(INDEX(F_Inputs_cyclical!$A$1:$BE$243, MATCH('Cyclical_after overrides'!$A214, F_Inputs_cyclical!$A$1:$A$243, 0), MATCH('Cyclical_after overrides'!T$1, F_Inputs_cyclical!$A$1:$BE$1, 0))="", "", INDEX(F_Inputs_cyclical!$A$1:$BE$243, MATCH('Cyclical_after overrides'!$A214, F_Inputs_cyclical!$A$1:$A$243, 0), MATCH('Cyclical_after overrides'!T$1, F_Inputs_cyclical!$A$1:$BE$1, 0))),
Cyclical_overrides!T214)</f>
        <v/>
      </c>
      <c r="U214" s="72">
        <f>IF(Cyclical_overrides!U214 = "",
IF(INDEX(F_Inputs_cyclical!$A$1:$BE$243, MATCH('Cyclical_after overrides'!$A214, F_Inputs_cyclical!$A$1:$A$243, 0), MATCH('Cyclical_after overrides'!U$1, F_Inputs_cyclical!$A$1:$BE$1, 0))="", "", INDEX(F_Inputs_cyclical!$A$1:$BE$243, MATCH('Cyclical_after overrides'!$A214, F_Inputs_cyclical!$A$1:$A$243, 0), MATCH('Cyclical_after overrides'!U$1, F_Inputs_cyclical!$A$1:$BE$1, 0))),
Cyclical_overrides!U214)</f>
        <v>14.481000000000002</v>
      </c>
      <c r="V214" s="72">
        <f>IF(Cyclical_overrides!V214 = "",
IF(INDEX(F_Inputs_cyclical!$A$1:$BE$243, MATCH('Cyclical_after overrides'!$A214, F_Inputs_cyclical!$A$1:$A$243, 0), MATCH('Cyclical_after overrides'!V$1, F_Inputs_cyclical!$A$1:$BE$1, 0))="", "", INDEX(F_Inputs_cyclical!$A$1:$BE$243, MATCH('Cyclical_after overrides'!$A214, F_Inputs_cyclical!$A$1:$A$243, 0), MATCH('Cyclical_after overrides'!V$1, F_Inputs_cyclical!$A$1:$BE$1, 0))),
Cyclical_overrides!V214)</f>
        <v>275.29700000000003</v>
      </c>
      <c r="W214" s="72">
        <f>IF(Cyclical_overrides!W214 = "",
IF(INDEX(F_Inputs_cyclical!$A$1:$BE$243, MATCH('Cyclical_after overrides'!$A214, F_Inputs_cyclical!$A$1:$A$243, 0), MATCH('Cyclical_after overrides'!W$1, F_Inputs_cyclical!$A$1:$BE$1, 0))="", "", INDEX(F_Inputs_cyclical!$A$1:$BE$243, MATCH('Cyclical_after overrides'!$A214, F_Inputs_cyclical!$A$1:$A$243, 0), MATCH('Cyclical_after overrides'!W$1, F_Inputs_cyclical!$A$1:$BE$1, 0))),
Cyclical_overrides!W214)</f>
        <v>554.50699999999995</v>
      </c>
      <c r="X214" s="72">
        <f>IF(Cyclical_overrides!X214 = "",
IF(INDEX(F_Inputs_cyclical!$A$1:$BE$243, MATCH('Cyclical_after overrides'!$A214, F_Inputs_cyclical!$A$1:$A$243, 0), MATCH('Cyclical_after overrides'!X$1, F_Inputs_cyclical!$A$1:$BE$1, 0))="", "", INDEX(F_Inputs_cyclical!$A$1:$BE$243, MATCH('Cyclical_after overrides'!$A214, F_Inputs_cyclical!$A$1:$A$243, 0), MATCH('Cyclical_after overrides'!X$1, F_Inputs_cyclical!$A$1:$BE$1, 0))),
Cyclical_overrides!X214)</f>
        <v>0</v>
      </c>
      <c r="Y214" s="72">
        <f>IF(Cyclical_overrides!Y214 = "",
IF(INDEX(F_Inputs_cyclical!$A$1:$BE$243, MATCH('Cyclical_after overrides'!$A214, F_Inputs_cyclical!$A$1:$A$243, 0), MATCH('Cyclical_after overrides'!Y$1, F_Inputs_cyclical!$A$1:$BE$1, 0))="", "", INDEX(F_Inputs_cyclical!$A$1:$BE$243, MATCH('Cyclical_after overrides'!$A214, F_Inputs_cyclical!$A$1:$A$243, 0), MATCH('Cyclical_after overrides'!Y$1, F_Inputs_cyclical!$A$1:$BE$1, 0))),
Cyclical_overrides!Y214)</f>
        <v>0</v>
      </c>
      <c r="Z214" s="72">
        <f>IF(Cyclical_overrides!Z214 = "",
IF(INDEX(F_Inputs_cyclical!$A$1:$BE$243, MATCH('Cyclical_after overrides'!$A214, F_Inputs_cyclical!$A$1:$A$243, 0), MATCH('Cyclical_after overrides'!Z$1, F_Inputs_cyclical!$A$1:$BE$1, 0))="", "", INDEX(F_Inputs_cyclical!$A$1:$BE$243, MATCH('Cyclical_after overrides'!$A214, F_Inputs_cyclical!$A$1:$A$243, 0), MATCH('Cyclical_after overrides'!Z$1, F_Inputs_cyclical!$A$1:$BE$1, 0))),
Cyclical_overrides!Z214)</f>
        <v>0</v>
      </c>
      <c r="AA214" s="72">
        <f>IF(Cyclical_overrides!AA214 = "",
IF(INDEX(F_Inputs_cyclical!$A$1:$BE$243, MATCH('Cyclical_after overrides'!$A214, F_Inputs_cyclical!$A$1:$A$243, 0), MATCH('Cyclical_after overrides'!AA$1, F_Inputs_cyclical!$A$1:$BE$1, 0))="", "", INDEX(F_Inputs_cyclical!$A$1:$BE$243, MATCH('Cyclical_after overrides'!$A214, F_Inputs_cyclical!$A$1:$A$243, 0), MATCH('Cyclical_after overrides'!AA$1, F_Inputs_cyclical!$A$1:$BE$1, 0))),
Cyclical_overrides!AA214)</f>
        <v>0</v>
      </c>
      <c r="AB214" s="72">
        <f>IF(Cyclical_overrides!AB214 = "",
IF(INDEX(F_Inputs_cyclical!$A$1:$BE$243, MATCH('Cyclical_after overrides'!$A214, F_Inputs_cyclical!$A$1:$A$243, 0), MATCH('Cyclical_after overrides'!AB$1, F_Inputs_cyclical!$A$1:$BE$1, 0))="", "", INDEX(F_Inputs_cyclical!$A$1:$BE$243, MATCH('Cyclical_after overrides'!$A214, F_Inputs_cyclical!$A$1:$A$243, 0), MATCH('Cyclical_after overrides'!AB$1, F_Inputs_cyclical!$A$1:$BE$1, 0))),
Cyclical_overrides!AB214)</f>
        <v>-2.4089999999999998</v>
      </c>
      <c r="AC214" s="72" t="str">
        <f>IF(Cyclical_overrides!AC214 = "",
IF(INDEX(F_Inputs_cyclical!$A$1:$BE$243, MATCH('Cyclical_after overrides'!$A214, F_Inputs_cyclical!$A$1:$A$243, 0), MATCH('Cyclical_after overrides'!AC$1, F_Inputs_cyclical!$A$1:$BE$1, 0))="", "", INDEX(F_Inputs_cyclical!$A$1:$BE$243, MATCH('Cyclical_after overrides'!$A214, F_Inputs_cyclical!$A$1:$A$243, 0), MATCH('Cyclical_after overrides'!AC$1, F_Inputs_cyclical!$A$1:$BE$1, 0))),
Cyclical_overrides!AC214)</f>
        <v/>
      </c>
      <c r="AD214" s="72" t="str">
        <f>IF(Cyclical_overrides!AD214 = "",
IF(INDEX(F_Inputs_cyclical!$A$1:$BE$243, MATCH('Cyclical_after overrides'!$A214, F_Inputs_cyclical!$A$1:$A$243, 0), MATCH('Cyclical_after overrides'!AD$1, F_Inputs_cyclical!$A$1:$BE$1, 0))="", "", INDEX(F_Inputs_cyclical!$A$1:$BE$243, MATCH('Cyclical_after overrides'!$A214, F_Inputs_cyclical!$A$1:$A$243, 0), MATCH('Cyclical_after overrides'!AD$1, F_Inputs_cyclical!$A$1:$BE$1, 0))),
Cyclical_overrides!AD214)</f>
        <v/>
      </c>
      <c r="AE214" s="72" t="str">
        <f>IF(Cyclical_overrides!AE214 = "",
IF(INDEX(F_Inputs_cyclical!$A$1:$BE$243, MATCH('Cyclical_after overrides'!$A214, F_Inputs_cyclical!$A$1:$A$243, 0), MATCH('Cyclical_after overrides'!AE$1, F_Inputs_cyclical!$A$1:$BE$1, 0))="", "", INDEX(F_Inputs_cyclical!$A$1:$BE$243, MATCH('Cyclical_after overrides'!$A214, F_Inputs_cyclical!$A$1:$A$243, 0), MATCH('Cyclical_after overrides'!AE$1, F_Inputs_cyclical!$A$1:$BE$1, 0))),
Cyclical_overrides!AE214)</f>
        <v/>
      </c>
      <c r="AF214" s="72" t="str">
        <f>IF(Cyclical_overrides!AF214 = "",
IF(INDEX(F_Inputs_cyclical!$A$1:$BE$243, MATCH('Cyclical_after overrides'!$A214, F_Inputs_cyclical!$A$1:$A$243, 0), MATCH('Cyclical_after overrides'!AF$1, F_Inputs_cyclical!$A$1:$BE$1, 0))="", "", INDEX(F_Inputs_cyclical!$A$1:$BE$243, MATCH('Cyclical_after overrides'!$A214, F_Inputs_cyclical!$A$1:$A$243, 0), MATCH('Cyclical_after overrides'!AF$1, F_Inputs_cyclical!$A$1:$BE$1, 0))),
Cyclical_overrides!AF214)</f>
        <v/>
      </c>
      <c r="AG214" s="72" t="str">
        <f>IF(Cyclical_overrides!AG214 = "",
IF(INDEX(F_Inputs_cyclical!$A$1:$BE$243, MATCH('Cyclical_after overrides'!$A214, F_Inputs_cyclical!$A$1:$A$243, 0), MATCH('Cyclical_after overrides'!AG$1, F_Inputs_cyclical!$A$1:$BE$1, 0))="", "", INDEX(F_Inputs_cyclical!$A$1:$BE$243, MATCH('Cyclical_after overrides'!$A214, F_Inputs_cyclical!$A$1:$A$243, 0), MATCH('Cyclical_after overrides'!AG$1, F_Inputs_cyclical!$A$1:$BE$1, 0))),
Cyclical_overrides!AG214)</f>
        <v/>
      </c>
      <c r="AH214" s="72" t="str">
        <f>IF(Cyclical_overrides!AH214 = "",
IF(INDEX(F_Inputs_cyclical!$A$1:$BE$243, MATCH('Cyclical_after overrides'!$A214, F_Inputs_cyclical!$A$1:$A$243, 0), MATCH('Cyclical_after overrides'!AH$1, F_Inputs_cyclical!$A$1:$BE$1, 0))="", "", INDEX(F_Inputs_cyclical!$A$1:$BE$243, MATCH('Cyclical_after overrides'!$A214, F_Inputs_cyclical!$A$1:$A$243, 0), MATCH('Cyclical_after overrides'!AH$1, F_Inputs_cyclical!$A$1:$BE$1, 0))),
Cyclical_overrides!AH214)</f>
        <v/>
      </c>
      <c r="AI214" s="72" t="str">
        <f>IF(Cyclical_overrides!AI214 = "",
IF(INDEX(F_Inputs_cyclical!$A$1:$BE$243, MATCH('Cyclical_after overrides'!$A214, F_Inputs_cyclical!$A$1:$A$243, 0), MATCH('Cyclical_after overrides'!AI$1, F_Inputs_cyclical!$A$1:$BE$1, 0))="", "", INDEX(F_Inputs_cyclical!$A$1:$BE$243, MATCH('Cyclical_after overrides'!$A214, F_Inputs_cyclical!$A$1:$A$243, 0), MATCH('Cyclical_after overrides'!AI$1, F_Inputs_cyclical!$A$1:$BE$1, 0))),
Cyclical_overrides!AI214)</f>
        <v/>
      </c>
      <c r="AJ214" s="72" t="str">
        <f>IF(Cyclical_overrides!AJ214 = "",
IF(INDEX(F_Inputs_cyclical!$A$1:$BE$243, MATCH('Cyclical_after overrides'!$A214, F_Inputs_cyclical!$A$1:$A$243, 0), MATCH('Cyclical_after overrides'!AJ$1, F_Inputs_cyclical!$A$1:$BE$1, 0))="", "", INDEX(F_Inputs_cyclical!$A$1:$BE$243, MATCH('Cyclical_after overrides'!$A214, F_Inputs_cyclical!$A$1:$A$243, 0), MATCH('Cyclical_after overrides'!AJ$1, F_Inputs_cyclical!$A$1:$BE$1, 0))),
Cyclical_overrides!AJ214)</f>
        <v/>
      </c>
      <c r="AK214" s="72" t="str">
        <f>IF(Cyclical_overrides!AK214 = "",
IF(INDEX(F_Inputs_cyclical!$A$1:$BE$243, MATCH('Cyclical_after overrides'!$A214, F_Inputs_cyclical!$A$1:$A$243, 0), MATCH('Cyclical_after overrides'!AK$1, F_Inputs_cyclical!$A$1:$BE$1, 0))="", "", INDEX(F_Inputs_cyclical!$A$1:$BE$243, MATCH('Cyclical_after overrides'!$A214, F_Inputs_cyclical!$A$1:$A$243, 0), MATCH('Cyclical_after overrides'!AK$1, F_Inputs_cyclical!$A$1:$BE$1, 0))),
Cyclical_overrides!AK214)</f>
        <v/>
      </c>
      <c r="AL214" s="72" t="str">
        <f>IF(Cyclical_overrides!AL214 = "",
IF(INDEX(F_Inputs_cyclical!$A$1:$BE$243, MATCH('Cyclical_after overrides'!$A214, F_Inputs_cyclical!$A$1:$A$243, 0), MATCH('Cyclical_after overrides'!AL$1, F_Inputs_cyclical!$A$1:$BE$1, 0))="", "", INDEX(F_Inputs_cyclical!$A$1:$BE$243, MATCH('Cyclical_after overrides'!$A214, F_Inputs_cyclical!$A$1:$A$243, 0), MATCH('Cyclical_after overrides'!AL$1, F_Inputs_cyclical!$A$1:$BE$1, 0))),
Cyclical_overrides!AL214)</f>
        <v/>
      </c>
      <c r="AM214" s="72">
        <f>IF(Cyclical_overrides!AM214 = "",
IF(INDEX(F_Inputs_cyclical!$A$1:$BE$243, MATCH('Cyclical_after overrides'!$A214, F_Inputs_cyclical!$A$1:$A$243, 0), MATCH('Cyclical_after overrides'!AM$1, F_Inputs_cyclical!$A$1:$BE$1, 0))="", "", INDEX(F_Inputs_cyclical!$A$1:$BE$243, MATCH('Cyclical_after overrides'!$A214, F_Inputs_cyclical!$A$1:$A$243, 0), MATCH('Cyclical_after overrides'!AM$1, F_Inputs_cyclical!$A$1:$BE$1, 0))),
Cyclical_overrides!AM214)</f>
        <v>6.2060000000000004</v>
      </c>
      <c r="AN214" s="72">
        <f>IF(Cyclical_overrides!AN214 = "",
IF(INDEX(F_Inputs_cyclical!$A$1:$BE$243, MATCH('Cyclical_after overrides'!$A214, F_Inputs_cyclical!$A$1:$A$243, 0), MATCH('Cyclical_after overrides'!AN$1, F_Inputs_cyclical!$A$1:$BE$1, 0))="", "", INDEX(F_Inputs_cyclical!$A$1:$BE$243, MATCH('Cyclical_after overrides'!$A214, F_Inputs_cyclical!$A$1:$A$243, 0), MATCH('Cyclical_after overrides'!AN$1, F_Inputs_cyclical!$A$1:$BE$1, 0))),
Cyclical_overrides!AN214)</f>
        <v>14.481000000000002</v>
      </c>
      <c r="AO214" s="72" t="str">
        <f>IF(Cyclical_overrides!AO214 = "",
IF(INDEX(F_Inputs_cyclical!$A$1:$BE$243, MATCH('Cyclical_after overrides'!$A214, F_Inputs_cyclical!$A$1:$A$243, 0), MATCH('Cyclical_after overrides'!AO$1, F_Inputs_cyclical!$A$1:$BE$1, 0))="", "", INDEX(F_Inputs_cyclical!$A$1:$BE$243, MATCH('Cyclical_after overrides'!$A214, F_Inputs_cyclical!$A$1:$A$243, 0), MATCH('Cyclical_after overrides'!AO$1, F_Inputs_cyclical!$A$1:$BE$1, 0))),
Cyclical_overrides!AO214)</f>
        <v/>
      </c>
      <c r="AP214" s="72" t="str">
        <f>IF(Cyclical_overrides!AP214 = "",
IF(INDEX(F_Inputs_cyclical!$A$1:$BE$243, MATCH('Cyclical_after overrides'!$A214, F_Inputs_cyclical!$A$1:$A$243, 0), MATCH('Cyclical_after overrides'!AP$1, F_Inputs_cyclical!$A$1:$BE$1, 0))="", "", INDEX(F_Inputs_cyclical!$A$1:$BE$243, MATCH('Cyclical_after overrides'!$A214, F_Inputs_cyclical!$A$1:$A$243, 0), MATCH('Cyclical_after overrides'!AP$1, F_Inputs_cyclical!$A$1:$BE$1, 0))),
Cyclical_overrides!AP214)</f>
        <v/>
      </c>
      <c r="AQ214" s="72" t="str">
        <f>IF(Cyclical_overrides!AQ214 = "",
IF(INDEX(F_Inputs_cyclical!$A$1:$BE$243, MATCH('Cyclical_after overrides'!$A214, F_Inputs_cyclical!$A$1:$A$243, 0), MATCH('Cyclical_after overrides'!AQ$1, F_Inputs_cyclical!$A$1:$BE$1, 0))="", "", INDEX(F_Inputs_cyclical!$A$1:$BE$243, MATCH('Cyclical_after overrides'!$A214, F_Inputs_cyclical!$A$1:$A$243, 0), MATCH('Cyclical_after overrides'!AQ$1, F_Inputs_cyclical!$A$1:$BE$1, 0))),
Cyclical_overrides!AQ214)</f>
        <v/>
      </c>
      <c r="AR214" s="72">
        <f>IF(Cyclical_overrides!AR214 = "",
IF(INDEX(F_Inputs_cyclical!$A$1:$BE$243, MATCH('Cyclical_after overrides'!$A214, F_Inputs_cyclical!$A$1:$A$243, 0), MATCH('Cyclical_after overrides'!AR$1, F_Inputs_cyclical!$A$1:$BE$1, 0))="", "", INDEX(F_Inputs_cyclical!$A$1:$BE$243, MATCH('Cyclical_after overrides'!$A214, F_Inputs_cyclical!$A$1:$A$243, 0), MATCH('Cyclical_after overrides'!AR$1, F_Inputs_cyclical!$A$1:$BE$1, 0))),
Cyclical_overrides!AR214)</f>
        <v>0</v>
      </c>
      <c r="AS214" s="72">
        <f>IF(Cyclical_overrides!AS214 = "",
IF(INDEX(F_Inputs_cyclical!$A$1:$BE$243, MATCH('Cyclical_after overrides'!$A214, F_Inputs_cyclical!$A$1:$A$243, 0), MATCH('Cyclical_after overrides'!AS$1, F_Inputs_cyclical!$A$1:$BE$1, 0))="", "", INDEX(F_Inputs_cyclical!$A$1:$BE$243, MATCH('Cyclical_after overrides'!$A214, F_Inputs_cyclical!$A$1:$A$243, 0), MATCH('Cyclical_after overrides'!AS$1, F_Inputs_cyclical!$A$1:$BE$1, 0))),
Cyclical_overrides!AS214)</f>
        <v>0</v>
      </c>
      <c r="AT214" s="72">
        <f>IF(Cyclical_overrides!AT214 = "",
IF(INDEX(F_Inputs_cyclical!$A$1:$BE$243, MATCH('Cyclical_after overrides'!$A214, F_Inputs_cyclical!$A$1:$A$243, 0), MATCH('Cyclical_after overrides'!AT$1, F_Inputs_cyclical!$A$1:$BE$1, 0))="", "", INDEX(F_Inputs_cyclical!$A$1:$BE$243, MATCH('Cyclical_after overrides'!$A214, F_Inputs_cyclical!$A$1:$A$243, 0), MATCH('Cyclical_after overrides'!AT$1, F_Inputs_cyclical!$A$1:$BE$1, 0))),
Cyclical_overrides!AT214)</f>
        <v>0</v>
      </c>
      <c r="AU214" s="72">
        <f>IF(Cyclical_overrides!AU214 = "",
IF(INDEX(F_Inputs_cyclical!$A$1:$BE$243, MATCH('Cyclical_after overrides'!$A214, F_Inputs_cyclical!$A$1:$A$243, 0), MATCH('Cyclical_after overrides'!AU$1, F_Inputs_cyclical!$A$1:$BE$1, 0))="", "", INDEX(F_Inputs_cyclical!$A$1:$BE$243, MATCH('Cyclical_after overrides'!$A214, F_Inputs_cyclical!$A$1:$A$243, 0), MATCH('Cyclical_after overrides'!AU$1, F_Inputs_cyclical!$A$1:$BE$1, 0))),
Cyclical_overrides!AU214)</f>
        <v>0.89700000000000002</v>
      </c>
      <c r="AV214" s="72" t="str">
        <f>IF(Cyclical_overrides!AV214 = "",
IF(INDEX(F_Inputs_cyclical!$A$1:$BE$243, MATCH('Cyclical_after overrides'!$A214, F_Inputs_cyclical!$A$1:$A$243, 0), MATCH('Cyclical_after overrides'!AV$1, F_Inputs_cyclical!$A$1:$BE$1, 0))="", "", INDEX(F_Inputs_cyclical!$A$1:$BE$243, MATCH('Cyclical_after overrides'!$A214, F_Inputs_cyclical!$A$1:$A$243, 0), MATCH('Cyclical_after overrides'!AV$1, F_Inputs_cyclical!$A$1:$BE$1, 0))),
Cyclical_overrides!AV214)</f>
        <v/>
      </c>
      <c r="AW214" s="72">
        <f>IF(Cyclical_overrides!AW214 = "",
IF(INDEX(F_Inputs_cyclical!$A$1:$BE$243, MATCH('Cyclical_after overrides'!$A214, F_Inputs_cyclical!$A$1:$A$243, 0), MATCH('Cyclical_after overrides'!AW$1, F_Inputs_cyclical!$A$1:$BE$1, 0))="", "", INDEX(F_Inputs_cyclical!$A$1:$BE$243, MATCH('Cyclical_after overrides'!$A214, F_Inputs_cyclical!$A$1:$A$243, 0), MATCH('Cyclical_after overrides'!AW$1, F_Inputs_cyclical!$A$1:$BE$1, 0))),
Cyclical_overrides!AW214)</f>
        <v>1.2338096431854266</v>
      </c>
      <c r="AX214" s="72">
        <f>IF(Cyclical_overrides!AX214 = "",
IF(INDEX(F_Inputs_cyclical!$A$1:$BE$243, MATCH('Cyclical_after overrides'!$A214, F_Inputs_cyclical!$A$1:$A$243, 0), MATCH('Cyclical_after overrides'!AX$1, F_Inputs_cyclical!$A$1:$BE$1, 0))="", "", INDEX(F_Inputs_cyclical!$A$1:$BE$243, MATCH('Cyclical_after overrides'!$A214, F_Inputs_cyclical!$A$1:$A$243, 0), MATCH('Cyclical_after overrides'!AX$1, F_Inputs_cyclical!$A$1:$BE$1, 0))),
Cyclical_overrides!AX214)</f>
        <v>21.056973111274424</v>
      </c>
      <c r="AY214" s="72">
        <f>IF(Cyclical_overrides!AY214 = "",
IF(INDEX(F_Inputs_cyclical!$A$1:$BE$243, MATCH('Cyclical_after overrides'!$A214, F_Inputs_cyclical!$A$1:$A$243, 0), MATCH('Cyclical_after overrides'!AY$1, F_Inputs_cyclical!$A$1:$BE$1, 0))="", "", INDEX(F_Inputs_cyclical!$A$1:$BE$243, MATCH('Cyclical_after overrides'!$A214, F_Inputs_cyclical!$A$1:$A$243, 0), MATCH('Cyclical_after overrides'!AY$1, F_Inputs_cyclical!$A$1:$BE$1, 0))),
Cyclical_overrides!AY214)</f>
        <v>143.9676914486061</v>
      </c>
      <c r="AZ214" s="72">
        <f>IF(Cyclical_overrides!AZ214 = "",
IF(INDEX(F_Inputs_cyclical!$A$1:$BE$243, MATCH('Cyclical_after overrides'!$A214, F_Inputs_cyclical!$A$1:$A$243, 0), MATCH('Cyclical_after overrides'!AZ$1, F_Inputs_cyclical!$A$1:$BE$1, 0))="", "", INDEX(F_Inputs_cyclical!$A$1:$BE$243, MATCH('Cyclical_after overrides'!$A214, F_Inputs_cyclical!$A$1:$A$243, 0), MATCH('Cyclical_after overrides'!AZ$1, F_Inputs_cyclical!$A$1:$BE$1, 0))),
Cyclical_overrides!AZ214)</f>
        <v>1.7019630995044257</v>
      </c>
      <c r="BA214" s="72">
        <f>IF(Cyclical_overrides!BA214 = "",
IF(INDEX(F_Inputs_cyclical!$A$1:$BE$243, MATCH('Cyclical_after overrides'!$A214, F_Inputs_cyclical!$A$1:$A$243, 0), MATCH('Cyclical_after overrides'!BA$1, F_Inputs_cyclical!$A$1:$BE$1, 0))="", "", INDEX(F_Inputs_cyclical!$A$1:$BE$243, MATCH('Cyclical_after overrides'!$A214, F_Inputs_cyclical!$A$1:$A$243, 0), MATCH('Cyclical_after overrides'!BA$1, F_Inputs_cyclical!$A$1:$BE$1, 0))),
Cyclical_overrides!BA214)</f>
        <v>9.5181837657398436</v>
      </c>
      <c r="BB214" s="72">
        <f>IF(Cyclical_overrides!BB214 = "",
IF(INDEX(F_Inputs_cyclical!$A$1:$BE$243, MATCH('Cyclical_after overrides'!$A214, F_Inputs_cyclical!$A$1:$A$243, 0), MATCH('Cyclical_after overrides'!BB$1, F_Inputs_cyclical!$A$1:$BE$1, 0))="", "", INDEX(F_Inputs_cyclical!$A$1:$BE$243, MATCH('Cyclical_after overrides'!$A214, F_Inputs_cyclical!$A$1:$A$243, 0), MATCH('Cyclical_after overrides'!BB$1, F_Inputs_cyclical!$A$1:$BE$1, 0))),
Cyclical_overrides!BB214)</f>
        <v>9.5181837657398436</v>
      </c>
      <c r="BC214" s="72">
        <f>IF(Cyclical_overrides!BC214 = "",
IF(INDEX(F_Inputs_cyclical!$A$1:$BE$243, MATCH('Cyclical_after overrides'!$A214, F_Inputs_cyclical!$A$1:$A$243, 0), MATCH('Cyclical_after overrides'!BC$1, F_Inputs_cyclical!$A$1:$BE$1, 0))="", "", INDEX(F_Inputs_cyclical!$A$1:$BE$243, MATCH('Cyclical_after overrides'!$A214, F_Inputs_cyclical!$A$1:$A$243, 0), MATCH('Cyclical_after overrides'!BC$1, F_Inputs_cyclical!$A$1:$BE$1, 0))),
Cyclical_overrides!BC214)</f>
        <v>12.38310879969891</v>
      </c>
      <c r="BD214" s="72">
        <f>IF(Cyclical_overrides!BD214 = "",
IF(INDEX(F_Inputs_cyclical!$A$1:$BE$243, MATCH('Cyclical_after overrides'!$A214, F_Inputs_cyclical!$A$1:$A$243, 0), MATCH('Cyclical_after overrides'!BD$1, F_Inputs_cyclical!$A$1:$BE$1, 0))="", "", INDEX(F_Inputs_cyclical!$A$1:$BE$243, MATCH('Cyclical_after overrides'!$A214, F_Inputs_cyclical!$A$1:$A$243, 0), MATCH('Cyclical_after overrides'!BD$1, F_Inputs_cyclical!$A$1:$BE$1, 0))),
Cyclical_overrides!BD214)</f>
        <v>168.27935513373598</v>
      </c>
      <c r="BE214" s="194"/>
    </row>
    <row r="215" spans="1:57" x14ac:dyDescent="0.4">
      <c r="A215" s="63" t="str">
        <f t="shared" si="3"/>
        <v>SEW16</v>
      </c>
      <c r="B215" s="63" t="s">
        <v>481</v>
      </c>
      <c r="C215" s="63" t="s">
        <v>247</v>
      </c>
      <c r="D215" s="72">
        <f>IF(Cyclical_overrides!D215 = "",
IF(INDEX(F_Inputs_cyclical!$A$1:$BE$243, MATCH('Cyclical_after overrides'!$A215, F_Inputs_cyclical!$A$1:$A$243, 0), MATCH('Cyclical_after overrides'!D$1, F_Inputs_cyclical!$A$1:$BE$1, 0))="", "", INDEX(F_Inputs_cyclical!$A$1:$BE$243, MATCH('Cyclical_after overrides'!$A215, F_Inputs_cyclical!$A$1:$A$243, 0), MATCH('Cyclical_after overrides'!D$1, F_Inputs_cyclical!$A$1:$BE$1, 0))),
Cyclical_overrides!D215)</f>
        <v>5.5049999999999999</v>
      </c>
      <c r="E215" s="72">
        <f>IF(Cyclical_overrides!E215 = "",
IF(INDEX(F_Inputs_cyclical!$A$1:$BE$243, MATCH('Cyclical_after overrides'!$A215, F_Inputs_cyclical!$A$1:$A$243, 0), MATCH('Cyclical_after overrides'!E$1, F_Inputs_cyclical!$A$1:$BE$1, 0))="", "", INDEX(F_Inputs_cyclical!$A$1:$BE$243, MATCH('Cyclical_after overrides'!$A215, F_Inputs_cyclical!$A$1:$A$243, 0), MATCH('Cyclical_after overrides'!E$1, F_Inputs_cyclical!$A$1:$BE$1, 0))),
Cyclical_overrides!E215)</f>
        <v>1.649</v>
      </c>
      <c r="F215" s="72">
        <f>IF(Cyclical_overrides!F215 = "",
IF(INDEX(F_Inputs_cyclical!$A$1:$BE$243, MATCH('Cyclical_after overrides'!$A215, F_Inputs_cyclical!$A$1:$A$243, 0), MATCH('Cyclical_after overrides'!F$1, F_Inputs_cyclical!$A$1:$BE$1, 0))="", "", INDEX(F_Inputs_cyclical!$A$1:$BE$243, MATCH('Cyclical_after overrides'!$A215, F_Inputs_cyclical!$A$1:$A$243, 0), MATCH('Cyclical_after overrides'!F$1, F_Inputs_cyclical!$A$1:$BE$1, 0))),
Cyclical_overrides!F215)</f>
        <v>2.9050000000000002</v>
      </c>
      <c r="G215" s="72">
        <f>IF(Cyclical_overrides!G215 = "",
IF(INDEX(F_Inputs_cyclical!$A$1:$BE$243, MATCH('Cyclical_after overrides'!$A215, F_Inputs_cyclical!$A$1:$A$243, 0), MATCH('Cyclical_after overrides'!G$1, F_Inputs_cyclical!$A$1:$BE$1, 0))="", "", INDEX(F_Inputs_cyclical!$A$1:$BE$243, MATCH('Cyclical_after overrides'!$A215, F_Inputs_cyclical!$A$1:$A$243, 0), MATCH('Cyclical_after overrides'!G$1, F_Inputs_cyclical!$A$1:$BE$1, 0))),
Cyclical_overrides!G215)</f>
        <v>1.01</v>
      </c>
      <c r="H215" s="72" t="str">
        <f>IF(Cyclical_overrides!H215 = "",
IF(INDEX(F_Inputs_cyclical!$A$1:$BE$243, MATCH('Cyclical_after overrides'!$A215, F_Inputs_cyclical!$A$1:$A$243, 0), MATCH('Cyclical_after overrides'!H$1, F_Inputs_cyclical!$A$1:$BE$1, 0))="", "", INDEX(F_Inputs_cyclical!$A$1:$BE$243, MATCH('Cyclical_after overrides'!$A215, F_Inputs_cyclical!$A$1:$A$243, 0), MATCH('Cyclical_after overrides'!H$1, F_Inputs_cyclical!$A$1:$BE$1, 0))),
Cyclical_overrides!H215)</f>
        <v/>
      </c>
      <c r="I215" s="72">
        <f>IF(Cyclical_overrides!I215 = "",
IF(INDEX(F_Inputs_cyclical!$A$1:$BE$243, MATCH('Cyclical_after overrides'!$A215, F_Inputs_cyclical!$A$1:$A$243, 0), MATCH('Cyclical_after overrides'!I$1, F_Inputs_cyclical!$A$1:$BE$1, 0))="", "", INDEX(F_Inputs_cyclical!$A$1:$BE$243, MATCH('Cyclical_after overrides'!$A215, F_Inputs_cyclical!$A$1:$A$243, 0), MATCH('Cyclical_after overrides'!I$1, F_Inputs_cyclical!$A$1:$BE$1, 0))),
Cyclical_overrides!I215)</f>
        <v>0</v>
      </c>
      <c r="J215" s="72">
        <f>IF(Cyclical_overrides!J215 = "",
IF(INDEX(F_Inputs_cyclical!$A$1:$BE$243, MATCH('Cyclical_after overrides'!$A215, F_Inputs_cyclical!$A$1:$A$243, 0), MATCH('Cyclical_after overrides'!J$1, F_Inputs_cyclical!$A$1:$BE$1, 0))="", "", INDEX(F_Inputs_cyclical!$A$1:$BE$243, MATCH('Cyclical_after overrides'!$A215, F_Inputs_cyclical!$A$1:$A$243, 0), MATCH('Cyclical_after overrides'!J$1, F_Inputs_cyclical!$A$1:$BE$1, 0))),
Cyclical_overrides!J215)</f>
        <v>17.419999999999998</v>
      </c>
      <c r="K215" s="72">
        <f>IF(Cyclical_overrides!K215 = "",
IF(INDEX(F_Inputs_cyclical!$A$1:$BE$243, MATCH('Cyclical_after overrides'!$A215, F_Inputs_cyclical!$A$1:$A$243, 0), MATCH('Cyclical_after overrides'!K$1, F_Inputs_cyclical!$A$1:$BE$1, 0))="", "", INDEX(F_Inputs_cyclical!$A$1:$BE$243, MATCH('Cyclical_after overrides'!$A215, F_Inputs_cyclical!$A$1:$A$243, 0), MATCH('Cyclical_after overrides'!K$1, F_Inputs_cyclical!$A$1:$BE$1, 0))),
Cyclical_overrides!K215)</f>
        <v>1.8879999999999999</v>
      </c>
      <c r="L215" s="72">
        <f>IF(Cyclical_overrides!L215 = "",
IF(INDEX(F_Inputs_cyclical!$A$1:$BE$243, MATCH('Cyclical_after overrides'!$A215, F_Inputs_cyclical!$A$1:$A$243, 0), MATCH('Cyclical_after overrides'!L$1, F_Inputs_cyclical!$A$1:$BE$1, 0))="", "", INDEX(F_Inputs_cyclical!$A$1:$BE$243, MATCH('Cyclical_after overrides'!$A215, F_Inputs_cyclical!$A$1:$A$243, 0), MATCH('Cyclical_after overrides'!L$1, F_Inputs_cyclical!$A$1:$BE$1, 0))),
Cyclical_overrides!L215)</f>
        <v>0.14199999999999999</v>
      </c>
      <c r="M215" s="72" t="str">
        <f>IF(Cyclical_overrides!M215 = "",
IF(INDEX(F_Inputs_cyclical!$A$1:$BE$243, MATCH('Cyclical_after overrides'!$A215, F_Inputs_cyclical!$A$1:$A$243, 0), MATCH('Cyclical_after overrides'!M$1, F_Inputs_cyclical!$A$1:$BE$1, 0))="", "", INDEX(F_Inputs_cyclical!$A$1:$BE$243, MATCH('Cyclical_after overrides'!$A215, F_Inputs_cyclical!$A$1:$A$243, 0), MATCH('Cyclical_after overrides'!M$1, F_Inputs_cyclical!$A$1:$BE$1, 0))),
Cyclical_overrides!M215)</f>
        <v/>
      </c>
      <c r="N215" s="72" t="str">
        <f>IF(Cyclical_overrides!N215 = "",
IF(INDEX(F_Inputs_cyclical!$A$1:$BE$243, MATCH('Cyclical_after overrides'!$A215, F_Inputs_cyclical!$A$1:$A$243, 0), MATCH('Cyclical_after overrides'!N$1, F_Inputs_cyclical!$A$1:$BE$1, 0))="", "", INDEX(F_Inputs_cyclical!$A$1:$BE$243, MATCH('Cyclical_after overrides'!$A215, F_Inputs_cyclical!$A$1:$A$243, 0), MATCH('Cyclical_after overrides'!N$1, F_Inputs_cyclical!$A$1:$BE$1, 0))),
Cyclical_overrides!N215)</f>
        <v/>
      </c>
      <c r="O215" s="72" t="str">
        <f>IF(Cyclical_overrides!O215 = "",
IF(INDEX(F_Inputs_cyclical!$A$1:$BE$243, MATCH('Cyclical_after overrides'!$A215, F_Inputs_cyclical!$A$1:$A$243, 0), MATCH('Cyclical_after overrides'!O$1, F_Inputs_cyclical!$A$1:$BE$1, 0))="", "", INDEX(F_Inputs_cyclical!$A$1:$BE$243, MATCH('Cyclical_after overrides'!$A215, F_Inputs_cyclical!$A$1:$A$243, 0), MATCH('Cyclical_after overrides'!O$1, F_Inputs_cyclical!$A$1:$BE$1, 0))),
Cyclical_overrides!O215)</f>
        <v/>
      </c>
      <c r="P215" s="72" t="str">
        <f>IF(Cyclical_overrides!P215 = "",
IF(INDEX(F_Inputs_cyclical!$A$1:$BE$243, MATCH('Cyclical_after overrides'!$A215, F_Inputs_cyclical!$A$1:$A$243, 0), MATCH('Cyclical_after overrides'!P$1, F_Inputs_cyclical!$A$1:$BE$1, 0))="", "", INDEX(F_Inputs_cyclical!$A$1:$BE$243, MATCH('Cyclical_after overrides'!$A215, F_Inputs_cyclical!$A$1:$A$243, 0), MATCH('Cyclical_after overrides'!P$1, F_Inputs_cyclical!$A$1:$BE$1, 0))),
Cyclical_overrides!P215)</f>
        <v/>
      </c>
      <c r="Q215" s="72" t="str">
        <f>IF(Cyclical_overrides!Q215 = "",
IF(INDEX(F_Inputs_cyclical!$A$1:$BE$243, MATCH('Cyclical_after overrides'!$A215, F_Inputs_cyclical!$A$1:$A$243, 0), MATCH('Cyclical_after overrides'!Q$1, F_Inputs_cyclical!$A$1:$BE$1, 0))="", "", INDEX(F_Inputs_cyclical!$A$1:$BE$243, MATCH('Cyclical_after overrides'!$A215, F_Inputs_cyclical!$A$1:$A$243, 0), MATCH('Cyclical_after overrides'!Q$1, F_Inputs_cyclical!$A$1:$BE$1, 0))),
Cyclical_overrides!Q215)</f>
        <v/>
      </c>
      <c r="R215" s="72" t="str">
        <f>IF(Cyclical_overrides!R215 = "",
IF(INDEX(F_Inputs_cyclical!$A$1:$BE$243, MATCH('Cyclical_after overrides'!$A215, F_Inputs_cyclical!$A$1:$A$243, 0), MATCH('Cyclical_after overrides'!R$1, F_Inputs_cyclical!$A$1:$BE$1, 0))="", "", INDEX(F_Inputs_cyclical!$A$1:$BE$243, MATCH('Cyclical_after overrides'!$A215, F_Inputs_cyclical!$A$1:$A$243, 0), MATCH('Cyclical_after overrides'!R$1, F_Inputs_cyclical!$A$1:$BE$1, 0))),
Cyclical_overrides!R215)</f>
        <v/>
      </c>
      <c r="S215" s="72">
        <f>IF(Cyclical_overrides!S215 = "",
IF(INDEX(F_Inputs_cyclical!$A$1:$BE$243, MATCH('Cyclical_after overrides'!$A215, F_Inputs_cyclical!$A$1:$A$243, 0), MATCH('Cyclical_after overrides'!S$1, F_Inputs_cyclical!$A$1:$BE$1, 0))="", "", INDEX(F_Inputs_cyclical!$A$1:$BE$243, MATCH('Cyclical_after overrides'!$A215, F_Inputs_cyclical!$A$1:$A$243, 0), MATCH('Cyclical_after overrides'!S$1, F_Inputs_cyclical!$A$1:$BE$1, 0))),
Cyclical_overrides!S215)</f>
        <v>6.8040000000000003</v>
      </c>
      <c r="T215" s="72">
        <f>IF(Cyclical_overrides!T215 = "",
IF(INDEX(F_Inputs_cyclical!$A$1:$BE$243, MATCH('Cyclical_after overrides'!$A215, F_Inputs_cyclical!$A$1:$A$243, 0), MATCH('Cyclical_after overrides'!T$1, F_Inputs_cyclical!$A$1:$BE$1, 0))="", "", INDEX(F_Inputs_cyclical!$A$1:$BE$243, MATCH('Cyclical_after overrides'!$A215, F_Inputs_cyclical!$A$1:$A$243, 0), MATCH('Cyclical_after overrides'!T$1, F_Inputs_cyclical!$A$1:$BE$1, 0))),
Cyclical_overrides!T215)</f>
        <v>10.499000000000001</v>
      </c>
      <c r="U215" s="72">
        <f>IF(Cyclical_overrides!U215 = "",
IF(INDEX(F_Inputs_cyclical!$A$1:$BE$243, MATCH('Cyclical_after overrides'!$A215, F_Inputs_cyclical!$A$1:$A$243, 0), MATCH('Cyclical_after overrides'!U$1, F_Inputs_cyclical!$A$1:$BE$1, 0))="", "", INDEX(F_Inputs_cyclical!$A$1:$BE$243, MATCH('Cyclical_after overrides'!$A215, F_Inputs_cyclical!$A$1:$A$243, 0), MATCH('Cyclical_after overrides'!U$1, F_Inputs_cyclical!$A$1:$BE$1, 0))),
Cyclical_overrides!U215)</f>
        <v>17.277999999999999</v>
      </c>
      <c r="V215" s="72">
        <f>IF(Cyclical_overrides!V215 = "",
IF(INDEX(F_Inputs_cyclical!$A$1:$BE$243, MATCH('Cyclical_after overrides'!$A215, F_Inputs_cyclical!$A$1:$A$243, 0), MATCH('Cyclical_after overrides'!V$1, F_Inputs_cyclical!$A$1:$BE$1, 0))="", "", INDEX(F_Inputs_cyclical!$A$1:$BE$243, MATCH('Cyclical_after overrides'!$A215, F_Inputs_cyclical!$A$1:$A$243, 0), MATCH('Cyclical_after overrides'!V$1, F_Inputs_cyclical!$A$1:$BE$1, 0))),
Cyclical_overrides!V215)</f>
        <v>229.35300000000001</v>
      </c>
      <c r="W215" s="72">
        <f>IF(Cyclical_overrides!W215 = "",
IF(INDEX(F_Inputs_cyclical!$A$1:$BE$243, MATCH('Cyclical_after overrides'!$A215, F_Inputs_cyclical!$A$1:$A$243, 0), MATCH('Cyclical_after overrides'!W$1, F_Inputs_cyclical!$A$1:$BE$1, 0))="", "", INDEX(F_Inputs_cyclical!$A$1:$BE$243, MATCH('Cyclical_after overrides'!$A215, F_Inputs_cyclical!$A$1:$A$243, 0), MATCH('Cyclical_after overrides'!W$1, F_Inputs_cyclical!$A$1:$BE$1, 0))),
Cyclical_overrides!W215)</f>
        <v>608.06899999999996</v>
      </c>
      <c r="X215" s="72">
        <f>IF(Cyclical_overrides!X215 = "",
IF(INDEX(F_Inputs_cyclical!$A$1:$BE$243, MATCH('Cyclical_after overrides'!$A215, F_Inputs_cyclical!$A$1:$A$243, 0), MATCH('Cyclical_after overrides'!X$1, F_Inputs_cyclical!$A$1:$BE$1, 0))="", "", INDEX(F_Inputs_cyclical!$A$1:$BE$243, MATCH('Cyclical_after overrides'!$A215, F_Inputs_cyclical!$A$1:$A$243, 0), MATCH('Cyclical_after overrides'!X$1, F_Inputs_cyclical!$A$1:$BE$1, 0))),
Cyclical_overrides!X215)</f>
        <v>0</v>
      </c>
      <c r="Y215" s="72">
        <f>IF(Cyclical_overrides!Y215 = "",
IF(INDEX(F_Inputs_cyclical!$A$1:$BE$243, MATCH('Cyclical_after overrides'!$A215, F_Inputs_cyclical!$A$1:$A$243, 0), MATCH('Cyclical_after overrides'!Y$1, F_Inputs_cyclical!$A$1:$BE$1, 0))="", "", INDEX(F_Inputs_cyclical!$A$1:$BE$243, MATCH('Cyclical_after overrides'!$A215, F_Inputs_cyclical!$A$1:$A$243, 0), MATCH('Cyclical_after overrides'!Y$1, F_Inputs_cyclical!$A$1:$BE$1, 0))),
Cyclical_overrides!Y215)</f>
        <v>0</v>
      </c>
      <c r="Z215" s="72">
        <f>IF(Cyclical_overrides!Z215 = "",
IF(INDEX(F_Inputs_cyclical!$A$1:$BE$243, MATCH('Cyclical_after overrides'!$A215, F_Inputs_cyclical!$A$1:$A$243, 0), MATCH('Cyclical_after overrides'!Z$1, F_Inputs_cyclical!$A$1:$BE$1, 0))="", "", INDEX(F_Inputs_cyclical!$A$1:$BE$243, MATCH('Cyclical_after overrides'!$A215, F_Inputs_cyclical!$A$1:$A$243, 0), MATCH('Cyclical_after overrides'!Z$1, F_Inputs_cyclical!$A$1:$BE$1, 0))),
Cyclical_overrides!Z215)</f>
        <v>0</v>
      </c>
      <c r="AA215" s="72">
        <f>IF(Cyclical_overrides!AA215 = "",
IF(INDEX(F_Inputs_cyclical!$A$1:$BE$243, MATCH('Cyclical_after overrides'!$A215, F_Inputs_cyclical!$A$1:$A$243, 0), MATCH('Cyclical_after overrides'!AA$1, F_Inputs_cyclical!$A$1:$BE$1, 0))="", "", INDEX(F_Inputs_cyclical!$A$1:$BE$243, MATCH('Cyclical_after overrides'!$A215, F_Inputs_cyclical!$A$1:$A$243, 0), MATCH('Cyclical_after overrides'!AA$1, F_Inputs_cyclical!$A$1:$BE$1, 0))),
Cyclical_overrides!AA215)</f>
        <v>0</v>
      </c>
      <c r="AB215" s="72" t="str">
        <f>IF(Cyclical_overrides!AB215 = "",
IF(INDEX(F_Inputs_cyclical!$A$1:$BE$243, MATCH('Cyclical_after overrides'!$A215, F_Inputs_cyclical!$A$1:$A$243, 0), MATCH('Cyclical_after overrides'!AB$1, F_Inputs_cyclical!$A$1:$BE$1, 0))="", "", INDEX(F_Inputs_cyclical!$A$1:$BE$243, MATCH('Cyclical_after overrides'!$A215, F_Inputs_cyclical!$A$1:$A$243, 0), MATCH('Cyclical_after overrides'!AB$1, F_Inputs_cyclical!$A$1:$BE$1, 0))),
Cyclical_overrides!AB215)</f>
        <v/>
      </c>
      <c r="AC215" s="72" t="str">
        <f>IF(Cyclical_overrides!AC215 = "",
IF(INDEX(F_Inputs_cyclical!$A$1:$BE$243, MATCH('Cyclical_after overrides'!$A215, F_Inputs_cyclical!$A$1:$A$243, 0), MATCH('Cyclical_after overrides'!AC$1, F_Inputs_cyclical!$A$1:$BE$1, 0))="", "", INDEX(F_Inputs_cyclical!$A$1:$BE$243, MATCH('Cyclical_after overrides'!$A215, F_Inputs_cyclical!$A$1:$A$243, 0), MATCH('Cyclical_after overrides'!AC$1, F_Inputs_cyclical!$A$1:$BE$1, 0))),
Cyclical_overrides!AC215)</f>
        <v/>
      </c>
      <c r="AD215" s="72" t="str">
        <f>IF(Cyclical_overrides!AD215 = "",
IF(INDEX(F_Inputs_cyclical!$A$1:$BE$243, MATCH('Cyclical_after overrides'!$A215, F_Inputs_cyclical!$A$1:$A$243, 0), MATCH('Cyclical_after overrides'!AD$1, F_Inputs_cyclical!$A$1:$BE$1, 0))="", "", INDEX(F_Inputs_cyclical!$A$1:$BE$243, MATCH('Cyclical_after overrides'!$A215, F_Inputs_cyclical!$A$1:$A$243, 0), MATCH('Cyclical_after overrides'!AD$1, F_Inputs_cyclical!$A$1:$BE$1, 0))),
Cyclical_overrides!AD215)</f>
        <v/>
      </c>
      <c r="AE215" s="72" t="str">
        <f>IF(Cyclical_overrides!AE215 = "",
IF(INDEX(F_Inputs_cyclical!$A$1:$BE$243, MATCH('Cyclical_after overrides'!$A215, F_Inputs_cyclical!$A$1:$A$243, 0), MATCH('Cyclical_after overrides'!AE$1, F_Inputs_cyclical!$A$1:$BE$1, 0))="", "", INDEX(F_Inputs_cyclical!$A$1:$BE$243, MATCH('Cyclical_after overrides'!$A215, F_Inputs_cyclical!$A$1:$A$243, 0), MATCH('Cyclical_after overrides'!AE$1, F_Inputs_cyclical!$A$1:$BE$1, 0))),
Cyclical_overrides!AE215)</f>
        <v/>
      </c>
      <c r="AF215" s="72" t="str">
        <f>IF(Cyclical_overrides!AF215 = "",
IF(INDEX(F_Inputs_cyclical!$A$1:$BE$243, MATCH('Cyclical_after overrides'!$A215, F_Inputs_cyclical!$A$1:$A$243, 0), MATCH('Cyclical_after overrides'!AF$1, F_Inputs_cyclical!$A$1:$BE$1, 0))="", "", INDEX(F_Inputs_cyclical!$A$1:$BE$243, MATCH('Cyclical_after overrides'!$A215, F_Inputs_cyclical!$A$1:$A$243, 0), MATCH('Cyclical_after overrides'!AF$1, F_Inputs_cyclical!$A$1:$BE$1, 0))),
Cyclical_overrides!AF215)</f>
        <v/>
      </c>
      <c r="AG215" s="72" t="str">
        <f>IF(Cyclical_overrides!AG215 = "",
IF(INDEX(F_Inputs_cyclical!$A$1:$BE$243, MATCH('Cyclical_after overrides'!$A215, F_Inputs_cyclical!$A$1:$A$243, 0), MATCH('Cyclical_after overrides'!AG$1, F_Inputs_cyclical!$A$1:$BE$1, 0))="", "", INDEX(F_Inputs_cyclical!$A$1:$BE$243, MATCH('Cyclical_after overrides'!$A215, F_Inputs_cyclical!$A$1:$A$243, 0), MATCH('Cyclical_after overrides'!AG$1, F_Inputs_cyclical!$A$1:$BE$1, 0))),
Cyclical_overrides!AG215)</f>
        <v/>
      </c>
      <c r="AH215" s="72" t="str">
        <f>IF(Cyclical_overrides!AH215 = "",
IF(INDEX(F_Inputs_cyclical!$A$1:$BE$243, MATCH('Cyclical_after overrides'!$A215, F_Inputs_cyclical!$A$1:$A$243, 0), MATCH('Cyclical_after overrides'!AH$1, F_Inputs_cyclical!$A$1:$BE$1, 0))="", "", INDEX(F_Inputs_cyclical!$A$1:$BE$243, MATCH('Cyclical_after overrides'!$A215, F_Inputs_cyclical!$A$1:$A$243, 0), MATCH('Cyclical_after overrides'!AH$1, F_Inputs_cyclical!$A$1:$BE$1, 0))),
Cyclical_overrides!AH215)</f>
        <v/>
      </c>
      <c r="AI215" s="72" t="str">
        <f>IF(Cyclical_overrides!AI215 = "",
IF(INDEX(F_Inputs_cyclical!$A$1:$BE$243, MATCH('Cyclical_after overrides'!$A215, F_Inputs_cyclical!$A$1:$A$243, 0), MATCH('Cyclical_after overrides'!AI$1, F_Inputs_cyclical!$A$1:$BE$1, 0))="", "", INDEX(F_Inputs_cyclical!$A$1:$BE$243, MATCH('Cyclical_after overrides'!$A215, F_Inputs_cyclical!$A$1:$A$243, 0), MATCH('Cyclical_after overrides'!AI$1, F_Inputs_cyclical!$A$1:$BE$1, 0))),
Cyclical_overrides!AI215)</f>
        <v/>
      </c>
      <c r="AJ215" s="72" t="str">
        <f>IF(Cyclical_overrides!AJ215 = "",
IF(INDEX(F_Inputs_cyclical!$A$1:$BE$243, MATCH('Cyclical_after overrides'!$A215, F_Inputs_cyclical!$A$1:$A$243, 0), MATCH('Cyclical_after overrides'!AJ$1, F_Inputs_cyclical!$A$1:$BE$1, 0))="", "", INDEX(F_Inputs_cyclical!$A$1:$BE$243, MATCH('Cyclical_after overrides'!$A215, F_Inputs_cyclical!$A$1:$A$243, 0), MATCH('Cyclical_after overrides'!AJ$1, F_Inputs_cyclical!$A$1:$BE$1, 0))),
Cyclical_overrides!AJ215)</f>
        <v/>
      </c>
      <c r="AK215" s="72" t="str">
        <f>IF(Cyclical_overrides!AK215 = "",
IF(INDEX(F_Inputs_cyclical!$A$1:$BE$243, MATCH('Cyclical_after overrides'!$A215, F_Inputs_cyclical!$A$1:$A$243, 0), MATCH('Cyclical_after overrides'!AK$1, F_Inputs_cyclical!$A$1:$BE$1, 0))="", "", INDEX(F_Inputs_cyclical!$A$1:$BE$243, MATCH('Cyclical_after overrides'!$A215, F_Inputs_cyclical!$A$1:$A$243, 0), MATCH('Cyclical_after overrides'!AK$1, F_Inputs_cyclical!$A$1:$BE$1, 0))),
Cyclical_overrides!AK215)</f>
        <v/>
      </c>
      <c r="AL215" s="72" t="str">
        <f>IF(Cyclical_overrides!AL215 = "",
IF(INDEX(F_Inputs_cyclical!$A$1:$BE$243, MATCH('Cyclical_after overrides'!$A215, F_Inputs_cyclical!$A$1:$A$243, 0), MATCH('Cyclical_after overrides'!AL$1, F_Inputs_cyclical!$A$1:$BE$1, 0))="", "", INDEX(F_Inputs_cyclical!$A$1:$BE$243, MATCH('Cyclical_after overrides'!$A215, F_Inputs_cyclical!$A$1:$A$243, 0), MATCH('Cyclical_after overrides'!AL$1, F_Inputs_cyclical!$A$1:$BE$1, 0))),
Cyclical_overrides!AL215)</f>
        <v/>
      </c>
      <c r="AM215" s="72">
        <f>IF(Cyclical_overrides!AM215 = "",
IF(INDEX(F_Inputs_cyclical!$A$1:$BE$243, MATCH('Cyclical_after overrides'!$A215, F_Inputs_cyclical!$A$1:$A$243, 0), MATCH('Cyclical_after overrides'!AM$1, F_Inputs_cyclical!$A$1:$BE$1, 0))="", "", INDEX(F_Inputs_cyclical!$A$1:$BE$243, MATCH('Cyclical_after overrides'!$A215, F_Inputs_cyclical!$A$1:$A$243, 0), MATCH('Cyclical_after overrides'!AM$1, F_Inputs_cyclical!$A$1:$BE$1, 0))),
Cyclical_overrides!AM215)</f>
        <v>6.2089999999999996</v>
      </c>
      <c r="AN215" s="72">
        <f>IF(Cyclical_overrides!AN215 = "",
IF(INDEX(F_Inputs_cyclical!$A$1:$BE$243, MATCH('Cyclical_after overrides'!$A215, F_Inputs_cyclical!$A$1:$A$243, 0), MATCH('Cyclical_after overrides'!AN$1, F_Inputs_cyclical!$A$1:$BE$1, 0))="", "", INDEX(F_Inputs_cyclical!$A$1:$BE$243, MATCH('Cyclical_after overrides'!$A215, F_Inputs_cyclical!$A$1:$A$243, 0), MATCH('Cyclical_after overrides'!AN$1, F_Inputs_cyclical!$A$1:$BE$1, 0))),
Cyclical_overrides!AN215)</f>
        <v>17.277999999999999</v>
      </c>
      <c r="AO215" s="72" t="str">
        <f>IF(Cyclical_overrides!AO215 = "",
IF(INDEX(F_Inputs_cyclical!$A$1:$BE$243, MATCH('Cyclical_after overrides'!$A215, F_Inputs_cyclical!$A$1:$A$243, 0), MATCH('Cyclical_after overrides'!AO$1, F_Inputs_cyclical!$A$1:$BE$1, 0))="", "", INDEX(F_Inputs_cyclical!$A$1:$BE$243, MATCH('Cyclical_after overrides'!$A215, F_Inputs_cyclical!$A$1:$A$243, 0), MATCH('Cyclical_after overrides'!AO$1, F_Inputs_cyclical!$A$1:$BE$1, 0))),
Cyclical_overrides!AO215)</f>
        <v/>
      </c>
      <c r="AP215" s="72" t="str">
        <f>IF(Cyclical_overrides!AP215 = "",
IF(INDEX(F_Inputs_cyclical!$A$1:$BE$243, MATCH('Cyclical_after overrides'!$A215, F_Inputs_cyclical!$A$1:$A$243, 0), MATCH('Cyclical_after overrides'!AP$1, F_Inputs_cyclical!$A$1:$BE$1, 0))="", "", INDEX(F_Inputs_cyclical!$A$1:$BE$243, MATCH('Cyclical_after overrides'!$A215, F_Inputs_cyclical!$A$1:$A$243, 0), MATCH('Cyclical_after overrides'!AP$1, F_Inputs_cyclical!$A$1:$BE$1, 0))),
Cyclical_overrides!AP215)</f>
        <v/>
      </c>
      <c r="AQ215" s="72" t="str">
        <f>IF(Cyclical_overrides!AQ215 = "",
IF(INDEX(F_Inputs_cyclical!$A$1:$BE$243, MATCH('Cyclical_after overrides'!$A215, F_Inputs_cyclical!$A$1:$A$243, 0), MATCH('Cyclical_after overrides'!AQ$1, F_Inputs_cyclical!$A$1:$BE$1, 0))="", "", INDEX(F_Inputs_cyclical!$A$1:$BE$243, MATCH('Cyclical_after overrides'!$A215, F_Inputs_cyclical!$A$1:$A$243, 0), MATCH('Cyclical_after overrides'!AQ$1, F_Inputs_cyclical!$A$1:$BE$1, 0))),
Cyclical_overrides!AQ215)</f>
        <v/>
      </c>
      <c r="AR215" s="72" t="str">
        <f>IF(Cyclical_overrides!AR215 = "",
IF(INDEX(F_Inputs_cyclical!$A$1:$BE$243, MATCH('Cyclical_after overrides'!$A215, F_Inputs_cyclical!$A$1:$A$243, 0), MATCH('Cyclical_after overrides'!AR$1, F_Inputs_cyclical!$A$1:$BE$1, 0))="", "", INDEX(F_Inputs_cyclical!$A$1:$BE$243, MATCH('Cyclical_after overrides'!$A215, F_Inputs_cyclical!$A$1:$A$243, 0), MATCH('Cyclical_after overrides'!AR$1, F_Inputs_cyclical!$A$1:$BE$1, 0))),
Cyclical_overrides!AR215)</f>
        <v/>
      </c>
      <c r="AS215" s="72">
        <f>IF(Cyclical_overrides!AS215 = "",
IF(INDEX(F_Inputs_cyclical!$A$1:$BE$243, MATCH('Cyclical_after overrides'!$A215, F_Inputs_cyclical!$A$1:$A$243, 0), MATCH('Cyclical_after overrides'!AS$1, F_Inputs_cyclical!$A$1:$BE$1, 0))="", "", INDEX(F_Inputs_cyclical!$A$1:$BE$243, MATCH('Cyclical_after overrides'!$A215, F_Inputs_cyclical!$A$1:$A$243, 0), MATCH('Cyclical_after overrides'!AS$1, F_Inputs_cyclical!$A$1:$BE$1, 0))),
Cyclical_overrides!AS215)</f>
        <v>-0.14199999999999999</v>
      </c>
      <c r="AT215" s="72">
        <f>IF(Cyclical_overrides!AT215 = "",
IF(INDEX(F_Inputs_cyclical!$A$1:$BE$243, MATCH('Cyclical_after overrides'!$A215, F_Inputs_cyclical!$A$1:$A$243, 0), MATCH('Cyclical_after overrides'!AT$1, F_Inputs_cyclical!$A$1:$BE$1, 0))="", "", INDEX(F_Inputs_cyclical!$A$1:$BE$243, MATCH('Cyclical_after overrides'!$A215, F_Inputs_cyclical!$A$1:$A$243, 0), MATCH('Cyclical_after overrides'!AT$1, F_Inputs_cyclical!$A$1:$BE$1, 0))),
Cyclical_overrides!AT215)</f>
        <v>0</v>
      </c>
      <c r="AU215" s="72">
        <f>IF(Cyclical_overrides!AU215 = "",
IF(INDEX(F_Inputs_cyclical!$A$1:$BE$243, MATCH('Cyclical_after overrides'!$A215, F_Inputs_cyclical!$A$1:$A$243, 0), MATCH('Cyclical_after overrides'!AU$1, F_Inputs_cyclical!$A$1:$BE$1, 0))="", "", INDEX(F_Inputs_cyclical!$A$1:$BE$243, MATCH('Cyclical_after overrides'!$A215, F_Inputs_cyclical!$A$1:$A$243, 0), MATCH('Cyclical_after overrides'!AU$1, F_Inputs_cyclical!$A$1:$BE$1, 0))),
Cyclical_overrides!AU215)</f>
        <v>2.117</v>
      </c>
      <c r="AV215" s="72" t="str">
        <f>IF(Cyclical_overrides!AV215 = "",
IF(INDEX(F_Inputs_cyclical!$A$1:$BE$243, MATCH('Cyclical_after overrides'!$A215, F_Inputs_cyclical!$A$1:$A$243, 0), MATCH('Cyclical_after overrides'!AV$1, F_Inputs_cyclical!$A$1:$BE$1, 0))="", "", INDEX(F_Inputs_cyclical!$A$1:$BE$243, MATCH('Cyclical_after overrides'!$A215, F_Inputs_cyclical!$A$1:$A$243, 0), MATCH('Cyclical_after overrides'!AV$1, F_Inputs_cyclical!$A$1:$BE$1, 0))),
Cyclical_overrides!AV215)</f>
        <v/>
      </c>
      <c r="AW215" s="72">
        <f>IF(Cyclical_overrides!AW215 = "",
IF(INDEX(F_Inputs_cyclical!$A$1:$BE$243, MATCH('Cyclical_after overrides'!$A215, F_Inputs_cyclical!$A$1:$A$243, 0), MATCH('Cyclical_after overrides'!AW$1, F_Inputs_cyclical!$A$1:$BE$1, 0))="", "", INDEX(F_Inputs_cyclical!$A$1:$BE$243, MATCH('Cyclical_after overrides'!$A215, F_Inputs_cyclical!$A$1:$A$243, 0), MATCH('Cyclical_after overrides'!AW$1, F_Inputs_cyclical!$A$1:$BE$1, 0))),
Cyclical_overrides!AW215)</f>
        <v>1.2283693843594008</v>
      </c>
      <c r="AX215" s="72">
        <f>IF(Cyclical_overrides!AX215 = "",
IF(INDEX(F_Inputs_cyclical!$A$1:$BE$243, MATCH('Cyclical_after overrides'!$A215, F_Inputs_cyclical!$A$1:$A$243, 0), MATCH('Cyclical_after overrides'!AX$1, F_Inputs_cyclical!$A$1:$BE$1, 0))="", "", INDEX(F_Inputs_cyclical!$A$1:$BE$243, MATCH('Cyclical_after overrides'!$A215, F_Inputs_cyclical!$A$1:$A$243, 0), MATCH('Cyclical_after overrides'!AX$1, F_Inputs_cyclical!$A$1:$BE$1, 0))),
Cyclical_overrides!AX215)</f>
        <v>20.707232033665282</v>
      </c>
      <c r="AY215" s="72">
        <f>IF(Cyclical_overrides!AY215 = "",
IF(INDEX(F_Inputs_cyclical!$A$1:$BE$243, MATCH('Cyclical_after overrides'!$A215, F_Inputs_cyclical!$A$1:$A$243, 0), MATCH('Cyclical_after overrides'!AY$1, F_Inputs_cyclical!$A$1:$BE$1, 0))="", "", INDEX(F_Inputs_cyclical!$A$1:$BE$243, MATCH('Cyclical_after overrides'!$A215, F_Inputs_cyclical!$A$1:$A$243, 0), MATCH('Cyclical_after overrides'!AY$1, F_Inputs_cyclical!$A$1:$BE$1, 0))),
Cyclical_overrides!AY215)</f>
        <v>144.387759255991</v>
      </c>
      <c r="AZ215" s="72">
        <f>IF(Cyclical_overrides!AZ215 = "",
IF(INDEX(F_Inputs_cyclical!$A$1:$BE$243, MATCH('Cyclical_after overrides'!$A215, F_Inputs_cyclical!$A$1:$A$243, 0), MATCH('Cyclical_after overrides'!AZ$1, F_Inputs_cyclical!$A$1:$BE$1, 0))="", "", INDEX(F_Inputs_cyclical!$A$1:$BE$243, MATCH('Cyclical_after overrides'!$A215, F_Inputs_cyclical!$A$1:$A$243, 0), MATCH('Cyclical_after overrides'!AZ$1, F_Inputs_cyclical!$A$1:$BE$1, 0))),
Cyclical_overrides!AZ215)</f>
        <v>1.6424716557250443</v>
      </c>
      <c r="BA215" s="72">
        <f>IF(Cyclical_overrides!BA215 = "",
IF(INDEX(F_Inputs_cyclical!$A$1:$BE$243, MATCH('Cyclical_after overrides'!$A215, F_Inputs_cyclical!$A$1:$A$243, 0), MATCH('Cyclical_after overrides'!BA$1, F_Inputs_cyclical!$A$1:$BE$1, 0))="", "", INDEX(F_Inputs_cyclical!$A$1:$BE$243, MATCH('Cyclical_after overrides'!$A215, F_Inputs_cyclical!$A$1:$A$243, 0), MATCH('Cyclical_after overrides'!BA$1, F_Inputs_cyclical!$A$1:$BE$1, 0))),
Cyclical_overrides!BA215)</f>
        <v>9.5233636669910382</v>
      </c>
      <c r="BB215" s="72">
        <f>IF(Cyclical_overrides!BB215 = "",
IF(INDEX(F_Inputs_cyclical!$A$1:$BE$243, MATCH('Cyclical_after overrides'!$A215, F_Inputs_cyclical!$A$1:$A$243, 0), MATCH('Cyclical_after overrides'!BB$1, F_Inputs_cyclical!$A$1:$BE$1, 0))="", "", INDEX(F_Inputs_cyclical!$A$1:$BE$243, MATCH('Cyclical_after overrides'!$A215, F_Inputs_cyclical!$A$1:$A$243, 0), MATCH('Cyclical_after overrides'!BB$1, F_Inputs_cyclical!$A$1:$BE$1, 0))),
Cyclical_overrides!BB215)</f>
        <v>9.5233636669910382</v>
      </c>
      <c r="BC215" s="72">
        <f>IF(Cyclical_overrides!BC215 = "",
IF(INDEX(F_Inputs_cyclical!$A$1:$BE$243, MATCH('Cyclical_after overrides'!$A215, F_Inputs_cyclical!$A$1:$A$243, 0), MATCH('Cyclical_after overrides'!BC$1, F_Inputs_cyclical!$A$1:$BE$1, 0))="", "", INDEX(F_Inputs_cyclical!$A$1:$BE$243, MATCH('Cyclical_after overrides'!$A215, F_Inputs_cyclical!$A$1:$A$243, 0), MATCH('Cyclical_after overrides'!BC$1, F_Inputs_cyclical!$A$1:$BE$1, 0))),
Cyclical_overrides!BC215)</f>
        <v>12.38310879969891</v>
      </c>
      <c r="BD215" s="72">
        <f>IF(Cyclical_overrides!BD215 = "",
IF(INDEX(F_Inputs_cyclical!$A$1:$BE$243, MATCH('Cyclical_after overrides'!$A215, F_Inputs_cyclical!$A$1:$A$243, 0), MATCH('Cyclical_after overrides'!BD$1, F_Inputs_cyclical!$A$1:$BE$1, 0))="", "", INDEX(F_Inputs_cyclical!$A$1:$BE$243, MATCH('Cyclical_after overrides'!$A215, F_Inputs_cyclical!$A$1:$A$243, 0), MATCH('Cyclical_after overrides'!BD$1, F_Inputs_cyclical!$A$1:$BE$1, 0))),
Cyclical_overrides!BD215)</f>
        <v>158.47900000000001</v>
      </c>
      <c r="BE215" s="194"/>
    </row>
    <row r="216" spans="1:57" x14ac:dyDescent="0.4">
      <c r="A216" s="63" t="str">
        <f t="shared" si="3"/>
        <v>SEW17</v>
      </c>
      <c r="B216" s="63" t="s">
        <v>481</v>
      </c>
      <c r="C216" s="63" t="s">
        <v>249</v>
      </c>
      <c r="D216" s="72">
        <f>IF(Cyclical_overrides!D216 = "",
IF(INDEX(F_Inputs_cyclical!$A$1:$BE$243, MATCH('Cyclical_after overrides'!$A216, F_Inputs_cyclical!$A$1:$A$243, 0), MATCH('Cyclical_after overrides'!D$1, F_Inputs_cyclical!$A$1:$BE$1, 0))="", "", INDEX(F_Inputs_cyclical!$A$1:$BE$243, MATCH('Cyclical_after overrides'!$A216, F_Inputs_cyclical!$A$1:$A$243, 0), MATCH('Cyclical_after overrides'!D$1, F_Inputs_cyclical!$A$1:$BE$1, 0))),
Cyclical_overrides!D216)</f>
        <v>5.7489999999999997</v>
      </c>
      <c r="E216" s="72">
        <f>IF(Cyclical_overrides!E216 = "",
IF(INDEX(F_Inputs_cyclical!$A$1:$BE$243, MATCH('Cyclical_after overrides'!$A216, F_Inputs_cyclical!$A$1:$A$243, 0), MATCH('Cyclical_after overrides'!E$1, F_Inputs_cyclical!$A$1:$BE$1, 0))="", "", INDEX(F_Inputs_cyclical!$A$1:$BE$243, MATCH('Cyclical_after overrides'!$A216, F_Inputs_cyclical!$A$1:$A$243, 0), MATCH('Cyclical_after overrides'!E$1, F_Inputs_cyclical!$A$1:$BE$1, 0))),
Cyclical_overrides!E216)</f>
        <v>0.70300000000000007</v>
      </c>
      <c r="F216" s="72">
        <f>IF(Cyclical_overrides!F216 = "",
IF(INDEX(F_Inputs_cyclical!$A$1:$BE$243, MATCH('Cyclical_after overrides'!$A216, F_Inputs_cyclical!$A$1:$A$243, 0), MATCH('Cyclical_after overrides'!F$1, F_Inputs_cyclical!$A$1:$BE$1, 0))="", "", INDEX(F_Inputs_cyclical!$A$1:$BE$243, MATCH('Cyclical_after overrides'!$A216, F_Inputs_cyclical!$A$1:$A$243, 0), MATCH('Cyclical_after overrides'!F$1, F_Inputs_cyclical!$A$1:$BE$1, 0))),
Cyclical_overrides!F216)</f>
        <v>0.98299999999999998</v>
      </c>
      <c r="G216" s="72">
        <f>IF(Cyclical_overrides!G216 = "",
IF(INDEX(F_Inputs_cyclical!$A$1:$BE$243, MATCH('Cyclical_after overrides'!$A216, F_Inputs_cyclical!$A$1:$A$243, 0), MATCH('Cyclical_after overrides'!G$1, F_Inputs_cyclical!$A$1:$BE$1, 0))="", "", INDEX(F_Inputs_cyclical!$A$1:$BE$243, MATCH('Cyclical_after overrides'!$A216, F_Inputs_cyclical!$A$1:$A$243, 0), MATCH('Cyclical_after overrides'!G$1, F_Inputs_cyclical!$A$1:$BE$1, 0))),
Cyclical_overrides!G216)</f>
        <v>1.0840000000000001</v>
      </c>
      <c r="H216" s="72" t="str">
        <f>IF(Cyclical_overrides!H216 = "",
IF(INDEX(F_Inputs_cyclical!$A$1:$BE$243, MATCH('Cyclical_after overrides'!$A216, F_Inputs_cyclical!$A$1:$A$243, 0), MATCH('Cyclical_after overrides'!H$1, F_Inputs_cyclical!$A$1:$BE$1, 0))="", "", INDEX(F_Inputs_cyclical!$A$1:$BE$243, MATCH('Cyclical_after overrides'!$A216, F_Inputs_cyclical!$A$1:$A$243, 0), MATCH('Cyclical_after overrides'!H$1, F_Inputs_cyclical!$A$1:$BE$1, 0))),
Cyclical_overrides!H216)</f>
        <v/>
      </c>
      <c r="I216" s="72">
        <f>IF(Cyclical_overrides!I216 = "",
IF(INDEX(F_Inputs_cyclical!$A$1:$BE$243, MATCH('Cyclical_after overrides'!$A216, F_Inputs_cyclical!$A$1:$A$243, 0), MATCH('Cyclical_after overrides'!I$1, F_Inputs_cyclical!$A$1:$BE$1, 0))="", "", INDEX(F_Inputs_cyclical!$A$1:$BE$243, MATCH('Cyclical_after overrides'!$A216, F_Inputs_cyclical!$A$1:$A$243, 0), MATCH('Cyclical_after overrides'!I$1, F_Inputs_cyclical!$A$1:$BE$1, 0))),
Cyclical_overrides!I216)</f>
        <v>0</v>
      </c>
      <c r="J216" s="72">
        <f>IF(Cyclical_overrides!J216 = "",
IF(INDEX(F_Inputs_cyclical!$A$1:$BE$243, MATCH('Cyclical_after overrides'!$A216, F_Inputs_cyclical!$A$1:$A$243, 0), MATCH('Cyclical_after overrides'!J$1, F_Inputs_cyclical!$A$1:$BE$1, 0))="", "", INDEX(F_Inputs_cyclical!$A$1:$BE$243, MATCH('Cyclical_after overrides'!$A216, F_Inputs_cyclical!$A$1:$A$243, 0), MATCH('Cyclical_after overrides'!J$1, F_Inputs_cyclical!$A$1:$BE$1, 0))),
Cyclical_overrides!J216)</f>
        <v>15.726000000000003</v>
      </c>
      <c r="K216" s="72">
        <f>IF(Cyclical_overrides!K216 = "",
IF(INDEX(F_Inputs_cyclical!$A$1:$BE$243, MATCH('Cyclical_after overrides'!$A216, F_Inputs_cyclical!$A$1:$A$243, 0), MATCH('Cyclical_after overrides'!K$1, F_Inputs_cyclical!$A$1:$BE$1, 0))="", "", INDEX(F_Inputs_cyclical!$A$1:$BE$243, MATCH('Cyclical_after overrides'!$A216, F_Inputs_cyclical!$A$1:$A$243, 0), MATCH('Cyclical_after overrides'!K$1, F_Inputs_cyclical!$A$1:$BE$1, 0))),
Cyclical_overrides!K216)</f>
        <v>2.4889999999999999</v>
      </c>
      <c r="L216" s="72" t="str">
        <f>IF(Cyclical_overrides!L216 = "",
IF(INDEX(F_Inputs_cyclical!$A$1:$BE$243, MATCH('Cyclical_after overrides'!$A216, F_Inputs_cyclical!$A$1:$A$243, 0), MATCH('Cyclical_after overrides'!L$1, F_Inputs_cyclical!$A$1:$BE$1, 0))="", "", INDEX(F_Inputs_cyclical!$A$1:$BE$243, MATCH('Cyclical_after overrides'!$A216, F_Inputs_cyclical!$A$1:$A$243, 0), MATCH('Cyclical_after overrides'!L$1, F_Inputs_cyclical!$A$1:$BE$1, 0))),
Cyclical_overrides!L216)</f>
        <v/>
      </c>
      <c r="M216" s="72" t="str">
        <f>IF(Cyclical_overrides!M216 = "",
IF(INDEX(F_Inputs_cyclical!$A$1:$BE$243, MATCH('Cyclical_after overrides'!$A216, F_Inputs_cyclical!$A$1:$A$243, 0), MATCH('Cyclical_after overrides'!M$1, F_Inputs_cyclical!$A$1:$BE$1, 0))="", "", INDEX(F_Inputs_cyclical!$A$1:$BE$243, MATCH('Cyclical_after overrides'!$A216, F_Inputs_cyclical!$A$1:$A$243, 0), MATCH('Cyclical_after overrides'!M$1, F_Inputs_cyclical!$A$1:$BE$1, 0))),
Cyclical_overrides!M216)</f>
        <v/>
      </c>
      <c r="N216" s="72" t="str">
        <f>IF(Cyclical_overrides!N216 = "",
IF(INDEX(F_Inputs_cyclical!$A$1:$BE$243, MATCH('Cyclical_after overrides'!$A216, F_Inputs_cyclical!$A$1:$A$243, 0), MATCH('Cyclical_after overrides'!N$1, F_Inputs_cyclical!$A$1:$BE$1, 0))="", "", INDEX(F_Inputs_cyclical!$A$1:$BE$243, MATCH('Cyclical_after overrides'!$A216, F_Inputs_cyclical!$A$1:$A$243, 0), MATCH('Cyclical_after overrides'!N$1, F_Inputs_cyclical!$A$1:$BE$1, 0))),
Cyclical_overrides!N216)</f>
        <v/>
      </c>
      <c r="O216" s="72" t="str">
        <f>IF(Cyclical_overrides!O216 = "",
IF(INDEX(F_Inputs_cyclical!$A$1:$BE$243, MATCH('Cyclical_after overrides'!$A216, F_Inputs_cyclical!$A$1:$A$243, 0), MATCH('Cyclical_after overrides'!O$1, F_Inputs_cyclical!$A$1:$BE$1, 0))="", "", INDEX(F_Inputs_cyclical!$A$1:$BE$243, MATCH('Cyclical_after overrides'!$A216, F_Inputs_cyclical!$A$1:$A$243, 0), MATCH('Cyclical_after overrides'!O$1, F_Inputs_cyclical!$A$1:$BE$1, 0))),
Cyclical_overrides!O216)</f>
        <v/>
      </c>
      <c r="P216" s="72" t="str">
        <f>IF(Cyclical_overrides!P216 = "",
IF(INDEX(F_Inputs_cyclical!$A$1:$BE$243, MATCH('Cyclical_after overrides'!$A216, F_Inputs_cyclical!$A$1:$A$243, 0), MATCH('Cyclical_after overrides'!P$1, F_Inputs_cyclical!$A$1:$BE$1, 0))="", "", INDEX(F_Inputs_cyclical!$A$1:$BE$243, MATCH('Cyclical_after overrides'!$A216, F_Inputs_cyclical!$A$1:$A$243, 0), MATCH('Cyclical_after overrides'!P$1, F_Inputs_cyclical!$A$1:$BE$1, 0))),
Cyclical_overrides!P216)</f>
        <v/>
      </c>
      <c r="Q216" s="72" t="str">
        <f>IF(Cyclical_overrides!Q216 = "",
IF(INDEX(F_Inputs_cyclical!$A$1:$BE$243, MATCH('Cyclical_after overrides'!$A216, F_Inputs_cyclical!$A$1:$A$243, 0), MATCH('Cyclical_after overrides'!Q$1, F_Inputs_cyclical!$A$1:$BE$1, 0))="", "", INDEX(F_Inputs_cyclical!$A$1:$BE$243, MATCH('Cyclical_after overrides'!$A216, F_Inputs_cyclical!$A$1:$A$243, 0), MATCH('Cyclical_after overrides'!Q$1, F_Inputs_cyclical!$A$1:$BE$1, 0))),
Cyclical_overrides!Q216)</f>
        <v/>
      </c>
      <c r="R216" s="72" t="str">
        <f>IF(Cyclical_overrides!R216 = "",
IF(INDEX(F_Inputs_cyclical!$A$1:$BE$243, MATCH('Cyclical_after overrides'!$A216, F_Inputs_cyclical!$A$1:$A$243, 0), MATCH('Cyclical_after overrides'!R$1, F_Inputs_cyclical!$A$1:$BE$1, 0))="", "", INDEX(F_Inputs_cyclical!$A$1:$BE$243, MATCH('Cyclical_after overrides'!$A216, F_Inputs_cyclical!$A$1:$A$243, 0), MATCH('Cyclical_after overrides'!R$1, F_Inputs_cyclical!$A$1:$BE$1, 0))),
Cyclical_overrides!R216)</f>
        <v/>
      </c>
      <c r="S216" s="72">
        <f>IF(Cyclical_overrides!S216 = "",
IF(INDEX(F_Inputs_cyclical!$A$1:$BE$243, MATCH('Cyclical_after overrides'!$A216, F_Inputs_cyclical!$A$1:$A$243, 0), MATCH('Cyclical_after overrides'!S$1, F_Inputs_cyclical!$A$1:$BE$1, 0))="", "", INDEX(F_Inputs_cyclical!$A$1:$BE$243, MATCH('Cyclical_after overrides'!$A216, F_Inputs_cyclical!$A$1:$A$243, 0), MATCH('Cyclical_after overrides'!S$1, F_Inputs_cyclical!$A$1:$BE$1, 0))),
Cyclical_overrides!S216)</f>
        <v>64.933076923076896</v>
      </c>
      <c r="T216" s="72">
        <f>IF(Cyclical_overrides!T216 = "",
IF(INDEX(F_Inputs_cyclical!$A$1:$BE$243, MATCH('Cyclical_after overrides'!$A216, F_Inputs_cyclical!$A$1:$A$243, 0), MATCH('Cyclical_after overrides'!T$1, F_Inputs_cyclical!$A$1:$BE$1, 0))="", "", INDEX(F_Inputs_cyclical!$A$1:$BE$243, MATCH('Cyclical_after overrides'!$A216, F_Inputs_cyclical!$A$1:$A$243, 0), MATCH('Cyclical_after overrides'!T$1, F_Inputs_cyclical!$A$1:$BE$1, 0))),
Cyclical_overrides!T216)</f>
        <v>13.7486923076923</v>
      </c>
      <c r="U216" s="72">
        <f>IF(Cyclical_overrides!U216 = "",
IF(INDEX(F_Inputs_cyclical!$A$1:$BE$243, MATCH('Cyclical_after overrides'!$A216, F_Inputs_cyclical!$A$1:$A$243, 0), MATCH('Cyclical_after overrides'!U$1, F_Inputs_cyclical!$A$1:$BE$1, 0))="", "", INDEX(F_Inputs_cyclical!$A$1:$BE$243, MATCH('Cyclical_after overrides'!$A216, F_Inputs_cyclical!$A$1:$A$243, 0), MATCH('Cyclical_after overrides'!U$1, F_Inputs_cyclical!$A$1:$BE$1, 0))),
Cyclical_overrides!U216)</f>
        <v>15.620000000000001</v>
      </c>
      <c r="V216" s="72">
        <f>IF(Cyclical_overrides!V216 = "",
IF(INDEX(F_Inputs_cyclical!$A$1:$BE$243, MATCH('Cyclical_after overrides'!$A216, F_Inputs_cyclical!$A$1:$A$243, 0), MATCH('Cyclical_after overrides'!V$1, F_Inputs_cyclical!$A$1:$BE$1, 0))="", "", INDEX(F_Inputs_cyclical!$A$1:$BE$243, MATCH('Cyclical_after overrides'!$A216, F_Inputs_cyclical!$A$1:$A$243, 0), MATCH('Cyclical_after overrides'!V$1, F_Inputs_cyclical!$A$1:$BE$1, 0))),
Cyclical_overrides!V216)</f>
        <v>185.26499999999999</v>
      </c>
      <c r="W216" s="72">
        <f>IF(Cyclical_overrides!W216 = "",
IF(INDEX(F_Inputs_cyclical!$A$1:$BE$243, MATCH('Cyclical_after overrides'!$A216, F_Inputs_cyclical!$A$1:$A$243, 0), MATCH('Cyclical_after overrides'!W$1, F_Inputs_cyclical!$A$1:$BE$1, 0))="", "", INDEX(F_Inputs_cyclical!$A$1:$BE$243, MATCH('Cyclical_after overrides'!$A216, F_Inputs_cyclical!$A$1:$A$243, 0), MATCH('Cyclical_after overrides'!W$1, F_Inputs_cyclical!$A$1:$BE$1, 0))),
Cyclical_overrides!W216)</f>
        <v>660.62300000000005</v>
      </c>
      <c r="X216" s="72">
        <f>IF(Cyclical_overrides!X216 = "",
IF(INDEX(F_Inputs_cyclical!$A$1:$BE$243, MATCH('Cyclical_after overrides'!$A216, F_Inputs_cyclical!$A$1:$A$243, 0), MATCH('Cyclical_after overrides'!X$1, F_Inputs_cyclical!$A$1:$BE$1, 0))="", "", INDEX(F_Inputs_cyclical!$A$1:$BE$243, MATCH('Cyclical_after overrides'!$A216, F_Inputs_cyclical!$A$1:$A$243, 0), MATCH('Cyclical_after overrides'!X$1, F_Inputs_cyclical!$A$1:$BE$1, 0))),
Cyclical_overrides!X216)</f>
        <v>0</v>
      </c>
      <c r="Y216" s="72">
        <f>IF(Cyclical_overrides!Y216 = "",
IF(INDEX(F_Inputs_cyclical!$A$1:$BE$243, MATCH('Cyclical_after overrides'!$A216, F_Inputs_cyclical!$A$1:$A$243, 0), MATCH('Cyclical_after overrides'!Y$1, F_Inputs_cyclical!$A$1:$BE$1, 0))="", "", INDEX(F_Inputs_cyclical!$A$1:$BE$243, MATCH('Cyclical_after overrides'!$A216, F_Inputs_cyclical!$A$1:$A$243, 0), MATCH('Cyclical_after overrides'!Y$1, F_Inputs_cyclical!$A$1:$BE$1, 0))),
Cyclical_overrides!Y216)</f>
        <v>0</v>
      </c>
      <c r="Z216" s="72">
        <f>IF(Cyclical_overrides!Z216 = "",
IF(INDEX(F_Inputs_cyclical!$A$1:$BE$243, MATCH('Cyclical_after overrides'!$A216, F_Inputs_cyclical!$A$1:$A$243, 0), MATCH('Cyclical_after overrides'!Z$1, F_Inputs_cyclical!$A$1:$BE$1, 0))="", "", INDEX(F_Inputs_cyclical!$A$1:$BE$243, MATCH('Cyclical_after overrides'!$A216, F_Inputs_cyclical!$A$1:$A$243, 0), MATCH('Cyclical_after overrides'!Z$1, F_Inputs_cyclical!$A$1:$BE$1, 0))),
Cyclical_overrides!Z216)</f>
        <v>0</v>
      </c>
      <c r="AA216" s="72">
        <f>IF(Cyclical_overrides!AA216 = "",
IF(INDEX(F_Inputs_cyclical!$A$1:$BE$243, MATCH('Cyclical_after overrides'!$A216, F_Inputs_cyclical!$A$1:$A$243, 0), MATCH('Cyclical_after overrides'!AA$1, F_Inputs_cyclical!$A$1:$BE$1, 0))="", "", INDEX(F_Inputs_cyclical!$A$1:$BE$243, MATCH('Cyclical_after overrides'!$A216, F_Inputs_cyclical!$A$1:$A$243, 0), MATCH('Cyclical_after overrides'!AA$1, F_Inputs_cyclical!$A$1:$BE$1, 0))),
Cyclical_overrides!AA216)</f>
        <v>0</v>
      </c>
      <c r="AB216" s="72" t="str">
        <f>IF(Cyclical_overrides!AB216 = "",
IF(INDEX(F_Inputs_cyclical!$A$1:$BE$243, MATCH('Cyclical_after overrides'!$A216, F_Inputs_cyclical!$A$1:$A$243, 0), MATCH('Cyclical_after overrides'!AB$1, F_Inputs_cyclical!$A$1:$BE$1, 0))="", "", INDEX(F_Inputs_cyclical!$A$1:$BE$243, MATCH('Cyclical_after overrides'!$A216, F_Inputs_cyclical!$A$1:$A$243, 0), MATCH('Cyclical_after overrides'!AB$1, F_Inputs_cyclical!$A$1:$BE$1, 0))),
Cyclical_overrides!AB216)</f>
        <v/>
      </c>
      <c r="AC216" s="72" t="str">
        <f>IF(Cyclical_overrides!AC216 = "",
IF(INDEX(F_Inputs_cyclical!$A$1:$BE$243, MATCH('Cyclical_after overrides'!$A216, F_Inputs_cyclical!$A$1:$A$243, 0), MATCH('Cyclical_after overrides'!AC$1, F_Inputs_cyclical!$A$1:$BE$1, 0))="", "", INDEX(F_Inputs_cyclical!$A$1:$BE$243, MATCH('Cyclical_after overrides'!$A216, F_Inputs_cyclical!$A$1:$A$243, 0), MATCH('Cyclical_after overrides'!AC$1, F_Inputs_cyclical!$A$1:$BE$1, 0))),
Cyclical_overrides!AC216)</f>
        <v/>
      </c>
      <c r="AD216" s="72" t="str">
        <f>IF(Cyclical_overrides!AD216 = "",
IF(INDEX(F_Inputs_cyclical!$A$1:$BE$243, MATCH('Cyclical_after overrides'!$A216, F_Inputs_cyclical!$A$1:$A$243, 0), MATCH('Cyclical_after overrides'!AD$1, F_Inputs_cyclical!$A$1:$BE$1, 0))="", "", INDEX(F_Inputs_cyclical!$A$1:$BE$243, MATCH('Cyclical_after overrides'!$A216, F_Inputs_cyclical!$A$1:$A$243, 0), MATCH('Cyclical_after overrides'!AD$1, F_Inputs_cyclical!$A$1:$BE$1, 0))),
Cyclical_overrides!AD216)</f>
        <v/>
      </c>
      <c r="AE216" s="72" t="str">
        <f>IF(Cyclical_overrides!AE216 = "",
IF(INDEX(F_Inputs_cyclical!$A$1:$BE$243, MATCH('Cyclical_after overrides'!$A216, F_Inputs_cyclical!$A$1:$A$243, 0), MATCH('Cyclical_after overrides'!AE$1, F_Inputs_cyclical!$A$1:$BE$1, 0))="", "", INDEX(F_Inputs_cyclical!$A$1:$BE$243, MATCH('Cyclical_after overrides'!$A216, F_Inputs_cyclical!$A$1:$A$243, 0), MATCH('Cyclical_after overrides'!AE$1, F_Inputs_cyclical!$A$1:$BE$1, 0))),
Cyclical_overrides!AE216)</f>
        <v/>
      </c>
      <c r="AF216" s="72" t="str">
        <f>IF(Cyclical_overrides!AF216 = "",
IF(INDEX(F_Inputs_cyclical!$A$1:$BE$243, MATCH('Cyclical_after overrides'!$A216, F_Inputs_cyclical!$A$1:$A$243, 0), MATCH('Cyclical_after overrides'!AF$1, F_Inputs_cyclical!$A$1:$BE$1, 0))="", "", INDEX(F_Inputs_cyclical!$A$1:$BE$243, MATCH('Cyclical_after overrides'!$A216, F_Inputs_cyclical!$A$1:$A$243, 0), MATCH('Cyclical_after overrides'!AF$1, F_Inputs_cyclical!$A$1:$BE$1, 0))),
Cyclical_overrides!AF216)</f>
        <v/>
      </c>
      <c r="AG216" s="72" t="str">
        <f>IF(Cyclical_overrides!AG216 = "",
IF(INDEX(F_Inputs_cyclical!$A$1:$BE$243, MATCH('Cyclical_after overrides'!$A216, F_Inputs_cyclical!$A$1:$A$243, 0), MATCH('Cyclical_after overrides'!AG$1, F_Inputs_cyclical!$A$1:$BE$1, 0))="", "", INDEX(F_Inputs_cyclical!$A$1:$BE$243, MATCH('Cyclical_after overrides'!$A216, F_Inputs_cyclical!$A$1:$A$243, 0), MATCH('Cyclical_after overrides'!AG$1, F_Inputs_cyclical!$A$1:$BE$1, 0))),
Cyclical_overrides!AG216)</f>
        <v/>
      </c>
      <c r="AH216" s="72" t="str">
        <f>IF(Cyclical_overrides!AH216 = "",
IF(INDEX(F_Inputs_cyclical!$A$1:$BE$243, MATCH('Cyclical_after overrides'!$A216, F_Inputs_cyclical!$A$1:$A$243, 0), MATCH('Cyclical_after overrides'!AH$1, F_Inputs_cyclical!$A$1:$BE$1, 0))="", "", INDEX(F_Inputs_cyclical!$A$1:$BE$243, MATCH('Cyclical_after overrides'!$A216, F_Inputs_cyclical!$A$1:$A$243, 0), MATCH('Cyclical_after overrides'!AH$1, F_Inputs_cyclical!$A$1:$BE$1, 0))),
Cyclical_overrides!AH216)</f>
        <v/>
      </c>
      <c r="AI216" s="72" t="str">
        <f>IF(Cyclical_overrides!AI216 = "",
IF(INDEX(F_Inputs_cyclical!$A$1:$BE$243, MATCH('Cyclical_after overrides'!$A216, F_Inputs_cyclical!$A$1:$A$243, 0), MATCH('Cyclical_after overrides'!AI$1, F_Inputs_cyclical!$A$1:$BE$1, 0))="", "", INDEX(F_Inputs_cyclical!$A$1:$BE$243, MATCH('Cyclical_after overrides'!$A216, F_Inputs_cyclical!$A$1:$A$243, 0), MATCH('Cyclical_after overrides'!AI$1, F_Inputs_cyclical!$A$1:$BE$1, 0))),
Cyclical_overrides!AI216)</f>
        <v/>
      </c>
      <c r="AJ216" s="72" t="str">
        <f>IF(Cyclical_overrides!AJ216 = "",
IF(INDEX(F_Inputs_cyclical!$A$1:$BE$243, MATCH('Cyclical_after overrides'!$A216, F_Inputs_cyclical!$A$1:$A$243, 0), MATCH('Cyclical_after overrides'!AJ$1, F_Inputs_cyclical!$A$1:$BE$1, 0))="", "", INDEX(F_Inputs_cyclical!$A$1:$BE$243, MATCH('Cyclical_after overrides'!$A216, F_Inputs_cyclical!$A$1:$A$243, 0), MATCH('Cyclical_after overrides'!AJ$1, F_Inputs_cyclical!$A$1:$BE$1, 0))),
Cyclical_overrides!AJ216)</f>
        <v/>
      </c>
      <c r="AK216" s="72" t="str">
        <f>IF(Cyclical_overrides!AK216 = "",
IF(INDEX(F_Inputs_cyclical!$A$1:$BE$243, MATCH('Cyclical_after overrides'!$A216, F_Inputs_cyclical!$A$1:$A$243, 0), MATCH('Cyclical_after overrides'!AK$1, F_Inputs_cyclical!$A$1:$BE$1, 0))="", "", INDEX(F_Inputs_cyclical!$A$1:$BE$243, MATCH('Cyclical_after overrides'!$A216, F_Inputs_cyclical!$A$1:$A$243, 0), MATCH('Cyclical_after overrides'!AK$1, F_Inputs_cyclical!$A$1:$BE$1, 0))),
Cyclical_overrides!AK216)</f>
        <v/>
      </c>
      <c r="AL216" s="72" t="str">
        <f>IF(Cyclical_overrides!AL216 = "",
IF(INDEX(F_Inputs_cyclical!$A$1:$BE$243, MATCH('Cyclical_after overrides'!$A216, F_Inputs_cyclical!$A$1:$A$243, 0), MATCH('Cyclical_after overrides'!AL$1, F_Inputs_cyclical!$A$1:$BE$1, 0))="", "", INDEX(F_Inputs_cyclical!$A$1:$BE$243, MATCH('Cyclical_after overrides'!$A216, F_Inputs_cyclical!$A$1:$A$243, 0), MATCH('Cyclical_after overrides'!AL$1, F_Inputs_cyclical!$A$1:$BE$1, 0))),
Cyclical_overrides!AL216)</f>
        <v/>
      </c>
      <c r="AM216" s="72">
        <f>IF(Cyclical_overrides!AM216 = "",
IF(INDEX(F_Inputs_cyclical!$A$1:$BE$243, MATCH('Cyclical_after overrides'!$A216, F_Inputs_cyclical!$A$1:$A$243, 0), MATCH('Cyclical_after overrides'!AM$1, F_Inputs_cyclical!$A$1:$BE$1, 0))="", "", INDEX(F_Inputs_cyclical!$A$1:$BE$243, MATCH('Cyclical_after overrides'!$A216, F_Inputs_cyclical!$A$1:$A$243, 0), MATCH('Cyclical_after overrides'!AM$1, F_Inputs_cyclical!$A$1:$BE$1, 0))),
Cyclical_overrides!AM216)</f>
        <v>7.1010000000000009</v>
      </c>
      <c r="AN216" s="72">
        <f>IF(Cyclical_overrides!AN216 = "",
IF(INDEX(F_Inputs_cyclical!$A$1:$BE$243, MATCH('Cyclical_after overrides'!$A216, F_Inputs_cyclical!$A$1:$A$243, 0), MATCH('Cyclical_after overrides'!AN$1, F_Inputs_cyclical!$A$1:$BE$1, 0))="", "", INDEX(F_Inputs_cyclical!$A$1:$BE$243, MATCH('Cyclical_after overrides'!$A216, F_Inputs_cyclical!$A$1:$A$243, 0), MATCH('Cyclical_after overrides'!AN$1, F_Inputs_cyclical!$A$1:$BE$1, 0))),
Cyclical_overrides!AN216)</f>
        <v>15.620000000000001</v>
      </c>
      <c r="AO216" s="72" t="str">
        <f>IF(Cyclical_overrides!AO216 = "",
IF(INDEX(F_Inputs_cyclical!$A$1:$BE$243, MATCH('Cyclical_after overrides'!$A216, F_Inputs_cyclical!$A$1:$A$243, 0), MATCH('Cyclical_after overrides'!AO$1, F_Inputs_cyclical!$A$1:$BE$1, 0))="", "", INDEX(F_Inputs_cyclical!$A$1:$BE$243, MATCH('Cyclical_after overrides'!$A216, F_Inputs_cyclical!$A$1:$A$243, 0), MATCH('Cyclical_after overrides'!AO$1, F_Inputs_cyclical!$A$1:$BE$1, 0))),
Cyclical_overrides!AO216)</f>
        <v/>
      </c>
      <c r="AP216" s="72" t="str">
        <f>IF(Cyclical_overrides!AP216 = "",
IF(INDEX(F_Inputs_cyclical!$A$1:$BE$243, MATCH('Cyclical_after overrides'!$A216, F_Inputs_cyclical!$A$1:$A$243, 0), MATCH('Cyclical_after overrides'!AP$1, F_Inputs_cyclical!$A$1:$BE$1, 0))="", "", INDEX(F_Inputs_cyclical!$A$1:$BE$243, MATCH('Cyclical_after overrides'!$A216, F_Inputs_cyclical!$A$1:$A$243, 0), MATCH('Cyclical_after overrides'!AP$1, F_Inputs_cyclical!$A$1:$BE$1, 0))),
Cyclical_overrides!AP216)</f>
        <v/>
      </c>
      <c r="AQ216" s="72">
        <f>IF(Cyclical_overrides!AQ216 = "",
IF(INDEX(F_Inputs_cyclical!$A$1:$BE$243, MATCH('Cyclical_after overrides'!$A216, F_Inputs_cyclical!$A$1:$A$243, 0), MATCH('Cyclical_after overrides'!AQ$1, F_Inputs_cyclical!$A$1:$BE$1, 0))="", "", INDEX(F_Inputs_cyclical!$A$1:$BE$243, MATCH('Cyclical_after overrides'!$A216, F_Inputs_cyclical!$A$1:$A$243, 0), MATCH('Cyclical_after overrides'!AQ$1, F_Inputs_cyclical!$A$1:$BE$1, 0))),
Cyclical_overrides!AQ216)</f>
        <v>0.106</v>
      </c>
      <c r="AR216" s="72">
        <f>IF(Cyclical_overrides!AR216 = "",
IF(INDEX(F_Inputs_cyclical!$A$1:$BE$243, MATCH('Cyclical_after overrides'!$A216, F_Inputs_cyclical!$A$1:$A$243, 0), MATCH('Cyclical_after overrides'!AR$1, F_Inputs_cyclical!$A$1:$BE$1, 0))="", "", INDEX(F_Inputs_cyclical!$A$1:$BE$243, MATCH('Cyclical_after overrides'!$A216, F_Inputs_cyclical!$A$1:$A$243, 0), MATCH('Cyclical_after overrides'!AR$1, F_Inputs_cyclical!$A$1:$BE$1, 0))),
Cyclical_overrides!AR216)</f>
        <v>0</v>
      </c>
      <c r="AS216" s="72">
        <f>IF(Cyclical_overrides!AS216 = "",
IF(INDEX(F_Inputs_cyclical!$A$1:$BE$243, MATCH('Cyclical_after overrides'!$A216, F_Inputs_cyclical!$A$1:$A$243, 0), MATCH('Cyclical_after overrides'!AS$1, F_Inputs_cyclical!$A$1:$BE$1, 0))="", "", INDEX(F_Inputs_cyclical!$A$1:$BE$243, MATCH('Cyclical_after overrides'!$A216, F_Inputs_cyclical!$A$1:$A$243, 0), MATCH('Cyclical_after overrides'!AS$1, F_Inputs_cyclical!$A$1:$BE$1, 0))),
Cyclical_overrides!AS216)</f>
        <v>0</v>
      </c>
      <c r="AT216" s="72">
        <f>IF(Cyclical_overrides!AT216 = "",
IF(INDEX(F_Inputs_cyclical!$A$1:$BE$243, MATCH('Cyclical_after overrides'!$A216, F_Inputs_cyclical!$A$1:$A$243, 0), MATCH('Cyclical_after overrides'!AT$1, F_Inputs_cyclical!$A$1:$BE$1, 0))="", "", INDEX(F_Inputs_cyclical!$A$1:$BE$243, MATCH('Cyclical_after overrides'!$A216, F_Inputs_cyclical!$A$1:$A$243, 0), MATCH('Cyclical_after overrides'!AT$1, F_Inputs_cyclical!$A$1:$BE$1, 0))),
Cyclical_overrides!AT216)</f>
        <v>0</v>
      </c>
      <c r="AU216" s="72">
        <f>IF(Cyclical_overrides!AU216 = "",
IF(INDEX(F_Inputs_cyclical!$A$1:$BE$243, MATCH('Cyclical_after overrides'!$A216, F_Inputs_cyclical!$A$1:$A$243, 0), MATCH('Cyclical_after overrides'!AU$1, F_Inputs_cyclical!$A$1:$BE$1, 0))="", "", INDEX(F_Inputs_cyclical!$A$1:$BE$243, MATCH('Cyclical_after overrides'!$A216, F_Inputs_cyclical!$A$1:$A$243, 0), MATCH('Cyclical_after overrides'!AU$1, F_Inputs_cyclical!$A$1:$BE$1, 0))),
Cyclical_overrides!AU216)</f>
        <v>1.2789999999999999</v>
      </c>
      <c r="AV216" s="72" t="str">
        <f>IF(Cyclical_overrides!AV216 = "",
IF(INDEX(F_Inputs_cyclical!$A$1:$BE$243, MATCH('Cyclical_after overrides'!$A216, F_Inputs_cyclical!$A$1:$A$243, 0), MATCH('Cyclical_after overrides'!AV$1, F_Inputs_cyclical!$A$1:$BE$1, 0))="", "", INDEX(F_Inputs_cyclical!$A$1:$BE$243, MATCH('Cyclical_after overrides'!$A216, F_Inputs_cyclical!$A$1:$A$243, 0), MATCH('Cyclical_after overrides'!AV$1, F_Inputs_cyclical!$A$1:$BE$1, 0))),
Cyclical_overrides!AV216)</f>
        <v/>
      </c>
      <c r="AW216" s="72">
        <f>IF(Cyclical_overrides!AW216 = "",
IF(INDEX(F_Inputs_cyclical!$A$1:$BE$243, MATCH('Cyclical_after overrides'!$A216, F_Inputs_cyclical!$A$1:$A$243, 0), MATCH('Cyclical_after overrides'!AW$1, F_Inputs_cyclical!$A$1:$BE$1, 0))="", "", INDEX(F_Inputs_cyclical!$A$1:$BE$243, MATCH('Cyclical_after overrides'!$A216, F_Inputs_cyclical!$A$1:$A$243, 0), MATCH('Cyclical_after overrides'!AW$1, F_Inputs_cyclical!$A$1:$BE$1, 0))),
Cyclical_overrides!AW216)</f>
        <v>1.2117357406647515</v>
      </c>
      <c r="AX216" s="72">
        <f>IF(Cyclical_overrides!AX216 = "",
IF(INDEX(F_Inputs_cyclical!$A$1:$BE$243, MATCH('Cyclical_after overrides'!$A216, F_Inputs_cyclical!$A$1:$A$243, 0), MATCH('Cyclical_after overrides'!AX$1, F_Inputs_cyclical!$A$1:$BE$1, 0))="", "", INDEX(F_Inputs_cyclical!$A$1:$BE$243, MATCH('Cyclical_after overrides'!$A216, F_Inputs_cyclical!$A$1:$A$243, 0), MATCH('Cyclical_after overrides'!AX$1, F_Inputs_cyclical!$A$1:$BE$1, 0))),
Cyclical_overrides!AX216)</f>
        <v>19.96257266951363</v>
      </c>
      <c r="AY216" s="72">
        <f>IF(Cyclical_overrides!AY216 = "",
IF(INDEX(F_Inputs_cyclical!$A$1:$BE$243, MATCH('Cyclical_after overrides'!$A216, F_Inputs_cyclical!$A$1:$A$243, 0), MATCH('Cyclical_after overrides'!AY$1, F_Inputs_cyclical!$A$1:$BE$1, 0))="", "", INDEX(F_Inputs_cyclical!$A$1:$BE$243, MATCH('Cyclical_after overrides'!$A216, F_Inputs_cyclical!$A$1:$A$243, 0), MATCH('Cyclical_after overrides'!AY$1, F_Inputs_cyclical!$A$1:$BE$1, 0))),
Cyclical_overrides!AY216)</f>
        <v>145.16019338968991</v>
      </c>
      <c r="AZ216" s="72">
        <f>IF(Cyclical_overrides!AZ216 = "",
IF(INDEX(F_Inputs_cyclical!$A$1:$BE$243, MATCH('Cyclical_after overrides'!$A216, F_Inputs_cyclical!$A$1:$A$243, 0), MATCH('Cyclical_after overrides'!AZ$1, F_Inputs_cyclical!$A$1:$BE$1, 0))="", "", INDEX(F_Inputs_cyclical!$A$1:$BE$243, MATCH('Cyclical_after overrides'!$A216, F_Inputs_cyclical!$A$1:$A$243, 0), MATCH('Cyclical_after overrides'!AZ$1, F_Inputs_cyclical!$A$1:$BE$1, 0))),
Cyclical_overrides!AZ216)</f>
        <v>1.4545221447729597</v>
      </c>
      <c r="BA216" s="72">
        <f>IF(Cyclical_overrides!BA216 = "",
IF(INDEX(F_Inputs_cyclical!$A$1:$BE$243, MATCH('Cyclical_after overrides'!$A216, F_Inputs_cyclical!$A$1:$A$243, 0), MATCH('Cyclical_after overrides'!BA$1, F_Inputs_cyclical!$A$1:$BE$1, 0))="", "", INDEX(F_Inputs_cyclical!$A$1:$BE$243, MATCH('Cyclical_after overrides'!$A216, F_Inputs_cyclical!$A$1:$A$243, 0), MATCH('Cyclical_after overrides'!BA$1, F_Inputs_cyclical!$A$1:$BE$1, 0))),
Cyclical_overrides!BA216)</f>
        <v>9.5258229755804216</v>
      </c>
      <c r="BB216" s="72">
        <f>IF(Cyclical_overrides!BB216 = "",
IF(INDEX(F_Inputs_cyclical!$A$1:$BE$243, MATCH('Cyclical_after overrides'!$A216, F_Inputs_cyclical!$A$1:$A$243, 0), MATCH('Cyclical_after overrides'!BB$1, F_Inputs_cyclical!$A$1:$BE$1, 0))="", "", INDEX(F_Inputs_cyclical!$A$1:$BE$243, MATCH('Cyclical_after overrides'!$A216, F_Inputs_cyclical!$A$1:$A$243, 0), MATCH('Cyclical_after overrides'!BB$1, F_Inputs_cyclical!$A$1:$BE$1, 0))),
Cyclical_overrides!BB216)</f>
        <v>9.261189044802526</v>
      </c>
      <c r="BC216" s="72">
        <f>IF(Cyclical_overrides!BC216 = "",
IF(INDEX(F_Inputs_cyclical!$A$1:$BE$243, MATCH('Cyclical_after overrides'!$A216, F_Inputs_cyclical!$A$1:$A$243, 0), MATCH('Cyclical_after overrides'!BC$1, F_Inputs_cyclical!$A$1:$BE$1, 0))="", "", INDEX(F_Inputs_cyclical!$A$1:$BE$243, MATCH('Cyclical_after overrides'!$A216, F_Inputs_cyclical!$A$1:$A$243, 0), MATCH('Cyclical_after overrides'!BC$1, F_Inputs_cyclical!$A$1:$BE$1, 0))),
Cyclical_overrides!BC216)</f>
        <v>12.38310879969891</v>
      </c>
      <c r="BD216" s="72">
        <f>IF(Cyclical_overrides!BD216 = "",
IF(INDEX(F_Inputs_cyclical!$A$1:$BE$243, MATCH('Cyclical_after overrides'!$A216, F_Inputs_cyclical!$A$1:$A$243, 0), MATCH('Cyclical_after overrides'!BD$1, F_Inputs_cyclical!$A$1:$BE$1, 0))="", "", INDEX(F_Inputs_cyclical!$A$1:$BE$243, MATCH('Cyclical_after overrides'!$A216, F_Inputs_cyclical!$A$1:$A$243, 0), MATCH('Cyclical_after overrides'!BD$1, F_Inputs_cyclical!$A$1:$BE$1, 0))),
Cyclical_overrides!BD216)</f>
        <v>168.14000000000001</v>
      </c>
      <c r="BE216" s="194"/>
    </row>
    <row r="217" spans="1:57" x14ac:dyDescent="0.4">
      <c r="A217" s="63" t="str">
        <f t="shared" si="3"/>
        <v>SEW18</v>
      </c>
      <c r="B217" s="63" t="s">
        <v>481</v>
      </c>
      <c r="C217" s="63" t="s">
        <v>251</v>
      </c>
      <c r="D217" s="72">
        <f>IF(Cyclical_overrides!D217 = "",
IF(INDEX(F_Inputs_cyclical!$A$1:$BE$243, MATCH('Cyclical_after overrides'!$A217, F_Inputs_cyclical!$A$1:$A$243, 0), MATCH('Cyclical_after overrides'!D$1, F_Inputs_cyclical!$A$1:$BE$1, 0))="", "", INDEX(F_Inputs_cyclical!$A$1:$BE$243, MATCH('Cyclical_after overrides'!$A217, F_Inputs_cyclical!$A$1:$A$243, 0), MATCH('Cyclical_after overrides'!D$1, F_Inputs_cyclical!$A$1:$BE$1, 0))),
Cyclical_overrides!D217)</f>
        <v>6.2050000000000001</v>
      </c>
      <c r="E217" s="72">
        <f>IF(Cyclical_overrides!E217 = "",
IF(INDEX(F_Inputs_cyclical!$A$1:$BE$243, MATCH('Cyclical_after overrides'!$A217, F_Inputs_cyclical!$A$1:$A$243, 0), MATCH('Cyclical_after overrides'!E$1, F_Inputs_cyclical!$A$1:$BE$1, 0))="", "", INDEX(F_Inputs_cyclical!$A$1:$BE$243, MATCH('Cyclical_after overrides'!$A217, F_Inputs_cyclical!$A$1:$A$243, 0), MATCH('Cyclical_after overrides'!E$1, F_Inputs_cyclical!$A$1:$BE$1, 0))),
Cyclical_overrides!E217)</f>
        <v>0.47199999999999998</v>
      </c>
      <c r="F217" s="72">
        <f>IF(Cyclical_overrides!F217 = "",
IF(INDEX(F_Inputs_cyclical!$A$1:$BE$243, MATCH('Cyclical_after overrides'!$A217, F_Inputs_cyclical!$A$1:$A$243, 0), MATCH('Cyclical_after overrides'!F$1, F_Inputs_cyclical!$A$1:$BE$1, 0))="", "", INDEX(F_Inputs_cyclical!$A$1:$BE$243, MATCH('Cyclical_after overrides'!$A217, F_Inputs_cyclical!$A$1:$A$243, 0), MATCH('Cyclical_after overrides'!F$1, F_Inputs_cyclical!$A$1:$BE$1, 0))),
Cyclical_overrides!F217)</f>
        <v>1.2</v>
      </c>
      <c r="G217" s="72">
        <f>IF(Cyclical_overrides!G217 = "",
IF(INDEX(F_Inputs_cyclical!$A$1:$BE$243, MATCH('Cyclical_after overrides'!$A217, F_Inputs_cyclical!$A$1:$A$243, 0), MATCH('Cyclical_after overrides'!G$1, F_Inputs_cyclical!$A$1:$BE$1, 0))="", "", INDEX(F_Inputs_cyclical!$A$1:$BE$243, MATCH('Cyclical_after overrides'!$A217, F_Inputs_cyclical!$A$1:$A$243, 0), MATCH('Cyclical_after overrides'!G$1, F_Inputs_cyclical!$A$1:$BE$1, 0))),
Cyclical_overrides!G217)</f>
        <v>0.877</v>
      </c>
      <c r="H217" s="72" t="str">
        <f>IF(Cyclical_overrides!H217 = "",
IF(INDEX(F_Inputs_cyclical!$A$1:$BE$243, MATCH('Cyclical_after overrides'!$A217, F_Inputs_cyclical!$A$1:$A$243, 0), MATCH('Cyclical_after overrides'!H$1, F_Inputs_cyclical!$A$1:$BE$1, 0))="", "", INDEX(F_Inputs_cyclical!$A$1:$BE$243, MATCH('Cyclical_after overrides'!$A217, F_Inputs_cyclical!$A$1:$A$243, 0), MATCH('Cyclical_after overrides'!H$1, F_Inputs_cyclical!$A$1:$BE$1, 0))),
Cyclical_overrides!H217)</f>
        <v/>
      </c>
      <c r="I217" s="72">
        <f>IF(Cyclical_overrides!I217 = "",
IF(INDEX(F_Inputs_cyclical!$A$1:$BE$243, MATCH('Cyclical_after overrides'!$A217, F_Inputs_cyclical!$A$1:$A$243, 0), MATCH('Cyclical_after overrides'!I$1, F_Inputs_cyclical!$A$1:$BE$1, 0))="", "", INDEX(F_Inputs_cyclical!$A$1:$BE$243, MATCH('Cyclical_after overrides'!$A217, F_Inputs_cyclical!$A$1:$A$243, 0), MATCH('Cyclical_after overrides'!I$1, F_Inputs_cyclical!$A$1:$BE$1, 0))),
Cyclical_overrides!I217)</f>
        <v>0</v>
      </c>
      <c r="J217" s="72">
        <f>IF(Cyclical_overrides!J217 = "",
IF(INDEX(F_Inputs_cyclical!$A$1:$BE$243, MATCH('Cyclical_after overrides'!$A217, F_Inputs_cyclical!$A$1:$A$243, 0), MATCH('Cyclical_after overrides'!J$1, F_Inputs_cyclical!$A$1:$BE$1, 0))="", "", INDEX(F_Inputs_cyclical!$A$1:$BE$243, MATCH('Cyclical_after overrides'!$A217, F_Inputs_cyclical!$A$1:$A$243, 0), MATCH('Cyclical_after overrides'!J$1, F_Inputs_cyclical!$A$1:$BE$1, 0))),
Cyclical_overrides!J217)</f>
        <v>15.176</v>
      </c>
      <c r="K217" s="72">
        <f>IF(Cyclical_overrides!K217 = "",
IF(INDEX(F_Inputs_cyclical!$A$1:$BE$243, MATCH('Cyclical_after overrides'!$A217, F_Inputs_cyclical!$A$1:$A$243, 0), MATCH('Cyclical_after overrides'!K$1, F_Inputs_cyclical!$A$1:$BE$1, 0))="", "", INDEX(F_Inputs_cyclical!$A$1:$BE$243, MATCH('Cyclical_after overrides'!$A217, F_Inputs_cyclical!$A$1:$A$243, 0), MATCH('Cyclical_after overrides'!K$1, F_Inputs_cyclical!$A$1:$BE$1, 0))),
Cyclical_overrides!K217)</f>
        <v>2.3759999999999999</v>
      </c>
      <c r="L217" s="72" t="str">
        <f>IF(Cyclical_overrides!L217 = "",
IF(INDEX(F_Inputs_cyclical!$A$1:$BE$243, MATCH('Cyclical_after overrides'!$A217, F_Inputs_cyclical!$A$1:$A$243, 0), MATCH('Cyclical_after overrides'!L$1, F_Inputs_cyclical!$A$1:$BE$1, 0))="", "", INDEX(F_Inputs_cyclical!$A$1:$BE$243, MATCH('Cyclical_after overrides'!$A217, F_Inputs_cyclical!$A$1:$A$243, 0), MATCH('Cyclical_after overrides'!L$1, F_Inputs_cyclical!$A$1:$BE$1, 0))),
Cyclical_overrides!L217)</f>
        <v/>
      </c>
      <c r="M217" s="72" t="str">
        <f>IF(Cyclical_overrides!M217 = "",
IF(INDEX(F_Inputs_cyclical!$A$1:$BE$243, MATCH('Cyclical_after overrides'!$A217, F_Inputs_cyclical!$A$1:$A$243, 0), MATCH('Cyclical_after overrides'!M$1, F_Inputs_cyclical!$A$1:$BE$1, 0))="", "", INDEX(F_Inputs_cyclical!$A$1:$BE$243, MATCH('Cyclical_after overrides'!$A217, F_Inputs_cyclical!$A$1:$A$243, 0), MATCH('Cyclical_after overrides'!M$1, F_Inputs_cyclical!$A$1:$BE$1, 0))),
Cyclical_overrides!M217)</f>
        <v/>
      </c>
      <c r="N217" s="72" t="str">
        <f>IF(Cyclical_overrides!N217 = "",
IF(INDEX(F_Inputs_cyclical!$A$1:$BE$243, MATCH('Cyclical_after overrides'!$A217, F_Inputs_cyclical!$A$1:$A$243, 0), MATCH('Cyclical_after overrides'!N$1, F_Inputs_cyclical!$A$1:$BE$1, 0))="", "", INDEX(F_Inputs_cyclical!$A$1:$BE$243, MATCH('Cyclical_after overrides'!$A217, F_Inputs_cyclical!$A$1:$A$243, 0), MATCH('Cyclical_after overrides'!N$1, F_Inputs_cyclical!$A$1:$BE$1, 0))),
Cyclical_overrides!N217)</f>
        <v/>
      </c>
      <c r="O217" s="72">
        <f>IF(Cyclical_overrides!O217 = "",
IF(INDEX(F_Inputs_cyclical!$A$1:$BE$243, MATCH('Cyclical_after overrides'!$A217, F_Inputs_cyclical!$A$1:$A$243, 0), MATCH('Cyclical_after overrides'!O$1, F_Inputs_cyclical!$A$1:$BE$1, 0))="", "", INDEX(F_Inputs_cyclical!$A$1:$BE$243, MATCH('Cyclical_after overrides'!$A217, F_Inputs_cyclical!$A$1:$A$243, 0), MATCH('Cyclical_after overrides'!O$1, F_Inputs_cyclical!$A$1:$BE$1, 0))),
Cyclical_overrides!O217)</f>
        <v>0</v>
      </c>
      <c r="P217" s="72">
        <f>IF(Cyclical_overrides!P217 = "",
IF(INDEX(F_Inputs_cyclical!$A$1:$BE$243, MATCH('Cyclical_after overrides'!$A217, F_Inputs_cyclical!$A$1:$A$243, 0), MATCH('Cyclical_after overrides'!P$1, F_Inputs_cyclical!$A$1:$BE$1, 0))="", "", INDEX(F_Inputs_cyclical!$A$1:$BE$243, MATCH('Cyclical_after overrides'!$A217, F_Inputs_cyclical!$A$1:$A$243, 0), MATCH('Cyclical_after overrides'!P$1, F_Inputs_cyclical!$A$1:$BE$1, 0))),
Cyclical_overrides!P217)</f>
        <v>0</v>
      </c>
      <c r="Q217" s="72">
        <f>IF(Cyclical_overrides!Q217 = "",
IF(INDEX(F_Inputs_cyclical!$A$1:$BE$243, MATCH('Cyclical_after overrides'!$A217, F_Inputs_cyclical!$A$1:$A$243, 0), MATCH('Cyclical_after overrides'!Q$1, F_Inputs_cyclical!$A$1:$BE$1, 0))="", "", INDEX(F_Inputs_cyclical!$A$1:$BE$243, MATCH('Cyclical_after overrides'!$A217, F_Inputs_cyclical!$A$1:$A$243, 0), MATCH('Cyclical_after overrides'!Q$1, F_Inputs_cyclical!$A$1:$BE$1, 0))),
Cyclical_overrides!Q217)</f>
        <v>5.7000000000000002E-2</v>
      </c>
      <c r="R217" s="72">
        <f>IF(Cyclical_overrides!R217 = "",
IF(INDEX(F_Inputs_cyclical!$A$1:$BE$243, MATCH('Cyclical_after overrides'!$A217, F_Inputs_cyclical!$A$1:$A$243, 0), MATCH('Cyclical_after overrides'!R$1, F_Inputs_cyclical!$A$1:$BE$1, 0))="", "", INDEX(F_Inputs_cyclical!$A$1:$BE$243, MATCH('Cyclical_after overrides'!$A217, F_Inputs_cyclical!$A$1:$A$243, 0), MATCH('Cyclical_after overrides'!R$1, F_Inputs_cyclical!$A$1:$BE$1, 0))),
Cyclical_overrides!R217)</f>
        <v>1.2999999999999999E-2</v>
      </c>
      <c r="S217" s="72">
        <f>IF(Cyclical_overrides!S217 = "",
IF(INDEX(F_Inputs_cyclical!$A$1:$BE$243, MATCH('Cyclical_after overrides'!$A217, F_Inputs_cyclical!$A$1:$A$243, 0), MATCH('Cyclical_after overrides'!S$1, F_Inputs_cyclical!$A$1:$BE$1, 0))="", "", INDEX(F_Inputs_cyclical!$A$1:$BE$243, MATCH('Cyclical_after overrides'!$A217, F_Inputs_cyclical!$A$1:$A$243, 0), MATCH('Cyclical_after overrides'!S$1, F_Inputs_cyclical!$A$1:$BE$1, 0))),
Cyclical_overrides!S217)</f>
        <v>5.194</v>
      </c>
      <c r="T217" s="72">
        <f>IF(Cyclical_overrides!T217 = "",
IF(INDEX(F_Inputs_cyclical!$A$1:$BE$243, MATCH('Cyclical_after overrides'!$A217, F_Inputs_cyclical!$A$1:$A$243, 0), MATCH('Cyclical_after overrides'!T$1, F_Inputs_cyclical!$A$1:$BE$1, 0))="", "", INDEX(F_Inputs_cyclical!$A$1:$BE$243, MATCH('Cyclical_after overrides'!$A217, F_Inputs_cyclical!$A$1:$A$243, 0), MATCH('Cyclical_after overrides'!T$1, F_Inputs_cyclical!$A$1:$BE$1, 0))),
Cyclical_overrides!T217)</f>
        <v>15.597</v>
      </c>
      <c r="U217" s="72">
        <f>IF(Cyclical_overrides!U217 = "",
IF(INDEX(F_Inputs_cyclical!$A$1:$BE$243, MATCH('Cyclical_after overrides'!$A217, F_Inputs_cyclical!$A$1:$A$243, 0), MATCH('Cyclical_after overrides'!U$1, F_Inputs_cyclical!$A$1:$BE$1, 0))="", "", INDEX(F_Inputs_cyclical!$A$1:$BE$243, MATCH('Cyclical_after overrides'!$A217, F_Inputs_cyclical!$A$1:$A$243, 0), MATCH('Cyclical_after overrides'!U$1, F_Inputs_cyclical!$A$1:$BE$1, 0))),
Cyclical_overrides!U217)</f>
        <v>15.106</v>
      </c>
      <c r="V217" s="72">
        <f>IF(Cyclical_overrides!V217 = "",
IF(INDEX(F_Inputs_cyclical!$A$1:$BE$243, MATCH('Cyclical_after overrides'!$A217, F_Inputs_cyclical!$A$1:$A$243, 0), MATCH('Cyclical_after overrides'!V$1, F_Inputs_cyclical!$A$1:$BE$1, 0))="", "", INDEX(F_Inputs_cyclical!$A$1:$BE$243, MATCH('Cyclical_after overrides'!$A217, F_Inputs_cyclical!$A$1:$A$243, 0), MATCH('Cyclical_after overrides'!V$1, F_Inputs_cyclical!$A$1:$BE$1, 0))),
Cyclical_overrides!V217)</f>
        <v>142.376</v>
      </c>
      <c r="W217" s="72">
        <f>IF(Cyclical_overrides!W217 = "",
IF(INDEX(F_Inputs_cyclical!$A$1:$BE$243, MATCH('Cyclical_after overrides'!$A217, F_Inputs_cyclical!$A$1:$A$243, 0), MATCH('Cyclical_after overrides'!W$1, F_Inputs_cyclical!$A$1:$BE$1, 0))="", "", INDEX(F_Inputs_cyclical!$A$1:$BE$243, MATCH('Cyclical_after overrides'!$A217, F_Inputs_cyclical!$A$1:$A$243, 0), MATCH('Cyclical_after overrides'!W$1, F_Inputs_cyclical!$A$1:$BE$1, 0))),
Cyclical_overrides!W217)</f>
        <v>711.99300000000005</v>
      </c>
      <c r="X217" s="72">
        <f>IF(Cyclical_overrides!X217 = "",
IF(INDEX(F_Inputs_cyclical!$A$1:$BE$243, MATCH('Cyclical_after overrides'!$A217, F_Inputs_cyclical!$A$1:$A$243, 0), MATCH('Cyclical_after overrides'!X$1, F_Inputs_cyclical!$A$1:$BE$1, 0))="", "", INDEX(F_Inputs_cyclical!$A$1:$BE$243, MATCH('Cyclical_after overrides'!$A217, F_Inputs_cyclical!$A$1:$A$243, 0), MATCH('Cyclical_after overrides'!X$1, F_Inputs_cyclical!$A$1:$BE$1, 0))),
Cyclical_overrides!X217)</f>
        <v>0</v>
      </c>
      <c r="Y217" s="72">
        <f>IF(Cyclical_overrides!Y217 = "",
IF(INDEX(F_Inputs_cyclical!$A$1:$BE$243, MATCH('Cyclical_after overrides'!$A217, F_Inputs_cyclical!$A$1:$A$243, 0), MATCH('Cyclical_after overrides'!Y$1, F_Inputs_cyclical!$A$1:$BE$1, 0))="", "", INDEX(F_Inputs_cyclical!$A$1:$BE$243, MATCH('Cyclical_after overrides'!$A217, F_Inputs_cyclical!$A$1:$A$243, 0), MATCH('Cyclical_after overrides'!Y$1, F_Inputs_cyclical!$A$1:$BE$1, 0))),
Cyclical_overrides!Y217)</f>
        <v>0</v>
      </c>
      <c r="Z217" s="72">
        <f>IF(Cyclical_overrides!Z217 = "",
IF(INDEX(F_Inputs_cyclical!$A$1:$BE$243, MATCH('Cyclical_after overrides'!$A217, F_Inputs_cyclical!$A$1:$A$243, 0), MATCH('Cyclical_after overrides'!Z$1, F_Inputs_cyclical!$A$1:$BE$1, 0))="", "", INDEX(F_Inputs_cyclical!$A$1:$BE$243, MATCH('Cyclical_after overrides'!$A217, F_Inputs_cyclical!$A$1:$A$243, 0), MATCH('Cyclical_after overrides'!Z$1, F_Inputs_cyclical!$A$1:$BE$1, 0))),
Cyclical_overrides!Z217)</f>
        <v>0</v>
      </c>
      <c r="AA217" s="72">
        <f>IF(Cyclical_overrides!AA217 = "",
IF(INDEX(F_Inputs_cyclical!$A$1:$BE$243, MATCH('Cyclical_after overrides'!$A217, F_Inputs_cyclical!$A$1:$A$243, 0), MATCH('Cyclical_after overrides'!AA$1, F_Inputs_cyclical!$A$1:$BE$1, 0))="", "", INDEX(F_Inputs_cyclical!$A$1:$BE$243, MATCH('Cyclical_after overrides'!$A217, F_Inputs_cyclical!$A$1:$A$243, 0), MATCH('Cyclical_after overrides'!AA$1, F_Inputs_cyclical!$A$1:$BE$1, 0))),
Cyclical_overrides!AA217)</f>
        <v>0</v>
      </c>
      <c r="AB217" s="72" t="str">
        <f>IF(Cyclical_overrides!AB217 = "",
IF(INDEX(F_Inputs_cyclical!$A$1:$BE$243, MATCH('Cyclical_after overrides'!$A217, F_Inputs_cyclical!$A$1:$A$243, 0), MATCH('Cyclical_after overrides'!AB$1, F_Inputs_cyclical!$A$1:$BE$1, 0))="", "", INDEX(F_Inputs_cyclical!$A$1:$BE$243, MATCH('Cyclical_after overrides'!$A217, F_Inputs_cyclical!$A$1:$A$243, 0), MATCH('Cyclical_after overrides'!AB$1, F_Inputs_cyclical!$A$1:$BE$1, 0))),
Cyclical_overrides!AB217)</f>
        <v/>
      </c>
      <c r="AC217" s="72" t="str">
        <f>IF(Cyclical_overrides!AC217 = "",
IF(INDEX(F_Inputs_cyclical!$A$1:$BE$243, MATCH('Cyclical_after overrides'!$A217, F_Inputs_cyclical!$A$1:$A$243, 0), MATCH('Cyclical_after overrides'!AC$1, F_Inputs_cyclical!$A$1:$BE$1, 0))="", "", INDEX(F_Inputs_cyclical!$A$1:$BE$243, MATCH('Cyclical_after overrides'!$A217, F_Inputs_cyclical!$A$1:$A$243, 0), MATCH('Cyclical_after overrides'!AC$1, F_Inputs_cyclical!$A$1:$BE$1, 0))),
Cyclical_overrides!AC217)</f>
        <v/>
      </c>
      <c r="AD217" s="72" t="str">
        <f>IF(Cyclical_overrides!AD217 = "",
IF(INDEX(F_Inputs_cyclical!$A$1:$BE$243, MATCH('Cyclical_after overrides'!$A217, F_Inputs_cyclical!$A$1:$A$243, 0), MATCH('Cyclical_after overrides'!AD$1, F_Inputs_cyclical!$A$1:$BE$1, 0))="", "", INDEX(F_Inputs_cyclical!$A$1:$BE$243, MATCH('Cyclical_after overrides'!$A217, F_Inputs_cyclical!$A$1:$A$243, 0), MATCH('Cyclical_after overrides'!AD$1, F_Inputs_cyclical!$A$1:$BE$1, 0))),
Cyclical_overrides!AD217)</f>
        <v/>
      </c>
      <c r="AE217" s="72" t="str">
        <f>IF(Cyclical_overrides!AE217 = "",
IF(INDEX(F_Inputs_cyclical!$A$1:$BE$243, MATCH('Cyclical_after overrides'!$A217, F_Inputs_cyclical!$A$1:$A$243, 0), MATCH('Cyclical_after overrides'!AE$1, F_Inputs_cyclical!$A$1:$BE$1, 0))="", "", INDEX(F_Inputs_cyclical!$A$1:$BE$243, MATCH('Cyclical_after overrides'!$A217, F_Inputs_cyclical!$A$1:$A$243, 0), MATCH('Cyclical_after overrides'!AE$1, F_Inputs_cyclical!$A$1:$BE$1, 0))),
Cyclical_overrides!AE217)</f>
        <v/>
      </c>
      <c r="AF217" s="72" t="str">
        <f>IF(Cyclical_overrides!AF217 = "",
IF(INDEX(F_Inputs_cyclical!$A$1:$BE$243, MATCH('Cyclical_after overrides'!$A217, F_Inputs_cyclical!$A$1:$A$243, 0), MATCH('Cyclical_after overrides'!AF$1, F_Inputs_cyclical!$A$1:$BE$1, 0))="", "", INDEX(F_Inputs_cyclical!$A$1:$BE$243, MATCH('Cyclical_after overrides'!$A217, F_Inputs_cyclical!$A$1:$A$243, 0), MATCH('Cyclical_after overrides'!AF$1, F_Inputs_cyclical!$A$1:$BE$1, 0))),
Cyclical_overrides!AF217)</f>
        <v/>
      </c>
      <c r="AG217" s="72" t="str">
        <f>IF(Cyclical_overrides!AG217 = "",
IF(INDEX(F_Inputs_cyclical!$A$1:$BE$243, MATCH('Cyclical_after overrides'!$A217, F_Inputs_cyclical!$A$1:$A$243, 0), MATCH('Cyclical_after overrides'!AG$1, F_Inputs_cyclical!$A$1:$BE$1, 0))="", "", INDEX(F_Inputs_cyclical!$A$1:$BE$243, MATCH('Cyclical_after overrides'!$A217, F_Inputs_cyclical!$A$1:$A$243, 0), MATCH('Cyclical_after overrides'!AG$1, F_Inputs_cyclical!$A$1:$BE$1, 0))),
Cyclical_overrides!AG217)</f>
        <v/>
      </c>
      <c r="AH217" s="72" t="str">
        <f>IF(Cyclical_overrides!AH217 = "",
IF(INDEX(F_Inputs_cyclical!$A$1:$BE$243, MATCH('Cyclical_after overrides'!$A217, F_Inputs_cyclical!$A$1:$A$243, 0), MATCH('Cyclical_after overrides'!AH$1, F_Inputs_cyclical!$A$1:$BE$1, 0))="", "", INDEX(F_Inputs_cyclical!$A$1:$BE$243, MATCH('Cyclical_after overrides'!$A217, F_Inputs_cyclical!$A$1:$A$243, 0), MATCH('Cyclical_after overrides'!AH$1, F_Inputs_cyclical!$A$1:$BE$1, 0))),
Cyclical_overrides!AH217)</f>
        <v/>
      </c>
      <c r="AI217" s="72" t="str">
        <f>IF(Cyclical_overrides!AI217 = "",
IF(INDEX(F_Inputs_cyclical!$A$1:$BE$243, MATCH('Cyclical_after overrides'!$A217, F_Inputs_cyclical!$A$1:$A$243, 0), MATCH('Cyclical_after overrides'!AI$1, F_Inputs_cyclical!$A$1:$BE$1, 0))="", "", INDEX(F_Inputs_cyclical!$A$1:$BE$243, MATCH('Cyclical_after overrides'!$A217, F_Inputs_cyclical!$A$1:$A$243, 0), MATCH('Cyclical_after overrides'!AI$1, F_Inputs_cyclical!$A$1:$BE$1, 0))),
Cyclical_overrides!AI217)</f>
        <v/>
      </c>
      <c r="AJ217" s="72" t="str">
        <f>IF(Cyclical_overrides!AJ217 = "",
IF(INDEX(F_Inputs_cyclical!$A$1:$BE$243, MATCH('Cyclical_after overrides'!$A217, F_Inputs_cyclical!$A$1:$A$243, 0), MATCH('Cyclical_after overrides'!AJ$1, F_Inputs_cyclical!$A$1:$BE$1, 0))="", "", INDEX(F_Inputs_cyclical!$A$1:$BE$243, MATCH('Cyclical_after overrides'!$A217, F_Inputs_cyclical!$A$1:$A$243, 0), MATCH('Cyclical_after overrides'!AJ$1, F_Inputs_cyclical!$A$1:$BE$1, 0))),
Cyclical_overrides!AJ217)</f>
        <v/>
      </c>
      <c r="AK217" s="72" t="str">
        <f>IF(Cyclical_overrides!AK217 = "",
IF(INDEX(F_Inputs_cyclical!$A$1:$BE$243, MATCH('Cyclical_after overrides'!$A217, F_Inputs_cyclical!$A$1:$A$243, 0), MATCH('Cyclical_after overrides'!AK$1, F_Inputs_cyclical!$A$1:$BE$1, 0))="", "", INDEX(F_Inputs_cyclical!$A$1:$BE$243, MATCH('Cyclical_after overrides'!$A217, F_Inputs_cyclical!$A$1:$A$243, 0), MATCH('Cyclical_after overrides'!AK$1, F_Inputs_cyclical!$A$1:$BE$1, 0))),
Cyclical_overrides!AK217)</f>
        <v/>
      </c>
      <c r="AL217" s="72" t="str">
        <f>IF(Cyclical_overrides!AL217 = "",
IF(INDEX(F_Inputs_cyclical!$A$1:$BE$243, MATCH('Cyclical_after overrides'!$A217, F_Inputs_cyclical!$A$1:$A$243, 0), MATCH('Cyclical_after overrides'!AL$1, F_Inputs_cyclical!$A$1:$BE$1, 0))="", "", INDEX(F_Inputs_cyclical!$A$1:$BE$243, MATCH('Cyclical_after overrides'!$A217, F_Inputs_cyclical!$A$1:$A$243, 0), MATCH('Cyclical_after overrides'!AL$1, F_Inputs_cyclical!$A$1:$BE$1, 0))),
Cyclical_overrides!AL217)</f>
        <v/>
      </c>
      <c r="AM217" s="72">
        <f>IF(Cyclical_overrides!AM217 = "",
IF(INDEX(F_Inputs_cyclical!$A$1:$BE$243, MATCH('Cyclical_after overrides'!$A217, F_Inputs_cyclical!$A$1:$A$243, 0), MATCH('Cyclical_after overrides'!AM$1, F_Inputs_cyclical!$A$1:$BE$1, 0))="", "", INDEX(F_Inputs_cyclical!$A$1:$BE$243, MATCH('Cyclical_after overrides'!$A217, F_Inputs_cyclical!$A$1:$A$243, 0), MATCH('Cyclical_after overrides'!AM$1, F_Inputs_cyclical!$A$1:$BE$1, 0))),
Cyclical_overrides!AM217)</f>
        <v>6.3520000000000003</v>
      </c>
      <c r="AN217" s="72">
        <f>IF(Cyclical_overrides!AN217 = "",
IF(INDEX(F_Inputs_cyclical!$A$1:$BE$243, MATCH('Cyclical_after overrides'!$A217, F_Inputs_cyclical!$A$1:$A$243, 0), MATCH('Cyclical_after overrides'!AN$1, F_Inputs_cyclical!$A$1:$BE$1, 0))="", "", INDEX(F_Inputs_cyclical!$A$1:$BE$243, MATCH('Cyclical_after overrides'!$A217, F_Inputs_cyclical!$A$1:$A$243, 0), MATCH('Cyclical_after overrides'!AN$1, F_Inputs_cyclical!$A$1:$BE$1, 0))),
Cyclical_overrides!AN217)</f>
        <v>15.106</v>
      </c>
      <c r="AO217" s="72" t="str">
        <f>IF(Cyclical_overrides!AO217 = "",
IF(INDEX(F_Inputs_cyclical!$A$1:$BE$243, MATCH('Cyclical_after overrides'!$A217, F_Inputs_cyclical!$A$1:$A$243, 0), MATCH('Cyclical_after overrides'!AO$1, F_Inputs_cyclical!$A$1:$BE$1, 0))="", "", INDEX(F_Inputs_cyclical!$A$1:$BE$243, MATCH('Cyclical_after overrides'!$A217, F_Inputs_cyclical!$A$1:$A$243, 0), MATCH('Cyclical_after overrides'!AO$1, F_Inputs_cyclical!$A$1:$BE$1, 0))),
Cyclical_overrides!AO217)</f>
        <v/>
      </c>
      <c r="AP217" s="72" t="str">
        <f>IF(Cyclical_overrides!AP217 = "",
IF(INDEX(F_Inputs_cyclical!$A$1:$BE$243, MATCH('Cyclical_after overrides'!$A217, F_Inputs_cyclical!$A$1:$A$243, 0), MATCH('Cyclical_after overrides'!AP$1, F_Inputs_cyclical!$A$1:$BE$1, 0))="", "", INDEX(F_Inputs_cyclical!$A$1:$BE$243, MATCH('Cyclical_after overrides'!$A217, F_Inputs_cyclical!$A$1:$A$243, 0), MATCH('Cyclical_after overrides'!AP$1, F_Inputs_cyclical!$A$1:$BE$1, 0))),
Cyclical_overrides!AP217)</f>
        <v/>
      </c>
      <c r="AQ217" s="72">
        <f>IF(Cyclical_overrides!AQ217 = "",
IF(INDEX(F_Inputs_cyclical!$A$1:$BE$243, MATCH('Cyclical_after overrides'!$A217, F_Inputs_cyclical!$A$1:$A$243, 0), MATCH('Cyclical_after overrides'!AQ$1, F_Inputs_cyclical!$A$1:$BE$1, 0))="", "", INDEX(F_Inputs_cyclical!$A$1:$BE$243, MATCH('Cyclical_after overrides'!$A217, F_Inputs_cyclical!$A$1:$A$243, 0), MATCH('Cyclical_after overrides'!AQ$1, F_Inputs_cyclical!$A$1:$BE$1, 0))),
Cyclical_overrides!AQ217)</f>
        <v>7.0000000000000007E-2</v>
      </c>
      <c r="AR217" s="72">
        <f>IF(Cyclical_overrides!AR217 = "",
IF(INDEX(F_Inputs_cyclical!$A$1:$BE$243, MATCH('Cyclical_after overrides'!$A217, F_Inputs_cyclical!$A$1:$A$243, 0), MATCH('Cyclical_after overrides'!AR$1, F_Inputs_cyclical!$A$1:$BE$1, 0))="", "", INDEX(F_Inputs_cyclical!$A$1:$BE$243, MATCH('Cyclical_after overrides'!$A217, F_Inputs_cyclical!$A$1:$A$243, 0), MATCH('Cyclical_after overrides'!AR$1, F_Inputs_cyclical!$A$1:$BE$1, 0))),
Cyclical_overrides!AR217)</f>
        <v>0</v>
      </c>
      <c r="AS217" s="72">
        <f>IF(Cyclical_overrides!AS217 = "",
IF(INDEX(F_Inputs_cyclical!$A$1:$BE$243, MATCH('Cyclical_after overrides'!$A217, F_Inputs_cyclical!$A$1:$A$243, 0), MATCH('Cyclical_after overrides'!AS$1, F_Inputs_cyclical!$A$1:$BE$1, 0))="", "", INDEX(F_Inputs_cyclical!$A$1:$BE$243, MATCH('Cyclical_after overrides'!$A217, F_Inputs_cyclical!$A$1:$A$243, 0), MATCH('Cyclical_after overrides'!AS$1, F_Inputs_cyclical!$A$1:$BE$1, 0))),
Cyclical_overrides!AS217)</f>
        <v>0</v>
      </c>
      <c r="AT217" s="72">
        <f>IF(Cyclical_overrides!AT217 = "",
IF(INDEX(F_Inputs_cyclical!$A$1:$BE$243, MATCH('Cyclical_after overrides'!$A217, F_Inputs_cyclical!$A$1:$A$243, 0), MATCH('Cyclical_after overrides'!AT$1, F_Inputs_cyclical!$A$1:$BE$1, 0))="", "", INDEX(F_Inputs_cyclical!$A$1:$BE$243, MATCH('Cyclical_after overrides'!$A217, F_Inputs_cyclical!$A$1:$A$243, 0), MATCH('Cyclical_after overrides'!AT$1, F_Inputs_cyclical!$A$1:$BE$1, 0))),
Cyclical_overrides!AT217)</f>
        <v>0</v>
      </c>
      <c r="AU217" s="72">
        <f>IF(Cyclical_overrides!AU217 = "",
IF(INDEX(F_Inputs_cyclical!$A$1:$BE$243, MATCH('Cyclical_after overrides'!$A217, F_Inputs_cyclical!$A$1:$A$243, 0), MATCH('Cyclical_after overrides'!AU$1, F_Inputs_cyclical!$A$1:$BE$1, 0))="", "", INDEX(F_Inputs_cyclical!$A$1:$BE$243, MATCH('Cyclical_after overrides'!$A217, F_Inputs_cyclical!$A$1:$A$243, 0), MATCH('Cyclical_after overrides'!AU$1, F_Inputs_cyclical!$A$1:$BE$1, 0))),
Cyclical_overrides!AU217)</f>
        <v>1.008</v>
      </c>
      <c r="AV217" s="72" t="str">
        <f>IF(Cyclical_overrides!AV217 = "",
IF(INDEX(F_Inputs_cyclical!$A$1:$BE$243, MATCH('Cyclical_after overrides'!$A217, F_Inputs_cyclical!$A$1:$A$243, 0), MATCH('Cyclical_after overrides'!AV$1, F_Inputs_cyclical!$A$1:$BE$1, 0))="", "", INDEX(F_Inputs_cyclical!$A$1:$BE$243, MATCH('Cyclical_after overrides'!$A217, F_Inputs_cyclical!$A$1:$A$243, 0), MATCH('Cyclical_after overrides'!AV$1, F_Inputs_cyclical!$A$1:$BE$1, 0))),
Cyclical_overrides!AV217)</f>
        <v/>
      </c>
      <c r="AW217" s="72">
        <f>IF(Cyclical_overrides!AW217 = "",
IF(INDEX(F_Inputs_cyclical!$A$1:$BE$243, MATCH('Cyclical_after overrides'!$A217, F_Inputs_cyclical!$A$1:$A$243, 0), MATCH('Cyclical_after overrides'!AW$1, F_Inputs_cyclical!$A$1:$BE$1, 0))="", "", INDEX(F_Inputs_cyclical!$A$1:$BE$243, MATCH('Cyclical_after overrides'!$A217, F_Inputs_cyclical!$A$1:$A$243, 0), MATCH('Cyclical_after overrides'!AW$1, F_Inputs_cyclical!$A$1:$BE$1, 0))),
Cyclical_overrides!AW217)</f>
        <v>1.1806332960179113</v>
      </c>
      <c r="AX217" s="72">
        <f>IF(Cyclical_overrides!AX217 = "",
IF(INDEX(F_Inputs_cyclical!$A$1:$BE$243, MATCH('Cyclical_after overrides'!$A217, F_Inputs_cyclical!$A$1:$A$243, 0), MATCH('Cyclical_after overrides'!AX$1, F_Inputs_cyclical!$A$1:$BE$1, 0))="", "", INDEX(F_Inputs_cyclical!$A$1:$BE$243, MATCH('Cyclical_after overrides'!$A217, F_Inputs_cyclical!$A$1:$A$243, 0), MATCH('Cyclical_after overrides'!AX$1, F_Inputs_cyclical!$A$1:$BE$1, 0))),
Cyclical_overrides!AX217)</f>
        <v>19.789975647253609</v>
      </c>
      <c r="AY217" s="72">
        <f>IF(Cyclical_overrides!AY217 = "",
IF(INDEX(F_Inputs_cyclical!$A$1:$BE$243, MATCH('Cyclical_after overrides'!$A217, F_Inputs_cyclical!$A$1:$A$243, 0), MATCH('Cyclical_after overrides'!AY$1, F_Inputs_cyclical!$A$1:$BE$1, 0))="", "", INDEX(F_Inputs_cyclical!$A$1:$BE$243, MATCH('Cyclical_after overrides'!$A217, F_Inputs_cyclical!$A$1:$A$243, 0), MATCH('Cyclical_after overrides'!AY$1, F_Inputs_cyclical!$A$1:$BE$1, 0))),
Cyclical_overrides!AY217)</f>
        <v>145.41873745075026</v>
      </c>
      <c r="AZ217" s="72">
        <f>IF(Cyclical_overrides!AZ217 = "",
IF(INDEX(F_Inputs_cyclical!$A$1:$BE$243, MATCH('Cyclical_after overrides'!$A217, F_Inputs_cyclical!$A$1:$A$243, 0), MATCH('Cyclical_after overrides'!AZ$1, F_Inputs_cyclical!$A$1:$BE$1, 0))="", "", INDEX(F_Inputs_cyclical!$A$1:$BE$243, MATCH('Cyclical_after overrides'!$A217, F_Inputs_cyclical!$A$1:$A$243, 0), MATCH('Cyclical_after overrides'!AZ$1, F_Inputs_cyclical!$A$1:$BE$1, 0))),
Cyclical_overrides!AZ217)</f>
        <v>1.4415027715323614</v>
      </c>
      <c r="BA217" s="72">
        <f>IF(Cyclical_overrides!BA217 = "",
IF(INDEX(F_Inputs_cyclical!$A$1:$BE$243, MATCH('Cyclical_after overrides'!$A217, F_Inputs_cyclical!$A$1:$A$243, 0), MATCH('Cyclical_after overrides'!BA$1, F_Inputs_cyclical!$A$1:$BE$1, 0))="", "", INDEX(F_Inputs_cyclical!$A$1:$BE$243, MATCH('Cyclical_after overrides'!$A217, F_Inputs_cyclical!$A$1:$A$243, 0), MATCH('Cyclical_after overrides'!BA$1, F_Inputs_cyclical!$A$1:$BE$1, 0))),
Cyclical_overrides!BA217)</f>
        <v>9.5245210625497059</v>
      </c>
      <c r="BB217" s="72">
        <f>IF(Cyclical_overrides!BB217 = "",
IF(INDEX(F_Inputs_cyclical!$A$1:$BE$243, MATCH('Cyclical_after overrides'!$A217, F_Inputs_cyclical!$A$1:$A$243, 0), MATCH('Cyclical_after overrides'!BB$1, F_Inputs_cyclical!$A$1:$BE$1, 0))="", "", INDEX(F_Inputs_cyclical!$A$1:$BE$243, MATCH('Cyclical_after overrides'!$A217, F_Inputs_cyclical!$A$1:$A$243, 0), MATCH('Cyclical_after overrides'!BB$1, F_Inputs_cyclical!$A$1:$BE$1, 0))),
Cyclical_overrides!BB217)</f>
        <v>8.9950716884239093</v>
      </c>
      <c r="BC217" s="72">
        <f>IF(Cyclical_overrides!BC217 = "",
IF(INDEX(F_Inputs_cyclical!$A$1:$BE$243, MATCH('Cyclical_after overrides'!$A217, F_Inputs_cyclical!$A$1:$A$243, 0), MATCH('Cyclical_after overrides'!BC$1, F_Inputs_cyclical!$A$1:$BE$1, 0))="", "", INDEX(F_Inputs_cyclical!$A$1:$BE$243, MATCH('Cyclical_after overrides'!$A217, F_Inputs_cyclical!$A$1:$A$243, 0), MATCH('Cyclical_after overrides'!BC$1, F_Inputs_cyclical!$A$1:$BE$1, 0))),
Cyclical_overrides!BC217)</f>
        <v>12.556891767958128</v>
      </c>
      <c r="BD217" s="72">
        <f>IF(Cyclical_overrides!BD217 = "",
IF(INDEX(F_Inputs_cyclical!$A$1:$BE$243, MATCH('Cyclical_after overrides'!$A217, F_Inputs_cyclical!$A$1:$A$243, 0), MATCH('Cyclical_after overrides'!BD$1, F_Inputs_cyclical!$A$1:$BE$1, 0))="", "", INDEX(F_Inputs_cyclical!$A$1:$BE$243, MATCH('Cyclical_after overrides'!$A217, F_Inputs_cyclical!$A$1:$A$243, 0), MATCH('Cyclical_after overrides'!BD$1, F_Inputs_cyclical!$A$1:$BE$1, 0))),
Cyclical_overrides!BD217)</f>
        <v>171.68799999999999</v>
      </c>
      <c r="BE217" s="194"/>
    </row>
    <row r="218" spans="1:57" x14ac:dyDescent="0.4">
      <c r="A218" s="63" t="str">
        <f t="shared" si="3"/>
        <v>SEW19</v>
      </c>
      <c r="B218" s="63" t="s">
        <v>481</v>
      </c>
      <c r="C218" s="63" t="s">
        <v>253</v>
      </c>
      <c r="D218" s="72">
        <f>IF(Cyclical_overrides!D218 = "",
IF(INDEX(F_Inputs_cyclical!$A$1:$BE$243, MATCH('Cyclical_after overrides'!$A218, F_Inputs_cyclical!$A$1:$A$243, 0), MATCH('Cyclical_after overrides'!D$1, F_Inputs_cyclical!$A$1:$BE$1, 0))="", "", INDEX(F_Inputs_cyclical!$A$1:$BE$243, MATCH('Cyclical_after overrides'!$A218, F_Inputs_cyclical!$A$1:$A$243, 0), MATCH('Cyclical_after overrides'!D$1, F_Inputs_cyclical!$A$1:$BE$1, 0))),
Cyclical_overrides!D218)</f>
        <v>6.3390000000000004</v>
      </c>
      <c r="E218" s="72">
        <f>IF(Cyclical_overrides!E218 = "",
IF(INDEX(F_Inputs_cyclical!$A$1:$BE$243, MATCH('Cyclical_after overrides'!$A218, F_Inputs_cyclical!$A$1:$A$243, 0), MATCH('Cyclical_after overrides'!E$1, F_Inputs_cyclical!$A$1:$BE$1, 0))="", "", INDEX(F_Inputs_cyclical!$A$1:$BE$243, MATCH('Cyclical_after overrides'!$A218, F_Inputs_cyclical!$A$1:$A$243, 0), MATCH('Cyclical_after overrides'!E$1, F_Inputs_cyclical!$A$1:$BE$1, 0))),
Cyclical_overrides!E218)</f>
        <v>0.53100000000000003</v>
      </c>
      <c r="F218" s="72">
        <f>IF(Cyclical_overrides!F218 = "",
IF(INDEX(F_Inputs_cyclical!$A$1:$BE$243, MATCH('Cyclical_after overrides'!$A218, F_Inputs_cyclical!$A$1:$A$243, 0), MATCH('Cyclical_after overrides'!F$1, F_Inputs_cyclical!$A$1:$BE$1, 0))="", "", INDEX(F_Inputs_cyclical!$A$1:$BE$243, MATCH('Cyclical_after overrides'!$A218, F_Inputs_cyclical!$A$1:$A$243, 0), MATCH('Cyclical_after overrides'!F$1, F_Inputs_cyclical!$A$1:$BE$1, 0))),
Cyclical_overrides!F218)</f>
        <v>1.6759999999999999</v>
      </c>
      <c r="G218" s="72">
        <f>IF(Cyclical_overrides!G218 = "",
IF(INDEX(F_Inputs_cyclical!$A$1:$BE$243, MATCH('Cyclical_after overrides'!$A218, F_Inputs_cyclical!$A$1:$A$243, 0), MATCH('Cyclical_after overrides'!G$1, F_Inputs_cyclical!$A$1:$BE$1, 0))="", "", INDEX(F_Inputs_cyclical!$A$1:$BE$243, MATCH('Cyclical_after overrides'!$A218, F_Inputs_cyclical!$A$1:$A$243, 0), MATCH('Cyclical_after overrides'!G$1, F_Inputs_cyclical!$A$1:$BE$1, 0))),
Cyclical_overrides!G218)</f>
        <v>0.85599999999999998</v>
      </c>
      <c r="H218" s="72" t="str">
        <f>IF(Cyclical_overrides!H218 = "",
IF(INDEX(F_Inputs_cyclical!$A$1:$BE$243, MATCH('Cyclical_after overrides'!$A218, F_Inputs_cyclical!$A$1:$A$243, 0), MATCH('Cyclical_after overrides'!H$1, F_Inputs_cyclical!$A$1:$BE$1, 0))="", "", INDEX(F_Inputs_cyclical!$A$1:$BE$243, MATCH('Cyclical_after overrides'!$A218, F_Inputs_cyclical!$A$1:$A$243, 0), MATCH('Cyclical_after overrides'!H$1, F_Inputs_cyclical!$A$1:$BE$1, 0))),
Cyclical_overrides!H218)</f>
        <v/>
      </c>
      <c r="I218" s="72">
        <f>IF(Cyclical_overrides!I218 = "",
IF(INDEX(F_Inputs_cyclical!$A$1:$BE$243, MATCH('Cyclical_after overrides'!$A218, F_Inputs_cyclical!$A$1:$A$243, 0), MATCH('Cyclical_after overrides'!I$1, F_Inputs_cyclical!$A$1:$BE$1, 0))="", "", INDEX(F_Inputs_cyclical!$A$1:$BE$243, MATCH('Cyclical_after overrides'!$A218, F_Inputs_cyclical!$A$1:$A$243, 0), MATCH('Cyclical_after overrides'!I$1, F_Inputs_cyclical!$A$1:$BE$1, 0))),
Cyclical_overrides!I218)</f>
        <v>0</v>
      </c>
      <c r="J218" s="72">
        <f>IF(Cyclical_overrides!J218 = "",
IF(INDEX(F_Inputs_cyclical!$A$1:$BE$243, MATCH('Cyclical_after overrides'!$A218, F_Inputs_cyclical!$A$1:$A$243, 0), MATCH('Cyclical_after overrides'!J$1, F_Inputs_cyclical!$A$1:$BE$1, 0))="", "", INDEX(F_Inputs_cyclical!$A$1:$BE$243, MATCH('Cyclical_after overrides'!$A218, F_Inputs_cyclical!$A$1:$A$243, 0), MATCH('Cyclical_after overrides'!J$1, F_Inputs_cyclical!$A$1:$BE$1, 0))),
Cyclical_overrides!J218)</f>
        <v>15.96</v>
      </c>
      <c r="K218" s="72">
        <f>IF(Cyclical_overrides!K218 = "",
IF(INDEX(F_Inputs_cyclical!$A$1:$BE$243, MATCH('Cyclical_after overrides'!$A218, F_Inputs_cyclical!$A$1:$A$243, 0), MATCH('Cyclical_after overrides'!K$1, F_Inputs_cyclical!$A$1:$BE$1, 0))="", "", INDEX(F_Inputs_cyclical!$A$1:$BE$243, MATCH('Cyclical_after overrides'!$A218, F_Inputs_cyclical!$A$1:$A$243, 0), MATCH('Cyclical_after overrides'!K$1, F_Inputs_cyclical!$A$1:$BE$1, 0))),
Cyclical_overrides!K218)</f>
        <v>4.8129999999999997</v>
      </c>
      <c r="L218" s="72" t="str">
        <f>IF(Cyclical_overrides!L218 = "",
IF(INDEX(F_Inputs_cyclical!$A$1:$BE$243, MATCH('Cyclical_after overrides'!$A218, F_Inputs_cyclical!$A$1:$A$243, 0), MATCH('Cyclical_after overrides'!L$1, F_Inputs_cyclical!$A$1:$BE$1, 0))="", "", INDEX(F_Inputs_cyclical!$A$1:$BE$243, MATCH('Cyclical_after overrides'!$A218, F_Inputs_cyclical!$A$1:$A$243, 0), MATCH('Cyclical_after overrides'!L$1, F_Inputs_cyclical!$A$1:$BE$1, 0))),
Cyclical_overrides!L218)</f>
        <v/>
      </c>
      <c r="M218" s="72" t="str">
        <f>IF(Cyclical_overrides!M218 = "",
IF(INDEX(F_Inputs_cyclical!$A$1:$BE$243, MATCH('Cyclical_after overrides'!$A218, F_Inputs_cyclical!$A$1:$A$243, 0), MATCH('Cyclical_after overrides'!M$1, F_Inputs_cyclical!$A$1:$BE$1, 0))="", "", INDEX(F_Inputs_cyclical!$A$1:$BE$243, MATCH('Cyclical_after overrides'!$A218, F_Inputs_cyclical!$A$1:$A$243, 0), MATCH('Cyclical_after overrides'!M$1, F_Inputs_cyclical!$A$1:$BE$1, 0))),
Cyclical_overrides!M218)</f>
        <v/>
      </c>
      <c r="N218" s="72" t="str">
        <f>IF(Cyclical_overrides!N218 = "",
IF(INDEX(F_Inputs_cyclical!$A$1:$BE$243, MATCH('Cyclical_after overrides'!$A218, F_Inputs_cyclical!$A$1:$A$243, 0), MATCH('Cyclical_after overrides'!N$1, F_Inputs_cyclical!$A$1:$BE$1, 0))="", "", INDEX(F_Inputs_cyclical!$A$1:$BE$243, MATCH('Cyclical_after overrides'!$A218, F_Inputs_cyclical!$A$1:$A$243, 0), MATCH('Cyclical_after overrides'!N$1, F_Inputs_cyclical!$A$1:$BE$1, 0))),
Cyclical_overrides!N218)</f>
        <v/>
      </c>
      <c r="O218" s="72">
        <f>IF(Cyclical_overrides!O218 = "",
IF(INDEX(F_Inputs_cyclical!$A$1:$BE$243, MATCH('Cyclical_after overrides'!$A218, F_Inputs_cyclical!$A$1:$A$243, 0), MATCH('Cyclical_after overrides'!O$1, F_Inputs_cyclical!$A$1:$BE$1, 0))="", "", INDEX(F_Inputs_cyclical!$A$1:$BE$243, MATCH('Cyclical_after overrides'!$A218, F_Inputs_cyclical!$A$1:$A$243, 0), MATCH('Cyclical_after overrides'!O$1, F_Inputs_cyclical!$A$1:$BE$1, 0))),
Cyclical_overrides!O218)</f>
        <v>0</v>
      </c>
      <c r="P218" s="72">
        <f>IF(Cyclical_overrides!P218 = "",
IF(INDEX(F_Inputs_cyclical!$A$1:$BE$243, MATCH('Cyclical_after overrides'!$A218, F_Inputs_cyclical!$A$1:$A$243, 0), MATCH('Cyclical_after overrides'!P$1, F_Inputs_cyclical!$A$1:$BE$1, 0))="", "", INDEX(F_Inputs_cyclical!$A$1:$BE$243, MATCH('Cyclical_after overrides'!$A218, F_Inputs_cyclical!$A$1:$A$243, 0), MATCH('Cyclical_after overrides'!P$1, F_Inputs_cyclical!$A$1:$BE$1, 0))),
Cyclical_overrides!P218)</f>
        <v>0</v>
      </c>
      <c r="Q218" s="72">
        <f>IF(Cyclical_overrides!Q218 = "",
IF(INDEX(F_Inputs_cyclical!$A$1:$BE$243, MATCH('Cyclical_after overrides'!$A218, F_Inputs_cyclical!$A$1:$A$243, 0), MATCH('Cyclical_after overrides'!Q$1, F_Inputs_cyclical!$A$1:$BE$1, 0))="", "", INDEX(F_Inputs_cyclical!$A$1:$BE$243, MATCH('Cyclical_after overrides'!$A218, F_Inputs_cyclical!$A$1:$A$243, 0), MATCH('Cyclical_after overrides'!Q$1, F_Inputs_cyclical!$A$1:$BE$1, 0))),
Cyclical_overrides!Q218)</f>
        <v>3.7999999999999999E-2</v>
      </c>
      <c r="R218" s="72">
        <f>IF(Cyclical_overrides!R218 = "",
IF(INDEX(F_Inputs_cyclical!$A$1:$BE$243, MATCH('Cyclical_after overrides'!$A218, F_Inputs_cyclical!$A$1:$A$243, 0), MATCH('Cyclical_after overrides'!R$1, F_Inputs_cyclical!$A$1:$BE$1, 0))="", "", INDEX(F_Inputs_cyclical!$A$1:$BE$243, MATCH('Cyclical_after overrides'!$A218, F_Inputs_cyclical!$A$1:$A$243, 0), MATCH('Cyclical_after overrides'!R$1, F_Inputs_cyclical!$A$1:$BE$1, 0))),
Cyclical_overrides!R218)</f>
        <v>1.4E-2</v>
      </c>
      <c r="S218" s="72">
        <f>IF(Cyclical_overrides!S218 = "",
IF(INDEX(F_Inputs_cyclical!$A$1:$BE$243, MATCH('Cyclical_after overrides'!$A218, F_Inputs_cyclical!$A$1:$A$243, 0), MATCH('Cyclical_after overrides'!S$1, F_Inputs_cyclical!$A$1:$BE$1, 0))="", "", INDEX(F_Inputs_cyclical!$A$1:$BE$243, MATCH('Cyclical_after overrides'!$A218, F_Inputs_cyclical!$A$1:$A$243, 0), MATCH('Cyclical_after overrides'!S$1, F_Inputs_cyclical!$A$1:$BE$1, 0))),
Cyclical_overrides!S218)</f>
        <v>4.4139999999999997</v>
      </c>
      <c r="T218" s="72">
        <f>IF(Cyclical_overrides!T218 = "",
IF(INDEX(F_Inputs_cyclical!$A$1:$BE$243, MATCH('Cyclical_after overrides'!$A218, F_Inputs_cyclical!$A$1:$A$243, 0), MATCH('Cyclical_after overrides'!T$1, F_Inputs_cyclical!$A$1:$BE$1, 0))="", "", INDEX(F_Inputs_cyclical!$A$1:$BE$243, MATCH('Cyclical_after overrides'!$A218, F_Inputs_cyclical!$A$1:$A$243, 0), MATCH('Cyclical_after overrides'!T$1, F_Inputs_cyclical!$A$1:$BE$1, 0))),
Cyclical_overrides!T218)</f>
        <v>17.52</v>
      </c>
      <c r="U218" s="72">
        <f>IF(Cyclical_overrides!U218 = "",
IF(INDEX(F_Inputs_cyclical!$A$1:$BE$243, MATCH('Cyclical_after overrides'!$A218, F_Inputs_cyclical!$A$1:$A$243, 0), MATCH('Cyclical_after overrides'!U$1, F_Inputs_cyclical!$A$1:$BE$1, 0))="", "", INDEX(F_Inputs_cyclical!$A$1:$BE$243, MATCH('Cyclical_after overrides'!$A218, F_Inputs_cyclical!$A$1:$A$243, 0), MATCH('Cyclical_after overrides'!U$1, F_Inputs_cyclical!$A$1:$BE$1, 0))),
Cyclical_overrides!U218)</f>
        <v>15.907999999999999</v>
      </c>
      <c r="V218" s="72">
        <f>IF(Cyclical_overrides!V218 = "",
IF(INDEX(F_Inputs_cyclical!$A$1:$BE$243, MATCH('Cyclical_after overrides'!$A218, F_Inputs_cyclical!$A$1:$A$243, 0), MATCH('Cyclical_after overrides'!V$1, F_Inputs_cyclical!$A$1:$BE$1, 0))="", "", INDEX(F_Inputs_cyclical!$A$1:$BE$243, MATCH('Cyclical_after overrides'!$A218, F_Inputs_cyclical!$A$1:$A$243, 0), MATCH('Cyclical_after overrides'!V$1, F_Inputs_cyclical!$A$1:$BE$1, 0))),
Cyclical_overrides!V218)</f>
        <v>106.678</v>
      </c>
      <c r="W218" s="72">
        <f>IF(Cyclical_overrides!W218 = "",
IF(INDEX(F_Inputs_cyclical!$A$1:$BE$243, MATCH('Cyclical_after overrides'!$A218, F_Inputs_cyclical!$A$1:$A$243, 0), MATCH('Cyclical_after overrides'!W$1, F_Inputs_cyclical!$A$1:$BE$1, 0))="", "", INDEX(F_Inputs_cyclical!$A$1:$BE$243, MATCH('Cyclical_after overrides'!$A218, F_Inputs_cyclical!$A$1:$A$243, 0), MATCH('Cyclical_after overrides'!W$1, F_Inputs_cyclical!$A$1:$BE$1, 0))),
Cyclical_overrides!W218)</f>
        <v>754.84400000000005</v>
      </c>
      <c r="X218" s="72" t="str">
        <f>IF(Cyclical_overrides!X218 = "",
IF(INDEX(F_Inputs_cyclical!$A$1:$BE$243, MATCH('Cyclical_after overrides'!$A218, F_Inputs_cyclical!$A$1:$A$243, 0), MATCH('Cyclical_after overrides'!X$1, F_Inputs_cyclical!$A$1:$BE$1, 0))="", "", INDEX(F_Inputs_cyclical!$A$1:$BE$243, MATCH('Cyclical_after overrides'!$A218, F_Inputs_cyclical!$A$1:$A$243, 0), MATCH('Cyclical_after overrides'!X$1, F_Inputs_cyclical!$A$1:$BE$1, 0))),
Cyclical_overrides!X218)</f>
        <v/>
      </c>
      <c r="Y218" s="72" t="str">
        <f>IF(Cyclical_overrides!Y218 = "",
IF(INDEX(F_Inputs_cyclical!$A$1:$BE$243, MATCH('Cyclical_after overrides'!$A218, F_Inputs_cyclical!$A$1:$A$243, 0), MATCH('Cyclical_after overrides'!Y$1, F_Inputs_cyclical!$A$1:$BE$1, 0))="", "", INDEX(F_Inputs_cyclical!$A$1:$BE$243, MATCH('Cyclical_after overrides'!$A218, F_Inputs_cyclical!$A$1:$A$243, 0), MATCH('Cyclical_after overrides'!Y$1, F_Inputs_cyclical!$A$1:$BE$1, 0))),
Cyclical_overrides!Y218)</f>
        <v/>
      </c>
      <c r="Z218" s="72" t="str">
        <f>IF(Cyclical_overrides!Z218 = "",
IF(INDEX(F_Inputs_cyclical!$A$1:$BE$243, MATCH('Cyclical_after overrides'!$A218, F_Inputs_cyclical!$A$1:$A$243, 0), MATCH('Cyclical_after overrides'!Z$1, F_Inputs_cyclical!$A$1:$BE$1, 0))="", "", INDEX(F_Inputs_cyclical!$A$1:$BE$243, MATCH('Cyclical_after overrides'!$A218, F_Inputs_cyclical!$A$1:$A$243, 0), MATCH('Cyclical_after overrides'!Z$1, F_Inputs_cyclical!$A$1:$BE$1, 0))),
Cyclical_overrides!Z218)</f>
        <v/>
      </c>
      <c r="AA218" s="72" t="str">
        <f>IF(Cyclical_overrides!AA218 = "",
IF(INDEX(F_Inputs_cyclical!$A$1:$BE$243, MATCH('Cyclical_after overrides'!$A218, F_Inputs_cyclical!$A$1:$A$243, 0), MATCH('Cyclical_after overrides'!AA$1, F_Inputs_cyclical!$A$1:$BE$1, 0))="", "", INDEX(F_Inputs_cyclical!$A$1:$BE$243, MATCH('Cyclical_after overrides'!$A218, F_Inputs_cyclical!$A$1:$A$243, 0), MATCH('Cyclical_after overrides'!AA$1, F_Inputs_cyclical!$A$1:$BE$1, 0))),
Cyclical_overrides!AA218)</f>
        <v/>
      </c>
      <c r="AB218" s="72" t="str">
        <f>IF(Cyclical_overrides!AB218 = "",
IF(INDEX(F_Inputs_cyclical!$A$1:$BE$243, MATCH('Cyclical_after overrides'!$A218, F_Inputs_cyclical!$A$1:$A$243, 0), MATCH('Cyclical_after overrides'!AB$1, F_Inputs_cyclical!$A$1:$BE$1, 0))="", "", INDEX(F_Inputs_cyclical!$A$1:$BE$243, MATCH('Cyclical_after overrides'!$A218, F_Inputs_cyclical!$A$1:$A$243, 0), MATCH('Cyclical_after overrides'!AB$1, F_Inputs_cyclical!$A$1:$BE$1, 0))),
Cyclical_overrides!AB218)</f>
        <v/>
      </c>
      <c r="AC218" s="72" t="str">
        <f>IF(Cyclical_overrides!AC218 = "",
IF(INDEX(F_Inputs_cyclical!$A$1:$BE$243, MATCH('Cyclical_after overrides'!$A218, F_Inputs_cyclical!$A$1:$A$243, 0), MATCH('Cyclical_after overrides'!AC$1, F_Inputs_cyclical!$A$1:$BE$1, 0))="", "", INDEX(F_Inputs_cyclical!$A$1:$BE$243, MATCH('Cyclical_after overrides'!$A218, F_Inputs_cyclical!$A$1:$A$243, 0), MATCH('Cyclical_after overrides'!AC$1, F_Inputs_cyclical!$A$1:$BE$1, 0))),
Cyclical_overrides!AC218)</f>
        <v/>
      </c>
      <c r="AD218" s="72" t="str">
        <f>IF(Cyclical_overrides!AD218 = "",
IF(INDEX(F_Inputs_cyclical!$A$1:$BE$243, MATCH('Cyclical_after overrides'!$A218, F_Inputs_cyclical!$A$1:$A$243, 0), MATCH('Cyclical_after overrides'!AD$1, F_Inputs_cyclical!$A$1:$BE$1, 0))="", "", INDEX(F_Inputs_cyclical!$A$1:$BE$243, MATCH('Cyclical_after overrides'!$A218, F_Inputs_cyclical!$A$1:$A$243, 0), MATCH('Cyclical_after overrides'!AD$1, F_Inputs_cyclical!$A$1:$BE$1, 0))),
Cyclical_overrides!AD218)</f>
        <v/>
      </c>
      <c r="AE218" s="72" t="str">
        <f>IF(Cyclical_overrides!AE218 = "",
IF(INDEX(F_Inputs_cyclical!$A$1:$BE$243, MATCH('Cyclical_after overrides'!$A218, F_Inputs_cyclical!$A$1:$A$243, 0), MATCH('Cyclical_after overrides'!AE$1, F_Inputs_cyclical!$A$1:$BE$1, 0))="", "", INDEX(F_Inputs_cyclical!$A$1:$BE$243, MATCH('Cyclical_after overrides'!$A218, F_Inputs_cyclical!$A$1:$A$243, 0), MATCH('Cyclical_after overrides'!AE$1, F_Inputs_cyclical!$A$1:$BE$1, 0))),
Cyclical_overrides!AE218)</f>
        <v/>
      </c>
      <c r="AF218" s="72" t="str">
        <f>IF(Cyclical_overrides!AF218 = "",
IF(INDEX(F_Inputs_cyclical!$A$1:$BE$243, MATCH('Cyclical_after overrides'!$A218, F_Inputs_cyclical!$A$1:$A$243, 0), MATCH('Cyclical_after overrides'!AF$1, F_Inputs_cyclical!$A$1:$BE$1, 0))="", "", INDEX(F_Inputs_cyclical!$A$1:$BE$243, MATCH('Cyclical_after overrides'!$A218, F_Inputs_cyclical!$A$1:$A$243, 0), MATCH('Cyclical_after overrides'!AF$1, F_Inputs_cyclical!$A$1:$BE$1, 0))),
Cyclical_overrides!AF218)</f>
        <v/>
      </c>
      <c r="AG218" s="72" t="str">
        <f>IF(Cyclical_overrides!AG218 = "",
IF(INDEX(F_Inputs_cyclical!$A$1:$BE$243, MATCH('Cyclical_after overrides'!$A218, F_Inputs_cyclical!$A$1:$A$243, 0), MATCH('Cyclical_after overrides'!AG$1, F_Inputs_cyclical!$A$1:$BE$1, 0))="", "", INDEX(F_Inputs_cyclical!$A$1:$BE$243, MATCH('Cyclical_after overrides'!$A218, F_Inputs_cyclical!$A$1:$A$243, 0), MATCH('Cyclical_after overrides'!AG$1, F_Inputs_cyclical!$A$1:$BE$1, 0))),
Cyclical_overrides!AG218)</f>
        <v/>
      </c>
      <c r="AH218" s="72" t="str">
        <f>IF(Cyclical_overrides!AH218 = "",
IF(INDEX(F_Inputs_cyclical!$A$1:$BE$243, MATCH('Cyclical_after overrides'!$A218, F_Inputs_cyclical!$A$1:$A$243, 0), MATCH('Cyclical_after overrides'!AH$1, F_Inputs_cyclical!$A$1:$BE$1, 0))="", "", INDEX(F_Inputs_cyclical!$A$1:$BE$243, MATCH('Cyclical_after overrides'!$A218, F_Inputs_cyclical!$A$1:$A$243, 0), MATCH('Cyclical_after overrides'!AH$1, F_Inputs_cyclical!$A$1:$BE$1, 0))),
Cyclical_overrides!AH218)</f>
        <v/>
      </c>
      <c r="AI218" s="72" t="str">
        <f>IF(Cyclical_overrides!AI218 = "",
IF(INDEX(F_Inputs_cyclical!$A$1:$BE$243, MATCH('Cyclical_after overrides'!$A218, F_Inputs_cyclical!$A$1:$A$243, 0), MATCH('Cyclical_after overrides'!AI$1, F_Inputs_cyclical!$A$1:$BE$1, 0))="", "", INDEX(F_Inputs_cyclical!$A$1:$BE$243, MATCH('Cyclical_after overrides'!$A218, F_Inputs_cyclical!$A$1:$A$243, 0), MATCH('Cyclical_after overrides'!AI$1, F_Inputs_cyclical!$A$1:$BE$1, 0))),
Cyclical_overrides!AI218)</f>
        <v/>
      </c>
      <c r="AJ218" s="72" t="str">
        <f>IF(Cyclical_overrides!AJ218 = "",
IF(INDEX(F_Inputs_cyclical!$A$1:$BE$243, MATCH('Cyclical_after overrides'!$A218, F_Inputs_cyclical!$A$1:$A$243, 0), MATCH('Cyclical_after overrides'!AJ$1, F_Inputs_cyclical!$A$1:$BE$1, 0))="", "", INDEX(F_Inputs_cyclical!$A$1:$BE$243, MATCH('Cyclical_after overrides'!$A218, F_Inputs_cyclical!$A$1:$A$243, 0), MATCH('Cyclical_after overrides'!AJ$1, F_Inputs_cyclical!$A$1:$BE$1, 0))),
Cyclical_overrides!AJ218)</f>
        <v/>
      </c>
      <c r="AK218" s="72" t="str">
        <f>IF(Cyclical_overrides!AK218 = "",
IF(INDEX(F_Inputs_cyclical!$A$1:$BE$243, MATCH('Cyclical_after overrides'!$A218, F_Inputs_cyclical!$A$1:$A$243, 0), MATCH('Cyclical_after overrides'!AK$1, F_Inputs_cyclical!$A$1:$BE$1, 0))="", "", INDEX(F_Inputs_cyclical!$A$1:$BE$243, MATCH('Cyclical_after overrides'!$A218, F_Inputs_cyclical!$A$1:$A$243, 0), MATCH('Cyclical_after overrides'!AK$1, F_Inputs_cyclical!$A$1:$BE$1, 0))),
Cyclical_overrides!AK218)</f>
        <v/>
      </c>
      <c r="AL218" s="72" t="str">
        <f>IF(Cyclical_overrides!AL218 = "",
IF(INDEX(F_Inputs_cyclical!$A$1:$BE$243, MATCH('Cyclical_after overrides'!$A218, F_Inputs_cyclical!$A$1:$A$243, 0), MATCH('Cyclical_after overrides'!AL$1, F_Inputs_cyclical!$A$1:$BE$1, 0))="", "", INDEX(F_Inputs_cyclical!$A$1:$BE$243, MATCH('Cyclical_after overrides'!$A218, F_Inputs_cyclical!$A$1:$A$243, 0), MATCH('Cyclical_after overrides'!AL$1, F_Inputs_cyclical!$A$1:$BE$1, 0))),
Cyclical_overrides!AL218)</f>
        <v/>
      </c>
      <c r="AM218" s="72">
        <f>IF(Cyclical_overrides!AM218 = "",
IF(INDEX(F_Inputs_cyclical!$A$1:$BE$243, MATCH('Cyclical_after overrides'!$A218, F_Inputs_cyclical!$A$1:$A$243, 0), MATCH('Cyclical_after overrides'!AM$1, F_Inputs_cyclical!$A$1:$BE$1, 0))="", "", INDEX(F_Inputs_cyclical!$A$1:$BE$243, MATCH('Cyclical_after overrides'!$A218, F_Inputs_cyclical!$A$1:$A$243, 0), MATCH('Cyclical_after overrides'!AM$1, F_Inputs_cyclical!$A$1:$BE$1, 0))),
Cyclical_overrides!AM218)</f>
        <v>6.5060000000000002</v>
      </c>
      <c r="AN218" s="72">
        <f>IF(Cyclical_overrides!AN218 = "",
IF(INDEX(F_Inputs_cyclical!$A$1:$BE$243, MATCH('Cyclical_after overrides'!$A218, F_Inputs_cyclical!$A$1:$A$243, 0), MATCH('Cyclical_after overrides'!AN$1, F_Inputs_cyclical!$A$1:$BE$1, 0))="", "", INDEX(F_Inputs_cyclical!$A$1:$BE$243, MATCH('Cyclical_after overrides'!$A218, F_Inputs_cyclical!$A$1:$A$243, 0), MATCH('Cyclical_after overrides'!AN$1, F_Inputs_cyclical!$A$1:$BE$1, 0))),
Cyclical_overrides!AN218)</f>
        <v>15.907999999999999</v>
      </c>
      <c r="AO218" s="72" t="str">
        <f>IF(Cyclical_overrides!AO218 = "",
IF(INDEX(F_Inputs_cyclical!$A$1:$BE$243, MATCH('Cyclical_after overrides'!$A218, F_Inputs_cyclical!$A$1:$A$243, 0), MATCH('Cyclical_after overrides'!AO$1, F_Inputs_cyclical!$A$1:$BE$1, 0))="", "", INDEX(F_Inputs_cyclical!$A$1:$BE$243, MATCH('Cyclical_after overrides'!$A218, F_Inputs_cyclical!$A$1:$A$243, 0), MATCH('Cyclical_after overrides'!AO$1, F_Inputs_cyclical!$A$1:$BE$1, 0))),
Cyclical_overrides!AO218)</f>
        <v/>
      </c>
      <c r="AP218" s="72" t="str">
        <f>IF(Cyclical_overrides!AP218 = "",
IF(INDEX(F_Inputs_cyclical!$A$1:$BE$243, MATCH('Cyclical_after overrides'!$A218, F_Inputs_cyclical!$A$1:$A$243, 0), MATCH('Cyclical_after overrides'!AP$1, F_Inputs_cyclical!$A$1:$BE$1, 0))="", "", INDEX(F_Inputs_cyclical!$A$1:$BE$243, MATCH('Cyclical_after overrides'!$A218, F_Inputs_cyclical!$A$1:$A$243, 0), MATCH('Cyclical_after overrides'!AP$1, F_Inputs_cyclical!$A$1:$BE$1, 0))),
Cyclical_overrides!AP218)</f>
        <v/>
      </c>
      <c r="AQ218" s="72">
        <f>IF(Cyclical_overrides!AQ218 = "",
IF(INDEX(F_Inputs_cyclical!$A$1:$BE$243, MATCH('Cyclical_after overrides'!$A218, F_Inputs_cyclical!$A$1:$A$243, 0), MATCH('Cyclical_after overrides'!AQ$1, F_Inputs_cyclical!$A$1:$BE$1, 0))="", "", INDEX(F_Inputs_cyclical!$A$1:$BE$243, MATCH('Cyclical_after overrides'!$A218, F_Inputs_cyclical!$A$1:$A$243, 0), MATCH('Cyclical_after overrides'!AQ$1, F_Inputs_cyclical!$A$1:$BE$1, 0))),
Cyclical_overrides!AQ218)</f>
        <v>5.1999999999999998E-2</v>
      </c>
      <c r="AR218" s="72">
        <f>IF(Cyclical_overrides!AR218 = "",
IF(INDEX(F_Inputs_cyclical!$A$1:$BE$243, MATCH('Cyclical_after overrides'!$A218, F_Inputs_cyclical!$A$1:$A$243, 0), MATCH('Cyclical_after overrides'!AR$1, F_Inputs_cyclical!$A$1:$BE$1, 0))="", "", INDEX(F_Inputs_cyclical!$A$1:$BE$243, MATCH('Cyclical_after overrides'!$A218, F_Inputs_cyclical!$A$1:$A$243, 0), MATCH('Cyclical_after overrides'!AR$1, F_Inputs_cyclical!$A$1:$BE$1, 0))),
Cyclical_overrides!AR218)</f>
        <v>0</v>
      </c>
      <c r="AS218" s="72">
        <f>IF(Cyclical_overrides!AS218 = "",
IF(INDEX(F_Inputs_cyclical!$A$1:$BE$243, MATCH('Cyclical_after overrides'!$A218, F_Inputs_cyclical!$A$1:$A$243, 0), MATCH('Cyclical_after overrides'!AS$1, F_Inputs_cyclical!$A$1:$BE$1, 0))="", "", INDEX(F_Inputs_cyclical!$A$1:$BE$243, MATCH('Cyclical_after overrides'!$A218, F_Inputs_cyclical!$A$1:$A$243, 0), MATCH('Cyclical_after overrides'!AS$1, F_Inputs_cyclical!$A$1:$BE$1, 0))),
Cyclical_overrides!AS218)</f>
        <v>0</v>
      </c>
      <c r="AT218" s="72">
        <f>IF(Cyclical_overrides!AT218 = "",
IF(INDEX(F_Inputs_cyclical!$A$1:$BE$243, MATCH('Cyclical_after overrides'!$A218, F_Inputs_cyclical!$A$1:$A$243, 0), MATCH('Cyclical_after overrides'!AT$1, F_Inputs_cyclical!$A$1:$BE$1, 0))="", "", INDEX(F_Inputs_cyclical!$A$1:$BE$243, MATCH('Cyclical_after overrides'!$A218, F_Inputs_cyclical!$A$1:$A$243, 0), MATCH('Cyclical_after overrides'!AT$1, F_Inputs_cyclical!$A$1:$BE$1, 0))),
Cyclical_overrides!AT218)</f>
        <v>0</v>
      </c>
      <c r="AU218" s="72">
        <f>IF(Cyclical_overrides!AU218 = "",
IF(INDEX(F_Inputs_cyclical!$A$1:$BE$243, MATCH('Cyclical_after overrides'!$A218, F_Inputs_cyclical!$A$1:$A$243, 0), MATCH('Cyclical_after overrides'!AU$1, F_Inputs_cyclical!$A$1:$BE$1, 0))="", "", INDEX(F_Inputs_cyclical!$A$1:$BE$243, MATCH('Cyclical_after overrides'!$A218, F_Inputs_cyclical!$A$1:$A$243, 0), MATCH('Cyclical_after overrides'!AU$1, F_Inputs_cyclical!$A$1:$BE$1, 0))),
Cyclical_overrides!AU218)</f>
        <v>0.60599999999999998</v>
      </c>
      <c r="AV218" s="72" t="str">
        <f>IF(Cyclical_overrides!AV218 = "",
IF(INDEX(F_Inputs_cyclical!$A$1:$BE$243, MATCH('Cyclical_after overrides'!$A218, F_Inputs_cyclical!$A$1:$A$243, 0), MATCH('Cyclical_after overrides'!AV$1, F_Inputs_cyclical!$A$1:$BE$1, 0))="", "", INDEX(F_Inputs_cyclical!$A$1:$BE$243, MATCH('Cyclical_after overrides'!$A218, F_Inputs_cyclical!$A$1:$A$243, 0), MATCH('Cyclical_after overrides'!AV$1, F_Inputs_cyclical!$A$1:$BE$1, 0))),
Cyclical_overrides!AV218)</f>
        <v/>
      </c>
      <c r="AW218" s="72">
        <f>IF(Cyclical_overrides!AW218 = "",
IF(INDEX(F_Inputs_cyclical!$A$1:$BE$243, MATCH('Cyclical_after overrides'!$A218, F_Inputs_cyclical!$A$1:$A$243, 0), MATCH('Cyclical_after overrides'!AW$1, F_Inputs_cyclical!$A$1:$BE$1, 0))="", "", INDEX(F_Inputs_cyclical!$A$1:$BE$243, MATCH('Cyclical_after overrides'!$A218, F_Inputs_cyclical!$A$1:$A$243, 0), MATCH('Cyclical_after overrides'!AW$1, F_Inputs_cyclical!$A$1:$BE$1, 0))),
Cyclical_overrides!AW218)</f>
        <v>1.1560444722831191</v>
      </c>
      <c r="AX218" s="72">
        <f>IF(Cyclical_overrides!AX218 = "",
IF(INDEX(F_Inputs_cyclical!$A$1:$BE$243, MATCH('Cyclical_after overrides'!$A218, F_Inputs_cyclical!$A$1:$A$243, 0), MATCH('Cyclical_after overrides'!AX$1, F_Inputs_cyclical!$A$1:$BE$1, 0))="", "", INDEX(F_Inputs_cyclical!$A$1:$BE$243, MATCH('Cyclical_after overrides'!$A218, F_Inputs_cyclical!$A$1:$A$243, 0), MATCH('Cyclical_after overrides'!AX$1, F_Inputs_cyclical!$A$1:$BE$1, 0))),
Cyclical_overrides!AX218)</f>
        <v>19.022402845197785</v>
      </c>
      <c r="AY218" s="72">
        <f>IF(Cyclical_overrides!AY218 = "",
IF(INDEX(F_Inputs_cyclical!$A$1:$BE$243, MATCH('Cyclical_after overrides'!$A218, F_Inputs_cyclical!$A$1:$A$243, 0), MATCH('Cyclical_after overrides'!AY$1, F_Inputs_cyclical!$A$1:$BE$1, 0))="", "", INDEX(F_Inputs_cyclical!$A$1:$BE$243, MATCH('Cyclical_after overrides'!$A218, F_Inputs_cyclical!$A$1:$A$243, 0), MATCH('Cyclical_after overrides'!AY$1, F_Inputs_cyclical!$A$1:$BE$1, 0))),
Cyclical_overrides!AY218)</f>
        <v>144.92199503825401</v>
      </c>
      <c r="AZ218" s="72">
        <f>IF(Cyclical_overrides!AZ218 = "",
IF(INDEX(F_Inputs_cyclical!$A$1:$BE$243, MATCH('Cyclical_after overrides'!$A218, F_Inputs_cyclical!$A$1:$A$243, 0), MATCH('Cyclical_after overrides'!AZ$1, F_Inputs_cyclical!$A$1:$BE$1, 0))="", "", INDEX(F_Inputs_cyclical!$A$1:$BE$243, MATCH('Cyclical_after overrides'!$A218, F_Inputs_cyclical!$A$1:$A$243, 0), MATCH('Cyclical_after overrides'!AZ$1, F_Inputs_cyclical!$A$1:$BE$1, 0))),
Cyclical_overrides!AZ218)</f>
        <v>1.4141262437715347</v>
      </c>
      <c r="BA218" s="72">
        <f>IF(Cyclical_overrides!BA218 = "",
IF(INDEX(F_Inputs_cyclical!$A$1:$BE$243, MATCH('Cyclical_after overrides'!$A218, F_Inputs_cyclical!$A$1:$A$243, 0), MATCH('Cyclical_after overrides'!BA$1, F_Inputs_cyclical!$A$1:$BE$1, 0))="", "", INDEX(F_Inputs_cyclical!$A$1:$BE$243, MATCH('Cyclical_after overrides'!$A218, F_Inputs_cyclical!$A$1:$A$243, 0), MATCH('Cyclical_after overrides'!BA$1, F_Inputs_cyclical!$A$1:$BE$1, 0))),
Cyclical_overrides!BA218)</f>
        <v>9.5245210625497059</v>
      </c>
      <c r="BB218" s="72">
        <f>IF(Cyclical_overrides!BB218 = "",
IF(INDEX(F_Inputs_cyclical!$A$1:$BE$243, MATCH('Cyclical_after overrides'!$A218, F_Inputs_cyclical!$A$1:$A$243, 0), MATCH('Cyclical_after overrides'!BB$1, F_Inputs_cyclical!$A$1:$BE$1, 0))="", "", INDEX(F_Inputs_cyclical!$A$1:$BE$243, MATCH('Cyclical_after overrides'!$A218, F_Inputs_cyclical!$A$1:$A$243, 0), MATCH('Cyclical_after overrides'!BB$1, F_Inputs_cyclical!$A$1:$BE$1, 0))),
Cyclical_overrides!BB218)</f>
        <v>8.7303470013610109</v>
      </c>
      <c r="BC218" s="72">
        <f>IF(Cyclical_overrides!BC218 = "",
IF(INDEX(F_Inputs_cyclical!$A$1:$BE$243, MATCH('Cyclical_after overrides'!$A218, F_Inputs_cyclical!$A$1:$A$243, 0), MATCH('Cyclical_after overrides'!BC$1, F_Inputs_cyclical!$A$1:$BE$1, 0))="", "", INDEX(F_Inputs_cyclical!$A$1:$BE$243, MATCH('Cyclical_after overrides'!$A218, F_Inputs_cyclical!$A$1:$A$243, 0), MATCH('Cyclical_after overrides'!BC$1, F_Inputs_cyclical!$A$1:$BE$1, 0))),
Cyclical_overrides!BC218)</f>
        <v>12.832124814999379</v>
      </c>
      <c r="BD218" s="72">
        <f>IF(Cyclical_overrides!BD218 = "",
IF(INDEX(F_Inputs_cyclical!$A$1:$BE$243, MATCH('Cyclical_after overrides'!$A218, F_Inputs_cyclical!$A$1:$A$243, 0), MATCH('Cyclical_after overrides'!BD$1, F_Inputs_cyclical!$A$1:$BE$1, 0))="", "", INDEX(F_Inputs_cyclical!$A$1:$BE$243, MATCH('Cyclical_after overrides'!$A218, F_Inputs_cyclical!$A$1:$A$243, 0), MATCH('Cyclical_after overrides'!BD$1, F_Inputs_cyclical!$A$1:$BE$1, 0))),
Cyclical_overrides!BD218)</f>
        <v>180.04400000000001</v>
      </c>
      <c r="BE218" s="194"/>
    </row>
    <row r="219" spans="1:57" x14ac:dyDescent="0.4">
      <c r="A219" s="63" t="str">
        <f t="shared" si="3"/>
        <v>SEW20</v>
      </c>
      <c r="B219" s="63" t="s">
        <v>481</v>
      </c>
      <c r="C219" s="63" t="s">
        <v>255</v>
      </c>
      <c r="D219" s="72">
        <f>IF(Cyclical_overrides!D219 = "",
IF(INDEX(F_Inputs_cyclical!$A$1:$BE$243, MATCH('Cyclical_after overrides'!$A219, F_Inputs_cyclical!$A$1:$A$243, 0), MATCH('Cyclical_after overrides'!D$1, F_Inputs_cyclical!$A$1:$BE$1, 0))="", "", INDEX(F_Inputs_cyclical!$A$1:$BE$243, MATCH('Cyclical_after overrides'!$A219, F_Inputs_cyclical!$A$1:$A$243, 0), MATCH('Cyclical_after overrides'!D$1, F_Inputs_cyclical!$A$1:$BE$1, 0))),
Cyclical_overrides!D219)</f>
        <v>6.3079999999999998</v>
      </c>
      <c r="E219" s="72">
        <f>IF(Cyclical_overrides!E219 = "",
IF(INDEX(F_Inputs_cyclical!$A$1:$BE$243, MATCH('Cyclical_after overrides'!$A219, F_Inputs_cyclical!$A$1:$A$243, 0), MATCH('Cyclical_after overrides'!E$1, F_Inputs_cyclical!$A$1:$BE$1, 0))="", "", INDEX(F_Inputs_cyclical!$A$1:$BE$243, MATCH('Cyclical_after overrides'!$A219, F_Inputs_cyclical!$A$1:$A$243, 0), MATCH('Cyclical_after overrides'!E$1, F_Inputs_cyclical!$A$1:$BE$1, 0))),
Cyclical_overrides!E219)</f>
        <v>0.35499999999999998</v>
      </c>
      <c r="F219" s="72">
        <f>IF(Cyclical_overrides!F219 = "",
IF(INDEX(F_Inputs_cyclical!$A$1:$BE$243, MATCH('Cyclical_after overrides'!$A219, F_Inputs_cyclical!$A$1:$A$243, 0), MATCH('Cyclical_after overrides'!F$1, F_Inputs_cyclical!$A$1:$BE$1, 0))="", "", INDEX(F_Inputs_cyclical!$A$1:$BE$243, MATCH('Cyclical_after overrides'!$A219, F_Inputs_cyclical!$A$1:$A$243, 0), MATCH('Cyclical_after overrides'!F$1, F_Inputs_cyclical!$A$1:$BE$1, 0))),
Cyclical_overrides!F219)</f>
        <v>4.4210000000000003</v>
      </c>
      <c r="G219" s="72">
        <f>IF(Cyclical_overrides!G219 = "",
IF(INDEX(F_Inputs_cyclical!$A$1:$BE$243, MATCH('Cyclical_after overrides'!$A219, F_Inputs_cyclical!$A$1:$A$243, 0), MATCH('Cyclical_after overrides'!G$1, F_Inputs_cyclical!$A$1:$BE$1, 0))="", "", INDEX(F_Inputs_cyclical!$A$1:$BE$243, MATCH('Cyclical_after overrides'!$A219, F_Inputs_cyclical!$A$1:$A$243, 0), MATCH('Cyclical_after overrides'!G$1, F_Inputs_cyclical!$A$1:$BE$1, 0))),
Cyclical_overrides!G219)</f>
        <v>0.83099999999999996</v>
      </c>
      <c r="H219" s="72" t="str">
        <f>IF(Cyclical_overrides!H219 = "",
IF(INDEX(F_Inputs_cyclical!$A$1:$BE$243, MATCH('Cyclical_after overrides'!$A219, F_Inputs_cyclical!$A$1:$A$243, 0), MATCH('Cyclical_after overrides'!H$1, F_Inputs_cyclical!$A$1:$BE$1, 0))="", "", INDEX(F_Inputs_cyclical!$A$1:$BE$243, MATCH('Cyclical_after overrides'!$A219, F_Inputs_cyclical!$A$1:$A$243, 0), MATCH('Cyclical_after overrides'!H$1, F_Inputs_cyclical!$A$1:$BE$1, 0))),
Cyclical_overrides!H219)</f>
        <v/>
      </c>
      <c r="I219" s="72">
        <f>IF(Cyclical_overrides!I219 = "",
IF(INDEX(F_Inputs_cyclical!$A$1:$BE$243, MATCH('Cyclical_after overrides'!$A219, F_Inputs_cyclical!$A$1:$A$243, 0), MATCH('Cyclical_after overrides'!I$1, F_Inputs_cyclical!$A$1:$BE$1, 0))="", "", INDEX(F_Inputs_cyclical!$A$1:$BE$243, MATCH('Cyclical_after overrides'!$A219, F_Inputs_cyclical!$A$1:$A$243, 0), MATCH('Cyclical_after overrides'!I$1, F_Inputs_cyclical!$A$1:$BE$1, 0))),
Cyclical_overrides!I219)</f>
        <v>0</v>
      </c>
      <c r="J219" s="72">
        <f>IF(Cyclical_overrides!J219 = "",
IF(INDEX(F_Inputs_cyclical!$A$1:$BE$243, MATCH('Cyclical_after overrides'!$A219, F_Inputs_cyclical!$A$1:$A$243, 0), MATCH('Cyclical_after overrides'!J$1, F_Inputs_cyclical!$A$1:$BE$1, 0))="", "", INDEX(F_Inputs_cyclical!$A$1:$BE$243, MATCH('Cyclical_after overrides'!$A219, F_Inputs_cyclical!$A$1:$A$243, 0), MATCH('Cyclical_after overrides'!J$1, F_Inputs_cyclical!$A$1:$BE$1, 0))),
Cyclical_overrides!J219)</f>
        <v>18.59</v>
      </c>
      <c r="K219" s="72">
        <f>IF(Cyclical_overrides!K219 = "",
IF(INDEX(F_Inputs_cyclical!$A$1:$BE$243, MATCH('Cyclical_after overrides'!$A219, F_Inputs_cyclical!$A$1:$A$243, 0), MATCH('Cyclical_after overrides'!K$1, F_Inputs_cyclical!$A$1:$BE$1, 0))="", "", INDEX(F_Inputs_cyclical!$A$1:$BE$243, MATCH('Cyclical_after overrides'!$A219, F_Inputs_cyclical!$A$1:$A$243, 0), MATCH('Cyclical_after overrides'!K$1, F_Inputs_cyclical!$A$1:$BE$1, 0))),
Cyclical_overrides!K219)</f>
        <v>2.5649999999999999</v>
      </c>
      <c r="L219" s="72" t="str">
        <f>IF(Cyclical_overrides!L219 = "",
IF(INDEX(F_Inputs_cyclical!$A$1:$BE$243, MATCH('Cyclical_after overrides'!$A219, F_Inputs_cyclical!$A$1:$A$243, 0), MATCH('Cyclical_after overrides'!L$1, F_Inputs_cyclical!$A$1:$BE$1, 0))="", "", INDEX(F_Inputs_cyclical!$A$1:$BE$243, MATCH('Cyclical_after overrides'!$A219, F_Inputs_cyclical!$A$1:$A$243, 0), MATCH('Cyclical_after overrides'!L$1, F_Inputs_cyclical!$A$1:$BE$1, 0))),
Cyclical_overrides!L219)</f>
        <v/>
      </c>
      <c r="M219" s="72" t="str">
        <f>IF(Cyclical_overrides!M219 = "",
IF(INDEX(F_Inputs_cyclical!$A$1:$BE$243, MATCH('Cyclical_after overrides'!$A219, F_Inputs_cyclical!$A$1:$A$243, 0), MATCH('Cyclical_after overrides'!M$1, F_Inputs_cyclical!$A$1:$BE$1, 0))="", "", INDEX(F_Inputs_cyclical!$A$1:$BE$243, MATCH('Cyclical_after overrides'!$A219, F_Inputs_cyclical!$A$1:$A$243, 0), MATCH('Cyclical_after overrides'!M$1, F_Inputs_cyclical!$A$1:$BE$1, 0))),
Cyclical_overrides!M219)</f>
        <v/>
      </c>
      <c r="N219" s="72" t="str">
        <f>IF(Cyclical_overrides!N219 = "",
IF(INDEX(F_Inputs_cyclical!$A$1:$BE$243, MATCH('Cyclical_after overrides'!$A219, F_Inputs_cyclical!$A$1:$A$243, 0), MATCH('Cyclical_after overrides'!N$1, F_Inputs_cyclical!$A$1:$BE$1, 0))="", "", INDEX(F_Inputs_cyclical!$A$1:$BE$243, MATCH('Cyclical_after overrides'!$A219, F_Inputs_cyclical!$A$1:$A$243, 0), MATCH('Cyclical_after overrides'!N$1, F_Inputs_cyclical!$A$1:$BE$1, 0))),
Cyclical_overrides!N219)</f>
        <v/>
      </c>
      <c r="O219" s="72">
        <f>IF(Cyclical_overrides!O219 = "",
IF(INDEX(F_Inputs_cyclical!$A$1:$BE$243, MATCH('Cyclical_after overrides'!$A219, F_Inputs_cyclical!$A$1:$A$243, 0), MATCH('Cyclical_after overrides'!O$1, F_Inputs_cyclical!$A$1:$BE$1, 0))="", "", INDEX(F_Inputs_cyclical!$A$1:$BE$243, MATCH('Cyclical_after overrides'!$A219, F_Inputs_cyclical!$A$1:$A$243, 0), MATCH('Cyclical_after overrides'!O$1, F_Inputs_cyclical!$A$1:$BE$1, 0))),
Cyclical_overrides!O219)</f>
        <v>0</v>
      </c>
      <c r="P219" s="72">
        <f>IF(Cyclical_overrides!P219 = "",
IF(INDEX(F_Inputs_cyclical!$A$1:$BE$243, MATCH('Cyclical_after overrides'!$A219, F_Inputs_cyclical!$A$1:$A$243, 0), MATCH('Cyclical_after overrides'!P$1, F_Inputs_cyclical!$A$1:$BE$1, 0))="", "", INDEX(F_Inputs_cyclical!$A$1:$BE$243, MATCH('Cyclical_after overrides'!$A219, F_Inputs_cyclical!$A$1:$A$243, 0), MATCH('Cyclical_after overrides'!P$1, F_Inputs_cyclical!$A$1:$BE$1, 0))),
Cyclical_overrides!P219)</f>
        <v>0</v>
      </c>
      <c r="Q219" s="72">
        <f>IF(Cyclical_overrides!Q219 = "",
IF(INDEX(F_Inputs_cyclical!$A$1:$BE$243, MATCH('Cyclical_after overrides'!$A219, F_Inputs_cyclical!$A$1:$A$243, 0), MATCH('Cyclical_after overrides'!Q$1, F_Inputs_cyclical!$A$1:$BE$1, 0))="", "", INDEX(F_Inputs_cyclical!$A$1:$BE$243, MATCH('Cyclical_after overrides'!$A219, F_Inputs_cyclical!$A$1:$A$243, 0), MATCH('Cyclical_after overrides'!Q$1, F_Inputs_cyclical!$A$1:$BE$1, 0))),
Cyclical_overrides!Q219)</f>
        <v>1.7999999999999999E-2</v>
      </c>
      <c r="R219" s="72">
        <f>IF(Cyclical_overrides!R219 = "",
IF(INDEX(F_Inputs_cyclical!$A$1:$BE$243, MATCH('Cyclical_after overrides'!$A219, F_Inputs_cyclical!$A$1:$A$243, 0), MATCH('Cyclical_after overrides'!R$1, F_Inputs_cyclical!$A$1:$BE$1, 0))="", "", INDEX(F_Inputs_cyclical!$A$1:$BE$243, MATCH('Cyclical_after overrides'!$A219, F_Inputs_cyclical!$A$1:$A$243, 0), MATCH('Cyclical_after overrides'!R$1, F_Inputs_cyclical!$A$1:$BE$1, 0))),
Cyclical_overrides!R219)</f>
        <v>8.9999999999999993E-3</v>
      </c>
      <c r="S219" s="72">
        <f>IF(Cyclical_overrides!S219 = "",
IF(INDEX(F_Inputs_cyclical!$A$1:$BE$243, MATCH('Cyclical_after overrides'!$A219, F_Inputs_cyclical!$A$1:$A$243, 0), MATCH('Cyclical_after overrides'!S$1, F_Inputs_cyclical!$A$1:$BE$1, 0))="", "", INDEX(F_Inputs_cyclical!$A$1:$BE$243, MATCH('Cyclical_after overrides'!$A219, F_Inputs_cyclical!$A$1:$A$243, 0), MATCH('Cyclical_after overrides'!S$1, F_Inputs_cyclical!$A$1:$BE$1, 0))),
Cyclical_overrides!S219)</f>
        <v>4.2300000000000004</v>
      </c>
      <c r="T219" s="72">
        <f>IF(Cyclical_overrides!T219 = "",
IF(INDEX(F_Inputs_cyclical!$A$1:$BE$243, MATCH('Cyclical_after overrides'!$A219, F_Inputs_cyclical!$A$1:$A$243, 0), MATCH('Cyclical_after overrides'!T$1, F_Inputs_cyclical!$A$1:$BE$1, 0))="", "", INDEX(F_Inputs_cyclical!$A$1:$BE$243, MATCH('Cyclical_after overrides'!$A219, F_Inputs_cyclical!$A$1:$A$243, 0), MATCH('Cyclical_after overrides'!T$1, F_Inputs_cyclical!$A$1:$BE$1, 0))),
Cyclical_overrides!T219)</f>
        <v>19.427</v>
      </c>
      <c r="U219" s="72">
        <f>IF(Cyclical_overrides!U219 = "",
IF(INDEX(F_Inputs_cyclical!$A$1:$BE$243, MATCH('Cyclical_after overrides'!$A219, F_Inputs_cyclical!$A$1:$A$243, 0), MATCH('Cyclical_after overrides'!U$1, F_Inputs_cyclical!$A$1:$BE$1, 0))="", "", INDEX(F_Inputs_cyclical!$A$1:$BE$243, MATCH('Cyclical_after overrides'!$A219, F_Inputs_cyclical!$A$1:$A$243, 0), MATCH('Cyclical_after overrides'!U$1, F_Inputs_cyclical!$A$1:$BE$1, 0))),
Cyclical_overrides!U219)</f>
        <v>18.562999999999999</v>
      </c>
      <c r="V219" s="72">
        <f>IF(Cyclical_overrides!V219 = "",
IF(INDEX(F_Inputs_cyclical!$A$1:$BE$243, MATCH('Cyclical_after overrides'!$A219, F_Inputs_cyclical!$A$1:$A$243, 0), MATCH('Cyclical_after overrides'!V$1, F_Inputs_cyclical!$A$1:$BE$1, 0))="", "", INDEX(F_Inputs_cyclical!$A$1:$BE$243, MATCH('Cyclical_after overrides'!$A219, F_Inputs_cyclical!$A$1:$A$243, 0), MATCH('Cyclical_after overrides'!V$1, F_Inputs_cyclical!$A$1:$BE$1, 0))),
Cyclical_overrides!V219)</f>
        <v>89.326999999999998</v>
      </c>
      <c r="W219" s="72">
        <f>IF(Cyclical_overrides!W219 = "",
IF(INDEX(F_Inputs_cyclical!$A$1:$BE$243, MATCH('Cyclical_after overrides'!$A219, F_Inputs_cyclical!$A$1:$A$243, 0), MATCH('Cyclical_after overrides'!W$1, F_Inputs_cyclical!$A$1:$BE$1, 0))="", "", INDEX(F_Inputs_cyclical!$A$1:$BE$243, MATCH('Cyclical_after overrides'!$A219, F_Inputs_cyclical!$A$1:$A$243, 0), MATCH('Cyclical_after overrides'!W$1, F_Inputs_cyclical!$A$1:$BE$1, 0))),
Cyclical_overrides!W219)</f>
        <v>779.61800000000005</v>
      </c>
      <c r="X219" s="72" t="str">
        <f>IF(Cyclical_overrides!X219 = "",
IF(INDEX(F_Inputs_cyclical!$A$1:$BE$243, MATCH('Cyclical_after overrides'!$A219, F_Inputs_cyclical!$A$1:$A$243, 0), MATCH('Cyclical_after overrides'!X$1, F_Inputs_cyclical!$A$1:$BE$1, 0))="", "", INDEX(F_Inputs_cyclical!$A$1:$BE$243, MATCH('Cyclical_after overrides'!$A219, F_Inputs_cyclical!$A$1:$A$243, 0), MATCH('Cyclical_after overrides'!X$1, F_Inputs_cyclical!$A$1:$BE$1, 0))),
Cyclical_overrides!X219)</f>
        <v/>
      </c>
      <c r="Y219" s="72" t="str">
        <f>IF(Cyclical_overrides!Y219 = "",
IF(INDEX(F_Inputs_cyclical!$A$1:$BE$243, MATCH('Cyclical_after overrides'!$A219, F_Inputs_cyclical!$A$1:$A$243, 0), MATCH('Cyclical_after overrides'!Y$1, F_Inputs_cyclical!$A$1:$BE$1, 0))="", "", INDEX(F_Inputs_cyclical!$A$1:$BE$243, MATCH('Cyclical_after overrides'!$A219, F_Inputs_cyclical!$A$1:$A$243, 0), MATCH('Cyclical_after overrides'!Y$1, F_Inputs_cyclical!$A$1:$BE$1, 0))),
Cyclical_overrides!Y219)</f>
        <v/>
      </c>
      <c r="Z219" s="72" t="str">
        <f>IF(Cyclical_overrides!Z219 = "",
IF(INDEX(F_Inputs_cyclical!$A$1:$BE$243, MATCH('Cyclical_after overrides'!$A219, F_Inputs_cyclical!$A$1:$A$243, 0), MATCH('Cyclical_after overrides'!Z$1, F_Inputs_cyclical!$A$1:$BE$1, 0))="", "", INDEX(F_Inputs_cyclical!$A$1:$BE$243, MATCH('Cyclical_after overrides'!$A219, F_Inputs_cyclical!$A$1:$A$243, 0), MATCH('Cyclical_after overrides'!Z$1, F_Inputs_cyclical!$A$1:$BE$1, 0))),
Cyclical_overrides!Z219)</f>
        <v/>
      </c>
      <c r="AA219" s="72" t="str">
        <f>IF(Cyclical_overrides!AA219 = "",
IF(INDEX(F_Inputs_cyclical!$A$1:$BE$243, MATCH('Cyclical_after overrides'!$A219, F_Inputs_cyclical!$A$1:$A$243, 0), MATCH('Cyclical_after overrides'!AA$1, F_Inputs_cyclical!$A$1:$BE$1, 0))="", "", INDEX(F_Inputs_cyclical!$A$1:$BE$243, MATCH('Cyclical_after overrides'!$A219, F_Inputs_cyclical!$A$1:$A$243, 0), MATCH('Cyclical_after overrides'!AA$1, F_Inputs_cyclical!$A$1:$BE$1, 0))),
Cyclical_overrides!AA219)</f>
        <v/>
      </c>
      <c r="AB219" s="72" t="str">
        <f>IF(Cyclical_overrides!AB219 = "",
IF(INDEX(F_Inputs_cyclical!$A$1:$BE$243, MATCH('Cyclical_after overrides'!$A219, F_Inputs_cyclical!$A$1:$A$243, 0), MATCH('Cyclical_after overrides'!AB$1, F_Inputs_cyclical!$A$1:$BE$1, 0))="", "", INDEX(F_Inputs_cyclical!$A$1:$BE$243, MATCH('Cyclical_after overrides'!$A219, F_Inputs_cyclical!$A$1:$A$243, 0), MATCH('Cyclical_after overrides'!AB$1, F_Inputs_cyclical!$A$1:$BE$1, 0))),
Cyclical_overrides!AB219)</f>
        <v/>
      </c>
      <c r="AC219" s="72" t="str">
        <f>IF(Cyclical_overrides!AC219 = "",
IF(INDEX(F_Inputs_cyclical!$A$1:$BE$243, MATCH('Cyclical_after overrides'!$A219, F_Inputs_cyclical!$A$1:$A$243, 0), MATCH('Cyclical_after overrides'!AC$1, F_Inputs_cyclical!$A$1:$BE$1, 0))="", "", INDEX(F_Inputs_cyclical!$A$1:$BE$243, MATCH('Cyclical_after overrides'!$A219, F_Inputs_cyclical!$A$1:$A$243, 0), MATCH('Cyclical_after overrides'!AC$1, F_Inputs_cyclical!$A$1:$BE$1, 0))),
Cyclical_overrides!AC219)</f>
        <v/>
      </c>
      <c r="AD219" s="72" t="str">
        <f>IF(Cyclical_overrides!AD219 = "",
IF(INDEX(F_Inputs_cyclical!$A$1:$BE$243, MATCH('Cyclical_after overrides'!$A219, F_Inputs_cyclical!$A$1:$A$243, 0), MATCH('Cyclical_after overrides'!AD$1, F_Inputs_cyclical!$A$1:$BE$1, 0))="", "", INDEX(F_Inputs_cyclical!$A$1:$BE$243, MATCH('Cyclical_after overrides'!$A219, F_Inputs_cyclical!$A$1:$A$243, 0), MATCH('Cyclical_after overrides'!AD$1, F_Inputs_cyclical!$A$1:$BE$1, 0))),
Cyclical_overrides!AD219)</f>
        <v/>
      </c>
      <c r="AE219" s="72" t="str">
        <f>IF(Cyclical_overrides!AE219 = "",
IF(INDEX(F_Inputs_cyclical!$A$1:$BE$243, MATCH('Cyclical_after overrides'!$A219, F_Inputs_cyclical!$A$1:$A$243, 0), MATCH('Cyclical_after overrides'!AE$1, F_Inputs_cyclical!$A$1:$BE$1, 0))="", "", INDEX(F_Inputs_cyclical!$A$1:$BE$243, MATCH('Cyclical_after overrides'!$A219, F_Inputs_cyclical!$A$1:$A$243, 0), MATCH('Cyclical_after overrides'!AE$1, F_Inputs_cyclical!$A$1:$BE$1, 0))),
Cyclical_overrides!AE219)</f>
        <v/>
      </c>
      <c r="AF219" s="72" t="str">
        <f>IF(Cyclical_overrides!AF219 = "",
IF(INDEX(F_Inputs_cyclical!$A$1:$BE$243, MATCH('Cyclical_after overrides'!$A219, F_Inputs_cyclical!$A$1:$A$243, 0), MATCH('Cyclical_after overrides'!AF$1, F_Inputs_cyclical!$A$1:$BE$1, 0))="", "", INDEX(F_Inputs_cyclical!$A$1:$BE$243, MATCH('Cyclical_after overrides'!$A219, F_Inputs_cyclical!$A$1:$A$243, 0), MATCH('Cyclical_after overrides'!AF$1, F_Inputs_cyclical!$A$1:$BE$1, 0))),
Cyclical_overrides!AF219)</f>
        <v/>
      </c>
      <c r="AG219" s="72" t="str">
        <f>IF(Cyclical_overrides!AG219 = "",
IF(INDEX(F_Inputs_cyclical!$A$1:$BE$243, MATCH('Cyclical_after overrides'!$A219, F_Inputs_cyclical!$A$1:$A$243, 0), MATCH('Cyclical_after overrides'!AG$1, F_Inputs_cyclical!$A$1:$BE$1, 0))="", "", INDEX(F_Inputs_cyclical!$A$1:$BE$243, MATCH('Cyclical_after overrides'!$A219, F_Inputs_cyclical!$A$1:$A$243, 0), MATCH('Cyclical_after overrides'!AG$1, F_Inputs_cyclical!$A$1:$BE$1, 0))),
Cyclical_overrides!AG219)</f>
        <v/>
      </c>
      <c r="AH219" s="72" t="str">
        <f>IF(Cyclical_overrides!AH219 = "",
IF(INDEX(F_Inputs_cyclical!$A$1:$BE$243, MATCH('Cyclical_after overrides'!$A219, F_Inputs_cyclical!$A$1:$A$243, 0), MATCH('Cyclical_after overrides'!AH$1, F_Inputs_cyclical!$A$1:$BE$1, 0))="", "", INDEX(F_Inputs_cyclical!$A$1:$BE$243, MATCH('Cyclical_after overrides'!$A219, F_Inputs_cyclical!$A$1:$A$243, 0), MATCH('Cyclical_after overrides'!AH$1, F_Inputs_cyclical!$A$1:$BE$1, 0))),
Cyclical_overrides!AH219)</f>
        <v/>
      </c>
      <c r="AI219" s="72" t="str">
        <f>IF(Cyclical_overrides!AI219 = "",
IF(INDEX(F_Inputs_cyclical!$A$1:$BE$243, MATCH('Cyclical_after overrides'!$A219, F_Inputs_cyclical!$A$1:$A$243, 0), MATCH('Cyclical_after overrides'!AI$1, F_Inputs_cyclical!$A$1:$BE$1, 0))="", "", INDEX(F_Inputs_cyclical!$A$1:$BE$243, MATCH('Cyclical_after overrides'!$A219, F_Inputs_cyclical!$A$1:$A$243, 0), MATCH('Cyclical_after overrides'!AI$1, F_Inputs_cyclical!$A$1:$BE$1, 0))),
Cyclical_overrides!AI219)</f>
        <v/>
      </c>
      <c r="AJ219" s="72" t="str">
        <f>IF(Cyclical_overrides!AJ219 = "",
IF(INDEX(F_Inputs_cyclical!$A$1:$BE$243, MATCH('Cyclical_after overrides'!$A219, F_Inputs_cyclical!$A$1:$A$243, 0), MATCH('Cyclical_after overrides'!AJ$1, F_Inputs_cyclical!$A$1:$BE$1, 0))="", "", INDEX(F_Inputs_cyclical!$A$1:$BE$243, MATCH('Cyclical_after overrides'!$A219, F_Inputs_cyclical!$A$1:$A$243, 0), MATCH('Cyclical_after overrides'!AJ$1, F_Inputs_cyclical!$A$1:$BE$1, 0))),
Cyclical_overrides!AJ219)</f>
        <v/>
      </c>
      <c r="AK219" s="72" t="str">
        <f>IF(Cyclical_overrides!AK219 = "",
IF(INDEX(F_Inputs_cyclical!$A$1:$BE$243, MATCH('Cyclical_after overrides'!$A219, F_Inputs_cyclical!$A$1:$A$243, 0), MATCH('Cyclical_after overrides'!AK$1, F_Inputs_cyclical!$A$1:$BE$1, 0))="", "", INDEX(F_Inputs_cyclical!$A$1:$BE$243, MATCH('Cyclical_after overrides'!$A219, F_Inputs_cyclical!$A$1:$A$243, 0), MATCH('Cyclical_after overrides'!AK$1, F_Inputs_cyclical!$A$1:$BE$1, 0))),
Cyclical_overrides!AK219)</f>
        <v/>
      </c>
      <c r="AL219" s="72" t="str">
        <f>IF(Cyclical_overrides!AL219 = "",
IF(INDEX(F_Inputs_cyclical!$A$1:$BE$243, MATCH('Cyclical_after overrides'!$A219, F_Inputs_cyclical!$A$1:$A$243, 0), MATCH('Cyclical_after overrides'!AL$1, F_Inputs_cyclical!$A$1:$BE$1, 0))="", "", INDEX(F_Inputs_cyclical!$A$1:$BE$243, MATCH('Cyclical_after overrides'!$A219, F_Inputs_cyclical!$A$1:$A$243, 0), MATCH('Cyclical_after overrides'!AL$1, F_Inputs_cyclical!$A$1:$BE$1, 0))),
Cyclical_overrides!AL219)</f>
        <v/>
      </c>
      <c r="AM219" s="72">
        <f>IF(Cyclical_overrides!AM219 = "",
IF(INDEX(F_Inputs_cyclical!$A$1:$BE$243, MATCH('Cyclical_after overrides'!$A219, F_Inputs_cyclical!$A$1:$A$243, 0), MATCH('Cyclical_after overrides'!AM$1, F_Inputs_cyclical!$A$1:$BE$1, 0))="", "", INDEX(F_Inputs_cyclical!$A$1:$BE$243, MATCH('Cyclical_after overrides'!$A219, F_Inputs_cyclical!$A$1:$A$243, 0), MATCH('Cyclical_after overrides'!AM$1, F_Inputs_cyclical!$A$1:$BE$1, 0))),
Cyclical_overrides!AM219)</f>
        <v>6.6479999999999997</v>
      </c>
      <c r="AN219" s="72">
        <f>IF(Cyclical_overrides!AN219 = "",
IF(INDEX(F_Inputs_cyclical!$A$1:$BE$243, MATCH('Cyclical_after overrides'!$A219, F_Inputs_cyclical!$A$1:$A$243, 0), MATCH('Cyclical_after overrides'!AN$1, F_Inputs_cyclical!$A$1:$BE$1, 0))="", "", INDEX(F_Inputs_cyclical!$A$1:$BE$243, MATCH('Cyclical_after overrides'!$A219, F_Inputs_cyclical!$A$1:$A$243, 0), MATCH('Cyclical_after overrides'!AN$1, F_Inputs_cyclical!$A$1:$BE$1, 0))),
Cyclical_overrides!AN219)</f>
        <v>18.562999999999999</v>
      </c>
      <c r="AO219" s="72" t="str">
        <f>IF(Cyclical_overrides!AO219 = "",
IF(INDEX(F_Inputs_cyclical!$A$1:$BE$243, MATCH('Cyclical_after overrides'!$A219, F_Inputs_cyclical!$A$1:$A$243, 0), MATCH('Cyclical_after overrides'!AO$1, F_Inputs_cyclical!$A$1:$BE$1, 0))="", "", INDEX(F_Inputs_cyclical!$A$1:$BE$243, MATCH('Cyclical_after overrides'!$A219, F_Inputs_cyclical!$A$1:$A$243, 0), MATCH('Cyclical_after overrides'!AO$1, F_Inputs_cyclical!$A$1:$BE$1, 0))),
Cyclical_overrides!AO219)</f>
        <v/>
      </c>
      <c r="AP219" s="72" t="str">
        <f>IF(Cyclical_overrides!AP219 = "",
IF(INDEX(F_Inputs_cyclical!$A$1:$BE$243, MATCH('Cyclical_after overrides'!$A219, F_Inputs_cyclical!$A$1:$A$243, 0), MATCH('Cyclical_after overrides'!AP$1, F_Inputs_cyclical!$A$1:$BE$1, 0))="", "", INDEX(F_Inputs_cyclical!$A$1:$BE$243, MATCH('Cyclical_after overrides'!$A219, F_Inputs_cyclical!$A$1:$A$243, 0), MATCH('Cyclical_after overrides'!AP$1, F_Inputs_cyclical!$A$1:$BE$1, 0))),
Cyclical_overrides!AP219)</f>
        <v/>
      </c>
      <c r="AQ219" s="72">
        <f>IF(Cyclical_overrides!AQ219 = "",
IF(INDEX(F_Inputs_cyclical!$A$1:$BE$243, MATCH('Cyclical_after overrides'!$A219, F_Inputs_cyclical!$A$1:$A$243, 0), MATCH('Cyclical_after overrides'!AQ$1, F_Inputs_cyclical!$A$1:$BE$1, 0))="", "", INDEX(F_Inputs_cyclical!$A$1:$BE$243, MATCH('Cyclical_after overrides'!$A219, F_Inputs_cyclical!$A$1:$A$243, 0), MATCH('Cyclical_after overrides'!AQ$1, F_Inputs_cyclical!$A$1:$BE$1, 0))),
Cyclical_overrides!AQ219)</f>
        <v>2.7E-2</v>
      </c>
      <c r="AR219" s="72">
        <f>IF(Cyclical_overrides!AR219 = "",
IF(INDEX(F_Inputs_cyclical!$A$1:$BE$243, MATCH('Cyclical_after overrides'!$A219, F_Inputs_cyclical!$A$1:$A$243, 0), MATCH('Cyclical_after overrides'!AR$1, F_Inputs_cyclical!$A$1:$BE$1, 0))="", "", INDEX(F_Inputs_cyclical!$A$1:$BE$243, MATCH('Cyclical_after overrides'!$A219, F_Inputs_cyclical!$A$1:$A$243, 0), MATCH('Cyclical_after overrides'!AR$1, F_Inputs_cyclical!$A$1:$BE$1, 0))),
Cyclical_overrides!AR219)</f>
        <v>0</v>
      </c>
      <c r="AS219" s="72">
        <f>IF(Cyclical_overrides!AS219 = "",
IF(INDEX(F_Inputs_cyclical!$A$1:$BE$243, MATCH('Cyclical_after overrides'!$A219, F_Inputs_cyclical!$A$1:$A$243, 0), MATCH('Cyclical_after overrides'!AS$1, F_Inputs_cyclical!$A$1:$BE$1, 0))="", "", INDEX(F_Inputs_cyclical!$A$1:$BE$243, MATCH('Cyclical_after overrides'!$A219, F_Inputs_cyclical!$A$1:$A$243, 0), MATCH('Cyclical_after overrides'!AS$1, F_Inputs_cyclical!$A$1:$BE$1, 0))),
Cyclical_overrides!AS219)</f>
        <v>0</v>
      </c>
      <c r="AT219" s="72">
        <f>IF(Cyclical_overrides!AT219 = "",
IF(INDEX(F_Inputs_cyclical!$A$1:$BE$243, MATCH('Cyclical_after overrides'!$A219, F_Inputs_cyclical!$A$1:$A$243, 0), MATCH('Cyclical_after overrides'!AT$1, F_Inputs_cyclical!$A$1:$BE$1, 0))="", "", INDEX(F_Inputs_cyclical!$A$1:$BE$243, MATCH('Cyclical_after overrides'!$A219, F_Inputs_cyclical!$A$1:$A$243, 0), MATCH('Cyclical_after overrides'!AT$1, F_Inputs_cyclical!$A$1:$BE$1, 0))),
Cyclical_overrides!AT219)</f>
        <v>0</v>
      </c>
      <c r="AU219" s="72">
        <f>IF(Cyclical_overrides!AU219 = "",
IF(INDEX(F_Inputs_cyclical!$A$1:$BE$243, MATCH('Cyclical_after overrides'!$A219, F_Inputs_cyclical!$A$1:$A$243, 0), MATCH('Cyclical_after overrides'!AU$1, F_Inputs_cyclical!$A$1:$BE$1, 0))="", "", INDEX(F_Inputs_cyclical!$A$1:$BE$243, MATCH('Cyclical_after overrides'!$A219, F_Inputs_cyclical!$A$1:$A$243, 0), MATCH('Cyclical_after overrides'!AU$1, F_Inputs_cyclical!$A$1:$BE$1, 0))),
Cyclical_overrides!AU219)</f>
        <v>0.91400000000000003</v>
      </c>
      <c r="AV219" s="72" t="str">
        <f>IF(Cyclical_overrides!AV219 = "",
IF(INDEX(F_Inputs_cyclical!$A$1:$BE$243, MATCH('Cyclical_after overrides'!$A219, F_Inputs_cyclical!$A$1:$A$243, 0), MATCH('Cyclical_after overrides'!AV$1, F_Inputs_cyclical!$A$1:$BE$1, 0))="", "", INDEX(F_Inputs_cyclical!$A$1:$BE$243, MATCH('Cyclical_after overrides'!$A219, F_Inputs_cyclical!$A$1:$A$243, 0), MATCH('Cyclical_after overrides'!AV$1, F_Inputs_cyclical!$A$1:$BE$1, 0))),
Cyclical_overrides!AV219)</f>
        <v/>
      </c>
      <c r="AW219" s="72">
        <f>IF(Cyclical_overrides!AW219 = "",
IF(INDEX(F_Inputs_cyclical!$A$1:$BE$243, MATCH('Cyclical_after overrides'!$A219, F_Inputs_cyclical!$A$1:$A$243, 0), MATCH('Cyclical_after overrides'!AW$1, F_Inputs_cyclical!$A$1:$BE$1, 0))="", "", INDEX(F_Inputs_cyclical!$A$1:$BE$243, MATCH('Cyclical_after overrides'!$A219, F_Inputs_cyclical!$A$1:$A$243, 0), MATCH('Cyclical_after overrides'!AW$1, F_Inputs_cyclical!$A$1:$BE$1, 0))),
Cyclical_overrides!AW219)</f>
        <v>1.1367310801447381</v>
      </c>
      <c r="AX219" s="72">
        <f>IF(Cyclical_overrides!AX219 = "",
IF(INDEX(F_Inputs_cyclical!$A$1:$BE$243, MATCH('Cyclical_after overrides'!$A219, F_Inputs_cyclical!$A$1:$A$243, 0), MATCH('Cyclical_after overrides'!AX$1, F_Inputs_cyclical!$A$1:$BE$1, 0))="", "", INDEX(F_Inputs_cyclical!$A$1:$BE$243, MATCH('Cyclical_after overrides'!$A219, F_Inputs_cyclical!$A$1:$A$243, 0), MATCH('Cyclical_after overrides'!AX$1, F_Inputs_cyclical!$A$1:$BE$1, 0))),
Cyclical_overrides!AX219)</f>
        <v>18.316081038996867</v>
      </c>
      <c r="AY219" s="72">
        <f>IF(Cyclical_overrides!AY219 = "",
IF(INDEX(F_Inputs_cyclical!$A$1:$BE$243, MATCH('Cyclical_after overrides'!$A219, F_Inputs_cyclical!$A$1:$A$243, 0), MATCH('Cyclical_after overrides'!AY$1, F_Inputs_cyclical!$A$1:$BE$1, 0))="", "", INDEX(F_Inputs_cyclical!$A$1:$BE$243, MATCH('Cyclical_after overrides'!$A219, F_Inputs_cyclical!$A$1:$A$243, 0), MATCH('Cyclical_after overrides'!AY$1, F_Inputs_cyclical!$A$1:$BE$1, 0))),
Cyclical_overrides!AY219)</f>
        <v>144.22352345795741</v>
      </c>
      <c r="AZ219" s="72">
        <f>IF(Cyclical_overrides!AZ219 = "",
IF(INDEX(F_Inputs_cyclical!$A$1:$BE$243, MATCH('Cyclical_after overrides'!$A219, F_Inputs_cyclical!$A$1:$A$243, 0), MATCH('Cyclical_after overrides'!AZ$1, F_Inputs_cyclical!$A$1:$BE$1, 0))="", "", INDEX(F_Inputs_cyclical!$A$1:$BE$243, MATCH('Cyclical_after overrides'!$A219, F_Inputs_cyclical!$A$1:$A$243, 0), MATCH('Cyclical_after overrides'!AZ$1, F_Inputs_cyclical!$A$1:$BE$1, 0))),
Cyclical_overrides!AZ219)</f>
        <v>1.4241587082592073</v>
      </c>
      <c r="BA219" s="72">
        <f>IF(Cyclical_overrides!BA219 = "",
IF(INDEX(F_Inputs_cyclical!$A$1:$BE$243, MATCH('Cyclical_after overrides'!$A219, F_Inputs_cyclical!$A$1:$A$243, 0), MATCH('Cyclical_after overrides'!BA$1, F_Inputs_cyclical!$A$1:$BE$1, 0))="", "", INDEX(F_Inputs_cyclical!$A$1:$BE$243, MATCH('Cyclical_after overrides'!$A219, F_Inputs_cyclical!$A$1:$A$243, 0), MATCH('Cyclical_after overrides'!BA$1, F_Inputs_cyclical!$A$1:$BE$1, 0))),
Cyclical_overrides!BA219)</f>
        <v>8.4619348517187589</v>
      </c>
      <c r="BB219" s="72">
        <f>IF(Cyclical_overrides!BB219 = "",
IF(INDEX(F_Inputs_cyclical!$A$1:$BE$243, MATCH('Cyclical_after overrides'!$A219, F_Inputs_cyclical!$A$1:$A$243, 0), MATCH('Cyclical_after overrides'!BB$1, F_Inputs_cyclical!$A$1:$BE$1, 0))="", "", INDEX(F_Inputs_cyclical!$A$1:$BE$243, MATCH('Cyclical_after overrides'!$A219, F_Inputs_cyclical!$A$1:$A$243, 0), MATCH('Cyclical_after overrides'!BB$1, F_Inputs_cyclical!$A$1:$BE$1, 0))),
Cyclical_overrides!BB219)</f>
        <v>8.4619348517187589</v>
      </c>
      <c r="BC219" s="72">
        <f>IF(Cyclical_overrides!BC219 = "",
IF(INDEX(F_Inputs_cyclical!$A$1:$BE$243, MATCH('Cyclical_after overrides'!$A219, F_Inputs_cyclical!$A$1:$A$243, 0), MATCH('Cyclical_after overrides'!BC$1, F_Inputs_cyclical!$A$1:$BE$1, 0))="", "", INDEX(F_Inputs_cyclical!$A$1:$BE$243, MATCH('Cyclical_after overrides'!$A219, F_Inputs_cyclical!$A$1:$A$243, 0), MATCH('Cyclical_after overrides'!BC$1, F_Inputs_cyclical!$A$1:$BE$1, 0))),
Cyclical_overrides!BC219)</f>
        <v>11.52086039274173</v>
      </c>
      <c r="BD219" s="72">
        <f>IF(Cyclical_overrides!BD219 = "",
IF(INDEX(F_Inputs_cyclical!$A$1:$BE$243, MATCH('Cyclical_after overrides'!$A219, F_Inputs_cyclical!$A$1:$A$243, 0), MATCH('Cyclical_after overrides'!BD$1, F_Inputs_cyclical!$A$1:$BE$1, 0))="", "", INDEX(F_Inputs_cyclical!$A$1:$BE$243, MATCH('Cyclical_after overrides'!$A219, F_Inputs_cyclical!$A$1:$A$243, 0), MATCH('Cyclical_after overrides'!BD$1, F_Inputs_cyclical!$A$1:$BE$1, 0))),
Cyclical_overrides!BD219)</f>
        <v>183.56299999999999</v>
      </c>
      <c r="BE219" s="194"/>
    </row>
    <row r="220" spans="1:57" x14ac:dyDescent="0.4">
      <c r="A220" s="63" t="str">
        <f t="shared" si="3"/>
        <v>SEW21</v>
      </c>
      <c r="B220" s="63" t="s">
        <v>481</v>
      </c>
      <c r="C220" s="63" t="s">
        <v>257</v>
      </c>
      <c r="D220" s="72">
        <f>IF(Cyclical_overrides!D220 = "",
IF(INDEX(F_Inputs_cyclical!$A$1:$BE$243, MATCH('Cyclical_after overrides'!$A220, F_Inputs_cyclical!$A$1:$A$243, 0), MATCH('Cyclical_after overrides'!D$1, F_Inputs_cyclical!$A$1:$BE$1, 0))="", "", INDEX(F_Inputs_cyclical!$A$1:$BE$243, MATCH('Cyclical_after overrides'!$A220, F_Inputs_cyclical!$A$1:$A$243, 0), MATCH('Cyclical_after overrides'!D$1, F_Inputs_cyclical!$A$1:$BE$1, 0))),
Cyclical_overrides!D220)</f>
        <v>6.8179999999999996</v>
      </c>
      <c r="E220" s="72">
        <f>IF(Cyclical_overrides!E220 = "",
IF(INDEX(F_Inputs_cyclical!$A$1:$BE$243, MATCH('Cyclical_after overrides'!$A220, F_Inputs_cyclical!$A$1:$A$243, 0), MATCH('Cyclical_after overrides'!E$1, F_Inputs_cyclical!$A$1:$BE$1, 0))="", "", INDEX(F_Inputs_cyclical!$A$1:$BE$243, MATCH('Cyclical_after overrides'!$A220, F_Inputs_cyclical!$A$1:$A$243, 0), MATCH('Cyclical_after overrides'!E$1, F_Inputs_cyclical!$A$1:$BE$1, 0))),
Cyclical_overrides!E220)</f>
        <v>0.74299999999999999</v>
      </c>
      <c r="F220" s="72">
        <f>IF(Cyclical_overrides!F220 = "",
IF(INDEX(F_Inputs_cyclical!$A$1:$BE$243, MATCH('Cyclical_after overrides'!$A220, F_Inputs_cyclical!$A$1:$A$243, 0), MATCH('Cyclical_after overrides'!F$1, F_Inputs_cyclical!$A$1:$BE$1, 0))="", "", INDEX(F_Inputs_cyclical!$A$1:$BE$243, MATCH('Cyclical_after overrides'!$A220, F_Inputs_cyclical!$A$1:$A$243, 0), MATCH('Cyclical_after overrides'!F$1, F_Inputs_cyclical!$A$1:$BE$1, 0))),
Cyclical_overrides!F220)</f>
        <v>3.512</v>
      </c>
      <c r="G220" s="72">
        <f>IF(Cyclical_overrides!G220 = "",
IF(INDEX(F_Inputs_cyclical!$A$1:$BE$243, MATCH('Cyclical_after overrides'!$A220, F_Inputs_cyclical!$A$1:$A$243, 0), MATCH('Cyclical_after overrides'!G$1, F_Inputs_cyclical!$A$1:$BE$1, 0))="", "", INDEX(F_Inputs_cyclical!$A$1:$BE$243, MATCH('Cyclical_after overrides'!$A220, F_Inputs_cyclical!$A$1:$A$243, 0), MATCH('Cyclical_after overrides'!G$1, F_Inputs_cyclical!$A$1:$BE$1, 0))),
Cyclical_overrides!G220)</f>
        <v>0.88600000000000001</v>
      </c>
      <c r="H220" s="72">
        <f>IF(Cyclical_overrides!H220 = "",
IF(INDEX(F_Inputs_cyclical!$A$1:$BE$243, MATCH('Cyclical_after overrides'!$A220, F_Inputs_cyclical!$A$1:$A$243, 0), MATCH('Cyclical_after overrides'!H$1, F_Inputs_cyclical!$A$1:$BE$1, 0))="", "", INDEX(F_Inputs_cyclical!$A$1:$BE$243, MATCH('Cyclical_after overrides'!$A220, F_Inputs_cyclical!$A$1:$A$243, 0), MATCH('Cyclical_after overrides'!H$1, F_Inputs_cyclical!$A$1:$BE$1, 0))),
Cyclical_overrides!H220)</f>
        <v>0.26200000000000001</v>
      </c>
      <c r="I220" s="72">
        <f>IF(Cyclical_overrides!I220 = "",
IF(INDEX(F_Inputs_cyclical!$A$1:$BE$243, MATCH('Cyclical_after overrides'!$A220, F_Inputs_cyclical!$A$1:$A$243, 0), MATCH('Cyclical_after overrides'!I$1, F_Inputs_cyclical!$A$1:$BE$1, 0))="", "", INDEX(F_Inputs_cyclical!$A$1:$BE$243, MATCH('Cyclical_after overrides'!$A220, F_Inputs_cyclical!$A$1:$A$243, 0), MATCH('Cyclical_after overrides'!I$1, F_Inputs_cyclical!$A$1:$BE$1, 0))),
Cyclical_overrides!I220)</f>
        <v>0</v>
      </c>
      <c r="J220" s="72" t="str">
        <f>IF(Cyclical_overrides!J220 = "",
IF(INDEX(F_Inputs_cyclical!$A$1:$BE$243, MATCH('Cyclical_after overrides'!$A220, F_Inputs_cyclical!$A$1:$A$243, 0), MATCH('Cyclical_after overrides'!J$1, F_Inputs_cyclical!$A$1:$BE$1, 0))="", "", INDEX(F_Inputs_cyclical!$A$1:$BE$243, MATCH('Cyclical_after overrides'!$A220, F_Inputs_cyclical!$A$1:$A$243, 0), MATCH('Cyclical_after overrides'!J$1, F_Inputs_cyclical!$A$1:$BE$1, 0))),
Cyclical_overrides!J220)</f>
        <v/>
      </c>
      <c r="K220" s="72">
        <f>IF(Cyclical_overrides!K220 = "",
IF(INDEX(F_Inputs_cyclical!$A$1:$BE$243, MATCH('Cyclical_after overrides'!$A220, F_Inputs_cyclical!$A$1:$A$243, 0), MATCH('Cyclical_after overrides'!K$1, F_Inputs_cyclical!$A$1:$BE$1, 0))="", "", INDEX(F_Inputs_cyclical!$A$1:$BE$243, MATCH('Cyclical_after overrides'!$A220, F_Inputs_cyclical!$A$1:$A$243, 0), MATCH('Cyclical_after overrides'!K$1, F_Inputs_cyclical!$A$1:$BE$1, 0))),
Cyclical_overrides!K220)</f>
        <v>0.73699999999999999</v>
      </c>
      <c r="L220" s="72" t="str">
        <f>IF(Cyclical_overrides!L220 = "",
IF(INDEX(F_Inputs_cyclical!$A$1:$BE$243, MATCH('Cyclical_after overrides'!$A220, F_Inputs_cyclical!$A$1:$A$243, 0), MATCH('Cyclical_after overrides'!L$1, F_Inputs_cyclical!$A$1:$BE$1, 0))="", "", INDEX(F_Inputs_cyclical!$A$1:$BE$243, MATCH('Cyclical_after overrides'!$A220, F_Inputs_cyclical!$A$1:$A$243, 0), MATCH('Cyclical_after overrides'!L$1, F_Inputs_cyclical!$A$1:$BE$1, 0))),
Cyclical_overrides!L220)</f>
        <v/>
      </c>
      <c r="M220" s="72" t="str">
        <f>IF(Cyclical_overrides!M220 = "",
IF(INDEX(F_Inputs_cyclical!$A$1:$BE$243, MATCH('Cyclical_after overrides'!$A220, F_Inputs_cyclical!$A$1:$A$243, 0), MATCH('Cyclical_after overrides'!M$1, F_Inputs_cyclical!$A$1:$BE$1, 0))="", "", INDEX(F_Inputs_cyclical!$A$1:$BE$243, MATCH('Cyclical_after overrides'!$A220, F_Inputs_cyclical!$A$1:$A$243, 0), MATCH('Cyclical_after overrides'!M$1, F_Inputs_cyclical!$A$1:$BE$1, 0))),
Cyclical_overrides!M220)</f>
        <v/>
      </c>
      <c r="N220" s="72" t="str">
        <f>IF(Cyclical_overrides!N220 = "",
IF(INDEX(F_Inputs_cyclical!$A$1:$BE$243, MATCH('Cyclical_after overrides'!$A220, F_Inputs_cyclical!$A$1:$A$243, 0), MATCH('Cyclical_after overrides'!N$1, F_Inputs_cyclical!$A$1:$BE$1, 0))="", "", INDEX(F_Inputs_cyclical!$A$1:$BE$243, MATCH('Cyclical_after overrides'!$A220, F_Inputs_cyclical!$A$1:$A$243, 0), MATCH('Cyclical_after overrides'!N$1, F_Inputs_cyclical!$A$1:$BE$1, 0))),
Cyclical_overrides!N220)</f>
        <v/>
      </c>
      <c r="O220" s="72" t="str">
        <f>IF(Cyclical_overrides!O220 = "",
IF(INDEX(F_Inputs_cyclical!$A$1:$BE$243, MATCH('Cyclical_after overrides'!$A220, F_Inputs_cyclical!$A$1:$A$243, 0), MATCH('Cyclical_after overrides'!O$1, F_Inputs_cyclical!$A$1:$BE$1, 0))="", "", INDEX(F_Inputs_cyclical!$A$1:$BE$243, MATCH('Cyclical_after overrides'!$A220, F_Inputs_cyclical!$A$1:$A$243, 0), MATCH('Cyclical_after overrides'!O$1, F_Inputs_cyclical!$A$1:$BE$1, 0))),
Cyclical_overrides!O220)</f>
        <v/>
      </c>
      <c r="P220" s="72" t="str">
        <f>IF(Cyclical_overrides!P220 = "",
IF(INDEX(F_Inputs_cyclical!$A$1:$BE$243, MATCH('Cyclical_after overrides'!$A220, F_Inputs_cyclical!$A$1:$A$243, 0), MATCH('Cyclical_after overrides'!P$1, F_Inputs_cyclical!$A$1:$BE$1, 0))="", "", INDEX(F_Inputs_cyclical!$A$1:$BE$243, MATCH('Cyclical_after overrides'!$A220, F_Inputs_cyclical!$A$1:$A$243, 0), MATCH('Cyclical_after overrides'!P$1, F_Inputs_cyclical!$A$1:$BE$1, 0))),
Cyclical_overrides!P220)</f>
        <v/>
      </c>
      <c r="Q220" s="72" t="str">
        <f>IF(Cyclical_overrides!Q220 = "",
IF(INDEX(F_Inputs_cyclical!$A$1:$BE$243, MATCH('Cyclical_after overrides'!$A220, F_Inputs_cyclical!$A$1:$A$243, 0), MATCH('Cyclical_after overrides'!Q$1, F_Inputs_cyclical!$A$1:$BE$1, 0))="", "", INDEX(F_Inputs_cyclical!$A$1:$BE$243, MATCH('Cyclical_after overrides'!$A220, F_Inputs_cyclical!$A$1:$A$243, 0), MATCH('Cyclical_after overrides'!Q$1, F_Inputs_cyclical!$A$1:$BE$1, 0))),
Cyclical_overrides!Q220)</f>
        <v/>
      </c>
      <c r="R220" s="72" t="str">
        <f>IF(Cyclical_overrides!R220 = "",
IF(INDEX(F_Inputs_cyclical!$A$1:$BE$243, MATCH('Cyclical_after overrides'!$A220, F_Inputs_cyclical!$A$1:$A$243, 0), MATCH('Cyclical_after overrides'!R$1, F_Inputs_cyclical!$A$1:$BE$1, 0))="", "", INDEX(F_Inputs_cyclical!$A$1:$BE$243, MATCH('Cyclical_after overrides'!$A220, F_Inputs_cyclical!$A$1:$A$243, 0), MATCH('Cyclical_after overrides'!R$1, F_Inputs_cyclical!$A$1:$BE$1, 0))),
Cyclical_overrides!R220)</f>
        <v/>
      </c>
      <c r="S220" s="72" t="str">
        <f>IF(Cyclical_overrides!S220 = "",
IF(INDEX(F_Inputs_cyclical!$A$1:$BE$243, MATCH('Cyclical_after overrides'!$A220, F_Inputs_cyclical!$A$1:$A$243, 0), MATCH('Cyclical_after overrides'!S$1, F_Inputs_cyclical!$A$1:$BE$1, 0))="", "", INDEX(F_Inputs_cyclical!$A$1:$BE$243, MATCH('Cyclical_after overrides'!$A220, F_Inputs_cyclical!$A$1:$A$243, 0), MATCH('Cyclical_after overrides'!S$1, F_Inputs_cyclical!$A$1:$BE$1, 0))),
Cyclical_overrides!S220)</f>
        <v/>
      </c>
      <c r="T220" s="72" t="str">
        <f>IF(Cyclical_overrides!T220 = "",
IF(INDEX(F_Inputs_cyclical!$A$1:$BE$243, MATCH('Cyclical_after overrides'!$A220, F_Inputs_cyclical!$A$1:$A$243, 0), MATCH('Cyclical_after overrides'!T$1, F_Inputs_cyclical!$A$1:$BE$1, 0))="", "", INDEX(F_Inputs_cyclical!$A$1:$BE$243, MATCH('Cyclical_after overrides'!$A220, F_Inputs_cyclical!$A$1:$A$243, 0), MATCH('Cyclical_after overrides'!T$1, F_Inputs_cyclical!$A$1:$BE$1, 0))),
Cyclical_overrides!T220)</f>
        <v/>
      </c>
      <c r="U220" s="72" t="str">
        <f>IF(Cyclical_overrides!U220 = "",
IF(INDEX(F_Inputs_cyclical!$A$1:$BE$243, MATCH('Cyclical_after overrides'!$A220, F_Inputs_cyclical!$A$1:$A$243, 0), MATCH('Cyclical_after overrides'!U$1, F_Inputs_cyclical!$A$1:$BE$1, 0))="", "", INDEX(F_Inputs_cyclical!$A$1:$BE$243, MATCH('Cyclical_after overrides'!$A220, F_Inputs_cyclical!$A$1:$A$243, 0), MATCH('Cyclical_after overrides'!U$1, F_Inputs_cyclical!$A$1:$BE$1, 0))),
Cyclical_overrides!U220)</f>
        <v/>
      </c>
      <c r="V220" s="72">
        <f>IF(Cyclical_overrides!V220 = "",
IF(INDEX(F_Inputs_cyclical!$A$1:$BE$243, MATCH('Cyclical_after overrides'!$A220, F_Inputs_cyclical!$A$1:$A$243, 0), MATCH('Cyclical_after overrides'!V$1, F_Inputs_cyclical!$A$1:$BE$1, 0))="", "", INDEX(F_Inputs_cyclical!$A$1:$BE$243, MATCH('Cyclical_after overrides'!$A220, F_Inputs_cyclical!$A$1:$A$243, 0), MATCH('Cyclical_after overrides'!V$1, F_Inputs_cyclical!$A$1:$BE$1, 0))),
Cyclical_overrides!V220)</f>
        <v>88.731499999999997</v>
      </c>
      <c r="W220" s="72">
        <f>IF(Cyclical_overrides!W220 = "",
IF(INDEX(F_Inputs_cyclical!$A$1:$BE$243, MATCH('Cyclical_after overrides'!$A220, F_Inputs_cyclical!$A$1:$A$243, 0), MATCH('Cyclical_after overrides'!W$1, F_Inputs_cyclical!$A$1:$BE$1, 0))="", "", INDEX(F_Inputs_cyclical!$A$1:$BE$243, MATCH('Cyclical_after overrides'!$A220, F_Inputs_cyclical!$A$1:$A$243, 0), MATCH('Cyclical_after overrides'!W$1, F_Inputs_cyclical!$A$1:$BE$1, 0))),
Cyclical_overrides!W220)</f>
        <v>792.428</v>
      </c>
      <c r="X220" s="72" t="str">
        <f>IF(Cyclical_overrides!X220 = "",
IF(INDEX(F_Inputs_cyclical!$A$1:$BE$243, MATCH('Cyclical_after overrides'!$A220, F_Inputs_cyclical!$A$1:$A$243, 0), MATCH('Cyclical_after overrides'!X$1, F_Inputs_cyclical!$A$1:$BE$1, 0))="", "", INDEX(F_Inputs_cyclical!$A$1:$BE$243, MATCH('Cyclical_after overrides'!$A220, F_Inputs_cyclical!$A$1:$A$243, 0), MATCH('Cyclical_after overrides'!X$1, F_Inputs_cyclical!$A$1:$BE$1, 0))),
Cyclical_overrides!X220)</f>
        <v/>
      </c>
      <c r="Y220" s="72" t="str">
        <f>IF(Cyclical_overrides!Y220 = "",
IF(INDEX(F_Inputs_cyclical!$A$1:$BE$243, MATCH('Cyclical_after overrides'!$A220, F_Inputs_cyclical!$A$1:$A$243, 0), MATCH('Cyclical_after overrides'!Y$1, F_Inputs_cyclical!$A$1:$BE$1, 0))="", "", INDEX(F_Inputs_cyclical!$A$1:$BE$243, MATCH('Cyclical_after overrides'!$A220, F_Inputs_cyclical!$A$1:$A$243, 0), MATCH('Cyclical_after overrides'!Y$1, F_Inputs_cyclical!$A$1:$BE$1, 0))),
Cyclical_overrides!Y220)</f>
        <v/>
      </c>
      <c r="Z220" s="72" t="str">
        <f>IF(Cyclical_overrides!Z220 = "",
IF(INDEX(F_Inputs_cyclical!$A$1:$BE$243, MATCH('Cyclical_after overrides'!$A220, F_Inputs_cyclical!$A$1:$A$243, 0), MATCH('Cyclical_after overrides'!Z$1, F_Inputs_cyclical!$A$1:$BE$1, 0))="", "", INDEX(F_Inputs_cyclical!$A$1:$BE$243, MATCH('Cyclical_after overrides'!$A220, F_Inputs_cyclical!$A$1:$A$243, 0), MATCH('Cyclical_after overrides'!Z$1, F_Inputs_cyclical!$A$1:$BE$1, 0))),
Cyclical_overrides!Z220)</f>
        <v/>
      </c>
      <c r="AA220" s="72" t="str">
        <f>IF(Cyclical_overrides!AA220 = "",
IF(INDEX(F_Inputs_cyclical!$A$1:$BE$243, MATCH('Cyclical_after overrides'!$A220, F_Inputs_cyclical!$A$1:$A$243, 0), MATCH('Cyclical_after overrides'!AA$1, F_Inputs_cyclical!$A$1:$BE$1, 0))="", "", INDEX(F_Inputs_cyclical!$A$1:$BE$243, MATCH('Cyclical_after overrides'!$A220, F_Inputs_cyclical!$A$1:$A$243, 0), MATCH('Cyclical_after overrides'!AA$1, F_Inputs_cyclical!$A$1:$BE$1, 0))),
Cyclical_overrides!AA220)</f>
        <v/>
      </c>
      <c r="AB220" s="72" t="str">
        <f>IF(Cyclical_overrides!AB220 = "",
IF(INDEX(F_Inputs_cyclical!$A$1:$BE$243, MATCH('Cyclical_after overrides'!$A220, F_Inputs_cyclical!$A$1:$A$243, 0), MATCH('Cyclical_after overrides'!AB$1, F_Inputs_cyclical!$A$1:$BE$1, 0))="", "", INDEX(F_Inputs_cyclical!$A$1:$BE$243, MATCH('Cyclical_after overrides'!$A220, F_Inputs_cyclical!$A$1:$A$243, 0), MATCH('Cyclical_after overrides'!AB$1, F_Inputs_cyclical!$A$1:$BE$1, 0))),
Cyclical_overrides!AB220)</f>
        <v/>
      </c>
      <c r="AC220" s="72">
        <f>IF(Cyclical_overrides!AC220 = "",
IF(INDEX(F_Inputs_cyclical!$A$1:$BE$243, MATCH('Cyclical_after overrides'!$A220, F_Inputs_cyclical!$A$1:$A$243, 0), MATCH('Cyclical_after overrides'!AC$1, F_Inputs_cyclical!$A$1:$BE$1, 0))="", "", INDEX(F_Inputs_cyclical!$A$1:$BE$243, MATCH('Cyclical_after overrides'!$A220, F_Inputs_cyclical!$A$1:$A$243, 0), MATCH('Cyclical_after overrides'!AC$1, F_Inputs_cyclical!$A$1:$BE$1, 0))),
Cyclical_overrides!AC220)</f>
        <v>18.861999999999998</v>
      </c>
      <c r="AD220" s="72">
        <f>IF(Cyclical_overrides!AD220 = "",
IF(INDEX(F_Inputs_cyclical!$A$1:$BE$243, MATCH('Cyclical_after overrides'!$A220, F_Inputs_cyclical!$A$1:$A$243, 0), MATCH('Cyclical_after overrides'!AD$1, F_Inputs_cyclical!$A$1:$BE$1, 0))="", "", INDEX(F_Inputs_cyclical!$A$1:$BE$243, MATCH('Cyclical_after overrides'!$A220, F_Inputs_cyclical!$A$1:$A$243, 0), MATCH('Cyclical_after overrides'!AD$1, F_Inputs_cyclical!$A$1:$BE$1, 0))),
Cyclical_overrides!AD220)</f>
        <v>0</v>
      </c>
      <c r="AE220" s="72">
        <f>IF(Cyclical_overrides!AE220 = "",
IF(INDEX(F_Inputs_cyclical!$A$1:$BE$243, MATCH('Cyclical_after overrides'!$A220, F_Inputs_cyclical!$A$1:$A$243, 0), MATCH('Cyclical_after overrides'!AE$1, F_Inputs_cyclical!$A$1:$BE$1, 0))="", "", INDEX(F_Inputs_cyclical!$A$1:$BE$243, MATCH('Cyclical_after overrides'!$A220, F_Inputs_cyclical!$A$1:$A$243, 0), MATCH('Cyclical_after overrides'!AE$1, F_Inputs_cyclical!$A$1:$BE$1, 0))),
Cyclical_overrides!AE220)</f>
        <v>5.0999999999999997E-2</v>
      </c>
      <c r="AF220" s="72">
        <f>IF(Cyclical_overrides!AF220 = "",
IF(INDEX(F_Inputs_cyclical!$A$1:$BE$243, MATCH('Cyclical_after overrides'!$A220, F_Inputs_cyclical!$A$1:$A$243, 0), MATCH('Cyclical_after overrides'!AF$1, F_Inputs_cyclical!$A$1:$BE$1, 0))="", "", INDEX(F_Inputs_cyclical!$A$1:$BE$243, MATCH('Cyclical_after overrides'!$A220, F_Inputs_cyclical!$A$1:$A$243, 0), MATCH('Cyclical_after overrides'!AF$1, F_Inputs_cyclical!$A$1:$BE$1, 0))),
Cyclical_overrides!AF220)</f>
        <v>0</v>
      </c>
      <c r="AG220" s="72">
        <f>IF(Cyclical_overrides!AG220 = "",
IF(INDEX(F_Inputs_cyclical!$A$1:$BE$243, MATCH('Cyclical_after overrides'!$A220, F_Inputs_cyclical!$A$1:$A$243, 0), MATCH('Cyclical_after overrides'!AG$1, F_Inputs_cyclical!$A$1:$BE$1, 0))="", "", INDEX(F_Inputs_cyclical!$A$1:$BE$243, MATCH('Cyclical_after overrides'!$A220, F_Inputs_cyclical!$A$1:$A$243, 0), MATCH('Cyclical_after overrides'!AG$1, F_Inputs_cyclical!$A$1:$BE$1, 0))),
Cyclical_overrides!AG220)</f>
        <v>1.1100000000000001</v>
      </c>
      <c r="AH220" s="72">
        <f>IF(Cyclical_overrides!AH220 = "",
IF(INDEX(F_Inputs_cyclical!$A$1:$BE$243, MATCH('Cyclical_after overrides'!$A220, F_Inputs_cyclical!$A$1:$A$243, 0), MATCH('Cyclical_after overrides'!AH$1, F_Inputs_cyclical!$A$1:$BE$1, 0))="", "", INDEX(F_Inputs_cyclical!$A$1:$BE$243, MATCH('Cyclical_after overrides'!$A220, F_Inputs_cyclical!$A$1:$A$243, 0), MATCH('Cyclical_after overrides'!AH$1, F_Inputs_cyclical!$A$1:$BE$1, 0))),
Cyclical_overrides!AH220)</f>
        <v>22.818000000000001</v>
      </c>
      <c r="AI220" s="72" t="str">
        <f>IF(Cyclical_overrides!AI220 = "",
IF(INDEX(F_Inputs_cyclical!$A$1:$BE$243, MATCH('Cyclical_after overrides'!$A220, F_Inputs_cyclical!$A$1:$A$243, 0), MATCH('Cyclical_after overrides'!AI$1, F_Inputs_cyclical!$A$1:$BE$1, 0))="", "", INDEX(F_Inputs_cyclical!$A$1:$BE$243, MATCH('Cyclical_after overrides'!$A220, F_Inputs_cyclical!$A$1:$A$243, 0), MATCH('Cyclical_after overrides'!AI$1, F_Inputs_cyclical!$A$1:$BE$1, 0))),
Cyclical_overrides!AI220)</f>
        <v/>
      </c>
      <c r="AJ220" s="72">
        <f>IF(Cyclical_overrides!AJ220 = "",
IF(INDEX(F_Inputs_cyclical!$A$1:$BE$243, MATCH('Cyclical_after overrides'!$A220, F_Inputs_cyclical!$A$1:$A$243, 0), MATCH('Cyclical_after overrides'!AJ$1, F_Inputs_cyclical!$A$1:$BE$1, 0))="", "", INDEX(F_Inputs_cyclical!$A$1:$BE$243, MATCH('Cyclical_after overrides'!$A220, F_Inputs_cyclical!$A$1:$A$243, 0), MATCH('Cyclical_after overrides'!AJ$1, F_Inputs_cyclical!$A$1:$BE$1, 0))),
Cyclical_overrides!AJ220)</f>
        <v>4.0000000000000001E-3</v>
      </c>
      <c r="AK220" s="72">
        <f>IF(Cyclical_overrides!AK220 = "",
IF(INDEX(F_Inputs_cyclical!$A$1:$BE$243, MATCH('Cyclical_after overrides'!$A220, F_Inputs_cyclical!$A$1:$A$243, 0), MATCH('Cyclical_after overrides'!AK$1, F_Inputs_cyclical!$A$1:$BE$1, 0))="", "", INDEX(F_Inputs_cyclical!$A$1:$BE$243, MATCH('Cyclical_after overrides'!$A220, F_Inputs_cyclical!$A$1:$A$243, 0), MATCH('Cyclical_after overrides'!AK$1, F_Inputs_cyclical!$A$1:$BE$1, 0))),
Cyclical_overrides!AK220)</f>
        <v>0.31</v>
      </c>
      <c r="AL220" s="72">
        <f>IF(Cyclical_overrides!AL220 = "",
IF(INDEX(F_Inputs_cyclical!$A$1:$BE$243, MATCH('Cyclical_after overrides'!$A220, F_Inputs_cyclical!$A$1:$A$243, 0), MATCH('Cyclical_after overrides'!AL$1, F_Inputs_cyclical!$A$1:$BE$1, 0))="", "", INDEX(F_Inputs_cyclical!$A$1:$BE$243, MATCH('Cyclical_after overrides'!$A220, F_Inputs_cyclical!$A$1:$A$243, 0), MATCH('Cyclical_after overrides'!AL$1, F_Inputs_cyclical!$A$1:$BE$1, 0))),
Cyclical_overrides!AL220)</f>
        <v>-0.30099999999999999</v>
      </c>
      <c r="AM220" s="72">
        <f>IF(Cyclical_overrides!AM220 = "",
IF(INDEX(F_Inputs_cyclical!$A$1:$BE$243, MATCH('Cyclical_after overrides'!$A220, F_Inputs_cyclical!$A$1:$A$243, 0), MATCH('Cyclical_after overrides'!AM$1, F_Inputs_cyclical!$A$1:$BE$1, 0))="", "", INDEX(F_Inputs_cyclical!$A$1:$BE$243, MATCH('Cyclical_after overrides'!$A220, F_Inputs_cyclical!$A$1:$A$243, 0), MATCH('Cyclical_after overrides'!AM$1, F_Inputs_cyclical!$A$1:$BE$1, 0))),
Cyclical_overrides!AM220)</f>
        <v>5.7809999999999997</v>
      </c>
      <c r="AN220" s="72" t="str">
        <f>IF(Cyclical_overrides!AN220 = "",
IF(INDEX(F_Inputs_cyclical!$A$1:$BE$243, MATCH('Cyclical_after overrides'!$A220, F_Inputs_cyclical!$A$1:$A$243, 0), MATCH('Cyclical_after overrides'!AN$1, F_Inputs_cyclical!$A$1:$BE$1, 0))="", "", INDEX(F_Inputs_cyclical!$A$1:$BE$243, MATCH('Cyclical_after overrides'!$A220, F_Inputs_cyclical!$A$1:$A$243, 0), MATCH('Cyclical_after overrides'!AN$1, F_Inputs_cyclical!$A$1:$BE$1, 0))),
Cyclical_overrides!AN220)</f>
        <v/>
      </c>
      <c r="AO220" s="72">
        <f>IF(Cyclical_overrides!AO220 = "",
IF(INDEX(F_Inputs_cyclical!$A$1:$BE$243, MATCH('Cyclical_after overrides'!$A220, F_Inputs_cyclical!$A$1:$A$243, 0), MATCH('Cyclical_after overrides'!AO$1, F_Inputs_cyclical!$A$1:$BE$1, 0))="", "", INDEX(F_Inputs_cyclical!$A$1:$BE$243, MATCH('Cyclical_after overrides'!$A220, F_Inputs_cyclical!$A$1:$A$243, 0), MATCH('Cyclical_after overrides'!AO$1, F_Inputs_cyclical!$A$1:$BE$1, 0))),
Cyclical_overrides!AO220)</f>
        <v>5.0000000000000001E-3</v>
      </c>
      <c r="AP220" s="72">
        <f>IF(Cyclical_overrides!AP220 = "",
IF(INDEX(F_Inputs_cyclical!$A$1:$BE$243, MATCH('Cyclical_after overrides'!$A220, F_Inputs_cyclical!$A$1:$A$243, 0), MATCH('Cyclical_after overrides'!AP$1, F_Inputs_cyclical!$A$1:$BE$1, 0))="", "", INDEX(F_Inputs_cyclical!$A$1:$BE$243, MATCH('Cyclical_after overrides'!$A220, F_Inputs_cyclical!$A$1:$A$243, 0), MATCH('Cyclical_after overrides'!AP$1, F_Inputs_cyclical!$A$1:$BE$1, 0))),
Cyclical_overrides!AP220)</f>
        <v>8.0000000000000002E-3</v>
      </c>
      <c r="AQ220" s="72" t="str">
        <f>IF(Cyclical_overrides!AQ220 = "",
IF(INDEX(F_Inputs_cyclical!$A$1:$BE$243, MATCH('Cyclical_after overrides'!$A220, F_Inputs_cyclical!$A$1:$A$243, 0), MATCH('Cyclical_after overrides'!AQ$1, F_Inputs_cyclical!$A$1:$BE$1, 0))="", "", INDEX(F_Inputs_cyclical!$A$1:$BE$243, MATCH('Cyclical_after overrides'!$A220, F_Inputs_cyclical!$A$1:$A$243, 0), MATCH('Cyclical_after overrides'!AQ$1, F_Inputs_cyclical!$A$1:$BE$1, 0))),
Cyclical_overrides!AQ220)</f>
        <v/>
      </c>
      <c r="AR220" s="72" t="str">
        <f>IF(Cyclical_overrides!AR220 = "",
IF(INDEX(F_Inputs_cyclical!$A$1:$BE$243, MATCH('Cyclical_after overrides'!$A220, F_Inputs_cyclical!$A$1:$A$243, 0), MATCH('Cyclical_after overrides'!AR$1, F_Inputs_cyclical!$A$1:$BE$1, 0))="", "", INDEX(F_Inputs_cyclical!$A$1:$BE$243, MATCH('Cyclical_after overrides'!$A220, F_Inputs_cyclical!$A$1:$A$243, 0), MATCH('Cyclical_after overrides'!AR$1, F_Inputs_cyclical!$A$1:$BE$1, 0))),
Cyclical_overrides!AR220)</f>
        <v/>
      </c>
      <c r="AS220" s="72" t="str">
        <f>IF(Cyclical_overrides!AS220 = "",
IF(INDEX(F_Inputs_cyclical!$A$1:$BE$243, MATCH('Cyclical_after overrides'!$A220, F_Inputs_cyclical!$A$1:$A$243, 0), MATCH('Cyclical_after overrides'!AS$1, F_Inputs_cyclical!$A$1:$BE$1, 0))="", "", INDEX(F_Inputs_cyclical!$A$1:$BE$243, MATCH('Cyclical_after overrides'!$A220, F_Inputs_cyclical!$A$1:$A$243, 0), MATCH('Cyclical_after overrides'!AS$1, F_Inputs_cyclical!$A$1:$BE$1, 0))),
Cyclical_overrides!AS220)</f>
        <v/>
      </c>
      <c r="AT220" s="72" t="str">
        <f>IF(Cyclical_overrides!AT220 = "",
IF(INDEX(F_Inputs_cyclical!$A$1:$BE$243, MATCH('Cyclical_after overrides'!$A220, F_Inputs_cyclical!$A$1:$A$243, 0), MATCH('Cyclical_after overrides'!AT$1, F_Inputs_cyclical!$A$1:$BE$1, 0))="", "", INDEX(F_Inputs_cyclical!$A$1:$BE$243, MATCH('Cyclical_after overrides'!$A220, F_Inputs_cyclical!$A$1:$A$243, 0), MATCH('Cyclical_after overrides'!AT$1, F_Inputs_cyclical!$A$1:$BE$1, 0))),
Cyclical_overrides!AT220)</f>
        <v/>
      </c>
      <c r="AU220" s="72" t="str">
        <f>IF(Cyclical_overrides!AU220 = "",
IF(INDEX(F_Inputs_cyclical!$A$1:$BE$243, MATCH('Cyclical_after overrides'!$A220, F_Inputs_cyclical!$A$1:$A$243, 0), MATCH('Cyclical_after overrides'!AU$1, F_Inputs_cyclical!$A$1:$BE$1, 0))="", "", INDEX(F_Inputs_cyclical!$A$1:$BE$243, MATCH('Cyclical_after overrides'!$A220, F_Inputs_cyclical!$A$1:$A$243, 0), MATCH('Cyclical_after overrides'!AU$1, F_Inputs_cyclical!$A$1:$BE$1, 0))),
Cyclical_overrides!AU220)</f>
        <v/>
      </c>
      <c r="AV220" s="72" t="str">
        <f>IF(Cyclical_overrides!AV220 = "",
IF(INDEX(F_Inputs_cyclical!$A$1:$BE$243, MATCH('Cyclical_after overrides'!$A220, F_Inputs_cyclical!$A$1:$A$243, 0), MATCH('Cyclical_after overrides'!AV$1, F_Inputs_cyclical!$A$1:$BE$1, 0))="", "", INDEX(F_Inputs_cyclical!$A$1:$BE$243, MATCH('Cyclical_after overrides'!$A220, F_Inputs_cyclical!$A$1:$A$243, 0), MATCH('Cyclical_after overrides'!AV$1, F_Inputs_cyclical!$A$1:$BE$1, 0))),
Cyclical_overrides!AV220)</f>
        <v/>
      </c>
      <c r="AW220" s="72">
        <f>IF(Cyclical_overrides!AW220 = "",
IF(INDEX(F_Inputs_cyclical!$A$1:$BE$243, MATCH('Cyclical_after overrides'!$A220, F_Inputs_cyclical!$A$1:$A$243, 0), MATCH('Cyclical_after overrides'!AW$1, F_Inputs_cyclical!$A$1:$BE$1, 0))="", "", INDEX(F_Inputs_cyclical!$A$1:$BE$243, MATCH('Cyclical_after overrides'!$A220, F_Inputs_cyclical!$A$1:$A$243, 0), MATCH('Cyclical_after overrides'!AW$1, F_Inputs_cyclical!$A$1:$BE$1, 0))),
Cyclical_overrides!AW220)</f>
        <v>1.1277018254028868</v>
      </c>
      <c r="AX220" s="72">
        <f>IF(Cyclical_overrides!AX220 = "",
IF(INDEX(F_Inputs_cyclical!$A$1:$BE$243, MATCH('Cyclical_after overrides'!$A220, F_Inputs_cyclical!$A$1:$A$243, 0), MATCH('Cyclical_after overrides'!AX$1, F_Inputs_cyclical!$A$1:$BE$1, 0))="", "", INDEX(F_Inputs_cyclical!$A$1:$BE$243, MATCH('Cyclical_after overrides'!$A220, F_Inputs_cyclical!$A$1:$A$243, 0), MATCH('Cyclical_after overrides'!AX$1, F_Inputs_cyclical!$A$1:$BE$1, 0))),
Cyclical_overrides!AX220)</f>
        <v>18.205598023962441</v>
      </c>
      <c r="AY220" s="72">
        <f>IF(Cyclical_overrides!AY220 = "",
IF(INDEX(F_Inputs_cyclical!$A$1:$BE$243, MATCH('Cyclical_after overrides'!$A220, F_Inputs_cyclical!$A$1:$A$243, 0), MATCH('Cyclical_after overrides'!AY$1, F_Inputs_cyclical!$A$1:$BE$1, 0))="", "", INDEX(F_Inputs_cyclical!$A$1:$BE$243, MATCH('Cyclical_after overrides'!$A220, F_Inputs_cyclical!$A$1:$A$243, 0), MATCH('Cyclical_after overrides'!AY$1, F_Inputs_cyclical!$A$1:$BE$1, 0))),
Cyclical_overrides!AY220)</f>
        <v>143.12460496002083</v>
      </c>
      <c r="AZ220" s="72">
        <f>IF(Cyclical_overrides!AZ220 = "",
IF(INDEX(F_Inputs_cyclical!$A$1:$BE$243, MATCH('Cyclical_after overrides'!$A220, F_Inputs_cyclical!$A$1:$A$243, 0), MATCH('Cyclical_after overrides'!AZ$1, F_Inputs_cyclical!$A$1:$BE$1, 0))="", "", INDEX(F_Inputs_cyclical!$A$1:$BE$243, MATCH('Cyclical_after overrides'!$A220, F_Inputs_cyclical!$A$1:$A$243, 0), MATCH('Cyclical_after overrides'!AZ$1, F_Inputs_cyclical!$A$1:$BE$1, 0))),
Cyclical_overrides!AZ220)</f>
        <v>1.4583689901567132</v>
      </c>
      <c r="BA220" s="72">
        <f>IF(Cyclical_overrides!BA220 = "",
IF(INDEX(F_Inputs_cyclical!$A$1:$BE$243, MATCH('Cyclical_after overrides'!$A220, F_Inputs_cyclical!$A$1:$A$243, 0), MATCH('Cyclical_after overrides'!BA$1, F_Inputs_cyclical!$A$1:$BE$1, 0))="", "", INDEX(F_Inputs_cyclical!$A$1:$BE$243, MATCH('Cyclical_after overrides'!$A220, F_Inputs_cyclical!$A$1:$A$243, 0), MATCH('Cyclical_after overrides'!BA$1, F_Inputs_cyclical!$A$1:$BE$1, 0))),
Cyclical_overrides!BA220)</f>
        <v>8.4619348517187589</v>
      </c>
      <c r="BB220" s="72">
        <f>IF(Cyclical_overrides!BB220 = "",
IF(INDEX(F_Inputs_cyclical!$A$1:$BE$243, MATCH('Cyclical_after overrides'!$A220, F_Inputs_cyclical!$A$1:$A$243, 0), MATCH('Cyclical_after overrides'!BB$1, F_Inputs_cyclical!$A$1:$BE$1, 0))="", "", INDEX(F_Inputs_cyclical!$A$1:$BE$243, MATCH('Cyclical_after overrides'!$A220, F_Inputs_cyclical!$A$1:$A$243, 0), MATCH('Cyclical_after overrides'!BB$1, F_Inputs_cyclical!$A$1:$BE$1, 0))),
Cyclical_overrides!BB220)</f>
        <v>8.4619348517187589</v>
      </c>
      <c r="BC220" s="72">
        <f>IF(Cyclical_overrides!BC220 = "",
IF(INDEX(F_Inputs_cyclical!$A$1:$BE$243, MATCH('Cyclical_after overrides'!$A220, F_Inputs_cyclical!$A$1:$A$243, 0), MATCH('Cyclical_after overrides'!BC$1, F_Inputs_cyclical!$A$1:$BE$1, 0))="", "", INDEX(F_Inputs_cyclical!$A$1:$BE$243, MATCH('Cyclical_after overrides'!$A220, F_Inputs_cyclical!$A$1:$A$243, 0), MATCH('Cyclical_after overrides'!BC$1, F_Inputs_cyclical!$A$1:$BE$1, 0))),
Cyclical_overrides!BC220)</f>
        <v>11.52086039274173</v>
      </c>
      <c r="BD220" s="72">
        <f>IF(Cyclical_overrides!BD220 = "",
IF(INDEX(F_Inputs_cyclical!$A$1:$BE$243, MATCH('Cyclical_after overrides'!$A220, F_Inputs_cyclical!$A$1:$A$243, 0), MATCH('Cyclical_after overrides'!BD$1, F_Inputs_cyclical!$A$1:$BE$1, 0))="", "", INDEX(F_Inputs_cyclical!$A$1:$BE$243, MATCH('Cyclical_after overrides'!$A220, F_Inputs_cyclical!$A$1:$A$243, 0), MATCH('Cyclical_after overrides'!BD$1, F_Inputs_cyclical!$A$1:$BE$1, 0))),
Cyclical_overrides!BD220)</f>
        <v>203.88499999999999</v>
      </c>
      <c r="BE220" s="194"/>
    </row>
    <row r="221" spans="1:57" x14ac:dyDescent="0.4">
      <c r="A221" s="63" t="str">
        <f t="shared" si="3"/>
        <v>SEW22</v>
      </c>
      <c r="B221" s="63" t="s">
        <v>481</v>
      </c>
      <c r="C221" s="63" t="s">
        <v>259</v>
      </c>
      <c r="D221" s="72">
        <f>IF(Cyclical_overrides!D221 = "",
IF(INDEX(F_Inputs_cyclical!$A$1:$BE$243, MATCH('Cyclical_after overrides'!$A221, F_Inputs_cyclical!$A$1:$A$243, 0), MATCH('Cyclical_after overrides'!D$1, F_Inputs_cyclical!$A$1:$BE$1, 0))="", "", INDEX(F_Inputs_cyclical!$A$1:$BE$243, MATCH('Cyclical_after overrides'!$A221, F_Inputs_cyclical!$A$1:$A$243, 0), MATCH('Cyclical_after overrides'!D$1, F_Inputs_cyclical!$A$1:$BE$1, 0))),
Cyclical_overrides!D221)</f>
        <v>7.0119999999999996</v>
      </c>
      <c r="E221" s="72">
        <f>IF(Cyclical_overrides!E221 = "",
IF(INDEX(F_Inputs_cyclical!$A$1:$BE$243, MATCH('Cyclical_after overrides'!$A221, F_Inputs_cyclical!$A$1:$A$243, 0), MATCH('Cyclical_after overrides'!E$1, F_Inputs_cyclical!$A$1:$BE$1, 0))="", "", INDEX(F_Inputs_cyclical!$A$1:$BE$243, MATCH('Cyclical_after overrides'!$A221, F_Inputs_cyclical!$A$1:$A$243, 0), MATCH('Cyclical_after overrides'!E$1, F_Inputs_cyclical!$A$1:$BE$1, 0))),
Cyclical_overrides!E221)</f>
        <v>0.64500000000000002</v>
      </c>
      <c r="F221" s="72">
        <f>IF(Cyclical_overrides!F221 = "",
IF(INDEX(F_Inputs_cyclical!$A$1:$BE$243, MATCH('Cyclical_after overrides'!$A221, F_Inputs_cyclical!$A$1:$A$243, 0), MATCH('Cyclical_after overrides'!F$1, F_Inputs_cyclical!$A$1:$BE$1, 0))="", "", INDEX(F_Inputs_cyclical!$A$1:$BE$243, MATCH('Cyclical_after overrides'!$A221, F_Inputs_cyclical!$A$1:$A$243, 0), MATCH('Cyclical_after overrides'!F$1, F_Inputs_cyclical!$A$1:$BE$1, 0))),
Cyclical_overrides!F221)</f>
        <v>5.2080000000000002</v>
      </c>
      <c r="G221" s="72">
        <f>IF(Cyclical_overrides!G221 = "",
IF(INDEX(F_Inputs_cyclical!$A$1:$BE$243, MATCH('Cyclical_after overrides'!$A221, F_Inputs_cyclical!$A$1:$A$243, 0), MATCH('Cyclical_after overrides'!G$1, F_Inputs_cyclical!$A$1:$BE$1, 0))="", "", INDEX(F_Inputs_cyclical!$A$1:$BE$243, MATCH('Cyclical_after overrides'!$A221, F_Inputs_cyclical!$A$1:$A$243, 0), MATCH('Cyclical_after overrides'!G$1, F_Inputs_cyclical!$A$1:$BE$1, 0))),
Cyclical_overrides!G221)</f>
        <v>1.0269999999999999</v>
      </c>
      <c r="H221" s="72">
        <f>IF(Cyclical_overrides!H221 = "",
IF(INDEX(F_Inputs_cyclical!$A$1:$BE$243, MATCH('Cyclical_after overrides'!$A221, F_Inputs_cyclical!$A$1:$A$243, 0), MATCH('Cyclical_after overrides'!H$1, F_Inputs_cyclical!$A$1:$BE$1, 0))="", "", INDEX(F_Inputs_cyclical!$A$1:$BE$243, MATCH('Cyclical_after overrides'!$A221, F_Inputs_cyclical!$A$1:$A$243, 0), MATCH('Cyclical_after overrides'!H$1, F_Inputs_cyclical!$A$1:$BE$1, 0))),
Cyclical_overrides!H221)</f>
        <v>0.27100000000000002</v>
      </c>
      <c r="I221" s="72">
        <f>IF(Cyclical_overrides!I221 = "",
IF(INDEX(F_Inputs_cyclical!$A$1:$BE$243, MATCH('Cyclical_after overrides'!$A221, F_Inputs_cyclical!$A$1:$A$243, 0), MATCH('Cyclical_after overrides'!I$1, F_Inputs_cyclical!$A$1:$BE$1, 0))="", "", INDEX(F_Inputs_cyclical!$A$1:$BE$243, MATCH('Cyclical_after overrides'!$A221, F_Inputs_cyclical!$A$1:$A$243, 0), MATCH('Cyclical_after overrides'!I$1, F_Inputs_cyclical!$A$1:$BE$1, 0))),
Cyclical_overrides!I221)</f>
        <v>0</v>
      </c>
      <c r="J221" s="72" t="str">
        <f>IF(Cyclical_overrides!J221 = "",
IF(INDEX(F_Inputs_cyclical!$A$1:$BE$243, MATCH('Cyclical_after overrides'!$A221, F_Inputs_cyclical!$A$1:$A$243, 0), MATCH('Cyclical_after overrides'!J$1, F_Inputs_cyclical!$A$1:$BE$1, 0))="", "", INDEX(F_Inputs_cyclical!$A$1:$BE$243, MATCH('Cyclical_after overrides'!$A221, F_Inputs_cyclical!$A$1:$A$243, 0), MATCH('Cyclical_after overrides'!J$1, F_Inputs_cyclical!$A$1:$BE$1, 0))),
Cyclical_overrides!J221)</f>
        <v/>
      </c>
      <c r="K221" s="72">
        <f>IF(Cyclical_overrides!K221 = "",
IF(INDEX(F_Inputs_cyclical!$A$1:$BE$243, MATCH('Cyclical_after overrides'!$A221, F_Inputs_cyclical!$A$1:$A$243, 0), MATCH('Cyclical_after overrides'!K$1, F_Inputs_cyclical!$A$1:$BE$1, 0))="", "", INDEX(F_Inputs_cyclical!$A$1:$BE$243, MATCH('Cyclical_after overrides'!$A221, F_Inputs_cyclical!$A$1:$A$243, 0), MATCH('Cyclical_after overrides'!K$1, F_Inputs_cyclical!$A$1:$BE$1, 0))),
Cyclical_overrides!K221)</f>
        <v>1.349</v>
      </c>
      <c r="L221" s="72" t="str">
        <f>IF(Cyclical_overrides!L221 = "",
IF(INDEX(F_Inputs_cyclical!$A$1:$BE$243, MATCH('Cyclical_after overrides'!$A221, F_Inputs_cyclical!$A$1:$A$243, 0), MATCH('Cyclical_after overrides'!L$1, F_Inputs_cyclical!$A$1:$BE$1, 0))="", "", INDEX(F_Inputs_cyclical!$A$1:$BE$243, MATCH('Cyclical_after overrides'!$A221, F_Inputs_cyclical!$A$1:$A$243, 0), MATCH('Cyclical_after overrides'!L$1, F_Inputs_cyclical!$A$1:$BE$1, 0))),
Cyclical_overrides!L221)</f>
        <v/>
      </c>
      <c r="M221" s="72" t="str">
        <f>IF(Cyclical_overrides!M221 = "",
IF(INDEX(F_Inputs_cyclical!$A$1:$BE$243, MATCH('Cyclical_after overrides'!$A221, F_Inputs_cyclical!$A$1:$A$243, 0), MATCH('Cyclical_after overrides'!M$1, F_Inputs_cyclical!$A$1:$BE$1, 0))="", "", INDEX(F_Inputs_cyclical!$A$1:$BE$243, MATCH('Cyclical_after overrides'!$A221, F_Inputs_cyclical!$A$1:$A$243, 0), MATCH('Cyclical_after overrides'!M$1, F_Inputs_cyclical!$A$1:$BE$1, 0))),
Cyclical_overrides!M221)</f>
        <v/>
      </c>
      <c r="N221" s="72" t="str">
        <f>IF(Cyclical_overrides!N221 = "",
IF(INDEX(F_Inputs_cyclical!$A$1:$BE$243, MATCH('Cyclical_after overrides'!$A221, F_Inputs_cyclical!$A$1:$A$243, 0), MATCH('Cyclical_after overrides'!N$1, F_Inputs_cyclical!$A$1:$BE$1, 0))="", "", INDEX(F_Inputs_cyclical!$A$1:$BE$243, MATCH('Cyclical_after overrides'!$A221, F_Inputs_cyclical!$A$1:$A$243, 0), MATCH('Cyclical_after overrides'!N$1, F_Inputs_cyclical!$A$1:$BE$1, 0))),
Cyclical_overrides!N221)</f>
        <v/>
      </c>
      <c r="O221" s="72" t="str">
        <f>IF(Cyclical_overrides!O221 = "",
IF(INDEX(F_Inputs_cyclical!$A$1:$BE$243, MATCH('Cyclical_after overrides'!$A221, F_Inputs_cyclical!$A$1:$A$243, 0), MATCH('Cyclical_after overrides'!O$1, F_Inputs_cyclical!$A$1:$BE$1, 0))="", "", INDEX(F_Inputs_cyclical!$A$1:$BE$243, MATCH('Cyclical_after overrides'!$A221, F_Inputs_cyclical!$A$1:$A$243, 0), MATCH('Cyclical_after overrides'!O$1, F_Inputs_cyclical!$A$1:$BE$1, 0))),
Cyclical_overrides!O221)</f>
        <v/>
      </c>
      <c r="P221" s="72" t="str">
        <f>IF(Cyclical_overrides!P221 = "",
IF(INDEX(F_Inputs_cyclical!$A$1:$BE$243, MATCH('Cyclical_after overrides'!$A221, F_Inputs_cyclical!$A$1:$A$243, 0), MATCH('Cyclical_after overrides'!P$1, F_Inputs_cyclical!$A$1:$BE$1, 0))="", "", INDEX(F_Inputs_cyclical!$A$1:$BE$243, MATCH('Cyclical_after overrides'!$A221, F_Inputs_cyclical!$A$1:$A$243, 0), MATCH('Cyclical_after overrides'!P$1, F_Inputs_cyclical!$A$1:$BE$1, 0))),
Cyclical_overrides!P221)</f>
        <v/>
      </c>
      <c r="Q221" s="72" t="str">
        <f>IF(Cyclical_overrides!Q221 = "",
IF(INDEX(F_Inputs_cyclical!$A$1:$BE$243, MATCH('Cyclical_after overrides'!$A221, F_Inputs_cyclical!$A$1:$A$243, 0), MATCH('Cyclical_after overrides'!Q$1, F_Inputs_cyclical!$A$1:$BE$1, 0))="", "", INDEX(F_Inputs_cyclical!$A$1:$BE$243, MATCH('Cyclical_after overrides'!$A221, F_Inputs_cyclical!$A$1:$A$243, 0), MATCH('Cyclical_after overrides'!Q$1, F_Inputs_cyclical!$A$1:$BE$1, 0))),
Cyclical_overrides!Q221)</f>
        <v/>
      </c>
      <c r="R221" s="72" t="str">
        <f>IF(Cyclical_overrides!R221 = "",
IF(INDEX(F_Inputs_cyclical!$A$1:$BE$243, MATCH('Cyclical_after overrides'!$A221, F_Inputs_cyclical!$A$1:$A$243, 0), MATCH('Cyclical_after overrides'!R$1, F_Inputs_cyclical!$A$1:$BE$1, 0))="", "", INDEX(F_Inputs_cyclical!$A$1:$BE$243, MATCH('Cyclical_after overrides'!$A221, F_Inputs_cyclical!$A$1:$A$243, 0), MATCH('Cyclical_after overrides'!R$1, F_Inputs_cyclical!$A$1:$BE$1, 0))),
Cyclical_overrides!R221)</f>
        <v/>
      </c>
      <c r="S221" s="72" t="str">
        <f>IF(Cyclical_overrides!S221 = "",
IF(INDEX(F_Inputs_cyclical!$A$1:$BE$243, MATCH('Cyclical_after overrides'!$A221, F_Inputs_cyclical!$A$1:$A$243, 0), MATCH('Cyclical_after overrides'!S$1, F_Inputs_cyclical!$A$1:$BE$1, 0))="", "", INDEX(F_Inputs_cyclical!$A$1:$BE$243, MATCH('Cyclical_after overrides'!$A221, F_Inputs_cyclical!$A$1:$A$243, 0), MATCH('Cyclical_after overrides'!S$1, F_Inputs_cyclical!$A$1:$BE$1, 0))),
Cyclical_overrides!S221)</f>
        <v/>
      </c>
      <c r="T221" s="72" t="str">
        <f>IF(Cyclical_overrides!T221 = "",
IF(INDEX(F_Inputs_cyclical!$A$1:$BE$243, MATCH('Cyclical_after overrides'!$A221, F_Inputs_cyclical!$A$1:$A$243, 0), MATCH('Cyclical_after overrides'!T$1, F_Inputs_cyclical!$A$1:$BE$1, 0))="", "", INDEX(F_Inputs_cyclical!$A$1:$BE$243, MATCH('Cyclical_after overrides'!$A221, F_Inputs_cyclical!$A$1:$A$243, 0), MATCH('Cyclical_after overrides'!T$1, F_Inputs_cyclical!$A$1:$BE$1, 0))),
Cyclical_overrides!T221)</f>
        <v/>
      </c>
      <c r="U221" s="72" t="str">
        <f>IF(Cyclical_overrides!U221 = "",
IF(INDEX(F_Inputs_cyclical!$A$1:$BE$243, MATCH('Cyclical_after overrides'!$A221, F_Inputs_cyclical!$A$1:$A$243, 0), MATCH('Cyclical_after overrides'!U$1, F_Inputs_cyclical!$A$1:$BE$1, 0))="", "", INDEX(F_Inputs_cyclical!$A$1:$BE$243, MATCH('Cyclical_after overrides'!$A221, F_Inputs_cyclical!$A$1:$A$243, 0), MATCH('Cyclical_after overrides'!U$1, F_Inputs_cyclical!$A$1:$BE$1, 0))),
Cyclical_overrides!U221)</f>
        <v/>
      </c>
      <c r="V221" s="72">
        <f>IF(Cyclical_overrides!V221 = "",
IF(INDEX(F_Inputs_cyclical!$A$1:$BE$243, MATCH('Cyclical_after overrides'!$A221, F_Inputs_cyclical!$A$1:$A$243, 0), MATCH('Cyclical_after overrides'!V$1, F_Inputs_cyclical!$A$1:$BE$1, 0))="", "", INDEX(F_Inputs_cyclical!$A$1:$BE$243, MATCH('Cyclical_after overrides'!$A221, F_Inputs_cyclical!$A$1:$A$243, 0), MATCH('Cyclical_after overrides'!V$1, F_Inputs_cyclical!$A$1:$BE$1, 0))),
Cyclical_overrides!V221)</f>
        <v>88.55</v>
      </c>
      <c r="W221" s="72">
        <f>IF(Cyclical_overrides!W221 = "",
IF(INDEX(F_Inputs_cyclical!$A$1:$BE$243, MATCH('Cyclical_after overrides'!$A221, F_Inputs_cyclical!$A$1:$A$243, 0), MATCH('Cyclical_after overrides'!W$1, F_Inputs_cyclical!$A$1:$BE$1, 0))="", "", INDEX(F_Inputs_cyclical!$A$1:$BE$243, MATCH('Cyclical_after overrides'!$A221, F_Inputs_cyclical!$A$1:$A$243, 0), MATCH('Cyclical_after overrides'!W$1, F_Inputs_cyclical!$A$1:$BE$1, 0))),
Cyclical_overrides!W221)</f>
        <v>803.68700000000001</v>
      </c>
      <c r="X221" s="72">
        <f>IF(Cyclical_overrides!X221 = "",
IF(INDEX(F_Inputs_cyclical!$A$1:$BE$243, MATCH('Cyclical_after overrides'!$A221, F_Inputs_cyclical!$A$1:$A$243, 0), MATCH('Cyclical_after overrides'!X$1, F_Inputs_cyclical!$A$1:$BE$1, 0))="", "", INDEX(F_Inputs_cyclical!$A$1:$BE$243, MATCH('Cyclical_after overrides'!$A221, F_Inputs_cyclical!$A$1:$A$243, 0), MATCH('Cyclical_after overrides'!X$1, F_Inputs_cyclical!$A$1:$BE$1, 0))),
Cyclical_overrides!X221)</f>
        <v>0</v>
      </c>
      <c r="Y221" s="72">
        <f>IF(Cyclical_overrides!Y221 = "",
IF(INDEX(F_Inputs_cyclical!$A$1:$BE$243, MATCH('Cyclical_after overrides'!$A221, F_Inputs_cyclical!$A$1:$A$243, 0), MATCH('Cyclical_after overrides'!Y$1, F_Inputs_cyclical!$A$1:$BE$1, 0))="", "", INDEX(F_Inputs_cyclical!$A$1:$BE$243, MATCH('Cyclical_after overrides'!$A221, F_Inputs_cyclical!$A$1:$A$243, 0), MATCH('Cyclical_after overrides'!Y$1, F_Inputs_cyclical!$A$1:$BE$1, 0))),
Cyclical_overrides!Y221)</f>
        <v>0</v>
      </c>
      <c r="Z221" s="72">
        <f>IF(Cyclical_overrides!Z221 = "",
IF(INDEX(F_Inputs_cyclical!$A$1:$BE$243, MATCH('Cyclical_after overrides'!$A221, F_Inputs_cyclical!$A$1:$A$243, 0), MATCH('Cyclical_after overrides'!Z$1, F_Inputs_cyclical!$A$1:$BE$1, 0))="", "", INDEX(F_Inputs_cyclical!$A$1:$BE$243, MATCH('Cyclical_after overrides'!$A221, F_Inputs_cyclical!$A$1:$A$243, 0), MATCH('Cyclical_after overrides'!Z$1, F_Inputs_cyclical!$A$1:$BE$1, 0))),
Cyclical_overrides!Z221)</f>
        <v>0</v>
      </c>
      <c r="AA221" s="72">
        <f>IF(Cyclical_overrides!AA221 = "",
IF(INDEX(F_Inputs_cyclical!$A$1:$BE$243, MATCH('Cyclical_after overrides'!$A221, F_Inputs_cyclical!$A$1:$A$243, 0), MATCH('Cyclical_after overrides'!AA$1, F_Inputs_cyclical!$A$1:$BE$1, 0))="", "", INDEX(F_Inputs_cyclical!$A$1:$BE$243, MATCH('Cyclical_after overrides'!$A221, F_Inputs_cyclical!$A$1:$A$243, 0), MATCH('Cyclical_after overrides'!AA$1, F_Inputs_cyclical!$A$1:$BE$1, 0))),
Cyclical_overrides!AA221)</f>
        <v>0</v>
      </c>
      <c r="AB221" s="72" t="str">
        <f>IF(Cyclical_overrides!AB221 = "",
IF(INDEX(F_Inputs_cyclical!$A$1:$BE$243, MATCH('Cyclical_after overrides'!$A221, F_Inputs_cyclical!$A$1:$A$243, 0), MATCH('Cyclical_after overrides'!AB$1, F_Inputs_cyclical!$A$1:$BE$1, 0))="", "", INDEX(F_Inputs_cyclical!$A$1:$BE$243, MATCH('Cyclical_after overrides'!$A221, F_Inputs_cyclical!$A$1:$A$243, 0), MATCH('Cyclical_after overrides'!AB$1, F_Inputs_cyclical!$A$1:$BE$1, 0))),
Cyclical_overrides!AB221)</f>
        <v/>
      </c>
      <c r="AC221" s="72">
        <f>IF(Cyclical_overrides!AC221 = "",
IF(INDEX(F_Inputs_cyclical!$A$1:$BE$243, MATCH('Cyclical_after overrides'!$A221, F_Inputs_cyclical!$A$1:$A$243, 0), MATCH('Cyclical_after overrides'!AC$1, F_Inputs_cyclical!$A$1:$BE$1, 0))="", "", INDEX(F_Inputs_cyclical!$A$1:$BE$243, MATCH('Cyclical_after overrides'!$A221, F_Inputs_cyclical!$A$1:$A$243, 0), MATCH('Cyclical_after overrides'!AC$1, F_Inputs_cyclical!$A$1:$BE$1, 0))),
Cyclical_overrides!AC221)</f>
        <v>21.108000000000001</v>
      </c>
      <c r="AD221" s="72">
        <f>IF(Cyclical_overrides!AD221 = "",
IF(INDEX(F_Inputs_cyclical!$A$1:$BE$243, MATCH('Cyclical_after overrides'!$A221, F_Inputs_cyclical!$A$1:$A$243, 0), MATCH('Cyclical_after overrides'!AD$1, F_Inputs_cyclical!$A$1:$BE$1, 0))="", "", INDEX(F_Inputs_cyclical!$A$1:$BE$243, MATCH('Cyclical_after overrides'!$A221, F_Inputs_cyclical!$A$1:$A$243, 0), MATCH('Cyclical_after overrides'!AD$1, F_Inputs_cyclical!$A$1:$BE$1, 0))),
Cyclical_overrides!AD221)</f>
        <v>0</v>
      </c>
      <c r="AE221" s="72">
        <f>IF(Cyclical_overrides!AE221 = "",
IF(INDEX(F_Inputs_cyclical!$A$1:$BE$243, MATCH('Cyclical_after overrides'!$A221, F_Inputs_cyclical!$A$1:$A$243, 0), MATCH('Cyclical_after overrides'!AE$1, F_Inputs_cyclical!$A$1:$BE$1, 0))="", "", INDEX(F_Inputs_cyclical!$A$1:$BE$243, MATCH('Cyclical_after overrides'!$A221, F_Inputs_cyclical!$A$1:$A$243, 0), MATCH('Cyclical_after overrides'!AE$1, F_Inputs_cyclical!$A$1:$BE$1, 0))),
Cyclical_overrides!AE221)</f>
        <v>3.2000000000000001E-2</v>
      </c>
      <c r="AF221" s="72">
        <f>IF(Cyclical_overrides!AF221 = "",
IF(INDEX(F_Inputs_cyclical!$A$1:$BE$243, MATCH('Cyclical_after overrides'!$A221, F_Inputs_cyclical!$A$1:$A$243, 0), MATCH('Cyclical_after overrides'!AF$1, F_Inputs_cyclical!$A$1:$BE$1, 0))="", "", INDEX(F_Inputs_cyclical!$A$1:$BE$243, MATCH('Cyclical_after overrides'!$A221, F_Inputs_cyclical!$A$1:$A$243, 0), MATCH('Cyclical_after overrides'!AF$1, F_Inputs_cyclical!$A$1:$BE$1, 0))),
Cyclical_overrides!AF221)</f>
        <v>0</v>
      </c>
      <c r="AG221" s="72">
        <f>IF(Cyclical_overrides!AG221 = "",
IF(INDEX(F_Inputs_cyclical!$A$1:$BE$243, MATCH('Cyclical_after overrides'!$A221, F_Inputs_cyclical!$A$1:$A$243, 0), MATCH('Cyclical_after overrides'!AG$1, F_Inputs_cyclical!$A$1:$BE$1, 0))="", "", INDEX(F_Inputs_cyclical!$A$1:$BE$243, MATCH('Cyclical_after overrides'!$A221, F_Inputs_cyclical!$A$1:$A$243, 0), MATCH('Cyclical_after overrides'!AG$1, F_Inputs_cyclical!$A$1:$BE$1, 0))),
Cyclical_overrides!AG221)</f>
        <v>1.0509999999999999</v>
      </c>
      <c r="AH221" s="72">
        <f>IF(Cyclical_overrides!AH221 = "",
IF(INDEX(F_Inputs_cyclical!$A$1:$BE$243, MATCH('Cyclical_after overrides'!$A221, F_Inputs_cyclical!$A$1:$A$243, 0), MATCH('Cyclical_after overrides'!AH$1, F_Inputs_cyclical!$A$1:$BE$1, 0))="", "", INDEX(F_Inputs_cyclical!$A$1:$BE$243, MATCH('Cyclical_after overrides'!$A221, F_Inputs_cyclical!$A$1:$A$243, 0), MATCH('Cyclical_after overrides'!AH$1, F_Inputs_cyclical!$A$1:$BE$1, 0))),
Cyclical_overrides!AH221)</f>
        <v>19.492000000000001</v>
      </c>
      <c r="AI221" s="72">
        <f>IF(Cyclical_overrides!AI221 = "",
IF(INDEX(F_Inputs_cyclical!$A$1:$BE$243, MATCH('Cyclical_after overrides'!$A221, F_Inputs_cyclical!$A$1:$A$243, 0), MATCH('Cyclical_after overrides'!AI$1, F_Inputs_cyclical!$A$1:$BE$1, 0))="", "", INDEX(F_Inputs_cyclical!$A$1:$BE$243, MATCH('Cyclical_after overrides'!$A221, F_Inputs_cyclical!$A$1:$A$243, 0), MATCH('Cyclical_after overrides'!AI$1, F_Inputs_cyclical!$A$1:$BE$1, 0))),
Cyclical_overrides!AI221)</f>
        <v>0</v>
      </c>
      <c r="AJ221" s="72">
        <f>IF(Cyclical_overrides!AJ221 = "",
IF(INDEX(F_Inputs_cyclical!$A$1:$BE$243, MATCH('Cyclical_after overrides'!$A221, F_Inputs_cyclical!$A$1:$A$243, 0), MATCH('Cyclical_after overrides'!AJ$1, F_Inputs_cyclical!$A$1:$BE$1, 0))="", "", INDEX(F_Inputs_cyclical!$A$1:$BE$243, MATCH('Cyclical_after overrides'!$A221, F_Inputs_cyclical!$A$1:$A$243, 0), MATCH('Cyclical_after overrides'!AJ$1, F_Inputs_cyclical!$A$1:$BE$1, 0))),
Cyclical_overrides!AJ221)</f>
        <v>0</v>
      </c>
      <c r="AK221" s="72">
        <f>IF(Cyclical_overrides!AK221 = "",
IF(INDEX(F_Inputs_cyclical!$A$1:$BE$243, MATCH('Cyclical_after overrides'!$A221, F_Inputs_cyclical!$A$1:$A$243, 0), MATCH('Cyclical_after overrides'!AK$1, F_Inputs_cyclical!$A$1:$BE$1, 0))="", "", INDEX(F_Inputs_cyclical!$A$1:$BE$243, MATCH('Cyclical_after overrides'!$A221, F_Inputs_cyclical!$A$1:$A$243, 0), MATCH('Cyclical_after overrides'!AK$1, F_Inputs_cyclical!$A$1:$BE$1, 0))),
Cyclical_overrides!AK221)</f>
        <v>0.247</v>
      </c>
      <c r="AL221" s="72">
        <f>IF(Cyclical_overrides!AL221 = "",
IF(INDEX(F_Inputs_cyclical!$A$1:$BE$243, MATCH('Cyclical_after overrides'!$A221, F_Inputs_cyclical!$A$1:$A$243, 0), MATCH('Cyclical_after overrides'!AL$1, F_Inputs_cyclical!$A$1:$BE$1, 0))="", "", INDEX(F_Inputs_cyclical!$A$1:$BE$243, MATCH('Cyclical_after overrides'!$A221, F_Inputs_cyclical!$A$1:$A$243, 0), MATCH('Cyclical_after overrides'!AL$1, F_Inputs_cyclical!$A$1:$BE$1, 0))),
Cyclical_overrides!AL221)</f>
        <v>-0.23499999999999999</v>
      </c>
      <c r="AM221" s="72">
        <f>IF(Cyclical_overrides!AM221 = "",
IF(INDEX(F_Inputs_cyclical!$A$1:$BE$243, MATCH('Cyclical_after overrides'!$A221, F_Inputs_cyclical!$A$1:$A$243, 0), MATCH('Cyclical_after overrides'!AM$1, F_Inputs_cyclical!$A$1:$BE$1, 0))="", "", INDEX(F_Inputs_cyclical!$A$1:$BE$243, MATCH('Cyclical_after overrides'!$A221, F_Inputs_cyclical!$A$1:$A$243, 0), MATCH('Cyclical_after overrides'!AM$1, F_Inputs_cyclical!$A$1:$BE$1, 0))),
Cyclical_overrides!AM221)</f>
        <v>6.0970000000000004</v>
      </c>
      <c r="AN221" s="72" t="str">
        <f>IF(Cyclical_overrides!AN221 = "",
IF(INDEX(F_Inputs_cyclical!$A$1:$BE$243, MATCH('Cyclical_after overrides'!$A221, F_Inputs_cyclical!$A$1:$A$243, 0), MATCH('Cyclical_after overrides'!AN$1, F_Inputs_cyclical!$A$1:$BE$1, 0))="", "", INDEX(F_Inputs_cyclical!$A$1:$BE$243, MATCH('Cyclical_after overrides'!$A221, F_Inputs_cyclical!$A$1:$A$243, 0), MATCH('Cyclical_after overrides'!AN$1, F_Inputs_cyclical!$A$1:$BE$1, 0))),
Cyclical_overrides!AN221)</f>
        <v/>
      </c>
      <c r="AO221" s="72">
        <f>IF(Cyclical_overrides!AO221 = "",
IF(INDEX(F_Inputs_cyclical!$A$1:$BE$243, MATCH('Cyclical_after overrides'!$A221, F_Inputs_cyclical!$A$1:$A$243, 0), MATCH('Cyclical_after overrides'!AO$1, F_Inputs_cyclical!$A$1:$BE$1, 0))="", "", INDEX(F_Inputs_cyclical!$A$1:$BE$243, MATCH('Cyclical_after overrides'!$A221, F_Inputs_cyclical!$A$1:$A$243, 0), MATCH('Cyclical_after overrides'!AO$1, F_Inputs_cyclical!$A$1:$BE$1, 0))),
Cyclical_overrides!AO221)</f>
        <v>5.0000000000000001E-3</v>
      </c>
      <c r="AP221" s="72">
        <f>IF(Cyclical_overrides!AP221 = "",
IF(INDEX(F_Inputs_cyclical!$A$1:$BE$243, MATCH('Cyclical_after overrides'!$A221, F_Inputs_cyclical!$A$1:$A$243, 0), MATCH('Cyclical_after overrides'!AP$1, F_Inputs_cyclical!$A$1:$BE$1, 0))="", "", INDEX(F_Inputs_cyclical!$A$1:$BE$243, MATCH('Cyclical_after overrides'!$A221, F_Inputs_cyclical!$A$1:$A$243, 0), MATCH('Cyclical_after overrides'!AP$1, F_Inputs_cyclical!$A$1:$BE$1, 0))),
Cyclical_overrides!AP221)</f>
        <v>7.0000000000000001E-3</v>
      </c>
      <c r="AQ221" s="72" t="str">
        <f>IF(Cyclical_overrides!AQ221 = "",
IF(INDEX(F_Inputs_cyclical!$A$1:$BE$243, MATCH('Cyclical_after overrides'!$A221, F_Inputs_cyclical!$A$1:$A$243, 0), MATCH('Cyclical_after overrides'!AQ$1, F_Inputs_cyclical!$A$1:$BE$1, 0))="", "", INDEX(F_Inputs_cyclical!$A$1:$BE$243, MATCH('Cyclical_after overrides'!$A221, F_Inputs_cyclical!$A$1:$A$243, 0), MATCH('Cyclical_after overrides'!AQ$1, F_Inputs_cyclical!$A$1:$BE$1, 0))),
Cyclical_overrides!AQ221)</f>
        <v/>
      </c>
      <c r="AR221" s="72" t="str">
        <f>IF(Cyclical_overrides!AR221 = "",
IF(INDEX(F_Inputs_cyclical!$A$1:$BE$243, MATCH('Cyclical_after overrides'!$A221, F_Inputs_cyclical!$A$1:$A$243, 0), MATCH('Cyclical_after overrides'!AR$1, F_Inputs_cyclical!$A$1:$BE$1, 0))="", "", INDEX(F_Inputs_cyclical!$A$1:$BE$243, MATCH('Cyclical_after overrides'!$A221, F_Inputs_cyclical!$A$1:$A$243, 0), MATCH('Cyclical_after overrides'!AR$1, F_Inputs_cyclical!$A$1:$BE$1, 0))),
Cyclical_overrides!AR221)</f>
        <v/>
      </c>
      <c r="AS221" s="72" t="str">
        <f>IF(Cyclical_overrides!AS221 = "",
IF(INDEX(F_Inputs_cyclical!$A$1:$BE$243, MATCH('Cyclical_after overrides'!$A221, F_Inputs_cyclical!$A$1:$A$243, 0), MATCH('Cyclical_after overrides'!AS$1, F_Inputs_cyclical!$A$1:$BE$1, 0))="", "", INDEX(F_Inputs_cyclical!$A$1:$BE$243, MATCH('Cyclical_after overrides'!$A221, F_Inputs_cyclical!$A$1:$A$243, 0), MATCH('Cyclical_after overrides'!AS$1, F_Inputs_cyclical!$A$1:$BE$1, 0))),
Cyclical_overrides!AS221)</f>
        <v/>
      </c>
      <c r="AT221" s="72" t="str">
        <f>IF(Cyclical_overrides!AT221 = "",
IF(INDEX(F_Inputs_cyclical!$A$1:$BE$243, MATCH('Cyclical_after overrides'!$A221, F_Inputs_cyclical!$A$1:$A$243, 0), MATCH('Cyclical_after overrides'!AT$1, F_Inputs_cyclical!$A$1:$BE$1, 0))="", "", INDEX(F_Inputs_cyclical!$A$1:$BE$243, MATCH('Cyclical_after overrides'!$A221, F_Inputs_cyclical!$A$1:$A$243, 0), MATCH('Cyclical_after overrides'!AT$1, F_Inputs_cyclical!$A$1:$BE$1, 0))),
Cyclical_overrides!AT221)</f>
        <v/>
      </c>
      <c r="AU221" s="72" t="str">
        <f>IF(Cyclical_overrides!AU221 = "",
IF(INDEX(F_Inputs_cyclical!$A$1:$BE$243, MATCH('Cyclical_after overrides'!$A221, F_Inputs_cyclical!$A$1:$A$243, 0), MATCH('Cyclical_after overrides'!AU$1, F_Inputs_cyclical!$A$1:$BE$1, 0))="", "", INDEX(F_Inputs_cyclical!$A$1:$BE$243, MATCH('Cyclical_after overrides'!$A221, F_Inputs_cyclical!$A$1:$A$243, 0), MATCH('Cyclical_after overrides'!AU$1, F_Inputs_cyclical!$A$1:$BE$1, 0))),
Cyclical_overrides!AU221)</f>
        <v/>
      </c>
      <c r="AV221" s="72" t="str">
        <f>IF(Cyclical_overrides!AV221 = "",
IF(INDEX(F_Inputs_cyclical!$A$1:$BE$243, MATCH('Cyclical_after overrides'!$A221, F_Inputs_cyclical!$A$1:$A$243, 0), MATCH('Cyclical_after overrides'!AV$1, F_Inputs_cyclical!$A$1:$BE$1, 0))="", "", INDEX(F_Inputs_cyclical!$A$1:$BE$243, MATCH('Cyclical_after overrides'!$A221, F_Inputs_cyclical!$A$1:$A$243, 0), MATCH('Cyclical_after overrides'!AV$1, F_Inputs_cyclical!$A$1:$BE$1, 0))),
Cyclical_overrides!AV221)</f>
        <v/>
      </c>
      <c r="AW221" s="72">
        <f>IF(Cyclical_overrides!AW221 = "",
IF(INDEX(F_Inputs_cyclical!$A$1:$BE$243, MATCH('Cyclical_after overrides'!$A221, F_Inputs_cyclical!$A$1:$A$243, 0), MATCH('Cyclical_after overrides'!AW$1, F_Inputs_cyclical!$A$1:$BE$1, 0))="", "", INDEX(F_Inputs_cyclical!$A$1:$BE$243, MATCH('Cyclical_after overrides'!$A221, F_Inputs_cyclical!$A$1:$A$243, 0), MATCH('Cyclical_after overrides'!AW$1, F_Inputs_cyclical!$A$1:$BE$1, 0))),
Cyclical_overrides!AW221)</f>
        <v>1.0877412700751434</v>
      </c>
      <c r="AX221" s="72">
        <f>IF(Cyclical_overrides!AX221 = "",
IF(INDEX(F_Inputs_cyclical!$A$1:$BE$243, MATCH('Cyclical_after overrides'!$A221, F_Inputs_cyclical!$A$1:$A$243, 0), MATCH('Cyclical_after overrides'!AX$1, F_Inputs_cyclical!$A$1:$BE$1, 0))="", "", INDEX(F_Inputs_cyclical!$A$1:$BE$243, MATCH('Cyclical_after overrides'!$A221, F_Inputs_cyclical!$A$1:$A$243, 0), MATCH('Cyclical_after overrides'!AX$1, F_Inputs_cyclical!$A$1:$BE$1, 0))),
Cyclical_overrides!AX221)</f>
        <v>16.670226292372984</v>
      </c>
      <c r="AY221" s="72">
        <f>IF(Cyclical_overrides!AY221 = "",
IF(INDEX(F_Inputs_cyclical!$A$1:$BE$243, MATCH('Cyclical_after overrides'!$A221, F_Inputs_cyclical!$A$1:$A$243, 0), MATCH('Cyclical_after overrides'!AY$1, F_Inputs_cyclical!$A$1:$BE$1, 0))="", "", INDEX(F_Inputs_cyclical!$A$1:$BE$243, MATCH('Cyclical_after overrides'!$A221, F_Inputs_cyclical!$A$1:$A$243, 0), MATCH('Cyclical_after overrides'!AY$1, F_Inputs_cyclical!$A$1:$BE$1, 0))),
Cyclical_overrides!AY221)</f>
        <v>143.23312039452287</v>
      </c>
      <c r="AZ221" s="72">
        <f>IF(Cyclical_overrides!AZ221 = "",
IF(INDEX(F_Inputs_cyclical!$A$1:$BE$243, MATCH('Cyclical_after overrides'!$A221, F_Inputs_cyclical!$A$1:$A$243, 0), MATCH('Cyclical_after overrides'!AZ$1, F_Inputs_cyclical!$A$1:$BE$1, 0))="", "", INDEX(F_Inputs_cyclical!$A$1:$BE$243, MATCH('Cyclical_after overrides'!$A221, F_Inputs_cyclical!$A$1:$A$243, 0), MATCH('Cyclical_after overrides'!AZ$1, F_Inputs_cyclical!$A$1:$BE$1, 0))),
Cyclical_overrides!AZ221)</f>
        <v>1.479592021790592</v>
      </c>
      <c r="BA221" s="72">
        <f>IF(Cyclical_overrides!BA221 = "",
IF(INDEX(F_Inputs_cyclical!$A$1:$BE$243, MATCH('Cyclical_after overrides'!$A221, F_Inputs_cyclical!$A$1:$A$243, 0), MATCH('Cyclical_after overrides'!BA$1, F_Inputs_cyclical!$A$1:$BE$1, 0))="", "", INDEX(F_Inputs_cyclical!$A$1:$BE$243, MATCH('Cyclical_after overrides'!$A221, F_Inputs_cyclical!$A$1:$A$243, 0), MATCH('Cyclical_after overrides'!BA$1, F_Inputs_cyclical!$A$1:$BE$1, 0))),
Cyclical_overrides!BA221)</f>
        <v>8.4619348517187589</v>
      </c>
      <c r="BB221" s="72">
        <f>IF(Cyclical_overrides!BB221 = "",
IF(INDEX(F_Inputs_cyclical!$A$1:$BE$243, MATCH('Cyclical_after overrides'!$A221, F_Inputs_cyclical!$A$1:$A$243, 0), MATCH('Cyclical_after overrides'!BB$1, F_Inputs_cyclical!$A$1:$BE$1, 0))="", "", INDEX(F_Inputs_cyclical!$A$1:$BE$243, MATCH('Cyclical_after overrides'!$A221, F_Inputs_cyclical!$A$1:$A$243, 0), MATCH('Cyclical_after overrides'!BB$1, F_Inputs_cyclical!$A$1:$BE$1, 0))),
Cyclical_overrides!BB221)</f>
        <v>8.4619348517187589</v>
      </c>
      <c r="BC221" s="72">
        <f>IF(Cyclical_overrides!BC221 = "",
IF(INDEX(F_Inputs_cyclical!$A$1:$BE$243, MATCH('Cyclical_after overrides'!$A221, F_Inputs_cyclical!$A$1:$A$243, 0), MATCH('Cyclical_after overrides'!BC$1, F_Inputs_cyclical!$A$1:$BE$1, 0))="", "", INDEX(F_Inputs_cyclical!$A$1:$BE$243, MATCH('Cyclical_after overrides'!$A221, F_Inputs_cyclical!$A$1:$A$243, 0), MATCH('Cyclical_after overrides'!BC$1, F_Inputs_cyclical!$A$1:$BE$1, 0))),
Cyclical_overrides!BC221)</f>
        <v>11.52086039274173</v>
      </c>
      <c r="BD221" s="72">
        <f>IF(Cyclical_overrides!BD221 = "",
IF(INDEX(F_Inputs_cyclical!$A$1:$BE$243, MATCH('Cyclical_after overrides'!$A221, F_Inputs_cyclical!$A$1:$A$243, 0), MATCH('Cyclical_after overrides'!BD$1, F_Inputs_cyclical!$A$1:$BE$1, 0))="", "", INDEX(F_Inputs_cyclical!$A$1:$BE$243, MATCH('Cyclical_after overrides'!$A221, F_Inputs_cyclical!$A$1:$A$243, 0), MATCH('Cyclical_after overrides'!BD$1, F_Inputs_cyclical!$A$1:$BE$1, 0))),
Cyclical_overrides!BD221)</f>
        <v>196.27699999999999</v>
      </c>
      <c r="BE221" s="194"/>
    </row>
    <row r="222" spans="1:57" x14ac:dyDescent="0.4">
      <c r="A222" s="63" t="str">
        <f t="shared" si="3"/>
        <v>SEW23</v>
      </c>
      <c r="B222" s="63" t="s">
        <v>481</v>
      </c>
      <c r="C222" s="63" t="s">
        <v>261</v>
      </c>
      <c r="D222" s="72">
        <f>IF(Cyclical_overrides!D222 = "",
IF(INDEX(F_Inputs_cyclical!$A$1:$BE$243, MATCH('Cyclical_after overrides'!$A222, F_Inputs_cyclical!$A$1:$A$243, 0), MATCH('Cyclical_after overrides'!D$1, F_Inputs_cyclical!$A$1:$BE$1, 0))="", "", INDEX(F_Inputs_cyclical!$A$1:$BE$243, MATCH('Cyclical_after overrides'!$A222, F_Inputs_cyclical!$A$1:$A$243, 0), MATCH('Cyclical_after overrides'!D$1, F_Inputs_cyclical!$A$1:$BE$1, 0))),
Cyclical_overrides!D222)</f>
        <v>7.4459999999999997</v>
      </c>
      <c r="E222" s="72">
        <f>IF(Cyclical_overrides!E222 = "",
IF(INDEX(F_Inputs_cyclical!$A$1:$BE$243, MATCH('Cyclical_after overrides'!$A222, F_Inputs_cyclical!$A$1:$A$243, 0), MATCH('Cyclical_after overrides'!E$1, F_Inputs_cyclical!$A$1:$BE$1, 0))="", "", INDEX(F_Inputs_cyclical!$A$1:$BE$243, MATCH('Cyclical_after overrides'!$A222, F_Inputs_cyclical!$A$1:$A$243, 0), MATCH('Cyclical_after overrides'!E$1, F_Inputs_cyclical!$A$1:$BE$1, 0))),
Cyclical_overrides!E222)</f>
        <v>0.42399999999999999</v>
      </c>
      <c r="F222" s="72">
        <f>IF(Cyclical_overrides!F222 = "",
IF(INDEX(F_Inputs_cyclical!$A$1:$BE$243, MATCH('Cyclical_after overrides'!$A222, F_Inputs_cyclical!$A$1:$A$243, 0), MATCH('Cyclical_after overrides'!F$1, F_Inputs_cyclical!$A$1:$BE$1, 0))="", "", INDEX(F_Inputs_cyclical!$A$1:$BE$243, MATCH('Cyclical_after overrides'!$A222, F_Inputs_cyclical!$A$1:$A$243, 0), MATCH('Cyclical_after overrides'!F$1, F_Inputs_cyclical!$A$1:$BE$1, 0))),
Cyclical_overrides!F222)</f>
        <v>5.4020000000000001</v>
      </c>
      <c r="G222" s="72">
        <f>IF(Cyclical_overrides!G222 = "",
IF(INDEX(F_Inputs_cyclical!$A$1:$BE$243, MATCH('Cyclical_after overrides'!$A222, F_Inputs_cyclical!$A$1:$A$243, 0), MATCH('Cyclical_after overrides'!G$1, F_Inputs_cyclical!$A$1:$BE$1, 0))="", "", INDEX(F_Inputs_cyclical!$A$1:$BE$243, MATCH('Cyclical_after overrides'!$A222, F_Inputs_cyclical!$A$1:$A$243, 0), MATCH('Cyclical_after overrides'!G$1, F_Inputs_cyclical!$A$1:$BE$1, 0))),
Cyclical_overrides!G222)</f>
        <v>1.617</v>
      </c>
      <c r="H222" s="72">
        <f>IF(Cyclical_overrides!H222 = "",
IF(INDEX(F_Inputs_cyclical!$A$1:$BE$243, MATCH('Cyclical_after overrides'!$A222, F_Inputs_cyclical!$A$1:$A$243, 0), MATCH('Cyclical_after overrides'!H$1, F_Inputs_cyclical!$A$1:$BE$1, 0))="", "", INDEX(F_Inputs_cyclical!$A$1:$BE$243, MATCH('Cyclical_after overrides'!$A222, F_Inputs_cyclical!$A$1:$A$243, 0), MATCH('Cyclical_after overrides'!H$1, F_Inputs_cyclical!$A$1:$BE$1, 0))),
Cyclical_overrides!H222)</f>
        <v>0.27100000000000002</v>
      </c>
      <c r="I222" s="72">
        <f>IF(Cyclical_overrides!I222 = "",
IF(INDEX(F_Inputs_cyclical!$A$1:$BE$243, MATCH('Cyclical_after overrides'!$A222, F_Inputs_cyclical!$A$1:$A$243, 0), MATCH('Cyclical_after overrides'!I$1, F_Inputs_cyclical!$A$1:$BE$1, 0))="", "", INDEX(F_Inputs_cyclical!$A$1:$BE$243, MATCH('Cyclical_after overrides'!$A222, F_Inputs_cyclical!$A$1:$A$243, 0), MATCH('Cyclical_after overrides'!I$1, F_Inputs_cyclical!$A$1:$BE$1, 0))),
Cyclical_overrides!I222)</f>
        <v>0</v>
      </c>
      <c r="J222" s="72" t="str">
        <f>IF(Cyclical_overrides!J222 = "",
IF(INDEX(F_Inputs_cyclical!$A$1:$BE$243, MATCH('Cyclical_after overrides'!$A222, F_Inputs_cyclical!$A$1:$A$243, 0), MATCH('Cyclical_after overrides'!J$1, F_Inputs_cyclical!$A$1:$BE$1, 0))="", "", INDEX(F_Inputs_cyclical!$A$1:$BE$243, MATCH('Cyclical_after overrides'!$A222, F_Inputs_cyclical!$A$1:$A$243, 0), MATCH('Cyclical_after overrides'!J$1, F_Inputs_cyclical!$A$1:$BE$1, 0))),
Cyclical_overrides!J222)</f>
        <v/>
      </c>
      <c r="K222" s="72">
        <f>IF(Cyclical_overrides!K222 = "",
IF(INDEX(F_Inputs_cyclical!$A$1:$BE$243, MATCH('Cyclical_after overrides'!$A222, F_Inputs_cyclical!$A$1:$A$243, 0), MATCH('Cyclical_after overrides'!K$1, F_Inputs_cyclical!$A$1:$BE$1, 0))="", "", INDEX(F_Inputs_cyclical!$A$1:$BE$243, MATCH('Cyclical_after overrides'!$A222, F_Inputs_cyclical!$A$1:$A$243, 0), MATCH('Cyclical_after overrides'!K$1, F_Inputs_cyclical!$A$1:$BE$1, 0))),
Cyclical_overrides!K222)</f>
        <v>4.6070000000000002</v>
      </c>
      <c r="L222" s="72" t="str">
        <f>IF(Cyclical_overrides!L222 = "",
IF(INDEX(F_Inputs_cyclical!$A$1:$BE$243, MATCH('Cyclical_after overrides'!$A222, F_Inputs_cyclical!$A$1:$A$243, 0), MATCH('Cyclical_after overrides'!L$1, F_Inputs_cyclical!$A$1:$BE$1, 0))="", "", INDEX(F_Inputs_cyclical!$A$1:$BE$243, MATCH('Cyclical_after overrides'!$A222, F_Inputs_cyclical!$A$1:$A$243, 0), MATCH('Cyclical_after overrides'!L$1, F_Inputs_cyclical!$A$1:$BE$1, 0))),
Cyclical_overrides!L222)</f>
        <v/>
      </c>
      <c r="M222" s="72" t="str">
        <f>IF(Cyclical_overrides!M222 = "",
IF(INDEX(F_Inputs_cyclical!$A$1:$BE$243, MATCH('Cyclical_after overrides'!$A222, F_Inputs_cyclical!$A$1:$A$243, 0), MATCH('Cyclical_after overrides'!M$1, F_Inputs_cyclical!$A$1:$BE$1, 0))="", "", INDEX(F_Inputs_cyclical!$A$1:$BE$243, MATCH('Cyclical_after overrides'!$A222, F_Inputs_cyclical!$A$1:$A$243, 0), MATCH('Cyclical_after overrides'!M$1, F_Inputs_cyclical!$A$1:$BE$1, 0))),
Cyclical_overrides!M222)</f>
        <v/>
      </c>
      <c r="N222" s="72" t="str">
        <f>IF(Cyclical_overrides!N222 = "",
IF(INDEX(F_Inputs_cyclical!$A$1:$BE$243, MATCH('Cyclical_after overrides'!$A222, F_Inputs_cyclical!$A$1:$A$243, 0), MATCH('Cyclical_after overrides'!N$1, F_Inputs_cyclical!$A$1:$BE$1, 0))="", "", INDEX(F_Inputs_cyclical!$A$1:$BE$243, MATCH('Cyclical_after overrides'!$A222, F_Inputs_cyclical!$A$1:$A$243, 0), MATCH('Cyclical_after overrides'!N$1, F_Inputs_cyclical!$A$1:$BE$1, 0))),
Cyclical_overrides!N222)</f>
        <v/>
      </c>
      <c r="O222" s="72" t="str">
        <f>IF(Cyclical_overrides!O222 = "",
IF(INDEX(F_Inputs_cyclical!$A$1:$BE$243, MATCH('Cyclical_after overrides'!$A222, F_Inputs_cyclical!$A$1:$A$243, 0), MATCH('Cyclical_after overrides'!O$1, F_Inputs_cyclical!$A$1:$BE$1, 0))="", "", INDEX(F_Inputs_cyclical!$A$1:$BE$243, MATCH('Cyclical_after overrides'!$A222, F_Inputs_cyclical!$A$1:$A$243, 0), MATCH('Cyclical_after overrides'!O$1, F_Inputs_cyclical!$A$1:$BE$1, 0))),
Cyclical_overrides!O222)</f>
        <v/>
      </c>
      <c r="P222" s="72" t="str">
        <f>IF(Cyclical_overrides!P222 = "",
IF(INDEX(F_Inputs_cyclical!$A$1:$BE$243, MATCH('Cyclical_after overrides'!$A222, F_Inputs_cyclical!$A$1:$A$243, 0), MATCH('Cyclical_after overrides'!P$1, F_Inputs_cyclical!$A$1:$BE$1, 0))="", "", INDEX(F_Inputs_cyclical!$A$1:$BE$243, MATCH('Cyclical_after overrides'!$A222, F_Inputs_cyclical!$A$1:$A$243, 0), MATCH('Cyclical_after overrides'!P$1, F_Inputs_cyclical!$A$1:$BE$1, 0))),
Cyclical_overrides!P222)</f>
        <v/>
      </c>
      <c r="Q222" s="72" t="str">
        <f>IF(Cyclical_overrides!Q222 = "",
IF(INDEX(F_Inputs_cyclical!$A$1:$BE$243, MATCH('Cyclical_after overrides'!$A222, F_Inputs_cyclical!$A$1:$A$243, 0), MATCH('Cyclical_after overrides'!Q$1, F_Inputs_cyclical!$A$1:$BE$1, 0))="", "", INDEX(F_Inputs_cyclical!$A$1:$BE$243, MATCH('Cyclical_after overrides'!$A222, F_Inputs_cyclical!$A$1:$A$243, 0), MATCH('Cyclical_after overrides'!Q$1, F_Inputs_cyclical!$A$1:$BE$1, 0))),
Cyclical_overrides!Q222)</f>
        <v/>
      </c>
      <c r="R222" s="72" t="str">
        <f>IF(Cyclical_overrides!R222 = "",
IF(INDEX(F_Inputs_cyclical!$A$1:$BE$243, MATCH('Cyclical_after overrides'!$A222, F_Inputs_cyclical!$A$1:$A$243, 0), MATCH('Cyclical_after overrides'!R$1, F_Inputs_cyclical!$A$1:$BE$1, 0))="", "", INDEX(F_Inputs_cyclical!$A$1:$BE$243, MATCH('Cyclical_after overrides'!$A222, F_Inputs_cyclical!$A$1:$A$243, 0), MATCH('Cyclical_after overrides'!R$1, F_Inputs_cyclical!$A$1:$BE$1, 0))),
Cyclical_overrides!R222)</f>
        <v/>
      </c>
      <c r="S222" s="72" t="str">
        <f>IF(Cyclical_overrides!S222 = "",
IF(INDEX(F_Inputs_cyclical!$A$1:$BE$243, MATCH('Cyclical_after overrides'!$A222, F_Inputs_cyclical!$A$1:$A$243, 0), MATCH('Cyclical_after overrides'!S$1, F_Inputs_cyclical!$A$1:$BE$1, 0))="", "", INDEX(F_Inputs_cyclical!$A$1:$BE$243, MATCH('Cyclical_after overrides'!$A222, F_Inputs_cyclical!$A$1:$A$243, 0), MATCH('Cyclical_after overrides'!S$1, F_Inputs_cyclical!$A$1:$BE$1, 0))),
Cyclical_overrides!S222)</f>
        <v/>
      </c>
      <c r="T222" s="72" t="str">
        <f>IF(Cyclical_overrides!T222 = "",
IF(INDEX(F_Inputs_cyclical!$A$1:$BE$243, MATCH('Cyclical_after overrides'!$A222, F_Inputs_cyclical!$A$1:$A$243, 0), MATCH('Cyclical_after overrides'!T$1, F_Inputs_cyclical!$A$1:$BE$1, 0))="", "", INDEX(F_Inputs_cyclical!$A$1:$BE$243, MATCH('Cyclical_after overrides'!$A222, F_Inputs_cyclical!$A$1:$A$243, 0), MATCH('Cyclical_after overrides'!T$1, F_Inputs_cyclical!$A$1:$BE$1, 0))),
Cyclical_overrides!T222)</f>
        <v/>
      </c>
      <c r="U222" s="72" t="str">
        <f>IF(Cyclical_overrides!U222 = "",
IF(INDEX(F_Inputs_cyclical!$A$1:$BE$243, MATCH('Cyclical_after overrides'!$A222, F_Inputs_cyclical!$A$1:$A$243, 0), MATCH('Cyclical_after overrides'!U$1, F_Inputs_cyclical!$A$1:$BE$1, 0))="", "", INDEX(F_Inputs_cyclical!$A$1:$BE$243, MATCH('Cyclical_after overrides'!$A222, F_Inputs_cyclical!$A$1:$A$243, 0), MATCH('Cyclical_after overrides'!U$1, F_Inputs_cyclical!$A$1:$BE$1, 0))),
Cyclical_overrides!U222)</f>
        <v/>
      </c>
      <c r="V222" s="72">
        <f>IF(Cyclical_overrides!V222 = "",
IF(INDEX(F_Inputs_cyclical!$A$1:$BE$243, MATCH('Cyclical_after overrides'!$A222, F_Inputs_cyclical!$A$1:$A$243, 0), MATCH('Cyclical_after overrides'!V$1, F_Inputs_cyclical!$A$1:$BE$1, 0))="", "", INDEX(F_Inputs_cyclical!$A$1:$BE$243, MATCH('Cyclical_after overrides'!$A222, F_Inputs_cyclical!$A$1:$A$243, 0), MATCH('Cyclical_after overrides'!V$1, F_Inputs_cyclical!$A$1:$BE$1, 0))),
Cyclical_overrides!V222)</f>
        <v>88.2</v>
      </c>
      <c r="W222" s="72">
        <f>IF(Cyclical_overrides!W222 = "",
IF(INDEX(F_Inputs_cyclical!$A$1:$BE$243, MATCH('Cyclical_after overrides'!$A222, F_Inputs_cyclical!$A$1:$A$243, 0), MATCH('Cyclical_after overrides'!W$1, F_Inputs_cyclical!$A$1:$BE$1, 0))="", "", INDEX(F_Inputs_cyclical!$A$1:$BE$243, MATCH('Cyclical_after overrides'!$A222, F_Inputs_cyclical!$A$1:$A$243, 0), MATCH('Cyclical_after overrides'!W$1, F_Inputs_cyclical!$A$1:$BE$1, 0))),
Cyclical_overrides!W222)</f>
        <v>813.29399999999998</v>
      </c>
      <c r="X222" s="72" t="str">
        <f>IF(Cyclical_overrides!X222 = "",
IF(INDEX(F_Inputs_cyclical!$A$1:$BE$243, MATCH('Cyclical_after overrides'!$A222, F_Inputs_cyclical!$A$1:$A$243, 0), MATCH('Cyclical_after overrides'!X$1, F_Inputs_cyclical!$A$1:$BE$1, 0))="", "", INDEX(F_Inputs_cyclical!$A$1:$BE$243, MATCH('Cyclical_after overrides'!$A222, F_Inputs_cyclical!$A$1:$A$243, 0), MATCH('Cyclical_after overrides'!X$1, F_Inputs_cyclical!$A$1:$BE$1, 0))),
Cyclical_overrides!X222)</f>
        <v/>
      </c>
      <c r="Y222" s="72" t="str">
        <f>IF(Cyclical_overrides!Y222 = "",
IF(INDEX(F_Inputs_cyclical!$A$1:$BE$243, MATCH('Cyclical_after overrides'!$A222, F_Inputs_cyclical!$A$1:$A$243, 0), MATCH('Cyclical_after overrides'!Y$1, F_Inputs_cyclical!$A$1:$BE$1, 0))="", "", INDEX(F_Inputs_cyclical!$A$1:$BE$243, MATCH('Cyclical_after overrides'!$A222, F_Inputs_cyclical!$A$1:$A$243, 0), MATCH('Cyclical_after overrides'!Y$1, F_Inputs_cyclical!$A$1:$BE$1, 0))),
Cyclical_overrides!Y222)</f>
        <v/>
      </c>
      <c r="Z222" s="72" t="str">
        <f>IF(Cyclical_overrides!Z222 = "",
IF(INDEX(F_Inputs_cyclical!$A$1:$BE$243, MATCH('Cyclical_after overrides'!$A222, F_Inputs_cyclical!$A$1:$A$243, 0), MATCH('Cyclical_after overrides'!Z$1, F_Inputs_cyclical!$A$1:$BE$1, 0))="", "", INDEX(F_Inputs_cyclical!$A$1:$BE$243, MATCH('Cyclical_after overrides'!$A222, F_Inputs_cyclical!$A$1:$A$243, 0), MATCH('Cyclical_after overrides'!Z$1, F_Inputs_cyclical!$A$1:$BE$1, 0))),
Cyclical_overrides!Z222)</f>
        <v/>
      </c>
      <c r="AA222" s="72" t="str">
        <f>IF(Cyclical_overrides!AA222 = "",
IF(INDEX(F_Inputs_cyclical!$A$1:$BE$243, MATCH('Cyclical_after overrides'!$A222, F_Inputs_cyclical!$A$1:$A$243, 0), MATCH('Cyclical_after overrides'!AA$1, F_Inputs_cyclical!$A$1:$BE$1, 0))="", "", INDEX(F_Inputs_cyclical!$A$1:$BE$243, MATCH('Cyclical_after overrides'!$A222, F_Inputs_cyclical!$A$1:$A$243, 0), MATCH('Cyclical_after overrides'!AA$1, F_Inputs_cyclical!$A$1:$BE$1, 0))),
Cyclical_overrides!AA222)</f>
        <v/>
      </c>
      <c r="AB222" s="72" t="str">
        <f>IF(Cyclical_overrides!AB222 = "",
IF(INDEX(F_Inputs_cyclical!$A$1:$BE$243, MATCH('Cyclical_after overrides'!$A222, F_Inputs_cyclical!$A$1:$A$243, 0), MATCH('Cyclical_after overrides'!AB$1, F_Inputs_cyclical!$A$1:$BE$1, 0))="", "", INDEX(F_Inputs_cyclical!$A$1:$BE$243, MATCH('Cyclical_after overrides'!$A222, F_Inputs_cyclical!$A$1:$A$243, 0), MATCH('Cyclical_after overrides'!AB$1, F_Inputs_cyclical!$A$1:$BE$1, 0))),
Cyclical_overrides!AB222)</f>
        <v/>
      </c>
      <c r="AC222" s="72">
        <f>IF(Cyclical_overrides!AC222 = "",
IF(INDEX(F_Inputs_cyclical!$A$1:$BE$243, MATCH('Cyclical_after overrides'!$A222, F_Inputs_cyclical!$A$1:$A$243, 0), MATCH('Cyclical_after overrides'!AC$1, F_Inputs_cyclical!$A$1:$BE$1, 0))="", "", INDEX(F_Inputs_cyclical!$A$1:$BE$243, MATCH('Cyclical_after overrides'!$A222, F_Inputs_cyclical!$A$1:$A$243, 0), MATCH('Cyclical_after overrides'!AC$1, F_Inputs_cyclical!$A$1:$BE$1, 0))),
Cyclical_overrides!AC222)</f>
        <v>23.027999999999999</v>
      </c>
      <c r="AD222" s="72">
        <f>IF(Cyclical_overrides!AD222 = "",
IF(INDEX(F_Inputs_cyclical!$A$1:$BE$243, MATCH('Cyclical_after overrides'!$A222, F_Inputs_cyclical!$A$1:$A$243, 0), MATCH('Cyclical_after overrides'!AD$1, F_Inputs_cyclical!$A$1:$BE$1, 0))="", "", INDEX(F_Inputs_cyclical!$A$1:$BE$243, MATCH('Cyclical_after overrides'!$A222, F_Inputs_cyclical!$A$1:$A$243, 0), MATCH('Cyclical_after overrides'!AD$1, F_Inputs_cyclical!$A$1:$BE$1, 0))),
Cyclical_overrides!AD222)</f>
        <v>0</v>
      </c>
      <c r="AE222" s="72">
        <f>IF(Cyclical_overrides!AE222 = "",
IF(INDEX(F_Inputs_cyclical!$A$1:$BE$243, MATCH('Cyclical_after overrides'!$A222, F_Inputs_cyclical!$A$1:$A$243, 0), MATCH('Cyclical_after overrides'!AE$1, F_Inputs_cyclical!$A$1:$BE$1, 0))="", "", INDEX(F_Inputs_cyclical!$A$1:$BE$243, MATCH('Cyclical_after overrides'!$A222, F_Inputs_cyclical!$A$1:$A$243, 0), MATCH('Cyclical_after overrides'!AE$1, F_Inputs_cyclical!$A$1:$BE$1, 0))),
Cyclical_overrides!AE222)</f>
        <v>3.2000000000000001E-2</v>
      </c>
      <c r="AF222" s="72">
        <f>IF(Cyclical_overrides!AF222 = "",
IF(INDEX(F_Inputs_cyclical!$A$1:$BE$243, MATCH('Cyclical_after overrides'!$A222, F_Inputs_cyclical!$A$1:$A$243, 0), MATCH('Cyclical_after overrides'!AF$1, F_Inputs_cyclical!$A$1:$BE$1, 0))="", "", INDEX(F_Inputs_cyclical!$A$1:$BE$243, MATCH('Cyclical_after overrides'!$A222, F_Inputs_cyclical!$A$1:$A$243, 0), MATCH('Cyclical_after overrides'!AF$1, F_Inputs_cyclical!$A$1:$BE$1, 0))),
Cyclical_overrides!AF222)</f>
        <v>0</v>
      </c>
      <c r="AG222" s="72">
        <f>IF(Cyclical_overrides!AG222 = "",
IF(INDEX(F_Inputs_cyclical!$A$1:$BE$243, MATCH('Cyclical_after overrides'!$A222, F_Inputs_cyclical!$A$1:$A$243, 0), MATCH('Cyclical_after overrides'!AG$1, F_Inputs_cyclical!$A$1:$BE$1, 0))="", "", INDEX(F_Inputs_cyclical!$A$1:$BE$243, MATCH('Cyclical_after overrides'!$A222, F_Inputs_cyclical!$A$1:$A$243, 0), MATCH('Cyclical_after overrides'!AG$1, F_Inputs_cyclical!$A$1:$BE$1, 0))),
Cyclical_overrides!AG222)</f>
        <v>1.163</v>
      </c>
      <c r="AH222" s="72">
        <f>IF(Cyclical_overrides!AH222 = "",
IF(INDEX(F_Inputs_cyclical!$A$1:$BE$243, MATCH('Cyclical_after overrides'!$A222, F_Inputs_cyclical!$A$1:$A$243, 0), MATCH('Cyclical_after overrides'!AH$1, F_Inputs_cyclical!$A$1:$BE$1, 0))="", "", INDEX(F_Inputs_cyclical!$A$1:$BE$243, MATCH('Cyclical_after overrides'!$A222, F_Inputs_cyclical!$A$1:$A$243, 0), MATCH('Cyclical_after overrides'!AH$1, F_Inputs_cyclical!$A$1:$BE$1, 0))),
Cyclical_overrides!AH222)</f>
        <v>17.974499999999999</v>
      </c>
      <c r="AI222" s="72" t="str">
        <f>IF(Cyclical_overrides!AI222 = "",
IF(INDEX(F_Inputs_cyclical!$A$1:$BE$243, MATCH('Cyclical_after overrides'!$A222, F_Inputs_cyclical!$A$1:$A$243, 0), MATCH('Cyclical_after overrides'!AI$1, F_Inputs_cyclical!$A$1:$BE$1, 0))="", "", INDEX(F_Inputs_cyclical!$A$1:$BE$243, MATCH('Cyclical_after overrides'!$A222, F_Inputs_cyclical!$A$1:$A$243, 0), MATCH('Cyclical_after overrides'!AI$1, F_Inputs_cyclical!$A$1:$BE$1, 0))),
Cyclical_overrides!AI222)</f>
        <v/>
      </c>
      <c r="AJ222" s="72">
        <f>IF(Cyclical_overrides!AJ222 = "",
IF(INDEX(F_Inputs_cyclical!$A$1:$BE$243, MATCH('Cyclical_after overrides'!$A222, F_Inputs_cyclical!$A$1:$A$243, 0), MATCH('Cyclical_after overrides'!AJ$1, F_Inputs_cyclical!$A$1:$BE$1, 0))="", "", INDEX(F_Inputs_cyclical!$A$1:$BE$243, MATCH('Cyclical_after overrides'!$A222, F_Inputs_cyclical!$A$1:$A$243, 0), MATCH('Cyclical_after overrides'!AJ$1, F_Inputs_cyclical!$A$1:$BE$1, 0))),
Cyclical_overrides!AJ222)</f>
        <v>0</v>
      </c>
      <c r="AK222" s="72">
        <f>IF(Cyclical_overrides!AK222 = "",
IF(INDEX(F_Inputs_cyclical!$A$1:$BE$243, MATCH('Cyclical_after overrides'!$A222, F_Inputs_cyclical!$A$1:$A$243, 0), MATCH('Cyclical_after overrides'!AK$1, F_Inputs_cyclical!$A$1:$BE$1, 0))="", "", INDEX(F_Inputs_cyclical!$A$1:$BE$243, MATCH('Cyclical_after overrides'!$A222, F_Inputs_cyclical!$A$1:$A$243, 0), MATCH('Cyclical_after overrides'!AK$1, F_Inputs_cyclical!$A$1:$BE$1, 0))),
Cyclical_overrides!AK222)</f>
        <v>0.23799999999999999</v>
      </c>
      <c r="AL222" s="72">
        <f>IF(Cyclical_overrides!AL222 = "",
IF(INDEX(F_Inputs_cyclical!$A$1:$BE$243, MATCH('Cyclical_after overrides'!$A222, F_Inputs_cyclical!$A$1:$A$243, 0), MATCH('Cyclical_after overrides'!AL$1, F_Inputs_cyclical!$A$1:$BE$1, 0))="", "", INDEX(F_Inputs_cyclical!$A$1:$BE$243, MATCH('Cyclical_after overrides'!$A222, F_Inputs_cyclical!$A$1:$A$243, 0), MATCH('Cyclical_after overrides'!AL$1, F_Inputs_cyclical!$A$1:$BE$1, 0))),
Cyclical_overrides!AL222)</f>
        <v>-0.22700000000000001</v>
      </c>
      <c r="AM222" s="72">
        <f>IF(Cyclical_overrides!AM222 = "",
IF(INDEX(F_Inputs_cyclical!$A$1:$BE$243, MATCH('Cyclical_after overrides'!$A222, F_Inputs_cyclical!$A$1:$A$243, 0), MATCH('Cyclical_after overrides'!AM$1, F_Inputs_cyclical!$A$1:$BE$1, 0))="", "", INDEX(F_Inputs_cyclical!$A$1:$BE$243, MATCH('Cyclical_after overrides'!$A222, F_Inputs_cyclical!$A$1:$A$243, 0), MATCH('Cyclical_after overrides'!AM$1, F_Inputs_cyclical!$A$1:$BE$1, 0))),
Cyclical_overrides!AM222)</f>
        <v>6.9</v>
      </c>
      <c r="AN222" s="72" t="str">
        <f>IF(Cyclical_overrides!AN222 = "",
IF(INDEX(F_Inputs_cyclical!$A$1:$BE$243, MATCH('Cyclical_after overrides'!$A222, F_Inputs_cyclical!$A$1:$A$243, 0), MATCH('Cyclical_after overrides'!AN$1, F_Inputs_cyclical!$A$1:$BE$1, 0))="", "", INDEX(F_Inputs_cyclical!$A$1:$BE$243, MATCH('Cyclical_after overrides'!$A222, F_Inputs_cyclical!$A$1:$A$243, 0), MATCH('Cyclical_after overrides'!AN$1, F_Inputs_cyclical!$A$1:$BE$1, 0))),
Cyclical_overrides!AN222)</f>
        <v/>
      </c>
      <c r="AO222" s="72">
        <f>IF(Cyclical_overrides!AO222 = "",
IF(INDEX(F_Inputs_cyclical!$A$1:$BE$243, MATCH('Cyclical_after overrides'!$A222, F_Inputs_cyclical!$A$1:$A$243, 0), MATCH('Cyclical_after overrides'!AO$1, F_Inputs_cyclical!$A$1:$BE$1, 0))="", "", INDEX(F_Inputs_cyclical!$A$1:$BE$243, MATCH('Cyclical_after overrides'!$A222, F_Inputs_cyclical!$A$1:$A$243, 0), MATCH('Cyclical_after overrides'!AO$1, F_Inputs_cyclical!$A$1:$BE$1, 0))),
Cyclical_overrides!AO222)</f>
        <v>4.0000000000000001E-3</v>
      </c>
      <c r="AP222" s="72">
        <f>IF(Cyclical_overrides!AP222 = "",
IF(INDEX(F_Inputs_cyclical!$A$1:$BE$243, MATCH('Cyclical_after overrides'!$A222, F_Inputs_cyclical!$A$1:$A$243, 0), MATCH('Cyclical_after overrides'!AP$1, F_Inputs_cyclical!$A$1:$BE$1, 0))="", "", INDEX(F_Inputs_cyclical!$A$1:$BE$243, MATCH('Cyclical_after overrides'!$A222, F_Inputs_cyclical!$A$1:$A$243, 0), MATCH('Cyclical_after overrides'!AP$1, F_Inputs_cyclical!$A$1:$BE$1, 0))),
Cyclical_overrides!AP222)</f>
        <v>7.0000000000000001E-3</v>
      </c>
      <c r="AQ222" s="72" t="str">
        <f>IF(Cyclical_overrides!AQ222 = "",
IF(INDEX(F_Inputs_cyclical!$A$1:$BE$243, MATCH('Cyclical_after overrides'!$A222, F_Inputs_cyclical!$A$1:$A$243, 0), MATCH('Cyclical_after overrides'!AQ$1, F_Inputs_cyclical!$A$1:$BE$1, 0))="", "", INDEX(F_Inputs_cyclical!$A$1:$BE$243, MATCH('Cyclical_after overrides'!$A222, F_Inputs_cyclical!$A$1:$A$243, 0), MATCH('Cyclical_after overrides'!AQ$1, F_Inputs_cyclical!$A$1:$BE$1, 0))),
Cyclical_overrides!AQ222)</f>
        <v/>
      </c>
      <c r="AR222" s="72" t="str">
        <f>IF(Cyclical_overrides!AR222 = "",
IF(INDEX(F_Inputs_cyclical!$A$1:$BE$243, MATCH('Cyclical_after overrides'!$A222, F_Inputs_cyclical!$A$1:$A$243, 0), MATCH('Cyclical_after overrides'!AR$1, F_Inputs_cyclical!$A$1:$BE$1, 0))="", "", INDEX(F_Inputs_cyclical!$A$1:$BE$243, MATCH('Cyclical_after overrides'!$A222, F_Inputs_cyclical!$A$1:$A$243, 0), MATCH('Cyclical_after overrides'!AR$1, F_Inputs_cyclical!$A$1:$BE$1, 0))),
Cyclical_overrides!AR222)</f>
        <v/>
      </c>
      <c r="AS222" s="72" t="str">
        <f>IF(Cyclical_overrides!AS222 = "",
IF(INDEX(F_Inputs_cyclical!$A$1:$BE$243, MATCH('Cyclical_after overrides'!$A222, F_Inputs_cyclical!$A$1:$A$243, 0), MATCH('Cyclical_after overrides'!AS$1, F_Inputs_cyclical!$A$1:$BE$1, 0))="", "", INDEX(F_Inputs_cyclical!$A$1:$BE$243, MATCH('Cyclical_after overrides'!$A222, F_Inputs_cyclical!$A$1:$A$243, 0), MATCH('Cyclical_after overrides'!AS$1, F_Inputs_cyclical!$A$1:$BE$1, 0))),
Cyclical_overrides!AS222)</f>
        <v/>
      </c>
      <c r="AT222" s="72" t="str">
        <f>IF(Cyclical_overrides!AT222 = "",
IF(INDEX(F_Inputs_cyclical!$A$1:$BE$243, MATCH('Cyclical_after overrides'!$A222, F_Inputs_cyclical!$A$1:$A$243, 0), MATCH('Cyclical_after overrides'!AT$1, F_Inputs_cyclical!$A$1:$BE$1, 0))="", "", INDEX(F_Inputs_cyclical!$A$1:$BE$243, MATCH('Cyclical_after overrides'!$A222, F_Inputs_cyclical!$A$1:$A$243, 0), MATCH('Cyclical_after overrides'!AT$1, F_Inputs_cyclical!$A$1:$BE$1, 0))),
Cyclical_overrides!AT222)</f>
        <v/>
      </c>
      <c r="AU222" s="72" t="str">
        <f>IF(Cyclical_overrides!AU222 = "",
IF(INDEX(F_Inputs_cyclical!$A$1:$BE$243, MATCH('Cyclical_after overrides'!$A222, F_Inputs_cyclical!$A$1:$A$243, 0), MATCH('Cyclical_after overrides'!AU$1, F_Inputs_cyclical!$A$1:$BE$1, 0))="", "", INDEX(F_Inputs_cyclical!$A$1:$BE$243, MATCH('Cyclical_after overrides'!$A222, F_Inputs_cyclical!$A$1:$A$243, 0), MATCH('Cyclical_after overrides'!AU$1, F_Inputs_cyclical!$A$1:$BE$1, 0))),
Cyclical_overrides!AU222)</f>
        <v/>
      </c>
      <c r="AV222" s="72" t="str">
        <f>IF(Cyclical_overrides!AV222 = "",
IF(INDEX(F_Inputs_cyclical!$A$1:$BE$243, MATCH('Cyclical_after overrides'!$A222, F_Inputs_cyclical!$A$1:$A$243, 0), MATCH('Cyclical_after overrides'!AV$1, F_Inputs_cyclical!$A$1:$BE$1, 0))="", "", INDEX(F_Inputs_cyclical!$A$1:$BE$243, MATCH('Cyclical_after overrides'!$A222, F_Inputs_cyclical!$A$1:$A$243, 0), MATCH('Cyclical_after overrides'!AV$1, F_Inputs_cyclical!$A$1:$BE$1, 0))),
Cyclical_overrides!AV222)</f>
        <v/>
      </c>
      <c r="AW222" s="72">
        <f>IF(Cyclical_overrides!AW222 = "",
IF(INDEX(F_Inputs_cyclical!$A$1:$BE$243, MATCH('Cyclical_after overrides'!$A222, F_Inputs_cyclical!$A$1:$A$243, 0), MATCH('Cyclical_after overrides'!AW$1, F_Inputs_cyclical!$A$1:$BE$1, 0))="", "", INDEX(F_Inputs_cyclical!$A$1:$BE$243, MATCH('Cyclical_after overrides'!$A222, F_Inputs_cyclical!$A$1:$A$243, 0), MATCH('Cyclical_after overrides'!AW$1, F_Inputs_cyclical!$A$1:$BE$1, 0))),
Cyclical_overrides!AW222)</f>
        <v>1</v>
      </c>
      <c r="AX222" s="72">
        <f>IF(Cyclical_overrides!AX222 = "",
IF(INDEX(F_Inputs_cyclical!$A$1:$BE$243, MATCH('Cyclical_after overrides'!$A222, F_Inputs_cyclical!$A$1:$A$243, 0), MATCH('Cyclical_after overrides'!AX$1, F_Inputs_cyclical!$A$1:$BE$1, 0))="", "", INDEX(F_Inputs_cyclical!$A$1:$BE$243, MATCH('Cyclical_after overrides'!$A222, F_Inputs_cyclical!$A$1:$A$243, 0), MATCH('Cyclical_after overrides'!AX$1, F_Inputs_cyclical!$A$1:$BE$1, 0))),
Cyclical_overrides!AX222)</f>
        <v>17.87603828491218</v>
      </c>
      <c r="AY222" s="72">
        <f>IF(Cyclical_overrides!AY222 = "",
IF(INDEX(F_Inputs_cyclical!$A$1:$BE$243, MATCH('Cyclical_after overrides'!$A222, F_Inputs_cyclical!$A$1:$A$243, 0), MATCH('Cyclical_after overrides'!AY$1, F_Inputs_cyclical!$A$1:$BE$1, 0))="", "", INDEX(F_Inputs_cyclical!$A$1:$BE$243, MATCH('Cyclical_after overrides'!$A222, F_Inputs_cyclical!$A$1:$A$243, 0), MATCH('Cyclical_after overrides'!AY$1, F_Inputs_cyclical!$A$1:$BE$1, 0))),
Cyclical_overrides!AY222)</f>
        <v>143.21649372703092</v>
      </c>
      <c r="AZ222" s="72">
        <f>IF(Cyclical_overrides!AZ222 = "",
IF(INDEX(F_Inputs_cyclical!$A$1:$BE$243, MATCH('Cyclical_after overrides'!$A222, F_Inputs_cyclical!$A$1:$A$243, 0), MATCH('Cyclical_after overrides'!AZ$1, F_Inputs_cyclical!$A$1:$BE$1, 0))="", "", INDEX(F_Inputs_cyclical!$A$1:$BE$243, MATCH('Cyclical_after overrides'!$A222, F_Inputs_cyclical!$A$1:$A$243, 0), MATCH('Cyclical_after overrides'!AZ$1, F_Inputs_cyclical!$A$1:$BE$1, 0))),
Cyclical_overrides!AZ222)</f>
        <v>1.498077738559443</v>
      </c>
      <c r="BA222" s="72">
        <f>IF(Cyclical_overrides!BA222 = "",
IF(INDEX(F_Inputs_cyclical!$A$1:$BE$243, MATCH('Cyclical_after overrides'!$A222, F_Inputs_cyclical!$A$1:$A$243, 0), MATCH('Cyclical_after overrides'!BA$1, F_Inputs_cyclical!$A$1:$BE$1, 0))="", "", INDEX(F_Inputs_cyclical!$A$1:$BE$243, MATCH('Cyclical_after overrides'!$A222, F_Inputs_cyclical!$A$1:$A$243, 0), MATCH('Cyclical_after overrides'!BA$1, F_Inputs_cyclical!$A$1:$BE$1, 0))),
Cyclical_overrides!BA222)</f>
        <v>8.4619348517187589</v>
      </c>
      <c r="BB222" s="72">
        <f>IF(Cyclical_overrides!BB222 = "",
IF(INDEX(F_Inputs_cyclical!$A$1:$BE$243, MATCH('Cyclical_after overrides'!$A222, F_Inputs_cyclical!$A$1:$A$243, 0), MATCH('Cyclical_after overrides'!BB$1, F_Inputs_cyclical!$A$1:$BE$1, 0))="", "", INDEX(F_Inputs_cyclical!$A$1:$BE$243, MATCH('Cyclical_after overrides'!$A222, F_Inputs_cyclical!$A$1:$A$243, 0), MATCH('Cyclical_after overrides'!BB$1, F_Inputs_cyclical!$A$1:$BE$1, 0))),
Cyclical_overrides!BB222)</f>
        <v>8.4619348517187589</v>
      </c>
      <c r="BC222" s="72">
        <f>IF(Cyclical_overrides!BC222 = "",
IF(INDEX(F_Inputs_cyclical!$A$1:$BE$243, MATCH('Cyclical_after overrides'!$A222, F_Inputs_cyclical!$A$1:$A$243, 0), MATCH('Cyclical_after overrides'!BC$1, F_Inputs_cyclical!$A$1:$BE$1, 0))="", "", INDEX(F_Inputs_cyclical!$A$1:$BE$243, MATCH('Cyclical_after overrides'!$A222, F_Inputs_cyclical!$A$1:$A$243, 0), MATCH('Cyclical_after overrides'!BC$1, F_Inputs_cyclical!$A$1:$BE$1, 0))),
Cyclical_overrides!BC222)</f>
        <v>11.52086039274173</v>
      </c>
      <c r="BD222" s="72">
        <f>IF(Cyclical_overrides!BD222 = "",
IF(INDEX(F_Inputs_cyclical!$A$1:$BE$243, MATCH('Cyclical_after overrides'!$A222, F_Inputs_cyclical!$A$1:$A$243, 0), MATCH('Cyclical_after overrides'!BD$1, F_Inputs_cyclical!$A$1:$BE$1, 0))="", "", INDEX(F_Inputs_cyclical!$A$1:$BE$243, MATCH('Cyclical_after overrides'!$A222, F_Inputs_cyclical!$A$1:$A$243, 0), MATCH('Cyclical_after overrides'!BD$1, F_Inputs_cyclical!$A$1:$BE$1, 0))),
Cyclical_overrides!BD222)</f>
        <v>197.13585169000001</v>
      </c>
      <c r="BE222" s="194"/>
    </row>
    <row r="223" spans="1:57" x14ac:dyDescent="0.4">
      <c r="A223" s="63" t="str">
        <f t="shared" si="3"/>
        <v>SEW24</v>
      </c>
      <c r="B223" s="63" t="s">
        <v>481</v>
      </c>
      <c r="C223" s="63" t="s">
        <v>263</v>
      </c>
      <c r="D223" s="72">
        <f>IF(Cyclical_overrides!D223 = "",
IF(INDEX(F_Inputs_cyclical!$A$1:$BE$243, MATCH('Cyclical_after overrides'!$A223, F_Inputs_cyclical!$A$1:$A$243, 0), MATCH('Cyclical_after overrides'!D$1, F_Inputs_cyclical!$A$1:$BE$1, 0))="", "", INDEX(F_Inputs_cyclical!$A$1:$BE$243, MATCH('Cyclical_after overrides'!$A223, F_Inputs_cyclical!$A$1:$A$243, 0), MATCH('Cyclical_after overrides'!D$1, F_Inputs_cyclical!$A$1:$BE$1, 0))),
Cyclical_overrides!D223)</f>
        <v>7.508</v>
      </c>
      <c r="E223" s="72">
        <f>IF(Cyclical_overrides!E223 = "",
IF(INDEX(F_Inputs_cyclical!$A$1:$BE$243, MATCH('Cyclical_after overrides'!$A223, F_Inputs_cyclical!$A$1:$A$243, 0), MATCH('Cyclical_after overrides'!E$1, F_Inputs_cyclical!$A$1:$BE$1, 0))="", "", INDEX(F_Inputs_cyclical!$A$1:$BE$243, MATCH('Cyclical_after overrides'!$A223, F_Inputs_cyclical!$A$1:$A$243, 0), MATCH('Cyclical_after overrides'!E$1, F_Inputs_cyclical!$A$1:$BE$1, 0))),
Cyclical_overrides!E223)</f>
        <v>-0.44900000000000001</v>
      </c>
      <c r="F223" s="72">
        <f>IF(Cyclical_overrides!F223 = "",
IF(INDEX(F_Inputs_cyclical!$A$1:$BE$243, MATCH('Cyclical_after overrides'!$A223, F_Inputs_cyclical!$A$1:$A$243, 0), MATCH('Cyclical_after overrides'!F$1, F_Inputs_cyclical!$A$1:$BE$1, 0))="", "", INDEX(F_Inputs_cyclical!$A$1:$BE$243, MATCH('Cyclical_after overrides'!$A223, F_Inputs_cyclical!$A$1:$A$243, 0), MATCH('Cyclical_after overrides'!F$1, F_Inputs_cyclical!$A$1:$BE$1, 0))),
Cyclical_overrides!F223)</f>
        <v>5.7359999999999998</v>
      </c>
      <c r="G223" s="72">
        <f>IF(Cyclical_overrides!G223 = "",
IF(INDEX(F_Inputs_cyclical!$A$1:$BE$243, MATCH('Cyclical_after overrides'!$A223, F_Inputs_cyclical!$A$1:$A$243, 0), MATCH('Cyclical_after overrides'!G$1, F_Inputs_cyclical!$A$1:$BE$1, 0))="", "", INDEX(F_Inputs_cyclical!$A$1:$BE$243, MATCH('Cyclical_after overrides'!$A223, F_Inputs_cyclical!$A$1:$A$243, 0), MATCH('Cyclical_after overrides'!G$1, F_Inputs_cyclical!$A$1:$BE$1, 0))),
Cyclical_overrides!G223)</f>
        <v>2.0449999999999999</v>
      </c>
      <c r="H223" s="72">
        <f>IF(Cyclical_overrides!H223 = "",
IF(INDEX(F_Inputs_cyclical!$A$1:$BE$243, MATCH('Cyclical_after overrides'!$A223, F_Inputs_cyclical!$A$1:$A$243, 0), MATCH('Cyclical_after overrides'!H$1, F_Inputs_cyclical!$A$1:$BE$1, 0))="", "", INDEX(F_Inputs_cyclical!$A$1:$BE$243, MATCH('Cyclical_after overrides'!$A223, F_Inputs_cyclical!$A$1:$A$243, 0), MATCH('Cyclical_after overrides'!H$1, F_Inputs_cyclical!$A$1:$BE$1, 0))),
Cyclical_overrides!H223)</f>
        <v>0.252</v>
      </c>
      <c r="I223" s="72">
        <f>IF(Cyclical_overrides!I223 = "",
IF(INDEX(F_Inputs_cyclical!$A$1:$BE$243, MATCH('Cyclical_after overrides'!$A223, F_Inputs_cyclical!$A$1:$A$243, 0), MATCH('Cyclical_after overrides'!I$1, F_Inputs_cyclical!$A$1:$BE$1, 0))="", "", INDEX(F_Inputs_cyclical!$A$1:$BE$243, MATCH('Cyclical_after overrides'!$A223, F_Inputs_cyclical!$A$1:$A$243, 0), MATCH('Cyclical_after overrides'!I$1, F_Inputs_cyclical!$A$1:$BE$1, 0))),
Cyclical_overrides!I223)</f>
        <v>0</v>
      </c>
      <c r="J223" s="72" t="str">
        <f>IF(Cyclical_overrides!J223 = "",
IF(INDEX(F_Inputs_cyclical!$A$1:$BE$243, MATCH('Cyclical_after overrides'!$A223, F_Inputs_cyclical!$A$1:$A$243, 0), MATCH('Cyclical_after overrides'!J$1, F_Inputs_cyclical!$A$1:$BE$1, 0))="", "", INDEX(F_Inputs_cyclical!$A$1:$BE$243, MATCH('Cyclical_after overrides'!$A223, F_Inputs_cyclical!$A$1:$A$243, 0), MATCH('Cyclical_after overrides'!J$1, F_Inputs_cyclical!$A$1:$BE$1, 0))),
Cyclical_overrides!J223)</f>
        <v/>
      </c>
      <c r="K223" s="72">
        <f>IF(Cyclical_overrides!K223 = "",
IF(INDEX(F_Inputs_cyclical!$A$1:$BE$243, MATCH('Cyclical_after overrides'!$A223, F_Inputs_cyclical!$A$1:$A$243, 0), MATCH('Cyclical_after overrides'!K$1, F_Inputs_cyclical!$A$1:$BE$1, 0))="", "", INDEX(F_Inputs_cyclical!$A$1:$BE$243, MATCH('Cyclical_after overrides'!$A223, F_Inputs_cyclical!$A$1:$A$243, 0), MATCH('Cyclical_after overrides'!K$1, F_Inputs_cyclical!$A$1:$BE$1, 0))),
Cyclical_overrides!K223)</f>
        <v>2.5990000000000002</v>
      </c>
      <c r="L223" s="72" t="str">
        <f>IF(Cyclical_overrides!L223 = "",
IF(INDEX(F_Inputs_cyclical!$A$1:$BE$243, MATCH('Cyclical_after overrides'!$A223, F_Inputs_cyclical!$A$1:$A$243, 0), MATCH('Cyclical_after overrides'!L$1, F_Inputs_cyclical!$A$1:$BE$1, 0))="", "", INDEX(F_Inputs_cyclical!$A$1:$BE$243, MATCH('Cyclical_after overrides'!$A223, F_Inputs_cyclical!$A$1:$A$243, 0), MATCH('Cyclical_after overrides'!L$1, F_Inputs_cyclical!$A$1:$BE$1, 0))),
Cyclical_overrides!L223)</f>
        <v/>
      </c>
      <c r="M223" s="72" t="str">
        <f>IF(Cyclical_overrides!M223 = "",
IF(INDEX(F_Inputs_cyclical!$A$1:$BE$243, MATCH('Cyclical_after overrides'!$A223, F_Inputs_cyclical!$A$1:$A$243, 0), MATCH('Cyclical_after overrides'!M$1, F_Inputs_cyclical!$A$1:$BE$1, 0))="", "", INDEX(F_Inputs_cyclical!$A$1:$BE$243, MATCH('Cyclical_after overrides'!$A223, F_Inputs_cyclical!$A$1:$A$243, 0), MATCH('Cyclical_after overrides'!M$1, F_Inputs_cyclical!$A$1:$BE$1, 0))),
Cyclical_overrides!M223)</f>
        <v/>
      </c>
      <c r="N223" s="72" t="str">
        <f>IF(Cyclical_overrides!N223 = "",
IF(INDEX(F_Inputs_cyclical!$A$1:$BE$243, MATCH('Cyclical_after overrides'!$A223, F_Inputs_cyclical!$A$1:$A$243, 0), MATCH('Cyclical_after overrides'!N$1, F_Inputs_cyclical!$A$1:$BE$1, 0))="", "", INDEX(F_Inputs_cyclical!$A$1:$BE$243, MATCH('Cyclical_after overrides'!$A223, F_Inputs_cyclical!$A$1:$A$243, 0), MATCH('Cyclical_after overrides'!N$1, F_Inputs_cyclical!$A$1:$BE$1, 0))),
Cyclical_overrides!N223)</f>
        <v/>
      </c>
      <c r="O223" s="72" t="str">
        <f>IF(Cyclical_overrides!O223 = "",
IF(INDEX(F_Inputs_cyclical!$A$1:$BE$243, MATCH('Cyclical_after overrides'!$A223, F_Inputs_cyclical!$A$1:$A$243, 0), MATCH('Cyclical_after overrides'!O$1, F_Inputs_cyclical!$A$1:$BE$1, 0))="", "", INDEX(F_Inputs_cyclical!$A$1:$BE$243, MATCH('Cyclical_after overrides'!$A223, F_Inputs_cyclical!$A$1:$A$243, 0), MATCH('Cyclical_after overrides'!O$1, F_Inputs_cyclical!$A$1:$BE$1, 0))),
Cyclical_overrides!O223)</f>
        <v/>
      </c>
      <c r="P223" s="72" t="str">
        <f>IF(Cyclical_overrides!P223 = "",
IF(INDEX(F_Inputs_cyclical!$A$1:$BE$243, MATCH('Cyclical_after overrides'!$A223, F_Inputs_cyclical!$A$1:$A$243, 0), MATCH('Cyclical_after overrides'!P$1, F_Inputs_cyclical!$A$1:$BE$1, 0))="", "", INDEX(F_Inputs_cyclical!$A$1:$BE$243, MATCH('Cyclical_after overrides'!$A223, F_Inputs_cyclical!$A$1:$A$243, 0), MATCH('Cyclical_after overrides'!P$1, F_Inputs_cyclical!$A$1:$BE$1, 0))),
Cyclical_overrides!P223)</f>
        <v/>
      </c>
      <c r="Q223" s="72" t="str">
        <f>IF(Cyclical_overrides!Q223 = "",
IF(INDEX(F_Inputs_cyclical!$A$1:$BE$243, MATCH('Cyclical_after overrides'!$A223, F_Inputs_cyclical!$A$1:$A$243, 0), MATCH('Cyclical_after overrides'!Q$1, F_Inputs_cyclical!$A$1:$BE$1, 0))="", "", INDEX(F_Inputs_cyclical!$A$1:$BE$243, MATCH('Cyclical_after overrides'!$A223, F_Inputs_cyclical!$A$1:$A$243, 0), MATCH('Cyclical_after overrides'!Q$1, F_Inputs_cyclical!$A$1:$BE$1, 0))),
Cyclical_overrides!Q223)</f>
        <v/>
      </c>
      <c r="R223" s="72" t="str">
        <f>IF(Cyclical_overrides!R223 = "",
IF(INDEX(F_Inputs_cyclical!$A$1:$BE$243, MATCH('Cyclical_after overrides'!$A223, F_Inputs_cyclical!$A$1:$A$243, 0), MATCH('Cyclical_after overrides'!R$1, F_Inputs_cyclical!$A$1:$BE$1, 0))="", "", INDEX(F_Inputs_cyclical!$A$1:$BE$243, MATCH('Cyclical_after overrides'!$A223, F_Inputs_cyclical!$A$1:$A$243, 0), MATCH('Cyclical_after overrides'!R$1, F_Inputs_cyclical!$A$1:$BE$1, 0))),
Cyclical_overrides!R223)</f>
        <v/>
      </c>
      <c r="S223" s="72" t="str">
        <f>IF(Cyclical_overrides!S223 = "",
IF(INDEX(F_Inputs_cyclical!$A$1:$BE$243, MATCH('Cyclical_after overrides'!$A223, F_Inputs_cyclical!$A$1:$A$243, 0), MATCH('Cyclical_after overrides'!S$1, F_Inputs_cyclical!$A$1:$BE$1, 0))="", "", INDEX(F_Inputs_cyclical!$A$1:$BE$243, MATCH('Cyclical_after overrides'!$A223, F_Inputs_cyclical!$A$1:$A$243, 0), MATCH('Cyclical_after overrides'!S$1, F_Inputs_cyclical!$A$1:$BE$1, 0))),
Cyclical_overrides!S223)</f>
        <v/>
      </c>
      <c r="T223" s="72" t="str">
        <f>IF(Cyclical_overrides!T223 = "",
IF(INDEX(F_Inputs_cyclical!$A$1:$BE$243, MATCH('Cyclical_after overrides'!$A223, F_Inputs_cyclical!$A$1:$A$243, 0), MATCH('Cyclical_after overrides'!T$1, F_Inputs_cyclical!$A$1:$BE$1, 0))="", "", INDEX(F_Inputs_cyclical!$A$1:$BE$243, MATCH('Cyclical_after overrides'!$A223, F_Inputs_cyclical!$A$1:$A$243, 0), MATCH('Cyclical_after overrides'!T$1, F_Inputs_cyclical!$A$1:$BE$1, 0))),
Cyclical_overrides!T223)</f>
        <v/>
      </c>
      <c r="U223" s="72" t="str">
        <f>IF(Cyclical_overrides!U223 = "",
IF(INDEX(F_Inputs_cyclical!$A$1:$BE$243, MATCH('Cyclical_after overrides'!$A223, F_Inputs_cyclical!$A$1:$A$243, 0), MATCH('Cyclical_after overrides'!U$1, F_Inputs_cyclical!$A$1:$BE$1, 0))="", "", INDEX(F_Inputs_cyclical!$A$1:$BE$243, MATCH('Cyclical_after overrides'!$A223, F_Inputs_cyclical!$A$1:$A$243, 0), MATCH('Cyclical_after overrides'!U$1, F_Inputs_cyclical!$A$1:$BE$1, 0))),
Cyclical_overrides!U223)</f>
        <v/>
      </c>
      <c r="V223" s="72">
        <f>IF(Cyclical_overrides!V223 = "",
IF(INDEX(F_Inputs_cyclical!$A$1:$BE$243, MATCH('Cyclical_after overrides'!$A223, F_Inputs_cyclical!$A$1:$A$243, 0), MATCH('Cyclical_after overrides'!V$1, F_Inputs_cyclical!$A$1:$BE$1, 0))="", "", INDEX(F_Inputs_cyclical!$A$1:$BE$243, MATCH('Cyclical_after overrides'!$A223, F_Inputs_cyclical!$A$1:$A$243, 0), MATCH('Cyclical_after overrides'!V$1, F_Inputs_cyclical!$A$1:$BE$1, 0))),
Cyclical_overrides!V223)</f>
        <v>87.846000000000004</v>
      </c>
      <c r="W223" s="72">
        <f>IF(Cyclical_overrides!W223 = "",
IF(INDEX(F_Inputs_cyclical!$A$1:$BE$243, MATCH('Cyclical_after overrides'!$A223, F_Inputs_cyclical!$A$1:$A$243, 0), MATCH('Cyclical_after overrides'!W$1, F_Inputs_cyclical!$A$1:$BE$1, 0))="", "", INDEX(F_Inputs_cyclical!$A$1:$BE$243, MATCH('Cyclical_after overrides'!$A223, F_Inputs_cyclical!$A$1:$A$243, 0), MATCH('Cyclical_after overrides'!W$1, F_Inputs_cyclical!$A$1:$BE$1, 0))),
Cyclical_overrides!W223)</f>
        <v>822.13599999999997</v>
      </c>
      <c r="X223" s="72">
        <f>IF(Cyclical_overrides!X223 = "",
IF(INDEX(F_Inputs_cyclical!$A$1:$BE$243, MATCH('Cyclical_after overrides'!$A223, F_Inputs_cyclical!$A$1:$A$243, 0), MATCH('Cyclical_after overrides'!X$1, F_Inputs_cyclical!$A$1:$BE$1, 0))="", "", INDEX(F_Inputs_cyclical!$A$1:$BE$243, MATCH('Cyclical_after overrides'!$A223, F_Inputs_cyclical!$A$1:$A$243, 0), MATCH('Cyclical_after overrides'!X$1, F_Inputs_cyclical!$A$1:$BE$1, 0))),
Cyclical_overrides!X223)</f>
        <v>0</v>
      </c>
      <c r="Y223" s="72">
        <f>IF(Cyclical_overrides!Y223 = "",
IF(INDEX(F_Inputs_cyclical!$A$1:$BE$243, MATCH('Cyclical_after overrides'!$A223, F_Inputs_cyclical!$A$1:$A$243, 0), MATCH('Cyclical_after overrides'!Y$1, F_Inputs_cyclical!$A$1:$BE$1, 0))="", "", INDEX(F_Inputs_cyclical!$A$1:$BE$243, MATCH('Cyclical_after overrides'!$A223, F_Inputs_cyclical!$A$1:$A$243, 0), MATCH('Cyclical_after overrides'!Y$1, F_Inputs_cyclical!$A$1:$BE$1, 0))),
Cyclical_overrides!Y223)</f>
        <v>0</v>
      </c>
      <c r="Z223" s="72">
        <f>IF(Cyclical_overrides!Z223 = "",
IF(INDEX(F_Inputs_cyclical!$A$1:$BE$243, MATCH('Cyclical_after overrides'!$A223, F_Inputs_cyclical!$A$1:$A$243, 0), MATCH('Cyclical_after overrides'!Z$1, F_Inputs_cyclical!$A$1:$BE$1, 0))="", "", INDEX(F_Inputs_cyclical!$A$1:$BE$243, MATCH('Cyclical_after overrides'!$A223, F_Inputs_cyclical!$A$1:$A$243, 0), MATCH('Cyclical_after overrides'!Z$1, F_Inputs_cyclical!$A$1:$BE$1, 0))),
Cyclical_overrides!Z223)</f>
        <v>0</v>
      </c>
      <c r="AA223" s="72">
        <f>IF(Cyclical_overrides!AA223 = "",
IF(INDEX(F_Inputs_cyclical!$A$1:$BE$243, MATCH('Cyclical_after overrides'!$A223, F_Inputs_cyclical!$A$1:$A$243, 0), MATCH('Cyclical_after overrides'!AA$1, F_Inputs_cyclical!$A$1:$BE$1, 0))="", "", INDEX(F_Inputs_cyclical!$A$1:$BE$243, MATCH('Cyclical_after overrides'!$A223, F_Inputs_cyclical!$A$1:$A$243, 0), MATCH('Cyclical_after overrides'!AA$1, F_Inputs_cyclical!$A$1:$BE$1, 0))),
Cyclical_overrides!AA223)</f>
        <v>0</v>
      </c>
      <c r="AB223" s="72" t="str">
        <f>IF(Cyclical_overrides!AB223 = "",
IF(INDEX(F_Inputs_cyclical!$A$1:$BE$243, MATCH('Cyclical_after overrides'!$A223, F_Inputs_cyclical!$A$1:$A$243, 0), MATCH('Cyclical_after overrides'!AB$1, F_Inputs_cyclical!$A$1:$BE$1, 0))="", "", INDEX(F_Inputs_cyclical!$A$1:$BE$243, MATCH('Cyclical_after overrides'!$A223, F_Inputs_cyclical!$A$1:$A$243, 0), MATCH('Cyclical_after overrides'!AB$1, F_Inputs_cyclical!$A$1:$BE$1, 0))),
Cyclical_overrides!AB223)</f>
        <v/>
      </c>
      <c r="AC223" s="72">
        <f>IF(Cyclical_overrides!AC223 = "",
IF(INDEX(F_Inputs_cyclical!$A$1:$BE$243, MATCH('Cyclical_after overrides'!$A223, F_Inputs_cyclical!$A$1:$A$243, 0), MATCH('Cyclical_after overrides'!AC$1, F_Inputs_cyclical!$A$1:$BE$1, 0))="", "", INDEX(F_Inputs_cyclical!$A$1:$BE$243, MATCH('Cyclical_after overrides'!$A223, F_Inputs_cyclical!$A$1:$A$243, 0), MATCH('Cyclical_after overrides'!AC$1, F_Inputs_cyclical!$A$1:$BE$1, 0))),
Cyclical_overrides!AC223)</f>
        <v>23.142999999999997</v>
      </c>
      <c r="AD223" s="72">
        <f>IF(Cyclical_overrides!AD223 = "",
IF(INDEX(F_Inputs_cyclical!$A$1:$BE$243, MATCH('Cyclical_after overrides'!$A223, F_Inputs_cyclical!$A$1:$A$243, 0), MATCH('Cyclical_after overrides'!AD$1, F_Inputs_cyclical!$A$1:$BE$1, 0))="", "", INDEX(F_Inputs_cyclical!$A$1:$BE$243, MATCH('Cyclical_after overrides'!$A223, F_Inputs_cyclical!$A$1:$A$243, 0), MATCH('Cyclical_after overrides'!AD$1, F_Inputs_cyclical!$A$1:$BE$1, 0))),
Cyclical_overrides!AD223)</f>
        <v>0</v>
      </c>
      <c r="AE223" s="72">
        <f>IF(Cyclical_overrides!AE223 = "",
IF(INDEX(F_Inputs_cyclical!$A$1:$BE$243, MATCH('Cyclical_after overrides'!$A223, F_Inputs_cyclical!$A$1:$A$243, 0), MATCH('Cyclical_after overrides'!AE$1, F_Inputs_cyclical!$A$1:$BE$1, 0))="", "", INDEX(F_Inputs_cyclical!$A$1:$BE$243, MATCH('Cyclical_after overrides'!$A223, F_Inputs_cyclical!$A$1:$A$243, 0), MATCH('Cyclical_after overrides'!AE$1, F_Inputs_cyclical!$A$1:$BE$1, 0))),
Cyclical_overrides!AE223)</f>
        <v>4.0000000000000001E-3</v>
      </c>
      <c r="AF223" s="72">
        <f>IF(Cyclical_overrides!AF223 = "",
IF(INDEX(F_Inputs_cyclical!$A$1:$BE$243, MATCH('Cyclical_after overrides'!$A223, F_Inputs_cyclical!$A$1:$A$243, 0), MATCH('Cyclical_after overrides'!AF$1, F_Inputs_cyclical!$A$1:$BE$1, 0))="", "", INDEX(F_Inputs_cyclical!$A$1:$BE$243, MATCH('Cyclical_after overrides'!$A223, F_Inputs_cyclical!$A$1:$A$243, 0), MATCH('Cyclical_after overrides'!AF$1, F_Inputs_cyclical!$A$1:$BE$1, 0))),
Cyclical_overrides!AF223)</f>
        <v>0</v>
      </c>
      <c r="AG223" s="72">
        <f>IF(Cyclical_overrides!AG223 = "",
IF(INDEX(F_Inputs_cyclical!$A$1:$BE$243, MATCH('Cyclical_after overrides'!$A223, F_Inputs_cyclical!$A$1:$A$243, 0), MATCH('Cyclical_after overrides'!AG$1, F_Inputs_cyclical!$A$1:$BE$1, 0))="", "", INDEX(F_Inputs_cyclical!$A$1:$BE$243, MATCH('Cyclical_after overrides'!$A223, F_Inputs_cyclical!$A$1:$A$243, 0), MATCH('Cyclical_after overrides'!AG$1, F_Inputs_cyclical!$A$1:$BE$1, 0))),
Cyclical_overrides!AG223)</f>
        <v>1.4610000000000001</v>
      </c>
      <c r="AH223" s="72">
        <f>IF(Cyclical_overrides!AH223 = "",
IF(INDEX(F_Inputs_cyclical!$A$1:$BE$243, MATCH('Cyclical_after overrides'!$A223, F_Inputs_cyclical!$A$1:$A$243, 0), MATCH('Cyclical_after overrides'!AH$1, F_Inputs_cyclical!$A$1:$BE$1, 0))="", "", INDEX(F_Inputs_cyclical!$A$1:$BE$243, MATCH('Cyclical_after overrides'!$A223, F_Inputs_cyclical!$A$1:$A$243, 0), MATCH('Cyclical_after overrides'!AH$1, F_Inputs_cyclical!$A$1:$BE$1, 0))),
Cyclical_overrides!AH223)</f>
        <v>17.908999999999999</v>
      </c>
      <c r="AI223" s="72">
        <f>IF(Cyclical_overrides!AI223 = "",
IF(INDEX(F_Inputs_cyclical!$A$1:$BE$243, MATCH('Cyclical_after overrides'!$A223, F_Inputs_cyclical!$A$1:$A$243, 0), MATCH('Cyclical_after overrides'!AI$1, F_Inputs_cyclical!$A$1:$BE$1, 0))="", "", INDEX(F_Inputs_cyclical!$A$1:$BE$243, MATCH('Cyclical_after overrides'!$A223, F_Inputs_cyclical!$A$1:$A$243, 0), MATCH('Cyclical_after overrides'!AI$1, F_Inputs_cyclical!$A$1:$BE$1, 0))),
Cyclical_overrides!AI223)</f>
        <v>0</v>
      </c>
      <c r="AJ223" s="72">
        <f>IF(Cyclical_overrides!AJ223 = "",
IF(INDEX(F_Inputs_cyclical!$A$1:$BE$243, MATCH('Cyclical_after overrides'!$A223, F_Inputs_cyclical!$A$1:$A$243, 0), MATCH('Cyclical_after overrides'!AJ$1, F_Inputs_cyclical!$A$1:$BE$1, 0))="", "", INDEX(F_Inputs_cyclical!$A$1:$BE$243, MATCH('Cyclical_after overrides'!$A223, F_Inputs_cyclical!$A$1:$A$243, 0), MATCH('Cyclical_after overrides'!AJ$1, F_Inputs_cyclical!$A$1:$BE$1, 0))),
Cyclical_overrides!AJ223)</f>
        <v>0</v>
      </c>
      <c r="AK223" s="72">
        <f>IF(Cyclical_overrides!AK223 = "",
IF(INDEX(F_Inputs_cyclical!$A$1:$BE$243, MATCH('Cyclical_after overrides'!$A223, F_Inputs_cyclical!$A$1:$A$243, 0), MATCH('Cyclical_after overrides'!AK$1, F_Inputs_cyclical!$A$1:$BE$1, 0))="", "", INDEX(F_Inputs_cyclical!$A$1:$BE$243, MATCH('Cyclical_after overrides'!$A223, F_Inputs_cyclical!$A$1:$A$243, 0), MATCH('Cyclical_after overrides'!AK$1, F_Inputs_cyclical!$A$1:$BE$1, 0))),
Cyclical_overrides!AK223)</f>
        <v>0.21099999999999999</v>
      </c>
      <c r="AL223" s="72">
        <f>IF(Cyclical_overrides!AL223 = "",
IF(INDEX(F_Inputs_cyclical!$A$1:$BE$243, MATCH('Cyclical_after overrides'!$A223, F_Inputs_cyclical!$A$1:$A$243, 0), MATCH('Cyclical_after overrides'!AL$1, F_Inputs_cyclical!$A$1:$BE$1, 0))="", "", INDEX(F_Inputs_cyclical!$A$1:$BE$243, MATCH('Cyclical_after overrides'!$A223, F_Inputs_cyclical!$A$1:$A$243, 0), MATCH('Cyclical_after overrides'!AL$1, F_Inputs_cyclical!$A$1:$BE$1, 0))),
Cyclical_overrides!AL223)</f>
        <v>-0.20699999999999999</v>
      </c>
      <c r="AM223" s="72">
        <f>IF(Cyclical_overrides!AM223 = "",
IF(INDEX(F_Inputs_cyclical!$A$1:$BE$243, MATCH('Cyclical_after overrides'!$A223, F_Inputs_cyclical!$A$1:$A$243, 0), MATCH('Cyclical_after overrides'!AM$1, F_Inputs_cyclical!$A$1:$BE$1, 0))="", "", INDEX(F_Inputs_cyclical!$A$1:$BE$243, MATCH('Cyclical_after overrides'!$A223, F_Inputs_cyclical!$A$1:$A$243, 0), MATCH('Cyclical_after overrides'!AM$1, F_Inputs_cyclical!$A$1:$BE$1, 0))),
Cyclical_overrides!AM223)</f>
        <v>6.7929999999999993</v>
      </c>
      <c r="AN223" s="72" t="str">
        <f>IF(Cyclical_overrides!AN223 = "",
IF(INDEX(F_Inputs_cyclical!$A$1:$BE$243, MATCH('Cyclical_after overrides'!$A223, F_Inputs_cyclical!$A$1:$A$243, 0), MATCH('Cyclical_after overrides'!AN$1, F_Inputs_cyclical!$A$1:$BE$1, 0))="", "", INDEX(F_Inputs_cyclical!$A$1:$BE$243, MATCH('Cyclical_after overrides'!$A223, F_Inputs_cyclical!$A$1:$A$243, 0), MATCH('Cyclical_after overrides'!AN$1, F_Inputs_cyclical!$A$1:$BE$1, 0))),
Cyclical_overrides!AN223)</f>
        <v/>
      </c>
      <c r="AO223" s="72">
        <f>IF(Cyclical_overrides!AO223 = "",
IF(INDEX(F_Inputs_cyclical!$A$1:$BE$243, MATCH('Cyclical_after overrides'!$A223, F_Inputs_cyclical!$A$1:$A$243, 0), MATCH('Cyclical_after overrides'!AO$1, F_Inputs_cyclical!$A$1:$BE$1, 0))="", "", INDEX(F_Inputs_cyclical!$A$1:$BE$243, MATCH('Cyclical_after overrides'!$A223, F_Inputs_cyclical!$A$1:$A$243, 0), MATCH('Cyclical_after overrides'!AO$1, F_Inputs_cyclical!$A$1:$BE$1, 0))),
Cyclical_overrides!AO223)</f>
        <v>4.0000000000000001E-3</v>
      </c>
      <c r="AP223" s="72">
        <f>IF(Cyclical_overrides!AP223 = "",
IF(INDEX(F_Inputs_cyclical!$A$1:$BE$243, MATCH('Cyclical_after overrides'!$A223, F_Inputs_cyclical!$A$1:$A$243, 0), MATCH('Cyclical_after overrides'!AP$1, F_Inputs_cyclical!$A$1:$BE$1, 0))="", "", INDEX(F_Inputs_cyclical!$A$1:$BE$243, MATCH('Cyclical_after overrides'!$A223, F_Inputs_cyclical!$A$1:$A$243, 0), MATCH('Cyclical_after overrides'!AP$1, F_Inputs_cyclical!$A$1:$BE$1, 0))),
Cyclical_overrides!AP223)</f>
        <v>0</v>
      </c>
      <c r="AQ223" s="72" t="str">
        <f>IF(Cyclical_overrides!AQ223 = "",
IF(INDEX(F_Inputs_cyclical!$A$1:$BE$243, MATCH('Cyclical_after overrides'!$A223, F_Inputs_cyclical!$A$1:$A$243, 0), MATCH('Cyclical_after overrides'!AQ$1, F_Inputs_cyclical!$A$1:$BE$1, 0))="", "", INDEX(F_Inputs_cyclical!$A$1:$BE$243, MATCH('Cyclical_after overrides'!$A223, F_Inputs_cyclical!$A$1:$A$243, 0), MATCH('Cyclical_after overrides'!AQ$1, F_Inputs_cyclical!$A$1:$BE$1, 0))),
Cyclical_overrides!AQ223)</f>
        <v/>
      </c>
      <c r="AR223" s="72" t="str">
        <f>IF(Cyclical_overrides!AR223 = "",
IF(INDEX(F_Inputs_cyclical!$A$1:$BE$243, MATCH('Cyclical_after overrides'!$A223, F_Inputs_cyclical!$A$1:$A$243, 0), MATCH('Cyclical_after overrides'!AR$1, F_Inputs_cyclical!$A$1:$BE$1, 0))="", "", INDEX(F_Inputs_cyclical!$A$1:$BE$243, MATCH('Cyclical_after overrides'!$A223, F_Inputs_cyclical!$A$1:$A$243, 0), MATCH('Cyclical_after overrides'!AR$1, F_Inputs_cyclical!$A$1:$BE$1, 0))),
Cyclical_overrides!AR223)</f>
        <v/>
      </c>
      <c r="AS223" s="72" t="str">
        <f>IF(Cyclical_overrides!AS223 = "",
IF(INDEX(F_Inputs_cyclical!$A$1:$BE$243, MATCH('Cyclical_after overrides'!$A223, F_Inputs_cyclical!$A$1:$A$243, 0), MATCH('Cyclical_after overrides'!AS$1, F_Inputs_cyclical!$A$1:$BE$1, 0))="", "", INDEX(F_Inputs_cyclical!$A$1:$BE$243, MATCH('Cyclical_after overrides'!$A223, F_Inputs_cyclical!$A$1:$A$243, 0), MATCH('Cyclical_after overrides'!AS$1, F_Inputs_cyclical!$A$1:$BE$1, 0))),
Cyclical_overrides!AS223)</f>
        <v/>
      </c>
      <c r="AT223" s="72" t="str">
        <f>IF(Cyclical_overrides!AT223 = "",
IF(INDEX(F_Inputs_cyclical!$A$1:$BE$243, MATCH('Cyclical_after overrides'!$A223, F_Inputs_cyclical!$A$1:$A$243, 0), MATCH('Cyclical_after overrides'!AT$1, F_Inputs_cyclical!$A$1:$BE$1, 0))="", "", INDEX(F_Inputs_cyclical!$A$1:$BE$243, MATCH('Cyclical_after overrides'!$A223, F_Inputs_cyclical!$A$1:$A$243, 0), MATCH('Cyclical_after overrides'!AT$1, F_Inputs_cyclical!$A$1:$BE$1, 0))),
Cyclical_overrides!AT223)</f>
        <v/>
      </c>
      <c r="AU223" s="72" t="str">
        <f>IF(Cyclical_overrides!AU223 = "",
IF(INDEX(F_Inputs_cyclical!$A$1:$BE$243, MATCH('Cyclical_after overrides'!$A223, F_Inputs_cyclical!$A$1:$A$243, 0), MATCH('Cyclical_after overrides'!AU$1, F_Inputs_cyclical!$A$1:$BE$1, 0))="", "", INDEX(F_Inputs_cyclical!$A$1:$BE$243, MATCH('Cyclical_after overrides'!$A223, F_Inputs_cyclical!$A$1:$A$243, 0), MATCH('Cyclical_after overrides'!AU$1, F_Inputs_cyclical!$A$1:$BE$1, 0))),
Cyclical_overrides!AU223)</f>
        <v/>
      </c>
      <c r="AV223" s="72" t="str">
        <f>IF(Cyclical_overrides!AV223 = "",
IF(INDEX(F_Inputs_cyclical!$A$1:$BE$243, MATCH('Cyclical_after overrides'!$A223, F_Inputs_cyclical!$A$1:$A$243, 0), MATCH('Cyclical_after overrides'!AV$1, F_Inputs_cyclical!$A$1:$BE$1, 0))="", "", INDEX(F_Inputs_cyclical!$A$1:$BE$243, MATCH('Cyclical_after overrides'!$A223, F_Inputs_cyclical!$A$1:$A$243, 0), MATCH('Cyclical_after overrides'!AV$1, F_Inputs_cyclical!$A$1:$BE$1, 0))),
Cyclical_overrides!AV223)</f>
        <v/>
      </c>
      <c r="AW223" s="72">
        <f>IF(Cyclical_overrides!AW223 = "",
IF(INDEX(F_Inputs_cyclical!$A$1:$BE$243, MATCH('Cyclical_after overrides'!$A223, F_Inputs_cyclical!$A$1:$A$243, 0), MATCH('Cyclical_after overrides'!AW$1, F_Inputs_cyclical!$A$1:$BE$1, 0))="", "", INDEX(F_Inputs_cyclical!$A$1:$BE$243, MATCH('Cyclical_after overrides'!$A223, F_Inputs_cyclical!$A$1:$A$243, 0), MATCH('Cyclical_after overrides'!AW$1, F_Inputs_cyclical!$A$1:$BE$1, 0))),
Cyclical_overrides!AW223)</f>
        <v>0.94744609856262829</v>
      </c>
      <c r="AX223" s="72">
        <f>IF(Cyclical_overrides!AX223 = "",
IF(INDEX(F_Inputs_cyclical!$A$1:$BE$243, MATCH('Cyclical_after overrides'!$A223, F_Inputs_cyclical!$A$1:$A$243, 0), MATCH('Cyclical_after overrides'!AX$1, F_Inputs_cyclical!$A$1:$BE$1, 0))="", "", INDEX(F_Inputs_cyclical!$A$1:$BE$243, MATCH('Cyclical_after overrides'!$A223, F_Inputs_cyclical!$A$1:$A$243, 0), MATCH('Cyclical_after overrides'!AX$1, F_Inputs_cyclical!$A$1:$BE$1, 0))),
Cyclical_overrides!AX223)</f>
        <v>17.919847757709984</v>
      </c>
      <c r="AY223" s="72">
        <f>IF(Cyclical_overrides!AY223 = "",
IF(INDEX(F_Inputs_cyclical!$A$1:$BE$243, MATCH('Cyclical_after overrides'!$A223, F_Inputs_cyclical!$A$1:$A$243, 0), MATCH('Cyclical_after overrides'!AY$1, F_Inputs_cyclical!$A$1:$BE$1, 0))="", "", INDEX(F_Inputs_cyclical!$A$1:$BE$243, MATCH('Cyclical_after overrides'!$A223, F_Inputs_cyclical!$A$1:$A$243, 0), MATCH('Cyclical_after overrides'!AY$1, F_Inputs_cyclical!$A$1:$BE$1, 0))),
Cyclical_overrides!AY223)</f>
        <v>142.93406328500882</v>
      </c>
      <c r="AZ223" s="72">
        <f>IF(Cyclical_overrides!AZ223 = "",
IF(INDEX(F_Inputs_cyclical!$A$1:$BE$243, MATCH('Cyclical_after overrides'!$A223, F_Inputs_cyclical!$A$1:$A$243, 0), MATCH('Cyclical_after overrides'!AZ$1, F_Inputs_cyclical!$A$1:$BE$1, 0))="", "", INDEX(F_Inputs_cyclical!$A$1:$BE$243, MATCH('Cyclical_after overrides'!$A223, F_Inputs_cyclical!$A$1:$A$243, 0), MATCH('Cyclical_after overrides'!AZ$1, F_Inputs_cyclical!$A$1:$BE$1, 0))),
Cyclical_overrides!AZ223)</f>
        <v>1.5558831032608782</v>
      </c>
      <c r="BA223" s="72">
        <f>IF(Cyclical_overrides!BA223 = "",
IF(INDEX(F_Inputs_cyclical!$A$1:$BE$243, MATCH('Cyclical_after overrides'!$A223, F_Inputs_cyclical!$A$1:$A$243, 0), MATCH('Cyclical_after overrides'!BA$1, F_Inputs_cyclical!$A$1:$BE$1, 0))="", "", INDEX(F_Inputs_cyclical!$A$1:$BE$243, MATCH('Cyclical_after overrides'!$A223, F_Inputs_cyclical!$A$1:$A$243, 0), MATCH('Cyclical_after overrides'!BA$1, F_Inputs_cyclical!$A$1:$BE$1, 0))),
Cyclical_overrides!BA223)</f>
        <v>8.4619348517187589</v>
      </c>
      <c r="BB223" s="72">
        <f>IF(Cyclical_overrides!BB223 = "",
IF(INDEX(F_Inputs_cyclical!$A$1:$BE$243, MATCH('Cyclical_after overrides'!$A223, F_Inputs_cyclical!$A$1:$A$243, 0), MATCH('Cyclical_after overrides'!BB$1, F_Inputs_cyclical!$A$1:$BE$1, 0))="", "", INDEX(F_Inputs_cyclical!$A$1:$BE$243, MATCH('Cyclical_after overrides'!$A223, F_Inputs_cyclical!$A$1:$A$243, 0), MATCH('Cyclical_after overrides'!BB$1, F_Inputs_cyclical!$A$1:$BE$1, 0))),
Cyclical_overrides!BB223)</f>
        <v>8.4619348517187589</v>
      </c>
      <c r="BC223" s="72">
        <f>IF(Cyclical_overrides!BC223 = "",
IF(INDEX(F_Inputs_cyclical!$A$1:$BE$243, MATCH('Cyclical_after overrides'!$A223, F_Inputs_cyclical!$A$1:$A$243, 0), MATCH('Cyclical_after overrides'!BC$1, F_Inputs_cyclical!$A$1:$BE$1, 0))="", "", INDEX(F_Inputs_cyclical!$A$1:$BE$243, MATCH('Cyclical_after overrides'!$A223, F_Inputs_cyclical!$A$1:$A$243, 0), MATCH('Cyclical_after overrides'!BC$1, F_Inputs_cyclical!$A$1:$BE$1, 0))),
Cyclical_overrides!BC223)</f>
        <v>11.52086039274173</v>
      </c>
      <c r="BD223" s="72">
        <f>IF(Cyclical_overrides!BD223 = "",
IF(INDEX(F_Inputs_cyclical!$A$1:$BE$243, MATCH('Cyclical_after overrides'!$A223, F_Inputs_cyclical!$A$1:$A$243, 0), MATCH('Cyclical_after overrides'!BD$1, F_Inputs_cyclical!$A$1:$BE$1, 0))="", "", INDEX(F_Inputs_cyclical!$A$1:$BE$243, MATCH('Cyclical_after overrides'!$A223, F_Inputs_cyclical!$A$1:$A$243, 0), MATCH('Cyclical_after overrides'!BD$1, F_Inputs_cyclical!$A$1:$BE$1, 0))),
Cyclical_overrides!BD223)</f>
        <v>218.46865271000001</v>
      </c>
      <c r="BE223" s="194"/>
    </row>
    <row r="224" spans="1:57" x14ac:dyDescent="0.4">
      <c r="A224" s="63" t="str">
        <f t="shared" si="3"/>
        <v>SSC14</v>
      </c>
      <c r="B224" s="63" t="s">
        <v>493</v>
      </c>
      <c r="C224" s="63" t="s">
        <v>243</v>
      </c>
      <c r="D224" s="72">
        <f>IF(Cyclical_overrides!D224 = "",
IF(INDEX(F_Inputs_cyclical!$A$1:$BE$243, MATCH('Cyclical_after overrides'!$A224, F_Inputs_cyclical!$A$1:$A$243, 0), MATCH('Cyclical_after overrides'!D$1, F_Inputs_cyclical!$A$1:$BE$1, 0))="", "", INDEX(F_Inputs_cyclical!$A$1:$BE$243, MATCH('Cyclical_after overrides'!$A224, F_Inputs_cyclical!$A$1:$A$243, 0), MATCH('Cyclical_after overrides'!D$1, F_Inputs_cyclical!$A$1:$BE$1, 0))),
Cyclical_overrides!D224)</f>
        <v>4.8019999999999996</v>
      </c>
      <c r="E224" s="72">
        <f>IF(Cyclical_overrides!E224 = "",
IF(INDEX(F_Inputs_cyclical!$A$1:$BE$243, MATCH('Cyclical_after overrides'!$A224, F_Inputs_cyclical!$A$1:$A$243, 0), MATCH('Cyclical_after overrides'!E$1, F_Inputs_cyclical!$A$1:$BE$1, 0))="", "", INDEX(F_Inputs_cyclical!$A$1:$BE$243, MATCH('Cyclical_after overrides'!$A224, F_Inputs_cyclical!$A$1:$A$243, 0), MATCH('Cyclical_after overrides'!E$1, F_Inputs_cyclical!$A$1:$BE$1, 0))),
Cyclical_overrides!E224)</f>
        <v>1.1759999999999999</v>
      </c>
      <c r="F224" s="72">
        <f>IF(Cyclical_overrides!F224 = "",
IF(INDEX(F_Inputs_cyclical!$A$1:$BE$243, MATCH('Cyclical_after overrides'!$A224, F_Inputs_cyclical!$A$1:$A$243, 0), MATCH('Cyclical_after overrides'!F$1, F_Inputs_cyclical!$A$1:$BE$1, 0))="", "", INDEX(F_Inputs_cyclical!$A$1:$BE$243, MATCH('Cyclical_after overrides'!$A224, F_Inputs_cyclical!$A$1:$A$243, 0), MATCH('Cyclical_after overrides'!F$1, F_Inputs_cyclical!$A$1:$BE$1, 0))),
Cyclical_overrides!F224)</f>
        <v>3.0710000000000002</v>
      </c>
      <c r="G224" s="72">
        <f>IF(Cyclical_overrides!G224 = "",
IF(INDEX(F_Inputs_cyclical!$A$1:$BE$243, MATCH('Cyclical_after overrides'!$A224, F_Inputs_cyclical!$A$1:$A$243, 0), MATCH('Cyclical_after overrides'!G$1, F_Inputs_cyclical!$A$1:$BE$1, 0))="", "", INDEX(F_Inputs_cyclical!$A$1:$BE$243, MATCH('Cyclical_after overrides'!$A224, F_Inputs_cyclical!$A$1:$A$243, 0), MATCH('Cyclical_after overrides'!G$1, F_Inputs_cyclical!$A$1:$BE$1, 0))),
Cyclical_overrides!G224)</f>
        <v>0.77100000000000002</v>
      </c>
      <c r="H224" s="72">
        <f>IF(Cyclical_overrides!H224 = "",
IF(INDEX(F_Inputs_cyclical!$A$1:$BE$243, MATCH('Cyclical_after overrides'!$A224, F_Inputs_cyclical!$A$1:$A$243, 0), MATCH('Cyclical_after overrides'!H$1, F_Inputs_cyclical!$A$1:$BE$1, 0))="", "", INDEX(F_Inputs_cyclical!$A$1:$BE$243, MATCH('Cyclical_after overrides'!$A224, F_Inputs_cyclical!$A$1:$A$243, 0), MATCH('Cyclical_after overrides'!H$1, F_Inputs_cyclical!$A$1:$BE$1, 0))),
Cyclical_overrides!H224)</f>
        <v>0.13200000000000001</v>
      </c>
      <c r="I224" s="72">
        <f>IF(Cyclical_overrides!I224 = "",
IF(INDEX(F_Inputs_cyclical!$A$1:$BE$243, MATCH('Cyclical_after overrides'!$A224, F_Inputs_cyclical!$A$1:$A$243, 0), MATCH('Cyclical_after overrides'!I$1, F_Inputs_cyclical!$A$1:$BE$1, 0))="", "", INDEX(F_Inputs_cyclical!$A$1:$BE$243, MATCH('Cyclical_after overrides'!$A224, F_Inputs_cyclical!$A$1:$A$243, 0), MATCH('Cyclical_after overrides'!I$1, F_Inputs_cyclical!$A$1:$BE$1, 0))),
Cyclical_overrides!I224)</f>
        <v>0</v>
      </c>
      <c r="J224" s="72">
        <f>IF(Cyclical_overrides!J224 = "",
IF(INDEX(F_Inputs_cyclical!$A$1:$BE$243, MATCH('Cyclical_after overrides'!$A224, F_Inputs_cyclical!$A$1:$A$243, 0), MATCH('Cyclical_after overrides'!J$1, F_Inputs_cyclical!$A$1:$BE$1, 0))="", "", INDEX(F_Inputs_cyclical!$A$1:$BE$243, MATCH('Cyclical_after overrides'!$A224, F_Inputs_cyclical!$A$1:$A$243, 0), MATCH('Cyclical_after overrides'!J$1, F_Inputs_cyclical!$A$1:$BE$1, 0))),
Cyclical_overrides!J224)</f>
        <v>14.933</v>
      </c>
      <c r="K224" s="72">
        <f>IF(Cyclical_overrides!K224 = "",
IF(INDEX(F_Inputs_cyclical!$A$1:$BE$243, MATCH('Cyclical_after overrides'!$A224, F_Inputs_cyclical!$A$1:$A$243, 0), MATCH('Cyclical_after overrides'!K$1, F_Inputs_cyclical!$A$1:$BE$1, 0))="", "", INDEX(F_Inputs_cyclical!$A$1:$BE$243, MATCH('Cyclical_after overrides'!$A224, F_Inputs_cyclical!$A$1:$A$243, 0), MATCH('Cyclical_after overrides'!K$1, F_Inputs_cyclical!$A$1:$BE$1, 0))),
Cyclical_overrides!K224)</f>
        <v>0.22500000000000001</v>
      </c>
      <c r="L224" s="72">
        <f>IF(Cyclical_overrides!L224 = "",
IF(INDEX(F_Inputs_cyclical!$A$1:$BE$243, MATCH('Cyclical_after overrides'!$A224, F_Inputs_cyclical!$A$1:$A$243, 0), MATCH('Cyclical_after overrides'!L$1, F_Inputs_cyclical!$A$1:$BE$1, 0))="", "", INDEX(F_Inputs_cyclical!$A$1:$BE$243, MATCH('Cyclical_after overrides'!$A224, F_Inputs_cyclical!$A$1:$A$243, 0), MATCH('Cyclical_after overrides'!L$1, F_Inputs_cyclical!$A$1:$BE$1, 0))),
Cyclical_overrides!L224)</f>
        <v>1.3160000000000001</v>
      </c>
      <c r="M224" s="72">
        <f>IF(Cyclical_overrides!M224 = "",
IF(INDEX(F_Inputs_cyclical!$A$1:$BE$243, MATCH('Cyclical_after overrides'!$A224, F_Inputs_cyclical!$A$1:$A$243, 0), MATCH('Cyclical_after overrides'!M$1, F_Inputs_cyclical!$A$1:$BE$1, 0))="", "", INDEX(F_Inputs_cyclical!$A$1:$BE$243, MATCH('Cyclical_after overrides'!$A224, F_Inputs_cyclical!$A$1:$A$243, 0), MATCH('Cyclical_after overrides'!M$1, F_Inputs_cyclical!$A$1:$BE$1, 0))),
Cyclical_overrides!M224)</f>
        <v>-6.0999999999999999E-2</v>
      </c>
      <c r="N224" s="72">
        <f>IF(Cyclical_overrides!N224 = "",
IF(INDEX(F_Inputs_cyclical!$A$1:$BE$243, MATCH('Cyclical_after overrides'!$A224, F_Inputs_cyclical!$A$1:$A$243, 0), MATCH('Cyclical_after overrides'!N$1, F_Inputs_cyclical!$A$1:$BE$1, 0))="", "", INDEX(F_Inputs_cyclical!$A$1:$BE$243, MATCH('Cyclical_after overrides'!$A224, F_Inputs_cyclical!$A$1:$A$243, 0), MATCH('Cyclical_after overrides'!N$1, F_Inputs_cyclical!$A$1:$BE$1, 0))),
Cyclical_overrides!N224)</f>
        <v>1.302</v>
      </c>
      <c r="O224" s="72" t="str">
        <f>IF(Cyclical_overrides!O224 = "",
IF(INDEX(F_Inputs_cyclical!$A$1:$BE$243, MATCH('Cyclical_after overrides'!$A224, F_Inputs_cyclical!$A$1:$A$243, 0), MATCH('Cyclical_after overrides'!O$1, F_Inputs_cyclical!$A$1:$BE$1, 0))="", "", INDEX(F_Inputs_cyclical!$A$1:$BE$243, MATCH('Cyclical_after overrides'!$A224, F_Inputs_cyclical!$A$1:$A$243, 0), MATCH('Cyclical_after overrides'!O$1, F_Inputs_cyclical!$A$1:$BE$1, 0))),
Cyclical_overrides!O224)</f>
        <v/>
      </c>
      <c r="P224" s="72" t="str">
        <f>IF(Cyclical_overrides!P224 = "",
IF(INDEX(F_Inputs_cyclical!$A$1:$BE$243, MATCH('Cyclical_after overrides'!$A224, F_Inputs_cyclical!$A$1:$A$243, 0), MATCH('Cyclical_after overrides'!P$1, F_Inputs_cyclical!$A$1:$BE$1, 0))="", "", INDEX(F_Inputs_cyclical!$A$1:$BE$243, MATCH('Cyclical_after overrides'!$A224, F_Inputs_cyclical!$A$1:$A$243, 0), MATCH('Cyclical_after overrides'!P$1, F_Inputs_cyclical!$A$1:$BE$1, 0))),
Cyclical_overrides!P224)</f>
        <v/>
      </c>
      <c r="Q224" s="72" t="str">
        <f>IF(Cyclical_overrides!Q224 = "",
IF(INDEX(F_Inputs_cyclical!$A$1:$BE$243, MATCH('Cyclical_after overrides'!$A224, F_Inputs_cyclical!$A$1:$A$243, 0), MATCH('Cyclical_after overrides'!Q$1, F_Inputs_cyclical!$A$1:$BE$1, 0))="", "", INDEX(F_Inputs_cyclical!$A$1:$BE$243, MATCH('Cyclical_after overrides'!$A224, F_Inputs_cyclical!$A$1:$A$243, 0), MATCH('Cyclical_after overrides'!Q$1, F_Inputs_cyclical!$A$1:$BE$1, 0))),
Cyclical_overrides!Q224)</f>
        <v/>
      </c>
      <c r="R224" s="72" t="str">
        <f>IF(Cyclical_overrides!R224 = "",
IF(INDEX(F_Inputs_cyclical!$A$1:$BE$243, MATCH('Cyclical_after overrides'!$A224, F_Inputs_cyclical!$A$1:$A$243, 0), MATCH('Cyclical_after overrides'!R$1, F_Inputs_cyclical!$A$1:$BE$1, 0))="", "", INDEX(F_Inputs_cyclical!$A$1:$BE$243, MATCH('Cyclical_after overrides'!$A224, F_Inputs_cyclical!$A$1:$A$243, 0), MATCH('Cyclical_after overrides'!R$1, F_Inputs_cyclical!$A$1:$BE$1, 0))),
Cyclical_overrides!R224)</f>
        <v/>
      </c>
      <c r="S224" s="72" t="str">
        <f>IF(Cyclical_overrides!S224 = "",
IF(INDEX(F_Inputs_cyclical!$A$1:$BE$243, MATCH('Cyclical_after overrides'!$A224, F_Inputs_cyclical!$A$1:$A$243, 0), MATCH('Cyclical_after overrides'!S$1, F_Inputs_cyclical!$A$1:$BE$1, 0))="", "", INDEX(F_Inputs_cyclical!$A$1:$BE$243, MATCH('Cyclical_after overrides'!$A224, F_Inputs_cyclical!$A$1:$A$243, 0), MATCH('Cyclical_after overrides'!S$1, F_Inputs_cyclical!$A$1:$BE$1, 0))),
Cyclical_overrides!S224)</f>
        <v/>
      </c>
      <c r="T224" s="72" t="str">
        <f>IF(Cyclical_overrides!T224 = "",
IF(INDEX(F_Inputs_cyclical!$A$1:$BE$243, MATCH('Cyclical_after overrides'!$A224, F_Inputs_cyclical!$A$1:$A$243, 0), MATCH('Cyclical_after overrides'!T$1, F_Inputs_cyclical!$A$1:$BE$1, 0))="", "", INDEX(F_Inputs_cyclical!$A$1:$BE$243, MATCH('Cyclical_after overrides'!$A224, F_Inputs_cyclical!$A$1:$A$243, 0), MATCH('Cyclical_after overrides'!T$1, F_Inputs_cyclical!$A$1:$BE$1, 0))),
Cyclical_overrides!T224)</f>
        <v/>
      </c>
      <c r="U224" s="72">
        <f>IF(Cyclical_overrides!U224 = "",
IF(INDEX(F_Inputs_cyclical!$A$1:$BE$243, MATCH('Cyclical_after overrides'!$A224, F_Inputs_cyclical!$A$1:$A$243, 0), MATCH('Cyclical_after overrides'!U$1, F_Inputs_cyclical!$A$1:$BE$1, 0))="", "", INDEX(F_Inputs_cyclical!$A$1:$BE$243, MATCH('Cyclical_after overrides'!$A224, F_Inputs_cyclical!$A$1:$A$243, 0), MATCH('Cyclical_after overrides'!U$1, F_Inputs_cyclical!$A$1:$BE$1, 0))),
Cyclical_overrides!U224)</f>
        <v>13.631</v>
      </c>
      <c r="V224" s="72">
        <f>IF(Cyclical_overrides!V224 = "",
IF(INDEX(F_Inputs_cyclical!$A$1:$BE$243, MATCH('Cyclical_after overrides'!$A224, F_Inputs_cyclical!$A$1:$A$243, 0), MATCH('Cyclical_after overrides'!V$1, F_Inputs_cyclical!$A$1:$BE$1, 0))="", "", INDEX(F_Inputs_cyclical!$A$1:$BE$243, MATCH('Cyclical_after overrides'!$A224, F_Inputs_cyclical!$A$1:$A$243, 0), MATCH('Cyclical_after overrides'!V$1, F_Inputs_cyclical!$A$1:$BE$1, 0))),
Cyclical_overrides!V224)</f>
        <v>399.58100000000002</v>
      </c>
      <c r="W224" s="72">
        <f>IF(Cyclical_overrides!W224 = "",
IF(INDEX(F_Inputs_cyclical!$A$1:$BE$243, MATCH('Cyclical_after overrides'!$A224, F_Inputs_cyclical!$A$1:$A$243, 0), MATCH('Cyclical_after overrides'!W$1, F_Inputs_cyclical!$A$1:$BE$1, 0))="", "", INDEX(F_Inputs_cyclical!$A$1:$BE$243, MATCH('Cyclical_after overrides'!$A224, F_Inputs_cyclical!$A$1:$A$243, 0), MATCH('Cyclical_after overrides'!W$1, F_Inputs_cyclical!$A$1:$BE$1, 0))),
Cyclical_overrides!W224)</f>
        <v>248.7355</v>
      </c>
      <c r="X224" s="72">
        <f>IF(Cyclical_overrides!X224 = "",
IF(INDEX(F_Inputs_cyclical!$A$1:$BE$243, MATCH('Cyclical_after overrides'!$A224, F_Inputs_cyclical!$A$1:$A$243, 0), MATCH('Cyclical_after overrides'!X$1, F_Inputs_cyclical!$A$1:$BE$1, 0))="", "", INDEX(F_Inputs_cyclical!$A$1:$BE$243, MATCH('Cyclical_after overrides'!$A224, F_Inputs_cyclical!$A$1:$A$243, 0), MATCH('Cyclical_after overrides'!X$1, F_Inputs_cyclical!$A$1:$BE$1, 0))),
Cyclical_overrides!X224)</f>
        <v>0</v>
      </c>
      <c r="Y224" s="72">
        <f>IF(Cyclical_overrides!Y224 = "",
IF(INDEX(F_Inputs_cyclical!$A$1:$BE$243, MATCH('Cyclical_after overrides'!$A224, F_Inputs_cyclical!$A$1:$A$243, 0), MATCH('Cyclical_after overrides'!Y$1, F_Inputs_cyclical!$A$1:$BE$1, 0))="", "", INDEX(F_Inputs_cyclical!$A$1:$BE$243, MATCH('Cyclical_after overrides'!$A224, F_Inputs_cyclical!$A$1:$A$243, 0), MATCH('Cyclical_after overrides'!Y$1, F_Inputs_cyclical!$A$1:$BE$1, 0))),
Cyclical_overrides!Y224)</f>
        <v>0</v>
      </c>
      <c r="Z224" s="72">
        <f>IF(Cyclical_overrides!Z224 = "",
IF(INDEX(F_Inputs_cyclical!$A$1:$BE$243, MATCH('Cyclical_after overrides'!$A224, F_Inputs_cyclical!$A$1:$A$243, 0), MATCH('Cyclical_after overrides'!Z$1, F_Inputs_cyclical!$A$1:$BE$1, 0))="", "", INDEX(F_Inputs_cyclical!$A$1:$BE$243, MATCH('Cyclical_after overrides'!$A224, F_Inputs_cyclical!$A$1:$A$243, 0), MATCH('Cyclical_after overrides'!Z$1, F_Inputs_cyclical!$A$1:$BE$1, 0))),
Cyclical_overrides!Z224)</f>
        <v>0</v>
      </c>
      <c r="AA224" s="72">
        <f>IF(Cyclical_overrides!AA224 = "",
IF(INDEX(F_Inputs_cyclical!$A$1:$BE$243, MATCH('Cyclical_after overrides'!$A224, F_Inputs_cyclical!$A$1:$A$243, 0), MATCH('Cyclical_after overrides'!AA$1, F_Inputs_cyclical!$A$1:$BE$1, 0))="", "", INDEX(F_Inputs_cyclical!$A$1:$BE$243, MATCH('Cyclical_after overrides'!$A224, F_Inputs_cyclical!$A$1:$A$243, 0), MATCH('Cyclical_after overrides'!AA$1, F_Inputs_cyclical!$A$1:$BE$1, 0))),
Cyclical_overrides!AA224)</f>
        <v>0</v>
      </c>
      <c r="AB224" s="72">
        <f>IF(Cyclical_overrides!AB224 = "",
IF(INDEX(F_Inputs_cyclical!$A$1:$BE$243, MATCH('Cyclical_after overrides'!$A224, F_Inputs_cyclical!$A$1:$A$243, 0), MATCH('Cyclical_after overrides'!AB$1, F_Inputs_cyclical!$A$1:$BE$1, 0))="", "", INDEX(F_Inputs_cyclical!$A$1:$BE$243, MATCH('Cyclical_after overrides'!$A224, F_Inputs_cyclical!$A$1:$A$243, 0), MATCH('Cyclical_after overrides'!AB$1, F_Inputs_cyclical!$A$1:$BE$1, 0))),
Cyclical_overrides!AB224)</f>
        <v>0</v>
      </c>
      <c r="AC224" s="72" t="str">
        <f>IF(Cyclical_overrides!AC224 = "",
IF(INDEX(F_Inputs_cyclical!$A$1:$BE$243, MATCH('Cyclical_after overrides'!$A224, F_Inputs_cyclical!$A$1:$A$243, 0), MATCH('Cyclical_after overrides'!AC$1, F_Inputs_cyclical!$A$1:$BE$1, 0))="", "", INDEX(F_Inputs_cyclical!$A$1:$BE$243, MATCH('Cyclical_after overrides'!$A224, F_Inputs_cyclical!$A$1:$A$243, 0), MATCH('Cyclical_after overrides'!AC$1, F_Inputs_cyclical!$A$1:$BE$1, 0))),
Cyclical_overrides!AC224)</f>
        <v/>
      </c>
      <c r="AD224" s="72" t="str">
        <f>IF(Cyclical_overrides!AD224 = "",
IF(INDEX(F_Inputs_cyclical!$A$1:$BE$243, MATCH('Cyclical_after overrides'!$A224, F_Inputs_cyclical!$A$1:$A$243, 0), MATCH('Cyclical_after overrides'!AD$1, F_Inputs_cyclical!$A$1:$BE$1, 0))="", "", INDEX(F_Inputs_cyclical!$A$1:$BE$243, MATCH('Cyclical_after overrides'!$A224, F_Inputs_cyclical!$A$1:$A$243, 0), MATCH('Cyclical_after overrides'!AD$1, F_Inputs_cyclical!$A$1:$BE$1, 0))),
Cyclical_overrides!AD224)</f>
        <v/>
      </c>
      <c r="AE224" s="72" t="str">
        <f>IF(Cyclical_overrides!AE224 = "",
IF(INDEX(F_Inputs_cyclical!$A$1:$BE$243, MATCH('Cyclical_after overrides'!$A224, F_Inputs_cyclical!$A$1:$A$243, 0), MATCH('Cyclical_after overrides'!AE$1, F_Inputs_cyclical!$A$1:$BE$1, 0))="", "", INDEX(F_Inputs_cyclical!$A$1:$BE$243, MATCH('Cyclical_after overrides'!$A224, F_Inputs_cyclical!$A$1:$A$243, 0), MATCH('Cyclical_after overrides'!AE$1, F_Inputs_cyclical!$A$1:$BE$1, 0))),
Cyclical_overrides!AE224)</f>
        <v/>
      </c>
      <c r="AF224" s="72" t="str">
        <f>IF(Cyclical_overrides!AF224 = "",
IF(INDEX(F_Inputs_cyclical!$A$1:$BE$243, MATCH('Cyclical_after overrides'!$A224, F_Inputs_cyclical!$A$1:$A$243, 0), MATCH('Cyclical_after overrides'!AF$1, F_Inputs_cyclical!$A$1:$BE$1, 0))="", "", INDEX(F_Inputs_cyclical!$A$1:$BE$243, MATCH('Cyclical_after overrides'!$A224, F_Inputs_cyclical!$A$1:$A$243, 0), MATCH('Cyclical_after overrides'!AF$1, F_Inputs_cyclical!$A$1:$BE$1, 0))),
Cyclical_overrides!AF224)</f>
        <v/>
      </c>
      <c r="AG224" s="72" t="str">
        <f>IF(Cyclical_overrides!AG224 = "",
IF(INDEX(F_Inputs_cyclical!$A$1:$BE$243, MATCH('Cyclical_after overrides'!$A224, F_Inputs_cyclical!$A$1:$A$243, 0), MATCH('Cyclical_after overrides'!AG$1, F_Inputs_cyclical!$A$1:$BE$1, 0))="", "", INDEX(F_Inputs_cyclical!$A$1:$BE$243, MATCH('Cyclical_after overrides'!$A224, F_Inputs_cyclical!$A$1:$A$243, 0), MATCH('Cyclical_after overrides'!AG$1, F_Inputs_cyclical!$A$1:$BE$1, 0))),
Cyclical_overrides!AG224)</f>
        <v/>
      </c>
      <c r="AH224" s="72" t="str">
        <f>IF(Cyclical_overrides!AH224 = "",
IF(INDEX(F_Inputs_cyclical!$A$1:$BE$243, MATCH('Cyclical_after overrides'!$A224, F_Inputs_cyclical!$A$1:$A$243, 0), MATCH('Cyclical_after overrides'!AH$1, F_Inputs_cyclical!$A$1:$BE$1, 0))="", "", INDEX(F_Inputs_cyclical!$A$1:$BE$243, MATCH('Cyclical_after overrides'!$A224, F_Inputs_cyclical!$A$1:$A$243, 0), MATCH('Cyclical_after overrides'!AH$1, F_Inputs_cyclical!$A$1:$BE$1, 0))),
Cyclical_overrides!AH224)</f>
        <v/>
      </c>
      <c r="AI224" s="72" t="str">
        <f>IF(Cyclical_overrides!AI224 = "",
IF(INDEX(F_Inputs_cyclical!$A$1:$BE$243, MATCH('Cyclical_after overrides'!$A224, F_Inputs_cyclical!$A$1:$A$243, 0), MATCH('Cyclical_after overrides'!AI$1, F_Inputs_cyclical!$A$1:$BE$1, 0))="", "", INDEX(F_Inputs_cyclical!$A$1:$BE$243, MATCH('Cyclical_after overrides'!$A224, F_Inputs_cyclical!$A$1:$A$243, 0), MATCH('Cyclical_after overrides'!AI$1, F_Inputs_cyclical!$A$1:$BE$1, 0))),
Cyclical_overrides!AI224)</f>
        <v/>
      </c>
      <c r="AJ224" s="72" t="str">
        <f>IF(Cyclical_overrides!AJ224 = "",
IF(INDEX(F_Inputs_cyclical!$A$1:$BE$243, MATCH('Cyclical_after overrides'!$A224, F_Inputs_cyclical!$A$1:$A$243, 0), MATCH('Cyclical_after overrides'!AJ$1, F_Inputs_cyclical!$A$1:$BE$1, 0))="", "", INDEX(F_Inputs_cyclical!$A$1:$BE$243, MATCH('Cyclical_after overrides'!$A224, F_Inputs_cyclical!$A$1:$A$243, 0), MATCH('Cyclical_after overrides'!AJ$1, F_Inputs_cyclical!$A$1:$BE$1, 0))),
Cyclical_overrides!AJ224)</f>
        <v/>
      </c>
      <c r="AK224" s="72" t="str">
        <f>IF(Cyclical_overrides!AK224 = "",
IF(INDEX(F_Inputs_cyclical!$A$1:$BE$243, MATCH('Cyclical_after overrides'!$A224, F_Inputs_cyclical!$A$1:$A$243, 0), MATCH('Cyclical_after overrides'!AK$1, F_Inputs_cyclical!$A$1:$BE$1, 0))="", "", INDEX(F_Inputs_cyclical!$A$1:$BE$243, MATCH('Cyclical_after overrides'!$A224, F_Inputs_cyclical!$A$1:$A$243, 0), MATCH('Cyclical_after overrides'!AK$1, F_Inputs_cyclical!$A$1:$BE$1, 0))),
Cyclical_overrides!AK224)</f>
        <v/>
      </c>
      <c r="AL224" s="72" t="str">
        <f>IF(Cyclical_overrides!AL224 = "",
IF(INDEX(F_Inputs_cyclical!$A$1:$BE$243, MATCH('Cyclical_after overrides'!$A224, F_Inputs_cyclical!$A$1:$A$243, 0), MATCH('Cyclical_after overrides'!AL$1, F_Inputs_cyclical!$A$1:$BE$1, 0))="", "", INDEX(F_Inputs_cyclical!$A$1:$BE$243, MATCH('Cyclical_after overrides'!$A224, F_Inputs_cyclical!$A$1:$A$243, 0), MATCH('Cyclical_after overrides'!AL$1, F_Inputs_cyclical!$A$1:$BE$1, 0))),
Cyclical_overrides!AL224)</f>
        <v/>
      </c>
      <c r="AM224" s="72">
        <f>IF(Cyclical_overrides!AM224 = "",
IF(INDEX(F_Inputs_cyclical!$A$1:$BE$243, MATCH('Cyclical_after overrides'!$A224, F_Inputs_cyclical!$A$1:$A$243, 0), MATCH('Cyclical_after overrides'!AM$1, F_Inputs_cyclical!$A$1:$BE$1, 0))="", "", INDEX(F_Inputs_cyclical!$A$1:$BE$243, MATCH('Cyclical_after overrides'!$A224, F_Inputs_cyclical!$A$1:$A$243, 0), MATCH('Cyclical_after overrides'!AM$1, F_Inputs_cyclical!$A$1:$BE$1, 0))),
Cyclical_overrides!AM224)</f>
        <v>3.6789999999999998</v>
      </c>
      <c r="AN224" s="72">
        <f>IF(Cyclical_overrides!AN224 = "",
IF(INDEX(F_Inputs_cyclical!$A$1:$BE$243, MATCH('Cyclical_after overrides'!$A224, F_Inputs_cyclical!$A$1:$A$243, 0), MATCH('Cyclical_after overrides'!AN$1, F_Inputs_cyclical!$A$1:$BE$1, 0))="", "", INDEX(F_Inputs_cyclical!$A$1:$BE$243, MATCH('Cyclical_after overrides'!$A224, F_Inputs_cyclical!$A$1:$A$243, 0), MATCH('Cyclical_after overrides'!AN$1, F_Inputs_cyclical!$A$1:$BE$1, 0))),
Cyclical_overrides!AN224)</f>
        <v>13.631</v>
      </c>
      <c r="AO224" s="72" t="str">
        <f>IF(Cyclical_overrides!AO224 = "",
IF(INDEX(F_Inputs_cyclical!$A$1:$BE$243, MATCH('Cyclical_after overrides'!$A224, F_Inputs_cyclical!$A$1:$A$243, 0), MATCH('Cyclical_after overrides'!AO$1, F_Inputs_cyclical!$A$1:$BE$1, 0))="", "", INDEX(F_Inputs_cyclical!$A$1:$BE$243, MATCH('Cyclical_after overrides'!$A224, F_Inputs_cyclical!$A$1:$A$243, 0), MATCH('Cyclical_after overrides'!AO$1, F_Inputs_cyclical!$A$1:$BE$1, 0))),
Cyclical_overrides!AO224)</f>
        <v/>
      </c>
      <c r="AP224" s="72" t="str">
        <f>IF(Cyclical_overrides!AP224 = "",
IF(INDEX(F_Inputs_cyclical!$A$1:$BE$243, MATCH('Cyclical_after overrides'!$A224, F_Inputs_cyclical!$A$1:$A$243, 0), MATCH('Cyclical_after overrides'!AP$1, F_Inputs_cyclical!$A$1:$BE$1, 0))="", "", INDEX(F_Inputs_cyclical!$A$1:$BE$243, MATCH('Cyclical_after overrides'!$A224, F_Inputs_cyclical!$A$1:$A$243, 0), MATCH('Cyclical_after overrides'!AP$1, F_Inputs_cyclical!$A$1:$BE$1, 0))),
Cyclical_overrides!AP224)</f>
        <v/>
      </c>
      <c r="AQ224" s="72" t="str">
        <f>IF(Cyclical_overrides!AQ224 = "",
IF(INDEX(F_Inputs_cyclical!$A$1:$BE$243, MATCH('Cyclical_after overrides'!$A224, F_Inputs_cyclical!$A$1:$A$243, 0), MATCH('Cyclical_after overrides'!AQ$1, F_Inputs_cyclical!$A$1:$BE$1, 0))="", "", INDEX(F_Inputs_cyclical!$A$1:$BE$243, MATCH('Cyclical_after overrides'!$A224, F_Inputs_cyclical!$A$1:$A$243, 0), MATCH('Cyclical_after overrides'!AQ$1, F_Inputs_cyclical!$A$1:$BE$1, 0))),
Cyclical_overrides!AQ224)</f>
        <v/>
      </c>
      <c r="AR224" s="72">
        <f>IF(Cyclical_overrides!AR224 = "",
IF(INDEX(F_Inputs_cyclical!$A$1:$BE$243, MATCH('Cyclical_after overrides'!$A224, F_Inputs_cyclical!$A$1:$A$243, 0), MATCH('Cyclical_after overrides'!AR$1, F_Inputs_cyclical!$A$1:$BE$1, 0))="", "", INDEX(F_Inputs_cyclical!$A$1:$BE$243, MATCH('Cyclical_after overrides'!$A224, F_Inputs_cyclical!$A$1:$A$243, 0), MATCH('Cyclical_after overrides'!AR$1, F_Inputs_cyclical!$A$1:$BE$1, 0))),
Cyclical_overrides!AR224)</f>
        <v>0</v>
      </c>
      <c r="AS224" s="72">
        <f>IF(Cyclical_overrides!AS224 = "",
IF(INDEX(F_Inputs_cyclical!$A$1:$BE$243, MATCH('Cyclical_after overrides'!$A224, F_Inputs_cyclical!$A$1:$A$243, 0), MATCH('Cyclical_after overrides'!AS$1, F_Inputs_cyclical!$A$1:$BE$1, 0))="", "", INDEX(F_Inputs_cyclical!$A$1:$BE$243, MATCH('Cyclical_after overrides'!$A224, F_Inputs_cyclical!$A$1:$A$243, 0), MATCH('Cyclical_after overrides'!AS$1, F_Inputs_cyclical!$A$1:$BE$1, 0))),
Cyclical_overrides!AS224)</f>
        <v>4.7E-2</v>
      </c>
      <c r="AT224" s="72">
        <f>IF(Cyclical_overrides!AT224 = "",
IF(INDEX(F_Inputs_cyclical!$A$1:$BE$243, MATCH('Cyclical_after overrides'!$A224, F_Inputs_cyclical!$A$1:$A$243, 0), MATCH('Cyclical_after overrides'!AT$1, F_Inputs_cyclical!$A$1:$BE$1, 0))="", "", INDEX(F_Inputs_cyclical!$A$1:$BE$243, MATCH('Cyclical_after overrides'!$A224, F_Inputs_cyclical!$A$1:$A$243, 0), MATCH('Cyclical_after overrides'!AT$1, F_Inputs_cyclical!$A$1:$BE$1, 0))),
Cyclical_overrides!AT224)</f>
        <v>0</v>
      </c>
      <c r="AU224" s="72">
        <f>IF(Cyclical_overrides!AU224 = "",
IF(INDEX(F_Inputs_cyclical!$A$1:$BE$243, MATCH('Cyclical_after overrides'!$A224, F_Inputs_cyclical!$A$1:$A$243, 0), MATCH('Cyclical_after overrides'!AU$1, F_Inputs_cyclical!$A$1:$BE$1, 0))="", "", INDEX(F_Inputs_cyclical!$A$1:$BE$243, MATCH('Cyclical_after overrides'!$A224, F_Inputs_cyclical!$A$1:$A$243, 0), MATCH('Cyclical_after overrides'!AU$1, F_Inputs_cyclical!$A$1:$BE$1, 0))),
Cyclical_overrides!AU224)</f>
        <v>1.63137826520021</v>
      </c>
      <c r="AV224" s="72" t="str">
        <f>IF(Cyclical_overrides!AV224 = "",
IF(INDEX(F_Inputs_cyclical!$A$1:$BE$243, MATCH('Cyclical_after overrides'!$A224, F_Inputs_cyclical!$A$1:$A$243, 0), MATCH('Cyclical_after overrides'!AV$1, F_Inputs_cyclical!$A$1:$BE$1, 0))="", "", INDEX(F_Inputs_cyclical!$A$1:$BE$243, MATCH('Cyclical_after overrides'!$A224, F_Inputs_cyclical!$A$1:$A$243, 0), MATCH('Cyclical_after overrides'!AV$1, F_Inputs_cyclical!$A$1:$BE$1, 0))),
Cyclical_overrides!AV224)</f>
        <v/>
      </c>
      <c r="AW224" s="72">
        <f>IF(Cyclical_overrides!AW224 = "",
IF(INDEX(F_Inputs_cyclical!$A$1:$BE$243, MATCH('Cyclical_after overrides'!$A224, F_Inputs_cyclical!$A$1:$A$243, 0), MATCH('Cyclical_after overrides'!AW$1, F_Inputs_cyclical!$A$1:$BE$1, 0))="", "", INDEX(F_Inputs_cyclical!$A$1:$BE$243, MATCH('Cyclical_after overrides'!$A224, F_Inputs_cyclical!$A$1:$A$243, 0), MATCH('Cyclical_after overrides'!AW$1, F_Inputs_cyclical!$A$1:$BE$1, 0))),
Cyclical_overrides!AW224)</f>
        <v>1.24788708586883</v>
      </c>
      <c r="AX224" s="72">
        <f>IF(Cyclical_overrides!AX224 = "",
IF(INDEX(F_Inputs_cyclical!$A$1:$BE$243, MATCH('Cyclical_after overrides'!$A224, F_Inputs_cyclical!$A$1:$A$243, 0), MATCH('Cyclical_after overrides'!AX$1, F_Inputs_cyclical!$A$1:$BE$1, 0))="", "", INDEX(F_Inputs_cyclical!$A$1:$BE$243, MATCH('Cyclical_after overrides'!$A224, F_Inputs_cyclical!$A$1:$A$243, 0), MATCH('Cyclical_after overrides'!AX$1, F_Inputs_cyclical!$A$1:$BE$1, 0))),
Cyclical_overrides!AX224)</f>
        <v>27.377714381884019</v>
      </c>
      <c r="AY224" s="72">
        <f>IF(Cyclical_overrides!AY224 = "",
IF(INDEX(F_Inputs_cyclical!$A$1:$BE$243, MATCH('Cyclical_after overrides'!$A224, F_Inputs_cyclical!$A$1:$A$243, 0), MATCH('Cyclical_after overrides'!AY$1, F_Inputs_cyclical!$A$1:$BE$1, 0))="", "", INDEX(F_Inputs_cyclical!$A$1:$BE$243, MATCH('Cyclical_after overrides'!$A224, F_Inputs_cyclical!$A$1:$A$243, 0), MATCH('Cyclical_after overrides'!AY$1, F_Inputs_cyclical!$A$1:$BE$1, 0))),
Cyclical_overrides!AY224)</f>
        <v>137.08585308021415</v>
      </c>
      <c r="AZ224" s="72">
        <f>IF(Cyclical_overrides!AZ224 = "",
IF(INDEX(F_Inputs_cyclical!$A$1:$BE$243, MATCH('Cyclical_after overrides'!$A224, F_Inputs_cyclical!$A$1:$A$243, 0), MATCH('Cyclical_after overrides'!AZ$1, F_Inputs_cyclical!$A$1:$BE$1, 0))="", "", INDEX(F_Inputs_cyclical!$A$1:$BE$243, MATCH('Cyclical_after overrides'!$A224, F_Inputs_cyclical!$A$1:$A$243, 0), MATCH('Cyclical_after overrides'!AZ$1, F_Inputs_cyclical!$A$1:$BE$1, 0))),
Cyclical_overrides!AZ224)</f>
        <v>2.5130376121766447</v>
      </c>
      <c r="BA224" s="72">
        <f>IF(Cyclical_overrides!BA224 = "",
IF(INDEX(F_Inputs_cyclical!$A$1:$BE$243, MATCH('Cyclical_after overrides'!$A224, F_Inputs_cyclical!$A$1:$A$243, 0), MATCH('Cyclical_after overrides'!BA$1, F_Inputs_cyclical!$A$1:$BE$1, 0))="", "", INDEX(F_Inputs_cyclical!$A$1:$BE$243, MATCH('Cyclical_after overrides'!$A224, F_Inputs_cyclical!$A$1:$A$243, 0), MATCH('Cyclical_after overrides'!BA$1, F_Inputs_cyclical!$A$1:$BE$1, 0))),
Cyclical_overrides!BA224)</f>
        <v>16.09338019615495</v>
      </c>
      <c r="BB224" s="72">
        <f>IF(Cyclical_overrides!BB224 = "",
IF(INDEX(F_Inputs_cyclical!$A$1:$BE$243, MATCH('Cyclical_after overrides'!$A224, F_Inputs_cyclical!$A$1:$A$243, 0), MATCH('Cyclical_after overrides'!BB$1, F_Inputs_cyclical!$A$1:$BE$1, 0))="", "", INDEX(F_Inputs_cyclical!$A$1:$BE$243, MATCH('Cyclical_after overrides'!$A224, F_Inputs_cyclical!$A$1:$A$243, 0), MATCH('Cyclical_after overrides'!BB$1, F_Inputs_cyclical!$A$1:$BE$1, 0))),
Cyclical_overrides!BB224)</f>
        <v>16.09338019615495</v>
      </c>
      <c r="BC224" s="72">
        <f>IF(Cyclical_overrides!BC224 = "",
IF(INDEX(F_Inputs_cyclical!$A$1:$BE$243, MATCH('Cyclical_after overrides'!$A224, F_Inputs_cyclical!$A$1:$A$243, 0), MATCH('Cyclical_after overrides'!BC$1, F_Inputs_cyclical!$A$1:$BE$1, 0))="", "", INDEX(F_Inputs_cyclical!$A$1:$BE$243, MATCH('Cyclical_after overrides'!$A224, F_Inputs_cyclical!$A$1:$A$243, 0), MATCH('Cyclical_after overrides'!BC$1, F_Inputs_cyclical!$A$1:$BE$1, 0))),
Cyclical_overrides!BC224)</f>
        <v>11.093384498118207</v>
      </c>
      <c r="BD224" s="72">
        <f>IF(Cyclical_overrides!BD224 = "",
IF(INDEX(F_Inputs_cyclical!$A$1:$BE$243, MATCH('Cyclical_after overrides'!$A224, F_Inputs_cyclical!$A$1:$A$243, 0), MATCH('Cyclical_after overrides'!BD$1, F_Inputs_cyclical!$A$1:$BE$1, 0))="", "", INDEX(F_Inputs_cyclical!$A$1:$BE$243, MATCH('Cyclical_after overrides'!$A224, F_Inputs_cyclical!$A$1:$A$243, 0), MATCH('Cyclical_after overrides'!BD$1, F_Inputs_cyclical!$A$1:$BE$1, 0))),
Cyclical_overrides!BD224)</f>
        <v>92.722841450045323</v>
      </c>
      <c r="BE224" s="194"/>
    </row>
    <row r="225" spans="1:57" x14ac:dyDescent="0.4">
      <c r="A225" s="63" t="str">
        <f t="shared" si="3"/>
        <v>SSC15</v>
      </c>
      <c r="B225" s="63" t="s">
        <v>493</v>
      </c>
      <c r="C225" s="63" t="s">
        <v>245</v>
      </c>
      <c r="D225" s="72">
        <f>IF(Cyclical_overrides!D225 = "",
IF(INDEX(F_Inputs_cyclical!$A$1:$BE$243, MATCH('Cyclical_after overrides'!$A225, F_Inputs_cyclical!$A$1:$A$243, 0), MATCH('Cyclical_after overrides'!D$1, F_Inputs_cyclical!$A$1:$BE$1, 0))="", "", INDEX(F_Inputs_cyclical!$A$1:$BE$243, MATCH('Cyclical_after overrides'!$A225, F_Inputs_cyclical!$A$1:$A$243, 0), MATCH('Cyclical_after overrides'!D$1, F_Inputs_cyclical!$A$1:$BE$1, 0))),
Cyclical_overrides!D225)</f>
        <v>3.992</v>
      </c>
      <c r="E225" s="72">
        <f>IF(Cyclical_overrides!E225 = "",
IF(INDEX(F_Inputs_cyclical!$A$1:$BE$243, MATCH('Cyclical_after overrides'!$A225, F_Inputs_cyclical!$A$1:$A$243, 0), MATCH('Cyclical_after overrides'!E$1, F_Inputs_cyclical!$A$1:$BE$1, 0))="", "", INDEX(F_Inputs_cyclical!$A$1:$BE$243, MATCH('Cyclical_after overrides'!$A225, F_Inputs_cyclical!$A$1:$A$243, 0), MATCH('Cyclical_after overrides'!E$1, F_Inputs_cyclical!$A$1:$BE$1, 0))),
Cyclical_overrides!E225)</f>
        <v>1.1180000000000001</v>
      </c>
      <c r="F225" s="72">
        <f>IF(Cyclical_overrides!F225 = "",
IF(INDEX(F_Inputs_cyclical!$A$1:$BE$243, MATCH('Cyclical_after overrides'!$A225, F_Inputs_cyclical!$A$1:$A$243, 0), MATCH('Cyclical_after overrides'!F$1, F_Inputs_cyclical!$A$1:$BE$1, 0))="", "", INDEX(F_Inputs_cyclical!$A$1:$BE$243, MATCH('Cyclical_after overrides'!$A225, F_Inputs_cyclical!$A$1:$A$243, 0), MATCH('Cyclical_after overrides'!F$1, F_Inputs_cyclical!$A$1:$BE$1, 0))),
Cyclical_overrides!F225)</f>
        <v>3.6379999999999999</v>
      </c>
      <c r="G225" s="72">
        <f>IF(Cyclical_overrides!G225 = "",
IF(INDEX(F_Inputs_cyclical!$A$1:$BE$243, MATCH('Cyclical_after overrides'!$A225, F_Inputs_cyclical!$A$1:$A$243, 0), MATCH('Cyclical_after overrides'!G$1, F_Inputs_cyclical!$A$1:$BE$1, 0))="", "", INDEX(F_Inputs_cyclical!$A$1:$BE$243, MATCH('Cyclical_after overrides'!$A225, F_Inputs_cyclical!$A$1:$A$243, 0), MATCH('Cyclical_after overrides'!G$1, F_Inputs_cyclical!$A$1:$BE$1, 0))),
Cyclical_overrides!G225)</f>
        <v>0.90300000000000002</v>
      </c>
      <c r="H225" s="72">
        <f>IF(Cyclical_overrides!H225 = "",
IF(INDEX(F_Inputs_cyclical!$A$1:$BE$243, MATCH('Cyclical_after overrides'!$A225, F_Inputs_cyclical!$A$1:$A$243, 0), MATCH('Cyclical_after overrides'!H$1, F_Inputs_cyclical!$A$1:$BE$1, 0))="", "", INDEX(F_Inputs_cyclical!$A$1:$BE$243, MATCH('Cyclical_after overrides'!$A225, F_Inputs_cyclical!$A$1:$A$243, 0), MATCH('Cyclical_after overrides'!H$1, F_Inputs_cyclical!$A$1:$BE$1, 0))),
Cyclical_overrides!H225)</f>
        <v>0.152</v>
      </c>
      <c r="I225" s="72">
        <f>IF(Cyclical_overrides!I225 = "",
IF(INDEX(F_Inputs_cyclical!$A$1:$BE$243, MATCH('Cyclical_after overrides'!$A225, F_Inputs_cyclical!$A$1:$A$243, 0), MATCH('Cyclical_after overrides'!I$1, F_Inputs_cyclical!$A$1:$BE$1, 0))="", "", INDEX(F_Inputs_cyclical!$A$1:$BE$243, MATCH('Cyclical_after overrides'!$A225, F_Inputs_cyclical!$A$1:$A$243, 0), MATCH('Cyclical_after overrides'!I$1, F_Inputs_cyclical!$A$1:$BE$1, 0))),
Cyclical_overrides!I225)</f>
        <v>1E-3</v>
      </c>
      <c r="J225" s="72">
        <f>IF(Cyclical_overrides!J225 = "",
IF(INDEX(F_Inputs_cyclical!$A$1:$BE$243, MATCH('Cyclical_after overrides'!$A225, F_Inputs_cyclical!$A$1:$A$243, 0), MATCH('Cyclical_after overrides'!J$1, F_Inputs_cyclical!$A$1:$BE$1, 0))="", "", INDEX(F_Inputs_cyclical!$A$1:$BE$243, MATCH('Cyclical_after overrides'!$A225, F_Inputs_cyclical!$A$1:$A$243, 0), MATCH('Cyclical_after overrides'!J$1, F_Inputs_cyclical!$A$1:$BE$1, 0))),
Cyclical_overrides!J225)</f>
        <v>16.148</v>
      </c>
      <c r="K225" s="72">
        <f>IF(Cyclical_overrides!K225 = "",
IF(INDEX(F_Inputs_cyclical!$A$1:$BE$243, MATCH('Cyclical_after overrides'!$A225, F_Inputs_cyclical!$A$1:$A$243, 0), MATCH('Cyclical_after overrides'!K$1, F_Inputs_cyclical!$A$1:$BE$1, 0))="", "", INDEX(F_Inputs_cyclical!$A$1:$BE$243, MATCH('Cyclical_after overrides'!$A225, F_Inputs_cyclical!$A$1:$A$243, 0), MATCH('Cyclical_after overrides'!K$1, F_Inputs_cyclical!$A$1:$BE$1, 0))),
Cyclical_overrides!K225)</f>
        <v>0.161</v>
      </c>
      <c r="L225" s="72">
        <f>IF(Cyclical_overrides!L225 = "",
IF(INDEX(F_Inputs_cyclical!$A$1:$BE$243, MATCH('Cyclical_after overrides'!$A225, F_Inputs_cyclical!$A$1:$A$243, 0), MATCH('Cyclical_after overrides'!L$1, F_Inputs_cyclical!$A$1:$BE$1, 0))="", "", INDEX(F_Inputs_cyclical!$A$1:$BE$243, MATCH('Cyclical_after overrides'!$A225, F_Inputs_cyclical!$A$1:$A$243, 0), MATCH('Cyclical_after overrides'!L$1, F_Inputs_cyclical!$A$1:$BE$1, 0))),
Cyclical_overrides!L225)</f>
        <v>1.6739999999999999</v>
      </c>
      <c r="M225" s="72">
        <f>IF(Cyclical_overrides!M225 = "",
IF(INDEX(F_Inputs_cyclical!$A$1:$BE$243, MATCH('Cyclical_after overrides'!$A225, F_Inputs_cyclical!$A$1:$A$243, 0), MATCH('Cyclical_after overrides'!M$1, F_Inputs_cyclical!$A$1:$BE$1, 0))="", "", INDEX(F_Inputs_cyclical!$A$1:$BE$243, MATCH('Cyclical_after overrides'!$A225, F_Inputs_cyclical!$A$1:$A$243, 0), MATCH('Cyclical_after overrides'!M$1, F_Inputs_cyclical!$A$1:$BE$1, 0))),
Cyclical_overrides!M225)</f>
        <v>-6.0999999999999999E-2</v>
      </c>
      <c r="N225" s="72">
        <f>IF(Cyclical_overrides!N225 = "",
IF(INDEX(F_Inputs_cyclical!$A$1:$BE$243, MATCH('Cyclical_after overrides'!$A225, F_Inputs_cyclical!$A$1:$A$243, 0), MATCH('Cyclical_after overrides'!N$1, F_Inputs_cyclical!$A$1:$BE$1, 0))="", "", INDEX(F_Inputs_cyclical!$A$1:$BE$243, MATCH('Cyclical_after overrides'!$A225, F_Inputs_cyclical!$A$1:$A$243, 0), MATCH('Cyclical_after overrides'!N$1, F_Inputs_cyclical!$A$1:$BE$1, 0))),
Cyclical_overrides!N225)</f>
        <v>1.651</v>
      </c>
      <c r="O225" s="72" t="str">
        <f>IF(Cyclical_overrides!O225 = "",
IF(INDEX(F_Inputs_cyclical!$A$1:$BE$243, MATCH('Cyclical_after overrides'!$A225, F_Inputs_cyclical!$A$1:$A$243, 0), MATCH('Cyclical_after overrides'!O$1, F_Inputs_cyclical!$A$1:$BE$1, 0))="", "", INDEX(F_Inputs_cyclical!$A$1:$BE$243, MATCH('Cyclical_after overrides'!$A225, F_Inputs_cyclical!$A$1:$A$243, 0), MATCH('Cyclical_after overrides'!O$1, F_Inputs_cyclical!$A$1:$BE$1, 0))),
Cyclical_overrides!O225)</f>
        <v/>
      </c>
      <c r="P225" s="72" t="str">
        <f>IF(Cyclical_overrides!P225 = "",
IF(INDEX(F_Inputs_cyclical!$A$1:$BE$243, MATCH('Cyclical_after overrides'!$A225, F_Inputs_cyclical!$A$1:$A$243, 0), MATCH('Cyclical_after overrides'!P$1, F_Inputs_cyclical!$A$1:$BE$1, 0))="", "", INDEX(F_Inputs_cyclical!$A$1:$BE$243, MATCH('Cyclical_after overrides'!$A225, F_Inputs_cyclical!$A$1:$A$243, 0), MATCH('Cyclical_after overrides'!P$1, F_Inputs_cyclical!$A$1:$BE$1, 0))),
Cyclical_overrides!P225)</f>
        <v/>
      </c>
      <c r="Q225" s="72" t="str">
        <f>IF(Cyclical_overrides!Q225 = "",
IF(INDEX(F_Inputs_cyclical!$A$1:$BE$243, MATCH('Cyclical_after overrides'!$A225, F_Inputs_cyclical!$A$1:$A$243, 0), MATCH('Cyclical_after overrides'!Q$1, F_Inputs_cyclical!$A$1:$BE$1, 0))="", "", INDEX(F_Inputs_cyclical!$A$1:$BE$243, MATCH('Cyclical_after overrides'!$A225, F_Inputs_cyclical!$A$1:$A$243, 0), MATCH('Cyclical_after overrides'!Q$1, F_Inputs_cyclical!$A$1:$BE$1, 0))),
Cyclical_overrides!Q225)</f>
        <v/>
      </c>
      <c r="R225" s="72" t="str">
        <f>IF(Cyclical_overrides!R225 = "",
IF(INDEX(F_Inputs_cyclical!$A$1:$BE$243, MATCH('Cyclical_after overrides'!$A225, F_Inputs_cyclical!$A$1:$A$243, 0), MATCH('Cyclical_after overrides'!R$1, F_Inputs_cyclical!$A$1:$BE$1, 0))="", "", INDEX(F_Inputs_cyclical!$A$1:$BE$243, MATCH('Cyclical_after overrides'!$A225, F_Inputs_cyclical!$A$1:$A$243, 0), MATCH('Cyclical_after overrides'!R$1, F_Inputs_cyclical!$A$1:$BE$1, 0))),
Cyclical_overrides!R225)</f>
        <v/>
      </c>
      <c r="S225" s="72" t="str">
        <f>IF(Cyclical_overrides!S225 = "",
IF(INDEX(F_Inputs_cyclical!$A$1:$BE$243, MATCH('Cyclical_after overrides'!$A225, F_Inputs_cyclical!$A$1:$A$243, 0), MATCH('Cyclical_after overrides'!S$1, F_Inputs_cyclical!$A$1:$BE$1, 0))="", "", INDEX(F_Inputs_cyclical!$A$1:$BE$243, MATCH('Cyclical_after overrides'!$A225, F_Inputs_cyclical!$A$1:$A$243, 0), MATCH('Cyclical_after overrides'!S$1, F_Inputs_cyclical!$A$1:$BE$1, 0))),
Cyclical_overrides!S225)</f>
        <v/>
      </c>
      <c r="T225" s="72" t="str">
        <f>IF(Cyclical_overrides!T225 = "",
IF(INDEX(F_Inputs_cyclical!$A$1:$BE$243, MATCH('Cyclical_after overrides'!$A225, F_Inputs_cyclical!$A$1:$A$243, 0), MATCH('Cyclical_after overrides'!T$1, F_Inputs_cyclical!$A$1:$BE$1, 0))="", "", INDEX(F_Inputs_cyclical!$A$1:$BE$243, MATCH('Cyclical_after overrides'!$A225, F_Inputs_cyclical!$A$1:$A$243, 0), MATCH('Cyclical_after overrides'!T$1, F_Inputs_cyclical!$A$1:$BE$1, 0))),
Cyclical_overrides!T225)</f>
        <v/>
      </c>
      <c r="U225" s="72">
        <f>IF(Cyclical_overrides!U225 = "",
IF(INDEX(F_Inputs_cyclical!$A$1:$BE$243, MATCH('Cyclical_after overrides'!$A225, F_Inputs_cyclical!$A$1:$A$243, 0), MATCH('Cyclical_after overrides'!U$1, F_Inputs_cyclical!$A$1:$BE$1, 0))="", "", INDEX(F_Inputs_cyclical!$A$1:$BE$243, MATCH('Cyclical_after overrides'!$A225, F_Inputs_cyclical!$A$1:$A$243, 0), MATCH('Cyclical_after overrides'!U$1, F_Inputs_cyclical!$A$1:$BE$1, 0))),
Cyclical_overrides!U225)</f>
        <v>14.497</v>
      </c>
      <c r="V225" s="72">
        <f>IF(Cyclical_overrides!V225 = "",
IF(INDEX(F_Inputs_cyclical!$A$1:$BE$243, MATCH('Cyclical_after overrides'!$A225, F_Inputs_cyclical!$A$1:$A$243, 0), MATCH('Cyclical_after overrides'!V$1, F_Inputs_cyclical!$A$1:$BE$1, 0))="", "", INDEX(F_Inputs_cyclical!$A$1:$BE$243, MATCH('Cyclical_after overrides'!$A225, F_Inputs_cyclical!$A$1:$A$243, 0), MATCH('Cyclical_after overrides'!V$1, F_Inputs_cyclical!$A$1:$BE$1, 0))),
Cyclical_overrides!V225)</f>
        <v>391.73050000000001</v>
      </c>
      <c r="W225" s="72">
        <f>IF(Cyclical_overrides!W225 = "",
IF(INDEX(F_Inputs_cyclical!$A$1:$BE$243, MATCH('Cyclical_after overrides'!$A225, F_Inputs_cyclical!$A$1:$A$243, 0), MATCH('Cyclical_after overrides'!W$1, F_Inputs_cyclical!$A$1:$BE$1, 0))="", "", INDEX(F_Inputs_cyclical!$A$1:$BE$243, MATCH('Cyclical_after overrides'!$A225, F_Inputs_cyclical!$A$1:$A$243, 0), MATCH('Cyclical_after overrides'!W$1, F_Inputs_cyclical!$A$1:$BE$1, 0))),
Cyclical_overrides!W225)</f>
        <v>261.52199999999999</v>
      </c>
      <c r="X225" s="72">
        <f>IF(Cyclical_overrides!X225 = "",
IF(INDEX(F_Inputs_cyclical!$A$1:$BE$243, MATCH('Cyclical_after overrides'!$A225, F_Inputs_cyclical!$A$1:$A$243, 0), MATCH('Cyclical_after overrides'!X$1, F_Inputs_cyclical!$A$1:$BE$1, 0))="", "", INDEX(F_Inputs_cyclical!$A$1:$BE$243, MATCH('Cyclical_after overrides'!$A225, F_Inputs_cyclical!$A$1:$A$243, 0), MATCH('Cyclical_after overrides'!X$1, F_Inputs_cyclical!$A$1:$BE$1, 0))),
Cyclical_overrides!X225)</f>
        <v>0</v>
      </c>
      <c r="Y225" s="72">
        <f>IF(Cyclical_overrides!Y225 = "",
IF(INDEX(F_Inputs_cyclical!$A$1:$BE$243, MATCH('Cyclical_after overrides'!$A225, F_Inputs_cyclical!$A$1:$A$243, 0), MATCH('Cyclical_after overrides'!Y$1, F_Inputs_cyclical!$A$1:$BE$1, 0))="", "", INDEX(F_Inputs_cyclical!$A$1:$BE$243, MATCH('Cyclical_after overrides'!$A225, F_Inputs_cyclical!$A$1:$A$243, 0), MATCH('Cyclical_after overrides'!Y$1, F_Inputs_cyclical!$A$1:$BE$1, 0))),
Cyclical_overrides!Y225)</f>
        <v>0</v>
      </c>
      <c r="Z225" s="72">
        <f>IF(Cyclical_overrides!Z225 = "",
IF(INDEX(F_Inputs_cyclical!$A$1:$BE$243, MATCH('Cyclical_after overrides'!$A225, F_Inputs_cyclical!$A$1:$A$243, 0), MATCH('Cyclical_after overrides'!Z$1, F_Inputs_cyclical!$A$1:$BE$1, 0))="", "", INDEX(F_Inputs_cyclical!$A$1:$BE$243, MATCH('Cyclical_after overrides'!$A225, F_Inputs_cyclical!$A$1:$A$243, 0), MATCH('Cyclical_after overrides'!Z$1, F_Inputs_cyclical!$A$1:$BE$1, 0))),
Cyclical_overrides!Z225)</f>
        <v>0</v>
      </c>
      <c r="AA225" s="72">
        <f>IF(Cyclical_overrides!AA225 = "",
IF(INDEX(F_Inputs_cyclical!$A$1:$BE$243, MATCH('Cyclical_after overrides'!$A225, F_Inputs_cyclical!$A$1:$A$243, 0), MATCH('Cyclical_after overrides'!AA$1, F_Inputs_cyclical!$A$1:$BE$1, 0))="", "", INDEX(F_Inputs_cyclical!$A$1:$BE$243, MATCH('Cyclical_after overrides'!$A225, F_Inputs_cyclical!$A$1:$A$243, 0), MATCH('Cyclical_after overrides'!AA$1, F_Inputs_cyclical!$A$1:$BE$1, 0))),
Cyclical_overrides!AA225)</f>
        <v>0</v>
      </c>
      <c r="AB225" s="72">
        <f>IF(Cyclical_overrides!AB225 = "",
IF(INDEX(F_Inputs_cyclical!$A$1:$BE$243, MATCH('Cyclical_after overrides'!$A225, F_Inputs_cyclical!$A$1:$A$243, 0), MATCH('Cyclical_after overrides'!AB$1, F_Inputs_cyclical!$A$1:$BE$1, 0))="", "", INDEX(F_Inputs_cyclical!$A$1:$BE$243, MATCH('Cyclical_after overrides'!$A225, F_Inputs_cyclical!$A$1:$A$243, 0), MATCH('Cyclical_after overrides'!AB$1, F_Inputs_cyclical!$A$1:$BE$1, 0))),
Cyclical_overrides!AB225)</f>
        <v>0</v>
      </c>
      <c r="AC225" s="72" t="str">
        <f>IF(Cyclical_overrides!AC225 = "",
IF(INDEX(F_Inputs_cyclical!$A$1:$BE$243, MATCH('Cyclical_after overrides'!$A225, F_Inputs_cyclical!$A$1:$A$243, 0), MATCH('Cyclical_after overrides'!AC$1, F_Inputs_cyclical!$A$1:$BE$1, 0))="", "", INDEX(F_Inputs_cyclical!$A$1:$BE$243, MATCH('Cyclical_after overrides'!$A225, F_Inputs_cyclical!$A$1:$A$243, 0), MATCH('Cyclical_after overrides'!AC$1, F_Inputs_cyclical!$A$1:$BE$1, 0))),
Cyclical_overrides!AC225)</f>
        <v/>
      </c>
      <c r="AD225" s="72" t="str">
        <f>IF(Cyclical_overrides!AD225 = "",
IF(INDEX(F_Inputs_cyclical!$A$1:$BE$243, MATCH('Cyclical_after overrides'!$A225, F_Inputs_cyclical!$A$1:$A$243, 0), MATCH('Cyclical_after overrides'!AD$1, F_Inputs_cyclical!$A$1:$BE$1, 0))="", "", INDEX(F_Inputs_cyclical!$A$1:$BE$243, MATCH('Cyclical_after overrides'!$A225, F_Inputs_cyclical!$A$1:$A$243, 0), MATCH('Cyclical_after overrides'!AD$1, F_Inputs_cyclical!$A$1:$BE$1, 0))),
Cyclical_overrides!AD225)</f>
        <v/>
      </c>
      <c r="AE225" s="72" t="str">
        <f>IF(Cyclical_overrides!AE225 = "",
IF(INDEX(F_Inputs_cyclical!$A$1:$BE$243, MATCH('Cyclical_after overrides'!$A225, F_Inputs_cyclical!$A$1:$A$243, 0), MATCH('Cyclical_after overrides'!AE$1, F_Inputs_cyclical!$A$1:$BE$1, 0))="", "", INDEX(F_Inputs_cyclical!$A$1:$BE$243, MATCH('Cyclical_after overrides'!$A225, F_Inputs_cyclical!$A$1:$A$243, 0), MATCH('Cyclical_after overrides'!AE$1, F_Inputs_cyclical!$A$1:$BE$1, 0))),
Cyclical_overrides!AE225)</f>
        <v/>
      </c>
      <c r="AF225" s="72" t="str">
        <f>IF(Cyclical_overrides!AF225 = "",
IF(INDEX(F_Inputs_cyclical!$A$1:$BE$243, MATCH('Cyclical_after overrides'!$A225, F_Inputs_cyclical!$A$1:$A$243, 0), MATCH('Cyclical_after overrides'!AF$1, F_Inputs_cyclical!$A$1:$BE$1, 0))="", "", INDEX(F_Inputs_cyclical!$A$1:$BE$243, MATCH('Cyclical_after overrides'!$A225, F_Inputs_cyclical!$A$1:$A$243, 0), MATCH('Cyclical_after overrides'!AF$1, F_Inputs_cyclical!$A$1:$BE$1, 0))),
Cyclical_overrides!AF225)</f>
        <v/>
      </c>
      <c r="AG225" s="72" t="str">
        <f>IF(Cyclical_overrides!AG225 = "",
IF(INDEX(F_Inputs_cyclical!$A$1:$BE$243, MATCH('Cyclical_after overrides'!$A225, F_Inputs_cyclical!$A$1:$A$243, 0), MATCH('Cyclical_after overrides'!AG$1, F_Inputs_cyclical!$A$1:$BE$1, 0))="", "", INDEX(F_Inputs_cyclical!$A$1:$BE$243, MATCH('Cyclical_after overrides'!$A225, F_Inputs_cyclical!$A$1:$A$243, 0), MATCH('Cyclical_after overrides'!AG$1, F_Inputs_cyclical!$A$1:$BE$1, 0))),
Cyclical_overrides!AG225)</f>
        <v/>
      </c>
      <c r="AH225" s="72" t="str">
        <f>IF(Cyclical_overrides!AH225 = "",
IF(INDEX(F_Inputs_cyclical!$A$1:$BE$243, MATCH('Cyclical_after overrides'!$A225, F_Inputs_cyclical!$A$1:$A$243, 0), MATCH('Cyclical_after overrides'!AH$1, F_Inputs_cyclical!$A$1:$BE$1, 0))="", "", INDEX(F_Inputs_cyclical!$A$1:$BE$243, MATCH('Cyclical_after overrides'!$A225, F_Inputs_cyclical!$A$1:$A$243, 0), MATCH('Cyclical_after overrides'!AH$1, F_Inputs_cyclical!$A$1:$BE$1, 0))),
Cyclical_overrides!AH225)</f>
        <v/>
      </c>
      <c r="AI225" s="72" t="str">
        <f>IF(Cyclical_overrides!AI225 = "",
IF(INDEX(F_Inputs_cyclical!$A$1:$BE$243, MATCH('Cyclical_after overrides'!$A225, F_Inputs_cyclical!$A$1:$A$243, 0), MATCH('Cyclical_after overrides'!AI$1, F_Inputs_cyclical!$A$1:$BE$1, 0))="", "", INDEX(F_Inputs_cyclical!$A$1:$BE$243, MATCH('Cyclical_after overrides'!$A225, F_Inputs_cyclical!$A$1:$A$243, 0), MATCH('Cyclical_after overrides'!AI$1, F_Inputs_cyclical!$A$1:$BE$1, 0))),
Cyclical_overrides!AI225)</f>
        <v/>
      </c>
      <c r="AJ225" s="72" t="str">
        <f>IF(Cyclical_overrides!AJ225 = "",
IF(INDEX(F_Inputs_cyclical!$A$1:$BE$243, MATCH('Cyclical_after overrides'!$A225, F_Inputs_cyclical!$A$1:$A$243, 0), MATCH('Cyclical_after overrides'!AJ$1, F_Inputs_cyclical!$A$1:$BE$1, 0))="", "", INDEX(F_Inputs_cyclical!$A$1:$BE$243, MATCH('Cyclical_after overrides'!$A225, F_Inputs_cyclical!$A$1:$A$243, 0), MATCH('Cyclical_after overrides'!AJ$1, F_Inputs_cyclical!$A$1:$BE$1, 0))),
Cyclical_overrides!AJ225)</f>
        <v/>
      </c>
      <c r="AK225" s="72" t="str">
        <f>IF(Cyclical_overrides!AK225 = "",
IF(INDEX(F_Inputs_cyclical!$A$1:$BE$243, MATCH('Cyclical_after overrides'!$A225, F_Inputs_cyclical!$A$1:$A$243, 0), MATCH('Cyclical_after overrides'!AK$1, F_Inputs_cyclical!$A$1:$BE$1, 0))="", "", INDEX(F_Inputs_cyclical!$A$1:$BE$243, MATCH('Cyclical_after overrides'!$A225, F_Inputs_cyclical!$A$1:$A$243, 0), MATCH('Cyclical_after overrides'!AK$1, F_Inputs_cyclical!$A$1:$BE$1, 0))),
Cyclical_overrides!AK225)</f>
        <v/>
      </c>
      <c r="AL225" s="72" t="str">
        <f>IF(Cyclical_overrides!AL225 = "",
IF(INDEX(F_Inputs_cyclical!$A$1:$BE$243, MATCH('Cyclical_after overrides'!$A225, F_Inputs_cyclical!$A$1:$A$243, 0), MATCH('Cyclical_after overrides'!AL$1, F_Inputs_cyclical!$A$1:$BE$1, 0))="", "", INDEX(F_Inputs_cyclical!$A$1:$BE$243, MATCH('Cyclical_after overrides'!$A225, F_Inputs_cyclical!$A$1:$A$243, 0), MATCH('Cyclical_after overrides'!AL$1, F_Inputs_cyclical!$A$1:$BE$1, 0))),
Cyclical_overrides!AL225)</f>
        <v/>
      </c>
      <c r="AM225" s="72">
        <f>IF(Cyclical_overrides!AM225 = "",
IF(INDEX(F_Inputs_cyclical!$A$1:$BE$243, MATCH('Cyclical_after overrides'!$A225, F_Inputs_cyclical!$A$1:$A$243, 0), MATCH('Cyclical_after overrides'!AM$1, F_Inputs_cyclical!$A$1:$BE$1, 0))="", "", INDEX(F_Inputs_cyclical!$A$1:$BE$243, MATCH('Cyclical_after overrides'!$A225, F_Inputs_cyclical!$A$1:$A$243, 0), MATCH('Cyclical_after overrides'!AM$1, F_Inputs_cyclical!$A$1:$BE$1, 0))),
Cyclical_overrides!AM225)</f>
        <v>4.6929999999999996</v>
      </c>
      <c r="AN225" s="72">
        <f>IF(Cyclical_overrides!AN225 = "",
IF(INDEX(F_Inputs_cyclical!$A$1:$BE$243, MATCH('Cyclical_after overrides'!$A225, F_Inputs_cyclical!$A$1:$A$243, 0), MATCH('Cyclical_after overrides'!AN$1, F_Inputs_cyclical!$A$1:$BE$1, 0))="", "", INDEX(F_Inputs_cyclical!$A$1:$BE$243, MATCH('Cyclical_after overrides'!$A225, F_Inputs_cyclical!$A$1:$A$243, 0), MATCH('Cyclical_after overrides'!AN$1, F_Inputs_cyclical!$A$1:$BE$1, 0))),
Cyclical_overrides!AN225)</f>
        <v>14.496</v>
      </c>
      <c r="AO225" s="72" t="str">
        <f>IF(Cyclical_overrides!AO225 = "",
IF(INDEX(F_Inputs_cyclical!$A$1:$BE$243, MATCH('Cyclical_after overrides'!$A225, F_Inputs_cyclical!$A$1:$A$243, 0), MATCH('Cyclical_after overrides'!AO$1, F_Inputs_cyclical!$A$1:$BE$1, 0))="", "", INDEX(F_Inputs_cyclical!$A$1:$BE$243, MATCH('Cyclical_after overrides'!$A225, F_Inputs_cyclical!$A$1:$A$243, 0), MATCH('Cyclical_after overrides'!AO$1, F_Inputs_cyclical!$A$1:$BE$1, 0))),
Cyclical_overrides!AO225)</f>
        <v/>
      </c>
      <c r="AP225" s="72" t="str">
        <f>IF(Cyclical_overrides!AP225 = "",
IF(INDEX(F_Inputs_cyclical!$A$1:$BE$243, MATCH('Cyclical_after overrides'!$A225, F_Inputs_cyclical!$A$1:$A$243, 0), MATCH('Cyclical_after overrides'!AP$1, F_Inputs_cyclical!$A$1:$BE$1, 0))="", "", INDEX(F_Inputs_cyclical!$A$1:$BE$243, MATCH('Cyclical_after overrides'!$A225, F_Inputs_cyclical!$A$1:$A$243, 0), MATCH('Cyclical_after overrides'!AP$1, F_Inputs_cyclical!$A$1:$BE$1, 0))),
Cyclical_overrides!AP225)</f>
        <v/>
      </c>
      <c r="AQ225" s="72" t="str">
        <f>IF(Cyclical_overrides!AQ225 = "",
IF(INDEX(F_Inputs_cyclical!$A$1:$BE$243, MATCH('Cyclical_after overrides'!$A225, F_Inputs_cyclical!$A$1:$A$243, 0), MATCH('Cyclical_after overrides'!AQ$1, F_Inputs_cyclical!$A$1:$BE$1, 0))="", "", INDEX(F_Inputs_cyclical!$A$1:$BE$243, MATCH('Cyclical_after overrides'!$A225, F_Inputs_cyclical!$A$1:$A$243, 0), MATCH('Cyclical_after overrides'!AQ$1, F_Inputs_cyclical!$A$1:$BE$1, 0))),
Cyclical_overrides!AQ225)</f>
        <v/>
      </c>
      <c r="AR225" s="72">
        <f>IF(Cyclical_overrides!AR225 = "",
IF(INDEX(F_Inputs_cyclical!$A$1:$BE$243, MATCH('Cyclical_after overrides'!$A225, F_Inputs_cyclical!$A$1:$A$243, 0), MATCH('Cyclical_after overrides'!AR$1, F_Inputs_cyclical!$A$1:$BE$1, 0))="", "", INDEX(F_Inputs_cyclical!$A$1:$BE$243, MATCH('Cyclical_after overrides'!$A225, F_Inputs_cyclical!$A$1:$A$243, 0), MATCH('Cyclical_after overrides'!AR$1, F_Inputs_cyclical!$A$1:$BE$1, 0))),
Cyclical_overrides!AR225)</f>
        <v>0</v>
      </c>
      <c r="AS225" s="72">
        <f>IF(Cyclical_overrides!AS225 = "",
IF(INDEX(F_Inputs_cyclical!$A$1:$BE$243, MATCH('Cyclical_after overrides'!$A225, F_Inputs_cyclical!$A$1:$A$243, 0), MATCH('Cyclical_after overrides'!AS$1, F_Inputs_cyclical!$A$1:$BE$1, 0))="", "", INDEX(F_Inputs_cyclical!$A$1:$BE$243, MATCH('Cyclical_after overrides'!$A225, F_Inputs_cyclical!$A$1:$A$243, 0), MATCH('Cyclical_after overrides'!AS$1, F_Inputs_cyclical!$A$1:$BE$1, 0))),
Cyclical_overrides!AS225)</f>
        <v>3.7999999999999999E-2</v>
      </c>
      <c r="AT225" s="72">
        <f>IF(Cyclical_overrides!AT225 = "",
IF(INDEX(F_Inputs_cyclical!$A$1:$BE$243, MATCH('Cyclical_after overrides'!$A225, F_Inputs_cyclical!$A$1:$A$243, 0), MATCH('Cyclical_after overrides'!AT$1, F_Inputs_cyclical!$A$1:$BE$1, 0))="", "", INDEX(F_Inputs_cyclical!$A$1:$BE$243, MATCH('Cyclical_after overrides'!$A225, F_Inputs_cyclical!$A$1:$A$243, 0), MATCH('Cyclical_after overrides'!AT$1, F_Inputs_cyclical!$A$1:$BE$1, 0))),
Cyclical_overrides!AT225)</f>
        <v>0</v>
      </c>
      <c r="AU225" s="72">
        <f>IF(Cyclical_overrides!AU225 = "",
IF(INDEX(F_Inputs_cyclical!$A$1:$BE$243, MATCH('Cyclical_after overrides'!$A225, F_Inputs_cyclical!$A$1:$A$243, 0), MATCH('Cyclical_after overrides'!AU$1, F_Inputs_cyclical!$A$1:$BE$1, 0))="", "", INDEX(F_Inputs_cyclical!$A$1:$BE$243, MATCH('Cyclical_after overrides'!$A225, F_Inputs_cyclical!$A$1:$A$243, 0), MATCH('Cyclical_after overrides'!AU$1, F_Inputs_cyclical!$A$1:$BE$1, 0))),
Cyclical_overrides!AU225)</f>
        <v>3.012</v>
      </c>
      <c r="AV225" s="72" t="str">
        <f>IF(Cyclical_overrides!AV225 = "",
IF(INDEX(F_Inputs_cyclical!$A$1:$BE$243, MATCH('Cyclical_after overrides'!$A225, F_Inputs_cyclical!$A$1:$A$243, 0), MATCH('Cyclical_after overrides'!AV$1, F_Inputs_cyclical!$A$1:$BE$1, 0))="", "", INDEX(F_Inputs_cyclical!$A$1:$BE$243, MATCH('Cyclical_after overrides'!$A225, F_Inputs_cyclical!$A$1:$A$243, 0), MATCH('Cyclical_after overrides'!AV$1, F_Inputs_cyclical!$A$1:$BE$1, 0))),
Cyclical_overrides!AV225)</f>
        <v/>
      </c>
      <c r="AW225" s="72">
        <f>IF(Cyclical_overrides!AW225 = "",
IF(INDEX(F_Inputs_cyclical!$A$1:$BE$243, MATCH('Cyclical_after overrides'!$A225, F_Inputs_cyclical!$A$1:$A$243, 0), MATCH('Cyclical_after overrides'!AW$1, F_Inputs_cyclical!$A$1:$BE$1, 0))="", "", INDEX(F_Inputs_cyclical!$A$1:$BE$243, MATCH('Cyclical_after overrides'!$A225, F_Inputs_cyclical!$A$1:$A$243, 0), MATCH('Cyclical_after overrides'!AW$1, F_Inputs_cyclical!$A$1:$BE$1, 0))),
Cyclical_overrides!AW225)</f>
        <v>1.2338096431854266</v>
      </c>
      <c r="AX225" s="72">
        <f>IF(Cyclical_overrides!AX225 = "",
IF(INDEX(F_Inputs_cyclical!$A$1:$BE$243, MATCH('Cyclical_after overrides'!$A225, F_Inputs_cyclical!$A$1:$A$243, 0), MATCH('Cyclical_after overrides'!AX$1, F_Inputs_cyclical!$A$1:$BE$1, 0))="", "", INDEX(F_Inputs_cyclical!$A$1:$BE$243, MATCH('Cyclical_after overrides'!$A225, F_Inputs_cyclical!$A$1:$A$243, 0), MATCH('Cyclical_after overrides'!AX$1, F_Inputs_cyclical!$A$1:$BE$1, 0))),
Cyclical_overrides!AX225)</f>
        <v>27.724662299224125</v>
      </c>
      <c r="AY225" s="72">
        <f>IF(Cyclical_overrides!AY225 = "",
IF(INDEX(F_Inputs_cyclical!$A$1:$BE$243, MATCH('Cyclical_after overrides'!$A225, F_Inputs_cyclical!$A$1:$A$243, 0), MATCH('Cyclical_after overrides'!AY$1, F_Inputs_cyclical!$A$1:$BE$1, 0))="", "", INDEX(F_Inputs_cyclical!$A$1:$BE$243, MATCH('Cyclical_after overrides'!$A225, F_Inputs_cyclical!$A$1:$A$243, 0), MATCH('Cyclical_after overrides'!AY$1, F_Inputs_cyclical!$A$1:$BE$1, 0))),
Cyclical_overrides!AY225)</f>
        <v>134.12568878379017</v>
      </c>
      <c r="AZ225" s="72">
        <f>IF(Cyclical_overrides!AZ225 = "",
IF(INDEX(F_Inputs_cyclical!$A$1:$BE$243, MATCH('Cyclical_after overrides'!$A225, F_Inputs_cyclical!$A$1:$A$243, 0), MATCH('Cyclical_after overrides'!AZ$1, F_Inputs_cyclical!$A$1:$BE$1, 0))="", "", INDEX(F_Inputs_cyclical!$A$1:$BE$243, MATCH('Cyclical_after overrides'!$A225, F_Inputs_cyclical!$A$1:$A$243, 0), MATCH('Cyclical_after overrides'!AZ$1, F_Inputs_cyclical!$A$1:$BE$1, 0))),
Cyclical_overrides!AZ225)</f>
        <v>2.5327891726621083</v>
      </c>
      <c r="BA225" s="72">
        <f>IF(Cyclical_overrides!BA225 = "",
IF(INDEX(F_Inputs_cyclical!$A$1:$BE$243, MATCH('Cyclical_after overrides'!$A225, F_Inputs_cyclical!$A$1:$A$243, 0), MATCH('Cyclical_after overrides'!BA$1, F_Inputs_cyclical!$A$1:$BE$1, 0))="", "", INDEX(F_Inputs_cyclical!$A$1:$BE$243, MATCH('Cyclical_after overrides'!$A225, F_Inputs_cyclical!$A$1:$A$243, 0), MATCH('Cyclical_after overrides'!BA$1, F_Inputs_cyclical!$A$1:$BE$1, 0))),
Cyclical_overrides!BA225)</f>
        <v>16.095245676465343</v>
      </c>
      <c r="BB225" s="72">
        <f>IF(Cyclical_overrides!BB225 = "",
IF(INDEX(F_Inputs_cyclical!$A$1:$BE$243, MATCH('Cyclical_after overrides'!$A225, F_Inputs_cyclical!$A$1:$A$243, 0), MATCH('Cyclical_after overrides'!BB$1, F_Inputs_cyclical!$A$1:$BE$1, 0))="", "", INDEX(F_Inputs_cyclical!$A$1:$BE$243, MATCH('Cyclical_after overrides'!$A225, F_Inputs_cyclical!$A$1:$A$243, 0), MATCH('Cyclical_after overrides'!BB$1, F_Inputs_cyclical!$A$1:$BE$1, 0))),
Cyclical_overrides!BB225)</f>
        <v>16.095245676465343</v>
      </c>
      <c r="BC225" s="72">
        <f>IF(Cyclical_overrides!BC225 = "",
IF(INDEX(F_Inputs_cyclical!$A$1:$BE$243, MATCH('Cyclical_after overrides'!$A225, F_Inputs_cyclical!$A$1:$A$243, 0), MATCH('Cyclical_after overrides'!BC$1, F_Inputs_cyclical!$A$1:$BE$1, 0))="", "", INDEX(F_Inputs_cyclical!$A$1:$BE$243, MATCH('Cyclical_after overrides'!$A225, F_Inputs_cyclical!$A$1:$A$243, 0), MATCH('Cyclical_after overrides'!BC$1, F_Inputs_cyclical!$A$1:$BE$1, 0))),
Cyclical_overrides!BC225)</f>
        <v>11.093384498118207</v>
      </c>
      <c r="BD225" s="72">
        <f>IF(Cyclical_overrides!BD225 = "",
IF(INDEX(F_Inputs_cyclical!$A$1:$BE$243, MATCH('Cyclical_after overrides'!$A225, F_Inputs_cyclical!$A$1:$A$243, 0), MATCH('Cyclical_after overrides'!BD$1, F_Inputs_cyclical!$A$1:$BE$1, 0))="", "", INDEX(F_Inputs_cyclical!$A$1:$BE$243, MATCH('Cyclical_after overrides'!$A225, F_Inputs_cyclical!$A$1:$A$243, 0), MATCH('Cyclical_after overrides'!BD$1, F_Inputs_cyclical!$A$1:$BE$1, 0))),
Cyclical_overrides!BD225)</f>
        <v>96.779067211980305</v>
      </c>
      <c r="BE225" s="194"/>
    </row>
    <row r="226" spans="1:57" x14ac:dyDescent="0.4">
      <c r="A226" s="63" t="str">
        <f t="shared" si="3"/>
        <v>SSC16</v>
      </c>
      <c r="B226" s="63" t="s">
        <v>493</v>
      </c>
      <c r="C226" s="63" t="s">
        <v>247</v>
      </c>
      <c r="D226" s="72">
        <f>IF(Cyclical_overrides!D226 = "",
IF(INDEX(F_Inputs_cyclical!$A$1:$BE$243, MATCH('Cyclical_after overrides'!$A226, F_Inputs_cyclical!$A$1:$A$243, 0), MATCH('Cyclical_after overrides'!D$1, F_Inputs_cyclical!$A$1:$BE$1, 0))="", "", INDEX(F_Inputs_cyclical!$A$1:$BE$243, MATCH('Cyclical_after overrides'!$A226, F_Inputs_cyclical!$A$1:$A$243, 0), MATCH('Cyclical_after overrides'!D$1, F_Inputs_cyclical!$A$1:$BE$1, 0))),
Cyclical_overrides!D226)</f>
        <v>4.0961003211364204</v>
      </c>
      <c r="E226" s="72">
        <f>IF(Cyclical_overrides!E226 = "",
IF(INDEX(F_Inputs_cyclical!$A$1:$BE$243, MATCH('Cyclical_after overrides'!$A226, F_Inputs_cyclical!$A$1:$A$243, 0), MATCH('Cyclical_after overrides'!E$1, F_Inputs_cyclical!$A$1:$BE$1, 0))="", "", INDEX(F_Inputs_cyclical!$A$1:$BE$243, MATCH('Cyclical_after overrides'!$A226, F_Inputs_cyclical!$A$1:$A$243, 0), MATCH('Cyclical_after overrides'!E$1, F_Inputs_cyclical!$A$1:$BE$1, 0))),
Cyclical_overrides!E226)</f>
        <v>1.010635678944146</v>
      </c>
      <c r="F226" s="72">
        <f>IF(Cyclical_overrides!F226 = "",
IF(INDEX(F_Inputs_cyclical!$A$1:$BE$243, MATCH('Cyclical_after overrides'!$A226, F_Inputs_cyclical!$A$1:$A$243, 0), MATCH('Cyclical_after overrides'!F$1, F_Inputs_cyclical!$A$1:$BE$1, 0))="", "", INDEX(F_Inputs_cyclical!$A$1:$BE$243, MATCH('Cyclical_after overrides'!$A226, F_Inputs_cyclical!$A$1:$A$243, 0), MATCH('Cyclical_after overrides'!F$1, F_Inputs_cyclical!$A$1:$BE$1, 0))),
Cyclical_overrides!F226)</f>
        <v>2.0476048171971657</v>
      </c>
      <c r="G226" s="72">
        <f>IF(Cyclical_overrides!G226 = "",
IF(INDEX(F_Inputs_cyclical!$A$1:$BE$243, MATCH('Cyclical_after overrides'!$A226, F_Inputs_cyclical!$A$1:$A$243, 0), MATCH('Cyclical_after overrides'!G$1, F_Inputs_cyclical!$A$1:$BE$1, 0))="", "", INDEX(F_Inputs_cyclical!$A$1:$BE$243, MATCH('Cyclical_after overrides'!$A226, F_Inputs_cyclical!$A$1:$A$243, 0), MATCH('Cyclical_after overrides'!G$1, F_Inputs_cyclical!$A$1:$BE$1, 0))),
Cyclical_overrides!G226)</f>
        <v>0.70996124368792701</v>
      </c>
      <c r="H226" s="72" t="str">
        <f>IF(Cyclical_overrides!H226 = "",
IF(INDEX(F_Inputs_cyclical!$A$1:$BE$243, MATCH('Cyclical_after overrides'!$A226, F_Inputs_cyclical!$A$1:$A$243, 0), MATCH('Cyclical_after overrides'!H$1, F_Inputs_cyclical!$A$1:$BE$1, 0))="", "", INDEX(F_Inputs_cyclical!$A$1:$BE$243, MATCH('Cyclical_after overrides'!$A226, F_Inputs_cyclical!$A$1:$A$243, 0), MATCH('Cyclical_after overrides'!H$1, F_Inputs_cyclical!$A$1:$BE$1, 0))),
Cyclical_overrides!H226)</f>
        <v/>
      </c>
      <c r="I226" s="72">
        <f>IF(Cyclical_overrides!I226 = "",
IF(INDEX(F_Inputs_cyclical!$A$1:$BE$243, MATCH('Cyclical_after overrides'!$A226, F_Inputs_cyclical!$A$1:$A$243, 0), MATCH('Cyclical_after overrides'!I$1, F_Inputs_cyclical!$A$1:$BE$1, 0))="", "", INDEX(F_Inputs_cyclical!$A$1:$BE$243, MATCH('Cyclical_after overrides'!$A226, F_Inputs_cyclical!$A$1:$A$243, 0), MATCH('Cyclical_after overrides'!I$1, F_Inputs_cyclical!$A$1:$BE$1, 0))),
Cyclical_overrides!I226)</f>
        <v>0</v>
      </c>
      <c r="J226" s="72">
        <f>IF(Cyclical_overrides!J226 = "",
IF(INDEX(F_Inputs_cyclical!$A$1:$BE$243, MATCH('Cyclical_after overrides'!$A226, F_Inputs_cyclical!$A$1:$A$243, 0), MATCH('Cyclical_after overrides'!J$1, F_Inputs_cyclical!$A$1:$BE$1, 0))="", "", INDEX(F_Inputs_cyclical!$A$1:$BE$243, MATCH('Cyclical_after overrides'!$A226, F_Inputs_cyclical!$A$1:$A$243, 0), MATCH('Cyclical_after overrides'!J$1, F_Inputs_cyclical!$A$1:$BE$1, 0))),
Cyclical_overrides!J226)</f>
        <v>13.076120548859775</v>
      </c>
      <c r="K226" s="72">
        <f>IF(Cyclical_overrides!K226 = "",
IF(INDEX(F_Inputs_cyclical!$A$1:$BE$243, MATCH('Cyclical_after overrides'!$A226, F_Inputs_cyclical!$A$1:$A$243, 0), MATCH('Cyclical_after overrides'!K$1, F_Inputs_cyclical!$A$1:$BE$1, 0))="", "", INDEX(F_Inputs_cyclical!$A$1:$BE$243, MATCH('Cyclical_after overrides'!$A226, F_Inputs_cyclical!$A$1:$A$243, 0), MATCH('Cyclical_after overrides'!K$1, F_Inputs_cyclical!$A$1:$BE$1, 0))),
Cyclical_overrides!K226)</f>
        <v>0.31314125999999998</v>
      </c>
      <c r="L226" s="72">
        <f>IF(Cyclical_overrides!L226 = "",
IF(INDEX(F_Inputs_cyclical!$A$1:$BE$243, MATCH('Cyclical_after overrides'!$A226, F_Inputs_cyclical!$A$1:$A$243, 0), MATCH('Cyclical_after overrides'!L$1, F_Inputs_cyclical!$A$1:$BE$1, 0))="", "", INDEX(F_Inputs_cyclical!$A$1:$BE$243, MATCH('Cyclical_after overrides'!$A226, F_Inputs_cyclical!$A$1:$A$243, 0), MATCH('Cyclical_after overrides'!L$1, F_Inputs_cyclical!$A$1:$BE$1, 0))),
Cyclical_overrides!L226)</f>
        <v>1.1288735487643051</v>
      </c>
      <c r="M226" s="72" t="str">
        <f>IF(Cyclical_overrides!M226 = "",
IF(INDEX(F_Inputs_cyclical!$A$1:$BE$243, MATCH('Cyclical_after overrides'!$A226, F_Inputs_cyclical!$A$1:$A$243, 0), MATCH('Cyclical_after overrides'!M$1, F_Inputs_cyclical!$A$1:$BE$1, 0))="", "", INDEX(F_Inputs_cyclical!$A$1:$BE$243, MATCH('Cyclical_after overrides'!$A226, F_Inputs_cyclical!$A$1:$A$243, 0), MATCH('Cyclical_after overrides'!M$1, F_Inputs_cyclical!$A$1:$BE$1, 0))),
Cyclical_overrides!M226)</f>
        <v/>
      </c>
      <c r="N226" s="72" t="str">
        <f>IF(Cyclical_overrides!N226 = "",
IF(INDEX(F_Inputs_cyclical!$A$1:$BE$243, MATCH('Cyclical_after overrides'!$A226, F_Inputs_cyclical!$A$1:$A$243, 0), MATCH('Cyclical_after overrides'!N$1, F_Inputs_cyclical!$A$1:$BE$1, 0))="", "", INDEX(F_Inputs_cyclical!$A$1:$BE$243, MATCH('Cyclical_after overrides'!$A226, F_Inputs_cyclical!$A$1:$A$243, 0), MATCH('Cyclical_after overrides'!N$1, F_Inputs_cyclical!$A$1:$BE$1, 0))),
Cyclical_overrides!N226)</f>
        <v/>
      </c>
      <c r="O226" s="72" t="str">
        <f>IF(Cyclical_overrides!O226 = "",
IF(INDEX(F_Inputs_cyclical!$A$1:$BE$243, MATCH('Cyclical_after overrides'!$A226, F_Inputs_cyclical!$A$1:$A$243, 0), MATCH('Cyclical_after overrides'!O$1, F_Inputs_cyclical!$A$1:$BE$1, 0))="", "", INDEX(F_Inputs_cyclical!$A$1:$BE$243, MATCH('Cyclical_after overrides'!$A226, F_Inputs_cyclical!$A$1:$A$243, 0), MATCH('Cyclical_after overrides'!O$1, F_Inputs_cyclical!$A$1:$BE$1, 0))),
Cyclical_overrides!O226)</f>
        <v/>
      </c>
      <c r="P226" s="72" t="str">
        <f>IF(Cyclical_overrides!P226 = "",
IF(INDEX(F_Inputs_cyclical!$A$1:$BE$243, MATCH('Cyclical_after overrides'!$A226, F_Inputs_cyclical!$A$1:$A$243, 0), MATCH('Cyclical_after overrides'!P$1, F_Inputs_cyclical!$A$1:$BE$1, 0))="", "", INDEX(F_Inputs_cyclical!$A$1:$BE$243, MATCH('Cyclical_after overrides'!$A226, F_Inputs_cyclical!$A$1:$A$243, 0), MATCH('Cyclical_after overrides'!P$1, F_Inputs_cyclical!$A$1:$BE$1, 0))),
Cyclical_overrides!P226)</f>
        <v/>
      </c>
      <c r="Q226" s="72" t="str">
        <f>IF(Cyclical_overrides!Q226 = "",
IF(INDEX(F_Inputs_cyclical!$A$1:$BE$243, MATCH('Cyclical_after overrides'!$A226, F_Inputs_cyclical!$A$1:$A$243, 0), MATCH('Cyclical_after overrides'!Q$1, F_Inputs_cyclical!$A$1:$BE$1, 0))="", "", INDEX(F_Inputs_cyclical!$A$1:$BE$243, MATCH('Cyclical_after overrides'!$A226, F_Inputs_cyclical!$A$1:$A$243, 0), MATCH('Cyclical_after overrides'!Q$1, F_Inputs_cyclical!$A$1:$BE$1, 0))),
Cyclical_overrides!Q226)</f>
        <v/>
      </c>
      <c r="R226" s="72" t="str">
        <f>IF(Cyclical_overrides!R226 = "",
IF(INDEX(F_Inputs_cyclical!$A$1:$BE$243, MATCH('Cyclical_after overrides'!$A226, F_Inputs_cyclical!$A$1:$A$243, 0), MATCH('Cyclical_after overrides'!R$1, F_Inputs_cyclical!$A$1:$BE$1, 0))="", "", INDEX(F_Inputs_cyclical!$A$1:$BE$243, MATCH('Cyclical_after overrides'!$A226, F_Inputs_cyclical!$A$1:$A$243, 0), MATCH('Cyclical_after overrides'!R$1, F_Inputs_cyclical!$A$1:$BE$1, 0))),
Cyclical_overrides!R226)</f>
        <v/>
      </c>
      <c r="S226" s="72">
        <f>IF(Cyclical_overrides!S226 = "",
IF(INDEX(F_Inputs_cyclical!$A$1:$BE$243, MATCH('Cyclical_after overrides'!$A226, F_Inputs_cyclical!$A$1:$A$243, 0), MATCH('Cyclical_after overrides'!S$1, F_Inputs_cyclical!$A$1:$BE$1, 0))="", "", INDEX(F_Inputs_cyclical!$A$1:$BE$243, MATCH('Cyclical_after overrides'!$A226, F_Inputs_cyclical!$A$1:$A$243, 0), MATCH('Cyclical_after overrides'!S$1, F_Inputs_cyclical!$A$1:$BE$1, 0))),
Cyclical_overrides!S226)</f>
        <v>13.105</v>
      </c>
      <c r="T226" s="72">
        <f>IF(Cyclical_overrides!T226 = "",
IF(INDEX(F_Inputs_cyclical!$A$1:$BE$243, MATCH('Cyclical_after overrides'!$A226, F_Inputs_cyclical!$A$1:$A$243, 0), MATCH('Cyclical_after overrides'!T$1, F_Inputs_cyclical!$A$1:$BE$1, 0))="", "", INDEX(F_Inputs_cyclical!$A$1:$BE$243, MATCH('Cyclical_after overrides'!$A226, F_Inputs_cyclical!$A$1:$A$243, 0), MATCH('Cyclical_after overrides'!T$1, F_Inputs_cyclical!$A$1:$BE$1, 0))),
Cyclical_overrides!T226)</f>
        <v>4.9630000000000001</v>
      </c>
      <c r="U226" s="72">
        <f>IF(Cyclical_overrides!U226 = "",
IF(INDEX(F_Inputs_cyclical!$A$1:$BE$243, MATCH('Cyclical_after overrides'!$A226, F_Inputs_cyclical!$A$1:$A$243, 0), MATCH('Cyclical_after overrides'!U$1, F_Inputs_cyclical!$A$1:$BE$1, 0))="", "", INDEX(F_Inputs_cyclical!$A$1:$BE$243, MATCH('Cyclical_after overrides'!$A226, F_Inputs_cyclical!$A$1:$A$243, 0), MATCH('Cyclical_after overrides'!U$1, F_Inputs_cyclical!$A$1:$BE$1, 0))),
Cyclical_overrides!U226)</f>
        <v>11.947247000095469</v>
      </c>
      <c r="V226" s="72">
        <f>IF(Cyclical_overrides!V226 = "",
IF(INDEX(F_Inputs_cyclical!$A$1:$BE$243, MATCH('Cyclical_after overrides'!$A226, F_Inputs_cyclical!$A$1:$A$243, 0), MATCH('Cyclical_after overrides'!V$1, F_Inputs_cyclical!$A$1:$BE$1, 0))="", "", INDEX(F_Inputs_cyclical!$A$1:$BE$243, MATCH('Cyclical_after overrides'!$A226, F_Inputs_cyclical!$A$1:$A$243, 0), MATCH('Cyclical_after overrides'!V$1, F_Inputs_cyclical!$A$1:$BE$1, 0))),
Cyclical_overrides!V226)</f>
        <v>385.58850000000001</v>
      </c>
      <c r="W226" s="72">
        <f>IF(Cyclical_overrides!W226 = "",
IF(INDEX(F_Inputs_cyclical!$A$1:$BE$243, MATCH('Cyclical_after overrides'!$A226, F_Inputs_cyclical!$A$1:$A$243, 0), MATCH('Cyclical_after overrides'!W$1, F_Inputs_cyclical!$A$1:$BE$1, 0))="", "", INDEX(F_Inputs_cyclical!$A$1:$BE$243, MATCH('Cyclical_after overrides'!$A226, F_Inputs_cyclical!$A$1:$A$243, 0), MATCH('Cyclical_after overrides'!W$1, F_Inputs_cyclical!$A$1:$BE$1, 0))),
Cyclical_overrides!W226)</f>
        <v>273.77050000000003</v>
      </c>
      <c r="X226" s="72">
        <f>IF(Cyclical_overrides!X226 = "",
IF(INDEX(F_Inputs_cyclical!$A$1:$BE$243, MATCH('Cyclical_after overrides'!$A226, F_Inputs_cyclical!$A$1:$A$243, 0), MATCH('Cyclical_after overrides'!X$1, F_Inputs_cyclical!$A$1:$BE$1, 0))="", "", INDEX(F_Inputs_cyclical!$A$1:$BE$243, MATCH('Cyclical_after overrides'!$A226, F_Inputs_cyclical!$A$1:$A$243, 0), MATCH('Cyclical_after overrides'!X$1, F_Inputs_cyclical!$A$1:$BE$1, 0))),
Cyclical_overrides!X226)</f>
        <v>0</v>
      </c>
      <c r="Y226" s="72">
        <f>IF(Cyclical_overrides!Y226 = "",
IF(INDEX(F_Inputs_cyclical!$A$1:$BE$243, MATCH('Cyclical_after overrides'!$A226, F_Inputs_cyclical!$A$1:$A$243, 0), MATCH('Cyclical_after overrides'!Y$1, F_Inputs_cyclical!$A$1:$BE$1, 0))="", "", INDEX(F_Inputs_cyclical!$A$1:$BE$243, MATCH('Cyclical_after overrides'!$A226, F_Inputs_cyclical!$A$1:$A$243, 0), MATCH('Cyclical_after overrides'!Y$1, F_Inputs_cyclical!$A$1:$BE$1, 0))),
Cyclical_overrides!Y226)</f>
        <v>0</v>
      </c>
      <c r="Z226" s="72">
        <f>IF(Cyclical_overrides!Z226 = "",
IF(INDEX(F_Inputs_cyclical!$A$1:$BE$243, MATCH('Cyclical_after overrides'!$A226, F_Inputs_cyclical!$A$1:$A$243, 0), MATCH('Cyclical_after overrides'!Z$1, F_Inputs_cyclical!$A$1:$BE$1, 0))="", "", INDEX(F_Inputs_cyclical!$A$1:$BE$243, MATCH('Cyclical_after overrides'!$A226, F_Inputs_cyclical!$A$1:$A$243, 0), MATCH('Cyclical_after overrides'!Z$1, F_Inputs_cyclical!$A$1:$BE$1, 0))),
Cyclical_overrides!Z226)</f>
        <v>0</v>
      </c>
      <c r="AA226" s="72">
        <f>IF(Cyclical_overrides!AA226 = "",
IF(INDEX(F_Inputs_cyclical!$A$1:$BE$243, MATCH('Cyclical_after overrides'!$A226, F_Inputs_cyclical!$A$1:$A$243, 0), MATCH('Cyclical_after overrides'!AA$1, F_Inputs_cyclical!$A$1:$BE$1, 0))="", "", INDEX(F_Inputs_cyclical!$A$1:$BE$243, MATCH('Cyclical_after overrides'!$A226, F_Inputs_cyclical!$A$1:$A$243, 0), MATCH('Cyclical_after overrides'!AA$1, F_Inputs_cyclical!$A$1:$BE$1, 0))),
Cyclical_overrides!AA226)</f>
        <v>0</v>
      </c>
      <c r="AB226" s="72" t="str">
        <f>IF(Cyclical_overrides!AB226 = "",
IF(INDEX(F_Inputs_cyclical!$A$1:$BE$243, MATCH('Cyclical_after overrides'!$A226, F_Inputs_cyclical!$A$1:$A$243, 0), MATCH('Cyclical_after overrides'!AB$1, F_Inputs_cyclical!$A$1:$BE$1, 0))="", "", INDEX(F_Inputs_cyclical!$A$1:$BE$243, MATCH('Cyclical_after overrides'!$A226, F_Inputs_cyclical!$A$1:$A$243, 0), MATCH('Cyclical_after overrides'!AB$1, F_Inputs_cyclical!$A$1:$BE$1, 0))),
Cyclical_overrides!AB226)</f>
        <v/>
      </c>
      <c r="AC226" s="72" t="str">
        <f>IF(Cyclical_overrides!AC226 = "",
IF(INDEX(F_Inputs_cyclical!$A$1:$BE$243, MATCH('Cyclical_after overrides'!$A226, F_Inputs_cyclical!$A$1:$A$243, 0), MATCH('Cyclical_after overrides'!AC$1, F_Inputs_cyclical!$A$1:$BE$1, 0))="", "", INDEX(F_Inputs_cyclical!$A$1:$BE$243, MATCH('Cyclical_after overrides'!$A226, F_Inputs_cyclical!$A$1:$A$243, 0), MATCH('Cyclical_after overrides'!AC$1, F_Inputs_cyclical!$A$1:$BE$1, 0))),
Cyclical_overrides!AC226)</f>
        <v/>
      </c>
      <c r="AD226" s="72" t="str">
        <f>IF(Cyclical_overrides!AD226 = "",
IF(INDEX(F_Inputs_cyclical!$A$1:$BE$243, MATCH('Cyclical_after overrides'!$A226, F_Inputs_cyclical!$A$1:$A$243, 0), MATCH('Cyclical_after overrides'!AD$1, F_Inputs_cyclical!$A$1:$BE$1, 0))="", "", INDEX(F_Inputs_cyclical!$A$1:$BE$243, MATCH('Cyclical_after overrides'!$A226, F_Inputs_cyclical!$A$1:$A$243, 0), MATCH('Cyclical_after overrides'!AD$1, F_Inputs_cyclical!$A$1:$BE$1, 0))),
Cyclical_overrides!AD226)</f>
        <v/>
      </c>
      <c r="AE226" s="72" t="str">
        <f>IF(Cyclical_overrides!AE226 = "",
IF(INDEX(F_Inputs_cyclical!$A$1:$BE$243, MATCH('Cyclical_after overrides'!$A226, F_Inputs_cyclical!$A$1:$A$243, 0), MATCH('Cyclical_after overrides'!AE$1, F_Inputs_cyclical!$A$1:$BE$1, 0))="", "", INDEX(F_Inputs_cyclical!$A$1:$BE$243, MATCH('Cyclical_after overrides'!$A226, F_Inputs_cyclical!$A$1:$A$243, 0), MATCH('Cyclical_after overrides'!AE$1, F_Inputs_cyclical!$A$1:$BE$1, 0))),
Cyclical_overrides!AE226)</f>
        <v/>
      </c>
      <c r="AF226" s="72" t="str">
        <f>IF(Cyclical_overrides!AF226 = "",
IF(INDEX(F_Inputs_cyclical!$A$1:$BE$243, MATCH('Cyclical_after overrides'!$A226, F_Inputs_cyclical!$A$1:$A$243, 0), MATCH('Cyclical_after overrides'!AF$1, F_Inputs_cyclical!$A$1:$BE$1, 0))="", "", INDEX(F_Inputs_cyclical!$A$1:$BE$243, MATCH('Cyclical_after overrides'!$A226, F_Inputs_cyclical!$A$1:$A$243, 0), MATCH('Cyclical_after overrides'!AF$1, F_Inputs_cyclical!$A$1:$BE$1, 0))),
Cyclical_overrides!AF226)</f>
        <v/>
      </c>
      <c r="AG226" s="72" t="str">
        <f>IF(Cyclical_overrides!AG226 = "",
IF(INDEX(F_Inputs_cyclical!$A$1:$BE$243, MATCH('Cyclical_after overrides'!$A226, F_Inputs_cyclical!$A$1:$A$243, 0), MATCH('Cyclical_after overrides'!AG$1, F_Inputs_cyclical!$A$1:$BE$1, 0))="", "", INDEX(F_Inputs_cyclical!$A$1:$BE$243, MATCH('Cyclical_after overrides'!$A226, F_Inputs_cyclical!$A$1:$A$243, 0), MATCH('Cyclical_after overrides'!AG$1, F_Inputs_cyclical!$A$1:$BE$1, 0))),
Cyclical_overrides!AG226)</f>
        <v/>
      </c>
      <c r="AH226" s="72" t="str">
        <f>IF(Cyclical_overrides!AH226 = "",
IF(INDEX(F_Inputs_cyclical!$A$1:$BE$243, MATCH('Cyclical_after overrides'!$A226, F_Inputs_cyclical!$A$1:$A$243, 0), MATCH('Cyclical_after overrides'!AH$1, F_Inputs_cyclical!$A$1:$BE$1, 0))="", "", INDEX(F_Inputs_cyclical!$A$1:$BE$243, MATCH('Cyclical_after overrides'!$A226, F_Inputs_cyclical!$A$1:$A$243, 0), MATCH('Cyclical_after overrides'!AH$1, F_Inputs_cyclical!$A$1:$BE$1, 0))),
Cyclical_overrides!AH226)</f>
        <v/>
      </c>
      <c r="AI226" s="72" t="str">
        <f>IF(Cyclical_overrides!AI226 = "",
IF(INDEX(F_Inputs_cyclical!$A$1:$BE$243, MATCH('Cyclical_after overrides'!$A226, F_Inputs_cyclical!$A$1:$A$243, 0), MATCH('Cyclical_after overrides'!AI$1, F_Inputs_cyclical!$A$1:$BE$1, 0))="", "", INDEX(F_Inputs_cyclical!$A$1:$BE$243, MATCH('Cyclical_after overrides'!$A226, F_Inputs_cyclical!$A$1:$A$243, 0), MATCH('Cyclical_after overrides'!AI$1, F_Inputs_cyclical!$A$1:$BE$1, 0))),
Cyclical_overrides!AI226)</f>
        <v/>
      </c>
      <c r="AJ226" s="72" t="str">
        <f>IF(Cyclical_overrides!AJ226 = "",
IF(INDEX(F_Inputs_cyclical!$A$1:$BE$243, MATCH('Cyclical_after overrides'!$A226, F_Inputs_cyclical!$A$1:$A$243, 0), MATCH('Cyclical_after overrides'!AJ$1, F_Inputs_cyclical!$A$1:$BE$1, 0))="", "", INDEX(F_Inputs_cyclical!$A$1:$BE$243, MATCH('Cyclical_after overrides'!$A226, F_Inputs_cyclical!$A$1:$A$243, 0), MATCH('Cyclical_after overrides'!AJ$1, F_Inputs_cyclical!$A$1:$BE$1, 0))),
Cyclical_overrides!AJ226)</f>
        <v/>
      </c>
      <c r="AK226" s="72" t="str">
        <f>IF(Cyclical_overrides!AK226 = "",
IF(INDEX(F_Inputs_cyclical!$A$1:$BE$243, MATCH('Cyclical_after overrides'!$A226, F_Inputs_cyclical!$A$1:$A$243, 0), MATCH('Cyclical_after overrides'!AK$1, F_Inputs_cyclical!$A$1:$BE$1, 0))="", "", INDEX(F_Inputs_cyclical!$A$1:$BE$243, MATCH('Cyclical_after overrides'!$A226, F_Inputs_cyclical!$A$1:$A$243, 0), MATCH('Cyclical_after overrides'!AK$1, F_Inputs_cyclical!$A$1:$BE$1, 0))),
Cyclical_overrides!AK226)</f>
        <v/>
      </c>
      <c r="AL226" s="72" t="str">
        <f>IF(Cyclical_overrides!AL226 = "",
IF(INDEX(F_Inputs_cyclical!$A$1:$BE$243, MATCH('Cyclical_after overrides'!$A226, F_Inputs_cyclical!$A$1:$A$243, 0), MATCH('Cyclical_after overrides'!AL$1, F_Inputs_cyclical!$A$1:$BE$1, 0))="", "", INDEX(F_Inputs_cyclical!$A$1:$BE$243, MATCH('Cyclical_after overrides'!$A226, F_Inputs_cyclical!$A$1:$A$243, 0), MATCH('Cyclical_after overrides'!AL$1, F_Inputs_cyclical!$A$1:$BE$1, 0))),
Cyclical_overrides!AL226)</f>
        <v/>
      </c>
      <c r="AM226" s="72">
        <f>IF(Cyclical_overrides!AM226 = "",
IF(INDEX(F_Inputs_cyclical!$A$1:$BE$243, MATCH('Cyclical_after overrides'!$A226, F_Inputs_cyclical!$A$1:$A$243, 0), MATCH('Cyclical_after overrides'!AM$1, F_Inputs_cyclical!$A$1:$BE$1, 0))="", "", INDEX(F_Inputs_cyclical!$A$1:$BE$243, MATCH('Cyclical_after overrides'!$A226, F_Inputs_cyclical!$A$1:$A$243, 0), MATCH('Cyclical_after overrides'!AM$1, F_Inputs_cyclical!$A$1:$BE$1, 0))),
Cyclical_overrides!AM226)</f>
        <v>4.0829449391298098</v>
      </c>
      <c r="AN226" s="72">
        <f>IF(Cyclical_overrides!AN226 = "",
IF(INDEX(F_Inputs_cyclical!$A$1:$BE$243, MATCH('Cyclical_after overrides'!$A226, F_Inputs_cyclical!$A$1:$A$243, 0), MATCH('Cyclical_after overrides'!AN$1, F_Inputs_cyclical!$A$1:$BE$1, 0))="", "", INDEX(F_Inputs_cyclical!$A$1:$BE$243, MATCH('Cyclical_after overrides'!$A226, F_Inputs_cyclical!$A$1:$A$243, 0), MATCH('Cyclical_after overrides'!AN$1, F_Inputs_cyclical!$A$1:$BE$1, 0))),
Cyclical_overrides!AN226)</f>
        <v>11.947247000095469</v>
      </c>
      <c r="AO226" s="72" t="str">
        <f>IF(Cyclical_overrides!AO226 = "",
IF(INDEX(F_Inputs_cyclical!$A$1:$BE$243, MATCH('Cyclical_after overrides'!$A226, F_Inputs_cyclical!$A$1:$A$243, 0), MATCH('Cyclical_after overrides'!AO$1, F_Inputs_cyclical!$A$1:$BE$1, 0))="", "", INDEX(F_Inputs_cyclical!$A$1:$BE$243, MATCH('Cyclical_after overrides'!$A226, F_Inputs_cyclical!$A$1:$A$243, 0), MATCH('Cyclical_after overrides'!AO$1, F_Inputs_cyclical!$A$1:$BE$1, 0))),
Cyclical_overrides!AO226)</f>
        <v/>
      </c>
      <c r="AP226" s="72" t="str">
        <f>IF(Cyclical_overrides!AP226 = "",
IF(INDEX(F_Inputs_cyclical!$A$1:$BE$243, MATCH('Cyclical_after overrides'!$A226, F_Inputs_cyclical!$A$1:$A$243, 0), MATCH('Cyclical_after overrides'!AP$1, F_Inputs_cyclical!$A$1:$BE$1, 0))="", "", INDEX(F_Inputs_cyclical!$A$1:$BE$243, MATCH('Cyclical_after overrides'!$A226, F_Inputs_cyclical!$A$1:$A$243, 0), MATCH('Cyclical_after overrides'!AP$1, F_Inputs_cyclical!$A$1:$BE$1, 0))),
Cyclical_overrides!AP226)</f>
        <v/>
      </c>
      <c r="AQ226" s="72" t="str">
        <f>IF(Cyclical_overrides!AQ226 = "",
IF(INDEX(F_Inputs_cyclical!$A$1:$BE$243, MATCH('Cyclical_after overrides'!$A226, F_Inputs_cyclical!$A$1:$A$243, 0), MATCH('Cyclical_after overrides'!AQ$1, F_Inputs_cyclical!$A$1:$BE$1, 0))="", "", INDEX(F_Inputs_cyclical!$A$1:$BE$243, MATCH('Cyclical_after overrides'!$A226, F_Inputs_cyclical!$A$1:$A$243, 0), MATCH('Cyclical_after overrides'!AQ$1, F_Inputs_cyclical!$A$1:$BE$1, 0))),
Cyclical_overrides!AQ226)</f>
        <v/>
      </c>
      <c r="AR226" s="72" t="str">
        <f>IF(Cyclical_overrides!AR226 = "",
IF(INDEX(F_Inputs_cyclical!$A$1:$BE$243, MATCH('Cyclical_after overrides'!$A226, F_Inputs_cyclical!$A$1:$A$243, 0), MATCH('Cyclical_after overrides'!AR$1, F_Inputs_cyclical!$A$1:$BE$1, 0))="", "", INDEX(F_Inputs_cyclical!$A$1:$BE$243, MATCH('Cyclical_after overrides'!$A226, F_Inputs_cyclical!$A$1:$A$243, 0), MATCH('Cyclical_after overrides'!AR$1, F_Inputs_cyclical!$A$1:$BE$1, 0))),
Cyclical_overrides!AR226)</f>
        <v/>
      </c>
      <c r="AS226" s="72">
        <f>IF(Cyclical_overrides!AS226 = "",
IF(INDEX(F_Inputs_cyclical!$A$1:$BE$243, MATCH('Cyclical_after overrides'!$A226, F_Inputs_cyclical!$A$1:$A$243, 0), MATCH('Cyclical_after overrides'!AS$1, F_Inputs_cyclical!$A$1:$BE$1, 0))="", "", INDEX(F_Inputs_cyclical!$A$1:$BE$243, MATCH('Cyclical_after overrides'!$A226, F_Inputs_cyclical!$A$1:$A$243, 0), MATCH('Cyclical_after overrides'!AS$1, F_Inputs_cyclical!$A$1:$BE$1, 0))),
Cyclical_overrides!AS226)</f>
        <v>2.8064258549161999E-2</v>
      </c>
      <c r="AT226" s="72">
        <f>IF(Cyclical_overrides!AT226 = "",
IF(INDEX(F_Inputs_cyclical!$A$1:$BE$243, MATCH('Cyclical_after overrides'!$A226, F_Inputs_cyclical!$A$1:$A$243, 0), MATCH('Cyclical_after overrides'!AT$1, F_Inputs_cyclical!$A$1:$BE$1, 0))="", "", INDEX(F_Inputs_cyclical!$A$1:$BE$243, MATCH('Cyclical_after overrides'!$A226, F_Inputs_cyclical!$A$1:$A$243, 0), MATCH('Cyclical_after overrides'!AT$1, F_Inputs_cyclical!$A$1:$BE$1, 0))),
Cyclical_overrides!AT226)</f>
        <v>0</v>
      </c>
      <c r="AU226" s="72">
        <f>IF(Cyclical_overrides!AU226 = "",
IF(INDEX(F_Inputs_cyclical!$A$1:$BE$243, MATCH('Cyclical_after overrides'!$A226, F_Inputs_cyclical!$A$1:$A$243, 0), MATCH('Cyclical_after overrides'!AU$1, F_Inputs_cyclical!$A$1:$BE$1, 0))="", "", INDEX(F_Inputs_cyclical!$A$1:$BE$243, MATCH('Cyclical_after overrides'!$A226, F_Inputs_cyclical!$A$1:$A$243, 0), MATCH('Cyclical_after overrides'!AU$1, F_Inputs_cyclical!$A$1:$BE$1, 0))),
Cyclical_overrides!AU226)</f>
        <v>0.82666700000000004</v>
      </c>
      <c r="AV226" s="72" t="str">
        <f>IF(Cyclical_overrides!AV226 = "",
IF(INDEX(F_Inputs_cyclical!$A$1:$BE$243, MATCH('Cyclical_after overrides'!$A226, F_Inputs_cyclical!$A$1:$A$243, 0), MATCH('Cyclical_after overrides'!AV$1, F_Inputs_cyclical!$A$1:$BE$1, 0))="", "", INDEX(F_Inputs_cyclical!$A$1:$BE$243, MATCH('Cyclical_after overrides'!$A226, F_Inputs_cyclical!$A$1:$A$243, 0), MATCH('Cyclical_after overrides'!AV$1, F_Inputs_cyclical!$A$1:$BE$1, 0))),
Cyclical_overrides!AV226)</f>
        <v/>
      </c>
      <c r="AW226" s="72">
        <f>IF(Cyclical_overrides!AW226 = "",
IF(INDEX(F_Inputs_cyclical!$A$1:$BE$243, MATCH('Cyclical_after overrides'!$A226, F_Inputs_cyclical!$A$1:$A$243, 0), MATCH('Cyclical_after overrides'!AW$1, F_Inputs_cyclical!$A$1:$BE$1, 0))="", "", INDEX(F_Inputs_cyclical!$A$1:$BE$243, MATCH('Cyclical_after overrides'!$A226, F_Inputs_cyclical!$A$1:$A$243, 0), MATCH('Cyclical_after overrides'!AW$1, F_Inputs_cyclical!$A$1:$BE$1, 0))),
Cyclical_overrides!AW226)</f>
        <v>1.2283693843594008</v>
      </c>
      <c r="AX226" s="72">
        <f>IF(Cyclical_overrides!AX226 = "",
IF(INDEX(F_Inputs_cyclical!$A$1:$BE$243, MATCH('Cyclical_after overrides'!$A226, F_Inputs_cyclical!$A$1:$A$243, 0), MATCH('Cyclical_after overrides'!AX$1, F_Inputs_cyclical!$A$1:$BE$1, 0))="", "", INDEX(F_Inputs_cyclical!$A$1:$BE$243, MATCH('Cyclical_after overrides'!$A226, F_Inputs_cyclical!$A$1:$A$243, 0), MATCH('Cyclical_after overrides'!AX$1, F_Inputs_cyclical!$A$1:$BE$1, 0))),
Cyclical_overrides!AX226)</f>
        <v>27.497302192270034</v>
      </c>
      <c r="AY226" s="72">
        <f>IF(Cyclical_overrides!AY226 = "",
IF(INDEX(F_Inputs_cyclical!$A$1:$BE$243, MATCH('Cyclical_after overrides'!$A226, F_Inputs_cyclical!$A$1:$A$243, 0), MATCH('Cyclical_after overrides'!AY$1, F_Inputs_cyclical!$A$1:$BE$1, 0))="", "", INDEX(F_Inputs_cyclical!$A$1:$BE$243, MATCH('Cyclical_after overrides'!$A226, F_Inputs_cyclical!$A$1:$A$243, 0), MATCH('Cyclical_after overrides'!AY$1, F_Inputs_cyclical!$A$1:$BE$1, 0))),
Cyclical_overrides!AY226)</f>
        <v>134.38514910481871</v>
      </c>
      <c r="AZ226" s="72">
        <f>IF(Cyclical_overrides!AZ226 = "",
IF(INDEX(F_Inputs_cyclical!$A$1:$BE$243, MATCH('Cyclical_after overrides'!$A226, F_Inputs_cyclical!$A$1:$A$243, 0), MATCH('Cyclical_after overrides'!AZ$1, F_Inputs_cyclical!$A$1:$BE$1, 0))="", "", INDEX(F_Inputs_cyclical!$A$1:$BE$243, MATCH('Cyclical_after overrides'!$A226, F_Inputs_cyclical!$A$1:$A$243, 0), MATCH('Cyclical_after overrides'!AZ$1, F_Inputs_cyclical!$A$1:$BE$1, 0))),
Cyclical_overrides!AZ226)</f>
        <v>2.4698103205616815</v>
      </c>
      <c r="BA226" s="72">
        <f>IF(Cyclical_overrides!BA226 = "",
IF(INDEX(F_Inputs_cyclical!$A$1:$BE$243, MATCH('Cyclical_after overrides'!$A226, F_Inputs_cyclical!$A$1:$A$243, 0), MATCH('Cyclical_after overrides'!BA$1, F_Inputs_cyclical!$A$1:$BE$1, 0))="", "", INDEX(F_Inputs_cyclical!$A$1:$BE$243, MATCH('Cyclical_after overrides'!$A226, F_Inputs_cyclical!$A$1:$A$243, 0), MATCH('Cyclical_after overrides'!BA$1, F_Inputs_cyclical!$A$1:$BE$1, 0))),
Cyclical_overrides!BA226)</f>
        <v>16.113949355159296</v>
      </c>
      <c r="BB226" s="72">
        <f>IF(Cyclical_overrides!BB226 = "",
IF(INDEX(F_Inputs_cyclical!$A$1:$BE$243, MATCH('Cyclical_after overrides'!$A226, F_Inputs_cyclical!$A$1:$A$243, 0), MATCH('Cyclical_after overrides'!BB$1, F_Inputs_cyclical!$A$1:$BE$1, 0))="", "", INDEX(F_Inputs_cyclical!$A$1:$BE$243, MATCH('Cyclical_after overrides'!$A226, F_Inputs_cyclical!$A$1:$A$243, 0), MATCH('Cyclical_after overrides'!BB$1, F_Inputs_cyclical!$A$1:$BE$1, 0))),
Cyclical_overrides!BB226)</f>
        <v>16.113949355159296</v>
      </c>
      <c r="BC226" s="72">
        <f>IF(Cyclical_overrides!BC226 = "",
IF(INDEX(F_Inputs_cyclical!$A$1:$BE$243, MATCH('Cyclical_after overrides'!$A226, F_Inputs_cyclical!$A$1:$A$243, 0), MATCH('Cyclical_after overrides'!BC$1, F_Inputs_cyclical!$A$1:$BE$1, 0))="", "", INDEX(F_Inputs_cyclical!$A$1:$BE$243, MATCH('Cyclical_after overrides'!$A226, F_Inputs_cyclical!$A$1:$A$243, 0), MATCH('Cyclical_after overrides'!BC$1, F_Inputs_cyclical!$A$1:$BE$1, 0))),
Cyclical_overrides!BC226)</f>
        <v>11.093384498118207</v>
      </c>
      <c r="BD226" s="72">
        <f>IF(Cyclical_overrides!BD226 = "",
IF(INDEX(F_Inputs_cyclical!$A$1:$BE$243, MATCH('Cyclical_after overrides'!$A226, F_Inputs_cyclical!$A$1:$A$243, 0), MATCH('Cyclical_after overrides'!BD$1, F_Inputs_cyclical!$A$1:$BE$1, 0))="", "", INDEX(F_Inputs_cyclical!$A$1:$BE$243, MATCH('Cyclical_after overrides'!$A226, F_Inputs_cyclical!$A$1:$A$243, 0), MATCH('Cyclical_after overrides'!BD$1, F_Inputs_cyclical!$A$1:$BE$1, 0))),
Cyclical_overrides!BD226)</f>
        <v>89.405909039999955</v>
      </c>
      <c r="BE226" s="194"/>
    </row>
    <row r="227" spans="1:57" x14ac:dyDescent="0.4">
      <c r="A227" s="63" t="str">
        <f t="shared" si="3"/>
        <v>SSC17</v>
      </c>
      <c r="B227" s="63" t="s">
        <v>493</v>
      </c>
      <c r="C227" s="63" t="s">
        <v>249</v>
      </c>
      <c r="D227" s="72">
        <f>IF(Cyclical_overrides!D227 = "",
IF(INDEX(F_Inputs_cyclical!$A$1:$BE$243, MATCH('Cyclical_after overrides'!$A227, F_Inputs_cyclical!$A$1:$A$243, 0), MATCH('Cyclical_after overrides'!D$1, F_Inputs_cyclical!$A$1:$BE$1, 0))="", "", INDEX(F_Inputs_cyclical!$A$1:$BE$243, MATCH('Cyclical_after overrides'!$A227, F_Inputs_cyclical!$A$1:$A$243, 0), MATCH('Cyclical_after overrides'!D$1, F_Inputs_cyclical!$A$1:$BE$1, 0))),
Cyclical_overrides!D227)</f>
        <v>4.1792435571581503</v>
      </c>
      <c r="E227" s="72">
        <f>IF(Cyclical_overrides!E227 = "",
IF(INDEX(F_Inputs_cyclical!$A$1:$BE$243, MATCH('Cyclical_after overrides'!$A227, F_Inputs_cyclical!$A$1:$A$243, 0), MATCH('Cyclical_after overrides'!E$1, F_Inputs_cyclical!$A$1:$BE$1, 0))="", "", INDEX(F_Inputs_cyclical!$A$1:$BE$243, MATCH('Cyclical_after overrides'!$A227, F_Inputs_cyclical!$A$1:$A$243, 0), MATCH('Cyclical_after overrides'!E$1, F_Inputs_cyclical!$A$1:$BE$1, 0))),
Cyclical_overrides!E227)</f>
        <v>0.70190383333491102</v>
      </c>
      <c r="F227" s="72">
        <f>IF(Cyclical_overrides!F227 = "",
IF(INDEX(F_Inputs_cyclical!$A$1:$BE$243, MATCH('Cyclical_after overrides'!$A227, F_Inputs_cyclical!$A$1:$A$243, 0), MATCH('Cyclical_after overrides'!F$1, F_Inputs_cyclical!$A$1:$BE$1, 0))="", "", INDEX(F_Inputs_cyclical!$A$1:$BE$243, MATCH('Cyclical_after overrides'!$A227, F_Inputs_cyclical!$A$1:$A$243, 0), MATCH('Cyclical_after overrides'!F$1, F_Inputs_cyclical!$A$1:$BE$1, 0))),
Cyclical_overrides!F227)</f>
        <v>3.1141076878460927</v>
      </c>
      <c r="G227" s="72">
        <f>IF(Cyclical_overrides!G227 = "",
IF(INDEX(F_Inputs_cyclical!$A$1:$BE$243, MATCH('Cyclical_after overrides'!$A227, F_Inputs_cyclical!$A$1:$A$243, 0), MATCH('Cyclical_after overrides'!G$1, F_Inputs_cyclical!$A$1:$BE$1, 0))="", "", INDEX(F_Inputs_cyclical!$A$1:$BE$243, MATCH('Cyclical_after overrides'!$A227, F_Inputs_cyclical!$A$1:$A$243, 0), MATCH('Cyclical_after overrides'!G$1, F_Inputs_cyclical!$A$1:$BE$1, 0))),
Cyclical_overrides!G227)</f>
        <v>0.79418820340332497</v>
      </c>
      <c r="H227" s="72" t="str">
        <f>IF(Cyclical_overrides!H227 = "",
IF(INDEX(F_Inputs_cyclical!$A$1:$BE$243, MATCH('Cyclical_after overrides'!$A227, F_Inputs_cyclical!$A$1:$A$243, 0), MATCH('Cyclical_after overrides'!H$1, F_Inputs_cyclical!$A$1:$BE$1, 0))="", "", INDEX(F_Inputs_cyclical!$A$1:$BE$243, MATCH('Cyclical_after overrides'!$A227, F_Inputs_cyclical!$A$1:$A$243, 0), MATCH('Cyclical_after overrides'!H$1, F_Inputs_cyclical!$A$1:$BE$1, 0))),
Cyclical_overrides!H227)</f>
        <v/>
      </c>
      <c r="I227" s="72">
        <f>IF(Cyclical_overrides!I227 = "",
IF(INDEX(F_Inputs_cyclical!$A$1:$BE$243, MATCH('Cyclical_after overrides'!$A227, F_Inputs_cyclical!$A$1:$A$243, 0), MATCH('Cyclical_after overrides'!I$1, F_Inputs_cyclical!$A$1:$BE$1, 0))="", "", INDEX(F_Inputs_cyclical!$A$1:$BE$243, MATCH('Cyclical_after overrides'!$A227, F_Inputs_cyclical!$A$1:$A$243, 0), MATCH('Cyclical_after overrides'!I$1, F_Inputs_cyclical!$A$1:$BE$1, 0))),
Cyclical_overrides!I227)</f>
        <v>0</v>
      </c>
      <c r="J227" s="72">
        <f>IF(Cyclical_overrides!J227 = "",
IF(INDEX(F_Inputs_cyclical!$A$1:$BE$243, MATCH('Cyclical_after overrides'!$A227, F_Inputs_cyclical!$A$1:$A$243, 0), MATCH('Cyclical_after overrides'!J$1, F_Inputs_cyclical!$A$1:$BE$1, 0))="", "", INDEX(F_Inputs_cyclical!$A$1:$BE$243, MATCH('Cyclical_after overrides'!$A227, F_Inputs_cyclical!$A$1:$A$243, 0), MATCH('Cyclical_after overrides'!J$1, F_Inputs_cyclical!$A$1:$BE$1, 0))),
Cyclical_overrides!J227)</f>
        <v>12.993286066204416</v>
      </c>
      <c r="K227" s="72">
        <f>IF(Cyclical_overrides!K227 = "",
IF(INDEX(F_Inputs_cyclical!$A$1:$BE$243, MATCH('Cyclical_after overrides'!$A227, F_Inputs_cyclical!$A$1:$A$243, 0), MATCH('Cyclical_after overrides'!K$1, F_Inputs_cyclical!$A$1:$BE$1, 0))="", "", INDEX(F_Inputs_cyclical!$A$1:$BE$243, MATCH('Cyclical_after overrides'!$A227, F_Inputs_cyclical!$A$1:$A$243, 0), MATCH('Cyclical_after overrides'!K$1, F_Inputs_cyclical!$A$1:$BE$1, 0))),
Cyclical_overrides!K227)</f>
        <v>4.7997079999999998E-2</v>
      </c>
      <c r="L227" s="72" t="str">
        <f>IF(Cyclical_overrides!L227 = "",
IF(INDEX(F_Inputs_cyclical!$A$1:$BE$243, MATCH('Cyclical_after overrides'!$A227, F_Inputs_cyclical!$A$1:$A$243, 0), MATCH('Cyclical_after overrides'!L$1, F_Inputs_cyclical!$A$1:$BE$1, 0))="", "", INDEX(F_Inputs_cyclical!$A$1:$BE$243, MATCH('Cyclical_after overrides'!$A227, F_Inputs_cyclical!$A$1:$A$243, 0), MATCH('Cyclical_after overrides'!L$1, F_Inputs_cyclical!$A$1:$BE$1, 0))),
Cyclical_overrides!L227)</f>
        <v/>
      </c>
      <c r="M227" s="72" t="str">
        <f>IF(Cyclical_overrides!M227 = "",
IF(INDEX(F_Inputs_cyclical!$A$1:$BE$243, MATCH('Cyclical_after overrides'!$A227, F_Inputs_cyclical!$A$1:$A$243, 0), MATCH('Cyclical_after overrides'!M$1, F_Inputs_cyclical!$A$1:$BE$1, 0))="", "", INDEX(F_Inputs_cyclical!$A$1:$BE$243, MATCH('Cyclical_after overrides'!$A227, F_Inputs_cyclical!$A$1:$A$243, 0), MATCH('Cyclical_after overrides'!M$1, F_Inputs_cyclical!$A$1:$BE$1, 0))),
Cyclical_overrides!M227)</f>
        <v/>
      </c>
      <c r="N227" s="72" t="str">
        <f>IF(Cyclical_overrides!N227 = "",
IF(INDEX(F_Inputs_cyclical!$A$1:$BE$243, MATCH('Cyclical_after overrides'!$A227, F_Inputs_cyclical!$A$1:$A$243, 0), MATCH('Cyclical_after overrides'!N$1, F_Inputs_cyclical!$A$1:$BE$1, 0))="", "", INDEX(F_Inputs_cyclical!$A$1:$BE$243, MATCH('Cyclical_after overrides'!$A227, F_Inputs_cyclical!$A$1:$A$243, 0), MATCH('Cyclical_after overrides'!N$1, F_Inputs_cyclical!$A$1:$BE$1, 0))),
Cyclical_overrides!N227)</f>
        <v/>
      </c>
      <c r="O227" s="72" t="str">
        <f>IF(Cyclical_overrides!O227 = "",
IF(INDEX(F_Inputs_cyclical!$A$1:$BE$243, MATCH('Cyclical_after overrides'!$A227, F_Inputs_cyclical!$A$1:$A$243, 0), MATCH('Cyclical_after overrides'!O$1, F_Inputs_cyclical!$A$1:$BE$1, 0))="", "", INDEX(F_Inputs_cyclical!$A$1:$BE$243, MATCH('Cyclical_after overrides'!$A227, F_Inputs_cyclical!$A$1:$A$243, 0), MATCH('Cyclical_after overrides'!O$1, F_Inputs_cyclical!$A$1:$BE$1, 0))),
Cyclical_overrides!O227)</f>
        <v/>
      </c>
      <c r="P227" s="72" t="str">
        <f>IF(Cyclical_overrides!P227 = "",
IF(INDEX(F_Inputs_cyclical!$A$1:$BE$243, MATCH('Cyclical_after overrides'!$A227, F_Inputs_cyclical!$A$1:$A$243, 0), MATCH('Cyclical_after overrides'!P$1, F_Inputs_cyclical!$A$1:$BE$1, 0))="", "", INDEX(F_Inputs_cyclical!$A$1:$BE$243, MATCH('Cyclical_after overrides'!$A227, F_Inputs_cyclical!$A$1:$A$243, 0), MATCH('Cyclical_after overrides'!P$1, F_Inputs_cyclical!$A$1:$BE$1, 0))),
Cyclical_overrides!P227)</f>
        <v/>
      </c>
      <c r="Q227" s="72" t="str">
        <f>IF(Cyclical_overrides!Q227 = "",
IF(INDEX(F_Inputs_cyclical!$A$1:$BE$243, MATCH('Cyclical_after overrides'!$A227, F_Inputs_cyclical!$A$1:$A$243, 0), MATCH('Cyclical_after overrides'!Q$1, F_Inputs_cyclical!$A$1:$BE$1, 0))="", "", INDEX(F_Inputs_cyclical!$A$1:$BE$243, MATCH('Cyclical_after overrides'!$A227, F_Inputs_cyclical!$A$1:$A$243, 0), MATCH('Cyclical_after overrides'!Q$1, F_Inputs_cyclical!$A$1:$BE$1, 0))),
Cyclical_overrides!Q227)</f>
        <v/>
      </c>
      <c r="R227" s="72" t="str">
        <f>IF(Cyclical_overrides!R227 = "",
IF(INDEX(F_Inputs_cyclical!$A$1:$BE$243, MATCH('Cyclical_after overrides'!$A227, F_Inputs_cyclical!$A$1:$A$243, 0), MATCH('Cyclical_after overrides'!R$1, F_Inputs_cyclical!$A$1:$BE$1, 0))="", "", INDEX(F_Inputs_cyclical!$A$1:$BE$243, MATCH('Cyclical_after overrides'!$A227, F_Inputs_cyclical!$A$1:$A$243, 0), MATCH('Cyclical_after overrides'!R$1, F_Inputs_cyclical!$A$1:$BE$1, 0))),
Cyclical_overrides!R227)</f>
        <v/>
      </c>
      <c r="S227" s="72">
        <f>IF(Cyclical_overrides!S227 = "",
IF(INDEX(F_Inputs_cyclical!$A$1:$BE$243, MATCH('Cyclical_after overrides'!$A227, F_Inputs_cyclical!$A$1:$A$243, 0), MATCH('Cyclical_after overrides'!S$1, F_Inputs_cyclical!$A$1:$BE$1, 0))="", "", INDEX(F_Inputs_cyclical!$A$1:$BE$243, MATCH('Cyclical_after overrides'!$A227, F_Inputs_cyclical!$A$1:$A$243, 0), MATCH('Cyclical_after overrides'!S$1, F_Inputs_cyclical!$A$1:$BE$1, 0))),
Cyclical_overrides!S227)</f>
        <v>14.532</v>
      </c>
      <c r="T227" s="72">
        <f>IF(Cyclical_overrides!T227 = "",
IF(INDEX(F_Inputs_cyclical!$A$1:$BE$243, MATCH('Cyclical_after overrides'!$A227, F_Inputs_cyclical!$A$1:$A$243, 0), MATCH('Cyclical_after overrides'!T$1, F_Inputs_cyclical!$A$1:$BE$1, 0))="", "", INDEX(F_Inputs_cyclical!$A$1:$BE$243, MATCH('Cyclical_after overrides'!$A227, F_Inputs_cyclical!$A$1:$A$243, 0), MATCH('Cyclical_after overrides'!T$1, F_Inputs_cyclical!$A$1:$BE$1, 0))),
Cyclical_overrides!T227)</f>
        <v>5.5679999999999996</v>
      </c>
      <c r="U227" s="72">
        <f>IF(Cyclical_overrides!U227 = "",
IF(INDEX(F_Inputs_cyclical!$A$1:$BE$243, MATCH('Cyclical_after overrides'!$A227, F_Inputs_cyclical!$A$1:$A$243, 0), MATCH('Cyclical_after overrides'!U$1, F_Inputs_cyclical!$A$1:$BE$1, 0))="", "", INDEX(F_Inputs_cyclical!$A$1:$BE$243, MATCH('Cyclical_after overrides'!$A227, F_Inputs_cyclical!$A$1:$A$243, 0), MATCH('Cyclical_after overrides'!U$1, F_Inputs_cyclical!$A$1:$BE$1, 0))),
Cyclical_overrides!U227)</f>
        <v>11.95217438346797</v>
      </c>
      <c r="V227" s="72">
        <f>IF(Cyclical_overrides!V227 = "",
IF(INDEX(F_Inputs_cyclical!$A$1:$BE$243, MATCH('Cyclical_after overrides'!$A227, F_Inputs_cyclical!$A$1:$A$243, 0), MATCH('Cyclical_after overrides'!V$1, F_Inputs_cyclical!$A$1:$BE$1, 0))="", "", INDEX(F_Inputs_cyclical!$A$1:$BE$243, MATCH('Cyclical_after overrides'!$A227, F_Inputs_cyclical!$A$1:$A$243, 0), MATCH('Cyclical_after overrides'!V$1, F_Inputs_cyclical!$A$1:$BE$1, 0))),
Cyclical_overrides!V227)</f>
        <v>375.452</v>
      </c>
      <c r="W227" s="72">
        <f>IF(Cyclical_overrides!W227 = "",
IF(INDEX(F_Inputs_cyclical!$A$1:$BE$243, MATCH('Cyclical_after overrides'!$A227, F_Inputs_cyclical!$A$1:$A$243, 0), MATCH('Cyclical_after overrides'!W$1, F_Inputs_cyclical!$A$1:$BE$1, 0))="", "", INDEX(F_Inputs_cyclical!$A$1:$BE$243, MATCH('Cyclical_after overrides'!$A227, F_Inputs_cyclical!$A$1:$A$243, 0), MATCH('Cyclical_after overrides'!W$1, F_Inputs_cyclical!$A$1:$BE$1, 0))),
Cyclical_overrides!W227)</f>
        <v>284.65300000000002</v>
      </c>
      <c r="X227" s="72">
        <f>IF(Cyclical_overrides!X227 = "",
IF(INDEX(F_Inputs_cyclical!$A$1:$BE$243, MATCH('Cyclical_after overrides'!$A227, F_Inputs_cyclical!$A$1:$A$243, 0), MATCH('Cyclical_after overrides'!X$1, F_Inputs_cyclical!$A$1:$BE$1, 0))="", "", INDEX(F_Inputs_cyclical!$A$1:$BE$243, MATCH('Cyclical_after overrides'!$A227, F_Inputs_cyclical!$A$1:$A$243, 0), MATCH('Cyclical_after overrides'!X$1, F_Inputs_cyclical!$A$1:$BE$1, 0))),
Cyclical_overrides!X227)</f>
        <v>0</v>
      </c>
      <c r="Y227" s="72">
        <f>IF(Cyclical_overrides!Y227 = "",
IF(INDEX(F_Inputs_cyclical!$A$1:$BE$243, MATCH('Cyclical_after overrides'!$A227, F_Inputs_cyclical!$A$1:$A$243, 0), MATCH('Cyclical_after overrides'!Y$1, F_Inputs_cyclical!$A$1:$BE$1, 0))="", "", INDEX(F_Inputs_cyclical!$A$1:$BE$243, MATCH('Cyclical_after overrides'!$A227, F_Inputs_cyclical!$A$1:$A$243, 0), MATCH('Cyclical_after overrides'!Y$1, F_Inputs_cyclical!$A$1:$BE$1, 0))),
Cyclical_overrides!Y227)</f>
        <v>0</v>
      </c>
      <c r="Z227" s="72">
        <f>IF(Cyclical_overrides!Z227 = "",
IF(INDEX(F_Inputs_cyclical!$A$1:$BE$243, MATCH('Cyclical_after overrides'!$A227, F_Inputs_cyclical!$A$1:$A$243, 0), MATCH('Cyclical_after overrides'!Z$1, F_Inputs_cyclical!$A$1:$BE$1, 0))="", "", INDEX(F_Inputs_cyclical!$A$1:$BE$243, MATCH('Cyclical_after overrides'!$A227, F_Inputs_cyclical!$A$1:$A$243, 0), MATCH('Cyclical_after overrides'!Z$1, F_Inputs_cyclical!$A$1:$BE$1, 0))),
Cyclical_overrides!Z227)</f>
        <v>0</v>
      </c>
      <c r="AA227" s="72">
        <f>IF(Cyclical_overrides!AA227 = "",
IF(INDEX(F_Inputs_cyclical!$A$1:$BE$243, MATCH('Cyclical_after overrides'!$A227, F_Inputs_cyclical!$A$1:$A$243, 0), MATCH('Cyclical_after overrides'!AA$1, F_Inputs_cyclical!$A$1:$BE$1, 0))="", "", INDEX(F_Inputs_cyclical!$A$1:$BE$243, MATCH('Cyclical_after overrides'!$A227, F_Inputs_cyclical!$A$1:$A$243, 0), MATCH('Cyclical_after overrides'!AA$1, F_Inputs_cyclical!$A$1:$BE$1, 0))),
Cyclical_overrides!AA227)</f>
        <v>0</v>
      </c>
      <c r="AB227" s="72" t="str">
        <f>IF(Cyclical_overrides!AB227 = "",
IF(INDEX(F_Inputs_cyclical!$A$1:$BE$243, MATCH('Cyclical_after overrides'!$A227, F_Inputs_cyclical!$A$1:$A$243, 0), MATCH('Cyclical_after overrides'!AB$1, F_Inputs_cyclical!$A$1:$BE$1, 0))="", "", INDEX(F_Inputs_cyclical!$A$1:$BE$243, MATCH('Cyclical_after overrides'!$A227, F_Inputs_cyclical!$A$1:$A$243, 0), MATCH('Cyclical_after overrides'!AB$1, F_Inputs_cyclical!$A$1:$BE$1, 0))),
Cyclical_overrides!AB227)</f>
        <v/>
      </c>
      <c r="AC227" s="72" t="str">
        <f>IF(Cyclical_overrides!AC227 = "",
IF(INDEX(F_Inputs_cyclical!$A$1:$BE$243, MATCH('Cyclical_after overrides'!$A227, F_Inputs_cyclical!$A$1:$A$243, 0), MATCH('Cyclical_after overrides'!AC$1, F_Inputs_cyclical!$A$1:$BE$1, 0))="", "", INDEX(F_Inputs_cyclical!$A$1:$BE$243, MATCH('Cyclical_after overrides'!$A227, F_Inputs_cyclical!$A$1:$A$243, 0), MATCH('Cyclical_after overrides'!AC$1, F_Inputs_cyclical!$A$1:$BE$1, 0))),
Cyclical_overrides!AC227)</f>
        <v/>
      </c>
      <c r="AD227" s="72" t="str">
        <f>IF(Cyclical_overrides!AD227 = "",
IF(INDEX(F_Inputs_cyclical!$A$1:$BE$243, MATCH('Cyclical_after overrides'!$A227, F_Inputs_cyclical!$A$1:$A$243, 0), MATCH('Cyclical_after overrides'!AD$1, F_Inputs_cyclical!$A$1:$BE$1, 0))="", "", INDEX(F_Inputs_cyclical!$A$1:$BE$243, MATCH('Cyclical_after overrides'!$A227, F_Inputs_cyclical!$A$1:$A$243, 0), MATCH('Cyclical_after overrides'!AD$1, F_Inputs_cyclical!$A$1:$BE$1, 0))),
Cyclical_overrides!AD227)</f>
        <v/>
      </c>
      <c r="AE227" s="72" t="str">
        <f>IF(Cyclical_overrides!AE227 = "",
IF(INDEX(F_Inputs_cyclical!$A$1:$BE$243, MATCH('Cyclical_after overrides'!$A227, F_Inputs_cyclical!$A$1:$A$243, 0), MATCH('Cyclical_after overrides'!AE$1, F_Inputs_cyclical!$A$1:$BE$1, 0))="", "", INDEX(F_Inputs_cyclical!$A$1:$BE$243, MATCH('Cyclical_after overrides'!$A227, F_Inputs_cyclical!$A$1:$A$243, 0), MATCH('Cyclical_after overrides'!AE$1, F_Inputs_cyclical!$A$1:$BE$1, 0))),
Cyclical_overrides!AE227)</f>
        <v/>
      </c>
      <c r="AF227" s="72" t="str">
        <f>IF(Cyclical_overrides!AF227 = "",
IF(INDEX(F_Inputs_cyclical!$A$1:$BE$243, MATCH('Cyclical_after overrides'!$A227, F_Inputs_cyclical!$A$1:$A$243, 0), MATCH('Cyclical_after overrides'!AF$1, F_Inputs_cyclical!$A$1:$BE$1, 0))="", "", INDEX(F_Inputs_cyclical!$A$1:$BE$243, MATCH('Cyclical_after overrides'!$A227, F_Inputs_cyclical!$A$1:$A$243, 0), MATCH('Cyclical_after overrides'!AF$1, F_Inputs_cyclical!$A$1:$BE$1, 0))),
Cyclical_overrides!AF227)</f>
        <v/>
      </c>
      <c r="AG227" s="72" t="str">
        <f>IF(Cyclical_overrides!AG227 = "",
IF(INDEX(F_Inputs_cyclical!$A$1:$BE$243, MATCH('Cyclical_after overrides'!$A227, F_Inputs_cyclical!$A$1:$A$243, 0), MATCH('Cyclical_after overrides'!AG$1, F_Inputs_cyclical!$A$1:$BE$1, 0))="", "", INDEX(F_Inputs_cyclical!$A$1:$BE$243, MATCH('Cyclical_after overrides'!$A227, F_Inputs_cyclical!$A$1:$A$243, 0), MATCH('Cyclical_after overrides'!AG$1, F_Inputs_cyclical!$A$1:$BE$1, 0))),
Cyclical_overrides!AG227)</f>
        <v/>
      </c>
      <c r="AH227" s="72" t="str">
        <f>IF(Cyclical_overrides!AH227 = "",
IF(INDEX(F_Inputs_cyclical!$A$1:$BE$243, MATCH('Cyclical_after overrides'!$A227, F_Inputs_cyclical!$A$1:$A$243, 0), MATCH('Cyclical_after overrides'!AH$1, F_Inputs_cyclical!$A$1:$BE$1, 0))="", "", INDEX(F_Inputs_cyclical!$A$1:$BE$243, MATCH('Cyclical_after overrides'!$A227, F_Inputs_cyclical!$A$1:$A$243, 0), MATCH('Cyclical_after overrides'!AH$1, F_Inputs_cyclical!$A$1:$BE$1, 0))),
Cyclical_overrides!AH227)</f>
        <v/>
      </c>
      <c r="AI227" s="72" t="str">
        <f>IF(Cyclical_overrides!AI227 = "",
IF(INDEX(F_Inputs_cyclical!$A$1:$BE$243, MATCH('Cyclical_after overrides'!$A227, F_Inputs_cyclical!$A$1:$A$243, 0), MATCH('Cyclical_after overrides'!AI$1, F_Inputs_cyclical!$A$1:$BE$1, 0))="", "", INDEX(F_Inputs_cyclical!$A$1:$BE$243, MATCH('Cyclical_after overrides'!$A227, F_Inputs_cyclical!$A$1:$A$243, 0), MATCH('Cyclical_after overrides'!AI$1, F_Inputs_cyclical!$A$1:$BE$1, 0))),
Cyclical_overrides!AI227)</f>
        <v/>
      </c>
      <c r="AJ227" s="72" t="str">
        <f>IF(Cyclical_overrides!AJ227 = "",
IF(INDEX(F_Inputs_cyclical!$A$1:$BE$243, MATCH('Cyclical_after overrides'!$A227, F_Inputs_cyclical!$A$1:$A$243, 0), MATCH('Cyclical_after overrides'!AJ$1, F_Inputs_cyclical!$A$1:$BE$1, 0))="", "", INDEX(F_Inputs_cyclical!$A$1:$BE$243, MATCH('Cyclical_after overrides'!$A227, F_Inputs_cyclical!$A$1:$A$243, 0), MATCH('Cyclical_after overrides'!AJ$1, F_Inputs_cyclical!$A$1:$BE$1, 0))),
Cyclical_overrides!AJ227)</f>
        <v/>
      </c>
      <c r="AK227" s="72" t="str">
        <f>IF(Cyclical_overrides!AK227 = "",
IF(INDEX(F_Inputs_cyclical!$A$1:$BE$243, MATCH('Cyclical_after overrides'!$A227, F_Inputs_cyclical!$A$1:$A$243, 0), MATCH('Cyclical_after overrides'!AK$1, F_Inputs_cyclical!$A$1:$BE$1, 0))="", "", INDEX(F_Inputs_cyclical!$A$1:$BE$243, MATCH('Cyclical_after overrides'!$A227, F_Inputs_cyclical!$A$1:$A$243, 0), MATCH('Cyclical_after overrides'!AK$1, F_Inputs_cyclical!$A$1:$BE$1, 0))),
Cyclical_overrides!AK227)</f>
        <v/>
      </c>
      <c r="AL227" s="72" t="str">
        <f>IF(Cyclical_overrides!AL227 = "",
IF(INDEX(F_Inputs_cyclical!$A$1:$BE$243, MATCH('Cyclical_after overrides'!$A227, F_Inputs_cyclical!$A$1:$A$243, 0), MATCH('Cyclical_after overrides'!AL$1, F_Inputs_cyclical!$A$1:$BE$1, 0))="", "", INDEX(F_Inputs_cyclical!$A$1:$BE$243, MATCH('Cyclical_after overrides'!$A227, F_Inputs_cyclical!$A$1:$A$243, 0), MATCH('Cyclical_after overrides'!AL$1, F_Inputs_cyclical!$A$1:$BE$1, 0))),
Cyclical_overrides!AL227)</f>
        <v/>
      </c>
      <c r="AM227" s="72">
        <f>IF(Cyclical_overrides!AM227 = "",
IF(INDEX(F_Inputs_cyclical!$A$1:$BE$243, MATCH('Cyclical_after overrides'!$A227, F_Inputs_cyclical!$A$1:$A$243, 0), MATCH('Cyclical_after overrides'!AM$1, F_Inputs_cyclical!$A$1:$BE$1, 0))="", "", INDEX(F_Inputs_cyclical!$A$1:$BE$243, MATCH('Cyclical_after overrides'!$A227, F_Inputs_cyclical!$A$1:$A$243, 0), MATCH('Cyclical_after overrides'!AM$1, F_Inputs_cyclical!$A$1:$BE$1, 0))),
Cyclical_overrides!AM227)</f>
        <v>3.1627311017254902</v>
      </c>
      <c r="AN227" s="72">
        <f>IF(Cyclical_overrides!AN227 = "",
IF(INDEX(F_Inputs_cyclical!$A$1:$BE$243, MATCH('Cyclical_after overrides'!$A227, F_Inputs_cyclical!$A$1:$A$243, 0), MATCH('Cyclical_after overrides'!AN$1, F_Inputs_cyclical!$A$1:$BE$1, 0))="", "", INDEX(F_Inputs_cyclical!$A$1:$BE$243, MATCH('Cyclical_after overrides'!$A227, F_Inputs_cyclical!$A$1:$A$243, 0), MATCH('Cyclical_after overrides'!AN$1, F_Inputs_cyclical!$A$1:$BE$1, 0))),
Cyclical_overrides!AN227)</f>
        <v>11.95217438346797</v>
      </c>
      <c r="AO227" s="72" t="str">
        <f>IF(Cyclical_overrides!AO227 = "",
IF(INDEX(F_Inputs_cyclical!$A$1:$BE$243, MATCH('Cyclical_after overrides'!$A227, F_Inputs_cyclical!$A$1:$A$243, 0), MATCH('Cyclical_after overrides'!AO$1, F_Inputs_cyclical!$A$1:$BE$1, 0))="", "", INDEX(F_Inputs_cyclical!$A$1:$BE$243, MATCH('Cyclical_after overrides'!$A227, F_Inputs_cyclical!$A$1:$A$243, 0), MATCH('Cyclical_after overrides'!AO$1, F_Inputs_cyclical!$A$1:$BE$1, 0))),
Cyclical_overrides!AO227)</f>
        <v/>
      </c>
      <c r="AP227" s="72" t="str">
        <f>IF(Cyclical_overrides!AP227 = "",
IF(INDEX(F_Inputs_cyclical!$A$1:$BE$243, MATCH('Cyclical_after overrides'!$A227, F_Inputs_cyclical!$A$1:$A$243, 0), MATCH('Cyclical_after overrides'!AP$1, F_Inputs_cyclical!$A$1:$BE$1, 0))="", "", INDEX(F_Inputs_cyclical!$A$1:$BE$243, MATCH('Cyclical_after overrides'!$A227, F_Inputs_cyclical!$A$1:$A$243, 0), MATCH('Cyclical_after overrides'!AP$1, F_Inputs_cyclical!$A$1:$BE$1, 0))),
Cyclical_overrides!AP227)</f>
        <v/>
      </c>
      <c r="AQ227" s="72">
        <f>IF(Cyclical_overrides!AQ227 = "",
IF(INDEX(F_Inputs_cyclical!$A$1:$BE$243, MATCH('Cyclical_after overrides'!$A227, F_Inputs_cyclical!$A$1:$A$243, 0), MATCH('Cyclical_after overrides'!AQ$1, F_Inputs_cyclical!$A$1:$BE$1, 0))="", "", INDEX(F_Inputs_cyclical!$A$1:$BE$243, MATCH('Cyclical_after overrides'!$A227, F_Inputs_cyclical!$A$1:$A$243, 0), MATCH('Cyclical_after overrides'!AQ$1, F_Inputs_cyclical!$A$1:$BE$1, 0))),
Cyclical_overrides!AQ227)</f>
        <v>1.0411116827364468</v>
      </c>
      <c r="AR227" s="72">
        <f>IF(Cyclical_overrides!AR227 = "",
IF(INDEX(F_Inputs_cyclical!$A$1:$BE$243, MATCH('Cyclical_after overrides'!$A227, F_Inputs_cyclical!$A$1:$A$243, 0), MATCH('Cyclical_after overrides'!AR$1, F_Inputs_cyclical!$A$1:$BE$1, 0))="", "", INDEX(F_Inputs_cyclical!$A$1:$BE$243, MATCH('Cyclical_after overrides'!$A227, F_Inputs_cyclical!$A$1:$A$243, 0), MATCH('Cyclical_after overrides'!AR$1, F_Inputs_cyclical!$A$1:$BE$1, 0))),
Cyclical_overrides!AR227)</f>
        <v>0</v>
      </c>
      <c r="AS227" s="72">
        <f>IF(Cyclical_overrides!AS227 = "",
IF(INDEX(F_Inputs_cyclical!$A$1:$BE$243, MATCH('Cyclical_after overrides'!$A227, F_Inputs_cyclical!$A$1:$A$243, 0), MATCH('Cyclical_after overrides'!AS$1, F_Inputs_cyclical!$A$1:$BE$1, 0))="", "", INDEX(F_Inputs_cyclical!$A$1:$BE$243, MATCH('Cyclical_after overrides'!$A227, F_Inputs_cyclical!$A$1:$A$243, 0), MATCH('Cyclical_after overrides'!AS$1, F_Inputs_cyclical!$A$1:$BE$1, 0))),
Cyclical_overrides!AS227)</f>
        <v>2.91243578104785E-2</v>
      </c>
      <c r="AT227" s="72">
        <f>IF(Cyclical_overrides!AT227 = "",
IF(INDEX(F_Inputs_cyclical!$A$1:$BE$243, MATCH('Cyclical_after overrides'!$A227, F_Inputs_cyclical!$A$1:$A$243, 0), MATCH('Cyclical_after overrides'!AT$1, F_Inputs_cyclical!$A$1:$BE$1, 0))="", "", INDEX(F_Inputs_cyclical!$A$1:$BE$243, MATCH('Cyclical_after overrides'!$A227, F_Inputs_cyclical!$A$1:$A$243, 0), MATCH('Cyclical_after overrides'!AT$1, F_Inputs_cyclical!$A$1:$BE$1, 0))),
Cyclical_overrides!AT227)</f>
        <v>0</v>
      </c>
      <c r="AU227" s="72">
        <f>IF(Cyclical_overrides!AU227 = "",
IF(INDEX(F_Inputs_cyclical!$A$1:$BE$243, MATCH('Cyclical_after overrides'!$A227, F_Inputs_cyclical!$A$1:$A$243, 0), MATCH('Cyclical_after overrides'!AU$1, F_Inputs_cyclical!$A$1:$BE$1, 0))="", "", INDEX(F_Inputs_cyclical!$A$1:$BE$243, MATCH('Cyclical_after overrides'!$A227, F_Inputs_cyclical!$A$1:$A$243, 0), MATCH('Cyclical_after overrides'!AU$1, F_Inputs_cyclical!$A$1:$BE$1, 0))),
Cyclical_overrides!AU227)</f>
        <v>0.172081391525229</v>
      </c>
      <c r="AV227" s="72" t="str">
        <f>IF(Cyclical_overrides!AV227 = "",
IF(INDEX(F_Inputs_cyclical!$A$1:$BE$243, MATCH('Cyclical_after overrides'!$A227, F_Inputs_cyclical!$A$1:$A$243, 0), MATCH('Cyclical_after overrides'!AV$1, F_Inputs_cyclical!$A$1:$BE$1, 0))="", "", INDEX(F_Inputs_cyclical!$A$1:$BE$243, MATCH('Cyclical_after overrides'!$A227, F_Inputs_cyclical!$A$1:$A$243, 0), MATCH('Cyclical_after overrides'!AV$1, F_Inputs_cyclical!$A$1:$BE$1, 0))),
Cyclical_overrides!AV227)</f>
        <v/>
      </c>
      <c r="AW227" s="72">
        <f>IF(Cyclical_overrides!AW227 = "",
IF(INDEX(F_Inputs_cyclical!$A$1:$BE$243, MATCH('Cyclical_after overrides'!$A227, F_Inputs_cyclical!$A$1:$A$243, 0), MATCH('Cyclical_after overrides'!AW$1, F_Inputs_cyclical!$A$1:$BE$1, 0))="", "", INDEX(F_Inputs_cyclical!$A$1:$BE$243, MATCH('Cyclical_after overrides'!$A227, F_Inputs_cyclical!$A$1:$A$243, 0), MATCH('Cyclical_after overrides'!AW$1, F_Inputs_cyclical!$A$1:$BE$1, 0))),
Cyclical_overrides!AW227)</f>
        <v>1.2117357406647515</v>
      </c>
      <c r="AX227" s="72">
        <f>IF(Cyclical_overrides!AX227 = "",
IF(INDEX(F_Inputs_cyclical!$A$1:$BE$243, MATCH('Cyclical_after overrides'!$A227, F_Inputs_cyclical!$A$1:$A$243, 0), MATCH('Cyclical_after overrides'!AX$1, F_Inputs_cyclical!$A$1:$BE$1, 0))="", "", INDEX(F_Inputs_cyclical!$A$1:$BE$243, MATCH('Cyclical_after overrides'!$A227, F_Inputs_cyclical!$A$1:$A$243, 0), MATCH('Cyclical_after overrides'!AX$1, F_Inputs_cyclical!$A$1:$BE$1, 0))),
Cyclical_overrides!AX227)</f>
        <v>26.836752904929838</v>
      </c>
      <c r="AY227" s="72">
        <f>IF(Cyclical_overrides!AY227 = "",
IF(INDEX(F_Inputs_cyclical!$A$1:$BE$243, MATCH('Cyclical_after overrides'!$A227, F_Inputs_cyclical!$A$1:$A$243, 0), MATCH('Cyclical_after overrides'!AY$1, F_Inputs_cyclical!$A$1:$BE$1, 0))="", "", INDEX(F_Inputs_cyclical!$A$1:$BE$243, MATCH('Cyclical_after overrides'!$A227, F_Inputs_cyclical!$A$1:$A$243, 0), MATCH('Cyclical_after overrides'!AY$1, F_Inputs_cyclical!$A$1:$BE$1, 0))),
Cyclical_overrides!AY227)</f>
        <v>135.67100935972005</v>
      </c>
      <c r="AZ227" s="72">
        <f>IF(Cyclical_overrides!AZ227 = "",
IF(INDEX(F_Inputs_cyclical!$A$1:$BE$243, MATCH('Cyclical_after overrides'!$A227, F_Inputs_cyclical!$A$1:$A$243, 0), MATCH('Cyclical_after overrides'!AZ$1, F_Inputs_cyclical!$A$1:$BE$1, 0))="", "", INDEX(F_Inputs_cyclical!$A$1:$BE$243, MATCH('Cyclical_after overrides'!$A227, F_Inputs_cyclical!$A$1:$A$243, 0), MATCH('Cyclical_after overrides'!AZ$1, F_Inputs_cyclical!$A$1:$BE$1, 0))),
Cyclical_overrides!AZ227)</f>
        <v>2.244990658388347</v>
      </c>
      <c r="BA227" s="72">
        <f>IF(Cyclical_overrides!BA227 = "",
IF(INDEX(F_Inputs_cyclical!$A$1:$BE$243, MATCH('Cyclical_after overrides'!$A227, F_Inputs_cyclical!$A$1:$A$243, 0), MATCH('Cyclical_after overrides'!BA$1, F_Inputs_cyclical!$A$1:$BE$1, 0))="", "", INDEX(F_Inputs_cyclical!$A$1:$BE$243, MATCH('Cyclical_after overrides'!$A227, F_Inputs_cyclical!$A$1:$A$243, 0), MATCH('Cyclical_after overrides'!BA$1, F_Inputs_cyclical!$A$1:$BE$1, 0))),
Cyclical_overrides!BA227)</f>
        <v>16.123359541033462</v>
      </c>
      <c r="BB227" s="72">
        <f>IF(Cyclical_overrides!BB227 = "",
IF(INDEX(F_Inputs_cyclical!$A$1:$BE$243, MATCH('Cyclical_after overrides'!$A227, F_Inputs_cyclical!$A$1:$A$243, 0), MATCH('Cyclical_after overrides'!BB$1, F_Inputs_cyclical!$A$1:$BE$1, 0))="", "", INDEX(F_Inputs_cyclical!$A$1:$BE$243, MATCH('Cyclical_after overrides'!$A227, F_Inputs_cyclical!$A$1:$A$243, 0), MATCH('Cyclical_after overrides'!BB$1, F_Inputs_cyclical!$A$1:$BE$1, 0))),
Cyclical_overrides!BB227)</f>
        <v>15.706214323255262</v>
      </c>
      <c r="BC227" s="72">
        <f>IF(Cyclical_overrides!BC227 = "",
IF(INDEX(F_Inputs_cyclical!$A$1:$BE$243, MATCH('Cyclical_after overrides'!$A227, F_Inputs_cyclical!$A$1:$A$243, 0), MATCH('Cyclical_after overrides'!BC$1, F_Inputs_cyclical!$A$1:$BE$1, 0))="", "", INDEX(F_Inputs_cyclical!$A$1:$BE$243, MATCH('Cyclical_after overrides'!$A227, F_Inputs_cyclical!$A$1:$A$243, 0), MATCH('Cyclical_after overrides'!BC$1, F_Inputs_cyclical!$A$1:$BE$1, 0))),
Cyclical_overrides!BC227)</f>
        <v>11.093384498118207</v>
      </c>
      <c r="BD227" s="72">
        <f>IF(Cyclical_overrides!BD227 = "",
IF(INDEX(F_Inputs_cyclical!$A$1:$BE$243, MATCH('Cyclical_after overrides'!$A227, F_Inputs_cyclical!$A$1:$A$243, 0), MATCH('Cyclical_after overrides'!BD$1, F_Inputs_cyclical!$A$1:$BE$1, 0))="", "", INDEX(F_Inputs_cyclical!$A$1:$BE$243, MATCH('Cyclical_after overrides'!$A227, F_Inputs_cyclical!$A$1:$A$243, 0), MATCH('Cyclical_after overrides'!BD$1, F_Inputs_cyclical!$A$1:$BE$1, 0))),
Cyclical_overrides!BD227)</f>
        <v>89.437942389999989</v>
      </c>
      <c r="BE227" s="194"/>
    </row>
    <row r="228" spans="1:57" x14ac:dyDescent="0.4">
      <c r="A228" s="63" t="str">
        <f t="shared" si="3"/>
        <v>SSC18</v>
      </c>
      <c r="B228" s="63" t="s">
        <v>493</v>
      </c>
      <c r="C228" s="63" t="s">
        <v>251</v>
      </c>
      <c r="D228" s="72">
        <f>IF(Cyclical_overrides!D228 = "",
IF(INDEX(F_Inputs_cyclical!$A$1:$BE$243, MATCH('Cyclical_after overrides'!$A228, F_Inputs_cyclical!$A$1:$A$243, 0), MATCH('Cyclical_after overrides'!D$1, F_Inputs_cyclical!$A$1:$BE$1, 0))="", "", INDEX(F_Inputs_cyclical!$A$1:$BE$243, MATCH('Cyclical_after overrides'!$A228, F_Inputs_cyclical!$A$1:$A$243, 0), MATCH('Cyclical_after overrides'!D$1, F_Inputs_cyclical!$A$1:$BE$1, 0))),
Cyclical_overrides!D228)</f>
        <v>4.8039099019451204</v>
      </c>
      <c r="E228" s="72">
        <f>IF(Cyclical_overrides!E228 = "",
IF(INDEX(F_Inputs_cyclical!$A$1:$BE$243, MATCH('Cyclical_after overrides'!$A228, F_Inputs_cyclical!$A$1:$A$243, 0), MATCH('Cyclical_after overrides'!E$1, F_Inputs_cyclical!$A$1:$BE$1, 0))="", "", INDEX(F_Inputs_cyclical!$A$1:$BE$243, MATCH('Cyclical_after overrides'!$A228, F_Inputs_cyclical!$A$1:$A$243, 0), MATCH('Cyclical_after overrides'!E$1, F_Inputs_cyclical!$A$1:$BE$1, 0))),
Cyclical_overrides!E228)</f>
        <v>0.59002895728024396</v>
      </c>
      <c r="F228" s="72">
        <f>IF(Cyclical_overrides!F228 = "",
IF(INDEX(F_Inputs_cyclical!$A$1:$BE$243, MATCH('Cyclical_after overrides'!$A228, F_Inputs_cyclical!$A$1:$A$243, 0), MATCH('Cyclical_after overrides'!F$1, F_Inputs_cyclical!$A$1:$BE$1, 0))="", "", INDEX(F_Inputs_cyclical!$A$1:$BE$243, MATCH('Cyclical_after overrides'!$A228, F_Inputs_cyclical!$A$1:$A$243, 0), MATCH('Cyclical_after overrides'!F$1, F_Inputs_cyclical!$A$1:$BE$1, 0))),
Cyclical_overrides!F228)</f>
        <v>3.2213834547517801</v>
      </c>
      <c r="G228" s="72">
        <f>IF(Cyclical_overrides!G228 = "",
IF(INDEX(F_Inputs_cyclical!$A$1:$BE$243, MATCH('Cyclical_after overrides'!$A228, F_Inputs_cyclical!$A$1:$A$243, 0), MATCH('Cyclical_after overrides'!G$1, F_Inputs_cyclical!$A$1:$BE$1, 0))="", "", INDEX(F_Inputs_cyclical!$A$1:$BE$243, MATCH('Cyclical_after overrides'!$A228, F_Inputs_cyclical!$A$1:$A$243, 0), MATCH('Cyclical_after overrides'!G$1, F_Inputs_cyclical!$A$1:$BE$1, 0))),
Cyclical_overrides!G228)</f>
        <v>0.796483109434449</v>
      </c>
      <c r="H228" s="72" t="str">
        <f>IF(Cyclical_overrides!H228 = "",
IF(INDEX(F_Inputs_cyclical!$A$1:$BE$243, MATCH('Cyclical_after overrides'!$A228, F_Inputs_cyclical!$A$1:$A$243, 0), MATCH('Cyclical_after overrides'!H$1, F_Inputs_cyclical!$A$1:$BE$1, 0))="", "", INDEX(F_Inputs_cyclical!$A$1:$BE$243, MATCH('Cyclical_after overrides'!$A228, F_Inputs_cyclical!$A$1:$A$243, 0), MATCH('Cyclical_after overrides'!H$1, F_Inputs_cyclical!$A$1:$BE$1, 0))),
Cyclical_overrides!H228)</f>
        <v/>
      </c>
      <c r="I228" s="72">
        <f>IF(Cyclical_overrides!I228 = "",
IF(INDEX(F_Inputs_cyclical!$A$1:$BE$243, MATCH('Cyclical_after overrides'!$A228, F_Inputs_cyclical!$A$1:$A$243, 0), MATCH('Cyclical_after overrides'!I$1, F_Inputs_cyclical!$A$1:$BE$1, 0))="", "", INDEX(F_Inputs_cyclical!$A$1:$BE$243, MATCH('Cyclical_after overrides'!$A228, F_Inputs_cyclical!$A$1:$A$243, 0), MATCH('Cyclical_after overrides'!I$1, F_Inputs_cyclical!$A$1:$BE$1, 0))),
Cyclical_overrides!I228)</f>
        <v>0</v>
      </c>
      <c r="J228" s="72">
        <f>IF(Cyclical_overrides!J228 = "",
IF(INDEX(F_Inputs_cyclical!$A$1:$BE$243, MATCH('Cyclical_after overrides'!$A228, F_Inputs_cyclical!$A$1:$A$243, 0), MATCH('Cyclical_after overrides'!J$1, F_Inputs_cyclical!$A$1:$BE$1, 0))="", "", INDEX(F_Inputs_cyclical!$A$1:$BE$243, MATCH('Cyclical_after overrides'!$A228, F_Inputs_cyclical!$A$1:$A$243, 0), MATCH('Cyclical_after overrides'!J$1, F_Inputs_cyclical!$A$1:$BE$1, 0))),
Cyclical_overrides!J228)</f>
        <v>12.674204954432399</v>
      </c>
      <c r="K228" s="72">
        <f>IF(Cyclical_overrides!K228 = "",
IF(INDEX(F_Inputs_cyclical!$A$1:$BE$243, MATCH('Cyclical_after overrides'!$A228, F_Inputs_cyclical!$A$1:$A$243, 0), MATCH('Cyclical_after overrides'!K$1, F_Inputs_cyclical!$A$1:$BE$1, 0))="", "", INDEX(F_Inputs_cyclical!$A$1:$BE$243, MATCH('Cyclical_after overrides'!$A228, F_Inputs_cyclical!$A$1:$A$243, 0), MATCH('Cyclical_after overrides'!K$1, F_Inputs_cyclical!$A$1:$BE$1, 0))),
Cyclical_overrides!K228)</f>
        <v>0.1177617</v>
      </c>
      <c r="L228" s="72" t="str">
        <f>IF(Cyclical_overrides!L228 = "",
IF(INDEX(F_Inputs_cyclical!$A$1:$BE$243, MATCH('Cyclical_after overrides'!$A228, F_Inputs_cyclical!$A$1:$A$243, 0), MATCH('Cyclical_after overrides'!L$1, F_Inputs_cyclical!$A$1:$BE$1, 0))="", "", INDEX(F_Inputs_cyclical!$A$1:$BE$243, MATCH('Cyclical_after overrides'!$A228, F_Inputs_cyclical!$A$1:$A$243, 0), MATCH('Cyclical_after overrides'!L$1, F_Inputs_cyclical!$A$1:$BE$1, 0))),
Cyclical_overrides!L228)</f>
        <v/>
      </c>
      <c r="M228" s="72" t="str">
        <f>IF(Cyclical_overrides!M228 = "",
IF(INDEX(F_Inputs_cyclical!$A$1:$BE$243, MATCH('Cyclical_after overrides'!$A228, F_Inputs_cyclical!$A$1:$A$243, 0), MATCH('Cyclical_after overrides'!M$1, F_Inputs_cyclical!$A$1:$BE$1, 0))="", "", INDEX(F_Inputs_cyclical!$A$1:$BE$243, MATCH('Cyclical_after overrides'!$A228, F_Inputs_cyclical!$A$1:$A$243, 0), MATCH('Cyclical_after overrides'!M$1, F_Inputs_cyclical!$A$1:$BE$1, 0))),
Cyclical_overrides!M228)</f>
        <v/>
      </c>
      <c r="N228" s="72" t="str">
        <f>IF(Cyclical_overrides!N228 = "",
IF(INDEX(F_Inputs_cyclical!$A$1:$BE$243, MATCH('Cyclical_after overrides'!$A228, F_Inputs_cyclical!$A$1:$A$243, 0), MATCH('Cyclical_after overrides'!N$1, F_Inputs_cyclical!$A$1:$BE$1, 0))="", "", INDEX(F_Inputs_cyclical!$A$1:$BE$243, MATCH('Cyclical_after overrides'!$A228, F_Inputs_cyclical!$A$1:$A$243, 0), MATCH('Cyclical_after overrides'!N$1, F_Inputs_cyclical!$A$1:$BE$1, 0))),
Cyclical_overrides!N228)</f>
        <v/>
      </c>
      <c r="O228" s="72">
        <f>IF(Cyclical_overrides!O228 = "",
IF(INDEX(F_Inputs_cyclical!$A$1:$BE$243, MATCH('Cyclical_after overrides'!$A228, F_Inputs_cyclical!$A$1:$A$243, 0), MATCH('Cyclical_after overrides'!O$1, F_Inputs_cyclical!$A$1:$BE$1, 0))="", "", INDEX(F_Inputs_cyclical!$A$1:$BE$243, MATCH('Cyclical_after overrides'!$A228, F_Inputs_cyclical!$A$1:$A$243, 0), MATCH('Cyclical_after overrides'!O$1, F_Inputs_cyclical!$A$1:$BE$1, 0))),
Cyclical_overrides!O228)</f>
        <v>0</v>
      </c>
      <c r="P228" s="72">
        <f>IF(Cyclical_overrides!P228 = "",
IF(INDEX(F_Inputs_cyclical!$A$1:$BE$243, MATCH('Cyclical_after overrides'!$A228, F_Inputs_cyclical!$A$1:$A$243, 0), MATCH('Cyclical_after overrides'!P$1, F_Inputs_cyclical!$A$1:$BE$1, 0))="", "", INDEX(F_Inputs_cyclical!$A$1:$BE$243, MATCH('Cyclical_after overrides'!$A228, F_Inputs_cyclical!$A$1:$A$243, 0), MATCH('Cyclical_after overrides'!P$1, F_Inputs_cyclical!$A$1:$BE$1, 0))),
Cyclical_overrides!P228)</f>
        <v>0</v>
      </c>
      <c r="Q228" s="72">
        <f>IF(Cyclical_overrides!Q228 = "",
IF(INDEX(F_Inputs_cyclical!$A$1:$BE$243, MATCH('Cyclical_after overrides'!$A228, F_Inputs_cyclical!$A$1:$A$243, 0), MATCH('Cyclical_after overrides'!Q$1, F_Inputs_cyclical!$A$1:$BE$1, 0))="", "", INDEX(F_Inputs_cyclical!$A$1:$BE$243, MATCH('Cyclical_after overrides'!$A228, F_Inputs_cyclical!$A$1:$A$243, 0), MATCH('Cyclical_after overrides'!Q$1, F_Inputs_cyclical!$A$1:$BE$1, 0))),
Cyclical_overrides!Q228)</f>
        <v>0.72632627999999999</v>
      </c>
      <c r="R228" s="72">
        <f>IF(Cyclical_overrides!R228 = "",
IF(INDEX(F_Inputs_cyclical!$A$1:$BE$243, MATCH('Cyclical_after overrides'!$A228, F_Inputs_cyclical!$A$1:$A$243, 0), MATCH('Cyclical_after overrides'!R$1, F_Inputs_cyclical!$A$1:$BE$1, 0))="", "", INDEX(F_Inputs_cyclical!$A$1:$BE$243, MATCH('Cyclical_after overrides'!$A228, F_Inputs_cyclical!$A$1:$A$243, 0), MATCH('Cyclical_after overrides'!R$1, F_Inputs_cyclical!$A$1:$BE$1, 0))),
Cyclical_overrides!R228)</f>
        <v>0.36468143935535402</v>
      </c>
      <c r="S228" s="72">
        <f>IF(Cyclical_overrides!S228 = "",
IF(INDEX(F_Inputs_cyclical!$A$1:$BE$243, MATCH('Cyclical_after overrides'!$A228, F_Inputs_cyclical!$A$1:$A$243, 0), MATCH('Cyclical_after overrides'!S$1, F_Inputs_cyclical!$A$1:$BE$1, 0))="", "", INDEX(F_Inputs_cyclical!$A$1:$BE$243, MATCH('Cyclical_after overrides'!$A228, F_Inputs_cyclical!$A$1:$A$243, 0), MATCH('Cyclical_after overrides'!S$1, F_Inputs_cyclical!$A$1:$BE$1, 0))),
Cyclical_overrides!S228)</f>
        <v>15.3705</v>
      </c>
      <c r="T228" s="72">
        <f>IF(Cyclical_overrides!T228 = "",
IF(INDEX(F_Inputs_cyclical!$A$1:$BE$243, MATCH('Cyclical_after overrides'!$A228, F_Inputs_cyclical!$A$1:$A$243, 0), MATCH('Cyclical_after overrides'!T$1, F_Inputs_cyclical!$A$1:$BE$1, 0))="", "", INDEX(F_Inputs_cyclical!$A$1:$BE$243, MATCH('Cyclical_after overrides'!$A228, F_Inputs_cyclical!$A$1:$A$243, 0), MATCH('Cyclical_after overrides'!T$1, F_Inputs_cyclical!$A$1:$BE$1, 0))),
Cyclical_overrides!T228)</f>
        <v>6.3369999999999997</v>
      </c>
      <c r="U228" s="72">
        <f>IF(Cyclical_overrides!U228 = "",
IF(INDEX(F_Inputs_cyclical!$A$1:$BE$243, MATCH('Cyclical_after overrides'!$A228, F_Inputs_cyclical!$A$1:$A$243, 0), MATCH('Cyclical_after overrides'!U$1, F_Inputs_cyclical!$A$1:$BE$1, 0))="", "", INDEX(F_Inputs_cyclical!$A$1:$BE$243, MATCH('Cyclical_after overrides'!$A228, F_Inputs_cyclical!$A$1:$A$243, 0), MATCH('Cyclical_after overrides'!U$1, F_Inputs_cyclical!$A$1:$BE$1, 0))),
Cyclical_overrides!U228)</f>
        <v>11.583197235077</v>
      </c>
      <c r="V228" s="72">
        <f>IF(Cyclical_overrides!V228 = "",
IF(INDEX(F_Inputs_cyclical!$A$1:$BE$243, MATCH('Cyclical_after overrides'!$A228, F_Inputs_cyclical!$A$1:$A$243, 0), MATCH('Cyclical_after overrides'!V$1, F_Inputs_cyclical!$A$1:$BE$1, 0))="", "", INDEX(F_Inputs_cyclical!$A$1:$BE$243, MATCH('Cyclical_after overrides'!$A228, F_Inputs_cyclical!$A$1:$A$243, 0), MATCH('Cyclical_after overrides'!V$1, F_Inputs_cyclical!$A$1:$BE$1, 0))),
Cyclical_overrides!V228)</f>
        <v>380.90506575328402</v>
      </c>
      <c r="W228" s="72">
        <f>IF(Cyclical_overrides!W228 = "",
IF(INDEX(F_Inputs_cyclical!$A$1:$BE$243, MATCH('Cyclical_after overrides'!$A228, F_Inputs_cyclical!$A$1:$A$243, 0), MATCH('Cyclical_after overrides'!W$1, F_Inputs_cyclical!$A$1:$BE$1, 0))="", "", INDEX(F_Inputs_cyclical!$A$1:$BE$243, MATCH('Cyclical_after overrides'!$A228, F_Inputs_cyclical!$A$1:$A$243, 0), MATCH('Cyclical_after overrides'!W$1, F_Inputs_cyclical!$A$1:$BE$1, 0))),
Cyclical_overrides!W228)</f>
        <v>289.75564931489703</v>
      </c>
      <c r="X228" s="72">
        <f>IF(Cyclical_overrides!X228 = "",
IF(INDEX(F_Inputs_cyclical!$A$1:$BE$243, MATCH('Cyclical_after overrides'!$A228, F_Inputs_cyclical!$A$1:$A$243, 0), MATCH('Cyclical_after overrides'!X$1, F_Inputs_cyclical!$A$1:$BE$1, 0))="", "", INDEX(F_Inputs_cyclical!$A$1:$BE$243, MATCH('Cyclical_after overrides'!$A228, F_Inputs_cyclical!$A$1:$A$243, 0), MATCH('Cyclical_after overrides'!X$1, F_Inputs_cyclical!$A$1:$BE$1, 0))),
Cyclical_overrides!X228)</f>
        <v>0</v>
      </c>
      <c r="Y228" s="72">
        <f>IF(Cyclical_overrides!Y228 = "",
IF(INDEX(F_Inputs_cyclical!$A$1:$BE$243, MATCH('Cyclical_after overrides'!$A228, F_Inputs_cyclical!$A$1:$A$243, 0), MATCH('Cyclical_after overrides'!Y$1, F_Inputs_cyclical!$A$1:$BE$1, 0))="", "", INDEX(F_Inputs_cyclical!$A$1:$BE$243, MATCH('Cyclical_after overrides'!$A228, F_Inputs_cyclical!$A$1:$A$243, 0), MATCH('Cyclical_after overrides'!Y$1, F_Inputs_cyclical!$A$1:$BE$1, 0))),
Cyclical_overrides!Y228)</f>
        <v>0</v>
      </c>
      <c r="Z228" s="72">
        <f>IF(Cyclical_overrides!Z228 = "",
IF(INDEX(F_Inputs_cyclical!$A$1:$BE$243, MATCH('Cyclical_after overrides'!$A228, F_Inputs_cyclical!$A$1:$A$243, 0), MATCH('Cyclical_after overrides'!Z$1, F_Inputs_cyclical!$A$1:$BE$1, 0))="", "", INDEX(F_Inputs_cyclical!$A$1:$BE$243, MATCH('Cyclical_after overrides'!$A228, F_Inputs_cyclical!$A$1:$A$243, 0), MATCH('Cyclical_after overrides'!Z$1, F_Inputs_cyclical!$A$1:$BE$1, 0))),
Cyclical_overrides!Z228)</f>
        <v>0</v>
      </c>
      <c r="AA228" s="72">
        <f>IF(Cyclical_overrides!AA228 = "",
IF(INDEX(F_Inputs_cyclical!$A$1:$BE$243, MATCH('Cyclical_after overrides'!$A228, F_Inputs_cyclical!$A$1:$A$243, 0), MATCH('Cyclical_after overrides'!AA$1, F_Inputs_cyclical!$A$1:$BE$1, 0))="", "", INDEX(F_Inputs_cyclical!$A$1:$BE$243, MATCH('Cyclical_after overrides'!$A228, F_Inputs_cyclical!$A$1:$A$243, 0), MATCH('Cyclical_after overrides'!AA$1, F_Inputs_cyclical!$A$1:$BE$1, 0))),
Cyclical_overrides!AA228)</f>
        <v>0</v>
      </c>
      <c r="AB228" s="72" t="str">
        <f>IF(Cyclical_overrides!AB228 = "",
IF(INDEX(F_Inputs_cyclical!$A$1:$BE$243, MATCH('Cyclical_after overrides'!$A228, F_Inputs_cyclical!$A$1:$A$243, 0), MATCH('Cyclical_after overrides'!AB$1, F_Inputs_cyclical!$A$1:$BE$1, 0))="", "", INDEX(F_Inputs_cyclical!$A$1:$BE$243, MATCH('Cyclical_after overrides'!$A228, F_Inputs_cyclical!$A$1:$A$243, 0), MATCH('Cyclical_after overrides'!AB$1, F_Inputs_cyclical!$A$1:$BE$1, 0))),
Cyclical_overrides!AB228)</f>
        <v/>
      </c>
      <c r="AC228" s="72" t="str">
        <f>IF(Cyclical_overrides!AC228 = "",
IF(INDEX(F_Inputs_cyclical!$A$1:$BE$243, MATCH('Cyclical_after overrides'!$A228, F_Inputs_cyclical!$A$1:$A$243, 0), MATCH('Cyclical_after overrides'!AC$1, F_Inputs_cyclical!$A$1:$BE$1, 0))="", "", INDEX(F_Inputs_cyclical!$A$1:$BE$243, MATCH('Cyclical_after overrides'!$A228, F_Inputs_cyclical!$A$1:$A$243, 0), MATCH('Cyclical_after overrides'!AC$1, F_Inputs_cyclical!$A$1:$BE$1, 0))),
Cyclical_overrides!AC228)</f>
        <v/>
      </c>
      <c r="AD228" s="72" t="str">
        <f>IF(Cyclical_overrides!AD228 = "",
IF(INDEX(F_Inputs_cyclical!$A$1:$BE$243, MATCH('Cyclical_after overrides'!$A228, F_Inputs_cyclical!$A$1:$A$243, 0), MATCH('Cyclical_after overrides'!AD$1, F_Inputs_cyclical!$A$1:$BE$1, 0))="", "", INDEX(F_Inputs_cyclical!$A$1:$BE$243, MATCH('Cyclical_after overrides'!$A228, F_Inputs_cyclical!$A$1:$A$243, 0), MATCH('Cyclical_after overrides'!AD$1, F_Inputs_cyclical!$A$1:$BE$1, 0))),
Cyclical_overrides!AD228)</f>
        <v/>
      </c>
      <c r="AE228" s="72" t="str">
        <f>IF(Cyclical_overrides!AE228 = "",
IF(INDEX(F_Inputs_cyclical!$A$1:$BE$243, MATCH('Cyclical_after overrides'!$A228, F_Inputs_cyclical!$A$1:$A$243, 0), MATCH('Cyclical_after overrides'!AE$1, F_Inputs_cyclical!$A$1:$BE$1, 0))="", "", INDEX(F_Inputs_cyclical!$A$1:$BE$243, MATCH('Cyclical_after overrides'!$A228, F_Inputs_cyclical!$A$1:$A$243, 0), MATCH('Cyclical_after overrides'!AE$1, F_Inputs_cyclical!$A$1:$BE$1, 0))),
Cyclical_overrides!AE228)</f>
        <v/>
      </c>
      <c r="AF228" s="72" t="str">
        <f>IF(Cyclical_overrides!AF228 = "",
IF(INDEX(F_Inputs_cyclical!$A$1:$BE$243, MATCH('Cyclical_after overrides'!$A228, F_Inputs_cyclical!$A$1:$A$243, 0), MATCH('Cyclical_after overrides'!AF$1, F_Inputs_cyclical!$A$1:$BE$1, 0))="", "", INDEX(F_Inputs_cyclical!$A$1:$BE$243, MATCH('Cyclical_after overrides'!$A228, F_Inputs_cyclical!$A$1:$A$243, 0), MATCH('Cyclical_after overrides'!AF$1, F_Inputs_cyclical!$A$1:$BE$1, 0))),
Cyclical_overrides!AF228)</f>
        <v/>
      </c>
      <c r="AG228" s="72" t="str">
        <f>IF(Cyclical_overrides!AG228 = "",
IF(INDEX(F_Inputs_cyclical!$A$1:$BE$243, MATCH('Cyclical_after overrides'!$A228, F_Inputs_cyclical!$A$1:$A$243, 0), MATCH('Cyclical_after overrides'!AG$1, F_Inputs_cyclical!$A$1:$BE$1, 0))="", "", INDEX(F_Inputs_cyclical!$A$1:$BE$243, MATCH('Cyclical_after overrides'!$A228, F_Inputs_cyclical!$A$1:$A$243, 0), MATCH('Cyclical_after overrides'!AG$1, F_Inputs_cyclical!$A$1:$BE$1, 0))),
Cyclical_overrides!AG228)</f>
        <v/>
      </c>
      <c r="AH228" s="72" t="str">
        <f>IF(Cyclical_overrides!AH228 = "",
IF(INDEX(F_Inputs_cyclical!$A$1:$BE$243, MATCH('Cyclical_after overrides'!$A228, F_Inputs_cyclical!$A$1:$A$243, 0), MATCH('Cyclical_after overrides'!AH$1, F_Inputs_cyclical!$A$1:$BE$1, 0))="", "", INDEX(F_Inputs_cyclical!$A$1:$BE$243, MATCH('Cyclical_after overrides'!$A228, F_Inputs_cyclical!$A$1:$A$243, 0), MATCH('Cyclical_after overrides'!AH$1, F_Inputs_cyclical!$A$1:$BE$1, 0))),
Cyclical_overrides!AH228)</f>
        <v/>
      </c>
      <c r="AI228" s="72" t="str">
        <f>IF(Cyclical_overrides!AI228 = "",
IF(INDEX(F_Inputs_cyclical!$A$1:$BE$243, MATCH('Cyclical_after overrides'!$A228, F_Inputs_cyclical!$A$1:$A$243, 0), MATCH('Cyclical_after overrides'!AI$1, F_Inputs_cyclical!$A$1:$BE$1, 0))="", "", INDEX(F_Inputs_cyclical!$A$1:$BE$243, MATCH('Cyclical_after overrides'!$A228, F_Inputs_cyclical!$A$1:$A$243, 0), MATCH('Cyclical_after overrides'!AI$1, F_Inputs_cyclical!$A$1:$BE$1, 0))),
Cyclical_overrides!AI228)</f>
        <v/>
      </c>
      <c r="AJ228" s="72" t="str">
        <f>IF(Cyclical_overrides!AJ228 = "",
IF(INDEX(F_Inputs_cyclical!$A$1:$BE$243, MATCH('Cyclical_after overrides'!$A228, F_Inputs_cyclical!$A$1:$A$243, 0), MATCH('Cyclical_after overrides'!AJ$1, F_Inputs_cyclical!$A$1:$BE$1, 0))="", "", INDEX(F_Inputs_cyclical!$A$1:$BE$243, MATCH('Cyclical_after overrides'!$A228, F_Inputs_cyclical!$A$1:$A$243, 0), MATCH('Cyclical_after overrides'!AJ$1, F_Inputs_cyclical!$A$1:$BE$1, 0))),
Cyclical_overrides!AJ228)</f>
        <v/>
      </c>
      <c r="AK228" s="72" t="str">
        <f>IF(Cyclical_overrides!AK228 = "",
IF(INDEX(F_Inputs_cyclical!$A$1:$BE$243, MATCH('Cyclical_after overrides'!$A228, F_Inputs_cyclical!$A$1:$A$243, 0), MATCH('Cyclical_after overrides'!AK$1, F_Inputs_cyclical!$A$1:$BE$1, 0))="", "", INDEX(F_Inputs_cyclical!$A$1:$BE$243, MATCH('Cyclical_after overrides'!$A228, F_Inputs_cyclical!$A$1:$A$243, 0), MATCH('Cyclical_after overrides'!AK$1, F_Inputs_cyclical!$A$1:$BE$1, 0))),
Cyclical_overrides!AK228)</f>
        <v/>
      </c>
      <c r="AL228" s="72" t="str">
        <f>IF(Cyclical_overrides!AL228 = "",
IF(INDEX(F_Inputs_cyclical!$A$1:$BE$243, MATCH('Cyclical_after overrides'!$A228, F_Inputs_cyclical!$A$1:$A$243, 0), MATCH('Cyclical_after overrides'!AL$1, F_Inputs_cyclical!$A$1:$BE$1, 0))="", "", INDEX(F_Inputs_cyclical!$A$1:$BE$243, MATCH('Cyclical_after overrides'!$A228, F_Inputs_cyclical!$A$1:$A$243, 0), MATCH('Cyclical_after overrides'!AL$1, F_Inputs_cyclical!$A$1:$BE$1, 0))),
Cyclical_overrides!AL228)</f>
        <v/>
      </c>
      <c r="AM228" s="72">
        <f>IF(Cyclical_overrides!AM228 = "",
IF(INDEX(F_Inputs_cyclical!$A$1:$BE$243, MATCH('Cyclical_after overrides'!$A228, F_Inputs_cyclical!$A$1:$A$243, 0), MATCH('Cyclical_after overrides'!AM$1, F_Inputs_cyclical!$A$1:$BE$1, 0))="", "", INDEX(F_Inputs_cyclical!$A$1:$BE$243, MATCH('Cyclical_after overrides'!$A228, F_Inputs_cyclical!$A$1:$A$243, 0), MATCH('Cyclical_after overrides'!AM$1, F_Inputs_cyclical!$A$1:$BE$1, 0))),
Cyclical_overrides!AM228)</f>
        <v>2.1713918116654498</v>
      </c>
      <c r="AN228" s="72">
        <f>IF(Cyclical_overrides!AN228 = "",
IF(INDEX(F_Inputs_cyclical!$A$1:$BE$243, MATCH('Cyclical_after overrides'!$A228, F_Inputs_cyclical!$A$1:$A$243, 0), MATCH('Cyclical_after overrides'!AN$1, F_Inputs_cyclical!$A$1:$BE$1, 0))="", "", INDEX(F_Inputs_cyclical!$A$1:$BE$243, MATCH('Cyclical_after overrides'!$A228, F_Inputs_cyclical!$A$1:$A$243, 0), MATCH('Cyclical_after overrides'!AN$1, F_Inputs_cyclical!$A$1:$BE$1, 0))),
Cyclical_overrides!AN228)</f>
        <v>11.583197235077</v>
      </c>
      <c r="AO228" s="72" t="str">
        <f>IF(Cyclical_overrides!AO228 = "",
IF(INDEX(F_Inputs_cyclical!$A$1:$BE$243, MATCH('Cyclical_after overrides'!$A228, F_Inputs_cyclical!$A$1:$A$243, 0), MATCH('Cyclical_after overrides'!AO$1, F_Inputs_cyclical!$A$1:$BE$1, 0))="", "", INDEX(F_Inputs_cyclical!$A$1:$BE$243, MATCH('Cyclical_after overrides'!$A228, F_Inputs_cyclical!$A$1:$A$243, 0), MATCH('Cyclical_after overrides'!AO$1, F_Inputs_cyclical!$A$1:$BE$1, 0))),
Cyclical_overrides!AO228)</f>
        <v/>
      </c>
      <c r="AP228" s="72" t="str">
        <f>IF(Cyclical_overrides!AP228 = "",
IF(INDEX(F_Inputs_cyclical!$A$1:$BE$243, MATCH('Cyclical_after overrides'!$A228, F_Inputs_cyclical!$A$1:$A$243, 0), MATCH('Cyclical_after overrides'!AP$1, F_Inputs_cyclical!$A$1:$BE$1, 0))="", "", INDEX(F_Inputs_cyclical!$A$1:$BE$243, MATCH('Cyclical_after overrides'!$A228, F_Inputs_cyclical!$A$1:$A$243, 0), MATCH('Cyclical_after overrides'!AP$1, F_Inputs_cyclical!$A$1:$BE$1, 0))),
Cyclical_overrides!AP228)</f>
        <v/>
      </c>
      <c r="AQ228" s="72">
        <f>IF(Cyclical_overrides!AQ228 = "",
IF(INDEX(F_Inputs_cyclical!$A$1:$BE$243, MATCH('Cyclical_after overrides'!$A228, F_Inputs_cyclical!$A$1:$A$243, 0), MATCH('Cyclical_after overrides'!AQ$1, F_Inputs_cyclical!$A$1:$BE$1, 0))="", "", INDEX(F_Inputs_cyclical!$A$1:$BE$243, MATCH('Cyclical_after overrides'!$A228, F_Inputs_cyclical!$A$1:$A$243, 0), MATCH('Cyclical_after overrides'!AQ$1, F_Inputs_cyclical!$A$1:$BE$1, 0))),
Cyclical_overrides!AQ228)</f>
        <v>1.09100771935535</v>
      </c>
      <c r="AR228" s="72">
        <f>IF(Cyclical_overrides!AR228 = "",
IF(INDEX(F_Inputs_cyclical!$A$1:$BE$243, MATCH('Cyclical_after overrides'!$A228, F_Inputs_cyclical!$A$1:$A$243, 0), MATCH('Cyclical_after overrides'!AR$1, F_Inputs_cyclical!$A$1:$BE$1, 0))="", "", INDEX(F_Inputs_cyclical!$A$1:$BE$243, MATCH('Cyclical_after overrides'!$A228, F_Inputs_cyclical!$A$1:$A$243, 0), MATCH('Cyclical_after overrides'!AR$1, F_Inputs_cyclical!$A$1:$BE$1, 0))),
Cyclical_overrides!AR228)</f>
        <v>0</v>
      </c>
      <c r="AS228" s="72">
        <f>IF(Cyclical_overrides!AS228 = "",
IF(INDEX(F_Inputs_cyclical!$A$1:$BE$243, MATCH('Cyclical_after overrides'!$A228, F_Inputs_cyclical!$A$1:$A$243, 0), MATCH('Cyclical_after overrides'!AS$1, F_Inputs_cyclical!$A$1:$BE$1, 0))="", "", INDEX(F_Inputs_cyclical!$A$1:$BE$243, MATCH('Cyclical_after overrides'!$A228, F_Inputs_cyclical!$A$1:$A$243, 0), MATCH('Cyclical_after overrides'!AS$1, F_Inputs_cyclical!$A$1:$BE$1, 0))),
Cyclical_overrides!AS228)</f>
        <v>3.5955198546887002E-2</v>
      </c>
      <c r="AT228" s="72">
        <f>IF(Cyclical_overrides!AT228 = "",
IF(INDEX(F_Inputs_cyclical!$A$1:$BE$243, MATCH('Cyclical_after overrides'!$A228, F_Inputs_cyclical!$A$1:$A$243, 0), MATCH('Cyclical_after overrides'!AT$1, F_Inputs_cyclical!$A$1:$BE$1, 0))="", "", INDEX(F_Inputs_cyclical!$A$1:$BE$243, MATCH('Cyclical_after overrides'!$A228, F_Inputs_cyclical!$A$1:$A$243, 0), MATCH('Cyclical_after overrides'!AT$1, F_Inputs_cyclical!$A$1:$BE$1, 0))),
Cyclical_overrides!AT228)</f>
        <v>0</v>
      </c>
      <c r="AU228" s="72">
        <f>IF(Cyclical_overrides!AU228 = "",
IF(INDEX(F_Inputs_cyclical!$A$1:$BE$243, MATCH('Cyclical_after overrides'!$A228, F_Inputs_cyclical!$A$1:$A$243, 0), MATCH('Cyclical_after overrides'!AU$1, F_Inputs_cyclical!$A$1:$BE$1, 0))="", "", INDEX(F_Inputs_cyclical!$A$1:$BE$243, MATCH('Cyclical_after overrides'!$A228, F_Inputs_cyclical!$A$1:$A$243, 0), MATCH('Cyclical_after overrides'!AU$1, F_Inputs_cyclical!$A$1:$BE$1, 0))),
Cyclical_overrides!AU228)</f>
        <v>0.22096936</v>
      </c>
      <c r="AV228" s="72" t="str">
        <f>IF(Cyclical_overrides!AV228 = "",
IF(INDEX(F_Inputs_cyclical!$A$1:$BE$243, MATCH('Cyclical_after overrides'!$A228, F_Inputs_cyclical!$A$1:$A$243, 0), MATCH('Cyclical_after overrides'!AV$1, F_Inputs_cyclical!$A$1:$BE$1, 0))="", "", INDEX(F_Inputs_cyclical!$A$1:$BE$243, MATCH('Cyclical_after overrides'!$A228, F_Inputs_cyclical!$A$1:$A$243, 0), MATCH('Cyclical_after overrides'!AV$1, F_Inputs_cyclical!$A$1:$BE$1, 0))),
Cyclical_overrides!AV228)</f>
        <v/>
      </c>
      <c r="AW228" s="72">
        <f>IF(Cyclical_overrides!AW228 = "",
IF(INDEX(F_Inputs_cyclical!$A$1:$BE$243, MATCH('Cyclical_after overrides'!$A228, F_Inputs_cyclical!$A$1:$A$243, 0), MATCH('Cyclical_after overrides'!AW$1, F_Inputs_cyclical!$A$1:$BE$1, 0))="", "", INDEX(F_Inputs_cyclical!$A$1:$BE$243, MATCH('Cyclical_after overrides'!$A228, F_Inputs_cyclical!$A$1:$A$243, 0), MATCH('Cyclical_after overrides'!AW$1, F_Inputs_cyclical!$A$1:$BE$1, 0))),
Cyclical_overrides!AW228)</f>
        <v>1.1806332960179113</v>
      </c>
      <c r="AX228" s="72">
        <f>IF(Cyclical_overrides!AX228 = "",
IF(INDEX(F_Inputs_cyclical!$A$1:$BE$243, MATCH('Cyclical_after overrides'!$A228, F_Inputs_cyclical!$A$1:$A$243, 0), MATCH('Cyclical_after overrides'!AX$1, F_Inputs_cyclical!$A$1:$BE$1, 0))="", "", INDEX(F_Inputs_cyclical!$A$1:$BE$243, MATCH('Cyclical_after overrides'!$A228, F_Inputs_cyclical!$A$1:$A$243, 0), MATCH('Cyclical_after overrides'!AX$1, F_Inputs_cyclical!$A$1:$BE$1, 0))),
Cyclical_overrides!AX228)</f>
        <v>26.592453669295491</v>
      </c>
      <c r="AY228" s="72">
        <f>IF(Cyclical_overrides!AY228 = "",
IF(INDEX(F_Inputs_cyclical!$A$1:$BE$243, MATCH('Cyclical_after overrides'!$A228, F_Inputs_cyclical!$A$1:$A$243, 0), MATCH('Cyclical_after overrides'!AY$1, F_Inputs_cyclical!$A$1:$BE$1, 0))="", "", INDEX(F_Inputs_cyclical!$A$1:$BE$243, MATCH('Cyclical_after overrides'!$A228, F_Inputs_cyclical!$A$1:$A$243, 0), MATCH('Cyclical_after overrides'!AY$1, F_Inputs_cyclical!$A$1:$BE$1, 0))),
Cyclical_overrides!AY228)</f>
        <v>135.96015068616938</v>
      </c>
      <c r="AZ228" s="72">
        <f>IF(Cyclical_overrides!AZ228 = "",
IF(INDEX(F_Inputs_cyclical!$A$1:$BE$243, MATCH('Cyclical_after overrides'!$A228, F_Inputs_cyclical!$A$1:$A$243, 0), MATCH('Cyclical_after overrides'!AZ$1, F_Inputs_cyclical!$A$1:$BE$1, 0))="", "", INDEX(F_Inputs_cyclical!$A$1:$BE$243, MATCH('Cyclical_after overrides'!$A228, F_Inputs_cyclical!$A$1:$A$243, 0), MATCH('Cyclical_after overrides'!AZ$1, F_Inputs_cyclical!$A$1:$BE$1, 0))),
Cyclical_overrides!AZ228)</f>
        <v>2.2500259285034314</v>
      </c>
      <c r="BA228" s="72">
        <f>IF(Cyclical_overrides!BA228 = "",
IF(INDEX(F_Inputs_cyclical!$A$1:$BE$243, MATCH('Cyclical_after overrides'!$A228, F_Inputs_cyclical!$A$1:$A$243, 0), MATCH('Cyclical_after overrides'!BA$1, F_Inputs_cyclical!$A$1:$BE$1, 0))="", "", INDEX(F_Inputs_cyclical!$A$1:$BE$243, MATCH('Cyclical_after overrides'!$A228, F_Inputs_cyclical!$A$1:$A$243, 0), MATCH('Cyclical_after overrides'!BA$1, F_Inputs_cyclical!$A$1:$BE$1, 0))),
Cyclical_overrides!BA228)</f>
        <v>16.122295495286338</v>
      </c>
      <c r="BB228" s="72">
        <f>IF(Cyclical_overrides!BB228 = "",
IF(INDEX(F_Inputs_cyclical!$A$1:$BE$243, MATCH('Cyclical_after overrides'!$A228, F_Inputs_cyclical!$A$1:$A$243, 0), MATCH('Cyclical_after overrides'!BB$1, F_Inputs_cyclical!$A$1:$BE$1, 0))="", "", INDEX(F_Inputs_cyclical!$A$1:$BE$243, MATCH('Cyclical_after overrides'!$A228, F_Inputs_cyclical!$A$1:$A$243, 0), MATCH('Cyclical_after overrides'!BB$1, F_Inputs_cyclical!$A$1:$BE$1, 0))),
Cyclical_overrides!BB228)</f>
        <v>15.287942202590637</v>
      </c>
      <c r="BC228" s="72">
        <f>IF(Cyclical_overrides!BC228 = "",
IF(INDEX(F_Inputs_cyclical!$A$1:$BE$243, MATCH('Cyclical_after overrides'!$A228, F_Inputs_cyclical!$A$1:$A$243, 0), MATCH('Cyclical_after overrides'!BC$1, F_Inputs_cyclical!$A$1:$BE$1, 0))="", "", INDEX(F_Inputs_cyclical!$A$1:$BE$243, MATCH('Cyclical_after overrides'!$A228, F_Inputs_cyclical!$A$1:$A$243, 0), MATCH('Cyclical_after overrides'!BC$1, F_Inputs_cyclical!$A$1:$BE$1, 0))),
Cyclical_overrides!BC228)</f>
        <v>11.361359182802492</v>
      </c>
      <c r="BD228" s="72">
        <f>IF(Cyclical_overrides!BD228 = "",
IF(INDEX(F_Inputs_cyclical!$A$1:$BE$243, MATCH('Cyclical_after overrides'!$A228, F_Inputs_cyclical!$A$1:$A$243, 0), MATCH('Cyclical_after overrides'!BD$1, F_Inputs_cyclical!$A$1:$BE$1, 0))="", "", INDEX(F_Inputs_cyclical!$A$1:$BE$243, MATCH('Cyclical_after overrides'!$A228, F_Inputs_cyclical!$A$1:$A$243, 0), MATCH('Cyclical_after overrides'!BD$1, F_Inputs_cyclical!$A$1:$BE$1, 0))),
Cyclical_overrides!BD228)</f>
        <v>93.381873270001392</v>
      </c>
      <c r="BE228" s="194"/>
    </row>
    <row r="229" spans="1:57" x14ac:dyDescent="0.4">
      <c r="A229" s="63" t="str">
        <f t="shared" si="3"/>
        <v>SSC19</v>
      </c>
      <c r="B229" s="63" t="s">
        <v>493</v>
      </c>
      <c r="C229" s="63" t="s">
        <v>253</v>
      </c>
      <c r="D229" s="72">
        <f>IF(Cyclical_overrides!D229 = "",
IF(INDEX(F_Inputs_cyclical!$A$1:$BE$243, MATCH('Cyclical_after overrides'!$A229, F_Inputs_cyclical!$A$1:$A$243, 0), MATCH('Cyclical_after overrides'!D$1, F_Inputs_cyclical!$A$1:$BE$1, 0))="", "", INDEX(F_Inputs_cyclical!$A$1:$BE$243, MATCH('Cyclical_after overrides'!$A229, F_Inputs_cyclical!$A$1:$A$243, 0), MATCH('Cyclical_after overrides'!D$1, F_Inputs_cyclical!$A$1:$BE$1, 0))),
Cyclical_overrides!D229)</f>
        <v>4.8049999999999997</v>
      </c>
      <c r="E229" s="72">
        <f>IF(Cyclical_overrides!E229 = "",
IF(INDEX(F_Inputs_cyclical!$A$1:$BE$243, MATCH('Cyclical_after overrides'!$A229, F_Inputs_cyclical!$A$1:$A$243, 0), MATCH('Cyclical_after overrides'!E$1, F_Inputs_cyclical!$A$1:$BE$1, 0))="", "", INDEX(F_Inputs_cyclical!$A$1:$BE$243, MATCH('Cyclical_after overrides'!$A229, F_Inputs_cyclical!$A$1:$A$243, 0), MATCH('Cyclical_after overrides'!E$1, F_Inputs_cyclical!$A$1:$BE$1, 0))),
Cyclical_overrides!E229)</f>
        <v>0.54</v>
      </c>
      <c r="F229" s="72">
        <f>IF(Cyclical_overrides!F229 = "",
IF(INDEX(F_Inputs_cyclical!$A$1:$BE$243, MATCH('Cyclical_after overrides'!$A229, F_Inputs_cyclical!$A$1:$A$243, 0), MATCH('Cyclical_after overrides'!F$1, F_Inputs_cyclical!$A$1:$BE$1, 0))="", "", INDEX(F_Inputs_cyclical!$A$1:$BE$243, MATCH('Cyclical_after overrides'!$A229, F_Inputs_cyclical!$A$1:$A$243, 0), MATCH('Cyclical_after overrides'!F$1, F_Inputs_cyclical!$A$1:$BE$1, 0))),
Cyclical_overrides!F229)</f>
        <v>2.8780000000000001</v>
      </c>
      <c r="G229" s="72">
        <f>IF(Cyclical_overrides!G229 = "",
IF(INDEX(F_Inputs_cyclical!$A$1:$BE$243, MATCH('Cyclical_after overrides'!$A229, F_Inputs_cyclical!$A$1:$A$243, 0), MATCH('Cyclical_after overrides'!G$1, F_Inputs_cyclical!$A$1:$BE$1, 0))="", "", INDEX(F_Inputs_cyclical!$A$1:$BE$243, MATCH('Cyclical_after overrides'!$A229, F_Inputs_cyclical!$A$1:$A$243, 0), MATCH('Cyclical_after overrides'!G$1, F_Inputs_cyclical!$A$1:$BE$1, 0))),
Cyclical_overrides!G229)</f>
        <v>0.85499999999999998</v>
      </c>
      <c r="H229" s="72" t="str">
        <f>IF(Cyclical_overrides!H229 = "",
IF(INDEX(F_Inputs_cyclical!$A$1:$BE$243, MATCH('Cyclical_after overrides'!$A229, F_Inputs_cyclical!$A$1:$A$243, 0), MATCH('Cyclical_after overrides'!H$1, F_Inputs_cyclical!$A$1:$BE$1, 0))="", "", INDEX(F_Inputs_cyclical!$A$1:$BE$243, MATCH('Cyclical_after overrides'!$A229, F_Inputs_cyclical!$A$1:$A$243, 0), MATCH('Cyclical_after overrides'!H$1, F_Inputs_cyclical!$A$1:$BE$1, 0))),
Cyclical_overrides!H229)</f>
        <v/>
      </c>
      <c r="I229" s="72">
        <f>IF(Cyclical_overrides!I229 = "",
IF(INDEX(F_Inputs_cyclical!$A$1:$BE$243, MATCH('Cyclical_after overrides'!$A229, F_Inputs_cyclical!$A$1:$A$243, 0), MATCH('Cyclical_after overrides'!I$1, F_Inputs_cyclical!$A$1:$BE$1, 0))="", "", INDEX(F_Inputs_cyclical!$A$1:$BE$243, MATCH('Cyclical_after overrides'!$A229, F_Inputs_cyclical!$A$1:$A$243, 0), MATCH('Cyclical_after overrides'!I$1, F_Inputs_cyclical!$A$1:$BE$1, 0))),
Cyclical_overrides!I229)</f>
        <v>0</v>
      </c>
      <c r="J229" s="72">
        <f>IF(Cyclical_overrides!J229 = "",
IF(INDEX(F_Inputs_cyclical!$A$1:$BE$243, MATCH('Cyclical_after overrides'!$A229, F_Inputs_cyclical!$A$1:$A$243, 0), MATCH('Cyclical_after overrides'!J$1, F_Inputs_cyclical!$A$1:$BE$1, 0))="", "", INDEX(F_Inputs_cyclical!$A$1:$BE$243, MATCH('Cyclical_after overrides'!$A229, F_Inputs_cyclical!$A$1:$A$243, 0), MATCH('Cyclical_after overrides'!J$1, F_Inputs_cyclical!$A$1:$BE$1, 0))),
Cyclical_overrides!J229)</f>
        <v>12.945</v>
      </c>
      <c r="K229" s="72">
        <f>IF(Cyclical_overrides!K229 = "",
IF(INDEX(F_Inputs_cyclical!$A$1:$BE$243, MATCH('Cyclical_after overrides'!$A229, F_Inputs_cyclical!$A$1:$A$243, 0), MATCH('Cyclical_after overrides'!K$1, F_Inputs_cyclical!$A$1:$BE$1, 0))="", "", INDEX(F_Inputs_cyclical!$A$1:$BE$243, MATCH('Cyclical_after overrides'!$A229, F_Inputs_cyclical!$A$1:$A$243, 0), MATCH('Cyclical_after overrides'!K$1, F_Inputs_cyclical!$A$1:$BE$1, 0))),
Cyclical_overrides!K229)</f>
        <v>5.1369999999999996</v>
      </c>
      <c r="L229" s="72" t="str">
        <f>IF(Cyclical_overrides!L229 = "",
IF(INDEX(F_Inputs_cyclical!$A$1:$BE$243, MATCH('Cyclical_after overrides'!$A229, F_Inputs_cyclical!$A$1:$A$243, 0), MATCH('Cyclical_after overrides'!L$1, F_Inputs_cyclical!$A$1:$BE$1, 0))="", "", INDEX(F_Inputs_cyclical!$A$1:$BE$243, MATCH('Cyclical_after overrides'!$A229, F_Inputs_cyclical!$A$1:$A$243, 0), MATCH('Cyclical_after overrides'!L$1, F_Inputs_cyclical!$A$1:$BE$1, 0))),
Cyclical_overrides!L229)</f>
        <v/>
      </c>
      <c r="M229" s="72" t="str">
        <f>IF(Cyclical_overrides!M229 = "",
IF(INDEX(F_Inputs_cyclical!$A$1:$BE$243, MATCH('Cyclical_after overrides'!$A229, F_Inputs_cyclical!$A$1:$A$243, 0), MATCH('Cyclical_after overrides'!M$1, F_Inputs_cyclical!$A$1:$BE$1, 0))="", "", INDEX(F_Inputs_cyclical!$A$1:$BE$243, MATCH('Cyclical_after overrides'!$A229, F_Inputs_cyclical!$A$1:$A$243, 0), MATCH('Cyclical_after overrides'!M$1, F_Inputs_cyclical!$A$1:$BE$1, 0))),
Cyclical_overrides!M229)</f>
        <v/>
      </c>
      <c r="N229" s="72" t="str">
        <f>IF(Cyclical_overrides!N229 = "",
IF(INDEX(F_Inputs_cyclical!$A$1:$BE$243, MATCH('Cyclical_after overrides'!$A229, F_Inputs_cyclical!$A$1:$A$243, 0), MATCH('Cyclical_after overrides'!N$1, F_Inputs_cyclical!$A$1:$BE$1, 0))="", "", INDEX(F_Inputs_cyclical!$A$1:$BE$243, MATCH('Cyclical_after overrides'!$A229, F_Inputs_cyclical!$A$1:$A$243, 0), MATCH('Cyclical_after overrides'!N$1, F_Inputs_cyclical!$A$1:$BE$1, 0))),
Cyclical_overrides!N229)</f>
        <v/>
      </c>
      <c r="O229" s="72">
        <f>IF(Cyclical_overrides!O229 = "",
IF(INDEX(F_Inputs_cyclical!$A$1:$BE$243, MATCH('Cyclical_after overrides'!$A229, F_Inputs_cyclical!$A$1:$A$243, 0), MATCH('Cyclical_after overrides'!O$1, F_Inputs_cyclical!$A$1:$BE$1, 0))="", "", INDEX(F_Inputs_cyclical!$A$1:$BE$243, MATCH('Cyclical_after overrides'!$A229, F_Inputs_cyclical!$A$1:$A$243, 0), MATCH('Cyclical_after overrides'!O$1, F_Inputs_cyclical!$A$1:$BE$1, 0))),
Cyclical_overrides!O229)</f>
        <v>0</v>
      </c>
      <c r="P229" s="72">
        <f>IF(Cyclical_overrides!P229 = "",
IF(INDEX(F_Inputs_cyclical!$A$1:$BE$243, MATCH('Cyclical_after overrides'!$A229, F_Inputs_cyclical!$A$1:$A$243, 0), MATCH('Cyclical_after overrides'!P$1, F_Inputs_cyclical!$A$1:$BE$1, 0))="", "", INDEX(F_Inputs_cyclical!$A$1:$BE$243, MATCH('Cyclical_after overrides'!$A229, F_Inputs_cyclical!$A$1:$A$243, 0), MATCH('Cyclical_after overrides'!P$1, F_Inputs_cyclical!$A$1:$BE$1, 0))),
Cyclical_overrides!P229)</f>
        <v>0</v>
      </c>
      <c r="Q229" s="72">
        <f>IF(Cyclical_overrides!Q229 = "",
IF(INDEX(F_Inputs_cyclical!$A$1:$BE$243, MATCH('Cyclical_after overrides'!$A229, F_Inputs_cyclical!$A$1:$A$243, 0), MATCH('Cyclical_after overrides'!Q$1, F_Inputs_cyclical!$A$1:$BE$1, 0))="", "", INDEX(F_Inputs_cyclical!$A$1:$BE$243, MATCH('Cyclical_after overrides'!$A229, F_Inputs_cyclical!$A$1:$A$243, 0), MATCH('Cyclical_after overrides'!Q$1, F_Inputs_cyclical!$A$1:$BE$1, 0))),
Cyclical_overrides!Q229)</f>
        <v>0.55600000000000005</v>
      </c>
      <c r="R229" s="72">
        <f>IF(Cyclical_overrides!R229 = "",
IF(INDEX(F_Inputs_cyclical!$A$1:$BE$243, MATCH('Cyclical_after overrides'!$A229, F_Inputs_cyclical!$A$1:$A$243, 0), MATCH('Cyclical_after overrides'!R$1, F_Inputs_cyclical!$A$1:$BE$1, 0))="", "", INDEX(F_Inputs_cyclical!$A$1:$BE$243, MATCH('Cyclical_after overrides'!$A229, F_Inputs_cyclical!$A$1:$A$243, 0), MATCH('Cyclical_after overrides'!R$1, F_Inputs_cyclical!$A$1:$BE$1, 0))),
Cyclical_overrides!R229)</f>
        <v>0.36</v>
      </c>
      <c r="S229" s="72">
        <f>IF(Cyclical_overrides!S229 = "",
IF(INDEX(F_Inputs_cyclical!$A$1:$BE$243, MATCH('Cyclical_after overrides'!$A229, F_Inputs_cyclical!$A$1:$A$243, 0), MATCH('Cyclical_after overrides'!S$1, F_Inputs_cyclical!$A$1:$BE$1, 0))="", "", INDEX(F_Inputs_cyclical!$A$1:$BE$243, MATCH('Cyclical_after overrides'!$A229, F_Inputs_cyclical!$A$1:$A$243, 0), MATCH('Cyclical_after overrides'!S$1, F_Inputs_cyclical!$A$1:$BE$1, 0))),
Cyclical_overrides!S229)</f>
        <v>13.898</v>
      </c>
      <c r="T229" s="72">
        <f>IF(Cyclical_overrides!T229 = "",
IF(INDEX(F_Inputs_cyclical!$A$1:$BE$243, MATCH('Cyclical_after overrides'!$A229, F_Inputs_cyclical!$A$1:$A$243, 0), MATCH('Cyclical_after overrides'!T$1, F_Inputs_cyclical!$A$1:$BE$1, 0))="", "", INDEX(F_Inputs_cyclical!$A$1:$BE$243, MATCH('Cyclical_after overrides'!$A229, F_Inputs_cyclical!$A$1:$A$243, 0), MATCH('Cyclical_after overrides'!T$1, F_Inputs_cyclical!$A$1:$BE$1, 0))),
Cyclical_overrides!T229)</f>
        <v>7.4489999999999998</v>
      </c>
      <c r="U229" s="72">
        <f>IF(Cyclical_overrides!U229 = "",
IF(INDEX(F_Inputs_cyclical!$A$1:$BE$243, MATCH('Cyclical_after overrides'!$A229, F_Inputs_cyclical!$A$1:$A$243, 0), MATCH('Cyclical_after overrides'!U$1, F_Inputs_cyclical!$A$1:$BE$1, 0))="", "", INDEX(F_Inputs_cyclical!$A$1:$BE$243, MATCH('Cyclical_after overrides'!$A229, F_Inputs_cyclical!$A$1:$A$243, 0), MATCH('Cyclical_after overrides'!U$1, F_Inputs_cyclical!$A$1:$BE$1, 0))),
Cyclical_overrides!U229)</f>
        <v>12.029</v>
      </c>
      <c r="V229" s="72">
        <f>IF(Cyclical_overrides!V229 = "",
IF(INDEX(F_Inputs_cyclical!$A$1:$BE$243, MATCH('Cyclical_after overrides'!$A229, F_Inputs_cyclical!$A$1:$A$243, 0), MATCH('Cyclical_after overrides'!V$1, F_Inputs_cyclical!$A$1:$BE$1, 0))="", "", INDEX(F_Inputs_cyclical!$A$1:$BE$243, MATCH('Cyclical_after overrides'!$A229, F_Inputs_cyclical!$A$1:$A$243, 0), MATCH('Cyclical_after overrides'!V$1, F_Inputs_cyclical!$A$1:$BE$1, 0))),
Cyclical_overrides!V229)</f>
        <v>374.11700000000002</v>
      </c>
      <c r="W229" s="72">
        <f>IF(Cyclical_overrides!W229 = "",
IF(INDEX(F_Inputs_cyclical!$A$1:$BE$243, MATCH('Cyclical_after overrides'!$A229, F_Inputs_cyclical!$A$1:$A$243, 0), MATCH('Cyclical_after overrides'!W$1, F_Inputs_cyclical!$A$1:$BE$1, 0))="", "", INDEX(F_Inputs_cyclical!$A$1:$BE$243, MATCH('Cyclical_after overrides'!$A229, F_Inputs_cyclical!$A$1:$A$243, 0), MATCH('Cyclical_after overrides'!W$1, F_Inputs_cyclical!$A$1:$BE$1, 0))),
Cyclical_overrides!W229)</f>
        <v>304.464</v>
      </c>
      <c r="X229" s="72">
        <f>IF(Cyclical_overrides!X229 = "",
IF(INDEX(F_Inputs_cyclical!$A$1:$BE$243, MATCH('Cyclical_after overrides'!$A229, F_Inputs_cyclical!$A$1:$A$243, 0), MATCH('Cyclical_after overrides'!X$1, F_Inputs_cyclical!$A$1:$BE$1, 0))="", "", INDEX(F_Inputs_cyclical!$A$1:$BE$243, MATCH('Cyclical_after overrides'!$A229, F_Inputs_cyclical!$A$1:$A$243, 0), MATCH('Cyclical_after overrides'!X$1, F_Inputs_cyclical!$A$1:$BE$1, 0))),
Cyclical_overrides!X229)</f>
        <v>0</v>
      </c>
      <c r="Y229" s="72">
        <f>IF(Cyclical_overrides!Y229 = "",
IF(INDEX(F_Inputs_cyclical!$A$1:$BE$243, MATCH('Cyclical_after overrides'!$A229, F_Inputs_cyclical!$A$1:$A$243, 0), MATCH('Cyclical_after overrides'!Y$1, F_Inputs_cyclical!$A$1:$BE$1, 0))="", "", INDEX(F_Inputs_cyclical!$A$1:$BE$243, MATCH('Cyclical_after overrides'!$A229, F_Inputs_cyclical!$A$1:$A$243, 0), MATCH('Cyclical_after overrides'!Y$1, F_Inputs_cyclical!$A$1:$BE$1, 0))),
Cyclical_overrides!Y229)</f>
        <v>0</v>
      </c>
      <c r="Z229" s="72">
        <f>IF(Cyclical_overrides!Z229 = "",
IF(INDEX(F_Inputs_cyclical!$A$1:$BE$243, MATCH('Cyclical_after overrides'!$A229, F_Inputs_cyclical!$A$1:$A$243, 0), MATCH('Cyclical_after overrides'!Z$1, F_Inputs_cyclical!$A$1:$BE$1, 0))="", "", INDEX(F_Inputs_cyclical!$A$1:$BE$243, MATCH('Cyclical_after overrides'!$A229, F_Inputs_cyclical!$A$1:$A$243, 0), MATCH('Cyclical_after overrides'!Z$1, F_Inputs_cyclical!$A$1:$BE$1, 0))),
Cyclical_overrides!Z229)</f>
        <v>0</v>
      </c>
      <c r="AA229" s="72">
        <f>IF(Cyclical_overrides!AA229 = "",
IF(INDEX(F_Inputs_cyclical!$A$1:$BE$243, MATCH('Cyclical_after overrides'!$A229, F_Inputs_cyclical!$A$1:$A$243, 0), MATCH('Cyclical_after overrides'!AA$1, F_Inputs_cyclical!$A$1:$BE$1, 0))="", "", INDEX(F_Inputs_cyclical!$A$1:$BE$243, MATCH('Cyclical_after overrides'!$A229, F_Inputs_cyclical!$A$1:$A$243, 0), MATCH('Cyclical_after overrides'!AA$1, F_Inputs_cyclical!$A$1:$BE$1, 0))),
Cyclical_overrides!AA229)</f>
        <v>0</v>
      </c>
      <c r="AB229" s="72" t="str">
        <f>IF(Cyclical_overrides!AB229 = "",
IF(INDEX(F_Inputs_cyclical!$A$1:$BE$243, MATCH('Cyclical_after overrides'!$A229, F_Inputs_cyclical!$A$1:$A$243, 0), MATCH('Cyclical_after overrides'!AB$1, F_Inputs_cyclical!$A$1:$BE$1, 0))="", "", INDEX(F_Inputs_cyclical!$A$1:$BE$243, MATCH('Cyclical_after overrides'!$A229, F_Inputs_cyclical!$A$1:$A$243, 0), MATCH('Cyclical_after overrides'!AB$1, F_Inputs_cyclical!$A$1:$BE$1, 0))),
Cyclical_overrides!AB229)</f>
        <v/>
      </c>
      <c r="AC229" s="72" t="str">
        <f>IF(Cyclical_overrides!AC229 = "",
IF(INDEX(F_Inputs_cyclical!$A$1:$BE$243, MATCH('Cyclical_after overrides'!$A229, F_Inputs_cyclical!$A$1:$A$243, 0), MATCH('Cyclical_after overrides'!AC$1, F_Inputs_cyclical!$A$1:$BE$1, 0))="", "", INDEX(F_Inputs_cyclical!$A$1:$BE$243, MATCH('Cyclical_after overrides'!$A229, F_Inputs_cyclical!$A$1:$A$243, 0), MATCH('Cyclical_after overrides'!AC$1, F_Inputs_cyclical!$A$1:$BE$1, 0))),
Cyclical_overrides!AC229)</f>
        <v/>
      </c>
      <c r="AD229" s="72" t="str">
        <f>IF(Cyclical_overrides!AD229 = "",
IF(INDEX(F_Inputs_cyclical!$A$1:$BE$243, MATCH('Cyclical_after overrides'!$A229, F_Inputs_cyclical!$A$1:$A$243, 0), MATCH('Cyclical_after overrides'!AD$1, F_Inputs_cyclical!$A$1:$BE$1, 0))="", "", INDEX(F_Inputs_cyclical!$A$1:$BE$243, MATCH('Cyclical_after overrides'!$A229, F_Inputs_cyclical!$A$1:$A$243, 0), MATCH('Cyclical_after overrides'!AD$1, F_Inputs_cyclical!$A$1:$BE$1, 0))),
Cyclical_overrides!AD229)</f>
        <v/>
      </c>
      <c r="AE229" s="72" t="str">
        <f>IF(Cyclical_overrides!AE229 = "",
IF(INDEX(F_Inputs_cyclical!$A$1:$BE$243, MATCH('Cyclical_after overrides'!$A229, F_Inputs_cyclical!$A$1:$A$243, 0), MATCH('Cyclical_after overrides'!AE$1, F_Inputs_cyclical!$A$1:$BE$1, 0))="", "", INDEX(F_Inputs_cyclical!$A$1:$BE$243, MATCH('Cyclical_after overrides'!$A229, F_Inputs_cyclical!$A$1:$A$243, 0), MATCH('Cyclical_after overrides'!AE$1, F_Inputs_cyclical!$A$1:$BE$1, 0))),
Cyclical_overrides!AE229)</f>
        <v/>
      </c>
      <c r="AF229" s="72" t="str">
        <f>IF(Cyclical_overrides!AF229 = "",
IF(INDEX(F_Inputs_cyclical!$A$1:$BE$243, MATCH('Cyclical_after overrides'!$A229, F_Inputs_cyclical!$A$1:$A$243, 0), MATCH('Cyclical_after overrides'!AF$1, F_Inputs_cyclical!$A$1:$BE$1, 0))="", "", INDEX(F_Inputs_cyclical!$A$1:$BE$243, MATCH('Cyclical_after overrides'!$A229, F_Inputs_cyclical!$A$1:$A$243, 0), MATCH('Cyclical_after overrides'!AF$1, F_Inputs_cyclical!$A$1:$BE$1, 0))),
Cyclical_overrides!AF229)</f>
        <v/>
      </c>
      <c r="AG229" s="72" t="str">
        <f>IF(Cyclical_overrides!AG229 = "",
IF(INDEX(F_Inputs_cyclical!$A$1:$BE$243, MATCH('Cyclical_after overrides'!$A229, F_Inputs_cyclical!$A$1:$A$243, 0), MATCH('Cyclical_after overrides'!AG$1, F_Inputs_cyclical!$A$1:$BE$1, 0))="", "", INDEX(F_Inputs_cyclical!$A$1:$BE$243, MATCH('Cyclical_after overrides'!$A229, F_Inputs_cyclical!$A$1:$A$243, 0), MATCH('Cyclical_after overrides'!AG$1, F_Inputs_cyclical!$A$1:$BE$1, 0))),
Cyclical_overrides!AG229)</f>
        <v/>
      </c>
      <c r="AH229" s="72" t="str">
        <f>IF(Cyclical_overrides!AH229 = "",
IF(INDEX(F_Inputs_cyclical!$A$1:$BE$243, MATCH('Cyclical_after overrides'!$A229, F_Inputs_cyclical!$A$1:$A$243, 0), MATCH('Cyclical_after overrides'!AH$1, F_Inputs_cyclical!$A$1:$BE$1, 0))="", "", INDEX(F_Inputs_cyclical!$A$1:$BE$243, MATCH('Cyclical_after overrides'!$A229, F_Inputs_cyclical!$A$1:$A$243, 0), MATCH('Cyclical_after overrides'!AH$1, F_Inputs_cyclical!$A$1:$BE$1, 0))),
Cyclical_overrides!AH229)</f>
        <v/>
      </c>
      <c r="AI229" s="72" t="str">
        <f>IF(Cyclical_overrides!AI229 = "",
IF(INDEX(F_Inputs_cyclical!$A$1:$BE$243, MATCH('Cyclical_after overrides'!$A229, F_Inputs_cyclical!$A$1:$A$243, 0), MATCH('Cyclical_after overrides'!AI$1, F_Inputs_cyclical!$A$1:$BE$1, 0))="", "", INDEX(F_Inputs_cyclical!$A$1:$BE$243, MATCH('Cyclical_after overrides'!$A229, F_Inputs_cyclical!$A$1:$A$243, 0), MATCH('Cyclical_after overrides'!AI$1, F_Inputs_cyclical!$A$1:$BE$1, 0))),
Cyclical_overrides!AI229)</f>
        <v/>
      </c>
      <c r="AJ229" s="72" t="str">
        <f>IF(Cyclical_overrides!AJ229 = "",
IF(INDEX(F_Inputs_cyclical!$A$1:$BE$243, MATCH('Cyclical_after overrides'!$A229, F_Inputs_cyclical!$A$1:$A$243, 0), MATCH('Cyclical_after overrides'!AJ$1, F_Inputs_cyclical!$A$1:$BE$1, 0))="", "", INDEX(F_Inputs_cyclical!$A$1:$BE$243, MATCH('Cyclical_after overrides'!$A229, F_Inputs_cyclical!$A$1:$A$243, 0), MATCH('Cyclical_after overrides'!AJ$1, F_Inputs_cyclical!$A$1:$BE$1, 0))),
Cyclical_overrides!AJ229)</f>
        <v/>
      </c>
      <c r="AK229" s="72" t="str">
        <f>IF(Cyclical_overrides!AK229 = "",
IF(INDEX(F_Inputs_cyclical!$A$1:$BE$243, MATCH('Cyclical_after overrides'!$A229, F_Inputs_cyclical!$A$1:$A$243, 0), MATCH('Cyclical_after overrides'!AK$1, F_Inputs_cyclical!$A$1:$BE$1, 0))="", "", INDEX(F_Inputs_cyclical!$A$1:$BE$243, MATCH('Cyclical_after overrides'!$A229, F_Inputs_cyclical!$A$1:$A$243, 0), MATCH('Cyclical_after overrides'!AK$1, F_Inputs_cyclical!$A$1:$BE$1, 0))),
Cyclical_overrides!AK229)</f>
        <v/>
      </c>
      <c r="AL229" s="72" t="str">
        <f>IF(Cyclical_overrides!AL229 = "",
IF(INDEX(F_Inputs_cyclical!$A$1:$BE$243, MATCH('Cyclical_after overrides'!$A229, F_Inputs_cyclical!$A$1:$A$243, 0), MATCH('Cyclical_after overrides'!AL$1, F_Inputs_cyclical!$A$1:$BE$1, 0))="", "", INDEX(F_Inputs_cyclical!$A$1:$BE$243, MATCH('Cyclical_after overrides'!$A229, F_Inputs_cyclical!$A$1:$A$243, 0), MATCH('Cyclical_after overrides'!AL$1, F_Inputs_cyclical!$A$1:$BE$1, 0))),
Cyclical_overrides!AL229)</f>
        <v/>
      </c>
      <c r="AM229" s="72">
        <f>IF(Cyclical_overrides!AM229 = "",
IF(INDEX(F_Inputs_cyclical!$A$1:$BE$243, MATCH('Cyclical_after overrides'!$A229, F_Inputs_cyclical!$A$1:$A$243, 0), MATCH('Cyclical_after overrides'!AM$1, F_Inputs_cyclical!$A$1:$BE$1, 0))="", "", INDEX(F_Inputs_cyclical!$A$1:$BE$243, MATCH('Cyclical_after overrides'!$A229, F_Inputs_cyclical!$A$1:$A$243, 0), MATCH('Cyclical_after overrides'!AM$1, F_Inputs_cyclical!$A$1:$BE$1, 0))),
Cyclical_overrides!AM229)</f>
        <v>2.9510000000000001</v>
      </c>
      <c r="AN229" s="72">
        <f>IF(Cyclical_overrides!AN229 = "",
IF(INDEX(F_Inputs_cyclical!$A$1:$BE$243, MATCH('Cyclical_after overrides'!$A229, F_Inputs_cyclical!$A$1:$A$243, 0), MATCH('Cyclical_after overrides'!AN$1, F_Inputs_cyclical!$A$1:$BE$1, 0))="", "", INDEX(F_Inputs_cyclical!$A$1:$BE$243, MATCH('Cyclical_after overrides'!$A229, F_Inputs_cyclical!$A$1:$A$243, 0), MATCH('Cyclical_after overrides'!AN$1, F_Inputs_cyclical!$A$1:$BE$1, 0))),
Cyclical_overrides!AN229)</f>
        <v>12.029</v>
      </c>
      <c r="AO229" s="72" t="str">
        <f>IF(Cyclical_overrides!AO229 = "",
IF(INDEX(F_Inputs_cyclical!$A$1:$BE$243, MATCH('Cyclical_after overrides'!$A229, F_Inputs_cyclical!$A$1:$A$243, 0), MATCH('Cyclical_after overrides'!AO$1, F_Inputs_cyclical!$A$1:$BE$1, 0))="", "", INDEX(F_Inputs_cyclical!$A$1:$BE$243, MATCH('Cyclical_after overrides'!$A229, F_Inputs_cyclical!$A$1:$A$243, 0), MATCH('Cyclical_after overrides'!AO$1, F_Inputs_cyclical!$A$1:$BE$1, 0))),
Cyclical_overrides!AO229)</f>
        <v/>
      </c>
      <c r="AP229" s="72" t="str">
        <f>IF(Cyclical_overrides!AP229 = "",
IF(INDEX(F_Inputs_cyclical!$A$1:$BE$243, MATCH('Cyclical_after overrides'!$A229, F_Inputs_cyclical!$A$1:$A$243, 0), MATCH('Cyclical_after overrides'!AP$1, F_Inputs_cyclical!$A$1:$BE$1, 0))="", "", INDEX(F_Inputs_cyclical!$A$1:$BE$243, MATCH('Cyclical_after overrides'!$A229, F_Inputs_cyclical!$A$1:$A$243, 0), MATCH('Cyclical_after overrides'!AP$1, F_Inputs_cyclical!$A$1:$BE$1, 0))),
Cyclical_overrides!AP229)</f>
        <v/>
      </c>
      <c r="AQ229" s="72">
        <f>IF(Cyclical_overrides!AQ229 = "",
IF(INDEX(F_Inputs_cyclical!$A$1:$BE$243, MATCH('Cyclical_after overrides'!$A229, F_Inputs_cyclical!$A$1:$A$243, 0), MATCH('Cyclical_after overrides'!AQ$1, F_Inputs_cyclical!$A$1:$BE$1, 0))="", "", INDEX(F_Inputs_cyclical!$A$1:$BE$243, MATCH('Cyclical_after overrides'!$A229, F_Inputs_cyclical!$A$1:$A$243, 0), MATCH('Cyclical_after overrides'!AQ$1, F_Inputs_cyclical!$A$1:$BE$1, 0))),
Cyclical_overrides!AQ229)</f>
        <v>0.91600000000000004</v>
      </c>
      <c r="AR229" s="72">
        <f>IF(Cyclical_overrides!AR229 = "",
IF(INDEX(F_Inputs_cyclical!$A$1:$BE$243, MATCH('Cyclical_after overrides'!$A229, F_Inputs_cyclical!$A$1:$A$243, 0), MATCH('Cyclical_after overrides'!AR$1, F_Inputs_cyclical!$A$1:$BE$1, 0))="", "", INDEX(F_Inputs_cyclical!$A$1:$BE$243, MATCH('Cyclical_after overrides'!$A229, F_Inputs_cyclical!$A$1:$A$243, 0), MATCH('Cyclical_after overrides'!AR$1, F_Inputs_cyclical!$A$1:$BE$1, 0))),
Cyclical_overrides!AR229)</f>
        <v>0</v>
      </c>
      <c r="AS229" s="72">
        <f>IF(Cyclical_overrides!AS229 = "",
IF(INDEX(F_Inputs_cyclical!$A$1:$BE$243, MATCH('Cyclical_after overrides'!$A229, F_Inputs_cyclical!$A$1:$A$243, 0), MATCH('Cyclical_after overrides'!AS$1, F_Inputs_cyclical!$A$1:$BE$1, 0))="", "", INDEX(F_Inputs_cyclical!$A$1:$BE$243, MATCH('Cyclical_after overrides'!$A229, F_Inputs_cyclical!$A$1:$A$243, 0), MATCH('Cyclical_after overrides'!AS$1, F_Inputs_cyclical!$A$1:$BE$1, 0))),
Cyclical_overrides!AS229)</f>
        <v>3.7999999999999999E-2</v>
      </c>
      <c r="AT229" s="72">
        <f>IF(Cyclical_overrides!AT229 = "",
IF(INDEX(F_Inputs_cyclical!$A$1:$BE$243, MATCH('Cyclical_after overrides'!$A229, F_Inputs_cyclical!$A$1:$A$243, 0), MATCH('Cyclical_after overrides'!AT$1, F_Inputs_cyclical!$A$1:$BE$1, 0))="", "", INDEX(F_Inputs_cyclical!$A$1:$BE$243, MATCH('Cyclical_after overrides'!$A229, F_Inputs_cyclical!$A$1:$A$243, 0), MATCH('Cyclical_after overrides'!AT$1, F_Inputs_cyclical!$A$1:$BE$1, 0))),
Cyclical_overrides!AT229)</f>
        <v>0</v>
      </c>
      <c r="AU229" s="72">
        <f>IF(Cyclical_overrides!AU229 = "",
IF(INDEX(F_Inputs_cyclical!$A$1:$BE$243, MATCH('Cyclical_after overrides'!$A229, F_Inputs_cyclical!$A$1:$A$243, 0), MATCH('Cyclical_after overrides'!AU$1, F_Inputs_cyclical!$A$1:$BE$1, 0))="", "", INDEX(F_Inputs_cyclical!$A$1:$BE$243, MATCH('Cyclical_after overrides'!$A229, F_Inputs_cyclical!$A$1:$A$243, 0), MATCH('Cyclical_after overrides'!AU$1, F_Inputs_cyclical!$A$1:$BE$1, 0))),
Cyclical_overrides!AU229)</f>
        <v>1.147</v>
      </c>
      <c r="AV229" s="72" t="str">
        <f>IF(Cyclical_overrides!AV229 = "",
IF(INDEX(F_Inputs_cyclical!$A$1:$BE$243, MATCH('Cyclical_after overrides'!$A229, F_Inputs_cyclical!$A$1:$A$243, 0), MATCH('Cyclical_after overrides'!AV$1, F_Inputs_cyclical!$A$1:$BE$1, 0))="", "", INDEX(F_Inputs_cyclical!$A$1:$BE$243, MATCH('Cyclical_after overrides'!$A229, F_Inputs_cyclical!$A$1:$A$243, 0), MATCH('Cyclical_after overrides'!AV$1, F_Inputs_cyclical!$A$1:$BE$1, 0))),
Cyclical_overrides!AV229)</f>
        <v/>
      </c>
      <c r="AW229" s="72">
        <f>IF(Cyclical_overrides!AW229 = "",
IF(INDEX(F_Inputs_cyclical!$A$1:$BE$243, MATCH('Cyclical_after overrides'!$A229, F_Inputs_cyclical!$A$1:$A$243, 0), MATCH('Cyclical_after overrides'!AW$1, F_Inputs_cyclical!$A$1:$BE$1, 0))="", "", INDEX(F_Inputs_cyclical!$A$1:$BE$243, MATCH('Cyclical_after overrides'!$A229, F_Inputs_cyclical!$A$1:$A$243, 0), MATCH('Cyclical_after overrides'!AW$1, F_Inputs_cyclical!$A$1:$BE$1, 0))),
Cyclical_overrides!AW229)</f>
        <v>1.1560444722831191</v>
      </c>
      <c r="AX229" s="72">
        <f>IF(Cyclical_overrides!AX229 = "",
IF(INDEX(F_Inputs_cyclical!$A$1:$BE$243, MATCH('Cyclical_after overrides'!$A229, F_Inputs_cyclical!$A$1:$A$243, 0), MATCH('Cyclical_after overrides'!AX$1, F_Inputs_cyclical!$A$1:$BE$1, 0))="", "", INDEX(F_Inputs_cyclical!$A$1:$BE$243, MATCH('Cyclical_after overrides'!$A229, F_Inputs_cyclical!$A$1:$A$243, 0), MATCH('Cyclical_after overrides'!AX$1, F_Inputs_cyclical!$A$1:$BE$1, 0))),
Cyclical_overrides!AX229)</f>
        <v>25.676209927931296</v>
      </c>
      <c r="AY229" s="72">
        <f>IF(Cyclical_overrides!AY229 = "",
IF(INDEX(F_Inputs_cyclical!$A$1:$BE$243, MATCH('Cyclical_after overrides'!$A229, F_Inputs_cyclical!$A$1:$A$243, 0), MATCH('Cyclical_after overrides'!AY$1, F_Inputs_cyclical!$A$1:$BE$1, 0))="", "", INDEX(F_Inputs_cyclical!$A$1:$BE$243, MATCH('Cyclical_after overrides'!$A229, F_Inputs_cyclical!$A$1:$A$243, 0), MATCH('Cyclical_after overrides'!AY$1, F_Inputs_cyclical!$A$1:$BE$1, 0))),
Cyclical_overrides!AY229)</f>
        <v>135.95717218165075</v>
      </c>
      <c r="AZ229" s="72">
        <f>IF(Cyclical_overrides!AZ229 = "",
IF(INDEX(F_Inputs_cyclical!$A$1:$BE$243, MATCH('Cyclical_after overrides'!$A229, F_Inputs_cyclical!$A$1:$A$243, 0), MATCH('Cyclical_after overrides'!AZ$1, F_Inputs_cyclical!$A$1:$BE$1, 0))="", "", INDEX(F_Inputs_cyclical!$A$1:$BE$243, MATCH('Cyclical_after overrides'!$A229, F_Inputs_cyclical!$A$1:$A$243, 0), MATCH('Cyclical_after overrides'!AZ$1, F_Inputs_cyclical!$A$1:$BE$1, 0))),
Cyclical_overrides!AZ229)</f>
        <v>2.2380590230529358</v>
      </c>
      <c r="BA229" s="72">
        <f>IF(Cyclical_overrides!BA229 = "",
IF(INDEX(F_Inputs_cyclical!$A$1:$BE$243, MATCH('Cyclical_after overrides'!$A229, F_Inputs_cyclical!$A$1:$A$243, 0), MATCH('Cyclical_after overrides'!BA$1, F_Inputs_cyclical!$A$1:$BE$1, 0))="", "", INDEX(F_Inputs_cyclical!$A$1:$BE$243, MATCH('Cyclical_after overrides'!$A229, F_Inputs_cyclical!$A$1:$A$243, 0), MATCH('Cyclical_after overrides'!BA$1, F_Inputs_cyclical!$A$1:$BE$1, 0))),
Cyclical_overrides!BA229)</f>
        <v>16.122295495286338</v>
      </c>
      <c r="BB229" s="72">
        <f>IF(Cyclical_overrides!BB229 = "",
IF(INDEX(F_Inputs_cyclical!$A$1:$BE$243, MATCH('Cyclical_after overrides'!$A229, F_Inputs_cyclical!$A$1:$A$243, 0), MATCH('Cyclical_after overrides'!BB$1, F_Inputs_cyclical!$A$1:$BE$1, 0))="", "", INDEX(F_Inputs_cyclical!$A$1:$BE$243, MATCH('Cyclical_after overrides'!$A229, F_Inputs_cyclical!$A$1:$A$243, 0), MATCH('Cyclical_after overrides'!BB$1, F_Inputs_cyclical!$A$1:$BE$1, 0))),
Cyclical_overrides!BB229)</f>
        <v>14.870765556242786</v>
      </c>
      <c r="BC229" s="72">
        <f>IF(Cyclical_overrides!BC229 = "",
IF(INDEX(F_Inputs_cyclical!$A$1:$BE$243, MATCH('Cyclical_after overrides'!$A229, F_Inputs_cyclical!$A$1:$A$243, 0), MATCH('Cyclical_after overrides'!BC$1, F_Inputs_cyclical!$A$1:$BE$1, 0))="", "", INDEX(F_Inputs_cyclical!$A$1:$BE$243, MATCH('Cyclical_after overrides'!$A229, F_Inputs_cyclical!$A$1:$A$243, 0), MATCH('Cyclical_after overrides'!BC$1, F_Inputs_cyclical!$A$1:$BE$1, 0))),
Cyclical_overrides!BC229)</f>
        <v>11.735274776901591</v>
      </c>
      <c r="BD229" s="72">
        <f>IF(Cyclical_overrides!BD229 = "",
IF(INDEX(F_Inputs_cyclical!$A$1:$BE$243, MATCH('Cyclical_after overrides'!$A229, F_Inputs_cyclical!$A$1:$A$243, 0), MATCH('Cyclical_after overrides'!BD$1, F_Inputs_cyclical!$A$1:$BE$1, 0))="", "", INDEX(F_Inputs_cyclical!$A$1:$BE$243, MATCH('Cyclical_after overrides'!$A229, F_Inputs_cyclical!$A$1:$A$243, 0), MATCH('Cyclical_after overrides'!BD$1, F_Inputs_cyclical!$A$1:$BE$1, 0))),
Cyclical_overrides!BD229)</f>
        <v>97.742999999999995</v>
      </c>
      <c r="BE229" s="194"/>
    </row>
    <row r="230" spans="1:57" x14ac:dyDescent="0.4">
      <c r="A230" s="63" t="str">
        <f t="shared" si="3"/>
        <v>SSC20</v>
      </c>
      <c r="B230" s="63" t="s">
        <v>493</v>
      </c>
      <c r="C230" s="63" t="s">
        <v>255</v>
      </c>
      <c r="D230" s="72">
        <f>IF(Cyclical_overrides!D230 = "",
IF(INDEX(F_Inputs_cyclical!$A$1:$BE$243, MATCH('Cyclical_after overrides'!$A230, F_Inputs_cyclical!$A$1:$A$243, 0), MATCH('Cyclical_after overrides'!D$1, F_Inputs_cyclical!$A$1:$BE$1, 0))="", "", INDEX(F_Inputs_cyclical!$A$1:$BE$243, MATCH('Cyclical_after overrides'!$A230, F_Inputs_cyclical!$A$1:$A$243, 0), MATCH('Cyclical_after overrides'!D$1, F_Inputs_cyclical!$A$1:$BE$1, 0))),
Cyclical_overrides!D230)</f>
        <v>5.5259999999999998</v>
      </c>
      <c r="E230" s="72">
        <f>IF(Cyclical_overrides!E230 = "",
IF(INDEX(F_Inputs_cyclical!$A$1:$BE$243, MATCH('Cyclical_after overrides'!$A230, F_Inputs_cyclical!$A$1:$A$243, 0), MATCH('Cyclical_after overrides'!E$1, F_Inputs_cyclical!$A$1:$BE$1, 0))="", "", INDEX(F_Inputs_cyclical!$A$1:$BE$243, MATCH('Cyclical_after overrides'!$A230, F_Inputs_cyclical!$A$1:$A$243, 0), MATCH('Cyclical_after overrides'!E$1, F_Inputs_cyclical!$A$1:$BE$1, 0))),
Cyclical_overrides!E230)</f>
        <v>0.94099999999999995</v>
      </c>
      <c r="F230" s="72">
        <f>IF(Cyclical_overrides!F230 = "",
IF(INDEX(F_Inputs_cyclical!$A$1:$BE$243, MATCH('Cyclical_after overrides'!$A230, F_Inputs_cyclical!$A$1:$A$243, 0), MATCH('Cyclical_after overrides'!F$1, F_Inputs_cyclical!$A$1:$BE$1, 0))="", "", INDEX(F_Inputs_cyclical!$A$1:$BE$243, MATCH('Cyclical_after overrides'!$A230, F_Inputs_cyclical!$A$1:$A$243, 0), MATCH('Cyclical_after overrides'!F$1, F_Inputs_cyclical!$A$1:$BE$1, 0))),
Cyclical_overrides!F230)</f>
        <v>10.151</v>
      </c>
      <c r="G230" s="72">
        <f>IF(Cyclical_overrides!G230 = "",
IF(INDEX(F_Inputs_cyclical!$A$1:$BE$243, MATCH('Cyclical_after overrides'!$A230, F_Inputs_cyclical!$A$1:$A$243, 0), MATCH('Cyclical_after overrides'!G$1, F_Inputs_cyclical!$A$1:$BE$1, 0))="", "", INDEX(F_Inputs_cyclical!$A$1:$BE$243, MATCH('Cyclical_after overrides'!$A230, F_Inputs_cyclical!$A$1:$A$243, 0), MATCH('Cyclical_after overrides'!G$1, F_Inputs_cyclical!$A$1:$BE$1, 0))),
Cyclical_overrides!G230)</f>
        <v>0.85299999999999998</v>
      </c>
      <c r="H230" s="72" t="str">
        <f>IF(Cyclical_overrides!H230 = "",
IF(INDEX(F_Inputs_cyclical!$A$1:$BE$243, MATCH('Cyclical_after overrides'!$A230, F_Inputs_cyclical!$A$1:$A$243, 0), MATCH('Cyclical_after overrides'!H$1, F_Inputs_cyclical!$A$1:$BE$1, 0))="", "", INDEX(F_Inputs_cyclical!$A$1:$BE$243, MATCH('Cyclical_after overrides'!$A230, F_Inputs_cyclical!$A$1:$A$243, 0), MATCH('Cyclical_after overrides'!H$1, F_Inputs_cyclical!$A$1:$BE$1, 0))),
Cyclical_overrides!H230)</f>
        <v/>
      </c>
      <c r="I230" s="72">
        <f>IF(Cyclical_overrides!I230 = "",
IF(INDEX(F_Inputs_cyclical!$A$1:$BE$243, MATCH('Cyclical_after overrides'!$A230, F_Inputs_cyclical!$A$1:$A$243, 0), MATCH('Cyclical_after overrides'!I$1, F_Inputs_cyclical!$A$1:$BE$1, 0))="", "", INDEX(F_Inputs_cyclical!$A$1:$BE$243, MATCH('Cyclical_after overrides'!$A230, F_Inputs_cyclical!$A$1:$A$243, 0), MATCH('Cyclical_after overrides'!I$1, F_Inputs_cyclical!$A$1:$BE$1, 0))),
Cyclical_overrides!I230)</f>
        <v>0</v>
      </c>
      <c r="J230" s="72">
        <f>IF(Cyclical_overrides!J230 = "",
IF(INDEX(F_Inputs_cyclical!$A$1:$BE$243, MATCH('Cyclical_after overrides'!$A230, F_Inputs_cyclical!$A$1:$A$243, 0), MATCH('Cyclical_after overrides'!J$1, F_Inputs_cyclical!$A$1:$BE$1, 0))="", "", INDEX(F_Inputs_cyclical!$A$1:$BE$243, MATCH('Cyclical_after overrides'!$A230, F_Inputs_cyclical!$A$1:$A$243, 0), MATCH('Cyclical_after overrides'!J$1, F_Inputs_cyclical!$A$1:$BE$1, 0))),
Cyclical_overrides!J230)</f>
        <v>20.638999999999999</v>
      </c>
      <c r="K230" s="72">
        <f>IF(Cyclical_overrides!K230 = "",
IF(INDEX(F_Inputs_cyclical!$A$1:$BE$243, MATCH('Cyclical_after overrides'!$A230, F_Inputs_cyclical!$A$1:$A$243, 0), MATCH('Cyclical_after overrides'!K$1, F_Inputs_cyclical!$A$1:$BE$1, 0))="", "", INDEX(F_Inputs_cyclical!$A$1:$BE$243, MATCH('Cyclical_after overrides'!$A230, F_Inputs_cyclical!$A$1:$A$243, 0), MATCH('Cyclical_after overrides'!K$1, F_Inputs_cyclical!$A$1:$BE$1, 0))),
Cyclical_overrides!K230)</f>
        <v>6.4000000000000001E-2</v>
      </c>
      <c r="L230" s="72" t="str">
        <f>IF(Cyclical_overrides!L230 = "",
IF(INDEX(F_Inputs_cyclical!$A$1:$BE$243, MATCH('Cyclical_after overrides'!$A230, F_Inputs_cyclical!$A$1:$A$243, 0), MATCH('Cyclical_after overrides'!L$1, F_Inputs_cyclical!$A$1:$BE$1, 0))="", "", INDEX(F_Inputs_cyclical!$A$1:$BE$243, MATCH('Cyclical_after overrides'!$A230, F_Inputs_cyclical!$A$1:$A$243, 0), MATCH('Cyclical_after overrides'!L$1, F_Inputs_cyclical!$A$1:$BE$1, 0))),
Cyclical_overrides!L230)</f>
        <v/>
      </c>
      <c r="M230" s="72" t="str">
        <f>IF(Cyclical_overrides!M230 = "",
IF(INDEX(F_Inputs_cyclical!$A$1:$BE$243, MATCH('Cyclical_after overrides'!$A230, F_Inputs_cyclical!$A$1:$A$243, 0), MATCH('Cyclical_after overrides'!M$1, F_Inputs_cyclical!$A$1:$BE$1, 0))="", "", INDEX(F_Inputs_cyclical!$A$1:$BE$243, MATCH('Cyclical_after overrides'!$A230, F_Inputs_cyclical!$A$1:$A$243, 0), MATCH('Cyclical_after overrides'!M$1, F_Inputs_cyclical!$A$1:$BE$1, 0))),
Cyclical_overrides!M230)</f>
        <v/>
      </c>
      <c r="N230" s="72" t="str">
        <f>IF(Cyclical_overrides!N230 = "",
IF(INDEX(F_Inputs_cyclical!$A$1:$BE$243, MATCH('Cyclical_after overrides'!$A230, F_Inputs_cyclical!$A$1:$A$243, 0), MATCH('Cyclical_after overrides'!N$1, F_Inputs_cyclical!$A$1:$BE$1, 0))="", "", INDEX(F_Inputs_cyclical!$A$1:$BE$243, MATCH('Cyclical_after overrides'!$A230, F_Inputs_cyclical!$A$1:$A$243, 0), MATCH('Cyclical_after overrides'!N$1, F_Inputs_cyclical!$A$1:$BE$1, 0))),
Cyclical_overrides!N230)</f>
        <v/>
      </c>
      <c r="O230" s="72">
        <f>IF(Cyclical_overrides!O230 = "",
IF(INDEX(F_Inputs_cyclical!$A$1:$BE$243, MATCH('Cyclical_after overrides'!$A230, F_Inputs_cyclical!$A$1:$A$243, 0), MATCH('Cyclical_after overrides'!O$1, F_Inputs_cyclical!$A$1:$BE$1, 0))="", "", INDEX(F_Inputs_cyclical!$A$1:$BE$243, MATCH('Cyclical_after overrides'!$A230, F_Inputs_cyclical!$A$1:$A$243, 0), MATCH('Cyclical_after overrides'!O$1, F_Inputs_cyclical!$A$1:$BE$1, 0))),
Cyclical_overrides!O230)</f>
        <v>0</v>
      </c>
      <c r="P230" s="72">
        <f>IF(Cyclical_overrides!P230 = "",
IF(INDEX(F_Inputs_cyclical!$A$1:$BE$243, MATCH('Cyclical_after overrides'!$A230, F_Inputs_cyclical!$A$1:$A$243, 0), MATCH('Cyclical_after overrides'!P$1, F_Inputs_cyclical!$A$1:$BE$1, 0))="", "", INDEX(F_Inputs_cyclical!$A$1:$BE$243, MATCH('Cyclical_after overrides'!$A230, F_Inputs_cyclical!$A$1:$A$243, 0), MATCH('Cyclical_after overrides'!P$1, F_Inputs_cyclical!$A$1:$BE$1, 0))),
Cyclical_overrides!P230)</f>
        <v>0</v>
      </c>
      <c r="Q230" s="72">
        <f>IF(Cyclical_overrides!Q230 = "",
IF(INDEX(F_Inputs_cyclical!$A$1:$BE$243, MATCH('Cyclical_after overrides'!$A230, F_Inputs_cyclical!$A$1:$A$243, 0), MATCH('Cyclical_after overrides'!Q$1, F_Inputs_cyclical!$A$1:$BE$1, 0))="", "", INDEX(F_Inputs_cyclical!$A$1:$BE$243, MATCH('Cyclical_after overrides'!$A230, F_Inputs_cyclical!$A$1:$A$243, 0), MATCH('Cyclical_after overrides'!Q$1, F_Inputs_cyclical!$A$1:$BE$1, 0))),
Cyclical_overrides!Q230)</f>
        <v>0.36199999999999999</v>
      </c>
      <c r="R230" s="72">
        <f>IF(Cyclical_overrides!R230 = "",
IF(INDEX(F_Inputs_cyclical!$A$1:$BE$243, MATCH('Cyclical_after overrides'!$A230, F_Inputs_cyclical!$A$1:$A$243, 0), MATCH('Cyclical_after overrides'!R$1, F_Inputs_cyclical!$A$1:$BE$1, 0))="", "", INDEX(F_Inputs_cyclical!$A$1:$BE$243, MATCH('Cyclical_after overrides'!$A230, F_Inputs_cyclical!$A$1:$A$243, 0), MATCH('Cyclical_after overrides'!R$1, F_Inputs_cyclical!$A$1:$BE$1, 0))),
Cyclical_overrides!R230)</f>
        <v>0.46500000000000002</v>
      </c>
      <c r="S230" s="72">
        <f>IF(Cyclical_overrides!S230 = "",
IF(INDEX(F_Inputs_cyclical!$A$1:$BE$243, MATCH('Cyclical_after overrides'!$A230, F_Inputs_cyclical!$A$1:$A$243, 0), MATCH('Cyclical_after overrides'!S$1, F_Inputs_cyclical!$A$1:$BE$1, 0))="", "", INDEX(F_Inputs_cyclical!$A$1:$BE$243, MATCH('Cyclical_after overrides'!$A230, F_Inputs_cyclical!$A$1:$A$243, 0), MATCH('Cyclical_after overrides'!S$1, F_Inputs_cyclical!$A$1:$BE$1, 0))),
Cyclical_overrides!S230)</f>
        <v>14.09</v>
      </c>
      <c r="T230" s="72">
        <f>IF(Cyclical_overrides!T230 = "",
IF(INDEX(F_Inputs_cyclical!$A$1:$BE$243, MATCH('Cyclical_after overrides'!$A230, F_Inputs_cyclical!$A$1:$A$243, 0), MATCH('Cyclical_after overrides'!T$1, F_Inputs_cyclical!$A$1:$BE$1, 0))="", "", INDEX(F_Inputs_cyclical!$A$1:$BE$243, MATCH('Cyclical_after overrides'!$A230, F_Inputs_cyclical!$A$1:$A$243, 0), MATCH('Cyclical_after overrides'!T$1, F_Inputs_cyclical!$A$1:$BE$1, 0))),
Cyclical_overrides!T230)</f>
        <v>7.8949999999999996</v>
      </c>
      <c r="U230" s="72">
        <f>IF(Cyclical_overrides!U230 = "",
IF(INDEX(F_Inputs_cyclical!$A$1:$BE$243, MATCH('Cyclical_after overrides'!$A230, F_Inputs_cyclical!$A$1:$A$243, 0), MATCH('Cyclical_after overrides'!U$1, F_Inputs_cyclical!$A$1:$BE$1, 0))="", "", INDEX(F_Inputs_cyclical!$A$1:$BE$243, MATCH('Cyclical_after overrides'!$A230, F_Inputs_cyclical!$A$1:$A$243, 0), MATCH('Cyclical_after overrides'!U$1, F_Inputs_cyclical!$A$1:$BE$1, 0))),
Cyclical_overrides!U230)</f>
        <v>19.812000000000001</v>
      </c>
      <c r="V230" s="72">
        <f>IF(Cyclical_overrides!V230 = "",
IF(INDEX(F_Inputs_cyclical!$A$1:$BE$243, MATCH('Cyclical_after overrides'!$A230, F_Inputs_cyclical!$A$1:$A$243, 0), MATCH('Cyclical_after overrides'!V$1, F_Inputs_cyclical!$A$1:$BE$1, 0))="", "", INDEX(F_Inputs_cyclical!$A$1:$BE$243, MATCH('Cyclical_after overrides'!$A230, F_Inputs_cyclical!$A$1:$A$243, 0), MATCH('Cyclical_after overrides'!V$1, F_Inputs_cyclical!$A$1:$BE$1, 0))),
Cyclical_overrides!V230)</f>
        <v>358.21499999999997</v>
      </c>
      <c r="W230" s="72">
        <f>IF(Cyclical_overrides!W230 = "",
IF(INDEX(F_Inputs_cyclical!$A$1:$BE$243, MATCH('Cyclical_after overrides'!$A230, F_Inputs_cyclical!$A$1:$A$243, 0), MATCH('Cyclical_after overrides'!W$1, F_Inputs_cyclical!$A$1:$BE$1, 0))="", "", INDEX(F_Inputs_cyclical!$A$1:$BE$243, MATCH('Cyclical_after overrides'!$A230, F_Inputs_cyclical!$A$1:$A$243, 0), MATCH('Cyclical_after overrides'!W$1, F_Inputs_cyclical!$A$1:$BE$1, 0))),
Cyclical_overrides!W230)</f>
        <v>317.10500000000002</v>
      </c>
      <c r="X230" s="72" t="str">
        <f>IF(Cyclical_overrides!X230 = "",
IF(INDEX(F_Inputs_cyclical!$A$1:$BE$243, MATCH('Cyclical_after overrides'!$A230, F_Inputs_cyclical!$A$1:$A$243, 0), MATCH('Cyclical_after overrides'!X$1, F_Inputs_cyclical!$A$1:$BE$1, 0))="", "", INDEX(F_Inputs_cyclical!$A$1:$BE$243, MATCH('Cyclical_after overrides'!$A230, F_Inputs_cyclical!$A$1:$A$243, 0), MATCH('Cyclical_after overrides'!X$1, F_Inputs_cyclical!$A$1:$BE$1, 0))),
Cyclical_overrides!X230)</f>
        <v/>
      </c>
      <c r="Y230" s="72" t="str">
        <f>IF(Cyclical_overrides!Y230 = "",
IF(INDEX(F_Inputs_cyclical!$A$1:$BE$243, MATCH('Cyclical_after overrides'!$A230, F_Inputs_cyclical!$A$1:$A$243, 0), MATCH('Cyclical_after overrides'!Y$1, F_Inputs_cyclical!$A$1:$BE$1, 0))="", "", INDEX(F_Inputs_cyclical!$A$1:$BE$243, MATCH('Cyclical_after overrides'!$A230, F_Inputs_cyclical!$A$1:$A$243, 0), MATCH('Cyclical_after overrides'!Y$1, F_Inputs_cyclical!$A$1:$BE$1, 0))),
Cyclical_overrides!Y230)</f>
        <v/>
      </c>
      <c r="Z230" s="72" t="str">
        <f>IF(Cyclical_overrides!Z230 = "",
IF(INDEX(F_Inputs_cyclical!$A$1:$BE$243, MATCH('Cyclical_after overrides'!$A230, F_Inputs_cyclical!$A$1:$A$243, 0), MATCH('Cyclical_after overrides'!Z$1, F_Inputs_cyclical!$A$1:$BE$1, 0))="", "", INDEX(F_Inputs_cyclical!$A$1:$BE$243, MATCH('Cyclical_after overrides'!$A230, F_Inputs_cyclical!$A$1:$A$243, 0), MATCH('Cyclical_after overrides'!Z$1, F_Inputs_cyclical!$A$1:$BE$1, 0))),
Cyclical_overrides!Z230)</f>
        <v/>
      </c>
      <c r="AA230" s="72" t="str">
        <f>IF(Cyclical_overrides!AA230 = "",
IF(INDEX(F_Inputs_cyclical!$A$1:$BE$243, MATCH('Cyclical_after overrides'!$A230, F_Inputs_cyclical!$A$1:$A$243, 0), MATCH('Cyclical_after overrides'!AA$1, F_Inputs_cyclical!$A$1:$BE$1, 0))="", "", INDEX(F_Inputs_cyclical!$A$1:$BE$243, MATCH('Cyclical_after overrides'!$A230, F_Inputs_cyclical!$A$1:$A$243, 0), MATCH('Cyclical_after overrides'!AA$1, F_Inputs_cyclical!$A$1:$BE$1, 0))),
Cyclical_overrides!AA230)</f>
        <v/>
      </c>
      <c r="AB230" s="72" t="str">
        <f>IF(Cyclical_overrides!AB230 = "",
IF(INDEX(F_Inputs_cyclical!$A$1:$BE$243, MATCH('Cyclical_after overrides'!$A230, F_Inputs_cyclical!$A$1:$A$243, 0), MATCH('Cyclical_after overrides'!AB$1, F_Inputs_cyclical!$A$1:$BE$1, 0))="", "", INDEX(F_Inputs_cyclical!$A$1:$BE$243, MATCH('Cyclical_after overrides'!$A230, F_Inputs_cyclical!$A$1:$A$243, 0), MATCH('Cyclical_after overrides'!AB$1, F_Inputs_cyclical!$A$1:$BE$1, 0))),
Cyclical_overrides!AB230)</f>
        <v/>
      </c>
      <c r="AC230" s="72" t="str">
        <f>IF(Cyclical_overrides!AC230 = "",
IF(INDEX(F_Inputs_cyclical!$A$1:$BE$243, MATCH('Cyclical_after overrides'!$A230, F_Inputs_cyclical!$A$1:$A$243, 0), MATCH('Cyclical_after overrides'!AC$1, F_Inputs_cyclical!$A$1:$BE$1, 0))="", "", INDEX(F_Inputs_cyclical!$A$1:$BE$243, MATCH('Cyclical_after overrides'!$A230, F_Inputs_cyclical!$A$1:$A$243, 0), MATCH('Cyclical_after overrides'!AC$1, F_Inputs_cyclical!$A$1:$BE$1, 0))),
Cyclical_overrides!AC230)</f>
        <v/>
      </c>
      <c r="AD230" s="72" t="str">
        <f>IF(Cyclical_overrides!AD230 = "",
IF(INDEX(F_Inputs_cyclical!$A$1:$BE$243, MATCH('Cyclical_after overrides'!$A230, F_Inputs_cyclical!$A$1:$A$243, 0), MATCH('Cyclical_after overrides'!AD$1, F_Inputs_cyclical!$A$1:$BE$1, 0))="", "", INDEX(F_Inputs_cyclical!$A$1:$BE$243, MATCH('Cyclical_after overrides'!$A230, F_Inputs_cyclical!$A$1:$A$243, 0), MATCH('Cyclical_after overrides'!AD$1, F_Inputs_cyclical!$A$1:$BE$1, 0))),
Cyclical_overrides!AD230)</f>
        <v/>
      </c>
      <c r="AE230" s="72" t="str">
        <f>IF(Cyclical_overrides!AE230 = "",
IF(INDEX(F_Inputs_cyclical!$A$1:$BE$243, MATCH('Cyclical_after overrides'!$A230, F_Inputs_cyclical!$A$1:$A$243, 0), MATCH('Cyclical_after overrides'!AE$1, F_Inputs_cyclical!$A$1:$BE$1, 0))="", "", INDEX(F_Inputs_cyclical!$A$1:$BE$243, MATCH('Cyclical_after overrides'!$A230, F_Inputs_cyclical!$A$1:$A$243, 0), MATCH('Cyclical_after overrides'!AE$1, F_Inputs_cyclical!$A$1:$BE$1, 0))),
Cyclical_overrides!AE230)</f>
        <v/>
      </c>
      <c r="AF230" s="72" t="str">
        <f>IF(Cyclical_overrides!AF230 = "",
IF(INDEX(F_Inputs_cyclical!$A$1:$BE$243, MATCH('Cyclical_after overrides'!$A230, F_Inputs_cyclical!$A$1:$A$243, 0), MATCH('Cyclical_after overrides'!AF$1, F_Inputs_cyclical!$A$1:$BE$1, 0))="", "", INDEX(F_Inputs_cyclical!$A$1:$BE$243, MATCH('Cyclical_after overrides'!$A230, F_Inputs_cyclical!$A$1:$A$243, 0), MATCH('Cyclical_after overrides'!AF$1, F_Inputs_cyclical!$A$1:$BE$1, 0))),
Cyclical_overrides!AF230)</f>
        <v/>
      </c>
      <c r="AG230" s="72" t="str">
        <f>IF(Cyclical_overrides!AG230 = "",
IF(INDEX(F_Inputs_cyclical!$A$1:$BE$243, MATCH('Cyclical_after overrides'!$A230, F_Inputs_cyclical!$A$1:$A$243, 0), MATCH('Cyclical_after overrides'!AG$1, F_Inputs_cyclical!$A$1:$BE$1, 0))="", "", INDEX(F_Inputs_cyclical!$A$1:$BE$243, MATCH('Cyclical_after overrides'!$A230, F_Inputs_cyclical!$A$1:$A$243, 0), MATCH('Cyclical_after overrides'!AG$1, F_Inputs_cyclical!$A$1:$BE$1, 0))),
Cyclical_overrides!AG230)</f>
        <v/>
      </c>
      <c r="AH230" s="72" t="str">
        <f>IF(Cyclical_overrides!AH230 = "",
IF(INDEX(F_Inputs_cyclical!$A$1:$BE$243, MATCH('Cyclical_after overrides'!$A230, F_Inputs_cyclical!$A$1:$A$243, 0), MATCH('Cyclical_after overrides'!AH$1, F_Inputs_cyclical!$A$1:$BE$1, 0))="", "", INDEX(F_Inputs_cyclical!$A$1:$BE$243, MATCH('Cyclical_after overrides'!$A230, F_Inputs_cyclical!$A$1:$A$243, 0), MATCH('Cyclical_after overrides'!AH$1, F_Inputs_cyclical!$A$1:$BE$1, 0))),
Cyclical_overrides!AH230)</f>
        <v/>
      </c>
      <c r="AI230" s="72" t="str">
        <f>IF(Cyclical_overrides!AI230 = "",
IF(INDEX(F_Inputs_cyclical!$A$1:$BE$243, MATCH('Cyclical_after overrides'!$A230, F_Inputs_cyclical!$A$1:$A$243, 0), MATCH('Cyclical_after overrides'!AI$1, F_Inputs_cyclical!$A$1:$BE$1, 0))="", "", INDEX(F_Inputs_cyclical!$A$1:$BE$243, MATCH('Cyclical_after overrides'!$A230, F_Inputs_cyclical!$A$1:$A$243, 0), MATCH('Cyclical_after overrides'!AI$1, F_Inputs_cyclical!$A$1:$BE$1, 0))),
Cyclical_overrides!AI230)</f>
        <v/>
      </c>
      <c r="AJ230" s="72" t="str">
        <f>IF(Cyclical_overrides!AJ230 = "",
IF(INDEX(F_Inputs_cyclical!$A$1:$BE$243, MATCH('Cyclical_after overrides'!$A230, F_Inputs_cyclical!$A$1:$A$243, 0), MATCH('Cyclical_after overrides'!AJ$1, F_Inputs_cyclical!$A$1:$BE$1, 0))="", "", INDEX(F_Inputs_cyclical!$A$1:$BE$243, MATCH('Cyclical_after overrides'!$A230, F_Inputs_cyclical!$A$1:$A$243, 0), MATCH('Cyclical_after overrides'!AJ$1, F_Inputs_cyclical!$A$1:$BE$1, 0))),
Cyclical_overrides!AJ230)</f>
        <v/>
      </c>
      <c r="AK230" s="72" t="str">
        <f>IF(Cyclical_overrides!AK230 = "",
IF(INDEX(F_Inputs_cyclical!$A$1:$BE$243, MATCH('Cyclical_after overrides'!$A230, F_Inputs_cyclical!$A$1:$A$243, 0), MATCH('Cyclical_after overrides'!AK$1, F_Inputs_cyclical!$A$1:$BE$1, 0))="", "", INDEX(F_Inputs_cyclical!$A$1:$BE$243, MATCH('Cyclical_after overrides'!$A230, F_Inputs_cyclical!$A$1:$A$243, 0), MATCH('Cyclical_after overrides'!AK$1, F_Inputs_cyclical!$A$1:$BE$1, 0))),
Cyclical_overrides!AK230)</f>
        <v/>
      </c>
      <c r="AL230" s="72" t="str">
        <f>IF(Cyclical_overrides!AL230 = "",
IF(INDEX(F_Inputs_cyclical!$A$1:$BE$243, MATCH('Cyclical_after overrides'!$A230, F_Inputs_cyclical!$A$1:$A$243, 0), MATCH('Cyclical_after overrides'!AL$1, F_Inputs_cyclical!$A$1:$BE$1, 0))="", "", INDEX(F_Inputs_cyclical!$A$1:$BE$243, MATCH('Cyclical_after overrides'!$A230, F_Inputs_cyclical!$A$1:$A$243, 0), MATCH('Cyclical_after overrides'!AL$1, F_Inputs_cyclical!$A$1:$BE$1, 0))),
Cyclical_overrides!AL230)</f>
        <v/>
      </c>
      <c r="AM230" s="72">
        <f>IF(Cyclical_overrides!AM230 = "",
IF(INDEX(F_Inputs_cyclical!$A$1:$BE$243, MATCH('Cyclical_after overrides'!$A230, F_Inputs_cyclical!$A$1:$A$243, 0), MATCH('Cyclical_after overrides'!AM$1, F_Inputs_cyclical!$A$1:$BE$1, 0))="", "", INDEX(F_Inputs_cyclical!$A$1:$BE$243, MATCH('Cyclical_after overrides'!$A230, F_Inputs_cyclical!$A$1:$A$243, 0), MATCH('Cyclical_after overrides'!AM$1, F_Inputs_cyclical!$A$1:$BE$1, 0))),
Cyclical_overrides!AM230)</f>
        <v>2.3410000000000002</v>
      </c>
      <c r="AN230" s="72">
        <f>IF(Cyclical_overrides!AN230 = "",
IF(INDEX(F_Inputs_cyclical!$A$1:$BE$243, MATCH('Cyclical_after overrides'!$A230, F_Inputs_cyclical!$A$1:$A$243, 0), MATCH('Cyclical_after overrides'!AN$1, F_Inputs_cyclical!$A$1:$BE$1, 0))="", "", INDEX(F_Inputs_cyclical!$A$1:$BE$243, MATCH('Cyclical_after overrides'!$A230, F_Inputs_cyclical!$A$1:$A$243, 0), MATCH('Cyclical_after overrides'!AN$1, F_Inputs_cyclical!$A$1:$BE$1, 0))),
Cyclical_overrides!AN230)</f>
        <v>19.812000000000001</v>
      </c>
      <c r="AO230" s="72" t="str">
        <f>IF(Cyclical_overrides!AO230 = "",
IF(INDEX(F_Inputs_cyclical!$A$1:$BE$243, MATCH('Cyclical_after overrides'!$A230, F_Inputs_cyclical!$A$1:$A$243, 0), MATCH('Cyclical_after overrides'!AO$1, F_Inputs_cyclical!$A$1:$BE$1, 0))="", "", INDEX(F_Inputs_cyclical!$A$1:$BE$243, MATCH('Cyclical_after overrides'!$A230, F_Inputs_cyclical!$A$1:$A$243, 0), MATCH('Cyclical_after overrides'!AO$1, F_Inputs_cyclical!$A$1:$BE$1, 0))),
Cyclical_overrides!AO230)</f>
        <v/>
      </c>
      <c r="AP230" s="72" t="str">
        <f>IF(Cyclical_overrides!AP230 = "",
IF(INDEX(F_Inputs_cyclical!$A$1:$BE$243, MATCH('Cyclical_after overrides'!$A230, F_Inputs_cyclical!$A$1:$A$243, 0), MATCH('Cyclical_after overrides'!AP$1, F_Inputs_cyclical!$A$1:$BE$1, 0))="", "", INDEX(F_Inputs_cyclical!$A$1:$BE$243, MATCH('Cyclical_after overrides'!$A230, F_Inputs_cyclical!$A$1:$A$243, 0), MATCH('Cyclical_after overrides'!AP$1, F_Inputs_cyclical!$A$1:$BE$1, 0))),
Cyclical_overrides!AP230)</f>
        <v/>
      </c>
      <c r="AQ230" s="72">
        <f>IF(Cyclical_overrides!AQ230 = "",
IF(INDEX(F_Inputs_cyclical!$A$1:$BE$243, MATCH('Cyclical_after overrides'!$A230, F_Inputs_cyclical!$A$1:$A$243, 0), MATCH('Cyclical_after overrides'!AQ$1, F_Inputs_cyclical!$A$1:$BE$1, 0))="", "", INDEX(F_Inputs_cyclical!$A$1:$BE$243, MATCH('Cyclical_after overrides'!$A230, F_Inputs_cyclical!$A$1:$A$243, 0), MATCH('Cyclical_after overrides'!AQ$1, F_Inputs_cyclical!$A$1:$BE$1, 0))),
Cyclical_overrides!AQ230)</f>
        <v>0.82699999999999996</v>
      </c>
      <c r="AR230" s="72">
        <f>IF(Cyclical_overrides!AR230 = "",
IF(INDEX(F_Inputs_cyclical!$A$1:$BE$243, MATCH('Cyclical_after overrides'!$A230, F_Inputs_cyclical!$A$1:$A$243, 0), MATCH('Cyclical_after overrides'!AR$1, F_Inputs_cyclical!$A$1:$BE$1, 0))="", "", INDEX(F_Inputs_cyclical!$A$1:$BE$243, MATCH('Cyclical_after overrides'!$A230, F_Inputs_cyclical!$A$1:$A$243, 0), MATCH('Cyclical_after overrides'!AR$1, F_Inputs_cyclical!$A$1:$BE$1, 0))),
Cyclical_overrides!AR230)</f>
        <v>0</v>
      </c>
      <c r="AS230" s="72">
        <f>IF(Cyclical_overrides!AS230 = "",
IF(INDEX(F_Inputs_cyclical!$A$1:$BE$243, MATCH('Cyclical_after overrides'!$A230, F_Inputs_cyclical!$A$1:$A$243, 0), MATCH('Cyclical_after overrides'!AS$1, F_Inputs_cyclical!$A$1:$BE$1, 0))="", "", INDEX(F_Inputs_cyclical!$A$1:$BE$243, MATCH('Cyclical_after overrides'!$A230, F_Inputs_cyclical!$A$1:$A$243, 0), MATCH('Cyclical_after overrides'!AS$1, F_Inputs_cyclical!$A$1:$BE$1, 0))),
Cyclical_overrides!AS230)</f>
        <v>2.3E-2</v>
      </c>
      <c r="AT230" s="72">
        <f>IF(Cyclical_overrides!AT230 = "",
IF(INDEX(F_Inputs_cyclical!$A$1:$BE$243, MATCH('Cyclical_after overrides'!$A230, F_Inputs_cyclical!$A$1:$A$243, 0), MATCH('Cyclical_after overrides'!AT$1, F_Inputs_cyclical!$A$1:$BE$1, 0))="", "", INDEX(F_Inputs_cyclical!$A$1:$BE$243, MATCH('Cyclical_after overrides'!$A230, F_Inputs_cyclical!$A$1:$A$243, 0), MATCH('Cyclical_after overrides'!AT$1, F_Inputs_cyclical!$A$1:$BE$1, 0))),
Cyclical_overrides!AT230)</f>
        <v>0</v>
      </c>
      <c r="AU230" s="72">
        <f>IF(Cyclical_overrides!AU230 = "",
IF(INDEX(F_Inputs_cyclical!$A$1:$BE$243, MATCH('Cyclical_after overrides'!$A230, F_Inputs_cyclical!$A$1:$A$243, 0), MATCH('Cyclical_after overrides'!AU$1, F_Inputs_cyclical!$A$1:$BE$1, 0))="", "", INDEX(F_Inputs_cyclical!$A$1:$BE$243, MATCH('Cyclical_after overrides'!$A230, F_Inputs_cyclical!$A$1:$A$243, 0), MATCH('Cyclical_after overrides'!AU$1, F_Inputs_cyclical!$A$1:$BE$1, 0))),
Cyclical_overrides!AU230)</f>
        <v>0.71299999999999997</v>
      </c>
      <c r="AV230" s="72" t="str">
        <f>IF(Cyclical_overrides!AV230 = "",
IF(INDEX(F_Inputs_cyclical!$A$1:$BE$243, MATCH('Cyclical_after overrides'!$A230, F_Inputs_cyclical!$A$1:$A$243, 0), MATCH('Cyclical_after overrides'!AV$1, F_Inputs_cyclical!$A$1:$BE$1, 0))="", "", INDEX(F_Inputs_cyclical!$A$1:$BE$243, MATCH('Cyclical_after overrides'!$A230, F_Inputs_cyclical!$A$1:$A$243, 0), MATCH('Cyclical_after overrides'!AV$1, F_Inputs_cyclical!$A$1:$BE$1, 0))),
Cyclical_overrides!AV230)</f>
        <v/>
      </c>
      <c r="AW230" s="72">
        <f>IF(Cyclical_overrides!AW230 = "",
IF(INDEX(F_Inputs_cyclical!$A$1:$BE$243, MATCH('Cyclical_after overrides'!$A230, F_Inputs_cyclical!$A$1:$A$243, 0), MATCH('Cyclical_after overrides'!AW$1, F_Inputs_cyclical!$A$1:$BE$1, 0))="", "", INDEX(F_Inputs_cyclical!$A$1:$BE$243, MATCH('Cyclical_after overrides'!$A230, F_Inputs_cyclical!$A$1:$A$243, 0), MATCH('Cyclical_after overrides'!AW$1, F_Inputs_cyclical!$A$1:$BE$1, 0))),
Cyclical_overrides!AW230)</f>
        <v>1.1367310801447381</v>
      </c>
      <c r="AX230" s="72">
        <f>IF(Cyclical_overrides!AX230 = "",
IF(INDEX(F_Inputs_cyclical!$A$1:$BE$243, MATCH('Cyclical_after overrides'!$A230, F_Inputs_cyclical!$A$1:$A$243, 0), MATCH('Cyclical_after overrides'!AX$1, F_Inputs_cyclical!$A$1:$BE$1, 0))="", "", INDEX(F_Inputs_cyclical!$A$1:$BE$243, MATCH('Cyclical_after overrides'!$A230, F_Inputs_cyclical!$A$1:$A$243, 0), MATCH('Cyclical_after overrides'!AX$1, F_Inputs_cyclical!$A$1:$BE$1, 0))),
Cyclical_overrides!AX230)</f>
        <v>25.025438298416617</v>
      </c>
      <c r="AY230" s="72">
        <f>IF(Cyclical_overrides!AY230 = "",
IF(INDEX(F_Inputs_cyclical!$A$1:$BE$243, MATCH('Cyclical_after overrides'!$A230, F_Inputs_cyclical!$A$1:$A$243, 0), MATCH('Cyclical_after overrides'!AY$1, F_Inputs_cyclical!$A$1:$BE$1, 0))="", "", INDEX(F_Inputs_cyclical!$A$1:$BE$243, MATCH('Cyclical_after overrides'!$A230, F_Inputs_cyclical!$A$1:$A$243, 0), MATCH('Cyclical_after overrides'!AY$1, F_Inputs_cyclical!$A$1:$BE$1, 0))),
Cyclical_overrides!AY230)</f>
        <v>135.68623056437659</v>
      </c>
      <c r="AZ230" s="72">
        <f>IF(Cyclical_overrides!AZ230 = "",
IF(INDEX(F_Inputs_cyclical!$A$1:$BE$243, MATCH('Cyclical_after overrides'!$A230, F_Inputs_cyclical!$A$1:$A$243, 0), MATCH('Cyclical_after overrides'!AZ$1, F_Inputs_cyclical!$A$1:$BE$1, 0))="", "", INDEX(F_Inputs_cyclical!$A$1:$BE$243, MATCH('Cyclical_after overrides'!$A230, F_Inputs_cyclical!$A$1:$A$243, 0), MATCH('Cyclical_after overrides'!AZ$1, F_Inputs_cyclical!$A$1:$BE$1, 0))),
Cyclical_overrides!AZ230)</f>
        <v>2.2478720024705949</v>
      </c>
      <c r="BA230" s="72">
        <f>IF(Cyclical_overrides!BA230 = "",
IF(INDEX(F_Inputs_cyclical!$A$1:$BE$243, MATCH('Cyclical_after overrides'!$A230, F_Inputs_cyclical!$A$1:$A$243, 0), MATCH('Cyclical_after overrides'!BA$1, F_Inputs_cyclical!$A$1:$BE$1, 0))="", "", INDEX(F_Inputs_cyclical!$A$1:$BE$243, MATCH('Cyclical_after overrides'!$A230, F_Inputs_cyclical!$A$1:$A$243, 0), MATCH('Cyclical_after overrides'!BA$1, F_Inputs_cyclical!$A$1:$BE$1, 0))),
Cyclical_overrides!BA230)</f>
        <v>14.44830264768931</v>
      </c>
      <c r="BB230" s="72">
        <f>IF(Cyclical_overrides!BB230 = "",
IF(INDEX(F_Inputs_cyclical!$A$1:$BE$243, MATCH('Cyclical_after overrides'!$A230, F_Inputs_cyclical!$A$1:$A$243, 0), MATCH('Cyclical_after overrides'!BB$1, F_Inputs_cyclical!$A$1:$BE$1, 0))="", "", INDEX(F_Inputs_cyclical!$A$1:$BE$243, MATCH('Cyclical_after overrides'!$A230, F_Inputs_cyclical!$A$1:$A$243, 0), MATCH('Cyclical_after overrides'!BB$1, F_Inputs_cyclical!$A$1:$BE$1, 0))),
Cyclical_overrides!BB230)</f>
        <v>14.44830264768931</v>
      </c>
      <c r="BC230" s="72">
        <f>IF(Cyclical_overrides!BC230 = "",
IF(INDEX(F_Inputs_cyclical!$A$1:$BE$243, MATCH('Cyclical_after overrides'!$A230, F_Inputs_cyclical!$A$1:$A$243, 0), MATCH('Cyclical_after overrides'!BC$1, F_Inputs_cyclical!$A$1:$BE$1, 0))="", "", INDEX(F_Inputs_cyclical!$A$1:$BE$243, MATCH('Cyclical_after overrides'!$A230, F_Inputs_cyclical!$A$1:$A$243, 0), MATCH('Cyclical_after overrides'!BC$1, F_Inputs_cyclical!$A$1:$BE$1, 0))),
Cyclical_overrides!BC230)</f>
        <v>10.271101031262896</v>
      </c>
      <c r="BD230" s="72">
        <f>IF(Cyclical_overrides!BD230 = "",
IF(INDEX(F_Inputs_cyclical!$A$1:$BE$243, MATCH('Cyclical_after overrides'!$A230, F_Inputs_cyclical!$A$1:$A$243, 0), MATCH('Cyclical_after overrides'!BD$1, F_Inputs_cyclical!$A$1:$BE$1, 0))="", "", INDEX(F_Inputs_cyclical!$A$1:$BE$243, MATCH('Cyclical_after overrides'!$A230, F_Inputs_cyclical!$A$1:$A$243, 0), MATCH('Cyclical_after overrides'!BD$1, F_Inputs_cyclical!$A$1:$BE$1, 0))),
Cyclical_overrides!BD230)</f>
        <v>97.765000000000001</v>
      </c>
      <c r="BE230" s="194"/>
    </row>
    <row r="231" spans="1:57" x14ac:dyDescent="0.4">
      <c r="A231" s="63" t="str">
        <f t="shared" si="3"/>
        <v>SSC21</v>
      </c>
      <c r="B231" s="63" t="s">
        <v>493</v>
      </c>
      <c r="C231" s="63" t="s">
        <v>257</v>
      </c>
      <c r="D231" s="72">
        <f>IF(Cyclical_overrides!D231 = "",
IF(INDEX(F_Inputs_cyclical!$A$1:$BE$243, MATCH('Cyclical_after overrides'!$A231, F_Inputs_cyclical!$A$1:$A$243, 0), MATCH('Cyclical_after overrides'!D$1, F_Inputs_cyclical!$A$1:$BE$1, 0))="", "", INDEX(F_Inputs_cyclical!$A$1:$BE$243, MATCH('Cyclical_after overrides'!$A231, F_Inputs_cyclical!$A$1:$A$243, 0), MATCH('Cyclical_after overrides'!D$1, F_Inputs_cyclical!$A$1:$BE$1, 0))),
Cyclical_overrides!D231)</f>
        <v>4.7329999999999997</v>
      </c>
      <c r="E231" s="72">
        <f>IF(Cyclical_overrides!E231 = "",
IF(INDEX(F_Inputs_cyclical!$A$1:$BE$243, MATCH('Cyclical_after overrides'!$A231, F_Inputs_cyclical!$A$1:$A$243, 0), MATCH('Cyclical_after overrides'!E$1, F_Inputs_cyclical!$A$1:$BE$1, 0))="", "", INDEX(F_Inputs_cyclical!$A$1:$BE$243, MATCH('Cyclical_after overrides'!$A231, F_Inputs_cyclical!$A$1:$A$243, 0), MATCH('Cyclical_after overrides'!E$1, F_Inputs_cyclical!$A$1:$BE$1, 0))),
Cyclical_overrides!E231)</f>
        <v>1.173</v>
      </c>
      <c r="F231" s="72">
        <f>IF(Cyclical_overrides!F231 = "",
IF(INDEX(F_Inputs_cyclical!$A$1:$BE$243, MATCH('Cyclical_after overrides'!$A231, F_Inputs_cyclical!$A$1:$A$243, 0), MATCH('Cyclical_after overrides'!F$1, F_Inputs_cyclical!$A$1:$BE$1, 0))="", "", INDEX(F_Inputs_cyclical!$A$1:$BE$243, MATCH('Cyclical_after overrides'!$A231, F_Inputs_cyclical!$A$1:$A$243, 0), MATCH('Cyclical_after overrides'!F$1, F_Inputs_cyclical!$A$1:$BE$1, 0))),
Cyclical_overrides!F231)</f>
        <v>3.2989999999999999</v>
      </c>
      <c r="G231" s="72">
        <f>IF(Cyclical_overrides!G231 = "",
IF(INDEX(F_Inputs_cyclical!$A$1:$BE$243, MATCH('Cyclical_after overrides'!$A231, F_Inputs_cyclical!$A$1:$A$243, 0), MATCH('Cyclical_after overrides'!G$1, F_Inputs_cyclical!$A$1:$BE$1, 0))="", "", INDEX(F_Inputs_cyclical!$A$1:$BE$243, MATCH('Cyclical_after overrides'!$A231, F_Inputs_cyclical!$A$1:$A$243, 0), MATCH('Cyclical_after overrides'!G$1, F_Inputs_cyclical!$A$1:$BE$1, 0))),
Cyclical_overrides!G231)</f>
        <v>0.83299999999999996</v>
      </c>
      <c r="H231" s="72">
        <f>IF(Cyclical_overrides!H231 = "",
IF(INDEX(F_Inputs_cyclical!$A$1:$BE$243, MATCH('Cyclical_after overrides'!$A231, F_Inputs_cyclical!$A$1:$A$243, 0), MATCH('Cyclical_after overrides'!H$1, F_Inputs_cyclical!$A$1:$BE$1, 0))="", "", INDEX(F_Inputs_cyclical!$A$1:$BE$243, MATCH('Cyclical_after overrides'!$A231, F_Inputs_cyclical!$A$1:$A$243, 0), MATCH('Cyclical_after overrides'!H$1, F_Inputs_cyclical!$A$1:$BE$1, 0))),
Cyclical_overrides!H231)</f>
        <v>0.13</v>
      </c>
      <c r="I231" s="72">
        <f>IF(Cyclical_overrides!I231 = "",
IF(INDEX(F_Inputs_cyclical!$A$1:$BE$243, MATCH('Cyclical_after overrides'!$A231, F_Inputs_cyclical!$A$1:$A$243, 0), MATCH('Cyclical_after overrides'!I$1, F_Inputs_cyclical!$A$1:$BE$1, 0))="", "", INDEX(F_Inputs_cyclical!$A$1:$BE$243, MATCH('Cyclical_after overrides'!$A231, F_Inputs_cyclical!$A$1:$A$243, 0), MATCH('Cyclical_after overrides'!I$1, F_Inputs_cyclical!$A$1:$BE$1, 0))),
Cyclical_overrides!I231)</f>
        <v>1E-3</v>
      </c>
      <c r="J231" s="72" t="str">
        <f>IF(Cyclical_overrides!J231 = "",
IF(INDEX(F_Inputs_cyclical!$A$1:$BE$243, MATCH('Cyclical_after overrides'!$A231, F_Inputs_cyclical!$A$1:$A$243, 0), MATCH('Cyclical_after overrides'!J$1, F_Inputs_cyclical!$A$1:$BE$1, 0))="", "", INDEX(F_Inputs_cyclical!$A$1:$BE$243, MATCH('Cyclical_after overrides'!$A231, F_Inputs_cyclical!$A$1:$A$243, 0), MATCH('Cyclical_after overrides'!J$1, F_Inputs_cyclical!$A$1:$BE$1, 0))),
Cyclical_overrides!J231)</f>
        <v/>
      </c>
      <c r="K231" s="72">
        <f>IF(Cyclical_overrides!K231 = "",
IF(INDEX(F_Inputs_cyclical!$A$1:$BE$243, MATCH('Cyclical_after overrides'!$A231, F_Inputs_cyclical!$A$1:$A$243, 0), MATCH('Cyclical_after overrides'!K$1, F_Inputs_cyclical!$A$1:$BE$1, 0))="", "", INDEX(F_Inputs_cyclical!$A$1:$BE$243, MATCH('Cyclical_after overrides'!$A231, F_Inputs_cyclical!$A$1:$A$243, 0), MATCH('Cyclical_after overrides'!K$1, F_Inputs_cyclical!$A$1:$BE$1, 0))),
Cyclical_overrides!K231)</f>
        <v>16.29</v>
      </c>
      <c r="L231" s="72" t="str">
        <f>IF(Cyclical_overrides!L231 = "",
IF(INDEX(F_Inputs_cyclical!$A$1:$BE$243, MATCH('Cyclical_after overrides'!$A231, F_Inputs_cyclical!$A$1:$A$243, 0), MATCH('Cyclical_after overrides'!L$1, F_Inputs_cyclical!$A$1:$BE$1, 0))="", "", INDEX(F_Inputs_cyclical!$A$1:$BE$243, MATCH('Cyclical_after overrides'!$A231, F_Inputs_cyclical!$A$1:$A$243, 0), MATCH('Cyclical_after overrides'!L$1, F_Inputs_cyclical!$A$1:$BE$1, 0))),
Cyclical_overrides!L231)</f>
        <v/>
      </c>
      <c r="M231" s="72" t="str">
        <f>IF(Cyclical_overrides!M231 = "",
IF(INDEX(F_Inputs_cyclical!$A$1:$BE$243, MATCH('Cyclical_after overrides'!$A231, F_Inputs_cyclical!$A$1:$A$243, 0), MATCH('Cyclical_after overrides'!M$1, F_Inputs_cyclical!$A$1:$BE$1, 0))="", "", INDEX(F_Inputs_cyclical!$A$1:$BE$243, MATCH('Cyclical_after overrides'!$A231, F_Inputs_cyclical!$A$1:$A$243, 0), MATCH('Cyclical_after overrides'!M$1, F_Inputs_cyclical!$A$1:$BE$1, 0))),
Cyclical_overrides!M231)</f>
        <v/>
      </c>
      <c r="N231" s="72" t="str">
        <f>IF(Cyclical_overrides!N231 = "",
IF(INDEX(F_Inputs_cyclical!$A$1:$BE$243, MATCH('Cyclical_after overrides'!$A231, F_Inputs_cyclical!$A$1:$A$243, 0), MATCH('Cyclical_after overrides'!N$1, F_Inputs_cyclical!$A$1:$BE$1, 0))="", "", INDEX(F_Inputs_cyclical!$A$1:$BE$243, MATCH('Cyclical_after overrides'!$A231, F_Inputs_cyclical!$A$1:$A$243, 0), MATCH('Cyclical_after overrides'!N$1, F_Inputs_cyclical!$A$1:$BE$1, 0))),
Cyclical_overrides!N231)</f>
        <v/>
      </c>
      <c r="O231" s="72" t="str">
        <f>IF(Cyclical_overrides!O231 = "",
IF(INDEX(F_Inputs_cyclical!$A$1:$BE$243, MATCH('Cyclical_after overrides'!$A231, F_Inputs_cyclical!$A$1:$A$243, 0), MATCH('Cyclical_after overrides'!O$1, F_Inputs_cyclical!$A$1:$BE$1, 0))="", "", INDEX(F_Inputs_cyclical!$A$1:$BE$243, MATCH('Cyclical_after overrides'!$A231, F_Inputs_cyclical!$A$1:$A$243, 0), MATCH('Cyclical_after overrides'!O$1, F_Inputs_cyclical!$A$1:$BE$1, 0))),
Cyclical_overrides!O231)</f>
        <v/>
      </c>
      <c r="P231" s="72" t="str">
        <f>IF(Cyclical_overrides!P231 = "",
IF(INDEX(F_Inputs_cyclical!$A$1:$BE$243, MATCH('Cyclical_after overrides'!$A231, F_Inputs_cyclical!$A$1:$A$243, 0), MATCH('Cyclical_after overrides'!P$1, F_Inputs_cyclical!$A$1:$BE$1, 0))="", "", INDEX(F_Inputs_cyclical!$A$1:$BE$243, MATCH('Cyclical_after overrides'!$A231, F_Inputs_cyclical!$A$1:$A$243, 0), MATCH('Cyclical_after overrides'!P$1, F_Inputs_cyclical!$A$1:$BE$1, 0))),
Cyclical_overrides!P231)</f>
        <v/>
      </c>
      <c r="Q231" s="72" t="str">
        <f>IF(Cyclical_overrides!Q231 = "",
IF(INDEX(F_Inputs_cyclical!$A$1:$BE$243, MATCH('Cyclical_after overrides'!$A231, F_Inputs_cyclical!$A$1:$A$243, 0), MATCH('Cyclical_after overrides'!Q$1, F_Inputs_cyclical!$A$1:$BE$1, 0))="", "", INDEX(F_Inputs_cyclical!$A$1:$BE$243, MATCH('Cyclical_after overrides'!$A231, F_Inputs_cyclical!$A$1:$A$243, 0), MATCH('Cyclical_after overrides'!Q$1, F_Inputs_cyclical!$A$1:$BE$1, 0))),
Cyclical_overrides!Q231)</f>
        <v/>
      </c>
      <c r="R231" s="72" t="str">
        <f>IF(Cyclical_overrides!R231 = "",
IF(INDEX(F_Inputs_cyclical!$A$1:$BE$243, MATCH('Cyclical_after overrides'!$A231, F_Inputs_cyclical!$A$1:$A$243, 0), MATCH('Cyclical_after overrides'!R$1, F_Inputs_cyclical!$A$1:$BE$1, 0))="", "", INDEX(F_Inputs_cyclical!$A$1:$BE$243, MATCH('Cyclical_after overrides'!$A231, F_Inputs_cyclical!$A$1:$A$243, 0), MATCH('Cyclical_after overrides'!R$1, F_Inputs_cyclical!$A$1:$BE$1, 0))),
Cyclical_overrides!R231)</f>
        <v/>
      </c>
      <c r="S231" s="72" t="str">
        <f>IF(Cyclical_overrides!S231 = "",
IF(INDEX(F_Inputs_cyclical!$A$1:$BE$243, MATCH('Cyclical_after overrides'!$A231, F_Inputs_cyclical!$A$1:$A$243, 0), MATCH('Cyclical_after overrides'!S$1, F_Inputs_cyclical!$A$1:$BE$1, 0))="", "", INDEX(F_Inputs_cyclical!$A$1:$BE$243, MATCH('Cyclical_after overrides'!$A231, F_Inputs_cyclical!$A$1:$A$243, 0), MATCH('Cyclical_after overrides'!S$1, F_Inputs_cyclical!$A$1:$BE$1, 0))),
Cyclical_overrides!S231)</f>
        <v/>
      </c>
      <c r="T231" s="72" t="str">
        <f>IF(Cyclical_overrides!T231 = "",
IF(INDEX(F_Inputs_cyclical!$A$1:$BE$243, MATCH('Cyclical_after overrides'!$A231, F_Inputs_cyclical!$A$1:$A$243, 0), MATCH('Cyclical_after overrides'!T$1, F_Inputs_cyclical!$A$1:$BE$1, 0))="", "", INDEX(F_Inputs_cyclical!$A$1:$BE$243, MATCH('Cyclical_after overrides'!$A231, F_Inputs_cyclical!$A$1:$A$243, 0), MATCH('Cyclical_after overrides'!T$1, F_Inputs_cyclical!$A$1:$BE$1, 0))),
Cyclical_overrides!T231)</f>
        <v/>
      </c>
      <c r="U231" s="72" t="str">
        <f>IF(Cyclical_overrides!U231 = "",
IF(INDEX(F_Inputs_cyclical!$A$1:$BE$243, MATCH('Cyclical_after overrides'!$A231, F_Inputs_cyclical!$A$1:$A$243, 0), MATCH('Cyclical_after overrides'!U$1, F_Inputs_cyclical!$A$1:$BE$1, 0))="", "", INDEX(F_Inputs_cyclical!$A$1:$BE$243, MATCH('Cyclical_after overrides'!$A231, F_Inputs_cyclical!$A$1:$A$243, 0), MATCH('Cyclical_after overrides'!U$1, F_Inputs_cyclical!$A$1:$BE$1, 0))),
Cyclical_overrides!U231)</f>
        <v/>
      </c>
      <c r="V231" s="72">
        <f>IF(Cyclical_overrides!V231 = "",
IF(INDEX(F_Inputs_cyclical!$A$1:$BE$243, MATCH('Cyclical_after overrides'!$A231, F_Inputs_cyclical!$A$1:$A$243, 0), MATCH('Cyclical_after overrides'!V$1, F_Inputs_cyclical!$A$1:$BE$1, 0))="", "", INDEX(F_Inputs_cyclical!$A$1:$BE$243, MATCH('Cyclical_after overrides'!$A231, F_Inputs_cyclical!$A$1:$A$243, 0), MATCH('Cyclical_after overrides'!V$1, F_Inputs_cyclical!$A$1:$BE$1, 0))),
Cyclical_overrides!V231)</f>
        <v>350.32499999999999</v>
      </c>
      <c r="W231" s="72">
        <f>IF(Cyclical_overrides!W231 = "",
IF(INDEX(F_Inputs_cyclical!$A$1:$BE$243, MATCH('Cyclical_after overrides'!$A231, F_Inputs_cyclical!$A$1:$A$243, 0), MATCH('Cyclical_after overrides'!W$1, F_Inputs_cyclical!$A$1:$BE$1, 0))="", "", INDEX(F_Inputs_cyclical!$A$1:$BE$243, MATCH('Cyclical_after overrides'!$A231, F_Inputs_cyclical!$A$1:$A$243, 0), MATCH('Cyclical_after overrides'!W$1, F_Inputs_cyclical!$A$1:$BE$1, 0))),
Cyclical_overrides!W231)</f>
        <v>324.10300000000001</v>
      </c>
      <c r="X231" s="72">
        <f>IF(Cyclical_overrides!X231 = "",
IF(INDEX(F_Inputs_cyclical!$A$1:$BE$243, MATCH('Cyclical_after overrides'!$A231, F_Inputs_cyclical!$A$1:$A$243, 0), MATCH('Cyclical_after overrides'!X$1, F_Inputs_cyclical!$A$1:$BE$1, 0))="", "", INDEX(F_Inputs_cyclical!$A$1:$BE$243, MATCH('Cyclical_after overrides'!$A231, F_Inputs_cyclical!$A$1:$A$243, 0), MATCH('Cyclical_after overrides'!X$1, F_Inputs_cyclical!$A$1:$BE$1, 0))),
Cyclical_overrides!X231)</f>
        <v>0</v>
      </c>
      <c r="Y231" s="72">
        <f>IF(Cyclical_overrides!Y231 = "",
IF(INDEX(F_Inputs_cyclical!$A$1:$BE$243, MATCH('Cyclical_after overrides'!$A231, F_Inputs_cyclical!$A$1:$A$243, 0), MATCH('Cyclical_after overrides'!Y$1, F_Inputs_cyclical!$A$1:$BE$1, 0))="", "", INDEX(F_Inputs_cyclical!$A$1:$BE$243, MATCH('Cyclical_after overrides'!$A231, F_Inputs_cyclical!$A$1:$A$243, 0), MATCH('Cyclical_after overrides'!Y$1, F_Inputs_cyclical!$A$1:$BE$1, 0))),
Cyclical_overrides!Y231)</f>
        <v>0</v>
      </c>
      <c r="Z231" s="72">
        <f>IF(Cyclical_overrides!Z231 = "",
IF(INDEX(F_Inputs_cyclical!$A$1:$BE$243, MATCH('Cyclical_after overrides'!$A231, F_Inputs_cyclical!$A$1:$A$243, 0), MATCH('Cyclical_after overrides'!Z$1, F_Inputs_cyclical!$A$1:$BE$1, 0))="", "", INDEX(F_Inputs_cyclical!$A$1:$BE$243, MATCH('Cyclical_after overrides'!$A231, F_Inputs_cyclical!$A$1:$A$243, 0), MATCH('Cyclical_after overrides'!Z$1, F_Inputs_cyclical!$A$1:$BE$1, 0))),
Cyclical_overrides!Z231)</f>
        <v>0</v>
      </c>
      <c r="AA231" s="72">
        <f>IF(Cyclical_overrides!AA231 = "",
IF(INDEX(F_Inputs_cyclical!$A$1:$BE$243, MATCH('Cyclical_after overrides'!$A231, F_Inputs_cyclical!$A$1:$A$243, 0), MATCH('Cyclical_after overrides'!AA$1, F_Inputs_cyclical!$A$1:$BE$1, 0))="", "", INDEX(F_Inputs_cyclical!$A$1:$BE$243, MATCH('Cyclical_after overrides'!$A231, F_Inputs_cyclical!$A$1:$A$243, 0), MATCH('Cyclical_after overrides'!AA$1, F_Inputs_cyclical!$A$1:$BE$1, 0))),
Cyclical_overrides!AA231)</f>
        <v>0</v>
      </c>
      <c r="AB231" s="72" t="str">
        <f>IF(Cyclical_overrides!AB231 = "",
IF(INDEX(F_Inputs_cyclical!$A$1:$BE$243, MATCH('Cyclical_after overrides'!$A231, F_Inputs_cyclical!$A$1:$A$243, 0), MATCH('Cyclical_after overrides'!AB$1, F_Inputs_cyclical!$A$1:$BE$1, 0))="", "", INDEX(F_Inputs_cyclical!$A$1:$BE$243, MATCH('Cyclical_after overrides'!$A231, F_Inputs_cyclical!$A$1:$A$243, 0), MATCH('Cyclical_after overrides'!AB$1, F_Inputs_cyclical!$A$1:$BE$1, 0))),
Cyclical_overrides!AB231)</f>
        <v/>
      </c>
      <c r="AC231" s="72">
        <f>IF(Cyclical_overrides!AC231 = "",
IF(INDEX(F_Inputs_cyclical!$A$1:$BE$243, MATCH('Cyclical_after overrides'!$A231, F_Inputs_cyclical!$A$1:$A$243, 0), MATCH('Cyclical_after overrides'!AC$1, F_Inputs_cyclical!$A$1:$BE$1, 0))="", "", INDEX(F_Inputs_cyclical!$A$1:$BE$243, MATCH('Cyclical_after overrides'!$A231, F_Inputs_cyclical!$A$1:$A$243, 0), MATCH('Cyclical_after overrides'!AC$1, F_Inputs_cyclical!$A$1:$BE$1, 0))),
Cyclical_overrides!AC231)</f>
        <v>12.814</v>
      </c>
      <c r="AD231" s="72">
        <f>IF(Cyclical_overrides!AD231 = "",
IF(INDEX(F_Inputs_cyclical!$A$1:$BE$243, MATCH('Cyclical_after overrides'!$A231, F_Inputs_cyclical!$A$1:$A$243, 0), MATCH('Cyclical_after overrides'!AD$1, F_Inputs_cyclical!$A$1:$BE$1, 0))="", "", INDEX(F_Inputs_cyclical!$A$1:$BE$243, MATCH('Cyclical_after overrides'!$A231, F_Inputs_cyclical!$A$1:$A$243, 0), MATCH('Cyclical_after overrides'!AD$1, F_Inputs_cyclical!$A$1:$BE$1, 0))),
Cyclical_overrides!AD231)</f>
        <v>0</v>
      </c>
      <c r="AE231" s="72">
        <f>IF(Cyclical_overrides!AE231 = "",
IF(INDEX(F_Inputs_cyclical!$A$1:$BE$243, MATCH('Cyclical_after overrides'!$A231, F_Inputs_cyclical!$A$1:$A$243, 0), MATCH('Cyclical_after overrides'!AE$1, F_Inputs_cyclical!$A$1:$BE$1, 0))="", "", INDEX(F_Inputs_cyclical!$A$1:$BE$243, MATCH('Cyclical_after overrides'!$A231, F_Inputs_cyclical!$A$1:$A$243, 0), MATCH('Cyclical_after overrides'!AE$1, F_Inputs_cyclical!$A$1:$BE$1, 0))),
Cyclical_overrides!AE231)</f>
        <v>5.8000000000000003E-2</v>
      </c>
      <c r="AF231" s="72">
        <f>IF(Cyclical_overrides!AF231 = "",
IF(INDEX(F_Inputs_cyclical!$A$1:$BE$243, MATCH('Cyclical_after overrides'!$A231, F_Inputs_cyclical!$A$1:$A$243, 0), MATCH('Cyclical_after overrides'!AF$1, F_Inputs_cyclical!$A$1:$BE$1, 0))="", "", INDEX(F_Inputs_cyclical!$A$1:$BE$243, MATCH('Cyclical_after overrides'!$A231, F_Inputs_cyclical!$A$1:$A$243, 0), MATCH('Cyclical_after overrides'!AF$1, F_Inputs_cyclical!$A$1:$BE$1, 0))),
Cyclical_overrides!AF231)</f>
        <v>0</v>
      </c>
      <c r="AG231" s="72">
        <f>IF(Cyclical_overrides!AG231 = "",
IF(INDEX(F_Inputs_cyclical!$A$1:$BE$243, MATCH('Cyclical_after overrides'!$A231, F_Inputs_cyclical!$A$1:$A$243, 0), MATCH('Cyclical_after overrides'!AG$1, F_Inputs_cyclical!$A$1:$BE$1, 0))="", "", INDEX(F_Inputs_cyclical!$A$1:$BE$243, MATCH('Cyclical_after overrides'!$A231, F_Inputs_cyclical!$A$1:$A$243, 0), MATCH('Cyclical_after overrides'!AG$1, F_Inputs_cyclical!$A$1:$BE$1, 0))),
Cyclical_overrides!AG231)</f>
        <v>0.61299999999999999</v>
      </c>
      <c r="AH231" s="72">
        <f>IF(Cyclical_overrides!AH231 = "",
IF(INDEX(F_Inputs_cyclical!$A$1:$BE$243, MATCH('Cyclical_after overrides'!$A231, F_Inputs_cyclical!$A$1:$A$243, 0), MATCH('Cyclical_after overrides'!AH$1, F_Inputs_cyclical!$A$1:$BE$1, 0))="", "", INDEX(F_Inputs_cyclical!$A$1:$BE$243, MATCH('Cyclical_after overrides'!$A231, F_Inputs_cyclical!$A$1:$A$243, 0), MATCH('Cyclical_after overrides'!AH$1, F_Inputs_cyclical!$A$1:$BE$1, 0))),
Cyclical_overrides!AH231)</f>
        <v>27.635999999999999</v>
      </c>
      <c r="AI231" s="72">
        <f>IF(Cyclical_overrides!AI231 = "",
IF(INDEX(F_Inputs_cyclical!$A$1:$BE$243, MATCH('Cyclical_after overrides'!$A231, F_Inputs_cyclical!$A$1:$A$243, 0), MATCH('Cyclical_after overrides'!AI$1, F_Inputs_cyclical!$A$1:$BE$1, 0))="", "", INDEX(F_Inputs_cyclical!$A$1:$BE$243, MATCH('Cyclical_after overrides'!$A231, F_Inputs_cyclical!$A$1:$A$243, 0), MATCH('Cyclical_after overrides'!AI$1, F_Inputs_cyclical!$A$1:$BE$1, 0))),
Cyclical_overrides!AI231)</f>
        <v>0</v>
      </c>
      <c r="AJ231" s="72">
        <f>IF(Cyclical_overrides!AJ231 = "",
IF(INDEX(F_Inputs_cyclical!$A$1:$BE$243, MATCH('Cyclical_after overrides'!$A231, F_Inputs_cyclical!$A$1:$A$243, 0), MATCH('Cyclical_after overrides'!AJ$1, F_Inputs_cyclical!$A$1:$BE$1, 0))="", "", INDEX(F_Inputs_cyclical!$A$1:$BE$243, MATCH('Cyclical_after overrides'!$A231, F_Inputs_cyclical!$A$1:$A$243, 0), MATCH('Cyclical_after overrides'!AJ$1, F_Inputs_cyclical!$A$1:$BE$1, 0))),
Cyclical_overrides!AJ231)</f>
        <v>0</v>
      </c>
      <c r="AK231" s="72">
        <f>IF(Cyclical_overrides!AK231 = "",
IF(INDEX(F_Inputs_cyclical!$A$1:$BE$243, MATCH('Cyclical_after overrides'!$A231, F_Inputs_cyclical!$A$1:$A$243, 0), MATCH('Cyclical_after overrides'!AK$1, F_Inputs_cyclical!$A$1:$BE$1, 0))="", "", INDEX(F_Inputs_cyclical!$A$1:$BE$243, MATCH('Cyclical_after overrides'!$A231, F_Inputs_cyclical!$A$1:$A$243, 0), MATCH('Cyclical_after overrides'!AK$1, F_Inputs_cyclical!$A$1:$BE$1, 0))),
Cyclical_overrides!AK231)</f>
        <v>0</v>
      </c>
      <c r="AL231" s="72">
        <f>IF(Cyclical_overrides!AL231 = "",
IF(INDEX(F_Inputs_cyclical!$A$1:$BE$243, MATCH('Cyclical_after overrides'!$A231, F_Inputs_cyclical!$A$1:$A$243, 0), MATCH('Cyclical_after overrides'!AL$1, F_Inputs_cyclical!$A$1:$BE$1, 0))="", "", INDEX(F_Inputs_cyclical!$A$1:$BE$243, MATCH('Cyclical_after overrides'!$A231, F_Inputs_cyclical!$A$1:$A$243, 0), MATCH('Cyclical_after overrides'!AL$1, F_Inputs_cyclical!$A$1:$BE$1, 0))),
Cyclical_overrides!AL231)</f>
        <v>2.9000000000000001E-2</v>
      </c>
      <c r="AM231" s="72">
        <f>IF(Cyclical_overrides!AM231 = "",
IF(INDEX(F_Inputs_cyclical!$A$1:$BE$243, MATCH('Cyclical_after overrides'!$A231, F_Inputs_cyclical!$A$1:$A$243, 0), MATCH('Cyclical_after overrides'!AM$1, F_Inputs_cyclical!$A$1:$BE$1, 0))="", "", INDEX(F_Inputs_cyclical!$A$1:$BE$243, MATCH('Cyclical_after overrides'!$A231, F_Inputs_cyclical!$A$1:$A$243, 0), MATCH('Cyclical_after overrides'!AM$1, F_Inputs_cyclical!$A$1:$BE$1, 0))),
Cyclical_overrides!AM231)</f>
        <v>1.946</v>
      </c>
      <c r="AN231" s="72" t="str">
        <f>IF(Cyclical_overrides!AN231 = "",
IF(INDEX(F_Inputs_cyclical!$A$1:$BE$243, MATCH('Cyclical_after overrides'!$A231, F_Inputs_cyclical!$A$1:$A$243, 0), MATCH('Cyclical_after overrides'!AN$1, F_Inputs_cyclical!$A$1:$BE$1, 0))="", "", INDEX(F_Inputs_cyclical!$A$1:$BE$243, MATCH('Cyclical_after overrides'!$A231, F_Inputs_cyclical!$A$1:$A$243, 0), MATCH('Cyclical_after overrides'!AN$1, F_Inputs_cyclical!$A$1:$BE$1, 0))),
Cyclical_overrides!AN231)</f>
        <v/>
      </c>
      <c r="AO231" s="72">
        <f>IF(Cyclical_overrides!AO231 = "",
IF(INDEX(F_Inputs_cyclical!$A$1:$BE$243, MATCH('Cyclical_after overrides'!$A231, F_Inputs_cyclical!$A$1:$A$243, 0), MATCH('Cyclical_after overrides'!AO$1, F_Inputs_cyclical!$A$1:$BE$1, 0))="", "", INDEX(F_Inputs_cyclical!$A$1:$BE$243, MATCH('Cyclical_after overrides'!$A231, F_Inputs_cyclical!$A$1:$A$243, 0), MATCH('Cyclical_after overrides'!AO$1, F_Inputs_cyclical!$A$1:$BE$1, 0))),
Cyclical_overrides!AO231)</f>
        <v>0.01</v>
      </c>
      <c r="AP231" s="72">
        <f>IF(Cyclical_overrides!AP231 = "",
IF(INDEX(F_Inputs_cyclical!$A$1:$BE$243, MATCH('Cyclical_after overrides'!$A231, F_Inputs_cyclical!$A$1:$A$243, 0), MATCH('Cyclical_after overrides'!AP$1, F_Inputs_cyclical!$A$1:$BE$1, 0))="", "", INDEX(F_Inputs_cyclical!$A$1:$BE$243, MATCH('Cyclical_after overrides'!$A231, F_Inputs_cyclical!$A$1:$A$243, 0), MATCH('Cyclical_after overrides'!AP$1, F_Inputs_cyclical!$A$1:$BE$1, 0))),
Cyclical_overrides!AP231)</f>
        <v>1.9E-2</v>
      </c>
      <c r="AQ231" s="72" t="str">
        <f>IF(Cyclical_overrides!AQ231 = "",
IF(INDEX(F_Inputs_cyclical!$A$1:$BE$243, MATCH('Cyclical_after overrides'!$A231, F_Inputs_cyclical!$A$1:$A$243, 0), MATCH('Cyclical_after overrides'!AQ$1, F_Inputs_cyclical!$A$1:$BE$1, 0))="", "", INDEX(F_Inputs_cyclical!$A$1:$BE$243, MATCH('Cyclical_after overrides'!$A231, F_Inputs_cyclical!$A$1:$A$243, 0), MATCH('Cyclical_after overrides'!AQ$1, F_Inputs_cyclical!$A$1:$BE$1, 0))),
Cyclical_overrides!AQ231)</f>
        <v/>
      </c>
      <c r="AR231" s="72" t="str">
        <f>IF(Cyclical_overrides!AR231 = "",
IF(INDEX(F_Inputs_cyclical!$A$1:$BE$243, MATCH('Cyclical_after overrides'!$A231, F_Inputs_cyclical!$A$1:$A$243, 0), MATCH('Cyclical_after overrides'!AR$1, F_Inputs_cyclical!$A$1:$BE$1, 0))="", "", INDEX(F_Inputs_cyclical!$A$1:$BE$243, MATCH('Cyclical_after overrides'!$A231, F_Inputs_cyclical!$A$1:$A$243, 0), MATCH('Cyclical_after overrides'!AR$1, F_Inputs_cyclical!$A$1:$BE$1, 0))),
Cyclical_overrides!AR231)</f>
        <v/>
      </c>
      <c r="AS231" s="72" t="str">
        <f>IF(Cyclical_overrides!AS231 = "",
IF(INDEX(F_Inputs_cyclical!$A$1:$BE$243, MATCH('Cyclical_after overrides'!$A231, F_Inputs_cyclical!$A$1:$A$243, 0), MATCH('Cyclical_after overrides'!AS$1, F_Inputs_cyclical!$A$1:$BE$1, 0))="", "", INDEX(F_Inputs_cyclical!$A$1:$BE$243, MATCH('Cyclical_after overrides'!$A231, F_Inputs_cyclical!$A$1:$A$243, 0), MATCH('Cyclical_after overrides'!AS$1, F_Inputs_cyclical!$A$1:$BE$1, 0))),
Cyclical_overrides!AS231)</f>
        <v/>
      </c>
      <c r="AT231" s="72" t="str">
        <f>IF(Cyclical_overrides!AT231 = "",
IF(INDEX(F_Inputs_cyclical!$A$1:$BE$243, MATCH('Cyclical_after overrides'!$A231, F_Inputs_cyclical!$A$1:$A$243, 0), MATCH('Cyclical_after overrides'!AT$1, F_Inputs_cyclical!$A$1:$BE$1, 0))="", "", INDEX(F_Inputs_cyclical!$A$1:$BE$243, MATCH('Cyclical_after overrides'!$A231, F_Inputs_cyclical!$A$1:$A$243, 0), MATCH('Cyclical_after overrides'!AT$1, F_Inputs_cyclical!$A$1:$BE$1, 0))),
Cyclical_overrides!AT231)</f>
        <v/>
      </c>
      <c r="AU231" s="72" t="str">
        <f>IF(Cyclical_overrides!AU231 = "",
IF(INDEX(F_Inputs_cyclical!$A$1:$BE$243, MATCH('Cyclical_after overrides'!$A231, F_Inputs_cyclical!$A$1:$A$243, 0), MATCH('Cyclical_after overrides'!AU$1, F_Inputs_cyclical!$A$1:$BE$1, 0))="", "", INDEX(F_Inputs_cyclical!$A$1:$BE$243, MATCH('Cyclical_after overrides'!$A231, F_Inputs_cyclical!$A$1:$A$243, 0), MATCH('Cyclical_after overrides'!AU$1, F_Inputs_cyclical!$A$1:$BE$1, 0))),
Cyclical_overrides!AU231)</f>
        <v/>
      </c>
      <c r="AV231" s="72" t="str">
        <f>IF(Cyclical_overrides!AV231 = "",
IF(INDEX(F_Inputs_cyclical!$A$1:$BE$243, MATCH('Cyclical_after overrides'!$A231, F_Inputs_cyclical!$A$1:$A$243, 0), MATCH('Cyclical_after overrides'!AV$1, F_Inputs_cyclical!$A$1:$BE$1, 0))="", "", INDEX(F_Inputs_cyclical!$A$1:$BE$243, MATCH('Cyclical_after overrides'!$A231, F_Inputs_cyclical!$A$1:$A$243, 0), MATCH('Cyclical_after overrides'!AV$1, F_Inputs_cyclical!$A$1:$BE$1, 0))),
Cyclical_overrides!AV231)</f>
        <v/>
      </c>
      <c r="AW231" s="72">
        <f>IF(Cyclical_overrides!AW231 = "",
IF(INDEX(F_Inputs_cyclical!$A$1:$BE$243, MATCH('Cyclical_after overrides'!$A231, F_Inputs_cyclical!$A$1:$A$243, 0), MATCH('Cyclical_after overrides'!AW$1, F_Inputs_cyclical!$A$1:$BE$1, 0))="", "", INDEX(F_Inputs_cyclical!$A$1:$BE$243, MATCH('Cyclical_after overrides'!$A231, F_Inputs_cyclical!$A$1:$A$243, 0), MATCH('Cyclical_after overrides'!AW$1, F_Inputs_cyclical!$A$1:$BE$1, 0))),
Cyclical_overrides!AW231)</f>
        <v>1.1277018254028868</v>
      </c>
      <c r="AX231" s="72">
        <f>IF(Cyclical_overrides!AX231 = "",
IF(INDEX(F_Inputs_cyclical!$A$1:$BE$243, MATCH('Cyclical_after overrides'!$A231, F_Inputs_cyclical!$A$1:$A$243, 0), MATCH('Cyclical_after overrides'!AX$1, F_Inputs_cyclical!$A$1:$BE$1, 0))="", "", INDEX(F_Inputs_cyclical!$A$1:$BE$243, MATCH('Cyclical_after overrides'!$A231, F_Inputs_cyclical!$A$1:$A$243, 0), MATCH('Cyclical_after overrides'!AX$1, F_Inputs_cyclical!$A$1:$BE$1, 0))),
Cyclical_overrides!AX231)</f>
        <v>24.720354913073265</v>
      </c>
      <c r="AY231" s="72">
        <f>IF(Cyclical_overrides!AY231 = "",
IF(INDEX(F_Inputs_cyclical!$A$1:$BE$243, MATCH('Cyclical_after overrides'!$A231, F_Inputs_cyclical!$A$1:$A$243, 0), MATCH('Cyclical_after overrides'!AY$1, F_Inputs_cyclical!$A$1:$BE$1, 0))="", "", INDEX(F_Inputs_cyclical!$A$1:$BE$243, MATCH('Cyclical_after overrides'!$A231, F_Inputs_cyclical!$A$1:$A$243, 0), MATCH('Cyclical_after overrides'!AY$1, F_Inputs_cyclical!$A$1:$BE$1, 0))),
Cyclical_overrides!AY231)</f>
        <v>135.16154601927479</v>
      </c>
      <c r="AZ231" s="72">
        <f>IF(Cyclical_overrides!AZ231 = "",
IF(INDEX(F_Inputs_cyclical!$A$1:$BE$243, MATCH('Cyclical_after overrides'!$A231, F_Inputs_cyclical!$A$1:$A$243, 0), MATCH('Cyclical_after overrides'!AZ$1, F_Inputs_cyclical!$A$1:$BE$1, 0))="", "", INDEX(F_Inputs_cyclical!$A$1:$BE$243, MATCH('Cyclical_after overrides'!$A231, F_Inputs_cyclical!$A$1:$A$243, 0), MATCH('Cyclical_after overrides'!AZ$1, F_Inputs_cyclical!$A$1:$BE$1, 0))),
Cyclical_overrides!AZ231)</f>
        <v>2.2768862602785718</v>
      </c>
      <c r="BA231" s="72">
        <f>IF(Cyclical_overrides!BA231 = "",
IF(INDEX(F_Inputs_cyclical!$A$1:$BE$243, MATCH('Cyclical_after overrides'!$A231, F_Inputs_cyclical!$A$1:$A$243, 0), MATCH('Cyclical_after overrides'!BA$1, F_Inputs_cyclical!$A$1:$BE$1, 0))="", "", INDEX(F_Inputs_cyclical!$A$1:$BE$243, MATCH('Cyclical_after overrides'!$A231, F_Inputs_cyclical!$A$1:$A$243, 0), MATCH('Cyclical_after overrides'!BA$1, F_Inputs_cyclical!$A$1:$BE$1, 0))),
Cyclical_overrides!BA231)</f>
        <v>14.44830264768931</v>
      </c>
      <c r="BB231" s="72">
        <f>IF(Cyclical_overrides!BB231 = "",
IF(INDEX(F_Inputs_cyclical!$A$1:$BE$243, MATCH('Cyclical_after overrides'!$A231, F_Inputs_cyclical!$A$1:$A$243, 0), MATCH('Cyclical_after overrides'!BB$1, F_Inputs_cyclical!$A$1:$BE$1, 0))="", "", INDEX(F_Inputs_cyclical!$A$1:$BE$243, MATCH('Cyclical_after overrides'!$A231, F_Inputs_cyclical!$A$1:$A$243, 0), MATCH('Cyclical_after overrides'!BB$1, F_Inputs_cyclical!$A$1:$BE$1, 0))),
Cyclical_overrides!BB231)</f>
        <v>14.44830264768931</v>
      </c>
      <c r="BC231" s="72">
        <f>IF(Cyclical_overrides!BC231 = "",
IF(INDEX(F_Inputs_cyclical!$A$1:$BE$243, MATCH('Cyclical_after overrides'!$A231, F_Inputs_cyclical!$A$1:$A$243, 0), MATCH('Cyclical_after overrides'!BC$1, F_Inputs_cyclical!$A$1:$BE$1, 0))="", "", INDEX(F_Inputs_cyclical!$A$1:$BE$243, MATCH('Cyclical_after overrides'!$A231, F_Inputs_cyclical!$A$1:$A$243, 0), MATCH('Cyclical_after overrides'!BC$1, F_Inputs_cyclical!$A$1:$BE$1, 0))),
Cyclical_overrides!BC231)</f>
        <v>10.271101031262896</v>
      </c>
      <c r="BD231" s="72">
        <f>IF(Cyclical_overrides!BD231 = "",
IF(INDEX(F_Inputs_cyclical!$A$1:$BE$243, MATCH('Cyclical_after overrides'!$A231, F_Inputs_cyclical!$A$1:$A$243, 0), MATCH('Cyclical_after overrides'!BD$1, F_Inputs_cyclical!$A$1:$BE$1, 0))="", "", INDEX(F_Inputs_cyclical!$A$1:$BE$243, MATCH('Cyclical_after overrides'!$A231, F_Inputs_cyclical!$A$1:$A$243, 0), MATCH('Cyclical_after overrides'!BD$1, F_Inputs_cyclical!$A$1:$BE$1, 0))),
Cyclical_overrides!BD231)</f>
        <v>102.03700000000001</v>
      </c>
      <c r="BE231" s="194"/>
    </row>
    <row r="232" spans="1:57" x14ac:dyDescent="0.4">
      <c r="A232" s="63" t="str">
        <f t="shared" si="3"/>
        <v>SSC22</v>
      </c>
      <c r="B232" s="63" t="s">
        <v>493</v>
      </c>
      <c r="C232" s="63" t="s">
        <v>259</v>
      </c>
      <c r="D232" s="72">
        <f>IF(Cyclical_overrides!D232 = "",
IF(INDEX(F_Inputs_cyclical!$A$1:$BE$243, MATCH('Cyclical_after overrides'!$A232, F_Inputs_cyclical!$A$1:$A$243, 0), MATCH('Cyclical_after overrides'!D$1, F_Inputs_cyclical!$A$1:$BE$1, 0))="", "", INDEX(F_Inputs_cyclical!$A$1:$BE$243, MATCH('Cyclical_after overrides'!$A232, F_Inputs_cyclical!$A$1:$A$243, 0), MATCH('Cyclical_after overrides'!D$1, F_Inputs_cyclical!$A$1:$BE$1, 0))),
Cyclical_overrides!D232)</f>
        <v>5.2758693533867396</v>
      </c>
      <c r="E232" s="72">
        <f>IF(Cyclical_overrides!E232 = "",
IF(INDEX(F_Inputs_cyclical!$A$1:$BE$243, MATCH('Cyclical_after overrides'!$A232, F_Inputs_cyclical!$A$1:$A$243, 0), MATCH('Cyclical_after overrides'!E$1, F_Inputs_cyclical!$A$1:$BE$1, 0))="", "", INDEX(F_Inputs_cyclical!$A$1:$BE$243, MATCH('Cyclical_after overrides'!$A232, F_Inputs_cyclical!$A$1:$A$243, 0), MATCH('Cyclical_after overrides'!E$1, F_Inputs_cyclical!$A$1:$BE$1, 0))),
Cyclical_overrides!E232)</f>
        <v>0.87081073492287997</v>
      </c>
      <c r="F232" s="72">
        <f>IF(Cyclical_overrides!F232 = "",
IF(INDEX(F_Inputs_cyclical!$A$1:$BE$243, MATCH('Cyclical_after overrides'!$A232, F_Inputs_cyclical!$A$1:$A$243, 0), MATCH('Cyclical_after overrides'!F$1, F_Inputs_cyclical!$A$1:$BE$1, 0))="", "", INDEX(F_Inputs_cyclical!$A$1:$BE$243, MATCH('Cyclical_after overrides'!$A232, F_Inputs_cyclical!$A$1:$A$243, 0), MATCH('Cyclical_after overrides'!F$1, F_Inputs_cyclical!$A$1:$BE$1, 0))),
Cyclical_overrides!F232)</f>
        <v>3.5882248806072101</v>
      </c>
      <c r="G232" s="72">
        <f>IF(Cyclical_overrides!G232 = "",
IF(INDEX(F_Inputs_cyclical!$A$1:$BE$243, MATCH('Cyclical_after overrides'!$A232, F_Inputs_cyclical!$A$1:$A$243, 0), MATCH('Cyclical_after overrides'!G$1, F_Inputs_cyclical!$A$1:$BE$1, 0))="", "", INDEX(F_Inputs_cyclical!$A$1:$BE$243, MATCH('Cyclical_after overrides'!$A232, F_Inputs_cyclical!$A$1:$A$243, 0), MATCH('Cyclical_after overrides'!G$1, F_Inputs_cyclical!$A$1:$BE$1, 0))),
Cyclical_overrides!G232)</f>
        <v>0.79820429756363898</v>
      </c>
      <c r="H232" s="72">
        <f>IF(Cyclical_overrides!H232 = "",
IF(INDEX(F_Inputs_cyclical!$A$1:$BE$243, MATCH('Cyclical_after overrides'!$A232, F_Inputs_cyclical!$A$1:$A$243, 0), MATCH('Cyclical_after overrides'!H$1, F_Inputs_cyclical!$A$1:$BE$1, 0))="", "", INDEX(F_Inputs_cyclical!$A$1:$BE$243, MATCH('Cyclical_after overrides'!$A232, F_Inputs_cyclical!$A$1:$A$243, 0), MATCH('Cyclical_after overrides'!H$1, F_Inputs_cyclical!$A$1:$BE$1, 0))),
Cyclical_overrides!H232)</f>
        <v>0.12467016837179599</v>
      </c>
      <c r="I232" s="72">
        <f>IF(Cyclical_overrides!I232 = "",
IF(INDEX(F_Inputs_cyclical!$A$1:$BE$243, MATCH('Cyclical_after overrides'!$A232, F_Inputs_cyclical!$A$1:$A$243, 0), MATCH('Cyclical_after overrides'!I$1, F_Inputs_cyclical!$A$1:$BE$1, 0))="", "", INDEX(F_Inputs_cyclical!$A$1:$BE$243, MATCH('Cyclical_after overrides'!$A232, F_Inputs_cyclical!$A$1:$A$243, 0), MATCH('Cyclical_after overrides'!I$1, F_Inputs_cyclical!$A$1:$BE$1, 0))),
Cyclical_overrides!I232)</f>
        <v>0</v>
      </c>
      <c r="J232" s="72" t="str">
        <f>IF(Cyclical_overrides!J232 = "",
IF(INDEX(F_Inputs_cyclical!$A$1:$BE$243, MATCH('Cyclical_after overrides'!$A232, F_Inputs_cyclical!$A$1:$A$243, 0), MATCH('Cyclical_after overrides'!J$1, F_Inputs_cyclical!$A$1:$BE$1, 0))="", "", INDEX(F_Inputs_cyclical!$A$1:$BE$243, MATCH('Cyclical_after overrides'!$A232, F_Inputs_cyclical!$A$1:$A$243, 0), MATCH('Cyclical_after overrides'!J$1, F_Inputs_cyclical!$A$1:$BE$1, 0))),
Cyclical_overrides!J232)</f>
        <v/>
      </c>
      <c r="K232" s="72">
        <f>IF(Cyclical_overrides!K232 = "",
IF(INDEX(F_Inputs_cyclical!$A$1:$BE$243, MATCH('Cyclical_after overrides'!$A232, F_Inputs_cyclical!$A$1:$A$243, 0), MATCH('Cyclical_after overrides'!K$1, F_Inputs_cyclical!$A$1:$BE$1, 0))="", "", INDEX(F_Inputs_cyclical!$A$1:$BE$243, MATCH('Cyclical_after overrides'!$A232, F_Inputs_cyclical!$A$1:$A$243, 0), MATCH('Cyclical_after overrides'!K$1, F_Inputs_cyclical!$A$1:$BE$1, 0))),
Cyclical_overrides!K232)</f>
        <v>0.10578253</v>
      </c>
      <c r="L232" s="72" t="str">
        <f>IF(Cyclical_overrides!L232 = "",
IF(INDEX(F_Inputs_cyclical!$A$1:$BE$243, MATCH('Cyclical_after overrides'!$A232, F_Inputs_cyclical!$A$1:$A$243, 0), MATCH('Cyclical_after overrides'!L$1, F_Inputs_cyclical!$A$1:$BE$1, 0))="", "", INDEX(F_Inputs_cyclical!$A$1:$BE$243, MATCH('Cyclical_after overrides'!$A232, F_Inputs_cyclical!$A$1:$A$243, 0), MATCH('Cyclical_after overrides'!L$1, F_Inputs_cyclical!$A$1:$BE$1, 0))),
Cyclical_overrides!L232)</f>
        <v/>
      </c>
      <c r="M232" s="72" t="str">
        <f>IF(Cyclical_overrides!M232 = "",
IF(INDEX(F_Inputs_cyclical!$A$1:$BE$243, MATCH('Cyclical_after overrides'!$A232, F_Inputs_cyclical!$A$1:$A$243, 0), MATCH('Cyclical_after overrides'!M$1, F_Inputs_cyclical!$A$1:$BE$1, 0))="", "", INDEX(F_Inputs_cyclical!$A$1:$BE$243, MATCH('Cyclical_after overrides'!$A232, F_Inputs_cyclical!$A$1:$A$243, 0), MATCH('Cyclical_after overrides'!M$1, F_Inputs_cyclical!$A$1:$BE$1, 0))),
Cyclical_overrides!M232)</f>
        <v/>
      </c>
      <c r="N232" s="72" t="str">
        <f>IF(Cyclical_overrides!N232 = "",
IF(INDEX(F_Inputs_cyclical!$A$1:$BE$243, MATCH('Cyclical_after overrides'!$A232, F_Inputs_cyclical!$A$1:$A$243, 0), MATCH('Cyclical_after overrides'!N$1, F_Inputs_cyclical!$A$1:$BE$1, 0))="", "", INDEX(F_Inputs_cyclical!$A$1:$BE$243, MATCH('Cyclical_after overrides'!$A232, F_Inputs_cyclical!$A$1:$A$243, 0), MATCH('Cyclical_after overrides'!N$1, F_Inputs_cyclical!$A$1:$BE$1, 0))),
Cyclical_overrides!N232)</f>
        <v/>
      </c>
      <c r="O232" s="72" t="str">
        <f>IF(Cyclical_overrides!O232 = "",
IF(INDEX(F_Inputs_cyclical!$A$1:$BE$243, MATCH('Cyclical_after overrides'!$A232, F_Inputs_cyclical!$A$1:$A$243, 0), MATCH('Cyclical_after overrides'!O$1, F_Inputs_cyclical!$A$1:$BE$1, 0))="", "", INDEX(F_Inputs_cyclical!$A$1:$BE$243, MATCH('Cyclical_after overrides'!$A232, F_Inputs_cyclical!$A$1:$A$243, 0), MATCH('Cyclical_after overrides'!O$1, F_Inputs_cyclical!$A$1:$BE$1, 0))),
Cyclical_overrides!O232)</f>
        <v/>
      </c>
      <c r="P232" s="72" t="str">
        <f>IF(Cyclical_overrides!P232 = "",
IF(INDEX(F_Inputs_cyclical!$A$1:$BE$243, MATCH('Cyclical_after overrides'!$A232, F_Inputs_cyclical!$A$1:$A$243, 0), MATCH('Cyclical_after overrides'!P$1, F_Inputs_cyclical!$A$1:$BE$1, 0))="", "", INDEX(F_Inputs_cyclical!$A$1:$BE$243, MATCH('Cyclical_after overrides'!$A232, F_Inputs_cyclical!$A$1:$A$243, 0), MATCH('Cyclical_after overrides'!P$1, F_Inputs_cyclical!$A$1:$BE$1, 0))),
Cyclical_overrides!P232)</f>
        <v/>
      </c>
      <c r="Q232" s="72" t="str">
        <f>IF(Cyclical_overrides!Q232 = "",
IF(INDEX(F_Inputs_cyclical!$A$1:$BE$243, MATCH('Cyclical_after overrides'!$A232, F_Inputs_cyclical!$A$1:$A$243, 0), MATCH('Cyclical_after overrides'!Q$1, F_Inputs_cyclical!$A$1:$BE$1, 0))="", "", INDEX(F_Inputs_cyclical!$A$1:$BE$243, MATCH('Cyclical_after overrides'!$A232, F_Inputs_cyclical!$A$1:$A$243, 0), MATCH('Cyclical_after overrides'!Q$1, F_Inputs_cyclical!$A$1:$BE$1, 0))),
Cyclical_overrides!Q232)</f>
        <v/>
      </c>
      <c r="R232" s="72" t="str">
        <f>IF(Cyclical_overrides!R232 = "",
IF(INDEX(F_Inputs_cyclical!$A$1:$BE$243, MATCH('Cyclical_after overrides'!$A232, F_Inputs_cyclical!$A$1:$A$243, 0), MATCH('Cyclical_after overrides'!R$1, F_Inputs_cyclical!$A$1:$BE$1, 0))="", "", INDEX(F_Inputs_cyclical!$A$1:$BE$243, MATCH('Cyclical_after overrides'!$A232, F_Inputs_cyclical!$A$1:$A$243, 0), MATCH('Cyclical_after overrides'!R$1, F_Inputs_cyclical!$A$1:$BE$1, 0))),
Cyclical_overrides!R232)</f>
        <v/>
      </c>
      <c r="S232" s="72" t="str">
        <f>IF(Cyclical_overrides!S232 = "",
IF(INDEX(F_Inputs_cyclical!$A$1:$BE$243, MATCH('Cyclical_after overrides'!$A232, F_Inputs_cyclical!$A$1:$A$243, 0), MATCH('Cyclical_after overrides'!S$1, F_Inputs_cyclical!$A$1:$BE$1, 0))="", "", INDEX(F_Inputs_cyclical!$A$1:$BE$243, MATCH('Cyclical_after overrides'!$A232, F_Inputs_cyclical!$A$1:$A$243, 0), MATCH('Cyclical_after overrides'!S$1, F_Inputs_cyclical!$A$1:$BE$1, 0))),
Cyclical_overrides!S232)</f>
        <v/>
      </c>
      <c r="T232" s="72" t="str">
        <f>IF(Cyclical_overrides!T232 = "",
IF(INDEX(F_Inputs_cyclical!$A$1:$BE$243, MATCH('Cyclical_after overrides'!$A232, F_Inputs_cyclical!$A$1:$A$243, 0), MATCH('Cyclical_after overrides'!T$1, F_Inputs_cyclical!$A$1:$BE$1, 0))="", "", INDEX(F_Inputs_cyclical!$A$1:$BE$243, MATCH('Cyclical_after overrides'!$A232, F_Inputs_cyclical!$A$1:$A$243, 0), MATCH('Cyclical_after overrides'!T$1, F_Inputs_cyclical!$A$1:$BE$1, 0))),
Cyclical_overrides!T232)</f>
        <v/>
      </c>
      <c r="U232" s="72" t="str">
        <f>IF(Cyclical_overrides!U232 = "",
IF(INDEX(F_Inputs_cyclical!$A$1:$BE$243, MATCH('Cyclical_after overrides'!$A232, F_Inputs_cyclical!$A$1:$A$243, 0), MATCH('Cyclical_after overrides'!U$1, F_Inputs_cyclical!$A$1:$BE$1, 0))="", "", INDEX(F_Inputs_cyclical!$A$1:$BE$243, MATCH('Cyclical_after overrides'!$A232, F_Inputs_cyclical!$A$1:$A$243, 0), MATCH('Cyclical_after overrides'!U$1, F_Inputs_cyclical!$A$1:$BE$1, 0))),
Cyclical_overrides!U232)</f>
        <v/>
      </c>
      <c r="V232" s="72">
        <f>IF(Cyclical_overrides!V232 = "",
IF(INDEX(F_Inputs_cyclical!$A$1:$BE$243, MATCH('Cyclical_after overrides'!$A232, F_Inputs_cyclical!$A$1:$A$243, 0), MATCH('Cyclical_after overrides'!V$1, F_Inputs_cyclical!$A$1:$BE$1, 0))="", "", INDEX(F_Inputs_cyclical!$A$1:$BE$243, MATCH('Cyclical_after overrides'!$A232, F_Inputs_cyclical!$A$1:$A$243, 0), MATCH('Cyclical_after overrides'!V$1, F_Inputs_cyclical!$A$1:$BE$1, 0))),
Cyclical_overrides!V232)</f>
        <v>342.63408333333302</v>
      </c>
      <c r="W232" s="72">
        <f>IF(Cyclical_overrides!W232 = "",
IF(INDEX(F_Inputs_cyclical!$A$1:$BE$243, MATCH('Cyclical_after overrides'!$A232, F_Inputs_cyclical!$A$1:$A$243, 0), MATCH('Cyclical_after overrides'!W$1, F_Inputs_cyclical!$A$1:$BE$1, 0))="", "", INDEX(F_Inputs_cyclical!$A$1:$BE$243, MATCH('Cyclical_after overrides'!$A232, F_Inputs_cyclical!$A$1:$A$243, 0), MATCH('Cyclical_after overrides'!W$1, F_Inputs_cyclical!$A$1:$BE$1, 0))),
Cyclical_overrides!W232)</f>
        <v>330.30133333333299</v>
      </c>
      <c r="X232" s="72">
        <f>IF(Cyclical_overrides!X232 = "",
IF(INDEX(F_Inputs_cyclical!$A$1:$BE$243, MATCH('Cyclical_after overrides'!$A232, F_Inputs_cyclical!$A$1:$A$243, 0), MATCH('Cyclical_after overrides'!X$1, F_Inputs_cyclical!$A$1:$BE$1, 0))="", "", INDEX(F_Inputs_cyclical!$A$1:$BE$243, MATCH('Cyclical_after overrides'!$A232, F_Inputs_cyclical!$A$1:$A$243, 0), MATCH('Cyclical_after overrides'!X$1, F_Inputs_cyclical!$A$1:$BE$1, 0))),
Cyclical_overrides!X232)</f>
        <v>0</v>
      </c>
      <c r="Y232" s="72">
        <f>IF(Cyclical_overrides!Y232 = "",
IF(INDEX(F_Inputs_cyclical!$A$1:$BE$243, MATCH('Cyclical_after overrides'!$A232, F_Inputs_cyclical!$A$1:$A$243, 0), MATCH('Cyclical_after overrides'!Y$1, F_Inputs_cyclical!$A$1:$BE$1, 0))="", "", INDEX(F_Inputs_cyclical!$A$1:$BE$243, MATCH('Cyclical_after overrides'!$A232, F_Inputs_cyclical!$A$1:$A$243, 0), MATCH('Cyclical_after overrides'!Y$1, F_Inputs_cyclical!$A$1:$BE$1, 0))),
Cyclical_overrides!Y232)</f>
        <v>0</v>
      </c>
      <c r="Z232" s="72">
        <f>IF(Cyclical_overrides!Z232 = "",
IF(INDEX(F_Inputs_cyclical!$A$1:$BE$243, MATCH('Cyclical_after overrides'!$A232, F_Inputs_cyclical!$A$1:$A$243, 0), MATCH('Cyclical_after overrides'!Z$1, F_Inputs_cyclical!$A$1:$BE$1, 0))="", "", INDEX(F_Inputs_cyclical!$A$1:$BE$243, MATCH('Cyclical_after overrides'!$A232, F_Inputs_cyclical!$A$1:$A$243, 0), MATCH('Cyclical_after overrides'!Z$1, F_Inputs_cyclical!$A$1:$BE$1, 0))),
Cyclical_overrides!Z232)</f>
        <v>0</v>
      </c>
      <c r="AA232" s="72">
        <f>IF(Cyclical_overrides!AA232 = "",
IF(INDEX(F_Inputs_cyclical!$A$1:$BE$243, MATCH('Cyclical_after overrides'!$A232, F_Inputs_cyclical!$A$1:$A$243, 0), MATCH('Cyclical_after overrides'!AA$1, F_Inputs_cyclical!$A$1:$BE$1, 0))="", "", INDEX(F_Inputs_cyclical!$A$1:$BE$243, MATCH('Cyclical_after overrides'!$A232, F_Inputs_cyclical!$A$1:$A$243, 0), MATCH('Cyclical_after overrides'!AA$1, F_Inputs_cyclical!$A$1:$BE$1, 0))),
Cyclical_overrides!AA232)</f>
        <v>0</v>
      </c>
      <c r="AB232" s="72" t="str">
        <f>IF(Cyclical_overrides!AB232 = "",
IF(INDEX(F_Inputs_cyclical!$A$1:$BE$243, MATCH('Cyclical_after overrides'!$A232, F_Inputs_cyclical!$A$1:$A$243, 0), MATCH('Cyclical_after overrides'!AB$1, F_Inputs_cyclical!$A$1:$BE$1, 0))="", "", INDEX(F_Inputs_cyclical!$A$1:$BE$243, MATCH('Cyclical_after overrides'!$A232, F_Inputs_cyclical!$A$1:$A$243, 0), MATCH('Cyclical_after overrides'!AB$1, F_Inputs_cyclical!$A$1:$BE$1, 0))),
Cyclical_overrides!AB232)</f>
        <v/>
      </c>
      <c r="AC232" s="72">
        <f>IF(Cyclical_overrides!AC232 = "",
IF(INDEX(F_Inputs_cyclical!$A$1:$BE$243, MATCH('Cyclical_after overrides'!$A232, F_Inputs_cyclical!$A$1:$A$243, 0), MATCH('Cyclical_after overrides'!AC$1, F_Inputs_cyclical!$A$1:$BE$1, 0))="", "", INDEX(F_Inputs_cyclical!$A$1:$BE$243, MATCH('Cyclical_after overrides'!$A232, F_Inputs_cyclical!$A$1:$A$243, 0), MATCH('Cyclical_after overrides'!AC$1, F_Inputs_cyclical!$A$1:$BE$1, 0))),
Cyclical_overrides!AC232)</f>
        <v>15.5714670986887</v>
      </c>
      <c r="AD232" s="72">
        <f>IF(Cyclical_overrides!AD232 = "",
IF(INDEX(F_Inputs_cyclical!$A$1:$BE$243, MATCH('Cyclical_after overrides'!$A232, F_Inputs_cyclical!$A$1:$A$243, 0), MATCH('Cyclical_after overrides'!AD$1, F_Inputs_cyclical!$A$1:$BE$1, 0))="", "", INDEX(F_Inputs_cyclical!$A$1:$BE$243, MATCH('Cyclical_after overrides'!$A232, F_Inputs_cyclical!$A$1:$A$243, 0), MATCH('Cyclical_after overrides'!AD$1, F_Inputs_cyclical!$A$1:$BE$1, 0))),
Cyclical_overrides!AD232)</f>
        <v>0</v>
      </c>
      <c r="AE232" s="72">
        <f>IF(Cyclical_overrides!AE232 = "",
IF(INDEX(F_Inputs_cyclical!$A$1:$BE$243, MATCH('Cyclical_after overrides'!$A232, F_Inputs_cyclical!$A$1:$A$243, 0), MATCH('Cyclical_after overrides'!AE$1, F_Inputs_cyclical!$A$1:$BE$1, 0))="", "", INDEX(F_Inputs_cyclical!$A$1:$BE$243, MATCH('Cyclical_after overrides'!$A232, F_Inputs_cyclical!$A$1:$A$243, 0), MATCH('Cyclical_after overrides'!AE$1, F_Inputs_cyclical!$A$1:$BE$1, 0))),
Cyclical_overrides!AE232)</f>
        <v>5.6000000000000001E-2</v>
      </c>
      <c r="AF232" s="72">
        <f>IF(Cyclical_overrides!AF232 = "",
IF(INDEX(F_Inputs_cyclical!$A$1:$BE$243, MATCH('Cyclical_after overrides'!$A232, F_Inputs_cyclical!$A$1:$A$243, 0), MATCH('Cyclical_after overrides'!AF$1, F_Inputs_cyclical!$A$1:$BE$1, 0))="", "", INDEX(F_Inputs_cyclical!$A$1:$BE$243, MATCH('Cyclical_after overrides'!$A232, F_Inputs_cyclical!$A$1:$A$243, 0), MATCH('Cyclical_after overrides'!AF$1, F_Inputs_cyclical!$A$1:$BE$1, 0))),
Cyclical_overrides!AF232)</f>
        <v>0</v>
      </c>
      <c r="AG232" s="72">
        <f>IF(Cyclical_overrides!AG232 = "",
IF(INDEX(F_Inputs_cyclical!$A$1:$BE$243, MATCH('Cyclical_after overrides'!$A232, F_Inputs_cyclical!$A$1:$A$243, 0), MATCH('Cyclical_after overrides'!AG$1, F_Inputs_cyclical!$A$1:$BE$1, 0))="", "", INDEX(F_Inputs_cyclical!$A$1:$BE$243, MATCH('Cyclical_after overrides'!$A232, F_Inputs_cyclical!$A$1:$A$243, 0), MATCH('Cyclical_after overrides'!AG$1, F_Inputs_cyclical!$A$1:$BE$1, 0))),
Cyclical_overrides!AG232)</f>
        <v>0.77900000000000003</v>
      </c>
      <c r="AH232" s="72">
        <f>IF(Cyclical_overrides!AH232 = "",
IF(INDEX(F_Inputs_cyclical!$A$1:$BE$243, MATCH('Cyclical_after overrides'!$A232, F_Inputs_cyclical!$A$1:$A$243, 0), MATCH('Cyclical_after overrides'!AH$1, F_Inputs_cyclical!$A$1:$BE$1, 0))="", "", INDEX(F_Inputs_cyclical!$A$1:$BE$243, MATCH('Cyclical_after overrides'!$A232, F_Inputs_cyclical!$A$1:$A$243, 0), MATCH('Cyclical_after overrides'!AH$1, F_Inputs_cyclical!$A$1:$BE$1, 0))),
Cyclical_overrides!AH232)</f>
        <v>32.615250000000003</v>
      </c>
      <c r="AI232" s="72">
        <f>IF(Cyclical_overrides!AI232 = "",
IF(INDEX(F_Inputs_cyclical!$A$1:$BE$243, MATCH('Cyclical_after overrides'!$A232, F_Inputs_cyclical!$A$1:$A$243, 0), MATCH('Cyclical_after overrides'!AI$1, F_Inputs_cyclical!$A$1:$BE$1, 0))="", "", INDEX(F_Inputs_cyclical!$A$1:$BE$243, MATCH('Cyclical_after overrides'!$A232, F_Inputs_cyclical!$A$1:$A$243, 0), MATCH('Cyclical_after overrides'!AI$1, F_Inputs_cyclical!$A$1:$BE$1, 0))),
Cyclical_overrides!AI232)</f>
        <v>0</v>
      </c>
      <c r="AJ232" s="72">
        <f>IF(Cyclical_overrides!AJ232 = "",
IF(INDEX(F_Inputs_cyclical!$A$1:$BE$243, MATCH('Cyclical_after overrides'!$A232, F_Inputs_cyclical!$A$1:$A$243, 0), MATCH('Cyclical_after overrides'!AJ$1, F_Inputs_cyclical!$A$1:$BE$1, 0))="", "", INDEX(F_Inputs_cyclical!$A$1:$BE$243, MATCH('Cyclical_after overrides'!$A232, F_Inputs_cyclical!$A$1:$A$243, 0), MATCH('Cyclical_after overrides'!AJ$1, F_Inputs_cyclical!$A$1:$BE$1, 0))),
Cyclical_overrides!AJ232)</f>
        <v>0</v>
      </c>
      <c r="AK232" s="72">
        <f>IF(Cyclical_overrides!AK232 = "",
IF(INDEX(F_Inputs_cyclical!$A$1:$BE$243, MATCH('Cyclical_after overrides'!$A232, F_Inputs_cyclical!$A$1:$A$243, 0), MATCH('Cyclical_after overrides'!AK$1, F_Inputs_cyclical!$A$1:$BE$1, 0))="", "", INDEX(F_Inputs_cyclical!$A$1:$BE$243, MATCH('Cyclical_after overrides'!$A232, F_Inputs_cyclical!$A$1:$A$243, 0), MATCH('Cyclical_after overrides'!AK$1, F_Inputs_cyclical!$A$1:$BE$1, 0))),
Cyclical_overrides!AK232)</f>
        <v>0</v>
      </c>
      <c r="AL232" s="72">
        <f>IF(Cyclical_overrides!AL232 = "",
IF(INDEX(F_Inputs_cyclical!$A$1:$BE$243, MATCH('Cyclical_after overrides'!$A232, F_Inputs_cyclical!$A$1:$A$243, 0), MATCH('Cyclical_after overrides'!AL$1, F_Inputs_cyclical!$A$1:$BE$1, 0))="", "", INDEX(F_Inputs_cyclical!$A$1:$BE$243, MATCH('Cyclical_after overrides'!$A232, F_Inputs_cyclical!$A$1:$A$243, 0), MATCH('Cyclical_after overrides'!AL$1, F_Inputs_cyclical!$A$1:$BE$1, 0))),
Cyclical_overrides!AL232)</f>
        <v>4.1000000000000002E-2</v>
      </c>
      <c r="AM232" s="72">
        <f>IF(Cyclical_overrides!AM232 = "",
IF(INDEX(F_Inputs_cyclical!$A$1:$BE$243, MATCH('Cyclical_after overrides'!$A232, F_Inputs_cyclical!$A$1:$A$243, 0), MATCH('Cyclical_after overrides'!AM$1, F_Inputs_cyclical!$A$1:$BE$1, 0))="", "", INDEX(F_Inputs_cyclical!$A$1:$BE$243, MATCH('Cyclical_after overrides'!$A232, F_Inputs_cyclical!$A$1:$A$243, 0), MATCH('Cyclical_after overrides'!AM$1, F_Inputs_cyclical!$A$1:$BE$1, 0))),
Cyclical_overrides!AM232)</f>
        <v>4.0376876638364303</v>
      </c>
      <c r="AN232" s="72" t="str">
        <f>IF(Cyclical_overrides!AN232 = "",
IF(INDEX(F_Inputs_cyclical!$A$1:$BE$243, MATCH('Cyclical_after overrides'!$A232, F_Inputs_cyclical!$A$1:$A$243, 0), MATCH('Cyclical_after overrides'!AN$1, F_Inputs_cyclical!$A$1:$BE$1, 0))="", "", INDEX(F_Inputs_cyclical!$A$1:$BE$243, MATCH('Cyclical_after overrides'!$A232, F_Inputs_cyclical!$A$1:$A$243, 0), MATCH('Cyclical_after overrides'!AN$1, F_Inputs_cyclical!$A$1:$BE$1, 0))),
Cyclical_overrides!AN232)</f>
        <v/>
      </c>
      <c r="AO232" s="72">
        <f>IF(Cyclical_overrides!AO232 = "",
IF(INDEX(F_Inputs_cyclical!$A$1:$BE$243, MATCH('Cyclical_after overrides'!$A232, F_Inputs_cyclical!$A$1:$A$243, 0), MATCH('Cyclical_after overrides'!AO$1, F_Inputs_cyclical!$A$1:$BE$1, 0))="", "", INDEX(F_Inputs_cyclical!$A$1:$BE$243, MATCH('Cyclical_after overrides'!$A232, F_Inputs_cyclical!$A$1:$A$243, 0), MATCH('Cyclical_after overrides'!AO$1, F_Inputs_cyclical!$A$1:$BE$1, 0))),
Cyclical_overrides!AO232)</f>
        <v>8.9999999999999993E-3</v>
      </c>
      <c r="AP232" s="72">
        <f>IF(Cyclical_overrides!AP232 = "",
IF(INDEX(F_Inputs_cyclical!$A$1:$BE$243, MATCH('Cyclical_after overrides'!$A232, F_Inputs_cyclical!$A$1:$A$243, 0), MATCH('Cyclical_after overrides'!AP$1, F_Inputs_cyclical!$A$1:$BE$1, 0))="", "", INDEX(F_Inputs_cyclical!$A$1:$BE$243, MATCH('Cyclical_after overrides'!$A232, F_Inputs_cyclical!$A$1:$A$243, 0), MATCH('Cyclical_after overrides'!AP$1, F_Inputs_cyclical!$A$1:$BE$1, 0))),
Cyclical_overrides!AP232)</f>
        <v>3.2000000000000001E-2</v>
      </c>
      <c r="AQ232" s="72" t="str">
        <f>IF(Cyclical_overrides!AQ232 = "",
IF(INDEX(F_Inputs_cyclical!$A$1:$BE$243, MATCH('Cyclical_after overrides'!$A232, F_Inputs_cyclical!$A$1:$A$243, 0), MATCH('Cyclical_after overrides'!AQ$1, F_Inputs_cyclical!$A$1:$BE$1, 0))="", "", INDEX(F_Inputs_cyclical!$A$1:$BE$243, MATCH('Cyclical_after overrides'!$A232, F_Inputs_cyclical!$A$1:$A$243, 0), MATCH('Cyclical_after overrides'!AQ$1, F_Inputs_cyclical!$A$1:$BE$1, 0))),
Cyclical_overrides!AQ232)</f>
        <v/>
      </c>
      <c r="AR232" s="72" t="str">
        <f>IF(Cyclical_overrides!AR232 = "",
IF(INDEX(F_Inputs_cyclical!$A$1:$BE$243, MATCH('Cyclical_after overrides'!$A232, F_Inputs_cyclical!$A$1:$A$243, 0), MATCH('Cyclical_after overrides'!AR$1, F_Inputs_cyclical!$A$1:$BE$1, 0))="", "", INDEX(F_Inputs_cyclical!$A$1:$BE$243, MATCH('Cyclical_after overrides'!$A232, F_Inputs_cyclical!$A$1:$A$243, 0), MATCH('Cyclical_after overrides'!AR$1, F_Inputs_cyclical!$A$1:$BE$1, 0))),
Cyclical_overrides!AR232)</f>
        <v/>
      </c>
      <c r="AS232" s="72" t="str">
        <f>IF(Cyclical_overrides!AS232 = "",
IF(INDEX(F_Inputs_cyclical!$A$1:$BE$243, MATCH('Cyclical_after overrides'!$A232, F_Inputs_cyclical!$A$1:$A$243, 0), MATCH('Cyclical_after overrides'!AS$1, F_Inputs_cyclical!$A$1:$BE$1, 0))="", "", INDEX(F_Inputs_cyclical!$A$1:$BE$243, MATCH('Cyclical_after overrides'!$A232, F_Inputs_cyclical!$A$1:$A$243, 0), MATCH('Cyclical_after overrides'!AS$1, F_Inputs_cyclical!$A$1:$BE$1, 0))),
Cyclical_overrides!AS232)</f>
        <v/>
      </c>
      <c r="AT232" s="72" t="str">
        <f>IF(Cyclical_overrides!AT232 = "",
IF(INDEX(F_Inputs_cyclical!$A$1:$BE$243, MATCH('Cyclical_after overrides'!$A232, F_Inputs_cyclical!$A$1:$A$243, 0), MATCH('Cyclical_after overrides'!AT$1, F_Inputs_cyclical!$A$1:$BE$1, 0))="", "", INDEX(F_Inputs_cyclical!$A$1:$BE$243, MATCH('Cyclical_after overrides'!$A232, F_Inputs_cyclical!$A$1:$A$243, 0), MATCH('Cyclical_after overrides'!AT$1, F_Inputs_cyclical!$A$1:$BE$1, 0))),
Cyclical_overrides!AT232)</f>
        <v/>
      </c>
      <c r="AU232" s="72" t="str">
        <f>IF(Cyclical_overrides!AU232 = "",
IF(INDEX(F_Inputs_cyclical!$A$1:$BE$243, MATCH('Cyclical_after overrides'!$A232, F_Inputs_cyclical!$A$1:$A$243, 0), MATCH('Cyclical_after overrides'!AU$1, F_Inputs_cyclical!$A$1:$BE$1, 0))="", "", INDEX(F_Inputs_cyclical!$A$1:$BE$243, MATCH('Cyclical_after overrides'!$A232, F_Inputs_cyclical!$A$1:$A$243, 0), MATCH('Cyclical_after overrides'!AU$1, F_Inputs_cyclical!$A$1:$BE$1, 0))),
Cyclical_overrides!AU232)</f>
        <v/>
      </c>
      <c r="AV232" s="72" t="str">
        <f>IF(Cyclical_overrides!AV232 = "",
IF(INDEX(F_Inputs_cyclical!$A$1:$BE$243, MATCH('Cyclical_after overrides'!$A232, F_Inputs_cyclical!$A$1:$A$243, 0), MATCH('Cyclical_after overrides'!AV$1, F_Inputs_cyclical!$A$1:$BE$1, 0))="", "", INDEX(F_Inputs_cyclical!$A$1:$BE$243, MATCH('Cyclical_after overrides'!$A232, F_Inputs_cyclical!$A$1:$A$243, 0), MATCH('Cyclical_after overrides'!AV$1, F_Inputs_cyclical!$A$1:$BE$1, 0))),
Cyclical_overrides!AV232)</f>
        <v/>
      </c>
      <c r="AW232" s="72">
        <f>IF(Cyclical_overrides!AW232 = "",
IF(INDEX(F_Inputs_cyclical!$A$1:$BE$243, MATCH('Cyclical_after overrides'!$A232, F_Inputs_cyclical!$A$1:$A$243, 0), MATCH('Cyclical_after overrides'!AW$1, F_Inputs_cyclical!$A$1:$BE$1, 0))="", "", INDEX(F_Inputs_cyclical!$A$1:$BE$243, MATCH('Cyclical_after overrides'!$A232, F_Inputs_cyclical!$A$1:$A$243, 0), MATCH('Cyclical_after overrides'!AW$1, F_Inputs_cyclical!$A$1:$BE$1, 0))),
Cyclical_overrides!AW232)</f>
        <v>1.0877412700751434</v>
      </c>
      <c r="AX232" s="72">
        <f>IF(Cyclical_overrides!AX232 = "",
IF(INDEX(F_Inputs_cyclical!$A$1:$BE$243, MATCH('Cyclical_after overrides'!$A232, F_Inputs_cyclical!$A$1:$A$243, 0), MATCH('Cyclical_after overrides'!AX$1, F_Inputs_cyclical!$A$1:$BE$1, 0))="", "", INDEX(F_Inputs_cyclical!$A$1:$BE$243, MATCH('Cyclical_after overrides'!$A232, F_Inputs_cyclical!$A$1:$A$243, 0), MATCH('Cyclical_after overrides'!AX$1, F_Inputs_cyclical!$A$1:$BE$1, 0))),
Cyclical_overrides!AX232)</f>
        <v>22.670257428139472</v>
      </c>
      <c r="AY232" s="72">
        <f>IF(Cyclical_overrides!AY232 = "",
IF(INDEX(F_Inputs_cyclical!$A$1:$BE$243, MATCH('Cyclical_after overrides'!$A232, F_Inputs_cyclical!$A$1:$A$243, 0), MATCH('Cyclical_after overrides'!AY$1, F_Inputs_cyclical!$A$1:$BE$1, 0))="", "", INDEX(F_Inputs_cyclical!$A$1:$BE$243, MATCH('Cyclical_after overrides'!$A232, F_Inputs_cyclical!$A$1:$A$243, 0), MATCH('Cyclical_after overrides'!AY$1, F_Inputs_cyclical!$A$1:$BE$1, 0))),
Cyclical_overrides!AY232)</f>
        <v>135.4497502346548</v>
      </c>
      <c r="AZ232" s="72">
        <f>IF(Cyclical_overrides!AZ232 = "",
IF(INDEX(F_Inputs_cyclical!$A$1:$BE$243, MATCH('Cyclical_after overrides'!$A232, F_Inputs_cyclical!$A$1:$A$243, 0), MATCH('Cyclical_after overrides'!AZ$1, F_Inputs_cyclical!$A$1:$BE$1, 0))="", "", INDEX(F_Inputs_cyclical!$A$1:$BE$243, MATCH('Cyclical_after overrides'!$A232, F_Inputs_cyclical!$A$1:$A$243, 0), MATCH('Cyclical_after overrides'!AZ$1, F_Inputs_cyclical!$A$1:$BE$1, 0))),
Cyclical_overrides!AZ232)</f>
        <v>2.2606938088130124</v>
      </c>
      <c r="BA232" s="72">
        <f>IF(Cyclical_overrides!BA232 = "",
IF(INDEX(F_Inputs_cyclical!$A$1:$BE$243, MATCH('Cyclical_after overrides'!$A232, F_Inputs_cyclical!$A$1:$A$243, 0), MATCH('Cyclical_after overrides'!BA$1, F_Inputs_cyclical!$A$1:$BE$1, 0))="", "", INDEX(F_Inputs_cyclical!$A$1:$BE$243, MATCH('Cyclical_after overrides'!$A232, F_Inputs_cyclical!$A$1:$A$243, 0), MATCH('Cyclical_after overrides'!BA$1, F_Inputs_cyclical!$A$1:$BE$1, 0))),
Cyclical_overrides!BA232)</f>
        <v>14.44830264768931</v>
      </c>
      <c r="BB232" s="72">
        <f>IF(Cyclical_overrides!BB232 = "",
IF(INDEX(F_Inputs_cyclical!$A$1:$BE$243, MATCH('Cyclical_after overrides'!$A232, F_Inputs_cyclical!$A$1:$A$243, 0), MATCH('Cyclical_after overrides'!BB$1, F_Inputs_cyclical!$A$1:$BE$1, 0))="", "", INDEX(F_Inputs_cyclical!$A$1:$BE$243, MATCH('Cyclical_after overrides'!$A232, F_Inputs_cyclical!$A$1:$A$243, 0), MATCH('Cyclical_after overrides'!BB$1, F_Inputs_cyclical!$A$1:$BE$1, 0))),
Cyclical_overrides!BB232)</f>
        <v>14.44830264768931</v>
      </c>
      <c r="BC232" s="72">
        <f>IF(Cyclical_overrides!BC232 = "",
IF(INDEX(F_Inputs_cyclical!$A$1:$BE$243, MATCH('Cyclical_after overrides'!$A232, F_Inputs_cyclical!$A$1:$A$243, 0), MATCH('Cyclical_after overrides'!BC$1, F_Inputs_cyclical!$A$1:$BE$1, 0))="", "", INDEX(F_Inputs_cyclical!$A$1:$BE$243, MATCH('Cyclical_after overrides'!$A232, F_Inputs_cyclical!$A$1:$A$243, 0), MATCH('Cyclical_after overrides'!BC$1, F_Inputs_cyclical!$A$1:$BE$1, 0))),
Cyclical_overrides!BC232)</f>
        <v>10.271101031262896</v>
      </c>
      <c r="BD232" s="72">
        <f>IF(Cyclical_overrides!BD232 = "",
IF(INDEX(F_Inputs_cyclical!$A$1:$BE$243, MATCH('Cyclical_after overrides'!$A232, F_Inputs_cyclical!$A$1:$A$243, 0), MATCH('Cyclical_after overrides'!BD$1, F_Inputs_cyclical!$A$1:$BE$1, 0))="", "", INDEX(F_Inputs_cyclical!$A$1:$BE$243, MATCH('Cyclical_after overrides'!$A232, F_Inputs_cyclical!$A$1:$A$243, 0), MATCH('Cyclical_after overrides'!BD$1, F_Inputs_cyclical!$A$1:$BE$1, 0))),
Cyclical_overrides!BD232)</f>
        <v>104.295</v>
      </c>
      <c r="BE232" s="194"/>
    </row>
    <row r="233" spans="1:57" x14ac:dyDescent="0.4">
      <c r="A233" s="63" t="str">
        <f t="shared" si="3"/>
        <v>SSC23</v>
      </c>
      <c r="B233" s="63" t="s">
        <v>493</v>
      </c>
      <c r="C233" s="63" t="s">
        <v>261</v>
      </c>
      <c r="D233" s="72">
        <f>IF(Cyclical_overrides!D233 = "",
IF(INDEX(F_Inputs_cyclical!$A$1:$BE$243, MATCH('Cyclical_after overrides'!$A233, F_Inputs_cyclical!$A$1:$A$243, 0), MATCH('Cyclical_after overrides'!D$1, F_Inputs_cyclical!$A$1:$BE$1, 0))="", "", INDEX(F_Inputs_cyclical!$A$1:$BE$243, MATCH('Cyclical_after overrides'!$A233, F_Inputs_cyclical!$A$1:$A$243, 0), MATCH('Cyclical_after overrides'!D$1, F_Inputs_cyclical!$A$1:$BE$1, 0))),
Cyclical_overrides!D233)</f>
        <v>5.2750000000000004</v>
      </c>
      <c r="E233" s="72">
        <f>IF(Cyclical_overrides!E233 = "",
IF(INDEX(F_Inputs_cyclical!$A$1:$BE$243, MATCH('Cyclical_after overrides'!$A233, F_Inputs_cyclical!$A$1:$A$243, 0), MATCH('Cyclical_after overrides'!E$1, F_Inputs_cyclical!$A$1:$BE$1, 0))="", "", INDEX(F_Inputs_cyclical!$A$1:$BE$243, MATCH('Cyclical_after overrides'!$A233, F_Inputs_cyclical!$A$1:$A$243, 0), MATCH('Cyclical_after overrides'!E$1, F_Inputs_cyclical!$A$1:$BE$1, 0))),
Cyclical_overrides!E233)</f>
        <v>0.56899999999999995</v>
      </c>
      <c r="F233" s="72">
        <f>IF(Cyclical_overrides!F233 = "",
IF(INDEX(F_Inputs_cyclical!$A$1:$BE$243, MATCH('Cyclical_after overrides'!$A233, F_Inputs_cyclical!$A$1:$A$243, 0), MATCH('Cyclical_after overrides'!F$1, F_Inputs_cyclical!$A$1:$BE$1, 0))="", "", INDEX(F_Inputs_cyclical!$A$1:$BE$243, MATCH('Cyclical_after overrides'!$A233, F_Inputs_cyclical!$A$1:$A$243, 0), MATCH('Cyclical_after overrides'!F$1, F_Inputs_cyclical!$A$1:$BE$1, 0))),
Cyclical_overrides!F233)</f>
        <v>2.625</v>
      </c>
      <c r="G233" s="72">
        <f>IF(Cyclical_overrides!G233 = "",
IF(INDEX(F_Inputs_cyclical!$A$1:$BE$243, MATCH('Cyclical_after overrides'!$A233, F_Inputs_cyclical!$A$1:$A$243, 0), MATCH('Cyclical_after overrides'!G$1, F_Inputs_cyclical!$A$1:$BE$1, 0))="", "", INDEX(F_Inputs_cyclical!$A$1:$BE$243, MATCH('Cyclical_after overrides'!$A233, F_Inputs_cyclical!$A$1:$A$243, 0), MATCH('Cyclical_after overrides'!G$1, F_Inputs_cyclical!$A$1:$BE$1, 0))),
Cyclical_overrides!G233)</f>
        <v>0.91900000000000004</v>
      </c>
      <c r="H233" s="72">
        <f>IF(Cyclical_overrides!H233 = "",
IF(INDEX(F_Inputs_cyclical!$A$1:$BE$243, MATCH('Cyclical_after overrides'!$A233, F_Inputs_cyclical!$A$1:$A$243, 0), MATCH('Cyclical_after overrides'!H$1, F_Inputs_cyclical!$A$1:$BE$1, 0))="", "", INDEX(F_Inputs_cyclical!$A$1:$BE$243, MATCH('Cyclical_after overrides'!$A233, F_Inputs_cyclical!$A$1:$A$243, 0), MATCH('Cyclical_after overrides'!H$1, F_Inputs_cyclical!$A$1:$BE$1, 0))),
Cyclical_overrides!H233)</f>
        <v>3.3000000000000002E-2</v>
      </c>
      <c r="I233" s="72">
        <f>IF(Cyclical_overrides!I233 = "",
IF(INDEX(F_Inputs_cyclical!$A$1:$BE$243, MATCH('Cyclical_after overrides'!$A233, F_Inputs_cyclical!$A$1:$A$243, 0), MATCH('Cyclical_after overrides'!I$1, F_Inputs_cyclical!$A$1:$BE$1, 0))="", "", INDEX(F_Inputs_cyclical!$A$1:$BE$243, MATCH('Cyclical_after overrides'!$A233, F_Inputs_cyclical!$A$1:$A$243, 0), MATCH('Cyclical_after overrides'!I$1, F_Inputs_cyclical!$A$1:$BE$1, 0))),
Cyclical_overrides!I233)</f>
        <v>0</v>
      </c>
      <c r="J233" s="72" t="str">
        <f>IF(Cyclical_overrides!J233 = "",
IF(INDEX(F_Inputs_cyclical!$A$1:$BE$243, MATCH('Cyclical_after overrides'!$A233, F_Inputs_cyclical!$A$1:$A$243, 0), MATCH('Cyclical_after overrides'!J$1, F_Inputs_cyclical!$A$1:$BE$1, 0))="", "", INDEX(F_Inputs_cyclical!$A$1:$BE$243, MATCH('Cyclical_after overrides'!$A233, F_Inputs_cyclical!$A$1:$A$243, 0), MATCH('Cyclical_after overrides'!J$1, F_Inputs_cyclical!$A$1:$BE$1, 0))),
Cyclical_overrides!J233)</f>
        <v/>
      </c>
      <c r="K233" s="72">
        <f>IF(Cyclical_overrides!K233 = "",
IF(INDEX(F_Inputs_cyclical!$A$1:$BE$243, MATCH('Cyclical_after overrides'!$A233, F_Inputs_cyclical!$A$1:$A$243, 0), MATCH('Cyclical_after overrides'!K$1, F_Inputs_cyclical!$A$1:$BE$1, 0))="", "", INDEX(F_Inputs_cyclical!$A$1:$BE$243, MATCH('Cyclical_after overrides'!$A233, F_Inputs_cyclical!$A$1:$A$243, 0), MATCH('Cyclical_after overrides'!K$1, F_Inputs_cyclical!$A$1:$BE$1, 0))),
Cyclical_overrides!K233)</f>
        <v>0.129</v>
      </c>
      <c r="L233" s="72" t="str">
        <f>IF(Cyclical_overrides!L233 = "",
IF(INDEX(F_Inputs_cyclical!$A$1:$BE$243, MATCH('Cyclical_after overrides'!$A233, F_Inputs_cyclical!$A$1:$A$243, 0), MATCH('Cyclical_after overrides'!L$1, F_Inputs_cyclical!$A$1:$BE$1, 0))="", "", INDEX(F_Inputs_cyclical!$A$1:$BE$243, MATCH('Cyclical_after overrides'!$A233, F_Inputs_cyclical!$A$1:$A$243, 0), MATCH('Cyclical_after overrides'!L$1, F_Inputs_cyclical!$A$1:$BE$1, 0))),
Cyclical_overrides!L233)</f>
        <v/>
      </c>
      <c r="M233" s="72" t="str">
        <f>IF(Cyclical_overrides!M233 = "",
IF(INDEX(F_Inputs_cyclical!$A$1:$BE$243, MATCH('Cyclical_after overrides'!$A233, F_Inputs_cyclical!$A$1:$A$243, 0), MATCH('Cyclical_after overrides'!M$1, F_Inputs_cyclical!$A$1:$BE$1, 0))="", "", INDEX(F_Inputs_cyclical!$A$1:$BE$243, MATCH('Cyclical_after overrides'!$A233, F_Inputs_cyclical!$A$1:$A$243, 0), MATCH('Cyclical_after overrides'!M$1, F_Inputs_cyclical!$A$1:$BE$1, 0))),
Cyclical_overrides!M233)</f>
        <v/>
      </c>
      <c r="N233" s="72" t="str">
        <f>IF(Cyclical_overrides!N233 = "",
IF(INDEX(F_Inputs_cyclical!$A$1:$BE$243, MATCH('Cyclical_after overrides'!$A233, F_Inputs_cyclical!$A$1:$A$243, 0), MATCH('Cyclical_after overrides'!N$1, F_Inputs_cyclical!$A$1:$BE$1, 0))="", "", INDEX(F_Inputs_cyclical!$A$1:$BE$243, MATCH('Cyclical_after overrides'!$A233, F_Inputs_cyclical!$A$1:$A$243, 0), MATCH('Cyclical_after overrides'!N$1, F_Inputs_cyclical!$A$1:$BE$1, 0))),
Cyclical_overrides!N233)</f>
        <v/>
      </c>
      <c r="O233" s="72" t="str">
        <f>IF(Cyclical_overrides!O233 = "",
IF(INDEX(F_Inputs_cyclical!$A$1:$BE$243, MATCH('Cyclical_after overrides'!$A233, F_Inputs_cyclical!$A$1:$A$243, 0), MATCH('Cyclical_after overrides'!O$1, F_Inputs_cyclical!$A$1:$BE$1, 0))="", "", INDEX(F_Inputs_cyclical!$A$1:$BE$243, MATCH('Cyclical_after overrides'!$A233, F_Inputs_cyclical!$A$1:$A$243, 0), MATCH('Cyclical_after overrides'!O$1, F_Inputs_cyclical!$A$1:$BE$1, 0))),
Cyclical_overrides!O233)</f>
        <v/>
      </c>
      <c r="P233" s="72" t="str">
        <f>IF(Cyclical_overrides!P233 = "",
IF(INDEX(F_Inputs_cyclical!$A$1:$BE$243, MATCH('Cyclical_after overrides'!$A233, F_Inputs_cyclical!$A$1:$A$243, 0), MATCH('Cyclical_after overrides'!P$1, F_Inputs_cyclical!$A$1:$BE$1, 0))="", "", INDEX(F_Inputs_cyclical!$A$1:$BE$243, MATCH('Cyclical_after overrides'!$A233, F_Inputs_cyclical!$A$1:$A$243, 0), MATCH('Cyclical_after overrides'!P$1, F_Inputs_cyclical!$A$1:$BE$1, 0))),
Cyclical_overrides!P233)</f>
        <v/>
      </c>
      <c r="Q233" s="72" t="str">
        <f>IF(Cyclical_overrides!Q233 = "",
IF(INDEX(F_Inputs_cyclical!$A$1:$BE$243, MATCH('Cyclical_after overrides'!$A233, F_Inputs_cyclical!$A$1:$A$243, 0), MATCH('Cyclical_after overrides'!Q$1, F_Inputs_cyclical!$A$1:$BE$1, 0))="", "", INDEX(F_Inputs_cyclical!$A$1:$BE$243, MATCH('Cyclical_after overrides'!$A233, F_Inputs_cyclical!$A$1:$A$243, 0), MATCH('Cyclical_after overrides'!Q$1, F_Inputs_cyclical!$A$1:$BE$1, 0))),
Cyclical_overrides!Q233)</f>
        <v/>
      </c>
      <c r="R233" s="72" t="str">
        <f>IF(Cyclical_overrides!R233 = "",
IF(INDEX(F_Inputs_cyclical!$A$1:$BE$243, MATCH('Cyclical_after overrides'!$A233, F_Inputs_cyclical!$A$1:$A$243, 0), MATCH('Cyclical_after overrides'!R$1, F_Inputs_cyclical!$A$1:$BE$1, 0))="", "", INDEX(F_Inputs_cyclical!$A$1:$BE$243, MATCH('Cyclical_after overrides'!$A233, F_Inputs_cyclical!$A$1:$A$243, 0), MATCH('Cyclical_after overrides'!R$1, F_Inputs_cyclical!$A$1:$BE$1, 0))),
Cyclical_overrides!R233)</f>
        <v/>
      </c>
      <c r="S233" s="72" t="str">
        <f>IF(Cyclical_overrides!S233 = "",
IF(INDEX(F_Inputs_cyclical!$A$1:$BE$243, MATCH('Cyclical_after overrides'!$A233, F_Inputs_cyclical!$A$1:$A$243, 0), MATCH('Cyclical_after overrides'!S$1, F_Inputs_cyclical!$A$1:$BE$1, 0))="", "", INDEX(F_Inputs_cyclical!$A$1:$BE$243, MATCH('Cyclical_after overrides'!$A233, F_Inputs_cyclical!$A$1:$A$243, 0), MATCH('Cyclical_after overrides'!S$1, F_Inputs_cyclical!$A$1:$BE$1, 0))),
Cyclical_overrides!S233)</f>
        <v/>
      </c>
      <c r="T233" s="72" t="str">
        <f>IF(Cyclical_overrides!T233 = "",
IF(INDEX(F_Inputs_cyclical!$A$1:$BE$243, MATCH('Cyclical_after overrides'!$A233, F_Inputs_cyclical!$A$1:$A$243, 0), MATCH('Cyclical_after overrides'!T$1, F_Inputs_cyclical!$A$1:$BE$1, 0))="", "", INDEX(F_Inputs_cyclical!$A$1:$BE$243, MATCH('Cyclical_after overrides'!$A233, F_Inputs_cyclical!$A$1:$A$243, 0), MATCH('Cyclical_after overrides'!T$1, F_Inputs_cyclical!$A$1:$BE$1, 0))),
Cyclical_overrides!T233)</f>
        <v/>
      </c>
      <c r="U233" s="72" t="str">
        <f>IF(Cyclical_overrides!U233 = "",
IF(INDEX(F_Inputs_cyclical!$A$1:$BE$243, MATCH('Cyclical_after overrides'!$A233, F_Inputs_cyclical!$A$1:$A$243, 0), MATCH('Cyclical_after overrides'!U$1, F_Inputs_cyclical!$A$1:$BE$1, 0))="", "", INDEX(F_Inputs_cyclical!$A$1:$BE$243, MATCH('Cyclical_after overrides'!$A233, F_Inputs_cyclical!$A$1:$A$243, 0), MATCH('Cyclical_after overrides'!U$1, F_Inputs_cyclical!$A$1:$BE$1, 0))),
Cyclical_overrides!U233)</f>
        <v/>
      </c>
      <c r="V233" s="72">
        <f>IF(Cyclical_overrides!V233 = "",
IF(INDEX(F_Inputs_cyclical!$A$1:$BE$243, MATCH('Cyclical_after overrides'!$A233, F_Inputs_cyclical!$A$1:$A$243, 0), MATCH('Cyclical_after overrides'!V$1, F_Inputs_cyclical!$A$1:$BE$1, 0))="", "", INDEX(F_Inputs_cyclical!$A$1:$BE$243, MATCH('Cyclical_after overrides'!$A233, F_Inputs_cyclical!$A$1:$A$243, 0), MATCH('Cyclical_after overrides'!V$1, F_Inputs_cyclical!$A$1:$BE$1, 0))),
Cyclical_overrides!V233)</f>
        <v>335.59508333333332</v>
      </c>
      <c r="W233" s="72">
        <f>IF(Cyclical_overrides!W233 = "",
IF(INDEX(F_Inputs_cyclical!$A$1:$BE$243, MATCH('Cyclical_after overrides'!$A233, F_Inputs_cyclical!$A$1:$A$243, 0), MATCH('Cyclical_after overrides'!W$1, F_Inputs_cyclical!$A$1:$BE$1, 0))="", "", INDEX(F_Inputs_cyclical!$A$1:$BE$243, MATCH('Cyclical_after overrides'!$A233, F_Inputs_cyclical!$A$1:$A$243, 0), MATCH('Cyclical_after overrides'!W$1, F_Inputs_cyclical!$A$1:$BE$1, 0))),
Cyclical_overrides!W233)</f>
        <v>340.07266666666663</v>
      </c>
      <c r="X233" s="72">
        <f>IF(Cyclical_overrides!X233 = "",
IF(INDEX(F_Inputs_cyclical!$A$1:$BE$243, MATCH('Cyclical_after overrides'!$A233, F_Inputs_cyclical!$A$1:$A$243, 0), MATCH('Cyclical_after overrides'!X$1, F_Inputs_cyclical!$A$1:$BE$1, 0))="", "", INDEX(F_Inputs_cyclical!$A$1:$BE$243, MATCH('Cyclical_after overrides'!$A233, F_Inputs_cyclical!$A$1:$A$243, 0), MATCH('Cyclical_after overrides'!X$1, F_Inputs_cyclical!$A$1:$BE$1, 0))),
Cyclical_overrides!X233)</f>
        <v>0</v>
      </c>
      <c r="Y233" s="72">
        <f>IF(Cyclical_overrides!Y233 = "",
IF(INDEX(F_Inputs_cyclical!$A$1:$BE$243, MATCH('Cyclical_after overrides'!$A233, F_Inputs_cyclical!$A$1:$A$243, 0), MATCH('Cyclical_after overrides'!Y$1, F_Inputs_cyclical!$A$1:$BE$1, 0))="", "", INDEX(F_Inputs_cyclical!$A$1:$BE$243, MATCH('Cyclical_after overrides'!$A233, F_Inputs_cyclical!$A$1:$A$243, 0), MATCH('Cyclical_after overrides'!Y$1, F_Inputs_cyclical!$A$1:$BE$1, 0))),
Cyclical_overrides!Y233)</f>
        <v>0</v>
      </c>
      <c r="Z233" s="72">
        <f>IF(Cyclical_overrides!Z233 = "",
IF(INDEX(F_Inputs_cyclical!$A$1:$BE$243, MATCH('Cyclical_after overrides'!$A233, F_Inputs_cyclical!$A$1:$A$243, 0), MATCH('Cyclical_after overrides'!Z$1, F_Inputs_cyclical!$A$1:$BE$1, 0))="", "", INDEX(F_Inputs_cyclical!$A$1:$BE$243, MATCH('Cyclical_after overrides'!$A233, F_Inputs_cyclical!$A$1:$A$243, 0), MATCH('Cyclical_after overrides'!Z$1, F_Inputs_cyclical!$A$1:$BE$1, 0))),
Cyclical_overrides!Z233)</f>
        <v>0</v>
      </c>
      <c r="AA233" s="72">
        <f>IF(Cyclical_overrides!AA233 = "",
IF(INDEX(F_Inputs_cyclical!$A$1:$BE$243, MATCH('Cyclical_after overrides'!$A233, F_Inputs_cyclical!$A$1:$A$243, 0), MATCH('Cyclical_after overrides'!AA$1, F_Inputs_cyclical!$A$1:$BE$1, 0))="", "", INDEX(F_Inputs_cyclical!$A$1:$BE$243, MATCH('Cyclical_after overrides'!$A233, F_Inputs_cyclical!$A$1:$A$243, 0), MATCH('Cyclical_after overrides'!AA$1, F_Inputs_cyclical!$A$1:$BE$1, 0))),
Cyclical_overrides!AA233)</f>
        <v>0</v>
      </c>
      <c r="AB233" s="72" t="str">
        <f>IF(Cyclical_overrides!AB233 = "",
IF(INDEX(F_Inputs_cyclical!$A$1:$BE$243, MATCH('Cyclical_after overrides'!$A233, F_Inputs_cyclical!$A$1:$A$243, 0), MATCH('Cyclical_after overrides'!AB$1, F_Inputs_cyclical!$A$1:$BE$1, 0))="", "", INDEX(F_Inputs_cyclical!$A$1:$BE$243, MATCH('Cyclical_after overrides'!$A233, F_Inputs_cyclical!$A$1:$A$243, 0), MATCH('Cyclical_after overrides'!AB$1, F_Inputs_cyclical!$A$1:$BE$1, 0))),
Cyclical_overrides!AB233)</f>
        <v/>
      </c>
      <c r="AC233" s="72">
        <f>IF(Cyclical_overrides!AC233 = "",
IF(INDEX(F_Inputs_cyclical!$A$1:$BE$243, MATCH('Cyclical_after overrides'!$A233, F_Inputs_cyclical!$A$1:$A$243, 0), MATCH('Cyclical_after overrides'!AC$1, F_Inputs_cyclical!$A$1:$BE$1, 0))="", "", INDEX(F_Inputs_cyclical!$A$1:$BE$243, MATCH('Cyclical_after overrides'!$A233, F_Inputs_cyclical!$A$1:$A$243, 0), MATCH('Cyclical_after overrides'!AC$1, F_Inputs_cyclical!$A$1:$BE$1, 0))),
Cyclical_overrides!AC233)</f>
        <v>13.834000000000003</v>
      </c>
      <c r="AD233" s="72">
        <f>IF(Cyclical_overrides!AD233 = "",
IF(INDEX(F_Inputs_cyclical!$A$1:$BE$243, MATCH('Cyclical_after overrides'!$A233, F_Inputs_cyclical!$A$1:$A$243, 0), MATCH('Cyclical_after overrides'!AD$1, F_Inputs_cyclical!$A$1:$BE$1, 0))="", "", INDEX(F_Inputs_cyclical!$A$1:$BE$243, MATCH('Cyclical_after overrides'!$A233, F_Inputs_cyclical!$A$1:$A$243, 0), MATCH('Cyclical_after overrides'!AD$1, F_Inputs_cyclical!$A$1:$BE$1, 0))),
Cyclical_overrides!AD233)</f>
        <v>0</v>
      </c>
      <c r="AE233" s="72">
        <f>IF(Cyclical_overrides!AE233 = "",
IF(INDEX(F_Inputs_cyclical!$A$1:$BE$243, MATCH('Cyclical_after overrides'!$A233, F_Inputs_cyclical!$A$1:$A$243, 0), MATCH('Cyclical_after overrides'!AE$1, F_Inputs_cyclical!$A$1:$BE$1, 0))="", "", INDEX(F_Inputs_cyclical!$A$1:$BE$243, MATCH('Cyclical_after overrides'!$A233, F_Inputs_cyclical!$A$1:$A$243, 0), MATCH('Cyclical_after overrides'!AE$1, F_Inputs_cyclical!$A$1:$BE$1, 0))),
Cyclical_overrides!AE233)</f>
        <v>5.6000000000000001E-2</v>
      </c>
      <c r="AF233" s="72">
        <f>IF(Cyclical_overrides!AF233 = "",
IF(INDEX(F_Inputs_cyclical!$A$1:$BE$243, MATCH('Cyclical_after overrides'!$A233, F_Inputs_cyclical!$A$1:$A$243, 0), MATCH('Cyclical_after overrides'!AF$1, F_Inputs_cyclical!$A$1:$BE$1, 0))="", "", INDEX(F_Inputs_cyclical!$A$1:$BE$243, MATCH('Cyclical_after overrides'!$A233, F_Inputs_cyclical!$A$1:$A$243, 0), MATCH('Cyclical_after overrides'!AF$1, F_Inputs_cyclical!$A$1:$BE$1, 0))),
Cyclical_overrides!AF233)</f>
        <v>9.4E-2</v>
      </c>
      <c r="AG233" s="72">
        <f>IF(Cyclical_overrides!AG233 = "",
IF(INDEX(F_Inputs_cyclical!$A$1:$BE$243, MATCH('Cyclical_after overrides'!$A233, F_Inputs_cyclical!$A$1:$A$243, 0), MATCH('Cyclical_after overrides'!AG$1, F_Inputs_cyclical!$A$1:$BE$1, 0))="", "", INDEX(F_Inputs_cyclical!$A$1:$BE$243, MATCH('Cyclical_after overrides'!$A233, F_Inputs_cyclical!$A$1:$A$243, 0), MATCH('Cyclical_after overrides'!AG$1, F_Inputs_cyclical!$A$1:$BE$1, 0))),
Cyclical_overrides!AG233)</f>
        <v>0.29499999999999998</v>
      </c>
      <c r="AH233" s="72">
        <f>IF(Cyclical_overrides!AH233 = "",
IF(INDEX(F_Inputs_cyclical!$A$1:$BE$243, MATCH('Cyclical_after overrides'!$A233, F_Inputs_cyclical!$A$1:$A$243, 0), MATCH('Cyclical_after overrides'!AH$1, F_Inputs_cyclical!$A$1:$BE$1, 0))="", "", INDEX(F_Inputs_cyclical!$A$1:$BE$243, MATCH('Cyclical_after overrides'!$A233, F_Inputs_cyclical!$A$1:$A$243, 0), MATCH('Cyclical_after overrides'!AH$1, F_Inputs_cyclical!$A$1:$BE$1, 0))),
Cyclical_overrides!AH233)</f>
        <v>34.786333333333339</v>
      </c>
      <c r="AI233" s="72">
        <f>IF(Cyclical_overrides!AI233 = "",
IF(INDEX(F_Inputs_cyclical!$A$1:$BE$243, MATCH('Cyclical_after overrides'!$A233, F_Inputs_cyclical!$A$1:$A$243, 0), MATCH('Cyclical_after overrides'!AI$1, F_Inputs_cyclical!$A$1:$BE$1, 0))="", "", INDEX(F_Inputs_cyclical!$A$1:$BE$243, MATCH('Cyclical_after overrides'!$A233, F_Inputs_cyclical!$A$1:$A$243, 0), MATCH('Cyclical_after overrides'!AI$1, F_Inputs_cyclical!$A$1:$BE$1, 0))),
Cyclical_overrides!AI233)</f>
        <v>0</v>
      </c>
      <c r="AJ233" s="72">
        <f>IF(Cyclical_overrides!AJ233 = "",
IF(INDEX(F_Inputs_cyclical!$A$1:$BE$243, MATCH('Cyclical_after overrides'!$A233, F_Inputs_cyclical!$A$1:$A$243, 0), MATCH('Cyclical_after overrides'!AJ$1, F_Inputs_cyclical!$A$1:$BE$1, 0))="", "", INDEX(F_Inputs_cyclical!$A$1:$BE$243, MATCH('Cyclical_after overrides'!$A233, F_Inputs_cyclical!$A$1:$A$243, 0), MATCH('Cyclical_after overrides'!AJ$1, F_Inputs_cyclical!$A$1:$BE$1, 0))),
Cyclical_overrides!AJ233)</f>
        <v>0</v>
      </c>
      <c r="AK233" s="72">
        <f>IF(Cyclical_overrides!AK233 = "",
IF(INDEX(F_Inputs_cyclical!$A$1:$BE$243, MATCH('Cyclical_after overrides'!$A233, F_Inputs_cyclical!$A$1:$A$243, 0), MATCH('Cyclical_after overrides'!AK$1, F_Inputs_cyclical!$A$1:$BE$1, 0))="", "", INDEX(F_Inputs_cyclical!$A$1:$BE$243, MATCH('Cyclical_after overrides'!$A233, F_Inputs_cyclical!$A$1:$A$243, 0), MATCH('Cyclical_after overrides'!AK$1, F_Inputs_cyclical!$A$1:$BE$1, 0))),
Cyclical_overrides!AK233)</f>
        <v>1.2999999999999999E-2</v>
      </c>
      <c r="AL233" s="72">
        <f>IF(Cyclical_overrides!AL233 = "",
IF(INDEX(F_Inputs_cyclical!$A$1:$BE$243, MATCH('Cyclical_after overrides'!$A233, F_Inputs_cyclical!$A$1:$A$243, 0), MATCH('Cyclical_after overrides'!AL$1, F_Inputs_cyclical!$A$1:$BE$1, 0))="", "", INDEX(F_Inputs_cyclical!$A$1:$BE$243, MATCH('Cyclical_after overrides'!$A233, F_Inputs_cyclical!$A$1:$A$243, 0), MATCH('Cyclical_after overrides'!AL$1, F_Inputs_cyclical!$A$1:$BE$1, 0))),
Cyclical_overrides!AL233)</f>
        <v>0.27099999999999996</v>
      </c>
      <c r="AM233" s="72">
        <f>IF(Cyclical_overrides!AM233 = "",
IF(INDEX(F_Inputs_cyclical!$A$1:$BE$243, MATCH('Cyclical_after overrides'!$A233, F_Inputs_cyclical!$A$1:$A$243, 0), MATCH('Cyclical_after overrides'!AM$1, F_Inputs_cyclical!$A$1:$BE$1, 0))="", "", INDEX(F_Inputs_cyclical!$A$1:$BE$243, MATCH('Cyclical_after overrides'!$A233, F_Inputs_cyclical!$A$1:$A$243, 0), MATCH('Cyclical_after overrides'!AM$1, F_Inputs_cyclical!$A$1:$BE$1, 0))),
Cyclical_overrides!AM233)</f>
        <v>3.6970000000000001</v>
      </c>
      <c r="AN233" s="72" t="str">
        <f>IF(Cyclical_overrides!AN233 = "",
IF(INDEX(F_Inputs_cyclical!$A$1:$BE$243, MATCH('Cyclical_after overrides'!$A233, F_Inputs_cyclical!$A$1:$A$243, 0), MATCH('Cyclical_after overrides'!AN$1, F_Inputs_cyclical!$A$1:$BE$1, 0))="", "", INDEX(F_Inputs_cyclical!$A$1:$BE$243, MATCH('Cyclical_after overrides'!$A233, F_Inputs_cyclical!$A$1:$A$243, 0), MATCH('Cyclical_after overrides'!AN$1, F_Inputs_cyclical!$A$1:$BE$1, 0))),
Cyclical_overrides!AN233)</f>
        <v/>
      </c>
      <c r="AO233" s="72">
        <f>IF(Cyclical_overrides!AO233 = "",
IF(INDEX(F_Inputs_cyclical!$A$1:$BE$243, MATCH('Cyclical_after overrides'!$A233, F_Inputs_cyclical!$A$1:$A$243, 0), MATCH('Cyclical_after overrides'!AO$1, F_Inputs_cyclical!$A$1:$BE$1, 0))="", "", INDEX(F_Inputs_cyclical!$A$1:$BE$243, MATCH('Cyclical_after overrides'!$A233, F_Inputs_cyclical!$A$1:$A$243, 0), MATCH('Cyclical_after overrides'!AO$1, F_Inputs_cyclical!$A$1:$BE$1, 0))),
Cyclical_overrides!AO233)</f>
        <v>0</v>
      </c>
      <c r="AP233" s="72">
        <f>IF(Cyclical_overrides!AP233 = "",
IF(INDEX(F_Inputs_cyclical!$A$1:$BE$243, MATCH('Cyclical_after overrides'!$A233, F_Inputs_cyclical!$A$1:$A$243, 0), MATCH('Cyclical_after overrides'!AP$1, F_Inputs_cyclical!$A$1:$BE$1, 0))="", "", INDEX(F_Inputs_cyclical!$A$1:$BE$243, MATCH('Cyclical_after overrides'!$A233, F_Inputs_cyclical!$A$1:$A$243, 0), MATCH('Cyclical_after overrides'!AP$1, F_Inputs_cyclical!$A$1:$BE$1, 0))),
Cyclical_overrides!AP233)</f>
        <v>0.28399999999999997</v>
      </c>
      <c r="AQ233" s="72" t="str">
        <f>IF(Cyclical_overrides!AQ233 = "",
IF(INDEX(F_Inputs_cyclical!$A$1:$BE$243, MATCH('Cyclical_after overrides'!$A233, F_Inputs_cyclical!$A$1:$A$243, 0), MATCH('Cyclical_after overrides'!AQ$1, F_Inputs_cyclical!$A$1:$BE$1, 0))="", "", INDEX(F_Inputs_cyclical!$A$1:$BE$243, MATCH('Cyclical_after overrides'!$A233, F_Inputs_cyclical!$A$1:$A$243, 0), MATCH('Cyclical_after overrides'!AQ$1, F_Inputs_cyclical!$A$1:$BE$1, 0))),
Cyclical_overrides!AQ233)</f>
        <v/>
      </c>
      <c r="AR233" s="72" t="str">
        <f>IF(Cyclical_overrides!AR233 = "",
IF(INDEX(F_Inputs_cyclical!$A$1:$BE$243, MATCH('Cyclical_after overrides'!$A233, F_Inputs_cyclical!$A$1:$A$243, 0), MATCH('Cyclical_after overrides'!AR$1, F_Inputs_cyclical!$A$1:$BE$1, 0))="", "", INDEX(F_Inputs_cyclical!$A$1:$BE$243, MATCH('Cyclical_after overrides'!$A233, F_Inputs_cyclical!$A$1:$A$243, 0), MATCH('Cyclical_after overrides'!AR$1, F_Inputs_cyclical!$A$1:$BE$1, 0))),
Cyclical_overrides!AR233)</f>
        <v/>
      </c>
      <c r="AS233" s="72" t="str">
        <f>IF(Cyclical_overrides!AS233 = "",
IF(INDEX(F_Inputs_cyclical!$A$1:$BE$243, MATCH('Cyclical_after overrides'!$A233, F_Inputs_cyclical!$A$1:$A$243, 0), MATCH('Cyclical_after overrides'!AS$1, F_Inputs_cyclical!$A$1:$BE$1, 0))="", "", INDEX(F_Inputs_cyclical!$A$1:$BE$243, MATCH('Cyclical_after overrides'!$A233, F_Inputs_cyclical!$A$1:$A$243, 0), MATCH('Cyclical_after overrides'!AS$1, F_Inputs_cyclical!$A$1:$BE$1, 0))),
Cyclical_overrides!AS233)</f>
        <v/>
      </c>
      <c r="AT233" s="72" t="str">
        <f>IF(Cyclical_overrides!AT233 = "",
IF(INDEX(F_Inputs_cyclical!$A$1:$BE$243, MATCH('Cyclical_after overrides'!$A233, F_Inputs_cyclical!$A$1:$A$243, 0), MATCH('Cyclical_after overrides'!AT$1, F_Inputs_cyclical!$A$1:$BE$1, 0))="", "", INDEX(F_Inputs_cyclical!$A$1:$BE$243, MATCH('Cyclical_after overrides'!$A233, F_Inputs_cyclical!$A$1:$A$243, 0), MATCH('Cyclical_after overrides'!AT$1, F_Inputs_cyclical!$A$1:$BE$1, 0))),
Cyclical_overrides!AT233)</f>
        <v/>
      </c>
      <c r="AU233" s="72" t="str">
        <f>IF(Cyclical_overrides!AU233 = "",
IF(INDEX(F_Inputs_cyclical!$A$1:$BE$243, MATCH('Cyclical_after overrides'!$A233, F_Inputs_cyclical!$A$1:$A$243, 0), MATCH('Cyclical_after overrides'!AU$1, F_Inputs_cyclical!$A$1:$BE$1, 0))="", "", INDEX(F_Inputs_cyclical!$A$1:$BE$243, MATCH('Cyclical_after overrides'!$A233, F_Inputs_cyclical!$A$1:$A$243, 0), MATCH('Cyclical_after overrides'!AU$1, F_Inputs_cyclical!$A$1:$BE$1, 0))),
Cyclical_overrides!AU233)</f>
        <v/>
      </c>
      <c r="AV233" s="72" t="str">
        <f>IF(Cyclical_overrides!AV233 = "",
IF(INDEX(F_Inputs_cyclical!$A$1:$BE$243, MATCH('Cyclical_after overrides'!$A233, F_Inputs_cyclical!$A$1:$A$243, 0), MATCH('Cyclical_after overrides'!AV$1, F_Inputs_cyclical!$A$1:$BE$1, 0))="", "", INDEX(F_Inputs_cyclical!$A$1:$BE$243, MATCH('Cyclical_after overrides'!$A233, F_Inputs_cyclical!$A$1:$A$243, 0), MATCH('Cyclical_after overrides'!AV$1, F_Inputs_cyclical!$A$1:$BE$1, 0))),
Cyclical_overrides!AV233)</f>
        <v/>
      </c>
      <c r="AW233" s="72">
        <f>IF(Cyclical_overrides!AW233 = "",
IF(INDEX(F_Inputs_cyclical!$A$1:$BE$243, MATCH('Cyclical_after overrides'!$A233, F_Inputs_cyclical!$A$1:$A$243, 0), MATCH('Cyclical_after overrides'!AW$1, F_Inputs_cyclical!$A$1:$BE$1, 0))="", "", INDEX(F_Inputs_cyclical!$A$1:$BE$243, MATCH('Cyclical_after overrides'!$A233, F_Inputs_cyclical!$A$1:$A$243, 0), MATCH('Cyclical_after overrides'!AW$1, F_Inputs_cyclical!$A$1:$BE$1, 0))),
Cyclical_overrides!AW233)</f>
        <v>1</v>
      </c>
      <c r="AX233" s="72">
        <f>IF(Cyclical_overrides!AX233 = "",
IF(INDEX(F_Inputs_cyclical!$A$1:$BE$243, MATCH('Cyclical_after overrides'!$A233, F_Inputs_cyclical!$A$1:$A$243, 0), MATCH('Cyclical_after overrides'!AX$1, F_Inputs_cyclical!$A$1:$BE$1, 0))="", "", INDEX(F_Inputs_cyclical!$A$1:$BE$243, MATCH('Cyclical_after overrides'!$A233, F_Inputs_cyclical!$A$1:$A$243, 0), MATCH('Cyclical_after overrides'!AX$1, F_Inputs_cyclical!$A$1:$BE$1, 0))),
Cyclical_overrides!AX233)</f>
        <v>24.039937425466942</v>
      </c>
      <c r="AY233" s="72">
        <f>IF(Cyclical_overrides!AY233 = "",
IF(INDEX(F_Inputs_cyclical!$A$1:$BE$243, MATCH('Cyclical_after overrides'!$A233, F_Inputs_cyclical!$A$1:$A$243, 0), MATCH('Cyclical_after overrides'!AY$1, F_Inputs_cyclical!$A$1:$BE$1, 0))="", "", INDEX(F_Inputs_cyclical!$A$1:$BE$243, MATCH('Cyclical_after overrides'!$A233, F_Inputs_cyclical!$A$1:$A$243, 0), MATCH('Cyclical_after overrides'!AY$1, F_Inputs_cyclical!$A$1:$BE$1, 0))),
Cyclical_overrides!AY233)</f>
        <v>135.48806307445986</v>
      </c>
      <c r="AZ233" s="72">
        <f>IF(Cyclical_overrides!AZ233 = "",
IF(INDEX(F_Inputs_cyclical!$A$1:$BE$243, MATCH('Cyclical_after overrides'!$A233, F_Inputs_cyclical!$A$1:$A$243, 0), MATCH('Cyclical_after overrides'!AZ$1, F_Inputs_cyclical!$A$1:$BE$1, 0))="", "", INDEX(F_Inputs_cyclical!$A$1:$BE$243, MATCH('Cyclical_after overrides'!$A233, F_Inputs_cyclical!$A$1:$A$243, 0), MATCH('Cyclical_after overrides'!AZ$1, F_Inputs_cyclical!$A$1:$BE$1, 0))),
Cyclical_overrides!AZ233)</f>
        <v>2.2643818733755277</v>
      </c>
      <c r="BA233" s="72">
        <f>IF(Cyclical_overrides!BA233 = "",
IF(INDEX(F_Inputs_cyclical!$A$1:$BE$243, MATCH('Cyclical_after overrides'!$A233, F_Inputs_cyclical!$A$1:$A$243, 0), MATCH('Cyclical_after overrides'!BA$1, F_Inputs_cyclical!$A$1:$BE$1, 0))="", "", INDEX(F_Inputs_cyclical!$A$1:$BE$243, MATCH('Cyclical_after overrides'!$A233, F_Inputs_cyclical!$A$1:$A$243, 0), MATCH('Cyclical_after overrides'!BA$1, F_Inputs_cyclical!$A$1:$BE$1, 0))),
Cyclical_overrides!BA233)</f>
        <v>14.44830264768931</v>
      </c>
      <c r="BB233" s="72">
        <f>IF(Cyclical_overrides!BB233 = "",
IF(INDEX(F_Inputs_cyclical!$A$1:$BE$243, MATCH('Cyclical_after overrides'!$A233, F_Inputs_cyclical!$A$1:$A$243, 0), MATCH('Cyclical_after overrides'!BB$1, F_Inputs_cyclical!$A$1:$BE$1, 0))="", "", INDEX(F_Inputs_cyclical!$A$1:$BE$243, MATCH('Cyclical_after overrides'!$A233, F_Inputs_cyclical!$A$1:$A$243, 0), MATCH('Cyclical_after overrides'!BB$1, F_Inputs_cyclical!$A$1:$BE$1, 0))),
Cyclical_overrides!BB233)</f>
        <v>14.44830264768931</v>
      </c>
      <c r="BC233" s="72">
        <f>IF(Cyclical_overrides!BC233 = "",
IF(INDEX(F_Inputs_cyclical!$A$1:$BE$243, MATCH('Cyclical_after overrides'!$A233, F_Inputs_cyclical!$A$1:$A$243, 0), MATCH('Cyclical_after overrides'!BC$1, F_Inputs_cyclical!$A$1:$BE$1, 0))="", "", INDEX(F_Inputs_cyclical!$A$1:$BE$243, MATCH('Cyclical_after overrides'!$A233, F_Inputs_cyclical!$A$1:$A$243, 0), MATCH('Cyclical_after overrides'!BC$1, F_Inputs_cyclical!$A$1:$BE$1, 0))),
Cyclical_overrides!BC233)</f>
        <v>10.271101031262896</v>
      </c>
      <c r="BD233" s="72">
        <f>IF(Cyclical_overrides!BD233 = "",
IF(INDEX(F_Inputs_cyclical!$A$1:$BE$243, MATCH('Cyclical_after overrides'!$A233, F_Inputs_cyclical!$A$1:$A$243, 0), MATCH('Cyclical_after overrides'!BD$1, F_Inputs_cyclical!$A$1:$BE$1, 0))="", "", INDEX(F_Inputs_cyclical!$A$1:$BE$243, MATCH('Cyclical_after overrides'!$A233, F_Inputs_cyclical!$A$1:$A$243, 0), MATCH('Cyclical_after overrides'!BD$1, F_Inputs_cyclical!$A$1:$BE$1, 0))),
Cyclical_overrides!BD233)</f>
        <v>104.08199999999999</v>
      </c>
      <c r="BE233" s="194"/>
    </row>
    <row r="234" spans="1:57" x14ac:dyDescent="0.4">
      <c r="A234" s="63" t="str">
        <f t="shared" si="3"/>
        <v>SSC24</v>
      </c>
      <c r="B234" s="63" t="s">
        <v>493</v>
      </c>
      <c r="C234" s="63" t="s">
        <v>263</v>
      </c>
      <c r="D234" s="72">
        <f>IF(Cyclical_overrides!D234 = "",
IF(INDEX(F_Inputs_cyclical!$A$1:$BE$243, MATCH('Cyclical_after overrides'!$A234, F_Inputs_cyclical!$A$1:$A$243, 0), MATCH('Cyclical_after overrides'!D$1, F_Inputs_cyclical!$A$1:$BE$1, 0))="", "", INDEX(F_Inputs_cyclical!$A$1:$BE$243, MATCH('Cyclical_after overrides'!$A234, F_Inputs_cyclical!$A$1:$A$243, 0), MATCH('Cyclical_after overrides'!D$1, F_Inputs_cyclical!$A$1:$BE$1, 0))),
Cyclical_overrides!D234)</f>
        <v>6.5932257664616314</v>
      </c>
      <c r="E234" s="72">
        <f>IF(Cyclical_overrides!E234 = "",
IF(INDEX(F_Inputs_cyclical!$A$1:$BE$243, MATCH('Cyclical_after overrides'!$A234, F_Inputs_cyclical!$A$1:$A$243, 0), MATCH('Cyclical_after overrides'!E$1, F_Inputs_cyclical!$A$1:$BE$1, 0))="", "", INDEX(F_Inputs_cyclical!$A$1:$BE$243, MATCH('Cyclical_after overrides'!$A234, F_Inputs_cyclical!$A$1:$A$243, 0), MATCH('Cyclical_after overrides'!E$1, F_Inputs_cyclical!$A$1:$BE$1, 0))),
Cyclical_overrides!E234)</f>
        <v>0.72457053473514887</v>
      </c>
      <c r="F234" s="72">
        <f>IF(Cyclical_overrides!F234 = "",
IF(INDEX(F_Inputs_cyclical!$A$1:$BE$243, MATCH('Cyclical_after overrides'!$A234, F_Inputs_cyclical!$A$1:$A$243, 0), MATCH('Cyclical_after overrides'!F$1, F_Inputs_cyclical!$A$1:$BE$1, 0))="", "", INDEX(F_Inputs_cyclical!$A$1:$BE$243, MATCH('Cyclical_after overrides'!$A234, F_Inputs_cyclical!$A$1:$A$243, 0), MATCH('Cyclical_after overrides'!F$1, F_Inputs_cyclical!$A$1:$BE$1, 0))),
Cyclical_overrides!F234)</f>
        <v>4.237196627317239</v>
      </c>
      <c r="G234" s="72">
        <f>IF(Cyclical_overrides!G234 = "",
IF(INDEX(F_Inputs_cyclical!$A$1:$BE$243, MATCH('Cyclical_after overrides'!$A234, F_Inputs_cyclical!$A$1:$A$243, 0), MATCH('Cyclical_after overrides'!G$1, F_Inputs_cyclical!$A$1:$BE$1, 0))="", "", INDEX(F_Inputs_cyclical!$A$1:$BE$243, MATCH('Cyclical_after overrides'!$A234, F_Inputs_cyclical!$A$1:$A$243, 0), MATCH('Cyclical_after overrides'!G$1, F_Inputs_cyclical!$A$1:$BE$1, 0))),
Cyclical_overrides!G234)</f>
        <v>1.1570310770003394</v>
      </c>
      <c r="H234" s="72">
        <f>IF(Cyclical_overrides!H234 = "",
IF(INDEX(F_Inputs_cyclical!$A$1:$BE$243, MATCH('Cyclical_after overrides'!$A234, F_Inputs_cyclical!$A$1:$A$243, 0), MATCH('Cyclical_after overrides'!H$1, F_Inputs_cyclical!$A$1:$BE$1, 0))="", "", INDEX(F_Inputs_cyclical!$A$1:$BE$243, MATCH('Cyclical_after overrides'!$A234, F_Inputs_cyclical!$A$1:$A$243, 0), MATCH('Cyclical_after overrides'!H$1, F_Inputs_cyclical!$A$1:$BE$1, 0))),
Cyclical_overrides!H234)</f>
        <v>4.0066336575386177E-2</v>
      </c>
      <c r="I234" s="72">
        <f>IF(Cyclical_overrides!I234 = "",
IF(INDEX(F_Inputs_cyclical!$A$1:$BE$243, MATCH('Cyclical_after overrides'!$A234, F_Inputs_cyclical!$A$1:$A$243, 0), MATCH('Cyclical_after overrides'!I$1, F_Inputs_cyclical!$A$1:$BE$1, 0))="", "", INDEX(F_Inputs_cyclical!$A$1:$BE$243, MATCH('Cyclical_after overrides'!$A234, F_Inputs_cyclical!$A$1:$A$243, 0), MATCH('Cyclical_after overrides'!I$1, F_Inputs_cyclical!$A$1:$BE$1, 0))),
Cyclical_overrides!I234)</f>
        <v>0</v>
      </c>
      <c r="J234" s="72" t="str">
        <f>IF(Cyclical_overrides!J234 = "",
IF(INDEX(F_Inputs_cyclical!$A$1:$BE$243, MATCH('Cyclical_after overrides'!$A234, F_Inputs_cyclical!$A$1:$A$243, 0), MATCH('Cyclical_after overrides'!J$1, F_Inputs_cyclical!$A$1:$BE$1, 0))="", "", INDEX(F_Inputs_cyclical!$A$1:$BE$243, MATCH('Cyclical_after overrides'!$A234, F_Inputs_cyclical!$A$1:$A$243, 0), MATCH('Cyclical_after overrides'!J$1, F_Inputs_cyclical!$A$1:$BE$1, 0))),
Cyclical_overrides!J234)</f>
        <v/>
      </c>
      <c r="K234" s="72">
        <f>IF(Cyclical_overrides!K234 = "",
IF(INDEX(F_Inputs_cyclical!$A$1:$BE$243, MATCH('Cyclical_after overrides'!$A234, F_Inputs_cyclical!$A$1:$A$243, 0), MATCH('Cyclical_after overrides'!K$1, F_Inputs_cyclical!$A$1:$BE$1, 0))="", "", INDEX(F_Inputs_cyclical!$A$1:$BE$243, MATCH('Cyclical_after overrides'!$A234, F_Inputs_cyclical!$A$1:$A$243, 0), MATCH('Cyclical_after overrides'!K$1, F_Inputs_cyclical!$A$1:$BE$1, 0))),
Cyclical_overrides!K234)</f>
        <v>0.28000000000000003</v>
      </c>
      <c r="L234" s="72" t="str">
        <f>IF(Cyclical_overrides!L234 = "",
IF(INDEX(F_Inputs_cyclical!$A$1:$BE$243, MATCH('Cyclical_after overrides'!$A234, F_Inputs_cyclical!$A$1:$A$243, 0), MATCH('Cyclical_after overrides'!L$1, F_Inputs_cyclical!$A$1:$BE$1, 0))="", "", INDEX(F_Inputs_cyclical!$A$1:$BE$243, MATCH('Cyclical_after overrides'!$A234, F_Inputs_cyclical!$A$1:$A$243, 0), MATCH('Cyclical_after overrides'!L$1, F_Inputs_cyclical!$A$1:$BE$1, 0))),
Cyclical_overrides!L234)</f>
        <v/>
      </c>
      <c r="M234" s="72" t="str">
        <f>IF(Cyclical_overrides!M234 = "",
IF(INDEX(F_Inputs_cyclical!$A$1:$BE$243, MATCH('Cyclical_after overrides'!$A234, F_Inputs_cyclical!$A$1:$A$243, 0), MATCH('Cyclical_after overrides'!M$1, F_Inputs_cyclical!$A$1:$BE$1, 0))="", "", INDEX(F_Inputs_cyclical!$A$1:$BE$243, MATCH('Cyclical_after overrides'!$A234, F_Inputs_cyclical!$A$1:$A$243, 0), MATCH('Cyclical_after overrides'!M$1, F_Inputs_cyclical!$A$1:$BE$1, 0))),
Cyclical_overrides!M234)</f>
        <v/>
      </c>
      <c r="N234" s="72" t="str">
        <f>IF(Cyclical_overrides!N234 = "",
IF(INDEX(F_Inputs_cyclical!$A$1:$BE$243, MATCH('Cyclical_after overrides'!$A234, F_Inputs_cyclical!$A$1:$A$243, 0), MATCH('Cyclical_after overrides'!N$1, F_Inputs_cyclical!$A$1:$BE$1, 0))="", "", INDEX(F_Inputs_cyclical!$A$1:$BE$243, MATCH('Cyclical_after overrides'!$A234, F_Inputs_cyclical!$A$1:$A$243, 0), MATCH('Cyclical_after overrides'!N$1, F_Inputs_cyclical!$A$1:$BE$1, 0))),
Cyclical_overrides!N234)</f>
        <v/>
      </c>
      <c r="O234" s="72" t="str">
        <f>IF(Cyclical_overrides!O234 = "",
IF(INDEX(F_Inputs_cyclical!$A$1:$BE$243, MATCH('Cyclical_after overrides'!$A234, F_Inputs_cyclical!$A$1:$A$243, 0), MATCH('Cyclical_after overrides'!O$1, F_Inputs_cyclical!$A$1:$BE$1, 0))="", "", INDEX(F_Inputs_cyclical!$A$1:$BE$243, MATCH('Cyclical_after overrides'!$A234, F_Inputs_cyclical!$A$1:$A$243, 0), MATCH('Cyclical_after overrides'!O$1, F_Inputs_cyclical!$A$1:$BE$1, 0))),
Cyclical_overrides!O234)</f>
        <v/>
      </c>
      <c r="P234" s="72" t="str">
        <f>IF(Cyclical_overrides!P234 = "",
IF(INDEX(F_Inputs_cyclical!$A$1:$BE$243, MATCH('Cyclical_after overrides'!$A234, F_Inputs_cyclical!$A$1:$A$243, 0), MATCH('Cyclical_after overrides'!P$1, F_Inputs_cyclical!$A$1:$BE$1, 0))="", "", INDEX(F_Inputs_cyclical!$A$1:$BE$243, MATCH('Cyclical_after overrides'!$A234, F_Inputs_cyclical!$A$1:$A$243, 0), MATCH('Cyclical_after overrides'!P$1, F_Inputs_cyclical!$A$1:$BE$1, 0))),
Cyclical_overrides!P234)</f>
        <v/>
      </c>
      <c r="Q234" s="72" t="str">
        <f>IF(Cyclical_overrides!Q234 = "",
IF(INDEX(F_Inputs_cyclical!$A$1:$BE$243, MATCH('Cyclical_after overrides'!$A234, F_Inputs_cyclical!$A$1:$A$243, 0), MATCH('Cyclical_after overrides'!Q$1, F_Inputs_cyclical!$A$1:$BE$1, 0))="", "", INDEX(F_Inputs_cyclical!$A$1:$BE$243, MATCH('Cyclical_after overrides'!$A234, F_Inputs_cyclical!$A$1:$A$243, 0), MATCH('Cyclical_after overrides'!Q$1, F_Inputs_cyclical!$A$1:$BE$1, 0))),
Cyclical_overrides!Q234)</f>
        <v/>
      </c>
      <c r="R234" s="72" t="str">
        <f>IF(Cyclical_overrides!R234 = "",
IF(INDEX(F_Inputs_cyclical!$A$1:$BE$243, MATCH('Cyclical_after overrides'!$A234, F_Inputs_cyclical!$A$1:$A$243, 0), MATCH('Cyclical_after overrides'!R$1, F_Inputs_cyclical!$A$1:$BE$1, 0))="", "", INDEX(F_Inputs_cyclical!$A$1:$BE$243, MATCH('Cyclical_after overrides'!$A234, F_Inputs_cyclical!$A$1:$A$243, 0), MATCH('Cyclical_after overrides'!R$1, F_Inputs_cyclical!$A$1:$BE$1, 0))),
Cyclical_overrides!R234)</f>
        <v/>
      </c>
      <c r="S234" s="72" t="str">
        <f>IF(Cyclical_overrides!S234 = "",
IF(INDEX(F_Inputs_cyclical!$A$1:$BE$243, MATCH('Cyclical_after overrides'!$A234, F_Inputs_cyclical!$A$1:$A$243, 0), MATCH('Cyclical_after overrides'!S$1, F_Inputs_cyclical!$A$1:$BE$1, 0))="", "", INDEX(F_Inputs_cyclical!$A$1:$BE$243, MATCH('Cyclical_after overrides'!$A234, F_Inputs_cyclical!$A$1:$A$243, 0), MATCH('Cyclical_after overrides'!S$1, F_Inputs_cyclical!$A$1:$BE$1, 0))),
Cyclical_overrides!S234)</f>
        <v/>
      </c>
      <c r="T234" s="72" t="str">
        <f>IF(Cyclical_overrides!T234 = "",
IF(INDEX(F_Inputs_cyclical!$A$1:$BE$243, MATCH('Cyclical_after overrides'!$A234, F_Inputs_cyclical!$A$1:$A$243, 0), MATCH('Cyclical_after overrides'!T$1, F_Inputs_cyclical!$A$1:$BE$1, 0))="", "", INDEX(F_Inputs_cyclical!$A$1:$BE$243, MATCH('Cyclical_after overrides'!$A234, F_Inputs_cyclical!$A$1:$A$243, 0), MATCH('Cyclical_after overrides'!T$1, F_Inputs_cyclical!$A$1:$BE$1, 0))),
Cyclical_overrides!T234)</f>
        <v/>
      </c>
      <c r="U234" s="72" t="str">
        <f>IF(Cyclical_overrides!U234 = "",
IF(INDEX(F_Inputs_cyclical!$A$1:$BE$243, MATCH('Cyclical_after overrides'!$A234, F_Inputs_cyclical!$A$1:$A$243, 0), MATCH('Cyclical_after overrides'!U$1, F_Inputs_cyclical!$A$1:$BE$1, 0))="", "", INDEX(F_Inputs_cyclical!$A$1:$BE$243, MATCH('Cyclical_after overrides'!$A234, F_Inputs_cyclical!$A$1:$A$243, 0), MATCH('Cyclical_after overrides'!U$1, F_Inputs_cyclical!$A$1:$BE$1, 0))),
Cyclical_overrides!U234)</f>
        <v/>
      </c>
      <c r="V234" s="72">
        <f>IF(Cyclical_overrides!V234 = "",
IF(INDEX(F_Inputs_cyclical!$A$1:$BE$243, MATCH('Cyclical_after overrides'!$A234, F_Inputs_cyclical!$A$1:$A$243, 0), MATCH('Cyclical_after overrides'!V$1, F_Inputs_cyclical!$A$1:$BE$1, 0))="", "", INDEX(F_Inputs_cyclical!$A$1:$BE$243, MATCH('Cyclical_after overrides'!$A234, F_Inputs_cyclical!$A$1:$A$243, 0), MATCH('Cyclical_after overrides'!V$1, F_Inputs_cyclical!$A$1:$BE$1, 0))),
Cyclical_overrides!V234)</f>
        <v>328.27658333333329</v>
      </c>
      <c r="W234" s="72">
        <f>IF(Cyclical_overrides!W234 = "",
IF(INDEX(F_Inputs_cyclical!$A$1:$BE$243, MATCH('Cyclical_after overrides'!$A234, F_Inputs_cyclical!$A$1:$A$243, 0), MATCH('Cyclical_after overrides'!W$1, F_Inputs_cyclical!$A$1:$BE$1, 0))="", "", INDEX(F_Inputs_cyclical!$A$1:$BE$243, MATCH('Cyclical_after overrides'!$A234, F_Inputs_cyclical!$A$1:$A$243, 0), MATCH('Cyclical_after overrides'!W$1, F_Inputs_cyclical!$A$1:$BE$1, 0))),
Cyclical_overrides!W234)</f>
        <v>344.86441666666667</v>
      </c>
      <c r="X234" s="72">
        <f>IF(Cyclical_overrides!X234 = "",
IF(INDEX(F_Inputs_cyclical!$A$1:$BE$243, MATCH('Cyclical_after overrides'!$A234, F_Inputs_cyclical!$A$1:$A$243, 0), MATCH('Cyclical_after overrides'!X$1, F_Inputs_cyclical!$A$1:$BE$1, 0))="", "", INDEX(F_Inputs_cyclical!$A$1:$BE$243, MATCH('Cyclical_after overrides'!$A234, F_Inputs_cyclical!$A$1:$A$243, 0), MATCH('Cyclical_after overrides'!X$1, F_Inputs_cyclical!$A$1:$BE$1, 0))),
Cyclical_overrides!X234)</f>
        <v>0</v>
      </c>
      <c r="Y234" s="72">
        <f>IF(Cyclical_overrides!Y234 = "",
IF(INDEX(F_Inputs_cyclical!$A$1:$BE$243, MATCH('Cyclical_after overrides'!$A234, F_Inputs_cyclical!$A$1:$A$243, 0), MATCH('Cyclical_after overrides'!Y$1, F_Inputs_cyclical!$A$1:$BE$1, 0))="", "", INDEX(F_Inputs_cyclical!$A$1:$BE$243, MATCH('Cyclical_after overrides'!$A234, F_Inputs_cyclical!$A$1:$A$243, 0), MATCH('Cyclical_after overrides'!Y$1, F_Inputs_cyclical!$A$1:$BE$1, 0))),
Cyclical_overrides!Y234)</f>
        <v>0</v>
      </c>
      <c r="Z234" s="72">
        <f>IF(Cyclical_overrides!Z234 = "",
IF(INDEX(F_Inputs_cyclical!$A$1:$BE$243, MATCH('Cyclical_after overrides'!$A234, F_Inputs_cyclical!$A$1:$A$243, 0), MATCH('Cyclical_after overrides'!Z$1, F_Inputs_cyclical!$A$1:$BE$1, 0))="", "", INDEX(F_Inputs_cyclical!$A$1:$BE$243, MATCH('Cyclical_after overrides'!$A234, F_Inputs_cyclical!$A$1:$A$243, 0), MATCH('Cyclical_after overrides'!Z$1, F_Inputs_cyclical!$A$1:$BE$1, 0))),
Cyclical_overrides!Z234)</f>
        <v>0</v>
      </c>
      <c r="AA234" s="72">
        <f>IF(Cyclical_overrides!AA234 = "",
IF(INDEX(F_Inputs_cyclical!$A$1:$BE$243, MATCH('Cyclical_after overrides'!$A234, F_Inputs_cyclical!$A$1:$A$243, 0), MATCH('Cyclical_after overrides'!AA$1, F_Inputs_cyclical!$A$1:$BE$1, 0))="", "", INDEX(F_Inputs_cyclical!$A$1:$BE$243, MATCH('Cyclical_after overrides'!$A234, F_Inputs_cyclical!$A$1:$A$243, 0), MATCH('Cyclical_after overrides'!AA$1, F_Inputs_cyclical!$A$1:$BE$1, 0))),
Cyclical_overrides!AA234)</f>
        <v>0</v>
      </c>
      <c r="AB234" s="72" t="str">
        <f>IF(Cyclical_overrides!AB234 = "",
IF(INDEX(F_Inputs_cyclical!$A$1:$BE$243, MATCH('Cyclical_after overrides'!$A234, F_Inputs_cyclical!$A$1:$A$243, 0), MATCH('Cyclical_after overrides'!AB$1, F_Inputs_cyclical!$A$1:$BE$1, 0))="", "", INDEX(F_Inputs_cyclical!$A$1:$BE$243, MATCH('Cyclical_after overrides'!$A234, F_Inputs_cyclical!$A$1:$A$243, 0), MATCH('Cyclical_after overrides'!AB$1, F_Inputs_cyclical!$A$1:$BE$1, 0))),
Cyclical_overrides!AB234)</f>
        <v/>
      </c>
      <c r="AC234" s="72">
        <f>IF(Cyclical_overrides!AC234 = "",
IF(INDEX(F_Inputs_cyclical!$A$1:$BE$243, MATCH('Cyclical_after overrides'!$A234, F_Inputs_cyclical!$A$1:$A$243, 0), MATCH('Cyclical_after overrides'!AC$1, F_Inputs_cyclical!$A$1:$BE$1, 0))="", "", INDEX(F_Inputs_cyclical!$A$1:$BE$243, MATCH('Cyclical_after overrides'!$A234, F_Inputs_cyclical!$A$1:$A$243, 0), MATCH('Cyclical_after overrides'!AC$1, F_Inputs_cyclical!$A$1:$BE$1, 0))),
Cyclical_overrides!AC234)</f>
        <v>15.581144927887054</v>
      </c>
      <c r="AD234" s="72">
        <f>IF(Cyclical_overrides!AD234 = "",
IF(INDEX(F_Inputs_cyclical!$A$1:$BE$243, MATCH('Cyclical_after overrides'!$A234, F_Inputs_cyclical!$A$1:$A$243, 0), MATCH('Cyclical_after overrides'!AD$1, F_Inputs_cyclical!$A$1:$BE$1, 0))="", "", INDEX(F_Inputs_cyclical!$A$1:$BE$243, MATCH('Cyclical_after overrides'!$A234, F_Inputs_cyclical!$A$1:$A$243, 0), MATCH('Cyclical_after overrides'!AD$1, F_Inputs_cyclical!$A$1:$BE$1, 0))),
Cyclical_overrides!AD234)</f>
        <v>0</v>
      </c>
      <c r="AE234" s="72">
        <f>IF(Cyclical_overrides!AE234 = "",
IF(INDEX(F_Inputs_cyclical!$A$1:$BE$243, MATCH('Cyclical_after overrides'!$A234, F_Inputs_cyclical!$A$1:$A$243, 0), MATCH('Cyclical_after overrides'!AE$1, F_Inputs_cyclical!$A$1:$BE$1, 0))="", "", INDEX(F_Inputs_cyclical!$A$1:$BE$243, MATCH('Cyclical_after overrides'!$A234, F_Inputs_cyclical!$A$1:$A$243, 0), MATCH('Cyclical_after overrides'!AE$1, F_Inputs_cyclical!$A$1:$BE$1, 0))),
Cyclical_overrides!AE234)</f>
        <v>5.0999999999999997E-2</v>
      </c>
      <c r="AF234" s="72">
        <f>IF(Cyclical_overrides!AF234 = "",
IF(INDEX(F_Inputs_cyclical!$A$1:$BE$243, MATCH('Cyclical_after overrides'!$A234, F_Inputs_cyclical!$A$1:$A$243, 0), MATCH('Cyclical_after overrides'!AF$1, F_Inputs_cyclical!$A$1:$BE$1, 0))="", "", INDEX(F_Inputs_cyclical!$A$1:$BE$243, MATCH('Cyclical_after overrides'!$A234, F_Inputs_cyclical!$A$1:$A$243, 0), MATCH('Cyclical_after overrides'!AF$1, F_Inputs_cyclical!$A$1:$BE$1, 0))),
Cyclical_overrides!AF234)</f>
        <v>0.45</v>
      </c>
      <c r="AG234" s="72">
        <f>IF(Cyclical_overrides!AG234 = "",
IF(INDEX(F_Inputs_cyclical!$A$1:$BE$243, MATCH('Cyclical_after overrides'!$A234, F_Inputs_cyclical!$A$1:$A$243, 0), MATCH('Cyclical_after overrides'!AG$1, F_Inputs_cyclical!$A$1:$BE$1, 0))="", "", INDEX(F_Inputs_cyclical!$A$1:$BE$243, MATCH('Cyclical_after overrides'!$A234, F_Inputs_cyclical!$A$1:$A$243, 0), MATCH('Cyclical_after overrides'!AG$1, F_Inputs_cyclical!$A$1:$BE$1, 0))),
Cyclical_overrides!AG234)</f>
        <v>0.26900000000000002</v>
      </c>
      <c r="AH234" s="72">
        <f>IF(Cyclical_overrides!AH234 = "",
IF(INDEX(F_Inputs_cyclical!$A$1:$BE$243, MATCH('Cyclical_after overrides'!$A234, F_Inputs_cyclical!$A$1:$A$243, 0), MATCH('Cyclical_after overrides'!AH$1, F_Inputs_cyclical!$A$1:$BE$1, 0))="", "", INDEX(F_Inputs_cyclical!$A$1:$BE$243, MATCH('Cyclical_after overrides'!$A234, F_Inputs_cyclical!$A$1:$A$243, 0), MATCH('Cyclical_after overrides'!AH$1, F_Inputs_cyclical!$A$1:$BE$1, 0))),
Cyclical_overrides!AH234)</f>
        <v>38.618333333333332</v>
      </c>
      <c r="AI234" s="72">
        <f>IF(Cyclical_overrides!AI234 = "",
IF(INDEX(F_Inputs_cyclical!$A$1:$BE$243, MATCH('Cyclical_after overrides'!$A234, F_Inputs_cyclical!$A$1:$A$243, 0), MATCH('Cyclical_after overrides'!AI$1, F_Inputs_cyclical!$A$1:$BE$1, 0))="", "", INDEX(F_Inputs_cyclical!$A$1:$BE$243, MATCH('Cyclical_after overrides'!$A234, F_Inputs_cyclical!$A$1:$A$243, 0), MATCH('Cyclical_after overrides'!AI$1, F_Inputs_cyclical!$A$1:$BE$1, 0))),
Cyclical_overrides!AI234)</f>
        <v>0</v>
      </c>
      <c r="AJ234" s="72">
        <f>IF(Cyclical_overrides!AJ234 = "",
IF(INDEX(F_Inputs_cyclical!$A$1:$BE$243, MATCH('Cyclical_after overrides'!$A234, F_Inputs_cyclical!$A$1:$A$243, 0), MATCH('Cyclical_after overrides'!AJ$1, F_Inputs_cyclical!$A$1:$BE$1, 0))="", "", INDEX(F_Inputs_cyclical!$A$1:$BE$243, MATCH('Cyclical_after overrides'!$A234, F_Inputs_cyclical!$A$1:$A$243, 0), MATCH('Cyclical_after overrides'!AJ$1, F_Inputs_cyclical!$A$1:$BE$1, 0))),
Cyclical_overrides!AJ234)</f>
        <v>0</v>
      </c>
      <c r="AK234" s="72">
        <f>IF(Cyclical_overrides!AK234 = "",
IF(INDEX(F_Inputs_cyclical!$A$1:$BE$243, MATCH('Cyclical_after overrides'!$A234, F_Inputs_cyclical!$A$1:$A$243, 0), MATCH('Cyclical_after overrides'!AK$1, F_Inputs_cyclical!$A$1:$BE$1, 0))="", "", INDEX(F_Inputs_cyclical!$A$1:$BE$243, MATCH('Cyclical_after overrides'!$A234, F_Inputs_cyclical!$A$1:$A$243, 0), MATCH('Cyclical_after overrides'!AK$1, F_Inputs_cyclical!$A$1:$BE$1, 0))),
Cyclical_overrides!AK234)</f>
        <v>-4.3999999999999997E-2</v>
      </c>
      <c r="AL234" s="72">
        <f>IF(Cyclical_overrides!AL234 = "",
IF(INDEX(F_Inputs_cyclical!$A$1:$BE$243, MATCH('Cyclical_after overrides'!$A234, F_Inputs_cyclical!$A$1:$A$243, 0), MATCH('Cyclical_after overrides'!AL$1, F_Inputs_cyclical!$A$1:$BE$1, 0))="", "", INDEX(F_Inputs_cyclical!$A$1:$BE$243, MATCH('Cyclical_after overrides'!$A234, F_Inputs_cyclical!$A$1:$A$243, 0), MATCH('Cyclical_after overrides'!AL$1, F_Inputs_cyclical!$A$1:$BE$1, 0))),
Cyclical_overrides!AL234)</f>
        <v>0.38200000000000001</v>
      </c>
      <c r="AM234" s="72">
        <f>IF(Cyclical_overrides!AM234 = "",
IF(INDEX(F_Inputs_cyclical!$A$1:$BE$243, MATCH('Cyclical_after overrides'!$A234, F_Inputs_cyclical!$A$1:$A$243, 0), MATCH('Cyclical_after overrides'!AM$1, F_Inputs_cyclical!$A$1:$BE$1, 0))="", "", INDEX(F_Inputs_cyclical!$A$1:$BE$243, MATCH('Cyclical_after overrides'!$A234, F_Inputs_cyclical!$A$1:$A$243, 0), MATCH('Cyclical_after overrides'!AM$1, F_Inputs_cyclical!$A$1:$BE$1, 0))),
Cyclical_overrides!AM234)</f>
        <v>1.6770545857973105</v>
      </c>
      <c r="AN234" s="72" t="str">
        <f>IF(Cyclical_overrides!AN234 = "",
IF(INDEX(F_Inputs_cyclical!$A$1:$BE$243, MATCH('Cyclical_after overrides'!$A234, F_Inputs_cyclical!$A$1:$A$243, 0), MATCH('Cyclical_after overrides'!AN$1, F_Inputs_cyclical!$A$1:$BE$1, 0))="", "", INDEX(F_Inputs_cyclical!$A$1:$BE$243, MATCH('Cyclical_after overrides'!$A234, F_Inputs_cyclical!$A$1:$A$243, 0), MATCH('Cyclical_after overrides'!AN$1, F_Inputs_cyclical!$A$1:$BE$1, 0))),
Cyclical_overrides!AN234)</f>
        <v/>
      </c>
      <c r="AO234" s="72">
        <f>IF(Cyclical_overrides!AO234 = "",
IF(INDEX(F_Inputs_cyclical!$A$1:$BE$243, MATCH('Cyclical_after overrides'!$A234, F_Inputs_cyclical!$A$1:$A$243, 0), MATCH('Cyclical_after overrides'!AO$1, F_Inputs_cyclical!$A$1:$BE$1, 0))="", "", INDEX(F_Inputs_cyclical!$A$1:$BE$243, MATCH('Cyclical_after overrides'!$A234, F_Inputs_cyclical!$A$1:$A$243, 0), MATCH('Cyclical_after overrides'!AO$1, F_Inputs_cyclical!$A$1:$BE$1, 0))),
Cyclical_overrides!AO234)</f>
        <v>0</v>
      </c>
      <c r="AP234" s="72">
        <f>IF(Cyclical_overrides!AP234 = "",
IF(INDEX(F_Inputs_cyclical!$A$1:$BE$243, MATCH('Cyclical_after overrides'!$A234, F_Inputs_cyclical!$A$1:$A$243, 0), MATCH('Cyclical_after overrides'!AP$1, F_Inputs_cyclical!$A$1:$BE$1, 0))="", "", INDEX(F_Inputs_cyclical!$A$1:$BE$243, MATCH('Cyclical_after overrides'!$A234, F_Inputs_cyclical!$A$1:$A$243, 0), MATCH('Cyclical_after overrides'!AP$1, F_Inputs_cyclical!$A$1:$BE$1, 0))),
Cyclical_overrides!AP234)</f>
        <v>0.33800000000000002</v>
      </c>
      <c r="AQ234" s="72" t="str">
        <f>IF(Cyclical_overrides!AQ234 = "",
IF(INDEX(F_Inputs_cyclical!$A$1:$BE$243, MATCH('Cyclical_after overrides'!$A234, F_Inputs_cyclical!$A$1:$A$243, 0), MATCH('Cyclical_after overrides'!AQ$1, F_Inputs_cyclical!$A$1:$BE$1, 0))="", "", INDEX(F_Inputs_cyclical!$A$1:$BE$243, MATCH('Cyclical_after overrides'!$A234, F_Inputs_cyclical!$A$1:$A$243, 0), MATCH('Cyclical_after overrides'!AQ$1, F_Inputs_cyclical!$A$1:$BE$1, 0))),
Cyclical_overrides!AQ234)</f>
        <v/>
      </c>
      <c r="AR234" s="72" t="str">
        <f>IF(Cyclical_overrides!AR234 = "",
IF(INDEX(F_Inputs_cyclical!$A$1:$BE$243, MATCH('Cyclical_after overrides'!$A234, F_Inputs_cyclical!$A$1:$A$243, 0), MATCH('Cyclical_after overrides'!AR$1, F_Inputs_cyclical!$A$1:$BE$1, 0))="", "", INDEX(F_Inputs_cyclical!$A$1:$BE$243, MATCH('Cyclical_after overrides'!$A234, F_Inputs_cyclical!$A$1:$A$243, 0), MATCH('Cyclical_after overrides'!AR$1, F_Inputs_cyclical!$A$1:$BE$1, 0))),
Cyclical_overrides!AR234)</f>
        <v/>
      </c>
      <c r="AS234" s="72" t="str">
        <f>IF(Cyclical_overrides!AS234 = "",
IF(INDEX(F_Inputs_cyclical!$A$1:$BE$243, MATCH('Cyclical_after overrides'!$A234, F_Inputs_cyclical!$A$1:$A$243, 0), MATCH('Cyclical_after overrides'!AS$1, F_Inputs_cyclical!$A$1:$BE$1, 0))="", "", INDEX(F_Inputs_cyclical!$A$1:$BE$243, MATCH('Cyclical_after overrides'!$A234, F_Inputs_cyclical!$A$1:$A$243, 0), MATCH('Cyclical_after overrides'!AS$1, F_Inputs_cyclical!$A$1:$BE$1, 0))),
Cyclical_overrides!AS234)</f>
        <v/>
      </c>
      <c r="AT234" s="72" t="str">
        <f>IF(Cyclical_overrides!AT234 = "",
IF(INDEX(F_Inputs_cyclical!$A$1:$BE$243, MATCH('Cyclical_after overrides'!$A234, F_Inputs_cyclical!$A$1:$A$243, 0), MATCH('Cyclical_after overrides'!AT$1, F_Inputs_cyclical!$A$1:$BE$1, 0))="", "", INDEX(F_Inputs_cyclical!$A$1:$BE$243, MATCH('Cyclical_after overrides'!$A234, F_Inputs_cyclical!$A$1:$A$243, 0), MATCH('Cyclical_after overrides'!AT$1, F_Inputs_cyclical!$A$1:$BE$1, 0))),
Cyclical_overrides!AT234)</f>
        <v/>
      </c>
      <c r="AU234" s="72" t="str">
        <f>IF(Cyclical_overrides!AU234 = "",
IF(INDEX(F_Inputs_cyclical!$A$1:$BE$243, MATCH('Cyclical_after overrides'!$A234, F_Inputs_cyclical!$A$1:$A$243, 0), MATCH('Cyclical_after overrides'!AU$1, F_Inputs_cyclical!$A$1:$BE$1, 0))="", "", INDEX(F_Inputs_cyclical!$A$1:$BE$243, MATCH('Cyclical_after overrides'!$A234, F_Inputs_cyclical!$A$1:$A$243, 0), MATCH('Cyclical_after overrides'!AU$1, F_Inputs_cyclical!$A$1:$BE$1, 0))),
Cyclical_overrides!AU234)</f>
        <v/>
      </c>
      <c r="AV234" s="72" t="str">
        <f>IF(Cyclical_overrides!AV234 = "",
IF(INDEX(F_Inputs_cyclical!$A$1:$BE$243, MATCH('Cyclical_after overrides'!$A234, F_Inputs_cyclical!$A$1:$A$243, 0), MATCH('Cyclical_after overrides'!AV$1, F_Inputs_cyclical!$A$1:$BE$1, 0))="", "", INDEX(F_Inputs_cyclical!$A$1:$BE$243, MATCH('Cyclical_after overrides'!$A234, F_Inputs_cyclical!$A$1:$A$243, 0), MATCH('Cyclical_after overrides'!AV$1, F_Inputs_cyclical!$A$1:$BE$1, 0))),
Cyclical_overrides!AV234)</f>
        <v/>
      </c>
      <c r="AW234" s="72">
        <f>IF(Cyclical_overrides!AW234 = "",
IF(INDEX(F_Inputs_cyclical!$A$1:$BE$243, MATCH('Cyclical_after overrides'!$A234, F_Inputs_cyclical!$A$1:$A$243, 0), MATCH('Cyclical_after overrides'!AW$1, F_Inputs_cyclical!$A$1:$BE$1, 0))="", "", INDEX(F_Inputs_cyclical!$A$1:$BE$243, MATCH('Cyclical_after overrides'!$A234, F_Inputs_cyclical!$A$1:$A$243, 0), MATCH('Cyclical_after overrides'!AW$1, F_Inputs_cyclical!$A$1:$BE$1, 0))),
Cyclical_overrides!AW234)</f>
        <v>0.94744609856262829</v>
      </c>
      <c r="AX234" s="72">
        <f>IF(Cyclical_overrides!AX234 = "",
IF(INDEX(F_Inputs_cyclical!$A$1:$BE$243, MATCH('Cyclical_after overrides'!$A234, F_Inputs_cyclical!$A$1:$A$243, 0), MATCH('Cyclical_after overrides'!AX$1, F_Inputs_cyclical!$A$1:$BE$1, 0))="", "", INDEX(F_Inputs_cyclical!$A$1:$BE$243, MATCH('Cyclical_after overrides'!$A234, F_Inputs_cyclical!$A$1:$A$243, 0), MATCH('Cyclical_after overrides'!AX$1, F_Inputs_cyclical!$A$1:$BE$1, 0))),
Cyclical_overrides!AX234)</f>
        <v>23.975865883832356</v>
      </c>
      <c r="AY234" s="72">
        <f>IF(Cyclical_overrides!AY234 = "",
IF(INDEX(F_Inputs_cyclical!$A$1:$BE$243, MATCH('Cyclical_after overrides'!$A234, F_Inputs_cyclical!$A$1:$A$243, 0), MATCH('Cyclical_after overrides'!AY$1, F_Inputs_cyclical!$A$1:$BE$1, 0))="", "", INDEX(F_Inputs_cyclical!$A$1:$BE$243, MATCH('Cyclical_after overrides'!$A234, F_Inputs_cyclical!$A$1:$A$243, 0), MATCH('Cyclical_after overrides'!AY$1, F_Inputs_cyclical!$A$1:$BE$1, 0))),
Cyclical_overrides!AY234)</f>
        <v>135.30767648072771</v>
      </c>
      <c r="AZ234" s="72">
        <f>IF(Cyclical_overrides!AZ234 = "",
IF(INDEX(F_Inputs_cyclical!$A$1:$BE$243, MATCH('Cyclical_after overrides'!$A234, F_Inputs_cyclical!$A$1:$A$243, 0), MATCH('Cyclical_after overrides'!AZ$1, F_Inputs_cyclical!$A$1:$BE$1, 0))="", "", INDEX(F_Inputs_cyclical!$A$1:$BE$243, MATCH('Cyclical_after overrides'!$A234, F_Inputs_cyclical!$A$1:$A$243, 0), MATCH('Cyclical_after overrides'!AZ$1, F_Inputs_cyclical!$A$1:$BE$1, 0))),
Cyclical_overrides!AZ234)</f>
        <v>2.3312160105196393</v>
      </c>
      <c r="BA234" s="72">
        <f>IF(Cyclical_overrides!BA234 = "",
IF(INDEX(F_Inputs_cyclical!$A$1:$BE$243, MATCH('Cyclical_after overrides'!$A234, F_Inputs_cyclical!$A$1:$A$243, 0), MATCH('Cyclical_after overrides'!BA$1, F_Inputs_cyclical!$A$1:$BE$1, 0))="", "", INDEX(F_Inputs_cyclical!$A$1:$BE$243, MATCH('Cyclical_after overrides'!$A234, F_Inputs_cyclical!$A$1:$A$243, 0), MATCH('Cyclical_after overrides'!BA$1, F_Inputs_cyclical!$A$1:$BE$1, 0))),
Cyclical_overrides!BA234)</f>
        <v>14.44830264768931</v>
      </c>
      <c r="BB234" s="72">
        <f>IF(Cyclical_overrides!BB234 = "",
IF(INDEX(F_Inputs_cyclical!$A$1:$BE$243, MATCH('Cyclical_after overrides'!$A234, F_Inputs_cyclical!$A$1:$A$243, 0), MATCH('Cyclical_after overrides'!BB$1, F_Inputs_cyclical!$A$1:$BE$1, 0))="", "", INDEX(F_Inputs_cyclical!$A$1:$BE$243, MATCH('Cyclical_after overrides'!$A234, F_Inputs_cyclical!$A$1:$A$243, 0), MATCH('Cyclical_after overrides'!BB$1, F_Inputs_cyclical!$A$1:$BE$1, 0))),
Cyclical_overrides!BB234)</f>
        <v>14.44830264768931</v>
      </c>
      <c r="BC234" s="72">
        <f>IF(Cyclical_overrides!BC234 = "",
IF(INDEX(F_Inputs_cyclical!$A$1:$BE$243, MATCH('Cyclical_after overrides'!$A234, F_Inputs_cyclical!$A$1:$A$243, 0), MATCH('Cyclical_after overrides'!BC$1, F_Inputs_cyclical!$A$1:$BE$1, 0))="", "", INDEX(F_Inputs_cyclical!$A$1:$BE$243, MATCH('Cyclical_after overrides'!$A234, F_Inputs_cyclical!$A$1:$A$243, 0), MATCH('Cyclical_after overrides'!BC$1, F_Inputs_cyclical!$A$1:$BE$1, 0))),
Cyclical_overrides!BC234)</f>
        <v>10.271101031262896</v>
      </c>
      <c r="BD234" s="72">
        <f>IF(Cyclical_overrides!BD234 = "",
IF(INDEX(F_Inputs_cyclical!$A$1:$BE$243, MATCH('Cyclical_after overrides'!$A234, F_Inputs_cyclical!$A$1:$A$243, 0), MATCH('Cyclical_after overrides'!BD$1, F_Inputs_cyclical!$A$1:$BE$1, 0))="", "", INDEX(F_Inputs_cyclical!$A$1:$BE$243, MATCH('Cyclical_after overrides'!$A234, F_Inputs_cyclical!$A$1:$A$243, 0), MATCH('Cyclical_after overrides'!BD$1, F_Inputs_cyclical!$A$1:$BE$1, 0))),
Cyclical_overrides!BD234)</f>
        <v>116.233</v>
      </c>
      <c r="BE234" s="194"/>
    </row>
    <row r="235" spans="1:57" x14ac:dyDescent="0.4">
      <c r="A235" s="63" t="str">
        <f t="shared" si="3"/>
        <v>SBB14</v>
      </c>
      <c r="B235" s="63" t="s">
        <v>505</v>
      </c>
      <c r="C235" s="63" t="s">
        <v>243</v>
      </c>
      <c r="D235" s="72">
        <f>IF(Cyclical_overrides!D235 = "",
IF(INDEX(F_Inputs_cyclical!$A$1:$BE$243, MATCH('Cyclical_after overrides'!$A235, F_Inputs_cyclical!$A$1:$A$243, 0), MATCH('Cyclical_after overrides'!D$1, F_Inputs_cyclical!$A$1:$BE$1, 0))="", "", INDEX(F_Inputs_cyclical!$A$1:$BE$243, MATCH('Cyclical_after overrides'!$A235, F_Inputs_cyclical!$A$1:$A$243, 0), MATCH('Cyclical_after overrides'!D$1, F_Inputs_cyclical!$A$1:$BE$1, 0))),
Cyclical_overrides!D235)</f>
        <v>11.943999999999999</v>
      </c>
      <c r="E235" s="72">
        <f>IF(Cyclical_overrides!E235 = "",
IF(INDEX(F_Inputs_cyclical!$A$1:$BE$243, MATCH('Cyclical_after overrides'!$A235, F_Inputs_cyclical!$A$1:$A$243, 0), MATCH('Cyclical_after overrides'!E$1, F_Inputs_cyclical!$A$1:$BE$1, 0))="", "", INDEX(F_Inputs_cyclical!$A$1:$BE$243, MATCH('Cyclical_after overrides'!$A235, F_Inputs_cyclical!$A$1:$A$243, 0), MATCH('Cyclical_after overrides'!E$1, F_Inputs_cyclical!$A$1:$BE$1, 0))),
Cyclical_overrides!E235)</f>
        <v>2.2729999999999997</v>
      </c>
      <c r="F235" s="72">
        <f>IF(Cyclical_overrides!F235 = "",
IF(INDEX(F_Inputs_cyclical!$A$1:$BE$243, MATCH('Cyclical_after overrides'!$A235, F_Inputs_cyclical!$A$1:$A$243, 0), MATCH('Cyclical_after overrides'!F$1, F_Inputs_cyclical!$A$1:$BE$1, 0))="", "", INDEX(F_Inputs_cyclical!$A$1:$BE$243, MATCH('Cyclical_after overrides'!$A235, F_Inputs_cyclical!$A$1:$A$243, 0), MATCH('Cyclical_after overrides'!F$1, F_Inputs_cyclical!$A$1:$BE$1, 0))),
Cyclical_overrides!F235)</f>
        <v>19.391000000000002</v>
      </c>
      <c r="G235" s="72">
        <f>IF(Cyclical_overrides!G235 = "",
IF(INDEX(F_Inputs_cyclical!$A$1:$BE$243, MATCH('Cyclical_after overrides'!$A235, F_Inputs_cyclical!$A$1:$A$243, 0), MATCH('Cyclical_after overrides'!G$1, F_Inputs_cyclical!$A$1:$BE$1, 0))="", "", INDEX(F_Inputs_cyclical!$A$1:$BE$243, MATCH('Cyclical_after overrides'!$A235, F_Inputs_cyclical!$A$1:$A$243, 0), MATCH('Cyclical_after overrides'!G$1, F_Inputs_cyclical!$A$1:$BE$1, 0))),
Cyclical_overrides!G235)</f>
        <v>1.764</v>
      </c>
      <c r="H235" s="72">
        <f>IF(Cyclical_overrides!H235 = "",
IF(INDEX(F_Inputs_cyclical!$A$1:$BE$243, MATCH('Cyclical_after overrides'!$A235, F_Inputs_cyclical!$A$1:$A$243, 0), MATCH('Cyclical_after overrides'!H$1, F_Inputs_cyclical!$A$1:$BE$1, 0))="", "", INDEX(F_Inputs_cyclical!$A$1:$BE$243, MATCH('Cyclical_after overrides'!$A235, F_Inputs_cyclical!$A$1:$A$243, 0), MATCH('Cyclical_after overrides'!H$1, F_Inputs_cyclical!$A$1:$BE$1, 0))),
Cyclical_overrides!H235)</f>
        <v>0.111</v>
      </c>
      <c r="I235" s="72">
        <f>IF(Cyclical_overrides!I235 = "",
IF(INDEX(F_Inputs_cyclical!$A$1:$BE$243, MATCH('Cyclical_after overrides'!$A235, F_Inputs_cyclical!$A$1:$A$243, 0), MATCH('Cyclical_after overrides'!I$1, F_Inputs_cyclical!$A$1:$BE$1, 0))="", "", INDEX(F_Inputs_cyclical!$A$1:$BE$243, MATCH('Cyclical_after overrides'!$A235, F_Inputs_cyclical!$A$1:$A$243, 0), MATCH('Cyclical_after overrides'!I$1, F_Inputs_cyclical!$A$1:$BE$1, 0))),
Cyclical_overrides!I235)</f>
        <v>0.04</v>
      </c>
      <c r="J235" s="72">
        <f>IF(Cyclical_overrides!J235 = "",
IF(INDEX(F_Inputs_cyclical!$A$1:$BE$243, MATCH('Cyclical_after overrides'!$A235, F_Inputs_cyclical!$A$1:$A$243, 0), MATCH('Cyclical_after overrides'!J$1, F_Inputs_cyclical!$A$1:$BE$1, 0))="", "", INDEX(F_Inputs_cyclical!$A$1:$BE$243, MATCH('Cyclical_after overrides'!$A235, F_Inputs_cyclical!$A$1:$A$243, 0), MATCH('Cyclical_after overrides'!J$1, F_Inputs_cyclical!$A$1:$BE$1, 0))),
Cyclical_overrides!J235)</f>
        <v>46.044000000000004</v>
      </c>
      <c r="K235" s="72">
        <f>IF(Cyclical_overrides!K235 = "",
IF(INDEX(F_Inputs_cyclical!$A$1:$BE$243, MATCH('Cyclical_after overrides'!$A235, F_Inputs_cyclical!$A$1:$A$243, 0), MATCH('Cyclical_after overrides'!K$1, F_Inputs_cyclical!$A$1:$BE$1, 0))="", "", INDEX(F_Inputs_cyclical!$A$1:$BE$243, MATCH('Cyclical_after overrides'!$A235, F_Inputs_cyclical!$A$1:$A$243, 0), MATCH('Cyclical_after overrides'!K$1, F_Inputs_cyclical!$A$1:$BE$1, 0))),
Cyclical_overrides!K235)</f>
        <v>9.4909999999999997</v>
      </c>
      <c r="L235" s="72">
        <f>IF(Cyclical_overrides!L235 = "",
IF(INDEX(F_Inputs_cyclical!$A$1:$BE$243, MATCH('Cyclical_after overrides'!$A235, F_Inputs_cyclical!$A$1:$A$243, 0), MATCH('Cyclical_after overrides'!L$1, F_Inputs_cyclical!$A$1:$BE$1, 0))="", "", INDEX(F_Inputs_cyclical!$A$1:$BE$243, MATCH('Cyclical_after overrides'!$A235, F_Inputs_cyclical!$A$1:$A$243, 0), MATCH('Cyclical_after overrides'!L$1, F_Inputs_cyclical!$A$1:$BE$1, 0))),
Cyclical_overrides!L235)</f>
        <v>4.3379999999999992</v>
      </c>
      <c r="M235" s="72">
        <f>IF(Cyclical_overrides!M235 = "",
IF(INDEX(F_Inputs_cyclical!$A$1:$BE$243, MATCH('Cyclical_after overrides'!$A235, F_Inputs_cyclical!$A$1:$A$243, 0), MATCH('Cyclical_after overrides'!M$1, F_Inputs_cyclical!$A$1:$BE$1, 0))="", "", INDEX(F_Inputs_cyclical!$A$1:$BE$243, MATCH('Cyclical_after overrides'!$A235, F_Inputs_cyclical!$A$1:$A$243, 0), MATCH('Cyclical_after overrides'!M$1, F_Inputs_cyclical!$A$1:$BE$1, 0))),
Cyclical_overrides!M235)</f>
        <v>0</v>
      </c>
      <c r="N235" s="72">
        <f>IF(Cyclical_overrides!N235 = "",
IF(INDEX(F_Inputs_cyclical!$A$1:$BE$243, MATCH('Cyclical_after overrides'!$A235, F_Inputs_cyclical!$A$1:$A$243, 0), MATCH('Cyclical_after overrides'!N$1, F_Inputs_cyclical!$A$1:$BE$1, 0))="", "", INDEX(F_Inputs_cyclical!$A$1:$BE$243, MATCH('Cyclical_after overrides'!$A235, F_Inputs_cyclical!$A$1:$A$243, 0), MATCH('Cyclical_after overrides'!N$1, F_Inputs_cyclical!$A$1:$BE$1, 0))),
Cyclical_overrides!N235)</f>
        <v>4.3769999999999998</v>
      </c>
      <c r="O235" s="72">
        <f>IF(Cyclical_overrides!O235 = "",
IF(INDEX(F_Inputs_cyclical!$A$1:$BE$243, MATCH('Cyclical_after overrides'!$A235, F_Inputs_cyclical!$A$1:$A$243, 0), MATCH('Cyclical_after overrides'!O$1, F_Inputs_cyclical!$A$1:$BE$1, 0))="", "", INDEX(F_Inputs_cyclical!$A$1:$BE$243, MATCH('Cyclical_after overrides'!$A235, F_Inputs_cyclical!$A$1:$A$243, 0), MATCH('Cyclical_after overrides'!O$1, F_Inputs_cyclical!$A$1:$BE$1, 0))),
Cyclical_overrides!O235)</f>
        <v>0</v>
      </c>
      <c r="P235" s="72">
        <f>IF(Cyclical_overrides!P235 = "",
IF(INDEX(F_Inputs_cyclical!$A$1:$BE$243, MATCH('Cyclical_after overrides'!$A235, F_Inputs_cyclical!$A$1:$A$243, 0), MATCH('Cyclical_after overrides'!P$1, F_Inputs_cyclical!$A$1:$BE$1, 0))="", "", INDEX(F_Inputs_cyclical!$A$1:$BE$243, MATCH('Cyclical_after overrides'!$A235, F_Inputs_cyclical!$A$1:$A$243, 0), MATCH('Cyclical_after overrides'!P$1, F_Inputs_cyclical!$A$1:$BE$1, 0))),
Cyclical_overrides!P235)</f>
        <v>0</v>
      </c>
      <c r="Q235" s="72">
        <f>IF(Cyclical_overrides!Q235 = "",
IF(INDEX(F_Inputs_cyclical!$A$1:$BE$243, MATCH('Cyclical_after overrides'!$A235, F_Inputs_cyclical!$A$1:$A$243, 0), MATCH('Cyclical_after overrides'!Q$1, F_Inputs_cyclical!$A$1:$BE$1, 0))="", "", INDEX(F_Inputs_cyclical!$A$1:$BE$243, MATCH('Cyclical_after overrides'!$A235, F_Inputs_cyclical!$A$1:$A$243, 0), MATCH('Cyclical_after overrides'!Q$1, F_Inputs_cyclical!$A$1:$BE$1, 0))),
Cyclical_overrides!Q235)</f>
        <v>0</v>
      </c>
      <c r="R235" s="72">
        <f>IF(Cyclical_overrides!R235 = "",
IF(INDEX(F_Inputs_cyclical!$A$1:$BE$243, MATCH('Cyclical_after overrides'!$A235, F_Inputs_cyclical!$A$1:$A$243, 0), MATCH('Cyclical_after overrides'!R$1, F_Inputs_cyclical!$A$1:$BE$1, 0))="", "", INDEX(F_Inputs_cyclical!$A$1:$BE$243, MATCH('Cyclical_after overrides'!$A235, F_Inputs_cyclical!$A$1:$A$243, 0), MATCH('Cyclical_after overrides'!R$1, F_Inputs_cyclical!$A$1:$BE$1, 0))),
Cyclical_overrides!R235)</f>
        <v>0</v>
      </c>
      <c r="S235" s="72">
        <f>IF(Cyclical_overrides!S235 = "",
IF(INDEX(F_Inputs_cyclical!$A$1:$BE$243, MATCH('Cyclical_after overrides'!$A235, F_Inputs_cyclical!$A$1:$A$243, 0), MATCH('Cyclical_after overrides'!S$1, F_Inputs_cyclical!$A$1:$BE$1, 0))="", "", INDEX(F_Inputs_cyclical!$A$1:$BE$243, MATCH('Cyclical_after overrides'!$A235, F_Inputs_cyclical!$A$1:$A$243, 0), MATCH('Cyclical_after overrides'!S$1, F_Inputs_cyclical!$A$1:$BE$1, 0))),
Cyclical_overrides!S235)</f>
        <v>0</v>
      </c>
      <c r="T235" s="72">
        <f>IF(Cyclical_overrides!T235 = "",
IF(INDEX(F_Inputs_cyclical!$A$1:$BE$243, MATCH('Cyclical_after overrides'!$A235, F_Inputs_cyclical!$A$1:$A$243, 0), MATCH('Cyclical_after overrides'!T$1, F_Inputs_cyclical!$A$1:$BE$1, 0))="", "", INDEX(F_Inputs_cyclical!$A$1:$BE$243, MATCH('Cyclical_after overrides'!$A235, F_Inputs_cyclical!$A$1:$A$243, 0), MATCH('Cyclical_after overrides'!T$1, F_Inputs_cyclical!$A$1:$BE$1, 0))),
Cyclical_overrides!T235)</f>
        <v>0</v>
      </c>
      <c r="U235" s="72">
        <f>IF(Cyclical_overrides!U235 = "",
IF(INDEX(F_Inputs_cyclical!$A$1:$BE$243, MATCH('Cyclical_after overrides'!$A235, F_Inputs_cyclical!$A$1:$A$243, 0), MATCH('Cyclical_after overrides'!U$1, F_Inputs_cyclical!$A$1:$BE$1, 0))="", "", INDEX(F_Inputs_cyclical!$A$1:$BE$243, MATCH('Cyclical_after overrides'!$A235, F_Inputs_cyclical!$A$1:$A$243, 0), MATCH('Cyclical_after overrides'!U$1, F_Inputs_cyclical!$A$1:$BE$1, 0))),
Cyclical_overrides!U235)</f>
        <v>41.667000000000002</v>
      </c>
      <c r="V235" s="72">
        <f>IF(Cyclical_overrides!V235 = "",
IF(INDEX(F_Inputs_cyclical!$A$1:$BE$243, MATCH('Cyclical_after overrides'!$A235, F_Inputs_cyclical!$A$1:$A$243, 0), MATCH('Cyclical_after overrides'!V$1, F_Inputs_cyclical!$A$1:$BE$1, 0))="", "", INDEX(F_Inputs_cyclical!$A$1:$BE$243, MATCH('Cyclical_after overrides'!$A235, F_Inputs_cyclical!$A$1:$A$243, 0), MATCH('Cyclical_after overrides'!V$1, F_Inputs_cyclical!$A$1:$BE$1, 0))),
Cyclical_overrides!V235)</f>
        <v>372.17399999999998</v>
      </c>
      <c r="W235" s="72">
        <f>IF(Cyclical_overrides!W235 = "",
IF(INDEX(F_Inputs_cyclical!$A$1:$BE$243, MATCH('Cyclical_after overrides'!$A235, F_Inputs_cyclical!$A$1:$A$243, 0), MATCH('Cyclical_after overrides'!W$1, F_Inputs_cyclical!$A$1:$BE$1, 0))="", "", INDEX(F_Inputs_cyclical!$A$1:$BE$243, MATCH('Cyclical_after overrides'!$A235, F_Inputs_cyclical!$A$1:$A$243, 0), MATCH('Cyclical_after overrides'!W$1, F_Inputs_cyclical!$A$1:$BE$1, 0))),
Cyclical_overrides!W235)</f>
        <v>346.38600000000002</v>
      </c>
      <c r="X235" s="72">
        <f>IF(Cyclical_overrides!X235 = "",
IF(INDEX(F_Inputs_cyclical!$A$1:$BE$243, MATCH('Cyclical_after overrides'!$A235, F_Inputs_cyclical!$A$1:$A$243, 0), MATCH('Cyclical_after overrides'!X$1, F_Inputs_cyclical!$A$1:$BE$1, 0))="", "", INDEX(F_Inputs_cyclical!$A$1:$BE$243, MATCH('Cyclical_after overrides'!$A235, F_Inputs_cyclical!$A$1:$A$243, 0), MATCH('Cyclical_after overrides'!X$1, F_Inputs_cyclical!$A$1:$BE$1, 0))),
Cyclical_overrides!X235)</f>
        <v>2.512</v>
      </c>
      <c r="Y235" s="72">
        <f>IF(Cyclical_overrides!Y235 = "",
IF(INDEX(F_Inputs_cyclical!$A$1:$BE$243, MATCH('Cyclical_after overrides'!$A235, F_Inputs_cyclical!$A$1:$A$243, 0), MATCH('Cyclical_after overrides'!Y$1, F_Inputs_cyclical!$A$1:$BE$1, 0))="", "", INDEX(F_Inputs_cyclical!$A$1:$BE$243, MATCH('Cyclical_after overrides'!$A235, F_Inputs_cyclical!$A$1:$A$243, 0), MATCH('Cyclical_after overrides'!Y$1, F_Inputs_cyclical!$A$1:$BE$1, 0))),
Cyclical_overrides!Y235)</f>
        <v>2.089</v>
      </c>
      <c r="Z235" s="72">
        <f>IF(Cyclical_overrides!Z235 = "",
IF(INDEX(F_Inputs_cyclical!$A$1:$BE$243, MATCH('Cyclical_after overrides'!$A235, F_Inputs_cyclical!$A$1:$A$243, 0), MATCH('Cyclical_after overrides'!Z$1, F_Inputs_cyclical!$A$1:$BE$1, 0))="", "", INDEX(F_Inputs_cyclical!$A$1:$BE$243, MATCH('Cyclical_after overrides'!$A235, F_Inputs_cyclical!$A$1:$A$243, 0), MATCH('Cyclical_after overrides'!Z$1, F_Inputs_cyclical!$A$1:$BE$1, 0))),
Cyclical_overrides!Z235)</f>
        <v>137.31</v>
      </c>
      <c r="AA235" s="72">
        <f>IF(Cyclical_overrides!AA235 = "",
IF(INDEX(F_Inputs_cyclical!$A$1:$BE$243, MATCH('Cyclical_after overrides'!$A235, F_Inputs_cyclical!$A$1:$A$243, 0), MATCH('Cyclical_after overrides'!AA$1, F_Inputs_cyclical!$A$1:$BE$1, 0))="", "", INDEX(F_Inputs_cyclical!$A$1:$BE$243, MATCH('Cyclical_after overrides'!$A235, F_Inputs_cyclical!$A$1:$A$243, 0), MATCH('Cyclical_after overrides'!AA$1, F_Inputs_cyclical!$A$1:$BE$1, 0))),
Cyclical_overrides!AA235)</f>
        <v>514.22400000000005</v>
      </c>
      <c r="AB235" s="72">
        <f>IF(Cyclical_overrides!AB235 = "",
IF(INDEX(F_Inputs_cyclical!$A$1:$BE$243, MATCH('Cyclical_after overrides'!$A235, F_Inputs_cyclical!$A$1:$A$243, 0), MATCH('Cyclical_after overrides'!AB$1, F_Inputs_cyclical!$A$1:$BE$1, 0))="", "", INDEX(F_Inputs_cyclical!$A$1:$BE$243, MATCH('Cyclical_after overrides'!$A235, F_Inputs_cyclical!$A$1:$A$243, 0), MATCH('Cyclical_after overrides'!AB$1, F_Inputs_cyclical!$A$1:$BE$1, 0))),
Cyclical_overrides!AB235)</f>
        <v>0</v>
      </c>
      <c r="AC235" s="72">
        <f>IF(Cyclical_overrides!AC235 = "",
IF(INDEX(F_Inputs_cyclical!$A$1:$BE$243, MATCH('Cyclical_after overrides'!$A235, F_Inputs_cyclical!$A$1:$A$243, 0), MATCH('Cyclical_after overrides'!AC$1, F_Inputs_cyclical!$A$1:$BE$1, 0))="", "", INDEX(F_Inputs_cyclical!$A$1:$BE$243, MATCH('Cyclical_after overrides'!$A235, F_Inputs_cyclical!$A$1:$A$243, 0), MATCH('Cyclical_after overrides'!AC$1, F_Inputs_cyclical!$A$1:$BE$1, 0))),
Cyclical_overrides!AC235)</f>
        <v>0</v>
      </c>
      <c r="AD235" s="72">
        <f>IF(Cyclical_overrides!AD235 = "",
IF(INDEX(F_Inputs_cyclical!$A$1:$BE$243, MATCH('Cyclical_after overrides'!$A235, F_Inputs_cyclical!$A$1:$A$243, 0), MATCH('Cyclical_after overrides'!AD$1, F_Inputs_cyclical!$A$1:$BE$1, 0))="", "", INDEX(F_Inputs_cyclical!$A$1:$BE$243, MATCH('Cyclical_after overrides'!$A235, F_Inputs_cyclical!$A$1:$A$243, 0), MATCH('Cyclical_after overrides'!AD$1, F_Inputs_cyclical!$A$1:$BE$1, 0))),
Cyclical_overrides!AD235)</f>
        <v>0</v>
      </c>
      <c r="AE235" s="72">
        <f>IF(Cyclical_overrides!AE235 = "",
IF(INDEX(F_Inputs_cyclical!$A$1:$BE$243, MATCH('Cyclical_after overrides'!$A235, F_Inputs_cyclical!$A$1:$A$243, 0), MATCH('Cyclical_after overrides'!AE$1, F_Inputs_cyclical!$A$1:$BE$1, 0))="", "", INDEX(F_Inputs_cyclical!$A$1:$BE$243, MATCH('Cyclical_after overrides'!$A235, F_Inputs_cyclical!$A$1:$A$243, 0), MATCH('Cyclical_after overrides'!AE$1, F_Inputs_cyclical!$A$1:$BE$1, 0))),
Cyclical_overrides!AE235)</f>
        <v>0</v>
      </c>
      <c r="AF235" s="72">
        <f>IF(Cyclical_overrides!AF235 = "",
IF(INDEX(F_Inputs_cyclical!$A$1:$BE$243, MATCH('Cyclical_after overrides'!$A235, F_Inputs_cyclical!$A$1:$A$243, 0), MATCH('Cyclical_after overrides'!AF$1, F_Inputs_cyclical!$A$1:$BE$1, 0))="", "", INDEX(F_Inputs_cyclical!$A$1:$BE$243, MATCH('Cyclical_after overrides'!$A235, F_Inputs_cyclical!$A$1:$A$243, 0), MATCH('Cyclical_after overrides'!AF$1, F_Inputs_cyclical!$A$1:$BE$1, 0))),
Cyclical_overrides!AF235)</f>
        <v>0</v>
      </c>
      <c r="AG235" s="72">
        <f>IF(Cyclical_overrides!AG235 = "",
IF(INDEX(F_Inputs_cyclical!$A$1:$BE$243, MATCH('Cyclical_after overrides'!$A235, F_Inputs_cyclical!$A$1:$A$243, 0), MATCH('Cyclical_after overrides'!AG$1, F_Inputs_cyclical!$A$1:$BE$1, 0))="", "", INDEX(F_Inputs_cyclical!$A$1:$BE$243, MATCH('Cyclical_after overrides'!$A235, F_Inputs_cyclical!$A$1:$A$243, 0), MATCH('Cyclical_after overrides'!AG$1, F_Inputs_cyclical!$A$1:$BE$1, 0))),
Cyclical_overrides!AG235)</f>
        <v>0</v>
      </c>
      <c r="AH235" s="72">
        <f>IF(Cyclical_overrides!AH235 = "",
IF(INDEX(F_Inputs_cyclical!$A$1:$BE$243, MATCH('Cyclical_after overrides'!$A235, F_Inputs_cyclical!$A$1:$A$243, 0), MATCH('Cyclical_after overrides'!AH$1, F_Inputs_cyclical!$A$1:$BE$1, 0))="", "", INDEX(F_Inputs_cyclical!$A$1:$BE$243, MATCH('Cyclical_after overrides'!$A235, F_Inputs_cyclical!$A$1:$A$243, 0), MATCH('Cyclical_after overrides'!AH$1, F_Inputs_cyclical!$A$1:$BE$1, 0))),
Cyclical_overrides!AH235)</f>
        <v>0</v>
      </c>
      <c r="AI235" s="72">
        <f>IF(Cyclical_overrides!AI235 = "",
IF(INDEX(F_Inputs_cyclical!$A$1:$BE$243, MATCH('Cyclical_after overrides'!$A235, F_Inputs_cyclical!$A$1:$A$243, 0), MATCH('Cyclical_after overrides'!AI$1, F_Inputs_cyclical!$A$1:$BE$1, 0))="", "", INDEX(F_Inputs_cyclical!$A$1:$BE$243, MATCH('Cyclical_after overrides'!$A235, F_Inputs_cyclical!$A$1:$A$243, 0), MATCH('Cyclical_after overrides'!AI$1, F_Inputs_cyclical!$A$1:$BE$1, 0))),
Cyclical_overrides!AI235)</f>
        <v>0</v>
      </c>
      <c r="AJ235" s="72">
        <f>IF(Cyclical_overrides!AJ235 = "",
IF(INDEX(F_Inputs_cyclical!$A$1:$BE$243, MATCH('Cyclical_after overrides'!$A235, F_Inputs_cyclical!$A$1:$A$243, 0), MATCH('Cyclical_after overrides'!AJ$1, F_Inputs_cyclical!$A$1:$BE$1, 0))="", "", INDEX(F_Inputs_cyclical!$A$1:$BE$243, MATCH('Cyclical_after overrides'!$A235, F_Inputs_cyclical!$A$1:$A$243, 0), MATCH('Cyclical_after overrides'!AJ$1, F_Inputs_cyclical!$A$1:$BE$1, 0))),
Cyclical_overrides!AJ235)</f>
        <v>0</v>
      </c>
      <c r="AK235" s="72">
        <f>IF(Cyclical_overrides!AK235 = "",
IF(INDEX(F_Inputs_cyclical!$A$1:$BE$243, MATCH('Cyclical_after overrides'!$A235, F_Inputs_cyclical!$A$1:$A$243, 0), MATCH('Cyclical_after overrides'!AK$1, F_Inputs_cyclical!$A$1:$BE$1, 0))="", "", INDEX(F_Inputs_cyclical!$A$1:$BE$243, MATCH('Cyclical_after overrides'!$A235, F_Inputs_cyclical!$A$1:$A$243, 0), MATCH('Cyclical_after overrides'!AK$1, F_Inputs_cyclical!$A$1:$BE$1, 0))),
Cyclical_overrides!AK235)</f>
        <v>0</v>
      </c>
      <c r="AL235" s="72">
        <f>IF(Cyclical_overrides!AL235 = "",
IF(INDEX(F_Inputs_cyclical!$A$1:$BE$243, MATCH('Cyclical_after overrides'!$A235, F_Inputs_cyclical!$A$1:$A$243, 0), MATCH('Cyclical_after overrides'!AL$1, F_Inputs_cyclical!$A$1:$BE$1, 0))="", "", INDEX(F_Inputs_cyclical!$A$1:$BE$243, MATCH('Cyclical_after overrides'!$A235, F_Inputs_cyclical!$A$1:$A$243, 0), MATCH('Cyclical_after overrides'!AL$1, F_Inputs_cyclical!$A$1:$BE$1, 0))),
Cyclical_overrides!AL235)</f>
        <v>0</v>
      </c>
      <c r="AM235" s="72">
        <f>IF(Cyclical_overrides!AM235 = "",
IF(INDEX(F_Inputs_cyclical!$A$1:$BE$243, MATCH('Cyclical_after overrides'!$A235, F_Inputs_cyclical!$A$1:$A$243, 0), MATCH('Cyclical_after overrides'!AM$1, F_Inputs_cyclical!$A$1:$BE$1, 0))="", "", INDEX(F_Inputs_cyclical!$A$1:$BE$243, MATCH('Cyclical_after overrides'!$A235, F_Inputs_cyclical!$A$1:$A$243, 0), MATCH('Cyclical_after overrides'!AM$1, F_Inputs_cyclical!$A$1:$BE$1, 0))),
Cyclical_overrides!AM235)</f>
        <v>6.1440000000000001</v>
      </c>
      <c r="AN235" s="72">
        <f>IF(Cyclical_overrides!AN235 = "",
IF(INDEX(F_Inputs_cyclical!$A$1:$BE$243, MATCH('Cyclical_after overrides'!$A235, F_Inputs_cyclical!$A$1:$A$243, 0), MATCH('Cyclical_after overrides'!AN$1, F_Inputs_cyclical!$A$1:$BE$1, 0))="", "", INDEX(F_Inputs_cyclical!$A$1:$BE$243, MATCH('Cyclical_after overrides'!$A235, F_Inputs_cyclical!$A$1:$A$243, 0), MATCH('Cyclical_after overrides'!AN$1, F_Inputs_cyclical!$A$1:$BE$1, 0))),
Cyclical_overrides!AN235)</f>
        <v>41.627000000000002</v>
      </c>
      <c r="AO235" s="72" t="str">
        <f>IF(Cyclical_overrides!AO235 = "",
IF(INDEX(F_Inputs_cyclical!$A$1:$BE$243, MATCH('Cyclical_after overrides'!$A235, F_Inputs_cyclical!$A$1:$A$243, 0), MATCH('Cyclical_after overrides'!AO$1, F_Inputs_cyclical!$A$1:$BE$1, 0))="", "", INDEX(F_Inputs_cyclical!$A$1:$BE$243, MATCH('Cyclical_after overrides'!$A235, F_Inputs_cyclical!$A$1:$A$243, 0), MATCH('Cyclical_after overrides'!AO$1, F_Inputs_cyclical!$A$1:$BE$1, 0))),
Cyclical_overrides!AO235)</f>
        <v/>
      </c>
      <c r="AP235" s="72" t="str">
        <f>IF(Cyclical_overrides!AP235 = "",
IF(INDEX(F_Inputs_cyclical!$A$1:$BE$243, MATCH('Cyclical_after overrides'!$A235, F_Inputs_cyclical!$A$1:$A$243, 0), MATCH('Cyclical_after overrides'!AP$1, F_Inputs_cyclical!$A$1:$BE$1, 0))="", "", INDEX(F_Inputs_cyclical!$A$1:$BE$243, MATCH('Cyclical_after overrides'!$A235, F_Inputs_cyclical!$A$1:$A$243, 0), MATCH('Cyclical_after overrides'!AP$1, F_Inputs_cyclical!$A$1:$BE$1, 0))),
Cyclical_overrides!AP235)</f>
        <v/>
      </c>
      <c r="AQ235" s="72">
        <f>IF(Cyclical_overrides!AQ235 = "",
IF(INDEX(F_Inputs_cyclical!$A$1:$BE$243, MATCH('Cyclical_after overrides'!$A235, F_Inputs_cyclical!$A$1:$A$243, 0), MATCH('Cyclical_after overrides'!AQ$1, F_Inputs_cyclical!$A$1:$BE$1, 0))="", "", INDEX(F_Inputs_cyclical!$A$1:$BE$243, MATCH('Cyclical_after overrides'!$A235, F_Inputs_cyclical!$A$1:$A$243, 0), MATCH('Cyclical_after overrides'!AQ$1, F_Inputs_cyclical!$A$1:$BE$1, 0))),
Cyclical_overrides!AQ235)</f>
        <v>0</v>
      </c>
      <c r="AR235" s="72">
        <f>IF(Cyclical_overrides!AR235 = "",
IF(INDEX(F_Inputs_cyclical!$A$1:$BE$243, MATCH('Cyclical_after overrides'!$A235, F_Inputs_cyclical!$A$1:$A$243, 0), MATCH('Cyclical_after overrides'!AR$1, F_Inputs_cyclical!$A$1:$BE$1, 0))="", "", INDEX(F_Inputs_cyclical!$A$1:$BE$243, MATCH('Cyclical_after overrides'!$A235, F_Inputs_cyclical!$A$1:$A$243, 0), MATCH('Cyclical_after overrides'!AR$1, F_Inputs_cyclical!$A$1:$BE$1, 0))),
Cyclical_overrides!AR235)</f>
        <v>0</v>
      </c>
      <c r="AS235" s="72">
        <f>IF(Cyclical_overrides!AS235 = "",
IF(INDEX(F_Inputs_cyclical!$A$1:$BE$243, MATCH('Cyclical_after overrides'!$A235, F_Inputs_cyclical!$A$1:$A$243, 0), MATCH('Cyclical_after overrides'!AS$1, F_Inputs_cyclical!$A$1:$BE$1, 0))="", "", INDEX(F_Inputs_cyclical!$A$1:$BE$243, MATCH('Cyclical_after overrides'!$A235, F_Inputs_cyclical!$A$1:$A$243, 0), MATCH('Cyclical_after overrides'!AS$1, F_Inputs_cyclical!$A$1:$BE$1, 0))),
Cyclical_overrides!AS235)</f>
        <v>3.9E-2</v>
      </c>
      <c r="AT235" s="72">
        <f>IF(Cyclical_overrides!AT235 = "",
IF(INDEX(F_Inputs_cyclical!$A$1:$BE$243, MATCH('Cyclical_after overrides'!$A235, F_Inputs_cyclical!$A$1:$A$243, 0), MATCH('Cyclical_after overrides'!AT$1, F_Inputs_cyclical!$A$1:$BE$1, 0))="", "", INDEX(F_Inputs_cyclical!$A$1:$BE$243, MATCH('Cyclical_after overrides'!$A235, F_Inputs_cyclical!$A$1:$A$243, 0), MATCH('Cyclical_after overrides'!AT$1, F_Inputs_cyclical!$A$1:$BE$1, 0))),
Cyclical_overrides!AT235)</f>
        <v>0</v>
      </c>
      <c r="AU235" s="72">
        <f>IF(Cyclical_overrides!AU235 = "",
IF(INDEX(F_Inputs_cyclical!$A$1:$BE$243, MATCH('Cyclical_after overrides'!$A235, F_Inputs_cyclical!$A$1:$A$243, 0), MATCH('Cyclical_after overrides'!AU$1, F_Inputs_cyclical!$A$1:$BE$1, 0))="", "", INDEX(F_Inputs_cyclical!$A$1:$BE$243, MATCH('Cyclical_after overrides'!$A235, F_Inputs_cyclical!$A$1:$A$243, 0), MATCH('Cyclical_after overrides'!AU$1, F_Inputs_cyclical!$A$1:$BE$1, 0))),
Cyclical_overrides!AU235)</f>
        <v>2.423</v>
      </c>
      <c r="AV235" s="72">
        <f>IF(Cyclical_overrides!AV235 = "",
IF(INDEX(F_Inputs_cyclical!$A$1:$BE$243, MATCH('Cyclical_after overrides'!$A235, F_Inputs_cyclical!$A$1:$A$243, 0), MATCH('Cyclical_after overrides'!AV$1, F_Inputs_cyclical!$A$1:$BE$1, 0))="", "", INDEX(F_Inputs_cyclical!$A$1:$BE$243, MATCH('Cyclical_after overrides'!$A235, F_Inputs_cyclical!$A$1:$A$243, 0), MATCH('Cyclical_after overrides'!AV$1, F_Inputs_cyclical!$A$1:$BE$1, 0))),
Cyclical_overrides!AV235)</f>
        <v>0</v>
      </c>
      <c r="AW235" s="72">
        <f>IF(Cyclical_overrides!AW235 = "",
IF(INDEX(F_Inputs_cyclical!$A$1:$BE$243, MATCH('Cyclical_after overrides'!$A235, F_Inputs_cyclical!$A$1:$A$243, 0), MATCH('Cyclical_after overrides'!AW$1, F_Inputs_cyclical!$A$1:$BE$1, 0))="", "", INDEX(F_Inputs_cyclical!$A$1:$BE$243, MATCH('Cyclical_after overrides'!$A235, F_Inputs_cyclical!$A$1:$A$243, 0), MATCH('Cyclical_after overrides'!AW$1, F_Inputs_cyclical!$A$1:$BE$1, 0))),
Cyclical_overrides!AW235)</f>
        <v>1.24788708586883</v>
      </c>
      <c r="AX235" s="72">
        <f>IF(Cyclical_overrides!AX235 = "",
IF(INDEX(F_Inputs_cyclical!$A$1:$BE$243, MATCH('Cyclical_after overrides'!$A235, F_Inputs_cyclical!$A$1:$A$243, 0), MATCH('Cyclical_after overrides'!AX$1, F_Inputs_cyclical!$A$1:$BE$1, 0))="", "", INDEX(F_Inputs_cyclical!$A$1:$BE$243, MATCH('Cyclical_after overrides'!$A235, F_Inputs_cyclical!$A$1:$A$243, 0), MATCH('Cyclical_after overrides'!AX$1, F_Inputs_cyclical!$A$1:$BE$1, 0))),
Cyclical_overrides!AX235)</f>
        <v>21.876836956657815</v>
      </c>
      <c r="AY235" s="72">
        <f>IF(Cyclical_overrides!AY235 = "",
IF(INDEX(F_Inputs_cyclical!$A$1:$BE$243, MATCH('Cyclical_after overrides'!$A235, F_Inputs_cyclical!$A$1:$A$243, 0), MATCH('Cyclical_after overrides'!AY$1, F_Inputs_cyclical!$A$1:$BE$1, 0))="", "", INDEX(F_Inputs_cyclical!$A$1:$BE$243, MATCH('Cyclical_after overrides'!$A235, F_Inputs_cyclical!$A$1:$A$243, 0), MATCH('Cyclical_after overrides'!AY$1, F_Inputs_cyclical!$A$1:$BE$1, 0))),
Cyclical_overrides!AY235)</f>
        <v>143.2436453581069</v>
      </c>
      <c r="AZ235" s="72">
        <f>IF(Cyclical_overrides!AZ235 = "",
IF(INDEX(F_Inputs_cyclical!$A$1:$BE$243, MATCH('Cyclical_after overrides'!$A235, F_Inputs_cyclical!$A$1:$A$243, 0), MATCH('Cyclical_after overrides'!AZ$1, F_Inputs_cyclical!$A$1:$BE$1, 0))="", "", INDEX(F_Inputs_cyclical!$A$1:$BE$243, MATCH('Cyclical_after overrides'!$A235, F_Inputs_cyclical!$A$1:$A$243, 0), MATCH('Cyclical_after overrides'!AZ$1, F_Inputs_cyclical!$A$1:$BE$1, 0))),
Cyclical_overrides!AZ235)</f>
        <v>1.7841457968766186</v>
      </c>
      <c r="BA235" s="72">
        <f>IF(Cyclical_overrides!BA235 = "",
IF(INDEX(F_Inputs_cyclical!$A$1:$BE$243, MATCH('Cyclical_after overrides'!$A235, F_Inputs_cyclical!$A$1:$A$243, 0), MATCH('Cyclical_after overrides'!BA$1, F_Inputs_cyclical!$A$1:$BE$1, 0))="", "", INDEX(F_Inputs_cyclical!$A$1:$BE$243, MATCH('Cyclical_after overrides'!$A235, F_Inputs_cyclical!$A$1:$A$243, 0), MATCH('Cyclical_after overrides'!BA$1, F_Inputs_cyclical!$A$1:$BE$1, 0))),
Cyclical_overrides!BA235)</f>
        <v>12.905810919676833</v>
      </c>
      <c r="BB235" s="72">
        <f>IF(Cyclical_overrides!BB235 = "",
IF(INDEX(F_Inputs_cyclical!$A$1:$BE$243, MATCH('Cyclical_after overrides'!$A235, F_Inputs_cyclical!$A$1:$A$243, 0), MATCH('Cyclical_after overrides'!BB$1, F_Inputs_cyclical!$A$1:$BE$1, 0))="", "", INDEX(F_Inputs_cyclical!$A$1:$BE$243, MATCH('Cyclical_after overrides'!$A235, F_Inputs_cyclical!$A$1:$A$243, 0), MATCH('Cyclical_after overrides'!BB$1, F_Inputs_cyclical!$A$1:$BE$1, 0))),
Cyclical_overrides!BB235)</f>
        <v>12.905810919676833</v>
      </c>
      <c r="BC235" s="72" t="str">
        <f>IF(Cyclical_overrides!BC235 = "",
IF(INDEX(F_Inputs_cyclical!$A$1:$BE$243, MATCH('Cyclical_after overrides'!$A235, F_Inputs_cyclical!$A$1:$A$243, 0), MATCH('Cyclical_after overrides'!BC$1, F_Inputs_cyclical!$A$1:$BE$1, 0))="", "", INDEX(F_Inputs_cyclical!$A$1:$BE$243, MATCH('Cyclical_after overrides'!$A235, F_Inputs_cyclical!$A$1:$A$243, 0), MATCH('Cyclical_after overrides'!BC$1, F_Inputs_cyclical!$A$1:$BE$1, 0))),
Cyclical_overrides!BC235)</f>
        <v/>
      </c>
      <c r="BD235" s="72">
        <f>IF(Cyclical_overrides!BD235 = "",
IF(INDEX(F_Inputs_cyclical!$A$1:$BE$243, MATCH('Cyclical_after overrides'!$A235, F_Inputs_cyclical!$A$1:$A$243, 0), MATCH('Cyclical_after overrides'!BD$1, F_Inputs_cyclical!$A$1:$BE$1, 0))="", "", INDEX(F_Inputs_cyclical!$A$1:$BE$243, MATCH('Cyclical_after overrides'!$A235, F_Inputs_cyclical!$A$1:$A$243, 0), MATCH('Cyclical_after overrides'!BD$1, F_Inputs_cyclical!$A$1:$BE$1, 0))),
Cyclical_overrides!BD235)</f>
        <v>518.52438377912006</v>
      </c>
      <c r="BE235" s="194"/>
    </row>
    <row r="236" spans="1:57" x14ac:dyDescent="0.4">
      <c r="A236" s="63" t="str">
        <f t="shared" si="3"/>
        <v>SBB15</v>
      </c>
      <c r="B236" s="63" t="s">
        <v>505</v>
      </c>
      <c r="C236" s="63" t="s">
        <v>245</v>
      </c>
      <c r="D236" s="72">
        <f>IF(Cyclical_overrides!D236 = "",
IF(INDEX(F_Inputs_cyclical!$A$1:$BE$243, MATCH('Cyclical_after overrides'!$A236, F_Inputs_cyclical!$A$1:$A$243, 0), MATCH('Cyclical_after overrides'!D$1, F_Inputs_cyclical!$A$1:$BE$1, 0))="", "", INDEX(F_Inputs_cyclical!$A$1:$BE$243, MATCH('Cyclical_after overrides'!$A236, F_Inputs_cyclical!$A$1:$A$243, 0), MATCH('Cyclical_after overrides'!D$1, F_Inputs_cyclical!$A$1:$BE$1, 0))),
Cyclical_overrides!D236)</f>
        <v>13.481</v>
      </c>
      <c r="E236" s="72">
        <f>IF(Cyclical_overrides!E236 = "",
IF(INDEX(F_Inputs_cyclical!$A$1:$BE$243, MATCH('Cyclical_after overrides'!$A236, F_Inputs_cyclical!$A$1:$A$243, 0), MATCH('Cyclical_after overrides'!E$1, F_Inputs_cyclical!$A$1:$BE$1, 0))="", "", INDEX(F_Inputs_cyclical!$A$1:$BE$243, MATCH('Cyclical_after overrides'!$A236, F_Inputs_cyclical!$A$1:$A$243, 0), MATCH('Cyclical_after overrides'!E$1, F_Inputs_cyclical!$A$1:$BE$1, 0))),
Cyclical_overrides!E236)</f>
        <v>2.0049999999999999</v>
      </c>
      <c r="F236" s="72">
        <f>IF(Cyclical_overrides!F236 = "",
IF(INDEX(F_Inputs_cyclical!$A$1:$BE$243, MATCH('Cyclical_after overrides'!$A236, F_Inputs_cyclical!$A$1:$A$243, 0), MATCH('Cyclical_after overrides'!F$1, F_Inputs_cyclical!$A$1:$BE$1, 0))="", "", INDEX(F_Inputs_cyclical!$A$1:$BE$243, MATCH('Cyclical_after overrides'!$A236, F_Inputs_cyclical!$A$1:$A$243, 0), MATCH('Cyclical_after overrides'!F$1, F_Inputs_cyclical!$A$1:$BE$1, 0))),
Cyclical_overrides!F236)</f>
        <v>18.867999999999999</v>
      </c>
      <c r="G236" s="72">
        <f>IF(Cyclical_overrides!G236 = "",
IF(INDEX(F_Inputs_cyclical!$A$1:$BE$243, MATCH('Cyclical_after overrides'!$A236, F_Inputs_cyclical!$A$1:$A$243, 0), MATCH('Cyclical_after overrides'!G$1, F_Inputs_cyclical!$A$1:$BE$1, 0))="", "", INDEX(F_Inputs_cyclical!$A$1:$BE$243, MATCH('Cyclical_after overrides'!$A236, F_Inputs_cyclical!$A$1:$A$243, 0), MATCH('Cyclical_after overrides'!G$1, F_Inputs_cyclical!$A$1:$BE$1, 0))),
Cyclical_overrides!G236)</f>
        <v>1.748</v>
      </c>
      <c r="H236" s="72">
        <f>IF(Cyclical_overrides!H236 = "",
IF(INDEX(F_Inputs_cyclical!$A$1:$BE$243, MATCH('Cyclical_after overrides'!$A236, F_Inputs_cyclical!$A$1:$A$243, 0), MATCH('Cyclical_after overrides'!H$1, F_Inputs_cyclical!$A$1:$BE$1, 0))="", "", INDEX(F_Inputs_cyclical!$A$1:$BE$243, MATCH('Cyclical_after overrides'!$A236, F_Inputs_cyclical!$A$1:$A$243, 0), MATCH('Cyclical_after overrides'!H$1, F_Inputs_cyclical!$A$1:$BE$1, 0))),
Cyclical_overrides!H236)</f>
        <v>0.127</v>
      </c>
      <c r="I236" s="72">
        <f>IF(Cyclical_overrides!I236 = "",
IF(INDEX(F_Inputs_cyclical!$A$1:$BE$243, MATCH('Cyclical_after overrides'!$A236, F_Inputs_cyclical!$A$1:$A$243, 0), MATCH('Cyclical_after overrides'!I$1, F_Inputs_cyclical!$A$1:$BE$1, 0))="", "", INDEX(F_Inputs_cyclical!$A$1:$BE$243, MATCH('Cyclical_after overrides'!$A236, F_Inputs_cyclical!$A$1:$A$243, 0), MATCH('Cyclical_after overrides'!I$1, F_Inputs_cyclical!$A$1:$BE$1, 0))),
Cyclical_overrides!I236)</f>
        <v>0.10800000000000001</v>
      </c>
      <c r="J236" s="72">
        <f>IF(Cyclical_overrides!J236 = "",
IF(INDEX(F_Inputs_cyclical!$A$1:$BE$243, MATCH('Cyclical_after overrides'!$A236, F_Inputs_cyclical!$A$1:$A$243, 0), MATCH('Cyclical_after overrides'!J$1, F_Inputs_cyclical!$A$1:$BE$1, 0))="", "", INDEX(F_Inputs_cyclical!$A$1:$BE$243, MATCH('Cyclical_after overrides'!$A236, F_Inputs_cyclical!$A$1:$A$243, 0), MATCH('Cyclical_after overrides'!J$1, F_Inputs_cyclical!$A$1:$BE$1, 0))),
Cyclical_overrides!J236)</f>
        <v>46.473999999999997</v>
      </c>
      <c r="K236" s="72">
        <f>IF(Cyclical_overrides!K236 = "",
IF(INDEX(F_Inputs_cyclical!$A$1:$BE$243, MATCH('Cyclical_after overrides'!$A236, F_Inputs_cyclical!$A$1:$A$243, 0), MATCH('Cyclical_after overrides'!K$1, F_Inputs_cyclical!$A$1:$BE$1, 0))="", "", INDEX(F_Inputs_cyclical!$A$1:$BE$243, MATCH('Cyclical_after overrides'!$A236, F_Inputs_cyclical!$A$1:$A$243, 0), MATCH('Cyclical_after overrides'!K$1, F_Inputs_cyclical!$A$1:$BE$1, 0))),
Cyclical_overrides!K236)</f>
        <v>19.709</v>
      </c>
      <c r="L236" s="72">
        <f>IF(Cyclical_overrides!L236 = "",
IF(INDEX(F_Inputs_cyclical!$A$1:$BE$243, MATCH('Cyclical_after overrides'!$A236, F_Inputs_cyclical!$A$1:$A$243, 0), MATCH('Cyclical_after overrides'!L$1, F_Inputs_cyclical!$A$1:$BE$1, 0))="", "", INDEX(F_Inputs_cyclical!$A$1:$BE$243, MATCH('Cyclical_after overrides'!$A236, F_Inputs_cyclical!$A$1:$A$243, 0), MATCH('Cyclical_after overrides'!L$1, F_Inputs_cyclical!$A$1:$BE$1, 0))),
Cyclical_overrides!L236)</f>
        <v>4.298</v>
      </c>
      <c r="M236" s="72">
        <f>IF(Cyclical_overrides!M236 = "",
IF(INDEX(F_Inputs_cyclical!$A$1:$BE$243, MATCH('Cyclical_after overrides'!$A236, F_Inputs_cyclical!$A$1:$A$243, 0), MATCH('Cyclical_after overrides'!M$1, F_Inputs_cyclical!$A$1:$BE$1, 0))="", "", INDEX(F_Inputs_cyclical!$A$1:$BE$243, MATCH('Cyclical_after overrides'!$A236, F_Inputs_cyclical!$A$1:$A$243, 0), MATCH('Cyclical_after overrides'!M$1, F_Inputs_cyclical!$A$1:$BE$1, 0))),
Cyclical_overrides!M236)</f>
        <v>0</v>
      </c>
      <c r="N236" s="72">
        <f>IF(Cyclical_overrides!N236 = "",
IF(INDEX(F_Inputs_cyclical!$A$1:$BE$243, MATCH('Cyclical_after overrides'!$A236, F_Inputs_cyclical!$A$1:$A$243, 0), MATCH('Cyclical_after overrides'!N$1, F_Inputs_cyclical!$A$1:$BE$1, 0))="", "", INDEX(F_Inputs_cyclical!$A$1:$BE$243, MATCH('Cyclical_after overrides'!$A236, F_Inputs_cyclical!$A$1:$A$243, 0), MATCH('Cyclical_after overrides'!N$1, F_Inputs_cyclical!$A$1:$BE$1, 0))),
Cyclical_overrides!N236)</f>
        <v>4.3439999999999994</v>
      </c>
      <c r="O236" s="72">
        <f>IF(Cyclical_overrides!O236 = "",
IF(INDEX(F_Inputs_cyclical!$A$1:$BE$243, MATCH('Cyclical_after overrides'!$A236, F_Inputs_cyclical!$A$1:$A$243, 0), MATCH('Cyclical_after overrides'!O$1, F_Inputs_cyclical!$A$1:$BE$1, 0))="", "", INDEX(F_Inputs_cyclical!$A$1:$BE$243, MATCH('Cyclical_after overrides'!$A236, F_Inputs_cyclical!$A$1:$A$243, 0), MATCH('Cyclical_after overrides'!O$1, F_Inputs_cyclical!$A$1:$BE$1, 0))),
Cyclical_overrides!O236)</f>
        <v>0</v>
      </c>
      <c r="P236" s="72">
        <f>IF(Cyclical_overrides!P236 = "",
IF(INDEX(F_Inputs_cyclical!$A$1:$BE$243, MATCH('Cyclical_after overrides'!$A236, F_Inputs_cyclical!$A$1:$A$243, 0), MATCH('Cyclical_after overrides'!P$1, F_Inputs_cyclical!$A$1:$BE$1, 0))="", "", INDEX(F_Inputs_cyclical!$A$1:$BE$243, MATCH('Cyclical_after overrides'!$A236, F_Inputs_cyclical!$A$1:$A$243, 0), MATCH('Cyclical_after overrides'!P$1, F_Inputs_cyclical!$A$1:$BE$1, 0))),
Cyclical_overrides!P236)</f>
        <v>0</v>
      </c>
      <c r="Q236" s="72">
        <f>IF(Cyclical_overrides!Q236 = "",
IF(INDEX(F_Inputs_cyclical!$A$1:$BE$243, MATCH('Cyclical_after overrides'!$A236, F_Inputs_cyclical!$A$1:$A$243, 0), MATCH('Cyclical_after overrides'!Q$1, F_Inputs_cyclical!$A$1:$BE$1, 0))="", "", INDEX(F_Inputs_cyclical!$A$1:$BE$243, MATCH('Cyclical_after overrides'!$A236, F_Inputs_cyclical!$A$1:$A$243, 0), MATCH('Cyclical_after overrides'!Q$1, F_Inputs_cyclical!$A$1:$BE$1, 0))),
Cyclical_overrides!Q236)</f>
        <v>0</v>
      </c>
      <c r="R236" s="72">
        <f>IF(Cyclical_overrides!R236 = "",
IF(INDEX(F_Inputs_cyclical!$A$1:$BE$243, MATCH('Cyclical_after overrides'!$A236, F_Inputs_cyclical!$A$1:$A$243, 0), MATCH('Cyclical_after overrides'!R$1, F_Inputs_cyclical!$A$1:$BE$1, 0))="", "", INDEX(F_Inputs_cyclical!$A$1:$BE$243, MATCH('Cyclical_after overrides'!$A236, F_Inputs_cyclical!$A$1:$A$243, 0), MATCH('Cyclical_after overrides'!R$1, F_Inputs_cyclical!$A$1:$BE$1, 0))),
Cyclical_overrides!R236)</f>
        <v>0</v>
      </c>
      <c r="S236" s="72">
        <f>IF(Cyclical_overrides!S236 = "",
IF(INDEX(F_Inputs_cyclical!$A$1:$BE$243, MATCH('Cyclical_after overrides'!$A236, F_Inputs_cyclical!$A$1:$A$243, 0), MATCH('Cyclical_after overrides'!S$1, F_Inputs_cyclical!$A$1:$BE$1, 0))="", "", INDEX(F_Inputs_cyclical!$A$1:$BE$243, MATCH('Cyclical_after overrides'!$A236, F_Inputs_cyclical!$A$1:$A$243, 0), MATCH('Cyclical_after overrides'!S$1, F_Inputs_cyclical!$A$1:$BE$1, 0))),
Cyclical_overrides!S236)</f>
        <v>0</v>
      </c>
      <c r="T236" s="72">
        <f>IF(Cyclical_overrides!T236 = "",
IF(INDEX(F_Inputs_cyclical!$A$1:$BE$243, MATCH('Cyclical_after overrides'!$A236, F_Inputs_cyclical!$A$1:$A$243, 0), MATCH('Cyclical_after overrides'!T$1, F_Inputs_cyclical!$A$1:$BE$1, 0))="", "", INDEX(F_Inputs_cyclical!$A$1:$BE$243, MATCH('Cyclical_after overrides'!$A236, F_Inputs_cyclical!$A$1:$A$243, 0), MATCH('Cyclical_after overrides'!T$1, F_Inputs_cyclical!$A$1:$BE$1, 0))),
Cyclical_overrides!T236)</f>
        <v>0</v>
      </c>
      <c r="U236" s="72">
        <f>IF(Cyclical_overrides!U236 = "",
IF(INDEX(F_Inputs_cyclical!$A$1:$BE$243, MATCH('Cyclical_after overrides'!$A236, F_Inputs_cyclical!$A$1:$A$243, 0), MATCH('Cyclical_after overrides'!U$1, F_Inputs_cyclical!$A$1:$BE$1, 0))="", "", INDEX(F_Inputs_cyclical!$A$1:$BE$243, MATCH('Cyclical_after overrides'!$A236, F_Inputs_cyclical!$A$1:$A$243, 0), MATCH('Cyclical_after overrides'!U$1, F_Inputs_cyclical!$A$1:$BE$1, 0))),
Cyclical_overrides!U236)</f>
        <v>42.129999999999995</v>
      </c>
      <c r="V236" s="72">
        <f>IF(Cyclical_overrides!V236 = "",
IF(INDEX(F_Inputs_cyclical!$A$1:$BE$243, MATCH('Cyclical_after overrides'!$A236, F_Inputs_cyclical!$A$1:$A$243, 0), MATCH('Cyclical_after overrides'!V$1, F_Inputs_cyclical!$A$1:$BE$1, 0))="", "", INDEX(F_Inputs_cyclical!$A$1:$BE$243, MATCH('Cyclical_after overrides'!$A236, F_Inputs_cyclical!$A$1:$A$243, 0), MATCH('Cyclical_after overrides'!V$1, F_Inputs_cyclical!$A$1:$BE$1, 0))),
Cyclical_overrides!V236)</f>
        <v>358.95299999999997</v>
      </c>
      <c r="W236" s="72">
        <f>IF(Cyclical_overrides!W236 = "",
IF(INDEX(F_Inputs_cyclical!$A$1:$BE$243, MATCH('Cyclical_after overrides'!$A236, F_Inputs_cyclical!$A$1:$A$243, 0), MATCH('Cyclical_after overrides'!W$1, F_Inputs_cyclical!$A$1:$BE$1, 0))="", "", INDEX(F_Inputs_cyclical!$A$1:$BE$243, MATCH('Cyclical_after overrides'!$A236, F_Inputs_cyclical!$A$1:$A$243, 0), MATCH('Cyclical_after overrides'!W$1, F_Inputs_cyclical!$A$1:$BE$1, 0))),
Cyclical_overrides!W236)</f>
        <v>363.113</v>
      </c>
      <c r="X236" s="72">
        <f>IF(Cyclical_overrides!X236 = "",
IF(INDEX(F_Inputs_cyclical!$A$1:$BE$243, MATCH('Cyclical_after overrides'!$A236, F_Inputs_cyclical!$A$1:$A$243, 0), MATCH('Cyclical_after overrides'!X$1, F_Inputs_cyclical!$A$1:$BE$1, 0))="", "", INDEX(F_Inputs_cyclical!$A$1:$BE$243, MATCH('Cyclical_after overrides'!$A236, F_Inputs_cyclical!$A$1:$A$243, 0), MATCH('Cyclical_after overrides'!X$1, F_Inputs_cyclical!$A$1:$BE$1, 0))),
Cyclical_overrides!X236)</f>
        <v>2.4569999999999999</v>
      </c>
      <c r="Y236" s="72">
        <f>IF(Cyclical_overrides!Y236 = "",
IF(INDEX(F_Inputs_cyclical!$A$1:$BE$243, MATCH('Cyclical_after overrides'!$A236, F_Inputs_cyclical!$A$1:$A$243, 0), MATCH('Cyclical_after overrides'!Y$1, F_Inputs_cyclical!$A$1:$BE$1, 0))="", "", INDEX(F_Inputs_cyclical!$A$1:$BE$243, MATCH('Cyclical_after overrides'!$A236, F_Inputs_cyclical!$A$1:$A$243, 0), MATCH('Cyclical_after overrides'!Y$1, F_Inputs_cyclical!$A$1:$BE$1, 0))),
Cyclical_overrides!Y236)</f>
        <v>2.169</v>
      </c>
      <c r="Z236" s="72">
        <f>IF(Cyclical_overrides!Z236 = "",
IF(INDEX(F_Inputs_cyclical!$A$1:$BE$243, MATCH('Cyclical_after overrides'!$A236, F_Inputs_cyclical!$A$1:$A$243, 0), MATCH('Cyclical_after overrides'!Z$1, F_Inputs_cyclical!$A$1:$BE$1, 0))="", "", INDEX(F_Inputs_cyclical!$A$1:$BE$243, MATCH('Cyclical_after overrides'!$A236, F_Inputs_cyclical!$A$1:$A$243, 0), MATCH('Cyclical_after overrides'!Z$1, F_Inputs_cyclical!$A$1:$BE$1, 0))),
Cyclical_overrides!Z236)</f>
        <v>129.40199999999999</v>
      </c>
      <c r="AA236" s="72">
        <f>IF(Cyclical_overrides!AA236 = "",
IF(INDEX(F_Inputs_cyclical!$A$1:$BE$243, MATCH('Cyclical_after overrides'!$A236, F_Inputs_cyclical!$A$1:$A$243, 0), MATCH('Cyclical_after overrides'!AA$1, F_Inputs_cyclical!$A$1:$BE$1, 0))="", "", INDEX(F_Inputs_cyclical!$A$1:$BE$243, MATCH('Cyclical_after overrides'!$A236, F_Inputs_cyclical!$A$1:$A$243, 0), MATCH('Cyclical_after overrides'!AA$1, F_Inputs_cyclical!$A$1:$BE$1, 0))),
Cyclical_overrides!AA236)</f>
        <v>527.327</v>
      </c>
      <c r="AB236" s="72">
        <f>IF(Cyclical_overrides!AB236 = "",
IF(INDEX(F_Inputs_cyclical!$A$1:$BE$243, MATCH('Cyclical_after overrides'!$A236, F_Inputs_cyclical!$A$1:$A$243, 0), MATCH('Cyclical_after overrides'!AB$1, F_Inputs_cyclical!$A$1:$BE$1, 0))="", "", INDEX(F_Inputs_cyclical!$A$1:$BE$243, MATCH('Cyclical_after overrides'!$A236, F_Inputs_cyclical!$A$1:$A$243, 0), MATCH('Cyclical_after overrides'!AB$1, F_Inputs_cyclical!$A$1:$BE$1, 0))),
Cyclical_overrides!AB236)</f>
        <v>0</v>
      </c>
      <c r="AC236" s="72">
        <f>IF(Cyclical_overrides!AC236 = "",
IF(INDEX(F_Inputs_cyclical!$A$1:$BE$243, MATCH('Cyclical_after overrides'!$A236, F_Inputs_cyclical!$A$1:$A$243, 0), MATCH('Cyclical_after overrides'!AC$1, F_Inputs_cyclical!$A$1:$BE$1, 0))="", "", INDEX(F_Inputs_cyclical!$A$1:$BE$243, MATCH('Cyclical_after overrides'!$A236, F_Inputs_cyclical!$A$1:$A$243, 0), MATCH('Cyclical_after overrides'!AC$1, F_Inputs_cyclical!$A$1:$BE$1, 0))),
Cyclical_overrides!AC236)</f>
        <v>0</v>
      </c>
      <c r="AD236" s="72">
        <f>IF(Cyclical_overrides!AD236 = "",
IF(INDEX(F_Inputs_cyclical!$A$1:$BE$243, MATCH('Cyclical_after overrides'!$A236, F_Inputs_cyclical!$A$1:$A$243, 0), MATCH('Cyclical_after overrides'!AD$1, F_Inputs_cyclical!$A$1:$BE$1, 0))="", "", INDEX(F_Inputs_cyclical!$A$1:$BE$243, MATCH('Cyclical_after overrides'!$A236, F_Inputs_cyclical!$A$1:$A$243, 0), MATCH('Cyclical_after overrides'!AD$1, F_Inputs_cyclical!$A$1:$BE$1, 0))),
Cyclical_overrides!AD236)</f>
        <v>0</v>
      </c>
      <c r="AE236" s="72">
        <f>IF(Cyclical_overrides!AE236 = "",
IF(INDEX(F_Inputs_cyclical!$A$1:$BE$243, MATCH('Cyclical_after overrides'!$A236, F_Inputs_cyclical!$A$1:$A$243, 0), MATCH('Cyclical_after overrides'!AE$1, F_Inputs_cyclical!$A$1:$BE$1, 0))="", "", INDEX(F_Inputs_cyclical!$A$1:$BE$243, MATCH('Cyclical_after overrides'!$A236, F_Inputs_cyclical!$A$1:$A$243, 0), MATCH('Cyclical_after overrides'!AE$1, F_Inputs_cyclical!$A$1:$BE$1, 0))),
Cyclical_overrides!AE236)</f>
        <v>0</v>
      </c>
      <c r="AF236" s="72">
        <f>IF(Cyclical_overrides!AF236 = "",
IF(INDEX(F_Inputs_cyclical!$A$1:$BE$243, MATCH('Cyclical_after overrides'!$A236, F_Inputs_cyclical!$A$1:$A$243, 0), MATCH('Cyclical_after overrides'!AF$1, F_Inputs_cyclical!$A$1:$BE$1, 0))="", "", INDEX(F_Inputs_cyclical!$A$1:$BE$243, MATCH('Cyclical_after overrides'!$A236, F_Inputs_cyclical!$A$1:$A$243, 0), MATCH('Cyclical_after overrides'!AF$1, F_Inputs_cyclical!$A$1:$BE$1, 0))),
Cyclical_overrides!AF236)</f>
        <v>0</v>
      </c>
      <c r="AG236" s="72">
        <f>IF(Cyclical_overrides!AG236 = "",
IF(INDEX(F_Inputs_cyclical!$A$1:$BE$243, MATCH('Cyclical_after overrides'!$A236, F_Inputs_cyclical!$A$1:$A$243, 0), MATCH('Cyclical_after overrides'!AG$1, F_Inputs_cyclical!$A$1:$BE$1, 0))="", "", INDEX(F_Inputs_cyclical!$A$1:$BE$243, MATCH('Cyclical_after overrides'!$A236, F_Inputs_cyclical!$A$1:$A$243, 0), MATCH('Cyclical_after overrides'!AG$1, F_Inputs_cyclical!$A$1:$BE$1, 0))),
Cyclical_overrides!AG236)</f>
        <v>0</v>
      </c>
      <c r="AH236" s="72">
        <f>IF(Cyclical_overrides!AH236 = "",
IF(INDEX(F_Inputs_cyclical!$A$1:$BE$243, MATCH('Cyclical_after overrides'!$A236, F_Inputs_cyclical!$A$1:$A$243, 0), MATCH('Cyclical_after overrides'!AH$1, F_Inputs_cyclical!$A$1:$BE$1, 0))="", "", INDEX(F_Inputs_cyclical!$A$1:$BE$243, MATCH('Cyclical_after overrides'!$A236, F_Inputs_cyclical!$A$1:$A$243, 0), MATCH('Cyclical_after overrides'!AH$1, F_Inputs_cyclical!$A$1:$BE$1, 0))),
Cyclical_overrides!AH236)</f>
        <v>0</v>
      </c>
      <c r="AI236" s="72">
        <f>IF(Cyclical_overrides!AI236 = "",
IF(INDEX(F_Inputs_cyclical!$A$1:$BE$243, MATCH('Cyclical_after overrides'!$A236, F_Inputs_cyclical!$A$1:$A$243, 0), MATCH('Cyclical_after overrides'!AI$1, F_Inputs_cyclical!$A$1:$BE$1, 0))="", "", INDEX(F_Inputs_cyclical!$A$1:$BE$243, MATCH('Cyclical_after overrides'!$A236, F_Inputs_cyclical!$A$1:$A$243, 0), MATCH('Cyclical_after overrides'!AI$1, F_Inputs_cyclical!$A$1:$BE$1, 0))),
Cyclical_overrides!AI236)</f>
        <v>0</v>
      </c>
      <c r="AJ236" s="72">
        <f>IF(Cyclical_overrides!AJ236 = "",
IF(INDEX(F_Inputs_cyclical!$A$1:$BE$243, MATCH('Cyclical_after overrides'!$A236, F_Inputs_cyclical!$A$1:$A$243, 0), MATCH('Cyclical_after overrides'!AJ$1, F_Inputs_cyclical!$A$1:$BE$1, 0))="", "", INDEX(F_Inputs_cyclical!$A$1:$BE$243, MATCH('Cyclical_after overrides'!$A236, F_Inputs_cyclical!$A$1:$A$243, 0), MATCH('Cyclical_after overrides'!AJ$1, F_Inputs_cyclical!$A$1:$BE$1, 0))),
Cyclical_overrides!AJ236)</f>
        <v>0</v>
      </c>
      <c r="AK236" s="72">
        <f>IF(Cyclical_overrides!AK236 = "",
IF(INDEX(F_Inputs_cyclical!$A$1:$BE$243, MATCH('Cyclical_after overrides'!$A236, F_Inputs_cyclical!$A$1:$A$243, 0), MATCH('Cyclical_after overrides'!AK$1, F_Inputs_cyclical!$A$1:$BE$1, 0))="", "", INDEX(F_Inputs_cyclical!$A$1:$BE$243, MATCH('Cyclical_after overrides'!$A236, F_Inputs_cyclical!$A$1:$A$243, 0), MATCH('Cyclical_after overrides'!AK$1, F_Inputs_cyclical!$A$1:$BE$1, 0))),
Cyclical_overrides!AK236)</f>
        <v>0</v>
      </c>
      <c r="AL236" s="72">
        <f>IF(Cyclical_overrides!AL236 = "",
IF(INDEX(F_Inputs_cyclical!$A$1:$BE$243, MATCH('Cyclical_after overrides'!$A236, F_Inputs_cyclical!$A$1:$A$243, 0), MATCH('Cyclical_after overrides'!AL$1, F_Inputs_cyclical!$A$1:$BE$1, 0))="", "", INDEX(F_Inputs_cyclical!$A$1:$BE$243, MATCH('Cyclical_after overrides'!$A236, F_Inputs_cyclical!$A$1:$A$243, 0), MATCH('Cyclical_after overrides'!AL$1, F_Inputs_cyclical!$A$1:$BE$1, 0))),
Cyclical_overrides!AL236)</f>
        <v>0</v>
      </c>
      <c r="AM236" s="72">
        <f>IF(Cyclical_overrides!AM236 = "",
IF(INDEX(F_Inputs_cyclical!$A$1:$BE$243, MATCH('Cyclical_after overrides'!$A236, F_Inputs_cyclical!$A$1:$A$243, 0), MATCH('Cyclical_after overrides'!AM$1, F_Inputs_cyclical!$A$1:$BE$1, 0))="", "", INDEX(F_Inputs_cyclical!$A$1:$BE$243, MATCH('Cyclical_after overrides'!$A236, F_Inputs_cyclical!$A$1:$A$243, 0), MATCH('Cyclical_after overrides'!AM$1, F_Inputs_cyclical!$A$1:$BE$1, 0))),
Cyclical_overrides!AM236)</f>
        <v>5.7930000000000001</v>
      </c>
      <c r="AN236" s="72">
        <f>IF(Cyclical_overrides!AN236 = "",
IF(INDEX(F_Inputs_cyclical!$A$1:$BE$243, MATCH('Cyclical_after overrides'!$A236, F_Inputs_cyclical!$A$1:$A$243, 0), MATCH('Cyclical_after overrides'!AN$1, F_Inputs_cyclical!$A$1:$BE$1, 0))="", "", INDEX(F_Inputs_cyclical!$A$1:$BE$243, MATCH('Cyclical_after overrides'!$A236, F_Inputs_cyclical!$A$1:$A$243, 0), MATCH('Cyclical_after overrides'!AN$1, F_Inputs_cyclical!$A$1:$BE$1, 0))),
Cyclical_overrides!AN236)</f>
        <v>42.021999999999998</v>
      </c>
      <c r="AO236" s="72" t="str">
        <f>IF(Cyclical_overrides!AO236 = "",
IF(INDEX(F_Inputs_cyclical!$A$1:$BE$243, MATCH('Cyclical_after overrides'!$A236, F_Inputs_cyclical!$A$1:$A$243, 0), MATCH('Cyclical_after overrides'!AO$1, F_Inputs_cyclical!$A$1:$BE$1, 0))="", "", INDEX(F_Inputs_cyclical!$A$1:$BE$243, MATCH('Cyclical_after overrides'!$A236, F_Inputs_cyclical!$A$1:$A$243, 0), MATCH('Cyclical_after overrides'!AO$1, F_Inputs_cyclical!$A$1:$BE$1, 0))),
Cyclical_overrides!AO236)</f>
        <v/>
      </c>
      <c r="AP236" s="72" t="str">
        <f>IF(Cyclical_overrides!AP236 = "",
IF(INDEX(F_Inputs_cyclical!$A$1:$BE$243, MATCH('Cyclical_after overrides'!$A236, F_Inputs_cyclical!$A$1:$A$243, 0), MATCH('Cyclical_after overrides'!AP$1, F_Inputs_cyclical!$A$1:$BE$1, 0))="", "", INDEX(F_Inputs_cyclical!$A$1:$BE$243, MATCH('Cyclical_after overrides'!$A236, F_Inputs_cyclical!$A$1:$A$243, 0), MATCH('Cyclical_after overrides'!AP$1, F_Inputs_cyclical!$A$1:$BE$1, 0))),
Cyclical_overrides!AP236)</f>
        <v/>
      </c>
      <c r="AQ236" s="72">
        <f>IF(Cyclical_overrides!AQ236 = "",
IF(INDEX(F_Inputs_cyclical!$A$1:$BE$243, MATCH('Cyclical_after overrides'!$A236, F_Inputs_cyclical!$A$1:$A$243, 0), MATCH('Cyclical_after overrides'!AQ$1, F_Inputs_cyclical!$A$1:$BE$1, 0))="", "", INDEX(F_Inputs_cyclical!$A$1:$BE$243, MATCH('Cyclical_after overrides'!$A236, F_Inputs_cyclical!$A$1:$A$243, 0), MATCH('Cyclical_after overrides'!AQ$1, F_Inputs_cyclical!$A$1:$BE$1, 0))),
Cyclical_overrides!AQ236)</f>
        <v>0</v>
      </c>
      <c r="AR236" s="72">
        <f>IF(Cyclical_overrides!AR236 = "",
IF(INDEX(F_Inputs_cyclical!$A$1:$BE$243, MATCH('Cyclical_after overrides'!$A236, F_Inputs_cyclical!$A$1:$A$243, 0), MATCH('Cyclical_after overrides'!AR$1, F_Inputs_cyclical!$A$1:$BE$1, 0))="", "", INDEX(F_Inputs_cyclical!$A$1:$BE$243, MATCH('Cyclical_after overrides'!$A236, F_Inputs_cyclical!$A$1:$A$243, 0), MATCH('Cyclical_after overrides'!AR$1, F_Inputs_cyclical!$A$1:$BE$1, 0))),
Cyclical_overrides!AR236)</f>
        <v>0</v>
      </c>
      <c r="AS236" s="72">
        <f>IF(Cyclical_overrides!AS236 = "",
IF(INDEX(F_Inputs_cyclical!$A$1:$BE$243, MATCH('Cyclical_after overrides'!$A236, F_Inputs_cyclical!$A$1:$A$243, 0), MATCH('Cyclical_after overrides'!AS$1, F_Inputs_cyclical!$A$1:$BE$1, 0))="", "", INDEX(F_Inputs_cyclical!$A$1:$BE$243, MATCH('Cyclical_after overrides'!$A236, F_Inputs_cyclical!$A$1:$A$243, 0), MATCH('Cyclical_after overrides'!AS$1, F_Inputs_cyclical!$A$1:$BE$1, 0))),
Cyclical_overrides!AS236)</f>
        <v>4.5999999999999999E-2</v>
      </c>
      <c r="AT236" s="72">
        <f>IF(Cyclical_overrides!AT236 = "",
IF(INDEX(F_Inputs_cyclical!$A$1:$BE$243, MATCH('Cyclical_after overrides'!$A236, F_Inputs_cyclical!$A$1:$A$243, 0), MATCH('Cyclical_after overrides'!AT$1, F_Inputs_cyclical!$A$1:$BE$1, 0))="", "", INDEX(F_Inputs_cyclical!$A$1:$BE$243, MATCH('Cyclical_after overrides'!$A236, F_Inputs_cyclical!$A$1:$A$243, 0), MATCH('Cyclical_after overrides'!AT$1, F_Inputs_cyclical!$A$1:$BE$1, 0))),
Cyclical_overrides!AT236)</f>
        <v>0</v>
      </c>
      <c r="AU236" s="72">
        <f>IF(Cyclical_overrides!AU236 = "",
IF(INDEX(F_Inputs_cyclical!$A$1:$BE$243, MATCH('Cyclical_after overrides'!$A236, F_Inputs_cyclical!$A$1:$A$243, 0), MATCH('Cyclical_after overrides'!AU$1, F_Inputs_cyclical!$A$1:$BE$1, 0))="", "", INDEX(F_Inputs_cyclical!$A$1:$BE$243, MATCH('Cyclical_after overrides'!$A236, F_Inputs_cyclical!$A$1:$A$243, 0), MATCH('Cyclical_after overrides'!AU$1, F_Inputs_cyclical!$A$1:$BE$1, 0))),
Cyclical_overrides!AU236)</f>
        <v>1.9410000000000001</v>
      </c>
      <c r="AV236" s="72">
        <f>IF(Cyclical_overrides!AV236 = "",
IF(INDEX(F_Inputs_cyclical!$A$1:$BE$243, MATCH('Cyclical_after overrides'!$A236, F_Inputs_cyclical!$A$1:$A$243, 0), MATCH('Cyclical_after overrides'!AV$1, F_Inputs_cyclical!$A$1:$BE$1, 0))="", "", INDEX(F_Inputs_cyclical!$A$1:$BE$243, MATCH('Cyclical_after overrides'!$A236, F_Inputs_cyclical!$A$1:$A$243, 0), MATCH('Cyclical_after overrides'!AV$1, F_Inputs_cyclical!$A$1:$BE$1, 0))),
Cyclical_overrides!AV236)</f>
        <v>0</v>
      </c>
      <c r="AW236" s="72">
        <f>IF(Cyclical_overrides!AW236 = "",
IF(INDEX(F_Inputs_cyclical!$A$1:$BE$243, MATCH('Cyclical_after overrides'!$A236, F_Inputs_cyclical!$A$1:$A$243, 0), MATCH('Cyclical_after overrides'!AW$1, F_Inputs_cyclical!$A$1:$BE$1, 0))="", "", INDEX(F_Inputs_cyclical!$A$1:$BE$243, MATCH('Cyclical_after overrides'!$A236, F_Inputs_cyclical!$A$1:$A$243, 0), MATCH('Cyclical_after overrides'!AW$1, F_Inputs_cyclical!$A$1:$BE$1, 0))),
Cyclical_overrides!AW236)</f>
        <v>1.2338096431854266</v>
      </c>
      <c r="AX236" s="72">
        <f>IF(Cyclical_overrides!AX236 = "",
IF(INDEX(F_Inputs_cyclical!$A$1:$BE$243, MATCH('Cyclical_after overrides'!$A236, F_Inputs_cyclical!$A$1:$A$243, 0), MATCH('Cyclical_after overrides'!AX$1, F_Inputs_cyclical!$A$1:$BE$1, 0))="", "", INDEX(F_Inputs_cyclical!$A$1:$BE$243, MATCH('Cyclical_after overrides'!$A236, F_Inputs_cyclical!$A$1:$A$243, 0), MATCH('Cyclical_after overrides'!AX$1, F_Inputs_cyclical!$A$1:$BE$1, 0))),
Cyclical_overrides!AX236)</f>
        <v>21.790562932517986</v>
      </c>
      <c r="AY236" s="72">
        <f>IF(Cyclical_overrides!AY236 = "",
IF(INDEX(F_Inputs_cyclical!$A$1:$BE$243, MATCH('Cyclical_after overrides'!$A236, F_Inputs_cyclical!$A$1:$A$243, 0), MATCH('Cyclical_after overrides'!AY$1, F_Inputs_cyclical!$A$1:$BE$1, 0))="", "", INDEX(F_Inputs_cyclical!$A$1:$BE$243, MATCH('Cyclical_after overrides'!$A236, F_Inputs_cyclical!$A$1:$A$243, 0), MATCH('Cyclical_after overrides'!AY$1, F_Inputs_cyclical!$A$1:$BE$1, 0))),
Cyclical_overrides!AY236)</f>
        <v>140.22667864313192</v>
      </c>
      <c r="AZ236" s="72">
        <f>IF(Cyclical_overrides!AZ236 = "",
IF(INDEX(F_Inputs_cyclical!$A$1:$BE$243, MATCH('Cyclical_after overrides'!$A236, F_Inputs_cyclical!$A$1:$A$243, 0), MATCH('Cyclical_after overrides'!AZ$1, F_Inputs_cyclical!$A$1:$BE$1, 0))="", "", INDEX(F_Inputs_cyclical!$A$1:$BE$243, MATCH('Cyclical_after overrides'!$A236, F_Inputs_cyclical!$A$1:$A$243, 0), MATCH('Cyclical_after overrides'!AZ$1, F_Inputs_cyclical!$A$1:$BE$1, 0))),
Cyclical_overrides!AZ236)</f>
        <v>1.7383155231697036</v>
      </c>
      <c r="BA236" s="72">
        <f>IF(Cyclical_overrides!BA236 = "",
IF(INDEX(F_Inputs_cyclical!$A$1:$BE$243, MATCH('Cyclical_after overrides'!$A236, F_Inputs_cyclical!$A$1:$A$243, 0), MATCH('Cyclical_after overrides'!BA$1, F_Inputs_cyclical!$A$1:$BE$1, 0))="", "", INDEX(F_Inputs_cyclical!$A$1:$BE$243, MATCH('Cyclical_after overrides'!$A236, F_Inputs_cyclical!$A$1:$A$243, 0), MATCH('Cyclical_after overrides'!BA$1, F_Inputs_cyclical!$A$1:$BE$1, 0))),
Cyclical_overrides!BA236)</f>
        <v>12.903920448498793</v>
      </c>
      <c r="BB236" s="72">
        <f>IF(Cyclical_overrides!BB236 = "",
IF(INDEX(F_Inputs_cyclical!$A$1:$BE$243, MATCH('Cyclical_after overrides'!$A236, F_Inputs_cyclical!$A$1:$A$243, 0), MATCH('Cyclical_after overrides'!BB$1, F_Inputs_cyclical!$A$1:$BE$1, 0))="", "", INDEX(F_Inputs_cyclical!$A$1:$BE$243, MATCH('Cyclical_after overrides'!$A236, F_Inputs_cyclical!$A$1:$A$243, 0), MATCH('Cyclical_after overrides'!BB$1, F_Inputs_cyclical!$A$1:$BE$1, 0))),
Cyclical_overrides!BB236)</f>
        <v>12.903920448498793</v>
      </c>
      <c r="BC236" s="72" t="str">
        <f>IF(Cyclical_overrides!BC236 = "",
IF(INDEX(F_Inputs_cyclical!$A$1:$BE$243, MATCH('Cyclical_after overrides'!$A236, F_Inputs_cyclical!$A$1:$A$243, 0), MATCH('Cyclical_after overrides'!BC$1, F_Inputs_cyclical!$A$1:$BE$1, 0))="", "", INDEX(F_Inputs_cyclical!$A$1:$BE$243, MATCH('Cyclical_after overrides'!$A236, F_Inputs_cyclical!$A$1:$A$243, 0), MATCH('Cyclical_after overrides'!BC$1, F_Inputs_cyclical!$A$1:$BE$1, 0))),
Cyclical_overrides!BC236)</f>
        <v/>
      </c>
      <c r="BD236" s="72">
        <f>IF(Cyclical_overrides!BD236 = "",
IF(INDEX(F_Inputs_cyclical!$A$1:$BE$243, MATCH('Cyclical_after overrides'!$A236, F_Inputs_cyclical!$A$1:$A$243, 0), MATCH('Cyclical_after overrides'!BD$1, F_Inputs_cyclical!$A$1:$BE$1, 0))="", "", INDEX(F_Inputs_cyclical!$A$1:$BE$243, MATCH('Cyclical_after overrides'!$A236, F_Inputs_cyclical!$A$1:$A$243, 0), MATCH('Cyclical_after overrides'!BD$1, F_Inputs_cyclical!$A$1:$BE$1, 0))),
Cyclical_overrides!BD236)</f>
        <v>534.70320699650301</v>
      </c>
      <c r="BE236" s="194"/>
    </row>
    <row r="237" spans="1:57" x14ac:dyDescent="0.4">
      <c r="A237" s="63" t="str">
        <f t="shared" si="3"/>
        <v>SBB16</v>
      </c>
      <c r="B237" s="63" t="s">
        <v>505</v>
      </c>
      <c r="C237" s="63" t="s">
        <v>247</v>
      </c>
      <c r="D237" s="72">
        <f>IF(Cyclical_overrides!D237 = "",
IF(INDEX(F_Inputs_cyclical!$A$1:$BE$243, MATCH('Cyclical_after overrides'!$A237, F_Inputs_cyclical!$A$1:$A$243, 0), MATCH('Cyclical_after overrides'!D$1, F_Inputs_cyclical!$A$1:$BE$1, 0))="", "", INDEX(F_Inputs_cyclical!$A$1:$BE$243, MATCH('Cyclical_after overrides'!$A237, F_Inputs_cyclical!$A$1:$A$243, 0), MATCH('Cyclical_after overrides'!D$1, F_Inputs_cyclical!$A$1:$BE$1, 0))),
Cyclical_overrides!D237)</f>
        <v>12.369000000000002</v>
      </c>
      <c r="E237" s="72">
        <f>IF(Cyclical_overrides!E237 = "",
IF(INDEX(F_Inputs_cyclical!$A$1:$BE$243, MATCH('Cyclical_after overrides'!$A237, F_Inputs_cyclical!$A$1:$A$243, 0), MATCH('Cyclical_after overrides'!E$1, F_Inputs_cyclical!$A$1:$BE$1, 0))="", "", INDEX(F_Inputs_cyclical!$A$1:$BE$243, MATCH('Cyclical_after overrides'!$A237, F_Inputs_cyclical!$A$1:$A$243, 0), MATCH('Cyclical_after overrides'!E$1, F_Inputs_cyclical!$A$1:$BE$1, 0))),
Cyclical_overrides!E237)</f>
        <v>1.68</v>
      </c>
      <c r="F237" s="72">
        <f>IF(Cyclical_overrides!F237 = "",
IF(INDEX(F_Inputs_cyclical!$A$1:$BE$243, MATCH('Cyclical_after overrides'!$A237, F_Inputs_cyclical!$A$1:$A$243, 0), MATCH('Cyclical_after overrides'!F$1, F_Inputs_cyclical!$A$1:$BE$1, 0))="", "", INDEX(F_Inputs_cyclical!$A$1:$BE$243, MATCH('Cyclical_after overrides'!$A237, F_Inputs_cyclical!$A$1:$A$243, 0), MATCH('Cyclical_after overrides'!F$1, F_Inputs_cyclical!$A$1:$BE$1, 0))),
Cyclical_overrides!F237)</f>
        <v>16.981000000000002</v>
      </c>
      <c r="G237" s="72">
        <f>IF(Cyclical_overrides!G237 = "",
IF(INDEX(F_Inputs_cyclical!$A$1:$BE$243, MATCH('Cyclical_after overrides'!$A237, F_Inputs_cyclical!$A$1:$A$243, 0), MATCH('Cyclical_after overrides'!G$1, F_Inputs_cyclical!$A$1:$BE$1, 0))="", "", INDEX(F_Inputs_cyclical!$A$1:$BE$243, MATCH('Cyclical_after overrides'!$A237, F_Inputs_cyclical!$A$1:$A$243, 0), MATCH('Cyclical_after overrides'!G$1, F_Inputs_cyclical!$A$1:$BE$1, 0))),
Cyclical_overrides!G237)</f>
        <v>1.552</v>
      </c>
      <c r="H237" s="72">
        <f>IF(Cyclical_overrides!H237 = "",
IF(INDEX(F_Inputs_cyclical!$A$1:$BE$243, MATCH('Cyclical_after overrides'!$A237, F_Inputs_cyclical!$A$1:$A$243, 0), MATCH('Cyclical_after overrides'!H$1, F_Inputs_cyclical!$A$1:$BE$1, 0))="", "", INDEX(F_Inputs_cyclical!$A$1:$BE$243, MATCH('Cyclical_after overrides'!$A237, F_Inputs_cyclical!$A$1:$A$243, 0), MATCH('Cyclical_after overrides'!H$1, F_Inputs_cyclical!$A$1:$BE$1, 0))),
Cyclical_overrides!H237)</f>
        <v>0</v>
      </c>
      <c r="I237" s="72">
        <f>IF(Cyclical_overrides!I237 = "",
IF(INDEX(F_Inputs_cyclical!$A$1:$BE$243, MATCH('Cyclical_after overrides'!$A237, F_Inputs_cyclical!$A$1:$A$243, 0), MATCH('Cyclical_after overrides'!I$1, F_Inputs_cyclical!$A$1:$BE$1, 0))="", "", INDEX(F_Inputs_cyclical!$A$1:$BE$243, MATCH('Cyclical_after overrides'!$A237, F_Inputs_cyclical!$A$1:$A$243, 0), MATCH('Cyclical_after overrides'!I$1, F_Inputs_cyclical!$A$1:$BE$1, 0))),
Cyclical_overrides!I237)</f>
        <v>0</v>
      </c>
      <c r="J237" s="72">
        <f>IF(Cyclical_overrides!J237 = "",
IF(INDEX(F_Inputs_cyclical!$A$1:$BE$243, MATCH('Cyclical_after overrides'!$A237, F_Inputs_cyclical!$A$1:$A$243, 0), MATCH('Cyclical_after overrides'!J$1, F_Inputs_cyclical!$A$1:$BE$1, 0))="", "", INDEX(F_Inputs_cyclical!$A$1:$BE$243, MATCH('Cyclical_after overrides'!$A237, F_Inputs_cyclical!$A$1:$A$243, 0), MATCH('Cyclical_after overrides'!J$1, F_Inputs_cyclical!$A$1:$BE$1, 0))),
Cyclical_overrides!J237)</f>
        <v>43.250999999999998</v>
      </c>
      <c r="K237" s="72">
        <f>IF(Cyclical_overrides!K237 = "",
IF(INDEX(F_Inputs_cyclical!$A$1:$BE$243, MATCH('Cyclical_after overrides'!$A237, F_Inputs_cyclical!$A$1:$A$243, 0), MATCH('Cyclical_after overrides'!K$1, F_Inputs_cyclical!$A$1:$BE$1, 0))="", "", INDEX(F_Inputs_cyclical!$A$1:$BE$243, MATCH('Cyclical_after overrides'!$A237, F_Inputs_cyclical!$A$1:$A$243, 0), MATCH('Cyclical_after overrides'!K$1, F_Inputs_cyclical!$A$1:$BE$1, 0))),
Cyclical_overrides!K237)</f>
        <v>5.1930000000000005</v>
      </c>
      <c r="L237" s="72">
        <f>IF(Cyclical_overrides!L237 = "",
IF(INDEX(F_Inputs_cyclical!$A$1:$BE$243, MATCH('Cyclical_after overrides'!$A237, F_Inputs_cyclical!$A$1:$A$243, 0), MATCH('Cyclical_after overrides'!L$1, F_Inputs_cyclical!$A$1:$BE$1, 0))="", "", INDEX(F_Inputs_cyclical!$A$1:$BE$243, MATCH('Cyclical_after overrides'!$A237, F_Inputs_cyclical!$A$1:$A$243, 0), MATCH('Cyclical_after overrides'!L$1, F_Inputs_cyclical!$A$1:$BE$1, 0))),
Cyclical_overrides!L237)</f>
        <v>1.794</v>
      </c>
      <c r="M237" s="72">
        <f>IF(Cyclical_overrides!M237 = "",
IF(INDEX(F_Inputs_cyclical!$A$1:$BE$243, MATCH('Cyclical_after overrides'!$A237, F_Inputs_cyclical!$A$1:$A$243, 0), MATCH('Cyclical_after overrides'!M$1, F_Inputs_cyclical!$A$1:$BE$1, 0))="", "", INDEX(F_Inputs_cyclical!$A$1:$BE$243, MATCH('Cyclical_after overrides'!$A237, F_Inputs_cyclical!$A$1:$A$243, 0), MATCH('Cyclical_after overrides'!M$1, F_Inputs_cyclical!$A$1:$BE$1, 0))),
Cyclical_overrides!M237)</f>
        <v>0</v>
      </c>
      <c r="N237" s="72">
        <f>IF(Cyclical_overrides!N237 = "",
IF(INDEX(F_Inputs_cyclical!$A$1:$BE$243, MATCH('Cyclical_after overrides'!$A237, F_Inputs_cyclical!$A$1:$A$243, 0), MATCH('Cyclical_after overrides'!N$1, F_Inputs_cyclical!$A$1:$BE$1, 0))="", "", INDEX(F_Inputs_cyclical!$A$1:$BE$243, MATCH('Cyclical_after overrides'!$A237, F_Inputs_cyclical!$A$1:$A$243, 0), MATCH('Cyclical_after overrides'!N$1, F_Inputs_cyclical!$A$1:$BE$1, 0))),
Cyclical_overrides!N237)</f>
        <v>0</v>
      </c>
      <c r="O237" s="72">
        <f>IF(Cyclical_overrides!O237 = "",
IF(INDEX(F_Inputs_cyclical!$A$1:$BE$243, MATCH('Cyclical_after overrides'!$A237, F_Inputs_cyclical!$A$1:$A$243, 0), MATCH('Cyclical_after overrides'!O$1, F_Inputs_cyclical!$A$1:$BE$1, 0))="", "", INDEX(F_Inputs_cyclical!$A$1:$BE$243, MATCH('Cyclical_after overrides'!$A237, F_Inputs_cyclical!$A$1:$A$243, 0), MATCH('Cyclical_after overrides'!O$1, F_Inputs_cyclical!$A$1:$BE$1, 0))),
Cyclical_overrides!O237)</f>
        <v>0</v>
      </c>
      <c r="P237" s="72">
        <f>IF(Cyclical_overrides!P237 = "",
IF(INDEX(F_Inputs_cyclical!$A$1:$BE$243, MATCH('Cyclical_after overrides'!$A237, F_Inputs_cyclical!$A$1:$A$243, 0), MATCH('Cyclical_after overrides'!P$1, F_Inputs_cyclical!$A$1:$BE$1, 0))="", "", INDEX(F_Inputs_cyclical!$A$1:$BE$243, MATCH('Cyclical_after overrides'!$A237, F_Inputs_cyclical!$A$1:$A$243, 0), MATCH('Cyclical_after overrides'!P$1, F_Inputs_cyclical!$A$1:$BE$1, 0))),
Cyclical_overrides!P237)</f>
        <v>0</v>
      </c>
      <c r="Q237" s="72">
        <f>IF(Cyclical_overrides!Q237 = "",
IF(INDEX(F_Inputs_cyclical!$A$1:$BE$243, MATCH('Cyclical_after overrides'!$A237, F_Inputs_cyclical!$A$1:$A$243, 0), MATCH('Cyclical_after overrides'!Q$1, F_Inputs_cyclical!$A$1:$BE$1, 0))="", "", INDEX(F_Inputs_cyclical!$A$1:$BE$243, MATCH('Cyclical_after overrides'!$A237, F_Inputs_cyclical!$A$1:$A$243, 0), MATCH('Cyclical_after overrides'!Q$1, F_Inputs_cyclical!$A$1:$BE$1, 0))),
Cyclical_overrides!Q237)</f>
        <v>0</v>
      </c>
      <c r="R237" s="72">
        <f>IF(Cyclical_overrides!R237 = "",
IF(INDEX(F_Inputs_cyclical!$A$1:$BE$243, MATCH('Cyclical_after overrides'!$A237, F_Inputs_cyclical!$A$1:$A$243, 0), MATCH('Cyclical_after overrides'!R$1, F_Inputs_cyclical!$A$1:$BE$1, 0))="", "", INDEX(F_Inputs_cyclical!$A$1:$BE$243, MATCH('Cyclical_after overrides'!$A237, F_Inputs_cyclical!$A$1:$A$243, 0), MATCH('Cyclical_after overrides'!R$1, F_Inputs_cyclical!$A$1:$BE$1, 0))),
Cyclical_overrides!R237)</f>
        <v>0</v>
      </c>
      <c r="S237" s="72">
        <f>IF(Cyclical_overrides!S237 = "",
IF(INDEX(F_Inputs_cyclical!$A$1:$BE$243, MATCH('Cyclical_after overrides'!$A237, F_Inputs_cyclical!$A$1:$A$243, 0), MATCH('Cyclical_after overrides'!S$1, F_Inputs_cyclical!$A$1:$BE$1, 0))="", "", INDEX(F_Inputs_cyclical!$A$1:$BE$243, MATCH('Cyclical_after overrides'!$A237, F_Inputs_cyclical!$A$1:$A$243, 0), MATCH('Cyclical_after overrides'!S$1, F_Inputs_cyclical!$A$1:$BE$1, 0))),
Cyclical_overrides!S237)</f>
        <v>12.217000000000001</v>
      </c>
      <c r="T237" s="72">
        <f>IF(Cyclical_overrides!T237 = "",
IF(INDEX(F_Inputs_cyclical!$A$1:$BE$243, MATCH('Cyclical_after overrides'!$A237, F_Inputs_cyclical!$A$1:$A$243, 0), MATCH('Cyclical_after overrides'!T$1, F_Inputs_cyclical!$A$1:$BE$1, 0))="", "", INDEX(F_Inputs_cyclical!$A$1:$BE$243, MATCH('Cyclical_after overrides'!$A237, F_Inputs_cyclical!$A$1:$A$243, 0), MATCH('Cyclical_after overrides'!T$1, F_Inputs_cyclical!$A$1:$BE$1, 0))),
Cyclical_overrides!T237)</f>
        <v>17.018000000000001</v>
      </c>
      <c r="U237" s="72">
        <f>IF(Cyclical_overrides!U237 = "",
IF(INDEX(F_Inputs_cyclical!$A$1:$BE$243, MATCH('Cyclical_after overrides'!$A237, F_Inputs_cyclical!$A$1:$A$243, 0), MATCH('Cyclical_after overrides'!U$1, F_Inputs_cyclical!$A$1:$BE$1, 0))="", "", INDEX(F_Inputs_cyclical!$A$1:$BE$243, MATCH('Cyclical_after overrides'!$A237, F_Inputs_cyclical!$A$1:$A$243, 0), MATCH('Cyclical_after overrides'!U$1, F_Inputs_cyclical!$A$1:$BE$1, 0))),
Cyclical_overrides!U237)</f>
        <v>41.457000000000001</v>
      </c>
      <c r="V237" s="72">
        <f>IF(Cyclical_overrides!V237 = "",
IF(INDEX(F_Inputs_cyclical!$A$1:$BE$243, MATCH('Cyclical_after overrides'!$A237, F_Inputs_cyclical!$A$1:$A$243, 0), MATCH('Cyclical_after overrides'!V$1, F_Inputs_cyclical!$A$1:$BE$1, 0))="", "", INDEX(F_Inputs_cyclical!$A$1:$BE$243, MATCH('Cyclical_after overrides'!$A237, F_Inputs_cyclical!$A$1:$A$243, 0), MATCH('Cyclical_after overrides'!V$1, F_Inputs_cyclical!$A$1:$BE$1, 0))),
Cyclical_overrides!V237)</f>
        <v>349.56700000000001</v>
      </c>
      <c r="W237" s="72">
        <f>IF(Cyclical_overrides!W237 = "",
IF(INDEX(F_Inputs_cyclical!$A$1:$BE$243, MATCH('Cyclical_after overrides'!$A237, F_Inputs_cyclical!$A$1:$A$243, 0), MATCH('Cyclical_after overrides'!W$1, F_Inputs_cyclical!$A$1:$BE$1, 0))="", "", INDEX(F_Inputs_cyclical!$A$1:$BE$243, MATCH('Cyclical_after overrides'!$A237, F_Inputs_cyclical!$A$1:$A$243, 0), MATCH('Cyclical_after overrides'!W$1, F_Inputs_cyclical!$A$1:$BE$1, 0))),
Cyclical_overrides!W237)</f>
        <v>386.80100000000004</v>
      </c>
      <c r="X237" s="72">
        <f>IF(Cyclical_overrides!X237 = "",
IF(INDEX(F_Inputs_cyclical!$A$1:$BE$243, MATCH('Cyclical_after overrides'!$A237, F_Inputs_cyclical!$A$1:$A$243, 0), MATCH('Cyclical_after overrides'!X$1, F_Inputs_cyclical!$A$1:$BE$1, 0))="", "", INDEX(F_Inputs_cyclical!$A$1:$BE$243, MATCH('Cyclical_after overrides'!$A237, F_Inputs_cyclical!$A$1:$A$243, 0), MATCH('Cyclical_after overrides'!X$1, F_Inputs_cyclical!$A$1:$BE$1, 0))),
Cyclical_overrides!X237)</f>
        <v>2.4750000000000001</v>
      </c>
      <c r="Y237" s="72">
        <f>IF(Cyclical_overrides!Y237 = "",
IF(INDEX(F_Inputs_cyclical!$A$1:$BE$243, MATCH('Cyclical_after overrides'!$A237, F_Inputs_cyclical!$A$1:$A$243, 0), MATCH('Cyclical_after overrides'!Y$1, F_Inputs_cyclical!$A$1:$BE$1, 0))="", "", INDEX(F_Inputs_cyclical!$A$1:$BE$243, MATCH('Cyclical_after overrides'!$A237, F_Inputs_cyclical!$A$1:$A$243, 0), MATCH('Cyclical_after overrides'!Y$1, F_Inputs_cyclical!$A$1:$BE$1, 0))),
Cyclical_overrides!Y237)</f>
        <v>2.3450000000000002</v>
      </c>
      <c r="Z237" s="72">
        <f>IF(Cyclical_overrides!Z237 = "",
IF(INDEX(F_Inputs_cyclical!$A$1:$BE$243, MATCH('Cyclical_after overrides'!$A237, F_Inputs_cyclical!$A$1:$A$243, 0), MATCH('Cyclical_after overrides'!Z$1, F_Inputs_cyclical!$A$1:$BE$1, 0))="", "", INDEX(F_Inputs_cyclical!$A$1:$BE$243, MATCH('Cyclical_after overrides'!$A237, F_Inputs_cyclical!$A$1:$A$243, 0), MATCH('Cyclical_after overrides'!Z$1, F_Inputs_cyclical!$A$1:$BE$1, 0))),
Cyclical_overrides!Z237)</f>
        <v>123.40600000000001</v>
      </c>
      <c r="AA237" s="72">
        <f>IF(Cyclical_overrides!AA237 = "",
IF(INDEX(F_Inputs_cyclical!$A$1:$BE$243, MATCH('Cyclical_after overrides'!$A237, F_Inputs_cyclical!$A$1:$A$243, 0), MATCH('Cyclical_after overrides'!AA$1, F_Inputs_cyclical!$A$1:$BE$1, 0))="", "", INDEX(F_Inputs_cyclical!$A$1:$BE$243, MATCH('Cyclical_after overrides'!$A237, F_Inputs_cyclical!$A$1:$A$243, 0), MATCH('Cyclical_after overrides'!AA$1, F_Inputs_cyclical!$A$1:$BE$1, 0))),
Cyclical_overrides!AA237)</f>
        <v>538.99300000000005</v>
      </c>
      <c r="AB237" s="72">
        <f>IF(Cyclical_overrides!AB237 = "",
IF(INDEX(F_Inputs_cyclical!$A$1:$BE$243, MATCH('Cyclical_after overrides'!$A237, F_Inputs_cyclical!$A$1:$A$243, 0), MATCH('Cyclical_after overrides'!AB$1, F_Inputs_cyclical!$A$1:$BE$1, 0))="", "", INDEX(F_Inputs_cyclical!$A$1:$BE$243, MATCH('Cyclical_after overrides'!$A237, F_Inputs_cyclical!$A$1:$A$243, 0), MATCH('Cyclical_after overrides'!AB$1, F_Inputs_cyclical!$A$1:$BE$1, 0))),
Cyclical_overrides!AB237)</f>
        <v>0</v>
      </c>
      <c r="AC237" s="72">
        <f>IF(Cyclical_overrides!AC237 = "",
IF(INDEX(F_Inputs_cyclical!$A$1:$BE$243, MATCH('Cyclical_after overrides'!$A237, F_Inputs_cyclical!$A$1:$A$243, 0), MATCH('Cyclical_after overrides'!AC$1, F_Inputs_cyclical!$A$1:$BE$1, 0))="", "", INDEX(F_Inputs_cyclical!$A$1:$BE$243, MATCH('Cyclical_after overrides'!$A237, F_Inputs_cyclical!$A$1:$A$243, 0), MATCH('Cyclical_after overrides'!AC$1, F_Inputs_cyclical!$A$1:$BE$1, 0))),
Cyclical_overrides!AC237)</f>
        <v>0</v>
      </c>
      <c r="AD237" s="72">
        <f>IF(Cyclical_overrides!AD237 = "",
IF(INDEX(F_Inputs_cyclical!$A$1:$BE$243, MATCH('Cyclical_after overrides'!$A237, F_Inputs_cyclical!$A$1:$A$243, 0), MATCH('Cyclical_after overrides'!AD$1, F_Inputs_cyclical!$A$1:$BE$1, 0))="", "", INDEX(F_Inputs_cyclical!$A$1:$BE$243, MATCH('Cyclical_after overrides'!$A237, F_Inputs_cyclical!$A$1:$A$243, 0), MATCH('Cyclical_after overrides'!AD$1, F_Inputs_cyclical!$A$1:$BE$1, 0))),
Cyclical_overrides!AD237)</f>
        <v>0</v>
      </c>
      <c r="AE237" s="72">
        <f>IF(Cyclical_overrides!AE237 = "",
IF(INDEX(F_Inputs_cyclical!$A$1:$BE$243, MATCH('Cyclical_after overrides'!$A237, F_Inputs_cyclical!$A$1:$A$243, 0), MATCH('Cyclical_after overrides'!AE$1, F_Inputs_cyclical!$A$1:$BE$1, 0))="", "", INDEX(F_Inputs_cyclical!$A$1:$BE$243, MATCH('Cyclical_after overrides'!$A237, F_Inputs_cyclical!$A$1:$A$243, 0), MATCH('Cyclical_after overrides'!AE$1, F_Inputs_cyclical!$A$1:$BE$1, 0))),
Cyclical_overrides!AE237)</f>
        <v>0</v>
      </c>
      <c r="AF237" s="72">
        <f>IF(Cyclical_overrides!AF237 = "",
IF(INDEX(F_Inputs_cyclical!$A$1:$BE$243, MATCH('Cyclical_after overrides'!$A237, F_Inputs_cyclical!$A$1:$A$243, 0), MATCH('Cyclical_after overrides'!AF$1, F_Inputs_cyclical!$A$1:$BE$1, 0))="", "", INDEX(F_Inputs_cyclical!$A$1:$BE$243, MATCH('Cyclical_after overrides'!$A237, F_Inputs_cyclical!$A$1:$A$243, 0), MATCH('Cyclical_after overrides'!AF$1, F_Inputs_cyclical!$A$1:$BE$1, 0))),
Cyclical_overrides!AF237)</f>
        <v>0</v>
      </c>
      <c r="AG237" s="72">
        <f>IF(Cyclical_overrides!AG237 = "",
IF(INDEX(F_Inputs_cyclical!$A$1:$BE$243, MATCH('Cyclical_after overrides'!$A237, F_Inputs_cyclical!$A$1:$A$243, 0), MATCH('Cyclical_after overrides'!AG$1, F_Inputs_cyclical!$A$1:$BE$1, 0))="", "", INDEX(F_Inputs_cyclical!$A$1:$BE$243, MATCH('Cyclical_after overrides'!$A237, F_Inputs_cyclical!$A$1:$A$243, 0), MATCH('Cyclical_after overrides'!AG$1, F_Inputs_cyclical!$A$1:$BE$1, 0))),
Cyclical_overrides!AG237)</f>
        <v>0</v>
      </c>
      <c r="AH237" s="72">
        <f>IF(Cyclical_overrides!AH237 = "",
IF(INDEX(F_Inputs_cyclical!$A$1:$BE$243, MATCH('Cyclical_after overrides'!$A237, F_Inputs_cyclical!$A$1:$A$243, 0), MATCH('Cyclical_after overrides'!AH$1, F_Inputs_cyclical!$A$1:$BE$1, 0))="", "", INDEX(F_Inputs_cyclical!$A$1:$BE$243, MATCH('Cyclical_after overrides'!$A237, F_Inputs_cyclical!$A$1:$A$243, 0), MATCH('Cyclical_after overrides'!AH$1, F_Inputs_cyclical!$A$1:$BE$1, 0))),
Cyclical_overrides!AH237)</f>
        <v>0</v>
      </c>
      <c r="AI237" s="72">
        <f>IF(Cyclical_overrides!AI237 = "",
IF(INDEX(F_Inputs_cyclical!$A$1:$BE$243, MATCH('Cyclical_after overrides'!$A237, F_Inputs_cyclical!$A$1:$A$243, 0), MATCH('Cyclical_after overrides'!AI$1, F_Inputs_cyclical!$A$1:$BE$1, 0))="", "", INDEX(F_Inputs_cyclical!$A$1:$BE$243, MATCH('Cyclical_after overrides'!$A237, F_Inputs_cyclical!$A$1:$A$243, 0), MATCH('Cyclical_after overrides'!AI$1, F_Inputs_cyclical!$A$1:$BE$1, 0))),
Cyclical_overrides!AI237)</f>
        <v>0</v>
      </c>
      <c r="AJ237" s="72">
        <f>IF(Cyclical_overrides!AJ237 = "",
IF(INDEX(F_Inputs_cyclical!$A$1:$BE$243, MATCH('Cyclical_after overrides'!$A237, F_Inputs_cyclical!$A$1:$A$243, 0), MATCH('Cyclical_after overrides'!AJ$1, F_Inputs_cyclical!$A$1:$BE$1, 0))="", "", INDEX(F_Inputs_cyclical!$A$1:$BE$243, MATCH('Cyclical_after overrides'!$A237, F_Inputs_cyclical!$A$1:$A$243, 0), MATCH('Cyclical_after overrides'!AJ$1, F_Inputs_cyclical!$A$1:$BE$1, 0))),
Cyclical_overrides!AJ237)</f>
        <v>0</v>
      </c>
      <c r="AK237" s="72">
        <f>IF(Cyclical_overrides!AK237 = "",
IF(INDEX(F_Inputs_cyclical!$A$1:$BE$243, MATCH('Cyclical_after overrides'!$A237, F_Inputs_cyclical!$A$1:$A$243, 0), MATCH('Cyclical_after overrides'!AK$1, F_Inputs_cyclical!$A$1:$BE$1, 0))="", "", INDEX(F_Inputs_cyclical!$A$1:$BE$243, MATCH('Cyclical_after overrides'!$A237, F_Inputs_cyclical!$A$1:$A$243, 0), MATCH('Cyclical_after overrides'!AK$1, F_Inputs_cyclical!$A$1:$BE$1, 0))),
Cyclical_overrides!AK237)</f>
        <v>0</v>
      </c>
      <c r="AL237" s="72">
        <f>IF(Cyclical_overrides!AL237 = "",
IF(INDEX(F_Inputs_cyclical!$A$1:$BE$243, MATCH('Cyclical_after overrides'!$A237, F_Inputs_cyclical!$A$1:$A$243, 0), MATCH('Cyclical_after overrides'!AL$1, F_Inputs_cyclical!$A$1:$BE$1, 0))="", "", INDEX(F_Inputs_cyclical!$A$1:$BE$243, MATCH('Cyclical_after overrides'!$A237, F_Inputs_cyclical!$A$1:$A$243, 0), MATCH('Cyclical_after overrides'!AL$1, F_Inputs_cyclical!$A$1:$BE$1, 0))),
Cyclical_overrides!AL237)</f>
        <v>0</v>
      </c>
      <c r="AM237" s="72">
        <f>IF(Cyclical_overrides!AM237 = "",
IF(INDEX(F_Inputs_cyclical!$A$1:$BE$243, MATCH('Cyclical_after overrides'!$A237, F_Inputs_cyclical!$A$1:$A$243, 0), MATCH('Cyclical_after overrides'!AM$1, F_Inputs_cyclical!$A$1:$BE$1, 0))="", "", INDEX(F_Inputs_cyclical!$A$1:$BE$243, MATCH('Cyclical_after overrides'!$A237, F_Inputs_cyclical!$A$1:$A$243, 0), MATCH('Cyclical_after overrides'!AM$1, F_Inputs_cyclical!$A$1:$BE$1, 0))),
Cyclical_overrides!AM237)</f>
        <v>8.875</v>
      </c>
      <c r="AN237" s="72">
        <f>IF(Cyclical_overrides!AN237 = "",
IF(INDEX(F_Inputs_cyclical!$A$1:$BE$243, MATCH('Cyclical_after overrides'!$A237, F_Inputs_cyclical!$A$1:$A$243, 0), MATCH('Cyclical_after overrides'!AN$1, F_Inputs_cyclical!$A$1:$BE$1, 0))="", "", INDEX(F_Inputs_cyclical!$A$1:$BE$243, MATCH('Cyclical_after overrides'!$A237, F_Inputs_cyclical!$A$1:$A$243, 0), MATCH('Cyclical_after overrides'!AN$1, F_Inputs_cyclical!$A$1:$BE$1, 0))),
Cyclical_overrides!AN237)</f>
        <v>41.457000000000001</v>
      </c>
      <c r="AO237" s="72" t="str">
        <f>IF(Cyclical_overrides!AO237 = "",
IF(INDEX(F_Inputs_cyclical!$A$1:$BE$243, MATCH('Cyclical_after overrides'!$A237, F_Inputs_cyclical!$A$1:$A$243, 0), MATCH('Cyclical_after overrides'!AO$1, F_Inputs_cyclical!$A$1:$BE$1, 0))="", "", INDEX(F_Inputs_cyclical!$A$1:$BE$243, MATCH('Cyclical_after overrides'!$A237, F_Inputs_cyclical!$A$1:$A$243, 0), MATCH('Cyclical_after overrides'!AO$1, F_Inputs_cyclical!$A$1:$BE$1, 0))),
Cyclical_overrides!AO237)</f>
        <v/>
      </c>
      <c r="AP237" s="72" t="str">
        <f>IF(Cyclical_overrides!AP237 = "",
IF(INDEX(F_Inputs_cyclical!$A$1:$BE$243, MATCH('Cyclical_after overrides'!$A237, F_Inputs_cyclical!$A$1:$A$243, 0), MATCH('Cyclical_after overrides'!AP$1, F_Inputs_cyclical!$A$1:$BE$1, 0))="", "", INDEX(F_Inputs_cyclical!$A$1:$BE$243, MATCH('Cyclical_after overrides'!$A237, F_Inputs_cyclical!$A$1:$A$243, 0), MATCH('Cyclical_after overrides'!AP$1, F_Inputs_cyclical!$A$1:$BE$1, 0))),
Cyclical_overrides!AP237)</f>
        <v/>
      </c>
      <c r="AQ237" s="72">
        <f>IF(Cyclical_overrides!AQ237 = "",
IF(INDEX(F_Inputs_cyclical!$A$1:$BE$243, MATCH('Cyclical_after overrides'!$A237, F_Inputs_cyclical!$A$1:$A$243, 0), MATCH('Cyclical_after overrides'!AQ$1, F_Inputs_cyclical!$A$1:$BE$1, 0))="", "", INDEX(F_Inputs_cyclical!$A$1:$BE$243, MATCH('Cyclical_after overrides'!$A237, F_Inputs_cyclical!$A$1:$A$243, 0), MATCH('Cyclical_after overrides'!AQ$1, F_Inputs_cyclical!$A$1:$BE$1, 0))),
Cyclical_overrides!AQ237)</f>
        <v>0</v>
      </c>
      <c r="AR237" s="72">
        <f>IF(Cyclical_overrides!AR237 = "",
IF(INDEX(F_Inputs_cyclical!$A$1:$BE$243, MATCH('Cyclical_after overrides'!$A237, F_Inputs_cyclical!$A$1:$A$243, 0), MATCH('Cyclical_after overrides'!AR$1, F_Inputs_cyclical!$A$1:$BE$1, 0))="", "", INDEX(F_Inputs_cyclical!$A$1:$BE$243, MATCH('Cyclical_after overrides'!$A237, F_Inputs_cyclical!$A$1:$A$243, 0), MATCH('Cyclical_after overrides'!AR$1, F_Inputs_cyclical!$A$1:$BE$1, 0))),
Cyclical_overrides!AR237)</f>
        <v>0</v>
      </c>
      <c r="AS237" s="72">
        <f>IF(Cyclical_overrides!AS237 = "",
IF(INDEX(F_Inputs_cyclical!$A$1:$BE$243, MATCH('Cyclical_after overrides'!$A237, F_Inputs_cyclical!$A$1:$A$243, 0), MATCH('Cyclical_after overrides'!AS$1, F_Inputs_cyclical!$A$1:$BE$1, 0))="", "", INDEX(F_Inputs_cyclical!$A$1:$BE$243, MATCH('Cyclical_after overrides'!$A237, F_Inputs_cyclical!$A$1:$A$243, 0), MATCH('Cyclical_after overrides'!AS$1, F_Inputs_cyclical!$A$1:$BE$1, 0))),
Cyclical_overrides!AS237)</f>
        <v>-2.0750000000000002</v>
      </c>
      <c r="AT237" s="72">
        <f>IF(Cyclical_overrides!AT237 = "",
IF(INDEX(F_Inputs_cyclical!$A$1:$BE$243, MATCH('Cyclical_after overrides'!$A237, F_Inputs_cyclical!$A$1:$A$243, 0), MATCH('Cyclical_after overrides'!AT$1, F_Inputs_cyclical!$A$1:$BE$1, 0))="", "", INDEX(F_Inputs_cyclical!$A$1:$BE$243, MATCH('Cyclical_after overrides'!$A237, F_Inputs_cyclical!$A$1:$A$243, 0), MATCH('Cyclical_after overrides'!AT$1, F_Inputs_cyclical!$A$1:$BE$1, 0))),
Cyclical_overrides!AT237)</f>
        <v>1.8783209189624499E-2</v>
      </c>
      <c r="AU237" s="72">
        <f>IF(Cyclical_overrides!AU237 = "",
IF(INDEX(F_Inputs_cyclical!$A$1:$BE$243, MATCH('Cyclical_after overrides'!$A237, F_Inputs_cyclical!$A$1:$A$243, 0), MATCH('Cyclical_after overrides'!AU$1, F_Inputs_cyclical!$A$1:$BE$1, 0))="", "", INDEX(F_Inputs_cyclical!$A$1:$BE$243, MATCH('Cyclical_after overrides'!$A237, F_Inputs_cyclical!$A$1:$A$243, 0), MATCH('Cyclical_after overrides'!AU$1, F_Inputs_cyclical!$A$1:$BE$1, 0))),
Cyclical_overrides!AU237)</f>
        <v>2.6459999999999999</v>
      </c>
      <c r="AV237" s="72">
        <f>IF(Cyclical_overrides!AV237 = "",
IF(INDEX(F_Inputs_cyclical!$A$1:$BE$243, MATCH('Cyclical_after overrides'!$A237, F_Inputs_cyclical!$A$1:$A$243, 0), MATCH('Cyclical_after overrides'!AV$1, F_Inputs_cyclical!$A$1:$BE$1, 0))="", "", INDEX(F_Inputs_cyclical!$A$1:$BE$243, MATCH('Cyclical_after overrides'!$A237, F_Inputs_cyclical!$A$1:$A$243, 0), MATCH('Cyclical_after overrides'!AV$1, F_Inputs_cyclical!$A$1:$BE$1, 0))),
Cyclical_overrides!AV237)</f>
        <v>0</v>
      </c>
      <c r="AW237" s="72">
        <f>IF(Cyclical_overrides!AW237 = "",
IF(INDEX(F_Inputs_cyclical!$A$1:$BE$243, MATCH('Cyclical_after overrides'!$A237, F_Inputs_cyclical!$A$1:$A$243, 0), MATCH('Cyclical_after overrides'!AW$1, F_Inputs_cyclical!$A$1:$BE$1, 0))="", "", INDEX(F_Inputs_cyclical!$A$1:$BE$243, MATCH('Cyclical_after overrides'!$A237, F_Inputs_cyclical!$A$1:$A$243, 0), MATCH('Cyclical_after overrides'!AW$1, F_Inputs_cyclical!$A$1:$BE$1, 0))),
Cyclical_overrides!AW237)</f>
        <v>1.2283693843594008</v>
      </c>
      <c r="AX237" s="72">
        <f>IF(Cyclical_overrides!AX237 = "",
IF(INDEX(F_Inputs_cyclical!$A$1:$BE$243, MATCH('Cyclical_after overrides'!$A237, F_Inputs_cyclical!$A$1:$A$243, 0), MATCH('Cyclical_after overrides'!AX$1, F_Inputs_cyclical!$A$1:$BE$1, 0))="", "", INDEX(F_Inputs_cyclical!$A$1:$BE$243, MATCH('Cyclical_after overrides'!$A237, F_Inputs_cyclical!$A$1:$A$243, 0), MATCH('Cyclical_after overrides'!AX$1, F_Inputs_cyclical!$A$1:$BE$1, 0))),
Cyclical_overrides!AX237)</f>
        <v>21.513428821848287</v>
      </c>
      <c r="AY237" s="72">
        <f>IF(Cyclical_overrides!AY237 = "",
IF(INDEX(F_Inputs_cyclical!$A$1:$BE$243, MATCH('Cyclical_after overrides'!$A237, F_Inputs_cyclical!$A$1:$A$243, 0), MATCH('Cyclical_after overrides'!AY$1, F_Inputs_cyclical!$A$1:$BE$1, 0))="", "", INDEX(F_Inputs_cyclical!$A$1:$BE$243, MATCH('Cyclical_after overrides'!$A237, F_Inputs_cyclical!$A$1:$A$243, 0), MATCH('Cyclical_after overrides'!AY$1, F_Inputs_cyclical!$A$1:$BE$1, 0))),
Cyclical_overrides!AY237)</f>
        <v>140.63923570018366</v>
      </c>
      <c r="AZ237" s="72">
        <f>IF(Cyclical_overrides!AZ237 = "",
IF(INDEX(F_Inputs_cyclical!$A$1:$BE$243, MATCH('Cyclical_after overrides'!$A237, F_Inputs_cyclical!$A$1:$A$243, 0), MATCH('Cyclical_after overrides'!AZ$1, F_Inputs_cyclical!$A$1:$BE$1, 0))="", "", INDEX(F_Inputs_cyclical!$A$1:$BE$243, MATCH('Cyclical_after overrides'!$A237, F_Inputs_cyclical!$A$1:$A$243, 0), MATCH('Cyclical_after overrides'!AZ$1, F_Inputs_cyclical!$A$1:$BE$1, 0))),
Cyclical_overrides!AZ237)</f>
        <v>1.6830164360821176</v>
      </c>
      <c r="BA237" s="72">
        <f>IF(Cyclical_overrides!BA237 = "",
IF(INDEX(F_Inputs_cyclical!$A$1:$BE$243, MATCH('Cyclical_after overrides'!$A237, F_Inputs_cyclical!$A$1:$A$243, 0), MATCH('Cyclical_after overrides'!BA$1, F_Inputs_cyclical!$A$1:$BE$1, 0))="", "", INDEX(F_Inputs_cyclical!$A$1:$BE$243, MATCH('Cyclical_after overrides'!$A237, F_Inputs_cyclical!$A$1:$A$243, 0), MATCH('Cyclical_after overrides'!BA$1, F_Inputs_cyclical!$A$1:$BE$1, 0))),
Cyclical_overrides!BA237)</f>
        <v>12.903120553429344</v>
      </c>
      <c r="BB237" s="72">
        <f>IF(Cyclical_overrides!BB237 = "",
IF(INDEX(F_Inputs_cyclical!$A$1:$BE$243, MATCH('Cyclical_after overrides'!$A237, F_Inputs_cyclical!$A$1:$A$243, 0), MATCH('Cyclical_after overrides'!BB$1, F_Inputs_cyclical!$A$1:$BE$1, 0))="", "", INDEX(F_Inputs_cyclical!$A$1:$BE$243, MATCH('Cyclical_after overrides'!$A237, F_Inputs_cyclical!$A$1:$A$243, 0), MATCH('Cyclical_after overrides'!BB$1, F_Inputs_cyclical!$A$1:$BE$1, 0))),
Cyclical_overrides!BB237)</f>
        <v>12.903120553429344</v>
      </c>
      <c r="BC237" s="72" t="str">
        <f>IF(Cyclical_overrides!BC237 = "",
IF(INDEX(F_Inputs_cyclical!$A$1:$BE$243, MATCH('Cyclical_after overrides'!$A237, F_Inputs_cyclical!$A$1:$A$243, 0), MATCH('Cyclical_after overrides'!BC$1, F_Inputs_cyclical!$A$1:$BE$1, 0))="", "", INDEX(F_Inputs_cyclical!$A$1:$BE$243, MATCH('Cyclical_after overrides'!$A237, F_Inputs_cyclical!$A$1:$A$243, 0), MATCH('Cyclical_after overrides'!BC$1, F_Inputs_cyclical!$A$1:$BE$1, 0))),
Cyclical_overrides!BC237)</f>
        <v/>
      </c>
      <c r="BD237" s="72">
        <f>IF(Cyclical_overrides!BD237 = "",
IF(INDEX(F_Inputs_cyclical!$A$1:$BE$243, MATCH('Cyclical_after overrides'!$A237, F_Inputs_cyclical!$A$1:$A$243, 0), MATCH('Cyclical_after overrides'!BD$1, F_Inputs_cyclical!$A$1:$BE$1, 0))="", "", INDEX(F_Inputs_cyclical!$A$1:$BE$243, MATCH('Cyclical_after overrides'!$A237, F_Inputs_cyclical!$A$1:$A$243, 0), MATCH('Cyclical_after overrides'!BD$1, F_Inputs_cyclical!$A$1:$BE$1, 0))),
Cyclical_overrides!BD237)</f>
        <v>486.57058255631193</v>
      </c>
      <c r="BE237" s="194"/>
    </row>
    <row r="238" spans="1:57" x14ac:dyDescent="0.4">
      <c r="A238" s="63" t="str">
        <f t="shared" si="3"/>
        <v>SBB17</v>
      </c>
      <c r="B238" s="63" t="s">
        <v>505</v>
      </c>
      <c r="C238" s="63" t="s">
        <v>249</v>
      </c>
      <c r="D238" s="72">
        <f>IF(Cyclical_overrides!D238 = "",
IF(INDEX(F_Inputs_cyclical!$A$1:$BE$243, MATCH('Cyclical_after overrides'!$A238, F_Inputs_cyclical!$A$1:$A$243, 0), MATCH('Cyclical_after overrides'!D$1, F_Inputs_cyclical!$A$1:$BE$1, 0))="", "", INDEX(F_Inputs_cyclical!$A$1:$BE$243, MATCH('Cyclical_after overrides'!$A238, F_Inputs_cyclical!$A$1:$A$243, 0), MATCH('Cyclical_after overrides'!D$1, F_Inputs_cyclical!$A$1:$BE$1, 0))),
Cyclical_overrides!D238)</f>
        <v>11.766999999999999</v>
      </c>
      <c r="E238" s="72">
        <f>IF(Cyclical_overrides!E238 = "",
IF(INDEX(F_Inputs_cyclical!$A$1:$BE$243, MATCH('Cyclical_after overrides'!$A238, F_Inputs_cyclical!$A$1:$A$243, 0), MATCH('Cyclical_after overrides'!E$1, F_Inputs_cyclical!$A$1:$BE$1, 0))="", "", INDEX(F_Inputs_cyclical!$A$1:$BE$243, MATCH('Cyclical_after overrides'!$A238, F_Inputs_cyclical!$A$1:$A$243, 0), MATCH('Cyclical_after overrides'!E$1, F_Inputs_cyclical!$A$1:$BE$1, 0))),
Cyclical_overrides!E238)</f>
        <v>2.0989999999999998</v>
      </c>
      <c r="F238" s="72">
        <f>IF(Cyclical_overrides!F238 = "",
IF(INDEX(F_Inputs_cyclical!$A$1:$BE$243, MATCH('Cyclical_after overrides'!$A238, F_Inputs_cyclical!$A$1:$A$243, 0), MATCH('Cyclical_after overrides'!F$1, F_Inputs_cyclical!$A$1:$BE$1, 0))="", "", INDEX(F_Inputs_cyclical!$A$1:$BE$243, MATCH('Cyclical_after overrides'!$A238, F_Inputs_cyclical!$A$1:$A$243, 0), MATCH('Cyclical_after overrides'!F$1, F_Inputs_cyclical!$A$1:$BE$1, 0))),
Cyclical_overrides!F238)</f>
        <v>15.224999999999998</v>
      </c>
      <c r="G238" s="72">
        <f>IF(Cyclical_overrides!G238 = "",
IF(INDEX(F_Inputs_cyclical!$A$1:$BE$243, MATCH('Cyclical_after overrides'!$A238, F_Inputs_cyclical!$A$1:$A$243, 0), MATCH('Cyclical_after overrides'!G$1, F_Inputs_cyclical!$A$1:$BE$1, 0))="", "", INDEX(F_Inputs_cyclical!$A$1:$BE$243, MATCH('Cyclical_after overrides'!$A238, F_Inputs_cyclical!$A$1:$A$243, 0), MATCH('Cyclical_after overrides'!G$1, F_Inputs_cyclical!$A$1:$BE$1, 0))),
Cyclical_overrides!G238)</f>
        <v>1.4670000000000001</v>
      </c>
      <c r="H238" s="72">
        <f>IF(Cyclical_overrides!H238 = "",
IF(INDEX(F_Inputs_cyclical!$A$1:$BE$243, MATCH('Cyclical_after overrides'!$A238, F_Inputs_cyclical!$A$1:$A$243, 0), MATCH('Cyclical_after overrides'!H$1, F_Inputs_cyclical!$A$1:$BE$1, 0))="", "", INDEX(F_Inputs_cyclical!$A$1:$BE$243, MATCH('Cyclical_after overrides'!$A238, F_Inputs_cyclical!$A$1:$A$243, 0), MATCH('Cyclical_after overrides'!H$1, F_Inputs_cyclical!$A$1:$BE$1, 0))),
Cyclical_overrides!H238)</f>
        <v>0</v>
      </c>
      <c r="I238" s="72">
        <f>IF(Cyclical_overrides!I238 = "",
IF(INDEX(F_Inputs_cyclical!$A$1:$BE$243, MATCH('Cyclical_after overrides'!$A238, F_Inputs_cyclical!$A$1:$A$243, 0), MATCH('Cyclical_after overrides'!I$1, F_Inputs_cyclical!$A$1:$BE$1, 0))="", "", INDEX(F_Inputs_cyclical!$A$1:$BE$243, MATCH('Cyclical_after overrides'!$A238, F_Inputs_cyclical!$A$1:$A$243, 0), MATCH('Cyclical_after overrides'!I$1, F_Inputs_cyclical!$A$1:$BE$1, 0))),
Cyclical_overrides!I238)</f>
        <v>0</v>
      </c>
      <c r="J238" s="72">
        <f>IF(Cyclical_overrides!J238 = "",
IF(INDEX(F_Inputs_cyclical!$A$1:$BE$243, MATCH('Cyclical_after overrides'!$A238, F_Inputs_cyclical!$A$1:$A$243, 0), MATCH('Cyclical_after overrides'!J$1, F_Inputs_cyclical!$A$1:$BE$1, 0))="", "", INDEX(F_Inputs_cyclical!$A$1:$BE$243, MATCH('Cyclical_after overrides'!$A238, F_Inputs_cyclical!$A$1:$A$243, 0), MATCH('Cyclical_after overrides'!J$1, F_Inputs_cyclical!$A$1:$BE$1, 0))),
Cyclical_overrides!J238)</f>
        <v>40.349000000000004</v>
      </c>
      <c r="K238" s="72">
        <f>IF(Cyclical_overrides!K238 = "",
IF(INDEX(F_Inputs_cyclical!$A$1:$BE$243, MATCH('Cyclical_after overrides'!$A238, F_Inputs_cyclical!$A$1:$A$243, 0), MATCH('Cyclical_after overrides'!K$1, F_Inputs_cyclical!$A$1:$BE$1, 0))="", "", INDEX(F_Inputs_cyclical!$A$1:$BE$243, MATCH('Cyclical_after overrides'!$A238, F_Inputs_cyclical!$A$1:$A$243, 0), MATCH('Cyclical_after overrides'!K$1, F_Inputs_cyclical!$A$1:$BE$1, 0))),
Cyclical_overrides!K238)</f>
        <v>18.195</v>
      </c>
      <c r="L238" s="72">
        <f>IF(Cyclical_overrides!L238 = "",
IF(INDEX(F_Inputs_cyclical!$A$1:$BE$243, MATCH('Cyclical_after overrides'!$A238, F_Inputs_cyclical!$A$1:$A$243, 0), MATCH('Cyclical_after overrides'!L$1, F_Inputs_cyclical!$A$1:$BE$1, 0))="", "", INDEX(F_Inputs_cyclical!$A$1:$BE$243, MATCH('Cyclical_after overrides'!$A238, F_Inputs_cyclical!$A$1:$A$243, 0), MATCH('Cyclical_after overrides'!L$1, F_Inputs_cyclical!$A$1:$BE$1, 0))),
Cyclical_overrides!L238)</f>
        <v>0</v>
      </c>
      <c r="M238" s="72">
        <f>IF(Cyclical_overrides!M238 = "",
IF(INDEX(F_Inputs_cyclical!$A$1:$BE$243, MATCH('Cyclical_after overrides'!$A238, F_Inputs_cyclical!$A$1:$A$243, 0), MATCH('Cyclical_after overrides'!M$1, F_Inputs_cyclical!$A$1:$BE$1, 0))="", "", INDEX(F_Inputs_cyclical!$A$1:$BE$243, MATCH('Cyclical_after overrides'!$A238, F_Inputs_cyclical!$A$1:$A$243, 0), MATCH('Cyclical_after overrides'!M$1, F_Inputs_cyclical!$A$1:$BE$1, 0))),
Cyclical_overrides!M238)</f>
        <v>0</v>
      </c>
      <c r="N238" s="72">
        <f>IF(Cyclical_overrides!N238 = "",
IF(INDEX(F_Inputs_cyclical!$A$1:$BE$243, MATCH('Cyclical_after overrides'!$A238, F_Inputs_cyclical!$A$1:$A$243, 0), MATCH('Cyclical_after overrides'!N$1, F_Inputs_cyclical!$A$1:$BE$1, 0))="", "", INDEX(F_Inputs_cyclical!$A$1:$BE$243, MATCH('Cyclical_after overrides'!$A238, F_Inputs_cyclical!$A$1:$A$243, 0), MATCH('Cyclical_after overrides'!N$1, F_Inputs_cyclical!$A$1:$BE$1, 0))),
Cyclical_overrides!N238)</f>
        <v>0</v>
      </c>
      <c r="O238" s="72">
        <f>IF(Cyclical_overrides!O238 = "",
IF(INDEX(F_Inputs_cyclical!$A$1:$BE$243, MATCH('Cyclical_after overrides'!$A238, F_Inputs_cyclical!$A$1:$A$243, 0), MATCH('Cyclical_after overrides'!O$1, F_Inputs_cyclical!$A$1:$BE$1, 0))="", "", INDEX(F_Inputs_cyclical!$A$1:$BE$243, MATCH('Cyclical_after overrides'!$A238, F_Inputs_cyclical!$A$1:$A$243, 0), MATCH('Cyclical_after overrides'!O$1, F_Inputs_cyclical!$A$1:$BE$1, 0))),
Cyclical_overrides!O238)</f>
        <v>0</v>
      </c>
      <c r="P238" s="72">
        <f>IF(Cyclical_overrides!P238 = "",
IF(INDEX(F_Inputs_cyclical!$A$1:$BE$243, MATCH('Cyclical_after overrides'!$A238, F_Inputs_cyclical!$A$1:$A$243, 0), MATCH('Cyclical_after overrides'!P$1, F_Inputs_cyclical!$A$1:$BE$1, 0))="", "", INDEX(F_Inputs_cyclical!$A$1:$BE$243, MATCH('Cyclical_after overrides'!$A238, F_Inputs_cyclical!$A$1:$A$243, 0), MATCH('Cyclical_after overrides'!P$1, F_Inputs_cyclical!$A$1:$BE$1, 0))),
Cyclical_overrides!P238)</f>
        <v>0</v>
      </c>
      <c r="Q238" s="72">
        <f>IF(Cyclical_overrides!Q238 = "",
IF(INDEX(F_Inputs_cyclical!$A$1:$BE$243, MATCH('Cyclical_after overrides'!$A238, F_Inputs_cyclical!$A$1:$A$243, 0), MATCH('Cyclical_after overrides'!Q$1, F_Inputs_cyclical!$A$1:$BE$1, 0))="", "", INDEX(F_Inputs_cyclical!$A$1:$BE$243, MATCH('Cyclical_after overrides'!$A238, F_Inputs_cyclical!$A$1:$A$243, 0), MATCH('Cyclical_after overrides'!Q$1, F_Inputs_cyclical!$A$1:$BE$1, 0))),
Cyclical_overrides!Q238)</f>
        <v>0</v>
      </c>
      <c r="R238" s="72">
        <f>IF(Cyclical_overrides!R238 = "",
IF(INDEX(F_Inputs_cyclical!$A$1:$BE$243, MATCH('Cyclical_after overrides'!$A238, F_Inputs_cyclical!$A$1:$A$243, 0), MATCH('Cyclical_after overrides'!R$1, F_Inputs_cyclical!$A$1:$BE$1, 0))="", "", INDEX(F_Inputs_cyclical!$A$1:$BE$243, MATCH('Cyclical_after overrides'!$A238, F_Inputs_cyclical!$A$1:$A$243, 0), MATCH('Cyclical_after overrides'!R$1, F_Inputs_cyclical!$A$1:$BE$1, 0))),
Cyclical_overrides!R238)</f>
        <v>0</v>
      </c>
      <c r="S238" s="72">
        <f>IF(Cyclical_overrides!S238 = "",
IF(INDEX(F_Inputs_cyclical!$A$1:$BE$243, MATCH('Cyclical_after overrides'!$A238, F_Inputs_cyclical!$A$1:$A$243, 0), MATCH('Cyclical_after overrides'!S$1, F_Inputs_cyclical!$A$1:$BE$1, 0))="", "", INDEX(F_Inputs_cyclical!$A$1:$BE$243, MATCH('Cyclical_after overrides'!$A238, F_Inputs_cyclical!$A$1:$A$243, 0), MATCH('Cyclical_after overrides'!S$1, F_Inputs_cyclical!$A$1:$BE$1, 0))),
Cyclical_overrides!S238)</f>
        <v>0</v>
      </c>
      <c r="T238" s="72">
        <f>IF(Cyclical_overrides!T238 = "",
IF(INDEX(F_Inputs_cyclical!$A$1:$BE$243, MATCH('Cyclical_after overrides'!$A238, F_Inputs_cyclical!$A$1:$A$243, 0), MATCH('Cyclical_after overrides'!T$1, F_Inputs_cyclical!$A$1:$BE$1, 0))="", "", INDEX(F_Inputs_cyclical!$A$1:$BE$243, MATCH('Cyclical_after overrides'!$A238, F_Inputs_cyclical!$A$1:$A$243, 0), MATCH('Cyclical_after overrides'!T$1, F_Inputs_cyclical!$A$1:$BE$1, 0))),
Cyclical_overrides!T238)</f>
        <v>0</v>
      </c>
      <c r="U238" s="72">
        <f>IF(Cyclical_overrides!U238 = "",
IF(INDEX(F_Inputs_cyclical!$A$1:$BE$243, MATCH('Cyclical_after overrides'!$A238, F_Inputs_cyclical!$A$1:$A$243, 0), MATCH('Cyclical_after overrides'!U$1, F_Inputs_cyclical!$A$1:$BE$1, 0))="", "", INDEX(F_Inputs_cyclical!$A$1:$BE$243, MATCH('Cyclical_after overrides'!$A238, F_Inputs_cyclical!$A$1:$A$243, 0), MATCH('Cyclical_after overrides'!U$1, F_Inputs_cyclical!$A$1:$BE$1, 0))),
Cyclical_overrides!U238)</f>
        <v>38.284000000000006</v>
      </c>
      <c r="V238" s="72">
        <f>IF(Cyclical_overrides!V238 = "",
IF(INDEX(F_Inputs_cyclical!$A$1:$BE$243, MATCH('Cyclical_after overrides'!$A238, F_Inputs_cyclical!$A$1:$A$243, 0), MATCH('Cyclical_after overrides'!V$1, F_Inputs_cyclical!$A$1:$BE$1, 0))="", "", INDEX(F_Inputs_cyclical!$A$1:$BE$243, MATCH('Cyclical_after overrides'!$A238, F_Inputs_cyclical!$A$1:$A$243, 0), MATCH('Cyclical_after overrides'!V$1, F_Inputs_cyclical!$A$1:$BE$1, 0))),
Cyclical_overrides!V238)</f>
        <v>336.26099999999997</v>
      </c>
      <c r="W238" s="72">
        <f>IF(Cyclical_overrides!W238 = "",
IF(INDEX(F_Inputs_cyclical!$A$1:$BE$243, MATCH('Cyclical_after overrides'!$A238, F_Inputs_cyclical!$A$1:$A$243, 0), MATCH('Cyclical_after overrides'!W$1, F_Inputs_cyclical!$A$1:$BE$1, 0))="", "", INDEX(F_Inputs_cyclical!$A$1:$BE$243, MATCH('Cyclical_after overrides'!$A238, F_Inputs_cyclical!$A$1:$A$243, 0), MATCH('Cyclical_after overrides'!W$1, F_Inputs_cyclical!$A$1:$BE$1, 0))),
Cyclical_overrides!W238)</f>
        <v>408.09500000000003</v>
      </c>
      <c r="X238" s="72">
        <f>IF(Cyclical_overrides!X238 = "",
IF(INDEX(F_Inputs_cyclical!$A$1:$BE$243, MATCH('Cyclical_after overrides'!$A238, F_Inputs_cyclical!$A$1:$A$243, 0), MATCH('Cyclical_after overrides'!X$1, F_Inputs_cyclical!$A$1:$BE$1, 0))="", "", INDEX(F_Inputs_cyclical!$A$1:$BE$243, MATCH('Cyclical_after overrides'!$A238, F_Inputs_cyclical!$A$1:$A$243, 0), MATCH('Cyclical_after overrides'!X$1, F_Inputs_cyclical!$A$1:$BE$1, 0))),
Cyclical_overrides!X238)</f>
        <v>2.2930000000000001</v>
      </c>
      <c r="Y238" s="72">
        <f>IF(Cyclical_overrides!Y238 = "",
IF(INDEX(F_Inputs_cyclical!$A$1:$BE$243, MATCH('Cyclical_after overrides'!$A238, F_Inputs_cyclical!$A$1:$A$243, 0), MATCH('Cyclical_after overrides'!Y$1, F_Inputs_cyclical!$A$1:$BE$1, 0))="", "", INDEX(F_Inputs_cyclical!$A$1:$BE$243, MATCH('Cyclical_after overrides'!$A238, F_Inputs_cyclical!$A$1:$A$243, 0), MATCH('Cyclical_after overrides'!Y$1, F_Inputs_cyclical!$A$1:$BE$1, 0))),
Cyclical_overrides!Y238)</f>
        <v>2.4470000000000001</v>
      </c>
      <c r="Z238" s="72">
        <f>IF(Cyclical_overrides!Z238 = "",
IF(INDEX(F_Inputs_cyclical!$A$1:$BE$243, MATCH('Cyclical_after overrides'!$A238, F_Inputs_cyclical!$A$1:$A$243, 0), MATCH('Cyclical_after overrides'!Z$1, F_Inputs_cyclical!$A$1:$BE$1, 0))="", "", INDEX(F_Inputs_cyclical!$A$1:$BE$243, MATCH('Cyclical_after overrides'!$A238, F_Inputs_cyclical!$A$1:$A$243, 0), MATCH('Cyclical_after overrides'!Z$1, F_Inputs_cyclical!$A$1:$BE$1, 0))),
Cyclical_overrides!Z238)</f>
        <v>109.84699999999999</v>
      </c>
      <c r="AA238" s="72">
        <f>IF(Cyclical_overrides!AA238 = "",
IF(INDEX(F_Inputs_cyclical!$A$1:$BE$243, MATCH('Cyclical_after overrides'!$A238, F_Inputs_cyclical!$A$1:$A$243, 0), MATCH('Cyclical_after overrides'!AA$1, F_Inputs_cyclical!$A$1:$BE$1, 0))="", "", INDEX(F_Inputs_cyclical!$A$1:$BE$243, MATCH('Cyclical_after overrides'!$A238, F_Inputs_cyclical!$A$1:$A$243, 0), MATCH('Cyclical_after overrides'!AA$1, F_Inputs_cyclical!$A$1:$BE$1, 0))),
Cyclical_overrides!AA238)</f>
        <v>565.02599999999995</v>
      </c>
      <c r="AB238" s="72">
        <f>IF(Cyclical_overrides!AB238 = "",
IF(INDEX(F_Inputs_cyclical!$A$1:$BE$243, MATCH('Cyclical_after overrides'!$A238, F_Inputs_cyclical!$A$1:$A$243, 0), MATCH('Cyclical_after overrides'!AB$1, F_Inputs_cyclical!$A$1:$BE$1, 0))="", "", INDEX(F_Inputs_cyclical!$A$1:$BE$243, MATCH('Cyclical_after overrides'!$A238, F_Inputs_cyclical!$A$1:$A$243, 0), MATCH('Cyclical_after overrides'!AB$1, F_Inputs_cyclical!$A$1:$BE$1, 0))),
Cyclical_overrides!AB238)</f>
        <v>0</v>
      </c>
      <c r="AC238" s="72">
        <f>IF(Cyclical_overrides!AC238 = "",
IF(INDEX(F_Inputs_cyclical!$A$1:$BE$243, MATCH('Cyclical_after overrides'!$A238, F_Inputs_cyclical!$A$1:$A$243, 0), MATCH('Cyclical_after overrides'!AC$1, F_Inputs_cyclical!$A$1:$BE$1, 0))="", "", INDEX(F_Inputs_cyclical!$A$1:$BE$243, MATCH('Cyclical_after overrides'!$A238, F_Inputs_cyclical!$A$1:$A$243, 0), MATCH('Cyclical_after overrides'!AC$1, F_Inputs_cyclical!$A$1:$BE$1, 0))),
Cyclical_overrides!AC238)</f>
        <v>0</v>
      </c>
      <c r="AD238" s="72">
        <f>IF(Cyclical_overrides!AD238 = "",
IF(INDEX(F_Inputs_cyclical!$A$1:$BE$243, MATCH('Cyclical_after overrides'!$A238, F_Inputs_cyclical!$A$1:$A$243, 0), MATCH('Cyclical_after overrides'!AD$1, F_Inputs_cyclical!$A$1:$BE$1, 0))="", "", INDEX(F_Inputs_cyclical!$A$1:$BE$243, MATCH('Cyclical_after overrides'!$A238, F_Inputs_cyclical!$A$1:$A$243, 0), MATCH('Cyclical_after overrides'!AD$1, F_Inputs_cyclical!$A$1:$BE$1, 0))),
Cyclical_overrides!AD238)</f>
        <v>0</v>
      </c>
      <c r="AE238" s="72">
        <f>IF(Cyclical_overrides!AE238 = "",
IF(INDEX(F_Inputs_cyclical!$A$1:$BE$243, MATCH('Cyclical_after overrides'!$A238, F_Inputs_cyclical!$A$1:$A$243, 0), MATCH('Cyclical_after overrides'!AE$1, F_Inputs_cyclical!$A$1:$BE$1, 0))="", "", INDEX(F_Inputs_cyclical!$A$1:$BE$243, MATCH('Cyclical_after overrides'!$A238, F_Inputs_cyclical!$A$1:$A$243, 0), MATCH('Cyclical_after overrides'!AE$1, F_Inputs_cyclical!$A$1:$BE$1, 0))),
Cyclical_overrides!AE238)</f>
        <v>0</v>
      </c>
      <c r="AF238" s="72">
        <f>IF(Cyclical_overrides!AF238 = "",
IF(INDEX(F_Inputs_cyclical!$A$1:$BE$243, MATCH('Cyclical_after overrides'!$A238, F_Inputs_cyclical!$A$1:$A$243, 0), MATCH('Cyclical_after overrides'!AF$1, F_Inputs_cyclical!$A$1:$BE$1, 0))="", "", INDEX(F_Inputs_cyclical!$A$1:$BE$243, MATCH('Cyclical_after overrides'!$A238, F_Inputs_cyclical!$A$1:$A$243, 0), MATCH('Cyclical_after overrides'!AF$1, F_Inputs_cyclical!$A$1:$BE$1, 0))),
Cyclical_overrides!AF238)</f>
        <v>0</v>
      </c>
      <c r="AG238" s="72">
        <f>IF(Cyclical_overrides!AG238 = "",
IF(INDEX(F_Inputs_cyclical!$A$1:$BE$243, MATCH('Cyclical_after overrides'!$A238, F_Inputs_cyclical!$A$1:$A$243, 0), MATCH('Cyclical_after overrides'!AG$1, F_Inputs_cyclical!$A$1:$BE$1, 0))="", "", INDEX(F_Inputs_cyclical!$A$1:$BE$243, MATCH('Cyclical_after overrides'!$A238, F_Inputs_cyclical!$A$1:$A$243, 0), MATCH('Cyclical_after overrides'!AG$1, F_Inputs_cyclical!$A$1:$BE$1, 0))),
Cyclical_overrides!AG238)</f>
        <v>0</v>
      </c>
      <c r="AH238" s="72">
        <f>IF(Cyclical_overrides!AH238 = "",
IF(INDEX(F_Inputs_cyclical!$A$1:$BE$243, MATCH('Cyclical_after overrides'!$A238, F_Inputs_cyclical!$A$1:$A$243, 0), MATCH('Cyclical_after overrides'!AH$1, F_Inputs_cyclical!$A$1:$BE$1, 0))="", "", INDEX(F_Inputs_cyclical!$A$1:$BE$243, MATCH('Cyclical_after overrides'!$A238, F_Inputs_cyclical!$A$1:$A$243, 0), MATCH('Cyclical_after overrides'!AH$1, F_Inputs_cyclical!$A$1:$BE$1, 0))),
Cyclical_overrides!AH238)</f>
        <v>0</v>
      </c>
      <c r="AI238" s="72">
        <f>IF(Cyclical_overrides!AI238 = "",
IF(INDEX(F_Inputs_cyclical!$A$1:$BE$243, MATCH('Cyclical_after overrides'!$A238, F_Inputs_cyclical!$A$1:$A$243, 0), MATCH('Cyclical_after overrides'!AI$1, F_Inputs_cyclical!$A$1:$BE$1, 0))="", "", INDEX(F_Inputs_cyclical!$A$1:$BE$243, MATCH('Cyclical_after overrides'!$A238, F_Inputs_cyclical!$A$1:$A$243, 0), MATCH('Cyclical_after overrides'!AI$1, F_Inputs_cyclical!$A$1:$BE$1, 0))),
Cyclical_overrides!AI238)</f>
        <v>0</v>
      </c>
      <c r="AJ238" s="72">
        <f>IF(Cyclical_overrides!AJ238 = "",
IF(INDEX(F_Inputs_cyclical!$A$1:$BE$243, MATCH('Cyclical_after overrides'!$A238, F_Inputs_cyclical!$A$1:$A$243, 0), MATCH('Cyclical_after overrides'!AJ$1, F_Inputs_cyclical!$A$1:$BE$1, 0))="", "", INDEX(F_Inputs_cyclical!$A$1:$BE$243, MATCH('Cyclical_after overrides'!$A238, F_Inputs_cyclical!$A$1:$A$243, 0), MATCH('Cyclical_after overrides'!AJ$1, F_Inputs_cyclical!$A$1:$BE$1, 0))),
Cyclical_overrides!AJ238)</f>
        <v>0</v>
      </c>
      <c r="AK238" s="72">
        <f>IF(Cyclical_overrides!AK238 = "",
IF(INDEX(F_Inputs_cyclical!$A$1:$BE$243, MATCH('Cyclical_after overrides'!$A238, F_Inputs_cyclical!$A$1:$A$243, 0), MATCH('Cyclical_after overrides'!AK$1, F_Inputs_cyclical!$A$1:$BE$1, 0))="", "", INDEX(F_Inputs_cyclical!$A$1:$BE$243, MATCH('Cyclical_after overrides'!$A238, F_Inputs_cyclical!$A$1:$A$243, 0), MATCH('Cyclical_after overrides'!AK$1, F_Inputs_cyclical!$A$1:$BE$1, 0))),
Cyclical_overrides!AK238)</f>
        <v>0</v>
      </c>
      <c r="AL238" s="72">
        <f>IF(Cyclical_overrides!AL238 = "",
IF(INDEX(F_Inputs_cyclical!$A$1:$BE$243, MATCH('Cyclical_after overrides'!$A238, F_Inputs_cyclical!$A$1:$A$243, 0), MATCH('Cyclical_after overrides'!AL$1, F_Inputs_cyclical!$A$1:$BE$1, 0))="", "", INDEX(F_Inputs_cyclical!$A$1:$BE$243, MATCH('Cyclical_after overrides'!$A238, F_Inputs_cyclical!$A$1:$A$243, 0), MATCH('Cyclical_after overrides'!AL$1, F_Inputs_cyclical!$A$1:$BE$1, 0))),
Cyclical_overrides!AL238)</f>
        <v>0</v>
      </c>
      <c r="AM238" s="72">
        <f>IF(Cyclical_overrides!AM238 = "",
IF(INDEX(F_Inputs_cyclical!$A$1:$BE$243, MATCH('Cyclical_after overrides'!$A238, F_Inputs_cyclical!$A$1:$A$243, 0), MATCH('Cyclical_after overrides'!AM$1, F_Inputs_cyclical!$A$1:$BE$1, 0))="", "", INDEX(F_Inputs_cyclical!$A$1:$BE$243, MATCH('Cyclical_after overrides'!$A238, F_Inputs_cyclical!$A$1:$A$243, 0), MATCH('Cyclical_after overrides'!AM$1, F_Inputs_cyclical!$A$1:$BE$1, 0))),
Cyclical_overrides!AM238)</f>
        <v>7.726</v>
      </c>
      <c r="AN238" s="72">
        <f>IF(Cyclical_overrides!AN238 = "",
IF(INDEX(F_Inputs_cyclical!$A$1:$BE$243, MATCH('Cyclical_after overrides'!$A238, F_Inputs_cyclical!$A$1:$A$243, 0), MATCH('Cyclical_after overrides'!AN$1, F_Inputs_cyclical!$A$1:$BE$1, 0))="", "", INDEX(F_Inputs_cyclical!$A$1:$BE$243, MATCH('Cyclical_after overrides'!$A238, F_Inputs_cyclical!$A$1:$A$243, 0), MATCH('Cyclical_after overrides'!AN$1, F_Inputs_cyclical!$A$1:$BE$1, 0))),
Cyclical_overrides!AN238)</f>
        <v>38.284000000000006</v>
      </c>
      <c r="AO238" s="72" t="str">
        <f>IF(Cyclical_overrides!AO238 = "",
IF(INDEX(F_Inputs_cyclical!$A$1:$BE$243, MATCH('Cyclical_after overrides'!$A238, F_Inputs_cyclical!$A$1:$A$243, 0), MATCH('Cyclical_after overrides'!AO$1, F_Inputs_cyclical!$A$1:$BE$1, 0))="", "", INDEX(F_Inputs_cyclical!$A$1:$BE$243, MATCH('Cyclical_after overrides'!$A238, F_Inputs_cyclical!$A$1:$A$243, 0), MATCH('Cyclical_after overrides'!AO$1, F_Inputs_cyclical!$A$1:$BE$1, 0))),
Cyclical_overrides!AO238)</f>
        <v/>
      </c>
      <c r="AP238" s="72" t="str">
        <f>IF(Cyclical_overrides!AP238 = "",
IF(INDEX(F_Inputs_cyclical!$A$1:$BE$243, MATCH('Cyclical_after overrides'!$A238, F_Inputs_cyclical!$A$1:$A$243, 0), MATCH('Cyclical_after overrides'!AP$1, F_Inputs_cyclical!$A$1:$BE$1, 0))="", "", INDEX(F_Inputs_cyclical!$A$1:$BE$243, MATCH('Cyclical_after overrides'!$A238, F_Inputs_cyclical!$A$1:$A$243, 0), MATCH('Cyclical_after overrides'!AP$1, F_Inputs_cyclical!$A$1:$BE$1, 0))),
Cyclical_overrides!AP238)</f>
        <v/>
      </c>
      <c r="AQ238" s="72">
        <f>IF(Cyclical_overrides!AQ238 = "",
IF(INDEX(F_Inputs_cyclical!$A$1:$BE$243, MATCH('Cyclical_after overrides'!$A238, F_Inputs_cyclical!$A$1:$A$243, 0), MATCH('Cyclical_after overrides'!AQ$1, F_Inputs_cyclical!$A$1:$BE$1, 0))="", "", INDEX(F_Inputs_cyclical!$A$1:$BE$243, MATCH('Cyclical_after overrides'!$A238, F_Inputs_cyclical!$A$1:$A$243, 0), MATCH('Cyclical_after overrides'!AQ$1, F_Inputs_cyclical!$A$1:$BE$1, 0))),
Cyclical_overrides!AQ238)</f>
        <v>1.593</v>
      </c>
      <c r="AR238" s="72">
        <f>IF(Cyclical_overrides!AR238 = "",
IF(INDEX(F_Inputs_cyclical!$A$1:$BE$243, MATCH('Cyclical_after overrides'!$A238, F_Inputs_cyclical!$A$1:$A$243, 0), MATCH('Cyclical_after overrides'!AR$1, F_Inputs_cyclical!$A$1:$BE$1, 0))="", "", INDEX(F_Inputs_cyclical!$A$1:$BE$243, MATCH('Cyclical_after overrides'!$A238, F_Inputs_cyclical!$A$1:$A$243, 0), MATCH('Cyclical_after overrides'!AR$1, F_Inputs_cyclical!$A$1:$BE$1, 0))),
Cyclical_overrides!AR238)</f>
        <v>0.47199999999999998</v>
      </c>
      <c r="AS238" s="72">
        <f>IF(Cyclical_overrides!AS238 = "",
IF(INDEX(F_Inputs_cyclical!$A$1:$BE$243, MATCH('Cyclical_after overrides'!$A238, F_Inputs_cyclical!$A$1:$A$243, 0), MATCH('Cyclical_after overrides'!AS$1, F_Inputs_cyclical!$A$1:$BE$1, 0))="", "", INDEX(F_Inputs_cyclical!$A$1:$BE$243, MATCH('Cyclical_after overrides'!$A238, F_Inputs_cyclical!$A$1:$A$243, 0), MATCH('Cyclical_after overrides'!AS$1, F_Inputs_cyclical!$A$1:$BE$1, 0))),
Cyclical_overrides!AS238)</f>
        <v>-1.74617795433173</v>
      </c>
      <c r="AT238" s="72">
        <f>IF(Cyclical_overrides!AT238 = "",
IF(INDEX(F_Inputs_cyclical!$A$1:$BE$243, MATCH('Cyclical_after overrides'!$A238, F_Inputs_cyclical!$A$1:$A$243, 0), MATCH('Cyclical_after overrides'!AT$1, F_Inputs_cyclical!$A$1:$BE$1, 0))="", "", INDEX(F_Inputs_cyclical!$A$1:$BE$243, MATCH('Cyclical_after overrides'!$A238, F_Inputs_cyclical!$A$1:$A$243, 0), MATCH('Cyclical_after overrides'!AT$1, F_Inputs_cyclical!$A$1:$BE$1, 0))),
Cyclical_overrides!AT238)</f>
        <v>2.0552931602454E-2</v>
      </c>
      <c r="AU238" s="72">
        <f>IF(Cyclical_overrides!AU238 = "",
IF(INDEX(F_Inputs_cyclical!$A$1:$BE$243, MATCH('Cyclical_after overrides'!$A238, F_Inputs_cyclical!$A$1:$A$243, 0), MATCH('Cyclical_after overrides'!AU$1, F_Inputs_cyclical!$A$1:$BE$1, 0))="", "", INDEX(F_Inputs_cyclical!$A$1:$BE$243, MATCH('Cyclical_after overrides'!$A238, F_Inputs_cyclical!$A$1:$A$243, 0), MATCH('Cyclical_after overrides'!AU$1, F_Inputs_cyclical!$A$1:$BE$1, 0))),
Cyclical_overrides!AU238)</f>
        <v>1.244</v>
      </c>
      <c r="AV238" s="72">
        <f>IF(Cyclical_overrides!AV238 = "",
IF(INDEX(F_Inputs_cyclical!$A$1:$BE$243, MATCH('Cyclical_after overrides'!$A238, F_Inputs_cyclical!$A$1:$A$243, 0), MATCH('Cyclical_after overrides'!AV$1, F_Inputs_cyclical!$A$1:$BE$1, 0))="", "", INDEX(F_Inputs_cyclical!$A$1:$BE$243, MATCH('Cyclical_after overrides'!$A238, F_Inputs_cyclical!$A$1:$A$243, 0), MATCH('Cyclical_after overrides'!AV$1, F_Inputs_cyclical!$A$1:$BE$1, 0))),
Cyclical_overrides!AV238)</f>
        <v>0</v>
      </c>
      <c r="AW238" s="72">
        <f>IF(Cyclical_overrides!AW238 = "",
IF(INDEX(F_Inputs_cyclical!$A$1:$BE$243, MATCH('Cyclical_after overrides'!$A238, F_Inputs_cyclical!$A$1:$A$243, 0), MATCH('Cyclical_after overrides'!AW$1, F_Inputs_cyclical!$A$1:$BE$1, 0))="", "", INDEX(F_Inputs_cyclical!$A$1:$BE$243, MATCH('Cyclical_after overrides'!$A238, F_Inputs_cyclical!$A$1:$A$243, 0), MATCH('Cyclical_after overrides'!AW$1, F_Inputs_cyclical!$A$1:$BE$1, 0))),
Cyclical_overrides!AW238)</f>
        <v>1.2117357406647515</v>
      </c>
      <c r="AX238" s="72">
        <f>IF(Cyclical_overrides!AX238 = "",
IF(INDEX(F_Inputs_cyclical!$A$1:$BE$243, MATCH('Cyclical_after overrides'!$A238, F_Inputs_cyclical!$A$1:$A$243, 0), MATCH('Cyclical_after overrides'!AX$1, F_Inputs_cyclical!$A$1:$BE$1, 0))="", "", INDEX(F_Inputs_cyclical!$A$1:$BE$243, MATCH('Cyclical_after overrides'!$A238, F_Inputs_cyclical!$A$1:$A$243, 0), MATCH('Cyclical_after overrides'!AX$1, F_Inputs_cyclical!$A$1:$BE$1, 0))),
Cyclical_overrides!AX238)</f>
        <v>20.897452784653613</v>
      </c>
      <c r="AY238" s="72">
        <f>IF(Cyclical_overrides!AY238 = "",
IF(INDEX(F_Inputs_cyclical!$A$1:$BE$243, MATCH('Cyclical_after overrides'!$A238, F_Inputs_cyclical!$A$1:$A$243, 0), MATCH('Cyclical_after overrides'!AY$1, F_Inputs_cyclical!$A$1:$BE$1, 0))="", "", INDEX(F_Inputs_cyclical!$A$1:$BE$243, MATCH('Cyclical_after overrides'!$A238, F_Inputs_cyclical!$A$1:$A$243, 0), MATCH('Cyclical_after overrides'!AY$1, F_Inputs_cyclical!$A$1:$BE$1, 0))),
Cyclical_overrides!AY238)</f>
        <v>141.37939993057716</v>
      </c>
      <c r="AZ238" s="72">
        <f>IF(Cyclical_overrides!AZ238 = "",
IF(INDEX(F_Inputs_cyclical!$A$1:$BE$243, MATCH('Cyclical_after overrides'!$A238, F_Inputs_cyclical!$A$1:$A$243, 0), MATCH('Cyclical_after overrides'!AZ$1, F_Inputs_cyclical!$A$1:$BE$1, 0))="", "", INDEX(F_Inputs_cyclical!$A$1:$BE$243, MATCH('Cyclical_after overrides'!$A238, F_Inputs_cyclical!$A$1:$A$243, 0), MATCH('Cyclical_after overrides'!AZ$1, F_Inputs_cyclical!$A$1:$BE$1, 0))),
Cyclical_overrides!AZ238)</f>
        <v>1.5129984300305834</v>
      </c>
      <c r="BA238" s="72">
        <f>IF(Cyclical_overrides!BA238 = "",
IF(INDEX(F_Inputs_cyclical!$A$1:$BE$243, MATCH('Cyclical_after overrides'!$A238, F_Inputs_cyclical!$A$1:$A$243, 0), MATCH('Cyclical_after overrides'!BA$1, F_Inputs_cyclical!$A$1:$BE$1, 0))="", "", INDEX(F_Inputs_cyclical!$A$1:$BE$243, MATCH('Cyclical_after overrides'!$A238, F_Inputs_cyclical!$A$1:$A$243, 0), MATCH('Cyclical_after overrides'!BA$1, F_Inputs_cyclical!$A$1:$BE$1, 0))),
Cyclical_overrides!BA238)</f>
        <v>12.901802302905557</v>
      </c>
      <c r="BB238" s="72">
        <f>IF(Cyclical_overrides!BB238 = "",
IF(INDEX(F_Inputs_cyclical!$A$1:$BE$243, MATCH('Cyclical_after overrides'!$A238, F_Inputs_cyclical!$A$1:$A$243, 0), MATCH('Cyclical_after overrides'!BB$1, F_Inputs_cyclical!$A$1:$BE$1, 0))="", "", INDEX(F_Inputs_cyclical!$A$1:$BE$243, MATCH('Cyclical_after overrides'!$A238, F_Inputs_cyclical!$A$1:$A$243, 0), MATCH('Cyclical_after overrides'!BB$1, F_Inputs_cyclical!$A$1:$BE$1, 0))),
Cyclical_overrides!BB238)</f>
        <v>12.558788234746384</v>
      </c>
      <c r="BC238" s="72" t="str">
        <f>IF(Cyclical_overrides!BC238 = "",
IF(INDEX(F_Inputs_cyclical!$A$1:$BE$243, MATCH('Cyclical_after overrides'!$A238, F_Inputs_cyclical!$A$1:$A$243, 0), MATCH('Cyclical_after overrides'!BC$1, F_Inputs_cyclical!$A$1:$BE$1, 0))="", "", INDEX(F_Inputs_cyclical!$A$1:$BE$243, MATCH('Cyclical_after overrides'!$A238, F_Inputs_cyclical!$A$1:$A$243, 0), MATCH('Cyclical_after overrides'!BC$1, F_Inputs_cyclical!$A$1:$BE$1, 0))),
Cyclical_overrides!BC238)</f>
        <v/>
      </c>
      <c r="BD238" s="72">
        <f>IF(Cyclical_overrides!BD238 = "",
IF(INDEX(F_Inputs_cyclical!$A$1:$BE$243, MATCH('Cyclical_after overrides'!$A238, F_Inputs_cyclical!$A$1:$A$243, 0), MATCH('Cyclical_after overrides'!BD$1, F_Inputs_cyclical!$A$1:$BE$1, 0))="", "", INDEX(F_Inputs_cyclical!$A$1:$BE$243, MATCH('Cyclical_after overrides'!$A238, F_Inputs_cyclical!$A$1:$A$243, 0), MATCH('Cyclical_after overrides'!BD$1, F_Inputs_cyclical!$A$1:$BE$1, 0))),
Cyclical_overrides!BD238)</f>
        <v>496.41</v>
      </c>
      <c r="BE238" s="194"/>
    </row>
    <row r="239" spans="1:57" x14ac:dyDescent="0.4">
      <c r="A239" s="63" t="str">
        <f t="shared" si="3"/>
        <v>SBB18</v>
      </c>
      <c r="B239" s="63" t="s">
        <v>505</v>
      </c>
      <c r="C239" s="63" t="s">
        <v>251</v>
      </c>
      <c r="D239" s="72">
        <f>IF(Cyclical_overrides!D239 = "",
IF(INDEX(F_Inputs_cyclical!$A$1:$BE$243, MATCH('Cyclical_after overrides'!$A239, F_Inputs_cyclical!$A$1:$A$243, 0), MATCH('Cyclical_after overrides'!D$1, F_Inputs_cyclical!$A$1:$BE$1, 0))="", "", INDEX(F_Inputs_cyclical!$A$1:$BE$243, MATCH('Cyclical_after overrides'!$A239, F_Inputs_cyclical!$A$1:$A$243, 0), MATCH('Cyclical_after overrides'!D$1, F_Inputs_cyclical!$A$1:$BE$1, 0))),
Cyclical_overrides!D239)</f>
        <v>12.321</v>
      </c>
      <c r="E239" s="72">
        <f>IF(Cyclical_overrides!E239 = "",
IF(INDEX(F_Inputs_cyclical!$A$1:$BE$243, MATCH('Cyclical_after overrides'!$A239, F_Inputs_cyclical!$A$1:$A$243, 0), MATCH('Cyclical_after overrides'!E$1, F_Inputs_cyclical!$A$1:$BE$1, 0))="", "", INDEX(F_Inputs_cyclical!$A$1:$BE$243, MATCH('Cyclical_after overrides'!$A239, F_Inputs_cyclical!$A$1:$A$243, 0), MATCH('Cyclical_after overrides'!E$1, F_Inputs_cyclical!$A$1:$BE$1, 0))),
Cyclical_overrides!E239)</f>
        <v>2.8239999999999998</v>
      </c>
      <c r="F239" s="72">
        <f>IF(Cyclical_overrides!F239 = "",
IF(INDEX(F_Inputs_cyclical!$A$1:$BE$243, MATCH('Cyclical_after overrides'!$A239, F_Inputs_cyclical!$A$1:$A$243, 0), MATCH('Cyclical_after overrides'!F$1, F_Inputs_cyclical!$A$1:$BE$1, 0))="", "", INDEX(F_Inputs_cyclical!$A$1:$BE$243, MATCH('Cyclical_after overrides'!$A239, F_Inputs_cyclical!$A$1:$A$243, 0), MATCH('Cyclical_after overrides'!F$1, F_Inputs_cyclical!$A$1:$BE$1, 0))),
Cyclical_overrides!F239)</f>
        <v>14.238</v>
      </c>
      <c r="G239" s="72">
        <f>IF(Cyclical_overrides!G239 = "",
IF(INDEX(F_Inputs_cyclical!$A$1:$BE$243, MATCH('Cyclical_after overrides'!$A239, F_Inputs_cyclical!$A$1:$A$243, 0), MATCH('Cyclical_after overrides'!G$1, F_Inputs_cyclical!$A$1:$BE$1, 0))="", "", INDEX(F_Inputs_cyclical!$A$1:$BE$243, MATCH('Cyclical_after overrides'!$A239, F_Inputs_cyclical!$A$1:$A$243, 0), MATCH('Cyclical_after overrides'!G$1, F_Inputs_cyclical!$A$1:$BE$1, 0))),
Cyclical_overrides!G239)</f>
        <v>1.641</v>
      </c>
      <c r="H239" s="72">
        <f>IF(Cyclical_overrides!H239 = "",
IF(INDEX(F_Inputs_cyclical!$A$1:$BE$243, MATCH('Cyclical_after overrides'!$A239, F_Inputs_cyclical!$A$1:$A$243, 0), MATCH('Cyclical_after overrides'!H$1, F_Inputs_cyclical!$A$1:$BE$1, 0))="", "", INDEX(F_Inputs_cyclical!$A$1:$BE$243, MATCH('Cyclical_after overrides'!$A239, F_Inputs_cyclical!$A$1:$A$243, 0), MATCH('Cyclical_after overrides'!H$1, F_Inputs_cyclical!$A$1:$BE$1, 0))),
Cyclical_overrides!H239)</f>
        <v>0</v>
      </c>
      <c r="I239" s="72">
        <f>IF(Cyclical_overrides!I239 = "",
IF(INDEX(F_Inputs_cyclical!$A$1:$BE$243, MATCH('Cyclical_after overrides'!$A239, F_Inputs_cyclical!$A$1:$A$243, 0), MATCH('Cyclical_after overrides'!I$1, F_Inputs_cyclical!$A$1:$BE$1, 0))="", "", INDEX(F_Inputs_cyclical!$A$1:$BE$243, MATCH('Cyclical_after overrides'!$A239, F_Inputs_cyclical!$A$1:$A$243, 0), MATCH('Cyclical_after overrides'!I$1, F_Inputs_cyclical!$A$1:$BE$1, 0))),
Cyclical_overrides!I239)</f>
        <v>0</v>
      </c>
      <c r="J239" s="72">
        <f>IF(Cyclical_overrides!J239 = "",
IF(INDEX(F_Inputs_cyclical!$A$1:$BE$243, MATCH('Cyclical_after overrides'!$A239, F_Inputs_cyclical!$A$1:$A$243, 0), MATCH('Cyclical_after overrides'!J$1, F_Inputs_cyclical!$A$1:$BE$1, 0))="", "", INDEX(F_Inputs_cyclical!$A$1:$BE$243, MATCH('Cyclical_after overrides'!$A239, F_Inputs_cyclical!$A$1:$A$243, 0), MATCH('Cyclical_after overrides'!J$1, F_Inputs_cyclical!$A$1:$BE$1, 0))),
Cyclical_overrides!J239)</f>
        <v>40.393999999999998</v>
      </c>
      <c r="K239" s="72">
        <f>IF(Cyclical_overrides!K239 = "",
IF(INDEX(F_Inputs_cyclical!$A$1:$BE$243, MATCH('Cyclical_after overrides'!$A239, F_Inputs_cyclical!$A$1:$A$243, 0), MATCH('Cyclical_after overrides'!K$1, F_Inputs_cyclical!$A$1:$BE$1, 0))="", "", INDEX(F_Inputs_cyclical!$A$1:$BE$243, MATCH('Cyclical_after overrides'!$A239, F_Inputs_cyclical!$A$1:$A$243, 0), MATCH('Cyclical_after overrides'!K$1, F_Inputs_cyclical!$A$1:$BE$1, 0))),
Cyclical_overrides!K239)</f>
        <v>11.272</v>
      </c>
      <c r="L239" s="72">
        <f>IF(Cyclical_overrides!L239 = "",
IF(INDEX(F_Inputs_cyclical!$A$1:$BE$243, MATCH('Cyclical_after overrides'!$A239, F_Inputs_cyclical!$A$1:$A$243, 0), MATCH('Cyclical_after overrides'!L$1, F_Inputs_cyclical!$A$1:$BE$1, 0))="", "", INDEX(F_Inputs_cyclical!$A$1:$BE$243, MATCH('Cyclical_after overrides'!$A239, F_Inputs_cyclical!$A$1:$A$243, 0), MATCH('Cyclical_after overrides'!L$1, F_Inputs_cyclical!$A$1:$BE$1, 0))),
Cyclical_overrides!L239)</f>
        <v>0</v>
      </c>
      <c r="M239" s="72">
        <f>IF(Cyclical_overrides!M239 = "",
IF(INDEX(F_Inputs_cyclical!$A$1:$BE$243, MATCH('Cyclical_after overrides'!$A239, F_Inputs_cyclical!$A$1:$A$243, 0), MATCH('Cyclical_after overrides'!M$1, F_Inputs_cyclical!$A$1:$BE$1, 0))="", "", INDEX(F_Inputs_cyclical!$A$1:$BE$243, MATCH('Cyclical_after overrides'!$A239, F_Inputs_cyclical!$A$1:$A$243, 0), MATCH('Cyclical_after overrides'!M$1, F_Inputs_cyclical!$A$1:$BE$1, 0))),
Cyclical_overrides!M239)</f>
        <v>0</v>
      </c>
      <c r="N239" s="72">
        <f>IF(Cyclical_overrides!N239 = "",
IF(INDEX(F_Inputs_cyclical!$A$1:$BE$243, MATCH('Cyclical_after overrides'!$A239, F_Inputs_cyclical!$A$1:$A$243, 0), MATCH('Cyclical_after overrides'!N$1, F_Inputs_cyclical!$A$1:$BE$1, 0))="", "", INDEX(F_Inputs_cyclical!$A$1:$BE$243, MATCH('Cyclical_after overrides'!$A239, F_Inputs_cyclical!$A$1:$A$243, 0), MATCH('Cyclical_after overrides'!N$1, F_Inputs_cyclical!$A$1:$BE$1, 0))),
Cyclical_overrides!N239)</f>
        <v>0</v>
      </c>
      <c r="O239" s="72">
        <f>IF(Cyclical_overrides!O239 = "",
IF(INDEX(F_Inputs_cyclical!$A$1:$BE$243, MATCH('Cyclical_after overrides'!$A239, F_Inputs_cyclical!$A$1:$A$243, 0), MATCH('Cyclical_after overrides'!O$1, F_Inputs_cyclical!$A$1:$BE$1, 0))="", "", INDEX(F_Inputs_cyclical!$A$1:$BE$243, MATCH('Cyclical_after overrides'!$A239, F_Inputs_cyclical!$A$1:$A$243, 0), MATCH('Cyclical_after overrides'!O$1, F_Inputs_cyclical!$A$1:$BE$1, 0))),
Cyclical_overrides!O239)</f>
        <v>0.40200000000000002</v>
      </c>
      <c r="P239" s="72">
        <f>IF(Cyclical_overrides!P239 = "",
IF(INDEX(F_Inputs_cyclical!$A$1:$BE$243, MATCH('Cyclical_after overrides'!$A239, F_Inputs_cyclical!$A$1:$A$243, 0), MATCH('Cyclical_after overrides'!P$1, F_Inputs_cyclical!$A$1:$BE$1, 0))="", "", INDEX(F_Inputs_cyclical!$A$1:$BE$243, MATCH('Cyclical_after overrides'!$A239, F_Inputs_cyclical!$A$1:$A$243, 0), MATCH('Cyclical_after overrides'!P$1, F_Inputs_cyclical!$A$1:$BE$1, 0))),
Cyclical_overrides!P239)</f>
        <v>7.2999999999999995E-2</v>
      </c>
      <c r="Q239" s="72">
        <f>IF(Cyclical_overrides!Q239 = "",
IF(INDEX(F_Inputs_cyclical!$A$1:$BE$243, MATCH('Cyclical_after overrides'!$A239, F_Inputs_cyclical!$A$1:$A$243, 0), MATCH('Cyclical_after overrides'!Q$1, F_Inputs_cyclical!$A$1:$BE$1, 0))="", "", INDEX(F_Inputs_cyclical!$A$1:$BE$243, MATCH('Cyclical_after overrides'!$A239, F_Inputs_cyclical!$A$1:$A$243, 0), MATCH('Cyclical_after overrides'!Q$1, F_Inputs_cyclical!$A$1:$BE$1, 0))),
Cyclical_overrides!Q239)</f>
        <v>0.78400000000000003</v>
      </c>
      <c r="R239" s="72">
        <f>IF(Cyclical_overrides!R239 = "",
IF(INDEX(F_Inputs_cyclical!$A$1:$BE$243, MATCH('Cyclical_after overrides'!$A239, F_Inputs_cyclical!$A$1:$A$243, 0), MATCH('Cyclical_after overrides'!R$1, F_Inputs_cyclical!$A$1:$BE$1, 0))="", "", INDEX(F_Inputs_cyclical!$A$1:$BE$243, MATCH('Cyclical_after overrides'!$A239, F_Inputs_cyclical!$A$1:$A$243, 0), MATCH('Cyclical_after overrides'!R$1, F_Inputs_cyclical!$A$1:$BE$1, 0))),
Cyclical_overrides!R239)</f>
        <v>0.94700000000000006</v>
      </c>
      <c r="S239" s="72">
        <f>IF(Cyclical_overrides!S239 = "",
IF(INDEX(F_Inputs_cyclical!$A$1:$BE$243, MATCH('Cyclical_after overrides'!$A239, F_Inputs_cyclical!$A$1:$A$243, 0), MATCH('Cyclical_after overrides'!S$1, F_Inputs_cyclical!$A$1:$BE$1, 0))="", "", INDEX(F_Inputs_cyclical!$A$1:$BE$243, MATCH('Cyclical_after overrides'!$A239, F_Inputs_cyclical!$A$1:$A$243, 0), MATCH('Cyclical_after overrides'!S$1, F_Inputs_cyclical!$A$1:$BE$1, 0))),
Cyclical_overrides!S239)</f>
        <v>5.9740000000000002</v>
      </c>
      <c r="T239" s="72">
        <f>IF(Cyclical_overrides!T239 = "",
IF(INDEX(F_Inputs_cyclical!$A$1:$BE$243, MATCH('Cyclical_after overrides'!$A239, F_Inputs_cyclical!$A$1:$A$243, 0), MATCH('Cyclical_after overrides'!T$1, F_Inputs_cyclical!$A$1:$BE$1, 0))="", "", INDEX(F_Inputs_cyclical!$A$1:$BE$243, MATCH('Cyclical_after overrides'!$A239, F_Inputs_cyclical!$A$1:$A$243, 0), MATCH('Cyclical_after overrides'!T$1, F_Inputs_cyclical!$A$1:$BE$1, 0))),
Cyclical_overrides!T239)</f>
        <v>4.3170000000000002</v>
      </c>
      <c r="U239" s="72">
        <f>IF(Cyclical_overrides!U239 = "",
IF(INDEX(F_Inputs_cyclical!$A$1:$BE$243, MATCH('Cyclical_after overrides'!$A239, F_Inputs_cyclical!$A$1:$A$243, 0), MATCH('Cyclical_after overrides'!U$1, F_Inputs_cyclical!$A$1:$BE$1, 0))="", "", INDEX(F_Inputs_cyclical!$A$1:$BE$243, MATCH('Cyclical_after overrides'!$A239, F_Inputs_cyclical!$A$1:$A$243, 0), MATCH('Cyclical_after overrides'!U$1, F_Inputs_cyclical!$A$1:$BE$1, 0))),
Cyclical_overrides!U239)</f>
        <v>38.188000000000002</v>
      </c>
      <c r="V239" s="72">
        <f>IF(Cyclical_overrides!V239 = "",
IF(INDEX(F_Inputs_cyclical!$A$1:$BE$243, MATCH('Cyclical_after overrides'!$A239, F_Inputs_cyclical!$A$1:$A$243, 0), MATCH('Cyclical_after overrides'!V$1, F_Inputs_cyclical!$A$1:$BE$1, 0))="", "", INDEX(F_Inputs_cyclical!$A$1:$BE$243, MATCH('Cyclical_after overrides'!$A239, F_Inputs_cyclical!$A$1:$A$243, 0), MATCH('Cyclical_after overrides'!V$1, F_Inputs_cyclical!$A$1:$BE$1, 0))),
Cyclical_overrides!V239)</f>
        <v>327.56100000000004</v>
      </c>
      <c r="W239" s="72">
        <f>IF(Cyclical_overrides!W239 = "",
IF(INDEX(F_Inputs_cyclical!$A$1:$BE$243, MATCH('Cyclical_after overrides'!$A239, F_Inputs_cyclical!$A$1:$A$243, 0), MATCH('Cyclical_after overrides'!W$1, F_Inputs_cyclical!$A$1:$BE$1, 0))="", "", INDEX(F_Inputs_cyclical!$A$1:$BE$243, MATCH('Cyclical_after overrides'!$A239, F_Inputs_cyclical!$A$1:$A$243, 0), MATCH('Cyclical_after overrides'!W$1, F_Inputs_cyclical!$A$1:$BE$1, 0))),
Cyclical_overrides!W239)</f>
        <v>422.51</v>
      </c>
      <c r="X239" s="72">
        <f>IF(Cyclical_overrides!X239 = "",
IF(INDEX(F_Inputs_cyclical!$A$1:$BE$243, MATCH('Cyclical_after overrides'!$A239, F_Inputs_cyclical!$A$1:$A$243, 0), MATCH('Cyclical_after overrides'!X$1, F_Inputs_cyclical!$A$1:$BE$1, 0))="", "", INDEX(F_Inputs_cyclical!$A$1:$BE$243, MATCH('Cyclical_after overrides'!$A239, F_Inputs_cyclical!$A$1:$A$243, 0), MATCH('Cyclical_after overrides'!X$1, F_Inputs_cyclical!$A$1:$BE$1, 0))),
Cyclical_overrides!X239)</f>
        <v>2.3039999999999998</v>
      </c>
      <c r="Y239" s="72">
        <f>IF(Cyclical_overrides!Y239 = "",
IF(INDEX(F_Inputs_cyclical!$A$1:$BE$243, MATCH('Cyclical_after overrides'!$A239, F_Inputs_cyclical!$A$1:$A$243, 0), MATCH('Cyclical_after overrides'!Y$1, F_Inputs_cyclical!$A$1:$BE$1, 0))="", "", INDEX(F_Inputs_cyclical!$A$1:$BE$243, MATCH('Cyclical_after overrides'!$A239, F_Inputs_cyclical!$A$1:$A$243, 0), MATCH('Cyclical_after overrides'!Y$1, F_Inputs_cyclical!$A$1:$BE$1, 0))),
Cyclical_overrides!Y239)</f>
        <v>2.57</v>
      </c>
      <c r="Z239" s="72">
        <f>IF(Cyclical_overrides!Z239 = "",
IF(INDEX(F_Inputs_cyclical!$A$1:$BE$243, MATCH('Cyclical_after overrides'!$A239, F_Inputs_cyclical!$A$1:$A$243, 0), MATCH('Cyclical_after overrides'!Z$1, F_Inputs_cyclical!$A$1:$BE$1, 0))="", "", INDEX(F_Inputs_cyclical!$A$1:$BE$243, MATCH('Cyclical_after overrides'!$A239, F_Inputs_cyclical!$A$1:$A$243, 0), MATCH('Cyclical_after overrides'!Z$1, F_Inputs_cyclical!$A$1:$BE$1, 0))),
Cyclical_overrides!Z239)</f>
        <v>109.47499999999999</v>
      </c>
      <c r="AA239" s="72">
        <f>IF(Cyclical_overrides!AA239 = "",
IF(INDEX(F_Inputs_cyclical!$A$1:$BE$243, MATCH('Cyclical_after overrides'!$A239, F_Inputs_cyclical!$A$1:$A$243, 0), MATCH('Cyclical_after overrides'!AA$1, F_Inputs_cyclical!$A$1:$BE$1, 0))="", "", INDEX(F_Inputs_cyclical!$A$1:$BE$243, MATCH('Cyclical_after overrides'!$A239, F_Inputs_cyclical!$A$1:$A$243, 0), MATCH('Cyclical_after overrides'!AA$1, F_Inputs_cyclical!$A$1:$BE$1, 0))),
Cyclical_overrides!AA239)</f>
        <v>578.15599999999995</v>
      </c>
      <c r="AB239" s="72">
        <f>IF(Cyclical_overrides!AB239 = "",
IF(INDEX(F_Inputs_cyclical!$A$1:$BE$243, MATCH('Cyclical_after overrides'!$A239, F_Inputs_cyclical!$A$1:$A$243, 0), MATCH('Cyclical_after overrides'!AB$1, F_Inputs_cyclical!$A$1:$BE$1, 0))="", "", INDEX(F_Inputs_cyclical!$A$1:$BE$243, MATCH('Cyclical_after overrides'!$A239, F_Inputs_cyclical!$A$1:$A$243, 0), MATCH('Cyclical_after overrides'!AB$1, F_Inputs_cyclical!$A$1:$BE$1, 0))),
Cyclical_overrides!AB239)</f>
        <v>0</v>
      </c>
      <c r="AC239" s="72">
        <f>IF(Cyclical_overrides!AC239 = "",
IF(INDEX(F_Inputs_cyclical!$A$1:$BE$243, MATCH('Cyclical_after overrides'!$A239, F_Inputs_cyclical!$A$1:$A$243, 0), MATCH('Cyclical_after overrides'!AC$1, F_Inputs_cyclical!$A$1:$BE$1, 0))="", "", INDEX(F_Inputs_cyclical!$A$1:$BE$243, MATCH('Cyclical_after overrides'!$A239, F_Inputs_cyclical!$A$1:$A$243, 0), MATCH('Cyclical_after overrides'!AC$1, F_Inputs_cyclical!$A$1:$BE$1, 0))),
Cyclical_overrides!AC239)</f>
        <v>0</v>
      </c>
      <c r="AD239" s="72">
        <f>IF(Cyclical_overrides!AD239 = "",
IF(INDEX(F_Inputs_cyclical!$A$1:$BE$243, MATCH('Cyclical_after overrides'!$A239, F_Inputs_cyclical!$A$1:$A$243, 0), MATCH('Cyclical_after overrides'!AD$1, F_Inputs_cyclical!$A$1:$BE$1, 0))="", "", INDEX(F_Inputs_cyclical!$A$1:$BE$243, MATCH('Cyclical_after overrides'!$A239, F_Inputs_cyclical!$A$1:$A$243, 0), MATCH('Cyclical_after overrides'!AD$1, F_Inputs_cyclical!$A$1:$BE$1, 0))),
Cyclical_overrides!AD239)</f>
        <v>0</v>
      </c>
      <c r="AE239" s="72">
        <f>IF(Cyclical_overrides!AE239 = "",
IF(INDEX(F_Inputs_cyclical!$A$1:$BE$243, MATCH('Cyclical_after overrides'!$A239, F_Inputs_cyclical!$A$1:$A$243, 0), MATCH('Cyclical_after overrides'!AE$1, F_Inputs_cyclical!$A$1:$BE$1, 0))="", "", INDEX(F_Inputs_cyclical!$A$1:$BE$243, MATCH('Cyclical_after overrides'!$A239, F_Inputs_cyclical!$A$1:$A$243, 0), MATCH('Cyclical_after overrides'!AE$1, F_Inputs_cyclical!$A$1:$BE$1, 0))),
Cyclical_overrides!AE239)</f>
        <v>0</v>
      </c>
      <c r="AF239" s="72">
        <f>IF(Cyclical_overrides!AF239 = "",
IF(INDEX(F_Inputs_cyclical!$A$1:$BE$243, MATCH('Cyclical_after overrides'!$A239, F_Inputs_cyclical!$A$1:$A$243, 0), MATCH('Cyclical_after overrides'!AF$1, F_Inputs_cyclical!$A$1:$BE$1, 0))="", "", INDEX(F_Inputs_cyclical!$A$1:$BE$243, MATCH('Cyclical_after overrides'!$A239, F_Inputs_cyclical!$A$1:$A$243, 0), MATCH('Cyclical_after overrides'!AF$1, F_Inputs_cyclical!$A$1:$BE$1, 0))),
Cyclical_overrides!AF239)</f>
        <v>0</v>
      </c>
      <c r="AG239" s="72">
        <f>IF(Cyclical_overrides!AG239 = "",
IF(INDEX(F_Inputs_cyclical!$A$1:$BE$243, MATCH('Cyclical_after overrides'!$A239, F_Inputs_cyclical!$A$1:$A$243, 0), MATCH('Cyclical_after overrides'!AG$1, F_Inputs_cyclical!$A$1:$BE$1, 0))="", "", INDEX(F_Inputs_cyclical!$A$1:$BE$243, MATCH('Cyclical_after overrides'!$A239, F_Inputs_cyclical!$A$1:$A$243, 0), MATCH('Cyclical_after overrides'!AG$1, F_Inputs_cyclical!$A$1:$BE$1, 0))),
Cyclical_overrides!AG239)</f>
        <v>0</v>
      </c>
      <c r="AH239" s="72">
        <f>IF(Cyclical_overrides!AH239 = "",
IF(INDEX(F_Inputs_cyclical!$A$1:$BE$243, MATCH('Cyclical_after overrides'!$A239, F_Inputs_cyclical!$A$1:$A$243, 0), MATCH('Cyclical_after overrides'!AH$1, F_Inputs_cyclical!$A$1:$BE$1, 0))="", "", INDEX(F_Inputs_cyclical!$A$1:$BE$243, MATCH('Cyclical_after overrides'!$A239, F_Inputs_cyclical!$A$1:$A$243, 0), MATCH('Cyclical_after overrides'!AH$1, F_Inputs_cyclical!$A$1:$BE$1, 0))),
Cyclical_overrides!AH239)</f>
        <v>0</v>
      </c>
      <c r="AI239" s="72">
        <f>IF(Cyclical_overrides!AI239 = "",
IF(INDEX(F_Inputs_cyclical!$A$1:$BE$243, MATCH('Cyclical_after overrides'!$A239, F_Inputs_cyclical!$A$1:$A$243, 0), MATCH('Cyclical_after overrides'!AI$1, F_Inputs_cyclical!$A$1:$BE$1, 0))="", "", INDEX(F_Inputs_cyclical!$A$1:$BE$243, MATCH('Cyclical_after overrides'!$A239, F_Inputs_cyclical!$A$1:$A$243, 0), MATCH('Cyclical_after overrides'!AI$1, F_Inputs_cyclical!$A$1:$BE$1, 0))),
Cyclical_overrides!AI239)</f>
        <v>0</v>
      </c>
      <c r="AJ239" s="72">
        <f>IF(Cyclical_overrides!AJ239 = "",
IF(INDEX(F_Inputs_cyclical!$A$1:$BE$243, MATCH('Cyclical_after overrides'!$A239, F_Inputs_cyclical!$A$1:$A$243, 0), MATCH('Cyclical_after overrides'!AJ$1, F_Inputs_cyclical!$A$1:$BE$1, 0))="", "", INDEX(F_Inputs_cyclical!$A$1:$BE$243, MATCH('Cyclical_after overrides'!$A239, F_Inputs_cyclical!$A$1:$A$243, 0), MATCH('Cyclical_after overrides'!AJ$1, F_Inputs_cyclical!$A$1:$BE$1, 0))),
Cyclical_overrides!AJ239)</f>
        <v>0</v>
      </c>
      <c r="AK239" s="72">
        <f>IF(Cyclical_overrides!AK239 = "",
IF(INDEX(F_Inputs_cyclical!$A$1:$BE$243, MATCH('Cyclical_after overrides'!$A239, F_Inputs_cyclical!$A$1:$A$243, 0), MATCH('Cyclical_after overrides'!AK$1, F_Inputs_cyclical!$A$1:$BE$1, 0))="", "", INDEX(F_Inputs_cyclical!$A$1:$BE$243, MATCH('Cyclical_after overrides'!$A239, F_Inputs_cyclical!$A$1:$A$243, 0), MATCH('Cyclical_after overrides'!AK$1, F_Inputs_cyclical!$A$1:$BE$1, 0))),
Cyclical_overrides!AK239)</f>
        <v>0</v>
      </c>
      <c r="AL239" s="72">
        <f>IF(Cyclical_overrides!AL239 = "",
IF(INDEX(F_Inputs_cyclical!$A$1:$BE$243, MATCH('Cyclical_after overrides'!$A239, F_Inputs_cyclical!$A$1:$A$243, 0), MATCH('Cyclical_after overrides'!AL$1, F_Inputs_cyclical!$A$1:$BE$1, 0))="", "", INDEX(F_Inputs_cyclical!$A$1:$BE$243, MATCH('Cyclical_after overrides'!$A239, F_Inputs_cyclical!$A$1:$A$243, 0), MATCH('Cyclical_after overrides'!AL$1, F_Inputs_cyclical!$A$1:$BE$1, 0))),
Cyclical_overrides!AL239)</f>
        <v>0</v>
      </c>
      <c r="AM239" s="72">
        <f>IF(Cyclical_overrides!AM239 = "",
IF(INDEX(F_Inputs_cyclical!$A$1:$BE$243, MATCH('Cyclical_after overrides'!$A239, F_Inputs_cyclical!$A$1:$A$243, 0), MATCH('Cyclical_after overrides'!AM$1, F_Inputs_cyclical!$A$1:$BE$1, 0))="", "", INDEX(F_Inputs_cyclical!$A$1:$BE$243, MATCH('Cyclical_after overrides'!$A239, F_Inputs_cyclical!$A$1:$A$243, 0), MATCH('Cyclical_after overrides'!AM$1, F_Inputs_cyclical!$A$1:$BE$1, 0))),
Cyclical_overrides!AM239)</f>
        <v>7.1639999999999997</v>
      </c>
      <c r="AN239" s="72">
        <f>IF(Cyclical_overrides!AN239 = "",
IF(INDEX(F_Inputs_cyclical!$A$1:$BE$243, MATCH('Cyclical_after overrides'!$A239, F_Inputs_cyclical!$A$1:$A$243, 0), MATCH('Cyclical_after overrides'!AN$1, F_Inputs_cyclical!$A$1:$BE$1, 0))="", "", INDEX(F_Inputs_cyclical!$A$1:$BE$243, MATCH('Cyclical_after overrides'!$A239, F_Inputs_cyclical!$A$1:$A$243, 0), MATCH('Cyclical_after overrides'!AN$1, F_Inputs_cyclical!$A$1:$BE$1, 0))),
Cyclical_overrides!AN239)</f>
        <v>38.188000000000002</v>
      </c>
      <c r="AO239" s="72" t="str">
        <f>IF(Cyclical_overrides!AO239 = "",
IF(INDEX(F_Inputs_cyclical!$A$1:$BE$243, MATCH('Cyclical_after overrides'!$A239, F_Inputs_cyclical!$A$1:$A$243, 0), MATCH('Cyclical_after overrides'!AO$1, F_Inputs_cyclical!$A$1:$BE$1, 0))="", "", INDEX(F_Inputs_cyclical!$A$1:$BE$243, MATCH('Cyclical_after overrides'!$A239, F_Inputs_cyclical!$A$1:$A$243, 0), MATCH('Cyclical_after overrides'!AO$1, F_Inputs_cyclical!$A$1:$BE$1, 0))),
Cyclical_overrides!AO239)</f>
        <v/>
      </c>
      <c r="AP239" s="72" t="str">
        <f>IF(Cyclical_overrides!AP239 = "",
IF(INDEX(F_Inputs_cyclical!$A$1:$BE$243, MATCH('Cyclical_after overrides'!$A239, F_Inputs_cyclical!$A$1:$A$243, 0), MATCH('Cyclical_after overrides'!AP$1, F_Inputs_cyclical!$A$1:$BE$1, 0))="", "", INDEX(F_Inputs_cyclical!$A$1:$BE$243, MATCH('Cyclical_after overrides'!$A239, F_Inputs_cyclical!$A$1:$A$243, 0), MATCH('Cyclical_after overrides'!AP$1, F_Inputs_cyclical!$A$1:$BE$1, 0))),
Cyclical_overrides!AP239)</f>
        <v/>
      </c>
      <c r="AQ239" s="72">
        <f>IF(Cyclical_overrides!AQ239 = "",
IF(INDEX(F_Inputs_cyclical!$A$1:$BE$243, MATCH('Cyclical_after overrides'!$A239, F_Inputs_cyclical!$A$1:$A$243, 0), MATCH('Cyclical_after overrides'!AQ$1, F_Inputs_cyclical!$A$1:$BE$1, 0))="", "", INDEX(F_Inputs_cyclical!$A$1:$BE$243, MATCH('Cyclical_after overrides'!$A239, F_Inputs_cyclical!$A$1:$A$243, 0), MATCH('Cyclical_after overrides'!AQ$1, F_Inputs_cyclical!$A$1:$BE$1, 0))),
Cyclical_overrides!AQ239)</f>
        <v>1.7309999999999999</v>
      </c>
      <c r="AR239" s="72">
        <f>IF(Cyclical_overrides!AR239 = "",
IF(INDEX(F_Inputs_cyclical!$A$1:$BE$243, MATCH('Cyclical_after overrides'!$A239, F_Inputs_cyclical!$A$1:$A$243, 0), MATCH('Cyclical_after overrides'!AR$1, F_Inputs_cyclical!$A$1:$BE$1, 0))="", "", INDEX(F_Inputs_cyclical!$A$1:$BE$243, MATCH('Cyclical_after overrides'!$A239, F_Inputs_cyclical!$A$1:$A$243, 0), MATCH('Cyclical_after overrides'!AR$1, F_Inputs_cyclical!$A$1:$BE$1, 0))),
Cyclical_overrides!AR239)</f>
        <v>0.47499999999999998</v>
      </c>
      <c r="AS239" s="72">
        <f>IF(Cyclical_overrides!AS239 = "",
IF(INDEX(F_Inputs_cyclical!$A$1:$BE$243, MATCH('Cyclical_after overrides'!$A239, F_Inputs_cyclical!$A$1:$A$243, 0), MATCH('Cyclical_after overrides'!AS$1, F_Inputs_cyclical!$A$1:$BE$1, 0))="", "", INDEX(F_Inputs_cyclical!$A$1:$BE$243, MATCH('Cyclical_after overrides'!$A239, F_Inputs_cyclical!$A$1:$A$243, 0), MATCH('Cyclical_after overrides'!AS$1, F_Inputs_cyclical!$A$1:$BE$1, 0))),
Cyclical_overrides!AS239)</f>
        <v>-1.9780000000000002</v>
      </c>
      <c r="AT239" s="72">
        <f>IF(Cyclical_overrides!AT239 = "",
IF(INDEX(F_Inputs_cyclical!$A$1:$BE$243, MATCH('Cyclical_after overrides'!$A239, F_Inputs_cyclical!$A$1:$A$243, 0), MATCH('Cyclical_after overrides'!AT$1, F_Inputs_cyclical!$A$1:$BE$1, 0))="", "", INDEX(F_Inputs_cyclical!$A$1:$BE$243, MATCH('Cyclical_after overrides'!$A239, F_Inputs_cyclical!$A$1:$A$243, 0), MATCH('Cyclical_after overrides'!AT$1, F_Inputs_cyclical!$A$1:$BE$1, 0))),
Cyclical_overrides!AT239)</f>
        <v>1.7000000000000001E-2</v>
      </c>
      <c r="AU239" s="72">
        <f>IF(Cyclical_overrides!AU239 = "",
IF(INDEX(F_Inputs_cyclical!$A$1:$BE$243, MATCH('Cyclical_after overrides'!$A239, F_Inputs_cyclical!$A$1:$A$243, 0), MATCH('Cyclical_after overrides'!AU$1, F_Inputs_cyclical!$A$1:$BE$1, 0))="", "", INDEX(F_Inputs_cyclical!$A$1:$BE$243, MATCH('Cyclical_after overrides'!$A239, F_Inputs_cyclical!$A$1:$A$243, 0), MATCH('Cyclical_after overrides'!AU$1, F_Inputs_cyclical!$A$1:$BE$1, 0))),
Cyclical_overrides!AU239)</f>
        <v>1.587</v>
      </c>
      <c r="AV239" s="72">
        <f>IF(Cyclical_overrides!AV239 = "",
IF(INDEX(F_Inputs_cyclical!$A$1:$BE$243, MATCH('Cyclical_after overrides'!$A239, F_Inputs_cyclical!$A$1:$A$243, 0), MATCH('Cyclical_after overrides'!AV$1, F_Inputs_cyclical!$A$1:$BE$1, 0))="", "", INDEX(F_Inputs_cyclical!$A$1:$BE$243, MATCH('Cyclical_after overrides'!$A239, F_Inputs_cyclical!$A$1:$A$243, 0), MATCH('Cyclical_after overrides'!AV$1, F_Inputs_cyclical!$A$1:$BE$1, 0))),
Cyclical_overrides!AV239)</f>
        <v>0</v>
      </c>
      <c r="AW239" s="72">
        <f>IF(Cyclical_overrides!AW239 = "",
IF(INDEX(F_Inputs_cyclical!$A$1:$BE$243, MATCH('Cyclical_after overrides'!$A239, F_Inputs_cyclical!$A$1:$A$243, 0), MATCH('Cyclical_after overrides'!AW$1, F_Inputs_cyclical!$A$1:$BE$1, 0))="", "", INDEX(F_Inputs_cyclical!$A$1:$BE$243, MATCH('Cyclical_after overrides'!$A239, F_Inputs_cyclical!$A$1:$A$243, 0), MATCH('Cyclical_after overrides'!AW$1, F_Inputs_cyclical!$A$1:$BE$1, 0))),
Cyclical_overrides!AW239)</f>
        <v>1.1806332960179113</v>
      </c>
      <c r="AX239" s="72">
        <f>IF(Cyclical_overrides!AX239 = "",
IF(INDEX(F_Inputs_cyclical!$A$1:$BE$243, MATCH('Cyclical_after overrides'!$A239, F_Inputs_cyclical!$A$1:$A$243, 0), MATCH('Cyclical_after overrides'!AX$1, F_Inputs_cyclical!$A$1:$BE$1, 0))="", "", INDEX(F_Inputs_cyclical!$A$1:$BE$243, MATCH('Cyclical_after overrides'!$A239, F_Inputs_cyclical!$A$1:$A$243, 0), MATCH('Cyclical_after overrides'!AX$1, F_Inputs_cyclical!$A$1:$BE$1, 0))),
Cyclical_overrides!AX239)</f>
        <v>20.854833520278863</v>
      </c>
      <c r="AY239" s="72">
        <f>IF(Cyclical_overrides!AY239 = "",
IF(INDEX(F_Inputs_cyclical!$A$1:$BE$243, MATCH('Cyclical_after overrides'!$A239, F_Inputs_cyclical!$A$1:$A$243, 0), MATCH('Cyclical_after overrides'!AY$1, F_Inputs_cyclical!$A$1:$BE$1, 0))="", "", INDEX(F_Inputs_cyclical!$A$1:$BE$243, MATCH('Cyclical_after overrides'!$A239, F_Inputs_cyclical!$A$1:$A$243, 0), MATCH('Cyclical_after overrides'!AY$1, F_Inputs_cyclical!$A$1:$BE$1, 0))),
Cyclical_overrides!AY239)</f>
        <v>141.97687984651373</v>
      </c>
      <c r="AZ239" s="72">
        <f>IF(Cyclical_overrides!AZ239 = "",
IF(INDEX(F_Inputs_cyclical!$A$1:$BE$243, MATCH('Cyclical_after overrides'!$A239, F_Inputs_cyclical!$A$1:$A$243, 0), MATCH('Cyclical_after overrides'!AZ$1, F_Inputs_cyclical!$A$1:$BE$1, 0))="", "", INDEX(F_Inputs_cyclical!$A$1:$BE$243, MATCH('Cyclical_after overrides'!$A239, F_Inputs_cyclical!$A$1:$A$243, 0), MATCH('Cyclical_after overrides'!AZ$1, F_Inputs_cyclical!$A$1:$BE$1, 0))),
Cyclical_overrides!AZ239)</f>
        <v>1.5043262693193531</v>
      </c>
      <c r="BA239" s="72">
        <f>IF(Cyclical_overrides!BA239 = "",
IF(INDEX(F_Inputs_cyclical!$A$1:$BE$243, MATCH('Cyclical_after overrides'!$A239, F_Inputs_cyclical!$A$1:$A$243, 0), MATCH('Cyclical_after overrides'!BA$1, F_Inputs_cyclical!$A$1:$BE$1, 0))="", "", INDEX(F_Inputs_cyclical!$A$1:$BE$243, MATCH('Cyclical_after overrides'!$A239, F_Inputs_cyclical!$A$1:$A$243, 0), MATCH('Cyclical_after overrides'!BA$1, F_Inputs_cyclical!$A$1:$BE$1, 0))),
Cyclical_overrides!BA239)</f>
        <v>12.894989317347944</v>
      </c>
      <c r="BB239" s="72">
        <f>IF(Cyclical_overrides!BB239 = "",
IF(INDEX(F_Inputs_cyclical!$A$1:$BE$243, MATCH('Cyclical_after overrides'!$A239, F_Inputs_cyclical!$A$1:$A$243, 0), MATCH('Cyclical_after overrides'!BB$1, F_Inputs_cyclical!$A$1:$BE$1, 0))="", "", INDEX(F_Inputs_cyclical!$A$1:$BE$243, MATCH('Cyclical_after overrides'!$A239, F_Inputs_cyclical!$A$1:$A$243, 0), MATCH('Cyclical_after overrides'!BB$1, F_Inputs_cyclical!$A$1:$BE$1, 0))),
Cyclical_overrides!BB239)</f>
        <v>12.209259208396524</v>
      </c>
      <c r="BC239" s="72" t="str">
        <f>IF(Cyclical_overrides!BC239 = "",
IF(INDEX(F_Inputs_cyclical!$A$1:$BE$243, MATCH('Cyclical_after overrides'!$A239, F_Inputs_cyclical!$A$1:$A$243, 0), MATCH('Cyclical_after overrides'!BC$1, F_Inputs_cyclical!$A$1:$BE$1, 0))="", "", INDEX(F_Inputs_cyclical!$A$1:$BE$243, MATCH('Cyclical_after overrides'!$A239, F_Inputs_cyclical!$A$1:$A$243, 0), MATCH('Cyclical_after overrides'!BC$1, F_Inputs_cyclical!$A$1:$BE$1, 0))),
Cyclical_overrides!BC239)</f>
        <v/>
      </c>
      <c r="BD239" s="72">
        <f>IF(Cyclical_overrides!BD239 = "",
IF(INDEX(F_Inputs_cyclical!$A$1:$BE$243, MATCH('Cyclical_after overrides'!$A239, F_Inputs_cyclical!$A$1:$A$243, 0), MATCH('Cyclical_after overrides'!BD$1, F_Inputs_cyclical!$A$1:$BE$1, 0))="", "", INDEX(F_Inputs_cyclical!$A$1:$BE$243, MATCH('Cyclical_after overrides'!$A239, F_Inputs_cyclical!$A$1:$A$243, 0), MATCH('Cyclical_after overrides'!BD$1, F_Inputs_cyclical!$A$1:$BE$1, 0))),
Cyclical_overrides!BD239)</f>
        <v>506.97300000000001</v>
      </c>
      <c r="BE239" s="194"/>
    </row>
    <row r="240" spans="1:57" x14ac:dyDescent="0.4">
      <c r="A240" s="63" t="str">
        <f t="shared" si="3"/>
        <v>SBB19</v>
      </c>
      <c r="B240" s="63" t="s">
        <v>505</v>
      </c>
      <c r="C240" s="63" t="s">
        <v>253</v>
      </c>
      <c r="D240" s="72">
        <f>IF(Cyclical_overrides!D240 = "",
IF(INDEX(F_Inputs_cyclical!$A$1:$BE$243, MATCH('Cyclical_after overrides'!$A240, F_Inputs_cyclical!$A$1:$A$243, 0), MATCH('Cyclical_after overrides'!D$1, F_Inputs_cyclical!$A$1:$BE$1, 0))="", "", INDEX(F_Inputs_cyclical!$A$1:$BE$243, MATCH('Cyclical_after overrides'!$A240, F_Inputs_cyclical!$A$1:$A$243, 0), MATCH('Cyclical_after overrides'!D$1, F_Inputs_cyclical!$A$1:$BE$1, 0))),
Cyclical_overrides!D240)</f>
        <v>12.343999999999999</v>
      </c>
      <c r="E240" s="72">
        <f>IF(Cyclical_overrides!E240 = "",
IF(INDEX(F_Inputs_cyclical!$A$1:$BE$243, MATCH('Cyclical_after overrides'!$A240, F_Inputs_cyclical!$A$1:$A$243, 0), MATCH('Cyclical_after overrides'!E$1, F_Inputs_cyclical!$A$1:$BE$1, 0))="", "", INDEX(F_Inputs_cyclical!$A$1:$BE$243, MATCH('Cyclical_after overrides'!$A240, F_Inputs_cyclical!$A$1:$A$243, 0), MATCH('Cyclical_after overrides'!E$1, F_Inputs_cyclical!$A$1:$BE$1, 0))),
Cyclical_overrides!E240)</f>
        <v>2.9620000000000002</v>
      </c>
      <c r="F240" s="72">
        <f>IF(Cyclical_overrides!F240 = "",
IF(INDEX(F_Inputs_cyclical!$A$1:$BE$243, MATCH('Cyclical_after overrides'!$A240, F_Inputs_cyclical!$A$1:$A$243, 0), MATCH('Cyclical_after overrides'!F$1, F_Inputs_cyclical!$A$1:$BE$1, 0))="", "", INDEX(F_Inputs_cyclical!$A$1:$BE$243, MATCH('Cyclical_after overrides'!$A240, F_Inputs_cyclical!$A$1:$A$243, 0), MATCH('Cyclical_after overrides'!F$1, F_Inputs_cyclical!$A$1:$BE$1, 0))),
Cyclical_overrides!F240)</f>
        <v>11.9</v>
      </c>
      <c r="G240" s="72">
        <f>IF(Cyclical_overrides!G240 = "",
IF(INDEX(F_Inputs_cyclical!$A$1:$BE$243, MATCH('Cyclical_after overrides'!$A240, F_Inputs_cyclical!$A$1:$A$243, 0), MATCH('Cyclical_after overrides'!G$1, F_Inputs_cyclical!$A$1:$BE$1, 0))="", "", INDEX(F_Inputs_cyclical!$A$1:$BE$243, MATCH('Cyclical_after overrides'!$A240, F_Inputs_cyclical!$A$1:$A$243, 0), MATCH('Cyclical_after overrides'!G$1, F_Inputs_cyclical!$A$1:$BE$1, 0))),
Cyclical_overrides!G240)</f>
        <v>1.004</v>
      </c>
      <c r="H240" s="72">
        <f>IF(Cyclical_overrides!H240 = "",
IF(INDEX(F_Inputs_cyclical!$A$1:$BE$243, MATCH('Cyclical_after overrides'!$A240, F_Inputs_cyclical!$A$1:$A$243, 0), MATCH('Cyclical_after overrides'!H$1, F_Inputs_cyclical!$A$1:$BE$1, 0))="", "", INDEX(F_Inputs_cyclical!$A$1:$BE$243, MATCH('Cyclical_after overrides'!$A240, F_Inputs_cyclical!$A$1:$A$243, 0), MATCH('Cyclical_after overrides'!H$1, F_Inputs_cyclical!$A$1:$BE$1, 0))),
Cyclical_overrides!H240)</f>
        <v>0</v>
      </c>
      <c r="I240" s="72">
        <f>IF(Cyclical_overrides!I240 = "",
IF(INDEX(F_Inputs_cyclical!$A$1:$BE$243, MATCH('Cyclical_after overrides'!$A240, F_Inputs_cyclical!$A$1:$A$243, 0), MATCH('Cyclical_after overrides'!I$1, F_Inputs_cyclical!$A$1:$BE$1, 0))="", "", INDEX(F_Inputs_cyclical!$A$1:$BE$243, MATCH('Cyclical_after overrides'!$A240, F_Inputs_cyclical!$A$1:$A$243, 0), MATCH('Cyclical_after overrides'!I$1, F_Inputs_cyclical!$A$1:$BE$1, 0))),
Cyclical_overrides!I240)</f>
        <v>3.0000000000000001E-3</v>
      </c>
      <c r="J240" s="72">
        <f>IF(Cyclical_overrides!J240 = "",
IF(INDEX(F_Inputs_cyclical!$A$1:$BE$243, MATCH('Cyclical_after overrides'!$A240, F_Inputs_cyclical!$A$1:$A$243, 0), MATCH('Cyclical_after overrides'!J$1, F_Inputs_cyclical!$A$1:$BE$1, 0))="", "", INDEX(F_Inputs_cyclical!$A$1:$BE$243, MATCH('Cyclical_after overrides'!$A240, F_Inputs_cyclical!$A$1:$A$243, 0), MATCH('Cyclical_after overrides'!J$1, F_Inputs_cyclical!$A$1:$BE$1, 0))),
Cyclical_overrides!J240)</f>
        <v>38.65</v>
      </c>
      <c r="K240" s="72">
        <f>IF(Cyclical_overrides!K240 = "",
IF(INDEX(F_Inputs_cyclical!$A$1:$BE$243, MATCH('Cyclical_after overrides'!$A240, F_Inputs_cyclical!$A$1:$A$243, 0), MATCH('Cyclical_after overrides'!K$1, F_Inputs_cyclical!$A$1:$BE$1, 0))="", "", INDEX(F_Inputs_cyclical!$A$1:$BE$243, MATCH('Cyclical_after overrides'!$A240, F_Inputs_cyclical!$A$1:$A$243, 0), MATCH('Cyclical_after overrides'!K$1, F_Inputs_cyclical!$A$1:$BE$1, 0))),
Cyclical_overrides!K240)</f>
        <v>14.576999999999998</v>
      </c>
      <c r="L240" s="72">
        <f>IF(Cyclical_overrides!L240 = "",
IF(INDEX(F_Inputs_cyclical!$A$1:$BE$243, MATCH('Cyclical_after overrides'!$A240, F_Inputs_cyclical!$A$1:$A$243, 0), MATCH('Cyclical_after overrides'!L$1, F_Inputs_cyclical!$A$1:$BE$1, 0))="", "", INDEX(F_Inputs_cyclical!$A$1:$BE$243, MATCH('Cyclical_after overrides'!$A240, F_Inputs_cyclical!$A$1:$A$243, 0), MATCH('Cyclical_after overrides'!L$1, F_Inputs_cyclical!$A$1:$BE$1, 0))),
Cyclical_overrides!L240)</f>
        <v>0</v>
      </c>
      <c r="M240" s="72">
        <f>IF(Cyclical_overrides!M240 = "",
IF(INDEX(F_Inputs_cyclical!$A$1:$BE$243, MATCH('Cyclical_after overrides'!$A240, F_Inputs_cyclical!$A$1:$A$243, 0), MATCH('Cyclical_after overrides'!M$1, F_Inputs_cyclical!$A$1:$BE$1, 0))="", "", INDEX(F_Inputs_cyclical!$A$1:$BE$243, MATCH('Cyclical_after overrides'!$A240, F_Inputs_cyclical!$A$1:$A$243, 0), MATCH('Cyclical_after overrides'!M$1, F_Inputs_cyclical!$A$1:$BE$1, 0))),
Cyclical_overrides!M240)</f>
        <v>0</v>
      </c>
      <c r="N240" s="72">
        <f>IF(Cyclical_overrides!N240 = "",
IF(INDEX(F_Inputs_cyclical!$A$1:$BE$243, MATCH('Cyclical_after overrides'!$A240, F_Inputs_cyclical!$A$1:$A$243, 0), MATCH('Cyclical_after overrides'!N$1, F_Inputs_cyclical!$A$1:$BE$1, 0))="", "", INDEX(F_Inputs_cyclical!$A$1:$BE$243, MATCH('Cyclical_after overrides'!$A240, F_Inputs_cyclical!$A$1:$A$243, 0), MATCH('Cyclical_after overrides'!N$1, F_Inputs_cyclical!$A$1:$BE$1, 0))),
Cyclical_overrides!N240)</f>
        <v>0</v>
      </c>
      <c r="O240" s="72">
        <f>IF(Cyclical_overrides!O240 = "",
IF(INDEX(F_Inputs_cyclical!$A$1:$BE$243, MATCH('Cyclical_after overrides'!$A240, F_Inputs_cyclical!$A$1:$A$243, 0), MATCH('Cyclical_after overrides'!O$1, F_Inputs_cyclical!$A$1:$BE$1, 0))="", "", INDEX(F_Inputs_cyclical!$A$1:$BE$243, MATCH('Cyclical_after overrides'!$A240, F_Inputs_cyclical!$A$1:$A$243, 0), MATCH('Cyclical_after overrides'!O$1, F_Inputs_cyclical!$A$1:$BE$1, 0))),
Cyclical_overrides!O240)</f>
        <v>0.36899999999999999</v>
      </c>
      <c r="P240" s="72">
        <f>IF(Cyclical_overrides!P240 = "",
IF(INDEX(F_Inputs_cyclical!$A$1:$BE$243, MATCH('Cyclical_after overrides'!$A240, F_Inputs_cyclical!$A$1:$A$243, 0), MATCH('Cyclical_after overrides'!P$1, F_Inputs_cyclical!$A$1:$BE$1, 0))="", "", INDEX(F_Inputs_cyclical!$A$1:$BE$243, MATCH('Cyclical_after overrides'!$A240, F_Inputs_cyclical!$A$1:$A$243, 0), MATCH('Cyclical_after overrides'!P$1, F_Inputs_cyclical!$A$1:$BE$1, 0))),
Cyclical_overrides!P240)</f>
        <v>0.109</v>
      </c>
      <c r="Q240" s="72">
        <f>IF(Cyclical_overrides!Q240 = "",
IF(INDEX(F_Inputs_cyclical!$A$1:$BE$243, MATCH('Cyclical_after overrides'!$A240, F_Inputs_cyclical!$A$1:$A$243, 0), MATCH('Cyclical_after overrides'!Q$1, F_Inputs_cyclical!$A$1:$BE$1, 0))="", "", INDEX(F_Inputs_cyclical!$A$1:$BE$243, MATCH('Cyclical_after overrides'!$A240, F_Inputs_cyclical!$A$1:$A$243, 0), MATCH('Cyclical_after overrides'!Q$1, F_Inputs_cyclical!$A$1:$BE$1, 0))),
Cyclical_overrides!Q240)</f>
        <v>0.65900000000000003</v>
      </c>
      <c r="R240" s="72">
        <f>IF(Cyclical_overrides!R240 = "",
IF(INDEX(F_Inputs_cyclical!$A$1:$BE$243, MATCH('Cyclical_after overrides'!$A240, F_Inputs_cyclical!$A$1:$A$243, 0), MATCH('Cyclical_after overrides'!R$1, F_Inputs_cyclical!$A$1:$BE$1, 0))="", "", INDEX(F_Inputs_cyclical!$A$1:$BE$243, MATCH('Cyclical_after overrides'!$A240, F_Inputs_cyclical!$A$1:$A$243, 0), MATCH('Cyclical_after overrides'!R$1, F_Inputs_cyclical!$A$1:$BE$1, 0))),
Cyclical_overrides!R240)</f>
        <v>1.244</v>
      </c>
      <c r="S240" s="72">
        <f>IF(Cyclical_overrides!S240 = "",
IF(INDEX(F_Inputs_cyclical!$A$1:$BE$243, MATCH('Cyclical_after overrides'!$A240, F_Inputs_cyclical!$A$1:$A$243, 0), MATCH('Cyclical_after overrides'!S$1, F_Inputs_cyclical!$A$1:$BE$1, 0))="", "", INDEX(F_Inputs_cyclical!$A$1:$BE$243, MATCH('Cyclical_after overrides'!$A240, F_Inputs_cyclical!$A$1:$A$243, 0), MATCH('Cyclical_after overrides'!S$1, F_Inputs_cyclical!$A$1:$BE$1, 0))),
Cyclical_overrides!S240)</f>
        <v>0</v>
      </c>
      <c r="T240" s="72">
        <f>IF(Cyclical_overrides!T240 = "",
IF(INDEX(F_Inputs_cyclical!$A$1:$BE$243, MATCH('Cyclical_after overrides'!$A240, F_Inputs_cyclical!$A$1:$A$243, 0), MATCH('Cyclical_after overrides'!T$1, F_Inputs_cyclical!$A$1:$BE$1, 0))="", "", INDEX(F_Inputs_cyclical!$A$1:$BE$243, MATCH('Cyclical_after overrides'!$A240, F_Inputs_cyclical!$A$1:$A$243, 0), MATCH('Cyclical_after overrides'!T$1, F_Inputs_cyclical!$A$1:$BE$1, 0))),
Cyclical_overrides!T240)</f>
        <v>0</v>
      </c>
      <c r="U240" s="72">
        <f>IF(Cyclical_overrides!U240 = "",
IF(INDEX(F_Inputs_cyclical!$A$1:$BE$243, MATCH('Cyclical_after overrides'!$A240, F_Inputs_cyclical!$A$1:$A$243, 0), MATCH('Cyclical_after overrides'!U$1, F_Inputs_cyclical!$A$1:$BE$1, 0))="", "", INDEX(F_Inputs_cyclical!$A$1:$BE$243, MATCH('Cyclical_after overrides'!$A240, F_Inputs_cyclical!$A$1:$A$243, 0), MATCH('Cyclical_after overrides'!U$1, F_Inputs_cyclical!$A$1:$BE$1, 0))),
Cyclical_overrides!U240)</f>
        <v>36.268999999999998</v>
      </c>
      <c r="V240" s="72">
        <f>IF(Cyclical_overrides!V240 = "",
IF(INDEX(F_Inputs_cyclical!$A$1:$BE$243, MATCH('Cyclical_after overrides'!$A240, F_Inputs_cyclical!$A$1:$A$243, 0), MATCH('Cyclical_after overrides'!V$1, F_Inputs_cyclical!$A$1:$BE$1, 0))="", "", INDEX(F_Inputs_cyclical!$A$1:$BE$243, MATCH('Cyclical_after overrides'!$A240, F_Inputs_cyclical!$A$1:$A$243, 0), MATCH('Cyclical_after overrides'!V$1, F_Inputs_cyclical!$A$1:$BE$1, 0))),
Cyclical_overrides!V240)</f>
        <v>310.04599999999999</v>
      </c>
      <c r="W240" s="72">
        <f>IF(Cyclical_overrides!W240 = "",
IF(INDEX(F_Inputs_cyclical!$A$1:$BE$243, MATCH('Cyclical_after overrides'!$A240, F_Inputs_cyclical!$A$1:$A$243, 0), MATCH('Cyclical_after overrides'!W$1, F_Inputs_cyclical!$A$1:$BE$1, 0))="", "", INDEX(F_Inputs_cyclical!$A$1:$BE$243, MATCH('Cyclical_after overrides'!$A240, F_Inputs_cyclical!$A$1:$A$243, 0), MATCH('Cyclical_after overrides'!W$1, F_Inputs_cyclical!$A$1:$BE$1, 0))),
Cyclical_overrides!W240)</f>
        <v>441.03199999999998</v>
      </c>
      <c r="X240" s="72">
        <f>IF(Cyclical_overrides!X240 = "",
IF(INDEX(F_Inputs_cyclical!$A$1:$BE$243, MATCH('Cyclical_after overrides'!$A240, F_Inputs_cyclical!$A$1:$A$243, 0), MATCH('Cyclical_after overrides'!X$1, F_Inputs_cyclical!$A$1:$BE$1, 0))="", "", INDEX(F_Inputs_cyclical!$A$1:$BE$243, MATCH('Cyclical_after overrides'!$A240, F_Inputs_cyclical!$A$1:$A$243, 0), MATCH('Cyclical_after overrides'!X$1, F_Inputs_cyclical!$A$1:$BE$1, 0))),
Cyclical_overrides!X240)</f>
        <v>2.2389999999999999</v>
      </c>
      <c r="Y240" s="72">
        <f>IF(Cyclical_overrides!Y240 = "",
IF(INDEX(F_Inputs_cyclical!$A$1:$BE$243, MATCH('Cyclical_after overrides'!$A240, F_Inputs_cyclical!$A$1:$A$243, 0), MATCH('Cyclical_after overrides'!Y$1, F_Inputs_cyclical!$A$1:$BE$1, 0))="", "", INDEX(F_Inputs_cyclical!$A$1:$BE$243, MATCH('Cyclical_after overrides'!$A240, F_Inputs_cyclical!$A$1:$A$243, 0), MATCH('Cyclical_after overrides'!Y$1, F_Inputs_cyclical!$A$1:$BE$1, 0))),
Cyclical_overrides!Y240)</f>
        <v>2.625</v>
      </c>
      <c r="Z240" s="72">
        <f>IF(Cyclical_overrides!Z240 = "",
IF(INDEX(F_Inputs_cyclical!$A$1:$BE$243, MATCH('Cyclical_after overrides'!$A240, F_Inputs_cyclical!$A$1:$A$243, 0), MATCH('Cyclical_after overrides'!Z$1, F_Inputs_cyclical!$A$1:$BE$1, 0))="", "", INDEX(F_Inputs_cyclical!$A$1:$BE$243, MATCH('Cyclical_after overrides'!$A240, F_Inputs_cyclical!$A$1:$A$243, 0), MATCH('Cyclical_after overrides'!Z$1, F_Inputs_cyclical!$A$1:$BE$1, 0))),
Cyclical_overrides!Z240)</f>
        <v>103.80200000000001</v>
      </c>
      <c r="AA240" s="72">
        <f>IF(Cyclical_overrides!AA240 = "",
IF(INDEX(F_Inputs_cyclical!$A$1:$BE$243, MATCH('Cyclical_after overrides'!$A240, F_Inputs_cyclical!$A$1:$A$243, 0), MATCH('Cyclical_after overrides'!AA$1, F_Inputs_cyclical!$A$1:$BE$1, 0))="", "", INDEX(F_Inputs_cyclical!$A$1:$BE$243, MATCH('Cyclical_after overrides'!$A240, F_Inputs_cyclical!$A$1:$A$243, 0), MATCH('Cyclical_after overrides'!AA$1, F_Inputs_cyclical!$A$1:$BE$1, 0))),
Cyclical_overrides!AA240)</f>
        <v>594.37099999999998</v>
      </c>
      <c r="AB240" s="72">
        <f>IF(Cyclical_overrides!AB240 = "",
IF(INDEX(F_Inputs_cyclical!$A$1:$BE$243, MATCH('Cyclical_after overrides'!$A240, F_Inputs_cyclical!$A$1:$A$243, 0), MATCH('Cyclical_after overrides'!AB$1, F_Inputs_cyclical!$A$1:$BE$1, 0))="", "", INDEX(F_Inputs_cyclical!$A$1:$BE$243, MATCH('Cyclical_after overrides'!$A240, F_Inputs_cyclical!$A$1:$A$243, 0), MATCH('Cyclical_after overrides'!AB$1, F_Inputs_cyclical!$A$1:$BE$1, 0))),
Cyclical_overrides!AB240)</f>
        <v>0</v>
      </c>
      <c r="AC240" s="72">
        <f>IF(Cyclical_overrides!AC240 = "",
IF(INDEX(F_Inputs_cyclical!$A$1:$BE$243, MATCH('Cyclical_after overrides'!$A240, F_Inputs_cyclical!$A$1:$A$243, 0), MATCH('Cyclical_after overrides'!AC$1, F_Inputs_cyclical!$A$1:$BE$1, 0))="", "", INDEX(F_Inputs_cyclical!$A$1:$BE$243, MATCH('Cyclical_after overrides'!$A240, F_Inputs_cyclical!$A$1:$A$243, 0), MATCH('Cyclical_after overrides'!AC$1, F_Inputs_cyclical!$A$1:$BE$1, 0))),
Cyclical_overrides!AC240)</f>
        <v>0</v>
      </c>
      <c r="AD240" s="72">
        <f>IF(Cyclical_overrides!AD240 = "",
IF(INDEX(F_Inputs_cyclical!$A$1:$BE$243, MATCH('Cyclical_after overrides'!$A240, F_Inputs_cyclical!$A$1:$A$243, 0), MATCH('Cyclical_after overrides'!AD$1, F_Inputs_cyclical!$A$1:$BE$1, 0))="", "", INDEX(F_Inputs_cyclical!$A$1:$BE$243, MATCH('Cyclical_after overrides'!$A240, F_Inputs_cyclical!$A$1:$A$243, 0), MATCH('Cyclical_after overrides'!AD$1, F_Inputs_cyclical!$A$1:$BE$1, 0))),
Cyclical_overrides!AD240)</f>
        <v>0</v>
      </c>
      <c r="AE240" s="72">
        <f>IF(Cyclical_overrides!AE240 = "",
IF(INDEX(F_Inputs_cyclical!$A$1:$BE$243, MATCH('Cyclical_after overrides'!$A240, F_Inputs_cyclical!$A$1:$A$243, 0), MATCH('Cyclical_after overrides'!AE$1, F_Inputs_cyclical!$A$1:$BE$1, 0))="", "", INDEX(F_Inputs_cyclical!$A$1:$BE$243, MATCH('Cyclical_after overrides'!$A240, F_Inputs_cyclical!$A$1:$A$243, 0), MATCH('Cyclical_after overrides'!AE$1, F_Inputs_cyclical!$A$1:$BE$1, 0))),
Cyclical_overrides!AE240)</f>
        <v>0</v>
      </c>
      <c r="AF240" s="72">
        <f>IF(Cyclical_overrides!AF240 = "",
IF(INDEX(F_Inputs_cyclical!$A$1:$BE$243, MATCH('Cyclical_after overrides'!$A240, F_Inputs_cyclical!$A$1:$A$243, 0), MATCH('Cyclical_after overrides'!AF$1, F_Inputs_cyclical!$A$1:$BE$1, 0))="", "", INDEX(F_Inputs_cyclical!$A$1:$BE$243, MATCH('Cyclical_after overrides'!$A240, F_Inputs_cyclical!$A$1:$A$243, 0), MATCH('Cyclical_after overrides'!AF$1, F_Inputs_cyclical!$A$1:$BE$1, 0))),
Cyclical_overrides!AF240)</f>
        <v>0</v>
      </c>
      <c r="AG240" s="72">
        <f>IF(Cyclical_overrides!AG240 = "",
IF(INDEX(F_Inputs_cyclical!$A$1:$BE$243, MATCH('Cyclical_after overrides'!$A240, F_Inputs_cyclical!$A$1:$A$243, 0), MATCH('Cyclical_after overrides'!AG$1, F_Inputs_cyclical!$A$1:$BE$1, 0))="", "", INDEX(F_Inputs_cyclical!$A$1:$BE$243, MATCH('Cyclical_after overrides'!$A240, F_Inputs_cyclical!$A$1:$A$243, 0), MATCH('Cyclical_after overrides'!AG$1, F_Inputs_cyclical!$A$1:$BE$1, 0))),
Cyclical_overrides!AG240)</f>
        <v>0</v>
      </c>
      <c r="AH240" s="72">
        <f>IF(Cyclical_overrides!AH240 = "",
IF(INDEX(F_Inputs_cyclical!$A$1:$BE$243, MATCH('Cyclical_after overrides'!$A240, F_Inputs_cyclical!$A$1:$A$243, 0), MATCH('Cyclical_after overrides'!AH$1, F_Inputs_cyclical!$A$1:$BE$1, 0))="", "", INDEX(F_Inputs_cyclical!$A$1:$BE$243, MATCH('Cyclical_after overrides'!$A240, F_Inputs_cyclical!$A$1:$A$243, 0), MATCH('Cyclical_after overrides'!AH$1, F_Inputs_cyclical!$A$1:$BE$1, 0))),
Cyclical_overrides!AH240)</f>
        <v>0</v>
      </c>
      <c r="AI240" s="72">
        <f>IF(Cyclical_overrides!AI240 = "",
IF(INDEX(F_Inputs_cyclical!$A$1:$BE$243, MATCH('Cyclical_after overrides'!$A240, F_Inputs_cyclical!$A$1:$A$243, 0), MATCH('Cyclical_after overrides'!AI$1, F_Inputs_cyclical!$A$1:$BE$1, 0))="", "", INDEX(F_Inputs_cyclical!$A$1:$BE$243, MATCH('Cyclical_after overrides'!$A240, F_Inputs_cyclical!$A$1:$A$243, 0), MATCH('Cyclical_after overrides'!AI$1, F_Inputs_cyclical!$A$1:$BE$1, 0))),
Cyclical_overrides!AI240)</f>
        <v>0</v>
      </c>
      <c r="AJ240" s="72">
        <f>IF(Cyclical_overrides!AJ240 = "",
IF(INDEX(F_Inputs_cyclical!$A$1:$BE$243, MATCH('Cyclical_after overrides'!$A240, F_Inputs_cyclical!$A$1:$A$243, 0), MATCH('Cyclical_after overrides'!AJ$1, F_Inputs_cyclical!$A$1:$BE$1, 0))="", "", INDEX(F_Inputs_cyclical!$A$1:$BE$243, MATCH('Cyclical_after overrides'!$A240, F_Inputs_cyclical!$A$1:$A$243, 0), MATCH('Cyclical_after overrides'!AJ$1, F_Inputs_cyclical!$A$1:$BE$1, 0))),
Cyclical_overrides!AJ240)</f>
        <v>0</v>
      </c>
      <c r="AK240" s="72">
        <f>IF(Cyclical_overrides!AK240 = "",
IF(INDEX(F_Inputs_cyclical!$A$1:$BE$243, MATCH('Cyclical_after overrides'!$A240, F_Inputs_cyclical!$A$1:$A$243, 0), MATCH('Cyclical_after overrides'!AK$1, F_Inputs_cyclical!$A$1:$BE$1, 0))="", "", INDEX(F_Inputs_cyclical!$A$1:$BE$243, MATCH('Cyclical_after overrides'!$A240, F_Inputs_cyclical!$A$1:$A$243, 0), MATCH('Cyclical_after overrides'!AK$1, F_Inputs_cyclical!$A$1:$BE$1, 0))),
Cyclical_overrides!AK240)</f>
        <v>0</v>
      </c>
      <c r="AL240" s="72">
        <f>IF(Cyclical_overrides!AL240 = "",
IF(INDEX(F_Inputs_cyclical!$A$1:$BE$243, MATCH('Cyclical_after overrides'!$A240, F_Inputs_cyclical!$A$1:$A$243, 0), MATCH('Cyclical_after overrides'!AL$1, F_Inputs_cyclical!$A$1:$BE$1, 0))="", "", INDEX(F_Inputs_cyclical!$A$1:$BE$243, MATCH('Cyclical_after overrides'!$A240, F_Inputs_cyclical!$A$1:$A$243, 0), MATCH('Cyclical_after overrides'!AL$1, F_Inputs_cyclical!$A$1:$BE$1, 0))),
Cyclical_overrides!AL240)</f>
        <v>0</v>
      </c>
      <c r="AM240" s="72">
        <f>IF(Cyclical_overrides!AM240 = "",
IF(INDEX(F_Inputs_cyclical!$A$1:$BE$243, MATCH('Cyclical_after overrides'!$A240, F_Inputs_cyclical!$A$1:$A$243, 0), MATCH('Cyclical_after overrides'!AM$1, F_Inputs_cyclical!$A$1:$BE$1, 0))="", "", INDEX(F_Inputs_cyclical!$A$1:$BE$243, MATCH('Cyclical_after overrides'!$A240, F_Inputs_cyclical!$A$1:$A$243, 0), MATCH('Cyclical_after overrides'!AM$1, F_Inputs_cyclical!$A$1:$BE$1, 0))),
Cyclical_overrides!AM240)</f>
        <v>8.0560000000000009</v>
      </c>
      <c r="AN240" s="72">
        <f>IF(Cyclical_overrides!AN240 = "",
IF(INDEX(F_Inputs_cyclical!$A$1:$BE$243, MATCH('Cyclical_after overrides'!$A240, F_Inputs_cyclical!$A$1:$A$243, 0), MATCH('Cyclical_after overrides'!AN$1, F_Inputs_cyclical!$A$1:$BE$1, 0))="", "", INDEX(F_Inputs_cyclical!$A$1:$BE$243, MATCH('Cyclical_after overrides'!$A240, F_Inputs_cyclical!$A$1:$A$243, 0), MATCH('Cyclical_after overrides'!AN$1, F_Inputs_cyclical!$A$1:$BE$1, 0))),
Cyclical_overrides!AN240)</f>
        <v>36.265999999999998</v>
      </c>
      <c r="AO240" s="72" t="str">
        <f>IF(Cyclical_overrides!AO240 = "",
IF(INDEX(F_Inputs_cyclical!$A$1:$BE$243, MATCH('Cyclical_after overrides'!$A240, F_Inputs_cyclical!$A$1:$A$243, 0), MATCH('Cyclical_after overrides'!AO$1, F_Inputs_cyclical!$A$1:$BE$1, 0))="", "", INDEX(F_Inputs_cyclical!$A$1:$BE$243, MATCH('Cyclical_after overrides'!$A240, F_Inputs_cyclical!$A$1:$A$243, 0), MATCH('Cyclical_after overrides'!AO$1, F_Inputs_cyclical!$A$1:$BE$1, 0))),
Cyclical_overrides!AO240)</f>
        <v/>
      </c>
      <c r="AP240" s="72" t="str">
        <f>IF(Cyclical_overrides!AP240 = "",
IF(INDEX(F_Inputs_cyclical!$A$1:$BE$243, MATCH('Cyclical_after overrides'!$A240, F_Inputs_cyclical!$A$1:$A$243, 0), MATCH('Cyclical_after overrides'!AP$1, F_Inputs_cyclical!$A$1:$BE$1, 0))="", "", INDEX(F_Inputs_cyclical!$A$1:$BE$243, MATCH('Cyclical_after overrides'!$A240, F_Inputs_cyclical!$A$1:$A$243, 0), MATCH('Cyclical_after overrides'!AP$1, F_Inputs_cyclical!$A$1:$BE$1, 0))),
Cyclical_overrides!AP240)</f>
        <v/>
      </c>
      <c r="AQ240" s="72">
        <f>IF(Cyclical_overrides!AQ240 = "",
IF(INDEX(F_Inputs_cyclical!$A$1:$BE$243, MATCH('Cyclical_after overrides'!$A240, F_Inputs_cyclical!$A$1:$A$243, 0), MATCH('Cyclical_after overrides'!AQ$1, F_Inputs_cyclical!$A$1:$BE$1, 0))="", "", INDEX(F_Inputs_cyclical!$A$1:$BE$243, MATCH('Cyclical_after overrides'!$A240, F_Inputs_cyclical!$A$1:$A$243, 0), MATCH('Cyclical_after overrides'!AQ$1, F_Inputs_cyclical!$A$1:$BE$1, 0))),
Cyclical_overrides!AQ240)</f>
        <v>1.903</v>
      </c>
      <c r="AR240" s="72">
        <f>IF(Cyclical_overrides!AR240 = "",
IF(INDEX(F_Inputs_cyclical!$A$1:$BE$243, MATCH('Cyclical_after overrides'!$A240, F_Inputs_cyclical!$A$1:$A$243, 0), MATCH('Cyclical_after overrides'!AR$1, F_Inputs_cyclical!$A$1:$BE$1, 0))="", "", INDEX(F_Inputs_cyclical!$A$1:$BE$243, MATCH('Cyclical_after overrides'!$A240, F_Inputs_cyclical!$A$1:$A$243, 0), MATCH('Cyclical_after overrides'!AR$1, F_Inputs_cyclical!$A$1:$BE$1, 0))),
Cyclical_overrides!AR240)</f>
        <v>0.47799999999999998</v>
      </c>
      <c r="AS240" s="72">
        <f>IF(Cyclical_overrides!AS240 = "",
IF(INDEX(F_Inputs_cyclical!$A$1:$BE$243, MATCH('Cyclical_after overrides'!$A240, F_Inputs_cyclical!$A$1:$A$243, 0), MATCH('Cyclical_after overrides'!AS$1, F_Inputs_cyclical!$A$1:$BE$1, 0))="", "", INDEX(F_Inputs_cyclical!$A$1:$BE$243, MATCH('Cyclical_after overrides'!$A240, F_Inputs_cyclical!$A$1:$A$243, 0), MATCH('Cyclical_after overrides'!AS$1, F_Inputs_cyclical!$A$1:$BE$1, 0))),
Cyclical_overrides!AS240)</f>
        <v>-2.2349999999999999</v>
      </c>
      <c r="AT240" s="72">
        <f>IF(Cyclical_overrides!AT240 = "",
IF(INDEX(F_Inputs_cyclical!$A$1:$BE$243, MATCH('Cyclical_after overrides'!$A240, F_Inputs_cyclical!$A$1:$A$243, 0), MATCH('Cyclical_after overrides'!AT$1, F_Inputs_cyclical!$A$1:$BE$1, 0))="", "", INDEX(F_Inputs_cyclical!$A$1:$BE$243, MATCH('Cyclical_after overrides'!$A240, F_Inputs_cyclical!$A$1:$A$243, 0), MATCH('Cyclical_after overrides'!AT$1, F_Inputs_cyclical!$A$1:$BE$1, 0))),
Cyclical_overrides!AT240)</f>
        <v>0</v>
      </c>
      <c r="AU240" s="72">
        <f>IF(Cyclical_overrides!AU240 = "",
IF(INDEX(F_Inputs_cyclical!$A$1:$BE$243, MATCH('Cyclical_after overrides'!$A240, F_Inputs_cyclical!$A$1:$A$243, 0), MATCH('Cyclical_after overrides'!AU$1, F_Inputs_cyclical!$A$1:$BE$1, 0))="", "", INDEX(F_Inputs_cyclical!$A$1:$BE$243, MATCH('Cyclical_after overrides'!$A240, F_Inputs_cyclical!$A$1:$A$243, 0), MATCH('Cyclical_after overrides'!AU$1, F_Inputs_cyclical!$A$1:$BE$1, 0))),
Cyclical_overrides!AU240)</f>
        <v>1.7010000000000001</v>
      </c>
      <c r="AV240" s="72">
        <f>IF(Cyclical_overrides!AV240 = "",
IF(INDEX(F_Inputs_cyclical!$A$1:$BE$243, MATCH('Cyclical_after overrides'!$A240, F_Inputs_cyclical!$A$1:$A$243, 0), MATCH('Cyclical_after overrides'!AV$1, F_Inputs_cyclical!$A$1:$BE$1, 0))="", "", INDEX(F_Inputs_cyclical!$A$1:$BE$243, MATCH('Cyclical_after overrides'!$A240, F_Inputs_cyclical!$A$1:$A$243, 0), MATCH('Cyclical_after overrides'!AV$1, F_Inputs_cyclical!$A$1:$BE$1, 0))),
Cyclical_overrides!AV240)</f>
        <v>0</v>
      </c>
      <c r="AW240" s="72">
        <f>IF(Cyclical_overrides!AW240 = "",
IF(INDEX(F_Inputs_cyclical!$A$1:$BE$243, MATCH('Cyclical_after overrides'!$A240, F_Inputs_cyclical!$A$1:$A$243, 0), MATCH('Cyclical_after overrides'!AW$1, F_Inputs_cyclical!$A$1:$BE$1, 0))="", "", INDEX(F_Inputs_cyclical!$A$1:$BE$243, MATCH('Cyclical_after overrides'!$A240, F_Inputs_cyclical!$A$1:$A$243, 0), MATCH('Cyclical_after overrides'!AW$1, F_Inputs_cyclical!$A$1:$BE$1, 0))),
Cyclical_overrides!AW240)</f>
        <v>1.1560444722831191</v>
      </c>
      <c r="AX240" s="72">
        <f>IF(Cyclical_overrides!AX240 = "",
IF(INDEX(F_Inputs_cyclical!$A$1:$BE$243, MATCH('Cyclical_after overrides'!$A240, F_Inputs_cyclical!$A$1:$A$243, 0), MATCH('Cyclical_after overrides'!AX$1, F_Inputs_cyclical!$A$1:$BE$1, 0))="", "", INDEX(F_Inputs_cyclical!$A$1:$BE$243, MATCH('Cyclical_after overrides'!$A240, F_Inputs_cyclical!$A$1:$A$243, 0), MATCH('Cyclical_after overrides'!AX$1, F_Inputs_cyclical!$A$1:$BE$1, 0))),
Cyclical_overrides!AX240)</f>
        <v>20.105660661908569</v>
      </c>
      <c r="AY240" s="72">
        <f>IF(Cyclical_overrides!AY240 = "",
IF(INDEX(F_Inputs_cyclical!$A$1:$BE$243, MATCH('Cyclical_after overrides'!$A240, F_Inputs_cyclical!$A$1:$A$243, 0), MATCH('Cyclical_after overrides'!AY$1, F_Inputs_cyclical!$A$1:$BE$1, 0))="", "", INDEX(F_Inputs_cyclical!$A$1:$BE$243, MATCH('Cyclical_after overrides'!$A240, F_Inputs_cyclical!$A$1:$A$243, 0), MATCH('Cyclical_after overrides'!AY$1, F_Inputs_cyclical!$A$1:$BE$1, 0))),
Cyclical_overrides!AY240)</f>
        <v>141.50903210844697</v>
      </c>
      <c r="AZ240" s="72">
        <f>IF(Cyclical_overrides!AZ240 = "",
IF(INDEX(F_Inputs_cyclical!$A$1:$BE$243, MATCH('Cyclical_after overrides'!$A240, F_Inputs_cyclical!$A$1:$A$243, 0), MATCH('Cyclical_after overrides'!AZ$1, F_Inputs_cyclical!$A$1:$BE$1, 0))="", "", INDEX(F_Inputs_cyclical!$A$1:$BE$243, MATCH('Cyclical_after overrides'!$A240, F_Inputs_cyclical!$A$1:$A$243, 0), MATCH('Cyclical_after overrides'!AZ$1, F_Inputs_cyclical!$A$1:$BE$1, 0))),
Cyclical_overrides!AZ240)</f>
        <v>1.4787975226168244</v>
      </c>
      <c r="BA240" s="72">
        <f>IF(Cyclical_overrides!BA240 = "",
IF(INDEX(F_Inputs_cyclical!$A$1:$BE$243, MATCH('Cyclical_after overrides'!$A240, F_Inputs_cyclical!$A$1:$A$243, 0), MATCH('Cyclical_after overrides'!BA$1, F_Inputs_cyclical!$A$1:$BE$1, 0))="", "", INDEX(F_Inputs_cyclical!$A$1:$BE$243, MATCH('Cyclical_after overrides'!$A240, F_Inputs_cyclical!$A$1:$A$243, 0), MATCH('Cyclical_after overrides'!BA$1, F_Inputs_cyclical!$A$1:$BE$1, 0))),
Cyclical_overrides!BA240)</f>
        <v>12.894989317347944</v>
      </c>
      <c r="BB240" s="72">
        <f>IF(Cyclical_overrides!BB240 = "",
IF(INDEX(F_Inputs_cyclical!$A$1:$BE$243, MATCH('Cyclical_after overrides'!$A240, F_Inputs_cyclical!$A$1:$A$243, 0), MATCH('Cyclical_after overrides'!BB$1, F_Inputs_cyclical!$A$1:$BE$1, 0))="", "", INDEX(F_Inputs_cyclical!$A$1:$BE$243, MATCH('Cyclical_after overrides'!$A240, F_Inputs_cyclical!$A$1:$A$243, 0), MATCH('Cyclical_after overrides'!BB$1, F_Inputs_cyclical!$A$1:$BE$1, 0))),
Cyclical_overrides!BB240)</f>
        <v>11.866394153920817</v>
      </c>
      <c r="BC240" s="72" t="str">
        <f>IF(Cyclical_overrides!BC240 = "",
IF(INDEX(F_Inputs_cyclical!$A$1:$BE$243, MATCH('Cyclical_after overrides'!$A240, F_Inputs_cyclical!$A$1:$A$243, 0), MATCH('Cyclical_after overrides'!BC$1, F_Inputs_cyclical!$A$1:$BE$1, 0))="", "", INDEX(F_Inputs_cyclical!$A$1:$BE$243, MATCH('Cyclical_after overrides'!$A240, F_Inputs_cyclical!$A$1:$A$243, 0), MATCH('Cyclical_after overrides'!BC$1, F_Inputs_cyclical!$A$1:$BE$1, 0))),
Cyclical_overrides!BC240)</f>
        <v/>
      </c>
      <c r="BD240" s="72">
        <f>IF(Cyclical_overrides!BD240 = "",
IF(INDEX(F_Inputs_cyclical!$A$1:$BE$243, MATCH('Cyclical_after overrides'!$A240, F_Inputs_cyclical!$A$1:$A$243, 0), MATCH('Cyclical_after overrides'!BD$1, F_Inputs_cyclical!$A$1:$BE$1, 0))="", "", INDEX(F_Inputs_cyclical!$A$1:$BE$243, MATCH('Cyclical_after overrides'!$A240, F_Inputs_cyclical!$A$1:$A$243, 0), MATCH('Cyclical_after overrides'!BD$1, F_Inputs_cyclical!$A$1:$BE$1, 0))),
Cyclical_overrides!BD240)</f>
        <v>518.20799999999997</v>
      </c>
      <c r="BE240" s="194"/>
    </row>
    <row r="241" spans="1:57" x14ac:dyDescent="0.4">
      <c r="A241" s="63" t="str">
        <f t="shared" si="3"/>
        <v>SBB20</v>
      </c>
      <c r="B241" s="63" t="s">
        <v>505</v>
      </c>
      <c r="C241" s="63" t="s">
        <v>255</v>
      </c>
      <c r="D241" s="72">
        <f>IF(Cyclical_overrides!D241 = "",
IF(INDEX(F_Inputs_cyclical!$A$1:$BE$243, MATCH('Cyclical_after overrides'!$A241, F_Inputs_cyclical!$A$1:$A$243, 0), MATCH('Cyclical_after overrides'!D$1, F_Inputs_cyclical!$A$1:$BE$1, 0))="", "", INDEX(F_Inputs_cyclical!$A$1:$BE$243, MATCH('Cyclical_after overrides'!$A241, F_Inputs_cyclical!$A$1:$A$243, 0), MATCH('Cyclical_after overrides'!D$1, F_Inputs_cyclical!$A$1:$BE$1, 0))),
Cyclical_overrides!D241)</f>
        <v>13.338000000000001</v>
      </c>
      <c r="E241" s="72">
        <f>IF(Cyclical_overrides!E241 = "",
IF(INDEX(F_Inputs_cyclical!$A$1:$BE$243, MATCH('Cyclical_after overrides'!$A241, F_Inputs_cyclical!$A$1:$A$243, 0), MATCH('Cyclical_after overrides'!E$1, F_Inputs_cyclical!$A$1:$BE$1, 0))="", "", INDEX(F_Inputs_cyclical!$A$1:$BE$243, MATCH('Cyclical_after overrides'!$A241, F_Inputs_cyclical!$A$1:$A$243, 0), MATCH('Cyclical_after overrides'!E$1, F_Inputs_cyclical!$A$1:$BE$1, 0))),
Cyclical_overrides!E241)</f>
        <v>2.5670000000000002</v>
      </c>
      <c r="F241" s="72">
        <f>IF(Cyclical_overrides!F241 = "",
IF(INDEX(F_Inputs_cyclical!$A$1:$BE$243, MATCH('Cyclical_after overrides'!$A241, F_Inputs_cyclical!$A$1:$A$243, 0), MATCH('Cyclical_after overrides'!F$1, F_Inputs_cyclical!$A$1:$BE$1, 0))="", "", INDEX(F_Inputs_cyclical!$A$1:$BE$243, MATCH('Cyclical_after overrides'!$A241, F_Inputs_cyclical!$A$1:$A$243, 0), MATCH('Cyclical_after overrides'!F$1, F_Inputs_cyclical!$A$1:$BE$1, 0))),
Cyclical_overrides!F241)</f>
        <v>15.035</v>
      </c>
      <c r="G241" s="72">
        <f>IF(Cyclical_overrides!G241 = "",
IF(INDEX(F_Inputs_cyclical!$A$1:$BE$243, MATCH('Cyclical_after overrides'!$A241, F_Inputs_cyclical!$A$1:$A$243, 0), MATCH('Cyclical_after overrides'!G$1, F_Inputs_cyclical!$A$1:$BE$1, 0))="", "", INDEX(F_Inputs_cyclical!$A$1:$BE$243, MATCH('Cyclical_after overrides'!$A241, F_Inputs_cyclical!$A$1:$A$243, 0), MATCH('Cyclical_after overrides'!G$1, F_Inputs_cyclical!$A$1:$BE$1, 0))),
Cyclical_overrides!G241)</f>
        <v>1.0620000000000001</v>
      </c>
      <c r="H241" s="72">
        <f>IF(Cyclical_overrides!H241 = "",
IF(INDEX(F_Inputs_cyclical!$A$1:$BE$243, MATCH('Cyclical_after overrides'!$A241, F_Inputs_cyclical!$A$1:$A$243, 0), MATCH('Cyclical_after overrides'!H$1, F_Inputs_cyclical!$A$1:$BE$1, 0))="", "", INDEX(F_Inputs_cyclical!$A$1:$BE$243, MATCH('Cyclical_after overrides'!$A241, F_Inputs_cyclical!$A$1:$A$243, 0), MATCH('Cyclical_after overrides'!H$1, F_Inputs_cyclical!$A$1:$BE$1, 0))),
Cyclical_overrides!H241)</f>
        <v>0</v>
      </c>
      <c r="I241" s="72">
        <f>IF(Cyclical_overrides!I241 = "",
IF(INDEX(F_Inputs_cyclical!$A$1:$BE$243, MATCH('Cyclical_after overrides'!$A241, F_Inputs_cyclical!$A$1:$A$243, 0), MATCH('Cyclical_after overrides'!I$1, F_Inputs_cyclical!$A$1:$BE$1, 0))="", "", INDEX(F_Inputs_cyclical!$A$1:$BE$243, MATCH('Cyclical_after overrides'!$A241, F_Inputs_cyclical!$A$1:$A$243, 0), MATCH('Cyclical_after overrides'!I$1, F_Inputs_cyclical!$A$1:$BE$1, 0))),
Cyclical_overrides!I241)</f>
        <v>4.4999999999999997E-3</v>
      </c>
      <c r="J241" s="72">
        <f>IF(Cyclical_overrides!J241 = "",
IF(INDEX(F_Inputs_cyclical!$A$1:$BE$243, MATCH('Cyclical_after overrides'!$A241, F_Inputs_cyclical!$A$1:$A$243, 0), MATCH('Cyclical_after overrides'!J$1, F_Inputs_cyclical!$A$1:$BE$1, 0))="", "", INDEX(F_Inputs_cyclical!$A$1:$BE$243, MATCH('Cyclical_after overrides'!$A241, F_Inputs_cyclical!$A$1:$A$243, 0), MATCH('Cyclical_after overrides'!J$1, F_Inputs_cyclical!$A$1:$BE$1, 0))),
Cyclical_overrides!J241)</f>
        <v>43.149789220000002</v>
      </c>
      <c r="K241" s="72">
        <f>IF(Cyclical_overrides!K241 = "",
IF(INDEX(F_Inputs_cyclical!$A$1:$BE$243, MATCH('Cyclical_after overrides'!$A241, F_Inputs_cyclical!$A$1:$A$243, 0), MATCH('Cyclical_after overrides'!K$1, F_Inputs_cyclical!$A$1:$BE$1, 0))="", "", INDEX(F_Inputs_cyclical!$A$1:$BE$243, MATCH('Cyclical_after overrides'!$A241, F_Inputs_cyclical!$A$1:$A$243, 0), MATCH('Cyclical_after overrides'!K$1, F_Inputs_cyclical!$A$1:$BE$1, 0))),
Cyclical_overrides!K241)</f>
        <v>8.6920000000000002</v>
      </c>
      <c r="L241" s="72">
        <f>IF(Cyclical_overrides!L241 = "",
IF(INDEX(F_Inputs_cyclical!$A$1:$BE$243, MATCH('Cyclical_after overrides'!$A241, F_Inputs_cyclical!$A$1:$A$243, 0), MATCH('Cyclical_after overrides'!L$1, F_Inputs_cyclical!$A$1:$BE$1, 0))="", "", INDEX(F_Inputs_cyclical!$A$1:$BE$243, MATCH('Cyclical_after overrides'!$A241, F_Inputs_cyclical!$A$1:$A$243, 0), MATCH('Cyclical_after overrides'!L$1, F_Inputs_cyclical!$A$1:$BE$1, 0))),
Cyclical_overrides!L241)</f>
        <v>0</v>
      </c>
      <c r="M241" s="72">
        <f>IF(Cyclical_overrides!M241 = "",
IF(INDEX(F_Inputs_cyclical!$A$1:$BE$243, MATCH('Cyclical_after overrides'!$A241, F_Inputs_cyclical!$A$1:$A$243, 0), MATCH('Cyclical_after overrides'!M$1, F_Inputs_cyclical!$A$1:$BE$1, 0))="", "", INDEX(F_Inputs_cyclical!$A$1:$BE$243, MATCH('Cyclical_after overrides'!$A241, F_Inputs_cyclical!$A$1:$A$243, 0), MATCH('Cyclical_after overrides'!M$1, F_Inputs_cyclical!$A$1:$BE$1, 0))),
Cyclical_overrides!M241)</f>
        <v>0</v>
      </c>
      <c r="N241" s="72">
        <f>IF(Cyclical_overrides!N241 = "",
IF(INDEX(F_Inputs_cyclical!$A$1:$BE$243, MATCH('Cyclical_after overrides'!$A241, F_Inputs_cyclical!$A$1:$A$243, 0), MATCH('Cyclical_after overrides'!N$1, F_Inputs_cyclical!$A$1:$BE$1, 0))="", "", INDEX(F_Inputs_cyclical!$A$1:$BE$243, MATCH('Cyclical_after overrides'!$A241, F_Inputs_cyclical!$A$1:$A$243, 0), MATCH('Cyclical_after overrides'!N$1, F_Inputs_cyclical!$A$1:$BE$1, 0))),
Cyclical_overrides!N241)</f>
        <v>0</v>
      </c>
      <c r="O241" s="72">
        <f>IF(Cyclical_overrides!O241 = "",
IF(INDEX(F_Inputs_cyclical!$A$1:$BE$243, MATCH('Cyclical_after overrides'!$A241, F_Inputs_cyclical!$A$1:$A$243, 0), MATCH('Cyclical_after overrides'!O$1, F_Inputs_cyclical!$A$1:$BE$1, 0))="", "", INDEX(F_Inputs_cyclical!$A$1:$BE$243, MATCH('Cyclical_after overrides'!$A241, F_Inputs_cyclical!$A$1:$A$243, 0), MATCH('Cyclical_after overrides'!O$1, F_Inputs_cyclical!$A$1:$BE$1, 0))),
Cyclical_overrides!O241)</f>
        <v>0.33044302999999997</v>
      </c>
      <c r="P241" s="72">
        <f>IF(Cyclical_overrides!P241 = "",
IF(INDEX(F_Inputs_cyclical!$A$1:$BE$243, MATCH('Cyclical_after overrides'!$A241, F_Inputs_cyclical!$A$1:$A$243, 0), MATCH('Cyclical_after overrides'!P$1, F_Inputs_cyclical!$A$1:$BE$1, 0))="", "", INDEX(F_Inputs_cyclical!$A$1:$BE$243, MATCH('Cyclical_after overrides'!$A241, F_Inputs_cyclical!$A$1:$A$243, 0), MATCH('Cyclical_after overrides'!P$1, F_Inputs_cyclical!$A$1:$BE$1, 0))),
Cyclical_overrides!P241)</f>
        <v>0.17944914000000001</v>
      </c>
      <c r="Q241" s="72">
        <f>IF(Cyclical_overrides!Q241 = "",
IF(INDEX(F_Inputs_cyclical!$A$1:$BE$243, MATCH('Cyclical_after overrides'!$A241, F_Inputs_cyclical!$A$1:$A$243, 0), MATCH('Cyclical_after overrides'!Q$1, F_Inputs_cyclical!$A$1:$BE$1, 0))="", "", INDEX(F_Inputs_cyclical!$A$1:$BE$243, MATCH('Cyclical_after overrides'!$A241, F_Inputs_cyclical!$A$1:$A$243, 0), MATCH('Cyclical_after overrides'!Q$1, F_Inputs_cyclical!$A$1:$BE$1, 0))),
Cyclical_overrides!Q241)</f>
        <v>0.40622718000000002</v>
      </c>
      <c r="R241" s="72">
        <f>IF(Cyclical_overrides!R241 = "",
IF(INDEX(F_Inputs_cyclical!$A$1:$BE$243, MATCH('Cyclical_after overrides'!$A241, F_Inputs_cyclical!$A$1:$A$243, 0), MATCH('Cyclical_after overrides'!R$1, F_Inputs_cyclical!$A$1:$BE$1, 0))="", "", INDEX(F_Inputs_cyclical!$A$1:$BE$243, MATCH('Cyclical_after overrides'!$A241, F_Inputs_cyclical!$A$1:$A$243, 0), MATCH('Cyclical_after overrides'!R$1, F_Inputs_cyclical!$A$1:$BE$1, 0))),
Cyclical_overrides!R241)</f>
        <v>1.49716987</v>
      </c>
      <c r="S241" s="72">
        <f>IF(Cyclical_overrides!S241 = "",
IF(INDEX(F_Inputs_cyclical!$A$1:$BE$243, MATCH('Cyclical_after overrides'!$A241, F_Inputs_cyclical!$A$1:$A$243, 0), MATCH('Cyclical_after overrides'!S$1, F_Inputs_cyclical!$A$1:$BE$1, 0))="", "", INDEX(F_Inputs_cyclical!$A$1:$BE$243, MATCH('Cyclical_after overrides'!$A241, F_Inputs_cyclical!$A$1:$A$243, 0), MATCH('Cyclical_after overrides'!S$1, F_Inputs_cyclical!$A$1:$BE$1, 0))),
Cyclical_overrides!S241)</f>
        <v>0</v>
      </c>
      <c r="T241" s="72">
        <f>IF(Cyclical_overrides!T241 = "",
IF(INDEX(F_Inputs_cyclical!$A$1:$BE$243, MATCH('Cyclical_after overrides'!$A241, F_Inputs_cyclical!$A$1:$A$243, 0), MATCH('Cyclical_after overrides'!T$1, F_Inputs_cyclical!$A$1:$BE$1, 0))="", "", INDEX(F_Inputs_cyclical!$A$1:$BE$243, MATCH('Cyclical_after overrides'!$A241, F_Inputs_cyclical!$A$1:$A$243, 0), MATCH('Cyclical_after overrides'!T$1, F_Inputs_cyclical!$A$1:$BE$1, 0))),
Cyclical_overrides!T241)</f>
        <v>0</v>
      </c>
      <c r="U241" s="72">
        <f>IF(Cyclical_overrides!U241 = "",
IF(INDEX(F_Inputs_cyclical!$A$1:$BE$243, MATCH('Cyclical_after overrides'!$A241, F_Inputs_cyclical!$A$1:$A$243, 0), MATCH('Cyclical_after overrides'!U$1, F_Inputs_cyclical!$A$1:$BE$1, 0))="", "", INDEX(F_Inputs_cyclical!$A$1:$BE$243, MATCH('Cyclical_after overrides'!$A241, F_Inputs_cyclical!$A$1:$A$243, 0), MATCH('Cyclical_after overrides'!U$1, F_Inputs_cyclical!$A$1:$BE$1, 0))),
Cyclical_overrides!U241)</f>
        <v>40.736499999999999</v>
      </c>
      <c r="V241" s="72">
        <f>IF(Cyclical_overrides!V241 = "",
IF(INDEX(F_Inputs_cyclical!$A$1:$BE$243, MATCH('Cyclical_after overrides'!$A241, F_Inputs_cyclical!$A$1:$A$243, 0), MATCH('Cyclical_after overrides'!V$1, F_Inputs_cyclical!$A$1:$BE$1, 0))="", "", INDEX(F_Inputs_cyclical!$A$1:$BE$243, MATCH('Cyclical_after overrides'!$A241, F_Inputs_cyclical!$A$1:$A$243, 0), MATCH('Cyclical_after overrides'!V$1, F_Inputs_cyclical!$A$1:$BE$1, 0))),
Cyclical_overrides!V241)</f>
        <v>294.03999999999996</v>
      </c>
      <c r="W241" s="72">
        <f>IF(Cyclical_overrides!W241 = "",
IF(INDEX(F_Inputs_cyclical!$A$1:$BE$243, MATCH('Cyclical_after overrides'!$A241, F_Inputs_cyclical!$A$1:$A$243, 0), MATCH('Cyclical_after overrides'!W$1, F_Inputs_cyclical!$A$1:$BE$1, 0))="", "", INDEX(F_Inputs_cyclical!$A$1:$BE$243, MATCH('Cyclical_after overrides'!$A241, F_Inputs_cyclical!$A$1:$A$243, 0), MATCH('Cyclical_after overrides'!W$1, F_Inputs_cyclical!$A$1:$BE$1, 0))),
Cyclical_overrides!W241)</f>
        <v>462.04700000000003</v>
      </c>
      <c r="X241" s="72">
        <f>IF(Cyclical_overrides!X241 = "",
IF(INDEX(F_Inputs_cyclical!$A$1:$BE$243, MATCH('Cyclical_after overrides'!$A241, F_Inputs_cyclical!$A$1:$A$243, 0), MATCH('Cyclical_after overrides'!X$1, F_Inputs_cyclical!$A$1:$BE$1, 0))="", "", INDEX(F_Inputs_cyclical!$A$1:$BE$243, MATCH('Cyclical_after overrides'!$A241, F_Inputs_cyclical!$A$1:$A$243, 0), MATCH('Cyclical_after overrides'!X$1, F_Inputs_cyclical!$A$1:$BE$1, 0))),
Cyclical_overrides!X241)</f>
        <v>2.2349999999999999</v>
      </c>
      <c r="Y241" s="72">
        <f>IF(Cyclical_overrides!Y241 = "",
IF(INDEX(F_Inputs_cyclical!$A$1:$BE$243, MATCH('Cyclical_after overrides'!$A241, F_Inputs_cyclical!$A$1:$A$243, 0), MATCH('Cyclical_after overrides'!Y$1, F_Inputs_cyclical!$A$1:$BE$1, 0))="", "", INDEX(F_Inputs_cyclical!$A$1:$BE$243, MATCH('Cyclical_after overrides'!$A241, F_Inputs_cyclical!$A$1:$A$243, 0), MATCH('Cyclical_after overrides'!Y$1, F_Inputs_cyclical!$A$1:$BE$1, 0))),
Cyclical_overrides!Y241)</f>
        <v>2.6819999999999999</v>
      </c>
      <c r="Z241" s="72">
        <f>IF(Cyclical_overrides!Z241 = "",
IF(INDEX(F_Inputs_cyclical!$A$1:$BE$243, MATCH('Cyclical_after overrides'!$A241, F_Inputs_cyclical!$A$1:$A$243, 0), MATCH('Cyclical_after overrides'!Z$1, F_Inputs_cyclical!$A$1:$BE$1, 0))="", "", INDEX(F_Inputs_cyclical!$A$1:$BE$243, MATCH('Cyclical_after overrides'!$A241, F_Inputs_cyclical!$A$1:$A$243, 0), MATCH('Cyclical_after overrides'!Z$1, F_Inputs_cyclical!$A$1:$BE$1, 0))),
Cyclical_overrides!Z241)</f>
        <v>99.661000000000001</v>
      </c>
      <c r="AA241" s="72">
        <f>IF(Cyclical_overrides!AA241 = "",
IF(INDEX(F_Inputs_cyclical!$A$1:$BE$243, MATCH('Cyclical_after overrides'!$A241, F_Inputs_cyclical!$A$1:$A$243, 0), MATCH('Cyclical_after overrides'!AA$1, F_Inputs_cyclical!$A$1:$BE$1, 0))="", "", INDEX(F_Inputs_cyclical!$A$1:$BE$243, MATCH('Cyclical_after overrides'!$A241, F_Inputs_cyclical!$A$1:$A$243, 0), MATCH('Cyclical_after overrides'!AA$1, F_Inputs_cyclical!$A$1:$BE$1, 0))),
Cyclical_overrides!AA241)</f>
        <v>607.16200000000003</v>
      </c>
      <c r="AB241" s="72">
        <f>IF(Cyclical_overrides!AB241 = "",
IF(INDEX(F_Inputs_cyclical!$A$1:$BE$243, MATCH('Cyclical_after overrides'!$A241, F_Inputs_cyclical!$A$1:$A$243, 0), MATCH('Cyclical_after overrides'!AB$1, F_Inputs_cyclical!$A$1:$BE$1, 0))="", "", INDEX(F_Inputs_cyclical!$A$1:$BE$243, MATCH('Cyclical_after overrides'!$A241, F_Inputs_cyclical!$A$1:$A$243, 0), MATCH('Cyclical_after overrides'!AB$1, F_Inputs_cyclical!$A$1:$BE$1, 0))),
Cyclical_overrides!AB241)</f>
        <v>0</v>
      </c>
      <c r="AC241" s="72">
        <f>IF(Cyclical_overrides!AC241 = "",
IF(INDEX(F_Inputs_cyclical!$A$1:$BE$243, MATCH('Cyclical_after overrides'!$A241, F_Inputs_cyclical!$A$1:$A$243, 0), MATCH('Cyclical_after overrides'!AC$1, F_Inputs_cyclical!$A$1:$BE$1, 0))="", "", INDEX(F_Inputs_cyclical!$A$1:$BE$243, MATCH('Cyclical_after overrides'!$A241, F_Inputs_cyclical!$A$1:$A$243, 0), MATCH('Cyclical_after overrides'!AC$1, F_Inputs_cyclical!$A$1:$BE$1, 0))),
Cyclical_overrides!AC241)</f>
        <v>0</v>
      </c>
      <c r="AD241" s="72">
        <f>IF(Cyclical_overrides!AD241 = "",
IF(INDEX(F_Inputs_cyclical!$A$1:$BE$243, MATCH('Cyclical_after overrides'!$A241, F_Inputs_cyclical!$A$1:$A$243, 0), MATCH('Cyclical_after overrides'!AD$1, F_Inputs_cyclical!$A$1:$BE$1, 0))="", "", INDEX(F_Inputs_cyclical!$A$1:$BE$243, MATCH('Cyclical_after overrides'!$A241, F_Inputs_cyclical!$A$1:$A$243, 0), MATCH('Cyclical_after overrides'!AD$1, F_Inputs_cyclical!$A$1:$BE$1, 0))),
Cyclical_overrides!AD241)</f>
        <v>0</v>
      </c>
      <c r="AE241" s="72">
        <f>IF(Cyclical_overrides!AE241 = "",
IF(INDEX(F_Inputs_cyclical!$A$1:$BE$243, MATCH('Cyclical_after overrides'!$A241, F_Inputs_cyclical!$A$1:$A$243, 0), MATCH('Cyclical_after overrides'!AE$1, F_Inputs_cyclical!$A$1:$BE$1, 0))="", "", INDEX(F_Inputs_cyclical!$A$1:$BE$243, MATCH('Cyclical_after overrides'!$A241, F_Inputs_cyclical!$A$1:$A$243, 0), MATCH('Cyclical_after overrides'!AE$1, F_Inputs_cyclical!$A$1:$BE$1, 0))),
Cyclical_overrides!AE241)</f>
        <v>0</v>
      </c>
      <c r="AF241" s="72">
        <f>IF(Cyclical_overrides!AF241 = "",
IF(INDEX(F_Inputs_cyclical!$A$1:$BE$243, MATCH('Cyclical_after overrides'!$A241, F_Inputs_cyclical!$A$1:$A$243, 0), MATCH('Cyclical_after overrides'!AF$1, F_Inputs_cyclical!$A$1:$BE$1, 0))="", "", INDEX(F_Inputs_cyclical!$A$1:$BE$243, MATCH('Cyclical_after overrides'!$A241, F_Inputs_cyclical!$A$1:$A$243, 0), MATCH('Cyclical_after overrides'!AF$1, F_Inputs_cyclical!$A$1:$BE$1, 0))),
Cyclical_overrides!AF241)</f>
        <v>0</v>
      </c>
      <c r="AG241" s="72">
        <f>IF(Cyclical_overrides!AG241 = "",
IF(INDEX(F_Inputs_cyclical!$A$1:$BE$243, MATCH('Cyclical_after overrides'!$A241, F_Inputs_cyclical!$A$1:$A$243, 0), MATCH('Cyclical_after overrides'!AG$1, F_Inputs_cyclical!$A$1:$BE$1, 0))="", "", INDEX(F_Inputs_cyclical!$A$1:$BE$243, MATCH('Cyclical_after overrides'!$A241, F_Inputs_cyclical!$A$1:$A$243, 0), MATCH('Cyclical_after overrides'!AG$1, F_Inputs_cyclical!$A$1:$BE$1, 0))),
Cyclical_overrides!AG241)</f>
        <v>0</v>
      </c>
      <c r="AH241" s="72">
        <f>IF(Cyclical_overrides!AH241 = "",
IF(INDEX(F_Inputs_cyclical!$A$1:$BE$243, MATCH('Cyclical_after overrides'!$A241, F_Inputs_cyclical!$A$1:$A$243, 0), MATCH('Cyclical_after overrides'!AH$1, F_Inputs_cyclical!$A$1:$BE$1, 0))="", "", INDEX(F_Inputs_cyclical!$A$1:$BE$243, MATCH('Cyclical_after overrides'!$A241, F_Inputs_cyclical!$A$1:$A$243, 0), MATCH('Cyclical_after overrides'!AH$1, F_Inputs_cyclical!$A$1:$BE$1, 0))),
Cyclical_overrides!AH241)</f>
        <v>0</v>
      </c>
      <c r="AI241" s="72">
        <f>IF(Cyclical_overrides!AI241 = "",
IF(INDEX(F_Inputs_cyclical!$A$1:$BE$243, MATCH('Cyclical_after overrides'!$A241, F_Inputs_cyclical!$A$1:$A$243, 0), MATCH('Cyclical_after overrides'!AI$1, F_Inputs_cyclical!$A$1:$BE$1, 0))="", "", INDEX(F_Inputs_cyclical!$A$1:$BE$243, MATCH('Cyclical_after overrides'!$A241, F_Inputs_cyclical!$A$1:$A$243, 0), MATCH('Cyclical_after overrides'!AI$1, F_Inputs_cyclical!$A$1:$BE$1, 0))),
Cyclical_overrides!AI241)</f>
        <v>0</v>
      </c>
      <c r="AJ241" s="72">
        <f>IF(Cyclical_overrides!AJ241 = "",
IF(INDEX(F_Inputs_cyclical!$A$1:$BE$243, MATCH('Cyclical_after overrides'!$A241, F_Inputs_cyclical!$A$1:$A$243, 0), MATCH('Cyclical_after overrides'!AJ$1, F_Inputs_cyclical!$A$1:$BE$1, 0))="", "", INDEX(F_Inputs_cyclical!$A$1:$BE$243, MATCH('Cyclical_after overrides'!$A241, F_Inputs_cyclical!$A$1:$A$243, 0), MATCH('Cyclical_after overrides'!AJ$1, F_Inputs_cyclical!$A$1:$BE$1, 0))),
Cyclical_overrides!AJ241)</f>
        <v>0</v>
      </c>
      <c r="AK241" s="72">
        <f>IF(Cyclical_overrides!AK241 = "",
IF(INDEX(F_Inputs_cyclical!$A$1:$BE$243, MATCH('Cyclical_after overrides'!$A241, F_Inputs_cyclical!$A$1:$A$243, 0), MATCH('Cyclical_after overrides'!AK$1, F_Inputs_cyclical!$A$1:$BE$1, 0))="", "", INDEX(F_Inputs_cyclical!$A$1:$BE$243, MATCH('Cyclical_after overrides'!$A241, F_Inputs_cyclical!$A$1:$A$243, 0), MATCH('Cyclical_after overrides'!AK$1, F_Inputs_cyclical!$A$1:$BE$1, 0))),
Cyclical_overrides!AK241)</f>
        <v>0</v>
      </c>
      <c r="AL241" s="72">
        <f>IF(Cyclical_overrides!AL241 = "",
IF(INDEX(F_Inputs_cyclical!$A$1:$BE$243, MATCH('Cyclical_after overrides'!$A241, F_Inputs_cyclical!$A$1:$A$243, 0), MATCH('Cyclical_after overrides'!AL$1, F_Inputs_cyclical!$A$1:$BE$1, 0))="", "", INDEX(F_Inputs_cyclical!$A$1:$BE$243, MATCH('Cyclical_after overrides'!$A241, F_Inputs_cyclical!$A$1:$A$243, 0), MATCH('Cyclical_after overrides'!AL$1, F_Inputs_cyclical!$A$1:$BE$1, 0))),
Cyclical_overrides!AL241)</f>
        <v>0</v>
      </c>
      <c r="AM241" s="72">
        <f>IF(Cyclical_overrides!AM241 = "",
IF(INDEX(F_Inputs_cyclical!$A$1:$BE$243, MATCH('Cyclical_after overrides'!$A241, F_Inputs_cyclical!$A$1:$A$243, 0), MATCH('Cyclical_after overrides'!AM$1, F_Inputs_cyclical!$A$1:$BE$1, 0))="", "", INDEX(F_Inputs_cyclical!$A$1:$BE$243, MATCH('Cyclical_after overrides'!$A241, F_Inputs_cyclical!$A$1:$A$243, 0), MATCH('Cyclical_after overrides'!AM$1, F_Inputs_cyclical!$A$1:$BE$1, 0))),
Cyclical_overrides!AM241)</f>
        <v>8.73</v>
      </c>
      <c r="AN241" s="72">
        <f>IF(Cyclical_overrides!AN241 = "",
IF(INDEX(F_Inputs_cyclical!$A$1:$BE$243, MATCH('Cyclical_after overrides'!$A241, F_Inputs_cyclical!$A$1:$A$243, 0), MATCH('Cyclical_after overrides'!AN$1, F_Inputs_cyclical!$A$1:$BE$1, 0))="", "", INDEX(F_Inputs_cyclical!$A$1:$BE$243, MATCH('Cyclical_after overrides'!$A241, F_Inputs_cyclical!$A$1:$A$243, 0), MATCH('Cyclical_after overrides'!AN$1, F_Inputs_cyclical!$A$1:$BE$1, 0))),
Cyclical_overrides!AN241)</f>
        <v>40.731999999999999</v>
      </c>
      <c r="AO241" s="72" t="str">
        <f>IF(Cyclical_overrides!AO241 = "",
IF(INDEX(F_Inputs_cyclical!$A$1:$BE$243, MATCH('Cyclical_after overrides'!$A241, F_Inputs_cyclical!$A$1:$A$243, 0), MATCH('Cyclical_after overrides'!AO$1, F_Inputs_cyclical!$A$1:$BE$1, 0))="", "", INDEX(F_Inputs_cyclical!$A$1:$BE$243, MATCH('Cyclical_after overrides'!$A241, F_Inputs_cyclical!$A$1:$A$243, 0), MATCH('Cyclical_after overrides'!AO$1, F_Inputs_cyclical!$A$1:$BE$1, 0))),
Cyclical_overrides!AO241)</f>
        <v/>
      </c>
      <c r="AP241" s="72" t="str">
        <f>IF(Cyclical_overrides!AP241 = "",
IF(INDEX(F_Inputs_cyclical!$A$1:$BE$243, MATCH('Cyclical_after overrides'!$A241, F_Inputs_cyclical!$A$1:$A$243, 0), MATCH('Cyclical_after overrides'!AP$1, F_Inputs_cyclical!$A$1:$BE$1, 0))="", "", INDEX(F_Inputs_cyclical!$A$1:$BE$243, MATCH('Cyclical_after overrides'!$A241, F_Inputs_cyclical!$A$1:$A$243, 0), MATCH('Cyclical_after overrides'!AP$1, F_Inputs_cyclical!$A$1:$BE$1, 0))),
Cyclical_overrides!AP241)</f>
        <v/>
      </c>
      <c r="AQ241" s="72">
        <f>IF(Cyclical_overrides!AQ241 = "",
IF(INDEX(F_Inputs_cyclical!$A$1:$BE$243, MATCH('Cyclical_after overrides'!$A241, F_Inputs_cyclical!$A$1:$A$243, 0), MATCH('Cyclical_after overrides'!AQ$1, F_Inputs_cyclical!$A$1:$BE$1, 0))="", "", INDEX(F_Inputs_cyclical!$A$1:$BE$243, MATCH('Cyclical_after overrides'!$A241, F_Inputs_cyclical!$A$1:$A$243, 0), MATCH('Cyclical_after overrides'!AQ$1, F_Inputs_cyclical!$A$1:$BE$1, 0))),
Cyclical_overrides!AQ241)</f>
        <v>1.9033970500000001</v>
      </c>
      <c r="AR241" s="72">
        <f>IF(Cyclical_overrides!AR241 = "",
IF(INDEX(F_Inputs_cyclical!$A$1:$BE$243, MATCH('Cyclical_after overrides'!$A241, F_Inputs_cyclical!$A$1:$A$243, 0), MATCH('Cyclical_after overrides'!AR$1, F_Inputs_cyclical!$A$1:$BE$1, 0))="", "", INDEX(F_Inputs_cyclical!$A$1:$BE$243, MATCH('Cyclical_after overrides'!$A241, F_Inputs_cyclical!$A$1:$A$243, 0), MATCH('Cyclical_after overrides'!AR$1, F_Inputs_cyclical!$A$1:$BE$1, 0))),
Cyclical_overrides!AR241)</f>
        <v>0.50989216999999998</v>
      </c>
      <c r="AS241" s="72">
        <f>IF(Cyclical_overrides!AS241 = "",
IF(INDEX(F_Inputs_cyclical!$A$1:$BE$243, MATCH('Cyclical_after overrides'!$A241, F_Inputs_cyclical!$A$1:$A$243, 0), MATCH('Cyclical_after overrides'!AS$1, F_Inputs_cyclical!$A$1:$BE$1, 0))="", "", INDEX(F_Inputs_cyclical!$A$1:$BE$243, MATCH('Cyclical_after overrides'!$A241, F_Inputs_cyclical!$A$1:$A$243, 0), MATCH('Cyclical_after overrides'!AS$1, F_Inputs_cyclical!$A$1:$BE$1, 0))),
Cyclical_overrides!AS241)</f>
        <v>-2.2429999999999999</v>
      </c>
      <c r="AT241" s="72">
        <f>IF(Cyclical_overrides!AT241 = "",
IF(INDEX(F_Inputs_cyclical!$A$1:$BE$243, MATCH('Cyclical_after overrides'!$A241, F_Inputs_cyclical!$A$1:$A$243, 0), MATCH('Cyclical_after overrides'!AT$1, F_Inputs_cyclical!$A$1:$BE$1, 0))="", "", INDEX(F_Inputs_cyclical!$A$1:$BE$243, MATCH('Cyclical_after overrides'!$A241, F_Inputs_cyclical!$A$1:$A$243, 0), MATCH('Cyclical_after overrides'!AT$1, F_Inputs_cyclical!$A$1:$BE$1, 0))),
Cyclical_overrides!AT241)</f>
        <v>0</v>
      </c>
      <c r="AU241" s="72">
        <f>IF(Cyclical_overrides!AU241 = "",
IF(INDEX(F_Inputs_cyclical!$A$1:$BE$243, MATCH('Cyclical_after overrides'!$A241, F_Inputs_cyclical!$A$1:$A$243, 0), MATCH('Cyclical_after overrides'!AU$1, F_Inputs_cyclical!$A$1:$BE$1, 0))="", "", INDEX(F_Inputs_cyclical!$A$1:$BE$243, MATCH('Cyclical_after overrides'!$A241, F_Inputs_cyclical!$A$1:$A$243, 0), MATCH('Cyclical_after overrides'!AU$1, F_Inputs_cyclical!$A$1:$BE$1, 0))),
Cyclical_overrides!AU241)</f>
        <v>2.5229347500000001</v>
      </c>
      <c r="AV241" s="72">
        <f>IF(Cyclical_overrides!AV241 = "",
IF(INDEX(F_Inputs_cyclical!$A$1:$BE$243, MATCH('Cyclical_after overrides'!$A241, F_Inputs_cyclical!$A$1:$A$243, 0), MATCH('Cyclical_after overrides'!AV$1, F_Inputs_cyclical!$A$1:$BE$1, 0))="", "", INDEX(F_Inputs_cyclical!$A$1:$BE$243, MATCH('Cyclical_after overrides'!$A241, F_Inputs_cyclical!$A$1:$A$243, 0), MATCH('Cyclical_after overrides'!AV$1, F_Inputs_cyclical!$A$1:$BE$1, 0))),
Cyclical_overrides!AV241)</f>
        <v>0</v>
      </c>
      <c r="AW241" s="72">
        <f>IF(Cyclical_overrides!AW241 = "",
IF(INDEX(F_Inputs_cyclical!$A$1:$BE$243, MATCH('Cyclical_after overrides'!$A241, F_Inputs_cyclical!$A$1:$A$243, 0), MATCH('Cyclical_after overrides'!AW$1, F_Inputs_cyclical!$A$1:$BE$1, 0))="", "", INDEX(F_Inputs_cyclical!$A$1:$BE$243, MATCH('Cyclical_after overrides'!$A241, F_Inputs_cyclical!$A$1:$A$243, 0), MATCH('Cyclical_after overrides'!AW$1, F_Inputs_cyclical!$A$1:$BE$1, 0))),
Cyclical_overrides!AW241)</f>
        <v>1.1367310801447381</v>
      </c>
      <c r="AX241" s="72">
        <f>IF(Cyclical_overrides!AX241 = "",
IF(INDEX(F_Inputs_cyclical!$A$1:$BE$243, MATCH('Cyclical_after overrides'!$A241, F_Inputs_cyclical!$A$1:$A$243, 0), MATCH('Cyclical_after overrides'!AX$1, F_Inputs_cyclical!$A$1:$BE$1, 0))="", "", INDEX(F_Inputs_cyclical!$A$1:$BE$243, MATCH('Cyclical_after overrides'!$A241, F_Inputs_cyclical!$A$1:$A$243, 0), MATCH('Cyclical_after overrides'!AX$1, F_Inputs_cyclical!$A$1:$BE$1, 0))),
Cyclical_overrides!AX241)</f>
        <v>19.377865736929806</v>
      </c>
      <c r="AY241" s="72">
        <f>IF(Cyclical_overrides!AY241 = "",
IF(INDEX(F_Inputs_cyclical!$A$1:$BE$243, MATCH('Cyclical_after overrides'!$A241, F_Inputs_cyclical!$A$1:$A$243, 0), MATCH('Cyclical_after overrides'!AY$1, F_Inputs_cyclical!$A$1:$BE$1, 0))="", "", INDEX(F_Inputs_cyclical!$A$1:$BE$243, MATCH('Cyclical_after overrides'!$A241, F_Inputs_cyclical!$A$1:$A$243, 0), MATCH('Cyclical_after overrides'!AY$1, F_Inputs_cyclical!$A$1:$BE$1, 0))),
Cyclical_overrides!AY241)</f>
        <v>140.97139857611276</v>
      </c>
      <c r="AZ241" s="72">
        <f>IF(Cyclical_overrides!AZ241 = "",
IF(INDEX(F_Inputs_cyclical!$A$1:$BE$243, MATCH('Cyclical_after overrides'!$A241, F_Inputs_cyclical!$A$1:$A$243, 0), MATCH('Cyclical_after overrides'!AZ$1, F_Inputs_cyclical!$A$1:$BE$1, 0))="", "", INDEX(F_Inputs_cyclical!$A$1:$BE$243, MATCH('Cyclical_after overrides'!$A241, F_Inputs_cyclical!$A$1:$A$243, 0), MATCH('Cyclical_after overrides'!AZ$1, F_Inputs_cyclical!$A$1:$BE$1, 0))),
Cyclical_overrides!AZ241)</f>
        <v>1.4843200960177609</v>
      </c>
      <c r="BA241" s="72">
        <f>IF(Cyclical_overrides!BA241 = "",
IF(INDEX(F_Inputs_cyclical!$A$1:$BE$243, MATCH('Cyclical_after overrides'!$A241, F_Inputs_cyclical!$A$1:$A$243, 0), MATCH('Cyclical_after overrides'!BA$1, F_Inputs_cyclical!$A$1:$BE$1, 0))="", "", INDEX(F_Inputs_cyclical!$A$1:$BE$243, MATCH('Cyclical_after overrides'!$A241, F_Inputs_cyclical!$A$1:$A$243, 0), MATCH('Cyclical_after overrides'!BA$1, F_Inputs_cyclical!$A$1:$BE$1, 0))),
Cyclical_overrides!BA241)</f>
        <v>11.516321557620319</v>
      </c>
      <c r="BB241" s="72">
        <f>IF(Cyclical_overrides!BB241 = "",
IF(INDEX(F_Inputs_cyclical!$A$1:$BE$243, MATCH('Cyclical_after overrides'!$A241, F_Inputs_cyclical!$A$1:$A$243, 0), MATCH('Cyclical_after overrides'!BB$1, F_Inputs_cyclical!$A$1:$BE$1, 0))="", "", INDEX(F_Inputs_cyclical!$A$1:$BE$243, MATCH('Cyclical_after overrides'!$A241, F_Inputs_cyclical!$A$1:$A$243, 0), MATCH('Cyclical_after overrides'!BB$1, F_Inputs_cyclical!$A$1:$BE$1, 0))),
Cyclical_overrides!BB241)</f>
        <v>11.516321557620319</v>
      </c>
      <c r="BC241" s="72" t="str">
        <f>IF(Cyclical_overrides!BC241 = "",
IF(INDEX(F_Inputs_cyclical!$A$1:$BE$243, MATCH('Cyclical_after overrides'!$A241, F_Inputs_cyclical!$A$1:$A$243, 0), MATCH('Cyclical_after overrides'!BC$1, F_Inputs_cyclical!$A$1:$BE$1, 0))="", "", INDEX(F_Inputs_cyclical!$A$1:$BE$243, MATCH('Cyclical_after overrides'!$A241, F_Inputs_cyclical!$A$1:$A$243, 0), MATCH('Cyclical_after overrides'!BC$1, F_Inputs_cyclical!$A$1:$BE$1, 0))),
Cyclical_overrides!BC241)</f>
        <v/>
      </c>
      <c r="BD241" s="72">
        <f>IF(Cyclical_overrides!BD241 = "",
IF(INDEX(F_Inputs_cyclical!$A$1:$BE$243, MATCH('Cyclical_after overrides'!$A241, F_Inputs_cyclical!$A$1:$A$243, 0), MATCH('Cyclical_after overrides'!BD$1, F_Inputs_cyclical!$A$1:$BE$1, 0))="", "", INDEX(F_Inputs_cyclical!$A$1:$BE$243, MATCH('Cyclical_after overrides'!$A241, F_Inputs_cyclical!$A$1:$A$243, 0), MATCH('Cyclical_after overrides'!BD$1, F_Inputs_cyclical!$A$1:$BE$1, 0))),
Cyclical_overrides!BD241)</f>
        <v>521.43569281000032</v>
      </c>
      <c r="BE241" s="194"/>
    </row>
    <row r="242" spans="1:57" x14ac:dyDescent="0.4">
      <c r="A242" s="63" t="str">
        <f t="shared" si="3"/>
        <v>SBB21</v>
      </c>
      <c r="B242" s="63" t="s">
        <v>505</v>
      </c>
      <c r="C242" s="63" t="s">
        <v>257</v>
      </c>
      <c r="D242" s="72">
        <f>IF(Cyclical_overrides!D242 = "",
IF(INDEX(F_Inputs_cyclical!$A$1:$BE$243, MATCH('Cyclical_after overrides'!$A242, F_Inputs_cyclical!$A$1:$A$243, 0), MATCH('Cyclical_after overrides'!D$1, F_Inputs_cyclical!$A$1:$BE$1, 0))="", "", INDEX(F_Inputs_cyclical!$A$1:$BE$243, MATCH('Cyclical_after overrides'!$A242, F_Inputs_cyclical!$A$1:$A$243, 0), MATCH('Cyclical_after overrides'!D$1, F_Inputs_cyclical!$A$1:$BE$1, 0))),
Cyclical_overrides!D242)</f>
        <v>12.991999999999999</v>
      </c>
      <c r="E242" s="72">
        <f>IF(Cyclical_overrides!E242 = "",
IF(INDEX(F_Inputs_cyclical!$A$1:$BE$243, MATCH('Cyclical_after overrides'!$A242, F_Inputs_cyclical!$A$1:$A$243, 0), MATCH('Cyclical_after overrides'!E$1, F_Inputs_cyclical!$A$1:$BE$1, 0))="", "", INDEX(F_Inputs_cyclical!$A$1:$BE$243, MATCH('Cyclical_after overrides'!$A242, F_Inputs_cyclical!$A$1:$A$243, 0), MATCH('Cyclical_after overrides'!E$1, F_Inputs_cyclical!$A$1:$BE$1, 0))),
Cyclical_overrides!E242)</f>
        <v>2.7060000000000004</v>
      </c>
      <c r="F242" s="72">
        <f>IF(Cyclical_overrides!F242 = "",
IF(INDEX(F_Inputs_cyclical!$A$1:$BE$243, MATCH('Cyclical_after overrides'!$A242, F_Inputs_cyclical!$A$1:$A$243, 0), MATCH('Cyclical_after overrides'!F$1, F_Inputs_cyclical!$A$1:$BE$1, 0))="", "", INDEX(F_Inputs_cyclical!$A$1:$BE$243, MATCH('Cyclical_after overrides'!$A242, F_Inputs_cyclical!$A$1:$A$243, 0), MATCH('Cyclical_after overrides'!F$1, F_Inputs_cyclical!$A$1:$BE$1, 0))),
Cyclical_overrides!F242)</f>
        <v>12.484</v>
      </c>
      <c r="G242" s="72">
        <f>IF(Cyclical_overrides!G242 = "",
IF(INDEX(F_Inputs_cyclical!$A$1:$BE$243, MATCH('Cyclical_after overrides'!$A242, F_Inputs_cyclical!$A$1:$A$243, 0), MATCH('Cyclical_after overrides'!G$1, F_Inputs_cyclical!$A$1:$BE$1, 0))="", "", INDEX(F_Inputs_cyclical!$A$1:$BE$243, MATCH('Cyclical_after overrides'!$A242, F_Inputs_cyclical!$A$1:$A$243, 0), MATCH('Cyclical_after overrides'!G$1, F_Inputs_cyclical!$A$1:$BE$1, 0))),
Cyclical_overrides!G242)</f>
        <v>0.81400000000000006</v>
      </c>
      <c r="H242" s="72">
        <f>IF(Cyclical_overrides!H242 = "",
IF(INDEX(F_Inputs_cyclical!$A$1:$BE$243, MATCH('Cyclical_after overrides'!$A242, F_Inputs_cyclical!$A$1:$A$243, 0), MATCH('Cyclical_after overrides'!H$1, F_Inputs_cyclical!$A$1:$BE$1, 0))="", "", INDEX(F_Inputs_cyclical!$A$1:$BE$243, MATCH('Cyclical_after overrides'!$A242, F_Inputs_cyclical!$A$1:$A$243, 0), MATCH('Cyclical_after overrides'!H$1, F_Inputs_cyclical!$A$1:$BE$1, 0))),
Cyclical_overrides!H242)</f>
        <v>5.0000000000000001E-3</v>
      </c>
      <c r="I242" s="72">
        <f>IF(Cyclical_overrides!I242 = "",
IF(INDEX(F_Inputs_cyclical!$A$1:$BE$243, MATCH('Cyclical_after overrides'!$A242, F_Inputs_cyclical!$A$1:$A$243, 0), MATCH('Cyclical_after overrides'!I$1, F_Inputs_cyclical!$A$1:$BE$1, 0))="", "", INDEX(F_Inputs_cyclical!$A$1:$BE$243, MATCH('Cyclical_after overrides'!$A242, F_Inputs_cyclical!$A$1:$A$243, 0), MATCH('Cyclical_after overrides'!I$1, F_Inputs_cyclical!$A$1:$BE$1, 0))),
Cyclical_overrides!I242)</f>
        <v>3.0000000000000001E-3</v>
      </c>
      <c r="J242" s="72">
        <f>IF(Cyclical_overrides!J242 = "",
IF(INDEX(F_Inputs_cyclical!$A$1:$BE$243, MATCH('Cyclical_after overrides'!$A242, F_Inputs_cyclical!$A$1:$A$243, 0), MATCH('Cyclical_after overrides'!J$1, F_Inputs_cyclical!$A$1:$BE$1, 0))="", "", INDEX(F_Inputs_cyclical!$A$1:$BE$243, MATCH('Cyclical_after overrides'!$A242, F_Inputs_cyclical!$A$1:$A$243, 0), MATCH('Cyclical_after overrides'!J$1, F_Inputs_cyclical!$A$1:$BE$1, 0))),
Cyclical_overrides!J242)</f>
        <v>0</v>
      </c>
      <c r="K242" s="72">
        <f>IF(Cyclical_overrides!K242 = "",
IF(INDEX(F_Inputs_cyclical!$A$1:$BE$243, MATCH('Cyclical_after overrides'!$A242, F_Inputs_cyclical!$A$1:$A$243, 0), MATCH('Cyclical_after overrides'!K$1, F_Inputs_cyclical!$A$1:$BE$1, 0))="", "", INDEX(F_Inputs_cyclical!$A$1:$BE$243, MATCH('Cyclical_after overrides'!$A242, F_Inputs_cyclical!$A$1:$A$243, 0), MATCH('Cyclical_after overrides'!K$1, F_Inputs_cyclical!$A$1:$BE$1, 0))),
Cyclical_overrides!K242)</f>
        <v>14.299999999999999</v>
      </c>
      <c r="L242" s="72">
        <f>IF(Cyclical_overrides!L242 = "",
IF(INDEX(F_Inputs_cyclical!$A$1:$BE$243, MATCH('Cyclical_after overrides'!$A242, F_Inputs_cyclical!$A$1:$A$243, 0), MATCH('Cyclical_after overrides'!L$1, F_Inputs_cyclical!$A$1:$BE$1, 0))="", "", INDEX(F_Inputs_cyclical!$A$1:$BE$243, MATCH('Cyclical_after overrides'!$A242, F_Inputs_cyclical!$A$1:$A$243, 0), MATCH('Cyclical_after overrides'!L$1, F_Inputs_cyclical!$A$1:$BE$1, 0))),
Cyclical_overrides!L242)</f>
        <v>0</v>
      </c>
      <c r="M242" s="72">
        <f>IF(Cyclical_overrides!M242 = "",
IF(INDEX(F_Inputs_cyclical!$A$1:$BE$243, MATCH('Cyclical_after overrides'!$A242, F_Inputs_cyclical!$A$1:$A$243, 0), MATCH('Cyclical_after overrides'!M$1, F_Inputs_cyclical!$A$1:$BE$1, 0))="", "", INDEX(F_Inputs_cyclical!$A$1:$BE$243, MATCH('Cyclical_after overrides'!$A242, F_Inputs_cyclical!$A$1:$A$243, 0), MATCH('Cyclical_after overrides'!M$1, F_Inputs_cyclical!$A$1:$BE$1, 0))),
Cyclical_overrides!M242)</f>
        <v>0</v>
      </c>
      <c r="N242" s="72">
        <f>IF(Cyclical_overrides!N242 = "",
IF(INDEX(F_Inputs_cyclical!$A$1:$BE$243, MATCH('Cyclical_after overrides'!$A242, F_Inputs_cyclical!$A$1:$A$243, 0), MATCH('Cyclical_after overrides'!N$1, F_Inputs_cyclical!$A$1:$BE$1, 0))="", "", INDEX(F_Inputs_cyclical!$A$1:$BE$243, MATCH('Cyclical_after overrides'!$A242, F_Inputs_cyclical!$A$1:$A$243, 0), MATCH('Cyclical_after overrides'!N$1, F_Inputs_cyclical!$A$1:$BE$1, 0))),
Cyclical_overrides!N242)</f>
        <v>0</v>
      </c>
      <c r="O242" s="72">
        <f>IF(Cyclical_overrides!O242 = "",
IF(INDEX(F_Inputs_cyclical!$A$1:$BE$243, MATCH('Cyclical_after overrides'!$A242, F_Inputs_cyclical!$A$1:$A$243, 0), MATCH('Cyclical_after overrides'!O$1, F_Inputs_cyclical!$A$1:$BE$1, 0))="", "", INDEX(F_Inputs_cyclical!$A$1:$BE$243, MATCH('Cyclical_after overrides'!$A242, F_Inputs_cyclical!$A$1:$A$243, 0), MATCH('Cyclical_after overrides'!O$1, F_Inputs_cyclical!$A$1:$BE$1, 0))),
Cyclical_overrides!O242)</f>
        <v>0</v>
      </c>
      <c r="P242" s="72">
        <f>IF(Cyclical_overrides!P242 = "",
IF(INDEX(F_Inputs_cyclical!$A$1:$BE$243, MATCH('Cyclical_after overrides'!$A242, F_Inputs_cyclical!$A$1:$A$243, 0), MATCH('Cyclical_after overrides'!P$1, F_Inputs_cyclical!$A$1:$BE$1, 0))="", "", INDEX(F_Inputs_cyclical!$A$1:$BE$243, MATCH('Cyclical_after overrides'!$A242, F_Inputs_cyclical!$A$1:$A$243, 0), MATCH('Cyclical_after overrides'!P$1, F_Inputs_cyclical!$A$1:$BE$1, 0))),
Cyclical_overrides!P242)</f>
        <v>0</v>
      </c>
      <c r="Q242" s="72">
        <f>IF(Cyclical_overrides!Q242 = "",
IF(INDEX(F_Inputs_cyclical!$A$1:$BE$243, MATCH('Cyclical_after overrides'!$A242, F_Inputs_cyclical!$A$1:$A$243, 0), MATCH('Cyclical_after overrides'!Q$1, F_Inputs_cyclical!$A$1:$BE$1, 0))="", "", INDEX(F_Inputs_cyclical!$A$1:$BE$243, MATCH('Cyclical_after overrides'!$A242, F_Inputs_cyclical!$A$1:$A$243, 0), MATCH('Cyclical_after overrides'!Q$1, F_Inputs_cyclical!$A$1:$BE$1, 0))),
Cyclical_overrides!Q242)</f>
        <v>0</v>
      </c>
      <c r="R242" s="72">
        <f>IF(Cyclical_overrides!R242 = "",
IF(INDEX(F_Inputs_cyclical!$A$1:$BE$243, MATCH('Cyclical_after overrides'!$A242, F_Inputs_cyclical!$A$1:$A$243, 0), MATCH('Cyclical_after overrides'!R$1, F_Inputs_cyclical!$A$1:$BE$1, 0))="", "", INDEX(F_Inputs_cyclical!$A$1:$BE$243, MATCH('Cyclical_after overrides'!$A242, F_Inputs_cyclical!$A$1:$A$243, 0), MATCH('Cyclical_after overrides'!R$1, F_Inputs_cyclical!$A$1:$BE$1, 0))),
Cyclical_overrides!R242)</f>
        <v>0</v>
      </c>
      <c r="S242" s="72">
        <f>IF(Cyclical_overrides!S242 = "",
IF(INDEX(F_Inputs_cyclical!$A$1:$BE$243, MATCH('Cyclical_after overrides'!$A242, F_Inputs_cyclical!$A$1:$A$243, 0), MATCH('Cyclical_after overrides'!S$1, F_Inputs_cyclical!$A$1:$BE$1, 0))="", "", INDEX(F_Inputs_cyclical!$A$1:$BE$243, MATCH('Cyclical_after overrides'!$A242, F_Inputs_cyclical!$A$1:$A$243, 0), MATCH('Cyclical_after overrides'!S$1, F_Inputs_cyclical!$A$1:$BE$1, 0))),
Cyclical_overrides!S242)</f>
        <v>0</v>
      </c>
      <c r="T242" s="72">
        <f>IF(Cyclical_overrides!T242 = "",
IF(INDEX(F_Inputs_cyclical!$A$1:$BE$243, MATCH('Cyclical_after overrides'!$A242, F_Inputs_cyclical!$A$1:$A$243, 0), MATCH('Cyclical_after overrides'!T$1, F_Inputs_cyclical!$A$1:$BE$1, 0))="", "", INDEX(F_Inputs_cyclical!$A$1:$BE$243, MATCH('Cyclical_after overrides'!$A242, F_Inputs_cyclical!$A$1:$A$243, 0), MATCH('Cyclical_after overrides'!T$1, F_Inputs_cyclical!$A$1:$BE$1, 0))),
Cyclical_overrides!T242)</f>
        <v>0</v>
      </c>
      <c r="U242" s="72">
        <f>IF(Cyclical_overrides!U242 = "",
IF(INDEX(F_Inputs_cyclical!$A$1:$BE$243, MATCH('Cyclical_after overrides'!$A242, F_Inputs_cyclical!$A$1:$A$243, 0), MATCH('Cyclical_after overrides'!U$1, F_Inputs_cyclical!$A$1:$BE$1, 0))="", "", INDEX(F_Inputs_cyclical!$A$1:$BE$243, MATCH('Cyclical_after overrides'!$A242, F_Inputs_cyclical!$A$1:$A$243, 0), MATCH('Cyclical_after overrides'!U$1, F_Inputs_cyclical!$A$1:$BE$1, 0))),
Cyclical_overrides!U242)</f>
        <v>0</v>
      </c>
      <c r="V242" s="72">
        <f>IF(Cyclical_overrides!V242 = "",
IF(INDEX(F_Inputs_cyclical!$A$1:$BE$243, MATCH('Cyclical_after overrides'!$A242, F_Inputs_cyclical!$A$1:$A$243, 0), MATCH('Cyclical_after overrides'!V$1, F_Inputs_cyclical!$A$1:$BE$1, 0))="", "", INDEX(F_Inputs_cyclical!$A$1:$BE$243, MATCH('Cyclical_after overrides'!$A242, F_Inputs_cyclical!$A$1:$A$243, 0), MATCH('Cyclical_after overrides'!V$1, F_Inputs_cyclical!$A$1:$BE$1, 0))),
Cyclical_overrides!V242)</f>
        <v>286.86099999999999</v>
      </c>
      <c r="W242" s="72">
        <f>IF(Cyclical_overrides!W242 = "",
IF(INDEX(F_Inputs_cyclical!$A$1:$BE$243, MATCH('Cyclical_after overrides'!$A242, F_Inputs_cyclical!$A$1:$A$243, 0), MATCH('Cyclical_after overrides'!W$1, F_Inputs_cyclical!$A$1:$BE$1, 0))="", "", INDEX(F_Inputs_cyclical!$A$1:$BE$243, MATCH('Cyclical_after overrides'!$A242, F_Inputs_cyclical!$A$1:$A$243, 0), MATCH('Cyclical_after overrides'!W$1, F_Inputs_cyclical!$A$1:$BE$1, 0))),
Cyclical_overrides!W242)</f>
        <v>483.14400000000001</v>
      </c>
      <c r="X242" s="72">
        <f>IF(Cyclical_overrides!X242 = "",
IF(INDEX(F_Inputs_cyclical!$A$1:$BE$243, MATCH('Cyclical_after overrides'!$A242, F_Inputs_cyclical!$A$1:$A$243, 0), MATCH('Cyclical_after overrides'!X$1, F_Inputs_cyclical!$A$1:$BE$1, 0))="", "", INDEX(F_Inputs_cyclical!$A$1:$BE$243, MATCH('Cyclical_after overrides'!$A242, F_Inputs_cyclical!$A$1:$A$243, 0), MATCH('Cyclical_after overrides'!X$1, F_Inputs_cyclical!$A$1:$BE$1, 0))),
Cyclical_overrides!X242)</f>
        <v>2.206</v>
      </c>
      <c r="Y242" s="72">
        <f>IF(Cyclical_overrides!Y242 = "",
IF(INDEX(F_Inputs_cyclical!$A$1:$BE$243, MATCH('Cyclical_after overrides'!$A242, F_Inputs_cyclical!$A$1:$A$243, 0), MATCH('Cyclical_after overrides'!Y$1, F_Inputs_cyclical!$A$1:$BE$1, 0))="", "", INDEX(F_Inputs_cyclical!$A$1:$BE$243, MATCH('Cyclical_after overrides'!$A242, F_Inputs_cyclical!$A$1:$A$243, 0), MATCH('Cyclical_after overrides'!Y$1, F_Inputs_cyclical!$A$1:$BE$1, 0))),
Cyclical_overrides!Y242)</f>
        <v>2.7770000000000001</v>
      </c>
      <c r="Z242" s="72">
        <f>IF(Cyclical_overrides!Z242 = "",
IF(INDEX(F_Inputs_cyclical!$A$1:$BE$243, MATCH('Cyclical_after overrides'!$A242, F_Inputs_cyclical!$A$1:$A$243, 0), MATCH('Cyclical_after overrides'!Z$1, F_Inputs_cyclical!$A$1:$BE$1, 0))="", "", INDEX(F_Inputs_cyclical!$A$1:$BE$243, MATCH('Cyclical_after overrides'!$A242, F_Inputs_cyclical!$A$1:$A$243, 0), MATCH('Cyclical_after overrides'!Z$1, F_Inputs_cyclical!$A$1:$BE$1, 0))),
Cyclical_overrides!Z242)</f>
        <v>97.519000000000005</v>
      </c>
      <c r="AA242" s="72">
        <f>IF(Cyclical_overrides!AA242 = "",
IF(INDEX(F_Inputs_cyclical!$A$1:$BE$243, MATCH('Cyclical_after overrides'!$A242, F_Inputs_cyclical!$A$1:$A$243, 0), MATCH('Cyclical_after overrides'!AA$1, F_Inputs_cyclical!$A$1:$BE$1, 0))="", "", INDEX(F_Inputs_cyclical!$A$1:$BE$243, MATCH('Cyclical_after overrides'!$A242, F_Inputs_cyclical!$A$1:$A$243, 0), MATCH('Cyclical_after overrides'!AA$1, F_Inputs_cyclical!$A$1:$BE$1, 0))),
Cyclical_overrides!AA242)</f>
        <v>616.75</v>
      </c>
      <c r="AB242" s="72">
        <f>IF(Cyclical_overrides!AB242 = "",
IF(INDEX(F_Inputs_cyclical!$A$1:$BE$243, MATCH('Cyclical_after overrides'!$A242, F_Inputs_cyclical!$A$1:$A$243, 0), MATCH('Cyclical_after overrides'!AB$1, F_Inputs_cyclical!$A$1:$BE$1, 0))="", "", INDEX(F_Inputs_cyclical!$A$1:$BE$243, MATCH('Cyclical_after overrides'!$A242, F_Inputs_cyclical!$A$1:$A$243, 0), MATCH('Cyclical_after overrides'!AB$1, F_Inputs_cyclical!$A$1:$BE$1, 0))),
Cyclical_overrides!AB242)</f>
        <v>0</v>
      </c>
      <c r="AC242" s="72">
        <f>IF(Cyclical_overrides!AC242 = "",
IF(INDEX(F_Inputs_cyclical!$A$1:$BE$243, MATCH('Cyclical_after overrides'!$A242, F_Inputs_cyclical!$A$1:$A$243, 0), MATCH('Cyclical_after overrides'!AC$1, F_Inputs_cyclical!$A$1:$BE$1, 0))="", "", INDEX(F_Inputs_cyclical!$A$1:$BE$243, MATCH('Cyclical_after overrides'!$A242, F_Inputs_cyclical!$A$1:$A$243, 0), MATCH('Cyclical_after overrides'!AC$1, F_Inputs_cyclical!$A$1:$BE$1, 0))),
Cyclical_overrides!AC242)</f>
        <v>38.713999999999999</v>
      </c>
      <c r="AD242" s="72">
        <f>IF(Cyclical_overrides!AD242 = "",
IF(INDEX(F_Inputs_cyclical!$A$1:$BE$243, MATCH('Cyclical_after overrides'!$A242, F_Inputs_cyclical!$A$1:$A$243, 0), MATCH('Cyclical_after overrides'!AD$1, F_Inputs_cyclical!$A$1:$BE$1, 0))="", "", INDEX(F_Inputs_cyclical!$A$1:$BE$243, MATCH('Cyclical_after overrides'!$A242, F_Inputs_cyclical!$A$1:$A$243, 0), MATCH('Cyclical_after overrides'!AD$1, F_Inputs_cyclical!$A$1:$BE$1, 0))),
Cyclical_overrides!AD242)</f>
        <v>2.5000000000000001E-2</v>
      </c>
      <c r="AE242" s="72">
        <f>IF(Cyclical_overrides!AE242 = "",
IF(INDEX(F_Inputs_cyclical!$A$1:$BE$243, MATCH('Cyclical_after overrides'!$A242, F_Inputs_cyclical!$A$1:$A$243, 0), MATCH('Cyclical_after overrides'!AE$1, F_Inputs_cyclical!$A$1:$BE$1, 0))="", "", INDEX(F_Inputs_cyclical!$A$1:$BE$243, MATCH('Cyclical_after overrides'!$A242, F_Inputs_cyclical!$A$1:$A$243, 0), MATCH('Cyclical_after overrides'!AE$1, F_Inputs_cyclical!$A$1:$BE$1, 0))),
Cyclical_overrides!AE242)</f>
        <v>3.6000000000000004E-2</v>
      </c>
      <c r="AF242" s="72">
        <f>IF(Cyclical_overrides!AF242 = "",
IF(INDEX(F_Inputs_cyclical!$A$1:$BE$243, MATCH('Cyclical_after overrides'!$A242, F_Inputs_cyclical!$A$1:$A$243, 0), MATCH('Cyclical_after overrides'!AF$1, F_Inputs_cyclical!$A$1:$BE$1, 0))="", "", INDEX(F_Inputs_cyclical!$A$1:$BE$243, MATCH('Cyclical_after overrides'!$A242, F_Inputs_cyclical!$A$1:$A$243, 0), MATCH('Cyclical_after overrides'!AF$1, F_Inputs_cyclical!$A$1:$BE$1, 0))),
Cyclical_overrides!AF242)</f>
        <v>8.199999999999999E-2</v>
      </c>
      <c r="AG242" s="72">
        <f>IF(Cyclical_overrides!AG242 = "",
IF(INDEX(F_Inputs_cyclical!$A$1:$BE$243, MATCH('Cyclical_after overrides'!$A242, F_Inputs_cyclical!$A$1:$A$243, 0), MATCH('Cyclical_after overrides'!AG$1, F_Inputs_cyclical!$A$1:$BE$1, 0))="", "", INDEX(F_Inputs_cyclical!$A$1:$BE$243, MATCH('Cyclical_after overrides'!$A242, F_Inputs_cyclical!$A$1:$A$243, 0), MATCH('Cyclical_after overrides'!AG$1, F_Inputs_cyclical!$A$1:$BE$1, 0))),
Cyclical_overrides!AG242)</f>
        <v>1.4350000000000001</v>
      </c>
      <c r="AH242" s="72">
        <f>IF(Cyclical_overrides!AH242 = "",
IF(INDEX(F_Inputs_cyclical!$A$1:$BE$243, MATCH('Cyclical_after overrides'!$A242, F_Inputs_cyclical!$A$1:$A$243, 0), MATCH('Cyclical_after overrides'!AH$1, F_Inputs_cyclical!$A$1:$BE$1, 0))="", "", INDEX(F_Inputs_cyclical!$A$1:$BE$243, MATCH('Cyclical_after overrides'!$A242, F_Inputs_cyclical!$A$1:$A$243, 0), MATCH('Cyclical_after overrides'!AH$1, F_Inputs_cyclical!$A$1:$BE$1, 0))),
Cyclical_overrides!AH242)</f>
        <v>11.119</v>
      </c>
      <c r="AI242" s="72">
        <f>IF(Cyclical_overrides!AI242 = "",
IF(INDEX(F_Inputs_cyclical!$A$1:$BE$243, MATCH('Cyclical_after overrides'!$A242, F_Inputs_cyclical!$A$1:$A$243, 0), MATCH('Cyclical_after overrides'!AI$1, F_Inputs_cyclical!$A$1:$BE$1, 0))="", "", INDEX(F_Inputs_cyclical!$A$1:$BE$243, MATCH('Cyclical_after overrides'!$A242, F_Inputs_cyclical!$A$1:$A$243, 0), MATCH('Cyclical_after overrides'!AI$1, F_Inputs_cyclical!$A$1:$BE$1, 0))),
Cyclical_overrides!AI242)</f>
        <v>8.8999999999999996E-2</v>
      </c>
      <c r="AJ242" s="72">
        <f>IF(Cyclical_overrides!AJ242 = "",
IF(INDEX(F_Inputs_cyclical!$A$1:$BE$243, MATCH('Cyclical_after overrides'!$A242, F_Inputs_cyclical!$A$1:$A$243, 0), MATCH('Cyclical_after overrides'!AJ$1, F_Inputs_cyclical!$A$1:$BE$1, 0))="", "", INDEX(F_Inputs_cyclical!$A$1:$BE$243, MATCH('Cyclical_after overrides'!$A242, F_Inputs_cyclical!$A$1:$A$243, 0), MATCH('Cyclical_after overrides'!AJ$1, F_Inputs_cyclical!$A$1:$BE$1, 0))),
Cyclical_overrides!AJ242)</f>
        <v>0</v>
      </c>
      <c r="AK242" s="72">
        <f>IF(Cyclical_overrides!AK242 = "",
IF(INDEX(F_Inputs_cyclical!$A$1:$BE$243, MATCH('Cyclical_after overrides'!$A242, F_Inputs_cyclical!$A$1:$A$243, 0), MATCH('Cyclical_after overrides'!AK$1, F_Inputs_cyclical!$A$1:$BE$1, 0))="", "", INDEX(F_Inputs_cyclical!$A$1:$BE$243, MATCH('Cyclical_after overrides'!$A242, F_Inputs_cyclical!$A$1:$A$243, 0), MATCH('Cyclical_after overrides'!AK$1, F_Inputs_cyclical!$A$1:$BE$1, 0))),
Cyclical_overrides!AK242)</f>
        <v>0</v>
      </c>
      <c r="AL242" s="72">
        <f>IF(Cyclical_overrides!AL242 = "",
IF(INDEX(F_Inputs_cyclical!$A$1:$BE$243, MATCH('Cyclical_after overrides'!$A242, F_Inputs_cyclical!$A$1:$A$243, 0), MATCH('Cyclical_after overrides'!AL$1, F_Inputs_cyclical!$A$1:$BE$1, 0))="", "", INDEX(F_Inputs_cyclical!$A$1:$BE$243, MATCH('Cyclical_after overrides'!$A242, F_Inputs_cyclical!$A$1:$A$243, 0), MATCH('Cyclical_after overrides'!AL$1, F_Inputs_cyclical!$A$1:$BE$1, 0))),
Cyclical_overrides!AL242)</f>
        <v>0.71699999999999997</v>
      </c>
      <c r="AM242" s="72">
        <f>IF(Cyclical_overrides!AM242 = "",
IF(INDEX(F_Inputs_cyclical!$A$1:$BE$243, MATCH('Cyclical_after overrides'!$A242, F_Inputs_cyclical!$A$1:$A$243, 0), MATCH('Cyclical_after overrides'!AM$1, F_Inputs_cyclical!$A$1:$BE$1, 0))="", "", INDEX(F_Inputs_cyclical!$A$1:$BE$243, MATCH('Cyclical_after overrides'!$A242, F_Inputs_cyclical!$A$1:$A$243, 0), MATCH('Cyclical_after overrides'!AM$1, F_Inputs_cyclical!$A$1:$BE$1, 0))),
Cyclical_overrides!AM242)</f>
        <v>7.4180000000000001</v>
      </c>
      <c r="AN242" s="72">
        <f>IF(Cyclical_overrides!AN242 = "",
IF(INDEX(F_Inputs_cyclical!$A$1:$BE$243, MATCH('Cyclical_after overrides'!$A242, F_Inputs_cyclical!$A$1:$A$243, 0), MATCH('Cyclical_after overrides'!AN$1, F_Inputs_cyclical!$A$1:$BE$1, 0))="", "", INDEX(F_Inputs_cyclical!$A$1:$BE$243, MATCH('Cyclical_after overrides'!$A242, F_Inputs_cyclical!$A$1:$A$243, 0), MATCH('Cyclical_after overrides'!AN$1, F_Inputs_cyclical!$A$1:$BE$1, 0))),
Cyclical_overrides!AN242)</f>
        <v>0</v>
      </c>
      <c r="AO242" s="72">
        <f>IF(Cyclical_overrides!AO242 = "",
IF(INDEX(F_Inputs_cyclical!$A$1:$BE$243, MATCH('Cyclical_after overrides'!$A242, F_Inputs_cyclical!$A$1:$A$243, 0), MATCH('Cyclical_after overrides'!AO$1, F_Inputs_cyclical!$A$1:$BE$1, 0))="", "", INDEX(F_Inputs_cyclical!$A$1:$BE$243, MATCH('Cyclical_after overrides'!$A242, F_Inputs_cyclical!$A$1:$A$243, 0), MATCH('Cyclical_after overrides'!AO$1, F_Inputs_cyclical!$A$1:$BE$1, 0))),
Cyclical_overrides!AO242)</f>
        <v>5.3999999999999999E-2</v>
      </c>
      <c r="AP242" s="72">
        <f>IF(Cyclical_overrides!AP242 = "",
IF(INDEX(F_Inputs_cyclical!$A$1:$BE$243, MATCH('Cyclical_after overrides'!$A242, F_Inputs_cyclical!$A$1:$A$243, 0), MATCH('Cyclical_after overrides'!AP$1, F_Inputs_cyclical!$A$1:$BE$1, 0))="", "", INDEX(F_Inputs_cyclical!$A$1:$BE$243, MATCH('Cyclical_after overrides'!$A242, F_Inputs_cyclical!$A$1:$A$243, 0), MATCH('Cyclical_after overrides'!AP$1, F_Inputs_cyclical!$A$1:$BE$1, 0))),
Cyclical_overrides!AP242)</f>
        <v>0.66300000000000003</v>
      </c>
      <c r="AQ242" s="72">
        <f>IF(Cyclical_overrides!AQ242 = "",
IF(INDEX(F_Inputs_cyclical!$A$1:$BE$243, MATCH('Cyclical_after overrides'!$A242, F_Inputs_cyclical!$A$1:$A$243, 0), MATCH('Cyclical_after overrides'!AQ$1, F_Inputs_cyclical!$A$1:$BE$1, 0))="", "", INDEX(F_Inputs_cyclical!$A$1:$BE$243, MATCH('Cyclical_after overrides'!$A242, F_Inputs_cyclical!$A$1:$A$243, 0), MATCH('Cyclical_after overrides'!AQ$1, F_Inputs_cyclical!$A$1:$BE$1, 0))),
Cyclical_overrides!AQ242)</f>
        <v>0</v>
      </c>
      <c r="AR242" s="72">
        <f>IF(Cyclical_overrides!AR242 = "",
IF(INDEX(F_Inputs_cyclical!$A$1:$BE$243, MATCH('Cyclical_after overrides'!$A242, F_Inputs_cyclical!$A$1:$A$243, 0), MATCH('Cyclical_after overrides'!AR$1, F_Inputs_cyclical!$A$1:$BE$1, 0))="", "", INDEX(F_Inputs_cyclical!$A$1:$BE$243, MATCH('Cyclical_after overrides'!$A242, F_Inputs_cyclical!$A$1:$A$243, 0), MATCH('Cyclical_after overrides'!AR$1, F_Inputs_cyclical!$A$1:$BE$1, 0))),
Cyclical_overrides!AR242)</f>
        <v>0</v>
      </c>
      <c r="AS242" s="72">
        <f>IF(Cyclical_overrides!AS242 = "",
IF(INDEX(F_Inputs_cyclical!$A$1:$BE$243, MATCH('Cyclical_after overrides'!$A242, F_Inputs_cyclical!$A$1:$A$243, 0), MATCH('Cyclical_after overrides'!AS$1, F_Inputs_cyclical!$A$1:$BE$1, 0))="", "", INDEX(F_Inputs_cyclical!$A$1:$BE$243, MATCH('Cyclical_after overrides'!$A242, F_Inputs_cyclical!$A$1:$A$243, 0), MATCH('Cyclical_after overrides'!AS$1, F_Inputs_cyclical!$A$1:$BE$1, 0))),
Cyclical_overrides!AS242)</f>
        <v>0</v>
      </c>
      <c r="AT242" s="72">
        <f>IF(Cyclical_overrides!AT242 = "",
IF(INDEX(F_Inputs_cyclical!$A$1:$BE$243, MATCH('Cyclical_after overrides'!$A242, F_Inputs_cyclical!$A$1:$A$243, 0), MATCH('Cyclical_after overrides'!AT$1, F_Inputs_cyclical!$A$1:$BE$1, 0))="", "", INDEX(F_Inputs_cyclical!$A$1:$BE$243, MATCH('Cyclical_after overrides'!$A242, F_Inputs_cyclical!$A$1:$A$243, 0), MATCH('Cyclical_after overrides'!AT$1, F_Inputs_cyclical!$A$1:$BE$1, 0))),
Cyclical_overrides!AT242)</f>
        <v>0</v>
      </c>
      <c r="AU242" s="72">
        <f>IF(Cyclical_overrides!AU242 = "",
IF(INDEX(F_Inputs_cyclical!$A$1:$BE$243, MATCH('Cyclical_after overrides'!$A242, F_Inputs_cyclical!$A$1:$A$243, 0), MATCH('Cyclical_after overrides'!AU$1, F_Inputs_cyclical!$A$1:$BE$1, 0))="", "", INDEX(F_Inputs_cyclical!$A$1:$BE$243, MATCH('Cyclical_after overrides'!$A242, F_Inputs_cyclical!$A$1:$A$243, 0), MATCH('Cyclical_after overrides'!AU$1, F_Inputs_cyclical!$A$1:$BE$1, 0))),
Cyclical_overrides!AU242)</f>
        <v>0</v>
      </c>
      <c r="AV242" s="72">
        <f>IF(Cyclical_overrides!AV242 = "",
IF(INDEX(F_Inputs_cyclical!$A$1:$BE$243, MATCH('Cyclical_after overrides'!$A242, F_Inputs_cyclical!$A$1:$A$243, 0), MATCH('Cyclical_after overrides'!AV$1, F_Inputs_cyclical!$A$1:$BE$1, 0))="", "", INDEX(F_Inputs_cyclical!$A$1:$BE$243, MATCH('Cyclical_after overrides'!$A242, F_Inputs_cyclical!$A$1:$A$243, 0), MATCH('Cyclical_after overrides'!AV$1, F_Inputs_cyclical!$A$1:$BE$1, 0))),
Cyclical_overrides!AV242)</f>
        <v>0</v>
      </c>
      <c r="AW242" s="72">
        <f>IF(Cyclical_overrides!AW242 = "",
IF(INDEX(F_Inputs_cyclical!$A$1:$BE$243, MATCH('Cyclical_after overrides'!$A242, F_Inputs_cyclical!$A$1:$A$243, 0), MATCH('Cyclical_after overrides'!AW$1, F_Inputs_cyclical!$A$1:$BE$1, 0))="", "", INDEX(F_Inputs_cyclical!$A$1:$BE$243, MATCH('Cyclical_after overrides'!$A242, F_Inputs_cyclical!$A$1:$A$243, 0), MATCH('Cyclical_after overrides'!AW$1, F_Inputs_cyclical!$A$1:$BE$1, 0))),
Cyclical_overrides!AW242)</f>
        <v>1.1277018254028868</v>
      </c>
      <c r="AX242" s="72">
        <f>IF(Cyclical_overrides!AX242 = "",
IF(INDEX(F_Inputs_cyclical!$A$1:$BE$243, MATCH('Cyclical_after overrides'!$A242, F_Inputs_cyclical!$A$1:$A$243, 0), MATCH('Cyclical_after overrides'!AX$1, F_Inputs_cyclical!$A$1:$BE$1, 0))="", "", INDEX(F_Inputs_cyclical!$A$1:$BE$243, MATCH('Cyclical_after overrides'!$A242, F_Inputs_cyclical!$A$1:$A$243, 0), MATCH('Cyclical_after overrides'!AX$1, F_Inputs_cyclical!$A$1:$BE$1, 0))),
Cyclical_overrides!AX242)</f>
        <v>19.132560659574573</v>
      </c>
      <c r="AY242" s="72">
        <f>IF(Cyclical_overrides!AY242 = "",
IF(INDEX(F_Inputs_cyclical!$A$1:$BE$243, MATCH('Cyclical_after overrides'!$A242, F_Inputs_cyclical!$A$1:$A$243, 0), MATCH('Cyclical_after overrides'!AY$1, F_Inputs_cyclical!$A$1:$BE$1, 0))="", "", INDEX(F_Inputs_cyclical!$A$1:$BE$243, MATCH('Cyclical_after overrides'!$A242, F_Inputs_cyclical!$A$1:$A$243, 0), MATCH('Cyclical_after overrides'!AY$1, F_Inputs_cyclical!$A$1:$BE$1, 0))),
Cyclical_overrides!AY242)</f>
        <v>140.10527944915205</v>
      </c>
      <c r="AZ242" s="72">
        <f>IF(Cyclical_overrides!AZ242 = "",
IF(INDEX(F_Inputs_cyclical!$A$1:$BE$243, MATCH('Cyclical_after overrides'!$A242, F_Inputs_cyclical!$A$1:$A$243, 0), MATCH('Cyclical_after overrides'!AZ$1, F_Inputs_cyclical!$A$1:$BE$1, 0))="", "", INDEX(F_Inputs_cyclical!$A$1:$BE$243, MATCH('Cyclical_after overrides'!$A242, F_Inputs_cyclical!$A$1:$A$243, 0), MATCH('Cyclical_after overrides'!AZ$1, F_Inputs_cyclical!$A$1:$BE$1, 0))),
Cyclical_overrides!AZ242)</f>
        <v>1.5055654039785742</v>
      </c>
      <c r="BA242" s="72">
        <f>IF(Cyclical_overrides!BA242 = "",
IF(INDEX(F_Inputs_cyclical!$A$1:$BE$243, MATCH('Cyclical_after overrides'!$A242, F_Inputs_cyclical!$A$1:$A$243, 0), MATCH('Cyclical_after overrides'!BA$1, F_Inputs_cyclical!$A$1:$BE$1, 0))="", "", INDEX(F_Inputs_cyclical!$A$1:$BE$243, MATCH('Cyclical_after overrides'!$A242, F_Inputs_cyclical!$A$1:$A$243, 0), MATCH('Cyclical_after overrides'!BA$1, F_Inputs_cyclical!$A$1:$BE$1, 0))),
Cyclical_overrides!BA242)</f>
        <v>11.516321557620319</v>
      </c>
      <c r="BB242" s="72">
        <f>IF(Cyclical_overrides!BB242 = "",
IF(INDEX(F_Inputs_cyclical!$A$1:$BE$243, MATCH('Cyclical_after overrides'!$A242, F_Inputs_cyclical!$A$1:$A$243, 0), MATCH('Cyclical_after overrides'!BB$1, F_Inputs_cyclical!$A$1:$BE$1, 0))="", "", INDEX(F_Inputs_cyclical!$A$1:$BE$243, MATCH('Cyclical_after overrides'!$A242, F_Inputs_cyclical!$A$1:$A$243, 0), MATCH('Cyclical_after overrides'!BB$1, F_Inputs_cyclical!$A$1:$BE$1, 0))),
Cyclical_overrides!BB242)</f>
        <v>11.516321557620319</v>
      </c>
      <c r="BC242" s="72" t="str">
        <f>IF(Cyclical_overrides!BC242 = "",
IF(INDEX(F_Inputs_cyclical!$A$1:$BE$243, MATCH('Cyclical_after overrides'!$A242, F_Inputs_cyclical!$A$1:$A$243, 0), MATCH('Cyclical_after overrides'!BC$1, F_Inputs_cyclical!$A$1:$BE$1, 0))="", "", INDEX(F_Inputs_cyclical!$A$1:$BE$243, MATCH('Cyclical_after overrides'!$A242, F_Inputs_cyclical!$A$1:$A$243, 0), MATCH('Cyclical_after overrides'!BC$1, F_Inputs_cyclical!$A$1:$BE$1, 0))),
Cyclical_overrides!BC242)</f>
        <v/>
      </c>
      <c r="BD242" s="72">
        <f>IF(Cyclical_overrides!BD242 = "",
IF(INDEX(F_Inputs_cyclical!$A$1:$BE$243, MATCH('Cyclical_after overrides'!$A242, F_Inputs_cyclical!$A$1:$A$243, 0), MATCH('Cyclical_after overrides'!BD$1, F_Inputs_cyclical!$A$1:$BE$1, 0))="", "", INDEX(F_Inputs_cyclical!$A$1:$BE$243, MATCH('Cyclical_after overrides'!$A242, F_Inputs_cyclical!$A$1:$A$243, 0), MATCH('Cyclical_after overrides'!BD$1, F_Inputs_cyclical!$A$1:$BE$1, 0))),
Cyclical_overrides!BD242)</f>
        <v>544.48199999999997</v>
      </c>
      <c r="BE242" s="194"/>
    </row>
    <row r="243" spans="1:57" x14ac:dyDescent="0.4">
      <c r="A243" s="63" t="str">
        <f t="shared" si="3"/>
        <v>SBB22</v>
      </c>
      <c r="B243" s="63" t="s">
        <v>505</v>
      </c>
      <c r="C243" s="63" t="s">
        <v>259</v>
      </c>
      <c r="D243" s="72">
        <f>IF(Cyclical_overrides!D243 = "",
IF(INDEX(F_Inputs_cyclical!$A$1:$BE$243, MATCH('Cyclical_after overrides'!$A243, F_Inputs_cyclical!$A$1:$A$243, 0), MATCH('Cyclical_after overrides'!D$1, F_Inputs_cyclical!$A$1:$BE$1, 0))="", "", INDEX(F_Inputs_cyclical!$A$1:$BE$243, MATCH('Cyclical_after overrides'!$A243, F_Inputs_cyclical!$A$1:$A$243, 0), MATCH('Cyclical_after overrides'!D$1, F_Inputs_cyclical!$A$1:$BE$1, 0))),
Cyclical_overrides!D243)</f>
        <v>13.032999999999999</v>
      </c>
      <c r="E243" s="72">
        <f>IF(Cyclical_overrides!E243 = "",
IF(INDEX(F_Inputs_cyclical!$A$1:$BE$243, MATCH('Cyclical_after overrides'!$A243, F_Inputs_cyclical!$A$1:$A$243, 0), MATCH('Cyclical_after overrides'!E$1, F_Inputs_cyclical!$A$1:$BE$1, 0))="", "", INDEX(F_Inputs_cyclical!$A$1:$BE$243, MATCH('Cyclical_after overrides'!$A243, F_Inputs_cyclical!$A$1:$A$243, 0), MATCH('Cyclical_after overrides'!E$1, F_Inputs_cyclical!$A$1:$BE$1, 0))),
Cyclical_overrides!E243)</f>
        <v>2.4900000000000002</v>
      </c>
      <c r="F243" s="72">
        <f>IF(Cyclical_overrides!F243 = "",
IF(INDEX(F_Inputs_cyclical!$A$1:$BE$243, MATCH('Cyclical_after overrides'!$A243, F_Inputs_cyclical!$A$1:$A$243, 0), MATCH('Cyclical_after overrides'!F$1, F_Inputs_cyclical!$A$1:$BE$1, 0))="", "", INDEX(F_Inputs_cyclical!$A$1:$BE$243, MATCH('Cyclical_after overrides'!$A243, F_Inputs_cyclical!$A$1:$A$243, 0), MATCH('Cyclical_after overrides'!F$1, F_Inputs_cyclical!$A$1:$BE$1, 0))),
Cyclical_overrides!F243)</f>
        <v>10.530000000000001</v>
      </c>
      <c r="G243" s="72">
        <f>IF(Cyclical_overrides!G243 = "",
IF(INDEX(F_Inputs_cyclical!$A$1:$BE$243, MATCH('Cyclical_after overrides'!$A243, F_Inputs_cyclical!$A$1:$A$243, 0), MATCH('Cyclical_after overrides'!G$1, F_Inputs_cyclical!$A$1:$BE$1, 0))="", "", INDEX(F_Inputs_cyclical!$A$1:$BE$243, MATCH('Cyclical_after overrides'!$A243, F_Inputs_cyclical!$A$1:$A$243, 0), MATCH('Cyclical_after overrides'!G$1, F_Inputs_cyclical!$A$1:$BE$1, 0))),
Cyclical_overrides!G243)</f>
        <v>0.90599999999999992</v>
      </c>
      <c r="H243" s="72">
        <f>IF(Cyclical_overrides!H243 = "",
IF(INDEX(F_Inputs_cyclical!$A$1:$BE$243, MATCH('Cyclical_after overrides'!$A243, F_Inputs_cyclical!$A$1:$A$243, 0), MATCH('Cyclical_after overrides'!H$1, F_Inputs_cyclical!$A$1:$BE$1, 0))="", "", INDEX(F_Inputs_cyclical!$A$1:$BE$243, MATCH('Cyclical_after overrides'!$A243, F_Inputs_cyclical!$A$1:$A$243, 0), MATCH('Cyclical_after overrides'!H$1, F_Inputs_cyclical!$A$1:$BE$1, 0))),
Cyclical_overrides!H243)</f>
        <v>3.0000000000000001E-3</v>
      </c>
      <c r="I243" s="72">
        <f>IF(Cyclical_overrides!I243 = "",
IF(INDEX(F_Inputs_cyclical!$A$1:$BE$243, MATCH('Cyclical_after overrides'!$A243, F_Inputs_cyclical!$A$1:$A$243, 0), MATCH('Cyclical_after overrides'!I$1, F_Inputs_cyclical!$A$1:$BE$1, 0))="", "", INDEX(F_Inputs_cyclical!$A$1:$BE$243, MATCH('Cyclical_after overrides'!$A243, F_Inputs_cyclical!$A$1:$A$243, 0), MATCH('Cyclical_after overrides'!I$1, F_Inputs_cyclical!$A$1:$BE$1, 0))),
Cyclical_overrides!I243)</f>
        <v>2E-3</v>
      </c>
      <c r="J243" s="72">
        <f>IF(Cyclical_overrides!J243 = "",
IF(INDEX(F_Inputs_cyclical!$A$1:$BE$243, MATCH('Cyclical_after overrides'!$A243, F_Inputs_cyclical!$A$1:$A$243, 0), MATCH('Cyclical_after overrides'!J$1, F_Inputs_cyclical!$A$1:$BE$1, 0))="", "", INDEX(F_Inputs_cyclical!$A$1:$BE$243, MATCH('Cyclical_after overrides'!$A243, F_Inputs_cyclical!$A$1:$A$243, 0), MATCH('Cyclical_after overrides'!J$1, F_Inputs_cyclical!$A$1:$BE$1, 0))),
Cyclical_overrides!J243)</f>
        <v>0</v>
      </c>
      <c r="K243" s="72">
        <f>IF(Cyclical_overrides!K243 = "",
IF(INDEX(F_Inputs_cyclical!$A$1:$BE$243, MATCH('Cyclical_after overrides'!$A243, F_Inputs_cyclical!$A$1:$A$243, 0), MATCH('Cyclical_after overrides'!K$1, F_Inputs_cyclical!$A$1:$BE$1, 0))="", "", INDEX(F_Inputs_cyclical!$A$1:$BE$243, MATCH('Cyclical_after overrides'!$A243, F_Inputs_cyclical!$A$1:$A$243, 0), MATCH('Cyclical_after overrides'!K$1, F_Inputs_cyclical!$A$1:$BE$1, 0))),
Cyclical_overrides!K243)</f>
        <v>13.587</v>
      </c>
      <c r="L243" s="72">
        <f>IF(Cyclical_overrides!L243 = "",
IF(INDEX(F_Inputs_cyclical!$A$1:$BE$243, MATCH('Cyclical_after overrides'!$A243, F_Inputs_cyclical!$A$1:$A$243, 0), MATCH('Cyclical_after overrides'!L$1, F_Inputs_cyclical!$A$1:$BE$1, 0))="", "", INDEX(F_Inputs_cyclical!$A$1:$BE$243, MATCH('Cyclical_after overrides'!$A243, F_Inputs_cyclical!$A$1:$A$243, 0), MATCH('Cyclical_after overrides'!L$1, F_Inputs_cyclical!$A$1:$BE$1, 0))),
Cyclical_overrides!L243)</f>
        <v>0</v>
      </c>
      <c r="M243" s="72">
        <f>IF(Cyclical_overrides!M243 = "",
IF(INDEX(F_Inputs_cyclical!$A$1:$BE$243, MATCH('Cyclical_after overrides'!$A243, F_Inputs_cyclical!$A$1:$A$243, 0), MATCH('Cyclical_after overrides'!M$1, F_Inputs_cyclical!$A$1:$BE$1, 0))="", "", INDEX(F_Inputs_cyclical!$A$1:$BE$243, MATCH('Cyclical_after overrides'!$A243, F_Inputs_cyclical!$A$1:$A$243, 0), MATCH('Cyclical_after overrides'!M$1, F_Inputs_cyclical!$A$1:$BE$1, 0))),
Cyclical_overrides!M243)</f>
        <v>0</v>
      </c>
      <c r="N243" s="72">
        <f>IF(Cyclical_overrides!N243 = "",
IF(INDEX(F_Inputs_cyclical!$A$1:$BE$243, MATCH('Cyclical_after overrides'!$A243, F_Inputs_cyclical!$A$1:$A$243, 0), MATCH('Cyclical_after overrides'!N$1, F_Inputs_cyclical!$A$1:$BE$1, 0))="", "", INDEX(F_Inputs_cyclical!$A$1:$BE$243, MATCH('Cyclical_after overrides'!$A243, F_Inputs_cyclical!$A$1:$A$243, 0), MATCH('Cyclical_after overrides'!N$1, F_Inputs_cyclical!$A$1:$BE$1, 0))),
Cyclical_overrides!N243)</f>
        <v>0</v>
      </c>
      <c r="O243" s="72">
        <f>IF(Cyclical_overrides!O243 = "",
IF(INDEX(F_Inputs_cyclical!$A$1:$BE$243, MATCH('Cyclical_after overrides'!$A243, F_Inputs_cyclical!$A$1:$A$243, 0), MATCH('Cyclical_after overrides'!O$1, F_Inputs_cyclical!$A$1:$BE$1, 0))="", "", INDEX(F_Inputs_cyclical!$A$1:$BE$243, MATCH('Cyclical_after overrides'!$A243, F_Inputs_cyclical!$A$1:$A$243, 0), MATCH('Cyclical_after overrides'!O$1, F_Inputs_cyclical!$A$1:$BE$1, 0))),
Cyclical_overrides!O243)</f>
        <v>0</v>
      </c>
      <c r="P243" s="72">
        <f>IF(Cyclical_overrides!P243 = "",
IF(INDEX(F_Inputs_cyclical!$A$1:$BE$243, MATCH('Cyclical_after overrides'!$A243, F_Inputs_cyclical!$A$1:$A$243, 0), MATCH('Cyclical_after overrides'!P$1, F_Inputs_cyclical!$A$1:$BE$1, 0))="", "", INDEX(F_Inputs_cyclical!$A$1:$BE$243, MATCH('Cyclical_after overrides'!$A243, F_Inputs_cyclical!$A$1:$A$243, 0), MATCH('Cyclical_after overrides'!P$1, F_Inputs_cyclical!$A$1:$BE$1, 0))),
Cyclical_overrides!P243)</f>
        <v>0</v>
      </c>
      <c r="Q243" s="72">
        <f>IF(Cyclical_overrides!Q243 = "",
IF(INDEX(F_Inputs_cyclical!$A$1:$BE$243, MATCH('Cyclical_after overrides'!$A243, F_Inputs_cyclical!$A$1:$A$243, 0), MATCH('Cyclical_after overrides'!Q$1, F_Inputs_cyclical!$A$1:$BE$1, 0))="", "", INDEX(F_Inputs_cyclical!$A$1:$BE$243, MATCH('Cyclical_after overrides'!$A243, F_Inputs_cyclical!$A$1:$A$243, 0), MATCH('Cyclical_after overrides'!Q$1, F_Inputs_cyclical!$A$1:$BE$1, 0))),
Cyclical_overrides!Q243)</f>
        <v>0</v>
      </c>
      <c r="R243" s="72">
        <f>IF(Cyclical_overrides!R243 = "",
IF(INDEX(F_Inputs_cyclical!$A$1:$BE$243, MATCH('Cyclical_after overrides'!$A243, F_Inputs_cyclical!$A$1:$A$243, 0), MATCH('Cyclical_after overrides'!R$1, F_Inputs_cyclical!$A$1:$BE$1, 0))="", "", INDEX(F_Inputs_cyclical!$A$1:$BE$243, MATCH('Cyclical_after overrides'!$A243, F_Inputs_cyclical!$A$1:$A$243, 0), MATCH('Cyclical_after overrides'!R$1, F_Inputs_cyclical!$A$1:$BE$1, 0))),
Cyclical_overrides!R243)</f>
        <v>0</v>
      </c>
      <c r="S243" s="72">
        <f>IF(Cyclical_overrides!S243 = "",
IF(INDEX(F_Inputs_cyclical!$A$1:$BE$243, MATCH('Cyclical_after overrides'!$A243, F_Inputs_cyclical!$A$1:$A$243, 0), MATCH('Cyclical_after overrides'!S$1, F_Inputs_cyclical!$A$1:$BE$1, 0))="", "", INDEX(F_Inputs_cyclical!$A$1:$BE$243, MATCH('Cyclical_after overrides'!$A243, F_Inputs_cyclical!$A$1:$A$243, 0), MATCH('Cyclical_after overrides'!S$1, F_Inputs_cyclical!$A$1:$BE$1, 0))),
Cyclical_overrides!S243)</f>
        <v>0</v>
      </c>
      <c r="T243" s="72">
        <f>IF(Cyclical_overrides!T243 = "",
IF(INDEX(F_Inputs_cyclical!$A$1:$BE$243, MATCH('Cyclical_after overrides'!$A243, F_Inputs_cyclical!$A$1:$A$243, 0), MATCH('Cyclical_after overrides'!T$1, F_Inputs_cyclical!$A$1:$BE$1, 0))="", "", INDEX(F_Inputs_cyclical!$A$1:$BE$243, MATCH('Cyclical_after overrides'!$A243, F_Inputs_cyclical!$A$1:$A$243, 0), MATCH('Cyclical_after overrides'!T$1, F_Inputs_cyclical!$A$1:$BE$1, 0))),
Cyclical_overrides!T243)</f>
        <v>0</v>
      </c>
      <c r="U243" s="72">
        <f>IF(Cyclical_overrides!U243 = "",
IF(INDEX(F_Inputs_cyclical!$A$1:$BE$243, MATCH('Cyclical_after overrides'!$A243, F_Inputs_cyclical!$A$1:$A$243, 0), MATCH('Cyclical_after overrides'!U$1, F_Inputs_cyclical!$A$1:$BE$1, 0))="", "", INDEX(F_Inputs_cyclical!$A$1:$BE$243, MATCH('Cyclical_after overrides'!$A243, F_Inputs_cyclical!$A$1:$A$243, 0), MATCH('Cyclical_after overrides'!U$1, F_Inputs_cyclical!$A$1:$BE$1, 0))),
Cyclical_overrides!U243)</f>
        <v>0</v>
      </c>
      <c r="V243" s="72">
        <f>IF(Cyclical_overrides!V243 = "",
IF(INDEX(F_Inputs_cyclical!$A$1:$BE$243, MATCH('Cyclical_after overrides'!$A243, F_Inputs_cyclical!$A$1:$A$243, 0), MATCH('Cyclical_after overrides'!V$1, F_Inputs_cyclical!$A$1:$BE$1, 0))="", "", INDEX(F_Inputs_cyclical!$A$1:$BE$243, MATCH('Cyclical_after overrides'!$A243, F_Inputs_cyclical!$A$1:$A$243, 0), MATCH('Cyclical_after overrides'!V$1, F_Inputs_cyclical!$A$1:$BE$1, 0))),
Cyclical_overrides!V243)</f>
        <v>277.94133333333332</v>
      </c>
      <c r="W243" s="72">
        <f>IF(Cyclical_overrides!W243 = "",
IF(INDEX(F_Inputs_cyclical!$A$1:$BE$243, MATCH('Cyclical_after overrides'!$A243, F_Inputs_cyclical!$A$1:$A$243, 0), MATCH('Cyclical_after overrides'!W$1, F_Inputs_cyclical!$A$1:$BE$1, 0))="", "", INDEX(F_Inputs_cyclical!$A$1:$BE$243, MATCH('Cyclical_after overrides'!$A243, F_Inputs_cyclical!$A$1:$A$243, 0), MATCH('Cyclical_after overrides'!W$1, F_Inputs_cyclical!$A$1:$BE$1, 0))),
Cyclical_overrides!W243)</f>
        <v>498.93316666666703</v>
      </c>
      <c r="X243" s="72">
        <f>IF(Cyclical_overrides!X243 = "",
IF(INDEX(F_Inputs_cyclical!$A$1:$BE$243, MATCH('Cyclical_after overrides'!$A243, F_Inputs_cyclical!$A$1:$A$243, 0), MATCH('Cyclical_after overrides'!X$1, F_Inputs_cyclical!$A$1:$BE$1, 0))="", "", INDEX(F_Inputs_cyclical!$A$1:$BE$243, MATCH('Cyclical_after overrides'!$A243, F_Inputs_cyclical!$A$1:$A$243, 0), MATCH('Cyclical_after overrides'!X$1, F_Inputs_cyclical!$A$1:$BE$1, 0))),
Cyclical_overrides!X243)</f>
        <v>2.1308333333333298</v>
      </c>
      <c r="Y243" s="72">
        <f>IF(Cyclical_overrides!Y243 = "",
IF(INDEX(F_Inputs_cyclical!$A$1:$BE$243, MATCH('Cyclical_after overrides'!$A243, F_Inputs_cyclical!$A$1:$A$243, 0), MATCH('Cyclical_after overrides'!Y$1, F_Inputs_cyclical!$A$1:$BE$1, 0))="", "", INDEX(F_Inputs_cyclical!$A$1:$BE$243, MATCH('Cyclical_after overrides'!$A243, F_Inputs_cyclical!$A$1:$A$243, 0), MATCH('Cyclical_after overrides'!Y$1, F_Inputs_cyclical!$A$1:$BE$1, 0))),
Cyclical_overrides!Y243)</f>
        <v>2.8657499999999998</v>
      </c>
      <c r="Z243" s="72">
        <f>IF(Cyclical_overrides!Z243 = "",
IF(INDEX(F_Inputs_cyclical!$A$1:$BE$243, MATCH('Cyclical_after overrides'!$A243, F_Inputs_cyclical!$A$1:$A$243, 0), MATCH('Cyclical_after overrides'!Z$1, F_Inputs_cyclical!$A$1:$BE$1, 0))="", "", INDEX(F_Inputs_cyclical!$A$1:$BE$243, MATCH('Cyclical_after overrides'!$A243, F_Inputs_cyclical!$A$1:$A$243, 0), MATCH('Cyclical_after overrides'!Z$1, F_Inputs_cyclical!$A$1:$BE$1, 0))),
Cyclical_overrides!Z243)</f>
        <v>92.759666666666703</v>
      </c>
      <c r="AA243" s="72">
        <f>IF(Cyclical_overrides!AA243 = "",
IF(INDEX(F_Inputs_cyclical!$A$1:$BE$243, MATCH('Cyclical_after overrides'!$A243, F_Inputs_cyclical!$A$1:$A$243, 0), MATCH('Cyclical_after overrides'!AA$1, F_Inputs_cyclical!$A$1:$BE$1, 0))="", "", INDEX(F_Inputs_cyclical!$A$1:$BE$243, MATCH('Cyclical_after overrides'!$A243, F_Inputs_cyclical!$A$1:$A$243, 0), MATCH('Cyclical_after overrides'!AA$1, F_Inputs_cyclical!$A$1:$BE$1, 0))),
Cyclical_overrides!AA243)</f>
        <v>627.67774999999995</v>
      </c>
      <c r="AB243" s="72">
        <f>IF(Cyclical_overrides!AB243 = "",
IF(INDEX(F_Inputs_cyclical!$A$1:$BE$243, MATCH('Cyclical_after overrides'!$A243, F_Inputs_cyclical!$A$1:$A$243, 0), MATCH('Cyclical_after overrides'!AB$1, F_Inputs_cyclical!$A$1:$BE$1, 0))="", "", INDEX(F_Inputs_cyclical!$A$1:$BE$243, MATCH('Cyclical_after overrides'!$A243, F_Inputs_cyclical!$A$1:$A$243, 0), MATCH('Cyclical_after overrides'!AB$1, F_Inputs_cyclical!$A$1:$BE$1, 0))),
Cyclical_overrides!AB243)</f>
        <v>0</v>
      </c>
      <c r="AC243" s="72">
        <f>IF(Cyclical_overrides!AC243 = "",
IF(INDEX(F_Inputs_cyclical!$A$1:$BE$243, MATCH('Cyclical_after overrides'!$A243, F_Inputs_cyclical!$A$1:$A$243, 0), MATCH('Cyclical_after overrides'!AC$1, F_Inputs_cyclical!$A$1:$BE$1, 0))="", "", INDEX(F_Inputs_cyclical!$A$1:$BE$243, MATCH('Cyclical_after overrides'!$A243, F_Inputs_cyclical!$A$1:$A$243, 0), MATCH('Cyclical_after overrides'!AC$1, F_Inputs_cyclical!$A$1:$BE$1, 0))),
Cyclical_overrides!AC243)</f>
        <v>38.005000000000003</v>
      </c>
      <c r="AD243" s="72">
        <f>IF(Cyclical_overrides!AD243 = "",
IF(INDEX(F_Inputs_cyclical!$A$1:$BE$243, MATCH('Cyclical_after overrides'!$A243, F_Inputs_cyclical!$A$1:$A$243, 0), MATCH('Cyclical_after overrides'!AD$1, F_Inputs_cyclical!$A$1:$BE$1, 0))="", "", INDEX(F_Inputs_cyclical!$A$1:$BE$243, MATCH('Cyclical_after overrides'!$A243, F_Inputs_cyclical!$A$1:$A$243, 0), MATCH('Cyclical_after overrides'!AD$1, F_Inputs_cyclical!$A$1:$BE$1, 0))),
Cyclical_overrides!AD243)</f>
        <v>0</v>
      </c>
      <c r="AE243" s="72">
        <f>IF(Cyclical_overrides!AE243 = "",
IF(INDEX(F_Inputs_cyclical!$A$1:$BE$243, MATCH('Cyclical_after overrides'!$A243, F_Inputs_cyclical!$A$1:$A$243, 0), MATCH('Cyclical_after overrides'!AE$1, F_Inputs_cyclical!$A$1:$BE$1, 0))="", "", INDEX(F_Inputs_cyclical!$A$1:$BE$243, MATCH('Cyclical_after overrides'!$A243, F_Inputs_cyclical!$A$1:$A$243, 0), MATCH('Cyclical_after overrides'!AE$1, F_Inputs_cyclical!$A$1:$BE$1, 0))),
Cyclical_overrides!AE243)</f>
        <v>1E-3</v>
      </c>
      <c r="AF243" s="72">
        <f>IF(Cyclical_overrides!AF243 = "",
IF(INDEX(F_Inputs_cyclical!$A$1:$BE$243, MATCH('Cyclical_after overrides'!$A243, F_Inputs_cyclical!$A$1:$A$243, 0), MATCH('Cyclical_after overrides'!AF$1, F_Inputs_cyclical!$A$1:$BE$1, 0))="", "", INDEX(F_Inputs_cyclical!$A$1:$BE$243, MATCH('Cyclical_after overrides'!$A243, F_Inputs_cyclical!$A$1:$A$243, 0), MATCH('Cyclical_after overrides'!AF$1, F_Inputs_cyclical!$A$1:$BE$1, 0))),
Cyclical_overrides!AF243)</f>
        <v>7.1999999999999995E-2</v>
      </c>
      <c r="AG243" s="72">
        <f>IF(Cyclical_overrides!AG243 = "",
IF(INDEX(F_Inputs_cyclical!$A$1:$BE$243, MATCH('Cyclical_after overrides'!$A243, F_Inputs_cyclical!$A$1:$A$243, 0), MATCH('Cyclical_after overrides'!AG$1, F_Inputs_cyclical!$A$1:$BE$1, 0))="", "", INDEX(F_Inputs_cyclical!$A$1:$BE$243, MATCH('Cyclical_after overrides'!$A243, F_Inputs_cyclical!$A$1:$A$243, 0), MATCH('Cyclical_after overrides'!AG$1, F_Inputs_cyclical!$A$1:$BE$1, 0))),
Cyclical_overrides!AG243)</f>
        <v>1.36</v>
      </c>
      <c r="AH243" s="72">
        <f>IF(Cyclical_overrides!AH243 = "",
IF(INDEX(F_Inputs_cyclical!$A$1:$BE$243, MATCH('Cyclical_after overrides'!$A243, F_Inputs_cyclical!$A$1:$A$243, 0), MATCH('Cyclical_after overrides'!AH$1, F_Inputs_cyclical!$A$1:$BE$1, 0))="", "", INDEX(F_Inputs_cyclical!$A$1:$BE$243, MATCH('Cyclical_after overrides'!$A243, F_Inputs_cyclical!$A$1:$A$243, 0), MATCH('Cyclical_after overrides'!AH$1, F_Inputs_cyclical!$A$1:$BE$1, 0))),
Cyclical_overrides!AH243)</f>
        <v>11.310166666666671</v>
      </c>
      <c r="AI243" s="72">
        <f>IF(Cyclical_overrides!AI243 = "",
IF(INDEX(F_Inputs_cyclical!$A$1:$BE$243, MATCH('Cyclical_after overrides'!$A243, F_Inputs_cyclical!$A$1:$A$243, 0), MATCH('Cyclical_after overrides'!AI$1, F_Inputs_cyclical!$A$1:$BE$1, 0))="", "", INDEX(F_Inputs_cyclical!$A$1:$BE$243, MATCH('Cyclical_after overrides'!$A243, F_Inputs_cyclical!$A$1:$A$243, 0), MATCH('Cyclical_after overrides'!AI$1, F_Inputs_cyclical!$A$1:$BE$1, 0))),
Cyclical_overrides!AI243)</f>
        <v>0.11033333333333301</v>
      </c>
      <c r="AJ243" s="72">
        <f>IF(Cyclical_overrides!AJ243 = "",
IF(INDEX(F_Inputs_cyclical!$A$1:$BE$243, MATCH('Cyclical_after overrides'!$A243, F_Inputs_cyclical!$A$1:$A$243, 0), MATCH('Cyclical_after overrides'!AJ$1, F_Inputs_cyclical!$A$1:$BE$1, 0))="", "", INDEX(F_Inputs_cyclical!$A$1:$BE$243, MATCH('Cyclical_after overrides'!$A243, F_Inputs_cyclical!$A$1:$A$243, 0), MATCH('Cyclical_after overrides'!AJ$1, F_Inputs_cyclical!$A$1:$BE$1, 0))),
Cyclical_overrides!AJ243)</f>
        <v>0</v>
      </c>
      <c r="AK243" s="72">
        <f>IF(Cyclical_overrides!AK243 = "",
IF(INDEX(F_Inputs_cyclical!$A$1:$BE$243, MATCH('Cyclical_after overrides'!$A243, F_Inputs_cyclical!$A$1:$A$243, 0), MATCH('Cyclical_after overrides'!AK$1, F_Inputs_cyclical!$A$1:$BE$1, 0))="", "", INDEX(F_Inputs_cyclical!$A$1:$BE$243, MATCH('Cyclical_after overrides'!$A243, F_Inputs_cyclical!$A$1:$A$243, 0), MATCH('Cyclical_after overrides'!AK$1, F_Inputs_cyclical!$A$1:$BE$1, 0))),
Cyclical_overrides!AK243)</f>
        <v>0</v>
      </c>
      <c r="AL243" s="72">
        <f>IF(Cyclical_overrides!AL243 = "",
IF(INDEX(F_Inputs_cyclical!$A$1:$BE$243, MATCH('Cyclical_after overrides'!$A243, F_Inputs_cyclical!$A$1:$A$243, 0), MATCH('Cyclical_after overrides'!AL$1, F_Inputs_cyclical!$A$1:$BE$1, 0))="", "", INDEX(F_Inputs_cyclical!$A$1:$BE$243, MATCH('Cyclical_after overrides'!$A243, F_Inputs_cyclical!$A$1:$A$243, 0), MATCH('Cyclical_after overrides'!AL$1, F_Inputs_cyclical!$A$1:$BE$1, 0))),
Cyclical_overrides!AL243)</f>
        <v>1.9830000000000001</v>
      </c>
      <c r="AM243" s="72">
        <f>IF(Cyclical_overrides!AM243 = "",
IF(INDEX(F_Inputs_cyclical!$A$1:$BE$243, MATCH('Cyclical_after overrides'!$A243, F_Inputs_cyclical!$A$1:$A$243, 0), MATCH('Cyclical_after overrides'!AM$1, F_Inputs_cyclical!$A$1:$BE$1, 0))="", "", INDEX(F_Inputs_cyclical!$A$1:$BE$243, MATCH('Cyclical_after overrides'!$A243, F_Inputs_cyclical!$A$1:$A$243, 0), MATCH('Cyclical_after overrides'!AM$1, F_Inputs_cyclical!$A$1:$BE$1, 0))),
Cyclical_overrides!AM243)</f>
        <v>7.6269999999999998</v>
      </c>
      <c r="AN243" s="72">
        <f>IF(Cyclical_overrides!AN243 = "",
IF(INDEX(F_Inputs_cyclical!$A$1:$BE$243, MATCH('Cyclical_after overrides'!$A243, F_Inputs_cyclical!$A$1:$A$243, 0), MATCH('Cyclical_after overrides'!AN$1, F_Inputs_cyclical!$A$1:$BE$1, 0))="", "", INDEX(F_Inputs_cyclical!$A$1:$BE$243, MATCH('Cyclical_after overrides'!$A243, F_Inputs_cyclical!$A$1:$A$243, 0), MATCH('Cyclical_after overrides'!AN$1, F_Inputs_cyclical!$A$1:$BE$1, 0))),
Cyclical_overrides!AN243)</f>
        <v>0</v>
      </c>
      <c r="AO243" s="72">
        <f>IF(Cyclical_overrides!AO243 = "",
IF(INDEX(F_Inputs_cyclical!$A$1:$BE$243, MATCH('Cyclical_after overrides'!$A243, F_Inputs_cyclical!$A$1:$A$243, 0), MATCH('Cyclical_after overrides'!AO$1, F_Inputs_cyclical!$A$1:$BE$1, 0))="", "", INDEX(F_Inputs_cyclical!$A$1:$BE$243, MATCH('Cyclical_after overrides'!$A243, F_Inputs_cyclical!$A$1:$A$243, 0), MATCH('Cyclical_after overrides'!AO$1, F_Inputs_cyclical!$A$1:$BE$1, 0))),
Cyclical_overrides!AO243)</f>
        <v>1.413</v>
      </c>
      <c r="AP243" s="72">
        <f>IF(Cyclical_overrides!AP243 = "",
IF(INDEX(F_Inputs_cyclical!$A$1:$BE$243, MATCH('Cyclical_after overrides'!$A243, F_Inputs_cyclical!$A$1:$A$243, 0), MATCH('Cyclical_after overrides'!AP$1, F_Inputs_cyclical!$A$1:$BE$1, 0))="", "", INDEX(F_Inputs_cyclical!$A$1:$BE$243, MATCH('Cyclical_after overrides'!$A243, F_Inputs_cyclical!$A$1:$A$243, 0), MATCH('Cyclical_after overrides'!AP$1, F_Inputs_cyclical!$A$1:$BE$1, 0))),
Cyclical_overrides!AP243)</f>
        <v>0.56999999999999995</v>
      </c>
      <c r="AQ243" s="72">
        <f>IF(Cyclical_overrides!AQ243 = "",
IF(INDEX(F_Inputs_cyclical!$A$1:$BE$243, MATCH('Cyclical_after overrides'!$A243, F_Inputs_cyclical!$A$1:$A$243, 0), MATCH('Cyclical_after overrides'!AQ$1, F_Inputs_cyclical!$A$1:$BE$1, 0))="", "", INDEX(F_Inputs_cyclical!$A$1:$BE$243, MATCH('Cyclical_after overrides'!$A243, F_Inputs_cyclical!$A$1:$A$243, 0), MATCH('Cyclical_after overrides'!AQ$1, F_Inputs_cyclical!$A$1:$BE$1, 0))),
Cyclical_overrides!AQ243)</f>
        <v>0</v>
      </c>
      <c r="AR243" s="72">
        <f>IF(Cyclical_overrides!AR243 = "",
IF(INDEX(F_Inputs_cyclical!$A$1:$BE$243, MATCH('Cyclical_after overrides'!$A243, F_Inputs_cyclical!$A$1:$A$243, 0), MATCH('Cyclical_after overrides'!AR$1, F_Inputs_cyclical!$A$1:$BE$1, 0))="", "", INDEX(F_Inputs_cyclical!$A$1:$BE$243, MATCH('Cyclical_after overrides'!$A243, F_Inputs_cyclical!$A$1:$A$243, 0), MATCH('Cyclical_after overrides'!AR$1, F_Inputs_cyclical!$A$1:$BE$1, 0))),
Cyclical_overrides!AR243)</f>
        <v>0</v>
      </c>
      <c r="AS243" s="72">
        <f>IF(Cyclical_overrides!AS243 = "",
IF(INDEX(F_Inputs_cyclical!$A$1:$BE$243, MATCH('Cyclical_after overrides'!$A243, F_Inputs_cyclical!$A$1:$A$243, 0), MATCH('Cyclical_after overrides'!AS$1, F_Inputs_cyclical!$A$1:$BE$1, 0))="", "", INDEX(F_Inputs_cyclical!$A$1:$BE$243, MATCH('Cyclical_after overrides'!$A243, F_Inputs_cyclical!$A$1:$A$243, 0), MATCH('Cyclical_after overrides'!AS$1, F_Inputs_cyclical!$A$1:$BE$1, 0))),
Cyclical_overrides!AS243)</f>
        <v>0</v>
      </c>
      <c r="AT243" s="72">
        <f>IF(Cyclical_overrides!AT243 = "",
IF(INDEX(F_Inputs_cyclical!$A$1:$BE$243, MATCH('Cyclical_after overrides'!$A243, F_Inputs_cyclical!$A$1:$A$243, 0), MATCH('Cyclical_after overrides'!AT$1, F_Inputs_cyclical!$A$1:$BE$1, 0))="", "", INDEX(F_Inputs_cyclical!$A$1:$BE$243, MATCH('Cyclical_after overrides'!$A243, F_Inputs_cyclical!$A$1:$A$243, 0), MATCH('Cyclical_after overrides'!AT$1, F_Inputs_cyclical!$A$1:$BE$1, 0))),
Cyclical_overrides!AT243)</f>
        <v>0</v>
      </c>
      <c r="AU243" s="72">
        <f>IF(Cyclical_overrides!AU243 = "",
IF(INDEX(F_Inputs_cyclical!$A$1:$BE$243, MATCH('Cyclical_after overrides'!$A243, F_Inputs_cyclical!$A$1:$A$243, 0), MATCH('Cyclical_after overrides'!AU$1, F_Inputs_cyclical!$A$1:$BE$1, 0))="", "", INDEX(F_Inputs_cyclical!$A$1:$BE$243, MATCH('Cyclical_after overrides'!$A243, F_Inputs_cyclical!$A$1:$A$243, 0), MATCH('Cyclical_after overrides'!AU$1, F_Inputs_cyclical!$A$1:$BE$1, 0))),
Cyclical_overrides!AU243)</f>
        <v>0</v>
      </c>
      <c r="AV243" s="72">
        <f>IF(Cyclical_overrides!AV243 = "",
IF(INDEX(F_Inputs_cyclical!$A$1:$BE$243, MATCH('Cyclical_after overrides'!$A243, F_Inputs_cyclical!$A$1:$A$243, 0), MATCH('Cyclical_after overrides'!AV$1, F_Inputs_cyclical!$A$1:$BE$1, 0))="", "", INDEX(F_Inputs_cyclical!$A$1:$BE$243, MATCH('Cyclical_after overrides'!$A243, F_Inputs_cyclical!$A$1:$A$243, 0), MATCH('Cyclical_after overrides'!AV$1, F_Inputs_cyclical!$A$1:$BE$1, 0))),
Cyclical_overrides!AV243)</f>
        <v>0</v>
      </c>
      <c r="AW243" s="72">
        <f>IF(Cyclical_overrides!AW243 = "",
IF(INDEX(F_Inputs_cyclical!$A$1:$BE$243, MATCH('Cyclical_after overrides'!$A243, F_Inputs_cyclical!$A$1:$A$243, 0), MATCH('Cyclical_after overrides'!AW$1, F_Inputs_cyclical!$A$1:$BE$1, 0))="", "", INDEX(F_Inputs_cyclical!$A$1:$BE$243, MATCH('Cyclical_after overrides'!$A243, F_Inputs_cyclical!$A$1:$A$243, 0), MATCH('Cyclical_after overrides'!AW$1, F_Inputs_cyclical!$A$1:$BE$1, 0))),
Cyclical_overrides!AW243)</f>
        <v>1.0877412700751434</v>
      </c>
      <c r="AX243" s="72">
        <f>IF(Cyclical_overrides!AX243 = "",
IF(INDEX(F_Inputs_cyclical!$A$1:$BE$243, MATCH('Cyclical_after overrides'!$A243, F_Inputs_cyclical!$A$1:$A$243, 0), MATCH('Cyclical_after overrides'!AX$1, F_Inputs_cyclical!$A$1:$BE$1, 0))="", "", INDEX(F_Inputs_cyclical!$A$1:$BE$243, MATCH('Cyclical_after overrides'!$A243, F_Inputs_cyclical!$A$1:$A$243, 0), MATCH('Cyclical_after overrides'!AX$1, F_Inputs_cyclical!$A$1:$BE$1, 0))),
Cyclical_overrides!AX243)</f>
        <v>17.337680691346218</v>
      </c>
      <c r="AY243" s="72">
        <f>IF(Cyclical_overrides!AY243 = "",
IF(INDEX(F_Inputs_cyclical!$A$1:$BE$243, MATCH('Cyclical_after overrides'!$A243, F_Inputs_cyclical!$A$1:$A$243, 0), MATCH('Cyclical_after overrides'!AY$1, F_Inputs_cyclical!$A$1:$BE$1, 0))="", "", INDEX(F_Inputs_cyclical!$A$1:$BE$243, MATCH('Cyclical_after overrides'!$A243, F_Inputs_cyclical!$A$1:$A$243, 0), MATCH('Cyclical_after overrides'!AY$1, F_Inputs_cyclical!$A$1:$BE$1, 0))),
Cyclical_overrides!AY243)</f>
        <v>140.38889132908426</v>
      </c>
      <c r="AZ243" s="72">
        <f>IF(Cyclical_overrides!AZ243 = "",
IF(INDEX(F_Inputs_cyclical!$A$1:$BE$243, MATCH('Cyclical_after overrides'!$A243, F_Inputs_cyclical!$A$1:$A$243, 0), MATCH('Cyclical_after overrides'!AZ$1, F_Inputs_cyclical!$A$1:$BE$1, 0))="", "", INDEX(F_Inputs_cyclical!$A$1:$BE$243, MATCH('Cyclical_after overrides'!$A243, F_Inputs_cyclical!$A$1:$A$243, 0), MATCH('Cyclical_after overrides'!AZ$1, F_Inputs_cyclical!$A$1:$BE$1, 0))),
Cyclical_overrides!AZ243)</f>
        <v>1.5014129100038001</v>
      </c>
      <c r="BA243" s="72">
        <f>IF(Cyclical_overrides!BA243 = "",
IF(INDEX(F_Inputs_cyclical!$A$1:$BE$243, MATCH('Cyclical_after overrides'!$A243, F_Inputs_cyclical!$A$1:$A$243, 0), MATCH('Cyclical_after overrides'!BA$1, F_Inputs_cyclical!$A$1:$BE$1, 0))="", "", INDEX(F_Inputs_cyclical!$A$1:$BE$243, MATCH('Cyclical_after overrides'!$A243, F_Inputs_cyclical!$A$1:$A$243, 0), MATCH('Cyclical_after overrides'!BA$1, F_Inputs_cyclical!$A$1:$BE$1, 0))),
Cyclical_overrides!BA243)</f>
        <v>11.516321557620319</v>
      </c>
      <c r="BB243" s="72">
        <f>IF(Cyclical_overrides!BB243 = "",
IF(INDEX(F_Inputs_cyclical!$A$1:$BE$243, MATCH('Cyclical_after overrides'!$A243, F_Inputs_cyclical!$A$1:$A$243, 0), MATCH('Cyclical_after overrides'!BB$1, F_Inputs_cyclical!$A$1:$BE$1, 0))="", "", INDEX(F_Inputs_cyclical!$A$1:$BE$243, MATCH('Cyclical_after overrides'!$A243, F_Inputs_cyclical!$A$1:$A$243, 0), MATCH('Cyclical_after overrides'!BB$1, F_Inputs_cyclical!$A$1:$BE$1, 0))),
Cyclical_overrides!BB243)</f>
        <v>11.516321557620319</v>
      </c>
      <c r="BC243" s="72" t="str">
        <f>IF(Cyclical_overrides!BC243 = "",
IF(INDEX(F_Inputs_cyclical!$A$1:$BE$243, MATCH('Cyclical_after overrides'!$A243, F_Inputs_cyclical!$A$1:$A$243, 0), MATCH('Cyclical_after overrides'!BC$1, F_Inputs_cyclical!$A$1:$BE$1, 0))="", "", INDEX(F_Inputs_cyclical!$A$1:$BE$243, MATCH('Cyclical_after overrides'!$A243, F_Inputs_cyclical!$A$1:$A$243, 0), MATCH('Cyclical_after overrides'!BC$1, F_Inputs_cyclical!$A$1:$BE$1, 0))),
Cyclical_overrides!BC243)</f>
        <v/>
      </c>
      <c r="BD243" s="72">
        <f>IF(Cyclical_overrides!BD243 = "",
IF(INDEX(F_Inputs_cyclical!$A$1:$BE$243, MATCH('Cyclical_after overrides'!$A243, F_Inputs_cyclical!$A$1:$A$243, 0), MATCH('Cyclical_after overrides'!BD$1, F_Inputs_cyclical!$A$1:$BE$1, 0))="", "", INDEX(F_Inputs_cyclical!$A$1:$BE$243, MATCH('Cyclical_after overrides'!$A243, F_Inputs_cyclical!$A$1:$A$243, 0), MATCH('Cyclical_after overrides'!BD$1, F_Inputs_cyclical!$A$1:$BE$1, 0))),
Cyclical_overrides!BD243)</f>
        <v>539.31899999999996</v>
      </c>
      <c r="BE243" s="194"/>
    </row>
    <row r="244" spans="1:57" x14ac:dyDescent="0.4">
      <c r="A244" s="63" t="str">
        <f t="shared" si="3"/>
        <v>SBB23</v>
      </c>
      <c r="B244" s="63" t="s">
        <v>505</v>
      </c>
      <c r="C244" s="63" t="s">
        <v>261</v>
      </c>
      <c r="D244" s="72">
        <f>IF(Cyclical_overrides!D244 = "",
IF(INDEX(F_Inputs_cyclical!$A$1:$BE$243, MATCH('Cyclical_after overrides'!$A244, F_Inputs_cyclical!$A$1:$A$243, 0), MATCH('Cyclical_after overrides'!D$1, F_Inputs_cyclical!$A$1:$BE$1, 0))="", "", INDEX(F_Inputs_cyclical!$A$1:$BE$243, MATCH('Cyclical_after overrides'!$A244, F_Inputs_cyclical!$A$1:$A$243, 0), MATCH('Cyclical_after overrides'!D$1, F_Inputs_cyclical!$A$1:$BE$1, 0))),
Cyclical_overrides!D244)</f>
        <v>14.555</v>
      </c>
      <c r="E244" s="72">
        <f>IF(Cyclical_overrides!E244 = "",
IF(INDEX(F_Inputs_cyclical!$A$1:$BE$243, MATCH('Cyclical_after overrides'!$A244, F_Inputs_cyclical!$A$1:$A$243, 0), MATCH('Cyclical_after overrides'!E$1, F_Inputs_cyclical!$A$1:$BE$1, 0))="", "", INDEX(F_Inputs_cyclical!$A$1:$BE$243, MATCH('Cyclical_after overrides'!$A244, F_Inputs_cyclical!$A$1:$A$243, 0), MATCH('Cyclical_after overrides'!E$1, F_Inputs_cyclical!$A$1:$BE$1, 0))),
Cyclical_overrides!E244)</f>
        <v>1.0669999999999999</v>
      </c>
      <c r="F244" s="72">
        <f>IF(Cyclical_overrides!F244 = "",
IF(INDEX(F_Inputs_cyclical!$A$1:$BE$243, MATCH('Cyclical_after overrides'!$A244, F_Inputs_cyclical!$A$1:$A$243, 0), MATCH('Cyclical_after overrides'!F$1, F_Inputs_cyclical!$A$1:$BE$1, 0))="", "", INDEX(F_Inputs_cyclical!$A$1:$BE$243, MATCH('Cyclical_after overrides'!$A244, F_Inputs_cyclical!$A$1:$A$243, 0), MATCH('Cyclical_after overrides'!F$1, F_Inputs_cyclical!$A$1:$BE$1, 0))),
Cyclical_overrides!F244)</f>
        <v>12.111000000000001</v>
      </c>
      <c r="G244" s="72">
        <f>IF(Cyclical_overrides!G244 = "",
IF(INDEX(F_Inputs_cyclical!$A$1:$BE$243, MATCH('Cyclical_after overrides'!$A244, F_Inputs_cyclical!$A$1:$A$243, 0), MATCH('Cyclical_after overrides'!G$1, F_Inputs_cyclical!$A$1:$BE$1, 0))="", "", INDEX(F_Inputs_cyclical!$A$1:$BE$243, MATCH('Cyclical_after overrides'!$A244, F_Inputs_cyclical!$A$1:$A$243, 0), MATCH('Cyclical_after overrides'!G$1, F_Inputs_cyclical!$A$1:$BE$1, 0))),
Cyclical_overrides!G244)</f>
        <v>1.8180000000000001</v>
      </c>
      <c r="H244" s="72">
        <f>IF(Cyclical_overrides!H244 = "",
IF(INDEX(F_Inputs_cyclical!$A$1:$BE$243, MATCH('Cyclical_after overrides'!$A244, F_Inputs_cyclical!$A$1:$A$243, 0), MATCH('Cyclical_after overrides'!H$1, F_Inputs_cyclical!$A$1:$BE$1, 0))="", "", INDEX(F_Inputs_cyclical!$A$1:$BE$243, MATCH('Cyclical_after overrides'!$A244, F_Inputs_cyclical!$A$1:$A$243, 0), MATCH('Cyclical_after overrides'!H$1, F_Inputs_cyclical!$A$1:$BE$1, 0))),
Cyclical_overrides!H244)</f>
        <v>6.0000000000000001E-3</v>
      </c>
      <c r="I244" s="72">
        <f>IF(Cyclical_overrides!I244 = "",
IF(INDEX(F_Inputs_cyclical!$A$1:$BE$243, MATCH('Cyclical_after overrides'!$A244, F_Inputs_cyclical!$A$1:$A$243, 0), MATCH('Cyclical_after overrides'!I$1, F_Inputs_cyclical!$A$1:$BE$1, 0))="", "", INDEX(F_Inputs_cyclical!$A$1:$BE$243, MATCH('Cyclical_after overrides'!$A244, F_Inputs_cyclical!$A$1:$A$243, 0), MATCH('Cyclical_after overrides'!I$1, F_Inputs_cyclical!$A$1:$BE$1, 0))),
Cyclical_overrides!I244)</f>
        <v>3.0000000000000001E-3</v>
      </c>
      <c r="J244" s="72">
        <f>IF(Cyclical_overrides!J244 = "",
IF(INDEX(F_Inputs_cyclical!$A$1:$BE$243, MATCH('Cyclical_after overrides'!$A244, F_Inputs_cyclical!$A$1:$A$243, 0), MATCH('Cyclical_after overrides'!J$1, F_Inputs_cyclical!$A$1:$BE$1, 0))="", "", INDEX(F_Inputs_cyclical!$A$1:$BE$243, MATCH('Cyclical_after overrides'!$A244, F_Inputs_cyclical!$A$1:$A$243, 0), MATCH('Cyclical_after overrides'!J$1, F_Inputs_cyclical!$A$1:$BE$1, 0))),
Cyclical_overrides!J244)</f>
        <v>0</v>
      </c>
      <c r="K244" s="72">
        <f>IF(Cyclical_overrides!K244 = "",
IF(INDEX(F_Inputs_cyclical!$A$1:$BE$243, MATCH('Cyclical_after overrides'!$A244, F_Inputs_cyclical!$A$1:$A$243, 0), MATCH('Cyclical_after overrides'!K$1, F_Inputs_cyclical!$A$1:$BE$1, 0))="", "", INDEX(F_Inputs_cyclical!$A$1:$BE$243, MATCH('Cyclical_after overrides'!$A244, F_Inputs_cyclical!$A$1:$A$243, 0), MATCH('Cyclical_after overrides'!K$1, F_Inputs_cyclical!$A$1:$BE$1, 0))),
Cyclical_overrides!K244)</f>
        <v>8.8409999999999993</v>
      </c>
      <c r="L244" s="72">
        <f>IF(Cyclical_overrides!L244 = "",
IF(INDEX(F_Inputs_cyclical!$A$1:$BE$243, MATCH('Cyclical_after overrides'!$A244, F_Inputs_cyclical!$A$1:$A$243, 0), MATCH('Cyclical_after overrides'!L$1, F_Inputs_cyclical!$A$1:$BE$1, 0))="", "", INDEX(F_Inputs_cyclical!$A$1:$BE$243, MATCH('Cyclical_after overrides'!$A244, F_Inputs_cyclical!$A$1:$A$243, 0), MATCH('Cyclical_after overrides'!L$1, F_Inputs_cyclical!$A$1:$BE$1, 0))),
Cyclical_overrides!L244)</f>
        <v>0</v>
      </c>
      <c r="M244" s="72">
        <f>IF(Cyclical_overrides!M244 = "",
IF(INDEX(F_Inputs_cyclical!$A$1:$BE$243, MATCH('Cyclical_after overrides'!$A244, F_Inputs_cyclical!$A$1:$A$243, 0), MATCH('Cyclical_after overrides'!M$1, F_Inputs_cyclical!$A$1:$BE$1, 0))="", "", INDEX(F_Inputs_cyclical!$A$1:$BE$243, MATCH('Cyclical_after overrides'!$A244, F_Inputs_cyclical!$A$1:$A$243, 0), MATCH('Cyclical_after overrides'!M$1, F_Inputs_cyclical!$A$1:$BE$1, 0))),
Cyclical_overrides!M244)</f>
        <v>0</v>
      </c>
      <c r="N244" s="72">
        <f>IF(Cyclical_overrides!N244 = "",
IF(INDEX(F_Inputs_cyclical!$A$1:$BE$243, MATCH('Cyclical_after overrides'!$A244, F_Inputs_cyclical!$A$1:$A$243, 0), MATCH('Cyclical_after overrides'!N$1, F_Inputs_cyclical!$A$1:$BE$1, 0))="", "", INDEX(F_Inputs_cyclical!$A$1:$BE$243, MATCH('Cyclical_after overrides'!$A244, F_Inputs_cyclical!$A$1:$A$243, 0), MATCH('Cyclical_after overrides'!N$1, F_Inputs_cyclical!$A$1:$BE$1, 0))),
Cyclical_overrides!N244)</f>
        <v>0</v>
      </c>
      <c r="O244" s="72">
        <f>IF(Cyclical_overrides!O244 = "",
IF(INDEX(F_Inputs_cyclical!$A$1:$BE$243, MATCH('Cyclical_after overrides'!$A244, F_Inputs_cyclical!$A$1:$A$243, 0), MATCH('Cyclical_after overrides'!O$1, F_Inputs_cyclical!$A$1:$BE$1, 0))="", "", INDEX(F_Inputs_cyclical!$A$1:$BE$243, MATCH('Cyclical_after overrides'!$A244, F_Inputs_cyclical!$A$1:$A$243, 0), MATCH('Cyclical_after overrides'!O$1, F_Inputs_cyclical!$A$1:$BE$1, 0))),
Cyclical_overrides!O244)</f>
        <v>0</v>
      </c>
      <c r="P244" s="72">
        <f>IF(Cyclical_overrides!P244 = "",
IF(INDEX(F_Inputs_cyclical!$A$1:$BE$243, MATCH('Cyclical_after overrides'!$A244, F_Inputs_cyclical!$A$1:$A$243, 0), MATCH('Cyclical_after overrides'!P$1, F_Inputs_cyclical!$A$1:$BE$1, 0))="", "", INDEX(F_Inputs_cyclical!$A$1:$BE$243, MATCH('Cyclical_after overrides'!$A244, F_Inputs_cyclical!$A$1:$A$243, 0), MATCH('Cyclical_after overrides'!P$1, F_Inputs_cyclical!$A$1:$BE$1, 0))),
Cyclical_overrides!P244)</f>
        <v>0</v>
      </c>
      <c r="Q244" s="72">
        <f>IF(Cyclical_overrides!Q244 = "",
IF(INDEX(F_Inputs_cyclical!$A$1:$BE$243, MATCH('Cyclical_after overrides'!$A244, F_Inputs_cyclical!$A$1:$A$243, 0), MATCH('Cyclical_after overrides'!Q$1, F_Inputs_cyclical!$A$1:$BE$1, 0))="", "", INDEX(F_Inputs_cyclical!$A$1:$BE$243, MATCH('Cyclical_after overrides'!$A244, F_Inputs_cyclical!$A$1:$A$243, 0), MATCH('Cyclical_after overrides'!Q$1, F_Inputs_cyclical!$A$1:$BE$1, 0))),
Cyclical_overrides!Q244)</f>
        <v>0</v>
      </c>
      <c r="R244" s="72">
        <f>IF(Cyclical_overrides!R244 = "",
IF(INDEX(F_Inputs_cyclical!$A$1:$BE$243, MATCH('Cyclical_after overrides'!$A244, F_Inputs_cyclical!$A$1:$A$243, 0), MATCH('Cyclical_after overrides'!R$1, F_Inputs_cyclical!$A$1:$BE$1, 0))="", "", INDEX(F_Inputs_cyclical!$A$1:$BE$243, MATCH('Cyclical_after overrides'!$A244, F_Inputs_cyclical!$A$1:$A$243, 0), MATCH('Cyclical_after overrides'!R$1, F_Inputs_cyclical!$A$1:$BE$1, 0))),
Cyclical_overrides!R244)</f>
        <v>0</v>
      </c>
      <c r="S244" s="72">
        <f>IF(Cyclical_overrides!S244 = "",
IF(INDEX(F_Inputs_cyclical!$A$1:$BE$243, MATCH('Cyclical_after overrides'!$A244, F_Inputs_cyclical!$A$1:$A$243, 0), MATCH('Cyclical_after overrides'!S$1, F_Inputs_cyclical!$A$1:$BE$1, 0))="", "", INDEX(F_Inputs_cyclical!$A$1:$BE$243, MATCH('Cyclical_after overrides'!$A244, F_Inputs_cyclical!$A$1:$A$243, 0), MATCH('Cyclical_after overrides'!S$1, F_Inputs_cyclical!$A$1:$BE$1, 0))),
Cyclical_overrides!S244)</f>
        <v>0</v>
      </c>
      <c r="T244" s="72">
        <f>IF(Cyclical_overrides!T244 = "",
IF(INDEX(F_Inputs_cyclical!$A$1:$BE$243, MATCH('Cyclical_after overrides'!$A244, F_Inputs_cyclical!$A$1:$A$243, 0), MATCH('Cyclical_after overrides'!T$1, F_Inputs_cyclical!$A$1:$BE$1, 0))="", "", INDEX(F_Inputs_cyclical!$A$1:$BE$243, MATCH('Cyclical_after overrides'!$A244, F_Inputs_cyclical!$A$1:$A$243, 0), MATCH('Cyclical_after overrides'!T$1, F_Inputs_cyclical!$A$1:$BE$1, 0))),
Cyclical_overrides!T244)</f>
        <v>0</v>
      </c>
      <c r="U244" s="72">
        <f>IF(Cyclical_overrides!U244 = "",
IF(INDEX(F_Inputs_cyclical!$A$1:$BE$243, MATCH('Cyclical_after overrides'!$A244, F_Inputs_cyclical!$A$1:$A$243, 0), MATCH('Cyclical_after overrides'!U$1, F_Inputs_cyclical!$A$1:$BE$1, 0))="", "", INDEX(F_Inputs_cyclical!$A$1:$BE$243, MATCH('Cyclical_after overrides'!$A244, F_Inputs_cyclical!$A$1:$A$243, 0), MATCH('Cyclical_after overrides'!U$1, F_Inputs_cyclical!$A$1:$BE$1, 0))),
Cyclical_overrides!U244)</f>
        <v>0</v>
      </c>
      <c r="V244" s="72">
        <f>IF(Cyclical_overrides!V244 = "",
IF(INDEX(F_Inputs_cyclical!$A$1:$BE$243, MATCH('Cyclical_after overrides'!$A244, F_Inputs_cyclical!$A$1:$A$243, 0), MATCH('Cyclical_after overrides'!V$1, F_Inputs_cyclical!$A$1:$BE$1, 0))="", "", INDEX(F_Inputs_cyclical!$A$1:$BE$243, MATCH('Cyclical_after overrides'!$A244, F_Inputs_cyclical!$A$1:$A$243, 0), MATCH('Cyclical_after overrides'!V$1, F_Inputs_cyclical!$A$1:$BE$1, 0))),
Cyclical_overrides!V244)</f>
        <v>266.79999999999995</v>
      </c>
      <c r="W244" s="72">
        <f>IF(Cyclical_overrides!W244 = "",
IF(INDEX(F_Inputs_cyclical!$A$1:$BE$243, MATCH('Cyclical_after overrides'!$A244, F_Inputs_cyclical!$A$1:$A$243, 0), MATCH('Cyclical_after overrides'!W$1, F_Inputs_cyclical!$A$1:$BE$1, 0))="", "", INDEX(F_Inputs_cyclical!$A$1:$BE$243, MATCH('Cyclical_after overrides'!$A244, F_Inputs_cyclical!$A$1:$A$243, 0), MATCH('Cyclical_after overrides'!W$1, F_Inputs_cyclical!$A$1:$BE$1, 0))),
Cyclical_overrides!W244)</f>
        <v>516.39300000000003</v>
      </c>
      <c r="X244" s="72">
        <f>IF(Cyclical_overrides!X244 = "",
IF(INDEX(F_Inputs_cyclical!$A$1:$BE$243, MATCH('Cyclical_after overrides'!$A244, F_Inputs_cyclical!$A$1:$A$243, 0), MATCH('Cyclical_after overrides'!X$1, F_Inputs_cyclical!$A$1:$BE$1, 0))="", "", INDEX(F_Inputs_cyclical!$A$1:$BE$243, MATCH('Cyclical_after overrides'!$A244, F_Inputs_cyclical!$A$1:$A$243, 0), MATCH('Cyclical_after overrides'!X$1, F_Inputs_cyclical!$A$1:$BE$1, 0))),
Cyclical_overrides!X244)</f>
        <v>2.1040000000000001</v>
      </c>
      <c r="Y244" s="72">
        <f>IF(Cyclical_overrides!Y244 = "",
IF(INDEX(F_Inputs_cyclical!$A$1:$BE$243, MATCH('Cyclical_after overrides'!$A244, F_Inputs_cyclical!$A$1:$A$243, 0), MATCH('Cyclical_after overrides'!Y$1, F_Inputs_cyclical!$A$1:$BE$1, 0))="", "", INDEX(F_Inputs_cyclical!$A$1:$BE$243, MATCH('Cyclical_after overrides'!$A244, F_Inputs_cyclical!$A$1:$A$243, 0), MATCH('Cyclical_after overrides'!Y$1, F_Inputs_cyclical!$A$1:$BE$1, 0))),
Cyclical_overrides!Y244)</f>
        <v>2.9220000000000002</v>
      </c>
      <c r="Z244" s="72">
        <f>IF(Cyclical_overrides!Z244 = "",
IF(INDEX(F_Inputs_cyclical!$A$1:$BE$243, MATCH('Cyclical_after overrides'!$A244, F_Inputs_cyclical!$A$1:$A$243, 0), MATCH('Cyclical_after overrides'!Z$1, F_Inputs_cyclical!$A$1:$BE$1, 0))="", "", INDEX(F_Inputs_cyclical!$A$1:$BE$243, MATCH('Cyclical_after overrides'!$A244, F_Inputs_cyclical!$A$1:$A$243, 0), MATCH('Cyclical_after overrides'!Z$1, F_Inputs_cyclical!$A$1:$BE$1, 0))),
Cyclical_overrides!Z244)</f>
        <v>89.649000000000001</v>
      </c>
      <c r="AA244" s="72">
        <f>IF(Cyclical_overrides!AA244 = "",
IF(INDEX(F_Inputs_cyclical!$A$1:$BE$243, MATCH('Cyclical_after overrides'!$A244, F_Inputs_cyclical!$A$1:$A$243, 0), MATCH('Cyclical_after overrides'!AA$1, F_Inputs_cyclical!$A$1:$BE$1, 0))="", "", INDEX(F_Inputs_cyclical!$A$1:$BE$243, MATCH('Cyclical_after overrides'!$A244, F_Inputs_cyclical!$A$1:$A$243, 0), MATCH('Cyclical_after overrides'!AA$1, F_Inputs_cyclical!$A$1:$BE$1, 0))),
Cyclical_overrides!AA244)</f>
        <v>637.66200000000003</v>
      </c>
      <c r="AB244" s="72">
        <f>IF(Cyclical_overrides!AB244 = "",
IF(INDEX(F_Inputs_cyclical!$A$1:$BE$243, MATCH('Cyclical_after overrides'!$A244, F_Inputs_cyclical!$A$1:$A$243, 0), MATCH('Cyclical_after overrides'!AB$1, F_Inputs_cyclical!$A$1:$BE$1, 0))="", "", INDEX(F_Inputs_cyclical!$A$1:$BE$243, MATCH('Cyclical_after overrides'!$A244, F_Inputs_cyclical!$A$1:$A$243, 0), MATCH('Cyclical_after overrides'!AB$1, F_Inputs_cyclical!$A$1:$BE$1, 0))),
Cyclical_overrides!AB244)</f>
        <v>0</v>
      </c>
      <c r="AC244" s="72">
        <f>IF(Cyclical_overrides!AC244 = "",
IF(INDEX(F_Inputs_cyclical!$A$1:$BE$243, MATCH('Cyclical_after overrides'!$A244, F_Inputs_cyclical!$A$1:$A$243, 0), MATCH('Cyclical_after overrides'!AC$1, F_Inputs_cyclical!$A$1:$BE$1, 0))="", "", INDEX(F_Inputs_cyclical!$A$1:$BE$243, MATCH('Cyclical_after overrides'!$A244, F_Inputs_cyclical!$A$1:$A$243, 0), MATCH('Cyclical_after overrides'!AC$1, F_Inputs_cyclical!$A$1:$BE$1, 0))),
Cyclical_overrides!AC244)</f>
        <v>41.061999999999998</v>
      </c>
      <c r="AD244" s="72">
        <f>IF(Cyclical_overrides!AD244 = "",
IF(INDEX(F_Inputs_cyclical!$A$1:$BE$243, MATCH('Cyclical_after overrides'!$A244, F_Inputs_cyclical!$A$1:$A$243, 0), MATCH('Cyclical_after overrides'!AD$1, F_Inputs_cyclical!$A$1:$BE$1, 0))="", "", INDEX(F_Inputs_cyclical!$A$1:$BE$243, MATCH('Cyclical_after overrides'!$A244, F_Inputs_cyclical!$A$1:$A$243, 0), MATCH('Cyclical_after overrides'!AD$1, F_Inputs_cyclical!$A$1:$BE$1, 0))),
Cyclical_overrides!AD244)</f>
        <v>0</v>
      </c>
      <c r="AE244" s="72">
        <f>IF(Cyclical_overrides!AE244 = "",
IF(INDEX(F_Inputs_cyclical!$A$1:$BE$243, MATCH('Cyclical_after overrides'!$A244, F_Inputs_cyclical!$A$1:$A$243, 0), MATCH('Cyclical_after overrides'!AE$1, F_Inputs_cyclical!$A$1:$BE$1, 0))="", "", INDEX(F_Inputs_cyclical!$A$1:$BE$243, MATCH('Cyclical_after overrides'!$A244, F_Inputs_cyclical!$A$1:$A$243, 0), MATCH('Cyclical_after overrides'!AE$1, F_Inputs_cyclical!$A$1:$BE$1, 0))),
Cyclical_overrides!AE244)</f>
        <v>1E-3</v>
      </c>
      <c r="AF244" s="72">
        <f>IF(Cyclical_overrides!AF244 = "",
IF(INDEX(F_Inputs_cyclical!$A$1:$BE$243, MATCH('Cyclical_after overrides'!$A244, F_Inputs_cyclical!$A$1:$A$243, 0), MATCH('Cyclical_after overrides'!AF$1, F_Inputs_cyclical!$A$1:$BE$1, 0))="", "", INDEX(F_Inputs_cyclical!$A$1:$BE$243, MATCH('Cyclical_after overrides'!$A244, F_Inputs_cyclical!$A$1:$A$243, 0), MATCH('Cyclical_after overrides'!AF$1, F_Inputs_cyclical!$A$1:$BE$1, 0))),
Cyclical_overrides!AF244)</f>
        <v>6.7000000000000004E-2</v>
      </c>
      <c r="AG244" s="72">
        <f>IF(Cyclical_overrides!AG244 = "",
IF(INDEX(F_Inputs_cyclical!$A$1:$BE$243, MATCH('Cyclical_after overrides'!$A244, F_Inputs_cyclical!$A$1:$A$243, 0), MATCH('Cyclical_after overrides'!AG$1, F_Inputs_cyclical!$A$1:$BE$1, 0))="", "", INDEX(F_Inputs_cyclical!$A$1:$BE$243, MATCH('Cyclical_after overrides'!$A244, F_Inputs_cyclical!$A$1:$A$243, 0), MATCH('Cyclical_after overrides'!AG$1, F_Inputs_cyclical!$A$1:$BE$1, 0))),
Cyclical_overrides!AG244)</f>
        <v>1.018</v>
      </c>
      <c r="AH244" s="72">
        <f>IF(Cyclical_overrides!AH244 = "",
IF(INDEX(F_Inputs_cyclical!$A$1:$BE$243, MATCH('Cyclical_after overrides'!$A244, F_Inputs_cyclical!$A$1:$A$243, 0), MATCH('Cyclical_after overrides'!AH$1, F_Inputs_cyclical!$A$1:$BE$1, 0))="", "", INDEX(F_Inputs_cyclical!$A$1:$BE$243, MATCH('Cyclical_after overrides'!$A244, F_Inputs_cyclical!$A$1:$A$243, 0), MATCH('Cyclical_after overrides'!AH$1, F_Inputs_cyclical!$A$1:$BE$1, 0))),
Cyclical_overrides!AH244)</f>
        <v>11.234</v>
      </c>
      <c r="AI244" s="72">
        <f>IF(Cyclical_overrides!AI244 = "",
IF(INDEX(F_Inputs_cyclical!$A$1:$BE$243, MATCH('Cyclical_after overrides'!$A244, F_Inputs_cyclical!$A$1:$A$243, 0), MATCH('Cyclical_after overrides'!AI$1, F_Inputs_cyclical!$A$1:$BE$1, 0))="", "", INDEX(F_Inputs_cyclical!$A$1:$BE$243, MATCH('Cyclical_after overrides'!$A244, F_Inputs_cyclical!$A$1:$A$243, 0), MATCH('Cyclical_after overrides'!AI$1, F_Inputs_cyclical!$A$1:$BE$1, 0))),
Cyclical_overrides!AI244)</f>
        <v>0.11</v>
      </c>
      <c r="AJ244" s="72">
        <f>IF(Cyclical_overrides!AJ244 = "",
IF(INDEX(F_Inputs_cyclical!$A$1:$BE$243, MATCH('Cyclical_after overrides'!$A244, F_Inputs_cyclical!$A$1:$A$243, 0), MATCH('Cyclical_after overrides'!AJ$1, F_Inputs_cyclical!$A$1:$BE$1, 0))="", "", INDEX(F_Inputs_cyclical!$A$1:$BE$243, MATCH('Cyclical_after overrides'!$A244, F_Inputs_cyclical!$A$1:$A$243, 0), MATCH('Cyclical_after overrides'!AJ$1, F_Inputs_cyclical!$A$1:$BE$1, 0))),
Cyclical_overrides!AJ244)</f>
        <v>0</v>
      </c>
      <c r="AK244" s="72">
        <f>IF(Cyclical_overrides!AK244 = "",
IF(INDEX(F_Inputs_cyclical!$A$1:$BE$243, MATCH('Cyclical_after overrides'!$A244, F_Inputs_cyclical!$A$1:$A$243, 0), MATCH('Cyclical_after overrides'!AK$1, F_Inputs_cyclical!$A$1:$BE$1, 0))="", "", INDEX(F_Inputs_cyclical!$A$1:$BE$243, MATCH('Cyclical_after overrides'!$A244, F_Inputs_cyclical!$A$1:$A$243, 0), MATCH('Cyclical_after overrides'!AK$1, F_Inputs_cyclical!$A$1:$BE$1, 0))),
Cyclical_overrides!AK244)</f>
        <v>0</v>
      </c>
      <c r="AL244" s="72">
        <f>IF(Cyclical_overrides!AL244 = "",
IF(INDEX(F_Inputs_cyclical!$A$1:$BE$243, MATCH('Cyclical_after overrides'!$A244, F_Inputs_cyclical!$A$1:$A$243, 0), MATCH('Cyclical_after overrides'!AL$1, F_Inputs_cyclical!$A$1:$BE$1, 0))="", "", INDEX(F_Inputs_cyclical!$A$1:$BE$243, MATCH('Cyclical_after overrides'!$A244, F_Inputs_cyclical!$A$1:$A$243, 0), MATCH('Cyclical_after overrides'!AL$1, F_Inputs_cyclical!$A$1:$BE$1, 0))),
Cyclical_overrides!AL244)</f>
        <v>1.8979999999999999</v>
      </c>
      <c r="AM244" s="72">
        <f>IF(Cyclical_overrides!AM244 = "",
IF(INDEX(F_Inputs_cyclical!$A$1:$BE$243, MATCH('Cyclical_after overrides'!$A244, F_Inputs_cyclical!$A$1:$A$243, 0), MATCH('Cyclical_after overrides'!AM$1, F_Inputs_cyclical!$A$1:$BE$1, 0))="", "", INDEX(F_Inputs_cyclical!$A$1:$BE$243, MATCH('Cyclical_after overrides'!$A244, F_Inputs_cyclical!$A$1:$A$243, 0), MATCH('Cyclical_after overrides'!AM$1, F_Inputs_cyclical!$A$1:$BE$1, 0))),
Cyclical_overrides!AM244)</f>
        <v>8.5210000000000008</v>
      </c>
      <c r="AN244" s="72">
        <f>IF(Cyclical_overrides!AN244 = "",
IF(INDEX(F_Inputs_cyclical!$A$1:$BE$243, MATCH('Cyclical_after overrides'!$A244, F_Inputs_cyclical!$A$1:$A$243, 0), MATCH('Cyclical_after overrides'!AN$1, F_Inputs_cyclical!$A$1:$BE$1, 0))="", "", INDEX(F_Inputs_cyclical!$A$1:$BE$243, MATCH('Cyclical_after overrides'!$A244, F_Inputs_cyclical!$A$1:$A$243, 0), MATCH('Cyclical_after overrides'!AN$1, F_Inputs_cyclical!$A$1:$BE$1, 0))),
Cyclical_overrides!AN244)</f>
        <v>0</v>
      </c>
      <c r="AO244" s="72">
        <f>IF(Cyclical_overrides!AO244 = "",
IF(INDEX(F_Inputs_cyclical!$A$1:$BE$243, MATCH('Cyclical_after overrides'!$A244, F_Inputs_cyclical!$A$1:$A$243, 0), MATCH('Cyclical_after overrides'!AO$1, F_Inputs_cyclical!$A$1:$BE$1, 0))="", "", INDEX(F_Inputs_cyclical!$A$1:$BE$243, MATCH('Cyclical_after overrides'!$A244, F_Inputs_cyclical!$A$1:$A$243, 0), MATCH('Cyclical_after overrides'!AO$1, F_Inputs_cyclical!$A$1:$BE$1, 0))),
Cyclical_overrides!AO244)</f>
        <v>1.462</v>
      </c>
      <c r="AP244" s="72">
        <f>IF(Cyclical_overrides!AP244 = "",
IF(INDEX(F_Inputs_cyclical!$A$1:$BE$243, MATCH('Cyclical_after overrides'!$A244, F_Inputs_cyclical!$A$1:$A$243, 0), MATCH('Cyclical_after overrides'!AP$1, F_Inputs_cyclical!$A$1:$BE$1, 0))="", "", INDEX(F_Inputs_cyclical!$A$1:$BE$243, MATCH('Cyclical_after overrides'!$A244, F_Inputs_cyclical!$A$1:$A$243, 0), MATCH('Cyclical_after overrides'!AP$1, F_Inputs_cyclical!$A$1:$BE$1, 0))),
Cyclical_overrides!AP244)</f>
        <v>0.436</v>
      </c>
      <c r="AQ244" s="72">
        <f>IF(Cyclical_overrides!AQ244 = "",
IF(INDEX(F_Inputs_cyclical!$A$1:$BE$243, MATCH('Cyclical_after overrides'!$A244, F_Inputs_cyclical!$A$1:$A$243, 0), MATCH('Cyclical_after overrides'!AQ$1, F_Inputs_cyclical!$A$1:$BE$1, 0))="", "", INDEX(F_Inputs_cyclical!$A$1:$BE$243, MATCH('Cyclical_after overrides'!$A244, F_Inputs_cyclical!$A$1:$A$243, 0), MATCH('Cyclical_after overrides'!AQ$1, F_Inputs_cyclical!$A$1:$BE$1, 0))),
Cyclical_overrides!AQ244)</f>
        <v>0</v>
      </c>
      <c r="AR244" s="72">
        <f>IF(Cyclical_overrides!AR244 = "",
IF(INDEX(F_Inputs_cyclical!$A$1:$BE$243, MATCH('Cyclical_after overrides'!$A244, F_Inputs_cyclical!$A$1:$A$243, 0), MATCH('Cyclical_after overrides'!AR$1, F_Inputs_cyclical!$A$1:$BE$1, 0))="", "", INDEX(F_Inputs_cyclical!$A$1:$BE$243, MATCH('Cyclical_after overrides'!$A244, F_Inputs_cyclical!$A$1:$A$243, 0), MATCH('Cyclical_after overrides'!AR$1, F_Inputs_cyclical!$A$1:$BE$1, 0))),
Cyclical_overrides!AR244)</f>
        <v>0</v>
      </c>
      <c r="AS244" s="72">
        <f>IF(Cyclical_overrides!AS244 = "",
IF(INDEX(F_Inputs_cyclical!$A$1:$BE$243, MATCH('Cyclical_after overrides'!$A244, F_Inputs_cyclical!$A$1:$A$243, 0), MATCH('Cyclical_after overrides'!AS$1, F_Inputs_cyclical!$A$1:$BE$1, 0))="", "", INDEX(F_Inputs_cyclical!$A$1:$BE$243, MATCH('Cyclical_after overrides'!$A244, F_Inputs_cyclical!$A$1:$A$243, 0), MATCH('Cyclical_after overrides'!AS$1, F_Inputs_cyclical!$A$1:$BE$1, 0))),
Cyclical_overrides!AS244)</f>
        <v>0</v>
      </c>
      <c r="AT244" s="72">
        <f>IF(Cyclical_overrides!AT244 = "",
IF(INDEX(F_Inputs_cyclical!$A$1:$BE$243, MATCH('Cyclical_after overrides'!$A244, F_Inputs_cyclical!$A$1:$A$243, 0), MATCH('Cyclical_after overrides'!AT$1, F_Inputs_cyclical!$A$1:$BE$1, 0))="", "", INDEX(F_Inputs_cyclical!$A$1:$BE$243, MATCH('Cyclical_after overrides'!$A244, F_Inputs_cyclical!$A$1:$A$243, 0), MATCH('Cyclical_after overrides'!AT$1, F_Inputs_cyclical!$A$1:$BE$1, 0))),
Cyclical_overrides!AT244)</f>
        <v>0</v>
      </c>
      <c r="AU244" s="72">
        <f>IF(Cyclical_overrides!AU244 = "",
IF(INDEX(F_Inputs_cyclical!$A$1:$BE$243, MATCH('Cyclical_after overrides'!$A244, F_Inputs_cyclical!$A$1:$A$243, 0), MATCH('Cyclical_after overrides'!AU$1, F_Inputs_cyclical!$A$1:$BE$1, 0))="", "", INDEX(F_Inputs_cyclical!$A$1:$BE$243, MATCH('Cyclical_after overrides'!$A244, F_Inputs_cyclical!$A$1:$A$243, 0), MATCH('Cyclical_after overrides'!AU$1, F_Inputs_cyclical!$A$1:$BE$1, 0))),
Cyclical_overrides!AU244)</f>
        <v>0</v>
      </c>
      <c r="AV244" s="72">
        <f>IF(Cyclical_overrides!AV244 = "",
IF(INDEX(F_Inputs_cyclical!$A$1:$BE$243, MATCH('Cyclical_after overrides'!$A244, F_Inputs_cyclical!$A$1:$A$243, 0), MATCH('Cyclical_after overrides'!AV$1, F_Inputs_cyclical!$A$1:$BE$1, 0))="", "", INDEX(F_Inputs_cyclical!$A$1:$BE$243, MATCH('Cyclical_after overrides'!$A244, F_Inputs_cyclical!$A$1:$A$243, 0), MATCH('Cyclical_after overrides'!AV$1, F_Inputs_cyclical!$A$1:$BE$1, 0))),
Cyclical_overrides!AV244)</f>
        <v>0</v>
      </c>
      <c r="AW244" s="72">
        <f>IF(Cyclical_overrides!AW244 = "",
IF(INDEX(F_Inputs_cyclical!$A$1:$BE$243, MATCH('Cyclical_after overrides'!$A244, F_Inputs_cyclical!$A$1:$A$243, 0), MATCH('Cyclical_after overrides'!AW$1, F_Inputs_cyclical!$A$1:$BE$1, 0))="", "", INDEX(F_Inputs_cyclical!$A$1:$BE$243, MATCH('Cyclical_after overrides'!$A244, F_Inputs_cyclical!$A$1:$A$243, 0), MATCH('Cyclical_after overrides'!AW$1, F_Inputs_cyclical!$A$1:$BE$1, 0))),
Cyclical_overrides!AW244)</f>
        <v>1</v>
      </c>
      <c r="AX244" s="72">
        <f>IF(Cyclical_overrides!AX244 = "",
IF(INDEX(F_Inputs_cyclical!$A$1:$BE$243, MATCH('Cyclical_after overrides'!$A244, F_Inputs_cyclical!$A$1:$A$243, 0), MATCH('Cyclical_after overrides'!AX$1, F_Inputs_cyclical!$A$1:$BE$1, 0))="", "", INDEX(F_Inputs_cyclical!$A$1:$BE$243, MATCH('Cyclical_after overrides'!$A244, F_Inputs_cyclical!$A$1:$A$243, 0), MATCH('Cyclical_after overrides'!AX$1, F_Inputs_cyclical!$A$1:$BE$1, 0))),
Cyclical_overrides!AX244)</f>
        <v>18.265992028587906</v>
      </c>
      <c r="AY244" s="72">
        <f>IF(Cyclical_overrides!AY244 = "",
IF(INDEX(F_Inputs_cyclical!$A$1:$BE$243, MATCH('Cyclical_after overrides'!$A244, F_Inputs_cyclical!$A$1:$A$243, 0), MATCH('Cyclical_after overrides'!AY$1, F_Inputs_cyclical!$A$1:$BE$1, 0))="", "", INDEX(F_Inputs_cyclical!$A$1:$BE$243, MATCH('Cyclical_after overrides'!$A244, F_Inputs_cyclical!$A$1:$A$243, 0), MATCH('Cyclical_after overrides'!AY$1, F_Inputs_cyclical!$A$1:$BE$1, 0))),
Cyclical_overrides!AY244)</f>
        <v>140.50288592902783</v>
      </c>
      <c r="AZ244" s="72">
        <f>IF(Cyclical_overrides!AZ244 = "",
IF(INDEX(F_Inputs_cyclical!$A$1:$BE$243, MATCH('Cyclical_after overrides'!$A244, F_Inputs_cyclical!$A$1:$A$243, 0), MATCH('Cyclical_after overrides'!AZ$1, F_Inputs_cyclical!$A$1:$BE$1, 0))="", "", INDEX(F_Inputs_cyclical!$A$1:$BE$243, MATCH('Cyclical_after overrides'!$A244, F_Inputs_cyclical!$A$1:$A$243, 0), MATCH('Cyclical_after overrides'!AZ$1, F_Inputs_cyclical!$A$1:$BE$1, 0))),
Cyclical_overrides!AZ244)</f>
        <v>1.4977290515780837</v>
      </c>
      <c r="BA244" s="72">
        <f>IF(Cyclical_overrides!BA244 = "",
IF(INDEX(F_Inputs_cyclical!$A$1:$BE$243, MATCH('Cyclical_after overrides'!$A244, F_Inputs_cyclical!$A$1:$A$243, 0), MATCH('Cyclical_after overrides'!BA$1, F_Inputs_cyclical!$A$1:$BE$1, 0))="", "", INDEX(F_Inputs_cyclical!$A$1:$BE$243, MATCH('Cyclical_after overrides'!$A244, F_Inputs_cyclical!$A$1:$A$243, 0), MATCH('Cyclical_after overrides'!BA$1, F_Inputs_cyclical!$A$1:$BE$1, 0))),
Cyclical_overrides!BA244)</f>
        <v>11.516321557620319</v>
      </c>
      <c r="BB244" s="72">
        <f>IF(Cyclical_overrides!BB244 = "",
IF(INDEX(F_Inputs_cyclical!$A$1:$BE$243, MATCH('Cyclical_after overrides'!$A244, F_Inputs_cyclical!$A$1:$A$243, 0), MATCH('Cyclical_after overrides'!BB$1, F_Inputs_cyclical!$A$1:$BE$1, 0))="", "", INDEX(F_Inputs_cyclical!$A$1:$BE$243, MATCH('Cyclical_after overrides'!$A244, F_Inputs_cyclical!$A$1:$A$243, 0), MATCH('Cyclical_after overrides'!BB$1, F_Inputs_cyclical!$A$1:$BE$1, 0))),
Cyclical_overrides!BB244)</f>
        <v>11.516321557620319</v>
      </c>
      <c r="BC244" s="72" t="str">
        <f>IF(Cyclical_overrides!BC244 = "",
IF(INDEX(F_Inputs_cyclical!$A$1:$BE$243, MATCH('Cyclical_after overrides'!$A244, F_Inputs_cyclical!$A$1:$A$243, 0), MATCH('Cyclical_after overrides'!BC$1, F_Inputs_cyclical!$A$1:$BE$1, 0))="", "", INDEX(F_Inputs_cyclical!$A$1:$BE$243, MATCH('Cyclical_after overrides'!$A244, F_Inputs_cyclical!$A$1:$A$243, 0), MATCH('Cyclical_after overrides'!BC$1, F_Inputs_cyclical!$A$1:$BE$1, 0))),
Cyclical_overrides!BC244)</f>
        <v/>
      </c>
      <c r="BD244" s="72">
        <f>IF(Cyclical_overrides!BD244 = "",
IF(INDEX(F_Inputs_cyclical!$A$1:$BE$243, MATCH('Cyclical_after overrides'!$A244, F_Inputs_cyclical!$A$1:$A$243, 0), MATCH('Cyclical_after overrides'!BD$1, F_Inputs_cyclical!$A$1:$BE$1, 0))="", "", INDEX(F_Inputs_cyclical!$A$1:$BE$243, MATCH('Cyclical_after overrides'!$A244, F_Inputs_cyclical!$A$1:$A$243, 0), MATCH('Cyclical_after overrides'!BD$1, F_Inputs_cyclical!$A$1:$BE$1, 0))),
Cyclical_overrides!BD244)</f>
        <v>520.59299999999996</v>
      </c>
      <c r="BE244" s="194"/>
    </row>
    <row r="245" spans="1:57" x14ac:dyDescent="0.4">
      <c r="A245" s="63" t="str">
        <f t="shared" si="3"/>
        <v>SBB24</v>
      </c>
      <c r="B245" s="63" t="s">
        <v>505</v>
      </c>
      <c r="C245" s="63" t="s">
        <v>263</v>
      </c>
      <c r="D245" s="72">
        <f>IF(Cyclical_overrides!D245 = "",
IF(INDEX(F_Inputs_cyclical!$A$1:$BE$243, MATCH('Cyclical_after overrides'!$A245, F_Inputs_cyclical!$A$1:$A$243, 0), MATCH('Cyclical_after overrides'!D$1, F_Inputs_cyclical!$A$1:$BE$1, 0))="", "", INDEX(F_Inputs_cyclical!$A$1:$BE$243, MATCH('Cyclical_after overrides'!$A245, F_Inputs_cyclical!$A$1:$A$243, 0), MATCH('Cyclical_after overrides'!D$1, F_Inputs_cyclical!$A$1:$BE$1, 0))),
Cyclical_overrides!D245)</f>
        <v>17.262999999999998</v>
      </c>
      <c r="E245" s="72">
        <f>IF(Cyclical_overrides!E245 = "",
IF(INDEX(F_Inputs_cyclical!$A$1:$BE$243, MATCH('Cyclical_after overrides'!$A245, F_Inputs_cyclical!$A$1:$A$243, 0), MATCH('Cyclical_after overrides'!E$1, F_Inputs_cyclical!$A$1:$BE$1, 0))="", "", INDEX(F_Inputs_cyclical!$A$1:$BE$243, MATCH('Cyclical_after overrides'!$A245, F_Inputs_cyclical!$A$1:$A$243, 0), MATCH('Cyclical_after overrides'!E$1, F_Inputs_cyclical!$A$1:$BE$1, 0))),
Cyclical_overrides!E245)</f>
        <v>1.2190000000000001</v>
      </c>
      <c r="F245" s="72">
        <f>IF(Cyclical_overrides!F245 = "",
IF(INDEX(F_Inputs_cyclical!$A$1:$BE$243, MATCH('Cyclical_after overrides'!$A245, F_Inputs_cyclical!$A$1:$A$243, 0), MATCH('Cyclical_after overrides'!F$1, F_Inputs_cyclical!$A$1:$BE$1, 0))="", "", INDEX(F_Inputs_cyclical!$A$1:$BE$243, MATCH('Cyclical_after overrides'!$A245, F_Inputs_cyclical!$A$1:$A$243, 0), MATCH('Cyclical_after overrides'!F$1, F_Inputs_cyclical!$A$1:$BE$1, 0))),
Cyclical_overrides!F245)</f>
        <v>11.867999999999999</v>
      </c>
      <c r="G245" s="72">
        <f>IF(Cyclical_overrides!G245 = "",
IF(INDEX(F_Inputs_cyclical!$A$1:$BE$243, MATCH('Cyclical_after overrides'!$A245, F_Inputs_cyclical!$A$1:$A$243, 0), MATCH('Cyclical_after overrides'!G$1, F_Inputs_cyclical!$A$1:$BE$1, 0))="", "", INDEX(F_Inputs_cyclical!$A$1:$BE$243, MATCH('Cyclical_after overrides'!$A245, F_Inputs_cyclical!$A$1:$A$243, 0), MATCH('Cyclical_after overrides'!G$1, F_Inputs_cyclical!$A$1:$BE$1, 0))),
Cyclical_overrides!G245)</f>
        <v>1.883</v>
      </c>
      <c r="H245" s="72">
        <f>IF(Cyclical_overrides!H245 = "",
IF(INDEX(F_Inputs_cyclical!$A$1:$BE$243, MATCH('Cyclical_after overrides'!$A245, F_Inputs_cyclical!$A$1:$A$243, 0), MATCH('Cyclical_after overrides'!H$1, F_Inputs_cyclical!$A$1:$BE$1, 0))="", "", INDEX(F_Inputs_cyclical!$A$1:$BE$243, MATCH('Cyclical_after overrides'!$A245, F_Inputs_cyclical!$A$1:$A$243, 0), MATCH('Cyclical_after overrides'!H$1, F_Inputs_cyclical!$A$1:$BE$1, 0))),
Cyclical_overrides!H245)</f>
        <v>3.0000000000000001E-3</v>
      </c>
      <c r="I245" s="72">
        <f>IF(Cyclical_overrides!I245 = "",
IF(INDEX(F_Inputs_cyclical!$A$1:$BE$243, MATCH('Cyclical_after overrides'!$A245, F_Inputs_cyclical!$A$1:$A$243, 0), MATCH('Cyclical_after overrides'!I$1, F_Inputs_cyclical!$A$1:$BE$1, 0))="", "", INDEX(F_Inputs_cyclical!$A$1:$BE$243, MATCH('Cyclical_after overrides'!$A245, F_Inputs_cyclical!$A$1:$A$243, 0), MATCH('Cyclical_after overrides'!I$1, F_Inputs_cyclical!$A$1:$BE$1, 0))),
Cyclical_overrides!I245)</f>
        <v>0</v>
      </c>
      <c r="J245" s="72">
        <f>IF(Cyclical_overrides!J245 = "",
IF(INDEX(F_Inputs_cyclical!$A$1:$BE$243, MATCH('Cyclical_after overrides'!$A245, F_Inputs_cyclical!$A$1:$A$243, 0), MATCH('Cyclical_after overrides'!J$1, F_Inputs_cyclical!$A$1:$BE$1, 0))="", "", INDEX(F_Inputs_cyclical!$A$1:$BE$243, MATCH('Cyclical_after overrides'!$A245, F_Inputs_cyclical!$A$1:$A$243, 0), MATCH('Cyclical_after overrides'!J$1, F_Inputs_cyclical!$A$1:$BE$1, 0))),
Cyclical_overrides!J245)</f>
        <v>0</v>
      </c>
      <c r="K245" s="72">
        <f>IF(Cyclical_overrides!K245 = "",
IF(INDEX(F_Inputs_cyclical!$A$1:$BE$243, MATCH('Cyclical_after overrides'!$A245, F_Inputs_cyclical!$A$1:$A$243, 0), MATCH('Cyclical_after overrides'!K$1, F_Inputs_cyclical!$A$1:$BE$1, 0))="", "", INDEX(F_Inputs_cyclical!$A$1:$BE$243, MATCH('Cyclical_after overrides'!$A245, F_Inputs_cyclical!$A$1:$A$243, 0), MATCH('Cyclical_after overrides'!K$1, F_Inputs_cyclical!$A$1:$BE$1, 0))),
Cyclical_overrides!K245)</f>
        <v>12.237</v>
      </c>
      <c r="L245" s="72">
        <f>IF(Cyclical_overrides!L245 = "",
IF(INDEX(F_Inputs_cyclical!$A$1:$BE$243, MATCH('Cyclical_after overrides'!$A245, F_Inputs_cyclical!$A$1:$A$243, 0), MATCH('Cyclical_after overrides'!L$1, F_Inputs_cyclical!$A$1:$BE$1, 0))="", "", INDEX(F_Inputs_cyclical!$A$1:$BE$243, MATCH('Cyclical_after overrides'!$A245, F_Inputs_cyclical!$A$1:$A$243, 0), MATCH('Cyclical_after overrides'!L$1, F_Inputs_cyclical!$A$1:$BE$1, 0))),
Cyclical_overrides!L245)</f>
        <v>0</v>
      </c>
      <c r="M245" s="72">
        <f>IF(Cyclical_overrides!M245 = "",
IF(INDEX(F_Inputs_cyclical!$A$1:$BE$243, MATCH('Cyclical_after overrides'!$A245, F_Inputs_cyclical!$A$1:$A$243, 0), MATCH('Cyclical_after overrides'!M$1, F_Inputs_cyclical!$A$1:$BE$1, 0))="", "", INDEX(F_Inputs_cyclical!$A$1:$BE$243, MATCH('Cyclical_after overrides'!$A245, F_Inputs_cyclical!$A$1:$A$243, 0), MATCH('Cyclical_after overrides'!M$1, F_Inputs_cyclical!$A$1:$BE$1, 0))),
Cyclical_overrides!M245)</f>
        <v>0</v>
      </c>
      <c r="N245" s="72">
        <f>IF(Cyclical_overrides!N245 = "",
IF(INDEX(F_Inputs_cyclical!$A$1:$BE$243, MATCH('Cyclical_after overrides'!$A245, F_Inputs_cyclical!$A$1:$A$243, 0), MATCH('Cyclical_after overrides'!N$1, F_Inputs_cyclical!$A$1:$BE$1, 0))="", "", INDEX(F_Inputs_cyclical!$A$1:$BE$243, MATCH('Cyclical_after overrides'!$A245, F_Inputs_cyclical!$A$1:$A$243, 0), MATCH('Cyclical_after overrides'!N$1, F_Inputs_cyclical!$A$1:$BE$1, 0))),
Cyclical_overrides!N245)</f>
        <v>0</v>
      </c>
      <c r="O245" s="72">
        <f>IF(Cyclical_overrides!O245 = "",
IF(INDEX(F_Inputs_cyclical!$A$1:$BE$243, MATCH('Cyclical_after overrides'!$A245, F_Inputs_cyclical!$A$1:$A$243, 0), MATCH('Cyclical_after overrides'!O$1, F_Inputs_cyclical!$A$1:$BE$1, 0))="", "", INDEX(F_Inputs_cyclical!$A$1:$BE$243, MATCH('Cyclical_after overrides'!$A245, F_Inputs_cyclical!$A$1:$A$243, 0), MATCH('Cyclical_after overrides'!O$1, F_Inputs_cyclical!$A$1:$BE$1, 0))),
Cyclical_overrides!O245)</f>
        <v>0</v>
      </c>
      <c r="P245" s="72">
        <f>IF(Cyclical_overrides!P245 = "",
IF(INDEX(F_Inputs_cyclical!$A$1:$BE$243, MATCH('Cyclical_after overrides'!$A245, F_Inputs_cyclical!$A$1:$A$243, 0), MATCH('Cyclical_after overrides'!P$1, F_Inputs_cyclical!$A$1:$BE$1, 0))="", "", INDEX(F_Inputs_cyclical!$A$1:$BE$243, MATCH('Cyclical_after overrides'!$A245, F_Inputs_cyclical!$A$1:$A$243, 0), MATCH('Cyclical_after overrides'!P$1, F_Inputs_cyclical!$A$1:$BE$1, 0))),
Cyclical_overrides!P245)</f>
        <v>0</v>
      </c>
      <c r="Q245" s="72">
        <f>IF(Cyclical_overrides!Q245 = "",
IF(INDEX(F_Inputs_cyclical!$A$1:$BE$243, MATCH('Cyclical_after overrides'!$A245, F_Inputs_cyclical!$A$1:$A$243, 0), MATCH('Cyclical_after overrides'!Q$1, F_Inputs_cyclical!$A$1:$BE$1, 0))="", "", INDEX(F_Inputs_cyclical!$A$1:$BE$243, MATCH('Cyclical_after overrides'!$A245, F_Inputs_cyclical!$A$1:$A$243, 0), MATCH('Cyclical_after overrides'!Q$1, F_Inputs_cyclical!$A$1:$BE$1, 0))),
Cyclical_overrides!Q245)</f>
        <v>0</v>
      </c>
      <c r="R245" s="72">
        <f>IF(Cyclical_overrides!R245 = "",
IF(INDEX(F_Inputs_cyclical!$A$1:$BE$243, MATCH('Cyclical_after overrides'!$A245, F_Inputs_cyclical!$A$1:$A$243, 0), MATCH('Cyclical_after overrides'!R$1, F_Inputs_cyclical!$A$1:$BE$1, 0))="", "", INDEX(F_Inputs_cyclical!$A$1:$BE$243, MATCH('Cyclical_after overrides'!$A245, F_Inputs_cyclical!$A$1:$A$243, 0), MATCH('Cyclical_after overrides'!R$1, F_Inputs_cyclical!$A$1:$BE$1, 0))),
Cyclical_overrides!R245)</f>
        <v>0</v>
      </c>
      <c r="S245" s="72">
        <f>IF(Cyclical_overrides!S245 = "",
IF(INDEX(F_Inputs_cyclical!$A$1:$BE$243, MATCH('Cyclical_after overrides'!$A245, F_Inputs_cyclical!$A$1:$A$243, 0), MATCH('Cyclical_after overrides'!S$1, F_Inputs_cyclical!$A$1:$BE$1, 0))="", "", INDEX(F_Inputs_cyclical!$A$1:$BE$243, MATCH('Cyclical_after overrides'!$A245, F_Inputs_cyclical!$A$1:$A$243, 0), MATCH('Cyclical_after overrides'!S$1, F_Inputs_cyclical!$A$1:$BE$1, 0))),
Cyclical_overrides!S245)</f>
        <v>0</v>
      </c>
      <c r="T245" s="72">
        <f>IF(Cyclical_overrides!T245 = "",
IF(INDEX(F_Inputs_cyclical!$A$1:$BE$243, MATCH('Cyclical_after overrides'!$A245, F_Inputs_cyclical!$A$1:$A$243, 0), MATCH('Cyclical_after overrides'!T$1, F_Inputs_cyclical!$A$1:$BE$1, 0))="", "", INDEX(F_Inputs_cyclical!$A$1:$BE$243, MATCH('Cyclical_after overrides'!$A245, F_Inputs_cyclical!$A$1:$A$243, 0), MATCH('Cyclical_after overrides'!T$1, F_Inputs_cyclical!$A$1:$BE$1, 0))),
Cyclical_overrides!T245)</f>
        <v>0</v>
      </c>
      <c r="U245" s="72">
        <f>IF(Cyclical_overrides!U245 = "",
IF(INDEX(F_Inputs_cyclical!$A$1:$BE$243, MATCH('Cyclical_after overrides'!$A245, F_Inputs_cyclical!$A$1:$A$243, 0), MATCH('Cyclical_after overrides'!U$1, F_Inputs_cyclical!$A$1:$BE$1, 0))="", "", INDEX(F_Inputs_cyclical!$A$1:$BE$243, MATCH('Cyclical_after overrides'!$A245, F_Inputs_cyclical!$A$1:$A$243, 0), MATCH('Cyclical_after overrides'!U$1, F_Inputs_cyclical!$A$1:$BE$1, 0))),
Cyclical_overrides!U245)</f>
        <v>0</v>
      </c>
      <c r="V245" s="72">
        <f>IF(Cyclical_overrides!V245 = "",
IF(INDEX(F_Inputs_cyclical!$A$1:$BE$243, MATCH('Cyclical_after overrides'!$A245, F_Inputs_cyclical!$A$1:$A$243, 0), MATCH('Cyclical_after overrides'!V$1, F_Inputs_cyclical!$A$1:$BE$1, 0))="", "", INDEX(F_Inputs_cyclical!$A$1:$BE$243, MATCH('Cyclical_after overrides'!$A245, F_Inputs_cyclical!$A$1:$A$243, 0), MATCH('Cyclical_after overrides'!V$1, F_Inputs_cyclical!$A$1:$BE$1, 0))),
Cyclical_overrides!V245)</f>
        <v>253.75400000000002</v>
      </c>
      <c r="W245" s="72">
        <f>IF(Cyclical_overrides!W245 = "",
IF(INDEX(F_Inputs_cyclical!$A$1:$BE$243, MATCH('Cyclical_after overrides'!$A245, F_Inputs_cyclical!$A$1:$A$243, 0), MATCH('Cyclical_after overrides'!W$1, F_Inputs_cyclical!$A$1:$BE$1, 0))="", "", INDEX(F_Inputs_cyclical!$A$1:$BE$243, MATCH('Cyclical_after overrides'!$A245, F_Inputs_cyclical!$A$1:$A$243, 0), MATCH('Cyclical_after overrides'!W$1, F_Inputs_cyclical!$A$1:$BE$1, 0))),
Cyclical_overrides!W245)</f>
        <v>535.46900000000005</v>
      </c>
      <c r="X245" s="72">
        <f>IF(Cyclical_overrides!X245 = "",
IF(INDEX(F_Inputs_cyclical!$A$1:$BE$243, MATCH('Cyclical_after overrides'!$A245, F_Inputs_cyclical!$A$1:$A$243, 0), MATCH('Cyclical_after overrides'!X$1, F_Inputs_cyclical!$A$1:$BE$1, 0))="", "", INDEX(F_Inputs_cyclical!$A$1:$BE$243, MATCH('Cyclical_after overrides'!$A245, F_Inputs_cyclical!$A$1:$A$243, 0), MATCH('Cyclical_after overrides'!X$1, F_Inputs_cyclical!$A$1:$BE$1, 0))),
Cyclical_overrides!X245)</f>
        <v>2.0569999999999999</v>
      </c>
      <c r="Y245" s="72">
        <f>IF(Cyclical_overrides!Y245 = "",
IF(INDEX(F_Inputs_cyclical!$A$1:$BE$243, MATCH('Cyclical_after overrides'!$A245, F_Inputs_cyclical!$A$1:$A$243, 0), MATCH('Cyclical_after overrides'!Y$1, F_Inputs_cyclical!$A$1:$BE$1, 0))="", "", INDEX(F_Inputs_cyclical!$A$1:$BE$243, MATCH('Cyclical_after overrides'!$A245, F_Inputs_cyclical!$A$1:$A$243, 0), MATCH('Cyclical_after overrides'!Y$1, F_Inputs_cyclical!$A$1:$BE$1, 0))),
Cyclical_overrides!Y245)</f>
        <v>2.9889999999999999</v>
      </c>
      <c r="Z245" s="72">
        <f>IF(Cyclical_overrides!Z245 = "",
IF(INDEX(F_Inputs_cyclical!$A$1:$BE$243, MATCH('Cyclical_after overrides'!$A245, F_Inputs_cyclical!$A$1:$A$243, 0), MATCH('Cyclical_after overrides'!Z$1, F_Inputs_cyclical!$A$1:$BE$1, 0))="", "", INDEX(F_Inputs_cyclical!$A$1:$BE$243, MATCH('Cyclical_after overrides'!$A245, F_Inputs_cyclical!$A$1:$A$243, 0), MATCH('Cyclical_after overrides'!Z$1, F_Inputs_cyclical!$A$1:$BE$1, 0))),
Cyclical_overrides!Z245)</f>
        <v>86.850999999999999</v>
      </c>
      <c r="AA245" s="72">
        <f>IF(Cyclical_overrides!AA245 = "",
IF(INDEX(F_Inputs_cyclical!$A$1:$BE$243, MATCH('Cyclical_after overrides'!$A245, F_Inputs_cyclical!$A$1:$A$243, 0), MATCH('Cyclical_after overrides'!AA$1, F_Inputs_cyclical!$A$1:$BE$1, 0))="", "", INDEX(F_Inputs_cyclical!$A$1:$BE$243, MATCH('Cyclical_after overrides'!$A245, F_Inputs_cyclical!$A$1:$A$243, 0), MATCH('Cyclical_after overrides'!AA$1, F_Inputs_cyclical!$A$1:$BE$1, 0))),
Cyclical_overrides!AA245)</f>
        <v>646.89800000000002</v>
      </c>
      <c r="AB245" s="72">
        <f>IF(Cyclical_overrides!AB245 = "",
IF(INDEX(F_Inputs_cyclical!$A$1:$BE$243, MATCH('Cyclical_after overrides'!$A245, F_Inputs_cyclical!$A$1:$A$243, 0), MATCH('Cyclical_after overrides'!AB$1, F_Inputs_cyclical!$A$1:$BE$1, 0))="", "", INDEX(F_Inputs_cyclical!$A$1:$BE$243, MATCH('Cyclical_after overrides'!$A245, F_Inputs_cyclical!$A$1:$A$243, 0), MATCH('Cyclical_after overrides'!AB$1, F_Inputs_cyclical!$A$1:$BE$1, 0))),
Cyclical_overrides!AB245)</f>
        <v>0</v>
      </c>
      <c r="AC245" s="72">
        <f>IF(Cyclical_overrides!AC245 = "",
IF(INDEX(F_Inputs_cyclical!$A$1:$BE$243, MATCH('Cyclical_after overrides'!$A245, F_Inputs_cyclical!$A$1:$A$243, 0), MATCH('Cyclical_after overrides'!AC$1, F_Inputs_cyclical!$A$1:$BE$1, 0))="", "", INDEX(F_Inputs_cyclical!$A$1:$BE$243, MATCH('Cyclical_after overrides'!$A245, F_Inputs_cyclical!$A$1:$A$243, 0), MATCH('Cyclical_after overrides'!AC$1, F_Inputs_cyclical!$A$1:$BE$1, 0))),
Cyclical_overrides!AC245)</f>
        <v>42.307000000000002</v>
      </c>
      <c r="AD245" s="72">
        <f>IF(Cyclical_overrides!AD245 = "",
IF(INDEX(F_Inputs_cyclical!$A$1:$BE$243, MATCH('Cyclical_after overrides'!$A245, F_Inputs_cyclical!$A$1:$A$243, 0), MATCH('Cyclical_after overrides'!AD$1, F_Inputs_cyclical!$A$1:$BE$1, 0))="", "", INDEX(F_Inputs_cyclical!$A$1:$BE$243, MATCH('Cyclical_after overrides'!$A245, F_Inputs_cyclical!$A$1:$A$243, 0), MATCH('Cyclical_after overrides'!AD$1, F_Inputs_cyclical!$A$1:$BE$1, 0))),
Cyclical_overrides!AD245)</f>
        <v>0</v>
      </c>
      <c r="AE245" s="72">
        <f>IF(Cyclical_overrides!AE245 = "",
IF(INDEX(F_Inputs_cyclical!$A$1:$BE$243, MATCH('Cyclical_after overrides'!$A245, F_Inputs_cyclical!$A$1:$A$243, 0), MATCH('Cyclical_after overrides'!AE$1, F_Inputs_cyclical!$A$1:$BE$1, 0))="", "", INDEX(F_Inputs_cyclical!$A$1:$BE$243, MATCH('Cyclical_after overrides'!$A245, F_Inputs_cyclical!$A$1:$A$243, 0), MATCH('Cyclical_after overrides'!AE$1, F_Inputs_cyclical!$A$1:$BE$1, 0))),
Cyclical_overrides!AE245)</f>
        <v>1E-3</v>
      </c>
      <c r="AF245" s="72">
        <f>IF(Cyclical_overrides!AF245 = "",
IF(INDEX(F_Inputs_cyclical!$A$1:$BE$243, MATCH('Cyclical_after overrides'!$A245, F_Inputs_cyclical!$A$1:$A$243, 0), MATCH('Cyclical_after overrides'!AF$1, F_Inputs_cyclical!$A$1:$BE$1, 0))="", "", INDEX(F_Inputs_cyclical!$A$1:$BE$243, MATCH('Cyclical_after overrides'!$A245, F_Inputs_cyclical!$A$1:$A$243, 0), MATCH('Cyclical_after overrides'!AF$1, F_Inputs_cyclical!$A$1:$BE$1, 0))),
Cyclical_overrides!AF245)</f>
        <v>2.8000000000000001E-2</v>
      </c>
      <c r="AG245" s="72">
        <f>IF(Cyclical_overrides!AG245 = "",
IF(INDEX(F_Inputs_cyclical!$A$1:$BE$243, MATCH('Cyclical_after overrides'!$A245, F_Inputs_cyclical!$A$1:$A$243, 0), MATCH('Cyclical_after overrides'!AG$1, F_Inputs_cyclical!$A$1:$BE$1, 0))="", "", INDEX(F_Inputs_cyclical!$A$1:$BE$243, MATCH('Cyclical_after overrides'!$A245, F_Inputs_cyclical!$A$1:$A$243, 0), MATCH('Cyclical_after overrides'!AG$1, F_Inputs_cyclical!$A$1:$BE$1, 0))),
Cyclical_overrides!AG245)</f>
        <v>0.86299999999999999</v>
      </c>
      <c r="AH245" s="72">
        <f>IF(Cyclical_overrides!AH245 = "",
IF(INDEX(F_Inputs_cyclical!$A$1:$BE$243, MATCH('Cyclical_after overrides'!$A245, F_Inputs_cyclical!$A$1:$A$243, 0), MATCH('Cyclical_after overrides'!AH$1, F_Inputs_cyclical!$A$1:$BE$1, 0))="", "", INDEX(F_Inputs_cyclical!$A$1:$BE$243, MATCH('Cyclical_after overrides'!$A245, F_Inputs_cyclical!$A$1:$A$243, 0), MATCH('Cyclical_after overrides'!AH$1, F_Inputs_cyclical!$A$1:$BE$1, 0))),
Cyclical_overrides!AH245)</f>
        <v>10.789000000000001</v>
      </c>
      <c r="AI245" s="72">
        <f>IF(Cyclical_overrides!AI245 = "",
IF(INDEX(F_Inputs_cyclical!$A$1:$BE$243, MATCH('Cyclical_after overrides'!$A245, F_Inputs_cyclical!$A$1:$A$243, 0), MATCH('Cyclical_after overrides'!AI$1, F_Inputs_cyclical!$A$1:$BE$1, 0))="", "", INDEX(F_Inputs_cyclical!$A$1:$BE$243, MATCH('Cyclical_after overrides'!$A245, F_Inputs_cyclical!$A$1:$A$243, 0), MATCH('Cyclical_after overrides'!AI$1, F_Inputs_cyclical!$A$1:$BE$1, 0))),
Cyclical_overrides!AI245)</f>
        <v>0.113</v>
      </c>
      <c r="AJ245" s="72">
        <f>IF(Cyclical_overrides!AJ245 = "",
IF(INDEX(F_Inputs_cyclical!$A$1:$BE$243, MATCH('Cyclical_after overrides'!$A245, F_Inputs_cyclical!$A$1:$A$243, 0), MATCH('Cyclical_after overrides'!AJ$1, F_Inputs_cyclical!$A$1:$BE$1, 0))="", "", INDEX(F_Inputs_cyclical!$A$1:$BE$243, MATCH('Cyclical_after overrides'!$A245, F_Inputs_cyclical!$A$1:$A$243, 0), MATCH('Cyclical_after overrides'!AJ$1, F_Inputs_cyclical!$A$1:$BE$1, 0))),
Cyclical_overrides!AJ245)</f>
        <v>0</v>
      </c>
      <c r="AK245" s="72">
        <f>IF(Cyclical_overrides!AK245 = "",
IF(INDEX(F_Inputs_cyclical!$A$1:$BE$243, MATCH('Cyclical_after overrides'!$A245, F_Inputs_cyclical!$A$1:$A$243, 0), MATCH('Cyclical_after overrides'!AK$1, F_Inputs_cyclical!$A$1:$BE$1, 0))="", "", INDEX(F_Inputs_cyclical!$A$1:$BE$243, MATCH('Cyclical_after overrides'!$A245, F_Inputs_cyclical!$A$1:$A$243, 0), MATCH('Cyclical_after overrides'!AK$1, F_Inputs_cyclical!$A$1:$BE$1, 0))),
Cyclical_overrides!AK245)</f>
        <v>0</v>
      </c>
      <c r="AL245" s="72">
        <f>IF(Cyclical_overrides!AL245 = "",
IF(INDEX(F_Inputs_cyclical!$A$1:$BE$243, MATCH('Cyclical_after overrides'!$A245, F_Inputs_cyclical!$A$1:$A$243, 0), MATCH('Cyclical_after overrides'!AL$1, F_Inputs_cyclical!$A$1:$BE$1, 0))="", "", INDEX(F_Inputs_cyclical!$A$1:$BE$243, MATCH('Cyclical_after overrides'!$A245, F_Inputs_cyclical!$A$1:$A$243, 0), MATCH('Cyclical_after overrides'!AL$1, F_Inputs_cyclical!$A$1:$BE$1, 0))),
Cyclical_overrides!AL245)</f>
        <v>1.8850000000000002</v>
      </c>
      <c r="AM245" s="72">
        <f>IF(Cyclical_overrides!AM245 = "",
IF(INDEX(F_Inputs_cyclical!$A$1:$BE$243, MATCH('Cyclical_after overrides'!$A245, F_Inputs_cyclical!$A$1:$A$243, 0), MATCH('Cyclical_after overrides'!AM$1, F_Inputs_cyclical!$A$1:$BE$1, 0))="", "", INDEX(F_Inputs_cyclical!$A$1:$BE$243, MATCH('Cyclical_after overrides'!$A245, F_Inputs_cyclical!$A$1:$A$243, 0), MATCH('Cyclical_after overrides'!AM$1, F_Inputs_cyclical!$A$1:$BE$1, 0))),
Cyclical_overrides!AM245)</f>
        <v>7.2940000000000005</v>
      </c>
      <c r="AN245" s="72">
        <f>IF(Cyclical_overrides!AN245 = "",
IF(INDEX(F_Inputs_cyclical!$A$1:$BE$243, MATCH('Cyclical_after overrides'!$A245, F_Inputs_cyclical!$A$1:$A$243, 0), MATCH('Cyclical_after overrides'!AN$1, F_Inputs_cyclical!$A$1:$BE$1, 0))="", "", INDEX(F_Inputs_cyclical!$A$1:$BE$243, MATCH('Cyclical_after overrides'!$A245, F_Inputs_cyclical!$A$1:$A$243, 0), MATCH('Cyclical_after overrides'!AN$1, F_Inputs_cyclical!$A$1:$BE$1, 0))),
Cyclical_overrides!AN245)</f>
        <v>0</v>
      </c>
      <c r="AO245" s="72">
        <f>IF(Cyclical_overrides!AO245 = "",
IF(INDEX(F_Inputs_cyclical!$A$1:$BE$243, MATCH('Cyclical_after overrides'!$A245, F_Inputs_cyclical!$A$1:$A$243, 0), MATCH('Cyclical_after overrides'!AO$1, F_Inputs_cyclical!$A$1:$BE$1, 0))="", "", INDEX(F_Inputs_cyclical!$A$1:$BE$243, MATCH('Cyclical_after overrides'!$A245, F_Inputs_cyclical!$A$1:$A$243, 0), MATCH('Cyclical_after overrides'!AO$1, F_Inputs_cyclical!$A$1:$BE$1, 0))),
Cyclical_overrides!AO245)</f>
        <v>1.5210000000000001</v>
      </c>
      <c r="AP245" s="72">
        <f>IF(Cyclical_overrides!AP245 = "",
IF(INDEX(F_Inputs_cyclical!$A$1:$BE$243, MATCH('Cyclical_after overrides'!$A245, F_Inputs_cyclical!$A$1:$A$243, 0), MATCH('Cyclical_after overrides'!AP$1, F_Inputs_cyclical!$A$1:$BE$1, 0))="", "", INDEX(F_Inputs_cyclical!$A$1:$BE$243, MATCH('Cyclical_after overrides'!$A245, F_Inputs_cyclical!$A$1:$A$243, 0), MATCH('Cyclical_after overrides'!AP$1, F_Inputs_cyclical!$A$1:$BE$1, 0))),
Cyclical_overrides!AP245)</f>
        <v>0.36399999999999999</v>
      </c>
      <c r="AQ245" s="72">
        <f>IF(Cyclical_overrides!AQ245 = "",
IF(INDEX(F_Inputs_cyclical!$A$1:$BE$243, MATCH('Cyclical_after overrides'!$A245, F_Inputs_cyclical!$A$1:$A$243, 0), MATCH('Cyclical_after overrides'!AQ$1, F_Inputs_cyclical!$A$1:$BE$1, 0))="", "", INDEX(F_Inputs_cyclical!$A$1:$BE$243, MATCH('Cyclical_after overrides'!$A245, F_Inputs_cyclical!$A$1:$A$243, 0), MATCH('Cyclical_after overrides'!AQ$1, F_Inputs_cyclical!$A$1:$BE$1, 0))),
Cyclical_overrides!AQ245)</f>
        <v>0</v>
      </c>
      <c r="AR245" s="72">
        <f>IF(Cyclical_overrides!AR245 = "",
IF(INDEX(F_Inputs_cyclical!$A$1:$BE$243, MATCH('Cyclical_after overrides'!$A245, F_Inputs_cyclical!$A$1:$A$243, 0), MATCH('Cyclical_after overrides'!AR$1, F_Inputs_cyclical!$A$1:$BE$1, 0))="", "", INDEX(F_Inputs_cyclical!$A$1:$BE$243, MATCH('Cyclical_after overrides'!$A245, F_Inputs_cyclical!$A$1:$A$243, 0), MATCH('Cyclical_after overrides'!AR$1, F_Inputs_cyclical!$A$1:$BE$1, 0))),
Cyclical_overrides!AR245)</f>
        <v>0</v>
      </c>
      <c r="AS245" s="72">
        <f>IF(Cyclical_overrides!AS245 = "",
IF(INDEX(F_Inputs_cyclical!$A$1:$BE$243, MATCH('Cyclical_after overrides'!$A245, F_Inputs_cyclical!$A$1:$A$243, 0), MATCH('Cyclical_after overrides'!AS$1, F_Inputs_cyclical!$A$1:$BE$1, 0))="", "", INDEX(F_Inputs_cyclical!$A$1:$BE$243, MATCH('Cyclical_after overrides'!$A245, F_Inputs_cyclical!$A$1:$A$243, 0), MATCH('Cyclical_after overrides'!AS$1, F_Inputs_cyclical!$A$1:$BE$1, 0))),
Cyclical_overrides!AS245)</f>
        <v>0</v>
      </c>
      <c r="AT245" s="195">
        <f>IF(Cyclical_overrides!AT245 = "",
IF(INDEX(F_Inputs_cyclical!$A$1:$BE$243, MATCH('Cyclical_after overrides'!$A245, F_Inputs_cyclical!$A$1:$A$243, 0), MATCH('Cyclical_after overrides'!AT$1, F_Inputs_cyclical!$A$1:$BE$1, 0))="", "", INDEX(F_Inputs_cyclical!$A$1:$BE$243, MATCH('Cyclical_after overrides'!$A245, F_Inputs_cyclical!$A$1:$A$243, 0), MATCH('Cyclical_after overrides'!AT$1, F_Inputs_cyclical!$A$1:$BE$1, 0))),
Cyclical_overrides!AT245)</f>
        <v>0</v>
      </c>
      <c r="AU245" s="72">
        <f>IF(Cyclical_overrides!AU245 = "",
IF(INDEX(F_Inputs_cyclical!$A$1:$BE$243, MATCH('Cyclical_after overrides'!$A245, F_Inputs_cyclical!$A$1:$A$243, 0), MATCH('Cyclical_after overrides'!AU$1, F_Inputs_cyclical!$A$1:$BE$1, 0))="", "", INDEX(F_Inputs_cyclical!$A$1:$BE$243, MATCH('Cyclical_after overrides'!$A245, F_Inputs_cyclical!$A$1:$A$243, 0), MATCH('Cyclical_after overrides'!AU$1, F_Inputs_cyclical!$A$1:$BE$1, 0))),
Cyclical_overrides!AU245)</f>
        <v>0</v>
      </c>
      <c r="AV245" s="72">
        <f>IF(Cyclical_overrides!AV245 = "",
IF(INDEX(F_Inputs_cyclical!$A$1:$BE$243, MATCH('Cyclical_after overrides'!$A245, F_Inputs_cyclical!$A$1:$A$243, 0), MATCH('Cyclical_after overrides'!AV$1, F_Inputs_cyclical!$A$1:$BE$1, 0))="", "", INDEX(F_Inputs_cyclical!$A$1:$BE$243, MATCH('Cyclical_after overrides'!$A245, F_Inputs_cyclical!$A$1:$A$243, 0), MATCH('Cyclical_after overrides'!AV$1, F_Inputs_cyclical!$A$1:$BE$1, 0))),
Cyclical_overrides!AV245)</f>
        <v>0</v>
      </c>
      <c r="AW245" s="72">
        <f>IF(Cyclical_overrides!AW245 = "",
IF(INDEX(F_Inputs_cyclical!$A$1:$BE$243, MATCH('Cyclical_after overrides'!$A245, F_Inputs_cyclical!$A$1:$A$243, 0), MATCH('Cyclical_after overrides'!AW$1, F_Inputs_cyclical!$A$1:$BE$1, 0))="", "", INDEX(F_Inputs_cyclical!$A$1:$BE$243, MATCH('Cyclical_after overrides'!$A245, F_Inputs_cyclical!$A$1:$A$243, 0), MATCH('Cyclical_after overrides'!AW$1, F_Inputs_cyclical!$A$1:$BE$1, 0))),
Cyclical_overrides!AW245)</f>
        <v>0.94744609856262829</v>
      </c>
      <c r="AX245" s="72">
        <f>IF(Cyclical_overrides!AX245 = "",
IF(INDEX(F_Inputs_cyclical!$A$1:$BE$243, MATCH('Cyclical_after overrides'!$A245, F_Inputs_cyclical!$A$1:$A$243, 0), MATCH('Cyclical_after overrides'!AX$1, F_Inputs_cyclical!$A$1:$BE$1, 0))="", "", INDEX(F_Inputs_cyclical!$A$1:$BE$243, MATCH('Cyclical_after overrides'!$A245, F_Inputs_cyclical!$A$1:$A$243, 0), MATCH('Cyclical_after overrides'!AX$1, F_Inputs_cyclical!$A$1:$BE$1, 0))),
Cyclical_overrides!AX245)</f>
        <v>18.061427096065064</v>
      </c>
      <c r="AY245" s="72">
        <f>IF(Cyclical_overrides!AY245 = "",
IF(INDEX(F_Inputs_cyclical!$A$1:$BE$243, MATCH('Cyclical_after overrides'!$A245, F_Inputs_cyclical!$A$1:$A$243, 0), MATCH('Cyclical_after overrides'!AY$1, F_Inputs_cyclical!$A$1:$BE$1, 0))="", "", INDEX(F_Inputs_cyclical!$A$1:$BE$243, MATCH('Cyclical_after overrides'!$A245, F_Inputs_cyclical!$A$1:$A$243, 0), MATCH('Cyclical_after overrides'!AY$1, F_Inputs_cyclical!$A$1:$BE$1, 0))),
Cyclical_overrides!AY245)</f>
        <v>140.39422979505298</v>
      </c>
      <c r="AZ245" s="72">
        <f>IF(Cyclical_overrides!AZ245 = "",
IF(INDEX(F_Inputs_cyclical!$A$1:$BE$243, MATCH('Cyclical_after overrides'!$A245, F_Inputs_cyclical!$A$1:$A$243, 0), MATCH('Cyclical_after overrides'!AZ$1, F_Inputs_cyclical!$A$1:$BE$1, 0))="", "", INDEX(F_Inputs_cyclical!$A$1:$BE$243, MATCH('Cyclical_after overrides'!$A245, F_Inputs_cyclical!$A$1:$A$243, 0), MATCH('Cyclical_after overrides'!AZ$1, F_Inputs_cyclical!$A$1:$BE$1, 0))),
Cyclical_overrides!AZ245)</f>
        <v>1.5324322189908615</v>
      </c>
      <c r="BA245" s="72">
        <f>IF(Cyclical_overrides!BA245 = "",
IF(INDEX(F_Inputs_cyclical!$A$1:$BE$243, MATCH('Cyclical_after overrides'!$A245, F_Inputs_cyclical!$A$1:$A$243, 0), MATCH('Cyclical_after overrides'!BA$1, F_Inputs_cyclical!$A$1:$BE$1, 0))="", "", INDEX(F_Inputs_cyclical!$A$1:$BE$243, MATCH('Cyclical_after overrides'!$A245, F_Inputs_cyclical!$A$1:$A$243, 0), MATCH('Cyclical_after overrides'!BA$1, F_Inputs_cyclical!$A$1:$BE$1, 0))),
Cyclical_overrides!BA245)</f>
        <v>11.516321557620319</v>
      </c>
      <c r="BB245" s="72">
        <f>IF(Cyclical_overrides!BB245 = "",
IF(INDEX(F_Inputs_cyclical!$A$1:$BE$243, MATCH('Cyclical_after overrides'!$A245, F_Inputs_cyclical!$A$1:$A$243, 0), MATCH('Cyclical_after overrides'!BB$1, F_Inputs_cyclical!$A$1:$BE$1, 0))="", "", INDEX(F_Inputs_cyclical!$A$1:$BE$243, MATCH('Cyclical_after overrides'!$A245, F_Inputs_cyclical!$A$1:$A$243, 0), MATCH('Cyclical_after overrides'!BB$1, F_Inputs_cyclical!$A$1:$BE$1, 0))),
Cyclical_overrides!BB245)</f>
        <v>11.516321557620319</v>
      </c>
      <c r="BC245" s="72" t="str">
        <f>IF(Cyclical_overrides!BC245 = "",
IF(INDEX(F_Inputs_cyclical!$A$1:$BE$243, MATCH('Cyclical_after overrides'!$A245, F_Inputs_cyclical!$A$1:$A$243, 0), MATCH('Cyclical_after overrides'!BC$1, F_Inputs_cyclical!$A$1:$BE$1, 0))="", "", INDEX(F_Inputs_cyclical!$A$1:$BE$243, MATCH('Cyclical_after overrides'!$A245, F_Inputs_cyclical!$A$1:$A$243, 0), MATCH('Cyclical_after overrides'!BC$1, F_Inputs_cyclical!$A$1:$BE$1, 0))),
Cyclical_overrides!BC245)</f>
        <v/>
      </c>
      <c r="BD245" s="72">
        <f>IF(Cyclical_overrides!BD245 = "",
IF(INDEX(F_Inputs_cyclical!$A$1:$BE$243, MATCH('Cyclical_after overrides'!$A245, F_Inputs_cyclical!$A$1:$A$243, 0), MATCH('Cyclical_after overrides'!BD$1, F_Inputs_cyclical!$A$1:$BE$1, 0))="", "", INDEX(F_Inputs_cyclical!$A$1:$BE$243, MATCH('Cyclical_after overrides'!$A245, F_Inputs_cyclical!$A$1:$A$243, 0), MATCH('Cyclical_after overrides'!BD$1, F_Inputs_cyclical!$A$1:$BE$1, 0))),
Cyclical_overrides!BD245)</f>
        <v>548.10400000000004</v>
      </c>
      <c r="BE245" s="194"/>
    </row>
    <row r="246" spans="1:57" x14ac:dyDescent="0.4">
      <c r="A246" s="59"/>
      <c r="C246" s="59"/>
      <c r="AT246" s="196"/>
      <c r="AU246" s="44"/>
      <c r="AV246" s="44"/>
    </row>
    <row r="247" spans="1:57" x14ac:dyDescent="0.4">
      <c r="AU247" s="44"/>
      <c r="AV247" s="44"/>
    </row>
    <row r="248" spans="1:57" x14ac:dyDescent="0.4">
      <c r="AU248" s="44"/>
      <c r="AV248" s="44"/>
    </row>
    <row r="249" spans="1:57" x14ac:dyDescent="0.4">
      <c r="AU249" s="44"/>
      <c r="AV249" s="44"/>
    </row>
    <row r="250" spans="1:57" x14ac:dyDescent="0.4">
      <c r="AU250" s="44"/>
      <c r="AV250" s="44"/>
    </row>
    <row r="251" spans="1:57" x14ac:dyDescent="0.4">
      <c r="AU251" s="44"/>
      <c r="AV251" s="44"/>
    </row>
    <row r="252" spans="1:57" x14ac:dyDescent="0.4">
      <c r="AU252" s="44"/>
      <c r="AV252" s="44"/>
    </row>
    <row r="253" spans="1:57" x14ac:dyDescent="0.4">
      <c r="AU253" s="44"/>
      <c r="AV253" s="44"/>
    </row>
    <row r="254" spans="1:57" x14ac:dyDescent="0.4">
      <c r="AU254" s="44"/>
      <c r="AV254" s="44"/>
    </row>
    <row r="255" spans="1:57" x14ac:dyDescent="0.4">
      <c r="AU255" s="44"/>
      <c r="AV255" s="44"/>
    </row>
    <row r="256" spans="1:57" x14ac:dyDescent="0.4">
      <c r="AU256" s="44"/>
      <c r="AV256" s="44"/>
    </row>
    <row r="257" spans="47:48" x14ac:dyDescent="0.4">
      <c r="AU257" s="44"/>
      <c r="AV257" s="44"/>
    </row>
    <row r="258" spans="47:48" x14ac:dyDescent="0.4">
      <c r="AU258" s="44"/>
      <c r="AV258" s="44"/>
    </row>
    <row r="259" spans="47:48" x14ac:dyDescent="0.4">
      <c r="AU259" s="44"/>
      <c r="AV259" s="44"/>
    </row>
    <row r="260" spans="47:48" x14ac:dyDescent="0.4">
      <c r="AU260" s="44"/>
      <c r="AV260" s="44"/>
    </row>
    <row r="261" spans="47:48" x14ac:dyDescent="0.4">
      <c r="AU261" s="44"/>
      <c r="AV261" s="44"/>
    </row>
    <row r="262" spans="47:48" x14ac:dyDescent="0.4">
      <c r="AU262" s="44"/>
      <c r="AV262" s="44"/>
    </row>
    <row r="263" spans="47:48" x14ac:dyDescent="0.4">
      <c r="AU263" s="44"/>
      <c r="AV263" s="44"/>
    </row>
    <row r="264" spans="47:48" x14ac:dyDescent="0.4">
      <c r="AU264" s="44"/>
      <c r="AV264" s="44"/>
    </row>
    <row r="265" spans="47:48" x14ac:dyDescent="0.4">
      <c r="AU265" s="44"/>
      <c r="AV265" s="44"/>
    </row>
    <row r="266" spans="47:48" x14ac:dyDescent="0.4">
      <c r="AU266" s="44"/>
      <c r="AV266" s="44"/>
    </row>
    <row r="267" spans="47:48" x14ac:dyDescent="0.4">
      <c r="AU267" s="44"/>
      <c r="AV267" s="44"/>
    </row>
    <row r="268" spans="47:48" x14ac:dyDescent="0.4">
      <c r="AU268" s="44"/>
      <c r="AV268" s="44"/>
    </row>
    <row r="269" spans="47:48" x14ac:dyDescent="0.4">
      <c r="AU269" s="44"/>
      <c r="AV269" s="44"/>
    </row>
    <row r="270" spans="47:48" x14ac:dyDescent="0.4">
      <c r="AU270" s="44"/>
      <c r="AV270" s="44"/>
    </row>
    <row r="271" spans="47:48" x14ac:dyDescent="0.4">
      <c r="AU271" s="44"/>
      <c r="AV271" s="44"/>
    </row>
    <row r="272" spans="47:48" x14ac:dyDescent="0.4">
      <c r="AU272" s="44"/>
      <c r="AV272" s="44"/>
    </row>
    <row r="273" spans="47:48" x14ac:dyDescent="0.4">
      <c r="AU273" s="44"/>
      <c r="AV273" s="44"/>
    </row>
    <row r="274" spans="47:48" x14ac:dyDescent="0.4">
      <c r="AU274" s="44"/>
      <c r="AV274" s="44"/>
    </row>
    <row r="275" spans="47:48" x14ac:dyDescent="0.4">
      <c r="AU275" s="44"/>
      <c r="AV275" s="44"/>
    </row>
    <row r="276" spans="47:48" x14ac:dyDescent="0.4">
      <c r="AU276" s="44"/>
      <c r="AV276" s="44"/>
    </row>
    <row r="277" spans="47:48" x14ac:dyDescent="0.4">
      <c r="AU277" s="44"/>
      <c r="AV277" s="44"/>
    </row>
    <row r="278" spans="47:48" x14ac:dyDescent="0.4">
      <c r="AU278" s="44"/>
      <c r="AV278" s="44"/>
    </row>
    <row r="279" spans="47:48" x14ac:dyDescent="0.4">
      <c r="AU279" s="44"/>
      <c r="AV279" s="44"/>
    </row>
    <row r="280" spans="47:48" x14ac:dyDescent="0.4">
      <c r="AU280" s="44"/>
      <c r="AV280" s="44"/>
    </row>
    <row r="281" spans="47:48" x14ac:dyDescent="0.4">
      <c r="AU281" s="44"/>
      <c r="AV281" s="44"/>
    </row>
    <row r="282" spans="47:48" x14ac:dyDescent="0.4">
      <c r="AU282" s="44"/>
      <c r="AV282" s="44"/>
    </row>
    <row r="283" spans="47:48" x14ac:dyDescent="0.4">
      <c r="AU283" s="44"/>
      <c r="AV283" s="44"/>
    </row>
    <row r="284" spans="47:48" x14ac:dyDescent="0.4">
      <c r="AU284" s="44"/>
      <c r="AV284" s="44"/>
    </row>
    <row r="285" spans="47:48" x14ac:dyDescent="0.4">
      <c r="AU285" s="44"/>
      <c r="AV285" s="44"/>
    </row>
  </sheetData>
  <phoneticPr fontId="5" type="noConversion"/>
  <conditionalFormatting sqref="B1:C1">
    <cfRule type="expression" dxfId="25" priority="1">
      <formula>B1=FALSE</formula>
    </cfRule>
    <cfRule type="expression" dxfId="24" priority="2">
      <formula>B1=TRUE</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1FF9-5D09-46C1-9356-DD8B2DE2F6AC}">
  <sheetPr>
    <tabColor rgb="FFFFDB8E"/>
  </sheetPr>
  <dimension ref="A1"/>
  <sheetViews>
    <sheetView zoomScale="80" zoomScaleNormal="80" workbookViewId="0"/>
  </sheetViews>
  <sheetFormatPr defaultRowHeight="13.5" x14ac:dyDescent="0.35"/>
  <sheetData>
    <row r="1" spans="1:1" ht="13.9" x14ac:dyDescent="0.4">
      <c r="A1" s="44"/>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ACD22-12FC-4823-B7AC-BE9ED4484DB2}">
  <sheetPr>
    <tabColor rgb="FFFFDB8E"/>
  </sheetPr>
  <dimension ref="A1:K255"/>
  <sheetViews>
    <sheetView zoomScale="80" zoomScaleNormal="80" workbookViewId="0">
      <pane xSplit="3" ySplit="3" topLeftCell="D4" activePane="bottomRight" state="frozen"/>
      <selection pane="topRight"/>
      <selection pane="bottomLeft"/>
      <selection pane="bottomRight"/>
    </sheetView>
  </sheetViews>
  <sheetFormatPr defaultRowHeight="13.15" x14ac:dyDescent="0.4"/>
  <cols>
    <col min="1" max="3" width="12.625" style="44" customWidth="1"/>
    <col min="4" max="10" width="14.625" style="44" customWidth="1"/>
    <col min="11" max="11" width="12.125" style="44" customWidth="1"/>
    <col min="12" max="16384" width="9" style="44"/>
  </cols>
  <sheetData>
    <row r="1" spans="1:11" s="43" customFormat="1" x14ac:dyDescent="0.4">
      <c r="A1" s="64" t="s">
        <v>523</v>
      </c>
      <c r="B1" s="65" t="b">
        <f>_xlfn.TEXTJOIN(",", FALSE, A4:A255)=_xlfn.TEXTJOIN(",", FALSE, F_Inputs_PR19!$A$2:$A$253)</f>
        <v>1</v>
      </c>
      <c r="C1" s="65" t="b">
        <f>_xlfn.TEXTJOIN(",", FALSE, D1:J1)=_xlfn.TEXTJOIN(",", FALSE, F_Inputs_PR19!D1:J1)</f>
        <v>1</v>
      </c>
      <c r="D1" s="66" t="s">
        <v>128</v>
      </c>
      <c r="E1" s="66" t="s">
        <v>130</v>
      </c>
      <c r="F1" s="66" t="s">
        <v>132</v>
      </c>
      <c r="G1" s="66" t="s">
        <v>142</v>
      </c>
      <c r="H1" s="66" t="s">
        <v>146</v>
      </c>
      <c r="I1" s="66" t="s">
        <v>144</v>
      </c>
      <c r="J1" s="66" t="s">
        <v>148</v>
      </c>
      <c r="K1" s="66" t="s">
        <v>136</v>
      </c>
    </row>
    <row r="2" spans="1:11" s="43" customFormat="1" ht="102.95" customHeight="1" x14ac:dyDescent="0.4">
      <c r="A2" s="67"/>
      <c r="B2" s="67"/>
      <c r="C2" s="67"/>
      <c r="D2" s="68" t="str">
        <f>INDEX('Item dictionary'!$B$2:$B$109, MATCH(PR19_overrides!D$1, 'Item dictionary'!$A$2:$A$109, 0))</f>
        <v>Expenditure - Total depreciation on legacy assets existing at 31 March 2015 - Total</v>
      </c>
      <c r="E2" s="68" t="str">
        <f>INDEX('Item dictionary'!$B$2:$B$109, MATCH(PR19_overrides!E$1, 'Item dictionary'!$A$2:$A$109, 0))</f>
        <v>Expenditure - Total depreciation on assets acquired between 1 April 2015 and 31 March 2020 - Total</v>
      </c>
      <c r="F2" s="68" t="str">
        <f>INDEX('Item dictionary'!$B$2:$B$109, MATCH(PR19_overrides!F$1, 'Item dictionary'!$A$2:$A$109, 0))</f>
        <v>Expenditure - Total depreciation on assets acquired after 1 April 2020 - Total</v>
      </c>
      <c r="G2" s="68" t="str">
        <f>INDEX('Item dictionary'!$B$2:$B$109, MATCH(PR19_overrides!G$1, 'Item dictionary'!$A$2:$A$109, 0))</f>
        <v>Recharge from wholesale for legacy assets principally used by wholesale (assets existing at 31 March 2015)</v>
      </c>
      <c r="H2" s="68" t="str">
        <f>INDEX('Item dictionary'!$B$2:$B$109, MATCH(PR19_overrides!H$1, 'Item dictionary'!$A$2:$A$109, 0))</f>
        <v>Recharge from wholesale assets acquired after 1 April 2015 principally used by wholesale</v>
      </c>
      <c r="I2" s="68" t="str">
        <f>INDEX('Item dictionary'!$B$2:$B$109, MATCH(PR19_overrides!I$1, 'Item dictionary'!$A$2:$A$109, 0))</f>
        <v>Income from wholesale for legacy assets principally used by retail (assets existing at 31 March 2015)</v>
      </c>
      <c r="J2" s="68" t="str">
        <f>INDEX('Item dictionary'!$B$2:$B$109, MATCH(PR19_overrides!J$1, 'Item dictionary'!$A$2:$A$109, 0))</f>
        <v>Income from wholesale assets acquired after 1 April 2015 principally used by retail</v>
      </c>
      <c r="K2" s="68" t="str">
        <f>INDEX('Item dictionary'!$B$2:$B$109, MATCH(PR19_overrides!K$1, 'Item dictionary'!$A$2:$A$109, 0))</f>
        <v>Capital expenditure on assets principally used by retail - Total</v>
      </c>
    </row>
    <row r="3" spans="1:11" s="43" customFormat="1" x14ac:dyDescent="0.4">
      <c r="A3" s="71" t="s">
        <v>524</v>
      </c>
      <c r="B3" s="67" t="s">
        <v>525</v>
      </c>
      <c r="C3" s="63" t="s">
        <v>526</v>
      </c>
      <c r="D3" s="63" t="str">
        <f>INDEX('Item dictionary'!$C$2:$C$109, MATCH(PR19_overrides!$K$1, 'Item dictionary'!$A$2:$A$109, 0))</f>
        <v>£m</v>
      </c>
      <c r="E3" s="63" t="str">
        <f>INDEX('Item dictionary'!$C$2:$C$109, MATCH(PR19_overrides!$K$1, 'Item dictionary'!$A$2:$A$109, 0))</f>
        <v>£m</v>
      </c>
      <c r="F3" s="63" t="str">
        <f>INDEX('Item dictionary'!$C$2:$C$109, MATCH(PR19_overrides!$K$1, 'Item dictionary'!$A$2:$A$109, 0))</f>
        <v>£m</v>
      </c>
      <c r="G3" s="63" t="str">
        <f>INDEX('Item dictionary'!$C$2:$C$109, MATCH(PR19_overrides!$K$1, 'Item dictionary'!$A$2:$A$109, 0))</f>
        <v>£m</v>
      </c>
      <c r="H3" s="63" t="str">
        <f>INDEX('Item dictionary'!$C$2:$C$109, MATCH(PR19_overrides!$K$1, 'Item dictionary'!$A$2:$A$109, 0))</f>
        <v>£m</v>
      </c>
      <c r="I3" s="63" t="str">
        <f>INDEX('Item dictionary'!$C$2:$C$109, MATCH(PR19_overrides!$K$1, 'Item dictionary'!$A$2:$A$109, 0))</f>
        <v>£m</v>
      </c>
      <c r="J3" s="63" t="str">
        <f>INDEX('Item dictionary'!$C$2:$C$109, MATCH(PR19_overrides!$K$1, 'Item dictionary'!$A$2:$A$109, 0))</f>
        <v>£m</v>
      </c>
      <c r="K3" s="63" t="str">
        <f>INDEX('Item dictionary'!$C$2:$C$109, MATCH(PR19_overrides!$K$1, 'Item dictionary'!$A$2:$A$109, 0))</f>
        <v>£m</v>
      </c>
    </row>
    <row r="4" spans="1:11" x14ac:dyDescent="0.4">
      <c r="A4" s="63" t="s">
        <v>241</v>
      </c>
      <c r="B4" s="63" t="s">
        <v>242</v>
      </c>
      <c r="C4" s="63" t="s">
        <v>243</v>
      </c>
      <c r="D4" s="72"/>
      <c r="E4" s="72"/>
      <c r="F4" s="72"/>
      <c r="G4" s="72"/>
      <c r="H4" s="72"/>
      <c r="I4" s="72"/>
      <c r="J4" s="72"/>
      <c r="K4" s="63"/>
    </row>
    <row r="5" spans="1:11" x14ac:dyDescent="0.4">
      <c r="A5" s="63" t="s">
        <v>244</v>
      </c>
      <c r="B5" s="63" t="s">
        <v>242</v>
      </c>
      <c r="C5" s="63" t="s">
        <v>245</v>
      </c>
      <c r="D5" s="72"/>
      <c r="E5" s="72"/>
      <c r="F5" s="72"/>
      <c r="G5" s="72"/>
      <c r="H5" s="72"/>
      <c r="I5" s="72"/>
      <c r="J5" s="72"/>
      <c r="K5" s="63"/>
    </row>
    <row r="6" spans="1:11" x14ac:dyDescent="0.4">
      <c r="A6" s="63" t="s">
        <v>246</v>
      </c>
      <c r="B6" s="63" t="s">
        <v>242</v>
      </c>
      <c r="C6" s="63" t="s">
        <v>247</v>
      </c>
      <c r="D6" s="72"/>
      <c r="E6" s="72"/>
      <c r="F6" s="72"/>
      <c r="G6" s="72"/>
      <c r="H6" s="72"/>
      <c r="I6" s="72"/>
      <c r="J6" s="72"/>
      <c r="K6" s="63"/>
    </row>
    <row r="7" spans="1:11" x14ac:dyDescent="0.4">
      <c r="A7" s="63" t="s">
        <v>248</v>
      </c>
      <c r="B7" s="63" t="s">
        <v>242</v>
      </c>
      <c r="C7" s="63" t="s">
        <v>249</v>
      </c>
      <c r="D7" s="72"/>
      <c r="E7" s="72"/>
      <c r="F7" s="72"/>
      <c r="G7" s="72"/>
      <c r="H7" s="72"/>
      <c r="I7" s="72"/>
      <c r="J7" s="72"/>
      <c r="K7" s="63"/>
    </row>
    <row r="8" spans="1:11" x14ac:dyDescent="0.4">
      <c r="A8" s="63" t="s">
        <v>250</v>
      </c>
      <c r="B8" s="63" t="s">
        <v>242</v>
      </c>
      <c r="C8" s="63" t="s">
        <v>251</v>
      </c>
      <c r="D8" s="72"/>
      <c r="E8" s="72"/>
      <c r="F8" s="72"/>
      <c r="G8" s="72"/>
      <c r="H8" s="72"/>
      <c r="I8" s="72"/>
      <c r="J8" s="72"/>
      <c r="K8" s="63"/>
    </row>
    <row r="9" spans="1:11" x14ac:dyDescent="0.4">
      <c r="A9" s="63" t="s">
        <v>252</v>
      </c>
      <c r="B9" s="63" t="s">
        <v>242</v>
      </c>
      <c r="C9" s="63" t="s">
        <v>253</v>
      </c>
      <c r="D9" s="72"/>
      <c r="E9" s="72"/>
      <c r="F9" s="72"/>
      <c r="G9" s="72"/>
      <c r="H9" s="72"/>
      <c r="I9" s="72"/>
      <c r="J9" s="72"/>
      <c r="K9" s="63"/>
    </row>
    <row r="10" spans="1:11" x14ac:dyDescent="0.4">
      <c r="A10" s="63" t="s">
        <v>254</v>
      </c>
      <c r="B10" s="63" t="s">
        <v>242</v>
      </c>
      <c r="C10" s="63" t="s">
        <v>255</v>
      </c>
      <c r="D10" s="72"/>
      <c r="E10" s="72"/>
      <c r="F10" s="72"/>
      <c r="G10" s="72"/>
      <c r="H10" s="72"/>
      <c r="I10" s="72"/>
      <c r="J10" s="72"/>
      <c r="K10" s="63"/>
    </row>
    <row r="11" spans="1:11" x14ac:dyDescent="0.4">
      <c r="A11" s="63" t="s">
        <v>256</v>
      </c>
      <c r="B11" s="63" t="s">
        <v>242</v>
      </c>
      <c r="C11" s="63" t="s">
        <v>257</v>
      </c>
      <c r="D11" s="72"/>
      <c r="E11" s="72"/>
      <c r="F11" s="72"/>
      <c r="G11" s="72"/>
      <c r="H11" s="72"/>
      <c r="I11" s="72"/>
      <c r="J11" s="72"/>
      <c r="K11" s="63"/>
    </row>
    <row r="12" spans="1:11" x14ac:dyDescent="0.4">
      <c r="A12" s="63" t="s">
        <v>258</v>
      </c>
      <c r="B12" s="63" t="s">
        <v>242</v>
      </c>
      <c r="C12" s="63" t="s">
        <v>259</v>
      </c>
      <c r="D12" s="72"/>
      <c r="E12" s="72"/>
      <c r="F12" s="72"/>
      <c r="G12" s="72"/>
      <c r="H12" s="72"/>
      <c r="I12" s="72"/>
      <c r="J12" s="72"/>
      <c r="K12" s="63"/>
    </row>
    <row r="13" spans="1:11" x14ac:dyDescent="0.4">
      <c r="A13" s="63" t="s">
        <v>260</v>
      </c>
      <c r="B13" s="63" t="s">
        <v>242</v>
      </c>
      <c r="C13" s="63" t="s">
        <v>261</v>
      </c>
      <c r="D13" s="72"/>
      <c r="E13" s="72"/>
      <c r="F13" s="72"/>
      <c r="G13" s="72"/>
      <c r="H13" s="72"/>
      <c r="I13" s="72"/>
      <c r="J13" s="72"/>
      <c r="K13" s="63"/>
    </row>
    <row r="14" spans="1:11" x14ac:dyDescent="0.4">
      <c r="A14" s="63" t="s">
        <v>262</v>
      </c>
      <c r="B14" s="63" t="s">
        <v>242</v>
      </c>
      <c r="C14" s="63" t="s">
        <v>263</v>
      </c>
      <c r="D14" s="72"/>
      <c r="E14" s="72"/>
      <c r="F14" s="72"/>
      <c r="G14" s="72"/>
      <c r="H14" s="72"/>
      <c r="I14" s="72"/>
      <c r="J14" s="72"/>
      <c r="K14" s="63"/>
    </row>
    <row r="15" spans="1:11" x14ac:dyDescent="0.4">
      <c r="A15" s="63" t="s">
        <v>536</v>
      </c>
      <c r="B15" s="63" t="s">
        <v>242</v>
      </c>
      <c r="C15" s="63" t="s">
        <v>516</v>
      </c>
      <c r="D15" s="72"/>
      <c r="E15" s="72"/>
      <c r="F15" s="72"/>
      <c r="G15" s="72"/>
      <c r="H15" s="72"/>
      <c r="I15" s="72"/>
      <c r="J15" s="72"/>
      <c r="K15" s="63"/>
    </row>
    <row r="16" spans="1:11" x14ac:dyDescent="0.4">
      <c r="A16" s="63" t="s">
        <v>264</v>
      </c>
      <c r="B16" s="63" t="s">
        <v>265</v>
      </c>
      <c r="C16" s="63" t="s">
        <v>243</v>
      </c>
      <c r="D16" s="72"/>
      <c r="E16" s="72"/>
      <c r="F16" s="72"/>
      <c r="G16" s="72"/>
      <c r="H16" s="72"/>
      <c r="I16" s="72"/>
      <c r="J16" s="72"/>
      <c r="K16" s="63"/>
    </row>
    <row r="17" spans="1:11" x14ac:dyDescent="0.4">
      <c r="A17" s="63" t="s">
        <v>266</v>
      </c>
      <c r="B17" s="63" t="s">
        <v>265</v>
      </c>
      <c r="C17" s="63" t="s">
        <v>245</v>
      </c>
      <c r="D17" s="72"/>
      <c r="E17" s="72"/>
      <c r="F17" s="72"/>
      <c r="G17" s="72"/>
      <c r="H17" s="72"/>
      <c r="I17" s="72"/>
      <c r="J17" s="72"/>
      <c r="K17" s="63"/>
    </row>
    <row r="18" spans="1:11" x14ac:dyDescent="0.4">
      <c r="A18" s="63" t="s">
        <v>267</v>
      </c>
      <c r="B18" s="63" t="s">
        <v>265</v>
      </c>
      <c r="C18" s="63" t="s">
        <v>247</v>
      </c>
      <c r="D18" s="72"/>
      <c r="E18" s="72"/>
      <c r="F18" s="72"/>
      <c r="G18" s="72"/>
      <c r="H18" s="72"/>
      <c r="I18" s="72"/>
      <c r="J18" s="72"/>
      <c r="K18" s="63"/>
    </row>
    <row r="19" spans="1:11" x14ac:dyDescent="0.4">
      <c r="A19" s="63" t="s">
        <v>268</v>
      </c>
      <c r="B19" s="63" t="s">
        <v>265</v>
      </c>
      <c r="C19" s="63" t="s">
        <v>249</v>
      </c>
      <c r="D19" s="72"/>
      <c r="E19" s="72"/>
      <c r="F19" s="72"/>
      <c r="G19" s="72"/>
      <c r="H19" s="72"/>
      <c r="I19" s="72"/>
      <c r="J19" s="72"/>
      <c r="K19" s="63"/>
    </row>
    <row r="20" spans="1:11" x14ac:dyDescent="0.4">
      <c r="A20" s="63" t="s">
        <v>269</v>
      </c>
      <c r="B20" s="63" t="s">
        <v>265</v>
      </c>
      <c r="C20" s="63" t="s">
        <v>251</v>
      </c>
      <c r="D20" s="72"/>
      <c r="E20" s="72"/>
      <c r="F20" s="72"/>
      <c r="G20" s="72"/>
      <c r="H20" s="72"/>
      <c r="I20" s="72"/>
      <c r="J20" s="72"/>
      <c r="K20" s="63"/>
    </row>
    <row r="21" spans="1:11" x14ac:dyDescent="0.4">
      <c r="A21" s="63" t="s">
        <v>270</v>
      </c>
      <c r="B21" s="63" t="s">
        <v>265</v>
      </c>
      <c r="C21" s="63" t="s">
        <v>253</v>
      </c>
      <c r="D21" s="72"/>
      <c r="E21" s="72"/>
      <c r="F21" s="72"/>
      <c r="G21" s="72"/>
      <c r="H21" s="72"/>
      <c r="I21" s="72"/>
      <c r="J21" s="72"/>
      <c r="K21" s="63"/>
    </row>
    <row r="22" spans="1:11" x14ac:dyDescent="0.4">
      <c r="A22" s="63" t="s">
        <v>271</v>
      </c>
      <c r="B22" s="63" t="s">
        <v>265</v>
      </c>
      <c r="C22" s="63" t="s">
        <v>255</v>
      </c>
      <c r="D22" s="72"/>
      <c r="E22" s="72"/>
      <c r="F22" s="72"/>
      <c r="G22" s="72"/>
      <c r="H22" s="72"/>
      <c r="I22" s="72"/>
      <c r="J22" s="72"/>
      <c r="K22" s="63"/>
    </row>
    <row r="23" spans="1:11" x14ac:dyDescent="0.4">
      <c r="A23" s="63" t="s">
        <v>272</v>
      </c>
      <c r="B23" s="63" t="s">
        <v>265</v>
      </c>
      <c r="C23" s="63" t="s">
        <v>257</v>
      </c>
      <c r="D23" s="72"/>
      <c r="E23" s="72"/>
      <c r="F23" s="72"/>
      <c r="G23" s="72"/>
      <c r="H23" s="72"/>
      <c r="I23" s="72"/>
      <c r="J23" s="72"/>
      <c r="K23" s="63"/>
    </row>
    <row r="24" spans="1:11" x14ac:dyDescent="0.4">
      <c r="A24" s="63" t="s">
        <v>273</v>
      </c>
      <c r="B24" s="63" t="s">
        <v>265</v>
      </c>
      <c r="C24" s="63" t="s">
        <v>259</v>
      </c>
      <c r="D24" s="72"/>
      <c r="E24" s="72"/>
      <c r="F24" s="72"/>
      <c r="G24" s="72"/>
      <c r="H24" s="72"/>
      <c r="I24" s="72"/>
      <c r="J24" s="72"/>
      <c r="K24" s="63"/>
    </row>
    <row r="25" spans="1:11" x14ac:dyDescent="0.4">
      <c r="A25" s="63" t="s">
        <v>274</v>
      </c>
      <c r="B25" s="63" t="s">
        <v>265</v>
      </c>
      <c r="C25" s="63" t="s">
        <v>261</v>
      </c>
      <c r="D25" s="72"/>
      <c r="E25" s="72"/>
      <c r="F25" s="72"/>
      <c r="G25" s="72"/>
      <c r="H25" s="72"/>
      <c r="I25" s="72"/>
      <c r="J25" s="72"/>
      <c r="K25" s="63"/>
    </row>
    <row r="26" spans="1:11" x14ac:dyDescent="0.4">
      <c r="A26" s="63" t="s">
        <v>275</v>
      </c>
      <c r="B26" s="63" t="s">
        <v>265</v>
      </c>
      <c r="C26" s="63" t="s">
        <v>263</v>
      </c>
      <c r="D26" s="72"/>
      <c r="E26" s="72"/>
      <c r="F26" s="72"/>
      <c r="G26" s="72"/>
      <c r="H26" s="72"/>
      <c r="I26" s="72"/>
      <c r="J26" s="72"/>
      <c r="K26" s="63"/>
    </row>
    <row r="27" spans="1:11" x14ac:dyDescent="0.4">
      <c r="A27" s="63" t="s">
        <v>537</v>
      </c>
      <c r="B27" s="63" t="s">
        <v>265</v>
      </c>
      <c r="C27" s="63" t="s">
        <v>516</v>
      </c>
      <c r="D27" s="72"/>
      <c r="E27" s="72"/>
      <c r="F27" s="72"/>
      <c r="G27" s="72"/>
      <c r="H27" s="72"/>
      <c r="I27" s="72"/>
      <c r="J27" s="72"/>
      <c r="K27" s="63"/>
    </row>
    <row r="28" spans="1:11" x14ac:dyDescent="0.4">
      <c r="A28" s="63" t="s">
        <v>276</v>
      </c>
      <c r="B28" s="63" t="s">
        <v>277</v>
      </c>
      <c r="C28" s="63" t="s">
        <v>243</v>
      </c>
      <c r="D28" s="72"/>
      <c r="E28" s="72"/>
      <c r="F28" s="72"/>
      <c r="G28" s="72"/>
      <c r="H28" s="72"/>
      <c r="I28" s="72"/>
      <c r="J28" s="72"/>
      <c r="K28" s="63"/>
    </row>
    <row r="29" spans="1:11" x14ac:dyDescent="0.4">
      <c r="A29" s="63" t="s">
        <v>278</v>
      </c>
      <c r="B29" s="63" t="s">
        <v>277</v>
      </c>
      <c r="C29" s="63" t="s">
        <v>245</v>
      </c>
      <c r="D29" s="72"/>
      <c r="E29" s="72"/>
      <c r="F29" s="72"/>
      <c r="G29" s="72"/>
      <c r="H29" s="72"/>
      <c r="I29" s="72"/>
      <c r="J29" s="72"/>
      <c r="K29" s="63"/>
    </row>
    <row r="30" spans="1:11" x14ac:dyDescent="0.4">
      <c r="A30" s="63" t="s">
        <v>279</v>
      </c>
      <c r="B30" s="63" t="s">
        <v>277</v>
      </c>
      <c r="C30" s="63" t="s">
        <v>247</v>
      </c>
      <c r="D30" s="72"/>
      <c r="E30" s="72"/>
      <c r="F30" s="72"/>
      <c r="G30" s="72"/>
      <c r="H30" s="72"/>
      <c r="I30" s="72"/>
      <c r="J30" s="72"/>
      <c r="K30" s="63"/>
    </row>
    <row r="31" spans="1:11" x14ac:dyDescent="0.4">
      <c r="A31" s="63" t="s">
        <v>280</v>
      </c>
      <c r="B31" s="63" t="s">
        <v>277</v>
      </c>
      <c r="C31" s="63" t="s">
        <v>249</v>
      </c>
      <c r="D31" s="72"/>
      <c r="E31" s="72"/>
      <c r="F31" s="72"/>
      <c r="G31" s="72"/>
      <c r="H31" s="72"/>
      <c r="I31" s="72"/>
      <c r="J31" s="72"/>
      <c r="K31" s="63"/>
    </row>
    <row r="32" spans="1:11" x14ac:dyDescent="0.4">
      <c r="A32" s="63" t="s">
        <v>281</v>
      </c>
      <c r="B32" s="63" t="s">
        <v>277</v>
      </c>
      <c r="C32" s="63" t="s">
        <v>251</v>
      </c>
      <c r="D32" s="72"/>
      <c r="E32" s="72"/>
      <c r="F32" s="72"/>
      <c r="G32" s="72"/>
      <c r="H32" s="72"/>
      <c r="I32" s="72"/>
      <c r="J32" s="72"/>
      <c r="K32" s="63"/>
    </row>
    <row r="33" spans="1:11" x14ac:dyDescent="0.4">
      <c r="A33" s="63" t="s">
        <v>282</v>
      </c>
      <c r="B33" s="63" t="s">
        <v>277</v>
      </c>
      <c r="C33" s="63" t="s">
        <v>253</v>
      </c>
      <c r="D33" s="72"/>
      <c r="E33" s="72"/>
      <c r="F33" s="72"/>
      <c r="G33" s="72"/>
      <c r="H33" s="72"/>
      <c r="I33" s="72"/>
      <c r="J33" s="72"/>
      <c r="K33" s="63"/>
    </row>
    <row r="34" spans="1:11" x14ac:dyDescent="0.4">
      <c r="A34" s="63" t="s">
        <v>283</v>
      </c>
      <c r="B34" s="63" t="s">
        <v>277</v>
      </c>
      <c r="C34" s="63" t="s">
        <v>255</v>
      </c>
      <c r="D34" s="72"/>
      <c r="E34" s="72"/>
      <c r="F34" s="72"/>
      <c r="G34" s="72"/>
      <c r="H34" s="72"/>
      <c r="I34" s="72"/>
      <c r="J34" s="72"/>
      <c r="K34" s="63"/>
    </row>
    <row r="35" spans="1:11" x14ac:dyDescent="0.4">
      <c r="A35" s="63" t="s">
        <v>284</v>
      </c>
      <c r="B35" s="63" t="s">
        <v>277</v>
      </c>
      <c r="C35" s="63" t="s">
        <v>257</v>
      </c>
      <c r="D35" s="72"/>
      <c r="E35" s="72"/>
      <c r="F35" s="72"/>
      <c r="G35" s="72"/>
      <c r="H35" s="72"/>
      <c r="I35" s="72"/>
      <c r="J35" s="72"/>
      <c r="K35" s="63"/>
    </row>
    <row r="36" spans="1:11" x14ac:dyDescent="0.4">
      <c r="A36" s="63" t="s">
        <v>285</v>
      </c>
      <c r="B36" s="63" t="s">
        <v>277</v>
      </c>
      <c r="C36" s="63" t="s">
        <v>259</v>
      </c>
      <c r="D36" s="72"/>
      <c r="E36" s="72"/>
      <c r="F36" s="72"/>
      <c r="G36" s="72"/>
      <c r="H36" s="72"/>
      <c r="I36" s="72"/>
      <c r="J36" s="72"/>
      <c r="K36" s="63"/>
    </row>
    <row r="37" spans="1:11" x14ac:dyDescent="0.4">
      <c r="A37" s="63" t="s">
        <v>286</v>
      </c>
      <c r="B37" s="63" t="s">
        <v>277</v>
      </c>
      <c r="C37" s="63" t="s">
        <v>261</v>
      </c>
      <c r="D37" s="72"/>
      <c r="E37" s="72"/>
      <c r="F37" s="72"/>
      <c r="G37" s="72"/>
      <c r="H37" s="72"/>
      <c r="I37" s="72"/>
      <c r="J37" s="72"/>
      <c r="K37" s="63"/>
    </row>
    <row r="38" spans="1:11" x14ac:dyDescent="0.4">
      <c r="A38" s="63" t="s">
        <v>287</v>
      </c>
      <c r="B38" s="63" t="s">
        <v>277</v>
      </c>
      <c r="C38" s="63" t="s">
        <v>263</v>
      </c>
      <c r="D38" s="72"/>
      <c r="E38" s="72"/>
      <c r="F38" s="72"/>
      <c r="G38" s="72"/>
      <c r="H38" s="72"/>
      <c r="I38" s="72"/>
      <c r="J38" s="72"/>
      <c r="K38" s="63"/>
    </row>
    <row r="39" spans="1:11" x14ac:dyDescent="0.4">
      <c r="A39" s="63" t="s">
        <v>538</v>
      </c>
      <c r="B39" s="63" t="s">
        <v>277</v>
      </c>
      <c r="C39" s="63" t="s">
        <v>516</v>
      </c>
      <c r="D39" s="72"/>
      <c r="E39" s="72"/>
      <c r="F39" s="72"/>
      <c r="G39" s="72"/>
      <c r="H39" s="72"/>
      <c r="I39" s="72"/>
      <c r="J39" s="72"/>
      <c r="K39" s="63"/>
    </row>
    <row r="40" spans="1:11" x14ac:dyDescent="0.4">
      <c r="A40" s="63" t="s">
        <v>288</v>
      </c>
      <c r="B40" s="63" t="s">
        <v>289</v>
      </c>
      <c r="C40" s="63" t="s">
        <v>243</v>
      </c>
      <c r="D40" s="72"/>
      <c r="E40" s="72"/>
      <c r="F40" s="72"/>
      <c r="G40" s="72"/>
      <c r="H40" s="72"/>
      <c r="I40" s="72"/>
      <c r="J40" s="72"/>
      <c r="K40" s="63"/>
    </row>
    <row r="41" spans="1:11" x14ac:dyDescent="0.4">
      <c r="A41" s="63" t="s">
        <v>290</v>
      </c>
      <c r="B41" s="63" t="s">
        <v>289</v>
      </c>
      <c r="C41" s="63" t="s">
        <v>245</v>
      </c>
      <c r="D41" s="72"/>
      <c r="E41" s="72"/>
      <c r="F41" s="72"/>
      <c r="G41" s="72"/>
      <c r="H41" s="72"/>
      <c r="I41" s="72"/>
      <c r="J41" s="72"/>
      <c r="K41" s="63"/>
    </row>
    <row r="42" spans="1:11" x14ac:dyDescent="0.4">
      <c r="A42" s="63" t="s">
        <v>291</v>
      </c>
      <c r="B42" s="63" t="s">
        <v>289</v>
      </c>
      <c r="C42" s="63" t="s">
        <v>247</v>
      </c>
      <c r="D42" s="72"/>
      <c r="E42" s="72"/>
      <c r="F42" s="72"/>
      <c r="G42" s="72"/>
      <c r="H42" s="72"/>
      <c r="I42" s="72"/>
      <c r="J42" s="72"/>
      <c r="K42" s="63"/>
    </row>
    <row r="43" spans="1:11" x14ac:dyDescent="0.4">
      <c r="A43" s="63" t="s">
        <v>292</v>
      </c>
      <c r="B43" s="63" t="s">
        <v>289</v>
      </c>
      <c r="C43" s="63" t="s">
        <v>249</v>
      </c>
      <c r="D43" s="72"/>
      <c r="E43" s="72"/>
      <c r="F43" s="72"/>
      <c r="G43" s="72"/>
      <c r="H43" s="72"/>
      <c r="I43" s="72"/>
      <c r="J43" s="72"/>
      <c r="K43" s="63"/>
    </row>
    <row r="44" spans="1:11" x14ac:dyDescent="0.4">
      <c r="A44" s="63" t="s">
        <v>293</v>
      </c>
      <c r="B44" s="63" t="s">
        <v>289</v>
      </c>
      <c r="C44" s="63" t="s">
        <v>251</v>
      </c>
      <c r="D44" s="72"/>
      <c r="E44" s="72"/>
      <c r="F44" s="72"/>
      <c r="G44" s="72"/>
      <c r="H44" s="72"/>
      <c r="I44" s="72"/>
      <c r="J44" s="72"/>
      <c r="K44" s="63"/>
    </row>
    <row r="45" spans="1:11" x14ac:dyDescent="0.4">
      <c r="A45" s="63" t="s">
        <v>294</v>
      </c>
      <c r="B45" s="63" t="s">
        <v>289</v>
      </c>
      <c r="C45" s="63" t="s">
        <v>253</v>
      </c>
      <c r="D45" s="72"/>
      <c r="E45" s="72"/>
      <c r="F45" s="72"/>
      <c r="G45" s="72"/>
      <c r="H45" s="72"/>
      <c r="I45" s="72"/>
      <c r="J45" s="72"/>
      <c r="K45" s="63"/>
    </row>
    <row r="46" spans="1:11" x14ac:dyDescent="0.4">
      <c r="A46" s="63" t="s">
        <v>295</v>
      </c>
      <c r="B46" s="63" t="s">
        <v>289</v>
      </c>
      <c r="C46" s="63" t="s">
        <v>255</v>
      </c>
      <c r="D46" s="72"/>
      <c r="E46" s="72"/>
      <c r="F46" s="72"/>
      <c r="G46" s="72"/>
      <c r="H46" s="72"/>
      <c r="I46" s="72"/>
      <c r="J46" s="72"/>
      <c r="K46" s="63"/>
    </row>
    <row r="47" spans="1:11" x14ac:dyDescent="0.4">
      <c r="A47" s="63" t="s">
        <v>296</v>
      </c>
      <c r="B47" s="63" t="s">
        <v>289</v>
      </c>
      <c r="C47" s="63" t="s">
        <v>257</v>
      </c>
      <c r="D47" s="72"/>
      <c r="E47" s="72"/>
      <c r="F47" s="72"/>
      <c r="G47" s="72"/>
      <c r="H47" s="72"/>
      <c r="I47" s="72"/>
      <c r="J47" s="72"/>
      <c r="K47" s="63"/>
    </row>
    <row r="48" spans="1:11" x14ac:dyDescent="0.4">
      <c r="A48" s="63" t="s">
        <v>297</v>
      </c>
      <c r="B48" s="63" t="s">
        <v>289</v>
      </c>
      <c r="C48" s="63" t="s">
        <v>259</v>
      </c>
      <c r="D48" s="72"/>
      <c r="E48" s="72"/>
      <c r="F48" s="72"/>
      <c r="G48" s="72"/>
      <c r="H48" s="72"/>
      <c r="I48" s="72"/>
      <c r="J48" s="72"/>
      <c r="K48" s="63"/>
    </row>
    <row r="49" spans="1:11" x14ac:dyDescent="0.4">
      <c r="A49" s="63" t="s">
        <v>298</v>
      </c>
      <c r="B49" s="63" t="s">
        <v>289</v>
      </c>
      <c r="C49" s="63" t="s">
        <v>261</v>
      </c>
      <c r="D49" s="72"/>
      <c r="E49" s="72"/>
      <c r="F49" s="72"/>
      <c r="G49" s="72"/>
      <c r="H49" s="72"/>
      <c r="I49" s="72"/>
      <c r="J49" s="72"/>
      <c r="K49" s="63"/>
    </row>
    <row r="50" spans="1:11" x14ac:dyDescent="0.4">
      <c r="A50" s="63" t="s">
        <v>299</v>
      </c>
      <c r="B50" s="63" t="s">
        <v>289</v>
      </c>
      <c r="C50" s="63" t="s">
        <v>263</v>
      </c>
      <c r="D50" s="72"/>
      <c r="E50" s="72"/>
      <c r="F50" s="72"/>
      <c r="G50" s="72"/>
      <c r="H50" s="72"/>
      <c r="I50" s="72"/>
      <c r="J50" s="72"/>
      <c r="K50" s="63"/>
    </row>
    <row r="51" spans="1:11" x14ac:dyDescent="0.4">
      <c r="A51" s="63" t="s">
        <v>539</v>
      </c>
      <c r="B51" s="63" t="s">
        <v>289</v>
      </c>
      <c r="C51" s="63" t="s">
        <v>516</v>
      </c>
      <c r="D51" s="72"/>
      <c r="E51" s="72"/>
      <c r="F51" s="72"/>
      <c r="G51" s="72"/>
      <c r="H51" s="72"/>
      <c r="I51" s="72"/>
      <c r="J51" s="72"/>
      <c r="K51" s="63"/>
    </row>
    <row r="52" spans="1:11" x14ac:dyDescent="0.4">
      <c r="A52" s="63" t="s">
        <v>300</v>
      </c>
      <c r="B52" s="63" t="s">
        <v>301</v>
      </c>
      <c r="C52" s="63" t="s">
        <v>243</v>
      </c>
      <c r="D52" s="72"/>
      <c r="E52" s="72"/>
      <c r="F52" s="72"/>
      <c r="G52" s="72"/>
      <c r="H52" s="72"/>
      <c r="I52" s="72"/>
      <c r="J52" s="72"/>
      <c r="K52" s="63"/>
    </row>
    <row r="53" spans="1:11" x14ac:dyDescent="0.4">
      <c r="A53" s="63" t="s">
        <v>302</v>
      </c>
      <c r="B53" s="63" t="s">
        <v>301</v>
      </c>
      <c r="C53" s="63" t="s">
        <v>245</v>
      </c>
      <c r="D53" s="72"/>
      <c r="E53" s="72"/>
      <c r="F53" s="72"/>
      <c r="G53" s="72"/>
      <c r="H53" s="72"/>
      <c r="I53" s="72"/>
      <c r="J53" s="72"/>
      <c r="K53" s="63"/>
    </row>
    <row r="54" spans="1:11" x14ac:dyDescent="0.4">
      <c r="A54" s="63" t="s">
        <v>303</v>
      </c>
      <c r="B54" s="63" t="s">
        <v>301</v>
      </c>
      <c r="C54" s="63" t="s">
        <v>247</v>
      </c>
      <c r="D54" s="72"/>
      <c r="E54" s="72"/>
      <c r="F54" s="72"/>
      <c r="G54" s="72"/>
      <c r="H54" s="72"/>
      <c r="I54" s="72"/>
      <c r="J54" s="72"/>
      <c r="K54" s="63"/>
    </row>
    <row r="55" spans="1:11" x14ac:dyDescent="0.4">
      <c r="A55" s="63" t="s">
        <v>304</v>
      </c>
      <c r="B55" s="63" t="s">
        <v>301</v>
      </c>
      <c r="C55" s="63" t="s">
        <v>249</v>
      </c>
      <c r="D55" s="72"/>
      <c r="E55" s="72"/>
      <c r="F55" s="72"/>
      <c r="G55" s="72"/>
      <c r="H55" s="72"/>
      <c r="I55" s="72"/>
      <c r="J55" s="72"/>
      <c r="K55" s="63"/>
    </row>
    <row r="56" spans="1:11" x14ac:dyDescent="0.4">
      <c r="A56" s="63" t="s">
        <v>305</v>
      </c>
      <c r="B56" s="63" t="s">
        <v>301</v>
      </c>
      <c r="C56" s="63" t="s">
        <v>251</v>
      </c>
      <c r="D56" s="72"/>
      <c r="E56" s="72"/>
      <c r="F56" s="72"/>
      <c r="G56" s="72"/>
      <c r="H56" s="72"/>
      <c r="I56" s="72"/>
      <c r="J56" s="72"/>
      <c r="K56" s="63"/>
    </row>
    <row r="57" spans="1:11" x14ac:dyDescent="0.4">
      <c r="A57" s="63" t="s">
        <v>306</v>
      </c>
      <c r="B57" s="63" t="s">
        <v>301</v>
      </c>
      <c r="C57" s="63" t="s">
        <v>253</v>
      </c>
      <c r="D57" s="72"/>
      <c r="E57" s="72"/>
      <c r="F57" s="72"/>
      <c r="G57" s="72"/>
      <c r="H57" s="72"/>
      <c r="I57" s="72"/>
      <c r="J57" s="72"/>
      <c r="K57" s="63"/>
    </row>
    <row r="58" spans="1:11" x14ac:dyDescent="0.4">
      <c r="A58" s="63" t="s">
        <v>307</v>
      </c>
      <c r="B58" s="63" t="s">
        <v>301</v>
      </c>
      <c r="C58" s="63" t="s">
        <v>255</v>
      </c>
      <c r="D58" s="72"/>
      <c r="E58" s="72"/>
      <c r="F58" s="72"/>
      <c r="G58" s="72"/>
      <c r="H58" s="72"/>
      <c r="I58" s="72"/>
      <c r="J58" s="72"/>
      <c r="K58" s="63"/>
    </row>
    <row r="59" spans="1:11" x14ac:dyDescent="0.4">
      <c r="A59" s="63" t="s">
        <v>308</v>
      </c>
      <c r="B59" s="63" t="s">
        <v>301</v>
      </c>
      <c r="C59" s="63" t="s">
        <v>257</v>
      </c>
      <c r="D59" s="72"/>
      <c r="E59" s="72"/>
      <c r="F59" s="72"/>
      <c r="G59" s="72"/>
      <c r="H59" s="72"/>
      <c r="I59" s="72"/>
      <c r="J59" s="72"/>
      <c r="K59" s="63"/>
    </row>
    <row r="60" spans="1:11" x14ac:dyDescent="0.4">
      <c r="A60" s="63" t="s">
        <v>309</v>
      </c>
      <c r="B60" s="63" t="s">
        <v>301</v>
      </c>
      <c r="C60" s="63" t="s">
        <v>259</v>
      </c>
      <c r="D60" s="72"/>
      <c r="E60" s="72"/>
      <c r="F60" s="72"/>
      <c r="G60" s="72"/>
      <c r="H60" s="72"/>
      <c r="I60" s="72"/>
      <c r="J60" s="72"/>
      <c r="K60" s="63"/>
    </row>
    <row r="61" spans="1:11" x14ac:dyDescent="0.4">
      <c r="A61" s="63" t="s">
        <v>310</v>
      </c>
      <c r="B61" s="63" t="s">
        <v>301</v>
      </c>
      <c r="C61" s="63" t="s">
        <v>261</v>
      </c>
      <c r="D61" s="72"/>
      <c r="E61" s="72"/>
      <c r="F61" s="72"/>
      <c r="G61" s="72"/>
      <c r="H61" s="72"/>
      <c r="I61" s="72"/>
      <c r="J61" s="72"/>
      <c r="K61" s="63"/>
    </row>
    <row r="62" spans="1:11" x14ac:dyDescent="0.4">
      <c r="A62" s="63" t="s">
        <v>311</v>
      </c>
      <c r="B62" s="63" t="s">
        <v>301</v>
      </c>
      <c r="C62" s="63" t="s">
        <v>263</v>
      </c>
      <c r="D62" s="72"/>
      <c r="E62" s="72"/>
      <c r="F62" s="72"/>
      <c r="G62" s="72"/>
      <c r="H62" s="72"/>
      <c r="I62" s="72"/>
      <c r="J62" s="72"/>
      <c r="K62" s="63"/>
    </row>
    <row r="63" spans="1:11" x14ac:dyDescent="0.4">
      <c r="A63" s="63" t="s">
        <v>540</v>
      </c>
      <c r="B63" s="63" t="s">
        <v>301</v>
      </c>
      <c r="C63" s="63" t="s">
        <v>516</v>
      </c>
      <c r="D63" s="72"/>
      <c r="E63" s="72"/>
      <c r="F63" s="72"/>
      <c r="G63" s="72"/>
      <c r="H63" s="72"/>
      <c r="I63" s="72"/>
      <c r="J63" s="72"/>
      <c r="K63" s="63"/>
    </row>
    <row r="64" spans="1:11" x14ac:dyDescent="0.4">
      <c r="A64" s="63" t="s">
        <v>312</v>
      </c>
      <c r="B64" s="63" t="s">
        <v>313</v>
      </c>
      <c r="C64" s="63" t="s">
        <v>243</v>
      </c>
      <c r="D64" s="72"/>
      <c r="E64" s="72"/>
      <c r="F64" s="72"/>
      <c r="G64" s="72"/>
      <c r="H64" s="72"/>
      <c r="I64" s="72"/>
      <c r="J64" s="72"/>
      <c r="K64" s="63"/>
    </row>
    <row r="65" spans="1:11" x14ac:dyDescent="0.4">
      <c r="A65" s="63" t="s">
        <v>314</v>
      </c>
      <c r="B65" s="63" t="s">
        <v>313</v>
      </c>
      <c r="C65" s="63" t="s">
        <v>245</v>
      </c>
      <c r="D65" s="72"/>
      <c r="E65" s="72"/>
      <c r="F65" s="72"/>
      <c r="G65" s="72"/>
      <c r="H65" s="72"/>
      <c r="I65" s="72"/>
      <c r="J65" s="72"/>
      <c r="K65" s="63"/>
    </row>
    <row r="66" spans="1:11" x14ac:dyDescent="0.4">
      <c r="A66" s="63" t="s">
        <v>315</v>
      </c>
      <c r="B66" s="63" t="s">
        <v>313</v>
      </c>
      <c r="C66" s="63" t="s">
        <v>247</v>
      </c>
      <c r="D66" s="72"/>
      <c r="E66" s="72"/>
      <c r="F66" s="72"/>
      <c r="G66" s="72"/>
      <c r="H66" s="72"/>
      <c r="I66" s="72"/>
      <c r="J66" s="72"/>
      <c r="K66" s="63"/>
    </row>
    <row r="67" spans="1:11" x14ac:dyDescent="0.4">
      <c r="A67" s="63" t="s">
        <v>316</v>
      </c>
      <c r="B67" s="63" t="s">
        <v>313</v>
      </c>
      <c r="C67" s="63" t="s">
        <v>249</v>
      </c>
      <c r="D67" s="72"/>
      <c r="E67" s="72"/>
      <c r="F67" s="72"/>
      <c r="G67" s="72"/>
      <c r="H67" s="72"/>
      <c r="I67" s="72"/>
      <c r="J67" s="72"/>
      <c r="K67" s="63"/>
    </row>
    <row r="68" spans="1:11" x14ac:dyDescent="0.4">
      <c r="A68" s="63" t="s">
        <v>317</v>
      </c>
      <c r="B68" s="63" t="s">
        <v>313</v>
      </c>
      <c r="C68" s="63" t="s">
        <v>251</v>
      </c>
      <c r="D68" s="72"/>
      <c r="E68" s="72"/>
      <c r="F68" s="72"/>
      <c r="G68" s="72"/>
      <c r="H68" s="72"/>
      <c r="I68" s="72"/>
      <c r="J68" s="74">
        <v>0.20399999999999999</v>
      </c>
      <c r="K68" s="63"/>
    </row>
    <row r="69" spans="1:11" x14ac:dyDescent="0.4">
      <c r="A69" s="63" t="s">
        <v>318</v>
      </c>
      <c r="B69" s="63" t="s">
        <v>313</v>
      </c>
      <c r="C69" s="63" t="s">
        <v>253</v>
      </c>
      <c r="D69" s="72"/>
      <c r="E69" s="72"/>
      <c r="F69" s="72"/>
      <c r="G69" s="72"/>
      <c r="H69" s="72"/>
      <c r="I69" s="72"/>
      <c r="J69" s="72"/>
      <c r="K69" s="63"/>
    </row>
    <row r="70" spans="1:11" x14ac:dyDescent="0.4">
      <c r="A70" s="63" t="s">
        <v>319</v>
      </c>
      <c r="B70" s="63" t="s">
        <v>313</v>
      </c>
      <c r="C70" s="63" t="s">
        <v>255</v>
      </c>
      <c r="D70" s="72"/>
      <c r="E70" s="72"/>
      <c r="F70" s="72"/>
      <c r="G70" s="72"/>
      <c r="H70" s="72"/>
      <c r="I70" s="72"/>
      <c r="J70" s="72"/>
      <c r="K70" s="63"/>
    </row>
    <row r="71" spans="1:11" x14ac:dyDescent="0.4">
      <c r="A71" s="63" t="s">
        <v>320</v>
      </c>
      <c r="B71" s="63" t="s">
        <v>313</v>
      </c>
      <c r="C71" s="63" t="s">
        <v>257</v>
      </c>
      <c r="D71" s="72"/>
      <c r="E71" s="72"/>
      <c r="F71" s="72"/>
      <c r="G71" s="72"/>
      <c r="H71" s="72"/>
      <c r="I71" s="72"/>
      <c r="J71" s="72"/>
      <c r="K71" s="63"/>
    </row>
    <row r="72" spans="1:11" x14ac:dyDescent="0.4">
      <c r="A72" s="63" t="s">
        <v>321</v>
      </c>
      <c r="B72" s="63" t="s">
        <v>313</v>
      </c>
      <c r="C72" s="63" t="s">
        <v>259</v>
      </c>
      <c r="D72" s="72"/>
      <c r="E72" s="72"/>
      <c r="F72" s="72"/>
      <c r="G72" s="72"/>
      <c r="H72" s="72"/>
      <c r="I72" s="72"/>
      <c r="J72" s="72"/>
      <c r="K72" s="63"/>
    </row>
    <row r="73" spans="1:11" x14ac:dyDescent="0.4">
      <c r="A73" s="63" t="s">
        <v>322</v>
      </c>
      <c r="B73" s="63" t="s">
        <v>313</v>
      </c>
      <c r="C73" s="63" t="s">
        <v>261</v>
      </c>
      <c r="D73" s="72"/>
      <c r="E73" s="72"/>
      <c r="F73" s="72"/>
      <c r="G73" s="72"/>
      <c r="H73" s="72"/>
      <c r="I73" s="72"/>
      <c r="J73" s="72"/>
      <c r="K73" s="63"/>
    </row>
    <row r="74" spans="1:11" ht="14.25" customHeight="1" x14ac:dyDescent="0.4">
      <c r="A74" s="63" t="s">
        <v>323</v>
      </c>
      <c r="B74" s="63" t="s">
        <v>313</v>
      </c>
      <c r="C74" s="63" t="s">
        <v>263</v>
      </c>
      <c r="D74" s="72"/>
      <c r="E74" s="72"/>
      <c r="F74" s="72"/>
      <c r="G74" s="72"/>
      <c r="H74" s="72"/>
      <c r="I74" s="72"/>
      <c r="J74" s="72"/>
      <c r="K74" s="63"/>
    </row>
    <row r="75" spans="1:11" x14ac:dyDescent="0.4">
      <c r="A75" s="63" t="s">
        <v>541</v>
      </c>
      <c r="B75" s="63" t="s">
        <v>313</v>
      </c>
      <c r="C75" s="63" t="s">
        <v>516</v>
      </c>
      <c r="D75" s="72"/>
      <c r="E75" s="72"/>
      <c r="F75" s="72"/>
      <c r="G75" s="72"/>
      <c r="H75" s="72"/>
      <c r="I75" s="72"/>
      <c r="J75" s="72"/>
      <c r="K75" s="63"/>
    </row>
    <row r="76" spans="1:11" x14ac:dyDescent="0.4">
      <c r="A76" s="63" t="s">
        <v>324</v>
      </c>
      <c r="B76" s="63" t="s">
        <v>325</v>
      </c>
      <c r="C76" s="63" t="s">
        <v>243</v>
      </c>
      <c r="D76" s="72"/>
      <c r="E76" s="72"/>
      <c r="F76" s="72"/>
      <c r="G76" s="72"/>
      <c r="H76" s="72"/>
      <c r="I76" s="72"/>
      <c r="J76" s="72"/>
      <c r="K76" s="63"/>
    </row>
    <row r="77" spans="1:11" x14ac:dyDescent="0.4">
      <c r="A77" s="63" t="s">
        <v>326</v>
      </c>
      <c r="B77" s="63" t="s">
        <v>325</v>
      </c>
      <c r="C77" s="63" t="s">
        <v>245</v>
      </c>
      <c r="D77" s="72"/>
      <c r="E77" s="72"/>
      <c r="F77" s="72"/>
      <c r="G77" s="72"/>
      <c r="H77" s="72"/>
      <c r="I77" s="72"/>
      <c r="J77" s="72"/>
      <c r="K77" s="63"/>
    </row>
    <row r="78" spans="1:11" x14ac:dyDescent="0.4">
      <c r="A78" s="63" t="s">
        <v>327</v>
      </c>
      <c r="B78" s="63" t="s">
        <v>325</v>
      </c>
      <c r="C78" s="63" t="s">
        <v>247</v>
      </c>
      <c r="D78" s="72"/>
      <c r="E78" s="72"/>
      <c r="F78" s="72"/>
      <c r="G78" s="72"/>
      <c r="H78" s="72"/>
      <c r="I78" s="72"/>
      <c r="J78" s="72"/>
      <c r="K78" s="63"/>
    </row>
    <row r="79" spans="1:11" x14ac:dyDescent="0.4">
      <c r="A79" s="63" t="s">
        <v>328</v>
      </c>
      <c r="B79" s="63" t="s">
        <v>325</v>
      </c>
      <c r="C79" s="63" t="s">
        <v>249</v>
      </c>
      <c r="D79" s="72"/>
      <c r="E79" s="72"/>
      <c r="F79" s="72"/>
      <c r="G79" s="72"/>
      <c r="H79" s="72"/>
      <c r="I79" s="72"/>
      <c r="J79" s="72"/>
      <c r="K79" s="63"/>
    </row>
    <row r="80" spans="1:11" x14ac:dyDescent="0.4">
      <c r="A80" s="63" t="s">
        <v>329</v>
      </c>
      <c r="B80" s="63" t="s">
        <v>325</v>
      </c>
      <c r="C80" s="63" t="s">
        <v>251</v>
      </c>
      <c r="D80" s="72"/>
      <c r="E80" s="72"/>
      <c r="F80" s="72"/>
      <c r="G80" s="72"/>
      <c r="H80" s="72"/>
      <c r="I80" s="72"/>
      <c r="J80" s="72"/>
      <c r="K80" s="63"/>
    </row>
    <row r="81" spans="1:11" x14ac:dyDescent="0.4">
      <c r="A81" s="63" t="s">
        <v>330</v>
      </c>
      <c r="B81" s="63" t="s">
        <v>325</v>
      </c>
      <c r="C81" s="63" t="s">
        <v>253</v>
      </c>
      <c r="D81" s="72"/>
      <c r="E81" s="72"/>
      <c r="F81" s="72"/>
      <c r="G81" s="72"/>
      <c r="H81" s="72"/>
      <c r="I81" s="72"/>
      <c r="J81" s="72"/>
      <c r="K81" s="63"/>
    </row>
    <row r="82" spans="1:11" x14ac:dyDescent="0.4">
      <c r="A82" s="63" t="s">
        <v>331</v>
      </c>
      <c r="B82" s="63" t="s">
        <v>325</v>
      </c>
      <c r="C82" s="63" t="s">
        <v>255</v>
      </c>
      <c r="D82" s="72"/>
      <c r="E82" s="72"/>
      <c r="F82" s="72"/>
      <c r="G82" s="72"/>
      <c r="H82" s="72"/>
      <c r="I82" s="72"/>
      <c r="J82" s="72"/>
      <c r="K82" s="63"/>
    </row>
    <row r="83" spans="1:11" x14ac:dyDescent="0.4">
      <c r="A83" s="63" t="s">
        <v>332</v>
      </c>
      <c r="B83" s="63" t="s">
        <v>325</v>
      </c>
      <c r="C83" s="63" t="s">
        <v>257</v>
      </c>
      <c r="D83" s="72"/>
      <c r="E83" s="72"/>
      <c r="F83" s="72"/>
      <c r="G83" s="72"/>
      <c r="H83" s="72"/>
      <c r="I83" s="72"/>
      <c r="J83" s="72"/>
      <c r="K83" s="63"/>
    </row>
    <row r="84" spans="1:11" x14ac:dyDescent="0.4">
      <c r="A84" s="63" t="s">
        <v>333</v>
      </c>
      <c r="B84" s="63" t="s">
        <v>325</v>
      </c>
      <c r="C84" s="63" t="s">
        <v>259</v>
      </c>
      <c r="D84" s="72"/>
      <c r="E84" s="72"/>
      <c r="F84" s="72"/>
      <c r="G84" s="72"/>
      <c r="H84" s="72"/>
      <c r="I84" s="72"/>
      <c r="J84" s="72"/>
      <c r="K84" s="63"/>
    </row>
    <row r="85" spans="1:11" x14ac:dyDescent="0.4">
      <c r="A85" s="63" t="s">
        <v>334</v>
      </c>
      <c r="B85" s="63" t="s">
        <v>325</v>
      </c>
      <c r="C85" s="63" t="s">
        <v>261</v>
      </c>
      <c r="D85" s="72"/>
      <c r="E85" s="72"/>
      <c r="F85" s="72"/>
      <c r="G85" s="72"/>
      <c r="H85" s="72"/>
      <c r="I85" s="72"/>
      <c r="J85" s="72"/>
      <c r="K85" s="63"/>
    </row>
    <row r="86" spans="1:11" x14ac:dyDescent="0.4">
      <c r="A86" s="63" t="s">
        <v>335</v>
      </c>
      <c r="B86" s="63" t="s">
        <v>325</v>
      </c>
      <c r="C86" s="63" t="s">
        <v>263</v>
      </c>
      <c r="D86" s="72"/>
      <c r="E86" s="72"/>
      <c r="F86" s="72"/>
      <c r="G86" s="72"/>
      <c r="H86" s="72"/>
      <c r="I86" s="72"/>
      <c r="J86" s="72"/>
      <c r="K86" s="63"/>
    </row>
    <row r="87" spans="1:11" x14ac:dyDescent="0.4">
      <c r="A87" s="63" t="s">
        <v>542</v>
      </c>
      <c r="B87" s="63" t="s">
        <v>325</v>
      </c>
      <c r="C87" s="63" t="s">
        <v>516</v>
      </c>
      <c r="D87" s="72"/>
      <c r="E87" s="72"/>
      <c r="F87" s="72"/>
      <c r="G87" s="72"/>
      <c r="H87" s="72"/>
      <c r="I87" s="72"/>
      <c r="J87" s="72"/>
      <c r="K87" s="63"/>
    </row>
    <row r="88" spans="1:11" x14ac:dyDescent="0.4">
      <c r="A88" s="63" t="s">
        <v>336</v>
      </c>
      <c r="B88" s="63" t="s">
        <v>337</v>
      </c>
      <c r="C88" s="63" t="s">
        <v>243</v>
      </c>
      <c r="D88" s="72"/>
      <c r="E88" s="72"/>
      <c r="F88" s="72"/>
      <c r="G88" s="72"/>
      <c r="H88" s="72"/>
      <c r="I88" s="72"/>
      <c r="J88" s="72"/>
      <c r="K88" s="63"/>
    </row>
    <row r="89" spans="1:11" x14ac:dyDescent="0.4">
      <c r="A89" s="63" t="s">
        <v>338</v>
      </c>
      <c r="B89" s="63" t="s">
        <v>337</v>
      </c>
      <c r="C89" s="63" t="s">
        <v>245</v>
      </c>
      <c r="D89" s="72"/>
      <c r="E89" s="72"/>
      <c r="F89" s="72"/>
      <c r="G89" s="72"/>
      <c r="H89" s="72"/>
      <c r="I89" s="72"/>
      <c r="J89" s="72"/>
      <c r="K89" s="63"/>
    </row>
    <row r="90" spans="1:11" x14ac:dyDescent="0.4">
      <c r="A90" s="63" t="s">
        <v>339</v>
      </c>
      <c r="B90" s="63" t="s">
        <v>337</v>
      </c>
      <c r="C90" s="63" t="s">
        <v>247</v>
      </c>
      <c r="D90" s="72"/>
      <c r="E90" s="72"/>
      <c r="F90" s="72"/>
      <c r="G90" s="72"/>
      <c r="H90" s="72"/>
      <c r="I90" s="72"/>
      <c r="J90" s="72"/>
      <c r="K90" s="63"/>
    </row>
    <row r="91" spans="1:11" x14ac:dyDescent="0.4">
      <c r="A91" s="63" t="s">
        <v>340</v>
      </c>
      <c r="B91" s="63" t="s">
        <v>337</v>
      </c>
      <c r="C91" s="63" t="s">
        <v>249</v>
      </c>
      <c r="D91" s="72"/>
      <c r="E91" s="72"/>
      <c r="F91" s="72"/>
      <c r="G91" s="72"/>
      <c r="H91" s="72"/>
      <c r="I91" s="72"/>
      <c r="J91" s="72"/>
      <c r="K91" s="63"/>
    </row>
    <row r="92" spans="1:11" x14ac:dyDescent="0.4">
      <c r="A92" s="63" t="s">
        <v>341</v>
      </c>
      <c r="B92" s="63" t="s">
        <v>337</v>
      </c>
      <c r="C92" s="63" t="s">
        <v>251</v>
      </c>
      <c r="D92" s="72"/>
      <c r="E92" s="72"/>
      <c r="F92" s="72"/>
      <c r="G92" s="72"/>
      <c r="H92" s="72"/>
      <c r="I92" s="72"/>
      <c r="J92" s="72"/>
      <c r="K92" s="63"/>
    </row>
    <row r="93" spans="1:11" x14ac:dyDescent="0.4">
      <c r="A93" s="63" t="s">
        <v>342</v>
      </c>
      <c r="B93" s="63" t="s">
        <v>337</v>
      </c>
      <c r="C93" s="63" t="s">
        <v>253</v>
      </c>
      <c r="D93" s="72"/>
      <c r="E93" s="72"/>
      <c r="F93" s="72"/>
      <c r="G93" s="72"/>
      <c r="H93" s="72"/>
      <c r="I93" s="72"/>
      <c r="J93" s="72"/>
      <c r="K93" s="63"/>
    </row>
    <row r="94" spans="1:11" x14ac:dyDescent="0.4">
      <c r="A94" s="63" t="s">
        <v>343</v>
      </c>
      <c r="B94" s="63" t="s">
        <v>337</v>
      </c>
      <c r="C94" s="63" t="s">
        <v>255</v>
      </c>
      <c r="D94" s="72"/>
      <c r="E94" s="72"/>
      <c r="F94" s="72"/>
      <c r="G94" s="72"/>
      <c r="H94" s="72"/>
      <c r="I94" s="72"/>
      <c r="J94" s="72"/>
      <c r="K94" s="63"/>
    </row>
    <row r="95" spans="1:11" x14ac:dyDescent="0.4">
      <c r="A95" s="63" t="s">
        <v>344</v>
      </c>
      <c r="B95" s="63" t="s">
        <v>337</v>
      </c>
      <c r="C95" s="63" t="s">
        <v>257</v>
      </c>
      <c r="D95" s="72"/>
      <c r="E95" s="72"/>
      <c r="F95" s="72"/>
      <c r="G95" s="72"/>
      <c r="H95" s="72"/>
      <c r="I95" s="72"/>
      <c r="J95" s="72"/>
      <c r="K95" s="63"/>
    </row>
    <row r="96" spans="1:11" x14ac:dyDescent="0.4">
      <c r="A96" s="63" t="s">
        <v>345</v>
      </c>
      <c r="B96" s="63" t="s">
        <v>337</v>
      </c>
      <c r="C96" s="63" t="s">
        <v>259</v>
      </c>
      <c r="D96" s="72"/>
      <c r="E96" s="72"/>
      <c r="F96" s="72"/>
      <c r="G96" s="72"/>
      <c r="H96" s="72"/>
      <c r="I96" s="72"/>
      <c r="J96" s="72"/>
      <c r="K96" s="63"/>
    </row>
    <row r="97" spans="1:11" x14ac:dyDescent="0.4">
      <c r="A97" s="63" t="s">
        <v>346</v>
      </c>
      <c r="B97" s="63" t="s">
        <v>337</v>
      </c>
      <c r="C97" s="63" t="s">
        <v>261</v>
      </c>
      <c r="D97" s="72"/>
      <c r="E97" s="72"/>
      <c r="F97" s="72"/>
      <c r="G97" s="72"/>
      <c r="H97" s="72"/>
      <c r="I97" s="72"/>
      <c r="J97" s="72"/>
      <c r="K97" s="63"/>
    </row>
    <row r="98" spans="1:11" x14ac:dyDescent="0.4">
      <c r="A98" s="63" t="s">
        <v>347</v>
      </c>
      <c r="B98" s="63" t="s">
        <v>337</v>
      </c>
      <c r="C98" s="63" t="s">
        <v>263</v>
      </c>
      <c r="D98" s="72"/>
      <c r="E98" s="72"/>
      <c r="F98" s="72"/>
      <c r="G98" s="72"/>
      <c r="H98" s="72"/>
      <c r="I98" s="72"/>
      <c r="J98" s="72"/>
      <c r="K98" s="63"/>
    </row>
    <row r="99" spans="1:11" x14ac:dyDescent="0.4">
      <c r="A99" s="63" t="s">
        <v>543</v>
      </c>
      <c r="B99" s="63" t="s">
        <v>337</v>
      </c>
      <c r="C99" s="63" t="s">
        <v>516</v>
      </c>
      <c r="D99" s="72"/>
      <c r="E99" s="72"/>
      <c r="F99" s="72"/>
      <c r="G99" s="72"/>
      <c r="H99" s="72"/>
      <c r="I99" s="72"/>
      <c r="J99" s="72"/>
      <c r="K99" s="63"/>
    </row>
    <row r="100" spans="1:11" x14ac:dyDescent="0.4">
      <c r="A100" s="63" t="s">
        <v>348</v>
      </c>
      <c r="B100" s="63" t="s">
        <v>349</v>
      </c>
      <c r="C100" s="63" t="s">
        <v>243</v>
      </c>
      <c r="D100" s="72"/>
      <c r="E100" s="72"/>
      <c r="F100" s="72"/>
      <c r="G100" s="72"/>
      <c r="H100" s="72"/>
      <c r="I100" s="72"/>
      <c r="J100" s="72"/>
      <c r="K100" s="63"/>
    </row>
    <row r="101" spans="1:11" x14ac:dyDescent="0.4">
      <c r="A101" s="63" t="s">
        <v>350</v>
      </c>
      <c r="B101" s="63" t="s">
        <v>349</v>
      </c>
      <c r="C101" s="63" t="s">
        <v>245</v>
      </c>
      <c r="D101" s="72"/>
      <c r="E101" s="72"/>
      <c r="F101" s="72"/>
      <c r="G101" s="72"/>
      <c r="H101" s="72"/>
      <c r="I101" s="72"/>
      <c r="J101" s="72"/>
      <c r="K101" s="63"/>
    </row>
    <row r="102" spans="1:11" x14ac:dyDescent="0.4">
      <c r="A102" s="63" t="s">
        <v>351</v>
      </c>
      <c r="B102" s="63" t="s">
        <v>349</v>
      </c>
      <c r="C102" s="63" t="s">
        <v>247</v>
      </c>
      <c r="D102" s="72"/>
      <c r="E102" s="72"/>
      <c r="F102" s="72"/>
      <c r="G102" s="72"/>
      <c r="H102" s="72"/>
      <c r="I102" s="72"/>
      <c r="J102" s="72"/>
      <c r="K102" s="63"/>
    </row>
    <row r="103" spans="1:11" x14ac:dyDescent="0.4">
      <c r="A103" s="63" t="s">
        <v>352</v>
      </c>
      <c r="B103" s="63" t="s">
        <v>349</v>
      </c>
      <c r="C103" s="63" t="s">
        <v>249</v>
      </c>
      <c r="D103" s="72"/>
      <c r="E103" s="72"/>
      <c r="F103" s="72"/>
      <c r="G103" s="72"/>
      <c r="H103" s="72"/>
      <c r="I103" s="72"/>
      <c r="J103" s="72"/>
      <c r="K103" s="63"/>
    </row>
    <row r="104" spans="1:11" x14ac:dyDescent="0.4">
      <c r="A104" s="63" t="s">
        <v>353</v>
      </c>
      <c r="B104" s="63" t="s">
        <v>349</v>
      </c>
      <c r="C104" s="63" t="s">
        <v>251</v>
      </c>
      <c r="D104" s="72"/>
      <c r="E104" s="72"/>
      <c r="F104" s="72"/>
      <c r="G104" s="72"/>
      <c r="H104" s="72"/>
      <c r="I104" s="72"/>
      <c r="J104" s="72"/>
      <c r="K104" s="63"/>
    </row>
    <row r="105" spans="1:11" x14ac:dyDescent="0.4">
      <c r="A105" s="63" t="s">
        <v>354</v>
      </c>
      <c r="B105" s="63" t="s">
        <v>349</v>
      </c>
      <c r="C105" s="63" t="s">
        <v>253</v>
      </c>
      <c r="D105" s="72"/>
      <c r="E105" s="72"/>
      <c r="F105" s="72"/>
      <c r="G105" s="72"/>
      <c r="H105" s="72"/>
      <c r="I105" s="72"/>
      <c r="J105" s="72"/>
      <c r="K105" s="63"/>
    </row>
    <row r="106" spans="1:11" x14ac:dyDescent="0.4">
      <c r="A106" s="63" t="s">
        <v>355</v>
      </c>
      <c r="B106" s="63" t="s">
        <v>349</v>
      </c>
      <c r="C106" s="63" t="s">
        <v>255</v>
      </c>
      <c r="D106" s="72"/>
      <c r="E106" s="72"/>
      <c r="F106" s="72"/>
      <c r="G106" s="72"/>
      <c r="H106" s="72"/>
      <c r="I106" s="72"/>
      <c r="J106" s="72"/>
      <c r="K106" s="63"/>
    </row>
    <row r="107" spans="1:11" x14ac:dyDescent="0.4">
      <c r="A107" s="63" t="s">
        <v>356</v>
      </c>
      <c r="B107" s="63" t="s">
        <v>349</v>
      </c>
      <c r="C107" s="63" t="s">
        <v>257</v>
      </c>
      <c r="D107" s="72"/>
      <c r="E107" s="72"/>
      <c r="F107" s="72"/>
      <c r="G107" s="72"/>
      <c r="H107" s="72"/>
      <c r="I107" s="72"/>
      <c r="J107" s="72"/>
      <c r="K107" s="63"/>
    </row>
    <row r="108" spans="1:11" x14ac:dyDescent="0.4">
      <c r="A108" s="63" t="s">
        <v>357</v>
      </c>
      <c r="B108" s="63" t="s">
        <v>349</v>
      </c>
      <c r="C108" s="63" t="s">
        <v>259</v>
      </c>
      <c r="D108" s="72"/>
      <c r="E108" s="72"/>
      <c r="F108" s="72"/>
      <c r="G108" s="72"/>
      <c r="H108" s="72"/>
      <c r="I108" s="72"/>
      <c r="J108" s="72"/>
      <c r="K108" s="63"/>
    </row>
    <row r="109" spans="1:11" x14ac:dyDescent="0.4">
      <c r="A109" s="63" t="s">
        <v>358</v>
      </c>
      <c r="B109" s="63" t="s">
        <v>349</v>
      </c>
      <c r="C109" s="63" t="s">
        <v>261</v>
      </c>
      <c r="D109" s="72"/>
      <c r="E109" s="72"/>
      <c r="F109" s="72"/>
      <c r="G109" s="72"/>
      <c r="H109" s="72"/>
      <c r="I109" s="72"/>
      <c r="J109" s="72"/>
      <c r="K109" s="63"/>
    </row>
    <row r="110" spans="1:11" x14ac:dyDescent="0.4">
      <c r="A110" s="63" t="s">
        <v>359</v>
      </c>
      <c r="B110" s="63" t="s">
        <v>349</v>
      </c>
      <c r="C110" s="63" t="s">
        <v>263</v>
      </c>
      <c r="D110" s="72"/>
      <c r="E110" s="72"/>
      <c r="F110" s="72"/>
      <c r="G110" s="72"/>
      <c r="H110" s="72"/>
      <c r="I110" s="72"/>
      <c r="J110" s="72"/>
      <c r="K110" s="63"/>
    </row>
    <row r="111" spans="1:11" x14ac:dyDescent="0.4">
      <c r="A111" s="63" t="s">
        <v>544</v>
      </c>
      <c r="B111" s="63" t="s">
        <v>349</v>
      </c>
      <c r="C111" s="63" t="s">
        <v>516</v>
      </c>
      <c r="D111" s="72"/>
      <c r="E111" s="72"/>
      <c r="F111" s="72"/>
      <c r="G111" s="72"/>
      <c r="H111" s="72"/>
      <c r="I111" s="72"/>
      <c r="J111" s="72"/>
      <c r="K111" s="63"/>
    </row>
    <row r="112" spans="1:11" x14ac:dyDescent="0.4">
      <c r="A112" s="63" t="s">
        <v>360</v>
      </c>
      <c r="B112" s="63" t="s">
        <v>361</v>
      </c>
      <c r="C112" s="63" t="s">
        <v>243</v>
      </c>
      <c r="D112" s="72"/>
      <c r="E112" s="72"/>
      <c r="F112" s="72"/>
      <c r="G112" s="72"/>
      <c r="H112" s="72"/>
      <c r="I112" s="72"/>
      <c r="J112" s="72"/>
      <c r="K112" s="63"/>
    </row>
    <row r="113" spans="1:11" x14ac:dyDescent="0.4">
      <c r="A113" s="63" t="s">
        <v>362</v>
      </c>
      <c r="B113" s="63" t="s">
        <v>361</v>
      </c>
      <c r="C113" s="63" t="s">
        <v>245</v>
      </c>
      <c r="D113" s="72"/>
      <c r="E113" s="72"/>
      <c r="F113" s="72"/>
      <c r="G113" s="72"/>
      <c r="H113" s="72"/>
      <c r="I113" s="72"/>
      <c r="J113" s="72"/>
      <c r="K113" s="63"/>
    </row>
    <row r="114" spans="1:11" x14ac:dyDescent="0.4">
      <c r="A114" s="63" t="s">
        <v>363</v>
      </c>
      <c r="B114" s="63" t="s">
        <v>361</v>
      </c>
      <c r="C114" s="63" t="s">
        <v>247</v>
      </c>
      <c r="D114" s="72"/>
      <c r="E114" s="72"/>
      <c r="F114" s="72"/>
      <c r="G114" s="72"/>
      <c r="H114" s="72"/>
      <c r="I114" s="72"/>
      <c r="J114" s="72"/>
      <c r="K114" s="63"/>
    </row>
    <row r="115" spans="1:11" x14ac:dyDescent="0.4">
      <c r="A115" s="63" t="s">
        <v>364</v>
      </c>
      <c r="B115" s="63" t="s">
        <v>361</v>
      </c>
      <c r="C115" s="63" t="s">
        <v>249</v>
      </c>
      <c r="D115" s="72"/>
      <c r="E115" s="72"/>
      <c r="F115" s="72"/>
      <c r="G115" s="72"/>
      <c r="H115" s="72"/>
      <c r="I115" s="72"/>
      <c r="J115" s="72"/>
      <c r="K115" s="63"/>
    </row>
    <row r="116" spans="1:11" x14ac:dyDescent="0.4">
      <c r="A116" s="63" t="s">
        <v>365</v>
      </c>
      <c r="B116" s="63" t="s">
        <v>361</v>
      </c>
      <c r="C116" s="63" t="s">
        <v>251</v>
      </c>
      <c r="D116" s="72"/>
      <c r="E116" s="72"/>
      <c r="F116" s="72"/>
      <c r="G116" s="72"/>
      <c r="H116" s="72"/>
      <c r="I116" s="72"/>
      <c r="J116" s="72"/>
      <c r="K116" s="63"/>
    </row>
    <row r="117" spans="1:11" x14ac:dyDescent="0.4">
      <c r="A117" s="63" t="s">
        <v>366</v>
      </c>
      <c r="B117" s="63" t="s">
        <v>361</v>
      </c>
      <c r="C117" s="63" t="s">
        <v>253</v>
      </c>
      <c r="D117" s="72"/>
      <c r="E117" s="72"/>
      <c r="F117" s="72"/>
      <c r="G117" s="72"/>
      <c r="H117" s="72"/>
      <c r="I117" s="72"/>
      <c r="J117" s="72"/>
      <c r="K117" s="63"/>
    </row>
    <row r="118" spans="1:11" x14ac:dyDescent="0.4">
      <c r="A118" s="63" t="s">
        <v>367</v>
      </c>
      <c r="B118" s="63" t="s">
        <v>361</v>
      </c>
      <c r="C118" s="63" t="s">
        <v>255</v>
      </c>
      <c r="D118" s="72"/>
      <c r="E118" s="72"/>
      <c r="F118" s="72"/>
      <c r="G118" s="72"/>
      <c r="H118" s="72"/>
      <c r="I118" s="72"/>
      <c r="J118" s="72"/>
      <c r="K118" s="63"/>
    </row>
    <row r="119" spans="1:11" x14ac:dyDescent="0.4">
      <c r="A119" s="63" t="s">
        <v>368</v>
      </c>
      <c r="B119" s="63" t="s">
        <v>361</v>
      </c>
      <c r="C119" s="63" t="s">
        <v>257</v>
      </c>
      <c r="D119" s="72"/>
      <c r="E119" s="72"/>
      <c r="F119" s="72"/>
      <c r="G119" s="72"/>
      <c r="H119" s="72"/>
      <c r="I119" s="72"/>
      <c r="J119" s="72"/>
      <c r="K119" s="63"/>
    </row>
    <row r="120" spans="1:11" x14ac:dyDescent="0.4">
      <c r="A120" s="63" t="s">
        <v>369</v>
      </c>
      <c r="B120" s="63" t="s">
        <v>361</v>
      </c>
      <c r="C120" s="63" t="s">
        <v>259</v>
      </c>
      <c r="D120" s="72"/>
      <c r="E120" s="72"/>
      <c r="F120" s="72"/>
      <c r="G120" s="72"/>
      <c r="H120" s="72"/>
      <c r="I120" s="72"/>
      <c r="J120" s="72"/>
      <c r="K120" s="63"/>
    </row>
    <row r="121" spans="1:11" x14ac:dyDescent="0.4">
      <c r="A121" s="63" t="s">
        <v>370</v>
      </c>
      <c r="B121" s="63" t="s">
        <v>361</v>
      </c>
      <c r="C121" s="63" t="s">
        <v>261</v>
      </c>
      <c r="D121" s="72"/>
      <c r="E121" s="72"/>
      <c r="F121" s="72"/>
      <c r="G121" s="72"/>
      <c r="H121" s="72"/>
      <c r="I121" s="72"/>
      <c r="J121" s="72"/>
      <c r="K121" s="63"/>
    </row>
    <row r="122" spans="1:11" x14ac:dyDescent="0.4">
      <c r="A122" s="63" t="s">
        <v>371</v>
      </c>
      <c r="B122" s="63" t="s">
        <v>361</v>
      </c>
      <c r="C122" s="63" t="s">
        <v>263</v>
      </c>
      <c r="D122" s="72"/>
      <c r="E122" s="72"/>
      <c r="F122" s="72"/>
      <c r="G122" s="72"/>
      <c r="H122" s="72"/>
      <c r="I122" s="72"/>
      <c r="J122" s="72"/>
      <c r="K122" s="63"/>
    </row>
    <row r="123" spans="1:11" x14ac:dyDescent="0.4">
      <c r="A123" s="63" t="s">
        <v>545</v>
      </c>
      <c r="B123" s="63" t="s">
        <v>361</v>
      </c>
      <c r="C123" s="63" t="s">
        <v>516</v>
      </c>
      <c r="D123" s="72"/>
      <c r="E123" s="72"/>
      <c r="F123" s="72"/>
      <c r="G123" s="72"/>
      <c r="H123" s="72"/>
      <c r="I123" s="72"/>
      <c r="J123" s="72"/>
      <c r="K123" s="63"/>
    </row>
    <row r="124" spans="1:11" x14ac:dyDescent="0.4">
      <c r="A124" s="63" t="s">
        <v>372</v>
      </c>
      <c r="B124" s="63" t="s">
        <v>373</v>
      </c>
      <c r="C124" s="63" t="s">
        <v>243</v>
      </c>
      <c r="D124" s="72"/>
      <c r="E124" s="72"/>
      <c r="F124" s="72"/>
      <c r="G124" s="72"/>
      <c r="H124" s="72"/>
      <c r="I124" s="72"/>
      <c r="J124" s="72"/>
      <c r="K124" s="63"/>
    </row>
    <row r="125" spans="1:11" x14ac:dyDescent="0.4">
      <c r="A125" s="63" t="s">
        <v>374</v>
      </c>
      <c r="B125" s="63" t="s">
        <v>373</v>
      </c>
      <c r="C125" s="63" t="s">
        <v>245</v>
      </c>
      <c r="D125" s="72"/>
      <c r="E125" s="72"/>
      <c r="F125" s="72"/>
      <c r="G125" s="72"/>
      <c r="H125" s="72"/>
      <c r="I125" s="72"/>
      <c r="J125" s="72"/>
      <c r="K125" s="63"/>
    </row>
    <row r="126" spans="1:11" x14ac:dyDescent="0.4">
      <c r="A126" s="63" t="s">
        <v>375</v>
      </c>
      <c r="B126" s="63" t="s">
        <v>373</v>
      </c>
      <c r="C126" s="63" t="s">
        <v>247</v>
      </c>
      <c r="D126" s="72"/>
      <c r="E126" s="72"/>
      <c r="F126" s="72"/>
      <c r="G126" s="72"/>
      <c r="H126" s="72"/>
      <c r="I126" s="72"/>
      <c r="J126" s="72"/>
      <c r="K126" s="63"/>
    </row>
    <row r="127" spans="1:11" x14ac:dyDescent="0.4">
      <c r="A127" s="63" t="s">
        <v>376</v>
      </c>
      <c r="B127" s="63" t="s">
        <v>373</v>
      </c>
      <c r="C127" s="63" t="s">
        <v>249</v>
      </c>
      <c r="D127" s="72"/>
      <c r="E127" s="72"/>
      <c r="F127" s="72"/>
      <c r="G127" s="72"/>
      <c r="H127" s="72"/>
      <c r="I127" s="72"/>
      <c r="J127" s="72"/>
      <c r="K127" s="63"/>
    </row>
    <row r="128" spans="1:11" x14ac:dyDescent="0.4">
      <c r="A128" s="63" t="s">
        <v>377</v>
      </c>
      <c r="B128" s="63" t="s">
        <v>373</v>
      </c>
      <c r="C128" s="63" t="s">
        <v>251</v>
      </c>
      <c r="D128" s="72"/>
      <c r="E128" s="72"/>
      <c r="F128" s="72"/>
      <c r="G128" s="72"/>
      <c r="H128" s="72"/>
      <c r="I128" s="72"/>
      <c r="J128" s="72"/>
      <c r="K128" s="63"/>
    </row>
    <row r="129" spans="1:11" x14ac:dyDescent="0.4">
      <c r="A129" s="63" t="s">
        <v>378</v>
      </c>
      <c r="B129" s="63" t="s">
        <v>373</v>
      </c>
      <c r="C129" s="63" t="s">
        <v>253</v>
      </c>
      <c r="D129" s="72"/>
      <c r="E129" s="72"/>
      <c r="F129" s="72"/>
      <c r="G129" s="72"/>
      <c r="H129" s="72"/>
      <c r="I129" s="72"/>
      <c r="J129" s="72"/>
      <c r="K129" s="63"/>
    </row>
    <row r="130" spans="1:11" x14ac:dyDescent="0.4">
      <c r="A130" s="63" t="s">
        <v>379</v>
      </c>
      <c r="B130" s="63" t="s">
        <v>373</v>
      </c>
      <c r="C130" s="63" t="s">
        <v>255</v>
      </c>
      <c r="D130" s="72"/>
      <c r="E130" s="72"/>
      <c r="F130" s="72"/>
      <c r="G130" s="72"/>
      <c r="H130" s="72"/>
      <c r="I130" s="72"/>
      <c r="J130" s="72"/>
      <c r="K130" s="63"/>
    </row>
    <row r="131" spans="1:11" x14ac:dyDescent="0.4">
      <c r="A131" s="63" t="s">
        <v>380</v>
      </c>
      <c r="B131" s="63" t="s">
        <v>373</v>
      </c>
      <c r="C131" s="63" t="s">
        <v>257</v>
      </c>
      <c r="D131" s="72"/>
      <c r="E131" s="72"/>
      <c r="F131" s="72"/>
      <c r="G131" s="72"/>
      <c r="H131" s="72"/>
      <c r="I131" s="72"/>
      <c r="J131" s="72"/>
      <c r="K131" s="63"/>
    </row>
    <row r="132" spans="1:11" x14ac:dyDescent="0.4">
      <c r="A132" s="63" t="s">
        <v>381</v>
      </c>
      <c r="B132" s="63" t="s">
        <v>373</v>
      </c>
      <c r="C132" s="63" t="s">
        <v>259</v>
      </c>
      <c r="D132" s="72"/>
      <c r="E132" s="72"/>
      <c r="F132" s="72"/>
      <c r="G132" s="72"/>
      <c r="H132" s="72"/>
      <c r="I132" s="72"/>
      <c r="J132" s="72"/>
      <c r="K132" s="63"/>
    </row>
    <row r="133" spans="1:11" x14ac:dyDescent="0.4">
      <c r="A133" s="63" t="s">
        <v>382</v>
      </c>
      <c r="B133" s="63" t="s">
        <v>373</v>
      </c>
      <c r="C133" s="63" t="s">
        <v>261</v>
      </c>
      <c r="D133" s="72"/>
      <c r="E133" s="72"/>
      <c r="F133" s="72"/>
      <c r="G133" s="72"/>
      <c r="H133" s="72"/>
      <c r="I133" s="72"/>
      <c r="J133" s="72"/>
      <c r="K133" s="63"/>
    </row>
    <row r="134" spans="1:11" x14ac:dyDescent="0.4">
      <c r="A134" s="63" t="s">
        <v>383</v>
      </c>
      <c r="B134" s="63" t="s">
        <v>373</v>
      </c>
      <c r="C134" s="63" t="s">
        <v>263</v>
      </c>
      <c r="D134" s="72"/>
      <c r="E134" s="72"/>
      <c r="F134" s="72"/>
      <c r="G134" s="72"/>
      <c r="H134" s="72"/>
      <c r="I134" s="72"/>
      <c r="J134" s="72"/>
      <c r="K134" s="63"/>
    </row>
    <row r="135" spans="1:11" x14ac:dyDescent="0.4">
      <c r="A135" s="63" t="s">
        <v>546</v>
      </c>
      <c r="B135" s="63" t="s">
        <v>373</v>
      </c>
      <c r="C135" s="63" t="s">
        <v>516</v>
      </c>
      <c r="D135" s="72"/>
      <c r="E135" s="72"/>
      <c r="F135" s="72"/>
      <c r="G135" s="72"/>
      <c r="H135" s="72"/>
      <c r="I135" s="72"/>
      <c r="J135" s="72"/>
      <c r="K135" s="63"/>
    </row>
    <row r="136" spans="1:11" x14ac:dyDescent="0.4">
      <c r="A136" s="63" t="s">
        <v>384</v>
      </c>
      <c r="B136" s="63" t="s">
        <v>385</v>
      </c>
      <c r="C136" s="63" t="s">
        <v>243</v>
      </c>
      <c r="D136" s="72"/>
      <c r="E136" s="72"/>
      <c r="F136" s="72"/>
      <c r="G136" s="72"/>
      <c r="H136" s="72"/>
      <c r="I136" s="72"/>
      <c r="J136" s="72"/>
      <c r="K136" s="63"/>
    </row>
    <row r="137" spans="1:11" x14ac:dyDescent="0.4">
      <c r="A137" s="63" t="s">
        <v>386</v>
      </c>
      <c r="B137" s="63" t="s">
        <v>385</v>
      </c>
      <c r="C137" s="63" t="s">
        <v>245</v>
      </c>
      <c r="D137" s="72"/>
      <c r="E137" s="72"/>
      <c r="F137" s="72"/>
      <c r="G137" s="72"/>
      <c r="H137" s="72"/>
      <c r="I137" s="72"/>
      <c r="J137" s="72"/>
      <c r="K137" s="63"/>
    </row>
    <row r="138" spans="1:11" x14ac:dyDescent="0.4">
      <c r="A138" s="63" t="s">
        <v>387</v>
      </c>
      <c r="B138" s="63" t="s">
        <v>385</v>
      </c>
      <c r="C138" s="63" t="s">
        <v>247</v>
      </c>
      <c r="D138" s="72"/>
      <c r="E138" s="72"/>
      <c r="F138" s="72"/>
      <c r="G138" s="72"/>
      <c r="H138" s="72"/>
      <c r="I138" s="72"/>
      <c r="J138" s="72"/>
      <c r="K138" s="63"/>
    </row>
    <row r="139" spans="1:11" x14ac:dyDescent="0.4">
      <c r="A139" s="63" t="s">
        <v>388</v>
      </c>
      <c r="B139" s="63" t="s">
        <v>385</v>
      </c>
      <c r="C139" s="63" t="s">
        <v>249</v>
      </c>
      <c r="D139" s="72"/>
      <c r="E139" s="72"/>
      <c r="F139" s="72"/>
      <c r="G139" s="72"/>
      <c r="H139" s="72"/>
      <c r="I139" s="72"/>
      <c r="J139" s="72"/>
      <c r="K139" s="63"/>
    </row>
    <row r="140" spans="1:11" x14ac:dyDescent="0.4">
      <c r="A140" s="63" t="s">
        <v>389</v>
      </c>
      <c r="B140" s="63" t="s">
        <v>385</v>
      </c>
      <c r="C140" s="63" t="s">
        <v>251</v>
      </c>
      <c r="D140" s="72"/>
      <c r="E140" s="72"/>
      <c r="F140" s="72"/>
      <c r="G140" s="72"/>
      <c r="H140" s="72"/>
      <c r="I140" s="72"/>
      <c r="J140" s="72"/>
      <c r="K140" s="63"/>
    </row>
    <row r="141" spans="1:11" x14ac:dyDescent="0.4">
      <c r="A141" s="63" t="s">
        <v>390</v>
      </c>
      <c r="B141" s="63" t="s">
        <v>385</v>
      </c>
      <c r="C141" s="63" t="s">
        <v>253</v>
      </c>
      <c r="D141" s="72"/>
      <c r="E141" s="72"/>
      <c r="F141" s="72"/>
      <c r="G141" s="72"/>
      <c r="H141" s="72"/>
      <c r="I141" s="72"/>
      <c r="J141" s="72"/>
      <c r="K141" s="63"/>
    </row>
    <row r="142" spans="1:11" x14ac:dyDescent="0.4">
      <c r="A142" s="63" t="s">
        <v>391</v>
      </c>
      <c r="B142" s="63" t="s">
        <v>385</v>
      </c>
      <c r="C142" s="63" t="s">
        <v>255</v>
      </c>
      <c r="D142" s="72"/>
      <c r="E142" s="72"/>
      <c r="F142" s="72"/>
      <c r="G142" s="72"/>
      <c r="H142" s="72"/>
      <c r="I142" s="72"/>
      <c r="J142" s="72"/>
      <c r="K142" s="63"/>
    </row>
    <row r="143" spans="1:11" x14ac:dyDescent="0.4">
      <c r="A143" s="63" t="s">
        <v>392</v>
      </c>
      <c r="B143" s="63" t="s">
        <v>385</v>
      </c>
      <c r="C143" s="63" t="s">
        <v>257</v>
      </c>
      <c r="D143" s="72"/>
      <c r="E143" s="72"/>
      <c r="F143" s="72"/>
      <c r="G143" s="72"/>
      <c r="H143" s="72"/>
      <c r="I143" s="72"/>
      <c r="J143" s="72"/>
      <c r="K143" s="63"/>
    </row>
    <row r="144" spans="1:11" x14ac:dyDescent="0.4">
      <c r="A144" s="63" t="s">
        <v>393</v>
      </c>
      <c r="B144" s="63" t="s">
        <v>385</v>
      </c>
      <c r="C144" s="63" t="s">
        <v>259</v>
      </c>
      <c r="D144" s="72"/>
      <c r="E144" s="72"/>
      <c r="F144" s="72"/>
      <c r="G144" s="72"/>
      <c r="H144" s="72"/>
      <c r="I144" s="72"/>
      <c r="J144" s="72"/>
      <c r="K144" s="63"/>
    </row>
    <row r="145" spans="1:11" x14ac:dyDescent="0.4">
      <c r="A145" s="63" t="s">
        <v>394</v>
      </c>
      <c r="B145" s="63" t="s">
        <v>385</v>
      </c>
      <c r="C145" s="63" t="s">
        <v>261</v>
      </c>
      <c r="D145" s="72"/>
      <c r="E145" s="72"/>
      <c r="F145" s="72"/>
      <c r="G145" s="72"/>
      <c r="H145" s="72"/>
      <c r="I145" s="72"/>
      <c r="J145" s="72"/>
      <c r="K145" s="63"/>
    </row>
    <row r="146" spans="1:11" x14ac:dyDescent="0.4">
      <c r="A146" s="63" t="s">
        <v>395</v>
      </c>
      <c r="B146" s="63" t="s">
        <v>385</v>
      </c>
      <c r="C146" s="63" t="s">
        <v>263</v>
      </c>
      <c r="D146" s="72"/>
      <c r="E146" s="72"/>
      <c r="F146" s="72"/>
      <c r="G146" s="72"/>
      <c r="H146" s="72"/>
      <c r="I146" s="72"/>
      <c r="J146" s="72"/>
      <c r="K146" s="63"/>
    </row>
    <row r="147" spans="1:11" x14ac:dyDescent="0.4">
      <c r="A147" s="63" t="s">
        <v>547</v>
      </c>
      <c r="B147" s="63" t="s">
        <v>385</v>
      </c>
      <c r="C147" s="63" t="s">
        <v>516</v>
      </c>
      <c r="D147" s="72"/>
      <c r="E147" s="72"/>
      <c r="F147" s="72"/>
      <c r="G147" s="72"/>
      <c r="H147" s="72"/>
      <c r="I147" s="72"/>
      <c r="J147" s="72"/>
      <c r="K147" s="63"/>
    </row>
    <row r="148" spans="1:11" x14ac:dyDescent="0.4">
      <c r="A148" s="63" t="s">
        <v>396</v>
      </c>
      <c r="B148" s="63" t="s">
        <v>397</v>
      </c>
      <c r="C148" s="63" t="s">
        <v>243</v>
      </c>
      <c r="D148" s="72"/>
      <c r="E148" s="72"/>
      <c r="F148" s="72"/>
      <c r="G148" s="72"/>
      <c r="H148" s="72"/>
      <c r="I148" s="72"/>
      <c r="J148" s="72"/>
      <c r="K148" s="63"/>
    </row>
    <row r="149" spans="1:11" x14ac:dyDescent="0.4">
      <c r="A149" s="63" t="s">
        <v>398</v>
      </c>
      <c r="B149" s="63" t="s">
        <v>397</v>
      </c>
      <c r="C149" s="63" t="s">
        <v>245</v>
      </c>
      <c r="D149" s="72"/>
      <c r="E149" s="72"/>
      <c r="F149" s="72"/>
      <c r="G149" s="72"/>
      <c r="H149" s="72"/>
      <c r="I149" s="72"/>
      <c r="J149" s="72"/>
      <c r="K149" s="63"/>
    </row>
    <row r="150" spans="1:11" x14ac:dyDescent="0.4">
      <c r="A150" s="63" t="s">
        <v>399</v>
      </c>
      <c r="B150" s="63" t="s">
        <v>397</v>
      </c>
      <c r="C150" s="63" t="s">
        <v>247</v>
      </c>
      <c r="D150" s="72"/>
      <c r="E150" s="72"/>
      <c r="F150" s="72"/>
      <c r="G150" s="72"/>
      <c r="H150" s="72"/>
      <c r="I150" s="72"/>
      <c r="J150" s="72"/>
      <c r="K150" s="63"/>
    </row>
    <row r="151" spans="1:11" x14ac:dyDescent="0.4">
      <c r="A151" s="63" t="s">
        <v>400</v>
      </c>
      <c r="B151" s="63" t="s">
        <v>397</v>
      </c>
      <c r="C151" s="63" t="s">
        <v>249</v>
      </c>
      <c r="D151" s="72"/>
      <c r="E151" s="72"/>
      <c r="F151" s="72"/>
      <c r="G151" s="72"/>
      <c r="H151" s="72"/>
      <c r="I151" s="72"/>
      <c r="J151" s="72"/>
      <c r="K151" s="63"/>
    </row>
    <row r="152" spans="1:11" x14ac:dyDescent="0.4">
      <c r="A152" s="63" t="s">
        <v>401</v>
      </c>
      <c r="B152" s="63" t="s">
        <v>397</v>
      </c>
      <c r="C152" s="63" t="s">
        <v>251</v>
      </c>
      <c r="D152" s="72"/>
      <c r="E152" s="72"/>
      <c r="F152" s="72"/>
      <c r="G152" s="72"/>
      <c r="H152" s="72"/>
      <c r="I152" s="72"/>
      <c r="J152" s="72"/>
      <c r="K152" s="63"/>
    </row>
    <row r="153" spans="1:11" x14ac:dyDescent="0.4">
      <c r="A153" s="63" t="s">
        <v>402</v>
      </c>
      <c r="B153" s="63" t="s">
        <v>397</v>
      </c>
      <c r="C153" s="63" t="s">
        <v>253</v>
      </c>
      <c r="D153" s="72"/>
      <c r="E153" s="72"/>
      <c r="F153" s="72"/>
      <c r="G153" s="72"/>
      <c r="H153" s="72"/>
      <c r="I153" s="72"/>
      <c r="J153" s="72"/>
      <c r="K153" s="63"/>
    </row>
    <row r="154" spans="1:11" x14ac:dyDescent="0.4">
      <c r="A154" s="63" t="s">
        <v>403</v>
      </c>
      <c r="B154" s="63" t="s">
        <v>397</v>
      </c>
      <c r="C154" s="63" t="s">
        <v>255</v>
      </c>
      <c r="D154" s="72"/>
      <c r="E154" s="72"/>
      <c r="F154" s="72"/>
      <c r="G154" s="72"/>
      <c r="H154" s="72"/>
      <c r="I154" s="72"/>
      <c r="J154" s="72"/>
      <c r="K154" s="63"/>
    </row>
    <row r="155" spans="1:11" x14ac:dyDescent="0.4">
      <c r="A155" s="63" t="s">
        <v>404</v>
      </c>
      <c r="B155" s="63" t="s">
        <v>397</v>
      </c>
      <c r="C155" s="63" t="s">
        <v>257</v>
      </c>
      <c r="D155" s="72"/>
      <c r="E155" s="72"/>
      <c r="F155" s="72"/>
      <c r="G155" s="72"/>
      <c r="H155" s="72"/>
      <c r="I155" s="72"/>
      <c r="J155" s="72"/>
      <c r="K155" s="63"/>
    </row>
    <row r="156" spans="1:11" x14ac:dyDescent="0.4">
      <c r="A156" s="63" t="s">
        <v>405</v>
      </c>
      <c r="B156" s="63" t="s">
        <v>397</v>
      </c>
      <c r="C156" s="63" t="s">
        <v>259</v>
      </c>
      <c r="D156" s="72"/>
      <c r="E156" s="72"/>
      <c r="F156" s="72"/>
      <c r="G156" s="72"/>
      <c r="H156" s="72"/>
      <c r="I156" s="72"/>
      <c r="J156" s="72"/>
      <c r="K156" s="63"/>
    </row>
    <row r="157" spans="1:11" x14ac:dyDescent="0.4">
      <c r="A157" s="63" t="s">
        <v>406</v>
      </c>
      <c r="B157" s="63" t="s">
        <v>397</v>
      </c>
      <c r="C157" s="63" t="s">
        <v>261</v>
      </c>
      <c r="D157" s="72"/>
      <c r="E157" s="72"/>
      <c r="F157" s="72"/>
      <c r="G157" s="72"/>
      <c r="H157" s="72"/>
      <c r="I157" s="72"/>
      <c r="J157" s="72"/>
      <c r="K157" s="63"/>
    </row>
    <row r="158" spans="1:11" x14ac:dyDescent="0.4">
      <c r="A158" s="63" t="s">
        <v>407</v>
      </c>
      <c r="B158" s="63" t="s">
        <v>397</v>
      </c>
      <c r="C158" s="63" t="s">
        <v>263</v>
      </c>
      <c r="D158" s="72"/>
      <c r="E158" s="72"/>
      <c r="F158" s="72"/>
      <c r="G158" s="72"/>
      <c r="H158" s="72"/>
      <c r="I158" s="72"/>
      <c r="J158" s="72"/>
      <c r="K158" s="63"/>
    </row>
    <row r="159" spans="1:11" x14ac:dyDescent="0.4">
      <c r="A159" s="63" t="s">
        <v>548</v>
      </c>
      <c r="B159" s="63" t="s">
        <v>397</v>
      </c>
      <c r="C159" s="63" t="s">
        <v>516</v>
      </c>
      <c r="D159" s="72"/>
      <c r="E159" s="72"/>
      <c r="F159" s="72"/>
      <c r="G159" s="72"/>
      <c r="H159" s="72"/>
      <c r="I159" s="72"/>
      <c r="J159" s="72"/>
      <c r="K159" s="63"/>
    </row>
    <row r="160" spans="1:11" x14ac:dyDescent="0.4">
      <c r="A160" s="63" t="s">
        <v>408</v>
      </c>
      <c r="B160" s="63" t="s">
        <v>409</v>
      </c>
      <c r="C160" s="63" t="s">
        <v>243</v>
      </c>
      <c r="D160" s="72"/>
      <c r="E160" s="72"/>
      <c r="F160" s="72"/>
      <c r="G160" s="72"/>
      <c r="H160" s="72"/>
      <c r="I160" s="74">
        <v>2.1000000000000001E-2</v>
      </c>
      <c r="J160" s="72"/>
      <c r="K160" s="63"/>
    </row>
    <row r="161" spans="1:11" x14ac:dyDescent="0.4">
      <c r="A161" s="63" t="s">
        <v>410</v>
      </c>
      <c r="B161" s="63" t="s">
        <v>409</v>
      </c>
      <c r="C161" s="63" t="s">
        <v>245</v>
      </c>
      <c r="D161" s="72"/>
      <c r="E161" s="72"/>
      <c r="F161" s="72"/>
      <c r="G161" s="72"/>
      <c r="H161" s="72"/>
      <c r="I161" s="74">
        <v>1.6E-2</v>
      </c>
      <c r="J161" s="72"/>
      <c r="K161" s="63"/>
    </row>
    <row r="162" spans="1:11" x14ac:dyDescent="0.4">
      <c r="A162" s="63" t="s">
        <v>411</v>
      </c>
      <c r="B162" s="63" t="s">
        <v>409</v>
      </c>
      <c r="C162" s="63" t="s">
        <v>247</v>
      </c>
      <c r="D162" s="72"/>
      <c r="E162" s="72"/>
      <c r="F162" s="72"/>
      <c r="G162" s="72"/>
      <c r="H162" s="72"/>
      <c r="I162" s="74">
        <v>1.9E-2</v>
      </c>
      <c r="J162" s="72"/>
      <c r="K162" s="63"/>
    </row>
    <row r="163" spans="1:11" x14ac:dyDescent="0.4">
      <c r="A163" s="63" t="s">
        <v>412</v>
      </c>
      <c r="B163" s="63" t="s">
        <v>409</v>
      </c>
      <c r="C163" s="63" t="s">
        <v>249</v>
      </c>
      <c r="D163" s="72"/>
      <c r="E163" s="72"/>
      <c r="F163" s="72"/>
      <c r="G163" s="72"/>
      <c r="H163" s="72"/>
      <c r="I163" s="72"/>
      <c r="J163" s="72"/>
      <c r="K163" s="63"/>
    </row>
    <row r="164" spans="1:11" x14ac:dyDescent="0.4">
      <c r="A164" s="63" t="s">
        <v>413</v>
      </c>
      <c r="B164" s="63" t="s">
        <v>409</v>
      </c>
      <c r="C164" s="63" t="s">
        <v>251</v>
      </c>
      <c r="D164" s="72"/>
      <c r="E164" s="72"/>
      <c r="F164" s="72"/>
      <c r="G164" s="72"/>
      <c r="H164" s="72"/>
      <c r="I164" s="72"/>
      <c r="J164" s="72"/>
      <c r="K164" s="63"/>
    </row>
    <row r="165" spans="1:11" x14ac:dyDescent="0.4">
      <c r="A165" s="63" t="s">
        <v>414</v>
      </c>
      <c r="B165" s="63" t="s">
        <v>409</v>
      </c>
      <c r="C165" s="63" t="s">
        <v>253</v>
      </c>
      <c r="D165" s="72"/>
      <c r="E165" s="72"/>
      <c r="F165" s="72"/>
      <c r="G165" s="72"/>
      <c r="H165" s="72"/>
      <c r="I165" s="72"/>
      <c r="J165" s="72"/>
      <c r="K165" s="63"/>
    </row>
    <row r="166" spans="1:11" x14ac:dyDescent="0.4">
      <c r="A166" s="63" t="s">
        <v>415</v>
      </c>
      <c r="B166" s="63" t="s">
        <v>409</v>
      </c>
      <c r="C166" s="63" t="s">
        <v>255</v>
      </c>
      <c r="D166" s="72"/>
      <c r="E166" s="72"/>
      <c r="F166" s="72"/>
      <c r="G166" s="72"/>
      <c r="H166" s="72"/>
      <c r="I166" s="72"/>
      <c r="J166" s="72"/>
      <c r="K166" s="63"/>
    </row>
    <row r="167" spans="1:11" x14ac:dyDescent="0.4">
      <c r="A167" s="63" t="s">
        <v>416</v>
      </c>
      <c r="B167" s="63" t="s">
        <v>409</v>
      </c>
      <c r="C167" s="63" t="s">
        <v>257</v>
      </c>
      <c r="D167" s="72"/>
      <c r="E167" s="72"/>
      <c r="F167" s="72"/>
      <c r="G167" s="72"/>
      <c r="H167" s="72"/>
      <c r="I167" s="72"/>
      <c r="J167" s="72"/>
      <c r="K167" s="63"/>
    </row>
    <row r="168" spans="1:11" x14ac:dyDescent="0.4">
      <c r="A168" s="63" t="s">
        <v>417</v>
      </c>
      <c r="B168" s="63" t="s">
        <v>409</v>
      </c>
      <c r="C168" s="63" t="s">
        <v>259</v>
      </c>
      <c r="D168" s="72"/>
      <c r="E168" s="72"/>
      <c r="F168" s="72"/>
      <c r="G168" s="72"/>
      <c r="H168" s="72"/>
      <c r="I168" s="72"/>
      <c r="J168" s="72"/>
      <c r="K168" s="63"/>
    </row>
    <row r="169" spans="1:11" x14ac:dyDescent="0.4">
      <c r="A169" s="63" t="s">
        <v>418</v>
      </c>
      <c r="B169" s="63" t="s">
        <v>409</v>
      </c>
      <c r="C169" s="63" t="s">
        <v>261</v>
      </c>
      <c r="D169" s="72"/>
      <c r="E169" s="72"/>
      <c r="F169" s="72"/>
      <c r="G169" s="72"/>
      <c r="H169" s="72"/>
      <c r="I169" s="72"/>
      <c r="J169" s="72"/>
      <c r="K169" s="63"/>
    </row>
    <row r="170" spans="1:11" x14ac:dyDescent="0.4">
      <c r="A170" s="63" t="s">
        <v>419</v>
      </c>
      <c r="B170" s="63" t="s">
        <v>409</v>
      </c>
      <c r="C170" s="63" t="s">
        <v>263</v>
      </c>
      <c r="D170" s="72"/>
      <c r="E170" s="72"/>
      <c r="F170" s="72"/>
      <c r="G170" s="72"/>
      <c r="H170" s="72"/>
      <c r="I170" s="72"/>
      <c r="J170" s="72"/>
      <c r="K170" s="63"/>
    </row>
    <row r="171" spans="1:11" x14ac:dyDescent="0.4">
      <c r="A171" s="63" t="s">
        <v>549</v>
      </c>
      <c r="B171" s="63" t="s">
        <v>409</v>
      </c>
      <c r="C171" s="63" t="s">
        <v>516</v>
      </c>
      <c r="D171" s="72"/>
      <c r="E171" s="72"/>
      <c r="F171" s="72"/>
      <c r="G171" s="72"/>
      <c r="H171" s="72"/>
      <c r="I171" s="72"/>
      <c r="J171" s="72"/>
      <c r="K171" s="63"/>
    </row>
    <row r="172" spans="1:11" x14ac:dyDescent="0.4">
      <c r="A172" s="63" t="s">
        <v>420</v>
      </c>
      <c r="B172" s="63" t="s">
        <v>421</v>
      </c>
      <c r="C172" s="63" t="s">
        <v>243</v>
      </c>
      <c r="D172" s="72"/>
      <c r="E172" s="72"/>
      <c r="F172" s="72"/>
      <c r="G172" s="72"/>
      <c r="H172" s="72"/>
      <c r="I172" s="72"/>
      <c r="J172" s="72"/>
      <c r="K172" s="63"/>
    </row>
    <row r="173" spans="1:11" x14ac:dyDescent="0.4">
      <c r="A173" s="63" t="s">
        <v>422</v>
      </c>
      <c r="B173" s="63" t="s">
        <v>421</v>
      </c>
      <c r="C173" s="63" t="s">
        <v>245</v>
      </c>
      <c r="D173" s="72"/>
      <c r="E173" s="72"/>
      <c r="F173" s="72"/>
      <c r="G173" s="72"/>
      <c r="H173" s="72"/>
      <c r="I173" s="72"/>
      <c r="J173" s="72"/>
      <c r="K173" s="63"/>
    </row>
    <row r="174" spans="1:11" x14ac:dyDescent="0.4">
      <c r="A174" s="63" t="s">
        <v>423</v>
      </c>
      <c r="B174" s="63" t="s">
        <v>421</v>
      </c>
      <c r="C174" s="63" t="s">
        <v>247</v>
      </c>
      <c r="D174" s="72"/>
      <c r="E174" s="72"/>
      <c r="F174" s="72"/>
      <c r="G174" s="72"/>
      <c r="H174" s="72"/>
      <c r="I174" s="72"/>
      <c r="J174" s="72"/>
      <c r="K174" s="63"/>
    </row>
    <row r="175" spans="1:11" x14ac:dyDescent="0.4">
      <c r="A175" s="63" t="s">
        <v>424</v>
      </c>
      <c r="B175" s="63" t="s">
        <v>421</v>
      </c>
      <c r="C175" s="63" t="s">
        <v>249</v>
      </c>
      <c r="D175" s="72"/>
      <c r="E175" s="72"/>
      <c r="F175" s="72"/>
      <c r="G175" s="72"/>
      <c r="H175" s="72"/>
      <c r="I175" s="72"/>
      <c r="J175" s="72"/>
      <c r="K175" s="63"/>
    </row>
    <row r="176" spans="1:11" x14ac:dyDescent="0.4">
      <c r="A176" s="63" t="s">
        <v>425</v>
      </c>
      <c r="B176" s="63" t="s">
        <v>421</v>
      </c>
      <c r="C176" s="63" t="s">
        <v>251</v>
      </c>
      <c r="D176" s="72"/>
      <c r="E176" s="72"/>
      <c r="F176" s="72"/>
      <c r="G176" s="72"/>
      <c r="H176" s="72"/>
      <c r="I176" s="72"/>
      <c r="J176" s="72"/>
      <c r="K176" s="63"/>
    </row>
    <row r="177" spans="1:11" x14ac:dyDescent="0.4">
      <c r="A177" s="63" t="s">
        <v>426</v>
      </c>
      <c r="B177" s="63" t="s">
        <v>421</v>
      </c>
      <c r="C177" s="63" t="s">
        <v>253</v>
      </c>
      <c r="D177" s="72"/>
      <c r="E177" s="72"/>
      <c r="F177" s="72"/>
      <c r="G177" s="72"/>
      <c r="H177" s="72"/>
      <c r="I177" s="72"/>
      <c r="J177" s="72"/>
      <c r="K177" s="63"/>
    </row>
    <row r="178" spans="1:11" x14ac:dyDescent="0.4">
      <c r="A178" s="63" t="s">
        <v>427</v>
      </c>
      <c r="B178" s="63" t="s">
        <v>421</v>
      </c>
      <c r="C178" s="63" t="s">
        <v>255</v>
      </c>
      <c r="D178" s="72"/>
      <c r="E178" s="72"/>
      <c r="F178" s="72"/>
      <c r="G178" s="72"/>
      <c r="H178" s="72"/>
      <c r="I178" s="72"/>
      <c r="J178" s="72"/>
      <c r="K178" s="63"/>
    </row>
    <row r="179" spans="1:11" x14ac:dyDescent="0.4">
      <c r="A179" s="63" t="s">
        <v>428</v>
      </c>
      <c r="B179" s="63" t="s">
        <v>421</v>
      </c>
      <c r="C179" s="63" t="s">
        <v>257</v>
      </c>
      <c r="D179" s="72"/>
      <c r="E179" s="72"/>
      <c r="F179" s="72"/>
      <c r="G179" s="72"/>
      <c r="H179" s="72"/>
      <c r="I179" s="72"/>
      <c r="J179" s="72"/>
      <c r="K179" s="63"/>
    </row>
    <row r="180" spans="1:11" x14ac:dyDescent="0.4">
      <c r="A180" s="63" t="s">
        <v>429</v>
      </c>
      <c r="B180" s="63" t="s">
        <v>421</v>
      </c>
      <c r="C180" s="63" t="s">
        <v>259</v>
      </c>
      <c r="D180" s="72"/>
      <c r="E180" s="72"/>
      <c r="F180" s="72"/>
      <c r="G180" s="72"/>
      <c r="H180" s="72"/>
      <c r="I180" s="72"/>
      <c r="J180" s="72"/>
      <c r="K180" s="63"/>
    </row>
    <row r="181" spans="1:11" x14ac:dyDescent="0.4">
      <c r="A181" s="63" t="s">
        <v>430</v>
      </c>
      <c r="B181" s="63" t="s">
        <v>421</v>
      </c>
      <c r="C181" s="63" t="s">
        <v>261</v>
      </c>
      <c r="D181" s="72"/>
      <c r="E181" s="72"/>
      <c r="F181" s="72"/>
      <c r="G181" s="72"/>
      <c r="H181" s="72"/>
      <c r="I181" s="72"/>
      <c r="J181" s="72"/>
      <c r="K181" s="63"/>
    </row>
    <row r="182" spans="1:11" x14ac:dyDescent="0.4">
      <c r="A182" s="63" t="s">
        <v>431</v>
      </c>
      <c r="B182" s="63" t="s">
        <v>421</v>
      </c>
      <c r="C182" s="63" t="s">
        <v>263</v>
      </c>
      <c r="D182" s="72"/>
      <c r="E182" s="72"/>
      <c r="F182" s="72"/>
      <c r="G182" s="72"/>
      <c r="H182" s="72"/>
      <c r="I182" s="72"/>
      <c r="J182" s="72"/>
      <c r="K182" s="63"/>
    </row>
    <row r="183" spans="1:11" x14ac:dyDescent="0.4">
      <c r="A183" s="63" t="s">
        <v>550</v>
      </c>
      <c r="B183" s="63" t="s">
        <v>421</v>
      </c>
      <c r="C183" s="63" t="s">
        <v>516</v>
      </c>
      <c r="D183" s="72"/>
      <c r="E183" s="72"/>
      <c r="F183" s="72"/>
      <c r="G183" s="72"/>
      <c r="H183" s="72"/>
      <c r="I183" s="72"/>
      <c r="J183" s="72"/>
      <c r="K183" s="63"/>
    </row>
    <row r="184" spans="1:11" x14ac:dyDescent="0.4">
      <c r="A184" s="63" t="s">
        <v>432</v>
      </c>
      <c r="B184" s="63" t="s">
        <v>433</v>
      </c>
      <c r="C184" s="63" t="s">
        <v>243</v>
      </c>
      <c r="D184" s="72"/>
      <c r="E184" s="72"/>
      <c r="F184" s="72"/>
      <c r="G184" s="72"/>
      <c r="H184" s="72"/>
      <c r="I184" s="72"/>
      <c r="J184" s="72"/>
      <c r="K184" s="63"/>
    </row>
    <row r="185" spans="1:11" x14ac:dyDescent="0.4">
      <c r="A185" s="63" t="s">
        <v>434</v>
      </c>
      <c r="B185" s="63" t="s">
        <v>433</v>
      </c>
      <c r="C185" s="63" t="s">
        <v>245</v>
      </c>
      <c r="D185" s="72"/>
      <c r="E185" s="72"/>
      <c r="F185" s="72"/>
      <c r="G185" s="72"/>
      <c r="H185" s="72"/>
      <c r="I185" s="72"/>
      <c r="J185" s="72"/>
      <c r="K185" s="63"/>
    </row>
    <row r="186" spans="1:11" x14ac:dyDescent="0.4">
      <c r="A186" s="63" t="s">
        <v>435</v>
      </c>
      <c r="B186" s="63" t="s">
        <v>433</v>
      </c>
      <c r="C186" s="63" t="s">
        <v>247</v>
      </c>
      <c r="D186" s="72"/>
      <c r="E186" s="72"/>
      <c r="F186" s="72"/>
      <c r="G186" s="72"/>
      <c r="H186" s="72"/>
      <c r="I186" s="72"/>
      <c r="J186" s="72"/>
      <c r="K186" s="63"/>
    </row>
    <row r="187" spans="1:11" x14ac:dyDescent="0.4">
      <c r="A187" s="63" t="s">
        <v>436</v>
      </c>
      <c r="B187" s="63" t="s">
        <v>433</v>
      </c>
      <c r="C187" s="63" t="s">
        <v>249</v>
      </c>
      <c r="D187" s="72"/>
      <c r="E187" s="72"/>
      <c r="F187" s="72"/>
      <c r="G187" s="72"/>
      <c r="H187" s="72"/>
      <c r="I187" s="72"/>
      <c r="J187" s="72"/>
      <c r="K187" s="63"/>
    </row>
    <row r="188" spans="1:11" x14ac:dyDescent="0.4">
      <c r="A188" s="63" t="s">
        <v>437</v>
      </c>
      <c r="B188" s="63" t="s">
        <v>433</v>
      </c>
      <c r="C188" s="63" t="s">
        <v>251</v>
      </c>
      <c r="D188" s="72"/>
      <c r="E188" s="72"/>
      <c r="F188" s="72"/>
      <c r="G188" s="72"/>
      <c r="H188" s="72"/>
      <c r="I188" s="72"/>
      <c r="J188" s="72"/>
      <c r="K188" s="63"/>
    </row>
    <row r="189" spans="1:11" x14ac:dyDescent="0.4">
      <c r="A189" s="63" t="s">
        <v>438</v>
      </c>
      <c r="B189" s="63" t="s">
        <v>433</v>
      </c>
      <c r="C189" s="63" t="s">
        <v>253</v>
      </c>
      <c r="D189" s="72"/>
      <c r="E189" s="72"/>
      <c r="F189" s="72"/>
      <c r="G189" s="72"/>
      <c r="H189" s="72"/>
      <c r="I189" s="72"/>
      <c r="J189" s="72"/>
      <c r="K189" s="63"/>
    </row>
    <row r="190" spans="1:11" x14ac:dyDescent="0.4">
      <c r="A190" s="63" t="s">
        <v>439</v>
      </c>
      <c r="B190" s="63" t="s">
        <v>433</v>
      </c>
      <c r="C190" s="63" t="s">
        <v>255</v>
      </c>
      <c r="D190" s="72"/>
      <c r="E190" s="72"/>
      <c r="F190" s="72"/>
      <c r="G190" s="72"/>
      <c r="H190" s="72"/>
      <c r="I190" s="72"/>
      <c r="J190" s="72"/>
      <c r="K190" s="63"/>
    </row>
    <row r="191" spans="1:11" x14ac:dyDescent="0.4">
      <c r="A191" s="63" t="s">
        <v>440</v>
      </c>
      <c r="B191" s="63" t="s">
        <v>433</v>
      </c>
      <c r="C191" s="63" t="s">
        <v>257</v>
      </c>
      <c r="D191" s="72"/>
      <c r="E191" s="72"/>
      <c r="F191" s="72"/>
      <c r="G191" s="72"/>
      <c r="H191" s="72"/>
      <c r="I191" s="72"/>
      <c r="J191" s="72"/>
      <c r="K191" s="63"/>
    </row>
    <row r="192" spans="1:11" x14ac:dyDescent="0.4">
      <c r="A192" s="63" t="s">
        <v>441</v>
      </c>
      <c r="B192" s="63" t="s">
        <v>433</v>
      </c>
      <c r="C192" s="63" t="s">
        <v>259</v>
      </c>
      <c r="D192" s="72"/>
      <c r="E192" s="72"/>
      <c r="F192" s="72"/>
      <c r="G192" s="72"/>
      <c r="H192" s="72"/>
      <c r="I192" s="72"/>
      <c r="J192" s="72"/>
      <c r="K192" s="63"/>
    </row>
    <row r="193" spans="1:11" x14ac:dyDescent="0.4">
      <c r="A193" s="63" t="s">
        <v>442</v>
      </c>
      <c r="B193" s="63" t="s">
        <v>433</v>
      </c>
      <c r="C193" s="63" t="s">
        <v>261</v>
      </c>
      <c r="D193" s="72"/>
      <c r="E193" s="72"/>
      <c r="F193" s="72"/>
      <c r="G193" s="72"/>
      <c r="H193" s="72"/>
      <c r="I193" s="72"/>
      <c r="J193" s="72"/>
      <c r="K193" s="63"/>
    </row>
    <row r="194" spans="1:11" x14ac:dyDescent="0.4">
      <c r="A194" s="63" t="s">
        <v>443</v>
      </c>
      <c r="B194" s="63" t="s">
        <v>433</v>
      </c>
      <c r="C194" s="63" t="s">
        <v>263</v>
      </c>
      <c r="D194" s="72"/>
      <c r="E194" s="72"/>
      <c r="F194" s="72"/>
      <c r="G194" s="72"/>
      <c r="H194" s="72"/>
      <c r="I194" s="72"/>
      <c r="J194" s="72"/>
      <c r="K194" s="63"/>
    </row>
    <row r="195" spans="1:11" x14ac:dyDescent="0.4">
      <c r="A195" s="63" t="s">
        <v>551</v>
      </c>
      <c r="B195" s="63" t="s">
        <v>433</v>
      </c>
      <c r="C195" s="63" t="s">
        <v>516</v>
      </c>
      <c r="D195" s="72"/>
      <c r="E195" s="72"/>
      <c r="F195" s="72"/>
      <c r="G195" s="72"/>
      <c r="H195" s="72"/>
      <c r="I195" s="72"/>
      <c r="J195" s="72"/>
      <c r="K195" s="63"/>
    </row>
    <row r="196" spans="1:11" x14ac:dyDescent="0.4">
      <c r="A196" s="63" t="s">
        <v>444</v>
      </c>
      <c r="B196" s="63" t="s">
        <v>445</v>
      </c>
      <c r="C196" s="63" t="s">
        <v>243</v>
      </c>
      <c r="D196" s="72"/>
      <c r="E196" s="72"/>
      <c r="F196" s="72"/>
      <c r="G196" s="72"/>
      <c r="H196" s="72"/>
      <c r="I196" s="72"/>
      <c r="J196" s="72"/>
      <c r="K196" s="63"/>
    </row>
    <row r="197" spans="1:11" x14ac:dyDescent="0.4">
      <c r="A197" s="63" t="s">
        <v>446</v>
      </c>
      <c r="B197" s="63" t="s">
        <v>445</v>
      </c>
      <c r="C197" s="63" t="s">
        <v>245</v>
      </c>
      <c r="D197" s="72"/>
      <c r="E197" s="72"/>
      <c r="F197" s="72"/>
      <c r="G197" s="72"/>
      <c r="H197" s="72"/>
      <c r="I197" s="72"/>
      <c r="J197" s="72"/>
      <c r="K197" s="63"/>
    </row>
    <row r="198" spans="1:11" x14ac:dyDescent="0.4">
      <c r="A198" s="63" t="s">
        <v>447</v>
      </c>
      <c r="B198" s="63" t="s">
        <v>445</v>
      </c>
      <c r="C198" s="63" t="s">
        <v>247</v>
      </c>
      <c r="D198" s="72"/>
      <c r="E198" s="72"/>
      <c r="F198" s="72"/>
      <c r="G198" s="72"/>
      <c r="H198" s="72"/>
      <c r="I198" s="72"/>
      <c r="J198" s="72"/>
      <c r="K198" s="63"/>
    </row>
    <row r="199" spans="1:11" x14ac:dyDescent="0.4">
      <c r="A199" s="63" t="s">
        <v>448</v>
      </c>
      <c r="B199" s="63" t="s">
        <v>445</v>
      </c>
      <c r="C199" s="63" t="s">
        <v>249</v>
      </c>
      <c r="D199" s="72"/>
      <c r="E199" s="72"/>
      <c r="F199" s="72"/>
      <c r="G199" s="72"/>
      <c r="H199" s="72"/>
      <c r="I199" s="72"/>
      <c r="J199" s="72"/>
      <c r="K199" s="63"/>
    </row>
    <row r="200" spans="1:11" x14ac:dyDescent="0.4">
      <c r="A200" s="63" t="s">
        <v>449</v>
      </c>
      <c r="B200" s="63" t="s">
        <v>445</v>
      </c>
      <c r="C200" s="63" t="s">
        <v>251</v>
      </c>
      <c r="D200" s="72"/>
      <c r="E200" s="72"/>
      <c r="F200" s="72"/>
      <c r="G200" s="72"/>
      <c r="H200" s="72"/>
      <c r="I200" s="72"/>
      <c r="J200" s="72"/>
      <c r="K200" s="63"/>
    </row>
    <row r="201" spans="1:11" x14ac:dyDescent="0.4">
      <c r="A201" s="63" t="s">
        <v>450</v>
      </c>
      <c r="B201" s="63" t="s">
        <v>445</v>
      </c>
      <c r="C201" s="63" t="s">
        <v>253</v>
      </c>
      <c r="D201" s="72"/>
      <c r="E201" s="72"/>
      <c r="F201" s="72"/>
      <c r="G201" s="72"/>
      <c r="H201" s="72"/>
      <c r="I201" s="72"/>
      <c r="J201" s="72"/>
      <c r="K201" s="63"/>
    </row>
    <row r="202" spans="1:11" x14ac:dyDescent="0.4">
      <c r="A202" s="63" t="s">
        <v>451</v>
      </c>
      <c r="B202" s="63" t="s">
        <v>445</v>
      </c>
      <c r="C202" s="63" t="s">
        <v>255</v>
      </c>
      <c r="D202" s="72"/>
      <c r="E202" s="72"/>
      <c r="F202" s="72"/>
      <c r="G202" s="72"/>
      <c r="H202" s="72"/>
      <c r="I202" s="72"/>
      <c r="J202" s="72"/>
      <c r="K202" s="63"/>
    </row>
    <row r="203" spans="1:11" x14ac:dyDescent="0.4">
      <c r="A203" s="63" t="s">
        <v>452</v>
      </c>
      <c r="B203" s="63" t="s">
        <v>445</v>
      </c>
      <c r="C203" s="63" t="s">
        <v>257</v>
      </c>
      <c r="D203" s="72"/>
      <c r="E203" s="72"/>
      <c r="F203" s="72"/>
      <c r="G203" s="72"/>
      <c r="H203" s="72"/>
      <c r="I203" s="72"/>
      <c r="J203" s="72"/>
      <c r="K203" s="63"/>
    </row>
    <row r="204" spans="1:11" x14ac:dyDescent="0.4">
      <c r="A204" s="63" t="s">
        <v>453</v>
      </c>
      <c r="B204" s="63" t="s">
        <v>445</v>
      </c>
      <c r="C204" s="63" t="s">
        <v>259</v>
      </c>
      <c r="D204" s="72"/>
      <c r="E204" s="72"/>
      <c r="F204" s="72"/>
      <c r="G204" s="72"/>
      <c r="H204" s="72"/>
      <c r="I204" s="72"/>
      <c r="J204" s="72"/>
      <c r="K204" s="63"/>
    </row>
    <row r="205" spans="1:11" x14ac:dyDescent="0.4">
      <c r="A205" s="63" t="s">
        <v>454</v>
      </c>
      <c r="B205" s="63" t="s">
        <v>445</v>
      </c>
      <c r="C205" s="63" t="s">
        <v>261</v>
      </c>
      <c r="D205" s="72"/>
      <c r="E205" s="72"/>
      <c r="F205" s="72"/>
      <c r="G205" s="72"/>
      <c r="H205" s="72"/>
      <c r="I205" s="72"/>
      <c r="J205" s="72"/>
      <c r="K205" s="63"/>
    </row>
    <row r="206" spans="1:11" x14ac:dyDescent="0.4">
      <c r="A206" s="63" t="s">
        <v>455</v>
      </c>
      <c r="B206" s="63" t="s">
        <v>445</v>
      </c>
      <c r="C206" s="63" t="s">
        <v>263</v>
      </c>
      <c r="D206" s="72"/>
      <c r="E206" s="72"/>
      <c r="F206" s="72"/>
      <c r="G206" s="72"/>
      <c r="H206" s="72"/>
      <c r="I206" s="72"/>
      <c r="J206" s="72"/>
      <c r="K206" s="63"/>
    </row>
    <row r="207" spans="1:11" x14ac:dyDescent="0.4">
      <c r="A207" s="63" t="s">
        <v>552</v>
      </c>
      <c r="B207" s="63" t="s">
        <v>445</v>
      </c>
      <c r="C207" s="63" t="s">
        <v>516</v>
      </c>
      <c r="D207" s="72"/>
      <c r="E207" s="72"/>
      <c r="F207" s="72"/>
      <c r="G207" s="72"/>
      <c r="H207" s="72"/>
      <c r="I207" s="72"/>
      <c r="J207" s="72"/>
      <c r="K207" s="63"/>
    </row>
    <row r="208" spans="1:11" x14ac:dyDescent="0.4">
      <c r="A208" s="63" t="s">
        <v>456</v>
      </c>
      <c r="B208" s="63" t="s">
        <v>457</v>
      </c>
      <c r="C208" s="63" t="s">
        <v>243</v>
      </c>
      <c r="D208" s="72"/>
      <c r="E208" s="72"/>
      <c r="F208" s="72"/>
      <c r="G208" s="72"/>
      <c r="H208" s="72"/>
      <c r="I208" s="72"/>
      <c r="J208" s="72"/>
      <c r="K208" s="63"/>
    </row>
    <row r="209" spans="1:11" x14ac:dyDescent="0.4">
      <c r="A209" s="63" t="s">
        <v>458</v>
      </c>
      <c r="B209" s="63" t="s">
        <v>457</v>
      </c>
      <c r="C209" s="63" t="s">
        <v>245</v>
      </c>
      <c r="D209" s="72"/>
      <c r="E209" s="72"/>
      <c r="F209" s="72"/>
      <c r="G209" s="72"/>
      <c r="H209" s="72"/>
      <c r="I209" s="72"/>
      <c r="J209" s="72"/>
      <c r="K209" s="63"/>
    </row>
    <row r="210" spans="1:11" x14ac:dyDescent="0.4">
      <c r="A210" s="63" t="s">
        <v>459</v>
      </c>
      <c r="B210" s="63" t="s">
        <v>457</v>
      </c>
      <c r="C210" s="63" t="s">
        <v>247</v>
      </c>
      <c r="D210" s="72"/>
      <c r="E210" s="72"/>
      <c r="F210" s="72"/>
      <c r="G210" s="72"/>
      <c r="H210" s="72"/>
      <c r="I210" s="72"/>
      <c r="J210" s="72"/>
      <c r="K210" s="63"/>
    </row>
    <row r="211" spans="1:11" x14ac:dyDescent="0.4">
      <c r="A211" s="63" t="s">
        <v>460</v>
      </c>
      <c r="B211" s="63" t="s">
        <v>457</v>
      </c>
      <c r="C211" s="63" t="s">
        <v>249</v>
      </c>
      <c r="D211" s="72"/>
      <c r="E211" s="72"/>
      <c r="F211" s="72"/>
      <c r="G211" s="72"/>
      <c r="H211" s="72"/>
      <c r="I211" s="72"/>
      <c r="J211" s="72"/>
      <c r="K211" s="63"/>
    </row>
    <row r="212" spans="1:11" x14ac:dyDescent="0.4">
      <c r="A212" s="63" t="s">
        <v>461</v>
      </c>
      <c r="B212" s="63" t="s">
        <v>457</v>
      </c>
      <c r="C212" s="63" t="s">
        <v>251</v>
      </c>
      <c r="D212" s="72"/>
      <c r="E212" s="72"/>
      <c r="F212" s="72"/>
      <c r="G212" s="72"/>
      <c r="H212" s="72"/>
      <c r="I212" s="72"/>
      <c r="J212" s="72"/>
      <c r="K212" s="63"/>
    </row>
    <row r="213" spans="1:11" x14ac:dyDescent="0.4">
      <c r="A213" s="63" t="s">
        <v>462</v>
      </c>
      <c r="B213" s="63" t="s">
        <v>457</v>
      </c>
      <c r="C213" s="63" t="s">
        <v>253</v>
      </c>
      <c r="D213" s="72"/>
      <c r="E213" s="72"/>
      <c r="F213" s="72"/>
      <c r="G213" s="72"/>
      <c r="H213" s="72"/>
      <c r="I213" s="72"/>
      <c r="J213" s="72"/>
      <c r="K213" s="63"/>
    </row>
    <row r="214" spans="1:11" x14ac:dyDescent="0.4">
      <c r="A214" s="63" t="s">
        <v>463</v>
      </c>
      <c r="B214" s="63" t="s">
        <v>457</v>
      </c>
      <c r="C214" s="63" t="s">
        <v>255</v>
      </c>
      <c r="D214" s="72"/>
      <c r="E214" s="72"/>
      <c r="F214" s="72"/>
      <c r="G214" s="72"/>
      <c r="H214" s="72"/>
      <c r="I214" s="72"/>
      <c r="J214" s="72"/>
      <c r="K214" s="63"/>
    </row>
    <row r="215" spans="1:11" x14ac:dyDescent="0.4">
      <c r="A215" s="63" t="s">
        <v>464</v>
      </c>
      <c r="B215" s="63" t="s">
        <v>457</v>
      </c>
      <c r="C215" s="63" t="s">
        <v>257</v>
      </c>
      <c r="D215" s="72"/>
      <c r="E215" s="72"/>
      <c r="F215" s="72"/>
      <c r="G215" s="72"/>
      <c r="H215" s="72"/>
      <c r="I215" s="72"/>
      <c r="J215" s="72"/>
      <c r="K215" s="63"/>
    </row>
    <row r="216" spans="1:11" x14ac:dyDescent="0.4">
      <c r="A216" s="63" t="s">
        <v>465</v>
      </c>
      <c r="B216" s="63" t="s">
        <v>457</v>
      </c>
      <c r="C216" s="63" t="s">
        <v>259</v>
      </c>
      <c r="D216" s="72"/>
      <c r="E216" s="72"/>
      <c r="F216" s="72"/>
      <c r="G216" s="72"/>
      <c r="H216" s="72"/>
      <c r="I216" s="72"/>
      <c r="J216" s="72"/>
      <c r="K216" s="63"/>
    </row>
    <row r="217" spans="1:11" x14ac:dyDescent="0.4">
      <c r="A217" s="63" t="s">
        <v>466</v>
      </c>
      <c r="B217" s="63" t="s">
        <v>457</v>
      </c>
      <c r="C217" s="63" t="s">
        <v>261</v>
      </c>
      <c r="D217" s="72"/>
      <c r="E217" s="72"/>
      <c r="F217" s="72"/>
      <c r="G217" s="72"/>
      <c r="H217" s="72"/>
      <c r="I217" s="72"/>
      <c r="J217" s="72"/>
      <c r="K217" s="63"/>
    </row>
    <row r="218" spans="1:11" x14ac:dyDescent="0.4">
      <c r="A218" s="63" t="s">
        <v>467</v>
      </c>
      <c r="B218" s="63" t="s">
        <v>457</v>
      </c>
      <c r="C218" s="63" t="s">
        <v>263</v>
      </c>
      <c r="D218" s="72"/>
      <c r="E218" s="72"/>
      <c r="F218" s="72"/>
      <c r="G218" s="72"/>
      <c r="H218" s="72"/>
      <c r="I218" s="72"/>
      <c r="J218" s="72"/>
      <c r="K218" s="63"/>
    </row>
    <row r="219" spans="1:11" x14ac:dyDescent="0.4">
      <c r="A219" s="63" t="s">
        <v>553</v>
      </c>
      <c r="B219" s="63" t="s">
        <v>457</v>
      </c>
      <c r="C219" s="63" t="s">
        <v>516</v>
      </c>
      <c r="D219" s="72"/>
      <c r="E219" s="72"/>
      <c r="F219" s="72"/>
      <c r="G219" s="72"/>
      <c r="H219" s="72"/>
      <c r="I219" s="72"/>
      <c r="J219" s="72"/>
      <c r="K219" s="63"/>
    </row>
    <row r="220" spans="1:11" x14ac:dyDescent="0.4">
      <c r="A220" s="63" t="s">
        <v>468</v>
      </c>
      <c r="B220" s="63" t="s">
        <v>469</v>
      </c>
      <c r="C220" s="63" t="s">
        <v>243</v>
      </c>
      <c r="D220" s="72"/>
      <c r="E220" s="72"/>
      <c r="F220" s="72"/>
      <c r="G220" s="72"/>
      <c r="H220" s="72"/>
      <c r="I220" s="72"/>
      <c r="J220" s="72"/>
      <c r="K220" s="63"/>
    </row>
    <row r="221" spans="1:11" x14ac:dyDescent="0.4">
      <c r="A221" s="63" t="s">
        <v>470</v>
      </c>
      <c r="B221" s="63" t="s">
        <v>469</v>
      </c>
      <c r="C221" s="63" t="s">
        <v>245</v>
      </c>
      <c r="D221" s="72"/>
      <c r="E221" s="72"/>
      <c r="F221" s="72"/>
      <c r="G221" s="72"/>
      <c r="H221" s="72"/>
      <c r="I221" s="72"/>
      <c r="J221" s="72"/>
      <c r="K221" s="63"/>
    </row>
    <row r="222" spans="1:11" x14ac:dyDescent="0.4">
      <c r="A222" s="63" t="s">
        <v>471</v>
      </c>
      <c r="B222" s="63" t="s">
        <v>469</v>
      </c>
      <c r="C222" s="63" t="s">
        <v>247</v>
      </c>
      <c r="D222" s="72"/>
      <c r="E222" s="72"/>
      <c r="F222" s="72"/>
      <c r="G222" s="72"/>
      <c r="H222" s="72"/>
      <c r="I222" s="72"/>
      <c r="J222" s="72"/>
      <c r="K222" s="63"/>
    </row>
    <row r="223" spans="1:11" x14ac:dyDescent="0.4">
      <c r="A223" s="63" t="s">
        <v>472</v>
      </c>
      <c r="B223" s="63" t="s">
        <v>469</v>
      </c>
      <c r="C223" s="63" t="s">
        <v>249</v>
      </c>
      <c r="D223" s="72"/>
      <c r="E223" s="72"/>
      <c r="F223" s="72"/>
      <c r="G223" s="72"/>
      <c r="H223" s="72"/>
      <c r="I223" s="72"/>
      <c r="J223" s="72"/>
      <c r="K223" s="63"/>
    </row>
    <row r="224" spans="1:11" x14ac:dyDescent="0.4">
      <c r="A224" s="63" t="s">
        <v>473</v>
      </c>
      <c r="B224" s="63" t="s">
        <v>469</v>
      </c>
      <c r="C224" s="63" t="s">
        <v>251</v>
      </c>
      <c r="D224" s="72"/>
      <c r="E224" s="72"/>
      <c r="F224" s="72"/>
      <c r="G224" s="72"/>
      <c r="H224" s="72"/>
      <c r="I224" s="72"/>
      <c r="J224" s="72"/>
      <c r="K224" s="63"/>
    </row>
    <row r="225" spans="1:11" x14ac:dyDescent="0.4">
      <c r="A225" s="63" t="s">
        <v>474</v>
      </c>
      <c r="B225" s="63" t="s">
        <v>469</v>
      </c>
      <c r="C225" s="63" t="s">
        <v>253</v>
      </c>
      <c r="D225" s="72"/>
      <c r="E225" s="72"/>
      <c r="F225" s="72"/>
      <c r="G225" s="72"/>
      <c r="H225" s="72"/>
      <c r="I225" s="72"/>
      <c r="J225" s="72"/>
      <c r="K225" s="63"/>
    </row>
    <row r="226" spans="1:11" x14ac:dyDescent="0.4">
      <c r="A226" s="63" t="s">
        <v>475</v>
      </c>
      <c r="B226" s="63" t="s">
        <v>469</v>
      </c>
      <c r="C226" s="63" t="s">
        <v>255</v>
      </c>
      <c r="D226" s="72"/>
      <c r="E226" s="72"/>
      <c r="F226" s="72"/>
      <c r="G226" s="72"/>
      <c r="H226" s="72"/>
      <c r="I226" s="72"/>
      <c r="J226" s="72"/>
      <c r="K226" s="63"/>
    </row>
    <row r="227" spans="1:11" x14ac:dyDescent="0.4">
      <c r="A227" s="63" t="s">
        <v>476</v>
      </c>
      <c r="B227" s="63" t="s">
        <v>469</v>
      </c>
      <c r="C227" s="63" t="s">
        <v>257</v>
      </c>
      <c r="D227" s="72"/>
      <c r="E227" s="72"/>
      <c r="F227" s="72"/>
      <c r="G227" s="72"/>
      <c r="H227" s="72"/>
      <c r="I227" s="72"/>
      <c r="J227" s="72"/>
      <c r="K227" s="63"/>
    </row>
    <row r="228" spans="1:11" x14ac:dyDescent="0.4">
      <c r="A228" s="63" t="s">
        <v>477</v>
      </c>
      <c r="B228" s="63" t="s">
        <v>469</v>
      </c>
      <c r="C228" s="63" t="s">
        <v>259</v>
      </c>
      <c r="D228" s="72"/>
      <c r="E228" s="72"/>
      <c r="F228" s="72"/>
      <c r="G228" s="72"/>
      <c r="H228" s="72"/>
      <c r="I228" s="72"/>
      <c r="J228" s="72"/>
      <c r="K228" s="63"/>
    </row>
    <row r="229" spans="1:11" x14ac:dyDescent="0.4">
      <c r="A229" s="63" t="s">
        <v>478</v>
      </c>
      <c r="B229" s="63" t="s">
        <v>469</v>
      </c>
      <c r="C229" s="63" t="s">
        <v>261</v>
      </c>
      <c r="D229" s="72"/>
      <c r="E229" s="72"/>
      <c r="F229" s="72"/>
      <c r="G229" s="72"/>
      <c r="H229" s="72"/>
      <c r="I229" s="72"/>
      <c r="J229" s="72"/>
      <c r="K229" s="63"/>
    </row>
    <row r="230" spans="1:11" x14ac:dyDescent="0.4">
      <c r="A230" s="63" t="s">
        <v>479</v>
      </c>
      <c r="B230" s="63" t="s">
        <v>469</v>
      </c>
      <c r="C230" s="63" t="s">
        <v>263</v>
      </c>
      <c r="D230" s="72"/>
      <c r="E230" s="72"/>
      <c r="F230" s="72"/>
      <c r="G230" s="72"/>
      <c r="H230" s="72"/>
      <c r="I230" s="72"/>
      <c r="J230" s="72"/>
      <c r="K230" s="63"/>
    </row>
    <row r="231" spans="1:11" x14ac:dyDescent="0.4">
      <c r="A231" s="63" t="s">
        <v>554</v>
      </c>
      <c r="B231" s="63" t="s">
        <v>469</v>
      </c>
      <c r="C231" s="63" t="s">
        <v>516</v>
      </c>
      <c r="D231" s="72"/>
      <c r="E231" s="72"/>
      <c r="F231" s="72"/>
      <c r="G231" s="72"/>
      <c r="H231" s="72"/>
      <c r="I231" s="72"/>
      <c r="J231" s="72"/>
      <c r="K231" s="63"/>
    </row>
    <row r="232" spans="1:11" x14ac:dyDescent="0.4">
      <c r="A232" s="63" t="s">
        <v>480</v>
      </c>
      <c r="B232" s="63" t="s">
        <v>481</v>
      </c>
      <c r="C232" s="63" t="s">
        <v>243</v>
      </c>
      <c r="D232" s="72"/>
      <c r="E232" s="72"/>
      <c r="F232" s="72"/>
      <c r="G232" s="72"/>
      <c r="H232" s="72"/>
      <c r="I232" s="72"/>
      <c r="J232" s="72"/>
      <c r="K232" s="63"/>
    </row>
    <row r="233" spans="1:11" x14ac:dyDescent="0.4">
      <c r="A233" s="63" t="s">
        <v>482</v>
      </c>
      <c r="B233" s="63" t="s">
        <v>481</v>
      </c>
      <c r="C233" s="63" t="s">
        <v>245</v>
      </c>
      <c r="D233" s="72"/>
      <c r="E233" s="72"/>
      <c r="F233" s="72"/>
      <c r="G233" s="72"/>
      <c r="H233" s="72"/>
      <c r="I233" s="72"/>
      <c r="J233" s="72"/>
      <c r="K233" s="63"/>
    </row>
    <row r="234" spans="1:11" x14ac:dyDescent="0.4">
      <c r="A234" s="63" t="s">
        <v>483</v>
      </c>
      <c r="B234" s="63" t="s">
        <v>481</v>
      </c>
      <c r="C234" s="63" t="s">
        <v>247</v>
      </c>
      <c r="D234" s="72"/>
      <c r="E234" s="72"/>
      <c r="F234" s="72"/>
      <c r="G234" s="72"/>
      <c r="H234" s="72"/>
      <c r="I234" s="72"/>
      <c r="J234" s="72"/>
      <c r="K234" s="63"/>
    </row>
    <row r="235" spans="1:11" x14ac:dyDescent="0.4">
      <c r="A235" s="63" t="s">
        <v>484</v>
      </c>
      <c r="B235" s="63" t="s">
        <v>481</v>
      </c>
      <c r="C235" s="63" t="s">
        <v>249</v>
      </c>
      <c r="D235" s="72"/>
      <c r="E235" s="72"/>
      <c r="F235" s="72"/>
      <c r="G235" s="72"/>
      <c r="H235" s="72"/>
      <c r="I235" s="72"/>
      <c r="J235" s="72"/>
      <c r="K235" s="63"/>
    </row>
    <row r="236" spans="1:11" x14ac:dyDescent="0.4">
      <c r="A236" s="63" t="s">
        <v>485</v>
      </c>
      <c r="B236" s="63" t="s">
        <v>481</v>
      </c>
      <c r="C236" s="63" t="s">
        <v>251</v>
      </c>
      <c r="D236" s="72"/>
      <c r="E236" s="72"/>
      <c r="F236" s="72"/>
      <c r="G236" s="72"/>
      <c r="H236" s="72"/>
      <c r="I236" s="72"/>
      <c r="J236" s="72"/>
      <c r="K236" s="63"/>
    </row>
    <row r="237" spans="1:11" x14ac:dyDescent="0.4">
      <c r="A237" s="63" t="s">
        <v>486</v>
      </c>
      <c r="B237" s="63" t="s">
        <v>481</v>
      </c>
      <c r="C237" s="63" t="s">
        <v>253</v>
      </c>
      <c r="D237" s="72"/>
      <c r="E237" s="72"/>
      <c r="F237" s="72"/>
      <c r="G237" s="72"/>
      <c r="H237" s="72"/>
      <c r="I237" s="72"/>
      <c r="J237" s="72"/>
      <c r="K237" s="63"/>
    </row>
    <row r="238" spans="1:11" x14ac:dyDescent="0.4">
      <c r="A238" s="63" t="s">
        <v>487</v>
      </c>
      <c r="B238" s="63" t="s">
        <v>481</v>
      </c>
      <c r="C238" s="63" t="s">
        <v>255</v>
      </c>
      <c r="D238" s="72"/>
      <c r="E238" s="72"/>
      <c r="F238" s="72"/>
      <c r="G238" s="72"/>
      <c r="H238" s="72"/>
      <c r="I238" s="72"/>
      <c r="J238" s="72"/>
      <c r="K238" s="63"/>
    </row>
    <row r="239" spans="1:11" x14ac:dyDescent="0.4">
      <c r="A239" s="63" t="s">
        <v>488</v>
      </c>
      <c r="B239" s="63" t="s">
        <v>481</v>
      </c>
      <c r="C239" s="63" t="s">
        <v>257</v>
      </c>
      <c r="D239" s="72"/>
      <c r="E239" s="72"/>
      <c r="F239" s="72"/>
      <c r="G239" s="72"/>
      <c r="H239" s="72"/>
      <c r="I239" s="72"/>
      <c r="J239" s="72"/>
      <c r="K239" s="63"/>
    </row>
    <row r="240" spans="1:11" x14ac:dyDescent="0.4">
      <c r="A240" s="63" t="s">
        <v>489</v>
      </c>
      <c r="B240" s="63" t="s">
        <v>481</v>
      </c>
      <c r="C240" s="63" t="s">
        <v>259</v>
      </c>
      <c r="D240" s="72"/>
      <c r="E240" s="72"/>
      <c r="F240" s="72"/>
      <c r="G240" s="72"/>
      <c r="H240" s="72"/>
      <c r="I240" s="72"/>
      <c r="J240" s="72"/>
      <c r="K240" s="63"/>
    </row>
    <row r="241" spans="1:11" x14ac:dyDescent="0.4">
      <c r="A241" s="63" t="s">
        <v>490</v>
      </c>
      <c r="B241" s="63" t="s">
        <v>481</v>
      </c>
      <c r="C241" s="63" t="s">
        <v>261</v>
      </c>
      <c r="D241" s="72"/>
      <c r="E241" s="72"/>
      <c r="F241" s="72"/>
      <c r="G241" s="72"/>
      <c r="H241" s="72"/>
      <c r="I241" s="72"/>
      <c r="J241" s="72"/>
      <c r="K241" s="63"/>
    </row>
    <row r="242" spans="1:11" x14ac:dyDescent="0.4">
      <c r="A242" s="63" t="s">
        <v>491</v>
      </c>
      <c r="B242" s="63" t="s">
        <v>481</v>
      </c>
      <c r="C242" s="63" t="s">
        <v>263</v>
      </c>
      <c r="D242" s="72"/>
      <c r="E242" s="72"/>
      <c r="F242" s="72"/>
      <c r="G242" s="72"/>
      <c r="H242" s="72"/>
      <c r="I242" s="72"/>
      <c r="J242" s="72"/>
      <c r="K242" s="63"/>
    </row>
    <row r="243" spans="1:11" x14ac:dyDescent="0.4">
      <c r="A243" s="63" t="s">
        <v>555</v>
      </c>
      <c r="B243" s="63" t="s">
        <v>481</v>
      </c>
      <c r="C243" s="63" t="s">
        <v>516</v>
      </c>
      <c r="D243" s="72"/>
      <c r="E243" s="72"/>
      <c r="F243" s="72"/>
      <c r="G243" s="72"/>
      <c r="H243" s="72"/>
      <c r="I243" s="72"/>
      <c r="J243" s="72"/>
      <c r="K243" s="63"/>
    </row>
    <row r="244" spans="1:11" x14ac:dyDescent="0.4">
      <c r="A244" s="63" t="s">
        <v>492</v>
      </c>
      <c r="B244" s="63" t="s">
        <v>493</v>
      </c>
      <c r="C244" s="63" t="s">
        <v>243</v>
      </c>
      <c r="D244" s="72"/>
      <c r="E244" s="72"/>
      <c r="F244" s="72"/>
      <c r="G244" s="72"/>
      <c r="H244" s="72"/>
      <c r="I244" s="72"/>
      <c r="J244" s="72"/>
      <c r="K244" s="63"/>
    </row>
    <row r="245" spans="1:11" x14ac:dyDescent="0.4">
      <c r="A245" s="63" t="s">
        <v>494</v>
      </c>
      <c r="B245" s="63" t="s">
        <v>493</v>
      </c>
      <c r="C245" s="63" t="s">
        <v>245</v>
      </c>
      <c r="D245" s="72"/>
      <c r="E245" s="72"/>
      <c r="F245" s="72"/>
      <c r="G245" s="72"/>
      <c r="H245" s="72"/>
      <c r="I245" s="72"/>
      <c r="J245" s="72"/>
      <c r="K245" s="63"/>
    </row>
    <row r="246" spans="1:11" x14ac:dyDescent="0.4">
      <c r="A246" s="63" t="s">
        <v>495</v>
      </c>
      <c r="B246" s="63" t="s">
        <v>493</v>
      </c>
      <c r="C246" s="63" t="s">
        <v>247</v>
      </c>
      <c r="D246" s="72"/>
      <c r="E246" s="72"/>
      <c r="F246" s="72"/>
      <c r="G246" s="72"/>
      <c r="H246" s="72"/>
      <c r="I246" s="72"/>
      <c r="J246" s="72"/>
      <c r="K246" s="63"/>
    </row>
    <row r="247" spans="1:11" x14ac:dyDescent="0.4">
      <c r="A247" s="63" t="s">
        <v>496</v>
      </c>
      <c r="B247" s="63" t="s">
        <v>493</v>
      </c>
      <c r="C247" s="63" t="s">
        <v>249</v>
      </c>
      <c r="D247" s="72"/>
      <c r="E247" s="72"/>
      <c r="F247" s="72"/>
      <c r="G247" s="72"/>
      <c r="H247" s="72"/>
      <c r="I247" s="72"/>
      <c r="J247" s="72"/>
      <c r="K247" s="63"/>
    </row>
    <row r="248" spans="1:11" x14ac:dyDescent="0.4">
      <c r="A248" s="63" t="s">
        <v>497</v>
      </c>
      <c r="B248" s="63" t="s">
        <v>493</v>
      </c>
      <c r="C248" s="63" t="s">
        <v>251</v>
      </c>
      <c r="D248" s="72"/>
      <c r="E248" s="72"/>
      <c r="F248" s="72"/>
      <c r="G248" s="72"/>
      <c r="H248" s="72"/>
      <c r="I248" s="72"/>
      <c r="J248" s="72"/>
      <c r="K248" s="63"/>
    </row>
    <row r="249" spans="1:11" x14ac:dyDescent="0.4">
      <c r="A249" s="63" t="s">
        <v>498</v>
      </c>
      <c r="B249" s="63" t="s">
        <v>493</v>
      </c>
      <c r="C249" s="63" t="s">
        <v>253</v>
      </c>
      <c r="D249" s="72"/>
      <c r="E249" s="72"/>
      <c r="F249" s="72"/>
      <c r="G249" s="72"/>
      <c r="H249" s="72"/>
      <c r="I249" s="72"/>
      <c r="J249" s="72"/>
      <c r="K249" s="63"/>
    </row>
    <row r="250" spans="1:11" x14ac:dyDescent="0.4">
      <c r="A250" s="63" t="s">
        <v>499</v>
      </c>
      <c r="B250" s="63" t="s">
        <v>493</v>
      </c>
      <c r="C250" s="63" t="s">
        <v>255</v>
      </c>
      <c r="D250" s="72"/>
      <c r="E250" s="72"/>
      <c r="F250" s="72"/>
      <c r="G250" s="72"/>
      <c r="H250" s="72"/>
      <c r="I250" s="72"/>
      <c r="J250" s="72"/>
      <c r="K250" s="63"/>
    </row>
    <row r="251" spans="1:11" x14ac:dyDescent="0.4">
      <c r="A251" s="63" t="s">
        <v>500</v>
      </c>
      <c r="B251" s="63" t="s">
        <v>493</v>
      </c>
      <c r="C251" s="63" t="s">
        <v>257</v>
      </c>
      <c r="D251" s="72"/>
      <c r="E251" s="72"/>
      <c r="F251" s="72"/>
      <c r="G251" s="72"/>
      <c r="H251" s="72"/>
      <c r="I251" s="72"/>
      <c r="J251" s="72"/>
      <c r="K251" s="63"/>
    </row>
    <row r="252" spans="1:11" x14ac:dyDescent="0.4">
      <c r="A252" s="63" t="s">
        <v>501</v>
      </c>
      <c r="B252" s="63" t="s">
        <v>493</v>
      </c>
      <c r="C252" s="63" t="s">
        <v>259</v>
      </c>
      <c r="D252" s="72"/>
      <c r="E252" s="72"/>
      <c r="F252" s="72"/>
      <c r="G252" s="72"/>
      <c r="H252" s="72"/>
      <c r="I252" s="72"/>
      <c r="J252" s="72"/>
      <c r="K252" s="63"/>
    </row>
    <row r="253" spans="1:11" x14ac:dyDescent="0.4">
      <c r="A253" s="63" t="s">
        <v>502</v>
      </c>
      <c r="B253" s="63" t="s">
        <v>493</v>
      </c>
      <c r="C253" s="63" t="s">
        <v>261</v>
      </c>
      <c r="D253" s="72"/>
      <c r="E253" s="72"/>
      <c r="F253" s="72"/>
      <c r="G253" s="72"/>
      <c r="H253" s="72"/>
      <c r="I253" s="72"/>
      <c r="J253" s="72"/>
      <c r="K253" s="63"/>
    </row>
    <row r="254" spans="1:11" x14ac:dyDescent="0.4">
      <c r="A254" s="63" t="s">
        <v>503</v>
      </c>
      <c r="B254" s="63" t="s">
        <v>493</v>
      </c>
      <c r="C254" s="63" t="s">
        <v>263</v>
      </c>
      <c r="D254" s="72"/>
      <c r="E254" s="72"/>
      <c r="F254" s="72"/>
      <c r="G254" s="72"/>
      <c r="H254" s="72"/>
      <c r="I254" s="72"/>
      <c r="J254" s="72"/>
      <c r="K254" s="63"/>
    </row>
    <row r="255" spans="1:11" x14ac:dyDescent="0.4">
      <c r="A255" s="63" t="s">
        <v>556</v>
      </c>
      <c r="B255" s="63" t="s">
        <v>493</v>
      </c>
      <c r="C255" s="63" t="s">
        <v>516</v>
      </c>
      <c r="D255" s="72"/>
      <c r="E255" s="72"/>
      <c r="F255" s="72"/>
      <c r="G255" s="72"/>
      <c r="H255" s="72"/>
      <c r="I255" s="72"/>
      <c r="J255" s="72"/>
      <c r="K255" s="63"/>
    </row>
  </sheetData>
  <conditionalFormatting sqref="B1:C1">
    <cfRule type="expression" dxfId="23" priority="1">
      <formula>B1=FALSE</formula>
    </cfRule>
    <cfRule type="expression" dxfId="22" priority="2">
      <formula>B1=TRUE</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EB9B9-87DF-4430-95D0-BDB1DF24E4F0}">
  <sheetPr>
    <tabColor rgb="FFFFDB8E"/>
  </sheetPr>
  <dimension ref="A1:K255"/>
  <sheetViews>
    <sheetView zoomScale="80" zoomScaleNormal="80" workbookViewId="0">
      <pane xSplit="3" ySplit="3" topLeftCell="D4" activePane="bottomRight" state="frozen"/>
      <selection pane="topRight"/>
      <selection pane="bottomLeft"/>
      <selection pane="bottomRight"/>
    </sheetView>
  </sheetViews>
  <sheetFormatPr defaultRowHeight="13.15" x14ac:dyDescent="0.4"/>
  <cols>
    <col min="1" max="3" width="12.625" style="44" customWidth="1"/>
    <col min="4" max="10" width="14.625" style="44" customWidth="1"/>
    <col min="11" max="11" width="12.125" style="44" customWidth="1"/>
    <col min="12" max="16384" width="9" style="44"/>
  </cols>
  <sheetData>
    <row r="1" spans="1:11" s="43" customFormat="1" x14ac:dyDescent="0.4">
      <c r="A1" s="64" t="s">
        <v>523</v>
      </c>
      <c r="B1" s="65" t="b">
        <f>_xlfn.TEXTJOIN(",", FALSE, A4:A255)=_xlfn.TEXTJOIN(",", FALSE, F_Inputs_PR19!A2:A253)</f>
        <v>1</v>
      </c>
      <c r="C1" s="65" t="b">
        <f>_xlfn.TEXTJOIN(",", FALSE, D1:K1)=_xlfn.TEXTJOIN(",", FALSE, F_Inputs_PR19!D1:K1)</f>
        <v>1</v>
      </c>
      <c r="D1" s="66" t="s">
        <v>128</v>
      </c>
      <c r="E1" s="66" t="s">
        <v>130</v>
      </c>
      <c r="F1" s="66" t="s">
        <v>132</v>
      </c>
      <c r="G1" s="66" t="s">
        <v>142</v>
      </c>
      <c r="H1" s="66" t="s">
        <v>146</v>
      </c>
      <c r="I1" s="66" t="s">
        <v>144</v>
      </c>
      <c r="J1" s="66" t="s">
        <v>148</v>
      </c>
      <c r="K1" s="66" t="s">
        <v>136</v>
      </c>
    </row>
    <row r="2" spans="1:11" s="43" customFormat="1" ht="102.95" customHeight="1" x14ac:dyDescent="0.4">
      <c r="A2" s="67"/>
      <c r="B2" s="67"/>
      <c r="C2" s="67"/>
      <c r="D2" s="68" t="str">
        <f>INDEX('Item dictionary'!$B$2:$B$109, MATCH(PR19_overrides!D$1, 'Item dictionary'!$A$2:$A$109, 0))</f>
        <v>Expenditure - Total depreciation on legacy assets existing at 31 March 2015 - Total</v>
      </c>
      <c r="E2" s="68" t="str">
        <f>INDEX('Item dictionary'!$B$2:$B$109, MATCH(PR19_overrides!E$1, 'Item dictionary'!$A$2:$A$109, 0))</f>
        <v>Expenditure - Total depreciation on assets acquired between 1 April 2015 and 31 March 2020 - Total</v>
      </c>
      <c r="F2" s="68" t="str">
        <f>INDEX('Item dictionary'!$B$2:$B$109, MATCH(PR19_overrides!F$1, 'Item dictionary'!$A$2:$A$109, 0))</f>
        <v>Expenditure - Total depreciation on assets acquired after 1 April 2020 - Total</v>
      </c>
      <c r="G2" s="68" t="str">
        <f>INDEX('Item dictionary'!$B$2:$B$109, MATCH(PR19_overrides!G$1, 'Item dictionary'!$A$2:$A$109, 0))</f>
        <v>Recharge from wholesale for legacy assets principally used by wholesale (assets existing at 31 March 2015)</v>
      </c>
      <c r="H2" s="68" t="str">
        <f>INDEX('Item dictionary'!$B$2:$B$109, MATCH(PR19_overrides!H$1, 'Item dictionary'!$A$2:$A$109, 0))</f>
        <v>Recharge from wholesale assets acquired after 1 April 2015 principally used by wholesale</v>
      </c>
      <c r="I2" s="68" t="str">
        <f>INDEX('Item dictionary'!$B$2:$B$109, MATCH(PR19_overrides!I$1, 'Item dictionary'!$A$2:$A$109, 0))</f>
        <v>Income from wholesale for legacy assets principally used by retail (assets existing at 31 March 2015)</v>
      </c>
      <c r="J2" s="68" t="str">
        <f>INDEX('Item dictionary'!$B$2:$B$109, MATCH(PR19_overrides!J$1, 'Item dictionary'!$A$2:$A$109, 0))</f>
        <v>Income from wholesale assets acquired after 1 April 2015 principally used by retail</v>
      </c>
      <c r="K2" s="68" t="str">
        <f>INDEX('Item dictionary'!$B$2:$B$109, MATCH(PR19_overrides!K$1, 'Item dictionary'!$A$2:$A$109, 0))</f>
        <v>Capital expenditure on assets principally used by retail - Total</v>
      </c>
    </row>
    <row r="3" spans="1:11" s="43" customFormat="1" x14ac:dyDescent="0.4">
      <c r="A3" s="71" t="s">
        <v>524</v>
      </c>
      <c r="B3" s="67" t="s">
        <v>525</v>
      </c>
      <c r="C3" s="63" t="s">
        <v>526</v>
      </c>
      <c r="D3" s="63" t="str">
        <f>INDEX('Item dictionary'!$C$2:$C$109, MATCH(PR19_overrides!$K$1, 'Item dictionary'!$A$2:$A$109, 0))</f>
        <v>£m</v>
      </c>
      <c r="E3" s="63" t="str">
        <f>INDEX('Item dictionary'!$C$2:$C$109, MATCH(PR19_overrides!$K$1, 'Item dictionary'!$A$2:$A$109, 0))</f>
        <v>£m</v>
      </c>
      <c r="F3" s="63" t="str">
        <f>INDEX('Item dictionary'!$C$2:$C$109, MATCH(PR19_overrides!$K$1, 'Item dictionary'!$A$2:$A$109, 0))</f>
        <v>£m</v>
      </c>
      <c r="G3" s="63" t="str">
        <f>INDEX('Item dictionary'!$C$2:$C$109, MATCH(PR19_overrides!$K$1, 'Item dictionary'!$A$2:$A$109, 0))</f>
        <v>£m</v>
      </c>
      <c r="H3" s="63" t="str">
        <f>INDEX('Item dictionary'!$C$2:$C$109, MATCH(PR19_overrides!$K$1, 'Item dictionary'!$A$2:$A$109, 0))</f>
        <v>£m</v>
      </c>
      <c r="I3" s="63" t="str">
        <f>INDEX('Item dictionary'!$C$2:$C$109, MATCH(PR19_overrides!$K$1, 'Item dictionary'!$A$2:$A$109, 0))</f>
        <v>£m</v>
      </c>
      <c r="J3" s="63" t="str">
        <f>INDEX('Item dictionary'!$C$2:$C$109, MATCH(PR19_overrides!$K$1, 'Item dictionary'!$A$2:$A$109, 0))</f>
        <v>£m</v>
      </c>
      <c r="K3" s="63" t="str">
        <f>INDEX('Item dictionary'!$C$2:$C$109, MATCH(PR19_overrides!$K$1, 'Item dictionary'!$A$2:$A$109, 0))</f>
        <v>£m</v>
      </c>
    </row>
    <row r="4" spans="1:11" x14ac:dyDescent="0.4">
      <c r="A4" s="63" t="s">
        <v>241</v>
      </c>
      <c r="B4" s="63" t="s">
        <v>242</v>
      </c>
      <c r="C4" s="63" t="s">
        <v>243</v>
      </c>
      <c r="D4" s="72"/>
      <c r="E4" s="72"/>
      <c r="F4" s="72"/>
      <c r="G4" s="72"/>
      <c r="H4" s="72"/>
      <c r="I4" s="72"/>
      <c r="J4" s="72"/>
      <c r="K4" s="63"/>
    </row>
    <row r="5" spans="1:11" x14ac:dyDescent="0.4">
      <c r="A5" s="63" t="s">
        <v>244</v>
      </c>
      <c r="B5" s="63" t="s">
        <v>242</v>
      </c>
      <c r="C5" s="63" t="s">
        <v>245</v>
      </c>
      <c r="D5" s="72"/>
      <c r="E5" s="72"/>
      <c r="F5" s="72"/>
      <c r="G5" s="72"/>
      <c r="H5" s="72"/>
      <c r="I5" s="72"/>
      <c r="J5" s="72"/>
      <c r="K5" s="63"/>
    </row>
    <row r="6" spans="1:11" x14ac:dyDescent="0.4">
      <c r="A6" s="63" t="s">
        <v>246</v>
      </c>
      <c r="B6" s="63" t="s">
        <v>242</v>
      </c>
      <c r="C6" s="63" t="s">
        <v>247</v>
      </c>
      <c r="D6" s="72"/>
      <c r="E6" s="72"/>
      <c r="F6" s="72"/>
      <c r="G6" s="72"/>
      <c r="H6" s="72"/>
      <c r="I6" s="72"/>
      <c r="J6" s="72"/>
      <c r="K6" s="63"/>
    </row>
    <row r="7" spans="1:11" x14ac:dyDescent="0.4">
      <c r="A7" s="63" t="s">
        <v>248</v>
      </c>
      <c r="B7" s="63" t="s">
        <v>242</v>
      </c>
      <c r="C7" s="63" t="s">
        <v>249</v>
      </c>
      <c r="D7" s="72"/>
      <c r="E7" s="72"/>
      <c r="F7" s="72"/>
      <c r="G7" s="72"/>
      <c r="H7" s="72"/>
      <c r="I7" s="72"/>
      <c r="J7" s="72"/>
      <c r="K7" s="63"/>
    </row>
    <row r="8" spans="1:11" x14ac:dyDescent="0.4">
      <c r="A8" s="63" t="s">
        <v>250</v>
      </c>
      <c r="B8" s="63" t="s">
        <v>242</v>
      </c>
      <c r="C8" s="63" t="s">
        <v>251</v>
      </c>
      <c r="D8" s="72"/>
      <c r="E8" s="72"/>
      <c r="F8" s="72"/>
      <c r="G8" s="72"/>
      <c r="H8" s="72"/>
      <c r="I8" s="72"/>
      <c r="J8" s="72"/>
      <c r="K8" s="63"/>
    </row>
    <row r="9" spans="1:11" x14ac:dyDescent="0.4">
      <c r="A9" s="63" t="s">
        <v>252</v>
      </c>
      <c r="B9" s="63" t="s">
        <v>242</v>
      </c>
      <c r="C9" s="63" t="s">
        <v>253</v>
      </c>
      <c r="D9" s="72"/>
      <c r="E9" s="72"/>
      <c r="F9" s="72"/>
      <c r="G9" s="72"/>
      <c r="H9" s="72"/>
      <c r="I9" s="72"/>
      <c r="J9" s="72"/>
      <c r="K9" s="63"/>
    </row>
    <row r="10" spans="1:11" x14ac:dyDescent="0.4">
      <c r="A10" s="63" t="s">
        <v>254</v>
      </c>
      <c r="B10" s="63" t="s">
        <v>242</v>
      </c>
      <c r="C10" s="63" t="s">
        <v>255</v>
      </c>
      <c r="D10" s="72"/>
      <c r="E10" s="72"/>
      <c r="F10" s="72"/>
      <c r="G10" s="72"/>
      <c r="H10" s="72"/>
      <c r="I10" s="72"/>
      <c r="J10" s="72"/>
      <c r="K10" s="63"/>
    </row>
    <row r="11" spans="1:11" x14ac:dyDescent="0.4">
      <c r="A11" s="63" t="s">
        <v>256</v>
      </c>
      <c r="B11" s="63" t="s">
        <v>242</v>
      </c>
      <c r="C11" s="63" t="s">
        <v>257</v>
      </c>
      <c r="D11" s="72"/>
      <c r="E11" s="72"/>
      <c r="F11" s="72"/>
      <c r="G11" s="72"/>
      <c r="H11" s="72"/>
      <c r="I11" s="72"/>
      <c r="J11" s="72"/>
      <c r="K11" s="63"/>
    </row>
    <row r="12" spans="1:11" x14ac:dyDescent="0.4">
      <c r="A12" s="63" t="s">
        <v>258</v>
      </c>
      <c r="B12" s="63" t="s">
        <v>242</v>
      </c>
      <c r="C12" s="63" t="s">
        <v>259</v>
      </c>
      <c r="D12" s="72"/>
      <c r="E12" s="72"/>
      <c r="F12" s="72"/>
      <c r="G12" s="72"/>
      <c r="H12" s="72"/>
      <c r="I12" s="72"/>
      <c r="J12" s="72"/>
      <c r="K12" s="63"/>
    </row>
    <row r="13" spans="1:11" x14ac:dyDescent="0.4">
      <c r="A13" s="63" t="s">
        <v>260</v>
      </c>
      <c r="B13" s="63" t="s">
        <v>242</v>
      </c>
      <c r="C13" s="63" t="s">
        <v>261</v>
      </c>
      <c r="D13" s="72"/>
      <c r="E13" s="72"/>
      <c r="F13" s="72"/>
      <c r="G13" s="72"/>
      <c r="H13" s="72"/>
      <c r="I13" s="72"/>
      <c r="J13" s="72"/>
      <c r="K13" s="63"/>
    </row>
    <row r="14" spans="1:11" x14ac:dyDescent="0.4">
      <c r="A14" s="63" t="s">
        <v>262</v>
      </c>
      <c r="B14" s="63" t="s">
        <v>242</v>
      </c>
      <c r="C14" s="63" t="s">
        <v>263</v>
      </c>
      <c r="D14" s="72"/>
      <c r="E14" s="72"/>
      <c r="F14" s="72"/>
      <c r="G14" s="72"/>
      <c r="H14" s="72"/>
      <c r="I14" s="72"/>
      <c r="J14" s="72"/>
      <c r="K14" s="63"/>
    </row>
    <row r="15" spans="1:11" x14ac:dyDescent="0.4">
      <c r="A15" s="63" t="s">
        <v>536</v>
      </c>
      <c r="B15" s="63" t="s">
        <v>242</v>
      </c>
      <c r="C15" s="63" t="s">
        <v>516</v>
      </c>
      <c r="D15" s="72"/>
      <c r="E15" s="72"/>
      <c r="F15" s="72"/>
      <c r="G15" s="72"/>
      <c r="H15" s="72"/>
      <c r="I15" s="72"/>
      <c r="J15" s="72"/>
      <c r="K15" s="63"/>
    </row>
    <row r="16" spans="1:11" x14ac:dyDescent="0.4">
      <c r="A16" s="63" t="s">
        <v>264</v>
      </c>
      <c r="B16" s="63" t="s">
        <v>265</v>
      </c>
      <c r="C16" s="63" t="s">
        <v>243</v>
      </c>
      <c r="D16" s="72"/>
      <c r="E16" s="72"/>
      <c r="F16" s="72"/>
      <c r="G16" s="72"/>
      <c r="H16" s="72"/>
      <c r="I16" s="72"/>
      <c r="J16" s="72"/>
      <c r="K16" s="63"/>
    </row>
    <row r="17" spans="1:11" x14ac:dyDescent="0.4">
      <c r="A17" s="63" t="s">
        <v>266</v>
      </c>
      <c r="B17" s="63" t="s">
        <v>265</v>
      </c>
      <c r="C17" s="63" t="s">
        <v>245</v>
      </c>
      <c r="D17" s="72"/>
      <c r="E17" s="72"/>
      <c r="F17" s="72"/>
      <c r="G17" s="72"/>
      <c r="H17" s="72"/>
      <c r="I17" s="72"/>
      <c r="J17" s="72"/>
      <c r="K17" s="63"/>
    </row>
    <row r="18" spans="1:11" x14ac:dyDescent="0.4">
      <c r="A18" s="63" t="s">
        <v>267</v>
      </c>
      <c r="B18" s="63" t="s">
        <v>265</v>
      </c>
      <c r="C18" s="63" t="s">
        <v>247</v>
      </c>
      <c r="D18" s="72"/>
      <c r="E18" s="72"/>
      <c r="F18" s="72"/>
      <c r="G18" s="72"/>
      <c r="H18" s="72"/>
      <c r="I18" s="72"/>
      <c r="J18" s="72"/>
      <c r="K18" s="63"/>
    </row>
    <row r="19" spans="1:11" x14ac:dyDescent="0.4">
      <c r="A19" s="63" t="s">
        <v>268</v>
      </c>
      <c r="B19" s="63" t="s">
        <v>265</v>
      </c>
      <c r="C19" s="63" t="s">
        <v>249</v>
      </c>
      <c r="D19" s="72"/>
      <c r="E19" s="72"/>
      <c r="F19" s="72"/>
      <c r="G19" s="72"/>
      <c r="H19" s="72"/>
      <c r="I19" s="72"/>
      <c r="J19" s="72"/>
      <c r="K19" s="63"/>
    </row>
    <row r="20" spans="1:11" x14ac:dyDescent="0.4">
      <c r="A20" s="63" t="s">
        <v>269</v>
      </c>
      <c r="B20" s="63" t="s">
        <v>265</v>
      </c>
      <c r="C20" s="63" t="s">
        <v>251</v>
      </c>
      <c r="D20" s="72"/>
      <c r="E20" s="72"/>
      <c r="F20" s="72"/>
      <c r="G20" s="72"/>
      <c r="H20" s="72"/>
      <c r="I20" s="72"/>
      <c r="J20" s="72"/>
      <c r="K20" s="63"/>
    </row>
    <row r="21" spans="1:11" x14ac:dyDescent="0.4">
      <c r="A21" s="63" t="s">
        <v>270</v>
      </c>
      <c r="B21" s="63" t="s">
        <v>265</v>
      </c>
      <c r="C21" s="63" t="s">
        <v>253</v>
      </c>
      <c r="D21" s="72"/>
      <c r="E21" s="72"/>
      <c r="F21" s="72"/>
      <c r="G21" s="72"/>
      <c r="H21" s="72"/>
      <c r="I21" s="72"/>
      <c r="J21" s="72"/>
      <c r="K21" s="63"/>
    </row>
    <row r="22" spans="1:11" x14ac:dyDescent="0.4">
      <c r="A22" s="63" t="s">
        <v>271</v>
      </c>
      <c r="B22" s="63" t="s">
        <v>265</v>
      </c>
      <c r="C22" s="63" t="s">
        <v>255</v>
      </c>
      <c r="D22" s="72"/>
      <c r="E22" s="72"/>
      <c r="F22" s="72"/>
      <c r="G22" s="72"/>
      <c r="H22" s="72"/>
      <c r="I22" s="72"/>
      <c r="J22" s="72"/>
      <c r="K22" s="63"/>
    </row>
    <row r="23" spans="1:11" x14ac:dyDescent="0.4">
      <c r="A23" s="63" t="s">
        <v>272</v>
      </c>
      <c r="B23" s="63" t="s">
        <v>265</v>
      </c>
      <c r="C23" s="63" t="s">
        <v>257</v>
      </c>
      <c r="D23" s="72"/>
      <c r="E23" s="72"/>
      <c r="F23" s="72"/>
      <c r="G23" s="72"/>
      <c r="H23" s="72"/>
      <c r="I23" s="72"/>
      <c r="J23" s="72"/>
      <c r="K23" s="63"/>
    </row>
    <row r="24" spans="1:11" x14ac:dyDescent="0.4">
      <c r="A24" s="63" t="s">
        <v>273</v>
      </c>
      <c r="B24" s="63" t="s">
        <v>265</v>
      </c>
      <c r="C24" s="63" t="s">
        <v>259</v>
      </c>
      <c r="D24" s="72"/>
      <c r="E24" s="72"/>
      <c r="F24" s="72"/>
      <c r="G24" s="72"/>
      <c r="H24" s="72"/>
      <c r="I24" s="72"/>
      <c r="J24" s="72"/>
      <c r="K24" s="63"/>
    </row>
    <row r="25" spans="1:11" x14ac:dyDescent="0.4">
      <c r="A25" s="63" t="s">
        <v>274</v>
      </c>
      <c r="B25" s="63" t="s">
        <v>265</v>
      </c>
      <c r="C25" s="63" t="s">
        <v>261</v>
      </c>
      <c r="D25" s="72"/>
      <c r="E25" s="72"/>
      <c r="F25" s="72"/>
      <c r="G25" s="72"/>
      <c r="H25" s="72"/>
      <c r="I25" s="72"/>
      <c r="J25" s="72"/>
      <c r="K25" s="63"/>
    </row>
    <row r="26" spans="1:11" x14ac:dyDescent="0.4">
      <c r="A26" s="63" t="s">
        <v>275</v>
      </c>
      <c r="B26" s="63" t="s">
        <v>265</v>
      </c>
      <c r="C26" s="63" t="s">
        <v>263</v>
      </c>
      <c r="D26" s="72"/>
      <c r="E26" s="72"/>
      <c r="F26" s="72"/>
      <c r="G26" s="72"/>
      <c r="H26" s="72"/>
      <c r="I26" s="72"/>
      <c r="J26" s="72"/>
      <c r="K26" s="63"/>
    </row>
    <row r="27" spans="1:11" x14ac:dyDescent="0.4">
      <c r="A27" s="63" t="s">
        <v>537</v>
      </c>
      <c r="B27" s="63" t="s">
        <v>265</v>
      </c>
      <c r="C27" s="63" t="s">
        <v>516</v>
      </c>
      <c r="D27" s="72"/>
      <c r="E27" s="72"/>
      <c r="F27" s="72"/>
      <c r="G27" s="72"/>
      <c r="H27" s="72"/>
      <c r="I27" s="72"/>
      <c r="J27" s="72"/>
      <c r="K27" s="63"/>
    </row>
    <row r="28" spans="1:11" x14ac:dyDescent="0.4">
      <c r="A28" s="63" t="s">
        <v>276</v>
      </c>
      <c r="B28" s="63" t="s">
        <v>277</v>
      </c>
      <c r="C28" s="63" t="s">
        <v>243</v>
      </c>
      <c r="D28" s="72"/>
      <c r="E28" s="72"/>
      <c r="F28" s="72"/>
      <c r="G28" s="72"/>
      <c r="H28" s="72"/>
      <c r="I28" s="72"/>
      <c r="J28" s="72"/>
      <c r="K28" s="63"/>
    </row>
    <row r="29" spans="1:11" x14ac:dyDescent="0.4">
      <c r="A29" s="63" t="s">
        <v>278</v>
      </c>
      <c r="B29" s="63" t="s">
        <v>277</v>
      </c>
      <c r="C29" s="63" t="s">
        <v>245</v>
      </c>
      <c r="D29" s="72"/>
      <c r="E29" s="72"/>
      <c r="F29" s="72"/>
      <c r="G29" s="72"/>
      <c r="H29" s="72"/>
      <c r="I29" s="72"/>
      <c r="J29" s="72"/>
      <c r="K29" s="63"/>
    </row>
    <row r="30" spans="1:11" x14ac:dyDescent="0.4">
      <c r="A30" s="63" t="s">
        <v>279</v>
      </c>
      <c r="B30" s="63" t="s">
        <v>277</v>
      </c>
      <c r="C30" s="63" t="s">
        <v>247</v>
      </c>
      <c r="D30" s="72"/>
      <c r="E30" s="72"/>
      <c r="F30" s="72"/>
      <c r="G30" s="72"/>
      <c r="H30" s="72"/>
      <c r="I30" s="72"/>
      <c r="J30" s="72"/>
      <c r="K30" s="63"/>
    </row>
    <row r="31" spans="1:11" x14ac:dyDescent="0.4">
      <c r="A31" s="63" t="s">
        <v>280</v>
      </c>
      <c r="B31" s="63" t="s">
        <v>277</v>
      </c>
      <c r="C31" s="63" t="s">
        <v>249</v>
      </c>
      <c r="D31" s="72"/>
      <c r="E31" s="72"/>
      <c r="F31" s="72"/>
      <c r="G31" s="72"/>
      <c r="H31" s="72"/>
      <c r="I31" s="72"/>
      <c r="J31" s="72"/>
      <c r="K31" s="63"/>
    </row>
    <row r="32" spans="1:11" x14ac:dyDescent="0.4">
      <c r="A32" s="63" t="s">
        <v>281</v>
      </c>
      <c r="B32" s="63" t="s">
        <v>277</v>
      </c>
      <c r="C32" s="63" t="s">
        <v>251</v>
      </c>
      <c r="D32" s="72"/>
      <c r="E32" s="72"/>
      <c r="F32" s="72"/>
      <c r="G32" s="72"/>
      <c r="H32" s="72"/>
      <c r="I32" s="72"/>
      <c r="J32" s="72"/>
      <c r="K32" s="63"/>
    </row>
    <row r="33" spans="1:11" x14ac:dyDescent="0.4">
      <c r="A33" s="63" t="s">
        <v>282</v>
      </c>
      <c r="B33" s="63" t="s">
        <v>277</v>
      </c>
      <c r="C33" s="63" t="s">
        <v>253</v>
      </c>
      <c r="D33" s="72"/>
      <c r="E33" s="72"/>
      <c r="F33" s="72"/>
      <c r="G33" s="72"/>
      <c r="H33" s="72"/>
      <c r="I33" s="72"/>
      <c r="J33" s="72"/>
      <c r="K33" s="63"/>
    </row>
    <row r="34" spans="1:11" x14ac:dyDescent="0.4">
      <c r="A34" s="63" t="s">
        <v>283</v>
      </c>
      <c r="B34" s="63" t="s">
        <v>277</v>
      </c>
      <c r="C34" s="63" t="s">
        <v>255</v>
      </c>
      <c r="D34" s="72"/>
      <c r="E34" s="72"/>
      <c r="F34" s="72"/>
      <c r="G34" s="72"/>
      <c r="H34" s="72"/>
      <c r="I34" s="72"/>
      <c r="J34" s="72"/>
      <c r="K34" s="63"/>
    </row>
    <row r="35" spans="1:11" x14ac:dyDescent="0.4">
      <c r="A35" s="63" t="s">
        <v>284</v>
      </c>
      <c r="B35" s="63" t="s">
        <v>277</v>
      </c>
      <c r="C35" s="63" t="s">
        <v>257</v>
      </c>
      <c r="D35" s="72"/>
      <c r="E35" s="72"/>
      <c r="F35" s="72"/>
      <c r="G35" s="72"/>
      <c r="H35" s="72"/>
      <c r="I35" s="72"/>
      <c r="J35" s="72"/>
      <c r="K35" s="63"/>
    </row>
    <row r="36" spans="1:11" x14ac:dyDescent="0.4">
      <c r="A36" s="63" t="s">
        <v>285</v>
      </c>
      <c r="B36" s="63" t="s">
        <v>277</v>
      </c>
      <c r="C36" s="63" t="s">
        <v>259</v>
      </c>
      <c r="D36" s="72"/>
      <c r="E36" s="72"/>
      <c r="F36" s="72"/>
      <c r="G36" s="72"/>
      <c r="H36" s="72"/>
      <c r="I36" s="72"/>
      <c r="J36" s="72"/>
      <c r="K36" s="63"/>
    </row>
    <row r="37" spans="1:11" x14ac:dyDescent="0.4">
      <c r="A37" s="63" t="s">
        <v>286</v>
      </c>
      <c r="B37" s="63" t="s">
        <v>277</v>
      </c>
      <c r="C37" s="63" t="s">
        <v>261</v>
      </c>
      <c r="D37" s="72"/>
      <c r="E37" s="72"/>
      <c r="F37" s="72"/>
      <c r="G37" s="72"/>
      <c r="H37" s="72"/>
      <c r="I37" s="72"/>
      <c r="J37" s="72"/>
      <c r="K37" s="63"/>
    </row>
    <row r="38" spans="1:11" x14ac:dyDescent="0.4">
      <c r="A38" s="63" t="s">
        <v>287</v>
      </c>
      <c r="B38" s="63" t="s">
        <v>277</v>
      </c>
      <c r="C38" s="63" t="s">
        <v>263</v>
      </c>
      <c r="D38" s="72"/>
      <c r="E38" s="72"/>
      <c r="F38" s="72"/>
      <c r="G38" s="72"/>
      <c r="H38" s="72"/>
      <c r="I38" s="72"/>
      <c r="J38" s="72"/>
      <c r="K38" s="63"/>
    </row>
    <row r="39" spans="1:11" x14ac:dyDescent="0.4">
      <c r="A39" s="63" t="s">
        <v>538</v>
      </c>
      <c r="B39" s="63" t="s">
        <v>277</v>
      </c>
      <c r="C39" s="63" t="s">
        <v>516</v>
      </c>
      <c r="D39" s="72"/>
      <c r="E39" s="72"/>
      <c r="F39" s="72"/>
      <c r="G39" s="72"/>
      <c r="H39" s="72"/>
      <c r="I39" s="72"/>
      <c r="J39" s="72"/>
      <c r="K39" s="63"/>
    </row>
    <row r="40" spans="1:11" x14ac:dyDescent="0.4">
      <c r="A40" s="63" t="s">
        <v>288</v>
      </c>
      <c r="B40" s="63" t="s">
        <v>289</v>
      </c>
      <c r="C40" s="63" t="s">
        <v>243</v>
      </c>
      <c r="D40" s="72"/>
      <c r="E40" s="72"/>
      <c r="F40" s="72"/>
      <c r="G40" s="72"/>
      <c r="H40" s="72"/>
      <c r="I40" s="72"/>
      <c r="J40" s="72"/>
      <c r="K40" s="63"/>
    </row>
    <row r="41" spans="1:11" x14ac:dyDescent="0.4">
      <c r="A41" s="63" t="s">
        <v>290</v>
      </c>
      <c r="B41" s="63" t="s">
        <v>289</v>
      </c>
      <c r="C41" s="63" t="s">
        <v>245</v>
      </c>
      <c r="D41" s="72"/>
      <c r="E41" s="72"/>
      <c r="F41" s="72"/>
      <c r="G41" s="72"/>
      <c r="H41" s="72"/>
      <c r="I41" s="72"/>
      <c r="J41" s="72"/>
      <c r="K41" s="63"/>
    </row>
    <row r="42" spans="1:11" x14ac:dyDescent="0.4">
      <c r="A42" s="63" t="s">
        <v>291</v>
      </c>
      <c r="B42" s="63" t="s">
        <v>289</v>
      </c>
      <c r="C42" s="63" t="s">
        <v>247</v>
      </c>
      <c r="D42" s="72"/>
      <c r="E42" s="72"/>
      <c r="F42" s="72"/>
      <c r="G42" s="72"/>
      <c r="H42" s="72"/>
      <c r="I42" s="72"/>
      <c r="J42" s="72"/>
      <c r="K42" s="63"/>
    </row>
    <row r="43" spans="1:11" x14ac:dyDescent="0.4">
      <c r="A43" s="63" t="s">
        <v>292</v>
      </c>
      <c r="B43" s="63" t="s">
        <v>289</v>
      </c>
      <c r="C43" s="63" t="s">
        <v>249</v>
      </c>
      <c r="D43" s="72"/>
      <c r="E43" s="72"/>
      <c r="F43" s="72"/>
      <c r="G43" s="72"/>
      <c r="H43" s="72"/>
      <c r="I43" s="72"/>
      <c r="J43" s="72"/>
      <c r="K43" s="63"/>
    </row>
    <row r="44" spans="1:11" x14ac:dyDescent="0.4">
      <c r="A44" s="63" t="s">
        <v>293</v>
      </c>
      <c r="B44" s="63" t="s">
        <v>289</v>
      </c>
      <c r="C44" s="63" t="s">
        <v>251</v>
      </c>
      <c r="D44" s="72"/>
      <c r="E44" s="72"/>
      <c r="F44" s="72"/>
      <c r="G44" s="72"/>
      <c r="H44" s="72"/>
      <c r="I44" s="72"/>
      <c r="J44" s="72"/>
      <c r="K44" s="63"/>
    </row>
    <row r="45" spans="1:11" x14ac:dyDescent="0.4">
      <c r="A45" s="63" t="s">
        <v>294</v>
      </c>
      <c r="B45" s="63" t="s">
        <v>289</v>
      </c>
      <c r="C45" s="63" t="s">
        <v>253</v>
      </c>
      <c r="D45" s="72"/>
      <c r="E45" s="72"/>
      <c r="F45" s="72"/>
      <c r="G45" s="72"/>
      <c r="H45" s="72"/>
      <c r="I45" s="72"/>
      <c r="J45" s="72"/>
      <c r="K45" s="63"/>
    </row>
    <row r="46" spans="1:11" x14ac:dyDescent="0.4">
      <c r="A46" s="63" t="s">
        <v>295</v>
      </c>
      <c r="B46" s="63" t="s">
        <v>289</v>
      </c>
      <c r="C46" s="63" t="s">
        <v>255</v>
      </c>
      <c r="D46" s="72"/>
      <c r="E46" s="72"/>
      <c r="F46" s="72"/>
      <c r="G46" s="72"/>
      <c r="H46" s="72"/>
      <c r="I46" s="72"/>
      <c r="J46" s="72"/>
      <c r="K46" s="63"/>
    </row>
    <row r="47" spans="1:11" x14ac:dyDescent="0.4">
      <c r="A47" s="63" t="s">
        <v>296</v>
      </c>
      <c r="B47" s="63" t="s">
        <v>289</v>
      </c>
      <c r="C47" s="63" t="s">
        <v>257</v>
      </c>
      <c r="D47" s="72"/>
      <c r="E47" s="72"/>
      <c r="F47" s="72"/>
      <c r="G47" s="72"/>
      <c r="H47" s="72"/>
      <c r="I47" s="72"/>
      <c r="J47" s="72"/>
      <c r="K47" s="63"/>
    </row>
    <row r="48" spans="1:11" x14ac:dyDescent="0.4">
      <c r="A48" s="63" t="s">
        <v>297</v>
      </c>
      <c r="B48" s="63" t="s">
        <v>289</v>
      </c>
      <c r="C48" s="63" t="s">
        <v>259</v>
      </c>
      <c r="D48" s="72"/>
      <c r="E48" s="72"/>
      <c r="F48" s="72"/>
      <c r="G48" s="72"/>
      <c r="H48" s="72"/>
      <c r="I48" s="72"/>
      <c r="J48" s="72"/>
      <c r="K48" s="63"/>
    </row>
    <row r="49" spans="1:11" x14ac:dyDescent="0.4">
      <c r="A49" s="63" t="s">
        <v>298</v>
      </c>
      <c r="B49" s="63" t="s">
        <v>289</v>
      </c>
      <c r="C49" s="63" t="s">
        <v>261</v>
      </c>
      <c r="D49" s="72"/>
      <c r="E49" s="72"/>
      <c r="F49" s="72"/>
      <c r="G49" s="72"/>
      <c r="H49" s="72"/>
      <c r="I49" s="72"/>
      <c r="J49" s="72"/>
      <c r="K49" s="63"/>
    </row>
    <row r="50" spans="1:11" x14ac:dyDescent="0.4">
      <c r="A50" s="63" t="s">
        <v>299</v>
      </c>
      <c r="B50" s="63" t="s">
        <v>289</v>
      </c>
      <c r="C50" s="63" t="s">
        <v>263</v>
      </c>
      <c r="D50" s="72"/>
      <c r="E50" s="72"/>
      <c r="F50" s="72"/>
      <c r="G50" s="72"/>
      <c r="H50" s="72"/>
      <c r="I50" s="72"/>
      <c r="J50" s="72"/>
      <c r="K50" s="63"/>
    </row>
    <row r="51" spans="1:11" x14ac:dyDescent="0.4">
      <c r="A51" s="63" t="s">
        <v>539</v>
      </c>
      <c r="B51" s="63" t="s">
        <v>289</v>
      </c>
      <c r="C51" s="63" t="s">
        <v>516</v>
      </c>
      <c r="D51" s="72"/>
      <c r="E51" s="72"/>
      <c r="F51" s="72"/>
      <c r="G51" s="72"/>
      <c r="H51" s="72"/>
      <c r="I51" s="72"/>
      <c r="J51" s="72"/>
      <c r="K51" s="63"/>
    </row>
    <row r="52" spans="1:11" x14ac:dyDescent="0.4">
      <c r="A52" s="63" t="s">
        <v>300</v>
      </c>
      <c r="B52" s="63" t="s">
        <v>301</v>
      </c>
      <c r="C52" s="63" t="s">
        <v>243</v>
      </c>
      <c r="D52" s="72"/>
      <c r="E52" s="72"/>
      <c r="F52" s="72"/>
      <c r="G52" s="72"/>
      <c r="H52" s="72"/>
      <c r="I52" s="72"/>
      <c r="J52" s="72"/>
      <c r="K52" s="63"/>
    </row>
    <row r="53" spans="1:11" x14ac:dyDescent="0.4">
      <c r="A53" s="63" t="s">
        <v>302</v>
      </c>
      <c r="B53" s="63" t="s">
        <v>301</v>
      </c>
      <c r="C53" s="63" t="s">
        <v>245</v>
      </c>
      <c r="D53" s="72"/>
      <c r="E53" s="72"/>
      <c r="F53" s="72"/>
      <c r="G53" s="72"/>
      <c r="H53" s="72"/>
      <c r="I53" s="72"/>
      <c r="J53" s="72"/>
      <c r="K53" s="63"/>
    </row>
    <row r="54" spans="1:11" x14ac:dyDescent="0.4">
      <c r="A54" s="63" t="s">
        <v>303</v>
      </c>
      <c r="B54" s="63" t="s">
        <v>301</v>
      </c>
      <c r="C54" s="63" t="s">
        <v>247</v>
      </c>
      <c r="D54" s="72"/>
      <c r="E54" s="72"/>
      <c r="F54" s="72"/>
      <c r="G54" s="72"/>
      <c r="H54" s="72"/>
      <c r="I54" s="72"/>
      <c r="J54" s="72"/>
      <c r="K54" s="63"/>
    </row>
    <row r="55" spans="1:11" x14ac:dyDescent="0.4">
      <c r="A55" s="63" t="s">
        <v>304</v>
      </c>
      <c r="B55" s="63" t="s">
        <v>301</v>
      </c>
      <c r="C55" s="63" t="s">
        <v>249</v>
      </c>
      <c r="D55" s="72"/>
      <c r="E55" s="72"/>
      <c r="F55" s="72"/>
      <c r="G55" s="72"/>
      <c r="H55" s="72"/>
      <c r="I55" s="72"/>
      <c r="J55" s="72"/>
      <c r="K55" s="63"/>
    </row>
    <row r="56" spans="1:11" x14ac:dyDescent="0.4">
      <c r="A56" s="63" t="s">
        <v>305</v>
      </c>
      <c r="B56" s="63" t="s">
        <v>301</v>
      </c>
      <c r="C56" s="63" t="s">
        <v>251</v>
      </c>
      <c r="D56" s="72"/>
      <c r="E56" s="72"/>
      <c r="F56" s="72"/>
      <c r="G56" s="72"/>
      <c r="H56" s="72"/>
      <c r="I56" s="72"/>
      <c r="J56" s="72"/>
      <c r="K56" s="63"/>
    </row>
    <row r="57" spans="1:11" x14ac:dyDescent="0.4">
      <c r="A57" s="63" t="s">
        <v>306</v>
      </c>
      <c r="B57" s="63" t="s">
        <v>301</v>
      </c>
      <c r="C57" s="63" t="s">
        <v>253</v>
      </c>
      <c r="D57" s="72"/>
      <c r="E57" s="72"/>
      <c r="F57" s="72"/>
      <c r="G57" s="72"/>
      <c r="H57" s="72"/>
      <c r="I57" s="72"/>
      <c r="J57" s="72"/>
      <c r="K57" s="63"/>
    </row>
    <row r="58" spans="1:11" x14ac:dyDescent="0.4">
      <c r="A58" s="63" t="s">
        <v>307</v>
      </c>
      <c r="B58" s="63" t="s">
        <v>301</v>
      </c>
      <c r="C58" s="63" t="s">
        <v>255</v>
      </c>
      <c r="D58" s="72"/>
      <c r="E58" s="72"/>
      <c r="F58" s="72"/>
      <c r="G58" s="72"/>
      <c r="H58" s="72"/>
      <c r="I58" s="72"/>
      <c r="J58" s="72"/>
      <c r="K58" s="63"/>
    </row>
    <row r="59" spans="1:11" x14ac:dyDescent="0.4">
      <c r="A59" s="63" t="s">
        <v>308</v>
      </c>
      <c r="B59" s="63" t="s">
        <v>301</v>
      </c>
      <c r="C59" s="63" t="s">
        <v>257</v>
      </c>
      <c r="D59" s="72"/>
      <c r="E59" s="72"/>
      <c r="F59" s="72"/>
      <c r="G59" s="72"/>
      <c r="H59" s="72"/>
      <c r="I59" s="72"/>
      <c r="J59" s="72"/>
      <c r="K59" s="63"/>
    </row>
    <row r="60" spans="1:11" x14ac:dyDescent="0.4">
      <c r="A60" s="63" t="s">
        <v>309</v>
      </c>
      <c r="B60" s="63" t="s">
        <v>301</v>
      </c>
      <c r="C60" s="63" t="s">
        <v>259</v>
      </c>
      <c r="D60" s="72"/>
      <c r="E60" s="72"/>
      <c r="F60" s="72"/>
      <c r="G60" s="72"/>
      <c r="H60" s="72"/>
      <c r="I60" s="72"/>
      <c r="J60" s="72"/>
      <c r="K60" s="63"/>
    </row>
    <row r="61" spans="1:11" x14ac:dyDescent="0.4">
      <c r="A61" s="63" t="s">
        <v>310</v>
      </c>
      <c r="B61" s="63" t="s">
        <v>301</v>
      </c>
      <c r="C61" s="63" t="s">
        <v>261</v>
      </c>
      <c r="D61" s="72"/>
      <c r="E61" s="72"/>
      <c r="F61" s="72"/>
      <c r="G61" s="72"/>
      <c r="H61" s="72"/>
      <c r="I61" s="72"/>
      <c r="J61" s="72"/>
      <c r="K61" s="63"/>
    </row>
    <row r="62" spans="1:11" x14ac:dyDescent="0.4">
      <c r="A62" s="63" t="s">
        <v>311</v>
      </c>
      <c r="B62" s="63" t="s">
        <v>301</v>
      </c>
      <c r="C62" s="63" t="s">
        <v>263</v>
      </c>
      <c r="D62" s="72"/>
      <c r="E62" s="72"/>
      <c r="F62" s="72"/>
      <c r="G62" s="72"/>
      <c r="H62" s="72"/>
      <c r="I62" s="72"/>
      <c r="J62" s="72"/>
      <c r="K62" s="63"/>
    </row>
    <row r="63" spans="1:11" x14ac:dyDescent="0.4">
      <c r="A63" s="63" t="s">
        <v>540</v>
      </c>
      <c r="B63" s="63" t="s">
        <v>301</v>
      </c>
      <c r="C63" s="63" t="s">
        <v>516</v>
      </c>
      <c r="D63" s="72"/>
      <c r="E63" s="72"/>
      <c r="F63" s="72"/>
      <c r="G63" s="72"/>
      <c r="H63" s="72"/>
      <c r="I63" s="72"/>
      <c r="J63" s="72"/>
      <c r="K63" s="63"/>
    </row>
    <row r="64" spans="1:11" x14ac:dyDescent="0.4">
      <c r="A64" s="63" t="s">
        <v>312</v>
      </c>
      <c r="B64" s="63" t="s">
        <v>313</v>
      </c>
      <c r="C64" s="63" t="s">
        <v>243</v>
      </c>
      <c r="D64" s="72"/>
      <c r="E64" s="72"/>
      <c r="F64" s="72"/>
      <c r="G64" s="72"/>
      <c r="H64" s="72"/>
      <c r="I64" s="72"/>
      <c r="J64" s="72"/>
      <c r="K64" s="63"/>
    </row>
    <row r="65" spans="1:11" x14ac:dyDescent="0.4">
      <c r="A65" s="63" t="s">
        <v>314</v>
      </c>
      <c r="B65" s="63" t="s">
        <v>313</v>
      </c>
      <c r="C65" s="63" t="s">
        <v>245</v>
      </c>
      <c r="D65" s="72"/>
      <c r="E65" s="72"/>
      <c r="F65" s="72"/>
      <c r="G65" s="72"/>
      <c r="H65" s="72"/>
      <c r="I65" s="72"/>
      <c r="J65" s="72"/>
      <c r="K65" s="63"/>
    </row>
    <row r="66" spans="1:11" x14ac:dyDescent="0.4">
      <c r="A66" s="63" t="s">
        <v>315</v>
      </c>
      <c r="B66" s="63" t="s">
        <v>313</v>
      </c>
      <c r="C66" s="63" t="s">
        <v>247</v>
      </c>
      <c r="D66" s="72"/>
      <c r="E66" s="72"/>
      <c r="F66" s="72"/>
      <c r="G66" s="72"/>
      <c r="H66" s="72"/>
      <c r="I66" s="72"/>
      <c r="J66" s="72"/>
      <c r="K66" s="63"/>
    </row>
    <row r="67" spans="1:11" x14ac:dyDescent="0.4">
      <c r="A67" s="63" t="s">
        <v>316</v>
      </c>
      <c r="B67" s="63" t="s">
        <v>313</v>
      </c>
      <c r="C67" s="63" t="s">
        <v>249</v>
      </c>
      <c r="D67" s="72"/>
      <c r="E67" s="72"/>
      <c r="F67" s="72"/>
      <c r="G67" s="72"/>
      <c r="H67" s="72"/>
      <c r="I67" s="72"/>
      <c r="J67" s="72"/>
      <c r="K67" s="63"/>
    </row>
    <row r="68" spans="1:11" x14ac:dyDescent="0.4">
      <c r="A68" s="63" t="s">
        <v>317</v>
      </c>
      <c r="B68" s="63" t="s">
        <v>313</v>
      </c>
      <c r="C68" s="63" t="s">
        <v>251</v>
      </c>
      <c r="D68" s="72"/>
      <c r="E68" s="72"/>
      <c r="F68" s="72"/>
      <c r="G68" s="72"/>
      <c r="H68" s="72"/>
      <c r="I68" s="72"/>
      <c r="J68" s="74" t="s">
        <v>557</v>
      </c>
      <c r="K68" s="63"/>
    </row>
    <row r="69" spans="1:11" x14ac:dyDescent="0.4">
      <c r="A69" s="63" t="s">
        <v>318</v>
      </c>
      <c r="B69" s="63" t="s">
        <v>313</v>
      </c>
      <c r="C69" s="63" t="s">
        <v>253</v>
      </c>
      <c r="D69" s="72"/>
      <c r="E69" s="72"/>
      <c r="F69" s="72"/>
      <c r="G69" s="72"/>
      <c r="H69" s="72"/>
      <c r="I69" s="72"/>
      <c r="J69" s="72"/>
      <c r="K69" s="63"/>
    </row>
    <row r="70" spans="1:11" x14ac:dyDescent="0.4">
      <c r="A70" s="63" t="s">
        <v>319</v>
      </c>
      <c r="B70" s="63" t="s">
        <v>313</v>
      </c>
      <c r="C70" s="63" t="s">
        <v>255</v>
      </c>
      <c r="D70" s="72"/>
      <c r="E70" s="72"/>
      <c r="F70" s="72"/>
      <c r="G70" s="72"/>
      <c r="H70" s="72"/>
      <c r="I70" s="72"/>
      <c r="J70" s="72"/>
      <c r="K70" s="63"/>
    </row>
    <row r="71" spans="1:11" x14ac:dyDescent="0.4">
      <c r="A71" s="63" t="s">
        <v>320</v>
      </c>
      <c r="B71" s="63" t="s">
        <v>313</v>
      </c>
      <c r="C71" s="63" t="s">
        <v>257</v>
      </c>
      <c r="D71" s="72"/>
      <c r="E71" s="72"/>
      <c r="F71" s="72"/>
      <c r="G71" s="72"/>
      <c r="H71" s="72"/>
      <c r="I71" s="72"/>
      <c r="J71" s="72"/>
      <c r="K71" s="63"/>
    </row>
    <row r="72" spans="1:11" x14ac:dyDescent="0.4">
      <c r="A72" s="63" t="s">
        <v>321</v>
      </c>
      <c r="B72" s="63" t="s">
        <v>313</v>
      </c>
      <c r="C72" s="63" t="s">
        <v>259</v>
      </c>
      <c r="D72" s="72"/>
      <c r="E72" s="72"/>
      <c r="F72" s="72"/>
      <c r="G72" s="72"/>
      <c r="H72" s="72"/>
      <c r="I72" s="72"/>
      <c r="J72" s="72"/>
      <c r="K72" s="63"/>
    </row>
    <row r="73" spans="1:11" x14ac:dyDescent="0.4">
      <c r="A73" s="63" t="s">
        <v>322</v>
      </c>
      <c r="B73" s="63" t="s">
        <v>313</v>
      </c>
      <c r="C73" s="63" t="s">
        <v>261</v>
      </c>
      <c r="D73" s="72"/>
      <c r="E73" s="72"/>
      <c r="F73" s="72"/>
      <c r="G73" s="72"/>
      <c r="H73" s="72"/>
      <c r="I73" s="72"/>
      <c r="J73" s="72"/>
      <c r="K73" s="63"/>
    </row>
    <row r="74" spans="1:11" ht="14.25" customHeight="1" x14ac:dyDescent="0.4">
      <c r="A74" s="63" t="s">
        <v>323</v>
      </c>
      <c r="B74" s="63" t="s">
        <v>313</v>
      </c>
      <c r="C74" s="63" t="s">
        <v>263</v>
      </c>
      <c r="D74" s="72"/>
      <c r="E74" s="72"/>
      <c r="F74" s="72"/>
      <c r="G74" s="72"/>
      <c r="H74" s="72"/>
      <c r="I74" s="72"/>
      <c r="J74" s="72"/>
      <c r="K74" s="63"/>
    </row>
    <row r="75" spans="1:11" x14ac:dyDescent="0.4">
      <c r="A75" s="63" t="s">
        <v>541</v>
      </c>
      <c r="B75" s="63" t="s">
        <v>313</v>
      </c>
      <c r="C75" s="63" t="s">
        <v>516</v>
      </c>
      <c r="D75" s="72"/>
      <c r="E75" s="72"/>
      <c r="F75" s="72"/>
      <c r="G75" s="72"/>
      <c r="H75" s="72"/>
      <c r="I75" s="72"/>
      <c r="J75" s="72"/>
      <c r="K75" s="63"/>
    </row>
    <row r="76" spans="1:11" x14ac:dyDescent="0.4">
      <c r="A76" s="63" t="s">
        <v>324</v>
      </c>
      <c r="B76" s="63" t="s">
        <v>325</v>
      </c>
      <c r="C76" s="63" t="s">
        <v>243</v>
      </c>
      <c r="D76" s="72"/>
      <c r="E76" s="72"/>
      <c r="F76" s="72"/>
      <c r="G76" s="72"/>
      <c r="H76" s="72"/>
      <c r="I76" s="72"/>
      <c r="J76" s="72"/>
      <c r="K76" s="63"/>
    </row>
    <row r="77" spans="1:11" x14ac:dyDescent="0.4">
      <c r="A77" s="63" t="s">
        <v>326</v>
      </c>
      <c r="B77" s="63" t="s">
        <v>325</v>
      </c>
      <c r="C77" s="63" t="s">
        <v>245</v>
      </c>
      <c r="D77" s="72"/>
      <c r="E77" s="72"/>
      <c r="F77" s="72"/>
      <c r="G77" s="72"/>
      <c r="H77" s="72"/>
      <c r="I77" s="72"/>
      <c r="J77" s="72"/>
      <c r="K77" s="63"/>
    </row>
    <row r="78" spans="1:11" x14ac:dyDescent="0.4">
      <c r="A78" s="63" t="s">
        <v>327</v>
      </c>
      <c r="B78" s="63" t="s">
        <v>325</v>
      </c>
      <c r="C78" s="63" t="s">
        <v>247</v>
      </c>
      <c r="D78" s="72"/>
      <c r="E78" s="72"/>
      <c r="F78" s="72"/>
      <c r="G78" s="72"/>
      <c r="H78" s="72"/>
      <c r="I78" s="72"/>
      <c r="J78" s="72"/>
      <c r="K78" s="63"/>
    </row>
    <row r="79" spans="1:11" x14ac:dyDescent="0.4">
      <c r="A79" s="63" t="s">
        <v>328</v>
      </c>
      <c r="B79" s="63" t="s">
        <v>325</v>
      </c>
      <c r="C79" s="63" t="s">
        <v>249</v>
      </c>
      <c r="D79" s="72"/>
      <c r="E79" s="72"/>
      <c r="F79" s="72"/>
      <c r="G79" s="72"/>
      <c r="H79" s="72"/>
      <c r="I79" s="72"/>
      <c r="J79" s="72"/>
      <c r="K79" s="63"/>
    </row>
    <row r="80" spans="1:11" x14ac:dyDescent="0.4">
      <c r="A80" s="63" t="s">
        <v>329</v>
      </c>
      <c r="B80" s="63" t="s">
        <v>325</v>
      </c>
      <c r="C80" s="63" t="s">
        <v>251</v>
      </c>
      <c r="D80" s="72"/>
      <c r="E80" s="72"/>
      <c r="F80" s="72"/>
      <c r="G80" s="72"/>
      <c r="H80" s="72"/>
      <c r="I80" s="72"/>
      <c r="J80" s="72"/>
      <c r="K80" s="63"/>
    </row>
    <row r="81" spans="1:11" x14ac:dyDescent="0.4">
      <c r="A81" s="63" t="s">
        <v>330</v>
      </c>
      <c r="B81" s="63" t="s">
        <v>325</v>
      </c>
      <c r="C81" s="63" t="s">
        <v>253</v>
      </c>
      <c r="D81" s="72"/>
      <c r="E81" s="72"/>
      <c r="F81" s="72"/>
      <c r="G81" s="72"/>
      <c r="H81" s="72"/>
      <c r="I81" s="72"/>
      <c r="J81" s="72"/>
      <c r="K81" s="63"/>
    </row>
    <row r="82" spans="1:11" x14ac:dyDescent="0.4">
      <c r="A82" s="63" t="s">
        <v>331</v>
      </c>
      <c r="B82" s="63" t="s">
        <v>325</v>
      </c>
      <c r="C82" s="63" t="s">
        <v>255</v>
      </c>
      <c r="D82" s="72"/>
      <c r="E82" s="72"/>
      <c r="F82" s="72"/>
      <c r="G82" s="72"/>
      <c r="H82" s="72"/>
      <c r="I82" s="72"/>
      <c r="J82" s="72"/>
      <c r="K82" s="63"/>
    </row>
    <row r="83" spans="1:11" x14ac:dyDescent="0.4">
      <c r="A83" s="63" t="s">
        <v>332</v>
      </c>
      <c r="B83" s="63" t="s">
        <v>325</v>
      </c>
      <c r="C83" s="63" t="s">
        <v>257</v>
      </c>
      <c r="D83" s="72"/>
      <c r="E83" s="72"/>
      <c r="F83" s="72"/>
      <c r="G83" s="72"/>
      <c r="H83" s="72"/>
      <c r="I83" s="72"/>
      <c r="J83" s="72"/>
      <c r="K83" s="63"/>
    </row>
    <row r="84" spans="1:11" x14ac:dyDescent="0.4">
      <c r="A84" s="63" t="s">
        <v>333</v>
      </c>
      <c r="B84" s="63" t="s">
        <v>325</v>
      </c>
      <c r="C84" s="63" t="s">
        <v>259</v>
      </c>
      <c r="D84" s="72"/>
      <c r="E84" s="72"/>
      <c r="F84" s="72"/>
      <c r="G84" s="72"/>
      <c r="H84" s="72"/>
      <c r="I84" s="72"/>
      <c r="J84" s="72"/>
      <c r="K84" s="63"/>
    </row>
    <row r="85" spans="1:11" x14ac:dyDescent="0.4">
      <c r="A85" s="63" t="s">
        <v>334</v>
      </c>
      <c r="B85" s="63" t="s">
        <v>325</v>
      </c>
      <c r="C85" s="63" t="s">
        <v>261</v>
      </c>
      <c r="D85" s="72"/>
      <c r="E85" s="72"/>
      <c r="F85" s="72"/>
      <c r="G85" s="72"/>
      <c r="H85" s="72"/>
      <c r="I85" s="72"/>
      <c r="J85" s="72"/>
      <c r="K85" s="63"/>
    </row>
    <row r="86" spans="1:11" x14ac:dyDescent="0.4">
      <c r="A86" s="63" t="s">
        <v>335</v>
      </c>
      <c r="B86" s="63" t="s">
        <v>325</v>
      </c>
      <c r="C86" s="63" t="s">
        <v>263</v>
      </c>
      <c r="D86" s="72"/>
      <c r="E86" s="72"/>
      <c r="F86" s="72"/>
      <c r="G86" s="72"/>
      <c r="H86" s="72"/>
      <c r="I86" s="72"/>
      <c r="J86" s="72"/>
      <c r="K86" s="63"/>
    </row>
    <row r="87" spans="1:11" x14ac:dyDescent="0.4">
      <c r="A87" s="63" t="s">
        <v>542</v>
      </c>
      <c r="B87" s="63" t="s">
        <v>325</v>
      </c>
      <c r="C87" s="63" t="s">
        <v>516</v>
      </c>
      <c r="D87" s="72"/>
      <c r="E87" s="72"/>
      <c r="F87" s="72"/>
      <c r="G87" s="72"/>
      <c r="H87" s="72"/>
      <c r="I87" s="72"/>
      <c r="J87" s="72"/>
      <c r="K87" s="63"/>
    </row>
    <row r="88" spans="1:11" x14ac:dyDescent="0.4">
      <c r="A88" s="63" t="s">
        <v>336</v>
      </c>
      <c r="B88" s="63" t="s">
        <v>337</v>
      </c>
      <c r="C88" s="63" t="s">
        <v>243</v>
      </c>
      <c r="D88" s="72"/>
      <c r="E88" s="72"/>
      <c r="F88" s="72"/>
      <c r="G88" s="72"/>
      <c r="H88" s="72"/>
      <c r="I88" s="72"/>
      <c r="J88" s="72"/>
      <c r="K88" s="63"/>
    </row>
    <row r="89" spans="1:11" x14ac:dyDescent="0.4">
      <c r="A89" s="63" t="s">
        <v>338</v>
      </c>
      <c r="B89" s="63" t="s">
        <v>337</v>
      </c>
      <c r="C89" s="63" t="s">
        <v>245</v>
      </c>
      <c r="D89" s="72"/>
      <c r="E89" s="72"/>
      <c r="F89" s="72"/>
      <c r="G89" s="72"/>
      <c r="H89" s="72"/>
      <c r="I89" s="72"/>
      <c r="J89" s="72"/>
      <c r="K89" s="63"/>
    </row>
    <row r="90" spans="1:11" x14ac:dyDescent="0.4">
      <c r="A90" s="63" t="s">
        <v>339</v>
      </c>
      <c r="B90" s="63" t="s">
        <v>337</v>
      </c>
      <c r="C90" s="63" t="s">
        <v>247</v>
      </c>
      <c r="D90" s="72"/>
      <c r="E90" s="72"/>
      <c r="F90" s="72"/>
      <c r="G90" s="72"/>
      <c r="H90" s="72"/>
      <c r="I90" s="72"/>
      <c r="J90" s="72"/>
      <c r="K90" s="63"/>
    </row>
    <row r="91" spans="1:11" x14ac:dyDescent="0.4">
      <c r="A91" s="63" t="s">
        <v>340</v>
      </c>
      <c r="B91" s="63" t="s">
        <v>337</v>
      </c>
      <c r="C91" s="63" t="s">
        <v>249</v>
      </c>
      <c r="D91" s="72"/>
      <c r="E91" s="72"/>
      <c r="F91" s="72"/>
      <c r="G91" s="72"/>
      <c r="H91" s="72"/>
      <c r="I91" s="72"/>
      <c r="J91" s="72"/>
      <c r="K91" s="63"/>
    </row>
    <row r="92" spans="1:11" x14ac:dyDescent="0.4">
      <c r="A92" s="63" t="s">
        <v>341</v>
      </c>
      <c r="B92" s="63" t="s">
        <v>337</v>
      </c>
      <c r="C92" s="63" t="s">
        <v>251</v>
      </c>
      <c r="D92" s="72"/>
      <c r="E92" s="72"/>
      <c r="F92" s="72"/>
      <c r="G92" s="72"/>
      <c r="H92" s="72"/>
      <c r="I92" s="72"/>
      <c r="J92" s="72"/>
      <c r="K92" s="63"/>
    </row>
    <row r="93" spans="1:11" x14ac:dyDescent="0.4">
      <c r="A93" s="63" t="s">
        <v>342</v>
      </c>
      <c r="B93" s="63" t="s">
        <v>337</v>
      </c>
      <c r="C93" s="63" t="s">
        <v>253</v>
      </c>
      <c r="D93" s="72"/>
      <c r="E93" s="72"/>
      <c r="F93" s="72"/>
      <c r="G93" s="72"/>
      <c r="H93" s="72"/>
      <c r="I93" s="72"/>
      <c r="J93" s="72"/>
      <c r="K93" s="63"/>
    </row>
    <row r="94" spans="1:11" x14ac:dyDescent="0.4">
      <c r="A94" s="63" t="s">
        <v>343</v>
      </c>
      <c r="B94" s="63" t="s">
        <v>337</v>
      </c>
      <c r="C94" s="63" t="s">
        <v>255</v>
      </c>
      <c r="D94" s="72"/>
      <c r="E94" s="72"/>
      <c r="F94" s="72"/>
      <c r="G94" s="72"/>
      <c r="H94" s="72"/>
      <c r="I94" s="72"/>
      <c r="J94" s="72"/>
      <c r="K94" s="63"/>
    </row>
    <row r="95" spans="1:11" x14ac:dyDescent="0.4">
      <c r="A95" s="63" t="s">
        <v>344</v>
      </c>
      <c r="B95" s="63" t="s">
        <v>337</v>
      </c>
      <c r="C95" s="63" t="s">
        <v>257</v>
      </c>
      <c r="D95" s="72"/>
      <c r="E95" s="72"/>
      <c r="F95" s="72"/>
      <c r="G95" s="72"/>
      <c r="H95" s="72"/>
      <c r="I95" s="72"/>
      <c r="J95" s="72"/>
      <c r="K95" s="63"/>
    </row>
    <row r="96" spans="1:11" x14ac:dyDescent="0.4">
      <c r="A96" s="63" t="s">
        <v>345</v>
      </c>
      <c r="B96" s="63" t="s">
        <v>337</v>
      </c>
      <c r="C96" s="63" t="s">
        <v>259</v>
      </c>
      <c r="D96" s="72"/>
      <c r="E96" s="72"/>
      <c r="F96" s="72"/>
      <c r="G96" s="72"/>
      <c r="H96" s="72"/>
      <c r="I96" s="72"/>
      <c r="J96" s="72"/>
      <c r="K96" s="63"/>
    </row>
    <row r="97" spans="1:11" x14ac:dyDescent="0.4">
      <c r="A97" s="63" t="s">
        <v>346</v>
      </c>
      <c r="B97" s="63" t="s">
        <v>337</v>
      </c>
      <c r="C97" s="63" t="s">
        <v>261</v>
      </c>
      <c r="D97" s="72"/>
      <c r="E97" s="72"/>
      <c r="F97" s="72"/>
      <c r="G97" s="72"/>
      <c r="H97" s="72"/>
      <c r="I97" s="72"/>
      <c r="J97" s="72"/>
      <c r="K97" s="63"/>
    </row>
    <row r="98" spans="1:11" x14ac:dyDescent="0.4">
      <c r="A98" s="63" t="s">
        <v>347</v>
      </c>
      <c r="B98" s="63" t="s">
        <v>337</v>
      </c>
      <c r="C98" s="63" t="s">
        <v>263</v>
      </c>
      <c r="D98" s="72"/>
      <c r="E98" s="72"/>
      <c r="F98" s="72"/>
      <c r="G98" s="72"/>
      <c r="H98" s="72"/>
      <c r="I98" s="72"/>
      <c r="J98" s="72"/>
      <c r="K98" s="63"/>
    </row>
    <row r="99" spans="1:11" x14ac:dyDescent="0.4">
      <c r="A99" s="63" t="s">
        <v>543</v>
      </c>
      <c r="B99" s="63" t="s">
        <v>337</v>
      </c>
      <c r="C99" s="63" t="s">
        <v>516</v>
      </c>
      <c r="D99" s="72"/>
      <c r="E99" s="72"/>
      <c r="F99" s="72"/>
      <c r="G99" s="72"/>
      <c r="H99" s="72"/>
      <c r="I99" s="72"/>
      <c r="J99" s="72"/>
      <c r="K99" s="63"/>
    </row>
    <row r="100" spans="1:11" x14ac:dyDescent="0.4">
      <c r="A100" s="63" t="s">
        <v>348</v>
      </c>
      <c r="B100" s="63" t="s">
        <v>349</v>
      </c>
      <c r="C100" s="63" t="s">
        <v>243</v>
      </c>
      <c r="D100" s="72"/>
      <c r="E100" s="72"/>
      <c r="F100" s="72"/>
      <c r="G100" s="72"/>
      <c r="H100" s="72"/>
      <c r="I100" s="72"/>
      <c r="J100" s="72"/>
      <c r="K100" s="63"/>
    </row>
    <row r="101" spans="1:11" x14ac:dyDescent="0.4">
      <c r="A101" s="63" t="s">
        <v>350</v>
      </c>
      <c r="B101" s="63" t="s">
        <v>349</v>
      </c>
      <c r="C101" s="63" t="s">
        <v>245</v>
      </c>
      <c r="D101" s="72"/>
      <c r="E101" s="72"/>
      <c r="F101" s="72"/>
      <c r="G101" s="72"/>
      <c r="H101" s="72"/>
      <c r="I101" s="72"/>
      <c r="J101" s="72"/>
      <c r="K101" s="63"/>
    </row>
    <row r="102" spans="1:11" x14ac:dyDescent="0.4">
      <c r="A102" s="63" t="s">
        <v>351</v>
      </c>
      <c r="B102" s="63" t="s">
        <v>349</v>
      </c>
      <c r="C102" s="63" t="s">
        <v>247</v>
      </c>
      <c r="D102" s="72"/>
      <c r="E102" s="72"/>
      <c r="F102" s="72"/>
      <c r="G102" s="72"/>
      <c r="H102" s="72"/>
      <c r="I102" s="72"/>
      <c r="J102" s="72"/>
      <c r="K102" s="63"/>
    </row>
    <row r="103" spans="1:11" x14ac:dyDescent="0.4">
      <c r="A103" s="63" t="s">
        <v>352</v>
      </c>
      <c r="B103" s="63" t="s">
        <v>349</v>
      </c>
      <c r="C103" s="63" t="s">
        <v>249</v>
      </c>
      <c r="D103" s="72"/>
      <c r="E103" s="72"/>
      <c r="F103" s="72"/>
      <c r="G103" s="72"/>
      <c r="H103" s="72"/>
      <c r="I103" s="72"/>
      <c r="J103" s="72"/>
      <c r="K103" s="63"/>
    </row>
    <row r="104" spans="1:11" x14ac:dyDescent="0.4">
      <c r="A104" s="63" t="s">
        <v>353</v>
      </c>
      <c r="B104" s="63" t="s">
        <v>349</v>
      </c>
      <c r="C104" s="63" t="s">
        <v>251</v>
      </c>
      <c r="D104" s="72"/>
      <c r="E104" s="72"/>
      <c r="F104" s="72"/>
      <c r="G104" s="72"/>
      <c r="H104" s="72"/>
      <c r="I104" s="72"/>
      <c r="J104" s="72"/>
      <c r="K104" s="63"/>
    </row>
    <row r="105" spans="1:11" x14ac:dyDescent="0.4">
      <c r="A105" s="63" t="s">
        <v>354</v>
      </c>
      <c r="B105" s="63" t="s">
        <v>349</v>
      </c>
      <c r="C105" s="63" t="s">
        <v>253</v>
      </c>
      <c r="D105" s="72"/>
      <c r="E105" s="72"/>
      <c r="F105" s="72"/>
      <c r="G105" s="72"/>
      <c r="H105" s="72"/>
      <c r="I105" s="72"/>
      <c r="J105" s="72"/>
      <c r="K105" s="63"/>
    </row>
    <row r="106" spans="1:11" x14ac:dyDescent="0.4">
      <c r="A106" s="63" t="s">
        <v>355</v>
      </c>
      <c r="B106" s="63" t="s">
        <v>349</v>
      </c>
      <c r="C106" s="63" t="s">
        <v>255</v>
      </c>
      <c r="D106" s="72"/>
      <c r="E106" s="72"/>
      <c r="F106" s="72"/>
      <c r="G106" s="72"/>
      <c r="H106" s="72"/>
      <c r="I106" s="72"/>
      <c r="J106" s="72"/>
      <c r="K106" s="63"/>
    </row>
    <row r="107" spans="1:11" x14ac:dyDescent="0.4">
      <c r="A107" s="63" t="s">
        <v>356</v>
      </c>
      <c r="B107" s="63" t="s">
        <v>349</v>
      </c>
      <c r="C107" s="63" t="s">
        <v>257</v>
      </c>
      <c r="D107" s="72"/>
      <c r="E107" s="72"/>
      <c r="F107" s="72"/>
      <c r="G107" s="72"/>
      <c r="H107" s="72"/>
      <c r="I107" s="72"/>
      <c r="J107" s="72"/>
      <c r="K107" s="63"/>
    </row>
    <row r="108" spans="1:11" x14ac:dyDescent="0.4">
      <c r="A108" s="63" t="s">
        <v>357</v>
      </c>
      <c r="B108" s="63" t="s">
        <v>349</v>
      </c>
      <c r="C108" s="63" t="s">
        <v>259</v>
      </c>
      <c r="D108" s="72"/>
      <c r="E108" s="72"/>
      <c r="F108" s="72"/>
      <c r="G108" s="72"/>
      <c r="H108" s="72"/>
      <c r="I108" s="72"/>
      <c r="J108" s="72"/>
      <c r="K108" s="63"/>
    </row>
    <row r="109" spans="1:11" x14ac:dyDescent="0.4">
      <c r="A109" s="63" t="s">
        <v>358</v>
      </c>
      <c r="B109" s="63" t="s">
        <v>349</v>
      </c>
      <c r="C109" s="63" t="s">
        <v>261</v>
      </c>
      <c r="D109" s="72"/>
      <c r="E109" s="72"/>
      <c r="F109" s="72"/>
      <c r="G109" s="72"/>
      <c r="H109" s="72"/>
      <c r="I109" s="72"/>
      <c r="J109" s="72"/>
      <c r="K109" s="63"/>
    </row>
    <row r="110" spans="1:11" x14ac:dyDescent="0.4">
      <c r="A110" s="63" t="s">
        <v>359</v>
      </c>
      <c r="B110" s="63" t="s">
        <v>349</v>
      </c>
      <c r="C110" s="63" t="s">
        <v>263</v>
      </c>
      <c r="D110" s="72"/>
      <c r="E110" s="72"/>
      <c r="F110" s="72"/>
      <c r="G110" s="72"/>
      <c r="H110" s="72"/>
      <c r="I110" s="72"/>
      <c r="J110" s="72"/>
      <c r="K110" s="63"/>
    </row>
    <row r="111" spans="1:11" x14ac:dyDescent="0.4">
      <c r="A111" s="63" t="s">
        <v>544</v>
      </c>
      <c r="B111" s="63" t="s">
        <v>349</v>
      </c>
      <c r="C111" s="63" t="s">
        <v>516</v>
      </c>
      <c r="D111" s="72"/>
      <c r="E111" s="72"/>
      <c r="F111" s="72"/>
      <c r="G111" s="72"/>
      <c r="H111" s="72"/>
      <c r="I111" s="72"/>
      <c r="J111" s="72"/>
      <c r="K111" s="63"/>
    </row>
    <row r="112" spans="1:11" x14ac:dyDescent="0.4">
      <c r="A112" s="63" t="s">
        <v>360</v>
      </c>
      <c r="B112" s="63" t="s">
        <v>361</v>
      </c>
      <c r="C112" s="63" t="s">
        <v>243</v>
      </c>
      <c r="D112" s="72"/>
      <c r="E112" s="72"/>
      <c r="F112" s="72"/>
      <c r="G112" s="72"/>
      <c r="H112" s="72"/>
      <c r="I112" s="72"/>
      <c r="J112" s="72"/>
      <c r="K112" s="63"/>
    </row>
    <row r="113" spans="1:11" x14ac:dyDescent="0.4">
      <c r="A113" s="63" t="s">
        <v>362</v>
      </c>
      <c r="B113" s="63" t="s">
        <v>361</v>
      </c>
      <c r="C113" s="63" t="s">
        <v>245</v>
      </c>
      <c r="D113" s="72"/>
      <c r="E113" s="72"/>
      <c r="F113" s="72"/>
      <c r="G113" s="72"/>
      <c r="H113" s="72"/>
      <c r="I113" s="72"/>
      <c r="J113" s="72"/>
      <c r="K113" s="63"/>
    </row>
    <row r="114" spans="1:11" x14ac:dyDescent="0.4">
      <c r="A114" s="63" t="s">
        <v>363</v>
      </c>
      <c r="B114" s="63" t="s">
        <v>361</v>
      </c>
      <c r="C114" s="63" t="s">
        <v>247</v>
      </c>
      <c r="D114" s="72"/>
      <c r="E114" s="72"/>
      <c r="F114" s="72"/>
      <c r="G114" s="72"/>
      <c r="H114" s="72"/>
      <c r="I114" s="72"/>
      <c r="J114" s="72"/>
      <c r="K114" s="63"/>
    </row>
    <row r="115" spans="1:11" x14ac:dyDescent="0.4">
      <c r="A115" s="63" t="s">
        <v>364</v>
      </c>
      <c r="B115" s="63" t="s">
        <v>361</v>
      </c>
      <c r="C115" s="63" t="s">
        <v>249</v>
      </c>
      <c r="D115" s="72"/>
      <c r="E115" s="72"/>
      <c r="F115" s="72"/>
      <c r="G115" s="72"/>
      <c r="H115" s="72"/>
      <c r="I115" s="72"/>
      <c r="J115" s="72"/>
      <c r="K115" s="63"/>
    </row>
    <row r="116" spans="1:11" x14ac:dyDescent="0.4">
      <c r="A116" s="63" t="s">
        <v>365</v>
      </c>
      <c r="B116" s="63" t="s">
        <v>361</v>
      </c>
      <c r="C116" s="63" t="s">
        <v>251</v>
      </c>
      <c r="D116" s="72"/>
      <c r="E116" s="72"/>
      <c r="F116" s="72"/>
      <c r="G116" s="72"/>
      <c r="H116" s="72"/>
      <c r="I116" s="72"/>
      <c r="J116" s="72"/>
      <c r="K116" s="63"/>
    </row>
    <row r="117" spans="1:11" x14ac:dyDescent="0.4">
      <c r="A117" s="63" t="s">
        <v>366</v>
      </c>
      <c r="B117" s="63" t="s">
        <v>361</v>
      </c>
      <c r="C117" s="63" t="s">
        <v>253</v>
      </c>
      <c r="D117" s="72"/>
      <c r="E117" s="72"/>
      <c r="F117" s="72"/>
      <c r="G117" s="72"/>
      <c r="H117" s="72"/>
      <c r="I117" s="72"/>
      <c r="J117" s="72"/>
      <c r="K117" s="63"/>
    </row>
    <row r="118" spans="1:11" x14ac:dyDescent="0.4">
      <c r="A118" s="63" t="s">
        <v>367</v>
      </c>
      <c r="B118" s="63" t="s">
        <v>361</v>
      </c>
      <c r="C118" s="63" t="s">
        <v>255</v>
      </c>
      <c r="D118" s="72"/>
      <c r="E118" s="72"/>
      <c r="F118" s="72"/>
      <c r="G118" s="72"/>
      <c r="H118" s="72"/>
      <c r="I118" s="72"/>
      <c r="J118" s="72"/>
      <c r="K118" s="63"/>
    </row>
    <row r="119" spans="1:11" x14ac:dyDescent="0.4">
      <c r="A119" s="63" t="s">
        <v>368</v>
      </c>
      <c r="B119" s="63" t="s">
        <v>361</v>
      </c>
      <c r="C119" s="63" t="s">
        <v>257</v>
      </c>
      <c r="D119" s="72"/>
      <c r="E119" s="72"/>
      <c r="F119" s="72"/>
      <c r="G119" s="72"/>
      <c r="H119" s="72"/>
      <c r="I119" s="72"/>
      <c r="J119" s="72"/>
      <c r="K119" s="63"/>
    </row>
    <row r="120" spans="1:11" x14ac:dyDescent="0.4">
      <c r="A120" s="63" t="s">
        <v>369</v>
      </c>
      <c r="B120" s="63" t="s">
        <v>361</v>
      </c>
      <c r="C120" s="63" t="s">
        <v>259</v>
      </c>
      <c r="D120" s="72"/>
      <c r="E120" s="72"/>
      <c r="F120" s="72"/>
      <c r="G120" s="72"/>
      <c r="H120" s="72"/>
      <c r="I120" s="72"/>
      <c r="J120" s="72"/>
      <c r="K120" s="63"/>
    </row>
    <row r="121" spans="1:11" x14ac:dyDescent="0.4">
      <c r="A121" s="63" t="s">
        <v>370</v>
      </c>
      <c r="B121" s="63" t="s">
        <v>361</v>
      </c>
      <c r="C121" s="63" t="s">
        <v>261</v>
      </c>
      <c r="D121" s="72"/>
      <c r="E121" s="72"/>
      <c r="F121" s="72"/>
      <c r="G121" s="72"/>
      <c r="H121" s="72"/>
      <c r="I121" s="72"/>
      <c r="J121" s="72"/>
      <c r="K121" s="63"/>
    </row>
    <row r="122" spans="1:11" x14ac:dyDescent="0.4">
      <c r="A122" s="63" t="s">
        <v>371</v>
      </c>
      <c r="B122" s="63" t="s">
        <v>361</v>
      </c>
      <c r="C122" s="63" t="s">
        <v>263</v>
      </c>
      <c r="D122" s="72"/>
      <c r="E122" s="72"/>
      <c r="F122" s="72"/>
      <c r="G122" s="72"/>
      <c r="H122" s="72"/>
      <c r="I122" s="72"/>
      <c r="J122" s="72"/>
      <c r="K122" s="63"/>
    </row>
    <row r="123" spans="1:11" x14ac:dyDescent="0.4">
      <c r="A123" s="63" t="s">
        <v>545</v>
      </c>
      <c r="B123" s="63" t="s">
        <v>361</v>
      </c>
      <c r="C123" s="63" t="s">
        <v>516</v>
      </c>
      <c r="D123" s="72"/>
      <c r="E123" s="72"/>
      <c r="F123" s="72"/>
      <c r="G123" s="72"/>
      <c r="H123" s="72"/>
      <c r="I123" s="72"/>
      <c r="J123" s="72"/>
      <c r="K123" s="63"/>
    </row>
    <row r="124" spans="1:11" x14ac:dyDescent="0.4">
      <c r="A124" s="63" t="s">
        <v>372</v>
      </c>
      <c r="B124" s="63" t="s">
        <v>373</v>
      </c>
      <c r="C124" s="63" t="s">
        <v>243</v>
      </c>
      <c r="D124" s="72"/>
      <c r="E124" s="72"/>
      <c r="F124" s="72"/>
      <c r="G124" s="72"/>
      <c r="H124" s="72"/>
      <c r="I124" s="72"/>
      <c r="J124" s="72"/>
      <c r="K124" s="63"/>
    </row>
    <row r="125" spans="1:11" x14ac:dyDescent="0.4">
      <c r="A125" s="63" t="s">
        <v>374</v>
      </c>
      <c r="B125" s="63" t="s">
        <v>373</v>
      </c>
      <c r="C125" s="63" t="s">
        <v>245</v>
      </c>
      <c r="D125" s="72"/>
      <c r="E125" s="72"/>
      <c r="F125" s="72"/>
      <c r="G125" s="72"/>
      <c r="H125" s="72"/>
      <c r="I125" s="72"/>
      <c r="J125" s="72"/>
      <c r="K125" s="63"/>
    </row>
    <row r="126" spans="1:11" x14ac:dyDescent="0.4">
      <c r="A126" s="63" t="s">
        <v>375</v>
      </c>
      <c r="B126" s="63" t="s">
        <v>373</v>
      </c>
      <c r="C126" s="63" t="s">
        <v>247</v>
      </c>
      <c r="D126" s="72"/>
      <c r="E126" s="72"/>
      <c r="F126" s="72"/>
      <c r="G126" s="72"/>
      <c r="H126" s="72"/>
      <c r="I126" s="72"/>
      <c r="J126" s="72"/>
      <c r="K126" s="63"/>
    </row>
    <row r="127" spans="1:11" x14ac:dyDescent="0.4">
      <c r="A127" s="63" t="s">
        <v>376</v>
      </c>
      <c r="B127" s="63" t="s">
        <v>373</v>
      </c>
      <c r="C127" s="63" t="s">
        <v>249</v>
      </c>
      <c r="D127" s="72"/>
      <c r="E127" s="72"/>
      <c r="F127" s="72"/>
      <c r="G127" s="72"/>
      <c r="H127" s="72"/>
      <c r="I127" s="72"/>
      <c r="J127" s="72"/>
      <c r="K127" s="63"/>
    </row>
    <row r="128" spans="1:11" x14ac:dyDescent="0.4">
      <c r="A128" s="63" t="s">
        <v>377</v>
      </c>
      <c r="B128" s="63" t="s">
        <v>373</v>
      </c>
      <c r="C128" s="63" t="s">
        <v>251</v>
      </c>
      <c r="D128" s="72"/>
      <c r="E128" s="72"/>
      <c r="F128" s="72"/>
      <c r="G128" s="72"/>
      <c r="H128" s="72"/>
      <c r="I128" s="72"/>
      <c r="J128" s="72"/>
      <c r="K128" s="63"/>
    </row>
    <row r="129" spans="1:11" x14ac:dyDescent="0.4">
      <c r="A129" s="63" t="s">
        <v>378</v>
      </c>
      <c r="B129" s="63" t="s">
        <v>373</v>
      </c>
      <c r="C129" s="63" t="s">
        <v>253</v>
      </c>
      <c r="D129" s="72"/>
      <c r="E129" s="72"/>
      <c r="F129" s="72"/>
      <c r="G129" s="72"/>
      <c r="H129" s="72"/>
      <c r="I129" s="72"/>
      <c r="J129" s="72"/>
      <c r="K129" s="63"/>
    </row>
    <row r="130" spans="1:11" x14ac:dyDescent="0.4">
      <c r="A130" s="63" t="s">
        <v>379</v>
      </c>
      <c r="B130" s="63" t="s">
        <v>373</v>
      </c>
      <c r="C130" s="63" t="s">
        <v>255</v>
      </c>
      <c r="D130" s="72"/>
      <c r="E130" s="72"/>
      <c r="F130" s="72"/>
      <c r="G130" s="72"/>
      <c r="H130" s="72"/>
      <c r="I130" s="72"/>
      <c r="J130" s="72"/>
      <c r="K130" s="63"/>
    </row>
    <row r="131" spans="1:11" x14ac:dyDescent="0.4">
      <c r="A131" s="63" t="s">
        <v>380</v>
      </c>
      <c r="B131" s="63" t="s">
        <v>373</v>
      </c>
      <c r="C131" s="63" t="s">
        <v>257</v>
      </c>
      <c r="D131" s="72"/>
      <c r="E131" s="72"/>
      <c r="F131" s="72"/>
      <c r="G131" s="72"/>
      <c r="H131" s="72"/>
      <c r="I131" s="72"/>
      <c r="J131" s="72"/>
      <c r="K131" s="63"/>
    </row>
    <row r="132" spans="1:11" x14ac:dyDescent="0.4">
      <c r="A132" s="63" t="s">
        <v>381</v>
      </c>
      <c r="B132" s="63" t="s">
        <v>373</v>
      </c>
      <c r="C132" s="63" t="s">
        <v>259</v>
      </c>
      <c r="D132" s="72"/>
      <c r="E132" s="72"/>
      <c r="F132" s="72"/>
      <c r="G132" s="72"/>
      <c r="H132" s="72"/>
      <c r="I132" s="72"/>
      <c r="J132" s="72"/>
      <c r="K132" s="63"/>
    </row>
    <row r="133" spans="1:11" x14ac:dyDescent="0.4">
      <c r="A133" s="63" t="s">
        <v>382</v>
      </c>
      <c r="B133" s="63" t="s">
        <v>373</v>
      </c>
      <c r="C133" s="63" t="s">
        <v>261</v>
      </c>
      <c r="D133" s="72"/>
      <c r="E133" s="72"/>
      <c r="F133" s="72"/>
      <c r="G133" s="72"/>
      <c r="H133" s="72"/>
      <c r="I133" s="72"/>
      <c r="J133" s="72"/>
      <c r="K133" s="63"/>
    </row>
    <row r="134" spans="1:11" x14ac:dyDescent="0.4">
      <c r="A134" s="63" t="s">
        <v>383</v>
      </c>
      <c r="B134" s="63" t="s">
        <v>373</v>
      </c>
      <c r="C134" s="63" t="s">
        <v>263</v>
      </c>
      <c r="D134" s="72"/>
      <c r="E134" s="72"/>
      <c r="F134" s="72"/>
      <c r="G134" s="72"/>
      <c r="H134" s="72"/>
      <c r="I134" s="72"/>
      <c r="J134" s="72"/>
      <c r="K134" s="63"/>
    </row>
    <row r="135" spans="1:11" x14ac:dyDescent="0.4">
      <c r="A135" s="63" t="s">
        <v>546</v>
      </c>
      <c r="B135" s="63" t="s">
        <v>373</v>
      </c>
      <c r="C135" s="63" t="s">
        <v>516</v>
      </c>
      <c r="D135" s="72"/>
      <c r="E135" s="72"/>
      <c r="F135" s="72"/>
      <c r="G135" s="72"/>
      <c r="H135" s="72"/>
      <c r="I135" s="72"/>
      <c r="J135" s="72"/>
      <c r="K135" s="63"/>
    </row>
    <row r="136" spans="1:11" x14ac:dyDescent="0.4">
      <c r="A136" s="63" t="s">
        <v>384</v>
      </c>
      <c r="B136" s="63" t="s">
        <v>385</v>
      </c>
      <c r="C136" s="63" t="s">
        <v>243</v>
      </c>
      <c r="D136" s="72"/>
      <c r="E136" s="72"/>
      <c r="F136" s="72"/>
      <c r="G136" s="72"/>
      <c r="H136" s="72"/>
      <c r="I136" s="72"/>
      <c r="J136" s="72"/>
      <c r="K136" s="63"/>
    </row>
    <row r="137" spans="1:11" x14ac:dyDescent="0.4">
      <c r="A137" s="63" t="s">
        <v>386</v>
      </c>
      <c r="B137" s="63" t="s">
        <v>385</v>
      </c>
      <c r="C137" s="63" t="s">
        <v>245</v>
      </c>
      <c r="D137" s="72"/>
      <c r="E137" s="72"/>
      <c r="F137" s="72"/>
      <c r="G137" s="72"/>
      <c r="H137" s="72"/>
      <c r="I137" s="72"/>
      <c r="J137" s="72"/>
      <c r="K137" s="63"/>
    </row>
    <row r="138" spans="1:11" x14ac:dyDescent="0.4">
      <c r="A138" s="63" t="s">
        <v>387</v>
      </c>
      <c r="B138" s="63" t="s">
        <v>385</v>
      </c>
      <c r="C138" s="63" t="s">
        <v>247</v>
      </c>
      <c r="D138" s="72"/>
      <c r="E138" s="72"/>
      <c r="F138" s="72"/>
      <c r="G138" s="72"/>
      <c r="H138" s="72"/>
      <c r="I138" s="72"/>
      <c r="J138" s="72"/>
      <c r="K138" s="63"/>
    </row>
    <row r="139" spans="1:11" x14ac:dyDescent="0.4">
      <c r="A139" s="63" t="s">
        <v>388</v>
      </c>
      <c r="B139" s="63" t="s">
        <v>385</v>
      </c>
      <c r="C139" s="63" t="s">
        <v>249</v>
      </c>
      <c r="D139" s="72"/>
      <c r="E139" s="72"/>
      <c r="F139" s="72"/>
      <c r="G139" s="72"/>
      <c r="H139" s="72"/>
      <c r="I139" s="72"/>
      <c r="J139" s="72"/>
      <c r="K139" s="63"/>
    </row>
    <row r="140" spans="1:11" x14ac:dyDescent="0.4">
      <c r="A140" s="63" t="s">
        <v>389</v>
      </c>
      <c r="B140" s="63" t="s">
        <v>385</v>
      </c>
      <c r="C140" s="63" t="s">
        <v>251</v>
      </c>
      <c r="D140" s="72"/>
      <c r="E140" s="72"/>
      <c r="F140" s="72"/>
      <c r="G140" s="72"/>
      <c r="H140" s="72"/>
      <c r="I140" s="72"/>
      <c r="J140" s="72"/>
      <c r="K140" s="63"/>
    </row>
    <row r="141" spans="1:11" x14ac:dyDescent="0.4">
      <c r="A141" s="63" t="s">
        <v>390</v>
      </c>
      <c r="B141" s="63" t="s">
        <v>385</v>
      </c>
      <c r="C141" s="63" t="s">
        <v>253</v>
      </c>
      <c r="D141" s="72"/>
      <c r="E141" s="72"/>
      <c r="F141" s="72"/>
      <c r="G141" s="72"/>
      <c r="H141" s="72"/>
      <c r="I141" s="72"/>
      <c r="J141" s="72"/>
      <c r="K141" s="63"/>
    </row>
    <row r="142" spans="1:11" x14ac:dyDescent="0.4">
      <c r="A142" s="63" t="s">
        <v>391</v>
      </c>
      <c r="B142" s="63" t="s">
        <v>385</v>
      </c>
      <c r="C142" s="63" t="s">
        <v>255</v>
      </c>
      <c r="D142" s="72"/>
      <c r="E142" s="72"/>
      <c r="F142" s="72"/>
      <c r="G142" s="72"/>
      <c r="H142" s="72"/>
      <c r="I142" s="72"/>
      <c r="J142" s="72"/>
      <c r="K142" s="63"/>
    </row>
    <row r="143" spans="1:11" x14ac:dyDescent="0.4">
      <c r="A143" s="63" t="s">
        <v>392</v>
      </c>
      <c r="B143" s="63" t="s">
        <v>385</v>
      </c>
      <c r="C143" s="63" t="s">
        <v>257</v>
      </c>
      <c r="D143" s="72"/>
      <c r="E143" s="72"/>
      <c r="F143" s="72"/>
      <c r="G143" s="72"/>
      <c r="H143" s="72"/>
      <c r="I143" s="72"/>
      <c r="J143" s="72"/>
      <c r="K143" s="63"/>
    </row>
    <row r="144" spans="1:11" x14ac:dyDescent="0.4">
      <c r="A144" s="63" t="s">
        <v>393</v>
      </c>
      <c r="B144" s="63" t="s">
        <v>385</v>
      </c>
      <c r="C144" s="63" t="s">
        <v>259</v>
      </c>
      <c r="D144" s="72"/>
      <c r="E144" s="72"/>
      <c r="F144" s="72"/>
      <c r="G144" s="72"/>
      <c r="H144" s="72"/>
      <c r="I144" s="72"/>
      <c r="J144" s="72"/>
      <c r="K144" s="63"/>
    </row>
    <row r="145" spans="1:11" x14ac:dyDescent="0.4">
      <c r="A145" s="63" t="s">
        <v>394</v>
      </c>
      <c r="B145" s="63" t="s">
        <v>385</v>
      </c>
      <c r="C145" s="63" t="s">
        <v>261</v>
      </c>
      <c r="D145" s="72"/>
      <c r="E145" s="72"/>
      <c r="F145" s="72"/>
      <c r="G145" s="72"/>
      <c r="H145" s="72"/>
      <c r="I145" s="72"/>
      <c r="J145" s="72"/>
      <c r="K145" s="63"/>
    </row>
    <row r="146" spans="1:11" x14ac:dyDescent="0.4">
      <c r="A146" s="63" t="s">
        <v>395</v>
      </c>
      <c r="B146" s="63" t="s">
        <v>385</v>
      </c>
      <c r="C146" s="63" t="s">
        <v>263</v>
      </c>
      <c r="D146" s="72"/>
      <c r="E146" s="72"/>
      <c r="F146" s="72"/>
      <c r="G146" s="72"/>
      <c r="H146" s="72"/>
      <c r="I146" s="72"/>
      <c r="J146" s="72"/>
      <c r="K146" s="63"/>
    </row>
    <row r="147" spans="1:11" x14ac:dyDescent="0.4">
      <c r="A147" s="63" t="s">
        <v>547</v>
      </c>
      <c r="B147" s="63" t="s">
        <v>385</v>
      </c>
      <c r="C147" s="63" t="s">
        <v>516</v>
      </c>
      <c r="D147" s="72"/>
      <c r="E147" s="72"/>
      <c r="F147" s="72"/>
      <c r="G147" s="72"/>
      <c r="H147" s="72"/>
      <c r="I147" s="72"/>
      <c r="J147" s="72"/>
      <c r="K147" s="63"/>
    </row>
    <row r="148" spans="1:11" x14ac:dyDescent="0.4">
      <c r="A148" s="63" t="s">
        <v>396</v>
      </c>
      <c r="B148" s="63" t="s">
        <v>397</v>
      </c>
      <c r="C148" s="63" t="s">
        <v>243</v>
      </c>
      <c r="D148" s="72"/>
      <c r="E148" s="72"/>
      <c r="F148" s="72"/>
      <c r="G148" s="72"/>
      <c r="H148" s="72"/>
      <c r="I148" s="72"/>
      <c r="J148" s="72"/>
      <c r="K148" s="63"/>
    </row>
    <row r="149" spans="1:11" x14ac:dyDescent="0.4">
      <c r="A149" s="63" t="s">
        <v>398</v>
      </c>
      <c r="B149" s="63" t="s">
        <v>397</v>
      </c>
      <c r="C149" s="63" t="s">
        <v>245</v>
      </c>
      <c r="D149" s="72"/>
      <c r="E149" s="72"/>
      <c r="F149" s="72"/>
      <c r="G149" s="72"/>
      <c r="H149" s="72"/>
      <c r="I149" s="72"/>
      <c r="J149" s="72"/>
      <c r="K149" s="63"/>
    </row>
    <row r="150" spans="1:11" x14ac:dyDescent="0.4">
      <c r="A150" s="63" t="s">
        <v>399</v>
      </c>
      <c r="B150" s="63" t="s">
        <v>397</v>
      </c>
      <c r="C150" s="63" t="s">
        <v>247</v>
      </c>
      <c r="D150" s="72"/>
      <c r="E150" s="72"/>
      <c r="F150" s="72"/>
      <c r="G150" s="72"/>
      <c r="H150" s="72"/>
      <c r="I150" s="72"/>
      <c r="J150" s="72"/>
      <c r="K150" s="63"/>
    </row>
    <row r="151" spans="1:11" x14ac:dyDescent="0.4">
      <c r="A151" s="63" t="s">
        <v>400</v>
      </c>
      <c r="B151" s="63" t="s">
        <v>397</v>
      </c>
      <c r="C151" s="63" t="s">
        <v>249</v>
      </c>
      <c r="D151" s="72"/>
      <c r="E151" s="72"/>
      <c r="F151" s="72"/>
      <c r="G151" s="72"/>
      <c r="H151" s="72"/>
      <c r="I151" s="72"/>
      <c r="J151" s="72"/>
      <c r="K151" s="63"/>
    </row>
    <row r="152" spans="1:11" x14ac:dyDescent="0.4">
      <c r="A152" s="63" t="s">
        <v>401</v>
      </c>
      <c r="B152" s="63" t="s">
        <v>397</v>
      </c>
      <c r="C152" s="63" t="s">
        <v>251</v>
      </c>
      <c r="D152" s="72"/>
      <c r="E152" s="72"/>
      <c r="F152" s="72"/>
      <c r="G152" s="72"/>
      <c r="H152" s="72"/>
      <c r="I152" s="72"/>
      <c r="J152" s="72"/>
      <c r="K152" s="63"/>
    </row>
    <row r="153" spans="1:11" x14ac:dyDescent="0.4">
      <c r="A153" s="63" t="s">
        <v>402</v>
      </c>
      <c r="B153" s="63" t="s">
        <v>397</v>
      </c>
      <c r="C153" s="63" t="s">
        <v>253</v>
      </c>
      <c r="D153" s="72"/>
      <c r="E153" s="72"/>
      <c r="F153" s="72"/>
      <c r="G153" s="72"/>
      <c r="H153" s="72"/>
      <c r="I153" s="72"/>
      <c r="J153" s="72"/>
      <c r="K153" s="63"/>
    </row>
    <row r="154" spans="1:11" x14ac:dyDescent="0.4">
      <c r="A154" s="63" t="s">
        <v>403</v>
      </c>
      <c r="B154" s="63" t="s">
        <v>397</v>
      </c>
      <c r="C154" s="63" t="s">
        <v>255</v>
      </c>
      <c r="D154" s="72"/>
      <c r="E154" s="72"/>
      <c r="F154" s="72"/>
      <c r="G154" s="72"/>
      <c r="H154" s="72"/>
      <c r="I154" s="72"/>
      <c r="J154" s="72"/>
      <c r="K154" s="63"/>
    </row>
    <row r="155" spans="1:11" x14ac:dyDescent="0.4">
      <c r="A155" s="63" t="s">
        <v>404</v>
      </c>
      <c r="B155" s="63" t="s">
        <v>397</v>
      </c>
      <c r="C155" s="63" t="s">
        <v>257</v>
      </c>
      <c r="D155" s="72"/>
      <c r="E155" s="72"/>
      <c r="F155" s="72"/>
      <c r="G155" s="72"/>
      <c r="H155" s="72"/>
      <c r="I155" s="72"/>
      <c r="J155" s="72"/>
      <c r="K155" s="63"/>
    </row>
    <row r="156" spans="1:11" x14ac:dyDescent="0.4">
      <c r="A156" s="63" t="s">
        <v>405</v>
      </c>
      <c r="B156" s="63" t="s">
        <v>397</v>
      </c>
      <c r="C156" s="63" t="s">
        <v>259</v>
      </c>
      <c r="D156" s="72"/>
      <c r="E156" s="72"/>
      <c r="F156" s="72"/>
      <c r="G156" s="72"/>
      <c r="H156" s="72"/>
      <c r="I156" s="72"/>
      <c r="J156" s="72"/>
      <c r="K156" s="63"/>
    </row>
    <row r="157" spans="1:11" x14ac:dyDescent="0.4">
      <c r="A157" s="63" t="s">
        <v>406</v>
      </c>
      <c r="B157" s="63" t="s">
        <v>397</v>
      </c>
      <c r="C157" s="63" t="s">
        <v>261</v>
      </c>
      <c r="D157" s="72"/>
      <c r="E157" s="72"/>
      <c r="F157" s="72"/>
      <c r="G157" s="72"/>
      <c r="H157" s="72"/>
      <c r="I157" s="72"/>
      <c r="J157" s="72"/>
      <c r="K157" s="63"/>
    </row>
    <row r="158" spans="1:11" x14ac:dyDescent="0.4">
      <c r="A158" s="63" t="s">
        <v>407</v>
      </c>
      <c r="B158" s="63" t="s">
        <v>397</v>
      </c>
      <c r="C158" s="63" t="s">
        <v>263</v>
      </c>
      <c r="D158" s="72"/>
      <c r="E158" s="72"/>
      <c r="F158" s="72"/>
      <c r="G158" s="72"/>
      <c r="H158" s="72"/>
      <c r="I158" s="72"/>
      <c r="J158" s="72"/>
      <c r="K158" s="63"/>
    </row>
    <row r="159" spans="1:11" x14ac:dyDescent="0.4">
      <c r="A159" s="63" t="s">
        <v>548</v>
      </c>
      <c r="B159" s="63" t="s">
        <v>397</v>
      </c>
      <c r="C159" s="63" t="s">
        <v>516</v>
      </c>
      <c r="D159" s="72"/>
      <c r="E159" s="72"/>
      <c r="F159" s="72"/>
      <c r="G159" s="72"/>
      <c r="H159" s="72"/>
      <c r="I159" s="72"/>
      <c r="J159" s="72"/>
      <c r="K159" s="63"/>
    </row>
    <row r="160" spans="1:11" x14ac:dyDescent="0.4">
      <c r="A160" s="63" t="s">
        <v>408</v>
      </c>
      <c r="B160" s="63" t="s">
        <v>409</v>
      </c>
      <c r="C160" s="63" t="s">
        <v>243</v>
      </c>
      <c r="D160" s="72"/>
      <c r="E160" s="72"/>
      <c r="F160" s="72"/>
      <c r="G160" s="72"/>
      <c r="H160" s="72"/>
      <c r="I160" s="74" t="s">
        <v>558</v>
      </c>
      <c r="J160" s="99" t="s">
        <v>19</v>
      </c>
      <c r="K160" s="63"/>
    </row>
    <row r="161" spans="1:11" x14ac:dyDescent="0.4">
      <c r="A161" s="63" t="s">
        <v>410</v>
      </c>
      <c r="B161" s="63" t="s">
        <v>409</v>
      </c>
      <c r="C161" s="63" t="s">
        <v>245</v>
      </c>
      <c r="D161" s="72"/>
      <c r="E161" s="72"/>
      <c r="F161" s="72"/>
      <c r="G161" s="72"/>
      <c r="H161" s="72"/>
      <c r="I161" s="74" t="s">
        <v>558</v>
      </c>
      <c r="J161" s="99" t="s">
        <v>19</v>
      </c>
      <c r="K161" s="63"/>
    </row>
    <row r="162" spans="1:11" x14ac:dyDescent="0.4">
      <c r="A162" s="63" t="s">
        <v>411</v>
      </c>
      <c r="B162" s="63" t="s">
        <v>409</v>
      </c>
      <c r="C162" s="63" t="s">
        <v>247</v>
      </c>
      <c r="D162" s="72"/>
      <c r="E162" s="72"/>
      <c r="F162" s="72"/>
      <c r="G162" s="72"/>
      <c r="H162" s="72"/>
      <c r="I162" s="74" t="s">
        <v>558</v>
      </c>
      <c r="J162" s="99" t="s">
        <v>19</v>
      </c>
      <c r="K162" s="63"/>
    </row>
    <row r="163" spans="1:11" x14ac:dyDescent="0.4">
      <c r="A163" s="63" t="s">
        <v>412</v>
      </c>
      <c r="B163" s="63" t="s">
        <v>409</v>
      </c>
      <c r="C163" s="63" t="s">
        <v>249</v>
      </c>
      <c r="D163" s="72"/>
      <c r="E163" s="72"/>
      <c r="F163" s="72"/>
      <c r="G163" s="72"/>
      <c r="H163" s="72"/>
      <c r="I163" s="72"/>
      <c r="J163" s="72"/>
      <c r="K163" s="63"/>
    </row>
    <row r="164" spans="1:11" x14ac:dyDescent="0.4">
      <c r="A164" s="63" t="s">
        <v>413</v>
      </c>
      <c r="B164" s="63" t="s">
        <v>409</v>
      </c>
      <c r="C164" s="63" t="s">
        <v>251</v>
      </c>
      <c r="D164" s="72"/>
      <c r="E164" s="72"/>
      <c r="F164" s="72"/>
      <c r="G164" s="72"/>
      <c r="H164" s="72"/>
      <c r="I164" s="72"/>
      <c r="J164" s="72"/>
      <c r="K164" s="63"/>
    </row>
    <row r="165" spans="1:11" x14ac:dyDescent="0.4">
      <c r="A165" s="63" t="s">
        <v>414</v>
      </c>
      <c r="B165" s="63" t="s">
        <v>409</v>
      </c>
      <c r="C165" s="63" t="s">
        <v>253</v>
      </c>
      <c r="D165" s="72"/>
      <c r="E165" s="72"/>
      <c r="F165" s="72"/>
      <c r="G165" s="72"/>
      <c r="H165" s="72"/>
      <c r="I165" s="72"/>
      <c r="J165" s="72"/>
      <c r="K165" s="63"/>
    </row>
    <row r="166" spans="1:11" x14ac:dyDescent="0.4">
      <c r="A166" s="63" t="s">
        <v>415</v>
      </c>
      <c r="B166" s="63" t="s">
        <v>409</v>
      </c>
      <c r="C166" s="63" t="s">
        <v>255</v>
      </c>
      <c r="D166" s="72"/>
      <c r="E166" s="72"/>
      <c r="F166" s="72"/>
      <c r="G166" s="72"/>
      <c r="H166" s="72"/>
      <c r="I166" s="72"/>
      <c r="J166" s="72"/>
      <c r="K166" s="63"/>
    </row>
    <row r="167" spans="1:11" x14ac:dyDescent="0.4">
      <c r="A167" s="63" t="s">
        <v>416</v>
      </c>
      <c r="B167" s="63" t="s">
        <v>409</v>
      </c>
      <c r="C167" s="63" t="s">
        <v>257</v>
      </c>
      <c r="D167" s="72"/>
      <c r="E167" s="72"/>
      <c r="F167" s="72"/>
      <c r="G167" s="72"/>
      <c r="H167" s="72"/>
      <c r="I167" s="72"/>
      <c r="J167" s="72"/>
      <c r="K167" s="63"/>
    </row>
    <row r="168" spans="1:11" x14ac:dyDescent="0.4">
      <c r="A168" s="63" t="s">
        <v>417</v>
      </c>
      <c r="B168" s="63" t="s">
        <v>409</v>
      </c>
      <c r="C168" s="63" t="s">
        <v>259</v>
      </c>
      <c r="D168" s="72"/>
      <c r="E168" s="72"/>
      <c r="F168" s="72"/>
      <c r="G168" s="72"/>
      <c r="H168" s="72"/>
      <c r="I168" s="72"/>
      <c r="J168" s="72"/>
      <c r="K168" s="63"/>
    </row>
    <row r="169" spans="1:11" x14ac:dyDescent="0.4">
      <c r="A169" s="63" t="s">
        <v>418</v>
      </c>
      <c r="B169" s="63" t="s">
        <v>409</v>
      </c>
      <c r="C169" s="63" t="s">
        <v>261</v>
      </c>
      <c r="D169" s="72"/>
      <c r="E169" s="72"/>
      <c r="F169" s="72"/>
      <c r="G169" s="72"/>
      <c r="H169" s="72"/>
      <c r="I169" s="72"/>
      <c r="J169" s="72"/>
      <c r="K169" s="63"/>
    </row>
    <row r="170" spans="1:11" x14ac:dyDescent="0.4">
      <c r="A170" s="63" t="s">
        <v>419</v>
      </c>
      <c r="B170" s="63" t="s">
        <v>409</v>
      </c>
      <c r="C170" s="63" t="s">
        <v>263</v>
      </c>
      <c r="D170" s="72"/>
      <c r="E170" s="72"/>
      <c r="F170" s="72"/>
      <c r="G170" s="72"/>
      <c r="H170" s="72"/>
      <c r="I170" s="72"/>
      <c r="J170" s="72"/>
      <c r="K170" s="63"/>
    </row>
    <row r="171" spans="1:11" x14ac:dyDescent="0.4">
      <c r="A171" s="63" t="s">
        <v>549</v>
      </c>
      <c r="B171" s="63" t="s">
        <v>409</v>
      </c>
      <c r="C171" s="63" t="s">
        <v>516</v>
      </c>
      <c r="D171" s="72"/>
      <c r="E171" s="72"/>
      <c r="F171" s="72"/>
      <c r="G171" s="72"/>
      <c r="H171" s="72"/>
      <c r="I171" s="72"/>
      <c r="J171" s="72"/>
      <c r="K171" s="63"/>
    </row>
    <row r="172" spans="1:11" x14ac:dyDescent="0.4">
      <c r="A172" s="63" t="s">
        <v>420</v>
      </c>
      <c r="B172" s="63" t="s">
        <v>421</v>
      </c>
      <c r="C172" s="63" t="s">
        <v>243</v>
      </c>
      <c r="D172" s="72"/>
      <c r="E172" s="72"/>
      <c r="F172" s="72"/>
      <c r="G172" s="72"/>
      <c r="H172" s="72"/>
      <c r="I172" s="72"/>
      <c r="J172" s="72"/>
      <c r="K172" s="63"/>
    </row>
    <row r="173" spans="1:11" x14ac:dyDescent="0.4">
      <c r="A173" s="63" t="s">
        <v>422</v>
      </c>
      <c r="B173" s="63" t="s">
        <v>421</v>
      </c>
      <c r="C173" s="63" t="s">
        <v>245</v>
      </c>
      <c r="D173" s="72"/>
      <c r="E173" s="72"/>
      <c r="F173" s="72"/>
      <c r="G173" s="72"/>
      <c r="H173" s="72"/>
      <c r="I173" s="72"/>
      <c r="J173" s="72"/>
      <c r="K173" s="63"/>
    </row>
    <row r="174" spans="1:11" x14ac:dyDescent="0.4">
      <c r="A174" s="63" t="s">
        <v>423</v>
      </c>
      <c r="B174" s="63" t="s">
        <v>421</v>
      </c>
      <c r="C174" s="63" t="s">
        <v>247</v>
      </c>
      <c r="D174" s="72"/>
      <c r="E174" s="72"/>
      <c r="F174" s="72"/>
      <c r="G174" s="72"/>
      <c r="H174" s="72"/>
      <c r="I174" s="72"/>
      <c r="J174" s="72"/>
      <c r="K174" s="63"/>
    </row>
    <row r="175" spans="1:11" x14ac:dyDescent="0.4">
      <c r="A175" s="63" t="s">
        <v>424</v>
      </c>
      <c r="B175" s="63" t="s">
        <v>421</v>
      </c>
      <c r="C175" s="63" t="s">
        <v>249</v>
      </c>
      <c r="D175" s="72"/>
      <c r="E175" s="72"/>
      <c r="F175" s="72"/>
      <c r="G175" s="72"/>
      <c r="H175" s="72"/>
      <c r="I175" s="72"/>
      <c r="J175" s="72"/>
      <c r="K175" s="63"/>
    </row>
    <row r="176" spans="1:11" x14ac:dyDescent="0.4">
      <c r="A176" s="63" t="s">
        <v>425</v>
      </c>
      <c r="B176" s="63" t="s">
        <v>421</v>
      </c>
      <c r="C176" s="63" t="s">
        <v>251</v>
      </c>
      <c r="D176" s="72"/>
      <c r="E176" s="72"/>
      <c r="F176" s="72"/>
      <c r="G176" s="72"/>
      <c r="H176" s="72"/>
      <c r="I176" s="72"/>
      <c r="J176" s="72"/>
      <c r="K176" s="63"/>
    </row>
    <row r="177" spans="1:11" x14ac:dyDescent="0.4">
      <c r="A177" s="63" t="s">
        <v>426</v>
      </c>
      <c r="B177" s="63" t="s">
        <v>421</v>
      </c>
      <c r="C177" s="63" t="s">
        <v>253</v>
      </c>
      <c r="D177" s="72"/>
      <c r="E177" s="72"/>
      <c r="F177" s="72"/>
      <c r="G177" s="72"/>
      <c r="H177" s="72"/>
      <c r="I177" s="72"/>
      <c r="J177" s="72"/>
      <c r="K177" s="63"/>
    </row>
    <row r="178" spans="1:11" x14ac:dyDescent="0.4">
      <c r="A178" s="63" t="s">
        <v>427</v>
      </c>
      <c r="B178" s="63" t="s">
        <v>421</v>
      </c>
      <c r="C178" s="63" t="s">
        <v>255</v>
      </c>
      <c r="D178" s="72"/>
      <c r="E178" s="72"/>
      <c r="F178" s="72"/>
      <c r="G178" s="72"/>
      <c r="H178" s="72"/>
      <c r="I178" s="72"/>
      <c r="J178" s="72"/>
      <c r="K178" s="63"/>
    </row>
    <row r="179" spans="1:11" x14ac:dyDescent="0.4">
      <c r="A179" s="63" t="s">
        <v>428</v>
      </c>
      <c r="B179" s="63" t="s">
        <v>421</v>
      </c>
      <c r="C179" s="63" t="s">
        <v>257</v>
      </c>
      <c r="D179" s="72"/>
      <c r="E179" s="72"/>
      <c r="F179" s="72"/>
      <c r="G179" s="72"/>
      <c r="H179" s="72"/>
      <c r="I179" s="72"/>
      <c r="J179" s="72"/>
      <c r="K179" s="63"/>
    </row>
    <row r="180" spans="1:11" x14ac:dyDescent="0.4">
      <c r="A180" s="63" t="s">
        <v>429</v>
      </c>
      <c r="B180" s="63" t="s">
        <v>421</v>
      </c>
      <c r="C180" s="63" t="s">
        <v>259</v>
      </c>
      <c r="D180" s="72"/>
      <c r="E180" s="72"/>
      <c r="F180" s="72"/>
      <c r="G180" s="72"/>
      <c r="H180" s="72"/>
      <c r="I180" s="72"/>
      <c r="J180" s="72"/>
      <c r="K180" s="63"/>
    </row>
    <row r="181" spans="1:11" x14ac:dyDescent="0.4">
      <c r="A181" s="63" t="s">
        <v>430</v>
      </c>
      <c r="B181" s="63" t="s">
        <v>421</v>
      </c>
      <c r="C181" s="63" t="s">
        <v>261</v>
      </c>
      <c r="D181" s="72"/>
      <c r="E181" s="72"/>
      <c r="F181" s="72"/>
      <c r="G181" s="72"/>
      <c r="H181" s="72"/>
      <c r="I181" s="72"/>
      <c r="J181" s="72"/>
      <c r="K181" s="63"/>
    </row>
    <row r="182" spans="1:11" x14ac:dyDescent="0.4">
      <c r="A182" s="63" t="s">
        <v>431</v>
      </c>
      <c r="B182" s="63" t="s">
        <v>421</v>
      </c>
      <c r="C182" s="63" t="s">
        <v>263</v>
      </c>
      <c r="D182" s="72"/>
      <c r="E182" s="72"/>
      <c r="F182" s="72"/>
      <c r="G182" s="72"/>
      <c r="H182" s="72"/>
      <c r="I182" s="72"/>
      <c r="J182" s="72"/>
      <c r="K182" s="63"/>
    </row>
    <row r="183" spans="1:11" x14ac:dyDescent="0.4">
      <c r="A183" s="63" t="s">
        <v>550</v>
      </c>
      <c r="B183" s="63" t="s">
        <v>421</v>
      </c>
      <c r="C183" s="63" t="s">
        <v>516</v>
      </c>
      <c r="D183" s="72"/>
      <c r="E183" s="72"/>
      <c r="F183" s="72"/>
      <c r="G183" s="72"/>
      <c r="H183" s="72"/>
      <c r="I183" s="72"/>
      <c r="J183" s="72"/>
      <c r="K183" s="63"/>
    </row>
    <row r="184" spans="1:11" x14ac:dyDescent="0.4">
      <c r="A184" s="63" t="s">
        <v>432</v>
      </c>
      <c r="B184" s="63" t="s">
        <v>433</v>
      </c>
      <c r="C184" s="63" t="s">
        <v>243</v>
      </c>
      <c r="D184" s="72"/>
      <c r="E184" s="72"/>
      <c r="F184" s="72"/>
      <c r="G184" s="72"/>
      <c r="H184" s="72"/>
      <c r="I184" s="72"/>
      <c r="J184" s="72"/>
      <c r="K184" s="63"/>
    </row>
    <row r="185" spans="1:11" x14ac:dyDescent="0.4">
      <c r="A185" s="63" t="s">
        <v>434</v>
      </c>
      <c r="B185" s="63" t="s">
        <v>433</v>
      </c>
      <c r="C185" s="63" t="s">
        <v>245</v>
      </c>
      <c r="D185" s="72"/>
      <c r="E185" s="72"/>
      <c r="F185" s="72"/>
      <c r="G185" s="72"/>
      <c r="H185" s="72"/>
      <c r="I185" s="72"/>
      <c r="J185" s="72"/>
      <c r="K185" s="63"/>
    </row>
    <row r="186" spans="1:11" x14ac:dyDescent="0.4">
      <c r="A186" s="63" t="s">
        <v>435</v>
      </c>
      <c r="B186" s="63" t="s">
        <v>433</v>
      </c>
      <c r="C186" s="63" t="s">
        <v>247</v>
      </c>
      <c r="D186" s="72"/>
      <c r="E186" s="72"/>
      <c r="F186" s="72"/>
      <c r="G186" s="72"/>
      <c r="H186" s="72"/>
      <c r="I186" s="72"/>
      <c r="J186" s="72"/>
      <c r="K186" s="63"/>
    </row>
    <row r="187" spans="1:11" x14ac:dyDescent="0.4">
      <c r="A187" s="63" t="s">
        <v>436</v>
      </c>
      <c r="B187" s="63" t="s">
        <v>433</v>
      </c>
      <c r="C187" s="63" t="s">
        <v>249</v>
      </c>
      <c r="D187" s="72"/>
      <c r="E187" s="72"/>
      <c r="F187" s="72"/>
      <c r="G187" s="72"/>
      <c r="H187" s="72"/>
      <c r="I187" s="72"/>
      <c r="J187" s="72"/>
      <c r="K187" s="63"/>
    </row>
    <row r="188" spans="1:11" x14ac:dyDescent="0.4">
      <c r="A188" s="63" t="s">
        <v>437</v>
      </c>
      <c r="B188" s="63" t="s">
        <v>433</v>
      </c>
      <c r="C188" s="63" t="s">
        <v>251</v>
      </c>
      <c r="D188" s="72"/>
      <c r="E188" s="72"/>
      <c r="F188" s="72"/>
      <c r="G188" s="72"/>
      <c r="H188" s="72"/>
      <c r="I188" s="72"/>
      <c r="J188" s="72"/>
      <c r="K188" s="63"/>
    </row>
    <row r="189" spans="1:11" x14ac:dyDescent="0.4">
      <c r="A189" s="63" t="s">
        <v>438</v>
      </c>
      <c r="B189" s="63" t="s">
        <v>433</v>
      </c>
      <c r="C189" s="63" t="s">
        <v>253</v>
      </c>
      <c r="D189" s="72"/>
      <c r="E189" s="72"/>
      <c r="F189" s="72"/>
      <c r="G189" s="72"/>
      <c r="H189" s="72"/>
      <c r="I189" s="72"/>
      <c r="J189" s="72"/>
      <c r="K189" s="63"/>
    </row>
    <row r="190" spans="1:11" x14ac:dyDescent="0.4">
      <c r="A190" s="63" t="s">
        <v>439</v>
      </c>
      <c r="B190" s="63" t="s">
        <v>433</v>
      </c>
      <c r="C190" s="63" t="s">
        <v>255</v>
      </c>
      <c r="D190" s="72"/>
      <c r="E190" s="72"/>
      <c r="F190" s="72"/>
      <c r="G190" s="72"/>
      <c r="H190" s="72"/>
      <c r="I190" s="72"/>
      <c r="J190" s="72"/>
      <c r="K190" s="63"/>
    </row>
    <row r="191" spans="1:11" x14ac:dyDescent="0.4">
      <c r="A191" s="63" t="s">
        <v>440</v>
      </c>
      <c r="B191" s="63" t="s">
        <v>433</v>
      </c>
      <c r="C191" s="63" t="s">
        <v>257</v>
      </c>
      <c r="D191" s="72"/>
      <c r="E191" s="72"/>
      <c r="F191" s="72"/>
      <c r="G191" s="72"/>
      <c r="H191" s="72"/>
      <c r="I191" s="72"/>
      <c r="J191" s="72"/>
      <c r="K191" s="63"/>
    </row>
    <row r="192" spans="1:11" x14ac:dyDescent="0.4">
      <c r="A192" s="63" t="s">
        <v>441</v>
      </c>
      <c r="B192" s="63" t="s">
        <v>433</v>
      </c>
      <c r="C192" s="63" t="s">
        <v>259</v>
      </c>
      <c r="D192" s="72"/>
      <c r="E192" s="72"/>
      <c r="F192" s="72"/>
      <c r="G192" s="72"/>
      <c r="H192" s="72"/>
      <c r="I192" s="72"/>
      <c r="J192" s="72"/>
      <c r="K192" s="63"/>
    </row>
    <row r="193" spans="1:11" x14ac:dyDescent="0.4">
      <c r="A193" s="63" t="s">
        <v>442</v>
      </c>
      <c r="B193" s="63" t="s">
        <v>433</v>
      </c>
      <c r="C193" s="63" t="s">
        <v>261</v>
      </c>
      <c r="D193" s="72"/>
      <c r="E193" s="72"/>
      <c r="F193" s="72"/>
      <c r="G193" s="72"/>
      <c r="H193" s="72"/>
      <c r="I193" s="72"/>
      <c r="J193" s="72"/>
      <c r="K193" s="63"/>
    </row>
    <row r="194" spans="1:11" x14ac:dyDescent="0.4">
      <c r="A194" s="63" t="s">
        <v>443</v>
      </c>
      <c r="B194" s="63" t="s">
        <v>433</v>
      </c>
      <c r="C194" s="63" t="s">
        <v>263</v>
      </c>
      <c r="D194" s="72"/>
      <c r="E194" s="72"/>
      <c r="F194" s="72"/>
      <c r="G194" s="72"/>
      <c r="H194" s="72"/>
      <c r="I194" s="72"/>
      <c r="J194" s="72"/>
      <c r="K194" s="63"/>
    </row>
    <row r="195" spans="1:11" x14ac:dyDescent="0.4">
      <c r="A195" s="63" t="s">
        <v>551</v>
      </c>
      <c r="B195" s="63" t="s">
        <v>433</v>
      </c>
      <c r="C195" s="63" t="s">
        <v>516</v>
      </c>
      <c r="D195" s="72"/>
      <c r="E195" s="72"/>
      <c r="F195" s="72"/>
      <c r="G195" s="72"/>
      <c r="H195" s="72"/>
      <c r="I195" s="72"/>
      <c r="J195" s="72"/>
      <c r="K195" s="63"/>
    </row>
    <row r="196" spans="1:11" x14ac:dyDescent="0.4">
      <c r="A196" s="63" t="s">
        <v>444</v>
      </c>
      <c r="B196" s="63" t="s">
        <v>445</v>
      </c>
      <c r="C196" s="63" t="s">
        <v>243</v>
      </c>
      <c r="D196" s="72"/>
      <c r="E196" s="72"/>
      <c r="F196" s="72"/>
      <c r="G196" s="72"/>
      <c r="H196" s="72"/>
      <c r="I196" s="72"/>
      <c r="J196" s="72"/>
      <c r="K196" s="63"/>
    </row>
    <row r="197" spans="1:11" x14ac:dyDescent="0.4">
      <c r="A197" s="63" t="s">
        <v>446</v>
      </c>
      <c r="B197" s="63" t="s">
        <v>445</v>
      </c>
      <c r="C197" s="63" t="s">
        <v>245</v>
      </c>
      <c r="D197" s="72"/>
      <c r="E197" s="72"/>
      <c r="F197" s="72"/>
      <c r="G197" s="72"/>
      <c r="H197" s="72"/>
      <c r="I197" s="72"/>
      <c r="J197" s="72"/>
      <c r="K197" s="63"/>
    </row>
    <row r="198" spans="1:11" x14ac:dyDescent="0.4">
      <c r="A198" s="63" t="s">
        <v>447</v>
      </c>
      <c r="B198" s="63" t="s">
        <v>445</v>
      </c>
      <c r="C198" s="63" t="s">
        <v>247</v>
      </c>
      <c r="D198" s="72"/>
      <c r="E198" s="72"/>
      <c r="F198" s="72"/>
      <c r="G198" s="72"/>
      <c r="H198" s="72"/>
      <c r="I198" s="72"/>
      <c r="J198" s="72"/>
      <c r="K198" s="63"/>
    </row>
    <row r="199" spans="1:11" x14ac:dyDescent="0.4">
      <c r="A199" s="63" t="s">
        <v>448</v>
      </c>
      <c r="B199" s="63" t="s">
        <v>445</v>
      </c>
      <c r="C199" s="63" t="s">
        <v>249</v>
      </c>
      <c r="D199" s="72"/>
      <c r="E199" s="72"/>
      <c r="F199" s="72"/>
      <c r="G199" s="72"/>
      <c r="H199" s="72"/>
      <c r="I199" s="72"/>
      <c r="J199" s="72"/>
      <c r="K199" s="63"/>
    </row>
    <row r="200" spans="1:11" x14ac:dyDescent="0.4">
      <c r="A200" s="63" t="s">
        <v>449</v>
      </c>
      <c r="B200" s="63" t="s">
        <v>445</v>
      </c>
      <c r="C200" s="63" t="s">
        <v>251</v>
      </c>
      <c r="D200" s="72"/>
      <c r="E200" s="72"/>
      <c r="F200" s="72"/>
      <c r="G200" s="72"/>
      <c r="H200" s="72"/>
      <c r="I200" s="72"/>
      <c r="J200" s="72"/>
      <c r="K200" s="63"/>
    </row>
    <row r="201" spans="1:11" x14ac:dyDescent="0.4">
      <c r="A201" s="63" t="s">
        <v>450</v>
      </c>
      <c r="B201" s="63" t="s">
        <v>445</v>
      </c>
      <c r="C201" s="63" t="s">
        <v>253</v>
      </c>
      <c r="D201" s="72"/>
      <c r="E201" s="72"/>
      <c r="F201" s="72"/>
      <c r="G201" s="72"/>
      <c r="H201" s="72"/>
      <c r="I201" s="72"/>
      <c r="J201" s="72"/>
      <c r="K201" s="63"/>
    </row>
    <row r="202" spans="1:11" x14ac:dyDescent="0.4">
      <c r="A202" s="63" t="s">
        <v>451</v>
      </c>
      <c r="B202" s="63" t="s">
        <v>445</v>
      </c>
      <c r="C202" s="63" t="s">
        <v>255</v>
      </c>
      <c r="D202" s="72"/>
      <c r="E202" s="72"/>
      <c r="F202" s="72"/>
      <c r="G202" s="72"/>
      <c r="H202" s="72"/>
      <c r="I202" s="72"/>
      <c r="J202" s="72"/>
      <c r="K202" s="63"/>
    </row>
    <row r="203" spans="1:11" x14ac:dyDescent="0.4">
      <c r="A203" s="63" t="s">
        <v>452</v>
      </c>
      <c r="B203" s="63" t="s">
        <v>445</v>
      </c>
      <c r="C203" s="63" t="s">
        <v>257</v>
      </c>
      <c r="D203" s="72"/>
      <c r="E203" s="72"/>
      <c r="F203" s="72"/>
      <c r="G203" s="72"/>
      <c r="H203" s="72"/>
      <c r="I203" s="72"/>
      <c r="J203" s="72"/>
      <c r="K203" s="63"/>
    </row>
    <row r="204" spans="1:11" x14ac:dyDescent="0.4">
      <c r="A204" s="63" t="s">
        <v>453</v>
      </c>
      <c r="B204" s="63" t="s">
        <v>445</v>
      </c>
      <c r="C204" s="63" t="s">
        <v>259</v>
      </c>
      <c r="D204" s="72"/>
      <c r="E204" s="72"/>
      <c r="F204" s="72"/>
      <c r="G204" s="72"/>
      <c r="H204" s="72"/>
      <c r="I204" s="72"/>
      <c r="J204" s="72"/>
      <c r="K204" s="63"/>
    </row>
    <row r="205" spans="1:11" x14ac:dyDescent="0.4">
      <c r="A205" s="63" t="s">
        <v>454</v>
      </c>
      <c r="B205" s="63" t="s">
        <v>445</v>
      </c>
      <c r="C205" s="63" t="s">
        <v>261</v>
      </c>
      <c r="D205" s="72"/>
      <c r="E205" s="72"/>
      <c r="F205" s="72"/>
      <c r="G205" s="72"/>
      <c r="H205" s="72"/>
      <c r="I205" s="72"/>
      <c r="J205" s="72"/>
      <c r="K205" s="63"/>
    </row>
    <row r="206" spans="1:11" x14ac:dyDescent="0.4">
      <c r="A206" s="63" t="s">
        <v>455</v>
      </c>
      <c r="B206" s="63" t="s">
        <v>445</v>
      </c>
      <c r="C206" s="63" t="s">
        <v>263</v>
      </c>
      <c r="D206" s="72"/>
      <c r="E206" s="72"/>
      <c r="F206" s="72"/>
      <c r="G206" s="72"/>
      <c r="H206" s="72"/>
      <c r="I206" s="72"/>
      <c r="J206" s="72"/>
      <c r="K206" s="63"/>
    </row>
    <row r="207" spans="1:11" x14ac:dyDescent="0.4">
      <c r="A207" s="63" t="s">
        <v>552</v>
      </c>
      <c r="B207" s="63" t="s">
        <v>445</v>
      </c>
      <c r="C207" s="63" t="s">
        <v>516</v>
      </c>
      <c r="D207" s="72"/>
      <c r="E207" s="72"/>
      <c r="F207" s="72"/>
      <c r="G207" s="72"/>
      <c r="H207" s="72"/>
      <c r="I207" s="72"/>
      <c r="J207" s="72"/>
      <c r="K207" s="63"/>
    </row>
    <row r="208" spans="1:11" x14ac:dyDescent="0.4">
      <c r="A208" s="63" t="s">
        <v>456</v>
      </c>
      <c r="B208" s="63" t="s">
        <v>457</v>
      </c>
      <c r="C208" s="63" t="s">
        <v>243</v>
      </c>
      <c r="D208" s="72"/>
      <c r="E208" s="72"/>
      <c r="F208" s="72"/>
      <c r="G208" s="72"/>
      <c r="H208" s="72"/>
      <c r="I208" s="72"/>
      <c r="J208" s="72"/>
      <c r="K208" s="63"/>
    </row>
    <row r="209" spans="1:11" x14ac:dyDescent="0.4">
      <c r="A209" s="63" t="s">
        <v>458</v>
      </c>
      <c r="B209" s="63" t="s">
        <v>457</v>
      </c>
      <c r="C209" s="63" t="s">
        <v>245</v>
      </c>
      <c r="D209" s="72"/>
      <c r="E209" s="72"/>
      <c r="F209" s="72"/>
      <c r="G209" s="72"/>
      <c r="H209" s="72"/>
      <c r="I209" s="72"/>
      <c r="J209" s="72"/>
      <c r="K209" s="63"/>
    </row>
    <row r="210" spans="1:11" x14ac:dyDescent="0.4">
      <c r="A210" s="63" t="s">
        <v>459</v>
      </c>
      <c r="B210" s="63" t="s">
        <v>457</v>
      </c>
      <c r="C210" s="63" t="s">
        <v>247</v>
      </c>
      <c r="D210" s="72"/>
      <c r="E210" s="72"/>
      <c r="F210" s="72"/>
      <c r="G210" s="72"/>
      <c r="H210" s="72"/>
      <c r="I210" s="72"/>
      <c r="J210" s="72"/>
      <c r="K210" s="63"/>
    </row>
    <row r="211" spans="1:11" x14ac:dyDescent="0.4">
      <c r="A211" s="63" t="s">
        <v>460</v>
      </c>
      <c r="B211" s="63" t="s">
        <v>457</v>
      </c>
      <c r="C211" s="63" t="s">
        <v>249</v>
      </c>
      <c r="D211" s="72"/>
      <c r="E211" s="72"/>
      <c r="F211" s="72"/>
      <c r="G211" s="72"/>
      <c r="H211" s="72"/>
      <c r="I211" s="72"/>
      <c r="J211" s="72"/>
      <c r="K211" s="63"/>
    </row>
    <row r="212" spans="1:11" x14ac:dyDescent="0.4">
      <c r="A212" s="63" t="s">
        <v>461</v>
      </c>
      <c r="B212" s="63" t="s">
        <v>457</v>
      </c>
      <c r="C212" s="63" t="s">
        <v>251</v>
      </c>
      <c r="D212" s="72"/>
      <c r="E212" s="72"/>
      <c r="F212" s="72"/>
      <c r="G212" s="72"/>
      <c r="H212" s="72"/>
      <c r="I212" s="72"/>
      <c r="J212" s="72"/>
      <c r="K212" s="63"/>
    </row>
    <row r="213" spans="1:11" x14ac:dyDescent="0.4">
      <c r="A213" s="63" t="s">
        <v>462</v>
      </c>
      <c r="B213" s="63" t="s">
        <v>457</v>
      </c>
      <c r="C213" s="63" t="s">
        <v>253</v>
      </c>
      <c r="D213" s="72"/>
      <c r="E213" s="72"/>
      <c r="F213" s="72"/>
      <c r="G213" s="72"/>
      <c r="H213" s="72"/>
      <c r="I213" s="72"/>
      <c r="J213" s="72"/>
      <c r="K213" s="63"/>
    </row>
    <row r="214" spans="1:11" x14ac:dyDescent="0.4">
      <c r="A214" s="63" t="s">
        <v>463</v>
      </c>
      <c r="B214" s="63" t="s">
        <v>457</v>
      </c>
      <c r="C214" s="63" t="s">
        <v>255</v>
      </c>
      <c r="D214" s="72"/>
      <c r="E214" s="72"/>
      <c r="F214" s="72"/>
      <c r="G214" s="72"/>
      <c r="H214" s="72"/>
      <c r="I214" s="72"/>
      <c r="J214" s="72"/>
      <c r="K214" s="63"/>
    </row>
    <row r="215" spans="1:11" x14ac:dyDescent="0.4">
      <c r="A215" s="63" t="s">
        <v>464</v>
      </c>
      <c r="B215" s="63" t="s">
        <v>457</v>
      </c>
      <c r="C215" s="63" t="s">
        <v>257</v>
      </c>
      <c r="D215" s="72"/>
      <c r="E215" s="72"/>
      <c r="F215" s="72"/>
      <c r="G215" s="72"/>
      <c r="H215" s="72"/>
      <c r="I215" s="72"/>
      <c r="J215" s="72"/>
      <c r="K215" s="63"/>
    </row>
    <row r="216" spans="1:11" x14ac:dyDescent="0.4">
      <c r="A216" s="63" t="s">
        <v>465</v>
      </c>
      <c r="B216" s="63" t="s">
        <v>457</v>
      </c>
      <c r="C216" s="63" t="s">
        <v>259</v>
      </c>
      <c r="D216" s="72"/>
      <c r="E216" s="72"/>
      <c r="F216" s="72"/>
      <c r="G216" s="72"/>
      <c r="H216" s="72"/>
      <c r="I216" s="72"/>
      <c r="J216" s="72"/>
      <c r="K216" s="63"/>
    </row>
    <row r="217" spans="1:11" x14ac:dyDescent="0.4">
      <c r="A217" s="63" t="s">
        <v>466</v>
      </c>
      <c r="B217" s="63" t="s">
        <v>457</v>
      </c>
      <c r="C217" s="63" t="s">
        <v>261</v>
      </c>
      <c r="D217" s="72"/>
      <c r="E217" s="72"/>
      <c r="F217" s="72"/>
      <c r="G217" s="72"/>
      <c r="H217" s="72"/>
      <c r="I217" s="72"/>
      <c r="J217" s="72"/>
      <c r="K217" s="63"/>
    </row>
    <row r="218" spans="1:11" x14ac:dyDescent="0.4">
      <c r="A218" s="63" t="s">
        <v>467</v>
      </c>
      <c r="B218" s="63" t="s">
        <v>457</v>
      </c>
      <c r="C218" s="63" t="s">
        <v>263</v>
      </c>
      <c r="D218" s="72"/>
      <c r="E218" s="72"/>
      <c r="F218" s="72"/>
      <c r="G218" s="72"/>
      <c r="H218" s="72"/>
      <c r="I218" s="72"/>
      <c r="J218" s="72"/>
      <c r="K218" s="63"/>
    </row>
    <row r="219" spans="1:11" x14ac:dyDescent="0.4">
      <c r="A219" s="63" t="s">
        <v>553</v>
      </c>
      <c r="B219" s="63" t="s">
        <v>457</v>
      </c>
      <c r="C219" s="63" t="s">
        <v>516</v>
      </c>
      <c r="D219" s="72"/>
      <c r="E219" s="72"/>
      <c r="F219" s="72"/>
      <c r="G219" s="72"/>
      <c r="H219" s="72"/>
      <c r="I219" s="72"/>
      <c r="J219" s="72"/>
      <c r="K219" s="63"/>
    </row>
    <row r="220" spans="1:11" x14ac:dyDescent="0.4">
      <c r="A220" s="63" t="s">
        <v>468</v>
      </c>
      <c r="B220" s="63" t="s">
        <v>469</v>
      </c>
      <c r="C220" s="63" t="s">
        <v>243</v>
      </c>
      <c r="D220" s="72"/>
      <c r="E220" s="72"/>
      <c r="F220" s="72"/>
      <c r="G220" s="72"/>
      <c r="H220" s="72"/>
      <c r="I220" s="72"/>
      <c r="J220" s="72"/>
      <c r="K220" s="63"/>
    </row>
    <row r="221" spans="1:11" x14ac:dyDescent="0.4">
      <c r="A221" s="63" t="s">
        <v>470</v>
      </c>
      <c r="B221" s="63" t="s">
        <v>469</v>
      </c>
      <c r="C221" s="63" t="s">
        <v>245</v>
      </c>
      <c r="D221" s="72"/>
      <c r="E221" s="72"/>
      <c r="F221" s="72"/>
      <c r="G221" s="72"/>
      <c r="H221" s="72"/>
      <c r="I221" s="72"/>
      <c r="J221" s="72"/>
      <c r="K221" s="63"/>
    </row>
    <row r="222" spans="1:11" x14ac:dyDescent="0.4">
      <c r="A222" s="63" t="s">
        <v>471</v>
      </c>
      <c r="B222" s="63" t="s">
        <v>469</v>
      </c>
      <c r="C222" s="63" t="s">
        <v>247</v>
      </c>
      <c r="D222" s="72"/>
      <c r="E222" s="72"/>
      <c r="F222" s="72"/>
      <c r="G222" s="72"/>
      <c r="H222" s="72"/>
      <c r="I222" s="72"/>
      <c r="J222" s="72"/>
      <c r="K222" s="63"/>
    </row>
    <row r="223" spans="1:11" x14ac:dyDescent="0.4">
      <c r="A223" s="63" t="s">
        <v>472</v>
      </c>
      <c r="B223" s="63" t="s">
        <v>469</v>
      </c>
      <c r="C223" s="63" t="s">
        <v>249</v>
      </c>
      <c r="D223" s="72"/>
      <c r="E223" s="72"/>
      <c r="F223" s="72"/>
      <c r="G223" s="72"/>
      <c r="H223" s="72"/>
      <c r="I223" s="72"/>
      <c r="J223" s="72"/>
      <c r="K223" s="63"/>
    </row>
    <row r="224" spans="1:11" x14ac:dyDescent="0.4">
      <c r="A224" s="63" t="s">
        <v>473</v>
      </c>
      <c r="B224" s="63" t="s">
        <v>469</v>
      </c>
      <c r="C224" s="63" t="s">
        <v>251</v>
      </c>
      <c r="D224" s="72"/>
      <c r="E224" s="72"/>
      <c r="F224" s="72"/>
      <c r="G224" s="72"/>
      <c r="H224" s="72"/>
      <c r="I224" s="72"/>
      <c r="J224" s="72"/>
      <c r="K224" s="63"/>
    </row>
    <row r="225" spans="1:11" x14ac:dyDescent="0.4">
      <c r="A225" s="63" t="s">
        <v>474</v>
      </c>
      <c r="B225" s="63" t="s">
        <v>469</v>
      </c>
      <c r="C225" s="63" t="s">
        <v>253</v>
      </c>
      <c r="D225" s="72"/>
      <c r="E225" s="72"/>
      <c r="F225" s="72"/>
      <c r="G225" s="72"/>
      <c r="H225" s="72"/>
      <c r="I225" s="72"/>
      <c r="J225" s="72"/>
      <c r="K225" s="63"/>
    </row>
    <row r="226" spans="1:11" x14ac:dyDescent="0.4">
      <c r="A226" s="63" t="s">
        <v>475</v>
      </c>
      <c r="B226" s="63" t="s">
        <v>469</v>
      </c>
      <c r="C226" s="63" t="s">
        <v>255</v>
      </c>
      <c r="D226" s="72"/>
      <c r="E226" s="72"/>
      <c r="F226" s="72"/>
      <c r="G226" s="72"/>
      <c r="H226" s="72"/>
      <c r="I226" s="72"/>
      <c r="J226" s="72"/>
      <c r="K226" s="63"/>
    </row>
    <row r="227" spans="1:11" x14ac:dyDescent="0.4">
      <c r="A227" s="63" t="s">
        <v>476</v>
      </c>
      <c r="B227" s="63" t="s">
        <v>469</v>
      </c>
      <c r="C227" s="63" t="s">
        <v>257</v>
      </c>
      <c r="D227" s="72"/>
      <c r="E227" s="72"/>
      <c r="F227" s="72"/>
      <c r="G227" s="72"/>
      <c r="H227" s="72"/>
      <c r="I227" s="72"/>
      <c r="J227" s="72"/>
      <c r="K227" s="63"/>
    </row>
    <row r="228" spans="1:11" x14ac:dyDescent="0.4">
      <c r="A228" s="63" t="s">
        <v>477</v>
      </c>
      <c r="B228" s="63" t="s">
        <v>469</v>
      </c>
      <c r="C228" s="63" t="s">
        <v>259</v>
      </c>
      <c r="D228" s="72"/>
      <c r="E228" s="72"/>
      <c r="F228" s="72"/>
      <c r="G228" s="72"/>
      <c r="H228" s="72"/>
      <c r="I228" s="72"/>
      <c r="J228" s="72"/>
      <c r="K228" s="63"/>
    </row>
    <row r="229" spans="1:11" x14ac:dyDescent="0.4">
      <c r="A229" s="63" t="s">
        <v>478</v>
      </c>
      <c r="B229" s="63" t="s">
        <v>469</v>
      </c>
      <c r="C229" s="63" t="s">
        <v>261</v>
      </c>
      <c r="D229" s="72"/>
      <c r="E229" s="72"/>
      <c r="F229" s="72"/>
      <c r="G229" s="72"/>
      <c r="H229" s="72"/>
      <c r="I229" s="72"/>
      <c r="J229" s="72"/>
      <c r="K229" s="63"/>
    </row>
    <row r="230" spans="1:11" x14ac:dyDescent="0.4">
      <c r="A230" s="63" t="s">
        <v>479</v>
      </c>
      <c r="B230" s="63" t="s">
        <v>469</v>
      </c>
      <c r="C230" s="63" t="s">
        <v>263</v>
      </c>
      <c r="D230" s="72"/>
      <c r="E230" s="72"/>
      <c r="F230" s="72"/>
      <c r="G230" s="72"/>
      <c r="H230" s="72"/>
      <c r="I230" s="72"/>
      <c r="J230" s="72"/>
      <c r="K230" s="63"/>
    </row>
    <row r="231" spans="1:11" x14ac:dyDescent="0.4">
      <c r="A231" s="63" t="s">
        <v>554</v>
      </c>
      <c r="B231" s="63" t="s">
        <v>469</v>
      </c>
      <c r="C231" s="63" t="s">
        <v>516</v>
      </c>
      <c r="D231" s="72"/>
      <c r="E231" s="72"/>
      <c r="F231" s="72"/>
      <c r="G231" s="72"/>
      <c r="H231" s="72"/>
      <c r="I231" s="72"/>
      <c r="J231" s="72"/>
      <c r="K231" s="63"/>
    </row>
    <row r="232" spans="1:11" x14ac:dyDescent="0.4">
      <c r="A232" s="63" t="s">
        <v>480</v>
      </c>
      <c r="B232" s="63" t="s">
        <v>481</v>
      </c>
      <c r="C232" s="63" t="s">
        <v>243</v>
      </c>
      <c r="D232" s="72"/>
      <c r="E232" s="72"/>
      <c r="F232" s="72"/>
      <c r="G232" s="72"/>
      <c r="H232" s="72"/>
      <c r="I232" s="72"/>
      <c r="J232" s="72"/>
      <c r="K232" s="63"/>
    </row>
    <row r="233" spans="1:11" x14ac:dyDescent="0.4">
      <c r="A233" s="63" t="s">
        <v>482</v>
      </c>
      <c r="B233" s="63" t="s">
        <v>481</v>
      </c>
      <c r="C233" s="63" t="s">
        <v>245</v>
      </c>
      <c r="D233" s="72"/>
      <c r="E233" s="72"/>
      <c r="F233" s="72"/>
      <c r="G233" s="72"/>
      <c r="H233" s="72"/>
      <c r="I233" s="72"/>
      <c r="J233" s="72"/>
      <c r="K233" s="63"/>
    </row>
    <row r="234" spans="1:11" x14ac:dyDescent="0.4">
      <c r="A234" s="63" t="s">
        <v>483</v>
      </c>
      <c r="B234" s="63" t="s">
        <v>481</v>
      </c>
      <c r="C234" s="63" t="s">
        <v>247</v>
      </c>
      <c r="D234" s="72"/>
      <c r="E234" s="72"/>
      <c r="F234" s="72"/>
      <c r="G234" s="72"/>
      <c r="H234" s="72"/>
      <c r="I234" s="72"/>
      <c r="J234" s="72"/>
      <c r="K234" s="63"/>
    </row>
    <row r="235" spans="1:11" x14ac:dyDescent="0.4">
      <c r="A235" s="63" t="s">
        <v>484</v>
      </c>
      <c r="B235" s="63" t="s">
        <v>481</v>
      </c>
      <c r="C235" s="63" t="s">
        <v>249</v>
      </c>
      <c r="D235" s="72"/>
      <c r="E235" s="72"/>
      <c r="F235" s="72"/>
      <c r="G235" s="72"/>
      <c r="H235" s="72"/>
      <c r="I235" s="72"/>
      <c r="J235" s="72"/>
      <c r="K235" s="63"/>
    </row>
    <row r="236" spans="1:11" x14ac:dyDescent="0.4">
      <c r="A236" s="63" t="s">
        <v>485</v>
      </c>
      <c r="B236" s="63" t="s">
        <v>481</v>
      </c>
      <c r="C236" s="63" t="s">
        <v>251</v>
      </c>
      <c r="D236" s="72"/>
      <c r="E236" s="72"/>
      <c r="F236" s="72"/>
      <c r="G236" s="72"/>
      <c r="H236" s="72"/>
      <c r="I236" s="72"/>
      <c r="J236" s="72"/>
      <c r="K236" s="63"/>
    </row>
    <row r="237" spans="1:11" x14ac:dyDescent="0.4">
      <c r="A237" s="63" t="s">
        <v>486</v>
      </c>
      <c r="B237" s="63" t="s">
        <v>481</v>
      </c>
      <c r="C237" s="63" t="s">
        <v>253</v>
      </c>
      <c r="D237" s="72"/>
      <c r="E237" s="72"/>
      <c r="F237" s="72"/>
      <c r="G237" s="72"/>
      <c r="H237" s="72"/>
      <c r="I237" s="72"/>
      <c r="J237" s="72"/>
      <c r="K237" s="63"/>
    </row>
    <row r="238" spans="1:11" x14ac:dyDescent="0.4">
      <c r="A238" s="63" t="s">
        <v>487</v>
      </c>
      <c r="B238" s="63" t="s">
        <v>481</v>
      </c>
      <c r="C238" s="63" t="s">
        <v>255</v>
      </c>
      <c r="D238" s="72"/>
      <c r="E238" s="72"/>
      <c r="F238" s="72"/>
      <c r="G238" s="72"/>
      <c r="H238" s="72"/>
      <c r="I238" s="72"/>
      <c r="J238" s="72"/>
      <c r="K238" s="63"/>
    </row>
    <row r="239" spans="1:11" x14ac:dyDescent="0.4">
      <c r="A239" s="63" t="s">
        <v>488</v>
      </c>
      <c r="B239" s="63" t="s">
        <v>481</v>
      </c>
      <c r="C239" s="63" t="s">
        <v>257</v>
      </c>
      <c r="D239" s="72"/>
      <c r="E239" s="72"/>
      <c r="F239" s="72"/>
      <c r="G239" s="72"/>
      <c r="H239" s="72"/>
      <c r="I239" s="72"/>
      <c r="J239" s="72"/>
      <c r="K239" s="63"/>
    </row>
    <row r="240" spans="1:11" x14ac:dyDescent="0.4">
      <c r="A240" s="63" t="s">
        <v>489</v>
      </c>
      <c r="B240" s="63" t="s">
        <v>481</v>
      </c>
      <c r="C240" s="63" t="s">
        <v>259</v>
      </c>
      <c r="D240" s="72"/>
      <c r="E240" s="72"/>
      <c r="F240" s="72"/>
      <c r="G240" s="72"/>
      <c r="H240" s="72"/>
      <c r="I240" s="72"/>
      <c r="J240" s="72"/>
      <c r="K240" s="63"/>
    </row>
    <row r="241" spans="1:11" x14ac:dyDescent="0.4">
      <c r="A241" s="63" t="s">
        <v>490</v>
      </c>
      <c r="B241" s="63" t="s">
        <v>481</v>
      </c>
      <c r="C241" s="63" t="s">
        <v>261</v>
      </c>
      <c r="D241" s="72"/>
      <c r="E241" s="72"/>
      <c r="F241" s="72"/>
      <c r="G241" s="72"/>
      <c r="H241" s="72"/>
      <c r="I241" s="72"/>
      <c r="J241" s="72"/>
      <c r="K241" s="63"/>
    </row>
    <row r="242" spans="1:11" x14ac:dyDescent="0.4">
      <c r="A242" s="63" t="s">
        <v>491</v>
      </c>
      <c r="B242" s="63" t="s">
        <v>481</v>
      </c>
      <c r="C242" s="63" t="s">
        <v>263</v>
      </c>
      <c r="D242" s="72"/>
      <c r="E242" s="72"/>
      <c r="F242" s="72"/>
      <c r="G242" s="72"/>
      <c r="H242" s="72"/>
      <c r="I242" s="72"/>
      <c r="J242" s="72"/>
      <c r="K242" s="63"/>
    </row>
    <row r="243" spans="1:11" x14ac:dyDescent="0.4">
      <c r="A243" s="63" t="s">
        <v>555</v>
      </c>
      <c r="B243" s="63" t="s">
        <v>481</v>
      </c>
      <c r="C243" s="63" t="s">
        <v>516</v>
      </c>
      <c r="D243" s="72"/>
      <c r="E243" s="72"/>
      <c r="F243" s="72"/>
      <c r="G243" s="72"/>
      <c r="H243" s="72"/>
      <c r="I243" s="72"/>
      <c r="J243" s="72"/>
      <c r="K243" s="63"/>
    </row>
    <row r="244" spans="1:11" x14ac:dyDescent="0.4">
      <c r="A244" s="63" t="s">
        <v>492</v>
      </c>
      <c r="B244" s="63" t="s">
        <v>493</v>
      </c>
      <c r="C244" s="63" t="s">
        <v>243</v>
      </c>
      <c r="D244" s="72"/>
      <c r="E244" s="72"/>
      <c r="F244" s="72"/>
      <c r="G244" s="72"/>
      <c r="H244" s="72"/>
      <c r="I244" s="72"/>
      <c r="J244" s="72"/>
      <c r="K244" s="63"/>
    </row>
    <row r="245" spans="1:11" x14ac:dyDescent="0.4">
      <c r="A245" s="63" t="s">
        <v>494</v>
      </c>
      <c r="B245" s="63" t="s">
        <v>493</v>
      </c>
      <c r="C245" s="63" t="s">
        <v>245</v>
      </c>
      <c r="D245" s="72"/>
      <c r="E245" s="72"/>
      <c r="F245" s="72"/>
      <c r="G245" s="72"/>
      <c r="H245" s="72"/>
      <c r="I245" s="72"/>
      <c r="J245" s="72"/>
      <c r="K245" s="63"/>
    </row>
    <row r="246" spans="1:11" x14ac:dyDescent="0.4">
      <c r="A246" s="63" t="s">
        <v>495</v>
      </c>
      <c r="B246" s="63" t="s">
        <v>493</v>
      </c>
      <c r="C246" s="63" t="s">
        <v>247</v>
      </c>
      <c r="D246" s="72"/>
      <c r="E246" s="72"/>
      <c r="F246" s="72"/>
      <c r="G246" s="72"/>
      <c r="H246" s="72"/>
      <c r="I246" s="72"/>
      <c r="J246" s="72"/>
      <c r="K246" s="63"/>
    </row>
    <row r="247" spans="1:11" x14ac:dyDescent="0.4">
      <c r="A247" s="63" t="s">
        <v>496</v>
      </c>
      <c r="B247" s="63" t="s">
        <v>493</v>
      </c>
      <c r="C247" s="63" t="s">
        <v>249</v>
      </c>
      <c r="D247" s="72"/>
      <c r="E247" s="72"/>
      <c r="F247" s="72"/>
      <c r="G247" s="72"/>
      <c r="H247" s="72"/>
      <c r="I247" s="72"/>
      <c r="J247" s="72"/>
      <c r="K247" s="63"/>
    </row>
    <row r="248" spans="1:11" x14ac:dyDescent="0.4">
      <c r="A248" s="63" t="s">
        <v>497</v>
      </c>
      <c r="B248" s="63" t="s">
        <v>493</v>
      </c>
      <c r="C248" s="63" t="s">
        <v>251</v>
      </c>
      <c r="D248" s="72"/>
      <c r="E248" s="72"/>
      <c r="F248" s="72"/>
      <c r="G248" s="72"/>
      <c r="H248" s="72"/>
      <c r="I248" s="72"/>
      <c r="J248" s="72"/>
      <c r="K248" s="63"/>
    </row>
    <row r="249" spans="1:11" x14ac:dyDescent="0.4">
      <c r="A249" s="63" t="s">
        <v>498</v>
      </c>
      <c r="B249" s="63" t="s">
        <v>493</v>
      </c>
      <c r="C249" s="63" t="s">
        <v>253</v>
      </c>
      <c r="D249" s="72"/>
      <c r="E249" s="72"/>
      <c r="F249" s="72"/>
      <c r="G249" s="72"/>
      <c r="H249" s="72"/>
      <c r="I249" s="72"/>
      <c r="J249" s="72"/>
      <c r="K249" s="63"/>
    </row>
    <row r="250" spans="1:11" x14ac:dyDescent="0.4">
      <c r="A250" s="63" t="s">
        <v>499</v>
      </c>
      <c r="B250" s="63" t="s">
        <v>493</v>
      </c>
      <c r="C250" s="63" t="s">
        <v>255</v>
      </c>
      <c r="D250" s="72"/>
      <c r="E250" s="72"/>
      <c r="F250" s="72"/>
      <c r="G250" s="72"/>
      <c r="H250" s="72"/>
      <c r="I250" s="72"/>
      <c r="J250" s="72"/>
      <c r="K250" s="63"/>
    </row>
    <row r="251" spans="1:11" x14ac:dyDescent="0.4">
      <c r="A251" s="63" t="s">
        <v>500</v>
      </c>
      <c r="B251" s="63" t="s">
        <v>493</v>
      </c>
      <c r="C251" s="63" t="s">
        <v>257</v>
      </c>
      <c r="D251" s="72"/>
      <c r="E251" s="72"/>
      <c r="F251" s="72"/>
      <c r="G251" s="72"/>
      <c r="H251" s="72"/>
      <c r="I251" s="72"/>
      <c r="J251" s="72"/>
      <c r="K251" s="63"/>
    </row>
    <row r="252" spans="1:11" x14ac:dyDescent="0.4">
      <c r="A252" s="63" t="s">
        <v>501</v>
      </c>
      <c r="B252" s="63" t="s">
        <v>493</v>
      </c>
      <c r="C252" s="63" t="s">
        <v>259</v>
      </c>
      <c r="D252" s="72"/>
      <c r="E252" s="72"/>
      <c r="F252" s="72"/>
      <c r="G252" s="72"/>
      <c r="H252" s="72"/>
      <c r="I252" s="72"/>
      <c r="J252" s="72"/>
      <c r="K252" s="63"/>
    </row>
    <row r="253" spans="1:11" x14ac:dyDescent="0.4">
      <c r="A253" s="63" t="s">
        <v>502</v>
      </c>
      <c r="B253" s="63" t="s">
        <v>493</v>
      </c>
      <c r="C253" s="63" t="s">
        <v>261</v>
      </c>
      <c r="D253" s="72"/>
      <c r="E253" s="72"/>
      <c r="F253" s="72"/>
      <c r="G253" s="72"/>
      <c r="H253" s="72"/>
      <c r="I253" s="72"/>
      <c r="J253" s="72"/>
      <c r="K253" s="63"/>
    </row>
    <row r="254" spans="1:11" x14ac:dyDescent="0.4">
      <c r="A254" s="63" t="s">
        <v>503</v>
      </c>
      <c r="B254" s="63" t="s">
        <v>493</v>
      </c>
      <c r="C254" s="63" t="s">
        <v>263</v>
      </c>
      <c r="D254" s="72"/>
      <c r="E254" s="72"/>
      <c r="F254" s="72"/>
      <c r="G254" s="72"/>
      <c r="H254" s="72"/>
      <c r="I254" s="72"/>
      <c r="J254" s="72"/>
      <c r="K254" s="63"/>
    </row>
    <row r="255" spans="1:11" x14ac:dyDescent="0.4">
      <c r="A255" s="63" t="s">
        <v>556</v>
      </c>
      <c r="B255" s="63" t="s">
        <v>493</v>
      </c>
      <c r="C255" s="63" t="s">
        <v>516</v>
      </c>
      <c r="D255" s="72"/>
      <c r="E255" s="72"/>
      <c r="F255" s="72"/>
      <c r="G255" s="72"/>
      <c r="H255" s="72"/>
      <c r="I255" s="72"/>
      <c r="J255" s="72"/>
      <c r="K255" s="63"/>
    </row>
  </sheetData>
  <conditionalFormatting sqref="B1:C1">
    <cfRule type="expression" dxfId="21" priority="1">
      <formula>B1=FALSE</formula>
    </cfRule>
    <cfRule type="expression" dxfId="20" priority="2">
      <formula>B1=TRUE</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AEE54-61B3-4BB8-8972-1D46D568AC6E}">
  <sheetPr>
    <tabColor rgb="FFFFDB8E"/>
  </sheetPr>
  <dimension ref="A1:K255"/>
  <sheetViews>
    <sheetView zoomScale="80" zoomScaleNormal="80" workbookViewId="0">
      <pane xSplit="3" ySplit="3" topLeftCell="D4" activePane="bottomRight" state="frozen"/>
      <selection pane="topRight"/>
      <selection pane="bottomLeft"/>
      <selection pane="bottomRight"/>
    </sheetView>
  </sheetViews>
  <sheetFormatPr defaultRowHeight="13.15" x14ac:dyDescent="0.4"/>
  <cols>
    <col min="1" max="3" width="12.625" style="44" customWidth="1"/>
    <col min="4" max="10" width="14.625" style="44" customWidth="1"/>
    <col min="11" max="11" width="12.125" style="44" customWidth="1"/>
    <col min="12" max="16384" width="9" style="44"/>
  </cols>
  <sheetData>
    <row r="1" spans="1:11" s="43" customFormat="1" x14ac:dyDescent="0.4">
      <c r="A1" s="64" t="s">
        <v>523</v>
      </c>
      <c r="B1" s="65" t="b">
        <f>_xlfn.TEXTJOIN(",", FALSE, A4:A255)=_xlfn.TEXTJOIN(",", FALSE, F_Inputs_PR19!A2:A253)</f>
        <v>1</v>
      </c>
      <c r="C1" s="65" t="b">
        <f>_xlfn.TEXTJOIN(",", FALSE, D1:K1)=_xlfn.TEXTJOIN(",", FALSE, F_Inputs_PR19!D1:K1)</f>
        <v>1</v>
      </c>
      <c r="D1" s="66" t="s">
        <v>128</v>
      </c>
      <c r="E1" s="66" t="s">
        <v>130</v>
      </c>
      <c r="F1" s="66" t="s">
        <v>132</v>
      </c>
      <c r="G1" s="66" t="s">
        <v>142</v>
      </c>
      <c r="H1" s="66" t="s">
        <v>146</v>
      </c>
      <c r="I1" s="66" t="s">
        <v>144</v>
      </c>
      <c r="J1" s="66" t="s">
        <v>148</v>
      </c>
      <c r="K1" s="66" t="s">
        <v>136</v>
      </c>
    </row>
    <row r="2" spans="1:11" s="43" customFormat="1" ht="102.95" customHeight="1" x14ac:dyDescent="0.4">
      <c r="A2" s="67"/>
      <c r="B2" s="67"/>
      <c r="C2" s="67"/>
      <c r="D2" s="68" t="str">
        <f>INDEX('Item dictionary'!$B$2:$B$109, MATCH(PR19_after_overrides!D$1, 'Item dictionary'!$A$2:$A$109, 0))</f>
        <v>Expenditure - Total depreciation on legacy assets existing at 31 March 2015 - Total</v>
      </c>
      <c r="E2" s="68" t="str">
        <f>INDEX('Item dictionary'!$B$2:$B$109, MATCH(PR19_after_overrides!E$1, 'Item dictionary'!$A$2:$A$109, 0))</f>
        <v>Expenditure - Total depreciation on assets acquired between 1 April 2015 and 31 March 2020 - Total</v>
      </c>
      <c r="F2" s="68" t="str">
        <f>INDEX('Item dictionary'!$B$2:$B$109, MATCH(PR19_after_overrides!F$1, 'Item dictionary'!$A$2:$A$109, 0))</f>
        <v>Expenditure - Total depreciation on assets acquired after 1 April 2020 - Total</v>
      </c>
      <c r="G2" s="68" t="str">
        <f>INDEX('Item dictionary'!$B$2:$B$109, MATCH(PR19_after_overrides!G$1, 'Item dictionary'!$A$2:$A$109, 0))</f>
        <v>Recharge from wholesale for legacy assets principally used by wholesale (assets existing at 31 March 2015)</v>
      </c>
      <c r="H2" s="68" t="str">
        <f>INDEX('Item dictionary'!$B$2:$B$109, MATCH(PR19_after_overrides!H$1, 'Item dictionary'!$A$2:$A$109, 0))</f>
        <v>Recharge from wholesale assets acquired after 1 April 2015 principally used by wholesale</v>
      </c>
      <c r="I2" s="68" t="str">
        <f>INDEX('Item dictionary'!$B$2:$B$109, MATCH(PR19_after_overrides!I$1, 'Item dictionary'!$A$2:$A$109, 0))</f>
        <v>Income from wholesale for legacy assets principally used by retail (assets existing at 31 March 2015)</v>
      </c>
      <c r="J2" s="68" t="str">
        <f>INDEX('Item dictionary'!$B$2:$B$109, MATCH(PR19_after_overrides!J$1, 'Item dictionary'!$A$2:$A$109, 0))</f>
        <v>Income from wholesale assets acquired after 1 April 2015 principally used by retail</v>
      </c>
      <c r="K2" s="68" t="str">
        <f>INDEX('Item dictionary'!$B$2:$B$109, MATCH(PR19_after_overrides!K$1, 'Item dictionary'!$A$2:$A$109, 0))</f>
        <v>Capital expenditure on assets principally used by retail - Total</v>
      </c>
    </row>
    <row r="3" spans="1:11" s="43" customFormat="1" x14ac:dyDescent="0.4">
      <c r="A3" s="71" t="s">
        <v>524</v>
      </c>
      <c r="B3" s="67" t="s">
        <v>525</v>
      </c>
      <c r="C3" s="63" t="s">
        <v>526</v>
      </c>
      <c r="D3" s="63" t="str">
        <f>INDEX('Item dictionary'!$C$2:$C$109, MATCH(PR19_overrides!$K$1, 'Item dictionary'!$A$2:$A$109, 0))</f>
        <v>£m</v>
      </c>
      <c r="E3" s="63" t="str">
        <f>INDEX('Item dictionary'!$C$2:$C$109, MATCH(PR19_overrides!$K$1, 'Item dictionary'!$A$2:$A$109, 0))</f>
        <v>£m</v>
      </c>
      <c r="F3" s="63" t="str">
        <f>INDEX('Item dictionary'!$C$2:$C$109, MATCH(PR19_overrides!$K$1, 'Item dictionary'!$A$2:$A$109, 0))</f>
        <v>£m</v>
      </c>
      <c r="G3" s="63" t="str">
        <f>INDEX('Item dictionary'!$C$2:$C$109, MATCH(PR19_overrides!$K$1, 'Item dictionary'!$A$2:$A$109, 0))</f>
        <v>£m</v>
      </c>
      <c r="H3" s="63" t="str">
        <f>INDEX('Item dictionary'!$C$2:$C$109, MATCH(PR19_overrides!$K$1, 'Item dictionary'!$A$2:$A$109, 0))</f>
        <v>£m</v>
      </c>
      <c r="I3" s="63" t="str">
        <f>INDEX('Item dictionary'!$C$2:$C$109, MATCH(PR19_overrides!$K$1, 'Item dictionary'!$A$2:$A$109, 0))</f>
        <v>£m</v>
      </c>
      <c r="J3" s="63" t="str">
        <f>INDEX('Item dictionary'!$C$2:$C$109, MATCH(PR19_overrides!$K$1, 'Item dictionary'!$A$2:$A$109, 0))</f>
        <v>£m</v>
      </c>
      <c r="K3" s="63" t="str">
        <f>INDEX('Item dictionary'!$C$2:$C$109, MATCH(PR19_overrides!$K$1, 'Item dictionary'!$A$2:$A$109, 0))</f>
        <v>£m</v>
      </c>
    </row>
    <row r="4" spans="1:11" x14ac:dyDescent="0.4">
      <c r="A4" s="63" t="s">
        <v>241</v>
      </c>
      <c r="B4" s="63" t="s">
        <v>242</v>
      </c>
      <c r="C4" s="63" t="s">
        <v>243</v>
      </c>
      <c r="D4" s="72">
        <f>IF(PR19_overrides!D4="", IF( F_Inputs_PR19!D2 = "","", F_Inputs_PR19!D2), PR19_overrides!D4)</f>
        <v>1.8149999999999999</v>
      </c>
      <c r="E4" s="72" t="str">
        <f>IF(PR19_overrides!E4="", IF( F_Inputs_PR19!E2 = "","", F_Inputs_PR19!E2), PR19_overrides!E4)</f>
        <v/>
      </c>
      <c r="F4" s="72" t="str">
        <f>IF(PR19_overrides!F4="", IF( F_Inputs_PR19!F2 = "","", F_Inputs_PR19!F2), PR19_overrides!F4)</f>
        <v/>
      </c>
      <c r="G4" s="72">
        <f>IF(PR19_overrides!G4="", IF( F_Inputs_PR19!G2 = "","", F_Inputs_PR19!G2), PR19_overrides!G4)</f>
        <v>2.0630000000000002</v>
      </c>
      <c r="H4" s="72">
        <f>IF(PR19_overrides!H4="", IF( F_Inputs_PR19!H2 = "","", F_Inputs_PR19!H2), PR19_overrides!H4)</f>
        <v>0</v>
      </c>
      <c r="I4" s="72">
        <f>IF(PR19_overrides!I4="", IF( F_Inputs_PR19!I2 = "","", F_Inputs_PR19!I2), PR19_overrides!I4)</f>
        <v>8.1000000000000003E-2</v>
      </c>
      <c r="J4" s="72">
        <f>IF(PR19_overrides!J4="", IF( F_Inputs_PR19!J2 = "","", F_Inputs_PR19!J2), PR19_overrides!J4)</f>
        <v>0</v>
      </c>
      <c r="K4" s="72">
        <f>IF(PR19_overrides!K4="", IF( F_Inputs_PR19!K2 = "","", F_Inputs_PR19!K2), PR19_overrides!K4)</f>
        <v>1.0169999999999999</v>
      </c>
    </row>
    <row r="5" spans="1:11" x14ac:dyDescent="0.4">
      <c r="A5" s="63" t="s">
        <v>244</v>
      </c>
      <c r="B5" s="63" t="s">
        <v>242</v>
      </c>
      <c r="C5" s="63" t="s">
        <v>245</v>
      </c>
      <c r="D5" s="72">
        <f>IF(PR19_overrides!D5="", IF( F_Inputs_PR19!D3 = "","", F_Inputs_PR19!D3), PR19_overrides!D5)</f>
        <v>1.4910000000000001</v>
      </c>
      <c r="E5" s="72" t="str">
        <f>IF(PR19_overrides!E5="", IF( F_Inputs_PR19!E3 = "","", F_Inputs_PR19!E3), PR19_overrides!E5)</f>
        <v/>
      </c>
      <c r="F5" s="72" t="str">
        <f>IF(PR19_overrides!F5="", IF( F_Inputs_PR19!F3 = "","", F_Inputs_PR19!F3), PR19_overrides!F5)</f>
        <v/>
      </c>
      <c r="G5" s="72">
        <f>IF(PR19_overrides!G5="", IF( F_Inputs_PR19!G3 = "","", F_Inputs_PR19!G3), PR19_overrides!G5)</f>
        <v>2.7530000000000001</v>
      </c>
      <c r="H5" s="72">
        <f>IF(PR19_overrides!H5="", IF( F_Inputs_PR19!H3 = "","", F_Inputs_PR19!H3), PR19_overrides!H5)</f>
        <v>0</v>
      </c>
      <c r="I5" s="72">
        <f>IF(PR19_overrides!I5="", IF( F_Inputs_PR19!I3 = "","", F_Inputs_PR19!I3), PR19_overrides!I5)</f>
        <v>6.9000000000000006E-2</v>
      </c>
      <c r="J5" s="72">
        <f>IF(PR19_overrides!J5="", IF( F_Inputs_PR19!J3 = "","", F_Inputs_PR19!J3), PR19_overrides!J5)</f>
        <v>0</v>
      </c>
      <c r="K5" s="72">
        <f>IF(PR19_overrides!K5="", IF( F_Inputs_PR19!K3 = "","", F_Inputs_PR19!K3), PR19_overrides!K5)</f>
        <v>4.6360000000000001</v>
      </c>
    </row>
    <row r="6" spans="1:11" x14ac:dyDescent="0.4">
      <c r="A6" s="63" t="s">
        <v>246</v>
      </c>
      <c r="B6" s="63" t="s">
        <v>242</v>
      </c>
      <c r="C6" s="63" t="s">
        <v>247</v>
      </c>
      <c r="D6" s="72">
        <f>IF(PR19_overrides!D6="", IF( F_Inputs_PR19!D4 = "","", F_Inputs_PR19!D4), PR19_overrides!D6)</f>
        <v>1.532</v>
      </c>
      <c r="E6" s="72">
        <f>IF(PR19_overrides!E6="", IF( F_Inputs_PR19!E4 = "","", F_Inputs_PR19!E4), PR19_overrides!E6)</f>
        <v>8.1000000000000003E-2</v>
      </c>
      <c r="F6" s="72" t="str">
        <f>IF(PR19_overrides!F6="", IF( F_Inputs_PR19!F4 = "","", F_Inputs_PR19!F4), PR19_overrides!F6)</f>
        <v/>
      </c>
      <c r="G6" s="72">
        <f>IF(PR19_overrides!G6="", IF( F_Inputs_PR19!G4 = "","", F_Inputs_PR19!G4), PR19_overrides!G6)</f>
        <v>2.6920000000000002</v>
      </c>
      <c r="H6" s="72">
        <f>IF(PR19_overrides!H6="", IF( F_Inputs_PR19!H4 = "","", F_Inputs_PR19!H4), PR19_overrides!H6)</f>
        <v>0.24299999999999999</v>
      </c>
      <c r="I6" s="72">
        <f>IF(PR19_overrides!I6="", IF( F_Inputs_PR19!I4 = "","", F_Inputs_PR19!I4), PR19_overrides!I6)</f>
        <v>4.3999999999999997E-2</v>
      </c>
      <c r="J6" s="72">
        <f>IF(PR19_overrides!J6="", IF( F_Inputs_PR19!J4 = "","", F_Inputs_PR19!J4), PR19_overrides!J6)</f>
        <v>2E-3</v>
      </c>
      <c r="K6" s="72">
        <f>IF(PR19_overrides!K6="", IF( F_Inputs_PR19!K4 = "","", F_Inputs_PR19!K4), PR19_overrides!K6)</f>
        <v>0.17199999999999999</v>
      </c>
    </row>
    <row r="7" spans="1:11" x14ac:dyDescent="0.4">
      <c r="A7" s="63" t="s">
        <v>248</v>
      </c>
      <c r="B7" s="63" t="s">
        <v>242</v>
      </c>
      <c r="C7" s="63" t="s">
        <v>249</v>
      </c>
      <c r="D7" s="72">
        <f>IF(PR19_overrides!D7="", IF( F_Inputs_PR19!D5 = "","", F_Inputs_PR19!D5), PR19_overrides!D7)</f>
        <v>1.2170000000000001</v>
      </c>
      <c r="E7" s="72">
        <f>IF(PR19_overrides!E7="", IF( F_Inputs_PR19!E5 = "","", F_Inputs_PR19!E5), PR19_overrides!E7)</f>
        <v>0.112</v>
      </c>
      <c r="F7" s="72" t="str">
        <f>IF(PR19_overrides!F7="", IF( F_Inputs_PR19!F5 = "","", F_Inputs_PR19!F5), PR19_overrides!F7)</f>
        <v/>
      </c>
      <c r="G7" s="72">
        <f>IF(PR19_overrides!G7="", IF( F_Inputs_PR19!G5 = "","", F_Inputs_PR19!G5), PR19_overrides!G7)</f>
        <v>2.2959999999999998</v>
      </c>
      <c r="H7" s="72">
        <f>IF(PR19_overrides!H7="", IF( F_Inputs_PR19!H5 = "","", F_Inputs_PR19!H5), PR19_overrides!H7)</f>
        <v>1.1359999999999999</v>
      </c>
      <c r="I7" s="72">
        <f>IF(PR19_overrides!I7="", IF( F_Inputs_PR19!I5 = "","", F_Inputs_PR19!I5), PR19_overrides!I7)</f>
        <v>3.1E-2</v>
      </c>
      <c r="J7" s="72">
        <f>IF(PR19_overrides!J7="", IF( F_Inputs_PR19!J5 = "","", F_Inputs_PR19!J5), PR19_overrides!J7)</f>
        <v>6.0000000000000001E-3</v>
      </c>
      <c r="K7" s="72">
        <f>IF(PR19_overrides!K7="", IF( F_Inputs_PR19!K5 = "","", F_Inputs_PR19!K5), PR19_overrides!K7)</f>
        <v>2.7570000000000001</v>
      </c>
    </row>
    <row r="8" spans="1:11" x14ac:dyDescent="0.4">
      <c r="A8" s="63" t="s">
        <v>250</v>
      </c>
      <c r="B8" s="63" t="s">
        <v>242</v>
      </c>
      <c r="C8" s="63" t="s">
        <v>251</v>
      </c>
      <c r="D8" s="72">
        <f>IF(PR19_overrides!D8="", IF( F_Inputs_PR19!D6 = "","", F_Inputs_PR19!D6), PR19_overrides!D8)</f>
        <v>0.755</v>
      </c>
      <c r="E8" s="72">
        <f>IF(PR19_overrides!E8="", IF( F_Inputs_PR19!E6 = "","", F_Inputs_PR19!E6), PR19_overrides!E8)</f>
        <v>0.63700000000000001</v>
      </c>
      <c r="F8" s="72" t="str">
        <f>IF(PR19_overrides!F8="", IF( F_Inputs_PR19!F6 = "","", F_Inputs_PR19!F6), PR19_overrides!F8)</f>
        <v/>
      </c>
      <c r="G8" s="72">
        <f>IF(PR19_overrides!G8="", IF( F_Inputs_PR19!G6 = "","", F_Inputs_PR19!G6), PR19_overrides!G8)</f>
        <v>2.0790000000000002</v>
      </c>
      <c r="H8" s="72">
        <f>IF(PR19_overrides!H8="", IF( F_Inputs_PR19!H6 = "","", F_Inputs_PR19!H6), PR19_overrides!H8)</f>
        <v>1.7929999999999999</v>
      </c>
      <c r="I8" s="72">
        <f>IF(PR19_overrides!I8="", IF( F_Inputs_PR19!I6 = "","", F_Inputs_PR19!I6), PR19_overrides!I8)</f>
        <v>0.01</v>
      </c>
      <c r="J8" s="72">
        <f>IF(PR19_overrides!J8="", IF( F_Inputs_PR19!J6 = "","", F_Inputs_PR19!J6), PR19_overrides!J8)</f>
        <v>0</v>
      </c>
      <c r="K8" s="72">
        <f>IF(PR19_overrides!K8="", IF( F_Inputs_PR19!K6 = "","", F_Inputs_PR19!K6), PR19_overrides!K8)</f>
        <v>5.6669999999999998</v>
      </c>
    </row>
    <row r="9" spans="1:11" x14ac:dyDescent="0.4">
      <c r="A9" s="63" t="s">
        <v>252</v>
      </c>
      <c r="B9" s="63" t="s">
        <v>242</v>
      </c>
      <c r="C9" s="63" t="s">
        <v>253</v>
      </c>
      <c r="D9" s="72">
        <f>IF(PR19_overrides!D9="", IF( F_Inputs_PR19!D7 = "","", F_Inputs_PR19!D7), PR19_overrides!D9)</f>
        <v>1.0629999999999999</v>
      </c>
      <c r="E9" s="72">
        <f>IF(PR19_overrides!E9="", IF( F_Inputs_PR19!E7 = "","", F_Inputs_PR19!E7), PR19_overrides!E9)</f>
        <v>1.4730000000000001</v>
      </c>
      <c r="F9" s="72" t="str">
        <f>IF(PR19_overrides!F9="", IF( F_Inputs_PR19!F7 = "","", F_Inputs_PR19!F7), PR19_overrides!F9)</f>
        <v/>
      </c>
      <c r="G9" s="72">
        <f>IF(PR19_overrides!G9="", IF( F_Inputs_PR19!G7 = "","", F_Inputs_PR19!G7), PR19_overrides!G9)</f>
        <v>1.4630000000000001</v>
      </c>
      <c r="H9" s="72">
        <f>IF(PR19_overrides!H9="", IF( F_Inputs_PR19!H7 = "","", F_Inputs_PR19!H7), PR19_overrides!H9)</f>
        <v>3.3319999999999999</v>
      </c>
      <c r="I9" s="72">
        <f>IF(PR19_overrides!I9="", IF( F_Inputs_PR19!I7 = "","", F_Inputs_PR19!I7), PR19_overrides!I9)</f>
        <v>0.01</v>
      </c>
      <c r="J9" s="72">
        <f>IF(PR19_overrides!J9="", IF( F_Inputs_PR19!J7 = "","", F_Inputs_PR19!J7), PR19_overrides!J9)</f>
        <v>2E-3</v>
      </c>
      <c r="K9" s="72">
        <f>IF(PR19_overrides!K9="", IF( F_Inputs_PR19!K7 = "","", F_Inputs_PR19!K7), PR19_overrides!K9)</f>
        <v>3.5</v>
      </c>
    </row>
    <row r="10" spans="1:11" x14ac:dyDescent="0.4">
      <c r="A10" s="63" t="s">
        <v>254</v>
      </c>
      <c r="B10" s="63" t="s">
        <v>242</v>
      </c>
      <c r="C10" s="63" t="s">
        <v>255</v>
      </c>
      <c r="D10" s="72">
        <f>IF(PR19_overrides!D10="", IF( F_Inputs_PR19!D8 = "","", F_Inputs_PR19!D8), PR19_overrides!D10)</f>
        <v>0.64</v>
      </c>
      <c r="E10" s="72">
        <f>IF(PR19_overrides!E10="", IF( F_Inputs_PR19!E8 = "","", F_Inputs_PR19!E8), PR19_overrides!E10)</f>
        <v>2.3130000000000002</v>
      </c>
      <c r="F10" s="72" t="str">
        <f>IF(PR19_overrides!F10="", IF( F_Inputs_PR19!F8 = "","", F_Inputs_PR19!F8), PR19_overrides!F10)</f>
        <v/>
      </c>
      <c r="G10" s="72">
        <f>IF(PR19_overrides!G10="", IF( F_Inputs_PR19!G8 = "","", F_Inputs_PR19!G8), PR19_overrides!G10)</f>
        <v>0.55300000000000005</v>
      </c>
      <c r="H10" s="72">
        <f>IF(PR19_overrides!H10="", IF( F_Inputs_PR19!H8 = "","", F_Inputs_PR19!H8), PR19_overrides!H10)</f>
        <v>3.92</v>
      </c>
      <c r="I10" s="72">
        <f>IF(PR19_overrides!I10="", IF( F_Inputs_PR19!I8 = "","", F_Inputs_PR19!I8), PR19_overrides!I10)</f>
        <v>8.0000000000000002E-3</v>
      </c>
      <c r="J10" s="72">
        <f>IF(PR19_overrides!J10="", IF( F_Inputs_PR19!J8 = "","", F_Inputs_PR19!J8), PR19_overrides!J10)</f>
        <v>3.0000000000000001E-3</v>
      </c>
      <c r="K10" s="72">
        <f>IF(PR19_overrides!K10="", IF( F_Inputs_PR19!K8 = "","", F_Inputs_PR19!K8), PR19_overrides!K10)</f>
        <v>1.9259999999999999</v>
      </c>
    </row>
    <row r="11" spans="1:11" x14ac:dyDescent="0.4">
      <c r="A11" s="63" t="s">
        <v>256</v>
      </c>
      <c r="B11" s="63" t="s">
        <v>242</v>
      </c>
      <c r="C11" s="63" t="s">
        <v>257</v>
      </c>
      <c r="D11" s="72">
        <f>IF(PR19_overrides!D11="", IF( F_Inputs_PR19!D9 = "","", F_Inputs_PR19!D9), PR19_overrides!D11)</f>
        <v>3.9E-2</v>
      </c>
      <c r="E11" s="72">
        <f>IF(PR19_overrides!E11="", IF( F_Inputs_PR19!E9 = "","", F_Inputs_PR19!E9), PR19_overrides!E11)</f>
        <v>0.91400000000000003</v>
      </c>
      <c r="F11" s="72">
        <f>IF(PR19_overrides!F11="", IF( F_Inputs_PR19!F9 = "","", F_Inputs_PR19!F9), PR19_overrides!F11)</f>
        <v>1.863</v>
      </c>
      <c r="G11" s="72">
        <f>IF(PR19_overrides!G11="", IF( F_Inputs_PR19!G9 = "","", F_Inputs_PR19!G9), PR19_overrides!G11)</f>
        <v>0.33800000000000002</v>
      </c>
      <c r="H11" s="72">
        <f>IF(PR19_overrides!H11="", IF( F_Inputs_PR19!H9 = "","", F_Inputs_PR19!H9), PR19_overrides!H11)</f>
        <v>4.4109999999999996</v>
      </c>
      <c r="I11" s="72">
        <f>IF(PR19_overrides!I11="", IF( F_Inputs_PR19!I9 = "","", F_Inputs_PR19!I9), PR19_overrides!I11)</f>
        <v>7.0000000000000001E-3</v>
      </c>
      <c r="J11" s="72">
        <f>IF(PR19_overrides!J11="", IF( F_Inputs_PR19!J9 = "","", F_Inputs_PR19!J9), PR19_overrides!J11)</f>
        <v>5.0000000000000001E-3</v>
      </c>
      <c r="K11" s="72">
        <f>IF(PR19_overrides!K11="", IF( F_Inputs_PR19!K9 = "","", F_Inputs_PR19!K9), PR19_overrides!K11)</f>
        <v>0.83499999999999996</v>
      </c>
    </row>
    <row r="12" spans="1:11" x14ac:dyDescent="0.4">
      <c r="A12" s="63" t="s">
        <v>258</v>
      </c>
      <c r="B12" s="63" t="s">
        <v>242</v>
      </c>
      <c r="C12" s="63" t="s">
        <v>259</v>
      </c>
      <c r="D12" s="72">
        <f>IF(PR19_overrides!D12="", IF( F_Inputs_PR19!D10 = "","", F_Inputs_PR19!D10), PR19_overrides!D12)</f>
        <v>2.1000000000000001E-2</v>
      </c>
      <c r="E12" s="72">
        <f>IF(PR19_overrides!E12="", IF( F_Inputs_PR19!E10 = "","", F_Inputs_PR19!E10), PR19_overrides!E12)</f>
        <v>0.79300000000000004</v>
      </c>
      <c r="F12" s="72">
        <f>IF(PR19_overrides!F12="", IF( F_Inputs_PR19!F10 = "","", F_Inputs_PR19!F10), PR19_overrides!F12)</f>
        <v>2.08</v>
      </c>
      <c r="G12" s="72">
        <f>IF(PR19_overrides!G12="", IF( F_Inputs_PR19!G10 = "","", F_Inputs_PR19!G10), PR19_overrides!G12)</f>
        <v>0.32300000000000001</v>
      </c>
      <c r="H12" s="72">
        <f>IF(PR19_overrides!H12="", IF( F_Inputs_PR19!H10 = "","", F_Inputs_PR19!H10), PR19_overrides!H12)</f>
        <v>4.423</v>
      </c>
      <c r="I12" s="72">
        <f>IF(PR19_overrides!I12="", IF( F_Inputs_PR19!I10 = "","", F_Inputs_PR19!I10), PR19_overrides!I12)</f>
        <v>7.0000000000000001E-3</v>
      </c>
      <c r="J12" s="72">
        <f>IF(PR19_overrides!J12="", IF( F_Inputs_PR19!J10 = "","", F_Inputs_PR19!J10), PR19_overrides!J12)</f>
        <v>7.0000000000000001E-3</v>
      </c>
      <c r="K12" s="72">
        <f>IF(PR19_overrides!K12="", IF( F_Inputs_PR19!K10 = "","", F_Inputs_PR19!K10), PR19_overrides!K12)</f>
        <v>0.85299999999999998</v>
      </c>
    </row>
    <row r="13" spans="1:11" x14ac:dyDescent="0.4">
      <c r="A13" s="63" t="s">
        <v>260</v>
      </c>
      <c r="B13" s="63" t="s">
        <v>242</v>
      </c>
      <c r="C13" s="63" t="s">
        <v>261</v>
      </c>
      <c r="D13" s="72">
        <f>IF(PR19_overrides!D13="", IF( F_Inputs_PR19!D11 = "","", F_Inputs_PR19!D11), PR19_overrides!D13)</f>
        <v>0.02</v>
      </c>
      <c r="E13" s="72">
        <f>IF(PR19_overrides!E13="", IF( F_Inputs_PR19!E11 = "","", F_Inputs_PR19!E11), PR19_overrides!E13)</f>
        <v>0.29199999999999998</v>
      </c>
      <c r="F13" s="72">
        <f>IF(PR19_overrides!F13="", IF( F_Inputs_PR19!F11 = "","", F_Inputs_PR19!F11), PR19_overrides!F13)</f>
        <v>2.2280000000000002</v>
      </c>
      <c r="G13" s="72">
        <f>IF(PR19_overrides!G13="", IF( F_Inputs_PR19!G11 = "","", F_Inputs_PR19!G11), PR19_overrides!G13)</f>
        <v>0.32200000000000001</v>
      </c>
      <c r="H13" s="72">
        <f>IF(PR19_overrides!H13="", IF( F_Inputs_PR19!H11 = "","", F_Inputs_PR19!H11), PR19_overrides!H13)</f>
        <v>4.5090000000000003</v>
      </c>
      <c r="I13" s="72">
        <f>IF(PR19_overrides!I13="", IF( F_Inputs_PR19!I11 = "","", F_Inputs_PR19!I11), PR19_overrides!I13)</f>
        <v>7.0000000000000001E-3</v>
      </c>
      <c r="J13" s="72">
        <f>IF(PR19_overrides!J13="", IF( F_Inputs_PR19!J11 = "","", F_Inputs_PR19!J11), PR19_overrides!J13)</f>
        <v>8.9999999999999993E-3</v>
      </c>
      <c r="K13" s="72">
        <f>IF(PR19_overrides!K13="", IF( F_Inputs_PR19!K11 = "","", F_Inputs_PR19!K11), PR19_overrides!K13)</f>
        <v>0.86799999999999999</v>
      </c>
    </row>
    <row r="14" spans="1:11" x14ac:dyDescent="0.4">
      <c r="A14" s="63" t="s">
        <v>262</v>
      </c>
      <c r="B14" s="63" t="s">
        <v>242</v>
      </c>
      <c r="C14" s="63" t="s">
        <v>263</v>
      </c>
      <c r="D14" s="72">
        <f>IF(PR19_overrides!D14="", IF( F_Inputs_PR19!D12 = "","", F_Inputs_PR19!D12), PR19_overrides!D14)</f>
        <v>0.02</v>
      </c>
      <c r="E14" s="72">
        <f>IF(PR19_overrides!E14="", IF( F_Inputs_PR19!E12 = "","", F_Inputs_PR19!E12), PR19_overrides!E14)</f>
        <v>0</v>
      </c>
      <c r="F14" s="72">
        <f>IF(PR19_overrides!F14="", IF( F_Inputs_PR19!F12 = "","", F_Inputs_PR19!F12), PR19_overrides!F14)</f>
        <v>2</v>
      </c>
      <c r="G14" s="72">
        <f>IF(PR19_overrides!G14="", IF( F_Inputs_PR19!G12 = "","", F_Inputs_PR19!G12), PR19_overrides!G14)</f>
        <v>0.32200000000000001</v>
      </c>
      <c r="H14" s="72">
        <f>IF(PR19_overrides!H14="", IF( F_Inputs_PR19!H12 = "","", F_Inputs_PR19!H12), PR19_overrides!H14)</f>
        <v>3.6789999999999998</v>
      </c>
      <c r="I14" s="72">
        <f>IF(PR19_overrides!I14="", IF( F_Inputs_PR19!I12 = "","", F_Inputs_PR19!I12), PR19_overrides!I14)</f>
        <v>7.0000000000000001E-3</v>
      </c>
      <c r="J14" s="72">
        <f>IF(PR19_overrides!J14="", IF( F_Inputs_PR19!J12 = "","", F_Inputs_PR19!J12), PR19_overrides!J14)</f>
        <v>1.0999999999999999E-2</v>
      </c>
      <c r="K14" s="72">
        <f>IF(PR19_overrides!K14="", IF( F_Inputs_PR19!K12 = "","", F_Inputs_PR19!K12), PR19_overrides!K14)</f>
        <v>0.88500000000000001</v>
      </c>
    </row>
    <row r="15" spans="1:11" x14ac:dyDescent="0.4">
      <c r="A15" s="63" t="s">
        <v>536</v>
      </c>
      <c r="B15" s="63" t="s">
        <v>242</v>
      </c>
      <c r="C15" s="63" t="s">
        <v>516</v>
      </c>
      <c r="D15" s="72">
        <f>IF(PR19_overrides!D15="", IF( F_Inputs_PR19!D13 = "","", F_Inputs_PR19!D13), PR19_overrides!D15)</f>
        <v>1.9E-2</v>
      </c>
      <c r="E15" s="72">
        <f>IF(PR19_overrides!E15="", IF( F_Inputs_PR19!E13 = "","", F_Inputs_PR19!E13), PR19_overrides!E15)</f>
        <v>1E-3</v>
      </c>
      <c r="F15" s="72">
        <f>IF(PR19_overrides!F15="", IF( F_Inputs_PR19!F13 = "","", F_Inputs_PR19!F13), PR19_overrides!F15)</f>
        <v>1.4319999999999999</v>
      </c>
      <c r="G15" s="72">
        <f>IF(PR19_overrides!G15="", IF( F_Inputs_PR19!G13 = "","", F_Inputs_PR19!G13), PR19_overrides!G15)</f>
        <v>0.25600000000000001</v>
      </c>
      <c r="H15" s="72">
        <f>IF(PR19_overrides!H15="", IF( F_Inputs_PR19!H13 = "","", F_Inputs_PR19!H13), PR19_overrides!H15)</f>
        <v>3.875</v>
      </c>
      <c r="I15" s="72">
        <f>IF(PR19_overrides!I15="", IF( F_Inputs_PR19!I13 = "","", F_Inputs_PR19!I13), PR19_overrides!I15)</f>
        <v>7.0000000000000001E-3</v>
      </c>
      <c r="J15" s="72">
        <f>IF(PR19_overrides!J15="", IF( F_Inputs_PR19!J13 = "","", F_Inputs_PR19!J13), PR19_overrides!J15)</f>
        <v>1.0999999999999999E-2</v>
      </c>
      <c r="K15" s="72">
        <f>IF(PR19_overrides!K15="", IF( F_Inputs_PR19!K13 = "","", F_Inputs_PR19!K13), PR19_overrides!K15)</f>
        <v>0.90300000000000002</v>
      </c>
    </row>
    <row r="16" spans="1:11" x14ac:dyDescent="0.4">
      <c r="A16" s="63" t="s">
        <v>264</v>
      </c>
      <c r="B16" s="63" t="s">
        <v>265</v>
      </c>
      <c r="C16" s="63" t="s">
        <v>243</v>
      </c>
      <c r="D16" s="72">
        <f>IF(PR19_overrides!D16="", IF( F_Inputs_PR19!D14 = "","", F_Inputs_PR19!D14), PR19_overrides!D16)</f>
        <v>2.73</v>
      </c>
      <c r="E16" s="72" t="str">
        <f>IF(PR19_overrides!E16="", IF( F_Inputs_PR19!E14 = "","", F_Inputs_PR19!E14), PR19_overrides!E16)</f>
        <v/>
      </c>
      <c r="F16" s="72" t="str">
        <f>IF(PR19_overrides!F16="", IF( F_Inputs_PR19!F14 = "","", F_Inputs_PR19!F14), PR19_overrides!F16)</f>
        <v/>
      </c>
      <c r="G16" s="72">
        <f>IF(PR19_overrides!G16="", IF( F_Inputs_PR19!G14 = "","", F_Inputs_PR19!G14), PR19_overrides!G16)</f>
        <v>1.3</v>
      </c>
      <c r="H16" s="72">
        <f>IF(PR19_overrides!H16="", IF( F_Inputs_PR19!H14 = "","", F_Inputs_PR19!H14), PR19_overrides!H16)</f>
        <v>0</v>
      </c>
      <c r="I16" s="72">
        <f>IF(PR19_overrides!I16="", IF( F_Inputs_PR19!I14 = "","", F_Inputs_PR19!I14), PR19_overrides!I16)</f>
        <v>8.2000000000000003E-2</v>
      </c>
      <c r="J16" s="72">
        <f>IF(PR19_overrides!J16="", IF( F_Inputs_PR19!J14 = "","", F_Inputs_PR19!J14), PR19_overrides!J16)</f>
        <v>0</v>
      </c>
      <c r="K16" s="72">
        <f>IF(PR19_overrides!K16="", IF( F_Inputs_PR19!K14 = "","", F_Inputs_PR19!K14), PR19_overrides!K16)</f>
        <v>5.3819999999999997</v>
      </c>
    </row>
    <row r="17" spans="1:11" x14ac:dyDescent="0.4">
      <c r="A17" s="63" t="s">
        <v>266</v>
      </c>
      <c r="B17" s="63" t="s">
        <v>265</v>
      </c>
      <c r="C17" s="63" t="s">
        <v>245</v>
      </c>
      <c r="D17" s="72">
        <f>IF(PR19_overrides!D17="", IF( F_Inputs_PR19!D15 = "","", F_Inputs_PR19!D15), PR19_overrides!D17)</f>
        <v>2.7610000000000001</v>
      </c>
      <c r="E17" s="72" t="str">
        <f>IF(PR19_overrides!E17="", IF( F_Inputs_PR19!E15 = "","", F_Inputs_PR19!E15), PR19_overrides!E17)</f>
        <v/>
      </c>
      <c r="F17" s="72" t="str">
        <f>IF(PR19_overrides!F17="", IF( F_Inputs_PR19!F15 = "","", F_Inputs_PR19!F15), PR19_overrides!F17)</f>
        <v/>
      </c>
      <c r="G17" s="72">
        <f>IF(PR19_overrides!G17="", IF( F_Inputs_PR19!G15 = "","", F_Inputs_PR19!G15), PR19_overrides!G17)</f>
        <v>1.3149999999999999</v>
      </c>
      <c r="H17" s="72">
        <f>IF(PR19_overrides!H17="", IF( F_Inputs_PR19!H15 = "","", F_Inputs_PR19!H15), PR19_overrides!H17)</f>
        <v>0</v>
      </c>
      <c r="I17" s="72">
        <f>IF(PR19_overrides!I17="", IF( F_Inputs_PR19!I15 = "","", F_Inputs_PR19!I15), PR19_overrides!I17)</f>
        <v>8.3000000000000004E-2</v>
      </c>
      <c r="J17" s="72">
        <f>IF(PR19_overrides!J17="", IF( F_Inputs_PR19!J15 = "","", F_Inputs_PR19!J15), PR19_overrides!J17)</f>
        <v>0</v>
      </c>
      <c r="K17" s="72">
        <f>IF(PR19_overrides!K17="", IF( F_Inputs_PR19!K15 = "","", F_Inputs_PR19!K15), PR19_overrides!K17)</f>
        <v>3.9670000000000001</v>
      </c>
    </row>
    <row r="18" spans="1:11" x14ac:dyDescent="0.4">
      <c r="A18" s="63" t="s">
        <v>267</v>
      </c>
      <c r="B18" s="63" t="s">
        <v>265</v>
      </c>
      <c r="C18" s="63" t="s">
        <v>247</v>
      </c>
      <c r="D18" s="72">
        <f>IF(PR19_overrides!D18="", IF( F_Inputs_PR19!D16 = "","", F_Inputs_PR19!D16), PR19_overrides!D18)</f>
        <v>2.7730000000000001</v>
      </c>
      <c r="E18" s="72">
        <f>IF(PR19_overrides!E18="", IF( F_Inputs_PR19!E16 = "","", F_Inputs_PR19!E16), PR19_overrides!E18)</f>
        <v>0</v>
      </c>
      <c r="F18" s="72" t="str">
        <f>IF(PR19_overrides!F18="", IF( F_Inputs_PR19!F16 = "","", F_Inputs_PR19!F16), PR19_overrides!F18)</f>
        <v/>
      </c>
      <c r="G18" s="72">
        <f>IF(PR19_overrides!G18="", IF( F_Inputs_PR19!G16 = "","", F_Inputs_PR19!G16), PR19_overrides!G18)</f>
        <v>1.3149999999999999</v>
      </c>
      <c r="H18" s="72">
        <f>IF(PR19_overrides!H18="", IF( F_Inputs_PR19!H16 = "","", F_Inputs_PR19!H16), PR19_overrides!H18)</f>
        <v>6.0000000000000001E-3</v>
      </c>
      <c r="I18" s="72">
        <f>IF(PR19_overrides!I18="", IF( F_Inputs_PR19!I16 = "","", F_Inputs_PR19!I16), PR19_overrides!I18)</f>
        <v>8.3000000000000004E-2</v>
      </c>
      <c r="J18" s="72">
        <f>IF(PR19_overrides!J18="", IF( F_Inputs_PR19!J16 = "","", F_Inputs_PR19!J16), PR19_overrides!J18)</f>
        <v>0</v>
      </c>
      <c r="K18" s="72">
        <f>IF(PR19_overrides!K18="", IF( F_Inputs_PR19!K16 = "","", F_Inputs_PR19!K16), PR19_overrides!K18)</f>
        <v>3.8460000000000001</v>
      </c>
    </row>
    <row r="19" spans="1:11" x14ac:dyDescent="0.4">
      <c r="A19" s="63" t="s">
        <v>268</v>
      </c>
      <c r="B19" s="63" t="s">
        <v>265</v>
      </c>
      <c r="C19" s="63" t="s">
        <v>249</v>
      </c>
      <c r="D19" s="72">
        <f>IF(PR19_overrides!D19="", IF( F_Inputs_PR19!D17 = "","", F_Inputs_PR19!D17), PR19_overrides!D19)</f>
        <v>1.93</v>
      </c>
      <c r="E19" s="72">
        <f>IF(PR19_overrides!E19="", IF( F_Inputs_PR19!E17 = "","", F_Inputs_PR19!E17), PR19_overrides!E19)</f>
        <v>0</v>
      </c>
      <c r="F19" s="72" t="str">
        <f>IF(PR19_overrides!F19="", IF( F_Inputs_PR19!F17 = "","", F_Inputs_PR19!F17), PR19_overrides!F19)</f>
        <v/>
      </c>
      <c r="G19" s="72">
        <f>IF(PR19_overrides!G19="", IF( F_Inputs_PR19!G17 = "","", F_Inputs_PR19!G17), PR19_overrides!G19)</f>
        <v>1.2549999999999999</v>
      </c>
      <c r="H19" s="72">
        <f>IF(PR19_overrides!H19="", IF( F_Inputs_PR19!H17 = "","", F_Inputs_PR19!H17), PR19_overrides!H19)</f>
        <v>6.0000000000000001E-3</v>
      </c>
      <c r="I19" s="72">
        <f>IF(PR19_overrides!I19="", IF( F_Inputs_PR19!I17 = "","", F_Inputs_PR19!I17), PR19_overrides!I19)</f>
        <v>7.1999999999999995E-2</v>
      </c>
      <c r="J19" s="72">
        <f>IF(PR19_overrides!J19="", IF( F_Inputs_PR19!J17 = "","", F_Inputs_PR19!J17), PR19_overrides!J19)</f>
        <v>0</v>
      </c>
      <c r="K19" s="72">
        <f>IF(PR19_overrides!K19="", IF( F_Inputs_PR19!K17 = "","", F_Inputs_PR19!K17), PR19_overrides!K19)</f>
        <v>11.423999999999999</v>
      </c>
    </row>
    <row r="20" spans="1:11" x14ac:dyDescent="0.4">
      <c r="A20" s="63" t="s">
        <v>269</v>
      </c>
      <c r="B20" s="63" t="s">
        <v>265</v>
      </c>
      <c r="C20" s="63" t="s">
        <v>251</v>
      </c>
      <c r="D20" s="72">
        <f>IF(PR19_overrides!D20="", IF( F_Inputs_PR19!D18 = "","", F_Inputs_PR19!D18), PR19_overrides!D20)</f>
        <v>1.655</v>
      </c>
      <c r="E20" s="72">
        <f>IF(PR19_overrides!E20="", IF( F_Inputs_PR19!E18 = "","", F_Inputs_PR19!E18), PR19_overrides!E20)</f>
        <v>0.77700000000000002</v>
      </c>
      <c r="F20" s="72" t="str">
        <f>IF(PR19_overrides!F20="", IF( F_Inputs_PR19!F18 = "","", F_Inputs_PR19!F18), PR19_overrides!F20)</f>
        <v/>
      </c>
      <c r="G20" s="72">
        <f>IF(PR19_overrides!G20="", IF( F_Inputs_PR19!G18 = "","", F_Inputs_PR19!G18), PR19_overrides!G20)</f>
        <v>3.7810000000000001</v>
      </c>
      <c r="H20" s="72">
        <f>IF(PR19_overrides!H20="", IF( F_Inputs_PR19!H18 = "","", F_Inputs_PR19!H18), PR19_overrides!H20)</f>
        <v>1.7999999999999999E-2</v>
      </c>
      <c r="I20" s="72">
        <f>IF(PR19_overrides!I20="", IF( F_Inputs_PR19!I18 = "","", F_Inputs_PR19!I18), PR19_overrides!I20)</f>
        <v>9.6000000000000002E-2</v>
      </c>
      <c r="J20" s="72">
        <f>IF(PR19_overrides!J20="", IF( F_Inputs_PR19!J18 = "","", F_Inputs_PR19!J18), PR19_overrides!J20)</f>
        <v>0</v>
      </c>
      <c r="K20" s="72">
        <f>IF(PR19_overrides!K20="", IF( F_Inputs_PR19!K18 = "","", F_Inputs_PR19!K18), PR19_overrides!K20)</f>
        <v>10.27</v>
      </c>
    </row>
    <row r="21" spans="1:11" x14ac:dyDescent="0.4">
      <c r="A21" s="63" t="s">
        <v>270</v>
      </c>
      <c r="B21" s="63" t="s">
        <v>265</v>
      </c>
      <c r="C21" s="63" t="s">
        <v>253</v>
      </c>
      <c r="D21" s="72">
        <f>IF(PR19_overrides!D21="", IF( F_Inputs_PR19!D19 = "","", F_Inputs_PR19!D19), PR19_overrides!D21)</f>
        <v>0.90700000000000003</v>
      </c>
      <c r="E21" s="72">
        <f>IF(PR19_overrides!E21="", IF( F_Inputs_PR19!E19 = "","", F_Inputs_PR19!E19), PR19_overrides!E21)</f>
        <v>2.2989999999999999</v>
      </c>
      <c r="F21" s="72" t="str">
        <f>IF(PR19_overrides!F21="", IF( F_Inputs_PR19!F19 = "","", F_Inputs_PR19!F19), PR19_overrides!F21)</f>
        <v/>
      </c>
      <c r="G21" s="72">
        <f>IF(PR19_overrides!G21="", IF( F_Inputs_PR19!G19 = "","", F_Inputs_PR19!G19), PR19_overrides!G21)</f>
        <v>3.7810000000000001</v>
      </c>
      <c r="H21" s="72">
        <f>IF(PR19_overrides!H21="", IF( F_Inputs_PR19!H19 = "","", F_Inputs_PR19!H19), PR19_overrides!H21)</f>
        <v>9.7000000000000003E-2</v>
      </c>
      <c r="I21" s="72">
        <f>IF(PR19_overrides!I21="", IF( F_Inputs_PR19!I19 = "","", F_Inputs_PR19!I19), PR19_overrides!I21)</f>
        <v>9.6000000000000002E-2</v>
      </c>
      <c r="J21" s="72">
        <f>IF(PR19_overrides!J21="", IF( F_Inputs_PR19!J19 = "","", F_Inputs_PR19!J19), PR19_overrides!J21)</f>
        <v>2E-3</v>
      </c>
      <c r="K21" s="72">
        <f>IF(PR19_overrides!K21="", IF( F_Inputs_PR19!K19 = "","", F_Inputs_PR19!K19), PR19_overrides!K21)</f>
        <v>6.8220000000000001</v>
      </c>
    </row>
    <row r="22" spans="1:11" x14ac:dyDescent="0.4">
      <c r="A22" s="63" t="s">
        <v>271</v>
      </c>
      <c r="B22" s="63" t="s">
        <v>265</v>
      </c>
      <c r="C22" s="63" t="s">
        <v>255</v>
      </c>
      <c r="D22" s="72">
        <f>IF(PR19_overrides!D22="", IF( F_Inputs_PR19!D20 = "","", F_Inputs_PR19!D20), PR19_overrides!D22)</f>
        <v>0.86599999999999999</v>
      </c>
      <c r="E22" s="72">
        <f>IF(PR19_overrides!E22="", IF( F_Inputs_PR19!E20 = "","", F_Inputs_PR19!E20), PR19_overrides!E22)</f>
        <v>2.532</v>
      </c>
      <c r="F22" s="72" t="str">
        <f>IF(PR19_overrides!F22="", IF( F_Inputs_PR19!F20 = "","", F_Inputs_PR19!F20), PR19_overrides!F22)</f>
        <v/>
      </c>
      <c r="G22" s="72">
        <f>IF(PR19_overrides!G22="", IF( F_Inputs_PR19!G20 = "","", F_Inputs_PR19!G20), PR19_overrides!G22)</f>
        <v>3.7810000000000001</v>
      </c>
      <c r="H22" s="72">
        <f>IF(PR19_overrides!H22="", IF( F_Inputs_PR19!H20 = "","", F_Inputs_PR19!H20), PR19_overrides!H22)</f>
        <v>0.17399999999999999</v>
      </c>
      <c r="I22" s="72">
        <f>IF(PR19_overrides!I22="", IF( F_Inputs_PR19!I20 = "","", F_Inputs_PR19!I20), PR19_overrides!I22)</f>
        <v>9.6000000000000002E-2</v>
      </c>
      <c r="J22" s="72">
        <f>IF(PR19_overrides!J22="", IF( F_Inputs_PR19!J20 = "","", F_Inputs_PR19!J20), PR19_overrides!J22)</f>
        <v>4.0000000000000001E-3</v>
      </c>
      <c r="K22" s="72">
        <f>IF(PR19_overrides!K22="", IF( F_Inputs_PR19!K20 = "","", F_Inputs_PR19!K20), PR19_overrides!K22)</f>
        <v>3.4169999999999998</v>
      </c>
    </row>
    <row r="23" spans="1:11" x14ac:dyDescent="0.4">
      <c r="A23" s="63" t="s">
        <v>272</v>
      </c>
      <c r="B23" s="63" t="s">
        <v>265</v>
      </c>
      <c r="C23" s="63" t="s">
        <v>257</v>
      </c>
      <c r="D23" s="72">
        <f>IF(PR19_overrides!D23="", IF( F_Inputs_PR19!D21 = "","", F_Inputs_PR19!D21), PR19_overrides!D23)</f>
        <v>0.76</v>
      </c>
      <c r="E23" s="72">
        <f>IF(PR19_overrides!E23="", IF( F_Inputs_PR19!E21 = "","", F_Inputs_PR19!E21), PR19_overrides!E23)</f>
        <v>2.532</v>
      </c>
      <c r="F23" s="72">
        <f>IF(PR19_overrides!F23="", IF( F_Inputs_PR19!F21 = "","", F_Inputs_PR19!F21), PR19_overrides!F23)</f>
        <v>6.7000000000000004E-2</v>
      </c>
      <c r="G23" s="72">
        <f>IF(PR19_overrides!G23="", IF( F_Inputs_PR19!G21 = "","", F_Inputs_PR19!G21), PR19_overrides!G23)</f>
        <v>3.7810000000000001</v>
      </c>
      <c r="H23" s="72">
        <f>IF(PR19_overrides!H23="", IF( F_Inputs_PR19!H21 = "","", F_Inputs_PR19!H21), PR19_overrides!H23)</f>
        <v>0.254</v>
      </c>
      <c r="I23" s="72">
        <f>IF(PR19_overrides!I23="", IF( F_Inputs_PR19!I21 = "","", F_Inputs_PR19!I21), PR19_overrides!I23)</f>
        <v>9.6000000000000002E-2</v>
      </c>
      <c r="J23" s="72">
        <f>IF(PR19_overrides!J23="", IF( F_Inputs_PR19!J21 = "","", F_Inputs_PR19!J21), PR19_overrides!J23)</f>
        <v>6.0000000000000001E-3</v>
      </c>
      <c r="K23" s="72">
        <f>IF(PR19_overrides!K23="", IF( F_Inputs_PR19!K21 = "","", F_Inputs_PR19!K21), PR19_overrides!K23)</f>
        <v>2.125</v>
      </c>
    </row>
    <row r="24" spans="1:11" x14ac:dyDescent="0.4">
      <c r="A24" s="63" t="s">
        <v>273</v>
      </c>
      <c r="B24" s="63" t="s">
        <v>265</v>
      </c>
      <c r="C24" s="63" t="s">
        <v>259</v>
      </c>
      <c r="D24" s="72">
        <f>IF(PR19_overrides!D24="", IF( F_Inputs_PR19!D22 = "","", F_Inputs_PR19!D22), PR19_overrides!D24)</f>
        <v>0.65400000000000003</v>
      </c>
      <c r="E24" s="72">
        <f>IF(PR19_overrides!E24="", IF( F_Inputs_PR19!E22 = "","", F_Inputs_PR19!E22), PR19_overrides!E24)</f>
        <v>2.532</v>
      </c>
      <c r="F24" s="72">
        <f>IF(PR19_overrides!F24="", IF( F_Inputs_PR19!F22 = "","", F_Inputs_PR19!F22), PR19_overrides!F24)</f>
        <v>0.13300000000000001</v>
      </c>
      <c r="G24" s="72">
        <f>IF(PR19_overrides!G24="", IF( F_Inputs_PR19!G22 = "","", F_Inputs_PR19!G22), PR19_overrides!G24)</f>
        <v>3.7810000000000001</v>
      </c>
      <c r="H24" s="72">
        <f>IF(PR19_overrides!H24="", IF( F_Inputs_PR19!H22 = "","", F_Inputs_PR19!H22), PR19_overrides!H24)</f>
        <v>0.33400000000000002</v>
      </c>
      <c r="I24" s="72">
        <f>IF(PR19_overrides!I24="", IF( F_Inputs_PR19!I22 = "","", F_Inputs_PR19!I22), PR19_overrides!I24)</f>
        <v>9.6000000000000002E-2</v>
      </c>
      <c r="J24" s="72">
        <f>IF(PR19_overrides!J24="", IF( F_Inputs_PR19!J22 = "","", F_Inputs_PR19!J22), PR19_overrides!J24)</f>
        <v>8.0000000000000002E-3</v>
      </c>
      <c r="K24" s="72">
        <f>IF(PR19_overrides!K24="", IF( F_Inputs_PR19!K22 = "","", F_Inputs_PR19!K22), PR19_overrides!K24)</f>
        <v>2.1659999999999999</v>
      </c>
    </row>
    <row r="25" spans="1:11" x14ac:dyDescent="0.4">
      <c r="A25" s="63" t="s">
        <v>274</v>
      </c>
      <c r="B25" s="63" t="s">
        <v>265</v>
      </c>
      <c r="C25" s="63" t="s">
        <v>261</v>
      </c>
      <c r="D25" s="72">
        <f>IF(PR19_overrides!D25="", IF( F_Inputs_PR19!D23 = "","", F_Inputs_PR19!D23), PR19_overrides!D25)</f>
        <v>0.54700000000000004</v>
      </c>
      <c r="E25" s="72">
        <f>IF(PR19_overrides!E25="", IF( F_Inputs_PR19!E23 = "","", F_Inputs_PR19!E23), PR19_overrides!E25)</f>
        <v>2.532</v>
      </c>
      <c r="F25" s="72">
        <f>IF(PR19_overrides!F25="", IF( F_Inputs_PR19!F23 = "","", F_Inputs_PR19!F23), PR19_overrides!F25)</f>
        <v>0.20300000000000001</v>
      </c>
      <c r="G25" s="72">
        <f>IF(PR19_overrides!G25="", IF( F_Inputs_PR19!G23 = "","", F_Inputs_PR19!G23), PR19_overrides!G25)</f>
        <v>3.7810000000000001</v>
      </c>
      <c r="H25" s="72">
        <f>IF(PR19_overrides!H25="", IF( F_Inputs_PR19!H23 = "","", F_Inputs_PR19!H23), PR19_overrides!H25)</f>
        <v>0.41699999999999998</v>
      </c>
      <c r="I25" s="72">
        <f>IF(PR19_overrides!I25="", IF( F_Inputs_PR19!I23 = "","", F_Inputs_PR19!I23), PR19_overrides!I25)</f>
        <v>9.6000000000000002E-2</v>
      </c>
      <c r="J25" s="72">
        <f>IF(PR19_overrides!J25="", IF( F_Inputs_PR19!J23 = "","", F_Inputs_PR19!J23), PR19_overrides!J25)</f>
        <v>0.01</v>
      </c>
      <c r="K25" s="72">
        <f>IF(PR19_overrides!K25="", IF( F_Inputs_PR19!K23 = "","", F_Inputs_PR19!K23), PR19_overrides!K25)</f>
        <v>2.2109999999999999</v>
      </c>
    </row>
    <row r="26" spans="1:11" x14ac:dyDescent="0.4">
      <c r="A26" s="63" t="s">
        <v>275</v>
      </c>
      <c r="B26" s="63" t="s">
        <v>265</v>
      </c>
      <c r="C26" s="63" t="s">
        <v>263</v>
      </c>
      <c r="D26" s="72">
        <f>IF(PR19_overrides!D26="", IF( F_Inputs_PR19!D24 = "","", F_Inputs_PR19!D24), PR19_overrides!D26)</f>
        <v>0.441</v>
      </c>
      <c r="E26" s="72">
        <f>IF(PR19_overrides!E26="", IF( F_Inputs_PR19!E24 = "","", F_Inputs_PR19!E24), PR19_overrides!E26)</f>
        <v>2.532</v>
      </c>
      <c r="F26" s="72">
        <f>IF(PR19_overrides!F26="", IF( F_Inputs_PR19!F24 = "","", F_Inputs_PR19!F24), PR19_overrides!F26)</f>
        <v>0.27500000000000002</v>
      </c>
      <c r="G26" s="72">
        <f>IF(PR19_overrides!G26="", IF( F_Inputs_PR19!G24 = "","", F_Inputs_PR19!G24), PR19_overrides!G26)</f>
        <v>3.7810000000000001</v>
      </c>
      <c r="H26" s="72">
        <f>IF(PR19_overrides!H26="", IF( F_Inputs_PR19!H24 = "","", F_Inputs_PR19!H24), PR19_overrides!H26)</f>
        <v>0.501</v>
      </c>
      <c r="I26" s="72">
        <f>IF(PR19_overrides!I26="", IF( F_Inputs_PR19!I24 = "","", F_Inputs_PR19!I24), PR19_overrides!I26)</f>
        <v>9.6000000000000002E-2</v>
      </c>
      <c r="J26" s="72">
        <f>IF(PR19_overrides!J26="", IF( F_Inputs_PR19!J24 = "","", F_Inputs_PR19!J24), PR19_overrides!J26)</f>
        <v>1.2E-2</v>
      </c>
      <c r="K26" s="72">
        <f>IF(PR19_overrides!K26="", IF( F_Inputs_PR19!K24 = "","", F_Inputs_PR19!K24), PR19_overrides!K26)</f>
        <v>2.2530000000000001</v>
      </c>
    </row>
    <row r="27" spans="1:11" x14ac:dyDescent="0.4">
      <c r="A27" s="63" t="s">
        <v>537</v>
      </c>
      <c r="B27" s="63" t="s">
        <v>265</v>
      </c>
      <c r="C27" s="63" t="s">
        <v>516</v>
      </c>
      <c r="D27" s="72">
        <f>IF(PR19_overrides!D27="", IF( F_Inputs_PR19!D25 = "","", F_Inputs_PR19!D25), PR19_overrides!D27)</f>
        <v>0.33500000000000002</v>
      </c>
      <c r="E27" s="72">
        <f>IF(PR19_overrides!E27="", IF( F_Inputs_PR19!E25 = "","", F_Inputs_PR19!E25), PR19_overrides!E27)</f>
        <v>2.532</v>
      </c>
      <c r="F27" s="72">
        <f>IF(PR19_overrides!F27="", IF( F_Inputs_PR19!F25 = "","", F_Inputs_PR19!F25), PR19_overrides!F27)</f>
        <v>0.34599999999999997</v>
      </c>
      <c r="G27" s="72">
        <f>IF(PR19_overrides!G27="", IF( F_Inputs_PR19!G25 = "","", F_Inputs_PR19!G25), PR19_overrides!G27)</f>
        <v>3.7810000000000001</v>
      </c>
      <c r="H27" s="72">
        <f>IF(PR19_overrides!H27="", IF( F_Inputs_PR19!H25 = "","", F_Inputs_PR19!H25), PR19_overrides!H27)</f>
        <v>0.58699999999999997</v>
      </c>
      <c r="I27" s="72">
        <f>IF(PR19_overrides!I27="", IF( F_Inputs_PR19!I25 = "","", F_Inputs_PR19!I25), PR19_overrides!I27)</f>
        <v>9.6000000000000002E-2</v>
      </c>
      <c r="J27" s="72">
        <f>IF(PR19_overrides!J27="", IF( F_Inputs_PR19!J25 = "","", F_Inputs_PR19!J25), PR19_overrides!J27)</f>
        <v>1.4E-2</v>
      </c>
      <c r="K27" s="72">
        <f>IF(PR19_overrides!K27="", IF( F_Inputs_PR19!K25 = "","", F_Inputs_PR19!K25), PR19_overrides!K27)</f>
        <v>2.2999999999999998</v>
      </c>
    </row>
    <row r="28" spans="1:11" x14ac:dyDescent="0.4">
      <c r="A28" s="63" t="s">
        <v>276</v>
      </c>
      <c r="B28" s="63" t="s">
        <v>277</v>
      </c>
      <c r="C28" s="63" t="s">
        <v>243</v>
      </c>
      <c r="D28" s="72">
        <f>IF(PR19_overrides!D28="", IF( F_Inputs_PR19!D26 = "","", F_Inputs_PR19!D26), PR19_overrides!D28)</f>
        <v>5.5570039895755902E-2</v>
      </c>
      <c r="E28" s="72" t="str">
        <f>IF(PR19_overrides!E28="", IF( F_Inputs_PR19!E26 = "","", F_Inputs_PR19!E26), PR19_overrides!E28)</f>
        <v/>
      </c>
      <c r="F28" s="72" t="str">
        <f>IF(PR19_overrides!F28="", IF( F_Inputs_PR19!F26 = "","", F_Inputs_PR19!F26), PR19_overrides!F28)</f>
        <v/>
      </c>
      <c r="G28" s="72">
        <f>IF(PR19_overrides!G28="", IF( F_Inputs_PR19!G26 = "","", F_Inputs_PR19!G26), PR19_overrides!G28)</f>
        <v>7.4655416090238305E-2</v>
      </c>
      <c r="H28" s="72">
        <f>IF(PR19_overrides!H28="", IF( F_Inputs_PR19!H26 = "","", F_Inputs_PR19!H26), PR19_overrides!H28)</f>
        <v>0</v>
      </c>
      <c r="I28" s="72">
        <f>IF(PR19_overrides!I28="", IF( F_Inputs_PR19!I26 = "","", F_Inputs_PR19!I26), PR19_overrides!I28)</f>
        <v>0</v>
      </c>
      <c r="J28" s="72">
        <f>IF(PR19_overrides!J28="", IF( F_Inputs_PR19!J26 = "","", F_Inputs_PR19!J26), PR19_overrides!J28)</f>
        <v>0</v>
      </c>
      <c r="K28" s="72">
        <f>IF(PR19_overrides!K28="", IF( F_Inputs_PR19!K26 = "","", F_Inputs_PR19!K26), PR19_overrides!K28)</f>
        <v>0.37510341511805501</v>
      </c>
    </row>
    <row r="29" spans="1:11" x14ac:dyDescent="0.4">
      <c r="A29" s="63" t="s">
        <v>278</v>
      </c>
      <c r="B29" s="63" t="s">
        <v>277</v>
      </c>
      <c r="C29" s="63" t="s">
        <v>245</v>
      </c>
      <c r="D29" s="72">
        <f>IF(PR19_overrides!D29="", IF( F_Inputs_PR19!D27 = "","", F_Inputs_PR19!D27), PR19_overrides!D29)</f>
        <v>8.0615689075324001E-2</v>
      </c>
      <c r="E29" s="72" t="str">
        <f>IF(PR19_overrides!E29="", IF( F_Inputs_PR19!E27 = "","", F_Inputs_PR19!E27), PR19_overrides!E29)</f>
        <v/>
      </c>
      <c r="F29" s="72" t="str">
        <f>IF(PR19_overrides!F29="", IF( F_Inputs_PR19!F27 = "","", F_Inputs_PR19!F27), PR19_overrides!F29)</f>
        <v/>
      </c>
      <c r="G29" s="72">
        <f>IF(PR19_overrides!G29="", IF( F_Inputs_PR19!G27 = "","", F_Inputs_PR19!G27), PR19_overrides!G29)</f>
        <v>6.8937322361978803E-2</v>
      </c>
      <c r="H29" s="72">
        <f>IF(PR19_overrides!H29="", IF( F_Inputs_PR19!H27 = "","", F_Inputs_PR19!H27), PR19_overrides!H29)</f>
        <v>0</v>
      </c>
      <c r="I29" s="72">
        <f>IF(PR19_overrides!I29="", IF( F_Inputs_PR19!I27 = "","", F_Inputs_PR19!I27), PR19_overrides!I29)</f>
        <v>3.64054686325765E-3</v>
      </c>
      <c r="J29" s="72">
        <f>IF(PR19_overrides!J29="", IF( F_Inputs_PR19!J27 = "","", F_Inputs_PR19!J27), PR19_overrides!J29)</f>
        <v>0</v>
      </c>
      <c r="K29" s="72">
        <f>IF(PR19_overrides!K29="", IF( F_Inputs_PR19!K27 = "","", F_Inputs_PR19!K27), PR19_overrides!K29)</f>
        <v>0.99799518884302696</v>
      </c>
    </row>
    <row r="30" spans="1:11" x14ac:dyDescent="0.4">
      <c r="A30" s="63" t="s">
        <v>279</v>
      </c>
      <c r="B30" s="63" t="s">
        <v>277</v>
      </c>
      <c r="C30" s="63" t="s">
        <v>247</v>
      </c>
      <c r="D30" s="72">
        <f>IF(PR19_overrides!D30="", IF( F_Inputs_PR19!D28 = "","", F_Inputs_PR19!D28), PR19_overrides!D30)</f>
        <v>9.59753750657803E-2</v>
      </c>
      <c r="E30" s="72">
        <f>IF(PR19_overrides!E30="", IF( F_Inputs_PR19!E28 = "","", F_Inputs_PR19!E28), PR19_overrides!E30)</f>
        <v>1.57401317853506E-3</v>
      </c>
      <c r="F30" s="72" t="str">
        <f>IF(PR19_overrides!F30="", IF( F_Inputs_PR19!F28 = "","", F_Inputs_PR19!F28), PR19_overrides!F30)</f>
        <v/>
      </c>
      <c r="G30" s="72">
        <f>IF(PR19_overrides!G30="", IF( F_Inputs_PR19!G28 = "","", F_Inputs_PR19!G28), PR19_overrides!G30)</f>
        <v>7.1924551212930607E-2</v>
      </c>
      <c r="H30" s="72">
        <f>IF(PR19_overrides!H30="", IF( F_Inputs_PR19!H28 = "","", F_Inputs_PR19!H28), PR19_overrides!H30)</f>
        <v>5.7517508243782201E-3</v>
      </c>
      <c r="I30" s="72">
        <f>IF(PR19_overrides!I30="", IF( F_Inputs_PR19!I28 = "","", F_Inputs_PR19!I28), PR19_overrides!I30)</f>
        <v>3.5236515717327302E-3</v>
      </c>
      <c r="J30" s="72">
        <f>IF(PR19_overrides!J30="", IF( F_Inputs_PR19!J28 = "","", F_Inputs_PR19!J28), PR19_overrides!J30)</f>
        <v>3.9354509595412902E-5</v>
      </c>
      <c r="K30" s="72">
        <f>IF(PR19_overrides!K30="", IF( F_Inputs_PR19!K28 = "","", F_Inputs_PR19!K28), PR19_overrides!K30)</f>
        <v>0.55216903187075905</v>
      </c>
    </row>
    <row r="31" spans="1:11" x14ac:dyDescent="0.4">
      <c r="A31" s="63" t="s">
        <v>280</v>
      </c>
      <c r="B31" s="63" t="s">
        <v>277</v>
      </c>
      <c r="C31" s="63" t="s">
        <v>249</v>
      </c>
      <c r="D31" s="72">
        <f>IF(PR19_overrides!D31="", IF( F_Inputs_PR19!D29 = "","", F_Inputs_PR19!D29), PR19_overrides!D31)</f>
        <v>7.8226303842868994E-2</v>
      </c>
      <c r="E31" s="72">
        <f>IF(PR19_overrides!E31="", IF( F_Inputs_PR19!E29 = "","", F_Inputs_PR19!E29), PR19_overrides!E31)</f>
        <v>4.53365632498949E-2</v>
      </c>
      <c r="F31" s="72" t="str">
        <f>IF(PR19_overrides!F31="", IF( F_Inputs_PR19!F29 = "","", F_Inputs_PR19!F29), PR19_overrides!F31)</f>
        <v/>
      </c>
      <c r="G31" s="72">
        <f>IF(PR19_overrides!G31="", IF( F_Inputs_PR19!G29 = "","", F_Inputs_PR19!G29), PR19_overrides!G31)</f>
        <v>6.5509672237179406E-2</v>
      </c>
      <c r="H31" s="72">
        <f>IF(PR19_overrides!H31="", IF( F_Inputs_PR19!H29 = "","", F_Inputs_PR19!H29), PR19_overrides!H31)</f>
        <v>3.75785407389315E-2</v>
      </c>
      <c r="I31" s="72">
        <f>IF(PR19_overrides!I31="", IF( F_Inputs_PR19!I29 = "","", F_Inputs_PR19!I29), PR19_overrides!I31)</f>
        <v>4.7101355472946001E-3</v>
      </c>
      <c r="J31" s="72">
        <f>IF(PR19_overrides!J31="", IF( F_Inputs_PR19!J29 = "","", F_Inputs_PR19!J29), PR19_overrides!J31)</f>
        <v>3.2365056903444601E-4</v>
      </c>
      <c r="K31" s="72">
        <f>IF(PR19_overrides!K31="", IF( F_Inputs_PR19!K29 = "","", F_Inputs_PR19!K29), PR19_overrides!K31)</f>
        <v>0.42929565880424803</v>
      </c>
    </row>
    <row r="32" spans="1:11" x14ac:dyDescent="0.4">
      <c r="A32" s="63" t="s">
        <v>281</v>
      </c>
      <c r="B32" s="63" t="s">
        <v>277</v>
      </c>
      <c r="C32" s="63" t="s">
        <v>251</v>
      </c>
      <c r="D32" s="72">
        <f>IF(PR19_overrides!D32="", IF( F_Inputs_PR19!D30 = "","", F_Inputs_PR19!D30), PR19_overrides!D32)</f>
        <v>2.46930457348228E-2</v>
      </c>
      <c r="E32" s="72">
        <f>IF(PR19_overrides!E32="", IF( F_Inputs_PR19!E30 = "","", F_Inputs_PR19!E30), PR19_overrides!E32)</f>
        <v>9.0561652925580993E-2</v>
      </c>
      <c r="F32" s="72" t="str">
        <f>IF(PR19_overrides!F32="", IF( F_Inputs_PR19!F30 = "","", F_Inputs_PR19!F30), PR19_overrides!F32)</f>
        <v/>
      </c>
      <c r="G32" s="72">
        <f>IF(PR19_overrides!G32="", IF( F_Inputs_PR19!G30 = "","", F_Inputs_PR19!G30), PR19_overrides!G32)</f>
        <v>4.8107368193889201E-2</v>
      </c>
      <c r="H32" s="72">
        <f>IF(PR19_overrides!H32="", IF( F_Inputs_PR19!H30 = "","", F_Inputs_PR19!H30), PR19_overrides!H32)</f>
        <v>8.7835290084231105E-2</v>
      </c>
      <c r="I32" s="72">
        <f>IF(PR19_overrides!I32="", IF( F_Inputs_PR19!I30 = "","", F_Inputs_PR19!I30), PR19_overrides!I32)</f>
        <v>2.2461538971812502E-3</v>
      </c>
      <c r="J32" s="72">
        <f>IF(PR19_overrides!J32="", IF( F_Inputs_PR19!J30 = "","", F_Inputs_PR19!J30), PR19_overrides!J32)</f>
        <v>1.4607944366927001E-3</v>
      </c>
      <c r="K32" s="72">
        <f>IF(PR19_overrides!K32="", IF( F_Inputs_PR19!K30 = "","", F_Inputs_PR19!K30), PR19_overrides!K32)</f>
        <v>1.4581221898488801</v>
      </c>
    </row>
    <row r="33" spans="1:11" x14ac:dyDescent="0.4">
      <c r="A33" s="63" t="s">
        <v>282</v>
      </c>
      <c r="B33" s="63" t="s">
        <v>277</v>
      </c>
      <c r="C33" s="63" t="s">
        <v>253</v>
      </c>
      <c r="D33" s="72">
        <f>IF(PR19_overrides!D33="", IF( F_Inputs_PR19!D31 = "","", F_Inputs_PR19!D31), PR19_overrides!D33)</f>
        <v>6.7574929453583801E-2</v>
      </c>
      <c r="E33" s="72">
        <f>IF(PR19_overrides!E33="", IF( F_Inputs_PR19!E31 = "","", F_Inputs_PR19!E31), PR19_overrides!E33)</f>
        <v>0.54276184467408295</v>
      </c>
      <c r="F33" s="72" t="str">
        <f>IF(PR19_overrides!F33="", IF( F_Inputs_PR19!F31 = "","", F_Inputs_PR19!F31), PR19_overrides!F33)</f>
        <v/>
      </c>
      <c r="G33" s="72">
        <f>IF(PR19_overrides!G33="", IF( F_Inputs_PR19!G31 = "","", F_Inputs_PR19!G31), PR19_overrides!G33)</f>
        <v>2.2920372000000001E-2</v>
      </c>
      <c r="H33" s="72">
        <f>IF(PR19_overrides!H33="", IF( F_Inputs_PR19!H31 = "","", F_Inputs_PR19!H31), PR19_overrides!H33)</f>
        <v>0.115985988751964</v>
      </c>
      <c r="I33" s="72">
        <f>IF(PR19_overrides!I33="", IF( F_Inputs_PR19!I31 = "","", F_Inputs_PR19!I31), PR19_overrides!I33)</f>
        <v>0</v>
      </c>
      <c r="J33" s="72">
        <f>IF(PR19_overrides!J33="", IF( F_Inputs_PR19!J31 = "","", F_Inputs_PR19!J31), PR19_overrides!J33)</f>
        <v>0</v>
      </c>
      <c r="K33" s="72">
        <f>IF(PR19_overrides!K33="", IF( F_Inputs_PR19!K31 = "","", F_Inputs_PR19!K31), PR19_overrides!K33)</f>
        <v>0.106897253411289</v>
      </c>
    </row>
    <row r="34" spans="1:11" x14ac:dyDescent="0.4">
      <c r="A34" s="63" t="s">
        <v>283</v>
      </c>
      <c r="B34" s="63" t="s">
        <v>277</v>
      </c>
      <c r="C34" s="63" t="s">
        <v>255</v>
      </c>
      <c r="D34" s="72">
        <f>IF(PR19_overrides!D34="", IF( F_Inputs_PR19!D32 = "","", F_Inputs_PR19!D32), PR19_overrides!D34)</f>
        <v>5.5287628007339197E-2</v>
      </c>
      <c r="E34" s="72">
        <f>IF(PR19_overrides!E34="", IF( F_Inputs_PR19!E32 = "","", F_Inputs_PR19!E32), PR19_overrides!E34)</f>
        <v>0.58554602919939402</v>
      </c>
      <c r="F34" s="72" t="str">
        <f>IF(PR19_overrides!F34="", IF( F_Inputs_PR19!F32 = "","", F_Inputs_PR19!F32), PR19_overrides!F34)</f>
        <v/>
      </c>
      <c r="G34" s="72">
        <f>IF(PR19_overrides!G34="", IF( F_Inputs_PR19!G32 = "","", F_Inputs_PR19!G32), PR19_overrides!G34)</f>
        <v>1.9059785999999999E-2</v>
      </c>
      <c r="H34" s="72">
        <f>IF(PR19_overrides!H34="", IF( F_Inputs_PR19!H32 = "","", F_Inputs_PR19!H32), PR19_overrides!H34)</f>
        <v>0.115786674751964</v>
      </c>
      <c r="I34" s="72">
        <f>IF(PR19_overrides!I34="", IF( F_Inputs_PR19!I32 = "","", F_Inputs_PR19!I32), PR19_overrides!I34)</f>
        <v>0</v>
      </c>
      <c r="J34" s="72">
        <f>IF(PR19_overrides!J34="", IF( F_Inputs_PR19!J32 = "","", F_Inputs_PR19!J32), PR19_overrides!J34)</f>
        <v>0</v>
      </c>
      <c r="K34" s="72">
        <f>IF(PR19_overrides!K34="", IF( F_Inputs_PR19!K32 = "","", F_Inputs_PR19!K32), PR19_overrides!K34)</f>
        <v>8.6824749588933603E-2</v>
      </c>
    </row>
    <row r="35" spans="1:11" x14ac:dyDescent="0.4">
      <c r="A35" s="63" t="s">
        <v>284</v>
      </c>
      <c r="B35" s="63" t="s">
        <v>277</v>
      </c>
      <c r="C35" s="63" t="s">
        <v>257</v>
      </c>
      <c r="D35" s="72">
        <f>IF(PR19_overrides!D35="", IF( F_Inputs_PR19!D33 = "","", F_Inputs_PR19!D33), PR19_overrides!D35)</f>
        <v>1.6948833955030398E-2</v>
      </c>
      <c r="E35" s="72">
        <f>IF(PR19_overrides!E35="", IF( F_Inputs_PR19!E33 = "","", F_Inputs_PR19!E33), PR19_overrides!E35)</f>
        <v>0.78132289995349602</v>
      </c>
      <c r="F35" s="72">
        <f>IF(PR19_overrides!F35="", IF( F_Inputs_PR19!F33 = "","", F_Inputs_PR19!F33), PR19_overrides!F35)</f>
        <v>1.5875107027276299E-2</v>
      </c>
      <c r="G35" s="72">
        <f>IF(PR19_overrides!G35="", IF( F_Inputs_PR19!G33 = "","", F_Inputs_PR19!G33), PR19_overrides!G35)</f>
        <v>1.9059804E-2</v>
      </c>
      <c r="H35" s="72">
        <f>IF(PR19_overrides!H35="", IF( F_Inputs_PR19!H33 = "","", F_Inputs_PR19!H33), PR19_overrides!H35)</f>
        <v>0.111267154389074</v>
      </c>
      <c r="I35" s="72">
        <f>IF(PR19_overrides!I35="", IF( F_Inputs_PR19!I33 = "","", F_Inputs_PR19!I33), PR19_overrides!I35)</f>
        <v>0</v>
      </c>
      <c r="J35" s="72">
        <f>IF(PR19_overrides!J35="", IF( F_Inputs_PR19!J33 = "","", F_Inputs_PR19!J33), PR19_overrides!J35)</f>
        <v>0</v>
      </c>
      <c r="K35" s="72">
        <f>IF(PR19_overrides!K35="", IF( F_Inputs_PR19!K33 = "","", F_Inputs_PR19!K33), PR19_overrides!K35)</f>
        <v>0.20920925819000399</v>
      </c>
    </row>
    <row r="36" spans="1:11" x14ac:dyDescent="0.4">
      <c r="A36" s="63" t="s">
        <v>285</v>
      </c>
      <c r="B36" s="63" t="s">
        <v>277</v>
      </c>
      <c r="C36" s="63" t="s">
        <v>259</v>
      </c>
      <c r="D36" s="72">
        <f>IF(PR19_overrides!D36="", IF( F_Inputs_PR19!D34 = "","", F_Inputs_PR19!D34), PR19_overrides!D36)</f>
        <v>9.4758077315958301E-3</v>
      </c>
      <c r="E36" s="72">
        <f>IF(PR19_overrides!E36="", IF( F_Inputs_PR19!E34 = "","", F_Inputs_PR19!E34), PR19_overrides!E36)</f>
        <v>0.73963110431374801</v>
      </c>
      <c r="F36" s="72">
        <f>IF(PR19_overrides!F36="", IF( F_Inputs_PR19!F34 = "","", F_Inputs_PR19!F34), PR19_overrides!F36)</f>
        <v>4.9366928535033702E-2</v>
      </c>
      <c r="G36" s="72">
        <f>IF(PR19_overrides!G36="", IF( F_Inputs_PR19!G34 = "","", F_Inputs_PR19!G34), PR19_overrides!G36)</f>
        <v>1.7944322400000001E-2</v>
      </c>
      <c r="H36" s="72">
        <f>IF(PR19_overrides!H36="", IF( F_Inputs_PR19!H34 = "","", F_Inputs_PR19!H34), PR19_overrides!H36)</f>
        <v>0.10169936284704301</v>
      </c>
      <c r="I36" s="72">
        <f>IF(PR19_overrides!I36="", IF( F_Inputs_PR19!I34 = "","", F_Inputs_PR19!I34), PR19_overrides!I36)</f>
        <v>0</v>
      </c>
      <c r="J36" s="72">
        <f>IF(PR19_overrides!J36="", IF( F_Inputs_PR19!J34 = "","", F_Inputs_PR19!J34), PR19_overrides!J36)</f>
        <v>0</v>
      </c>
      <c r="K36" s="72">
        <f>IF(PR19_overrides!K36="", IF( F_Inputs_PR19!K34 = "","", F_Inputs_PR19!K34), PR19_overrides!K36)</f>
        <v>0.17985862533618399</v>
      </c>
    </row>
    <row r="37" spans="1:11" x14ac:dyDescent="0.4">
      <c r="A37" s="63" t="s">
        <v>286</v>
      </c>
      <c r="B37" s="63" t="s">
        <v>277</v>
      </c>
      <c r="C37" s="63" t="s">
        <v>261</v>
      </c>
      <c r="D37" s="72">
        <f>IF(PR19_overrides!D37="", IF( F_Inputs_PR19!D35 = "","", F_Inputs_PR19!D35), PR19_overrides!D37)</f>
        <v>8.0610512997662497E-3</v>
      </c>
      <c r="E37" s="72">
        <f>IF(PR19_overrides!E37="", IF( F_Inputs_PR19!E35 = "","", F_Inputs_PR19!E35), PR19_overrides!E37)</f>
        <v>0.593538749584267</v>
      </c>
      <c r="F37" s="72">
        <f>IF(PR19_overrides!F37="", IF( F_Inputs_PR19!F35 = "","", F_Inputs_PR19!F35), PR19_overrides!F37)</f>
        <v>8.44424611647695E-2</v>
      </c>
      <c r="G37" s="72">
        <f>IF(PR19_overrides!G37="", IF( F_Inputs_PR19!G35 = "","", F_Inputs_PR19!G35), PR19_overrides!G37)</f>
        <v>1.78715196E-2</v>
      </c>
      <c r="H37" s="72">
        <f>IF(PR19_overrides!H37="", IF( F_Inputs_PR19!H35 = "","", F_Inputs_PR19!H35), PR19_overrides!H37)</f>
        <v>3.1153086505010998E-2</v>
      </c>
      <c r="I37" s="72">
        <f>IF(PR19_overrides!I37="", IF( F_Inputs_PR19!I35 = "","", F_Inputs_PR19!I35), PR19_overrides!I37)</f>
        <v>0</v>
      </c>
      <c r="J37" s="72">
        <f>IF(PR19_overrides!J37="", IF( F_Inputs_PR19!J35 = "","", F_Inputs_PR19!J35), PR19_overrides!J37)</f>
        <v>0</v>
      </c>
      <c r="K37" s="72">
        <f>IF(PR19_overrides!K37="", IF( F_Inputs_PR19!K35 = "","", F_Inputs_PR19!K35), PR19_overrides!K37)</f>
        <v>0.18511545510104599</v>
      </c>
    </row>
    <row r="38" spans="1:11" x14ac:dyDescent="0.4">
      <c r="A38" s="63" t="s">
        <v>287</v>
      </c>
      <c r="B38" s="63" t="s">
        <v>277</v>
      </c>
      <c r="C38" s="63" t="s">
        <v>263</v>
      </c>
      <c r="D38" s="72">
        <f>IF(PR19_overrides!D38="", IF( F_Inputs_PR19!D36 = "","", F_Inputs_PR19!D36), PR19_overrides!D38)</f>
        <v>6.2725698582831403E-3</v>
      </c>
      <c r="E38" s="72">
        <f>IF(PR19_overrides!E38="", IF( F_Inputs_PR19!E36 = "","", F_Inputs_PR19!E36), PR19_overrides!E38)</f>
        <v>0.54690837262025904</v>
      </c>
      <c r="F38" s="72">
        <f>IF(PR19_overrides!F38="", IF( F_Inputs_PR19!F36 = "","", F_Inputs_PR19!F36), PR19_overrides!F38)</f>
        <v>0.12115512943932601</v>
      </c>
      <c r="G38" s="72">
        <f>IF(PR19_overrides!G38="", IF( F_Inputs_PR19!G36 = "","", F_Inputs_PR19!G36), PR19_overrides!G38)</f>
        <v>1.76221116E-2</v>
      </c>
      <c r="H38" s="72">
        <f>IF(PR19_overrides!H38="", IF( F_Inputs_PR19!H36 = "","", F_Inputs_PR19!H36), PR19_overrides!H38)</f>
        <v>3.1976787847854002E-2</v>
      </c>
      <c r="I38" s="72">
        <f>IF(PR19_overrides!I38="", IF( F_Inputs_PR19!I36 = "","", F_Inputs_PR19!I36), PR19_overrides!I38)</f>
        <v>0</v>
      </c>
      <c r="J38" s="72">
        <f>IF(PR19_overrides!J38="", IF( F_Inputs_PR19!J36 = "","", F_Inputs_PR19!J36), PR19_overrides!J38)</f>
        <v>0</v>
      </c>
      <c r="K38" s="72">
        <f>IF(PR19_overrides!K38="", IF( F_Inputs_PR19!K36 = "","", F_Inputs_PR19!K36), PR19_overrides!K38)</f>
        <v>0.207456981601716</v>
      </c>
    </row>
    <row r="39" spans="1:11" x14ac:dyDescent="0.4">
      <c r="A39" s="63" t="s">
        <v>538</v>
      </c>
      <c r="B39" s="63" t="s">
        <v>277</v>
      </c>
      <c r="C39" s="63" t="s">
        <v>516</v>
      </c>
      <c r="D39" s="72">
        <f>IF(PR19_overrides!D39="", IF( F_Inputs_PR19!D37 = "","", F_Inputs_PR19!D37), PR19_overrides!D39)</f>
        <v>5.4468894817222904E-3</v>
      </c>
      <c r="E39" s="72">
        <f>IF(PR19_overrides!E39="", IF( F_Inputs_PR19!E37 = "","", F_Inputs_PR19!E37), PR19_overrides!E39)</f>
        <v>0.54027460239604796</v>
      </c>
      <c r="F39" s="72">
        <f>IF(PR19_overrides!F39="", IF( F_Inputs_PR19!F37 = "","", F_Inputs_PR19!F37), PR19_overrides!F39)</f>
        <v>0.15503397408503</v>
      </c>
      <c r="G39" s="72">
        <f>IF(PR19_overrides!G39="", IF( F_Inputs_PR19!G37 = "","", F_Inputs_PR19!G37), PR19_overrides!G39)</f>
        <v>1.6665436799999999E-2</v>
      </c>
      <c r="H39" s="72">
        <f>IF(PR19_overrides!H39="", IF( F_Inputs_PR19!H37 = "","", F_Inputs_PR19!H37), PR19_overrides!H39)</f>
        <v>3.2800449590696903E-2</v>
      </c>
      <c r="I39" s="72">
        <f>IF(PR19_overrides!I39="", IF( F_Inputs_PR19!I37 = "","", F_Inputs_PR19!I37), PR19_overrides!I39)</f>
        <v>0</v>
      </c>
      <c r="J39" s="72">
        <f>IF(PR19_overrides!J39="", IF( F_Inputs_PR19!J37 = "","", F_Inputs_PR19!J37), PR19_overrides!J39)</f>
        <v>0</v>
      </c>
      <c r="K39" s="72">
        <f>IF(PR19_overrides!K39="", IF( F_Inputs_PR19!K37 = "","", F_Inputs_PR19!K37), PR19_overrides!K39)</f>
        <v>0.14087047124678201</v>
      </c>
    </row>
    <row r="40" spans="1:11" x14ac:dyDescent="0.4">
      <c r="A40" s="63" t="s">
        <v>288</v>
      </c>
      <c r="B40" s="63" t="s">
        <v>289</v>
      </c>
      <c r="C40" s="63" t="s">
        <v>243</v>
      </c>
      <c r="D40" s="72">
        <f>IF(PR19_overrides!D40="", IF( F_Inputs_PR19!D38 = "","", F_Inputs_PR19!D38), PR19_overrides!D40)</f>
        <v>9.4155416699999996</v>
      </c>
      <c r="E40" s="72" t="str">
        <f>IF(PR19_overrides!E40="", IF( F_Inputs_PR19!E38 = "","", F_Inputs_PR19!E38), PR19_overrides!E40)</f>
        <v/>
      </c>
      <c r="F40" s="72" t="str">
        <f>IF(PR19_overrides!F40="", IF( F_Inputs_PR19!F38 = "","", F_Inputs_PR19!F38), PR19_overrides!F40)</f>
        <v/>
      </c>
      <c r="G40" s="72">
        <f>IF(PR19_overrides!G40="", IF( F_Inputs_PR19!G38 = "","", F_Inputs_PR19!G38), PR19_overrides!G40)</f>
        <v>4.5919214948062699</v>
      </c>
      <c r="H40" s="72">
        <f>IF(PR19_overrides!H40="", IF( F_Inputs_PR19!H38 = "","", F_Inputs_PR19!H38), PR19_overrides!H40)</f>
        <v>0</v>
      </c>
      <c r="I40" s="72">
        <f>IF(PR19_overrides!I40="", IF( F_Inputs_PR19!I38 = "","", F_Inputs_PR19!I38), PR19_overrides!I40)</f>
        <v>0.94618443288849596</v>
      </c>
      <c r="J40" s="72">
        <f>IF(PR19_overrides!J40="", IF( F_Inputs_PR19!J38 = "","", F_Inputs_PR19!J38), PR19_overrides!J40)</f>
        <v>0</v>
      </c>
      <c r="K40" s="72">
        <f>IF(PR19_overrides!K40="", IF( F_Inputs_PR19!K38 = "","", F_Inputs_PR19!K38), PR19_overrides!K40)</f>
        <v>1.69886333</v>
      </c>
    </row>
    <row r="41" spans="1:11" x14ac:dyDescent="0.4">
      <c r="A41" s="63" t="s">
        <v>290</v>
      </c>
      <c r="B41" s="63" t="s">
        <v>289</v>
      </c>
      <c r="C41" s="63" t="s">
        <v>245</v>
      </c>
      <c r="D41" s="72">
        <f>IF(PR19_overrides!D41="", IF( F_Inputs_PR19!D39 = "","", F_Inputs_PR19!D39), PR19_overrides!D41)</f>
        <v>9.7743386900000004</v>
      </c>
      <c r="E41" s="72" t="str">
        <f>IF(PR19_overrides!E41="", IF( F_Inputs_PR19!E39 = "","", F_Inputs_PR19!E39), PR19_overrides!E41)</f>
        <v/>
      </c>
      <c r="F41" s="72" t="str">
        <f>IF(PR19_overrides!F41="", IF( F_Inputs_PR19!F39 = "","", F_Inputs_PR19!F39), PR19_overrides!F41)</f>
        <v/>
      </c>
      <c r="G41" s="72">
        <f>IF(PR19_overrides!G41="", IF( F_Inputs_PR19!G39 = "","", F_Inputs_PR19!G39), PR19_overrides!G41)</f>
        <v>4.7669053466286204</v>
      </c>
      <c r="H41" s="72">
        <f>IF(PR19_overrides!H41="", IF( F_Inputs_PR19!H39 = "","", F_Inputs_PR19!H39), PR19_overrides!H41)</f>
        <v>0</v>
      </c>
      <c r="I41" s="72">
        <f>IF(PR19_overrides!I41="", IF( F_Inputs_PR19!I39 = "","", F_Inputs_PR19!I39), PR19_overrides!I41)</f>
        <v>0.98224057992594804</v>
      </c>
      <c r="J41" s="72">
        <f>IF(PR19_overrides!J41="", IF( F_Inputs_PR19!J39 = "","", F_Inputs_PR19!J39), PR19_overrides!J41)</f>
        <v>0</v>
      </c>
      <c r="K41" s="72">
        <f>IF(PR19_overrides!K41="", IF( F_Inputs_PR19!K39 = "","", F_Inputs_PR19!K39), PR19_overrides!K41)</f>
        <v>6.26377586</v>
      </c>
    </row>
    <row r="42" spans="1:11" x14ac:dyDescent="0.4">
      <c r="A42" s="63" t="s">
        <v>291</v>
      </c>
      <c r="B42" s="63" t="s">
        <v>289</v>
      </c>
      <c r="C42" s="63" t="s">
        <v>247</v>
      </c>
      <c r="D42" s="72">
        <f>IF(PR19_overrides!D42="", IF( F_Inputs_PR19!D40 = "","", F_Inputs_PR19!D40), PR19_overrides!D42)</f>
        <v>5.28631237753679</v>
      </c>
      <c r="E42" s="72">
        <f>IF(PR19_overrides!E42="", IF( F_Inputs_PR19!E40 = "","", F_Inputs_PR19!E40), PR19_overrides!E42)</f>
        <v>0.95775726999999999</v>
      </c>
      <c r="F42" s="72" t="str">
        <f>IF(PR19_overrides!F42="", IF( F_Inputs_PR19!F40 = "","", F_Inputs_PR19!F40), PR19_overrides!F42)</f>
        <v/>
      </c>
      <c r="G42" s="72">
        <f>IF(PR19_overrides!G42="", IF( F_Inputs_PR19!G40 = "","", F_Inputs_PR19!G40), PR19_overrides!G42)</f>
        <v>4.4059595196674204</v>
      </c>
      <c r="H42" s="72">
        <f>IF(PR19_overrides!H42="", IF( F_Inputs_PR19!H40 = "","", F_Inputs_PR19!H40), PR19_overrides!H42)</f>
        <v>0.52759382905358299</v>
      </c>
      <c r="I42" s="72">
        <f>IF(PR19_overrides!I42="", IF( F_Inputs_PR19!I40 = "","", F_Inputs_PR19!I40), PR19_overrides!I42)</f>
        <v>0.67202366010495895</v>
      </c>
      <c r="J42" s="72">
        <f>IF(PR19_overrides!J42="", IF( F_Inputs_PR19!J40 = "","", F_Inputs_PR19!J40), PR19_overrides!J42)</f>
        <v>9.6698359299712697E-2</v>
      </c>
      <c r="K42" s="72">
        <f>IF(PR19_overrides!K42="", IF( F_Inputs_PR19!K40 = "","", F_Inputs_PR19!K40), PR19_overrides!K42)</f>
        <v>11.80265563</v>
      </c>
    </row>
    <row r="43" spans="1:11" x14ac:dyDescent="0.4">
      <c r="A43" s="63" t="s">
        <v>292</v>
      </c>
      <c r="B43" s="63" t="s">
        <v>289</v>
      </c>
      <c r="C43" s="63" t="s">
        <v>249</v>
      </c>
      <c r="D43" s="72">
        <f>IF(PR19_overrides!D43="", IF( F_Inputs_PR19!D41 = "","", F_Inputs_PR19!D41), PR19_overrides!D43)</f>
        <v>4.4018518737558203</v>
      </c>
      <c r="E43" s="72">
        <f>IF(PR19_overrides!E43="", IF( F_Inputs_PR19!E41 = "","", F_Inputs_PR19!E41), PR19_overrides!E43)</f>
        <v>2.52099483932518</v>
      </c>
      <c r="F43" s="72" t="str">
        <f>IF(PR19_overrides!F43="", IF( F_Inputs_PR19!F41 = "","", F_Inputs_PR19!F41), PR19_overrides!F43)</f>
        <v/>
      </c>
      <c r="G43" s="72">
        <f>IF(PR19_overrides!G43="", IF( F_Inputs_PR19!G41 = "","", F_Inputs_PR19!G41), PR19_overrides!G43)</f>
        <v>3.3919443153194502</v>
      </c>
      <c r="H43" s="72">
        <f>IF(PR19_overrides!H43="", IF( F_Inputs_PR19!H41 = "","", F_Inputs_PR19!H41), PR19_overrides!H43)</f>
        <v>1.80686866902635</v>
      </c>
      <c r="I43" s="72">
        <f>IF(PR19_overrides!I43="", IF( F_Inputs_PR19!I41 = "","", F_Inputs_PR19!I41), PR19_overrides!I43)</f>
        <v>0.79244310395963702</v>
      </c>
      <c r="J43" s="72">
        <f>IF(PR19_overrides!J43="", IF( F_Inputs_PR19!J41 = "","", F_Inputs_PR19!J41), PR19_overrides!J43)</f>
        <v>0.181805847720071</v>
      </c>
      <c r="K43" s="72">
        <f>IF(PR19_overrides!K43="", IF( F_Inputs_PR19!K41 = "","", F_Inputs_PR19!K41), PR19_overrides!K43)</f>
        <v>13.1091259</v>
      </c>
    </row>
    <row r="44" spans="1:11" x14ac:dyDescent="0.4">
      <c r="A44" s="63" t="s">
        <v>293</v>
      </c>
      <c r="B44" s="63" t="s">
        <v>289</v>
      </c>
      <c r="C44" s="63" t="s">
        <v>251</v>
      </c>
      <c r="D44" s="72">
        <f>IF(PR19_overrides!D44="", IF( F_Inputs_PR19!D42 = "","", F_Inputs_PR19!D42), PR19_overrides!D44)</f>
        <v>4.4806831200000001</v>
      </c>
      <c r="E44" s="72">
        <f>IF(PR19_overrides!E44="", IF( F_Inputs_PR19!E42 = "","", F_Inputs_PR19!E42), PR19_overrides!E44)</f>
        <v>2.9681132400000001</v>
      </c>
      <c r="F44" s="72" t="str">
        <f>IF(PR19_overrides!F44="", IF( F_Inputs_PR19!F42 = "","", F_Inputs_PR19!F42), PR19_overrides!F44)</f>
        <v/>
      </c>
      <c r="G44" s="72">
        <f>IF(PR19_overrides!G44="", IF( F_Inputs_PR19!G42 = "","", F_Inputs_PR19!G42), PR19_overrides!G44)</f>
        <v>2.17723093651168</v>
      </c>
      <c r="H44" s="72">
        <f>IF(PR19_overrides!H44="", IF( F_Inputs_PR19!H42 = "","", F_Inputs_PR19!H42), PR19_overrides!H44)</f>
        <v>2.5580185066308898</v>
      </c>
      <c r="I44" s="72">
        <f>IF(PR19_overrides!I44="", IF( F_Inputs_PR19!I42 = "","", F_Inputs_PR19!I42), PR19_overrides!I44)</f>
        <v>0.393636524365787</v>
      </c>
      <c r="J44" s="72">
        <f>IF(PR19_overrides!J44="", IF( F_Inputs_PR19!J42 = "","", F_Inputs_PR19!J42), PR19_overrides!J44)</f>
        <v>0.16557362977982301</v>
      </c>
      <c r="K44" s="72">
        <f>IF(PR19_overrides!K44="", IF( F_Inputs_PR19!K42 = "","", F_Inputs_PR19!K42), PR19_overrides!K44)</f>
        <v>6.22139943</v>
      </c>
    </row>
    <row r="45" spans="1:11" x14ac:dyDescent="0.4">
      <c r="A45" s="63" t="s">
        <v>294</v>
      </c>
      <c r="B45" s="63" t="s">
        <v>289</v>
      </c>
      <c r="C45" s="63" t="s">
        <v>253</v>
      </c>
      <c r="D45" s="72">
        <f>IF(PR19_overrides!D45="", IF( F_Inputs_PR19!D43 = "","", F_Inputs_PR19!D43), PR19_overrides!D45)</f>
        <v>2.00530104</v>
      </c>
      <c r="E45" s="72">
        <f>IF(PR19_overrides!E45="", IF( F_Inputs_PR19!E43 = "","", F_Inputs_PR19!E43), PR19_overrides!E45)</f>
        <v>4.9405986387142802</v>
      </c>
      <c r="F45" s="72" t="str">
        <f>IF(PR19_overrides!F45="", IF( F_Inputs_PR19!F43 = "","", F_Inputs_PR19!F43), PR19_overrides!F45)</f>
        <v/>
      </c>
      <c r="G45" s="72">
        <f>IF(PR19_overrides!G45="", IF( F_Inputs_PR19!G43 = "","", F_Inputs_PR19!G43), PR19_overrides!G45)</f>
        <v>1.49171775824368</v>
      </c>
      <c r="H45" s="72">
        <f>IF(PR19_overrides!H45="", IF( F_Inputs_PR19!H43 = "","", F_Inputs_PR19!H43), PR19_overrides!H45)</f>
        <v>3.5504539699157802</v>
      </c>
      <c r="I45" s="72">
        <f>IF(PR19_overrides!I45="", IF( F_Inputs_PR19!I43 = "","", F_Inputs_PR19!I43), PR19_overrides!I45)</f>
        <v>0.34727538310679401</v>
      </c>
      <c r="J45" s="72">
        <f>IF(PR19_overrides!J45="", IF( F_Inputs_PR19!J43 = "","", F_Inputs_PR19!J43), PR19_overrides!J45)</f>
        <v>7.3164519282428397E-2</v>
      </c>
      <c r="K45" s="72">
        <f>IF(PR19_overrides!K45="", IF( F_Inputs_PR19!K43 = "","", F_Inputs_PR19!K43), PR19_overrides!K45)</f>
        <v>5.415108</v>
      </c>
    </row>
    <row r="46" spans="1:11" x14ac:dyDescent="0.4">
      <c r="A46" s="63" t="s">
        <v>295</v>
      </c>
      <c r="B46" s="63" t="s">
        <v>289</v>
      </c>
      <c r="C46" s="63" t="s">
        <v>255</v>
      </c>
      <c r="D46" s="72">
        <f>IF(PR19_overrides!D46="", IF( F_Inputs_PR19!D44 = "","", F_Inputs_PR19!D44), PR19_overrides!D46)</f>
        <v>1.56984251</v>
      </c>
      <c r="E46" s="72">
        <f>IF(PR19_overrides!E46="", IF( F_Inputs_PR19!E44 = "","", F_Inputs_PR19!E44), PR19_overrides!E46)</f>
        <v>5.7990032333571397</v>
      </c>
      <c r="F46" s="72" t="str">
        <f>IF(PR19_overrides!F46="", IF( F_Inputs_PR19!F44 = "","", F_Inputs_PR19!F44), PR19_overrides!F46)</f>
        <v/>
      </c>
      <c r="G46" s="72">
        <f>IF(PR19_overrides!G46="", IF( F_Inputs_PR19!G44 = "","", F_Inputs_PR19!G44), PR19_overrides!G46)</f>
        <v>0.92121927654510205</v>
      </c>
      <c r="H46" s="72">
        <f>IF(PR19_overrides!H46="", IF( F_Inputs_PR19!H44 = "","", F_Inputs_PR19!H44), PR19_overrides!H46)</f>
        <v>3.7717180857895301</v>
      </c>
      <c r="I46" s="72">
        <f>IF(PR19_overrides!I46="", IF( F_Inputs_PR19!I44 = "","", F_Inputs_PR19!I44), PR19_overrides!I46)</f>
        <v>0.26398650298690102</v>
      </c>
      <c r="J46" s="72">
        <f>IF(PR19_overrides!J46="", IF( F_Inputs_PR19!J44 = "","", F_Inputs_PR19!J44), PR19_overrides!J46)</f>
        <v>7.3214591485222302E-2</v>
      </c>
      <c r="K46" s="72">
        <f>IF(PR19_overrides!K46="", IF( F_Inputs_PR19!K44 = "","", F_Inputs_PR19!K44), PR19_overrides!K46)</f>
        <v>0.85509034004266904</v>
      </c>
    </row>
    <row r="47" spans="1:11" x14ac:dyDescent="0.4">
      <c r="A47" s="63" t="s">
        <v>296</v>
      </c>
      <c r="B47" s="63" t="s">
        <v>289</v>
      </c>
      <c r="C47" s="63" t="s">
        <v>257</v>
      </c>
      <c r="D47" s="72">
        <f>IF(PR19_overrides!D47="", IF( F_Inputs_PR19!D45 = "","", F_Inputs_PR19!D45), PR19_overrides!D47)</f>
        <v>0.35066828</v>
      </c>
      <c r="E47" s="72">
        <f>IF(PR19_overrides!E47="", IF( F_Inputs_PR19!E45 = "","", F_Inputs_PR19!E45), PR19_overrides!E47)</f>
        <v>5.4809099318794603</v>
      </c>
      <c r="F47" s="72">
        <f>IF(PR19_overrides!F47="", IF( F_Inputs_PR19!F45 = "","", F_Inputs_PR19!F45), PR19_overrides!F47)</f>
        <v>0.79300000000000004</v>
      </c>
      <c r="G47" s="72">
        <f>IF(PR19_overrides!G47="", IF( F_Inputs_PR19!G45 = "","", F_Inputs_PR19!G45), PR19_overrides!G47)</f>
        <v>0.71844326668313196</v>
      </c>
      <c r="H47" s="72">
        <f>IF(PR19_overrides!H47="", IF( F_Inputs_PR19!H45 = "","", F_Inputs_PR19!H45), PR19_overrides!H47)</f>
        <v>3.7874678029282101</v>
      </c>
      <c r="I47" s="72">
        <f>IF(PR19_overrides!I47="", IF( F_Inputs_PR19!I45 = "","", F_Inputs_PR19!I45), PR19_overrides!I47)</f>
        <v>1.44975596038565E-2</v>
      </c>
      <c r="J47" s="72">
        <f>IF(PR19_overrides!J47="", IF( F_Inputs_PR19!J45 = "","", F_Inputs_PR19!J45), PR19_overrides!J47)</f>
        <v>9.0294482222972594E-2</v>
      </c>
      <c r="K47" s="72">
        <f>IF(PR19_overrides!K47="", IF( F_Inputs_PR19!K45 = "","", F_Inputs_PR19!K45), PR19_overrides!K47)</f>
        <v>10.089524620338199</v>
      </c>
    </row>
    <row r="48" spans="1:11" x14ac:dyDescent="0.4">
      <c r="A48" s="63" t="s">
        <v>297</v>
      </c>
      <c r="B48" s="63" t="s">
        <v>289</v>
      </c>
      <c r="C48" s="63" t="s">
        <v>259</v>
      </c>
      <c r="D48" s="72">
        <f>IF(PR19_overrides!D48="", IF( F_Inputs_PR19!D46 = "","", F_Inputs_PR19!D46), PR19_overrides!D48)</f>
        <v>0.17431124000000001</v>
      </c>
      <c r="E48" s="72">
        <f>IF(PR19_overrides!E48="", IF( F_Inputs_PR19!E46 = "","", F_Inputs_PR19!E46), PR19_overrides!E48)</f>
        <v>4.9013529937142897</v>
      </c>
      <c r="F48" s="72">
        <f>IF(PR19_overrides!F48="", IF( F_Inputs_PR19!F46 = "","", F_Inputs_PR19!F46), PR19_overrides!F48)</f>
        <v>1.8009999999999999</v>
      </c>
      <c r="G48" s="72">
        <f>IF(PR19_overrides!G48="", IF( F_Inputs_PR19!G46 = "","", F_Inputs_PR19!G46), PR19_overrides!G48)</f>
        <v>0.68091270015350802</v>
      </c>
      <c r="H48" s="72">
        <f>IF(PR19_overrides!H48="", IF( F_Inputs_PR19!H46 = "","", F_Inputs_PR19!H46), PR19_overrides!H48)</f>
        <v>3.1041055550857202</v>
      </c>
      <c r="I48" s="72">
        <f>IF(PR19_overrides!I48="", IF( F_Inputs_PR19!I46 = "","", F_Inputs_PR19!I46), PR19_overrides!I48)</f>
        <v>1.422021125E-2</v>
      </c>
      <c r="J48" s="72">
        <f>IF(PR19_overrides!J48="", IF( F_Inputs_PR19!J46 = "","", F_Inputs_PR19!J46), PR19_overrides!J48)</f>
        <v>0.11304324989475099</v>
      </c>
      <c r="K48" s="72">
        <f>IF(PR19_overrides!K48="", IF( F_Inputs_PR19!K46 = "","", F_Inputs_PR19!K46), PR19_overrides!K48)</f>
        <v>2.7320000000000002</v>
      </c>
    </row>
    <row r="49" spans="1:11" x14ac:dyDescent="0.4">
      <c r="A49" s="63" t="s">
        <v>298</v>
      </c>
      <c r="B49" s="63" t="s">
        <v>289</v>
      </c>
      <c r="C49" s="63" t="s">
        <v>261</v>
      </c>
      <c r="D49" s="72">
        <f>IF(PR19_overrides!D49="", IF( F_Inputs_PR19!D47 = "","", F_Inputs_PR19!D47), PR19_overrides!D49)</f>
        <v>0.11303371</v>
      </c>
      <c r="E49" s="72">
        <f>IF(PR19_overrides!E49="", IF( F_Inputs_PR19!E47 = "","", F_Inputs_PR19!E47), PR19_overrides!E49)</f>
        <v>4.5776366737142897</v>
      </c>
      <c r="F49" s="72">
        <f>IF(PR19_overrides!F49="", IF( F_Inputs_PR19!F47 = "","", F_Inputs_PR19!F47), PR19_overrides!F49)</f>
        <v>2.23</v>
      </c>
      <c r="G49" s="72">
        <f>IF(PR19_overrides!G49="", IF( F_Inputs_PR19!G47 = "","", F_Inputs_PR19!G47), PR19_overrides!G49)</f>
        <v>0.64696634500425099</v>
      </c>
      <c r="H49" s="72">
        <f>IF(PR19_overrides!H49="", IF( F_Inputs_PR19!H47 = "","", F_Inputs_PR19!H47), PR19_overrides!H49)</f>
        <v>3.22370726072382</v>
      </c>
      <c r="I49" s="72">
        <f>IF(PR19_overrides!I49="", IF( F_Inputs_PR19!I47 = "","", F_Inputs_PR19!I47), PR19_overrides!I49)</f>
        <v>1.42201975E-2</v>
      </c>
      <c r="J49" s="72">
        <f>IF(PR19_overrides!J49="", IF( F_Inputs_PR19!J47 = "","", F_Inputs_PR19!J47), PR19_overrides!J49)</f>
        <v>0.118647220445949</v>
      </c>
      <c r="K49" s="72">
        <f>IF(PR19_overrides!K49="", IF( F_Inputs_PR19!K47 = "","", F_Inputs_PR19!K47), PR19_overrides!K49)</f>
        <v>2.734</v>
      </c>
    </row>
    <row r="50" spans="1:11" x14ac:dyDescent="0.4">
      <c r="A50" s="63" t="s">
        <v>299</v>
      </c>
      <c r="B50" s="63" t="s">
        <v>289</v>
      </c>
      <c r="C50" s="63" t="s">
        <v>263</v>
      </c>
      <c r="D50" s="72">
        <f>IF(PR19_overrides!D50="", IF( F_Inputs_PR19!D48 = "","", F_Inputs_PR19!D48), PR19_overrides!D50)</f>
        <v>0.11303383</v>
      </c>
      <c r="E50" s="72">
        <f>IF(PR19_overrides!E50="", IF( F_Inputs_PR19!E48 = "","", F_Inputs_PR19!E48), PR19_overrides!E50)</f>
        <v>4.1705342660476203</v>
      </c>
      <c r="F50" s="72">
        <f>IF(PR19_overrides!F50="", IF( F_Inputs_PR19!F48 = "","", F_Inputs_PR19!F48), PR19_overrides!F50)</f>
        <v>2.657</v>
      </c>
      <c r="G50" s="72">
        <f>IF(PR19_overrides!G50="", IF( F_Inputs_PR19!G48 = "","", F_Inputs_PR19!G48), PR19_overrides!G50)</f>
        <v>0.37635624141946</v>
      </c>
      <c r="H50" s="72">
        <f>IF(PR19_overrides!H50="", IF( F_Inputs_PR19!H48 = "","", F_Inputs_PR19!H48), PR19_overrides!H50)</f>
        <v>3.1879444463506998</v>
      </c>
      <c r="I50" s="72">
        <f>IF(PR19_overrides!I50="", IF( F_Inputs_PR19!I48 = "","", F_Inputs_PR19!I48), PR19_overrides!I50)</f>
        <v>1.422021375E-2</v>
      </c>
      <c r="J50" s="72">
        <f>IF(PR19_overrides!J50="", IF( F_Inputs_PR19!J48 = "","", F_Inputs_PR19!J48), PR19_overrides!J50)</f>
        <v>0.118647224195949</v>
      </c>
      <c r="K50" s="72">
        <f>IF(PR19_overrides!K50="", IF( F_Inputs_PR19!K48 = "","", F_Inputs_PR19!K48), PR19_overrides!K50)</f>
        <v>2.6930000000000001</v>
      </c>
    </row>
    <row r="51" spans="1:11" x14ac:dyDescent="0.4">
      <c r="A51" s="63" t="s">
        <v>539</v>
      </c>
      <c r="B51" s="63" t="s">
        <v>289</v>
      </c>
      <c r="C51" s="63" t="s">
        <v>516</v>
      </c>
      <c r="D51" s="72">
        <f>IF(PR19_overrides!D51="", IF( F_Inputs_PR19!D49 = "","", F_Inputs_PR19!D49), PR19_overrides!D51)</f>
        <v>9.8260050000000002E-2</v>
      </c>
      <c r="E51" s="72">
        <f>IF(PR19_overrides!E51="", IF( F_Inputs_PR19!E49 = "","", F_Inputs_PR19!E49), PR19_overrides!E51)</f>
        <v>2.8433123943809502</v>
      </c>
      <c r="F51" s="72">
        <f>IF(PR19_overrides!F51="", IF( F_Inputs_PR19!F49 = "","", F_Inputs_PR19!F49), PR19_overrides!F51)</f>
        <v>2.8210000000000002</v>
      </c>
      <c r="G51" s="72">
        <f>IF(PR19_overrides!G51="", IF( F_Inputs_PR19!G49 = "","", F_Inputs_PR19!G49), PR19_overrides!G51)</f>
        <v>0.19360327244532399</v>
      </c>
      <c r="H51" s="72">
        <f>IF(PR19_overrides!H51="", IF( F_Inputs_PR19!H49 = "","", F_Inputs_PR19!H49), PR19_overrides!H51)</f>
        <v>3.6671869128483401</v>
      </c>
      <c r="I51" s="72">
        <f>IF(PR19_overrides!I51="", IF( F_Inputs_PR19!I49 = "","", F_Inputs_PR19!I49), PR19_overrides!I51)</f>
        <v>1.237066375E-2</v>
      </c>
      <c r="J51" s="72">
        <f>IF(PR19_overrides!J51="", IF( F_Inputs_PR19!J49 = "","", F_Inputs_PR19!J49), PR19_overrides!J51)</f>
        <v>8.4329508150237403E-2</v>
      </c>
      <c r="K51" s="72">
        <f>IF(PR19_overrides!K51="", IF( F_Inputs_PR19!K49 = "","", F_Inputs_PR19!K49), PR19_overrides!K51)</f>
        <v>2.1509999999999998</v>
      </c>
    </row>
    <row r="52" spans="1:11" x14ac:dyDescent="0.4">
      <c r="A52" s="63" t="s">
        <v>300</v>
      </c>
      <c r="B52" s="63" t="s">
        <v>301</v>
      </c>
      <c r="C52" s="63" t="s">
        <v>243</v>
      </c>
      <c r="D52" s="72">
        <f>IF(PR19_overrides!D52="", IF( F_Inputs_PR19!D50 = "","", F_Inputs_PR19!D50), PR19_overrides!D52)</f>
        <v>15.6</v>
      </c>
      <c r="E52" s="72" t="str">
        <f>IF(PR19_overrides!E52="", IF( F_Inputs_PR19!E50 = "","", F_Inputs_PR19!E50), PR19_overrides!E52)</f>
        <v/>
      </c>
      <c r="F52" s="72" t="str">
        <f>IF(PR19_overrides!F52="", IF( F_Inputs_PR19!F50 = "","", F_Inputs_PR19!F50), PR19_overrides!F52)</f>
        <v/>
      </c>
      <c r="G52" s="72">
        <f>IF(PR19_overrides!G52="", IF( F_Inputs_PR19!G50 = "","", F_Inputs_PR19!G50), PR19_overrides!G52)</f>
        <v>2.3889999999999998</v>
      </c>
      <c r="H52" s="72">
        <f>IF(PR19_overrides!H52="", IF( F_Inputs_PR19!H50 = "","", F_Inputs_PR19!H50), PR19_overrides!H52)</f>
        <v>0</v>
      </c>
      <c r="I52" s="72">
        <f>IF(PR19_overrides!I52="", IF( F_Inputs_PR19!I50 = "","", F_Inputs_PR19!I50), PR19_overrides!I52)</f>
        <v>0</v>
      </c>
      <c r="J52" s="72">
        <f>IF(PR19_overrides!J52="", IF( F_Inputs_PR19!J50 = "","", F_Inputs_PR19!J50), PR19_overrides!J52)</f>
        <v>0</v>
      </c>
      <c r="K52" s="72">
        <f>IF(PR19_overrides!K52="", IF( F_Inputs_PR19!K50 = "","", F_Inputs_PR19!K50), PR19_overrides!K52)</f>
        <v>9.6880000000000006</v>
      </c>
    </row>
    <row r="53" spans="1:11" x14ac:dyDescent="0.4">
      <c r="A53" s="63" t="s">
        <v>302</v>
      </c>
      <c r="B53" s="63" t="s">
        <v>301</v>
      </c>
      <c r="C53" s="63" t="s">
        <v>245</v>
      </c>
      <c r="D53" s="72">
        <f>IF(PR19_overrides!D53="", IF( F_Inputs_PR19!D51 = "","", F_Inputs_PR19!D51), PR19_overrides!D53)</f>
        <v>13.398999999999999</v>
      </c>
      <c r="E53" s="72" t="str">
        <f>IF(PR19_overrides!E53="", IF( F_Inputs_PR19!E51 = "","", F_Inputs_PR19!E51), PR19_overrides!E53)</f>
        <v/>
      </c>
      <c r="F53" s="72" t="str">
        <f>IF(PR19_overrides!F53="", IF( F_Inputs_PR19!F51 = "","", F_Inputs_PR19!F51), PR19_overrides!F53)</f>
        <v/>
      </c>
      <c r="G53" s="72">
        <f>IF(PR19_overrides!G53="", IF( F_Inputs_PR19!G51 = "","", F_Inputs_PR19!G51), PR19_overrides!G53)</f>
        <v>3.42</v>
      </c>
      <c r="H53" s="72">
        <f>IF(PR19_overrides!H53="", IF( F_Inputs_PR19!H51 = "","", F_Inputs_PR19!H51), PR19_overrides!H53)</f>
        <v>0</v>
      </c>
      <c r="I53" s="72">
        <f>IF(PR19_overrides!I53="", IF( F_Inputs_PR19!I51 = "","", F_Inputs_PR19!I51), PR19_overrides!I53)</f>
        <v>0</v>
      </c>
      <c r="J53" s="72">
        <f>IF(PR19_overrides!J53="", IF( F_Inputs_PR19!J51 = "","", F_Inputs_PR19!J51), PR19_overrides!J53)</f>
        <v>0</v>
      </c>
      <c r="K53" s="72">
        <f>IF(PR19_overrides!K53="", IF( F_Inputs_PR19!K51 = "","", F_Inputs_PR19!K51), PR19_overrides!K53)</f>
        <v>11.923</v>
      </c>
    </row>
    <row r="54" spans="1:11" x14ac:dyDescent="0.4">
      <c r="A54" s="63" t="s">
        <v>303</v>
      </c>
      <c r="B54" s="63" t="s">
        <v>301</v>
      </c>
      <c r="C54" s="63" t="s">
        <v>247</v>
      </c>
      <c r="D54" s="72">
        <f>IF(PR19_overrides!D54="", IF( F_Inputs_PR19!D52 = "","", F_Inputs_PR19!D52), PR19_overrides!D54)</f>
        <v>5.5869999999999997</v>
      </c>
      <c r="E54" s="72">
        <f>IF(PR19_overrides!E54="", IF( F_Inputs_PR19!E52 = "","", F_Inputs_PR19!E52), PR19_overrides!E54)</f>
        <v>0.121</v>
      </c>
      <c r="F54" s="72" t="str">
        <f>IF(PR19_overrides!F54="", IF( F_Inputs_PR19!F52 = "","", F_Inputs_PR19!F52), PR19_overrides!F54)</f>
        <v/>
      </c>
      <c r="G54" s="72">
        <f>IF(PR19_overrides!G54="", IF( F_Inputs_PR19!G52 = "","", F_Inputs_PR19!G52), PR19_overrides!G54)</f>
        <v>3.4980000000000002</v>
      </c>
      <c r="H54" s="72">
        <f>IF(PR19_overrides!H54="", IF( F_Inputs_PR19!H52 = "","", F_Inputs_PR19!H52), PR19_overrides!H54)</f>
        <v>0.129</v>
      </c>
      <c r="I54" s="72">
        <f>IF(PR19_overrides!I54="", IF( F_Inputs_PR19!I52 = "","", F_Inputs_PR19!I52), PR19_overrides!I54)</f>
        <v>0</v>
      </c>
      <c r="J54" s="72">
        <f>IF(PR19_overrides!J54="", IF( F_Inputs_PR19!J52 = "","", F_Inputs_PR19!J52), PR19_overrides!J54)</f>
        <v>0</v>
      </c>
      <c r="K54" s="72">
        <f>IF(PR19_overrides!K54="", IF( F_Inputs_PR19!K52 = "","", F_Inputs_PR19!K52), PR19_overrides!K54)</f>
        <v>4.6520000000000001</v>
      </c>
    </row>
    <row r="55" spans="1:11" x14ac:dyDescent="0.4">
      <c r="A55" s="63" t="s">
        <v>304</v>
      </c>
      <c r="B55" s="63" t="s">
        <v>301</v>
      </c>
      <c r="C55" s="63" t="s">
        <v>249</v>
      </c>
      <c r="D55" s="72">
        <f>IF(PR19_overrides!D55="", IF( F_Inputs_PR19!D53 = "","", F_Inputs_PR19!D53), PR19_overrides!D55)</f>
        <v>5.5140000000000002</v>
      </c>
      <c r="E55" s="72">
        <f>IF(PR19_overrides!E55="", IF( F_Inputs_PR19!E53 = "","", F_Inputs_PR19!E53), PR19_overrides!E55)</f>
        <v>0.16</v>
      </c>
      <c r="F55" s="72" t="str">
        <f>IF(PR19_overrides!F55="", IF( F_Inputs_PR19!F53 = "","", F_Inputs_PR19!F53), PR19_overrides!F55)</f>
        <v/>
      </c>
      <c r="G55" s="72">
        <f>IF(PR19_overrides!G55="", IF( F_Inputs_PR19!G53 = "","", F_Inputs_PR19!G53), PR19_overrides!G55)</f>
        <v>3.3279999999999998</v>
      </c>
      <c r="H55" s="72">
        <f>IF(PR19_overrides!H55="", IF( F_Inputs_PR19!H53 = "","", F_Inputs_PR19!H53), PR19_overrides!H55)</f>
        <v>0.51100000000000001</v>
      </c>
      <c r="I55" s="72">
        <f>IF(PR19_overrides!I55="", IF( F_Inputs_PR19!I53 = "","", F_Inputs_PR19!I53), PR19_overrides!I55)</f>
        <v>0</v>
      </c>
      <c r="J55" s="72">
        <f>IF(PR19_overrides!J55="", IF( F_Inputs_PR19!J53 = "","", F_Inputs_PR19!J53), PR19_overrides!J55)</f>
        <v>0</v>
      </c>
      <c r="K55" s="72">
        <f>IF(PR19_overrides!K55="", IF( F_Inputs_PR19!K53 = "","", F_Inputs_PR19!K53), PR19_overrides!K55)</f>
        <v>0.53600000000000003</v>
      </c>
    </row>
    <row r="56" spans="1:11" x14ac:dyDescent="0.4">
      <c r="A56" s="63" t="s">
        <v>305</v>
      </c>
      <c r="B56" s="63" t="s">
        <v>301</v>
      </c>
      <c r="C56" s="63" t="s">
        <v>251</v>
      </c>
      <c r="D56" s="72">
        <f>IF(PR19_overrides!D56="", IF( F_Inputs_PR19!D54 = "","", F_Inputs_PR19!D54), PR19_overrides!D56)</f>
        <v>4.6109999999999998</v>
      </c>
      <c r="E56" s="72">
        <f>IF(PR19_overrides!E56="", IF( F_Inputs_PR19!E54 = "","", F_Inputs_PR19!E54), PR19_overrides!E56)</f>
        <v>0.13300000000000001</v>
      </c>
      <c r="F56" s="72" t="str">
        <f>IF(PR19_overrides!F56="", IF( F_Inputs_PR19!F54 = "","", F_Inputs_PR19!F54), PR19_overrides!F56)</f>
        <v/>
      </c>
      <c r="G56" s="72">
        <f>IF(PR19_overrides!G56="", IF( F_Inputs_PR19!G54 = "","", F_Inputs_PR19!G54), PR19_overrides!G56)</f>
        <v>3.403</v>
      </c>
      <c r="H56" s="72">
        <f>IF(PR19_overrides!H56="", IF( F_Inputs_PR19!H54 = "","", F_Inputs_PR19!H54), PR19_overrides!H56)</f>
        <v>2.2320000000000002</v>
      </c>
      <c r="I56" s="72">
        <f>IF(PR19_overrides!I56="", IF( F_Inputs_PR19!I54 = "","", F_Inputs_PR19!I54), PR19_overrides!I56)</f>
        <v>0</v>
      </c>
      <c r="J56" s="72">
        <f>IF(PR19_overrides!J56="", IF( F_Inputs_PR19!J54 = "","", F_Inputs_PR19!J54), PR19_overrides!J56)</f>
        <v>0</v>
      </c>
      <c r="K56" s="72">
        <f>IF(PR19_overrides!K56="", IF( F_Inputs_PR19!K54 = "","", F_Inputs_PR19!K54), PR19_overrides!K56)</f>
        <v>3.7280000000000002</v>
      </c>
    </row>
    <row r="57" spans="1:11" x14ac:dyDescent="0.4">
      <c r="A57" s="63" t="s">
        <v>306</v>
      </c>
      <c r="B57" s="63" t="s">
        <v>301</v>
      </c>
      <c r="C57" s="63" t="s">
        <v>253</v>
      </c>
      <c r="D57" s="72">
        <f>IF(PR19_overrides!D57="", IF( F_Inputs_PR19!D55 = "","", F_Inputs_PR19!D55), PR19_overrides!D57)</f>
        <v>4.0720000000000001</v>
      </c>
      <c r="E57" s="72">
        <f>IF(PR19_overrides!E57="", IF( F_Inputs_PR19!E55 = "","", F_Inputs_PR19!E55), PR19_overrides!E57)</f>
        <v>0.66800000000000004</v>
      </c>
      <c r="F57" s="72" t="str">
        <f>IF(PR19_overrides!F57="", IF( F_Inputs_PR19!F55 = "","", F_Inputs_PR19!F55), PR19_overrides!F57)</f>
        <v/>
      </c>
      <c r="G57" s="72">
        <f>IF(PR19_overrides!G57="", IF( F_Inputs_PR19!G55 = "","", F_Inputs_PR19!G55), PR19_overrides!G57)</f>
        <v>2.246</v>
      </c>
      <c r="H57" s="72">
        <f>IF(PR19_overrides!H57="", IF( F_Inputs_PR19!H55 = "","", F_Inputs_PR19!H55), PR19_overrides!H57)</f>
        <v>1.6519999999999999</v>
      </c>
      <c r="I57" s="72">
        <f>IF(PR19_overrides!I57="", IF( F_Inputs_PR19!I55 = "","", F_Inputs_PR19!I55), PR19_overrides!I57)</f>
        <v>0</v>
      </c>
      <c r="J57" s="72">
        <f>IF(PR19_overrides!J57="", IF( F_Inputs_PR19!J55 = "","", F_Inputs_PR19!J55), PR19_overrides!J57)</f>
        <v>0</v>
      </c>
      <c r="K57" s="72">
        <f>IF(PR19_overrides!K57="", IF( F_Inputs_PR19!K55 = "","", F_Inputs_PR19!K55), PR19_overrides!K57)</f>
        <v>2.415</v>
      </c>
    </row>
    <row r="58" spans="1:11" x14ac:dyDescent="0.4">
      <c r="A58" s="63" t="s">
        <v>307</v>
      </c>
      <c r="B58" s="63" t="s">
        <v>301</v>
      </c>
      <c r="C58" s="63" t="s">
        <v>255</v>
      </c>
      <c r="D58" s="72">
        <f>IF(PR19_overrides!D58="", IF( F_Inputs_PR19!D56 = "","", F_Inputs_PR19!D56), PR19_overrides!D58)</f>
        <v>2.6989999999999998</v>
      </c>
      <c r="E58" s="72">
        <f>IF(PR19_overrides!E58="", IF( F_Inputs_PR19!E56 = "","", F_Inputs_PR19!E56), PR19_overrides!E58)</f>
        <v>1.101</v>
      </c>
      <c r="F58" s="72" t="str">
        <f>IF(PR19_overrides!F58="", IF( F_Inputs_PR19!F56 = "","", F_Inputs_PR19!F56), PR19_overrides!F58)</f>
        <v/>
      </c>
      <c r="G58" s="72">
        <f>IF(PR19_overrides!G58="", IF( F_Inputs_PR19!G56 = "","", F_Inputs_PR19!G56), PR19_overrides!G58)</f>
        <v>0.57799999999999996</v>
      </c>
      <c r="H58" s="72">
        <f>IF(PR19_overrides!H58="", IF( F_Inputs_PR19!H56 = "","", F_Inputs_PR19!H56), PR19_overrides!H58)</f>
        <v>1.6830000000000001</v>
      </c>
      <c r="I58" s="72">
        <f>IF(PR19_overrides!I58="", IF( F_Inputs_PR19!I56 = "","", F_Inputs_PR19!I56), PR19_overrides!I58)</f>
        <v>0</v>
      </c>
      <c r="J58" s="72">
        <f>IF(PR19_overrides!J58="", IF( F_Inputs_PR19!J56 = "","", F_Inputs_PR19!J56), PR19_overrides!J58)</f>
        <v>0</v>
      </c>
      <c r="K58" s="72">
        <f>IF(PR19_overrides!K58="", IF( F_Inputs_PR19!K56 = "","", F_Inputs_PR19!K56), PR19_overrides!K58)</f>
        <v>0.19600000000000001</v>
      </c>
    </row>
    <row r="59" spans="1:11" x14ac:dyDescent="0.4">
      <c r="A59" s="63" t="s">
        <v>308</v>
      </c>
      <c r="B59" s="63" t="s">
        <v>301</v>
      </c>
      <c r="C59" s="63" t="s">
        <v>257</v>
      </c>
      <c r="D59" s="72">
        <f>IF(PR19_overrides!D59="", IF( F_Inputs_PR19!D57 = "","", F_Inputs_PR19!D57), PR19_overrides!D59)</f>
        <v>2.5099999999999998</v>
      </c>
      <c r="E59" s="72">
        <f>IF(PR19_overrides!E59="", IF( F_Inputs_PR19!E57 = "","", F_Inputs_PR19!E57), PR19_overrides!E59)</f>
        <v>1.145</v>
      </c>
      <c r="F59" s="72">
        <f>IF(PR19_overrides!F59="", IF( F_Inputs_PR19!F57 = "","", F_Inputs_PR19!F57), PR19_overrides!F59)</f>
        <v>2.5000000000000001E-2</v>
      </c>
      <c r="G59" s="72">
        <f>IF(PR19_overrides!G59="", IF( F_Inputs_PR19!G57 = "","", F_Inputs_PR19!G57), PR19_overrides!G59)</f>
        <v>0.155</v>
      </c>
      <c r="H59" s="72">
        <f>IF(PR19_overrides!H59="", IF( F_Inputs_PR19!H57 = "","", F_Inputs_PR19!H57), PR19_overrides!H59)</f>
        <v>1.0780000000000001</v>
      </c>
      <c r="I59" s="72">
        <f>IF(PR19_overrides!I59="", IF( F_Inputs_PR19!I57 = "","", F_Inputs_PR19!I57), PR19_overrides!I59)</f>
        <v>0</v>
      </c>
      <c r="J59" s="72">
        <f>IF(PR19_overrides!J59="", IF( F_Inputs_PR19!J57 = "","", F_Inputs_PR19!J57), PR19_overrides!J59)</f>
        <v>0</v>
      </c>
      <c r="K59" s="72">
        <f>IF(PR19_overrides!K59="", IF( F_Inputs_PR19!K57 = "","", F_Inputs_PR19!K57), PR19_overrides!K59)</f>
        <v>2</v>
      </c>
    </row>
    <row r="60" spans="1:11" x14ac:dyDescent="0.4">
      <c r="A60" s="63" t="s">
        <v>309</v>
      </c>
      <c r="B60" s="63" t="s">
        <v>301</v>
      </c>
      <c r="C60" s="63" t="s">
        <v>259</v>
      </c>
      <c r="D60" s="72">
        <f>IF(PR19_overrides!D60="", IF( F_Inputs_PR19!D58 = "","", F_Inputs_PR19!D58), PR19_overrides!D60)</f>
        <v>2.1120000000000001</v>
      </c>
      <c r="E60" s="72">
        <f>IF(PR19_overrides!E60="", IF( F_Inputs_PR19!E58 = "","", F_Inputs_PR19!E58), PR19_overrides!E60)</f>
        <v>1.1719999999999999</v>
      </c>
      <c r="F60" s="72">
        <f>IF(PR19_overrides!F60="", IF( F_Inputs_PR19!F58 = "","", F_Inputs_PR19!F58), PR19_overrides!F60)</f>
        <v>0.16400000000000001</v>
      </c>
      <c r="G60" s="72">
        <f>IF(PR19_overrides!G60="", IF( F_Inputs_PR19!G58 = "","", F_Inputs_PR19!G58), PR19_overrides!G60)</f>
        <v>4.8000000000000001E-2</v>
      </c>
      <c r="H60" s="72">
        <f>IF(PR19_overrides!H60="", IF( F_Inputs_PR19!H58 = "","", F_Inputs_PR19!H58), PR19_overrides!H60)</f>
        <v>1.0609999999999999</v>
      </c>
      <c r="I60" s="72">
        <f>IF(PR19_overrides!I60="", IF( F_Inputs_PR19!I58 = "","", F_Inputs_PR19!I58), PR19_overrides!I60)</f>
        <v>0</v>
      </c>
      <c r="J60" s="72">
        <f>IF(PR19_overrides!J60="", IF( F_Inputs_PR19!J58 = "","", F_Inputs_PR19!J58), PR19_overrides!J60)</f>
        <v>0</v>
      </c>
      <c r="K60" s="72">
        <f>IF(PR19_overrides!K60="", IF( F_Inputs_PR19!K58 = "","", F_Inputs_PR19!K58), PR19_overrides!K60)</f>
        <v>2</v>
      </c>
    </row>
    <row r="61" spans="1:11" x14ac:dyDescent="0.4">
      <c r="A61" s="63" t="s">
        <v>310</v>
      </c>
      <c r="B61" s="63" t="s">
        <v>301</v>
      </c>
      <c r="C61" s="63" t="s">
        <v>261</v>
      </c>
      <c r="D61" s="72">
        <f>IF(PR19_overrides!D61="", IF( F_Inputs_PR19!D59 = "","", F_Inputs_PR19!D59), PR19_overrides!D61)</f>
        <v>2.0619999999999998</v>
      </c>
      <c r="E61" s="72">
        <f>IF(PR19_overrides!E61="", IF( F_Inputs_PR19!E59 = "","", F_Inputs_PR19!E59), PR19_overrides!E61)</f>
        <v>1.1819999999999999</v>
      </c>
      <c r="F61" s="72">
        <f>IF(PR19_overrides!F61="", IF( F_Inputs_PR19!F59 = "","", F_Inputs_PR19!F59), PR19_overrides!F61)</f>
        <v>0.36499999999999999</v>
      </c>
      <c r="G61" s="72">
        <f>IF(PR19_overrides!G61="", IF( F_Inputs_PR19!G59 = "","", F_Inputs_PR19!G59), PR19_overrides!G61)</f>
        <v>3.1E-2</v>
      </c>
      <c r="H61" s="72">
        <f>IF(PR19_overrides!H61="", IF( F_Inputs_PR19!H59 = "","", F_Inputs_PR19!H59), PR19_overrides!H61)</f>
        <v>1.268</v>
      </c>
      <c r="I61" s="72">
        <f>IF(PR19_overrides!I61="", IF( F_Inputs_PR19!I59 = "","", F_Inputs_PR19!I59), PR19_overrides!I61)</f>
        <v>0</v>
      </c>
      <c r="J61" s="72">
        <f>IF(PR19_overrides!J61="", IF( F_Inputs_PR19!J59 = "","", F_Inputs_PR19!J59), PR19_overrides!J61)</f>
        <v>0</v>
      </c>
      <c r="K61" s="72">
        <f>IF(PR19_overrides!K61="", IF( F_Inputs_PR19!K59 = "","", F_Inputs_PR19!K59), PR19_overrides!K61)</f>
        <v>2</v>
      </c>
    </row>
    <row r="62" spans="1:11" x14ac:dyDescent="0.4">
      <c r="A62" s="63" t="s">
        <v>311</v>
      </c>
      <c r="B62" s="63" t="s">
        <v>301</v>
      </c>
      <c r="C62" s="63" t="s">
        <v>263</v>
      </c>
      <c r="D62" s="72">
        <f>IF(PR19_overrides!D62="", IF( F_Inputs_PR19!D60 = "","", F_Inputs_PR19!D60), PR19_overrides!D62)</f>
        <v>2.0110000000000001</v>
      </c>
      <c r="E62" s="72">
        <f>IF(PR19_overrides!E62="", IF( F_Inputs_PR19!E60 = "","", F_Inputs_PR19!E60), PR19_overrides!E62)</f>
        <v>1.1859999999999999</v>
      </c>
      <c r="F62" s="72">
        <f>IF(PR19_overrides!F62="", IF( F_Inputs_PR19!F60 = "","", F_Inputs_PR19!F60), PR19_overrides!F62)</f>
        <v>0.57999999999999996</v>
      </c>
      <c r="G62" s="72">
        <f>IF(PR19_overrides!G62="", IF( F_Inputs_PR19!G60 = "","", F_Inputs_PR19!G60), PR19_overrides!G62)</f>
        <v>3.1E-2</v>
      </c>
      <c r="H62" s="72">
        <f>IF(PR19_overrides!H62="", IF( F_Inputs_PR19!H60 = "","", F_Inputs_PR19!H60), PR19_overrides!H62)</f>
        <v>1.8440000000000001</v>
      </c>
      <c r="I62" s="72">
        <f>IF(PR19_overrides!I62="", IF( F_Inputs_PR19!I60 = "","", F_Inputs_PR19!I60), PR19_overrides!I62)</f>
        <v>0</v>
      </c>
      <c r="J62" s="72">
        <f>IF(PR19_overrides!J62="", IF( F_Inputs_PR19!J60 = "","", F_Inputs_PR19!J60), PR19_overrides!J62)</f>
        <v>0</v>
      </c>
      <c r="K62" s="72">
        <f>IF(PR19_overrides!K62="", IF( F_Inputs_PR19!K60 = "","", F_Inputs_PR19!K60), PR19_overrides!K62)</f>
        <v>2</v>
      </c>
    </row>
    <row r="63" spans="1:11" x14ac:dyDescent="0.4">
      <c r="A63" s="63" t="s">
        <v>540</v>
      </c>
      <c r="B63" s="63" t="s">
        <v>301</v>
      </c>
      <c r="C63" s="63" t="s">
        <v>516</v>
      </c>
      <c r="D63" s="72">
        <f>IF(PR19_overrides!D63="", IF( F_Inputs_PR19!D61 = "","", F_Inputs_PR19!D61), PR19_overrides!D63)</f>
        <v>2.0110000000000001</v>
      </c>
      <c r="E63" s="72">
        <f>IF(PR19_overrides!E63="", IF( F_Inputs_PR19!E61 = "","", F_Inputs_PR19!E61), PR19_overrides!E63)</f>
        <v>1.1850000000000001</v>
      </c>
      <c r="F63" s="72">
        <f>IF(PR19_overrides!F63="", IF( F_Inputs_PR19!F61 = "","", F_Inputs_PR19!F61), PR19_overrides!F63)</f>
        <v>0.80100000000000005</v>
      </c>
      <c r="G63" s="72">
        <f>IF(PR19_overrides!G63="", IF( F_Inputs_PR19!G61 = "","", F_Inputs_PR19!G61), PR19_overrides!G63)</f>
        <v>3.1E-2</v>
      </c>
      <c r="H63" s="72">
        <f>IF(PR19_overrides!H63="", IF( F_Inputs_PR19!H61 = "","", F_Inputs_PR19!H61), PR19_overrides!H63)</f>
        <v>2.46</v>
      </c>
      <c r="I63" s="72">
        <f>IF(PR19_overrides!I63="", IF( F_Inputs_PR19!I61 = "","", F_Inputs_PR19!I61), PR19_overrides!I63)</f>
        <v>0</v>
      </c>
      <c r="J63" s="72">
        <f>IF(PR19_overrides!J63="", IF( F_Inputs_PR19!J61 = "","", F_Inputs_PR19!J61), PR19_overrides!J63)</f>
        <v>0</v>
      </c>
      <c r="K63" s="72">
        <f>IF(PR19_overrides!K63="", IF( F_Inputs_PR19!K61 = "","", F_Inputs_PR19!K61), PR19_overrides!K63)</f>
        <v>2</v>
      </c>
    </row>
    <row r="64" spans="1:11" x14ac:dyDescent="0.4">
      <c r="A64" s="63" t="s">
        <v>312</v>
      </c>
      <c r="B64" s="63" t="s">
        <v>313</v>
      </c>
      <c r="C64" s="63" t="s">
        <v>243</v>
      </c>
      <c r="D64" s="72">
        <f>IF(PR19_overrides!D64="", IF( F_Inputs_PR19!D62 = "","", F_Inputs_PR19!D62), PR19_overrides!D64)</f>
        <v>4.6935200000000004</v>
      </c>
      <c r="E64" s="72" t="str">
        <f>IF(PR19_overrides!E64="", IF( F_Inputs_PR19!E62 = "","", F_Inputs_PR19!E62), PR19_overrides!E64)</f>
        <v/>
      </c>
      <c r="F64" s="72" t="str">
        <f>IF(PR19_overrides!F64="", IF( F_Inputs_PR19!F62 = "","", F_Inputs_PR19!F62), PR19_overrides!F64)</f>
        <v/>
      </c>
      <c r="G64" s="72">
        <f>IF(PR19_overrides!G64="", IF( F_Inputs_PR19!G62 = "","", F_Inputs_PR19!G62), PR19_overrides!G64)</f>
        <v>9.5337305519999997</v>
      </c>
      <c r="H64" s="72">
        <f>IF(PR19_overrides!H64="", IF( F_Inputs_PR19!H62 = "","", F_Inputs_PR19!H62), PR19_overrides!H64)</f>
        <v>0</v>
      </c>
      <c r="I64" s="72">
        <f>IF(PR19_overrides!I64="", IF( F_Inputs_PR19!I62 = "","", F_Inputs_PR19!I62), PR19_overrides!I64)</f>
        <v>0</v>
      </c>
      <c r="J64" s="72">
        <f>IF(PR19_overrides!J64="", IF( F_Inputs_PR19!J62 = "","", F_Inputs_PR19!J62), PR19_overrides!J64)</f>
        <v>0</v>
      </c>
      <c r="K64" s="72">
        <f>IF(PR19_overrides!K64="", IF( F_Inputs_PR19!K62 = "","", F_Inputs_PR19!K62), PR19_overrides!K64)</f>
        <v>2.04676218724626</v>
      </c>
    </row>
    <row r="65" spans="1:11" x14ac:dyDescent="0.4">
      <c r="A65" s="63" t="s">
        <v>314</v>
      </c>
      <c r="B65" s="63" t="s">
        <v>313</v>
      </c>
      <c r="C65" s="63" t="s">
        <v>245</v>
      </c>
      <c r="D65" s="72">
        <f>IF(PR19_overrides!D65="", IF( F_Inputs_PR19!D63 = "","", F_Inputs_PR19!D63), PR19_overrides!D65)</f>
        <v>4.2870203408383496</v>
      </c>
      <c r="E65" s="72" t="str">
        <f>IF(PR19_overrides!E65="", IF( F_Inputs_PR19!E63 = "","", F_Inputs_PR19!E63), PR19_overrides!E65)</f>
        <v/>
      </c>
      <c r="F65" s="72" t="str">
        <f>IF(PR19_overrides!F65="", IF( F_Inputs_PR19!F63 = "","", F_Inputs_PR19!F63), PR19_overrides!F65)</f>
        <v/>
      </c>
      <c r="G65" s="72">
        <f>IF(PR19_overrides!G65="", IF( F_Inputs_PR19!G63 = "","", F_Inputs_PR19!G63), PR19_overrides!G65)</f>
        <v>8.1654841423328808</v>
      </c>
      <c r="H65" s="72">
        <f>IF(PR19_overrides!H65="", IF( F_Inputs_PR19!H63 = "","", F_Inputs_PR19!H63), PR19_overrides!H65)</f>
        <v>0</v>
      </c>
      <c r="I65" s="72">
        <f>IF(PR19_overrides!I65="", IF( F_Inputs_PR19!I63 = "","", F_Inputs_PR19!I63), PR19_overrides!I65)</f>
        <v>0.56553309436243704</v>
      </c>
      <c r="J65" s="72">
        <f>IF(PR19_overrides!J65="", IF( F_Inputs_PR19!J63 = "","", F_Inputs_PR19!J63), PR19_overrides!J65)</f>
        <v>0</v>
      </c>
      <c r="K65" s="72">
        <f>IF(PR19_overrides!K65="", IF( F_Inputs_PR19!K63 = "","", F_Inputs_PR19!K63), PR19_overrides!K65)</f>
        <v>2.0750000000000002</v>
      </c>
    </row>
    <row r="66" spans="1:11" x14ac:dyDescent="0.4">
      <c r="A66" s="63" t="s">
        <v>315</v>
      </c>
      <c r="B66" s="63" t="s">
        <v>313</v>
      </c>
      <c r="C66" s="63" t="s">
        <v>247</v>
      </c>
      <c r="D66" s="72">
        <f>IF(PR19_overrides!D66="", IF( F_Inputs_PR19!D64 = "","", F_Inputs_PR19!D64), PR19_overrides!D66)</f>
        <v>2.3924428424315098</v>
      </c>
      <c r="E66" s="72">
        <f>IF(PR19_overrides!E66="", IF( F_Inputs_PR19!E64 = "","", F_Inputs_PR19!E64), PR19_overrides!E66)</f>
        <v>0.22681238884931501</v>
      </c>
      <c r="F66" s="72" t="str">
        <f>IF(PR19_overrides!F66="", IF( F_Inputs_PR19!F64 = "","", F_Inputs_PR19!F64), PR19_overrides!F66)</f>
        <v/>
      </c>
      <c r="G66" s="72">
        <f>IF(PR19_overrides!G66="", IF( F_Inputs_PR19!G64 = "","", F_Inputs_PR19!G64), PR19_overrides!G66)</f>
        <v>8.1576230065947506</v>
      </c>
      <c r="H66" s="72">
        <f>IF(PR19_overrides!H66="", IF( F_Inputs_PR19!H64 = "","", F_Inputs_PR19!H64), PR19_overrides!H66)</f>
        <v>0.65733925857013797</v>
      </c>
      <c r="I66" s="72">
        <f>IF(PR19_overrides!I66="", IF( F_Inputs_PR19!I64 = "","", F_Inputs_PR19!I64), PR19_overrides!I66)</f>
        <v>0.51053643104888102</v>
      </c>
      <c r="J66" s="72">
        <f>IF(PR19_overrides!J66="", IF( F_Inputs_PR19!J64 = "","", F_Inputs_PR19!J64), PR19_overrides!J66)</f>
        <v>5.70201407985425E-3</v>
      </c>
      <c r="K66" s="72">
        <f>IF(PR19_overrides!K66="", IF( F_Inputs_PR19!K64 = "","", F_Inputs_PR19!K64), PR19_overrides!K66)</f>
        <v>7.9416571749999996</v>
      </c>
    </row>
    <row r="67" spans="1:11" x14ac:dyDescent="0.4">
      <c r="A67" s="63" t="s">
        <v>316</v>
      </c>
      <c r="B67" s="63" t="s">
        <v>313</v>
      </c>
      <c r="C67" s="63" t="s">
        <v>249</v>
      </c>
      <c r="D67" s="72">
        <f>IF(PR19_overrides!D67="", IF( F_Inputs_PR19!D65 = "","", F_Inputs_PR19!D65), PR19_overrides!D67)</f>
        <v>1.043665729</v>
      </c>
      <c r="E67" s="72">
        <f>IF(PR19_overrides!E67="", IF( F_Inputs_PR19!E65 = "","", F_Inputs_PR19!E65), PR19_overrides!E67)</f>
        <v>0.502657501889759</v>
      </c>
      <c r="F67" s="72" t="str">
        <f>IF(PR19_overrides!F67="", IF( F_Inputs_PR19!F65 = "","", F_Inputs_PR19!F65), PR19_overrides!F67)</f>
        <v/>
      </c>
      <c r="G67" s="72">
        <f>IF(PR19_overrides!G67="", IF( F_Inputs_PR19!G65 = "","", F_Inputs_PR19!G65), PR19_overrides!G67)</f>
        <v>5.5709230756250196</v>
      </c>
      <c r="H67" s="72">
        <f>IF(PR19_overrides!H67="", IF( F_Inputs_PR19!H65 = "","", F_Inputs_PR19!H65), PR19_overrides!H67)</f>
        <v>1.8219574168800601</v>
      </c>
      <c r="I67" s="72">
        <f>IF(PR19_overrides!I67="", IF( F_Inputs_PR19!I65 = "","", F_Inputs_PR19!I65), PR19_overrides!I67)</f>
        <v>0.47101355472945899</v>
      </c>
      <c r="J67" s="72">
        <f>IF(PR19_overrides!J67="", IF( F_Inputs_PR19!J65 = "","", F_Inputs_PR19!J65), PR19_overrides!J67)</f>
        <v>3.2365056903444399E-2</v>
      </c>
      <c r="K67" s="72">
        <f>IF(PR19_overrides!K67="", IF( F_Inputs_PR19!K65 = "","", F_Inputs_PR19!K65), PR19_overrides!K67)</f>
        <v>13.2613058804248</v>
      </c>
    </row>
    <row r="68" spans="1:11" x14ac:dyDescent="0.4">
      <c r="A68" s="63" t="s">
        <v>317</v>
      </c>
      <c r="B68" s="63" t="s">
        <v>313</v>
      </c>
      <c r="C68" s="63" t="s">
        <v>251</v>
      </c>
      <c r="D68" s="72">
        <f>IF(PR19_overrides!D68="", IF( F_Inputs_PR19!D66 = "","", F_Inputs_PR19!D66), PR19_overrides!D68)</f>
        <v>2.323</v>
      </c>
      <c r="E68" s="72">
        <f>IF(PR19_overrides!E68="", IF( F_Inputs_PR19!E66 = "","", F_Inputs_PR19!E66), PR19_overrides!E68)</f>
        <v>2.7050000000000001</v>
      </c>
      <c r="F68" s="72">
        <f>IF(PR19_overrides!F68="", IF( F_Inputs_PR19!F66 = "","", F_Inputs_PR19!F66), PR19_overrides!F68)</f>
        <v>0</v>
      </c>
      <c r="G68" s="72">
        <f>IF(PR19_overrides!G68="", IF( F_Inputs_PR19!G66 = "","", F_Inputs_PR19!G66), PR19_overrides!G68)</f>
        <v>3.64310295777475</v>
      </c>
      <c r="H68" s="72">
        <f>IF(PR19_overrides!H68="", IF( F_Inputs_PR19!H66 = "","", F_Inputs_PR19!H66), PR19_overrides!H68)</f>
        <v>3.7066899027473301</v>
      </c>
      <c r="I68" s="72">
        <f>IF(PR19_overrides!I68="", IF( F_Inputs_PR19!I66 = "","", F_Inputs_PR19!I66), PR19_overrides!I68)</f>
        <v>0.31408013732500001</v>
      </c>
      <c r="J68" s="72">
        <f>IF(PR19_overrides!J68="", IF( F_Inputs_PR19!J66 = "","", F_Inputs_PR19!J66), PR19_overrides!J68)</f>
        <v>0.20399999999999999</v>
      </c>
      <c r="K68" s="72">
        <f>IF(PR19_overrides!K68="", IF( F_Inputs_PR19!K66 = "","", F_Inputs_PR19!K66), PR19_overrides!K68)</f>
        <v>16.79</v>
      </c>
    </row>
    <row r="69" spans="1:11" x14ac:dyDescent="0.4">
      <c r="A69" s="63" t="s">
        <v>318</v>
      </c>
      <c r="B69" s="63" t="s">
        <v>313</v>
      </c>
      <c r="C69" s="63" t="s">
        <v>253</v>
      </c>
      <c r="D69" s="72">
        <f>IF(PR19_overrides!D69="", IF( F_Inputs_PR19!D67 = "","", F_Inputs_PR19!D67), PR19_overrides!D69)</f>
        <v>0</v>
      </c>
      <c r="E69" s="72">
        <f>IF(PR19_overrides!E69="", IF( F_Inputs_PR19!E67 = "","", F_Inputs_PR19!E67), PR19_overrides!E69)</f>
        <v>0</v>
      </c>
      <c r="F69" s="72" t="str">
        <f>IF(PR19_overrides!F69="", IF( F_Inputs_PR19!F67 = "","", F_Inputs_PR19!F67), PR19_overrides!F69)</f>
        <v/>
      </c>
      <c r="G69" s="72" t="str">
        <f>IF(PR19_overrides!G69="", IF( F_Inputs_PR19!G67 = "","", F_Inputs_PR19!G67), PR19_overrides!G69)</f>
        <v/>
      </c>
      <c r="H69" s="72" t="str">
        <f>IF(PR19_overrides!H69="", IF( F_Inputs_PR19!H67 = "","", F_Inputs_PR19!H67), PR19_overrides!H69)</f>
        <v/>
      </c>
      <c r="I69" s="72" t="str">
        <f>IF(PR19_overrides!I69="", IF( F_Inputs_PR19!I67 = "","", F_Inputs_PR19!I67), PR19_overrides!I69)</f>
        <v/>
      </c>
      <c r="J69" s="72" t="str">
        <f>IF(PR19_overrides!J69="", IF( F_Inputs_PR19!J67 = "","", F_Inputs_PR19!J67), PR19_overrides!J69)</f>
        <v/>
      </c>
      <c r="K69" s="72">
        <f>IF(PR19_overrides!K69="", IF( F_Inputs_PR19!K67 = "","", F_Inputs_PR19!K67), PR19_overrides!K69)</f>
        <v>0</v>
      </c>
    </row>
    <row r="70" spans="1:11" x14ac:dyDescent="0.4">
      <c r="A70" s="63" t="s">
        <v>319</v>
      </c>
      <c r="B70" s="63" t="s">
        <v>313</v>
      </c>
      <c r="C70" s="63" t="s">
        <v>255</v>
      </c>
      <c r="D70" s="72">
        <f>IF(PR19_overrides!D70="", IF( F_Inputs_PR19!D68 = "","", F_Inputs_PR19!D68), PR19_overrides!D70)</f>
        <v>0</v>
      </c>
      <c r="E70" s="72">
        <f>IF(PR19_overrides!E70="", IF( F_Inputs_PR19!E68 = "","", F_Inputs_PR19!E68), PR19_overrides!E70)</f>
        <v>0</v>
      </c>
      <c r="F70" s="72" t="str">
        <f>IF(PR19_overrides!F70="", IF( F_Inputs_PR19!F68 = "","", F_Inputs_PR19!F68), PR19_overrides!F70)</f>
        <v/>
      </c>
      <c r="G70" s="72" t="str">
        <f>IF(PR19_overrides!G70="", IF( F_Inputs_PR19!G68 = "","", F_Inputs_PR19!G68), PR19_overrides!G70)</f>
        <v/>
      </c>
      <c r="H70" s="72" t="str">
        <f>IF(PR19_overrides!H70="", IF( F_Inputs_PR19!H68 = "","", F_Inputs_PR19!H68), PR19_overrides!H70)</f>
        <v/>
      </c>
      <c r="I70" s="72" t="str">
        <f>IF(PR19_overrides!I70="", IF( F_Inputs_PR19!I68 = "","", F_Inputs_PR19!I68), PR19_overrides!I70)</f>
        <v/>
      </c>
      <c r="J70" s="72" t="str">
        <f>IF(PR19_overrides!J70="", IF( F_Inputs_PR19!J68 = "","", F_Inputs_PR19!J68), PR19_overrides!J70)</f>
        <v/>
      </c>
      <c r="K70" s="72">
        <f>IF(PR19_overrides!K70="", IF( F_Inputs_PR19!K68 = "","", F_Inputs_PR19!K68), PR19_overrides!K70)</f>
        <v>0</v>
      </c>
    </row>
    <row r="71" spans="1:11" x14ac:dyDescent="0.4">
      <c r="A71" s="63" t="s">
        <v>320</v>
      </c>
      <c r="B71" s="63" t="s">
        <v>313</v>
      </c>
      <c r="C71" s="63" t="s">
        <v>257</v>
      </c>
      <c r="D71" s="72">
        <f>IF(PR19_overrides!D71="", IF( F_Inputs_PR19!D69 = "","", F_Inputs_PR19!D69), PR19_overrides!D71)</f>
        <v>0</v>
      </c>
      <c r="E71" s="72">
        <f>IF(PR19_overrides!E71="", IF( F_Inputs_PR19!E69 = "","", F_Inputs_PR19!E69), PR19_overrides!E71)</f>
        <v>0</v>
      </c>
      <c r="F71" s="72">
        <f>IF(PR19_overrides!F71="", IF( F_Inputs_PR19!F69 = "","", F_Inputs_PR19!F69), PR19_overrides!F71)</f>
        <v>0</v>
      </c>
      <c r="G71" s="72" t="str">
        <f>IF(PR19_overrides!G71="", IF( F_Inputs_PR19!G69 = "","", F_Inputs_PR19!G69), PR19_overrides!G71)</f>
        <v/>
      </c>
      <c r="H71" s="72" t="str">
        <f>IF(PR19_overrides!H71="", IF( F_Inputs_PR19!H69 = "","", F_Inputs_PR19!H69), PR19_overrides!H71)</f>
        <v/>
      </c>
      <c r="I71" s="72" t="str">
        <f>IF(PR19_overrides!I71="", IF( F_Inputs_PR19!I69 = "","", F_Inputs_PR19!I69), PR19_overrides!I71)</f>
        <v/>
      </c>
      <c r="J71" s="72" t="str">
        <f>IF(PR19_overrides!J71="", IF( F_Inputs_PR19!J69 = "","", F_Inputs_PR19!J69), PR19_overrides!J71)</f>
        <v/>
      </c>
      <c r="K71" s="72">
        <f>IF(PR19_overrides!K71="", IF( F_Inputs_PR19!K69 = "","", F_Inputs_PR19!K69), PR19_overrides!K71)</f>
        <v>0</v>
      </c>
    </row>
    <row r="72" spans="1:11" x14ac:dyDescent="0.4">
      <c r="A72" s="63" t="s">
        <v>321</v>
      </c>
      <c r="B72" s="63" t="s">
        <v>313</v>
      </c>
      <c r="C72" s="63" t="s">
        <v>259</v>
      </c>
      <c r="D72" s="72">
        <f>IF(PR19_overrides!D72="", IF( F_Inputs_PR19!D70 = "","", F_Inputs_PR19!D70), PR19_overrides!D72)</f>
        <v>0</v>
      </c>
      <c r="E72" s="72">
        <f>IF(PR19_overrides!E72="", IF( F_Inputs_PR19!E70 = "","", F_Inputs_PR19!E70), PR19_overrides!E72)</f>
        <v>0</v>
      </c>
      <c r="F72" s="72">
        <f>IF(PR19_overrides!F72="", IF( F_Inputs_PR19!F70 = "","", F_Inputs_PR19!F70), PR19_overrides!F72)</f>
        <v>0</v>
      </c>
      <c r="G72" s="72" t="str">
        <f>IF(PR19_overrides!G72="", IF( F_Inputs_PR19!G70 = "","", F_Inputs_PR19!G70), PR19_overrides!G72)</f>
        <v/>
      </c>
      <c r="H72" s="72" t="str">
        <f>IF(PR19_overrides!H72="", IF( F_Inputs_PR19!H70 = "","", F_Inputs_PR19!H70), PR19_overrides!H72)</f>
        <v/>
      </c>
      <c r="I72" s="72" t="str">
        <f>IF(PR19_overrides!I72="", IF( F_Inputs_PR19!I70 = "","", F_Inputs_PR19!I70), PR19_overrides!I72)</f>
        <v/>
      </c>
      <c r="J72" s="72" t="str">
        <f>IF(PR19_overrides!J72="", IF( F_Inputs_PR19!J70 = "","", F_Inputs_PR19!J70), PR19_overrides!J72)</f>
        <v/>
      </c>
      <c r="K72" s="72">
        <f>IF(PR19_overrides!K72="", IF( F_Inputs_PR19!K70 = "","", F_Inputs_PR19!K70), PR19_overrides!K72)</f>
        <v>0</v>
      </c>
    </row>
    <row r="73" spans="1:11" x14ac:dyDescent="0.4">
      <c r="A73" s="63" t="s">
        <v>322</v>
      </c>
      <c r="B73" s="63" t="s">
        <v>313</v>
      </c>
      <c r="C73" s="63" t="s">
        <v>261</v>
      </c>
      <c r="D73" s="72">
        <f>IF(PR19_overrides!D73="", IF( F_Inputs_PR19!D71 = "","", F_Inputs_PR19!D71), PR19_overrides!D73)</f>
        <v>0</v>
      </c>
      <c r="E73" s="72">
        <f>IF(PR19_overrides!E73="", IF( F_Inputs_PR19!E71 = "","", F_Inputs_PR19!E71), PR19_overrides!E73)</f>
        <v>0</v>
      </c>
      <c r="F73" s="72">
        <f>IF(PR19_overrides!F73="", IF( F_Inputs_PR19!F71 = "","", F_Inputs_PR19!F71), PR19_overrides!F73)</f>
        <v>0</v>
      </c>
      <c r="G73" s="72" t="str">
        <f>IF(PR19_overrides!G73="", IF( F_Inputs_PR19!G71 = "","", F_Inputs_PR19!G71), PR19_overrides!G73)</f>
        <v/>
      </c>
      <c r="H73" s="72" t="str">
        <f>IF(PR19_overrides!H73="", IF( F_Inputs_PR19!H71 = "","", F_Inputs_PR19!H71), PR19_overrides!H73)</f>
        <v/>
      </c>
      <c r="I73" s="72" t="str">
        <f>IF(PR19_overrides!I73="", IF( F_Inputs_PR19!I71 = "","", F_Inputs_PR19!I71), PR19_overrides!I73)</f>
        <v/>
      </c>
      <c r="J73" s="72" t="str">
        <f>IF(PR19_overrides!J73="", IF( F_Inputs_PR19!J71 = "","", F_Inputs_PR19!J71), PR19_overrides!J73)</f>
        <v/>
      </c>
      <c r="K73" s="72">
        <f>IF(PR19_overrides!K73="", IF( F_Inputs_PR19!K71 = "","", F_Inputs_PR19!K71), PR19_overrides!K73)</f>
        <v>0</v>
      </c>
    </row>
    <row r="74" spans="1:11" ht="14.25" customHeight="1" x14ac:dyDescent="0.4">
      <c r="A74" s="63" t="s">
        <v>323</v>
      </c>
      <c r="B74" s="63" t="s">
        <v>313</v>
      </c>
      <c r="C74" s="63" t="s">
        <v>263</v>
      </c>
      <c r="D74" s="72">
        <f>IF(PR19_overrides!D74="", IF( F_Inputs_PR19!D72 = "","", F_Inputs_PR19!D72), PR19_overrides!D74)</f>
        <v>0</v>
      </c>
      <c r="E74" s="72">
        <f>IF(PR19_overrides!E74="", IF( F_Inputs_PR19!E72 = "","", F_Inputs_PR19!E72), PR19_overrides!E74)</f>
        <v>0</v>
      </c>
      <c r="F74" s="72">
        <f>IF(PR19_overrides!F74="", IF( F_Inputs_PR19!F72 = "","", F_Inputs_PR19!F72), PR19_overrides!F74)</f>
        <v>0</v>
      </c>
      <c r="G74" s="72" t="str">
        <f>IF(PR19_overrides!G74="", IF( F_Inputs_PR19!G72 = "","", F_Inputs_PR19!G72), PR19_overrides!G74)</f>
        <v/>
      </c>
      <c r="H74" s="72" t="str">
        <f>IF(PR19_overrides!H74="", IF( F_Inputs_PR19!H72 = "","", F_Inputs_PR19!H72), PR19_overrides!H74)</f>
        <v/>
      </c>
      <c r="I74" s="72" t="str">
        <f>IF(PR19_overrides!I74="", IF( F_Inputs_PR19!I72 = "","", F_Inputs_PR19!I72), PR19_overrides!I74)</f>
        <v/>
      </c>
      <c r="J74" s="72" t="str">
        <f>IF(PR19_overrides!J74="", IF( F_Inputs_PR19!J72 = "","", F_Inputs_PR19!J72), PR19_overrides!J74)</f>
        <v/>
      </c>
      <c r="K74" s="72">
        <f>IF(PR19_overrides!K74="", IF( F_Inputs_PR19!K72 = "","", F_Inputs_PR19!K72), PR19_overrides!K74)</f>
        <v>0</v>
      </c>
    </row>
    <row r="75" spans="1:11" x14ac:dyDescent="0.4">
      <c r="A75" s="63" t="s">
        <v>541</v>
      </c>
      <c r="B75" s="63" t="s">
        <v>313</v>
      </c>
      <c r="C75" s="63" t="s">
        <v>516</v>
      </c>
      <c r="D75" s="72">
        <f>IF(PR19_overrides!D75="", IF( F_Inputs_PR19!D73 = "","", F_Inputs_PR19!D73), PR19_overrides!D75)</f>
        <v>0</v>
      </c>
      <c r="E75" s="72">
        <f>IF(PR19_overrides!E75="", IF( F_Inputs_PR19!E73 = "","", F_Inputs_PR19!E73), PR19_overrides!E75)</f>
        <v>0</v>
      </c>
      <c r="F75" s="72">
        <f>IF(PR19_overrides!F75="", IF( F_Inputs_PR19!F73 = "","", F_Inputs_PR19!F73), PR19_overrides!F75)</f>
        <v>0</v>
      </c>
      <c r="G75" s="72" t="str">
        <f>IF(PR19_overrides!G75="", IF( F_Inputs_PR19!G73 = "","", F_Inputs_PR19!G73), PR19_overrides!G75)</f>
        <v/>
      </c>
      <c r="H75" s="72" t="str">
        <f>IF(PR19_overrides!H75="", IF( F_Inputs_PR19!H73 = "","", F_Inputs_PR19!H73), PR19_overrides!H75)</f>
        <v/>
      </c>
      <c r="I75" s="72" t="str">
        <f>IF(PR19_overrides!I75="", IF( F_Inputs_PR19!I73 = "","", F_Inputs_PR19!I73), PR19_overrides!I75)</f>
        <v/>
      </c>
      <c r="J75" s="72" t="str">
        <f>IF(PR19_overrides!J75="", IF( F_Inputs_PR19!J73 = "","", F_Inputs_PR19!J73), PR19_overrides!J75)</f>
        <v/>
      </c>
      <c r="K75" s="72">
        <f>IF(PR19_overrides!K75="", IF( F_Inputs_PR19!K73 = "","", F_Inputs_PR19!K73), PR19_overrides!K75)</f>
        <v>0</v>
      </c>
    </row>
    <row r="76" spans="1:11" x14ac:dyDescent="0.4">
      <c r="A76" s="63" t="s">
        <v>324</v>
      </c>
      <c r="B76" s="63" t="s">
        <v>325</v>
      </c>
      <c r="C76" s="63" t="s">
        <v>243</v>
      </c>
      <c r="D76" s="72">
        <f>IF(PR19_overrides!D76="", IF( F_Inputs_PR19!D74 = "","", F_Inputs_PR19!D74), PR19_overrides!D76)</f>
        <v>0</v>
      </c>
      <c r="E76" s="72" t="str">
        <f>IF(PR19_overrides!E76="", IF( F_Inputs_PR19!E74 = "","", F_Inputs_PR19!E74), PR19_overrides!E76)</f>
        <v/>
      </c>
      <c r="F76" s="72" t="str">
        <f>IF(PR19_overrides!F76="", IF( F_Inputs_PR19!F74 = "","", F_Inputs_PR19!F74), PR19_overrides!F76)</f>
        <v/>
      </c>
      <c r="G76" s="72" t="str">
        <f>IF(PR19_overrides!G76="", IF( F_Inputs_PR19!G74 = "","", F_Inputs_PR19!G74), PR19_overrides!G76)</f>
        <v/>
      </c>
      <c r="H76" s="72" t="str">
        <f>IF(PR19_overrides!H76="", IF( F_Inputs_PR19!H74 = "","", F_Inputs_PR19!H74), PR19_overrides!H76)</f>
        <v/>
      </c>
      <c r="I76" s="72" t="str">
        <f>IF(PR19_overrides!I76="", IF( F_Inputs_PR19!I74 = "","", F_Inputs_PR19!I74), PR19_overrides!I76)</f>
        <v/>
      </c>
      <c r="J76" s="72" t="str">
        <f>IF(PR19_overrides!J76="", IF( F_Inputs_PR19!J74 = "","", F_Inputs_PR19!J74), PR19_overrides!J76)</f>
        <v/>
      </c>
      <c r="K76" s="72">
        <f>IF(PR19_overrides!K76="", IF( F_Inputs_PR19!K74 = "","", F_Inputs_PR19!K74), PR19_overrides!K76)</f>
        <v>0</v>
      </c>
    </row>
    <row r="77" spans="1:11" x14ac:dyDescent="0.4">
      <c r="A77" s="63" t="s">
        <v>326</v>
      </c>
      <c r="B77" s="63" t="s">
        <v>325</v>
      </c>
      <c r="C77" s="63" t="s">
        <v>245</v>
      </c>
      <c r="D77" s="72">
        <f>IF(PR19_overrides!D77="", IF( F_Inputs_PR19!D75 = "","", F_Inputs_PR19!D75), PR19_overrides!D77)</f>
        <v>0</v>
      </c>
      <c r="E77" s="72" t="str">
        <f>IF(PR19_overrides!E77="", IF( F_Inputs_PR19!E75 = "","", F_Inputs_PR19!E75), PR19_overrides!E77)</f>
        <v/>
      </c>
      <c r="F77" s="72" t="str">
        <f>IF(PR19_overrides!F77="", IF( F_Inputs_PR19!F75 = "","", F_Inputs_PR19!F75), PR19_overrides!F77)</f>
        <v/>
      </c>
      <c r="G77" s="72" t="str">
        <f>IF(PR19_overrides!G77="", IF( F_Inputs_PR19!G75 = "","", F_Inputs_PR19!G75), PR19_overrides!G77)</f>
        <v/>
      </c>
      <c r="H77" s="72" t="str">
        <f>IF(PR19_overrides!H77="", IF( F_Inputs_PR19!H75 = "","", F_Inputs_PR19!H75), PR19_overrides!H77)</f>
        <v/>
      </c>
      <c r="I77" s="72" t="str">
        <f>IF(PR19_overrides!I77="", IF( F_Inputs_PR19!I75 = "","", F_Inputs_PR19!I75), PR19_overrides!I77)</f>
        <v/>
      </c>
      <c r="J77" s="72" t="str">
        <f>IF(PR19_overrides!J77="", IF( F_Inputs_PR19!J75 = "","", F_Inputs_PR19!J75), PR19_overrides!J77)</f>
        <v/>
      </c>
      <c r="K77" s="72">
        <f>IF(PR19_overrides!K77="", IF( F_Inputs_PR19!K75 = "","", F_Inputs_PR19!K75), PR19_overrides!K77)</f>
        <v>0</v>
      </c>
    </row>
    <row r="78" spans="1:11" x14ac:dyDescent="0.4">
      <c r="A78" s="63" t="s">
        <v>327</v>
      </c>
      <c r="B78" s="63" t="s">
        <v>325</v>
      </c>
      <c r="C78" s="63" t="s">
        <v>247</v>
      </c>
      <c r="D78" s="72">
        <f>IF(PR19_overrides!D78="", IF( F_Inputs_PR19!D76 = "","", F_Inputs_PR19!D76), PR19_overrides!D78)</f>
        <v>0</v>
      </c>
      <c r="E78" s="72">
        <f>IF(PR19_overrides!E78="", IF( F_Inputs_PR19!E76 = "","", F_Inputs_PR19!E76), PR19_overrides!E78)</f>
        <v>0</v>
      </c>
      <c r="F78" s="72" t="str">
        <f>IF(PR19_overrides!F78="", IF( F_Inputs_PR19!F76 = "","", F_Inputs_PR19!F76), PR19_overrides!F78)</f>
        <v/>
      </c>
      <c r="G78" s="72" t="str">
        <f>IF(PR19_overrides!G78="", IF( F_Inputs_PR19!G76 = "","", F_Inputs_PR19!G76), PR19_overrides!G78)</f>
        <v/>
      </c>
      <c r="H78" s="72" t="str">
        <f>IF(PR19_overrides!H78="", IF( F_Inputs_PR19!H76 = "","", F_Inputs_PR19!H76), PR19_overrides!H78)</f>
        <v/>
      </c>
      <c r="I78" s="72" t="str">
        <f>IF(PR19_overrides!I78="", IF( F_Inputs_PR19!I76 = "","", F_Inputs_PR19!I76), PR19_overrides!I78)</f>
        <v/>
      </c>
      <c r="J78" s="72" t="str">
        <f>IF(PR19_overrides!J78="", IF( F_Inputs_PR19!J76 = "","", F_Inputs_PR19!J76), PR19_overrides!J78)</f>
        <v/>
      </c>
      <c r="K78" s="72">
        <f>IF(PR19_overrides!K78="", IF( F_Inputs_PR19!K76 = "","", F_Inputs_PR19!K76), PR19_overrides!K78)</f>
        <v>0</v>
      </c>
    </row>
    <row r="79" spans="1:11" x14ac:dyDescent="0.4">
      <c r="A79" s="63" t="s">
        <v>328</v>
      </c>
      <c r="B79" s="63" t="s">
        <v>325</v>
      </c>
      <c r="C79" s="63" t="s">
        <v>249</v>
      </c>
      <c r="D79" s="72">
        <f>IF(PR19_overrides!D79="", IF( F_Inputs_PR19!D77 = "","", F_Inputs_PR19!D77), PR19_overrides!D79)</f>
        <v>0</v>
      </c>
      <c r="E79" s="72">
        <f>IF(PR19_overrides!E79="", IF( F_Inputs_PR19!E77 = "","", F_Inputs_PR19!E77), PR19_overrides!E79)</f>
        <v>0</v>
      </c>
      <c r="F79" s="72" t="str">
        <f>IF(PR19_overrides!F79="", IF( F_Inputs_PR19!F77 = "","", F_Inputs_PR19!F77), PR19_overrides!F79)</f>
        <v/>
      </c>
      <c r="G79" s="72" t="str">
        <f>IF(PR19_overrides!G79="", IF( F_Inputs_PR19!G77 = "","", F_Inputs_PR19!G77), PR19_overrides!G79)</f>
        <v/>
      </c>
      <c r="H79" s="72" t="str">
        <f>IF(PR19_overrides!H79="", IF( F_Inputs_PR19!H77 = "","", F_Inputs_PR19!H77), PR19_overrides!H79)</f>
        <v/>
      </c>
      <c r="I79" s="72" t="str">
        <f>IF(PR19_overrides!I79="", IF( F_Inputs_PR19!I77 = "","", F_Inputs_PR19!I77), PR19_overrides!I79)</f>
        <v/>
      </c>
      <c r="J79" s="72" t="str">
        <f>IF(PR19_overrides!J79="", IF( F_Inputs_PR19!J77 = "","", F_Inputs_PR19!J77), PR19_overrides!J79)</f>
        <v/>
      </c>
      <c r="K79" s="72">
        <f>IF(PR19_overrides!K79="", IF( F_Inputs_PR19!K77 = "","", F_Inputs_PR19!K77), PR19_overrides!K79)</f>
        <v>0</v>
      </c>
    </row>
    <row r="80" spans="1:11" x14ac:dyDescent="0.4">
      <c r="A80" s="63" t="s">
        <v>329</v>
      </c>
      <c r="B80" s="63" t="s">
        <v>325</v>
      </c>
      <c r="C80" s="63" t="s">
        <v>251</v>
      </c>
      <c r="D80" s="72">
        <f>IF(PR19_overrides!D80="", IF( F_Inputs_PR19!D78 = "","", F_Inputs_PR19!D78), PR19_overrides!D80)</f>
        <v>0</v>
      </c>
      <c r="E80" s="72">
        <f>IF(PR19_overrides!E80="", IF( F_Inputs_PR19!E78 = "","", F_Inputs_PR19!E78), PR19_overrides!E80)</f>
        <v>0</v>
      </c>
      <c r="F80" s="72" t="str">
        <f>IF(PR19_overrides!F80="", IF( F_Inputs_PR19!F78 = "","", F_Inputs_PR19!F78), PR19_overrides!F80)</f>
        <v/>
      </c>
      <c r="G80" s="72" t="str">
        <f>IF(PR19_overrides!G80="", IF( F_Inputs_PR19!G78 = "","", F_Inputs_PR19!G78), PR19_overrides!G80)</f>
        <v/>
      </c>
      <c r="H80" s="72" t="str">
        <f>IF(PR19_overrides!H80="", IF( F_Inputs_PR19!H78 = "","", F_Inputs_PR19!H78), PR19_overrides!H80)</f>
        <v/>
      </c>
      <c r="I80" s="72" t="str">
        <f>IF(PR19_overrides!I80="", IF( F_Inputs_PR19!I78 = "","", F_Inputs_PR19!I78), PR19_overrides!I80)</f>
        <v/>
      </c>
      <c r="J80" s="72" t="str">
        <f>IF(PR19_overrides!J80="", IF( F_Inputs_PR19!J78 = "","", F_Inputs_PR19!J78), PR19_overrides!J80)</f>
        <v/>
      </c>
      <c r="K80" s="72">
        <f>IF(PR19_overrides!K80="", IF( F_Inputs_PR19!K78 = "","", F_Inputs_PR19!K78), PR19_overrides!K80)</f>
        <v>0</v>
      </c>
    </row>
    <row r="81" spans="1:11" x14ac:dyDescent="0.4">
      <c r="A81" s="63" t="s">
        <v>330</v>
      </c>
      <c r="B81" s="63" t="s">
        <v>325</v>
      </c>
      <c r="C81" s="63" t="s">
        <v>253</v>
      </c>
      <c r="D81" s="72">
        <f>IF(PR19_overrides!D81="", IF( F_Inputs_PR19!D79 = "","", F_Inputs_PR19!D79), PR19_overrides!D81)</f>
        <v>0</v>
      </c>
      <c r="E81" s="72">
        <f>IF(PR19_overrides!E81="", IF( F_Inputs_PR19!E79 = "","", F_Inputs_PR19!E79), PR19_overrides!E81)</f>
        <v>0</v>
      </c>
      <c r="F81" s="72" t="str">
        <f>IF(PR19_overrides!F81="", IF( F_Inputs_PR19!F79 = "","", F_Inputs_PR19!F79), PR19_overrides!F81)</f>
        <v/>
      </c>
      <c r="G81" s="72" t="str">
        <f>IF(PR19_overrides!G81="", IF( F_Inputs_PR19!G79 = "","", F_Inputs_PR19!G79), PR19_overrides!G81)</f>
        <v/>
      </c>
      <c r="H81" s="72" t="str">
        <f>IF(PR19_overrides!H81="", IF( F_Inputs_PR19!H79 = "","", F_Inputs_PR19!H79), PR19_overrides!H81)</f>
        <v/>
      </c>
      <c r="I81" s="72" t="str">
        <f>IF(PR19_overrides!I81="", IF( F_Inputs_PR19!I79 = "","", F_Inputs_PR19!I79), PR19_overrides!I81)</f>
        <v/>
      </c>
      <c r="J81" s="72" t="str">
        <f>IF(PR19_overrides!J81="", IF( F_Inputs_PR19!J79 = "","", F_Inputs_PR19!J79), PR19_overrides!J81)</f>
        <v/>
      </c>
      <c r="K81" s="72">
        <f>IF(PR19_overrides!K81="", IF( F_Inputs_PR19!K79 = "","", F_Inputs_PR19!K79), PR19_overrides!K81)</f>
        <v>0</v>
      </c>
    </row>
    <row r="82" spans="1:11" x14ac:dyDescent="0.4">
      <c r="A82" s="63" t="s">
        <v>331</v>
      </c>
      <c r="B82" s="63" t="s">
        <v>325</v>
      </c>
      <c r="C82" s="63" t="s">
        <v>255</v>
      </c>
      <c r="D82" s="72">
        <f>IF(PR19_overrides!D82="", IF( F_Inputs_PR19!D80 = "","", F_Inputs_PR19!D80), PR19_overrides!D82)</f>
        <v>0</v>
      </c>
      <c r="E82" s="72">
        <f>IF(PR19_overrides!E82="", IF( F_Inputs_PR19!E80 = "","", F_Inputs_PR19!E80), PR19_overrides!E82)</f>
        <v>0</v>
      </c>
      <c r="F82" s="72" t="str">
        <f>IF(PR19_overrides!F82="", IF( F_Inputs_PR19!F80 = "","", F_Inputs_PR19!F80), PR19_overrides!F82)</f>
        <v/>
      </c>
      <c r="G82" s="72" t="str">
        <f>IF(PR19_overrides!G82="", IF( F_Inputs_PR19!G80 = "","", F_Inputs_PR19!G80), PR19_overrides!G82)</f>
        <v/>
      </c>
      <c r="H82" s="72" t="str">
        <f>IF(PR19_overrides!H82="", IF( F_Inputs_PR19!H80 = "","", F_Inputs_PR19!H80), PR19_overrides!H82)</f>
        <v/>
      </c>
      <c r="I82" s="72" t="str">
        <f>IF(PR19_overrides!I82="", IF( F_Inputs_PR19!I80 = "","", F_Inputs_PR19!I80), PR19_overrides!I82)</f>
        <v/>
      </c>
      <c r="J82" s="72" t="str">
        <f>IF(PR19_overrides!J82="", IF( F_Inputs_PR19!J80 = "","", F_Inputs_PR19!J80), PR19_overrides!J82)</f>
        <v/>
      </c>
      <c r="K82" s="72">
        <f>IF(PR19_overrides!K82="", IF( F_Inputs_PR19!K80 = "","", F_Inputs_PR19!K80), PR19_overrides!K82)</f>
        <v>0</v>
      </c>
    </row>
    <row r="83" spans="1:11" x14ac:dyDescent="0.4">
      <c r="A83" s="63" t="s">
        <v>332</v>
      </c>
      <c r="B83" s="63" t="s">
        <v>325</v>
      </c>
      <c r="C83" s="63" t="s">
        <v>257</v>
      </c>
      <c r="D83" s="72">
        <f>IF(PR19_overrides!D83="", IF( F_Inputs_PR19!D81 = "","", F_Inputs_PR19!D81), PR19_overrides!D83)</f>
        <v>0</v>
      </c>
      <c r="E83" s="72">
        <f>IF(PR19_overrides!E83="", IF( F_Inputs_PR19!E81 = "","", F_Inputs_PR19!E81), PR19_overrides!E83)</f>
        <v>0</v>
      </c>
      <c r="F83" s="72">
        <f>IF(PR19_overrides!F83="", IF( F_Inputs_PR19!F81 = "","", F_Inputs_PR19!F81), PR19_overrides!F83)</f>
        <v>0</v>
      </c>
      <c r="G83" s="72" t="str">
        <f>IF(PR19_overrides!G83="", IF( F_Inputs_PR19!G81 = "","", F_Inputs_PR19!G81), PR19_overrides!G83)</f>
        <v/>
      </c>
      <c r="H83" s="72" t="str">
        <f>IF(PR19_overrides!H83="", IF( F_Inputs_PR19!H81 = "","", F_Inputs_PR19!H81), PR19_overrides!H83)</f>
        <v/>
      </c>
      <c r="I83" s="72" t="str">
        <f>IF(PR19_overrides!I83="", IF( F_Inputs_PR19!I81 = "","", F_Inputs_PR19!I81), PR19_overrides!I83)</f>
        <v/>
      </c>
      <c r="J83" s="72" t="str">
        <f>IF(PR19_overrides!J83="", IF( F_Inputs_PR19!J81 = "","", F_Inputs_PR19!J81), PR19_overrides!J83)</f>
        <v/>
      </c>
      <c r="K83" s="72">
        <f>IF(PR19_overrides!K83="", IF( F_Inputs_PR19!K81 = "","", F_Inputs_PR19!K81), PR19_overrides!K83)</f>
        <v>0</v>
      </c>
    </row>
    <row r="84" spans="1:11" x14ac:dyDescent="0.4">
      <c r="A84" s="63" t="s">
        <v>333</v>
      </c>
      <c r="B84" s="63" t="s">
        <v>325</v>
      </c>
      <c r="C84" s="63" t="s">
        <v>259</v>
      </c>
      <c r="D84" s="72">
        <f>IF(PR19_overrides!D84="", IF( F_Inputs_PR19!D82 = "","", F_Inputs_PR19!D82), PR19_overrides!D84)</f>
        <v>0</v>
      </c>
      <c r="E84" s="72">
        <f>IF(PR19_overrides!E84="", IF( F_Inputs_PR19!E82 = "","", F_Inputs_PR19!E82), PR19_overrides!E84)</f>
        <v>0</v>
      </c>
      <c r="F84" s="72">
        <f>IF(PR19_overrides!F84="", IF( F_Inputs_PR19!F82 = "","", F_Inputs_PR19!F82), PR19_overrides!F84)</f>
        <v>0</v>
      </c>
      <c r="G84" s="72" t="str">
        <f>IF(PR19_overrides!G84="", IF( F_Inputs_PR19!G82 = "","", F_Inputs_PR19!G82), PR19_overrides!G84)</f>
        <v/>
      </c>
      <c r="H84" s="72" t="str">
        <f>IF(PR19_overrides!H84="", IF( F_Inputs_PR19!H82 = "","", F_Inputs_PR19!H82), PR19_overrides!H84)</f>
        <v/>
      </c>
      <c r="I84" s="72" t="str">
        <f>IF(PR19_overrides!I84="", IF( F_Inputs_PR19!I82 = "","", F_Inputs_PR19!I82), PR19_overrides!I84)</f>
        <v/>
      </c>
      <c r="J84" s="72" t="str">
        <f>IF(PR19_overrides!J84="", IF( F_Inputs_PR19!J82 = "","", F_Inputs_PR19!J82), PR19_overrides!J84)</f>
        <v/>
      </c>
      <c r="K84" s="72">
        <f>IF(PR19_overrides!K84="", IF( F_Inputs_PR19!K82 = "","", F_Inputs_PR19!K82), PR19_overrides!K84)</f>
        <v>0</v>
      </c>
    </row>
    <row r="85" spans="1:11" x14ac:dyDescent="0.4">
      <c r="A85" s="63" t="s">
        <v>334</v>
      </c>
      <c r="B85" s="63" t="s">
        <v>325</v>
      </c>
      <c r="C85" s="63" t="s">
        <v>261</v>
      </c>
      <c r="D85" s="72">
        <f>IF(PR19_overrides!D85="", IF( F_Inputs_PR19!D83 = "","", F_Inputs_PR19!D83), PR19_overrides!D85)</f>
        <v>0</v>
      </c>
      <c r="E85" s="72">
        <f>IF(PR19_overrides!E85="", IF( F_Inputs_PR19!E83 = "","", F_Inputs_PR19!E83), PR19_overrides!E85)</f>
        <v>0</v>
      </c>
      <c r="F85" s="72">
        <f>IF(PR19_overrides!F85="", IF( F_Inputs_PR19!F83 = "","", F_Inputs_PR19!F83), PR19_overrides!F85)</f>
        <v>0</v>
      </c>
      <c r="G85" s="72" t="str">
        <f>IF(PR19_overrides!G85="", IF( F_Inputs_PR19!G83 = "","", F_Inputs_PR19!G83), PR19_overrides!G85)</f>
        <v/>
      </c>
      <c r="H85" s="72" t="str">
        <f>IF(PR19_overrides!H85="", IF( F_Inputs_PR19!H83 = "","", F_Inputs_PR19!H83), PR19_overrides!H85)</f>
        <v/>
      </c>
      <c r="I85" s="72" t="str">
        <f>IF(PR19_overrides!I85="", IF( F_Inputs_PR19!I83 = "","", F_Inputs_PR19!I83), PR19_overrides!I85)</f>
        <v/>
      </c>
      <c r="J85" s="72" t="str">
        <f>IF(PR19_overrides!J85="", IF( F_Inputs_PR19!J83 = "","", F_Inputs_PR19!J83), PR19_overrides!J85)</f>
        <v/>
      </c>
      <c r="K85" s="72">
        <f>IF(PR19_overrides!K85="", IF( F_Inputs_PR19!K83 = "","", F_Inputs_PR19!K83), PR19_overrides!K85)</f>
        <v>0</v>
      </c>
    </row>
    <row r="86" spans="1:11" x14ac:dyDescent="0.4">
      <c r="A86" s="63" t="s">
        <v>335</v>
      </c>
      <c r="B86" s="63" t="s">
        <v>325</v>
      </c>
      <c r="C86" s="63" t="s">
        <v>263</v>
      </c>
      <c r="D86" s="72">
        <f>IF(PR19_overrides!D86="", IF( F_Inputs_PR19!D84 = "","", F_Inputs_PR19!D84), PR19_overrides!D86)</f>
        <v>0</v>
      </c>
      <c r="E86" s="72">
        <f>IF(PR19_overrides!E86="", IF( F_Inputs_PR19!E84 = "","", F_Inputs_PR19!E84), PR19_overrides!E86)</f>
        <v>0</v>
      </c>
      <c r="F86" s="72">
        <f>IF(PR19_overrides!F86="", IF( F_Inputs_PR19!F84 = "","", F_Inputs_PR19!F84), PR19_overrides!F86)</f>
        <v>0</v>
      </c>
      <c r="G86" s="72" t="str">
        <f>IF(PR19_overrides!G86="", IF( F_Inputs_PR19!G84 = "","", F_Inputs_PR19!G84), PR19_overrides!G86)</f>
        <v/>
      </c>
      <c r="H86" s="72" t="str">
        <f>IF(PR19_overrides!H86="", IF( F_Inputs_PR19!H84 = "","", F_Inputs_PR19!H84), PR19_overrides!H86)</f>
        <v/>
      </c>
      <c r="I86" s="72" t="str">
        <f>IF(PR19_overrides!I86="", IF( F_Inputs_PR19!I84 = "","", F_Inputs_PR19!I84), PR19_overrides!I86)</f>
        <v/>
      </c>
      <c r="J86" s="72" t="str">
        <f>IF(PR19_overrides!J86="", IF( F_Inputs_PR19!J84 = "","", F_Inputs_PR19!J84), PR19_overrides!J86)</f>
        <v/>
      </c>
      <c r="K86" s="72">
        <f>IF(PR19_overrides!K86="", IF( F_Inputs_PR19!K84 = "","", F_Inputs_PR19!K84), PR19_overrides!K86)</f>
        <v>0</v>
      </c>
    </row>
    <row r="87" spans="1:11" x14ac:dyDescent="0.4">
      <c r="A87" s="63" t="s">
        <v>542</v>
      </c>
      <c r="B87" s="63" t="s">
        <v>325</v>
      </c>
      <c r="C87" s="63" t="s">
        <v>516</v>
      </c>
      <c r="D87" s="72">
        <f>IF(PR19_overrides!D87="", IF( F_Inputs_PR19!D85 = "","", F_Inputs_PR19!D85), PR19_overrides!D87)</f>
        <v>0</v>
      </c>
      <c r="E87" s="72">
        <f>IF(PR19_overrides!E87="", IF( F_Inputs_PR19!E85 = "","", F_Inputs_PR19!E85), PR19_overrides!E87)</f>
        <v>0</v>
      </c>
      <c r="F87" s="72">
        <f>IF(PR19_overrides!F87="", IF( F_Inputs_PR19!F85 = "","", F_Inputs_PR19!F85), PR19_overrides!F87)</f>
        <v>0</v>
      </c>
      <c r="G87" s="72" t="str">
        <f>IF(PR19_overrides!G87="", IF( F_Inputs_PR19!G85 = "","", F_Inputs_PR19!G85), PR19_overrides!G87)</f>
        <v/>
      </c>
      <c r="H87" s="72" t="str">
        <f>IF(PR19_overrides!H87="", IF( F_Inputs_PR19!H85 = "","", F_Inputs_PR19!H85), PR19_overrides!H87)</f>
        <v/>
      </c>
      <c r="I87" s="72" t="str">
        <f>IF(PR19_overrides!I87="", IF( F_Inputs_PR19!I85 = "","", F_Inputs_PR19!I85), PR19_overrides!I87)</f>
        <v/>
      </c>
      <c r="J87" s="72" t="str">
        <f>IF(PR19_overrides!J87="", IF( F_Inputs_PR19!J85 = "","", F_Inputs_PR19!J85), PR19_overrides!J87)</f>
        <v/>
      </c>
      <c r="K87" s="72">
        <f>IF(PR19_overrides!K87="", IF( F_Inputs_PR19!K85 = "","", F_Inputs_PR19!K85), PR19_overrides!K87)</f>
        <v>0</v>
      </c>
    </row>
    <row r="88" spans="1:11" x14ac:dyDescent="0.4">
      <c r="A88" s="63" t="s">
        <v>336</v>
      </c>
      <c r="B88" s="63" t="s">
        <v>337</v>
      </c>
      <c r="C88" s="63" t="s">
        <v>243</v>
      </c>
      <c r="D88" s="72">
        <f>IF(PR19_overrides!D88="", IF( F_Inputs_PR19!D86 = "","", F_Inputs_PR19!D86), PR19_overrides!D88)</f>
        <v>2.0089999999999999</v>
      </c>
      <c r="E88" s="72" t="str">
        <f>IF(PR19_overrides!E88="", IF( F_Inputs_PR19!E86 = "","", F_Inputs_PR19!E86), PR19_overrides!E88)</f>
        <v/>
      </c>
      <c r="F88" s="72" t="str">
        <f>IF(PR19_overrides!F88="", IF( F_Inputs_PR19!F86 = "","", F_Inputs_PR19!F86), PR19_overrides!F88)</f>
        <v/>
      </c>
      <c r="G88" s="72">
        <f>IF(PR19_overrides!G88="", IF( F_Inputs_PR19!G86 = "","", F_Inputs_PR19!G86), PR19_overrides!G88)</f>
        <v>1.0549999999999999</v>
      </c>
      <c r="H88" s="72">
        <f>IF(PR19_overrides!H88="", IF( F_Inputs_PR19!H86 = "","", F_Inputs_PR19!H86), PR19_overrides!H88)</f>
        <v>0</v>
      </c>
      <c r="I88" s="72">
        <f>IF(PR19_overrides!I88="", IF( F_Inputs_PR19!I86 = "","", F_Inputs_PR19!I86), PR19_overrides!I88)</f>
        <v>0</v>
      </c>
      <c r="J88" s="72">
        <f>IF(PR19_overrides!J88="", IF( F_Inputs_PR19!J86 = "","", F_Inputs_PR19!J86), PR19_overrides!J88)</f>
        <v>0</v>
      </c>
      <c r="K88" s="72">
        <f>IF(PR19_overrides!K88="", IF( F_Inputs_PR19!K86 = "","", F_Inputs_PR19!K86), PR19_overrides!K88)</f>
        <v>2.2250000000000001</v>
      </c>
    </row>
    <row r="89" spans="1:11" x14ac:dyDescent="0.4">
      <c r="A89" s="63" t="s">
        <v>338</v>
      </c>
      <c r="B89" s="63" t="s">
        <v>337</v>
      </c>
      <c r="C89" s="63" t="s">
        <v>245</v>
      </c>
      <c r="D89" s="72">
        <f>IF(PR19_overrides!D89="", IF( F_Inputs_PR19!D87 = "","", F_Inputs_PR19!D87), PR19_overrides!D89)</f>
        <v>1.9019999999999999</v>
      </c>
      <c r="E89" s="72" t="str">
        <f>IF(PR19_overrides!E89="", IF( F_Inputs_PR19!E87 = "","", F_Inputs_PR19!E87), PR19_overrides!E89)</f>
        <v/>
      </c>
      <c r="F89" s="72" t="str">
        <f>IF(PR19_overrides!F89="", IF( F_Inputs_PR19!F87 = "","", F_Inputs_PR19!F87), PR19_overrides!F89)</f>
        <v/>
      </c>
      <c r="G89" s="72">
        <f>IF(PR19_overrides!G89="", IF( F_Inputs_PR19!G87 = "","", F_Inputs_PR19!G87), PR19_overrides!G89)</f>
        <v>1.1359999999999999</v>
      </c>
      <c r="H89" s="72">
        <f>IF(PR19_overrides!H89="", IF( F_Inputs_PR19!H87 = "","", F_Inputs_PR19!H87), PR19_overrides!H89)</f>
        <v>0</v>
      </c>
      <c r="I89" s="72">
        <f>IF(PR19_overrides!I89="", IF( F_Inputs_PR19!I87 = "","", F_Inputs_PR19!I87), PR19_overrides!I89)</f>
        <v>0</v>
      </c>
      <c r="J89" s="72">
        <f>IF(PR19_overrides!J89="", IF( F_Inputs_PR19!J87 = "","", F_Inputs_PR19!J87), PR19_overrides!J89)</f>
        <v>0</v>
      </c>
      <c r="K89" s="72">
        <f>IF(PR19_overrides!K89="", IF( F_Inputs_PR19!K87 = "","", F_Inputs_PR19!K87), PR19_overrides!K89)</f>
        <v>1.34</v>
      </c>
    </row>
    <row r="90" spans="1:11" x14ac:dyDescent="0.4">
      <c r="A90" s="63" t="s">
        <v>339</v>
      </c>
      <c r="B90" s="63" t="s">
        <v>337</v>
      </c>
      <c r="C90" s="63" t="s">
        <v>247</v>
      </c>
      <c r="D90" s="72">
        <f>IF(PR19_overrides!D90="", IF( F_Inputs_PR19!D88 = "","", F_Inputs_PR19!D88), PR19_overrides!D90)</f>
        <v>1.484</v>
      </c>
      <c r="E90" s="72">
        <f>IF(PR19_overrides!E90="", IF( F_Inputs_PR19!E88 = "","", F_Inputs_PR19!E88), PR19_overrides!E90)</f>
        <v>0.03</v>
      </c>
      <c r="F90" s="72" t="str">
        <f>IF(PR19_overrides!F90="", IF( F_Inputs_PR19!F88 = "","", F_Inputs_PR19!F88), PR19_overrides!F90)</f>
        <v/>
      </c>
      <c r="G90" s="72">
        <f>IF(PR19_overrides!G90="", IF( F_Inputs_PR19!G88 = "","", F_Inputs_PR19!G88), PR19_overrides!G90)</f>
        <v>0.98</v>
      </c>
      <c r="H90" s="72">
        <f>IF(PR19_overrides!H90="", IF( F_Inputs_PR19!H88 = "","", F_Inputs_PR19!H88), PR19_overrides!H90)</f>
        <v>0.19</v>
      </c>
      <c r="I90" s="72">
        <f>IF(PR19_overrides!I90="", IF( F_Inputs_PR19!I88 = "","", F_Inputs_PR19!I88), PR19_overrides!I90)</f>
        <v>0</v>
      </c>
      <c r="J90" s="72">
        <f>IF(PR19_overrides!J90="", IF( F_Inputs_PR19!J88 = "","", F_Inputs_PR19!J88), PR19_overrides!J90)</f>
        <v>0</v>
      </c>
      <c r="K90" s="72">
        <f>IF(PR19_overrides!K90="", IF( F_Inputs_PR19!K88 = "","", F_Inputs_PR19!K88), PR19_overrides!K90)</f>
        <v>2.5449999999999999</v>
      </c>
    </row>
    <row r="91" spans="1:11" x14ac:dyDescent="0.4">
      <c r="A91" s="63" t="s">
        <v>340</v>
      </c>
      <c r="B91" s="63" t="s">
        <v>337</v>
      </c>
      <c r="C91" s="63" t="s">
        <v>249</v>
      </c>
      <c r="D91" s="72">
        <f>IF(PR19_overrides!D91="", IF( F_Inputs_PR19!D89 = "","", F_Inputs_PR19!D89), PR19_overrides!D91)</f>
        <v>1.1379999999999999</v>
      </c>
      <c r="E91" s="72">
        <f>IF(PR19_overrides!E91="", IF( F_Inputs_PR19!E89 = "","", F_Inputs_PR19!E89), PR19_overrides!E91)</f>
        <v>0.66700000000000004</v>
      </c>
      <c r="F91" s="72" t="str">
        <f>IF(PR19_overrides!F91="", IF( F_Inputs_PR19!F89 = "","", F_Inputs_PR19!F89), PR19_overrides!F91)</f>
        <v/>
      </c>
      <c r="G91" s="72">
        <f>IF(PR19_overrides!G91="", IF( F_Inputs_PR19!G89 = "","", F_Inputs_PR19!G89), PR19_overrides!G91)</f>
        <v>0.82099999999999995</v>
      </c>
      <c r="H91" s="72">
        <f>IF(PR19_overrides!H91="", IF( F_Inputs_PR19!H89 = "","", F_Inputs_PR19!H89), PR19_overrides!H91)</f>
        <v>0.36599999999999999</v>
      </c>
      <c r="I91" s="72">
        <f>IF(PR19_overrides!I91="", IF( F_Inputs_PR19!I89 = "","", F_Inputs_PR19!I89), PR19_overrides!I91)</f>
        <v>0</v>
      </c>
      <c r="J91" s="72">
        <f>IF(PR19_overrides!J91="", IF( F_Inputs_PR19!J89 = "","", F_Inputs_PR19!J89), PR19_overrides!J91)</f>
        <v>0</v>
      </c>
      <c r="K91" s="72">
        <f>IF(PR19_overrides!K91="", IF( F_Inputs_PR19!K89 = "","", F_Inputs_PR19!K89), PR19_overrides!K91)</f>
        <v>1.2809999999999999</v>
      </c>
    </row>
    <row r="92" spans="1:11" x14ac:dyDescent="0.4">
      <c r="A92" s="63" t="s">
        <v>341</v>
      </c>
      <c r="B92" s="63" t="s">
        <v>337</v>
      </c>
      <c r="C92" s="63" t="s">
        <v>251</v>
      </c>
      <c r="D92" s="72">
        <f>IF(PR19_overrides!D92="", IF( F_Inputs_PR19!D90 = "","", F_Inputs_PR19!D90), PR19_overrides!D92)</f>
        <v>1.103</v>
      </c>
      <c r="E92" s="72">
        <f>IF(PR19_overrides!E92="", IF( F_Inputs_PR19!E90 = "","", F_Inputs_PR19!E90), PR19_overrides!E92)</f>
        <v>0.89600000000000002</v>
      </c>
      <c r="F92" s="72" t="str">
        <f>IF(PR19_overrides!F92="", IF( F_Inputs_PR19!F90 = "","", F_Inputs_PR19!F90), PR19_overrides!F92)</f>
        <v/>
      </c>
      <c r="G92" s="72">
        <f>IF(PR19_overrides!G92="", IF( F_Inputs_PR19!G90 = "","", F_Inputs_PR19!G90), PR19_overrides!G92)</f>
        <v>0.75</v>
      </c>
      <c r="H92" s="72">
        <f>IF(PR19_overrides!H92="", IF( F_Inputs_PR19!H90 = "","", F_Inputs_PR19!H90), PR19_overrides!H92)</f>
        <v>0.54800000000000004</v>
      </c>
      <c r="I92" s="72">
        <f>IF(PR19_overrides!I92="", IF( F_Inputs_PR19!I90 = "","", F_Inputs_PR19!I90), PR19_overrides!I92)</f>
        <v>0</v>
      </c>
      <c r="J92" s="72">
        <f>IF(PR19_overrides!J92="", IF( F_Inputs_PR19!J90 = "","", F_Inputs_PR19!J90), PR19_overrides!J92)</f>
        <v>0</v>
      </c>
      <c r="K92" s="72">
        <f>IF(PR19_overrides!K92="", IF( F_Inputs_PR19!K90 = "","", F_Inputs_PR19!K90), PR19_overrides!K92)</f>
        <v>1.2809999999999999</v>
      </c>
    </row>
    <row r="93" spans="1:11" x14ac:dyDescent="0.4">
      <c r="A93" s="63" t="s">
        <v>342</v>
      </c>
      <c r="B93" s="63" t="s">
        <v>337</v>
      </c>
      <c r="C93" s="63" t="s">
        <v>253</v>
      </c>
      <c r="D93" s="72">
        <f>IF(PR19_overrides!D93="", IF( F_Inputs_PR19!D91 = "","", F_Inputs_PR19!D91), PR19_overrides!D93)</f>
        <v>0.98799999999999999</v>
      </c>
      <c r="E93" s="72">
        <f>IF(PR19_overrides!E93="", IF( F_Inputs_PR19!E91 = "","", F_Inputs_PR19!E91), PR19_overrides!E93)</f>
        <v>1.119</v>
      </c>
      <c r="F93" s="72" t="str">
        <f>IF(PR19_overrides!F93="", IF( F_Inputs_PR19!F91 = "","", F_Inputs_PR19!F91), PR19_overrides!F93)</f>
        <v/>
      </c>
      <c r="G93" s="72">
        <f>IF(PR19_overrides!G93="", IF( F_Inputs_PR19!G91 = "","", F_Inputs_PR19!G91), PR19_overrides!G93)</f>
        <v>0.7</v>
      </c>
      <c r="H93" s="72">
        <f>IF(PR19_overrides!H93="", IF( F_Inputs_PR19!H91 = "","", F_Inputs_PR19!H91), PR19_overrides!H93)</f>
        <v>0.6</v>
      </c>
      <c r="I93" s="72">
        <f>IF(PR19_overrides!I93="", IF( F_Inputs_PR19!I91 = "","", F_Inputs_PR19!I91), PR19_overrides!I93)</f>
        <v>0</v>
      </c>
      <c r="J93" s="72">
        <f>IF(PR19_overrides!J93="", IF( F_Inputs_PR19!J91 = "","", F_Inputs_PR19!J91), PR19_overrides!J93)</f>
        <v>0</v>
      </c>
      <c r="K93" s="72">
        <f>IF(PR19_overrides!K93="", IF( F_Inputs_PR19!K91 = "","", F_Inputs_PR19!K91), PR19_overrides!K93)</f>
        <v>0.91400000000000003</v>
      </c>
    </row>
    <row r="94" spans="1:11" x14ac:dyDescent="0.4">
      <c r="A94" s="63" t="s">
        <v>343</v>
      </c>
      <c r="B94" s="63" t="s">
        <v>337</v>
      </c>
      <c r="C94" s="63" t="s">
        <v>255</v>
      </c>
      <c r="D94" s="72">
        <f>IF(PR19_overrides!D94="", IF( F_Inputs_PR19!D92 = "","", F_Inputs_PR19!D92), PR19_overrides!D94)</f>
        <v>0.71099999999999997</v>
      </c>
      <c r="E94" s="72">
        <f>IF(PR19_overrides!E94="", IF( F_Inputs_PR19!E92 = "","", F_Inputs_PR19!E92), PR19_overrides!E94)</f>
        <v>1.22</v>
      </c>
      <c r="F94" s="72" t="str">
        <f>IF(PR19_overrides!F94="", IF( F_Inputs_PR19!F92 = "","", F_Inputs_PR19!F92), PR19_overrides!F94)</f>
        <v/>
      </c>
      <c r="G94" s="72">
        <f>IF(PR19_overrides!G94="", IF( F_Inputs_PR19!G92 = "","", F_Inputs_PR19!G92), PR19_overrides!G94)</f>
        <v>0.65</v>
      </c>
      <c r="H94" s="72">
        <f>IF(PR19_overrides!H94="", IF( F_Inputs_PR19!H92 = "","", F_Inputs_PR19!H92), PR19_overrides!H94)</f>
        <v>0.65</v>
      </c>
      <c r="I94" s="72">
        <f>IF(PR19_overrides!I94="", IF( F_Inputs_PR19!I92 = "","", F_Inputs_PR19!I92), PR19_overrides!I94)</f>
        <v>0</v>
      </c>
      <c r="J94" s="72">
        <f>IF(PR19_overrides!J94="", IF( F_Inputs_PR19!J92 = "","", F_Inputs_PR19!J92), PR19_overrides!J94)</f>
        <v>0</v>
      </c>
      <c r="K94" s="72">
        <f>IF(PR19_overrides!K94="", IF( F_Inputs_PR19!K92 = "","", F_Inputs_PR19!K92), PR19_overrides!K94)</f>
        <v>0.60199999999999998</v>
      </c>
    </row>
    <row r="95" spans="1:11" x14ac:dyDescent="0.4">
      <c r="A95" s="63" t="s">
        <v>344</v>
      </c>
      <c r="B95" s="63" t="s">
        <v>337</v>
      </c>
      <c r="C95" s="63" t="s">
        <v>257</v>
      </c>
      <c r="D95" s="72">
        <f>IF(PR19_overrides!D95="", IF( F_Inputs_PR19!D93 = "","", F_Inputs_PR19!D93), PR19_overrides!D95)</f>
        <v>3.6999999999999998E-2</v>
      </c>
      <c r="E95" s="72">
        <f>IF(PR19_overrides!E95="", IF( F_Inputs_PR19!E93 = "","", F_Inputs_PR19!E93), PR19_overrides!E95)</f>
        <v>1.234</v>
      </c>
      <c r="F95" s="72">
        <f>IF(PR19_overrides!F95="", IF( F_Inputs_PR19!F93 = "","", F_Inputs_PR19!F93), PR19_overrides!F95)</f>
        <v>5.1999999999999998E-2</v>
      </c>
      <c r="G95" s="72">
        <f>IF(PR19_overrides!G95="", IF( F_Inputs_PR19!G93 = "","", F_Inputs_PR19!G93), PR19_overrides!G95)</f>
        <v>0.6</v>
      </c>
      <c r="H95" s="72">
        <f>IF(PR19_overrides!H95="", IF( F_Inputs_PR19!H93 = "","", F_Inputs_PR19!H93), PR19_overrides!H95)</f>
        <v>0.7</v>
      </c>
      <c r="I95" s="72">
        <f>IF(PR19_overrides!I95="", IF( F_Inputs_PR19!I93 = "","", F_Inputs_PR19!I93), PR19_overrides!I95)</f>
        <v>0</v>
      </c>
      <c r="J95" s="72">
        <f>IF(PR19_overrides!J95="", IF( F_Inputs_PR19!J93 = "","", F_Inputs_PR19!J93), PR19_overrides!J95)</f>
        <v>0</v>
      </c>
      <c r="K95" s="72">
        <f>IF(PR19_overrides!K95="", IF( F_Inputs_PR19!K93 = "","", F_Inputs_PR19!K93), PR19_overrides!K95)</f>
        <v>0.745</v>
      </c>
    </row>
    <row r="96" spans="1:11" x14ac:dyDescent="0.4">
      <c r="A96" s="63" t="s">
        <v>345</v>
      </c>
      <c r="B96" s="63" t="s">
        <v>337</v>
      </c>
      <c r="C96" s="63" t="s">
        <v>259</v>
      </c>
      <c r="D96" s="72">
        <f>IF(PR19_overrides!D96="", IF( F_Inputs_PR19!D94 = "","", F_Inputs_PR19!D94), PR19_overrides!D96)</f>
        <v>2E-3</v>
      </c>
      <c r="E96" s="72">
        <f>IF(PR19_overrides!E96="", IF( F_Inputs_PR19!E94 = "","", F_Inputs_PR19!E94), PR19_overrides!E96)</f>
        <v>0.83399999999999996</v>
      </c>
      <c r="F96" s="72">
        <f>IF(PR19_overrides!F96="", IF( F_Inputs_PR19!F94 = "","", F_Inputs_PR19!F94), PR19_overrides!F96)</f>
        <v>0.17299999999999999</v>
      </c>
      <c r="G96" s="72">
        <f>IF(PR19_overrides!G96="", IF( F_Inputs_PR19!G94 = "","", F_Inputs_PR19!G94), PR19_overrides!G96)</f>
        <v>0.55000000000000004</v>
      </c>
      <c r="H96" s="72">
        <f>IF(PR19_overrides!H96="", IF( F_Inputs_PR19!H94 = "","", F_Inputs_PR19!H94), PR19_overrides!H96)</f>
        <v>0.75</v>
      </c>
      <c r="I96" s="72">
        <f>IF(PR19_overrides!I96="", IF( F_Inputs_PR19!I94 = "","", F_Inputs_PR19!I94), PR19_overrides!I96)</f>
        <v>0</v>
      </c>
      <c r="J96" s="72">
        <f>IF(PR19_overrides!J96="", IF( F_Inputs_PR19!J94 = "","", F_Inputs_PR19!J94), PR19_overrides!J96)</f>
        <v>0</v>
      </c>
      <c r="K96" s="72">
        <f>IF(PR19_overrides!K96="", IF( F_Inputs_PR19!K94 = "","", F_Inputs_PR19!K94), PR19_overrides!K96)</f>
        <v>0.93700000000000006</v>
      </c>
    </row>
    <row r="97" spans="1:11" x14ac:dyDescent="0.4">
      <c r="A97" s="63" t="s">
        <v>346</v>
      </c>
      <c r="B97" s="63" t="s">
        <v>337</v>
      </c>
      <c r="C97" s="63" t="s">
        <v>261</v>
      </c>
      <c r="D97" s="72">
        <f>IF(PR19_overrides!D97="", IF( F_Inputs_PR19!D95 = "","", F_Inputs_PR19!D95), PR19_overrides!D97)</f>
        <v>2E-3</v>
      </c>
      <c r="E97" s="72">
        <f>IF(PR19_overrides!E97="", IF( F_Inputs_PR19!E95 = "","", F_Inputs_PR19!E95), PR19_overrides!E97)</f>
        <v>0.625</v>
      </c>
      <c r="F97" s="72">
        <f>IF(PR19_overrides!F97="", IF( F_Inputs_PR19!F95 = "","", F_Inputs_PR19!F95), PR19_overrides!F97)</f>
        <v>0.28299999999999997</v>
      </c>
      <c r="G97" s="72">
        <f>IF(PR19_overrides!G97="", IF( F_Inputs_PR19!G95 = "","", F_Inputs_PR19!G95), PR19_overrides!G97)</f>
        <v>0.5</v>
      </c>
      <c r="H97" s="72">
        <f>IF(PR19_overrides!H97="", IF( F_Inputs_PR19!H95 = "","", F_Inputs_PR19!H95), PR19_overrides!H97)</f>
        <v>0.8</v>
      </c>
      <c r="I97" s="72">
        <f>IF(PR19_overrides!I97="", IF( F_Inputs_PR19!I95 = "","", F_Inputs_PR19!I95), PR19_overrides!I97)</f>
        <v>0</v>
      </c>
      <c r="J97" s="72">
        <f>IF(PR19_overrides!J97="", IF( F_Inputs_PR19!J95 = "","", F_Inputs_PR19!J95), PR19_overrides!J97)</f>
        <v>0</v>
      </c>
      <c r="K97" s="72">
        <f>IF(PR19_overrides!K97="", IF( F_Inputs_PR19!K95 = "","", F_Inputs_PR19!K95), PR19_overrides!K97)</f>
        <v>0.58499999999999996</v>
      </c>
    </row>
    <row r="98" spans="1:11" x14ac:dyDescent="0.4">
      <c r="A98" s="63" t="s">
        <v>347</v>
      </c>
      <c r="B98" s="63" t="s">
        <v>337</v>
      </c>
      <c r="C98" s="63" t="s">
        <v>263</v>
      </c>
      <c r="D98" s="72">
        <f>IF(PR19_overrides!D98="", IF( F_Inputs_PR19!D96 = "","", F_Inputs_PR19!D96), PR19_overrides!D98)</f>
        <v>2E-3</v>
      </c>
      <c r="E98" s="72">
        <f>IF(PR19_overrides!E98="", IF( F_Inputs_PR19!E96 = "","", F_Inputs_PR19!E96), PR19_overrides!E98)</f>
        <v>0.36499999999999999</v>
      </c>
      <c r="F98" s="72">
        <f>IF(PR19_overrides!F98="", IF( F_Inputs_PR19!F96 = "","", F_Inputs_PR19!F96), PR19_overrides!F98)</f>
        <v>0.36099999999999999</v>
      </c>
      <c r="G98" s="72">
        <f>IF(PR19_overrides!G98="", IF( F_Inputs_PR19!G96 = "","", F_Inputs_PR19!G96), PR19_overrides!G98)</f>
        <v>0.45</v>
      </c>
      <c r="H98" s="72">
        <f>IF(PR19_overrides!H98="", IF( F_Inputs_PR19!H96 = "","", F_Inputs_PR19!H96), PR19_overrides!H98)</f>
        <v>0.85</v>
      </c>
      <c r="I98" s="72">
        <f>IF(PR19_overrides!I98="", IF( F_Inputs_PR19!I96 = "","", F_Inputs_PR19!I96), PR19_overrides!I98)</f>
        <v>0</v>
      </c>
      <c r="J98" s="72">
        <f>IF(PR19_overrides!J98="", IF( F_Inputs_PR19!J96 = "","", F_Inputs_PR19!J96), PR19_overrides!J98)</f>
        <v>0</v>
      </c>
      <c r="K98" s="72">
        <f>IF(PR19_overrides!K98="", IF( F_Inputs_PR19!K96 = "","", F_Inputs_PR19!K96), PR19_overrides!K98)</f>
        <v>0.505</v>
      </c>
    </row>
    <row r="99" spans="1:11" x14ac:dyDescent="0.4">
      <c r="A99" s="63" t="s">
        <v>543</v>
      </c>
      <c r="B99" s="63" t="s">
        <v>337</v>
      </c>
      <c r="C99" s="63" t="s">
        <v>516</v>
      </c>
      <c r="D99" s="72">
        <f>IF(PR19_overrides!D99="", IF( F_Inputs_PR19!D97 = "","", F_Inputs_PR19!D97), PR19_overrides!D99)</f>
        <v>2E-3</v>
      </c>
      <c r="E99" s="72">
        <f>IF(PR19_overrides!E99="", IF( F_Inputs_PR19!E97 = "","", F_Inputs_PR19!E97), PR19_overrides!E99)</f>
        <v>0.223</v>
      </c>
      <c r="F99" s="72">
        <f>IF(PR19_overrides!F99="", IF( F_Inputs_PR19!F97 = "","", F_Inputs_PR19!F97), PR19_overrides!F99)</f>
        <v>0.45</v>
      </c>
      <c r="G99" s="72">
        <f>IF(PR19_overrides!G99="", IF( F_Inputs_PR19!G97 = "","", F_Inputs_PR19!G97), PR19_overrides!G99)</f>
        <v>0.4</v>
      </c>
      <c r="H99" s="72">
        <f>IF(PR19_overrides!H99="", IF( F_Inputs_PR19!H97 = "","", F_Inputs_PR19!H97), PR19_overrides!H99)</f>
        <v>0.9</v>
      </c>
      <c r="I99" s="72">
        <f>IF(PR19_overrides!I99="", IF( F_Inputs_PR19!I97 = "","", F_Inputs_PR19!I97), PR19_overrides!I99)</f>
        <v>0</v>
      </c>
      <c r="J99" s="72">
        <f>IF(PR19_overrides!J99="", IF( F_Inputs_PR19!J97 = "","", F_Inputs_PR19!J97), PR19_overrides!J99)</f>
        <v>0</v>
      </c>
      <c r="K99" s="72">
        <f>IF(PR19_overrides!K99="", IF( F_Inputs_PR19!K97 = "","", F_Inputs_PR19!K97), PR19_overrides!K99)</f>
        <v>0.76100000000000001</v>
      </c>
    </row>
    <row r="100" spans="1:11" x14ac:dyDescent="0.4">
      <c r="A100" s="63" t="s">
        <v>348</v>
      </c>
      <c r="B100" s="63" t="s">
        <v>349</v>
      </c>
      <c r="C100" s="63" t="s">
        <v>243</v>
      </c>
      <c r="D100" s="72">
        <f>IF(PR19_overrides!D100="", IF( F_Inputs_PR19!D98 = "","", F_Inputs_PR19!D98), PR19_overrides!D100)</f>
        <v>8.5294100000000004</v>
      </c>
      <c r="E100" s="72" t="str">
        <f>IF(PR19_overrides!E100="", IF( F_Inputs_PR19!E98 = "","", F_Inputs_PR19!E98), PR19_overrides!E100)</f>
        <v/>
      </c>
      <c r="F100" s="72" t="str">
        <f>IF(PR19_overrides!F100="", IF( F_Inputs_PR19!F98 = "","", F_Inputs_PR19!F98), PR19_overrides!F100)</f>
        <v/>
      </c>
      <c r="G100" s="72">
        <f>IF(PR19_overrides!G100="", IF( F_Inputs_PR19!G98 = "","", F_Inputs_PR19!G98), PR19_overrides!G100)</f>
        <v>0</v>
      </c>
      <c r="H100" s="72">
        <f>IF(PR19_overrides!H100="", IF( F_Inputs_PR19!H98 = "","", F_Inputs_PR19!H98), PR19_overrides!H100)</f>
        <v>0</v>
      </c>
      <c r="I100" s="72">
        <f>IF(PR19_overrides!I100="", IF( F_Inputs_PR19!I98 = "","", F_Inputs_PR19!I98), PR19_overrides!I100)</f>
        <v>0</v>
      </c>
      <c r="J100" s="72">
        <f>IF(PR19_overrides!J100="", IF( F_Inputs_PR19!J98 = "","", F_Inputs_PR19!J98), PR19_overrides!J100)</f>
        <v>0</v>
      </c>
      <c r="K100" s="72">
        <f>IF(PR19_overrides!K100="", IF( F_Inputs_PR19!K98 = "","", F_Inputs_PR19!K98), PR19_overrides!K100)</f>
        <v>1.036848</v>
      </c>
    </row>
    <row r="101" spans="1:11" x14ac:dyDescent="0.4">
      <c r="A101" s="63" t="s">
        <v>350</v>
      </c>
      <c r="B101" s="63" t="s">
        <v>349</v>
      </c>
      <c r="C101" s="63" t="s">
        <v>245</v>
      </c>
      <c r="D101" s="72">
        <f>IF(PR19_overrides!D101="", IF( F_Inputs_PR19!D99 = "","", F_Inputs_PR19!D99), PR19_overrides!D101)</f>
        <v>7.45444</v>
      </c>
      <c r="E101" s="72" t="str">
        <f>IF(PR19_overrides!E101="", IF( F_Inputs_PR19!E99 = "","", F_Inputs_PR19!E99), PR19_overrides!E101)</f>
        <v/>
      </c>
      <c r="F101" s="72" t="str">
        <f>IF(PR19_overrides!F101="", IF( F_Inputs_PR19!F99 = "","", F_Inputs_PR19!F99), PR19_overrides!F101)</f>
        <v/>
      </c>
      <c r="G101" s="72">
        <f>IF(PR19_overrides!G101="", IF( F_Inputs_PR19!G99 = "","", F_Inputs_PR19!G99), PR19_overrides!G101)</f>
        <v>0</v>
      </c>
      <c r="H101" s="72">
        <f>IF(PR19_overrides!H101="", IF( F_Inputs_PR19!H99 = "","", F_Inputs_PR19!H99), PR19_overrides!H101)</f>
        <v>0</v>
      </c>
      <c r="I101" s="72">
        <f>IF(PR19_overrides!I101="", IF( F_Inputs_PR19!I99 = "","", F_Inputs_PR19!I99), PR19_overrides!I101)</f>
        <v>0</v>
      </c>
      <c r="J101" s="72">
        <f>IF(PR19_overrides!J101="", IF( F_Inputs_PR19!J99 = "","", F_Inputs_PR19!J99), PR19_overrides!J101)</f>
        <v>0</v>
      </c>
      <c r="K101" s="72">
        <f>IF(PR19_overrides!K101="", IF( F_Inputs_PR19!K99 = "","", F_Inputs_PR19!K99), PR19_overrides!K101)</f>
        <v>11.193282679999999</v>
      </c>
    </row>
    <row r="102" spans="1:11" x14ac:dyDescent="0.4">
      <c r="A102" s="63" t="s">
        <v>351</v>
      </c>
      <c r="B102" s="63" t="s">
        <v>349</v>
      </c>
      <c r="C102" s="63" t="s">
        <v>247</v>
      </c>
      <c r="D102" s="72">
        <f>IF(PR19_overrides!D102="", IF( F_Inputs_PR19!D100 = "","", F_Inputs_PR19!D100), PR19_overrides!D102)</f>
        <v>1.2829999999999999</v>
      </c>
      <c r="E102" s="72">
        <f>IF(PR19_overrides!E102="", IF( F_Inputs_PR19!E100 = "","", F_Inputs_PR19!E100), PR19_overrides!E102)</f>
        <v>0</v>
      </c>
      <c r="F102" s="72" t="str">
        <f>IF(PR19_overrides!F102="", IF( F_Inputs_PR19!F100 = "","", F_Inputs_PR19!F100), PR19_overrides!F102)</f>
        <v/>
      </c>
      <c r="G102" s="72">
        <f>IF(PR19_overrides!G102="", IF( F_Inputs_PR19!G100 = "","", F_Inputs_PR19!G100), PR19_overrides!G102)</f>
        <v>0</v>
      </c>
      <c r="H102" s="72">
        <f>IF(PR19_overrides!H102="", IF( F_Inputs_PR19!H100 = "","", F_Inputs_PR19!H100), PR19_overrides!H102)</f>
        <v>0</v>
      </c>
      <c r="I102" s="72">
        <f>IF(PR19_overrides!I102="", IF( F_Inputs_PR19!I100 = "","", F_Inputs_PR19!I100), PR19_overrides!I102)</f>
        <v>0</v>
      </c>
      <c r="J102" s="72">
        <f>IF(PR19_overrides!J102="", IF( F_Inputs_PR19!J100 = "","", F_Inputs_PR19!J100), PR19_overrides!J102)</f>
        <v>0</v>
      </c>
      <c r="K102" s="72">
        <f>IF(PR19_overrides!K102="", IF( F_Inputs_PR19!K100 = "","", F_Inputs_PR19!K100), PR19_overrides!K102)</f>
        <v>22.850563690000001</v>
      </c>
    </row>
    <row r="103" spans="1:11" x14ac:dyDescent="0.4">
      <c r="A103" s="63" t="s">
        <v>352</v>
      </c>
      <c r="B103" s="63" t="s">
        <v>349</v>
      </c>
      <c r="C103" s="63" t="s">
        <v>249</v>
      </c>
      <c r="D103" s="72">
        <f>IF(PR19_overrides!D103="", IF( F_Inputs_PR19!D101 = "","", F_Inputs_PR19!D101), PR19_overrides!D103)</f>
        <v>0.15960102000000001</v>
      </c>
      <c r="E103" s="72">
        <f>IF(PR19_overrides!E103="", IF( F_Inputs_PR19!E101 = "","", F_Inputs_PR19!E101), PR19_overrides!E103)</f>
        <v>1.66870235</v>
      </c>
      <c r="F103" s="72" t="str">
        <f>IF(PR19_overrides!F103="", IF( F_Inputs_PR19!F101 = "","", F_Inputs_PR19!F101), PR19_overrides!F103)</f>
        <v/>
      </c>
      <c r="G103" s="72">
        <f>IF(PR19_overrides!G103="", IF( F_Inputs_PR19!G101 = "","", F_Inputs_PR19!G101), PR19_overrides!G103)</f>
        <v>0</v>
      </c>
      <c r="H103" s="72">
        <f>IF(PR19_overrides!H103="", IF( F_Inputs_PR19!H101 = "","", F_Inputs_PR19!H101), PR19_overrides!H103)</f>
        <v>0</v>
      </c>
      <c r="I103" s="72">
        <f>IF(PR19_overrides!I103="", IF( F_Inputs_PR19!I101 = "","", F_Inputs_PR19!I101), PR19_overrides!I103)</f>
        <v>0</v>
      </c>
      <c r="J103" s="72">
        <f>IF(PR19_overrides!J103="", IF( F_Inputs_PR19!J101 = "","", F_Inputs_PR19!J101), PR19_overrides!J103)</f>
        <v>0</v>
      </c>
      <c r="K103" s="72">
        <f>IF(PR19_overrides!K103="", IF( F_Inputs_PR19!K101 = "","", F_Inputs_PR19!K101), PR19_overrides!K103)</f>
        <v>40.306571419999997</v>
      </c>
    </row>
    <row r="104" spans="1:11" x14ac:dyDescent="0.4">
      <c r="A104" s="63" t="s">
        <v>353</v>
      </c>
      <c r="B104" s="63" t="s">
        <v>349</v>
      </c>
      <c r="C104" s="63" t="s">
        <v>251</v>
      </c>
      <c r="D104" s="72">
        <f>IF(PR19_overrides!D104="", IF( F_Inputs_PR19!D102 = "","", F_Inputs_PR19!D102), PR19_overrides!D104)</f>
        <v>0.10464416</v>
      </c>
      <c r="E104" s="72">
        <f>IF(PR19_overrides!E104="", IF( F_Inputs_PR19!E102 = "","", F_Inputs_PR19!E102), PR19_overrides!E104)</f>
        <v>3.1493558400000001</v>
      </c>
      <c r="F104" s="72" t="str">
        <f>IF(PR19_overrides!F104="", IF( F_Inputs_PR19!F102 = "","", F_Inputs_PR19!F102), PR19_overrides!F104)</f>
        <v/>
      </c>
      <c r="G104" s="72">
        <f>IF(PR19_overrides!G104="", IF( F_Inputs_PR19!G102 = "","", F_Inputs_PR19!G102), PR19_overrides!G104)</f>
        <v>0</v>
      </c>
      <c r="H104" s="72">
        <f>IF(PR19_overrides!H104="", IF( F_Inputs_PR19!H102 = "","", F_Inputs_PR19!H102), PR19_overrides!H104)</f>
        <v>0</v>
      </c>
      <c r="I104" s="72">
        <f>IF(PR19_overrides!I104="", IF( F_Inputs_PR19!I102 = "","", F_Inputs_PR19!I102), PR19_overrides!I104)</f>
        <v>0</v>
      </c>
      <c r="J104" s="72">
        <f>IF(PR19_overrides!J104="", IF( F_Inputs_PR19!J102 = "","", F_Inputs_PR19!J102), PR19_overrides!J104)</f>
        <v>0</v>
      </c>
      <c r="K104" s="72">
        <f>IF(PR19_overrides!K104="", IF( F_Inputs_PR19!K102 = "","", F_Inputs_PR19!K102), PR19_overrides!K104)</f>
        <v>38.893056000000001</v>
      </c>
    </row>
    <row r="105" spans="1:11" x14ac:dyDescent="0.4">
      <c r="A105" s="63" t="s">
        <v>354</v>
      </c>
      <c r="B105" s="63" t="s">
        <v>349</v>
      </c>
      <c r="C105" s="63" t="s">
        <v>253</v>
      </c>
      <c r="D105" s="72">
        <f>IF(PR19_overrides!D105="", IF( F_Inputs_PR19!D103 = "","", F_Inputs_PR19!D103), PR19_overrides!D105)</f>
        <v>0.96137167466666695</v>
      </c>
      <c r="E105" s="72">
        <f>IF(PR19_overrides!E105="", IF( F_Inputs_PR19!E103 = "","", F_Inputs_PR19!E103), PR19_overrides!E105)</f>
        <v>2.28990479</v>
      </c>
      <c r="F105" s="72" t="str">
        <f>IF(PR19_overrides!F105="", IF( F_Inputs_PR19!F103 = "","", F_Inputs_PR19!F103), PR19_overrides!F105)</f>
        <v/>
      </c>
      <c r="G105" s="72">
        <f>IF(PR19_overrides!G105="", IF( F_Inputs_PR19!G103 = "","", F_Inputs_PR19!G103), PR19_overrides!G105)</f>
        <v>0</v>
      </c>
      <c r="H105" s="72">
        <f>IF(PR19_overrides!H105="", IF( F_Inputs_PR19!H103 = "","", F_Inputs_PR19!H103), PR19_overrides!H105)</f>
        <v>1.6134273256221201</v>
      </c>
      <c r="I105" s="72">
        <f>IF(PR19_overrides!I105="", IF( F_Inputs_PR19!I103 = "","", F_Inputs_PR19!I103), PR19_overrides!I105)</f>
        <v>0</v>
      </c>
      <c r="J105" s="72">
        <f>IF(PR19_overrides!J105="", IF( F_Inputs_PR19!J103 = "","", F_Inputs_PR19!J103), PR19_overrides!J105)</f>
        <v>0</v>
      </c>
      <c r="K105" s="72">
        <f>IF(PR19_overrides!K105="", IF( F_Inputs_PR19!K103 = "","", F_Inputs_PR19!K103), PR19_overrides!K105)</f>
        <v>30.497983278762199</v>
      </c>
    </row>
    <row r="106" spans="1:11" x14ac:dyDescent="0.4">
      <c r="A106" s="63" t="s">
        <v>355</v>
      </c>
      <c r="B106" s="63" t="s">
        <v>349</v>
      </c>
      <c r="C106" s="63" t="s">
        <v>255</v>
      </c>
      <c r="D106" s="72">
        <f>IF(PR19_overrides!D106="", IF( F_Inputs_PR19!D104 = "","", F_Inputs_PR19!D104), PR19_overrides!D106)</f>
        <v>0.51174330466666695</v>
      </c>
      <c r="E106" s="72">
        <f>IF(PR19_overrides!E106="", IF( F_Inputs_PR19!E104 = "","", F_Inputs_PR19!E104), PR19_overrides!E106)</f>
        <v>14.092430595333299</v>
      </c>
      <c r="F106" s="72" t="str">
        <f>IF(PR19_overrides!F106="", IF( F_Inputs_PR19!F104 = "","", F_Inputs_PR19!F104), PR19_overrides!F106)</f>
        <v/>
      </c>
      <c r="G106" s="72">
        <f>IF(PR19_overrides!G106="", IF( F_Inputs_PR19!G104 = "","", F_Inputs_PR19!G104), PR19_overrides!G106)</f>
        <v>0</v>
      </c>
      <c r="H106" s="72">
        <f>IF(PR19_overrides!H106="", IF( F_Inputs_PR19!H104 = "","", F_Inputs_PR19!H104), PR19_overrides!H106)</f>
        <v>1.89162160452252</v>
      </c>
      <c r="I106" s="72">
        <f>IF(PR19_overrides!I106="", IF( F_Inputs_PR19!I104 = "","", F_Inputs_PR19!I104), PR19_overrides!I106)</f>
        <v>0</v>
      </c>
      <c r="J106" s="72">
        <f>IF(PR19_overrides!J106="", IF( F_Inputs_PR19!J104 = "","", F_Inputs_PR19!J104), PR19_overrides!J106)</f>
        <v>0</v>
      </c>
      <c r="K106" s="72">
        <f>IF(PR19_overrides!K106="", IF( F_Inputs_PR19!K104 = "","", F_Inputs_PR19!K104), PR19_overrides!K106)</f>
        <v>24.613833505928099</v>
      </c>
    </row>
    <row r="107" spans="1:11" x14ac:dyDescent="0.4">
      <c r="A107" s="63" t="s">
        <v>356</v>
      </c>
      <c r="B107" s="63" t="s">
        <v>349</v>
      </c>
      <c r="C107" s="63" t="s">
        <v>257</v>
      </c>
      <c r="D107" s="72">
        <f>IF(PR19_overrides!D107="", IF( F_Inputs_PR19!D105 = "","", F_Inputs_PR19!D105), PR19_overrides!D107)</f>
        <v>5.7829424666666698E-2</v>
      </c>
      <c r="E107" s="72">
        <f>IF(PR19_overrides!E107="", IF( F_Inputs_PR19!E105 = "","", F_Inputs_PR19!E105), PR19_overrides!E107)</f>
        <v>20.679745698382099</v>
      </c>
      <c r="F107" s="72">
        <f>IF(PR19_overrides!F107="", IF( F_Inputs_PR19!F105 = "","", F_Inputs_PR19!F105), PR19_overrides!F107)</f>
        <v>0.42895813647619202</v>
      </c>
      <c r="G107" s="72">
        <f>IF(PR19_overrides!G107="", IF( F_Inputs_PR19!G105 = "","", F_Inputs_PR19!G105), PR19_overrides!G107)</f>
        <v>0</v>
      </c>
      <c r="H107" s="72">
        <f>IF(PR19_overrides!H107="", IF( F_Inputs_PR19!H105 = "","", F_Inputs_PR19!H105), PR19_overrides!H107)</f>
        <v>1.8043392647298699</v>
      </c>
      <c r="I107" s="72">
        <f>IF(PR19_overrides!I107="", IF( F_Inputs_PR19!I105 = "","", F_Inputs_PR19!I105), PR19_overrides!I107)</f>
        <v>0</v>
      </c>
      <c r="J107" s="72">
        <f>IF(PR19_overrides!J107="", IF( F_Inputs_PR19!J105 = "","", F_Inputs_PR19!J105), PR19_overrides!J107)</f>
        <v>-0.21333440000000001</v>
      </c>
      <c r="K107" s="72">
        <f>IF(PR19_overrides!K107="", IF( F_Inputs_PR19!K105 = "","", F_Inputs_PR19!K105), PR19_overrides!K107)</f>
        <v>16.246948841005601</v>
      </c>
    </row>
    <row r="108" spans="1:11" x14ac:dyDescent="0.4">
      <c r="A108" s="63" t="s">
        <v>357</v>
      </c>
      <c r="B108" s="63" t="s">
        <v>349</v>
      </c>
      <c r="C108" s="63" t="s">
        <v>259</v>
      </c>
      <c r="D108" s="72">
        <f>IF(PR19_overrides!D108="", IF( F_Inputs_PR19!D106 = "","", F_Inputs_PR19!D106), PR19_overrides!D108)</f>
        <v>5.7829424666666698E-2</v>
      </c>
      <c r="E108" s="72">
        <f>IF(PR19_overrides!E108="", IF( F_Inputs_PR19!E106 = "","", F_Inputs_PR19!E106), PR19_overrides!E108)</f>
        <v>20.165476148382101</v>
      </c>
      <c r="F108" s="72">
        <f>IF(PR19_overrides!F108="", IF( F_Inputs_PR19!F106 = "","", F_Inputs_PR19!F106), PR19_overrides!F108)</f>
        <v>2.8408622364761902</v>
      </c>
      <c r="G108" s="72">
        <f>IF(PR19_overrides!G108="", IF( F_Inputs_PR19!G106 = "","", F_Inputs_PR19!G106), PR19_overrides!G108)</f>
        <v>0</v>
      </c>
      <c r="H108" s="72">
        <f>IF(PR19_overrides!H108="", IF( F_Inputs_PR19!H106 = "","", F_Inputs_PR19!H106), PR19_overrides!H108)</f>
        <v>1.5566253389418101</v>
      </c>
      <c r="I108" s="72">
        <f>IF(PR19_overrides!I108="", IF( F_Inputs_PR19!I106 = "","", F_Inputs_PR19!I106), PR19_overrides!I108)</f>
        <v>0</v>
      </c>
      <c r="J108" s="72">
        <f>IF(PR19_overrides!J108="", IF( F_Inputs_PR19!J106 = "","", F_Inputs_PR19!J106), PR19_overrides!J108)</f>
        <v>-0.76667050000000003</v>
      </c>
      <c r="K108" s="72">
        <f>IF(PR19_overrides!K108="", IF( F_Inputs_PR19!K106 = "","", F_Inputs_PR19!K106), PR19_overrides!K108)</f>
        <v>16.770470920406101</v>
      </c>
    </row>
    <row r="109" spans="1:11" x14ac:dyDescent="0.4">
      <c r="A109" s="63" t="s">
        <v>358</v>
      </c>
      <c r="B109" s="63" t="s">
        <v>349</v>
      </c>
      <c r="C109" s="63" t="s">
        <v>261</v>
      </c>
      <c r="D109" s="72">
        <f>IF(PR19_overrides!D109="", IF( F_Inputs_PR19!D107 = "","", F_Inputs_PR19!D107), PR19_overrides!D109)</f>
        <v>5.7829424666666698E-2</v>
      </c>
      <c r="E109" s="72">
        <f>IF(PR19_overrides!E109="", IF( F_Inputs_PR19!E107 = "","", F_Inputs_PR19!E107), PR19_overrides!E109)</f>
        <v>18.2044606975658</v>
      </c>
      <c r="F109" s="72">
        <f>IF(PR19_overrides!F109="", IF( F_Inputs_PR19!F107 = "","", F_Inputs_PR19!F107), PR19_overrides!F109)</f>
        <v>7.04904884455022</v>
      </c>
      <c r="G109" s="72">
        <f>IF(PR19_overrides!G109="", IF( F_Inputs_PR19!G107 = "","", F_Inputs_PR19!G107), PR19_overrides!G109)</f>
        <v>0</v>
      </c>
      <c r="H109" s="72">
        <f>IF(PR19_overrides!H109="", IF( F_Inputs_PR19!H107 = "","", F_Inputs_PR19!H107), PR19_overrides!H109)</f>
        <v>1.0467814932170301</v>
      </c>
      <c r="I109" s="72">
        <f>IF(PR19_overrides!I109="", IF( F_Inputs_PR19!I107 = "","", F_Inputs_PR19!I107), PR19_overrides!I109)</f>
        <v>0</v>
      </c>
      <c r="J109" s="72">
        <f>IF(PR19_overrides!J109="", IF( F_Inputs_PR19!J107 = "","", F_Inputs_PR19!J107), PR19_overrides!J109)</f>
        <v>-1.7506754200000001</v>
      </c>
      <c r="K109" s="72">
        <f>IF(PR19_overrides!K109="", IF( F_Inputs_PR19!K107 = "","", F_Inputs_PR19!K107), PR19_overrides!K109)</f>
        <v>29.822872878897101</v>
      </c>
    </row>
    <row r="110" spans="1:11" x14ac:dyDescent="0.4">
      <c r="A110" s="63" t="s">
        <v>359</v>
      </c>
      <c r="B110" s="63" t="s">
        <v>349</v>
      </c>
      <c r="C110" s="63" t="s">
        <v>263</v>
      </c>
      <c r="D110" s="72">
        <f>IF(PR19_overrides!D110="", IF( F_Inputs_PR19!D108 = "","", F_Inputs_PR19!D108), PR19_overrides!D110)</f>
        <v>5.7829424666666698E-2</v>
      </c>
      <c r="E110" s="72">
        <f>IF(PR19_overrides!E110="", IF( F_Inputs_PR19!E108 = "","", F_Inputs_PR19!E108), PR19_overrides!E110)</f>
        <v>18.1454303075658</v>
      </c>
      <c r="F110" s="72">
        <f>IF(PR19_overrides!F110="", IF( F_Inputs_PR19!F108 = "","", F_Inputs_PR19!F108), PR19_overrides!F110)</f>
        <v>9.0547624361105203</v>
      </c>
      <c r="G110" s="72">
        <f>IF(PR19_overrides!G110="", IF( F_Inputs_PR19!G108 = "","", F_Inputs_PR19!G108), PR19_overrides!G110)</f>
        <v>0</v>
      </c>
      <c r="H110" s="72">
        <f>IF(PR19_overrides!H110="", IF( F_Inputs_PR19!H108 = "","", F_Inputs_PR19!H108), PR19_overrides!H110)</f>
        <v>0.39033527367180598</v>
      </c>
      <c r="I110" s="72">
        <f>IF(PR19_overrides!I110="", IF( F_Inputs_PR19!I108 = "","", F_Inputs_PR19!I108), PR19_overrides!I110)</f>
        <v>0</v>
      </c>
      <c r="J110" s="72">
        <f>IF(PR19_overrides!J110="", IF( F_Inputs_PR19!J108 = "","", F_Inputs_PR19!J108), PR19_overrides!J110)</f>
        <v>-2.6013463400000001</v>
      </c>
      <c r="K110" s="72">
        <f>IF(PR19_overrides!K110="", IF( F_Inputs_PR19!K108 = "","", F_Inputs_PR19!K108), PR19_overrides!K110)</f>
        <v>5.9255105712440397</v>
      </c>
    </row>
    <row r="111" spans="1:11" x14ac:dyDescent="0.4">
      <c r="A111" s="63" t="s">
        <v>544</v>
      </c>
      <c r="B111" s="63" t="s">
        <v>349</v>
      </c>
      <c r="C111" s="63" t="s">
        <v>516</v>
      </c>
      <c r="D111" s="72">
        <f>IF(PR19_overrides!D111="", IF( F_Inputs_PR19!D109 = "","", F_Inputs_PR19!D109), PR19_overrides!D111)</f>
        <v>5.7829424666666698E-2</v>
      </c>
      <c r="E111" s="72">
        <f>IF(PR19_overrides!E111="", IF( F_Inputs_PR19!E109 = "","", F_Inputs_PR19!E109), PR19_overrides!E111)</f>
        <v>13.990516747565801</v>
      </c>
      <c r="F111" s="72">
        <f>IF(PR19_overrides!F111="", IF( F_Inputs_PR19!F109 = "","", F_Inputs_PR19!F109), PR19_overrides!F111)</f>
        <v>10.6090247414558</v>
      </c>
      <c r="G111" s="72">
        <f>IF(PR19_overrides!G111="", IF( F_Inputs_PR19!G109 = "","", F_Inputs_PR19!G109), PR19_overrides!G111)</f>
        <v>0</v>
      </c>
      <c r="H111" s="72">
        <f>IF(PR19_overrides!H111="", IF( F_Inputs_PR19!H109 = "","", F_Inputs_PR19!H109), PR19_overrides!H111)</f>
        <v>0.13446421814065601</v>
      </c>
      <c r="I111" s="72">
        <f>IF(PR19_overrides!I111="", IF( F_Inputs_PR19!I109 = "","", F_Inputs_PR19!I109), PR19_overrides!I111)</f>
        <v>0</v>
      </c>
      <c r="J111" s="72">
        <f>IF(PR19_overrides!J111="", IF( F_Inputs_PR19!J109 = "","", F_Inputs_PR19!J109), PR19_overrides!J111)</f>
        <v>-2.8320141599999999</v>
      </c>
      <c r="K111" s="72">
        <f>IF(PR19_overrides!K111="", IF( F_Inputs_PR19!K109 = "","", F_Inputs_PR19!K109), PR19_overrides!K111)</f>
        <v>3.3819128923657802</v>
      </c>
    </row>
    <row r="112" spans="1:11" x14ac:dyDescent="0.4">
      <c r="A112" s="63" t="s">
        <v>360</v>
      </c>
      <c r="B112" s="63" t="s">
        <v>361</v>
      </c>
      <c r="C112" s="63" t="s">
        <v>243</v>
      </c>
      <c r="D112" s="72">
        <f>IF(PR19_overrides!D112="", IF( F_Inputs_PR19!D110 = "","", F_Inputs_PR19!D110), PR19_overrides!D112)</f>
        <v>1.5740000000000001</v>
      </c>
      <c r="E112" s="72" t="str">
        <f>IF(PR19_overrides!E112="", IF( F_Inputs_PR19!E110 = "","", F_Inputs_PR19!E110), PR19_overrides!E112)</f>
        <v/>
      </c>
      <c r="F112" s="72" t="str">
        <f>IF(PR19_overrides!F112="", IF( F_Inputs_PR19!F110 = "","", F_Inputs_PR19!F110), PR19_overrides!F112)</f>
        <v/>
      </c>
      <c r="G112" s="72">
        <f>IF(PR19_overrides!G112="", IF( F_Inputs_PR19!G110 = "","", F_Inputs_PR19!G110), PR19_overrides!G112)</f>
        <v>0</v>
      </c>
      <c r="H112" s="72">
        <f>IF(PR19_overrides!H112="", IF( F_Inputs_PR19!H110 = "","", F_Inputs_PR19!H110), PR19_overrides!H112)</f>
        <v>0</v>
      </c>
      <c r="I112" s="72">
        <f>IF(PR19_overrides!I112="", IF( F_Inputs_PR19!I110 = "","", F_Inputs_PR19!I110), PR19_overrides!I112)</f>
        <v>0</v>
      </c>
      <c r="J112" s="72">
        <f>IF(PR19_overrides!J112="", IF( F_Inputs_PR19!J110 = "","", F_Inputs_PR19!J110), PR19_overrides!J112)</f>
        <v>0</v>
      </c>
      <c r="K112" s="72">
        <f>IF(PR19_overrides!K112="", IF( F_Inputs_PR19!K110 = "","", F_Inputs_PR19!K110), PR19_overrides!K112)</f>
        <v>14.239000000000001</v>
      </c>
    </row>
    <row r="113" spans="1:11" x14ac:dyDescent="0.4">
      <c r="A113" s="63" t="s">
        <v>362</v>
      </c>
      <c r="B113" s="63" t="s">
        <v>361</v>
      </c>
      <c r="C113" s="63" t="s">
        <v>245</v>
      </c>
      <c r="D113" s="72">
        <f>IF(PR19_overrides!D113="", IF( F_Inputs_PR19!D111 = "","", F_Inputs_PR19!D111), PR19_overrides!D113)</f>
        <v>2.8029999999999999</v>
      </c>
      <c r="E113" s="72" t="str">
        <f>IF(PR19_overrides!E113="", IF( F_Inputs_PR19!E111 = "","", F_Inputs_PR19!E111), PR19_overrides!E113)</f>
        <v/>
      </c>
      <c r="F113" s="72" t="str">
        <f>IF(PR19_overrides!F113="", IF( F_Inputs_PR19!F111 = "","", F_Inputs_PR19!F111), PR19_overrides!F113)</f>
        <v/>
      </c>
      <c r="G113" s="72">
        <f>IF(PR19_overrides!G113="", IF( F_Inputs_PR19!G111 = "","", F_Inputs_PR19!G111), PR19_overrides!G113)</f>
        <v>0</v>
      </c>
      <c r="H113" s="72">
        <f>IF(PR19_overrides!H113="", IF( F_Inputs_PR19!H111 = "","", F_Inputs_PR19!H111), PR19_overrides!H113)</f>
        <v>0</v>
      </c>
      <c r="I113" s="72">
        <f>IF(PR19_overrides!I113="", IF( F_Inputs_PR19!I111 = "","", F_Inputs_PR19!I111), PR19_overrides!I113)</f>
        <v>0</v>
      </c>
      <c r="J113" s="72">
        <f>IF(PR19_overrides!J113="", IF( F_Inputs_PR19!J111 = "","", F_Inputs_PR19!J111), PR19_overrides!J113)</f>
        <v>0</v>
      </c>
      <c r="K113" s="72">
        <f>IF(PR19_overrides!K113="", IF( F_Inputs_PR19!K111 = "","", F_Inputs_PR19!K111), PR19_overrides!K113)</f>
        <v>15.759</v>
      </c>
    </row>
    <row r="114" spans="1:11" x14ac:dyDescent="0.4">
      <c r="A114" s="63" t="s">
        <v>363</v>
      </c>
      <c r="B114" s="63" t="s">
        <v>361</v>
      </c>
      <c r="C114" s="63" t="s">
        <v>247</v>
      </c>
      <c r="D114" s="72">
        <f>IF(PR19_overrides!D114="", IF( F_Inputs_PR19!D112 = "","", F_Inputs_PR19!D112), PR19_overrides!D114)</f>
        <v>2.746</v>
      </c>
      <c r="E114" s="72">
        <f>IF(PR19_overrides!E114="", IF( F_Inputs_PR19!E112 = "","", F_Inputs_PR19!E112), PR19_overrides!E114)</f>
        <v>0.245</v>
      </c>
      <c r="F114" s="72" t="str">
        <f>IF(PR19_overrides!F114="", IF( F_Inputs_PR19!F112 = "","", F_Inputs_PR19!F112), PR19_overrides!F114)</f>
        <v/>
      </c>
      <c r="G114" s="72">
        <f>IF(PR19_overrides!G114="", IF( F_Inputs_PR19!G112 = "","", F_Inputs_PR19!G112), PR19_overrides!G114)</f>
        <v>0</v>
      </c>
      <c r="H114" s="72">
        <f>IF(PR19_overrides!H114="", IF( F_Inputs_PR19!H112 = "","", F_Inputs_PR19!H112), PR19_overrides!H114)</f>
        <v>1.7999999999999999E-2</v>
      </c>
      <c r="I114" s="72">
        <f>IF(PR19_overrides!I114="", IF( F_Inputs_PR19!I112 = "","", F_Inputs_PR19!I112), PR19_overrides!I114)</f>
        <v>0</v>
      </c>
      <c r="J114" s="72">
        <f>IF(PR19_overrides!J114="", IF( F_Inputs_PR19!J112 = "","", F_Inputs_PR19!J112), PR19_overrides!J114)</f>
        <v>0</v>
      </c>
      <c r="K114" s="72">
        <f>IF(PR19_overrides!K114="", IF( F_Inputs_PR19!K112 = "","", F_Inputs_PR19!K112), PR19_overrides!K114)</f>
        <v>8.5640000000000001</v>
      </c>
    </row>
    <row r="115" spans="1:11" x14ac:dyDescent="0.4">
      <c r="A115" s="63" t="s">
        <v>364</v>
      </c>
      <c r="B115" s="63" t="s">
        <v>361</v>
      </c>
      <c r="C115" s="63" t="s">
        <v>249</v>
      </c>
      <c r="D115" s="72">
        <f>IF(PR19_overrides!D115="", IF( F_Inputs_PR19!D113 = "","", F_Inputs_PR19!D113), PR19_overrides!D115)</f>
        <v>2.6659999999999999</v>
      </c>
      <c r="E115" s="72">
        <f>IF(PR19_overrides!E115="", IF( F_Inputs_PR19!E113 = "","", F_Inputs_PR19!E113), PR19_overrides!E115)</f>
        <v>0.47599999999999998</v>
      </c>
      <c r="F115" s="72" t="str">
        <f>IF(PR19_overrides!F115="", IF( F_Inputs_PR19!F113 = "","", F_Inputs_PR19!F113), PR19_overrides!F115)</f>
        <v/>
      </c>
      <c r="G115" s="72">
        <f>IF(PR19_overrides!G115="", IF( F_Inputs_PR19!G113 = "","", F_Inputs_PR19!G113), PR19_overrides!G115)</f>
        <v>0</v>
      </c>
      <c r="H115" s="72">
        <f>IF(PR19_overrides!H115="", IF( F_Inputs_PR19!H113 = "","", F_Inputs_PR19!H113), PR19_overrides!H115)</f>
        <v>8.4000000000000005E-2</v>
      </c>
      <c r="I115" s="72">
        <f>IF(PR19_overrides!I115="", IF( F_Inputs_PR19!I113 = "","", F_Inputs_PR19!I113), PR19_overrides!I115)</f>
        <v>0</v>
      </c>
      <c r="J115" s="72">
        <f>IF(PR19_overrides!J115="", IF( F_Inputs_PR19!J113 = "","", F_Inputs_PR19!J113), PR19_overrides!J115)</f>
        <v>3.0000000000000001E-3</v>
      </c>
      <c r="K115" s="72">
        <f>IF(PR19_overrides!K115="", IF( F_Inputs_PR19!K113 = "","", F_Inputs_PR19!K113), PR19_overrides!K115)</f>
        <v>3.8079999999999998</v>
      </c>
    </row>
    <row r="116" spans="1:11" x14ac:dyDescent="0.4">
      <c r="A116" s="63" t="s">
        <v>365</v>
      </c>
      <c r="B116" s="63" t="s">
        <v>361</v>
      </c>
      <c r="C116" s="63" t="s">
        <v>251</v>
      </c>
      <c r="D116" s="72">
        <f>IF(PR19_overrides!D116="", IF( F_Inputs_PR19!D114 = "","", F_Inputs_PR19!D114), PR19_overrides!D116)</f>
        <v>2.74</v>
      </c>
      <c r="E116" s="72">
        <f>IF(PR19_overrides!E116="", IF( F_Inputs_PR19!E114 = "","", F_Inputs_PR19!E114), PR19_overrides!E116)</f>
        <v>2.7210000000000001</v>
      </c>
      <c r="F116" s="72" t="str">
        <f>IF(PR19_overrides!F116="", IF( F_Inputs_PR19!F114 = "","", F_Inputs_PR19!F114), PR19_overrides!F116)</f>
        <v/>
      </c>
      <c r="G116" s="72">
        <f>IF(PR19_overrides!G116="", IF( F_Inputs_PR19!G114 = "","", F_Inputs_PR19!G114), PR19_overrides!G116)</f>
        <v>0</v>
      </c>
      <c r="H116" s="72">
        <f>IF(PR19_overrides!H116="", IF( F_Inputs_PR19!H114 = "","", F_Inputs_PR19!H114), PR19_overrides!H116)</f>
        <v>0.14599999999999999</v>
      </c>
      <c r="I116" s="72">
        <f>IF(PR19_overrides!I116="", IF( F_Inputs_PR19!I114 = "","", F_Inputs_PR19!I114), PR19_overrides!I116)</f>
        <v>0</v>
      </c>
      <c r="J116" s="72">
        <f>IF(PR19_overrides!J116="", IF( F_Inputs_PR19!J114 = "","", F_Inputs_PR19!J114), PR19_overrides!J116)</f>
        <v>2.1000000000000001E-2</v>
      </c>
      <c r="K116" s="72">
        <f>IF(PR19_overrides!K116="", IF( F_Inputs_PR19!K114 = "","", F_Inputs_PR19!K114), PR19_overrides!K116)</f>
        <v>8.0640000000000001</v>
      </c>
    </row>
    <row r="117" spans="1:11" x14ac:dyDescent="0.4">
      <c r="A117" s="63" t="s">
        <v>366</v>
      </c>
      <c r="B117" s="63" t="s">
        <v>361</v>
      </c>
      <c r="C117" s="63" t="s">
        <v>253</v>
      </c>
      <c r="D117" s="72">
        <f>IF(PR19_overrides!D117="", IF( F_Inputs_PR19!D115 = "","", F_Inputs_PR19!D115), PR19_overrides!D117)</f>
        <v>2.7370000000000001</v>
      </c>
      <c r="E117" s="72">
        <f>IF(PR19_overrides!E117="", IF( F_Inputs_PR19!E115 = "","", F_Inputs_PR19!E115), PR19_overrides!E117)</f>
        <v>3.883</v>
      </c>
      <c r="F117" s="72" t="str">
        <f>IF(PR19_overrides!F117="", IF( F_Inputs_PR19!F115 = "","", F_Inputs_PR19!F115), PR19_overrides!F117)</f>
        <v/>
      </c>
      <c r="G117" s="72">
        <f>IF(PR19_overrides!G117="", IF( F_Inputs_PR19!G115 = "","", F_Inputs_PR19!G115), PR19_overrides!G117)</f>
        <v>0</v>
      </c>
      <c r="H117" s="72">
        <f>IF(PR19_overrides!H117="", IF( F_Inputs_PR19!H115 = "","", F_Inputs_PR19!H115), PR19_overrides!H117)</f>
        <v>0.188</v>
      </c>
      <c r="I117" s="72">
        <f>IF(PR19_overrides!I117="", IF( F_Inputs_PR19!I115 = "","", F_Inputs_PR19!I115), PR19_overrides!I117)</f>
        <v>0</v>
      </c>
      <c r="J117" s="72">
        <f>IF(PR19_overrides!J117="", IF( F_Inputs_PR19!J115 = "","", F_Inputs_PR19!J115), PR19_overrides!J117)</f>
        <v>3.6999999999999998E-2</v>
      </c>
      <c r="K117" s="72">
        <f>IF(PR19_overrides!K117="", IF( F_Inputs_PR19!K115 = "","", F_Inputs_PR19!K115), PR19_overrides!K117)</f>
        <v>8.3919999999999995</v>
      </c>
    </row>
    <row r="118" spans="1:11" x14ac:dyDescent="0.4">
      <c r="A118" s="63" t="s">
        <v>367</v>
      </c>
      <c r="B118" s="63" t="s">
        <v>361</v>
      </c>
      <c r="C118" s="63" t="s">
        <v>255</v>
      </c>
      <c r="D118" s="72">
        <f>IF(PR19_overrides!D118="", IF( F_Inputs_PR19!D116 = "","", F_Inputs_PR19!D116), PR19_overrides!D118)</f>
        <v>2.145</v>
      </c>
      <c r="E118" s="72">
        <f>IF(PR19_overrides!E118="", IF( F_Inputs_PR19!E116 = "","", F_Inputs_PR19!E116), PR19_overrides!E118)</f>
        <v>3.5369999999999999</v>
      </c>
      <c r="F118" s="72" t="str">
        <f>IF(PR19_overrides!F118="", IF( F_Inputs_PR19!F116 = "","", F_Inputs_PR19!F116), PR19_overrides!F118)</f>
        <v/>
      </c>
      <c r="G118" s="72">
        <f>IF(PR19_overrides!G118="", IF( F_Inputs_PR19!G116 = "","", F_Inputs_PR19!G116), PR19_overrides!G118)</f>
        <v>0</v>
      </c>
      <c r="H118" s="72">
        <f>IF(PR19_overrides!H118="", IF( F_Inputs_PR19!H116 = "","", F_Inputs_PR19!H116), PR19_overrides!H118)</f>
        <v>0.23699999999999999</v>
      </c>
      <c r="I118" s="72">
        <f>IF(PR19_overrides!I118="", IF( F_Inputs_PR19!I116 = "","", F_Inputs_PR19!I116), PR19_overrides!I118)</f>
        <v>0</v>
      </c>
      <c r="J118" s="72">
        <f>IF(PR19_overrides!J118="", IF( F_Inputs_PR19!J116 = "","", F_Inputs_PR19!J116), PR19_overrides!J118)</f>
        <v>3.7999999999999999E-2</v>
      </c>
      <c r="K118" s="72">
        <f>IF(PR19_overrides!K118="", IF( F_Inputs_PR19!K116 = "","", F_Inputs_PR19!K116), PR19_overrides!K118)</f>
        <v>9.5250000000000004</v>
      </c>
    </row>
    <row r="119" spans="1:11" x14ac:dyDescent="0.4">
      <c r="A119" s="63" t="s">
        <v>368</v>
      </c>
      <c r="B119" s="63" t="s">
        <v>361</v>
      </c>
      <c r="C119" s="63" t="s">
        <v>257</v>
      </c>
      <c r="D119" s="72">
        <f>IF(PR19_overrides!D119="", IF( F_Inputs_PR19!D117 = "","", F_Inputs_PR19!D117), PR19_overrides!D119)</f>
        <v>1.929</v>
      </c>
      <c r="E119" s="72">
        <f>IF(PR19_overrides!E119="", IF( F_Inputs_PR19!E117 = "","", F_Inputs_PR19!E117), PR19_overrides!E119)</f>
        <v>3.919</v>
      </c>
      <c r="F119" s="72">
        <f>IF(PR19_overrides!F119="", IF( F_Inputs_PR19!F117 = "","", F_Inputs_PR19!F117), PR19_overrides!F119)</f>
        <v>0.44</v>
      </c>
      <c r="G119" s="72">
        <f>IF(PR19_overrides!G119="", IF( F_Inputs_PR19!G117 = "","", F_Inputs_PR19!G117), PR19_overrides!G119)</f>
        <v>0</v>
      </c>
      <c r="H119" s="72">
        <f>IF(PR19_overrides!H119="", IF( F_Inputs_PR19!H117 = "","", F_Inputs_PR19!H117), PR19_overrides!H119)</f>
        <v>0.27100000000000002</v>
      </c>
      <c r="I119" s="72">
        <f>IF(PR19_overrides!I119="", IF( F_Inputs_PR19!I117 = "","", F_Inputs_PR19!I117), PR19_overrides!I119)</f>
        <v>0</v>
      </c>
      <c r="J119" s="72">
        <f>IF(PR19_overrides!J119="", IF( F_Inputs_PR19!J117 = "","", F_Inputs_PR19!J117), PR19_overrides!J119)</f>
        <v>3.7999999999999999E-2</v>
      </c>
      <c r="K119" s="72">
        <f>IF(PR19_overrides!K119="", IF( F_Inputs_PR19!K117 = "","", F_Inputs_PR19!K117), PR19_overrides!K119)</f>
        <v>8.8070000000000004</v>
      </c>
    </row>
    <row r="120" spans="1:11" x14ac:dyDescent="0.4">
      <c r="A120" s="63" t="s">
        <v>369</v>
      </c>
      <c r="B120" s="63" t="s">
        <v>361</v>
      </c>
      <c r="C120" s="63" t="s">
        <v>259</v>
      </c>
      <c r="D120" s="72">
        <f>IF(PR19_overrides!D120="", IF( F_Inputs_PR19!D118 = "","", F_Inputs_PR19!D118), PR19_overrides!D120)</f>
        <v>1.67</v>
      </c>
      <c r="E120" s="72">
        <f>IF(PR19_overrides!E120="", IF( F_Inputs_PR19!E118 = "","", F_Inputs_PR19!E118), PR19_overrides!E120)</f>
        <v>3.5859999999999999</v>
      </c>
      <c r="F120" s="72">
        <f>IF(PR19_overrides!F120="", IF( F_Inputs_PR19!F118 = "","", F_Inputs_PR19!F118), PR19_overrides!F120)</f>
        <v>1.0589999999999999</v>
      </c>
      <c r="G120" s="72">
        <f>IF(PR19_overrides!G120="", IF( F_Inputs_PR19!G118 = "","", F_Inputs_PR19!G118), PR19_overrides!G120)</f>
        <v>0</v>
      </c>
      <c r="H120" s="72">
        <f>IF(PR19_overrides!H120="", IF( F_Inputs_PR19!H118 = "","", F_Inputs_PR19!H118), PR19_overrides!H120)</f>
        <v>0.30199999999999999</v>
      </c>
      <c r="I120" s="72">
        <f>IF(PR19_overrides!I120="", IF( F_Inputs_PR19!I118 = "","", F_Inputs_PR19!I118), PR19_overrides!I120)</f>
        <v>0</v>
      </c>
      <c r="J120" s="72">
        <f>IF(PR19_overrides!J120="", IF( F_Inputs_PR19!J118 = "","", F_Inputs_PR19!J118), PR19_overrides!J120)</f>
        <v>3.9E-2</v>
      </c>
      <c r="K120" s="72">
        <f>IF(PR19_overrides!K120="", IF( F_Inputs_PR19!K118 = "","", F_Inputs_PR19!K118), PR19_overrides!K120)</f>
        <v>3.5649999999999999</v>
      </c>
    </row>
    <row r="121" spans="1:11" x14ac:dyDescent="0.4">
      <c r="A121" s="63" t="s">
        <v>370</v>
      </c>
      <c r="B121" s="63" t="s">
        <v>361</v>
      </c>
      <c r="C121" s="63" t="s">
        <v>261</v>
      </c>
      <c r="D121" s="72">
        <f>IF(PR19_overrides!D121="", IF( F_Inputs_PR19!D119 = "","", F_Inputs_PR19!D119), PR19_overrides!D121)</f>
        <v>1.6220000000000001</v>
      </c>
      <c r="E121" s="72">
        <f>IF(PR19_overrides!E121="", IF( F_Inputs_PR19!E119 = "","", F_Inputs_PR19!E119), PR19_overrides!E121)</f>
        <v>3.4569999999999999</v>
      </c>
      <c r="F121" s="72">
        <f>IF(PR19_overrides!F121="", IF( F_Inputs_PR19!F119 = "","", F_Inputs_PR19!F119), PR19_overrides!F121)</f>
        <v>1.4039999999999999</v>
      </c>
      <c r="G121" s="72">
        <f>IF(PR19_overrides!G121="", IF( F_Inputs_PR19!G119 = "","", F_Inputs_PR19!G119), PR19_overrides!G121)</f>
        <v>0</v>
      </c>
      <c r="H121" s="72">
        <f>IF(PR19_overrides!H121="", IF( F_Inputs_PR19!H119 = "","", F_Inputs_PR19!H119), PR19_overrides!H121)</f>
        <v>0.29399999999999998</v>
      </c>
      <c r="I121" s="72">
        <f>IF(PR19_overrides!I121="", IF( F_Inputs_PR19!I119 = "","", F_Inputs_PR19!I119), PR19_overrides!I121)</f>
        <v>0</v>
      </c>
      <c r="J121" s="72">
        <f>IF(PR19_overrides!J121="", IF( F_Inputs_PR19!J119 = "","", F_Inputs_PR19!J119), PR19_overrides!J121)</f>
        <v>0.04</v>
      </c>
      <c r="K121" s="72">
        <f>IF(PR19_overrides!K121="", IF( F_Inputs_PR19!K119 = "","", F_Inputs_PR19!K119), PR19_overrides!K121)</f>
        <v>3.323</v>
      </c>
    </row>
    <row r="122" spans="1:11" x14ac:dyDescent="0.4">
      <c r="A122" s="63" t="s">
        <v>371</v>
      </c>
      <c r="B122" s="63" t="s">
        <v>361</v>
      </c>
      <c r="C122" s="63" t="s">
        <v>263</v>
      </c>
      <c r="D122" s="72">
        <f>IF(PR19_overrides!D122="", IF( F_Inputs_PR19!D120 = "","", F_Inputs_PR19!D120), PR19_overrides!D122)</f>
        <v>1.6060000000000001</v>
      </c>
      <c r="E122" s="72">
        <f>IF(PR19_overrides!E122="", IF( F_Inputs_PR19!E120 = "","", F_Inputs_PR19!E120), PR19_overrides!E122)</f>
        <v>3.0670000000000002</v>
      </c>
      <c r="F122" s="72">
        <f>IF(PR19_overrides!F122="", IF( F_Inputs_PR19!F120 = "","", F_Inputs_PR19!F120), PR19_overrides!F122)</f>
        <v>1.7290000000000001</v>
      </c>
      <c r="G122" s="72">
        <f>IF(PR19_overrides!G122="", IF( F_Inputs_PR19!G120 = "","", F_Inputs_PR19!G120), PR19_overrides!G122)</f>
        <v>0</v>
      </c>
      <c r="H122" s="72">
        <f>IF(PR19_overrides!H122="", IF( F_Inputs_PR19!H120 = "","", F_Inputs_PR19!H120), PR19_overrides!H122)</f>
        <v>0.216</v>
      </c>
      <c r="I122" s="72">
        <f>IF(PR19_overrides!I122="", IF( F_Inputs_PR19!I120 = "","", F_Inputs_PR19!I120), PR19_overrides!I122)</f>
        <v>0</v>
      </c>
      <c r="J122" s="72">
        <f>IF(PR19_overrides!J122="", IF( F_Inputs_PR19!J120 = "","", F_Inputs_PR19!J120), PR19_overrides!J122)</f>
        <v>3.3000000000000002E-2</v>
      </c>
      <c r="K122" s="72">
        <f>IF(PR19_overrides!K122="", IF( F_Inputs_PR19!K120 = "","", F_Inputs_PR19!K120), PR19_overrides!K122)</f>
        <v>3.1760000000000002</v>
      </c>
    </row>
    <row r="123" spans="1:11" x14ac:dyDescent="0.4">
      <c r="A123" s="63" t="s">
        <v>545</v>
      </c>
      <c r="B123" s="63" t="s">
        <v>361</v>
      </c>
      <c r="C123" s="63" t="s">
        <v>516</v>
      </c>
      <c r="D123" s="72">
        <f>IF(PR19_overrides!D123="", IF( F_Inputs_PR19!D121 = "","", F_Inputs_PR19!D121), PR19_overrides!D123)</f>
        <v>1.6040000000000001</v>
      </c>
      <c r="E123" s="72">
        <f>IF(PR19_overrides!E123="", IF( F_Inputs_PR19!E121 = "","", F_Inputs_PR19!E121), PR19_overrides!E123)</f>
        <v>3.0680000000000001</v>
      </c>
      <c r="F123" s="72">
        <f>IF(PR19_overrides!F123="", IF( F_Inputs_PR19!F121 = "","", F_Inputs_PR19!F121), PR19_overrides!F123)</f>
        <v>2.0099999999999998</v>
      </c>
      <c r="G123" s="72">
        <f>IF(PR19_overrides!G123="", IF( F_Inputs_PR19!G121 = "","", F_Inputs_PR19!G121), PR19_overrides!G123)</f>
        <v>0</v>
      </c>
      <c r="H123" s="72">
        <f>IF(PR19_overrides!H123="", IF( F_Inputs_PR19!H121 = "","", F_Inputs_PR19!H121), PR19_overrides!H123)</f>
        <v>0.216</v>
      </c>
      <c r="I123" s="72">
        <f>IF(PR19_overrides!I123="", IF( F_Inputs_PR19!I121 = "","", F_Inputs_PR19!I121), PR19_overrides!I123)</f>
        <v>0</v>
      </c>
      <c r="J123" s="72">
        <f>IF(PR19_overrides!J123="", IF( F_Inputs_PR19!J121 = "","", F_Inputs_PR19!J121), PR19_overrides!J123)</f>
        <v>0</v>
      </c>
      <c r="K123" s="72">
        <f>IF(PR19_overrides!K123="", IF( F_Inputs_PR19!K121 = "","", F_Inputs_PR19!K121), PR19_overrides!K123)</f>
        <v>2.4239999999999999</v>
      </c>
    </row>
    <row r="124" spans="1:11" x14ac:dyDescent="0.4">
      <c r="A124" s="63" t="s">
        <v>372</v>
      </c>
      <c r="B124" s="63" t="s">
        <v>373</v>
      </c>
      <c r="C124" s="63" t="s">
        <v>243</v>
      </c>
      <c r="D124" s="72">
        <f>IF(PR19_overrides!D124="", IF( F_Inputs_PR19!D122 = "","", F_Inputs_PR19!D122), PR19_overrides!D124)</f>
        <v>0.92300000000000004</v>
      </c>
      <c r="E124" s="72" t="str">
        <f>IF(PR19_overrides!E124="", IF( F_Inputs_PR19!E122 = "","", F_Inputs_PR19!E122), PR19_overrides!E124)</f>
        <v/>
      </c>
      <c r="F124" s="72" t="str">
        <f>IF(PR19_overrides!F124="", IF( F_Inputs_PR19!F122 = "","", F_Inputs_PR19!F122), PR19_overrides!F124)</f>
        <v/>
      </c>
      <c r="G124" s="72">
        <f>IF(PR19_overrides!G124="", IF( F_Inputs_PR19!G122 = "","", F_Inputs_PR19!G122), PR19_overrides!G124)</f>
        <v>0.56599999999999995</v>
      </c>
      <c r="H124" s="72">
        <f>IF(PR19_overrides!H124="", IF( F_Inputs_PR19!H122 = "","", F_Inputs_PR19!H122), PR19_overrides!H124)</f>
        <v>0</v>
      </c>
      <c r="I124" s="72">
        <f>IF(PR19_overrides!I124="", IF( F_Inputs_PR19!I122 = "","", F_Inputs_PR19!I122), PR19_overrides!I124)</f>
        <v>0</v>
      </c>
      <c r="J124" s="72">
        <f>IF(PR19_overrides!J124="", IF( F_Inputs_PR19!J122 = "","", F_Inputs_PR19!J122), PR19_overrides!J124)</f>
        <v>0</v>
      </c>
      <c r="K124" s="72">
        <f>IF(PR19_overrides!K124="", IF( F_Inputs_PR19!K122 = "","", F_Inputs_PR19!K122), PR19_overrides!K124)</f>
        <v>1.5449999999999999</v>
      </c>
    </row>
    <row r="125" spans="1:11" x14ac:dyDescent="0.4">
      <c r="A125" s="63" t="s">
        <v>374</v>
      </c>
      <c r="B125" s="63" t="s">
        <v>373</v>
      </c>
      <c r="C125" s="63" t="s">
        <v>245</v>
      </c>
      <c r="D125" s="72">
        <f>IF(PR19_overrides!D125="", IF( F_Inputs_PR19!D123 = "","", F_Inputs_PR19!D123), PR19_overrides!D125)</f>
        <v>0.94899999999999995</v>
      </c>
      <c r="E125" s="72" t="str">
        <f>IF(PR19_overrides!E125="", IF( F_Inputs_PR19!E123 = "","", F_Inputs_PR19!E123), PR19_overrides!E125)</f>
        <v/>
      </c>
      <c r="F125" s="72" t="str">
        <f>IF(PR19_overrides!F125="", IF( F_Inputs_PR19!F123 = "","", F_Inputs_PR19!F123), PR19_overrides!F125)</f>
        <v/>
      </c>
      <c r="G125" s="72">
        <f>IF(PR19_overrides!G125="", IF( F_Inputs_PR19!G123 = "","", F_Inputs_PR19!G123), PR19_overrides!G125)</f>
        <v>0.59499999999999997</v>
      </c>
      <c r="H125" s="72">
        <f>IF(PR19_overrides!H125="", IF( F_Inputs_PR19!H123 = "","", F_Inputs_PR19!H123), PR19_overrides!H125)</f>
        <v>0</v>
      </c>
      <c r="I125" s="72">
        <f>IF(PR19_overrides!I125="", IF( F_Inputs_PR19!I123 = "","", F_Inputs_PR19!I123), PR19_overrides!I125)</f>
        <v>0</v>
      </c>
      <c r="J125" s="72">
        <f>IF(PR19_overrides!J125="", IF( F_Inputs_PR19!J123 = "","", F_Inputs_PR19!J123), PR19_overrides!J125)</f>
        <v>0</v>
      </c>
      <c r="K125" s="72">
        <f>IF(PR19_overrides!K125="", IF( F_Inputs_PR19!K123 = "","", F_Inputs_PR19!K123), PR19_overrides!K125)</f>
        <v>0.72299999999999998</v>
      </c>
    </row>
    <row r="126" spans="1:11" x14ac:dyDescent="0.4">
      <c r="A126" s="63" t="s">
        <v>375</v>
      </c>
      <c r="B126" s="63" t="s">
        <v>373</v>
      </c>
      <c r="C126" s="63" t="s">
        <v>247</v>
      </c>
      <c r="D126" s="72">
        <f>IF(PR19_overrides!D126="", IF( F_Inputs_PR19!D124 = "","", F_Inputs_PR19!D124), PR19_overrides!D126)</f>
        <v>0.83799999999999997</v>
      </c>
      <c r="E126" s="72">
        <f>IF(PR19_overrides!E126="", IF( F_Inputs_PR19!E124 = "","", F_Inputs_PR19!E124), PR19_overrides!E126)</f>
        <v>0.08</v>
      </c>
      <c r="F126" s="72" t="str">
        <f>IF(PR19_overrides!F126="", IF( F_Inputs_PR19!F124 = "","", F_Inputs_PR19!F124), PR19_overrides!F126)</f>
        <v/>
      </c>
      <c r="G126" s="72">
        <f>IF(PR19_overrides!G126="", IF( F_Inputs_PR19!G124 = "","", F_Inputs_PR19!G124), PR19_overrides!G126)</f>
        <v>0.624</v>
      </c>
      <c r="H126" s="72">
        <f>IF(PR19_overrides!H126="", IF( F_Inputs_PR19!H124 = "","", F_Inputs_PR19!H124), PR19_overrides!H126)</f>
        <v>4.8000000000000001E-2</v>
      </c>
      <c r="I126" s="72">
        <f>IF(PR19_overrides!I126="", IF( F_Inputs_PR19!I124 = "","", F_Inputs_PR19!I124), PR19_overrides!I126)</f>
        <v>0</v>
      </c>
      <c r="J126" s="72">
        <f>IF(PR19_overrides!J126="", IF( F_Inputs_PR19!J124 = "","", F_Inputs_PR19!J124), PR19_overrides!J126)</f>
        <v>0</v>
      </c>
      <c r="K126" s="72">
        <f>IF(PR19_overrides!K126="", IF( F_Inputs_PR19!K124 = "","", F_Inputs_PR19!K124), PR19_overrides!K126)</f>
        <v>1.1970000000000001</v>
      </c>
    </row>
    <row r="127" spans="1:11" x14ac:dyDescent="0.4">
      <c r="A127" s="63" t="s">
        <v>376</v>
      </c>
      <c r="B127" s="63" t="s">
        <v>373</v>
      </c>
      <c r="C127" s="63" t="s">
        <v>249</v>
      </c>
      <c r="D127" s="72">
        <f>IF(PR19_overrides!D127="", IF( F_Inputs_PR19!D125 = "","", F_Inputs_PR19!D125), PR19_overrides!D127)</f>
        <v>0.875</v>
      </c>
      <c r="E127" s="72">
        <f>IF(PR19_overrides!E127="", IF( F_Inputs_PR19!E125 = "","", F_Inputs_PR19!E125), PR19_overrides!E127)</f>
        <v>0.23699999999999999</v>
      </c>
      <c r="F127" s="72" t="str">
        <f>IF(PR19_overrides!F127="", IF( F_Inputs_PR19!F125 = "","", F_Inputs_PR19!F125), PR19_overrides!F127)</f>
        <v/>
      </c>
      <c r="G127" s="72">
        <f>IF(PR19_overrides!G127="", IF( F_Inputs_PR19!G125 = "","", F_Inputs_PR19!G125), PR19_overrides!G127)</f>
        <v>0.59499999999999997</v>
      </c>
      <c r="H127" s="72">
        <f>IF(PR19_overrides!H127="", IF( F_Inputs_PR19!H125 = "","", F_Inputs_PR19!H125), PR19_overrides!H127)</f>
        <v>0.23200000000000001</v>
      </c>
      <c r="I127" s="72">
        <f>IF(PR19_overrides!I127="", IF( F_Inputs_PR19!I125 = "","", F_Inputs_PR19!I125), PR19_overrides!I127)</f>
        <v>0</v>
      </c>
      <c r="J127" s="72">
        <f>IF(PR19_overrides!J127="", IF( F_Inputs_PR19!J125 = "","", F_Inputs_PR19!J125), PR19_overrides!J127)</f>
        <v>0</v>
      </c>
      <c r="K127" s="72">
        <f>IF(PR19_overrides!K127="", IF( F_Inputs_PR19!K125 = "","", F_Inputs_PR19!K125), PR19_overrides!K127)</f>
        <v>1.819</v>
      </c>
    </row>
    <row r="128" spans="1:11" x14ac:dyDescent="0.4">
      <c r="A128" s="63" t="s">
        <v>377</v>
      </c>
      <c r="B128" s="63" t="s">
        <v>373</v>
      </c>
      <c r="C128" s="63" t="s">
        <v>251</v>
      </c>
      <c r="D128" s="72">
        <f>IF(PR19_overrides!D128="", IF( F_Inputs_PR19!D126 = "","", F_Inputs_PR19!D126), PR19_overrides!D128)</f>
        <v>0.71299999999999997</v>
      </c>
      <c r="E128" s="72">
        <f>IF(PR19_overrides!E128="", IF( F_Inputs_PR19!E126 = "","", F_Inputs_PR19!E126), PR19_overrides!E128)</f>
        <v>0.318</v>
      </c>
      <c r="F128" s="72" t="str">
        <f>IF(PR19_overrides!F128="", IF( F_Inputs_PR19!F126 = "","", F_Inputs_PR19!F126), PR19_overrides!F128)</f>
        <v/>
      </c>
      <c r="G128" s="72">
        <f>IF(PR19_overrides!G128="", IF( F_Inputs_PR19!G126 = "","", F_Inputs_PR19!G126), PR19_overrides!G128)</f>
        <v>0.48</v>
      </c>
      <c r="H128" s="72">
        <f>IF(PR19_overrides!H128="", IF( F_Inputs_PR19!H126 = "","", F_Inputs_PR19!H126), PR19_overrides!H128)</f>
        <v>0.35499999999999998</v>
      </c>
      <c r="I128" s="72">
        <f>IF(PR19_overrides!I128="", IF( F_Inputs_PR19!I126 = "","", F_Inputs_PR19!I126), PR19_overrides!I128)</f>
        <v>0</v>
      </c>
      <c r="J128" s="72">
        <f>IF(PR19_overrides!J128="", IF( F_Inputs_PR19!J126 = "","", F_Inputs_PR19!J126), PR19_overrides!J128)</f>
        <v>0</v>
      </c>
      <c r="K128" s="72">
        <f>IF(PR19_overrides!K128="", IF( F_Inputs_PR19!K126 = "","", F_Inputs_PR19!K126), PR19_overrides!K128)</f>
        <v>1.4119999999999999</v>
      </c>
    </row>
    <row r="129" spans="1:11" x14ac:dyDescent="0.4">
      <c r="A129" s="63" t="s">
        <v>378</v>
      </c>
      <c r="B129" s="63" t="s">
        <v>373</v>
      </c>
      <c r="C129" s="63" t="s">
        <v>253</v>
      </c>
      <c r="D129" s="72">
        <f>IF(PR19_overrides!D129="", IF( F_Inputs_PR19!D127 = "","", F_Inputs_PR19!D127), PR19_overrides!D129)</f>
        <v>0.623</v>
      </c>
      <c r="E129" s="72">
        <f>IF(PR19_overrides!E129="", IF( F_Inputs_PR19!E127 = "","", F_Inputs_PR19!E127), PR19_overrides!E129)</f>
        <v>0.27900000000000003</v>
      </c>
      <c r="F129" s="72" t="str">
        <f>IF(PR19_overrides!F129="", IF( F_Inputs_PR19!F127 = "","", F_Inputs_PR19!F127), PR19_overrides!F129)</f>
        <v/>
      </c>
      <c r="G129" s="72">
        <f>IF(PR19_overrides!G129="", IF( F_Inputs_PR19!G127 = "","", F_Inputs_PR19!G127), PR19_overrides!G129)</f>
        <v>0.432</v>
      </c>
      <c r="H129" s="72">
        <f>IF(PR19_overrides!H129="", IF( F_Inputs_PR19!H127 = "","", F_Inputs_PR19!H127), PR19_overrides!H129)</f>
        <v>0.311</v>
      </c>
      <c r="I129" s="72">
        <f>IF(PR19_overrides!I129="", IF( F_Inputs_PR19!I127 = "","", F_Inputs_PR19!I127), PR19_overrides!I129)</f>
        <v>0</v>
      </c>
      <c r="J129" s="72">
        <f>IF(PR19_overrides!J129="", IF( F_Inputs_PR19!J127 = "","", F_Inputs_PR19!J127), PR19_overrides!J129)</f>
        <v>0</v>
      </c>
      <c r="K129" s="72">
        <f>IF(PR19_overrides!K129="", IF( F_Inputs_PR19!K127 = "","", F_Inputs_PR19!K127), PR19_overrides!K129)</f>
        <v>1.268</v>
      </c>
    </row>
    <row r="130" spans="1:11" x14ac:dyDescent="0.4">
      <c r="A130" s="63" t="s">
        <v>379</v>
      </c>
      <c r="B130" s="63" t="s">
        <v>373</v>
      </c>
      <c r="C130" s="63" t="s">
        <v>255</v>
      </c>
      <c r="D130" s="72">
        <f>IF(PR19_overrides!D130="", IF( F_Inputs_PR19!D128 = "","", F_Inputs_PR19!D128), PR19_overrides!D130)</f>
        <v>0.54500000000000004</v>
      </c>
      <c r="E130" s="72">
        <f>IF(PR19_overrides!E130="", IF( F_Inputs_PR19!E128 = "","", F_Inputs_PR19!E128), PR19_overrides!E130)</f>
        <v>0.28899999999999998</v>
      </c>
      <c r="F130" s="72" t="str">
        <f>IF(PR19_overrides!F130="", IF( F_Inputs_PR19!F128 = "","", F_Inputs_PR19!F128), PR19_overrides!F130)</f>
        <v/>
      </c>
      <c r="G130" s="72">
        <f>IF(PR19_overrides!G130="", IF( F_Inputs_PR19!G128 = "","", F_Inputs_PR19!G128), PR19_overrides!G130)</f>
        <v>0.26300000000000001</v>
      </c>
      <c r="H130" s="72">
        <f>IF(PR19_overrides!H130="", IF( F_Inputs_PR19!H128 = "","", F_Inputs_PR19!H128), PR19_overrides!H130)</f>
        <v>0.32300000000000001</v>
      </c>
      <c r="I130" s="72">
        <f>IF(PR19_overrides!I130="", IF( F_Inputs_PR19!I128 = "","", F_Inputs_PR19!I128), PR19_overrides!I130)</f>
        <v>0</v>
      </c>
      <c r="J130" s="72">
        <f>IF(PR19_overrides!J130="", IF( F_Inputs_PR19!J128 = "","", F_Inputs_PR19!J128), PR19_overrides!J130)</f>
        <v>0</v>
      </c>
      <c r="K130" s="72">
        <f>IF(PR19_overrides!K130="", IF( F_Inputs_PR19!K128 = "","", F_Inputs_PR19!K128), PR19_overrides!K130)</f>
        <v>1.47</v>
      </c>
    </row>
    <row r="131" spans="1:11" x14ac:dyDescent="0.4">
      <c r="A131" s="63" t="s">
        <v>380</v>
      </c>
      <c r="B131" s="63" t="s">
        <v>373</v>
      </c>
      <c r="C131" s="63" t="s">
        <v>257</v>
      </c>
      <c r="D131" s="72">
        <f>IF(PR19_overrides!D131="", IF( F_Inputs_PR19!D129 = "","", F_Inputs_PR19!D129), PR19_overrides!D131)</f>
        <v>0.47799999999999998</v>
      </c>
      <c r="E131" s="72">
        <f>IF(PR19_overrides!E131="", IF( F_Inputs_PR19!E129 = "","", F_Inputs_PR19!E129), PR19_overrides!E131)</f>
        <v>0.378</v>
      </c>
      <c r="F131" s="72">
        <f>IF(PR19_overrides!F131="", IF( F_Inputs_PR19!F129 = "","", F_Inputs_PR19!F129), PR19_overrides!F131)</f>
        <v>0</v>
      </c>
      <c r="G131" s="72">
        <f>IF(PR19_overrides!G131="", IF( F_Inputs_PR19!G129 = "","", F_Inputs_PR19!G129), PR19_overrides!G131)</f>
        <v>0.19800000000000001</v>
      </c>
      <c r="H131" s="72">
        <f>IF(PR19_overrides!H131="", IF( F_Inputs_PR19!H129 = "","", F_Inputs_PR19!H129), PR19_overrides!H131)</f>
        <v>0.42299999999999999</v>
      </c>
      <c r="I131" s="72">
        <f>IF(PR19_overrides!I131="", IF( F_Inputs_PR19!I129 = "","", F_Inputs_PR19!I129), PR19_overrides!I131)</f>
        <v>0</v>
      </c>
      <c r="J131" s="72">
        <f>IF(PR19_overrides!J131="", IF( F_Inputs_PR19!J129 = "","", F_Inputs_PR19!J129), PR19_overrides!J131)</f>
        <v>0</v>
      </c>
      <c r="K131" s="72">
        <f>IF(PR19_overrides!K131="", IF( F_Inputs_PR19!K129 = "","", F_Inputs_PR19!K129), PR19_overrides!K131)</f>
        <v>1.327</v>
      </c>
    </row>
    <row r="132" spans="1:11" x14ac:dyDescent="0.4">
      <c r="A132" s="63" t="s">
        <v>381</v>
      </c>
      <c r="B132" s="63" t="s">
        <v>373</v>
      </c>
      <c r="C132" s="63" t="s">
        <v>259</v>
      </c>
      <c r="D132" s="72">
        <f>IF(PR19_overrides!D132="", IF( F_Inputs_PR19!D130 = "","", F_Inputs_PR19!D130), PR19_overrides!D132)</f>
        <v>0.41799999999999998</v>
      </c>
      <c r="E132" s="72">
        <f>IF(PR19_overrides!E132="", IF( F_Inputs_PR19!E130 = "","", F_Inputs_PR19!E130), PR19_overrides!E132)</f>
        <v>0.33100000000000002</v>
      </c>
      <c r="F132" s="72">
        <f>IF(PR19_overrides!F132="", IF( F_Inputs_PR19!F130 = "","", F_Inputs_PR19!F130), PR19_overrides!F132)</f>
        <v>0.184</v>
      </c>
      <c r="G132" s="72">
        <f>IF(PR19_overrides!G132="", IF( F_Inputs_PR19!G130 = "","", F_Inputs_PR19!G130), PR19_overrides!G132)</f>
        <v>0.17299999999999999</v>
      </c>
      <c r="H132" s="72">
        <f>IF(PR19_overrides!H132="", IF( F_Inputs_PR19!H130 = "","", F_Inputs_PR19!H130), PR19_overrides!H132)</f>
        <v>0.57499999999999996</v>
      </c>
      <c r="I132" s="72">
        <f>IF(PR19_overrides!I132="", IF( F_Inputs_PR19!I130 = "","", F_Inputs_PR19!I130), PR19_overrides!I132)</f>
        <v>0</v>
      </c>
      <c r="J132" s="72">
        <f>IF(PR19_overrides!J132="", IF( F_Inputs_PR19!J130 = "","", F_Inputs_PR19!J130), PR19_overrides!J132)</f>
        <v>0</v>
      </c>
      <c r="K132" s="72">
        <f>IF(PR19_overrides!K132="", IF( F_Inputs_PR19!K130 = "","", F_Inputs_PR19!K130), PR19_overrides!K132)</f>
        <v>1.3320000000000001</v>
      </c>
    </row>
    <row r="133" spans="1:11" x14ac:dyDescent="0.4">
      <c r="A133" s="63" t="s">
        <v>382</v>
      </c>
      <c r="B133" s="63" t="s">
        <v>373</v>
      </c>
      <c r="C133" s="63" t="s">
        <v>261</v>
      </c>
      <c r="D133" s="72">
        <f>IF(PR19_overrides!D133="", IF( F_Inputs_PR19!D131 = "","", F_Inputs_PR19!D131), PR19_overrides!D133)</f>
        <v>0.36599999999999999</v>
      </c>
      <c r="E133" s="72">
        <f>IF(PR19_overrides!E133="", IF( F_Inputs_PR19!E131 = "","", F_Inputs_PR19!E131), PR19_overrides!E133)</f>
        <v>0.28999999999999998</v>
      </c>
      <c r="F133" s="72">
        <f>IF(PR19_overrides!F133="", IF( F_Inputs_PR19!F131 = "","", F_Inputs_PR19!F131), PR19_overrides!F133)</f>
        <v>0.39400000000000002</v>
      </c>
      <c r="G133" s="72">
        <f>IF(PR19_overrides!G133="", IF( F_Inputs_PR19!G131 = "","", F_Inputs_PR19!G131), PR19_overrides!G133)</f>
        <v>0.13800000000000001</v>
      </c>
      <c r="H133" s="72">
        <f>IF(PR19_overrides!H133="", IF( F_Inputs_PR19!H131 = "","", F_Inputs_PR19!H131), PR19_overrides!H133)</f>
        <v>0.76500000000000001</v>
      </c>
      <c r="I133" s="72">
        <f>IF(PR19_overrides!I133="", IF( F_Inputs_PR19!I131 = "","", F_Inputs_PR19!I131), PR19_overrides!I133)</f>
        <v>0</v>
      </c>
      <c r="J133" s="72">
        <f>IF(PR19_overrides!J133="", IF( F_Inputs_PR19!J131 = "","", F_Inputs_PR19!J131), PR19_overrides!J133)</f>
        <v>0</v>
      </c>
      <c r="K133" s="72">
        <f>IF(PR19_overrides!K133="", IF( F_Inputs_PR19!K131 = "","", F_Inputs_PR19!K131), PR19_overrides!K133)</f>
        <v>1.33</v>
      </c>
    </row>
    <row r="134" spans="1:11" x14ac:dyDescent="0.4">
      <c r="A134" s="63" t="s">
        <v>383</v>
      </c>
      <c r="B134" s="63" t="s">
        <v>373</v>
      </c>
      <c r="C134" s="63" t="s">
        <v>263</v>
      </c>
      <c r="D134" s="72">
        <f>IF(PR19_overrides!D134="", IF( F_Inputs_PR19!D132 = "","", F_Inputs_PR19!D132), PR19_overrides!D134)</f>
        <v>0.32100000000000001</v>
      </c>
      <c r="E134" s="72">
        <f>IF(PR19_overrides!E134="", IF( F_Inputs_PR19!E132 = "","", F_Inputs_PR19!E132), PR19_overrides!E134)</f>
        <v>0.255</v>
      </c>
      <c r="F134" s="72">
        <f>IF(PR19_overrides!F134="", IF( F_Inputs_PR19!F132 = "","", F_Inputs_PR19!F132), PR19_overrides!F134)</f>
        <v>0.61399999999999999</v>
      </c>
      <c r="G134" s="72">
        <f>IF(PR19_overrides!G134="", IF( F_Inputs_PR19!G132 = "","", F_Inputs_PR19!G132), PR19_overrides!G134)</f>
        <v>0.10199999999999999</v>
      </c>
      <c r="H134" s="72">
        <f>IF(PR19_overrides!H134="", IF( F_Inputs_PR19!H132 = "","", F_Inputs_PR19!H132), PR19_overrides!H134)</f>
        <v>0.96899999999999997</v>
      </c>
      <c r="I134" s="72">
        <f>IF(PR19_overrides!I134="", IF( F_Inputs_PR19!I132 = "","", F_Inputs_PR19!I132), PR19_overrides!I134)</f>
        <v>0</v>
      </c>
      <c r="J134" s="72">
        <f>IF(PR19_overrides!J134="", IF( F_Inputs_PR19!J132 = "","", F_Inputs_PR19!J132), PR19_overrides!J134)</f>
        <v>0</v>
      </c>
      <c r="K134" s="72">
        <f>IF(PR19_overrides!K134="", IF( F_Inputs_PR19!K132 = "","", F_Inputs_PR19!K132), PR19_overrides!K134)</f>
        <v>1.33</v>
      </c>
    </row>
    <row r="135" spans="1:11" x14ac:dyDescent="0.4">
      <c r="A135" s="63" t="s">
        <v>546</v>
      </c>
      <c r="B135" s="63" t="s">
        <v>373</v>
      </c>
      <c r="C135" s="63" t="s">
        <v>516</v>
      </c>
      <c r="D135" s="72">
        <f>IF(PR19_overrides!D135="", IF( F_Inputs_PR19!D133 = "","", F_Inputs_PR19!D133), PR19_overrides!D135)</f>
        <v>0.27900000000000003</v>
      </c>
      <c r="E135" s="72">
        <f>IF(PR19_overrides!E135="", IF( F_Inputs_PR19!E133 = "","", F_Inputs_PR19!E133), PR19_overrides!E135)</f>
        <v>0.221</v>
      </c>
      <c r="F135" s="72">
        <f>IF(PR19_overrides!F135="", IF( F_Inputs_PR19!F133 = "","", F_Inputs_PR19!F133), PR19_overrides!F135)</f>
        <v>0.82499999999999996</v>
      </c>
      <c r="G135" s="72">
        <f>IF(PR19_overrides!G135="", IF( F_Inputs_PR19!G133 = "","", F_Inputs_PR19!G133), PR19_overrides!G135)</f>
        <v>6.5000000000000002E-2</v>
      </c>
      <c r="H135" s="72">
        <f>IF(PR19_overrides!H135="", IF( F_Inputs_PR19!H133 = "","", F_Inputs_PR19!H133), PR19_overrides!H135)</f>
        <v>1.1679999999999999</v>
      </c>
      <c r="I135" s="72">
        <f>IF(PR19_overrides!I135="", IF( F_Inputs_PR19!I133 = "","", F_Inputs_PR19!I133), PR19_overrides!I135)</f>
        <v>0</v>
      </c>
      <c r="J135" s="72">
        <f>IF(PR19_overrides!J135="", IF( F_Inputs_PR19!J133 = "","", F_Inputs_PR19!J133), PR19_overrides!J135)</f>
        <v>0</v>
      </c>
      <c r="K135" s="72">
        <f>IF(PR19_overrides!K135="", IF( F_Inputs_PR19!K133 = "","", F_Inputs_PR19!K133), PR19_overrides!K135)</f>
        <v>1.33</v>
      </c>
    </row>
    <row r="136" spans="1:11" x14ac:dyDescent="0.4">
      <c r="A136" s="63" t="s">
        <v>384</v>
      </c>
      <c r="B136" s="63" t="s">
        <v>385</v>
      </c>
      <c r="C136" s="63" t="s">
        <v>243</v>
      </c>
      <c r="D136" s="72">
        <f>IF(PR19_overrides!D136="", IF( F_Inputs_PR19!D134 = "","", F_Inputs_PR19!D134), PR19_overrides!D136)</f>
        <v>5.0999999999999996</v>
      </c>
      <c r="E136" s="72" t="str">
        <f>IF(PR19_overrides!E136="", IF( F_Inputs_PR19!E134 = "","", F_Inputs_PR19!E134), PR19_overrides!E136)</f>
        <v/>
      </c>
      <c r="F136" s="72" t="str">
        <f>IF(PR19_overrides!F136="", IF( F_Inputs_PR19!F134 = "","", F_Inputs_PR19!F134), PR19_overrides!F136)</f>
        <v/>
      </c>
      <c r="G136" s="72">
        <f>IF(PR19_overrides!G136="", IF( F_Inputs_PR19!G134 = "","", F_Inputs_PR19!G134), PR19_overrides!G136)</f>
        <v>0</v>
      </c>
      <c r="H136" s="72">
        <f>IF(PR19_overrides!H136="", IF( F_Inputs_PR19!H134 = "","", F_Inputs_PR19!H134), PR19_overrides!H136)</f>
        <v>0</v>
      </c>
      <c r="I136" s="72">
        <f>IF(PR19_overrides!I136="", IF( F_Inputs_PR19!I134 = "","", F_Inputs_PR19!I134), PR19_overrides!I136)</f>
        <v>0</v>
      </c>
      <c r="J136" s="72">
        <f>IF(PR19_overrides!J136="", IF( F_Inputs_PR19!J134 = "","", F_Inputs_PR19!J134), PR19_overrides!J136)</f>
        <v>0</v>
      </c>
      <c r="K136" s="72">
        <f>IF(PR19_overrides!K136="", IF( F_Inputs_PR19!K134 = "","", F_Inputs_PR19!K134), PR19_overrides!K136)</f>
        <v>0.20499999999999999</v>
      </c>
    </row>
    <row r="137" spans="1:11" x14ac:dyDescent="0.4">
      <c r="A137" s="63" t="s">
        <v>386</v>
      </c>
      <c r="B137" s="63" t="s">
        <v>385</v>
      </c>
      <c r="C137" s="63" t="s">
        <v>245</v>
      </c>
      <c r="D137" s="72">
        <f>IF(PR19_overrides!D137="", IF( F_Inputs_PR19!D135 = "","", F_Inputs_PR19!D135), PR19_overrides!D137)</f>
        <v>5.0010000000000003</v>
      </c>
      <c r="E137" s="72" t="str">
        <f>IF(PR19_overrides!E137="", IF( F_Inputs_PR19!E135 = "","", F_Inputs_PR19!E135), PR19_overrides!E137)</f>
        <v/>
      </c>
      <c r="F137" s="72" t="str">
        <f>IF(PR19_overrides!F137="", IF( F_Inputs_PR19!F135 = "","", F_Inputs_PR19!F135), PR19_overrides!F137)</f>
        <v/>
      </c>
      <c r="G137" s="72">
        <f>IF(PR19_overrides!G137="", IF( F_Inputs_PR19!G135 = "","", F_Inputs_PR19!G135), PR19_overrides!G137)</f>
        <v>0</v>
      </c>
      <c r="H137" s="72">
        <f>IF(PR19_overrides!H137="", IF( F_Inputs_PR19!H135 = "","", F_Inputs_PR19!H135), PR19_overrides!H137)</f>
        <v>0</v>
      </c>
      <c r="I137" s="72">
        <f>IF(PR19_overrides!I137="", IF( F_Inputs_PR19!I135 = "","", F_Inputs_PR19!I135), PR19_overrides!I137)</f>
        <v>0</v>
      </c>
      <c r="J137" s="72">
        <f>IF(PR19_overrides!J137="", IF( F_Inputs_PR19!J135 = "","", F_Inputs_PR19!J135), PR19_overrides!J137)</f>
        <v>0</v>
      </c>
      <c r="K137" s="72">
        <f>IF(PR19_overrides!K137="", IF( F_Inputs_PR19!K135 = "","", F_Inputs_PR19!K135), PR19_overrides!K137)</f>
        <v>7.6999999999999999E-2</v>
      </c>
    </row>
    <row r="138" spans="1:11" x14ac:dyDescent="0.4">
      <c r="A138" s="63" t="s">
        <v>387</v>
      </c>
      <c r="B138" s="63" t="s">
        <v>385</v>
      </c>
      <c r="C138" s="63" t="s">
        <v>247</v>
      </c>
      <c r="D138" s="72">
        <f>IF(PR19_overrides!D138="", IF( F_Inputs_PR19!D136 = "","", F_Inputs_PR19!D136), PR19_overrides!D138)</f>
        <v>2.6379999999999999</v>
      </c>
      <c r="E138" s="72">
        <f>IF(PR19_overrides!E138="", IF( F_Inputs_PR19!E136 = "","", F_Inputs_PR19!E136), PR19_overrides!E138)</f>
        <v>2.1389999999999998</v>
      </c>
      <c r="F138" s="72" t="str">
        <f>IF(PR19_overrides!F138="", IF( F_Inputs_PR19!F136 = "","", F_Inputs_PR19!F136), PR19_overrides!F138)</f>
        <v/>
      </c>
      <c r="G138" s="72">
        <f>IF(PR19_overrides!G138="", IF( F_Inputs_PR19!G136 = "","", F_Inputs_PR19!G136), PR19_overrides!G138)</f>
        <v>0</v>
      </c>
      <c r="H138" s="72">
        <f>IF(PR19_overrides!H138="", IF( F_Inputs_PR19!H136 = "","", F_Inputs_PR19!H136), PR19_overrides!H138)</f>
        <v>0</v>
      </c>
      <c r="I138" s="72">
        <f>IF(PR19_overrides!I138="", IF( F_Inputs_PR19!I136 = "","", F_Inputs_PR19!I136), PR19_overrides!I138)</f>
        <v>0</v>
      </c>
      <c r="J138" s="72">
        <f>IF(PR19_overrides!J138="", IF( F_Inputs_PR19!J136 = "","", F_Inputs_PR19!J136), PR19_overrides!J138)</f>
        <v>0</v>
      </c>
      <c r="K138" s="72">
        <f>IF(PR19_overrides!K138="", IF( F_Inputs_PR19!K136 = "","", F_Inputs_PR19!K136), PR19_overrides!K138)</f>
        <v>0.96199999999999997</v>
      </c>
    </row>
    <row r="139" spans="1:11" x14ac:dyDescent="0.4">
      <c r="A139" s="63" t="s">
        <v>388</v>
      </c>
      <c r="B139" s="63" t="s">
        <v>385</v>
      </c>
      <c r="C139" s="63" t="s">
        <v>249</v>
      </c>
      <c r="D139" s="72">
        <f>IF(PR19_overrides!D139="", IF( F_Inputs_PR19!D137 = "","", F_Inputs_PR19!D137), PR19_overrides!D139)</f>
        <v>1.62</v>
      </c>
      <c r="E139" s="72">
        <f>IF(PR19_overrides!E139="", IF( F_Inputs_PR19!E137 = "","", F_Inputs_PR19!E137), PR19_overrides!E139)</f>
        <v>1.304</v>
      </c>
      <c r="F139" s="72" t="str">
        <f>IF(PR19_overrides!F139="", IF( F_Inputs_PR19!F137 = "","", F_Inputs_PR19!F137), PR19_overrides!F139)</f>
        <v/>
      </c>
      <c r="G139" s="72">
        <f>IF(PR19_overrides!G139="", IF( F_Inputs_PR19!G137 = "","", F_Inputs_PR19!G137), PR19_overrides!G139)</f>
        <v>0</v>
      </c>
      <c r="H139" s="72">
        <f>IF(PR19_overrides!H139="", IF( F_Inputs_PR19!H137 = "","", F_Inputs_PR19!H137), PR19_overrides!H139)</f>
        <v>0</v>
      </c>
      <c r="I139" s="72">
        <f>IF(PR19_overrides!I139="", IF( F_Inputs_PR19!I137 = "","", F_Inputs_PR19!I137), PR19_overrides!I139)</f>
        <v>0</v>
      </c>
      <c r="J139" s="72">
        <f>IF(PR19_overrides!J139="", IF( F_Inputs_PR19!J137 = "","", F_Inputs_PR19!J137), PR19_overrides!J139)</f>
        <v>0</v>
      </c>
      <c r="K139" s="72">
        <f>IF(PR19_overrides!K139="", IF( F_Inputs_PR19!K137 = "","", F_Inputs_PR19!K137), PR19_overrides!K139)</f>
        <v>0.442</v>
      </c>
    </row>
    <row r="140" spans="1:11" x14ac:dyDescent="0.4">
      <c r="A140" s="63" t="s">
        <v>389</v>
      </c>
      <c r="B140" s="63" t="s">
        <v>385</v>
      </c>
      <c r="C140" s="63" t="s">
        <v>251</v>
      </c>
      <c r="D140" s="72">
        <f>IF(PR19_overrides!D140="", IF( F_Inputs_PR19!D138 = "","", F_Inputs_PR19!D138), PR19_overrides!D140)</f>
        <v>1.4790000000000001</v>
      </c>
      <c r="E140" s="72">
        <f>IF(PR19_overrides!E140="", IF( F_Inputs_PR19!E138 = "","", F_Inputs_PR19!E138), PR19_overrides!E140)</f>
        <v>1.323</v>
      </c>
      <c r="F140" s="72" t="str">
        <f>IF(PR19_overrides!F140="", IF( F_Inputs_PR19!F138 = "","", F_Inputs_PR19!F138), PR19_overrides!F140)</f>
        <v/>
      </c>
      <c r="G140" s="72">
        <f>IF(PR19_overrides!G140="", IF( F_Inputs_PR19!G138 = "","", F_Inputs_PR19!G138), PR19_overrides!G140)</f>
        <v>0</v>
      </c>
      <c r="H140" s="72">
        <f>IF(PR19_overrides!H140="", IF( F_Inputs_PR19!H138 = "","", F_Inputs_PR19!H138), PR19_overrides!H140)</f>
        <v>0</v>
      </c>
      <c r="I140" s="72">
        <f>IF(PR19_overrides!I140="", IF( F_Inputs_PR19!I138 = "","", F_Inputs_PR19!I138), PR19_overrides!I140)</f>
        <v>0</v>
      </c>
      <c r="J140" s="72">
        <f>IF(PR19_overrides!J140="", IF( F_Inputs_PR19!J138 = "","", F_Inputs_PR19!J138), PR19_overrides!J140)</f>
        <v>0</v>
      </c>
      <c r="K140" s="72">
        <f>IF(PR19_overrides!K140="", IF( F_Inputs_PR19!K138 = "","", F_Inputs_PR19!K138), PR19_overrides!K140)</f>
        <v>0.96299999999999997</v>
      </c>
    </row>
    <row r="141" spans="1:11" x14ac:dyDescent="0.4">
      <c r="A141" s="63" t="s">
        <v>390</v>
      </c>
      <c r="B141" s="63" t="s">
        <v>385</v>
      </c>
      <c r="C141" s="63" t="s">
        <v>253</v>
      </c>
      <c r="D141" s="72">
        <f>IF(PR19_overrides!D141="", IF( F_Inputs_PR19!D139 = "","", F_Inputs_PR19!D139), PR19_overrides!D141)</f>
        <v>0.83199999999999996</v>
      </c>
      <c r="E141" s="72">
        <f>IF(PR19_overrides!E141="", IF( F_Inputs_PR19!E139 = "","", F_Inputs_PR19!E139), PR19_overrides!E141)</f>
        <v>2.1960000000000002</v>
      </c>
      <c r="F141" s="72" t="str">
        <f>IF(PR19_overrides!F141="", IF( F_Inputs_PR19!F139 = "","", F_Inputs_PR19!F139), PR19_overrides!F141)</f>
        <v/>
      </c>
      <c r="G141" s="72">
        <f>IF(PR19_overrides!G141="", IF( F_Inputs_PR19!G139 = "","", F_Inputs_PR19!G139), PR19_overrides!G141)</f>
        <v>0</v>
      </c>
      <c r="H141" s="72">
        <f>IF(PR19_overrides!H141="", IF( F_Inputs_PR19!H139 = "","", F_Inputs_PR19!H139), PR19_overrides!H141)</f>
        <v>0</v>
      </c>
      <c r="I141" s="72">
        <f>IF(PR19_overrides!I141="", IF( F_Inputs_PR19!I139 = "","", F_Inputs_PR19!I139), PR19_overrides!I141)</f>
        <v>0</v>
      </c>
      <c r="J141" s="72">
        <f>IF(PR19_overrides!J141="", IF( F_Inputs_PR19!J139 = "","", F_Inputs_PR19!J139), PR19_overrides!J141)</f>
        <v>0</v>
      </c>
      <c r="K141" s="72">
        <f>IF(PR19_overrides!K141="", IF( F_Inputs_PR19!K139 = "","", F_Inputs_PR19!K139), PR19_overrides!K141)</f>
        <v>3.9830000000000001</v>
      </c>
    </row>
    <row r="142" spans="1:11" x14ac:dyDescent="0.4">
      <c r="A142" s="63" t="s">
        <v>391</v>
      </c>
      <c r="B142" s="63" t="s">
        <v>385</v>
      </c>
      <c r="C142" s="63" t="s">
        <v>255</v>
      </c>
      <c r="D142" s="72">
        <f>IF(PR19_overrides!D142="", IF( F_Inputs_PR19!D140 = "","", F_Inputs_PR19!D140), PR19_overrides!D142)</f>
        <v>0.67800000000000005</v>
      </c>
      <c r="E142" s="72">
        <f>IF(PR19_overrides!E142="", IF( F_Inputs_PR19!E140 = "","", F_Inputs_PR19!E140), PR19_overrides!E142)</f>
        <v>2.4470000000000001</v>
      </c>
      <c r="F142" s="72" t="str">
        <f>IF(PR19_overrides!F142="", IF( F_Inputs_PR19!F140 = "","", F_Inputs_PR19!F140), PR19_overrides!F142)</f>
        <v/>
      </c>
      <c r="G142" s="72">
        <f>IF(PR19_overrides!G142="", IF( F_Inputs_PR19!G140 = "","", F_Inputs_PR19!G140), PR19_overrides!G142)</f>
        <v>0</v>
      </c>
      <c r="H142" s="72">
        <f>IF(PR19_overrides!H142="", IF( F_Inputs_PR19!H140 = "","", F_Inputs_PR19!H140), PR19_overrides!H142)</f>
        <v>0</v>
      </c>
      <c r="I142" s="72">
        <f>IF(PR19_overrides!I142="", IF( F_Inputs_PR19!I140 = "","", F_Inputs_PR19!I140), PR19_overrides!I142)</f>
        <v>0</v>
      </c>
      <c r="J142" s="72">
        <f>IF(PR19_overrides!J142="", IF( F_Inputs_PR19!J140 = "","", F_Inputs_PR19!J140), PR19_overrides!J142)</f>
        <v>0</v>
      </c>
      <c r="K142" s="72">
        <f>IF(PR19_overrides!K142="", IF( F_Inputs_PR19!K140 = "","", F_Inputs_PR19!K140), PR19_overrides!K142)</f>
        <v>3.972</v>
      </c>
    </row>
    <row r="143" spans="1:11" x14ac:dyDescent="0.4">
      <c r="A143" s="63" t="s">
        <v>392</v>
      </c>
      <c r="B143" s="63" t="s">
        <v>385</v>
      </c>
      <c r="C143" s="63" t="s">
        <v>257</v>
      </c>
      <c r="D143" s="72">
        <f>IF(PR19_overrides!D143="", IF( F_Inputs_PR19!D141 = "","", F_Inputs_PR19!D141), PR19_overrides!D143)</f>
        <v>0.60699999999999998</v>
      </c>
      <c r="E143" s="72">
        <f>IF(PR19_overrides!E143="", IF( F_Inputs_PR19!E141 = "","", F_Inputs_PR19!E141), PR19_overrides!E143)</f>
        <v>2.2530000000000001</v>
      </c>
      <c r="F143" s="72">
        <f>IF(PR19_overrides!F143="", IF( F_Inputs_PR19!F141 = "","", F_Inputs_PR19!F141), PR19_overrides!F143)</f>
        <v>0.19500000000000001</v>
      </c>
      <c r="G143" s="72">
        <f>IF(PR19_overrides!G143="", IF( F_Inputs_PR19!G141 = "","", F_Inputs_PR19!G141), PR19_overrides!G143)</f>
        <v>0</v>
      </c>
      <c r="H143" s="72">
        <f>IF(PR19_overrides!H143="", IF( F_Inputs_PR19!H141 = "","", F_Inputs_PR19!H141), PR19_overrides!H143)</f>
        <v>0</v>
      </c>
      <c r="I143" s="72">
        <f>IF(PR19_overrides!I143="", IF( F_Inputs_PR19!I141 = "","", F_Inputs_PR19!I141), PR19_overrides!I143)</f>
        <v>0</v>
      </c>
      <c r="J143" s="72">
        <f>IF(PR19_overrides!J143="", IF( F_Inputs_PR19!J141 = "","", F_Inputs_PR19!J141), PR19_overrides!J143)</f>
        <v>0</v>
      </c>
      <c r="K143" s="72">
        <f>IF(PR19_overrides!K143="", IF( F_Inputs_PR19!K141 = "","", F_Inputs_PR19!K141), PR19_overrides!K143)</f>
        <v>1.9470000000000001</v>
      </c>
    </row>
    <row r="144" spans="1:11" x14ac:dyDescent="0.4">
      <c r="A144" s="63" t="s">
        <v>393</v>
      </c>
      <c r="B144" s="63" t="s">
        <v>385</v>
      </c>
      <c r="C144" s="63" t="s">
        <v>259</v>
      </c>
      <c r="D144" s="72">
        <f>IF(PR19_overrides!D144="", IF( F_Inputs_PR19!D142 = "","", F_Inputs_PR19!D142), PR19_overrides!D144)</f>
        <v>0.52</v>
      </c>
      <c r="E144" s="72">
        <f>IF(PR19_overrides!E144="", IF( F_Inputs_PR19!E142 = "","", F_Inputs_PR19!E142), PR19_overrides!E144)</f>
        <v>1.774</v>
      </c>
      <c r="F144" s="72">
        <f>IF(PR19_overrides!F144="", IF( F_Inputs_PR19!F142 = "","", F_Inputs_PR19!F142), PR19_overrides!F144)</f>
        <v>0.38900000000000001</v>
      </c>
      <c r="G144" s="72">
        <f>IF(PR19_overrides!G144="", IF( F_Inputs_PR19!G142 = "","", F_Inputs_PR19!G142), PR19_overrides!G144)</f>
        <v>0</v>
      </c>
      <c r="H144" s="72">
        <f>IF(PR19_overrides!H144="", IF( F_Inputs_PR19!H142 = "","", F_Inputs_PR19!H142), PR19_overrides!H144)</f>
        <v>0</v>
      </c>
      <c r="I144" s="72">
        <f>IF(PR19_overrides!I144="", IF( F_Inputs_PR19!I142 = "","", F_Inputs_PR19!I142), PR19_overrides!I144)</f>
        <v>0</v>
      </c>
      <c r="J144" s="72">
        <f>IF(PR19_overrides!J144="", IF( F_Inputs_PR19!J142 = "","", F_Inputs_PR19!J142), PR19_overrides!J144)</f>
        <v>0</v>
      </c>
      <c r="K144" s="72">
        <f>IF(PR19_overrides!K144="", IF( F_Inputs_PR19!K142 = "","", F_Inputs_PR19!K142), PR19_overrides!K144)</f>
        <v>1.946</v>
      </c>
    </row>
    <row r="145" spans="1:11" x14ac:dyDescent="0.4">
      <c r="A145" s="63" t="s">
        <v>394</v>
      </c>
      <c r="B145" s="63" t="s">
        <v>385</v>
      </c>
      <c r="C145" s="63" t="s">
        <v>261</v>
      </c>
      <c r="D145" s="72">
        <f>IF(PR19_overrides!D145="", IF( F_Inputs_PR19!D143 = "","", F_Inputs_PR19!D143), PR19_overrides!D145)</f>
        <v>6.2E-2</v>
      </c>
      <c r="E145" s="72">
        <f>IF(PR19_overrides!E145="", IF( F_Inputs_PR19!E143 = "","", F_Inputs_PR19!E143), PR19_overrides!E145)</f>
        <v>1.58</v>
      </c>
      <c r="F145" s="72">
        <f>IF(PR19_overrides!F145="", IF( F_Inputs_PR19!F143 = "","", F_Inputs_PR19!F143), PR19_overrides!F145)</f>
        <v>0.58299999999999996</v>
      </c>
      <c r="G145" s="72">
        <f>IF(PR19_overrides!G145="", IF( F_Inputs_PR19!G143 = "","", F_Inputs_PR19!G143), PR19_overrides!G145)</f>
        <v>0</v>
      </c>
      <c r="H145" s="72">
        <f>IF(PR19_overrides!H145="", IF( F_Inputs_PR19!H143 = "","", F_Inputs_PR19!H143), PR19_overrides!H145)</f>
        <v>0.34200000000000003</v>
      </c>
      <c r="I145" s="72">
        <f>IF(PR19_overrides!I145="", IF( F_Inputs_PR19!I143 = "","", F_Inputs_PR19!I143), PR19_overrides!I145)</f>
        <v>0</v>
      </c>
      <c r="J145" s="72">
        <f>IF(PR19_overrides!J145="", IF( F_Inputs_PR19!J143 = "","", F_Inputs_PR19!J143), PR19_overrides!J145)</f>
        <v>0</v>
      </c>
      <c r="K145" s="72">
        <f>IF(PR19_overrides!K145="", IF( F_Inputs_PR19!K143 = "","", F_Inputs_PR19!K143), PR19_overrides!K145)</f>
        <v>1.948</v>
      </c>
    </row>
    <row r="146" spans="1:11" x14ac:dyDescent="0.4">
      <c r="A146" s="63" t="s">
        <v>395</v>
      </c>
      <c r="B146" s="63" t="s">
        <v>385</v>
      </c>
      <c r="C146" s="63" t="s">
        <v>263</v>
      </c>
      <c r="D146" s="72">
        <f>IF(PR19_overrides!D146="", IF( F_Inputs_PR19!D144 = "","", F_Inputs_PR19!D144), PR19_overrides!D146)</f>
        <v>2.1000000000000001E-2</v>
      </c>
      <c r="E146" s="72">
        <f>IF(PR19_overrides!E146="", IF( F_Inputs_PR19!E144 = "","", F_Inputs_PR19!E144), PR19_overrides!E146)</f>
        <v>0.65700000000000003</v>
      </c>
      <c r="F146" s="72">
        <f>IF(PR19_overrides!F146="", IF( F_Inputs_PR19!F144 = "","", F_Inputs_PR19!F144), PR19_overrides!F146)</f>
        <v>0.77900000000000003</v>
      </c>
      <c r="G146" s="72">
        <f>IF(PR19_overrides!G146="", IF( F_Inputs_PR19!G144 = "","", F_Inputs_PR19!G144), PR19_overrides!G146)</f>
        <v>0</v>
      </c>
      <c r="H146" s="72">
        <f>IF(PR19_overrides!H146="", IF( F_Inputs_PR19!H144 = "","", F_Inputs_PR19!H144), PR19_overrides!H146)</f>
        <v>0.68400000000000005</v>
      </c>
      <c r="I146" s="72">
        <f>IF(PR19_overrides!I146="", IF( F_Inputs_PR19!I144 = "","", F_Inputs_PR19!I144), PR19_overrides!I146)</f>
        <v>0</v>
      </c>
      <c r="J146" s="72">
        <f>IF(PR19_overrides!J146="", IF( F_Inputs_PR19!J144 = "","", F_Inputs_PR19!J144), PR19_overrides!J146)</f>
        <v>0</v>
      </c>
      <c r="K146" s="72">
        <f>IF(PR19_overrides!K146="", IF( F_Inputs_PR19!K144 = "","", F_Inputs_PR19!K144), PR19_overrides!K146)</f>
        <v>1.9470000000000001</v>
      </c>
    </row>
    <row r="147" spans="1:11" x14ac:dyDescent="0.4">
      <c r="A147" s="63" t="s">
        <v>547</v>
      </c>
      <c r="B147" s="63" t="s">
        <v>385</v>
      </c>
      <c r="C147" s="63" t="s">
        <v>516</v>
      </c>
      <c r="D147" s="72">
        <f>IF(PR19_overrides!D147="", IF( F_Inputs_PR19!D145 = "","", F_Inputs_PR19!D145), PR19_overrides!D147)</f>
        <v>2.1000000000000001E-2</v>
      </c>
      <c r="E147" s="72">
        <f>IF(PR19_overrides!E147="", IF( F_Inputs_PR19!E145 = "","", F_Inputs_PR19!E145), PR19_overrides!E147)</f>
        <v>1E-3</v>
      </c>
      <c r="F147" s="72">
        <f>IF(PR19_overrides!F147="", IF( F_Inputs_PR19!F145 = "","", F_Inputs_PR19!F145), PR19_overrides!F147)</f>
        <v>0.97399999999999998</v>
      </c>
      <c r="G147" s="72">
        <f>IF(PR19_overrides!G147="", IF( F_Inputs_PR19!G145 = "","", F_Inputs_PR19!G145), PR19_overrides!G147)</f>
        <v>0</v>
      </c>
      <c r="H147" s="72">
        <f>IF(PR19_overrides!H147="", IF( F_Inputs_PR19!H145 = "","", F_Inputs_PR19!H145), PR19_overrides!H147)</f>
        <v>0.68400000000000005</v>
      </c>
      <c r="I147" s="72">
        <f>IF(PR19_overrides!I147="", IF( F_Inputs_PR19!I145 = "","", F_Inputs_PR19!I145), PR19_overrides!I147)</f>
        <v>0</v>
      </c>
      <c r="J147" s="72">
        <f>IF(PR19_overrides!J147="", IF( F_Inputs_PR19!J145 = "","", F_Inputs_PR19!J145), PR19_overrides!J147)</f>
        <v>0</v>
      </c>
      <c r="K147" s="72">
        <f>IF(PR19_overrides!K147="", IF( F_Inputs_PR19!K145 = "","", F_Inputs_PR19!K145), PR19_overrides!K147)</f>
        <v>1.9470000000000001</v>
      </c>
    </row>
    <row r="148" spans="1:11" x14ac:dyDescent="0.4">
      <c r="A148" s="63" t="s">
        <v>396</v>
      </c>
      <c r="B148" s="63" t="s">
        <v>397</v>
      </c>
      <c r="C148" s="63" t="s">
        <v>243</v>
      </c>
      <c r="D148" s="72">
        <f>IF(PR19_overrides!D148="", IF( F_Inputs_PR19!D146 = "","", F_Inputs_PR19!D146), PR19_overrides!D148)</f>
        <v>0.69776656819428196</v>
      </c>
      <c r="E148" s="72" t="str">
        <f>IF(PR19_overrides!E148="", IF( F_Inputs_PR19!E146 = "","", F_Inputs_PR19!E146), PR19_overrides!E148)</f>
        <v/>
      </c>
      <c r="F148" s="72" t="str">
        <f>IF(PR19_overrides!F148="", IF( F_Inputs_PR19!F146 = "","", F_Inputs_PR19!F146), PR19_overrides!F148)</f>
        <v/>
      </c>
      <c r="G148" s="72">
        <f>IF(PR19_overrides!G148="", IF( F_Inputs_PR19!G146 = "","", F_Inputs_PR19!G146), PR19_overrides!G148)</f>
        <v>1.20471639965453</v>
      </c>
      <c r="H148" s="72">
        <f>IF(PR19_overrides!H148="", IF( F_Inputs_PR19!H146 = "","", F_Inputs_PR19!H146), PR19_overrides!H148)</f>
        <v>0</v>
      </c>
      <c r="I148" s="72">
        <f>IF(PR19_overrides!I148="", IF( F_Inputs_PR19!I146 = "","", F_Inputs_PR19!I146), PR19_overrides!I148)</f>
        <v>0</v>
      </c>
      <c r="J148" s="72">
        <f>IF(PR19_overrides!J148="", IF( F_Inputs_PR19!J146 = "","", F_Inputs_PR19!J146), PR19_overrides!J148)</f>
        <v>0</v>
      </c>
      <c r="K148" s="72">
        <f>IF(PR19_overrides!K148="", IF( F_Inputs_PR19!K146 = "","", F_Inputs_PR19!K146), PR19_overrides!K148)</f>
        <v>0.35399999999999998</v>
      </c>
    </row>
    <row r="149" spans="1:11" x14ac:dyDescent="0.4">
      <c r="A149" s="63" t="s">
        <v>398</v>
      </c>
      <c r="B149" s="63" t="s">
        <v>397</v>
      </c>
      <c r="C149" s="63" t="s">
        <v>245</v>
      </c>
      <c r="D149" s="72">
        <f>IF(PR19_overrides!D149="", IF( F_Inputs_PR19!D147 = "","", F_Inputs_PR19!D147), PR19_overrides!D149)</f>
        <v>0.93887967610765299</v>
      </c>
      <c r="E149" s="72" t="str">
        <f>IF(PR19_overrides!E149="", IF( F_Inputs_PR19!E147 = "","", F_Inputs_PR19!E147), PR19_overrides!E149)</f>
        <v/>
      </c>
      <c r="F149" s="72" t="str">
        <f>IF(PR19_overrides!F149="", IF( F_Inputs_PR19!F147 = "","", F_Inputs_PR19!F147), PR19_overrides!F149)</f>
        <v/>
      </c>
      <c r="G149" s="72">
        <f>IF(PR19_overrides!G149="", IF( F_Inputs_PR19!G147 = "","", F_Inputs_PR19!G147), PR19_overrides!G149)</f>
        <v>1.04858984314509</v>
      </c>
      <c r="H149" s="72">
        <f>IF(PR19_overrides!H149="", IF( F_Inputs_PR19!H147 = "","", F_Inputs_PR19!H147), PR19_overrides!H149)</f>
        <v>0</v>
      </c>
      <c r="I149" s="72">
        <f>IF(PR19_overrides!I149="", IF( F_Inputs_PR19!I147 = "","", F_Inputs_PR19!I147), PR19_overrides!I149)</f>
        <v>0</v>
      </c>
      <c r="J149" s="72">
        <f>IF(PR19_overrides!J149="", IF( F_Inputs_PR19!J147 = "","", F_Inputs_PR19!J147), PR19_overrides!J149)</f>
        <v>0</v>
      </c>
      <c r="K149" s="72">
        <f>IF(PR19_overrides!K149="", IF( F_Inputs_PR19!K147 = "","", F_Inputs_PR19!K147), PR19_overrides!K149)</f>
        <v>0.41299999999999998</v>
      </c>
    </row>
    <row r="150" spans="1:11" x14ac:dyDescent="0.4">
      <c r="A150" s="63" t="s">
        <v>399</v>
      </c>
      <c r="B150" s="63" t="s">
        <v>397</v>
      </c>
      <c r="C150" s="63" t="s">
        <v>247</v>
      </c>
      <c r="D150" s="72">
        <f>IF(PR19_overrides!D150="", IF( F_Inputs_PR19!D148 = "","", F_Inputs_PR19!D148), PR19_overrides!D150)</f>
        <v>0.70099999999999996</v>
      </c>
      <c r="E150" s="72">
        <f>IF(PR19_overrides!E150="", IF( F_Inputs_PR19!E148 = "","", F_Inputs_PR19!E148), PR19_overrides!E150)</f>
        <v>0</v>
      </c>
      <c r="F150" s="72" t="str">
        <f>IF(PR19_overrides!F150="", IF( F_Inputs_PR19!F148 = "","", F_Inputs_PR19!F148), PR19_overrides!F150)</f>
        <v/>
      </c>
      <c r="G150" s="72">
        <f>IF(PR19_overrides!G150="", IF( F_Inputs_PR19!G148 = "","", F_Inputs_PR19!G148), PR19_overrides!G150)</f>
        <v>1.3939999999999999</v>
      </c>
      <c r="H150" s="72">
        <f>IF(PR19_overrides!H150="", IF( F_Inputs_PR19!H148 = "","", F_Inputs_PR19!H148), PR19_overrides!H150)</f>
        <v>1.2E-2</v>
      </c>
      <c r="I150" s="72">
        <f>IF(PR19_overrides!I150="", IF( F_Inputs_PR19!I148 = "","", F_Inputs_PR19!I148), PR19_overrides!I150)</f>
        <v>0</v>
      </c>
      <c r="J150" s="72">
        <f>IF(PR19_overrides!J150="", IF( F_Inputs_PR19!J148 = "","", F_Inputs_PR19!J148), PR19_overrides!J150)</f>
        <v>0</v>
      </c>
      <c r="K150" s="72">
        <f>IF(PR19_overrides!K150="", IF( F_Inputs_PR19!K148 = "","", F_Inputs_PR19!K148), PR19_overrides!K150)</f>
        <v>0.108</v>
      </c>
    </row>
    <row r="151" spans="1:11" x14ac:dyDescent="0.4">
      <c r="A151" s="63" t="s">
        <v>400</v>
      </c>
      <c r="B151" s="63" t="s">
        <v>397</v>
      </c>
      <c r="C151" s="63" t="s">
        <v>249</v>
      </c>
      <c r="D151" s="72">
        <f>IF(PR19_overrides!D151="", IF( F_Inputs_PR19!D149 = "","", F_Inputs_PR19!D149), PR19_overrides!D151)</f>
        <v>0.82299999999999995</v>
      </c>
      <c r="E151" s="72">
        <f>IF(PR19_overrides!E151="", IF( F_Inputs_PR19!E149 = "","", F_Inputs_PR19!E149), PR19_overrides!E151)</f>
        <v>0.95099999999999996</v>
      </c>
      <c r="F151" s="72" t="str">
        <f>IF(PR19_overrides!F151="", IF( F_Inputs_PR19!F149 = "","", F_Inputs_PR19!F149), PR19_overrides!F151)</f>
        <v/>
      </c>
      <c r="G151" s="72">
        <f>IF(PR19_overrides!G151="", IF( F_Inputs_PR19!G149 = "","", F_Inputs_PR19!G149), PR19_overrides!G151)</f>
        <v>0.93600000000000005</v>
      </c>
      <c r="H151" s="72">
        <f>IF(PR19_overrides!H151="", IF( F_Inputs_PR19!H149 = "","", F_Inputs_PR19!H149), PR19_overrides!H151)</f>
        <v>9.1999999999999998E-2</v>
      </c>
      <c r="I151" s="72">
        <f>IF(PR19_overrides!I151="", IF( F_Inputs_PR19!I149 = "","", F_Inputs_PR19!I149), PR19_overrides!I151)</f>
        <v>0</v>
      </c>
      <c r="J151" s="72">
        <f>IF(PR19_overrides!J151="", IF( F_Inputs_PR19!J149 = "","", F_Inputs_PR19!J149), PR19_overrides!J151)</f>
        <v>0</v>
      </c>
      <c r="K151" s="72">
        <f>IF(PR19_overrides!K151="", IF( F_Inputs_PR19!K149 = "","", F_Inputs_PR19!K149), PR19_overrides!K151)</f>
        <v>1.5469999999999999</v>
      </c>
    </row>
    <row r="152" spans="1:11" x14ac:dyDescent="0.4">
      <c r="A152" s="63" t="s">
        <v>401</v>
      </c>
      <c r="B152" s="63" t="s">
        <v>397</v>
      </c>
      <c r="C152" s="63" t="s">
        <v>251</v>
      </c>
      <c r="D152" s="72">
        <f>IF(PR19_overrides!D152="", IF( F_Inputs_PR19!D150 = "","", F_Inputs_PR19!D150), PR19_overrides!D152)</f>
        <v>0.66800000000000004</v>
      </c>
      <c r="E152" s="72">
        <f>IF(PR19_overrides!E152="", IF( F_Inputs_PR19!E150 = "","", F_Inputs_PR19!E150), PR19_overrides!E152)</f>
        <v>0.75600000000000001</v>
      </c>
      <c r="F152" s="72" t="str">
        <f>IF(PR19_overrides!F152="", IF( F_Inputs_PR19!F150 = "","", F_Inputs_PR19!F150), PR19_overrides!F152)</f>
        <v/>
      </c>
      <c r="G152" s="72">
        <f>IF(PR19_overrides!G152="", IF( F_Inputs_PR19!G150 = "","", F_Inputs_PR19!G150), PR19_overrides!G152)</f>
        <v>0.64500000000000002</v>
      </c>
      <c r="H152" s="72">
        <f>IF(PR19_overrides!H152="", IF( F_Inputs_PR19!H150 = "","", F_Inputs_PR19!H150), PR19_overrides!H152)</f>
        <v>0.22600000000000001</v>
      </c>
      <c r="I152" s="72">
        <f>IF(PR19_overrides!I152="", IF( F_Inputs_PR19!I150 = "","", F_Inputs_PR19!I150), PR19_overrides!I152)</f>
        <v>0</v>
      </c>
      <c r="J152" s="72">
        <f>IF(PR19_overrides!J152="", IF( F_Inputs_PR19!J150 = "","", F_Inputs_PR19!J150), PR19_overrides!J152)</f>
        <v>0</v>
      </c>
      <c r="K152" s="72">
        <f>IF(PR19_overrides!K152="", IF( F_Inputs_PR19!K150 = "","", F_Inputs_PR19!K150), PR19_overrides!K152)</f>
        <v>1.1100000000000001</v>
      </c>
    </row>
    <row r="153" spans="1:11" x14ac:dyDescent="0.4">
      <c r="A153" s="63" t="s">
        <v>402</v>
      </c>
      <c r="B153" s="63" t="s">
        <v>397</v>
      </c>
      <c r="C153" s="63" t="s">
        <v>253</v>
      </c>
      <c r="D153" s="72">
        <f>IF(PR19_overrides!D153="", IF( F_Inputs_PR19!D151 = "","", F_Inputs_PR19!D151), PR19_overrides!D153)</f>
        <v>0.29899999999999999</v>
      </c>
      <c r="E153" s="72">
        <f>IF(PR19_overrides!E153="", IF( F_Inputs_PR19!E151 = "","", F_Inputs_PR19!E151), PR19_overrides!E153)</f>
        <v>0.68100000000000005</v>
      </c>
      <c r="F153" s="72" t="str">
        <f>IF(PR19_overrides!F153="", IF( F_Inputs_PR19!F151 = "","", F_Inputs_PR19!F151), PR19_overrides!F153)</f>
        <v/>
      </c>
      <c r="G153" s="72">
        <f>IF(PR19_overrides!G153="", IF( F_Inputs_PR19!G151 = "","", F_Inputs_PR19!G151), PR19_overrides!G153)</f>
        <v>0.39800000000000002</v>
      </c>
      <c r="H153" s="72">
        <f>IF(PR19_overrides!H153="", IF( F_Inputs_PR19!H151 = "","", F_Inputs_PR19!H151), PR19_overrides!H153)</f>
        <v>0.35</v>
      </c>
      <c r="I153" s="72">
        <f>IF(PR19_overrides!I153="", IF( F_Inputs_PR19!I151 = "","", F_Inputs_PR19!I151), PR19_overrides!I153)</f>
        <v>0</v>
      </c>
      <c r="J153" s="72">
        <f>IF(PR19_overrides!J153="", IF( F_Inputs_PR19!J151 = "","", F_Inputs_PR19!J151), PR19_overrides!J153)</f>
        <v>0</v>
      </c>
      <c r="K153" s="72">
        <f>IF(PR19_overrides!K153="", IF( F_Inputs_PR19!K151 = "","", F_Inputs_PR19!K151), PR19_overrides!K153)</f>
        <v>1.468</v>
      </c>
    </row>
    <row r="154" spans="1:11" x14ac:dyDescent="0.4">
      <c r="A154" s="63" t="s">
        <v>403</v>
      </c>
      <c r="B154" s="63" t="s">
        <v>397</v>
      </c>
      <c r="C154" s="63" t="s">
        <v>255</v>
      </c>
      <c r="D154" s="72">
        <f>IF(PR19_overrides!D154="", IF( F_Inputs_PR19!D152 = "","", F_Inputs_PR19!D152), PR19_overrides!D154)</f>
        <v>0.11</v>
      </c>
      <c r="E154" s="72">
        <f>IF(PR19_overrides!E154="", IF( F_Inputs_PR19!E152 = "","", F_Inputs_PR19!E152), PR19_overrides!E154)</f>
        <v>0.7</v>
      </c>
      <c r="F154" s="72" t="str">
        <f>IF(PR19_overrides!F154="", IF( F_Inputs_PR19!F152 = "","", F_Inputs_PR19!F152), PR19_overrides!F154)</f>
        <v/>
      </c>
      <c r="G154" s="72">
        <f>IF(PR19_overrides!G154="", IF( F_Inputs_PR19!G152 = "","", F_Inputs_PR19!G152), PR19_overrides!G154)</f>
        <v>0.107</v>
      </c>
      <c r="H154" s="72">
        <f>IF(PR19_overrides!H154="", IF( F_Inputs_PR19!H152 = "","", F_Inputs_PR19!H152), PR19_overrides!H154)</f>
        <v>0.317</v>
      </c>
      <c r="I154" s="72">
        <f>IF(PR19_overrides!I154="", IF( F_Inputs_PR19!I152 = "","", F_Inputs_PR19!I152), PR19_overrides!I154)</f>
        <v>0</v>
      </c>
      <c r="J154" s="72">
        <f>IF(PR19_overrides!J154="", IF( F_Inputs_PR19!J152 = "","", F_Inputs_PR19!J152), PR19_overrides!J154)</f>
        <v>0</v>
      </c>
      <c r="K154" s="72">
        <f>IF(PR19_overrides!K154="", IF( F_Inputs_PR19!K152 = "","", F_Inputs_PR19!K152), PR19_overrides!K154)</f>
        <v>1.214</v>
      </c>
    </row>
    <row r="155" spans="1:11" x14ac:dyDescent="0.4">
      <c r="A155" s="63" t="s">
        <v>404</v>
      </c>
      <c r="B155" s="63" t="s">
        <v>397</v>
      </c>
      <c r="C155" s="63" t="s">
        <v>257</v>
      </c>
      <c r="D155" s="72">
        <f>IF(PR19_overrides!D155="", IF( F_Inputs_PR19!D153 = "","", F_Inputs_PR19!D153), PR19_overrides!D155)</f>
        <v>3.7999999999999999E-2</v>
      </c>
      <c r="E155" s="72">
        <f>IF(PR19_overrides!E155="", IF( F_Inputs_PR19!E153 = "","", F_Inputs_PR19!E153), PR19_overrides!E155)</f>
        <v>0.77400000000000002</v>
      </c>
      <c r="F155" s="72">
        <f>IF(PR19_overrides!F155="", IF( F_Inputs_PR19!F153 = "","", F_Inputs_PR19!F153), PR19_overrides!F155)</f>
        <v>7.0000000000000007E-2</v>
      </c>
      <c r="G155" s="72">
        <f>IF(PR19_overrides!G155="", IF( F_Inputs_PR19!G153 = "","", F_Inputs_PR19!G153), PR19_overrides!G155)</f>
        <v>1.7000000000000001E-2</v>
      </c>
      <c r="H155" s="72">
        <f>IF(PR19_overrides!H155="", IF( F_Inputs_PR19!H153 = "","", F_Inputs_PR19!H153), PR19_overrides!H155)</f>
        <v>0.318</v>
      </c>
      <c r="I155" s="72">
        <f>IF(PR19_overrides!I155="", IF( F_Inputs_PR19!I153 = "","", F_Inputs_PR19!I153), PR19_overrides!I155)</f>
        <v>0</v>
      </c>
      <c r="J155" s="72">
        <f>IF(PR19_overrides!J155="", IF( F_Inputs_PR19!J153 = "","", F_Inputs_PR19!J153), PR19_overrides!J155)</f>
        <v>0</v>
      </c>
      <c r="K155" s="72">
        <f>IF(PR19_overrides!K155="", IF( F_Inputs_PR19!K153 = "","", F_Inputs_PR19!K153), PR19_overrides!K155)</f>
        <v>0.81200000000000006</v>
      </c>
    </row>
    <row r="156" spans="1:11" x14ac:dyDescent="0.4">
      <c r="A156" s="63" t="s">
        <v>405</v>
      </c>
      <c r="B156" s="63" t="s">
        <v>397</v>
      </c>
      <c r="C156" s="63" t="s">
        <v>259</v>
      </c>
      <c r="D156" s="72">
        <f>IF(PR19_overrides!D156="", IF( F_Inputs_PR19!D154 = "","", F_Inputs_PR19!D154), PR19_overrides!D156)</f>
        <v>2.7E-2</v>
      </c>
      <c r="E156" s="72">
        <f>IF(PR19_overrides!E156="", IF( F_Inputs_PR19!E154 = "","", F_Inputs_PR19!E154), PR19_overrides!E156)</f>
        <v>0.76600000000000001</v>
      </c>
      <c r="F156" s="72">
        <f>IF(PR19_overrides!F156="", IF( F_Inputs_PR19!F154 = "","", F_Inputs_PR19!F154), PR19_overrides!F156)</f>
        <v>0.14299999999999999</v>
      </c>
      <c r="G156" s="72">
        <f>IF(PR19_overrides!G156="", IF( F_Inputs_PR19!G154 = "","", F_Inputs_PR19!G154), PR19_overrides!G156)</f>
        <v>1.6E-2</v>
      </c>
      <c r="H156" s="72">
        <f>IF(PR19_overrides!H156="", IF( F_Inputs_PR19!H154 = "","", F_Inputs_PR19!H154), PR19_overrides!H156)</f>
        <v>0.32100000000000001</v>
      </c>
      <c r="I156" s="72">
        <f>IF(PR19_overrides!I156="", IF( F_Inputs_PR19!I154 = "","", F_Inputs_PR19!I154), PR19_overrides!I156)</f>
        <v>0</v>
      </c>
      <c r="J156" s="72">
        <f>IF(PR19_overrides!J156="", IF( F_Inputs_PR19!J154 = "","", F_Inputs_PR19!J154), PR19_overrides!J156)</f>
        <v>0</v>
      </c>
      <c r="K156" s="72">
        <f>IF(PR19_overrides!K156="", IF( F_Inputs_PR19!K154 = "","", F_Inputs_PR19!K154), PR19_overrides!K156)</f>
        <v>0.36599999999999999</v>
      </c>
    </row>
    <row r="157" spans="1:11" x14ac:dyDescent="0.4">
      <c r="A157" s="63" t="s">
        <v>406</v>
      </c>
      <c r="B157" s="63" t="s">
        <v>397</v>
      </c>
      <c r="C157" s="63" t="s">
        <v>261</v>
      </c>
      <c r="D157" s="72">
        <f>IF(PR19_overrides!D157="", IF( F_Inputs_PR19!D155 = "","", F_Inputs_PR19!D155), PR19_overrides!D157)</f>
        <v>0</v>
      </c>
      <c r="E157" s="72">
        <f>IF(PR19_overrides!E157="", IF( F_Inputs_PR19!E155 = "","", F_Inputs_PR19!E155), PR19_overrides!E157)</f>
        <v>0.754</v>
      </c>
      <c r="F157" s="72">
        <f>IF(PR19_overrides!F157="", IF( F_Inputs_PR19!F155 = "","", F_Inputs_PR19!F155), PR19_overrides!F157)</f>
        <v>0.216</v>
      </c>
      <c r="G157" s="72">
        <f>IF(PR19_overrides!G157="", IF( F_Inputs_PR19!G155 = "","", F_Inputs_PR19!G155), PR19_overrides!G157)</f>
        <v>3.0000000000000001E-3</v>
      </c>
      <c r="H157" s="72">
        <f>IF(PR19_overrides!H157="", IF( F_Inputs_PR19!H155 = "","", F_Inputs_PR19!H155), PR19_overrides!H157)</f>
        <v>0.20399999999999999</v>
      </c>
      <c r="I157" s="72">
        <f>IF(PR19_overrides!I157="", IF( F_Inputs_PR19!I155 = "","", F_Inputs_PR19!I155), PR19_overrides!I157)</f>
        <v>0</v>
      </c>
      <c r="J157" s="72">
        <f>IF(PR19_overrides!J157="", IF( F_Inputs_PR19!J155 = "","", F_Inputs_PR19!J155), PR19_overrides!J157)</f>
        <v>0</v>
      </c>
      <c r="K157" s="72">
        <f>IF(PR19_overrides!K157="", IF( F_Inputs_PR19!K155 = "","", F_Inputs_PR19!K155), PR19_overrides!K157)</f>
        <v>0.36599999999999999</v>
      </c>
    </row>
    <row r="158" spans="1:11" x14ac:dyDescent="0.4">
      <c r="A158" s="63" t="s">
        <v>407</v>
      </c>
      <c r="B158" s="63" t="s">
        <v>397</v>
      </c>
      <c r="C158" s="63" t="s">
        <v>263</v>
      </c>
      <c r="D158" s="72">
        <f>IF(PR19_overrides!D158="", IF( F_Inputs_PR19!D156 = "","", F_Inputs_PR19!D156), PR19_overrides!D158)</f>
        <v>0</v>
      </c>
      <c r="E158" s="72">
        <f>IF(PR19_overrides!E158="", IF( F_Inputs_PR19!E156 = "","", F_Inputs_PR19!E156), PR19_overrides!E158)</f>
        <v>0.72799999999999998</v>
      </c>
      <c r="F158" s="72">
        <f>IF(PR19_overrides!F158="", IF( F_Inputs_PR19!F156 = "","", F_Inputs_PR19!F156), PR19_overrides!F158)</f>
        <v>0.28899999999999998</v>
      </c>
      <c r="G158" s="72">
        <f>IF(PR19_overrides!G158="", IF( F_Inputs_PR19!G156 = "","", F_Inputs_PR19!G156), PR19_overrides!G158)</f>
        <v>0</v>
      </c>
      <c r="H158" s="72">
        <f>IF(PR19_overrides!H158="", IF( F_Inputs_PR19!H156 = "","", F_Inputs_PR19!H156), PR19_overrides!H158)</f>
        <v>0.23100000000000001</v>
      </c>
      <c r="I158" s="72">
        <f>IF(PR19_overrides!I158="", IF( F_Inputs_PR19!I156 = "","", F_Inputs_PR19!I156), PR19_overrides!I158)</f>
        <v>0</v>
      </c>
      <c r="J158" s="72">
        <f>IF(PR19_overrides!J158="", IF( F_Inputs_PR19!J156 = "","", F_Inputs_PR19!J156), PR19_overrides!J158)</f>
        <v>0</v>
      </c>
      <c r="K158" s="72">
        <f>IF(PR19_overrides!K158="", IF( F_Inputs_PR19!K156 = "","", F_Inputs_PR19!K156), PR19_overrides!K158)</f>
        <v>0.36599999999999999</v>
      </c>
    </row>
    <row r="159" spans="1:11" x14ac:dyDescent="0.4">
      <c r="A159" s="63" t="s">
        <v>548</v>
      </c>
      <c r="B159" s="63" t="s">
        <v>397</v>
      </c>
      <c r="C159" s="63" t="s">
        <v>516</v>
      </c>
      <c r="D159" s="72">
        <f>IF(PR19_overrides!D159="", IF( F_Inputs_PR19!D157 = "","", F_Inputs_PR19!D157), PR19_overrides!D159)</f>
        <v>0</v>
      </c>
      <c r="E159" s="72">
        <f>IF(PR19_overrides!E159="", IF( F_Inputs_PR19!E157 = "","", F_Inputs_PR19!E157), PR19_overrides!E159)</f>
        <v>7.2999999999999995E-2</v>
      </c>
      <c r="F159" s="72">
        <f>IF(PR19_overrides!F159="", IF( F_Inputs_PR19!F157 = "","", F_Inputs_PR19!F157), PR19_overrides!F159)</f>
        <v>0.36199999999999999</v>
      </c>
      <c r="G159" s="72">
        <f>IF(PR19_overrides!G159="", IF( F_Inputs_PR19!G157 = "","", F_Inputs_PR19!G157), PR19_overrides!G159)</f>
        <v>0</v>
      </c>
      <c r="H159" s="72">
        <f>IF(PR19_overrides!H159="", IF( F_Inputs_PR19!H157 = "","", F_Inputs_PR19!H157), PR19_overrides!H159)</f>
        <v>0.252</v>
      </c>
      <c r="I159" s="72">
        <f>IF(PR19_overrides!I159="", IF( F_Inputs_PR19!I157 = "","", F_Inputs_PR19!I157), PR19_overrides!I159)</f>
        <v>0</v>
      </c>
      <c r="J159" s="72">
        <f>IF(PR19_overrides!J159="", IF( F_Inputs_PR19!J157 = "","", F_Inputs_PR19!J157), PR19_overrides!J159)</f>
        <v>0</v>
      </c>
      <c r="K159" s="72">
        <f>IF(PR19_overrides!K159="", IF( F_Inputs_PR19!K157 = "","", F_Inputs_PR19!K157), PR19_overrides!K159)</f>
        <v>0.36599999999999999</v>
      </c>
    </row>
    <row r="160" spans="1:11" x14ac:dyDescent="0.4">
      <c r="A160" s="63" t="s">
        <v>408</v>
      </c>
      <c r="B160" s="63" t="s">
        <v>409</v>
      </c>
      <c r="C160" s="63" t="s">
        <v>243</v>
      </c>
      <c r="D160" s="72">
        <f>IF(PR19_overrides!D160="", IF( F_Inputs_PR19!D158 = "","", F_Inputs_PR19!D158), PR19_overrides!D160)</f>
        <v>0.26300000000000001</v>
      </c>
      <c r="E160" s="72" t="str">
        <f>IF(PR19_overrides!E160="", IF( F_Inputs_PR19!E158 = "","", F_Inputs_PR19!E158), PR19_overrides!E160)</f>
        <v/>
      </c>
      <c r="F160" s="72" t="str">
        <f>IF(PR19_overrides!F160="", IF( F_Inputs_PR19!F158 = "","", F_Inputs_PR19!F158), PR19_overrides!F160)</f>
        <v/>
      </c>
      <c r="G160" s="72">
        <f>IF(PR19_overrides!G160="", IF( F_Inputs_PR19!G158 = "","", F_Inputs_PR19!G158), PR19_overrides!G160)</f>
        <v>0.311</v>
      </c>
      <c r="H160" s="72">
        <f>IF(PR19_overrides!H160="", IF( F_Inputs_PR19!H158 = "","", F_Inputs_PR19!H158), PR19_overrides!H160)</f>
        <v>0</v>
      </c>
      <c r="I160" s="72">
        <f>IF(PR19_overrides!I160="", IF( F_Inputs_PR19!I158 = "","", F_Inputs_PR19!I158), PR19_overrides!I160)</f>
        <v>2.1000000000000001E-2</v>
      </c>
      <c r="J160" s="72">
        <f>IF(PR19_overrides!J160="", IF( F_Inputs_PR19!J158 = "","", F_Inputs_PR19!J158), PR19_overrides!J160)</f>
        <v>0</v>
      </c>
      <c r="K160" s="72">
        <f>IF(PR19_overrides!K160="", IF( F_Inputs_PR19!K158 = "","", F_Inputs_PR19!K158), PR19_overrides!K160)</f>
        <v>0.19800000000000001</v>
      </c>
    </row>
    <row r="161" spans="1:11" x14ac:dyDescent="0.4">
      <c r="A161" s="63" t="s">
        <v>410</v>
      </c>
      <c r="B161" s="63" t="s">
        <v>409</v>
      </c>
      <c r="C161" s="63" t="s">
        <v>245</v>
      </c>
      <c r="D161" s="72">
        <f>IF(PR19_overrides!D161="", IF( F_Inputs_PR19!D159 = "","", F_Inputs_PR19!D159), PR19_overrides!D161)</f>
        <v>0.19600000000000001</v>
      </c>
      <c r="E161" s="72" t="str">
        <f>IF(PR19_overrides!E161="", IF( F_Inputs_PR19!E159 = "","", F_Inputs_PR19!E159), PR19_overrides!E161)</f>
        <v/>
      </c>
      <c r="F161" s="72" t="str">
        <f>IF(PR19_overrides!F161="", IF( F_Inputs_PR19!F159 = "","", F_Inputs_PR19!F159), PR19_overrides!F161)</f>
        <v/>
      </c>
      <c r="G161" s="72">
        <f>IF(PR19_overrides!G161="", IF( F_Inputs_PR19!G159 = "","", F_Inputs_PR19!G159), PR19_overrides!G161)</f>
        <v>0.39100000000000001</v>
      </c>
      <c r="H161" s="72">
        <f>IF(PR19_overrides!H161="", IF( F_Inputs_PR19!H159 = "","", F_Inputs_PR19!H159), PR19_overrides!H161)</f>
        <v>0</v>
      </c>
      <c r="I161" s="72">
        <f>IF(PR19_overrides!I161="", IF( F_Inputs_PR19!I159 = "","", F_Inputs_PR19!I159), PR19_overrides!I161)</f>
        <v>1.6E-2</v>
      </c>
      <c r="J161" s="72">
        <f>IF(PR19_overrides!J161="", IF( F_Inputs_PR19!J159 = "","", F_Inputs_PR19!J159), PR19_overrides!J161)</f>
        <v>0</v>
      </c>
      <c r="K161" s="72">
        <f>IF(PR19_overrides!K161="", IF( F_Inputs_PR19!K159 = "","", F_Inputs_PR19!K159), PR19_overrides!K161)</f>
        <v>0.60099999999999998</v>
      </c>
    </row>
    <row r="162" spans="1:11" x14ac:dyDescent="0.4">
      <c r="A162" s="63" t="s">
        <v>411</v>
      </c>
      <c r="B162" s="63" t="s">
        <v>409</v>
      </c>
      <c r="C162" s="63" t="s">
        <v>247</v>
      </c>
      <c r="D162" s="72">
        <f>IF(PR19_overrides!D162="", IF( F_Inputs_PR19!D160 = "","", F_Inputs_PR19!D160), PR19_overrides!D162)</f>
        <v>0.185</v>
      </c>
      <c r="E162" s="72">
        <f>IF(PR19_overrides!E162="", IF( F_Inputs_PR19!E160 = "","", F_Inputs_PR19!E160), PR19_overrides!E162)</f>
        <v>4.9000000000000002E-2</v>
      </c>
      <c r="F162" s="72" t="str">
        <f>IF(PR19_overrides!F162="", IF( F_Inputs_PR19!F160 = "","", F_Inputs_PR19!F160), PR19_overrides!F162)</f>
        <v/>
      </c>
      <c r="G162" s="72">
        <f>IF(PR19_overrides!G162="", IF( F_Inputs_PR19!G160 = "","", F_Inputs_PR19!G160), PR19_overrides!G162)</f>
        <v>0.46300000000000002</v>
      </c>
      <c r="H162" s="72">
        <f>IF(PR19_overrides!H162="", IF( F_Inputs_PR19!H160 = "","", F_Inputs_PR19!H160), PR19_overrides!H162)</f>
        <v>2.1000000000000001E-2</v>
      </c>
      <c r="I162" s="72">
        <f>IF(PR19_overrides!I162="", IF( F_Inputs_PR19!I160 = "","", F_Inputs_PR19!I160), PR19_overrides!I162)</f>
        <v>1.9E-2</v>
      </c>
      <c r="J162" s="72">
        <f>IF(PR19_overrides!J162="", IF( F_Inputs_PR19!J160 = "","", F_Inputs_PR19!J160), PR19_overrides!J162)</f>
        <v>0</v>
      </c>
      <c r="K162" s="72">
        <f>IF(PR19_overrides!K162="", IF( F_Inputs_PR19!K160 = "","", F_Inputs_PR19!K160), PR19_overrides!K162)</f>
        <v>0.10100000000000001</v>
      </c>
    </row>
    <row r="163" spans="1:11" x14ac:dyDescent="0.4">
      <c r="A163" s="63" t="s">
        <v>412</v>
      </c>
      <c r="B163" s="63" t="s">
        <v>409</v>
      </c>
      <c r="C163" s="63" t="s">
        <v>249</v>
      </c>
      <c r="D163" s="72">
        <f>IF(PR19_overrides!D163="", IF( F_Inputs_PR19!D161 = "","", F_Inputs_PR19!D161), PR19_overrides!D163)</f>
        <v>0.156</v>
      </c>
      <c r="E163" s="72">
        <f>IF(PR19_overrides!E163="", IF( F_Inputs_PR19!E161 = "","", F_Inputs_PR19!E161), PR19_overrides!E163)</f>
        <v>0.104</v>
      </c>
      <c r="F163" s="72" t="str">
        <f>IF(PR19_overrides!F163="", IF( F_Inputs_PR19!F161 = "","", F_Inputs_PR19!F161), PR19_overrides!F163)</f>
        <v/>
      </c>
      <c r="G163" s="72">
        <f>IF(PR19_overrides!G163="", IF( F_Inputs_PR19!G161 = "","", F_Inputs_PR19!G161), PR19_overrides!G163)</f>
        <v>0.505</v>
      </c>
      <c r="H163" s="72">
        <f>IF(PR19_overrides!H163="", IF( F_Inputs_PR19!H161 = "","", F_Inputs_PR19!H161), PR19_overrides!H163)</f>
        <v>5.3999999999999999E-2</v>
      </c>
      <c r="I163" s="72">
        <f>IF(PR19_overrides!I163="", IF( F_Inputs_PR19!I161 = "","", F_Inputs_PR19!I161), PR19_overrides!I163)</f>
        <v>0</v>
      </c>
      <c r="J163" s="72">
        <f>IF(PR19_overrides!J163="", IF( F_Inputs_PR19!J161 = "","", F_Inputs_PR19!J161), PR19_overrides!J163)</f>
        <v>0</v>
      </c>
      <c r="K163" s="72">
        <f>IF(PR19_overrides!K163="", IF( F_Inputs_PR19!K161 = "","", F_Inputs_PR19!K161), PR19_overrides!K163)</f>
        <v>-3.6999999999999998E-2</v>
      </c>
    </row>
    <row r="164" spans="1:11" x14ac:dyDescent="0.4">
      <c r="A164" s="63" t="s">
        <v>413</v>
      </c>
      <c r="B164" s="63" t="s">
        <v>409</v>
      </c>
      <c r="C164" s="63" t="s">
        <v>251</v>
      </c>
      <c r="D164" s="72">
        <f>IF(PR19_overrides!D164="", IF( F_Inputs_PR19!D162 = "","", F_Inputs_PR19!D162), PR19_overrides!D164)</f>
        <v>8.3000000000000004E-2</v>
      </c>
      <c r="E164" s="72">
        <f>IF(PR19_overrides!E164="", IF( F_Inputs_PR19!E162 = "","", F_Inputs_PR19!E162), PR19_overrides!E164)</f>
        <v>0.124</v>
      </c>
      <c r="F164" s="72" t="str">
        <f>IF(PR19_overrides!F164="", IF( F_Inputs_PR19!F162 = "","", F_Inputs_PR19!F162), PR19_overrides!F164)</f>
        <v/>
      </c>
      <c r="G164" s="72">
        <f>IF(PR19_overrides!G164="", IF( F_Inputs_PR19!G162 = "","", F_Inputs_PR19!G162), PR19_overrides!G164)</f>
        <v>0.61499999999999999</v>
      </c>
      <c r="H164" s="72">
        <f>IF(PR19_overrides!H164="", IF( F_Inputs_PR19!H162 = "","", F_Inputs_PR19!H162), PR19_overrides!H164)</f>
        <v>6.5000000000000002E-2</v>
      </c>
      <c r="I164" s="72">
        <f>IF(PR19_overrides!I164="", IF( F_Inputs_PR19!I162 = "","", F_Inputs_PR19!I162), PR19_overrides!I164)</f>
        <v>0</v>
      </c>
      <c r="J164" s="72">
        <f>IF(PR19_overrides!J164="", IF( F_Inputs_PR19!J162 = "","", F_Inputs_PR19!J162), PR19_overrides!J164)</f>
        <v>0</v>
      </c>
      <c r="K164" s="72">
        <f>IF(PR19_overrides!K164="", IF( F_Inputs_PR19!K162 = "","", F_Inputs_PR19!K162), PR19_overrides!K164)</f>
        <v>0.30599999999999999</v>
      </c>
    </row>
    <row r="165" spans="1:11" x14ac:dyDescent="0.4">
      <c r="A165" s="63" t="s">
        <v>414</v>
      </c>
      <c r="B165" s="63" t="s">
        <v>409</v>
      </c>
      <c r="C165" s="63" t="s">
        <v>253</v>
      </c>
      <c r="D165" s="72">
        <f>IF(PR19_overrides!D165="", IF( F_Inputs_PR19!D163 = "","", F_Inputs_PR19!D163), PR19_overrides!D165)</f>
        <v>0.04</v>
      </c>
      <c r="E165" s="72">
        <f>IF(PR19_overrides!E165="", IF( F_Inputs_PR19!E163 = "","", F_Inputs_PR19!E163), PR19_overrides!E165)</f>
        <v>0.219</v>
      </c>
      <c r="F165" s="72" t="str">
        <f>IF(PR19_overrides!F165="", IF( F_Inputs_PR19!F163 = "","", F_Inputs_PR19!F163), PR19_overrides!F165)</f>
        <v/>
      </c>
      <c r="G165" s="72">
        <f>IF(PR19_overrides!G165="", IF( F_Inputs_PR19!G163 = "","", F_Inputs_PR19!G163), PR19_overrides!G165)</f>
        <v>0.22800000000000001</v>
      </c>
      <c r="H165" s="72">
        <f>IF(PR19_overrides!H165="", IF( F_Inputs_PR19!H163 = "","", F_Inputs_PR19!H163), PR19_overrides!H165)</f>
        <v>0.20699999999999999</v>
      </c>
      <c r="I165" s="72">
        <f>IF(PR19_overrides!I165="", IF( F_Inputs_PR19!I163 = "","", F_Inputs_PR19!I163), PR19_overrides!I165)</f>
        <v>0</v>
      </c>
      <c r="J165" s="72">
        <f>IF(PR19_overrides!J165="", IF( F_Inputs_PR19!J163 = "","", F_Inputs_PR19!J163), PR19_overrides!J165)</f>
        <v>0</v>
      </c>
      <c r="K165" s="72">
        <f>IF(PR19_overrides!K165="", IF( F_Inputs_PR19!K163 = "","", F_Inputs_PR19!K163), PR19_overrides!K165)</f>
        <v>0.47299999999999998</v>
      </c>
    </row>
    <row r="166" spans="1:11" x14ac:dyDescent="0.4">
      <c r="A166" s="63" t="s">
        <v>415</v>
      </c>
      <c r="B166" s="63" t="s">
        <v>409</v>
      </c>
      <c r="C166" s="63" t="s">
        <v>255</v>
      </c>
      <c r="D166" s="72">
        <f>IF(PR19_overrides!D166="", IF( F_Inputs_PR19!D164 = "","", F_Inputs_PR19!D164), PR19_overrides!D166)</f>
        <v>3.1E-2</v>
      </c>
      <c r="E166" s="72">
        <f>IF(PR19_overrides!E166="", IF( F_Inputs_PR19!E164 = "","", F_Inputs_PR19!E164), PR19_overrides!E166)</f>
        <v>0.33700000000000002</v>
      </c>
      <c r="F166" s="72" t="str">
        <f>IF(PR19_overrides!F166="", IF( F_Inputs_PR19!F164 = "","", F_Inputs_PR19!F164), PR19_overrides!F166)</f>
        <v/>
      </c>
      <c r="G166" s="72">
        <f>IF(PR19_overrides!G166="", IF( F_Inputs_PR19!G164 = "","", F_Inputs_PR19!G164), PR19_overrides!G166)</f>
        <v>0.13600000000000001</v>
      </c>
      <c r="H166" s="72">
        <f>IF(PR19_overrides!H166="", IF( F_Inputs_PR19!H164 = "","", F_Inputs_PR19!H164), PR19_overrides!H166)</f>
        <v>0.34599999999999997</v>
      </c>
      <c r="I166" s="72">
        <f>IF(PR19_overrides!I166="", IF( F_Inputs_PR19!I164 = "","", F_Inputs_PR19!I164), PR19_overrides!I166)</f>
        <v>0</v>
      </c>
      <c r="J166" s="72">
        <f>IF(PR19_overrides!J166="", IF( F_Inputs_PR19!J164 = "","", F_Inputs_PR19!J164), PR19_overrides!J166)</f>
        <v>0</v>
      </c>
      <c r="K166" s="72">
        <f>IF(PR19_overrides!K166="", IF( F_Inputs_PR19!K164 = "","", F_Inputs_PR19!K164), PR19_overrides!K166)</f>
        <v>0.60499999999999998</v>
      </c>
    </row>
    <row r="167" spans="1:11" x14ac:dyDescent="0.4">
      <c r="A167" s="63" t="s">
        <v>416</v>
      </c>
      <c r="B167" s="63" t="s">
        <v>409</v>
      </c>
      <c r="C167" s="63" t="s">
        <v>257</v>
      </c>
      <c r="D167" s="72">
        <f>IF(PR19_overrides!D167="", IF( F_Inputs_PR19!D165 = "","", F_Inputs_PR19!D165), PR19_overrides!D167)</f>
        <v>1E-3</v>
      </c>
      <c r="E167" s="72">
        <f>IF(PR19_overrides!E167="", IF( F_Inputs_PR19!E165 = "","", F_Inputs_PR19!E165), PR19_overrides!E167)</f>
        <v>0.38100000000000001</v>
      </c>
      <c r="F167" s="72">
        <f>IF(PR19_overrides!F167="", IF( F_Inputs_PR19!F165 = "","", F_Inputs_PR19!F165), PR19_overrides!F167)</f>
        <v>0.09</v>
      </c>
      <c r="G167" s="72">
        <f>IF(PR19_overrides!G167="", IF( F_Inputs_PR19!G165 = "","", F_Inputs_PR19!G165), PR19_overrides!G167)</f>
        <v>5.7000000000000002E-2</v>
      </c>
      <c r="H167" s="72">
        <f>IF(PR19_overrides!H167="", IF( F_Inputs_PR19!H165 = "","", F_Inputs_PR19!H165), PR19_overrides!H167)</f>
        <v>0.48299999999999998</v>
      </c>
      <c r="I167" s="72">
        <f>IF(PR19_overrides!I167="", IF( F_Inputs_PR19!I165 = "","", F_Inputs_PR19!I165), PR19_overrides!I167)</f>
        <v>0</v>
      </c>
      <c r="J167" s="72">
        <f>IF(PR19_overrides!J167="", IF( F_Inputs_PR19!J165 = "","", F_Inputs_PR19!J165), PR19_overrides!J167)</f>
        <v>0</v>
      </c>
      <c r="K167" s="72">
        <f>IF(PR19_overrides!K167="", IF( F_Inputs_PR19!K165 = "","", F_Inputs_PR19!K165), PR19_overrides!K167)</f>
        <v>1.226</v>
      </c>
    </row>
    <row r="168" spans="1:11" x14ac:dyDescent="0.4">
      <c r="A168" s="63" t="s">
        <v>417</v>
      </c>
      <c r="B168" s="63" t="s">
        <v>409</v>
      </c>
      <c r="C168" s="63" t="s">
        <v>259</v>
      </c>
      <c r="D168" s="72">
        <f>IF(PR19_overrides!D168="", IF( F_Inputs_PR19!D166 = "","", F_Inputs_PR19!D166), PR19_overrides!D168)</f>
        <v>1E-3</v>
      </c>
      <c r="E168" s="72">
        <f>IF(PR19_overrides!E168="", IF( F_Inputs_PR19!E166 = "","", F_Inputs_PR19!E166), PR19_overrides!E168)</f>
        <v>0.29799999999999999</v>
      </c>
      <c r="F168" s="72">
        <f>IF(PR19_overrides!F168="", IF( F_Inputs_PR19!F166 = "","", F_Inputs_PR19!F166), PR19_overrides!F168)</f>
        <v>0.21199999999999999</v>
      </c>
      <c r="G168" s="72">
        <f>IF(PR19_overrides!G168="", IF( F_Inputs_PR19!G166 = "","", F_Inputs_PR19!G166), PR19_overrides!G168)</f>
        <v>5.3999999999999999E-2</v>
      </c>
      <c r="H168" s="72">
        <f>IF(PR19_overrides!H168="", IF( F_Inputs_PR19!H166 = "","", F_Inputs_PR19!H166), PR19_overrides!H168)</f>
        <v>0.60799999999999998</v>
      </c>
      <c r="I168" s="72">
        <f>IF(PR19_overrides!I168="", IF( F_Inputs_PR19!I166 = "","", F_Inputs_PR19!I166), PR19_overrides!I168)</f>
        <v>0</v>
      </c>
      <c r="J168" s="72">
        <f>IF(PR19_overrides!J168="", IF( F_Inputs_PR19!J166 = "","", F_Inputs_PR19!J166), PR19_overrides!J168)</f>
        <v>0</v>
      </c>
      <c r="K168" s="72">
        <f>IF(PR19_overrides!K168="", IF( F_Inputs_PR19!K166 = "","", F_Inputs_PR19!K166), PR19_overrides!K168)</f>
        <v>0.21199999999999999</v>
      </c>
    </row>
    <row r="169" spans="1:11" x14ac:dyDescent="0.4">
      <c r="A169" s="63" t="s">
        <v>418</v>
      </c>
      <c r="B169" s="63" t="s">
        <v>409</v>
      </c>
      <c r="C169" s="63" t="s">
        <v>261</v>
      </c>
      <c r="D169" s="72">
        <f>IF(PR19_overrides!D169="", IF( F_Inputs_PR19!D167 = "","", F_Inputs_PR19!D167), PR19_overrides!D169)</f>
        <v>1E-3</v>
      </c>
      <c r="E169" s="72">
        <f>IF(PR19_overrides!E169="", IF( F_Inputs_PR19!E167 = "","", F_Inputs_PR19!E167), PR19_overrides!E169)</f>
        <v>0.27200000000000002</v>
      </c>
      <c r="F169" s="72">
        <f>IF(PR19_overrides!F169="", IF( F_Inputs_PR19!F167 = "","", F_Inputs_PR19!F167), PR19_overrides!F169)</f>
        <v>0.26100000000000001</v>
      </c>
      <c r="G169" s="72">
        <f>IF(PR19_overrides!G169="", IF( F_Inputs_PR19!G167 = "","", F_Inputs_PR19!G167), PR19_overrides!G169)</f>
        <v>5.0999999999999997E-2</v>
      </c>
      <c r="H169" s="72">
        <f>IF(PR19_overrides!H169="", IF( F_Inputs_PR19!H167 = "","", F_Inputs_PR19!H167), PR19_overrides!H169)</f>
        <v>0.66400000000000003</v>
      </c>
      <c r="I169" s="72">
        <f>IF(PR19_overrides!I169="", IF( F_Inputs_PR19!I167 = "","", F_Inputs_PR19!I167), PR19_overrides!I169)</f>
        <v>0</v>
      </c>
      <c r="J169" s="72">
        <f>IF(PR19_overrides!J169="", IF( F_Inputs_PR19!J167 = "","", F_Inputs_PR19!J167), PR19_overrides!J169)</f>
        <v>0</v>
      </c>
      <c r="K169" s="72">
        <f>IF(PR19_overrides!K169="", IF( F_Inputs_PR19!K167 = "","", F_Inputs_PR19!K167), PR19_overrides!K169)</f>
        <v>0.214</v>
      </c>
    </row>
    <row r="170" spans="1:11" x14ac:dyDescent="0.4">
      <c r="A170" s="63" t="s">
        <v>419</v>
      </c>
      <c r="B170" s="63" t="s">
        <v>409</v>
      </c>
      <c r="C170" s="63" t="s">
        <v>263</v>
      </c>
      <c r="D170" s="72">
        <f>IF(PR19_overrides!D170="", IF( F_Inputs_PR19!D168 = "","", F_Inputs_PR19!D168), PR19_overrides!D170)</f>
        <v>0</v>
      </c>
      <c r="E170" s="72">
        <f>IF(PR19_overrides!E170="", IF( F_Inputs_PR19!E168 = "","", F_Inputs_PR19!E168), PR19_overrides!E170)</f>
        <v>0.223</v>
      </c>
      <c r="F170" s="72">
        <f>IF(PR19_overrides!F170="", IF( F_Inputs_PR19!F168 = "","", F_Inputs_PR19!F168), PR19_overrides!F170)</f>
        <v>0.29799999999999999</v>
      </c>
      <c r="G170" s="72">
        <f>IF(PR19_overrides!G170="", IF( F_Inputs_PR19!G168 = "","", F_Inputs_PR19!G168), PR19_overrides!G170)</f>
        <v>4.8000000000000001E-2</v>
      </c>
      <c r="H170" s="72">
        <f>IF(PR19_overrides!H170="", IF( F_Inputs_PR19!H168 = "","", F_Inputs_PR19!H168), PR19_overrides!H170)</f>
        <v>0.66600000000000004</v>
      </c>
      <c r="I170" s="72">
        <f>IF(PR19_overrides!I170="", IF( F_Inputs_PR19!I168 = "","", F_Inputs_PR19!I168), PR19_overrides!I170)</f>
        <v>0</v>
      </c>
      <c r="J170" s="72">
        <f>IF(PR19_overrides!J170="", IF( F_Inputs_PR19!J168 = "","", F_Inputs_PR19!J168), PR19_overrides!J170)</f>
        <v>0</v>
      </c>
      <c r="K170" s="72">
        <f>IF(PR19_overrides!K170="", IF( F_Inputs_PR19!K168 = "","", F_Inputs_PR19!K168), PR19_overrides!K170)</f>
        <v>0.214</v>
      </c>
    </row>
    <row r="171" spans="1:11" x14ac:dyDescent="0.4">
      <c r="A171" s="63" t="s">
        <v>549</v>
      </c>
      <c r="B171" s="63" t="s">
        <v>409</v>
      </c>
      <c r="C171" s="63" t="s">
        <v>516</v>
      </c>
      <c r="D171" s="72">
        <f>IF(PR19_overrides!D171="", IF( F_Inputs_PR19!D169 = "","", F_Inputs_PR19!D169), PR19_overrides!D171)</f>
        <v>0</v>
      </c>
      <c r="E171" s="72">
        <f>IF(PR19_overrides!E171="", IF( F_Inputs_PR19!E169 = "","", F_Inputs_PR19!E169), PR19_overrides!E171)</f>
        <v>0.151</v>
      </c>
      <c r="F171" s="72">
        <f>IF(PR19_overrides!F171="", IF( F_Inputs_PR19!F169 = "","", F_Inputs_PR19!F169), PR19_overrides!F171)</f>
        <v>0.33300000000000002</v>
      </c>
      <c r="G171" s="72">
        <f>IF(PR19_overrides!G171="", IF( F_Inputs_PR19!G169 = "","", F_Inputs_PR19!G169), PR19_overrides!G171)</f>
        <v>4.4999999999999998E-2</v>
      </c>
      <c r="H171" s="72">
        <f>IF(PR19_overrides!H171="", IF( F_Inputs_PR19!H169 = "","", F_Inputs_PR19!H169), PR19_overrides!H171)</f>
        <v>0.626</v>
      </c>
      <c r="I171" s="72">
        <f>IF(PR19_overrides!I171="", IF( F_Inputs_PR19!I169 = "","", F_Inputs_PR19!I169), PR19_overrides!I171)</f>
        <v>0</v>
      </c>
      <c r="J171" s="72">
        <f>IF(PR19_overrides!J171="", IF( F_Inputs_PR19!J169 = "","", F_Inputs_PR19!J169), PR19_overrides!J171)</f>
        <v>0</v>
      </c>
      <c r="K171" s="72">
        <f>IF(PR19_overrides!K171="", IF( F_Inputs_PR19!K169 = "","", F_Inputs_PR19!K169), PR19_overrides!K171)</f>
        <v>0.215</v>
      </c>
    </row>
    <row r="172" spans="1:11" x14ac:dyDescent="0.4">
      <c r="A172" s="63" t="s">
        <v>420</v>
      </c>
      <c r="B172" s="63" t="s">
        <v>421</v>
      </c>
      <c r="C172" s="63" t="s">
        <v>243</v>
      </c>
      <c r="D172" s="72">
        <f>IF(PR19_overrides!D172="", IF( F_Inputs_PR19!D170 = "","", F_Inputs_PR19!D170), PR19_overrides!D172)</f>
        <v>0</v>
      </c>
      <c r="E172" s="72" t="str">
        <f>IF(PR19_overrides!E172="", IF( F_Inputs_PR19!E170 = "","", F_Inputs_PR19!E170), PR19_overrides!E172)</f>
        <v/>
      </c>
      <c r="F172" s="72" t="str">
        <f>IF(PR19_overrides!F172="", IF( F_Inputs_PR19!F170 = "","", F_Inputs_PR19!F170), PR19_overrides!F172)</f>
        <v/>
      </c>
      <c r="G172" s="72" t="str">
        <f>IF(PR19_overrides!G172="", IF( F_Inputs_PR19!G170 = "","", F_Inputs_PR19!G170), PR19_overrides!G172)</f>
        <v/>
      </c>
      <c r="H172" s="72" t="str">
        <f>IF(PR19_overrides!H172="", IF( F_Inputs_PR19!H170 = "","", F_Inputs_PR19!H170), PR19_overrides!H172)</f>
        <v/>
      </c>
      <c r="I172" s="72" t="str">
        <f>IF(PR19_overrides!I172="", IF( F_Inputs_PR19!I170 = "","", F_Inputs_PR19!I170), PR19_overrides!I172)</f>
        <v/>
      </c>
      <c r="J172" s="72" t="str">
        <f>IF(PR19_overrides!J172="", IF( F_Inputs_PR19!J170 = "","", F_Inputs_PR19!J170), PR19_overrides!J172)</f>
        <v/>
      </c>
      <c r="K172" s="72">
        <f>IF(PR19_overrides!K172="", IF( F_Inputs_PR19!K170 = "","", F_Inputs_PR19!K170), PR19_overrides!K172)</f>
        <v>0</v>
      </c>
    </row>
    <row r="173" spans="1:11" x14ac:dyDescent="0.4">
      <c r="A173" s="63" t="s">
        <v>422</v>
      </c>
      <c r="B173" s="63" t="s">
        <v>421</v>
      </c>
      <c r="C173" s="63" t="s">
        <v>245</v>
      </c>
      <c r="D173" s="72">
        <f>IF(PR19_overrides!D173="", IF( F_Inputs_PR19!D171 = "","", F_Inputs_PR19!D171), PR19_overrides!D173)</f>
        <v>0</v>
      </c>
      <c r="E173" s="72" t="str">
        <f>IF(PR19_overrides!E173="", IF( F_Inputs_PR19!E171 = "","", F_Inputs_PR19!E171), PR19_overrides!E173)</f>
        <v/>
      </c>
      <c r="F173" s="72" t="str">
        <f>IF(PR19_overrides!F173="", IF( F_Inputs_PR19!F171 = "","", F_Inputs_PR19!F171), PR19_overrides!F173)</f>
        <v/>
      </c>
      <c r="G173" s="72" t="str">
        <f>IF(PR19_overrides!G173="", IF( F_Inputs_PR19!G171 = "","", F_Inputs_PR19!G171), PR19_overrides!G173)</f>
        <v/>
      </c>
      <c r="H173" s="72" t="str">
        <f>IF(PR19_overrides!H173="", IF( F_Inputs_PR19!H171 = "","", F_Inputs_PR19!H171), PR19_overrides!H173)</f>
        <v/>
      </c>
      <c r="I173" s="72" t="str">
        <f>IF(PR19_overrides!I173="", IF( F_Inputs_PR19!I171 = "","", F_Inputs_PR19!I171), PR19_overrides!I173)</f>
        <v/>
      </c>
      <c r="J173" s="72" t="str">
        <f>IF(PR19_overrides!J173="", IF( F_Inputs_PR19!J171 = "","", F_Inputs_PR19!J171), PR19_overrides!J173)</f>
        <v/>
      </c>
      <c r="K173" s="72">
        <f>IF(PR19_overrides!K173="", IF( F_Inputs_PR19!K171 = "","", F_Inputs_PR19!K171), PR19_overrides!K173)</f>
        <v>0</v>
      </c>
    </row>
    <row r="174" spans="1:11" x14ac:dyDescent="0.4">
      <c r="A174" s="63" t="s">
        <v>423</v>
      </c>
      <c r="B174" s="63" t="s">
        <v>421</v>
      </c>
      <c r="C174" s="63" t="s">
        <v>247</v>
      </c>
      <c r="D174" s="72">
        <f>IF(PR19_overrides!D174="", IF( F_Inputs_PR19!D172 = "","", F_Inputs_PR19!D172), PR19_overrides!D174)</f>
        <v>0</v>
      </c>
      <c r="E174" s="72">
        <f>IF(PR19_overrides!E174="", IF( F_Inputs_PR19!E172 = "","", F_Inputs_PR19!E172), PR19_overrides!E174)</f>
        <v>0</v>
      </c>
      <c r="F174" s="72" t="str">
        <f>IF(PR19_overrides!F174="", IF( F_Inputs_PR19!F172 = "","", F_Inputs_PR19!F172), PR19_overrides!F174)</f>
        <v/>
      </c>
      <c r="G174" s="72" t="str">
        <f>IF(PR19_overrides!G174="", IF( F_Inputs_PR19!G172 = "","", F_Inputs_PR19!G172), PR19_overrides!G174)</f>
        <v/>
      </c>
      <c r="H174" s="72" t="str">
        <f>IF(PR19_overrides!H174="", IF( F_Inputs_PR19!H172 = "","", F_Inputs_PR19!H172), PR19_overrides!H174)</f>
        <v/>
      </c>
      <c r="I174" s="72" t="str">
        <f>IF(PR19_overrides!I174="", IF( F_Inputs_PR19!I172 = "","", F_Inputs_PR19!I172), PR19_overrides!I174)</f>
        <v/>
      </c>
      <c r="J174" s="72" t="str">
        <f>IF(PR19_overrides!J174="", IF( F_Inputs_PR19!J172 = "","", F_Inputs_PR19!J172), PR19_overrides!J174)</f>
        <v/>
      </c>
      <c r="K174" s="72">
        <f>IF(PR19_overrides!K174="", IF( F_Inputs_PR19!K172 = "","", F_Inputs_PR19!K172), PR19_overrides!K174)</f>
        <v>0</v>
      </c>
    </row>
    <row r="175" spans="1:11" x14ac:dyDescent="0.4">
      <c r="A175" s="63" t="s">
        <v>424</v>
      </c>
      <c r="B175" s="63" t="s">
        <v>421</v>
      </c>
      <c r="C175" s="63" t="s">
        <v>249</v>
      </c>
      <c r="D175" s="72">
        <f>IF(PR19_overrides!D175="", IF( F_Inputs_PR19!D173 = "","", F_Inputs_PR19!D173), PR19_overrides!D175)</f>
        <v>0</v>
      </c>
      <c r="E175" s="72">
        <f>IF(PR19_overrides!E175="", IF( F_Inputs_PR19!E173 = "","", F_Inputs_PR19!E173), PR19_overrides!E175)</f>
        <v>0</v>
      </c>
      <c r="F175" s="72" t="str">
        <f>IF(PR19_overrides!F175="", IF( F_Inputs_PR19!F173 = "","", F_Inputs_PR19!F173), PR19_overrides!F175)</f>
        <v/>
      </c>
      <c r="G175" s="72" t="str">
        <f>IF(PR19_overrides!G175="", IF( F_Inputs_PR19!G173 = "","", F_Inputs_PR19!G173), PR19_overrides!G175)</f>
        <v/>
      </c>
      <c r="H175" s="72" t="str">
        <f>IF(PR19_overrides!H175="", IF( F_Inputs_PR19!H173 = "","", F_Inputs_PR19!H173), PR19_overrides!H175)</f>
        <v/>
      </c>
      <c r="I175" s="72" t="str">
        <f>IF(PR19_overrides!I175="", IF( F_Inputs_PR19!I173 = "","", F_Inputs_PR19!I173), PR19_overrides!I175)</f>
        <v/>
      </c>
      <c r="J175" s="72" t="str">
        <f>IF(PR19_overrides!J175="", IF( F_Inputs_PR19!J173 = "","", F_Inputs_PR19!J173), PR19_overrides!J175)</f>
        <v/>
      </c>
      <c r="K175" s="72">
        <f>IF(PR19_overrides!K175="", IF( F_Inputs_PR19!K173 = "","", F_Inputs_PR19!K173), PR19_overrides!K175)</f>
        <v>0</v>
      </c>
    </row>
    <row r="176" spans="1:11" x14ac:dyDescent="0.4">
      <c r="A176" s="63" t="s">
        <v>425</v>
      </c>
      <c r="B176" s="63" t="s">
        <v>421</v>
      </c>
      <c r="C176" s="63" t="s">
        <v>251</v>
      </c>
      <c r="D176" s="72">
        <f>IF(PR19_overrides!D176="", IF( F_Inputs_PR19!D174 = "","", F_Inputs_PR19!D174), PR19_overrides!D176)</f>
        <v>0</v>
      </c>
      <c r="E176" s="72">
        <f>IF(PR19_overrides!E176="", IF( F_Inputs_PR19!E174 = "","", F_Inputs_PR19!E174), PR19_overrides!E176)</f>
        <v>0</v>
      </c>
      <c r="F176" s="72" t="str">
        <f>IF(PR19_overrides!F176="", IF( F_Inputs_PR19!F174 = "","", F_Inputs_PR19!F174), PR19_overrides!F176)</f>
        <v/>
      </c>
      <c r="G176" s="72" t="str">
        <f>IF(PR19_overrides!G176="", IF( F_Inputs_PR19!G174 = "","", F_Inputs_PR19!G174), PR19_overrides!G176)</f>
        <v/>
      </c>
      <c r="H176" s="72" t="str">
        <f>IF(PR19_overrides!H176="", IF( F_Inputs_PR19!H174 = "","", F_Inputs_PR19!H174), PR19_overrides!H176)</f>
        <v/>
      </c>
      <c r="I176" s="72" t="str">
        <f>IF(PR19_overrides!I176="", IF( F_Inputs_PR19!I174 = "","", F_Inputs_PR19!I174), PR19_overrides!I176)</f>
        <v/>
      </c>
      <c r="J176" s="72" t="str">
        <f>IF(PR19_overrides!J176="", IF( F_Inputs_PR19!J174 = "","", F_Inputs_PR19!J174), PR19_overrides!J176)</f>
        <v/>
      </c>
      <c r="K176" s="72">
        <f>IF(PR19_overrides!K176="", IF( F_Inputs_PR19!K174 = "","", F_Inputs_PR19!K174), PR19_overrides!K176)</f>
        <v>0</v>
      </c>
    </row>
    <row r="177" spans="1:11" x14ac:dyDescent="0.4">
      <c r="A177" s="63" t="s">
        <v>426</v>
      </c>
      <c r="B177" s="63" t="s">
        <v>421</v>
      </c>
      <c r="C177" s="63" t="s">
        <v>253</v>
      </c>
      <c r="D177" s="72">
        <f>IF(PR19_overrides!D177="", IF( F_Inputs_PR19!D175 = "","", F_Inputs_PR19!D175), PR19_overrides!D177)</f>
        <v>0</v>
      </c>
      <c r="E177" s="72">
        <f>IF(PR19_overrides!E177="", IF( F_Inputs_PR19!E175 = "","", F_Inputs_PR19!E175), PR19_overrides!E177)</f>
        <v>0</v>
      </c>
      <c r="F177" s="72" t="str">
        <f>IF(PR19_overrides!F177="", IF( F_Inputs_PR19!F175 = "","", F_Inputs_PR19!F175), PR19_overrides!F177)</f>
        <v/>
      </c>
      <c r="G177" s="72" t="str">
        <f>IF(PR19_overrides!G177="", IF( F_Inputs_PR19!G175 = "","", F_Inputs_PR19!G175), PR19_overrides!G177)</f>
        <v/>
      </c>
      <c r="H177" s="72" t="str">
        <f>IF(PR19_overrides!H177="", IF( F_Inputs_PR19!H175 = "","", F_Inputs_PR19!H175), PR19_overrides!H177)</f>
        <v/>
      </c>
      <c r="I177" s="72" t="str">
        <f>IF(PR19_overrides!I177="", IF( F_Inputs_PR19!I175 = "","", F_Inputs_PR19!I175), PR19_overrides!I177)</f>
        <v/>
      </c>
      <c r="J177" s="72" t="str">
        <f>IF(PR19_overrides!J177="", IF( F_Inputs_PR19!J175 = "","", F_Inputs_PR19!J175), PR19_overrides!J177)</f>
        <v/>
      </c>
      <c r="K177" s="72">
        <f>IF(PR19_overrides!K177="", IF( F_Inputs_PR19!K175 = "","", F_Inputs_PR19!K175), PR19_overrides!K177)</f>
        <v>0</v>
      </c>
    </row>
    <row r="178" spans="1:11" x14ac:dyDescent="0.4">
      <c r="A178" s="63" t="s">
        <v>427</v>
      </c>
      <c r="B178" s="63" t="s">
        <v>421</v>
      </c>
      <c r="C178" s="63" t="s">
        <v>255</v>
      </c>
      <c r="D178" s="72">
        <f>IF(PR19_overrides!D178="", IF( F_Inputs_PR19!D176 = "","", F_Inputs_PR19!D176), PR19_overrides!D178)</f>
        <v>0</v>
      </c>
      <c r="E178" s="72">
        <f>IF(PR19_overrides!E178="", IF( F_Inputs_PR19!E176 = "","", F_Inputs_PR19!E176), PR19_overrides!E178)</f>
        <v>0</v>
      </c>
      <c r="F178" s="72" t="str">
        <f>IF(PR19_overrides!F178="", IF( F_Inputs_PR19!F176 = "","", F_Inputs_PR19!F176), PR19_overrides!F178)</f>
        <v/>
      </c>
      <c r="G178" s="72" t="str">
        <f>IF(PR19_overrides!G178="", IF( F_Inputs_PR19!G176 = "","", F_Inputs_PR19!G176), PR19_overrides!G178)</f>
        <v/>
      </c>
      <c r="H178" s="72" t="str">
        <f>IF(PR19_overrides!H178="", IF( F_Inputs_PR19!H176 = "","", F_Inputs_PR19!H176), PR19_overrides!H178)</f>
        <v/>
      </c>
      <c r="I178" s="72" t="str">
        <f>IF(PR19_overrides!I178="", IF( F_Inputs_PR19!I176 = "","", F_Inputs_PR19!I176), PR19_overrides!I178)</f>
        <v/>
      </c>
      <c r="J178" s="72" t="str">
        <f>IF(PR19_overrides!J178="", IF( F_Inputs_PR19!J176 = "","", F_Inputs_PR19!J176), PR19_overrides!J178)</f>
        <v/>
      </c>
      <c r="K178" s="72">
        <f>IF(PR19_overrides!K178="", IF( F_Inputs_PR19!K176 = "","", F_Inputs_PR19!K176), PR19_overrides!K178)</f>
        <v>0</v>
      </c>
    </row>
    <row r="179" spans="1:11" x14ac:dyDescent="0.4">
      <c r="A179" s="63" t="s">
        <v>428</v>
      </c>
      <c r="B179" s="63" t="s">
        <v>421</v>
      </c>
      <c r="C179" s="63" t="s">
        <v>257</v>
      </c>
      <c r="D179" s="72">
        <f>IF(PR19_overrides!D179="", IF( F_Inputs_PR19!D177 = "","", F_Inputs_PR19!D177), PR19_overrides!D179)</f>
        <v>0</v>
      </c>
      <c r="E179" s="72">
        <f>IF(PR19_overrides!E179="", IF( F_Inputs_PR19!E177 = "","", F_Inputs_PR19!E177), PR19_overrides!E179)</f>
        <v>0</v>
      </c>
      <c r="F179" s="72">
        <f>IF(PR19_overrides!F179="", IF( F_Inputs_PR19!F177 = "","", F_Inputs_PR19!F177), PR19_overrides!F179)</f>
        <v>0</v>
      </c>
      <c r="G179" s="72" t="str">
        <f>IF(PR19_overrides!G179="", IF( F_Inputs_PR19!G177 = "","", F_Inputs_PR19!G177), PR19_overrides!G179)</f>
        <v/>
      </c>
      <c r="H179" s="72" t="str">
        <f>IF(PR19_overrides!H179="", IF( F_Inputs_PR19!H177 = "","", F_Inputs_PR19!H177), PR19_overrides!H179)</f>
        <v/>
      </c>
      <c r="I179" s="72" t="str">
        <f>IF(PR19_overrides!I179="", IF( F_Inputs_PR19!I177 = "","", F_Inputs_PR19!I177), PR19_overrides!I179)</f>
        <v/>
      </c>
      <c r="J179" s="72" t="str">
        <f>IF(PR19_overrides!J179="", IF( F_Inputs_PR19!J177 = "","", F_Inputs_PR19!J177), PR19_overrides!J179)</f>
        <v/>
      </c>
      <c r="K179" s="72">
        <f>IF(PR19_overrides!K179="", IF( F_Inputs_PR19!K177 = "","", F_Inputs_PR19!K177), PR19_overrides!K179)</f>
        <v>0</v>
      </c>
    </row>
    <row r="180" spans="1:11" x14ac:dyDescent="0.4">
      <c r="A180" s="63" t="s">
        <v>429</v>
      </c>
      <c r="B180" s="63" t="s">
        <v>421</v>
      </c>
      <c r="C180" s="63" t="s">
        <v>259</v>
      </c>
      <c r="D180" s="72">
        <f>IF(PR19_overrides!D180="", IF( F_Inputs_PR19!D178 = "","", F_Inputs_PR19!D178), PR19_overrides!D180)</f>
        <v>0</v>
      </c>
      <c r="E180" s="72">
        <f>IF(PR19_overrides!E180="", IF( F_Inputs_PR19!E178 = "","", F_Inputs_PR19!E178), PR19_overrides!E180)</f>
        <v>0</v>
      </c>
      <c r="F180" s="72">
        <f>IF(PR19_overrides!F180="", IF( F_Inputs_PR19!F178 = "","", F_Inputs_PR19!F178), PR19_overrides!F180)</f>
        <v>0</v>
      </c>
      <c r="G180" s="72" t="str">
        <f>IF(PR19_overrides!G180="", IF( F_Inputs_PR19!G178 = "","", F_Inputs_PR19!G178), PR19_overrides!G180)</f>
        <v/>
      </c>
      <c r="H180" s="72" t="str">
        <f>IF(PR19_overrides!H180="", IF( F_Inputs_PR19!H178 = "","", F_Inputs_PR19!H178), PR19_overrides!H180)</f>
        <v/>
      </c>
      <c r="I180" s="72" t="str">
        <f>IF(PR19_overrides!I180="", IF( F_Inputs_PR19!I178 = "","", F_Inputs_PR19!I178), PR19_overrides!I180)</f>
        <v/>
      </c>
      <c r="J180" s="72" t="str">
        <f>IF(PR19_overrides!J180="", IF( F_Inputs_PR19!J178 = "","", F_Inputs_PR19!J178), PR19_overrides!J180)</f>
        <v/>
      </c>
      <c r="K180" s="72">
        <f>IF(PR19_overrides!K180="", IF( F_Inputs_PR19!K178 = "","", F_Inputs_PR19!K178), PR19_overrides!K180)</f>
        <v>0</v>
      </c>
    </row>
    <row r="181" spans="1:11" x14ac:dyDescent="0.4">
      <c r="A181" s="63" t="s">
        <v>430</v>
      </c>
      <c r="B181" s="63" t="s">
        <v>421</v>
      </c>
      <c r="C181" s="63" t="s">
        <v>261</v>
      </c>
      <c r="D181" s="72">
        <f>IF(PR19_overrides!D181="", IF( F_Inputs_PR19!D179 = "","", F_Inputs_PR19!D179), PR19_overrides!D181)</f>
        <v>0</v>
      </c>
      <c r="E181" s="72">
        <f>IF(PR19_overrides!E181="", IF( F_Inputs_PR19!E179 = "","", F_Inputs_PR19!E179), PR19_overrides!E181)</f>
        <v>0</v>
      </c>
      <c r="F181" s="72">
        <f>IF(PR19_overrides!F181="", IF( F_Inputs_PR19!F179 = "","", F_Inputs_PR19!F179), PR19_overrides!F181)</f>
        <v>0</v>
      </c>
      <c r="G181" s="72" t="str">
        <f>IF(PR19_overrides!G181="", IF( F_Inputs_PR19!G179 = "","", F_Inputs_PR19!G179), PR19_overrides!G181)</f>
        <v/>
      </c>
      <c r="H181" s="72" t="str">
        <f>IF(PR19_overrides!H181="", IF( F_Inputs_PR19!H179 = "","", F_Inputs_PR19!H179), PR19_overrides!H181)</f>
        <v/>
      </c>
      <c r="I181" s="72" t="str">
        <f>IF(PR19_overrides!I181="", IF( F_Inputs_PR19!I179 = "","", F_Inputs_PR19!I179), PR19_overrides!I181)</f>
        <v/>
      </c>
      <c r="J181" s="72" t="str">
        <f>IF(PR19_overrides!J181="", IF( F_Inputs_PR19!J179 = "","", F_Inputs_PR19!J179), PR19_overrides!J181)</f>
        <v/>
      </c>
      <c r="K181" s="72">
        <f>IF(PR19_overrides!K181="", IF( F_Inputs_PR19!K179 = "","", F_Inputs_PR19!K179), PR19_overrides!K181)</f>
        <v>0</v>
      </c>
    </row>
    <row r="182" spans="1:11" x14ac:dyDescent="0.4">
      <c r="A182" s="63" t="s">
        <v>431</v>
      </c>
      <c r="B182" s="63" t="s">
        <v>421</v>
      </c>
      <c r="C182" s="63" t="s">
        <v>263</v>
      </c>
      <c r="D182" s="72">
        <f>IF(PR19_overrides!D182="", IF( F_Inputs_PR19!D180 = "","", F_Inputs_PR19!D180), PR19_overrides!D182)</f>
        <v>0</v>
      </c>
      <c r="E182" s="72">
        <f>IF(PR19_overrides!E182="", IF( F_Inputs_PR19!E180 = "","", F_Inputs_PR19!E180), PR19_overrides!E182)</f>
        <v>0</v>
      </c>
      <c r="F182" s="72">
        <f>IF(PR19_overrides!F182="", IF( F_Inputs_PR19!F180 = "","", F_Inputs_PR19!F180), PR19_overrides!F182)</f>
        <v>0</v>
      </c>
      <c r="G182" s="72" t="str">
        <f>IF(PR19_overrides!G182="", IF( F_Inputs_PR19!G180 = "","", F_Inputs_PR19!G180), PR19_overrides!G182)</f>
        <v/>
      </c>
      <c r="H182" s="72" t="str">
        <f>IF(PR19_overrides!H182="", IF( F_Inputs_PR19!H180 = "","", F_Inputs_PR19!H180), PR19_overrides!H182)</f>
        <v/>
      </c>
      <c r="I182" s="72" t="str">
        <f>IF(PR19_overrides!I182="", IF( F_Inputs_PR19!I180 = "","", F_Inputs_PR19!I180), PR19_overrides!I182)</f>
        <v/>
      </c>
      <c r="J182" s="72" t="str">
        <f>IF(PR19_overrides!J182="", IF( F_Inputs_PR19!J180 = "","", F_Inputs_PR19!J180), PR19_overrides!J182)</f>
        <v/>
      </c>
      <c r="K182" s="72">
        <f>IF(PR19_overrides!K182="", IF( F_Inputs_PR19!K180 = "","", F_Inputs_PR19!K180), PR19_overrides!K182)</f>
        <v>0</v>
      </c>
    </row>
    <row r="183" spans="1:11" x14ac:dyDescent="0.4">
      <c r="A183" s="63" t="s">
        <v>550</v>
      </c>
      <c r="B183" s="63" t="s">
        <v>421</v>
      </c>
      <c r="C183" s="63" t="s">
        <v>516</v>
      </c>
      <c r="D183" s="72">
        <f>IF(PR19_overrides!D183="", IF( F_Inputs_PR19!D181 = "","", F_Inputs_PR19!D181), PR19_overrides!D183)</f>
        <v>0</v>
      </c>
      <c r="E183" s="72">
        <f>IF(PR19_overrides!E183="", IF( F_Inputs_PR19!E181 = "","", F_Inputs_PR19!E181), PR19_overrides!E183)</f>
        <v>0</v>
      </c>
      <c r="F183" s="72">
        <f>IF(PR19_overrides!F183="", IF( F_Inputs_PR19!F181 = "","", F_Inputs_PR19!F181), PR19_overrides!F183)</f>
        <v>0</v>
      </c>
      <c r="G183" s="72" t="str">
        <f>IF(PR19_overrides!G183="", IF( F_Inputs_PR19!G181 = "","", F_Inputs_PR19!G181), PR19_overrides!G183)</f>
        <v/>
      </c>
      <c r="H183" s="72" t="str">
        <f>IF(PR19_overrides!H183="", IF( F_Inputs_PR19!H181 = "","", F_Inputs_PR19!H181), PR19_overrides!H183)</f>
        <v/>
      </c>
      <c r="I183" s="72" t="str">
        <f>IF(PR19_overrides!I183="", IF( F_Inputs_PR19!I181 = "","", F_Inputs_PR19!I181), PR19_overrides!I183)</f>
        <v/>
      </c>
      <c r="J183" s="72" t="str">
        <f>IF(PR19_overrides!J183="", IF( F_Inputs_PR19!J181 = "","", F_Inputs_PR19!J181), PR19_overrides!J183)</f>
        <v/>
      </c>
      <c r="K183" s="72">
        <f>IF(PR19_overrides!K183="", IF( F_Inputs_PR19!K181 = "","", F_Inputs_PR19!K181), PR19_overrides!K183)</f>
        <v>0</v>
      </c>
    </row>
    <row r="184" spans="1:11" x14ac:dyDescent="0.4">
      <c r="A184" s="63" t="s">
        <v>432</v>
      </c>
      <c r="B184" s="63" t="s">
        <v>433</v>
      </c>
      <c r="C184" s="63" t="s">
        <v>243</v>
      </c>
      <c r="D184" s="72">
        <f>IF(PR19_overrides!D184="", IF( F_Inputs_PR19!D182 = "","", F_Inputs_PR19!D182), PR19_overrides!D184)</f>
        <v>4.6935200000000004</v>
      </c>
      <c r="E184" s="72" t="str">
        <f>IF(PR19_overrides!E184="", IF( F_Inputs_PR19!E182 = "","", F_Inputs_PR19!E182), PR19_overrides!E184)</f>
        <v/>
      </c>
      <c r="F184" s="72" t="str">
        <f>IF(PR19_overrides!F184="", IF( F_Inputs_PR19!F182 = "","", F_Inputs_PR19!F182), PR19_overrides!F184)</f>
        <v/>
      </c>
      <c r="G184" s="72">
        <f>IF(PR19_overrides!G184="", IF( F_Inputs_PR19!G182 = "","", F_Inputs_PR19!G182), PR19_overrides!G184)</f>
        <v>9.5337305519999997</v>
      </c>
      <c r="H184" s="72">
        <f>IF(PR19_overrides!H184="", IF( F_Inputs_PR19!H182 = "","", F_Inputs_PR19!H182), PR19_overrides!H184)</f>
        <v>0</v>
      </c>
      <c r="I184" s="72">
        <f>IF(PR19_overrides!I184="", IF( F_Inputs_PR19!I182 = "","", F_Inputs_PR19!I182), PR19_overrides!I184)</f>
        <v>0</v>
      </c>
      <c r="J184" s="72">
        <f>IF(PR19_overrides!J184="", IF( F_Inputs_PR19!J182 = "","", F_Inputs_PR19!J182), PR19_overrides!J184)</f>
        <v>0</v>
      </c>
      <c r="K184" s="72">
        <f>IF(PR19_overrides!K184="", IF( F_Inputs_PR19!K182 = "","", F_Inputs_PR19!K182), PR19_overrides!K184)</f>
        <v>2.04676218724626</v>
      </c>
    </row>
    <row r="185" spans="1:11" x14ac:dyDescent="0.4">
      <c r="A185" s="63" t="s">
        <v>434</v>
      </c>
      <c r="B185" s="63" t="s">
        <v>433</v>
      </c>
      <c r="C185" s="63" t="s">
        <v>245</v>
      </c>
      <c r="D185" s="72">
        <f>IF(PR19_overrides!D185="", IF( F_Inputs_PR19!D183 = "","", F_Inputs_PR19!D183), PR19_overrides!D185)</f>
        <v>4.2870203408383496</v>
      </c>
      <c r="E185" s="72" t="str">
        <f>IF(PR19_overrides!E185="", IF( F_Inputs_PR19!E183 = "","", F_Inputs_PR19!E183), PR19_overrides!E185)</f>
        <v/>
      </c>
      <c r="F185" s="72" t="str">
        <f>IF(PR19_overrides!F185="", IF( F_Inputs_PR19!F183 = "","", F_Inputs_PR19!F183), PR19_overrides!F185)</f>
        <v/>
      </c>
      <c r="G185" s="72">
        <f>IF(PR19_overrides!G185="", IF( F_Inputs_PR19!G183 = "","", F_Inputs_PR19!G183), PR19_overrides!G185)</f>
        <v>8.1654841423328808</v>
      </c>
      <c r="H185" s="72">
        <f>IF(PR19_overrides!H185="", IF( F_Inputs_PR19!H183 = "","", F_Inputs_PR19!H183), PR19_overrides!H185)</f>
        <v>0</v>
      </c>
      <c r="I185" s="72">
        <f>IF(PR19_overrides!I185="", IF( F_Inputs_PR19!I183 = "","", F_Inputs_PR19!I183), PR19_overrides!I185)</f>
        <v>0.56553309436243704</v>
      </c>
      <c r="J185" s="72">
        <f>IF(PR19_overrides!J185="", IF( F_Inputs_PR19!J183 = "","", F_Inputs_PR19!J183), PR19_overrides!J185)</f>
        <v>0</v>
      </c>
      <c r="K185" s="72">
        <f>IF(PR19_overrides!K185="", IF( F_Inputs_PR19!K183 = "","", F_Inputs_PR19!K183), PR19_overrides!K185)</f>
        <v>2.0750000000000002</v>
      </c>
    </row>
    <row r="186" spans="1:11" x14ac:dyDescent="0.4">
      <c r="A186" s="63" t="s">
        <v>435</v>
      </c>
      <c r="B186" s="63" t="s">
        <v>433</v>
      </c>
      <c r="C186" s="63" t="s">
        <v>247</v>
      </c>
      <c r="D186" s="72">
        <f>IF(PR19_overrides!D186="", IF( F_Inputs_PR19!D184 = "","", F_Inputs_PR19!D184), PR19_overrides!D186)</f>
        <v>2.4287549761289</v>
      </c>
      <c r="E186" s="72">
        <f>IF(PR19_overrides!E186="", IF( F_Inputs_PR19!E184 = "","", F_Inputs_PR19!E184), PR19_overrides!E186)</f>
        <v>0.22523837567078001</v>
      </c>
      <c r="F186" s="72" t="str">
        <f>IF(PR19_overrides!F186="", IF( F_Inputs_PR19!F184 = "","", F_Inputs_PR19!F184), PR19_overrides!F186)</f>
        <v/>
      </c>
      <c r="G186" s="72">
        <f>IF(PR19_overrides!G186="", IF( F_Inputs_PR19!G184 = "","", F_Inputs_PR19!G184), PR19_overrides!G186)</f>
        <v>8.1117347382247598</v>
      </c>
      <c r="H186" s="72">
        <f>IF(PR19_overrides!H186="", IF( F_Inputs_PR19!H184 = "","", F_Inputs_PR19!H184), PR19_overrides!H186)</f>
        <v>0.65361231860749103</v>
      </c>
      <c r="I186" s="72">
        <f>IF(PR19_overrides!I186="", IF( F_Inputs_PR19!I184 = "","", F_Inputs_PR19!I184), PR19_overrides!I186)</f>
        <v>0.50701277947714796</v>
      </c>
      <c r="J186" s="72">
        <f>IF(PR19_overrides!J186="", IF( F_Inputs_PR19!J184 = "","", F_Inputs_PR19!J184), PR19_overrides!J186)</f>
        <v>5.6626595702588302E-3</v>
      </c>
      <c r="K186" s="72">
        <f>IF(PR19_overrides!K186="", IF( F_Inputs_PR19!K184 = "","", F_Inputs_PR19!K184), PR19_overrides!K186)</f>
        <v>8.2179151431292397</v>
      </c>
    </row>
    <row r="187" spans="1:11" x14ac:dyDescent="0.4">
      <c r="A187" s="63" t="s">
        <v>436</v>
      </c>
      <c r="B187" s="63" t="s">
        <v>433</v>
      </c>
      <c r="C187" s="63" t="s">
        <v>249</v>
      </c>
      <c r="D187" s="72">
        <f>IF(PR19_overrides!D187="", IF( F_Inputs_PR19!D185 = "","", F_Inputs_PR19!D185), PR19_overrides!D187)</f>
        <v>1.07842216941191</v>
      </c>
      <c r="E187" s="72">
        <f>IF(PR19_overrides!E187="", IF( F_Inputs_PR19!E185 = "","", F_Inputs_PR19!E185), PR19_overrides!E187)</f>
        <v>0.52450425235819298</v>
      </c>
      <c r="F187" s="72" t="str">
        <f>IF(PR19_overrides!F187="", IF( F_Inputs_PR19!F185 = "","", F_Inputs_PR19!F185), PR19_overrides!F187)</f>
        <v/>
      </c>
      <c r="G187" s="72">
        <f>IF(PR19_overrides!G187="", IF( F_Inputs_PR19!G185 = "","", F_Inputs_PR19!G185), PR19_overrides!G187)</f>
        <v>5.52174747252272</v>
      </c>
      <c r="H187" s="72">
        <f>IF(PR19_overrides!H187="", IF( F_Inputs_PR19!H185 = "","", F_Inputs_PR19!H185), PR19_overrides!H187)</f>
        <v>1.81664382042468</v>
      </c>
      <c r="I187" s="72">
        <f>IF(PR19_overrides!I187="", IF( F_Inputs_PR19!I185 = "","", F_Inputs_PR19!I185), PR19_overrides!I187)</f>
        <v>0.466303419182165</v>
      </c>
      <c r="J187" s="72">
        <f>IF(PR19_overrides!J187="", IF( F_Inputs_PR19!J185 = "","", F_Inputs_PR19!J185), PR19_overrides!J187)</f>
        <v>3.2041406334409897E-2</v>
      </c>
      <c r="K187" s="72">
        <f>IF(PR19_overrides!K187="", IF( F_Inputs_PR19!K185 = "","", F_Inputs_PR19!K185), PR19_overrides!K187)</f>
        <v>13.3264812216206</v>
      </c>
    </row>
    <row r="188" spans="1:11" x14ac:dyDescent="0.4">
      <c r="A188" s="63" t="s">
        <v>437</v>
      </c>
      <c r="B188" s="63" t="s">
        <v>433</v>
      </c>
      <c r="C188" s="63" t="s">
        <v>251</v>
      </c>
      <c r="D188" s="72">
        <f>IF(PR19_overrides!D188="", IF( F_Inputs_PR19!D186 = "","", F_Inputs_PR19!D186), PR19_overrides!D188)</f>
        <v>2.3123069542651802</v>
      </c>
      <c r="E188" s="72">
        <f>IF(PR19_overrides!E188="", IF( F_Inputs_PR19!E186 = "","", F_Inputs_PR19!E186), PR19_overrides!E188)</f>
        <v>2.7374383470744199</v>
      </c>
      <c r="F188" s="72" t="str">
        <f>IF(PR19_overrides!F188="", IF( F_Inputs_PR19!F186 = "","", F_Inputs_PR19!F186), PR19_overrides!F188)</f>
        <v/>
      </c>
      <c r="G188" s="72">
        <f>IF(PR19_overrides!G188="", IF( F_Inputs_PR19!G186 = "","", F_Inputs_PR19!G186), PR19_overrides!G188)</f>
        <v>3.6229037911808599</v>
      </c>
      <c r="H188" s="72">
        <f>IF(PR19_overrides!H188="", IF( F_Inputs_PR19!H186 = "","", F_Inputs_PR19!H186), PR19_overrides!H188)</f>
        <v>3.7338066798631</v>
      </c>
      <c r="I188" s="72">
        <f>IF(PR19_overrides!I188="", IF( F_Inputs_PR19!I186 = "","", F_Inputs_PR19!I186), PR19_overrides!I188)</f>
        <v>0.31183398342781898</v>
      </c>
      <c r="J188" s="72">
        <f>IF(PR19_overrides!J188="", IF( F_Inputs_PR19!J186 = "","", F_Inputs_PR19!J186), PR19_overrides!J188)</f>
        <v>0.20280237642430701</v>
      </c>
      <c r="K188" s="72">
        <f>IF(PR19_overrides!K188="", IF( F_Inputs_PR19!K186 = "","", F_Inputs_PR19!K186), PR19_overrides!K188)</f>
        <v>17.6408778101511</v>
      </c>
    </row>
    <row r="189" spans="1:11" x14ac:dyDescent="0.4">
      <c r="A189" s="63" t="s">
        <v>438</v>
      </c>
      <c r="B189" s="63" t="s">
        <v>433</v>
      </c>
      <c r="C189" s="63" t="s">
        <v>253</v>
      </c>
      <c r="D189" s="72">
        <f>IF(PR19_overrides!D189="", IF( F_Inputs_PR19!D187 = "","", F_Inputs_PR19!D187), PR19_overrides!D189)</f>
        <v>2.1950518270195798</v>
      </c>
      <c r="E189" s="72">
        <f>IF(PR19_overrides!E189="", IF( F_Inputs_PR19!E187 = "","", F_Inputs_PR19!E187), PR19_overrides!E189)</f>
        <v>1.6412525791053101</v>
      </c>
      <c r="F189" s="72" t="str">
        <f>IF(PR19_overrides!F189="", IF( F_Inputs_PR19!F187 = "","", F_Inputs_PR19!F187), PR19_overrides!F189)</f>
        <v/>
      </c>
      <c r="G189" s="72">
        <f>IF(PR19_overrides!G189="", IF( F_Inputs_PR19!G187 = "","", F_Inputs_PR19!G187), PR19_overrides!G189)</f>
        <v>3.3503319999999999</v>
      </c>
      <c r="H189" s="72">
        <f>IF(PR19_overrides!H189="", IF( F_Inputs_PR19!H187 = "","", F_Inputs_PR19!H187), PR19_overrides!H189)</f>
        <v>8.2781605183939604</v>
      </c>
      <c r="I189" s="72">
        <f>IF(PR19_overrides!I189="", IF( F_Inputs_PR19!I187 = "","", F_Inputs_PR19!I187), PR19_overrides!I189)</f>
        <v>0.30066132154899999</v>
      </c>
      <c r="J189" s="72">
        <f>IF(PR19_overrides!J189="", IF( F_Inputs_PR19!J187 = "","", F_Inputs_PR19!J187), PR19_overrides!J189)</f>
        <v>0.182825568321</v>
      </c>
      <c r="K189" s="72">
        <f>IF(PR19_overrides!K189="", IF( F_Inputs_PR19!K187 = "","", F_Inputs_PR19!K187), PR19_overrides!K189)</f>
        <v>9.3220713317328094</v>
      </c>
    </row>
    <row r="190" spans="1:11" x14ac:dyDescent="0.4">
      <c r="A190" s="63" t="s">
        <v>439</v>
      </c>
      <c r="B190" s="63" t="s">
        <v>433</v>
      </c>
      <c r="C190" s="63" t="s">
        <v>255</v>
      </c>
      <c r="D190" s="72">
        <f>IF(PR19_overrides!D190="", IF( F_Inputs_PR19!D188 = "","", F_Inputs_PR19!D188), PR19_overrides!D190)</f>
        <v>1.28969601713948</v>
      </c>
      <c r="E190" s="72">
        <f>IF(PR19_overrides!E190="", IF( F_Inputs_PR19!E188 = "","", F_Inputs_PR19!E188), PR19_overrides!E190)</f>
        <v>4.6072879313221202</v>
      </c>
      <c r="F190" s="72" t="str">
        <f>IF(PR19_overrides!F190="", IF( F_Inputs_PR19!F188 = "","", F_Inputs_PR19!F188), PR19_overrides!F190)</f>
        <v/>
      </c>
      <c r="G190" s="72">
        <f>IF(PR19_overrides!G190="", IF( F_Inputs_PR19!G188 = "","", F_Inputs_PR19!G188), PR19_overrides!G190)</f>
        <v>2.6968920000000001</v>
      </c>
      <c r="H190" s="72">
        <f>IF(PR19_overrides!H190="", IF( F_Inputs_PR19!H188 = "","", F_Inputs_PR19!H188), PR19_overrides!H190)</f>
        <v>8.1821533148148102</v>
      </c>
      <c r="I190" s="72">
        <f>IF(PR19_overrides!I190="", IF( F_Inputs_PR19!I188 = "","", F_Inputs_PR19!I188), PR19_overrides!I190)</f>
        <v>0.23787031023800001</v>
      </c>
      <c r="J190" s="72">
        <f>IF(PR19_overrides!J190="", IF( F_Inputs_PR19!J188 = "","", F_Inputs_PR19!J188), PR19_overrides!J190)</f>
        <v>0.151117755051</v>
      </c>
      <c r="K190" s="72">
        <f>IF(PR19_overrides!K190="", IF( F_Inputs_PR19!K188 = "","", F_Inputs_PR19!K188), PR19_overrides!K190)</f>
        <v>2.5654254673692498</v>
      </c>
    </row>
    <row r="191" spans="1:11" x14ac:dyDescent="0.4">
      <c r="A191" s="63" t="s">
        <v>440</v>
      </c>
      <c r="B191" s="63" t="s">
        <v>433</v>
      </c>
      <c r="C191" s="63" t="s">
        <v>257</v>
      </c>
      <c r="D191" s="72">
        <f>IF(PR19_overrides!D191="", IF( F_Inputs_PR19!D189 = "","", F_Inputs_PR19!D189), PR19_overrides!D191)</f>
        <v>0.74660622155548995</v>
      </c>
      <c r="E191" s="72">
        <f>IF(PR19_overrides!E191="", IF( F_Inputs_PR19!E189 = "","", F_Inputs_PR19!E189), PR19_overrides!E191)</f>
        <v>5.7369341771717997</v>
      </c>
      <c r="F191" s="72">
        <f>IF(PR19_overrides!F191="", IF( F_Inputs_PR19!F189 = "","", F_Inputs_PR19!F189), PR19_overrides!F191)</f>
        <v>1.1626460126242499</v>
      </c>
      <c r="G191" s="72">
        <f>IF(PR19_overrides!G191="", IF( F_Inputs_PR19!G189 = "","", F_Inputs_PR19!G189), PR19_overrides!G191)</f>
        <v>1.357075</v>
      </c>
      <c r="H191" s="72">
        <f>IF(PR19_overrides!H191="", IF( F_Inputs_PR19!H189 = "","", F_Inputs_PR19!H189), PR19_overrides!H191)</f>
        <v>8.0229508493016404</v>
      </c>
      <c r="I191" s="72">
        <f>IF(PR19_overrides!I191="", IF( F_Inputs_PR19!I189 = "","", F_Inputs_PR19!I189), PR19_overrides!I191)</f>
        <v>0.23580862480000001</v>
      </c>
      <c r="J191" s="72">
        <f>IF(PR19_overrides!J191="", IF( F_Inputs_PR19!J189 = "","", F_Inputs_PR19!J189), PR19_overrides!J191)</f>
        <v>0.13019217766399999</v>
      </c>
      <c r="K191" s="72">
        <f>IF(PR19_overrides!K191="", IF( F_Inputs_PR19!K189 = "","", F_Inputs_PR19!K189), PR19_overrides!K191)</f>
        <v>9.3422170218100007</v>
      </c>
    </row>
    <row r="192" spans="1:11" x14ac:dyDescent="0.4">
      <c r="A192" s="63" t="s">
        <v>441</v>
      </c>
      <c r="B192" s="63" t="s">
        <v>433</v>
      </c>
      <c r="C192" s="63" t="s">
        <v>259</v>
      </c>
      <c r="D192" s="72">
        <f>IF(PR19_overrides!D192="", IF( F_Inputs_PR19!D190 = "","", F_Inputs_PR19!D190), PR19_overrides!D192)</f>
        <v>0.62850202104836606</v>
      </c>
      <c r="E192" s="72">
        <f>IF(PR19_overrides!E192="", IF( F_Inputs_PR19!E190 = "","", F_Inputs_PR19!E190), PR19_overrides!E192)</f>
        <v>5.2922627010954901</v>
      </c>
      <c r="F192" s="72">
        <f>IF(PR19_overrides!F192="", IF( F_Inputs_PR19!F190 = "","", F_Inputs_PR19!F190), PR19_overrides!F192)</f>
        <v>3.0187349021154599</v>
      </c>
      <c r="G192" s="72">
        <f>IF(PR19_overrides!G192="", IF( F_Inputs_PR19!G190 = "","", F_Inputs_PR19!G190), PR19_overrides!G192)</f>
        <v>0.86416700000000002</v>
      </c>
      <c r="H192" s="72">
        <f>IF(PR19_overrides!H192="", IF( F_Inputs_PR19!H190 = "","", F_Inputs_PR19!H190), PR19_overrides!H192)</f>
        <v>8.0008606496554702</v>
      </c>
      <c r="I192" s="72">
        <f>IF(PR19_overrides!I192="", IF( F_Inputs_PR19!I190 = "","", F_Inputs_PR19!I190), PR19_overrides!I192)</f>
        <v>0.194521820584</v>
      </c>
      <c r="J192" s="72">
        <f>IF(PR19_overrides!J192="", IF( F_Inputs_PR19!J190 = "","", F_Inputs_PR19!J190), PR19_overrides!J192)</f>
        <v>0.10241032508300001</v>
      </c>
      <c r="K192" s="72">
        <f>IF(PR19_overrides!K192="", IF( F_Inputs_PR19!K190 = "","", F_Inputs_PR19!K190), PR19_overrides!K192)</f>
        <v>8.0315676546638208</v>
      </c>
    </row>
    <row r="193" spans="1:11" x14ac:dyDescent="0.4">
      <c r="A193" s="63" t="s">
        <v>442</v>
      </c>
      <c r="B193" s="63" t="s">
        <v>433</v>
      </c>
      <c r="C193" s="63" t="s">
        <v>261</v>
      </c>
      <c r="D193" s="72">
        <f>IF(PR19_overrides!D193="", IF( F_Inputs_PR19!D191 = "","", F_Inputs_PR19!D191), PR19_overrides!D193)</f>
        <v>0.53780363290038302</v>
      </c>
      <c r="E193" s="72">
        <f>IF(PR19_overrides!E193="", IF( F_Inputs_PR19!E191 = "","", F_Inputs_PR19!E191), PR19_overrides!E193)</f>
        <v>4.6690593929020796</v>
      </c>
      <c r="F193" s="72">
        <f>IF(PR19_overrides!F193="", IF( F_Inputs_PR19!F191 = "","", F_Inputs_PR19!F191), PR19_overrides!F193)</f>
        <v>4.8778113998071797</v>
      </c>
      <c r="G193" s="72">
        <f>IF(PR19_overrides!G193="", IF( F_Inputs_PR19!G191 = "","", F_Inputs_PR19!G191), PR19_overrides!G193)</f>
        <v>0.78563799999999995</v>
      </c>
      <c r="H193" s="72">
        <f>IF(PR19_overrides!H193="", IF( F_Inputs_PR19!H191 = "","", F_Inputs_PR19!H191), PR19_overrides!H193)</f>
        <v>3.8655374855738902</v>
      </c>
      <c r="I193" s="72">
        <f>IF(PR19_overrides!I193="", IF( F_Inputs_PR19!I191 = "","", F_Inputs_PR19!I191), PR19_overrides!I193)</f>
        <v>0.129770396146</v>
      </c>
      <c r="J193" s="72">
        <f>IF(PR19_overrides!J193="", IF( F_Inputs_PR19!J191 = "","", F_Inputs_PR19!J191), PR19_overrides!J193)</f>
        <v>0.100197802672</v>
      </c>
      <c r="K193" s="72">
        <f>IF(PR19_overrides!K193="", IF( F_Inputs_PR19!K191 = "","", F_Inputs_PR19!K191), PR19_overrides!K193)</f>
        <v>7.1532577857785897</v>
      </c>
    </row>
    <row r="194" spans="1:11" x14ac:dyDescent="0.4">
      <c r="A194" s="63" t="s">
        <v>443</v>
      </c>
      <c r="B194" s="63" t="s">
        <v>433</v>
      </c>
      <c r="C194" s="63" t="s">
        <v>263</v>
      </c>
      <c r="D194" s="72">
        <f>IF(PR19_overrides!D194="", IF( F_Inputs_PR19!D192 = "","", F_Inputs_PR19!D192), PR19_overrides!D194)</f>
        <v>0.43835134136690901</v>
      </c>
      <c r="E194" s="72">
        <f>IF(PR19_overrides!E194="", IF( F_Inputs_PR19!E192 = "","", F_Inputs_PR19!E192), PR19_overrides!E194)</f>
        <v>1.31055044973785</v>
      </c>
      <c r="F194" s="72">
        <f>IF(PR19_overrides!F194="", IF( F_Inputs_PR19!F192 = "","", F_Inputs_PR19!F192), PR19_overrides!F194)</f>
        <v>6.35324557675919</v>
      </c>
      <c r="G194" s="72">
        <f>IF(PR19_overrides!G194="", IF( F_Inputs_PR19!G192 = "","", F_Inputs_PR19!G192), PR19_overrides!G194)</f>
        <v>0.69539700000000004</v>
      </c>
      <c r="H194" s="72">
        <f>IF(PR19_overrides!H194="", IF( F_Inputs_PR19!H192 = "","", F_Inputs_PR19!H192), PR19_overrides!H194)</f>
        <v>3.1446690806623101</v>
      </c>
      <c r="I194" s="72">
        <f>IF(PR19_overrides!I194="", IF( F_Inputs_PR19!I192 = "","", F_Inputs_PR19!I192), PR19_overrides!I194)</f>
        <v>0.12862916698900001</v>
      </c>
      <c r="J194" s="72">
        <f>IF(PR19_overrides!J194="", IF( F_Inputs_PR19!J192 = "","", F_Inputs_PR19!J192), PR19_overrides!J194)</f>
        <v>6.6930161975999894E-2</v>
      </c>
      <c r="K194" s="72">
        <f>IF(PR19_overrides!K194="", IF( F_Inputs_PR19!K192 = "","", F_Inputs_PR19!K192), PR19_overrides!K194)</f>
        <v>9.2639692983982798</v>
      </c>
    </row>
    <row r="195" spans="1:11" x14ac:dyDescent="0.4">
      <c r="A195" s="63" t="s">
        <v>551</v>
      </c>
      <c r="B195" s="63" t="s">
        <v>433</v>
      </c>
      <c r="C195" s="63" t="s">
        <v>516</v>
      </c>
      <c r="D195" s="72">
        <f>IF(PR19_overrides!D195="", IF( F_Inputs_PR19!D193 = "","", F_Inputs_PR19!D193), PR19_overrides!D195)</f>
        <v>0.24091967590650701</v>
      </c>
      <c r="E195" s="72">
        <f>IF(PR19_overrides!E195="", IF( F_Inputs_PR19!E193 = "","", F_Inputs_PR19!E193), PR19_overrides!E195)</f>
        <v>0.60016829889815204</v>
      </c>
      <c r="F195" s="72">
        <f>IF(PR19_overrides!F195="", IF( F_Inputs_PR19!F193 = "","", F_Inputs_PR19!F193), PR19_overrides!F195)</f>
        <v>6.8972576252679296</v>
      </c>
      <c r="G195" s="72">
        <f>IF(PR19_overrides!G195="", IF( F_Inputs_PR19!G193 = "","", F_Inputs_PR19!G193), PR19_overrides!G195)</f>
        <v>0.68622799999999995</v>
      </c>
      <c r="H195" s="72">
        <f>IF(PR19_overrides!H195="", IF( F_Inputs_PR19!H193 = "","", F_Inputs_PR19!H193), PR19_overrides!H195)</f>
        <v>3.2528749053514998</v>
      </c>
      <c r="I195" s="72">
        <f>IF(PR19_overrides!I195="", IF( F_Inputs_PR19!I193 = "","", F_Inputs_PR19!I193), PR19_overrides!I195)</f>
        <v>0.116076007009</v>
      </c>
      <c r="J195" s="72">
        <f>IF(PR19_overrides!J195="", IF( F_Inputs_PR19!J193 = "","", F_Inputs_PR19!J193), PR19_overrides!J195)</f>
        <v>3.6400907234000003E-2</v>
      </c>
      <c r="K195" s="72">
        <f>IF(PR19_overrides!K195="", IF( F_Inputs_PR19!K193 = "","", F_Inputs_PR19!K193), PR19_overrides!K195)</f>
        <v>6.2905558087532203</v>
      </c>
    </row>
    <row r="196" spans="1:11" x14ac:dyDescent="0.4">
      <c r="A196" s="63" t="s">
        <v>444</v>
      </c>
      <c r="B196" s="63" t="s">
        <v>445</v>
      </c>
      <c r="C196" s="63" t="s">
        <v>243</v>
      </c>
      <c r="D196" s="72">
        <f>IF(PR19_overrides!D196="", IF( F_Inputs_PR19!D194 = "","", F_Inputs_PR19!D194), PR19_overrides!D196)</f>
        <v>4.2524478042208297E-2</v>
      </c>
      <c r="E196" s="72">
        <f>IF(PR19_overrides!E196="", IF( F_Inputs_PR19!E194 = "","", F_Inputs_PR19!E194), PR19_overrides!E196)</f>
        <v>0</v>
      </c>
      <c r="F196" s="72">
        <f>IF(PR19_overrides!F196="", IF( F_Inputs_PR19!F194 = "","", F_Inputs_PR19!F194), PR19_overrides!F196)</f>
        <v>0</v>
      </c>
      <c r="G196" s="72">
        <f>IF(PR19_overrides!G196="", IF( F_Inputs_PR19!G194 = "","", F_Inputs_PR19!G194), PR19_overrides!G196)</f>
        <v>2.2284554022069698E-2</v>
      </c>
      <c r="H196" s="72">
        <f>IF(PR19_overrides!H196="", IF( F_Inputs_PR19!H194 = "","", F_Inputs_PR19!H194), PR19_overrides!H196)</f>
        <v>0</v>
      </c>
      <c r="I196" s="72">
        <f>IF(PR19_overrides!I196="", IF( F_Inputs_PR19!I194 = "","", F_Inputs_PR19!I194), PR19_overrides!I196)</f>
        <v>0</v>
      </c>
      <c r="J196" s="72">
        <f>IF(PR19_overrides!J196="", IF( F_Inputs_PR19!J194 = "","", F_Inputs_PR19!J194), PR19_overrides!J196)</f>
        <v>0</v>
      </c>
      <c r="K196" s="72">
        <f>IF(PR19_overrides!K196="", IF( F_Inputs_PR19!K194 = "","", F_Inputs_PR19!K194), PR19_overrides!K196)</f>
        <v>0.60332799999999998</v>
      </c>
    </row>
    <row r="197" spans="1:11" x14ac:dyDescent="0.4">
      <c r="A197" s="63" t="s">
        <v>446</v>
      </c>
      <c r="B197" s="63" t="s">
        <v>445</v>
      </c>
      <c r="C197" s="63" t="s">
        <v>245</v>
      </c>
      <c r="D197" s="72">
        <f>IF(PR19_overrides!D197="", IF( F_Inputs_PR19!D195 = "","", F_Inputs_PR19!D195), PR19_overrides!D197)</f>
        <v>8.8263549207014597E-2</v>
      </c>
      <c r="E197" s="72">
        <f>IF(PR19_overrides!E197="", IF( F_Inputs_PR19!E195 = "","", F_Inputs_PR19!E195), PR19_overrides!E197)</f>
        <v>0</v>
      </c>
      <c r="F197" s="72">
        <f>IF(PR19_overrides!F197="", IF( F_Inputs_PR19!F195 = "","", F_Inputs_PR19!F195), PR19_overrides!F197)</f>
        <v>0</v>
      </c>
      <c r="G197" s="72">
        <f>IF(PR19_overrides!G197="", IF( F_Inputs_PR19!G195 = "","", F_Inputs_PR19!G195), PR19_overrides!G197)</f>
        <v>2.7288440008742001E-2</v>
      </c>
      <c r="H197" s="72">
        <f>IF(PR19_overrides!H197="", IF( F_Inputs_PR19!H195 = "","", F_Inputs_PR19!H195), PR19_overrides!H197)</f>
        <v>0</v>
      </c>
      <c r="I197" s="72">
        <f>IF(PR19_overrides!I197="", IF( F_Inputs_PR19!I195 = "","", F_Inputs_PR19!I195), PR19_overrides!I197)</f>
        <v>0</v>
      </c>
      <c r="J197" s="72">
        <f>IF(PR19_overrides!J197="", IF( F_Inputs_PR19!J195 = "","", F_Inputs_PR19!J195), PR19_overrides!J197)</f>
        <v>0</v>
      </c>
      <c r="K197" s="72">
        <f>IF(PR19_overrides!K197="", IF( F_Inputs_PR19!K195 = "","", F_Inputs_PR19!K195), PR19_overrides!K197)</f>
        <v>1.641014</v>
      </c>
    </row>
    <row r="198" spans="1:11" x14ac:dyDescent="0.4">
      <c r="A198" s="63" t="s">
        <v>447</v>
      </c>
      <c r="B198" s="63" t="s">
        <v>445</v>
      </c>
      <c r="C198" s="63" t="s">
        <v>247</v>
      </c>
      <c r="D198" s="72">
        <f>IF(PR19_overrides!D198="", IF( F_Inputs_PR19!D196 = "","", F_Inputs_PR19!D196), PR19_overrides!D198)</f>
        <v>0.13228750876317</v>
      </c>
      <c r="E198" s="72">
        <f>IF(PR19_overrides!E198="", IF( F_Inputs_PR19!E196 = "","", F_Inputs_PR19!E196), PR19_overrides!E198)</f>
        <v>0</v>
      </c>
      <c r="F198" s="72">
        <f>IF(PR19_overrides!F198="", IF( F_Inputs_PR19!F196 = "","", F_Inputs_PR19!F196), PR19_overrides!F198)</f>
        <v>0</v>
      </c>
      <c r="G198" s="72">
        <f>IF(PR19_overrides!G198="", IF( F_Inputs_PR19!G196 = "","", F_Inputs_PR19!G196), PR19_overrides!G198)</f>
        <v>2.6036282842948202E-2</v>
      </c>
      <c r="H198" s="72">
        <f>IF(PR19_overrides!H198="", IF( F_Inputs_PR19!H196 = "","", F_Inputs_PR19!H196), PR19_overrides!H198)</f>
        <v>2.0248108617307199E-3</v>
      </c>
      <c r="I198" s="72">
        <f>IF(PR19_overrides!I198="", IF( F_Inputs_PR19!I196 = "","", F_Inputs_PR19!I196), PR19_overrides!I198)</f>
        <v>0</v>
      </c>
      <c r="J198" s="72">
        <f>IF(PR19_overrides!J198="", IF( F_Inputs_PR19!J196 = "","", F_Inputs_PR19!J196), PR19_overrides!J198)</f>
        <v>0</v>
      </c>
      <c r="K198" s="72">
        <f>IF(PR19_overrides!K198="", IF( F_Inputs_PR19!K196 = "","", F_Inputs_PR19!K196), PR19_overrides!K198)</f>
        <v>0.82842700000000002</v>
      </c>
    </row>
    <row r="199" spans="1:11" x14ac:dyDescent="0.4">
      <c r="A199" s="63" t="s">
        <v>448</v>
      </c>
      <c r="B199" s="63" t="s">
        <v>445</v>
      </c>
      <c r="C199" s="63" t="s">
        <v>249</v>
      </c>
      <c r="D199" s="72">
        <f>IF(PR19_overrides!D199="", IF( F_Inputs_PR19!D197 = "","", F_Inputs_PR19!D197), PR19_overrides!D199)</f>
        <v>0.112982744254782</v>
      </c>
      <c r="E199" s="72">
        <f>IF(PR19_overrides!E199="", IF( F_Inputs_PR19!E197 = "","", F_Inputs_PR19!E197), PR19_overrides!E199)</f>
        <v>6.7183313718328794E-2</v>
      </c>
      <c r="F199" s="72">
        <f>IF(PR19_overrides!F199="", IF( F_Inputs_PR19!F197 = "","", F_Inputs_PR19!F197), PR19_overrides!F199)</f>
        <v>0</v>
      </c>
      <c r="G199" s="72">
        <f>IF(PR19_overrides!G199="", IF( F_Inputs_PR19!G197 = "","", F_Inputs_PR19!G197), PR19_overrides!G199)</f>
        <v>1.63340691348824E-2</v>
      </c>
      <c r="H199" s="72">
        <f>IF(PR19_overrides!H199="", IF( F_Inputs_PR19!H197 = "","", F_Inputs_PR19!H197), PR19_overrides!H199)</f>
        <v>3.2264944283551603E-2</v>
      </c>
      <c r="I199" s="72">
        <f>IF(PR19_overrides!I199="", IF( F_Inputs_PR19!I197 = "","", F_Inputs_PR19!I197), PR19_overrides!I199)</f>
        <v>0</v>
      </c>
      <c r="J199" s="72">
        <f>IF(PR19_overrides!J199="", IF( F_Inputs_PR19!J197 = "","", F_Inputs_PR19!J197), PR19_overrides!J199)</f>
        <v>0</v>
      </c>
      <c r="K199" s="72">
        <f>IF(PR19_overrides!K199="", IF( F_Inputs_PR19!K197 = "","", F_Inputs_PR19!K197), PR19_overrides!K199)</f>
        <v>0.49447099999999999</v>
      </c>
    </row>
    <row r="200" spans="1:11" x14ac:dyDescent="0.4">
      <c r="A200" s="63" t="s">
        <v>449</v>
      </c>
      <c r="B200" s="63" t="s">
        <v>445</v>
      </c>
      <c r="C200" s="63" t="s">
        <v>251</v>
      </c>
      <c r="D200" s="72">
        <f>IF(PR19_overrides!D200="", IF( F_Inputs_PR19!D198 = "","", F_Inputs_PR19!D198), PR19_overrides!D200)</f>
        <v>1.4E-2</v>
      </c>
      <c r="E200" s="72">
        <f>IF(PR19_overrides!E200="", IF( F_Inputs_PR19!E198 = "","", F_Inputs_PR19!E198), PR19_overrides!E200)</f>
        <v>0.123</v>
      </c>
      <c r="F200" s="72">
        <f>IF(PR19_overrides!F200="", IF( F_Inputs_PR19!F198 = "","", F_Inputs_PR19!F198), PR19_overrides!F200)</f>
        <v>0</v>
      </c>
      <c r="G200" s="72">
        <f>IF(PR19_overrides!G200="", IF( F_Inputs_PR19!G198 = "","", F_Inputs_PR19!G198), PR19_overrides!G200)</f>
        <v>2.7617561999999998E-2</v>
      </c>
      <c r="H200" s="72">
        <f>IF(PR19_overrides!H200="", IF( F_Inputs_PR19!H198 = "","", F_Inputs_PR19!H198), PR19_overrides!H200)</f>
        <v>0.1152427068</v>
      </c>
      <c r="I200" s="72">
        <f>IF(PR19_overrides!I200="", IF( F_Inputs_PR19!I198 = "","", F_Inputs_PR19!I198), PR19_overrides!I200)</f>
        <v>0</v>
      </c>
      <c r="J200" s="72">
        <f>IF(PR19_overrides!J200="", IF( F_Inputs_PR19!J198 = "","", F_Inputs_PR19!J198), PR19_overrides!J200)</f>
        <v>0</v>
      </c>
      <c r="K200" s="72">
        <f>IF(PR19_overrides!K200="", IF( F_Inputs_PR19!K198 = "","", F_Inputs_PR19!K198), PR19_overrides!K200)</f>
        <v>2.3090000000000002</v>
      </c>
    </row>
    <row r="201" spans="1:11" x14ac:dyDescent="0.4">
      <c r="A201" s="63" t="s">
        <v>450</v>
      </c>
      <c r="B201" s="63" t="s">
        <v>445</v>
      </c>
      <c r="C201" s="63" t="s">
        <v>253</v>
      </c>
      <c r="D201" s="72">
        <f>IF(PR19_overrides!D201="", IF( F_Inputs_PR19!D199 = "","", F_Inputs_PR19!D199), PR19_overrides!D201)</f>
        <v>0</v>
      </c>
      <c r="E201" s="72">
        <f>IF(PR19_overrides!E201="", IF( F_Inputs_PR19!E199 = "","", F_Inputs_PR19!E199), PR19_overrides!E201)</f>
        <v>0</v>
      </c>
      <c r="F201" s="72">
        <f>IF(PR19_overrides!F201="", IF( F_Inputs_PR19!F199 = "","", F_Inputs_PR19!F199), PR19_overrides!F201)</f>
        <v>0</v>
      </c>
      <c r="G201" s="72">
        <f>IF(PR19_overrides!G201="", IF( F_Inputs_PR19!G199 = "","", F_Inputs_PR19!G199), PR19_overrides!G201)</f>
        <v>0</v>
      </c>
      <c r="H201" s="72">
        <f>IF(PR19_overrides!H201="", IF( F_Inputs_PR19!H199 = "","", F_Inputs_PR19!H199), PR19_overrides!H201)</f>
        <v>0</v>
      </c>
      <c r="I201" s="72">
        <f>IF(PR19_overrides!I201="", IF( F_Inputs_PR19!I199 = "","", F_Inputs_PR19!I199), PR19_overrides!I201)</f>
        <v>0</v>
      </c>
      <c r="J201" s="72">
        <f>IF(PR19_overrides!J201="", IF( F_Inputs_PR19!J199 = "","", F_Inputs_PR19!J199), PR19_overrides!J201)</f>
        <v>0</v>
      </c>
      <c r="K201" s="72">
        <f>IF(PR19_overrides!K201="", IF( F_Inputs_PR19!K199 = "","", F_Inputs_PR19!K199), PR19_overrides!K201)</f>
        <v>0</v>
      </c>
    </row>
    <row r="202" spans="1:11" x14ac:dyDescent="0.4">
      <c r="A202" s="63" t="s">
        <v>451</v>
      </c>
      <c r="B202" s="63" t="s">
        <v>445</v>
      </c>
      <c r="C202" s="63" t="s">
        <v>255</v>
      </c>
      <c r="D202" s="72">
        <f>IF(PR19_overrides!D202="", IF( F_Inputs_PR19!D200 = "","", F_Inputs_PR19!D200), PR19_overrides!D202)</f>
        <v>0</v>
      </c>
      <c r="E202" s="72">
        <f>IF(PR19_overrides!E202="", IF( F_Inputs_PR19!E200 = "","", F_Inputs_PR19!E200), PR19_overrides!E202)</f>
        <v>0</v>
      </c>
      <c r="F202" s="72">
        <f>IF(PR19_overrides!F202="", IF( F_Inputs_PR19!F200 = "","", F_Inputs_PR19!F200), PR19_overrides!F202)</f>
        <v>0</v>
      </c>
      <c r="G202" s="72">
        <f>IF(PR19_overrides!G202="", IF( F_Inputs_PR19!G200 = "","", F_Inputs_PR19!G200), PR19_overrides!G202)</f>
        <v>0</v>
      </c>
      <c r="H202" s="72">
        <f>IF(PR19_overrides!H202="", IF( F_Inputs_PR19!H200 = "","", F_Inputs_PR19!H200), PR19_overrides!H202)</f>
        <v>0</v>
      </c>
      <c r="I202" s="72">
        <f>IF(PR19_overrides!I202="", IF( F_Inputs_PR19!I200 = "","", F_Inputs_PR19!I200), PR19_overrides!I202)</f>
        <v>0</v>
      </c>
      <c r="J202" s="72">
        <f>IF(PR19_overrides!J202="", IF( F_Inputs_PR19!J200 = "","", F_Inputs_PR19!J200), PR19_overrides!J202)</f>
        <v>0</v>
      </c>
      <c r="K202" s="72">
        <f>IF(PR19_overrides!K202="", IF( F_Inputs_PR19!K200 = "","", F_Inputs_PR19!K200), PR19_overrides!K202)</f>
        <v>0</v>
      </c>
    </row>
    <row r="203" spans="1:11" x14ac:dyDescent="0.4">
      <c r="A203" s="63" t="s">
        <v>452</v>
      </c>
      <c r="B203" s="63" t="s">
        <v>445</v>
      </c>
      <c r="C203" s="63" t="s">
        <v>257</v>
      </c>
      <c r="D203" s="72">
        <f>IF(PR19_overrides!D203="", IF( F_Inputs_PR19!D201 = "","", F_Inputs_PR19!D201), PR19_overrides!D203)</f>
        <v>0</v>
      </c>
      <c r="E203" s="72">
        <f>IF(PR19_overrides!E203="", IF( F_Inputs_PR19!E201 = "","", F_Inputs_PR19!E201), PR19_overrides!E203)</f>
        <v>0</v>
      </c>
      <c r="F203" s="72">
        <f>IF(PR19_overrides!F203="", IF( F_Inputs_PR19!F201 = "","", F_Inputs_PR19!F201), PR19_overrides!F203)</f>
        <v>0</v>
      </c>
      <c r="G203" s="72">
        <f>IF(PR19_overrides!G203="", IF( F_Inputs_PR19!G201 = "","", F_Inputs_PR19!G201), PR19_overrides!G203)</f>
        <v>0</v>
      </c>
      <c r="H203" s="72">
        <f>IF(PR19_overrides!H203="", IF( F_Inputs_PR19!H201 = "","", F_Inputs_PR19!H201), PR19_overrides!H203)</f>
        <v>0</v>
      </c>
      <c r="I203" s="72">
        <f>IF(PR19_overrides!I203="", IF( F_Inputs_PR19!I201 = "","", F_Inputs_PR19!I201), PR19_overrides!I203)</f>
        <v>0</v>
      </c>
      <c r="J203" s="72">
        <f>IF(PR19_overrides!J203="", IF( F_Inputs_PR19!J201 = "","", F_Inputs_PR19!J201), PR19_overrides!J203)</f>
        <v>0</v>
      </c>
      <c r="K203" s="72">
        <f>IF(PR19_overrides!K203="", IF( F_Inputs_PR19!K201 = "","", F_Inputs_PR19!K201), PR19_overrides!K203)</f>
        <v>0</v>
      </c>
    </row>
    <row r="204" spans="1:11" x14ac:dyDescent="0.4">
      <c r="A204" s="63" t="s">
        <v>453</v>
      </c>
      <c r="B204" s="63" t="s">
        <v>445</v>
      </c>
      <c r="C204" s="63" t="s">
        <v>259</v>
      </c>
      <c r="D204" s="72">
        <f>IF(PR19_overrides!D204="", IF( F_Inputs_PR19!D202 = "","", F_Inputs_PR19!D202), PR19_overrides!D204)</f>
        <v>0</v>
      </c>
      <c r="E204" s="72">
        <f>IF(PR19_overrides!E204="", IF( F_Inputs_PR19!E202 = "","", F_Inputs_PR19!E202), PR19_overrides!E204)</f>
        <v>0</v>
      </c>
      <c r="F204" s="72">
        <f>IF(PR19_overrides!F204="", IF( F_Inputs_PR19!F202 = "","", F_Inputs_PR19!F202), PR19_overrides!F204)</f>
        <v>0</v>
      </c>
      <c r="G204" s="72">
        <f>IF(PR19_overrides!G204="", IF( F_Inputs_PR19!G202 = "","", F_Inputs_PR19!G202), PR19_overrides!G204)</f>
        <v>0</v>
      </c>
      <c r="H204" s="72">
        <f>IF(PR19_overrides!H204="", IF( F_Inputs_PR19!H202 = "","", F_Inputs_PR19!H202), PR19_overrides!H204)</f>
        <v>0</v>
      </c>
      <c r="I204" s="72">
        <f>IF(PR19_overrides!I204="", IF( F_Inputs_PR19!I202 = "","", F_Inputs_PR19!I202), PR19_overrides!I204)</f>
        <v>0</v>
      </c>
      <c r="J204" s="72">
        <f>IF(PR19_overrides!J204="", IF( F_Inputs_PR19!J202 = "","", F_Inputs_PR19!J202), PR19_overrides!J204)</f>
        <v>0</v>
      </c>
      <c r="K204" s="72">
        <f>IF(PR19_overrides!K204="", IF( F_Inputs_PR19!K202 = "","", F_Inputs_PR19!K202), PR19_overrides!K204)</f>
        <v>0</v>
      </c>
    </row>
    <row r="205" spans="1:11" x14ac:dyDescent="0.4">
      <c r="A205" s="63" t="s">
        <v>454</v>
      </c>
      <c r="B205" s="63" t="s">
        <v>445</v>
      </c>
      <c r="C205" s="63" t="s">
        <v>261</v>
      </c>
      <c r="D205" s="72">
        <f>IF(PR19_overrides!D205="", IF( F_Inputs_PR19!D203 = "","", F_Inputs_PR19!D203), PR19_overrides!D205)</f>
        <v>0</v>
      </c>
      <c r="E205" s="72">
        <f>IF(PR19_overrides!E205="", IF( F_Inputs_PR19!E203 = "","", F_Inputs_PR19!E203), PR19_overrides!E205)</f>
        <v>0</v>
      </c>
      <c r="F205" s="72">
        <f>IF(PR19_overrides!F205="", IF( F_Inputs_PR19!F203 = "","", F_Inputs_PR19!F203), PR19_overrides!F205)</f>
        <v>0</v>
      </c>
      <c r="G205" s="72">
        <f>IF(PR19_overrides!G205="", IF( F_Inputs_PR19!G203 = "","", F_Inputs_PR19!G203), PR19_overrides!G205)</f>
        <v>0</v>
      </c>
      <c r="H205" s="72">
        <f>IF(PR19_overrides!H205="", IF( F_Inputs_PR19!H203 = "","", F_Inputs_PR19!H203), PR19_overrides!H205)</f>
        <v>0</v>
      </c>
      <c r="I205" s="72">
        <f>IF(PR19_overrides!I205="", IF( F_Inputs_PR19!I203 = "","", F_Inputs_PR19!I203), PR19_overrides!I205)</f>
        <v>0</v>
      </c>
      <c r="J205" s="72">
        <f>IF(PR19_overrides!J205="", IF( F_Inputs_PR19!J203 = "","", F_Inputs_PR19!J203), PR19_overrides!J205)</f>
        <v>0</v>
      </c>
      <c r="K205" s="72">
        <f>IF(PR19_overrides!K205="", IF( F_Inputs_PR19!K203 = "","", F_Inputs_PR19!K203), PR19_overrides!K205)</f>
        <v>0</v>
      </c>
    </row>
    <row r="206" spans="1:11" x14ac:dyDescent="0.4">
      <c r="A206" s="63" t="s">
        <v>455</v>
      </c>
      <c r="B206" s="63" t="s">
        <v>445</v>
      </c>
      <c r="C206" s="63" t="s">
        <v>263</v>
      </c>
      <c r="D206" s="72">
        <f>IF(PR19_overrides!D206="", IF( F_Inputs_PR19!D204 = "","", F_Inputs_PR19!D204), PR19_overrides!D206)</f>
        <v>0</v>
      </c>
      <c r="E206" s="72">
        <f>IF(PR19_overrides!E206="", IF( F_Inputs_PR19!E204 = "","", F_Inputs_PR19!E204), PR19_overrides!E206)</f>
        <v>0</v>
      </c>
      <c r="F206" s="72">
        <f>IF(PR19_overrides!F206="", IF( F_Inputs_PR19!F204 = "","", F_Inputs_PR19!F204), PR19_overrides!F206)</f>
        <v>0</v>
      </c>
      <c r="G206" s="72">
        <f>IF(PR19_overrides!G206="", IF( F_Inputs_PR19!G204 = "","", F_Inputs_PR19!G204), PR19_overrides!G206)</f>
        <v>0</v>
      </c>
      <c r="H206" s="72">
        <f>IF(PR19_overrides!H206="", IF( F_Inputs_PR19!H204 = "","", F_Inputs_PR19!H204), PR19_overrides!H206)</f>
        <v>0</v>
      </c>
      <c r="I206" s="72">
        <f>IF(PR19_overrides!I206="", IF( F_Inputs_PR19!I204 = "","", F_Inputs_PR19!I204), PR19_overrides!I206)</f>
        <v>0</v>
      </c>
      <c r="J206" s="72">
        <f>IF(PR19_overrides!J206="", IF( F_Inputs_PR19!J204 = "","", F_Inputs_PR19!J204), PR19_overrides!J206)</f>
        <v>0</v>
      </c>
      <c r="K206" s="72">
        <f>IF(PR19_overrides!K206="", IF( F_Inputs_PR19!K204 = "","", F_Inputs_PR19!K204), PR19_overrides!K206)</f>
        <v>0</v>
      </c>
    </row>
    <row r="207" spans="1:11" x14ac:dyDescent="0.4">
      <c r="A207" s="63" t="s">
        <v>552</v>
      </c>
      <c r="B207" s="63" t="s">
        <v>445</v>
      </c>
      <c r="C207" s="63" t="s">
        <v>516</v>
      </c>
      <c r="D207" s="72">
        <f>IF(PR19_overrides!D207="", IF( F_Inputs_PR19!D205 = "","", F_Inputs_PR19!D205), PR19_overrides!D207)</f>
        <v>0</v>
      </c>
      <c r="E207" s="72">
        <f>IF(PR19_overrides!E207="", IF( F_Inputs_PR19!E205 = "","", F_Inputs_PR19!E205), PR19_overrides!E207)</f>
        <v>0</v>
      </c>
      <c r="F207" s="72">
        <f>IF(PR19_overrides!F207="", IF( F_Inputs_PR19!F205 = "","", F_Inputs_PR19!F205), PR19_overrides!F207)</f>
        <v>0</v>
      </c>
      <c r="G207" s="72">
        <f>IF(PR19_overrides!G207="", IF( F_Inputs_PR19!G205 = "","", F_Inputs_PR19!G205), PR19_overrides!G207)</f>
        <v>0</v>
      </c>
      <c r="H207" s="72">
        <f>IF(PR19_overrides!H207="", IF( F_Inputs_PR19!H205 = "","", F_Inputs_PR19!H205), PR19_overrides!H207)</f>
        <v>0</v>
      </c>
      <c r="I207" s="72">
        <f>IF(PR19_overrides!I207="", IF( F_Inputs_PR19!I205 = "","", F_Inputs_PR19!I205), PR19_overrides!I207)</f>
        <v>0</v>
      </c>
      <c r="J207" s="72">
        <f>IF(PR19_overrides!J207="", IF( F_Inputs_PR19!J205 = "","", F_Inputs_PR19!J205), PR19_overrides!J207)</f>
        <v>0</v>
      </c>
      <c r="K207" s="72">
        <f>IF(PR19_overrides!K207="", IF( F_Inputs_PR19!K205 = "","", F_Inputs_PR19!K205), PR19_overrides!K207)</f>
        <v>0</v>
      </c>
    </row>
    <row r="208" spans="1:11" x14ac:dyDescent="0.4">
      <c r="A208" s="63" t="s">
        <v>456</v>
      </c>
      <c r="B208" s="63" t="s">
        <v>457</v>
      </c>
      <c r="C208" s="63" t="s">
        <v>243</v>
      </c>
      <c r="D208" s="72">
        <f>IF(PR19_overrides!D208="", IF( F_Inputs_PR19!D206 = "","", F_Inputs_PR19!D206), PR19_overrides!D208)</f>
        <v>0.14199999999999999</v>
      </c>
      <c r="E208" s="72" t="str">
        <f>IF(PR19_overrides!E208="", IF( F_Inputs_PR19!E206 = "","", F_Inputs_PR19!E206), PR19_overrides!E208)</f>
        <v/>
      </c>
      <c r="F208" s="72" t="str">
        <f>IF(PR19_overrides!F208="", IF( F_Inputs_PR19!F206 = "","", F_Inputs_PR19!F206), PR19_overrides!F208)</f>
        <v/>
      </c>
      <c r="G208" s="72">
        <f>IF(PR19_overrides!G208="", IF( F_Inputs_PR19!G206 = "","", F_Inputs_PR19!G206), PR19_overrides!G208)</f>
        <v>8.7999999999999995E-2</v>
      </c>
      <c r="H208" s="72">
        <f>IF(PR19_overrides!H208="", IF( F_Inputs_PR19!H206 = "","", F_Inputs_PR19!H206), PR19_overrides!H208)</f>
        <v>0</v>
      </c>
      <c r="I208" s="72">
        <f>IF(PR19_overrides!I208="", IF( F_Inputs_PR19!I206 = "","", F_Inputs_PR19!I206), PR19_overrides!I208)</f>
        <v>0</v>
      </c>
      <c r="J208" s="72">
        <f>IF(PR19_overrides!J208="", IF( F_Inputs_PR19!J206 = "","", F_Inputs_PR19!J206), PR19_overrides!J208)</f>
        <v>0</v>
      </c>
      <c r="K208" s="72">
        <f>IF(PR19_overrides!K208="", IF( F_Inputs_PR19!K206 = "","", F_Inputs_PR19!K206), PR19_overrides!K208)</f>
        <v>0</v>
      </c>
    </row>
    <row r="209" spans="1:11" x14ac:dyDescent="0.4">
      <c r="A209" s="63" t="s">
        <v>458</v>
      </c>
      <c r="B209" s="63" t="s">
        <v>457</v>
      </c>
      <c r="C209" s="63" t="s">
        <v>245</v>
      </c>
      <c r="D209" s="72">
        <f>IF(PR19_overrides!D209="", IF( F_Inputs_PR19!D207 = "","", F_Inputs_PR19!D207), PR19_overrides!D209)</f>
        <v>0.13900000000000001</v>
      </c>
      <c r="E209" s="72" t="str">
        <f>IF(PR19_overrides!E209="", IF( F_Inputs_PR19!E207 = "","", F_Inputs_PR19!E207), PR19_overrides!E209)</f>
        <v/>
      </c>
      <c r="F209" s="72" t="str">
        <f>IF(PR19_overrides!F209="", IF( F_Inputs_PR19!F207 = "","", F_Inputs_PR19!F207), PR19_overrides!F209)</f>
        <v/>
      </c>
      <c r="G209" s="72">
        <f>IF(PR19_overrides!G209="", IF( F_Inputs_PR19!G207 = "","", F_Inputs_PR19!G207), PR19_overrides!G209)</f>
        <v>8.1000000000000003E-2</v>
      </c>
      <c r="H209" s="72">
        <f>IF(PR19_overrides!H209="", IF( F_Inputs_PR19!H207 = "","", F_Inputs_PR19!H207), PR19_overrides!H209)</f>
        <v>0</v>
      </c>
      <c r="I209" s="72">
        <f>IF(PR19_overrides!I209="", IF( F_Inputs_PR19!I207 = "","", F_Inputs_PR19!I207), PR19_overrides!I209)</f>
        <v>0</v>
      </c>
      <c r="J209" s="72">
        <f>IF(PR19_overrides!J209="", IF( F_Inputs_PR19!J207 = "","", F_Inputs_PR19!J207), PR19_overrides!J209)</f>
        <v>0</v>
      </c>
      <c r="K209" s="72">
        <f>IF(PR19_overrides!K209="", IF( F_Inputs_PR19!K207 = "","", F_Inputs_PR19!K207), PR19_overrides!K209)</f>
        <v>3.4000000000000002E-2</v>
      </c>
    </row>
    <row r="210" spans="1:11" x14ac:dyDescent="0.4">
      <c r="A210" s="63" t="s">
        <v>459</v>
      </c>
      <c r="B210" s="63" t="s">
        <v>457</v>
      </c>
      <c r="C210" s="63" t="s">
        <v>247</v>
      </c>
      <c r="D210" s="72">
        <f>IF(PR19_overrides!D210="", IF( F_Inputs_PR19!D208 = "","", F_Inputs_PR19!D208), PR19_overrides!D210)</f>
        <v>0.13500000000000001</v>
      </c>
      <c r="E210" s="72">
        <f>IF(PR19_overrides!E210="", IF( F_Inputs_PR19!E208 = "","", F_Inputs_PR19!E208), PR19_overrides!E210)</f>
        <v>6.0000000000000001E-3</v>
      </c>
      <c r="F210" s="72" t="str">
        <f>IF(PR19_overrides!F210="", IF( F_Inputs_PR19!F208 = "","", F_Inputs_PR19!F208), PR19_overrides!F210)</f>
        <v/>
      </c>
      <c r="G210" s="72">
        <f>IF(PR19_overrides!G210="", IF( F_Inputs_PR19!G208 = "","", F_Inputs_PR19!G208), PR19_overrides!G210)</f>
        <v>0.08</v>
      </c>
      <c r="H210" s="72">
        <f>IF(PR19_overrides!H210="", IF( F_Inputs_PR19!H208 = "","", F_Inputs_PR19!H208), PR19_overrides!H210)</f>
        <v>1.4E-2</v>
      </c>
      <c r="I210" s="72">
        <f>IF(PR19_overrides!I210="", IF( F_Inputs_PR19!I208 = "","", F_Inputs_PR19!I208), PR19_overrides!I210)</f>
        <v>0</v>
      </c>
      <c r="J210" s="72">
        <f>IF(PR19_overrides!J210="", IF( F_Inputs_PR19!J208 = "","", F_Inputs_PR19!J208), PR19_overrides!J210)</f>
        <v>0</v>
      </c>
      <c r="K210" s="72">
        <f>IF(PR19_overrides!K210="", IF( F_Inputs_PR19!K208 = "","", F_Inputs_PR19!K208), PR19_overrides!K210)</f>
        <v>4.3999999999999997E-2</v>
      </c>
    </row>
    <row r="211" spans="1:11" x14ac:dyDescent="0.4">
      <c r="A211" s="63" t="s">
        <v>460</v>
      </c>
      <c r="B211" s="63" t="s">
        <v>457</v>
      </c>
      <c r="C211" s="63" t="s">
        <v>249</v>
      </c>
      <c r="D211" s="72">
        <f>IF(PR19_overrides!D211="", IF( F_Inputs_PR19!D209 = "","", F_Inputs_PR19!D209), PR19_overrides!D211)</f>
        <v>0.107</v>
      </c>
      <c r="E211" s="72">
        <f>IF(PR19_overrides!E211="", IF( F_Inputs_PR19!E209 = "","", F_Inputs_PR19!E209), PR19_overrides!E211)</f>
        <v>6.0000000000000001E-3</v>
      </c>
      <c r="F211" s="72" t="str">
        <f>IF(PR19_overrides!F211="", IF( F_Inputs_PR19!F209 = "","", F_Inputs_PR19!F209), PR19_overrides!F211)</f>
        <v/>
      </c>
      <c r="G211" s="72">
        <f>IF(PR19_overrides!G211="", IF( F_Inputs_PR19!G209 = "","", F_Inputs_PR19!G209), PR19_overrides!G211)</f>
        <v>7.3999999999999996E-2</v>
      </c>
      <c r="H211" s="72">
        <f>IF(PR19_overrides!H211="", IF( F_Inputs_PR19!H209 = "","", F_Inputs_PR19!H209), PR19_overrides!H211)</f>
        <v>0.108</v>
      </c>
      <c r="I211" s="72">
        <f>IF(PR19_overrides!I211="", IF( F_Inputs_PR19!I209 = "","", F_Inputs_PR19!I209), PR19_overrides!I211)</f>
        <v>0</v>
      </c>
      <c r="J211" s="72">
        <f>IF(PR19_overrides!J211="", IF( F_Inputs_PR19!J209 = "","", F_Inputs_PR19!J209), PR19_overrides!J211)</f>
        <v>0</v>
      </c>
      <c r="K211" s="72">
        <f>IF(PR19_overrides!K211="", IF( F_Inputs_PR19!K209 = "","", F_Inputs_PR19!K209), PR19_overrides!K211)</f>
        <v>0</v>
      </c>
    </row>
    <row r="212" spans="1:11" x14ac:dyDescent="0.4">
      <c r="A212" s="63" t="s">
        <v>461</v>
      </c>
      <c r="B212" s="63" t="s">
        <v>457</v>
      </c>
      <c r="C212" s="63" t="s">
        <v>251</v>
      </c>
      <c r="D212" s="72">
        <f>IF(PR19_overrides!D212="", IF( F_Inputs_PR19!D210 = "","", F_Inputs_PR19!D210), PR19_overrides!D212)</f>
        <v>0.10199999999999999</v>
      </c>
      <c r="E212" s="72">
        <f>IF(PR19_overrides!E212="", IF( F_Inputs_PR19!E210 = "","", F_Inputs_PR19!E210), PR19_overrides!E212)</f>
        <v>7.0000000000000001E-3</v>
      </c>
      <c r="F212" s="72" t="str">
        <f>IF(PR19_overrides!F212="", IF( F_Inputs_PR19!F210 = "","", F_Inputs_PR19!F210), PR19_overrides!F212)</f>
        <v/>
      </c>
      <c r="G212" s="72">
        <f>IF(PR19_overrides!G212="", IF( F_Inputs_PR19!G210 = "","", F_Inputs_PR19!G210), PR19_overrides!G212)</f>
        <v>6.0999999999999999E-2</v>
      </c>
      <c r="H212" s="72">
        <f>IF(PR19_overrides!H212="", IF( F_Inputs_PR19!H210 = "","", F_Inputs_PR19!H210), PR19_overrides!H212)</f>
        <v>2.4E-2</v>
      </c>
      <c r="I212" s="72">
        <f>IF(PR19_overrides!I212="", IF( F_Inputs_PR19!I210 = "","", F_Inputs_PR19!I210), PR19_overrides!I212)</f>
        <v>0</v>
      </c>
      <c r="J212" s="72">
        <f>IF(PR19_overrides!J212="", IF( F_Inputs_PR19!J210 = "","", F_Inputs_PR19!J210), PR19_overrides!J212)</f>
        <v>0</v>
      </c>
      <c r="K212" s="72">
        <f>IF(PR19_overrides!K212="", IF( F_Inputs_PR19!K210 = "","", F_Inputs_PR19!K210), PR19_overrides!K212)</f>
        <v>4.8000000000000001E-2</v>
      </c>
    </row>
    <row r="213" spans="1:11" x14ac:dyDescent="0.4">
      <c r="A213" s="63" t="s">
        <v>462</v>
      </c>
      <c r="B213" s="63" t="s">
        <v>457</v>
      </c>
      <c r="C213" s="63" t="s">
        <v>253</v>
      </c>
      <c r="D213" s="72">
        <f>IF(PR19_overrides!D213="", IF( F_Inputs_PR19!D211 = "","", F_Inputs_PR19!D211), PR19_overrides!D213)</f>
        <v>8.3000000000000004E-2</v>
      </c>
      <c r="E213" s="72">
        <f>IF(PR19_overrides!E213="", IF( F_Inputs_PR19!E211 = "","", F_Inputs_PR19!E211), PR19_overrides!E213)</f>
        <v>0.01</v>
      </c>
      <c r="F213" s="72" t="str">
        <f>IF(PR19_overrides!F213="", IF( F_Inputs_PR19!F211 = "","", F_Inputs_PR19!F211), PR19_overrides!F213)</f>
        <v/>
      </c>
      <c r="G213" s="72">
        <f>IF(PR19_overrides!G213="", IF( F_Inputs_PR19!G211 = "","", F_Inputs_PR19!G211), PR19_overrides!G213)</f>
        <v>5.0999999999999997E-2</v>
      </c>
      <c r="H213" s="72">
        <f>IF(PR19_overrides!H213="", IF( F_Inputs_PR19!H211 = "","", F_Inputs_PR19!H211), PR19_overrides!H213)</f>
        <v>2.1000000000000001E-2</v>
      </c>
      <c r="I213" s="72">
        <f>IF(PR19_overrides!I213="", IF( F_Inputs_PR19!I211 = "","", F_Inputs_PR19!I211), PR19_overrides!I213)</f>
        <v>0</v>
      </c>
      <c r="J213" s="72">
        <f>IF(PR19_overrides!J213="", IF( F_Inputs_PR19!J211 = "","", F_Inputs_PR19!J211), PR19_overrides!J213)</f>
        <v>0</v>
      </c>
      <c r="K213" s="72">
        <f>IF(PR19_overrides!K213="", IF( F_Inputs_PR19!K211 = "","", F_Inputs_PR19!K211), PR19_overrides!K213)</f>
        <v>0</v>
      </c>
    </row>
    <row r="214" spans="1:11" x14ac:dyDescent="0.4">
      <c r="A214" s="63" t="s">
        <v>463</v>
      </c>
      <c r="B214" s="63" t="s">
        <v>457</v>
      </c>
      <c r="C214" s="63" t="s">
        <v>255</v>
      </c>
      <c r="D214" s="72">
        <f>IF(PR19_overrides!D214="", IF( F_Inputs_PR19!D212 = "","", F_Inputs_PR19!D212), PR19_overrides!D214)</f>
        <v>7.1999999999999995E-2</v>
      </c>
      <c r="E214" s="72">
        <f>IF(PR19_overrides!E214="", IF( F_Inputs_PR19!E212 = "","", F_Inputs_PR19!E212), PR19_overrides!E214)</f>
        <v>0.01</v>
      </c>
      <c r="F214" s="72" t="str">
        <f>IF(PR19_overrides!F214="", IF( F_Inputs_PR19!F212 = "","", F_Inputs_PR19!F212), PR19_overrides!F214)</f>
        <v/>
      </c>
      <c r="G214" s="72">
        <f>IF(PR19_overrides!G214="", IF( F_Inputs_PR19!G212 = "","", F_Inputs_PR19!G212), PR19_overrides!G214)</f>
        <v>3.4000000000000002E-2</v>
      </c>
      <c r="H214" s="72">
        <f>IF(PR19_overrides!H214="", IF( F_Inputs_PR19!H212 = "","", F_Inputs_PR19!H212), PR19_overrides!H214)</f>
        <v>2.1000000000000001E-2</v>
      </c>
      <c r="I214" s="72">
        <f>IF(PR19_overrides!I214="", IF( F_Inputs_PR19!I212 = "","", F_Inputs_PR19!I212), PR19_overrides!I214)</f>
        <v>0</v>
      </c>
      <c r="J214" s="72">
        <f>IF(PR19_overrides!J214="", IF( F_Inputs_PR19!J212 = "","", F_Inputs_PR19!J212), PR19_overrides!J214)</f>
        <v>0</v>
      </c>
      <c r="K214" s="72">
        <f>IF(PR19_overrides!K214="", IF( F_Inputs_PR19!K212 = "","", F_Inputs_PR19!K212), PR19_overrides!K214)</f>
        <v>0</v>
      </c>
    </row>
    <row r="215" spans="1:11" x14ac:dyDescent="0.4">
      <c r="A215" s="63" t="s">
        <v>464</v>
      </c>
      <c r="B215" s="63" t="s">
        <v>457</v>
      </c>
      <c r="C215" s="63" t="s">
        <v>257</v>
      </c>
      <c r="D215" s="72">
        <f>IF(PR19_overrides!D215="", IF( F_Inputs_PR19!D213 = "","", F_Inputs_PR19!D213), PR19_overrides!D215)</f>
        <v>7.1999999999999995E-2</v>
      </c>
      <c r="E215" s="72">
        <f>IF(PR19_overrides!E215="", IF( F_Inputs_PR19!E213 = "","", F_Inputs_PR19!E213), PR19_overrides!E215)</f>
        <v>0.01</v>
      </c>
      <c r="F215" s="72">
        <f>IF(PR19_overrides!F215="", IF( F_Inputs_PR19!F213 = "","", F_Inputs_PR19!F213), PR19_overrides!F215)</f>
        <v>4.0000000000000001E-3</v>
      </c>
      <c r="G215" s="72">
        <f>IF(PR19_overrides!G215="", IF( F_Inputs_PR19!G213 = "","", F_Inputs_PR19!G213), PR19_overrides!G215)</f>
        <v>1.4E-2</v>
      </c>
      <c r="H215" s="72">
        <f>IF(PR19_overrides!H215="", IF( F_Inputs_PR19!H213 = "","", F_Inputs_PR19!H213), PR19_overrides!H215)</f>
        <v>2.1000000000000001E-2</v>
      </c>
      <c r="I215" s="72">
        <f>IF(PR19_overrides!I215="", IF( F_Inputs_PR19!I213 = "","", F_Inputs_PR19!I213), PR19_overrides!I215)</f>
        <v>0</v>
      </c>
      <c r="J215" s="72">
        <f>IF(PR19_overrides!J215="", IF( F_Inputs_PR19!J213 = "","", F_Inputs_PR19!J213), PR19_overrides!J215)</f>
        <v>0</v>
      </c>
      <c r="K215" s="72">
        <f>IF(PR19_overrides!K215="", IF( F_Inputs_PR19!K213 = "","", F_Inputs_PR19!K213), PR19_overrides!K215)</f>
        <v>5.2999999999999999E-2</v>
      </c>
    </row>
    <row r="216" spans="1:11" x14ac:dyDescent="0.4">
      <c r="A216" s="63" t="s">
        <v>465</v>
      </c>
      <c r="B216" s="63" t="s">
        <v>457</v>
      </c>
      <c r="C216" s="63" t="s">
        <v>259</v>
      </c>
      <c r="D216" s="72">
        <f>IF(PR19_overrides!D216="", IF( F_Inputs_PR19!D214 = "","", F_Inputs_PR19!D214), PR19_overrides!D216)</f>
        <v>2E-3</v>
      </c>
      <c r="E216" s="72">
        <f>IF(PR19_overrides!E216="", IF( F_Inputs_PR19!E214 = "","", F_Inputs_PR19!E214), PR19_overrides!E216)</f>
        <v>0.01</v>
      </c>
      <c r="F216" s="72">
        <f>IF(PR19_overrides!F216="", IF( F_Inputs_PR19!F214 = "","", F_Inputs_PR19!F214), PR19_overrides!F216)</f>
        <v>1.2999999999999999E-2</v>
      </c>
      <c r="G216" s="72">
        <f>IF(PR19_overrides!G216="", IF( F_Inputs_PR19!G214 = "","", F_Inputs_PR19!G214), PR19_overrides!G216)</f>
        <v>4.0000000000000001E-3</v>
      </c>
      <c r="H216" s="72">
        <f>IF(PR19_overrides!H216="", IF( F_Inputs_PR19!H214 = "","", F_Inputs_PR19!H214), PR19_overrides!H216)</f>
        <v>2.1000000000000001E-2</v>
      </c>
      <c r="I216" s="72">
        <f>IF(PR19_overrides!I216="", IF( F_Inputs_PR19!I214 = "","", F_Inputs_PR19!I214), PR19_overrides!I216)</f>
        <v>0</v>
      </c>
      <c r="J216" s="72">
        <f>IF(PR19_overrides!J216="", IF( F_Inputs_PR19!J214 = "","", F_Inputs_PR19!J214), PR19_overrides!J216)</f>
        <v>0</v>
      </c>
      <c r="K216" s="72">
        <f>IF(PR19_overrides!K216="", IF( F_Inputs_PR19!K214 = "","", F_Inputs_PR19!K214), PR19_overrides!K216)</f>
        <v>5.3999999999999999E-2</v>
      </c>
    </row>
    <row r="217" spans="1:11" x14ac:dyDescent="0.4">
      <c r="A217" s="63" t="s">
        <v>466</v>
      </c>
      <c r="B217" s="63" t="s">
        <v>457</v>
      </c>
      <c r="C217" s="63" t="s">
        <v>261</v>
      </c>
      <c r="D217" s="72">
        <f>IF(PR19_overrides!D217="", IF( F_Inputs_PR19!D215 = "","", F_Inputs_PR19!D215), PR19_overrides!D217)</f>
        <v>0</v>
      </c>
      <c r="E217" s="72">
        <f>IF(PR19_overrides!E217="", IF( F_Inputs_PR19!E215 = "","", F_Inputs_PR19!E215), PR19_overrides!E217)</f>
        <v>3.0000000000000001E-3</v>
      </c>
      <c r="F217" s="72">
        <f>IF(PR19_overrides!F217="", IF( F_Inputs_PR19!F215 = "","", F_Inputs_PR19!F215), PR19_overrides!F217)</f>
        <v>2.1999999999999999E-2</v>
      </c>
      <c r="G217" s="72">
        <f>IF(PR19_overrides!G217="", IF( F_Inputs_PR19!G215 = "","", F_Inputs_PR19!G215), PR19_overrides!G217)</f>
        <v>4.0000000000000001E-3</v>
      </c>
      <c r="H217" s="72">
        <f>IF(PR19_overrides!H217="", IF( F_Inputs_PR19!H215 = "","", F_Inputs_PR19!H215), PR19_overrides!H217)</f>
        <v>0</v>
      </c>
      <c r="I217" s="72">
        <f>IF(PR19_overrides!I217="", IF( F_Inputs_PR19!I215 = "","", F_Inputs_PR19!I215), PR19_overrides!I217)</f>
        <v>0</v>
      </c>
      <c r="J217" s="72">
        <f>IF(PR19_overrides!J217="", IF( F_Inputs_PR19!J215 = "","", F_Inputs_PR19!J215), PR19_overrides!J217)</f>
        <v>0</v>
      </c>
      <c r="K217" s="72">
        <f>IF(PR19_overrides!K217="", IF( F_Inputs_PR19!K215 = "","", F_Inputs_PR19!K215), PR19_overrides!K217)</f>
        <v>5.5E-2</v>
      </c>
    </row>
    <row r="218" spans="1:11" x14ac:dyDescent="0.4">
      <c r="A218" s="63" t="s">
        <v>467</v>
      </c>
      <c r="B218" s="63" t="s">
        <v>457</v>
      </c>
      <c r="C218" s="63" t="s">
        <v>263</v>
      </c>
      <c r="D218" s="72">
        <f>IF(PR19_overrides!D218="", IF( F_Inputs_PR19!D216 = "","", F_Inputs_PR19!D216), PR19_overrides!D218)</f>
        <v>0</v>
      </c>
      <c r="E218" s="72">
        <f>IF(PR19_overrides!E218="", IF( F_Inputs_PR19!E216 = "","", F_Inputs_PR19!E216), PR19_overrides!E218)</f>
        <v>0</v>
      </c>
      <c r="F218" s="72">
        <f>IF(PR19_overrides!F218="", IF( F_Inputs_PR19!F216 = "","", F_Inputs_PR19!F216), PR19_overrides!F218)</f>
        <v>3.1E-2</v>
      </c>
      <c r="G218" s="72">
        <f>IF(PR19_overrides!G218="", IF( F_Inputs_PR19!G216 = "","", F_Inputs_PR19!G216), PR19_overrides!G218)</f>
        <v>4.0000000000000001E-3</v>
      </c>
      <c r="H218" s="72">
        <f>IF(PR19_overrides!H218="", IF( F_Inputs_PR19!H216 = "","", F_Inputs_PR19!H216), PR19_overrides!H218)</f>
        <v>0</v>
      </c>
      <c r="I218" s="72">
        <f>IF(PR19_overrides!I218="", IF( F_Inputs_PR19!I216 = "","", F_Inputs_PR19!I216), PR19_overrides!I218)</f>
        <v>0</v>
      </c>
      <c r="J218" s="72">
        <f>IF(PR19_overrides!J218="", IF( F_Inputs_PR19!J216 = "","", F_Inputs_PR19!J216), PR19_overrides!J218)</f>
        <v>0</v>
      </c>
      <c r="K218" s="72">
        <f>IF(PR19_overrides!K218="", IF( F_Inputs_PR19!K216 = "","", F_Inputs_PR19!K216), PR19_overrides!K218)</f>
        <v>5.6000000000000001E-2</v>
      </c>
    </row>
    <row r="219" spans="1:11" x14ac:dyDescent="0.4">
      <c r="A219" s="63" t="s">
        <v>553</v>
      </c>
      <c r="B219" s="63" t="s">
        <v>457</v>
      </c>
      <c r="C219" s="63" t="s">
        <v>516</v>
      </c>
      <c r="D219" s="72">
        <f>IF(PR19_overrides!D219="", IF( F_Inputs_PR19!D217 = "","", F_Inputs_PR19!D217), PR19_overrides!D219)</f>
        <v>0</v>
      </c>
      <c r="E219" s="72">
        <f>IF(PR19_overrides!E219="", IF( F_Inputs_PR19!E217 = "","", F_Inputs_PR19!E217), PR19_overrides!E219)</f>
        <v>0</v>
      </c>
      <c r="F219" s="72">
        <f>IF(PR19_overrides!F219="", IF( F_Inputs_PR19!F217 = "","", F_Inputs_PR19!F217), PR19_overrides!F219)</f>
        <v>0.04</v>
      </c>
      <c r="G219" s="72">
        <f>IF(PR19_overrides!G219="", IF( F_Inputs_PR19!G217 = "","", F_Inputs_PR19!G217), PR19_overrides!G219)</f>
        <v>4.0000000000000001E-3</v>
      </c>
      <c r="H219" s="72">
        <f>IF(PR19_overrides!H219="", IF( F_Inputs_PR19!H217 = "","", F_Inputs_PR19!H217), PR19_overrides!H219)</f>
        <v>0</v>
      </c>
      <c r="I219" s="72">
        <f>IF(PR19_overrides!I219="", IF( F_Inputs_PR19!I217 = "","", F_Inputs_PR19!I217), PR19_overrides!I219)</f>
        <v>0</v>
      </c>
      <c r="J219" s="72">
        <f>IF(PR19_overrides!J219="", IF( F_Inputs_PR19!J217 = "","", F_Inputs_PR19!J217), PR19_overrides!J219)</f>
        <v>0</v>
      </c>
      <c r="K219" s="72">
        <f>IF(PR19_overrides!K219="", IF( F_Inputs_PR19!K217 = "","", F_Inputs_PR19!K217), PR19_overrides!K219)</f>
        <v>5.8000000000000003E-2</v>
      </c>
    </row>
    <row r="220" spans="1:11" x14ac:dyDescent="0.4">
      <c r="A220" s="63" t="s">
        <v>468</v>
      </c>
      <c r="B220" s="63" t="s">
        <v>469</v>
      </c>
      <c r="C220" s="63" t="s">
        <v>243</v>
      </c>
      <c r="D220" s="72">
        <f>IF(PR19_overrides!D220="", IF( F_Inputs_PR19!D218 = "","", F_Inputs_PR19!D218), PR19_overrides!D220)</f>
        <v>0.309</v>
      </c>
      <c r="E220" s="72" t="str">
        <f>IF(PR19_overrides!E220="", IF( F_Inputs_PR19!E218 = "","", F_Inputs_PR19!E218), PR19_overrides!E220)</f>
        <v/>
      </c>
      <c r="F220" s="72" t="str">
        <f>IF(PR19_overrides!F220="", IF( F_Inputs_PR19!F218 = "","", F_Inputs_PR19!F218), PR19_overrides!F220)</f>
        <v/>
      </c>
      <c r="G220" s="72">
        <f>IF(PR19_overrides!G220="", IF( F_Inputs_PR19!G218 = "","", F_Inputs_PR19!G218), PR19_overrides!G220)</f>
        <v>0</v>
      </c>
      <c r="H220" s="72">
        <f>IF(PR19_overrides!H220="", IF( F_Inputs_PR19!H218 = "","", F_Inputs_PR19!H218), PR19_overrides!H220)</f>
        <v>0</v>
      </c>
      <c r="I220" s="72">
        <f>IF(PR19_overrides!I220="", IF( F_Inputs_PR19!I218 = "","", F_Inputs_PR19!I218), PR19_overrides!I220)</f>
        <v>0</v>
      </c>
      <c r="J220" s="72">
        <f>IF(PR19_overrides!J220="", IF( F_Inputs_PR19!J218 = "","", F_Inputs_PR19!J218), PR19_overrides!J220)</f>
        <v>0</v>
      </c>
      <c r="K220" s="72">
        <f>IF(PR19_overrides!K220="", IF( F_Inputs_PR19!K218 = "","", F_Inputs_PR19!K218), PR19_overrides!K220)</f>
        <v>0.25600000000000001</v>
      </c>
    </row>
    <row r="221" spans="1:11" x14ac:dyDescent="0.4">
      <c r="A221" s="63" t="s">
        <v>470</v>
      </c>
      <c r="B221" s="63" t="s">
        <v>469</v>
      </c>
      <c r="C221" s="63" t="s">
        <v>245</v>
      </c>
      <c r="D221" s="72">
        <f>IF(PR19_overrides!D221="", IF( F_Inputs_PR19!D219 = "","", F_Inputs_PR19!D219), PR19_overrides!D221)</f>
        <v>0.316</v>
      </c>
      <c r="E221" s="72" t="str">
        <f>IF(PR19_overrides!E221="", IF( F_Inputs_PR19!E219 = "","", F_Inputs_PR19!E219), PR19_overrides!E221)</f>
        <v/>
      </c>
      <c r="F221" s="72" t="str">
        <f>IF(PR19_overrides!F221="", IF( F_Inputs_PR19!F219 = "","", F_Inputs_PR19!F219), PR19_overrides!F221)</f>
        <v/>
      </c>
      <c r="G221" s="72">
        <f>IF(PR19_overrides!G221="", IF( F_Inputs_PR19!G219 = "","", F_Inputs_PR19!G219), PR19_overrides!G221)</f>
        <v>0</v>
      </c>
      <c r="H221" s="72">
        <f>IF(PR19_overrides!H221="", IF( F_Inputs_PR19!H219 = "","", F_Inputs_PR19!H219), PR19_overrides!H221)</f>
        <v>0</v>
      </c>
      <c r="I221" s="72">
        <f>IF(PR19_overrides!I221="", IF( F_Inputs_PR19!I219 = "","", F_Inputs_PR19!I219), PR19_overrides!I221)</f>
        <v>0</v>
      </c>
      <c r="J221" s="72">
        <f>IF(PR19_overrides!J221="", IF( F_Inputs_PR19!J219 = "","", F_Inputs_PR19!J219), PR19_overrides!J221)</f>
        <v>0</v>
      </c>
      <c r="K221" s="72">
        <f>IF(PR19_overrides!K221="", IF( F_Inputs_PR19!K219 = "","", F_Inputs_PR19!K219), PR19_overrides!K221)</f>
        <v>0.28899999999999998</v>
      </c>
    </row>
    <row r="222" spans="1:11" x14ac:dyDescent="0.4">
      <c r="A222" s="63" t="s">
        <v>471</v>
      </c>
      <c r="B222" s="63" t="s">
        <v>469</v>
      </c>
      <c r="C222" s="63" t="s">
        <v>247</v>
      </c>
      <c r="D222" s="72">
        <f>IF(PR19_overrides!D222="", IF( F_Inputs_PR19!D220 = "","", F_Inputs_PR19!D220), PR19_overrides!D222)</f>
        <v>0.14199999999999999</v>
      </c>
      <c r="E222" s="72">
        <f>IF(PR19_overrides!E222="", IF( F_Inputs_PR19!E220 = "","", F_Inputs_PR19!E220), PR19_overrides!E222)</f>
        <v>1.7000000000000001E-2</v>
      </c>
      <c r="F222" s="72" t="str">
        <f>IF(PR19_overrides!F222="", IF( F_Inputs_PR19!F220 = "","", F_Inputs_PR19!F220), PR19_overrides!F222)</f>
        <v/>
      </c>
      <c r="G222" s="72">
        <f>IF(PR19_overrides!G222="", IF( F_Inputs_PR19!G220 = "","", F_Inputs_PR19!G220), PR19_overrides!G222)</f>
        <v>7.1999999999999995E-2</v>
      </c>
      <c r="H222" s="72">
        <f>IF(PR19_overrides!H222="", IF( F_Inputs_PR19!H220 = "","", F_Inputs_PR19!H220), PR19_overrides!H222)</f>
        <v>1.7999999999999999E-2</v>
      </c>
      <c r="I222" s="72">
        <f>IF(PR19_overrides!I222="", IF( F_Inputs_PR19!I220 = "","", F_Inputs_PR19!I220), PR19_overrides!I222)</f>
        <v>0</v>
      </c>
      <c r="J222" s="72">
        <f>IF(PR19_overrides!J222="", IF( F_Inputs_PR19!J220 = "","", F_Inputs_PR19!J220), PR19_overrides!J222)</f>
        <v>0</v>
      </c>
      <c r="K222" s="72">
        <f>IF(PR19_overrides!K222="", IF( F_Inputs_PR19!K220 = "","", F_Inputs_PR19!K220), PR19_overrides!K222)</f>
        <v>0.19800000000000001</v>
      </c>
    </row>
    <row r="223" spans="1:11" x14ac:dyDescent="0.4">
      <c r="A223" s="63" t="s">
        <v>472</v>
      </c>
      <c r="B223" s="63" t="s">
        <v>469</v>
      </c>
      <c r="C223" s="63" t="s">
        <v>249</v>
      </c>
      <c r="D223" s="72">
        <f>IF(PR19_overrides!D223="", IF( F_Inputs_PR19!D221 = "","", F_Inputs_PR19!D221), PR19_overrides!D223)</f>
        <v>0.11700000000000001</v>
      </c>
      <c r="E223" s="72">
        <f>IF(PR19_overrides!E223="", IF( F_Inputs_PR19!E221 = "","", F_Inputs_PR19!E221), PR19_overrides!E223)</f>
        <v>4.7E-2</v>
      </c>
      <c r="F223" s="72" t="str">
        <f>IF(PR19_overrides!F223="", IF( F_Inputs_PR19!F221 = "","", F_Inputs_PR19!F221), PR19_overrides!F223)</f>
        <v/>
      </c>
      <c r="G223" s="72">
        <f>IF(PR19_overrides!G223="", IF( F_Inputs_PR19!G221 = "","", F_Inputs_PR19!G221), PR19_overrides!G223)</f>
        <v>0.111</v>
      </c>
      <c r="H223" s="72">
        <f>IF(PR19_overrides!H223="", IF( F_Inputs_PR19!H221 = "","", F_Inputs_PR19!H221), PR19_overrides!H223)</f>
        <v>7.0000000000000007E-2</v>
      </c>
      <c r="I223" s="72">
        <f>IF(PR19_overrides!I223="", IF( F_Inputs_PR19!I221 = "","", F_Inputs_PR19!I221), PR19_overrides!I223)</f>
        <v>0</v>
      </c>
      <c r="J223" s="72">
        <f>IF(PR19_overrides!J223="", IF( F_Inputs_PR19!J221 = "","", F_Inputs_PR19!J221), PR19_overrides!J223)</f>
        <v>0</v>
      </c>
      <c r="K223" s="72">
        <f>IF(PR19_overrides!K223="", IF( F_Inputs_PR19!K221 = "","", F_Inputs_PR19!K221), PR19_overrides!K223)</f>
        <v>0.126</v>
      </c>
    </row>
    <row r="224" spans="1:11" x14ac:dyDescent="0.4">
      <c r="A224" s="63" t="s">
        <v>473</v>
      </c>
      <c r="B224" s="63" t="s">
        <v>469</v>
      </c>
      <c r="C224" s="63" t="s">
        <v>251</v>
      </c>
      <c r="D224" s="72">
        <f>IF(PR19_overrides!D224="", IF( F_Inputs_PR19!D222 = "","", F_Inputs_PR19!D222), PR19_overrides!D224)</f>
        <v>9.0999999999999998E-2</v>
      </c>
      <c r="E224" s="72">
        <f>IF(PR19_overrides!E224="", IF( F_Inputs_PR19!E222 = "","", F_Inputs_PR19!E222), PR19_overrides!E224)</f>
        <v>0.1</v>
      </c>
      <c r="F224" s="72" t="str">
        <f>IF(PR19_overrides!F224="", IF( F_Inputs_PR19!F222 = "","", F_Inputs_PR19!F222), PR19_overrides!F224)</f>
        <v/>
      </c>
      <c r="G224" s="72">
        <f>IF(PR19_overrides!G224="", IF( F_Inputs_PR19!G222 = "","", F_Inputs_PR19!G222), PR19_overrides!G224)</f>
        <v>0.10299999999999999</v>
      </c>
      <c r="H224" s="72">
        <f>IF(PR19_overrides!H224="", IF( F_Inputs_PR19!H222 = "","", F_Inputs_PR19!H222), PR19_overrides!H224)</f>
        <v>0.155</v>
      </c>
      <c r="I224" s="72">
        <f>IF(PR19_overrides!I224="", IF( F_Inputs_PR19!I222 = "","", F_Inputs_PR19!I222), PR19_overrides!I224)</f>
        <v>0</v>
      </c>
      <c r="J224" s="72">
        <f>IF(PR19_overrides!J224="", IF( F_Inputs_PR19!J222 = "","", F_Inputs_PR19!J222), PR19_overrides!J224)</f>
        <v>0</v>
      </c>
      <c r="K224" s="72">
        <f>IF(PR19_overrides!K224="", IF( F_Inputs_PR19!K222 = "","", F_Inputs_PR19!K222), PR19_overrides!K224)</f>
        <v>0.19700000000000001</v>
      </c>
    </row>
    <row r="225" spans="1:11" x14ac:dyDescent="0.4">
      <c r="A225" s="63" t="s">
        <v>474</v>
      </c>
      <c r="B225" s="63" t="s">
        <v>469</v>
      </c>
      <c r="C225" s="63" t="s">
        <v>253</v>
      </c>
      <c r="D225" s="72">
        <f>IF(PR19_overrides!D225="", IF( F_Inputs_PR19!D223 = "","", F_Inputs_PR19!D223), PR19_overrides!D225)</f>
        <v>0</v>
      </c>
      <c r="E225" s="72">
        <f>IF(PR19_overrides!E225="", IF( F_Inputs_PR19!E223 = "","", F_Inputs_PR19!E223), PR19_overrides!E225)</f>
        <v>0.191</v>
      </c>
      <c r="F225" s="72" t="str">
        <f>IF(PR19_overrides!F225="", IF( F_Inputs_PR19!F223 = "","", F_Inputs_PR19!F223), PR19_overrides!F225)</f>
        <v/>
      </c>
      <c r="G225" s="72">
        <f>IF(PR19_overrides!G225="", IF( F_Inputs_PR19!G223 = "","", F_Inputs_PR19!G223), PR19_overrides!G225)</f>
        <v>0.04</v>
      </c>
      <c r="H225" s="72">
        <f>IF(PR19_overrides!H225="", IF( F_Inputs_PR19!H223 = "","", F_Inputs_PR19!H223), PR19_overrides!H225)</f>
        <v>0.159</v>
      </c>
      <c r="I225" s="72">
        <f>IF(PR19_overrides!I225="", IF( F_Inputs_PR19!I223 = "","", F_Inputs_PR19!I223), PR19_overrides!I225)</f>
        <v>0</v>
      </c>
      <c r="J225" s="72">
        <f>IF(PR19_overrides!J225="", IF( F_Inputs_PR19!J223 = "","", F_Inputs_PR19!J223), PR19_overrides!J225)</f>
        <v>0</v>
      </c>
      <c r="K225" s="72">
        <f>IF(PR19_overrides!K225="", IF( F_Inputs_PR19!K223 = "","", F_Inputs_PR19!K223), PR19_overrides!K225)</f>
        <v>0.91100000000000003</v>
      </c>
    </row>
    <row r="226" spans="1:11" x14ac:dyDescent="0.4">
      <c r="A226" s="63" t="s">
        <v>475</v>
      </c>
      <c r="B226" s="63" t="s">
        <v>469</v>
      </c>
      <c r="C226" s="63" t="s">
        <v>255</v>
      </c>
      <c r="D226" s="72">
        <f>IF(PR19_overrides!D226="", IF( F_Inputs_PR19!D224 = "","", F_Inputs_PR19!D224), PR19_overrides!D226)</f>
        <v>0</v>
      </c>
      <c r="E226" s="72">
        <f>IF(PR19_overrides!E226="", IF( F_Inputs_PR19!E224 = "","", F_Inputs_PR19!E224), PR19_overrides!E226)</f>
        <v>0.42</v>
      </c>
      <c r="F226" s="72" t="str">
        <f>IF(PR19_overrides!F226="", IF( F_Inputs_PR19!F224 = "","", F_Inputs_PR19!F224), PR19_overrides!F226)</f>
        <v/>
      </c>
      <c r="G226" s="72">
        <f>IF(PR19_overrides!G226="", IF( F_Inputs_PR19!G224 = "","", F_Inputs_PR19!G224), PR19_overrides!G226)</f>
        <v>0.01</v>
      </c>
      <c r="H226" s="72">
        <f>IF(PR19_overrides!H226="", IF( F_Inputs_PR19!H224 = "","", F_Inputs_PR19!H224), PR19_overrides!H226)</f>
        <v>0.19800000000000001</v>
      </c>
      <c r="I226" s="72">
        <f>IF(PR19_overrides!I226="", IF( F_Inputs_PR19!I224 = "","", F_Inputs_PR19!I224), PR19_overrides!I226)</f>
        <v>0</v>
      </c>
      <c r="J226" s="72">
        <f>IF(PR19_overrides!J226="", IF( F_Inputs_PR19!J224 = "","", F_Inputs_PR19!J224), PR19_overrides!J226)</f>
        <v>0</v>
      </c>
      <c r="K226" s="72">
        <f>IF(PR19_overrides!K226="", IF( F_Inputs_PR19!K224 = "","", F_Inputs_PR19!K224), PR19_overrides!K226)</f>
        <v>1.7909999999999999</v>
      </c>
    </row>
    <row r="227" spans="1:11" x14ac:dyDescent="0.4">
      <c r="A227" s="63" t="s">
        <v>476</v>
      </c>
      <c r="B227" s="63" t="s">
        <v>469</v>
      </c>
      <c r="C227" s="63" t="s">
        <v>257</v>
      </c>
      <c r="D227" s="72">
        <f>IF(PR19_overrides!D227="", IF( F_Inputs_PR19!D225 = "","", F_Inputs_PR19!D225), PR19_overrides!D227)</f>
        <v>0</v>
      </c>
      <c r="E227" s="72">
        <f>IF(PR19_overrides!E227="", IF( F_Inputs_PR19!E225 = "","", F_Inputs_PR19!E225), PR19_overrides!E227)</f>
        <v>0.38600000000000001</v>
      </c>
      <c r="F227" s="72">
        <f>IF(PR19_overrides!F227="", IF( F_Inputs_PR19!F225 = "","", F_Inputs_PR19!F225), PR19_overrides!F227)</f>
        <v>1.2E-2</v>
      </c>
      <c r="G227" s="72">
        <f>IF(PR19_overrides!G227="", IF( F_Inputs_PR19!G225 = "","", F_Inputs_PR19!G225), PR19_overrides!G227)</f>
        <v>0.01</v>
      </c>
      <c r="H227" s="72">
        <f>IF(PR19_overrides!H227="", IF( F_Inputs_PR19!H225 = "","", F_Inputs_PR19!H225), PR19_overrides!H227)</f>
        <v>0.19400000000000001</v>
      </c>
      <c r="I227" s="72">
        <f>IF(PR19_overrides!I227="", IF( F_Inputs_PR19!I225 = "","", F_Inputs_PR19!I225), PR19_overrides!I227)</f>
        <v>0</v>
      </c>
      <c r="J227" s="72">
        <f>IF(PR19_overrides!J227="", IF( F_Inputs_PR19!J225 = "","", F_Inputs_PR19!J225), PR19_overrides!J227)</f>
        <v>0</v>
      </c>
      <c r="K227" s="72">
        <f>IF(PR19_overrides!K227="", IF( F_Inputs_PR19!K225 = "","", F_Inputs_PR19!K225), PR19_overrides!K227)</f>
        <v>0.17199999999999999</v>
      </c>
    </row>
    <row r="228" spans="1:11" x14ac:dyDescent="0.4">
      <c r="A228" s="63" t="s">
        <v>477</v>
      </c>
      <c r="B228" s="63" t="s">
        <v>469</v>
      </c>
      <c r="C228" s="63" t="s">
        <v>259</v>
      </c>
      <c r="D228" s="72">
        <f>IF(PR19_overrides!D228="", IF( F_Inputs_PR19!D226 = "","", F_Inputs_PR19!D226), PR19_overrides!D228)</f>
        <v>0</v>
      </c>
      <c r="E228" s="72">
        <f>IF(PR19_overrides!E228="", IF( F_Inputs_PR19!E226 = "","", F_Inputs_PR19!E226), PR19_overrides!E228)</f>
        <v>0.38700000000000001</v>
      </c>
      <c r="F228" s="72">
        <f>IF(PR19_overrides!F228="", IF( F_Inputs_PR19!F226 = "","", F_Inputs_PR19!F226), PR19_overrides!F228)</f>
        <v>3.6999999999999998E-2</v>
      </c>
      <c r="G228" s="72">
        <f>IF(PR19_overrides!G228="", IF( F_Inputs_PR19!G226 = "","", F_Inputs_PR19!G226), PR19_overrides!G228)</f>
        <v>0.01</v>
      </c>
      <c r="H228" s="72">
        <f>IF(PR19_overrides!H228="", IF( F_Inputs_PR19!H226 = "","", F_Inputs_PR19!H226), PR19_overrides!H228)</f>
        <v>0.19400000000000001</v>
      </c>
      <c r="I228" s="72">
        <f>IF(PR19_overrides!I228="", IF( F_Inputs_PR19!I226 = "","", F_Inputs_PR19!I226), PR19_overrides!I228)</f>
        <v>0</v>
      </c>
      <c r="J228" s="72">
        <f>IF(PR19_overrides!J228="", IF( F_Inputs_PR19!J226 = "","", F_Inputs_PR19!J226), PR19_overrides!J228)</f>
        <v>0</v>
      </c>
      <c r="K228" s="72">
        <f>IF(PR19_overrides!K228="", IF( F_Inputs_PR19!K226 = "","", F_Inputs_PR19!K226), PR19_overrides!K228)</f>
        <v>0.17399999999999999</v>
      </c>
    </row>
    <row r="229" spans="1:11" x14ac:dyDescent="0.4">
      <c r="A229" s="63" t="s">
        <v>478</v>
      </c>
      <c r="B229" s="63" t="s">
        <v>469</v>
      </c>
      <c r="C229" s="63" t="s">
        <v>261</v>
      </c>
      <c r="D229" s="72">
        <f>IF(PR19_overrides!D229="", IF( F_Inputs_PR19!D227 = "","", F_Inputs_PR19!D227), PR19_overrides!D229)</f>
        <v>0</v>
      </c>
      <c r="E229" s="72">
        <f>IF(PR19_overrides!E229="", IF( F_Inputs_PR19!E227 = "","", F_Inputs_PR19!E227), PR19_overrides!E229)</f>
        <v>0.38600000000000001</v>
      </c>
      <c r="F229" s="72">
        <f>IF(PR19_overrides!F229="", IF( F_Inputs_PR19!F227 = "","", F_Inputs_PR19!F227), PR19_overrides!F229)</f>
        <v>6.2E-2</v>
      </c>
      <c r="G229" s="72">
        <f>IF(PR19_overrides!G229="", IF( F_Inputs_PR19!G227 = "","", F_Inputs_PR19!G227), PR19_overrides!G229)</f>
        <v>0.01</v>
      </c>
      <c r="H229" s="72">
        <f>IF(PR19_overrides!H229="", IF( F_Inputs_PR19!H227 = "","", F_Inputs_PR19!H227), PR19_overrides!H229)</f>
        <v>0.191</v>
      </c>
      <c r="I229" s="72">
        <f>IF(PR19_overrides!I229="", IF( F_Inputs_PR19!I227 = "","", F_Inputs_PR19!I227), PR19_overrides!I229)</f>
        <v>0</v>
      </c>
      <c r="J229" s="72">
        <f>IF(PR19_overrides!J229="", IF( F_Inputs_PR19!J227 = "","", F_Inputs_PR19!J227), PR19_overrides!J229)</f>
        <v>0</v>
      </c>
      <c r="K229" s="72">
        <f>IF(PR19_overrides!K229="", IF( F_Inputs_PR19!K227 = "","", F_Inputs_PR19!K227), PR19_overrides!K229)</f>
        <v>0.17699999999999999</v>
      </c>
    </row>
    <row r="230" spans="1:11" x14ac:dyDescent="0.4">
      <c r="A230" s="63" t="s">
        <v>479</v>
      </c>
      <c r="B230" s="63" t="s">
        <v>469</v>
      </c>
      <c r="C230" s="63" t="s">
        <v>263</v>
      </c>
      <c r="D230" s="72">
        <f>IF(PR19_overrides!D230="", IF( F_Inputs_PR19!D228 = "","", F_Inputs_PR19!D228), PR19_overrides!D230)</f>
        <v>0</v>
      </c>
      <c r="E230" s="72">
        <f>IF(PR19_overrides!E230="", IF( F_Inputs_PR19!E228 = "","", F_Inputs_PR19!E228), PR19_overrides!E230)</f>
        <v>0.38600000000000001</v>
      </c>
      <c r="F230" s="72">
        <f>IF(PR19_overrides!F230="", IF( F_Inputs_PR19!F228 = "","", F_Inputs_PR19!F228), PR19_overrides!F230)</f>
        <v>8.3000000000000004E-2</v>
      </c>
      <c r="G230" s="72">
        <f>IF(PR19_overrides!G230="", IF( F_Inputs_PR19!G228 = "","", F_Inputs_PR19!G228), PR19_overrides!G230)</f>
        <v>0.01</v>
      </c>
      <c r="H230" s="72">
        <f>IF(PR19_overrides!H230="", IF( F_Inputs_PR19!H228 = "","", F_Inputs_PR19!H228), PR19_overrides!H230)</f>
        <v>0.188</v>
      </c>
      <c r="I230" s="72">
        <f>IF(PR19_overrides!I230="", IF( F_Inputs_PR19!I228 = "","", F_Inputs_PR19!I228), PR19_overrides!I230)</f>
        <v>0</v>
      </c>
      <c r="J230" s="72">
        <f>IF(PR19_overrides!J230="", IF( F_Inputs_PR19!J228 = "","", F_Inputs_PR19!J228), PR19_overrides!J230)</f>
        <v>0</v>
      </c>
      <c r="K230" s="72">
        <f>IF(PR19_overrides!K230="", IF( F_Inputs_PR19!K228 = "","", F_Inputs_PR19!K228), PR19_overrides!K230)</f>
        <v>0.128</v>
      </c>
    </row>
    <row r="231" spans="1:11" x14ac:dyDescent="0.4">
      <c r="A231" s="63" t="s">
        <v>554</v>
      </c>
      <c r="B231" s="63" t="s">
        <v>469</v>
      </c>
      <c r="C231" s="63" t="s">
        <v>516</v>
      </c>
      <c r="D231" s="72">
        <f>IF(PR19_overrides!D231="", IF( F_Inputs_PR19!D229 = "","", F_Inputs_PR19!D229), PR19_overrides!D231)</f>
        <v>0</v>
      </c>
      <c r="E231" s="72">
        <f>IF(PR19_overrides!E231="", IF( F_Inputs_PR19!E229 = "","", F_Inputs_PR19!E229), PR19_overrides!E231)</f>
        <v>0.38600000000000001</v>
      </c>
      <c r="F231" s="72">
        <f>IF(PR19_overrides!F231="", IF( F_Inputs_PR19!F229 = "","", F_Inputs_PR19!F229), PR19_overrides!F231)</f>
        <v>0.10199999999999999</v>
      </c>
      <c r="G231" s="72">
        <f>IF(PR19_overrides!G231="", IF( F_Inputs_PR19!G229 = "","", F_Inputs_PR19!G229), PR19_overrides!G231)</f>
        <v>0.01</v>
      </c>
      <c r="H231" s="72">
        <f>IF(PR19_overrides!H231="", IF( F_Inputs_PR19!H229 = "","", F_Inputs_PR19!H229), PR19_overrides!H231)</f>
        <v>0.19</v>
      </c>
      <c r="I231" s="72">
        <f>IF(PR19_overrides!I231="", IF( F_Inputs_PR19!I229 = "","", F_Inputs_PR19!I229), PR19_overrides!I231)</f>
        <v>0</v>
      </c>
      <c r="J231" s="72">
        <f>IF(PR19_overrides!J231="", IF( F_Inputs_PR19!J229 = "","", F_Inputs_PR19!J229), PR19_overrides!J231)</f>
        <v>0</v>
      </c>
      <c r="K231" s="72">
        <f>IF(PR19_overrides!K231="", IF( F_Inputs_PR19!K229 = "","", F_Inputs_PR19!K229), PR19_overrides!K231)</f>
        <v>0.127</v>
      </c>
    </row>
    <row r="232" spans="1:11" x14ac:dyDescent="0.4">
      <c r="A232" s="63" t="s">
        <v>480</v>
      </c>
      <c r="B232" s="63" t="s">
        <v>481</v>
      </c>
      <c r="C232" s="63" t="s">
        <v>243</v>
      </c>
      <c r="D232" s="72">
        <f>IF(PR19_overrides!D232="", IF( F_Inputs_PR19!D230 = "","", F_Inputs_PR19!D230), PR19_overrides!D232)</f>
        <v>1.403</v>
      </c>
      <c r="E232" s="72" t="str">
        <f>IF(PR19_overrides!E232="", IF( F_Inputs_PR19!E230 = "","", F_Inputs_PR19!E230), PR19_overrides!E232)</f>
        <v/>
      </c>
      <c r="F232" s="72" t="str">
        <f>IF(PR19_overrides!F232="", IF( F_Inputs_PR19!F230 = "","", F_Inputs_PR19!F230), PR19_overrides!F232)</f>
        <v/>
      </c>
      <c r="G232" s="72">
        <f>IF(PR19_overrides!G232="", IF( F_Inputs_PR19!G230 = "","", F_Inputs_PR19!G230), PR19_overrides!G232)</f>
        <v>0.14699999999999999</v>
      </c>
      <c r="H232" s="72">
        <f>IF(PR19_overrides!H232="", IF( F_Inputs_PR19!H230 = "","", F_Inputs_PR19!H230), PR19_overrides!H232)</f>
        <v>0</v>
      </c>
      <c r="I232" s="72">
        <f>IF(PR19_overrides!I232="", IF( F_Inputs_PR19!I230 = "","", F_Inputs_PR19!I230), PR19_overrides!I232)</f>
        <v>0</v>
      </c>
      <c r="J232" s="72">
        <f>IF(PR19_overrides!J232="", IF( F_Inputs_PR19!J230 = "","", F_Inputs_PR19!J230), PR19_overrides!J232)</f>
        <v>0</v>
      </c>
      <c r="K232" s="72">
        <f>IF(PR19_overrides!K232="", IF( F_Inputs_PR19!K230 = "","", F_Inputs_PR19!K230), PR19_overrides!K232)</f>
        <v>0.91800000000000004</v>
      </c>
    </row>
    <row r="233" spans="1:11" x14ac:dyDescent="0.4">
      <c r="A233" s="63" t="s">
        <v>482</v>
      </c>
      <c r="B233" s="63" t="s">
        <v>481</v>
      </c>
      <c r="C233" s="63" t="s">
        <v>245</v>
      </c>
      <c r="D233" s="72">
        <f>IF(PR19_overrides!D233="", IF( F_Inputs_PR19!D231 = "","", F_Inputs_PR19!D231), PR19_overrides!D233)</f>
        <v>1.468</v>
      </c>
      <c r="E233" s="72" t="str">
        <f>IF(PR19_overrides!E233="", IF( F_Inputs_PR19!E231 = "","", F_Inputs_PR19!E231), PR19_overrides!E233)</f>
        <v/>
      </c>
      <c r="F233" s="72" t="str">
        <f>IF(PR19_overrides!F233="", IF( F_Inputs_PR19!F231 = "","", F_Inputs_PR19!F231), PR19_overrides!F233)</f>
        <v/>
      </c>
      <c r="G233" s="72">
        <f>IF(PR19_overrides!G233="", IF( F_Inputs_PR19!G231 = "","", F_Inputs_PR19!G231), PR19_overrides!G233)</f>
        <v>0.28899999999999998</v>
      </c>
      <c r="H233" s="72">
        <f>IF(PR19_overrides!H233="", IF( F_Inputs_PR19!H231 = "","", F_Inputs_PR19!H231), PR19_overrides!H233)</f>
        <v>0</v>
      </c>
      <c r="I233" s="72">
        <f>IF(PR19_overrides!I233="", IF( F_Inputs_PR19!I231 = "","", F_Inputs_PR19!I231), PR19_overrides!I233)</f>
        <v>0</v>
      </c>
      <c r="J233" s="72">
        <f>IF(PR19_overrides!J233="", IF( F_Inputs_PR19!J231 = "","", F_Inputs_PR19!J231), PR19_overrides!J233)</f>
        <v>0</v>
      </c>
      <c r="K233" s="72">
        <f>IF(PR19_overrides!K233="", IF( F_Inputs_PR19!K231 = "","", F_Inputs_PR19!K231), PR19_overrides!K233)</f>
        <v>0.89700000000000002</v>
      </c>
    </row>
    <row r="234" spans="1:11" x14ac:dyDescent="0.4">
      <c r="A234" s="63" t="s">
        <v>483</v>
      </c>
      <c r="B234" s="63" t="s">
        <v>481</v>
      </c>
      <c r="C234" s="63" t="s">
        <v>247</v>
      </c>
      <c r="D234" s="72">
        <f>IF(PR19_overrides!D234="", IF( F_Inputs_PR19!D232 = "","", F_Inputs_PR19!D232), PR19_overrides!D234)</f>
        <v>0.115</v>
      </c>
      <c r="E234" s="72">
        <f>IF(PR19_overrides!E234="", IF( F_Inputs_PR19!E232 = "","", F_Inputs_PR19!E232), PR19_overrides!E234)</f>
        <v>2.7E-2</v>
      </c>
      <c r="F234" s="72" t="str">
        <f>IF(PR19_overrides!F234="", IF( F_Inputs_PR19!F232 = "","", F_Inputs_PR19!F232), PR19_overrides!F234)</f>
        <v/>
      </c>
      <c r="G234" s="72">
        <f>IF(PR19_overrides!G234="", IF( F_Inputs_PR19!G232 = "","", F_Inputs_PR19!G232), PR19_overrides!G234)</f>
        <v>0.373</v>
      </c>
      <c r="H234" s="72">
        <f>IF(PR19_overrides!H234="", IF( F_Inputs_PR19!H232 = "","", F_Inputs_PR19!H232), PR19_overrides!H234)</f>
        <v>7.1999999999999995E-2</v>
      </c>
      <c r="I234" s="72">
        <f>IF(PR19_overrides!I234="", IF( F_Inputs_PR19!I232 = "","", F_Inputs_PR19!I232), PR19_overrides!I234)</f>
        <v>0</v>
      </c>
      <c r="J234" s="72">
        <f>IF(PR19_overrides!J234="", IF( F_Inputs_PR19!J232 = "","", F_Inputs_PR19!J232), PR19_overrides!J234)</f>
        <v>0</v>
      </c>
      <c r="K234" s="72">
        <f>IF(PR19_overrides!K234="", IF( F_Inputs_PR19!K232 = "","", F_Inputs_PR19!K232), PR19_overrides!K234)</f>
        <v>2.117</v>
      </c>
    </row>
    <row r="235" spans="1:11" x14ac:dyDescent="0.4">
      <c r="A235" s="63" t="s">
        <v>484</v>
      </c>
      <c r="B235" s="63" t="s">
        <v>481</v>
      </c>
      <c r="C235" s="63" t="s">
        <v>249</v>
      </c>
      <c r="D235" s="72">
        <f>IF(PR19_overrides!D235="", IF( F_Inputs_PR19!D233 = "","", F_Inputs_PR19!D233), PR19_overrides!D235)</f>
        <v>8.5999999999999993E-2</v>
      </c>
      <c r="E235" s="72">
        <f>IF(PR19_overrides!E235="", IF( F_Inputs_PR19!E233 = "","", F_Inputs_PR19!E233), PR19_overrides!E235)</f>
        <v>0.02</v>
      </c>
      <c r="F235" s="72" t="str">
        <f>IF(PR19_overrides!F235="", IF( F_Inputs_PR19!F233 = "","", F_Inputs_PR19!F233), PR19_overrides!F235)</f>
        <v/>
      </c>
      <c r="G235" s="72">
        <f>IF(PR19_overrides!G235="", IF( F_Inputs_PR19!G233 = "","", F_Inputs_PR19!G233), PR19_overrides!G235)</f>
        <v>0.34799999999999998</v>
      </c>
      <c r="H235" s="72">
        <f>IF(PR19_overrides!H235="", IF( F_Inputs_PR19!H233 = "","", F_Inputs_PR19!H233), PR19_overrides!H235)</f>
        <v>0.186</v>
      </c>
      <c r="I235" s="72">
        <f>IF(PR19_overrides!I235="", IF( F_Inputs_PR19!I233 = "","", F_Inputs_PR19!I233), PR19_overrides!I235)</f>
        <v>0</v>
      </c>
      <c r="J235" s="72">
        <f>IF(PR19_overrides!J235="", IF( F_Inputs_PR19!J233 = "","", F_Inputs_PR19!J233), PR19_overrides!J235)</f>
        <v>0</v>
      </c>
      <c r="K235" s="72">
        <f>IF(PR19_overrides!K235="", IF( F_Inputs_PR19!K233 = "","", F_Inputs_PR19!K233), PR19_overrides!K235)</f>
        <v>1.2789999999999999</v>
      </c>
    </row>
    <row r="236" spans="1:11" x14ac:dyDescent="0.4">
      <c r="A236" s="63" t="s">
        <v>485</v>
      </c>
      <c r="B236" s="63" t="s">
        <v>481</v>
      </c>
      <c r="C236" s="63" t="s">
        <v>251</v>
      </c>
      <c r="D236" s="72">
        <f>IF(PR19_overrides!D236="", IF( F_Inputs_PR19!D234 = "","", F_Inputs_PR19!D234), PR19_overrides!D236)</f>
        <v>5.7000000000000002E-2</v>
      </c>
      <c r="E236" s="72">
        <f>IF(PR19_overrides!E236="", IF( F_Inputs_PR19!E234 = "","", F_Inputs_PR19!E234), PR19_overrides!E236)</f>
        <v>1.2999999999999999E-2</v>
      </c>
      <c r="F236" s="72" t="str">
        <f>IF(PR19_overrides!F236="", IF( F_Inputs_PR19!F234 = "","", F_Inputs_PR19!F234), PR19_overrides!F236)</f>
        <v/>
      </c>
      <c r="G236" s="72">
        <f>IF(PR19_overrides!G236="", IF( F_Inputs_PR19!G234 = "","", F_Inputs_PR19!G234), PR19_overrides!G236)</f>
        <v>0.27600000000000002</v>
      </c>
      <c r="H236" s="72">
        <f>IF(PR19_overrides!H236="", IF( F_Inputs_PR19!H234 = "","", F_Inputs_PR19!H234), PR19_overrides!H236)</f>
        <v>0.23200000000000001</v>
      </c>
      <c r="I236" s="72">
        <f>IF(PR19_overrides!I236="", IF( F_Inputs_PR19!I234 = "","", F_Inputs_PR19!I234), PR19_overrides!I236)</f>
        <v>0</v>
      </c>
      <c r="J236" s="72">
        <f>IF(PR19_overrides!J236="", IF( F_Inputs_PR19!J234 = "","", F_Inputs_PR19!J234), PR19_overrides!J236)</f>
        <v>0</v>
      </c>
      <c r="K236" s="72">
        <f>IF(PR19_overrides!K236="", IF( F_Inputs_PR19!K234 = "","", F_Inputs_PR19!K234), PR19_overrides!K236)</f>
        <v>1.008</v>
      </c>
    </row>
    <row r="237" spans="1:11" x14ac:dyDescent="0.4">
      <c r="A237" s="63" t="s">
        <v>486</v>
      </c>
      <c r="B237" s="63" t="s">
        <v>481</v>
      </c>
      <c r="C237" s="63" t="s">
        <v>253</v>
      </c>
      <c r="D237" s="72">
        <f>IF(PR19_overrides!D237="", IF( F_Inputs_PR19!D235 = "","", F_Inputs_PR19!D235), PR19_overrides!D237)</f>
        <v>8.8999999999999996E-2</v>
      </c>
      <c r="E237" s="72">
        <f>IF(PR19_overrides!E237="", IF( F_Inputs_PR19!E235 = "","", F_Inputs_PR19!E235), PR19_overrides!E237)</f>
        <v>0.02</v>
      </c>
      <c r="F237" s="72" t="str">
        <f>IF(PR19_overrides!F237="", IF( F_Inputs_PR19!F235 = "","", F_Inputs_PR19!F235), PR19_overrides!F237)</f>
        <v/>
      </c>
      <c r="G237" s="72">
        <f>IF(PR19_overrides!G237="", IF( F_Inputs_PR19!G235 = "","", F_Inputs_PR19!G235), PR19_overrides!G237)</f>
        <v>0.108</v>
      </c>
      <c r="H237" s="72">
        <f>IF(PR19_overrides!H237="", IF( F_Inputs_PR19!H235 = "","", F_Inputs_PR19!H235), PR19_overrides!H237)</f>
        <v>0.248</v>
      </c>
      <c r="I237" s="72">
        <f>IF(PR19_overrides!I237="", IF( F_Inputs_PR19!I235 = "","", F_Inputs_PR19!I235), PR19_overrides!I237)</f>
        <v>0</v>
      </c>
      <c r="J237" s="72">
        <f>IF(PR19_overrides!J237="", IF( F_Inputs_PR19!J235 = "","", F_Inputs_PR19!J235), PR19_overrides!J237)</f>
        <v>0</v>
      </c>
      <c r="K237" s="72">
        <f>IF(PR19_overrides!K237="", IF( F_Inputs_PR19!K235 = "","", F_Inputs_PR19!K235), PR19_overrides!K237)</f>
        <v>0.8</v>
      </c>
    </row>
    <row r="238" spans="1:11" x14ac:dyDescent="0.4">
      <c r="A238" s="63" t="s">
        <v>487</v>
      </c>
      <c r="B238" s="63" t="s">
        <v>481</v>
      </c>
      <c r="C238" s="63" t="s">
        <v>255</v>
      </c>
      <c r="D238" s="72">
        <f>IF(PR19_overrides!D238="", IF( F_Inputs_PR19!D236 = "","", F_Inputs_PR19!D236), PR19_overrides!D238)</f>
        <v>9.0999999999999998E-2</v>
      </c>
      <c r="E238" s="72">
        <f>IF(PR19_overrides!E238="", IF( F_Inputs_PR19!E236 = "","", F_Inputs_PR19!E236), PR19_overrides!E238)</f>
        <v>2.1000000000000001E-2</v>
      </c>
      <c r="F238" s="72" t="str">
        <f>IF(PR19_overrides!F238="", IF( F_Inputs_PR19!F236 = "","", F_Inputs_PR19!F236), PR19_overrides!F238)</f>
        <v/>
      </c>
      <c r="G238" s="72">
        <f>IF(PR19_overrides!G238="", IF( F_Inputs_PR19!G236 = "","", F_Inputs_PR19!G236), PR19_overrides!G238)</f>
        <v>0</v>
      </c>
      <c r="H238" s="72">
        <f>IF(PR19_overrides!H238="", IF( F_Inputs_PR19!H236 = "","", F_Inputs_PR19!H236), PR19_overrides!H238)</f>
        <v>0.20200000000000001</v>
      </c>
      <c r="I238" s="72">
        <f>IF(PR19_overrides!I238="", IF( F_Inputs_PR19!I236 = "","", F_Inputs_PR19!I236), PR19_overrides!I238)</f>
        <v>0</v>
      </c>
      <c r="J238" s="72">
        <f>IF(PR19_overrides!J238="", IF( F_Inputs_PR19!J236 = "","", F_Inputs_PR19!J236), PR19_overrides!J238)</f>
        <v>0</v>
      </c>
      <c r="K238" s="72">
        <f>IF(PR19_overrides!K238="", IF( F_Inputs_PR19!K236 = "","", F_Inputs_PR19!K236), PR19_overrides!K238)</f>
        <v>0.72</v>
      </c>
    </row>
    <row r="239" spans="1:11" x14ac:dyDescent="0.4">
      <c r="A239" s="63" t="s">
        <v>488</v>
      </c>
      <c r="B239" s="63" t="s">
        <v>481</v>
      </c>
      <c r="C239" s="63" t="s">
        <v>257</v>
      </c>
      <c r="D239" s="72">
        <f>IF(PR19_overrides!D239="", IF( F_Inputs_PR19!D237 = "","", F_Inputs_PR19!D237), PR19_overrides!D239)</f>
        <v>0</v>
      </c>
      <c r="E239" s="72">
        <f>IF(PR19_overrides!E239="", IF( F_Inputs_PR19!E237 = "","", F_Inputs_PR19!E237), PR19_overrides!E239)</f>
        <v>9.4E-2</v>
      </c>
      <c r="F239" s="72">
        <f>IF(PR19_overrides!F239="", IF( F_Inputs_PR19!F237 = "","", F_Inputs_PR19!F237), PR19_overrides!F239)</f>
        <v>2.1000000000000001E-2</v>
      </c>
      <c r="G239" s="72">
        <f>IF(PR19_overrides!G239="", IF( F_Inputs_PR19!G237 = "","", F_Inputs_PR19!G237), PR19_overrides!G239)</f>
        <v>0</v>
      </c>
      <c r="H239" s="72">
        <f>IF(PR19_overrides!H239="", IF( F_Inputs_PR19!H237 = "","", F_Inputs_PR19!H237), PR19_overrides!H239)</f>
        <v>0.113</v>
      </c>
      <c r="I239" s="72">
        <f>IF(PR19_overrides!I239="", IF( F_Inputs_PR19!I237 = "","", F_Inputs_PR19!I237), PR19_overrides!I239)</f>
        <v>0</v>
      </c>
      <c r="J239" s="72">
        <f>IF(PR19_overrides!J239="", IF( F_Inputs_PR19!J237 = "","", F_Inputs_PR19!J237), PR19_overrides!J239)</f>
        <v>0</v>
      </c>
      <c r="K239" s="72">
        <f>IF(PR19_overrides!K239="", IF( F_Inputs_PR19!K237 = "","", F_Inputs_PR19!K237), PR19_overrides!K239)</f>
        <v>0.54100000000000004</v>
      </c>
    </row>
    <row r="240" spans="1:11" x14ac:dyDescent="0.4">
      <c r="A240" s="63" t="s">
        <v>489</v>
      </c>
      <c r="B240" s="63" t="s">
        <v>481</v>
      </c>
      <c r="C240" s="63" t="s">
        <v>259</v>
      </c>
      <c r="D240" s="72">
        <f>IF(PR19_overrides!D240="", IF( F_Inputs_PR19!D238 = "","", F_Inputs_PR19!D238), PR19_overrides!D240)</f>
        <v>0</v>
      </c>
      <c r="E240" s="72">
        <f>IF(PR19_overrides!E240="", IF( F_Inputs_PR19!E238 = "","", F_Inputs_PR19!E238), PR19_overrides!E240)</f>
        <v>9.7000000000000003E-2</v>
      </c>
      <c r="F240" s="72">
        <f>IF(PR19_overrides!F240="", IF( F_Inputs_PR19!F238 = "","", F_Inputs_PR19!F238), PR19_overrides!F240)</f>
        <v>2.3E-2</v>
      </c>
      <c r="G240" s="72">
        <f>IF(PR19_overrides!G240="", IF( F_Inputs_PR19!G238 = "","", F_Inputs_PR19!G238), PR19_overrides!G240)</f>
        <v>0</v>
      </c>
      <c r="H240" s="72">
        <f>IF(PR19_overrides!H240="", IF( F_Inputs_PR19!H238 = "","", F_Inputs_PR19!H238), PR19_overrides!H240)</f>
        <v>9.0999999999999998E-2</v>
      </c>
      <c r="I240" s="72">
        <f>IF(PR19_overrides!I240="", IF( F_Inputs_PR19!I238 = "","", F_Inputs_PR19!I238), PR19_overrides!I240)</f>
        <v>0</v>
      </c>
      <c r="J240" s="72">
        <f>IF(PR19_overrides!J240="", IF( F_Inputs_PR19!J238 = "","", F_Inputs_PR19!J238), PR19_overrides!J240)</f>
        <v>0</v>
      </c>
      <c r="K240" s="72">
        <f>IF(PR19_overrides!K240="", IF( F_Inputs_PR19!K238 = "","", F_Inputs_PR19!K238), PR19_overrides!K240)</f>
        <v>0.53100000000000003</v>
      </c>
    </row>
    <row r="241" spans="1:11" x14ac:dyDescent="0.4">
      <c r="A241" s="63" t="s">
        <v>490</v>
      </c>
      <c r="B241" s="63" t="s">
        <v>481</v>
      </c>
      <c r="C241" s="63" t="s">
        <v>261</v>
      </c>
      <c r="D241" s="72">
        <f>IF(PR19_overrides!D241="", IF( F_Inputs_PR19!D239 = "","", F_Inputs_PR19!D239), PR19_overrides!D241)</f>
        <v>0</v>
      </c>
      <c r="E241" s="72">
        <f>IF(PR19_overrides!E241="", IF( F_Inputs_PR19!E239 = "","", F_Inputs_PR19!E239), PR19_overrides!E241)</f>
        <v>9.8000000000000004E-2</v>
      </c>
      <c r="F241" s="72">
        <f>IF(PR19_overrides!F241="", IF( F_Inputs_PR19!F239 = "","", F_Inputs_PR19!F239), PR19_overrides!F241)</f>
        <v>2.3E-2</v>
      </c>
      <c r="G241" s="72">
        <f>IF(PR19_overrides!G241="", IF( F_Inputs_PR19!G239 = "","", F_Inputs_PR19!G239), PR19_overrides!G241)</f>
        <v>0</v>
      </c>
      <c r="H241" s="72">
        <f>IF(PR19_overrides!H241="", IF( F_Inputs_PR19!H239 = "","", F_Inputs_PR19!H239), PR19_overrides!H241)</f>
        <v>0.1</v>
      </c>
      <c r="I241" s="72">
        <f>IF(PR19_overrides!I241="", IF( F_Inputs_PR19!I239 = "","", F_Inputs_PR19!I239), PR19_overrides!I241)</f>
        <v>0</v>
      </c>
      <c r="J241" s="72">
        <f>IF(PR19_overrides!J241="", IF( F_Inputs_PR19!J239 = "","", F_Inputs_PR19!J239), PR19_overrides!J241)</f>
        <v>0</v>
      </c>
      <c r="K241" s="72">
        <f>IF(PR19_overrides!K241="", IF( F_Inputs_PR19!K239 = "","", F_Inputs_PR19!K239), PR19_overrides!K241)</f>
        <v>0.55100000000000005</v>
      </c>
    </row>
    <row r="242" spans="1:11" x14ac:dyDescent="0.4">
      <c r="A242" s="63" t="s">
        <v>491</v>
      </c>
      <c r="B242" s="63" t="s">
        <v>481</v>
      </c>
      <c r="C242" s="63" t="s">
        <v>263</v>
      </c>
      <c r="D242" s="72">
        <f>IF(PR19_overrides!D242="", IF( F_Inputs_PR19!D240 = "","", F_Inputs_PR19!D240), PR19_overrides!D242)</f>
        <v>0</v>
      </c>
      <c r="E242" s="72">
        <f>IF(PR19_overrides!E242="", IF( F_Inputs_PR19!E240 = "","", F_Inputs_PR19!E240), PR19_overrides!E242)</f>
        <v>0.10100000000000001</v>
      </c>
      <c r="F242" s="72">
        <f>IF(PR19_overrides!F242="", IF( F_Inputs_PR19!F240 = "","", F_Inputs_PR19!F240), PR19_overrides!F242)</f>
        <v>2.4E-2</v>
      </c>
      <c r="G242" s="72">
        <f>IF(PR19_overrides!G242="", IF( F_Inputs_PR19!G240 = "","", F_Inputs_PR19!G240), PR19_overrides!G242)</f>
        <v>0</v>
      </c>
      <c r="H242" s="72">
        <f>IF(PR19_overrides!H242="", IF( F_Inputs_PR19!H240 = "","", F_Inputs_PR19!H240), PR19_overrides!H242)</f>
        <v>0.1</v>
      </c>
      <c r="I242" s="72">
        <f>IF(PR19_overrides!I242="", IF( F_Inputs_PR19!I240 = "","", F_Inputs_PR19!I240), PR19_overrides!I242)</f>
        <v>0</v>
      </c>
      <c r="J242" s="72">
        <f>IF(PR19_overrides!J242="", IF( F_Inputs_PR19!J240 = "","", F_Inputs_PR19!J240), PR19_overrides!J242)</f>
        <v>0</v>
      </c>
      <c r="K242" s="72">
        <f>IF(PR19_overrides!K242="", IF( F_Inputs_PR19!K240 = "","", F_Inputs_PR19!K240), PR19_overrides!K242)</f>
        <v>0.51200000000000001</v>
      </c>
    </row>
    <row r="243" spans="1:11" x14ac:dyDescent="0.4">
      <c r="A243" s="63" t="s">
        <v>555</v>
      </c>
      <c r="B243" s="63" t="s">
        <v>481</v>
      </c>
      <c r="C243" s="63" t="s">
        <v>516</v>
      </c>
      <c r="D243" s="72">
        <f>IF(PR19_overrides!D243="", IF( F_Inputs_PR19!D241 = "","", F_Inputs_PR19!D241), PR19_overrides!D243)</f>
        <v>0</v>
      </c>
      <c r="E243" s="72">
        <f>IF(PR19_overrides!E243="", IF( F_Inputs_PR19!E241 = "","", F_Inputs_PR19!E241), PR19_overrides!E243)</f>
        <v>0.10299999999999999</v>
      </c>
      <c r="F243" s="72">
        <f>IF(PR19_overrides!F243="", IF( F_Inputs_PR19!F241 = "","", F_Inputs_PR19!F241), PR19_overrides!F243)</f>
        <v>2.4E-2</v>
      </c>
      <c r="G243" s="72">
        <f>IF(PR19_overrides!G243="", IF( F_Inputs_PR19!G241 = "","", F_Inputs_PR19!G241), PR19_overrides!G243)</f>
        <v>0</v>
      </c>
      <c r="H243" s="72">
        <f>IF(PR19_overrides!H243="", IF( F_Inputs_PR19!H241 = "","", F_Inputs_PR19!H241), PR19_overrides!H243)</f>
        <v>0</v>
      </c>
      <c r="I243" s="72">
        <f>IF(PR19_overrides!I243="", IF( F_Inputs_PR19!I241 = "","", F_Inputs_PR19!I241), PR19_overrides!I243)</f>
        <v>0</v>
      </c>
      <c r="J243" s="72">
        <f>IF(PR19_overrides!J243="", IF( F_Inputs_PR19!J241 = "","", F_Inputs_PR19!J241), PR19_overrides!J243)</f>
        <v>0</v>
      </c>
      <c r="K243" s="72">
        <f>IF(PR19_overrides!K243="", IF( F_Inputs_PR19!K241 = "","", F_Inputs_PR19!K241), PR19_overrides!K243)</f>
        <v>0.502</v>
      </c>
    </row>
    <row r="244" spans="1:11" x14ac:dyDescent="0.4">
      <c r="A244" s="63" t="s">
        <v>492</v>
      </c>
      <c r="B244" s="63" t="s">
        <v>493</v>
      </c>
      <c r="C244" s="63" t="s">
        <v>243</v>
      </c>
      <c r="D244" s="72">
        <f>IF(PR19_overrides!D244="", IF( F_Inputs_PR19!D242 = "","", F_Inputs_PR19!D242), PR19_overrides!D244)</f>
        <v>1.316535871221</v>
      </c>
      <c r="E244" s="72" t="str">
        <f>IF(PR19_overrides!E244="", IF( F_Inputs_PR19!E242 = "","", F_Inputs_PR19!E242), PR19_overrides!E244)</f>
        <v/>
      </c>
      <c r="F244" s="72" t="str">
        <f>IF(PR19_overrides!F244="", IF( F_Inputs_PR19!F242 = "","", F_Inputs_PR19!F242), PR19_overrides!F244)</f>
        <v/>
      </c>
      <c r="G244" s="72">
        <f>IF(PR19_overrides!G244="", IF( F_Inputs_PR19!G242 = "","", F_Inputs_PR19!G242), PR19_overrides!G244)</f>
        <v>0.27731631363383702</v>
      </c>
      <c r="H244" s="72">
        <f>IF(PR19_overrides!H244="", IF( F_Inputs_PR19!H242 = "","", F_Inputs_PR19!H242), PR19_overrides!H244)</f>
        <v>0</v>
      </c>
      <c r="I244" s="72">
        <f>IF(PR19_overrides!I244="", IF( F_Inputs_PR19!I242 = "","", F_Inputs_PR19!I242), PR19_overrides!I244)</f>
        <v>0</v>
      </c>
      <c r="J244" s="72">
        <f>IF(PR19_overrides!J244="", IF( F_Inputs_PR19!J242 = "","", F_Inputs_PR19!J242), PR19_overrides!J244)</f>
        <v>0</v>
      </c>
      <c r="K244" s="72">
        <f>IF(PR19_overrides!K244="", IF( F_Inputs_PR19!K242 = "","", F_Inputs_PR19!K242), PR19_overrides!K244)</f>
        <v>1.63137826520021</v>
      </c>
    </row>
    <row r="245" spans="1:11" x14ac:dyDescent="0.4">
      <c r="A245" s="63" t="s">
        <v>494</v>
      </c>
      <c r="B245" s="63" t="s">
        <v>493</v>
      </c>
      <c r="C245" s="63" t="s">
        <v>245</v>
      </c>
      <c r="D245" s="72">
        <f>IF(PR19_overrides!D245="", IF( F_Inputs_PR19!D243 = "","", F_Inputs_PR19!D243), PR19_overrides!D245)</f>
        <v>1.66</v>
      </c>
      <c r="E245" s="72" t="str">
        <f>IF(PR19_overrides!E245="", IF( F_Inputs_PR19!E243 = "","", F_Inputs_PR19!E243), PR19_overrides!E245)</f>
        <v/>
      </c>
      <c r="F245" s="72" t="str">
        <f>IF(PR19_overrides!F245="", IF( F_Inputs_PR19!F243 = "","", F_Inputs_PR19!F243), PR19_overrides!F245)</f>
        <v/>
      </c>
      <c r="G245" s="72">
        <f>IF(PR19_overrides!G245="", IF( F_Inputs_PR19!G243 = "","", F_Inputs_PR19!G243), PR19_overrides!G245)</f>
        <v>0.31487978219694102</v>
      </c>
      <c r="H245" s="72">
        <f>IF(PR19_overrides!H245="", IF( F_Inputs_PR19!H243 = "","", F_Inputs_PR19!H243), PR19_overrides!H245)</f>
        <v>0</v>
      </c>
      <c r="I245" s="72">
        <f>IF(PR19_overrides!I245="", IF( F_Inputs_PR19!I243 = "","", F_Inputs_PR19!I243), PR19_overrides!I245)</f>
        <v>0</v>
      </c>
      <c r="J245" s="72">
        <f>IF(PR19_overrides!J245="", IF( F_Inputs_PR19!J243 = "","", F_Inputs_PR19!J243), PR19_overrides!J245)</f>
        <v>0</v>
      </c>
      <c r="K245" s="72">
        <f>IF(PR19_overrides!K245="", IF( F_Inputs_PR19!K243 = "","", F_Inputs_PR19!K243), PR19_overrides!K245)</f>
        <v>3.012</v>
      </c>
    </row>
    <row r="246" spans="1:11" x14ac:dyDescent="0.4">
      <c r="A246" s="63" t="s">
        <v>495</v>
      </c>
      <c r="B246" s="63" t="s">
        <v>493</v>
      </c>
      <c r="C246" s="63" t="s">
        <v>247</v>
      </c>
      <c r="D246" s="72">
        <f>IF(PR19_overrides!D246="", IF( F_Inputs_PR19!D244 = "","", F_Inputs_PR19!D244), PR19_overrides!D246)</f>
        <v>0.92968836119287701</v>
      </c>
      <c r="E246" s="72">
        <f>IF(PR19_overrides!E246="", IF( F_Inputs_PR19!E244 = "","", F_Inputs_PR19!E244), PR19_overrides!E246)</f>
        <v>0.199185187571429</v>
      </c>
      <c r="F246" s="72" t="str">
        <f>IF(PR19_overrides!F246="", IF( F_Inputs_PR19!F244 = "","", F_Inputs_PR19!F244), PR19_overrides!F246)</f>
        <v/>
      </c>
      <c r="G246" s="72">
        <f>IF(PR19_overrides!G246="", IF( F_Inputs_PR19!G244 = "","", F_Inputs_PR19!G244), PR19_overrides!G246)</f>
        <v>0.34620984239929198</v>
      </c>
      <c r="H246" s="72">
        <f>IF(PR19_overrides!H246="", IF( F_Inputs_PR19!H244 = "","", F_Inputs_PR19!H244), PR19_overrides!H246)</f>
        <v>1.3725396000000001E-3</v>
      </c>
      <c r="I246" s="72">
        <f>IF(PR19_overrides!I246="", IF( F_Inputs_PR19!I244 = "","", F_Inputs_PR19!I244), PR19_overrides!I246)</f>
        <v>0</v>
      </c>
      <c r="J246" s="72">
        <f>IF(PR19_overrides!J246="", IF( F_Inputs_PR19!J244 = "","", F_Inputs_PR19!J244), PR19_overrides!J246)</f>
        <v>0</v>
      </c>
      <c r="K246" s="72">
        <f>IF(PR19_overrides!K246="", IF( F_Inputs_PR19!K244 = "","", F_Inputs_PR19!K244), PR19_overrides!K246)</f>
        <v>0.82666700000000004</v>
      </c>
    </row>
    <row r="247" spans="1:11" x14ac:dyDescent="0.4">
      <c r="A247" s="63" t="s">
        <v>496</v>
      </c>
      <c r="B247" s="63" t="s">
        <v>493</v>
      </c>
      <c r="C247" s="63" t="s">
        <v>249</v>
      </c>
      <c r="D247" s="72">
        <f>IF(PR19_overrides!D247="", IF( F_Inputs_PR19!D245 = "","", F_Inputs_PR19!D245), PR19_overrides!D247)</f>
        <v>0.697852205165018</v>
      </c>
      <c r="E247" s="72">
        <f>IF(PR19_overrides!E247="", IF( F_Inputs_PR19!E245 = "","", F_Inputs_PR19!E245), PR19_overrides!E247)</f>
        <v>0.343759477571429</v>
      </c>
      <c r="F247" s="72" t="str">
        <f>IF(PR19_overrides!F247="", IF( F_Inputs_PR19!F245 = "","", F_Inputs_PR19!F245), PR19_overrides!F247)</f>
        <v/>
      </c>
      <c r="G247" s="72">
        <f>IF(PR19_overrides!G247="", IF( F_Inputs_PR19!G245 = "","", F_Inputs_PR19!G245), PR19_overrides!G247)</f>
        <v>0.35694234751366999</v>
      </c>
      <c r="H247" s="72">
        <f>IF(PR19_overrides!H247="", IF( F_Inputs_PR19!H245 = "","", F_Inputs_PR19!H245), PR19_overrides!H247)</f>
        <v>2.6176254551999998E-3</v>
      </c>
      <c r="I247" s="72">
        <f>IF(PR19_overrides!I247="", IF( F_Inputs_PR19!I245 = "","", F_Inputs_PR19!I245), PR19_overrides!I247)</f>
        <v>0</v>
      </c>
      <c r="J247" s="72">
        <f>IF(PR19_overrides!J247="", IF( F_Inputs_PR19!J245 = "","", F_Inputs_PR19!J245), PR19_overrides!J247)</f>
        <v>0</v>
      </c>
      <c r="K247" s="72">
        <f>IF(PR19_overrides!K247="", IF( F_Inputs_PR19!K245 = "","", F_Inputs_PR19!K245), PR19_overrides!K247)</f>
        <v>0.172081391525229</v>
      </c>
    </row>
    <row r="248" spans="1:11" x14ac:dyDescent="0.4">
      <c r="A248" s="63" t="s">
        <v>497</v>
      </c>
      <c r="B248" s="63" t="s">
        <v>493</v>
      </c>
      <c r="C248" s="63" t="s">
        <v>251</v>
      </c>
      <c r="D248" s="72">
        <f>IF(PR19_overrides!D248="", IF( F_Inputs_PR19!D246 = "","", F_Inputs_PR19!D246), PR19_overrides!D248)</f>
        <v>0.74331185099999997</v>
      </c>
      <c r="E248" s="72">
        <f>IF(PR19_overrides!E248="", IF( F_Inputs_PR19!E246 = "","", F_Inputs_PR19!E246), PR19_overrides!E248)</f>
        <v>0.34900768900000001</v>
      </c>
      <c r="F248" s="72" t="str">
        <f>IF(PR19_overrides!F248="", IF( F_Inputs_PR19!F246 = "","", F_Inputs_PR19!F246), PR19_overrides!F248)</f>
        <v/>
      </c>
      <c r="G248" s="72">
        <f>IF(PR19_overrides!G248="", IF( F_Inputs_PR19!G246 = "","", F_Inputs_PR19!G246), PR19_overrides!G248)</f>
        <v>0.36887135281490702</v>
      </c>
      <c r="H248" s="72">
        <f>IF(PR19_overrides!H248="", IF( F_Inputs_PR19!H246 = "","", F_Inputs_PR19!H246), PR19_overrides!H248)</f>
        <v>2.4774642832237699E-3</v>
      </c>
      <c r="I248" s="72">
        <f>IF(PR19_overrides!I248="", IF( F_Inputs_PR19!I246 = "","", F_Inputs_PR19!I246), PR19_overrides!I248)</f>
        <v>0</v>
      </c>
      <c r="J248" s="72">
        <f>IF(PR19_overrides!J248="", IF( F_Inputs_PR19!J246 = "","", F_Inputs_PR19!J246), PR19_overrides!J248)</f>
        <v>0</v>
      </c>
      <c r="K248" s="72">
        <f>IF(PR19_overrides!K248="", IF( F_Inputs_PR19!K246 = "","", F_Inputs_PR19!K246), PR19_overrides!K248)</f>
        <v>0.22096936</v>
      </c>
    </row>
    <row r="249" spans="1:11" x14ac:dyDescent="0.4">
      <c r="A249" s="63" t="s">
        <v>498</v>
      </c>
      <c r="B249" s="63" t="s">
        <v>493</v>
      </c>
      <c r="C249" s="63" t="s">
        <v>253</v>
      </c>
      <c r="D249" s="72">
        <f>IF(PR19_overrides!D249="", IF( F_Inputs_PR19!D247 = "","", F_Inputs_PR19!D247), PR19_overrides!D249)</f>
        <v>0.55529370934090005</v>
      </c>
      <c r="E249" s="72">
        <f>IF(PR19_overrides!E249="", IF( F_Inputs_PR19!E247 = "","", F_Inputs_PR19!E247), PR19_overrides!E249)</f>
        <v>0.42879236807001497</v>
      </c>
      <c r="F249" s="72" t="str">
        <f>IF(PR19_overrides!F249="", IF( F_Inputs_PR19!F247 = "","", F_Inputs_PR19!F247), PR19_overrides!F249)</f>
        <v/>
      </c>
      <c r="G249" s="72">
        <f>IF(PR19_overrides!G249="", IF( F_Inputs_PR19!G247 = "","", F_Inputs_PR19!G247), PR19_overrides!G249)</f>
        <v>0.382888464221873</v>
      </c>
      <c r="H249" s="72">
        <f>IF(PR19_overrides!H249="", IF( F_Inputs_PR19!H247 = "","", F_Inputs_PR19!H247), PR19_overrides!H249)</f>
        <v>2.5633169009862699E-3</v>
      </c>
      <c r="I249" s="72">
        <f>IF(PR19_overrides!I249="", IF( F_Inputs_PR19!I247 = "","", F_Inputs_PR19!I247), PR19_overrides!I249)</f>
        <v>0</v>
      </c>
      <c r="J249" s="72">
        <f>IF(PR19_overrides!J249="", IF( F_Inputs_PR19!J247 = "","", F_Inputs_PR19!J247), PR19_overrides!J249)</f>
        <v>0</v>
      </c>
      <c r="K249" s="72">
        <f>IF(PR19_overrides!K249="", IF( F_Inputs_PR19!K247 = "","", F_Inputs_PR19!K247), PR19_overrides!K249)</f>
        <v>7.7264627111111206E-2</v>
      </c>
    </row>
    <row r="250" spans="1:11" x14ac:dyDescent="0.4">
      <c r="A250" s="63" t="s">
        <v>499</v>
      </c>
      <c r="B250" s="63" t="s">
        <v>493</v>
      </c>
      <c r="C250" s="63" t="s">
        <v>255</v>
      </c>
      <c r="D250" s="72">
        <f>IF(PR19_overrides!D250="", IF( F_Inputs_PR19!D248 = "","", F_Inputs_PR19!D248), PR19_overrides!D250)</f>
        <v>0.36282827581996102</v>
      </c>
      <c r="E250" s="72">
        <f>IF(PR19_overrides!E250="", IF( F_Inputs_PR19!E248 = "","", F_Inputs_PR19!E248), PR19_overrides!E250)</f>
        <v>0.64471384533333298</v>
      </c>
      <c r="F250" s="72" t="str">
        <f>IF(PR19_overrides!F250="", IF( F_Inputs_PR19!F248 = "","", F_Inputs_PR19!F248), PR19_overrides!F250)</f>
        <v/>
      </c>
      <c r="G250" s="72">
        <f>IF(PR19_overrides!G250="", IF( F_Inputs_PR19!G248 = "","", F_Inputs_PR19!G248), PR19_overrides!G250)</f>
        <v>0.36042863557631399</v>
      </c>
      <c r="H250" s="72">
        <f>IF(PR19_overrides!H250="", IF( F_Inputs_PR19!H248 = "","", F_Inputs_PR19!H248), PR19_overrides!H250)</f>
        <v>2.6350897742138798E-3</v>
      </c>
      <c r="I250" s="72">
        <f>IF(PR19_overrides!I250="", IF( F_Inputs_PR19!I248 = "","", F_Inputs_PR19!I248), PR19_overrides!I250)</f>
        <v>0</v>
      </c>
      <c r="J250" s="72">
        <f>IF(PR19_overrides!J250="", IF( F_Inputs_PR19!J248 = "","", F_Inputs_PR19!J248), PR19_overrides!J250)</f>
        <v>0</v>
      </c>
      <c r="K250" s="72">
        <f>IF(PR19_overrides!K250="", IF( F_Inputs_PR19!K248 = "","", F_Inputs_PR19!K248), PR19_overrides!K250)</f>
        <v>6.6666634000000002E-2</v>
      </c>
    </row>
    <row r="251" spans="1:11" x14ac:dyDescent="0.4">
      <c r="A251" s="63" t="s">
        <v>500</v>
      </c>
      <c r="B251" s="63" t="s">
        <v>493</v>
      </c>
      <c r="C251" s="63" t="s">
        <v>257</v>
      </c>
      <c r="D251" s="72">
        <f>IF(PR19_overrides!D251="", IF( F_Inputs_PR19!D249 = "","", F_Inputs_PR19!D249), PR19_overrides!D251)</f>
        <v>5.6280891999999999E-2</v>
      </c>
      <c r="E251" s="72">
        <f>IF(PR19_overrides!E251="", IF( F_Inputs_PR19!E249 = "","", F_Inputs_PR19!E249), PR19_overrides!E251)</f>
        <v>0.76042704241826498</v>
      </c>
      <c r="F251" s="72">
        <f>IF(PR19_overrides!F251="", IF( F_Inputs_PR19!F249 = "","", F_Inputs_PR19!F249), PR19_overrides!F251)</f>
        <v>0.03</v>
      </c>
      <c r="G251" s="72">
        <f>IF(PR19_overrides!G251="", IF( F_Inputs_PR19!G249 = "","", F_Inputs_PR19!G249), PR19_overrides!G251)</f>
        <v>0</v>
      </c>
      <c r="H251" s="72">
        <f>IF(PR19_overrides!H251="", IF( F_Inputs_PR19!H249 = "","", F_Inputs_PR19!H249), PR19_overrides!H251)</f>
        <v>0</v>
      </c>
      <c r="I251" s="72">
        <f>IF(PR19_overrides!I251="", IF( F_Inputs_PR19!I249 = "","", F_Inputs_PR19!I249), PR19_overrides!I251)</f>
        <v>0</v>
      </c>
      <c r="J251" s="72">
        <f>IF(PR19_overrides!J251="", IF( F_Inputs_PR19!J249 = "","", F_Inputs_PR19!J249), PR19_overrides!J251)</f>
        <v>0</v>
      </c>
      <c r="K251" s="72">
        <f>IF(PR19_overrides!K251="", IF( F_Inputs_PR19!K249 = "","", F_Inputs_PR19!K249), PR19_overrides!K251)</f>
        <v>0.41537795846060999</v>
      </c>
    </row>
    <row r="252" spans="1:11" x14ac:dyDescent="0.4">
      <c r="A252" s="63" t="s">
        <v>501</v>
      </c>
      <c r="B252" s="63" t="s">
        <v>493</v>
      </c>
      <c r="C252" s="63" t="s">
        <v>259</v>
      </c>
      <c r="D252" s="72">
        <f>IF(PR19_overrides!D252="", IF( F_Inputs_PR19!D250 = "","", F_Inputs_PR19!D250), PR19_overrides!D252)</f>
        <v>5.6280891999999999E-2</v>
      </c>
      <c r="E252" s="72">
        <f>IF(PR19_overrides!E252="", IF( F_Inputs_PR19!E250 = "","", F_Inputs_PR19!E250), PR19_overrides!E252)</f>
        <v>0.68915295605079396</v>
      </c>
      <c r="F252" s="72">
        <f>IF(PR19_overrides!F252="", IF( F_Inputs_PR19!F250 = "","", F_Inputs_PR19!F250), PR19_overrides!F252)</f>
        <v>0.1</v>
      </c>
      <c r="G252" s="72">
        <f>IF(PR19_overrides!G252="", IF( F_Inputs_PR19!G250 = "","", F_Inputs_PR19!G250), PR19_overrides!G252)</f>
        <v>0</v>
      </c>
      <c r="H252" s="72">
        <f>IF(PR19_overrides!H252="", IF( F_Inputs_PR19!H250 = "","", F_Inputs_PR19!H250), PR19_overrides!H252)</f>
        <v>0</v>
      </c>
      <c r="I252" s="72">
        <f>IF(PR19_overrides!I252="", IF( F_Inputs_PR19!I250 = "","", F_Inputs_PR19!I250), PR19_overrides!I252)</f>
        <v>0</v>
      </c>
      <c r="J252" s="72">
        <f>IF(PR19_overrides!J252="", IF( F_Inputs_PR19!J250 = "","", F_Inputs_PR19!J250), PR19_overrides!J252)</f>
        <v>0</v>
      </c>
      <c r="K252" s="72">
        <f>IF(PR19_overrides!K252="", IF( F_Inputs_PR19!K250 = "","", F_Inputs_PR19!K250), PR19_overrides!K252)</f>
        <v>0.44930397831059499</v>
      </c>
    </row>
    <row r="253" spans="1:11" x14ac:dyDescent="0.4">
      <c r="A253" s="63" t="s">
        <v>502</v>
      </c>
      <c r="B253" s="63" t="s">
        <v>493</v>
      </c>
      <c r="C253" s="63" t="s">
        <v>261</v>
      </c>
      <c r="D253" s="72">
        <f>IF(PR19_overrides!D253="", IF( F_Inputs_PR19!D251 = "","", F_Inputs_PR19!D251), PR19_overrides!D253)</f>
        <v>5.6280891999999999E-2</v>
      </c>
      <c r="E253" s="72">
        <f>IF(PR19_overrides!E253="", IF( F_Inputs_PR19!E251 = "","", F_Inputs_PR19!E251), PR19_overrides!E253)</f>
        <v>0.45563934014638002</v>
      </c>
      <c r="F253" s="72">
        <f>IF(PR19_overrides!F253="", IF( F_Inputs_PR19!F251 = "","", F_Inputs_PR19!F251), PR19_overrides!F253)</f>
        <v>0.14000000000000001</v>
      </c>
      <c r="G253" s="72">
        <f>IF(PR19_overrides!G253="", IF( F_Inputs_PR19!G251 = "","", F_Inputs_PR19!G251), PR19_overrides!G253)</f>
        <v>0</v>
      </c>
      <c r="H253" s="72">
        <f>IF(PR19_overrides!H253="", IF( F_Inputs_PR19!H251 = "","", F_Inputs_PR19!H251), PR19_overrides!H253)</f>
        <v>0</v>
      </c>
      <c r="I253" s="72">
        <f>IF(PR19_overrides!I253="", IF( F_Inputs_PR19!I251 = "","", F_Inputs_PR19!I251), PR19_overrides!I253)</f>
        <v>0</v>
      </c>
      <c r="J253" s="72">
        <f>IF(PR19_overrides!J253="", IF( F_Inputs_PR19!J251 = "","", F_Inputs_PR19!J251), PR19_overrides!J253)</f>
        <v>0</v>
      </c>
      <c r="K253" s="72">
        <f>IF(PR19_overrides!K253="", IF( F_Inputs_PR19!K251 = "","", F_Inputs_PR19!K251), PR19_overrides!K253)</f>
        <v>0.46639721167769899</v>
      </c>
    </row>
    <row r="254" spans="1:11" x14ac:dyDescent="0.4">
      <c r="A254" s="63" t="s">
        <v>503</v>
      </c>
      <c r="B254" s="63" t="s">
        <v>493</v>
      </c>
      <c r="C254" s="63" t="s">
        <v>263</v>
      </c>
      <c r="D254" s="72">
        <f>IF(PR19_overrides!D254="", IF( F_Inputs_PR19!D252 = "","", F_Inputs_PR19!D252), PR19_overrides!D254)</f>
        <v>5.0686476569862998E-2</v>
      </c>
      <c r="E254" s="72">
        <f>IF(PR19_overrides!E254="", IF( F_Inputs_PR19!E252 = "","", F_Inputs_PR19!E252), PR19_overrides!E254)</f>
        <v>0.40094061542857101</v>
      </c>
      <c r="F254" s="72">
        <f>IF(PR19_overrides!F254="", IF( F_Inputs_PR19!F252 = "","", F_Inputs_PR19!F252), PR19_overrides!F254)</f>
        <v>0.23</v>
      </c>
      <c r="G254" s="72">
        <f>IF(PR19_overrides!G254="", IF( F_Inputs_PR19!G252 = "","", F_Inputs_PR19!G252), PR19_overrides!G254)</f>
        <v>0</v>
      </c>
      <c r="H254" s="72">
        <f>IF(PR19_overrides!H254="", IF( F_Inputs_PR19!H252 = "","", F_Inputs_PR19!H252), PR19_overrides!H254)</f>
        <v>0</v>
      </c>
      <c r="I254" s="72">
        <f>IF(PR19_overrides!I254="", IF( F_Inputs_PR19!I252 = "","", F_Inputs_PR19!I252), PR19_overrides!I254)</f>
        <v>0</v>
      </c>
      <c r="J254" s="72">
        <f>IF(PR19_overrides!J254="", IF( F_Inputs_PR19!J252 = "","", F_Inputs_PR19!J252), PR19_overrides!J254)</f>
        <v>0</v>
      </c>
      <c r="K254" s="72">
        <f>IF(PR19_overrides!K254="", IF( F_Inputs_PR19!K252 = "","", F_Inputs_PR19!K252), PR19_overrides!K254)</f>
        <v>0.50480467549566899</v>
      </c>
    </row>
    <row r="255" spans="1:11" x14ac:dyDescent="0.4">
      <c r="A255" s="63" t="s">
        <v>556</v>
      </c>
      <c r="B255" s="63" t="s">
        <v>493</v>
      </c>
      <c r="C255" s="63" t="s">
        <v>516</v>
      </c>
      <c r="D255" s="72">
        <f>IF(PR19_overrides!D255="", IF( F_Inputs_PR19!D253 = "","", F_Inputs_PR19!D253), PR19_overrides!D255)</f>
        <v>3.7538547999999999E-3</v>
      </c>
      <c r="E255" s="72">
        <f>IF(PR19_overrides!E255="", IF( F_Inputs_PR19!E253 = "","", F_Inputs_PR19!E253), PR19_overrides!E255)</f>
        <v>0.23596121686497101</v>
      </c>
      <c r="F255" s="72">
        <f>IF(PR19_overrides!F255="", IF( F_Inputs_PR19!F253 = "","", F_Inputs_PR19!F253), PR19_overrides!F255)</f>
        <v>0.34</v>
      </c>
      <c r="G255" s="72">
        <f>IF(PR19_overrides!G255="", IF( F_Inputs_PR19!G253 = "","", F_Inputs_PR19!G253), PR19_overrides!G255)</f>
        <v>0</v>
      </c>
      <c r="H255" s="72">
        <f>IF(PR19_overrides!H255="", IF( F_Inputs_PR19!H253 = "","", F_Inputs_PR19!H253), PR19_overrides!H255)</f>
        <v>0</v>
      </c>
      <c r="I255" s="72">
        <f>IF(PR19_overrides!I255="", IF( F_Inputs_PR19!I253 = "","", F_Inputs_PR19!I253), PR19_overrides!I255)</f>
        <v>0</v>
      </c>
      <c r="J255" s="72">
        <f>IF(PR19_overrides!J255="", IF( F_Inputs_PR19!J253 = "","", F_Inputs_PR19!J253), PR19_overrides!J255)</f>
        <v>0</v>
      </c>
      <c r="K255" s="72">
        <f>IF(PR19_overrides!K255="", IF( F_Inputs_PR19!K253 = "","", F_Inputs_PR19!K253), PR19_overrides!K255)</f>
        <v>0.54881672255530101</v>
      </c>
    </row>
  </sheetData>
  <conditionalFormatting sqref="B1:C1">
    <cfRule type="expression" dxfId="19" priority="1">
      <formula>B1=FALSE</formula>
    </cfRule>
    <cfRule type="expression" dxfId="18" priority="2">
      <formula>B1=TRUE</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874A5-E43B-4E6F-B802-4EF9B5445CED}">
  <sheetPr>
    <tabColor rgb="FFFFDB8E"/>
  </sheetPr>
  <dimension ref="A1"/>
  <sheetViews>
    <sheetView zoomScale="80" zoomScaleNormal="80" workbookViewId="0"/>
  </sheetViews>
  <sheetFormatPr defaultRowHeight="13.5" x14ac:dyDescent="0.35"/>
  <sheetData>
    <row r="1" spans="1:1" ht="13.9" x14ac:dyDescent="0.4">
      <c r="A1" s="44"/>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1798E-2B2E-49C4-98CC-2268AF5561E3}">
  <sheetPr>
    <tabColor rgb="FFFFDB8E"/>
  </sheetPr>
  <dimension ref="A1:AX128"/>
  <sheetViews>
    <sheetView zoomScale="80" zoomScaleNormal="80" zoomScaleSheetLayoutView="50" workbookViewId="0">
      <pane xSplit="3" ySplit="2" topLeftCell="D3" activePane="bottomRight" state="frozen"/>
      <selection pane="topRight"/>
      <selection pane="bottomLeft"/>
      <selection pane="bottomRight"/>
    </sheetView>
  </sheetViews>
  <sheetFormatPr defaultRowHeight="13.15" x14ac:dyDescent="0.4"/>
  <cols>
    <col min="1" max="4" width="9" style="44"/>
    <col min="5" max="36" width="9.125" style="44" bestFit="1" customWidth="1"/>
    <col min="37" max="16384" width="9" style="44"/>
  </cols>
  <sheetData>
    <row r="1" spans="1:48" x14ac:dyDescent="0.4">
      <c r="A1" s="63" t="s">
        <v>559</v>
      </c>
      <c r="B1" s="63" t="b">
        <f>_xlfn.TEXTJOIN(",",FALSE,A3:A128) = _xlfn.TEXTJOIN(",",FALSE,F_Inputs_PR24!A2:A127)</f>
        <v>1</v>
      </c>
      <c r="C1" s="63" t="b">
        <f>_xlfn.TEXTJOIN(",",FALSE,D2:AK2) = _xlfn.TEXTJOIN(",",FALSE,F_Inputs_PR24!D1:AK1)</f>
        <v>1</v>
      </c>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row>
    <row r="2" spans="1:48" x14ac:dyDescent="0.4">
      <c r="A2" s="63" t="s">
        <v>525</v>
      </c>
      <c r="B2" s="63" t="s">
        <v>560</v>
      </c>
      <c r="C2" s="63" t="s">
        <v>240</v>
      </c>
      <c r="D2" s="101" t="s">
        <v>175</v>
      </c>
      <c r="E2" s="101" t="s">
        <v>15</v>
      </c>
      <c r="F2" s="101" t="s">
        <v>21</v>
      </c>
      <c r="G2" s="101" t="s">
        <v>24</v>
      </c>
      <c r="H2" s="101" t="s">
        <v>27</v>
      </c>
      <c r="I2" s="101" t="s">
        <v>30</v>
      </c>
      <c r="J2" s="101" t="s">
        <v>32</v>
      </c>
      <c r="K2" s="101" t="s">
        <v>34</v>
      </c>
      <c r="L2" s="101" t="s">
        <v>36</v>
      </c>
      <c r="M2" s="101" t="s">
        <v>38</v>
      </c>
      <c r="N2" s="101" t="s">
        <v>42</v>
      </c>
      <c r="O2" s="101" t="s">
        <v>93</v>
      </c>
      <c r="P2" s="101" t="s">
        <v>95</v>
      </c>
      <c r="Q2" s="101" t="s">
        <v>97</v>
      </c>
      <c r="R2" s="101" t="s">
        <v>99</v>
      </c>
      <c r="S2" s="101" t="s">
        <v>64</v>
      </c>
      <c r="T2" s="101" t="s">
        <v>67</v>
      </c>
      <c r="U2" s="101" t="s">
        <v>75</v>
      </c>
      <c r="V2" s="101" t="s">
        <v>77</v>
      </c>
      <c r="W2" s="101" t="s">
        <v>79</v>
      </c>
      <c r="X2" s="101" t="s">
        <v>81</v>
      </c>
      <c r="Y2" s="101" t="s">
        <v>83</v>
      </c>
      <c r="Z2" s="101" t="s">
        <v>85</v>
      </c>
      <c r="AA2" s="101" t="s">
        <v>87</v>
      </c>
      <c r="AB2" s="101" t="s">
        <v>91</v>
      </c>
      <c r="AC2" s="101" t="s">
        <v>101</v>
      </c>
      <c r="AD2" s="101" t="s">
        <v>103</v>
      </c>
      <c r="AE2" s="101" t="s">
        <v>105</v>
      </c>
      <c r="AF2" s="101" t="s">
        <v>107</v>
      </c>
      <c r="AG2" s="101" t="s">
        <v>109</v>
      </c>
      <c r="AH2" s="101" t="s">
        <v>111</v>
      </c>
      <c r="AI2" s="101" t="s">
        <v>113</v>
      </c>
      <c r="AJ2" s="101" t="s">
        <v>517</v>
      </c>
      <c r="AK2" s="101" t="s">
        <v>177</v>
      </c>
      <c r="AL2" s="102"/>
      <c r="AM2" s="102"/>
      <c r="AN2" s="102"/>
      <c r="AO2" s="102"/>
      <c r="AP2" s="102"/>
      <c r="AQ2" s="102"/>
      <c r="AR2" s="102"/>
      <c r="AS2" s="102"/>
      <c r="AT2" s="102"/>
      <c r="AU2" s="103"/>
      <c r="AV2" s="59"/>
    </row>
    <row r="3" spans="1:48" x14ac:dyDescent="0.4">
      <c r="A3" s="63" t="str">
        <f>B3&amp;RIGHT(C3,2)</f>
        <v>ANH24</v>
      </c>
      <c r="B3" s="63" t="s">
        <v>242</v>
      </c>
      <c r="C3" s="63" t="s">
        <v>263</v>
      </c>
      <c r="D3" s="72"/>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104">
        <v>0</v>
      </c>
      <c r="AK3" s="63"/>
    </row>
    <row r="4" spans="1:48" x14ac:dyDescent="0.4">
      <c r="A4" s="63" t="str">
        <f t="shared" ref="A4:A67" si="0">B4&amp;RIGHT(C4,2)</f>
        <v>ANH25</v>
      </c>
      <c r="B4" s="63" t="s">
        <v>242</v>
      </c>
      <c r="C4" s="63" t="s">
        <v>516</v>
      </c>
      <c r="D4" s="72"/>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104">
        <v>0</v>
      </c>
      <c r="AK4" s="63"/>
    </row>
    <row r="5" spans="1:48" x14ac:dyDescent="0.4">
      <c r="A5" s="63" t="str">
        <f t="shared" si="0"/>
        <v>ANH26</v>
      </c>
      <c r="B5" s="63" t="s">
        <v>242</v>
      </c>
      <c r="C5" s="63" t="s">
        <v>518</v>
      </c>
      <c r="D5" s="72"/>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104">
        <v>0</v>
      </c>
      <c r="AK5" s="63"/>
    </row>
    <row r="6" spans="1:48" x14ac:dyDescent="0.4">
      <c r="A6" s="63" t="str">
        <f t="shared" si="0"/>
        <v>ANH27</v>
      </c>
      <c r="B6" s="63" t="s">
        <v>242</v>
      </c>
      <c r="C6" s="63" t="s">
        <v>519</v>
      </c>
      <c r="D6" s="72"/>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104">
        <v>0</v>
      </c>
      <c r="AK6" s="63"/>
    </row>
    <row r="7" spans="1:48" x14ac:dyDescent="0.4">
      <c r="A7" s="63" t="str">
        <f t="shared" si="0"/>
        <v>ANH28</v>
      </c>
      <c r="B7" s="63" t="s">
        <v>242</v>
      </c>
      <c r="C7" s="63" t="s">
        <v>520</v>
      </c>
      <c r="D7" s="72"/>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104">
        <v>0</v>
      </c>
      <c r="AK7" s="63"/>
    </row>
    <row r="8" spans="1:48" x14ac:dyDescent="0.4">
      <c r="A8" s="63" t="str">
        <f t="shared" si="0"/>
        <v>ANH29</v>
      </c>
      <c r="B8" s="63" t="s">
        <v>242</v>
      </c>
      <c r="C8" s="63" t="s">
        <v>521</v>
      </c>
      <c r="D8" s="72"/>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104">
        <v>0</v>
      </c>
      <c r="AK8" s="63"/>
    </row>
    <row r="9" spans="1:48" x14ac:dyDescent="0.4">
      <c r="A9" s="63" t="str">
        <f t="shared" si="0"/>
        <v>ANH30</v>
      </c>
      <c r="B9" s="63" t="s">
        <v>242</v>
      </c>
      <c r="C9" s="63" t="s">
        <v>522</v>
      </c>
      <c r="D9" s="72"/>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104">
        <v>0</v>
      </c>
      <c r="AK9" s="63"/>
    </row>
    <row r="10" spans="1:48" x14ac:dyDescent="0.4">
      <c r="A10" s="63" t="str">
        <f t="shared" si="0"/>
        <v>NES24</v>
      </c>
      <c r="B10" s="63" t="s">
        <v>265</v>
      </c>
      <c r="C10" s="63" t="s">
        <v>263</v>
      </c>
      <c r="D10" s="72"/>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104">
        <v>0</v>
      </c>
      <c r="AK10" s="63"/>
    </row>
    <row r="11" spans="1:48" x14ac:dyDescent="0.4">
      <c r="A11" s="63" t="str">
        <f t="shared" si="0"/>
        <v>NES25</v>
      </c>
      <c r="B11" s="63" t="s">
        <v>265</v>
      </c>
      <c r="C11" s="63" t="s">
        <v>516</v>
      </c>
      <c r="D11" s="72"/>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104">
        <v>0</v>
      </c>
      <c r="AK11" s="63"/>
    </row>
    <row r="12" spans="1:48" x14ac:dyDescent="0.4">
      <c r="A12" s="63" t="str">
        <f t="shared" si="0"/>
        <v>NES26</v>
      </c>
      <c r="B12" s="63" t="s">
        <v>265</v>
      </c>
      <c r="C12" s="63" t="s">
        <v>518</v>
      </c>
      <c r="D12" s="72"/>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104">
        <v>0</v>
      </c>
      <c r="AK12" s="63"/>
    </row>
    <row r="13" spans="1:48" x14ac:dyDescent="0.4">
      <c r="A13" s="63" t="str">
        <f t="shared" si="0"/>
        <v>NES27</v>
      </c>
      <c r="B13" s="63" t="s">
        <v>265</v>
      </c>
      <c r="C13" s="63" t="s">
        <v>519</v>
      </c>
      <c r="D13" s="72"/>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104">
        <v>0</v>
      </c>
      <c r="AK13" s="63"/>
    </row>
    <row r="14" spans="1:48" x14ac:dyDescent="0.4">
      <c r="A14" s="63" t="str">
        <f t="shared" si="0"/>
        <v>NES28</v>
      </c>
      <c r="B14" s="63" t="s">
        <v>265</v>
      </c>
      <c r="C14" s="63" t="s">
        <v>520</v>
      </c>
      <c r="D14" s="72"/>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104">
        <v>0</v>
      </c>
      <c r="AK14" s="63"/>
    </row>
    <row r="15" spans="1:48" x14ac:dyDescent="0.4">
      <c r="A15" s="63" t="str">
        <f t="shared" si="0"/>
        <v>NES29</v>
      </c>
      <c r="B15" s="63" t="s">
        <v>265</v>
      </c>
      <c r="C15" s="63" t="s">
        <v>521</v>
      </c>
      <c r="D15" s="72"/>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104">
        <v>0</v>
      </c>
      <c r="AK15" s="63"/>
    </row>
    <row r="16" spans="1:48" x14ac:dyDescent="0.4">
      <c r="A16" s="63" t="str">
        <f t="shared" si="0"/>
        <v>NES30</v>
      </c>
      <c r="B16" s="63" t="s">
        <v>265</v>
      </c>
      <c r="C16" s="63" t="s">
        <v>522</v>
      </c>
      <c r="D16" s="72"/>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104">
        <v>0</v>
      </c>
      <c r="AK16" s="63"/>
    </row>
    <row r="17" spans="1:37" x14ac:dyDescent="0.4">
      <c r="A17" s="63" t="str">
        <f t="shared" si="0"/>
        <v>NWT24</v>
      </c>
      <c r="B17" s="63" t="s">
        <v>289</v>
      </c>
      <c r="C17" s="63" t="s">
        <v>263</v>
      </c>
      <c r="D17" s="72"/>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104">
        <v>0</v>
      </c>
      <c r="AK17" s="63"/>
    </row>
    <row r="18" spans="1:37" x14ac:dyDescent="0.4">
      <c r="A18" s="63" t="str">
        <f t="shared" si="0"/>
        <v>NWT25</v>
      </c>
      <c r="B18" s="63" t="s">
        <v>289</v>
      </c>
      <c r="C18" s="63" t="s">
        <v>516</v>
      </c>
      <c r="D18" s="72"/>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104">
        <v>0</v>
      </c>
      <c r="AK18" s="63"/>
    </row>
    <row r="19" spans="1:37" x14ac:dyDescent="0.4">
      <c r="A19" s="63" t="str">
        <f t="shared" si="0"/>
        <v>NWT26</v>
      </c>
      <c r="B19" s="63" t="s">
        <v>289</v>
      </c>
      <c r="C19" s="63" t="s">
        <v>518</v>
      </c>
      <c r="D19" s="72"/>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104">
        <v>0</v>
      </c>
      <c r="AK19" s="63"/>
    </row>
    <row r="20" spans="1:37" x14ac:dyDescent="0.4">
      <c r="A20" s="63" t="str">
        <f t="shared" si="0"/>
        <v>NWT27</v>
      </c>
      <c r="B20" s="63" t="s">
        <v>289</v>
      </c>
      <c r="C20" s="63" t="s">
        <v>519</v>
      </c>
      <c r="D20" s="72"/>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104">
        <v>0</v>
      </c>
      <c r="AK20" s="63"/>
    </row>
    <row r="21" spans="1:37" x14ac:dyDescent="0.4">
      <c r="A21" s="63" t="str">
        <f t="shared" si="0"/>
        <v>NWT28</v>
      </c>
      <c r="B21" s="63" t="s">
        <v>289</v>
      </c>
      <c r="C21" s="63" t="s">
        <v>520</v>
      </c>
      <c r="D21" s="72"/>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104">
        <v>0</v>
      </c>
      <c r="AK21" s="63"/>
    </row>
    <row r="22" spans="1:37" x14ac:dyDescent="0.4">
      <c r="A22" s="63" t="str">
        <f t="shared" si="0"/>
        <v>NWT29</v>
      </c>
      <c r="B22" s="63" t="s">
        <v>289</v>
      </c>
      <c r="C22" s="63" t="s">
        <v>521</v>
      </c>
      <c r="D22" s="72"/>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104">
        <v>0</v>
      </c>
      <c r="AK22" s="63"/>
    </row>
    <row r="23" spans="1:37" x14ac:dyDescent="0.4">
      <c r="A23" s="63" t="str">
        <f t="shared" si="0"/>
        <v>NWT30</v>
      </c>
      <c r="B23" s="63" t="s">
        <v>289</v>
      </c>
      <c r="C23" s="63" t="s">
        <v>522</v>
      </c>
      <c r="D23" s="72"/>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104">
        <v>0</v>
      </c>
      <c r="AK23" s="63"/>
    </row>
    <row r="24" spans="1:37" x14ac:dyDescent="0.4">
      <c r="A24" s="63" t="str">
        <f t="shared" si="0"/>
        <v>SRN24</v>
      </c>
      <c r="B24" s="63" t="s">
        <v>301</v>
      </c>
      <c r="C24" s="63" t="s">
        <v>263</v>
      </c>
      <c r="D24" s="72"/>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104">
        <v>0</v>
      </c>
      <c r="AK24" s="63"/>
    </row>
    <row r="25" spans="1:37" x14ac:dyDescent="0.4">
      <c r="A25" s="63" t="str">
        <f t="shared" si="0"/>
        <v>SRN25</v>
      </c>
      <c r="B25" s="63" t="s">
        <v>301</v>
      </c>
      <c r="C25" s="63" t="s">
        <v>516</v>
      </c>
      <c r="D25" s="72"/>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104">
        <v>0</v>
      </c>
      <c r="AK25" s="63"/>
    </row>
    <row r="26" spans="1:37" x14ac:dyDescent="0.4">
      <c r="A26" s="63" t="str">
        <f t="shared" si="0"/>
        <v>SRN26</v>
      </c>
      <c r="B26" s="63" t="s">
        <v>301</v>
      </c>
      <c r="C26" s="63" t="s">
        <v>518</v>
      </c>
      <c r="D26" s="72"/>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104">
        <v>0</v>
      </c>
      <c r="AK26" s="63"/>
    </row>
    <row r="27" spans="1:37" x14ac:dyDescent="0.4">
      <c r="A27" s="63" t="str">
        <f t="shared" si="0"/>
        <v>SRN27</v>
      </c>
      <c r="B27" s="63" t="s">
        <v>301</v>
      </c>
      <c r="C27" s="63" t="s">
        <v>519</v>
      </c>
      <c r="D27" s="72"/>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104">
        <v>0</v>
      </c>
      <c r="AK27" s="63"/>
    </row>
    <row r="28" spans="1:37" x14ac:dyDescent="0.4">
      <c r="A28" s="63" t="str">
        <f t="shared" si="0"/>
        <v>SRN28</v>
      </c>
      <c r="B28" s="63" t="s">
        <v>301</v>
      </c>
      <c r="C28" s="63" t="s">
        <v>520</v>
      </c>
      <c r="D28" s="72"/>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104">
        <v>0</v>
      </c>
      <c r="AK28" s="63"/>
    </row>
    <row r="29" spans="1:37" x14ac:dyDescent="0.4">
      <c r="A29" s="63" t="str">
        <f t="shared" si="0"/>
        <v>SRN29</v>
      </c>
      <c r="B29" s="63" t="s">
        <v>301</v>
      </c>
      <c r="C29" s="63" t="s">
        <v>521</v>
      </c>
      <c r="D29" s="72"/>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104">
        <v>0</v>
      </c>
      <c r="AK29" s="63"/>
    </row>
    <row r="30" spans="1:37" x14ac:dyDescent="0.4">
      <c r="A30" s="63" t="str">
        <f t="shared" si="0"/>
        <v>SRN30</v>
      </c>
      <c r="B30" s="63" t="s">
        <v>301</v>
      </c>
      <c r="C30" s="63" t="s">
        <v>522</v>
      </c>
      <c r="D30" s="72"/>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104">
        <v>0</v>
      </c>
      <c r="AK30" s="63"/>
    </row>
    <row r="31" spans="1:37" x14ac:dyDescent="0.4">
      <c r="A31" s="63" t="str">
        <f t="shared" si="0"/>
        <v>SWB24</v>
      </c>
      <c r="B31" s="63" t="s">
        <v>337</v>
      </c>
      <c r="C31" s="63" t="s">
        <v>263</v>
      </c>
      <c r="D31" s="72"/>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104">
        <v>0</v>
      </c>
      <c r="AK31" s="63"/>
    </row>
    <row r="32" spans="1:37" x14ac:dyDescent="0.4">
      <c r="A32" s="63" t="str">
        <f t="shared" si="0"/>
        <v>SWB25</v>
      </c>
      <c r="B32" s="63" t="s">
        <v>337</v>
      </c>
      <c r="C32" s="63" t="s">
        <v>516</v>
      </c>
      <c r="D32" s="72"/>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104">
        <v>0</v>
      </c>
      <c r="AK32" s="63"/>
    </row>
    <row r="33" spans="1:37" x14ac:dyDescent="0.4">
      <c r="A33" s="63" t="str">
        <f t="shared" si="0"/>
        <v>SWB26</v>
      </c>
      <c r="B33" s="63" t="s">
        <v>337</v>
      </c>
      <c r="C33" s="63" t="s">
        <v>518</v>
      </c>
      <c r="D33" s="72"/>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104">
        <v>0</v>
      </c>
      <c r="AK33" s="63"/>
    </row>
    <row r="34" spans="1:37" x14ac:dyDescent="0.4">
      <c r="A34" s="63" t="str">
        <f t="shared" si="0"/>
        <v>SWB27</v>
      </c>
      <c r="B34" s="63" t="s">
        <v>337</v>
      </c>
      <c r="C34" s="63" t="s">
        <v>519</v>
      </c>
      <c r="D34" s="72"/>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104">
        <v>0</v>
      </c>
      <c r="AK34" s="63"/>
    </row>
    <row r="35" spans="1:37" x14ac:dyDescent="0.4">
      <c r="A35" s="63" t="str">
        <f t="shared" si="0"/>
        <v>SWB28</v>
      </c>
      <c r="B35" s="63" t="s">
        <v>337</v>
      </c>
      <c r="C35" s="63" t="s">
        <v>520</v>
      </c>
      <c r="D35" s="72"/>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104">
        <v>0</v>
      </c>
      <c r="AK35" s="63"/>
    </row>
    <row r="36" spans="1:37" x14ac:dyDescent="0.4">
      <c r="A36" s="63" t="str">
        <f t="shared" si="0"/>
        <v>SWB29</v>
      </c>
      <c r="B36" s="63" t="s">
        <v>337</v>
      </c>
      <c r="C36" s="63" t="s">
        <v>521</v>
      </c>
      <c r="D36" s="72"/>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104">
        <v>0</v>
      </c>
      <c r="AK36" s="63"/>
    </row>
    <row r="37" spans="1:37" x14ac:dyDescent="0.4">
      <c r="A37" s="63" t="str">
        <f t="shared" si="0"/>
        <v>SWB30</v>
      </c>
      <c r="B37" s="63" t="s">
        <v>337</v>
      </c>
      <c r="C37" s="63" t="s">
        <v>522</v>
      </c>
      <c r="D37" s="72"/>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104">
        <v>0</v>
      </c>
      <c r="AK37" s="63"/>
    </row>
    <row r="38" spans="1:37" x14ac:dyDescent="0.4">
      <c r="A38" s="63" t="str">
        <f t="shared" si="0"/>
        <v>TMS24</v>
      </c>
      <c r="B38" s="63" t="s">
        <v>349</v>
      </c>
      <c r="C38" s="63" t="s">
        <v>263</v>
      </c>
      <c r="D38" s="72"/>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104">
        <v>17.535194039959357</v>
      </c>
      <c r="AK38" s="63"/>
    </row>
    <row r="39" spans="1:37" x14ac:dyDescent="0.4">
      <c r="A39" s="63" t="str">
        <f t="shared" si="0"/>
        <v>TMS25</v>
      </c>
      <c r="B39" s="63" t="s">
        <v>349</v>
      </c>
      <c r="C39" s="63" t="s">
        <v>516</v>
      </c>
      <c r="D39" s="72"/>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104">
        <v>17.988107687097862</v>
      </c>
      <c r="AK39" s="63"/>
    </row>
    <row r="40" spans="1:37" x14ac:dyDescent="0.4">
      <c r="A40" s="63" t="str">
        <f t="shared" si="0"/>
        <v>TMS26</v>
      </c>
      <c r="B40" s="63" t="s">
        <v>349</v>
      </c>
      <c r="C40" s="63" t="s">
        <v>518</v>
      </c>
      <c r="D40" s="72"/>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104">
        <v>18.418488316965792</v>
      </c>
      <c r="AK40" s="63"/>
    </row>
    <row r="41" spans="1:37" x14ac:dyDescent="0.4">
      <c r="A41" s="63" t="str">
        <f t="shared" si="0"/>
        <v>TMS27</v>
      </c>
      <c r="B41" s="63" t="s">
        <v>349</v>
      </c>
      <c r="C41" s="63" t="s">
        <v>519</v>
      </c>
      <c r="D41" s="72"/>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104">
        <v>18.853375550287844</v>
      </c>
      <c r="AK41" s="63"/>
    </row>
    <row r="42" spans="1:37" x14ac:dyDescent="0.4">
      <c r="A42" s="63" t="str">
        <f t="shared" si="0"/>
        <v>TMS28</v>
      </c>
      <c r="B42" s="63" t="s">
        <v>349</v>
      </c>
      <c r="C42" s="63" t="s">
        <v>520</v>
      </c>
      <c r="D42" s="72"/>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104">
        <v>19.252209955976969</v>
      </c>
      <c r="AK42" s="63"/>
    </row>
    <row r="43" spans="1:37" x14ac:dyDescent="0.4">
      <c r="A43" s="63" t="str">
        <f t="shared" si="0"/>
        <v>TMS29</v>
      </c>
      <c r="B43" s="63" t="s">
        <v>349</v>
      </c>
      <c r="C43" s="63" t="s">
        <v>521</v>
      </c>
      <c r="D43" s="72"/>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104">
        <v>19.636397900440222</v>
      </c>
      <c r="AK43" s="63"/>
    </row>
    <row r="44" spans="1:37" x14ac:dyDescent="0.4">
      <c r="A44" s="63" t="str">
        <f t="shared" si="0"/>
        <v>TMS30</v>
      </c>
      <c r="B44" s="63" t="s">
        <v>349</v>
      </c>
      <c r="C44" s="63" t="s">
        <v>522</v>
      </c>
      <c r="D44" s="72"/>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104">
        <v>20.030725702675241</v>
      </c>
      <c r="AK44" s="63"/>
    </row>
    <row r="45" spans="1:37" x14ac:dyDescent="0.4">
      <c r="A45" s="63" t="str">
        <f t="shared" si="0"/>
        <v>WSH24</v>
      </c>
      <c r="B45" s="63" t="s">
        <v>361</v>
      </c>
      <c r="C45" s="63" t="s">
        <v>263</v>
      </c>
      <c r="D45" s="72"/>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104">
        <v>0</v>
      </c>
      <c r="AK45" s="63"/>
    </row>
    <row r="46" spans="1:37" x14ac:dyDescent="0.4">
      <c r="A46" s="63" t="str">
        <f t="shared" si="0"/>
        <v>WSH25</v>
      </c>
      <c r="B46" s="63" t="s">
        <v>361</v>
      </c>
      <c r="C46" s="63" t="s">
        <v>516</v>
      </c>
      <c r="D46" s="72"/>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104">
        <v>0</v>
      </c>
      <c r="AK46" s="63"/>
    </row>
    <row r="47" spans="1:37" x14ac:dyDescent="0.4">
      <c r="A47" s="63" t="str">
        <f t="shared" si="0"/>
        <v>WSH26</v>
      </c>
      <c r="B47" s="63" t="s">
        <v>361</v>
      </c>
      <c r="C47" s="63" t="s">
        <v>518</v>
      </c>
      <c r="D47" s="72"/>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104">
        <v>0</v>
      </c>
      <c r="AK47" s="63"/>
    </row>
    <row r="48" spans="1:37" x14ac:dyDescent="0.4">
      <c r="A48" s="63" t="str">
        <f t="shared" si="0"/>
        <v>WSH27</v>
      </c>
      <c r="B48" s="63" t="s">
        <v>361</v>
      </c>
      <c r="C48" s="63" t="s">
        <v>519</v>
      </c>
      <c r="D48" s="72"/>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104">
        <v>0</v>
      </c>
      <c r="AK48" s="63"/>
    </row>
    <row r="49" spans="1:50" x14ac:dyDescent="0.4">
      <c r="A49" s="63" t="str">
        <f t="shared" si="0"/>
        <v>WSH28</v>
      </c>
      <c r="B49" s="63" t="s">
        <v>361</v>
      </c>
      <c r="C49" s="63" t="s">
        <v>520</v>
      </c>
      <c r="D49" s="72"/>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104">
        <v>0</v>
      </c>
      <c r="AK49" s="63"/>
    </row>
    <row r="50" spans="1:50" x14ac:dyDescent="0.4">
      <c r="A50" s="63" t="str">
        <f t="shared" si="0"/>
        <v>WSH29</v>
      </c>
      <c r="B50" s="63" t="s">
        <v>361</v>
      </c>
      <c r="C50" s="63" t="s">
        <v>521</v>
      </c>
      <c r="D50" s="72"/>
      <c r="E50" s="63"/>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104">
        <v>0</v>
      </c>
      <c r="AK50" s="72"/>
      <c r="AL50" s="58"/>
      <c r="AM50" s="58"/>
      <c r="AN50" s="58"/>
      <c r="AO50" s="58"/>
      <c r="AP50" s="58"/>
      <c r="AQ50" s="58"/>
      <c r="AR50" s="58"/>
      <c r="AS50" s="58"/>
      <c r="AT50" s="58"/>
      <c r="AU50" s="58"/>
      <c r="AV50" s="58"/>
      <c r="AW50" s="58"/>
      <c r="AX50" s="58"/>
    </row>
    <row r="51" spans="1:50" x14ac:dyDescent="0.4">
      <c r="A51" s="63" t="str">
        <f t="shared" si="0"/>
        <v>WSH30</v>
      </c>
      <c r="B51" s="63" t="s">
        <v>361</v>
      </c>
      <c r="C51" s="63" t="s">
        <v>522</v>
      </c>
      <c r="D51" s="72"/>
      <c r="E51" s="63"/>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104">
        <v>0</v>
      </c>
      <c r="AK51" s="72"/>
      <c r="AL51" s="58"/>
      <c r="AM51" s="58"/>
      <c r="AN51" s="58"/>
      <c r="AO51" s="58"/>
      <c r="AP51" s="58"/>
      <c r="AQ51" s="58"/>
      <c r="AR51" s="58"/>
      <c r="AS51" s="58"/>
      <c r="AT51" s="58"/>
      <c r="AU51" s="58"/>
      <c r="AV51" s="58"/>
      <c r="AW51" s="58"/>
      <c r="AX51" s="58"/>
    </row>
    <row r="52" spans="1:50" x14ac:dyDescent="0.4">
      <c r="A52" s="63" t="str">
        <f t="shared" si="0"/>
        <v>WSX24</v>
      </c>
      <c r="B52" s="63" t="s">
        <v>373</v>
      </c>
      <c r="C52" s="63" t="s">
        <v>263</v>
      </c>
      <c r="D52" s="72"/>
      <c r="E52" s="63"/>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104">
        <v>0</v>
      </c>
      <c r="AK52" s="72"/>
      <c r="AL52" s="58"/>
      <c r="AM52" s="58"/>
      <c r="AN52" s="58"/>
      <c r="AO52" s="58"/>
      <c r="AP52" s="58"/>
      <c r="AQ52" s="58"/>
      <c r="AR52" s="58"/>
      <c r="AS52" s="58"/>
      <c r="AT52" s="58"/>
      <c r="AU52" s="58"/>
      <c r="AV52" s="58"/>
      <c r="AW52" s="58"/>
      <c r="AX52" s="58"/>
    </row>
    <row r="53" spans="1:50" x14ac:dyDescent="0.4">
      <c r="A53" s="63" t="str">
        <f t="shared" si="0"/>
        <v>WSX25</v>
      </c>
      <c r="B53" s="63" t="s">
        <v>373</v>
      </c>
      <c r="C53" s="63" t="s">
        <v>516</v>
      </c>
      <c r="D53" s="72"/>
      <c r="E53" s="63"/>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104">
        <v>0</v>
      </c>
      <c r="AK53" s="72"/>
      <c r="AL53" s="58"/>
      <c r="AM53" s="58"/>
      <c r="AN53" s="58"/>
      <c r="AO53" s="58"/>
      <c r="AP53" s="58"/>
      <c r="AQ53" s="58"/>
      <c r="AR53" s="58"/>
      <c r="AS53" s="58"/>
      <c r="AT53" s="58"/>
      <c r="AU53" s="58"/>
      <c r="AV53" s="58"/>
      <c r="AW53" s="58"/>
      <c r="AX53" s="58"/>
    </row>
    <row r="54" spans="1:50" x14ac:dyDescent="0.4">
      <c r="A54" s="63" t="str">
        <f t="shared" si="0"/>
        <v>WSX26</v>
      </c>
      <c r="B54" s="63" t="s">
        <v>373</v>
      </c>
      <c r="C54" s="63" t="s">
        <v>518</v>
      </c>
      <c r="D54" s="72"/>
      <c r="E54" s="63"/>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104">
        <v>0</v>
      </c>
      <c r="AK54" s="72"/>
      <c r="AL54" s="58"/>
      <c r="AM54" s="58"/>
      <c r="AN54" s="58"/>
      <c r="AO54" s="58"/>
      <c r="AP54" s="58"/>
      <c r="AQ54" s="58"/>
      <c r="AR54" s="58"/>
      <c r="AS54" s="58"/>
      <c r="AT54" s="58"/>
      <c r="AU54" s="58"/>
      <c r="AV54" s="58"/>
      <c r="AW54" s="58"/>
      <c r="AX54" s="58"/>
    </row>
    <row r="55" spans="1:50" x14ac:dyDescent="0.4">
      <c r="A55" s="63" t="str">
        <f t="shared" si="0"/>
        <v>WSX27</v>
      </c>
      <c r="B55" s="63" t="s">
        <v>373</v>
      </c>
      <c r="C55" s="63" t="s">
        <v>519</v>
      </c>
      <c r="D55" s="72"/>
      <c r="E55" s="63"/>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104">
        <v>0</v>
      </c>
      <c r="AK55" s="72"/>
      <c r="AL55" s="58"/>
      <c r="AM55" s="58"/>
      <c r="AN55" s="58"/>
      <c r="AO55" s="58"/>
      <c r="AP55" s="58"/>
      <c r="AQ55" s="58"/>
      <c r="AR55" s="58"/>
      <c r="AS55" s="58"/>
      <c r="AT55" s="58"/>
      <c r="AU55" s="58"/>
      <c r="AV55" s="58"/>
      <c r="AW55" s="58"/>
      <c r="AX55" s="58"/>
    </row>
    <row r="56" spans="1:50" x14ac:dyDescent="0.4">
      <c r="A56" s="63" t="str">
        <f t="shared" si="0"/>
        <v>WSX28</v>
      </c>
      <c r="B56" s="63" t="s">
        <v>373</v>
      </c>
      <c r="C56" s="63" t="s">
        <v>520</v>
      </c>
      <c r="D56" s="72"/>
      <c r="E56" s="63"/>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104">
        <v>0</v>
      </c>
      <c r="AK56" s="72"/>
      <c r="AL56" s="58"/>
      <c r="AM56" s="58"/>
      <c r="AN56" s="58"/>
      <c r="AO56" s="58"/>
      <c r="AP56" s="58"/>
      <c r="AQ56" s="58"/>
      <c r="AR56" s="58"/>
      <c r="AS56" s="58"/>
      <c r="AT56" s="58"/>
      <c r="AU56" s="58"/>
      <c r="AV56" s="58"/>
      <c r="AW56" s="58"/>
      <c r="AX56" s="58"/>
    </row>
    <row r="57" spans="1:50" x14ac:dyDescent="0.4">
      <c r="A57" s="63" t="str">
        <f t="shared" si="0"/>
        <v>WSX29</v>
      </c>
      <c r="B57" s="63" t="s">
        <v>373</v>
      </c>
      <c r="C57" s="63" t="s">
        <v>521</v>
      </c>
      <c r="D57" s="72"/>
      <c r="E57" s="63"/>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104">
        <v>0</v>
      </c>
      <c r="AK57" s="72"/>
      <c r="AL57" s="58"/>
      <c r="AM57" s="58"/>
      <c r="AN57" s="58"/>
      <c r="AO57" s="58"/>
      <c r="AP57" s="58"/>
      <c r="AQ57" s="58"/>
      <c r="AR57" s="58"/>
      <c r="AS57" s="58"/>
      <c r="AT57" s="58"/>
      <c r="AU57" s="58"/>
      <c r="AV57" s="58"/>
      <c r="AW57" s="58"/>
      <c r="AX57" s="58"/>
    </row>
    <row r="58" spans="1:50" x14ac:dyDescent="0.4">
      <c r="A58" s="63" t="str">
        <f t="shared" si="0"/>
        <v>WSX30</v>
      </c>
      <c r="B58" s="63" t="s">
        <v>373</v>
      </c>
      <c r="C58" s="63" t="s">
        <v>522</v>
      </c>
      <c r="D58" s="72"/>
      <c r="E58" s="63"/>
      <c r="F58" s="63"/>
      <c r="G58" s="63"/>
      <c r="H58" s="63"/>
      <c r="I58" s="63"/>
      <c r="J58" s="72"/>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104">
        <v>0</v>
      </c>
      <c r="AK58" s="63"/>
    </row>
    <row r="59" spans="1:50" x14ac:dyDescent="0.4">
      <c r="A59" s="63" t="str">
        <f t="shared" si="0"/>
        <v>YKY24</v>
      </c>
      <c r="B59" s="63" t="s">
        <v>385</v>
      </c>
      <c r="C59" s="63" t="s">
        <v>263</v>
      </c>
      <c r="D59" s="72"/>
      <c r="E59" s="63"/>
      <c r="F59" s="63"/>
      <c r="G59" s="63"/>
      <c r="H59" s="63"/>
      <c r="I59" s="63"/>
      <c r="J59" s="72"/>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104">
        <v>0</v>
      </c>
      <c r="AK59" s="63"/>
    </row>
    <row r="60" spans="1:50" x14ac:dyDescent="0.4">
      <c r="A60" s="63" t="str">
        <f t="shared" si="0"/>
        <v>YKY25</v>
      </c>
      <c r="B60" s="63" t="s">
        <v>385</v>
      </c>
      <c r="C60" s="63" t="s">
        <v>516</v>
      </c>
      <c r="D60" s="72"/>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104">
        <v>0</v>
      </c>
      <c r="AK60" s="63"/>
    </row>
    <row r="61" spans="1:50" x14ac:dyDescent="0.4">
      <c r="A61" s="63" t="str">
        <f t="shared" si="0"/>
        <v>YKY26</v>
      </c>
      <c r="B61" s="63" t="s">
        <v>385</v>
      </c>
      <c r="C61" s="63" t="s">
        <v>518</v>
      </c>
      <c r="D61" s="72"/>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104">
        <v>0</v>
      </c>
      <c r="AK61" s="63"/>
    </row>
    <row r="62" spans="1:50" x14ac:dyDescent="0.4">
      <c r="A62" s="63" t="str">
        <f t="shared" si="0"/>
        <v>YKY27</v>
      </c>
      <c r="B62" s="63" t="s">
        <v>385</v>
      </c>
      <c r="C62" s="63" t="s">
        <v>519</v>
      </c>
      <c r="D62" s="72"/>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104">
        <v>0</v>
      </c>
      <c r="AK62" s="63"/>
    </row>
    <row r="63" spans="1:50" x14ac:dyDescent="0.4">
      <c r="A63" s="63" t="str">
        <f t="shared" si="0"/>
        <v>YKY28</v>
      </c>
      <c r="B63" s="63" t="s">
        <v>385</v>
      </c>
      <c r="C63" s="63" t="s">
        <v>520</v>
      </c>
      <c r="D63" s="72"/>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104">
        <v>0</v>
      </c>
      <c r="AK63" s="63"/>
    </row>
    <row r="64" spans="1:50" x14ac:dyDescent="0.4">
      <c r="A64" s="63" t="str">
        <f t="shared" si="0"/>
        <v>YKY29</v>
      </c>
      <c r="B64" s="63" t="s">
        <v>385</v>
      </c>
      <c r="C64" s="63" t="s">
        <v>521</v>
      </c>
      <c r="D64" s="72"/>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104">
        <v>0</v>
      </c>
      <c r="AK64" s="63"/>
    </row>
    <row r="65" spans="1:37" x14ac:dyDescent="0.4">
      <c r="A65" s="63" t="str">
        <f t="shared" si="0"/>
        <v>YKY30</v>
      </c>
      <c r="B65" s="63" t="s">
        <v>385</v>
      </c>
      <c r="C65" s="63" t="s">
        <v>522</v>
      </c>
      <c r="D65" s="72"/>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104">
        <v>0</v>
      </c>
      <c r="AK65" s="63"/>
    </row>
    <row r="66" spans="1:37" x14ac:dyDescent="0.4">
      <c r="A66" s="63" t="str">
        <f t="shared" si="0"/>
        <v>AFW24</v>
      </c>
      <c r="B66" s="63" t="s">
        <v>397</v>
      </c>
      <c r="C66" s="63" t="s">
        <v>263</v>
      </c>
      <c r="D66" s="72"/>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104">
        <v>0.80002146969183929</v>
      </c>
      <c r="AK66" s="63"/>
    </row>
    <row r="67" spans="1:37" x14ac:dyDescent="0.4">
      <c r="A67" s="63" t="str">
        <f t="shared" si="0"/>
        <v>AFW25</v>
      </c>
      <c r="B67" s="63" t="s">
        <v>397</v>
      </c>
      <c r="C67" s="63" t="s">
        <v>516</v>
      </c>
      <c r="D67" s="72"/>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104">
        <v>0.80439092448357641</v>
      </c>
      <c r="AK67" s="63"/>
    </row>
    <row r="68" spans="1:37" x14ac:dyDescent="0.4">
      <c r="A68" s="63" t="str">
        <f t="shared" ref="A68:A128" si="1">B68&amp;RIGHT(C68,2)</f>
        <v>AFW26</v>
      </c>
      <c r="B68" s="63" t="s">
        <v>397</v>
      </c>
      <c r="C68" s="63" t="s">
        <v>518</v>
      </c>
      <c r="D68" s="72"/>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104">
        <v>0.80361984422621091</v>
      </c>
      <c r="AK68" s="63"/>
    </row>
    <row r="69" spans="1:37" x14ac:dyDescent="0.4">
      <c r="A69" s="63" t="str">
        <f t="shared" si="1"/>
        <v>AFW27</v>
      </c>
      <c r="B69" s="63" t="s">
        <v>397</v>
      </c>
      <c r="C69" s="63" t="s">
        <v>519</v>
      </c>
      <c r="D69" s="72"/>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104">
        <v>0.80593308499830707</v>
      </c>
      <c r="AK69" s="63"/>
    </row>
    <row r="70" spans="1:37" x14ac:dyDescent="0.4">
      <c r="A70" s="63" t="str">
        <f t="shared" si="1"/>
        <v>AFW28</v>
      </c>
      <c r="B70" s="63" t="s">
        <v>397</v>
      </c>
      <c r="C70" s="63" t="s">
        <v>520</v>
      </c>
      <c r="D70" s="72"/>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104">
        <v>0.81734507280731472</v>
      </c>
      <c r="AK70" s="63"/>
    </row>
    <row r="71" spans="1:37" x14ac:dyDescent="0.4">
      <c r="A71" s="63" t="str">
        <f t="shared" si="1"/>
        <v>AFW29</v>
      </c>
      <c r="B71" s="63" t="s">
        <v>397</v>
      </c>
      <c r="C71" s="63" t="s">
        <v>521</v>
      </c>
      <c r="D71" s="72"/>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104">
        <v>0.83374337961395206</v>
      </c>
      <c r="AK71" s="63"/>
    </row>
    <row r="72" spans="1:37" x14ac:dyDescent="0.4">
      <c r="A72" s="63" t="str">
        <f t="shared" si="1"/>
        <v>AFW30</v>
      </c>
      <c r="B72" s="63" t="s">
        <v>397</v>
      </c>
      <c r="C72" s="63" t="s">
        <v>522</v>
      </c>
      <c r="D72" s="72"/>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104">
        <v>0.85039871317304461</v>
      </c>
      <c r="AK72" s="63"/>
    </row>
    <row r="73" spans="1:37" x14ac:dyDescent="0.4">
      <c r="A73" s="63" t="str">
        <f t="shared" si="1"/>
        <v>BRL24</v>
      </c>
      <c r="B73" s="63" t="s">
        <v>409</v>
      </c>
      <c r="C73" s="63" t="s">
        <v>263</v>
      </c>
      <c r="D73" s="72"/>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104">
        <v>0</v>
      </c>
      <c r="AK73" s="63"/>
    </row>
    <row r="74" spans="1:37" x14ac:dyDescent="0.4">
      <c r="A74" s="63" t="str">
        <f t="shared" si="1"/>
        <v>BRL25</v>
      </c>
      <c r="B74" s="63" t="s">
        <v>409</v>
      </c>
      <c r="C74" s="63" t="s">
        <v>516</v>
      </c>
      <c r="D74" s="72"/>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104">
        <v>0</v>
      </c>
      <c r="AK74" s="63"/>
    </row>
    <row r="75" spans="1:37" x14ac:dyDescent="0.4">
      <c r="A75" s="63" t="str">
        <f t="shared" si="1"/>
        <v>BRL26</v>
      </c>
      <c r="B75" s="63" t="s">
        <v>409</v>
      </c>
      <c r="C75" s="63" t="s">
        <v>518</v>
      </c>
      <c r="D75" s="72"/>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104">
        <v>0</v>
      </c>
      <c r="AK75" s="63"/>
    </row>
    <row r="76" spans="1:37" x14ac:dyDescent="0.4">
      <c r="A76" s="63" t="str">
        <f t="shared" si="1"/>
        <v>BRL27</v>
      </c>
      <c r="B76" s="63" t="s">
        <v>409</v>
      </c>
      <c r="C76" s="63" t="s">
        <v>519</v>
      </c>
      <c r="D76" s="72"/>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104">
        <v>0</v>
      </c>
      <c r="AK76" s="63"/>
    </row>
    <row r="77" spans="1:37" x14ac:dyDescent="0.4">
      <c r="A77" s="63" t="str">
        <f t="shared" si="1"/>
        <v>BRL28</v>
      </c>
      <c r="B77" s="63" t="s">
        <v>409</v>
      </c>
      <c r="C77" s="63" t="s">
        <v>520</v>
      </c>
      <c r="D77" s="72"/>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104">
        <v>0</v>
      </c>
      <c r="AK77" s="63"/>
    </row>
    <row r="78" spans="1:37" x14ac:dyDescent="0.4">
      <c r="A78" s="63" t="str">
        <f t="shared" si="1"/>
        <v>BRL29</v>
      </c>
      <c r="B78" s="63" t="s">
        <v>409</v>
      </c>
      <c r="C78" s="63" t="s">
        <v>521</v>
      </c>
      <c r="D78" s="72"/>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104">
        <v>0</v>
      </c>
      <c r="AK78" s="63"/>
    </row>
    <row r="79" spans="1:37" x14ac:dyDescent="0.4">
      <c r="A79" s="63" t="str">
        <f t="shared" si="1"/>
        <v>BRL30</v>
      </c>
      <c r="B79" s="63" t="s">
        <v>409</v>
      </c>
      <c r="C79" s="63" t="s">
        <v>522</v>
      </c>
      <c r="D79" s="72"/>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104">
        <v>0</v>
      </c>
      <c r="AK79" s="63"/>
    </row>
    <row r="80" spans="1:37" x14ac:dyDescent="0.4">
      <c r="A80" s="63" t="str">
        <f t="shared" si="1"/>
        <v>PRT24</v>
      </c>
      <c r="B80" s="63" t="s">
        <v>457</v>
      </c>
      <c r="C80" s="63" t="s">
        <v>263</v>
      </c>
      <c r="D80" s="72"/>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104">
        <v>0</v>
      </c>
      <c r="AK80" s="63"/>
    </row>
    <row r="81" spans="1:37" x14ac:dyDescent="0.4">
      <c r="A81" s="63" t="str">
        <f t="shared" si="1"/>
        <v>PRT25</v>
      </c>
      <c r="B81" s="63" t="s">
        <v>457</v>
      </c>
      <c r="C81" s="63" t="s">
        <v>516</v>
      </c>
      <c r="D81" s="72"/>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104">
        <v>0</v>
      </c>
      <c r="AK81" s="63"/>
    </row>
    <row r="82" spans="1:37" x14ac:dyDescent="0.4">
      <c r="A82" s="63" t="str">
        <f t="shared" si="1"/>
        <v>PRT26</v>
      </c>
      <c r="B82" s="63" t="s">
        <v>457</v>
      </c>
      <c r="C82" s="63" t="s">
        <v>518</v>
      </c>
      <c r="D82" s="72"/>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104">
        <v>0</v>
      </c>
      <c r="AK82" s="63"/>
    </row>
    <row r="83" spans="1:37" x14ac:dyDescent="0.4">
      <c r="A83" s="63" t="str">
        <f t="shared" si="1"/>
        <v>PRT27</v>
      </c>
      <c r="B83" s="63" t="s">
        <v>457</v>
      </c>
      <c r="C83" s="63" t="s">
        <v>519</v>
      </c>
      <c r="D83" s="72"/>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104">
        <v>0</v>
      </c>
      <c r="AK83" s="63"/>
    </row>
    <row r="84" spans="1:37" x14ac:dyDescent="0.4">
      <c r="A84" s="63" t="str">
        <f t="shared" si="1"/>
        <v>PRT28</v>
      </c>
      <c r="B84" s="63" t="s">
        <v>457</v>
      </c>
      <c r="C84" s="63" t="s">
        <v>520</v>
      </c>
      <c r="D84" s="72"/>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104">
        <v>0</v>
      </c>
      <c r="AK84" s="63"/>
    </row>
    <row r="85" spans="1:37" x14ac:dyDescent="0.4">
      <c r="A85" s="63" t="str">
        <f t="shared" si="1"/>
        <v>PRT29</v>
      </c>
      <c r="B85" s="63" t="s">
        <v>457</v>
      </c>
      <c r="C85" s="63" t="s">
        <v>521</v>
      </c>
      <c r="D85" s="72"/>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104">
        <v>0</v>
      </c>
      <c r="AK85" s="63"/>
    </row>
    <row r="86" spans="1:37" x14ac:dyDescent="0.4">
      <c r="A86" s="63" t="str">
        <f t="shared" si="1"/>
        <v>PRT30</v>
      </c>
      <c r="B86" s="63" t="s">
        <v>457</v>
      </c>
      <c r="C86" s="63" t="s">
        <v>522</v>
      </c>
      <c r="D86" s="72"/>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104">
        <v>0</v>
      </c>
      <c r="AK86" s="63"/>
    </row>
    <row r="87" spans="1:37" x14ac:dyDescent="0.4">
      <c r="A87" s="63" t="str">
        <f t="shared" si="1"/>
        <v>SES24</v>
      </c>
      <c r="B87" s="63" t="s">
        <v>469</v>
      </c>
      <c r="C87" s="63" t="s">
        <v>263</v>
      </c>
      <c r="D87" s="72"/>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104">
        <v>0.62778626337243881</v>
      </c>
      <c r="AK87" s="63"/>
    </row>
    <row r="88" spans="1:37" x14ac:dyDescent="0.4">
      <c r="A88" s="63" t="str">
        <f t="shared" si="1"/>
        <v>SES25</v>
      </c>
      <c r="B88" s="63" t="s">
        <v>469</v>
      </c>
      <c r="C88" s="63" t="s">
        <v>516</v>
      </c>
      <c r="D88" s="72"/>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104">
        <v>0.70340163581239767</v>
      </c>
      <c r="AK88" s="63"/>
    </row>
    <row r="89" spans="1:37" x14ac:dyDescent="0.4">
      <c r="A89" s="63" t="str">
        <f t="shared" si="1"/>
        <v>SES26</v>
      </c>
      <c r="B89" s="63" t="s">
        <v>469</v>
      </c>
      <c r="C89" s="63" t="s">
        <v>518</v>
      </c>
      <c r="D89" s="72"/>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104">
        <v>0.77767917175187495</v>
      </c>
      <c r="AK89" s="63"/>
    </row>
    <row r="90" spans="1:37" x14ac:dyDescent="0.4">
      <c r="A90" s="63" t="str">
        <f t="shared" si="1"/>
        <v>SES27</v>
      </c>
      <c r="B90" s="63" t="s">
        <v>469</v>
      </c>
      <c r="C90" s="63" t="s">
        <v>519</v>
      </c>
      <c r="D90" s="72"/>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104">
        <v>0.85685297584991471</v>
      </c>
      <c r="AK90" s="63"/>
    </row>
    <row r="91" spans="1:37" x14ac:dyDescent="0.4">
      <c r="A91" s="63" t="str">
        <f t="shared" si="1"/>
        <v>SES28</v>
      </c>
      <c r="B91" s="63" t="s">
        <v>469</v>
      </c>
      <c r="C91" s="63" t="s">
        <v>520</v>
      </c>
      <c r="D91" s="72"/>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104">
        <v>0.94109023898817112</v>
      </c>
      <c r="AK91" s="63"/>
    </row>
    <row r="92" spans="1:37" x14ac:dyDescent="0.4">
      <c r="A92" s="63" t="str">
        <f t="shared" si="1"/>
        <v>SES29</v>
      </c>
      <c r="B92" s="63" t="s">
        <v>469</v>
      </c>
      <c r="C92" s="63" t="s">
        <v>521</v>
      </c>
      <c r="D92" s="72"/>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104">
        <v>1.0293776025515218</v>
      </c>
      <c r="AK92" s="63"/>
    </row>
    <row r="93" spans="1:37" x14ac:dyDescent="0.4">
      <c r="A93" s="63" t="str">
        <f t="shared" si="1"/>
        <v>SES30</v>
      </c>
      <c r="B93" s="63" t="s">
        <v>469</v>
      </c>
      <c r="C93" s="63" t="s">
        <v>522</v>
      </c>
      <c r="D93" s="72"/>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104">
        <v>1.1223308614023368</v>
      </c>
      <c r="AK93" s="63"/>
    </row>
    <row r="94" spans="1:37" x14ac:dyDescent="0.4">
      <c r="A94" s="63" t="str">
        <f t="shared" si="1"/>
        <v>SEW24</v>
      </c>
      <c r="B94" s="63" t="s">
        <v>481</v>
      </c>
      <c r="C94" s="63" t="s">
        <v>263</v>
      </c>
      <c r="D94" s="72"/>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104">
        <v>0</v>
      </c>
      <c r="AK94" s="63"/>
    </row>
    <row r="95" spans="1:37" x14ac:dyDescent="0.4">
      <c r="A95" s="63" t="str">
        <f t="shared" si="1"/>
        <v>SEW25</v>
      </c>
      <c r="B95" s="63" t="s">
        <v>481</v>
      </c>
      <c r="C95" s="63" t="s">
        <v>516</v>
      </c>
      <c r="D95" s="72"/>
      <c r="E95" s="63"/>
      <c r="F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104">
        <v>0</v>
      </c>
      <c r="AK95" s="63"/>
    </row>
    <row r="96" spans="1:37" x14ac:dyDescent="0.4">
      <c r="A96" s="63" t="str">
        <f t="shared" si="1"/>
        <v>SEW26</v>
      </c>
      <c r="B96" s="63" t="s">
        <v>481</v>
      </c>
      <c r="C96" s="63" t="s">
        <v>518</v>
      </c>
      <c r="D96" s="72"/>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104">
        <v>0</v>
      </c>
      <c r="AK96" s="63"/>
    </row>
    <row r="97" spans="1:37" x14ac:dyDescent="0.4">
      <c r="A97" s="63" t="str">
        <f t="shared" si="1"/>
        <v>SEW27</v>
      </c>
      <c r="B97" s="63" t="s">
        <v>481</v>
      </c>
      <c r="C97" s="63" t="s">
        <v>519</v>
      </c>
      <c r="D97" s="72"/>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104">
        <v>0</v>
      </c>
      <c r="AK97" s="63"/>
    </row>
    <row r="98" spans="1:37" x14ac:dyDescent="0.4">
      <c r="A98" s="63" t="str">
        <f t="shared" si="1"/>
        <v>SEW28</v>
      </c>
      <c r="B98" s="63" t="s">
        <v>481</v>
      </c>
      <c r="C98" s="63" t="s">
        <v>520</v>
      </c>
      <c r="D98" s="72"/>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104">
        <v>0</v>
      </c>
      <c r="AK98" s="63"/>
    </row>
    <row r="99" spans="1:37" x14ac:dyDescent="0.4">
      <c r="A99" s="63" t="str">
        <f t="shared" si="1"/>
        <v>SEW29</v>
      </c>
      <c r="B99" s="63" t="s">
        <v>481</v>
      </c>
      <c r="C99" s="63" t="s">
        <v>521</v>
      </c>
      <c r="D99" s="72"/>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104">
        <v>0</v>
      </c>
      <c r="AK99" s="63"/>
    </row>
    <row r="100" spans="1:37" x14ac:dyDescent="0.4">
      <c r="A100" s="63" t="str">
        <f t="shared" si="1"/>
        <v>SEW30</v>
      </c>
      <c r="B100" s="63" t="s">
        <v>481</v>
      </c>
      <c r="C100" s="63" t="s">
        <v>522</v>
      </c>
      <c r="D100" s="72"/>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104">
        <v>0</v>
      </c>
      <c r="AK100" s="63"/>
    </row>
    <row r="101" spans="1:37" x14ac:dyDescent="0.4">
      <c r="A101" s="63" t="str">
        <f t="shared" si="1"/>
        <v>SSC24</v>
      </c>
      <c r="B101" s="63" t="s">
        <v>493</v>
      </c>
      <c r="C101" s="63" t="s">
        <v>263</v>
      </c>
      <c r="D101" s="72"/>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104">
        <v>0</v>
      </c>
      <c r="AK101" s="63"/>
    </row>
    <row r="102" spans="1:37" x14ac:dyDescent="0.4">
      <c r="A102" s="63" t="str">
        <f t="shared" si="1"/>
        <v>SSC25</v>
      </c>
      <c r="B102" s="63" t="s">
        <v>493</v>
      </c>
      <c r="C102" s="63" t="s">
        <v>516</v>
      </c>
      <c r="D102" s="72"/>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104">
        <v>0</v>
      </c>
      <c r="AK102" s="63"/>
    </row>
    <row r="103" spans="1:37" x14ac:dyDescent="0.4">
      <c r="A103" s="63" t="str">
        <f t="shared" si="1"/>
        <v>SSC26</v>
      </c>
      <c r="B103" s="63" t="s">
        <v>493</v>
      </c>
      <c r="C103" s="63" t="s">
        <v>518</v>
      </c>
      <c r="D103" s="72"/>
      <c r="E103" s="63"/>
      <c r="F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104">
        <v>0</v>
      </c>
      <c r="AK103" s="63"/>
    </row>
    <row r="104" spans="1:37" x14ac:dyDescent="0.4">
      <c r="A104" s="63" t="str">
        <f t="shared" si="1"/>
        <v>SSC27</v>
      </c>
      <c r="B104" s="63" t="s">
        <v>493</v>
      </c>
      <c r="C104" s="63" t="s">
        <v>519</v>
      </c>
      <c r="D104" s="72"/>
      <c r="E104" s="63"/>
      <c r="F104" s="63"/>
      <c r="G104" s="63"/>
      <c r="H104" s="63"/>
      <c r="I104" s="63"/>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104">
        <v>0</v>
      </c>
      <c r="AK104" s="63"/>
    </row>
    <row r="105" spans="1:37" x14ac:dyDescent="0.4">
      <c r="A105" s="63" t="str">
        <f t="shared" si="1"/>
        <v>SSC28</v>
      </c>
      <c r="B105" s="63" t="s">
        <v>493</v>
      </c>
      <c r="C105" s="63" t="s">
        <v>520</v>
      </c>
      <c r="D105" s="72"/>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104">
        <v>0</v>
      </c>
      <c r="AK105" s="63"/>
    </row>
    <row r="106" spans="1:37" x14ac:dyDescent="0.4">
      <c r="A106" s="63" t="str">
        <f t="shared" si="1"/>
        <v>SSC29</v>
      </c>
      <c r="B106" s="63" t="s">
        <v>493</v>
      </c>
      <c r="C106" s="63" t="s">
        <v>521</v>
      </c>
      <c r="D106" s="72"/>
      <c r="E106" s="63"/>
      <c r="F106" s="63"/>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104">
        <v>0</v>
      </c>
      <c r="AK106" s="63"/>
    </row>
    <row r="107" spans="1:37" x14ac:dyDescent="0.4">
      <c r="A107" s="63" t="str">
        <f t="shared" si="1"/>
        <v>SSC30</v>
      </c>
      <c r="B107" s="63" t="s">
        <v>493</v>
      </c>
      <c r="C107" s="63" t="s">
        <v>522</v>
      </c>
      <c r="D107" s="72"/>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104">
        <v>0</v>
      </c>
      <c r="AK107" s="63"/>
    </row>
    <row r="108" spans="1:37" x14ac:dyDescent="0.4">
      <c r="A108" s="63" t="str">
        <f t="shared" si="1"/>
        <v>SVE24</v>
      </c>
      <c r="B108" s="63" t="s">
        <v>433</v>
      </c>
      <c r="C108" s="63" t="s">
        <v>263</v>
      </c>
      <c r="D108" s="72"/>
      <c r="E108" s="63"/>
      <c r="F108" s="63"/>
      <c r="G108" s="63"/>
      <c r="H108" s="63"/>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104">
        <v>0</v>
      </c>
      <c r="AK108" s="63"/>
    </row>
    <row r="109" spans="1:37" x14ac:dyDescent="0.4">
      <c r="A109" s="63" t="str">
        <f t="shared" si="1"/>
        <v>SVE25</v>
      </c>
      <c r="B109" s="63" t="s">
        <v>433</v>
      </c>
      <c r="C109" s="63" t="s">
        <v>516</v>
      </c>
      <c r="D109" s="72"/>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104">
        <v>0</v>
      </c>
      <c r="AK109" s="63"/>
    </row>
    <row r="110" spans="1:37" x14ac:dyDescent="0.4">
      <c r="A110" s="63" t="str">
        <f t="shared" si="1"/>
        <v>SVE26</v>
      </c>
      <c r="B110" s="63" t="s">
        <v>433</v>
      </c>
      <c r="C110" s="63" t="s">
        <v>518</v>
      </c>
      <c r="D110" s="72"/>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104">
        <v>0</v>
      </c>
      <c r="AK110" s="63"/>
    </row>
    <row r="111" spans="1:37" x14ac:dyDescent="0.4">
      <c r="A111" s="63" t="str">
        <f t="shared" si="1"/>
        <v>SVE27</v>
      </c>
      <c r="B111" s="63" t="s">
        <v>433</v>
      </c>
      <c r="C111" s="63" t="s">
        <v>519</v>
      </c>
      <c r="D111" s="72"/>
      <c r="E111" s="63"/>
      <c r="F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104">
        <v>0</v>
      </c>
      <c r="AK111" s="63"/>
    </row>
    <row r="112" spans="1:37" x14ac:dyDescent="0.4">
      <c r="A112" s="63" t="str">
        <f t="shared" si="1"/>
        <v>SVE28</v>
      </c>
      <c r="B112" s="63" t="s">
        <v>433</v>
      </c>
      <c r="C112" s="63" t="s">
        <v>520</v>
      </c>
      <c r="D112" s="72"/>
      <c r="E112" s="63"/>
      <c r="F112" s="63"/>
      <c r="G112" s="63"/>
      <c r="H112" s="63"/>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104">
        <v>0</v>
      </c>
      <c r="AK112" s="63"/>
    </row>
    <row r="113" spans="1:50" x14ac:dyDescent="0.4">
      <c r="A113" s="63" t="str">
        <f t="shared" si="1"/>
        <v>SVE29</v>
      </c>
      <c r="B113" s="63" t="s">
        <v>433</v>
      </c>
      <c r="C113" s="63" t="s">
        <v>521</v>
      </c>
      <c r="D113" s="72"/>
      <c r="E113" s="63"/>
      <c r="F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104">
        <v>0</v>
      </c>
      <c r="AK113" s="63"/>
    </row>
    <row r="114" spans="1:50" x14ac:dyDescent="0.4">
      <c r="A114" s="63" t="str">
        <f t="shared" si="1"/>
        <v>SVE30</v>
      </c>
      <c r="B114" s="63" t="s">
        <v>433</v>
      </c>
      <c r="C114" s="63" t="s">
        <v>522</v>
      </c>
      <c r="D114" s="72"/>
      <c r="E114" s="63"/>
      <c r="F114" s="105"/>
      <c r="G114" s="105"/>
      <c r="H114" s="105"/>
      <c r="I114" s="105"/>
      <c r="J114" s="105"/>
      <c r="K114" s="105"/>
      <c r="L114" s="105"/>
      <c r="M114" s="105"/>
      <c r="N114" s="105"/>
      <c r="O114" s="105"/>
      <c r="P114" s="105"/>
      <c r="Q114" s="105"/>
      <c r="R114" s="105"/>
      <c r="S114" s="63"/>
      <c r="T114" s="63"/>
      <c r="U114" s="63"/>
      <c r="V114" s="63"/>
      <c r="W114" s="63"/>
      <c r="X114" s="63"/>
      <c r="Y114" s="63"/>
      <c r="Z114" s="63"/>
      <c r="AA114" s="105"/>
      <c r="AB114" s="105"/>
      <c r="AC114" s="105"/>
      <c r="AD114" s="105"/>
      <c r="AE114" s="105"/>
      <c r="AF114" s="105"/>
      <c r="AG114" s="105"/>
      <c r="AH114" s="105"/>
      <c r="AI114" s="105"/>
      <c r="AJ114" s="104">
        <v>0</v>
      </c>
      <c r="AK114" s="105"/>
      <c r="AL114" s="106"/>
      <c r="AM114" s="106"/>
      <c r="AN114" s="106"/>
      <c r="AO114" s="106"/>
      <c r="AP114" s="106"/>
      <c r="AQ114" s="106"/>
      <c r="AR114" s="106"/>
      <c r="AS114" s="106"/>
      <c r="AT114" s="106"/>
      <c r="AU114" s="106"/>
      <c r="AV114" s="106"/>
      <c r="AW114" s="106"/>
      <c r="AX114" s="106"/>
    </row>
    <row r="115" spans="1:50" x14ac:dyDescent="0.4">
      <c r="A115" s="63" t="str">
        <f t="shared" si="1"/>
        <v>HDD24</v>
      </c>
      <c r="B115" s="63" t="s">
        <v>277</v>
      </c>
      <c r="C115" s="63" t="s">
        <v>263</v>
      </c>
      <c r="D115" s="72"/>
      <c r="E115" s="63"/>
      <c r="F115" s="105"/>
      <c r="G115" s="105"/>
      <c r="H115" s="105"/>
      <c r="I115" s="105"/>
      <c r="J115" s="105"/>
      <c r="K115" s="105"/>
      <c r="L115" s="105"/>
      <c r="M115" s="105"/>
      <c r="N115" s="105"/>
      <c r="O115" s="105"/>
      <c r="P115" s="105"/>
      <c r="Q115" s="105"/>
      <c r="R115" s="105"/>
      <c r="S115" s="63"/>
      <c r="T115" s="63"/>
      <c r="U115" s="63"/>
      <c r="V115" s="63"/>
      <c r="W115" s="63"/>
      <c r="X115" s="63"/>
      <c r="Y115" s="63"/>
      <c r="Z115" s="63"/>
      <c r="AA115" s="105"/>
      <c r="AB115" s="105"/>
      <c r="AC115" s="105"/>
      <c r="AD115" s="105"/>
      <c r="AE115" s="105"/>
      <c r="AF115" s="105"/>
      <c r="AG115" s="105"/>
      <c r="AH115" s="105"/>
      <c r="AI115" s="105"/>
      <c r="AJ115" s="104">
        <v>0</v>
      </c>
      <c r="AK115" s="105"/>
      <c r="AL115" s="106"/>
      <c r="AM115" s="106"/>
      <c r="AN115" s="106"/>
      <c r="AO115" s="106"/>
      <c r="AP115" s="106"/>
      <c r="AQ115" s="106"/>
      <c r="AR115" s="106"/>
      <c r="AS115" s="106"/>
      <c r="AT115" s="106"/>
      <c r="AU115" s="106"/>
      <c r="AV115" s="106"/>
      <c r="AW115" s="106"/>
      <c r="AX115" s="106"/>
    </row>
    <row r="116" spans="1:50" x14ac:dyDescent="0.4">
      <c r="A116" s="63" t="str">
        <f t="shared" si="1"/>
        <v>HDD25</v>
      </c>
      <c r="B116" s="63" t="s">
        <v>277</v>
      </c>
      <c r="C116" s="63" t="s">
        <v>516</v>
      </c>
      <c r="D116" s="72"/>
      <c r="E116" s="63"/>
      <c r="F116" s="105"/>
      <c r="G116" s="105"/>
      <c r="H116" s="105"/>
      <c r="I116" s="105"/>
      <c r="J116" s="105"/>
      <c r="K116" s="105"/>
      <c r="L116" s="105"/>
      <c r="M116" s="105"/>
      <c r="N116" s="105"/>
      <c r="O116" s="105"/>
      <c r="P116" s="105"/>
      <c r="Q116" s="105"/>
      <c r="R116" s="105"/>
      <c r="S116" s="105"/>
      <c r="T116" s="105"/>
      <c r="U116" s="105"/>
      <c r="V116" s="105"/>
      <c r="W116" s="105"/>
      <c r="X116" s="105"/>
      <c r="Y116" s="105"/>
      <c r="Z116" s="105"/>
      <c r="AA116" s="105"/>
      <c r="AB116" s="105"/>
      <c r="AC116" s="105"/>
      <c r="AD116" s="105"/>
      <c r="AE116" s="105"/>
      <c r="AF116" s="105"/>
      <c r="AG116" s="105"/>
      <c r="AH116" s="105"/>
      <c r="AI116" s="105"/>
      <c r="AJ116" s="104">
        <v>0</v>
      </c>
      <c r="AK116" s="105"/>
      <c r="AL116" s="106"/>
      <c r="AM116" s="106"/>
      <c r="AN116" s="106"/>
      <c r="AO116" s="106"/>
      <c r="AP116" s="106"/>
      <c r="AQ116" s="106"/>
      <c r="AR116" s="106"/>
      <c r="AS116" s="106"/>
      <c r="AT116" s="106"/>
      <c r="AU116" s="106"/>
      <c r="AV116" s="106"/>
      <c r="AW116" s="106"/>
      <c r="AX116" s="106"/>
    </row>
    <row r="117" spans="1:50" x14ac:dyDescent="0.4">
      <c r="A117" s="63" t="str">
        <f t="shared" si="1"/>
        <v>HDD26</v>
      </c>
      <c r="B117" s="63" t="s">
        <v>277</v>
      </c>
      <c r="C117" s="63" t="s">
        <v>518</v>
      </c>
      <c r="D117" s="72"/>
      <c r="E117" s="63"/>
      <c r="F117" s="105"/>
      <c r="G117" s="105"/>
      <c r="H117" s="105"/>
      <c r="I117" s="105"/>
      <c r="J117" s="105"/>
      <c r="K117" s="105"/>
      <c r="L117" s="105"/>
      <c r="M117" s="105"/>
      <c r="N117" s="105"/>
      <c r="O117" s="105"/>
      <c r="P117" s="105"/>
      <c r="Q117" s="105"/>
      <c r="R117" s="105"/>
      <c r="S117" s="105"/>
      <c r="T117" s="105"/>
      <c r="U117" s="105"/>
      <c r="V117" s="105"/>
      <c r="W117" s="105"/>
      <c r="X117" s="105"/>
      <c r="Y117" s="105"/>
      <c r="Z117" s="105"/>
      <c r="AA117" s="105"/>
      <c r="AB117" s="105"/>
      <c r="AC117" s="105"/>
      <c r="AD117" s="105"/>
      <c r="AE117" s="105"/>
      <c r="AF117" s="105"/>
      <c r="AG117" s="105"/>
      <c r="AH117" s="105"/>
      <c r="AI117" s="105"/>
      <c r="AJ117" s="104">
        <v>0</v>
      </c>
      <c r="AK117" s="105"/>
      <c r="AL117" s="106"/>
      <c r="AM117" s="106"/>
      <c r="AN117" s="106"/>
      <c r="AO117" s="106"/>
      <c r="AP117" s="106"/>
      <c r="AQ117" s="106"/>
      <c r="AR117" s="106"/>
      <c r="AS117" s="106"/>
      <c r="AT117" s="106"/>
      <c r="AU117" s="106"/>
      <c r="AV117" s="106"/>
      <c r="AW117" s="106"/>
      <c r="AX117" s="106"/>
    </row>
    <row r="118" spans="1:50" x14ac:dyDescent="0.4">
      <c r="A118" s="63" t="str">
        <f t="shared" si="1"/>
        <v>HDD27</v>
      </c>
      <c r="B118" s="63" t="s">
        <v>277</v>
      </c>
      <c r="C118" s="63" t="s">
        <v>519</v>
      </c>
      <c r="D118" s="72"/>
      <c r="E118" s="63"/>
      <c r="F118" s="105"/>
      <c r="G118" s="105"/>
      <c r="H118" s="105"/>
      <c r="I118" s="105"/>
      <c r="J118" s="105"/>
      <c r="K118" s="105"/>
      <c r="L118" s="105"/>
      <c r="M118" s="105"/>
      <c r="N118" s="105"/>
      <c r="O118" s="105"/>
      <c r="P118" s="105"/>
      <c r="Q118" s="105"/>
      <c r="R118" s="105"/>
      <c r="S118" s="105"/>
      <c r="T118" s="105"/>
      <c r="U118" s="105"/>
      <c r="V118" s="105"/>
      <c r="W118" s="105"/>
      <c r="X118" s="105"/>
      <c r="Y118" s="105"/>
      <c r="Z118" s="105"/>
      <c r="AA118" s="105"/>
      <c r="AB118" s="105"/>
      <c r="AC118" s="105"/>
      <c r="AD118" s="105"/>
      <c r="AE118" s="105"/>
      <c r="AF118" s="105"/>
      <c r="AG118" s="105"/>
      <c r="AH118" s="105"/>
      <c r="AI118" s="105"/>
      <c r="AJ118" s="104">
        <v>0</v>
      </c>
      <c r="AK118" s="105"/>
      <c r="AL118" s="106"/>
      <c r="AM118" s="106"/>
      <c r="AN118" s="106"/>
      <c r="AO118" s="106"/>
      <c r="AP118" s="106"/>
      <c r="AQ118" s="106"/>
      <c r="AR118" s="106"/>
      <c r="AS118" s="106"/>
      <c r="AT118" s="106"/>
      <c r="AU118" s="106"/>
      <c r="AV118" s="106"/>
      <c r="AW118" s="106"/>
      <c r="AX118" s="106"/>
    </row>
    <row r="119" spans="1:50" x14ac:dyDescent="0.4">
      <c r="A119" s="63" t="str">
        <f t="shared" si="1"/>
        <v>HDD28</v>
      </c>
      <c r="B119" s="63" t="s">
        <v>277</v>
      </c>
      <c r="C119" s="63" t="s">
        <v>520</v>
      </c>
      <c r="D119" s="72"/>
      <c r="E119" s="63"/>
      <c r="F119" s="105"/>
      <c r="G119" s="105"/>
      <c r="H119" s="105"/>
      <c r="I119" s="105"/>
      <c r="J119" s="105"/>
      <c r="K119" s="105"/>
      <c r="L119" s="105"/>
      <c r="M119" s="105"/>
      <c r="N119" s="105"/>
      <c r="O119" s="105"/>
      <c r="P119" s="105"/>
      <c r="Q119" s="105"/>
      <c r="R119" s="105"/>
      <c r="S119" s="105"/>
      <c r="T119" s="105"/>
      <c r="U119" s="105"/>
      <c r="V119" s="105"/>
      <c r="W119" s="105"/>
      <c r="X119" s="105"/>
      <c r="Y119" s="105"/>
      <c r="Z119" s="105"/>
      <c r="AA119" s="105"/>
      <c r="AB119" s="105"/>
      <c r="AC119" s="105"/>
      <c r="AD119" s="105"/>
      <c r="AE119" s="105"/>
      <c r="AF119" s="105"/>
      <c r="AG119" s="105"/>
      <c r="AH119" s="105"/>
      <c r="AI119" s="105"/>
      <c r="AJ119" s="104">
        <v>0</v>
      </c>
      <c r="AK119" s="105"/>
      <c r="AL119" s="106"/>
      <c r="AM119" s="106"/>
      <c r="AN119" s="106"/>
      <c r="AO119" s="106"/>
      <c r="AP119" s="106"/>
      <c r="AQ119" s="106"/>
      <c r="AR119" s="106"/>
      <c r="AS119" s="106"/>
      <c r="AT119" s="106"/>
      <c r="AU119" s="106"/>
      <c r="AV119" s="106"/>
      <c r="AW119" s="106"/>
      <c r="AX119" s="106"/>
    </row>
    <row r="120" spans="1:50" x14ac:dyDescent="0.4">
      <c r="A120" s="63" t="str">
        <f t="shared" si="1"/>
        <v>HDD29</v>
      </c>
      <c r="B120" s="63" t="s">
        <v>277</v>
      </c>
      <c r="C120" s="63" t="s">
        <v>521</v>
      </c>
      <c r="D120" s="72"/>
      <c r="E120" s="63"/>
      <c r="F120" s="105"/>
      <c r="G120" s="105"/>
      <c r="H120" s="105"/>
      <c r="I120" s="105"/>
      <c r="J120" s="105"/>
      <c r="K120" s="105"/>
      <c r="L120" s="105"/>
      <c r="M120" s="105"/>
      <c r="N120" s="105"/>
      <c r="O120" s="105"/>
      <c r="P120" s="105"/>
      <c r="Q120" s="105"/>
      <c r="R120" s="105"/>
      <c r="S120" s="105"/>
      <c r="T120" s="105"/>
      <c r="U120" s="105"/>
      <c r="V120" s="105"/>
      <c r="W120" s="105"/>
      <c r="X120" s="105"/>
      <c r="Y120" s="105"/>
      <c r="Z120" s="105"/>
      <c r="AA120" s="105"/>
      <c r="AB120" s="105"/>
      <c r="AC120" s="105"/>
      <c r="AD120" s="105"/>
      <c r="AE120" s="105"/>
      <c r="AF120" s="105"/>
      <c r="AG120" s="105"/>
      <c r="AH120" s="105"/>
      <c r="AI120" s="105"/>
      <c r="AJ120" s="104">
        <v>0</v>
      </c>
      <c r="AK120" s="105"/>
      <c r="AL120" s="106"/>
      <c r="AM120" s="106"/>
      <c r="AN120" s="106"/>
      <c r="AO120" s="106"/>
      <c r="AP120" s="106"/>
      <c r="AQ120" s="106"/>
      <c r="AR120" s="106"/>
      <c r="AS120" s="106"/>
      <c r="AT120" s="106"/>
      <c r="AU120" s="106"/>
      <c r="AV120" s="106"/>
      <c r="AW120" s="106"/>
      <c r="AX120" s="106"/>
    </row>
    <row r="121" spans="1:50" x14ac:dyDescent="0.4">
      <c r="A121" s="63" t="str">
        <f t="shared" si="1"/>
        <v>HDD30</v>
      </c>
      <c r="B121" s="63" t="s">
        <v>277</v>
      </c>
      <c r="C121" s="63" t="s">
        <v>522</v>
      </c>
      <c r="D121" s="72"/>
      <c r="E121" s="63"/>
      <c r="F121" s="105"/>
      <c r="G121" s="105"/>
      <c r="H121" s="105"/>
      <c r="I121" s="105"/>
      <c r="J121" s="105"/>
      <c r="K121" s="105"/>
      <c r="L121" s="105"/>
      <c r="M121" s="105"/>
      <c r="N121" s="105"/>
      <c r="O121" s="105"/>
      <c r="P121" s="105"/>
      <c r="Q121" s="105"/>
      <c r="R121" s="105"/>
      <c r="S121" s="105"/>
      <c r="T121" s="105"/>
      <c r="U121" s="105"/>
      <c r="V121" s="105"/>
      <c r="W121" s="105"/>
      <c r="X121" s="105"/>
      <c r="Y121" s="105"/>
      <c r="Z121" s="105"/>
      <c r="AA121" s="105"/>
      <c r="AB121" s="105"/>
      <c r="AC121" s="105"/>
      <c r="AD121" s="105"/>
      <c r="AE121" s="105"/>
      <c r="AF121" s="105"/>
      <c r="AG121" s="105"/>
      <c r="AH121" s="105"/>
      <c r="AI121" s="105"/>
      <c r="AJ121" s="104">
        <v>0</v>
      </c>
      <c r="AK121" s="105"/>
      <c r="AL121" s="106"/>
      <c r="AM121" s="106"/>
      <c r="AN121" s="106"/>
      <c r="AO121" s="106"/>
      <c r="AP121" s="106"/>
      <c r="AQ121" s="106"/>
      <c r="AR121" s="106"/>
      <c r="AS121" s="106"/>
      <c r="AT121" s="106"/>
      <c r="AU121" s="106"/>
      <c r="AV121" s="106"/>
      <c r="AW121" s="106"/>
      <c r="AX121" s="106"/>
    </row>
    <row r="122" spans="1:50" x14ac:dyDescent="0.4">
      <c r="A122" s="63" t="str">
        <f t="shared" si="1"/>
        <v>SBB24</v>
      </c>
      <c r="B122" s="63" t="s">
        <v>505</v>
      </c>
      <c r="C122" s="63" t="s">
        <v>263</v>
      </c>
      <c r="D122" s="76">
        <f>F_Inputs_PR24!D30</f>
        <v>0.94744609856262829</v>
      </c>
      <c r="E122" s="76">
        <f>F_Inputs_PR24!E30+F_Inputs_PR24!E72</f>
        <v>17.263251202167286</v>
      </c>
      <c r="F122" s="76">
        <f>F_Inputs_PR24!F30+F_Inputs_PR24!F72</f>
        <v>1.2180112428039283</v>
      </c>
      <c r="G122" s="76">
        <f>F_Inputs_PR24!G30+F_Inputs_PR24!G72</f>
        <v>11.86769359972909</v>
      </c>
      <c r="H122" s="76">
        <f>F_Inputs_PR24!H30+F_Inputs_PR24!H72</f>
        <v>0</v>
      </c>
      <c r="I122" s="76">
        <f>F_Inputs_PR24!I30+F_Inputs_PR24!I72</f>
        <v>1.88295672197765</v>
      </c>
      <c r="J122" s="76">
        <f>F_Inputs_PR24!J30+F_Inputs_PR24!J72</f>
        <v>7.2932908906197094</v>
      </c>
      <c r="K122" s="76">
        <f>F_Inputs_PR24!K30+F_Inputs_PR24!K72</f>
        <v>3.166407043684389E-3</v>
      </c>
      <c r="L122" s="76">
        <f>F_Inputs_PR24!L30+F_Inputs_PR24!L72</f>
        <v>39.528370064341345</v>
      </c>
      <c r="M122" s="76">
        <f>F_Inputs_PR24!M30+F_Inputs_PR24!M72</f>
        <v>0</v>
      </c>
      <c r="N122" s="76">
        <f>F_Inputs_PR24!N30+F_Inputs_PR24!N72</f>
        <v>12.237107754825601</v>
      </c>
      <c r="O122" s="76">
        <f>F_Inputs_PR24!O30+F_Inputs_PR24!O72</f>
        <v>0</v>
      </c>
      <c r="P122" s="76">
        <f>F_Inputs_PR24!P30+F_Inputs_PR24!P72</f>
        <v>2.8497663393159501E-2</v>
      </c>
      <c r="Q122" s="76">
        <f>F_Inputs_PR24!Q30+F_Inputs_PR24!Q72</f>
        <v>1.055469014561463E-3</v>
      </c>
      <c r="R122" s="76">
        <f>F_Inputs_PR24!R30+F_Inputs_PR24!R72</f>
        <v>0.86337365391127663</v>
      </c>
      <c r="S122" s="76">
        <f>F_Inputs_PR24!S30+F_Inputs_PR24!S72</f>
        <v>8.9629999999999992</v>
      </c>
      <c r="T122" s="76">
        <f>F_Inputs_PR24!T30+F_Inputs_PR24!T72</f>
        <v>8.4149999999999991</v>
      </c>
      <c r="U122" s="76">
        <f>F_Inputs_PR24!U30+F_Inputs_PR24!U72</f>
        <v>253.75400000000002</v>
      </c>
      <c r="V122" s="76">
        <f>F_Inputs_PR24!V30+F_Inputs_PR24!V72</f>
        <v>535.46900000000005</v>
      </c>
      <c r="W122" s="76">
        <f>F_Inputs_PR24!W30+F_Inputs_PR24!W72</f>
        <v>2.0569999999999999</v>
      </c>
      <c r="X122" s="76">
        <f>F_Inputs_PR24!X30+F_Inputs_PR24!X72</f>
        <v>2.9889999999999999</v>
      </c>
      <c r="Y122" s="76">
        <f>F_Inputs_PR24!Y30+F_Inputs_PR24!Y72</f>
        <v>86.850999999999999</v>
      </c>
      <c r="Z122" s="76">
        <f>F_Inputs_PR24!Z30+F_Inputs_PR24!Z72</f>
        <v>646.89800000000002</v>
      </c>
      <c r="AA122" s="76">
        <f>F_Inputs_PR24!AA30+F_Inputs_PR24!AA72</f>
        <v>1.0924104300711144</v>
      </c>
      <c r="AB122" s="76">
        <f>F_Inputs_PR24!AB30+F_Inputs_PR24!AB72</f>
        <v>42.306364510667116</v>
      </c>
      <c r="AC122" s="76">
        <f>F_Inputs_PR24!AC30+F_Inputs_PR24!AC72</f>
        <v>10.789000000000001</v>
      </c>
      <c r="AD122" s="76">
        <f>F_Inputs_PR24!AD30+F_Inputs_PR24!AD72</f>
        <v>0.113</v>
      </c>
      <c r="AE122" s="76">
        <f>F_Inputs_PR24!AE30+F_Inputs_PR24!AE72</f>
        <v>1.520930849983068</v>
      </c>
      <c r="AF122" s="76">
        <f>F_Inputs_PR24!AF30+F_Inputs_PR24!AF72</f>
        <v>0.36413681002370468</v>
      </c>
      <c r="AG122" s="76">
        <f>F_Inputs_PR24!AG30+F_Inputs_PR24!AG72</f>
        <v>0</v>
      </c>
      <c r="AH122" s="76">
        <f>F_Inputs_PR24!AH30+F_Inputs_PR24!AH72</f>
        <v>0</v>
      </c>
      <c r="AI122" s="76">
        <f>F_Inputs_PR24!AI30+F_Inputs_PR24!AI72</f>
        <v>1.8850676600067726</v>
      </c>
      <c r="AJ122" s="74">
        <f>AJ73+AJ31</f>
        <v>0</v>
      </c>
      <c r="AK122" s="105"/>
    </row>
    <row r="123" spans="1:50" x14ac:dyDescent="0.4">
      <c r="A123" s="63" t="str">
        <f t="shared" si="1"/>
        <v>SBB25</v>
      </c>
      <c r="B123" s="63" t="s">
        <v>505</v>
      </c>
      <c r="C123" s="63" t="s">
        <v>516</v>
      </c>
      <c r="D123" s="76">
        <f>F_Inputs_PR24!D31</f>
        <v>0.92334804186428132</v>
      </c>
      <c r="E123" s="76">
        <f>F_Inputs_PR24!E31+F_Inputs_PR24!E73</f>
        <v>16.954799293887643</v>
      </c>
      <c r="F123" s="76">
        <f>F_Inputs_PR24!F31+F_Inputs_PR24!F73</f>
        <v>1.2432493517608643</v>
      </c>
      <c r="G123" s="76">
        <f>F_Inputs_PR24!G31+F_Inputs_PR24!G73</f>
        <v>14.408075104462252</v>
      </c>
      <c r="H123" s="76">
        <f>F_Inputs_PR24!H31+F_Inputs_PR24!H73</f>
        <v>0</v>
      </c>
      <c r="I123" s="76">
        <f>F_Inputs_PR24!I31+F_Inputs_PR24!I73</f>
        <v>2.1725285689129699</v>
      </c>
      <c r="J123" s="76">
        <f>F_Inputs_PR24!J31+F_Inputs_PR24!J73</f>
        <v>8.4983742981568362</v>
      </c>
      <c r="K123" s="76">
        <f>F_Inputs_PR24!K31+F_Inputs_PR24!K73</f>
        <v>3.1276873921614119E-3</v>
      </c>
      <c r="L123" s="76">
        <f>F_Inputs_PR24!L31+F_Inputs_PR24!L73</f>
        <v>43.280154304572726</v>
      </c>
      <c r="M123" s="76">
        <f>F_Inputs_PR24!M31+F_Inputs_PR24!M73</f>
        <v>2.1660304774805284E-3</v>
      </c>
      <c r="N123" s="76">
        <f>F_Inputs_PR24!N31+F_Inputs_PR24!N73</f>
        <v>13.825496946647087</v>
      </c>
      <c r="O123" s="76">
        <f>F_Inputs_PR24!O31+F_Inputs_PR24!O73</f>
        <v>0</v>
      </c>
      <c r="P123" s="76">
        <f>F_Inputs_PR24!P31+F_Inputs_PR24!P73</f>
        <v>3.0324426684727398E-2</v>
      </c>
      <c r="Q123" s="76">
        <f>F_Inputs_PR24!Q31+F_Inputs_PR24!Q73</f>
        <v>1.0830152387402642E-3</v>
      </c>
      <c r="R123" s="76">
        <f>F_Inputs_PR24!R31+F_Inputs_PR24!R73</f>
        <v>2.1205438374534373</v>
      </c>
      <c r="S123" s="76">
        <f>F_Inputs_PR24!S31+F_Inputs_PR24!S73</f>
        <v>8.2040000000000006</v>
      </c>
      <c r="T123" s="76">
        <f>F_Inputs_PR24!T31+F_Inputs_PR24!T73</f>
        <v>9.9489999999999998</v>
      </c>
      <c r="U123" s="76">
        <f>F_Inputs_PR24!U31+F_Inputs_PR24!U73</f>
        <v>218.29958845839633</v>
      </c>
      <c r="V123" s="76">
        <f>F_Inputs_PR24!V31+F_Inputs_PR24!V73</f>
        <v>576.351</v>
      </c>
      <c r="W123" s="76">
        <f>F_Inputs_PR24!W31+F_Inputs_PR24!W73</f>
        <v>2.0659999999999998</v>
      </c>
      <c r="X123" s="76">
        <f>F_Inputs_PR24!X31+F_Inputs_PR24!X73</f>
        <v>3.0750000000000002</v>
      </c>
      <c r="Y123" s="76">
        <f>F_Inputs_PR24!Y31+F_Inputs_PR24!Y73</f>
        <v>85.238</v>
      </c>
      <c r="Z123" s="76">
        <f>F_Inputs_PR24!Z31+F_Inputs_PR24!Z73</f>
        <v>667.50400000000002</v>
      </c>
      <c r="AA123" s="76">
        <f>F_Inputs_PR24!AA31+F_Inputs_PR24!AA73</f>
        <v>1.0516077968167965</v>
      </c>
      <c r="AB123" s="76">
        <f>F_Inputs_PR24!AB31+F_Inputs_PR24!AB73</f>
        <v>47.042549243956401</v>
      </c>
      <c r="AC123" s="76">
        <f>F_Inputs_PR24!AC31+F_Inputs_PR24!AC73</f>
        <v>11.530207786779338</v>
      </c>
      <c r="AD123" s="76">
        <f>F_Inputs_PR24!AD31+F_Inputs_PR24!AD73</f>
        <v>0.1106958098042569</v>
      </c>
      <c r="AE123" s="76">
        <f>F_Inputs_PR24!AE31+F_Inputs_PR24!AE73</f>
        <v>1.2162261131053167</v>
      </c>
      <c r="AF123" s="76">
        <f>F_Inputs_PR24!AF31+F_Inputs_PR24!AF73</f>
        <v>0.39421754690145616</v>
      </c>
      <c r="AG123" s="76">
        <f>F_Inputs_PR24!AG31+F_Inputs_PR24!AG73</f>
        <v>0</v>
      </c>
      <c r="AH123" s="76">
        <f>F_Inputs_PR24!AH31+F_Inputs_PR24!AH73</f>
        <v>0</v>
      </c>
      <c r="AI123" s="76">
        <f>F_Inputs_PR24!AI31+F_Inputs_PR24!AI73</f>
        <v>1.6104436600067729</v>
      </c>
      <c r="AJ123" s="74">
        <f t="shared" ref="AJ123:AJ128" si="2">AJ74+AJ32</f>
        <v>0</v>
      </c>
      <c r="AK123" s="105"/>
    </row>
    <row r="124" spans="1:50" x14ac:dyDescent="0.4">
      <c r="A124" s="63" t="str">
        <f t="shared" si="1"/>
        <v>SBB26</v>
      </c>
      <c r="B124" s="63" t="s">
        <v>505</v>
      </c>
      <c r="C124" s="63" t="s">
        <v>518</v>
      </c>
      <c r="D124" s="76">
        <f>F_Inputs_PR24!D32</f>
        <v>0.9052431782983148</v>
      </c>
      <c r="E124" s="76">
        <f>F_Inputs_PR24!E32+F_Inputs_PR24!E74</f>
        <v>16.849186974148235</v>
      </c>
      <c r="F124" s="76">
        <f>F_Inputs_PR24!F32+F_Inputs_PR24!F74</f>
        <v>1.2296404350648598</v>
      </c>
      <c r="G124" s="76">
        <f>F_Inputs_PR24!G32+F_Inputs_PR24!G74</f>
        <v>18.449186252245177</v>
      </c>
      <c r="H124" s="76">
        <f>F_Inputs_PR24!H32+F_Inputs_PR24!H74</f>
        <v>0</v>
      </c>
      <c r="I124" s="76">
        <f>F_Inputs_PR24!I32+F_Inputs_PR24!I74</f>
        <v>2.104619659654412</v>
      </c>
      <c r="J124" s="76">
        <f>F_Inputs_PR24!J32+F_Inputs_PR24!J74</f>
        <v>9.8493531774318193</v>
      </c>
      <c r="K124" s="76">
        <f>F_Inputs_PR24!K32+F_Inputs_PR24!K74</f>
        <v>3.3140266305452088E-3</v>
      </c>
      <c r="L124" s="76">
        <f>F_Inputs_PR24!L32+F_Inputs_PR24!L74</f>
        <v>48.485300525175063</v>
      </c>
      <c r="M124" s="76">
        <f>F_Inputs_PR24!M32+F_Inputs_PR24!M74</f>
        <v>3.3140266305452088E-3</v>
      </c>
      <c r="N124" s="76">
        <f>F_Inputs_PR24!N32+F_Inputs_PR24!N74</f>
        <v>18.801577750626485</v>
      </c>
      <c r="O124" s="76">
        <f>F_Inputs_PR24!O32+F_Inputs_PR24!O74</f>
        <v>0</v>
      </c>
      <c r="P124" s="76">
        <f>F_Inputs_PR24!P32+F_Inputs_PR24!P74</f>
        <v>9.9420798916356259E-3</v>
      </c>
      <c r="Q124" s="76">
        <f>F_Inputs_PR24!Q32+F_Inputs_PR24!Q74</f>
        <v>1.1046755435150696E-3</v>
      </c>
      <c r="R124" s="76">
        <f>F_Inputs_PR24!R32+F_Inputs_PR24!R74</f>
        <v>1.853645562018287</v>
      </c>
      <c r="S124" s="76">
        <f>F_Inputs_PR24!S32+F_Inputs_PR24!S74</f>
        <v>7.9429999999999996</v>
      </c>
      <c r="T124" s="76">
        <f>F_Inputs_PR24!T32+F_Inputs_PR24!T74</f>
        <v>10.346</v>
      </c>
      <c r="U124" s="76">
        <f>F_Inputs_PR24!U32+F_Inputs_PR24!U74</f>
        <v>208.40401240808427</v>
      </c>
      <c r="V124" s="76">
        <f>F_Inputs_PR24!V32+F_Inputs_PR24!V74</f>
        <v>589.38493546151824</v>
      </c>
      <c r="W124" s="76">
        <f>F_Inputs_PR24!W32+F_Inputs_PR24!W74</f>
        <v>2.0300600917103551</v>
      </c>
      <c r="X124" s="76">
        <f>F_Inputs_PR24!X32+F_Inputs_PR24!X74</f>
        <v>3.1625145484392529</v>
      </c>
      <c r="Y124" s="76">
        <f>F_Inputs_PR24!Y32+F_Inputs_PR24!Y74</f>
        <v>80.481308931022056</v>
      </c>
      <c r="Z124" s="76">
        <f>F_Inputs_PR24!Z32+F_Inputs_PR24!Z74</f>
        <v>683.82105825302301</v>
      </c>
      <c r="AA124" s="76">
        <f>F_Inputs_PR24!AA32+F_Inputs_PR24!AA74</f>
        <v>1.381949104937352</v>
      </c>
      <c r="AB124" s="76">
        <f>F_Inputs_PR24!AB32+F_Inputs_PR24!AB74</f>
        <v>51.495807006321904</v>
      </c>
      <c r="AC124" s="76">
        <f>F_Inputs_PR24!AC32+F_Inputs_PR24!AC74</f>
        <v>11.639755726688332</v>
      </c>
      <c r="AD124" s="76">
        <f>F_Inputs_PR24!AD32+F_Inputs_PR24!AD74</f>
        <v>0.1121568883599169</v>
      </c>
      <c r="AE124" s="76">
        <f>F_Inputs_PR24!AE32+F_Inputs_PR24!AE74</f>
        <v>0.99893388202141886</v>
      </c>
      <c r="AF124" s="76">
        <f>F_Inputs_PR24!AF32+F_Inputs_PR24!AF74</f>
        <v>0.14688028167201006</v>
      </c>
      <c r="AG124" s="76">
        <f>F_Inputs_PR24!AG32+F_Inputs_PR24!AG74</f>
        <v>0</v>
      </c>
      <c r="AH124" s="76">
        <f>F_Inputs_PR24!AH32+F_Inputs_PR24!AH74</f>
        <v>0</v>
      </c>
      <c r="AI124" s="76">
        <f>F_Inputs_PR24!AI32+F_Inputs_PR24!AI74</f>
        <v>1.1458141636934289</v>
      </c>
      <c r="AJ124" s="74">
        <f t="shared" si="2"/>
        <v>0</v>
      </c>
      <c r="AK124" s="105"/>
    </row>
    <row r="125" spans="1:50" x14ac:dyDescent="0.4">
      <c r="A125" s="63" t="str">
        <f t="shared" si="1"/>
        <v>SBB27</v>
      </c>
      <c r="B125" s="63" t="s">
        <v>505</v>
      </c>
      <c r="C125" s="63" t="s">
        <v>519</v>
      </c>
      <c r="D125" s="76">
        <f>F_Inputs_PR24!D33</f>
        <v>0.88749331205717152</v>
      </c>
      <c r="E125" s="76">
        <f>F_Inputs_PR24!E33+F_Inputs_PR24!E75</f>
        <v>18.625711595194399</v>
      </c>
      <c r="F125" s="76">
        <f>F_Inputs_PR24!F33+F_Inputs_PR24!F75</f>
        <v>1.3571376289518686</v>
      </c>
      <c r="G125" s="76">
        <f>F_Inputs_PR24!G33+F_Inputs_PR24!G75</f>
        <v>18.953382263816323</v>
      </c>
      <c r="H125" s="76">
        <f>F_Inputs_PR24!H33+F_Inputs_PR24!H75</f>
        <v>0</v>
      </c>
      <c r="I125" s="76">
        <f>F_Inputs_PR24!I33+F_Inputs_PR24!I75</f>
        <v>2.3254802343902208</v>
      </c>
      <c r="J125" s="76">
        <f>F_Inputs_PR24!J33+F_Inputs_PR24!J75</f>
        <v>10.880185736136063</v>
      </c>
      <c r="K125" s="76">
        <f>F_Inputs_PR24!K33+F_Inputs_PR24!K75</f>
        <v>3.3803071631561127E-3</v>
      </c>
      <c r="L125" s="76">
        <f>F_Inputs_PR24!L33+F_Inputs_PR24!L75</f>
        <v>52.145277765652033</v>
      </c>
      <c r="M125" s="76">
        <f>F_Inputs_PR24!M33+F_Inputs_PR24!M75</f>
        <v>3.3803071631561127E-3</v>
      </c>
      <c r="N125" s="76">
        <f>F_Inputs_PR24!N33+F_Inputs_PR24!N75</f>
        <v>19.316201899328412</v>
      </c>
      <c r="O125" s="76">
        <f>F_Inputs_PR24!O33+F_Inputs_PR24!O75</f>
        <v>0</v>
      </c>
      <c r="P125" s="76">
        <f>F_Inputs_PR24!P33+F_Inputs_PR24!P75</f>
        <v>9.0141524350829672E-3</v>
      </c>
      <c r="Q125" s="76">
        <f>F_Inputs_PR24!Q33+F_Inputs_PR24!Q75</f>
        <v>1.1267690543853709E-3</v>
      </c>
      <c r="R125" s="76">
        <f>F_Inputs_PR24!R33+F_Inputs_PR24!R75</f>
        <v>1.543673604507958</v>
      </c>
      <c r="S125" s="76">
        <f>F_Inputs_PR24!S33+F_Inputs_PR24!S75</f>
        <v>7.7</v>
      </c>
      <c r="T125" s="76">
        <f>F_Inputs_PR24!T33+F_Inputs_PR24!T75</f>
        <v>10.718</v>
      </c>
      <c r="U125" s="76">
        <f>F_Inputs_PR24!U33+F_Inputs_PR24!U75</f>
        <v>199.96152335187585</v>
      </c>
      <c r="V125" s="76">
        <f>F_Inputs_PR24!V33+F_Inputs_PR24!V75</f>
        <v>601.42308905052744</v>
      </c>
      <c r="W125" s="76">
        <f>F_Inputs_PR24!W33+F_Inputs_PR24!W75</f>
        <v>2.014941506551247</v>
      </c>
      <c r="X125" s="76">
        <f>F_Inputs_PR24!X33+F_Inputs_PR24!X75</f>
        <v>3.2265206301405809</v>
      </c>
      <c r="Y125" s="76">
        <f>F_Inputs_PR24!Y33+F_Inputs_PR24!Y75</f>
        <v>78.723997821654351</v>
      </c>
      <c r="Z125" s="76">
        <f>F_Inputs_PR24!Z33+F_Inputs_PR24!Z75</f>
        <v>696.43485588205453</v>
      </c>
      <c r="AA125" s="76">
        <f>F_Inputs_PR24!AA33+F_Inputs_PR24!AA75</f>
        <v>1.4095880870360988</v>
      </c>
      <c r="AB125" s="76">
        <f>F_Inputs_PR24!AB33+F_Inputs_PR24!AB75</f>
        <v>54.670449740618871</v>
      </c>
      <c r="AC125" s="76">
        <f>F_Inputs_PR24!AC33+F_Inputs_PR24!AC75</f>
        <v>11.744194561684447</v>
      </c>
      <c r="AD125" s="76">
        <f>F_Inputs_PR24!AD33+F_Inputs_PR24!AD75</f>
        <v>0.1135289829300857</v>
      </c>
      <c r="AE125" s="76">
        <f>F_Inputs_PR24!AE33+F_Inputs_PR24!AE75</f>
        <v>0.85422297565146876</v>
      </c>
      <c r="AF125" s="76">
        <f>F_Inputs_PR24!AF33+F_Inputs_PR24!AF75</f>
        <v>0.11713447331795718</v>
      </c>
      <c r="AG125" s="76">
        <f>F_Inputs_PR24!AG33+F_Inputs_PR24!AG75</f>
        <v>0</v>
      </c>
      <c r="AH125" s="76">
        <f>F_Inputs_PR24!AH33+F_Inputs_PR24!AH75</f>
        <v>0</v>
      </c>
      <c r="AI125" s="76">
        <f>F_Inputs_PR24!AI33+F_Inputs_PR24!AI75</f>
        <v>0.97135744896942589</v>
      </c>
      <c r="AJ125" s="74">
        <f t="shared" si="2"/>
        <v>0</v>
      </c>
      <c r="AK125" s="105"/>
    </row>
    <row r="126" spans="1:50" x14ac:dyDescent="0.4">
      <c r="A126" s="63" t="str">
        <f t="shared" si="1"/>
        <v>SBB28</v>
      </c>
      <c r="B126" s="63" t="s">
        <v>505</v>
      </c>
      <c r="C126" s="63" t="s">
        <v>520</v>
      </c>
      <c r="D126" s="76">
        <f>F_Inputs_PR24!D34</f>
        <v>0.87009148240899159</v>
      </c>
      <c r="E126" s="76">
        <f>F_Inputs_PR24!E34+F_Inputs_PR24!E76</f>
        <v>20.021960126290981</v>
      </c>
      <c r="F126" s="76">
        <f>F_Inputs_PR24!F34+F_Inputs_PR24!F76</f>
        <v>1.4576462516107029</v>
      </c>
      <c r="G126" s="76">
        <f>F_Inputs_PR24!G34+F_Inputs_PR24!G76</f>
        <v>19.804814032072088</v>
      </c>
      <c r="H126" s="76">
        <f>F_Inputs_PR24!H34+F_Inputs_PR24!H76</f>
        <v>0</v>
      </c>
      <c r="I126" s="76">
        <f>F_Inputs_PR24!I34+F_Inputs_PR24!I76</f>
        <v>2.5004835965130408</v>
      </c>
      <c r="J126" s="76">
        <f>F_Inputs_PR24!J34+F_Inputs_PR24!J76</f>
        <v>11.690891523335132</v>
      </c>
      <c r="K126" s="76">
        <f>F_Inputs_PR24!K34+F_Inputs_PR24!K76</f>
        <v>3.4479133064192345E-3</v>
      </c>
      <c r="L126" s="76">
        <f>F_Inputs_PR24!L34+F_Inputs_PR24!L76</f>
        <v>55.479243443128368</v>
      </c>
      <c r="M126" s="76">
        <f>F_Inputs_PR24!M34+F_Inputs_PR24!M76</f>
        <v>3.4479133064192354E-3</v>
      </c>
      <c r="N126" s="76">
        <f>F_Inputs_PR24!N34+F_Inputs_PR24!N76</f>
        <v>20.184084495778201</v>
      </c>
      <c r="O126" s="76">
        <f>F_Inputs_PR24!O34+F_Inputs_PR24!O76</f>
        <v>0</v>
      </c>
      <c r="P126" s="76">
        <f>F_Inputs_PR24!P34+F_Inputs_PR24!P76</f>
        <v>9.1944354837846243E-3</v>
      </c>
      <c r="Q126" s="76">
        <f>F_Inputs_PR24!Q34+F_Inputs_PR24!Q76</f>
        <v>1.149304435473078E-3</v>
      </c>
      <c r="R126" s="76">
        <f>F_Inputs_PR24!R34+F_Inputs_PR24!R76</f>
        <v>1.5745470765981173</v>
      </c>
      <c r="S126" s="76">
        <f>F_Inputs_PR24!S34+F_Inputs_PR24!S76</f>
        <v>7.4710000000000001</v>
      </c>
      <c r="T126" s="76">
        <f>F_Inputs_PR24!T34+F_Inputs_PR24!T76</f>
        <v>11.071999999999999</v>
      </c>
      <c r="U126" s="76">
        <f>F_Inputs_PR24!U34+F_Inputs_PR24!U76</f>
        <v>191.91448946931627</v>
      </c>
      <c r="V126" s="76">
        <f>F_Inputs_PR24!V34+F_Inputs_PR24!V76</f>
        <v>613.35531316225388</v>
      </c>
      <c r="W126" s="76">
        <f>F_Inputs_PR24!W34+F_Inputs_PR24!W76</f>
        <v>2.0010443628504708</v>
      </c>
      <c r="X126" s="76">
        <f>F_Inputs_PR24!X34+F_Inputs_PR24!X76</f>
        <v>3.285908664467418</v>
      </c>
      <c r="Y126" s="76">
        <f>F_Inputs_PR24!Y34+F_Inputs_PR24!Y76</f>
        <v>77.109157320539595</v>
      </c>
      <c r="Z126" s="76">
        <f>F_Inputs_PR24!Z34+F_Inputs_PR24!Z76</f>
        <v>708.15189583661834</v>
      </c>
      <c r="AA126" s="76">
        <f>F_Inputs_PR24!AA34+F_Inputs_PR24!AA76</f>
        <v>1.437779848776821</v>
      </c>
      <c r="AB126" s="76">
        <f>F_Inputs_PR24!AB34+F_Inputs_PR24!AB76</f>
        <v>57.822536754325981</v>
      </c>
      <c r="AC126" s="76">
        <f>F_Inputs_PR24!AC34+F_Inputs_PR24!AC76</f>
        <v>11.847042245663024</v>
      </c>
      <c r="AD126" s="76">
        <f>F_Inputs_PR24!AD34+F_Inputs_PR24!AD76</f>
        <v>0.11480574710160039</v>
      </c>
      <c r="AE126" s="76">
        <f>F_Inputs_PR24!AE34+F_Inputs_PR24!AE76</f>
        <v>0.68600632390887029</v>
      </c>
      <c r="AF126" s="76">
        <f>F_Inputs_PR24!AF34+F_Inputs_PR24!AF76</f>
        <v>7.2396170771377277E-2</v>
      </c>
      <c r="AG126" s="76">
        <f>F_Inputs_PR24!AG34+F_Inputs_PR24!AG76</f>
        <v>0</v>
      </c>
      <c r="AH126" s="76">
        <f>F_Inputs_PR24!AH34+F_Inputs_PR24!AH76</f>
        <v>0</v>
      </c>
      <c r="AI126" s="76">
        <f>F_Inputs_PR24!AI34+F_Inputs_PR24!AI76</f>
        <v>0.75840249468024756</v>
      </c>
      <c r="AJ126" s="74">
        <f t="shared" si="2"/>
        <v>0</v>
      </c>
      <c r="AK126" s="105"/>
    </row>
    <row r="127" spans="1:50" x14ac:dyDescent="0.4">
      <c r="A127" s="63" t="str">
        <f t="shared" si="1"/>
        <v>SBB29</v>
      </c>
      <c r="B127" s="63" t="s">
        <v>505</v>
      </c>
      <c r="C127" s="63" t="s">
        <v>521</v>
      </c>
      <c r="D127" s="76">
        <f>F_Inputs_PR24!D35</f>
        <v>0.85303086510685477</v>
      </c>
      <c r="E127" s="76">
        <f>F_Inputs_PR24!E35+F_Inputs_PR24!E77</f>
        <v>20.762125586255713</v>
      </c>
      <c r="F127" s="76">
        <f>F_Inputs_PR24!F35+F_Inputs_PR24!F77</f>
        <v>1.5101175327341811</v>
      </c>
      <c r="G127" s="76">
        <f>F_Inputs_PR24!G35+F_Inputs_PR24!G77</f>
        <v>20.931247309279243</v>
      </c>
      <c r="H127" s="76">
        <f>F_Inputs_PR24!H35+F_Inputs_PR24!H77</f>
        <v>0</v>
      </c>
      <c r="I127" s="76">
        <f>F_Inputs_PR24!I35+F_Inputs_PR24!I77</f>
        <v>2.5929434613028035</v>
      </c>
      <c r="J127" s="76">
        <f>F_Inputs_PR24!J35+F_Inputs_PR24!J77</f>
        <v>12.120750038659061</v>
      </c>
      <c r="K127" s="76">
        <f>F_Inputs_PR24!K35+F_Inputs_PR24!K77</f>
        <v>3.5168715725476187E-3</v>
      </c>
      <c r="L127" s="76">
        <f>F_Inputs_PR24!L35+F_Inputs_PR24!L77</f>
        <v>57.920700799803541</v>
      </c>
      <c r="M127" s="76">
        <f>F_Inputs_PR24!M35+F_Inputs_PR24!M77</f>
        <v>3.5168715725476187E-3</v>
      </c>
      <c r="N127" s="76">
        <f>F_Inputs_PR24!N35+F_Inputs_PR24!N77</f>
        <v>21.330998378025491</v>
      </c>
      <c r="O127" s="76">
        <f>F_Inputs_PR24!O35+F_Inputs_PR24!O77</f>
        <v>0</v>
      </c>
      <c r="P127" s="76">
        <f>F_Inputs_PR24!P35+F_Inputs_PR24!P77</f>
        <v>0</v>
      </c>
      <c r="Q127" s="76">
        <f>F_Inputs_PR24!Q35+F_Inputs_PR24!Q77</f>
        <v>1.1722905241825397E-3</v>
      </c>
      <c r="R127" s="76">
        <f>F_Inputs_PR24!R35+F_Inputs_PR24!R77</f>
        <v>1.566180140307873</v>
      </c>
      <c r="S127" s="76">
        <f>F_Inputs_PR24!S35+F_Inputs_PR24!S77</f>
        <v>7.2569999999999997</v>
      </c>
      <c r="T127" s="76">
        <f>F_Inputs_PR24!T35+F_Inputs_PR24!T77</f>
        <v>11.405999999999999</v>
      </c>
      <c r="U127" s="76">
        <f>F_Inputs_PR24!U35+F_Inputs_PR24!U77</f>
        <v>184.24068710246519</v>
      </c>
      <c r="V127" s="76">
        <f>F_Inputs_PR24!V35+F_Inputs_PR24!V77</f>
        <v>625.24327674427798</v>
      </c>
      <c r="W127" s="76">
        <f>F_Inputs_PR24!W35+F_Inputs_PR24!W77</f>
        <v>1.9882036655592059</v>
      </c>
      <c r="X127" s="76">
        <f>F_Inputs_PR24!X35+F_Inputs_PR24!X77</f>
        <v>3.3406250691237989</v>
      </c>
      <c r="Y127" s="76">
        <f>F_Inputs_PR24!Y35+F_Inputs_PR24!Y77</f>
        <v>75.617618989865591</v>
      </c>
      <c r="Z127" s="76">
        <f>F_Inputs_PR24!Z35+F_Inputs_PR24!Z77</f>
        <v>718.94280690400308</v>
      </c>
      <c r="AA127" s="76">
        <f>F_Inputs_PR24!AA35+F_Inputs_PR24!AA77</f>
        <v>1.4665354457523569</v>
      </c>
      <c r="AB127" s="76">
        <f>F_Inputs_PR24!AB35+F_Inputs_PR24!AB77</f>
        <v>60.068051927715807</v>
      </c>
      <c r="AC127" s="76">
        <f>F_Inputs_PR24!AC35+F_Inputs_PR24!AC77</f>
        <v>11.946384444710326</v>
      </c>
      <c r="AD127" s="76">
        <f>F_Inputs_PR24!AD35+F_Inputs_PR24!AD77</f>
        <v>0.1159810462018117</v>
      </c>
      <c r="AE127" s="76">
        <f>F_Inputs_PR24!AE35+F_Inputs_PR24!AE77</f>
        <v>0.5597727271934323</v>
      </c>
      <c r="AF127" s="76">
        <f>F_Inputs_PR24!AF35+F_Inputs_PR24!AF77</f>
        <v>2.0225969886768305E-2</v>
      </c>
      <c r="AG127" s="76">
        <f>F_Inputs_PR24!AG35+F_Inputs_PR24!AG77</f>
        <v>0</v>
      </c>
      <c r="AH127" s="76">
        <f>F_Inputs_PR24!AH35+F_Inputs_PR24!AH77</f>
        <v>0</v>
      </c>
      <c r="AI127" s="76">
        <f>F_Inputs_PR24!AI35+F_Inputs_PR24!AI77</f>
        <v>0.57999869708020058</v>
      </c>
      <c r="AJ127" s="74">
        <f t="shared" si="2"/>
        <v>0</v>
      </c>
      <c r="AK127" s="105"/>
    </row>
    <row r="128" spans="1:50" x14ac:dyDescent="0.4">
      <c r="A128" s="63" t="str">
        <f t="shared" si="1"/>
        <v>SBB30</v>
      </c>
      <c r="B128" s="63" t="s">
        <v>505</v>
      </c>
      <c r="C128" s="63" t="s">
        <v>522</v>
      </c>
      <c r="D128" s="76">
        <f>F_Inputs_PR24!D36</f>
        <v>0.8363047697126027</v>
      </c>
      <c r="E128" s="76">
        <f>F_Inputs_PR24!E36+F_Inputs_PR24!E78</f>
        <v>21.26591832439005</v>
      </c>
      <c r="F128" s="76">
        <f>F_Inputs_PR24!F36+F_Inputs_PR24!F78</f>
        <v>1.5459266867021135</v>
      </c>
      <c r="G128" s="76">
        <f>F_Inputs_PR24!G36+F_Inputs_PR24!G78</f>
        <v>22.113947773316525</v>
      </c>
      <c r="H128" s="76">
        <f>F_Inputs_PR24!H36+F_Inputs_PR24!H78</f>
        <v>0</v>
      </c>
      <c r="I128" s="76">
        <f>F_Inputs_PR24!I36+F_Inputs_PR24!I78</f>
        <v>2.6555465384813308</v>
      </c>
      <c r="J128" s="76">
        <f>F_Inputs_PR24!J36+F_Inputs_PR24!J78</f>
        <v>12.411852152729425</v>
      </c>
      <c r="K128" s="76">
        <f>F_Inputs_PR24!K36+F_Inputs_PR24!K78</f>
        <v>3.5872090039985715E-3</v>
      </c>
      <c r="L128" s="76">
        <f>F_Inputs_PR24!L36+F_Inputs_PR24!L78</f>
        <v>59.99677868462345</v>
      </c>
      <c r="M128" s="76">
        <f>F_Inputs_PR24!M36+F_Inputs_PR24!M78</f>
        <v>3.5872090039985715E-3</v>
      </c>
      <c r="N128" s="76">
        <f>F_Inputs_PR24!N36+F_Inputs_PR24!N78</f>
        <v>22.536042699453692</v>
      </c>
      <c r="O128" s="76">
        <f>F_Inputs_PR24!O36+F_Inputs_PR24!O78</f>
        <v>0</v>
      </c>
      <c r="P128" s="76">
        <f>F_Inputs_PR24!P36+F_Inputs_PR24!P78</f>
        <v>0</v>
      </c>
      <c r="Q128" s="76">
        <f>F_Inputs_PR24!Q36+F_Inputs_PR24!Q78</f>
        <v>1.1957363346661904E-3</v>
      </c>
      <c r="R128" s="76">
        <f>F_Inputs_PR24!R36+F_Inputs_PR24!R78</f>
        <v>1.620222733472688</v>
      </c>
      <c r="S128" s="76">
        <f>F_Inputs_PR24!S36+F_Inputs_PR24!S78</f>
        <v>7.0549999999999997</v>
      </c>
      <c r="T128" s="76">
        <f>F_Inputs_PR24!T36+F_Inputs_PR24!T78</f>
        <v>11.727</v>
      </c>
      <c r="U128" s="76">
        <f>F_Inputs_PR24!U36+F_Inputs_PR24!U78</f>
        <v>176.91966419526352</v>
      </c>
      <c r="V128" s="76">
        <f>F_Inputs_PR24!V36+F_Inputs_PR24!V78</f>
        <v>635.9564994267879</v>
      </c>
      <c r="W128" s="76">
        <f>F_Inputs_PR24!W36+F_Inputs_PR24!W78</f>
        <v>1.976278038620584</v>
      </c>
      <c r="X128" s="76">
        <f>F_Inputs_PR24!X36+F_Inputs_PR24!X78</f>
        <v>3.3921161125765238</v>
      </c>
      <c r="Y128" s="76">
        <f>F_Inputs_PR24!Y36+F_Inputs_PR24!Y78</f>
        <v>74.232638324016278</v>
      </c>
      <c r="Z128" s="76">
        <f>F_Inputs_PR24!Z36+F_Inputs_PR24!Z78</f>
        <v>729.11411211930601</v>
      </c>
      <c r="AA128" s="76">
        <f>F_Inputs_PR24!AA36+F_Inputs_PR24!AA78</f>
        <v>1.4958661546674041</v>
      </c>
      <c r="AB128" s="76">
        <f>F_Inputs_PR24!AB36+F_Inputs_PR24!AB78</f>
        <v>62.078159159491278</v>
      </c>
      <c r="AC128" s="76">
        <f>F_Inputs_PR24!AC36+F_Inputs_PR24!AC78</f>
        <v>12.046363645644373</v>
      </c>
      <c r="AD128" s="76">
        <f>F_Inputs_PR24!AD36+F_Inputs_PR24!AD78</f>
        <v>0.11709150382400919</v>
      </c>
      <c r="AE128" s="76">
        <f>F_Inputs_PR24!AE36+F_Inputs_PR24!AE78</f>
        <v>0.44321474993059951</v>
      </c>
      <c r="AF128" s="76">
        <f>F_Inputs_PR24!AF36+F_Inputs_PR24!AF78</f>
        <v>1.6747255129883721E-2</v>
      </c>
      <c r="AG128" s="76">
        <f>F_Inputs_PR24!AG36+F_Inputs_PR24!AG78</f>
        <v>0</v>
      </c>
      <c r="AH128" s="76">
        <f>F_Inputs_PR24!AH36+F_Inputs_PR24!AH78</f>
        <v>0</v>
      </c>
      <c r="AI128" s="76">
        <f>F_Inputs_PR24!AI36+F_Inputs_PR24!AI78</f>
        <v>0.45996200506048324</v>
      </c>
      <c r="AJ128" s="74">
        <f t="shared" si="2"/>
        <v>0</v>
      </c>
      <c r="AK128" s="105"/>
    </row>
  </sheetData>
  <phoneticPr fontId="5" type="noConversion"/>
  <conditionalFormatting sqref="B1:C1">
    <cfRule type="cellIs" dxfId="17" priority="1" operator="equal">
      <formula>TRUE</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2F435-28CD-4024-A50F-823FCFE23A8B}">
  <sheetPr>
    <tabColor rgb="FFFFDB8E"/>
  </sheetPr>
  <dimension ref="A1:AX128"/>
  <sheetViews>
    <sheetView zoomScale="80" zoomScaleNormal="80" workbookViewId="0">
      <pane xSplit="3" ySplit="2" topLeftCell="D3" activePane="bottomRight" state="frozen"/>
      <selection pane="topRight"/>
      <selection pane="bottomLeft"/>
      <selection pane="bottomRight"/>
    </sheetView>
  </sheetViews>
  <sheetFormatPr defaultRowHeight="13.15" x14ac:dyDescent="0.4"/>
  <cols>
    <col min="1" max="16384" width="9" style="44"/>
  </cols>
  <sheetData>
    <row r="1" spans="1:50" x14ac:dyDescent="0.4">
      <c r="A1" s="63" t="s">
        <v>559</v>
      </c>
      <c r="B1" s="63"/>
      <c r="C1" s="63" t="b">
        <f>_xlfn.TEXTJOIN(",",FALSE,A3:A128) = _xlfn.TEXTJOIN(",",FALSE,F_Inputs_PR24!A2:A127)</f>
        <v>1</v>
      </c>
      <c r="D1" s="63" t="b">
        <f>_xlfn.TEXTJOIN(",",FALSE,D2:AJ2) = _xlfn.TEXTJOIN(",",FALSE,F_Inputs_PR24!D1:AJ1)</f>
        <v>1</v>
      </c>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row>
    <row r="2" spans="1:50" x14ac:dyDescent="0.4">
      <c r="A2" s="63" t="s">
        <v>525</v>
      </c>
      <c r="B2" s="63" t="s">
        <v>560</v>
      </c>
      <c r="C2" s="63" t="s">
        <v>240</v>
      </c>
      <c r="D2" s="63" t="s">
        <v>175</v>
      </c>
      <c r="E2" s="63" t="s">
        <v>15</v>
      </c>
      <c r="F2" s="101" t="s">
        <v>21</v>
      </c>
      <c r="G2" s="101" t="s">
        <v>24</v>
      </c>
      <c r="H2" s="101" t="s">
        <v>27</v>
      </c>
      <c r="I2" s="101" t="s">
        <v>30</v>
      </c>
      <c r="J2" s="101" t="s">
        <v>32</v>
      </c>
      <c r="K2" s="101" t="s">
        <v>34</v>
      </c>
      <c r="L2" s="101" t="s">
        <v>36</v>
      </c>
      <c r="M2" s="101" t="s">
        <v>38</v>
      </c>
      <c r="N2" s="101" t="s">
        <v>42</v>
      </c>
      <c r="O2" s="101" t="s">
        <v>93</v>
      </c>
      <c r="P2" s="101" t="s">
        <v>95</v>
      </c>
      <c r="Q2" s="101" t="s">
        <v>97</v>
      </c>
      <c r="R2" s="101" t="s">
        <v>99</v>
      </c>
      <c r="S2" s="101" t="s">
        <v>64</v>
      </c>
      <c r="T2" s="101" t="s">
        <v>67</v>
      </c>
      <c r="U2" s="101" t="s">
        <v>75</v>
      </c>
      <c r="V2" s="101" t="s">
        <v>77</v>
      </c>
      <c r="W2" s="101" t="s">
        <v>79</v>
      </c>
      <c r="X2" s="101" t="s">
        <v>81</v>
      </c>
      <c r="Y2" s="101" t="s">
        <v>83</v>
      </c>
      <c r="Z2" s="101" t="s">
        <v>85</v>
      </c>
      <c r="AA2" s="101" t="s">
        <v>87</v>
      </c>
      <c r="AB2" s="101" t="s">
        <v>91</v>
      </c>
      <c r="AC2" s="101" t="s">
        <v>101</v>
      </c>
      <c r="AD2" s="101" t="s">
        <v>103</v>
      </c>
      <c r="AE2" s="101" t="s">
        <v>105</v>
      </c>
      <c r="AF2" s="101" t="s">
        <v>107</v>
      </c>
      <c r="AG2" s="101" t="s">
        <v>109</v>
      </c>
      <c r="AH2" s="101" t="s">
        <v>111</v>
      </c>
      <c r="AI2" s="101" t="s">
        <v>113</v>
      </c>
      <c r="AJ2" s="101" t="s">
        <v>517</v>
      </c>
      <c r="AK2" s="101" t="s">
        <v>177</v>
      </c>
      <c r="AL2" s="59"/>
      <c r="AM2" s="59"/>
      <c r="AN2" s="59"/>
      <c r="AO2" s="59"/>
      <c r="AP2" s="59"/>
      <c r="AQ2" s="59"/>
      <c r="AR2" s="59"/>
      <c r="AS2" s="59"/>
      <c r="AT2" s="59"/>
      <c r="AU2" s="59"/>
      <c r="AV2" s="59"/>
      <c r="AW2" s="59"/>
      <c r="AX2" s="59"/>
    </row>
    <row r="3" spans="1:50" x14ac:dyDescent="0.4">
      <c r="A3" s="63" t="str">
        <f>B3&amp;RIGHT(C3,2)</f>
        <v>ANH24</v>
      </c>
      <c r="B3" s="63" t="s">
        <v>242</v>
      </c>
      <c r="C3" s="63" t="s">
        <v>263</v>
      </c>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95" t="s">
        <v>561</v>
      </c>
      <c r="AK3" s="63"/>
    </row>
    <row r="4" spans="1:50" x14ac:dyDescent="0.4">
      <c r="A4" s="63" t="str">
        <f t="shared" ref="A4:A67" si="0">B4&amp;RIGHT(C4,2)</f>
        <v>ANH25</v>
      </c>
      <c r="B4" s="63" t="s">
        <v>242</v>
      </c>
      <c r="C4" s="63" t="s">
        <v>516</v>
      </c>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95" t="s">
        <v>561</v>
      </c>
      <c r="AK4" s="63"/>
    </row>
    <row r="5" spans="1:50" x14ac:dyDescent="0.4">
      <c r="A5" s="63" t="str">
        <f t="shared" si="0"/>
        <v>ANH26</v>
      </c>
      <c r="B5" s="63" t="s">
        <v>242</v>
      </c>
      <c r="C5" s="63" t="s">
        <v>518</v>
      </c>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95" t="s">
        <v>561</v>
      </c>
      <c r="AK5" s="63"/>
    </row>
    <row r="6" spans="1:50" x14ac:dyDescent="0.4">
      <c r="A6" s="63" t="str">
        <f t="shared" si="0"/>
        <v>ANH27</v>
      </c>
      <c r="B6" s="63" t="s">
        <v>242</v>
      </c>
      <c r="C6" s="63" t="s">
        <v>519</v>
      </c>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95" t="s">
        <v>561</v>
      </c>
      <c r="AK6" s="63"/>
    </row>
    <row r="7" spans="1:50" x14ac:dyDescent="0.4">
      <c r="A7" s="63" t="str">
        <f t="shared" si="0"/>
        <v>ANH28</v>
      </c>
      <c r="B7" s="63" t="s">
        <v>242</v>
      </c>
      <c r="C7" s="63" t="s">
        <v>520</v>
      </c>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95" t="s">
        <v>561</v>
      </c>
      <c r="AK7" s="63"/>
    </row>
    <row r="8" spans="1:50" x14ac:dyDescent="0.4">
      <c r="A8" s="63" t="str">
        <f t="shared" si="0"/>
        <v>ANH29</v>
      </c>
      <c r="B8" s="63" t="s">
        <v>242</v>
      </c>
      <c r="C8" s="63" t="s">
        <v>521</v>
      </c>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95" t="s">
        <v>561</v>
      </c>
      <c r="AK8" s="63"/>
    </row>
    <row r="9" spans="1:50" x14ac:dyDescent="0.4">
      <c r="A9" s="63" t="str">
        <f t="shared" si="0"/>
        <v>ANH30</v>
      </c>
      <c r="B9" s="63" t="s">
        <v>242</v>
      </c>
      <c r="C9" s="63" t="s">
        <v>522</v>
      </c>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95" t="s">
        <v>561</v>
      </c>
      <c r="AK9" s="63"/>
    </row>
    <row r="10" spans="1:50" x14ac:dyDescent="0.4">
      <c r="A10" s="63" t="str">
        <f t="shared" si="0"/>
        <v>NES24</v>
      </c>
      <c r="B10" s="63" t="s">
        <v>265</v>
      </c>
      <c r="C10" s="63" t="s">
        <v>263</v>
      </c>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95" t="s">
        <v>561</v>
      </c>
      <c r="AK10" s="63"/>
    </row>
    <row r="11" spans="1:50" x14ac:dyDescent="0.4">
      <c r="A11" s="63" t="str">
        <f t="shared" si="0"/>
        <v>NES25</v>
      </c>
      <c r="B11" s="63" t="s">
        <v>265</v>
      </c>
      <c r="C11" s="63" t="s">
        <v>516</v>
      </c>
      <c r="D11" s="63"/>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95" t="s">
        <v>561</v>
      </c>
      <c r="AK11" s="63"/>
    </row>
    <row r="12" spans="1:50" x14ac:dyDescent="0.4">
      <c r="A12" s="63" t="str">
        <f t="shared" si="0"/>
        <v>NES26</v>
      </c>
      <c r="B12" s="63" t="s">
        <v>265</v>
      </c>
      <c r="C12" s="63" t="s">
        <v>518</v>
      </c>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95" t="s">
        <v>561</v>
      </c>
      <c r="AK12" s="63"/>
    </row>
    <row r="13" spans="1:50" x14ac:dyDescent="0.4">
      <c r="A13" s="63" t="str">
        <f t="shared" si="0"/>
        <v>NES27</v>
      </c>
      <c r="B13" s="63" t="s">
        <v>265</v>
      </c>
      <c r="C13" s="63" t="s">
        <v>519</v>
      </c>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95" t="s">
        <v>561</v>
      </c>
      <c r="AK13" s="63"/>
    </row>
    <row r="14" spans="1:50" x14ac:dyDescent="0.4">
      <c r="A14" s="63" t="str">
        <f t="shared" si="0"/>
        <v>NES28</v>
      </c>
      <c r="B14" s="63" t="s">
        <v>265</v>
      </c>
      <c r="C14" s="63" t="s">
        <v>520</v>
      </c>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95" t="s">
        <v>561</v>
      </c>
      <c r="AK14" s="63"/>
    </row>
    <row r="15" spans="1:50" x14ac:dyDescent="0.4">
      <c r="A15" s="63" t="str">
        <f t="shared" si="0"/>
        <v>NES29</v>
      </c>
      <c r="B15" s="63" t="s">
        <v>265</v>
      </c>
      <c r="C15" s="63" t="s">
        <v>521</v>
      </c>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95" t="s">
        <v>561</v>
      </c>
      <c r="AK15" s="63"/>
    </row>
    <row r="16" spans="1:50" x14ac:dyDescent="0.4">
      <c r="A16" s="63" t="str">
        <f t="shared" si="0"/>
        <v>NES30</v>
      </c>
      <c r="B16" s="63" t="s">
        <v>265</v>
      </c>
      <c r="C16" s="63" t="s">
        <v>522</v>
      </c>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95" t="s">
        <v>561</v>
      </c>
      <c r="AK16" s="63"/>
    </row>
    <row r="17" spans="1:37" x14ac:dyDescent="0.4">
      <c r="A17" s="63" t="str">
        <f t="shared" si="0"/>
        <v>NWT24</v>
      </c>
      <c r="B17" s="63" t="s">
        <v>289</v>
      </c>
      <c r="C17" s="63" t="s">
        <v>263</v>
      </c>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95" t="s">
        <v>561</v>
      </c>
      <c r="AK17" s="63"/>
    </row>
    <row r="18" spans="1:37" x14ac:dyDescent="0.4">
      <c r="A18" s="63" t="str">
        <f t="shared" si="0"/>
        <v>NWT25</v>
      </c>
      <c r="B18" s="63" t="s">
        <v>289</v>
      </c>
      <c r="C18" s="63" t="s">
        <v>516</v>
      </c>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95" t="s">
        <v>561</v>
      </c>
      <c r="AK18" s="63"/>
    </row>
    <row r="19" spans="1:37" x14ac:dyDescent="0.4">
      <c r="A19" s="63" t="str">
        <f t="shared" si="0"/>
        <v>NWT26</v>
      </c>
      <c r="B19" s="63" t="s">
        <v>289</v>
      </c>
      <c r="C19" s="63" t="s">
        <v>518</v>
      </c>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95" t="s">
        <v>561</v>
      </c>
      <c r="AK19" s="63"/>
    </row>
    <row r="20" spans="1:37" x14ac:dyDescent="0.4">
      <c r="A20" s="63" t="str">
        <f t="shared" si="0"/>
        <v>NWT27</v>
      </c>
      <c r="B20" s="63" t="s">
        <v>289</v>
      </c>
      <c r="C20" s="63" t="s">
        <v>519</v>
      </c>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95" t="s">
        <v>561</v>
      </c>
      <c r="AK20" s="63"/>
    </row>
    <row r="21" spans="1:37" x14ac:dyDescent="0.4">
      <c r="A21" s="63" t="str">
        <f t="shared" si="0"/>
        <v>NWT28</v>
      </c>
      <c r="B21" s="63" t="s">
        <v>289</v>
      </c>
      <c r="C21" s="63" t="s">
        <v>520</v>
      </c>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95" t="s">
        <v>561</v>
      </c>
      <c r="AK21" s="63"/>
    </row>
    <row r="22" spans="1:37" x14ac:dyDescent="0.4">
      <c r="A22" s="63" t="str">
        <f t="shared" si="0"/>
        <v>NWT29</v>
      </c>
      <c r="B22" s="63" t="s">
        <v>289</v>
      </c>
      <c r="C22" s="63" t="s">
        <v>521</v>
      </c>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95" t="s">
        <v>561</v>
      </c>
      <c r="AK22" s="63"/>
    </row>
    <row r="23" spans="1:37" x14ac:dyDescent="0.4">
      <c r="A23" s="63" t="str">
        <f t="shared" si="0"/>
        <v>NWT30</v>
      </c>
      <c r="B23" s="63" t="s">
        <v>289</v>
      </c>
      <c r="C23" s="63" t="s">
        <v>522</v>
      </c>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95" t="s">
        <v>561</v>
      </c>
      <c r="AK23" s="63"/>
    </row>
    <row r="24" spans="1:37" x14ac:dyDescent="0.4">
      <c r="A24" s="63" t="str">
        <f t="shared" si="0"/>
        <v>SRN24</v>
      </c>
      <c r="B24" s="63" t="s">
        <v>301</v>
      </c>
      <c r="C24" s="63" t="s">
        <v>263</v>
      </c>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95" t="s">
        <v>561</v>
      </c>
      <c r="AK24" s="63"/>
    </row>
    <row r="25" spans="1:37" x14ac:dyDescent="0.4">
      <c r="A25" s="63" t="str">
        <f t="shared" si="0"/>
        <v>SRN25</v>
      </c>
      <c r="B25" s="63" t="s">
        <v>301</v>
      </c>
      <c r="C25" s="63" t="s">
        <v>516</v>
      </c>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95" t="s">
        <v>561</v>
      </c>
      <c r="AK25" s="63"/>
    </row>
    <row r="26" spans="1:37" x14ac:dyDescent="0.4">
      <c r="A26" s="63" t="str">
        <f t="shared" si="0"/>
        <v>SRN26</v>
      </c>
      <c r="B26" s="63" t="s">
        <v>301</v>
      </c>
      <c r="C26" s="63" t="s">
        <v>518</v>
      </c>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95" t="s">
        <v>561</v>
      </c>
      <c r="AK26" s="63"/>
    </row>
    <row r="27" spans="1:37" x14ac:dyDescent="0.4">
      <c r="A27" s="63" t="str">
        <f t="shared" si="0"/>
        <v>SRN27</v>
      </c>
      <c r="B27" s="63" t="s">
        <v>301</v>
      </c>
      <c r="C27" s="63" t="s">
        <v>519</v>
      </c>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95" t="s">
        <v>561</v>
      </c>
      <c r="AK27" s="63"/>
    </row>
    <row r="28" spans="1:37" x14ac:dyDescent="0.4">
      <c r="A28" s="63" t="str">
        <f t="shared" si="0"/>
        <v>SRN28</v>
      </c>
      <c r="B28" s="63" t="s">
        <v>301</v>
      </c>
      <c r="C28" s="63" t="s">
        <v>520</v>
      </c>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95" t="s">
        <v>561</v>
      </c>
      <c r="AK28" s="63"/>
    </row>
    <row r="29" spans="1:37" x14ac:dyDescent="0.4">
      <c r="A29" s="63" t="str">
        <f t="shared" si="0"/>
        <v>SRN29</v>
      </c>
      <c r="B29" s="63" t="s">
        <v>301</v>
      </c>
      <c r="C29" s="63" t="s">
        <v>521</v>
      </c>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95" t="s">
        <v>561</v>
      </c>
      <c r="AK29" s="63"/>
    </row>
    <row r="30" spans="1:37" x14ac:dyDescent="0.4">
      <c r="A30" s="63" t="str">
        <f t="shared" si="0"/>
        <v>SRN30</v>
      </c>
      <c r="B30" s="63" t="s">
        <v>301</v>
      </c>
      <c r="C30" s="63" t="s">
        <v>522</v>
      </c>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95" t="s">
        <v>561</v>
      </c>
      <c r="AK30" s="63"/>
    </row>
    <row r="31" spans="1:37" x14ac:dyDescent="0.4">
      <c r="A31" s="63" t="str">
        <f t="shared" si="0"/>
        <v>SWB24</v>
      </c>
      <c r="B31" s="63" t="s">
        <v>337</v>
      </c>
      <c r="C31" s="63" t="s">
        <v>263</v>
      </c>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95" t="s">
        <v>561</v>
      </c>
      <c r="AK31" s="63"/>
    </row>
    <row r="32" spans="1:37" x14ac:dyDescent="0.4">
      <c r="A32" s="63" t="str">
        <f t="shared" si="0"/>
        <v>SWB25</v>
      </c>
      <c r="B32" s="63" t="s">
        <v>337</v>
      </c>
      <c r="C32" s="63" t="s">
        <v>516</v>
      </c>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95" t="s">
        <v>561</v>
      </c>
      <c r="AK32" s="63"/>
    </row>
    <row r="33" spans="1:37" x14ac:dyDescent="0.4">
      <c r="A33" s="63" t="str">
        <f t="shared" si="0"/>
        <v>SWB26</v>
      </c>
      <c r="B33" s="63" t="s">
        <v>337</v>
      </c>
      <c r="C33" s="63" t="s">
        <v>518</v>
      </c>
      <c r="D33" s="6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95" t="s">
        <v>561</v>
      </c>
      <c r="AK33" s="63"/>
    </row>
    <row r="34" spans="1:37" x14ac:dyDescent="0.4">
      <c r="A34" s="63" t="str">
        <f t="shared" si="0"/>
        <v>SWB27</v>
      </c>
      <c r="B34" s="63" t="s">
        <v>337</v>
      </c>
      <c r="C34" s="63" t="s">
        <v>519</v>
      </c>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95" t="s">
        <v>561</v>
      </c>
      <c r="AK34" s="63"/>
    </row>
    <row r="35" spans="1:37" x14ac:dyDescent="0.4">
      <c r="A35" s="63" t="str">
        <f t="shared" si="0"/>
        <v>SWB28</v>
      </c>
      <c r="B35" s="63" t="s">
        <v>337</v>
      </c>
      <c r="C35" s="63" t="s">
        <v>520</v>
      </c>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95" t="s">
        <v>561</v>
      </c>
      <c r="AK35" s="63"/>
    </row>
    <row r="36" spans="1:37" x14ac:dyDescent="0.4">
      <c r="A36" s="63" t="str">
        <f t="shared" si="0"/>
        <v>SWB29</v>
      </c>
      <c r="B36" s="63" t="s">
        <v>337</v>
      </c>
      <c r="C36" s="63" t="s">
        <v>521</v>
      </c>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95" t="s">
        <v>561</v>
      </c>
      <c r="AK36" s="63"/>
    </row>
    <row r="37" spans="1:37" x14ac:dyDescent="0.4">
      <c r="A37" s="63" t="str">
        <f t="shared" si="0"/>
        <v>SWB30</v>
      </c>
      <c r="B37" s="63" t="s">
        <v>337</v>
      </c>
      <c r="C37" s="63" t="s">
        <v>522</v>
      </c>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95" t="s">
        <v>561</v>
      </c>
      <c r="AK37" s="63"/>
    </row>
    <row r="38" spans="1:37" x14ac:dyDescent="0.4">
      <c r="A38" s="63" t="str">
        <f t="shared" si="0"/>
        <v>TMS24</v>
      </c>
      <c r="B38" s="63" t="s">
        <v>349</v>
      </c>
      <c r="C38" s="63" t="s">
        <v>263</v>
      </c>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95" t="s">
        <v>561</v>
      </c>
      <c r="AK38" s="63"/>
    </row>
    <row r="39" spans="1:37" x14ac:dyDescent="0.4">
      <c r="A39" s="63" t="str">
        <f t="shared" si="0"/>
        <v>TMS25</v>
      </c>
      <c r="B39" s="63" t="s">
        <v>349</v>
      </c>
      <c r="C39" s="63" t="s">
        <v>516</v>
      </c>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95" t="s">
        <v>561</v>
      </c>
      <c r="AK39" s="63"/>
    </row>
    <row r="40" spans="1:37" x14ac:dyDescent="0.4">
      <c r="A40" s="63" t="str">
        <f t="shared" si="0"/>
        <v>TMS26</v>
      </c>
      <c r="B40" s="63" t="s">
        <v>349</v>
      </c>
      <c r="C40" s="63" t="s">
        <v>518</v>
      </c>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95" t="s">
        <v>561</v>
      </c>
      <c r="AK40" s="63"/>
    </row>
    <row r="41" spans="1:37" x14ac:dyDescent="0.4">
      <c r="A41" s="63" t="str">
        <f t="shared" si="0"/>
        <v>TMS27</v>
      </c>
      <c r="B41" s="63" t="s">
        <v>349</v>
      </c>
      <c r="C41" s="63" t="s">
        <v>519</v>
      </c>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95" t="s">
        <v>561</v>
      </c>
      <c r="AK41" s="63"/>
    </row>
    <row r="42" spans="1:37" x14ac:dyDescent="0.4">
      <c r="A42" s="63" t="str">
        <f t="shared" si="0"/>
        <v>TMS28</v>
      </c>
      <c r="B42" s="63" t="s">
        <v>349</v>
      </c>
      <c r="C42" s="63" t="s">
        <v>520</v>
      </c>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95" t="s">
        <v>561</v>
      </c>
      <c r="AK42" s="63"/>
    </row>
    <row r="43" spans="1:37" x14ac:dyDescent="0.4">
      <c r="A43" s="63" t="str">
        <f t="shared" si="0"/>
        <v>TMS29</v>
      </c>
      <c r="B43" s="63" t="s">
        <v>349</v>
      </c>
      <c r="C43" s="63" t="s">
        <v>521</v>
      </c>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95" t="s">
        <v>561</v>
      </c>
      <c r="AK43" s="63"/>
    </row>
    <row r="44" spans="1:37" x14ac:dyDescent="0.4">
      <c r="A44" s="63" t="str">
        <f t="shared" si="0"/>
        <v>TMS30</v>
      </c>
      <c r="B44" s="63" t="s">
        <v>349</v>
      </c>
      <c r="C44" s="63" t="s">
        <v>522</v>
      </c>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95" t="s">
        <v>561</v>
      </c>
      <c r="AK44" s="63"/>
    </row>
    <row r="45" spans="1:37" x14ac:dyDescent="0.4">
      <c r="A45" s="63" t="str">
        <f t="shared" si="0"/>
        <v>WSH24</v>
      </c>
      <c r="B45" s="63" t="s">
        <v>361</v>
      </c>
      <c r="C45" s="63" t="s">
        <v>263</v>
      </c>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95" t="s">
        <v>561</v>
      </c>
      <c r="AK45" s="63"/>
    </row>
    <row r="46" spans="1:37" x14ac:dyDescent="0.4">
      <c r="A46" s="63" t="str">
        <f t="shared" si="0"/>
        <v>WSH25</v>
      </c>
      <c r="B46" s="63" t="s">
        <v>361</v>
      </c>
      <c r="C46" s="63" t="s">
        <v>516</v>
      </c>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95" t="s">
        <v>561</v>
      </c>
      <c r="AK46" s="63"/>
    </row>
    <row r="47" spans="1:37" x14ac:dyDescent="0.4">
      <c r="A47" s="63" t="str">
        <f t="shared" si="0"/>
        <v>WSH26</v>
      </c>
      <c r="B47" s="63" t="s">
        <v>361</v>
      </c>
      <c r="C47" s="63" t="s">
        <v>518</v>
      </c>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95" t="s">
        <v>561</v>
      </c>
      <c r="AK47" s="63"/>
    </row>
    <row r="48" spans="1:37" x14ac:dyDescent="0.4">
      <c r="A48" s="63" t="str">
        <f t="shared" si="0"/>
        <v>WSH27</v>
      </c>
      <c r="B48" s="63" t="s">
        <v>361</v>
      </c>
      <c r="C48" s="63" t="s">
        <v>519</v>
      </c>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95" t="s">
        <v>561</v>
      </c>
      <c r="AK48" s="63"/>
    </row>
    <row r="49" spans="1:49" x14ac:dyDescent="0.4">
      <c r="A49" s="63" t="str">
        <f t="shared" si="0"/>
        <v>WSH28</v>
      </c>
      <c r="B49" s="63" t="s">
        <v>361</v>
      </c>
      <c r="C49" s="63" t="s">
        <v>520</v>
      </c>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95" t="s">
        <v>561</v>
      </c>
      <c r="AK49" s="63"/>
    </row>
    <row r="50" spans="1:49" x14ac:dyDescent="0.4">
      <c r="A50" s="63" t="str">
        <f t="shared" si="0"/>
        <v>WSH29</v>
      </c>
      <c r="B50" s="63" t="s">
        <v>361</v>
      </c>
      <c r="C50" s="63" t="s">
        <v>521</v>
      </c>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95" t="s">
        <v>561</v>
      </c>
      <c r="AK50" s="63"/>
    </row>
    <row r="51" spans="1:49" x14ac:dyDescent="0.4">
      <c r="A51" s="63" t="str">
        <f t="shared" si="0"/>
        <v>WSH30</v>
      </c>
      <c r="B51" s="63" t="s">
        <v>361</v>
      </c>
      <c r="C51" s="63" t="s">
        <v>522</v>
      </c>
      <c r="D51" s="63"/>
      <c r="E51" s="63"/>
      <c r="F51" s="72"/>
      <c r="G51" s="72"/>
      <c r="H51" s="72"/>
      <c r="I51" s="72"/>
      <c r="J51" s="63"/>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95" t="s">
        <v>561</v>
      </c>
      <c r="AK51" s="72"/>
      <c r="AL51" s="58"/>
      <c r="AM51" s="58"/>
      <c r="AN51" s="58"/>
      <c r="AO51" s="58"/>
      <c r="AP51" s="58"/>
      <c r="AQ51" s="58"/>
      <c r="AR51" s="58"/>
      <c r="AS51" s="58"/>
      <c r="AT51" s="58"/>
      <c r="AU51" s="58"/>
      <c r="AV51" s="58"/>
      <c r="AW51" s="58"/>
    </row>
    <row r="52" spans="1:49" x14ac:dyDescent="0.4">
      <c r="A52" s="63" t="str">
        <f t="shared" si="0"/>
        <v>WSX24</v>
      </c>
      <c r="B52" s="63" t="s">
        <v>373</v>
      </c>
      <c r="C52" s="63" t="s">
        <v>263</v>
      </c>
      <c r="D52" s="63"/>
      <c r="E52" s="63"/>
      <c r="F52" s="72"/>
      <c r="G52" s="72"/>
      <c r="H52" s="72"/>
      <c r="I52" s="72"/>
      <c r="J52" s="63"/>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95" t="s">
        <v>561</v>
      </c>
      <c r="AK52" s="72"/>
      <c r="AL52" s="58"/>
      <c r="AM52" s="58"/>
      <c r="AN52" s="58"/>
      <c r="AO52" s="58"/>
      <c r="AP52" s="58"/>
      <c r="AQ52" s="58"/>
      <c r="AR52" s="58"/>
      <c r="AS52" s="58"/>
      <c r="AT52" s="58"/>
      <c r="AU52" s="58"/>
      <c r="AV52" s="58"/>
      <c r="AW52" s="58"/>
    </row>
    <row r="53" spans="1:49" x14ac:dyDescent="0.4">
      <c r="A53" s="63" t="str">
        <f t="shared" si="0"/>
        <v>WSX25</v>
      </c>
      <c r="B53" s="63" t="s">
        <v>373</v>
      </c>
      <c r="C53" s="63" t="s">
        <v>516</v>
      </c>
      <c r="D53" s="63"/>
      <c r="E53" s="63"/>
      <c r="F53" s="72"/>
      <c r="G53" s="72"/>
      <c r="H53" s="72"/>
      <c r="I53" s="72"/>
      <c r="J53" s="63"/>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95" t="s">
        <v>561</v>
      </c>
      <c r="AK53" s="72"/>
      <c r="AL53" s="58"/>
      <c r="AM53" s="58"/>
      <c r="AN53" s="58"/>
      <c r="AO53" s="58"/>
      <c r="AP53" s="58"/>
      <c r="AQ53" s="58"/>
      <c r="AR53" s="58"/>
      <c r="AS53" s="58"/>
      <c r="AT53" s="58"/>
      <c r="AU53" s="58"/>
      <c r="AV53" s="58"/>
      <c r="AW53" s="58"/>
    </row>
    <row r="54" spans="1:49" x14ac:dyDescent="0.4">
      <c r="A54" s="63" t="str">
        <f t="shared" si="0"/>
        <v>WSX26</v>
      </c>
      <c r="B54" s="63" t="s">
        <v>373</v>
      </c>
      <c r="C54" s="63" t="s">
        <v>518</v>
      </c>
      <c r="D54" s="63"/>
      <c r="E54" s="63"/>
      <c r="F54" s="72"/>
      <c r="G54" s="72"/>
      <c r="H54" s="72"/>
      <c r="I54" s="72"/>
      <c r="J54" s="63"/>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95" t="s">
        <v>561</v>
      </c>
      <c r="AK54" s="72"/>
      <c r="AL54" s="58"/>
      <c r="AM54" s="58"/>
      <c r="AN54" s="58"/>
      <c r="AO54" s="58"/>
      <c r="AP54" s="58"/>
      <c r="AQ54" s="58"/>
      <c r="AR54" s="58"/>
      <c r="AS54" s="58"/>
      <c r="AT54" s="58"/>
      <c r="AU54" s="58"/>
      <c r="AV54" s="58"/>
      <c r="AW54" s="58"/>
    </row>
    <row r="55" spans="1:49" x14ac:dyDescent="0.4">
      <c r="A55" s="63" t="str">
        <f t="shared" si="0"/>
        <v>WSX27</v>
      </c>
      <c r="B55" s="63" t="s">
        <v>373</v>
      </c>
      <c r="C55" s="63" t="s">
        <v>519</v>
      </c>
      <c r="D55" s="63"/>
      <c r="E55" s="63"/>
      <c r="F55" s="72"/>
      <c r="G55" s="72"/>
      <c r="H55" s="72"/>
      <c r="I55" s="72"/>
      <c r="J55" s="63"/>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95" t="s">
        <v>561</v>
      </c>
      <c r="AK55" s="72"/>
      <c r="AL55" s="58"/>
      <c r="AM55" s="58"/>
      <c r="AN55" s="58"/>
      <c r="AO55" s="58"/>
      <c r="AP55" s="58"/>
      <c r="AQ55" s="58"/>
      <c r="AR55" s="58"/>
      <c r="AS55" s="58"/>
      <c r="AT55" s="58"/>
      <c r="AU55" s="58"/>
      <c r="AV55" s="58"/>
      <c r="AW55" s="58"/>
    </row>
    <row r="56" spans="1:49" x14ac:dyDescent="0.4">
      <c r="A56" s="63" t="str">
        <f t="shared" si="0"/>
        <v>WSX28</v>
      </c>
      <c r="B56" s="63" t="s">
        <v>373</v>
      </c>
      <c r="C56" s="63" t="s">
        <v>520</v>
      </c>
      <c r="D56" s="63"/>
      <c r="E56" s="63"/>
      <c r="F56" s="72"/>
      <c r="G56" s="72"/>
      <c r="H56" s="72"/>
      <c r="I56" s="72"/>
      <c r="J56" s="63"/>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95" t="s">
        <v>561</v>
      </c>
      <c r="AK56" s="72"/>
      <c r="AL56" s="58"/>
      <c r="AM56" s="58"/>
      <c r="AN56" s="58"/>
      <c r="AO56" s="58"/>
      <c r="AP56" s="58"/>
      <c r="AQ56" s="58"/>
      <c r="AR56" s="58"/>
      <c r="AS56" s="58"/>
      <c r="AT56" s="58"/>
      <c r="AU56" s="58"/>
      <c r="AV56" s="58"/>
      <c r="AW56" s="58"/>
    </row>
    <row r="57" spans="1:49" x14ac:dyDescent="0.4">
      <c r="A57" s="63" t="str">
        <f t="shared" si="0"/>
        <v>WSX29</v>
      </c>
      <c r="B57" s="63" t="s">
        <v>373</v>
      </c>
      <c r="C57" s="63" t="s">
        <v>521</v>
      </c>
      <c r="D57" s="63"/>
      <c r="E57" s="63"/>
      <c r="F57" s="72"/>
      <c r="G57" s="72"/>
      <c r="H57" s="72"/>
      <c r="I57" s="72"/>
      <c r="J57" s="63"/>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95" t="s">
        <v>561</v>
      </c>
      <c r="AK57" s="72"/>
      <c r="AL57" s="58"/>
      <c r="AM57" s="58"/>
      <c r="AN57" s="58"/>
      <c r="AO57" s="58"/>
      <c r="AP57" s="58"/>
      <c r="AQ57" s="58"/>
      <c r="AR57" s="58"/>
      <c r="AS57" s="58"/>
      <c r="AT57" s="58"/>
      <c r="AU57" s="58"/>
      <c r="AV57" s="58"/>
      <c r="AW57" s="58"/>
    </row>
    <row r="58" spans="1:49" x14ac:dyDescent="0.4">
      <c r="A58" s="63" t="str">
        <f t="shared" si="0"/>
        <v>WSX30</v>
      </c>
      <c r="B58" s="63" t="s">
        <v>373</v>
      </c>
      <c r="C58" s="63" t="s">
        <v>522</v>
      </c>
      <c r="D58" s="63"/>
      <c r="E58" s="63"/>
      <c r="F58" s="72"/>
      <c r="G58" s="72"/>
      <c r="H58" s="72"/>
      <c r="I58" s="72"/>
      <c r="J58" s="63"/>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95" t="s">
        <v>561</v>
      </c>
      <c r="AK58" s="72"/>
      <c r="AL58" s="58"/>
      <c r="AM58" s="58"/>
      <c r="AN58" s="58"/>
      <c r="AO58" s="58"/>
      <c r="AP58" s="58"/>
      <c r="AQ58" s="58"/>
      <c r="AR58" s="58"/>
      <c r="AS58" s="58"/>
      <c r="AT58" s="58"/>
      <c r="AU58" s="58"/>
      <c r="AV58" s="58"/>
      <c r="AW58" s="58"/>
    </row>
    <row r="59" spans="1:49" x14ac:dyDescent="0.4">
      <c r="A59" s="63" t="str">
        <f t="shared" si="0"/>
        <v>YKY24</v>
      </c>
      <c r="B59" s="63" t="s">
        <v>385</v>
      </c>
      <c r="C59" s="63" t="s">
        <v>263</v>
      </c>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95" t="s">
        <v>561</v>
      </c>
      <c r="AK59" s="92" t="s">
        <v>562</v>
      </c>
    </row>
    <row r="60" spans="1:49" x14ac:dyDescent="0.4">
      <c r="A60" s="63" t="str">
        <f t="shared" si="0"/>
        <v>YKY25</v>
      </c>
      <c r="B60" s="63" t="s">
        <v>385</v>
      </c>
      <c r="C60" s="63" t="s">
        <v>516</v>
      </c>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95" t="s">
        <v>561</v>
      </c>
      <c r="AK60" s="92" t="s">
        <v>562</v>
      </c>
    </row>
    <row r="61" spans="1:49" x14ac:dyDescent="0.4">
      <c r="A61" s="63" t="str">
        <f t="shared" si="0"/>
        <v>YKY26</v>
      </c>
      <c r="B61" s="63" t="s">
        <v>385</v>
      </c>
      <c r="C61" s="63" t="s">
        <v>518</v>
      </c>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95" t="s">
        <v>561</v>
      </c>
      <c r="AK61" s="92" t="s">
        <v>562</v>
      </c>
    </row>
    <row r="62" spans="1:49" x14ac:dyDescent="0.4">
      <c r="A62" s="63" t="str">
        <f t="shared" si="0"/>
        <v>YKY27</v>
      </c>
      <c r="B62" s="63" t="s">
        <v>385</v>
      </c>
      <c r="C62" s="63" t="s">
        <v>519</v>
      </c>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95" t="s">
        <v>561</v>
      </c>
      <c r="AK62" s="92" t="s">
        <v>562</v>
      </c>
    </row>
    <row r="63" spans="1:49" x14ac:dyDescent="0.4">
      <c r="A63" s="63" t="str">
        <f t="shared" si="0"/>
        <v>YKY28</v>
      </c>
      <c r="B63" s="63" t="s">
        <v>385</v>
      </c>
      <c r="C63" s="63" t="s">
        <v>520</v>
      </c>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95" t="s">
        <v>561</v>
      </c>
      <c r="AK63" s="92" t="s">
        <v>562</v>
      </c>
    </row>
    <row r="64" spans="1:49" x14ac:dyDescent="0.4">
      <c r="A64" s="63" t="str">
        <f t="shared" si="0"/>
        <v>YKY29</v>
      </c>
      <c r="B64" s="63" t="s">
        <v>385</v>
      </c>
      <c r="C64" s="63" t="s">
        <v>521</v>
      </c>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95" t="s">
        <v>561</v>
      </c>
      <c r="AK64" s="92" t="s">
        <v>562</v>
      </c>
    </row>
    <row r="65" spans="1:37" x14ac:dyDescent="0.4">
      <c r="A65" s="63" t="str">
        <f t="shared" si="0"/>
        <v>YKY30</v>
      </c>
      <c r="B65" s="63" t="s">
        <v>385</v>
      </c>
      <c r="C65" s="63" t="s">
        <v>522</v>
      </c>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95" t="s">
        <v>561</v>
      </c>
      <c r="AK65" s="92" t="s">
        <v>562</v>
      </c>
    </row>
    <row r="66" spans="1:37" x14ac:dyDescent="0.4">
      <c r="A66" s="63" t="str">
        <f t="shared" si="0"/>
        <v>AFW24</v>
      </c>
      <c r="B66" s="63" t="s">
        <v>397</v>
      </c>
      <c r="C66" s="63" t="s">
        <v>263</v>
      </c>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95" t="s">
        <v>561</v>
      </c>
      <c r="AK66" s="63"/>
    </row>
    <row r="67" spans="1:37" x14ac:dyDescent="0.4">
      <c r="A67" s="63" t="str">
        <f t="shared" si="0"/>
        <v>AFW25</v>
      </c>
      <c r="B67" s="63" t="s">
        <v>397</v>
      </c>
      <c r="C67" s="63" t="s">
        <v>516</v>
      </c>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95" t="s">
        <v>561</v>
      </c>
      <c r="AK67" s="63"/>
    </row>
    <row r="68" spans="1:37" x14ac:dyDescent="0.4">
      <c r="A68" s="63" t="str">
        <f t="shared" ref="A68:A128" si="1">B68&amp;RIGHT(C68,2)</f>
        <v>AFW26</v>
      </c>
      <c r="B68" s="63" t="s">
        <v>397</v>
      </c>
      <c r="C68" s="63" t="s">
        <v>518</v>
      </c>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95" t="s">
        <v>561</v>
      </c>
      <c r="AK68" s="63"/>
    </row>
    <row r="69" spans="1:37" x14ac:dyDescent="0.4">
      <c r="A69" s="63" t="str">
        <f t="shared" si="1"/>
        <v>AFW27</v>
      </c>
      <c r="B69" s="63" t="s">
        <v>397</v>
      </c>
      <c r="C69" s="63" t="s">
        <v>519</v>
      </c>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95" t="s">
        <v>561</v>
      </c>
      <c r="AK69" s="63"/>
    </row>
    <row r="70" spans="1:37" x14ac:dyDescent="0.4">
      <c r="A70" s="63" t="str">
        <f t="shared" si="1"/>
        <v>AFW28</v>
      </c>
      <c r="B70" s="63" t="s">
        <v>397</v>
      </c>
      <c r="C70" s="63" t="s">
        <v>520</v>
      </c>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95" t="s">
        <v>561</v>
      </c>
      <c r="AK70" s="63"/>
    </row>
    <row r="71" spans="1:37" x14ac:dyDescent="0.4">
      <c r="A71" s="63" t="str">
        <f t="shared" si="1"/>
        <v>AFW29</v>
      </c>
      <c r="B71" s="63" t="s">
        <v>397</v>
      </c>
      <c r="C71" s="63" t="s">
        <v>521</v>
      </c>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95" t="s">
        <v>561</v>
      </c>
      <c r="AK71" s="63"/>
    </row>
    <row r="72" spans="1:37" x14ac:dyDescent="0.4">
      <c r="A72" s="63" t="str">
        <f t="shared" si="1"/>
        <v>AFW30</v>
      </c>
      <c r="B72" s="63" t="s">
        <v>397</v>
      </c>
      <c r="C72" s="63" t="s">
        <v>522</v>
      </c>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95" t="s">
        <v>561</v>
      </c>
      <c r="AK72" s="63"/>
    </row>
    <row r="73" spans="1:37" x14ac:dyDescent="0.4">
      <c r="A73" s="63" t="str">
        <f t="shared" si="1"/>
        <v>BRL24</v>
      </c>
      <c r="B73" s="63" t="s">
        <v>409</v>
      </c>
      <c r="C73" s="63" t="s">
        <v>263</v>
      </c>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95" t="s">
        <v>561</v>
      </c>
      <c r="AK73" s="63"/>
    </row>
    <row r="74" spans="1:37" x14ac:dyDescent="0.4">
      <c r="A74" s="63" t="str">
        <f t="shared" si="1"/>
        <v>BRL25</v>
      </c>
      <c r="B74" s="63" t="s">
        <v>409</v>
      </c>
      <c r="C74" s="63" t="s">
        <v>516</v>
      </c>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95" t="s">
        <v>561</v>
      </c>
      <c r="AK74" s="63"/>
    </row>
    <row r="75" spans="1:37" x14ac:dyDescent="0.4">
      <c r="A75" s="63" t="str">
        <f t="shared" si="1"/>
        <v>BRL26</v>
      </c>
      <c r="B75" s="63" t="s">
        <v>409</v>
      </c>
      <c r="C75" s="63" t="s">
        <v>518</v>
      </c>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95" t="s">
        <v>561</v>
      </c>
      <c r="AK75" s="63"/>
    </row>
    <row r="76" spans="1:37" x14ac:dyDescent="0.4">
      <c r="A76" s="63" t="str">
        <f t="shared" si="1"/>
        <v>BRL27</v>
      </c>
      <c r="B76" s="63" t="s">
        <v>409</v>
      </c>
      <c r="C76" s="63" t="s">
        <v>519</v>
      </c>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95" t="s">
        <v>561</v>
      </c>
      <c r="AK76" s="63"/>
    </row>
    <row r="77" spans="1:37" x14ac:dyDescent="0.4">
      <c r="A77" s="63" t="str">
        <f t="shared" si="1"/>
        <v>BRL28</v>
      </c>
      <c r="B77" s="63" t="s">
        <v>409</v>
      </c>
      <c r="C77" s="63" t="s">
        <v>520</v>
      </c>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95" t="s">
        <v>561</v>
      </c>
      <c r="AK77" s="63"/>
    </row>
    <row r="78" spans="1:37" x14ac:dyDescent="0.4">
      <c r="A78" s="63" t="str">
        <f t="shared" si="1"/>
        <v>BRL29</v>
      </c>
      <c r="B78" s="63" t="s">
        <v>409</v>
      </c>
      <c r="C78" s="63" t="s">
        <v>521</v>
      </c>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95" t="s">
        <v>561</v>
      </c>
      <c r="AK78" s="63"/>
    </row>
    <row r="79" spans="1:37" x14ac:dyDescent="0.4">
      <c r="A79" s="63" t="str">
        <f t="shared" si="1"/>
        <v>BRL30</v>
      </c>
      <c r="B79" s="63" t="s">
        <v>409</v>
      </c>
      <c r="C79" s="63" t="s">
        <v>522</v>
      </c>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95" t="s">
        <v>561</v>
      </c>
      <c r="AK79" s="63"/>
    </row>
    <row r="80" spans="1:37" x14ac:dyDescent="0.4">
      <c r="A80" s="63" t="str">
        <f t="shared" si="1"/>
        <v>PRT24</v>
      </c>
      <c r="B80" s="63" t="s">
        <v>457</v>
      </c>
      <c r="C80" s="63" t="s">
        <v>263</v>
      </c>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95" t="s">
        <v>561</v>
      </c>
      <c r="AK80" s="63"/>
    </row>
    <row r="81" spans="1:37" x14ac:dyDescent="0.4">
      <c r="A81" s="63" t="str">
        <f t="shared" si="1"/>
        <v>PRT25</v>
      </c>
      <c r="B81" s="63" t="s">
        <v>457</v>
      </c>
      <c r="C81" s="63" t="s">
        <v>516</v>
      </c>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95" t="s">
        <v>561</v>
      </c>
      <c r="AK81" s="63"/>
    </row>
    <row r="82" spans="1:37" x14ac:dyDescent="0.4">
      <c r="A82" s="63" t="str">
        <f t="shared" si="1"/>
        <v>PRT26</v>
      </c>
      <c r="B82" s="63" t="s">
        <v>457</v>
      </c>
      <c r="C82" s="63" t="s">
        <v>518</v>
      </c>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95" t="s">
        <v>561</v>
      </c>
      <c r="AK82" s="63"/>
    </row>
    <row r="83" spans="1:37" x14ac:dyDescent="0.4">
      <c r="A83" s="63" t="str">
        <f t="shared" si="1"/>
        <v>PRT27</v>
      </c>
      <c r="B83" s="63" t="s">
        <v>457</v>
      </c>
      <c r="C83" s="63" t="s">
        <v>519</v>
      </c>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95" t="s">
        <v>561</v>
      </c>
      <c r="AK83" s="63"/>
    </row>
    <row r="84" spans="1:37" x14ac:dyDescent="0.4">
      <c r="A84" s="63" t="str">
        <f t="shared" si="1"/>
        <v>PRT28</v>
      </c>
      <c r="B84" s="63" t="s">
        <v>457</v>
      </c>
      <c r="C84" s="63" t="s">
        <v>520</v>
      </c>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95" t="s">
        <v>561</v>
      </c>
      <c r="AK84" s="63"/>
    </row>
    <row r="85" spans="1:37" x14ac:dyDescent="0.4">
      <c r="A85" s="63" t="str">
        <f t="shared" si="1"/>
        <v>PRT29</v>
      </c>
      <c r="B85" s="63" t="s">
        <v>457</v>
      </c>
      <c r="C85" s="63" t="s">
        <v>521</v>
      </c>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95" t="s">
        <v>561</v>
      </c>
      <c r="AK85" s="63"/>
    </row>
    <row r="86" spans="1:37" x14ac:dyDescent="0.4">
      <c r="A86" s="63" t="str">
        <f t="shared" si="1"/>
        <v>PRT30</v>
      </c>
      <c r="B86" s="63" t="s">
        <v>457</v>
      </c>
      <c r="C86" s="63" t="s">
        <v>522</v>
      </c>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95" t="s">
        <v>561</v>
      </c>
      <c r="AK86" s="63"/>
    </row>
    <row r="87" spans="1:37" x14ac:dyDescent="0.4">
      <c r="A87" s="63" t="str">
        <f t="shared" si="1"/>
        <v>SES24</v>
      </c>
      <c r="B87" s="63" t="s">
        <v>469</v>
      </c>
      <c r="C87" s="63" t="s">
        <v>263</v>
      </c>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95" t="s">
        <v>561</v>
      </c>
      <c r="AK87" s="63"/>
    </row>
    <row r="88" spans="1:37" x14ac:dyDescent="0.4">
      <c r="A88" s="63" t="str">
        <f t="shared" si="1"/>
        <v>SES25</v>
      </c>
      <c r="B88" s="63" t="s">
        <v>469</v>
      </c>
      <c r="C88" s="63" t="s">
        <v>516</v>
      </c>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95" t="s">
        <v>561</v>
      </c>
      <c r="AK88" s="63"/>
    </row>
    <row r="89" spans="1:37" x14ac:dyDescent="0.4">
      <c r="A89" s="63" t="str">
        <f t="shared" si="1"/>
        <v>SES26</v>
      </c>
      <c r="B89" s="63" t="s">
        <v>469</v>
      </c>
      <c r="C89" s="63" t="s">
        <v>518</v>
      </c>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95" t="s">
        <v>561</v>
      </c>
      <c r="AK89" s="63"/>
    </row>
    <row r="90" spans="1:37" x14ac:dyDescent="0.4">
      <c r="A90" s="63" t="str">
        <f t="shared" si="1"/>
        <v>SES27</v>
      </c>
      <c r="B90" s="63" t="s">
        <v>469</v>
      </c>
      <c r="C90" s="63" t="s">
        <v>519</v>
      </c>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95" t="s">
        <v>561</v>
      </c>
      <c r="AK90" s="63"/>
    </row>
    <row r="91" spans="1:37" x14ac:dyDescent="0.4">
      <c r="A91" s="63" t="str">
        <f t="shared" si="1"/>
        <v>SES28</v>
      </c>
      <c r="B91" s="63" t="s">
        <v>469</v>
      </c>
      <c r="C91" s="63" t="s">
        <v>520</v>
      </c>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95" t="s">
        <v>561</v>
      </c>
      <c r="AK91" s="63"/>
    </row>
    <row r="92" spans="1:37" x14ac:dyDescent="0.4">
      <c r="A92" s="63" t="str">
        <f t="shared" si="1"/>
        <v>SES29</v>
      </c>
      <c r="B92" s="63" t="s">
        <v>469</v>
      </c>
      <c r="C92" s="63" t="s">
        <v>521</v>
      </c>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95" t="s">
        <v>561</v>
      </c>
      <c r="AK92" s="63"/>
    </row>
    <row r="93" spans="1:37" x14ac:dyDescent="0.4">
      <c r="A93" s="63" t="str">
        <f t="shared" si="1"/>
        <v>SES30</v>
      </c>
      <c r="B93" s="63" t="s">
        <v>469</v>
      </c>
      <c r="C93" s="63" t="s">
        <v>522</v>
      </c>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95" t="s">
        <v>561</v>
      </c>
      <c r="AK93" s="63"/>
    </row>
    <row r="94" spans="1:37" x14ac:dyDescent="0.4">
      <c r="A94" s="63" t="str">
        <f t="shared" si="1"/>
        <v>SEW24</v>
      </c>
      <c r="B94" s="63" t="s">
        <v>481</v>
      </c>
      <c r="C94" s="63" t="s">
        <v>263</v>
      </c>
      <c r="D94" s="63"/>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95" t="s">
        <v>561</v>
      </c>
      <c r="AK94" s="92" t="s">
        <v>562</v>
      </c>
    </row>
    <row r="95" spans="1:37" x14ac:dyDescent="0.4">
      <c r="A95" s="63" t="str">
        <f t="shared" si="1"/>
        <v>SEW25</v>
      </c>
      <c r="B95" s="63" t="s">
        <v>481</v>
      </c>
      <c r="C95" s="63" t="s">
        <v>516</v>
      </c>
      <c r="D95" s="63"/>
      <c r="E95" s="63"/>
      <c r="F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95" t="s">
        <v>561</v>
      </c>
      <c r="AK95" s="92" t="s">
        <v>562</v>
      </c>
    </row>
    <row r="96" spans="1:37" x14ac:dyDescent="0.4">
      <c r="A96" s="63" t="str">
        <f t="shared" si="1"/>
        <v>SEW26</v>
      </c>
      <c r="B96" s="63" t="s">
        <v>481</v>
      </c>
      <c r="C96" s="63" t="s">
        <v>518</v>
      </c>
      <c r="D96" s="6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95" t="s">
        <v>561</v>
      </c>
      <c r="AK96" s="92" t="s">
        <v>562</v>
      </c>
    </row>
    <row r="97" spans="1:37" x14ac:dyDescent="0.4">
      <c r="A97" s="63" t="str">
        <f t="shared" si="1"/>
        <v>SEW27</v>
      </c>
      <c r="B97" s="63" t="s">
        <v>481</v>
      </c>
      <c r="C97" s="63" t="s">
        <v>519</v>
      </c>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95" t="s">
        <v>561</v>
      </c>
      <c r="AK97" s="92" t="s">
        <v>562</v>
      </c>
    </row>
    <row r="98" spans="1:37" x14ac:dyDescent="0.4">
      <c r="A98" s="63" t="str">
        <f t="shared" si="1"/>
        <v>SEW28</v>
      </c>
      <c r="B98" s="63" t="s">
        <v>481</v>
      </c>
      <c r="C98" s="63" t="s">
        <v>520</v>
      </c>
      <c r="D98" s="63"/>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95" t="s">
        <v>561</v>
      </c>
      <c r="AK98" s="92" t="s">
        <v>562</v>
      </c>
    </row>
    <row r="99" spans="1:37" x14ac:dyDescent="0.4">
      <c r="A99" s="63" t="str">
        <f t="shared" si="1"/>
        <v>SEW29</v>
      </c>
      <c r="B99" s="63" t="s">
        <v>481</v>
      </c>
      <c r="C99" s="63" t="s">
        <v>521</v>
      </c>
      <c r="D99" s="63"/>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95" t="s">
        <v>561</v>
      </c>
      <c r="AK99" s="92" t="s">
        <v>562</v>
      </c>
    </row>
    <row r="100" spans="1:37" x14ac:dyDescent="0.4">
      <c r="A100" s="63" t="str">
        <f t="shared" si="1"/>
        <v>SEW30</v>
      </c>
      <c r="B100" s="63" t="s">
        <v>481</v>
      </c>
      <c r="C100" s="63" t="s">
        <v>522</v>
      </c>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95" t="s">
        <v>561</v>
      </c>
      <c r="AK100" s="92" t="s">
        <v>562</v>
      </c>
    </row>
    <row r="101" spans="1:37" x14ac:dyDescent="0.4">
      <c r="A101" s="63" t="str">
        <f t="shared" si="1"/>
        <v>SSC24</v>
      </c>
      <c r="B101" s="63" t="s">
        <v>493</v>
      </c>
      <c r="C101" s="63" t="s">
        <v>263</v>
      </c>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95" t="s">
        <v>561</v>
      </c>
      <c r="AK101" s="63"/>
    </row>
    <row r="102" spans="1:37" x14ac:dyDescent="0.4">
      <c r="A102" s="63" t="str">
        <f t="shared" si="1"/>
        <v>SSC25</v>
      </c>
      <c r="B102" s="63" t="s">
        <v>493</v>
      </c>
      <c r="C102" s="63" t="s">
        <v>516</v>
      </c>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95" t="s">
        <v>561</v>
      </c>
      <c r="AK102" s="63"/>
    </row>
    <row r="103" spans="1:37" x14ac:dyDescent="0.4">
      <c r="A103" s="63" t="str">
        <f t="shared" si="1"/>
        <v>SSC26</v>
      </c>
      <c r="B103" s="63" t="s">
        <v>493</v>
      </c>
      <c r="C103" s="63" t="s">
        <v>518</v>
      </c>
      <c r="D103" s="63"/>
      <c r="E103" s="63"/>
      <c r="F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95" t="s">
        <v>561</v>
      </c>
      <c r="AK103" s="63"/>
    </row>
    <row r="104" spans="1:37" x14ac:dyDescent="0.4">
      <c r="A104" s="63" t="str">
        <f t="shared" si="1"/>
        <v>SSC27</v>
      </c>
      <c r="B104" s="63" t="s">
        <v>493</v>
      </c>
      <c r="C104" s="63" t="s">
        <v>519</v>
      </c>
      <c r="D104" s="63"/>
      <c r="E104" s="63"/>
      <c r="F104" s="63"/>
      <c r="G104" s="63"/>
      <c r="H104" s="63"/>
      <c r="I104" s="63"/>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95" t="s">
        <v>561</v>
      </c>
      <c r="AK104" s="63"/>
    </row>
    <row r="105" spans="1:37" x14ac:dyDescent="0.4">
      <c r="A105" s="63" t="str">
        <f t="shared" si="1"/>
        <v>SSC28</v>
      </c>
      <c r="B105" s="63" t="s">
        <v>493</v>
      </c>
      <c r="C105" s="63" t="s">
        <v>520</v>
      </c>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95" t="s">
        <v>561</v>
      </c>
      <c r="AK105" s="63"/>
    </row>
    <row r="106" spans="1:37" x14ac:dyDescent="0.4">
      <c r="A106" s="63" t="str">
        <f t="shared" si="1"/>
        <v>SSC29</v>
      </c>
      <c r="B106" s="63" t="s">
        <v>493</v>
      </c>
      <c r="C106" s="63" t="s">
        <v>521</v>
      </c>
      <c r="D106" s="63"/>
      <c r="E106" s="63"/>
      <c r="F106" s="63"/>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95" t="s">
        <v>561</v>
      </c>
      <c r="AK106" s="63"/>
    </row>
    <row r="107" spans="1:37" x14ac:dyDescent="0.4">
      <c r="A107" s="63" t="str">
        <f t="shared" si="1"/>
        <v>SSC30</v>
      </c>
      <c r="B107" s="63" t="s">
        <v>493</v>
      </c>
      <c r="C107" s="63" t="s">
        <v>522</v>
      </c>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95" t="s">
        <v>561</v>
      </c>
      <c r="AK107" s="63"/>
    </row>
    <row r="108" spans="1:37" x14ac:dyDescent="0.4">
      <c r="A108" s="63" t="str">
        <f t="shared" si="1"/>
        <v>SVE24</v>
      </c>
      <c r="B108" s="63" t="s">
        <v>433</v>
      </c>
      <c r="C108" s="63" t="s">
        <v>263</v>
      </c>
      <c r="D108" s="63"/>
      <c r="E108" s="63"/>
      <c r="F108" s="63"/>
      <c r="G108" s="63"/>
      <c r="H108" s="63"/>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95" t="s">
        <v>561</v>
      </c>
      <c r="AK108" s="63"/>
    </row>
    <row r="109" spans="1:37" x14ac:dyDescent="0.4">
      <c r="A109" s="63" t="str">
        <f t="shared" si="1"/>
        <v>SVE25</v>
      </c>
      <c r="B109" s="63" t="s">
        <v>433</v>
      </c>
      <c r="C109" s="63" t="s">
        <v>516</v>
      </c>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95" t="s">
        <v>561</v>
      </c>
      <c r="AK109" s="63"/>
    </row>
    <row r="110" spans="1:37" x14ac:dyDescent="0.4">
      <c r="A110" s="63" t="str">
        <f t="shared" si="1"/>
        <v>SVE26</v>
      </c>
      <c r="B110" s="63" t="s">
        <v>433</v>
      </c>
      <c r="C110" s="63" t="s">
        <v>518</v>
      </c>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95" t="s">
        <v>561</v>
      </c>
      <c r="AK110" s="63"/>
    </row>
    <row r="111" spans="1:37" x14ac:dyDescent="0.4">
      <c r="A111" s="63" t="str">
        <f t="shared" si="1"/>
        <v>SVE27</v>
      </c>
      <c r="B111" s="63" t="s">
        <v>433</v>
      </c>
      <c r="C111" s="63" t="s">
        <v>519</v>
      </c>
      <c r="D111" s="63"/>
      <c r="E111" s="63"/>
      <c r="F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95" t="s">
        <v>561</v>
      </c>
      <c r="AK111" s="63"/>
    </row>
    <row r="112" spans="1:37" x14ac:dyDescent="0.4">
      <c r="A112" s="63" t="str">
        <f t="shared" si="1"/>
        <v>SVE28</v>
      </c>
      <c r="B112" s="63" t="s">
        <v>433</v>
      </c>
      <c r="C112" s="63" t="s">
        <v>520</v>
      </c>
      <c r="D112" s="63"/>
      <c r="E112" s="63"/>
      <c r="F112" s="63"/>
      <c r="G112" s="63"/>
      <c r="H112" s="63"/>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95" t="s">
        <v>561</v>
      </c>
      <c r="AK112" s="63"/>
    </row>
    <row r="113" spans="1:37" x14ac:dyDescent="0.4">
      <c r="A113" s="63" t="str">
        <f t="shared" si="1"/>
        <v>SVE29</v>
      </c>
      <c r="B113" s="63" t="s">
        <v>433</v>
      </c>
      <c r="C113" s="63" t="s">
        <v>521</v>
      </c>
      <c r="D113" s="63"/>
      <c r="E113" s="63"/>
      <c r="F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95" t="s">
        <v>561</v>
      </c>
      <c r="AK113" s="63"/>
    </row>
    <row r="114" spans="1:37" x14ac:dyDescent="0.4">
      <c r="A114" s="63" t="str">
        <f t="shared" si="1"/>
        <v>SVE30</v>
      </c>
      <c r="B114" s="63" t="s">
        <v>433</v>
      </c>
      <c r="C114" s="63" t="s">
        <v>522</v>
      </c>
      <c r="D114" s="63"/>
      <c r="E114" s="63"/>
      <c r="F114" s="63"/>
      <c r="G114" s="63"/>
      <c r="H114" s="63"/>
      <c r="I114" s="63"/>
      <c r="J114" s="63"/>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95" t="s">
        <v>561</v>
      </c>
      <c r="AK114" s="63"/>
    </row>
    <row r="115" spans="1:37" x14ac:dyDescent="0.4">
      <c r="A115" s="63" t="str">
        <f t="shared" si="1"/>
        <v>HDD24</v>
      </c>
      <c r="B115" s="63" t="s">
        <v>277</v>
      </c>
      <c r="C115" s="63" t="s">
        <v>263</v>
      </c>
      <c r="D115" s="63"/>
      <c r="E115" s="63"/>
      <c r="F115" s="63"/>
      <c r="G115" s="63"/>
      <c r="H115" s="63"/>
      <c r="I115" s="63"/>
      <c r="J115" s="63"/>
      <c r="K115" s="63"/>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95" t="s">
        <v>561</v>
      </c>
      <c r="AK115" s="63"/>
    </row>
    <row r="116" spans="1:37" x14ac:dyDescent="0.4">
      <c r="A116" s="63" t="str">
        <f t="shared" si="1"/>
        <v>HDD25</v>
      </c>
      <c r="B116" s="63" t="s">
        <v>277</v>
      </c>
      <c r="C116" s="63" t="s">
        <v>516</v>
      </c>
      <c r="D116" s="63"/>
      <c r="E116" s="63"/>
      <c r="F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95" t="s">
        <v>561</v>
      </c>
      <c r="AK116" s="63"/>
    </row>
    <row r="117" spans="1:37" x14ac:dyDescent="0.4">
      <c r="A117" s="63" t="str">
        <f t="shared" si="1"/>
        <v>HDD26</v>
      </c>
      <c r="B117" s="63" t="s">
        <v>277</v>
      </c>
      <c r="C117" s="63" t="s">
        <v>518</v>
      </c>
      <c r="D117" s="63"/>
      <c r="E117" s="63"/>
      <c r="F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95" t="s">
        <v>561</v>
      </c>
      <c r="AK117" s="63"/>
    </row>
    <row r="118" spans="1:37" x14ac:dyDescent="0.4">
      <c r="A118" s="63" t="str">
        <f t="shared" si="1"/>
        <v>HDD27</v>
      </c>
      <c r="B118" s="63" t="s">
        <v>277</v>
      </c>
      <c r="C118" s="63" t="s">
        <v>519</v>
      </c>
      <c r="D118" s="63"/>
      <c r="E118" s="63"/>
      <c r="F118" s="63"/>
      <c r="G118" s="63"/>
      <c r="H118" s="63"/>
      <c r="I118" s="63"/>
      <c r="J118" s="63"/>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95" t="s">
        <v>561</v>
      </c>
      <c r="AK118" s="63"/>
    </row>
    <row r="119" spans="1:37" x14ac:dyDescent="0.4">
      <c r="A119" s="63" t="str">
        <f t="shared" si="1"/>
        <v>HDD28</v>
      </c>
      <c r="B119" s="63" t="s">
        <v>277</v>
      </c>
      <c r="C119" s="63" t="s">
        <v>520</v>
      </c>
      <c r="D119" s="63"/>
      <c r="E119" s="63"/>
      <c r="F119" s="63"/>
      <c r="G119" s="63"/>
      <c r="H119" s="63"/>
      <c r="I119" s="63"/>
      <c r="J119" s="63"/>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95" t="s">
        <v>561</v>
      </c>
      <c r="AK119" s="63"/>
    </row>
    <row r="120" spans="1:37" x14ac:dyDescent="0.4">
      <c r="A120" s="63" t="str">
        <f t="shared" si="1"/>
        <v>HDD29</v>
      </c>
      <c r="B120" s="63" t="s">
        <v>277</v>
      </c>
      <c r="C120" s="63" t="s">
        <v>521</v>
      </c>
      <c r="D120" s="63"/>
      <c r="E120" s="63"/>
      <c r="F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95" t="s">
        <v>561</v>
      </c>
      <c r="AK120" s="63"/>
    </row>
    <row r="121" spans="1:37" x14ac:dyDescent="0.4">
      <c r="A121" s="63" t="str">
        <f t="shared" si="1"/>
        <v>HDD30</v>
      </c>
      <c r="B121" s="63" t="s">
        <v>277</v>
      </c>
      <c r="C121" s="63" t="s">
        <v>522</v>
      </c>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95" t="s">
        <v>561</v>
      </c>
      <c r="AK121" s="63"/>
    </row>
    <row r="122" spans="1:37" x14ac:dyDescent="0.4">
      <c r="A122" s="63" t="str">
        <f t="shared" si="1"/>
        <v>SBB24</v>
      </c>
      <c r="B122" s="63" t="s">
        <v>505</v>
      </c>
      <c r="C122" s="63" t="s">
        <v>263</v>
      </c>
      <c r="D122" s="94" t="s">
        <v>563</v>
      </c>
      <c r="E122" s="94" t="s">
        <v>563</v>
      </c>
      <c r="F122" s="94" t="s">
        <v>563</v>
      </c>
      <c r="G122" s="94" t="s">
        <v>563</v>
      </c>
      <c r="H122" s="94" t="s">
        <v>563</v>
      </c>
      <c r="I122" s="94" t="s">
        <v>563</v>
      </c>
      <c r="J122" s="94" t="s">
        <v>563</v>
      </c>
      <c r="K122" s="94" t="s">
        <v>563</v>
      </c>
      <c r="L122" s="94" t="s">
        <v>563</v>
      </c>
      <c r="M122" s="94" t="s">
        <v>563</v>
      </c>
      <c r="N122" s="94" t="s">
        <v>563</v>
      </c>
      <c r="O122" s="94" t="s">
        <v>563</v>
      </c>
      <c r="P122" s="94" t="s">
        <v>563</v>
      </c>
      <c r="Q122" s="94" t="s">
        <v>563</v>
      </c>
      <c r="R122" s="94" t="s">
        <v>563</v>
      </c>
      <c r="S122" s="94" t="s">
        <v>563</v>
      </c>
      <c r="T122" s="94" t="s">
        <v>563</v>
      </c>
      <c r="U122" s="94" t="s">
        <v>563</v>
      </c>
      <c r="V122" s="94" t="s">
        <v>563</v>
      </c>
      <c r="W122" s="94" t="s">
        <v>563</v>
      </c>
      <c r="X122" s="94" t="s">
        <v>563</v>
      </c>
      <c r="Y122" s="94" t="s">
        <v>563</v>
      </c>
      <c r="Z122" s="94" t="s">
        <v>563</v>
      </c>
      <c r="AA122" s="94" t="s">
        <v>563</v>
      </c>
      <c r="AB122" s="94" t="s">
        <v>563</v>
      </c>
      <c r="AC122" s="94" t="s">
        <v>563</v>
      </c>
      <c r="AD122" s="94" t="s">
        <v>563</v>
      </c>
      <c r="AE122" s="94" t="s">
        <v>563</v>
      </c>
      <c r="AF122" s="94" t="s">
        <v>563</v>
      </c>
      <c r="AG122" s="94" t="s">
        <v>563</v>
      </c>
      <c r="AH122" s="94" t="s">
        <v>563</v>
      </c>
      <c r="AI122" s="94" t="s">
        <v>563</v>
      </c>
      <c r="AJ122" s="94" t="s">
        <v>563</v>
      </c>
      <c r="AK122" s="63"/>
    </row>
    <row r="123" spans="1:37" x14ac:dyDescent="0.4">
      <c r="A123" s="63" t="str">
        <f t="shared" si="1"/>
        <v>SBB25</v>
      </c>
      <c r="B123" s="63" t="s">
        <v>505</v>
      </c>
      <c r="C123" s="63" t="s">
        <v>516</v>
      </c>
      <c r="D123" s="94" t="s">
        <v>563</v>
      </c>
      <c r="E123" s="94" t="s">
        <v>563</v>
      </c>
      <c r="F123" s="94" t="s">
        <v>563</v>
      </c>
      <c r="G123" s="94" t="s">
        <v>563</v>
      </c>
      <c r="H123" s="94" t="s">
        <v>563</v>
      </c>
      <c r="I123" s="94" t="s">
        <v>563</v>
      </c>
      <c r="J123" s="94" t="s">
        <v>563</v>
      </c>
      <c r="K123" s="94" t="s">
        <v>563</v>
      </c>
      <c r="L123" s="94" t="s">
        <v>563</v>
      </c>
      <c r="M123" s="94" t="s">
        <v>563</v>
      </c>
      <c r="N123" s="94" t="s">
        <v>563</v>
      </c>
      <c r="O123" s="94" t="s">
        <v>563</v>
      </c>
      <c r="P123" s="94" t="s">
        <v>563</v>
      </c>
      <c r="Q123" s="94" t="s">
        <v>563</v>
      </c>
      <c r="R123" s="94" t="s">
        <v>563</v>
      </c>
      <c r="S123" s="94" t="s">
        <v>563</v>
      </c>
      <c r="T123" s="94" t="s">
        <v>563</v>
      </c>
      <c r="U123" s="94" t="s">
        <v>563</v>
      </c>
      <c r="V123" s="94" t="s">
        <v>563</v>
      </c>
      <c r="W123" s="94" t="s">
        <v>563</v>
      </c>
      <c r="X123" s="94" t="s">
        <v>563</v>
      </c>
      <c r="Y123" s="94" t="s">
        <v>563</v>
      </c>
      <c r="Z123" s="94" t="s">
        <v>563</v>
      </c>
      <c r="AA123" s="94" t="s">
        <v>563</v>
      </c>
      <c r="AB123" s="94" t="s">
        <v>563</v>
      </c>
      <c r="AC123" s="94" t="s">
        <v>563</v>
      </c>
      <c r="AD123" s="94" t="s">
        <v>563</v>
      </c>
      <c r="AE123" s="94" t="s">
        <v>563</v>
      </c>
      <c r="AF123" s="94" t="s">
        <v>563</v>
      </c>
      <c r="AG123" s="94" t="s">
        <v>563</v>
      </c>
      <c r="AH123" s="94" t="s">
        <v>563</v>
      </c>
      <c r="AI123" s="94" t="s">
        <v>563</v>
      </c>
      <c r="AJ123" s="94" t="s">
        <v>563</v>
      </c>
      <c r="AK123" s="63"/>
    </row>
    <row r="124" spans="1:37" x14ac:dyDescent="0.4">
      <c r="A124" s="63" t="str">
        <f t="shared" si="1"/>
        <v>SBB26</v>
      </c>
      <c r="B124" s="63" t="s">
        <v>505</v>
      </c>
      <c r="C124" s="63" t="s">
        <v>518</v>
      </c>
      <c r="D124" s="94" t="s">
        <v>563</v>
      </c>
      <c r="E124" s="94" t="s">
        <v>563</v>
      </c>
      <c r="F124" s="94" t="s">
        <v>563</v>
      </c>
      <c r="G124" s="94" t="s">
        <v>563</v>
      </c>
      <c r="H124" s="94" t="s">
        <v>563</v>
      </c>
      <c r="I124" s="94" t="s">
        <v>563</v>
      </c>
      <c r="J124" s="94" t="s">
        <v>563</v>
      </c>
      <c r="K124" s="94" t="s">
        <v>563</v>
      </c>
      <c r="L124" s="94" t="s">
        <v>563</v>
      </c>
      <c r="M124" s="94" t="s">
        <v>563</v>
      </c>
      <c r="N124" s="94" t="s">
        <v>563</v>
      </c>
      <c r="O124" s="94" t="s">
        <v>563</v>
      </c>
      <c r="P124" s="94" t="s">
        <v>563</v>
      </c>
      <c r="Q124" s="94" t="s">
        <v>563</v>
      </c>
      <c r="R124" s="94" t="s">
        <v>563</v>
      </c>
      <c r="S124" s="94" t="s">
        <v>563</v>
      </c>
      <c r="T124" s="94" t="s">
        <v>563</v>
      </c>
      <c r="U124" s="94" t="s">
        <v>563</v>
      </c>
      <c r="V124" s="94" t="s">
        <v>563</v>
      </c>
      <c r="W124" s="94" t="s">
        <v>563</v>
      </c>
      <c r="X124" s="94" t="s">
        <v>563</v>
      </c>
      <c r="Y124" s="94" t="s">
        <v>563</v>
      </c>
      <c r="Z124" s="94" t="s">
        <v>563</v>
      </c>
      <c r="AA124" s="94" t="s">
        <v>563</v>
      </c>
      <c r="AB124" s="94" t="s">
        <v>563</v>
      </c>
      <c r="AC124" s="94" t="s">
        <v>563</v>
      </c>
      <c r="AD124" s="94" t="s">
        <v>563</v>
      </c>
      <c r="AE124" s="94" t="s">
        <v>563</v>
      </c>
      <c r="AF124" s="94" t="s">
        <v>563</v>
      </c>
      <c r="AG124" s="94" t="s">
        <v>563</v>
      </c>
      <c r="AH124" s="94" t="s">
        <v>563</v>
      </c>
      <c r="AI124" s="94" t="s">
        <v>563</v>
      </c>
      <c r="AJ124" s="94" t="s">
        <v>563</v>
      </c>
      <c r="AK124" s="63"/>
    </row>
    <row r="125" spans="1:37" x14ac:dyDescent="0.4">
      <c r="A125" s="63" t="str">
        <f t="shared" si="1"/>
        <v>SBB27</v>
      </c>
      <c r="B125" s="63" t="s">
        <v>505</v>
      </c>
      <c r="C125" s="63" t="s">
        <v>519</v>
      </c>
      <c r="D125" s="94" t="s">
        <v>563</v>
      </c>
      <c r="E125" s="94" t="s">
        <v>563</v>
      </c>
      <c r="F125" s="94" t="s">
        <v>563</v>
      </c>
      <c r="G125" s="94" t="s">
        <v>563</v>
      </c>
      <c r="H125" s="94" t="s">
        <v>563</v>
      </c>
      <c r="I125" s="94" t="s">
        <v>563</v>
      </c>
      <c r="J125" s="94" t="s">
        <v>563</v>
      </c>
      <c r="K125" s="94" t="s">
        <v>563</v>
      </c>
      <c r="L125" s="94" t="s">
        <v>563</v>
      </c>
      <c r="M125" s="94" t="s">
        <v>563</v>
      </c>
      <c r="N125" s="94" t="s">
        <v>563</v>
      </c>
      <c r="O125" s="94" t="s">
        <v>563</v>
      </c>
      <c r="P125" s="94" t="s">
        <v>563</v>
      </c>
      <c r="Q125" s="94" t="s">
        <v>563</v>
      </c>
      <c r="R125" s="94" t="s">
        <v>563</v>
      </c>
      <c r="S125" s="94" t="s">
        <v>563</v>
      </c>
      <c r="T125" s="94" t="s">
        <v>563</v>
      </c>
      <c r="U125" s="94" t="s">
        <v>563</v>
      </c>
      <c r="V125" s="94" t="s">
        <v>563</v>
      </c>
      <c r="W125" s="94" t="s">
        <v>563</v>
      </c>
      <c r="X125" s="94" t="s">
        <v>563</v>
      </c>
      <c r="Y125" s="94" t="s">
        <v>563</v>
      </c>
      <c r="Z125" s="94" t="s">
        <v>563</v>
      </c>
      <c r="AA125" s="94" t="s">
        <v>563</v>
      </c>
      <c r="AB125" s="94" t="s">
        <v>563</v>
      </c>
      <c r="AC125" s="94" t="s">
        <v>563</v>
      </c>
      <c r="AD125" s="94" t="s">
        <v>563</v>
      </c>
      <c r="AE125" s="94" t="s">
        <v>563</v>
      </c>
      <c r="AF125" s="94" t="s">
        <v>563</v>
      </c>
      <c r="AG125" s="94" t="s">
        <v>563</v>
      </c>
      <c r="AH125" s="94" t="s">
        <v>563</v>
      </c>
      <c r="AI125" s="94" t="s">
        <v>563</v>
      </c>
      <c r="AJ125" s="94" t="s">
        <v>563</v>
      </c>
      <c r="AK125" s="63"/>
    </row>
    <row r="126" spans="1:37" x14ac:dyDescent="0.4">
      <c r="A126" s="63" t="str">
        <f t="shared" si="1"/>
        <v>SBB28</v>
      </c>
      <c r="B126" s="63" t="s">
        <v>505</v>
      </c>
      <c r="C126" s="63" t="s">
        <v>520</v>
      </c>
      <c r="D126" s="94" t="s">
        <v>563</v>
      </c>
      <c r="E126" s="94" t="s">
        <v>563</v>
      </c>
      <c r="F126" s="94" t="s">
        <v>563</v>
      </c>
      <c r="G126" s="94" t="s">
        <v>563</v>
      </c>
      <c r="H126" s="94" t="s">
        <v>563</v>
      </c>
      <c r="I126" s="94" t="s">
        <v>563</v>
      </c>
      <c r="J126" s="94" t="s">
        <v>563</v>
      </c>
      <c r="K126" s="94" t="s">
        <v>563</v>
      </c>
      <c r="L126" s="94" t="s">
        <v>563</v>
      </c>
      <c r="M126" s="94" t="s">
        <v>563</v>
      </c>
      <c r="N126" s="94" t="s">
        <v>563</v>
      </c>
      <c r="O126" s="94" t="s">
        <v>563</v>
      </c>
      <c r="P126" s="94" t="s">
        <v>563</v>
      </c>
      <c r="Q126" s="94" t="s">
        <v>563</v>
      </c>
      <c r="R126" s="94" t="s">
        <v>563</v>
      </c>
      <c r="S126" s="94" t="s">
        <v>563</v>
      </c>
      <c r="T126" s="94" t="s">
        <v>563</v>
      </c>
      <c r="U126" s="94" t="s">
        <v>563</v>
      </c>
      <c r="V126" s="94" t="s">
        <v>563</v>
      </c>
      <c r="W126" s="94" t="s">
        <v>563</v>
      </c>
      <c r="X126" s="94" t="s">
        <v>563</v>
      </c>
      <c r="Y126" s="94" t="s">
        <v>563</v>
      </c>
      <c r="Z126" s="94" t="s">
        <v>563</v>
      </c>
      <c r="AA126" s="94" t="s">
        <v>563</v>
      </c>
      <c r="AB126" s="94" t="s">
        <v>563</v>
      </c>
      <c r="AC126" s="94" t="s">
        <v>563</v>
      </c>
      <c r="AD126" s="94" t="s">
        <v>563</v>
      </c>
      <c r="AE126" s="94" t="s">
        <v>563</v>
      </c>
      <c r="AF126" s="94" t="s">
        <v>563</v>
      </c>
      <c r="AG126" s="94" t="s">
        <v>563</v>
      </c>
      <c r="AH126" s="94" t="s">
        <v>563</v>
      </c>
      <c r="AI126" s="94" t="s">
        <v>563</v>
      </c>
      <c r="AJ126" s="94" t="s">
        <v>563</v>
      </c>
      <c r="AK126" s="63"/>
    </row>
    <row r="127" spans="1:37" x14ac:dyDescent="0.4">
      <c r="A127" s="109" t="str">
        <f t="shared" si="1"/>
        <v>SBB29</v>
      </c>
      <c r="B127" s="109" t="s">
        <v>505</v>
      </c>
      <c r="C127" s="109" t="s">
        <v>521</v>
      </c>
      <c r="D127" s="110" t="s">
        <v>563</v>
      </c>
      <c r="E127" s="110" t="s">
        <v>563</v>
      </c>
      <c r="F127" s="110" t="s">
        <v>563</v>
      </c>
      <c r="G127" s="110" t="s">
        <v>563</v>
      </c>
      <c r="H127" s="110" t="s">
        <v>563</v>
      </c>
      <c r="I127" s="110" t="s">
        <v>563</v>
      </c>
      <c r="J127" s="110" t="s">
        <v>563</v>
      </c>
      <c r="K127" s="110" t="s">
        <v>563</v>
      </c>
      <c r="L127" s="110" t="s">
        <v>563</v>
      </c>
      <c r="M127" s="110" t="s">
        <v>563</v>
      </c>
      <c r="N127" s="110" t="s">
        <v>563</v>
      </c>
      <c r="O127" s="110" t="s">
        <v>563</v>
      </c>
      <c r="P127" s="110" t="s">
        <v>563</v>
      </c>
      <c r="Q127" s="110" t="s">
        <v>563</v>
      </c>
      <c r="R127" s="110" t="s">
        <v>563</v>
      </c>
      <c r="S127" s="110" t="s">
        <v>563</v>
      </c>
      <c r="T127" s="110" t="s">
        <v>563</v>
      </c>
      <c r="U127" s="110" t="s">
        <v>563</v>
      </c>
      <c r="V127" s="110" t="s">
        <v>563</v>
      </c>
      <c r="W127" s="110" t="s">
        <v>563</v>
      </c>
      <c r="X127" s="110" t="s">
        <v>563</v>
      </c>
      <c r="Y127" s="110" t="s">
        <v>563</v>
      </c>
      <c r="Z127" s="110" t="s">
        <v>563</v>
      </c>
      <c r="AA127" s="110" t="s">
        <v>563</v>
      </c>
      <c r="AB127" s="110" t="s">
        <v>563</v>
      </c>
      <c r="AC127" s="110" t="s">
        <v>563</v>
      </c>
      <c r="AD127" s="110" t="s">
        <v>563</v>
      </c>
      <c r="AE127" s="110" t="s">
        <v>563</v>
      </c>
      <c r="AF127" s="110" t="s">
        <v>563</v>
      </c>
      <c r="AG127" s="110" t="s">
        <v>563</v>
      </c>
      <c r="AH127" s="110" t="s">
        <v>563</v>
      </c>
      <c r="AI127" s="110" t="s">
        <v>563</v>
      </c>
      <c r="AJ127" s="110" t="s">
        <v>563</v>
      </c>
      <c r="AK127" s="109"/>
    </row>
    <row r="128" spans="1:37" x14ac:dyDescent="0.4">
      <c r="A128" s="63" t="str">
        <f t="shared" si="1"/>
        <v>SBB30</v>
      </c>
      <c r="B128" s="63" t="s">
        <v>505</v>
      </c>
      <c r="C128" s="63" t="s">
        <v>522</v>
      </c>
      <c r="D128" s="94" t="s">
        <v>563</v>
      </c>
      <c r="E128" s="94" t="s">
        <v>563</v>
      </c>
      <c r="F128" s="94" t="s">
        <v>563</v>
      </c>
      <c r="G128" s="94" t="s">
        <v>563</v>
      </c>
      <c r="H128" s="94" t="s">
        <v>563</v>
      </c>
      <c r="I128" s="94" t="s">
        <v>563</v>
      </c>
      <c r="J128" s="94" t="s">
        <v>563</v>
      </c>
      <c r="K128" s="94" t="s">
        <v>563</v>
      </c>
      <c r="L128" s="94" t="s">
        <v>563</v>
      </c>
      <c r="M128" s="94" t="s">
        <v>563</v>
      </c>
      <c r="N128" s="94" t="s">
        <v>563</v>
      </c>
      <c r="O128" s="94" t="s">
        <v>563</v>
      </c>
      <c r="P128" s="94" t="s">
        <v>563</v>
      </c>
      <c r="Q128" s="94" t="s">
        <v>563</v>
      </c>
      <c r="R128" s="94" t="s">
        <v>563</v>
      </c>
      <c r="S128" s="94" t="s">
        <v>563</v>
      </c>
      <c r="T128" s="94" t="s">
        <v>563</v>
      </c>
      <c r="U128" s="94" t="s">
        <v>563</v>
      </c>
      <c r="V128" s="94" t="s">
        <v>563</v>
      </c>
      <c r="W128" s="94" t="s">
        <v>563</v>
      </c>
      <c r="X128" s="94" t="s">
        <v>563</v>
      </c>
      <c r="Y128" s="94" t="s">
        <v>563</v>
      </c>
      <c r="Z128" s="94" t="s">
        <v>563</v>
      </c>
      <c r="AA128" s="94" t="s">
        <v>563</v>
      </c>
      <c r="AB128" s="94" t="s">
        <v>563</v>
      </c>
      <c r="AC128" s="94" t="s">
        <v>563</v>
      </c>
      <c r="AD128" s="94" t="s">
        <v>563</v>
      </c>
      <c r="AE128" s="94" t="s">
        <v>563</v>
      </c>
      <c r="AF128" s="94" t="s">
        <v>563</v>
      </c>
      <c r="AG128" s="94" t="s">
        <v>563</v>
      </c>
      <c r="AH128" s="94" t="s">
        <v>563</v>
      </c>
      <c r="AI128" s="94" t="s">
        <v>563</v>
      </c>
      <c r="AJ128" s="94" t="s">
        <v>563</v>
      </c>
      <c r="AK128" s="203"/>
    </row>
  </sheetData>
  <phoneticPr fontId="5" type="noConversion"/>
  <conditionalFormatting sqref="C1:D1">
    <cfRule type="cellIs" dxfId="16" priority="1" operator="equal">
      <formula>TRUE</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D4117-B57C-4A26-92A0-79D8390B44BE}">
  <sheetPr>
    <tabColor rgb="FFFFDB8E"/>
  </sheetPr>
  <dimension ref="A1:AX128"/>
  <sheetViews>
    <sheetView zoomScale="80" zoomScaleNormal="80" workbookViewId="0">
      <pane xSplit="3" ySplit="2" topLeftCell="D3" activePane="bottomRight" state="frozen"/>
      <selection pane="topRight"/>
      <selection pane="bottomLeft"/>
      <selection pane="bottomRight"/>
    </sheetView>
  </sheetViews>
  <sheetFormatPr defaultRowHeight="14.25" x14ac:dyDescent="0.45"/>
  <cols>
    <col min="1" max="1" width="9" style="13"/>
    <col min="2" max="2" width="9.625" style="13" customWidth="1"/>
    <col min="3" max="16384" width="9" style="13"/>
  </cols>
  <sheetData>
    <row r="1" spans="1:50" s="20" customFormat="1" ht="26.25" x14ac:dyDescent="0.35">
      <c r="A1" s="205" t="s">
        <v>559</v>
      </c>
      <c r="B1" s="108" t="b">
        <f>_xlfn.TEXTJOIN(",",FALSE, A3:A128) = _xlfn.TEXTJOIN(",",FALSE,PR24_overrides!A3:A128)</f>
        <v>1</v>
      </c>
      <c r="C1" s="108" t="b">
        <f>_xlfn.TEXTJOIN(",",FALSE,D2:AK2) = _xlfn.TEXTJOIN(",",FALSE,PR24_overrides!D2:AK2)</f>
        <v>1</v>
      </c>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row>
    <row r="2" spans="1:50" x14ac:dyDescent="0.45">
      <c r="A2" s="15" t="s">
        <v>525</v>
      </c>
      <c r="B2" s="15" t="s">
        <v>560</v>
      </c>
      <c r="C2" s="15" t="s">
        <v>240</v>
      </c>
      <c r="D2" s="100" t="s">
        <v>175</v>
      </c>
      <c r="E2" s="100" t="s">
        <v>15</v>
      </c>
      <c r="F2" s="100" t="s">
        <v>21</v>
      </c>
      <c r="G2" s="100" t="s">
        <v>24</v>
      </c>
      <c r="H2" s="100" t="s">
        <v>27</v>
      </c>
      <c r="I2" s="100" t="s">
        <v>30</v>
      </c>
      <c r="J2" s="100" t="s">
        <v>32</v>
      </c>
      <c r="K2" s="100" t="s">
        <v>34</v>
      </c>
      <c r="L2" s="100" t="s">
        <v>36</v>
      </c>
      <c r="M2" s="100" t="s">
        <v>38</v>
      </c>
      <c r="N2" s="100" t="s">
        <v>42</v>
      </c>
      <c r="O2" s="100" t="s">
        <v>93</v>
      </c>
      <c r="P2" s="100" t="s">
        <v>95</v>
      </c>
      <c r="Q2" s="100" t="s">
        <v>97</v>
      </c>
      <c r="R2" s="100" t="s">
        <v>99</v>
      </c>
      <c r="S2" s="100" t="s">
        <v>64</v>
      </c>
      <c r="T2" s="100" t="s">
        <v>67</v>
      </c>
      <c r="U2" s="100" t="s">
        <v>75</v>
      </c>
      <c r="V2" s="100" t="s">
        <v>77</v>
      </c>
      <c r="W2" s="100" t="s">
        <v>79</v>
      </c>
      <c r="X2" s="100" t="s">
        <v>81</v>
      </c>
      <c r="Y2" s="100" t="s">
        <v>83</v>
      </c>
      <c r="Z2" s="100" t="s">
        <v>85</v>
      </c>
      <c r="AA2" s="100" t="s">
        <v>87</v>
      </c>
      <c r="AB2" s="100" t="s">
        <v>91</v>
      </c>
      <c r="AC2" s="100" t="s">
        <v>101</v>
      </c>
      <c r="AD2" s="100" t="s">
        <v>103</v>
      </c>
      <c r="AE2" s="100" t="s">
        <v>105</v>
      </c>
      <c r="AF2" s="100" t="s">
        <v>107</v>
      </c>
      <c r="AG2" s="100" t="s">
        <v>109</v>
      </c>
      <c r="AH2" s="100" t="s">
        <v>111</v>
      </c>
      <c r="AI2" s="100" t="s">
        <v>113</v>
      </c>
      <c r="AJ2" s="100" t="s">
        <v>517</v>
      </c>
      <c r="AK2" s="100" t="s">
        <v>177</v>
      </c>
      <c r="AL2" s="18"/>
      <c r="AM2" s="18"/>
      <c r="AN2" s="18"/>
      <c r="AO2" s="18"/>
      <c r="AP2" s="18"/>
      <c r="AQ2" s="18"/>
      <c r="AR2" s="18"/>
      <c r="AS2" s="18"/>
      <c r="AT2" s="18"/>
      <c r="AU2" s="19"/>
      <c r="AV2" s="17"/>
    </row>
    <row r="3" spans="1:50" x14ac:dyDescent="0.45">
      <c r="A3" s="15" t="str">
        <f>B3&amp;RIGHT(C3,2)</f>
        <v>ANH24</v>
      </c>
      <c r="B3" s="15" t="s">
        <v>242</v>
      </c>
      <c r="C3" s="15" t="s">
        <v>263</v>
      </c>
      <c r="D3" s="16">
        <f>IF(PR24_overrides!D3 = "", F_Inputs_PR24!D2, PR24_overrides!D3)</f>
        <v>0.94744609856262829</v>
      </c>
      <c r="E3" s="16">
        <f>IF(PR24_overrides!E3 = "", F_Inputs_PR24!E2, PR24_overrides!E3)</f>
        <v>14.227722316288521</v>
      </c>
      <c r="F3" s="16">
        <f>IF(PR24_overrides!F3 = "", F_Inputs_PR24!F2, PR24_overrides!F3)</f>
        <v>10.392147917372165</v>
      </c>
      <c r="G3" s="16">
        <f>IF(PR24_overrides!G3 = "", F_Inputs_PR24!G2, PR24_overrides!G3)</f>
        <v>30.646598306806641</v>
      </c>
      <c r="H3" s="16">
        <f>IF(PR24_overrides!H3 = "", F_Inputs_PR24!H2, PR24_overrides!H3)</f>
        <v>30.646598306806641</v>
      </c>
      <c r="I3" s="16">
        <f>IF(PR24_overrides!I3 = "", F_Inputs_PR24!I2, PR24_overrides!I3)</f>
        <v>3.0904132746359636</v>
      </c>
      <c r="J3" s="16">
        <f>IF(PR24_overrides!J3 = "", F_Inputs_PR24!J2, PR24_overrides!J3)</f>
        <v>24.723306197087709</v>
      </c>
      <c r="K3" s="16">
        <f>IF(PR24_overrides!K3 = "", F_Inputs_PR24!K2, PR24_overrides!K3)</f>
        <v>0.17520785641720285</v>
      </c>
      <c r="L3" s="16">
        <f>IF(PR24_overrides!L3 = "", F_Inputs_PR24!L2, PR24_overrides!L3)</f>
        <v>83.25539586860819</v>
      </c>
      <c r="M3" s="16">
        <f>IF(PR24_overrides!M3 = "", F_Inputs_PR24!M2, PR24_overrides!M3)</f>
        <v>0</v>
      </c>
      <c r="N3" s="16">
        <f>IF(PR24_overrides!N3 = "", F_Inputs_PR24!N2, PR24_overrides!N3)</f>
        <v>90.433640636640703</v>
      </c>
      <c r="O3" s="16">
        <f>IF(PR24_overrides!O3 = "", F_Inputs_PR24!O2, PR24_overrides!O3)</f>
        <v>0</v>
      </c>
      <c r="P3" s="16">
        <f>IF(PR24_overrides!P3 = "", F_Inputs_PR24!P2, PR24_overrides!P3)</f>
        <v>5.8272444293938372</v>
      </c>
      <c r="Q3" s="16">
        <f>IF(PR24_overrides!Q3 = "", F_Inputs_PR24!Q2, PR24_overrides!Q3)</f>
        <v>2.110938029122926E-2</v>
      </c>
      <c r="R3" s="16">
        <f>IF(PR24_overrides!R3 = "", F_Inputs_PR24!R2, PR24_overrides!R3)</f>
        <v>0.1308781578056214</v>
      </c>
      <c r="S3" s="16">
        <f>IF(PR24_overrides!S3 = "", F_Inputs_PR24!S2, PR24_overrides!S3)</f>
        <v>6.9059999999999997</v>
      </c>
      <c r="T3" s="16">
        <f>IF(PR24_overrides!T3 = "", F_Inputs_PR24!T2, PR24_overrides!T3)</f>
        <v>39.06</v>
      </c>
      <c r="U3" s="16">
        <f>IF(PR24_overrides!U3 = "", F_Inputs_PR24!U2, PR24_overrides!U3)</f>
        <v>82.444999999999993</v>
      </c>
      <c r="V3" s="16">
        <f>IF(PR24_overrides!V3 = "", F_Inputs_PR24!V2, PR24_overrides!V3)</f>
        <v>162.35</v>
      </c>
      <c r="W3" s="16">
        <f>IF(PR24_overrides!W3 = "", F_Inputs_PR24!W2, PR24_overrides!W3)</f>
        <v>221.68</v>
      </c>
      <c r="X3" s="16">
        <f>IF(PR24_overrides!X3 = "", F_Inputs_PR24!X2, PR24_overrides!X3)</f>
        <v>643.36500000000001</v>
      </c>
      <c r="Y3" s="16">
        <f>IF(PR24_overrides!Y3 = "", F_Inputs_PR24!Y2, PR24_overrides!Y3)</f>
        <v>200.35400000000001</v>
      </c>
      <c r="Z3" s="16">
        <f>IF(PR24_overrides!Z3 = "", F_Inputs_PR24!Z2, PR24_overrides!Z3)</f>
        <v>1667.1389999999999</v>
      </c>
      <c r="AA3" s="16">
        <f>IF(PR24_overrides!AA3 = "", F_Inputs_PR24!AA2, PR24_overrides!AA3)</f>
        <v>10.570522180833052</v>
      </c>
      <c r="AB3" s="16">
        <f>IF(PR24_overrides!AB3 = "", F_Inputs_PR24!AB2, PR24_overrides!AB3)</f>
        <v>93.807975076193699</v>
      </c>
      <c r="AC3" s="16">
        <f>IF(PR24_overrides!AC3 = "", F_Inputs_PR24!AC2, PR24_overrides!AC3)</f>
        <v>6.7789999999999999</v>
      </c>
      <c r="AD3" s="16">
        <f>IF(PR24_overrides!AD3 = "", F_Inputs_PR24!AD2, PR24_overrides!AD3)</f>
        <v>23.568000000000001</v>
      </c>
      <c r="AE3" s="16">
        <f>IF(PR24_overrides!AE3 = "", F_Inputs_PR24!AE2, PR24_overrides!AE3)</f>
        <v>0.58789624111073491</v>
      </c>
      <c r="AF3" s="16">
        <f>IF(PR24_overrides!AF3 = "", F_Inputs_PR24!AF2, PR24_overrides!AF3)</f>
        <v>3.9928392820860141</v>
      </c>
      <c r="AG3" s="16">
        <f>IF(PR24_overrides!AG3 = "", F_Inputs_PR24!AG2, PR24_overrides!AG3)</f>
        <v>7.388283101930241E-3</v>
      </c>
      <c r="AH3" s="16">
        <f>IF(PR24_overrides!AH3 = "", F_Inputs_PR24!AH2, PR24_overrides!AH3)</f>
        <v>0</v>
      </c>
      <c r="AI3" s="16">
        <f>IF(PR24_overrides!AI3 = "", F_Inputs_PR24!AI2, PR24_overrides!AI3)</f>
        <v>4.5733472400948196</v>
      </c>
      <c r="AJ3" s="16">
        <f>IF(PR24_overrides!AJ3 = "", F_Inputs_PR24!AJ2, PR24_overrides!AJ3)</f>
        <v>0</v>
      </c>
      <c r="AK3" s="16">
        <f>IF(PR24_overrides!AK3 = "", F_Inputs_PR24!AK2, PR24_overrides!AK3)</f>
        <v>1188.7565442600746</v>
      </c>
      <c r="AL3" s="14"/>
      <c r="AM3" s="14"/>
      <c r="AN3" s="14"/>
      <c r="AO3" s="14"/>
      <c r="AP3" s="14"/>
      <c r="AQ3" s="14"/>
      <c r="AR3" s="14"/>
      <c r="AS3" s="14"/>
      <c r="AT3" s="14"/>
      <c r="AU3" s="14"/>
      <c r="AV3" s="14"/>
      <c r="AW3" s="14"/>
      <c r="AX3" s="14"/>
    </row>
    <row r="4" spans="1:50" x14ac:dyDescent="0.45">
      <c r="A4" s="15" t="str">
        <f t="shared" ref="A4:A67" si="0">B4&amp;RIGHT(C4,2)</f>
        <v>ANH25</v>
      </c>
      <c r="B4" s="15" t="s">
        <v>242</v>
      </c>
      <c r="C4" s="15" t="s">
        <v>516</v>
      </c>
      <c r="D4" s="16">
        <f>IF(PR24_overrides!D4 = "", F_Inputs_PR24!D3, PR24_overrides!D4)</f>
        <v>0.92489351039839629</v>
      </c>
      <c r="E4" s="16">
        <f>IF(PR24_overrides!E4 = "", F_Inputs_PR24!E3, PR24_overrides!E4)</f>
        <v>14.57573206908229</v>
      </c>
      <c r="F4" s="16">
        <f>IF(PR24_overrides!F4 = "", F_Inputs_PR24!F3, PR24_overrides!F4)</f>
        <v>10.645549881476466</v>
      </c>
      <c r="G4" s="16">
        <f>IF(PR24_overrides!G4 = "", F_Inputs_PR24!G3, PR24_overrides!G4)</f>
        <v>40.147324619031494</v>
      </c>
      <c r="H4" s="16">
        <f>IF(PR24_overrides!H4 = "", F_Inputs_PR24!H3, PR24_overrides!H4)</f>
        <v>40.147324619031494</v>
      </c>
      <c r="I4" s="16">
        <f>IF(PR24_overrides!I4 = "", F_Inputs_PR24!I3, PR24_overrides!I4)</f>
        <v>3.1668510667118186</v>
      </c>
      <c r="J4" s="16">
        <f>IF(PR24_overrides!J4 = "", F_Inputs_PR24!J3, PR24_overrides!J4)</f>
        <v>25.326158889265155</v>
      </c>
      <c r="K4" s="16">
        <f>IF(PR24_overrides!K4 = "", F_Inputs_PR24!K3, PR24_overrides!K4)</f>
        <v>0.17839891635624791</v>
      </c>
      <c r="L4" s="16">
        <f>IF(PR24_overrides!L4 = "", F_Inputs_PR24!L3, PR24_overrides!L4)</f>
        <v>94.040015441923487</v>
      </c>
      <c r="M4" s="16">
        <f>IF(PR24_overrides!M4 = "", F_Inputs_PR24!M3, PR24_overrides!M4)</f>
        <v>0</v>
      </c>
      <c r="N4" s="16">
        <f>IF(PR24_overrides!N4 = "", F_Inputs_PR24!N3, PR24_overrides!N4)</f>
        <v>5.0189561801557749</v>
      </c>
      <c r="O4" s="16">
        <f>IF(PR24_overrides!O4 = "", F_Inputs_PR24!O3, PR24_overrides!O4)</f>
        <v>0</v>
      </c>
      <c r="P4" s="16">
        <f>IF(PR24_overrides!P4 = "", F_Inputs_PR24!P3, PR24_overrides!P4)</f>
        <v>6.7056368438875724</v>
      </c>
      <c r="Q4" s="16">
        <f>IF(PR24_overrides!Q4 = "", F_Inputs_PR24!Q3, PR24_overrides!Q4)</f>
        <v>2.1624111073484595E-2</v>
      </c>
      <c r="R4" s="16">
        <f>IF(PR24_overrides!R4 = "", F_Inputs_PR24!R3, PR24_overrides!R4)</f>
        <v>0.14055672197764987</v>
      </c>
      <c r="S4" s="16">
        <f>IF(PR24_overrides!S4 = "", F_Inputs_PR24!S3, PR24_overrides!S4)</f>
        <v>7.343</v>
      </c>
      <c r="T4" s="16">
        <f>IF(PR24_overrides!T4 = "", F_Inputs_PR24!T3, PR24_overrides!T4)</f>
        <v>37.932000000000002</v>
      </c>
      <c r="U4" s="16">
        <f>IF(PR24_overrides!U4 = "", F_Inputs_PR24!U3, PR24_overrides!U4)</f>
        <v>78.894999999999996</v>
      </c>
      <c r="V4" s="16">
        <f>IF(PR24_overrides!V4 = "", F_Inputs_PR24!V3, PR24_overrides!V4)</f>
        <v>165.23400000000001</v>
      </c>
      <c r="W4" s="16">
        <f>IF(PR24_overrides!W4 = "", F_Inputs_PR24!W3, PR24_overrides!W4)</f>
        <v>211.553</v>
      </c>
      <c r="X4" s="16">
        <f>IF(PR24_overrides!X4 = "", F_Inputs_PR24!X3, PR24_overrides!X4)</f>
        <v>663.10400000000004</v>
      </c>
      <c r="Y4" s="16">
        <f>IF(PR24_overrides!Y4 = "", F_Inputs_PR24!Y3, PR24_overrides!Y4)</f>
        <v>196.44200000000001</v>
      </c>
      <c r="Z4" s="16">
        <f>IF(PR24_overrides!Z4 = "", F_Inputs_PR24!Z3, PR24_overrides!Z4)</f>
        <v>1706.7190000000001</v>
      </c>
      <c r="AA4" s="16">
        <f>IF(PR24_overrides!AA4 = "", F_Inputs_PR24!AA3, PR24_overrides!AA4)</f>
        <v>10.5979768371148</v>
      </c>
      <c r="AB4" s="16">
        <f>IF(PR24_overrides!AB4 = "", F_Inputs_PR24!AB3, PR24_overrides!AB4)</f>
        <v>105.63053897731122</v>
      </c>
      <c r="AC4" s="16">
        <f>IF(PR24_overrides!AC4 = "", F_Inputs_PR24!AC3, PR24_overrides!AC4)</f>
        <v>6.8940000000000001</v>
      </c>
      <c r="AD4" s="16">
        <f>IF(PR24_overrides!AD4 = "", F_Inputs_PR24!AD3, PR24_overrides!AD4)</f>
        <v>24.11</v>
      </c>
      <c r="AE4" s="16">
        <f>IF(PR24_overrides!AE4 = "", F_Inputs_PR24!AE3, PR24_overrides!AE4)</f>
        <v>0.53087192685404683</v>
      </c>
      <c r="AF4" s="16">
        <f>IF(PR24_overrides!AF4 = "", F_Inputs_PR24!AF3, PR24_overrides!AF4)</f>
        <v>4.1994023704707084</v>
      </c>
      <c r="AG4" s="16">
        <f>IF(PR24_overrides!AG4 = "", F_Inputs_PR24!AG3, PR24_overrides!AG4)</f>
        <v>7.5684388757196082E-3</v>
      </c>
      <c r="AH4" s="16">
        <f>IF(PR24_overrides!AH4 = "", F_Inputs_PR24!AH3, PR24_overrides!AH4)</f>
        <v>0</v>
      </c>
      <c r="AI4" s="16">
        <f>IF(PR24_overrides!AI4 = "", F_Inputs_PR24!AI3, PR24_overrides!AI4)</f>
        <v>4.7227058584490358</v>
      </c>
      <c r="AJ4" s="16">
        <f>IF(PR24_overrides!AJ4 = "", F_Inputs_PR24!AJ3, PR24_overrides!AJ4)</f>
        <v>0</v>
      </c>
      <c r="AK4" s="16">
        <f>IF(PR24_overrides!AK4 = "", F_Inputs_PR24!AK3, PR24_overrides!AK4)</f>
        <v>1311.7140366542501</v>
      </c>
      <c r="AL4" s="14"/>
      <c r="AM4" s="14"/>
      <c r="AN4" s="14"/>
      <c r="AO4" s="14"/>
      <c r="AP4" s="14"/>
      <c r="AQ4" s="14"/>
      <c r="AR4" s="14"/>
      <c r="AS4" s="14"/>
      <c r="AT4" s="14"/>
      <c r="AU4" s="14"/>
      <c r="AV4" s="14"/>
      <c r="AW4" s="14"/>
      <c r="AX4" s="14"/>
    </row>
    <row r="5" spans="1:50" x14ac:dyDescent="0.45">
      <c r="A5" s="15" t="str">
        <f t="shared" si="0"/>
        <v>ANH26</v>
      </c>
      <c r="B5" s="15" t="s">
        <v>242</v>
      </c>
      <c r="C5" s="15" t="s">
        <v>518</v>
      </c>
      <c r="D5" s="16">
        <f>IF(PR24_overrides!D5 = "", F_Inputs_PR24!D4, PR24_overrides!D5)</f>
        <v>0.90666257291986474</v>
      </c>
      <c r="E5" s="16">
        <f>IF(PR24_overrides!E5 = "", F_Inputs_PR24!E4, PR24_overrides!E5)</f>
        <v>15.742350491026079</v>
      </c>
      <c r="F5" s="16">
        <f>IF(PR24_overrides!F5 = "", F_Inputs_PR24!F4, PR24_overrides!F5)</f>
        <v>11.016226210633256</v>
      </c>
      <c r="G5" s="16">
        <f>IF(PR24_overrides!G5 = "", F_Inputs_PR24!G4, PR24_overrides!G5)</f>
        <v>38.144289874703702</v>
      </c>
      <c r="H5" s="16">
        <f>IF(PR24_overrides!H5 = "", F_Inputs_PR24!H4, PR24_overrides!H5)</f>
        <v>38.144289874703702</v>
      </c>
      <c r="I5" s="16">
        <f>IF(PR24_overrides!I5 = "", F_Inputs_PR24!I4, PR24_overrides!I5)</f>
        <v>3.2305292922451749</v>
      </c>
      <c r="J5" s="16">
        <f>IF(PR24_overrides!J5 = "", F_Inputs_PR24!J4, PR24_overrides!J5)</f>
        <v>25.835410768709792</v>
      </c>
      <c r="K5" s="16">
        <f>IF(PR24_overrides!K5 = "", F_Inputs_PR24!K4, PR24_overrides!K5)</f>
        <v>0.18308906197087713</v>
      </c>
      <c r="L5" s="16">
        <f>IF(PR24_overrides!L5 = "", F_Inputs_PR24!L4, PR24_overrides!L5)</f>
        <v>94.151895699288886</v>
      </c>
      <c r="M5" s="16">
        <f>IF(PR24_overrides!M5 = "", F_Inputs_PR24!M4, PR24_overrides!M5)</f>
        <v>0</v>
      </c>
      <c r="N5" s="16">
        <f>IF(PR24_overrides!N5 = "", F_Inputs_PR24!N4, PR24_overrides!N5)</f>
        <v>5.0184050118523542</v>
      </c>
      <c r="O5" s="16">
        <f>IF(PR24_overrides!O5 = "", F_Inputs_PR24!O4, PR24_overrides!O5)</f>
        <v>0</v>
      </c>
      <c r="P5" s="16">
        <f>IF(PR24_overrides!P5 = "", F_Inputs_PR24!P4, PR24_overrides!P5)</f>
        <v>7.2485621401964115</v>
      </c>
      <c r="Q5" s="16">
        <f>IF(PR24_overrides!Q5 = "", F_Inputs_PR24!Q4, PR24_overrides!Q5)</f>
        <v>2.205892312902134E-2</v>
      </c>
      <c r="R5" s="16">
        <f>IF(PR24_overrides!R5 = "", F_Inputs_PR24!R4, PR24_overrides!R5)</f>
        <v>0.12573586183542163</v>
      </c>
      <c r="S5" s="16">
        <f>IF(PR24_overrides!S5 = "", F_Inputs_PR24!S4, PR24_overrides!S5)</f>
        <v>7.399</v>
      </c>
      <c r="T5" s="16">
        <f>IF(PR24_overrides!T5 = "", F_Inputs_PR24!T4, PR24_overrides!T5)</f>
        <v>38.222000000000001</v>
      </c>
      <c r="U5" s="16">
        <f>IF(PR24_overrides!U5 = "", F_Inputs_PR24!U4, PR24_overrides!U5)</f>
        <v>77.686000000000007</v>
      </c>
      <c r="V5" s="16">
        <f>IF(PR24_overrides!V5 = "", F_Inputs_PR24!V4, PR24_overrides!V5)</f>
        <v>167.97399999999999</v>
      </c>
      <c r="W5" s="16">
        <f>IF(PR24_overrides!W5 = "", F_Inputs_PR24!W4, PR24_overrides!W5)</f>
        <v>207.20599999999999</v>
      </c>
      <c r="X5" s="16">
        <f>IF(PR24_overrides!X5 = "", F_Inputs_PR24!X4, PR24_overrides!X5)</f>
        <v>673.73299999999995</v>
      </c>
      <c r="Y5" s="16">
        <f>IF(PR24_overrides!Y5 = "", F_Inputs_PR24!Y4, PR24_overrides!Y5)</f>
        <v>185.22800000000001</v>
      </c>
      <c r="Z5" s="16">
        <f>IF(PR24_overrides!Z5 = "", F_Inputs_PR24!Z4, PR24_overrides!Z5)</f>
        <v>1733.0450000000001</v>
      </c>
      <c r="AA5" s="16">
        <f>IF(PR24_overrides!AA5 = "", F_Inputs_PR24!AA4, PR24_overrides!AA5)</f>
        <v>10.631298002031834</v>
      </c>
      <c r="AB5" s="16">
        <f>IF(PR24_overrides!AB5 = "", F_Inputs_PR24!AB4, PR24_overrides!AB5)</f>
        <v>106.40452455130379</v>
      </c>
      <c r="AC5" s="16">
        <f>IF(PR24_overrides!AC5 = "", F_Inputs_PR24!AC4, PR24_overrides!AC5)</f>
        <v>6.9569999999999999</v>
      </c>
      <c r="AD5" s="16">
        <f>IF(PR24_overrides!AD5 = "", F_Inputs_PR24!AD4, PR24_overrides!AD5)</f>
        <v>24.288</v>
      </c>
      <c r="AE5" s="16">
        <f>IF(PR24_overrides!AE5 = "", F_Inputs_PR24!AE4, PR24_overrides!AE5)</f>
        <v>0.46875211649170345</v>
      </c>
      <c r="AF5" s="16">
        <f>IF(PR24_overrides!AF5 = "", F_Inputs_PR24!AF4, PR24_overrides!AF5)</f>
        <v>4.3952404334575013</v>
      </c>
      <c r="AG5" s="16">
        <f>IF(PR24_overrides!AG5 = "", F_Inputs_PR24!AG4, PR24_overrides!AG5)</f>
        <v>7.720623095157469E-3</v>
      </c>
      <c r="AH5" s="16">
        <f>IF(PR24_overrides!AH5 = "", F_Inputs_PR24!AH4, PR24_overrides!AH5)</f>
        <v>0</v>
      </c>
      <c r="AI5" s="16">
        <f>IF(PR24_overrides!AI5 = "", F_Inputs_PR24!AI4, PR24_overrides!AI5)</f>
        <v>4.8562719268540473</v>
      </c>
      <c r="AJ5" s="16">
        <f>IF(PR24_overrides!AJ5 = "", F_Inputs_PR24!AJ4, PR24_overrides!AJ5)</f>
        <v>0</v>
      </c>
      <c r="AK5" s="16">
        <f>IF(PR24_overrides!AK5 = "", F_Inputs_PR24!AK4, PR24_overrides!AK5)</f>
        <v>1490.7927605824586</v>
      </c>
      <c r="AL5" s="14"/>
      <c r="AM5" s="14"/>
      <c r="AN5" s="14"/>
      <c r="AO5" s="14"/>
      <c r="AP5" s="14"/>
      <c r="AQ5" s="14"/>
      <c r="AR5" s="14"/>
      <c r="AS5" s="14"/>
      <c r="AT5" s="14"/>
      <c r="AU5" s="14"/>
      <c r="AV5" s="14"/>
      <c r="AW5" s="14"/>
      <c r="AX5" s="14"/>
    </row>
    <row r="6" spans="1:50" x14ac:dyDescent="0.45">
      <c r="A6" s="15" t="str">
        <f t="shared" si="0"/>
        <v>ANH27</v>
      </c>
      <c r="B6" s="15" t="s">
        <v>242</v>
      </c>
      <c r="C6" s="15" t="s">
        <v>519</v>
      </c>
      <c r="D6" s="16">
        <f>IF(PR24_overrides!D6 = "", F_Inputs_PR24!D5, PR24_overrides!D6)</f>
        <v>0.88892233594220327</v>
      </c>
      <c r="E6" s="16">
        <f>IF(PR24_overrides!E6 = "", F_Inputs_PR24!E5, PR24_overrides!E6)</f>
        <v>16.056520826278366</v>
      </c>
      <c r="F6" s="16">
        <f>IF(PR24_overrides!F6 = "", F_Inputs_PR24!F5, PR24_overrides!F6)</f>
        <v>11.23607720961734</v>
      </c>
      <c r="G6" s="16">
        <f>IF(PR24_overrides!G6 = "", F_Inputs_PR24!G5, PR24_overrides!G6)</f>
        <v>40.35110667118186</v>
      </c>
      <c r="H6" s="16">
        <f>IF(PR24_overrides!H6 = "", F_Inputs_PR24!H5, PR24_overrides!H6)</f>
        <v>40.35110667118186</v>
      </c>
      <c r="I6" s="16">
        <f>IF(PR24_overrides!I6 = "", F_Inputs_PR24!I5, PR24_overrides!I6)</f>
        <v>3.2938760582458526</v>
      </c>
      <c r="J6" s="16">
        <f>IF(PR24_overrides!J6 = "", F_Inputs_PR24!J5, PR24_overrides!J6)</f>
        <v>26.351008465966821</v>
      </c>
      <c r="K6" s="16">
        <f>IF(PR24_overrides!K6 = "", F_Inputs_PR24!K5, PR24_overrides!K6)</f>
        <v>0.185618015577379</v>
      </c>
      <c r="L6" s="16">
        <f>IF(PR24_overrides!L6 = "", F_Inputs_PR24!L5, PR24_overrides!L6)</f>
        <v>97.474207246867621</v>
      </c>
      <c r="M6" s="16">
        <f>IF(PR24_overrides!M6 = "", F_Inputs_PR24!M5, PR24_overrides!M6)</f>
        <v>0</v>
      </c>
      <c r="N6" s="16">
        <f>IF(PR24_overrides!N6 = "", F_Inputs_PR24!N5, PR24_overrides!N6)</f>
        <v>5.0184361666102282</v>
      </c>
      <c r="O6" s="16">
        <f>IF(PR24_overrides!O6 = "", F_Inputs_PR24!O5, PR24_overrides!O6)</f>
        <v>0</v>
      </c>
      <c r="P6" s="16">
        <f>IF(PR24_overrides!P6 = "", F_Inputs_PR24!P5, PR24_overrides!P6)</f>
        <v>7.5113423636979357</v>
      </c>
      <c r="Q6" s="16">
        <f>IF(PR24_overrides!Q6 = "", F_Inputs_PR24!Q5, PR24_overrides!Q6)</f>
        <v>2.2499153403318664E-2</v>
      </c>
      <c r="R6" s="16">
        <f>IF(PR24_overrides!R6 = "", F_Inputs_PR24!R5, PR24_overrides!R6)</f>
        <v>8.7746698272942791E-2</v>
      </c>
      <c r="S6" s="16">
        <f>IF(PR24_overrides!S6 = "", F_Inputs_PR24!S5, PR24_overrides!S6)</f>
        <v>7.4539999999999997</v>
      </c>
      <c r="T6" s="16">
        <f>IF(PR24_overrides!T6 = "", F_Inputs_PR24!T5, PR24_overrides!T6)</f>
        <v>38.508000000000003</v>
      </c>
      <c r="U6" s="16">
        <f>IF(PR24_overrides!U6 = "", F_Inputs_PR24!U5, PR24_overrides!U6)</f>
        <v>76.706999999999994</v>
      </c>
      <c r="V6" s="16">
        <f>IF(PR24_overrides!V6 = "", F_Inputs_PR24!V5, PR24_overrides!V6)</f>
        <v>170.46700000000001</v>
      </c>
      <c r="W6" s="16">
        <f>IF(PR24_overrides!W6 = "", F_Inputs_PR24!W5, PR24_overrides!W6)</f>
        <v>203.65199999999999</v>
      </c>
      <c r="X6" s="16">
        <f>IF(PR24_overrides!X6 = "", F_Inputs_PR24!X5, PR24_overrides!X6)</f>
        <v>683.39200000000005</v>
      </c>
      <c r="Y6" s="16">
        <f>IF(PR24_overrides!Y6 = "", F_Inputs_PR24!Y5, PR24_overrides!Y6)</f>
        <v>175.77199999999999</v>
      </c>
      <c r="Z6" s="16">
        <f>IF(PR24_overrides!Z6 = "", F_Inputs_PR24!Z5, PR24_overrides!Z6)</f>
        <v>1757.1980000000001</v>
      </c>
      <c r="AA6" s="16">
        <f>IF(PR24_overrides!AA6 = "", F_Inputs_PR24!AA5, PR24_overrides!AA6)</f>
        <v>10.84346698272943</v>
      </c>
      <c r="AB6" s="16">
        <f>IF(PR24_overrides!AB6 = "", F_Inputs_PR24!AB5, PR24_overrides!AB6)</f>
        <v>110.08835760243824</v>
      </c>
      <c r="AC6" s="16">
        <f>IF(PR24_overrides!AC6 = "", F_Inputs_PR24!AC5, PR24_overrides!AC6)</f>
        <v>7.02</v>
      </c>
      <c r="AD6" s="16">
        <f>IF(PR24_overrides!AD6 = "", F_Inputs_PR24!AD5, PR24_overrides!AD6)</f>
        <v>24.463000000000001</v>
      </c>
      <c r="AE6" s="16">
        <f>IF(PR24_overrides!AE6 = "", F_Inputs_PR24!AE5, PR24_overrides!AE6)</f>
        <v>0.40385980358957002</v>
      </c>
      <c r="AF6" s="16">
        <f>IF(PR24_overrides!AF6 = "", F_Inputs_PR24!AF5, PR24_overrides!AF6)</f>
        <v>4.596577040298004</v>
      </c>
      <c r="AG6" s="16">
        <f>IF(PR24_overrides!AG6 = "", F_Inputs_PR24!AG5, PR24_overrides!AG6)</f>
        <v>7.8747036911615328E-3</v>
      </c>
      <c r="AH6" s="16">
        <f>IF(PR24_overrides!AH6 = "", F_Inputs_PR24!AH5, PR24_overrides!AH6)</f>
        <v>0</v>
      </c>
      <c r="AI6" s="16">
        <f>IF(PR24_overrides!AI6 = "", F_Inputs_PR24!AI5, PR24_overrides!AI6)</f>
        <v>4.9925621401964122</v>
      </c>
      <c r="AJ6" s="16">
        <f>IF(PR24_overrides!AJ6 = "", F_Inputs_PR24!AJ5, PR24_overrides!AJ6)</f>
        <v>0</v>
      </c>
      <c r="AK6" s="16">
        <f>IF(PR24_overrides!AK6 = "", F_Inputs_PR24!AK5, PR24_overrides!AK6)</f>
        <v>1566.7521713511687</v>
      </c>
      <c r="AL6" s="14"/>
      <c r="AM6" s="14"/>
      <c r="AN6" s="14"/>
      <c r="AO6" s="14"/>
      <c r="AP6" s="14"/>
      <c r="AQ6" s="14"/>
      <c r="AR6" s="14"/>
      <c r="AS6" s="14"/>
      <c r="AT6" s="14"/>
      <c r="AU6" s="14"/>
      <c r="AV6" s="14"/>
      <c r="AW6" s="14"/>
      <c r="AX6" s="14"/>
    </row>
    <row r="7" spans="1:50" x14ac:dyDescent="0.45">
      <c r="A7" s="15" t="str">
        <f t="shared" si="0"/>
        <v>ANH28</v>
      </c>
      <c r="B7" s="15" t="s">
        <v>242</v>
      </c>
      <c r="C7" s="15" t="s">
        <v>520</v>
      </c>
      <c r="D7" s="16">
        <f>IF(PR24_overrides!D7 = "", F_Inputs_PR24!D6, PR24_overrides!D7)</f>
        <v>0.87155421757865514</v>
      </c>
      <c r="E7" s="16">
        <f>IF(PR24_overrides!E7 = "", F_Inputs_PR24!E6, PR24_overrides!E7)</f>
        <v>16.376491229258384</v>
      </c>
      <c r="F7" s="16">
        <f>IF(PR24_overrides!F7 = "", F_Inputs_PR24!F6, PR24_overrides!F7)</f>
        <v>11.459986996274976</v>
      </c>
      <c r="G7" s="16">
        <f>IF(PR24_overrides!G7 = "", F_Inputs_PR24!G6, PR24_overrides!G7)</f>
        <v>43.860725160853377</v>
      </c>
      <c r="H7" s="16">
        <f>IF(PR24_overrides!H7 = "", F_Inputs_PR24!H6, PR24_overrides!H7)</f>
        <v>43.860725160853377</v>
      </c>
      <c r="I7" s="16">
        <f>IF(PR24_overrides!I7 = "", F_Inputs_PR24!I6, PR24_overrides!I7)</f>
        <v>3.3606629867930922</v>
      </c>
      <c r="J7" s="16">
        <f>IF(PR24_overrides!J7 = "", F_Inputs_PR24!J6, PR24_overrides!J7)</f>
        <v>26.876124889942435</v>
      </c>
      <c r="K7" s="16">
        <f>IF(PR24_overrides!K7 = "", F_Inputs_PR24!K6, PR24_overrides!K7)</f>
        <v>0.18931696579749413</v>
      </c>
      <c r="L7" s="16">
        <f>IF(PR24_overrides!L7 = "", F_Inputs_PR24!L6, PR24_overrides!L7)</f>
        <v>102.12330822891978</v>
      </c>
      <c r="M7" s="16">
        <f>IF(PR24_overrides!M7 = "", F_Inputs_PR24!M6, PR24_overrides!M7)</f>
        <v>0</v>
      </c>
      <c r="N7" s="16">
        <f>IF(PR24_overrides!N7 = "", F_Inputs_PR24!N6, PR24_overrides!N7)</f>
        <v>5.0186206569590253</v>
      </c>
      <c r="O7" s="16">
        <f>IF(PR24_overrides!O7 = "", F_Inputs_PR24!O6, PR24_overrides!O7)</f>
        <v>0</v>
      </c>
      <c r="P7" s="16">
        <f>IF(PR24_overrides!P7 = "", F_Inputs_PR24!P6, PR24_overrides!P7)</f>
        <v>8.4469788012191014</v>
      </c>
      <c r="Q7" s="16">
        <f>IF(PR24_overrides!Q7 = "", F_Inputs_PR24!Q6, PR24_overrides!Q7)</f>
        <v>1.9505384354893334E-2</v>
      </c>
      <c r="R7" s="16">
        <f>IF(PR24_overrides!R7 = "", F_Inputs_PR24!R6, PR24_overrides!R7)</f>
        <v>9.7526921774466674E-2</v>
      </c>
      <c r="S7" s="16">
        <f>IF(PR24_overrides!S7 = "", F_Inputs_PR24!S6, PR24_overrides!S7)</f>
        <v>7.508</v>
      </c>
      <c r="T7" s="16">
        <f>IF(PR24_overrides!T7 = "", F_Inputs_PR24!T6, PR24_overrides!T7)</f>
        <v>38.786999999999999</v>
      </c>
      <c r="U7" s="16">
        <f>IF(PR24_overrides!U7 = "", F_Inputs_PR24!U6, PR24_overrides!U7)</f>
        <v>75.769000000000005</v>
      </c>
      <c r="V7" s="16">
        <f>IF(PR24_overrides!V7 = "", F_Inputs_PR24!V6, PR24_overrides!V7)</f>
        <v>172.85400000000001</v>
      </c>
      <c r="W7" s="16">
        <f>IF(PR24_overrides!W7 = "", F_Inputs_PR24!W6, PR24_overrides!W7)</f>
        <v>200.26499999999999</v>
      </c>
      <c r="X7" s="16">
        <f>IF(PR24_overrides!X7 = "", F_Inputs_PR24!X6, PR24_overrides!X7)</f>
        <v>692.72</v>
      </c>
      <c r="Y7" s="16">
        <f>IF(PR24_overrides!Y7 = "", F_Inputs_PR24!Y6, PR24_overrides!Y7)</f>
        <v>166.697</v>
      </c>
      <c r="Z7" s="16">
        <f>IF(PR24_overrides!Z7 = "", F_Inputs_PR24!Z6, PR24_overrides!Z7)</f>
        <v>1780.386</v>
      </c>
      <c r="AA7" s="16">
        <f>IF(PR24_overrides!AA7 = "", F_Inputs_PR24!AA6, PR24_overrides!AA7)</f>
        <v>11.05955292922452</v>
      </c>
      <c r="AB7" s="16">
        <f>IF(PR24_overrides!AB7 = "", F_Inputs_PR24!AB6, PR24_overrides!AB7)</f>
        <v>115.81953017270574</v>
      </c>
      <c r="AC7" s="16">
        <f>IF(PR24_overrides!AC7 = "", F_Inputs_PR24!AC6, PR24_overrides!AC7)</f>
        <v>7.0830000000000002</v>
      </c>
      <c r="AD7" s="16">
        <f>IF(PR24_overrides!AD7 = "", F_Inputs_PR24!AD6, PR24_overrides!AD7)</f>
        <v>24.632999999999999</v>
      </c>
      <c r="AE7" s="16">
        <f>IF(PR24_overrides!AE7 = "", F_Inputs_PR24!AE6, PR24_overrides!AE7)</f>
        <v>0.33618103623433804</v>
      </c>
      <c r="AF7" s="16">
        <f>IF(PR24_overrides!AF7 = "", F_Inputs_PR24!AF6, PR24_overrides!AF7)</f>
        <v>4.8040614290551993</v>
      </c>
      <c r="AG7" s="16">
        <f>IF(PR24_overrides!AG7 = "", F_Inputs_PR24!AG6, PR24_overrides!AG7)</f>
        <v>8.0316288520149021E-3</v>
      </c>
      <c r="AH7" s="16">
        <f>IF(PR24_overrides!AH7 = "", F_Inputs_PR24!AH6, PR24_overrides!AH7)</f>
        <v>0</v>
      </c>
      <c r="AI7" s="16">
        <f>IF(PR24_overrides!AI7 = "", F_Inputs_PR24!AI6, PR24_overrides!AI7)</f>
        <v>5.1322108364375234</v>
      </c>
      <c r="AJ7" s="16">
        <f>IF(PR24_overrides!AJ7 = "", F_Inputs_PR24!AJ6, PR24_overrides!AJ7)</f>
        <v>0</v>
      </c>
      <c r="AK7" s="16">
        <f>IF(PR24_overrides!AK7 = "", F_Inputs_PR24!AK6, PR24_overrides!AK7)</f>
        <v>1670.2953994581787</v>
      </c>
      <c r="AL7" s="14"/>
      <c r="AM7" s="14"/>
      <c r="AN7" s="14"/>
      <c r="AO7" s="14"/>
      <c r="AP7" s="14"/>
      <c r="AQ7" s="14"/>
      <c r="AR7" s="14"/>
      <c r="AS7" s="14"/>
      <c r="AT7" s="14"/>
      <c r="AU7" s="14"/>
      <c r="AV7" s="14"/>
      <c r="AW7" s="14"/>
      <c r="AX7" s="14"/>
    </row>
    <row r="8" spans="1:50" x14ac:dyDescent="0.45">
      <c r="A8" s="15" t="str">
        <f t="shared" si="0"/>
        <v>ANH29</v>
      </c>
      <c r="B8" s="15" t="s">
        <v>242</v>
      </c>
      <c r="C8" s="15" t="s">
        <v>521</v>
      </c>
      <c r="D8" s="16">
        <f>IF(PR24_overrides!D8 = "", F_Inputs_PR24!D7, PR24_overrides!D8)</f>
        <v>0.85445601851851816</v>
      </c>
      <c r="E8" s="16">
        <f>IF(PR24_overrides!E8 = "", F_Inputs_PR24!E7, PR24_overrides!E8)</f>
        <v>16.704195055875388</v>
      </c>
      <c r="F8" s="16">
        <f>IF(PR24_overrides!F8 = "", F_Inputs_PR24!F7, PR24_overrides!F8)</f>
        <v>11.690478835082972</v>
      </c>
      <c r="G8" s="16">
        <f>IF(PR24_overrides!G8 = "", F_Inputs_PR24!G7, PR24_overrides!G8)</f>
        <v>45.467524551303782</v>
      </c>
      <c r="H8" s="16">
        <f>IF(PR24_overrides!H8 = "", F_Inputs_PR24!H7, PR24_overrides!H8)</f>
        <v>44.738405689129713</v>
      </c>
      <c r="I8" s="16">
        <f>IF(PR24_overrides!I8 = "", F_Inputs_PR24!I7, PR24_overrides!I8)</f>
        <v>3.4279119539451419</v>
      </c>
      <c r="J8" s="16">
        <f>IF(PR24_overrides!J8 = "", F_Inputs_PR24!J7, PR24_overrides!J8)</f>
        <v>27.413932949542851</v>
      </c>
      <c r="K8" s="16">
        <f>IF(PR24_overrides!K8 = "", F_Inputs_PR24!K7, PR24_overrides!K8)</f>
        <v>0.19427565187944473</v>
      </c>
      <c r="L8" s="16">
        <f>IF(PR24_overrides!L8 = "", F_Inputs_PR24!L7, PR24_overrides!L8)</f>
        <v>104.89831899762957</v>
      </c>
      <c r="M8" s="16">
        <f>IF(PR24_overrides!M8 = "", F_Inputs_PR24!M7, PR24_overrides!M8)</f>
        <v>0</v>
      </c>
      <c r="N8" s="16">
        <f>IF(PR24_overrides!N8 = "", F_Inputs_PR24!N7, PR24_overrides!N8)</f>
        <v>5.0183975618015602</v>
      </c>
      <c r="O8" s="16">
        <f>IF(PR24_overrides!O8 = "", F_Inputs_PR24!O7, PR24_overrides!O8)</f>
        <v>0</v>
      </c>
      <c r="P8" s="16">
        <f>IF(PR24_overrides!P8 = "", F_Inputs_PR24!P7, PR24_overrides!P8)</f>
        <v>10.006366407043689</v>
      </c>
      <c r="Q8" s="16">
        <f>IF(PR24_overrides!Q8 = "", F_Inputs_PR24!Q7, PR24_overrides!Q8)</f>
        <v>1.7555028784287174E-2</v>
      </c>
      <c r="R8" s="16">
        <f>IF(PR24_overrides!R8 = "", F_Inputs_PR24!R7, PR24_overrides!R8)</f>
        <v>0.11820386048086698</v>
      </c>
      <c r="S8" s="16">
        <f>IF(PR24_overrides!S8 = "", F_Inputs_PR24!S7, PR24_overrides!S8)</f>
        <v>7.5609999999999999</v>
      </c>
      <c r="T8" s="16">
        <f>IF(PR24_overrides!T8 = "", F_Inputs_PR24!T7, PR24_overrides!T8)</f>
        <v>39.061</v>
      </c>
      <c r="U8" s="16">
        <f>IF(PR24_overrides!U8 = "", F_Inputs_PR24!U7, PR24_overrides!U8)</f>
        <v>74.879000000000005</v>
      </c>
      <c r="V8" s="16">
        <f>IF(PR24_overrides!V8 = "", F_Inputs_PR24!V7, PR24_overrides!V8)</f>
        <v>175.15799999999999</v>
      </c>
      <c r="W8" s="16">
        <f>IF(PR24_overrides!W8 = "", F_Inputs_PR24!W7, PR24_overrides!W8)</f>
        <v>197.01300000000001</v>
      </c>
      <c r="X8" s="16">
        <f>IF(PR24_overrides!X8 = "", F_Inputs_PR24!X7, PR24_overrides!X8)</f>
        <v>701.66099999999994</v>
      </c>
      <c r="Y8" s="16">
        <f>IF(PR24_overrides!Y8 = "", F_Inputs_PR24!Y7, PR24_overrides!Y8)</f>
        <v>157.98599999999999</v>
      </c>
      <c r="Z8" s="16">
        <f>IF(PR24_overrides!Z8 = "", F_Inputs_PR24!Z7, PR24_overrides!Z8)</f>
        <v>1802.732</v>
      </c>
      <c r="AA8" s="16">
        <f>IF(PR24_overrides!AA8 = "", F_Inputs_PR24!AA7, PR24_overrides!AA8)</f>
        <v>11.280861496782936</v>
      </c>
      <c r="AB8" s="16">
        <f>IF(PR24_overrides!AB8 = "", F_Inputs_PR24!AB7, PR24_overrides!AB8)</f>
        <v>120.31631561124286</v>
      </c>
      <c r="AC8" s="16">
        <f>IF(PR24_overrides!AC8 = "", F_Inputs_PR24!AC7, PR24_overrides!AC8)</f>
        <v>7.1459999999999999</v>
      </c>
      <c r="AD8" s="16">
        <f>IF(PR24_overrides!AD8 = "", F_Inputs_PR24!AD7, PR24_overrides!AD8)</f>
        <v>24.798999999999999</v>
      </c>
      <c r="AE8" s="16">
        <f>IF(PR24_overrides!AE8 = "", F_Inputs_PR24!AE7, PR24_overrides!AE8)</f>
        <v>0.26566610226887921</v>
      </c>
      <c r="AF8" s="16">
        <f>IF(PR24_overrides!AF8 = "", F_Inputs_PR24!AF7, PR24_overrides!AF8)</f>
        <v>5.0183975618015602</v>
      </c>
      <c r="AG8" s="16">
        <f>IF(PR24_overrides!AG8 = "", F_Inputs_PR24!AG7, PR24_overrides!AG8)</f>
        <v>8.1923467660006809E-3</v>
      </c>
      <c r="AH8" s="16">
        <f>IF(PR24_overrides!AH8 = "", F_Inputs_PR24!AH7, PR24_overrides!AH8)</f>
        <v>0</v>
      </c>
      <c r="AI8" s="16">
        <f>IF(PR24_overrides!AI8 = "", F_Inputs_PR24!AI7, PR24_overrides!AI8)</f>
        <v>5.2758713173044391</v>
      </c>
      <c r="AJ8" s="16">
        <f>IF(PR24_overrides!AJ8 = "", F_Inputs_PR24!AJ7, PR24_overrides!AJ8)</f>
        <v>0</v>
      </c>
      <c r="AK8" s="16">
        <f>IF(PR24_overrides!AK8 = "", F_Inputs_PR24!AK7, PR24_overrides!AK8)</f>
        <v>1727.1046935320019</v>
      </c>
      <c r="AL8" s="14"/>
      <c r="AM8" s="14"/>
      <c r="AN8" s="14"/>
      <c r="AO8" s="14"/>
      <c r="AP8" s="14"/>
      <c r="AQ8" s="14"/>
      <c r="AR8" s="14"/>
      <c r="AS8" s="14"/>
      <c r="AT8" s="14"/>
      <c r="AU8" s="14"/>
      <c r="AV8" s="14"/>
      <c r="AW8" s="14"/>
      <c r="AX8" s="14"/>
    </row>
    <row r="9" spans="1:50" x14ac:dyDescent="0.45">
      <c r="A9" s="15" t="str">
        <f t="shared" si="0"/>
        <v>ANH30</v>
      </c>
      <c r="B9" s="15" t="s">
        <v>242</v>
      </c>
      <c r="C9" s="15" t="s">
        <v>522</v>
      </c>
      <c r="D9" s="16">
        <f>IF(PR24_overrides!D9 = "", F_Inputs_PR24!D8, PR24_overrides!D9)</f>
        <v>0.83768296834222167</v>
      </c>
      <c r="E9" s="16">
        <f>IF(PR24_overrides!E9 = "", F_Inputs_PR24!E8, PR24_overrides!E9)</f>
        <v>17.037471859126313</v>
      </c>
      <c r="F9" s="16">
        <f>IF(PR24_overrides!F9 = "", F_Inputs_PR24!F8, PR24_overrides!F9)</f>
        <v>11.924559024720624</v>
      </c>
      <c r="G9" s="16">
        <f>IF(PR24_overrides!G9 = "", F_Inputs_PR24!G8, PR24_overrides!G9)</f>
        <v>47.073894886556047</v>
      </c>
      <c r="H9" s="16">
        <f>IF(PR24_overrides!H9 = "", F_Inputs_PR24!H8, PR24_overrides!H9)</f>
        <v>47.073894886556047</v>
      </c>
      <c r="I9" s="16">
        <f>IF(PR24_overrides!I9 = "", F_Inputs_PR24!I8, PR24_overrides!I9)</f>
        <v>3.4953557737893668</v>
      </c>
      <c r="J9" s="16">
        <f>IF(PR24_overrides!J9 = "", F_Inputs_PR24!J8, PR24_overrides!J9)</f>
        <v>27.962846190314934</v>
      </c>
      <c r="K9" s="16">
        <f>IF(PR24_overrides!K9 = "", F_Inputs_PR24!K8, PR24_overrides!K9)</f>
        <v>0.1969718929901795</v>
      </c>
      <c r="L9" s="16">
        <f>IF(PR24_overrides!L9 = "", F_Inputs_PR24!L8, PR24_overrides!L9)</f>
        <v>107.69109962749747</v>
      </c>
      <c r="M9" s="16">
        <f>IF(PR24_overrides!M9 = "", F_Inputs_PR24!M8, PR24_overrides!M9)</f>
        <v>0</v>
      </c>
      <c r="N9" s="16">
        <f>IF(PR24_overrides!N9 = "", F_Inputs_PR24!N8, PR24_overrides!N9)</f>
        <v>5.0186050795800883</v>
      </c>
      <c r="O9" s="16">
        <f>IF(PR24_overrides!O9 = "", F_Inputs_PR24!O8, PR24_overrides!O9)</f>
        <v>0</v>
      </c>
      <c r="P9" s="16">
        <f>IF(PR24_overrides!P9 = "", F_Inputs_PR24!P8, PR24_overrides!P9)</f>
        <v>11.624922993565866</v>
      </c>
      <c r="Q9" s="16">
        <f>IF(PR24_overrides!Q9 = "", F_Inputs_PR24!Q8, PR24_overrides!Q9)</f>
        <v>1.7906535726379954E-2</v>
      </c>
      <c r="R9" s="16">
        <f>IF(PR24_overrides!R9 = "", F_Inputs_PR24!R8, PR24_overrides!R9)</f>
        <v>0.13608967152048765</v>
      </c>
      <c r="S9" s="16">
        <f>IF(PR24_overrides!S9 = "", F_Inputs_PR24!S8, PR24_overrides!S9)</f>
        <v>7.6139999999999999</v>
      </c>
      <c r="T9" s="16">
        <f>IF(PR24_overrides!T9 = "", F_Inputs_PR24!T8, PR24_overrides!T9)</f>
        <v>39.334000000000003</v>
      </c>
      <c r="U9" s="16">
        <f>IF(PR24_overrides!U9 = "", F_Inputs_PR24!U8, PR24_overrides!U9)</f>
        <v>72.822999999999993</v>
      </c>
      <c r="V9" s="16">
        <f>IF(PR24_overrides!V9 = "", F_Inputs_PR24!V8, PR24_overrides!V9)</f>
        <v>178.64400000000001</v>
      </c>
      <c r="W9" s="16">
        <f>IF(PR24_overrides!W9 = "", F_Inputs_PR24!W8, PR24_overrides!W9)</f>
        <v>193.947</v>
      </c>
      <c r="X9" s="16">
        <f>IF(PR24_overrides!X9 = "", F_Inputs_PR24!X8, PR24_overrides!X9)</f>
        <v>710.46799999999996</v>
      </c>
      <c r="Y9" s="16">
        <f>IF(PR24_overrides!Y9 = "", F_Inputs_PR24!Y8, PR24_overrides!Y9)</f>
        <v>149.649</v>
      </c>
      <c r="Z9" s="16">
        <f>IF(PR24_overrides!Z9 = "", F_Inputs_PR24!Z8, PR24_overrides!Z9)</f>
        <v>1824.759</v>
      </c>
      <c r="AA9" s="16">
        <f>IF(PR24_overrides!AA9 = "", F_Inputs_PR24!AA8, PR24_overrides!AA9)</f>
        <v>11.506739857771757</v>
      </c>
      <c r="AB9" s="16">
        <f>IF(PR24_overrides!AB9 = "", F_Inputs_PR24!AB8, PR24_overrides!AB9)</f>
        <v>124.89331161530647</v>
      </c>
      <c r="AC9" s="16">
        <f>IF(PR24_overrides!AC9 = "", F_Inputs_PR24!AC8, PR24_overrides!AC9)</f>
        <v>7.2089999999999996</v>
      </c>
      <c r="AD9" s="16">
        <f>IF(PR24_overrides!AD9 = "", F_Inputs_PR24!AD8, PR24_overrides!AD9)</f>
        <v>24.963999999999999</v>
      </c>
      <c r="AE9" s="16">
        <f>IF(PR24_overrides!AE9 = "", F_Inputs_PR24!AE8, PR24_overrides!AE9)</f>
        <v>0.19219681679647818</v>
      </c>
      <c r="AF9" s="16">
        <f>IF(PR24_overrides!AF9 = "", F_Inputs_PR24!AF8, PR24_overrides!AF9)</f>
        <v>5.2394523535387751</v>
      </c>
      <c r="AG9" s="16">
        <f>IF(PR24_overrides!AG9 = "", F_Inputs_PR24!AG8, PR24_overrides!AG9)</f>
        <v>8.3563833389773117E-3</v>
      </c>
      <c r="AH9" s="16">
        <f>IF(PR24_overrides!AH9 = "", F_Inputs_PR24!AH8, PR24_overrides!AH9)</f>
        <v>0</v>
      </c>
      <c r="AI9" s="16">
        <f>IF(PR24_overrides!AI9 = "", F_Inputs_PR24!AI8, PR24_overrides!AI9)</f>
        <v>5.4232927869962753</v>
      </c>
      <c r="AJ9" s="16">
        <f>IF(PR24_overrides!AJ9 = "", F_Inputs_PR24!AJ8, PR24_overrides!AJ9)</f>
        <v>0</v>
      </c>
      <c r="AK9" s="16">
        <f>IF(PR24_overrides!AK9 = "", F_Inputs_PR24!AK8, PR24_overrides!AK9)</f>
        <v>1784.7062152387405</v>
      </c>
      <c r="AL9" s="14"/>
      <c r="AM9" s="14"/>
      <c r="AN9" s="14"/>
      <c r="AO9" s="14"/>
      <c r="AP9" s="14"/>
      <c r="AQ9" s="14"/>
      <c r="AR9" s="14"/>
      <c r="AS9" s="14"/>
      <c r="AT9" s="14"/>
      <c r="AU9" s="14"/>
      <c r="AV9" s="14"/>
      <c r="AW9" s="14"/>
      <c r="AX9" s="14"/>
    </row>
    <row r="10" spans="1:50" x14ac:dyDescent="0.45">
      <c r="A10" s="15" t="str">
        <f t="shared" si="0"/>
        <v>NES24</v>
      </c>
      <c r="B10" s="15" t="s">
        <v>265</v>
      </c>
      <c r="C10" s="15" t="s">
        <v>263</v>
      </c>
      <c r="D10" s="16">
        <f>IF(PR24_overrides!D10 = "", F_Inputs_PR24!D9, PR24_overrides!D10)</f>
        <v>0.94744609856262829</v>
      </c>
      <c r="E10" s="16">
        <f>IF(PR24_overrides!E10 = "", F_Inputs_PR24!E9, PR24_overrides!E10)</f>
        <v>16.232057974940737</v>
      </c>
      <c r="F10" s="16">
        <f>IF(PR24_overrides!F10 = "", F_Inputs_PR24!F9, PR24_overrides!F10)</f>
        <v>4.8108277683711478</v>
      </c>
      <c r="G10" s="16">
        <f>IF(PR24_overrides!G10 = "", F_Inputs_PR24!G9, PR24_overrides!G10)</f>
        <v>20.395883237385711</v>
      </c>
      <c r="H10" s="16">
        <f>IF(PR24_overrides!H10 = "", F_Inputs_PR24!H9, PR24_overrides!H10)</f>
        <v>0</v>
      </c>
      <c r="I10" s="16">
        <f>IF(PR24_overrides!I10 = "", F_Inputs_PR24!I9, PR24_overrides!I10)</f>
        <v>2.1879872671859126</v>
      </c>
      <c r="J10" s="16">
        <f>IF(PR24_overrides!J10 = "", F_Inputs_PR24!J9, PR24_overrides!J10)</f>
        <v>11.7304826278361</v>
      </c>
      <c r="K10" s="16">
        <f>IF(PR24_overrides!K10 = "", F_Inputs_PR24!K9, PR24_overrides!K10)</f>
        <v>0.26281178462580429</v>
      </c>
      <c r="L10" s="16">
        <f>IF(PR24_overrides!L10 = "", F_Inputs_PR24!L9, PR24_overrides!L10)</f>
        <v>55.62005066034542</v>
      </c>
      <c r="M10" s="16">
        <f>IF(PR24_overrides!M10 = "", F_Inputs_PR24!M9, PR24_overrides!M10)</f>
        <v>0</v>
      </c>
      <c r="N10" s="16">
        <f>IF(PR24_overrides!N10 = "", F_Inputs_PR24!N9, PR24_overrides!N10)</f>
        <v>13.273578327124959</v>
      </c>
      <c r="O10" s="16">
        <f>IF(PR24_overrides!O10 = "", F_Inputs_PR24!O9, PR24_overrides!O10)</f>
        <v>3.0608601422282427E-2</v>
      </c>
      <c r="P10" s="16">
        <f>IF(PR24_overrides!P10 = "", F_Inputs_PR24!P9, PR24_overrides!P10)</f>
        <v>2.2207068066373181</v>
      </c>
      <c r="Q10" s="16">
        <f>IF(PR24_overrides!Q10 = "", F_Inputs_PR24!Q9, PR24_overrides!Q10)</f>
        <v>0.39368994243142569</v>
      </c>
      <c r="R10" s="16">
        <f>IF(PR24_overrides!R10 = "", F_Inputs_PR24!R9, PR24_overrides!R10)</f>
        <v>1.7890199796816797</v>
      </c>
      <c r="S10" s="16">
        <f>IF(PR24_overrides!S10 = "", F_Inputs_PR24!S9, PR24_overrides!S10)</f>
        <v>32.377000000000002</v>
      </c>
      <c r="T10" s="16">
        <f>IF(PR24_overrides!T10 = "", F_Inputs_PR24!T9, PR24_overrides!T10)</f>
        <v>31.978000000000002</v>
      </c>
      <c r="U10" s="16">
        <f>IF(PR24_overrides!U10 = "", F_Inputs_PR24!U9, PR24_overrides!U10)</f>
        <v>261.84300000000002</v>
      </c>
      <c r="V10" s="16">
        <f>IF(PR24_overrides!V10 = "", F_Inputs_PR24!V9, PR24_overrides!V10)</f>
        <v>522.42100000000005</v>
      </c>
      <c r="W10" s="16">
        <f>IF(PR24_overrides!W10 = "", F_Inputs_PR24!W9, PR24_overrides!W10)</f>
        <v>26.292000000000002</v>
      </c>
      <c r="X10" s="16">
        <f>IF(PR24_overrides!X10 = "", F_Inputs_PR24!X9, PR24_overrides!X10)</f>
        <v>43.927</v>
      </c>
      <c r="Y10" s="16">
        <f>IF(PR24_overrides!Y10 = "", F_Inputs_PR24!Y9, PR24_overrides!Y10)</f>
        <v>625.8309999999999</v>
      </c>
      <c r="Z10" s="16">
        <f>IF(PR24_overrides!Z10 = "", F_Inputs_PR24!Z9, PR24_overrides!Z10)</f>
        <v>507.59699999999998</v>
      </c>
      <c r="AA10" s="16">
        <f>IF(PR24_overrides!AA10 = "", F_Inputs_PR24!AA9, PR24_overrides!AA10)</f>
        <v>2.3304755841517104</v>
      </c>
      <c r="AB10" s="16">
        <f>IF(PR24_overrides!AB10 = "", F_Inputs_PR24!AB9, PR24_overrides!AB10)</f>
        <v>63.335529156789704</v>
      </c>
      <c r="AC10" s="16">
        <f>IF(PR24_overrides!AC10 = "", F_Inputs_PR24!AC9, PR24_overrides!AC10)</f>
        <v>21.798999999999999</v>
      </c>
      <c r="AD10" s="16">
        <f>IF(PR24_overrides!AD10 = "", F_Inputs_PR24!AD9, PR24_overrides!AD10)</f>
        <v>2.9980000000000002</v>
      </c>
      <c r="AE10" s="16">
        <f>IF(PR24_overrides!AE10 = "", F_Inputs_PR24!AE9, PR24_overrides!AE10)</f>
        <v>0.94992211310531671</v>
      </c>
      <c r="AF10" s="16">
        <f>IF(PR24_overrides!AF10 = "", F_Inputs_PR24!AF9, PR24_overrides!AF10)</f>
        <v>2.5595123603115475</v>
      </c>
      <c r="AG10" s="16">
        <f>IF(PR24_overrides!AG10 = "", F_Inputs_PR24!AG9, PR24_overrides!AG10)</f>
        <v>0.13615550287842873</v>
      </c>
      <c r="AH10" s="16">
        <f>IF(PR24_overrides!AH10 = "", F_Inputs_PR24!AH9, PR24_overrides!AH10)</f>
        <v>9.1825804266847277E-2</v>
      </c>
      <c r="AI10" s="16">
        <f>IF(PR24_overrides!AI10 = "", F_Inputs_PR24!AI9, PR24_overrides!AI10)</f>
        <v>3.2814531662715885</v>
      </c>
      <c r="AJ10" s="16">
        <f>IF(PR24_overrides!AJ10 = "", F_Inputs_PR24!AJ9, PR24_overrides!AJ10)</f>
        <v>0</v>
      </c>
      <c r="AK10" s="16">
        <f>IF(PR24_overrides!AK10 = "", F_Inputs_PR24!AK9, PR24_overrides!AK10)</f>
        <v>659.32932854724015</v>
      </c>
      <c r="AL10" s="14"/>
      <c r="AM10" s="14"/>
      <c r="AN10" s="14"/>
      <c r="AO10" s="14"/>
      <c r="AP10" s="14"/>
      <c r="AQ10" s="14"/>
      <c r="AR10" s="14"/>
      <c r="AS10" s="14"/>
      <c r="AT10" s="14"/>
      <c r="AU10" s="14"/>
      <c r="AV10" s="14"/>
      <c r="AW10" s="14"/>
      <c r="AX10" s="14"/>
    </row>
    <row r="11" spans="1:50" x14ac:dyDescent="0.45">
      <c r="A11" s="15" t="str">
        <f t="shared" si="0"/>
        <v>NES25</v>
      </c>
      <c r="B11" s="15" t="s">
        <v>265</v>
      </c>
      <c r="C11" s="15" t="s">
        <v>516</v>
      </c>
      <c r="D11" s="16">
        <f>IF(PR24_overrides!D11 = "", F_Inputs_PR24!D10, PR24_overrides!D11)</f>
        <v>0.92379403115810554</v>
      </c>
      <c r="E11" s="16">
        <f>IF(PR24_overrides!E11 = "", F_Inputs_PR24!E10, PR24_overrides!E11)</f>
        <v>16.518833728411785</v>
      </c>
      <c r="F11" s="16">
        <f>IF(PR24_overrides!F11 = "", F_Inputs_PR24!F10, PR24_overrides!F11)</f>
        <v>4.9816299356586526</v>
      </c>
      <c r="G11" s="16">
        <f>IF(PR24_overrides!G11 = "", F_Inputs_PR24!G10, PR24_overrides!G11)</f>
        <v>22.308002980020319</v>
      </c>
      <c r="H11" s="16">
        <f>IF(PR24_overrides!H11 = "", F_Inputs_PR24!H10, PR24_overrides!H11)</f>
        <v>0</v>
      </c>
      <c r="I11" s="16">
        <f>IF(PR24_overrides!I11 = "", F_Inputs_PR24!I10, PR24_overrides!I11)</f>
        <v>2.310038740264138</v>
      </c>
      <c r="J11" s="16">
        <f>IF(PR24_overrides!J11 = "", F_Inputs_PR24!J10, PR24_overrides!J11)</f>
        <v>12.080614967829325</v>
      </c>
      <c r="K11" s="16">
        <f>IF(PR24_overrides!K11 = "", F_Inputs_PR24!K10, PR24_overrides!K11)</f>
        <v>0.26954060277683711</v>
      </c>
      <c r="L11" s="16">
        <f>IF(PR24_overrides!L11 = "", F_Inputs_PR24!L10, PR24_overrides!L11)</f>
        <v>58.468660954961052</v>
      </c>
      <c r="M11" s="16">
        <f>IF(PR24_overrides!M11 = "", F_Inputs_PR24!M10, PR24_overrides!M11)</f>
        <v>0</v>
      </c>
      <c r="N11" s="16">
        <f>IF(PR24_overrides!N11 = "", F_Inputs_PR24!N10, PR24_overrides!N11)</f>
        <v>13.613424178801219</v>
      </c>
      <c r="O11" s="16">
        <f>IF(PR24_overrides!O11 = "", F_Inputs_PR24!O10, PR24_overrides!O11)</f>
        <v>2.8144801896376564E-2</v>
      </c>
      <c r="P11" s="16">
        <f>IF(PR24_overrides!P11 = "", F_Inputs_PR24!P10, PR24_overrides!P11)</f>
        <v>2.3316885878767355</v>
      </c>
      <c r="Q11" s="16">
        <f>IF(PR24_overrides!Q11 = "", F_Inputs_PR24!Q10, PR24_overrides!Q11)</f>
        <v>0.3712948865560447</v>
      </c>
      <c r="R11" s="16">
        <f>IF(PR24_overrides!R11 = "", F_Inputs_PR24!R10, PR24_overrides!R11)</f>
        <v>1.8402370470707754</v>
      </c>
      <c r="S11" s="16">
        <f>IF(PR24_overrides!S11 = "", F_Inputs_PR24!S10, PR24_overrides!S11)</f>
        <v>32.545000000000002</v>
      </c>
      <c r="T11" s="16">
        <f>IF(PR24_overrides!T11 = "", F_Inputs_PR24!T10, PR24_overrides!T11)</f>
        <v>36.066000000000003</v>
      </c>
      <c r="U11" s="16">
        <f>IF(PR24_overrides!U11 = "", F_Inputs_PR24!U10, PR24_overrides!U11)</f>
        <v>246.904</v>
      </c>
      <c r="V11" s="16">
        <f>IF(PR24_overrides!V11 = "", F_Inputs_PR24!V10, PR24_overrides!V11)</f>
        <v>533.66999999999996</v>
      </c>
      <c r="W11" s="16">
        <f>IF(PR24_overrides!W11 = "", F_Inputs_PR24!W10, PR24_overrides!W11)</f>
        <v>29.077000000000002</v>
      </c>
      <c r="X11" s="16">
        <f>IF(PR24_overrides!X11 = "", F_Inputs_PR24!X10, PR24_overrides!X11)</f>
        <v>48.173999999999999</v>
      </c>
      <c r="Y11" s="16">
        <f>IF(PR24_overrides!Y11 = "", F_Inputs_PR24!Y10, PR24_overrides!Y11)</f>
        <v>605.64400000000001</v>
      </c>
      <c r="Z11" s="16">
        <f>IF(PR24_overrides!Z11 = "", F_Inputs_PR24!Z10, PR24_overrides!Z11)</f>
        <v>520.21900000000005</v>
      </c>
      <c r="AA11" s="16">
        <f>IF(PR24_overrides!AA11 = "", F_Inputs_PR24!AA10, PR24_overrides!AA11)</f>
        <v>3.039638604808669</v>
      </c>
      <c r="AB11" s="16">
        <f>IF(PR24_overrides!AB11 = "", F_Inputs_PR24!AB10, PR24_overrides!AB11)</f>
        <v>66.502919403995932</v>
      </c>
      <c r="AC11" s="16">
        <f>IF(PR24_overrides!AC11 = "", F_Inputs_PR24!AC10, PR24_overrides!AC11)</f>
        <v>24.504999999999999</v>
      </c>
      <c r="AD11" s="16">
        <f>IF(PR24_overrides!AD11 = "", F_Inputs_PR24!AD10, PR24_overrides!AD11)</f>
        <v>4.4560000000000004</v>
      </c>
      <c r="AE11" s="16">
        <f>IF(PR24_overrides!AE11 = "", F_Inputs_PR24!AE10, PR24_overrides!AE11)</f>
        <v>0.96341821876058242</v>
      </c>
      <c r="AF11" s="16">
        <f>IF(PR24_overrides!AF11 = "", F_Inputs_PR24!AF10, PR24_overrides!AF11)</f>
        <v>2.7332932610904161</v>
      </c>
      <c r="AG11" s="16">
        <f>IF(PR24_overrides!AG11 = "", F_Inputs_PR24!AG10, PR24_overrides!AG11)</f>
        <v>0.1342290551981036</v>
      </c>
      <c r="AH11" s="16">
        <f>IF(PR24_overrides!AH11 = "", F_Inputs_PR24!AH10, PR24_overrides!AH11)</f>
        <v>9.9589299017947844E-2</v>
      </c>
      <c r="AI11" s="16">
        <f>IF(PR24_overrides!AI11 = "", F_Inputs_PR24!AI10, PR24_overrides!AI11)</f>
        <v>3.4628931256349471</v>
      </c>
      <c r="AJ11" s="16">
        <f>IF(PR24_overrides!AJ11 = "", F_Inputs_PR24!AJ10, PR24_overrides!AJ11)</f>
        <v>0</v>
      </c>
      <c r="AK11" s="16">
        <f>IF(PR24_overrides!AK11 = "", F_Inputs_PR24!AK10, PR24_overrides!AK11)</f>
        <v>710.51335888926519</v>
      </c>
      <c r="AL11" s="14"/>
      <c r="AM11" s="14"/>
      <c r="AN11" s="14"/>
      <c r="AO11" s="14"/>
      <c r="AP11" s="14"/>
      <c r="AQ11" s="14"/>
      <c r="AR11" s="14"/>
      <c r="AS11" s="14"/>
      <c r="AT11" s="14"/>
      <c r="AU11" s="14"/>
      <c r="AV11" s="14"/>
      <c r="AW11" s="14"/>
      <c r="AX11" s="14"/>
    </row>
    <row r="12" spans="1:50" x14ac:dyDescent="0.45">
      <c r="A12" s="15" t="str">
        <f t="shared" si="0"/>
        <v>NES26</v>
      </c>
      <c r="B12" s="15" t="s">
        <v>265</v>
      </c>
      <c r="C12" s="15" t="s">
        <v>518</v>
      </c>
      <c r="D12" s="16">
        <f>IF(PR24_overrides!D12 = "", F_Inputs_PR24!D11, PR24_overrides!D12)</f>
        <v>0.8999756186760941</v>
      </c>
      <c r="E12" s="16">
        <f>IF(PR24_overrides!E12 = "", F_Inputs_PR24!E11, PR24_overrides!E12)</f>
        <v>16.824900237047071</v>
      </c>
      <c r="F12" s="16">
        <f>IF(PR24_overrides!F12 = "", F_Inputs_PR24!F11, PR24_overrides!F12)</f>
        <v>5.1623620724686763</v>
      </c>
      <c r="G12" s="16">
        <f>IF(PR24_overrides!G12 = "", F_Inputs_PR24!G11, PR24_overrides!G12)</f>
        <v>24.326214561462919</v>
      </c>
      <c r="H12" s="16">
        <f>IF(PR24_overrides!H12 = "", F_Inputs_PR24!H11, PR24_overrides!H12)</f>
        <v>0</v>
      </c>
      <c r="I12" s="16">
        <f>IF(PR24_overrides!I12 = "", F_Inputs_PR24!I11, PR24_overrides!I12)</f>
        <v>2.4378438198442263</v>
      </c>
      <c r="J12" s="16">
        <f>IF(PR24_overrides!J12 = "", F_Inputs_PR24!J11, PR24_overrides!J12)</f>
        <v>12.459226413816458</v>
      </c>
      <c r="K12" s="16">
        <f>IF(PR24_overrides!K12 = "", F_Inputs_PR24!K11, PR24_overrides!K12)</f>
        <v>0.27667416186928545</v>
      </c>
      <c r="L12" s="16">
        <f>IF(PR24_overrides!L12 = "", F_Inputs_PR24!L11, PR24_overrides!L12)</f>
        <v>61.487221266508641</v>
      </c>
      <c r="M12" s="16">
        <f>IF(PR24_overrides!M12 = "", F_Inputs_PR24!M11, PR24_overrides!M12)</f>
        <v>0</v>
      </c>
      <c r="N12" s="16">
        <f>IF(PR24_overrides!N12 = "", F_Inputs_PR24!N11, PR24_overrides!N12)</f>
        <v>13.973711886217407</v>
      </c>
      <c r="O12" s="16">
        <f>IF(PR24_overrides!O12 = "", F_Inputs_PR24!O11, PR24_overrides!O12)</f>
        <v>2.5556247883508295E-2</v>
      </c>
      <c r="P12" s="16">
        <f>IF(PR24_overrides!P12 = "", F_Inputs_PR24!P11, PR24_overrides!P12)</f>
        <v>2.4489552319674908</v>
      </c>
      <c r="Q12" s="16">
        <f>IF(PR24_overrides!Q12 = "", F_Inputs_PR24!Q11, PR24_overrides!Q12)</f>
        <v>0.34778719945817815</v>
      </c>
      <c r="R12" s="16">
        <f>IF(PR24_overrides!R12 = "", F_Inputs_PR24!R11, PR24_overrides!R12)</f>
        <v>1.8889400609549609</v>
      </c>
      <c r="S12" s="16">
        <f>IF(PR24_overrides!S12 = "", F_Inputs_PR24!S11, PR24_overrides!S12)</f>
        <v>30.527000000000001</v>
      </c>
      <c r="T12" s="16">
        <f>IF(PR24_overrides!T12 = "", F_Inputs_PR24!T11, PR24_overrides!T12)</f>
        <v>38.215000000000003</v>
      </c>
      <c r="U12" s="16">
        <f>IF(PR24_overrides!U12 = "", F_Inputs_PR24!U11, PR24_overrides!U12)</f>
        <v>209.876</v>
      </c>
      <c r="V12" s="16">
        <f>IF(PR24_overrides!V12 = "", F_Inputs_PR24!V11, PR24_overrides!V12)</f>
        <v>574.37900000000002</v>
      </c>
      <c r="W12" s="16">
        <f>IF(PR24_overrides!W12 = "", F_Inputs_PR24!W11, PR24_overrides!W12)</f>
        <v>29.126000000000001</v>
      </c>
      <c r="X12" s="16">
        <f>IF(PR24_overrides!X12 = "", F_Inputs_PR24!X11, PR24_overrides!X12)</f>
        <v>50.283999999999999</v>
      </c>
      <c r="Y12" s="16">
        <f>IF(PR24_overrides!Y12 = "", F_Inputs_PR24!Y11, PR24_overrides!Y12)</f>
        <v>589.72900000000004</v>
      </c>
      <c r="Z12" s="16">
        <f>IF(PR24_overrides!Z12 = "", F_Inputs_PR24!Z11, PR24_overrides!Z12)</f>
        <v>539.36400000000003</v>
      </c>
      <c r="AA12" s="16">
        <f>IF(PR24_overrides!AA12 = "", F_Inputs_PR24!AA11, PR24_overrides!AA12)</f>
        <v>3.3334236369793433</v>
      </c>
      <c r="AB12" s="16">
        <f>IF(PR24_overrides!AB12 = "", F_Inputs_PR24!AB11, PR24_overrides!AB12)</f>
        <v>69.916338503217077</v>
      </c>
      <c r="AC12" s="16">
        <f>IF(PR24_overrides!AC12 = "", F_Inputs_PR24!AC11, PR24_overrides!AC12)</f>
        <v>24.591999999999999</v>
      </c>
      <c r="AD12" s="16">
        <f>IF(PR24_overrides!AD12 = "", F_Inputs_PR24!AD11, PR24_overrides!AD12)</f>
        <v>4.4509999999999996</v>
      </c>
      <c r="AE12" s="16">
        <f>IF(PR24_overrides!AE12 = "", F_Inputs_PR24!AE11, PR24_overrides!AE12)</f>
        <v>0.97780426684727395</v>
      </c>
      <c r="AF12" s="16">
        <f>IF(PR24_overrides!AF12 = "", F_Inputs_PR24!AF11, PR24_overrides!AF12)</f>
        <v>2.9800807314595326</v>
      </c>
      <c r="AG12" s="16">
        <f>IF(PR24_overrides!AG12 = "", F_Inputs_PR24!AG11, PR24_overrides!AG12)</f>
        <v>0.13222580426684727</v>
      </c>
      <c r="AH12" s="16">
        <f>IF(PR24_overrides!AH12 = "", F_Inputs_PR24!AH11, PR24_overrides!AH12)</f>
        <v>0.10778069759566543</v>
      </c>
      <c r="AI12" s="16">
        <f>IF(PR24_overrides!AI12 = "", F_Inputs_PR24!AI11, PR24_overrides!AI12)</f>
        <v>3.7178784964442939</v>
      </c>
      <c r="AJ12" s="16">
        <f>IF(PR24_overrides!AJ12 = "", F_Inputs_PR24!AJ11, PR24_overrides!AJ12)</f>
        <v>0</v>
      </c>
      <c r="AK12" s="16">
        <f>IF(PR24_overrides!AK12 = "", F_Inputs_PR24!AK11, PR24_overrides!AK12)</f>
        <v>787.77022986793099</v>
      </c>
      <c r="AL12" s="14"/>
      <c r="AM12" s="14"/>
      <c r="AN12" s="14"/>
      <c r="AO12" s="14"/>
      <c r="AP12" s="14"/>
      <c r="AQ12" s="14"/>
      <c r="AR12" s="14"/>
      <c r="AS12" s="14"/>
      <c r="AT12" s="14"/>
      <c r="AU12" s="14"/>
      <c r="AV12" s="14"/>
      <c r="AW12" s="14"/>
      <c r="AX12" s="14"/>
    </row>
    <row r="13" spans="1:50" x14ac:dyDescent="0.45">
      <c r="A13" s="15" t="str">
        <f t="shared" si="0"/>
        <v>NES27</v>
      </c>
      <c r="B13" s="15" t="s">
        <v>265</v>
      </c>
      <c r="C13" s="15" t="s">
        <v>519</v>
      </c>
      <c r="D13" s="16">
        <f>IF(PR24_overrides!D13 = "", F_Inputs_PR24!D12, PR24_overrides!D13)</f>
        <v>0.8833383188752616</v>
      </c>
      <c r="E13" s="16">
        <f>IF(PR24_overrides!E13 = "", F_Inputs_PR24!E12, PR24_overrides!E13)</f>
        <v>17.285562817473757</v>
      </c>
      <c r="F13" s="16">
        <f>IF(PR24_overrides!F13 = "", F_Inputs_PR24!F12, PR24_overrides!F13)</f>
        <v>5.3037436505248907</v>
      </c>
      <c r="G13" s="16">
        <f>IF(PR24_overrides!G13 = "", F_Inputs_PR24!G12, PR24_overrides!G13)</f>
        <v>26.077211310531666</v>
      </c>
      <c r="H13" s="16">
        <f>IF(PR24_overrides!H13 = "", F_Inputs_PR24!H12, PR24_overrides!H13)</f>
        <v>0</v>
      </c>
      <c r="I13" s="16">
        <f>IF(PR24_overrides!I13 = "", F_Inputs_PR24!I12, PR24_overrides!I13)</f>
        <v>2.5041368100237054</v>
      </c>
      <c r="J13" s="16">
        <f>IF(PR24_overrides!J13 = "", F_Inputs_PR24!J12, PR24_overrides!J13)</f>
        <v>12.802569251608535</v>
      </c>
      <c r="K13" s="16">
        <f>IF(PR24_overrides!K13 = "", F_Inputs_PR24!K12, PR24_overrides!K13)</f>
        <v>0.28188520149001023</v>
      </c>
      <c r="L13" s="16">
        <f>IF(PR24_overrides!L13 = "", F_Inputs_PR24!L12, PR24_overrides!L13)</f>
        <v>64.255109041652574</v>
      </c>
      <c r="M13" s="16">
        <f>IF(PR24_overrides!M13 = "", F_Inputs_PR24!M12, PR24_overrides!M13)</f>
        <v>0</v>
      </c>
      <c r="N13" s="16">
        <f>IF(PR24_overrides!N13 = "", F_Inputs_PR24!N12, PR24_overrides!N13)</f>
        <v>14.23690077886895</v>
      </c>
      <c r="O13" s="16">
        <f>IF(PR24_overrides!O13 = "", F_Inputs_PR24!O12, PR24_overrides!O13)</f>
        <v>2.2641381645783953E-2</v>
      </c>
      <c r="P13" s="16">
        <f>IF(PR24_overrides!P13 = "", F_Inputs_PR24!P12, PR24_overrides!P13)</f>
        <v>2.5516837114798516</v>
      </c>
      <c r="Q13" s="16">
        <f>IF(PR24_overrides!Q13 = "", F_Inputs_PR24!Q12, PR24_overrides!Q13)</f>
        <v>0.32037555028784287</v>
      </c>
      <c r="R13" s="16">
        <f>IF(PR24_overrides!R13 = "", F_Inputs_PR24!R12, PR24_overrides!R13)</f>
        <v>1.9256495089739252</v>
      </c>
      <c r="S13" s="16">
        <f>IF(PR24_overrides!S13 = "", F_Inputs_PR24!S12, PR24_overrides!S13)</f>
        <v>28.617000000000001</v>
      </c>
      <c r="T13" s="16">
        <f>IF(PR24_overrides!T13 = "", F_Inputs_PR24!T12, PR24_overrides!T13)</f>
        <v>40.299999999999997</v>
      </c>
      <c r="U13" s="16">
        <f>IF(PR24_overrides!U13 = "", F_Inputs_PR24!U12, PR24_overrides!U13)</f>
        <v>161.47399999999999</v>
      </c>
      <c r="V13" s="16">
        <f>IF(PR24_overrides!V13 = "", F_Inputs_PR24!V12, PR24_overrides!V13)</f>
        <v>626.93100000000004</v>
      </c>
      <c r="W13" s="16">
        <f>IF(PR24_overrides!W13 = "", F_Inputs_PR24!W12, PR24_overrides!W13)</f>
        <v>29.178999999999998</v>
      </c>
      <c r="X13" s="16">
        <f>IF(PR24_overrides!X13 = "", F_Inputs_PR24!X12, PR24_overrides!X13)</f>
        <v>51.2</v>
      </c>
      <c r="Y13" s="16">
        <f>IF(PR24_overrides!Y13 = "", F_Inputs_PR24!Y12, PR24_overrides!Y13)</f>
        <v>573.56200000000001</v>
      </c>
      <c r="Z13" s="16">
        <f>IF(PR24_overrides!Z13 = "", F_Inputs_PR24!Z12, PR24_overrides!Z13)</f>
        <v>560.17600000000004</v>
      </c>
      <c r="AA13" s="16">
        <f>IF(PR24_overrides!AA13 = "", F_Inputs_PR24!AA12, PR24_overrides!AA13)</f>
        <v>3.396207246867593</v>
      </c>
      <c r="AB13" s="16">
        <f>IF(PR24_overrides!AB13 = "", F_Inputs_PR24!AB12, PR24_overrides!AB13)</f>
        <v>72.915437521164932</v>
      </c>
      <c r="AC13" s="16">
        <f>IF(PR24_overrides!AC13 = "", F_Inputs_PR24!AC12, PR24_overrides!AC13)</f>
        <v>24.684999999999999</v>
      </c>
      <c r="AD13" s="16">
        <f>IF(PR24_overrides!AD13 = "", F_Inputs_PR24!AD12, PR24_overrides!AD13)</f>
        <v>4.3979999999999997</v>
      </c>
      <c r="AE13" s="16">
        <f>IF(PR24_overrides!AE13 = "", F_Inputs_PR24!AE12, PR24_overrides!AE13)</f>
        <v>0.98490010159160191</v>
      </c>
      <c r="AF13" s="16">
        <f>IF(PR24_overrides!AF13 = "", F_Inputs_PR24!AF12, PR24_overrides!AF13)</f>
        <v>3.1052654927192691</v>
      </c>
      <c r="AG13" s="16">
        <f>IF(PR24_overrides!AG13 = "", F_Inputs_PR24!AG12, PR24_overrides!AG13)</f>
        <v>0.12905587538096852</v>
      </c>
      <c r="AH13" s="16">
        <f>IF(PR24_overrides!AH13 = "", F_Inputs_PR24!AH12, PR24_overrides!AH13)</f>
        <v>0.12113139180494414</v>
      </c>
      <c r="AI13" s="16">
        <f>IF(PR24_overrides!AI13 = "", F_Inputs_PR24!AI12, PR24_overrides!AI13)</f>
        <v>3.8399783271249581</v>
      </c>
      <c r="AJ13" s="16">
        <f>IF(PR24_overrides!AJ13 = "", F_Inputs_PR24!AJ12, PR24_overrides!AJ13)</f>
        <v>0</v>
      </c>
      <c r="AK13" s="16">
        <f>IF(PR24_overrides!AK13 = "", F_Inputs_PR24!AK12, PR24_overrides!AK13)</f>
        <v>829.02324551303775</v>
      </c>
      <c r="AL13" s="14"/>
      <c r="AM13" s="14"/>
      <c r="AN13" s="14"/>
      <c r="AO13" s="14"/>
      <c r="AP13" s="14"/>
      <c r="AQ13" s="14"/>
      <c r="AR13" s="14"/>
      <c r="AS13" s="14"/>
      <c r="AT13" s="14"/>
      <c r="AU13" s="14"/>
      <c r="AV13" s="14"/>
      <c r="AW13" s="14"/>
      <c r="AX13" s="14"/>
    </row>
    <row r="14" spans="1:50" x14ac:dyDescent="0.45">
      <c r="A14" s="15" t="str">
        <f t="shared" si="0"/>
        <v>NES28</v>
      </c>
      <c r="B14" s="15" t="s">
        <v>265</v>
      </c>
      <c r="C14" s="15" t="s">
        <v>520</v>
      </c>
      <c r="D14" s="16">
        <f>IF(PR24_overrides!D14 = "", F_Inputs_PR24!D13, PR24_overrides!D14)</f>
        <v>0.8659316169139637</v>
      </c>
      <c r="E14" s="16">
        <f>IF(PR24_overrides!E14 = "", F_Inputs_PR24!E13, PR24_overrides!E14)</f>
        <v>17.803946291906541</v>
      </c>
      <c r="F14" s="16">
        <f>IF(PR24_overrides!F14 = "", F_Inputs_PR24!F13, PR24_overrides!F14)</f>
        <v>5.4623250931256369</v>
      </c>
      <c r="G14" s="16">
        <f>IF(PR24_overrides!G14 = "", F_Inputs_PR24!G13, PR24_overrides!G14)</f>
        <v>28.904129969522529</v>
      </c>
      <c r="H14" s="16">
        <f>IF(PR24_overrides!H14 = "", F_Inputs_PR24!H13, PR24_overrides!H14)</f>
        <v>0</v>
      </c>
      <c r="I14" s="16">
        <f>IF(PR24_overrides!I14 = "", F_Inputs_PR24!I13, PR24_overrides!I14)</f>
        <v>2.5798803928208609</v>
      </c>
      <c r="J14" s="16">
        <f>IF(PR24_overrides!J14 = "", F_Inputs_PR24!J13, PR24_overrides!J14)</f>
        <v>13.190418015577384</v>
      </c>
      <c r="K14" s="16">
        <f>IF(PR24_overrides!K14 = "", F_Inputs_PR24!K13, PR24_overrides!K14)</f>
        <v>0.28755157466982739</v>
      </c>
      <c r="L14" s="16">
        <f>IF(PR24_overrides!L14 = "", F_Inputs_PR24!L13, PR24_overrides!L14)</f>
        <v>68.228251337622794</v>
      </c>
      <c r="M14" s="16">
        <f>IF(PR24_overrides!M14 = "", F_Inputs_PR24!M13, PR24_overrides!M14)</f>
        <v>0</v>
      </c>
      <c r="N14" s="16">
        <f>IF(PR24_overrides!N14 = "", F_Inputs_PR24!N13, PR24_overrides!N14)</f>
        <v>14.52308675922791</v>
      </c>
      <c r="O14" s="16">
        <f>IF(PR24_overrides!O14 = "", F_Inputs_PR24!O13, PR24_overrides!O14)</f>
        <v>1.9632035218421953E-2</v>
      </c>
      <c r="P14" s="16">
        <f>IF(PR24_overrides!P14 = "", F_Inputs_PR24!P13, PR24_overrides!P14)</f>
        <v>2.6607181848967159</v>
      </c>
      <c r="Q14" s="16">
        <f>IF(PR24_overrides!Q14 = "", F_Inputs_PR24!Q13, PR24_overrides!Q14)</f>
        <v>0.29217087707416195</v>
      </c>
      <c r="R14" s="16">
        <f>IF(PR24_overrides!R14 = "", F_Inputs_PR24!R13, PR24_overrides!R14)</f>
        <v>1.9839903826617007</v>
      </c>
      <c r="S14" s="16">
        <f>IF(PR24_overrides!S14 = "", F_Inputs_PR24!S13, PR24_overrides!S14)</f>
        <v>27.122</v>
      </c>
      <c r="T14" s="16">
        <f>IF(PR24_overrides!T14 = "", F_Inputs_PR24!T13, PR24_overrides!T14)</f>
        <v>41.981999999999999</v>
      </c>
      <c r="U14" s="16">
        <f>IF(PR24_overrides!U14 = "", F_Inputs_PR24!U13, PR24_overrides!U14)</f>
        <v>132.40600000000001</v>
      </c>
      <c r="V14" s="16">
        <f>IF(PR24_overrides!V14 = "", F_Inputs_PR24!V13, PR24_overrides!V14)</f>
        <v>660.55499999999995</v>
      </c>
      <c r="W14" s="16">
        <f>IF(PR24_overrides!W14 = "", F_Inputs_PR24!W13, PR24_overrides!W14)</f>
        <v>29.234999999999999</v>
      </c>
      <c r="X14" s="16">
        <f>IF(PR24_overrides!X14 = "", F_Inputs_PR24!X13, PR24_overrides!X14)</f>
        <v>51.53</v>
      </c>
      <c r="Y14" s="16">
        <f>IF(PR24_overrides!Y14 = "", F_Inputs_PR24!Y13, PR24_overrides!Y14)</f>
        <v>556.83600000000001</v>
      </c>
      <c r="Z14" s="16">
        <f>IF(PR24_overrides!Z14 = "", F_Inputs_PR24!Z13, PR24_overrides!Z14)</f>
        <v>581.82799999999997</v>
      </c>
      <c r="AA14" s="16">
        <f>IF(PR24_overrides!AA14 = "", F_Inputs_PR24!AA13, PR24_overrides!AA14)</f>
        <v>3.4644768032509323</v>
      </c>
      <c r="AB14" s="16">
        <f>IF(PR24_overrides!AB14 = "", F_Inputs_PR24!AB13, PR24_overrides!AB14)</f>
        <v>77.149279105993941</v>
      </c>
      <c r="AC14" s="16">
        <f>IF(PR24_overrides!AC14 = "", F_Inputs_PR24!AC13, PR24_overrides!AC14)</f>
        <v>24.803000000000001</v>
      </c>
      <c r="AD14" s="16">
        <f>IF(PR24_overrides!AD14 = "", F_Inputs_PR24!AD13, PR24_overrides!AD14)</f>
        <v>4.3209999999999997</v>
      </c>
      <c r="AE14" s="16">
        <f>IF(PR24_overrides!AE14 = "", F_Inputs_PR24!AE13, PR24_overrides!AE14)</f>
        <v>0.99315001693193394</v>
      </c>
      <c r="AF14" s="16">
        <f>IF(PR24_overrides!AF14 = "", F_Inputs_PR24!AF13, PR24_overrides!AF14)</f>
        <v>3.2323568574331198</v>
      </c>
      <c r="AG14" s="16">
        <f>IF(PR24_overrides!AG14 = "", F_Inputs_PR24!AG13, PR24_overrides!AG14)</f>
        <v>0.12587599051811721</v>
      </c>
      <c r="AH14" s="16">
        <f>IF(PR24_overrides!AH14 = "", F_Inputs_PR24!AH13, PR24_overrides!AH14)</f>
        <v>0.13511459532678638</v>
      </c>
      <c r="AI14" s="16">
        <f>IF(PR24_overrides!AI14 = "", F_Inputs_PR24!AI13, PR24_overrides!AI14)</f>
        <v>3.9645162885201501</v>
      </c>
      <c r="AJ14" s="16">
        <f>IF(PR24_overrides!AJ14 = "", F_Inputs_PR24!AJ13, PR24_overrides!AJ14)</f>
        <v>0</v>
      </c>
      <c r="AK14" s="16">
        <f>IF(PR24_overrides!AK14 = "", F_Inputs_PR24!AK13, PR24_overrides!AK14)</f>
        <v>874.76422526244517</v>
      </c>
      <c r="AL14" s="14"/>
      <c r="AM14" s="14"/>
      <c r="AN14" s="14"/>
      <c r="AO14" s="14"/>
      <c r="AP14" s="14"/>
      <c r="AQ14" s="14"/>
      <c r="AR14" s="14"/>
      <c r="AS14" s="14"/>
      <c r="AT14" s="14"/>
      <c r="AU14" s="14"/>
      <c r="AV14" s="14"/>
      <c r="AW14" s="14"/>
      <c r="AX14" s="14"/>
    </row>
    <row r="15" spans="1:50" x14ac:dyDescent="0.45">
      <c r="A15" s="15" t="str">
        <f t="shared" si="0"/>
        <v>NES29</v>
      </c>
      <c r="B15" s="15" t="s">
        <v>265</v>
      </c>
      <c r="C15" s="15" t="s">
        <v>521</v>
      </c>
      <c r="D15" s="16">
        <f>IF(PR24_overrides!D15 = "", F_Inputs_PR24!D14, PR24_overrides!D15)</f>
        <v>0.84905117883841275</v>
      </c>
      <c r="E15" s="16">
        <f>IF(PR24_overrides!E15 = "", F_Inputs_PR24!E14, PR24_overrides!E15)</f>
        <v>18.320450389434477</v>
      </c>
      <c r="F15" s="16">
        <f>IF(PR24_overrides!F15 = "", F_Inputs_PR24!F14, PR24_overrides!F15)</f>
        <v>5.6203914663054535</v>
      </c>
      <c r="G15" s="16">
        <f>IF(PR24_overrides!G15 = "", F_Inputs_PR24!G14, PR24_overrides!G15)</f>
        <v>30.660107009820525</v>
      </c>
      <c r="H15" s="16">
        <f>IF(PR24_overrides!H15 = "", F_Inputs_PR24!H14, PR24_overrides!H15)</f>
        <v>0</v>
      </c>
      <c r="I15" s="16">
        <f>IF(PR24_overrides!I15 = "", F_Inputs_PR24!I14, PR24_overrides!I15)</f>
        <v>2.6547280731459537</v>
      </c>
      <c r="J15" s="16">
        <f>IF(PR24_overrides!J15 = "", F_Inputs_PR24!J14, PR24_overrides!J15)</f>
        <v>13.57515340331866</v>
      </c>
      <c r="K15" s="16">
        <f>IF(PR24_overrides!K15 = "", F_Inputs_PR24!K14, PR24_overrides!K15)</f>
        <v>0.29326854046732143</v>
      </c>
      <c r="L15" s="16">
        <f>IF(PR24_overrides!L15 = "", F_Inputs_PR24!L14, PR24_overrides!L15)</f>
        <v>71.12409888249239</v>
      </c>
      <c r="M15" s="16">
        <f>IF(PR24_overrides!M15 = "", F_Inputs_PR24!M14, PR24_overrides!M15)</f>
        <v>0</v>
      </c>
      <c r="N15" s="16">
        <f>IF(PR24_overrides!N15 = "", F_Inputs_PR24!N14, PR24_overrides!N15)</f>
        <v>14.811827971554354</v>
      </c>
      <c r="O15" s="16">
        <f>IF(PR24_overrides!O15 = "", F_Inputs_PR24!O14, PR24_overrides!O15)</f>
        <v>1.6488994243142568E-2</v>
      </c>
      <c r="P15" s="16">
        <f>IF(PR24_overrides!P15 = "", F_Inputs_PR24!P14, PR24_overrides!P15)</f>
        <v>2.772506603454115</v>
      </c>
      <c r="Q15" s="16">
        <f>IF(PR24_overrides!Q15 = "", F_Inputs_PR24!Q14, PR24_overrides!Q15)</f>
        <v>0.26264612258719949</v>
      </c>
      <c r="R15" s="16">
        <f>IF(PR24_overrides!R15 = "", F_Inputs_PR24!R14, PR24_overrides!R15)</f>
        <v>2.0411019302404338</v>
      </c>
      <c r="S15" s="16">
        <f>IF(PR24_overrides!S15 = "", F_Inputs_PR24!S14, PR24_overrides!S15)</f>
        <v>25.747</v>
      </c>
      <c r="T15" s="16">
        <f>IF(PR24_overrides!T15 = "", F_Inputs_PR24!T14, PR24_overrides!T15)</f>
        <v>43.53</v>
      </c>
      <c r="U15" s="16">
        <f>IF(PR24_overrides!U15 = "", F_Inputs_PR24!U14, PR24_overrides!U15)</f>
        <v>111.44199999999999</v>
      </c>
      <c r="V15" s="16">
        <f>IF(PR24_overrides!V15 = "", F_Inputs_PR24!V14, PR24_overrides!V15)</f>
        <v>685.82399999999996</v>
      </c>
      <c r="W15" s="16">
        <f>IF(PR24_overrides!W15 = "", F_Inputs_PR24!W14, PR24_overrides!W15)</f>
        <v>29.286999999999999</v>
      </c>
      <c r="X15" s="16">
        <f>IF(PR24_overrides!X15 = "", F_Inputs_PR24!X14, PR24_overrides!X15)</f>
        <v>51.655999999999999</v>
      </c>
      <c r="Y15" s="16">
        <f>IF(PR24_overrides!Y15 = "", F_Inputs_PR24!Y14, PR24_overrides!Y15)</f>
        <v>540.101</v>
      </c>
      <c r="Z15" s="16">
        <f>IF(PR24_overrides!Z15 = "", F_Inputs_PR24!Z14, PR24_overrides!Z15)</f>
        <v>603.44000000000005</v>
      </c>
      <c r="AA15" s="16">
        <f>IF(PR24_overrides!AA15 = "", F_Inputs_PR24!AA14, PR24_overrides!AA15)</f>
        <v>3.5333559092448361</v>
      </c>
      <c r="AB15" s="16">
        <f>IF(PR24_overrides!AB15 = "", F_Inputs_PR24!AB14, PR24_overrides!AB15)</f>
        <v>80.302579749407386</v>
      </c>
      <c r="AC15" s="16">
        <f>IF(PR24_overrides!AC15 = "", F_Inputs_PR24!AC14, PR24_overrides!AC15)</f>
        <v>24.917000000000002</v>
      </c>
      <c r="AD15" s="16">
        <f>IF(PR24_overrides!AD15 = "", F_Inputs_PR24!AD14, PR24_overrides!AD15)</f>
        <v>4.24</v>
      </c>
      <c r="AE15" s="16">
        <f>IF(PR24_overrides!AE15 = "", F_Inputs_PR24!AE14, PR24_overrides!AE15)</f>
        <v>1.0011175076193704</v>
      </c>
      <c r="AF15" s="16">
        <f>IF(PR24_overrides!AF15 = "", F_Inputs_PR24!AF14, PR24_overrides!AF15)</f>
        <v>3.3566881137825946</v>
      </c>
      <c r="AG15" s="16">
        <f>IF(PR24_overrides!AG15 = "", F_Inputs_PR24!AG14, PR24_overrides!AG15)</f>
        <v>0.12248967152048765</v>
      </c>
      <c r="AH15" s="16">
        <f>IF(PR24_overrides!AH15 = "", F_Inputs_PR24!AH14, PR24_overrides!AH15)</f>
        <v>0.14957873349136475</v>
      </c>
      <c r="AI15" s="16">
        <f>IF(PR24_overrides!AI15 = "", F_Inputs_PR24!AI14, PR24_overrides!AI15)</f>
        <v>4.085737216390112</v>
      </c>
      <c r="AJ15" s="16">
        <f>IF(PR24_overrides!AJ15 = "", F_Inputs_PR24!AJ14, PR24_overrides!AJ15)</f>
        <v>0</v>
      </c>
      <c r="AK15" s="16">
        <f>IF(PR24_overrides!AK15 = "", F_Inputs_PR24!AK14, PR24_overrides!AK15)</f>
        <v>922.40140467321385</v>
      </c>
      <c r="AL15" s="14"/>
      <c r="AM15" s="14"/>
      <c r="AN15" s="14"/>
      <c r="AO15" s="14"/>
      <c r="AP15" s="14"/>
      <c r="AQ15" s="14"/>
      <c r="AR15" s="14"/>
      <c r="AS15" s="14"/>
      <c r="AT15" s="14"/>
      <c r="AU15" s="14"/>
      <c r="AV15" s="14"/>
      <c r="AW15" s="14"/>
      <c r="AX15" s="14"/>
    </row>
    <row r="16" spans="1:50" x14ac:dyDescent="0.45">
      <c r="A16" s="15" t="str">
        <f t="shared" si="0"/>
        <v>NES30</v>
      </c>
      <c r="B16" s="15" t="s">
        <v>265</v>
      </c>
      <c r="C16" s="15" t="s">
        <v>522</v>
      </c>
      <c r="D16" s="16">
        <f>IF(PR24_overrides!D16 = "", F_Inputs_PR24!D15, PR24_overrides!D16)</f>
        <v>0.83239373097305203</v>
      </c>
      <c r="E16" s="16">
        <f>IF(PR24_overrides!E16 = "", F_Inputs_PR24!E15, PR24_overrides!E16)</f>
        <v>18.863669217744672</v>
      </c>
      <c r="F16" s="16">
        <f>IF(PR24_overrides!F16 = "", F_Inputs_PR24!F15, PR24_overrides!F16)</f>
        <v>5.7881262444971222</v>
      </c>
      <c r="G16" s="16">
        <f>IF(PR24_overrides!G16 = "", F_Inputs_PR24!G15, PR24_overrides!G16)</f>
        <v>32.997605553674234</v>
      </c>
      <c r="H16" s="16">
        <f>IF(PR24_overrides!H16 = "", F_Inputs_PR24!H15, PR24_overrides!H16)</f>
        <v>0</v>
      </c>
      <c r="I16" s="16">
        <f>IF(PR24_overrides!I16 = "", F_Inputs_PR24!I15, PR24_overrides!I16)</f>
        <v>2.7330816119200816</v>
      </c>
      <c r="J16" s="16">
        <f>IF(PR24_overrides!J16 = "", F_Inputs_PR24!J15, PR24_overrides!J16)</f>
        <v>13.980162952929229</v>
      </c>
      <c r="K16" s="16">
        <f>IF(PR24_overrides!K16 = "", F_Inputs_PR24!K15, PR24_overrides!K16)</f>
        <v>0.29913728411784635</v>
      </c>
      <c r="L16" s="16">
        <f>IF(PR24_overrides!L16 = "", F_Inputs_PR24!L15, PR24_overrides!L16)</f>
        <v>74.661782864883193</v>
      </c>
      <c r="M16" s="16">
        <f>IF(PR24_overrides!M16 = "", F_Inputs_PR24!M15, PR24_overrides!M16)</f>
        <v>0</v>
      </c>
      <c r="N16" s="16">
        <f>IF(PR24_overrides!N16 = "", F_Inputs_PR24!N15, PR24_overrides!N16)</f>
        <v>15.108234879783275</v>
      </c>
      <c r="O16" s="16">
        <f>IF(PR24_overrides!O16 = "", F_Inputs_PR24!O15, PR24_overrides!O16)</f>
        <v>1.3214900101591603E-2</v>
      </c>
      <c r="P16" s="16">
        <f>IF(PR24_overrides!P16 = "", F_Inputs_PR24!P15, PR24_overrides!P16)</f>
        <v>2.8880563494751104</v>
      </c>
      <c r="Q16" s="16">
        <f>IF(PR24_overrides!Q16 = "", F_Inputs_PR24!Q15, PR24_overrides!Q16)</f>
        <v>0.23186142905519816</v>
      </c>
      <c r="R16" s="16">
        <f>IF(PR24_overrides!R16 = "", F_Inputs_PR24!R15, PR24_overrides!R16)</f>
        <v>2.1011691161530655</v>
      </c>
      <c r="S16" s="16">
        <f>IF(PR24_overrides!S16 = "", F_Inputs_PR24!S15, PR24_overrides!S16)</f>
        <v>24.457999999999998</v>
      </c>
      <c r="T16" s="16">
        <f>IF(PR24_overrides!T16 = "", F_Inputs_PR24!T15, PR24_overrides!T16)</f>
        <v>44.981000000000002</v>
      </c>
      <c r="U16" s="16">
        <f>IF(PR24_overrides!U16 = "", F_Inputs_PR24!U15, PR24_overrides!U16)</f>
        <v>90.147999999999996</v>
      </c>
      <c r="V16" s="16">
        <f>IF(PR24_overrides!V16 = "", F_Inputs_PR24!V15, PR24_overrides!V16)</f>
        <v>711.26300000000003</v>
      </c>
      <c r="W16" s="16">
        <f>IF(PR24_overrides!W16 = "", F_Inputs_PR24!W15, PR24_overrides!W16)</f>
        <v>29.338999999999999</v>
      </c>
      <c r="X16" s="16">
        <f>IF(PR24_overrides!X16 = "", F_Inputs_PR24!X15, PR24_overrides!X16)</f>
        <v>51.783000000000001</v>
      </c>
      <c r="Y16" s="16">
        <f>IF(PR24_overrides!Y16 = "", F_Inputs_PR24!Y15, PR24_overrides!Y16)</f>
        <v>523.42600000000004</v>
      </c>
      <c r="Z16" s="16">
        <f>IF(PR24_overrides!Z16 = "", F_Inputs_PR24!Z15, PR24_overrides!Z16)</f>
        <v>624.58900000000006</v>
      </c>
      <c r="AA16" s="16">
        <f>IF(PR24_overrides!AA16 = "", F_Inputs_PR24!AA15, PR24_overrides!AA16)</f>
        <v>3.6040636640704378</v>
      </c>
      <c r="AB16" s="16">
        <f>IF(PR24_overrides!AB16 = "", F_Inputs_PR24!AB15, PR24_overrides!AB16)</f>
        <v>84.112839146630563</v>
      </c>
      <c r="AC16" s="16">
        <f>IF(PR24_overrides!AC16 = "", F_Inputs_PR24!AC15, PR24_overrides!AC16)</f>
        <v>25.026</v>
      </c>
      <c r="AD16" s="16">
        <f>IF(PR24_overrides!AD16 = "", F_Inputs_PR24!AD15, PR24_overrides!AD16)</f>
        <v>4.1619999999999999</v>
      </c>
      <c r="AE16" s="16">
        <f>IF(PR24_overrides!AE16 = "", F_Inputs_PR24!AE15, PR24_overrides!AE16)</f>
        <v>1.0091378259397226</v>
      </c>
      <c r="AF16" s="16">
        <f>IF(PR24_overrides!AF16 = "", F_Inputs_PR24!AF15, PR24_overrides!AF16)</f>
        <v>3.4911363359295642</v>
      </c>
      <c r="AG16" s="16">
        <f>IF(PR24_overrides!AG16 = "", F_Inputs_PR24!AG15, PR24_overrides!AG16)</f>
        <v>0.11893410091432445</v>
      </c>
      <c r="AH16" s="16">
        <f>IF(PR24_overrides!AH16 = "", F_Inputs_PR24!AH15, PR24_overrides!AH16)</f>
        <v>0.16458557399255</v>
      </c>
      <c r="AI16" s="16">
        <f>IF(PR24_overrides!AI16 = "", F_Inputs_PR24!AI15, PR24_overrides!AI16)</f>
        <v>4.2167544869624116</v>
      </c>
      <c r="AJ16" s="16">
        <f>IF(PR24_overrides!AJ16 = "", F_Inputs_PR24!AJ15, PR24_overrides!AJ16)</f>
        <v>0</v>
      </c>
      <c r="AK16" s="16">
        <f>IF(PR24_overrides!AK16 = "", F_Inputs_PR24!AK15, PR24_overrides!AK16)</f>
        <v>974.959288858788</v>
      </c>
      <c r="AL16" s="14"/>
      <c r="AM16" s="14"/>
      <c r="AN16" s="14"/>
      <c r="AO16" s="14"/>
      <c r="AP16" s="14"/>
      <c r="AQ16" s="14"/>
      <c r="AR16" s="14"/>
      <c r="AS16" s="14"/>
      <c r="AT16" s="14"/>
      <c r="AU16" s="14"/>
      <c r="AV16" s="14"/>
      <c r="AW16" s="14"/>
      <c r="AX16" s="14"/>
    </row>
    <row r="17" spans="1:50" x14ac:dyDescent="0.45">
      <c r="A17" s="15" t="str">
        <f t="shared" si="0"/>
        <v>NWT24</v>
      </c>
      <c r="B17" s="15" t="s">
        <v>289</v>
      </c>
      <c r="C17" s="15" t="s">
        <v>263</v>
      </c>
      <c r="D17" s="16">
        <f>IF(PR24_overrides!D17 = "", F_Inputs_PR24!D16, PR24_overrides!D17)</f>
        <v>0.94744609856262829</v>
      </c>
      <c r="E17" s="16">
        <f>IF(PR24_overrides!E17 = "", F_Inputs_PR24!E16, PR24_overrides!E17)</f>
        <v>23.613967207404094</v>
      </c>
      <c r="F17" s="16">
        <f>IF(PR24_overrides!F17 = "", F_Inputs_PR24!F16, PR24_overrides!F17)</f>
        <v>13.768969894038191</v>
      </c>
      <c r="G17" s="16">
        <f>IF(PR24_overrides!G17 = "", F_Inputs_PR24!G16, PR24_overrides!G17)</f>
        <v>53.717739550000005</v>
      </c>
      <c r="H17" s="16">
        <f>IF(PR24_overrides!H17 = "", F_Inputs_PR24!H16, PR24_overrides!H17)</f>
        <v>53.717739550000005</v>
      </c>
      <c r="I17" s="16">
        <f>IF(PR24_overrides!I17 = "", F_Inputs_PR24!I16, PR24_overrides!I17)</f>
        <v>3.7370279694187913</v>
      </c>
      <c r="J17" s="16">
        <f>IF(PR24_overrides!J17 = "", F_Inputs_PR24!J16, PR24_overrides!J17)</f>
        <v>15.088434174827421</v>
      </c>
      <c r="K17" s="16">
        <f>IF(PR24_overrides!K17 = "", F_Inputs_PR24!K16, PR24_overrides!K17)</f>
        <v>0</v>
      </c>
      <c r="L17" s="16">
        <f>IF(PR24_overrides!L17 = "", F_Inputs_PR24!L16, PR24_overrides!L17)</f>
        <v>109.92613879568856</v>
      </c>
      <c r="M17" s="16">
        <f>IF(PR24_overrides!M17 = "", F_Inputs_PR24!M16, PR24_overrides!M17)</f>
        <v>0</v>
      </c>
      <c r="N17" s="16">
        <f>IF(PR24_overrides!N17 = "", F_Inputs_PR24!N16, PR24_overrides!N17)</f>
        <v>42.379354259999992</v>
      </c>
      <c r="O17" s="16">
        <f>IF(PR24_overrides!O17 = "", F_Inputs_PR24!O16, PR24_overrides!O17)</f>
        <v>0</v>
      </c>
      <c r="P17" s="16">
        <f>IF(PR24_overrides!P17 = "", F_Inputs_PR24!P16, PR24_overrides!P17)</f>
        <v>6.0552385900000001</v>
      </c>
      <c r="Q17" s="16">
        <f>IF(PR24_overrides!Q17 = "", F_Inputs_PR24!Q16, PR24_overrides!Q17)</f>
        <v>0</v>
      </c>
      <c r="R17" s="16">
        <f>IF(PR24_overrides!R17 = "", F_Inputs_PR24!R16, PR24_overrides!R17)</f>
        <v>1.6624035200000018</v>
      </c>
      <c r="S17" s="16">
        <f>IF(PR24_overrides!S17 = "", F_Inputs_PR24!S16, PR24_overrides!S17)</f>
        <v>60.341000000000001</v>
      </c>
      <c r="T17" s="16">
        <f>IF(PR24_overrides!T17 = "", F_Inputs_PR24!T16, PR24_overrides!T17)</f>
        <v>52.853000000000002</v>
      </c>
      <c r="U17" s="16">
        <f>IF(PR24_overrides!U17 = "", F_Inputs_PR24!U16, PR24_overrides!U17)</f>
        <v>42.453000000000003</v>
      </c>
      <c r="V17" s="16">
        <f>IF(PR24_overrides!V17 = "", F_Inputs_PR24!V16, PR24_overrides!V17)</f>
        <v>33.881999999999998</v>
      </c>
      <c r="W17" s="16">
        <f>IF(PR24_overrides!W17 = "", F_Inputs_PR24!W16, PR24_overrides!W17)</f>
        <v>22.82</v>
      </c>
      <c r="X17" s="16">
        <f>IF(PR24_overrides!X17 = "", F_Inputs_PR24!X16, PR24_overrides!X17)</f>
        <v>61.470999999999997</v>
      </c>
      <c r="Y17" s="16">
        <f>IF(PR24_overrides!Y17 = "", F_Inputs_PR24!Y16, PR24_overrides!Y17)</f>
        <v>1565.325</v>
      </c>
      <c r="Z17" s="16">
        <f>IF(PR24_overrides!Z17 = "", F_Inputs_PR24!Z16, PR24_overrides!Z17)</f>
        <v>1507.961</v>
      </c>
      <c r="AA17" s="16">
        <f>IF(PR24_overrides!AA17 = "", F_Inputs_PR24!AA16, PR24_overrides!AA17)</f>
        <v>1.17</v>
      </c>
      <c r="AB17" s="16">
        <f>IF(PR24_overrides!AB17 = "", F_Inputs_PR24!AB16, PR24_overrides!AB17)</f>
        <v>119.56894021111756</v>
      </c>
      <c r="AC17" s="16">
        <f>IF(PR24_overrides!AC17 = "", F_Inputs_PR24!AC16, PR24_overrides!AC17)</f>
        <v>2.5030000000000001</v>
      </c>
      <c r="AD17" s="16">
        <f>IF(PR24_overrides!AD17 = "", F_Inputs_PR24!AD16, PR24_overrides!AD17)</f>
        <v>3.9940000000000002</v>
      </c>
      <c r="AE17" s="16">
        <f>IF(PR24_overrides!AE17 = "", F_Inputs_PR24!AE16, PR24_overrides!AE17)</f>
        <v>0.24924501195465867</v>
      </c>
      <c r="AF17" s="16">
        <f>IF(PR24_overrides!AF17 = "", F_Inputs_PR24!AF16, PR24_overrides!AF17)</f>
        <v>2.1523800697297357</v>
      </c>
      <c r="AG17" s="16">
        <f>IF(PR24_overrides!AG17 = "", F_Inputs_PR24!AG16, PR24_overrides!AG17)</f>
        <v>0</v>
      </c>
      <c r="AH17" s="16">
        <f>IF(PR24_overrides!AH17 = "", F_Inputs_PR24!AH16, PR24_overrides!AH17)</f>
        <v>0.47646577625537712</v>
      </c>
      <c r="AI17" s="16">
        <f>IF(PR24_overrides!AI17 = "", F_Inputs_PR24!AI16, PR24_overrides!AI17)</f>
        <v>1.9251593054290175</v>
      </c>
      <c r="AJ17" s="16">
        <f>IF(PR24_overrides!AJ17 = "", F_Inputs_PR24!AJ16, PR24_overrides!AJ17)</f>
        <v>0</v>
      </c>
      <c r="AK17" s="16">
        <f>IF(PR24_overrides!AK17 = "", F_Inputs_PR24!AK16, PR24_overrides!AK17)</f>
        <v>1483.606431154758</v>
      </c>
      <c r="AL17" s="14"/>
      <c r="AM17" s="14"/>
      <c r="AN17" s="14"/>
      <c r="AO17" s="14"/>
      <c r="AP17" s="14"/>
      <c r="AQ17" s="14"/>
      <c r="AR17" s="14"/>
      <c r="AS17" s="14"/>
      <c r="AT17" s="14"/>
      <c r="AU17" s="14"/>
      <c r="AV17" s="14"/>
      <c r="AW17" s="14"/>
      <c r="AX17" s="14"/>
    </row>
    <row r="18" spans="1:50" x14ac:dyDescent="0.45">
      <c r="A18" s="15" t="str">
        <f t="shared" si="0"/>
        <v>NWT25</v>
      </c>
      <c r="B18" s="15" t="s">
        <v>289</v>
      </c>
      <c r="C18" s="15" t="s">
        <v>516</v>
      </c>
      <c r="D18" s="16">
        <f>IF(PR24_overrides!D18 = "", F_Inputs_PR24!D17, PR24_overrides!D18)</f>
        <v>0.91993769470404962</v>
      </c>
      <c r="E18" s="16">
        <f>IF(PR24_overrides!E18 = "", F_Inputs_PR24!E17, PR24_overrides!E18)</f>
        <v>24.524437432029849</v>
      </c>
      <c r="F18" s="16">
        <f>IF(PR24_overrides!F18 = "", F_Inputs_PR24!F17, PR24_overrides!F18)</f>
        <v>14.978811183860342</v>
      </c>
      <c r="G18" s="16">
        <f>IF(PR24_overrides!G18 = "", F_Inputs_PR24!G17, PR24_overrides!G18)</f>
        <v>51.141077023297647</v>
      </c>
      <c r="H18" s="16">
        <f>IF(PR24_overrides!H18 = "", F_Inputs_PR24!H17, PR24_overrides!H18)</f>
        <v>51.141077023297647</v>
      </c>
      <c r="I18" s="16">
        <f>IF(PR24_overrides!I18 = "", F_Inputs_PR24!I17, PR24_overrides!I18)</f>
        <v>3.7276707845192751</v>
      </c>
      <c r="J18" s="16">
        <f>IF(PR24_overrides!J18 = "", F_Inputs_PR24!J17, PR24_overrides!J18)</f>
        <v>11.596210682580903</v>
      </c>
      <c r="K18" s="16">
        <f>IF(PR24_overrides!K18 = "", F_Inputs_PR24!K17, PR24_overrides!K18)</f>
        <v>0</v>
      </c>
      <c r="L18" s="16">
        <f>IF(PR24_overrides!L18 = "", F_Inputs_PR24!L17, PR24_overrides!L18)</f>
        <v>105.96820710628802</v>
      </c>
      <c r="M18" s="16">
        <f>IF(PR24_overrides!M18 = "", F_Inputs_PR24!M17, PR24_overrides!M18)</f>
        <v>0</v>
      </c>
      <c r="N18" s="16">
        <f>IF(PR24_overrides!N18 = "", F_Inputs_PR24!N17, PR24_overrides!N18)</f>
        <v>45.986330089096199</v>
      </c>
      <c r="O18" s="16">
        <f>IF(PR24_overrides!O18 = "", F_Inputs_PR24!O17, PR24_overrides!O18)</f>
        <v>4.5183240427238078E-3</v>
      </c>
      <c r="P18" s="16">
        <f>IF(PR24_overrides!P18 = "", F_Inputs_PR24!P17, PR24_overrides!P18)</f>
        <v>5.4296247432904723</v>
      </c>
      <c r="Q18" s="16">
        <f>IF(PR24_overrides!Q18 = "", F_Inputs_PR24!Q17, PR24_overrides!Q18)</f>
        <v>0</v>
      </c>
      <c r="R18" s="16">
        <f>IF(PR24_overrides!R18 = "", F_Inputs_PR24!R17, PR24_overrides!R18)</f>
        <v>1.3631294666923217</v>
      </c>
      <c r="S18" s="16">
        <f>IF(PR24_overrides!S18 = "", F_Inputs_PR24!S17, PR24_overrides!S18)</f>
        <v>65.111000000000004</v>
      </c>
      <c r="T18" s="16">
        <f>IF(PR24_overrides!T18 = "", F_Inputs_PR24!T17, PR24_overrides!T18)</f>
        <v>60.915999999999997</v>
      </c>
      <c r="U18" s="16">
        <f>IF(PR24_overrides!U18 = "", F_Inputs_PR24!U17, PR24_overrides!U18)</f>
        <v>42.207999999999998</v>
      </c>
      <c r="V18" s="16">
        <f>IF(PR24_overrides!V18 = "", F_Inputs_PR24!V17, PR24_overrides!V18)</f>
        <v>34.796999999999997</v>
      </c>
      <c r="W18" s="16">
        <f>IF(PR24_overrides!W18 = "", F_Inputs_PR24!W17, PR24_overrides!W18)</f>
        <v>22.550999999999998</v>
      </c>
      <c r="X18" s="16">
        <f>IF(PR24_overrides!X18 = "", F_Inputs_PR24!X17, PR24_overrides!X18)</f>
        <v>61.920999999999999</v>
      </c>
      <c r="Y18" s="16">
        <f>IF(PR24_overrides!Y18 = "", F_Inputs_PR24!Y17, PR24_overrides!Y18)</f>
        <v>1538.2760000000001</v>
      </c>
      <c r="Z18" s="16">
        <f>IF(PR24_overrides!Z18 = "", F_Inputs_PR24!Z17, PR24_overrides!Z18)</f>
        <v>1552.203</v>
      </c>
      <c r="AA18" s="16">
        <f>IF(PR24_overrides!AA18 = "", F_Inputs_PR24!AA17, PR24_overrides!AA18)</f>
        <v>2.4397919764375011</v>
      </c>
      <c r="AB18" s="16">
        <f>IF(PR24_overrides!AB18 = "", F_Inputs_PR24!AB17, PR24_overrides!AB18)</f>
        <v>115.86275524500203</v>
      </c>
      <c r="AC18" s="16">
        <f>IF(PR24_overrides!AC18 = "", F_Inputs_PR24!AC17, PR24_overrides!AC18)</f>
        <v>2.3039999999999998</v>
      </c>
      <c r="AD18" s="16">
        <f>IF(PR24_overrides!AD18 = "", F_Inputs_PR24!AD17, PR24_overrides!AD18)</f>
        <v>4.306</v>
      </c>
      <c r="AE18" s="16">
        <f>IF(PR24_overrides!AE18 = "", F_Inputs_PR24!AE17, PR24_overrides!AE18)</f>
        <v>0.19666540784701547</v>
      </c>
      <c r="AF18" s="16">
        <f>IF(PR24_overrides!AF18 = "", F_Inputs_PR24!AF17, PR24_overrides!AF18)</f>
        <v>3.4754683851289538</v>
      </c>
      <c r="AG18" s="16">
        <f>IF(PR24_overrides!AG18 = "", F_Inputs_PR24!AG17, PR24_overrides!AG18)</f>
        <v>0</v>
      </c>
      <c r="AH18" s="16">
        <f>IF(PR24_overrides!AH18 = "", F_Inputs_PR24!AH17, PR24_overrides!AH18)</f>
        <v>0.57485818828751123</v>
      </c>
      <c r="AI18" s="16">
        <f>IF(PR24_overrides!AI18 = "", F_Inputs_PR24!AI17, PR24_overrides!AI18)</f>
        <v>3.0972756046884586</v>
      </c>
      <c r="AJ18" s="16">
        <f>IF(PR24_overrides!AJ18 = "", F_Inputs_PR24!AJ17, PR24_overrides!AJ18)</f>
        <v>0</v>
      </c>
      <c r="AK18" s="16">
        <f>IF(PR24_overrides!AK18 = "", F_Inputs_PR24!AK17, PR24_overrides!AK18)</f>
        <v>1540.0279008280752</v>
      </c>
      <c r="AL18" s="14"/>
      <c r="AM18" s="14"/>
      <c r="AN18" s="14"/>
      <c r="AO18" s="14"/>
      <c r="AP18" s="14"/>
      <c r="AQ18" s="14"/>
      <c r="AR18" s="14"/>
      <c r="AS18" s="14"/>
      <c r="AT18" s="14"/>
      <c r="AU18" s="14"/>
      <c r="AV18" s="14"/>
      <c r="AW18" s="14"/>
      <c r="AX18" s="14"/>
    </row>
    <row r="19" spans="1:50" x14ac:dyDescent="0.45">
      <c r="A19" s="15" t="str">
        <f t="shared" si="0"/>
        <v>NWT26</v>
      </c>
      <c r="B19" s="15" t="s">
        <v>289</v>
      </c>
      <c r="C19" s="15" t="s">
        <v>518</v>
      </c>
      <c r="D19" s="16">
        <f>IF(PR24_overrides!D19 = "", F_Inputs_PR24!D18, PR24_overrides!D19)</f>
        <v>0.89844225386394061</v>
      </c>
      <c r="E19" s="16">
        <f>IF(PR24_overrides!E19 = "", F_Inputs_PR24!E18, PR24_overrides!E19)</f>
        <v>25.528534322833547</v>
      </c>
      <c r="F19" s="16">
        <f>IF(PR24_overrides!F19 = "", F_Inputs_PR24!F18, PR24_overrides!F19)</f>
        <v>14.662195805819502</v>
      </c>
      <c r="G19" s="16">
        <f>IF(PR24_overrides!G19 = "", F_Inputs_PR24!G18, PR24_overrides!G19)</f>
        <v>68.717236073743805</v>
      </c>
      <c r="H19" s="16">
        <f>IF(PR24_overrides!H19 = "", F_Inputs_PR24!H18, PR24_overrides!H19)</f>
        <v>68.717236073743805</v>
      </c>
      <c r="I19" s="16">
        <f>IF(PR24_overrides!I19 = "", F_Inputs_PR24!I18, PR24_overrides!I19)</f>
        <v>4.3491175787415806</v>
      </c>
      <c r="J19" s="16">
        <f>IF(PR24_overrides!J19 = "", F_Inputs_PR24!J18, PR24_overrides!J19)</f>
        <v>16.830191208917693</v>
      </c>
      <c r="K19" s="16">
        <f>IF(PR24_overrides!K19 = "", F_Inputs_PR24!K18, PR24_overrides!K19)</f>
        <v>0</v>
      </c>
      <c r="L19" s="16">
        <f>IF(PR24_overrides!L19 = "", F_Inputs_PR24!L18, PR24_overrides!L19)</f>
        <v>130.08727499005616</v>
      </c>
      <c r="M19" s="16">
        <f>IF(PR24_overrides!M19 = "", F_Inputs_PR24!M18, PR24_overrides!M19)</f>
        <v>0</v>
      </c>
      <c r="N19" s="16">
        <f>IF(PR24_overrides!N19 = "", F_Inputs_PR24!N18, PR24_overrides!N19)</f>
        <v>53.984290920364934</v>
      </c>
      <c r="O19" s="16">
        <f>IF(PR24_overrides!O19 = "", F_Inputs_PR24!O18, PR24_overrides!O19)</f>
        <v>0</v>
      </c>
      <c r="P19" s="16">
        <f>IF(PR24_overrides!P19 = "", F_Inputs_PR24!P18, PR24_overrides!P19)</f>
        <v>3.925671509230134</v>
      </c>
      <c r="Q19" s="16">
        <f>IF(PR24_overrides!Q19 = "", F_Inputs_PR24!Q18, PR24_overrides!Q19)</f>
        <v>0</v>
      </c>
      <c r="R19" s="16">
        <f>IF(PR24_overrides!R19 = "", F_Inputs_PR24!R18, PR24_overrides!R19)</f>
        <v>1.7638517871938741</v>
      </c>
      <c r="S19" s="16">
        <f>IF(PR24_overrides!S19 = "", F_Inputs_PR24!S18, PR24_overrides!S19)</f>
        <v>64.769000000000005</v>
      </c>
      <c r="T19" s="16">
        <f>IF(PR24_overrides!T19 = "", F_Inputs_PR24!T18, PR24_overrides!T19)</f>
        <v>62.430999999999997</v>
      </c>
      <c r="U19" s="16">
        <f>IF(PR24_overrides!U19 = "", F_Inputs_PR24!U18, PR24_overrides!U19)</f>
        <v>41.749000000000002</v>
      </c>
      <c r="V19" s="16">
        <f>IF(PR24_overrides!V19 = "", F_Inputs_PR24!V18, PR24_overrides!V19)</f>
        <v>35.779000000000003</v>
      </c>
      <c r="W19" s="16">
        <f>IF(PR24_overrides!W19 = "", F_Inputs_PR24!W18, PR24_overrides!W19)</f>
        <v>22.091999999999999</v>
      </c>
      <c r="X19" s="16">
        <f>IF(PR24_overrides!X19 = "", F_Inputs_PR24!X18, PR24_overrides!X19)</f>
        <v>62.423000000000002</v>
      </c>
      <c r="Y19" s="16">
        <f>IF(PR24_overrides!Y19 = "", F_Inputs_PR24!Y18, PR24_overrides!Y19)</f>
        <v>1506.7180000000001</v>
      </c>
      <c r="Z19" s="16">
        <f>IF(PR24_overrides!Z19 = "", F_Inputs_PR24!Z18, PR24_overrides!Z19)</f>
        <v>1607.3219999999999</v>
      </c>
      <c r="AA19" s="16">
        <f>IF(PR24_overrides!AA19 = "", F_Inputs_PR24!AA18, PR24_overrides!AA19)</f>
        <v>2.7012436615897548</v>
      </c>
      <c r="AB19" s="16">
        <f>IF(PR24_overrides!AB19 = "", F_Inputs_PR24!AB18, PR24_overrides!AB19)</f>
        <v>138.99410517885966</v>
      </c>
      <c r="AC19" s="16">
        <f>IF(PR24_overrides!AC19 = "", F_Inputs_PR24!AC18, PR24_overrides!AC19)</f>
        <v>2.3170000000000002</v>
      </c>
      <c r="AD19" s="16">
        <f>IF(PR24_overrides!AD19 = "", F_Inputs_PR24!AD18, PR24_overrides!AD19)</f>
        <v>4.33</v>
      </c>
      <c r="AE19" s="16">
        <f>IF(PR24_overrides!AE19 = "", F_Inputs_PR24!AE18, PR24_overrides!AE19)</f>
        <v>0.17505496185420025</v>
      </c>
      <c r="AF19" s="16">
        <f>IF(PR24_overrides!AF19 = "", F_Inputs_PR24!AF18, PR24_overrides!AF19)</f>
        <v>3.6401041656171813</v>
      </c>
      <c r="AG19" s="16">
        <f>IF(PR24_overrides!AG19 = "", F_Inputs_PR24!AG18, PR24_overrides!AG19)</f>
        <v>0</v>
      </c>
      <c r="AH19" s="16">
        <f>IF(PR24_overrides!AH19 = "", F_Inputs_PR24!AH18, PR24_overrides!AH19)</f>
        <v>0.59785223509180363</v>
      </c>
      <c r="AI19" s="16">
        <f>IF(PR24_overrides!AI19 = "", F_Inputs_PR24!AI18, PR24_overrides!AI19)</f>
        <v>3.2173068923795771</v>
      </c>
      <c r="AJ19" s="16">
        <f>IF(PR24_overrides!AJ19 = "", F_Inputs_PR24!AJ18, PR24_overrides!AJ19)</f>
        <v>0</v>
      </c>
      <c r="AK19" s="16">
        <f>IF(PR24_overrides!AK19 = "", F_Inputs_PR24!AK18, PR24_overrides!AK19)</f>
        <v>1698.5877631776448</v>
      </c>
      <c r="AL19" s="14"/>
      <c r="AM19" s="14"/>
      <c r="AN19" s="14"/>
      <c r="AO19" s="14"/>
      <c r="AP19" s="14"/>
      <c r="AQ19" s="14"/>
      <c r="AR19" s="14"/>
      <c r="AS19" s="14"/>
      <c r="AT19" s="14"/>
      <c r="AU19" s="14"/>
      <c r="AV19" s="14"/>
      <c r="AW19" s="14"/>
      <c r="AX19" s="14"/>
    </row>
    <row r="20" spans="1:50" x14ac:dyDescent="0.45">
      <c r="A20" s="15" t="str">
        <f t="shared" si="0"/>
        <v>NWT27</v>
      </c>
      <c r="B20" s="15" t="s">
        <v>289</v>
      </c>
      <c r="C20" s="15" t="s">
        <v>519</v>
      </c>
      <c r="D20" s="16">
        <f>IF(PR24_overrides!D20 = "", F_Inputs_PR24!D19, PR24_overrides!D20)</f>
        <v>0.87918304156246263</v>
      </c>
      <c r="E20" s="16">
        <f>IF(PR24_overrides!E20 = "", F_Inputs_PR24!E19, PR24_overrides!E20)</f>
        <v>25.733984066294525</v>
      </c>
      <c r="F20" s="16">
        <f>IF(PR24_overrides!F20 = "", F_Inputs_PR24!F19, PR24_overrides!F20)</f>
        <v>15.018492002843864</v>
      </c>
      <c r="G20" s="16">
        <f>IF(PR24_overrides!G20 = "", F_Inputs_PR24!G19, PR24_overrides!G20)</f>
        <v>73.476674049076038</v>
      </c>
      <c r="H20" s="16">
        <f>IF(PR24_overrides!H20 = "", F_Inputs_PR24!H19, PR24_overrides!H20)</f>
        <v>73.476674049076038</v>
      </c>
      <c r="I20" s="16">
        <f>IF(PR24_overrides!I20 = "", F_Inputs_PR24!I19, PR24_overrides!I20)</f>
        <v>4.7463032680716273</v>
      </c>
      <c r="J20" s="16">
        <f>IF(PR24_overrides!J20 = "", F_Inputs_PR24!J19, PR24_overrides!J20)</f>
        <v>18.604685784098329</v>
      </c>
      <c r="K20" s="16">
        <f>IF(PR24_overrides!K20 = "", F_Inputs_PR24!K19, PR24_overrides!K20)</f>
        <v>0</v>
      </c>
      <c r="L20" s="16">
        <f>IF(PR24_overrides!L20 = "", F_Inputs_PR24!L19, PR24_overrides!L20)</f>
        <v>137.58013917038446</v>
      </c>
      <c r="M20" s="16">
        <f>IF(PR24_overrides!M20 = "", F_Inputs_PR24!M19, PR24_overrides!M20)</f>
        <v>0</v>
      </c>
      <c r="N20" s="16">
        <f>IF(PR24_overrides!N20 = "", F_Inputs_PR24!N19, PR24_overrides!N20)</f>
        <v>57.879873168266471</v>
      </c>
      <c r="O20" s="16">
        <f>IF(PR24_overrides!O20 = "", F_Inputs_PR24!O19, PR24_overrides!O20)</f>
        <v>0</v>
      </c>
      <c r="P20" s="16">
        <f>IF(PR24_overrides!P20 = "", F_Inputs_PR24!P19, PR24_overrides!P20)</f>
        <v>3.2372416982099095</v>
      </c>
      <c r="Q20" s="16">
        <f>IF(PR24_overrides!Q20 = "", F_Inputs_PR24!Q19, PR24_overrides!Q20)</f>
        <v>0</v>
      </c>
      <c r="R20" s="16">
        <f>IF(PR24_overrides!R20 = "", F_Inputs_PR24!R19, PR24_overrides!R20)</f>
        <v>1.6800138609120112</v>
      </c>
      <c r="S20" s="16">
        <f>IF(PR24_overrides!S20 = "", F_Inputs_PR24!S19, PR24_overrides!S20)</f>
        <v>64.043000000000006</v>
      </c>
      <c r="T20" s="16">
        <f>IF(PR24_overrides!T20 = "", F_Inputs_PR24!T19, PR24_overrides!T20)</f>
        <v>63.917999999999999</v>
      </c>
      <c r="U20" s="16">
        <f>IF(PR24_overrides!U20 = "", F_Inputs_PR24!U19, PR24_overrides!U20)</f>
        <v>41.295999999999999</v>
      </c>
      <c r="V20" s="16">
        <f>IF(PR24_overrides!V20 = "", F_Inputs_PR24!V19, PR24_overrides!V20)</f>
        <v>36.789000000000001</v>
      </c>
      <c r="W20" s="16">
        <f>IF(PR24_overrides!W20 = "", F_Inputs_PR24!W19, PR24_overrides!W20)</f>
        <v>21.638999999999999</v>
      </c>
      <c r="X20" s="16">
        <f>IF(PR24_overrides!X20 = "", F_Inputs_PR24!X19, PR24_overrides!X20)</f>
        <v>62.886000000000003</v>
      </c>
      <c r="Y20" s="16">
        <f>IF(PR24_overrides!Y20 = "", F_Inputs_PR24!Y19, PR24_overrides!Y20)</f>
        <v>1464.2539999999999</v>
      </c>
      <c r="Z20" s="16">
        <f>IF(PR24_overrides!Z20 = "", F_Inputs_PR24!Z19, PR24_overrides!Z20)</f>
        <v>1674.902</v>
      </c>
      <c r="AA20" s="16">
        <f>IF(PR24_overrides!AA20 = "", F_Inputs_PR24!AA19, PR24_overrides!AA20)</f>
        <v>4.9056491557196766</v>
      </c>
      <c r="AB20" s="16">
        <f>IF(PR24_overrides!AB20 = "", F_Inputs_PR24!AB19, PR24_overrides!AB20)</f>
        <v>145.82521881557477</v>
      </c>
      <c r="AC20" s="16">
        <f>IF(PR24_overrides!AC20 = "", F_Inputs_PR24!AC19, PR24_overrides!AC20)</f>
        <v>2.3340000000000001</v>
      </c>
      <c r="AD20" s="16">
        <f>IF(PR24_overrides!AD20 = "", F_Inputs_PR24!AD19, PR24_overrides!AD20)</f>
        <v>4.3620000000000001</v>
      </c>
      <c r="AE20" s="16">
        <f>IF(PR24_overrides!AE20 = "", F_Inputs_PR24!AE19, PR24_overrides!AE20)</f>
        <v>0.17555115940274255</v>
      </c>
      <c r="AF20" s="16">
        <f>IF(PR24_overrides!AF20 = "", F_Inputs_PR24!AF19, PR24_overrides!AF20)</f>
        <v>3.7720890380161971</v>
      </c>
      <c r="AG20" s="16">
        <f>IF(PR24_overrides!AG20 = "", F_Inputs_PR24!AG19, PR24_overrides!AG20)</f>
        <v>0</v>
      </c>
      <c r="AH20" s="16">
        <f>IF(PR24_overrides!AH20 = "", F_Inputs_PR24!AH19, PR24_overrides!AH20)</f>
        <v>0.61981611135043957</v>
      </c>
      <c r="AI20" s="16">
        <f>IF(PR24_overrides!AI20 = "", F_Inputs_PR24!AI19, PR24_overrides!AI20)</f>
        <v>3.3278240860685009</v>
      </c>
      <c r="AJ20" s="16">
        <f>IF(PR24_overrides!AJ20 = "", F_Inputs_PR24!AJ19, PR24_overrides!AJ20)</f>
        <v>0</v>
      </c>
      <c r="AK20" s="16">
        <f>IF(PR24_overrides!AK20 = "", F_Inputs_PR24!AK19, PR24_overrides!AK20)</f>
        <v>1842.82037001302</v>
      </c>
      <c r="AL20" s="14"/>
      <c r="AM20" s="14"/>
      <c r="AN20" s="14"/>
      <c r="AO20" s="14"/>
      <c r="AP20" s="14"/>
      <c r="AQ20" s="14"/>
      <c r="AR20" s="14"/>
      <c r="AS20" s="14"/>
      <c r="AT20" s="14"/>
      <c r="AU20" s="14"/>
      <c r="AV20" s="14"/>
      <c r="AW20" s="14"/>
      <c r="AX20" s="14"/>
    </row>
    <row r="21" spans="1:50" x14ac:dyDescent="0.45">
      <c r="A21" s="15" t="str">
        <f t="shared" si="0"/>
        <v>NWT28</v>
      </c>
      <c r="B21" s="15" t="s">
        <v>289</v>
      </c>
      <c r="C21" s="15" t="s">
        <v>520</v>
      </c>
      <c r="D21" s="16">
        <f>IF(PR24_overrides!D21 = "", F_Inputs_PR24!D20, PR24_overrides!D21)</f>
        <v>0.85882968822708206</v>
      </c>
      <c r="E21" s="16">
        <f>IF(PR24_overrides!E21 = "", F_Inputs_PR24!E20, PR24_overrides!E21)</f>
        <v>25.978617373527836</v>
      </c>
      <c r="F21" s="16">
        <f>IF(PR24_overrides!F21 = "", F_Inputs_PR24!F20, PR24_overrides!F21)</f>
        <v>15.40459833660231</v>
      </c>
      <c r="G21" s="16">
        <f>IF(PR24_overrides!G21 = "", F_Inputs_PR24!G20, PR24_overrides!G21)</f>
        <v>82.79891395967779</v>
      </c>
      <c r="H21" s="16">
        <f>IF(PR24_overrides!H21 = "", F_Inputs_PR24!H20, PR24_overrides!H21)</f>
        <v>82.79891395967779</v>
      </c>
      <c r="I21" s="16">
        <f>IF(PR24_overrides!I21 = "", F_Inputs_PR24!I20, PR24_overrides!I21)</f>
        <v>5.1583467021225307</v>
      </c>
      <c r="J21" s="16">
        <f>IF(PR24_overrides!J21 = "", F_Inputs_PR24!J20, PR24_overrides!J21)</f>
        <v>14.887506933533956</v>
      </c>
      <c r="K21" s="16">
        <f>IF(PR24_overrides!K21 = "", F_Inputs_PR24!K20, PR24_overrides!K21)</f>
        <v>0</v>
      </c>
      <c r="L21" s="16">
        <f>IF(PR24_overrides!L21 = "", F_Inputs_PR24!L20, PR24_overrides!L21)</f>
        <v>144.22798330546442</v>
      </c>
      <c r="M21" s="16">
        <f>IF(PR24_overrides!M21 = "", F_Inputs_PR24!M20, PR24_overrides!M21)</f>
        <v>0</v>
      </c>
      <c r="N21" s="16">
        <f>IF(PR24_overrides!N21 = "", F_Inputs_PR24!N20, PR24_overrides!N21)</f>
        <v>63.577233703241411</v>
      </c>
      <c r="O21" s="16">
        <f>IF(PR24_overrides!O21 = "", F_Inputs_PR24!O20, PR24_overrides!O21)</f>
        <v>0</v>
      </c>
      <c r="P21" s="16">
        <f>IF(PR24_overrides!P21 = "", F_Inputs_PR24!P20, PR24_overrides!P21)</f>
        <v>2.299773186437061</v>
      </c>
      <c r="Q21" s="16">
        <f>IF(PR24_overrides!Q21 = "", F_Inputs_PR24!Q20, PR24_overrides!Q21)</f>
        <v>0</v>
      </c>
      <c r="R21" s="16">
        <f>IF(PR24_overrides!R21 = "", F_Inputs_PR24!R20, PR24_overrides!R21)</f>
        <v>1.5579647899569153</v>
      </c>
      <c r="S21" s="16">
        <f>IF(PR24_overrides!S21 = "", F_Inputs_PR24!S20, PR24_overrides!S21)</f>
        <v>63.323999999999998</v>
      </c>
      <c r="T21" s="16">
        <f>IF(PR24_overrides!T21 = "", F_Inputs_PR24!T20, PR24_overrides!T21)</f>
        <v>65.369</v>
      </c>
      <c r="U21" s="16">
        <f>IF(PR24_overrides!U21 = "", F_Inputs_PR24!U20, PR24_overrides!U21)</f>
        <v>40.847999999999999</v>
      </c>
      <c r="V21" s="16">
        <f>IF(PR24_overrides!V21 = "", F_Inputs_PR24!V20, PR24_overrides!V21)</f>
        <v>37.826999999999998</v>
      </c>
      <c r="W21" s="16">
        <f>IF(PR24_overrides!W21 = "", F_Inputs_PR24!W20, PR24_overrides!W21)</f>
        <v>21.190999999999999</v>
      </c>
      <c r="X21" s="16">
        <f>IF(PR24_overrides!X21 = "", F_Inputs_PR24!X20, PR24_overrides!X21)</f>
        <v>63.268999999999998</v>
      </c>
      <c r="Y21" s="16">
        <f>IF(PR24_overrides!Y21 = "", F_Inputs_PR24!Y20, PR24_overrides!Y21)</f>
        <v>1417.8520000000001</v>
      </c>
      <c r="Z21" s="16">
        <f>IF(PR24_overrides!Z21 = "", F_Inputs_PR24!Z20, PR24_overrides!Z21)</f>
        <v>1752.076</v>
      </c>
      <c r="AA21" s="16">
        <f>IF(PR24_overrides!AA21 = "", F_Inputs_PR24!AA20, PR24_overrides!AA21)</f>
        <v>2.8267387348270083</v>
      </c>
      <c r="AB21" s="16">
        <f>IF(PR24_overrides!AB21 = "", F_Inputs_PR24!AB20, PR24_overrides!AB21)</f>
        <v>151.52337472669731</v>
      </c>
      <c r="AC21" s="16">
        <f>IF(PR24_overrides!AC21 = "", F_Inputs_PR24!AC20, PR24_overrides!AC21)</f>
        <v>2.347</v>
      </c>
      <c r="AD21" s="16">
        <f>IF(PR24_overrides!AD21 = "", F_Inputs_PR24!AD20, PR24_overrides!AD21)</f>
        <v>4.3869999999999996</v>
      </c>
      <c r="AE21" s="16">
        <f>IF(PR24_overrides!AE21 = "", F_Inputs_PR24!AE20, PR24_overrides!AE21)</f>
        <v>0.17624871919378265</v>
      </c>
      <c r="AF21" s="16">
        <f>IF(PR24_overrides!AF21 = "", F_Inputs_PR24!AF20, PR24_overrides!AF21)</f>
        <v>3.903711924159861</v>
      </c>
      <c r="AG21" s="16">
        <f>IF(PR24_overrides!AG21 = "", F_Inputs_PR24!AG20, PR24_overrides!AG21)</f>
        <v>0</v>
      </c>
      <c r="AH21" s="16">
        <f>IF(PR24_overrides!AH21 = "", F_Inputs_PR24!AH20, PR24_overrides!AH21)</f>
        <v>0.64230719851464235</v>
      </c>
      <c r="AI21" s="16">
        <f>IF(PR24_overrides!AI21 = "", F_Inputs_PR24!AI20, PR24_overrides!AI21)</f>
        <v>3.4376534448390013</v>
      </c>
      <c r="AJ21" s="16">
        <f>IF(PR24_overrides!AJ21 = "", F_Inputs_PR24!AJ20, PR24_overrides!AJ21)</f>
        <v>0</v>
      </c>
      <c r="AK21" s="16">
        <f>IF(PR24_overrides!AK21 = "", F_Inputs_PR24!AK20, PR24_overrides!AK21)</f>
        <v>1941.5114465311433</v>
      </c>
      <c r="AL21" s="14"/>
      <c r="AM21" s="14"/>
      <c r="AN21" s="14"/>
      <c r="AO21" s="14"/>
      <c r="AP21" s="14"/>
      <c r="AQ21" s="14"/>
      <c r="AR21" s="14"/>
      <c r="AS21" s="14"/>
      <c r="AT21" s="14"/>
      <c r="AU21" s="14"/>
      <c r="AV21" s="14"/>
      <c r="AW21" s="14"/>
      <c r="AX21" s="14"/>
    </row>
    <row r="22" spans="1:50" x14ac:dyDescent="0.45">
      <c r="A22" s="15" t="str">
        <f t="shared" si="0"/>
        <v>NWT29</v>
      </c>
      <c r="B22" s="15" t="s">
        <v>289</v>
      </c>
      <c r="C22" s="15" t="s">
        <v>521</v>
      </c>
      <c r="D22" s="16">
        <f>IF(PR24_overrides!D22 = "", F_Inputs_PR24!D21, PR24_overrides!D22)</f>
        <v>0.83958830888206493</v>
      </c>
      <c r="E22" s="16">
        <f>IF(PR24_overrides!E22 = "", F_Inputs_PR24!E21, PR24_overrides!E22)</f>
        <v>26.148687742214328</v>
      </c>
      <c r="F22" s="16">
        <f>IF(PR24_overrides!F22 = "", F_Inputs_PR24!F21, PR24_overrides!F22)</f>
        <v>15.784142272410648</v>
      </c>
      <c r="G22" s="16">
        <f>IF(PR24_overrides!G22 = "", F_Inputs_PR24!G21, PR24_overrides!G22)</f>
        <v>88.588049615157459</v>
      </c>
      <c r="H22" s="16">
        <f>IF(PR24_overrides!H22 = "", F_Inputs_PR24!H21, PR24_overrides!H22)</f>
        <v>88.588049615157459</v>
      </c>
      <c r="I22" s="16">
        <f>IF(PR24_overrides!I22 = "", F_Inputs_PR24!I21, PR24_overrides!I22)</f>
        <v>5.5676983025680169</v>
      </c>
      <c r="J22" s="16">
        <f>IF(PR24_overrides!J22 = "", F_Inputs_PR24!J21, PR24_overrides!J22)</f>
        <v>14.938476314123294</v>
      </c>
      <c r="K22" s="16">
        <f>IF(PR24_overrides!K22 = "", F_Inputs_PR24!K21, PR24_overrides!K22)</f>
        <v>0</v>
      </c>
      <c r="L22" s="16">
        <f>IF(PR24_overrides!L22 = "", F_Inputs_PR24!L21, PR24_overrides!L22)</f>
        <v>151.02705424647377</v>
      </c>
      <c r="M22" s="16">
        <f>IF(PR24_overrides!M22 = "", F_Inputs_PR24!M21, PR24_overrides!M22)</f>
        <v>0</v>
      </c>
      <c r="N22" s="16">
        <f>IF(PR24_overrides!N22 = "", F_Inputs_PR24!N21, PR24_overrides!N22)</f>
        <v>69.092481265575742</v>
      </c>
      <c r="O22" s="16">
        <f>IF(PR24_overrides!O22 = "", F_Inputs_PR24!O21, PR24_overrides!O22)</f>
        <v>0</v>
      </c>
      <c r="P22" s="16">
        <f>IF(PR24_overrides!P22 = "", F_Inputs_PR24!P21, PR24_overrides!P22)</f>
        <v>2.263150141010378</v>
      </c>
      <c r="Q22" s="16">
        <f>IF(PR24_overrides!Q22 = "", F_Inputs_PR24!Q21, PR24_overrides!Q22)</f>
        <v>0</v>
      </c>
      <c r="R22" s="16">
        <f>IF(PR24_overrides!R22 = "", F_Inputs_PR24!R21, PR24_overrides!R22)</f>
        <v>1.4959865174930529</v>
      </c>
      <c r="S22" s="16">
        <f>IF(PR24_overrides!S22 = "", F_Inputs_PR24!S21, PR24_overrides!S22)</f>
        <v>62.612000000000002</v>
      </c>
      <c r="T22" s="16">
        <f>IF(PR24_overrides!T22 = "", F_Inputs_PR24!T21, PR24_overrides!T22)</f>
        <v>66.751000000000005</v>
      </c>
      <c r="U22" s="16">
        <f>IF(PR24_overrides!U22 = "", F_Inputs_PR24!U21, PR24_overrides!U22)</f>
        <v>40.404000000000003</v>
      </c>
      <c r="V22" s="16">
        <f>IF(PR24_overrides!V22 = "", F_Inputs_PR24!V21, PR24_overrides!V22)</f>
        <v>38.895000000000003</v>
      </c>
      <c r="W22" s="16">
        <f>IF(PR24_overrides!W22 = "", F_Inputs_PR24!W21, PR24_overrides!W22)</f>
        <v>20.747</v>
      </c>
      <c r="X22" s="16">
        <f>IF(PR24_overrides!X22 = "", F_Inputs_PR24!X21, PR24_overrides!X22)</f>
        <v>63.639000000000003</v>
      </c>
      <c r="Y22" s="16">
        <f>IF(PR24_overrides!Y22 = "", F_Inputs_PR24!Y21, PR24_overrides!Y22)</f>
        <v>1367.308</v>
      </c>
      <c r="Z22" s="16">
        <f>IF(PR24_overrides!Z22 = "", F_Inputs_PR24!Z21, PR24_overrides!Z22)</f>
        <v>1835.482</v>
      </c>
      <c r="AA22" s="16">
        <f>IF(PR24_overrides!AA22 = "", F_Inputs_PR24!AA21, PR24_overrides!AA22)</f>
        <v>2.2328396308591834</v>
      </c>
      <c r="AB22" s="16">
        <f>IF(PR24_overrides!AB22 = "", F_Inputs_PR24!AB21, PR24_overrides!AB22)</f>
        <v>158.36137214344973</v>
      </c>
      <c r="AC22" s="16">
        <f>IF(PR24_overrides!AC22 = "", F_Inputs_PR24!AC21, PR24_overrides!AC22)</f>
        <v>2.36</v>
      </c>
      <c r="AD22" s="16">
        <f>IF(PR24_overrides!AD22 = "", F_Inputs_PR24!AD21, PR24_overrides!AD22)</f>
        <v>4.4109999999999996</v>
      </c>
      <c r="AE22" s="16">
        <f>IF(PR24_overrides!AE22 = "", F_Inputs_PR24!AE21, PR24_overrides!AE22)</f>
        <v>0.17658374423820902</v>
      </c>
      <c r="AF22" s="16">
        <f>IF(PR24_overrides!AF22 = "", F_Inputs_PR24!AF21, PR24_overrides!AF22)</f>
        <v>4.0639194402235761</v>
      </c>
      <c r="AG22" s="16">
        <f>IF(PR24_overrides!AG22 = "", F_Inputs_PR24!AG21, PR24_overrides!AG22)</f>
        <v>0</v>
      </c>
      <c r="AH22" s="16">
        <f>IF(PR24_overrides!AH22 = "", F_Inputs_PR24!AH21, PR24_overrides!AH22)</f>
        <v>0.66532194598922945</v>
      </c>
      <c r="AI22" s="16">
        <f>IF(PR24_overrides!AI22 = "", F_Inputs_PR24!AI21, PR24_overrides!AI22)</f>
        <v>3.5751812384725552</v>
      </c>
      <c r="AJ22" s="16">
        <f>IF(PR24_overrides!AJ22 = "", F_Inputs_PR24!AJ21, PR24_overrides!AJ22)</f>
        <v>0</v>
      </c>
      <c r="AK22" s="16">
        <f>IF(PR24_overrides!AK22 = "", F_Inputs_PR24!AK21, PR24_overrides!AK22)</f>
        <v>2066.1179465224709</v>
      </c>
      <c r="AL22" s="14"/>
      <c r="AM22" s="14"/>
      <c r="AN22" s="14"/>
      <c r="AO22" s="14"/>
      <c r="AP22" s="14"/>
      <c r="AQ22" s="14"/>
      <c r="AR22" s="14"/>
      <c r="AS22" s="14"/>
      <c r="AT22" s="14"/>
      <c r="AU22" s="14"/>
      <c r="AV22" s="14"/>
      <c r="AW22" s="14"/>
      <c r="AX22" s="14"/>
    </row>
    <row r="23" spans="1:50" x14ac:dyDescent="0.45">
      <c r="A23" s="15" t="str">
        <f t="shared" si="0"/>
        <v>NWT30</v>
      </c>
      <c r="B23" s="15" t="s">
        <v>289</v>
      </c>
      <c r="C23" s="15" t="s">
        <v>522</v>
      </c>
      <c r="D23" s="16">
        <f>IF(PR24_overrides!D23 = "", F_Inputs_PR24!D22, PR24_overrides!D23)</f>
        <v>0.82256267409470718</v>
      </c>
      <c r="E23" s="16">
        <f>IF(PR24_overrides!E23 = "", F_Inputs_PR24!E22, PR24_overrides!E23)</f>
        <v>26.263828268357074</v>
      </c>
      <c r="F23" s="16">
        <f>IF(PR24_overrides!F23 = "", F_Inputs_PR24!F22, PR24_overrides!F23)</f>
        <v>16.167805419842189</v>
      </c>
      <c r="G23" s="16">
        <f>IF(PR24_overrides!G23 = "", F_Inputs_PR24!G22, PR24_overrides!G23)</f>
        <v>93.57252478089579</v>
      </c>
      <c r="H23" s="16">
        <f>IF(PR24_overrides!H23 = "", F_Inputs_PR24!H22, PR24_overrides!H23)</f>
        <v>93.57252478089579</v>
      </c>
      <c r="I23" s="16">
        <f>IF(PR24_overrides!I23 = "", F_Inputs_PR24!I22, PR24_overrides!I23)</f>
        <v>5.9777778825861345</v>
      </c>
      <c r="J23" s="16">
        <f>IF(PR24_overrides!J23 = "", F_Inputs_PR24!J22, PR24_overrides!J23)</f>
        <v>15.836010903565237</v>
      </c>
      <c r="K23" s="16">
        <f>IF(PR24_overrides!K23 = "", F_Inputs_PR24!K22, PR24_overrides!K23)</f>
        <v>0</v>
      </c>
      <c r="L23" s="16">
        <f>IF(PR24_overrides!L23 = "", F_Inputs_PR24!L22, PR24_overrides!L23)</f>
        <v>157.81794725524648</v>
      </c>
      <c r="M23" s="16">
        <f>IF(PR24_overrides!M23 = "", F_Inputs_PR24!M22, PR24_overrides!M23)</f>
        <v>0</v>
      </c>
      <c r="N23" s="16">
        <f>IF(PR24_overrides!N23 = "", F_Inputs_PR24!N22, PR24_overrides!N23)</f>
        <v>74.376083326968654</v>
      </c>
      <c r="O23" s="16">
        <f>IF(PR24_overrides!O23 = "", F_Inputs_PR24!O22, PR24_overrides!O23)</f>
        <v>0</v>
      </c>
      <c r="P23" s="16">
        <f>IF(PR24_overrides!P23 = "", F_Inputs_PR24!P22, PR24_overrides!P23)</f>
        <v>2.3735674909457516</v>
      </c>
      <c r="Q23" s="16">
        <f>IF(PR24_overrides!Q23 = "", F_Inputs_PR24!Q22, PR24_overrides!Q23)</f>
        <v>0</v>
      </c>
      <c r="R23" s="16">
        <f>IF(PR24_overrides!R23 = "", F_Inputs_PR24!R22, PR24_overrides!R23)</f>
        <v>1.391943545336076</v>
      </c>
      <c r="S23" s="16">
        <f>IF(PR24_overrides!S23 = "", F_Inputs_PR24!S22, PR24_overrides!S23)</f>
        <v>64.954999999999998</v>
      </c>
      <c r="T23" s="16">
        <f>IF(PR24_overrides!T23 = "", F_Inputs_PR24!T22, PR24_overrides!T23)</f>
        <v>69.248999999999995</v>
      </c>
      <c r="U23" s="16">
        <f>IF(PR24_overrides!U23 = "", F_Inputs_PR24!U22, PR24_overrides!U23)</f>
        <v>39.965000000000003</v>
      </c>
      <c r="V23" s="16">
        <f>IF(PR24_overrides!V23 = "", F_Inputs_PR24!V22, PR24_overrides!V23)</f>
        <v>39.993000000000002</v>
      </c>
      <c r="W23" s="16">
        <f>IF(PR24_overrides!W23 = "", F_Inputs_PR24!W22, PR24_overrides!W23)</f>
        <v>20.308</v>
      </c>
      <c r="X23" s="16">
        <f>IF(PR24_overrides!X23 = "", F_Inputs_PR24!X22, PR24_overrides!X23)</f>
        <v>64.052000000000007</v>
      </c>
      <c r="Y23" s="16">
        <f>IF(PR24_overrides!Y23 = "", F_Inputs_PR24!Y22, PR24_overrides!Y23)</f>
        <v>1321.817</v>
      </c>
      <c r="Z23" s="16">
        <f>IF(PR24_overrides!Z23 = "", F_Inputs_PR24!Z22, PR24_overrides!Z23)</f>
        <v>1911.0809999999999</v>
      </c>
      <c r="AA23" s="16">
        <f>IF(PR24_overrides!AA23 = "", F_Inputs_PR24!AA22, PR24_overrides!AA23)</f>
        <v>0.57811743423724793</v>
      </c>
      <c r="AB23" s="16">
        <f>IF(PR24_overrides!AB23 = "", F_Inputs_PR24!AB22, PR24_overrides!AB23)</f>
        <v>165.24969381054245</v>
      </c>
      <c r="AC23" s="16">
        <f>IF(PR24_overrides!AC23 = "", F_Inputs_PR24!AC22, PR24_overrides!AC23)</f>
        <v>2.4089999999999998</v>
      </c>
      <c r="AD23" s="16">
        <f>IF(PR24_overrides!AD23 = "", F_Inputs_PR24!AD22, PR24_overrides!AD23)</f>
        <v>4.5030000000000001</v>
      </c>
      <c r="AE23" s="16">
        <f>IF(PR24_overrides!AE23 = "", F_Inputs_PR24!AE22, PR24_overrides!AE23)</f>
        <v>0.17411043035640492</v>
      </c>
      <c r="AF23" s="16">
        <f>IF(PR24_overrides!AF23 = "", F_Inputs_PR24!AF22, PR24_overrides!AF23)</f>
        <v>4.1797785107300065</v>
      </c>
      <c r="AG23" s="16">
        <f>IF(PR24_overrides!AG23 = "", F_Inputs_PR24!AG22, PR24_overrides!AG23)</f>
        <v>0</v>
      </c>
      <c r="AH23" s="16">
        <f>IF(PR24_overrides!AH23 = "", F_Inputs_PR24!AH22, PR24_overrides!AH23)</f>
        <v>0.68765342207215152</v>
      </c>
      <c r="AI23" s="16">
        <f>IF(PR24_overrides!AI23 = "", F_Inputs_PR24!AI22, PR24_overrides!AI23)</f>
        <v>3.6662355190142595</v>
      </c>
      <c r="AJ23" s="16">
        <f>IF(PR24_overrides!AJ23 = "", F_Inputs_PR24!AJ22, PR24_overrides!AJ23)</f>
        <v>0</v>
      </c>
      <c r="AK23" s="16">
        <f>IF(PR24_overrides!AK23 = "", F_Inputs_PR24!AK22, PR24_overrides!AK23)</f>
        <v>2229.6107729547784</v>
      </c>
      <c r="AL23" s="14"/>
      <c r="AM23" s="14"/>
      <c r="AN23" s="14"/>
      <c r="AO23" s="14"/>
      <c r="AP23" s="14"/>
      <c r="AQ23" s="14"/>
      <c r="AR23" s="14"/>
      <c r="AS23" s="14"/>
      <c r="AT23" s="14"/>
      <c r="AU23" s="14"/>
      <c r="AV23" s="14"/>
      <c r="AW23" s="14"/>
      <c r="AX23" s="14"/>
    </row>
    <row r="24" spans="1:50" x14ac:dyDescent="0.45">
      <c r="A24" s="15" t="str">
        <f t="shared" si="0"/>
        <v>SRN24</v>
      </c>
      <c r="B24" s="15" t="s">
        <v>301</v>
      </c>
      <c r="C24" s="15" t="s">
        <v>263</v>
      </c>
      <c r="D24" s="16">
        <f>IF(PR24_overrides!D24 = "", F_Inputs_PR24!D23, PR24_overrides!D24)</f>
        <v>0.94744609856262829</v>
      </c>
      <c r="E24" s="16">
        <f>IF(PR24_overrides!E24 = "", F_Inputs_PR24!E23, PR24_overrides!E24)</f>
        <v>25.395639959363361</v>
      </c>
      <c r="F24" s="16">
        <f>IF(PR24_overrides!F24 = "", F_Inputs_PR24!F23, PR24_overrides!F24)</f>
        <v>8.9841522519471742</v>
      </c>
      <c r="G24" s="16">
        <f>IF(PR24_overrides!G24 = "", F_Inputs_PR24!G23, PR24_overrides!G24)</f>
        <v>15.375017135116831</v>
      </c>
      <c r="H24" s="16">
        <f>IF(PR24_overrides!H24 = "", F_Inputs_PR24!H23, PR24_overrides!H24)</f>
        <v>0</v>
      </c>
      <c r="I24" s="16">
        <f>IF(PR24_overrides!I24 = "", F_Inputs_PR24!I23, PR24_overrides!I24)</f>
        <v>3.5896501185235352</v>
      </c>
      <c r="J24" s="16">
        <f>IF(PR24_overrides!J24 = "", F_Inputs_PR24!J23, PR24_overrides!J24)</f>
        <v>5.2541247544869627</v>
      </c>
      <c r="K24" s="16">
        <f>IF(PR24_overrides!K24 = "", F_Inputs_PR24!K23, PR24_overrides!K24)</f>
        <v>2.4275787334913649E-2</v>
      </c>
      <c r="L24" s="16">
        <f>IF(PR24_overrides!L24 = "", F_Inputs_PR24!L23, PR24_overrides!L24)</f>
        <v>58.622860006772775</v>
      </c>
      <c r="M24" s="16">
        <f>IF(PR24_overrides!M24 = "", F_Inputs_PR24!M23, PR24_overrides!M24)</f>
        <v>0</v>
      </c>
      <c r="N24" s="16">
        <f>IF(PR24_overrides!N24 = "", F_Inputs_PR24!N23, PR24_overrides!N24)</f>
        <v>29.347315949881477</v>
      </c>
      <c r="O24" s="16">
        <f>IF(PR24_overrides!O24 = "", F_Inputs_PR24!O23, PR24_overrides!O24)</f>
        <v>1.0892440230274298</v>
      </c>
      <c r="P24" s="16">
        <f>IF(PR24_overrides!P24 = "", F_Inputs_PR24!P23, PR24_overrides!P24)</f>
        <v>4.5775691161530645</v>
      </c>
      <c r="Q24" s="16">
        <f>IF(PR24_overrides!Q24 = "", F_Inputs_PR24!Q23, PR24_overrides!Q24)</f>
        <v>1.0322486962411108</v>
      </c>
      <c r="R24" s="16">
        <f>IF(PR24_overrides!R24 = "", F_Inputs_PR24!R23, PR24_overrides!R24)</f>
        <v>1.2327878090077886</v>
      </c>
      <c r="S24" s="16">
        <f>IF(PR24_overrides!S24 = "", F_Inputs_PR24!S23, PR24_overrides!S24)</f>
        <v>18.670999999999999</v>
      </c>
      <c r="T24" s="16">
        <f>IF(PR24_overrides!T24 = "", F_Inputs_PR24!T23, PR24_overrides!T24)</f>
        <v>20.553999999999998</v>
      </c>
      <c r="U24" s="16">
        <f>IF(PR24_overrides!U24 = "", F_Inputs_PR24!U23, PR24_overrides!U24)</f>
        <v>16.219000000000001</v>
      </c>
      <c r="V24" s="16">
        <f>IF(PR24_overrides!V24 = "", F_Inputs_PR24!V23, PR24_overrides!V24)</f>
        <v>80.569000000000003</v>
      </c>
      <c r="W24" s="16">
        <f>IF(PR24_overrides!W24 = "", F_Inputs_PR24!W23, PR24_overrides!W24)</f>
        <v>253.36799999999999</v>
      </c>
      <c r="X24" s="16">
        <f>IF(PR24_overrides!X24 = "", F_Inputs_PR24!X23, PR24_overrides!X24)</f>
        <v>682.09400000000005</v>
      </c>
      <c r="Y24" s="16">
        <f>IF(PR24_overrides!Y24 = "", F_Inputs_PR24!Y23, PR24_overrides!Y24)</f>
        <v>118.471</v>
      </c>
      <c r="Z24" s="16">
        <f>IF(PR24_overrides!Z24 = "", F_Inputs_PR24!Z23, PR24_overrides!Z24)</f>
        <v>850.92399999999998</v>
      </c>
      <c r="AA24" s="16">
        <f>IF(PR24_overrides!AA24 = "", F_Inputs_PR24!AA23, PR24_overrides!AA24)</f>
        <v>4.4086940738232308</v>
      </c>
      <c r="AB24" s="16">
        <f>IF(PR24_overrides!AB24 = "", F_Inputs_PR24!AB23, PR24_overrides!AB24)</f>
        <v>67.974315475787336</v>
      </c>
      <c r="AC24" s="16">
        <f>IF(PR24_overrides!AC24 = "", F_Inputs_PR24!AC23, PR24_overrides!AC24)</f>
        <v>3.1240000000000001</v>
      </c>
      <c r="AD24" s="16">
        <f>IF(PR24_overrides!AD24 = "", F_Inputs_PR24!AD23, PR24_overrides!AD24)</f>
        <v>27.294</v>
      </c>
      <c r="AE24" s="16">
        <f>IF(PR24_overrides!AE24 = "", F_Inputs_PR24!AE23, PR24_overrides!AE24)</f>
        <v>7.0716423975618017E-2</v>
      </c>
      <c r="AF24" s="16">
        <f>IF(PR24_overrides!AF24 = "", F_Inputs_PR24!AF23, PR24_overrides!AF24)</f>
        <v>1.3488894006095498</v>
      </c>
      <c r="AG24" s="16">
        <f>IF(PR24_overrides!AG24 = "", F_Inputs_PR24!AG23, PR24_overrides!AG24)</f>
        <v>0</v>
      </c>
      <c r="AH24" s="16">
        <f>IF(PR24_overrides!AH24 = "", F_Inputs_PR24!AH23, PR24_overrides!AH24)</f>
        <v>0</v>
      </c>
      <c r="AI24" s="16">
        <f>IF(PR24_overrides!AI24 = "", F_Inputs_PR24!AI23, PR24_overrides!AI24)</f>
        <v>1.4196058245851677</v>
      </c>
      <c r="AJ24" s="16">
        <f>IF(PR24_overrides!AJ24 = "", F_Inputs_PR24!AJ23, PR24_overrides!AJ24)</f>
        <v>0</v>
      </c>
      <c r="AK24" s="16">
        <f>IF(PR24_overrides!AK24 = "", F_Inputs_PR24!AK23, PR24_overrides!AK24)</f>
        <v>633.73992558618374</v>
      </c>
      <c r="AL24" s="14"/>
      <c r="AM24" s="14"/>
      <c r="AN24" s="14"/>
      <c r="AO24" s="14"/>
      <c r="AP24" s="14"/>
      <c r="AQ24" s="14"/>
      <c r="AR24" s="14"/>
      <c r="AS24" s="14"/>
      <c r="AT24" s="14"/>
      <c r="AU24" s="14"/>
      <c r="AV24" s="14"/>
      <c r="AW24" s="14"/>
      <c r="AX24" s="14"/>
    </row>
    <row r="25" spans="1:50" x14ac:dyDescent="0.45">
      <c r="A25" s="15" t="str">
        <f t="shared" si="0"/>
        <v>SRN25</v>
      </c>
      <c r="B25" s="15" t="s">
        <v>301</v>
      </c>
      <c r="C25" s="15" t="s">
        <v>516</v>
      </c>
      <c r="D25" s="16">
        <f>IF(PR24_overrides!D25 = "", F_Inputs_PR24!D24, PR24_overrides!D25)</f>
        <v>0.91988038128465488</v>
      </c>
      <c r="E25" s="16">
        <f>IF(PR24_overrides!E25 = "", F_Inputs_PR24!E24, PR24_overrides!E25)</f>
        <v>24.565150491026085</v>
      </c>
      <c r="F25" s="16">
        <f>IF(PR24_overrides!F25 = "", F_Inputs_PR24!F24, PR24_overrides!F25)</f>
        <v>8.5467634270233681</v>
      </c>
      <c r="G25" s="16">
        <f>IF(PR24_overrides!G25 = "", F_Inputs_PR24!G24, PR24_overrides!G25)</f>
        <v>12.912548459194044</v>
      </c>
      <c r="H25" s="16">
        <f>IF(PR24_overrides!H25 = "", F_Inputs_PR24!H24, PR24_overrides!H25)</f>
        <v>0</v>
      </c>
      <c r="I25" s="16">
        <f>IF(PR24_overrides!I25 = "", F_Inputs_PR24!I24, PR24_overrides!I25)</f>
        <v>3.6483004402302752</v>
      </c>
      <c r="J25" s="16">
        <f>IF(PR24_overrides!J25 = "", F_Inputs_PR24!J24, PR24_overrides!J25)</f>
        <v>4.8560661699966143</v>
      </c>
      <c r="K25" s="16">
        <f>IF(PR24_overrides!K25 = "", F_Inputs_PR24!K24, PR24_overrides!K25)</f>
        <v>2.7177446664409084E-2</v>
      </c>
      <c r="L25" s="16">
        <f>IF(PR24_overrides!L25 = "", F_Inputs_PR24!L24, PR24_overrides!L25)</f>
        <v>54.556006434134794</v>
      </c>
      <c r="M25" s="16">
        <f>IF(PR24_overrides!M25 = "", F_Inputs_PR24!M24, PR24_overrides!M25)</f>
        <v>0</v>
      </c>
      <c r="N25" s="16">
        <f>IF(PR24_overrides!N25 = "", F_Inputs_PR24!N24, PR24_overrides!N25)</f>
        <v>31.499747781916703</v>
      </c>
      <c r="O25" s="16">
        <f>IF(PR24_overrides!O25 = "", F_Inputs_PR24!O24, PR24_overrides!O25)</f>
        <v>0.97403968845242161</v>
      </c>
      <c r="P25" s="16">
        <f>IF(PR24_overrides!P25 = "", F_Inputs_PR24!P24, PR24_overrides!P25)</f>
        <v>6.3986580426684752</v>
      </c>
      <c r="Q25" s="16">
        <f>IF(PR24_overrides!Q25 = "", F_Inputs_PR24!Q24, PR24_overrides!Q25)</f>
        <v>1.026220386048087</v>
      </c>
      <c r="R25" s="16">
        <f>IF(PR24_overrides!R25 = "", F_Inputs_PR24!R24, PR24_overrides!R25)</f>
        <v>1.4023562478835088</v>
      </c>
      <c r="S25" s="16">
        <f>IF(PR24_overrides!S25 = "", F_Inputs_PR24!S24, PR24_overrides!S25)</f>
        <v>9.7720000000000002</v>
      </c>
      <c r="T25" s="16">
        <f>IF(PR24_overrides!T25 = "", F_Inputs_PR24!T24, PR24_overrides!T25)</f>
        <v>22.247</v>
      </c>
      <c r="U25" s="16">
        <f>IF(PR24_overrides!U25 = "", F_Inputs_PR24!U24, PR24_overrides!U25)</f>
        <v>15.615</v>
      </c>
      <c r="V25" s="16">
        <f>IF(PR24_overrides!V25 = "", F_Inputs_PR24!V24, PR24_overrides!V25)</f>
        <v>82.781000000000006</v>
      </c>
      <c r="W25" s="16">
        <f>IF(PR24_overrides!W25 = "", F_Inputs_PR24!W24, PR24_overrides!W25)</f>
        <v>250.04599999999999</v>
      </c>
      <c r="X25" s="16">
        <f>IF(PR24_overrides!X25 = "", F_Inputs_PR24!X24, PR24_overrides!X25)</f>
        <v>693.548</v>
      </c>
      <c r="Y25" s="16">
        <f>IF(PR24_overrides!Y25 = "", F_Inputs_PR24!Y24, PR24_overrides!Y25)</f>
        <v>119.88800000000001</v>
      </c>
      <c r="Z25" s="16">
        <f>IF(PR24_overrides!Z25 = "", F_Inputs_PR24!Z24, PR24_overrides!Z25)</f>
        <v>860.322</v>
      </c>
      <c r="AA25" s="16">
        <f>IF(PR24_overrides!AA25 = "", F_Inputs_PR24!AA24, PR24_overrides!AA25)</f>
        <v>2.3568281747375561</v>
      </c>
      <c r="AB25" s="16">
        <f>IF(PR24_overrides!AB25 = "", F_Inputs_PR24!AB24, PR24_overrides!AB25)</f>
        <v>66.185779410768731</v>
      </c>
      <c r="AC25" s="16">
        <f>IF(PR24_overrides!AC25 = "", F_Inputs_PR24!AC24, PR24_overrides!AC25)</f>
        <v>3.2919999999999998</v>
      </c>
      <c r="AD25" s="16">
        <f>IF(PR24_overrides!AD25 = "", F_Inputs_PR24!AD24, PR24_overrides!AD25)</f>
        <v>26.625</v>
      </c>
      <c r="AE25" s="16">
        <f>IF(PR24_overrides!AE25 = "", F_Inputs_PR24!AE24, PR24_overrides!AE25)</f>
        <v>7.9358144260074523E-2</v>
      </c>
      <c r="AF25" s="16">
        <f>IF(PR24_overrides!AF25 = "", F_Inputs_PR24!AF24, PR24_overrides!AF25)</f>
        <v>1.7491404673213686</v>
      </c>
      <c r="AG25" s="16">
        <f>IF(PR24_overrides!AG25 = "", F_Inputs_PR24!AG24, PR24_overrides!AG25)</f>
        <v>0</v>
      </c>
      <c r="AH25" s="16">
        <f>IF(PR24_overrides!AH25 = "", F_Inputs_PR24!AH24, PR24_overrides!AH25)</f>
        <v>0</v>
      </c>
      <c r="AI25" s="16">
        <f>IF(PR24_overrides!AI25 = "", F_Inputs_PR24!AI24, PR24_overrides!AI25)</f>
        <v>1.828498611581443</v>
      </c>
      <c r="AJ25" s="16">
        <f>IF(PR24_overrides!AJ25 = "", F_Inputs_PR24!AJ24, PR24_overrides!AJ25)</f>
        <v>0</v>
      </c>
      <c r="AK25" s="16">
        <f>IF(PR24_overrides!AK25 = "", F_Inputs_PR24!AK24, PR24_overrides!AK25)</f>
        <v>718.04509960040662</v>
      </c>
      <c r="AL25" s="14"/>
      <c r="AM25" s="14"/>
      <c r="AN25" s="14"/>
      <c r="AO25" s="14"/>
      <c r="AP25" s="14"/>
      <c r="AQ25" s="14"/>
      <c r="AR25" s="14"/>
      <c r="AS25" s="14"/>
      <c r="AT25" s="14"/>
      <c r="AU25" s="14"/>
      <c r="AV25" s="14"/>
      <c r="AW25" s="14"/>
      <c r="AX25" s="14"/>
    </row>
    <row r="26" spans="1:50" x14ac:dyDescent="0.45">
      <c r="A26" s="15" t="str">
        <f t="shared" si="0"/>
        <v>SRN26</v>
      </c>
      <c r="B26" s="15" t="s">
        <v>301</v>
      </c>
      <c r="C26" s="15" t="s">
        <v>518</v>
      </c>
      <c r="D26" s="16">
        <f>IF(PR24_overrides!D26 = "", F_Inputs_PR24!D25, PR24_overrides!D26)</f>
        <v>0.8977866958530949</v>
      </c>
      <c r="E26" s="16">
        <f>IF(PR24_overrides!E26 = "", F_Inputs_PR24!E25, PR24_overrides!E26)</f>
        <v>42.178170132069084</v>
      </c>
      <c r="F26" s="16">
        <f>IF(PR24_overrides!F26 = "", F_Inputs_PR24!F25, PR24_overrides!F26)</f>
        <v>7.8637832712495772</v>
      </c>
      <c r="G26" s="16">
        <f>IF(PR24_overrides!G26 = "", F_Inputs_PR24!G25, PR24_overrides!G26)</f>
        <v>31.767011175076195</v>
      </c>
      <c r="H26" s="16">
        <f>IF(PR24_overrides!H26 = "", F_Inputs_PR24!H25, PR24_overrides!H26)</f>
        <v>0</v>
      </c>
      <c r="I26" s="16">
        <f>IF(PR24_overrides!I26 = "", F_Inputs_PR24!I25, PR24_overrides!I26)</f>
        <v>4.3885702675245515</v>
      </c>
      <c r="J26" s="16">
        <f>IF(PR24_overrides!J26 = "", F_Inputs_PR24!J25, PR24_overrides!J26)</f>
        <v>5.9435053166271601</v>
      </c>
      <c r="K26" s="16">
        <f>IF(PR24_overrides!K26 = "", F_Inputs_PR24!K25, PR24_overrides!K26)</f>
        <v>3.675706061632239E-2</v>
      </c>
      <c r="L26" s="16">
        <f>IF(PR24_overrides!L26 = "", F_Inputs_PR24!L25, PR24_overrides!L26)</f>
        <v>92.177797223162898</v>
      </c>
      <c r="M26" s="16">
        <f>IF(PR24_overrides!M26 = "", F_Inputs_PR24!M25, PR24_overrides!M26)</f>
        <v>0</v>
      </c>
      <c r="N26" s="16">
        <f>IF(PR24_overrides!N26 = "", F_Inputs_PR24!N25, PR24_overrides!N26)</f>
        <v>27.846258042668474</v>
      </c>
      <c r="O26" s="16">
        <f>IF(PR24_overrides!O26 = "", F_Inputs_PR24!O25, PR24_overrides!O26)</f>
        <v>0</v>
      </c>
      <c r="P26" s="16">
        <f>IF(PR24_overrides!P26 = "", F_Inputs_PR24!P25, PR24_overrides!P26)</f>
        <v>2.5997266508635288</v>
      </c>
      <c r="Q26" s="16">
        <f>IF(PR24_overrides!Q26 = "", F_Inputs_PR24!Q25, PR24_overrides!Q26)</f>
        <v>5.9034067050457169E-2</v>
      </c>
      <c r="R26" s="16">
        <f>IF(PR24_overrides!R26 = "", F_Inputs_PR24!R25, PR24_overrides!R26)</f>
        <v>2.7712596004063665</v>
      </c>
      <c r="S26" s="16">
        <f>IF(PR24_overrides!S26 = "", F_Inputs_PR24!S25, PR24_overrides!S26)</f>
        <v>9.4960000000000004</v>
      </c>
      <c r="T26" s="16">
        <f>IF(PR24_overrides!T26 = "", F_Inputs_PR24!T25, PR24_overrides!T26)</f>
        <v>22.571000000000002</v>
      </c>
      <c r="U26" s="16">
        <f>IF(PR24_overrides!U26 = "", F_Inputs_PR24!U25, PR24_overrides!U26)</f>
        <v>14.832000000000001</v>
      </c>
      <c r="V26" s="16">
        <f>IF(PR24_overrides!V26 = "", F_Inputs_PR24!V25, PR24_overrides!V26)</f>
        <v>84.159000000000006</v>
      </c>
      <c r="W26" s="16">
        <f>IF(PR24_overrides!W26 = "", F_Inputs_PR24!W25, PR24_overrides!W26)</f>
        <v>250.04599999999999</v>
      </c>
      <c r="X26" s="16">
        <f>IF(PR24_overrides!X26 = "", F_Inputs_PR24!X25, PR24_overrides!X26)</f>
        <v>701.41099999999994</v>
      </c>
      <c r="Y26" s="16">
        <f>IF(PR24_overrides!Y26 = "", F_Inputs_PR24!Y25, PR24_overrides!Y26)</f>
        <v>119.581</v>
      </c>
      <c r="Z26" s="16">
        <f>IF(PR24_overrides!Z26 = "", F_Inputs_PR24!Z25, PR24_overrides!Z26)</f>
        <v>876.87599999999998</v>
      </c>
      <c r="AA26" s="16">
        <f>IF(PR24_overrides!AA26 = "", F_Inputs_PR24!AA25, PR24_overrides!AA26)</f>
        <v>2.7846258042668475</v>
      </c>
      <c r="AB26" s="16">
        <f>IF(PR24_overrides!AB26 = "", F_Inputs_PR24!AB25, PR24_overrides!AB26)</f>
        <v>99.013496647477155</v>
      </c>
      <c r="AC26" s="16">
        <f>IF(PR24_overrides!AC26 = "", F_Inputs_PR24!AC25, PR24_overrides!AC26)</f>
        <v>3.3079999999999998</v>
      </c>
      <c r="AD26" s="16">
        <f>IF(PR24_overrides!AD26 = "", F_Inputs_PR24!AD25, PR24_overrides!AD26)</f>
        <v>26.809000000000001</v>
      </c>
      <c r="AE26" s="16">
        <f>IF(PR24_overrides!AE26 = "", F_Inputs_PR24!AE25, PR24_overrides!AE26)</f>
        <v>6.6831019302404343E-2</v>
      </c>
      <c r="AF26" s="16">
        <f>IF(PR24_overrides!AF26 = "", F_Inputs_PR24!AF25, PR24_overrides!AF26)</f>
        <v>1.3388480866915002</v>
      </c>
      <c r="AG26" s="16">
        <f>IF(PR24_overrides!AG26 = "", F_Inputs_PR24!AG25, PR24_overrides!AG26)</f>
        <v>0</v>
      </c>
      <c r="AH26" s="16">
        <f>IF(PR24_overrides!AH26 = "", F_Inputs_PR24!AH25, PR24_overrides!AH26)</f>
        <v>0</v>
      </c>
      <c r="AI26" s="16">
        <f>IF(PR24_overrides!AI26 = "", F_Inputs_PR24!AI25, PR24_overrides!AI26)</f>
        <v>1.4056791059939047</v>
      </c>
      <c r="AJ26" s="16">
        <f>IF(PR24_overrides!AJ26 = "", F_Inputs_PR24!AJ25, PR24_overrides!AJ26)</f>
        <v>0</v>
      </c>
      <c r="AK26" s="16">
        <f>IF(PR24_overrides!AK26 = "", F_Inputs_PR24!AK25, PR24_overrides!AK26)</f>
        <v>1009.9347697934304</v>
      </c>
      <c r="AL26" s="14"/>
      <c r="AM26" s="14"/>
      <c r="AN26" s="14"/>
      <c r="AO26" s="14"/>
      <c r="AP26" s="14"/>
      <c r="AQ26" s="14"/>
      <c r="AR26" s="14"/>
      <c r="AS26" s="14"/>
      <c r="AT26" s="14"/>
      <c r="AU26" s="14"/>
      <c r="AV26" s="14"/>
      <c r="AW26" s="14"/>
      <c r="AX26" s="14"/>
    </row>
    <row r="27" spans="1:50" x14ac:dyDescent="0.45">
      <c r="A27" s="15" t="str">
        <f t="shared" si="0"/>
        <v>SRN27</v>
      </c>
      <c r="B27" s="15" t="s">
        <v>301</v>
      </c>
      <c r="C27" s="15" t="s">
        <v>519</v>
      </c>
      <c r="D27" s="16">
        <f>IF(PR24_overrides!D27 = "", F_Inputs_PR24!D26, PR24_overrides!D27)</f>
        <v>0.88017883755588677</v>
      </c>
      <c r="E27" s="16">
        <f>IF(PR24_overrides!E27 = "", F_Inputs_PR24!E26, PR24_overrides!E27)</f>
        <v>44.468235692516082</v>
      </c>
      <c r="F27" s="16">
        <f>IF(PR24_overrides!F27 = "", F_Inputs_PR24!F26, PR24_overrides!F27)</f>
        <v>9.0777006434134773</v>
      </c>
      <c r="G27" s="16">
        <f>IF(PR24_overrides!G27 = "", F_Inputs_PR24!G26, PR24_overrides!G27)</f>
        <v>29.097495767016593</v>
      </c>
      <c r="H27" s="16">
        <f>IF(PR24_overrides!H27 = "", F_Inputs_PR24!H26, PR24_overrides!H27)</f>
        <v>0</v>
      </c>
      <c r="I27" s="16">
        <f>IF(PR24_overrides!I27 = "", F_Inputs_PR24!I26, PR24_overrides!I27)</f>
        <v>3.929883169657975</v>
      </c>
      <c r="J27" s="16">
        <f>IF(PR24_overrides!J27 = "", F_Inputs_PR24!J26, PR24_overrides!J27)</f>
        <v>6.0624043345750085</v>
      </c>
      <c r="K27" s="16">
        <f>IF(PR24_overrides!K27 = "", F_Inputs_PR24!K26, PR24_overrides!K27)</f>
        <v>3.7492380629867934E-2</v>
      </c>
      <c r="L27" s="16">
        <f>IF(PR24_overrides!L27 = "", F_Inputs_PR24!L26, PR24_overrides!L27)</f>
        <v>92.673211987809012</v>
      </c>
      <c r="M27" s="16">
        <f>IF(PR24_overrides!M27 = "", F_Inputs_PR24!M26, PR24_overrides!M27)</f>
        <v>0</v>
      </c>
      <c r="N27" s="16">
        <f>IF(PR24_overrides!N27 = "", F_Inputs_PR24!N26, PR24_overrides!N27)</f>
        <v>28.403318658990855</v>
      </c>
      <c r="O27" s="16">
        <f>IF(PR24_overrides!O27 = "", F_Inputs_PR24!O26, PR24_overrides!O27)</f>
        <v>0</v>
      </c>
      <c r="P27" s="16">
        <f>IF(PR24_overrides!P27 = "", F_Inputs_PR24!P26, PR24_overrides!P27)</f>
        <v>2.6517338300033866</v>
      </c>
      <c r="Q27" s="16">
        <f>IF(PR24_overrides!Q27 = "", F_Inputs_PR24!Q26, PR24_overrides!Q27)</f>
        <v>0</v>
      </c>
      <c r="R27" s="16">
        <f>IF(PR24_overrides!R27 = "", F_Inputs_PR24!R26, PR24_overrides!R27)</f>
        <v>2.6312834405689127</v>
      </c>
      <c r="S27" s="16">
        <f>IF(PR24_overrides!S27 = "", F_Inputs_PR24!S26, PR24_overrides!S27)</f>
        <v>9.0549999999999997</v>
      </c>
      <c r="T27" s="16">
        <f>IF(PR24_overrides!T27 = "", F_Inputs_PR24!T26, PR24_overrides!T27)</f>
        <v>22.834</v>
      </c>
      <c r="U27" s="16">
        <f>IF(PR24_overrides!U27 = "", F_Inputs_PR24!U26, PR24_overrides!U27)</f>
        <v>14.074</v>
      </c>
      <c r="V27" s="16">
        <f>IF(PR24_overrides!V27 = "", F_Inputs_PR24!V26, PR24_overrides!V27)</f>
        <v>85.525999999999996</v>
      </c>
      <c r="W27" s="16">
        <f>IF(PR24_overrides!W27 = "", F_Inputs_PR24!W26, PR24_overrides!W27)</f>
        <v>250.04599999999999</v>
      </c>
      <c r="X27" s="16">
        <f>IF(PR24_overrides!X27 = "", F_Inputs_PR24!X26, PR24_overrides!X27)</f>
        <v>709.36699999999996</v>
      </c>
      <c r="Y27" s="16">
        <f>IF(PR24_overrides!Y27 = "", F_Inputs_PR24!Y26, PR24_overrides!Y27)</f>
        <v>113.479</v>
      </c>
      <c r="Z27" s="16">
        <f>IF(PR24_overrides!Z27 = "", F_Inputs_PR24!Z26, PR24_overrides!Z27)</f>
        <v>887.32500000000005</v>
      </c>
      <c r="AA27" s="16">
        <f>IF(PR24_overrides!AA27 = "", F_Inputs_PR24!AA26, PR24_overrides!AA27)</f>
        <v>1.1361327463596342</v>
      </c>
      <c r="AB27" s="16">
        <f>IF(PR24_overrides!AB27 = "", F_Inputs_PR24!AB26, PR24_overrides!AB27)</f>
        <v>98.965115137148672</v>
      </c>
      <c r="AC27" s="16">
        <f>IF(PR24_overrides!AC27 = "", F_Inputs_PR24!AC26, PR24_overrides!AC27)</f>
        <v>3.3239999999999998</v>
      </c>
      <c r="AD27" s="16">
        <f>IF(PR24_overrides!AD27 = "", F_Inputs_PR24!AD26, PR24_overrides!AD27)</f>
        <v>26.995000000000001</v>
      </c>
      <c r="AE27" s="16">
        <f>IF(PR24_overrides!AE27 = "", F_Inputs_PR24!AE26, PR24_overrides!AE27)</f>
        <v>4.090077886894683E-2</v>
      </c>
      <c r="AF27" s="16">
        <f>IF(PR24_overrides!AF27 = "", F_Inputs_PR24!AF26, PR24_overrides!AF27)</f>
        <v>0.96798509989840831</v>
      </c>
      <c r="AG27" s="16">
        <f>IF(PR24_overrides!AG27 = "", F_Inputs_PR24!AG26, PR24_overrides!AG27)</f>
        <v>0</v>
      </c>
      <c r="AH27" s="16">
        <f>IF(PR24_overrides!AH27 = "", F_Inputs_PR24!AH26, PR24_overrides!AH27)</f>
        <v>0</v>
      </c>
      <c r="AI27" s="16">
        <f>IF(PR24_overrides!AI27 = "", F_Inputs_PR24!AI26, PR24_overrides!AI27)</f>
        <v>1.0088858787673551</v>
      </c>
      <c r="AJ27" s="16">
        <f>IF(PR24_overrides!AJ27 = "", F_Inputs_PR24!AJ26, PR24_overrides!AJ27)</f>
        <v>0</v>
      </c>
      <c r="AK27" s="16">
        <f>IF(PR24_overrides!AK27 = "", F_Inputs_PR24!AK26, PR24_overrides!AK27)</f>
        <v>1218.6682458516761</v>
      </c>
      <c r="AL27" s="14"/>
      <c r="AM27" s="14"/>
      <c r="AN27" s="14"/>
      <c r="AO27" s="14"/>
      <c r="AP27" s="14"/>
      <c r="AQ27" s="14"/>
      <c r="AR27" s="14"/>
      <c r="AS27" s="14"/>
      <c r="AT27" s="14"/>
      <c r="AU27" s="14"/>
      <c r="AV27" s="14"/>
      <c r="AW27" s="14"/>
      <c r="AX27" s="14"/>
    </row>
    <row r="28" spans="1:50" x14ac:dyDescent="0.45">
      <c r="A28" s="15" t="str">
        <f t="shared" si="0"/>
        <v>SRN28</v>
      </c>
      <c r="B28" s="15" t="s">
        <v>301</v>
      </c>
      <c r="C28" s="15" t="s">
        <v>520</v>
      </c>
      <c r="D28" s="16">
        <f>IF(PR24_overrides!D28 = "", F_Inputs_PR24!D27, PR24_overrides!D28)</f>
        <v>0.86299608393243321</v>
      </c>
      <c r="E28" s="16">
        <f>IF(PR24_overrides!E28 = "", F_Inputs_PR24!E27, PR24_overrides!E28)</f>
        <v>37.319983948526925</v>
      </c>
      <c r="F28" s="16">
        <f>IF(PR24_overrides!F28 = "", F_Inputs_PR24!F27, PR24_overrides!F28)</f>
        <v>9.2097752793769061</v>
      </c>
      <c r="G28" s="16">
        <f>IF(PR24_overrides!G28 = "", F_Inputs_PR24!G27, PR24_overrides!G28)</f>
        <v>31.733631832035218</v>
      </c>
      <c r="H28" s="16">
        <f>IF(PR24_overrides!H28 = "", F_Inputs_PR24!H27, PR24_overrides!H28)</f>
        <v>0</v>
      </c>
      <c r="I28" s="16">
        <f>IF(PR24_overrides!I28 = "", F_Inputs_PR24!I27, PR24_overrides!I28)</f>
        <v>3.3395284795123605</v>
      </c>
      <c r="J28" s="16">
        <f>IF(PR24_overrides!J28 = "", F_Inputs_PR24!J27, PR24_overrides!J28)</f>
        <v>6.183110328479513</v>
      </c>
      <c r="K28" s="16">
        <f>IF(PR24_overrides!K28 = "", F_Inputs_PR24!K27, PR24_overrides!K28)</f>
        <v>3.8238875719607185E-2</v>
      </c>
      <c r="L28" s="16">
        <f>IF(PR24_overrides!L28 = "", F_Inputs_PR24!L27, PR24_overrides!L28)</f>
        <v>87.824268743650535</v>
      </c>
      <c r="M28" s="16">
        <f>IF(PR24_overrides!M28 = "", F_Inputs_PR24!M27, PR24_overrides!M28)</f>
        <v>0</v>
      </c>
      <c r="N28" s="16">
        <f>IF(PR24_overrides!N28 = "", F_Inputs_PR24!N27, PR24_overrides!N28)</f>
        <v>34.76261429055198</v>
      </c>
      <c r="O28" s="16">
        <f>IF(PR24_overrides!O28 = "", F_Inputs_PR24!O27, PR24_overrides!O28)</f>
        <v>0</v>
      </c>
      <c r="P28" s="16">
        <f>IF(PR24_overrides!P28 = "", F_Inputs_PR24!P27, PR24_overrides!P28)</f>
        <v>2.7045313918049443</v>
      </c>
      <c r="Q28" s="16">
        <f>IF(PR24_overrides!Q28 = "", F_Inputs_PR24!Q27, PR24_overrides!Q28)</f>
        <v>0</v>
      </c>
      <c r="R28" s="16">
        <f>IF(PR24_overrides!R28 = "", F_Inputs_PR24!R27, PR24_overrides!R28)</f>
        <v>3.3047658652218082</v>
      </c>
      <c r="S28" s="16">
        <f>IF(PR24_overrides!S28 = "", F_Inputs_PR24!S27, PR24_overrides!S28)</f>
        <v>8.5649999999999995</v>
      </c>
      <c r="T28" s="16">
        <f>IF(PR24_overrides!T28 = "", F_Inputs_PR24!T27, PR24_overrides!T28)</f>
        <v>23.114999999999998</v>
      </c>
      <c r="U28" s="16">
        <f>IF(PR24_overrides!U28 = "", F_Inputs_PR24!U27, PR24_overrides!U28)</f>
        <v>13.486000000000001</v>
      </c>
      <c r="V28" s="16">
        <f>IF(PR24_overrides!V28 = "", F_Inputs_PR24!V27, PR24_overrides!V28)</f>
        <v>86.744</v>
      </c>
      <c r="W28" s="16">
        <f>IF(PR24_overrides!W28 = "", F_Inputs_PR24!W27, PR24_overrides!W28)</f>
        <v>250.04599999999999</v>
      </c>
      <c r="X28" s="16">
        <f>IF(PR24_overrides!X28 = "", F_Inputs_PR24!X27, PR24_overrides!X28)</f>
        <v>717.68499999999995</v>
      </c>
      <c r="Y28" s="16">
        <f>IF(PR24_overrides!Y28 = "", F_Inputs_PR24!Y27, PR24_overrides!Y28)</f>
        <v>108.747</v>
      </c>
      <c r="Z28" s="16">
        <f>IF(PR24_overrides!Z28 = "", F_Inputs_PR24!Z27, PR24_overrides!Z28)</f>
        <v>896.56100000000004</v>
      </c>
      <c r="AA28" s="16">
        <f>IF(PR24_overrides!AA28 = "", F_Inputs_PR24!AA27, PR24_overrides!AA28)</f>
        <v>5.2143921435827973</v>
      </c>
      <c r="AB28" s="16">
        <f>IF(PR24_overrides!AB28 = "", F_Inputs_PR24!AB27, PR24_overrides!AB28)</f>
        <v>94.576327192685426</v>
      </c>
      <c r="AC28" s="16">
        <f>IF(PR24_overrides!AC28 = "", F_Inputs_PR24!AC27, PR24_overrides!AC28)</f>
        <v>3.3420000000000001</v>
      </c>
      <c r="AD28" s="16">
        <f>IF(PR24_overrides!AD28 = "", F_Inputs_PR24!AD27, PR24_overrides!AD28)</f>
        <v>27.189</v>
      </c>
      <c r="AE28" s="16">
        <f>IF(PR24_overrides!AE28 = "", F_Inputs_PR24!AE27, PR24_overrides!AE28)</f>
        <v>4.1715137148662373E-2</v>
      </c>
      <c r="AF28" s="16">
        <f>IF(PR24_overrides!AF28 = "", F_Inputs_PR24!AF27, PR24_overrides!AF28)</f>
        <v>0.70104605485946492</v>
      </c>
      <c r="AG28" s="16">
        <f>IF(PR24_overrides!AG28 = "", F_Inputs_PR24!AG27, PR24_overrides!AG28)</f>
        <v>0</v>
      </c>
      <c r="AH28" s="16">
        <f>IF(PR24_overrides!AH28 = "", F_Inputs_PR24!AH27, PR24_overrides!AH28)</f>
        <v>0</v>
      </c>
      <c r="AI28" s="16">
        <f>IF(PR24_overrides!AI28 = "", F_Inputs_PR24!AI27, PR24_overrides!AI28)</f>
        <v>0.7427611920081274</v>
      </c>
      <c r="AJ28" s="16">
        <f>IF(PR24_overrides!AJ28 = "", F_Inputs_PR24!AJ27, PR24_overrides!AJ28)</f>
        <v>0</v>
      </c>
      <c r="AK28" s="16">
        <f>IF(PR24_overrides!AK28 = "", F_Inputs_PR24!AK27, PR24_overrides!AK28)</f>
        <v>1279.9339655943108</v>
      </c>
      <c r="AL28" s="14"/>
      <c r="AM28" s="14"/>
      <c r="AN28" s="14"/>
      <c r="AO28" s="14"/>
      <c r="AP28" s="14"/>
      <c r="AQ28" s="14"/>
      <c r="AR28" s="14"/>
      <c r="AS28" s="14"/>
      <c r="AT28" s="14"/>
      <c r="AU28" s="14"/>
      <c r="AV28" s="14"/>
      <c r="AW28" s="14"/>
      <c r="AX28" s="14"/>
    </row>
    <row r="29" spans="1:50" x14ac:dyDescent="0.45">
      <c r="A29" s="15" t="str">
        <f t="shared" si="0"/>
        <v>SRN29</v>
      </c>
      <c r="B29" s="15" t="s">
        <v>301</v>
      </c>
      <c r="C29" s="15" t="s">
        <v>521</v>
      </c>
      <c r="D29" s="16">
        <f>IF(PR24_overrides!D29 = "", F_Inputs_PR24!D28, PR24_overrides!D29)</f>
        <v>0.8461318051575929</v>
      </c>
      <c r="E29" s="16">
        <f>IF(PR24_overrides!E29 = "", F_Inputs_PR24!E28, PR24_overrides!E29)</f>
        <v>32.276295292922455</v>
      </c>
      <c r="F29" s="16">
        <f>IF(PR24_overrides!F29 = "", F_Inputs_PR24!F28, PR24_overrides!F29)</f>
        <v>9.5729766339315976</v>
      </c>
      <c r="G29" s="16">
        <f>IF(PR24_overrides!G29 = "", F_Inputs_PR24!G28, PR24_overrides!G29)</f>
        <v>33.20877412800543</v>
      </c>
      <c r="H29" s="16">
        <f>IF(PR24_overrides!H29 = "", F_Inputs_PR24!H28, PR24_overrides!H29)</f>
        <v>0</v>
      </c>
      <c r="I29" s="16">
        <f>IF(PR24_overrides!I29 = "", F_Inputs_PR24!I28, PR24_overrides!I29)</f>
        <v>2.6591601760921106</v>
      </c>
      <c r="J29" s="16">
        <f>IF(PR24_overrides!J29 = "", F_Inputs_PR24!J28, PR24_overrides!J29)</f>
        <v>6.306346088723334</v>
      </c>
      <c r="K29" s="16">
        <f>IF(PR24_overrides!K29 = "", F_Inputs_PR24!K28, PR24_overrides!K29)</f>
        <v>3.9001015916017623E-2</v>
      </c>
      <c r="L29" s="16">
        <f>IF(PR24_overrides!L29 = "", F_Inputs_PR24!L28, PR24_overrides!L29)</f>
        <v>84.062553335590948</v>
      </c>
      <c r="M29" s="16">
        <f>IF(PR24_overrides!M29 = "", F_Inputs_PR24!M28, PR24_overrides!M29)</f>
        <v>0</v>
      </c>
      <c r="N29" s="16">
        <f>IF(PR24_overrides!N29 = "", F_Inputs_PR24!N28, PR24_overrides!N29)</f>
        <v>35.455469014561473</v>
      </c>
      <c r="O29" s="16">
        <f>IF(PR24_overrides!O29 = "", F_Inputs_PR24!O28, PR24_overrides!O29)</f>
        <v>0</v>
      </c>
      <c r="P29" s="16">
        <f>IF(PR24_overrides!P29 = "", F_Inputs_PR24!P28, PR24_overrides!P29)</f>
        <v>2.7584354893328826</v>
      </c>
      <c r="Q29" s="16">
        <f>IF(PR24_overrides!Q29 = "", F_Inputs_PR24!Q28, PR24_overrides!Q29)</f>
        <v>0</v>
      </c>
      <c r="R29" s="16">
        <f>IF(PR24_overrides!R29 = "", F_Inputs_PR24!R28, PR24_overrides!R29)</f>
        <v>4.0572875042329839</v>
      </c>
      <c r="S29" s="16">
        <f>IF(PR24_overrides!S29 = "", F_Inputs_PR24!S28, PR24_overrides!S29)</f>
        <v>8.2170000000000005</v>
      </c>
      <c r="T29" s="16">
        <f>IF(PR24_overrides!T29 = "", F_Inputs_PR24!T28, PR24_overrides!T29)</f>
        <v>24.928000000000001</v>
      </c>
      <c r="U29" s="16">
        <f>IF(PR24_overrides!U29 = "", F_Inputs_PR24!U28, PR24_overrides!U29)</f>
        <v>12.58</v>
      </c>
      <c r="V29" s="16">
        <f>IF(PR24_overrides!V29 = "", F_Inputs_PR24!V28, PR24_overrides!V29)</f>
        <v>88.272000000000006</v>
      </c>
      <c r="W29" s="16">
        <f>IF(PR24_overrides!W29 = "", F_Inputs_PR24!W28, PR24_overrides!W29)</f>
        <v>250.04599999999999</v>
      </c>
      <c r="X29" s="16">
        <f>IF(PR24_overrides!X29 = "", F_Inputs_PR24!X28, PR24_overrides!X29)</f>
        <v>725.75099999999998</v>
      </c>
      <c r="Y29" s="16">
        <f>IF(PR24_overrides!Y29 = "", F_Inputs_PR24!Y28, PR24_overrides!Y29)</f>
        <v>101.453</v>
      </c>
      <c r="Z29" s="16">
        <f>IF(PR24_overrides!Z29 = "", F_Inputs_PR24!Z28, PR24_overrides!Z29)</f>
        <v>908.29899999999998</v>
      </c>
      <c r="AA29" s="16">
        <f>IF(PR24_overrides!AA29 = "", F_Inputs_PR24!AA28, PR24_overrides!AA29)</f>
        <v>1.1818489671520491</v>
      </c>
      <c r="AB29" s="16">
        <f>IF(PR24_overrides!AB29 = "", F_Inputs_PR24!AB28, PR24_overrides!AB29)</f>
        <v>91.534202505926203</v>
      </c>
      <c r="AC29" s="16">
        <f>IF(PR24_overrides!AC29 = "", F_Inputs_PR24!AC28, PR24_overrides!AC29)</f>
        <v>3.3580000000000001</v>
      </c>
      <c r="AD29" s="16">
        <f>IF(PR24_overrides!AD29 = "", F_Inputs_PR24!AD28, PR24_overrides!AD29)</f>
        <v>27.378</v>
      </c>
      <c r="AE29" s="16">
        <f>IF(PR24_overrides!AE29 = "", F_Inputs_PR24!AE28, PR24_overrides!AE29)</f>
        <v>4.2546562817473765E-2</v>
      </c>
      <c r="AF29" s="16">
        <f>IF(PR24_overrides!AF29 = "", F_Inputs_PR24!AF28, PR24_overrides!AF29)</f>
        <v>0.61337961395191354</v>
      </c>
      <c r="AG29" s="16">
        <f>IF(PR24_overrides!AG29 = "", F_Inputs_PR24!AG28, PR24_overrides!AG29)</f>
        <v>0</v>
      </c>
      <c r="AH29" s="16">
        <f>IF(PR24_overrides!AH29 = "", F_Inputs_PR24!AH28, PR24_overrides!AH29)</f>
        <v>0</v>
      </c>
      <c r="AI29" s="16">
        <f>IF(PR24_overrides!AI29 = "", F_Inputs_PR24!AI28, PR24_overrides!AI29)</f>
        <v>0.65592617676938725</v>
      </c>
      <c r="AJ29" s="16">
        <f>IF(PR24_overrides!AJ29 = "", F_Inputs_PR24!AJ28, PR24_overrides!AJ29)</f>
        <v>0</v>
      </c>
      <c r="AK29" s="16">
        <f>IF(PR24_overrides!AK29 = "", F_Inputs_PR24!AK28, PR24_overrides!AK29)</f>
        <v>1310.3703149339656</v>
      </c>
      <c r="AL29" s="14"/>
      <c r="AM29" s="14"/>
      <c r="AN29" s="14"/>
      <c r="AO29" s="14"/>
      <c r="AP29" s="14"/>
      <c r="AQ29" s="14"/>
      <c r="AR29" s="14"/>
      <c r="AS29" s="14"/>
      <c r="AT29" s="14"/>
      <c r="AU29" s="14"/>
      <c r="AV29" s="14"/>
      <c r="AW29" s="14"/>
      <c r="AX29" s="14"/>
    </row>
    <row r="30" spans="1:50" x14ac:dyDescent="0.45">
      <c r="A30" s="15" t="str">
        <f t="shared" si="0"/>
        <v>SRN30</v>
      </c>
      <c r="B30" s="15" t="s">
        <v>301</v>
      </c>
      <c r="C30" s="15" t="s">
        <v>522</v>
      </c>
      <c r="D30" s="16">
        <f>IF(PR24_overrides!D30 = "", F_Inputs_PR24!D29, PR24_overrides!D30)</f>
        <v>0.82958759411169802</v>
      </c>
      <c r="E30" s="16">
        <f>IF(PR24_overrides!E30 = "", F_Inputs_PR24!E29, PR24_overrides!E30)</f>
        <v>32.076178801219093</v>
      </c>
      <c r="F30" s="16">
        <f>IF(PR24_overrides!F30 = "", F_Inputs_PR24!F29, PR24_overrides!F30)</f>
        <v>9.704822079241449</v>
      </c>
      <c r="G30" s="16">
        <f>IF(PR24_overrides!G30 = "", F_Inputs_PR24!G29, PR24_overrides!G30)</f>
        <v>34.708812190992205</v>
      </c>
      <c r="H30" s="16">
        <f>IF(PR24_overrides!H30 = "", F_Inputs_PR24!H29, PR24_overrides!H30)</f>
        <v>0</v>
      </c>
      <c r="I30" s="16">
        <f>IF(PR24_overrides!I30 = "", F_Inputs_PR24!I29, PR24_overrides!I30)</f>
        <v>2.06970308161192</v>
      </c>
      <c r="J30" s="16">
        <f>IF(PR24_overrides!J30 = "", F_Inputs_PR24!J29, PR24_overrides!J30)</f>
        <v>6.4321116153064679</v>
      </c>
      <c r="K30" s="16">
        <f>IF(PR24_overrides!K30 = "", F_Inputs_PR24!K29, PR24_overrides!K30)</f>
        <v>3.977880121909922E-2</v>
      </c>
      <c r="L30" s="16">
        <f>IF(PR24_overrides!L30 = "", F_Inputs_PR24!L29, PR24_overrides!L30)</f>
        <v>85.031406569590231</v>
      </c>
      <c r="M30" s="16">
        <f>IF(PR24_overrides!M30 = "", F_Inputs_PR24!M29, PR24_overrides!M30)</f>
        <v>0</v>
      </c>
      <c r="N30" s="16">
        <f>IF(PR24_overrides!N30 = "", F_Inputs_PR24!N29, PR24_overrides!N30)</f>
        <v>36.162546562817468</v>
      </c>
      <c r="O30" s="16">
        <f>IF(PR24_overrides!O30 = "", F_Inputs_PR24!O29, PR24_overrides!O30)</f>
        <v>0</v>
      </c>
      <c r="P30" s="16">
        <f>IF(PR24_overrides!P30 = "", F_Inputs_PR24!P29, PR24_overrides!P30)</f>
        <v>2.8134461225871994</v>
      </c>
      <c r="Q30" s="16">
        <f>IF(PR24_overrides!Q30 = "", F_Inputs_PR24!Q29, PR24_overrides!Q30)</f>
        <v>0</v>
      </c>
      <c r="R30" s="16">
        <f>IF(PR24_overrides!R30 = "", F_Inputs_PR24!R29, PR24_overrides!R30)</f>
        <v>4.5769729766339315</v>
      </c>
      <c r="S30" s="16">
        <f>IF(PR24_overrides!S30 = "", F_Inputs_PR24!S29, PR24_overrides!S30)</f>
        <v>7.8040000000000003</v>
      </c>
      <c r="T30" s="16">
        <f>IF(PR24_overrides!T30 = "", F_Inputs_PR24!T29, PR24_overrides!T30)</f>
        <v>23.539000000000001</v>
      </c>
      <c r="U30" s="16">
        <f>IF(PR24_overrides!U30 = "", F_Inputs_PR24!U29, PR24_overrides!U30)</f>
        <v>11.872999999999999</v>
      </c>
      <c r="V30" s="16">
        <f>IF(PR24_overrides!V30 = "", F_Inputs_PR24!V29, PR24_overrides!V30)</f>
        <v>89.587999999999994</v>
      </c>
      <c r="W30" s="16">
        <f>IF(PR24_overrides!W30 = "", F_Inputs_PR24!W29, PR24_overrides!W30)</f>
        <v>250.04599999999999</v>
      </c>
      <c r="X30" s="16">
        <f>IF(PR24_overrides!X30 = "", F_Inputs_PR24!X29, PR24_overrides!X30)</f>
        <v>733.67200000000003</v>
      </c>
      <c r="Y30" s="16">
        <f>IF(PR24_overrides!Y30 = "", F_Inputs_PR24!Y29, PR24_overrides!Y30)</f>
        <v>95.76</v>
      </c>
      <c r="Z30" s="16">
        <f>IF(PR24_overrides!Z30 = "", F_Inputs_PR24!Z29, PR24_overrides!Z30)</f>
        <v>918.34100000000001</v>
      </c>
      <c r="AA30" s="16">
        <f>IF(PR24_overrides!AA30 = "", F_Inputs_PR24!AA29, PR24_overrides!AA30)</f>
        <v>1.2054182187605824</v>
      </c>
      <c r="AB30" s="16">
        <f>IF(PR24_overrides!AB30 = "", F_Inputs_PR24!AB29, PR24_overrides!AB30)</f>
        <v>93.04864314256686</v>
      </c>
      <c r="AC30" s="16">
        <f>IF(PR24_overrides!AC30 = "", F_Inputs_PR24!AC29, PR24_overrides!AC30)</f>
        <v>3.375</v>
      </c>
      <c r="AD30" s="16">
        <f>IF(PR24_overrides!AD30 = "", F_Inputs_PR24!AD29, PR24_overrides!AD30)</f>
        <v>27.562999999999999</v>
      </c>
      <c r="AE30" s="16">
        <f>IF(PR24_overrides!AE30 = "", F_Inputs_PR24!AE29, PR24_overrides!AE30)</f>
        <v>4.3395055875380964E-2</v>
      </c>
      <c r="AF30" s="16">
        <f>IF(PR24_overrides!AF30 = "", F_Inputs_PR24!AF29, PR24_overrides!AF30)</f>
        <v>0.58342241788012184</v>
      </c>
      <c r="AG30" s="16">
        <f>IF(PR24_overrides!AG30 = "", F_Inputs_PR24!AG29, PR24_overrides!AG30)</f>
        <v>0</v>
      </c>
      <c r="AH30" s="16">
        <f>IF(PR24_overrides!AH30 = "", F_Inputs_PR24!AH29, PR24_overrides!AH30)</f>
        <v>0</v>
      </c>
      <c r="AI30" s="16">
        <f>IF(PR24_overrides!AI30 = "", F_Inputs_PR24!AI29, PR24_overrides!AI30)</f>
        <v>0.62681747375550279</v>
      </c>
      <c r="AJ30" s="16">
        <f>IF(PR24_overrides!AJ30 = "", F_Inputs_PR24!AJ29, PR24_overrides!AJ30)</f>
        <v>0</v>
      </c>
      <c r="AK30" s="16">
        <f>IF(PR24_overrides!AK30 = "", F_Inputs_PR24!AK29, PR24_overrides!AK30)</f>
        <v>1352.1067672197764</v>
      </c>
      <c r="AL30" s="14"/>
      <c r="AM30" s="14"/>
      <c r="AN30" s="14"/>
      <c r="AO30" s="14"/>
      <c r="AP30" s="14"/>
      <c r="AQ30" s="14"/>
      <c r="AR30" s="14"/>
      <c r="AS30" s="14"/>
      <c r="AT30" s="14"/>
      <c r="AU30" s="14"/>
      <c r="AV30" s="14"/>
      <c r="AW30" s="14"/>
      <c r="AX30" s="14"/>
    </row>
    <row r="31" spans="1:50" x14ac:dyDescent="0.45">
      <c r="A31" s="15" t="str">
        <f t="shared" si="0"/>
        <v>SWB24</v>
      </c>
      <c r="B31" s="15" t="s">
        <v>337</v>
      </c>
      <c r="C31" s="15" t="s">
        <v>263</v>
      </c>
      <c r="D31" s="16">
        <f>IF(PR24_overrides!D31 = "", F_Inputs_PR24!D30, PR24_overrides!D31)</f>
        <v>0.94744609856262829</v>
      </c>
      <c r="E31" s="16">
        <f>IF(PR24_overrides!E31 = "", F_Inputs_PR24!E30, PR24_overrides!E31)</f>
        <v>14.743846664409075</v>
      </c>
      <c r="F31" s="16">
        <f>IF(PR24_overrides!F31 = "", F_Inputs_PR24!F30, PR24_overrides!F31)</f>
        <v>0.54251107348459193</v>
      </c>
      <c r="G31" s="16">
        <f>IF(PR24_overrides!G31 = "", F_Inputs_PR24!G30, PR24_overrides!G31)</f>
        <v>8.0521731120894007</v>
      </c>
      <c r="H31" s="16">
        <f>IF(PR24_overrides!H31 = "", F_Inputs_PR24!H30, PR24_overrides!H31)</f>
        <v>0</v>
      </c>
      <c r="I31" s="16">
        <f>IF(PR24_overrides!I31 = "", F_Inputs_PR24!I30, PR24_overrides!I31)</f>
        <v>1.479767558415171</v>
      </c>
      <c r="J31" s="16">
        <f>IF(PR24_overrides!J31 = "", F_Inputs_PR24!J30, PR24_overrides!J31)</f>
        <v>5.0155887571960722</v>
      </c>
      <c r="K31" s="16">
        <f>IF(PR24_overrides!K31 = "", F_Inputs_PR24!K30, PR24_overrides!K31)</f>
        <v>0</v>
      </c>
      <c r="L31" s="16">
        <f>IF(PR24_overrides!L31 = "", F_Inputs_PR24!L30, PR24_overrides!L31)</f>
        <v>29.833887165594309</v>
      </c>
      <c r="M31" s="16">
        <f>IF(PR24_overrides!M31 = "", F_Inputs_PR24!M30, PR24_overrides!M31)</f>
        <v>0</v>
      </c>
      <c r="N31" s="16">
        <f>IF(PR24_overrides!N31 = "", F_Inputs_PR24!N30, PR24_overrides!N31)</f>
        <v>9.1931351168303426</v>
      </c>
      <c r="O31" s="16">
        <f>IF(PR24_overrides!O31 = "", F_Inputs_PR24!O30, PR24_overrides!O31)</f>
        <v>0</v>
      </c>
      <c r="P31" s="16">
        <f>IF(PR24_overrides!P31 = "", F_Inputs_PR24!P30, PR24_overrides!P31)</f>
        <v>0</v>
      </c>
      <c r="Q31" s="16">
        <f>IF(PR24_overrides!Q31 = "", F_Inputs_PR24!Q30, PR24_overrides!Q31)</f>
        <v>0</v>
      </c>
      <c r="R31" s="16">
        <f>IF(PR24_overrides!R31 = "", F_Inputs_PR24!R30, PR24_overrides!R31)</f>
        <v>0.74305018625126984</v>
      </c>
      <c r="S31" s="16">
        <f>IF(PR24_overrides!S31 = "", F_Inputs_PR24!S30, PR24_overrides!S31)</f>
        <v>5.5519999999999996</v>
      </c>
      <c r="T31" s="16">
        <f>IF(PR24_overrides!T31 = "", F_Inputs_PR24!T30, PR24_overrides!T31)</f>
        <v>2.87</v>
      </c>
      <c r="U31" s="16">
        <f>IF(PR24_overrides!U31 = "", F_Inputs_PR24!U30, PR24_overrides!U31)</f>
        <v>79.242000000000004</v>
      </c>
      <c r="V31" s="16">
        <f>IF(PR24_overrides!V31 = "", F_Inputs_PR24!V30, PR24_overrides!V31)</f>
        <v>192.595</v>
      </c>
      <c r="W31" s="16">
        <f>IF(PR24_overrides!W31 = "", F_Inputs_PR24!W30, PR24_overrides!W31)</f>
        <v>2.0569999999999999</v>
      </c>
      <c r="X31" s="16">
        <f>IF(PR24_overrides!X31 = "", F_Inputs_PR24!X30, PR24_overrides!X31)</f>
        <v>2.9889999999999999</v>
      </c>
      <c r="Y31" s="16">
        <f>IF(PR24_overrides!Y31 = "", F_Inputs_PR24!Y30, PR24_overrides!Y31)</f>
        <v>86.850999999999999</v>
      </c>
      <c r="Z31" s="16">
        <f>IF(PR24_overrides!Z31 = "", F_Inputs_PR24!Z30, PR24_overrides!Z31)</f>
        <v>646.89800000000002</v>
      </c>
      <c r="AA31" s="16">
        <f>IF(PR24_overrides!AA31 = "", F_Inputs_PR24!AA30, PR24_overrides!AA31)</f>
        <v>0.42324307483914669</v>
      </c>
      <c r="AB31" s="16">
        <f>IF(PR24_overrides!AB31 = "", F_Inputs_PR24!AB30, PR24_overrides!AB31)</f>
        <v>32.071481476464612</v>
      </c>
      <c r="AC31" s="16">
        <f>IF(PR24_overrides!AC31 = "", F_Inputs_PR24!AC30, PR24_overrides!AC31)</f>
        <v>1.774</v>
      </c>
      <c r="AD31" s="16">
        <f>IF(PR24_overrides!AD31 = "", F_Inputs_PR24!AD30, PR24_overrides!AD31)</f>
        <v>0.113</v>
      </c>
      <c r="AE31" s="16">
        <f>IF(PR24_overrides!AE31 = "", F_Inputs_PR24!AE30, PR24_overrides!AE31)</f>
        <v>1.4945441246190314</v>
      </c>
      <c r="AF31" s="16">
        <f>IF(PR24_overrides!AF31 = "", F_Inputs_PR24!AF30, PR24_overrides!AF31)</f>
        <v>0</v>
      </c>
      <c r="AG31" s="16">
        <f>IF(PR24_overrides!AG31 = "", F_Inputs_PR24!AG30, PR24_overrides!AG31)</f>
        <v>0</v>
      </c>
      <c r="AH31" s="16">
        <f>IF(PR24_overrides!AH31 = "", F_Inputs_PR24!AH30, PR24_overrides!AH31)</f>
        <v>0</v>
      </c>
      <c r="AI31" s="16">
        <f>IF(PR24_overrides!AI31 = "", F_Inputs_PR24!AI30, PR24_overrides!AI31)</f>
        <v>1.4945441246190314</v>
      </c>
      <c r="AJ31" s="16">
        <f>IF(PR24_overrides!AJ31 = "", F_Inputs_PR24!AJ30, PR24_overrides!AJ31)</f>
        <v>0</v>
      </c>
      <c r="AK31" s="16">
        <f>IF(PR24_overrides!AK31 = "", F_Inputs_PR24!AK30, PR24_overrides!AK31)</f>
        <v>438.25900030612939</v>
      </c>
      <c r="AL31" s="14"/>
      <c r="AM31" s="14"/>
      <c r="AN31" s="14"/>
      <c r="AO31" s="14"/>
      <c r="AP31" s="14"/>
      <c r="AQ31" s="14"/>
      <c r="AR31" s="14"/>
      <c r="AS31" s="14"/>
      <c r="AT31" s="14"/>
      <c r="AU31" s="14"/>
      <c r="AV31" s="14"/>
      <c r="AW31" s="14"/>
      <c r="AX31" s="14"/>
    </row>
    <row r="32" spans="1:50" x14ac:dyDescent="0.45">
      <c r="A32" s="15" t="str">
        <f t="shared" si="0"/>
        <v>SWB25</v>
      </c>
      <c r="B32" s="15" t="s">
        <v>337</v>
      </c>
      <c r="C32" s="15" t="s">
        <v>516</v>
      </c>
      <c r="D32" s="16">
        <f>IF(PR24_overrides!D32 = "", F_Inputs_PR24!D31, PR24_overrides!D32)</f>
        <v>0.92334804186428132</v>
      </c>
      <c r="E32" s="16">
        <f>IF(PR24_overrides!E32 = "", F_Inputs_PR24!E31, PR24_overrides!E32)</f>
        <v>14.211325962749745</v>
      </c>
      <c r="F32" s="16">
        <f>IF(PR24_overrides!F32 = "", F_Inputs_PR24!F31, PR24_overrides!F32)</f>
        <v>0.51419984060514257</v>
      </c>
      <c r="G32" s="16">
        <f>IF(PR24_overrides!G32 = "", F_Inputs_PR24!G31, PR24_overrides!G32)</f>
        <v>9.2056295292922456</v>
      </c>
      <c r="H32" s="16">
        <f>IF(PR24_overrides!H32 = "", F_Inputs_PR24!H31, PR24_overrides!H32)</f>
        <v>0</v>
      </c>
      <c r="I32" s="16">
        <f>IF(PR24_overrides!I32 = "", F_Inputs_PR24!I31, PR24_overrides!I32)</f>
        <v>1.7360734277006433</v>
      </c>
      <c r="J32" s="16">
        <f>IF(PR24_overrides!J32 = "", F_Inputs_PR24!J31, PR24_overrides!J32)</f>
        <v>6.1331152969861158</v>
      </c>
      <c r="K32" s="16">
        <f>IF(PR24_overrides!K32 = "", F_Inputs_PR24!K31, PR24_overrides!K32)</f>
        <v>0</v>
      </c>
      <c r="L32" s="16">
        <f>IF(PR24_overrides!L32 = "", F_Inputs_PR24!L31, PR24_overrides!L32)</f>
        <v>31.800344057333888</v>
      </c>
      <c r="M32" s="16">
        <f>IF(PR24_overrides!M32 = "", F_Inputs_PR24!M31, PR24_overrides!M32)</f>
        <v>2.1660304774805284E-3</v>
      </c>
      <c r="N32" s="16">
        <f>IF(PR24_overrides!N32 = "", F_Inputs_PR24!N31, PR24_overrides!N32)</f>
        <v>9.6929863867253623</v>
      </c>
      <c r="O32" s="16">
        <f>IF(PR24_overrides!O32 = "", F_Inputs_PR24!O31, PR24_overrides!O32)</f>
        <v>0</v>
      </c>
      <c r="P32" s="16">
        <f>IF(PR24_overrides!P32 = "", F_Inputs_PR24!P31, PR24_overrides!P32)</f>
        <v>0</v>
      </c>
      <c r="Q32" s="16">
        <f>IF(PR24_overrides!Q32 = "", F_Inputs_PR24!Q31, PR24_overrides!Q32)</f>
        <v>0</v>
      </c>
      <c r="R32" s="16">
        <f>IF(PR24_overrides!R32 = "", F_Inputs_PR24!R31, PR24_overrides!R32)</f>
        <v>1.9905820088046056</v>
      </c>
      <c r="S32" s="16">
        <f>IF(PR24_overrides!S32 = "", F_Inputs_PR24!S31, PR24_overrides!S32)</f>
        <v>5.0780000000000003</v>
      </c>
      <c r="T32" s="16">
        <f>IF(PR24_overrides!T32 = "", F_Inputs_PR24!T31, PR24_overrides!T32)</f>
        <v>3.3919999999999999</v>
      </c>
      <c r="U32" s="16">
        <f>IF(PR24_overrides!U32 = "", F_Inputs_PR24!U31, PR24_overrides!U32)</f>
        <v>78.688000000000002</v>
      </c>
      <c r="V32" s="16">
        <f>IF(PR24_overrides!V32 = "", F_Inputs_PR24!V31, PR24_overrides!V32)</f>
        <v>195.87100000000001</v>
      </c>
      <c r="W32" s="16">
        <f>IF(PR24_overrides!W32 = "", F_Inputs_PR24!W31, PR24_overrides!W32)</f>
        <v>2.0659999999999998</v>
      </c>
      <c r="X32" s="16">
        <f>IF(PR24_overrides!X32 = "", F_Inputs_PR24!X31, PR24_overrides!X32)</f>
        <v>3.0750000000000002</v>
      </c>
      <c r="Y32" s="16">
        <f>IF(PR24_overrides!Y32 = "", F_Inputs_PR24!Y31, PR24_overrides!Y32)</f>
        <v>85.238</v>
      </c>
      <c r="Z32" s="16">
        <f>IF(PR24_overrides!Z32 = "", F_Inputs_PR24!Z31, PR24_overrides!Z32)</f>
        <v>667.50400000000002</v>
      </c>
      <c r="AA32" s="16">
        <f>IF(PR24_overrides!AA32 = "", F_Inputs_PR24!AA31, PR24_overrides!AA32)</f>
        <v>0.32707060209955974</v>
      </c>
      <c r="AB32" s="16">
        <f>IF(PR24_overrides!AB32 = "", F_Inputs_PR24!AB31, PR24_overrides!AB32)</f>
        <v>34.978993783036564</v>
      </c>
      <c r="AC32" s="16">
        <f>IF(PR24_overrides!AC32 = "", F_Inputs_PR24!AC31, PR24_overrides!AC32)</f>
        <v>1.8476136981874161</v>
      </c>
      <c r="AD32" s="16">
        <f>IF(PR24_overrides!AD32 = "", F_Inputs_PR24!AD31, PR24_overrides!AD32)</f>
        <v>0.1106958098042569</v>
      </c>
      <c r="AE32" s="16">
        <f>IF(PR24_overrides!AE32 = "", F_Inputs_PR24!AE31, PR24_overrides!AE32)</f>
        <v>1.1880677168980698</v>
      </c>
      <c r="AF32" s="16">
        <f>IF(PR24_overrides!AF32 = "", F_Inputs_PR24!AF31, PR24_overrides!AF32)</f>
        <v>0</v>
      </c>
      <c r="AG32" s="16">
        <f>IF(PR24_overrides!AG32 = "", F_Inputs_PR24!AG31, PR24_overrides!AG32)</f>
        <v>0</v>
      </c>
      <c r="AH32" s="16">
        <f>IF(PR24_overrides!AH32 = "", F_Inputs_PR24!AH31, PR24_overrides!AH32)</f>
        <v>0</v>
      </c>
      <c r="AI32" s="16">
        <f>IF(PR24_overrides!AI32 = "", F_Inputs_PR24!AI31, PR24_overrides!AI32)</f>
        <v>1.1880677168980698</v>
      </c>
      <c r="AJ32" s="16">
        <f>IF(PR24_overrides!AJ32 = "", F_Inputs_PR24!AJ31, PR24_overrides!AJ32)</f>
        <v>0</v>
      </c>
      <c r="AK32" s="16">
        <f>IF(PR24_overrides!AK32 = "", F_Inputs_PR24!AK31, PR24_overrides!AK32)</f>
        <v>445.66699999999997</v>
      </c>
      <c r="AL32" s="14"/>
      <c r="AM32" s="14"/>
      <c r="AN32" s="14"/>
      <c r="AO32" s="14"/>
      <c r="AP32" s="14"/>
      <c r="AQ32" s="14"/>
      <c r="AR32" s="14"/>
      <c r="AS32" s="14"/>
      <c r="AT32" s="14"/>
      <c r="AU32" s="14"/>
      <c r="AV32" s="14"/>
      <c r="AW32" s="14"/>
      <c r="AX32" s="14"/>
    </row>
    <row r="33" spans="1:50" x14ac:dyDescent="0.45">
      <c r="A33" s="15" t="str">
        <f t="shared" si="0"/>
        <v>SWB26</v>
      </c>
      <c r="B33" s="15" t="s">
        <v>337</v>
      </c>
      <c r="C33" s="15" t="s">
        <v>518</v>
      </c>
      <c r="D33" s="16">
        <f>IF(PR24_overrides!D33 = "", F_Inputs_PR24!D32, PR24_overrides!D33)</f>
        <v>0.9052431782983148</v>
      </c>
      <c r="E33" s="16">
        <f>IF(PR24_overrides!E33 = "", F_Inputs_PR24!E32, PR24_overrides!E33)</f>
        <v>13.689478008095495</v>
      </c>
      <c r="F33" s="16">
        <f>IF(PR24_overrides!F33 = "", F_Inputs_PR24!F32, PR24_overrides!F33)</f>
        <v>0.5347712922840846</v>
      </c>
      <c r="G33" s="16">
        <f>IF(PR24_overrides!G33 = "", F_Inputs_PR24!G32, PR24_overrides!G33)</f>
        <v>12.261898533017273</v>
      </c>
      <c r="H33" s="16">
        <f>IF(PR24_overrides!H33 = "", F_Inputs_PR24!H32, PR24_overrides!H33)</f>
        <v>0</v>
      </c>
      <c r="I33" s="16">
        <f>IF(PR24_overrides!I33 = "", F_Inputs_PR24!I32, PR24_overrides!I33)</f>
        <v>1.7010396615273378</v>
      </c>
      <c r="J33" s="16">
        <f>IF(PR24_overrides!J33 = "", F_Inputs_PR24!J32, PR24_overrides!J33)</f>
        <v>6.6296075174428202</v>
      </c>
      <c r="K33" s="16">
        <f>IF(PR24_overrides!K33 = "", F_Inputs_PR24!K32, PR24_overrides!K33)</f>
        <v>0</v>
      </c>
      <c r="L33" s="16">
        <f>IF(PR24_overrides!L33 = "", F_Inputs_PR24!L32, PR24_overrides!L33)</f>
        <v>34.816795012367017</v>
      </c>
      <c r="M33" s="16">
        <f>IF(PR24_overrides!M33 = "", F_Inputs_PR24!M32, PR24_overrides!M33)</f>
        <v>3.3140266305452088E-3</v>
      </c>
      <c r="N33" s="16">
        <f>IF(PR24_overrides!N33 = "", F_Inputs_PR24!N32, PR24_overrides!N33)</f>
        <v>12.61429003139858</v>
      </c>
      <c r="O33" s="16">
        <f>IF(PR24_overrides!O33 = "", F_Inputs_PR24!O32, PR24_overrides!O33)</f>
        <v>0</v>
      </c>
      <c r="P33" s="16">
        <f>IF(PR24_overrides!P33 = "", F_Inputs_PR24!P32, PR24_overrides!P33)</f>
        <v>0</v>
      </c>
      <c r="Q33" s="16">
        <f>IF(PR24_overrides!Q33 = "", F_Inputs_PR24!Q32, PR24_overrides!Q33)</f>
        <v>0</v>
      </c>
      <c r="R33" s="16">
        <f>IF(PR24_overrides!R33 = "", F_Inputs_PR24!R32, PR24_overrides!R33)</f>
        <v>1.7475967098408403</v>
      </c>
      <c r="S33" s="16">
        <f>IF(PR24_overrides!S33 = "", F_Inputs_PR24!S32, PR24_overrides!S33)</f>
        <v>5</v>
      </c>
      <c r="T33" s="16">
        <f>IF(PR24_overrides!T33 = "", F_Inputs_PR24!T32, PR24_overrides!T33)</f>
        <v>3.5209999999999999</v>
      </c>
      <c r="U33" s="16">
        <f>IF(PR24_overrides!U33 = "", F_Inputs_PR24!U32, PR24_overrides!U33)</f>
        <v>76.943455923988253</v>
      </c>
      <c r="V33" s="16">
        <f>IF(PR24_overrides!V33 = "", F_Inputs_PR24!V32, PR24_overrides!V33)</f>
        <v>199.63093546151819</v>
      </c>
      <c r="W33" s="16">
        <f>IF(PR24_overrides!W33 = "", F_Inputs_PR24!W32, PR24_overrides!W33)</f>
        <v>2.0300600917103551</v>
      </c>
      <c r="X33" s="16">
        <f>IF(PR24_overrides!X33 = "", F_Inputs_PR24!X32, PR24_overrides!X33)</f>
        <v>3.1625145484392529</v>
      </c>
      <c r="Y33" s="16">
        <f>IF(PR24_overrides!Y33 = "", F_Inputs_PR24!Y32, PR24_overrides!Y33)</f>
        <v>80.481308931022056</v>
      </c>
      <c r="Z33" s="16">
        <f>IF(PR24_overrides!Z33 = "", F_Inputs_PR24!Z32, PR24_overrides!Z33)</f>
        <v>683.82105825302301</v>
      </c>
      <c r="AA33" s="16">
        <f>IF(PR24_overrides!AA33 = "", F_Inputs_PR24!AA32, PR24_overrides!AA33)</f>
        <v>1.381949104937352</v>
      </c>
      <c r="AB33" s="16">
        <f>IF(PR24_overrides!AB33 = "", F_Inputs_PR24!AB32, PR24_overrides!AB33)</f>
        <v>37.530982822783528</v>
      </c>
      <c r="AC33" s="16">
        <f>IF(PR24_overrides!AC33 = "", F_Inputs_PR24!AC32, PR24_overrides!AC33)</f>
        <v>1.8720004275346129</v>
      </c>
      <c r="AD33" s="16">
        <f>IF(PR24_overrides!AD33 = "", F_Inputs_PR24!AD32, PR24_overrides!AD33)</f>
        <v>0.1121568883599169</v>
      </c>
      <c r="AE33" s="16">
        <f>IF(PR24_overrides!AE33 = "", F_Inputs_PR24!AE32, PR24_overrides!AE33)</f>
        <v>0.96659110057568598</v>
      </c>
      <c r="AF33" s="16">
        <f>IF(PR24_overrides!AF33 = "", F_Inputs_PR24!AF32, PR24_overrides!AF33)</f>
        <v>0</v>
      </c>
      <c r="AG33" s="16">
        <f>IF(PR24_overrides!AG33 = "", F_Inputs_PR24!AG32, PR24_overrides!AG33)</f>
        <v>0</v>
      </c>
      <c r="AH33" s="16">
        <f>IF(PR24_overrides!AH33 = "", F_Inputs_PR24!AH32, PR24_overrides!AH33)</f>
        <v>0</v>
      </c>
      <c r="AI33" s="16">
        <f>IF(PR24_overrides!AI33 = "", F_Inputs_PR24!AI32, PR24_overrides!AI33)</f>
        <v>0.96659110057568598</v>
      </c>
      <c r="AJ33" s="16">
        <f>IF(PR24_overrides!AJ33 = "", F_Inputs_PR24!AJ32, PR24_overrides!AJ33)</f>
        <v>0</v>
      </c>
      <c r="AK33" s="16">
        <f>IF(PR24_overrides!AK33 = "", F_Inputs_PR24!AK32, PR24_overrides!AK33)</f>
        <v>0</v>
      </c>
      <c r="AL33" s="14"/>
      <c r="AM33" s="14"/>
      <c r="AN33" s="14"/>
      <c r="AO33" s="14"/>
      <c r="AP33" s="14"/>
      <c r="AQ33" s="14"/>
      <c r="AR33" s="14"/>
      <c r="AS33" s="14"/>
      <c r="AT33" s="14"/>
      <c r="AU33" s="14"/>
      <c r="AV33" s="14"/>
      <c r="AW33" s="14"/>
      <c r="AX33" s="14"/>
    </row>
    <row r="34" spans="1:50" x14ac:dyDescent="0.45">
      <c r="A34" s="15" t="str">
        <f t="shared" si="0"/>
        <v>SWB27</v>
      </c>
      <c r="B34" s="15" t="s">
        <v>337</v>
      </c>
      <c r="C34" s="15" t="s">
        <v>519</v>
      </c>
      <c r="D34" s="16">
        <f>IF(PR24_overrides!D34 = "", F_Inputs_PR24!D33, PR24_overrides!D34)</f>
        <v>0.88749331205717152</v>
      </c>
      <c r="E34" s="16">
        <f>IF(PR24_overrides!E34 = "", F_Inputs_PR24!E33, PR24_overrides!E34)</f>
        <v>15.143566165851468</v>
      </c>
      <c r="F34" s="16">
        <f>IF(PR24_overrides!F34 = "", F_Inputs_PR24!F33, PR24_overrides!F34)</f>
        <v>0.59169742640963296</v>
      </c>
      <c r="G34" s="16">
        <f>IF(PR24_overrides!G34 = "", F_Inputs_PR24!G33, PR24_overrides!G34)</f>
        <v>12.613052794789843</v>
      </c>
      <c r="H34" s="16">
        <f>IF(PR24_overrides!H34 = "", F_Inputs_PR24!H33, PR24_overrides!H34)</f>
        <v>0</v>
      </c>
      <c r="I34" s="16">
        <f>IF(PR24_overrides!I34 = "", F_Inputs_PR24!I33, PR24_overrides!I34)</f>
        <v>1.8807959262466363</v>
      </c>
      <c r="J34" s="16">
        <f>IF(PR24_overrides!J34 = "", F_Inputs_PR24!J33, PR24_overrides!J34)</f>
        <v>7.3324311465752254</v>
      </c>
      <c r="K34" s="16">
        <f>IF(PR24_overrides!K34 = "", F_Inputs_PR24!K33, PR24_overrides!K34)</f>
        <v>0</v>
      </c>
      <c r="L34" s="16">
        <f>IF(PR24_overrides!L34 = "", F_Inputs_PR24!L33, PR24_overrides!L34)</f>
        <v>37.561543459872809</v>
      </c>
      <c r="M34" s="16">
        <f>IF(PR24_overrides!M34 = "", F_Inputs_PR24!M33, PR24_overrides!M34)</f>
        <v>3.3803071631561127E-3</v>
      </c>
      <c r="N34" s="16">
        <f>IF(PR24_overrides!N34 = "", F_Inputs_PR24!N33, PR24_overrides!N34)</f>
        <v>12.97587243030193</v>
      </c>
      <c r="O34" s="16">
        <f>IF(PR24_overrides!O34 = "", F_Inputs_PR24!O33, PR24_overrides!O34)</f>
        <v>0</v>
      </c>
      <c r="P34" s="16">
        <f>IF(PR24_overrides!P34 = "", F_Inputs_PR24!P33, PR24_overrides!P34)</f>
        <v>0</v>
      </c>
      <c r="Q34" s="16">
        <f>IF(PR24_overrides!Q34 = "", F_Inputs_PR24!Q33, PR24_overrides!Q34)</f>
        <v>0</v>
      </c>
      <c r="R34" s="16">
        <f>IF(PR24_overrides!R34 = "", F_Inputs_PR24!R33, PR24_overrides!R34)</f>
        <v>1.4850816136799188</v>
      </c>
      <c r="S34" s="16">
        <f>IF(PR24_overrides!S34 = "", F_Inputs_PR24!S33, PR24_overrides!S34)</f>
        <v>4.931</v>
      </c>
      <c r="T34" s="16">
        <f>IF(PR24_overrides!T34 = "", F_Inputs_PR24!T33, PR24_overrides!T34)</f>
        <v>3.637</v>
      </c>
      <c r="U34" s="16">
        <f>IF(PR24_overrides!U34 = "", F_Inputs_PR24!U33, PR24_overrides!U34)</f>
        <v>76.293234602013953</v>
      </c>
      <c r="V34" s="16">
        <f>IF(PR24_overrides!V34 = "", F_Inputs_PR24!V33, PR24_overrides!V34)</f>
        <v>202.17308905052741</v>
      </c>
      <c r="W34" s="16">
        <f>IF(PR24_overrides!W34 = "", F_Inputs_PR24!W33, PR24_overrides!W34)</f>
        <v>2.014941506551247</v>
      </c>
      <c r="X34" s="16">
        <f>IF(PR24_overrides!X34 = "", F_Inputs_PR24!X33, PR24_overrides!X34)</f>
        <v>3.2265206301405809</v>
      </c>
      <c r="Y34" s="16">
        <f>IF(PR24_overrides!Y34 = "", F_Inputs_PR24!Y33, PR24_overrides!Y34)</f>
        <v>78.723997821654351</v>
      </c>
      <c r="Z34" s="16">
        <f>IF(PR24_overrides!Z34 = "", F_Inputs_PR24!Z33, PR24_overrides!Z34)</f>
        <v>696.43485588205453</v>
      </c>
      <c r="AA34" s="16">
        <f>IF(PR24_overrides!AA34 = "", F_Inputs_PR24!AA33, PR24_overrides!AA34)</f>
        <v>1.4095880870360988</v>
      </c>
      <c r="AB34" s="16">
        <f>IF(PR24_overrides!AB34 = "", F_Inputs_PR24!AB33, PR24_overrides!AB34)</f>
        <v>39.868039714199647</v>
      </c>
      <c r="AC34" s="16">
        <f>IF(PR24_overrides!AC34 = "", F_Inputs_PR24!AC33, PR24_overrides!AC34)</f>
        <v>1.8949019332694299</v>
      </c>
      <c r="AD34" s="16">
        <f>IF(PR24_overrides!AD34 = "", F_Inputs_PR24!AD33, PR24_overrides!AD34)</f>
        <v>0.1135289829300857</v>
      </c>
      <c r="AE34" s="16">
        <f>IF(PR24_overrides!AE34 = "", F_Inputs_PR24!AE33, PR24_overrides!AE34)</f>
        <v>0.82141464064693537</v>
      </c>
      <c r="AF34" s="16">
        <f>IF(PR24_overrides!AF34 = "", F_Inputs_PR24!AF33, PR24_overrides!AF34)</f>
        <v>0</v>
      </c>
      <c r="AG34" s="16">
        <f>IF(PR24_overrides!AG34 = "", F_Inputs_PR24!AG33, PR24_overrides!AG34)</f>
        <v>0</v>
      </c>
      <c r="AH34" s="16">
        <f>IF(PR24_overrides!AH34 = "", F_Inputs_PR24!AH33, PR24_overrides!AH34)</f>
        <v>0</v>
      </c>
      <c r="AI34" s="16">
        <f>IF(PR24_overrides!AI34 = "", F_Inputs_PR24!AI33, PR24_overrides!AI34)</f>
        <v>0.82141464064693537</v>
      </c>
      <c r="AJ34" s="16">
        <f>IF(PR24_overrides!AJ34 = "", F_Inputs_PR24!AJ33, PR24_overrides!AJ34)</f>
        <v>0</v>
      </c>
      <c r="AK34" s="16">
        <f>IF(PR24_overrides!AK34 = "", F_Inputs_PR24!AK33, PR24_overrides!AK34)</f>
        <v>0</v>
      </c>
      <c r="AL34" s="14"/>
      <c r="AM34" s="14"/>
      <c r="AN34" s="14"/>
      <c r="AO34" s="14"/>
      <c r="AP34" s="14"/>
      <c r="AQ34" s="14"/>
      <c r="AR34" s="14"/>
      <c r="AS34" s="14"/>
      <c r="AT34" s="14"/>
      <c r="AU34" s="14"/>
      <c r="AV34" s="14"/>
      <c r="AW34" s="14"/>
      <c r="AX34" s="14"/>
    </row>
    <row r="35" spans="1:50" x14ac:dyDescent="0.45">
      <c r="A35" s="15" t="str">
        <f t="shared" si="0"/>
        <v>SWB28</v>
      </c>
      <c r="B35" s="15" t="s">
        <v>337</v>
      </c>
      <c r="C35" s="15" t="s">
        <v>520</v>
      </c>
      <c r="D35" s="16">
        <f>IF(PR24_overrides!D35 = "", F_Inputs_PR24!D34, PR24_overrides!D35)</f>
        <v>0.87009148240899159</v>
      </c>
      <c r="E35" s="16">
        <f>IF(PR24_overrides!E35 = "", F_Inputs_PR24!E34, PR24_overrides!E35)</f>
        <v>16.287387726330937</v>
      </c>
      <c r="F35" s="16">
        <f>IF(PR24_overrides!F35 = "", F_Inputs_PR24!F34, PR24_overrides!F35)</f>
        <v>0.63578187570254074</v>
      </c>
      <c r="G35" s="16">
        <f>IF(PR24_overrides!G35 = "", F_Inputs_PR24!G34, PR24_overrides!G35)</f>
        <v>13.190567005924521</v>
      </c>
      <c r="H35" s="16">
        <f>IF(PR24_overrides!H35 = "", F_Inputs_PR24!H34, PR24_overrides!H35)</f>
        <v>0</v>
      </c>
      <c r="I35" s="16">
        <f>IF(PR24_overrides!I35 = "", F_Inputs_PR24!I34, PR24_overrides!I35)</f>
        <v>2.0236471897361357</v>
      </c>
      <c r="J35" s="16">
        <f>IF(PR24_overrides!J35 = "", F_Inputs_PR24!J34, PR24_overrides!J35)</f>
        <v>7.8865381857979795</v>
      </c>
      <c r="K35" s="16">
        <f>IF(PR24_overrides!K35 = "", F_Inputs_PR24!K34, PR24_overrides!K35)</f>
        <v>0</v>
      </c>
      <c r="L35" s="16">
        <f>IF(PR24_overrides!L35 = "", F_Inputs_PR24!L34, PR24_overrides!L35)</f>
        <v>40.023921983492116</v>
      </c>
      <c r="M35" s="16">
        <f>IF(PR24_overrides!M35 = "", F_Inputs_PR24!M34, PR24_overrides!M35)</f>
        <v>3.4479133064192354E-3</v>
      </c>
      <c r="N35" s="16">
        <f>IF(PR24_overrides!N35 = "", F_Inputs_PR24!N34, PR24_overrides!N35)</f>
        <v>13.569837469630636</v>
      </c>
      <c r="O35" s="16">
        <f>IF(PR24_overrides!O35 = "", F_Inputs_PR24!O34, PR24_overrides!O35)</f>
        <v>0</v>
      </c>
      <c r="P35" s="16">
        <f>IF(PR24_overrides!P35 = "", F_Inputs_PR24!P34, PR24_overrides!P35)</f>
        <v>0</v>
      </c>
      <c r="Q35" s="16">
        <f>IF(PR24_overrides!Q35 = "", F_Inputs_PR24!Q34, PR24_overrides!Q35)</f>
        <v>0</v>
      </c>
      <c r="R35" s="16">
        <f>IF(PR24_overrides!R35 = "", F_Inputs_PR24!R34, PR24_overrides!R35)</f>
        <v>1.5216790725663558</v>
      </c>
      <c r="S35" s="16">
        <f>IF(PR24_overrides!S35 = "", F_Inputs_PR24!S34, PR24_overrides!S35)</f>
        <v>4.8689999999999998</v>
      </c>
      <c r="T35" s="16">
        <f>IF(PR24_overrides!T35 = "", F_Inputs_PR24!T34, PR24_overrides!T35)</f>
        <v>3.7429999999999999</v>
      </c>
      <c r="U35" s="16">
        <f>IF(PR24_overrides!U35 = "", F_Inputs_PR24!U34, PR24_overrides!U35)</f>
        <v>75.695495070578275</v>
      </c>
      <c r="V35" s="16">
        <f>IF(PR24_overrides!V35 = "", F_Inputs_PR24!V34, PR24_overrides!V35)</f>
        <v>204.53131316225381</v>
      </c>
      <c r="W35" s="16">
        <f>IF(PR24_overrides!W35 = "", F_Inputs_PR24!W34, PR24_overrides!W35)</f>
        <v>2.0010443628504708</v>
      </c>
      <c r="X35" s="16">
        <f>IF(PR24_overrides!X35 = "", F_Inputs_PR24!X34, PR24_overrides!X35)</f>
        <v>3.285908664467418</v>
      </c>
      <c r="Y35" s="16">
        <f>IF(PR24_overrides!Y35 = "", F_Inputs_PR24!Y34, PR24_overrides!Y35)</f>
        <v>77.109157320539595</v>
      </c>
      <c r="Z35" s="16">
        <f>IF(PR24_overrides!Z35 = "", F_Inputs_PR24!Z34, PR24_overrides!Z35)</f>
        <v>708.15189583661834</v>
      </c>
      <c r="AA35" s="16">
        <f>IF(PR24_overrides!AA35 = "", F_Inputs_PR24!AA34, PR24_overrides!AA35)</f>
        <v>1.437779848776821</v>
      </c>
      <c r="AB35" s="16">
        <f>IF(PR24_overrides!AB35 = "", F_Inputs_PR24!AB34, PR24_overrides!AB35)</f>
        <v>42.198405975407177</v>
      </c>
      <c r="AC35" s="16">
        <f>IF(PR24_overrides!AC35 = "", F_Inputs_PR24!AC34, PR24_overrides!AC35)</f>
        <v>1.9162122879867121</v>
      </c>
      <c r="AD35" s="16">
        <f>IF(PR24_overrides!AD35 = "", F_Inputs_PR24!AD34, PR24_overrides!AD35)</f>
        <v>0.11480574710160039</v>
      </c>
      <c r="AE35" s="16">
        <f>IF(PR24_overrides!AE35 = "", F_Inputs_PR24!AE34, PR24_overrides!AE35)</f>
        <v>0.65280491934870843</v>
      </c>
      <c r="AF35" s="16">
        <f>IF(PR24_overrides!AF35 = "", F_Inputs_PR24!AF34, PR24_overrides!AF35)</f>
        <v>0</v>
      </c>
      <c r="AG35" s="16">
        <f>IF(PR24_overrides!AG35 = "", F_Inputs_PR24!AG34, PR24_overrides!AG35)</f>
        <v>0</v>
      </c>
      <c r="AH35" s="16">
        <f>IF(PR24_overrides!AH35 = "", F_Inputs_PR24!AH34, PR24_overrides!AH35)</f>
        <v>0</v>
      </c>
      <c r="AI35" s="16">
        <f>IF(PR24_overrides!AI35 = "", F_Inputs_PR24!AI34, PR24_overrides!AI35)</f>
        <v>0.65280491934870843</v>
      </c>
      <c r="AJ35" s="16">
        <f>IF(PR24_overrides!AJ35 = "", F_Inputs_PR24!AJ34, PR24_overrides!AJ35)</f>
        <v>0</v>
      </c>
      <c r="AK35" s="16">
        <f>IF(PR24_overrides!AK35 = "", F_Inputs_PR24!AK34, PR24_overrides!AK35)</f>
        <v>63.314032045776415</v>
      </c>
      <c r="AL35" s="14"/>
      <c r="AM35" s="14"/>
      <c r="AN35" s="14"/>
      <c r="AO35" s="14"/>
      <c r="AP35" s="14"/>
      <c r="AQ35" s="14"/>
      <c r="AR35" s="14"/>
      <c r="AS35" s="14"/>
      <c r="AT35" s="14"/>
      <c r="AU35" s="14"/>
      <c r="AV35" s="14"/>
      <c r="AW35" s="14"/>
      <c r="AX35" s="14"/>
    </row>
    <row r="36" spans="1:50" x14ac:dyDescent="0.45">
      <c r="A36" s="15" t="str">
        <f t="shared" si="0"/>
        <v>SWB29</v>
      </c>
      <c r="B36" s="15" t="s">
        <v>337</v>
      </c>
      <c r="C36" s="15" t="s">
        <v>521</v>
      </c>
      <c r="D36" s="16">
        <f>IF(PR24_overrides!D36 = "", F_Inputs_PR24!D35, PR24_overrides!D36)</f>
        <v>0.85303086510685477</v>
      </c>
      <c r="E36" s="16">
        <f>IF(PR24_overrides!E36 = "", F_Inputs_PR24!E35, PR24_overrides!E36)</f>
        <v>16.896596260372874</v>
      </c>
      <c r="F36" s="16">
        <f>IF(PR24_overrides!F36 = "", F_Inputs_PR24!F35, PR24_overrides!F36)</f>
        <v>0.6595153020816239</v>
      </c>
      <c r="G36" s="16">
        <f>IF(PR24_overrides!G36 = "", F_Inputs_PR24!G35, PR24_overrides!G36)</f>
        <v>13.913916231522562</v>
      </c>
      <c r="H36" s="16">
        <f>IF(PR24_overrides!H36 = "", F_Inputs_PR24!H35, PR24_overrides!H36)</f>
        <v>0</v>
      </c>
      <c r="I36" s="16">
        <f>IF(PR24_overrides!I36 = "", F_Inputs_PR24!I35, PR24_overrides!I36)</f>
        <v>2.0993022291612258</v>
      </c>
      <c r="J36" s="16">
        <f>IF(PR24_overrides!J36 = "", F_Inputs_PR24!J35, PR24_overrides!J36)</f>
        <v>8.1822361220026032</v>
      </c>
      <c r="K36" s="16">
        <f>IF(PR24_overrides!K36 = "", F_Inputs_PR24!K35, PR24_overrides!K36)</f>
        <v>0</v>
      </c>
      <c r="L36" s="16">
        <f>IF(PR24_overrides!L36 = "", F_Inputs_PR24!L35, PR24_overrides!L36)</f>
        <v>41.751566145140885</v>
      </c>
      <c r="M36" s="16">
        <f>IF(PR24_overrides!M36 = "", F_Inputs_PR24!M35, PR24_overrides!M36)</f>
        <v>3.5168715725476187E-3</v>
      </c>
      <c r="N36" s="16">
        <f>IF(PR24_overrides!N36 = "", F_Inputs_PR24!N35, PR24_overrides!N36)</f>
        <v>14.31366730026881</v>
      </c>
      <c r="O36" s="16">
        <f>IF(PR24_overrides!O36 = "", F_Inputs_PR24!O35, PR24_overrides!O36)</f>
        <v>0</v>
      </c>
      <c r="P36" s="16">
        <f>IF(PR24_overrides!P36 = "", F_Inputs_PR24!P35, PR24_overrides!P36)</f>
        <v>0</v>
      </c>
      <c r="Q36" s="16">
        <f>IF(PR24_overrides!Q36 = "", F_Inputs_PR24!Q35, PR24_overrides!Q36)</f>
        <v>0</v>
      </c>
      <c r="R36" s="16">
        <f>IF(PR24_overrides!R36 = "", F_Inputs_PR24!R35, PR24_overrides!R36)</f>
        <v>1.5591463971627777</v>
      </c>
      <c r="S36" s="16">
        <f>IF(PR24_overrides!S36 = "", F_Inputs_PR24!S35, PR24_overrides!S36)</f>
        <v>4.8140000000000001</v>
      </c>
      <c r="T36" s="16">
        <f>IF(PR24_overrides!T36 = "", F_Inputs_PR24!T35, PR24_overrides!T36)</f>
        <v>3.8380000000000001</v>
      </c>
      <c r="U36" s="16">
        <f>IF(PR24_overrides!U36 = "", F_Inputs_PR24!U35, PR24_overrides!U36)</f>
        <v>75.143109500777385</v>
      </c>
      <c r="V36" s="16">
        <f>IF(PR24_overrides!V36 = "", F_Inputs_PR24!V35, PR24_overrides!V36)</f>
        <v>206.70427674427799</v>
      </c>
      <c r="W36" s="16">
        <f>IF(PR24_overrides!W36 = "", F_Inputs_PR24!W35, PR24_overrides!W36)</f>
        <v>1.9882036655592059</v>
      </c>
      <c r="X36" s="16">
        <f>IF(PR24_overrides!X36 = "", F_Inputs_PR24!X35, PR24_overrides!X36)</f>
        <v>3.3406250691237989</v>
      </c>
      <c r="Y36" s="16">
        <f>IF(PR24_overrides!Y36 = "", F_Inputs_PR24!Y35, PR24_overrides!Y36)</f>
        <v>75.617618989865591</v>
      </c>
      <c r="Z36" s="16">
        <f>IF(PR24_overrides!Z36 = "", F_Inputs_PR24!Z35, PR24_overrides!Z36)</f>
        <v>718.94280690400308</v>
      </c>
      <c r="AA36" s="16">
        <f>IF(PR24_overrides!AA36 = "", F_Inputs_PR24!AA35, PR24_overrides!AA36)</f>
        <v>1.4665354457523569</v>
      </c>
      <c r="AB36" s="16">
        <f>IF(PR24_overrides!AB36 = "", F_Inputs_PR24!AB35, PR24_overrides!AB36)</f>
        <v>43.837070987661626</v>
      </c>
      <c r="AC36" s="16">
        <f>IF(PR24_overrides!AC36 = "", F_Inputs_PR24!AC35, PR24_overrides!AC36)</f>
        <v>1.935829098422966</v>
      </c>
      <c r="AD36" s="16">
        <f>IF(PR24_overrides!AD36 = "", F_Inputs_PR24!AD35, PR24_overrides!AD36)</f>
        <v>0.1159810462018117</v>
      </c>
      <c r="AE36" s="16">
        <f>IF(PR24_overrides!AE36 = "", F_Inputs_PR24!AE35, PR24_overrides!AE36)</f>
        <v>0.52635844535796028</v>
      </c>
      <c r="AF36" s="16">
        <f>IF(PR24_overrides!AF36 = "", F_Inputs_PR24!AF35, PR24_overrides!AF36)</f>
        <v>0</v>
      </c>
      <c r="AG36" s="16">
        <f>IF(PR24_overrides!AG36 = "", F_Inputs_PR24!AG35, PR24_overrides!AG36)</f>
        <v>0</v>
      </c>
      <c r="AH36" s="16">
        <f>IF(PR24_overrides!AH36 = "", F_Inputs_PR24!AH35, PR24_overrides!AH36)</f>
        <v>0</v>
      </c>
      <c r="AI36" s="16">
        <f>IF(PR24_overrides!AI36 = "", F_Inputs_PR24!AI35, PR24_overrides!AI36)</f>
        <v>0.52635844535796028</v>
      </c>
      <c r="AJ36" s="16">
        <f>IF(PR24_overrides!AJ36 = "", F_Inputs_PR24!AJ35, PR24_overrides!AJ36)</f>
        <v>0</v>
      </c>
      <c r="AK36" s="16">
        <f>IF(PR24_overrides!AK36 = "", F_Inputs_PR24!AK35, PR24_overrides!AK36)</f>
        <v>0</v>
      </c>
      <c r="AL36" s="14"/>
      <c r="AM36" s="14"/>
      <c r="AN36" s="14"/>
      <c r="AO36" s="14"/>
      <c r="AP36" s="14"/>
      <c r="AQ36" s="14"/>
      <c r="AR36" s="14"/>
      <c r="AS36" s="14"/>
      <c r="AT36" s="14"/>
      <c r="AU36" s="14"/>
      <c r="AV36" s="14"/>
      <c r="AW36" s="14"/>
      <c r="AX36" s="14"/>
    </row>
    <row r="37" spans="1:50" x14ac:dyDescent="0.45">
      <c r="A37" s="15" t="str">
        <f t="shared" si="0"/>
        <v>SWB30</v>
      </c>
      <c r="B37" s="15" t="s">
        <v>337</v>
      </c>
      <c r="C37" s="15" t="s">
        <v>522</v>
      </c>
      <c r="D37" s="16">
        <f>IF(PR24_overrides!D37 = "", F_Inputs_PR24!D36, PR24_overrides!D37)</f>
        <v>0.8363047697126027</v>
      </c>
      <c r="E37" s="16">
        <f>IF(PR24_overrides!E37 = "", F_Inputs_PR24!E36, PR24_overrides!E37)</f>
        <v>17.310877663376019</v>
      </c>
      <c r="F37" s="16">
        <f>IF(PR24_overrides!F37 = "", F_Inputs_PR24!F36, PR24_overrides!F37)</f>
        <v>0.67600626892374649</v>
      </c>
      <c r="G37" s="16">
        <f>IF(PR24_overrides!G37 = "", F_Inputs_PR24!G36, PR24_overrides!G37)</f>
        <v>14.680054980696818</v>
      </c>
      <c r="H37" s="16">
        <f>IF(PR24_overrides!H37 = "", F_Inputs_PR24!H36, PR24_overrides!H37)</f>
        <v>0</v>
      </c>
      <c r="I37" s="16">
        <f>IF(PR24_overrides!I37 = "", F_Inputs_PR24!I36, PR24_overrides!I37)</f>
        <v>2.15056177583909</v>
      </c>
      <c r="J37" s="16">
        <f>IF(PR24_overrides!J37 = "", F_Inputs_PR24!J36, PR24_overrides!J37)</f>
        <v>8.3827470598611988</v>
      </c>
      <c r="K37" s="16">
        <f>IF(PR24_overrides!K37 = "", F_Inputs_PR24!K36, PR24_overrides!K37)</f>
        <v>0</v>
      </c>
      <c r="L37" s="16">
        <f>IF(PR24_overrides!L37 = "", F_Inputs_PR24!L36, PR24_overrides!L37)</f>
        <v>43.200247748696874</v>
      </c>
      <c r="M37" s="16">
        <f>IF(PR24_overrides!M37 = "", F_Inputs_PR24!M36, PR24_overrides!M37)</f>
        <v>3.5872090039985715E-3</v>
      </c>
      <c r="N37" s="16">
        <f>IF(PR24_overrides!N37 = "", F_Inputs_PR24!N36, PR24_overrides!N37)</f>
        <v>15.102149906833986</v>
      </c>
      <c r="O37" s="16">
        <f>IF(PR24_overrides!O37 = "", F_Inputs_PR24!O36, PR24_overrides!O37)</f>
        <v>0</v>
      </c>
      <c r="P37" s="16">
        <f>IF(PR24_overrides!P37 = "", F_Inputs_PR24!P36, PR24_overrides!P37)</f>
        <v>0</v>
      </c>
      <c r="Q37" s="16">
        <f>IF(PR24_overrides!Q37 = "", F_Inputs_PR24!Q36, PR24_overrides!Q37)</f>
        <v>0</v>
      </c>
      <c r="R37" s="16">
        <f>IF(PR24_overrides!R37 = "", F_Inputs_PR24!R36, PR24_overrides!R37)</f>
        <v>1.6130483154646909</v>
      </c>
      <c r="S37" s="16">
        <f>IF(PR24_overrides!S37 = "", F_Inputs_PR24!S36, PR24_overrides!S37)</f>
        <v>4.7649999999999997</v>
      </c>
      <c r="T37" s="16">
        <f>IF(PR24_overrides!T37 = "", F_Inputs_PR24!T36, PR24_overrides!T37)</f>
        <v>3.9249999999999998</v>
      </c>
      <c r="U37" s="16">
        <f>IF(PR24_overrides!U37 = "", F_Inputs_PR24!U36, PR24_overrides!U37)</f>
        <v>74.630057229030129</v>
      </c>
      <c r="V37" s="16">
        <f>IF(PR24_overrides!V37 = "", F_Inputs_PR24!V36, PR24_overrides!V37)</f>
        <v>208.7484994267879</v>
      </c>
      <c r="W37" s="16">
        <f>IF(PR24_overrides!W37 = "", F_Inputs_PR24!W36, PR24_overrides!W37)</f>
        <v>1.976278038620584</v>
      </c>
      <c r="X37" s="16">
        <f>IF(PR24_overrides!X37 = "", F_Inputs_PR24!X36, PR24_overrides!X37)</f>
        <v>3.3921161125765238</v>
      </c>
      <c r="Y37" s="16">
        <f>IF(PR24_overrides!Y37 = "", F_Inputs_PR24!Y36, PR24_overrides!Y37)</f>
        <v>74.232638324016278</v>
      </c>
      <c r="Z37" s="16">
        <f>IF(PR24_overrides!Z37 = "", F_Inputs_PR24!Z36, PR24_overrides!Z37)</f>
        <v>729.11411211930601</v>
      </c>
      <c r="AA37" s="16">
        <f>IF(PR24_overrides!AA37 = "", F_Inputs_PR24!AA36, PR24_overrides!AA37)</f>
        <v>1.4958661546674041</v>
      </c>
      <c r="AB37" s="16">
        <f>IF(PR24_overrides!AB37 = "", F_Inputs_PR24!AB36, PR24_overrides!AB37)</f>
        <v>45.224629363286731</v>
      </c>
      <c r="AC37" s="16">
        <f>IF(PR24_overrides!AC37 = "", F_Inputs_PR24!AC36, PR24_overrides!AC37)</f>
        <v>1.954363645644372</v>
      </c>
      <c r="AD37" s="16">
        <f>IF(PR24_overrides!AD37 = "", F_Inputs_PR24!AD36, PR24_overrides!AD37)</f>
        <v>0.11709150382400919</v>
      </c>
      <c r="AE37" s="16">
        <f>IF(PR24_overrides!AE37 = "", F_Inputs_PR24!AE36, PR24_overrides!AE37)</f>
        <v>0.41133329912516947</v>
      </c>
      <c r="AF37" s="16">
        <f>IF(PR24_overrides!AF37 = "", F_Inputs_PR24!AF36, PR24_overrides!AF37)</f>
        <v>0</v>
      </c>
      <c r="AG37" s="16">
        <f>IF(PR24_overrides!AG37 = "", F_Inputs_PR24!AG36, PR24_overrides!AG37)</f>
        <v>0</v>
      </c>
      <c r="AH37" s="16">
        <f>IF(PR24_overrides!AH37 = "", F_Inputs_PR24!AH36, PR24_overrides!AH37)</f>
        <v>0</v>
      </c>
      <c r="AI37" s="16">
        <f>IF(PR24_overrides!AI37 = "", F_Inputs_PR24!AI36, PR24_overrides!AI37)</f>
        <v>0.41133329912516947</v>
      </c>
      <c r="AJ37" s="16">
        <f>IF(PR24_overrides!AJ37 = "", F_Inputs_PR24!AJ36, PR24_overrides!AJ37)</f>
        <v>0</v>
      </c>
      <c r="AK37" s="16">
        <f>IF(PR24_overrides!AK37 = "", F_Inputs_PR24!AK36, PR24_overrides!AK37)</f>
        <v>0</v>
      </c>
      <c r="AL37" s="14"/>
      <c r="AM37" s="14"/>
      <c r="AN37" s="14"/>
      <c r="AO37" s="14"/>
      <c r="AP37" s="14"/>
      <c r="AQ37" s="14"/>
      <c r="AR37" s="14"/>
      <c r="AS37" s="14"/>
      <c r="AT37" s="14"/>
      <c r="AU37" s="14"/>
      <c r="AV37" s="14"/>
      <c r="AW37" s="14"/>
      <c r="AX37" s="14"/>
    </row>
    <row r="38" spans="1:50" x14ac:dyDescent="0.45">
      <c r="A38" s="15" t="str">
        <f t="shared" si="0"/>
        <v>TMS24</v>
      </c>
      <c r="B38" s="15" t="s">
        <v>349</v>
      </c>
      <c r="C38" s="15" t="s">
        <v>263</v>
      </c>
      <c r="D38" s="16">
        <f>IF(PR24_overrides!D38 = "", F_Inputs_PR24!D37, PR24_overrides!D38)</f>
        <v>0.94843240779130267</v>
      </c>
      <c r="E38" s="16">
        <f>IF(PR24_overrides!E38 = "", F_Inputs_PR24!E37, PR24_overrides!E38)</f>
        <v>63.836485903466766</v>
      </c>
      <c r="F38" s="16">
        <f>IF(PR24_overrides!F38 = "", F_Inputs_PR24!F37, PR24_overrides!F38)</f>
        <v>22.389886662666392</v>
      </c>
      <c r="G38" s="16">
        <f>IF(PR24_overrides!G38 = "", F_Inputs_PR24!G37, PR24_overrides!G38)</f>
        <v>87.042660097039047</v>
      </c>
      <c r="H38" s="16">
        <f>IF(PR24_overrides!H38 = "", F_Inputs_PR24!H37, PR24_overrides!H38)</f>
        <v>87.042660097039047</v>
      </c>
      <c r="I38" s="16">
        <f>IF(PR24_overrides!I38 = "", F_Inputs_PR24!I37, PR24_overrides!I38)</f>
        <v>9.3472925107655573</v>
      </c>
      <c r="J38" s="16">
        <f>IF(PR24_overrides!J38 = "", F_Inputs_PR24!J37, PR24_overrides!J38)</f>
        <v>0.41214517491817321</v>
      </c>
      <c r="K38" s="16">
        <f>IF(PR24_overrides!K38 = "", F_Inputs_PR24!K37, PR24_overrides!K38)</f>
        <v>0.38413530866159828</v>
      </c>
      <c r="L38" s="16">
        <f>IF(PR24_overrides!L38 = "", F_Inputs_PR24!L37, PR24_overrides!L38)</f>
        <v>183.41260565751759</v>
      </c>
      <c r="M38" s="16">
        <f>IF(PR24_overrides!M38 = "", F_Inputs_PR24!M37, PR24_overrides!M38)</f>
        <v>0</v>
      </c>
      <c r="N38" s="16">
        <f>IF(PR24_overrides!N38 = "", F_Inputs_PR24!N37, PR24_overrides!N38)</f>
        <v>96.727071355249805</v>
      </c>
      <c r="O38" s="16">
        <f>IF(PR24_overrides!O38 = "", F_Inputs_PR24!O37, PR24_overrides!O38)</f>
        <v>0</v>
      </c>
      <c r="P38" s="16">
        <f>IF(PR24_overrides!P38 = "", F_Inputs_PR24!P37, PR24_overrides!P38)</f>
        <v>21.481566714060321</v>
      </c>
      <c r="Q38" s="16">
        <f>IF(PR24_overrides!Q38 = "", F_Inputs_PR24!Q37, PR24_overrides!Q38)</f>
        <v>0.14305038838179307</v>
      </c>
      <c r="R38" s="16">
        <f>IF(PR24_overrides!R38 = "", F_Inputs_PR24!R37, PR24_overrides!R38)</f>
        <v>3.2711522378214237</v>
      </c>
      <c r="S38" s="16">
        <f>IF(PR24_overrides!S38 = "", F_Inputs_PR24!S37, PR24_overrides!S38)</f>
        <v>48.317</v>
      </c>
      <c r="T38" s="16">
        <f>IF(PR24_overrides!T38 = "", F_Inputs_PR24!T37, PR24_overrides!T38)</f>
        <v>69.947000000000003</v>
      </c>
      <c r="U38" s="16">
        <f>IF(PR24_overrides!U38 = "", F_Inputs_PR24!U37, PR24_overrides!U38)</f>
        <v>25.211500000000001</v>
      </c>
      <c r="V38" s="16">
        <f>IF(PR24_overrides!V38 = "", F_Inputs_PR24!V37, PR24_overrides!V38)</f>
        <v>25.273</v>
      </c>
      <c r="W38" s="16">
        <f>IF(PR24_overrides!W38 = "", F_Inputs_PR24!W37, PR24_overrides!W38)</f>
        <v>625.45399999999995</v>
      </c>
      <c r="X38" s="16">
        <f>IF(PR24_overrides!X38 = "", F_Inputs_PR24!X37, PR24_overrides!X38)</f>
        <v>1429.2460000000001</v>
      </c>
      <c r="Y38" s="16">
        <f>IF(PR24_overrides!Y38 = "", F_Inputs_PR24!Y37, PR24_overrides!Y38)</f>
        <v>1601.3154999999999</v>
      </c>
      <c r="Z38" s="16">
        <f>IF(PR24_overrides!Z38 = "", F_Inputs_PR24!Z37, PR24_overrides!Z38)</f>
        <v>2062.4870000000001</v>
      </c>
      <c r="AA38" s="16">
        <f>IF(PR24_overrides!AA38 = "", F_Inputs_PR24!AA37, PR24_overrides!AA38)</f>
        <v>10.619740720707101</v>
      </c>
      <c r="AB38" s="16">
        <f>IF(PR24_overrides!AB38 = "", F_Inputs_PR24!AB37, PR24_overrides!AB38)</f>
        <v>213.3551526857961</v>
      </c>
      <c r="AC38" s="16">
        <f>IF(PR24_overrides!AC38 = "", F_Inputs_PR24!AC37, PR24_overrides!AC38)</f>
        <v>1.7315</v>
      </c>
      <c r="AD38" s="16">
        <f>IF(PR24_overrides!AD38 = "", F_Inputs_PR24!AD37, PR24_overrides!AD38)</f>
        <v>66.488500000000002</v>
      </c>
      <c r="AE38" s="16">
        <f>IF(PR24_overrides!AE38 = "", F_Inputs_PR24!AE37, PR24_overrides!AE38)</f>
        <v>0</v>
      </c>
      <c r="AF38" s="16">
        <f>IF(PR24_overrides!AF38 = "", F_Inputs_PR24!AF37, PR24_overrides!AF38)</f>
        <v>5.046777688015009</v>
      </c>
      <c r="AG38" s="16">
        <f>IF(PR24_overrides!AG38 = "", F_Inputs_PR24!AG37, PR24_overrides!AG38)</f>
        <v>0</v>
      </c>
      <c r="AH38" s="16">
        <f>IF(PR24_overrides!AH38 = "", F_Inputs_PR24!AH37, PR24_overrides!AH38)</f>
        <v>0</v>
      </c>
      <c r="AI38" s="16">
        <f>IF(PR24_overrides!AI38 = "", F_Inputs_PR24!AI37, PR24_overrides!AI38)</f>
        <v>5.046777688015009</v>
      </c>
      <c r="AJ38" s="16">
        <f>IF(PR24_overrides!AJ38 = "", F_Inputs_PR24!AJ37, PR24_overrides!AJ38)</f>
        <v>17.535194039959357</v>
      </c>
      <c r="AK38" s="16">
        <f>IF(PR24_overrides!AK38 = "", F_Inputs_PR24!AK37, PR24_overrides!AK38)</f>
        <v>1964.0836171989545</v>
      </c>
      <c r="AL38" s="14"/>
      <c r="AM38" s="14"/>
      <c r="AN38" s="14"/>
      <c r="AO38" s="14"/>
      <c r="AP38" s="14"/>
      <c r="AQ38" s="14"/>
      <c r="AR38" s="14"/>
      <c r="AS38" s="14"/>
      <c r="AT38" s="14"/>
      <c r="AU38" s="14"/>
      <c r="AV38" s="14"/>
      <c r="AW38" s="14"/>
      <c r="AX38" s="14"/>
    </row>
    <row r="39" spans="1:50" x14ac:dyDescent="0.45">
      <c r="A39" s="15" t="str">
        <f t="shared" si="0"/>
        <v>TMS25</v>
      </c>
      <c r="B39" s="15" t="s">
        <v>349</v>
      </c>
      <c r="C39" s="15" t="s">
        <v>516</v>
      </c>
      <c r="D39" s="16">
        <f>IF(PR24_overrides!D39 = "", F_Inputs_PR24!D38, PR24_overrides!D39)</f>
        <v>0.93120932587923888</v>
      </c>
      <c r="E39" s="16">
        <f>IF(PR24_overrides!E39 = "", F_Inputs_PR24!E38, PR24_overrides!E39)</f>
        <v>81.637224310030717</v>
      </c>
      <c r="F39" s="16">
        <f>IF(PR24_overrides!F39 = "", F_Inputs_PR24!F38, PR24_overrides!F39)</f>
        <v>25.671552764387343</v>
      </c>
      <c r="G39" s="16">
        <f>IF(PR24_overrides!G39 = "", F_Inputs_PR24!G38, PR24_overrides!G39)</f>
        <v>86.362811760488128</v>
      </c>
      <c r="H39" s="16">
        <f>IF(PR24_overrides!H39 = "", F_Inputs_PR24!H38, PR24_overrides!H39)</f>
        <v>86.362811760488128</v>
      </c>
      <c r="I39" s="16">
        <f>IF(PR24_overrides!I39 = "", F_Inputs_PR24!I38, PR24_overrides!I39)</f>
        <v>11.456963128050488</v>
      </c>
      <c r="J39" s="16">
        <f>IF(PR24_overrides!J39 = "", F_Inputs_PR24!J38, PR24_overrides!J39)</f>
        <v>11.224866321600153</v>
      </c>
      <c r="K39" s="16">
        <f>IF(PR24_overrides!K39 = "", F_Inputs_PR24!K38, PR24_overrides!K39)</f>
        <v>0.56700463078102037</v>
      </c>
      <c r="L39" s="16">
        <f>IF(PR24_overrides!L39 = "", F_Inputs_PR24!L38, PR24_overrides!L39)</f>
        <v>216.92042291533789</v>
      </c>
      <c r="M39" s="16">
        <f>IF(PR24_overrides!M39 = "", F_Inputs_PR24!M38, PR24_overrides!M39)</f>
        <v>0</v>
      </c>
      <c r="N39" s="16">
        <f>IF(PR24_overrides!N39 = "", F_Inputs_PR24!N38, PR24_overrides!N39)</f>
        <v>96.036409338535208</v>
      </c>
      <c r="O39" s="16">
        <f>IF(PR24_overrides!O39 = "", F_Inputs_PR24!O38, PR24_overrides!O39)</f>
        <v>0</v>
      </c>
      <c r="P39" s="16">
        <f>IF(PR24_overrides!P39 = "", F_Inputs_PR24!P38, PR24_overrides!P39)</f>
        <v>27.941663247853157</v>
      </c>
      <c r="Q39" s="16">
        <f>IF(PR24_overrides!Q39 = "", F_Inputs_PR24!Q38, PR24_overrides!Q39)</f>
        <v>0.13897335196737309</v>
      </c>
      <c r="R39" s="16">
        <f>IF(PR24_overrides!R39 = "", F_Inputs_PR24!R38, PR24_overrides!R39)</f>
        <v>1.66850694653802</v>
      </c>
      <c r="S39" s="16">
        <f>IF(PR24_overrides!S39 = "", F_Inputs_PR24!S38, PR24_overrides!S39)</f>
        <v>42.771999999999998</v>
      </c>
      <c r="T39" s="16">
        <f>IF(PR24_overrides!T39 = "", F_Inputs_PR24!T38, PR24_overrides!T39)</f>
        <v>69.337999999999994</v>
      </c>
      <c r="U39" s="16">
        <f>IF(PR24_overrides!U39 = "", F_Inputs_PR24!U38, PR24_overrides!U39)</f>
        <v>22.233499999999999</v>
      </c>
      <c r="V39" s="16">
        <f>IF(PR24_overrides!V39 = "", F_Inputs_PR24!V38, PR24_overrides!V39)</f>
        <v>28.831499999999998</v>
      </c>
      <c r="W39" s="16">
        <f>IF(PR24_overrides!W39 = "", F_Inputs_PR24!W38, PR24_overrides!W39)</f>
        <v>597.02049999999997</v>
      </c>
      <c r="X39" s="16">
        <f>IF(PR24_overrides!X39 = "", F_Inputs_PR24!X38, PR24_overrides!X39)</f>
        <v>1482.5795000000001</v>
      </c>
      <c r="Y39" s="16">
        <f>IF(PR24_overrides!Y39 = "", F_Inputs_PR24!Y38, PR24_overrides!Y39)</f>
        <v>1485.9335000000001</v>
      </c>
      <c r="Z39" s="16">
        <f>IF(PR24_overrides!Z39 = "", F_Inputs_PR24!Z38, PR24_overrides!Z39)</f>
        <v>2227.4245000000001</v>
      </c>
      <c r="AA39" s="16">
        <f>IF(PR24_overrides!AA39 = "", F_Inputs_PR24!AA38, PR24_overrides!AA39)</f>
        <v>13.873724026182677</v>
      </c>
      <c r="AB39" s="16">
        <f>IF(PR24_overrides!AB39 = "", F_Inputs_PR24!AB38, PR24_overrides!AB39)</f>
        <v>249.26824473679329</v>
      </c>
      <c r="AC39" s="16">
        <f>IF(PR24_overrides!AC39 = "", F_Inputs_PR24!AC38, PR24_overrides!AC39)</f>
        <v>1.6234999999999999</v>
      </c>
      <c r="AD39" s="16">
        <f>IF(PR24_overrides!AD39 = "", F_Inputs_PR24!AD38, PR24_overrides!AD39)</f>
        <v>65.638999999999996</v>
      </c>
      <c r="AE39" s="16">
        <f>IF(PR24_overrides!AE39 = "", F_Inputs_PR24!AE38, PR24_overrides!AE39)</f>
        <v>0</v>
      </c>
      <c r="AF39" s="16">
        <f>IF(PR24_overrides!AF39 = "", F_Inputs_PR24!AF38, PR24_overrides!AF39)</f>
        <v>2.5986782750968063</v>
      </c>
      <c r="AG39" s="16">
        <f>IF(PR24_overrides!AG39 = "", F_Inputs_PR24!AG38, PR24_overrides!AG39)</f>
        <v>0</v>
      </c>
      <c r="AH39" s="16">
        <f>IF(PR24_overrides!AH39 = "", F_Inputs_PR24!AH38, PR24_overrides!AH39)</f>
        <v>0</v>
      </c>
      <c r="AI39" s="16">
        <f>IF(PR24_overrides!AI39 = "", F_Inputs_PR24!AI38, PR24_overrides!AI39)</f>
        <v>2.5986782750968063</v>
      </c>
      <c r="AJ39" s="16">
        <f>IF(PR24_overrides!AJ39 = "", F_Inputs_PR24!AJ38, PR24_overrides!AJ39)</f>
        <v>17.988107687097862</v>
      </c>
      <c r="AK39" s="16">
        <f>IF(PR24_overrides!AK39 = "", F_Inputs_PR24!AK38, PR24_overrides!AK39)</f>
        <v>2017.6039382177964</v>
      </c>
      <c r="AL39" s="14"/>
      <c r="AM39" s="14"/>
      <c r="AN39" s="14"/>
      <c r="AO39" s="14"/>
      <c r="AP39" s="14"/>
      <c r="AQ39" s="14"/>
      <c r="AR39" s="14"/>
      <c r="AS39" s="14"/>
      <c r="AT39" s="14"/>
      <c r="AU39" s="14"/>
      <c r="AV39" s="14"/>
      <c r="AW39" s="14"/>
      <c r="AX39" s="14"/>
    </row>
    <row r="40" spans="1:50" x14ac:dyDescent="0.45">
      <c r="A40" s="15" t="str">
        <f t="shared" si="0"/>
        <v>TMS26</v>
      </c>
      <c r="B40" s="15" t="s">
        <v>349</v>
      </c>
      <c r="C40" s="15" t="s">
        <v>518</v>
      </c>
      <c r="D40" s="16">
        <f>IF(PR24_overrides!D40 = "", F_Inputs_PR24!D39, PR24_overrides!D40)</f>
        <v>0.92032013308434635</v>
      </c>
      <c r="E40" s="16">
        <f>IF(PR24_overrides!E40 = "", F_Inputs_PR24!E39, PR24_overrides!E40)</f>
        <v>74.151436270011928</v>
      </c>
      <c r="F40" s="16">
        <f>IF(PR24_overrides!F40 = "", F_Inputs_PR24!F39, PR24_overrides!F40)</f>
        <v>22.846610588362108</v>
      </c>
      <c r="G40" s="16">
        <f>IF(PR24_overrides!G40 = "", F_Inputs_PR24!G39, PR24_overrides!G40)</f>
        <v>134.82427204414799</v>
      </c>
      <c r="H40" s="16">
        <f>IF(PR24_overrides!H40 = "", F_Inputs_PR24!H39, PR24_overrides!H40)</f>
        <v>134.82427204414799</v>
      </c>
      <c r="I40" s="16">
        <f>IF(PR24_overrides!I40 = "", F_Inputs_PR24!I39, PR24_overrides!I40)</f>
        <v>9.8712556248720276</v>
      </c>
      <c r="J40" s="16">
        <f>IF(PR24_overrides!J40 = "", F_Inputs_PR24!J39, PR24_overrides!J40)</f>
        <v>5.3381901025342691</v>
      </c>
      <c r="K40" s="16">
        <f>IF(PR24_overrides!K40 = "", F_Inputs_PR24!K39, PR24_overrides!K40)</f>
        <v>0.57628723852857444</v>
      </c>
      <c r="L40" s="16">
        <f>IF(PR24_overrides!L40 = "", F_Inputs_PR24!L39, PR24_overrides!L40)</f>
        <v>247.6080518684569</v>
      </c>
      <c r="M40" s="16">
        <f>IF(PR24_overrides!M40 = "", F_Inputs_PR24!M39, PR24_overrides!M40)</f>
        <v>0</v>
      </c>
      <c r="N40" s="16">
        <f>IF(PR24_overrides!N40 = "", F_Inputs_PR24!N39, PR24_overrides!N40)</f>
        <v>97.304374620035318</v>
      </c>
      <c r="O40" s="16">
        <f>IF(PR24_overrides!O40 = "", F_Inputs_PR24!O39, PR24_overrides!O40)</f>
        <v>0</v>
      </c>
      <c r="P40" s="16">
        <f>IF(PR24_overrides!P40 = "", F_Inputs_PR24!P39, PR24_overrides!P40)</f>
        <v>30.189251266907497</v>
      </c>
      <c r="Q40" s="16">
        <f>IF(PR24_overrides!Q40 = "", F_Inputs_PR24!Q39, PR24_overrides!Q40)</f>
        <v>0.12072458080387559</v>
      </c>
      <c r="R40" s="16">
        <f>IF(PR24_overrides!R40 = "", F_Inputs_PR24!R39, PR24_overrides!R40)</f>
        <v>1.6451576721049697</v>
      </c>
      <c r="S40" s="16">
        <f>IF(PR24_overrides!S40 = "", F_Inputs_PR24!S39, PR24_overrides!S40)</f>
        <v>46.043999999999997</v>
      </c>
      <c r="T40" s="16">
        <f>IF(PR24_overrides!T40 = "", F_Inputs_PR24!T39, PR24_overrides!T40)</f>
        <v>81.733999999999995</v>
      </c>
      <c r="U40" s="16">
        <f>IF(PR24_overrides!U40 = "", F_Inputs_PR24!U39, PR24_overrides!U40)</f>
        <v>19.237500000000001</v>
      </c>
      <c r="V40" s="16">
        <f>IF(PR24_overrides!V40 = "", F_Inputs_PR24!V39, PR24_overrides!V40)</f>
        <v>32.633000000000003</v>
      </c>
      <c r="W40" s="16">
        <f>IF(PR24_overrides!W40 = "", F_Inputs_PR24!W39, PR24_overrides!W40)</f>
        <v>579.72400000000005</v>
      </c>
      <c r="X40" s="16">
        <f>IF(PR24_overrides!X40 = "", F_Inputs_PR24!X39, PR24_overrides!X40)</f>
        <v>1528.961</v>
      </c>
      <c r="Y40" s="16">
        <f>IF(PR24_overrides!Y40 = "", F_Inputs_PR24!Y39, PR24_overrides!Y40)</f>
        <v>1397.2805000000001</v>
      </c>
      <c r="Z40" s="16">
        <f>IF(PR24_overrides!Z40 = "", F_Inputs_PR24!Z39, PR24_overrides!Z40)</f>
        <v>2370.2420000000002</v>
      </c>
      <c r="AA40" s="16">
        <f>IF(PR24_overrides!AA40 = "", F_Inputs_PR24!AA39, PR24_overrides!AA40)</f>
        <v>11.792559823938308</v>
      </c>
      <c r="AB40" s="16">
        <f>IF(PR24_overrides!AB40 = "", F_Inputs_PR24!AB39, PR24_overrides!AB40)</f>
        <v>280.18923191901257</v>
      </c>
      <c r="AC40" s="16">
        <f>IF(PR24_overrides!AC40 = "", F_Inputs_PR24!AC39, PR24_overrides!AC40)</f>
        <v>1.629</v>
      </c>
      <c r="AD40" s="16">
        <f>IF(PR24_overrides!AD40 = "", F_Inputs_PR24!AD39, PR24_overrides!AD40)</f>
        <v>66.219499999999996</v>
      </c>
      <c r="AE40" s="16">
        <f>IF(PR24_overrides!AE40 = "", F_Inputs_PR24!AE39, PR24_overrides!AE40)</f>
        <v>0</v>
      </c>
      <c r="AF40" s="16">
        <f>IF(PR24_overrides!AF40 = "", F_Inputs_PR24!AF39, PR24_overrides!AF40)</f>
        <v>2.0756983442056249</v>
      </c>
      <c r="AG40" s="16">
        <f>IF(PR24_overrides!AG40 = "", F_Inputs_PR24!AG39, PR24_overrides!AG40)</f>
        <v>1.4496518134664018</v>
      </c>
      <c r="AH40" s="16">
        <f>IF(PR24_overrides!AH40 = "", F_Inputs_PR24!AH39, PR24_overrides!AH40)</f>
        <v>0</v>
      </c>
      <c r="AI40" s="16">
        <f>IF(PR24_overrides!AI40 = "", F_Inputs_PR24!AI39, PR24_overrides!AI40)</f>
        <v>0.6260465307392229</v>
      </c>
      <c r="AJ40" s="16">
        <f>IF(PR24_overrides!AJ40 = "", F_Inputs_PR24!AJ39, PR24_overrides!AJ40)</f>
        <v>18.418488316965792</v>
      </c>
      <c r="AK40" s="16">
        <f>IF(PR24_overrides!AK40 = "", F_Inputs_PR24!AK39, PR24_overrides!AK40)</f>
        <v>2978.197233266998</v>
      </c>
      <c r="AL40" s="14"/>
      <c r="AM40" s="14"/>
      <c r="AN40" s="14"/>
      <c r="AO40" s="14"/>
      <c r="AP40" s="14"/>
      <c r="AQ40" s="14"/>
      <c r="AR40" s="14"/>
      <c r="AS40" s="14"/>
      <c r="AT40" s="14"/>
      <c r="AU40" s="14"/>
      <c r="AV40" s="14"/>
      <c r="AW40" s="14"/>
      <c r="AX40" s="14"/>
    </row>
    <row r="41" spans="1:50" x14ac:dyDescent="0.45">
      <c r="A41" s="15" t="str">
        <f t="shared" si="0"/>
        <v>TMS27</v>
      </c>
      <c r="B41" s="15" t="s">
        <v>349</v>
      </c>
      <c r="C41" s="15" t="s">
        <v>519</v>
      </c>
      <c r="D41" s="16">
        <f>IF(PR24_overrides!D41 = "", F_Inputs_PR24!D40, PR24_overrides!D41)</f>
        <v>0.90268189151196565</v>
      </c>
      <c r="E41" s="16">
        <f>IF(PR24_overrides!E41 = "", F_Inputs_PR24!E40, PR24_overrides!E41)</f>
        <v>75.020067971280639</v>
      </c>
      <c r="F41" s="16">
        <f>IF(PR24_overrides!F41 = "", F_Inputs_PR24!F40, PR24_overrides!F41)</f>
        <v>22.785559918029687</v>
      </c>
      <c r="G41" s="16">
        <f>IF(PR24_overrides!G41 = "", F_Inputs_PR24!G40, PR24_overrides!G41)</f>
        <v>122.50686087304115</v>
      </c>
      <c r="H41" s="16">
        <f>IF(PR24_overrides!H41 = "", F_Inputs_PR24!H40, PR24_overrides!H41)</f>
        <v>122.50686087304115</v>
      </c>
      <c r="I41" s="16">
        <f>IF(PR24_overrides!I41 = "", F_Inputs_PR24!I40, PR24_overrides!I41)</f>
        <v>10.096554023722936</v>
      </c>
      <c r="J41" s="16">
        <f>IF(PR24_overrides!J41 = "", F_Inputs_PR24!J40, PR24_overrides!J41)</f>
        <v>5.3026242895883637</v>
      </c>
      <c r="K41" s="16">
        <f>IF(PR24_overrides!K41 = "", F_Inputs_PR24!K40, PR24_overrides!K41)</f>
        <v>0.64943379560049441</v>
      </c>
      <c r="L41" s="16">
        <f>IF(PR24_overrides!L41 = "", F_Inputs_PR24!L40, PR24_overrides!L41)</f>
        <v>236.36110087126335</v>
      </c>
      <c r="M41" s="16">
        <f>IF(PR24_overrides!M41 = "", F_Inputs_PR24!M40, PR24_overrides!M41)</f>
        <v>0</v>
      </c>
      <c r="N41" s="16">
        <f>IF(PR24_overrides!N41 = "", F_Inputs_PR24!N40, PR24_overrides!N41)</f>
        <v>106.42060500055639</v>
      </c>
      <c r="O41" s="16">
        <f>IF(PR24_overrides!O41 = "", F_Inputs_PR24!O40, PR24_overrides!O41)</f>
        <v>0</v>
      </c>
      <c r="P41" s="16">
        <f>IF(PR24_overrides!P41 = "", F_Inputs_PR24!P40, PR24_overrides!P41)</f>
        <v>21.55740544142871</v>
      </c>
      <c r="Q41" s="16">
        <f>IF(PR24_overrides!Q41 = "", F_Inputs_PR24!Q40, PR24_overrides!Q41)</f>
        <v>0.12078197601162209</v>
      </c>
      <c r="R41" s="16">
        <f>IF(PR24_overrides!R41 = "", F_Inputs_PR24!R40, PR24_overrides!R41)</f>
        <v>1.5986577722421143</v>
      </c>
      <c r="S41" s="16">
        <f>IF(PR24_overrides!S41 = "", F_Inputs_PR24!S40, PR24_overrides!S41)</f>
        <v>42.954999999999998</v>
      </c>
      <c r="T41" s="16">
        <f>IF(PR24_overrides!T41 = "", F_Inputs_PR24!T40, PR24_overrides!T41)</f>
        <v>83.48</v>
      </c>
      <c r="U41" s="16">
        <f>IF(PR24_overrides!U41 = "", F_Inputs_PR24!U40, PR24_overrides!U41)</f>
        <v>18.395</v>
      </c>
      <c r="V41" s="16">
        <f>IF(PR24_overrides!V41 = "", F_Inputs_PR24!V40, PR24_overrides!V41)</f>
        <v>34.167000000000002</v>
      </c>
      <c r="W41" s="16">
        <f>IF(PR24_overrides!W41 = "", F_Inputs_PR24!W40, PR24_overrides!W41)</f>
        <v>554.70699999999999</v>
      </c>
      <c r="X41" s="16">
        <f>IF(PR24_overrides!X41 = "", F_Inputs_PR24!X40, PR24_overrides!X41)</f>
        <v>1580.7550000000001</v>
      </c>
      <c r="Y41" s="16">
        <f>IF(PR24_overrides!Y41 = "", F_Inputs_PR24!Y40, PR24_overrides!Y41)</f>
        <v>1336.087</v>
      </c>
      <c r="Z41" s="16">
        <f>IF(PR24_overrides!Z41 = "", F_Inputs_PR24!Z40, PR24_overrides!Z41)</f>
        <v>2481.6840000000002</v>
      </c>
      <c r="AA41" s="16">
        <f>IF(PR24_overrides!AA41 = "", F_Inputs_PR24!AA40, PR24_overrides!AA41)</f>
        <v>9.2975765229128786</v>
      </c>
      <c r="AB41" s="16">
        <f>IF(PR24_overrides!AB41 = "", F_Inputs_PR24!AB40, PR24_overrides!AB41)</f>
        <v>263.65192318001635</v>
      </c>
      <c r="AC41" s="16">
        <f>IF(PR24_overrides!AC41 = "", F_Inputs_PR24!AC40, PR24_overrides!AC41)</f>
        <v>1.726</v>
      </c>
      <c r="AD41" s="16">
        <f>IF(PR24_overrides!AD41 = "", F_Inputs_PR24!AD40, PR24_overrides!AD41)</f>
        <v>70.131500000000003</v>
      </c>
      <c r="AE41" s="16">
        <f>IF(PR24_overrides!AE41 = "", F_Inputs_PR24!AE40, PR24_overrides!AE41)</f>
        <v>0</v>
      </c>
      <c r="AF41" s="16">
        <f>IF(PR24_overrides!AF41 = "", F_Inputs_PR24!AF40, PR24_overrides!AF41)</f>
        <v>5.4430393539798665</v>
      </c>
      <c r="AG41" s="16">
        <f>IF(PR24_overrides!AG41 = "", F_Inputs_PR24!AG40, PR24_overrides!AG41)</f>
        <v>1.4290622349093267</v>
      </c>
      <c r="AH41" s="16">
        <f>IF(PR24_overrides!AH41 = "", F_Inputs_PR24!AH40, PR24_overrides!AH41)</f>
        <v>0</v>
      </c>
      <c r="AI41" s="16">
        <f>IF(PR24_overrides!AI41 = "", F_Inputs_PR24!AI40, PR24_overrides!AI41)</f>
        <v>4.0139771190705389</v>
      </c>
      <c r="AJ41" s="16">
        <f>IF(PR24_overrides!AJ41 = "", F_Inputs_PR24!AJ40, PR24_overrides!AJ41)</f>
        <v>18.853375550287844</v>
      </c>
      <c r="AK41" s="16">
        <f>IF(PR24_overrides!AK41 = "", F_Inputs_PR24!AK40, PR24_overrides!AK41)</f>
        <v>3078.2833018080855</v>
      </c>
      <c r="AL41" s="14"/>
      <c r="AM41" s="14"/>
      <c r="AN41" s="14"/>
      <c r="AO41" s="14"/>
      <c r="AP41" s="14"/>
      <c r="AQ41" s="14"/>
      <c r="AR41" s="14"/>
      <c r="AS41" s="14"/>
      <c r="AT41" s="14"/>
      <c r="AU41" s="14"/>
      <c r="AV41" s="14"/>
      <c r="AW41" s="14"/>
      <c r="AX41" s="14"/>
    </row>
    <row r="42" spans="1:50" x14ac:dyDescent="0.45">
      <c r="A42" s="15" t="str">
        <f t="shared" si="0"/>
        <v>TMS28</v>
      </c>
      <c r="B42" s="15" t="s">
        <v>349</v>
      </c>
      <c r="C42" s="15" t="s">
        <v>520</v>
      </c>
      <c r="D42" s="16">
        <f>IF(PR24_overrides!D42 = "", F_Inputs_PR24!D41, PR24_overrides!D42)</f>
        <v>0.88707476096865978</v>
      </c>
      <c r="E42" s="16">
        <f>IF(PR24_overrides!E42 = "", F_Inputs_PR24!E41, PR24_overrides!E42)</f>
        <v>75.638698191287261</v>
      </c>
      <c r="F42" s="16">
        <f>IF(PR24_overrides!F42 = "", F_Inputs_PR24!F41, PR24_overrides!F42)</f>
        <v>22.586781026536393</v>
      </c>
      <c r="G42" s="16">
        <f>IF(PR24_overrides!G42 = "", F_Inputs_PR24!G41, PR24_overrides!G42)</f>
        <v>114.2512222802296</v>
      </c>
      <c r="H42" s="16">
        <f>IF(PR24_overrides!H42 = "", F_Inputs_PR24!H41, PR24_overrides!H42)</f>
        <v>114.2512222802296</v>
      </c>
      <c r="I42" s="16">
        <f>IF(PR24_overrides!I42 = "", F_Inputs_PR24!I41, PR24_overrides!I42)</f>
        <v>10.300665255228093</v>
      </c>
      <c r="J42" s="16">
        <f>IF(PR24_overrides!J42 = "", F_Inputs_PR24!J41, PR24_overrides!J42)</f>
        <v>5.0975766057811249</v>
      </c>
      <c r="K42" s="16">
        <f>IF(PR24_overrides!K42 = "", F_Inputs_PR24!K41, PR24_overrides!K42)</f>
        <v>0.66380747608507151</v>
      </c>
      <c r="L42" s="16">
        <f>IF(PR24_overrides!L42 = "", F_Inputs_PR24!L41, PR24_overrides!L42)</f>
        <v>228.53875083514754</v>
      </c>
      <c r="M42" s="16">
        <f>IF(PR24_overrides!M42 = "", F_Inputs_PR24!M41, PR24_overrides!M42)</f>
        <v>0</v>
      </c>
      <c r="N42" s="16">
        <f>IF(PR24_overrides!N42 = "", F_Inputs_PR24!N41, PR24_overrides!N42)</f>
        <v>99.806793761873465</v>
      </c>
      <c r="O42" s="16">
        <f>IF(PR24_overrides!O42 = "", F_Inputs_PR24!O41, PR24_overrides!O42)</f>
        <v>0</v>
      </c>
      <c r="P42" s="16">
        <f>IF(PR24_overrides!P42 = "", F_Inputs_PR24!P41, PR24_overrides!P42)</f>
        <v>6.7590169599509542</v>
      </c>
      <c r="Q42" s="16">
        <f>IF(PR24_overrides!Q42 = "", F_Inputs_PR24!Q41, PR24_overrides!Q42)</f>
        <v>8.5473978236814407E-2</v>
      </c>
      <c r="R42" s="16">
        <f>IF(PR24_overrides!R42 = "", F_Inputs_PR24!R41, PR24_overrides!R42)</f>
        <v>0.87214151620975655</v>
      </c>
      <c r="S42" s="16">
        <f>IF(PR24_overrides!S42 = "", F_Inputs_PR24!S41, PR24_overrides!S42)</f>
        <v>42.317</v>
      </c>
      <c r="T42" s="16">
        <f>IF(PR24_overrides!T42 = "", F_Inputs_PR24!T41, PR24_overrides!T42)</f>
        <v>89.945999999999998</v>
      </c>
      <c r="U42" s="16">
        <f>IF(PR24_overrides!U42 = "", F_Inputs_PR24!U41, PR24_overrides!U42)</f>
        <v>17.579000000000001</v>
      </c>
      <c r="V42" s="16">
        <f>IF(PR24_overrides!V42 = "", F_Inputs_PR24!V41, PR24_overrides!V42)</f>
        <v>35.725999999999999</v>
      </c>
      <c r="W42" s="16">
        <f>IF(PR24_overrides!W42 = "", F_Inputs_PR24!W41, PR24_overrides!W42)</f>
        <v>619.49800000000005</v>
      </c>
      <c r="X42" s="16">
        <f>IF(PR24_overrides!X42 = "", F_Inputs_PR24!X41, PR24_overrides!X42)</f>
        <v>1544.3634999999999</v>
      </c>
      <c r="Y42" s="16">
        <f>IF(PR24_overrides!Y42 = "", F_Inputs_PR24!Y41, PR24_overrides!Y42)</f>
        <v>1276.8230000000001</v>
      </c>
      <c r="Z42" s="16">
        <f>IF(PR24_overrides!Z42 = "", F_Inputs_PR24!Z41, PR24_overrides!Z42)</f>
        <v>2594.9140000000002</v>
      </c>
      <c r="AA42" s="16">
        <f>IF(PR24_overrides!AA42 = "", F_Inputs_PR24!AA41, PR24_overrides!AA42)</f>
        <v>16.086044310823031</v>
      </c>
      <c r="AB42" s="16">
        <f>IF(PR24_overrides!AB42 = "", F_Inputs_PR24!AB41, PR24_overrides!AB42)</f>
        <v>243.25164905867226</v>
      </c>
      <c r="AC42" s="16">
        <f>IF(PR24_overrides!AC42 = "", F_Inputs_PR24!AC41, PR24_overrides!AC42)</f>
        <v>1.7569999999999999</v>
      </c>
      <c r="AD42" s="16">
        <f>IF(PR24_overrides!AD42 = "", F_Inputs_PR24!AD41, PR24_overrides!AD42)</f>
        <v>71.308999999999997</v>
      </c>
      <c r="AE42" s="16">
        <f>IF(PR24_overrides!AE42 = "", F_Inputs_PR24!AE41, PR24_overrides!AE42)</f>
        <v>0</v>
      </c>
      <c r="AF42" s="16">
        <f>IF(PR24_overrides!AF42 = "", F_Inputs_PR24!AF41, PR24_overrides!AF42)</f>
        <v>8.4881770270927976</v>
      </c>
      <c r="AG42" s="16">
        <f>IF(PR24_overrides!AG42 = "", F_Inputs_PR24!AG41, PR24_overrides!AG42)</f>
        <v>1.4919112579656155</v>
      </c>
      <c r="AH42" s="16">
        <f>IF(PR24_overrides!AH42 = "", F_Inputs_PR24!AH41, PR24_overrides!AH42)</f>
        <v>0</v>
      </c>
      <c r="AI42" s="16">
        <f>IF(PR24_overrides!AI42 = "", F_Inputs_PR24!AI41, PR24_overrides!AI42)</f>
        <v>6.9962657691271826</v>
      </c>
      <c r="AJ42" s="16">
        <f>IF(PR24_overrides!AJ42 = "", F_Inputs_PR24!AJ41, PR24_overrides!AJ42)</f>
        <v>19.252209955976969</v>
      </c>
      <c r="AK42" s="16">
        <f>IF(PR24_overrides!AK42 = "", F_Inputs_PR24!AK41, PR24_overrides!AK42)</f>
        <v>3287.8716001123908</v>
      </c>
      <c r="AL42" s="14"/>
      <c r="AM42" s="14"/>
      <c r="AN42" s="14"/>
      <c r="AO42" s="14"/>
      <c r="AP42" s="14"/>
      <c r="AQ42" s="14"/>
      <c r="AR42" s="14"/>
      <c r="AS42" s="14"/>
      <c r="AT42" s="14"/>
      <c r="AU42" s="14"/>
      <c r="AV42" s="14"/>
      <c r="AW42" s="14"/>
      <c r="AX42" s="14"/>
    </row>
    <row r="43" spans="1:50" x14ac:dyDescent="0.45">
      <c r="A43" s="15" t="str">
        <f t="shared" si="0"/>
        <v>TMS29</v>
      </c>
      <c r="B43" s="15" t="s">
        <v>349</v>
      </c>
      <c r="C43" s="15" t="s">
        <v>521</v>
      </c>
      <c r="D43" s="16">
        <f>IF(PR24_overrides!D43 = "", F_Inputs_PR24!D42, PR24_overrides!D43)</f>
        <v>0.86826734427030228</v>
      </c>
      <c r="E43" s="16">
        <f>IF(PR24_overrides!E43 = "", F_Inputs_PR24!E42, PR24_overrides!E43)</f>
        <v>76.624546369719511</v>
      </c>
      <c r="F43" s="16">
        <f>IF(PR24_overrides!F43 = "", F_Inputs_PR24!F42, PR24_overrides!F43)</f>
        <v>23.181799635553329</v>
      </c>
      <c r="G43" s="16">
        <f>IF(PR24_overrides!G43 = "", F_Inputs_PR24!G42, PR24_overrides!G43)</f>
        <v>102.74581140683668</v>
      </c>
      <c r="H43" s="16">
        <f>IF(PR24_overrides!H43 = "", F_Inputs_PR24!H42, PR24_overrides!H43)</f>
        <v>102.74581140683668</v>
      </c>
      <c r="I43" s="16">
        <f>IF(PR24_overrides!I43 = "", F_Inputs_PR24!I42, PR24_overrides!I43)</f>
        <v>10.563362235113155</v>
      </c>
      <c r="J43" s="16">
        <f>IF(PR24_overrides!J43 = "", F_Inputs_PR24!J42, PR24_overrides!J43)</f>
        <v>4.831894261963356</v>
      </c>
      <c r="K43" s="16">
        <f>IF(PR24_overrides!K43 = "", F_Inputs_PR24!K42, PR24_overrides!K43)</f>
        <v>0.68115701231910064</v>
      </c>
      <c r="L43" s="16">
        <f>IF(PR24_overrides!L43 = "", F_Inputs_PR24!L42, PR24_overrides!L43)</f>
        <v>218.62857092150514</v>
      </c>
      <c r="M43" s="16">
        <f>IF(PR24_overrides!M43 = "", F_Inputs_PR24!M42, PR24_overrides!M43)</f>
        <v>0</v>
      </c>
      <c r="N43" s="16">
        <f>IF(PR24_overrides!N43 = "", F_Inputs_PR24!N42, PR24_overrides!N43)</f>
        <v>90.277281626562853</v>
      </c>
      <c r="O43" s="16">
        <f>IF(PR24_overrides!O43 = "", F_Inputs_PR24!O42, PR24_overrides!O43)</f>
        <v>0</v>
      </c>
      <c r="P43" s="16">
        <f>IF(PR24_overrides!P43 = "", F_Inputs_PR24!P42, PR24_overrides!P43)</f>
        <v>6.4765050023114794</v>
      </c>
      <c r="Q43" s="16">
        <f>IF(PR24_overrides!Q43 = "", F_Inputs_PR24!Q42, PR24_overrides!Q43)</f>
        <v>8.5988196206400663E-2</v>
      </c>
      <c r="R43" s="16">
        <f>IF(PR24_overrides!R43 = "", F_Inputs_PR24!R42, PR24_overrides!R43)</f>
        <v>0.87738838606311387</v>
      </c>
      <c r="S43" s="16">
        <f>IF(PR24_overrides!S43 = "", F_Inputs_PR24!S42, PR24_overrides!S43)</f>
        <v>40.558999999999997</v>
      </c>
      <c r="T43" s="16">
        <f>IF(PR24_overrides!T43 = "", F_Inputs_PR24!T42, PR24_overrides!T43)</f>
        <v>94.21</v>
      </c>
      <c r="U43" s="16">
        <f>IF(PR24_overrides!U43 = "", F_Inputs_PR24!U42, PR24_overrides!U43)</f>
        <v>16.754000000000001</v>
      </c>
      <c r="V43" s="16">
        <f>IF(PR24_overrides!V43 = "", F_Inputs_PR24!V42, PR24_overrides!V43)</f>
        <v>37.223999999999997</v>
      </c>
      <c r="W43" s="16">
        <f>IF(PR24_overrides!W43 = "", F_Inputs_PR24!W42, PR24_overrides!W43)</f>
        <v>679.87800000000004</v>
      </c>
      <c r="X43" s="16">
        <f>IF(PR24_overrides!X43 = "", F_Inputs_PR24!X42, PR24_overrides!X43)</f>
        <v>1510.5554999999999</v>
      </c>
      <c r="Y43" s="16">
        <f>IF(PR24_overrides!Y43 = "", F_Inputs_PR24!Y42, PR24_overrides!Y43)</f>
        <v>1216.9024999999999</v>
      </c>
      <c r="Z43" s="16">
        <f>IF(PR24_overrides!Z43 = "", F_Inputs_PR24!Z42, PR24_overrides!Z43)</f>
        <v>2703.701</v>
      </c>
      <c r="AA43" s="16">
        <f>IF(PR24_overrides!AA43 = "", F_Inputs_PR24!AA42, PR24_overrides!AA43)</f>
        <v>31.268463727226742</v>
      </c>
      <c r="AB43" s="16">
        <f>IF(PR24_overrides!AB43 = "", F_Inputs_PR24!AB42, PR24_overrides!AB43)</f>
        <v>234.06034751665698</v>
      </c>
      <c r="AC43" s="16">
        <f>IF(PR24_overrides!AC43 = "", F_Inputs_PR24!AC42, PR24_overrides!AC43)</f>
        <v>1.8134999999999999</v>
      </c>
      <c r="AD43" s="16">
        <f>IF(PR24_overrides!AD43 = "", F_Inputs_PR24!AD42, PR24_overrides!AD43)</f>
        <v>73.582499999999996</v>
      </c>
      <c r="AE43" s="16">
        <f>IF(PR24_overrides!AE43 = "", F_Inputs_PR24!AE42, PR24_overrides!AE43)</f>
        <v>0</v>
      </c>
      <c r="AF43" s="16">
        <f>IF(PR24_overrides!AF43 = "", F_Inputs_PR24!AF42, PR24_overrides!AF43)</f>
        <v>9.463283131109069</v>
      </c>
      <c r="AG43" s="16">
        <f>IF(PR24_overrides!AG43 = "", F_Inputs_PR24!AG42, PR24_overrides!AG43)</f>
        <v>1.4713881205382273</v>
      </c>
      <c r="AH43" s="16">
        <f>IF(PR24_overrides!AH43 = "", F_Inputs_PR24!AH42, PR24_overrides!AH43)</f>
        <v>0</v>
      </c>
      <c r="AI43" s="16">
        <f>IF(PR24_overrides!AI43 = "", F_Inputs_PR24!AI42, PR24_overrides!AI43)</f>
        <v>7.9918950105708415</v>
      </c>
      <c r="AJ43" s="16">
        <f>IF(PR24_overrides!AJ43 = "", F_Inputs_PR24!AJ42, PR24_overrides!AJ43)</f>
        <v>19.636397900440222</v>
      </c>
      <c r="AK43" s="16">
        <f>IF(PR24_overrides!AK43 = "", F_Inputs_PR24!AK42, PR24_overrides!AK43)</f>
        <v>3471.7623362723234</v>
      </c>
      <c r="AL43" s="14"/>
      <c r="AM43" s="14"/>
      <c r="AN43" s="14"/>
      <c r="AO43" s="14"/>
      <c r="AP43" s="14"/>
      <c r="AQ43" s="14"/>
      <c r="AR43" s="14"/>
      <c r="AS43" s="14"/>
      <c r="AT43" s="14"/>
      <c r="AU43" s="14"/>
      <c r="AV43" s="14"/>
      <c r="AW43" s="14"/>
      <c r="AX43" s="14"/>
    </row>
    <row r="44" spans="1:50" x14ac:dyDescent="0.45">
      <c r="A44" s="15" t="str">
        <f t="shared" si="0"/>
        <v>TMS30</v>
      </c>
      <c r="B44" s="15" t="s">
        <v>349</v>
      </c>
      <c r="C44" s="15" t="s">
        <v>522</v>
      </c>
      <c r="D44" s="16">
        <f>IF(PR24_overrides!D44 = "", F_Inputs_PR24!D43, PR24_overrides!D44)</f>
        <v>0.85759167769206901</v>
      </c>
      <c r="E44" s="16">
        <f>IF(PR24_overrides!E44 = "", F_Inputs_PR24!E43, PR24_overrides!E44)</f>
        <v>77.030879258874336</v>
      </c>
      <c r="F44" s="16">
        <f>IF(PR24_overrides!F44 = "", F_Inputs_PR24!F43, PR24_overrides!F44)</f>
        <v>23.567702975372864</v>
      </c>
      <c r="G44" s="16">
        <f>IF(PR24_overrides!G44 = "", F_Inputs_PR24!G43, PR24_overrides!G44)</f>
        <v>101.59557359602574</v>
      </c>
      <c r="H44" s="16">
        <f>IF(PR24_overrides!H44 = "", F_Inputs_PR24!H43, PR24_overrides!H44)</f>
        <v>101.59557359602574</v>
      </c>
      <c r="I44" s="16">
        <f>IF(PR24_overrides!I44 = "", F_Inputs_PR24!I43, PR24_overrides!I44)</f>
        <v>10.734429817397872</v>
      </c>
      <c r="J44" s="16">
        <f>IF(PR24_overrides!J44 = "", F_Inputs_PR24!J43, PR24_overrides!J44)</f>
        <v>4.8497053939249977</v>
      </c>
      <c r="K44" s="16">
        <f>IF(PR24_overrides!K44 = "", F_Inputs_PR24!K43, PR24_overrides!K44)</f>
        <v>0.76177454379606424</v>
      </c>
      <c r="L44" s="16">
        <f>IF(PR24_overrides!L44 = "", F_Inputs_PR24!L43, PR24_overrides!L44)</f>
        <v>218.54006558539186</v>
      </c>
      <c r="M44" s="16">
        <f>IF(PR24_overrides!M44 = "", F_Inputs_PR24!M43, PR24_overrides!M44)</f>
        <v>0</v>
      </c>
      <c r="N44" s="16">
        <f>IF(PR24_overrides!N44 = "", F_Inputs_PR24!N43, PR24_overrides!N44)</f>
        <v>79.107305721536719</v>
      </c>
      <c r="O44" s="16">
        <f>IF(PR24_overrides!O44 = "", F_Inputs_PR24!O43, PR24_overrides!O44)</f>
        <v>0</v>
      </c>
      <c r="P44" s="16">
        <f>IF(PR24_overrides!P44 = "", F_Inputs_PR24!P43, PR24_overrides!P44)</f>
        <v>3.7231776721635033</v>
      </c>
      <c r="Q44" s="16">
        <f>IF(PR24_overrides!Q44 = "", F_Inputs_PR24!Q43, PR24_overrides!Q44)</f>
        <v>7.8359447794829895E-2</v>
      </c>
      <c r="R44" s="16">
        <f>IF(PR24_overrides!R44 = "", F_Inputs_PR24!R43, PR24_overrides!R44)</f>
        <v>0.37217585355636201</v>
      </c>
      <c r="S44" s="16">
        <f>IF(PR24_overrides!S44 = "", F_Inputs_PR24!S43, PR24_overrides!S44)</f>
        <v>39.366999999999997</v>
      </c>
      <c r="T44" s="16">
        <f>IF(PR24_overrides!T44 = "", F_Inputs_PR24!T43, PR24_overrides!T44)</f>
        <v>99.947999999999993</v>
      </c>
      <c r="U44" s="16">
        <f>IF(PR24_overrides!U44 = "", F_Inputs_PR24!U43, PR24_overrides!U44)</f>
        <v>15.932499999999999</v>
      </c>
      <c r="V44" s="16">
        <f>IF(PR24_overrides!V44 = "", F_Inputs_PR24!V43, PR24_overrides!V44)</f>
        <v>38.686500000000002</v>
      </c>
      <c r="W44" s="16">
        <f>IF(PR24_overrides!W44 = "", F_Inputs_PR24!W43, PR24_overrides!W44)</f>
        <v>646.649</v>
      </c>
      <c r="X44" s="16">
        <f>IF(PR24_overrides!X44 = "", F_Inputs_PR24!X43, PR24_overrides!X44)</f>
        <v>1570.1155000000001</v>
      </c>
      <c r="Y44" s="16">
        <f>IF(PR24_overrides!Y44 = "", F_Inputs_PR24!Y43, PR24_overrides!Y44)</f>
        <v>1157.2545</v>
      </c>
      <c r="Z44" s="16">
        <f>IF(PR24_overrides!Z44 = "", F_Inputs_PR24!Z43, PR24_overrides!Z44)</f>
        <v>2809.9079999999999</v>
      </c>
      <c r="AA44" s="16">
        <f>IF(PR24_overrides!AA44 = "", F_Inputs_PR24!AA43, PR24_overrides!AA44)</f>
        <v>22.208209165102936</v>
      </c>
      <c r="AB44" s="16">
        <f>IF(PR24_overrides!AB44 = "", F_Inputs_PR24!AB43, PR24_overrides!AB44)</f>
        <v>230.88003456666823</v>
      </c>
      <c r="AC44" s="16">
        <f>IF(PR24_overrides!AC44 = "", F_Inputs_PR24!AC43, PR24_overrides!AC44)</f>
        <v>1.861</v>
      </c>
      <c r="AD44" s="16">
        <f>IF(PR24_overrides!AD44 = "", F_Inputs_PR24!AD43, PR24_overrides!AD44)</f>
        <v>75.536000000000001</v>
      </c>
      <c r="AE44" s="16">
        <f>IF(PR24_overrides!AE44 = "", F_Inputs_PR24!AE43, PR24_overrides!AE44)</f>
        <v>0</v>
      </c>
      <c r="AF44" s="16">
        <f>IF(PR24_overrides!AF44 = "", F_Inputs_PR24!AF43, PR24_overrides!AF44)</f>
        <v>9.6158090419930424</v>
      </c>
      <c r="AG44" s="16">
        <f>IF(PR24_overrides!AG44 = "", F_Inputs_PR24!AG43, PR24_overrides!AG44)</f>
        <v>1.4495530342314404</v>
      </c>
      <c r="AH44" s="16">
        <f>IF(PR24_overrides!AH44 = "", F_Inputs_PR24!AH43, PR24_overrides!AH44)</f>
        <v>0</v>
      </c>
      <c r="AI44" s="16">
        <f>IF(PR24_overrides!AI44 = "", F_Inputs_PR24!AI43, PR24_overrides!AI44)</f>
        <v>8.1662560077616018</v>
      </c>
      <c r="AJ44" s="16">
        <f>IF(PR24_overrides!AJ44 = "", F_Inputs_PR24!AJ43, PR24_overrides!AJ44)</f>
        <v>20.030725702675241</v>
      </c>
      <c r="AK44" s="16">
        <f>IF(PR24_overrides!AK44 = "", F_Inputs_PR24!AK43, PR24_overrides!AK44)</f>
        <v>3689.7226644480688</v>
      </c>
      <c r="AL44" s="14"/>
      <c r="AM44" s="14"/>
      <c r="AN44" s="14"/>
      <c r="AO44" s="14"/>
      <c r="AP44" s="14"/>
      <c r="AQ44" s="14"/>
      <c r="AR44" s="14"/>
      <c r="AS44" s="14"/>
      <c r="AT44" s="14"/>
      <c r="AU44" s="14"/>
      <c r="AV44" s="14"/>
      <c r="AW44" s="14"/>
      <c r="AX44" s="14"/>
    </row>
    <row r="45" spans="1:50" x14ac:dyDescent="0.45">
      <c r="A45" s="15" t="str">
        <f t="shared" si="0"/>
        <v>WSH24</v>
      </c>
      <c r="B45" s="15" t="s">
        <v>361</v>
      </c>
      <c r="C45" s="15" t="s">
        <v>263</v>
      </c>
      <c r="D45" s="16">
        <f>IF(PR24_overrides!D45 = "", F_Inputs_PR24!D44, PR24_overrides!D45)</f>
        <v>0.94744609856262829</v>
      </c>
      <c r="E45" s="16">
        <f>IF(PR24_overrides!E45 = "", F_Inputs_PR24!E44, PR24_overrides!E45)</f>
        <v>15.354963223840164</v>
      </c>
      <c r="F45" s="16">
        <f>IF(PR24_overrides!F45 = "", F_Inputs_PR24!F44, PR24_overrides!F45)</f>
        <v>4.707391804944125</v>
      </c>
      <c r="G45" s="16">
        <f>IF(PR24_overrides!G45 = "", F_Inputs_PR24!G44, PR24_overrides!G45)</f>
        <v>26.425777717575347</v>
      </c>
      <c r="H45" s="16">
        <f>IF(PR24_overrides!H45 = "", F_Inputs_PR24!H44, PR24_overrides!H45)</f>
        <v>26.425777717575347</v>
      </c>
      <c r="I45" s="16">
        <f>IF(PR24_overrides!I45 = "", F_Inputs_PR24!I44, PR24_overrides!I45)</f>
        <v>2.1879872671859126</v>
      </c>
      <c r="J45" s="16">
        <f>IF(PR24_overrides!J45 = "", F_Inputs_PR24!J44, PR24_overrides!J45)</f>
        <v>10.079729089061972</v>
      </c>
      <c r="K45" s="16">
        <f>IF(PR24_overrides!K45 = "", F_Inputs_PR24!K44, PR24_overrides!K45)</f>
        <v>0.19737270572299356</v>
      </c>
      <c r="L45" s="16">
        <f>IF(PR24_overrides!L45 = "", F_Inputs_PR24!L44, PR24_overrides!L45)</f>
        <v>58.953221808330511</v>
      </c>
      <c r="M45" s="16">
        <f>IF(PR24_overrides!M45 = "", F_Inputs_PR24!M44, PR24_overrides!M45)</f>
        <v>0</v>
      </c>
      <c r="N45" s="16">
        <f>IF(PR24_overrides!N45 = "", F_Inputs_PR24!N44, PR24_overrides!N45)</f>
        <v>23.645672333220453</v>
      </c>
      <c r="O45" s="16">
        <f>IF(PR24_overrides!O45 = "", F_Inputs_PR24!O44, PR24_overrides!O45)</f>
        <v>0</v>
      </c>
      <c r="P45" s="16">
        <f>IF(PR24_overrides!P45 = "", F_Inputs_PR24!P44, PR24_overrides!P45)</f>
        <v>0.16359769725702675</v>
      </c>
      <c r="Q45" s="16">
        <f>IF(PR24_overrides!Q45 = "", F_Inputs_PR24!Q44, PR24_overrides!Q45)</f>
        <v>1.7415238740264138</v>
      </c>
      <c r="R45" s="16">
        <f>IF(PR24_overrides!R45 = "", F_Inputs_PR24!R44, PR24_overrides!R45)</f>
        <v>5.7459733152726047</v>
      </c>
      <c r="S45" s="16">
        <f>IF(PR24_overrides!S45 = "", F_Inputs_PR24!S44, PR24_overrides!S45)</f>
        <v>22.77</v>
      </c>
      <c r="T45" s="16">
        <f>IF(PR24_overrides!T45 = "", F_Inputs_PR24!T44, PR24_overrides!T45)</f>
        <v>18.558</v>
      </c>
      <c r="U45" s="16">
        <f>IF(PR24_overrides!U45 = "", F_Inputs_PR24!U44, PR24_overrides!U45)</f>
        <v>51.963000000000001</v>
      </c>
      <c r="V45" s="16">
        <f>IF(PR24_overrides!V45 = "", F_Inputs_PR24!V44, PR24_overrides!V45)</f>
        <v>34.139000000000003</v>
      </c>
      <c r="W45" s="16">
        <f>IF(PR24_overrides!W45 = "", F_Inputs_PR24!W44, PR24_overrides!W45)</f>
        <v>44.618000000000002</v>
      </c>
      <c r="X45" s="16">
        <f>IF(PR24_overrides!X45 = "", F_Inputs_PR24!X44, PR24_overrides!X45)</f>
        <v>85.808000000000007</v>
      </c>
      <c r="Y45" s="16">
        <f>IF(PR24_overrides!Y45 = "", F_Inputs_PR24!Y44, PR24_overrides!Y45)</f>
        <v>615.82000000000005</v>
      </c>
      <c r="Z45" s="16">
        <f>IF(PR24_overrides!Z45 = "", F_Inputs_PR24!Z44, PR24_overrides!Z45)</f>
        <v>622.351</v>
      </c>
      <c r="AA45" s="16">
        <f>IF(PR24_overrides!AA45 = "", F_Inputs_PR24!AA44, PR24_overrides!AA45)</f>
        <v>2.4792967152048768</v>
      </c>
      <c r="AB45" s="16">
        <f>IF(PR24_overrides!AB45 = "", F_Inputs_PR24!AB44, PR24_overrides!AB45)</f>
        <v>67.180602776837134</v>
      </c>
      <c r="AC45" s="16">
        <f>IF(PR24_overrides!AC45 = "", F_Inputs_PR24!AC44, PR24_overrides!AC45)</f>
        <v>2.7229999999999999</v>
      </c>
      <c r="AD45" s="16">
        <f>IF(PR24_overrides!AD45 = "", F_Inputs_PR24!AD44, PR24_overrides!AD45)</f>
        <v>3.5089999999999999</v>
      </c>
      <c r="AE45" s="16">
        <f>IF(PR24_overrides!AE45 = "", F_Inputs_PR24!AE44, PR24_overrides!AE45)</f>
        <v>0</v>
      </c>
      <c r="AF45" s="16">
        <f>IF(PR24_overrides!AF45 = "", F_Inputs_PR24!AF44, PR24_overrides!AF45)</f>
        <v>0.61217202844564844</v>
      </c>
      <c r="AG45" s="16">
        <f>IF(PR24_overrides!AG45 = "", F_Inputs_PR24!AG44, PR24_overrides!AG45)</f>
        <v>0</v>
      </c>
      <c r="AH45" s="16">
        <f>IF(PR24_overrides!AH45 = "", F_Inputs_PR24!AH44, PR24_overrides!AH45)</f>
        <v>3.5885946495089742E-2</v>
      </c>
      <c r="AI45" s="16">
        <f>IF(PR24_overrides!AI45 = "", F_Inputs_PR24!AI44, PR24_overrides!AI45)</f>
        <v>0.57628608195055875</v>
      </c>
      <c r="AJ45" s="16">
        <f>IF(PR24_overrides!AJ45 = "", F_Inputs_PR24!AJ44, PR24_overrides!AJ45)</f>
        <v>0</v>
      </c>
      <c r="AK45" s="16">
        <f>IF(PR24_overrides!AK45 = "", F_Inputs_PR24!AK44, PR24_overrides!AK45)</f>
        <v>694.33500000000072</v>
      </c>
      <c r="AL45" s="14"/>
      <c r="AM45" s="14"/>
      <c r="AN45" s="14"/>
      <c r="AO45" s="14"/>
      <c r="AP45" s="14"/>
      <c r="AQ45" s="14"/>
      <c r="AR45" s="14"/>
      <c r="AS45" s="14"/>
      <c r="AT45" s="14"/>
      <c r="AU45" s="14"/>
      <c r="AV45" s="14"/>
      <c r="AW45" s="14"/>
      <c r="AX45" s="14"/>
    </row>
    <row r="46" spans="1:50" x14ac:dyDescent="0.45">
      <c r="A46" s="15" t="str">
        <f t="shared" si="0"/>
        <v>WSH25</v>
      </c>
      <c r="B46" s="15" t="s">
        <v>361</v>
      </c>
      <c r="C46" s="15" t="s">
        <v>516</v>
      </c>
      <c r="D46" s="16">
        <f>IF(PR24_overrides!D46 = "", F_Inputs_PR24!D45, PR24_overrides!D46)</f>
        <v>0.92393710469462054</v>
      </c>
      <c r="E46" s="16">
        <f>IF(PR24_overrides!E46 = "", F_Inputs_PR24!E45, PR24_overrides!E46)</f>
        <v>15.722931708432101</v>
      </c>
      <c r="F46" s="16">
        <f>IF(PR24_overrides!F46 = "", F_Inputs_PR24!F45, PR24_overrides!F46)</f>
        <v>5.176759300711141</v>
      </c>
      <c r="G46" s="16">
        <f>IF(PR24_overrides!G46 = "", F_Inputs_PR24!G45, PR24_overrides!G46)</f>
        <v>20.842327797155434</v>
      </c>
      <c r="H46" s="16">
        <f>IF(PR24_overrides!H46 = "", F_Inputs_PR24!H45, PR24_overrides!H46)</f>
        <v>20.842327797155434</v>
      </c>
      <c r="I46" s="16">
        <f>IF(PR24_overrides!I46 = "", F_Inputs_PR24!I45, PR24_overrides!I46)</f>
        <v>2.3648795885540128</v>
      </c>
      <c r="J46" s="16">
        <f>IF(PR24_overrides!J46 = "", F_Inputs_PR24!J45, PR24_overrides!J46)</f>
        <v>11.481300995597698</v>
      </c>
      <c r="K46" s="16">
        <f>IF(PR24_overrides!K46 = "", F_Inputs_PR24!K45, PR24_overrides!K46)</f>
        <v>0.18183055875380968</v>
      </c>
      <c r="L46" s="16">
        <f>IF(PR24_overrides!L46 = "", F_Inputs_PR24!L45, PR24_overrides!L46)</f>
        <v>55.770029949204194</v>
      </c>
      <c r="M46" s="16">
        <f>IF(PR24_overrides!M46 = "", F_Inputs_PR24!M45, PR24_overrides!M46)</f>
        <v>0</v>
      </c>
      <c r="N46" s="16">
        <f>IF(PR24_overrides!N46 = "", F_Inputs_PR24!N45, PR24_overrides!N46)</f>
        <v>21.221141461225869</v>
      </c>
      <c r="O46" s="16">
        <f>IF(PR24_overrides!O46 = "", F_Inputs_PR24!O45, PR24_overrides!O46)</f>
        <v>1.7089907873349135</v>
      </c>
      <c r="P46" s="16">
        <f>IF(PR24_overrides!P46 = "", F_Inputs_PR24!P45, PR24_overrides!P46)</f>
        <v>6.4268443921435825</v>
      </c>
      <c r="Q46" s="16">
        <f>IF(PR24_overrides!Q46 = "", F_Inputs_PR24!Q45, PR24_overrides!Q46)</f>
        <v>0.16992498645445309</v>
      </c>
      <c r="R46" s="16">
        <f>IF(PR24_overrides!R46 = "", F_Inputs_PR24!R45, PR24_overrides!R46)</f>
        <v>3.6799041652556722E-2</v>
      </c>
      <c r="S46" s="16">
        <f>IF(PR24_overrides!S46 = "", F_Inputs_PR24!S45, PR24_overrides!S46)</f>
        <v>22.77</v>
      </c>
      <c r="T46" s="16">
        <f>IF(PR24_overrides!T46 = "", F_Inputs_PR24!T45, PR24_overrides!T46)</f>
        <v>18.558</v>
      </c>
      <c r="U46" s="16">
        <f>IF(PR24_overrides!U46 = "", F_Inputs_PR24!U45, PR24_overrides!U46)</f>
        <v>51.329000000000001</v>
      </c>
      <c r="V46" s="16">
        <f>IF(PR24_overrides!V46 = "", F_Inputs_PR24!V45, PR24_overrides!V46)</f>
        <v>35.289000000000001</v>
      </c>
      <c r="W46" s="16">
        <f>IF(PR24_overrides!W46 = "", F_Inputs_PR24!W45, PR24_overrides!W46)</f>
        <v>43.884</v>
      </c>
      <c r="X46" s="16">
        <f>IF(PR24_overrides!X46 = "", F_Inputs_PR24!X45, PR24_overrides!X46)</f>
        <v>86.975999999999999</v>
      </c>
      <c r="Y46" s="16">
        <f>IF(PR24_overrides!Y46 = "", F_Inputs_PR24!Y45, PR24_overrides!Y46)</f>
        <v>603.63199999999995</v>
      </c>
      <c r="Z46" s="16">
        <f>IF(PR24_overrides!Z46 = "", F_Inputs_PR24!Z45, PR24_overrides!Z46)</f>
        <v>642.92499999999995</v>
      </c>
      <c r="AA46" s="16">
        <f>IF(PR24_overrides!AA46 = "", F_Inputs_PR24!AA45, PR24_overrides!AA46)</f>
        <v>4.6918778107009818</v>
      </c>
      <c r="AB46" s="16">
        <f>IF(PR24_overrides!AB46 = "", F_Inputs_PR24!AB45, PR24_overrides!AB46)</f>
        <v>64.628858064679974</v>
      </c>
      <c r="AC46" s="16">
        <f>IF(PR24_overrides!AC46 = "", F_Inputs_PR24!AC45, PR24_overrides!AC46)</f>
        <v>2.6349999999999998</v>
      </c>
      <c r="AD46" s="16">
        <f>IF(PR24_overrides!AD46 = "", F_Inputs_PR24!AD45, PR24_overrides!AD46)</f>
        <v>3.4910000000000001</v>
      </c>
      <c r="AE46" s="16">
        <f>IF(PR24_overrides!AE46 = "", F_Inputs_PR24!AE45, PR24_overrides!AE46)</f>
        <v>0</v>
      </c>
      <c r="AF46" s="16">
        <f>IF(PR24_overrides!AF46 = "", F_Inputs_PR24!AF45, PR24_overrides!AF46)</f>
        <v>0.55306794954283778</v>
      </c>
      <c r="AG46" s="16">
        <f>IF(PR24_overrides!AG46 = "", F_Inputs_PR24!AG45, PR24_overrides!AG46)</f>
        <v>0</v>
      </c>
      <c r="AH46" s="16">
        <f>IF(PR24_overrides!AH46 = "", F_Inputs_PR24!AH45, PR24_overrides!AH46)</f>
        <v>3.6799041652556722E-2</v>
      </c>
      <c r="AI46" s="16">
        <f>IF(PR24_overrides!AI46 = "", F_Inputs_PR24!AI45, PR24_overrides!AI46)</f>
        <v>0.51626890789028101</v>
      </c>
      <c r="AJ46" s="16">
        <f>IF(PR24_overrides!AJ46 = "", F_Inputs_PR24!AJ45, PR24_overrides!AJ46)</f>
        <v>0</v>
      </c>
      <c r="AK46" s="16">
        <f>IF(PR24_overrides!AK46 = "", F_Inputs_PR24!AK45, PR24_overrides!AK46)</f>
        <v>660.40803374503344</v>
      </c>
      <c r="AL46" s="14"/>
      <c r="AM46" s="14"/>
      <c r="AN46" s="14"/>
      <c r="AO46" s="14"/>
      <c r="AP46" s="14"/>
      <c r="AQ46" s="14"/>
      <c r="AR46" s="14"/>
      <c r="AS46" s="14"/>
      <c r="AT46" s="14"/>
      <c r="AU46" s="14"/>
      <c r="AV46" s="14"/>
      <c r="AW46" s="14"/>
      <c r="AX46" s="14"/>
    </row>
    <row r="47" spans="1:50" x14ac:dyDescent="0.45">
      <c r="A47" s="15" t="str">
        <f t="shared" si="0"/>
        <v>WSH26</v>
      </c>
      <c r="B47" s="15" t="s">
        <v>361</v>
      </c>
      <c r="C47" s="15" t="s">
        <v>518</v>
      </c>
      <c r="D47" s="16">
        <f>IF(PR24_overrides!D47 = "", F_Inputs_PR24!D46, PR24_overrides!D47)</f>
        <v>0.90435057512948847</v>
      </c>
      <c r="E47" s="16">
        <f>IF(PR24_overrides!E47 = "", F_Inputs_PR24!E46, PR24_overrides!E47)</f>
        <v>14.190293402713346</v>
      </c>
      <c r="F47" s="16">
        <f>IF(PR24_overrides!F47 = "", F_Inputs_PR24!F46, PR24_overrides!F47)</f>
        <v>6.1823369761217419</v>
      </c>
      <c r="G47" s="16">
        <f>IF(PR24_overrides!G47 = "", F_Inputs_PR24!G46, PR24_overrides!G47)</f>
        <v>20.431235969916191</v>
      </c>
      <c r="H47" s="16">
        <f>IF(PR24_overrides!H47 = "", F_Inputs_PR24!H46, PR24_overrides!H47)</f>
        <v>20.431235969916191</v>
      </c>
      <c r="I47" s="16">
        <f>IF(PR24_overrides!I47 = "", F_Inputs_PR24!I46, PR24_overrides!I47)</f>
        <v>2.381819682805622</v>
      </c>
      <c r="J47" s="16">
        <f>IF(PR24_overrides!J47 = "", F_Inputs_PR24!J46, PR24_overrides!J47)</f>
        <v>10.417420256133594</v>
      </c>
      <c r="K47" s="16">
        <f>IF(PR24_overrides!K47 = "", F_Inputs_PR24!K46, PR24_overrides!K47)</f>
        <v>0.23663389606332549</v>
      </c>
      <c r="L47" s="16">
        <f>IF(PR24_overrides!L47 = "", F_Inputs_PR24!L46, PR24_overrides!L47)</f>
        <v>53.839740183753811</v>
      </c>
      <c r="M47" s="16">
        <f>IF(PR24_overrides!M47 = "", F_Inputs_PR24!M46, PR24_overrides!M47)</f>
        <v>0</v>
      </c>
      <c r="N47" s="16">
        <f>IF(PR24_overrides!N47 = "", F_Inputs_PR24!N46, PR24_overrides!N47)</f>
        <v>23.357092460493572</v>
      </c>
      <c r="O47" s="16">
        <f>IF(PR24_overrides!O47 = "", F_Inputs_PR24!O46, PR24_overrides!O47)</f>
        <v>1.7415812443912972</v>
      </c>
      <c r="P47" s="16">
        <f>IF(PR24_overrides!P47 = "", F_Inputs_PR24!P46, PR24_overrides!P47)</f>
        <v>6.5394993519556399</v>
      </c>
      <c r="Q47" s="16">
        <f>IF(PR24_overrides!Q47 = "", F_Inputs_PR24!Q46, PR24_overrides!Q47)</f>
        <v>0.17249947563494755</v>
      </c>
      <c r="R47" s="16">
        <f>IF(PR24_overrides!R47 = "", F_Inputs_PR24!R46, PR24_overrides!R47)</f>
        <v>3.3172976083643761E-3</v>
      </c>
      <c r="S47" s="16">
        <f>IF(PR24_overrides!S47 = "", F_Inputs_PR24!S46, PR24_overrides!S47)</f>
        <v>22.243872953452499</v>
      </c>
      <c r="T47" s="16">
        <f>IF(PR24_overrides!T47 = "", F_Inputs_PR24!T46, PR24_overrides!T47)</f>
        <v>19.211685970168009</v>
      </c>
      <c r="U47" s="16">
        <f>IF(PR24_overrides!U47 = "", F_Inputs_PR24!U46, PR24_overrides!U47)</f>
        <v>50.396000000000001</v>
      </c>
      <c r="V47" s="16">
        <f>IF(PR24_overrides!V47 = "", F_Inputs_PR24!V46, PR24_overrides!V47)</f>
        <v>36.79</v>
      </c>
      <c r="W47" s="16">
        <f>IF(PR24_overrides!W47 = "", F_Inputs_PR24!W46, PR24_overrides!W47)</f>
        <v>42.494</v>
      </c>
      <c r="X47" s="16">
        <f>IF(PR24_overrides!X47 = "", F_Inputs_PR24!X46, PR24_overrides!X47)</f>
        <v>89.144000000000005</v>
      </c>
      <c r="Y47" s="16">
        <f>IF(PR24_overrides!Y47 = "", F_Inputs_PR24!Y46, PR24_overrides!Y47)</f>
        <v>592.65099999999995</v>
      </c>
      <c r="Z47" s="16">
        <f>IF(PR24_overrides!Z47 = "", F_Inputs_PR24!Z46, PR24_overrides!Z47)</f>
        <v>661.952</v>
      </c>
      <c r="AA47" s="16">
        <f>IF(PR24_overrides!AA47 = "", F_Inputs_PR24!AA46, PR24_overrides!AA47)</f>
        <v>4.1012856098078236</v>
      </c>
      <c r="AB47" s="16">
        <f>IF(PR24_overrides!AB47 = "", F_Inputs_PR24!AB46, PR24_overrides!AB47)</f>
        <v>62.888222293502373</v>
      </c>
      <c r="AC47" s="16">
        <f>IF(PR24_overrides!AC47 = "", F_Inputs_PR24!AC46, PR24_overrides!AC47)</f>
        <v>2.6309999999999998</v>
      </c>
      <c r="AD47" s="16">
        <f>IF(PR24_overrides!AD47 = "", F_Inputs_PR24!AD46, PR24_overrides!AD47)</f>
        <v>3.5089999999999999</v>
      </c>
      <c r="AE47" s="16">
        <f>IF(PR24_overrides!AE47 = "", F_Inputs_PR24!AE46, PR24_overrides!AE47)</f>
        <v>0</v>
      </c>
      <c r="AF47" s="16">
        <f>IF(PR24_overrides!AF47 = "", F_Inputs_PR24!AF46, PR24_overrides!AF47)</f>
        <v>0.63360384319759577</v>
      </c>
      <c r="AG47" s="16">
        <f>IF(PR24_overrides!AG47 = "", F_Inputs_PR24!AG46, PR24_overrides!AG47)</f>
        <v>0</v>
      </c>
      <c r="AH47" s="16">
        <f>IF(PR24_overrides!AH47 = "", F_Inputs_PR24!AH46, PR24_overrides!AH47)</f>
        <v>4.2019103039282094E-2</v>
      </c>
      <c r="AI47" s="16">
        <f>IF(PR24_overrides!AI47 = "", F_Inputs_PR24!AI46, PR24_overrides!AI47)</f>
        <v>0.59158474015831364</v>
      </c>
      <c r="AJ47" s="16">
        <f>IF(PR24_overrides!AJ47 = "", F_Inputs_PR24!AJ46, PR24_overrides!AJ47)</f>
        <v>0</v>
      </c>
      <c r="AK47" s="16">
        <f>IF(PR24_overrides!AK47 = "", F_Inputs_PR24!AK46, PR24_overrides!AK47)</f>
        <v>809.17071335441096</v>
      </c>
      <c r="AL47" s="14"/>
      <c r="AM47" s="14"/>
      <c r="AN47" s="14"/>
      <c r="AO47" s="14"/>
      <c r="AP47" s="14"/>
      <c r="AQ47" s="14"/>
      <c r="AR47" s="14"/>
      <c r="AS47" s="14"/>
      <c r="AT47" s="14"/>
      <c r="AU47" s="14"/>
      <c r="AV47" s="14"/>
      <c r="AW47" s="14"/>
      <c r="AX47" s="14"/>
    </row>
    <row r="48" spans="1:50" x14ac:dyDescent="0.45">
      <c r="A48" s="15" t="str">
        <f t="shared" si="0"/>
        <v>WSH27</v>
      </c>
      <c r="B48" s="15" t="s">
        <v>361</v>
      </c>
      <c r="C48" s="15" t="s">
        <v>519</v>
      </c>
      <c r="D48" s="16">
        <f>IF(PR24_overrides!D48 = "", F_Inputs_PR24!D47, PR24_overrides!D48)</f>
        <v>0.88661821091126336</v>
      </c>
      <c r="E48" s="16">
        <f>IF(PR24_overrides!E48 = "", F_Inputs_PR24!E47, PR24_overrides!E48)</f>
        <v>14.084980261306468</v>
      </c>
      <c r="F48" s="16">
        <f>IF(PR24_overrides!F48 = "", F_Inputs_PR24!F47, PR24_overrides!F48)</f>
        <v>6.3432037948100239</v>
      </c>
      <c r="G48" s="16">
        <f>IF(PR24_overrides!G48 = "", F_Inputs_PR24!G47, PR24_overrides!G48)</f>
        <v>20.76090900623544</v>
      </c>
      <c r="H48" s="16">
        <f>IF(PR24_overrides!H48 = "", F_Inputs_PR24!H47, PR24_overrides!H48)</f>
        <v>20.76090900623544</v>
      </c>
      <c r="I48" s="16">
        <f>IF(PR24_overrides!I48 = "", F_Inputs_PR24!I47, PR24_overrides!I48)</f>
        <v>2.2557623736877752</v>
      </c>
      <c r="J48" s="16">
        <f>IF(PR24_overrides!J48 = "", F_Inputs_PR24!J47, PR24_overrides!J48)</f>
        <v>10.375379037776922</v>
      </c>
      <c r="K48" s="16">
        <f>IF(PR24_overrides!K48 = "", F_Inputs_PR24!K47, PR24_overrides!K48)</f>
        <v>0.24136657398459194</v>
      </c>
      <c r="L48" s="16">
        <f>IF(PR24_overrides!L48 = "", F_Inputs_PR24!L47, PR24_overrides!L48)</f>
        <v>54.061601047801226</v>
      </c>
      <c r="M48" s="16">
        <f>IF(PR24_overrides!M48 = "", F_Inputs_PR24!M47, PR24_overrides!M48)</f>
        <v>0</v>
      </c>
      <c r="N48" s="16">
        <f>IF(PR24_overrides!N48 = "", F_Inputs_PR24!N47, PR24_overrides!N48)</f>
        <v>21.036112015825349</v>
      </c>
      <c r="O48" s="16">
        <f>IF(PR24_overrides!O48 = "", F_Inputs_PR24!O47, PR24_overrides!O48)</f>
        <v>1.7752849880922792</v>
      </c>
      <c r="P48" s="16">
        <f>IF(PR24_overrides!P48 = "", F_Inputs_PR24!P47, PR24_overrides!P48)</f>
        <v>4.368283836646377</v>
      </c>
      <c r="Q48" s="16">
        <f>IF(PR24_overrides!Q48 = "", F_Inputs_PR24!Q47, PR24_overrides!Q48)</f>
        <v>0.17594946514764648</v>
      </c>
      <c r="R48" s="16">
        <f>IF(PR24_overrides!R48 = "", F_Inputs_PR24!R47, PR24_overrides!R48)</f>
        <v>3.3836435605316632E-3</v>
      </c>
      <c r="S48" s="16">
        <f>IF(PR24_overrides!S48 = "", F_Inputs_PR24!S47, PR24_overrides!S48)</f>
        <v>21.651997602473489</v>
      </c>
      <c r="T48" s="16">
        <f>IF(PR24_overrides!T48 = "", F_Inputs_PR24!T47, PR24_overrides!T48)</f>
        <v>19.904924885086881</v>
      </c>
      <c r="U48" s="16">
        <f>IF(PR24_overrides!U48 = "", F_Inputs_PR24!U47, PR24_overrides!U48)</f>
        <v>48.265000000000001</v>
      </c>
      <c r="V48" s="16">
        <f>IF(PR24_overrides!V48 = "", F_Inputs_PR24!V47, PR24_overrides!V48)</f>
        <v>39.484000000000002</v>
      </c>
      <c r="W48" s="16">
        <f>IF(PR24_overrides!W48 = "", F_Inputs_PR24!W47, PR24_overrides!W48)</f>
        <v>41.118000000000002</v>
      </c>
      <c r="X48" s="16">
        <f>IF(PR24_overrides!X48 = "", F_Inputs_PR24!X47, PR24_overrides!X48)</f>
        <v>91.284000000000006</v>
      </c>
      <c r="Y48" s="16">
        <f>IF(PR24_overrides!Y48 = "", F_Inputs_PR24!Y47, PR24_overrides!Y48)</f>
        <v>567.59400000000005</v>
      </c>
      <c r="Z48" s="16">
        <f>IF(PR24_overrides!Z48 = "", F_Inputs_PR24!Z47, PR24_overrides!Z48)</f>
        <v>694.87</v>
      </c>
      <c r="AA48" s="16">
        <f>IF(PR24_overrides!AA48 = "", F_Inputs_PR24!AA47, PR24_overrides!AA48)</f>
        <v>4.1810555596302912</v>
      </c>
      <c r="AB48" s="16">
        <f>IF(PR24_overrides!AB48 = "", F_Inputs_PR24!AB47, PR24_overrides!AB48)</f>
        <v>60.899944683635709</v>
      </c>
      <c r="AC48" s="16">
        <f>IF(PR24_overrides!AC48 = "", F_Inputs_PR24!AC47, PR24_overrides!AC48)</f>
        <v>2.6230000000000002</v>
      </c>
      <c r="AD48" s="16">
        <f>IF(PR24_overrides!AD48 = "", F_Inputs_PR24!AD47, PR24_overrides!AD48)</f>
        <v>3.5289999999999999</v>
      </c>
      <c r="AE48" s="16">
        <f>IF(PR24_overrides!AE48 = "", F_Inputs_PR24!AE47, PR24_overrides!AE48)</f>
        <v>0</v>
      </c>
      <c r="AF48" s="16">
        <f>IF(PR24_overrides!AF48 = "", F_Inputs_PR24!AF47, PR24_overrides!AF48)</f>
        <v>0.55153390036666106</v>
      </c>
      <c r="AG48" s="16">
        <f>IF(PR24_overrides!AG48 = "", F_Inputs_PR24!AG47, PR24_overrides!AG48)</f>
        <v>0</v>
      </c>
      <c r="AH48" s="16">
        <f>IF(PR24_overrides!AH48 = "", F_Inputs_PR24!AH47, PR24_overrides!AH48)</f>
        <v>3.6092197979004405E-2</v>
      </c>
      <c r="AI48" s="16">
        <f>IF(PR24_overrides!AI48 = "", F_Inputs_PR24!AI47, PR24_overrides!AI48)</f>
        <v>0.51544170238765663</v>
      </c>
      <c r="AJ48" s="16">
        <f>IF(PR24_overrides!AJ48 = "", F_Inputs_PR24!AJ47, PR24_overrides!AJ48)</f>
        <v>0</v>
      </c>
      <c r="AK48" s="16">
        <f>IF(PR24_overrides!AK48 = "", F_Inputs_PR24!AK47, PR24_overrides!AK48)</f>
        <v>864.99689557668796</v>
      </c>
      <c r="AL48" s="14"/>
      <c r="AM48" s="14"/>
      <c r="AN48" s="14"/>
      <c r="AO48" s="14"/>
      <c r="AP48" s="14"/>
      <c r="AQ48" s="14"/>
      <c r="AR48" s="14"/>
      <c r="AS48" s="14"/>
      <c r="AT48" s="14"/>
      <c r="AU48" s="14"/>
      <c r="AV48" s="14"/>
      <c r="AW48" s="14"/>
      <c r="AX48" s="14"/>
    </row>
    <row r="49" spans="1:50" x14ac:dyDescent="0.45">
      <c r="A49" s="15" t="str">
        <f t="shared" si="0"/>
        <v>WSH28</v>
      </c>
      <c r="B49" s="15" t="s">
        <v>361</v>
      </c>
      <c r="C49" s="15" t="s">
        <v>520</v>
      </c>
      <c r="D49" s="16">
        <f>IF(PR24_overrides!D49 = "", F_Inputs_PR24!D48, PR24_overrides!D49)</f>
        <v>0.86923354010908171</v>
      </c>
      <c r="E49" s="16">
        <f>IF(PR24_overrides!E49 = "", F_Inputs_PR24!E48, PR24_overrides!E49)</f>
        <v>13.968628038071653</v>
      </c>
      <c r="F49" s="16">
        <f>IF(PR24_overrides!F49 = "", F_Inputs_PR24!F48, PR24_overrides!F49)</f>
        <v>6.1134318394261875</v>
      </c>
      <c r="G49" s="16">
        <f>IF(PR24_overrides!G49 = "", F_Inputs_PR24!G48, PR24_overrides!G49)</f>
        <v>21.28311799574416</v>
      </c>
      <c r="H49" s="16">
        <f>IF(PR24_overrides!H49 = "", F_Inputs_PR24!H48, PR24_overrides!H49)</f>
        <v>21.28311799574416</v>
      </c>
      <c r="I49" s="16">
        <f>IF(PR24_overrides!I49 = "", F_Inputs_PR24!I48, PR24_overrides!I49)</f>
        <v>2.1973381282092617</v>
      </c>
      <c r="J49" s="16">
        <f>IF(PR24_overrides!J49 = "", F_Inputs_PR24!J48, PR24_overrides!J49)</f>
        <v>10.477046247959029</v>
      </c>
      <c r="K49" s="16">
        <f>IF(PR24_overrides!K49 = "", F_Inputs_PR24!K48, PR24_overrides!K49)</f>
        <v>0.2461939054642838</v>
      </c>
      <c r="L49" s="16">
        <f>IF(PR24_overrides!L49 = "", F_Inputs_PR24!L48, PR24_overrides!L49)</f>
        <v>54.285756154874576</v>
      </c>
      <c r="M49" s="16">
        <f>IF(PR24_overrides!M49 = "", F_Inputs_PR24!M48, PR24_overrides!M49)</f>
        <v>0</v>
      </c>
      <c r="N49" s="16">
        <f>IF(PR24_overrides!N49 = "", F_Inputs_PR24!N48, PR24_overrides!N49)</f>
        <v>21.456834256141857</v>
      </c>
      <c r="O49" s="16">
        <f>IF(PR24_overrides!O49 = "", F_Inputs_PR24!O48, PR24_overrides!O49)</f>
        <v>1.8142420042858669</v>
      </c>
      <c r="P49" s="16">
        <f>IF(PR24_overrides!P49 = "", F_Inputs_PR24!P48, PR24_overrides!P49)</f>
        <v>4.5246758420141502</v>
      </c>
      <c r="Q49" s="16">
        <f>IF(PR24_overrides!Q49 = "", F_Inputs_PR24!Q48, PR24_overrides!Q49)</f>
        <v>0.18061889326118016</v>
      </c>
      <c r="R49" s="16">
        <f>IF(PR24_overrides!R49 = "", F_Inputs_PR24!R48, PR24_overrides!R49)</f>
        <v>2.761053145393837E-2</v>
      </c>
      <c r="S49" s="16">
        <f>IF(PR24_overrides!S49 = "", F_Inputs_PR24!S48, PR24_overrides!S49)</f>
        <v>19.777078299669501</v>
      </c>
      <c r="T49" s="16">
        <f>IF(PR24_overrides!T49 = "", F_Inputs_PR24!T48, PR24_overrides!T49)</f>
        <v>21.53903860349476</v>
      </c>
      <c r="U49" s="16">
        <f>IF(PR24_overrides!U49 = "", F_Inputs_PR24!U48, PR24_overrides!U49)</f>
        <v>44.884</v>
      </c>
      <c r="V49" s="16">
        <f>IF(PR24_overrides!V49 = "", F_Inputs_PR24!V48, PR24_overrides!V49)</f>
        <v>43.445</v>
      </c>
      <c r="W49" s="16">
        <f>IF(PR24_overrides!W49 = "", F_Inputs_PR24!W48, PR24_overrides!W49)</f>
        <v>39.423999999999999</v>
      </c>
      <c r="X49" s="16">
        <f>IF(PR24_overrides!X49 = "", F_Inputs_PR24!X48, PR24_overrides!X49)</f>
        <v>93.722999999999999</v>
      </c>
      <c r="Y49" s="16">
        <f>IF(PR24_overrides!Y49 = "", F_Inputs_PR24!Y48, PR24_overrides!Y49)</f>
        <v>527.83600000000001</v>
      </c>
      <c r="Z49" s="16">
        <f>IF(PR24_overrides!Z49 = "", F_Inputs_PR24!Z48, PR24_overrides!Z49)</f>
        <v>742.52200000000005</v>
      </c>
      <c r="AA49" s="16">
        <f>IF(PR24_overrides!AA49 = "", F_Inputs_PR24!AA48, PR24_overrides!AA49)</f>
        <v>4.2727297424969626</v>
      </c>
      <c r="AB49" s="16">
        <f>IF(PR24_overrides!AB49 = "", F_Inputs_PR24!AB48, PR24_overrides!AB49)</f>
        <v>61.348300013029899</v>
      </c>
      <c r="AC49" s="16">
        <f>IF(PR24_overrides!AC49 = "", F_Inputs_PR24!AC48, PR24_overrides!AC49)</f>
        <v>2.589</v>
      </c>
      <c r="AD49" s="16">
        <f>IF(PR24_overrides!AD49 = "", F_Inputs_PR24!AD48, PR24_overrides!AD49)</f>
        <v>3.5529999999999999</v>
      </c>
      <c r="AE49" s="16">
        <f>IF(PR24_overrides!AE49 = "", F_Inputs_PR24!AE48, PR24_overrides!AE49)</f>
        <v>0</v>
      </c>
      <c r="AF49" s="16">
        <f>IF(PR24_overrides!AF49 = "", F_Inputs_PR24!AF48, PR24_overrides!AF49)</f>
        <v>0.55221062907876739</v>
      </c>
      <c r="AG49" s="16">
        <f>IF(PR24_overrides!AG49 = "", F_Inputs_PR24!AG48, PR24_overrides!AG49)</f>
        <v>0</v>
      </c>
      <c r="AH49" s="16">
        <f>IF(PR24_overrides!AH49 = "", F_Inputs_PR24!AH48, PR24_overrides!AH49)</f>
        <v>3.6814041938584494E-2</v>
      </c>
      <c r="AI49" s="16">
        <f>IF(PR24_overrides!AI49 = "", F_Inputs_PR24!AI48, PR24_overrides!AI49)</f>
        <v>0.51539658714018288</v>
      </c>
      <c r="AJ49" s="16">
        <f>IF(PR24_overrides!AJ49 = "", F_Inputs_PR24!AJ48, PR24_overrides!AJ49)</f>
        <v>0</v>
      </c>
      <c r="AK49" s="16">
        <f>IF(PR24_overrides!AK49 = "", F_Inputs_PR24!AK48, PR24_overrides!AK49)</f>
        <v>935.81294607881773</v>
      </c>
      <c r="AL49" s="14"/>
      <c r="AM49" s="14"/>
      <c r="AN49" s="14"/>
      <c r="AO49" s="14"/>
      <c r="AP49" s="14"/>
      <c r="AQ49" s="14"/>
      <c r="AR49" s="14"/>
      <c r="AS49" s="14"/>
      <c r="AT49" s="14"/>
      <c r="AU49" s="14"/>
      <c r="AV49" s="14"/>
      <c r="AW49" s="14"/>
      <c r="AX49" s="14"/>
    </row>
    <row r="50" spans="1:50" x14ac:dyDescent="0.45">
      <c r="A50" s="15" t="str">
        <f t="shared" si="0"/>
        <v>WSH29</v>
      </c>
      <c r="B50" s="15" t="s">
        <v>361</v>
      </c>
      <c r="C50" s="15" t="s">
        <v>521</v>
      </c>
      <c r="D50" s="16">
        <f>IF(PR24_overrides!D50 = "", F_Inputs_PR24!D49, PR24_overrides!D50)</f>
        <v>0.85218974520498214</v>
      </c>
      <c r="E50" s="16">
        <f>IF(PR24_overrides!E50 = "", F_Inputs_PR24!E49, PR24_overrides!E50)</f>
        <v>14.225705094684029</v>
      </c>
      <c r="F50" s="16">
        <f>IF(PR24_overrides!F50 = "", F_Inputs_PR24!F49, PR24_overrides!F50)</f>
        <v>6.1277432982298121</v>
      </c>
      <c r="G50" s="16">
        <f>IF(PR24_overrides!G50 = "", F_Inputs_PR24!G49, PR24_overrides!G50)</f>
        <v>21.810870295709979</v>
      </c>
      <c r="H50" s="16">
        <f>IF(PR24_overrides!H50 = "", F_Inputs_PR24!H49, PR24_overrides!H50)</f>
        <v>21.810870295709979</v>
      </c>
      <c r="I50" s="16">
        <f>IF(PR24_overrides!I50 = "", F_Inputs_PR24!I49, PR24_overrides!I50)</f>
        <v>2.1685311403923193</v>
      </c>
      <c r="J50" s="16">
        <f>IF(PR24_overrides!J50 = "", F_Inputs_PR24!J49, PR24_overrides!J50)</f>
        <v>10.525824853527654</v>
      </c>
      <c r="K50" s="16">
        <f>IF(PR24_overrides!K50 = "", F_Inputs_PR24!K49, PR24_overrides!K50)</f>
        <v>0.25229123116036184</v>
      </c>
      <c r="L50" s="16">
        <f>IF(PR24_overrides!L50 = "", F_Inputs_PR24!L49, PR24_overrides!L50)</f>
        <v>55.110965913704156</v>
      </c>
      <c r="M50" s="16">
        <f>IF(PR24_overrides!M50 = "", F_Inputs_PR24!M49, PR24_overrides!M50)</f>
        <v>0</v>
      </c>
      <c r="N50" s="16">
        <f>IF(PR24_overrides!N50 = "", F_Inputs_PR24!N49, PR24_overrides!N50)</f>
        <v>21.75219791637036</v>
      </c>
      <c r="O50" s="16">
        <f>IF(PR24_overrides!O50 = "", F_Inputs_PR24!O49, PR24_overrides!O50)</f>
        <v>1.8575675298923384</v>
      </c>
      <c r="P50" s="16">
        <f>IF(PR24_overrides!P50 = "", F_Inputs_PR24!P49, PR24_overrides!P50)</f>
        <v>3.9040601212582504</v>
      </c>
      <c r="Q50" s="16">
        <f>IF(PR24_overrides!Q50 = "", F_Inputs_PR24!Q49, PR24_overrides!Q50)</f>
        <v>0.18423127112640375</v>
      </c>
      <c r="R50" s="16">
        <f>IF(PR24_overrides!R50 = "", F_Inputs_PR24!R49, PR24_overrides!R50)</f>
        <v>3.2856532430186658E-2</v>
      </c>
      <c r="S50" s="16">
        <f>IF(PR24_overrides!S50 = "", F_Inputs_PR24!S49, PR24_overrides!S50)</f>
        <v>17.80857041971802</v>
      </c>
      <c r="T50" s="16">
        <f>IF(PR24_overrides!T50 = "", F_Inputs_PR24!T49, PR24_overrides!T50)</f>
        <v>23.23584898291633</v>
      </c>
      <c r="U50" s="16">
        <f>IF(PR24_overrides!U50 = "", F_Inputs_PR24!U49, PR24_overrides!U50)</f>
        <v>41.462000000000003</v>
      </c>
      <c r="V50" s="16">
        <f>IF(PR24_overrides!V50 = "", F_Inputs_PR24!V49, PR24_overrides!V50)</f>
        <v>47.465000000000003</v>
      </c>
      <c r="W50" s="16">
        <f>IF(PR24_overrides!W50 = "", F_Inputs_PR24!W49, PR24_overrides!W50)</f>
        <v>37.673999999999999</v>
      </c>
      <c r="X50" s="16">
        <f>IF(PR24_overrides!X50 = "", F_Inputs_PR24!X49, PR24_overrides!X50)</f>
        <v>96.207999999999998</v>
      </c>
      <c r="Y50" s="16">
        <f>IF(PR24_overrides!Y50 = "", F_Inputs_PR24!Y49, PR24_overrides!Y50)</f>
        <v>487.59300000000002</v>
      </c>
      <c r="Z50" s="16">
        <f>IF(PR24_overrides!Z50 = "", F_Inputs_PR24!Z49, PR24_overrides!Z50)</f>
        <v>790.72500000000002</v>
      </c>
      <c r="AA50" s="16">
        <f>IF(PR24_overrides!AA50 = "", F_Inputs_PR24!AA49, PR24_overrides!AA50)</f>
        <v>4.374612603561995</v>
      </c>
      <c r="AB50" s="16">
        <f>IF(PR24_overrides!AB50 = "", F_Inputs_PR24!AB49, PR24_overrides!AB50)</f>
        <v>61.55554006036791</v>
      </c>
      <c r="AC50" s="16">
        <f>IF(PR24_overrides!AC50 = "", F_Inputs_PR24!AC49, PR24_overrides!AC50)</f>
        <v>2.5310000000000001</v>
      </c>
      <c r="AD50" s="16">
        <f>IF(PR24_overrides!AD50 = "", F_Inputs_PR24!AD49, PR24_overrides!AD50)</f>
        <v>3.5790000000000002</v>
      </c>
      <c r="AE50" s="16">
        <f>IF(PR24_overrides!AE50 = "", F_Inputs_PR24!AE49, PR24_overrides!AE50)</f>
        <v>0</v>
      </c>
      <c r="AF50" s="16">
        <f>IF(PR24_overrides!AF50 = "", F_Inputs_PR24!AF49, PR24_overrides!AF50)</f>
        <v>0.49871522438676175</v>
      </c>
      <c r="AG50" s="16">
        <f>IF(PR24_overrides!AG50 = "", F_Inputs_PR24!AG49, PR24_overrides!AG50)</f>
        <v>0</v>
      </c>
      <c r="AH50" s="16">
        <f>IF(PR24_overrides!AH50 = "", F_Inputs_PR24!AH49, PR24_overrides!AH50)</f>
        <v>3.2856532430186658E-2</v>
      </c>
      <c r="AI50" s="16">
        <f>IF(PR24_overrides!AI50 = "", F_Inputs_PR24!AI49, PR24_overrides!AI50)</f>
        <v>0.46585869195657514</v>
      </c>
      <c r="AJ50" s="16">
        <f>IF(PR24_overrides!AJ50 = "", F_Inputs_PR24!AJ49, PR24_overrides!AJ50)</f>
        <v>0</v>
      </c>
      <c r="AK50" s="16">
        <f>IF(PR24_overrides!AK50 = "", F_Inputs_PR24!AK49, PR24_overrides!AK50)</f>
        <v>994.33958782991238</v>
      </c>
      <c r="AL50" s="14"/>
      <c r="AM50" s="14"/>
      <c r="AN50" s="14"/>
      <c r="AO50" s="14"/>
      <c r="AP50" s="14"/>
      <c r="AQ50" s="14"/>
      <c r="AR50" s="14"/>
      <c r="AS50" s="14"/>
      <c r="AT50" s="14"/>
      <c r="AU50" s="14"/>
      <c r="AV50" s="14"/>
      <c r="AW50" s="14"/>
      <c r="AX50" s="14"/>
    </row>
    <row r="51" spans="1:50" x14ac:dyDescent="0.45">
      <c r="A51" s="15" t="str">
        <f t="shared" si="0"/>
        <v>WSH30</v>
      </c>
      <c r="B51" s="15" t="s">
        <v>361</v>
      </c>
      <c r="C51" s="15" t="s">
        <v>522</v>
      </c>
      <c r="D51" s="16">
        <f>IF(PR24_overrides!D51 = "", F_Inputs_PR24!D50, PR24_overrides!D51)</f>
        <v>0.83548014235782553</v>
      </c>
      <c r="E51" s="16">
        <f>IF(PR24_overrides!E51 = "", F_Inputs_PR24!E50, PR24_overrides!E51)</f>
        <v>14.433616538111904</v>
      </c>
      <c r="F51" s="16">
        <f>IF(PR24_overrides!F51 = "", F_Inputs_PR24!F50, PR24_overrides!F51)</f>
        <v>5.9618412784091053</v>
      </c>
      <c r="G51" s="16">
        <f>IF(PR24_overrides!G51 = "", F_Inputs_PR24!G50, PR24_overrides!G51)</f>
        <v>22.425428265864888</v>
      </c>
      <c r="H51" s="16">
        <f>IF(PR24_overrides!H51 = "", F_Inputs_PR24!H50, PR24_overrides!H51)</f>
        <v>22.425428265864888</v>
      </c>
      <c r="I51" s="16">
        <f>IF(PR24_overrides!I51 = "", F_Inputs_PR24!I50, PR24_overrides!I51)</f>
        <v>2.1592374355049242</v>
      </c>
      <c r="J51" s="16">
        <f>IF(PR24_overrides!J51 = "", F_Inputs_PR24!J50, PR24_overrides!J51)</f>
        <v>10.648966443285648</v>
      </c>
      <c r="K51" s="16">
        <f>IF(PR24_overrides!K51 = "", F_Inputs_PR24!K50, PR24_overrides!K51)</f>
        <v>0.25853397232209735</v>
      </c>
      <c r="L51" s="16">
        <f>IF(PR24_overrides!L51 = "", F_Inputs_PR24!L50, PR24_overrides!L51)</f>
        <v>55.887623933498567</v>
      </c>
      <c r="M51" s="16">
        <f>IF(PR24_overrides!M51 = "", F_Inputs_PR24!M50, PR24_overrides!M51)</f>
        <v>0</v>
      </c>
      <c r="N51" s="16">
        <f>IF(PR24_overrides!N51 = "", F_Inputs_PR24!N50, PR24_overrides!N51)</f>
        <v>22.114229965847546</v>
      </c>
      <c r="O51" s="16">
        <f>IF(PR24_overrides!O51 = "", F_Inputs_PR24!O50, PR24_overrides!O51)</f>
        <v>1.9019003797213547</v>
      </c>
      <c r="P51" s="16">
        <f>IF(PR24_overrides!P51 = "", F_Inputs_PR24!P50, PR24_overrides!P51)</f>
        <v>4.5111784337128933</v>
      </c>
      <c r="Q51" s="16">
        <f>IF(PR24_overrides!Q51 = "", F_Inputs_PR24!Q50, PR24_overrides!Q51)</f>
        <v>0.18911281308746009</v>
      </c>
      <c r="R51" s="16">
        <f>IF(PR24_overrides!R51 = "", F_Inputs_PR24!R50, PR24_overrides!R51)</f>
        <v>4.4285911925544451E-2</v>
      </c>
      <c r="S51" s="16">
        <f>IF(PR24_overrides!S51 = "", F_Inputs_PR24!S50, PR24_overrides!S51)</f>
        <v>15.81474483106604</v>
      </c>
      <c r="T51" s="16">
        <f>IF(PR24_overrides!T51 = "", F_Inputs_PR24!T50, PR24_overrides!T51)</f>
        <v>24.9460767368336</v>
      </c>
      <c r="U51" s="16">
        <f>IF(PR24_overrides!U51 = "", F_Inputs_PR24!U50, PR24_overrides!U51)</f>
        <v>37.982999999999997</v>
      </c>
      <c r="V51" s="16">
        <f>IF(PR24_overrides!V51 = "", F_Inputs_PR24!V50, PR24_overrides!V51)</f>
        <v>51.533000000000001</v>
      </c>
      <c r="W51" s="16">
        <f>IF(PR24_overrides!W51 = "", F_Inputs_PR24!W50, PR24_overrides!W51)</f>
        <v>36.009</v>
      </c>
      <c r="X51" s="16">
        <f>IF(PR24_overrides!X51 = "", F_Inputs_PR24!X50, PR24_overrides!X51)</f>
        <v>98.593999999999994</v>
      </c>
      <c r="Y51" s="16">
        <f>IF(PR24_overrides!Y51 = "", F_Inputs_PR24!Y50, PR24_overrides!Y51)</f>
        <v>446.68299999999999</v>
      </c>
      <c r="Z51" s="16">
        <f>IF(PR24_overrides!Z51 = "", F_Inputs_PR24!Z50, PR24_overrides!Z51)</f>
        <v>839.47400000000005</v>
      </c>
      <c r="AA51" s="16">
        <f>IF(PR24_overrides!AA51 = "", F_Inputs_PR24!AA50, PR24_overrides!AA51)</f>
        <v>15.67362207202715</v>
      </c>
      <c r="AB51" s="16">
        <f>IF(PR24_overrides!AB51 = "", F_Inputs_PR24!AB50, PR24_overrides!AB51)</f>
        <v>62.973369841585672</v>
      </c>
      <c r="AC51" s="16">
        <f>IF(PR24_overrides!AC51 = "", F_Inputs_PR24!AC50, PR24_overrides!AC51)</f>
        <v>2.472</v>
      </c>
      <c r="AD51" s="16">
        <f>IF(PR24_overrides!AD51 = "", F_Inputs_PR24!AD50, PR24_overrides!AD51)</f>
        <v>3.605</v>
      </c>
      <c r="AE51" s="16">
        <f>IF(PR24_overrides!AE51 = "", F_Inputs_PR24!AE50, PR24_overrides!AE51)</f>
        <v>0</v>
      </c>
      <c r="AF51" s="16">
        <f>IF(PR24_overrides!AF51 = "", F_Inputs_PR24!AF50, PR24_overrides!AF51)</f>
        <v>0.47038819964159378</v>
      </c>
      <c r="AG51" s="16">
        <f>IF(PR24_overrides!AG51 = "", F_Inputs_PR24!AG50, PR24_overrides!AG51)</f>
        <v>0</v>
      </c>
      <c r="AH51" s="16">
        <f>IF(PR24_overrides!AH51 = "", F_Inputs_PR24!AH50, PR24_overrides!AH51)</f>
        <v>3.1119830001733937E-2</v>
      </c>
      <c r="AI51" s="16">
        <f>IF(PR24_overrides!AI51 = "", F_Inputs_PR24!AI50, PR24_overrides!AI51)</f>
        <v>0.43926836963985982</v>
      </c>
      <c r="AJ51" s="16">
        <f>IF(PR24_overrides!AJ51 = "", F_Inputs_PR24!AJ50, PR24_overrides!AJ51)</f>
        <v>0</v>
      </c>
      <c r="AK51" s="16">
        <f>IF(PR24_overrides!AK51 = "", F_Inputs_PR24!AK50, PR24_overrides!AK51)</f>
        <v>1058.2621359555028</v>
      </c>
      <c r="AL51" s="14"/>
      <c r="AM51" s="14"/>
      <c r="AN51" s="14"/>
      <c r="AO51" s="14"/>
      <c r="AP51" s="14"/>
      <c r="AQ51" s="14"/>
      <c r="AR51" s="14"/>
      <c r="AS51" s="14"/>
      <c r="AT51" s="14"/>
      <c r="AU51" s="14"/>
      <c r="AV51" s="14"/>
      <c r="AW51" s="14"/>
      <c r="AX51" s="14"/>
    </row>
    <row r="52" spans="1:50" x14ac:dyDescent="0.45">
      <c r="A52" s="15" t="str">
        <f t="shared" si="0"/>
        <v>WSX24</v>
      </c>
      <c r="B52" s="15" t="s">
        <v>373</v>
      </c>
      <c r="C52" s="15" t="s">
        <v>263</v>
      </c>
      <c r="D52" s="16">
        <f>IF(PR24_overrides!D52 = "", F_Inputs_PR24!D51, PR24_overrides!D52)</f>
        <v>0.94744609856262829</v>
      </c>
      <c r="E52" s="16">
        <f>IF(PR24_overrides!E52 = "", F_Inputs_PR24!E51, PR24_overrides!E52)</f>
        <v>10.022837907345622</v>
      </c>
      <c r="F52" s="16">
        <f>IF(PR24_overrides!F52 = "", F_Inputs_PR24!F51, PR24_overrides!F52)</f>
        <v>3.0751758104041227</v>
      </c>
      <c r="G52" s="16">
        <f>IF(PR24_overrides!G52 = "", F_Inputs_PR24!G51, PR24_overrides!G52)</f>
        <v>13.460626353408488</v>
      </c>
      <c r="H52" s="16">
        <f>IF(PR24_overrides!H52 = "", F_Inputs_PR24!H51, PR24_overrides!H52)</f>
        <v>0</v>
      </c>
      <c r="I52" s="16">
        <f>IF(PR24_overrides!I52 = "", F_Inputs_PR24!I51, PR24_overrides!I52)</f>
        <v>1.6360995319497396</v>
      </c>
      <c r="J52" s="16">
        <f>IF(PR24_overrides!J52 = "", F_Inputs_PR24!J51, PR24_overrides!J52)</f>
        <v>3.6632971032312338</v>
      </c>
      <c r="K52" s="16">
        <f>IF(PR24_overrides!K52 = "", F_Inputs_PR24!K51, PR24_overrides!K52)</f>
        <v>8.065279382850829E-2</v>
      </c>
      <c r="L52" s="16">
        <f>IF(PR24_overrides!L52 = "", F_Inputs_PR24!L51, PR24_overrides!L52)</f>
        <v>31.938689500167715</v>
      </c>
      <c r="M52" s="16">
        <f>IF(PR24_overrides!M52 = "", F_Inputs_PR24!M51, PR24_overrides!M52)</f>
        <v>0</v>
      </c>
      <c r="N52" s="16">
        <f>IF(PR24_overrides!N52 = "", F_Inputs_PR24!N51, PR24_overrides!N52)</f>
        <v>13.102592346766</v>
      </c>
      <c r="O52" s="16">
        <f>IF(PR24_overrides!O52 = "", F_Inputs_PR24!O51, PR24_overrides!O52)</f>
        <v>0.33264590247206233</v>
      </c>
      <c r="P52" s="16">
        <f>IF(PR24_overrides!P52 = "", F_Inputs_PR24!P51, PR24_overrides!P52)</f>
        <v>1.6949100745005081</v>
      </c>
      <c r="Q52" s="16">
        <f>IF(PR24_overrides!Q52 = "", F_Inputs_PR24!Q51, PR24_overrides!Q52)</f>
        <v>0.10754475351942332</v>
      </c>
      <c r="R52" s="16">
        <f>IF(PR24_overrides!R52 = "", F_Inputs_PR24!R51, PR24_overrides!R52)</f>
        <v>0.22703892409656046</v>
      </c>
      <c r="S52" s="16">
        <f>IF(PR24_overrides!S52 = "", F_Inputs_PR24!S51, PR24_overrides!S52)</f>
        <v>2.93</v>
      </c>
      <c r="T52" s="16">
        <f>IF(PR24_overrides!T52 = "", F_Inputs_PR24!T51, PR24_overrides!T52)</f>
        <v>5.4189999999999996</v>
      </c>
      <c r="U52" s="16">
        <f>IF(PR24_overrides!U52 = "", F_Inputs_PR24!U51, PR24_overrides!U52)</f>
        <v>17.564</v>
      </c>
      <c r="V52" s="16">
        <f>IF(PR24_overrides!V52 = "", F_Inputs_PR24!V51, PR24_overrides!V52)</f>
        <v>24.373999999999999</v>
      </c>
      <c r="W52" s="16">
        <f>IF(PR24_overrides!W52 = "", F_Inputs_PR24!W51, PR24_overrides!W52)</f>
        <v>213.751</v>
      </c>
      <c r="X52" s="16">
        <f>IF(PR24_overrides!X52 = "", F_Inputs_PR24!X51, PR24_overrides!X52)</f>
        <v>457.43700000000001</v>
      </c>
      <c r="Y52" s="16">
        <f>IF(PR24_overrides!Y52 = "", F_Inputs_PR24!Y51, PR24_overrides!Y52)</f>
        <v>137.40899999999999</v>
      </c>
      <c r="Z52" s="16">
        <f>IF(PR24_overrides!Z52 = "", F_Inputs_PR24!Z51, PR24_overrides!Z52)</f>
        <v>405.09</v>
      </c>
      <c r="AA52" s="16">
        <f>IF(PR24_overrides!AA52 = "", F_Inputs_PR24!AA51, PR24_overrides!AA52)</f>
        <v>2.4676865560447006</v>
      </c>
      <c r="AB52" s="16">
        <f>IF(PR24_overrides!AB52 = "", F_Inputs_PR24!AB51, PR24_overrides!AB52)</f>
        <v>34.633301894343127</v>
      </c>
      <c r="AC52" s="16">
        <f>IF(PR24_overrides!AC52 = "", F_Inputs_PR24!AC51, PR24_overrides!AC52)</f>
        <v>0.68500000000000005</v>
      </c>
      <c r="AD52" s="16">
        <f>IF(PR24_overrides!AD52 = "", F_Inputs_PR24!AD51, PR24_overrides!AD52)</f>
        <v>11.769</v>
      </c>
      <c r="AE52" s="16">
        <f>IF(PR24_overrides!AE52 = "", F_Inputs_PR24!AE51, PR24_overrides!AE52)</f>
        <v>3.3063587362229259E-2</v>
      </c>
      <c r="AF52" s="16">
        <f>IF(PR24_overrides!AF52 = "", F_Inputs_PR24!AF51, PR24_overrides!AF52)</f>
        <v>0.2994091522246316</v>
      </c>
      <c r="AG52" s="16">
        <f>IF(PR24_overrides!AG52 = "", F_Inputs_PR24!AG51, PR24_overrides!AG52)</f>
        <v>0</v>
      </c>
      <c r="AH52" s="16">
        <f>IF(PR24_overrides!AH52 = "", F_Inputs_PR24!AH51, PR24_overrides!AH52)</f>
        <v>0</v>
      </c>
      <c r="AI52" s="16">
        <f>IF(PR24_overrides!AI52 = "", F_Inputs_PR24!AI51, PR24_overrides!AI52)</f>
        <v>0.33247273958686085</v>
      </c>
      <c r="AJ52" s="16">
        <f>IF(PR24_overrides!AJ52 = "", F_Inputs_PR24!AJ51, PR24_overrides!AJ52)</f>
        <v>0</v>
      </c>
      <c r="AK52" s="16">
        <f>IF(PR24_overrides!AK52 = "", F_Inputs_PR24!AK51, PR24_overrides!AK52)</f>
        <v>436.71005414209282</v>
      </c>
      <c r="AL52" s="14"/>
      <c r="AM52" s="14"/>
      <c r="AN52" s="14"/>
      <c r="AO52" s="14"/>
      <c r="AP52" s="14"/>
      <c r="AQ52" s="14"/>
      <c r="AR52" s="14"/>
      <c r="AS52" s="14"/>
      <c r="AT52" s="14"/>
      <c r="AU52" s="14"/>
      <c r="AV52" s="14"/>
      <c r="AW52" s="14"/>
      <c r="AX52" s="14"/>
    </row>
    <row r="53" spans="1:50" x14ac:dyDescent="0.45">
      <c r="A53" s="15" t="str">
        <f t="shared" si="0"/>
        <v>WSX25</v>
      </c>
      <c r="B53" s="15" t="s">
        <v>373</v>
      </c>
      <c r="C53" s="15" t="s">
        <v>516</v>
      </c>
      <c r="D53" s="16">
        <f>IF(PR24_overrides!D53 = "", F_Inputs_PR24!D52, PR24_overrides!D53)</f>
        <v>0.92010967782139963</v>
      </c>
      <c r="E53" s="16">
        <f>IF(PR24_overrides!E53 = "", F_Inputs_PR24!E52, PR24_overrides!E53)</f>
        <v>10.525667417343374</v>
      </c>
      <c r="F53" s="16">
        <f>IF(PR24_overrides!F53 = "", F_Inputs_PR24!F52, PR24_overrides!F53)</f>
        <v>3.2294523895723044</v>
      </c>
      <c r="G53" s="16">
        <f>IF(PR24_overrides!G53 = "", F_Inputs_PR24!G52, PR24_overrides!G53)</f>
        <v>12.727951588894804</v>
      </c>
      <c r="H53" s="16">
        <f>IF(PR24_overrides!H53 = "", F_Inputs_PR24!H52, PR24_overrides!H53)</f>
        <v>0</v>
      </c>
      <c r="I53" s="16">
        <f>IF(PR24_overrides!I53 = "", F_Inputs_PR24!I52, PR24_overrides!I53)</f>
        <v>1.7181799899560404</v>
      </c>
      <c r="J53" s="16">
        <f>IF(PR24_overrides!J53 = "", F_Inputs_PR24!J52, PR24_overrides!J53)</f>
        <v>3.9299585262682917</v>
      </c>
      <c r="K53" s="16">
        <f>IF(PR24_overrides!K53 = "", F_Inputs_PR24!K52, PR24_overrides!K53)</f>
        <v>8.4699013589382269E-2</v>
      </c>
      <c r="L53" s="16">
        <f>IF(PR24_overrides!L53 = "", F_Inputs_PR24!L52, PR24_overrides!L53)</f>
        <v>32.215908925624198</v>
      </c>
      <c r="M53" s="16">
        <f>IF(PR24_overrides!M53 = "", F_Inputs_PR24!M52, PR24_overrides!M53)</f>
        <v>0</v>
      </c>
      <c r="N53" s="16">
        <f>IF(PR24_overrides!N53 = "", F_Inputs_PR24!N52, PR24_overrides!N53)</f>
        <v>13.663588486285134</v>
      </c>
      <c r="O53" s="16">
        <f>IF(PR24_overrides!O53 = "", F_Inputs_PR24!O52, PR24_overrides!O53)</f>
        <v>0.33521818912969858</v>
      </c>
      <c r="P53" s="16">
        <f>IF(PR24_overrides!P53 = "", F_Inputs_PR24!P52, PR24_overrides!P53)</f>
        <v>1.7080164874703692</v>
      </c>
      <c r="Q53" s="16">
        <f>IF(PR24_overrides!Q53 = "", F_Inputs_PR24!Q52, PR24_overrides!Q53)</f>
        <v>0.1229667069807943</v>
      </c>
      <c r="R53" s="16">
        <f>IF(PR24_overrides!R53 = "", F_Inputs_PR24!R52, PR24_overrides!R53)</f>
        <v>0.25959638140389912</v>
      </c>
      <c r="S53" s="16">
        <f>IF(PR24_overrides!S53 = "", F_Inputs_PR24!S52, PR24_overrides!S53)</f>
        <v>2.93</v>
      </c>
      <c r="T53" s="16">
        <f>IF(PR24_overrides!T53 = "", F_Inputs_PR24!T52, PR24_overrides!T53)</f>
        <v>5.4189999999999996</v>
      </c>
      <c r="U53" s="16">
        <f>IF(PR24_overrides!U53 = "", F_Inputs_PR24!U52, PR24_overrides!U53)</f>
        <v>17.25132992864355</v>
      </c>
      <c r="V53" s="16">
        <f>IF(PR24_overrides!V53 = "", F_Inputs_PR24!V52, PR24_overrides!V53)</f>
        <v>24.600436761498369</v>
      </c>
      <c r="W53" s="16">
        <f>IF(PR24_overrides!W53 = "", F_Inputs_PR24!W52, PR24_overrides!W53)</f>
        <v>213.751</v>
      </c>
      <c r="X53" s="16">
        <f>IF(PR24_overrides!X53 = "", F_Inputs_PR24!X52, PR24_overrides!X53)</f>
        <v>460.40199999999999</v>
      </c>
      <c r="Y53" s="16">
        <f>IF(PR24_overrides!Y53 = "", F_Inputs_PR24!Y52, PR24_overrides!Y53)</f>
        <v>134.9628782831349</v>
      </c>
      <c r="Z53" s="16">
        <f>IF(PR24_overrides!Z53 = "", F_Inputs_PR24!Z52, PR24_overrides!Z53)</f>
        <v>408.85332435034769</v>
      </c>
      <c r="AA53" s="16">
        <f>IF(PR24_overrides!AA53 = "", F_Inputs_PR24!AA52, PR24_overrides!AA53)</f>
        <v>4.5364157128344065</v>
      </c>
      <c r="AB53" s="16">
        <f>IF(PR24_overrides!AB53 = "", F_Inputs_PR24!AB52, PR24_overrides!AB53)</f>
        <v>34.907979294740336</v>
      </c>
      <c r="AC53" s="16">
        <f>IF(PR24_overrides!AC53 = "", F_Inputs_PR24!AC52, PR24_overrides!AC53)</f>
        <v>0.68500000000000005</v>
      </c>
      <c r="AD53" s="16">
        <f>IF(PR24_overrides!AD53 = "", F_Inputs_PR24!AD52, PR24_overrides!AD53)</f>
        <v>11.5954316</v>
      </c>
      <c r="AE53" s="16">
        <f>IF(PR24_overrides!AE53 = "", F_Inputs_PR24!AE52, PR24_overrides!AE53)</f>
        <v>2.6480148477154988E-2</v>
      </c>
      <c r="AF53" s="16">
        <f>IF(PR24_overrides!AF53 = "", F_Inputs_PR24!AF52, PR24_overrides!AF53)</f>
        <v>0.23979245565423685</v>
      </c>
      <c r="AG53" s="16">
        <f>IF(PR24_overrides!AG53 = "", F_Inputs_PR24!AG52, PR24_overrides!AG53)</f>
        <v>0</v>
      </c>
      <c r="AH53" s="16">
        <f>IF(PR24_overrides!AH53 = "", F_Inputs_PR24!AH52, PR24_overrides!AH53)</f>
        <v>0</v>
      </c>
      <c r="AI53" s="16">
        <f>IF(PR24_overrides!AI53 = "", F_Inputs_PR24!AI52, PR24_overrides!AI53)</f>
        <v>0.26627260413139181</v>
      </c>
      <c r="AJ53" s="16">
        <f>IF(PR24_overrides!AJ53 = "", F_Inputs_PR24!AJ52, PR24_overrides!AJ53)</f>
        <v>0</v>
      </c>
      <c r="AK53" s="16">
        <f>IF(PR24_overrides!AK53 = "", F_Inputs_PR24!AK52, PR24_overrides!AK53)</f>
        <v>494.13837280413139</v>
      </c>
      <c r="AL53" s="14"/>
      <c r="AM53" s="14"/>
      <c r="AN53" s="14"/>
      <c r="AO53" s="14"/>
      <c r="AP53" s="14"/>
      <c r="AQ53" s="14"/>
      <c r="AR53" s="14"/>
      <c r="AS53" s="14"/>
      <c r="AT53" s="14"/>
      <c r="AU53" s="14"/>
      <c r="AV53" s="14"/>
      <c r="AW53" s="14"/>
      <c r="AX53" s="14"/>
    </row>
    <row r="54" spans="1:50" x14ac:dyDescent="0.45">
      <c r="A54" s="15" t="str">
        <f t="shared" si="0"/>
        <v>WSX26</v>
      </c>
      <c r="B54" s="15" t="s">
        <v>373</v>
      </c>
      <c r="C54" s="15" t="s">
        <v>518</v>
      </c>
      <c r="D54" s="16">
        <f>IF(PR24_overrides!D54 = "", F_Inputs_PR24!D53, PR24_overrides!D54)</f>
        <v>0.8988798246682087</v>
      </c>
      <c r="E54" s="16">
        <f>IF(PR24_overrides!E54 = "", F_Inputs_PR24!E53, PR24_overrides!E54)</f>
        <v>11.058863268263023</v>
      </c>
      <c r="F54" s="16">
        <f>IF(PR24_overrides!F54 = "", F_Inputs_PR24!F53, PR24_overrides!F54)</f>
        <v>3.3930458745825973</v>
      </c>
      <c r="G54" s="16">
        <f>IF(PR24_overrides!G54 = "", F_Inputs_PR24!G53, PR24_overrides!G54)</f>
        <v>16.137185216156272</v>
      </c>
      <c r="H54" s="16">
        <f>IF(PR24_overrides!H54 = "", F_Inputs_PR24!H53, PR24_overrides!H54)</f>
        <v>0</v>
      </c>
      <c r="I54" s="16">
        <f>IF(PR24_overrides!I54 = "", F_Inputs_PR24!I53, PR24_overrides!I54)</f>
        <v>1.8052173630225881</v>
      </c>
      <c r="J54" s="16">
        <f>IF(PR24_overrides!J54 = "", F_Inputs_PR24!J53, PR24_overrides!J54)</f>
        <v>4.2363616173535075</v>
      </c>
      <c r="K54" s="16">
        <f>IF(PR24_overrides!K54 = "", F_Inputs_PR24!K53, PR24_overrides!K54)</f>
        <v>8.8989588318014914E-2</v>
      </c>
      <c r="L54" s="16">
        <f>IF(PR24_overrides!L54 = "", F_Inputs_PR24!L53, PR24_overrides!L54)</f>
        <v>36.719662927696007</v>
      </c>
      <c r="M54" s="16">
        <f>IF(PR24_overrides!M54 = "", F_Inputs_PR24!M53, PR24_overrides!M54)</f>
        <v>0</v>
      </c>
      <c r="N54" s="16">
        <f>IF(PR24_overrides!N54 = "", F_Inputs_PR24!N53, PR24_overrides!N54)</f>
        <v>14.77505628174738</v>
      </c>
      <c r="O54" s="16">
        <f>IF(PR24_overrides!O54 = "", F_Inputs_PR24!O53, PR24_overrides!O54)</f>
        <v>0.21292363557481311</v>
      </c>
      <c r="P54" s="16">
        <f>IF(PR24_overrides!P54 = "", F_Inputs_PR24!P53, PR24_overrides!P54)</f>
        <v>1.0848966193573812</v>
      </c>
      <c r="Q54" s="16">
        <f>IF(PR24_overrides!Q54 = "", F_Inputs_PR24!Q53, PR24_overrides!Q54)</f>
        <v>0.23725776535479173</v>
      </c>
      <c r="R54" s="16">
        <f>IF(PR24_overrides!R54 = "", F_Inputs_PR24!R53, PR24_overrides!R54)</f>
        <v>0.5008775046378936</v>
      </c>
      <c r="S54" s="16">
        <f>IF(PR24_overrides!S54 = "", F_Inputs_PR24!S53, PR24_overrides!S54)</f>
        <v>2.93</v>
      </c>
      <c r="T54" s="16">
        <f>IF(PR24_overrides!T54 = "", F_Inputs_PR24!T53, PR24_overrides!T54)</f>
        <v>5.4189999999999996</v>
      </c>
      <c r="U54" s="16">
        <f>IF(PR24_overrides!U54 = "", F_Inputs_PR24!U53, PR24_overrides!U54)</f>
        <v>16.823541733754588</v>
      </c>
      <c r="V54" s="16">
        <f>IF(PR24_overrides!V54 = "", F_Inputs_PR24!V53, PR24_overrides!V54)</f>
        <v>24.982574404878338</v>
      </c>
      <c r="W54" s="16">
        <f>IF(PR24_overrides!W54 = "", F_Inputs_PR24!W53, PR24_overrides!W54)</f>
        <v>213.751</v>
      </c>
      <c r="X54" s="16">
        <f>IF(PR24_overrides!X54 = "", F_Inputs_PR24!X53, PR24_overrides!X54)</f>
        <v>463.20400000000001</v>
      </c>
      <c r="Y54" s="16">
        <f>IF(PR24_overrides!Y54 = "", F_Inputs_PR24!Y53, PR24_overrides!Y54)</f>
        <v>131.61614928794609</v>
      </c>
      <c r="Z54" s="16">
        <f>IF(PR24_overrides!Z54 = "", F_Inputs_PR24!Z53, PR24_overrides!Z54)</f>
        <v>415.20435979618321</v>
      </c>
      <c r="AA54" s="16">
        <f>IF(PR24_overrides!AA54 = "", F_Inputs_PR24!AA53, PR24_overrides!AA54)</f>
        <v>4.1737700180163904</v>
      </c>
      <c r="AB54" s="16">
        <f>IF(PR24_overrides!AB54 = "", F_Inputs_PR24!AB53, PR24_overrides!AB54)</f>
        <v>38.927634123753101</v>
      </c>
      <c r="AC54" s="16">
        <f>IF(PR24_overrides!AC54 = "", F_Inputs_PR24!AC53, PR24_overrides!AC54)</f>
        <v>0.68500000000000005</v>
      </c>
      <c r="AD54" s="16">
        <f>IF(PR24_overrides!AD54 = "", F_Inputs_PR24!AD53, PR24_overrides!AD54)</f>
        <v>11.643625999999999</v>
      </c>
      <c r="AE54" s="16">
        <f>IF(PR24_overrides!AE54 = "", F_Inputs_PR24!AE53, PR24_overrides!AE54)</f>
        <v>1.7106530830829025E-2</v>
      </c>
      <c r="AF54" s="16">
        <f>IF(PR24_overrides!AF54 = "", F_Inputs_PR24!AF53, PR24_overrides!AF54)</f>
        <v>0.15490914030139613</v>
      </c>
      <c r="AG54" s="16">
        <f>IF(PR24_overrides!AG54 = "", F_Inputs_PR24!AG53, PR24_overrides!AG54)</f>
        <v>0</v>
      </c>
      <c r="AH54" s="16">
        <f>IF(PR24_overrides!AH54 = "", F_Inputs_PR24!AH53, PR24_overrides!AH54)</f>
        <v>0</v>
      </c>
      <c r="AI54" s="16">
        <f>IF(PR24_overrides!AI54 = "", F_Inputs_PR24!AI53, PR24_overrides!AI54)</f>
        <v>0.17201567113222516</v>
      </c>
      <c r="AJ54" s="16">
        <f>IF(PR24_overrides!AJ54 = "", F_Inputs_PR24!AJ53, PR24_overrides!AJ54)</f>
        <v>0</v>
      </c>
      <c r="AK54" s="16">
        <f>IF(PR24_overrides!AK54 = "", F_Inputs_PR24!AK53, PR24_overrides!AK54)</f>
        <v>576.26802353379367</v>
      </c>
      <c r="AL54" s="14"/>
      <c r="AM54" s="14"/>
      <c r="AN54" s="14"/>
      <c r="AO54" s="14"/>
      <c r="AP54" s="14"/>
      <c r="AQ54" s="14"/>
      <c r="AR54" s="14"/>
      <c r="AS54" s="14"/>
      <c r="AT54" s="14"/>
      <c r="AU54" s="14"/>
      <c r="AV54" s="14"/>
      <c r="AW54" s="14"/>
      <c r="AX54" s="14"/>
    </row>
    <row r="55" spans="1:50" x14ac:dyDescent="0.45">
      <c r="A55" s="15" t="str">
        <f t="shared" si="0"/>
        <v>WSX27</v>
      </c>
      <c r="B55" s="15" t="s">
        <v>373</v>
      </c>
      <c r="C55" s="15" t="s">
        <v>519</v>
      </c>
      <c r="D55" s="16">
        <f>IF(PR24_overrides!D55 = "", F_Inputs_PR24!D54, PR24_overrides!D55)</f>
        <v>0.88138729703915941</v>
      </c>
      <c r="E55" s="16">
        <f>IF(PR24_overrides!E55 = "", F_Inputs_PR24!E54, PR24_overrides!E55)</f>
        <v>11.458452552352629</v>
      </c>
      <c r="F55" s="16">
        <f>IF(PR24_overrides!F55 = "", F_Inputs_PR24!F54, PR24_overrides!F55)</f>
        <v>3.5156466102114212</v>
      </c>
      <c r="G55" s="16">
        <f>IF(PR24_overrides!G55 = "", F_Inputs_PR24!G54, PR24_overrides!G55)</f>
        <v>18.949920895512715</v>
      </c>
      <c r="H55" s="16">
        <f>IF(PR24_overrides!H55 = "", F_Inputs_PR24!H54, PR24_overrides!H55)</f>
        <v>0</v>
      </c>
      <c r="I55" s="16">
        <f>IF(PR24_overrides!I55 = "", F_Inputs_PR24!I54, PR24_overrides!I55)</f>
        <v>1.8704451804047277</v>
      </c>
      <c r="J55" s="16">
        <f>IF(PR24_overrides!J55 = "", F_Inputs_PR24!J54, PR24_overrides!J55)</f>
        <v>4.437625201944436</v>
      </c>
      <c r="K55" s="16">
        <f>IF(PR24_overrides!K55 = "", F_Inputs_PR24!K54, PR24_overrides!K55)</f>
        <v>9.2205044104458414E-2</v>
      </c>
      <c r="L55" s="16">
        <f>IF(PR24_overrides!L55 = "", F_Inputs_PR24!L54, PR24_overrides!L55)</f>
        <v>40.324295484530381</v>
      </c>
      <c r="M55" s="16">
        <f>IF(PR24_overrides!M55 = "", F_Inputs_PR24!M54, PR24_overrides!M55)</f>
        <v>0</v>
      </c>
      <c r="N55" s="16">
        <f>IF(PR24_overrides!N55 = "", F_Inputs_PR24!N54, PR24_overrides!N55)</f>
        <v>17.669871181848968</v>
      </c>
      <c r="O55" s="16">
        <f>IF(PR24_overrides!O55 = "", F_Inputs_PR24!O54, PR24_overrides!O55)</f>
        <v>0.2448258968978799</v>
      </c>
      <c r="P55" s="16">
        <f>IF(PR24_overrides!P55 = "", F_Inputs_PR24!P54, PR24_overrides!P55)</f>
        <v>1.2474462365749126</v>
      </c>
      <c r="Q55" s="16">
        <f>IF(PR24_overrides!Q55 = "", F_Inputs_PR24!Q54, PR24_overrides!Q55)</f>
        <v>0.27280599940049471</v>
      </c>
      <c r="R55" s="16">
        <f>IF(PR24_overrides!R55 = "", F_Inputs_PR24!R54, PR24_overrides!R55)</f>
        <v>0.57592377651215565</v>
      </c>
      <c r="S55" s="16">
        <f>IF(PR24_overrides!S55 = "", F_Inputs_PR24!S54, PR24_overrides!S55)</f>
        <v>2.93</v>
      </c>
      <c r="T55" s="16">
        <f>IF(PR24_overrides!T55 = "", F_Inputs_PR24!T54, PR24_overrides!T55)</f>
        <v>5.4189999999999996</v>
      </c>
      <c r="U55" s="16">
        <f>IF(PR24_overrides!U55 = "", F_Inputs_PR24!U54, PR24_overrides!U55)</f>
        <v>16.60509776563395</v>
      </c>
      <c r="V55" s="16">
        <f>IF(PR24_overrides!V55 = "", F_Inputs_PR24!V54, PR24_overrides!V55)</f>
        <v>25.294004899873858</v>
      </c>
      <c r="W55" s="16">
        <f>IF(PR24_overrides!W55 = "", F_Inputs_PR24!W54, PR24_overrides!W55)</f>
        <v>213.751</v>
      </c>
      <c r="X55" s="16">
        <f>IF(PR24_overrides!X55 = "", F_Inputs_PR24!X54, PR24_overrides!X55)</f>
        <v>465.81650000000002</v>
      </c>
      <c r="Y55" s="16">
        <f>IF(PR24_overrides!Y55 = "", F_Inputs_PR24!Y54, PR24_overrides!Y55)</f>
        <v>129.90718964233631</v>
      </c>
      <c r="Z55" s="16">
        <f>IF(PR24_overrides!Z55 = "", F_Inputs_PR24!Z54, PR24_overrides!Z55)</f>
        <v>420.38025949330847</v>
      </c>
      <c r="AA55" s="16">
        <f>IF(PR24_overrides!AA55 = "", F_Inputs_PR24!AA54, PR24_overrides!AA55)</f>
        <v>4.2466373175183483</v>
      </c>
      <c r="AB55" s="16">
        <f>IF(PR24_overrides!AB55 = "", F_Inputs_PR24!AB54, PR24_overrides!AB55)</f>
        <v>42.796049872491082</v>
      </c>
      <c r="AC55" s="16">
        <f>IF(PR24_overrides!AC55 = "", F_Inputs_PR24!AC54, PR24_overrides!AC55)</f>
        <v>0.68500000000000005</v>
      </c>
      <c r="AD55" s="16">
        <f>IF(PR24_overrides!AD55 = "", F_Inputs_PR24!AD54, PR24_overrides!AD55)</f>
        <v>11.688561</v>
      </c>
      <c r="AE55" s="16">
        <f>IF(PR24_overrides!AE55 = "", F_Inputs_PR24!AE54, PR24_overrides!AE55)</f>
        <v>1.3003008919086135E-2</v>
      </c>
      <c r="AF55" s="16">
        <f>IF(PR24_overrides!AF55 = "", F_Inputs_PR24!AF54, PR24_overrides!AF55)</f>
        <v>0.11774946965616888</v>
      </c>
      <c r="AG55" s="16">
        <f>IF(PR24_overrides!AG55 = "", F_Inputs_PR24!AG54, PR24_overrides!AG55)</f>
        <v>0</v>
      </c>
      <c r="AH55" s="16">
        <f>IF(PR24_overrides!AH55 = "", F_Inputs_PR24!AH54, PR24_overrides!AH55)</f>
        <v>0</v>
      </c>
      <c r="AI55" s="16">
        <f>IF(PR24_overrides!AI55 = "", F_Inputs_PR24!AI54, PR24_overrides!AI55)</f>
        <v>0.13075247857525499</v>
      </c>
      <c r="AJ55" s="16">
        <f>IF(PR24_overrides!AJ55 = "", F_Inputs_PR24!AJ54, PR24_overrides!AJ55)</f>
        <v>0</v>
      </c>
      <c r="AK55" s="16">
        <f>IF(PR24_overrides!AK55 = "", F_Inputs_PR24!AK54, PR24_overrides!AK55)</f>
        <v>653.32121387084089</v>
      </c>
      <c r="AL55" s="14"/>
      <c r="AM55" s="14"/>
      <c r="AN55" s="14"/>
      <c r="AO55" s="14"/>
      <c r="AP55" s="14"/>
      <c r="AQ55" s="14"/>
      <c r="AR55" s="14"/>
      <c r="AS55" s="14"/>
      <c r="AT55" s="14"/>
      <c r="AU55" s="14"/>
      <c r="AV55" s="14"/>
      <c r="AW55" s="14"/>
      <c r="AX55" s="14"/>
    </row>
    <row r="56" spans="1:50" x14ac:dyDescent="0.45">
      <c r="A56" s="15" t="str">
        <f t="shared" si="0"/>
        <v>WSX28</v>
      </c>
      <c r="B56" s="15" t="s">
        <v>373</v>
      </c>
      <c r="C56" s="15" t="s">
        <v>520</v>
      </c>
      <c r="D56" s="16">
        <f>IF(PR24_overrides!D56 = "", F_Inputs_PR24!D55, PR24_overrides!D56)</f>
        <v>0.86405664794007464</v>
      </c>
      <c r="E56" s="16">
        <f>IF(PR24_overrides!E56 = "", F_Inputs_PR24!E55, PR24_overrides!E56)</f>
        <v>11.788876749155598</v>
      </c>
      <c r="F56" s="16">
        <f>IF(PR24_overrides!F56 = "", F_Inputs_PR24!F55, PR24_overrides!F56)</f>
        <v>3.6170263298650744</v>
      </c>
      <c r="G56" s="16">
        <f>IF(PR24_overrides!G56 = "", F_Inputs_PR24!G55, PR24_overrides!G56)</f>
        <v>20.338696424904949</v>
      </c>
      <c r="H56" s="16">
        <f>IF(PR24_overrides!H56 = "", F_Inputs_PR24!H55, PR24_overrides!H56)</f>
        <v>0</v>
      </c>
      <c r="I56" s="16">
        <f>IF(PR24_overrides!I56 = "", F_Inputs_PR24!I55, PR24_overrides!I56)</f>
        <v>1.9243826858030739</v>
      </c>
      <c r="J56" s="16">
        <f>IF(PR24_overrides!J56 = "", F_Inputs_PR24!J55, PR24_overrides!J56)</f>
        <v>4.6060865366898387</v>
      </c>
      <c r="K56" s="16">
        <f>IF(PR24_overrides!K56 = "", F_Inputs_PR24!K55, PR24_overrides!K56)</f>
        <v>9.4863935215644526E-2</v>
      </c>
      <c r="L56" s="16">
        <f>IF(PR24_overrides!L56 = "", F_Inputs_PR24!L55, PR24_overrides!L56)</f>
        <v>42.369932661634181</v>
      </c>
      <c r="M56" s="16">
        <f>IF(PR24_overrides!M56 = "", F_Inputs_PR24!M55, PR24_overrides!M56)</f>
        <v>0</v>
      </c>
      <c r="N56" s="16">
        <f>IF(PR24_overrides!N56 = "", F_Inputs_PR24!N55, PR24_overrides!N56)</f>
        <v>20.874788757196079</v>
      </c>
      <c r="O56" s="16">
        <f>IF(PR24_overrides!O56 = "", F_Inputs_PR24!O55, PR24_overrides!O56)</f>
        <v>0.2713655187896804</v>
      </c>
      <c r="P56" s="16">
        <f>IF(PR24_overrides!P56 = "", F_Inputs_PR24!P55, PR24_overrides!P56)</f>
        <v>1.3826719290712293</v>
      </c>
      <c r="Q56" s="16">
        <f>IF(PR24_overrides!Q56 = "", F_Inputs_PR24!Q55, PR24_overrides!Q56)</f>
        <v>0.30237872093707258</v>
      </c>
      <c r="R56" s="16">
        <f>IF(PR24_overrides!R56 = "", F_Inputs_PR24!R55, PR24_overrides!R56)</f>
        <v>0.63835507753381981</v>
      </c>
      <c r="S56" s="16">
        <f>IF(PR24_overrides!S56 = "", F_Inputs_PR24!S55, PR24_overrides!S56)</f>
        <v>2.93</v>
      </c>
      <c r="T56" s="16">
        <f>IF(PR24_overrides!T56 = "", F_Inputs_PR24!T55, PR24_overrides!T56)</f>
        <v>5.4189999999999996</v>
      </c>
      <c r="U56" s="16">
        <f>IF(PR24_overrides!U56 = "", F_Inputs_PR24!U55, PR24_overrides!U56)</f>
        <v>16.408892797607049</v>
      </c>
      <c r="V56" s="16">
        <f>IF(PR24_overrides!V56 = "", F_Inputs_PR24!V55, PR24_overrides!V56)</f>
        <v>25.60454358018438</v>
      </c>
      <c r="W56" s="16">
        <f>IF(PR24_overrides!W56 = "", F_Inputs_PR24!W55, PR24_overrides!W56)</f>
        <v>213.751</v>
      </c>
      <c r="X56" s="16">
        <f>IF(PR24_overrides!X56 = "", F_Inputs_PR24!X55, PR24_overrides!X56)</f>
        <v>468.28050000000002</v>
      </c>
      <c r="Y56" s="16">
        <f>IF(PR24_overrides!Y56 = "", F_Inputs_PR24!Y55, PR24_overrides!Y56)</f>
        <v>128.37221307369541</v>
      </c>
      <c r="Z56" s="16">
        <f>IF(PR24_overrides!Z56 = "", F_Inputs_PR24!Z55, PR24_overrides!Z56)</f>
        <v>425.54133744551132</v>
      </c>
      <c r="AA56" s="16">
        <f>IF(PR24_overrides!AA56 = "", F_Inputs_PR24!AA55, PR24_overrides!AA56)</f>
        <v>2.3315817512655546</v>
      </c>
      <c r="AB56" s="16">
        <f>IF(PR24_overrides!AB56 = "", F_Inputs_PR24!AB55, PR24_overrides!AB56)</f>
        <v>45.058247474818693</v>
      </c>
      <c r="AC56" s="16">
        <f>IF(PR24_overrides!AC56 = "", F_Inputs_PR24!AC55, PR24_overrides!AC56)</f>
        <v>0.68500000000000005</v>
      </c>
      <c r="AD56" s="16">
        <f>IF(PR24_overrides!AD56 = "", F_Inputs_PR24!AD55, PR24_overrides!AD56)</f>
        <v>11.7309418</v>
      </c>
      <c r="AE56" s="16">
        <f>IF(PR24_overrides!AE56 = "", F_Inputs_PR24!AE55, PR24_overrides!AE56)</f>
        <v>9.3026751566229766E-3</v>
      </c>
      <c r="AF56" s="16">
        <f>IF(PR24_overrides!AF56 = "", F_Inputs_PR24!AF55, PR24_overrides!AF56)</f>
        <v>8.4240891696085854E-2</v>
      </c>
      <c r="AG56" s="16">
        <f>IF(PR24_overrides!AG56 = "", F_Inputs_PR24!AG55, PR24_overrides!AG56)</f>
        <v>0</v>
      </c>
      <c r="AH56" s="16">
        <f>IF(PR24_overrides!AH56 = "", F_Inputs_PR24!AH55, PR24_overrides!AH56)</f>
        <v>0</v>
      </c>
      <c r="AI56" s="16">
        <f>IF(PR24_overrides!AI56 = "", F_Inputs_PR24!AI55, PR24_overrides!AI56)</f>
        <v>9.3543566852708815E-2</v>
      </c>
      <c r="AJ56" s="16">
        <f>IF(PR24_overrides!AJ56 = "", F_Inputs_PR24!AJ55, PR24_overrides!AJ56)</f>
        <v>0</v>
      </c>
      <c r="AK56" s="16">
        <f>IF(PR24_overrides!AK56 = "", F_Inputs_PR24!AK55, PR24_overrides!AK56)</f>
        <v>707.30197498635096</v>
      </c>
      <c r="AL56" s="14"/>
      <c r="AM56" s="14"/>
      <c r="AN56" s="14"/>
      <c r="AO56" s="14"/>
      <c r="AP56" s="14"/>
      <c r="AQ56" s="14"/>
      <c r="AR56" s="14"/>
      <c r="AS56" s="14"/>
      <c r="AT56" s="14"/>
      <c r="AU56" s="14"/>
      <c r="AV56" s="14"/>
      <c r="AW56" s="14"/>
      <c r="AX56" s="14"/>
    </row>
    <row r="57" spans="1:50" x14ac:dyDescent="0.45">
      <c r="A57" s="15" t="str">
        <f t="shared" si="0"/>
        <v>WSX29</v>
      </c>
      <c r="B57" s="15" t="s">
        <v>373</v>
      </c>
      <c r="C57" s="15" t="s">
        <v>521</v>
      </c>
      <c r="D57" s="16">
        <f>IF(PR24_overrides!D57 = "", F_Inputs_PR24!D56, PR24_overrides!D57)</f>
        <v>0.84710269650028669</v>
      </c>
      <c r="E57" s="16">
        <f>IF(PR24_overrides!E57 = "", F_Inputs_PR24!E56, PR24_overrides!E57)</f>
        <v>12.166281882728102</v>
      </c>
      <c r="F57" s="16">
        <f>IF(PR24_overrides!F57 = "", F_Inputs_PR24!F56, PR24_overrides!F57)</f>
        <v>3.7328205937465562</v>
      </c>
      <c r="G57" s="16">
        <f>IF(PR24_overrides!G57 = "", F_Inputs_PR24!G56, PR24_overrides!G57)</f>
        <v>21.673666053456316</v>
      </c>
      <c r="H57" s="16">
        <f>IF(PR24_overrides!H57 = "", F_Inputs_PR24!H56, PR24_overrides!H57)</f>
        <v>0</v>
      </c>
      <c r="I57" s="16">
        <f>IF(PR24_overrides!I57 = "", F_Inputs_PR24!I56, PR24_overrides!I57)</f>
        <v>1.9859892255976437</v>
      </c>
      <c r="J57" s="16">
        <f>IF(PR24_overrides!J57 = "", F_Inputs_PR24!J56, PR24_overrides!J57)</f>
        <v>4.7723765479131623</v>
      </c>
      <c r="K57" s="16">
        <f>IF(PR24_overrides!K57 = "", F_Inputs_PR24!K56, PR24_overrides!K57)</f>
        <v>9.7900877318193705E-2</v>
      </c>
      <c r="L57" s="16">
        <f>IF(PR24_overrides!L57 = "", F_Inputs_PR24!L56, PR24_overrides!L57)</f>
        <v>44.429035180759975</v>
      </c>
      <c r="M57" s="16">
        <f>IF(PR24_overrides!M57 = "", F_Inputs_PR24!M56, PR24_overrides!M57)</f>
        <v>0</v>
      </c>
      <c r="N57" s="16">
        <f>IF(PR24_overrides!N57 = "", F_Inputs_PR24!N56, PR24_overrides!N57)</f>
        <v>24.327628852014907</v>
      </c>
      <c r="O57" s="16">
        <f>IF(PR24_overrides!O57 = "", F_Inputs_PR24!O56, PR24_overrides!O57)</f>
        <v>0.29954379190034569</v>
      </c>
      <c r="P57" s="16">
        <f>IF(PR24_overrides!P57 = "", F_Inputs_PR24!P56, PR24_overrides!P57)</f>
        <v>1.5262469396827147</v>
      </c>
      <c r="Q57" s="16">
        <f>IF(PR24_overrides!Q57 = "", F_Inputs_PR24!Q56, PR24_overrides!Q57)</f>
        <v>0.33377736811752817</v>
      </c>
      <c r="R57" s="16">
        <f>IF(PR24_overrides!R57 = "", F_Inputs_PR24!R56, PR24_overrides!R57)</f>
        <v>0.70464111047033717</v>
      </c>
      <c r="S57" s="16">
        <f>IF(PR24_overrides!S57 = "", F_Inputs_PR24!S56, PR24_overrides!S57)</f>
        <v>2.93</v>
      </c>
      <c r="T57" s="16">
        <f>IF(PR24_overrides!T57 = "", F_Inputs_PR24!T56, PR24_overrides!T57)</f>
        <v>5.4189999999999996</v>
      </c>
      <c r="U57" s="16">
        <f>IF(PR24_overrides!U57 = "", F_Inputs_PR24!U56, PR24_overrides!U57)</f>
        <v>16.232412152332781</v>
      </c>
      <c r="V57" s="16">
        <f>IF(PR24_overrides!V57 = "", F_Inputs_PR24!V56, PR24_overrides!V57)</f>
        <v>25.89330272527971</v>
      </c>
      <c r="W57" s="16">
        <f>IF(PR24_overrides!W57 = "", F_Inputs_PR24!W56, PR24_overrides!W57)</f>
        <v>213.751</v>
      </c>
      <c r="X57" s="16">
        <f>IF(PR24_overrides!X57 = "", F_Inputs_PR24!X56, PR24_overrides!X57)</f>
        <v>470.63049999999998</v>
      </c>
      <c r="Y57" s="16">
        <f>IF(PR24_overrides!Y57 = "", F_Inputs_PR24!Y56, PR24_overrides!Y57)</f>
        <v>126.9915464267761</v>
      </c>
      <c r="Z57" s="16">
        <f>IF(PR24_overrides!Z57 = "", F_Inputs_PR24!Z56, PR24_overrides!Z57)</f>
        <v>430.34044477654697</v>
      </c>
      <c r="AA57" s="16">
        <f>IF(PR24_overrides!AA57 = "", F_Inputs_PR24!AA56, PR24_overrides!AA57)</f>
        <v>2.4327097851315038</v>
      </c>
      <c r="AB57" s="16">
        <f>IF(PR24_overrides!AB57 = "", F_Inputs_PR24!AB56, PR24_overrides!AB57)</f>
        <v>47.370695507358278</v>
      </c>
      <c r="AC57" s="16">
        <f>IF(PR24_overrides!AC57 = "", F_Inputs_PR24!AC56, PR24_overrides!AC57)</f>
        <v>0.68500000000000005</v>
      </c>
      <c r="AD57" s="16">
        <f>IF(PR24_overrides!AD57 = "", F_Inputs_PR24!AD56, PR24_overrides!AD57)</f>
        <v>11.771361799999999</v>
      </c>
      <c r="AE57" s="16">
        <f>IF(PR24_overrides!AE57 = "", F_Inputs_PR24!AE56, PR24_overrides!AE57)</f>
        <v>7.7023209706779732E-3</v>
      </c>
      <c r="AF57" s="16">
        <f>IF(PR24_overrides!AF57 = "", F_Inputs_PR24!AF56, PR24_overrides!AF57)</f>
        <v>6.974879545669499E-2</v>
      </c>
      <c r="AG57" s="16">
        <f>IF(PR24_overrides!AG57 = "", F_Inputs_PR24!AG56, PR24_overrides!AG57)</f>
        <v>0</v>
      </c>
      <c r="AH57" s="16">
        <f>IF(PR24_overrides!AH57 = "", F_Inputs_PR24!AH56, PR24_overrides!AH57)</f>
        <v>0</v>
      </c>
      <c r="AI57" s="16">
        <f>IF(PR24_overrides!AI57 = "", F_Inputs_PR24!AI56, PR24_overrides!AI57)</f>
        <v>7.7451116427372957E-2</v>
      </c>
      <c r="AJ57" s="16">
        <f>IF(PR24_overrides!AJ57 = "", F_Inputs_PR24!AJ56, PR24_overrides!AJ57)</f>
        <v>0</v>
      </c>
      <c r="AK57" s="16">
        <f>IF(PR24_overrides!AK57 = "", F_Inputs_PR24!AK56, PR24_overrides!AK57)</f>
        <v>737.47499234121187</v>
      </c>
      <c r="AL57" s="14"/>
      <c r="AM57" s="14"/>
      <c r="AN57" s="14"/>
      <c r="AO57" s="14"/>
      <c r="AP57" s="14"/>
      <c r="AQ57" s="14"/>
      <c r="AR57" s="14"/>
      <c r="AS57" s="14"/>
      <c r="AT57" s="14"/>
      <c r="AU57" s="14"/>
      <c r="AV57" s="14"/>
      <c r="AW57" s="14"/>
      <c r="AX57" s="14"/>
    </row>
    <row r="58" spans="1:50" x14ac:dyDescent="0.45">
      <c r="A58" s="15" t="str">
        <f t="shared" si="0"/>
        <v>WSX30</v>
      </c>
      <c r="B58" s="15" t="s">
        <v>373</v>
      </c>
      <c r="C58" s="15" t="s">
        <v>522</v>
      </c>
      <c r="D58" s="16">
        <f>IF(PR24_overrides!D58 = "", F_Inputs_PR24!D57, PR24_overrides!D58)</f>
        <v>0.83052086848914353</v>
      </c>
      <c r="E58" s="16">
        <f>IF(PR24_overrides!E58 = "", F_Inputs_PR24!E57, PR24_overrides!E58)</f>
        <v>12.557144898683068</v>
      </c>
      <c r="F58" s="16">
        <f>IF(PR24_overrides!F58 = "", F_Inputs_PR24!F57, PR24_overrides!F58)</f>
        <v>3.8527439630515126</v>
      </c>
      <c r="G58" s="16">
        <f>IF(PR24_overrides!G58 = "", F_Inputs_PR24!G57, PR24_overrides!G58)</f>
        <v>22.547185842546018</v>
      </c>
      <c r="H58" s="16">
        <f>IF(PR24_overrides!H58 = "", F_Inputs_PR24!H57, PR24_overrides!H58)</f>
        <v>0</v>
      </c>
      <c r="I58" s="16">
        <f>IF(PR24_overrides!I58 = "", F_Inputs_PR24!I57, PR24_overrides!I58)</f>
        <v>2.0497925918070998</v>
      </c>
      <c r="J58" s="16">
        <f>IF(PR24_overrides!J58 = "", F_Inputs_PR24!J57, PR24_overrides!J58)</f>
        <v>4.9627668830139076</v>
      </c>
      <c r="K58" s="16">
        <f>IF(PR24_overrides!K58 = "", F_Inputs_PR24!K57, PR24_overrides!K58)</f>
        <v>0.10104611368063167</v>
      </c>
      <c r="L58" s="16">
        <f>IF(PR24_overrides!L58 = "", F_Inputs_PR24!L57, PR24_overrides!L58)</f>
        <v>46.070680292782249</v>
      </c>
      <c r="M58" s="16">
        <f>IF(PR24_overrides!M58 = "", F_Inputs_PR24!M57, PR24_overrides!M58)</f>
        <v>0</v>
      </c>
      <c r="N58" s="16">
        <f>IF(PR24_overrides!N58 = "", F_Inputs_PR24!N57, PR24_overrides!N58)</f>
        <v>27.865645377582133</v>
      </c>
      <c r="O58" s="16">
        <f>IF(PR24_overrides!O58 = "", F_Inputs_PR24!O57, PR24_overrides!O58)</f>
        <v>0.29740232338742906</v>
      </c>
      <c r="P58" s="16">
        <f>IF(PR24_overrides!P58 = "", F_Inputs_PR24!P57, PR24_overrides!P58)</f>
        <v>1.5153356477359474</v>
      </c>
      <c r="Q58" s="16">
        <f>IF(PR24_overrides!Q58 = "", F_Inputs_PR24!Q57, PR24_overrides!Q58)</f>
        <v>0.33139116034599242</v>
      </c>
      <c r="R58" s="16">
        <f>IF(PR24_overrides!R58 = "", F_Inputs_PR24!R57, PR24_overrides!R58)</f>
        <v>0.69960356073042829</v>
      </c>
      <c r="S58" s="16">
        <f>IF(PR24_overrides!S58 = "", F_Inputs_PR24!S57, PR24_overrides!S58)</f>
        <v>2.93</v>
      </c>
      <c r="T58" s="16">
        <f>IF(PR24_overrides!T58 = "", F_Inputs_PR24!T57, PR24_overrides!T58)</f>
        <v>5.4189999999999996</v>
      </c>
      <c r="U58" s="16">
        <f>IF(PR24_overrides!U58 = "", F_Inputs_PR24!U57, PR24_overrides!U58)</f>
        <v>16.073467208292112</v>
      </c>
      <c r="V58" s="16">
        <f>IF(PR24_overrides!V58 = "", F_Inputs_PR24!V57, PR24_overrides!V58)</f>
        <v>26.14563306691295</v>
      </c>
      <c r="W58" s="16">
        <f>IF(PR24_overrides!W58 = "", F_Inputs_PR24!W57, PR24_overrides!W58)</f>
        <v>213.751</v>
      </c>
      <c r="X58" s="16">
        <f>IF(PR24_overrides!X58 = "", F_Inputs_PR24!X57, PR24_overrides!X58)</f>
        <v>472.90899999999999</v>
      </c>
      <c r="Y58" s="16">
        <f>IF(PR24_overrides!Y58 = "", F_Inputs_PR24!Y57, PR24_overrides!Y58)</f>
        <v>125.7480673892172</v>
      </c>
      <c r="Z58" s="16">
        <f>IF(PR24_overrides!Z58 = "", F_Inputs_PR24!Z57, PR24_overrides!Z58)</f>
        <v>434.53411418215182</v>
      </c>
      <c r="AA58" s="16">
        <f>IF(PR24_overrides!AA58 = "", F_Inputs_PR24!AA57, PR24_overrides!AA58)</f>
        <v>2.4313444738695638</v>
      </c>
      <c r="AB58" s="16">
        <f>IF(PR24_overrides!AB58 = "", F_Inputs_PR24!AB57, PR24_overrides!AB58)</f>
        <v>48.957663447457925</v>
      </c>
      <c r="AC58" s="16">
        <f>IF(PR24_overrides!AC58 = "", F_Inputs_PR24!AC57, PR24_overrides!AC58)</f>
        <v>0.68500000000000005</v>
      </c>
      <c r="AD58" s="16">
        <f>IF(PR24_overrides!AD58 = "", F_Inputs_PR24!AD57, PR24_overrides!AD58)</f>
        <v>11.810551999999999</v>
      </c>
      <c r="AE58" s="16">
        <f>IF(PR24_overrides!AE58 = "", F_Inputs_PR24!AE57, PR24_overrides!AE58)</f>
        <v>4.3011509644519863E-3</v>
      </c>
      <c r="AF58" s="16">
        <f>IF(PR24_overrides!AF58 = "", F_Inputs_PR24!AF57, PR24_overrides!AF58)</f>
        <v>3.8949311511426325E-2</v>
      </c>
      <c r="AG58" s="16">
        <f>IF(PR24_overrides!AG58 = "", F_Inputs_PR24!AG57, PR24_overrides!AG58)</f>
        <v>0</v>
      </c>
      <c r="AH58" s="16">
        <f>IF(PR24_overrides!AH58 = "", F_Inputs_PR24!AH57, PR24_overrides!AH58)</f>
        <v>0</v>
      </c>
      <c r="AI58" s="16">
        <f>IF(PR24_overrides!AI58 = "", F_Inputs_PR24!AI57, PR24_overrides!AI58)</f>
        <v>4.3250462475878319E-2</v>
      </c>
      <c r="AJ58" s="16">
        <f>IF(PR24_overrides!AJ58 = "", F_Inputs_PR24!AJ57, PR24_overrides!AJ58)</f>
        <v>0</v>
      </c>
      <c r="AK58" s="16">
        <f>IF(PR24_overrides!AK58 = "", F_Inputs_PR24!AK57, PR24_overrides!AK58)</f>
        <v>766.13635573200008</v>
      </c>
      <c r="AL58" s="14"/>
      <c r="AM58" s="14"/>
      <c r="AN58" s="14"/>
      <c r="AO58" s="14"/>
      <c r="AP58" s="14"/>
      <c r="AQ58" s="14"/>
      <c r="AR58" s="14"/>
      <c r="AS58" s="14"/>
      <c r="AT58" s="14"/>
      <c r="AU58" s="14"/>
      <c r="AV58" s="14"/>
      <c r="AW58" s="14"/>
      <c r="AX58" s="14"/>
    </row>
    <row r="59" spans="1:50" x14ac:dyDescent="0.45">
      <c r="A59" s="15" t="str">
        <f t="shared" si="0"/>
        <v>YKY24</v>
      </c>
      <c r="B59" s="15" t="s">
        <v>385</v>
      </c>
      <c r="C59" s="15" t="s">
        <v>263</v>
      </c>
      <c r="D59" s="16">
        <f>IF(PR24_overrides!D59 = "", F_Inputs_PR24!D58, PR24_overrides!D59)</f>
        <v>0.94744609856262829</v>
      </c>
      <c r="E59" s="16">
        <f>IF(PR24_overrides!E59 = "", F_Inputs_PR24!E58, PR24_overrides!E59)</f>
        <v>31.457509466478257</v>
      </c>
      <c r="F59" s="16">
        <f>IF(PR24_overrides!F59 = "", F_Inputs_PR24!F58, PR24_overrides!F59)</f>
        <v>3.8514749797093493</v>
      </c>
      <c r="G59" s="16">
        <f>IF(PR24_overrides!G59 = "", F_Inputs_PR24!G58, PR24_overrides!G59)</f>
        <v>26.107058153244765</v>
      </c>
      <c r="H59" s="16">
        <f>IF(PR24_overrides!H59 = "", F_Inputs_PR24!H58, PR24_overrides!H59)</f>
        <v>0</v>
      </c>
      <c r="I59" s="16">
        <f>IF(PR24_overrides!I59 = "", F_Inputs_PR24!I58, PR24_overrides!I59)</f>
        <v>1.4578008195093333</v>
      </c>
      <c r="J59" s="16">
        <f>IF(PR24_overrides!J59 = "", F_Inputs_PR24!J58, PR24_overrides!J59)</f>
        <v>5.0991500124479678</v>
      </c>
      <c r="K59" s="16">
        <f>IF(PR24_overrides!K59 = "", F_Inputs_PR24!K58, PR24_overrides!K59)</f>
        <v>0.11067003000000007</v>
      </c>
      <c r="L59" s="16">
        <f>IF(PR24_overrides!L59 = "", F_Inputs_PR24!L58, PR24_overrides!L59)</f>
        <v>68.083663461389676</v>
      </c>
      <c r="M59" s="16">
        <f>IF(PR24_overrides!M59 = "", F_Inputs_PR24!M58, PR24_overrides!M59)</f>
        <v>0</v>
      </c>
      <c r="N59" s="16">
        <f>IF(PR24_overrides!N59 = "", F_Inputs_PR24!N58, PR24_overrides!N59)</f>
        <v>24.573000000000008</v>
      </c>
      <c r="O59" s="16">
        <f>IF(PR24_overrides!O59 = "", F_Inputs_PR24!O58, PR24_overrides!O59)</f>
        <v>0</v>
      </c>
      <c r="P59" s="16">
        <f>IF(PR24_overrides!P59 = "", F_Inputs_PR24!P58, PR24_overrides!P59)</f>
        <v>3.476</v>
      </c>
      <c r="Q59" s="16">
        <f>IF(PR24_overrides!Q59 = "", F_Inputs_PR24!Q58, PR24_overrides!Q59)</f>
        <v>1.9000000000000003E-2</v>
      </c>
      <c r="R59" s="16">
        <f>IF(PR24_overrides!R59 = "", F_Inputs_PR24!R58, PR24_overrides!R59)</f>
        <v>1.8449999999999998</v>
      </c>
      <c r="S59" s="16">
        <f>IF(PR24_overrides!S59 = "", F_Inputs_PR24!S58, PR24_overrides!S59)</f>
        <v>38.825000000000003</v>
      </c>
      <c r="T59" s="16">
        <f>IF(PR24_overrides!T59 = "", F_Inputs_PR24!T58, PR24_overrides!T59)</f>
        <v>44.555</v>
      </c>
      <c r="U59" s="16">
        <f>IF(PR24_overrides!U59 = "", F_Inputs_PR24!U58, PR24_overrides!U59)</f>
        <v>51.055999999999997</v>
      </c>
      <c r="V59" s="16">
        <f>IF(PR24_overrides!V59 = "", F_Inputs_PR24!V58, PR24_overrides!V59)</f>
        <v>63.451999999999998</v>
      </c>
      <c r="W59" s="16">
        <f>IF(PR24_overrides!W59 = "", F_Inputs_PR24!W58, PR24_overrides!W59)</f>
        <v>55.779000000000003</v>
      </c>
      <c r="X59" s="16">
        <f>IF(PR24_overrides!X59 = "", F_Inputs_PR24!X58, PR24_overrides!X59)</f>
        <v>70.510000000000005</v>
      </c>
      <c r="Y59" s="16">
        <f>IF(PR24_overrides!Y59 = "", F_Inputs_PR24!Y58, PR24_overrides!Y59)</f>
        <v>798.827</v>
      </c>
      <c r="Z59" s="16">
        <f>IF(PR24_overrides!Z59 = "", F_Inputs_PR24!Z58, PR24_overrides!Z59)</f>
        <v>1250.6220000000001</v>
      </c>
      <c r="AA59" s="16">
        <f>IF(PR24_overrides!AA59 = "", F_Inputs_PR24!AA58, PR24_overrides!AA59)</f>
        <v>13.298999999999996</v>
      </c>
      <c r="AB59" s="16">
        <f>IF(PR24_overrides!AB59 = "", F_Inputs_PR24!AB58, PR24_overrides!AB59)</f>
        <v>76.80766346138968</v>
      </c>
      <c r="AC59" s="16">
        <f>IF(PR24_overrides!AC59 = "", F_Inputs_PR24!AC58, PR24_overrides!AC59)</f>
        <v>4.3339999999999996</v>
      </c>
      <c r="AD59" s="16">
        <f>IF(PR24_overrides!AD59 = "", F_Inputs_PR24!AD58, PR24_overrides!AD59)</f>
        <v>3.173</v>
      </c>
      <c r="AE59" s="16">
        <f>IF(PR24_overrides!AE59 = "", F_Inputs_PR24!AE58, PR24_overrides!AE59)</f>
        <v>6.6000000000000003E-2</v>
      </c>
      <c r="AF59" s="16">
        <f>IF(PR24_overrides!AF59 = "", F_Inputs_PR24!AF58, PR24_overrides!AF59)</f>
        <v>3.3180000000000001</v>
      </c>
      <c r="AG59" s="16">
        <f>IF(PR24_overrides!AG59 = "", F_Inputs_PR24!AG58, PR24_overrides!AG59)</f>
        <v>0</v>
      </c>
      <c r="AH59" s="16">
        <f>IF(PR24_overrides!AH59 = "", F_Inputs_PR24!AH58, PR24_overrides!AH59)</f>
        <v>0</v>
      </c>
      <c r="AI59" s="16">
        <f>IF(PR24_overrides!AI59 = "", F_Inputs_PR24!AI58, PR24_overrides!AI59)</f>
        <v>3.3839999999999999</v>
      </c>
      <c r="AJ59" s="16">
        <f>IF(PR24_overrides!AJ59 = "", F_Inputs_PR24!AJ58, PR24_overrides!AJ59)</f>
        <v>0</v>
      </c>
      <c r="AK59" s="16">
        <f>IF(PR24_overrides!AK59 = "", F_Inputs_PR24!AK58, PR24_overrides!AK59)</f>
        <v>957.29299999999989</v>
      </c>
      <c r="AL59" s="14"/>
      <c r="AM59" s="14"/>
      <c r="AN59" s="14"/>
      <c r="AO59" s="14"/>
      <c r="AP59" s="14"/>
      <c r="AQ59" s="14"/>
      <c r="AR59" s="14"/>
      <c r="AS59" s="14"/>
      <c r="AT59" s="14"/>
      <c r="AU59" s="14"/>
      <c r="AV59" s="14"/>
      <c r="AW59" s="14"/>
      <c r="AX59" s="14"/>
    </row>
    <row r="60" spans="1:50" x14ac:dyDescent="0.45">
      <c r="A60" s="15" t="str">
        <f t="shared" si="0"/>
        <v>YKY25</v>
      </c>
      <c r="B60" s="15" t="s">
        <v>385</v>
      </c>
      <c r="C60" s="15" t="s">
        <v>516</v>
      </c>
      <c r="D60" s="16">
        <f>IF(PR24_overrides!D60 = "", F_Inputs_PR24!D59, PR24_overrides!D60)</f>
        <v>0.92050111594473061</v>
      </c>
      <c r="E60" s="16">
        <f>IF(PR24_overrides!E60 = "", F_Inputs_PR24!E59, PR24_overrides!E60)</f>
        <v>32.92882425269211</v>
      </c>
      <c r="F60" s="16">
        <f>IF(PR24_overrides!F60 = "", F_Inputs_PR24!F59, PR24_overrides!F60)</f>
        <v>4.4012673409843766</v>
      </c>
      <c r="G60" s="16">
        <f>IF(PR24_overrides!G60 = "", F_Inputs_PR24!G59, PR24_overrides!G60)</f>
        <v>31.296439190735718</v>
      </c>
      <c r="H60" s="16">
        <f>IF(PR24_overrides!H60 = "", F_Inputs_PR24!H59, PR24_overrides!H60)</f>
        <v>0</v>
      </c>
      <c r="I60" s="16">
        <f>IF(PR24_overrides!I60 = "", F_Inputs_PR24!I59, PR24_overrides!I60)</f>
        <v>1.7413829710302655</v>
      </c>
      <c r="J60" s="16">
        <f>IF(PR24_overrides!J60 = "", F_Inputs_PR24!J59, PR24_overrides!J60)</f>
        <v>5.1128547228471364</v>
      </c>
      <c r="K60" s="16">
        <f>IF(PR24_overrides!K60 = "", F_Inputs_PR24!K59, PR24_overrides!K60)</f>
        <v>0</v>
      </c>
      <c r="L60" s="16">
        <f>IF(PR24_overrides!L60 = "", F_Inputs_PR24!L59, PR24_overrides!L60)</f>
        <v>75.480768478289605</v>
      </c>
      <c r="M60" s="16">
        <f>IF(PR24_overrides!M60 = "", F_Inputs_PR24!M59, PR24_overrides!M60)</f>
        <v>0</v>
      </c>
      <c r="N60" s="16">
        <f>IF(PR24_overrides!N60 = "", F_Inputs_PR24!N59, PR24_overrides!N60)</f>
        <v>24.682207991330856</v>
      </c>
      <c r="O60" s="16">
        <f>IF(PR24_overrides!O60 = "", F_Inputs_PR24!O59, PR24_overrides!O60)</f>
        <v>0</v>
      </c>
      <c r="P60" s="16">
        <f>IF(PR24_overrides!P60 = "", F_Inputs_PR24!P59, PR24_overrides!P60)</f>
        <v>3.842388606308182</v>
      </c>
      <c r="Q60" s="16">
        <f>IF(PR24_overrides!Q60 = "", F_Inputs_PR24!Q59, PR24_overrides!Q60)</f>
        <v>2.0640930978665768E-2</v>
      </c>
      <c r="R60" s="16">
        <f>IF(PR24_overrides!R60 = "", F_Inputs_PR24!R59, PR24_overrides!R60)</f>
        <v>1.5902023089865429</v>
      </c>
      <c r="S60" s="16">
        <f>IF(PR24_overrides!S60 = "", F_Inputs_PR24!S59, PR24_overrides!S60)</f>
        <v>38.825000000000003</v>
      </c>
      <c r="T60" s="16">
        <f>IF(PR24_overrides!T60 = "", F_Inputs_PR24!T59, PR24_overrides!T60)</f>
        <v>44.555</v>
      </c>
      <c r="U60" s="16">
        <f>IF(PR24_overrides!U60 = "", F_Inputs_PR24!U59, PR24_overrides!U60)</f>
        <v>51.055999999999997</v>
      </c>
      <c r="V60" s="16">
        <f>IF(PR24_overrides!V60 = "", F_Inputs_PR24!V59, PR24_overrides!V60)</f>
        <v>63.451999999999998</v>
      </c>
      <c r="W60" s="16">
        <f>IF(PR24_overrides!W60 = "", F_Inputs_PR24!W59, PR24_overrides!W60)</f>
        <v>55.779000000000003</v>
      </c>
      <c r="X60" s="16">
        <f>IF(PR24_overrides!X60 = "", F_Inputs_PR24!X59, PR24_overrides!X60)</f>
        <v>70.510000000000005</v>
      </c>
      <c r="Y60" s="16">
        <f>IF(PR24_overrides!Y60 = "", F_Inputs_PR24!Y59, PR24_overrides!Y60)</f>
        <v>768.827</v>
      </c>
      <c r="Z60" s="16">
        <f>IF(PR24_overrides!Z60 = "", F_Inputs_PR24!Z59, PR24_overrides!Z60)</f>
        <v>1290.8240000000001</v>
      </c>
      <c r="AA60" s="16">
        <f>IF(PR24_overrides!AA60 = "", F_Inputs_PR24!AA59, PR24_overrides!AA60)</f>
        <v>8.4823362674432801</v>
      </c>
      <c r="AB60" s="16">
        <f>IF(PR24_overrides!AB60 = "", F_Inputs_PR24!AB59, PR24_overrides!AB60)</f>
        <v>84.588272189891157</v>
      </c>
      <c r="AC60" s="16">
        <f>IF(PR24_overrides!AC60 = "", F_Inputs_PR24!AC59, PR24_overrides!AC60)</f>
        <v>4.3339999999999996</v>
      </c>
      <c r="AD60" s="16">
        <f>IF(PR24_overrides!AD60 = "", F_Inputs_PR24!AD59, PR24_overrides!AD60)</f>
        <v>3.173</v>
      </c>
      <c r="AE60" s="16">
        <f>IF(PR24_overrides!AE60 = "", F_Inputs_PR24!AE59, PR24_overrides!AE60)</f>
        <v>3.7170145549127592E-2</v>
      </c>
      <c r="AF60" s="16">
        <f>IF(PR24_overrides!AF60 = "", F_Inputs_PR24!AF59, PR24_overrides!AF60)</f>
        <v>3.6171017197790283</v>
      </c>
      <c r="AG60" s="16">
        <f>IF(PR24_overrides!AG60 = "", F_Inputs_PR24!AG59, PR24_overrides!AG60)</f>
        <v>0</v>
      </c>
      <c r="AH60" s="16">
        <f>IF(PR24_overrides!AH60 = "", F_Inputs_PR24!AH59, PR24_overrides!AH60)</f>
        <v>0</v>
      </c>
      <c r="AI60" s="16">
        <f>IF(PR24_overrides!AI60 = "", F_Inputs_PR24!AI59, PR24_overrides!AI60)</f>
        <v>3.6542718653281563</v>
      </c>
      <c r="AJ60" s="16">
        <f>IF(PR24_overrides!AJ60 = "", F_Inputs_PR24!AJ59, PR24_overrides!AJ60)</f>
        <v>0</v>
      </c>
      <c r="AK60" s="16">
        <f>IF(PR24_overrides!AK60 = "", F_Inputs_PR24!AK59, PR24_overrides!AK60)</f>
        <v>1005.4367619537196</v>
      </c>
      <c r="AL60" s="14"/>
      <c r="AM60" s="14"/>
      <c r="AN60" s="14"/>
      <c r="AO60" s="14"/>
      <c r="AP60" s="14"/>
      <c r="AQ60" s="14"/>
      <c r="AR60" s="14"/>
      <c r="AS60" s="14"/>
      <c r="AT60" s="14"/>
      <c r="AU60" s="14"/>
      <c r="AV60" s="14"/>
      <c r="AW60" s="14"/>
      <c r="AX60" s="14"/>
    </row>
    <row r="61" spans="1:50" x14ac:dyDescent="0.45">
      <c r="A61" s="15" t="str">
        <f t="shared" si="0"/>
        <v>YKY26</v>
      </c>
      <c r="B61" s="15" t="s">
        <v>385</v>
      </c>
      <c r="C61" s="15" t="s">
        <v>518</v>
      </c>
      <c r="D61" s="16">
        <f>IF(PR24_overrides!D61 = "", F_Inputs_PR24!D60, PR24_overrides!D61)</f>
        <v>0.8994540678499765</v>
      </c>
      <c r="E61" s="16">
        <f>IF(PR24_overrides!E61 = "", F_Inputs_PR24!E60, PR24_overrides!E61)</f>
        <v>33.754919884429306</v>
      </c>
      <c r="F61" s="16">
        <f>IF(PR24_overrides!F61 = "", F_Inputs_PR24!F60, PR24_overrides!F61)</f>
        <v>4.3770995548564997</v>
      </c>
      <c r="G61" s="16">
        <f>IF(PR24_overrides!G61 = "", F_Inputs_PR24!G60, PR24_overrides!G61)</f>
        <v>39.649606661124544</v>
      </c>
      <c r="H61" s="16">
        <f>IF(PR24_overrides!H61 = "", F_Inputs_PR24!H60, PR24_overrides!H61)</f>
        <v>0</v>
      </c>
      <c r="I61" s="16">
        <f>IF(PR24_overrides!I61 = "", F_Inputs_PR24!I60, PR24_overrides!I61)</f>
        <v>1.7977571704858928</v>
      </c>
      <c r="J61" s="16">
        <f>IF(PR24_overrides!J61 = "", F_Inputs_PR24!J60, PR24_overrides!J61)</f>
        <v>7.1176508382502695</v>
      </c>
      <c r="K61" s="16">
        <f>IF(PR24_overrides!K61 = "", F_Inputs_PR24!K60, PR24_overrides!K61)</f>
        <v>0</v>
      </c>
      <c r="L61" s="16">
        <f>IF(PR24_overrides!L61 = "", F_Inputs_PR24!L60, PR24_overrides!L61)</f>
        <v>86.697034109146529</v>
      </c>
      <c r="M61" s="16">
        <f>IF(PR24_overrides!M61 = "", F_Inputs_PR24!M60, PR24_overrides!M61)</f>
        <v>0</v>
      </c>
      <c r="N61" s="16">
        <f>IF(PR24_overrides!N61 = "", F_Inputs_PR24!N60, PR24_overrides!N61)</f>
        <v>29.299995343837487</v>
      </c>
      <c r="O61" s="16">
        <f>IF(PR24_overrides!O61 = "", F_Inputs_PR24!O60, PR24_overrides!O61)</f>
        <v>0</v>
      </c>
      <c r="P61" s="16">
        <f>IF(PR24_overrides!P61 = "", F_Inputs_PR24!P60, PR24_overrides!P61)</f>
        <v>6.3905431143802787</v>
      </c>
      <c r="Q61" s="16">
        <f>IF(PR24_overrides!Q61 = "", F_Inputs_PR24!Q60, PR24_overrides!Q61)</f>
        <v>2.1123924699586866E-2</v>
      </c>
      <c r="R61" s="16">
        <f>IF(PR24_overrides!R61 = "", F_Inputs_PR24!R60, PR24_overrides!R61)</f>
        <v>3.491006502984356</v>
      </c>
      <c r="S61" s="16">
        <f>IF(PR24_overrides!S61 = "", F_Inputs_PR24!S60, PR24_overrides!S61)</f>
        <v>38.825000000000003</v>
      </c>
      <c r="T61" s="16">
        <f>IF(PR24_overrides!T61 = "", F_Inputs_PR24!T60, PR24_overrides!T61)</f>
        <v>44.555</v>
      </c>
      <c r="U61" s="16">
        <f>IF(PR24_overrides!U61 = "", F_Inputs_PR24!U60, PR24_overrides!U61)</f>
        <v>51.055999999999997</v>
      </c>
      <c r="V61" s="16">
        <f>IF(PR24_overrides!V61 = "", F_Inputs_PR24!V60, PR24_overrides!V61)</f>
        <v>63.451999999999998</v>
      </c>
      <c r="W61" s="16">
        <f>IF(PR24_overrides!W61 = "", F_Inputs_PR24!W60, PR24_overrides!W61)</f>
        <v>55.779000000000003</v>
      </c>
      <c r="X61" s="16">
        <f>IF(PR24_overrides!X61 = "", F_Inputs_PR24!X60, PR24_overrides!X61)</f>
        <v>70.510000000000005</v>
      </c>
      <c r="Y61" s="16">
        <f>IF(PR24_overrides!Y61 = "", F_Inputs_PR24!Y60, PR24_overrides!Y61)</f>
        <v>741.327</v>
      </c>
      <c r="Z61" s="16">
        <f>IF(PR24_overrides!Z61 = "", F_Inputs_PR24!Z60, PR24_overrides!Z61)</f>
        <v>1329.076</v>
      </c>
      <c r="AA61" s="16">
        <f>IF(PR24_overrides!AA61 = "", F_Inputs_PR24!AA60, PR24_overrides!AA61)</f>
        <v>6.1670742267688601</v>
      </c>
      <c r="AB61" s="16">
        <f>IF(PR24_overrides!AB61 = "", F_Inputs_PR24!AB60, PR24_overrides!AB61)</f>
        <v>99.377187068730578</v>
      </c>
      <c r="AC61" s="16">
        <f>IF(PR24_overrides!AC61 = "", F_Inputs_PR24!AC60, PR24_overrides!AC61)</f>
        <v>4.3339999999999996</v>
      </c>
      <c r="AD61" s="16">
        <f>IF(PR24_overrides!AD61 = "", F_Inputs_PR24!AD60, PR24_overrides!AD61)</f>
        <v>3.173</v>
      </c>
      <c r="AE61" s="16">
        <f>IF(PR24_overrides!AE61 = "", F_Inputs_PR24!AE60, PR24_overrides!AE61)</f>
        <v>3.8039919636571023E-2</v>
      </c>
      <c r="AF61" s="16">
        <f>IF(PR24_overrides!AF61 = "", F_Inputs_PR24!AF60, PR24_overrides!AF61)</f>
        <v>2.7394394978832652</v>
      </c>
      <c r="AG61" s="16">
        <f>IF(PR24_overrides!AG61 = "", F_Inputs_PR24!AG60, PR24_overrides!AG61)</f>
        <v>0</v>
      </c>
      <c r="AH61" s="16">
        <f>IF(PR24_overrides!AH61 = "", F_Inputs_PR24!AH60, PR24_overrides!AH61)</f>
        <v>0</v>
      </c>
      <c r="AI61" s="16">
        <f>IF(PR24_overrides!AI61 = "", F_Inputs_PR24!AI60, PR24_overrides!AI61)</f>
        <v>2.7774794175198361</v>
      </c>
      <c r="AJ61" s="16">
        <f>IF(PR24_overrides!AJ61 = "", F_Inputs_PR24!AJ60, PR24_overrides!AJ61)</f>
        <v>0</v>
      </c>
      <c r="AK61" s="16">
        <f>IF(PR24_overrides!AK61 = "", F_Inputs_PR24!AK60, PR24_overrides!AK61)</f>
        <v>1261.4361897892586</v>
      </c>
      <c r="AL61" s="14"/>
      <c r="AM61" s="14"/>
      <c r="AN61" s="14"/>
      <c r="AO61" s="14"/>
      <c r="AP61" s="14"/>
      <c r="AQ61" s="14"/>
      <c r="AR61" s="14"/>
      <c r="AS61" s="14"/>
      <c r="AT61" s="14"/>
      <c r="AU61" s="14"/>
      <c r="AV61" s="14"/>
      <c r="AW61" s="14"/>
      <c r="AX61" s="14"/>
    </row>
    <row r="62" spans="1:50" x14ac:dyDescent="0.45">
      <c r="A62" s="15" t="str">
        <f t="shared" si="0"/>
        <v>YKY27</v>
      </c>
      <c r="B62" s="15" t="s">
        <v>385</v>
      </c>
      <c r="C62" s="15" t="s">
        <v>519</v>
      </c>
      <c r="D62" s="16">
        <f>IF(PR24_overrides!D62 = "", F_Inputs_PR24!D61, PR24_overrides!D62)</f>
        <v>0.88264392631413346</v>
      </c>
      <c r="E62" s="16">
        <f>IF(PR24_overrides!E62 = "", F_Inputs_PR24!E61, PR24_overrides!E62)</f>
        <v>34.426113514302486</v>
      </c>
      <c r="F62" s="16">
        <f>IF(PR24_overrides!F62 = "", F_Inputs_PR24!F61, PR24_overrides!F62)</f>
        <v>4.460462347982916</v>
      </c>
      <c r="G62" s="16">
        <f>IF(PR24_overrides!G62 = "", F_Inputs_PR24!G61, PR24_overrides!G62)</f>
        <v>40.908908930903515</v>
      </c>
      <c r="H62" s="16">
        <f>IF(PR24_overrides!H62 = "", F_Inputs_PR24!H61, PR24_overrides!H62)</f>
        <v>0</v>
      </c>
      <c r="I62" s="16">
        <f>IF(PR24_overrides!I62 = "", F_Inputs_PR24!I61, PR24_overrides!I62)</f>
        <v>1.8353947177374461</v>
      </c>
      <c r="J62" s="16">
        <f>IF(PR24_overrides!J62 = "", F_Inputs_PR24!J61, PR24_overrides!J62)</f>
        <v>7.2566068932767545</v>
      </c>
      <c r="K62" s="16">
        <f>IF(PR24_overrides!K62 = "", F_Inputs_PR24!K61, PR24_overrides!K62)</f>
        <v>0</v>
      </c>
      <c r="L62" s="16">
        <f>IF(PR24_overrides!L62 = "", F_Inputs_PR24!L61, PR24_overrides!L62)</f>
        <v>88.887486404203131</v>
      </c>
      <c r="M62" s="16">
        <f>IF(PR24_overrides!M62 = "", F_Inputs_PR24!M61, PR24_overrides!M62)</f>
        <v>0</v>
      </c>
      <c r="N62" s="16">
        <f>IF(PR24_overrides!N62 = "", F_Inputs_PR24!N61, PR24_overrides!N62)</f>
        <v>30.04382538577876</v>
      </c>
      <c r="O62" s="16">
        <f>IF(PR24_overrides!O62 = "", F_Inputs_PR24!O61, PR24_overrides!O62)</f>
        <v>0</v>
      </c>
      <c r="P62" s="16">
        <f>IF(PR24_overrides!P62 = "", F_Inputs_PR24!P61, PR24_overrides!P62)</f>
        <v>7.2668035305975174</v>
      </c>
      <c r="Q62" s="16">
        <f>IF(PR24_overrides!Q62 = "", F_Inputs_PR24!Q61, PR24_overrides!Q62)</f>
        <v>2.1526234343834241E-2</v>
      </c>
      <c r="R62" s="16">
        <f>IF(PR24_overrides!R62 = "", F_Inputs_PR24!R61, PR24_overrides!R62)</f>
        <v>2.5242342167401417</v>
      </c>
      <c r="S62" s="16">
        <f>IF(PR24_overrides!S62 = "", F_Inputs_PR24!S61, PR24_overrides!S62)</f>
        <v>38.825000000000003</v>
      </c>
      <c r="T62" s="16">
        <f>IF(PR24_overrides!T62 = "", F_Inputs_PR24!T61, PR24_overrides!T62)</f>
        <v>44.555</v>
      </c>
      <c r="U62" s="16">
        <f>IF(PR24_overrides!U62 = "", F_Inputs_PR24!U61, PR24_overrides!U62)</f>
        <v>51.055999999999997</v>
      </c>
      <c r="V62" s="16">
        <f>IF(PR24_overrides!V62 = "", F_Inputs_PR24!V61, PR24_overrides!V62)</f>
        <v>63.451999999999998</v>
      </c>
      <c r="W62" s="16">
        <f>IF(PR24_overrides!W62 = "", F_Inputs_PR24!W61, PR24_overrides!W62)</f>
        <v>55.779000000000003</v>
      </c>
      <c r="X62" s="16">
        <f>IF(PR24_overrides!X62 = "", F_Inputs_PR24!X61, PR24_overrides!X62)</f>
        <v>70.510000000000005</v>
      </c>
      <c r="Y62" s="16">
        <f>IF(PR24_overrides!Y62 = "", F_Inputs_PR24!Y61, PR24_overrides!Y62)</f>
        <v>716.327</v>
      </c>
      <c r="Z62" s="16">
        <f>IF(PR24_overrides!Z62 = "", F_Inputs_PR24!Z61, PR24_overrides!Z62)</f>
        <v>1366.027</v>
      </c>
      <c r="AA62" s="16">
        <f>IF(PR24_overrides!AA62 = "", F_Inputs_PR24!AA61, PR24_overrides!AA62)</f>
        <v>6.2845274686972914</v>
      </c>
      <c r="AB62" s="16">
        <f>IF(PR24_overrides!AB62 = "", F_Inputs_PR24!AB61, PR24_overrides!AB62)</f>
        <v>101.2607000890978</v>
      </c>
      <c r="AC62" s="16">
        <f>IF(PR24_overrides!AC62 = "", F_Inputs_PR24!AC61, PR24_overrides!AC62)</f>
        <v>4.3339999999999996</v>
      </c>
      <c r="AD62" s="16">
        <f>IF(PR24_overrides!AD62 = "", F_Inputs_PR24!AD61, PR24_overrides!AD62)</f>
        <v>3.173</v>
      </c>
      <c r="AE62" s="16">
        <f>IF(PR24_overrides!AE62 = "", F_Inputs_PR24!AE61, PR24_overrides!AE62)</f>
        <v>3.8681405877650468E-2</v>
      </c>
      <c r="AF62" s="16">
        <f>IF(PR24_overrides!AF62 = "", F_Inputs_PR24!AF61, PR24_overrides!AF62)</f>
        <v>2.5219682973355275</v>
      </c>
      <c r="AG62" s="16">
        <f>IF(PR24_overrides!AG62 = "", F_Inputs_PR24!AG61, PR24_overrides!AG62)</f>
        <v>0</v>
      </c>
      <c r="AH62" s="16">
        <f>IF(PR24_overrides!AH62 = "", F_Inputs_PR24!AH61, PR24_overrides!AH62)</f>
        <v>0</v>
      </c>
      <c r="AI62" s="16">
        <f>IF(PR24_overrides!AI62 = "", F_Inputs_PR24!AI61, PR24_overrides!AI62)</f>
        <v>2.5606497032131776</v>
      </c>
      <c r="AJ62" s="16">
        <f>IF(PR24_overrides!AJ62 = "", F_Inputs_PR24!AJ61, PR24_overrides!AJ62)</f>
        <v>0</v>
      </c>
      <c r="AK62" s="16">
        <f>IF(PR24_overrides!AK62 = "", F_Inputs_PR24!AK61, PR24_overrides!AK62)</f>
        <v>1352.1822445497273</v>
      </c>
      <c r="AL62" s="14"/>
      <c r="AM62" s="14"/>
      <c r="AN62" s="14"/>
      <c r="AO62" s="14"/>
      <c r="AP62" s="14"/>
      <c r="AQ62" s="14"/>
      <c r="AR62" s="14"/>
      <c r="AS62" s="14"/>
      <c r="AT62" s="14"/>
      <c r="AU62" s="14"/>
      <c r="AV62" s="14"/>
      <c r="AW62" s="14"/>
      <c r="AX62" s="14"/>
    </row>
    <row r="63" spans="1:50" x14ac:dyDescent="0.45">
      <c r="A63" s="15" t="str">
        <f t="shared" si="0"/>
        <v>YKY28</v>
      </c>
      <c r="B63" s="15" t="s">
        <v>385</v>
      </c>
      <c r="C63" s="15" t="s">
        <v>520</v>
      </c>
      <c r="D63" s="16">
        <f>IF(PR24_overrides!D63 = "", F_Inputs_PR24!D62, PR24_overrides!D63)</f>
        <v>0.86585853796076395</v>
      </c>
      <c r="E63" s="16">
        <f>IF(PR24_overrides!E63 = "", F_Inputs_PR24!E62, PR24_overrides!E63)</f>
        <v>35.113126067456641</v>
      </c>
      <c r="F63" s="16">
        <f>IF(PR24_overrides!F63 = "", F_Inputs_PR24!F62, PR24_overrides!F63)</f>
        <v>4.5469321227371244</v>
      </c>
      <c r="G63" s="16">
        <f>IF(PR24_overrides!G63 = "", F_Inputs_PR24!G62, PR24_overrides!G63)</f>
        <v>42.639759708268905</v>
      </c>
      <c r="H63" s="16">
        <f>IF(PR24_overrides!H63 = "", F_Inputs_PR24!H62, PR24_overrides!H63)</f>
        <v>0</v>
      </c>
      <c r="I63" s="16">
        <f>IF(PR24_overrides!I63 = "", F_Inputs_PR24!I62, PR24_overrides!I63)</f>
        <v>1.87444014102168</v>
      </c>
      <c r="J63" s="16">
        <f>IF(PR24_overrides!J63 = "", F_Inputs_PR24!J62, PR24_overrides!J63)</f>
        <v>7.4007470262889257</v>
      </c>
      <c r="K63" s="16">
        <f>IF(PR24_overrides!K63 = "", F_Inputs_PR24!K62, PR24_overrides!K63)</f>
        <v>0</v>
      </c>
      <c r="L63" s="16">
        <f>IF(PR24_overrides!L63 = "", F_Inputs_PR24!L62, PR24_overrides!L63)</f>
        <v>91.575005065773269</v>
      </c>
      <c r="M63" s="16">
        <f>IF(PR24_overrides!M63 = "", F_Inputs_PR24!M62, PR24_overrides!M63)</f>
        <v>0</v>
      </c>
      <c r="N63" s="16">
        <f>IF(PR24_overrides!N63 = "", F_Inputs_PR24!N62, PR24_overrides!N63)</f>
        <v>31.117092248642713</v>
      </c>
      <c r="O63" s="16">
        <f>IF(PR24_overrides!O63 = "", F_Inputs_PR24!O62, PR24_overrides!O63)</f>
        <v>0</v>
      </c>
      <c r="P63" s="16">
        <f>IF(PR24_overrides!P63 = "", F_Inputs_PR24!P62, PR24_overrides!P63)</f>
        <v>7.1489737972422676</v>
      </c>
      <c r="Q63" s="16">
        <f>IF(PR24_overrides!Q63 = "", F_Inputs_PR24!Q62, PR24_overrides!Q63)</f>
        <v>2.1943538311405986E-2</v>
      </c>
      <c r="R63" s="16">
        <f>IF(PR24_overrides!R63 = "", F_Inputs_PR24!R62, PR24_overrides!R63)</f>
        <v>2.4126342911856371</v>
      </c>
      <c r="S63" s="16">
        <f>IF(PR24_overrides!S63 = "", F_Inputs_PR24!S62, PR24_overrides!S63)</f>
        <v>38.825000000000003</v>
      </c>
      <c r="T63" s="16">
        <f>IF(PR24_overrides!T63 = "", F_Inputs_PR24!T62, PR24_overrides!T63)</f>
        <v>44.555</v>
      </c>
      <c r="U63" s="16">
        <f>IF(PR24_overrides!U63 = "", F_Inputs_PR24!U62, PR24_overrides!U63)</f>
        <v>51.055999999999997</v>
      </c>
      <c r="V63" s="16">
        <f>IF(PR24_overrides!V63 = "", F_Inputs_PR24!V62, PR24_overrides!V63)</f>
        <v>63.451999999999998</v>
      </c>
      <c r="W63" s="16">
        <f>IF(PR24_overrides!W63 = "", F_Inputs_PR24!W62, PR24_overrides!W63)</f>
        <v>55.779000000000003</v>
      </c>
      <c r="X63" s="16">
        <f>IF(PR24_overrides!X63 = "", F_Inputs_PR24!X62, PR24_overrides!X63)</f>
        <v>70.510000000000005</v>
      </c>
      <c r="Y63" s="16">
        <f>IF(PR24_overrides!Y63 = "", F_Inputs_PR24!Y62, PR24_overrides!Y63)</f>
        <v>691.327</v>
      </c>
      <c r="Z63" s="16">
        <f>IF(PR24_overrides!Z63 = "", F_Inputs_PR24!Z62, PR24_overrides!Z63)</f>
        <v>1402.691</v>
      </c>
      <c r="AA63" s="16">
        <f>IF(PR24_overrides!AA63 = "", F_Inputs_PR24!AA62, PR24_overrides!AA63)</f>
        <v>6.4063582638615273</v>
      </c>
      <c r="AB63" s="16">
        <f>IF(PR24_overrides!AB63 = "", F_Inputs_PR24!AB62, PR24_overrides!AB63)</f>
        <v>103.75321635703206</v>
      </c>
      <c r="AC63" s="16">
        <f>IF(PR24_overrides!AC63 = "", F_Inputs_PR24!AC62, PR24_overrides!AC63)</f>
        <v>4.3339999999999996</v>
      </c>
      <c r="AD63" s="16">
        <f>IF(PR24_overrides!AD63 = "", F_Inputs_PR24!AD62, PR24_overrides!AD63)</f>
        <v>3.173</v>
      </c>
      <c r="AE63" s="16">
        <f>IF(PR24_overrides!AE63 = "", F_Inputs_PR24!AE62, PR24_overrides!AE63)</f>
        <v>3.8814912775189316E-2</v>
      </c>
      <c r="AF63" s="16">
        <f>IF(PR24_overrides!AF63 = "", F_Inputs_PR24!AF62, PR24_overrides!AF63)</f>
        <v>2.5558447517442868</v>
      </c>
      <c r="AG63" s="16">
        <f>IF(PR24_overrides!AG63 = "", F_Inputs_PR24!AG62, PR24_overrides!AG63)</f>
        <v>0</v>
      </c>
      <c r="AH63" s="16">
        <f>IF(PR24_overrides!AH63 = "", F_Inputs_PR24!AH62, PR24_overrides!AH63)</f>
        <v>0</v>
      </c>
      <c r="AI63" s="16">
        <f>IF(PR24_overrides!AI63 = "", F_Inputs_PR24!AI62, PR24_overrides!AI63)</f>
        <v>2.5946596645194764</v>
      </c>
      <c r="AJ63" s="16">
        <f>IF(PR24_overrides!AJ63 = "", F_Inputs_PR24!AJ62, PR24_overrides!AJ63)</f>
        <v>0</v>
      </c>
      <c r="AK63" s="16">
        <f>IF(PR24_overrides!AK63 = "", F_Inputs_PR24!AK62, PR24_overrides!AK63)</f>
        <v>1444.6485465835844</v>
      </c>
      <c r="AL63" s="14"/>
      <c r="AM63" s="14"/>
      <c r="AN63" s="14"/>
      <c r="AO63" s="14"/>
      <c r="AP63" s="14"/>
      <c r="AQ63" s="14"/>
      <c r="AR63" s="14"/>
      <c r="AS63" s="14"/>
      <c r="AT63" s="14"/>
      <c r="AU63" s="14"/>
      <c r="AV63" s="14"/>
      <c r="AW63" s="14"/>
      <c r="AX63" s="14"/>
    </row>
    <row r="64" spans="1:50" x14ac:dyDescent="0.45">
      <c r="A64" s="15" t="str">
        <f t="shared" si="0"/>
        <v>YKY29</v>
      </c>
      <c r="B64" s="15" t="s">
        <v>385</v>
      </c>
      <c r="C64" s="15" t="s">
        <v>521</v>
      </c>
      <c r="D64" s="16">
        <f>IF(PR24_overrides!D64 = "", F_Inputs_PR24!D63, PR24_overrides!D64)</f>
        <v>0.84888091956937628</v>
      </c>
      <c r="E64" s="16">
        <f>IF(PR24_overrides!E64 = "", F_Inputs_PR24!E63, PR24_overrides!E64)</f>
        <v>35.815388588805781</v>
      </c>
      <c r="F64" s="16">
        <f>IF(PR24_overrides!F64 = "", F_Inputs_PR24!F63, PR24_overrides!F64)</f>
        <v>4.6378707651918685</v>
      </c>
      <c r="G64" s="16">
        <f>IF(PR24_overrides!G64 = "", F_Inputs_PR24!G63, PR24_overrides!G64)</f>
        <v>44.405521588495674</v>
      </c>
      <c r="H64" s="16">
        <f>IF(PR24_overrides!H64 = "", F_Inputs_PR24!H63, PR24_overrides!H64)</f>
        <v>0</v>
      </c>
      <c r="I64" s="16">
        <f>IF(PR24_overrides!I64 = "", F_Inputs_PR24!I63, PR24_overrides!I64)</f>
        <v>1.9119289438421139</v>
      </c>
      <c r="J64" s="16">
        <f>IF(PR24_overrides!J64 = "", F_Inputs_PR24!J63, PR24_overrides!J64)</f>
        <v>7.5487619668147055</v>
      </c>
      <c r="K64" s="16">
        <f>IF(PR24_overrides!K64 = "", F_Inputs_PR24!K63, PR24_overrides!K64)</f>
        <v>0</v>
      </c>
      <c r="L64" s="16">
        <f>IF(PR24_overrides!L64 = "", F_Inputs_PR24!L63, PR24_overrides!L64)</f>
        <v>94.319471853150148</v>
      </c>
      <c r="M64" s="16">
        <f>IF(PR24_overrides!M64 = "", F_Inputs_PR24!M63, PR24_overrides!M64)</f>
        <v>0</v>
      </c>
      <c r="N64" s="16">
        <f>IF(PR24_overrides!N64 = "", F_Inputs_PR24!N63, PR24_overrides!N64)</f>
        <v>32.202396555063473</v>
      </c>
      <c r="O64" s="16">
        <f>IF(PR24_overrides!O64 = "", F_Inputs_PR24!O63, PR24_overrides!O64)</f>
        <v>0</v>
      </c>
      <c r="P64" s="16">
        <f>IF(PR24_overrides!P64 = "", F_Inputs_PR24!P63, PR24_overrides!P64)</f>
        <v>5.3116990805816959</v>
      </c>
      <c r="Q64" s="16">
        <f>IF(PR24_overrides!Q64 = "", F_Inputs_PR24!Q63, PR24_overrides!Q64)</f>
        <v>2.238240907763411E-2</v>
      </c>
      <c r="R64" s="16">
        <f>IF(PR24_overrides!R64 = "", F_Inputs_PR24!R63, PR24_overrides!R64)</f>
        <v>1.9496256328149713</v>
      </c>
      <c r="S64" s="16">
        <f>IF(PR24_overrides!S64 = "", F_Inputs_PR24!S63, PR24_overrides!S64)</f>
        <v>38.825000000000003</v>
      </c>
      <c r="T64" s="16">
        <f>IF(PR24_overrides!T64 = "", F_Inputs_PR24!T63, PR24_overrides!T64)</f>
        <v>44.555</v>
      </c>
      <c r="U64" s="16">
        <f>IF(PR24_overrides!U64 = "", F_Inputs_PR24!U63, PR24_overrides!U64)</f>
        <v>51.055999999999997</v>
      </c>
      <c r="V64" s="16">
        <f>IF(PR24_overrides!V64 = "", F_Inputs_PR24!V63, PR24_overrides!V64)</f>
        <v>63.451999999999998</v>
      </c>
      <c r="W64" s="16">
        <f>IF(PR24_overrides!W64 = "", F_Inputs_PR24!W63, PR24_overrides!W64)</f>
        <v>55.779000000000003</v>
      </c>
      <c r="X64" s="16">
        <f>IF(PR24_overrides!X64 = "", F_Inputs_PR24!X63, PR24_overrides!X64)</f>
        <v>70.510000000000005</v>
      </c>
      <c r="Y64" s="16">
        <f>IF(PR24_overrides!Y64 = "", F_Inputs_PR24!Y63, PR24_overrides!Y64)</f>
        <v>666.327</v>
      </c>
      <c r="Z64" s="16">
        <f>IF(PR24_overrides!Z64 = "", F_Inputs_PR24!Z63, PR24_overrides!Z64)</f>
        <v>1439.0509999999999</v>
      </c>
      <c r="AA64" s="16">
        <f>IF(PR24_overrides!AA64 = "", F_Inputs_PR24!AA63, PR24_overrides!AA64)</f>
        <v>6.5344854291387584</v>
      </c>
      <c r="AB64" s="16">
        <f>IF(PR24_overrides!AB64 = "", F_Inputs_PR24!AB63, PR24_overrides!AB64)</f>
        <v>104.14402474035425</v>
      </c>
      <c r="AC64" s="16">
        <f>IF(PR24_overrides!AC64 = "", F_Inputs_PR24!AC63, PR24_overrides!AC64)</f>
        <v>4.3339999999999996</v>
      </c>
      <c r="AD64" s="16">
        <f>IF(PR24_overrides!AD64 = "", F_Inputs_PR24!AD63, PR24_overrides!AD64)</f>
        <v>3.173</v>
      </c>
      <c r="AE64" s="16">
        <f>IF(PR24_overrides!AE64 = "", F_Inputs_PR24!AE63, PR24_overrides!AE64)</f>
        <v>3.5193969565195736E-2</v>
      </c>
      <c r="AF64" s="16">
        <f>IF(PR24_overrides!AF64 = "", F_Inputs_PR24!AF63, PR24_overrides!AF64)</f>
        <v>2.5056517951646184</v>
      </c>
      <c r="AG64" s="16">
        <f>IF(PR24_overrides!AG64 = "", F_Inputs_PR24!AG63, PR24_overrides!AG64)</f>
        <v>0</v>
      </c>
      <c r="AH64" s="16">
        <f>IF(PR24_overrides!AH64 = "", F_Inputs_PR24!AH63, PR24_overrides!AH64)</f>
        <v>0</v>
      </c>
      <c r="AI64" s="16">
        <f>IF(PR24_overrides!AI64 = "", F_Inputs_PR24!AI63, PR24_overrides!AI64)</f>
        <v>2.5408457647298142</v>
      </c>
      <c r="AJ64" s="16">
        <f>IF(PR24_overrides!AJ64 = "", F_Inputs_PR24!AJ63, PR24_overrides!AJ64)</f>
        <v>0</v>
      </c>
      <c r="AK64" s="16">
        <f>IF(PR24_overrides!AK64 = "", F_Inputs_PR24!AK63, PR24_overrides!AK64)</f>
        <v>1516.4695803713587</v>
      </c>
      <c r="AL64" s="14"/>
      <c r="AM64" s="14"/>
      <c r="AN64" s="14"/>
      <c r="AO64" s="14"/>
      <c r="AP64" s="14"/>
      <c r="AQ64" s="14"/>
      <c r="AR64" s="14"/>
      <c r="AS64" s="14"/>
      <c r="AT64" s="14"/>
      <c r="AU64" s="14"/>
      <c r="AV64" s="14"/>
      <c r="AW64" s="14"/>
      <c r="AX64" s="14"/>
    </row>
    <row r="65" spans="1:50" x14ac:dyDescent="0.45">
      <c r="A65" s="15" t="str">
        <f t="shared" si="0"/>
        <v>YKY30</v>
      </c>
      <c r="B65" s="15" t="s">
        <v>385</v>
      </c>
      <c r="C65" s="15" t="s">
        <v>522</v>
      </c>
      <c r="D65" s="16">
        <f>IF(PR24_overrides!D65 = "", F_Inputs_PR24!D64, PR24_overrides!D65)</f>
        <v>0.83223619565625095</v>
      </c>
      <c r="E65" s="16">
        <f>IF(PR24_overrides!E65 = "", F_Inputs_PR24!E64, PR24_overrides!E65)</f>
        <v>36.531696360581911</v>
      </c>
      <c r="F65" s="16">
        <f>IF(PR24_overrides!F65 = "", F_Inputs_PR24!F64, PR24_overrides!F65)</f>
        <v>4.7306281804957075</v>
      </c>
      <c r="G65" s="16">
        <f>IF(PR24_overrides!G65 = "", F_Inputs_PR24!G64, PR24_overrides!G65)</f>
        <v>45.75143474741035</v>
      </c>
      <c r="H65" s="16">
        <f>IF(PR24_overrides!H65 = "", F_Inputs_PR24!H64, PR24_overrides!H65)</f>
        <v>0</v>
      </c>
      <c r="I65" s="16">
        <f>IF(PR24_overrides!I65 = "", F_Inputs_PR24!I64, PR24_overrides!I65)</f>
        <v>1.9501675227189568</v>
      </c>
      <c r="J65" s="16">
        <f>IF(PR24_overrides!J65 = "", F_Inputs_PR24!J64, PR24_overrides!J65)</f>
        <v>7.6997372061510019</v>
      </c>
      <c r="K65" s="16">
        <f>IF(PR24_overrides!K65 = "", F_Inputs_PR24!K64, PR24_overrides!K65)</f>
        <v>0</v>
      </c>
      <c r="L65" s="16">
        <f>IF(PR24_overrides!L65 = "", F_Inputs_PR24!L64, PR24_overrides!L65)</f>
        <v>96.663664017357931</v>
      </c>
      <c r="M65" s="16">
        <f>IF(PR24_overrides!M65 = "", F_Inputs_PR24!M64, PR24_overrides!M65)</f>
        <v>0</v>
      </c>
      <c r="N65" s="16">
        <f>IF(PR24_overrides!N65 = "", F_Inputs_PR24!N64, PR24_overrides!N65)</f>
        <v>32.975013755992812</v>
      </c>
      <c r="O65" s="16">
        <f>IF(PR24_overrides!O65 = "", F_Inputs_PR24!O64, PR24_overrides!O65)</f>
        <v>0</v>
      </c>
      <c r="P65" s="16">
        <f>IF(PR24_overrides!P65 = "", F_Inputs_PR24!P64, PR24_overrides!P65)</f>
        <v>6.7649064404853521</v>
      </c>
      <c r="Q65" s="16">
        <f>IF(PR24_overrides!Q65 = "", F_Inputs_PR24!Q64, PR24_overrides!Q65)</f>
        <v>2.2830057259186801E-2</v>
      </c>
      <c r="R65" s="16">
        <f>IF(PR24_overrides!R65 = "", F_Inputs_PR24!R64, PR24_overrides!R65)</f>
        <v>1.1883645594387235</v>
      </c>
      <c r="S65" s="16">
        <f>IF(PR24_overrides!S65 = "", F_Inputs_PR24!S64, PR24_overrides!S65)</f>
        <v>38.825000000000003</v>
      </c>
      <c r="T65" s="16">
        <f>IF(PR24_overrides!T65 = "", F_Inputs_PR24!T64, PR24_overrides!T65)</f>
        <v>44.555</v>
      </c>
      <c r="U65" s="16">
        <f>IF(PR24_overrides!U65 = "", F_Inputs_PR24!U64, PR24_overrides!U65)</f>
        <v>51.055999999999997</v>
      </c>
      <c r="V65" s="16">
        <f>IF(PR24_overrides!V65 = "", F_Inputs_PR24!V64, PR24_overrides!V65)</f>
        <v>63.451999999999998</v>
      </c>
      <c r="W65" s="16">
        <f>IF(PR24_overrides!W65 = "", F_Inputs_PR24!W64, PR24_overrides!W65)</f>
        <v>55.779000000000003</v>
      </c>
      <c r="X65" s="16">
        <f>IF(PR24_overrides!X65 = "", F_Inputs_PR24!X64, PR24_overrides!X65)</f>
        <v>70.510000000000005</v>
      </c>
      <c r="Y65" s="16">
        <f>IF(PR24_overrides!Y65 = "", F_Inputs_PR24!Y64, PR24_overrides!Y65)</f>
        <v>641.327</v>
      </c>
      <c r="Z65" s="16">
        <f>IF(PR24_overrides!Z65 = "", F_Inputs_PR24!Z64, PR24_overrides!Z65)</f>
        <v>1475.1829450900379</v>
      </c>
      <c r="AA65" s="16">
        <f>IF(PR24_overrides!AA65 = "", F_Inputs_PR24!AA64, PR24_overrides!AA65)</f>
        <v>6.665175137721536</v>
      </c>
      <c r="AB65" s="16">
        <f>IF(PR24_overrides!AB65 = "", F_Inputs_PR24!AB64, PR24_overrides!AB65)</f>
        <v>107.2355161184863</v>
      </c>
      <c r="AC65" s="16">
        <f>IF(PR24_overrides!AC65 = "", F_Inputs_PR24!AC64, PR24_overrides!AC65)</f>
        <v>4.3339999999999996</v>
      </c>
      <c r="AD65" s="16">
        <f>IF(PR24_overrides!AD65 = "", F_Inputs_PR24!AD64, PR24_overrides!AD65)</f>
        <v>3.173</v>
      </c>
      <c r="AE65" s="16">
        <f>IF(PR24_overrides!AE65 = "", F_Inputs_PR24!AE64, PR24_overrides!AE65)</f>
        <v>3.2776721111114661E-2</v>
      </c>
      <c r="AF65" s="16">
        <f>IF(PR24_overrides!AF65 = "", F_Inputs_PR24!AF64, PR24_overrides!AF65)</f>
        <v>2.5629743228339712</v>
      </c>
      <c r="AG65" s="16">
        <f>IF(PR24_overrides!AG65 = "", F_Inputs_PR24!AG64, PR24_overrides!AG65)</f>
        <v>0</v>
      </c>
      <c r="AH65" s="16">
        <f>IF(PR24_overrides!AH65 = "", F_Inputs_PR24!AH64, PR24_overrides!AH65)</f>
        <v>0</v>
      </c>
      <c r="AI65" s="16">
        <f>IF(PR24_overrides!AI65 = "", F_Inputs_PR24!AI64, PR24_overrides!AI65)</f>
        <v>2.5957510439450857</v>
      </c>
      <c r="AJ65" s="16">
        <f>IF(PR24_overrides!AJ65 = "", F_Inputs_PR24!AJ64, PR24_overrides!AJ65)</f>
        <v>0</v>
      </c>
      <c r="AK65" s="16">
        <f>IF(PR24_overrides!AK65 = "", F_Inputs_PR24!AK64, PR24_overrides!AK65)</f>
        <v>1586.7127406691902</v>
      </c>
      <c r="AL65" s="14"/>
      <c r="AM65" s="14"/>
      <c r="AN65" s="14"/>
      <c r="AO65" s="14"/>
      <c r="AP65" s="14"/>
      <c r="AQ65" s="14"/>
      <c r="AR65" s="14"/>
      <c r="AS65" s="14"/>
      <c r="AT65" s="14"/>
      <c r="AU65" s="14"/>
      <c r="AV65" s="14"/>
      <c r="AW65" s="14"/>
      <c r="AX65" s="14"/>
    </row>
    <row r="66" spans="1:50" x14ac:dyDescent="0.45">
      <c r="A66" s="15" t="str">
        <f t="shared" si="0"/>
        <v>AFW24</v>
      </c>
      <c r="B66" s="15" t="s">
        <v>397</v>
      </c>
      <c r="C66" s="15" t="s">
        <v>263</v>
      </c>
      <c r="D66" s="16">
        <f>IF(PR24_overrides!D66 = "", F_Inputs_PR24!D65, PR24_overrides!D66)</f>
        <v>0.94744609856262829</v>
      </c>
      <c r="E66" s="16">
        <f>IF(PR24_overrides!E66 = "", F_Inputs_PR24!E65, PR24_overrides!E66)</f>
        <v>8.8891600406366411</v>
      </c>
      <c r="F66" s="16">
        <f>IF(PR24_overrides!F66 = "", F_Inputs_PR24!F65, PR24_overrides!F66)</f>
        <v>2.9225937013206913</v>
      </c>
      <c r="G66" s="16">
        <f>IF(PR24_overrides!G66 = "", F_Inputs_PR24!G65, PR24_overrides!G66)</f>
        <v>8.2970419234676598</v>
      </c>
      <c r="H66" s="16">
        <f>IF(PR24_overrides!H66 = "", F_Inputs_PR24!H65, PR24_overrides!H66)</f>
        <v>0</v>
      </c>
      <c r="I66" s="16">
        <f>IF(PR24_overrides!I66 = "", F_Inputs_PR24!I65, PR24_overrides!I66)</f>
        <v>1.841793430409753</v>
      </c>
      <c r="J66" s="16">
        <f>IF(PR24_overrides!J66 = "", F_Inputs_PR24!J65, PR24_overrides!J66)</f>
        <v>10.029066576363022</v>
      </c>
      <c r="K66" s="16">
        <f>IF(PR24_overrides!K66 = "", F_Inputs_PR24!K65, PR24_overrides!K66)</f>
        <v>0.17098598035895701</v>
      </c>
      <c r="L66" s="16">
        <f>IF(PR24_overrides!L66 = "", F_Inputs_PR24!L65, PR24_overrides!L66)</f>
        <v>32.150641652556722</v>
      </c>
      <c r="M66" s="16">
        <f>IF(PR24_overrides!M66 = "", F_Inputs_PR24!M65, PR24_overrides!M66)</f>
        <v>0</v>
      </c>
      <c r="N66" s="16">
        <f>IF(PR24_overrides!N66 = "", F_Inputs_PR24!N65, PR24_overrides!N66)</f>
        <v>8.414198984083983</v>
      </c>
      <c r="O66" s="16">
        <f>IF(PR24_overrides!O66 = "", F_Inputs_PR24!O65, PR24_overrides!O66)</f>
        <v>0</v>
      </c>
      <c r="P66" s="16">
        <f>IF(PR24_overrides!P66 = "", F_Inputs_PR24!P65, PR24_overrides!P66)</f>
        <v>1.1789588892651541</v>
      </c>
      <c r="Q66" s="16">
        <f>IF(PR24_overrides!Q66 = "", F_Inputs_PR24!Q65, PR24_overrides!Q66)</f>
        <v>0</v>
      </c>
      <c r="R66" s="16">
        <f>IF(PR24_overrides!R66 = "", F_Inputs_PR24!R65, PR24_overrides!R66)</f>
        <v>1.055469014561463E-3</v>
      </c>
      <c r="S66" s="16">
        <f>IF(PR24_overrides!S66 = "", F_Inputs_PR24!S65, PR24_overrides!S66)</f>
        <v>15.907999999999999</v>
      </c>
      <c r="T66" s="16">
        <f>IF(PR24_overrides!T66 = "", F_Inputs_PR24!T65, PR24_overrides!T66)</f>
        <v>13.772</v>
      </c>
      <c r="U66" s="16">
        <f>IF(PR24_overrides!U66 = "", F_Inputs_PR24!U65, PR24_overrides!U66)</f>
        <v>441.548</v>
      </c>
      <c r="V66" s="16">
        <f>IF(PR24_overrides!V66 = "", F_Inputs_PR24!V65, PR24_overrides!V66)</f>
        <v>1005.074</v>
      </c>
      <c r="W66" s="16" t="str">
        <f>IF(PR24_overrides!W66 = "", F_Inputs_PR24!W65, PR24_overrides!W66)</f>
        <v/>
      </c>
      <c r="X66" s="16" t="str">
        <f>IF(PR24_overrides!X66 = "", F_Inputs_PR24!X65, PR24_overrides!X66)</f>
        <v/>
      </c>
      <c r="Y66" s="16" t="str">
        <f>IF(PR24_overrides!Y66 = "", F_Inputs_PR24!Y65, PR24_overrides!Y66)</f>
        <v/>
      </c>
      <c r="Z66" s="16" t="str">
        <f>IF(PR24_overrides!Z66 = "", F_Inputs_PR24!Z65, PR24_overrides!Z66)</f>
        <v/>
      </c>
      <c r="AA66" s="16">
        <f>IF(PR24_overrides!AA66 = "", F_Inputs_PR24!AA65, PR24_overrides!AA66)</f>
        <v>0</v>
      </c>
      <c r="AB66" s="16">
        <f>IF(PR24_overrides!AB66 = "", F_Inputs_PR24!AB65, PR24_overrides!AB66)</f>
        <v>33.60191154757873</v>
      </c>
      <c r="AC66" s="16">
        <f>IF(PR24_overrides!AC66 = "", F_Inputs_PR24!AC65, PR24_overrides!AC66)</f>
        <v>30.498000000000001</v>
      </c>
      <c r="AD66" s="16" t="str">
        <f>IF(PR24_overrides!AD66 = "", F_Inputs_PR24!AD65, PR24_overrides!AD66)</f>
        <v/>
      </c>
      <c r="AE66" s="16">
        <f>IF(PR24_overrides!AE66 = "", F_Inputs_PR24!AE65, PR24_overrides!AE66)</f>
        <v>0</v>
      </c>
      <c r="AF66" s="16">
        <f>IF(PR24_overrides!AF66 = "", F_Inputs_PR24!AF65, PR24_overrides!AF66)</f>
        <v>0.27125553674229597</v>
      </c>
      <c r="AG66" s="16">
        <f>IF(PR24_overrides!AG66 = "", F_Inputs_PR24!AG65, PR24_overrides!AG66)</f>
        <v>0</v>
      </c>
      <c r="AH66" s="16">
        <f>IF(PR24_overrides!AH66 = "", F_Inputs_PR24!AH65, PR24_overrides!AH66)</f>
        <v>0</v>
      </c>
      <c r="AI66" s="16">
        <f>IF(PR24_overrides!AI66 = "", F_Inputs_PR24!AI65, PR24_overrides!AI66)</f>
        <v>0.27125553674229597</v>
      </c>
      <c r="AJ66" s="16">
        <f>IF(PR24_overrides!AJ66 = "", F_Inputs_PR24!AJ65, PR24_overrides!AJ66)</f>
        <v>0.80002146969183929</v>
      </c>
      <c r="AK66" s="16">
        <f>IF(PR24_overrides!AK66 = "", F_Inputs_PR24!AK65, PR24_overrides!AK66)</f>
        <v>278.07199945167628</v>
      </c>
      <c r="AL66" s="14"/>
      <c r="AM66" s="14"/>
      <c r="AN66" s="14"/>
      <c r="AO66" s="14"/>
      <c r="AP66" s="14"/>
      <c r="AQ66" s="14"/>
      <c r="AR66" s="14"/>
      <c r="AS66" s="14"/>
      <c r="AT66" s="14"/>
      <c r="AU66" s="14"/>
      <c r="AV66" s="14"/>
      <c r="AW66" s="14"/>
      <c r="AX66" s="14"/>
    </row>
    <row r="67" spans="1:50" x14ac:dyDescent="0.45">
      <c r="A67" s="15" t="str">
        <f t="shared" si="0"/>
        <v>AFW25</v>
      </c>
      <c r="B67" s="15" t="s">
        <v>397</v>
      </c>
      <c r="C67" s="15" t="s">
        <v>516</v>
      </c>
      <c r="D67" s="16">
        <f>IF(PR24_overrides!D67 = "", F_Inputs_PR24!D66, PR24_overrides!D67)</f>
        <v>0.92535723238906997</v>
      </c>
      <c r="E67" s="16">
        <f>IF(PR24_overrides!E67 = "", F_Inputs_PR24!E66, PR24_overrides!E67)</f>
        <v>9.245078225533355</v>
      </c>
      <c r="F67" s="16">
        <f>IF(PR24_overrides!F67 = "", F_Inputs_PR24!F66, PR24_overrides!F67)</f>
        <v>3.2657657974940735</v>
      </c>
      <c r="G67" s="16">
        <f>IF(PR24_overrides!G67 = "", F_Inputs_PR24!G66, PR24_overrides!G67)</f>
        <v>8.32003007111412</v>
      </c>
      <c r="H67" s="16">
        <f>IF(PR24_overrides!H67 = "", F_Inputs_PR24!H66, PR24_overrides!H67)</f>
        <v>0</v>
      </c>
      <c r="I67" s="16">
        <f>IF(PR24_overrides!I67 = "", F_Inputs_PR24!I66, PR24_overrides!I67)</f>
        <v>1.4761866576363021</v>
      </c>
      <c r="J67" s="16">
        <f>IF(PR24_overrides!J67 = "", F_Inputs_PR24!J66, PR24_overrides!J67)</f>
        <v>10.023156112428039</v>
      </c>
      <c r="K67" s="16">
        <f>IF(PR24_overrides!K67 = "", F_Inputs_PR24!K66, PR24_overrides!K67)</f>
        <v>0.35121571283440567</v>
      </c>
      <c r="L67" s="16">
        <f>IF(PR24_overrides!L67 = "", F_Inputs_PR24!L66, PR24_overrides!L67)</f>
        <v>32.681432577040297</v>
      </c>
      <c r="M67" s="16">
        <f>IF(PR24_overrides!M67 = "", F_Inputs_PR24!M66, PR24_overrides!M67)</f>
        <v>0</v>
      </c>
      <c r="N67" s="16">
        <f>IF(PR24_overrides!N67 = "", F_Inputs_PR24!N66, PR24_overrides!N67)</f>
        <v>9.5346961056552662</v>
      </c>
      <c r="O67" s="16">
        <f>IF(PR24_overrides!O67 = "", F_Inputs_PR24!O66, PR24_overrides!O67)</f>
        <v>0</v>
      </c>
      <c r="P67" s="16">
        <f>IF(PR24_overrides!P67 = "", F_Inputs_PR24!P66, PR24_overrides!P67)</f>
        <v>0.36094168642058921</v>
      </c>
      <c r="Q67" s="16">
        <f>IF(PR24_overrides!Q67 = "", F_Inputs_PR24!Q66, PR24_overrides!Q67)</f>
        <v>0</v>
      </c>
      <c r="R67" s="16">
        <f>IF(PR24_overrides!R67 = "", F_Inputs_PR24!R66, PR24_overrides!R67)</f>
        <v>0</v>
      </c>
      <c r="S67" s="16">
        <f>IF(PR24_overrides!S67 = "", F_Inputs_PR24!S66, PR24_overrides!S67)</f>
        <v>16.359000000000002</v>
      </c>
      <c r="T67" s="16">
        <f>IF(PR24_overrides!T67 = "", F_Inputs_PR24!T66, PR24_overrides!T67)</f>
        <v>13.282</v>
      </c>
      <c r="U67" s="16">
        <f>IF(PR24_overrides!U67 = "", F_Inputs_PR24!U66, PR24_overrides!U67)</f>
        <v>405.83040167648801</v>
      </c>
      <c r="V67" s="16">
        <f>IF(PR24_overrides!V67 = "", F_Inputs_PR24!V66, PR24_overrides!V67)</f>
        <v>1055.10206287049</v>
      </c>
      <c r="W67" s="16" t="str">
        <f>IF(PR24_overrides!W67 = "", F_Inputs_PR24!W66, PR24_overrides!W67)</f>
        <v/>
      </c>
      <c r="X67" s="16" t="str">
        <f>IF(PR24_overrides!X67 = "", F_Inputs_PR24!X66, PR24_overrides!X67)</f>
        <v/>
      </c>
      <c r="Y67" s="16" t="str">
        <f>IF(PR24_overrides!Y67 = "", F_Inputs_PR24!Y66, PR24_overrides!Y67)</f>
        <v/>
      </c>
      <c r="Z67" s="16" t="str">
        <f>IF(PR24_overrides!Z67 = "", F_Inputs_PR24!Z66, PR24_overrides!Z67)</f>
        <v/>
      </c>
      <c r="AA67" s="16">
        <f>IF(PR24_overrides!AA67 = "", F_Inputs_PR24!AA66, PR24_overrides!AA67)</f>
        <v>0</v>
      </c>
      <c r="AB67" s="16">
        <f>IF(PR24_overrides!AB67 = "", F_Inputs_PR24!AB66, PR24_overrides!AB67)</f>
        <v>33.139633999322719</v>
      </c>
      <c r="AC67" s="16">
        <f>IF(PR24_overrides!AC67 = "", F_Inputs_PR24!AC66, PR24_overrides!AC67)</f>
        <v>29.670999999999999</v>
      </c>
      <c r="AD67" s="16" t="str">
        <f>IF(PR24_overrides!AD67 = "", F_Inputs_PR24!AD66, PR24_overrides!AD67)</f>
        <v/>
      </c>
      <c r="AE67" s="16">
        <f>IF(PR24_overrides!AE67 = "", F_Inputs_PR24!AE66, PR24_overrides!AE67)</f>
        <v>0</v>
      </c>
      <c r="AF67" s="16">
        <f>IF(PR24_overrides!AF67 = "", F_Inputs_PR24!AF66, PR24_overrides!AF67)</f>
        <v>9.7259735861835409E-2</v>
      </c>
      <c r="AG67" s="16">
        <f>IF(PR24_overrides!AG67 = "", F_Inputs_PR24!AG66, PR24_overrides!AG67)</f>
        <v>0</v>
      </c>
      <c r="AH67" s="16">
        <f>IF(PR24_overrides!AH67 = "", F_Inputs_PR24!AH66, PR24_overrides!AH67)</f>
        <v>0</v>
      </c>
      <c r="AI67" s="16">
        <f>IF(PR24_overrides!AI67 = "", F_Inputs_PR24!AI66, PR24_overrides!AI67)</f>
        <v>9.7259735861835409E-2</v>
      </c>
      <c r="AJ67" s="16">
        <f>IF(PR24_overrides!AJ67 = "", F_Inputs_PR24!AJ66, PR24_overrides!AJ67)</f>
        <v>0.80439092448357641</v>
      </c>
      <c r="AK67" s="16">
        <f>IF(PR24_overrides!AK67 = "", F_Inputs_PR24!AK66, PR24_overrides!AK67)</f>
        <v>291.55983284795121</v>
      </c>
      <c r="AL67" s="14"/>
      <c r="AM67" s="14"/>
      <c r="AN67" s="14"/>
      <c r="AO67" s="14"/>
      <c r="AP67" s="14"/>
      <c r="AQ67" s="14"/>
      <c r="AR67" s="14"/>
      <c r="AS67" s="14"/>
      <c r="AT67" s="14"/>
      <c r="AU67" s="14"/>
      <c r="AV67" s="14"/>
      <c r="AW67" s="14"/>
      <c r="AX67" s="14"/>
    </row>
    <row r="68" spans="1:50" x14ac:dyDescent="0.45">
      <c r="A68" s="15" t="str">
        <f t="shared" ref="A68:A128" si="1">B68&amp;RIGHT(C68,2)</f>
        <v>AFW26</v>
      </c>
      <c r="B68" s="15" t="s">
        <v>397</v>
      </c>
      <c r="C68" s="15" t="s">
        <v>518</v>
      </c>
      <c r="D68" s="16">
        <f>IF(PR24_overrides!D68 = "", F_Inputs_PR24!D67, PR24_overrides!D68)</f>
        <v>0.90962296697880729</v>
      </c>
      <c r="E68" s="16">
        <f>IF(PR24_overrides!E68 = "", F_Inputs_PR24!E67, PR24_overrides!E68)</f>
        <v>10.015138503217067</v>
      </c>
      <c r="F68" s="16">
        <f>IF(PR24_overrides!F68 = "", F_Inputs_PR24!F67, PR24_overrides!F68)</f>
        <v>4.0654206569590245</v>
      </c>
      <c r="G68" s="16">
        <f>IF(PR24_overrides!G68 = "", F_Inputs_PR24!G67, PR24_overrides!G68)</f>
        <v>9.0169227226549271</v>
      </c>
      <c r="H68" s="16">
        <f>IF(PR24_overrides!H68 = "", F_Inputs_PR24!H67, PR24_overrides!H68)</f>
        <v>9.0169227226549271</v>
      </c>
      <c r="I68" s="16">
        <f>IF(PR24_overrides!I68 = "", F_Inputs_PR24!I67, PR24_overrides!I68)</f>
        <v>2.1811234676600066</v>
      </c>
      <c r="J68" s="16">
        <f>IF(PR24_overrides!J68 = "", F_Inputs_PR24!J67, PR24_overrides!J68)</f>
        <v>10.891325702675246</v>
      </c>
      <c r="K68" s="16">
        <f>IF(PR24_overrides!K68 = "", F_Inputs_PR24!K67, PR24_overrides!K68)</f>
        <v>0.37927802235015234</v>
      </c>
      <c r="L68" s="16">
        <f>IF(PR24_overrides!L68 = "", F_Inputs_PR24!L67, PR24_overrides!L68)</f>
        <v>36.54920907551643</v>
      </c>
      <c r="M68" s="16">
        <f>IF(PR24_overrides!M68 = "", F_Inputs_PR24!M67, PR24_overrides!M68)</f>
        <v>0</v>
      </c>
      <c r="N68" s="16">
        <f>IF(PR24_overrides!N68 = "", F_Inputs_PR24!N67, PR24_overrides!N68)</f>
        <v>9.0180220792414492</v>
      </c>
      <c r="O68" s="16">
        <f>IF(PR24_overrides!O68 = "", F_Inputs_PR24!O67, PR24_overrides!O68)</f>
        <v>0</v>
      </c>
      <c r="P68" s="16">
        <f>IF(PR24_overrides!P68 = "", F_Inputs_PR24!P67, PR24_overrides!P68)</f>
        <v>0.36718509989840842</v>
      </c>
      <c r="Q68" s="16">
        <f>IF(PR24_overrides!Q68 = "", F_Inputs_PR24!Q67, PR24_overrides!Q68)</f>
        <v>0</v>
      </c>
      <c r="R68" s="16">
        <f>IF(PR24_overrides!R68 = "", F_Inputs_PR24!R67, PR24_overrides!R68)</f>
        <v>0</v>
      </c>
      <c r="S68" s="16">
        <f>IF(PR24_overrides!S68 = "", F_Inputs_PR24!S67, PR24_overrides!S68)</f>
        <v>16.361999999999998</v>
      </c>
      <c r="T68" s="16">
        <f>IF(PR24_overrides!T68 = "", F_Inputs_PR24!T67, PR24_overrides!T68)</f>
        <v>13.561</v>
      </c>
      <c r="U68" s="16">
        <f>IF(PR24_overrides!U68 = "", F_Inputs_PR24!U67, PR24_overrides!U68)</f>
        <v>390.90107966430799</v>
      </c>
      <c r="V68" s="16">
        <f>IF(PR24_overrides!V68 = "", F_Inputs_PR24!V67, PR24_overrides!V68)</f>
        <v>1081.73917918088</v>
      </c>
      <c r="W68" s="16" t="str">
        <f>IF(PR24_overrides!W68 = "", F_Inputs_PR24!W67, PR24_overrides!W68)</f>
        <v/>
      </c>
      <c r="X68" s="16" t="str">
        <f>IF(PR24_overrides!X68 = "", F_Inputs_PR24!X67, PR24_overrides!X68)</f>
        <v/>
      </c>
      <c r="Y68" s="16" t="str">
        <f>IF(PR24_overrides!Y68 = "", F_Inputs_PR24!Y67, PR24_overrides!Y68)</f>
        <v/>
      </c>
      <c r="Z68" s="16" t="str">
        <f>IF(PR24_overrides!Z68 = "", F_Inputs_PR24!Z67, PR24_overrides!Z68)</f>
        <v/>
      </c>
      <c r="AA68" s="16">
        <f>IF(PR24_overrides!AA68 = "", F_Inputs_PR24!AA67, PR24_overrides!AA68)</f>
        <v>0</v>
      </c>
      <c r="AB68" s="16">
        <f>IF(PR24_overrides!AB68 = "", F_Inputs_PR24!AB67, PR24_overrides!AB68)</f>
        <v>36.965865221808329</v>
      </c>
      <c r="AC68" s="16">
        <f>IF(PR24_overrides!AC68 = "", F_Inputs_PR24!AC67, PR24_overrides!AC68)</f>
        <v>29.782</v>
      </c>
      <c r="AD68" s="16" t="str">
        <f>IF(PR24_overrides!AD68 = "", F_Inputs_PR24!AD67, PR24_overrides!AD68)</f>
        <v/>
      </c>
      <c r="AE68" s="16">
        <f>IF(PR24_overrides!AE68 = "", F_Inputs_PR24!AE67, PR24_overrides!AE68)</f>
        <v>0</v>
      </c>
      <c r="AF68" s="16">
        <f>IF(PR24_overrides!AF68 = "", F_Inputs_PR24!AF67, PR24_overrides!AF68)</f>
        <v>4.9471046393498135E-2</v>
      </c>
      <c r="AG68" s="16">
        <f>IF(PR24_overrides!AG68 = "", F_Inputs_PR24!AG67, PR24_overrides!AG68)</f>
        <v>0</v>
      </c>
      <c r="AH68" s="16">
        <f>IF(PR24_overrides!AH68 = "", F_Inputs_PR24!AH67, PR24_overrides!AH68)</f>
        <v>0</v>
      </c>
      <c r="AI68" s="16">
        <f>IF(PR24_overrides!AI68 = "", F_Inputs_PR24!AI67, PR24_overrides!AI68)</f>
        <v>4.9471046393498135E-2</v>
      </c>
      <c r="AJ68" s="16">
        <f>IF(PR24_overrides!AJ68 = "", F_Inputs_PR24!AJ67, PR24_overrides!AJ68)</f>
        <v>0.80361984422621091</v>
      </c>
      <c r="AK68" s="16">
        <f>IF(PR24_overrides!AK68 = "", F_Inputs_PR24!AK67, PR24_overrides!AK68)</f>
        <v>358.67278184896713</v>
      </c>
      <c r="AL68" s="14"/>
      <c r="AM68" s="14"/>
      <c r="AN68" s="14"/>
      <c r="AO68" s="14"/>
      <c r="AP68" s="14"/>
      <c r="AQ68" s="14"/>
      <c r="AR68" s="14"/>
      <c r="AS68" s="14"/>
      <c r="AT68" s="14"/>
      <c r="AU68" s="14"/>
      <c r="AV68" s="14"/>
      <c r="AW68" s="14"/>
      <c r="AX68" s="14"/>
    </row>
    <row r="69" spans="1:50" x14ac:dyDescent="0.45">
      <c r="A69" s="15" t="str">
        <f t="shared" si="1"/>
        <v>AFW27</v>
      </c>
      <c r="B69" s="15" t="s">
        <v>397</v>
      </c>
      <c r="C69" s="15" t="s">
        <v>519</v>
      </c>
      <c r="D69" s="16">
        <f>IF(PR24_overrides!D69 = "", F_Inputs_PR24!D68, PR24_overrides!D69)</f>
        <v>0.89403572509839568</v>
      </c>
      <c r="E69" s="16">
        <f>IF(PR24_overrides!E69 = "", F_Inputs_PR24!E68, PR24_overrides!E69)</f>
        <v>10.164023366068401</v>
      </c>
      <c r="F69" s="16">
        <f>IF(PR24_overrides!F69 = "", F_Inputs_PR24!F68, PR24_overrides!F69)</f>
        <v>4.1262333220453762</v>
      </c>
      <c r="G69" s="16">
        <f>IF(PR24_overrides!G69 = "", F_Inputs_PR24!G68, PR24_overrides!G69)</f>
        <v>9.1506410430071075</v>
      </c>
      <c r="H69" s="16">
        <f>IF(PR24_overrides!H69 = "", F_Inputs_PR24!H68, PR24_overrides!H69)</f>
        <v>9.1506410430071075</v>
      </c>
      <c r="I69" s="16">
        <f>IF(PR24_overrides!I69 = "", F_Inputs_PR24!I68, PR24_overrides!I69)</f>
        <v>2.2135580765323395</v>
      </c>
      <c r="J69" s="16">
        <f>IF(PR24_overrides!J69 = "", F_Inputs_PR24!J68, PR24_overrides!J69)</f>
        <v>10.964886217406026</v>
      </c>
      <c r="K69" s="16">
        <f>IF(PR24_overrides!K69 = "", F_Inputs_PR24!K68, PR24_overrides!K69)</f>
        <v>0.39372028445648477</v>
      </c>
      <c r="L69" s="16">
        <f>IF(PR24_overrides!L69 = "", F_Inputs_PR24!L68, PR24_overrides!L69)</f>
        <v>37.013062309515739</v>
      </c>
      <c r="M69" s="16">
        <f>IF(PR24_overrides!M69 = "", F_Inputs_PR24!M68, PR24_overrides!M69)</f>
        <v>0</v>
      </c>
      <c r="N69" s="16">
        <f>IF(PR24_overrides!N69 = "", F_Inputs_PR24!N68, PR24_overrides!N69)</f>
        <v>9.1517595665424967</v>
      </c>
      <c r="O69" s="16">
        <f>IF(PR24_overrides!O69 = "", F_Inputs_PR24!O68, PR24_overrides!O69)</f>
        <v>0</v>
      </c>
      <c r="P69" s="16">
        <f>IF(PR24_overrides!P69 = "", F_Inputs_PR24!P68, PR24_overrides!P69)</f>
        <v>0.40154994920419895</v>
      </c>
      <c r="Q69" s="16">
        <f>IF(PR24_overrides!Q69 = "", F_Inputs_PR24!Q68, PR24_overrides!Q69)</f>
        <v>0</v>
      </c>
      <c r="R69" s="16">
        <f>IF(PR24_overrides!R69 = "", F_Inputs_PR24!R68, PR24_overrides!R69)</f>
        <v>0</v>
      </c>
      <c r="S69" s="16">
        <f>IF(PR24_overrides!S69 = "", F_Inputs_PR24!S68, PR24_overrides!S69)</f>
        <v>16.498000000000001</v>
      </c>
      <c r="T69" s="16">
        <f>IF(PR24_overrides!T69 = "", F_Inputs_PR24!T68, PR24_overrides!T69)</f>
        <v>13.534000000000001</v>
      </c>
      <c r="U69" s="16">
        <f>IF(PR24_overrides!U69 = "", F_Inputs_PR24!U68, PR24_overrides!U69)</f>
        <v>375.97175765212899</v>
      </c>
      <c r="V69" s="16">
        <f>IF(PR24_overrides!V69 = "", F_Inputs_PR24!V68, PR24_overrides!V69)</f>
        <v>1108.3034428603901</v>
      </c>
      <c r="W69" s="16" t="str">
        <f>IF(PR24_overrides!W69 = "", F_Inputs_PR24!W68, PR24_overrides!W69)</f>
        <v/>
      </c>
      <c r="X69" s="16" t="str">
        <f>IF(PR24_overrides!X69 = "", F_Inputs_PR24!X68, PR24_overrides!X69)</f>
        <v/>
      </c>
      <c r="Y69" s="16" t="str">
        <f>IF(PR24_overrides!Y69 = "", F_Inputs_PR24!Y68, PR24_overrides!Y69)</f>
        <v/>
      </c>
      <c r="Z69" s="16" t="str">
        <f>IF(PR24_overrides!Z69 = "", F_Inputs_PR24!Z68, PR24_overrides!Z69)</f>
        <v/>
      </c>
      <c r="AA69" s="16">
        <f>IF(PR24_overrides!AA69 = "", F_Inputs_PR24!AA68, PR24_overrides!AA69)</f>
        <v>0</v>
      </c>
      <c r="AB69" s="16">
        <f>IF(PR24_overrides!AB69 = "", F_Inputs_PR24!AB68, PR24_overrides!AB69)</f>
        <v>37.515279376904843</v>
      </c>
      <c r="AC69" s="16">
        <f>IF(PR24_overrides!AC69 = "", F_Inputs_PR24!AC68, PR24_overrides!AC69)</f>
        <v>29.978000000000002</v>
      </c>
      <c r="AD69" s="16" t="str">
        <f>IF(PR24_overrides!AD69 = "", F_Inputs_PR24!AD68, PR24_overrides!AD69)</f>
        <v/>
      </c>
      <c r="AE69" s="16">
        <f>IF(PR24_overrides!AE69 = "", F_Inputs_PR24!AE68, PR24_overrides!AE69)</f>
        <v>0</v>
      </c>
      <c r="AF69" s="16">
        <f>IF(PR24_overrides!AF69 = "", F_Inputs_PR24!AF68, PR24_overrides!AF69)</f>
        <v>0.10066711818489668</v>
      </c>
      <c r="AG69" s="16">
        <f>IF(PR24_overrides!AG69 = "", F_Inputs_PR24!AG68, PR24_overrides!AG69)</f>
        <v>0</v>
      </c>
      <c r="AH69" s="16">
        <f>IF(PR24_overrides!AH69 = "", F_Inputs_PR24!AH68, PR24_overrides!AH69)</f>
        <v>0</v>
      </c>
      <c r="AI69" s="16">
        <f>IF(PR24_overrides!AI69 = "", F_Inputs_PR24!AI68, PR24_overrides!AI69)</f>
        <v>0.10066711818489668</v>
      </c>
      <c r="AJ69" s="16">
        <f>IF(PR24_overrides!AJ69 = "", F_Inputs_PR24!AJ68, PR24_overrides!AJ69)</f>
        <v>0.80593308499830707</v>
      </c>
      <c r="AK69" s="16">
        <f>IF(PR24_overrides!AK69 = "", F_Inputs_PR24!AK68, PR24_overrides!AK69)</f>
        <v>383.27327463596333</v>
      </c>
      <c r="AL69" s="14"/>
      <c r="AM69" s="14"/>
      <c r="AN69" s="14"/>
      <c r="AO69" s="14"/>
      <c r="AP69" s="14"/>
      <c r="AQ69" s="14"/>
      <c r="AR69" s="14"/>
      <c r="AS69" s="14"/>
      <c r="AT69" s="14"/>
      <c r="AU69" s="14"/>
      <c r="AV69" s="14"/>
      <c r="AW69" s="14"/>
      <c r="AX69" s="14"/>
    </row>
    <row r="70" spans="1:50" x14ac:dyDescent="0.45">
      <c r="A70" s="15" t="str">
        <f t="shared" si="1"/>
        <v>AFW28</v>
      </c>
      <c r="B70" s="15" t="s">
        <v>397</v>
      </c>
      <c r="C70" s="15" t="s">
        <v>520</v>
      </c>
      <c r="D70" s="16">
        <f>IF(PR24_overrides!D70 = "", F_Inputs_PR24!D69, PR24_overrides!D70)</f>
        <v>0.87688561586886804</v>
      </c>
      <c r="E70" s="16">
        <f>IF(PR24_overrides!E70 = "", F_Inputs_PR24!E69, PR24_overrides!E70)</f>
        <v>10.152977582119879</v>
      </c>
      <c r="F70" s="16">
        <f>IF(PR24_overrides!F70 = "", F_Inputs_PR24!F69, PR24_overrides!F70)</f>
        <v>3.0471477141889607</v>
      </c>
      <c r="G70" s="16">
        <f>IF(PR24_overrides!G70 = "", F_Inputs_PR24!G69, PR24_overrides!G70)</f>
        <v>9.351276667795462</v>
      </c>
      <c r="H70" s="16">
        <f>IF(PR24_overrides!H70 = "", F_Inputs_PR24!H69, PR24_overrides!H70)</f>
        <v>9.351276667795462</v>
      </c>
      <c r="I70" s="16">
        <f>IF(PR24_overrides!I70 = "", F_Inputs_PR24!I69, PR24_overrides!I70)</f>
        <v>2.2032520149001016</v>
      </c>
      <c r="J70" s="16">
        <f>IF(PR24_overrides!J70 = "", F_Inputs_PR24!J69, PR24_overrides!J70)</f>
        <v>11.526018692854723</v>
      </c>
      <c r="K70" s="16">
        <f>IF(PR24_overrides!K70 = "", F_Inputs_PR24!K69, PR24_overrides!K70)</f>
        <v>0.41168425330172703</v>
      </c>
      <c r="L70" s="16">
        <f>IF(PR24_overrides!L70 = "", F_Inputs_PR24!L69, PR24_overrides!L70)</f>
        <v>36.692356925160851</v>
      </c>
      <c r="M70" s="16">
        <f>IF(PR24_overrides!M70 = "", F_Inputs_PR24!M69, PR24_overrides!M70)</f>
        <v>0</v>
      </c>
      <c r="N70" s="16">
        <f>IF(PR24_overrides!N70 = "", F_Inputs_PR24!N69, PR24_overrides!N70)</f>
        <v>9.3524170673890961</v>
      </c>
      <c r="O70" s="16">
        <f>IF(PR24_overrides!O70 = "", F_Inputs_PR24!O69, PR24_overrides!O70)</f>
        <v>0</v>
      </c>
      <c r="P70" s="16">
        <f>IF(PR24_overrides!P70 = "", F_Inputs_PR24!P69, PR24_overrides!P70)</f>
        <v>1.1403995936335931E-3</v>
      </c>
      <c r="Q70" s="16">
        <f>IF(PR24_overrides!Q70 = "", F_Inputs_PR24!Q69, PR24_overrides!Q70)</f>
        <v>0</v>
      </c>
      <c r="R70" s="16">
        <f>IF(PR24_overrides!R70 = "", F_Inputs_PR24!R69, PR24_overrides!R70)</f>
        <v>0</v>
      </c>
      <c r="S70" s="16">
        <f>IF(PR24_overrides!S70 = "", F_Inputs_PR24!S69, PR24_overrides!S70)</f>
        <v>16.576000000000001</v>
      </c>
      <c r="T70" s="16">
        <f>IF(PR24_overrides!T70 = "", F_Inputs_PR24!T69, PR24_overrides!T70)</f>
        <v>13.667999999999999</v>
      </c>
      <c r="U70" s="16">
        <f>IF(PR24_overrides!U70 = "", F_Inputs_PR24!U69, PR24_overrides!U70)</f>
        <v>361.04243563994902</v>
      </c>
      <c r="V70" s="16">
        <f>IF(PR24_overrides!V70 = "", F_Inputs_PR24!V69, PR24_overrides!V70)</f>
        <v>1134.6209375324499</v>
      </c>
      <c r="W70" s="16" t="str">
        <f>IF(PR24_overrides!W70 = "", F_Inputs_PR24!W69, PR24_overrides!W70)</f>
        <v/>
      </c>
      <c r="X70" s="16" t="str">
        <f>IF(PR24_overrides!X70 = "", F_Inputs_PR24!X69, PR24_overrides!X70)</f>
        <v/>
      </c>
      <c r="Y70" s="16" t="str">
        <f>IF(PR24_overrides!Y70 = "", F_Inputs_PR24!Y69, PR24_overrides!Y70)</f>
        <v/>
      </c>
      <c r="Z70" s="16" t="str">
        <f>IF(PR24_overrides!Z70 = "", F_Inputs_PR24!Z69, PR24_overrides!Z70)</f>
        <v/>
      </c>
      <c r="AA70" s="16">
        <f>IF(PR24_overrides!AA70 = "", F_Inputs_PR24!AA69, PR24_overrides!AA70)</f>
        <v>0</v>
      </c>
      <c r="AB70" s="16">
        <f>IF(PR24_overrides!AB70 = "", F_Inputs_PR24!AB69, PR24_overrides!AB70)</f>
        <v>36.822362478835068</v>
      </c>
      <c r="AC70" s="16">
        <f>IF(PR24_overrides!AC70 = "", F_Inputs_PR24!AC69, PR24_overrides!AC70)</f>
        <v>30.138000000000002</v>
      </c>
      <c r="AD70" s="16" t="str">
        <f>IF(PR24_overrides!AD70 = "", F_Inputs_PR24!AD69, PR24_overrides!AD70)</f>
        <v/>
      </c>
      <c r="AE70" s="16">
        <f>IF(PR24_overrides!AE70 = "", F_Inputs_PR24!AE69, PR24_overrides!AE70)</f>
        <v>0</v>
      </c>
      <c r="AF70" s="16">
        <f>IF(PR24_overrides!AF70 = "", F_Inputs_PR24!AF69, PR24_overrides!AF70)</f>
        <v>0.12886515408059601</v>
      </c>
      <c r="AG70" s="16">
        <f>IF(PR24_overrides!AG70 = "", F_Inputs_PR24!AG69, PR24_overrides!AG70)</f>
        <v>0</v>
      </c>
      <c r="AH70" s="16">
        <f>IF(PR24_overrides!AH70 = "", F_Inputs_PR24!AH69, PR24_overrides!AH70)</f>
        <v>0</v>
      </c>
      <c r="AI70" s="16">
        <f>IF(PR24_overrides!AI70 = "", F_Inputs_PR24!AI69, PR24_overrides!AI70)</f>
        <v>0.12886515408059601</v>
      </c>
      <c r="AJ70" s="16">
        <f>IF(PR24_overrides!AJ70 = "", F_Inputs_PR24!AJ69, PR24_overrides!AJ70)</f>
        <v>0.81734507280731472</v>
      </c>
      <c r="AK70" s="16">
        <f>IF(PR24_overrides!AK70 = "", F_Inputs_PR24!AK69, PR24_overrides!AK70)</f>
        <v>400.82764917033523</v>
      </c>
      <c r="AL70" s="14"/>
      <c r="AM70" s="14"/>
      <c r="AN70" s="14"/>
      <c r="AO70" s="14"/>
      <c r="AP70" s="14"/>
      <c r="AQ70" s="14"/>
      <c r="AR70" s="14"/>
      <c r="AS70" s="14"/>
      <c r="AT70" s="14"/>
      <c r="AU70" s="14"/>
      <c r="AV70" s="14"/>
      <c r="AW70" s="14"/>
      <c r="AX70" s="14"/>
    </row>
    <row r="71" spans="1:50" x14ac:dyDescent="0.45">
      <c r="A71" s="15" t="str">
        <f t="shared" si="1"/>
        <v>AFW29</v>
      </c>
      <c r="B71" s="15" t="s">
        <v>397</v>
      </c>
      <c r="C71" s="15" t="s">
        <v>521</v>
      </c>
      <c r="D71" s="16">
        <f>IF(PR24_overrides!D71 = "", F_Inputs_PR24!D70, PR24_overrides!D71)</f>
        <v>0.85972982415278931</v>
      </c>
      <c r="E71" s="16">
        <f>IF(PR24_overrides!E71 = "", F_Inputs_PR24!E70, PR24_overrides!E71)</f>
        <v>10.378841991195392</v>
      </c>
      <c r="F71" s="16">
        <f>IF(PR24_overrides!F71 = "", F_Inputs_PR24!F70, PR24_overrides!F71)</f>
        <v>3.1149320690822884</v>
      </c>
      <c r="G71" s="16">
        <f>IF(PR24_overrides!G71 = "", F_Inputs_PR24!G70, PR24_overrides!G71)</f>
        <v>9.5588169319336238</v>
      </c>
      <c r="H71" s="16">
        <f>IF(PR24_overrides!H71 = "", F_Inputs_PR24!H70, PR24_overrides!H71)</f>
        <v>9.5588169319336238</v>
      </c>
      <c r="I71" s="16">
        <f>IF(PR24_overrides!I71 = "", F_Inputs_PR24!I70, PR24_overrides!I71)</f>
        <v>2.1925492719268536</v>
      </c>
      <c r="J71" s="16">
        <f>IF(PR24_overrides!J71 = "", F_Inputs_PR24!J70, PR24_overrides!J71)</f>
        <v>11.717634676600065</v>
      </c>
      <c r="K71" s="16">
        <f>IF(PR24_overrides!K71 = "", F_Inputs_PR24!K70, PR24_overrides!K71)</f>
        <v>0.43153091771080249</v>
      </c>
      <c r="L71" s="16">
        <f>IF(PR24_overrides!L71 = "", F_Inputs_PR24!L70, PR24_overrides!L71)</f>
        <v>37.39430585844903</v>
      </c>
      <c r="M71" s="16">
        <f>IF(PR24_overrides!M71 = "", F_Inputs_PR24!M70, PR24_overrides!M71)</f>
        <v>0</v>
      </c>
      <c r="N71" s="16">
        <f>IF(PR24_overrides!N71 = "", F_Inputs_PR24!N70, PR24_overrides!N71)</f>
        <v>9.5599800880460517</v>
      </c>
      <c r="O71" s="16">
        <f>IF(PR24_overrides!O71 = "", F_Inputs_PR24!O70, PR24_overrides!O71)</f>
        <v>0</v>
      </c>
      <c r="P71" s="16">
        <f>IF(PR24_overrides!P71 = "", F_Inputs_PR24!P70, PR24_overrides!P71)</f>
        <v>1.1631561124280389E-3</v>
      </c>
      <c r="Q71" s="16">
        <f>IF(PR24_overrides!Q71 = "", F_Inputs_PR24!Q70, PR24_overrides!Q71)</f>
        <v>0</v>
      </c>
      <c r="R71" s="16">
        <f>IF(PR24_overrides!R71 = "", F_Inputs_PR24!R70, PR24_overrides!R71)</f>
        <v>0</v>
      </c>
      <c r="S71" s="16">
        <f>IF(PR24_overrides!S71 = "", F_Inputs_PR24!S70, PR24_overrides!S71)</f>
        <v>16.696999999999999</v>
      </c>
      <c r="T71" s="16">
        <f>IF(PR24_overrides!T71 = "", F_Inputs_PR24!T70, PR24_overrides!T71)</f>
        <v>13.733000000000001</v>
      </c>
      <c r="U71" s="16">
        <f>IF(PR24_overrides!U71 = "", F_Inputs_PR24!U70, PR24_overrides!U71)</f>
        <v>346.113113627769</v>
      </c>
      <c r="V71" s="16">
        <f>IF(PR24_overrides!V71 = "", F_Inputs_PR24!V70, PR24_overrides!V71)</f>
        <v>1160.8370186755401</v>
      </c>
      <c r="W71" s="16" t="str">
        <f>IF(PR24_overrides!W71 = "", F_Inputs_PR24!W70, PR24_overrides!W71)</f>
        <v/>
      </c>
      <c r="X71" s="16" t="str">
        <f>IF(PR24_overrides!X71 = "", F_Inputs_PR24!X70, PR24_overrides!X71)</f>
        <v/>
      </c>
      <c r="Y71" s="16" t="str">
        <f>IF(PR24_overrides!Y71 = "", F_Inputs_PR24!Y70, PR24_overrides!Y71)</f>
        <v/>
      </c>
      <c r="Z71" s="16" t="str">
        <f>IF(PR24_overrides!Z71 = "", F_Inputs_PR24!Z70, PR24_overrides!Z71)</f>
        <v/>
      </c>
      <c r="AA71" s="16">
        <f>IF(PR24_overrides!AA71 = "", F_Inputs_PR24!AA70, PR24_overrides!AA71)</f>
        <v>0</v>
      </c>
      <c r="AB71" s="16">
        <f>IF(PR24_overrides!AB71 = "", F_Inputs_PR24!AB70, PR24_overrides!AB71)</f>
        <v>37.521089874703684</v>
      </c>
      <c r="AC71" s="16">
        <f>IF(PR24_overrides!AC71 = "", F_Inputs_PR24!AC70, PR24_overrides!AC71)</f>
        <v>30.337</v>
      </c>
      <c r="AD71" s="16" t="str">
        <f>IF(PR24_overrides!AD71 = "", F_Inputs_PR24!AD70, PR24_overrides!AD71)</f>
        <v/>
      </c>
      <c r="AE71" s="16">
        <f>IF(PR24_overrides!AE71 = "", F_Inputs_PR24!AE70, PR24_overrides!AE71)</f>
        <v>0</v>
      </c>
      <c r="AF71" s="16">
        <f>IF(PR24_overrides!AF71 = "", F_Inputs_PR24!AF70, PR24_overrides!AF71)</f>
        <v>0.1256208601422282</v>
      </c>
      <c r="AG71" s="16">
        <f>IF(PR24_overrides!AG71 = "", F_Inputs_PR24!AG70, PR24_overrides!AG71)</f>
        <v>0</v>
      </c>
      <c r="AH71" s="16">
        <f>IF(PR24_overrides!AH71 = "", F_Inputs_PR24!AH70, PR24_overrides!AH71)</f>
        <v>0</v>
      </c>
      <c r="AI71" s="16">
        <f>IF(PR24_overrides!AI71 = "", F_Inputs_PR24!AI70, PR24_overrides!AI71)</f>
        <v>0.1256208601422282</v>
      </c>
      <c r="AJ71" s="16">
        <f>IF(PR24_overrides!AJ71 = "", F_Inputs_PR24!AJ70, PR24_overrides!AJ71)</f>
        <v>0.83374337961395206</v>
      </c>
      <c r="AK71" s="16">
        <f>IF(PR24_overrides!AK71 = "", F_Inputs_PR24!AK70, PR24_overrides!AK71)</f>
        <v>423.23063569251605</v>
      </c>
      <c r="AL71" s="14"/>
      <c r="AM71" s="14"/>
      <c r="AN71" s="14"/>
      <c r="AO71" s="14"/>
      <c r="AP71" s="14"/>
      <c r="AQ71" s="14"/>
      <c r="AR71" s="14"/>
      <c r="AS71" s="14"/>
      <c r="AT71" s="14"/>
      <c r="AU71" s="14"/>
      <c r="AV71" s="14"/>
      <c r="AW71" s="14"/>
      <c r="AX71" s="14"/>
    </row>
    <row r="72" spans="1:50" x14ac:dyDescent="0.45">
      <c r="A72" s="15" t="str">
        <f t="shared" si="1"/>
        <v>AFW30</v>
      </c>
      <c r="B72" s="15" t="s">
        <v>397</v>
      </c>
      <c r="C72" s="15" t="s">
        <v>522</v>
      </c>
      <c r="D72" s="16">
        <f>IF(PR24_overrides!D72 = "", F_Inputs_PR24!D71, PR24_overrides!D72)</f>
        <v>0.84275114155251141</v>
      </c>
      <c r="E72" s="16">
        <f>IF(PR24_overrides!E72 = "", F_Inputs_PR24!E71, PR24_overrides!E72)</f>
        <v>10.604554012868268</v>
      </c>
      <c r="F72" s="16">
        <f>IF(PR24_overrides!F72 = "", F_Inputs_PR24!F71, PR24_overrides!F72)</f>
        <v>3.1836207246867589</v>
      </c>
      <c r="G72" s="16">
        <f>IF(PR24_overrides!G72 = "", F_Inputs_PR24!G71, PR24_overrides!G72)</f>
        <v>9.7668215374195739</v>
      </c>
      <c r="H72" s="16">
        <f>IF(PR24_overrides!H72 = "", F_Inputs_PR24!H71, PR24_overrides!H72)</f>
        <v>9.7668215374195739</v>
      </c>
      <c r="I72" s="16">
        <f>IF(PR24_overrides!I72 = "", F_Inputs_PR24!I71, PR24_overrides!I72)</f>
        <v>2.179765662038605</v>
      </c>
      <c r="J72" s="16">
        <f>IF(PR24_overrides!J72 = "", F_Inputs_PR24!J71, PR24_overrides!J72)</f>
        <v>12.034394852692177</v>
      </c>
      <c r="K72" s="16">
        <f>IF(PR24_overrides!K72 = "", F_Inputs_PR24!K71, PR24_overrides!K72)</f>
        <v>0.45090416525567223</v>
      </c>
      <c r="L72" s="16">
        <f>IF(PR24_overrides!L72 = "", F_Inputs_PR24!L71, PR24_overrides!L72)</f>
        <v>38.220060954961056</v>
      </c>
      <c r="M72" s="16">
        <f>IF(PR24_overrides!M72 = "", F_Inputs_PR24!M71, PR24_overrides!M72)</f>
        <v>0</v>
      </c>
      <c r="N72" s="16">
        <f>IF(PR24_overrides!N72 = "", F_Inputs_PR24!N71, PR24_overrides!N72)</f>
        <v>9.7680081273281409</v>
      </c>
      <c r="O72" s="16">
        <f>IF(PR24_overrides!O72 = "", F_Inputs_PR24!O71, PR24_overrides!O72)</f>
        <v>0</v>
      </c>
      <c r="P72" s="16">
        <f>IF(PR24_overrides!P72 = "", F_Inputs_PR24!P71, PR24_overrides!P72)</f>
        <v>1.1865899085675585E-3</v>
      </c>
      <c r="Q72" s="16">
        <f>IF(PR24_overrides!Q72 = "", F_Inputs_PR24!Q71, PR24_overrides!Q72)</f>
        <v>0</v>
      </c>
      <c r="R72" s="16">
        <f>IF(PR24_overrides!R72 = "", F_Inputs_PR24!R71, PR24_overrides!R72)</f>
        <v>0</v>
      </c>
      <c r="S72" s="16">
        <f>IF(PR24_overrides!S72 = "", F_Inputs_PR24!S71, PR24_overrides!S72)</f>
        <v>16.814</v>
      </c>
      <c r="T72" s="16">
        <f>IF(PR24_overrides!T72 = "", F_Inputs_PR24!T71, PR24_overrides!T72)</f>
        <v>13.847</v>
      </c>
      <c r="U72" s="16">
        <f>IF(PR24_overrides!U72 = "", F_Inputs_PR24!U71, PR24_overrides!U72)</f>
        <v>331.18379161558897</v>
      </c>
      <c r="V72" s="16">
        <f>IF(PR24_overrides!V72 = "", F_Inputs_PR24!V71, PR24_overrides!V72)</f>
        <v>1186.9263193499701</v>
      </c>
      <c r="W72" s="16" t="str">
        <f>IF(PR24_overrides!W72 = "", F_Inputs_PR24!W71, PR24_overrides!W72)</f>
        <v/>
      </c>
      <c r="X72" s="16" t="str">
        <f>IF(PR24_overrides!X72 = "", F_Inputs_PR24!X71, PR24_overrides!X72)</f>
        <v/>
      </c>
      <c r="Y72" s="16" t="str">
        <f>IF(PR24_overrides!Y72 = "", F_Inputs_PR24!Y71, PR24_overrides!Y72)</f>
        <v/>
      </c>
      <c r="Z72" s="16" t="str">
        <f>IF(PR24_overrides!Z72 = "", F_Inputs_PR24!Z71, PR24_overrides!Z72)</f>
        <v/>
      </c>
      <c r="AA72" s="16">
        <f>IF(PR24_overrides!AA72 = "", F_Inputs_PR24!AA71, PR24_overrides!AA72)</f>
        <v>0</v>
      </c>
      <c r="AB72" s="16">
        <f>IF(PR24_overrides!AB72 = "", F_Inputs_PR24!AB71, PR24_overrides!AB72)</f>
        <v>38.22124754486962</v>
      </c>
      <c r="AC72" s="16">
        <f>IF(PR24_overrides!AC72 = "", F_Inputs_PR24!AC71, PR24_overrides!AC72)</f>
        <v>30.545999999999999</v>
      </c>
      <c r="AD72" s="16" t="str">
        <f>IF(PR24_overrides!AD72 = "", F_Inputs_PR24!AD71, PR24_overrides!AD72)</f>
        <v/>
      </c>
      <c r="AE72" s="16">
        <f>IF(PR24_overrides!AE72 = "", F_Inputs_PR24!AE71, PR24_overrides!AE72)</f>
        <v>0</v>
      </c>
      <c r="AF72" s="16">
        <f>IF(PR24_overrides!AF72 = "", F_Inputs_PR24!AF71, PR24_overrides!AF72)</f>
        <v>0</v>
      </c>
      <c r="AG72" s="16">
        <f>IF(PR24_overrides!AG72 = "", F_Inputs_PR24!AG71, PR24_overrides!AG72)</f>
        <v>0</v>
      </c>
      <c r="AH72" s="16">
        <f>IF(PR24_overrides!AH72 = "", F_Inputs_PR24!AH71, PR24_overrides!AH72)</f>
        <v>0</v>
      </c>
      <c r="AI72" s="16">
        <f>IF(PR24_overrides!AI72 = "", F_Inputs_PR24!AI71, PR24_overrides!AI72)</f>
        <v>0</v>
      </c>
      <c r="AJ72" s="16">
        <f>IF(PR24_overrides!AJ72 = "", F_Inputs_PR24!AJ71, PR24_overrides!AJ72)</f>
        <v>0.85039871317304461</v>
      </c>
      <c r="AK72" s="16">
        <f>IF(PR24_overrides!AK72 = "", F_Inputs_PR24!AK71, PR24_overrides!AK72)</f>
        <v>442.76178530308164</v>
      </c>
      <c r="AL72" s="14"/>
      <c r="AM72" s="14"/>
      <c r="AN72" s="14"/>
      <c r="AO72" s="14"/>
      <c r="AP72" s="14"/>
      <c r="AQ72" s="14"/>
      <c r="AR72" s="14"/>
      <c r="AS72" s="14"/>
      <c r="AT72" s="14"/>
      <c r="AU72" s="14"/>
      <c r="AV72" s="14"/>
      <c r="AW72" s="14"/>
      <c r="AX72" s="14"/>
    </row>
    <row r="73" spans="1:50" x14ac:dyDescent="0.45">
      <c r="A73" s="15" t="str">
        <f t="shared" si="1"/>
        <v>BRL24</v>
      </c>
      <c r="B73" s="15" t="s">
        <v>409</v>
      </c>
      <c r="C73" s="15" t="s">
        <v>263</v>
      </c>
      <c r="D73" s="16">
        <f>IF(PR24_overrides!D73 = "", F_Inputs_PR24!D72, PR24_overrides!D73)</f>
        <v>0.94744609856262829</v>
      </c>
      <c r="E73" s="16">
        <f>IF(PR24_overrides!E73 = "", F_Inputs_PR24!E72, PR24_overrides!E73)</f>
        <v>2.5194045377582119</v>
      </c>
      <c r="F73" s="16">
        <f>IF(PR24_overrides!F73 = "", F_Inputs_PR24!F72, PR24_overrides!F73)</f>
        <v>0.67550016931933632</v>
      </c>
      <c r="G73" s="16">
        <f>IF(PR24_overrides!G73 = "", F_Inputs_PR24!G72, PR24_overrides!G73)</f>
        <v>3.8155204876396889</v>
      </c>
      <c r="H73" s="16">
        <f>IF(PR24_overrides!H73 = "", F_Inputs_PR24!H72, PR24_overrides!H73)</f>
        <v>0</v>
      </c>
      <c r="I73" s="16">
        <f>IF(PR24_overrides!I73 = "", F_Inputs_PR24!I72, PR24_overrides!I73)</f>
        <v>0.40318916356247886</v>
      </c>
      <c r="J73" s="16">
        <f>IF(PR24_overrides!J73 = "", F_Inputs_PR24!J72, PR24_overrides!J73)</f>
        <v>2.2777021334236371</v>
      </c>
      <c r="K73" s="16">
        <f>IF(PR24_overrides!K73 = "", F_Inputs_PR24!K72, PR24_overrides!K73)</f>
        <v>3.166407043684389E-3</v>
      </c>
      <c r="L73" s="16">
        <f>IF(PR24_overrides!L73 = "", F_Inputs_PR24!L72, PR24_overrides!L73)</f>
        <v>9.6944828987470384</v>
      </c>
      <c r="M73" s="16">
        <f>IF(PR24_overrides!M73 = "", F_Inputs_PR24!M72, PR24_overrides!M73)</f>
        <v>0</v>
      </c>
      <c r="N73" s="16">
        <f>IF(PR24_overrides!N73 = "", F_Inputs_PR24!N72, PR24_overrides!N73)</f>
        <v>3.043972637995259</v>
      </c>
      <c r="O73" s="16">
        <f>IF(PR24_overrides!O73 = "", F_Inputs_PR24!O72, PR24_overrides!O73)</f>
        <v>0</v>
      </c>
      <c r="P73" s="16">
        <f>IF(PR24_overrides!P73 = "", F_Inputs_PR24!P72, PR24_overrides!P73)</f>
        <v>2.8497663393159501E-2</v>
      </c>
      <c r="Q73" s="16">
        <f>IF(PR24_overrides!Q73 = "", F_Inputs_PR24!Q72, PR24_overrides!Q73)</f>
        <v>1.055469014561463E-3</v>
      </c>
      <c r="R73" s="16">
        <f>IF(PR24_overrides!R73 = "", F_Inputs_PR24!R72, PR24_overrides!R73)</f>
        <v>0.12032346766000679</v>
      </c>
      <c r="S73" s="16">
        <f>IF(PR24_overrides!S73 = "", F_Inputs_PR24!S72, PR24_overrides!S73)</f>
        <v>3.411</v>
      </c>
      <c r="T73" s="16">
        <f>IF(PR24_overrides!T73 = "", F_Inputs_PR24!T72, PR24_overrides!T73)</f>
        <v>5.5449999999999999</v>
      </c>
      <c r="U73" s="16">
        <f>IF(PR24_overrides!U73 = "", F_Inputs_PR24!U72, PR24_overrides!U73)</f>
        <v>174.512</v>
      </c>
      <c r="V73" s="16">
        <f>IF(PR24_overrides!V73 = "", F_Inputs_PR24!V72, PR24_overrides!V73)</f>
        <v>342.87400000000002</v>
      </c>
      <c r="W73" s="16">
        <f>IF(PR24_overrides!W73 = "", F_Inputs_PR24!W72, PR24_overrides!W73)</f>
        <v>0</v>
      </c>
      <c r="X73" s="16">
        <f>IF(PR24_overrides!X73 = "", F_Inputs_PR24!X72, PR24_overrides!X73)</f>
        <v>0</v>
      </c>
      <c r="Y73" s="16">
        <f>IF(PR24_overrides!Y73 = "", F_Inputs_PR24!Y72, PR24_overrides!Y73)</f>
        <v>0</v>
      </c>
      <c r="Z73" s="16">
        <f>IF(PR24_overrides!Z73 = "", F_Inputs_PR24!Z72, PR24_overrides!Z73)</f>
        <v>0</v>
      </c>
      <c r="AA73" s="16">
        <f>IF(PR24_overrides!AA73 = "", F_Inputs_PR24!AA72, PR24_overrides!AA73)</f>
        <v>0.66916735523196758</v>
      </c>
      <c r="AB73" s="16">
        <f>IF(PR24_overrides!AB73 = "", F_Inputs_PR24!AB72, PR24_overrides!AB73)</f>
        <v>10.234883034202506</v>
      </c>
      <c r="AC73" s="16">
        <f>IF(PR24_overrides!AC73 = "", F_Inputs_PR24!AC72, PR24_overrides!AC73)</f>
        <v>9.0150000000000006</v>
      </c>
      <c r="AD73" s="16">
        <f>IF(PR24_overrides!AD73 = "", F_Inputs_PR24!AD72, PR24_overrides!AD73)</f>
        <v>0</v>
      </c>
      <c r="AE73" s="16">
        <f>IF(PR24_overrides!AE73 = "", F_Inputs_PR24!AE72, PR24_overrides!AE73)</f>
        <v>2.6386725364036575E-2</v>
      </c>
      <c r="AF73" s="16">
        <f>IF(PR24_overrides!AF73 = "", F_Inputs_PR24!AF72, PR24_overrides!AF73)</f>
        <v>0.36413681002370468</v>
      </c>
      <c r="AG73" s="16">
        <f>IF(PR24_overrides!AG73 = "", F_Inputs_PR24!AG72, PR24_overrides!AG73)</f>
        <v>0</v>
      </c>
      <c r="AH73" s="16">
        <f>IF(PR24_overrides!AH73 = "", F_Inputs_PR24!AH72, PR24_overrides!AH73)</f>
        <v>0</v>
      </c>
      <c r="AI73" s="16">
        <f>IF(PR24_overrides!AI73 = "", F_Inputs_PR24!AI72, PR24_overrides!AI73)</f>
        <v>0.39052353538774132</v>
      </c>
      <c r="AJ73" s="16">
        <f>IF(PR24_overrides!AJ73 = "", F_Inputs_PR24!AJ72, PR24_overrides!AJ73)</f>
        <v>0</v>
      </c>
      <c r="AK73" s="16">
        <f>IF(PR24_overrides!AK73 = "", F_Inputs_PR24!AK72, PR24_overrides!AK73)</f>
        <v>0</v>
      </c>
      <c r="AL73" s="14"/>
      <c r="AM73" s="14"/>
      <c r="AN73" s="14"/>
      <c r="AO73" s="14"/>
      <c r="AP73" s="14"/>
      <c r="AQ73" s="14"/>
      <c r="AR73" s="14"/>
      <c r="AS73" s="14"/>
      <c r="AT73" s="14"/>
      <c r="AU73" s="14"/>
      <c r="AV73" s="14"/>
      <c r="AW73" s="14"/>
      <c r="AX73" s="14"/>
    </row>
    <row r="74" spans="1:50" x14ac:dyDescent="0.45">
      <c r="A74" s="15" t="str">
        <f t="shared" si="1"/>
        <v>BRL25</v>
      </c>
      <c r="B74" s="15" t="s">
        <v>409</v>
      </c>
      <c r="C74" s="15" t="s">
        <v>516</v>
      </c>
      <c r="D74" s="16">
        <f>IF(PR24_overrides!D74 = "", F_Inputs_PR24!D73, PR24_overrides!D74)</f>
        <v>0.92334804186428121</v>
      </c>
      <c r="E74" s="16">
        <f>IF(PR24_overrides!E74 = "", F_Inputs_PR24!E73, PR24_overrides!E74)</f>
        <v>2.7434733311378983</v>
      </c>
      <c r="F74" s="16">
        <f>IF(PR24_overrides!F74 = "", F_Inputs_PR24!F73, PR24_overrides!F74)</f>
        <v>0.7290495111557217</v>
      </c>
      <c r="G74" s="16">
        <f>IF(PR24_overrides!G74 = "", F_Inputs_PR24!G73, PR24_overrides!G74)</f>
        <v>5.2024455751700076</v>
      </c>
      <c r="H74" s="16">
        <f>IF(PR24_overrides!H74 = "", F_Inputs_PR24!H73, PR24_overrides!H74)</f>
        <v>0</v>
      </c>
      <c r="I74" s="16">
        <f>IF(PR24_overrides!I74 = "", F_Inputs_PR24!I73, PR24_overrides!I74)</f>
        <v>0.43645514121232654</v>
      </c>
      <c r="J74" s="16">
        <f>IF(PR24_overrides!J74 = "", F_Inputs_PR24!J73, PR24_overrides!J74)</f>
        <v>2.36525900117072</v>
      </c>
      <c r="K74" s="16">
        <f>IF(PR24_overrides!K74 = "", F_Inputs_PR24!K73, PR24_overrides!K74)</f>
        <v>3.1276873921614119E-3</v>
      </c>
      <c r="L74" s="16">
        <f>IF(PR24_overrides!L74 = "", F_Inputs_PR24!L73, PR24_overrides!L74)</f>
        <v>11.479810247238836</v>
      </c>
      <c r="M74" s="16">
        <f>IF(PR24_overrides!M74 = "", F_Inputs_PR24!M73, PR24_overrides!M74)</f>
        <v>0</v>
      </c>
      <c r="N74" s="16">
        <f>IF(PR24_overrides!N74 = "", F_Inputs_PR24!N73, PR24_overrides!N74)</f>
        <v>4.1325105599217249</v>
      </c>
      <c r="O74" s="16">
        <f>IF(PR24_overrides!O74 = "", F_Inputs_PR24!O73, PR24_overrides!O74)</f>
        <v>0</v>
      </c>
      <c r="P74" s="16">
        <f>IF(PR24_overrides!P74 = "", F_Inputs_PR24!P73, PR24_overrides!P74)</f>
        <v>3.0324426684727398E-2</v>
      </c>
      <c r="Q74" s="16">
        <f>IF(PR24_overrides!Q74 = "", F_Inputs_PR24!Q73, PR24_overrides!Q74)</f>
        <v>1.0830152387402642E-3</v>
      </c>
      <c r="R74" s="16">
        <f>IF(PR24_overrides!R74 = "", F_Inputs_PR24!R73, PR24_overrides!R74)</f>
        <v>0.12996182864883171</v>
      </c>
      <c r="S74" s="16">
        <f>IF(PR24_overrides!S74 = "", F_Inputs_PR24!S73, PR24_overrides!S74)</f>
        <v>3.1259999999999999</v>
      </c>
      <c r="T74" s="16">
        <f>IF(PR24_overrides!T74 = "", F_Inputs_PR24!T73, PR24_overrides!T74)</f>
        <v>6.5570000000000004</v>
      </c>
      <c r="U74" s="16">
        <f>IF(PR24_overrides!U74 = "", F_Inputs_PR24!U73, PR24_overrides!U74)</f>
        <v>139.61158845839631</v>
      </c>
      <c r="V74" s="16">
        <f>IF(PR24_overrides!V74 = "", F_Inputs_PR24!V73, PR24_overrides!V74)</f>
        <v>380.48</v>
      </c>
      <c r="W74" s="16">
        <f>IF(PR24_overrides!W74 = "", F_Inputs_PR24!W73, PR24_overrides!W74)</f>
        <v>0</v>
      </c>
      <c r="X74" s="16">
        <f>IF(PR24_overrides!X74 = "", F_Inputs_PR24!X73, PR24_overrides!X74)</f>
        <v>0</v>
      </c>
      <c r="Y74" s="16">
        <f>IF(PR24_overrides!Y74 = "", F_Inputs_PR24!Y73, PR24_overrides!Y74)</f>
        <v>0</v>
      </c>
      <c r="Z74" s="16">
        <f>IF(PR24_overrides!Z74 = "", F_Inputs_PR24!Z73, PR24_overrides!Z74)</f>
        <v>0</v>
      </c>
      <c r="AA74" s="16">
        <f>IF(PR24_overrides!AA74 = "", F_Inputs_PR24!AA73, PR24_overrides!AA74)</f>
        <v>0.72453719471723677</v>
      </c>
      <c r="AB74" s="16">
        <f>IF(PR24_overrides!AB74 = "", F_Inputs_PR24!AB73, PR24_overrides!AB74)</f>
        <v>12.06355546091984</v>
      </c>
      <c r="AC74" s="16">
        <f>IF(PR24_overrides!AC74 = "", F_Inputs_PR24!AC73, PR24_overrides!AC74)</f>
        <v>9.6825940885919213</v>
      </c>
      <c r="AD74" s="16">
        <f>IF(PR24_overrides!AD74 = "", F_Inputs_PR24!AD73, PR24_overrides!AD74)</f>
        <v>0</v>
      </c>
      <c r="AE74" s="16">
        <f>IF(PR24_overrides!AE74 = "", F_Inputs_PR24!AE73, PR24_overrides!AE74)</f>
        <v>2.8158396207246868E-2</v>
      </c>
      <c r="AF74" s="16">
        <f>IF(PR24_overrides!AF74 = "", F_Inputs_PR24!AF73, PR24_overrides!AF74)</f>
        <v>0.39421754690145616</v>
      </c>
      <c r="AG74" s="16">
        <f>IF(PR24_overrides!AG74 = "", F_Inputs_PR24!AG73, PR24_overrides!AG74)</f>
        <v>0</v>
      </c>
      <c r="AH74" s="16">
        <f>IF(PR24_overrides!AH74 = "", F_Inputs_PR24!AH73, PR24_overrides!AH74)</f>
        <v>0</v>
      </c>
      <c r="AI74" s="16">
        <f>IF(PR24_overrides!AI74 = "", F_Inputs_PR24!AI73, PR24_overrides!AI74)</f>
        <v>0.42237594310870308</v>
      </c>
      <c r="AJ74" s="16">
        <f>IF(PR24_overrides!AJ74 = "", F_Inputs_PR24!AJ73, PR24_overrides!AJ74)</f>
        <v>0</v>
      </c>
      <c r="AK74" s="16">
        <f>IF(PR24_overrides!AK74 = "", F_Inputs_PR24!AK73, PR24_overrides!AK74)</f>
        <v>0</v>
      </c>
      <c r="AL74" s="14"/>
      <c r="AM74" s="14"/>
      <c r="AN74" s="14"/>
      <c r="AO74" s="14"/>
      <c r="AP74" s="14"/>
      <c r="AQ74" s="14"/>
      <c r="AR74" s="14"/>
      <c r="AS74" s="14"/>
      <c r="AT74" s="14"/>
      <c r="AU74" s="14"/>
      <c r="AV74" s="14"/>
      <c r="AW74" s="14"/>
      <c r="AX74" s="14"/>
    </row>
    <row r="75" spans="1:50" x14ac:dyDescent="0.45">
      <c r="A75" s="15" t="str">
        <f t="shared" si="1"/>
        <v>BRL26</v>
      </c>
      <c r="B75" s="15" t="s">
        <v>409</v>
      </c>
      <c r="C75" s="15" t="s">
        <v>518</v>
      </c>
      <c r="D75" s="16">
        <f>IF(PR24_overrides!D75 = "", F_Inputs_PR24!D74, PR24_overrides!D75)</f>
        <v>0.9052431782983148</v>
      </c>
      <c r="E75" s="16">
        <f>IF(PR24_overrides!E75 = "", F_Inputs_PR24!E74, PR24_overrides!E75)</f>
        <v>3.1597089660527407</v>
      </c>
      <c r="F75" s="16">
        <f>IF(PR24_overrides!F75 = "", F_Inputs_PR24!F74, PR24_overrides!F75)</f>
        <v>0.69486914278077516</v>
      </c>
      <c r="G75" s="16">
        <f>IF(PR24_overrides!G75 = "", F_Inputs_PR24!G74, PR24_overrides!G75)</f>
        <v>6.1872877192279052</v>
      </c>
      <c r="H75" s="16">
        <f>IF(PR24_overrides!H75 = "", F_Inputs_PR24!H74, PR24_overrides!H75)</f>
        <v>0</v>
      </c>
      <c r="I75" s="16">
        <f>IF(PR24_overrides!I75 = "", F_Inputs_PR24!I74, PR24_overrides!I75)</f>
        <v>0.40357999812707418</v>
      </c>
      <c r="J75" s="16">
        <f>IF(PR24_overrides!J75 = "", F_Inputs_PR24!J74, PR24_overrides!J75)</f>
        <v>3.2197456599889991</v>
      </c>
      <c r="K75" s="16">
        <f>IF(PR24_overrides!K75 = "", F_Inputs_PR24!K74, PR24_overrides!K75)</f>
        <v>3.3140266305452088E-3</v>
      </c>
      <c r="L75" s="16">
        <f>IF(PR24_overrides!L75 = "", F_Inputs_PR24!L74, PR24_overrides!L75)</f>
        <v>13.668505512808043</v>
      </c>
      <c r="M75" s="16">
        <f>IF(PR24_overrides!M75 = "", F_Inputs_PR24!M74, PR24_overrides!M75)</f>
        <v>0</v>
      </c>
      <c r="N75" s="16">
        <f>IF(PR24_overrides!N75 = "", F_Inputs_PR24!N74, PR24_overrides!N75)</f>
        <v>6.1872877192279052</v>
      </c>
      <c r="O75" s="16">
        <f>IF(PR24_overrides!O75 = "", F_Inputs_PR24!O74, PR24_overrides!O75)</f>
        <v>0</v>
      </c>
      <c r="P75" s="16">
        <f>IF(PR24_overrides!P75 = "", F_Inputs_PR24!P74, PR24_overrides!P75)</f>
        <v>9.9420798916356259E-3</v>
      </c>
      <c r="Q75" s="16">
        <f>IF(PR24_overrides!Q75 = "", F_Inputs_PR24!Q74, PR24_overrides!Q75)</f>
        <v>1.1046755435150696E-3</v>
      </c>
      <c r="R75" s="16">
        <f>IF(PR24_overrides!R75 = "", F_Inputs_PR24!R74, PR24_overrides!R75)</f>
        <v>0.10604885217744668</v>
      </c>
      <c r="S75" s="16">
        <f>IF(PR24_overrides!S75 = "", F_Inputs_PR24!S74, PR24_overrides!S75)</f>
        <v>2.9430000000000001</v>
      </c>
      <c r="T75" s="16">
        <f>IF(PR24_overrides!T75 = "", F_Inputs_PR24!T74, PR24_overrides!T75)</f>
        <v>6.8250000000000002</v>
      </c>
      <c r="U75" s="16">
        <f>IF(PR24_overrides!U75 = "", F_Inputs_PR24!U74, PR24_overrides!U75)</f>
        <v>131.460556484096</v>
      </c>
      <c r="V75" s="16">
        <f>IF(PR24_overrides!V75 = "", F_Inputs_PR24!V74, PR24_overrides!V75)</f>
        <v>389.75400000000002</v>
      </c>
      <c r="W75" s="16">
        <f>IF(PR24_overrides!W75 = "", F_Inputs_PR24!W74, PR24_overrides!W75)</f>
        <v>0</v>
      </c>
      <c r="X75" s="16">
        <f>IF(PR24_overrides!X75 = "", F_Inputs_PR24!X74, PR24_overrides!X75)</f>
        <v>0</v>
      </c>
      <c r="Y75" s="16">
        <f>IF(PR24_overrides!Y75 = "", F_Inputs_PR24!Y74, PR24_overrides!Y75)</f>
        <v>0</v>
      </c>
      <c r="Z75" s="16">
        <f>IF(PR24_overrides!Z75 = "", F_Inputs_PR24!Z74, PR24_overrides!Z75)</f>
        <v>0</v>
      </c>
      <c r="AA75" s="16">
        <f>IF(PR24_overrides!AA75 = "", F_Inputs_PR24!AA74, PR24_overrides!AA75)</f>
        <v>0</v>
      </c>
      <c r="AB75" s="16">
        <f>IF(PR24_overrides!AB75 = "", F_Inputs_PR24!AB74, PR24_overrides!AB75)</f>
        <v>13.964824183538378</v>
      </c>
      <c r="AC75" s="16">
        <f>IF(PR24_overrides!AC75 = "", F_Inputs_PR24!AC74, PR24_overrides!AC75)</f>
        <v>9.7677552991537198</v>
      </c>
      <c r="AD75" s="16">
        <f>IF(PR24_overrides!AD75 = "", F_Inputs_PR24!AD74, PR24_overrides!AD75)</f>
        <v>0</v>
      </c>
      <c r="AE75" s="16">
        <f>IF(PR24_overrides!AE75 = "", F_Inputs_PR24!AE74, PR24_overrides!AE75)</f>
        <v>3.2342781445732847E-2</v>
      </c>
      <c r="AF75" s="16">
        <f>IF(PR24_overrides!AF75 = "", F_Inputs_PR24!AF74, PR24_overrides!AF75)</f>
        <v>0.14688028167201006</v>
      </c>
      <c r="AG75" s="16">
        <f>IF(PR24_overrides!AG75 = "", F_Inputs_PR24!AG74, PR24_overrides!AG75)</f>
        <v>0</v>
      </c>
      <c r="AH75" s="16">
        <f>IF(PR24_overrides!AH75 = "", F_Inputs_PR24!AH74, PR24_overrides!AH75)</f>
        <v>0</v>
      </c>
      <c r="AI75" s="16">
        <f>IF(PR24_overrides!AI75 = "", F_Inputs_PR24!AI74, PR24_overrides!AI75)</f>
        <v>0.17922306311774294</v>
      </c>
      <c r="AJ75" s="16">
        <f>IF(PR24_overrides!AJ75 = "", F_Inputs_PR24!AJ74, PR24_overrides!AJ75)</f>
        <v>0</v>
      </c>
      <c r="AK75" s="16">
        <f>IF(PR24_overrides!AK75 = "", F_Inputs_PR24!AK74, PR24_overrides!AK75)</f>
        <v>0</v>
      </c>
      <c r="AL75" s="14"/>
      <c r="AM75" s="14"/>
      <c r="AN75" s="14"/>
      <c r="AO75" s="14"/>
      <c r="AP75" s="14"/>
      <c r="AQ75" s="14"/>
      <c r="AR75" s="14"/>
      <c r="AS75" s="14"/>
      <c r="AT75" s="14"/>
      <c r="AU75" s="14"/>
      <c r="AV75" s="14"/>
      <c r="AW75" s="14"/>
      <c r="AX75" s="14"/>
    </row>
    <row r="76" spans="1:50" x14ac:dyDescent="0.45">
      <c r="A76" s="15" t="str">
        <f t="shared" si="1"/>
        <v>BRL27</v>
      </c>
      <c r="B76" s="15" t="s">
        <v>409</v>
      </c>
      <c r="C76" s="15" t="s">
        <v>519</v>
      </c>
      <c r="D76" s="16">
        <f>IF(PR24_overrides!D76 = "", F_Inputs_PR24!D75, PR24_overrides!D76)</f>
        <v>0.88749331205717152</v>
      </c>
      <c r="E76" s="16">
        <f>IF(PR24_overrides!E76 = "", F_Inputs_PR24!E75, PR24_overrides!E76)</f>
        <v>3.4821454293429328</v>
      </c>
      <c r="F76" s="16">
        <f>IF(PR24_overrides!F76 = "", F_Inputs_PR24!F75, PR24_overrides!F76)</f>
        <v>0.76544020254223566</v>
      </c>
      <c r="G76" s="16">
        <f>IF(PR24_overrides!G76 = "", F_Inputs_PR24!G75, PR24_overrides!G76)</f>
        <v>6.3403294690264813</v>
      </c>
      <c r="H76" s="16">
        <f>IF(PR24_overrides!H76 = "", F_Inputs_PR24!H75, PR24_overrides!H76)</f>
        <v>0</v>
      </c>
      <c r="I76" s="16">
        <f>IF(PR24_overrides!I76 = "", F_Inputs_PR24!I75, PR24_overrides!I76)</f>
        <v>0.44468430814358439</v>
      </c>
      <c r="J76" s="16">
        <f>IF(PR24_overrides!J76 = "", F_Inputs_PR24!J75, PR24_overrides!J76)</f>
        <v>3.5477545895608378</v>
      </c>
      <c r="K76" s="16">
        <f>IF(PR24_overrides!K76 = "", F_Inputs_PR24!K75, PR24_overrides!K76)</f>
        <v>3.3803071631561127E-3</v>
      </c>
      <c r="L76" s="16">
        <f>IF(PR24_overrides!L76 = "", F_Inputs_PR24!L75, PR24_overrides!L76)</f>
        <v>14.583734305779226</v>
      </c>
      <c r="M76" s="16">
        <f>IF(PR24_overrides!M76 = "", F_Inputs_PR24!M75, PR24_overrides!M76)</f>
        <v>0</v>
      </c>
      <c r="N76" s="16">
        <f>IF(PR24_overrides!N76 = "", F_Inputs_PR24!N75, PR24_overrides!N76)</f>
        <v>6.3403294690264813</v>
      </c>
      <c r="O76" s="16">
        <f>IF(PR24_overrides!O76 = "", F_Inputs_PR24!O75, PR24_overrides!O76)</f>
        <v>0</v>
      </c>
      <c r="P76" s="16">
        <f>IF(PR24_overrides!P76 = "", F_Inputs_PR24!P75, PR24_overrides!P76)</f>
        <v>9.0141524350829672E-3</v>
      </c>
      <c r="Q76" s="16">
        <f>IF(PR24_overrides!Q76 = "", F_Inputs_PR24!Q75, PR24_overrides!Q76)</f>
        <v>1.1267690543853709E-3</v>
      </c>
      <c r="R76" s="16">
        <f>IF(PR24_overrides!R76 = "", F_Inputs_PR24!R75, PR24_overrides!R76)</f>
        <v>5.859199082803928E-2</v>
      </c>
      <c r="S76" s="16">
        <f>IF(PR24_overrides!S76 = "", F_Inputs_PR24!S75, PR24_overrides!S76)</f>
        <v>2.7690000000000001</v>
      </c>
      <c r="T76" s="16">
        <f>IF(PR24_overrides!T76 = "", F_Inputs_PR24!T75, PR24_overrides!T76)</f>
        <v>7.0810000000000004</v>
      </c>
      <c r="U76" s="16">
        <f>IF(PR24_overrides!U76 = "", F_Inputs_PR24!U75, PR24_overrides!U76)</f>
        <v>123.6682887498619</v>
      </c>
      <c r="V76" s="16">
        <f>IF(PR24_overrides!V76 = "", F_Inputs_PR24!V75, PR24_overrides!V76)</f>
        <v>399.25</v>
      </c>
      <c r="W76" s="16">
        <f>IF(PR24_overrides!W76 = "", F_Inputs_PR24!W75, PR24_overrides!W76)</f>
        <v>0</v>
      </c>
      <c r="X76" s="16">
        <f>IF(PR24_overrides!X76 = "", F_Inputs_PR24!X75, PR24_overrides!X76)</f>
        <v>0</v>
      </c>
      <c r="Y76" s="16">
        <f>IF(PR24_overrides!Y76 = "", F_Inputs_PR24!Y75, PR24_overrides!Y76)</f>
        <v>0</v>
      </c>
      <c r="Z76" s="16">
        <f>IF(PR24_overrides!Z76 = "", F_Inputs_PR24!Z75, PR24_overrides!Z76)</f>
        <v>0</v>
      </c>
      <c r="AA76" s="16">
        <f>IF(PR24_overrides!AA76 = "", F_Inputs_PR24!AA75, PR24_overrides!AA76)</f>
        <v>0</v>
      </c>
      <c r="AB76" s="16">
        <f>IF(PR24_overrides!AB76 = "", F_Inputs_PR24!AB75, PR24_overrides!AB76)</f>
        <v>14.802410026419224</v>
      </c>
      <c r="AC76" s="16">
        <f>IF(PR24_overrides!AC76 = "", F_Inputs_PR24!AC75, PR24_overrides!AC76)</f>
        <v>9.8492926284150162</v>
      </c>
      <c r="AD76" s="16">
        <f>IF(PR24_overrides!AD76 = "", F_Inputs_PR24!AD75, PR24_overrides!AD76)</f>
        <v>0</v>
      </c>
      <c r="AE76" s="16">
        <f>IF(PR24_overrides!AE76 = "", F_Inputs_PR24!AE75, PR24_overrides!AE76)</f>
        <v>3.280833500453334E-2</v>
      </c>
      <c r="AF76" s="16">
        <f>IF(PR24_overrides!AF76 = "", F_Inputs_PR24!AF75, PR24_overrides!AF76)</f>
        <v>0.11713447331795718</v>
      </c>
      <c r="AG76" s="16">
        <f>IF(PR24_overrides!AG76 = "", F_Inputs_PR24!AG75, PR24_overrides!AG76)</f>
        <v>0</v>
      </c>
      <c r="AH76" s="16">
        <f>IF(PR24_overrides!AH76 = "", F_Inputs_PR24!AH75, PR24_overrides!AH76)</f>
        <v>0</v>
      </c>
      <c r="AI76" s="16">
        <f>IF(PR24_overrides!AI76 = "", F_Inputs_PR24!AI75, PR24_overrides!AI76)</f>
        <v>0.14994280832249049</v>
      </c>
      <c r="AJ76" s="16">
        <f>IF(PR24_overrides!AJ76 = "", F_Inputs_PR24!AJ75, PR24_overrides!AJ76)</f>
        <v>0</v>
      </c>
      <c r="AK76" s="16">
        <f>IF(PR24_overrides!AK76 = "", F_Inputs_PR24!AK75, PR24_overrides!AK76)</f>
        <v>0</v>
      </c>
      <c r="AL76" s="14"/>
      <c r="AM76" s="14"/>
      <c r="AN76" s="14"/>
      <c r="AO76" s="14"/>
      <c r="AP76" s="14"/>
      <c r="AQ76" s="14"/>
      <c r="AR76" s="14"/>
      <c r="AS76" s="14"/>
      <c r="AT76" s="14"/>
      <c r="AU76" s="14"/>
      <c r="AV76" s="14"/>
      <c r="AW76" s="14"/>
      <c r="AX76" s="14"/>
    </row>
    <row r="77" spans="1:50" x14ac:dyDescent="0.45">
      <c r="A77" s="15" t="str">
        <f t="shared" si="1"/>
        <v>BRL28</v>
      </c>
      <c r="B77" s="15" t="s">
        <v>409</v>
      </c>
      <c r="C77" s="15" t="s">
        <v>520</v>
      </c>
      <c r="D77" s="16">
        <f>IF(PR24_overrides!D77 = "", F_Inputs_PR24!D76, PR24_overrides!D77)</f>
        <v>0.87009148240899181</v>
      </c>
      <c r="E77" s="16">
        <f>IF(PR24_overrides!E77 = "", F_Inputs_PR24!E76, PR24_overrides!E77)</f>
        <v>3.7345723999600451</v>
      </c>
      <c r="F77" s="16">
        <f>IF(PR24_overrides!F77 = "", F_Inputs_PR24!F76, PR24_overrides!F77)</f>
        <v>0.82186437590816219</v>
      </c>
      <c r="G77" s="16">
        <f>IF(PR24_overrides!G77 = "", F_Inputs_PR24!G76, PR24_overrides!G77)</f>
        <v>6.6142470261475648</v>
      </c>
      <c r="H77" s="16">
        <f>IF(PR24_overrides!H77 = "", F_Inputs_PR24!H76, PR24_overrides!H77)</f>
        <v>0</v>
      </c>
      <c r="I77" s="16">
        <f>IF(PR24_overrides!I77 = "", F_Inputs_PR24!I76, PR24_overrides!I77)</f>
        <v>0.47683640677690531</v>
      </c>
      <c r="J77" s="16">
        <f>IF(PR24_overrides!J77 = "", F_Inputs_PR24!J76, PR24_overrides!J77)</f>
        <v>3.8043533375371528</v>
      </c>
      <c r="K77" s="16">
        <f>IF(PR24_overrides!K77 = "", F_Inputs_PR24!K76, PR24_overrides!K77)</f>
        <v>3.4479133064192345E-3</v>
      </c>
      <c r="L77" s="16">
        <f>IF(PR24_overrides!L77 = "", F_Inputs_PR24!L76, PR24_overrides!L77)</f>
        <v>15.455321459636252</v>
      </c>
      <c r="M77" s="16">
        <f>IF(PR24_overrides!M77 = "", F_Inputs_PR24!M76, PR24_overrides!M77)</f>
        <v>0</v>
      </c>
      <c r="N77" s="16">
        <f>IF(PR24_overrides!N77 = "", F_Inputs_PR24!N76, PR24_overrides!N77)</f>
        <v>6.6142470261475648</v>
      </c>
      <c r="O77" s="16">
        <f>IF(PR24_overrides!O77 = "", F_Inputs_PR24!O76, PR24_overrides!O77)</f>
        <v>0</v>
      </c>
      <c r="P77" s="16">
        <f>IF(PR24_overrides!P77 = "", F_Inputs_PR24!P76, PR24_overrides!P77)</f>
        <v>9.1944354837846243E-3</v>
      </c>
      <c r="Q77" s="16">
        <f>IF(PR24_overrides!Q77 = "", F_Inputs_PR24!Q76, PR24_overrides!Q77)</f>
        <v>1.149304435473078E-3</v>
      </c>
      <c r="R77" s="16">
        <f>IF(PR24_overrides!R77 = "", F_Inputs_PR24!R76, PR24_overrides!R77)</f>
        <v>5.286800403176159E-2</v>
      </c>
      <c r="S77" s="16">
        <f>IF(PR24_overrides!S77 = "", F_Inputs_PR24!S76, PR24_overrides!S77)</f>
        <v>2.6019999999999999</v>
      </c>
      <c r="T77" s="16">
        <f>IF(PR24_overrides!T77 = "", F_Inputs_PR24!T76, PR24_overrides!T77)</f>
        <v>7.3289999999999997</v>
      </c>
      <c r="U77" s="16">
        <f>IF(PR24_overrides!U77 = "", F_Inputs_PR24!U76, PR24_overrides!U77)</f>
        <v>116.218994398738</v>
      </c>
      <c r="V77" s="16">
        <f>IF(PR24_overrides!V77 = "", F_Inputs_PR24!V76, PR24_overrides!V77)</f>
        <v>408.82400000000001</v>
      </c>
      <c r="W77" s="16">
        <f>IF(PR24_overrides!W77 = "", F_Inputs_PR24!W76, PR24_overrides!W77)</f>
        <v>0</v>
      </c>
      <c r="X77" s="16">
        <f>IF(PR24_overrides!X77 = "", F_Inputs_PR24!X76, PR24_overrides!X77)</f>
        <v>0</v>
      </c>
      <c r="Y77" s="16">
        <f>IF(PR24_overrides!Y77 = "", F_Inputs_PR24!Y76, PR24_overrides!Y77)</f>
        <v>0</v>
      </c>
      <c r="Z77" s="16">
        <f>IF(PR24_overrides!Z77 = "", F_Inputs_PR24!Z76, PR24_overrides!Z77)</f>
        <v>0</v>
      </c>
      <c r="AA77" s="16">
        <f>IF(PR24_overrides!AA77 = "", F_Inputs_PR24!AA76, PR24_overrides!AA77)</f>
        <v>0</v>
      </c>
      <c r="AB77" s="16">
        <f>IF(PR24_overrides!AB77 = "", F_Inputs_PR24!AB76, PR24_overrides!AB77)</f>
        <v>15.624130778918806</v>
      </c>
      <c r="AC77" s="16">
        <f>IF(PR24_overrides!AC77 = "", F_Inputs_PR24!AC76, PR24_overrides!AC77)</f>
        <v>9.9308299576763126</v>
      </c>
      <c r="AD77" s="16">
        <f>IF(PR24_overrides!AD77 = "", F_Inputs_PR24!AD76, PR24_overrides!AD77)</f>
        <v>0</v>
      </c>
      <c r="AE77" s="16">
        <f>IF(PR24_overrides!AE77 = "", F_Inputs_PR24!AE76, PR24_overrides!AE77)</f>
        <v>3.3201404560161865E-2</v>
      </c>
      <c r="AF77" s="16">
        <f>IF(PR24_overrides!AF77 = "", F_Inputs_PR24!AF76, PR24_overrides!AF77)</f>
        <v>7.2396170771377277E-2</v>
      </c>
      <c r="AG77" s="16">
        <f>IF(PR24_overrides!AG77 = "", F_Inputs_PR24!AG76, PR24_overrides!AG77)</f>
        <v>0</v>
      </c>
      <c r="AH77" s="16">
        <f>IF(PR24_overrides!AH77 = "", F_Inputs_PR24!AH76, PR24_overrides!AH77)</f>
        <v>0</v>
      </c>
      <c r="AI77" s="16">
        <f>IF(PR24_overrides!AI77 = "", F_Inputs_PR24!AI76, PR24_overrides!AI77)</f>
        <v>0.10559757533153914</v>
      </c>
      <c r="AJ77" s="16">
        <f>IF(PR24_overrides!AJ77 = "", F_Inputs_PR24!AJ76, PR24_overrides!AJ77)</f>
        <v>0</v>
      </c>
      <c r="AK77" s="16">
        <f>IF(PR24_overrides!AK77 = "", F_Inputs_PR24!AK76, PR24_overrides!AK77)</f>
        <v>0</v>
      </c>
      <c r="AL77" s="14"/>
      <c r="AM77" s="14"/>
      <c r="AN77" s="14"/>
      <c r="AO77" s="14"/>
      <c r="AP77" s="14"/>
      <c r="AQ77" s="14"/>
      <c r="AR77" s="14"/>
      <c r="AS77" s="14"/>
      <c r="AT77" s="14"/>
      <c r="AU77" s="14"/>
      <c r="AV77" s="14"/>
      <c r="AW77" s="14"/>
      <c r="AX77" s="14"/>
    </row>
    <row r="78" spans="1:50" x14ac:dyDescent="0.45">
      <c r="A78" s="15" t="str">
        <f t="shared" si="1"/>
        <v>BRL29</v>
      </c>
      <c r="B78" s="15" t="s">
        <v>409</v>
      </c>
      <c r="C78" s="15" t="s">
        <v>521</v>
      </c>
      <c r="D78" s="16">
        <f>IF(PR24_overrides!D78 = "", F_Inputs_PR24!D77, PR24_overrides!D78)</f>
        <v>0.85303086510685477</v>
      </c>
      <c r="E78" s="16">
        <f>IF(PR24_overrides!E78 = "", F_Inputs_PR24!E77, PR24_overrides!E78)</f>
        <v>3.8655293258828376</v>
      </c>
      <c r="F78" s="16">
        <f>IF(PR24_overrides!F78 = "", F_Inputs_PR24!F77, PR24_overrides!F78)</f>
        <v>0.85060223065255725</v>
      </c>
      <c r="G78" s="16">
        <f>IF(PR24_overrides!G78 = "", F_Inputs_PR24!G77, PR24_overrides!G78)</f>
        <v>7.0173310777566815</v>
      </c>
      <c r="H78" s="16">
        <f>IF(PR24_overrides!H78 = "", F_Inputs_PR24!H77, PR24_overrides!H78)</f>
        <v>0</v>
      </c>
      <c r="I78" s="16">
        <f>IF(PR24_overrides!I78 = "", F_Inputs_PR24!I77, PR24_overrides!I78)</f>
        <v>0.49364123214157762</v>
      </c>
      <c r="J78" s="16">
        <f>IF(PR24_overrides!J78 = "", F_Inputs_PR24!J77, PR24_overrides!J78)</f>
        <v>3.9385139166564578</v>
      </c>
      <c r="K78" s="16">
        <f>IF(PR24_overrides!K78 = "", F_Inputs_PR24!K77, PR24_overrides!K78)</f>
        <v>3.5168715725476187E-3</v>
      </c>
      <c r="L78" s="16">
        <f>IF(PR24_overrides!L78 = "", F_Inputs_PR24!L77, PR24_overrides!L78)</f>
        <v>16.169134654662656</v>
      </c>
      <c r="M78" s="16">
        <f>IF(PR24_overrides!M78 = "", F_Inputs_PR24!M77, PR24_overrides!M78)</f>
        <v>0</v>
      </c>
      <c r="N78" s="16">
        <f>IF(PR24_overrides!N78 = "", F_Inputs_PR24!N77, PR24_overrides!N78)</f>
        <v>7.0173310777566815</v>
      </c>
      <c r="O78" s="16">
        <f>IF(PR24_overrides!O78 = "", F_Inputs_PR24!O77, PR24_overrides!O78)</f>
        <v>0</v>
      </c>
      <c r="P78" s="16">
        <f>IF(PR24_overrides!P78 = "", F_Inputs_PR24!P77, PR24_overrides!P78)</f>
        <v>0</v>
      </c>
      <c r="Q78" s="16">
        <f>IF(PR24_overrides!Q78 = "", F_Inputs_PR24!Q77, PR24_overrides!Q78)</f>
        <v>1.1722905241825397E-3</v>
      </c>
      <c r="R78" s="16">
        <f>IF(PR24_overrides!R78 = "", F_Inputs_PR24!R77, PR24_overrides!R78)</f>
        <v>7.0337431450952373E-3</v>
      </c>
      <c r="S78" s="16">
        <f>IF(PR24_overrides!S78 = "", F_Inputs_PR24!S77, PR24_overrides!S78)</f>
        <v>2.4430000000000001</v>
      </c>
      <c r="T78" s="16">
        <f>IF(PR24_overrides!T78 = "", F_Inputs_PR24!T77, PR24_overrides!T78)</f>
        <v>7.5679999999999996</v>
      </c>
      <c r="U78" s="16">
        <f>IF(PR24_overrides!U78 = "", F_Inputs_PR24!U77, PR24_overrides!U78)</f>
        <v>109.0975776016878</v>
      </c>
      <c r="V78" s="16">
        <f>IF(PR24_overrides!V78 = "", F_Inputs_PR24!V77, PR24_overrides!V78)</f>
        <v>418.53899999999999</v>
      </c>
      <c r="W78" s="16">
        <f>IF(PR24_overrides!W78 = "", F_Inputs_PR24!W77, PR24_overrides!W78)</f>
        <v>0</v>
      </c>
      <c r="X78" s="16">
        <f>IF(PR24_overrides!X78 = "", F_Inputs_PR24!X77, PR24_overrides!X78)</f>
        <v>0</v>
      </c>
      <c r="Y78" s="16">
        <f>IF(PR24_overrides!Y78 = "", F_Inputs_PR24!Y77, PR24_overrides!Y78)</f>
        <v>0</v>
      </c>
      <c r="Z78" s="16">
        <f>IF(PR24_overrides!Z78 = "", F_Inputs_PR24!Z77, PR24_overrides!Z78)</f>
        <v>0</v>
      </c>
      <c r="AA78" s="16">
        <f>IF(PR24_overrides!AA78 = "", F_Inputs_PR24!AA77, PR24_overrides!AA78)</f>
        <v>0</v>
      </c>
      <c r="AB78" s="16">
        <f>IF(PR24_overrides!AB78 = "", F_Inputs_PR24!AB77, PR24_overrides!AB78)</f>
        <v>16.230980940054181</v>
      </c>
      <c r="AC78" s="16">
        <f>IF(PR24_overrides!AC78 = "", F_Inputs_PR24!AC77, PR24_overrides!AC78)</f>
        <v>10.01055534628736</v>
      </c>
      <c r="AD78" s="16">
        <f>IF(PR24_overrides!AD78 = "", F_Inputs_PR24!AD77, PR24_overrides!AD78)</f>
        <v>0</v>
      </c>
      <c r="AE78" s="16">
        <f>IF(PR24_overrides!AE78 = "", F_Inputs_PR24!AE77, PR24_overrides!AE78)</f>
        <v>3.3414281835472043E-2</v>
      </c>
      <c r="AF78" s="16">
        <f>IF(PR24_overrides!AF78 = "", F_Inputs_PR24!AF77, PR24_overrides!AF78)</f>
        <v>2.0225969886768305E-2</v>
      </c>
      <c r="AG78" s="16">
        <f>IF(PR24_overrides!AG78 = "", F_Inputs_PR24!AG77, PR24_overrides!AG78)</f>
        <v>0</v>
      </c>
      <c r="AH78" s="16">
        <f>IF(PR24_overrides!AH78 = "", F_Inputs_PR24!AH77, PR24_overrides!AH78)</f>
        <v>0</v>
      </c>
      <c r="AI78" s="16">
        <f>IF(PR24_overrides!AI78 = "", F_Inputs_PR24!AI77, PR24_overrides!AI78)</f>
        <v>5.3640251722240344E-2</v>
      </c>
      <c r="AJ78" s="16">
        <f>IF(PR24_overrides!AJ78 = "", F_Inputs_PR24!AJ77, PR24_overrides!AJ78)</f>
        <v>0</v>
      </c>
      <c r="AK78" s="16">
        <f>IF(PR24_overrides!AK78 = "", F_Inputs_PR24!AK77, PR24_overrides!AK78)</f>
        <v>0</v>
      </c>
      <c r="AL78" s="14"/>
      <c r="AM78" s="14"/>
      <c r="AN78" s="14"/>
      <c r="AO78" s="14"/>
      <c r="AP78" s="14"/>
      <c r="AQ78" s="14"/>
      <c r="AR78" s="14"/>
      <c r="AS78" s="14"/>
      <c r="AT78" s="14"/>
      <c r="AU78" s="14"/>
      <c r="AV78" s="14"/>
      <c r="AW78" s="14"/>
      <c r="AX78" s="14"/>
    </row>
    <row r="79" spans="1:50" x14ac:dyDescent="0.45">
      <c r="A79" s="15" t="str">
        <f t="shared" si="1"/>
        <v>BRL30</v>
      </c>
      <c r="B79" s="15" t="s">
        <v>409</v>
      </c>
      <c r="C79" s="15" t="s">
        <v>522</v>
      </c>
      <c r="D79" s="16">
        <f>IF(PR24_overrides!D79 = "", F_Inputs_PR24!D78, PR24_overrides!D79)</f>
        <v>0.8363047697126027</v>
      </c>
      <c r="E79" s="16">
        <f>IF(PR24_overrides!E79 = "", F_Inputs_PR24!E78, PR24_overrides!E79)</f>
        <v>3.9550406610140305</v>
      </c>
      <c r="F79" s="16">
        <f>IF(PR24_overrides!F79 = "", F_Inputs_PR24!F78, PR24_overrides!F79)</f>
        <v>0.86992041777836704</v>
      </c>
      <c r="G79" s="16">
        <f>IF(PR24_overrides!G79 = "", F_Inputs_PR24!G78, PR24_overrides!G79)</f>
        <v>7.4338927926197051</v>
      </c>
      <c r="H79" s="16">
        <f>IF(PR24_overrides!H79 = "", F_Inputs_PR24!H78, PR24_overrides!H79)</f>
        <v>0</v>
      </c>
      <c r="I79" s="16">
        <f>IF(PR24_overrides!I79 = "", F_Inputs_PR24!I78, PR24_overrides!I79)</f>
        <v>0.5049847626422409</v>
      </c>
      <c r="J79" s="16">
        <f>IF(PR24_overrides!J79 = "", F_Inputs_PR24!J78, PR24_overrides!J79)</f>
        <v>4.0291050928682264</v>
      </c>
      <c r="K79" s="16">
        <f>IF(PR24_overrides!K79 = "", F_Inputs_PR24!K78, PR24_overrides!K79)</f>
        <v>3.5872090039985715E-3</v>
      </c>
      <c r="L79" s="16">
        <f>IF(PR24_overrides!L79 = "", F_Inputs_PR24!L78, PR24_overrides!L79)</f>
        <v>16.796530935926572</v>
      </c>
      <c r="M79" s="16">
        <f>IF(PR24_overrides!M79 = "", F_Inputs_PR24!M78, PR24_overrides!M79)</f>
        <v>0</v>
      </c>
      <c r="N79" s="16">
        <f>IF(PR24_overrides!N79 = "", F_Inputs_PR24!N78, PR24_overrides!N79)</f>
        <v>7.4338927926197051</v>
      </c>
      <c r="O79" s="16">
        <f>IF(PR24_overrides!O79 = "", F_Inputs_PR24!O78, PR24_overrides!O79)</f>
        <v>0</v>
      </c>
      <c r="P79" s="16">
        <f>IF(PR24_overrides!P79 = "", F_Inputs_PR24!P78, PR24_overrides!P79)</f>
        <v>0</v>
      </c>
      <c r="Q79" s="16">
        <f>IF(PR24_overrides!Q79 = "", F_Inputs_PR24!Q78, PR24_overrides!Q79)</f>
        <v>1.1957363346661904E-3</v>
      </c>
      <c r="R79" s="16">
        <f>IF(PR24_overrides!R79 = "", F_Inputs_PR24!R78, PR24_overrides!R79)</f>
        <v>7.174418007997143E-3</v>
      </c>
      <c r="S79" s="16">
        <f>IF(PR24_overrides!S79 = "", F_Inputs_PR24!S78, PR24_overrides!S79)</f>
        <v>2.29</v>
      </c>
      <c r="T79" s="16">
        <f>IF(PR24_overrides!T79 = "", F_Inputs_PR24!T78, PR24_overrides!T79)</f>
        <v>7.8019999999999996</v>
      </c>
      <c r="U79" s="16">
        <f>IF(PR24_overrides!U79 = "", F_Inputs_PR24!U78, PR24_overrides!U79)</f>
        <v>102.28960696623341</v>
      </c>
      <c r="V79" s="16">
        <f>IF(PR24_overrides!V79 = "", F_Inputs_PR24!V78, PR24_overrides!V79)</f>
        <v>427.20800000000003</v>
      </c>
      <c r="W79" s="16">
        <f>IF(PR24_overrides!W79 = "", F_Inputs_PR24!W78, PR24_overrides!W79)</f>
        <v>0</v>
      </c>
      <c r="X79" s="16">
        <f>IF(PR24_overrides!X79 = "", F_Inputs_PR24!X78, PR24_overrides!X79)</f>
        <v>0</v>
      </c>
      <c r="Y79" s="16">
        <f>IF(PR24_overrides!Y79 = "", F_Inputs_PR24!Y78, PR24_overrides!Y79)</f>
        <v>0</v>
      </c>
      <c r="Z79" s="16">
        <f>IF(PR24_overrides!Z79 = "", F_Inputs_PR24!Z78, PR24_overrides!Z79)</f>
        <v>0</v>
      </c>
      <c r="AA79" s="16">
        <f>IF(PR24_overrides!AA79 = "", F_Inputs_PR24!AA78, PR24_overrides!AA79)</f>
        <v>0</v>
      </c>
      <c r="AB79" s="16">
        <f>IF(PR24_overrides!AB79 = "", F_Inputs_PR24!AB78, PR24_overrides!AB79)</f>
        <v>16.853529796204544</v>
      </c>
      <c r="AC79" s="16">
        <f>IF(PR24_overrides!AC79 = "", F_Inputs_PR24!AC78, PR24_overrides!AC79)</f>
        <v>10.092000000000001</v>
      </c>
      <c r="AD79" s="16">
        <f>IF(PR24_overrides!AD79 = "", F_Inputs_PR24!AD78, PR24_overrides!AD79)</f>
        <v>0</v>
      </c>
      <c r="AE79" s="16">
        <f>IF(PR24_overrides!AE79 = "", F_Inputs_PR24!AE78, PR24_overrides!AE79)</f>
        <v>3.1881450805430048E-2</v>
      </c>
      <c r="AF79" s="16">
        <f>IF(PR24_overrides!AF79 = "", F_Inputs_PR24!AF78, PR24_overrides!AF79)</f>
        <v>1.6747255129883721E-2</v>
      </c>
      <c r="AG79" s="16">
        <f>IF(PR24_overrides!AG79 = "", F_Inputs_PR24!AG78, PR24_overrides!AG79)</f>
        <v>0</v>
      </c>
      <c r="AH79" s="16">
        <f>IF(PR24_overrides!AH79 = "", F_Inputs_PR24!AH78, PR24_overrides!AH79)</f>
        <v>0</v>
      </c>
      <c r="AI79" s="16">
        <f>IF(PR24_overrides!AI79 = "", F_Inputs_PR24!AI78, PR24_overrides!AI79)</f>
        <v>4.8628705935313772E-2</v>
      </c>
      <c r="AJ79" s="16">
        <f>IF(PR24_overrides!AJ79 = "", F_Inputs_PR24!AJ78, PR24_overrides!AJ79)</f>
        <v>0</v>
      </c>
      <c r="AK79" s="16">
        <f>IF(PR24_overrides!AK79 = "", F_Inputs_PR24!AK78, PR24_overrides!AK79)</f>
        <v>0</v>
      </c>
      <c r="AL79" s="14"/>
      <c r="AM79" s="14"/>
      <c r="AN79" s="14"/>
      <c r="AO79" s="14"/>
      <c r="AP79" s="14"/>
      <c r="AQ79" s="14"/>
      <c r="AR79" s="14"/>
      <c r="AS79" s="14"/>
      <c r="AT79" s="14"/>
      <c r="AU79" s="14"/>
      <c r="AV79" s="14"/>
      <c r="AW79" s="14"/>
      <c r="AX79" s="14"/>
    </row>
    <row r="80" spans="1:50" x14ac:dyDescent="0.45">
      <c r="A80" s="15" t="str">
        <f t="shared" si="1"/>
        <v>PRT24</v>
      </c>
      <c r="B80" s="15" t="s">
        <v>457</v>
      </c>
      <c r="C80" s="15" t="s">
        <v>263</v>
      </c>
      <c r="D80" s="16">
        <f>IF(PR24_overrides!D80 = "", F_Inputs_PR24!D79, PR24_overrides!D80)</f>
        <v>0.94744609856262829</v>
      </c>
      <c r="E80" s="16">
        <f>IF(PR24_overrides!E80 = "", F_Inputs_PR24!E79, PR24_overrides!E80)</f>
        <v>2.1510458516762614</v>
      </c>
      <c r="F80" s="16">
        <f>IF(PR24_overrides!F80 = "", F_Inputs_PR24!F79, PR24_overrides!F80)</f>
        <v>0.34619383677615989</v>
      </c>
      <c r="G80" s="16">
        <f>IF(PR24_overrides!G80 = "", F_Inputs_PR24!G79, PR24_overrides!G80)</f>
        <v>0.36097040298002037</v>
      </c>
      <c r="H80" s="16">
        <f>IF(PR24_overrides!H80 = "", F_Inputs_PR24!H79, PR24_overrides!H80)</f>
        <v>0.36097040298002037</v>
      </c>
      <c r="I80" s="16">
        <f>IF(PR24_overrides!I80 = "", F_Inputs_PR24!I79, PR24_overrides!I80)</f>
        <v>0.26492272265492722</v>
      </c>
      <c r="J80" s="16">
        <f>IF(PR24_overrides!J80 = "", F_Inputs_PR24!J79, PR24_overrides!J80)</f>
        <v>1.468157399254995</v>
      </c>
      <c r="K80" s="16">
        <f>IF(PR24_overrides!K80 = "", F_Inputs_PR24!K79, PR24_overrides!K80)</f>
        <v>0.16043129021334238</v>
      </c>
      <c r="L80" s="16">
        <f>IF(PR24_overrides!L80 = "", F_Inputs_PR24!L79, PR24_overrides!L80)</f>
        <v>4.7517215035557063</v>
      </c>
      <c r="M80" s="16">
        <f>IF(PR24_overrides!M80 = "", F_Inputs_PR24!M79, PR24_overrides!M80)</f>
        <v>0</v>
      </c>
      <c r="N80" s="16">
        <f>IF(PR24_overrides!N80 = "", F_Inputs_PR24!N79, PR24_overrides!N80)</f>
        <v>0.36097040298002037</v>
      </c>
      <c r="O80" s="16">
        <f>IF(PR24_overrides!O80 = "", F_Inputs_PR24!O79, PR24_overrides!O80)</f>
        <v>0</v>
      </c>
      <c r="P80" s="16">
        <f>IF(PR24_overrides!P80 = "", F_Inputs_PR24!P79, PR24_overrides!P80)</f>
        <v>2.9553132407720964E-2</v>
      </c>
      <c r="Q80" s="16">
        <f>IF(PR24_overrides!Q80 = "", F_Inputs_PR24!Q79, PR24_overrides!Q80)</f>
        <v>0</v>
      </c>
      <c r="R80" s="16">
        <f>IF(PR24_overrides!R80 = "", F_Inputs_PR24!R79, PR24_overrides!R80)</f>
        <v>1.7942973247544871E-2</v>
      </c>
      <c r="S80" s="16">
        <f>IF(PR24_overrides!S80 = "", F_Inputs_PR24!S79, PR24_overrides!S80)</f>
        <v>4.3070000000000004</v>
      </c>
      <c r="T80" s="16">
        <f>IF(PR24_overrides!T80 = "", F_Inputs_PR24!T79, PR24_overrides!T80)</f>
        <v>2.8239999999999998</v>
      </c>
      <c r="U80" s="16">
        <f>IF(PR24_overrides!U80 = "", F_Inputs_PR24!U79, PR24_overrides!U80)</f>
        <v>191.178</v>
      </c>
      <c r="V80" s="16">
        <f>IF(PR24_overrides!V80 = "", F_Inputs_PR24!V79, PR24_overrides!V80)</f>
        <v>111.926</v>
      </c>
      <c r="W80" s="16">
        <f>IF(PR24_overrides!W80 = "", F_Inputs_PR24!W79, PR24_overrides!W80)</f>
        <v>0</v>
      </c>
      <c r="X80" s="16">
        <f>IF(PR24_overrides!X80 = "", F_Inputs_PR24!X79, PR24_overrides!X80)</f>
        <v>0</v>
      </c>
      <c r="Y80" s="16">
        <f>IF(PR24_overrides!Y80 = "", F_Inputs_PR24!Y79, PR24_overrides!Y80)</f>
        <v>0</v>
      </c>
      <c r="Z80" s="16">
        <f>IF(PR24_overrides!Z80 = "", F_Inputs_PR24!Z79, PR24_overrides!Z80)</f>
        <v>0</v>
      </c>
      <c r="AA80" s="16">
        <f>IF(PR24_overrides!AA80 = "", F_Inputs_PR24!AA79, PR24_overrides!AA80)</f>
        <v>0.23642505926176771</v>
      </c>
      <c r="AB80" s="16">
        <f>IF(PR24_overrides!AB80 = "", F_Inputs_PR24!AB79, PR24_overrides!AB80)</f>
        <v>4.9976457839485269</v>
      </c>
      <c r="AC80" s="16">
        <f>IF(PR24_overrides!AC80 = "", F_Inputs_PR24!AC79, PR24_overrides!AC80)</f>
        <v>6.77</v>
      </c>
      <c r="AD80" s="16">
        <f>IF(PR24_overrides!AD80 = "", F_Inputs_PR24!AD79, PR24_overrides!AD80)</f>
        <v>0</v>
      </c>
      <c r="AE80" s="16">
        <f>IF(PR24_overrides!AE80 = "", F_Inputs_PR24!AE79, PR24_overrides!AE80)</f>
        <v>0.16465316627158821</v>
      </c>
      <c r="AF80" s="16">
        <f>IF(PR24_overrides!AF80 = "", F_Inputs_PR24!AF79, PR24_overrides!AF80)</f>
        <v>3.3775008465966816E-2</v>
      </c>
      <c r="AG80" s="16">
        <f>IF(PR24_overrides!AG80 = "", F_Inputs_PR24!AG79, PR24_overrides!AG80)</f>
        <v>0</v>
      </c>
      <c r="AH80" s="16">
        <f>IF(PR24_overrides!AH80 = "", F_Inputs_PR24!AH79, PR24_overrides!AH80)</f>
        <v>0</v>
      </c>
      <c r="AI80" s="16">
        <f>IF(PR24_overrides!AI80 = "", F_Inputs_PR24!AI79, PR24_overrides!AI80)</f>
        <v>0.19842817473755503</v>
      </c>
      <c r="AJ80" s="16">
        <f>IF(PR24_overrides!AJ80 = "", F_Inputs_PR24!AJ79, PR24_overrides!AJ80)</f>
        <v>0</v>
      </c>
      <c r="AK80" s="16">
        <f>IF(PR24_overrides!AK80 = "", F_Inputs_PR24!AK79, PR24_overrides!AK80)</f>
        <v>34.721764172028443</v>
      </c>
      <c r="AL80" s="14"/>
      <c r="AM80" s="14"/>
      <c r="AN80" s="14"/>
      <c r="AO80" s="14"/>
      <c r="AP80" s="14"/>
      <c r="AQ80" s="14"/>
      <c r="AR80" s="14"/>
      <c r="AS80" s="14"/>
      <c r="AT80" s="14"/>
      <c r="AU80" s="14"/>
      <c r="AV80" s="14"/>
      <c r="AW80" s="14"/>
      <c r="AX80" s="14"/>
    </row>
    <row r="81" spans="1:50" x14ac:dyDescent="0.45">
      <c r="A81" s="15" t="str">
        <f t="shared" si="1"/>
        <v>PRT25</v>
      </c>
      <c r="B81" s="15" t="s">
        <v>457</v>
      </c>
      <c r="C81" s="15" t="s">
        <v>516</v>
      </c>
      <c r="D81" s="16">
        <f>IF(PR24_overrides!D81 = "", F_Inputs_PR24!D80, PR24_overrides!D81)</f>
        <v>0.92500939731863152</v>
      </c>
      <c r="E81" s="16">
        <f>IF(PR24_overrides!E81 = "", F_Inputs_PR24!E80, PR24_overrides!E81)</f>
        <v>2.2583554351506949</v>
      </c>
      <c r="F81" s="16">
        <f>IF(PR24_overrides!F81 = "", F_Inputs_PR24!F80, PR24_overrides!F81)</f>
        <v>0.35459099221131063</v>
      </c>
      <c r="G81" s="16">
        <f>IF(PR24_overrides!G81 = "", F_Inputs_PR24!G80, PR24_overrides!G81)</f>
        <v>0.36972597358618364</v>
      </c>
      <c r="H81" s="16">
        <f>IF(PR24_overrides!H81 = "", F_Inputs_PR24!H80, PR24_overrides!H81)</f>
        <v>0.36972597358618364</v>
      </c>
      <c r="I81" s="16">
        <f>IF(PR24_overrides!I81 = "", F_Inputs_PR24!I80, PR24_overrides!I81)</f>
        <v>0.31459139857771762</v>
      </c>
      <c r="J81" s="16">
        <f>IF(PR24_overrides!J81 = "", F_Inputs_PR24!J80, PR24_overrides!J81)</f>
        <v>1.5037685066034545</v>
      </c>
      <c r="K81" s="16">
        <f>IF(PR24_overrides!K81 = "", F_Inputs_PR24!K80, PR24_overrides!K81)</f>
        <v>0.16432265492719272</v>
      </c>
      <c r="L81" s="16">
        <f>IF(PR24_overrides!L81 = "", F_Inputs_PR24!L80, PR24_overrides!L81)</f>
        <v>4.9653549610565539</v>
      </c>
      <c r="M81" s="16">
        <f>IF(PR24_overrides!M81 = "", F_Inputs_PR24!M80, PR24_overrides!M81)</f>
        <v>0</v>
      </c>
      <c r="N81" s="16">
        <f>IF(PR24_overrides!N81 = "", F_Inputs_PR24!N80, PR24_overrides!N81)</f>
        <v>0.36972597358618364</v>
      </c>
      <c r="O81" s="16">
        <f>IF(PR24_overrides!O81 = "", F_Inputs_PR24!O80, PR24_overrides!O81)</f>
        <v>0</v>
      </c>
      <c r="P81" s="16">
        <f>IF(PR24_overrides!P81 = "", F_Inputs_PR24!P80, PR24_overrides!P81)</f>
        <v>3.026996274974603E-2</v>
      </c>
      <c r="Q81" s="16">
        <f>IF(PR24_overrides!Q81 = "", F_Inputs_PR24!Q80, PR24_overrides!Q81)</f>
        <v>0</v>
      </c>
      <c r="R81" s="16">
        <f>IF(PR24_overrides!R81 = "", F_Inputs_PR24!R80, PR24_overrides!R81)</f>
        <v>4.7567084321029469E-2</v>
      </c>
      <c r="S81" s="16">
        <f>IF(PR24_overrides!S81 = "", F_Inputs_PR24!S80, PR24_overrides!S81)</f>
        <v>4.3330000000000002</v>
      </c>
      <c r="T81" s="16">
        <f>IF(PR24_overrides!T81 = "", F_Inputs_PR24!T80, PR24_overrides!T81)</f>
        <v>2.359</v>
      </c>
      <c r="U81" s="16">
        <f>IF(PR24_overrides!U81 = "", F_Inputs_PR24!U80, PR24_overrides!U81)</f>
        <v>187.84700000000001</v>
      </c>
      <c r="V81" s="16">
        <f>IF(PR24_overrides!V81 = "", F_Inputs_PR24!V80, PR24_overrides!V81)</f>
        <v>120.38200000000001</v>
      </c>
      <c r="W81" s="16">
        <f>IF(PR24_overrides!W81 = "", F_Inputs_PR24!W80, PR24_overrides!W81)</f>
        <v>0</v>
      </c>
      <c r="X81" s="16">
        <f>IF(PR24_overrides!X81 = "", F_Inputs_PR24!X80, PR24_overrides!X81)</f>
        <v>0</v>
      </c>
      <c r="Y81" s="16">
        <f>IF(PR24_overrides!Y81 = "", F_Inputs_PR24!Y80, PR24_overrides!Y81)</f>
        <v>0</v>
      </c>
      <c r="Z81" s="16">
        <f>IF(PR24_overrides!Z81 = "", F_Inputs_PR24!Z80, PR24_overrides!Z81)</f>
        <v>0</v>
      </c>
      <c r="AA81" s="16">
        <f>IF(PR24_overrides!AA81 = "", F_Inputs_PR24!AA80, PR24_overrides!AA81)</f>
        <v>0.12432306129359977</v>
      </c>
      <c r="AB81" s="16">
        <f>IF(PR24_overrides!AB81 = "", F_Inputs_PR24!AB80, PR24_overrides!AB81)</f>
        <v>5.2464331865899094</v>
      </c>
      <c r="AC81" s="16">
        <f>IF(PR24_overrides!AC81 = "", F_Inputs_PR24!AC80, PR24_overrides!AC81)</f>
        <v>6.6920000000000002</v>
      </c>
      <c r="AD81" s="16">
        <f>IF(PR24_overrides!AD81 = "", F_Inputs_PR24!AD80, PR24_overrides!AD81)</f>
        <v>0</v>
      </c>
      <c r="AE81" s="16">
        <f>IF(PR24_overrides!AE81 = "", F_Inputs_PR24!AE80, PR24_overrides!AE81)</f>
        <v>0.1686469353200136</v>
      </c>
      <c r="AF81" s="16">
        <f>IF(PR24_overrides!AF81 = "", F_Inputs_PR24!AF80, PR24_overrides!AF81)</f>
        <v>3.4594243142566893E-2</v>
      </c>
      <c r="AG81" s="16">
        <f>IF(PR24_overrides!AG81 = "", F_Inputs_PR24!AG80, PR24_overrides!AG81)</f>
        <v>0</v>
      </c>
      <c r="AH81" s="16">
        <f>IF(PR24_overrides!AH81 = "", F_Inputs_PR24!AH80, PR24_overrides!AH81)</f>
        <v>0</v>
      </c>
      <c r="AI81" s="16">
        <f>IF(PR24_overrides!AI81 = "", F_Inputs_PR24!AI80, PR24_overrides!AI81)</f>
        <v>0.20324117846258047</v>
      </c>
      <c r="AJ81" s="16">
        <f>IF(PR24_overrides!AJ81 = "", F_Inputs_PR24!AJ80, PR24_overrides!AJ81)</f>
        <v>0</v>
      </c>
      <c r="AK81" s="16">
        <f>IF(PR24_overrides!AK81 = "", F_Inputs_PR24!AK80, PR24_overrides!AK81)</f>
        <v>35.840716965797505</v>
      </c>
      <c r="AL81" s="14"/>
      <c r="AM81" s="14"/>
      <c r="AN81" s="14"/>
      <c r="AO81" s="14"/>
      <c r="AP81" s="14"/>
      <c r="AQ81" s="14"/>
      <c r="AR81" s="14"/>
      <c r="AS81" s="14"/>
      <c r="AT81" s="14"/>
      <c r="AU81" s="14"/>
      <c r="AV81" s="14"/>
      <c r="AW81" s="14"/>
      <c r="AX81" s="14"/>
    </row>
    <row r="82" spans="1:50" x14ac:dyDescent="0.45">
      <c r="A82" s="15" t="str">
        <f t="shared" si="1"/>
        <v>PRT26</v>
      </c>
      <c r="B82" s="15" t="s">
        <v>457</v>
      </c>
      <c r="C82" s="15" t="s">
        <v>518</v>
      </c>
      <c r="D82" s="16">
        <f>IF(PR24_overrides!D82 = "", F_Inputs_PR24!D81, PR24_overrides!D82)</f>
        <v>0.90671825104396953</v>
      </c>
      <c r="E82" s="16">
        <f>IF(PR24_overrides!E82 = "", F_Inputs_PR24!E81, PR24_overrides!E82)</f>
        <v>2.389937555028784</v>
      </c>
      <c r="F82" s="16">
        <f>IF(PR24_overrides!F82 = "", F_Inputs_PR24!F81, PR24_overrides!F82)</f>
        <v>0.36174412461903149</v>
      </c>
      <c r="G82" s="16">
        <f>IF(PR24_overrides!G82 = "", F_Inputs_PR24!G81, PR24_overrides!G82)</f>
        <v>0.55254209278699629</v>
      </c>
      <c r="H82" s="16">
        <f>IF(PR24_overrides!H82 = "", F_Inputs_PR24!H81, PR24_overrides!H82)</f>
        <v>0.55254209278699629</v>
      </c>
      <c r="I82" s="16">
        <f>IF(PR24_overrides!I82 = "", F_Inputs_PR24!I81, PR24_overrides!I82)</f>
        <v>0.32093762275651877</v>
      </c>
      <c r="J82" s="16">
        <f>IF(PR24_overrides!J82 = "", F_Inputs_PR24!J81, PR24_overrides!J82)</f>
        <v>1.8473213681002372</v>
      </c>
      <c r="K82" s="16">
        <f>IF(PR24_overrides!K82 = "", F_Inputs_PR24!K81, PR24_overrides!K82)</f>
        <v>0.16763752116491704</v>
      </c>
      <c r="L82" s="16">
        <f>IF(PR24_overrides!L82 = "", F_Inputs_PR24!L81, PR24_overrides!L82)</f>
        <v>5.6401202844564846</v>
      </c>
      <c r="M82" s="16">
        <f>IF(PR24_overrides!M82 = "", F_Inputs_PR24!M81, PR24_overrides!M82)</f>
        <v>0</v>
      </c>
      <c r="N82" s="16">
        <f>IF(PR24_overrides!N82 = "", F_Inputs_PR24!N81, PR24_overrides!N82)</f>
        <v>0.44115137148662381</v>
      </c>
      <c r="O82" s="16">
        <f>IF(PR24_overrides!O82 = "", F_Inputs_PR24!O81, PR24_overrides!O82)</f>
        <v>0</v>
      </c>
      <c r="P82" s="16">
        <f>IF(PR24_overrides!P82 = "", F_Inputs_PR24!P81, PR24_overrides!P82)</f>
        <v>0</v>
      </c>
      <c r="Q82" s="16">
        <f>IF(PR24_overrides!Q82 = "", F_Inputs_PR24!Q81, PR24_overrides!Q82)</f>
        <v>0</v>
      </c>
      <c r="R82" s="16">
        <f>IF(PR24_overrides!R82 = "", F_Inputs_PR24!R81, PR24_overrides!R82)</f>
        <v>7.9407246867592277E-2</v>
      </c>
      <c r="S82" s="16">
        <f>IF(PR24_overrides!S82 = "", F_Inputs_PR24!S81, PR24_overrides!S82)</f>
        <v>4.3330000000000002</v>
      </c>
      <c r="T82" s="16">
        <f>IF(PR24_overrides!T82 = "", F_Inputs_PR24!T81, PR24_overrides!T82)</f>
        <v>2.359</v>
      </c>
      <c r="U82" s="16">
        <f>IF(PR24_overrides!U82 = "", F_Inputs_PR24!U81, PR24_overrides!U82)</f>
        <v>186.357</v>
      </c>
      <c r="V82" s="16">
        <f>IF(PR24_overrides!V82 = "", F_Inputs_PR24!V81, PR24_overrides!V82)</f>
        <v>124.9196</v>
      </c>
      <c r="W82" s="16">
        <f>IF(PR24_overrides!W82 = "", F_Inputs_PR24!W81, PR24_overrides!W82)</f>
        <v>0</v>
      </c>
      <c r="X82" s="16">
        <f>IF(PR24_overrides!X82 = "", F_Inputs_PR24!X81, PR24_overrides!X82)</f>
        <v>0</v>
      </c>
      <c r="Y82" s="16">
        <f>IF(PR24_overrides!Y82 = "", F_Inputs_PR24!Y81, PR24_overrides!Y82)</f>
        <v>0</v>
      </c>
      <c r="Z82" s="16">
        <f>IF(PR24_overrides!Z82 = "", F_Inputs_PR24!Z81, PR24_overrides!Z82)</f>
        <v>0</v>
      </c>
      <c r="AA82" s="16">
        <f>IF(PR24_overrides!AA82 = "", F_Inputs_PR24!AA81, PR24_overrides!AA82)</f>
        <v>0.16543176430748391</v>
      </c>
      <c r="AB82" s="16">
        <f>IF(PR24_overrides!AB82 = "", F_Inputs_PR24!AB81, PR24_overrides!AB82)</f>
        <v>6.5720525567219772</v>
      </c>
      <c r="AC82" s="16">
        <f>IF(PR24_overrides!AC82 = "", F_Inputs_PR24!AC81, PR24_overrides!AC82)</f>
        <v>6.6920000000000002</v>
      </c>
      <c r="AD82" s="16">
        <f>IF(PR24_overrides!AD82 = "", F_Inputs_PR24!AD81, PR24_overrides!AD82)</f>
        <v>0</v>
      </c>
      <c r="AE82" s="16">
        <f>IF(PR24_overrides!AE82 = "", F_Inputs_PR24!AE81, PR24_overrides!AE82)</f>
        <v>0.17204903487978326</v>
      </c>
      <c r="AF82" s="16">
        <f>IF(PR24_overrides!AF82 = "", F_Inputs_PR24!AF81, PR24_overrides!AF82)</f>
        <v>0.68047599051811714</v>
      </c>
      <c r="AG82" s="16">
        <f>IF(PR24_overrides!AG82 = "", F_Inputs_PR24!AG81, PR24_overrides!AG82)</f>
        <v>0</v>
      </c>
      <c r="AH82" s="16">
        <f>IF(PR24_overrides!AH82 = "", F_Inputs_PR24!AH81, PR24_overrides!AH82)</f>
        <v>0</v>
      </c>
      <c r="AI82" s="16">
        <f>IF(PR24_overrides!AI82 = "", F_Inputs_PR24!AI81, PR24_overrides!AI82)</f>
        <v>0.85252502539790043</v>
      </c>
      <c r="AJ82" s="16">
        <f>IF(PR24_overrides!AJ82 = "", F_Inputs_PR24!AJ81, PR24_overrides!AJ82)</f>
        <v>0</v>
      </c>
      <c r="AK82" s="16">
        <f>IF(PR24_overrides!AK82 = "", F_Inputs_PR24!AK81, PR24_overrides!AK82)</f>
        <v>44.039038537080941</v>
      </c>
      <c r="AL82" s="14"/>
      <c r="AM82" s="14"/>
      <c r="AN82" s="14"/>
      <c r="AO82" s="14"/>
      <c r="AP82" s="14"/>
      <c r="AQ82" s="14"/>
      <c r="AR82" s="14"/>
      <c r="AS82" s="14"/>
      <c r="AT82" s="14"/>
      <c r="AU82" s="14"/>
      <c r="AV82" s="14"/>
      <c r="AW82" s="14"/>
      <c r="AX82" s="14"/>
    </row>
    <row r="83" spans="1:50" x14ac:dyDescent="0.45">
      <c r="A83" s="15" t="str">
        <f t="shared" si="1"/>
        <v>PRT27</v>
      </c>
      <c r="B83" s="15" t="s">
        <v>457</v>
      </c>
      <c r="C83" s="15" t="s">
        <v>519</v>
      </c>
      <c r="D83" s="16">
        <f>IF(PR24_overrides!D83 = "", F_Inputs_PR24!D82, PR24_overrides!D83)</f>
        <v>0.88902938342967219</v>
      </c>
      <c r="E83" s="16">
        <f>IF(PR24_overrides!E83 = "", F_Inputs_PR24!E82, PR24_overrides!E83)</f>
        <v>2.3025110734845926</v>
      </c>
      <c r="F83" s="16">
        <f>IF(PR24_overrides!F83 = "", F_Inputs_PR24!F82, PR24_overrides!F83)</f>
        <v>0.36894168642058933</v>
      </c>
      <c r="G83" s="16">
        <f>IF(PR24_overrides!G83 = "", F_Inputs_PR24!G82, PR24_overrides!G83)</f>
        <v>0.57815861835421622</v>
      </c>
      <c r="H83" s="16">
        <f>IF(PR24_overrides!H83 = "", F_Inputs_PR24!H82, PR24_overrides!H83)</f>
        <v>0.57815861835421622</v>
      </c>
      <c r="I83" s="16">
        <f>IF(PR24_overrides!I83 = "", F_Inputs_PR24!I82, PR24_overrides!I83)</f>
        <v>0.32732326447680332</v>
      </c>
      <c r="J83" s="16">
        <f>IF(PR24_overrides!J83 = "", F_Inputs_PR24!J82, PR24_overrides!J83)</f>
        <v>1.8840772096173388</v>
      </c>
      <c r="K83" s="16">
        <f>IF(PR24_overrides!K83 = "", F_Inputs_PR24!K82, PR24_overrides!K83)</f>
        <v>0.17097297663393163</v>
      </c>
      <c r="L83" s="16">
        <f>IF(PR24_overrides!L83 = "", F_Inputs_PR24!L82, PR24_overrides!L83)</f>
        <v>5.6319848289874725</v>
      </c>
      <c r="M83" s="16">
        <f>IF(PR24_overrides!M83 = "", F_Inputs_PR24!M82, PR24_overrides!M83)</f>
        <v>0</v>
      </c>
      <c r="N83" s="16">
        <f>IF(PR24_overrides!N83 = "", F_Inputs_PR24!N82, PR24_overrides!N83)</f>
        <v>0.4499288858787675</v>
      </c>
      <c r="O83" s="16">
        <f>IF(PR24_overrides!O83 = "", F_Inputs_PR24!O82, PR24_overrides!O83)</f>
        <v>0</v>
      </c>
      <c r="P83" s="16">
        <f>IF(PR24_overrides!P83 = "", F_Inputs_PR24!P82, PR24_overrides!P83)</f>
        <v>0</v>
      </c>
      <c r="Q83" s="16">
        <f>IF(PR24_overrides!Q83 = "", F_Inputs_PR24!Q82, PR24_overrides!Q83)</f>
        <v>0</v>
      </c>
      <c r="R83" s="16">
        <f>IF(PR24_overrides!R83 = "", F_Inputs_PR24!R82, PR24_overrides!R83)</f>
        <v>0.10685811039620728</v>
      </c>
      <c r="S83" s="16">
        <f>IF(PR24_overrides!S83 = "", F_Inputs_PR24!S82, PR24_overrides!S83)</f>
        <v>4.3330000000000002</v>
      </c>
      <c r="T83" s="16">
        <f>IF(PR24_overrides!T83 = "", F_Inputs_PR24!T82, PR24_overrides!T83)</f>
        <v>2.359</v>
      </c>
      <c r="U83" s="16">
        <f>IF(PR24_overrides!U83 = "", F_Inputs_PR24!U82, PR24_overrides!U83)</f>
        <v>183.46700000000001</v>
      </c>
      <c r="V83" s="16">
        <f>IF(PR24_overrides!V83 = "", F_Inputs_PR24!V82, PR24_overrides!V83)</f>
        <v>130.98500000000001</v>
      </c>
      <c r="W83" s="16">
        <f>IF(PR24_overrides!W83 = "", F_Inputs_PR24!W82, PR24_overrides!W83)</f>
        <v>0</v>
      </c>
      <c r="X83" s="16">
        <f>IF(PR24_overrides!X83 = "", F_Inputs_PR24!X82, PR24_overrides!X83)</f>
        <v>0</v>
      </c>
      <c r="Y83" s="16">
        <f>IF(PR24_overrides!Y83 = "", F_Inputs_PR24!Y82, PR24_overrides!Y83)</f>
        <v>0</v>
      </c>
      <c r="Z83" s="16">
        <f>IF(PR24_overrides!Z83 = "", F_Inputs_PR24!Z82, PR24_overrides!Z83)</f>
        <v>0</v>
      </c>
      <c r="AA83" s="16">
        <f>IF(PR24_overrides!AA83 = "", F_Inputs_PR24!AA82, PR24_overrides!AA83)</f>
        <v>0.16872333220453781</v>
      </c>
      <c r="AB83" s="16">
        <f>IF(PR24_overrides!AB83 = "", F_Inputs_PR24!AB82, PR24_overrides!AB83)</f>
        <v>6.8029247544869644</v>
      </c>
      <c r="AC83" s="16">
        <f>IF(PR24_overrides!AC83 = "", F_Inputs_PR24!AC82, PR24_overrides!AC83)</f>
        <v>6.6920000000000002</v>
      </c>
      <c r="AD83" s="16">
        <f>IF(PR24_overrides!AD83 = "", F_Inputs_PR24!AD82, PR24_overrides!AD83)</f>
        <v>0</v>
      </c>
      <c r="AE83" s="16">
        <f>IF(PR24_overrides!AE83 = "", F_Inputs_PR24!AE82, PR24_overrides!AE83)</f>
        <v>0.17547226549271933</v>
      </c>
      <c r="AF83" s="16">
        <f>IF(PR24_overrides!AF83 = "", F_Inputs_PR24!AF82, PR24_overrides!AF83)</f>
        <v>0.88860954961056582</v>
      </c>
      <c r="AG83" s="16">
        <f>IF(PR24_overrides!AG83 = "", F_Inputs_PR24!AG82, PR24_overrides!AG83)</f>
        <v>0</v>
      </c>
      <c r="AH83" s="16">
        <f>IF(PR24_overrides!AH83 = "", F_Inputs_PR24!AH82, PR24_overrides!AH83)</f>
        <v>0</v>
      </c>
      <c r="AI83" s="16">
        <f>IF(PR24_overrides!AI83 = "", F_Inputs_PR24!AI82, PR24_overrides!AI83)</f>
        <v>1.0640818151032851</v>
      </c>
      <c r="AJ83" s="16">
        <f>IF(PR24_overrides!AJ83 = "", F_Inputs_PR24!AJ82, PR24_overrides!AJ83)</f>
        <v>0</v>
      </c>
      <c r="AK83" s="16">
        <f>IF(PR24_overrides!AK83 = "", F_Inputs_PR24!AK82, PR24_overrides!AK83)</f>
        <v>46.188574602099578</v>
      </c>
      <c r="AL83" s="14"/>
      <c r="AM83" s="14"/>
      <c r="AN83" s="14"/>
      <c r="AO83" s="14"/>
      <c r="AP83" s="14"/>
      <c r="AQ83" s="14"/>
      <c r="AR83" s="14"/>
      <c r="AS83" s="14"/>
      <c r="AT83" s="14"/>
      <c r="AU83" s="14"/>
      <c r="AV83" s="14"/>
      <c r="AW83" s="14"/>
      <c r="AX83" s="14"/>
    </row>
    <row r="84" spans="1:50" x14ac:dyDescent="0.45">
      <c r="A84" s="15" t="str">
        <f t="shared" si="1"/>
        <v>PRT28</v>
      </c>
      <c r="B84" s="15" t="s">
        <v>457</v>
      </c>
      <c r="C84" s="15" t="s">
        <v>520</v>
      </c>
      <c r="D84" s="16">
        <f>IF(PR24_overrides!D84 = "", F_Inputs_PR24!D83, PR24_overrides!D84)</f>
        <v>0.87165712261644701</v>
      </c>
      <c r="E84" s="16">
        <f>IF(PR24_overrides!E84 = "", F_Inputs_PR24!E83, PR24_overrides!E84)</f>
        <v>2.2130261429055205</v>
      </c>
      <c r="F84" s="16">
        <f>IF(PR24_overrides!F84 = "", F_Inputs_PR24!F83, PR24_overrides!F84)</f>
        <v>0.37629475110057581</v>
      </c>
      <c r="G84" s="16">
        <f>IF(PR24_overrides!G84 = "", F_Inputs_PR24!G83, PR24_overrides!G84)</f>
        <v>0.60574277006434152</v>
      </c>
      <c r="H84" s="16">
        <f>IF(PR24_overrides!H84 = "", F_Inputs_PR24!H83, PR24_overrides!H84)</f>
        <v>0.60574277006434152</v>
      </c>
      <c r="I84" s="16">
        <f>IF(PR24_overrides!I84 = "", F_Inputs_PR24!I83, PR24_overrides!I84)</f>
        <v>0.33384686759227911</v>
      </c>
      <c r="J84" s="16">
        <f>IF(PR24_overrides!J84 = "", F_Inputs_PR24!J83, PR24_overrides!J84)</f>
        <v>1.9193326786319003</v>
      </c>
      <c r="K84" s="16">
        <f>IF(PR24_overrides!K84 = "", F_Inputs_PR24!K83, PR24_overrides!K84)</f>
        <v>0.17438049441246195</v>
      </c>
      <c r="L84" s="16">
        <f>IF(PR24_overrides!L84 = "", F_Inputs_PR24!L83, PR24_overrides!L84)</f>
        <v>5.6226237047070802</v>
      </c>
      <c r="M84" s="16">
        <f>IF(PR24_overrides!M84 = "", F_Inputs_PR24!M83, PR24_overrides!M84)</f>
        <v>0</v>
      </c>
      <c r="N84" s="16">
        <f>IF(PR24_overrides!N84 = "", F_Inputs_PR24!N83, PR24_overrides!N84)</f>
        <v>0.45889603792753147</v>
      </c>
      <c r="O84" s="16">
        <f>IF(PR24_overrides!O84 = "", F_Inputs_PR24!O83, PR24_overrides!O84)</f>
        <v>0</v>
      </c>
      <c r="P84" s="16">
        <f>IF(PR24_overrides!P84 = "", F_Inputs_PR24!P83, PR24_overrides!P84)</f>
        <v>0</v>
      </c>
      <c r="Q84" s="16">
        <f>IF(PR24_overrides!Q84 = "", F_Inputs_PR24!Q83, PR24_overrides!Q84)</f>
        <v>0</v>
      </c>
      <c r="R84" s="16">
        <f>IF(PR24_overrides!R84 = "", F_Inputs_PR24!R83, PR24_overrides!R84)</f>
        <v>0.11931296986115818</v>
      </c>
      <c r="S84" s="16">
        <f>IF(PR24_overrides!S84 = "", F_Inputs_PR24!S83, PR24_overrides!S84)</f>
        <v>4.3330000000000002</v>
      </c>
      <c r="T84" s="16">
        <f>IF(PR24_overrides!T84 = "", F_Inputs_PR24!T83, PR24_overrides!T84)</f>
        <v>2.359</v>
      </c>
      <c r="U84" s="16">
        <f>IF(PR24_overrides!U84 = "", F_Inputs_PR24!U83, PR24_overrides!U84)</f>
        <v>169.75700000000001</v>
      </c>
      <c r="V84" s="16">
        <f>IF(PR24_overrides!V84 = "", F_Inputs_PR24!V83, PR24_overrides!V84)</f>
        <v>147.816</v>
      </c>
      <c r="W84" s="16">
        <f>IF(PR24_overrides!W84 = "", F_Inputs_PR24!W83, PR24_overrides!W84)</f>
        <v>0</v>
      </c>
      <c r="X84" s="16">
        <f>IF(PR24_overrides!X84 = "", F_Inputs_PR24!X83, PR24_overrides!X84)</f>
        <v>0</v>
      </c>
      <c r="Y84" s="16">
        <f>IF(PR24_overrides!Y84 = "", F_Inputs_PR24!Y83, PR24_overrides!Y84)</f>
        <v>0</v>
      </c>
      <c r="Z84" s="16">
        <f>IF(PR24_overrides!Z84 = "", F_Inputs_PR24!Z83, PR24_overrides!Z84)</f>
        <v>0</v>
      </c>
      <c r="AA84" s="16">
        <f>IF(PR24_overrides!AA84 = "", F_Inputs_PR24!AA83, PR24_overrides!AA84)</f>
        <v>0.1720860142228243</v>
      </c>
      <c r="AB84" s="16">
        <f>IF(PR24_overrides!AB84 = "", F_Inputs_PR24!AB83, PR24_overrides!AB84)</f>
        <v>7.0314345411446002</v>
      </c>
      <c r="AC84" s="16">
        <f>IF(PR24_overrides!AC84 = "", F_Inputs_PR24!AC83, PR24_overrides!AC84)</f>
        <v>6.6920000000000002</v>
      </c>
      <c r="AD84" s="16">
        <f>IF(PR24_overrides!AD84 = "", F_Inputs_PR24!AD83, PR24_overrides!AD84)</f>
        <v>0</v>
      </c>
      <c r="AE84" s="16">
        <f>IF(PR24_overrides!AE84 = "", F_Inputs_PR24!AE83, PR24_overrides!AE84)</f>
        <v>0.17896945479173726</v>
      </c>
      <c r="AF84" s="16">
        <f>IF(PR24_overrides!AF84 = "", F_Inputs_PR24!AF83, PR24_overrides!AF84)</f>
        <v>1.1105284117846261</v>
      </c>
      <c r="AG84" s="16">
        <f>IF(PR24_overrides!AG84 = "", F_Inputs_PR24!AG83, PR24_overrides!AG84)</f>
        <v>0</v>
      </c>
      <c r="AH84" s="16">
        <f>IF(PR24_overrides!AH84 = "", F_Inputs_PR24!AH83, PR24_overrides!AH84)</f>
        <v>0</v>
      </c>
      <c r="AI84" s="16">
        <f>IF(PR24_overrides!AI84 = "", F_Inputs_PR24!AI83, PR24_overrides!AI84)</f>
        <v>1.2894978665763634</v>
      </c>
      <c r="AJ84" s="16">
        <f>IF(PR24_overrides!AJ84 = "", F_Inputs_PR24!AJ83, PR24_overrides!AJ84)</f>
        <v>0</v>
      </c>
      <c r="AK84" s="16">
        <f>IF(PR24_overrides!AK84 = "", F_Inputs_PR24!AK83, PR24_overrides!AK84)</f>
        <v>48.453685404673223</v>
      </c>
      <c r="AL84" s="14"/>
      <c r="AM84" s="14"/>
      <c r="AN84" s="14"/>
      <c r="AO84" s="14"/>
      <c r="AP84" s="14"/>
      <c r="AQ84" s="14"/>
      <c r="AR84" s="14"/>
      <c r="AS84" s="14"/>
      <c r="AT84" s="14"/>
      <c r="AU84" s="14"/>
      <c r="AV84" s="14"/>
      <c r="AW84" s="14"/>
      <c r="AX84" s="14"/>
    </row>
    <row r="85" spans="1:50" x14ac:dyDescent="0.45">
      <c r="A85" s="15" t="str">
        <f t="shared" si="1"/>
        <v>PRT29</v>
      </c>
      <c r="B85" s="15" t="s">
        <v>457</v>
      </c>
      <c r="C85" s="15" t="s">
        <v>521</v>
      </c>
      <c r="D85" s="16">
        <f>IF(PR24_overrides!D85 = "", F_Inputs_PR24!D84, PR24_overrides!D85)</f>
        <v>0.8545054690664966</v>
      </c>
      <c r="E85" s="16">
        <f>IF(PR24_overrides!E85 = "", F_Inputs_PR24!E84, PR24_overrides!E85)</f>
        <v>2.2492541821876064</v>
      </c>
      <c r="F85" s="16">
        <f>IF(PR24_overrides!F85 = "", F_Inputs_PR24!F84, PR24_overrides!F85)</f>
        <v>0.38384774805282779</v>
      </c>
      <c r="G85" s="16">
        <f>IF(PR24_overrides!G85 = "", F_Inputs_PR24!G84, PR24_overrides!G85)</f>
        <v>0.6237525905858452</v>
      </c>
      <c r="H85" s="16">
        <f>IF(PR24_overrides!H85 = "", F_Inputs_PR24!H84, PR24_overrides!H85)</f>
        <v>0.6237525905858452</v>
      </c>
      <c r="I85" s="16">
        <f>IF(PR24_overrides!I85 = "", F_Inputs_PR24!I84, PR24_overrides!I85)</f>
        <v>0.34054784964442947</v>
      </c>
      <c r="J85" s="16">
        <f>IF(PR24_overrides!J85 = "", F_Inputs_PR24!J84, PR24_overrides!J85)</f>
        <v>1.9590278360988831</v>
      </c>
      <c r="K85" s="16">
        <f>IF(PR24_overrides!K85 = "", F_Inputs_PR24!K84, PR24_overrides!K85)</f>
        <v>0.17788066373179823</v>
      </c>
      <c r="L85" s="16">
        <f>IF(PR24_overrides!L85 = "", F_Inputs_PR24!L84, PR24_overrides!L85)</f>
        <v>5.734310870301389</v>
      </c>
      <c r="M85" s="16">
        <f>IF(PR24_overrides!M85 = "", F_Inputs_PR24!M84, PR24_overrides!M85)</f>
        <v>0</v>
      </c>
      <c r="N85" s="16">
        <f>IF(PR24_overrides!N85 = "", F_Inputs_PR24!N84, PR24_overrides!N85)</f>
        <v>0.46810700982052167</v>
      </c>
      <c r="O85" s="16">
        <f>IF(PR24_overrides!O85 = "", F_Inputs_PR24!O84, PR24_overrides!O85)</f>
        <v>0</v>
      </c>
      <c r="P85" s="16">
        <f>IF(PR24_overrides!P85 = "", F_Inputs_PR24!P84, PR24_overrides!P85)</f>
        <v>0</v>
      </c>
      <c r="Q85" s="16">
        <f>IF(PR24_overrides!Q85 = "", F_Inputs_PR24!Q84, PR24_overrides!Q85)</f>
        <v>0</v>
      </c>
      <c r="R85" s="16">
        <f>IF(PR24_overrides!R85 = "", F_Inputs_PR24!R84, PR24_overrides!R85)</f>
        <v>0.11117541483237389</v>
      </c>
      <c r="S85" s="16">
        <f>IF(PR24_overrides!S85 = "", F_Inputs_PR24!S84, PR24_overrides!S85)</f>
        <v>4.3330000000000002</v>
      </c>
      <c r="T85" s="16">
        <f>IF(PR24_overrides!T85 = "", F_Inputs_PR24!T84, PR24_overrides!T85)</f>
        <v>2.359</v>
      </c>
      <c r="U85" s="16">
        <f>IF(PR24_overrides!U85 = "", F_Inputs_PR24!U84, PR24_overrides!U85)</f>
        <v>147.327</v>
      </c>
      <c r="V85" s="16">
        <f>IF(PR24_overrides!V85 = "", F_Inputs_PR24!V84, PR24_overrides!V85)</f>
        <v>173.107</v>
      </c>
      <c r="W85" s="16">
        <f>IF(PR24_overrides!W85 = "", F_Inputs_PR24!W84, PR24_overrides!W85)</f>
        <v>0</v>
      </c>
      <c r="X85" s="16">
        <f>IF(PR24_overrides!X85 = "", F_Inputs_PR24!X84, PR24_overrides!X85)</f>
        <v>0</v>
      </c>
      <c r="Y85" s="16">
        <f>IF(PR24_overrides!Y85 = "", F_Inputs_PR24!Y84, PR24_overrides!Y85)</f>
        <v>0</v>
      </c>
      <c r="Z85" s="16">
        <f>IF(PR24_overrides!Z85 = "", F_Inputs_PR24!Z84, PR24_overrides!Z85)</f>
        <v>0</v>
      </c>
      <c r="AA85" s="16">
        <f>IF(PR24_overrides!AA85 = "", F_Inputs_PR24!AA84, PR24_overrides!AA85)</f>
        <v>0.17554012868269561</v>
      </c>
      <c r="AB85" s="16">
        <f>IF(PR24_overrides!AB85 = "", F_Inputs_PR24!AB84, PR24_overrides!AB85)</f>
        <v>7.2427857094480208</v>
      </c>
      <c r="AC85" s="16">
        <f>IF(PR24_overrides!AC85 = "", F_Inputs_PR24!AC84, PR24_overrides!AC85)</f>
        <v>6.6920000000000002</v>
      </c>
      <c r="AD85" s="16">
        <f>IF(PR24_overrides!AD85 = "", F_Inputs_PR24!AD84, PR24_overrides!AD85)</f>
        <v>0</v>
      </c>
      <c r="AE85" s="16">
        <f>IF(PR24_overrides!AE85 = "", F_Inputs_PR24!AE84, PR24_overrides!AE85)</f>
        <v>0.18256173383000346</v>
      </c>
      <c r="AF85" s="16">
        <f>IF(PR24_overrides!AF85 = "", F_Inputs_PR24!AF84, PR24_overrides!AF85)</f>
        <v>1.2147376904842537</v>
      </c>
      <c r="AG85" s="16">
        <f>IF(PR24_overrides!AG85 = "", F_Inputs_PR24!AG84, PR24_overrides!AG85)</f>
        <v>0</v>
      </c>
      <c r="AH85" s="16">
        <f>IF(PR24_overrides!AH85 = "", F_Inputs_PR24!AH84, PR24_overrides!AH85)</f>
        <v>0</v>
      </c>
      <c r="AI85" s="16">
        <f>IF(PR24_overrides!AI85 = "", F_Inputs_PR24!AI84, PR24_overrides!AI85)</f>
        <v>1.3972994243142571</v>
      </c>
      <c r="AJ85" s="16">
        <f>IF(PR24_overrides!AJ85 = "", F_Inputs_PR24!AJ84, PR24_overrides!AJ85)</f>
        <v>0</v>
      </c>
      <c r="AK85" s="16">
        <f>IF(PR24_overrides!AK85 = "", F_Inputs_PR24!AK84, PR24_overrides!AK85)</f>
        <v>49.973934100914349</v>
      </c>
      <c r="AL85" s="14"/>
      <c r="AM85" s="14"/>
      <c r="AN85" s="14"/>
      <c r="AO85" s="14"/>
      <c r="AP85" s="14"/>
      <c r="AQ85" s="14"/>
      <c r="AR85" s="14"/>
      <c r="AS85" s="14"/>
      <c r="AT85" s="14"/>
      <c r="AU85" s="14"/>
      <c r="AV85" s="14"/>
      <c r="AW85" s="14"/>
      <c r="AX85" s="14"/>
    </row>
    <row r="86" spans="1:50" x14ac:dyDescent="0.45">
      <c r="A86" s="15" t="str">
        <f t="shared" si="1"/>
        <v>PRT30</v>
      </c>
      <c r="B86" s="15" t="s">
        <v>457</v>
      </c>
      <c r="C86" s="15" t="s">
        <v>522</v>
      </c>
      <c r="D86" s="16">
        <f>IF(PR24_overrides!D86 = "", F_Inputs_PR24!D85, PR24_overrides!D86)</f>
        <v>0.83782556885887738</v>
      </c>
      <c r="E86" s="16">
        <f>IF(PR24_overrides!E86 = "", F_Inputs_PR24!E85, PR24_overrides!E86)</f>
        <v>2.3465504910260759</v>
      </c>
      <c r="F86" s="16">
        <f>IF(PR24_overrides!F86 = "", F_Inputs_PR24!F85, PR24_overrides!F86)</f>
        <v>0.39148960379275327</v>
      </c>
      <c r="G86" s="16">
        <f>IF(PR24_overrides!G86 = "", F_Inputs_PR24!G85, PR24_overrides!G86)</f>
        <v>0.64810626481544209</v>
      </c>
      <c r="H86" s="16">
        <f>IF(PR24_overrides!H86 = "", F_Inputs_PR24!H85, PR24_overrides!H86)</f>
        <v>0.64810626481544209</v>
      </c>
      <c r="I86" s="16">
        <f>IF(PR24_overrides!I86 = "", F_Inputs_PR24!I85, PR24_overrides!I86)</f>
        <v>0.3473276667795463</v>
      </c>
      <c r="J86" s="16">
        <f>IF(PR24_overrides!J86 = "", F_Inputs_PR24!J85, PR24_overrides!J86)</f>
        <v>1.9992228242465295</v>
      </c>
      <c r="K86" s="16">
        <f>IF(PR24_overrides!K86 = "", F_Inputs_PR24!K85, PR24_overrides!K86)</f>
        <v>0.1814220115137149</v>
      </c>
      <c r="L86" s="16">
        <f>IF(PR24_overrides!L86 = "", F_Inputs_PR24!L85, PR24_overrides!L86)</f>
        <v>5.9141188621740621</v>
      </c>
      <c r="M86" s="16">
        <f>IF(PR24_overrides!M86 = "", F_Inputs_PR24!M85, PR24_overrides!M86)</f>
        <v>0</v>
      </c>
      <c r="N86" s="16">
        <f>IF(PR24_overrides!N86 = "", F_Inputs_PR24!N85, PR24_overrides!N86)</f>
        <v>0.47742634608872347</v>
      </c>
      <c r="O86" s="16">
        <f>IF(PR24_overrides!O86 = "", F_Inputs_PR24!O85, PR24_overrides!O86)</f>
        <v>0</v>
      </c>
      <c r="P86" s="16">
        <f>IF(PR24_overrides!P86 = "", F_Inputs_PR24!P85, PR24_overrides!P86)</f>
        <v>0</v>
      </c>
      <c r="Q86" s="16">
        <f>IF(PR24_overrides!Q86 = "", F_Inputs_PR24!Q85, PR24_overrides!Q86)</f>
        <v>0</v>
      </c>
      <c r="R86" s="16">
        <f>IF(PR24_overrides!R86 = "", F_Inputs_PR24!R85, PR24_overrides!R86)</f>
        <v>0.12055015238740269</v>
      </c>
      <c r="S86" s="16">
        <f>IF(PR24_overrides!S86 = "", F_Inputs_PR24!S85, PR24_overrides!S86)</f>
        <v>4.3330000000000002</v>
      </c>
      <c r="T86" s="16">
        <f>IF(PR24_overrides!T86 = "", F_Inputs_PR24!T85, PR24_overrides!T86)</f>
        <v>2.359</v>
      </c>
      <c r="U86" s="16">
        <f>IF(PR24_overrides!U86 = "", F_Inputs_PR24!U85, PR24_overrides!U86)</f>
        <v>116.407</v>
      </c>
      <c r="V86" s="16">
        <f>IF(PR24_overrides!V86 = "", F_Inputs_PR24!V85, PR24_overrides!V86)</f>
        <v>206.715</v>
      </c>
      <c r="W86" s="16">
        <f>IF(PR24_overrides!W86 = "", F_Inputs_PR24!W85, PR24_overrides!W86)</f>
        <v>0</v>
      </c>
      <c r="X86" s="16">
        <f>IF(PR24_overrides!X86 = "", F_Inputs_PR24!X85, PR24_overrides!X86)</f>
        <v>0</v>
      </c>
      <c r="Y86" s="16">
        <f>IF(PR24_overrides!Y86 = "", F_Inputs_PR24!Y85, PR24_overrides!Y86)</f>
        <v>0</v>
      </c>
      <c r="Z86" s="16">
        <f>IF(PR24_overrides!Z86 = "", F_Inputs_PR24!Z85, PR24_overrides!Z86)</f>
        <v>0</v>
      </c>
      <c r="AA86" s="16">
        <f>IF(PR24_overrides!AA86 = "", F_Inputs_PR24!AA85, PR24_overrides!AA86)</f>
        <v>0.17903487978327129</v>
      </c>
      <c r="AB86" s="16">
        <f>IF(PR24_overrides!AB86 = "", F_Inputs_PR24!AB85, PR24_overrides!AB86)</f>
        <v>7.4872386725364048</v>
      </c>
      <c r="AC86" s="16">
        <f>IF(PR24_overrides!AC86 = "", F_Inputs_PR24!AC85, PR24_overrides!AC86)</f>
        <v>6.6920000000000002</v>
      </c>
      <c r="AD86" s="16">
        <f>IF(PR24_overrides!AD86 = "", F_Inputs_PR24!AD85, PR24_overrides!AD86)</f>
        <v>0</v>
      </c>
      <c r="AE86" s="16">
        <f>IF(PR24_overrides!AE86 = "", F_Inputs_PR24!AE85, PR24_overrides!AE86)</f>
        <v>0.18619627497460214</v>
      </c>
      <c r="AF86" s="16">
        <f>IF(PR24_overrides!AF86 = "", F_Inputs_PR24!AF85, PR24_overrides!AF86)</f>
        <v>1.266373383000339</v>
      </c>
      <c r="AG86" s="16">
        <f>IF(PR24_overrides!AG86 = "", F_Inputs_PR24!AG85, PR24_overrides!AG86)</f>
        <v>0</v>
      </c>
      <c r="AH86" s="16">
        <f>IF(PR24_overrides!AH86 = "", F_Inputs_PR24!AH85, PR24_overrides!AH86)</f>
        <v>0</v>
      </c>
      <c r="AI86" s="16">
        <f>IF(PR24_overrides!AI86 = "", F_Inputs_PR24!AI85, PR24_overrides!AI86)</f>
        <v>1.4525696579749412</v>
      </c>
      <c r="AJ86" s="16">
        <f>IF(PR24_overrides!AJ86 = "", F_Inputs_PR24!AJ85, PR24_overrides!AJ86)</f>
        <v>0</v>
      </c>
      <c r="AK86" s="16">
        <f>IF(PR24_overrides!AK86 = "", F_Inputs_PR24!AK85, PR24_overrides!AK86)</f>
        <v>51.977406298679327</v>
      </c>
      <c r="AL86" s="14"/>
      <c r="AM86" s="14"/>
      <c r="AN86" s="14"/>
      <c r="AO86" s="14"/>
      <c r="AP86" s="14"/>
      <c r="AQ86" s="14"/>
      <c r="AR86" s="14"/>
      <c r="AS86" s="14"/>
      <c r="AT86" s="14"/>
      <c r="AU86" s="14"/>
      <c r="AV86" s="14"/>
      <c r="AW86" s="14"/>
      <c r="AX86" s="14"/>
    </row>
    <row r="87" spans="1:50" x14ac:dyDescent="0.45">
      <c r="A87" s="15" t="str">
        <f t="shared" si="1"/>
        <v>SES24</v>
      </c>
      <c r="B87" s="15" t="s">
        <v>469</v>
      </c>
      <c r="C87" s="15" t="s">
        <v>263</v>
      </c>
      <c r="D87" s="16">
        <f>IF(PR24_overrides!D87 = "", F_Inputs_PR24!D86, PR24_overrides!D87)</f>
        <v>0.94744609856262829</v>
      </c>
      <c r="E87" s="16">
        <f>IF(PR24_overrides!E87 = "", F_Inputs_PR24!E86, PR24_overrides!E87)</f>
        <v>3.5735927609691558</v>
      </c>
      <c r="F87" s="16">
        <f>IF(PR24_overrides!F87 = "", F_Inputs_PR24!F86, PR24_overrides!F87)</f>
        <v>0.56174056791444549</v>
      </c>
      <c r="G87" s="16">
        <f>IF(PR24_overrides!G87 = "", F_Inputs_PR24!G86, PR24_overrides!G87)</f>
        <v>1.6558889680131628</v>
      </c>
      <c r="H87" s="16">
        <f>IF(PR24_overrides!H87 = "", F_Inputs_PR24!H86, PR24_overrides!H87)</f>
        <v>0</v>
      </c>
      <c r="I87" s="16">
        <f>IF(PR24_overrides!I87 = "", F_Inputs_PR24!I86, PR24_overrides!I87)</f>
        <v>0.39566362448997661</v>
      </c>
      <c r="J87" s="16">
        <f>IF(PR24_overrides!J87 = "", F_Inputs_PR24!J86, PR24_overrides!J87)</f>
        <v>2.4425649287838072</v>
      </c>
      <c r="K87" s="16">
        <f>IF(PR24_overrides!K87 = "", F_Inputs_PR24!K86, PR24_overrides!K87)</f>
        <v>5.4946688590459015E-2</v>
      </c>
      <c r="L87" s="16">
        <f>IF(PR24_overrides!L87 = "", F_Inputs_PR24!L86, PR24_overrides!L87)</f>
        <v>8.684397538761008</v>
      </c>
      <c r="M87" s="16">
        <f>IF(PR24_overrides!M87 = "", F_Inputs_PR24!M86, PR24_overrides!M87)</f>
        <v>0</v>
      </c>
      <c r="N87" s="16">
        <f>IF(PR24_overrides!N87 = "", F_Inputs_PR24!N86, PR24_overrides!N87)</f>
        <v>0.25593006665262491</v>
      </c>
      <c r="O87" s="16">
        <f>IF(PR24_overrides!O87 = "", F_Inputs_PR24!O86, PR24_overrides!O87)</f>
        <v>0</v>
      </c>
      <c r="P87" s="16">
        <f>IF(PR24_overrides!P87 = "", F_Inputs_PR24!P86, PR24_overrides!P87)</f>
        <v>0.74490403776866809</v>
      </c>
      <c r="Q87" s="16">
        <f>IF(PR24_overrides!Q87 = "", F_Inputs_PR24!Q86, PR24_overrides!Q87)</f>
        <v>0</v>
      </c>
      <c r="R87" s="16">
        <f>IF(PR24_overrides!R87 = "", F_Inputs_PR24!R86, PR24_overrides!R87)</f>
        <v>0</v>
      </c>
      <c r="S87" s="16">
        <f>IF(PR24_overrides!S87 = "", F_Inputs_PR24!S86, PR24_overrides!S87)</f>
        <v>1.6910000000000001</v>
      </c>
      <c r="T87" s="16">
        <f>IF(PR24_overrides!T87 = "", F_Inputs_PR24!T86, PR24_overrides!T87)</f>
        <v>5.2119999999999997</v>
      </c>
      <c r="U87" s="16">
        <f>IF(PR24_overrides!U87 = "", F_Inputs_PR24!U86, PR24_overrides!U87)</f>
        <v>71.432000000000002</v>
      </c>
      <c r="V87" s="16">
        <f>IF(PR24_overrides!V87 = "", F_Inputs_PR24!V86, PR24_overrides!V87)</f>
        <v>217.62200000000001</v>
      </c>
      <c r="W87" s="16" t="str">
        <f>IF(PR24_overrides!W87 = "", F_Inputs_PR24!W86, PR24_overrides!W87)</f>
        <v/>
      </c>
      <c r="X87" s="16" t="str">
        <f>IF(PR24_overrides!X87 = "", F_Inputs_PR24!X86, PR24_overrides!X87)</f>
        <v/>
      </c>
      <c r="Y87" s="16" t="str">
        <f>IF(PR24_overrides!Y87 = "", F_Inputs_PR24!Y86, PR24_overrides!Y87)</f>
        <v/>
      </c>
      <c r="Z87" s="16" t="str">
        <f>IF(PR24_overrides!Z87 = "", F_Inputs_PR24!Z86, PR24_overrides!Z87)</f>
        <v/>
      </c>
      <c r="AA87" s="16">
        <f>IF(PR24_overrides!AA87 = "", F_Inputs_PR24!AA86, PR24_overrides!AA87)</f>
        <v>1.0983327962080169</v>
      </c>
      <c r="AB87" s="16">
        <f>IF(PR24_overrides!AB87 = "", F_Inputs_PR24!AB86, PR24_overrides!AB87)</f>
        <v>9.4293015765296762</v>
      </c>
      <c r="AC87" s="16">
        <f>IF(PR24_overrides!AC87 = "", F_Inputs_PR24!AC86, PR24_overrides!AC87)</f>
        <v>6.9029999999999996</v>
      </c>
      <c r="AD87" s="16" t="str">
        <f>IF(PR24_overrides!AD87 = "", F_Inputs_PR24!AD86, PR24_overrides!AD87)</f>
        <v/>
      </c>
      <c r="AE87" s="16">
        <f>IF(PR24_overrides!AE87 = "", F_Inputs_PR24!AE86, PR24_overrides!AE87)</f>
        <v>0</v>
      </c>
      <c r="AF87" s="16">
        <f>IF(PR24_overrides!AF87 = "", F_Inputs_PR24!AF86, PR24_overrides!AF87)</f>
        <v>0</v>
      </c>
      <c r="AG87" s="16">
        <f>IF(PR24_overrides!AG87 = "", F_Inputs_PR24!AG86, PR24_overrides!AG87)</f>
        <v>0</v>
      </c>
      <c r="AH87" s="16">
        <f>IF(PR24_overrides!AH87 = "", F_Inputs_PR24!AH86, PR24_overrides!AH87)</f>
        <v>0</v>
      </c>
      <c r="AI87" s="16">
        <f>IF(PR24_overrides!AI87 = "", F_Inputs_PR24!AI86, PR24_overrides!AI87)</f>
        <v>0</v>
      </c>
      <c r="AJ87" s="16">
        <f>IF(PR24_overrides!AJ87 = "", F_Inputs_PR24!AJ86, PR24_overrides!AJ87)</f>
        <v>0.62778626337243881</v>
      </c>
      <c r="AK87" s="16">
        <f>IF(PR24_overrides!AK87 = "", F_Inputs_PR24!AK86, PR24_overrides!AK87)</f>
        <v>58.167870246293795</v>
      </c>
      <c r="AL87" s="14"/>
      <c r="AM87" s="14"/>
      <c r="AN87" s="14"/>
      <c r="AO87" s="14"/>
      <c r="AP87" s="14"/>
      <c r="AQ87" s="14"/>
      <c r="AR87" s="14"/>
      <c r="AS87" s="14"/>
      <c r="AT87" s="14"/>
      <c r="AU87" s="14"/>
      <c r="AV87" s="14"/>
      <c r="AW87" s="14"/>
      <c r="AX87" s="14"/>
    </row>
    <row r="88" spans="1:50" x14ac:dyDescent="0.45">
      <c r="A88" s="15" t="str">
        <f t="shared" si="1"/>
        <v>SES25</v>
      </c>
      <c r="B88" s="15" t="s">
        <v>469</v>
      </c>
      <c r="C88" s="15" t="s">
        <v>516</v>
      </c>
      <c r="D88" s="16">
        <f>IF(PR24_overrides!D88 = "", F_Inputs_PR24!D87, PR24_overrides!D88)</f>
        <v>0.92298555979246111</v>
      </c>
      <c r="E88" s="16">
        <f>IF(PR24_overrides!E88 = "", F_Inputs_PR24!E87, PR24_overrides!E88)</f>
        <v>2.6311186185864579</v>
      </c>
      <c r="F88" s="16">
        <f>IF(PR24_overrides!F88 = "", F_Inputs_PR24!F87, PR24_overrides!F88)</f>
        <v>0.50348583882400066</v>
      </c>
      <c r="G88" s="16">
        <f>IF(PR24_overrides!G88 = "", F_Inputs_PR24!G87, PR24_overrides!G88)</f>
        <v>0</v>
      </c>
      <c r="H88" s="16">
        <f>IF(PR24_overrides!H88 = "", F_Inputs_PR24!H87, PR24_overrides!H88)</f>
        <v>0</v>
      </c>
      <c r="I88" s="16">
        <f>IF(PR24_overrides!I88 = "", F_Inputs_PR24!I87, PR24_overrides!I88)</f>
        <v>0.47809808997668329</v>
      </c>
      <c r="J88" s="16">
        <f>IF(PR24_overrides!J88 = "", F_Inputs_PR24!J87, PR24_overrides!J88)</f>
        <v>3.0893661620932158</v>
      </c>
      <c r="K88" s="16">
        <f>IF(PR24_overrides!K88 = "", F_Inputs_PR24!K87, PR24_overrides!K88)</f>
        <v>3.7195467258870005E-2</v>
      </c>
      <c r="L88" s="16">
        <f>IF(PR24_overrides!L88 = "", F_Inputs_PR24!L87, PR24_overrides!L88)</f>
        <v>6.7392641767392272</v>
      </c>
      <c r="M88" s="16">
        <f>IF(PR24_overrides!M88 = "", F_Inputs_PR24!M87, PR24_overrides!M88)</f>
        <v>0</v>
      </c>
      <c r="N88" s="16">
        <f>IF(PR24_overrides!N88 = "", F_Inputs_PR24!N87, PR24_overrides!N88)</f>
        <v>0.38252315678631899</v>
      </c>
      <c r="O88" s="16">
        <f>IF(PR24_overrides!O88 = "", F_Inputs_PR24!O87, PR24_overrides!O88)</f>
        <v>0</v>
      </c>
      <c r="P88" s="16">
        <f>IF(PR24_overrides!P88 = "", F_Inputs_PR24!P87, PR24_overrides!P88)</f>
        <v>0.47647399837575161</v>
      </c>
      <c r="Q88" s="16">
        <f>IF(PR24_overrides!Q88 = "", F_Inputs_PR24!Q87, PR24_overrides!Q88)</f>
        <v>0</v>
      </c>
      <c r="R88" s="16">
        <f>IF(PR24_overrides!R88 = "", F_Inputs_PR24!R87, PR24_overrides!R88)</f>
        <v>0</v>
      </c>
      <c r="S88" s="16">
        <f>IF(PR24_overrides!S88 = "", F_Inputs_PR24!S87, PR24_overrides!S88)</f>
        <v>1.22457598621287</v>
      </c>
      <c r="T88" s="16">
        <f>IF(PR24_overrides!T88 = "", F_Inputs_PR24!T87, PR24_overrides!T88)</f>
        <v>4.77342401378713</v>
      </c>
      <c r="U88" s="16">
        <f>IF(PR24_overrides!U88 = "", F_Inputs_PR24!U87, PR24_overrides!U88)</f>
        <v>48.59</v>
      </c>
      <c r="V88" s="16">
        <f>IF(PR24_overrides!V88 = "", F_Inputs_PR24!V87, PR24_overrides!V88)</f>
        <v>245.33</v>
      </c>
      <c r="W88" s="16" t="str">
        <f>IF(PR24_overrides!W88 = "", F_Inputs_PR24!W87, PR24_overrides!W88)</f>
        <v/>
      </c>
      <c r="X88" s="16" t="str">
        <f>IF(PR24_overrides!X88 = "", F_Inputs_PR24!X87, PR24_overrides!X88)</f>
        <v/>
      </c>
      <c r="Y88" s="16" t="str">
        <f>IF(PR24_overrides!Y88 = "", F_Inputs_PR24!Y87, PR24_overrides!Y88)</f>
        <v/>
      </c>
      <c r="Z88" s="16" t="str">
        <f>IF(PR24_overrides!Z88 = "", F_Inputs_PR24!Z87, PR24_overrides!Z88)</f>
        <v/>
      </c>
      <c r="AA88" s="16">
        <f>IF(PR24_overrides!AA88 = "", F_Inputs_PR24!AA87, PR24_overrides!AA88)</f>
        <v>1.6773756582125507</v>
      </c>
      <c r="AB88" s="16">
        <f>IF(PR24_overrides!AB88 = "", F_Inputs_PR24!AB87, PR24_overrides!AB88)</f>
        <v>7.2157381751149785</v>
      </c>
      <c r="AC88" s="16">
        <f>IF(PR24_overrides!AC88 = "", F_Inputs_PR24!AC87, PR24_overrides!AC88)</f>
        <v>5.9980000000000002</v>
      </c>
      <c r="AD88" s="16" t="str">
        <f>IF(PR24_overrides!AD88 = "", F_Inputs_PR24!AD87, PR24_overrides!AD88)</f>
        <v/>
      </c>
      <c r="AE88" s="16">
        <f>IF(PR24_overrides!AE88 = "", F_Inputs_PR24!AE87, PR24_overrides!AE88)</f>
        <v>0</v>
      </c>
      <c r="AF88" s="16">
        <f>IF(PR24_overrides!AF88 = "", F_Inputs_PR24!AF87, PR24_overrides!AF88)</f>
        <v>0</v>
      </c>
      <c r="AG88" s="16">
        <f>IF(PR24_overrides!AG88 = "", F_Inputs_PR24!AG87, PR24_overrides!AG88)</f>
        <v>0</v>
      </c>
      <c r="AH88" s="16">
        <f>IF(PR24_overrides!AH88 = "", F_Inputs_PR24!AH87, PR24_overrides!AH88)</f>
        <v>0</v>
      </c>
      <c r="AI88" s="16">
        <f>IF(PR24_overrides!AI88 = "", F_Inputs_PR24!AI87, PR24_overrides!AI88)</f>
        <v>0</v>
      </c>
      <c r="AJ88" s="16">
        <f>IF(PR24_overrides!AJ88 = "", F_Inputs_PR24!AJ87, PR24_overrides!AJ88)</f>
        <v>0.70340163581239767</v>
      </c>
      <c r="AK88" s="16">
        <f>IF(PR24_overrides!AK88 = "", F_Inputs_PR24!AK87, PR24_overrides!AK88)</f>
        <v>80.429210633254314</v>
      </c>
      <c r="AL88" s="14"/>
      <c r="AM88" s="14"/>
      <c r="AN88" s="14"/>
      <c r="AO88" s="14"/>
      <c r="AP88" s="14"/>
      <c r="AQ88" s="14"/>
      <c r="AR88" s="14"/>
      <c r="AS88" s="14"/>
      <c r="AT88" s="14"/>
      <c r="AU88" s="14"/>
      <c r="AV88" s="14"/>
      <c r="AW88" s="14"/>
      <c r="AX88" s="14"/>
    </row>
    <row r="89" spans="1:50" x14ac:dyDescent="0.45">
      <c r="A89" s="15" t="str">
        <f t="shared" si="1"/>
        <v>SES26</v>
      </c>
      <c r="B89" s="15" t="s">
        <v>469</v>
      </c>
      <c r="C89" s="15" t="s">
        <v>518</v>
      </c>
      <c r="D89" s="16">
        <f>IF(PR24_overrides!D89 = "", F_Inputs_PR24!D88, PR24_overrides!D89)</f>
        <v>0.90527283874923359</v>
      </c>
      <c r="E89" s="16">
        <f>IF(PR24_overrides!E89 = "", F_Inputs_PR24!E88, PR24_overrides!E89)</f>
        <v>2.6445543700633642</v>
      </c>
      <c r="F89" s="16">
        <f>IF(PR24_overrides!F89 = "", F_Inputs_PR24!F88, PR24_overrides!F89)</f>
        <v>0.50605687859195125</v>
      </c>
      <c r="G89" s="16">
        <f>IF(PR24_overrides!G89 = "", F_Inputs_PR24!G88, PR24_overrides!G89)</f>
        <v>1.0599210698967725</v>
      </c>
      <c r="H89" s="16">
        <f>IF(PR24_overrides!H89 = "", F_Inputs_PR24!H88, PR24_overrides!H89)</f>
        <v>0</v>
      </c>
      <c r="I89" s="16">
        <f>IF(PR24_overrides!I89 = "", F_Inputs_PR24!I88, PR24_overrides!I89)</f>
        <v>0.48053948774306804</v>
      </c>
      <c r="J89" s="16">
        <f>IF(PR24_overrides!J89 = "", F_Inputs_PR24!J88, PR24_overrides!J89)</f>
        <v>3.1051419449415572</v>
      </c>
      <c r="K89" s="16">
        <f>IF(PR24_overrides!K89 = "", F_Inputs_PR24!K88, PR24_overrides!K89)</f>
        <v>3.7385405124319059E-2</v>
      </c>
      <c r="L89" s="16">
        <f>IF(PR24_overrides!L89 = "", F_Inputs_PR24!L88, PR24_overrides!L89)</f>
        <v>7.8335991563610321</v>
      </c>
      <c r="M89" s="16">
        <f>IF(PR24_overrides!M89 = "", F_Inputs_PR24!M88, PR24_overrides!M89)</f>
        <v>0</v>
      </c>
      <c r="N89" s="16">
        <f>IF(PR24_overrides!N89 = "", F_Inputs_PR24!N88, PR24_overrides!N89)</f>
        <v>0.24165287399887442</v>
      </c>
      <c r="O89" s="16">
        <f>IF(PR24_overrides!O89 = "", F_Inputs_PR24!O88, PR24_overrides!O89)</f>
        <v>0</v>
      </c>
      <c r="P89" s="16">
        <f>IF(PR24_overrides!P89 = "", F_Inputs_PR24!P88, PR24_overrides!P89)</f>
        <v>0.4755618446291211</v>
      </c>
      <c r="Q89" s="16">
        <f>IF(PR24_overrides!Q89 = "", F_Inputs_PR24!Q88, PR24_overrides!Q89)</f>
        <v>0</v>
      </c>
      <c r="R89" s="16">
        <f>IF(PR24_overrides!R89 = "", F_Inputs_PR24!R88, PR24_overrides!R89)</f>
        <v>0</v>
      </c>
      <c r="S89" s="16">
        <f>IF(PR24_overrides!S89 = "", F_Inputs_PR24!S88, PR24_overrides!S89)</f>
        <v>0.878</v>
      </c>
      <c r="T89" s="16">
        <f>IF(PR24_overrides!T89 = "", F_Inputs_PR24!T88, PR24_overrides!T89)</f>
        <v>3.629</v>
      </c>
      <c r="U89" s="16">
        <f>IF(PR24_overrides!U89 = "", F_Inputs_PR24!U88, PR24_overrides!U89)</f>
        <v>46.58</v>
      </c>
      <c r="V89" s="16">
        <f>IF(PR24_overrides!V89 = "", F_Inputs_PR24!V88, PR24_overrides!V89)</f>
        <v>249.39</v>
      </c>
      <c r="W89" s="16" t="str">
        <f>IF(PR24_overrides!W89 = "", F_Inputs_PR24!W88, PR24_overrides!W89)</f>
        <v/>
      </c>
      <c r="X89" s="16" t="str">
        <f>IF(PR24_overrides!X89 = "", F_Inputs_PR24!X88, PR24_overrides!X89)</f>
        <v/>
      </c>
      <c r="Y89" s="16" t="str">
        <f>IF(PR24_overrides!Y89 = "", F_Inputs_PR24!Y88, PR24_overrides!Y89)</f>
        <v/>
      </c>
      <c r="Z89" s="16" t="str">
        <f>IF(PR24_overrides!Z89 = "", F_Inputs_PR24!Z88, PR24_overrides!Z89)</f>
        <v/>
      </c>
      <c r="AA89" s="16">
        <f>IF(PR24_overrides!AA89 = "", F_Inputs_PR24!AA88, PR24_overrides!AA89)</f>
        <v>1.1433358427308435</v>
      </c>
      <c r="AB89" s="16">
        <f>IF(PR24_overrides!AB89 = "", F_Inputs_PR24!AB88, PR24_overrides!AB89)</f>
        <v>8.3091610009901551</v>
      </c>
      <c r="AC89" s="16">
        <f>IF(PR24_overrides!AC89 = "", F_Inputs_PR24!AC88, PR24_overrides!AC89)</f>
        <v>4.5069999999999997</v>
      </c>
      <c r="AD89" s="16" t="str">
        <f>IF(PR24_overrides!AD89 = "", F_Inputs_PR24!AD88, PR24_overrides!AD89)</f>
        <v/>
      </c>
      <c r="AE89" s="16">
        <f>IF(PR24_overrides!AE89 = "", F_Inputs_PR24!AE88, PR24_overrides!AE89)</f>
        <v>0</v>
      </c>
      <c r="AF89" s="16">
        <f>IF(PR24_overrides!AF89 = "", F_Inputs_PR24!AF88, PR24_overrides!AF89)</f>
        <v>0</v>
      </c>
      <c r="AG89" s="16">
        <f>IF(PR24_overrides!AG89 = "", F_Inputs_PR24!AG88, PR24_overrides!AG89)</f>
        <v>0</v>
      </c>
      <c r="AH89" s="16">
        <f>IF(PR24_overrides!AH89 = "", F_Inputs_PR24!AH88, PR24_overrides!AH89)</f>
        <v>0</v>
      </c>
      <c r="AI89" s="16">
        <f>IF(PR24_overrides!AI89 = "", F_Inputs_PR24!AI88, PR24_overrides!AI89)</f>
        <v>0</v>
      </c>
      <c r="AJ89" s="16">
        <f>IF(PR24_overrides!AJ89 = "", F_Inputs_PR24!AJ88, PR24_overrides!AJ89)</f>
        <v>0.77767917175187495</v>
      </c>
      <c r="AK89" s="16">
        <f>IF(PR24_overrides!AK89 = "", F_Inputs_PR24!AK88, PR24_overrides!AK89)</f>
        <v>88.296032509312553</v>
      </c>
      <c r="AL89" s="14"/>
      <c r="AM89" s="14"/>
      <c r="AN89" s="14"/>
      <c r="AO89" s="14"/>
      <c r="AP89" s="14"/>
      <c r="AQ89" s="14"/>
      <c r="AR89" s="14"/>
      <c r="AS89" s="14"/>
      <c r="AT89" s="14"/>
      <c r="AU89" s="14"/>
      <c r="AV89" s="14"/>
      <c r="AW89" s="14"/>
      <c r="AX89" s="14"/>
    </row>
    <row r="90" spans="1:50" x14ac:dyDescent="0.45">
      <c r="A90" s="15" t="str">
        <f t="shared" si="1"/>
        <v>SES27</v>
      </c>
      <c r="B90" s="15" t="s">
        <v>469</v>
      </c>
      <c r="C90" s="15" t="s">
        <v>519</v>
      </c>
      <c r="D90" s="16">
        <f>IF(PR24_overrides!D90 = "", F_Inputs_PR24!D89, PR24_overrides!D90)</f>
        <v>0.88753306083193106</v>
      </c>
      <c r="E90" s="16">
        <f>IF(PR24_overrides!E90 = "", F_Inputs_PR24!E89, PR24_overrides!E90)</f>
        <v>2.7367746436651377</v>
      </c>
      <c r="F90" s="16">
        <f>IF(PR24_overrides!F90 = "", F_Inputs_PR24!F89, PR24_overrides!F90)</f>
        <v>0.52370397419720838</v>
      </c>
      <c r="G90" s="16">
        <f>IF(PR24_overrides!G90 = "", F_Inputs_PR24!G89, PR24_overrides!G90)</f>
        <v>1.1065396076780261</v>
      </c>
      <c r="H90" s="16">
        <f>IF(PR24_overrides!H90 = "", F_Inputs_PR24!H89, PR24_overrides!H90)</f>
        <v>0</v>
      </c>
      <c r="I90" s="16">
        <f>IF(PR24_overrides!I90 = "", F_Inputs_PR24!I89, PR24_overrides!I90)</f>
        <v>0.49729674693871057</v>
      </c>
      <c r="J90" s="16">
        <f>IF(PR24_overrides!J90 = "", F_Inputs_PR24!J89, PR24_overrides!J90)</f>
        <v>3.2134237193593735</v>
      </c>
      <c r="K90" s="16">
        <f>IF(PR24_overrides!K90 = "", F_Inputs_PR24!K89, PR24_overrides!K90)</f>
        <v>3.8689100116679982E-2</v>
      </c>
      <c r="L90" s="16">
        <f>IF(PR24_overrides!L90 = "", F_Inputs_PR24!L89, PR24_overrides!L90)</f>
        <v>8.116427791955136</v>
      </c>
      <c r="M90" s="16">
        <f>IF(PR24_overrides!M90 = "", F_Inputs_PR24!M89, PR24_overrides!M90)</f>
        <v>0</v>
      </c>
      <c r="N90" s="16">
        <f>IF(PR24_overrides!N90 = "", F_Inputs_PR24!N89, PR24_overrides!N90)</f>
        <v>0.2522814990507023</v>
      </c>
      <c r="O90" s="16">
        <f>IF(PR24_overrides!O90 = "", F_Inputs_PR24!O89, PR24_overrides!O90)</f>
        <v>0</v>
      </c>
      <c r="P90" s="16">
        <f>IF(PR24_overrides!P90 = "", F_Inputs_PR24!P89, PR24_overrides!P90)</f>
        <v>0.52046753477510166</v>
      </c>
      <c r="Q90" s="16">
        <f>IF(PR24_overrides!Q90 = "", F_Inputs_PR24!Q89, PR24_overrides!Q90)</f>
        <v>0</v>
      </c>
      <c r="R90" s="16">
        <f>IF(PR24_overrides!R90 = "", F_Inputs_PR24!R89, PR24_overrides!R90)</f>
        <v>0</v>
      </c>
      <c r="S90" s="16">
        <f>IF(PR24_overrides!S90 = "", F_Inputs_PR24!S89, PR24_overrides!S90)</f>
        <v>0.84399999999999997</v>
      </c>
      <c r="T90" s="16">
        <f>IF(PR24_overrides!T90 = "", F_Inputs_PR24!T89, PR24_overrides!T90)</f>
        <v>3.7050000000000001</v>
      </c>
      <c r="U90" s="16">
        <f>IF(PR24_overrides!U90 = "", F_Inputs_PR24!U89, PR24_overrides!U90)</f>
        <v>44.69</v>
      </c>
      <c r="V90" s="16">
        <f>IF(PR24_overrides!V90 = "", F_Inputs_PR24!V89, PR24_overrides!V90)</f>
        <v>254.04</v>
      </c>
      <c r="W90" s="16" t="str">
        <f>IF(PR24_overrides!W90 = "", F_Inputs_PR24!W89, PR24_overrides!W90)</f>
        <v/>
      </c>
      <c r="X90" s="16" t="str">
        <f>IF(PR24_overrides!X90 = "", F_Inputs_PR24!X89, PR24_overrides!X90)</f>
        <v/>
      </c>
      <c r="Y90" s="16" t="str">
        <f>IF(PR24_overrides!Y90 = "", F_Inputs_PR24!Y89, PR24_overrides!Y90)</f>
        <v/>
      </c>
      <c r="Z90" s="16" t="str">
        <f>IF(PR24_overrides!Z90 = "", F_Inputs_PR24!Z89, PR24_overrides!Z90)</f>
        <v/>
      </c>
      <c r="AA90" s="16">
        <f>IF(PR24_overrides!AA90 = "", F_Inputs_PR24!AA89, PR24_overrides!AA90)</f>
        <v>0.39838259502509249</v>
      </c>
      <c r="AB90" s="16">
        <f>IF(PR24_overrides!AB90 = "", F_Inputs_PR24!AB89, PR24_overrides!AB90)</f>
        <v>8.6368953267302384</v>
      </c>
      <c r="AC90" s="16">
        <f>IF(PR24_overrides!AC90 = "", F_Inputs_PR24!AC89, PR24_overrides!AC90)</f>
        <v>4.5490000000000004</v>
      </c>
      <c r="AD90" s="16" t="str">
        <f>IF(PR24_overrides!AD90 = "", F_Inputs_PR24!AD89, PR24_overrides!AD90)</f>
        <v/>
      </c>
      <c r="AE90" s="16">
        <f>IF(PR24_overrides!AE90 = "", F_Inputs_PR24!AE89, PR24_overrides!AE90)</f>
        <v>0</v>
      </c>
      <c r="AF90" s="16">
        <f>IF(PR24_overrides!AF90 = "", F_Inputs_PR24!AF89, PR24_overrides!AF90)</f>
        <v>0</v>
      </c>
      <c r="AG90" s="16">
        <f>IF(PR24_overrides!AG90 = "", F_Inputs_PR24!AG89, PR24_overrides!AG90)</f>
        <v>0</v>
      </c>
      <c r="AH90" s="16">
        <f>IF(PR24_overrides!AH90 = "", F_Inputs_PR24!AH89, PR24_overrides!AH90)</f>
        <v>0</v>
      </c>
      <c r="AI90" s="16">
        <f>IF(PR24_overrides!AI90 = "", F_Inputs_PR24!AI89, PR24_overrides!AI90)</f>
        <v>0</v>
      </c>
      <c r="AJ90" s="16">
        <f>IF(PR24_overrides!AJ90 = "", F_Inputs_PR24!AJ89, PR24_overrides!AJ90)</f>
        <v>0.85685297584991471</v>
      </c>
      <c r="AK90" s="16">
        <f>IF(PR24_overrides!AK90 = "", F_Inputs_PR24!AK89, PR24_overrides!AK90)</f>
        <v>97.325951913308458</v>
      </c>
      <c r="AL90" s="14"/>
      <c r="AM90" s="14"/>
      <c r="AN90" s="14"/>
      <c r="AO90" s="14"/>
      <c r="AP90" s="14"/>
      <c r="AQ90" s="14"/>
      <c r="AR90" s="14"/>
      <c r="AS90" s="14"/>
      <c r="AT90" s="14"/>
      <c r="AU90" s="14"/>
      <c r="AV90" s="14"/>
      <c r="AW90" s="14"/>
      <c r="AX90" s="14"/>
    </row>
    <row r="91" spans="1:50" x14ac:dyDescent="0.45">
      <c r="A91" s="15" t="str">
        <f t="shared" si="1"/>
        <v>SES28</v>
      </c>
      <c r="B91" s="15" t="s">
        <v>469</v>
      </c>
      <c r="C91" s="15" t="s">
        <v>520</v>
      </c>
      <c r="D91" s="16">
        <f>IF(PR24_overrides!D91 = "", F_Inputs_PR24!D90, PR24_overrides!D91)</f>
        <v>0.87016737388024523</v>
      </c>
      <c r="E91" s="16">
        <f>IF(PR24_overrides!E91 = "", F_Inputs_PR24!E90, PR24_overrides!E91)</f>
        <v>2.8146830788262762</v>
      </c>
      <c r="F91" s="16">
        <f>IF(PR24_overrides!F91 = "", F_Inputs_PR24!F90, PR24_overrides!F91)</f>
        <v>0.53861238370466158</v>
      </c>
      <c r="G91" s="16">
        <f>IF(PR24_overrides!G91 = "", F_Inputs_PR24!G90, PR24_overrides!G91)</f>
        <v>1.1425849879256624</v>
      </c>
      <c r="H91" s="16">
        <f>IF(PR24_overrides!H91 = "", F_Inputs_PR24!H90, PR24_overrides!H91)</f>
        <v>0</v>
      </c>
      <c r="I91" s="16">
        <f>IF(PR24_overrides!I91 = "", F_Inputs_PR24!I90, PR24_overrides!I91)</f>
        <v>0.51145341542962952</v>
      </c>
      <c r="J91" s="16">
        <f>IF(PR24_overrides!J91 = "", F_Inputs_PR24!J90, PR24_overrides!J91)</f>
        <v>3.3049010406888706</v>
      </c>
      <c r="K91" s="16">
        <f>IF(PR24_overrides!K91 = "", F_Inputs_PR24!K90, PR24_overrides!K91)</f>
        <v>3.9790472220831943E-2</v>
      </c>
      <c r="L91" s="16">
        <f>IF(PR24_overrides!L91 = "", F_Inputs_PR24!L90, PR24_overrides!L91)</f>
        <v>8.3520253787959309</v>
      </c>
      <c r="M91" s="16">
        <f>IF(PR24_overrides!M91 = "", F_Inputs_PR24!M90, PR24_overrides!M91)</f>
        <v>0</v>
      </c>
      <c r="N91" s="16">
        <f>IF(PR24_overrides!N91 = "", F_Inputs_PR24!N90, PR24_overrides!N91)</f>
        <v>0.26049953525982478</v>
      </c>
      <c r="O91" s="16">
        <f>IF(PR24_overrides!O91 = "", F_Inputs_PR24!O90, PR24_overrides!O91)</f>
        <v>0</v>
      </c>
      <c r="P91" s="16">
        <f>IF(PR24_overrides!P91 = "", F_Inputs_PR24!P90, PR24_overrides!P91)</f>
        <v>0.59144619045959046</v>
      </c>
      <c r="Q91" s="16">
        <f>IF(PR24_overrides!Q91 = "", F_Inputs_PR24!Q90, PR24_overrides!Q91)</f>
        <v>0</v>
      </c>
      <c r="R91" s="16">
        <f>IF(PR24_overrides!R91 = "", F_Inputs_PR24!R90, PR24_overrides!R91)</f>
        <v>0</v>
      </c>
      <c r="S91" s="16">
        <f>IF(PR24_overrides!S91 = "", F_Inputs_PR24!S90, PR24_overrides!S91)</f>
        <v>0.81200000000000006</v>
      </c>
      <c r="T91" s="16">
        <f>IF(PR24_overrides!T91 = "", F_Inputs_PR24!T90, PR24_overrides!T91)</f>
        <v>3.7789999999999999</v>
      </c>
      <c r="U91" s="16">
        <f>IF(PR24_overrides!U91 = "", F_Inputs_PR24!U90, PR24_overrides!U91)</f>
        <v>42.91</v>
      </c>
      <c r="V91" s="16">
        <f>IF(PR24_overrides!V91 = "", F_Inputs_PR24!V90, PR24_overrides!V91)</f>
        <v>258.61</v>
      </c>
      <c r="W91" s="16" t="str">
        <f>IF(PR24_overrides!W91 = "", F_Inputs_PR24!W90, PR24_overrides!W91)</f>
        <v/>
      </c>
      <c r="X91" s="16" t="str">
        <f>IF(PR24_overrides!X91 = "", F_Inputs_PR24!X90, PR24_overrides!X91)</f>
        <v/>
      </c>
      <c r="Y91" s="16" t="str">
        <f>IF(PR24_overrides!Y91 = "", F_Inputs_PR24!Y90, PR24_overrides!Y91)</f>
        <v/>
      </c>
      <c r="Z91" s="16" t="str">
        <f>IF(PR24_overrides!Z91 = "", F_Inputs_PR24!Z90, PR24_overrides!Z91)</f>
        <v/>
      </c>
      <c r="AA91" s="16">
        <f>IF(PR24_overrides!AA91 = "", F_Inputs_PR24!AA90, PR24_overrides!AA91)</f>
        <v>0.36449355680685569</v>
      </c>
      <c r="AB91" s="16">
        <f>IF(PR24_overrides!AB91 = "", F_Inputs_PR24!AB90, PR24_overrides!AB91)</f>
        <v>8.9434715692555216</v>
      </c>
      <c r="AC91" s="16">
        <f>IF(PR24_overrides!AC91 = "", F_Inputs_PR24!AC90, PR24_overrides!AC91)</f>
        <v>4.5919999999999996</v>
      </c>
      <c r="AD91" s="16" t="str">
        <f>IF(PR24_overrides!AD91 = "", F_Inputs_PR24!AD90, PR24_overrides!AD91)</f>
        <v/>
      </c>
      <c r="AE91" s="16">
        <f>IF(PR24_overrides!AE91 = "", F_Inputs_PR24!AE90, PR24_overrides!AE91)</f>
        <v>0</v>
      </c>
      <c r="AF91" s="16">
        <f>IF(PR24_overrides!AF91 = "", F_Inputs_PR24!AF90, PR24_overrides!AF91)</f>
        <v>0</v>
      </c>
      <c r="AG91" s="16">
        <f>IF(PR24_overrides!AG91 = "", F_Inputs_PR24!AG90, PR24_overrides!AG91)</f>
        <v>0</v>
      </c>
      <c r="AH91" s="16">
        <f>IF(PR24_overrides!AH91 = "", F_Inputs_PR24!AH90, PR24_overrides!AH91)</f>
        <v>0</v>
      </c>
      <c r="AI91" s="16">
        <f>IF(PR24_overrides!AI91 = "", F_Inputs_PR24!AI90, PR24_overrides!AI91)</f>
        <v>0</v>
      </c>
      <c r="AJ91" s="16">
        <f>IF(PR24_overrides!AJ91 = "", F_Inputs_PR24!AJ90, PR24_overrides!AJ91)</f>
        <v>0.94109023898817112</v>
      </c>
      <c r="AK91" s="16">
        <f>IF(PR24_overrides!AK91 = "", F_Inputs_PR24!AK90, PR24_overrides!AK91)</f>
        <v>104.39141103962071</v>
      </c>
      <c r="AL91" s="14"/>
      <c r="AM91" s="14"/>
      <c r="AN91" s="14"/>
      <c r="AO91" s="14"/>
      <c r="AP91" s="14"/>
      <c r="AQ91" s="14"/>
      <c r="AR91" s="14"/>
      <c r="AS91" s="14"/>
      <c r="AT91" s="14"/>
      <c r="AU91" s="14"/>
      <c r="AV91" s="14"/>
      <c r="AW91" s="14"/>
      <c r="AX91" s="14"/>
    </row>
    <row r="92" spans="1:50" x14ac:dyDescent="0.45">
      <c r="A92" s="15" t="str">
        <f t="shared" si="1"/>
        <v>SES29</v>
      </c>
      <c r="B92" s="15" t="s">
        <v>469</v>
      </c>
      <c r="C92" s="15" t="s">
        <v>521</v>
      </c>
      <c r="D92" s="16">
        <f>IF(PR24_overrides!D92 = "", F_Inputs_PR24!D91, PR24_overrides!D92)</f>
        <v>0.85307372313381113</v>
      </c>
      <c r="E92" s="16">
        <f>IF(PR24_overrides!E92 = "", F_Inputs_PR24!E91, PR24_overrides!E92)</f>
        <v>2.8544676630022967</v>
      </c>
      <c r="F92" s="16">
        <f>IF(PR24_overrides!F92 = "", F_Inputs_PR24!F91, PR24_overrides!F92)</f>
        <v>0.54622548582579999</v>
      </c>
      <c r="G92" s="16">
        <f>IF(PR24_overrides!G92 = "", F_Inputs_PR24!G91, PR24_overrides!G92)</f>
        <v>1.1800699892259388</v>
      </c>
      <c r="H92" s="16">
        <f>IF(PR24_overrides!H92 = "", F_Inputs_PR24!H91, PR24_overrides!H92)</f>
        <v>0</v>
      </c>
      <c r="I92" s="16">
        <f>IF(PR24_overrides!I92 = "", F_Inputs_PR24!I91, PR24_overrides!I92)</f>
        <v>0.51868263480830212</v>
      </c>
      <c r="J92" s="16">
        <f>IF(PR24_overrides!J92 = "", F_Inputs_PR24!J91, PR24_overrides!J92)</f>
        <v>3.3516146883587656</v>
      </c>
      <c r="K92" s="16">
        <f>IF(PR24_overrides!K92 = "", F_Inputs_PR24!K91, PR24_overrides!K92)</f>
        <v>4.0352896958232007E-2</v>
      </c>
      <c r="L92" s="16">
        <f>IF(PR24_overrides!L92 = "", F_Inputs_PR24!L91, PR24_overrides!L92)</f>
        <v>8.4914133581793347</v>
      </c>
      <c r="M92" s="16">
        <f>IF(PR24_overrides!M92 = "", F_Inputs_PR24!M91, PR24_overrides!M92)</f>
        <v>0</v>
      </c>
      <c r="N92" s="16">
        <f>IF(PR24_overrides!N92 = "", F_Inputs_PR24!N91, PR24_overrides!N92)</f>
        <v>0.26904579266835588</v>
      </c>
      <c r="O92" s="16">
        <f>IF(PR24_overrides!O92 = "", F_Inputs_PR24!O91, PR24_overrides!O92)</f>
        <v>0</v>
      </c>
      <c r="P92" s="16">
        <f>IF(PR24_overrides!P92 = "", F_Inputs_PR24!P91, PR24_overrides!P92)</f>
        <v>0.6642483001287639</v>
      </c>
      <c r="Q92" s="16">
        <f>IF(PR24_overrides!Q92 = "", F_Inputs_PR24!Q91, PR24_overrides!Q92)</f>
        <v>0</v>
      </c>
      <c r="R92" s="16">
        <f>IF(PR24_overrides!R92 = "", F_Inputs_PR24!R91, PR24_overrides!R92)</f>
        <v>0</v>
      </c>
      <c r="S92" s="16">
        <f>IF(PR24_overrides!S92 = "", F_Inputs_PR24!S91, PR24_overrides!S92)</f>
        <v>0.78200000000000003</v>
      </c>
      <c r="T92" s="16">
        <f>IF(PR24_overrides!T92 = "", F_Inputs_PR24!T91, PR24_overrides!T92)</f>
        <v>3.8450000000000002</v>
      </c>
      <c r="U92" s="16">
        <f>IF(PR24_overrides!U92 = "", F_Inputs_PR24!U91, PR24_overrides!U92)</f>
        <v>41.23</v>
      </c>
      <c r="V92" s="16">
        <f>IF(PR24_overrides!V92 = "", F_Inputs_PR24!V91, PR24_overrides!V92)</f>
        <v>262.58999999999997</v>
      </c>
      <c r="W92" s="16" t="str">
        <f>IF(PR24_overrides!W92 = "", F_Inputs_PR24!W91, PR24_overrides!W92)</f>
        <v/>
      </c>
      <c r="X92" s="16" t="str">
        <f>IF(PR24_overrides!X92 = "", F_Inputs_PR24!X91, PR24_overrides!X92)</f>
        <v/>
      </c>
      <c r="Y92" s="16" t="str">
        <f>IF(PR24_overrides!Y92 = "", F_Inputs_PR24!Y91, PR24_overrides!Y92)</f>
        <v/>
      </c>
      <c r="Z92" s="16" t="str">
        <f>IF(PR24_overrides!Z92 = "", F_Inputs_PR24!Z91, PR24_overrides!Z92)</f>
        <v/>
      </c>
      <c r="AA92" s="16">
        <f>IF(PR24_overrides!AA92 = "", F_Inputs_PR24!AA91, PR24_overrides!AA92)</f>
        <v>0.31152676259005513</v>
      </c>
      <c r="AB92" s="16">
        <f>IF(PR24_overrides!AB92 = "", F_Inputs_PR24!AB91, PR24_overrides!AB92)</f>
        <v>9.1556616583080981</v>
      </c>
      <c r="AC92" s="16">
        <f>IF(PR24_overrides!AC92 = "", F_Inputs_PR24!AC91, PR24_overrides!AC92)</f>
        <v>4.6269999999999998</v>
      </c>
      <c r="AD92" s="16" t="str">
        <f>IF(PR24_overrides!AD92 = "", F_Inputs_PR24!AD91, PR24_overrides!AD92)</f>
        <v/>
      </c>
      <c r="AE92" s="16">
        <f>IF(PR24_overrides!AE92 = "", F_Inputs_PR24!AE91, PR24_overrides!AE92)</f>
        <v>0</v>
      </c>
      <c r="AF92" s="16">
        <f>IF(PR24_overrides!AF92 = "", F_Inputs_PR24!AF91, PR24_overrides!AF92)</f>
        <v>0</v>
      </c>
      <c r="AG92" s="16">
        <f>IF(PR24_overrides!AG92 = "", F_Inputs_PR24!AG91, PR24_overrides!AG92)</f>
        <v>0</v>
      </c>
      <c r="AH92" s="16">
        <f>IF(PR24_overrides!AH92 = "", F_Inputs_PR24!AH91, PR24_overrides!AH92)</f>
        <v>0</v>
      </c>
      <c r="AI92" s="16">
        <f>IF(PR24_overrides!AI92 = "", F_Inputs_PR24!AI91, PR24_overrides!AI92)</f>
        <v>0</v>
      </c>
      <c r="AJ92" s="16">
        <f>IF(PR24_overrides!AJ92 = "", F_Inputs_PR24!AJ91, PR24_overrides!AJ92)</f>
        <v>1.0293776025515218</v>
      </c>
      <c r="AK92" s="16">
        <f>IF(PR24_overrides!AK92 = "", F_Inputs_PR24!AK91, PR24_overrides!AK92)</f>
        <v>109.60248506603453</v>
      </c>
      <c r="AL92" s="14"/>
      <c r="AM92" s="14"/>
      <c r="AN92" s="14"/>
      <c r="AO92" s="14"/>
      <c r="AP92" s="14"/>
      <c r="AQ92" s="14"/>
      <c r="AR92" s="14"/>
      <c r="AS92" s="14"/>
      <c r="AT92" s="14"/>
      <c r="AU92" s="14"/>
      <c r="AV92" s="14"/>
      <c r="AW92" s="14"/>
      <c r="AX92" s="14"/>
    </row>
    <row r="93" spans="1:50" x14ac:dyDescent="0.45">
      <c r="A93" s="15" t="str">
        <f t="shared" si="1"/>
        <v>SES30</v>
      </c>
      <c r="B93" s="15" t="s">
        <v>469</v>
      </c>
      <c r="C93" s="15" t="s">
        <v>522</v>
      </c>
      <c r="D93" s="16">
        <f>IF(PR24_overrides!D93 = "", F_Inputs_PR24!D92, PR24_overrides!D93)</f>
        <v>0.83635436728220258</v>
      </c>
      <c r="E93" s="16">
        <f>IF(PR24_overrides!E93 = "", F_Inputs_PR24!E92, PR24_overrides!E93)</f>
        <v>2.8949067266577049</v>
      </c>
      <c r="F93" s="16">
        <f>IF(PR24_overrides!F93 = "", F_Inputs_PR24!F92, PR24_overrides!F93)</f>
        <v>0.55396382789140342</v>
      </c>
      <c r="G93" s="16">
        <f>IF(PR24_overrides!G93 = "", F_Inputs_PR24!G92, PR24_overrides!G93)</f>
        <v>1.2210243241880792</v>
      </c>
      <c r="H93" s="16">
        <f>IF(PR24_overrides!H93 = "", F_Inputs_PR24!H92, PR24_overrides!H93)</f>
        <v>0</v>
      </c>
      <c r="I93" s="16">
        <f>IF(PR24_overrides!I93 = "", F_Inputs_PR24!I92, PR24_overrides!I93)</f>
        <v>0.5260307790377261</v>
      </c>
      <c r="J93" s="16">
        <f>IF(PR24_overrides!J93 = "", F_Inputs_PR24!J92, PR24_overrides!J93)</f>
        <v>3.3990968026204427</v>
      </c>
      <c r="K93" s="16">
        <f>IF(PR24_overrides!K93 = "", F_Inputs_PR24!K92, PR24_overrides!K93)</f>
        <v>4.0924573908692773E-2</v>
      </c>
      <c r="L93" s="16">
        <f>IF(PR24_overrides!L93 = "", F_Inputs_PR24!L92, PR24_overrides!L93)</f>
        <v>8.635947034304051</v>
      </c>
      <c r="M93" s="16">
        <f>IF(PR24_overrides!M93 = "", F_Inputs_PR24!M92, PR24_overrides!M93)</f>
        <v>0</v>
      </c>
      <c r="N93" s="16">
        <f>IF(PR24_overrides!N93 = "", F_Inputs_PR24!N92, PR24_overrides!N93)</f>
        <v>0.27838302826767974</v>
      </c>
      <c r="O93" s="16">
        <f>IF(PR24_overrides!O93 = "", F_Inputs_PR24!O92, PR24_overrides!O93)</f>
        <v>0</v>
      </c>
      <c r="P93" s="16">
        <f>IF(PR24_overrides!P93 = "", F_Inputs_PR24!P92, PR24_overrides!P93)</f>
        <v>0.72290783067693898</v>
      </c>
      <c r="Q93" s="16">
        <f>IF(PR24_overrides!Q93 = "", F_Inputs_PR24!Q92, PR24_overrides!Q93)</f>
        <v>0</v>
      </c>
      <c r="R93" s="16">
        <f>IF(PR24_overrides!R93 = "", F_Inputs_PR24!R92, PR24_overrides!R93)</f>
        <v>0</v>
      </c>
      <c r="S93" s="16">
        <f>IF(PR24_overrides!S93 = "", F_Inputs_PR24!S92, PR24_overrides!S93)</f>
        <v>0.753</v>
      </c>
      <c r="T93" s="16">
        <f>IF(PR24_overrides!T93 = "", F_Inputs_PR24!T92, PR24_overrides!T93)</f>
        <v>3.907</v>
      </c>
      <c r="U93" s="16">
        <f>IF(PR24_overrides!U93 = "", F_Inputs_PR24!U92, PR24_overrides!U93)</f>
        <v>39.65</v>
      </c>
      <c r="V93" s="16">
        <f>IF(PR24_overrides!V93 = "", F_Inputs_PR24!V92, PR24_overrides!V93)</f>
        <v>266.37</v>
      </c>
      <c r="W93" s="16" t="str">
        <f>IF(PR24_overrides!W93 = "", F_Inputs_PR24!W92, PR24_overrides!W93)</f>
        <v/>
      </c>
      <c r="X93" s="16" t="str">
        <f>IF(PR24_overrides!X93 = "", F_Inputs_PR24!X92, PR24_overrides!X93)</f>
        <v/>
      </c>
      <c r="Y93" s="16" t="str">
        <f>IF(PR24_overrides!Y93 = "", F_Inputs_PR24!Y92, PR24_overrides!Y93)</f>
        <v/>
      </c>
      <c r="Z93" s="16" t="str">
        <f>IF(PR24_overrides!Z93 = "", F_Inputs_PR24!Z92, PR24_overrides!Z93)</f>
        <v/>
      </c>
      <c r="AA93" s="16">
        <f>IF(PR24_overrides!AA93 = "", F_Inputs_PR24!AA92, PR24_overrides!AA93)</f>
        <v>0.31609560113595164</v>
      </c>
      <c r="AB93" s="16">
        <f>IF(PR24_overrides!AB93 = "", F_Inputs_PR24!AB92, PR24_overrides!AB93)</f>
        <v>9.3588548649809891</v>
      </c>
      <c r="AC93" s="16">
        <f>IF(PR24_overrides!AC93 = "", F_Inputs_PR24!AC92, PR24_overrides!AC93)</f>
        <v>4.66</v>
      </c>
      <c r="AD93" s="16" t="str">
        <f>IF(PR24_overrides!AD93 = "", F_Inputs_PR24!AD92, PR24_overrides!AD93)</f>
        <v/>
      </c>
      <c r="AE93" s="16">
        <f>IF(PR24_overrides!AE93 = "", F_Inputs_PR24!AE92, PR24_overrides!AE93)</f>
        <v>0</v>
      </c>
      <c r="AF93" s="16">
        <f>IF(PR24_overrides!AF93 = "", F_Inputs_PR24!AF92, PR24_overrides!AF93)</f>
        <v>0</v>
      </c>
      <c r="AG93" s="16">
        <f>IF(PR24_overrides!AG93 = "", F_Inputs_PR24!AG92, PR24_overrides!AG93)</f>
        <v>0</v>
      </c>
      <c r="AH93" s="16">
        <f>IF(PR24_overrides!AH93 = "", F_Inputs_PR24!AH92, PR24_overrides!AH93)</f>
        <v>0</v>
      </c>
      <c r="AI93" s="16">
        <f>IF(PR24_overrides!AI93 = "", F_Inputs_PR24!AI92, PR24_overrides!AI93)</f>
        <v>0</v>
      </c>
      <c r="AJ93" s="16">
        <f>IF(PR24_overrides!AJ93 = "", F_Inputs_PR24!AJ92, PR24_overrides!AJ93)</f>
        <v>1.1223308614023368</v>
      </c>
      <c r="AK93" s="16">
        <f>IF(PR24_overrides!AK93 = "", F_Inputs_PR24!AK92, PR24_overrides!AK93)</f>
        <v>114.70257555028783</v>
      </c>
      <c r="AL93" s="14"/>
      <c r="AM93" s="14"/>
      <c r="AN93" s="14"/>
      <c r="AO93" s="14"/>
      <c r="AP93" s="14"/>
      <c r="AQ93" s="14"/>
      <c r="AR93" s="14"/>
      <c r="AS93" s="14"/>
      <c r="AT93" s="14"/>
      <c r="AU93" s="14"/>
      <c r="AV93" s="14"/>
      <c r="AW93" s="14"/>
      <c r="AX93" s="14"/>
    </row>
    <row r="94" spans="1:50" x14ac:dyDescent="0.45">
      <c r="A94" s="15" t="str">
        <f t="shared" si="1"/>
        <v>SEW24</v>
      </c>
      <c r="B94" s="15" t="s">
        <v>481</v>
      </c>
      <c r="C94" s="15" t="s">
        <v>263</v>
      </c>
      <c r="D94" s="16">
        <f>IF(PR24_overrides!D94 = "", F_Inputs_PR24!D93, PR24_overrides!D94)</f>
        <v>0.94744609856262829</v>
      </c>
      <c r="E94" s="16">
        <f>IF(PR24_overrides!E94 = "", F_Inputs_PR24!E93, PR24_overrides!E94)</f>
        <v>7.9244613613274639</v>
      </c>
      <c r="F94" s="16">
        <f>IF(PR24_overrides!F94 = "", F_Inputs_PR24!F93, PR24_overrides!F94)</f>
        <v>-0.47390558753809686</v>
      </c>
      <c r="G94" s="16">
        <f>IF(PR24_overrides!G94 = "", F_Inputs_PR24!G93, PR24_overrides!G94)</f>
        <v>6.054170267524551</v>
      </c>
      <c r="H94" s="16">
        <f>IF(PR24_overrides!H94 = "", F_Inputs_PR24!H93, PR24_overrides!H94)</f>
        <v>6.054170267524551</v>
      </c>
      <c r="I94" s="16">
        <f>IF(PR24_overrides!I94 = "", F_Inputs_PR24!I93, PR24_overrides!I94)</f>
        <v>2.1584341347781919</v>
      </c>
      <c r="J94" s="16">
        <f>IF(PR24_overrides!J94 = "", F_Inputs_PR24!J93, PR24_overrides!J94)</f>
        <v>7.1698010159160175</v>
      </c>
      <c r="K94" s="16">
        <f>IF(PR24_overrides!K94 = "", F_Inputs_PR24!K93, PR24_overrides!K94)</f>
        <v>0.26597819166948866</v>
      </c>
      <c r="L94" s="16">
        <f>IF(PR24_overrides!L94 = "", F_Inputs_PR24!L93, PR24_overrides!L94)</f>
        <v>23.098939383677617</v>
      </c>
      <c r="M94" s="16">
        <f>IF(PR24_overrides!M94 = "", F_Inputs_PR24!M93, PR24_overrides!M94)</f>
        <v>0</v>
      </c>
      <c r="N94" s="16">
        <f>IF(PR24_overrides!N94 = "", F_Inputs_PR24!N93, PR24_overrides!N94)</f>
        <v>2.7431639688452423</v>
      </c>
      <c r="O94" s="16">
        <f>IF(PR24_overrides!O94 = "", F_Inputs_PR24!O93, PR24_overrides!O94)</f>
        <v>0</v>
      </c>
      <c r="P94" s="16">
        <f>IF(PR24_overrides!P94 = "", F_Inputs_PR24!P93, PR24_overrides!P94)</f>
        <v>0</v>
      </c>
      <c r="Q94" s="16">
        <f>IF(PR24_overrides!Q94 = "", F_Inputs_PR24!Q93, PR24_overrides!Q94)</f>
        <v>4.221876058245852E-3</v>
      </c>
      <c r="R94" s="16">
        <f>IF(PR24_overrides!R94 = "", F_Inputs_PR24!R93, PR24_overrides!R94)</f>
        <v>1.5420402302742975</v>
      </c>
      <c r="S94" s="16">
        <f>IF(PR24_overrides!S94 = "", F_Inputs_PR24!S93, PR24_overrides!S94)</f>
        <v>3.984</v>
      </c>
      <c r="T94" s="16">
        <f>IF(PR24_overrides!T94 = "", F_Inputs_PR24!T93, PR24_overrides!T94)</f>
        <v>13.885</v>
      </c>
      <c r="U94" s="16">
        <f>IF(PR24_overrides!U94 = "", F_Inputs_PR24!U93, PR24_overrides!U94)</f>
        <v>87.846400000000003</v>
      </c>
      <c r="V94" s="16">
        <f>IF(PR24_overrides!V94 = "", F_Inputs_PR24!V93, PR24_overrides!V94)</f>
        <v>822.13639999999998</v>
      </c>
      <c r="W94" s="16" t="str">
        <f>IF(PR24_overrides!W94 = "", F_Inputs_PR24!W93, PR24_overrides!W94)</f>
        <v/>
      </c>
      <c r="X94" s="16" t="str">
        <f>IF(PR24_overrides!X94 = "", F_Inputs_PR24!X93, PR24_overrides!X94)</f>
        <v/>
      </c>
      <c r="Y94" s="16" t="str">
        <f>IF(PR24_overrides!Y94 = "", F_Inputs_PR24!Y93, PR24_overrides!Y94)</f>
        <v/>
      </c>
      <c r="Z94" s="16" t="str">
        <f>IF(PR24_overrides!Z94 = "", F_Inputs_PR24!Z93, PR24_overrides!Z94)</f>
        <v/>
      </c>
      <c r="AA94" s="16">
        <f>IF(PR24_overrides!AA94 = "", F_Inputs_PR24!AA93, PR24_overrides!AA94)</f>
        <v>2.0919395868608195</v>
      </c>
      <c r="AB94" s="16">
        <f>IF(PR24_overrides!AB94 = "", F_Inputs_PR24!AB93, PR24_overrides!AB94)</f>
        <v>24.426719403995939</v>
      </c>
      <c r="AC94" s="16">
        <f>IF(PR24_overrides!AC94 = "", F_Inputs_PR24!AC93, PR24_overrides!AC94)</f>
        <v>17.908999999999999</v>
      </c>
      <c r="AD94" s="16" t="str">
        <f>IF(PR24_overrides!AD94 = "", F_Inputs_PR24!AD93, PR24_overrides!AD94)</f>
        <v/>
      </c>
      <c r="AE94" s="16">
        <f>IF(PR24_overrides!AE94 = "", F_Inputs_PR24!AE93, PR24_overrides!AE94)</f>
        <v>4.221876058245852E-3</v>
      </c>
      <c r="AF94" s="16">
        <f>IF(PR24_overrides!AF94 = "", F_Inputs_PR24!AF93, PR24_overrides!AF94)</f>
        <v>0</v>
      </c>
      <c r="AG94" s="16">
        <f>IF(PR24_overrides!AG94 = "", F_Inputs_PR24!AG93, PR24_overrides!AG94)</f>
        <v>0</v>
      </c>
      <c r="AH94" s="16">
        <f>IF(PR24_overrides!AH94 = "", F_Inputs_PR24!AH93, PR24_overrides!AH94)</f>
        <v>0.22270396207246868</v>
      </c>
      <c r="AI94" s="16">
        <f>IF(PR24_overrides!AI94 = "", F_Inputs_PR24!AI93, PR24_overrides!AI94)</f>
        <v>-0.21848208601422284</v>
      </c>
      <c r="AJ94" s="16">
        <f>IF(PR24_overrides!AJ94 = "", F_Inputs_PR24!AJ93, PR24_overrides!AJ94)</f>
        <v>0</v>
      </c>
      <c r="AK94" s="16">
        <f>IF(PR24_overrides!AK94 = "", F_Inputs_PR24!AK93, PR24_overrides!AK94)</f>
        <v>218.46836491703354</v>
      </c>
      <c r="AL94" s="14"/>
      <c r="AM94" s="14"/>
      <c r="AN94" s="14"/>
      <c r="AO94" s="14"/>
      <c r="AP94" s="14"/>
      <c r="AQ94" s="14"/>
      <c r="AR94" s="14"/>
      <c r="AS94" s="14"/>
      <c r="AT94" s="14"/>
      <c r="AU94" s="14"/>
      <c r="AV94" s="14"/>
      <c r="AW94" s="14"/>
      <c r="AX94" s="14"/>
    </row>
    <row r="95" spans="1:50" x14ac:dyDescent="0.45">
      <c r="A95" s="15" t="str">
        <f t="shared" si="1"/>
        <v>SEW25</v>
      </c>
      <c r="B95" s="15" t="s">
        <v>481</v>
      </c>
      <c r="C95" s="15" t="s">
        <v>516</v>
      </c>
      <c r="D95" s="16">
        <f>IF(PR24_overrides!D95 = "", F_Inputs_PR24!D94, PR24_overrides!D95)</f>
        <v>0.92023942486113741</v>
      </c>
      <c r="E95" s="16">
        <f>IF(PR24_overrides!E95 = "", F_Inputs_PR24!E94, PR24_overrides!E95)</f>
        <v>7.8631710449613701</v>
      </c>
      <c r="F95" s="16">
        <f>IF(PR24_overrides!F95 = "", F_Inputs_PR24!F94, PR24_overrides!F95)</f>
        <v>0.4672697000184341</v>
      </c>
      <c r="G95" s="16">
        <f>IF(PR24_overrides!G95 = "", F_Inputs_PR24!G94, PR24_overrides!G95)</f>
        <v>5.9506252960487096</v>
      </c>
      <c r="H95" s="16">
        <f>IF(PR24_overrides!H95 = "", F_Inputs_PR24!H94, PR24_overrides!H95)</f>
        <v>5.9506252960487096</v>
      </c>
      <c r="I95" s="16">
        <f>IF(PR24_overrides!I95 = "", F_Inputs_PR24!I94, PR24_overrides!I95)</f>
        <v>1.7854049235588074</v>
      </c>
      <c r="J95" s="16">
        <f>IF(PR24_overrides!J95 = "", F_Inputs_PR24!J94, PR24_overrides!J95)</f>
        <v>7.4915286323885688</v>
      </c>
      <c r="K95" s="16">
        <f>IF(PR24_overrides!K95 = "", F_Inputs_PR24!K94, PR24_overrides!K95)</f>
        <v>0.31404870536122659</v>
      </c>
      <c r="L95" s="16">
        <f>IF(PR24_overrides!L95 = "", F_Inputs_PR24!L94, PR24_overrides!L95)</f>
        <v>23.872048302337117</v>
      </c>
      <c r="M95" s="16">
        <f>IF(PR24_overrides!M95 = "", F_Inputs_PR24!M94, PR24_overrides!M95)</f>
        <v>0</v>
      </c>
      <c r="N95" s="16">
        <f>IF(PR24_overrides!N95 = "", F_Inputs_PR24!N94, PR24_overrides!N95)</f>
        <v>3.6066700799097271</v>
      </c>
      <c r="O95" s="16">
        <f>IF(PR24_overrides!O95 = "", F_Inputs_PR24!O94, PR24_overrides!O95)</f>
        <v>0</v>
      </c>
      <c r="P95" s="16">
        <f>IF(PR24_overrides!P95 = "", F_Inputs_PR24!P94, PR24_overrides!P95)</f>
        <v>0</v>
      </c>
      <c r="Q95" s="16">
        <f>IF(PR24_overrides!Q95 = "", F_Inputs_PR24!Q94, PR24_overrides!Q95)</f>
        <v>3.0426864187246872E-2</v>
      </c>
      <c r="R95" s="16">
        <f>IF(PR24_overrides!R95 = "", F_Inputs_PR24!R94, PR24_overrides!R95)</f>
        <v>1.3671562825087153</v>
      </c>
      <c r="S95" s="16">
        <f>IF(PR24_overrides!S95 = "", F_Inputs_PR24!S94, PR24_overrides!S95)</f>
        <v>3.9896395858351812</v>
      </c>
      <c r="T95" s="16">
        <f>IF(PR24_overrides!T95 = "", F_Inputs_PR24!T94, PR24_overrides!T95)</f>
        <v>13.91304841416482</v>
      </c>
      <c r="U95" s="16">
        <f>IF(PR24_overrides!U95 = "", F_Inputs_PR24!U94, PR24_overrides!U95)</f>
        <v>87.645544467082402</v>
      </c>
      <c r="V95" s="16">
        <f>IF(PR24_overrides!V95 = "", F_Inputs_PR24!V94, PR24_overrides!V95)</f>
        <v>830.26680589003809</v>
      </c>
      <c r="W95" s="16" t="str">
        <f>IF(PR24_overrides!W95 = "", F_Inputs_PR24!W94, PR24_overrides!W95)</f>
        <v/>
      </c>
      <c r="X95" s="16" t="str">
        <f>IF(PR24_overrides!X95 = "", F_Inputs_PR24!X94, PR24_overrides!X95)</f>
        <v/>
      </c>
      <c r="Y95" s="16" t="str">
        <f>IF(PR24_overrides!Y95 = "", F_Inputs_PR24!Y94, PR24_overrides!Y95)</f>
        <v/>
      </c>
      <c r="Z95" s="16" t="str">
        <f>IF(PR24_overrides!Z95 = "", F_Inputs_PR24!Z94, PR24_overrides!Z95)</f>
        <v/>
      </c>
      <c r="AA95" s="16">
        <f>IF(PR24_overrides!AA95 = "", F_Inputs_PR24!AA94, PR24_overrides!AA95)</f>
        <v>0.32600211629193077</v>
      </c>
      <c r="AB95" s="16">
        <f>IF(PR24_overrides!AB95 = "", F_Inputs_PR24!AB94, PR24_overrides!AB95)</f>
        <v>25.001064408828423</v>
      </c>
      <c r="AC95" s="16">
        <f>IF(PR24_overrides!AC95 = "", F_Inputs_PR24!AC94, PR24_overrides!AC95)</f>
        <v>17.885843999999999</v>
      </c>
      <c r="AD95" s="16" t="str">
        <f>IF(PR24_overrides!AD95 = "", F_Inputs_PR24!AD94, PR24_overrides!AD95)</f>
        <v/>
      </c>
      <c r="AE95" s="16">
        <f>IF(PR24_overrides!AE95 = "", F_Inputs_PR24!AE94, PR24_overrides!AE95)</f>
        <v>2.1733474419462053E-3</v>
      </c>
      <c r="AF95" s="16">
        <f>IF(PR24_overrides!AF95 = "", F_Inputs_PR24!AF94, PR24_overrides!AF95)</f>
        <v>7.606716046811718E-3</v>
      </c>
      <c r="AG95" s="16">
        <f>IF(PR24_overrides!AG95 = "", F_Inputs_PR24!AG94, PR24_overrides!AG95)</f>
        <v>0</v>
      </c>
      <c r="AH95" s="16">
        <f>IF(PR24_overrides!AH95 = "", F_Inputs_PR24!AH94, PR24_overrides!AH95)</f>
        <v>0.27834710369342175</v>
      </c>
      <c r="AI95" s="16">
        <f>IF(PR24_overrides!AI95 = "", F_Inputs_PR24!AI94, PR24_overrides!AI95)</f>
        <v>-0.26856704020466382</v>
      </c>
      <c r="AJ95" s="16">
        <f>IF(PR24_overrides!AJ95 = "", F_Inputs_PR24!AJ94, PR24_overrides!AJ95)</f>
        <v>0</v>
      </c>
      <c r="AK95" s="16">
        <f>IF(PR24_overrides!AK95 = "", F_Inputs_PR24!AK94, PR24_overrides!AK95)</f>
        <v>231.53280579855266</v>
      </c>
      <c r="AL95" s="14"/>
      <c r="AM95" s="14"/>
      <c r="AN95" s="14"/>
      <c r="AO95" s="14"/>
      <c r="AP95" s="14"/>
      <c r="AQ95" s="14"/>
      <c r="AR95" s="14"/>
      <c r="AS95" s="14"/>
      <c r="AT95" s="14"/>
      <c r="AU95" s="14"/>
      <c r="AV95" s="14"/>
      <c r="AW95" s="14"/>
      <c r="AX95" s="14"/>
    </row>
    <row r="96" spans="1:50" x14ac:dyDescent="0.45">
      <c r="A96" s="15" t="str">
        <f t="shared" si="1"/>
        <v>SEW26</v>
      </c>
      <c r="B96" s="15" t="s">
        <v>481</v>
      </c>
      <c r="C96" s="15" t="s">
        <v>518</v>
      </c>
      <c r="D96" s="16">
        <f>IF(PR24_overrides!D96 = "", F_Inputs_PR24!D95, PR24_overrides!D96)</f>
        <v>0.89656832721110435</v>
      </c>
      <c r="E96" s="16">
        <f>IF(PR24_overrides!E96 = "", F_Inputs_PR24!E95, PR24_overrides!E96)</f>
        <v>7.9688686923075887</v>
      </c>
      <c r="F96" s="16">
        <f>IF(PR24_overrides!F96 = "", F_Inputs_PR24!F95, PR24_overrides!F96)</f>
        <v>0.48055537173126228</v>
      </c>
      <c r="G96" s="16">
        <f>IF(PR24_overrides!G96 = "", F_Inputs_PR24!G95, PR24_overrides!G96)</f>
        <v>7.7077720631311433</v>
      </c>
      <c r="H96" s="16">
        <f>IF(PR24_overrides!H96 = "", F_Inputs_PR24!H95, PR24_overrides!H96)</f>
        <v>7.7077720631311433</v>
      </c>
      <c r="I96" s="16">
        <f>IF(PR24_overrides!I96 = "", F_Inputs_PR24!I95, PR24_overrides!I96)</f>
        <v>1.8393262914989024</v>
      </c>
      <c r="J96" s="16">
        <f>IF(PR24_overrides!J96 = "", F_Inputs_PR24!J95, PR24_overrides!J96)</f>
        <v>8.0448523423578226</v>
      </c>
      <c r="K96" s="16">
        <f>IF(PR24_overrides!K96 = "", F_Inputs_PR24!K95, PR24_overrides!K96)</f>
        <v>0.32227502192763291</v>
      </c>
      <c r="L96" s="16">
        <f>IF(PR24_overrides!L96 = "", F_Inputs_PR24!L95, PR24_overrides!L96)</f>
        <v>26.363649782954358</v>
      </c>
      <c r="M96" s="16">
        <f>IF(PR24_overrides!M96 = "", F_Inputs_PR24!M95, PR24_overrides!M96)</f>
        <v>0</v>
      </c>
      <c r="N96" s="16">
        <f>IF(PR24_overrides!N96 = "", F_Inputs_PR24!N95, PR24_overrides!N96)</f>
        <v>4.0387328997708458</v>
      </c>
      <c r="O96" s="16">
        <f>IF(PR24_overrides!O96 = "", F_Inputs_PR24!O95, PR24_overrides!O96)</f>
        <v>0</v>
      </c>
      <c r="P96" s="16">
        <f>IF(PR24_overrides!P96 = "", F_Inputs_PR24!P95, PR24_overrides!P96)</f>
        <v>0</v>
      </c>
      <c r="Q96" s="16">
        <f>IF(PR24_overrides!Q96 = "", F_Inputs_PR24!Q95, PR24_overrides!Q96)</f>
        <v>2.8999462964386078E-2</v>
      </c>
      <c r="R96" s="16">
        <f>IF(PR24_overrides!R96 = "", F_Inputs_PR24!R95, PR24_overrides!R96)</f>
        <v>1.4347608230958919</v>
      </c>
      <c r="S96" s="16">
        <f>IF(PR24_overrides!S96 = "", F_Inputs_PR24!S95, PR24_overrides!S96)</f>
        <v>3.9946974345302149</v>
      </c>
      <c r="T96" s="16">
        <f>IF(PR24_overrides!T96 = "", F_Inputs_PR24!T95, PR24_overrides!T96)</f>
        <v>13.938203565469779</v>
      </c>
      <c r="U96" s="16">
        <f>IF(PR24_overrides!U96 = "", F_Inputs_PR24!U95, PR24_overrides!U96)</f>
        <v>87.540924269817296</v>
      </c>
      <c r="V96" s="16">
        <f>IF(PR24_overrides!V96 = "", F_Inputs_PR24!V95, PR24_overrides!V96)</f>
        <v>839.42625033059949</v>
      </c>
      <c r="W96" s="16" t="str">
        <f>IF(PR24_overrides!W96 = "", F_Inputs_PR24!W95, PR24_overrides!W96)</f>
        <v/>
      </c>
      <c r="X96" s="16" t="str">
        <f>IF(PR24_overrides!X96 = "", F_Inputs_PR24!X95, PR24_overrides!X96)</f>
        <v/>
      </c>
      <c r="Y96" s="16" t="str">
        <f>IF(PR24_overrides!Y96 = "", F_Inputs_PR24!Y95, PR24_overrides!Y96)</f>
        <v/>
      </c>
      <c r="Z96" s="16" t="str">
        <f>IF(PR24_overrides!Z96 = "", F_Inputs_PR24!Z95, PR24_overrides!Z96)</f>
        <v/>
      </c>
      <c r="AA96" s="16">
        <f>IF(PR24_overrides!AA96 = "", F_Inputs_PR24!AA95, PR24_overrides!AA96)</f>
        <v>1.3551672116049649</v>
      </c>
      <c r="AB96" s="16">
        <f>IF(PR24_overrides!AB96 = "", F_Inputs_PR24!AB95, PR24_overrides!AB96)</f>
        <v>27.593078965579096</v>
      </c>
      <c r="AC96" s="16">
        <f>IF(PR24_overrides!AC96 = "", F_Inputs_PR24!AC95, PR24_overrides!AC96)</f>
        <v>17.917794499999999</v>
      </c>
      <c r="AD96" s="16" t="str">
        <f>IF(PR24_overrides!AD96 = "", F_Inputs_PR24!AD95, PR24_overrides!AD96)</f>
        <v/>
      </c>
      <c r="AE96" s="16">
        <f>IF(PR24_overrides!AE96 = "", F_Inputs_PR24!AE95, PR24_overrides!AE96)</f>
        <v>2.2307279203373906E-3</v>
      </c>
      <c r="AF96" s="16">
        <f>IF(PR24_overrides!AF96 = "", F_Inputs_PR24!AF95, PR24_overrides!AF96)</f>
        <v>5.4965321851106662E-2</v>
      </c>
      <c r="AG96" s="16">
        <f>IF(PR24_overrides!AG96 = "", F_Inputs_PR24!AG95, PR24_overrides!AG96)</f>
        <v>0</v>
      </c>
      <c r="AH96" s="16">
        <f>IF(PR24_overrides!AH96 = "", F_Inputs_PR24!AH95, PR24_overrides!AH96)</f>
        <v>0.29152715320698425</v>
      </c>
      <c r="AI96" s="16">
        <f>IF(PR24_overrides!AI96 = "", F_Inputs_PR24!AI95, PR24_overrides!AI96)</f>
        <v>-0.23433110343554014</v>
      </c>
      <c r="AJ96" s="16">
        <f>IF(PR24_overrides!AJ96 = "", F_Inputs_PR24!AJ95, PR24_overrides!AJ96)</f>
        <v>0</v>
      </c>
      <c r="AK96" s="16">
        <f>IF(PR24_overrides!AK96 = "", F_Inputs_PR24!AK95, PR24_overrides!AK96)</f>
        <v>273.55107514637461</v>
      </c>
      <c r="AL96" s="14"/>
      <c r="AM96" s="14"/>
      <c r="AN96" s="14"/>
      <c r="AO96" s="14"/>
      <c r="AP96" s="14"/>
      <c r="AQ96" s="14"/>
      <c r="AR96" s="14"/>
      <c r="AS96" s="14"/>
      <c r="AT96" s="14"/>
      <c r="AU96" s="14"/>
      <c r="AV96" s="14"/>
      <c r="AW96" s="14"/>
      <c r="AX96" s="14"/>
    </row>
    <row r="97" spans="1:50" x14ac:dyDescent="0.45">
      <c r="A97" s="15" t="str">
        <f t="shared" si="1"/>
        <v>SEW27</v>
      </c>
      <c r="B97" s="15" t="s">
        <v>481</v>
      </c>
      <c r="C97" s="15" t="s">
        <v>519</v>
      </c>
      <c r="D97" s="16">
        <f>IF(PR24_overrides!D97 = "", F_Inputs_PR24!D96, PR24_overrides!D97)</f>
        <v>0.87726842192867349</v>
      </c>
      <c r="E97" s="16">
        <f>IF(PR24_overrides!E97 = "", F_Inputs_PR24!E96, PR24_overrides!E97)</f>
        <v>8.172263265764979</v>
      </c>
      <c r="F97" s="16">
        <f>IF(PR24_overrides!F97 = "", F_Inputs_PR24!F96, PR24_overrides!F97)</f>
        <v>0.49319224140784657</v>
      </c>
      <c r="G97" s="16">
        <f>IF(PR24_overrides!G97 = "", F_Inputs_PR24!G96, PR24_overrides!G97)</f>
        <v>7.938927471823507</v>
      </c>
      <c r="H97" s="16">
        <f>IF(PR24_overrides!H97 = "", F_Inputs_PR24!H96, PR24_overrides!H97)</f>
        <v>7.938927471823507</v>
      </c>
      <c r="I97" s="16">
        <f>IF(PR24_overrides!I97 = "", F_Inputs_PR24!I96, PR24_overrides!I97)</f>
        <v>1.891231363050949</v>
      </c>
      <c r="J97" s="16">
        <f>IF(PR24_overrides!J97 = "", F_Inputs_PR24!J96, PR24_overrides!J97)</f>
        <v>8.1626584025227444</v>
      </c>
      <c r="K97" s="16">
        <f>IF(PR24_overrides!K97 = "", F_Inputs_PR24!K96, PR24_overrides!K97)</f>
        <v>0.33377856438033543</v>
      </c>
      <c r="L97" s="16">
        <f>IF(PR24_overrides!L97 = "", F_Inputs_PR24!L96, PR24_overrides!L97)</f>
        <v>26.992051308950362</v>
      </c>
      <c r="M97" s="16">
        <f>IF(PR24_overrides!M97 = "", F_Inputs_PR24!M96, PR24_overrides!M97)</f>
        <v>0</v>
      </c>
      <c r="N97" s="16">
        <f>IF(PR24_overrides!N97 = "", F_Inputs_PR24!N96, PR24_overrides!N97)</f>
        <v>4.2997102206269577</v>
      </c>
      <c r="O97" s="16">
        <f>IF(PR24_overrides!O97 = "", F_Inputs_PR24!O96, PR24_overrides!O97)</f>
        <v>0</v>
      </c>
      <c r="P97" s="16">
        <f>IF(PR24_overrides!P97 = "", F_Inputs_PR24!P96, PR24_overrides!P97)</f>
        <v>0</v>
      </c>
      <c r="Q97" s="16">
        <f>IF(PR24_overrides!Q97 = "", F_Inputs_PR24!Q96, PR24_overrides!Q97)</f>
        <v>2.7357647215017749E-2</v>
      </c>
      <c r="R97" s="16">
        <f>IF(PR24_overrides!R97 = "", F_Inputs_PR24!R96, PR24_overrides!R97)</f>
        <v>1.594944499846829</v>
      </c>
      <c r="S97" s="16">
        <f>IF(PR24_overrides!S97 = "", F_Inputs_PR24!S96, PR24_overrides!S97)</f>
        <v>3.9996424513310171</v>
      </c>
      <c r="T97" s="16">
        <f>IF(PR24_overrides!T97 = "", F_Inputs_PR24!T96, PR24_overrides!T97)</f>
        <v>13.962797548668981</v>
      </c>
      <c r="U97" s="16">
        <f>IF(PR24_overrides!U97 = "", F_Inputs_PR24!U96, PR24_overrides!U97)</f>
        <v>87.461469217069379</v>
      </c>
      <c r="V97" s="16">
        <f>IF(PR24_overrides!V97 = "", F_Inputs_PR24!V96, PR24_overrides!V97)</f>
        <v>850.65973216173347</v>
      </c>
      <c r="W97" s="16" t="str">
        <f>IF(PR24_overrides!W97 = "", F_Inputs_PR24!W96, PR24_overrides!W97)</f>
        <v/>
      </c>
      <c r="X97" s="16" t="str">
        <f>IF(PR24_overrides!X97 = "", F_Inputs_PR24!X96, PR24_overrides!X97)</f>
        <v/>
      </c>
      <c r="Y97" s="16" t="str">
        <f>IF(PR24_overrides!Y97 = "", F_Inputs_PR24!Y96, PR24_overrides!Y97)</f>
        <v/>
      </c>
      <c r="Z97" s="16" t="str">
        <f>IF(PR24_overrides!Z97 = "", F_Inputs_PR24!Z96, PR24_overrides!Z97)</f>
        <v/>
      </c>
      <c r="AA97" s="16">
        <f>IF(PR24_overrides!AA97 = "", F_Inputs_PR24!AA96, PR24_overrides!AA97)</f>
        <v>1.4989710869895148</v>
      </c>
      <c r="AB97" s="16">
        <f>IF(PR24_overrides!AB97 = "", F_Inputs_PR24!AB96, PR24_overrides!AB97)</f>
        <v>28.453366129521005</v>
      </c>
      <c r="AC97" s="16">
        <f>IF(PR24_overrides!AC97 = "", F_Inputs_PR24!AC96, PR24_overrides!AC97)</f>
        <v>17.947670500000001</v>
      </c>
      <c r="AD97" s="16" t="str">
        <f>IF(PR24_overrides!AD97 = "", F_Inputs_PR24!AD96, PR24_overrides!AD97)</f>
        <v/>
      </c>
      <c r="AE97" s="16">
        <f>IF(PR24_overrides!AE97 = "", F_Inputs_PR24!AE96, PR24_overrides!AE97)</f>
        <v>2.2798039345848136E-3</v>
      </c>
      <c r="AF97" s="16">
        <f>IF(PR24_overrides!AF97 = "", F_Inputs_PR24!AF96, PR24_overrides!AF97)</f>
        <v>0.15983572396811271</v>
      </c>
      <c r="AG97" s="16">
        <f>IF(PR24_overrides!AG97 = "", F_Inputs_PR24!AG96, PR24_overrides!AG97)</f>
        <v>0</v>
      </c>
      <c r="AH97" s="16">
        <f>IF(PR24_overrides!AH97 = "", F_Inputs_PR24!AH96, PR24_overrides!AH97)</f>
        <v>0.3231028543939074</v>
      </c>
      <c r="AI97" s="16">
        <f>IF(PR24_overrides!AI97 = "", F_Inputs_PR24!AI96, PR24_overrides!AI97)</f>
        <v>-0.16098732649120984</v>
      </c>
      <c r="AJ97" s="16">
        <f>IF(PR24_overrides!AJ97 = "", F_Inputs_PR24!AJ96, PR24_overrides!AJ97)</f>
        <v>0</v>
      </c>
      <c r="AK97" s="16">
        <f>IF(PR24_overrides!AK97 = "", F_Inputs_PR24!AK96, PR24_overrides!AK97)</f>
        <v>286.86102060170549</v>
      </c>
      <c r="AL97" s="14"/>
      <c r="AM97" s="14"/>
      <c r="AN97" s="14"/>
      <c r="AO97" s="14"/>
      <c r="AP97" s="14"/>
      <c r="AQ97" s="14"/>
      <c r="AR97" s="14"/>
      <c r="AS97" s="14"/>
      <c r="AT97" s="14"/>
      <c r="AU97" s="14"/>
      <c r="AV97" s="14"/>
      <c r="AW97" s="14"/>
      <c r="AX97" s="14"/>
    </row>
    <row r="98" spans="1:50" x14ac:dyDescent="0.45">
      <c r="A98" s="15" t="str">
        <f t="shared" si="1"/>
        <v>SEW28</v>
      </c>
      <c r="B98" s="15" t="s">
        <v>481</v>
      </c>
      <c r="C98" s="15" t="s">
        <v>520</v>
      </c>
      <c r="D98" s="16">
        <f>IF(PR24_overrides!D98 = "", F_Inputs_PR24!D97, PR24_overrides!D98)</f>
        <v>0.85855198857767989</v>
      </c>
      <c r="E98" s="16">
        <f>IF(PR24_overrides!E98 = "", F_Inputs_PR24!E97, PR24_overrides!E98)</f>
        <v>8.3803532133801806</v>
      </c>
      <c r="F98" s="16">
        <f>IF(PR24_overrides!F98 = "", F_Inputs_PR24!F97, PR24_overrides!F98)</f>
        <v>0.50721010195246119</v>
      </c>
      <c r="G98" s="16">
        <f>IF(PR24_overrides!G98 = "", F_Inputs_PR24!G97, PR24_overrides!G98)</f>
        <v>7.7631594692846706</v>
      </c>
      <c r="H98" s="16">
        <f>IF(PR24_overrides!H98 = "", F_Inputs_PR24!H97, PR24_overrides!H98)</f>
        <v>7.7631594692846706</v>
      </c>
      <c r="I98" s="16">
        <f>IF(PR24_overrides!I98 = "", F_Inputs_PR24!I97, PR24_overrides!I98)</f>
        <v>1.9444657991552019</v>
      </c>
      <c r="J98" s="16">
        <f>IF(PR24_overrides!J98 = "", F_Inputs_PR24!J97, PR24_overrides!J98)</f>
        <v>8.279786288229209</v>
      </c>
      <c r="K98" s="16">
        <f>IF(PR24_overrides!K98 = "", F_Inputs_PR24!K97, PR24_overrides!K98)</f>
        <v>0.34787603582550336</v>
      </c>
      <c r="L98" s="16">
        <f>IF(PR24_overrides!L98 = "", F_Inputs_PR24!L97, PR24_overrides!L98)</f>
        <v>27.222850907827222</v>
      </c>
      <c r="M98" s="16">
        <f>IF(PR24_overrides!M98 = "", F_Inputs_PR24!M97, PR24_overrides!M98)</f>
        <v>0</v>
      </c>
      <c r="N98" s="16">
        <f>IF(PR24_overrides!N98 = "", F_Inputs_PR24!N97, PR24_overrides!N98)</f>
        <v>4.2175663770795397</v>
      </c>
      <c r="O98" s="16">
        <f>IF(PR24_overrides!O98 = "", F_Inputs_PR24!O97, PR24_overrides!O98)</f>
        <v>0</v>
      </c>
      <c r="P98" s="16">
        <f>IF(PR24_overrides!P98 = "", F_Inputs_PR24!P97, PR24_overrides!P98)</f>
        <v>0</v>
      </c>
      <c r="Q98" s="16">
        <f>IF(PR24_overrides!Q98 = "", F_Inputs_PR24!Q97, PR24_overrides!Q98)</f>
        <v>2.5624540263946376E-2</v>
      </c>
      <c r="R98" s="16">
        <f>IF(PR24_overrides!R98 = "", F_Inputs_PR24!R97, PR24_overrides!R98)</f>
        <v>1.7737552662756728</v>
      </c>
      <c r="S98" s="16">
        <f>IF(PR24_overrides!S98 = "", F_Inputs_PR24!S97, PR24_overrides!S98)</f>
        <v>4.0039198515232144</v>
      </c>
      <c r="T98" s="16">
        <f>IF(PR24_overrides!T98 = "", F_Inputs_PR24!T97, PR24_overrides!T98)</f>
        <v>13.984071148476779</v>
      </c>
      <c r="U98" s="16">
        <f>IF(PR24_overrides!U98 = "", F_Inputs_PR24!U97, PR24_overrides!U98)</f>
        <v>87.407222248572879</v>
      </c>
      <c r="V98" s="16">
        <f>IF(PR24_overrides!V98 = "", F_Inputs_PR24!V97, PR24_overrides!V98)</f>
        <v>862.06582514461945</v>
      </c>
      <c r="W98" s="16" t="str">
        <f>IF(PR24_overrides!W98 = "", F_Inputs_PR24!W97, PR24_overrides!W98)</f>
        <v/>
      </c>
      <c r="X98" s="16" t="str">
        <f>IF(PR24_overrides!X98 = "", F_Inputs_PR24!X97, PR24_overrides!X98)</f>
        <v/>
      </c>
      <c r="Y98" s="16" t="str">
        <f>IF(PR24_overrides!Y98 = "", F_Inputs_PR24!Y97, PR24_overrides!Y98)</f>
        <v/>
      </c>
      <c r="Z98" s="16" t="str">
        <f>IF(PR24_overrides!Z98 = "", F_Inputs_PR24!Z97, PR24_overrides!Z98)</f>
        <v/>
      </c>
      <c r="AA98" s="16">
        <f>IF(PR24_overrides!AA98 = "", F_Inputs_PR24!AA97, PR24_overrides!AA98)</f>
        <v>1.5665912115912679</v>
      </c>
      <c r="AB98" s="16">
        <f>IF(PR24_overrides!AB98 = "", F_Inputs_PR24!AB97, PR24_overrides!AB98)</f>
        <v>28.928863875995088</v>
      </c>
      <c r="AC98" s="16">
        <f>IF(PR24_overrides!AC98 = "", F_Inputs_PR24!AC97, PR24_overrides!AC98)</f>
        <v>17.975215500000001</v>
      </c>
      <c r="AD98" s="16" t="str">
        <f>IF(PR24_overrides!AD98 = "", F_Inputs_PR24!AD97, PR24_overrides!AD98)</f>
        <v/>
      </c>
      <c r="AE98" s="16">
        <f>IF(PR24_overrides!AE98 = "", F_Inputs_PR24!AE97, PR24_overrides!AE98)</f>
        <v>2.329503660358763E-3</v>
      </c>
      <c r="AF98" s="16">
        <f>IF(PR24_overrides!AF98 = "", F_Inputs_PR24!AF97, PR24_overrides!AF98)</f>
        <v>0.26267386211552896</v>
      </c>
      <c r="AG98" s="16">
        <f>IF(PR24_overrides!AG98 = "", F_Inputs_PR24!AG97, PR24_overrides!AG98)</f>
        <v>0</v>
      </c>
      <c r="AH98" s="16">
        <f>IF(PR24_overrides!AH98 = "", F_Inputs_PR24!AH97, PR24_overrides!AH98)</f>
        <v>0.35837020414763965</v>
      </c>
      <c r="AI98" s="16">
        <f>IF(PR24_overrides!AI98 = "", F_Inputs_PR24!AI97, PR24_overrides!AI98)</f>
        <v>-9.3366838371751901E-2</v>
      </c>
      <c r="AJ98" s="16">
        <f>IF(PR24_overrides!AJ98 = "", F_Inputs_PR24!AJ97, PR24_overrides!AJ98)</f>
        <v>0</v>
      </c>
      <c r="AK98" s="16">
        <f>IF(PR24_overrides!AK98 = "", F_Inputs_PR24!AK97, PR24_overrides!AK98)</f>
        <v>290.27656947898504</v>
      </c>
      <c r="AL98" s="14"/>
      <c r="AM98" s="14"/>
      <c r="AN98" s="14"/>
      <c r="AO98" s="14"/>
      <c r="AP98" s="14"/>
      <c r="AQ98" s="14"/>
      <c r="AR98" s="14"/>
      <c r="AS98" s="14"/>
      <c r="AT98" s="14"/>
      <c r="AU98" s="14"/>
      <c r="AV98" s="14"/>
      <c r="AW98" s="14"/>
      <c r="AX98" s="14"/>
    </row>
    <row r="99" spans="1:50" x14ac:dyDescent="0.45">
      <c r="A99" s="15" t="str">
        <f t="shared" si="1"/>
        <v>SEW29</v>
      </c>
      <c r="B99" s="15" t="s">
        <v>481</v>
      </c>
      <c r="C99" s="15" t="s">
        <v>521</v>
      </c>
      <c r="D99" s="16">
        <f>IF(PR24_overrides!D99 = "", F_Inputs_PR24!D98, PR24_overrides!D99)</f>
        <v>0.84097559856761706</v>
      </c>
      <c r="E99" s="16">
        <f>IF(PR24_overrides!E99 = "", F_Inputs_PR24!E98, PR24_overrides!E99)</f>
        <v>8.5871384476310855</v>
      </c>
      <c r="F99" s="16">
        <f>IF(PR24_overrides!F99 = "", F_Inputs_PR24!F98, PR24_overrides!F99)</f>
        <v>0.51993499171487467</v>
      </c>
      <c r="G99" s="16">
        <f>IF(PR24_overrides!G99 = "", F_Inputs_PR24!G98, PR24_overrides!G99)</f>
        <v>8.2102929166557086</v>
      </c>
      <c r="H99" s="16">
        <f>IF(PR24_overrides!H99 = "", F_Inputs_PR24!H98, PR24_overrides!H99)</f>
        <v>8.2102929166557086</v>
      </c>
      <c r="I99" s="16">
        <f>IF(PR24_overrides!I99 = "", F_Inputs_PR24!I98, PR24_overrides!I99)</f>
        <v>1.9976870458604434</v>
      </c>
      <c r="J99" s="16">
        <f>IF(PR24_overrides!J99 = "", F_Inputs_PR24!J98, PR24_overrides!J99)</f>
        <v>8.3903975987093951</v>
      </c>
      <c r="K99" s="16">
        <f>IF(PR24_overrides!K99 = "", F_Inputs_PR24!K98, PR24_overrides!K99)</f>
        <v>0.36224957787374129</v>
      </c>
      <c r="L99" s="16">
        <f>IF(PR24_overrides!L99 = "", F_Inputs_PR24!L98, PR24_overrides!L99)</f>
        <v>28.067700578445244</v>
      </c>
      <c r="M99" s="16">
        <f>IF(PR24_overrides!M99 = "", F_Inputs_PR24!M98, PR24_overrides!M99)</f>
        <v>0</v>
      </c>
      <c r="N99" s="16">
        <f>IF(PR24_overrides!N99 = "", F_Inputs_PR24!N98, PR24_overrides!N99)</f>
        <v>3.9466067810446015</v>
      </c>
      <c r="O99" s="16">
        <f>IF(PR24_overrides!O99 = "", F_Inputs_PR24!O98, PR24_overrides!O99)</f>
        <v>0</v>
      </c>
      <c r="P99" s="16">
        <f>IF(PR24_overrides!P99 = "", F_Inputs_PR24!P98, PR24_overrides!P99)</f>
        <v>0</v>
      </c>
      <c r="Q99" s="16">
        <f>IF(PR24_overrides!Q99 = "", F_Inputs_PR24!Q98, PR24_overrides!Q99)</f>
        <v>2.3781902868602586E-2</v>
      </c>
      <c r="R99" s="16">
        <f>IF(PR24_overrides!R99 = "", F_Inputs_PR24!R98, PR24_overrides!R99)</f>
        <v>1.5813313886588185</v>
      </c>
      <c r="S99" s="16">
        <f>IF(PR24_overrides!S99 = "", F_Inputs_PR24!S98, PR24_overrides!S99)</f>
        <v>4.0079032861274682</v>
      </c>
      <c r="T99" s="16">
        <f>IF(PR24_overrides!T99 = "", F_Inputs_PR24!T98, PR24_overrides!T99)</f>
        <v>14.00388271387253</v>
      </c>
      <c r="U99" s="16">
        <f>IF(PR24_overrides!U99 = "", F_Inputs_PR24!U98, PR24_overrides!U99)</f>
        <v>87.353456071174648</v>
      </c>
      <c r="V99" s="16">
        <f>IF(PR24_overrides!V99 = "", F_Inputs_PR24!V98, PR24_overrides!V99)</f>
        <v>873.64484162738904</v>
      </c>
      <c r="W99" s="16" t="str">
        <f>IF(PR24_overrides!W99 = "", F_Inputs_PR24!W98, PR24_overrides!W99)</f>
        <v/>
      </c>
      <c r="X99" s="16" t="str">
        <f>IF(PR24_overrides!X99 = "", F_Inputs_PR24!X98, PR24_overrides!X99)</f>
        <v/>
      </c>
      <c r="Y99" s="16" t="str">
        <f>IF(PR24_overrides!Y99 = "", F_Inputs_PR24!Y98, PR24_overrides!Y99)</f>
        <v/>
      </c>
      <c r="Z99" s="16" t="str">
        <f>IF(PR24_overrides!Z99 = "", F_Inputs_PR24!Z98, PR24_overrides!Z99)</f>
        <v/>
      </c>
      <c r="AA99" s="16">
        <f>IF(PR24_overrides!AA99 = "", F_Inputs_PR24!AA98, PR24_overrides!AA99)</f>
        <v>1.325841084924595</v>
      </c>
      <c r="AB99" s="16">
        <f>IF(PR24_overrides!AB99 = "", F_Inputs_PR24!AB98, PR24_overrides!AB99)</f>
        <v>29.749330400823272</v>
      </c>
      <c r="AC99" s="16">
        <f>IF(PR24_overrides!AC99 = "", F_Inputs_PR24!AC98, PR24_overrides!AC99)</f>
        <v>17.999888500000001</v>
      </c>
      <c r="AD99" s="16" t="str">
        <f>IF(PR24_overrides!AD99 = "", F_Inputs_PR24!AD98, PR24_overrides!AD99)</f>
        <v/>
      </c>
      <c r="AE99" s="16">
        <f>IF(PR24_overrides!AE99 = "", F_Inputs_PR24!AE98, PR24_overrides!AE99)</f>
        <v>2.37819028686026E-3</v>
      </c>
      <c r="AF99" s="16">
        <f>IF(PR24_overrides!AF99 = "", F_Inputs_PR24!AF98, PR24_overrides!AF99)</f>
        <v>0.39381780783029197</v>
      </c>
      <c r="AG99" s="16">
        <f>IF(PR24_overrides!AG99 = "", F_Inputs_PR24!AG98, PR24_overrides!AG99)</f>
        <v>0</v>
      </c>
      <c r="AH99" s="16">
        <f>IF(PR24_overrides!AH99 = "", F_Inputs_PR24!AH98, PR24_overrides!AH99)</f>
        <v>0.31967946726654917</v>
      </c>
      <c r="AI99" s="16">
        <f>IF(PR24_overrides!AI99 = "", F_Inputs_PR24!AI98, PR24_overrides!AI99)</f>
        <v>7.6516530850603101E-2</v>
      </c>
      <c r="AJ99" s="16">
        <f>IF(PR24_overrides!AJ99 = "", F_Inputs_PR24!AJ98, PR24_overrides!AJ99)</f>
        <v>0</v>
      </c>
      <c r="AK99" s="16">
        <f>IF(PR24_overrides!AK99 = "", F_Inputs_PR24!AK98, PR24_overrides!AK99)</f>
        <v>303.71906091939906</v>
      </c>
      <c r="AL99" s="14"/>
      <c r="AM99" s="14"/>
      <c r="AN99" s="14"/>
      <c r="AO99" s="14"/>
      <c r="AP99" s="14"/>
      <c r="AQ99" s="14"/>
      <c r="AR99" s="14"/>
      <c r="AS99" s="14"/>
      <c r="AT99" s="14"/>
      <c r="AU99" s="14"/>
      <c r="AV99" s="14"/>
      <c r="AW99" s="14"/>
      <c r="AX99" s="14"/>
    </row>
    <row r="100" spans="1:50" x14ac:dyDescent="0.45">
      <c r="A100" s="15" t="str">
        <f t="shared" si="1"/>
        <v>SEW30</v>
      </c>
      <c r="B100" s="15" t="s">
        <v>481</v>
      </c>
      <c r="C100" s="15" t="s">
        <v>522</v>
      </c>
      <c r="D100" s="16">
        <f>IF(PR24_overrides!D100 = "", F_Inputs_PR24!D99, PR24_overrides!D100)</f>
        <v>0.82432424874300836</v>
      </c>
      <c r="E100" s="16">
        <f>IF(PR24_overrides!E100 = "", F_Inputs_PR24!E99, PR24_overrides!E100)</f>
        <v>8.7939659173062434</v>
      </c>
      <c r="F100" s="16">
        <f>IF(PR24_overrides!F100 = "", F_Inputs_PR24!F99, PR24_overrides!F100)</f>
        <v>0.53258191763291063</v>
      </c>
      <c r="G100" s="16">
        <f>IF(PR24_overrides!G100 = "", F_Inputs_PR24!G99, PR24_overrides!G100)</f>
        <v>8.6682200734673049</v>
      </c>
      <c r="H100" s="16">
        <f>IF(PR24_overrides!H100 = "", F_Inputs_PR24!H99, PR24_overrides!H100)</f>
        <v>8.6682200734673049</v>
      </c>
      <c r="I100" s="16">
        <f>IF(PR24_overrides!I100 = "", F_Inputs_PR24!I99, PR24_overrides!I100)</f>
        <v>2.0512083493308402</v>
      </c>
      <c r="J100" s="16">
        <f>IF(PR24_overrides!J100 = "", F_Inputs_PR24!J99, PR24_overrides!J100)</f>
        <v>8.4958125471913633</v>
      </c>
      <c r="K100" s="16">
        <f>IF(PR24_overrides!K100 = "", F_Inputs_PR24!K99, PR24_overrides!K100)</f>
        <v>0.37695835973372677</v>
      </c>
      <c r="L100" s="16">
        <f>IF(PR24_overrides!L100 = "", F_Inputs_PR24!L99, PR24_overrides!L100)</f>
        <v>28.918747164662395</v>
      </c>
      <c r="M100" s="16">
        <f>IF(PR24_overrides!M100 = "", F_Inputs_PR24!M99, PR24_overrides!M100)</f>
        <v>0</v>
      </c>
      <c r="N100" s="16">
        <f>IF(PR24_overrides!N100 = "", F_Inputs_PR24!N99, PR24_overrides!N100)</f>
        <v>3.843147893357262</v>
      </c>
      <c r="O100" s="16">
        <f>IF(PR24_overrides!O100 = "", F_Inputs_PR24!O99, PR24_overrides!O100)</f>
        <v>0</v>
      </c>
      <c r="P100" s="16">
        <f>IF(PR24_overrides!P100 = "", F_Inputs_PR24!P99, PR24_overrides!P100)</f>
        <v>0</v>
      </c>
      <c r="Q100" s="16">
        <f>IF(PR24_overrides!Q100 = "", F_Inputs_PR24!Q99, PR24_overrides!Q100)</f>
        <v>2.1836067575893521E-2</v>
      </c>
      <c r="R100" s="16">
        <f>IF(PR24_overrides!R100 = "", F_Inputs_PR24!R99, PR24_overrides!R100)</f>
        <v>1.7936240260217367</v>
      </c>
      <c r="S100" s="16">
        <f>IF(PR24_overrides!S100 = "", F_Inputs_PR24!S99, PR24_overrides!S100)</f>
        <v>4.0114968312930461</v>
      </c>
      <c r="T100" s="16">
        <f>IF(PR24_overrides!T100 = "", F_Inputs_PR24!T99, PR24_overrides!T100)</f>
        <v>14.021755168706949</v>
      </c>
      <c r="U100" s="16">
        <f>IF(PR24_overrides!U100 = "", F_Inputs_PR24!U99, PR24_overrides!U100)</f>
        <v>87.300031821289735</v>
      </c>
      <c r="V100" s="16">
        <f>IF(PR24_overrides!V100 = "", F_Inputs_PR24!V99, PR24_overrides!V100)</f>
        <v>885.3986905512337</v>
      </c>
      <c r="W100" s="16" t="str">
        <f>IF(PR24_overrides!W100 = "", F_Inputs_PR24!W99, PR24_overrides!W100)</f>
        <v/>
      </c>
      <c r="X100" s="16" t="str">
        <f>IF(PR24_overrides!X100 = "", F_Inputs_PR24!X99, PR24_overrides!X100)</f>
        <v/>
      </c>
      <c r="Y100" s="16" t="str">
        <f>IF(PR24_overrides!Y100 = "", F_Inputs_PR24!Y99, PR24_overrides!Y100)</f>
        <v/>
      </c>
      <c r="Z100" s="16" t="str">
        <f>IF(PR24_overrides!Z100 = "", F_Inputs_PR24!Z99, PR24_overrides!Z100)</f>
        <v/>
      </c>
      <c r="AA100" s="16">
        <f>IF(PR24_overrides!AA100 = "", F_Inputs_PR24!AA99, PR24_overrides!AA100)</f>
        <v>1.5103280073326362</v>
      </c>
      <c r="AB100" s="16">
        <f>IF(PR24_overrides!AB100 = "", F_Inputs_PR24!AB99, PR24_overrides!AB100)</f>
        <v>30.904166594639666</v>
      </c>
      <c r="AC100" s="16">
        <f>IF(PR24_overrides!AC100 = "", F_Inputs_PR24!AC99, PR24_overrides!AC100)</f>
        <v>18.022518999999999</v>
      </c>
      <c r="AD100" s="16" t="str">
        <f>IF(PR24_overrides!AD100 = "", F_Inputs_PR24!AD99, PR24_overrides!AD100)</f>
        <v/>
      </c>
      <c r="AE100" s="16">
        <f>IF(PR24_overrides!AE100 = "", F_Inputs_PR24!AE99, PR24_overrides!AE100)</f>
        <v>2.4262297306548372E-3</v>
      </c>
      <c r="AF100" s="16">
        <f>IF(PR24_overrides!AF100 = "", F_Inputs_PR24!AF99, PR24_overrides!AF100)</f>
        <v>0.52910591190106926</v>
      </c>
      <c r="AG100" s="16">
        <f>IF(PR24_overrides!AG100 = "", F_Inputs_PR24!AG99, PR24_overrides!AG100)</f>
        <v>0</v>
      </c>
      <c r="AH100" s="16">
        <f>IF(PR24_overrides!AH100 = "", F_Inputs_PR24!AH99, PR24_overrides!AH100)</f>
        <v>0.36157280525208024</v>
      </c>
      <c r="AI100" s="16">
        <f>IF(PR24_overrides!AI100 = "", F_Inputs_PR24!AI99, PR24_overrides!AI100)</f>
        <v>0.16995933637964389</v>
      </c>
      <c r="AJ100" s="16">
        <f>IF(PR24_overrides!AJ100 = "", F_Inputs_PR24!AJ99, PR24_overrides!AJ100)</f>
        <v>0</v>
      </c>
      <c r="AK100" s="16">
        <f>IF(PR24_overrides!AK100 = "", F_Inputs_PR24!AK99, PR24_overrides!AK100)</f>
        <v>318.92770481347623</v>
      </c>
      <c r="AL100" s="14"/>
      <c r="AM100" s="14"/>
      <c r="AN100" s="14"/>
      <c r="AO100" s="14"/>
      <c r="AP100" s="14"/>
      <c r="AQ100" s="14"/>
      <c r="AR100" s="14"/>
      <c r="AS100" s="14"/>
      <c r="AT100" s="14"/>
      <c r="AU100" s="14"/>
      <c r="AV100" s="14"/>
      <c r="AW100" s="14"/>
      <c r="AX100" s="14"/>
    </row>
    <row r="101" spans="1:50" x14ac:dyDescent="0.45">
      <c r="A101" s="15" t="str">
        <f t="shared" si="1"/>
        <v>SSC24</v>
      </c>
      <c r="B101" s="15" t="s">
        <v>493</v>
      </c>
      <c r="C101" s="15" t="s">
        <v>263</v>
      </c>
      <c r="D101" s="16">
        <f>IF(PR24_overrides!D101 = "", F_Inputs_PR24!D100, PR24_overrides!D101)</f>
        <v>0.94744609856262829</v>
      </c>
      <c r="E101" s="16">
        <f>IF(PR24_overrides!E101 = "", F_Inputs_PR24!E100, PR24_overrides!E101)</f>
        <v>6.1153874703691162</v>
      </c>
      <c r="F101" s="16">
        <f>IF(PR24_overrides!F101 = "", F_Inputs_PR24!F100, PR24_overrides!F101)</f>
        <v>0.76204862851337629</v>
      </c>
      <c r="G101" s="16">
        <f>IF(PR24_overrides!G101 = "", F_Inputs_PR24!G100, PR24_overrides!G101)</f>
        <v>3.0608601422282424</v>
      </c>
      <c r="H101" s="16">
        <f>IF(PR24_overrides!H101 = "", F_Inputs_PR24!H100, PR24_overrides!H101)</f>
        <v>0</v>
      </c>
      <c r="I101" s="16">
        <f>IF(PR24_overrides!I101 = "", F_Inputs_PR24!I100, PR24_overrides!I101)</f>
        <v>0.87603928208601423</v>
      </c>
      <c r="J101" s="16">
        <f>IF(PR24_overrides!J101 = "", F_Inputs_PR24!J100, PR24_overrides!J101)</f>
        <v>2.674558482898747</v>
      </c>
      <c r="K101" s="16">
        <f>IF(PR24_overrides!K101 = "", F_Inputs_PR24!K100, PR24_overrides!K101)</f>
        <v>9.1825804266847277E-2</v>
      </c>
      <c r="L101" s="16">
        <f>IF(PR24_overrides!L101 = "", F_Inputs_PR24!L100, PR24_overrides!L101)</f>
        <v>13.580719810362345</v>
      </c>
      <c r="M101" s="16">
        <f>IF(PR24_overrides!M101 = "", F_Inputs_PR24!M100, PR24_overrides!M101)</f>
        <v>0</v>
      </c>
      <c r="N101" s="16">
        <f>IF(PR24_overrides!N101 = "", F_Inputs_PR24!N100, PR24_overrides!N101)</f>
        <v>2.2006528953606503</v>
      </c>
      <c r="O101" s="16">
        <f>IF(PR24_overrides!O101 = "", F_Inputs_PR24!O100, PR24_overrides!O101)</f>
        <v>0</v>
      </c>
      <c r="P101" s="16">
        <f>IF(PR24_overrides!P101 = "", F_Inputs_PR24!P100, PR24_overrides!P101)</f>
        <v>0.47601652556721979</v>
      </c>
      <c r="Q101" s="16">
        <f>IF(PR24_overrides!Q101 = "", F_Inputs_PR24!Q100, PR24_overrides!Q101)</f>
        <v>5.3828919742634609E-2</v>
      </c>
      <c r="R101" s="16">
        <f>IF(PR24_overrides!R101 = "", F_Inputs_PR24!R100, PR24_overrides!R101)</f>
        <v>0.37258056214019641</v>
      </c>
      <c r="S101" s="16">
        <f>IF(PR24_overrides!S101 = "", F_Inputs_PR24!S100, PR24_overrides!S101)</f>
        <v>22.869683492496591</v>
      </c>
      <c r="T101" s="16">
        <f>IF(PR24_overrides!T101 = "", F_Inputs_PR24!T100, PR24_overrides!T101)</f>
        <v>13.280316507503411</v>
      </c>
      <c r="U101" s="16">
        <f>IF(PR24_overrides!U101 = "", F_Inputs_PR24!U100, PR24_overrides!U101)</f>
        <v>328.70742596068823</v>
      </c>
      <c r="V101" s="16">
        <f>IF(PR24_overrides!V101 = "", F_Inputs_PR24!V100, PR24_overrides!V101)</f>
        <v>350.28381883598399</v>
      </c>
      <c r="W101" s="16">
        <f>IF(PR24_overrides!W101 = "", F_Inputs_PR24!W100, PR24_overrides!W101)</f>
        <v>0</v>
      </c>
      <c r="X101" s="16">
        <f>IF(PR24_overrides!X101 = "", F_Inputs_PR24!X100, PR24_overrides!X101)</f>
        <v>0</v>
      </c>
      <c r="Y101" s="16">
        <f>IF(PR24_overrides!Y101 = "", F_Inputs_PR24!Y100, PR24_overrides!Y101)</f>
        <v>0</v>
      </c>
      <c r="Z101" s="16">
        <f>IF(PR24_overrides!Z101 = "", F_Inputs_PR24!Z100, PR24_overrides!Z101)</f>
        <v>0</v>
      </c>
      <c r="AA101" s="16">
        <f>IF(PR24_overrides!AA101 = "", F_Inputs_PR24!AA100, PR24_overrides!AA101)</f>
        <v>0.48023840162546566</v>
      </c>
      <c r="AB101" s="16">
        <f>IF(PR24_overrides!AB101 = "", F_Inputs_PR24!AB100, PR24_overrides!AB101)</f>
        <v>14.474380907912646</v>
      </c>
      <c r="AC101" s="16">
        <f>IF(PR24_overrides!AC101 = "", F_Inputs_PR24!AC100, PR24_overrides!AC101)</f>
        <v>36.400000000000013</v>
      </c>
      <c r="AD101" s="16">
        <f>IF(PR24_overrides!AD101 = "", F_Inputs_PR24!AD100, PR24_overrides!AD101)</f>
        <v>0</v>
      </c>
      <c r="AE101" s="16">
        <f>IF(PR24_overrides!AE101 = "", F_Inputs_PR24!AE100, PR24_overrides!AE101)</f>
        <v>0</v>
      </c>
      <c r="AF101" s="16">
        <f>IF(PR24_overrides!AF101 = "", F_Inputs_PR24!AF100, PR24_overrides!AF101)</f>
        <v>3.8847667208333075E-2</v>
      </c>
      <c r="AG101" s="16">
        <f>IF(PR24_overrides!AG101 = "", F_Inputs_PR24!AG100, PR24_overrides!AG101)</f>
        <v>0</v>
      </c>
      <c r="AH101" s="16">
        <f>IF(PR24_overrides!AH101 = "", F_Inputs_PR24!AH100, PR24_overrides!AH101)</f>
        <v>4.7612577108078875E-2</v>
      </c>
      <c r="AI101" s="16">
        <f>IF(PR24_overrides!AI101 = "", F_Inputs_PR24!AI100, PR24_overrides!AI101)</f>
        <v>-8.7649098997458017E-3</v>
      </c>
      <c r="AJ101" s="16">
        <f>IF(PR24_overrides!AJ101 = "", F_Inputs_PR24!AJ100, PR24_overrides!AJ101)</f>
        <v>0</v>
      </c>
      <c r="AK101" s="16">
        <f>IF(PR24_overrides!AK101 = "", F_Inputs_PR24!AK100, PR24_overrides!AK101)</f>
        <v>116.233</v>
      </c>
      <c r="AL101" s="14"/>
      <c r="AM101" s="14"/>
      <c r="AN101" s="14"/>
      <c r="AO101" s="14"/>
      <c r="AP101" s="14"/>
      <c r="AQ101" s="14"/>
      <c r="AR101" s="14"/>
      <c r="AS101" s="14"/>
      <c r="AT101" s="14"/>
      <c r="AU101" s="14"/>
      <c r="AV101" s="14"/>
      <c r="AW101" s="14"/>
      <c r="AX101" s="14"/>
    </row>
    <row r="102" spans="1:50" x14ac:dyDescent="0.45">
      <c r="A102" s="15" t="str">
        <f t="shared" si="1"/>
        <v>SSC25</v>
      </c>
      <c r="B102" s="15" t="s">
        <v>493</v>
      </c>
      <c r="C102" s="15" t="s">
        <v>516</v>
      </c>
      <c r="D102" s="16">
        <f>IF(PR24_overrides!D102 = "", F_Inputs_PR24!D101, PR24_overrides!D102)</f>
        <v>0.91949496368016304</v>
      </c>
      <c r="E102" s="16">
        <f>IF(PR24_overrides!E102 = "", F_Inputs_PR24!E101, PR24_overrides!E102)</f>
        <v>6.7156430909478155</v>
      </c>
      <c r="F102" s="16">
        <f>IF(PR24_overrides!F102 = "", F_Inputs_PR24!F101, PR24_overrides!F102)</f>
        <v>0.8167527062836939</v>
      </c>
      <c r="G102" s="16">
        <f>IF(PR24_overrides!G102 = "", F_Inputs_PR24!G101, PR24_overrides!G102)</f>
        <v>2.7188838424889945</v>
      </c>
      <c r="H102" s="16">
        <f>IF(PR24_overrides!H102 = "", F_Inputs_PR24!H101, PR24_overrides!H102)</f>
        <v>0</v>
      </c>
      <c r="I102" s="16">
        <f>IF(PR24_overrides!I102 = "", F_Inputs_PR24!I101, PR24_overrides!I102)</f>
        <v>0.92333295290926243</v>
      </c>
      <c r="J102" s="16">
        <f>IF(PR24_overrides!J102 = "", F_Inputs_PR24!J101, PR24_overrides!J102)</f>
        <v>2.8211138749665805</v>
      </c>
      <c r="K102" s="16">
        <f>IF(PR24_overrides!K102 = "", F_Inputs_PR24!K101, PR24_overrides!K102)</f>
        <v>9.4617157718616993E-2</v>
      </c>
      <c r="L102" s="16">
        <f>IF(PR24_overrides!L102 = "", F_Inputs_PR24!L101, PR24_overrides!L102)</f>
        <v>14.090343625314963</v>
      </c>
      <c r="M102" s="16">
        <f>IF(PR24_overrides!M102 = "", F_Inputs_PR24!M101, PR24_overrides!M102)</f>
        <v>0</v>
      </c>
      <c r="N102" s="16">
        <f>IF(PR24_overrides!N102 = "", F_Inputs_PR24!N101, PR24_overrides!N102)</f>
        <v>2.3752169247983859</v>
      </c>
      <c r="O102" s="16">
        <f>IF(PR24_overrides!O102 = "", F_Inputs_PR24!O101, PR24_overrides!O102)</f>
        <v>0</v>
      </c>
      <c r="P102" s="16">
        <f>IF(PR24_overrides!P102 = "", F_Inputs_PR24!P101, PR24_overrides!P102)</f>
        <v>0.48939909164801898</v>
      </c>
      <c r="Q102" s="16">
        <f>IF(PR24_overrides!Q102 = "", F_Inputs_PR24!Q101, PR24_overrides!Q102)</f>
        <v>4.3502141479823909E-3</v>
      </c>
      <c r="R102" s="16">
        <f>IF(PR24_overrides!R102 = "", F_Inputs_PR24!R101, PR24_overrides!R102)</f>
        <v>0.36106777428253845</v>
      </c>
      <c r="S102" s="16">
        <f>IF(PR24_overrides!S102 = "", F_Inputs_PR24!S101, PR24_overrides!S102)</f>
        <v>22.553366984993179</v>
      </c>
      <c r="T102" s="16">
        <f>IF(PR24_overrides!T102 = "", F_Inputs_PR24!T101, PR24_overrides!T102)</f>
        <v>13.09663301500682</v>
      </c>
      <c r="U102" s="16">
        <f>IF(PR24_overrides!U102 = "", F_Inputs_PR24!U101, PR24_overrides!U102)</f>
        <v>322.16027788206458</v>
      </c>
      <c r="V102" s="16">
        <f>IF(PR24_overrides!V102 = "", F_Inputs_PR24!V101, PR24_overrides!V102)</f>
        <v>362.62558984367593</v>
      </c>
      <c r="W102" s="16">
        <f>IF(PR24_overrides!W102 = "", F_Inputs_PR24!W101, PR24_overrides!W102)</f>
        <v>0</v>
      </c>
      <c r="X102" s="16">
        <f>IF(PR24_overrides!X102 = "", F_Inputs_PR24!X101, PR24_overrides!X102)</f>
        <v>0</v>
      </c>
      <c r="Y102" s="16">
        <f>IF(PR24_overrides!Y102 = "", F_Inputs_PR24!Y101, PR24_overrides!Y102)</f>
        <v>0</v>
      </c>
      <c r="Z102" s="16">
        <f>IF(PR24_overrides!Z102 = "", F_Inputs_PR24!Z101, PR24_overrides!Z102)</f>
        <v>0</v>
      </c>
      <c r="AA102" s="16">
        <f>IF(PR24_overrides!AA102 = "", F_Inputs_PR24!AA101, PR24_overrides!AA102)</f>
        <v>0</v>
      </c>
      <c r="AB102" s="16">
        <f>IF(PR24_overrides!AB102 = "", F_Inputs_PR24!AB101, PR24_overrides!AB102)</f>
        <v>14.936154032462035</v>
      </c>
      <c r="AC102" s="16">
        <f>IF(PR24_overrides!AC102 = "", F_Inputs_PR24!AC101, PR24_overrides!AC102)</f>
        <v>35.900000000000013</v>
      </c>
      <c r="AD102" s="16">
        <f>IF(PR24_overrides!AD102 = "", F_Inputs_PR24!AD101, PR24_overrides!AD102)</f>
        <v>0</v>
      </c>
      <c r="AE102" s="16">
        <f>IF(PR24_overrides!AE102 = "", F_Inputs_PR24!AE101, PR24_overrides!AE102)</f>
        <v>0</v>
      </c>
      <c r="AF102" s="16">
        <f>IF(PR24_overrides!AF102 = "", F_Inputs_PR24!AF101, PR24_overrides!AF102)</f>
        <v>3.991920472635415E-2</v>
      </c>
      <c r="AG102" s="16">
        <f>IF(PR24_overrides!AG102 = "", F_Inputs_PR24!AG101, PR24_overrides!AG102)</f>
        <v>0</v>
      </c>
      <c r="AH102" s="16">
        <f>IF(PR24_overrides!AH102 = "", F_Inputs_PR24!AH101, PR24_overrides!AH102)</f>
        <v>4.8925877657822935E-2</v>
      </c>
      <c r="AI102" s="16">
        <f>IF(PR24_overrides!AI102 = "", F_Inputs_PR24!AI101, PR24_overrides!AI102)</f>
        <v>-9.0066729314687843E-3</v>
      </c>
      <c r="AJ102" s="16">
        <f>IF(PR24_overrides!AJ102 = "", F_Inputs_PR24!AJ101, PR24_overrides!AJ102)</f>
        <v>0</v>
      </c>
      <c r="AK102" s="16">
        <f>IF(PR24_overrides!AK102 = "", F_Inputs_PR24!AK101, PR24_overrides!AK102)</f>
        <v>118.63257151877116</v>
      </c>
      <c r="AL102" s="14"/>
      <c r="AM102" s="14"/>
      <c r="AN102" s="14"/>
      <c r="AO102" s="14"/>
      <c r="AP102" s="14"/>
      <c r="AQ102" s="14"/>
      <c r="AR102" s="14"/>
      <c r="AS102" s="14"/>
      <c r="AT102" s="14"/>
      <c r="AU102" s="14"/>
      <c r="AV102" s="14"/>
      <c r="AW102" s="14"/>
      <c r="AX102" s="14"/>
    </row>
    <row r="103" spans="1:50" x14ac:dyDescent="0.45">
      <c r="A103" s="15" t="str">
        <f t="shared" si="1"/>
        <v>SSC26</v>
      </c>
      <c r="B103" s="15" t="s">
        <v>493</v>
      </c>
      <c r="C103" s="15" t="s">
        <v>518</v>
      </c>
      <c r="D103" s="16">
        <f>IF(PR24_overrides!D103 = "", F_Inputs_PR24!D102, PR24_overrides!D103)</f>
        <v>0.90146565066682649</v>
      </c>
      <c r="E103" s="16">
        <f>IF(PR24_overrides!E103 = "", F_Inputs_PR24!E102, PR24_overrides!E103)</f>
        <v>6.0989999999999984</v>
      </c>
      <c r="F103" s="16">
        <f>IF(PR24_overrides!F103 = "", F_Inputs_PR24!F102, PR24_overrides!F103)</f>
        <v>0.82399999999999995</v>
      </c>
      <c r="G103" s="16">
        <f>IF(PR24_overrides!G103 = "", F_Inputs_PR24!G102, PR24_overrides!G103)</f>
        <v>4.2009999999999987</v>
      </c>
      <c r="H103" s="16">
        <f>IF(PR24_overrides!H103 = "", F_Inputs_PR24!H102, PR24_overrides!H103)</f>
        <v>0</v>
      </c>
      <c r="I103" s="16">
        <f>IF(PR24_overrides!I103 = "", F_Inputs_PR24!I102, PR24_overrides!I103)</f>
        <v>0.92699999999999994</v>
      </c>
      <c r="J103" s="16">
        <f>IF(PR24_overrides!J103 = "", F_Inputs_PR24!J102, PR24_overrides!J103)</f>
        <v>2.3679999999999999</v>
      </c>
      <c r="K103" s="16">
        <f>IF(PR24_overrides!K103 = "", F_Inputs_PR24!K102, PR24_overrides!K103)</f>
        <v>8.699999999999998E-2</v>
      </c>
      <c r="L103" s="16">
        <f>IF(PR24_overrides!L103 = "", F_Inputs_PR24!L102, PR24_overrides!L103)</f>
        <v>14.505999999999995</v>
      </c>
      <c r="M103" s="16">
        <f>IF(PR24_overrides!M103 = "", F_Inputs_PR24!M102, PR24_overrides!M103)</f>
        <v>0</v>
      </c>
      <c r="N103" s="16">
        <f>IF(PR24_overrides!N103 = "", F_Inputs_PR24!N102, PR24_overrides!N103)</f>
        <v>3.1279999999999997</v>
      </c>
      <c r="O103" s="16">
        <f>IF(PR24_overrides!O103 = "", F_Inputs_PR24!O102, PR24_overrides!O103)</f>
        <v>0</v>
      </c>
      <c r="P103" s="16">
        <f>IF(PR24_overrides!P103 = "", F_Inputs_PR24!P102, PR24_overrides!P103)</f>
        <v>0.44999999999999996</v>
      </c>
      <c r="Q103" s="16">
        <f>IF(PR24_overrides!Q103 = "", F_Inputs_PR24!Q102, PR24_overrides!Q103)</f>
        <v>0</v>
      </c>
      <c r="R103" s="16">
        <f>IF(PR24_overrides!R103 = "", F_Inputs_PR24!R102, PR24_overrides!R103)</f>
        <v>0.34400000000000003</v>
      </c>
      <c r="S103" s="16">
        <f>IF(PR24_overrides!S103 = "", F_Inputs_PR24!S102, PR24_overrides!S103)</f>
        <v>21.288100954979541</v>
      </c>
      <c r="T103" s="16">
        <f>IF(PR24_overrides!T103 = "", F_Inputs_PR24!T102, PR24_overrides!T103)</f>
        <v>12.36189904502046</v>
      </c>
      <c r="U103" s="16">
        <f>IF(PR24_overrides!U103 = "", F_Inputs_PR24!U102, PR24_overrides!U103)</f>
        <v>312.56233685775959</v>
      </c>
      <c r="V103" s="16">
        <f>IF(PR24_overrides!V103 = "", F_Inputs_PR24!V102, PR24_overrides!V103)</f>
        <v>379.16940900037707</v>
      </c>
      <c r="W103" s="16">
        <f>IF(PR24_overrides!W103 = "", F_Inputs_PR24!W102, PR24_overrides!W103)</f>
        <v>0</v>
      </c>
      <c r="X103" s="16">
        <f>IF(PR24_overrides!X103 = "", F_Inputs_PR24!X102, PR24_overrides!X103)</f>
        <v>0</v>
      </c>
      <c r="Y103" s="16">
        <f>IF(PR24_overrides!Y103 = "", F_Inputs_PR24!Y102, PR24_overrides!Y103)</f>
        <v>0</v>
      </c>
      <c r="Z103" s="16">
        <f>IF(PR24_overrides!Z103 = "", F_Inputs_PR24!Z102, PR24_overrides!Z103)</f>
        <v>0</v>
      </c>
      <c r="AA103" s="16">
        <f>IF(PR24_overrides!AA103 = "", F_Inputs_PR24!AA102, PR24_overrides!AA103)</f>
        <v>0.24999999999999997</v>
      </c>
      <c r="AB103" s="16">
        <f>IF(PR24_overrides!AB103 = "", F_Inputs_PR24!AB102, PR24_overrides!AB103)</f>
        <v>15.291318752964933</v>
      </c>
      <c r="AC103" s="16">
        <f>IF(PR24_overrides!AC103 = "", F_Inputs_PR24!AC102, PR24_overrides!AC103)</f>
        <v>34.650000000000013</v>
      </c>
      <c r="AD103" s="16">
        <f>IF(PR24_overrides!AD103 = "", F_Inputs_PR24!AD102, PR24_overrides!AD103)</f>
        <v>0</v>
      </c>
      <c r="AE103" s="16">
        <f>IF(PR24_overrides!AE103 = "", F_Inputs_PR24!AE102, PR24_overrides!AE103)</f>
        <v>0</v>
      </c>
      <c r="AF103" s="16">
        <f>IF(PR24_overrides!AF103 = "", F_Inputs_PR24!AF102, PR24_overrides!AF103)</f>
        <v>3.6305851064931498E-2</v>
      </c>
      <c r="AG103" s="16">
        <f>IF(PR24_overrides!AG103 = "", F_Inputs_PR24!AG102, PR24_overrides!AG103)</f>
        <v>0</v>
      </c>
      <c r="AH103" s="16">
        <f>IF(PR24_overrides!AH103 = "", F_Inputs_PR24!AH102, PR24_overrides!AH103)</f>
        <v>4.4987098099999991E-2</v>
      </c>
      <c r="AI103" s="16">
        <f>IF(PR24_overrides!AI103 = "", F_Inputs_PR24!AI102, PR24_overrides!AI103)</f>
        <v>-8.6812470350684911E-3</v>
      </c>
      <c r="AJ103" s="16">
        <f>IF(PR24_overrides!AJ103 = "", F_Inputs_PR24!AJ102, PR24_overrides!AJ103)</f>
        <v>0</v>
      </c>
      <c r="AK103" s="16">
        <f>IF(PR24_overrides!AK103 = "", F_Inputs_PR24!AK102, PR24_overrides!AK103)</f>
        <v>138.210342053761</v>
      </c>
      <c r="AL103" s="14"/>
      <c r="AM103" s="14"/>
      <c r="AN103" s="14"/>
      <c r="AO103" s="14"/>
      <c r="AP103" s="14"/>
      <c r="AQ103" s="14"/>
      <c r="AR103" s="14"/>
      <c r="AS103" s="14"/>
      <c r="AT103" s="14"/>
      <c r="AU103" s="14"/>
      <c r="AV103" s="14"/>
      <c r="AW103" s="14"/>
      <c r="AX103" s="14"/>
    </row>
    <row r="104" spans="1:50" x14ac:dyDescent="0.45">
      <c r="A104" s="15" t="str">
        <f t="shared" si="1"/>
        <v>SSC27</v>
      </c>
      <c r="B104" s="15" t="s">
        <v>493</v>
      </c>
      <c r="C104" s="15" t="s">
        <v>519</v>
      </c>
      <c r="D104" s="16">
        <f>IF(PR24_overrides!D104 = "", F_Inputs_PR24!D103, PR24_overrides!D104)</f>
        <v>0.88378985359492812</v>
      </c>
      <c r="E104" s="16">
        <f>IF(PR24_overrides!E104 = "", F_Inputs_PR24!E103, PR24_overrides!E104)</f>
        <v>5.8809999999999985</v>
      </c>
      <c r="F104" s="16">
        <f>IF(PR24_overrides!F104 = "", F_Inputs_PR24!F103, PR24_overrides!F104)</f>
        <v>0.78499999999999992</v>
      </c>
      <c r="G104" s="16">
        <f>IF(PR24_overrides!G104 = "", F_Inputs_PR24!G103, PR24_overrides!G104)</f>
        <v>4.2959999999999985</v>
      </c>
      <c r="H104" s="16">
        <f>IF(PR24_overrides!H104 = "", F_Inputs_PR24!H103, PR24_overrides!H104)</f>
        <v>0</v>
      </c>
      <c r="I104" s="16">
        <f>IF(PR24_overrides!I104 = "", F_Inputs_PR24!I103, PR24_overrides!I104)</f>
        <v>0.98199999999999987</v>
      </c>
      <c r="J104" s="16">
        <f>IF(PR24_overrides!J104 = "", F_Inputs_PR24!J103, PR24_overrides!J104)</f>
        <v>2.3940000000000001</v>
      </c>
      <c r="K104" s="16">
        <f>IF(PR24_overrides!K104 = "", F_Inputs_PR24!K103, PR24_overrides!K104)</f>
        <v>8.6999999999999966E-2</v>
      </c>
      <c r="L104" s="16">
        <f>IF(PR24_overrides!L104 = "", F_Inputs_PR24!L103, PR24_overrides!L104)</f>
        <v>14.425000000000002</v>
      </c>
      <c r="M104" s="16">
        <f>IF(PR24_overrides!M104 = "", F_Inputs_PR24!M103, PR24_overrides!M104)</f>
        <v>0</v>
      </c>
      <c r="N104" s="16">
        <f>IF(PR24_overrides!N104 = "", F_Inputs_PR24!N103, PR24_overrides!N104)</f>
        <v>3.5479999999999992</v>
      </c>
      <c r="O104" s="16">
        <f>IF(PR24_overrides!O104 = "", F_Inputs_PR24!O103, PR24_overrides!O104)</f>
        <v>0</v>
      </c>
      <c r="P104" s="16">
        <f>IF(PR24_overrides!P104 = "", F_Inputs_PR24!P103, PR24_overrides!P104)</f>
        <v>0.4499999999999999</v>
      </c>
      <c r="Q104" s="16">
        <f>IF(PR24_overrides!Q104 = "", F_Inputs_PR24!Q103, PR24_overrides!Q104)</f>
        <v>0</v>
      </c>
      <c r="R104" s="16">
        <f>IF(PR24_overrides!R104 = "", F_Inputs_PR24!R103, PR24_overrides!R104)</f>
        <v>0.38399999999999984</v>
      </c>
      <c r="S104" s="16">
        <f>IF(PR24_overrides!S104 = "", F_Inputs_PR24!S103, PR24_overrides!S104)</f>
        <v>19.390201909959071</v>
      </c>
      <c r="T104" s="16">
        <f>IF(PR24_overrides!T104 = "", F_Inputs_PR24!T103, PR24_overrides!T104)</f>
        <v>11.259798090040929</v>
      </c>
      <c r="U104" s="16">
        <f>IF(PR24_overrides!U104 = "", F_Inputs_PR24!U103, PR24_overrides!U104)</f>
        <v>297.68691939527668</v>
      </c>
      <c r="V104" s="16">
        <f>IF(PR24_overrides!V104 = "", F_Inputs_PR24!V103, PR24_overrides!V104)</f>
        <v>402.5448264628601</v>
      </c>
      <c r="W104" s="16">
        <f>IF(PR24_overrides!W104 = "", F_Inputs_PR24!W103, PR24_overrides!W104)</f>
        <v>0</v>
      </c>
      <c r="X104" s="16">
        <f>IF(PR24_overrides!X104 = "", F_Inputs_PR24!X103, PR24_overrides!X104)</f>
        <v>0</v>
      </c>
      <c r="Y104" s="16">
        <f>IF(PR24_overrides!Y104 = "", F_Inputs_PR24!Y103, PR24_overrides!Y104)</f>
        <v>0</v>
      </c>
      <c r="Z104" s="16">
        <f>IF(PR24_overrides!Z104 = "", F_Inputs_PR24!Z103, PR24_overrides!Z104)</f>
        <v>0</v>
      </c>
      <c r="AA104" s="16">
        <f>IF(PR24_overrides!AA104 = "", F_Inputs_PR24!AA103, PR24_overrides!AA104)</f>
        <v>0.53999999999999992</v>
      </c>
      <c r="AB104" s="16">
        <f>IF(PR24_overrides!AB104 = "", F_Inputs_PR24!AB103, PR24_overrides!AB104)</f>
        <v>15.249747318267669</v>
      </c>
      <c r="AC104" s="16">
        <f>IF(PR24_overrides!AC104 = "", F_Inputs_PR24!AC103, PR24_overrides!AC104)</f>
        <v>32.150000000000013</v>
      </c>
      <c r="AD104" s="16">
        <f>IF(PR24_overrides!AD104 = "", F_Inputs_PR24!AD103, PR24_overrides!AD104)</f>
        <v>0</v>
      </c>
      <c r="AE104" s="16">
        <f>IF(PR24_overrides!AE104 = "", F_Inputs_PR24!AE103, PR24_overrides!AE104)</f>
        <v>0</v>
      </c>
      <c r="AF104" s="16">
        <f>IF(PR24_overrides!AF104 = "", F_Inputs_PR24!AF103, PR24_overrides!AF104)</f>
        <v>3.5734416367671232E-2</v>
      </c>
      <c r="AG104" s="16">
        <f>IF(PR24_overrides!AG104 = "", F_Inputs_PR24!AG103, PR24_overrides!AG104)</f>
        <v>0</v>
      </c>
      <c r="AH104" s="16">
        <f>IF(PR24_overrides!AH104 = "", F_Inputs_PR24!AH103, PR24_overrides!AH104)</f>
        <v>4.4987098099999977E-2</v>
      </c>
      <c r="AI104" s="16">
        <f>IF(PR24_overrides!AI104 = "", F_Inputs_PR24!AI103, PR24_overrides!AI104)</f>
        <v>-9.2526817323287588E-3</v>
      </c>
      <c r="AJ104" s="16">
        <f>IF(PR24_overrides!AJ104 = "", F_Inputs_PR24!AJ103, PR24_overrides!AJ104)</f>
        <v>0</v>
      </c>
      <c r="AK104" s="16">
        <f>IF(PR24_overrides!AK104 = "", F_Inputs_PR24!AK103, PR24_overrides!AK104)</f>
        <v>144.78108696120768</v>
      </c>
      <c r="AL104" s="14"/>
      <c r="AM104" s="14"/>
      <c r="AN104" s="14"/>
      <c r="AO104" s="14"/>
      <c r="AP104" s="14"/>
      <c r="AQ104" s="14"/>
      <c r="AR104" s="14"/>
      <c r="AS104" s="14"/>
      <c r="AT104" s="14"/>
      <c r="AU104" s="14"/>
      <c r="AV104" s="14"/>
      <c r="AW104" s="14"/>
      <c r="AX104" s="14"/>
    </row>
    <row r="105" spans="1:50" x14ac:dyDescent="0.45">
      <c r="A105" s="15" t="str">
        <f t="shared" si="1"/>
        <v>SSC28</v>
      </c>
      <c r="B105" s="15" t="s">
        <v>493</v>
      </c>
      <c r="C105" s="15" t="s">
        <v>520</v>
      </c>
      <c r="D105" s="16">
        <f>IF(PR24_overrides!D105 = "", F_Inputs_PR24!D104, PR24_overrides!D105)</f>
        <v>0.86646064077934093</v>
      </c>
      <c r="E105" s="16">
        <f>IF(PR24_overrides!E105 = "", F_Inputs_PR24!E104, PR24_overrides!E105)</f>
        <v>5.919999999999999</v>
      </c>
      <c r="F105" s="16">
        <f>IF(PR24_overrides!F105 = "", F_Inputs_PR24!F104, PR24_overrides!F105)</f>
        <v>0.78299999999999981</v>
      </c>
      <c r="G105" s="16">
        <f>IF(PR24_overrides!G105 = "", F_Inputs_PR24!G104, PR24_overrides!G105)</f>
        <v>4.4509999999999996</v>
      </c>
      <c r="H105" s="16">
        <f>IF(PR24_overrides!H105 = "", F_Inputs_PR24!H104, PR24_overrides!H105)</f>
        <v>0</v>
      </c>
      <c r="I105" s="16">
        <f>IF(PR24_overrides!I105 = "", F_Inputs_PR24!I104, PR24_overrides!I105)</f>
        <v>1.0389999999999997</v>
      </c>
      <c r="J105" s="16">
        <f>IF(PR24_overrides!J105 = "", F_Inputs_PR24!J104, PR24_overrides!J105)</f>
        <v>2.4609999999999999</v>
      </c>
      <c r="K105" s="16">
        <f>IF(PR24_overrides!K105 = "", F_Inputs_PR24!K104, PR24_overrides!K105)</f>
        <v>8.6999999999999966E-2</v>
      </c>
      <c r="L105" s="16">
        <f>IF(PR24_overrides!L105 = "", F_Inputs_PR24!L104, PR24_overrides!L105)</f>
        <v>14.740999999999996</v>
      </c>
      <c r="M105" s="16">
        <f>IF(PR24_overrides!M105 = "", F_Inputs_PR24!M104, PR24_overrides!M105)</f>
        <v>0</v>
      </c>
      <c r="N105" s="16">
        <f>IF(PR24_overrides!N105 = "", F_Inputs_PR24!N104, PR24_overrides!N105)</f>
        <v>4.3429999999999991</v>
      </c>
      <c r="O105" s="16">
        <f>IF(PR24_overrides!O105 = "", F_Inputs_PR24!O104, PR24_overrides!O105)</f>
        <v>0</v>
      </c>
      <c r="P105" s="16">
        <f>IF(PR24_overrides!P105 = "", F_Inputs_PR24!P104, PR24_overrides!P105)</f>
        <v>0.45099999999999996</v>
      </c>
      <c r="Q105" s="16">
        <f>IF(PR24_overrides!Q105 = "", F_Inputs_PR24!Q104, PR24_overrides!Q105)</f>
        <v>0</v>
      </c>
      <c r="R105" s="16">
        <f>IF(PR24_overrides!R105 = "", F_Inputs_PR24!R104, PR24_overrides!R105)</f>
        <v>0.33999999999999997</v>
      </c>
      <c r="S105" s="16">
        <f>IF(PR24_overrides!S105 = "", F_Inputs_PR24!S104, PR24_overrides!S105)</f>
        <v>16.859669849931791</v>
      </c>
      <c r="T105" s="16">
        <f>IF(PR24_overrides!T105 = "", F_Inputs_PR24!T104, PR24_overrides!T105)</f>
        <v>9.7903301500682129</v>
      </c>
      <c r="U105" s="16">
        <f>IF(PR24_overrides!U105 = "", F_Inputs_PR24!U104, PR24_overrides!U105)</f>
        <v>274.47863494780051</v>
      </c>
      <c r="V105" s="16">
        <f>IF(PR24_overrides!V105 = "", F_Inputs_PR24!V104, PR24_overrides!V105)</f>
        <v>435.30186091033619</v>
      </c>
      <c r="W105" s="16">
        <f>IF(PR24_overrides!W105 = "", F_Inputs_PR24!W104, PR24_overrides!W105)</f>
        <v>0</v>
      </c>
      <c r="X105" s="16">
        <f>IF(PR24_overrides!X105 = "", F_Inputs_PR24!X104, PR24_overrides!X105)</f>
        <v>0</v>
      </c>
      <c r="Y105" s="16">
        <f>IF(PR24_overrides!Y105 = "", F_Inputs_PR24!Y104, PR24_overrides!Y105)</f>
        <v>0</v>
      </c>
      <c r="Z105" s="16">
        <f>IF(PR24_overrides!Z105 = "", F_Inputs_PR24!Z104, PR24_overrides!Z105)</f>
        <v>0</v>
      </c>
      <c r="AA105" s="16">
        <f>IF(PR24_overrides!AA105 = "", F_Inputs_PR24!AA104, PR24_overrides!AA105)</f>
        <v>9.9999999999999992E-2</v>
      </c>
      <c r="AB105" s="16">
        <f>IF(PR24_overrides!AB105 = "", F_Inputs_PR24!AB104, PR24_overrides!AB105)</f>
        <v>15.51979654781589</v>
      </c>
      <c r="AC105" s="16">
        <f>IF(PR24_overrides!AC105 = "", F_Inputs_PR24!AC104, PR24_overrides!AC105)</f>
        <v>28.65</v>
      </c>
      <c r="AD105" s="16">
        <f>IF(PR24_overrides!AD105 = "", F_Inputs_PR24!AD104, PR24_overrides!AD105)</f>
        <v>0</v>
      </c>
      <c r="AE105" s="16">
        <f>IF(PR24_overrides!AE105 = "", F_Inputs_PR24!AE104, PR24_overrides!AE105)</f>
        <v>0</v>
      </c>
      <c r="AF105" s="16">
        <f>IF(PR24_overrides!AF105 = "", F_Inputs_PR24!AF104, PR24_overrides!AF105)</f>
        <v>3.2906898239452052E-2</v>
      </c>
      <c r="AG105" s="16">
        <f>IF(PR24_overrides!AG105 = "", F_Inputs_PR24!AG104, PR24_overrides!AG105)</f>
        <v>0</v>
      </c>
      <c r="AH105" s="16">
        <f>IF(PR24_overrides!AH105 = "", F_Inputs_PR24!AH104, PR24_overrides!AH105)</f>
        <v>4.5110350423561631E-2</v>
      </c>
      <c r="AI105" s="16">
        <f>IF(PR24_overrides!AI105 = "", F_Inputs_PR24!AI104, PR24_overrides!AI105)</f>
        <v>-1.2203452184109575E-2</v>
      </c>
      <c r="AJ105" s="16">
        <f>IF(PR24_overrides!AJ105 = "", F_Inputs_PR24!AJ104, PR24_overrides!AJ105)</f>
        <v>0</v>
      </c>
      <c r="AK105" s="16">
        <f>IF(PR24_overrides!AK105 = "", F_Inputs_PR24!AK104, PR24_overrides!AK105)</f>
        <v>149.09672473237822</v>
      </c>
      <c r="AL105" s="14"/>
      <c r="AM105" s="14"/>
      <c r="AN105" s="14"/>
      <c r="AO105" s="14"/>
      <c r="AP105" s="14"/>
      <c r="AQ105" s="14"/>
      <c r="AR105" s="14"/>
      <c r="AS105" s="14"/>
      <c r="AT105" s="14"/>
      <c r="AU105" s="14"/>
      <c r="AV105" s="14"/>
      <c r="AW105" s="14"/>
      <c r="AX105" s="14"/>
    </row>
    <row r="106" spans="1:50" x14ac:dyDescent="0.45">
      <c r="A106" s="15" t="str">
        <f t="shared" si="1"/>
        <v>SSC29</v>
      </c>
      <c r="B106" s="15" t="s">
        <v>493</v>
      </c>
      <c r="C106" s="15" t="s">
        <v>521</v>
      </c>
      <c r="D106" s="16">
        <f>IF(PR24_overrides!D106 = "", F_Inputs_PR24!D105, PR24_overrides!D106)</f>
        <v>0.84947121645033452</v>
      </c>
      <c r="E106" s="16">
        <f>IF(PR24_overrides!E106 = "", F_Inputs_PR24!E105, PR24_overrides!E106)</f>
        <v>6.0029999999999992</v>
      </c>
      <c r="F106" s="16">
        <f>IF(PR24_overrides!F106 = "", F_Inputs_PR24!F105, PR24_overrides!F106)</f>
        <v>0.78800000000000003</v>
      </c>
      <c r="G106" s="16">
        <f>IF(PR24_overrides!G106 = "", F_Inputs_PR24!G105, PR24_overrides!G106)</f>
        <v>4.6159999999999997</v>
      </c>
      <c r="H106" s="16">
        <f>IF(PR24_overrides!H106 = "", F_Inputs_PR24!H105, PR24_overrides!H106)</f>
        <v>0</v>
      </c>
      <c r="I106" s="16">
        <f>IF(PR24_overrides!I106 = "", F_Inputs_PR24!I105, PR24_overrides!I106)</f>
        <v>1.095</v>
      </c>
      <c r="J106" s="16">
        <f>IF(PR24_overrides!J106 = "", F_Inputs_PR24!J105, PR24_overrides!J106)</f>
        <v>2.5220000000000002</v>
      </c>
      <c r="K106" s="16">
        <f>IF(PR24_overrides!K106 = "", F_Inputs_PR24!K105, PR24_overrides!K106)</f>
        <v>8.699999999999998E-2</v>
      </c>
      <c r="L106" s="16">
        <f>IF(PR24_overrides!L106 = "", F_Inputs_PR24!L105, PR24_overrides!L106)</f>
        <v>15.110999999999994</v>
      </c>
      <c r="M106" s="16">
        <f>IF(PR24_overrides!M106 = "", F_Inputs_PR24!M105, PR24_overrides!M106)</f>
        <v>0</v>
      </c>
      <c r="N106" s="16">
        <f>IF(PR24_overrides!N106 = "", F_Inputs_PR24!N105, PR24_overrides!N106)</f>
        <v>4.2500000000000009</v>
      </c>
      <c r="O106" s="16">
        <f>IF(PR24_overrides!O106 = "", F_Inputs_PR24!O105, PR24_overrides!O106)</f>
        <v>0</v>
      </c>
      <c r="P106" s="16">
        <f>IF(PR24_overrides!P106 = "", F_Inputs_PR24!P105, PR24_overrides!P106)</f>
        <v>2.0999999999999994E-2</v>
      </c>
      <c r="Q106" s="16">
        <f>IF(PR24_overrides!Q106 = "", F_Inputs_PR24!Q105, PR24_overrides!Q106)</f>
        <v>0</v>
      </c>
      <c r="R106" s="16">
        <f>IF(PR24_overrides!R106 = "", F_Inputs_PR24!R105, PR24_overrides!R106)</f>
        <v>0.26300000000000001</v>
      </c>
      <c r="S106" s="16">
        <f>IF(PR24_overrides!S106 = "", F_Inputs_PR24!S105, PR24_overrides!S106)</f>
        <v>15.594403819918149</v>
      </c>
      <c r="T106" s="16">
        <f>IF(PR24_overrides!T106 = "", F_Inputs_PR24!T105, PR24_overrides!T106)</f>
        <v>9.0555961800818565</v>
      </c>
      <c r="U106" s="16">
        <f>IF(PR24_overrides!U106 = "", F_Inputs_PR24!U105, PR24_overrides!U106)</f>
        <v>244.53153399282101</v>
      </c>
      <c r="V106" s="16">
        <f>IF(PR24_overrides!V106 = "", F_Inputs_PR24!V105, PR24_overrides!V106)</f>
        <v>474.51146186531582</v>
      </c>
      <c r="W106" s="16">
        <f>IF(PR24_overrides!W106 = "", F_Inputs_PR24!W105, PR24_overrides!W106)</f>
        <v>0</v>
      </c>
      <c r="X106" s="16">
        <f>IF(PR24_overrides!X106 = "", F_Inputs_PR24!X105, PR24_overrides!X106)</f>
        <v>0</v>
      </c>
      <c r="Y106" s="16">
        <f>IF(PR24_overrides!Y106 = "", F_Inputs_PR24!Y105, PR24_overrides!Y106)</f>
        <v>0</v>
      </c>
      <c r="Z106" s="16">
        <f>IF(PR24_overrides!Z106 = "", F_Inputs_PR24!Z105, PR24_overrides!Z106)</f>
        <v>0</v>
      </c>
      <c r="AA106" s="16">
        <f>IF(PR24_overrides!AA106 = "", F_Inputs_PR24!AA105, PR24_overrides!AA106)</f>
        <v>0</v>
      </c>
      <c r="AB106" s="16">
        <f>IF(PR24_overrides!AB106 = "", F_Inputs_PR24!AB105, PR24_overrides!AB106)</f>
        <v>15.425476423135619</v>
      </c>
      <c r="AC106" s="16">
        <f>IF(PR24_overrides!AC106 = "", F_Inputs_PR24!AC105, PR24_overrides!AC106)</f>
        <v>25.65</v>
      </c>
      <c r="AD106" s="16">
        <f>IF(PR24_overrides!AD106 = "", F_Inputs_PR24!AD105, PR24_overrides!AD106)</f>
        <v>0</v>
      </c>
      <c r="AE106" s="16">
        <f>IF(PR24_overrides!AE106 = "", F_Inputs_PR24!AE105, PR24_overrides!AE106)</f>
        <v>0</v>
      </c>
      <c r="AF106" s="16">
        <f>IF(PR24_overrides!AF106 = "", F_Inputs_PR24!AF105, PR24_overrides!AF106)</f>
        <v>3.2548543799999996E-2</v>
      </c>
      <c r="AG106" s="16">
        <f>IF(PR24_overrides!AG106 = "", F_Inputs_PR24!AG105, PR24_overrides!AG106)</f>
        <v>0</v>
      </c>
      <c r="AH106" s="16">
        <f>IF(PR24_overrides!AH106 = "", F_Inputs_PR24!AH105, PR24_overrides!AH106)</f>
        <v>2.072120664383561E-3</v>
      </c>
      <c r="AI106" s="16">
        <f>IF(PR24_overrides!AI106 = "", F_Inputs_PR24!AI105, PR24_overrides!AI106)</f>
        <v>3.0476423135616434E-2</v>
      </c>
      <c r="AJ106" s="16">
        <f>IF(PR24_overrides!AJ106 = "", F_Inputs_PR24!AJ105, PR24_overrides!AJ106)</f>
        <v>0</v>
      </c>
      <c r="AK106" s="16">
        <f>IF(PR24_overrides!AK106 = "", F_Inputs_PR24!AK105, PR24_overrides!AK106)</f>
        <v>153.68879667391116</v>
      </c>
      <c r="AL106" s="14"/>
      <c r="AM106" s="14"/>
      <c r="AN106" s="14"/>
      <c r="AO106" s="14"/>
      <c r="AP106" s="14"/>
      <c r="AQ106" s="14"/>
      <c r="AR106" s="14"/>
      <c r="AS106" s="14"/>
      <c r="AT106" s="14"/>
      <c r="AU106" s="14"/>
      <c r="AV106" s="14"/>
      <c r="AW106" s="14"/>
      <c r="AX106" s="14"/>
    </row>
    <row r="107" spans="1:50" x14ac:dyDescent="0.45">
      <c r="A107" s="15" t="str">
        <f t="shared" si="1"/>
        <v>SSC30</v>
      </c>
      <c r="B107" s="15" t="s">
        <v>493</v>
      </c>
      <c r="C107" s="15" t="s">
        <v>522</v>
      </c>
      <c r="D107" s="16">
        <f>IF(PR24_overrides!D107 = "", F_Inputs_PR24!D106, PR24_overrides!D107)</f>
        <v>0.83281491808856312</v>
      </c>
      <c r="E107" s="16">
        <f>IF(PR24_overrides!E107 = "", F_Inputs_PR24!E106, PR24_overrides!E107)</f>
        <v>6.1020000000000003</v>
      </c>
      <c r="F107" s="16">
        <f>IF(PR24_overrides!F107 = "", F_Inputs_PR24!F106, PR24_overrides!F107)</f>
        <v>0.79399999999999993</v>
      </c>
      <c r="G107" s="16">
        <f>IF(PR24_overrides!G107 = "", F_Inputs_PR24!G106, PR24_overrides!G107)</f>
        <v>4.7830000000000013</v>
      </c>
      <c r="H107" s="16">
        <f>IF(PR24_overrides!H107 = "", F_Inputs_PR24!H106, PR24_overrides!H107)</f>
        <v>0</v>
      </c>
      <c r="I107" s="16">
        <f>IF(PR24_overrides!I107 = "", F_Inputs_PR24!I106, PR24_overrides!I107)</f>
        <v>1.147</v>
      </c>
      <c r="J107" s="16">
        <f>IF(PR24_overrides!J107 = "", F_Inputs_PR24!J106, PR24_overrides!J107)</f>
        <v>2.5750000000000002</v>
      </c>
      <c r="K107" s="16">
        <f>IF(PR24_overrides!K107 = "", F_Inputs_PR24!K106, PR24_overrides!K107)</f>
        <v>8.699999999999998E-2</v>
      </c>
      <c r="L107" s="16">
        <f>IF(PR24_overrides!L107 = "", F_Inputs_PR24!L106, PR24_overrides!L107)</f>
        <v>15.487999999999992</v>
      </c>
      <c r="M107" s="16">
        <f>IF(PR24_overrides!M107 = "", F_Inputs_PR24!M106, PR24_overrides!M107)</f>
        <v>0</v>
      </c>
      <c r="N107" s="16">
        <f>IF(PR24_overrides!N107 = "", F_Inputs_PR24!N106, PR24_overrides!N107)</f>
        <v>4.097999999999999</v>
      </c>
      <c r="O107" s="16">
        <f>IF(PR24_overrides!O107 = "", F_Inputs_PR24!O106, PR24_overrides!O107)</f>
        <v>0</v>
      </c>
      <c r="P107" s="16">
        <f>IF(PR24_overrides!P107 = "", F_Inputs_PR24!P106, PR24_overrides!P107)</f>
        <v>1.2999999999999999E-2</v>
      </c>
      <c r="Q107" s="16">
        <f>IF(PR24_overrides!Q107 = "", F_Inputs_PR24!Q106, PR24_overrides!Q107)</f>
        <v>0</v>
      </c>
      <c r="R107" s="16">
        <f>IF(PR24_overrides!R107 = "", F_Inputs_PR24!R106, PR24_overrides!R107)</f>
        <v>0.217</v>
      </c>
      <c r="S107" s="16">
        <f>IF(PR24_overrides!S107 = "", F_Inputs_PR24!S106, PR24_overrides!S107)</f>
        <v>14.3291377899045</v>
      </c>
      <c r="T107" s="16">
        <f>IF(PR24_overrides!T107 = "", F_Inputs_PR24!T106, PR24_overrides!T107)</f>
        <v>8.3208622100954983</v>
      </c>
      <c r="U107" s="16">
        <f>IF(PR24_overrides!U107 = "", F_Inputs_PR24!U106, PR24_overrides!U107)</f>
        <v>213.95180002283459</v>
      </c>
      <c r="V107" s="16">
        <f>IF(PR24_overrides!V107 = "", F_Inputs_PR24!V106, PR24_overrides!V107)</f>
        <v>513.25994583530212</v>
      </c>
      <c r="W107" s="16">
        <f>IF(PR24_overrides!W107 = "", F_Inputs_PR24!W106, PR24_overrides!W107)</f>
        <v>0</v>
      </c>
      <c r="X107" s="16">
        <f>IF(PR24_overrides!X107 = "", F_Inputs_PR24!X106, PR24_overrides!X107)</f>
        <v>0</v>
      </c>
      <c r="Y107" s="16">
        <f>IF(PR24_overrides!Y107 = "", F_Inputs_PR24!Y106, PR24_overrides!Y107)</f>
        <v>0</v>
      </c>
      <c r="Z107" s="16">
        <f>IF(PR24_overrides!Z107 = "", F_Inputs_PR24!Z106, PR24_overrides!Z107)</f>
        <v>0</v>
      </c>
      <c r="AA107" s="16">
        <f>IF(PR24_overrides!AA107 = "", F_Inputs_PR24!AA106, PR24_overrides!AA107)</f>
        <v>0</v>
      </c>
      <c r="AB107" s="16">
        <f>IF(PR24_overrides!AB107 = "", F_Inputs_PR24!AB106, PR24_overrides!AB107)</f>
        <v>15.749299670623556</v>
      </c>
      <c r="AC107" s="16">
        <f>IF(PR24_overrides!AC107 = "", F_Inputs_PR24!AC106, PR24_overrides!AC107)</f>
        <v>23.65</v>
      </c>
      <c r="AD107" s="16">
        <f>IF(PR24_overrides!AD107 = "", F_Inputs_PR24!AD106, PR24_overrides!AD107)</f>
        <v>0</v>
      </c>
      <c r="AE107" s="16">
        <f>IF(PR24_overrides!AE107 = "", F_Inputs_PR24!AE106, PR24_overrides!AE107)</f>
        <v>0</v>
      </c>
      <c r="AF107" s="16">
        <f>IF(PR24_overrides!AF107 = "", F_Inputs_PR24!AF106, PR24_overrides!AF107)</f>
        <v>3.2555019781643817E-2</v>
      </c>
      <c r="AG107" s="16">
        <f>IF(PR24_overrides!AG107 = "", F_Inputs_PR24!AG106, PR24_overrides!AG107)</f>
        <v>0</v>
      </c>
      <c r="AH107" s="16">
        <f>IF(PR24_overrides!AH107 = "", F_Inputs_PR24!AH106, PR24_overrides!AH107)</f>
        <v>1.2553491580821914E-3</v>
      </c>
      <c r="AI107" s="16">
        <f>IF(PR24_overrides!AI107 = "", F_Inputs_PR24!AI106, PR24_overrides!AI107)</f>
        <v>3.1299670623561635E-2</v>
      </c>
      <c r="AJ107" s="16">
        <f>IF(PR24_overrides!AJ107 = "", F_Inputs_PR24!AJ106, PR24_overrides!AJ107)</f>
        <v>0</v>
      </c>
      <c r="AK107" s="16">
        <f>IF(PR24_overrides!AK107 = "", F_Inputs_PR24!AK106, PR24_overrides!AK107)</f>
        <v>158.46128190400213</v>
      </c>
      <c r="AL107" s="14"/>
      <c r="AM107" s="14"/>
      <c r="AN107" s="14"/>
      <c r="AO107" s="14"/>
      <c r="AP107" s="14"/>
      <c r="AQ107" s="14"/>
      <c r="AR107" s="14"/>
      <c r="AS107" s="14"/>
      <c r="AT107" s="14"/>
      <c r="AU107" s="14"/>
      <c r="AV107" s="14"/>
      <c r="AW107" s="14"/>
      <c r="AX107" s="14"/>
    </row>
    <row r="108" spans="1:50" x14ac:dyDescent="0.45">
      <c r="A108" s="15" t="str">
        <f t="shared" si="1"/>
        <v>SVE24</v>
      </c>
      <c r="B108" s="15" t="s">
        <v>433</v>
      </c>
      <c r="C108" s="15" t="s">
        <v>263</v>
      </c>
      <c r="D108" s="16">
        <f>IF(PR24_overrides!D108 = "", F_Inputs_PR24!D107, PR24_overrides!D108)</f>
        <v>0.94744609856262829</v>
      </c>
      <c r="E108" s="16">
        <f>IF(PR24_overrides!E108 = "", F_Inputs_PR24!E107, PR24_overrides!E108)</f>
        <v>32.618214426007448</v>
      </c>
      <c r="F108" s="16">
        <f>IF(PR24_overrides!F108 = "", F_Inputs_PR24!F107, PR24_overrides!F108)</f>
        <v>9.8306384016254658</v>
      </c>
      <c r="G108" s="16">
        <f>IF(PR24_overrides!G108 = "", F_Inputs_PR24!G107, PR24_overrides!G108)</f>
        <v>20.902508364375212</v>
      </c>
      <c r="H108" s="16">
        <f>IF(PR24_overrides!H108 = "", F_Inputs_PR24!H107, PR24_overrides!H108)</f>
        <v>20.902508364375212</v>
      </c>
      <c r="I108" s="16">
        <f>IF(PR24_overrides!I108 = "", F_Inputs_PR24!I107, PR24_overrides!I108)</f>
        <v>5.2351263122248559</v>
      </c>
      <c r="J108" s="16">
        <f>IF(PR24_overrides!J108 = "", F_Inputs_PR24!J107, PR24_overrides!J108)</f>
        <v>21.20859437859804</v>
      </c>
      <c r="K108" s="16">
        <f>IF(PR24_overrides!K108 = "", F_Inputs_PR24!K107, PR24_overrides!K108)</f>
        <v>0.50556965797494069</v>
      </c>
      <c r="L108" s="16">
        <f>IF(PR24_overrides!L108 = "", F_Inputs_PR24!L107, PR24_overrides!L108)</f>
        <v>90.300651540805958</v>
      </c>
      <c r="M108" s="16">
        <f>IF(PR24_overrides!M108 = "", F_Inputs_PR24!M107, PR24_overrides!M108)</f>
        <v>0</v>
      </c>
      <c r="N108" s="16">
        <f>IF(PR24_overrides!N108 = "", F_Inputs_PR24!N107, PR24_overrides!N108)</f>
        <v>25.734445513037592</v>
      </c>
      <c r="O108" s="16">
        <f>IF(PR24_overrides!O108 = "", F_Inputs_PR24!O107, PR24_overrides!O108)</f>
        <v>0</v>
      </c>
      <c r="P108" s="16">
        <f>IF(PR24_overrides!P108 = "", F_Inputs_PR24!P107, PR24_overrides!P108)</f>
        <v>6.6174402594946073</v>
      </c>
      <c r="Q108" s="16">
        <f>IF(PR24_overrides!Q108 = "", F_Inputs_PR24!Q107, PR24_overrides!Q108)</f>
        <v>0.27996096249894381</v>
      </c>
      <c r="R108" s="16">
        <f>IF(PR24_overrides!R108 = "", F_Inputs_PR24!R107, PR24_overrides!R108)</f>
        <v>0.75021567530855748</v>
      </c>
      <c r="S108" s="16">
        <f>IF(PR24_overrides!S108 = "", F_Inputs_PR24!S107, PR24_overrides!S108)</f>
        <v>48.805</v>
      </c>
      <c r="T108" s="16">
        <f>IF(PR24_overrides!T108 = "", F_Inputs_PR24!T107, PR24_overrides!T108)</f>
        <v>43.561</v>
      </c>
      <c r="U108" s="16">
        <f>IF(PR24_overrides!U108 = "", F_Inputs_PR24!U107, PR24_overrides!U108)</f>
        <v>137.9278224051445</v>
      </c>
      <c r="V108" s="16">
        <f>IF(PR24_overrides!V108 = "", F_Inputs_PR24!V107, PR24_overrides!V108)</f>
        <v>170.5838442642671</v>
      </c>
      <c r="W108" s="16">
        <f>IF(PR24_overrides!W108 = "", F_Inputs_PR24!W107, PR24_overrides!W108)</f>
        <v>396.822</v>
      </c>
      <c r="X108" s="16">
        <f>IF(PR24_overrides!X108 = "", F_Inputs_PR24!X107, PR24_overrides!X108)</f>
        <v>338.46199999999999</v>
      </c>
      <c r="Y108" s="16">
        <f>IF(PR24_overrides!Y108 = "", F_Inputs_PR24!Y107, PR24_overrides!Y108)</f>
        <v>1521.748732260517</v>
      </c>
      <c r="Z108" s="16">
        <f>IF(PR24_overrides!Z108 = "", F_Inputs_PR24!Z107, PR24_overrides!Z108)</f>
        <v>1653.5906284459261</v>
      </c>
      <c r="AA108" s="16">
        <f>IF(PR24_overrides!AA108 = "", F_Inputs_PR24!AA107, PR24_overrides!AA108)</f>
        <v>2.3325865221808333</v>
      </c>
      <c r="AB108" s="16">
        <f>IF(PR24_overrides!AB108 = "", F_Inputs_PR24!AB107, PR24_overrides!AB108)</f>
        <v>103.32271666025503</v>
      </c>
      <c r="AC108" s="16">
        <f>IF(PR24_overrides!AC108 = "", F_Inputs_PR24!AC107, PR24_overrides!AC108)</f>
        <v>8.4198797783059511</v>
      </c>
      <c r="AD108" s="16">
        <f>IF(PR24_overrides!AD108 = "", F_Inputs_PR24!AD107, PR24_overrides!AD108)</f>
        <v>58.122999999999998</v>
      </c>
      <c r="AE108" s="16">
        <f>IF(PR24_overrides!AE108 = "", F_Inputs_PR24!AE107, PR24_overrides!AE108)</f>
        <v>0.36835868608195055</v>
      </c>
      <c r="AF108" s="16">
        <f>IF(PR24_overrides!AF108 = "", F_Inputs_PR24!AF107, PR24_overrides!AF108)</f>
        <v>5.2277380291229267</v>
      </c>
      <c r="AG108" s="16">
        <f>IF(PR24_overrides!AG108 = "", F_Inputs_PR24!AG107, PR24_overrides!AG108)</f>
        <v>9.8158618354216062E-2</v>
      </c>
      <c r="AH108" s="16">
        <f>IF(PR24_overrides!AH108 = "", F_Inputs_PR24!AH107, PR24_overrides!AH108)</f>
        <v>0.12348987470369117</v>
      </c>
      <c r="AI108" s="16">
        <f>IF(PR24_overrides!AI108 = "", F_Inputs_PR24!AI107, PR24_overrides!AI108)</f>
        <v>5.3744482221469712</v>
      </c>
      <c r="AJ108" s="16">
        <f>IF(PR24_overrides!AJ108 = "", F_Inputs_PR24!AJ107, PR24_overrides!AJ108)</f>
        <v>0</v>
      </c>
      <c r="AK108" s="16">
        <f>IF(PR24_overrides!AK108 = "", F_Inputs_PR24!AK107, PR24_overrides!AK108)</f>
        <v>1608.2403023366069</v>
      </c>
      <c r="AL108" s="14"/>
      <c r="AM108" s="14"/>
      <c r="AN108" s="14"/>
      <c r="AO108" s="14"/>
      <c r="AP108" s="14"/>
      <c r="AQ108" s="14"/>
      <c r="AR108" s="14"/>
      <c r="AS108" s="14"/>
      <c r="AT108" s="14"/>
      <c r="AU108" s="14"/>
      <c r="AV108" s="14"/>
      <c r="AW108" s="14"/>
      <c r="AX108" s="14"/>
    </row>
    <row r="109" spans="1:50" x14ac:dyDescent="0.45">
      <c r="A109" s="15" t="str">
        <f t="shared" si="1"/>
        <v>SVE25</v>
      </c>
      <c r="B109" s="15" t="s">
        <v>433</v>
      </c>
      <c r="C109" s="15" t="s">
        <v>516</v>
      </c>
      <c r="D109" s="16">
        <f>IF(PR24_overrides!D109 = "", F_Inputs_PR24!D108, PR24_overrides!D109)</f>
        <v>0.93120932587923888</v>
      </c>
      <c r="E109" s="16">
        <f>IF(PR24_overrides!E109 = "", F_Inputs_PR24!E108, PR24_overrides!E109)</f>
        <v>40.161792946338387</v>
      </c>
      <c r="F109" s="16">
        <f>IF(PR24_overrides!F109 = "", F_Inputs_PR24!F108, PR24_overrides!F109)</f>
        <v>10.25225986754999</v>
      </c>
      <c r="G109" s="16">
        <f>IF(PR24_overrides!G109 = "", F_Inputs_PR24!G108, PR24_overrides!G109)</f>
        <v>30.368037791394798</v>
      </c>
      <c r="H109" s="16">
        <f>IF(PR24_overrides!H109 = "", F_Inputs_PR24!H108, PR24_overrides!H109)</f>
        <v>30.368037791394798</v>
      </c>
      <c r="I109" s="16">
        <f>IF(PR24_overrides!I109 = "", F_Inputs_PR24!I108, PR24_overrides!I109)</f>
        <v>5.6507166044881156</v>
      </c>
      <c r="J109" s="16">
        <f>IF(PR24_overrides!J109 = "", F_Inputs_PR24!J108, PR24_overrides!J109)</f>
        <v>24.143026641399796</v>
      </c>
      <c r="K109" s="16">
        <f>IF(PR24_overrides!K109 = "", F_Inputs_PR24!K108, PR24_overrides!K109)</f>
        <v>0.55089654467928606</v>
      </c>
      <c r="L109" s="16">
        <f>IF(PR24_overrides!L109 = "", F_Inputs_PR24!L108, PR24_overrides!L109)</f>
        <v>111.12673039585043</v>
      </c>
      <c r="M109" s="16">
        <f>IF(PR24_overrides!M109 = "", F_Inputs_PR24!M108, PR24_overrides!M109)</f>
        <v>0</v>
      </c>
      <c r="N109" s="16">
        <f>IF(PR24_overrides!N109 = "", F_Inputs_PR24!N108, PR24_overrides!N109)</f>
        <v>27.785374653083522</v>
      </c>
      <c r="O109" s="16">
        <f>IF(PR24_overrides!O109 = "", F_Inputs_PR24!O108, PR24_overrides!O109)</f>
        <v>0</v>
      </c>
      <c r="P109" s="16">
        <f>IF(PR24_overrides!P109 = "", F_Inputs_PR24!P108, PR24_overrides!P109)</f>
        <v>7.6783901045965903</v>
      </c>
      <c r="Q109" s="16">
        <f>IF(PR24_overrides!Q109 = "", F_Inputs_PR24!Q108, PR24_overrides!Q109)</f>
        <v>8.1726901600604931E-2</v>
      </c>
      <c r="R109" s="16">
        <f>IF(PR24_overrides!R109 = "", F_Inputs_PR24!R108, PR24_overrides!R109)</f>
        <v>0.70304828605821579</v>
      </c>
      <c r="S109" s="16">
        <f>IF(PR24_overrides!S109 = "", F_Inputs_PR24!S108, PR24_overrides!S109)</f>
        <v>42.06553053553862</v>
      </c>
      <c r="T109" s="16">
        <f>IF(PR24_overrides!T109 = "", F_Inputs_PR24!T108, PR24_overrides!T109)</f>
        <v>57.93446946446138</v>
      </c>
      <c r="U109" s="16">
        <f>IF(PR24_overrides!U109 = "", F_Inputs_PR24!U108, PR24_overrides!U109)</f>
        <v>127.937725490255</v>
      </c>
      <c r="V109" s="16">
        <f>IF(PR24_overrides!V109 = "", F_Inputs_PR24!V108, PR24_overrides!V109)</f>
        <v>183.94961321482731</v>
      </c>
      <c r="W109" s="16">
        <f>IF(PR24_overrides!W109 = "", F_Inputs_PR24!W108, PR24_overrides!W109)</f>
        <v>361.16739928933549</v>
      </c>
      <c r="X109" s="16">
        <f>IF(PR24_overrides!X109 = "", F_Inputs_PR24!X108, PR24_overrides!X109)</f>
        <v>368.97359076249762</v>
      </c>
      <c r="Y109" s="16">
        <f>IF(PR24_overrides!Y109 = "", F_Inputs_PR24!Y108, PR24_overrides!Y109)</f>
        <v>1424.392545822323</v>
      </c>
      <c r="Z109" s="16">
        <f>IF(PR24_overrides!Z109 = "", F_Inputs_PR24!Z108, PR24_overrides!Z109)</f>
        <v>1791.863110714756</v>
      </c>
      <c r="AA109" s="16">
        <f>IF(PR24_overrides!AA109 = "", F_Inputs_PR24!AA108, PR24_overrides!AA109)</f>
        <v>0.21786330202934803</v>
      </c>
      <c r="AB109" s="16">
        <f>IF(PR24_overrides!AB109 = "", F_Inputs_PR24!AB108, PR24_overrides!AB109)</f>
        <v>125.09134402805118</v>
      </c>
      <c r="AC109" s="16">
        <f>IF(PR24_overrides!AC109 = "", F_Inputs_PR24!AC108, PR24_overrides!AC109)</f>
        <v>8.8179999999999996</v>
      </c>
      <c r="AD109" s="16">
        <f>IF(PR24_overrides!AD109 = "", F_Inputs_PR24!AD108, PR24_overrides!AD109)</f>
        <v>49.162999999999997</v>
      </c>
      <c r="AE109" s="16">
        <f>IF(PR24_overrides!AE109 = "", F_Inputs_PR24!AE108, PR24_overrides!AE109)</f>
        <v>0.26739422928877626</v>
      </c>
      <c r="AF109" s="16">
        <f>IF(PR24_overrides!AF109 = "", F_Inputs_PR24!AF108, PR24_overrides!AF109)</f>
        <v>5.4617150608944431</v>
      </c>
      <c r="AG109" s="16">
        <f>IF(PR24_overrides!AG109 = "", F_Inputs_PR24!AG108, PR24_overrides!AG109)</f>
        <v>6.5506216813716281E-2</v>
      </c>
      <c r="AH109" s="16">
        <f>IF(PR24_overrides!AH109 = "", F_Inputs_PR24!AH108, PR24_overrides!AH109)</f>
        <v>0.16215473342411735</v>
      </c>
      <c r="AI109" s="16">
        <f>IF(PR24_overrides!AI109 = "", F_Inputs_PR24!AI108, PR24_overrides!AI109)</f>
        <v>5.5014483399453855</v>
      </c>
      <c r="AJ109" s="16">
        <f>IF(PR24_overrides!AJ109 = "", F_Inputs_PR24!AJ108, PR24_overrides!AJ109)</f>
        <v>0</v>
      </c>
      <c r="AK109" s="16">
        <f>IF(PR24_overrides!AK109 = "", F_Inputs_PR24!AK108, PR24_overrides!AK109)</f>
        <v>1525.7469221230615</v>
      </c>
      <c r="AL109" s="14"/>
      <c r="AM109" s="14"/>
      <c r="AN109" s="14"/>
      <c r="AO109" s="14"/>
      <c r="AP109" s="14"/>
      <c r="AQ109" s="14"/>
      <c r="AR109" s="14"/>
      <c r="AS109" s="14"/>
      <c r="AT109" s="14"/>
      <c r="AU109" s="14"/>
      <c r="AV109" s="14"/>
      <c r="AW109" s="14"/>
      <c r="AX109" s="14"/>
    </row>
    <row r="110" spans="1:50" x14ac:dyDescent="0.45">
      <c r="A110" s="15" t="str">
        <f t="shared" si="1"/>
        <v>SVE26</v>
      </c>
      <c r="B110" s="15" t="s">
        <v>433</v>
      </c>
      <c r="C110" s="15" t="s">
        <v>518</v>
      </c>
      <c r="D110" s="16">
        <f>IF(PR24_overrides!D110 = "", F_Inputs_PR24!D109, PR24_overrides!D110)</f>
        <v>0.92032013308434635</v>
      </c>
      <c r="E110" s="16">
        <f>IF(PR24_overrides!E110 = "", F_Inputs_PR24!E109, PR24_overrides!E110)</f>
        <v>43.695664752250323</v>
      </c>
      <c r="F110" s="16">
        <f>IF(PR24_overrides!F110 = "", F_Inputs_PR24!F109, PR24_overrides!F110)</f>
        <v>10.618044361639981</v>
      </c>
      <c r="G110" s="16">
        <f>IF(PR24_overrides!G110 = "", F_Inputs_PR24!G109, PR24_overrides!G110)</f>
        <v>38.52572460973262</v>
      </c>
      <c r="H110" s="16">
        <f>IF(PR24_overrides!H110 = "", F_Inputs_PR24!H109, PR24_overrides!H110)</f>
        <v>38.52572460973262</v>
      </c>
      <c r="I110" s="16">
        <f>IF(PR24_overrides!I110 = "", F_Inputs_PR24!I109, PR24_overrides!I110)</f>
        <v>6.3499643112386464</v>
      </c>
      <c r="J110" s="16">
        <f>IF(PR24_overrides!J110 = "", F_Inputs_PR24!J109, PR24_overrides!J110)</f>
        <v>26.658144281736902</v>
      </c>
      <c r="K110" s="16">
        <f>IF(PR24_overrides!K110 = "", F_Inputs_PR24!K109, PR24_overrides!K110)</f>
        <v>0.56067446690608169</v>
      </c>
      <c r="L110" s="16">
        <f>IF(PR24_overrides!L110 = "", F_Inputs_PR24!L109, PR24_overrides!L110)</f>
        <v>126.40821678350454</v>
      </c>
      <c r="M110" s="16">
        <f>IF(PR24_overrides!M110 = "", F_Inputs_PR24!M109, PR24_overrides!M110)</f>
        <v>0</v>
      </c>
      <c r="N110" s="16">
        <f>IF(PR24_overrides!N110 = "", F_Inputs_PR24!N109, PR24_overrides!N110)</f>
        <v>30.097135772929374</v>
      </c>
      <c r="O110" s="16">
        <f>IF(PR24_overrides!O110 = "", F_Inputs_PR24!O109, PR24_overrides!O110)</f>
        <v>0</v>
      </c>
      <c r="P110" s="16">
        <f>IF(PR24_overrides!P110 = "", F_Inputs_PR24!P109, PR24_overrides!P110)</f>
        <v>4.573468740193273</v>
      </c>
      <c r="Q110" s="16">
        <f>IF(PR24_overrides!Q110 = "", F_Inputs_PR24!Q109, PR24_overrides!Q110)</f>
        <v>8.0824232046519062E-2</v>
      </c>
      <c r="R110" s="16">
        <f>IF(PR24_overrides!R110 = "", F_Inputs_PR24!R109, PR24_overrides!R110)</f>
        <v>0.41102078979754197</v>
      </c>
      <c r="S110" s="16">
        <f>IF(PR24_overrides!S110 = "", F_Inputs_PR24!S109, PR24_overrides!S110)</f>
        <v>39.374853382653669</v>
      </c>
      <c r="T110" s="16">
        <f>IF(PR24_overrides!T110 = "", F_Inputs_PR24!T109, PR24_overrides!T110)</f>
        <v>60.625146617346317</v>
      </c>
      <c r="U110" s="16">
        <f>IF(PR24_overrides!U110 = "", F_Inputs_PR24!U109, PR24_overrides!U110)</f>
        <v>116.60668267686989</v>
      </c>
      <c r="V110" s="16">
        <f>IF(PR24_overrides!V110 = "", F_Inputs_PR24!V109, PR24_overrides!V110)</f>
        <v>197.80126514812321</v>
      </c>
      <c r="W110" s="16">
        <f>IF(PR24_overrides!W110 = "", F_Inputs_PR24!W109, PR24_overrides!W110)</f>
        <v>352.08143502171691</v>
      </c>
      <c r="X110" s="16">
        <f>IF(PR24_overrides!X110 = "", F_Inputs_PR24!X109, PR24_overrides!X110)</f>
        <v>384.7444241906432</v>
      </c>
      <c r="Y110" s="16">
        <f>IF(PR24_overrides!Y110 = "", F_Inputs_PR24!Y109, PR24_overrides!Y110)</f>
        <v>1308.883131764004</v>
      </c>
      <c r="Z110" s="16">
        <f>IF(PR24_overrides!Z110 = "", F_Inputs_PR24!Z109, PR24_overrides!Z110)</f>
        <v>1897.2525937166561</v>
      </c>
      <c r="AA110" s="16">
        <f>IF(PR24_overrides!AA110 = "", F_Inputs_PR24!AA109, PR24_overrides!AA110)</f>
        <v>5.1916717110024377</v>
      </c>
      <c r="AB110" s="16">
        <f>IF(PR24_overrides!AB110 = "", F_Inputs_PR24!AB109, PR24_overrides!AB110)</f>
        <v>137.07484232248154</v>
      </c>
      <c r="AC110" s="16">
        <f>IF(PR24_overrides!AC110 = "", F_Inputs_PR24!AC109, PR24_overrides!AC110)</f>
        <v>8.8179999999999996</v>
      </c>
      <c r="AD110" s="16">
        <f>IF(PR24_overrides!AD110 = "", F_Inputs_PR24!AD109, PR24_overrides!AD110)</f>
        <v>49.162999999999997</v>
      </c>
      <c r="AE110" s="16">
        <f>IF(PR24_overrides!AE110 = "", F_Inputs_PR24!AE109, PR24_overrides!AE110)</f>
        <v>0.19341095951411344</v>
      </c>
      <c r="AF110" s="16">
        <f>IF(PR24_overrides!AF110 = "", F_Inputs_PR24!AF109, PR24_overrides!AF110)</f>
        <v>5.6382554433636773</v>
      </c>
      <c r="AG110" s="16">
        <f>IF(PR24_overrides!AG110 = "", F_Inputs_PR24!AG109, PR24_overrides!AG110)</f>
        <v>4.2376558545227101E-2</v>
      </c>
      <c r="AH110" s="16">
        <f>IF(PR24_overrides!AH110 = "", F_Inputs_PR24!AH109, PR24_overrides!AH110)</f>
        <v>0.18797806739293046</v>
      </c>
      <c r="AI110" s="16">
        <f>IF(PR24_overrides!AI110 = "", F_Inputs_PR24!AI109, PR24_overrides!AI110)</f>
        <v>5.6013117769396334</v>
      </c>
      <c r="AJ110" s="16">
        <f>IF(PR24_overrides!AJ110 = "", F_Inputs_PR24!AJ109, PR24_overrides!AJ110)</f>
        <v>0</v>
      </c>
      <c r="AK110" s="16">
        <f>IF(PR24_overrides!AK110 = "", F_Inputs_PR24!AK109, PR24_overrides!AK110)</f>
        <v>1923.1106861963028</v>
      </c>
      <c r="AL110" s="14"/>
      <c r="AM110" s="14"/>
      <c r="AN110" s="14"/>
      <c r="AO110" s="14"/>
      <c r="AP110" s="14"/>
      <c r="AQ110" s="14"/>
      <c r="AR110" s="14"/>
      <c r="AS110" s="14"/>
      <c r="AT110" s="14"/>
      <c r="AU110" s="14"/>
      <c r="AV110" s="14"/>
      <c r="AW110" s="14"/>
      <c r="AX110" s="14"/>
    </row>
    <row r="111" spans="1:50" x14ac:dyDescent="0.45">
      <c r="A111" s="15" t="str">
        <f t="shared" si="1"/>
        <v>SVE27</v>
      </c>
      <c r="B111" s="15" t="s">
        <v>433</v>
      </c>
      <c r="C111" s="15" t="s">
        <v>519</v>
      </c>
      <c r="D111" s="16">
        <f>IF(PR24_overrides!D111 = "", F_Inputs_PR24!D110, PR24_overrides!D111)</f>
        <v>0.90268189151196565</v>
      </c>
      <c r="E111" s="16">
        <f>IF(PR24_overrides!E111 = "", F_Inputs_PR24!E110, PR24_overrides!E111)</f>
        <v>42.727122769016738</v>
      </c>
      <c r="F111" s="16">
        <f>IF(PR24_overrides!F111 = "", F_Inputs_PR24!F110, PR24_overrides!F111)</f>
        <v>10.970642142175652</v>
      </c>
      <c r="G111" s="16">
        <f>IF(PR24_overrides!G111 = "", F_Inputs_PR24!G110, PR24_overrides!G111)</f>
        <v>43.85930455931296</v>
      </c>
      <c r="H111" s="16">
        <f>IF(PR24_overrides!H111 = "", F_Inputs_PR24!H110, PR24_overrides!H111)</f>
        <v>43.85930455931296</v>
      </c>
      <c r="I111" s="16">
        <f>IF(PR24_overrides!I111 = "", F_Inputs_PR24!I110, PR24_overrides!I111)</f>
        <v>6.4928742396537906</v>
      </c>
      <c r="J111" s="16">
        <f>IF(PR24_overrides!J111 = "", F_Inputs_PR24!J110, PR24_overrides!J111)</f>
        <v>28.257726472461773</v>
      </c>
      <c r="K111" s="16">
        <f>IF(PR24_overrides!K111 = "", F_Inputs_PR24!K110, PR24_overrides!K111)</f>
        <v>0.57495337491559761</v>
      </c>
      <c r="L111" s="16">
        <f>IF(PR24_overrides!L111 = "", F_Inputs_PR24!L110, PR24_overrides!L111)</f>
        <v>132.88262355753648</v>
      </c>
      <c r="M111" s="16">
        <f>IF(PR24_overrides!M111 = "", F_Inputs_PR24!M110, PR24_overrides!M111)</f>
        <v>0</v>
      </c>
      <c r="N111" s="16">
        <f>IF(PR24_overrides!N111 = "", F_Inputs_PR24!N110, PR24_overrides!N111)</f>
        <v>33.538946870076529</v>
      </c>
      <c r="O111" s="16">
        <f>IF(PR24_overrides!O111 = "", F_Inputs_PR24!O110, PR24_overrides!O111)</f>
        <v>0</v>
      </c>
      <c r="P111" s="16">
        <f>IF(PR24_overrides!P111 = "", F_Inputs_PR24!P110, PR24_overrides!P111)</f>
        <v>3.9878473355955362</v>
      </c>
      <c r="Q111" s="16">
        <f>IF(PR24_overrides!Q111 = "", F_Inputs_PR24!Q110, PR24_overrides!Q111)</f>
        <v>8.0372140876645515E-2</v>
      </c>
      <c r="R111" s="16">
        <f>IF(PR24_overrides!R111 = "", F_Inputs_PR24!R110, PR24_overrides!R111)</f>
        <v>0.35820176366011158</v>
      </c>
      <c r="S111" s="16">
        <f>IF(PR24_overrides!S111 = "", F_Inputs_PR24!S110, PR24_overrides!S111)</f>
        <v>36.336646657997932</v>
      </c>
      <c r="T111" s="16">
        <f>IF(PR24_overrides!T111 = "", F_Inputs_PR24!T110, PR24_overrides!T111)</f>
        <v>63.663353342002047</v>
      </c>
      <c r="U111" s="16">
        <f>IF(PR24_overrides!U111 = "", F_Inputs_PR24!U110, PR24_overrides!U111)</f>
        <v>108.8351106287147</v>
      </c>
      <c r="V111" s="16">
        <f>IF(PR24_overrides!V111 = "", F_Inputs_PR24!V110, PR24_overrides!V111)</f>
        <v>208.1596051634009</v>
      </c>
      <c r="W111" s="16">
        <f>IF(PR24_overrides!W111 = "", F_Inputs_PR24!W110, PR24_overrides!W111)</f>
        <v>343.10064101564461</v>
      </c>
      <c r="X111" s="16">
        <f>IF(PR24_overrides!X111 = "", F_Inputs_PR24!X110, PR24_overrides!X111)</f>
        <v>403.77117684322769</v>
      </c>
      <c r="Y111" s="16">
        <f>IF(PR24_overrides!Y111 = "", F_Inputs_PR24!Y110, PR24_overrides!Y111)</f>
        <v>1222.453583316468</v>
      </c>
      <c r="Z111" s="16">
        <f>IF(PR24_overrides!Z111 = "", F_Inputs_PR24!Z110, PR24_overrides!Z111)</f>
        <v>1996.61740072406</v>
      </c>
      <c r="AA111" s="16">
        <f>IF(PR24_overrides!AA111 = "", F_Inputs_PR24!AA110, PR24_overrides!AA111)</f>
        <v>5.3252425302876265</v>
      </c>
      <c r="AB111" s="16">
        <f>IF(PR24_overrides!AB111 = "", F_Inputs_PR24!AB110, PR24_overrides!AB111)</f>
        <v>143.05414730694102</v>
      </c>
      <c r="AC111" s="16">
        <f>IF(PR24_overrides!AC111 = "", F_Inputs_PR24!AC110, PR24_overrides!AC111)</f>
        <v>8.8179999999999996</v>
      </c>
      <c r="AD111" s="16">
        <f>IF(PR24_overrides!AD111 = "", F_Inputs_PR24!AD110, PR24_overrides!AD111)</f>
        <v>49.162999999999997</v>
      </c>
      <c r="AE111" s="16">
        <f>IF(PR24_overrides!AE111 = "", F_Inputs_PR24!AE110, PR24_overrides!AE111)</f>
        <v>0.14069186630882638</v>
      </c>
      <c r="AF111" s="16">
        <f>IF(PR24_overrides!AF111 = "", F_Inputs_PR24!AF110, PR24_overrides!AF111)</f>
        <v>5.8414819767436343</v>
      </c>
      <c r="AG111" s="16">
        <f>IF(PR24_overrides!AG111 = "", F_Inputs_PR24!AG110, PR24_overrides!AG111)</f>
        <v>2.8803059244326662E-2</v>
      </c>
      <c r="AH111" s="16">
        <f>IF(PR24_overrides!AH111 = "", F_Inputs_PR24!AH110, PR24_overrides!AH111)</f>
        <v>0.20826827453590049</v>
      </c>
      <c r="AI111" s="16">
        <f>IF(PR24_overrides!AI111 = "", F_Inputs_PR24!AI110, PR24_overrides!AI111)</f>
        <v>5.7451025092722334</v>
      </c>
      <c r="AJ111" s="16">
        <f>IF(PR24_overrides!AJ111 = "", F_Inputs_PR24!AJ110, PR24_overrides!AJ111)</f>
        <v>0</v>
      </c>
      <c r="AK111" s="16">
        <f>IF(PR24_overrides!AK111 = "", F_Inputs_PR24!AK110, PR24_overrides!AK111)</f>
        <v>2149.4096306203041</v>
      </c>
      <c r="AL111" s="14"/>
      <c r="AM111" s="14"/>
      <c r="AN111" s="14"/>
      <c r="AO111" s="14"/>
      <c r="AP111" s="14"/>
      <c r="AQ111" s="14"/>
      <c r="AR111" s="14"/>
      <c r="AS111" s="14"/>
      <c r="AT111" s="14"/>
      <c r="AU111" s="14"/>
      <c r="AV111" s="14"/>
      <c r="AW111" s="14"/>
      <c r="AX111" s="14"/>
    </row>
    <row r="112" spans="1:50" x14ac:dyDescent="0.45">
      <c r="A112" s="15" t="str">
        <f t="shared" si="1"/>
        <v>SVE28</v>
      </c>
      <c r="B112" s="15" t="s">
        <v>433</v>
      </c>
      <c r="C112" s="15" t="s">
        <v>520</v>
      </c>
      <c r="D112" s="16">
        <f>IF(PR24_overrides!D112 = "", F_Inputs_PR24!D111, PR24_overrides!D112)</f>
        <v>0.88707476096865978</v>
      </c>
      <c r="E112" s="16">
        <f>IF(PR24_overrides!E112 = "", F_Inputs_PR24!E111, PR24_overrides!E112)</f>
        <v>45.586913053237801</v>
      </c>
      <c r="F112" s="16">
        <f>IF(PR24_overrides!F112 = "", F_Inputs_PR24!F111, PR24_overrides!F112)</f>
        <v>11.32260824220976</v>
      </c>
      <c r="G112" s="16">
        <f>IF(PR24_overrides!G112 = "", F_Inputs_PR24!G111, PR24_overrides!G112)</f>
        <v>47.325210734389479</v>
      </c>
      <c r="H112" s="16">
        <f>IF(PR24_overrides!H112 = "", F_Inputs_PR24!H111, PR24_overrides!H112)</f>
        <v>47.325210734389479</v>
      </c>
      <c r="I112" s="16">
        <f>IF(PR24_overrides!I112 = "", F_Inputs_PR24!I111, PR24_overrides!I112)</f>
        <v>6.6150005142659172</v>
      </c>
      <c r="J112" s="16">
        <f>IF(PR24_overrides!J112 = "", F_Inputs_PR24!J111, PR24_overrides!J112)</f>
        <v>29.67896431556283</v>
      </c>
      <c r="K112" s="16">
        <f>IF(PR24_overrides!K112 = "", F_Inputs_PR24!K111, PR24_overrides!K112)</f>
        <v>0.58845096599298041</v>
      </c>
      <c r="L112" s="16">
        <f>IF(PR24_overrides!L112 = "", F_Inputs_PR24!L111, PR24_overrides!L112)</f>
        <v>141.11714782565878</v>
      </c>
      <c r="M112" s="16">
        <f>IF(PR24_overrides!M112 = "", F_Inputs_PR24!M111, PR24_overrides!M112)</f>
        <v>0</v>
      </c>
      <c r="N112" s="16">
        <f>IF(PR24_overrides!N112 = "", F_Inputs_PR24!N111, PR24_overrides!N112)</f>
        <v>36.789458381572629</v>
      </c>
      <c r="O112" s="16">
        <f>IF(PR24_overrides!O112 = "", F_Inputs_PR24!O111, PR24_overrides!O112)</f>
        <v>0</v>
      </c>
      <c r="P112" s="16">
        <f>IF(PR24_overrides!P112 = "", F_Inputs_PR24!P111, PR24_overrides!P112)</f>
        <v>2.6983073668244639</v>
      </c>
      <c r="Q112" s="16">
        <f>IF(PR24_overrides!Q112 = "", F_Inputs_PR24!Q111, PR24_overrides!Q112)</f>
        <v>8.0265478043621566E-2</v>
      </c>
      <c r="R112" s="16">
        <f>IF(PR24_overrides!R112 = "", F_Inputs_PR24!R111, PR24_overrides!R112)</f>
        <v>0.24277829778626284</v>
      </c>
      <c r="S112" s="16">
        <f>IF(PR24_overrides!S112 = "", F_Inputs_PR24!S111, PR24_overrides!S112)</f>
        <v>32.324729708146037</v>
      </c>
      <c r="T112" s="16">
        <f>IF(PR24_overrides!T112 = "", F_Inputs_PR24!T111, PR24_overrides!T112)</f>
        <v>67.675270291853948</v>
      </c>
      <c r="U112" s="16">
        <f>IF(PR24_overrides!U112 = "", F_Inputs_PR24!U111, PR24_overrides!U112)</f>
        <v>99.024935185437585</v>
      </c>
      <c r="V112" s="16">
        <f>IF(PR24_overrides!V112 = "", F_Inputs_PR24!V111, PR24_overrides!V112)</f>
        <v>220.76076049643481</v>
      </c>
      <c r="W112" s="16">
        <f>IF(PR24_overrides!W112 = "", F_Inputs_PR24!W111, PR24_overrides!W112)</f>
        <v>334.33087597444</v>
      </c>
      <c r="X112" s="16">
        <f>IF(PR24_overrides!X112 = "", F_Inputs_PR24!X111, PR24_overrides!X112)</f>
        <v>423.12</v>
      </c>
      <c r="Y112" s="16">
        <f>IF(PR24_overrides!Y112 = "", F_Inputs_PR24!Y111, PR24_overrides!Y112)</f>
        <v>1113.494511222239</v>
      </c>
      <c r="Z112" s="16">
        <f>IF(PR24_overrides!Z112 = "", F_Inputs_PR24!Z111, PR24_overrides!Z112)</f>
        <v>2117.4837869471648</v>
      </c>
      <c r="AA112" s="16">
        <f>IF(PR24_overrides!AA112 = "", F_Inputs_PR24!AA111, PR24_overrides!AA112)</f>
        <v>6.1494253246967583</v>
      </c>
      <c r="AB112" s="16">
        <f>IF(PR24_overrides!AB112 = "", F_Inputs_PR24!AB111, PR24_overrides!AB112)</f>
        <v>150.01849942543842</v>
      </c>
      <c r="AC112" s="16">
        <f>IF(PR24_overrides!AC112 = "", F_Inputs_PR24!AC111, PR24_overrides!AC112)</f>
        <v>8.8179999999999996</v>
      </c>
      <c r="AD112" s="16">
        <f>IF(PR24_overrides!AD112 = "", F_Inputs_PR24!AD111, PR24_overrides!AD112)</f>
        <v>49.162999999999997</v>
      </c>
      <c r="AE112" s="16">
        <f>IF(PR24_overrides!AE112 = "", F_Inputs_PR24!AE111, PR24_overrides!AE112)</f>
        <v>0.101457063102238</v>
      </c>
      <c r="AF112" s="16">
        <f>IF(PR24_overrides!AF112 = "", F_Inputs_PR24!AF111, PR24_overrides!AF112)</f>
        <v>6.0220403454683922</v>
      </c>
      <c r="AG112" s="16">
        <f>IF(PR24_overrides!AG112 = "", F_Inputs_PR24!AG111, PR24_overrides!AG112)</f>
        <v>1.9164111919311621E-2</v>
      </c>
      <c r="AH112" s="16">
        <f>IF(PR24_overrides!AH112 = "", F_Inputs_PR24!AH111, PR24_overrides!AH112)</f>
        <v>0.22433283952605956</v>
      </c>
      <c r="AI112" s="16">
        <f>IF(PR24_overrides!AI112 = "", F_Inputs_PR24!AI111, PR24_overrides!AI112)</f>
        <v>5.8800004571252593</v>
      </c>
      <c r="AJ112" s="16">
        <f>IF(PR24_overrides!AJ112 = "", F_Inputs_PR24!AJ111, PR24_overrides!AJ112)</f>
        <v>0</v>
      </c>
      <c r="AK112" s="16">
        <f>IF(PR24_overrides!AK112 = "", F_Inputs_PR24!AK111, PR24_overrides!AK112)</f>
        <v>2265.3317312798295</v>
      </c>
      <c r="AL112" s="14"/>
      <c r="AM112" s="14"/>
      <c r="AN112" s="14"/>
      <c r="AO112" s="14"/>
      <c r="AP112" s="14"/>
      <c r="AQ112" s="14"/>
      <c r="AR112" s="14"/>
      <c r="AS112" s="14"/>
      <c r="AT112" s="14"/>
      <c r="AU112" s="14"/>
      <c r="AV112" s="14"/>
      <c r="AW112" s="14"/>
      <c r="AX112" s="14"/>
    </row>
    <row r="113" spans="1:50" x14ac:dyDescent="0.45">
      <c r="A113" s="15" t="str">
        <f t="shared" si="1"/>
        <v>SVE29</v>
      </c>
      <c r="B113" s="15" t="s">
        <v>433</v>
      </c>
      <c r="C113" s="15" t="s">
        <v>521</v>
      </c>
      <c r="D113" s="16">
        <f>IF(PR24_overrides!D113 = "", F_Inputs_PR24!D112, PR24_overrides!D113)</f>
        <v>0.86826734427030228</v>
      </c>
      <c r="E113" s="16">
        <f>IF(PR24_overrides!E113 = "", F_Inputs_PR24!E112, PR24_overrides!E113)</f>
        <v>47.128341598968511</v>
      </c>
      <c r="F113" s="16">
        <f>IF(PR24_overrides!F113 = "", F_Inputs_PR24!F112, PR24_overrides!F113)</f>
        <v>11.707223664553149</v>
      </c>
      <c r="G113" s="16">
        <f>IF(PR24_overrides!G113 = "", F_Inputs_PR24!G112, PR24_overrides!G113)</f>
        <v>52.336414930115517</v>
      </c>
      <c r="H113" s="16">
        <f>IF(PR24_overrides!H113 = "", F_Inputs_PR24!H112, PR24_overrides!H113)</f>
        <v>52.336414930115517</v>
      </c>
      <c r="I113" s="16">
        <f>IF(PR24_overrides!I113 = "", F_Inputs_PR24!I112, PR24_overrides!I113)</f>
        <v>6.7721077370951814</v>
      </c>
      <c r="J113" s="16">
        <f>IF(PR24_overrides!J113 = "", F_Inputs_PR24!J112, PR24_overrides!J113)</f>
        <v>31.497240980685444</v>
      </c>
      <c r="K113" s="16">
        <f>IF(PR24_overrides!K113 = "", F_Inputs_PR24!K112, PR24_overrides!K113)</f>
        <v>0.60465247652635556</v>
      </c>
      <c r="L113" s="16">
        <f>IF(PR24_overrides!L113 = "", F_Inputs_PR24!L112, PR24_overrides!L113)</f>
        <v>150.04598138794418</v>
      </c>
      <c r="M113" s="16">
        <f>IF(PR24_overrides!M113 = "", F_Inputs_PR24!M112, PR24_overrides!M113)</f>
        <v>0</v>
      </c>
      <c r="N113" s="16">
        <f>IF(PR24_overrides!N113 = "", F_Inputs_PR24!N112, PR24_overrides!N113)</f>
        <v>40.287130721698887</v>
      </c>
      <c r="O113" s="16">
        <f>IF(PR24_overrides!O113 = "", F_Inputs_PR24!O112, PR24_overrides!O113)</f>
        <v>0</v>
      </c>
      <c r="P113" s="16">
        <f>IF(PR24_overrides!P113 = "", F_Inputs_PR24!P112, PR24_overrides!P113)</f>
        <v>2.8062471109221749</v>
      </c>
      <c r="Q113" s="16">
        <f>IF(PR24_overrides!Q113 = "", F_Inputs_PR24!Q112, PR24_overrides!Q113)</f>
        <v>7.9440824088384265E-2</v>
      </c>
      <c r="R113" s="16">
        <f>IF(PR24_overrides!R113 = "", F_Inputs_PR24!R112, PR24_overrides!R113)</f>
        <v>0.25222461648062006</v>
      </c>
      <c r="S113" s="16">
        <f>IF(PR24_overrides!S113 = "", F_Inputs_PR24!S112, PR24_overrides!S113)</f>
        <v>29.295347988267341</v>
      </c>
      <c r="T113" s="16">
        <f>IF(PR24_overrides!T113 = "", F_Inputs_PR24!T112, PR24_overrides!T113)</f>
        <v>70.704652011732662</v>
      </c>
      <c r="U113" s="16">
        <f>IF(PR24_overrides!U113 = "", F_Inputs_PR24!U112, PR24_overrides!U113)</f>
        <v>89.103641062269304</v>
      </c>
      <c r="V113" s="16">
        <f>IF(PR24_overrides!V113 = "", F_Inputs_PR24!V112, PR24_overrides!V113)</f>
        <v>233.4015682302709</v>
      </c>
      <c r="W113" s="16">
        <f>IF(PR24_overrides!W113 = "", F_Inputs_PR24!W112, PR24_overrides!W113)</f>
        <v>325.64725311869688</v>
      </c>
      <c r="X113" s="16">
        <f>IF(PR24_overrides!X113 = "", F_Inputs_PR24!X112, PR24_overrides!X113)</f>
        <v>442.44250168568971</v>
      </c>
      <c r="Y113" s="16">
        <f>IF(PR24_overrides!Y113 = "", F_Inputs_PR24!Y112, PR24_overrides!Y113)</f>
        <v>1003.3115539318291</v>
      </c>
      <c r="Z113" s="16">
        <f>IF(PR24_overrides!Z113 = "", F_Inputs_PR24!Z112, PR24_overrides!Z113)</f>
        <v>2238.7144125366121</v>
      </c>
      <c r="AA113" s="16">
        <f>IF(PR24_overrides!AA113 = "", F_Inputs_PR24!AA112, PR24_overrides!AA113)</f>
        <v>7.0370031077638711</v>
      </c>
      <c r="AB113" s="16">
        <f>IF(PR24_overrides!AB113 = "", F_Inputs_PR24!AB112, PR24_overrides!AB113)</f>
        <v>159.22926698569603</v>
      </c>
      <c r="AC113" s="16">
        <f>IF(PR24_overrides!AC113 = "", F_Inputs_PR24!AC112, PR24_overrides!AC113)</f>
        <v>8.8179999999999996</v>
      </c>
      <c r="AD113" s="16">
        <f>IF(PR24_overrides!AD113 = "", F_Inputs_PR24!AD112, PR24_overrides!AD113)</f>
        <v>49.162999999999997</v>
      </c>
      <c r="AE113" s="16">
        <f>IF(PR24_overrides!AE113 = "", F_Inputs_PR24!AE112, PR24_overrides!AE113)</f>
        <v>7.486173518897736E-2</v>
      </c>
      <c r="AF113" s="16">
        <f>IF(PR24_overrides!AF113 = "", F_Inputs_PR24!AF112, PR24_overrides!AF113)</f>
        <v>6.2204343347025643</v>
      </c>
      <c r="AG113" s="16">
        <f>IF(PR24_overrides!AG113 = "", F_Inputs_PR24!AG112, PR24_overrides!AG113)</f>
        <v>1.2668909031980782E-2</v>
      </c>
      <c r="AH113" s="16">
        <f>IF(PR24_overrides!AH113 = "", F_Inputs_PR24!AH112, PR24_overrides!AH113)</f>
        <v>0.23725411459891282</v>
      </c>
      <c r="AI113" s="16">
        <f>IF(PR24_overrides!AI113 = "", F_Inputs_PR24!AI112, PR24_overrides!AI113)</f>
        <v>6.0453730462606474</v>
      </c>
      <c r="AJ113" s="16">
        <f>IF(PR24_overrides!AJ113 = "", F_Inputs_PR24!AJ112, PR24_overrides!AJ113)</f>
        <v>0</v>
      </c>
      <c r="AK113" s="16">
        <f>IF(PR24_overrides!AK113 = "", F_Inputs_PR24!AK112, PR24_overrides!AK113)</f>
        <v>2443.8711856484974</v>
      </c>
      <c r="AL113" s="14"/>
      <c r="AM113" s="14"/>
      <c r="AN113" s="14"/>
      <c r="AO113" s="14"/>
      <c r="AP113" s="14"/>
      <c r="AQ113" s="14"/>
      <c r="AR113" s="14"/>
      <c r="AS113" s="14"/>
      <c r="AT113" s="14"/>
      <c r="AU113" s="14"/>
      <c r="AV113" s="14"/>
      <c r="AW113" s="14"/>
      <c r="AX113" s="14"/>
    </row>
    <row r="114" spans="1:50" x14ac:dyDescent="0.45">
      <c r="A114" s="15" t="str">
        <f t="shared" si="1"/>
        <v>SVE30</v>
      </c>
      <c r="B114" s="15" t="s">
        <v>433</v>
      </c>
      <c r="C114" s="15" t="s">
        <v>522</v>
      </c>
      <c r="D114" s="16">
        <f>IF(PR24_overrides!D114 = "", F_Inputs_PR24!D113, PR24_overrides!D114)</f>
        <v>0.85187901166654545</v>
      </c>
      <c r="E114" s="16">
        <f>IF(PR24_overrides!E114 = "", F_Inputs_PR24!E113, PR24_overrides!E114)</f>
        <v>51.150456113193158</v>
      </c>
      <c r="F114" s="16">
        <f>IF(PR24_overrides!F114 = "", F_Inputs_PR24!F113, PR24_overrides!F114)</f>
        <v>12.088571098674972</v>
      </c>
      <c r="G114" s="16">
        <f>IF(PR24_overrides!G114 = "", F_Inputs_PR24!G113, PR24_overrides!G114)</f>
        <v>54.223662477179481</v>
      </c>
      <c r="H114" s="16">
        <f>IF(PR24_overrides!H114 = "", F_Inputs_PR24!H113, PR24_overrides!H114)</f>
        <v>54.223662477179481</v>
      </c>
      <c r="I114" s="16">
        <f>IF(PR24_overrides!I114 = "", F_Inputs_PR24!I113, PR24_overrides!I114)</f>
        <v>6.9141273811609611</v>
      </c>
      <c r="J114" s="16">
        <f>IF(PR24_overrides!J114 = "", F_Inputs_PR24!J113, PR24_overrides!J114)</f>
        <v>32.987210014767392</v>
      </c>
      <c r="K114" s="16">
        <f>IF(PR24_overrides!K114 = "", F_Inputs_PR24!K113, PR24_overrides!K114)</f>
        <v>0.61980632550984516</v>
      </c>
      <c r="L114" s="16">
        <f>IF(PR24_overrides!L114 = "", F_Inputs_PR24!L113, PR24_overrides!L114)</f>
        <v>157.9838334104858</v>
      </c>
      <c r="M114" s="16">
        <f>IF(PR24_overrides!M114 = "", F_Inputs_PR24!M113, PR24_overrides!M114)</f>
        <v>0</v>
      </c>
      <c r="N114" s="16">
        <f>IF(PR24_overrides!N114 = "", F_Inputs_PR24!N113, PR24_overrides!N114)</f>
        <v>43.83251551995761</v>
      </c>
      <c r="O114" s="16">
        <f>IF(PR24_overrides!O114 = "", F_Inputs_PR24!O113, PR24_overrides!O114)</f>
        <v>0</v>
      </c>
      <c r="P114" s="16">
        <f>IF(PR24_overrides!P114 = "", F_Inputs_PR24!P113, PR24_overrides!P114)</f>
        <v>3.4308762880859511</v>
      </c>
      <c r="Q114" s="16">
        <f>IF(PR24_overrides!Q114 = "", F_Inputs_PR24!Q113, PR24_overrides!Q114)</f>
        <v>7.9395459371384466E-2</v>
      </c>
      <c r="R114" s="16">
        <f>IF(PR24_overrides!R114 = "", F_Inputs_PR24!R113, PR24_overrides!R114)</f>
        <v>0.30864984830625714</v>
      </c>
      <c r="S114" s="16">
        <f>IF(PR24_overrides!S114 = "", F_Inputs_PR24!S113, PR24_overrides!S114)</f>
        <v>26.03655452796604</v>
      </c>
      <c r="T114" s="16">
        <f>IF(PR24_overrides!T114 = "", F_Inputs_PR24!T113, PR24_overrides!T114)</f>
        <v>73.963445472033953</v>
      </c>
      <c r="U114" s="16">
        <f>IF(PR24_overrides!U114 = "", F_Inputs_PR24!U113, PR24_overrides!U114)</f>
        <v>80.201346500737188</v>
      </c>
      <c r="V114" s="16">
        <f>IF(PR24_overrides!V114 = "", F_Inputs_PR24!V113, PR24_overrides!V114)</f>
        <v>244.89736568570379</v>
      </c>
      <c r="W114" s="16">
        <f>IF(PR24_overrides!W114 = "", F_Inputs_PR24!W113, PR24_overrides!W114)</f>
        <v>316.95775638663048</v>
      </c>
      <c r="X114" s="16">
        <f>IF(PR24_overrides!X114 = "", F_Inputs_PR24!X113, PR24_overrides!X114)</f>
        <v>461.23538887853232</v>
      </c>
      <c r="Y114" s="16">
        <f>IF(PR24_overrides!Y114 = "", F_Inputs_PR24!Y113, PR24_overrides!Y114)</f>
        <v>904.39554087063175</v>
      </c>
      <c r="Z114" s="16">
        <f>IF(PR24_overrides!Z114 = "", F_Inputs_PR24!Z113, PR24_overrides!Z114)</f>
        <v>2348.9598719398991</v>
      </c>
      <c r="AA114" s="16">
        <f>IF(PR24_overrides!AA114 = "", F_Inputs_PR24!AA113, PR24_overrides!AA114)</f>
        <v>7.2146395389839162</v>
      </c>
      <c r="AB114" s="16">
        <f>IF(PR24_overrides!AB114 = "", F_Inputs_PR24!AB113, PR24_overrides!AB114)</f>
        <v>168.0019921369643</v>
      </c>
      <c r="AC114" s="16">
        <f>IF(PR24_overrides!AC114 = "", F_Inputs_PR24!AC113, PR24_overrides!AC114)</f>
        <v>8.8179999999999996</v>
      </c>
      <c r="AD114" s="16">
        <f>IF(PR24_overrides!AD114 = "", F_Inputs_PR24!AD113, PR24_overrides!AD114)</f>
        <v>49.162999999999997</v>
      </c>
      <c r="AE114" s="16">
        <f>IF(PR24_overrides!AE114 = "", F_Inputs_PR24!AE113, PR24_overrides!AE114)</f>
        <v>5.3998278358812261E-2</v>
      </c>
      <c r="AF114" s="16">
        <f>IF(PR24_overrides!AF114 = "", F_Inputs_PR24!AF113, PR24_overrides!AF114)</f>
        <v>6.4011437367522452</v>
      </c>
      <c r="AG114" s="16">
        <f>IF(PR24_overrides!AG114 = "", F_Inputs_PR24!AG113, PR24_overrides!AG114)</f>
        <v>8.2171293154714321E-3</v>
      </c>
      <c r="AH114" s="16">
        <f>IF(PR24_overrides!AH114 = "", F_Inputs_PR24!AH113, PR24_overrides!AH114)</f>
        <v>0.24768775508063884</v>
      </c>
      <c r="AI114" s="16">
        <f>IF(PR24_overrides!AI114 = "", F_Inputs_PR24!AI113, PR24_overrides!AI114)</f>
        <v>6.1992371307149474</v>
      </c>
      <c r="AJ114" s="16">
        <f>IF(PR24_overrides!AJ114 = "", F_Inputs_PR24!AJ113, PR24_overrides!AJ114)</f>
        <v>0</v>
      </c>
      <c r="AK114" s="16">
        <f>IF(PR24_overrides!AK114 = "", F_Inputs_PR24!AK113, PR24_overrides!AK114)</f>
        <v>2468.7945360058925</v>
      </c>
      <c r="AL114" s="14"/>
      <c r="AM114" s="14"/>
      <c r="AN114" s="14"/>
      <c r="AO114" s="14"/>
      <c r="AP114" s="14"/>
      <c r="AQ114" s="14"/>
      <c r="AR114" s="14"/>
      <c r="AS114" s="14"/>
      <c r="AT114" s="14"/>
      <c r="AU114" s="14"/>
      <c r="AV114" s="14"/>
      <c r="AW114" s="14"/>
      <c r="AX114" s="14"/>
    </row>
    <row r="115" spans="1:50" x14ac:dyDescent="0.45">
      <c r="A115" s="15" t="str">
        <f t="shared" si="1"/>
        <v>HDD24</v>
      </c>
      <c r="B115" s="15" t="s">
        <v>277</v>
      </c>
      <c r="C115" s="15" t="s">
        <v>263</v>
      </c>
      <c r="D115" s="16">
        <f>IF(PR24_overrides!D115 = "", F_Inputs_PR24!D114, PR24_overrides!D115)</f>
        <v>0.94744609856262829</v>
      </c>
      <c r="E115" s="16">
        <f>IF(PR24_overrides!E115 = "", F_Inputs_PR24!E114, PR24_overrides!E115)</f>
        <v>0.68605485946495093</v>
      </c>
      <c r="F115" s="16">
        <f>IF(PR24_overrides!F115 = "", F_Inputs_PR24!F114, PR24_overrides!F115)</f>
        <v>4.5385167626142905E-2</v>
      </c>
      <c r="G115" s="16">
        <f>IF(PR24_overrides!G115 = "", F_Inputs_PR24!G114, PR24_overrides!G115)</f>
        <v>0.60161733830003383</v>
      </c>
      <c r="H115" s="16">
        <f>IF(PR24_overrides!H115 = "", F_Inputs_PR24!H114, PR24_overrides!H115)</f>
        <v>0.56784232983406713</v>
      </c>
      <c r="I115" s="16">
        <f>IF(PR24_overrides!I115 = "", F_Inputs_PR24!I114, PR24_overrides!I115)</f>
        <v>0.17204144937351848</v>
      </c>
      <c r="J115" s="16">
        <f>IF(PR24_overrides!J115 = "", F_Inputs_PR24!J114, PR24_overrides!J115)</f>
        <v>0.18048520149001018</v>
      </c>
      <c r="K115" s="16">
        <f>IF(PR24_overrides!K115 = "", F_Inputs_PR24!K114, PR24_overrides!K115)</f>
        <v>5.277345072807315E-3</v>
      </c>
      <c r="L115" s="16">
        <f>IF(PR24_overrides!L115 = "", F_Inputs_PR24!L114, PR24_overrides!L115)</f>
        <v>1.6908613613274637</v>
      </c>
      <c r="M115" s="16">
        <f>IF(PR24_overrides!M115 = "", F_Inputs_PR24!M114, PR24_overrides!M115)</f>
        <v>0</v>
      </c>
      <c r="N115" s="16">
        <f>IF(PR24_overrides!N115 = "", F_Inputs_PR24!N114, PR24_overrides!N115)</f>
        <v>0.64700250592617681</v>
      </c>
      <c r="O115" s="16">
        <f>IF(PR24_overrides!O115 = "", F_Inputs_PR24!O114, PR24_overrides!O115)</f>
        <v>0</v>
      </c>
      <c r="P115" s="16">
        <f>IF(PR24_overrides!P115 = "", F_Inputs_PR24!P114, PR24_overrides!P115)</f>
        <v>0.44857433118862178</v>
      </c>
      <c r="Q115" s="16">
        <f>IF(PR24_overrides!Q115 = "", F_Inputs_PR24!Q114, PR24_overrides!Q115)</f>
        <v>0</v>
      </c>
      <c r="R115" s="16">
        <f>IF(PR24_overrides!R115 = "", F_Inputs_PR24!R114, PR24_overrides!R115)</f>
        <v>6.332814087368778E-3</v>
      </c>
      <c r="S115" s="16">
        <f>IF(PR24_overrides!S115 = "", F_Inputs_PR24!S114, PR24_overrides!S115)</f>
        <v>1.5920000000000001</v>
      </c>
      <c r="T115" s="16">
        <f>IF(PR24_overrides!T115 = "", F_Inputs_PR24!T114, PR24_overrides!T115)</f>
        <v>1.542</v>
      </c>
      <c r="U115" s="16">
        <f>IF(PR24_overrides!U115 = "", F_Inputs_PR24!U114, PR24_overrides!U115)</f>
        <v>30.4</v>
      </c>
      <c r="V115" s="16">
        <f>IF(PR24_overrides!V115 = "", F_Inputs_PR24!V114, PR24_overrides!V115)</f>
        <v>47.284999999999997</v>
      </c>
      <c r="W115" s="16">
        <f>IF(PR24_overrides!W115 = "", F_Inputs_PR24!W114, PR24_overrides!W115)</f>
        <v>1.02</v>
      </c>
      <c r="X115" s="16">
        <f>IF(PR24_overrides!X115 = "", F_Inputs_PR24!X114, PR24_overrides!X115)</f>
        <v>0.46200000000000002</v>
      </c>
      <c r="Y115" s="16">
        <f>IF(PR24_overrides!Y115 = "", F_Inputs_PR24!Y114, PR24_overrides!Y115)</f>
        <v>9.0269999999999992</v>
      </c>
      <c r="Z115" s="16">
        <f>IF(PR24_overrides!Z115 = "", F_Inputs_PR24!Z114, PR24_overrides!Z115)</f>
        <v>8.9339999999999993</v>
      </c>
      <c r="AA115" s="16">
        <f>IF(PR24_overrides!AA115 = "", F_Inputs_PR24!AA114, PR24_overrides!AA115)</f>
        <v>3.0608601422282427E-2</v>
      </c>
      <c r="AB115" s="16">
        <f>IF(PR24_overrides!AB115 = "", F_Inputs_PR24!AB114, PR24_overrides!AB115)</f>
        <v>2.2302060277683711</v>
      </c>
      <c r="AC115" s="16">
        <f>IF(PR24_overrides!AC115 = "", F_Inputs_PR24!AC114, PR24_overrides!AC115)</f>
        <v>2.446415299599074</v>
      </c>
      <c r="AD115" s="16">
        <f>IF(PR24_overrides!AD115 = "", F_Inputs_PR24!AD114, PR24_overrides!AD115)</f>
        <v>7.4113333333333337E-2</v>
      </c>
      <c r="AE115" s="16">
        <f>IF(PR24_overrides!AE115 = "", F_Inputs_PR24!AE114, PR24_overrides!AE115)</f>
        <v>0</v>
      </c>
      <c r="AF115" s="16">
        <f>IF(PR24_overrides!AF115 = "", F_Inputs_PR24!AF114, PR24_overrides!AF115)</f>
        <v>8.443752116491704E-2</v>
      </c>
      <c r="AG115" s="16">
        <f>IF(PR24_overrides!AG115 = "", F_Inputs_PR24!AG114, PR24_overrides!AG115)</f>
        <v>0</v>
      </c>
      <c r="AH115" s="16">
        <f>IF(PR24_overrides!AH115 = "", F_Inputs_PR24!AH114, PR24_overrides!AH115)</f>
        <v>0</v>
      </c>
      <c r="AI115" s="16">
        <f>IF(PR24_overrides!AI115 = "", F_Inputs_PR24!AI114, PR24_overrides!AI115)</f>
        <v>8.443752116491704E-2</v>
      </c>
      <c r="AJ115" s="16">
        <f>IF(PR24_overrides!AJ115 = "", F_Inputs_PR24!AJ114, PR24_overrides!AJ115)</f>
        <v>0</v>
      </c>
      <c r="AK115" s="16">
        <f>IF(PR24_overrides!AK115 = "", F_Inputs_PR24!AK114, PR24_overrides!AK115)</f>
        <v>21.729999999999993</v>
      </c>
      <c r="AL115" s="14"/>
      <c r="AM115" s="14"/>
      <c r="AN115" s="14"/>
      <c r="AO115" s="14"/>
      <c r="AP115" s="14"/>
      <c r="AQ115" s="14"/>
      <c r="AR115" s="14"/>
      <c r="AS115" s="14"/>
      <c r="AT115" s="14"/>
      <c r="AU115" s="14"/>
      <c r="AV115" s="14"/>
      <c r="AW115" s="14"/>
      <c r="AX115" s="14"/>
    </row>
    <row r="116" spans="1:50" x14ac:dyDescent="0.45">
      <c r="A116" s="15" t="str">
        <f t="shared" si="1"/>
        <v>HDD25</v>
      </c>
      <c r="B116" s="15" t="s">
        <v>277</v>
      </c>
      <c r="C116" s="15" t="s">
        <v>516</v>
      </c>
      <c r="D116" s="16">
        <f>IF(PR24_overrides!D116 = "", F_Inputs_PR24!D115, PR24_overrides!D116)</f>
        <v>0.93120932587923888</v>
      </c>
      <c r="E116" s="16">
        <f>IF(PR24_overrides!E116 = "", F_Inputs_PR24!E115, PR24_overrides!E116)</f>
        <v>1.3774933395123865</v>
      </c>
      <c r="F116" s="16">
        <f>IF(PR24_overrides!F116 = "", F_Inputs_PR24!F115, PR24_overrides!F116)</f>
        <v>8.4931042687120858E-2</v>
      </c>
      <c r="G116" s="16">
        <f>IF(PR24_overrides!G116 = "", F_Inputs_PR24!G115, PR24_overrides!G116)</f>
        <v>0.86882474922795205</v>
      </c>
      <c r="H116" s="16">
        <f>IF(PR24_overrides!H116 = "", F_Inputs_PR24!H115, PR24_overrides!H116)</f>
        <v>0.86882474922795205</v>
      </c>
      <c r="I116" s="16">
        <f>IF(PR24_overrides!I116 = "", F_Inputs_PR24!I115, PR24_overrides!I116)</f>
        <v>0.28027585287805196</v>
      </c>
      <c r="J116" s="16">
        <f>IF(PR24_overrides!J116 = "", F_Inputs_PR24!J115, PR24_overrides!J116)</f>
        <v>1.3104040530088526E-2</v>
      </c>
      <c r="K116" s="16">
        <f>IF(PR24_overrides!K116 = "", F_Inputs_PR24!K115, PR24_overrides!K116)</f>
        <v>0.12097907718174158</v>
      </c>
      <c r="L116" s="16">
        <f>IF(PR24_overrides!L116 = "", F_Inputs_PR24!L115, PR24_overrides!L116)</f>
        <v>2.7456081020173411</v>
      </c>
      <c r="M116" s="16">
        <f>IF(PR24_overrides!M116 = "", F_Inputs_PR24!M115, PR24_overrides!M116)</f>
        <v>0</v>
      </c>
      <c r="N116" s="16">
        <f>IF(PR24_overrides!N116 = "", F_Inputs_PR24!N115, PR24_overrides!N116)</f>
        <v>0.51010231995053301</v>
      </c>
      <c r="O116" s="16">
        <f>IF(PR24_overrides!O116 = "", F_Inputs_PR24!O115, PR24_overrides!O116)</f>
        <v>0</v>
      </c>
      <c r="P116" s="16">
        <f>IF(PR24_overrides!P116 = "", F_Inputs_PR24!P115, PR24_overrides!P116)</f>
        <v>0.4821687106452231</v>
      </c>
      <c r="Q116" s="16">
        <f>IF(PR24_overrides!Q116 = "", F_Inputs_PR24!Q115, PR24_overrides!Q116)</f>
        <v>0</v>
      </c>
      <c r="R116" s="16">
        <f>IF(PR24_overrides!R116 = "", F_Inputs_PR24!R115, PR24_overrides!R116)</f>
        <v>7.5171068474756391E-3</v>
      </c>
      <c r="S116" s="16">
        <f>IF(PR24_overrides!S116 = "", F_Inputs_PR24!S115, PR24_overrides!S116)</f>
        <v>1.1319999999999999</v>
      </c>
      <c r="T116" s="16">
        <f>IF(PR24_overrides!T116 = "", F_Inputs_PR24!T115, PR24_overrides!T116)</f>
        <v>1.738</v>
      </c>
      <c r="U116" s="16">
        <f>IF(PR24_overrides!U116 = "", F_Inputs_PR24!U115, PR24_overrides!U116)</f>
        <v>29.512149069485719</v>
      </c>
      <c r="V116" s="16">
        <f>IF(PR24_overrides!V116 = "", F_Inputs_PR24!V115, PR24_overrides!V116)</f>
        <v>49.527973683536118</v>
      </c>
      <c r="W116" s="16">
        <f>IF(PR24_overrides!W116 = "", F_Inputs_PR24!W115, PR24_overrides!W116)</f>
        <v>0.91910769230769229</v>
      </c>
      <c r="X116" s="16">
        <f>IF(PR24_overrides!X116 = "", F_Inputs_PR24!X115, PR24_overrides!X116)</f>
        <v>0.45600000000000002</v>
      </c>
      <c r="Y116" s="16">
        <f>IF(PR24_overrides!Y116 = "", F_Inputs_PR24!Y115, PR24_overrides!Y116)</f>
        <v>8.7784818898494255</v>
      </c>
      <c r="Z116" s="16">
        <f>IF(PR24_overrides!Z116 = "", F_Inputs_PR24!Z115, PR24_overrides!Z116)</f>
        <v>9.2865259806680687</v>
      </c>
      <c r="AA116" s="16">
        <f>IF(PR24_overrides!AA116 = "", F_Inputs_PR24!AA115, PR24_overrides!AA116)</f>
        <v>0</v>
      </c>
      <c r="AB116" s="16">
        <f>IF(PR24_overrides!AB116 = "", F_Inputs_PR24!AB115, PR24_overrides!AB116)</f>
        <v>3.3316073879295249</v>
      </c>
      <c r="AC116" s="16">
        <f>IF(PR24_overrides!AC116 = "", F_Inputs_PR24!AC115, PR24_overrides!AC116)</f>
        <v>2.226</v>
      </c>
      <c r="AD116" s="16">
        <f>IF(PR24_overrides!AD116 = "", F_Inputs_PR24!AD115, PR24_overrides!AD116)</f>
        <v>7.2999999999999995E-2</v>
      </c>
      <c r="AE116" s="16">
        <f>IF(PR24_overrides!AE116 = "", F_Inputs_PR24!AE115, PR24_overrides!AE116)</f>
        <v>0</v>
      </c>
      <c r="AF116" s="16">
        <f>IF(PR24_overrides!AF116 = "", F_Inputs_PR24!AF115, PR24_overrides!AF116)</f>
        <v>9.6313468419485015E-2</v>
      </c>
      <c r="AG116" s="16">
        <f>IF(PR24_overrides!AG116 = "", F_Inputs_PR24!AG115, PR24_overrides!AG116)</f>
        <v>0</v>
      </c>
      <c r="AH116" s="16">
        <f>IF(PR24_overrides!AH116 = "", F_Inputs_PR24!AH115, PR24_overrides!AH116)</f>
        <v>0</v>
      </c>
      <c r="AI116" s="16">
        <f>IF(PR24_overrides!AI116 = "", F_Inputs_PR24!AI115, PR24_overrides!AI116)</f>
        <v>9.6313468419485015E-2</v>
      </c>
      <c r="AJ116" s="16">
        <f>IF(PR24_overrides!AJ116 = "", F_Inputs_PR24!AJ115, PR24_overrides!AJ116)</f>
        <v>0</v>
      </c>
      <c r="AK116" s="16">
        <f>IF(PR24_overrides!AK116 = "", F_Inputs_PR24!AK115, PR24_overrides!AK116)</f>
        <v>23.721842333894653</v>
      </c>
      <c r="AL116" s="14"/>
      <c r="AM116" s="14"/>
      <c r="AN116" s="14"/>
      <c r="AO116" s="14"/>
      <c r="AP116" s="14"/>
      <c r="AQ116" s="14"/>
      <c r="AR116" s="14"/>
      <c r="AS116" s="14"/>
      <c r="AT116" s="14"/>
      <c r="AU116" s="14"/>
      <c r="AV116" s="14"/>
      <c r="AW116" s="14"/>
      <c r="AX116" s="14"/>
    </row>
    <row r="117" spans="1:50" x14ac:dyDescent="0.45">
      <c r="A117" s="15" t="str">
        <f t="shared" si="1"/>
        <v>HDD26</v>
      </c>
      <c r="B117" s="15" t="s">
        <v>277</v>
      </c>
      <c r="C117" s="15" t="s">
        <v>518</v>
      </c>
      <c r="D117" s="16">
        <f>IF(PR24_overrides!D117 = "", F_Inputs_PR24!D116, PR24_overrides!D117)</f>
        <v>0.92032013308434635</v>
      </c>
      <c r="E117" s="16">
        <f>IF(PR24_overrides!E117 = "", F_Inputs_PR24!E116, PR24_overrides!E117)</f>
        <v>1.2778162269022326</v>
      </c>
      <c r="F117" s="16">
        <f>IF(PR24_overrides!F117 = "", F_Inputs_PR24!F116, PR24_overrides!F117)</f>
        <v>7.2800754423851685E-2</v>
      </c>
      <c r="G117" s="16">
        <f>IF(PR24_overrides!G117 = "", F_Inputs_PR24!G116, PR24_overrides!G117)</f>
        <v>0.67041888775397751</v>
      </c>
      <c r="H117" s="16">
        <f>IF(PR24_overrides!H117 = "", F_Inputs_PR24!H116, PR24_overrides!H117)</f>
        <v>0.67041888775397751</v>
      </c>
      <c r="I117" s="16">
        <f>IF(PR24_overrides!I117 = "", F_Inputs_PR24!I116, PR24_overrides!I117)</f>
        <v>0.37052324266467801</v>
      </c>
      <c r="J117" s="16">
        <f>IF(PR24_overrides!J117 = "", F_Inputs_PR24!J116, PR24_overrides!J117)</f>
        <v>0.22057542012002826</v>
      </c>
      <c r="K117" s="16">
        <f>IF(PR24_overrides!K117 = "", F_Inputs_PR24!K116, PR24_overrides!K117)</f>
        <v>7.6060489696561468E-3</v>
      </c>
      <c r="L117" s="16">
        <f>IF(PR24_overrides!L117 = "", F_Inputs_PR24!L116, PR24_overrides!L117)</f>
        <v>2.6197405808344243</v>
      </c>
      <c r="M117" s="16">
        <f>IF(PR24_overrides!M117 = "", F_Inputs_PR24!M116, PR24_overrides!M117)</f>
        <v>0</v>
      </c>
      <c r="N117" s="16">
        <f>IF(PR24_overrides!N117 = "", F_Inputs_PR24!N116, PR24_overrides!N117)</f>
        <v>0.54134226518410955</v>
      </c>
      <c r="O117" s="16">
        <f>IF(PR24_overrides!O117 = "", F_Inputs_PR24!O116, PR24_overrides!O117)</f>
        <v>0</v>
      </c>
      <c r="P117" s="16">
        <f>IF(PR24_overrides!P117 = "", F_Inputs_PR24!P116, PR24_overrides!P117)</f>
        <v>0.49004686933070313</v>
      </c>
      <c r="Q117" s="16">
        <f>IF(PR24_overrides!Q117 = "", F_Inputs_PR24!Q116, PR24_overrides!Q117)</f>
        <v>0</v>
      </c>
      <c r="R117" s="16">
        <f>IF(PR24_overrides!R117 = "", F_Inputs_PR24!R116, PR24_overrides!R117)</f>
        <v>7.6060489696561468E-3</v>
      </c>
      <c r="S117" s="16">
        <f>IF(PR24_overrides!S117 = "", F_Inputs_PR24!S116, PR24_overrides!S117)</f>
        <v>1.115</v>
      </c>
      <c r="T117" s="16">
        <f>IF(PR24_overrides!T117 = "", F_Inputs_PR24!T116, PR24_overrides!T117)</f>
        <v>1.7549999999999999</v>
      </c>
      <c r="U117" s="16">
        <f>IF(PR24_overrides!U117 = "", F_Inputs_PR24!U116, PR24_overrides!U117)</f>
        <v>29.06</v>
      </c>
      <c r="V117" s="16">
        <f>IF(PR24_overrides!V117 = "", F_Inputs_PR24!V116, PR24_overrides!V117)</f>
        <v>49.691000000000003</v>
      </c>
      <c r="W117" s="16">
        <f>IF(PR24_overrides!W117 = "", F_Inputs_PR24!W116, PR24_overrides!W117)</f>
        <v>1.129</v>
      </c>
      <c r="X117" s="16">
        <f>IF(PR24_overrides!X117 = "", F_Inputs_PR24!X116, PR24_overrides!X117)</f>
        <v>0.50804522909543448</v>
      </c>
      <c r="Y117" s="16">
        <f>IF(PR24_overrides!Y117 = "", F_Inputs_PR24!Y116, PR24_overrides!Y117)</f>
        <v>8.6839999999999993</v>
      </c>
      <c r="Z117" s="16">
        <f>IF(PR24_overrides!Z117 = "", F_Inputs_PR24!Z116, PR24_overrides!Z117)</f>
        <v>9.5629547709045664</v>
      </c>
      <c r="AA117" s="16">
        <f>IF(PR24_overrides!AA117 = "", F_Inputs_PR24!AA116, PR24_overrides!AA117)</f>
        <v>3.694366642404414E-2</v>
      </c>
      <c r="AB117" s="16">
        <f>IF(PR24_overrides!AB117 = "", F_Inputs_PR24!AB116, PR24_overrides!AB117)</f>
        <v>3.2108392436191302</v>
      </c>
      <c r="AC117" s="16">
        <f>IF(PR24_overrides!AC117 = "", F_Inputs_PR24!AC116, PR24_overrides!AC117)</f>
        <v>2.246</v>
      </c>
      <c r="AD117" s="16">
        <f>IF(PR24_overrides!AD117 = "", F_Inputs_PR24!AD116, PR24_overrides!AD117)</f>
        <v>3.4000000000000002E-2</v>
      </c>
      <c r="AE117" s="16">
        <f>IF(PR24_overrides!AE117 = "", F_Inputs_PR24!AE116, PR24_overrides!AE117)</f>
        <v>0</v>
      </c>
      <c r="AF117" s="16">
        <f>IF(PR24_overrides!AF117 = "", F_Inputs_PR24!AF116, PR24_overrides!AF117)</f>
        <v>9.3445744484346935E-2</v>
      </c>
      <c r="AG117" s="16">
        <f>IF(PR24_overrides!AG117 = "", F_Inputs_PR24!AG116, PR24_overrides!AG117)</f>
        <v>0</v>
      </c>
      <c r="AH117" s="16">
        <f>IF(PR24_overrides!AH117 = "", F_Inputs_PR24!AH116, PR24_overrides!AH117)</f>
        <v>0</v>
      </c>
      <c r="AI117" s="16">
        <f>IF(PR24_overrides!AI117 = "", F_Inputs_PR24!AI116, PR24_overrides!AI117)</f>
        <v>9.3445744484346935E-2</v>
      </c>
      <c r="AJ117" s="16">
        <f>IF(PR24_overrides!AJ117 = "", F_Inputs_PR24!AJ116, PR24_overrides!AJ117)</f>
        <v>0</v>
      </c>
      <c r="AK117" s="16">
        <f>IF(PR24_overrides!AK117 = "", F_Inputs_PR24!AK116, PR24_overrides!AK117)</f>
        <v>31.839856661521154</v>
      </c>
      <c r="AL117" s="14"/>
      <c r="AM117" s="14"/>
      <c r="AN117" s="14"/>
      <c r="AO117" s="14"/>
      <c r="AP117" s="14"/>
      <c r="AQ117" s="14"/>
      <c r="AR117" s="14"/>
      <c r="AS117" s="14"/>
      <c r="AT117" s="14"/>
      <c r="AU117" s="14"/>
      <c r="AV117" s="14"/>
      <c r="AW117" s="14"/>
      <c r="AX117" s="14"/>
    </row>
    <row r="118" spans="1:50" x14ac:dyDescent="0.45">
      <c r="A118" s="15" t="str">
        <f t="shared" si="1"/>
        <v>HDD27</v>
      </c>
      <c r="B118" s="15" t="s">
        <v>277</v>
      </c>
      <c r="C118" s="15" t="s">
        <v>519</v>
      </c>
      <c r="D118" s="16">
        <f>IF(PR24_overrides!D118 = "", F_Inputs_PR24!D117, PR24_overrides!D118)</f>
        <v>0.90268189151196565</v>
      </c>
      <c r="E118" s="16">
        <f>IF(PR24_overrides!E118 = "", F_Inputs_PR24!E117, PR24_overrides!E118)</f>
        <v>1.3061079557331206</v>
      </c>
      <c r="F118" s="16">
        <f>IF(PR24_overrides!F118 = "", F_Inputs_PR24!F117, PR24_overrides!F118)</f>
        <v>7.4223268052687946E-2</v>
      </c>
      <c r="G118" s="16">
        <f>IF(PR24_overrides!G118 = "", F_Inputs_PR24!G117, PR24_overrides!G118)</f>
        <v>0.67576408227074092</v>
      </c>
      <c r="H118" s="16">
        <f>IF(PR24_overrides!H118 = "", F_Inputs_PR24!H117, PR24_overrides!H118)</f>
        <v>0.67576408227074092</v>
      </c>
      <c r="I118" s="16">
        <f>IF(PR24_overrides!I118 = "", F_Inputs_PR24!I117, PR24_overrides!I118)</f>
        <v>0.37997882003092487</v>
      </c>
      <c r="J118" s="16">
        <f>IF(PR24_overrides!J118 = "", F_Inputs_PR24!J117, PR24_overrides!J118)</f>
        <v>0.39566873264928631</v>
      </c>
      <c r="K118" s="16">
        <f>IF(PR24_overrides!K118 = "", F_Inputs_PR24!K117, PR24_overrides!K118)</f>
        <v>7.7546697965494866E-3</v>
      </c>
      <c r="L118" s="16">
        <f>IF(PR24_overrides!L118 = "", F_Inputs_PR24!L117, PR24_overrides!L118)</f>
        <v>2.8394975285333097</v>
      </c>
      <c r="M118" s="16">
        <f>IF(PR24_overrides!M118 = "", F_Inputs_PR24!M117, PR24_overrides!M118)</f>
        <v>0</v>
      </c>
      <c r="N118" s="16">
        <f>IF(PR24_overrides!N118 = "", F_Inputs_PR24!N117, PR24_overrides!N118)</f>
        <v>0.58158622154523354</v>
      </c>
      <c r="O118" s="16">
        <f>IF(PR24_overrides!O118 = "", F_Inputs_PR24!O117, PR24_overrides!O118)</f>
        <v>0</v>
      </c>
      <c r="P118" s="16">
        <f>IF(PR24_overrides!P118 = "", F_Inputs_PR24!P117, PR24_overrides!P118)</f>
        <v>0.49962229689197407</v>
      </c>
      <c r="Q118" s="16">
        <f>IF(PR24_overrides!Q118 = "", F_Inputs_PR24!Q117, PR24_overrides!Q118)</f>
        <v>0</v>
      </c>
      <c r="R118" s="16">
        <f>IF(PR24_overrides!R118 = "", F_Inputs_PR24!R117, PR24_overrides!R118)</f>
        <v>7.7546697965494866E-3</v>
      </c>
      <c r="S118" s="16">
        <f>IF(PR24_overrides!S118 = "", F_Inputs_PR24!S117, PR24_overrides!S118)</f>
        <v>1.0980000000000001</v>
      </c>
      <c r="T118" s="16">
        <f>IF(PR24_overrides!T118 = "", F_Inputs_PR24!T117, PR24_overrides!T118)</f>
        <v>1.772</v>
      </c>
      <c r="U118" s="16">
        <f>IF(PR24_overrides!U118 = "", F_Inputs_PR24!U117, PR24_overrides!U118)</f>
        <v>28.72</v>
      </c>
      <c r="V118" s="16">
        <f>IF(PR24_overrides!V118 = "", F_Inputs_PR24!V117, PR24_overrides!V118)</f>
        <v>50.366</v>
      </c>
      <c r="W118" s="16">
        <f>IF(PR24_overrides!W118 = "", F_Inputs_PR24!W117, PR24_overrides!W118)</f>
        <v>1.159</v>
      </c>
      <c r="X118" s="16">
        <f>IF(PR24_overrides!X118 = "", F_Inputs_PR24!X117, PR24_overrides!X118)</f>
        <v>0.57797429086873731</v>
      </c>
      <c r="Y118" s="16">
        <f>IF(PR24_overrides!Y118 = "", F_Inputs_PR24!Y117, PR24_overrides!Y118)</f>
        <v>8.5830000000000002</v>
      </c>
      <c r="Z118" s="16">
        <f>IF(PR24_overrides!Z118 = "", F_Inputs_PR24!Z117, PR24_overrides!Z118)</f>
        <v>9.7050257091312631</v>
      </c>
      <c r="AA118" s="16">
        <f>IF(PR24_overrides!AA118 = "", F_Inputs_PR24!AA117, PR24_overrides!AA118)</f>
        <v>4.4312398837425639E-2</v>
      </c>
      <c r="AB118" s="16">
        <f>IF(PR24_overrides!AB118 = "", F_Inputs_PR24!AB117, PR24_overrides!AB118)</f>
        <v>3.4410383427513631</v>
      </c>
      <c r="AC118" s="16">
        <f>IF(PR24_overrides!AC118 = "", F_Inputs_PR24!AC117, PR24_overrides!AC118)</f>
        <v>2.246</v>
      </c>
      <c r="AD118" s="16">
        <f>IF(PR24_overrides!AD118 = "", F_Inputs_PR24!AD117, PR24_overrides!AD118)</f>
        <v>3.4000000000000002E-2</v>
      </c>
      <c r="AE118" s="16">
        <f>IF(PR24_overrides!AE118 = "", F_Inputs_PR24!AE117, PR24_overrides!AE118)</f>
        <v>0</v>
      </c>
      <c r="AF118" s="16">
        <f>IF(PR24_overrides!AF118 = "", F_Inputs_PR24!AF117, PR24_overrides!AF118)</f>
        <v>9.4163847529529485E-2</v>
      </c>
      <c r="AG118" s="16">
        <f>IF(PR24_overrides!AG118 = "", F_Inputs_PR24!AG117, PR24_overrides!AG118)</f>
        <v>0</v>
      </c>
      <c r="AH118" s="16">
        <f>IF(PR24_overrides!AH118 = "", F_Inputs_PR24!AH117, PR24_overrides!AH118)</f>
        <v>0</v>
      </c>
      <c r="AI118" s="16">
        <f>IF(PR24_overrides!AI118 = "", F_Inputs_PR24!AI117, PR24_overrides!AI118)</f>
        <v>9.4163847529529485E-2</v>
      </c>
      <c r="AJ118" s="16">
        <f>IF(PR24_overrides!AJ118 = "", F_Inputs_PR24!AJ117, PR24_overrides!AJ118)</f>
        <v>0</v>
      </c>
      <c r="AK118" s="16">
        <f>IF(PR24_overrides!AK118 = "", F_Inputs_PR24!AK117, PR24_overrides!AK118)</f>
        <v>32.933178191764085</v>
      </c>
      <c r="AL118" s="14"/>
      <c r="AM118" s="14"/>
      <c r="AN118" s="14"/>
      <c r="AO118" s="14"/>
      <c r="AP118" s="14"/>
      <c r="AQ118" s="14"/>
      <c r="AR118" s="14"/>
      <c r="AS118" s="14"/>
      <c r="AT118" s="14"/>
      <c r="AU118" s="14"/>
      <c r="AV118" s="14"/>
      <c r="AW118" s="14"/>
      <c r="AX118" s="14"/>
    </row>
    <row r="119" spans="1:50" x14ac:dyDescent="0.45">
      <c r="A119" s="15" t="str">
        <f t="shared" si="1"/>
        <v>HDD28</v>
      </c>
      <c r="B119" s="15" t="s">
        <v>277</v>
      </c>
      <c r="C119" s="15" t="s">
        <v>520</v>
      </c>
      <c r="D119" s="16">
        <f>IF(PR24_overrides!D119 = "", F_Inputs_PR24!D118, PR24_overrides!D119)</f>
        <v>0.88707476096865978</v>
      </c>
      <c r="E119" s="16">
        <f>IF(PR24_overrides!E119 = "", F_Inputs_PR24!E118, PR24_overrides!E119)</f>
        <v>1.3324694287427257</v>
      </c>
      <c r="F119" s="16">
        <f>IF(PR24_overrides!F119 = "", F_Inputs_PR24!F118, PR24_overrides!F119)</f>
        <v>7.6656447677246484E-2</v>
      </c>
      <c r="G119" s="16">
        <f>IF(PR24_overrides!G119 = "", F_Inputs_PR24!G118, PR24_overrides!G119)</f>
        <v>0.67750772138272253</v>
      </c>
      <c r="H119" s="16">
        <f>IF(PR24_overrides!H119 = "", F_Inputs_PR24!H118, PR24_overrides!H119)</f>
        <v>0.67750772138272253</v>
      </c>
      <c r="I119" s="16">
        <f>IF(PR24_overrides!I119 = "", F_Inputs_PR24!I118, PR24_overrides!I119)</f>
        <v>0.38891874189191228</v>
      </c>
      <c r="J119" s="16">
        <f>IF(PR24_overrides!J119 = "", F_Inputs_PR24!J118, PR24_overrides!J119)</f>
        <v>0.29870650328350573</v>
      </c>
      <c r="K119" s="16">
        <f>IF(PR24_overrides!K119 = "", F_Inputs_PR24!K118, PR24_overrides!K119)</f>
        <v>7.8911049079518434E-3</v>
      </c>
      <c r="L119" s="16">
        <f>IF(PR24_overrides!L119 = "", F_Inputs_PR24!L118, PR24_overrides!L119)</f>
        <v>2.7821499478860647</v>
      </c>
      <c r="M119" s="16">
        <f>IF(PR24_overrides!M119 = "", F_Inputs_PR24!M118, PR24_overrides!M119)</f>
        <v>0</v>
      </c>
      <c r="N119" s="16">
        <f>IF(PR24_overrides!N119 = "", F_Inputs_PR24!N118, PR24_overrides!N119)</f>
        <v>0.62681733775100101</v>
      </c>
      <c r="O119" s="16">
        <f>IF(PR24_overrides!O119 = "", F_Inputs_PR24!O118, PR24_overrides!O119)</f>
        <v>0</v>
      </c>
      <c r="P119" s="16">
        <f>IF(PR24_overrides!P119 = "", F_Inputs_PR24!P118, PR24_overrides!P119)</f>
        <v>0.52194022462595768</v>
      </c>
      <c r="Q119" s="16">
        <f>IF(PR24_overrides!Q119 = "", F_Inputs_PR24!Q118, PR24_overrides!Q119)</f>
        <v>0</v>
      </c>
      <c r="R119" s="16">
        <f>IF(PR24_overrides!R119 = "", F_Inputs_PR24!R118, PR24_overrides!R119)</f>
        <v>7.8911049079518434E-3</v>
      </c>
      <c r="S119" s="16">
        <f>IF(PR24_overrides!S119 = "", F_Inputs_PR24!S118, PR24_overrides!S119)</f>
        <v>1.0820000000000001</v>
      </c>
      <c r="T119" s="16">
        <f>IF(PR24_overrides!T119 = "", F_Inputs_PR24!T118, PR24_overrides!T119)</f>
        <v>1.788</v>
      </c>
      <c r="U119" s="16">
        <f>IF(PR24_overrides!U119 = "", F_Inputs_PR24!U118, PR24_overrides!U119)</f>
        <v>28.393000000000001</v>
      </c>
      <c r="V119" s="16">
        <f>IF(PR24_overrides!V119 = "", F_Inputs_PR24!V118, PR24_overrides!V119)</f>
        <v>51.024000000000001</v>
      </c>
      <c r="W119" s="16">
        <f>IF(PR24_overrides!W119 = "", F_Inputs_PR24!W118, PR24_overrides!W119)</f>
        <v>1.1859999999999999</v>
      </c>
      <c r="X119" s="16">
        <f>IF(PR24_overrides!X119 = "", F_Inputs_PR24!X118, PR24_overrides!X119)</f>
        <v>0.64737358702254533</v>
      </c>
      <c r="Y119" s="16">
        <f>IF(PR24_overrides!Y119 = "", F_Inputs_PR24!Y118, PR24_overrides!Y119)</f>
        <v>8.4849999999999994</v>
      </c>
      <c r="Z119" s="16">
        <f>IF(PR24_overrides!Z119 = "", F_Inputs_PR24!Z118, PR24_overrides!Z119)</f>
        <v>9.8496264129774556</v>
      </c>
      <c r="AA119" s="16">
        <f>IF(PR24_overrides!AA119 = "", F_Inputs_PR24!AA118, PR24_overrides!AA119)</f>
        <v>4.621932874657509E-2</v>
      </c>
      <c r="AB119" s="16">
        <f>IF(PR24_overrides!AB119 = "", F_Inputs_PR24!AB118, PR24_overrides!AB119)</f>
        <v>3.4044199349131246</v>
      </c>
      <c r="AC119" s="16">
        <f>IF(PR24_overrides!AC119 = "", F_Inputs_PR24!AC118, PR24_overrides!AC119)</f>
        <v>2.246</v>
      </c>
      <c r="AD119" s="16">
        <f>IF(PR24_overrides!AD119 = "", F_Inputs_PR24!AD118, PR24_overrides!AD119)</f>
        <v>3.4000000000000002E-2</v>
      </c>
      <c r="AE119" s="16">
        <f>IF(PR24_overrides!AE119 = "", F_Inputs_PR24!AE118, PR24_overrides!AE119)</f>
        <v>0</v>
      </c>
      <c r="AF119" s="16">
        <f>IF(PR24_overrides!AF119 = "", F_Inputs_PR24!AF118, PR24_overrides!AF119)</f>
        <v>9.2438657493150181E-2</v>
      </c>
      <c r="AG119" s="16">
        <f>IF(PR24_overrides!AG119 = "", F_Inputs_PR24!AG118, PR24_overrides!AG119)</f>
        <v>0</v>
      </c>
      <c r="AH119" s="16">
        <f>IF(PR24_overrides!AH119 = "", F_Inputs_PR24!AH118, PR24_overrides!AH119)</f>
        <v>0</v>
      </c>
      <c r="AI119" s="16">
        <f>IF(PR24_overrides!AI119 = "", F_Inputs_PR24!AI118, PR24_overrides!AI119)</f>
        <v>9.2438657493150181E-2</v>
      </c>
      <c r="AJ119" s="16">
        <f>IF(PR24_overrides!AJ119 = "", F_Inputs_PR24!AJ118, PR24_overrides!AJ119)</f>
        <v>0</v>
      </c>
      <c r="AK119" s="16">
        <f>IF(PR24_overrides!AK119 = "", F_Inputs_PR24!AK118, PR24_overrides!AK119)</f>
        <v>34.476952148916368</v>
      </c>
      <c r="AL119" s="14"/>
      <c r="AM119" s="14"/>
      <c r="AN119" s="14"/>
      <c r="AO119" s="14"/>
      <c r="AP119" s="14"/>
      <c r="AQ119" s="14"/>
      <c r="AR119" s="14"/>
      <c r="AS119" s="14"/>
      <c r="AT119" s="14"/>
      <c r="AU119" s="14"/>
      <c r="AV119" s="14"/>
      <c r="AW119" s="14"/>
      <c r="AX119" s="14"/>
    </row>
    <row r="120" spans="1:50" x14ac:dyDescent="0.45">
      <c r="A120" s="15" t="str">
        <f t="shared" si="1"/>
        <v>HDD29</v>
      </c>
      <c r="B120" s="15" t="s">
        <v>277</v>
      </c>
      <c r="C120" s="15" t="s">
        <v>521</v>
      </c>
      <c r="D120" s="16">
        <f>IF(PR24_overrides!D120 = "", F_Inputs_PR24!D119, PR24_overrides!D120)</f>
        <v>0.86826734427030228</v>
      </c>
      <c r="E120" s="16">
        <f>IF(PR24_overrides!E120 = "", F_Inputs_PR24!E119, PR24_overrides!E120)</f>
        <v>1.3970351505266081</v>
      </c>
      <c r="F120" s="16">
        <f>IF(PR24_overrides!F120 = "", F_Inputs_PR24!F119, PR24_overrides!F120)</f>
        <v>7.8316892197699384E-2</v>
      </c>
      <c r="G120" s="16">
        <f>IF(PR24_overrides!G120 = "", F_Inputs_PR24!G119, PR24_overrides!G120)</f>
        <v>0.68066593071824022</v>
      </c>
      <c r="H120" s="16">
        <f>IF(PR24_overrides!H120 = "", F_Inputs_PR24!H119, PR24_overrides!H120)</f>
        <v>0.68066593071824022</v>
      </c>
      <c r="I120" s="16">
        <f>IF(PR24_overrides!I120 = "", F_Inputs_PR24!I119, PR24_overrides!I120)</f>
        <v>0.39964649400884827</v>
      </c>
      <c r="J120" s="16">
        <f>IF(PR24_overrides!J120 = "", F_Inputs_PR24!J119, PR24_overrides!J120)</f>
        <v>0.25841695127733527</v>
      </c>
      <c r="K120" s="16">
        <f>IF(PR24_overrides!K120 = "", F_Inputs_PR24!K119, PR24_overrides!K120)</f>
        <v>8.0620330203514078E-3</v>
      </c>
      <c r="L120" s="16">
        <f>IF(PR24_overrides!L120 = "", F_Inputs_PR24!L119, PR24_overrides!L120)</f>
        <v>2.822143451749084</v>
      </c>
      <c r="M120" s="16">
        <f>IF(PR24_overrides!M120 = "", F_Inputs_PR24!M119, PR24_overrides!M120)</f>
        <v>0</v>
      </c>
      <c r="N120" s="16">
        <f>IF(PR24_overrides!N120 = "", F_Inputs_PR24!N119, PR24_overrides!N120)</f>
        <v>0.68486528532232593</v>
      </c>
      <c r="O120" s="16">
        <f>IF(PR24_overrides!O120 = "", F_Inputs_PR24!O119, PR24_overrides!O120)</f>
        <v>0</v>
      </c>
      <c r="P120" s="16">
        <f>IF(PR24_overrides!P120 = "", F_Inputs_PR24!P119, PR24_overrides!P120)</f>
        <v>0.53439761734900759</v>
      </c>
      <c r="Q120" s="16">
        <f>IF(PR24_overrides!Q120 = "", F_Inputs_PR24!Q119, PR24_overrides!Q120)</f>
        <v>0</v>
      </c>
      <c r="R120" s="16">
        <f>IF(PR24_overrides!R120 = "", F_Inputs_PR24!R119, PR24_overrides!R120)</f>
        <v>8.0620330203514078E-3</v>
      </c>
      <c r="S120" s="16">
        <f>IF(PR24_overrides!S120 = "", F_Inputs_PR24!S119, PR24_overrides!S120)</f>
        <v>1.0660000000000001</v>
      </c>
      <c r="T120" s="16">
        <f>IF(PR24_overrides!T120 = "", F_Inputs_PR24!T119, PR24_overrides!T120)</f>
        <v>1.804</v>
      </c>
      <c r="U120" s="16">
        <f>IF(PR24_overrides!U120 = "", F_Inputs_PR24!U119, PR24_overrides!U120)</f>
        <v>28.074000000000002</v>
      </c>
      <c r="V120" s="16">
        <f>IF(PR24_overrides!V120 = "", F_Inputs_PR24!V119, PR24_overrides!V120)</f>
        <v>51.670999999999999</v>
      </c>
      <c r="W120" s="16">
        <f>IF(PR24_overrides!W120 = "", F_Inputs_PR24!W119, PR24_overrides!W120)</f>
        <v>1.214</v>
      </c>
      <c r="X120" s="16">
        <f>IF(PR24_overrides!X120 = "", F_Inputs_PR24!X119, PR24_overrides!X120)</f>
        <v>0.71518358631786938</v>
      </c>
      <c r="Y120" s="16">
        <f>IF(PR24_overrides!Y120 = "", F_Inputs_PR24!Y119, PR24_overrides!Y120)</f>
        <v>8.391</v>
      </c>
      <c r="Z120" s="16">
        <f>IF(PR24_overrides!Z120 = "", F_Inputs_PR24!Z119, PR24_overrides!Z120)</f>
        <v>9.9878164136821308</v>
      </c>
      <c r="AA120" s="16">
        <f>IF(PR24_overrides!AA120 = "", F_Inputs_PR24!AA119, PR24_overrides!AA120)</f>
        <v>4.8372198122108447E-2</v>
      </c>
      <c r="AB120" s="16">
        <f>IF(PR24_overrides!AB120 = "", F_Inputs_PR24!AB119, PR24_overrides!AB120)</f>
        <v>3.4083684242289221</v>
      </c>
      <c r="AC120" s="16">
        <f>IF(PR24_overrides!AC120 = "", F_Inputs_PR24!AC119, PR24_overrides!AC120)</f>
        <v>2.246</v>
      </c>
      <c r="AD120" s="16">
        <f>IF(PR24_overrides!AD120 = "", F_Inputs_PR24!AD119, PR24_overrides!AD120)</f>
        <v>3.4000000000000002E-2</v>
      </c>
      <c r="AE120" s="16">
        <f>IF(PR24_overrides!AE120 = "", F_Inputs_PR24!AE119, PR24_overrides!AE120)</f>
        <v>0</v>
      </c>
      <c r="AF120" s="16">
        <f>IF(PR24_overrides!AF120 = "", F_Inputs_PR24!AF119, PR24_overrides!AF120)</f>
        <v>4.3765322110479066E-2</v>
      </c>
      <c r="AG120" s="16">
        <f>IF(PR24_overrides!AG120 = "", F_Inputs_PR24!AG119, PR24_overrides!AG120)</f>
        <v>0</v>
      </c>
      <c r="AH120" s="16">
        <f>IF(PR24_overrides!AH120 = "", F_Inputs_PR24!AH119, PR24_overrides!AH120)</f>
        <v>0</v>
      </c>
      <c r="AI120" s="16">
        <f>IF(PR24_overrides!AI120 = "", F_Inputs_PR24!AI119, PR24_overrides!AI120)</f>
        <v>4.3765322110479066E-2</v>
      </c>
      <c r="AJ120" s="16">
        <f>IF(PR24_overrides!AJ120 = "", F_Inputs_PR24!AJ119, PR24_overrides!AJ120)</f>
        <v>0</v>
      </c>
      <c r="AK120" s="16">
        <f>IF(PR24_overrides!AK120 = "", F_Inputs_PR24!AK119, PR24_overrides!AK120)</f>
        <v>36.393261448831538</v>
      </c>
      <c r="AL120" s="14"/>
      <c r="AM120" s="14"/>
      <c r="AN120" s="14"/>
      <c r="AO120" s="14"/>
      <c r="AP120" s="14"/>
      <c r="AQ120" s="14"/>
      <c r="AR120" s="14"/>
      <c r="AS120" s="14"/>
      <c r="AT120" s="14"/>
      <c r="AU120" s="14"/>
      <c r="AV120" s="14"/>
      <c r="AW120" s="14"/>
      <c r="AX120" s="14"/>
    </row>
    <row r="121" spans="1:50" x14ac:dyDescent="0.45">
      <c r="A121" s="15" t="str">
        <f t="shared" si="1"/>
        <v>HDD30</v>
      </c>
      <c r="B121" s="15" t="s">
        <v>277</v>
      </c>
      <c r="C121" s="15" t="s">
        <v>522</v>
      </c>
      <c r="D121" s="16">
        <f>IF(PR24_overrides!D121 = "", F_Inputs_PR24!D120, PR24_overrides!D121)</f>
        <v>0.85187901166654545</v>
      </c>
      <c r="E121" s="16">
        <f>IF(PR24_overrides!E121 = "", F_Inputs_PR24!E120, PR24_overrides!E121)</f>
        <v>1.4203894959600616</v>
      </c>
      <c r="F121" s="16">
        <f>IF(PR24_overrides!F121 = "", F_Inputs_PR24!F120, PR24_overrides!F121)</f>
        <v>7.9823541921722474E-2</v>
      </c>
      <c r="G121" s="16">
        <f>IF(PR24_overrides!G121 = "", F_Inputs_PR24!G120, PR24_overrides!G121)</f>
        <v>0.68319560880062469</v>
      </c>
      <c r="H121" s="16">
        <f>IF(PR24_overrides!H121 = "", F_Inputs_PR24!H120, PR24_overrides!H121)</f>
        <v>0.68319560880062469</v>
      </c>
      <c r="I121" s="16">
        <f>IF(PR24_overrides!I121 = "", F_Inputs_PR24!I120, PR24_overrides!I121)</f>
        <v>0.40968259015707564</v>
      </c>
      <c r="J121" s="16">
        <f>IF(PR24_overrides!J121 = "", F_Inputs_PR24!J120, PR24_overrides!J121)</f>
        <v>0.26338834145127177</v>
      </c>
      <c r="K121" s="16">
        <f>IF(PR24_overrides!K121 = "", F_Inputs_PR24!K120, PR24_overrides!K121)</f>
        <v>8.2171293154714321E-3</v>
      </c>
      <c r="L121" s="16">
        <f>IF(PR24_overrides!L121 = "", F_Inputs_PR24!L120, PR24_overrides!L121)</f>
        <v>2.8646967076062277</v>
      </c>
      <c r="M121" s="16">
        <f>IF(PR24_overrides!M121 = "", F_Inputs_PR24!M120, PR24_overrides!M121)</f>
        <v>0</v>
      </c>
      <c r="N121" s="16">
        <f>IF(PR24_overrides!N121 = "", F_Inputs_PR24!N120, PR24_overrides!N121)</f>
        <v>0.74784727199262269</v>
      </c>
      <c r="O121" s="16">
        <f>IF(PR24_overrides!O121 = "", F_Inputs_PR24!O120, PR24_overrides!O121)</f>
        <v>0</v>
      </c>
      <c r="P121" s="16">
        <f>IF(PR24_overrides!P121 = "", F_Inputs_PR24!P120, PR24_overrides!P121)</f>
        <v>0.53880890797162673</v>
      </c>
      <c r="Q121" s="16">
        <f>IF(PR24_overrides!Q121 = "", F_Inputs_PR24!Q120, PR24_overrides!Q121)</f>
        <v>0</v>
      </c>
      <c r="R121" s="16">
        <f>IF(PR24_overrides!R121 = "", F_Inputs_PR24!R120, PR24_overrides!R121)</f>
        <v>8.2171293154714317E-2</v>
      </c>
      <c r="S121" s="16">
        <f>IF(PR24_overrides!S121 = "", F_Inputs_PR24!S120, PR24_overrides!S121)</f>
        <v>1.05</v>
      </c>
      <c r="T121" s="16">
        <f>IF(PR24_overrides!T121 = "", F_Inputs_PR24!T120, PR24_overrides!T121)</f>
        <v>1.82</v>
      </c>
      <c r="U121" s="16">
        <f>IF(PR24_overrides!U121 = "", F_Inputs_PR24!U120, PR24_overrides!U121)</f>
        <v>27.75</v>
      </c>
      <c r="V121" s="16">
        <f>IF(PR24_overrides!V121 = "", F_Inputs_PR24!V120, PR24_overrides!V121)</f>
        <v>52.304000000000002</v>
      </c>
      <c r="W121" s="16">
        <f>IF(PR24_overrides!W121 = "", F_Inputs_PR24!W120, PR24_overrides!W121)</f>
        <v>1.248</v>
      </c>
      <c r="X121" s="16">
        <f>IF(PR24_overrides!X121 = "", F_Inputs_PR24!X120, PR24_overrides!X121)</f>
        <v>0.78246381999369852</v>
      </c>
      <c r="Y121" s="16">
        <f>IF(PR24_overrides!Y121 = "", F_Inputs_PR24!Y120, PR24_overrides!Y121)</f>
        <v>8.2940000000000005</v>
      </c>
      <c r="Z121" s="16">
        <f>IF(PR24_overrides!Z121 = "", F_Inputs_PR24!Z120, PR24_overrides!Z121)</f>
        <v>10.120536180006299</v>
      </c>
      <c r="AA121" s="16">
        <f>IF(PR24_overrides!AA121 = "", F_Inputs_PR24!AA120, PR24_overrides!AA121)</f>
        <v>5.0476651509324504E-2</v>
      </c>
      <c r="AB121" s="16">
        <f>IF(PR24_overrides!AB121 = "", F_Inputs_PR24!AB120, PR24_overrides!AB121)</f>
        <v>3.5091544210624872</v>
      </c>
      <c r="AC121" s="16">
        <f>IF(PR24_overrides!AC121 = "", F_Inputs_PR24!AC120, PR24_overrides!AC121)</f>
        <v>2.246</v>
      </c>
      <c r="AD121" s="16">
        <f>IF(PR24_overrides!AD121 = "", F_Inputs_PR24!AD120, PR24_overrides!AD121)</f>
        <v>3.4000000000000002E-2</v>
      </c>
      <c r="AE121" s="16">
        <f>IF(PR24_overrides!AE121 = "", F_Inputs_PR24!AE120, PR24_overrides!AE121)</f>
        <v>0</v>
      </c>
      <c r="AF121" s="16">
        <f>IF(PR24_overrides!AF121 = "", F_Inputs_PR24!AF120, PR24_overrides!AF121)</f>
        <v>2.3477512329918376E-2</v>
      </c>
      <c r="AG121" s="16">
        <f>IF(PR24_overrides!AG121 = "", F_Inputs_PR24!AG120, PR24_overrides!AG121)</f>
        <v>0</v>
      </c>
      <c r="AH121" s="16">
        <f>IF(PR24_overrides!AH121 = "", F_Inputs_PR24!AH120, PR24_overrides!AH121)</f>
        <v>0</v>
      </c>
      <c r="AI121" s="16">
        <f>IF(PR24_overrides!AI121 = "", F_Inputs_PR24!AI120, PR24_overrides!AI121)</f>
        <v>2.3477512329918376E-2</v>
      </c>
      <c r="AJ121" s="16">
        <f>IF(PR24_overrides!AJ121 = "", F_Inputs_PR24!AJ120, PR24_overrides!AJ121)</f>
        <v>0</v>
      </c>
      <c r="AK121" s="16">
        <f>IF(PR24_overrides!AK121 = "", F_Inputs_PR24!AK120, PR24_overrides!AK121)</f>
        <v>38.168629770724472</v>
      </c>
      <c r="AL121" s="14"/>
      <c r="AM121" s="14"/>
      <c r="AN121" s="14"/>
      <c r="AO121" s="14"/>
      <c r="AP121" s="14"/>
      <c r="AQ121" s="14"/>
      <c r="AR121" s="14"/>
      <c r="AS121" s="14"/>
      <c r="AT121" s="14"/>
      <c r="AU121" s="14"/>
      <c r="AV121" s="14"/>
      <c r="AW121" s="14"/>
      <c r="AX121" s="14"/>
    </row>
    <row r="122" spans="1:50" x14ac:dyDescent="0.45">
      <c r="A122" s="15" t="str">
        <f t="shared" si="1"/>
        <v>SBB24</v>
      </c>
      <c r="B122" s="15" t="s">
        <v>505</v>
      </c>
      <c r="C122" s="15" t="s">
        <v>263</v>
      </c>
      <c r="D122" s="16">
        <f>IF(PR24_overrides!D122 = "", F_Inputs_PR24!D121, PR24_overrides!D122)</f>
        <v>0.94744609856262829</v>
      </c>
      <c r="E122" s="16">
        <f>IF(PR24_overrides!E122 = "", F_Inputs_PR24!E121, PR24_overrides!E122)</f>
        <v>17.263251202167286</v>
      </c>
      <c r="F122" s="16">
        <f>IF(PR24_overrides!F122 = "", F_Inputs_PR24!F121, PR24_overrides!F122)</f>
        <v>1.2180112428039283</v>
      </c>
      <c r="G122" s="16">
        <f>IF(PR24_overrides!G122 = "", F_Inputs_PR24!G121, PR24_overrides!G122)</f>
        <v>11.86769359972909</v>
      </c>
      <c r="H122" s="16">
        <f>IF(PR24_overrides!H122 = "", F_Inputs_PR24!H121, PR24_overrides!H122)</f>
        <v>0</v>
      </c>
      <c r="I122" s="16">
        <f>IF(PR24_overrides!I122 = "", F_Inputs_PR24!I121, PR24_overrides!I122)</f>
        <v>1.88295672197765</v>
      </c>
      <c r="J122" s="16">
        <f>IF(PR24_overrides!J122 = "", F_Inputs_PR24!J121, PR24_overrides!J122)</f>
        <v>7.2932908906197094</v>
      </c>
      <c r="K122" s="16">
        <f>IF(PR24_overrides!K122 = "", F_Inputs_PR24!K121, PR24_overrides!K122)</f>
        <v>3.166407043684389E-3</v>
      </c>
      <c r="L122" s="16">
        <f>IF(PR24_overrides!L122 = "", F_Inputs_PR24!L121, PR24_overrides!L122)</f>
        <v>39.528370064341345</v>
      </c>
      <c r="M122" s="16">
        <f>IF(PR24_overrides!M122 = "", F_Inputs_PR24!M121, PR24_overrides!M122)</f>
        <v>0</v>
      </c>
      <c r="N122" s="16">
        <f>IF(PR24_overrides!N122 = "", F_Inputs_PR24!N121, PR24_overrides!N122)</f>
        <v>12.237107754825601</v>
      </c>
      <c r="O122" s="16">
        <f>IF(PR24_overrides!O122 = "", F_Inputs_PR24!O121, PR24_overrides!O122)</f>
        <v>0</v>
      </c>
      <c r="P122" s="16">
        <f>IF(PR24_overrides!P122 = "", F_Inputs_PR24!P121, PR24_overrides!P122)</f>
        <v>2.8497663393159501E-2</v>
      </c>
      <c r="Q122" s="16">
        <f>IF(PR24_overrides!Q122 = "", F_Inputs_PR24!Q121, PR24_overrides!Q122)</f>
        <v>1.055469014561463E-3</v>
      </c>
      <c r="R122" s="16">
        <f>IF(PR24_overrides!R122 = "", F_Inputs_PR24!R121, PR24_overrides!R122)</f>
        <v>0.86337365391127663</v>
      </c>
      <c r="S122" s="16">
        <f>IF(PR24_overrides!S122 = "", F_Inputs_PR24!S121, PR24_overrides!S122)</f>
        <v>8.9629999999999992</v>
      </c>
      <c r="T122" s="16">
        <f>IF(PR24_overrides!T122 = "", F_Inputs_PR24!T121, PR24_overrides!T122)</f>
        <v>8.4149999999999991</v>
      </c>
      <c r="U122" s="16">
        <f>IF(PR24_overrides!U122 = "", F_Inputs_PR24!U121, PR24_overrides!U122)</f>
        <v>253.75400000000002</v>
      </c>
      <c r="V122" s="16">
        <f>IF(PR24_overrides!V122 = "", F_Inputs_PR24!V121, PR24_overrides!V122)</f>
        <v>535.46900000000005</v>
      </c>
      <c r="W122" s="16">
        <f>IF(PR24_overrides!W122 = "", F_Inputs_PR24!W121, PR24_overrides!W122)</f>
        <v>2.0569999999999999</v>
      </c>
      <c r="X122" s="16">
        <f>IF(PR24_overrides!X122 = "", F_Inputs_PR24!X121, PR24_overrides!X122)</f>
        <v>2.9889999999999999</v>
      </c>
      <c r="Y122" s="16">
        <f>IF(PR24_overrides!Y122 = "", F_Inputs_PR24!Y121, PR24_overrides!Y122)</f>
        <v>86.850999999999999</v>
      </c>
      <c r="Z122" s="16">
        <f>IF(PR24_overrides!Z122 = "", F_Inputs_PR24!Z121, PR24_overrides!Z122)</f>
        <v>646.89800000000002</v>
      </c>
      <c r="AA122" s="16">
        <f>IF(PR24_overrides!AA122 = "", F_Inputs_PR24!AA121, PR24_overrides!AA122)</f>
        <v>1.0924104300711144</v>
      </c>
      <c r="AB122" s="16">
        <f>IF(PR24_overrides!AB122 = "", F_Inputs_PR24!AB121, PR24_overrides!AB122)</f>
        <v>42.306364510667116</v>
      </c>
      <c r="AC122" s="16">
        <f>IF(PR24_overrides!AC122 = "", F_Inputs_PR24!AC121, PR24_overrides!AC122)</f>
        <v>10.789000000000001</v>
      </c>
      <c r="AD122" s="16">
        <f>IF(PR24_overrides!AD122 = "", F_Inputs_PR24!AD121, PR24_overrides!AD122)</f>
        <v>0.113</v>
      </c>
      <c r="AE122" s="16">
        <f>IF(PR24_overrides!AE122 = "", F_Inputs_PR24!AE121, PR24_overrides!AE122)</f>
        <v>1.520930849983068</v>
      </c>
      <c r="AF122" s="16">
        <f>IF(PR24_overrides!AF122 = "", F_Inputs_PR24!AF121, PR24_overrides!AF122)</f>
        <v>0.36413681002370468</v>
      </c>
      <c r="AG122" s="16">
        <f>IF(PR24_overrides!AG122 = "", F_Inputs_PR24!AG121, PR24_overrides!AG122)</f>
        <v>0</v>
      </c>
      <c r="AH122" s="16">
        <f>IF(PR24_overrides!AH122 = "", F_Inputs_PR24!AH121, PR24_overrides!AH122)</f>
        <v>0</v>
      </c>
      <c r="AI122" s="16">
        <f>IF(PR24_overrides!AI122 = "", F_Inputs_PR24!AI121, PR24_overrides!AI122)</f>
        <v>1.8850676600067726</v>
      </c>
      <c r="AJ122" s="16">
        <f>IF(PR24_overrides!AJ122 = "", F_Inputs_PR24!AJ121, PR24_overrides!AJ122)</f>
        <v>0</v>
      </c>
      <c r="AK122" s="16">
        <f>IF(PR24_overrides!AK122 = "", F_Inputs_PR24!AK121, PR24_overrides!AK122)</f>
        <v>548.10400379275325</v>
      </c>
      <c r="AL122" s="14"/>
      <c r="AM122" s="14"/>
      <c r="AN122" s="14"/>
      <c r="AO122" s="14"/>
      <c r="AP122" s="14"/>
      <c r="AQ122" s="14"/>
      <c r="AR122" s="14"/>
      <c r="AS122" s="14"/>
      <c r="AT122" s="14"/>
      <c r="AU122" s="14"/>
      <c r="AV122" s="14"/>
      <c r="AW122" s="14"/>
      <c r="AX122" s="14"/>
    </row>
    <row r="123" spans="1:50" x14ac:dyDescent="0.45">
      <c r="A123" s="15" t="str">
        <f t="shared" si="1"/>
        <v>SBB25</v>
      </c>
      <c r="B123" s="15" t="s">
        <v>505</v>
      </c>
      <c r="C123" s="15" t="s">
        <v>516</v>
      </c>
      <c r="D123" s="16">
        <f>IF(PR24_overrides!D123 = "", F_Inputs_PR24!D122, PR24_overrides!D123)</f>
        <v>0.92334804186428132</v>
      </c>
      <c r="E123" s="16">
        <f>IF(PR24_overrides!E123 = "", F_Inputs_PR24!E122, PR24_overrides!E123)</f>
        <v>16.954799293887643</v>
      </c>
      <c r="F123" s="16">
        <f>IF(PR24_overrides!F123 = "", F_Inputs_PR24!F122, PR24_overrides!F123)</f>
        <v>1.2432493517608643</v>
      </c>
      <c r="G123" s="16">
        <f>IF(PR24_overrides!G123 = "", F_Inputs_PR24!G122, PR24_overrides!G123)</f>
        <v>14.408075104462252</v>
      </c>
      <c r="H123" s="16">
        <f>IF(PR24_overrides!H123 = "", F_Inputs_PR24!H122, PR24_overrides!H123)</f>
        <v>0</v>
      </c>
      <c r="I123" s="16">
        <f>IF(PR24_overrides!I123 = "", F_Inputs_PR24!I122, PR24_overrides!I123)</f>
        <v>2.1725285689129699</v>
      </c>
      <c r="J123" s="16">
        <f>IF(PR24_overrides!J123 = "", F_Inputs_PR24!J122, PR24_overrides!J123)</f>
        <v>8.4983742981568362</v>
      </c>
      <c r="K123" s="16">
        <f>IF(PR24_overrides!K123 = "", F_Inputs_PR24!K122, PR24_overrides!K123)</f>
        <v>3.1276873921614119E-3</v>
      </c>
      <c r="L123" s="16">
        <f>IF(PR24_overrides!L123 = "", F_Inputs_PR24!L122, PR24_overrides!L123)</f>
        <v>43.280154304572726</v>
      </c>
      <c r="M123" s="16">
        <f>IF(PR24_overrides!M123 = "", F_Inputs_PR24!M122, PR24_overrides!M123)</f>
        <v>2.1660304774805284E-3</v>
      </c>
      <c r="N123" s="16">
        <f>IF(PR24_overrides!N123 = "", F_Inputs_PR24!N122, PR24_overrides!N123)</f>
        <v>13.825496946647087</v>
      </c>
      <c r="O123" s="16">
        <f>IF(PR24_overrides!O123 = "", F_Inputs_PR24!O122, PR24_overrides!O123)</f>
        <v>0</v>
      </c>
      <c r="P123" s="16">
        <f>IF(PR24_overrides!P123 = "", F_Inputs_PR24!P122, PR24_overrides!P123)</f>
        <v>3.0324426684727398E-2</v>
      </c>
      <c r="Q123" s="16">
        <f>IF(PR24_overrides!Q123 = "", F_Inputs_PR24!Q122, PR24_overrides!Q123)</f>
        <v>1.0830152387402642E-3</v>
      </c>
      <c r="R123" s="16">
        <f>IF(PR24_overrides!R123 = "", F_Inputs_PR24!R122, PR24_overrides!R123)</f>
        <v>2.1205438374534373</v>
      </c>
      <c r="S123" s="16">
        <f>IF(PR24_overrides!S123 = "", F_Inputs_PR24!S122, PR24_overrides!S123)</f>
        <v>8.2040000000000006</v>
      </c>
      <c r="T123" s="16">
        <f>IF(PR24_overrides!T123 = "", F_Inputs_PR24!T122, PR24_overrides!T123)</f>
        <v>9.9489999999999998</v>
      </c>
      <c r="U123" s="16">
        <f>IF(PR24_overrides!U123 = "", F_Inputs_PR24!U122, PR24_overrides!U123)</f>
        <v>218.29958845839633</v>
      </c>
      <c r="V123" s="16">
        <f>IF(PR24_overrides!V123 = "", F_Inputs_PR24!V122, PR24_overrides!V123)</f>
        <v>576.351</v>
      </c>
      <c r="W123" s="16">
        <f>IF(PR24_overrides!W123 = "", F_Inputs_PR24!W122, PR24_overrides!W123)</f>
        <v>2.0659999999999998</v>
      </c>
      <c r="X123" s="16">
        <f>IF(PR24_overrides!X123 = "", F_Inputs_PR24!X122, PR24_overrides!X123)</f>
        <v>3.0750000000000002</v>
      </c>
      <c r="Y123" s="16">
        <f>IF(PR24_overrides!Y123 = "", F_Inputs_PR24!Y122, PR24_overrides!Y123)</f>
        <v>85.238</v>
      </c>
      <c r="Z123" s="16">
        <f>IF(PR24_overrides!Z123 = "", F_Inputs_PR24!Z122, PR24_overrides!Z123)</f>
        <v>667.50400000000002</v>
      </c>
      <c r="AA123" s="16">
        <f>IF(PR24_overrides!AA123 = "", F_Inputs_PR24!AA122, PR24_overrides!AA123)</f>
        <v>1.0516077968167965</v>
      </c>
      <c r="AB123" s="16">
        <f>IF(PR24_overrides!AB123 = "", F_Inputs_PR24!AB122, PR24_overrides!AB123)</f>
        <v>47.042549243956401</v>
      </c>
      <c r="AC123" s="16">
        <f>IF(PR24_overrides!AC123 = "", F_Inputs_PR24!AC122, PR24_overrides!AC123)</f>
        <v>11.530207786779338</v>
      </c>
      <c r="AD123" s="16">
        <f>IF(PR24_overrides!AD123 = "", F_Inputs_PR24!AD122, PR24_overrides!AD123)</f>
        <v>0.1106958098042569</v>
      </c>
      <c r="AE123" s="16">
        <f>IF(PR24_overrides!AE123 = "", F_Inputs_PR24!AE122, PR24_overrides!AE123)</f>
        <v>1.2162261131053167</v>
      </c>
      <c r="AF123" s="16">
        <f>IF(PR24_overrides!AF123 = "", F_Inputs_PR24!AF122, PR24_overrides!AF123)</f>
        <v>0.39421754690145616</v>
      </c>
      <c r="AG123" s="16">
        <f>IF(PR24_overrides!AG123 = "", F_Inputs_PR24!AG122, PR24_overrides!AG123)</f>
        <v>0</v>
      </c>
      <c r="AH123" s="16">
        <f>IF(PR24_overrides!AH123 = "", F_Inputs_PR24!AH122, PR24_overrides!AH123)</f>
        <v>0</v>
      </c>
      <c r="AI123" s="16">
        <f>IF(PR24_overrides!AI123 = "", F_Inputs_PR24!AI122, PR24_overrides!AI123)</f>
        <v>1.6104436600067729</v>
      </c>
      <c r="AJ123" s="16">
        <f>IF(PR24_overrides!AJ123 = "", F_Inputs_PR24!AJ122, PR24_overrides!AJ123)</f>
        <v>0</v>
      </c>
      <c r="AK123" s="16">
        <f>IF(PR24_overrides!AK123 = "", F_Inputs_PR24!AK122, PR24_overrides!AK123)</f>
        <v>564.90629374873015</v>
      </c>
      <c r="AL123" s="14"/>
      <c r="AM123" s="14"/>
      <c r="AN123" s="14"/>
      <c r="AO123" s="14"/>
      <c r="AP123" s="14"/>
      <c r="AQ123" s="14"/>
      <c r="AR123" s="14"/>
      <c r="AS123" s="14"/>
      <c r="AT123" s="14"/>
      <c r="AU123" s="14"/>
      <c r="AV123" s="14"/>
      <c r="AW123" s="14"/>
      <c r="AX123" s="14"/>
    </row>
    <row r="124" spans="1:50" x14ac:dyDescent="0.45">
      <c r="A124" s="15" t="str">
        <f t="shared" si="1"/>
        <v>SBB26</v>
      </c>
      <c r="B124" s="15" t="s">
        <v>505</v>
      </c>
      <c r="C124" s="15" t="s">
        <v>518</v>
      </c>
      <c r="D124" s="16">
        <f>IF(PR24_overrides!D124 = "", F_Inputs_PR24!D123, PR24_overrides!D124)</f>
        <v>0.9052431782983148</v>
      </c>
      <c r="E124" s="16">
        <f>IF(PR24_overrides!E124 = "", F_Inputs_PR24!E123, PR24_overrides!E124)</f>
        <v>16.849186974148235</v>
      </c>
      <c r="F124" s="16">
        <f>IF(PR24_overrides!F124 = "", F_Inputs_PR24!F123, PR24_overrides!F124)</f>
        <v>1.2296404350648598</v>
      </c>
      <c r="G124" s="16">
        <f>IF(PR24_overrides!G124 = "", F_Inputs_PR24!G123, PR24_overrides!G124)</f>
        <v>18.449186252245177</v>
      </c>
      <c r="H124" s="16">
        <f>IF(PR24_overrides!H124 = "", F_Inputs_PR24!H123, PR24_overrides!H124)</f>
        <v>0</v>
      </c>
      <c r="I124" s="16">
        <f>IF(PR24_overrides!I124 = "", F_Inputs_PR24!I123, PR24_overrides!I124)</f>
        <v>2.104619659654412</v>
      </c>
      <c r="J124" s="16">
        <f>IF(PR24_overrides!J124 = "", F_Inputs_PR24!J123, PR24_overrides!J124)</f>
        <v>9.8493531774318193</v>
      </c>
      <c r="K124" s="16">
        <f>IF(PR24_overrides!K124 = "", F_Inputs_PR24!K123, PR24_overrides!K124)</f>
        <v>3.3140266305452088E-3</v>
      </c>
      <c r="L124" s="16">
        <f>IF(PR24_overrides!L124 = "", F_Inputs_PR24!L123, PR24_overrides!L124)</f>
        <v>48.485300525175063</v>
      </c>
      <c r="M124" s="16">
        <f>IF(PR24_overrides!M124 = "", F_Inputs_PR24!M123, PR24_overrides!M124)</f>
        <v>3.3140266305452088E-3</v>
      </c>
      <c r="N124" s="16">
        <f>IF(PR24_overrides!N124 = "", F_Inputs_PR24!N123, PR24_overrides!N124)</f>
        <v>18.801577750626485</v>
      </c>
      <c r="O124" s="16">
        <f>IF(PR24_overrides!O124 = "", F_Inputs_PR24!O123, PR24_overrides!O124)</f>
        <v>0</v>
      </c>
      <c r="P124" s="16">
        <f>IF(PR24_overrides!P124 = "", F_Inputs_PR24!P123, PR24_overrides!P124)</f>
        <v>9.9420798916356259E-3</v>
      </c>
      <c r="Q124" s="16">
        <f>IF(PR24_overrides!Q124 = "", F_Inputs_PR24!Q123, PR24_overrides!Q124)</f>
        <v>1.1046755435150696E-3</v>
      </c>
      <c r="R124" s="16">
        <f>IF(PR24_overrides!R124 = "", F_Inputs_PR24!R123, PR24_overrides!R124)</f>
        <v>1.853645562018287</v>
      </c>
      <c r="S124" s="16">
        <f>IF(PR24_overrides!S124 = "", F_Inputs_PR24!S123, PR24_overrides!S124)</f>
        <v>7.9429999999999996</v>
      </c>
      <c r="T124" s="16">
        <f>IF(PR24_overrides!T124 = "", F_Inputs_PR24!T123, PR24_overrides!T124)</f>
        <v>10.346</v>
      </c>
      <c r="U124" s="16">
        <f>IF(PR24_overrides!U124 = "", F_Inputs_PR24!U123, PR24_overrides!U124)</f>
        <v>208.40401240808427</v>
      </c>
      <c r="V124" s="16">
        <f>IF(PR24_overrides!V124 = "", F_Inputs_PR24!V123, PR24_overrides!V124)</f>
        <v>589.38493546151824</v>
      </c>
      <c r="W124" s="16">
        <f>IF(PR24_overrides!W124 = "", F_Inputs_PR24!W123, PR24_overrides!W124)</f>
        <v>2.0300600917103551</v>
      </c>
      <c r="X124" s="16">
        <f>IF(PR24_overrides!X124 = "", F_Inputs_PR24!X123, PR24_overrides!X124)</f>
        <v>3.1625145484392529</v>
      </c>
      <c r="Y124" s="16">
        <f>IF(PR24_overrides!Y124 = "", F_Inputs_PR24!Y123, PR24_overrides!Y124)</f>
        <v>80.481308931022056</v>
      </c>
      <c r="Z124" s="16">
        <f>IF(PR24_overrides!Z124 = "", F_Inputs_PR24!Z123, PR24_overrides!Z124)</f>
        <v>683.82105825302301</v>
      </c>
      <c r="AA124" s="16">
        <f>IF(PR24_overrides!AA124 = "", F_Inputs_PR24!AA123, PR24_overrides!AA124)</f>
        <v>1.381949104937352</v>
      </c>
      <c r="AB124" s="16">
        <f>IF(PR24_overrides!AB124 = "", F_Inputs_PR24!AB123, PR24_overrides!AB124)</f>
        <v>51.495807006321904</v>
      </c>
      <c r="AC124" s="16">
        <f>IF(PR24_overrides!AC124 = "", F_Inputs_PR24!AC123, PR24_overrides!AC124)</f>
        <v>11.639755726688332</v>
      </c>
      <c r="AD124" s="16">
        <f>IF(PR24_overrides!AD124 = "", F_Inputs_PR24!AD123, PR24_overrides!AD124)</f>
        <v>0.1121568883599169</v>
      </c>
      <c r="AE124" s="16">
        <f>IF(PR24_overrides!AE124 = "", F_Inputs_PR24!AE123, PR24_overrides!AE124)</f>
        <v>0.99893388202141886</v>
      </c>
      <c r="AF124" s="16">
        <f>IF(PR24_overrides!AF124 = "", F_Inputs_PR24!AF123, PR24_overrides!AF124)</f>
        <v>0.14688028167201006</v>
      </c>
      <c r="AG124" s="16">
        <f>IF(PR24_overrides!AG124 = "", F_Inputs_PR24!AG123, PR24_overrides!AG124)</f>
        <v>0</v>
      </c>
      <c r="AH124" s="16">
        <f>IF(PR24_overrides!AH124 = "", F_Inputs_PR24!AH123, PR24_overrides!AH124)</f>
        <v>0</v>
      </c>
      <c r="AI124" s="16">
        <f>IF(PR24_overrides!AI124 = "", F_Inputs_PR24!AI123, PR24_overrides!AI124)</f>
        <v>1.1458141636934289</v>
      </c>
      <c r="AJ124" s="16">
        <f>IF(PR24_overrides!AJ124 = "", F_Inputs_PR24!AJ123, PR24_overrides!AJ124)</f>
        <v>0</v>
      </c>
      <c r="AK124" s="16">
        <f>IF(PR24_overrides!AK124 = "", F_Inputs_PR24!AK123, PR24_overrides!AK124)</f>
        <v>652.50643601685067</v>
      </c>
      <c r="AL124" s="14"/>
      <c r="AM124" s="14"/>
      <c r="AN124" s="14"/>
      <c r="AO124" s="14"/>
      <c r="AP124" s="14"/>
      <c r="AQ124" s="14"/>
      <c r="AR124" s="14"/>
      <c r="AS124" s="14"/>
      <c r="AT124" s="14"/>
      <c r="AU124" s="14"/>
      <c r="AV124" s="14"/>
      <c r="AW124" s="14"/>
      <c r="AX124" s="14"/>
    </row>
    <row r="125" spans="1:50" x14ac:dyDescent="0.45">
      <c r="A125" s="15" t="str">
        <f t="shared" si="1"/>
        <v>SBB27</v>
      </c>
      <c r="B125" s="15" t="s">
        <v>505</v>
      </c>
      <c r="C125" s="15" t="s">
        <v>519</v>
      </c>
      <c r="D125" s="16">
        <f>IF(PR24_overrides!D125 = "", F_Inputs_PR24!D124, PR24_overrides!D125)</f>
        <v>0.88749331205717152</v>
      </c>
      <c r="E125" s="16">
        <f>IF(PR24_overrides!E125 = "", F_Inputs_PR24!E124, PR24_overrides!E125)</f>
        <v>18.625711595194399</v>
      </c>
      <c r="F125" s="16">
        <f>IF(PR24_overrides!F125 = "", F_Inputs_PR24!F124, PR24_overrides!F125)</f>
        <v>1.3571376289518686</v>
      </c>
      <c r="G125" s="16">
        <f>IF(PR24_overrides!G125 = "", F_Inputs_PR24!G124, PR24_overrides!G125)</f>
        <v>18.953382263816323</v>
      </c>
      <c r="H125" s="16">
        <f>IF(PR24_overrides!H125 = "", F_Inputs_PR24!H124, PR24_overrides!H125)</f>
        <v>0</v>
      </c>
      <c r="I125" s="16">
        <f>IF(PR24_overrides!I125 = "", F_Inputs_PR24!I124, PR24_overrides!I125)</f>
        <v>2.3254802343902208</v>
      </c>
      <c r="J125" s="16">
        <f>IF(PR24_overrides!J125 = "", F_Inputs_PR24!J124, PR24_overrides!J125)</f>
        <v>10.880185736136063</v>
      </c>
      <c r="K125" s="16">
        <f>IF(PR24_overrides!K125 = "", F_Inputs_PR24!K124, PR24_overrides!K125)</f>
        <v>3.3803071631561127E-3</v>
      </c>
      <c r="L125" s="16">
        <f>IF(PR24_overrides!L125 = "", F_Inputs_PR24!L124, PR24_overrides!L125)</f>
        <v>52.145277765652033</v>
      </c>
      <c r="M125" s="16">
        <f>IF(PR24_overrides!M125 = "", F_Inputs_PR24!M124, PR24_overrides!M125)</f>
        <v>3.3803071631561127E-3</v>
      </c>
      <c r="N125" s="16">
        <f>IF(PR24_overrides!N125 = "", F_Inputs_PR24!N124, PR24_overrides!N125)</f>
        <v>19.316201899328412</v>
      </c>
      <c r="O125" s="16">
        <f>IF(PR24_overrides!O125 = "", F_Inputs_PR24!O124, PR24_overrides!O125)</f>
        <v>0</v>
      </c>
      <c r="P125" s="16">
        <f>IF(PR24_overrides!P125 = "", F_Inputs_PR24!P124, PR24_overrides!P125)</f>
        <v>9.0141524350829672E-3</v>
      </c>
      <c r="Q125" s="16">
        <f>IF(PR24_overrides!Q125 = "", F_Inputs_PR24!Q124, PR24_overrides!Q125)</f>
        <v>1.1267690543853709E-3</v>
      </c>
      <c r="R125" s="16">
        <f>IF(PR24_overrides!R125 = "", F_Inputs_PR24!R124, PR24_overrides!R125)</f>
        <v>1.543673604507958</v>
      </c>
      <c r="S125" s="16">
        <f>IF(PR24_overrides!S125 = "", F_Inputs_PR24!S124, PR24_overrides!S125)</f>
        <v>7.7</v>
      </c>
      <c r="T125" s="16">
        <f>IF(PR24_overrides!T125 = "", F_Inputs_PR24!T124, PR24_overrides!T125)</f>
        <v>10.718</v>
      </c>
      <c r="U125" s="16">
        <f>IF(PR24_overrides!U125 = "", F_Inputs_PR24!U124, PR24_overrides!U125)</f>
        <v>199.96152335187585</v>
      </c>
      <c r="V125" s="16">
        <f>IF(PR24_overrides!V125 = "", F_Inputs_PR24!V124, PR24_overrides!V125)</f>
        <v>601.42308905052744</v>
      </c>
      <c r="W125" s="16">
        <f>IF(PR24_overrides!W125 = "", F_Inputs_PR24!W124, PR24_overrides!W125)</f>
        <v>2.014941506551247</v>
      </c>
      <c r="X125" s="16">
        <f>IF(PR24_overrides!X125 = "", F_Inputs_PR24!X124, PR24_overrides!X125)</f>
        <v>3.2265206301405809</v>
      </c>
      <c r="Y125" s="16">
        <f>IF(PR24_overrides!Y125 = "", F_Inputs_PR24!Y124, PR24_overrides!Y125)</f>
        <v>78.723997821654351</v>
      </c>
      <c r="Z125" s="16">
        <f>IF(PR24_overrides!Z125 = "", F_Inputs_PR24!Z124, PR24_overrides!Z125)</f>
        <v>696.43485588205453</v>
      </c>
      <c r="AA125" s="16">
        <f>IF(PR24_overrides!AA125 = "", F_Inputs_PR24!AA124, PR24_overrides!AA125)</f>
        <v>1.4095880870360988</v>
      </c>
      <c r="AB125" s="16">
        <f>IF(PR24_overrides!AB125 = "", F_Inputs_PR24!AB124, PR24_overrides!AB125)</f>
        <v>54.670449740618871</v>
      </c>
      <c r="AC125" s="16">
        <f>IF(PR24_overrides!AC125 = "", F_Inputs_PR24!AC124, PR24_overrides!AC125)</f>
        <v>11.744194561684447</v>
      </c>
      <c r="AD125" s="16">
        <f>IF(PR24_overrides!AD125 = "", F_Inputs_PR24!AD124, PR24_overrides!AD125)</f>
        <v>0.1135289829300857</v>
      </c>
      <c r="AE125" s="16">
        <f>IF(PR24_overrides!AE125 = "", F_Inputs_PR24!AE124, PR24_overrides!AE125)</f>
        <v>0.85422297565146876</v>
      </c>
      <c r="AF125" s="16">
        <f>IF(PR24_overrides!AF125 = "", F_Inputs_PR24!AF124, PR24_overrides!AF125)</f>
        <v>0.11713447331795718</v>
      </c>
      <c r="AG125" s="16">
        <f>IF(PR24_overrides!AG125 = "", F_Inputs_PR24!AG124, PR24_overrides!AG125)</f>
        <v>0</v>
      </c>
      <c r="AH125" s="16">
        <f>IF(PR24_overrides!AH125 = "", F_Inputs_PR24!AH124, PR24_overrides!AH125)</f>
        <v>0</v>
      </c>
      <c r="AI125" s="16">
        <f>IF(PR24_overrides!AI125 = "", F_Inputs_PR24!AI124, PR24_overrides!AI125)</f>
        <v>0.97135744896942589</v>
      </c>
      <c r="AJ125" s="16">
        <f>IF(PR24_overrides!AJ125 = "", F_Inputs_PR24!AJ124, PR24_overrides!AJ125)</f>
        <v>0</v>
      </c>
      <c r="AK125" s="16">
        <f>IF(PR24_overrides!AK125 = "", F_Inputs_PR24!AK124, PR24_overrides!AK125)</f>
        <v>710.30619773210265</v>
      </c>
      <c r="AL125" s="14"/>
      <c r="AM125" s="14"/>
      <c r="AN125" s="14"/>
      <c r="AO125" s="14"/>
      <c r="AP125" s="14"/>
      <c r="AQ125" s="14"/>
      <c r="AR125" s="14"/>
      <c r="AS125" s="14"/>
      <c r="AT125" s="14"/>
      <c r="AU125" s="14"/>
      <c r="AV125" s="14"/>
      <c r="AW125" s="14"/>
      <c r="AX125" s="14"/>
    </row>
    <row r="126" spans="1:50" x14ac:dyDescent="0.45">
      <c r="A126" s="15" t="str">
        <f t="shared" si="1"/>
        <v>SBB28</v>
      </c>
      <c r="B126" s="15" t="s">
        <v>505</v>
      </c>
      <c r="C126" s="15" t="s">
        <v>520</v>
      </c>
      <c r="D126" s="16">
        <f>IF(PR24_overrides!D126 = "", F_Inputs_PR24!D125, PR24_overrides!D126)</f>
        <v>0.87009148240899159</v>
      </c>
      <c r="E126" s="16">
        <f>IF(PR24_overrides!E126 = "", F_Inputs_PR24!E125, PR24_overrides!E126)</f>
        <v>20.021960126290981</v>
      </c>
      <c r="F126" s="16">
        <f>IF(PR24_overrides!F126 = "", F_Inputs_PR24!F125, PR24_overrides!F126)</f>
        <v>1.4576462516107029</v>
      </c>
      <c r="G126" s="16">
        <f>IF(PR24_overrides!G126 = "", F_Inputs_PR24!G125, PR24_overrides!G126)</f>
        <v>19.804814032072088</v>
      </c>
      <c r="H126" s="16">
        <f>IF(PR24_overrides!H126 = "", F_Inputs_PR24!H125, PR24_overrides!H126)</f>
        <v>0</v>
      </c>
      <c r="I126" s="16">
        <f>IF(PR24_overrides!I126 = "", F_Inputs_PR24!I125, PR24_overrides!I126)</f>
        <v>2.5004835965130408</v>
      </c>
      <c r="J126" s="16">
        <f>IF(PR24_overrides!J126 = "", F_Inputs_PR24!J125, PR24_overrides!J126)</f>
        <v>11.690891523335132</v>
      </c>
      <c r="K126" s="16">
        <f>IF(PR24_overrides!K126 = "", F_Inputs_PR24!K125, PR24_overrides!K126)</f>
        <v>3.4479133064192345E-3</v>
      </c>
      <c r="L126" s="16">
        <f>IF(PR24_overrides!L126 = "", F_Inputs_PR24!L125, PR24_overrides!L126)</f>
        <v>55.479243443128368</v>
      </c>
      <c r="M126" s="16">
        <f>IF(PR24_overrides!M126 = "", F_Inputs_PR24!M125, PR24_overrides!M126)</f>
        <v>3.4479133064192354E-3</v>
      </c>
      <c r="N126" s="16">
        <f>IF(PR24_overrides!N126 = "", F_Inputs_PR24!N125, PR24_overrides!N126)</f>
        <v>20.184084495778201</v>
      </c>
      <c r="O126" s="16">
        <f>IF(PR24_overrides!O126 = "", F_Inputs_PR24!O125, PR24_overrides!O126)</f>
        <v>0</v>
      </c>
      <c r="P126" s="16">
        <f>IF(PR24_overrides!P126 = "", F_Inputs_PR24!P125, PR24_overrides!P126)</f>
        <v>9.1944354837846243E-3</v>
      </c>
      <c r="Q126" s="16">
        <f>IF(PR24_overrides!Q126 = "", F_Inputs_PR24!Q125, PR24_overrides!Q126)</f>
        <v>1.149304435473078E-3</v>
      </c>
      <c r="R126" s="16">
        <f>IF(PR24_overrides!R126 = "", F_Inputs_PR24!R125, PR24_overrides!R126)</f>
        <v>1.5745470765981173</v>
      </c>
      <c r="S126" s="16">
        <f>IF(PR24_overrides!S126 = "", F_Inputs_PR24!S125, PR24_overrides!S126)</f>
        <v>7.4710000000000001</v>
      </c>
      <c r="T126" s="16">
        <f>IF(PR24_overrides!T126 = "", F_Inputs_PR24!T125, PR24_overrides!T126)</f>
        <v>11.071999999999999</v>
      </c>
      <c r="U126" s="16">
        <f>IF(PR24_overrides!U126 = "", F_Inputs_PR24!U125, PR24_overrides!U126)</f>
        <v>191.91448946931627</v>
      </c>
      <c r="V126" s="16">
        <f>IF(PR24_overrides!V126 = "", F_Inputs_PR24!V125, PR24_overrides!V126)</f>
        <v>613.35531316225388</v>
      </c>
      <c r="W126" s="16">
        <f>IF(PR24_overrides!W126 = "", F_Inputs_PR24!W125, PR24_overrides!W126)</f>
        <v>2.0010443628504708</v>
      </c>
      <c r="X126" s="16">
        <f>IF(PR24_overrides!X126 = "", F_Inputs_PR24!X125, PR24_overrides!X126)</f>
        <v>3.285908664467418</v>
      </c>
      <c r="Y126" s="16">
        <f>IF(PR24_overrides!Y126 = "", F_Inputs_PR24!Y125, PR24_overrides!Y126)</f>
        <v>77.109157320539595</v>
      </c>
      <c r="Z126" s="16">
        <f>IF(PR24_overrides!Z126 = "", F_Inputs_PR24!Z125, PR24_overrides!Z126)</f>
        <v>708.15189583661834</v>
      </c>
      <c r="AA126" s="16">
        <f>IF(PR24_overrides!AA126 = "", F_Inputs_PR24!AA125, PR24_overrides!AA126)</f>
        <v>1.437779848776821</v>
      </c>
      <c r="AB126" s="16">
        <f>IF(PR24_overrides!AB126 = "", F_Inputs_PR24!AB125, PR24_overrides!AB126)</f>
        <v>57.822536754325981</v>
      </c>
      <c r="AC126" s="16">
        <f>IF(PR24_overrides!AC126 = "", F_Inputs_PR24!AC125, PR24_overrides!AC126)</f>
        <v>11.847042245663024</v>
      </c>
      <c r="AD126" s="16">
        <f>IF(PR24_overrides!AD126 = "", F_Inputs_PR24!AD125, PR24_overrides!AD126)</f>
        <v>0.11480574710160039</v>
      </c>
      <c r="AE126" s="16">
        <f>IF(PR24_overrides!AE126 = "", F_Inputs_PR24!AE125, PR24_overrides!AE126)</f>
        <v>0.68600632390887029</v>
      </c>
      <c r="AF126" s="16">
        <f>IF(PR24_overrides!AF126 = "", F_Inputs_PR24!AF125, PR24_overrides!AF126)</f>
        <v>7.2396170771377277E-2</v>
      </c>
      <c r="AG126" s="16">
        <f>IF(PR24_overrides!AG126 = "", F_Inputs_PR24!AG125, PR24_overrides!AG126)</f>
        <v>0</v>
      </c>
      <c r="AH126" s="16">
        <f>IF(PR24_overrides!AH126 = "", F_Inputs_PR24!AH125, PR24_overrides!AH126)</f>
        <v>0</v>
      </c>
      <c r="AI126" s="16">
        <f>IF(PR24_overrides!AI126 = "", F_Inputs_PR24!AI125, PR24_overrides!AI126)</f>
        <v>0.75840249468024756</v>
      </c>
      <c r="AJ126" s="16">
        <f>IF(PR24_overrides!AJ126 = "", F_Inputs_PR24!AJ125, PR24_overrides!AJ126)</f>
        <v>0</v>
      </c>
      <c r="AK126" s="16">
        <f>IF(PR24_overrides!AK126 = "", F_Inputs_PR24!AK125, PR24_overrides!AK126)</f>
        <v>767.96062656536901</v>
      </c>
      <c r="AL126" s="14"/>
      <c r="AM126" s="14"/>
      <c r="AN126" s="14"/>
      <c r="AO126" s="14"/>
      <c r="AP126" s="14"/>
      <c r="AQ126" s="14"/>
      <c r="AR126" s="14"/>
      <c r="AS126" s="14"/>
      <c r="AT126" s="14"/>
      <c r="AU126" s="14"/>
      <c r="AV126" s="14"/>
      <c r="AW126" s="14"/>
      <c r="AX126" s="14"/>
    </row>
    <row r="127" spans="1:50" x14ac:dyDescent="0.45">
      <c r="A127" s="15" t="str">
        <f t="shared" si="1"/>
        <v>SBB29</v>
      </c>
      <c r="B127" s="15" t="s">
        <v>505</v>
      </c>
      <c r="C127" s="15" t="s">
        <v>521</v>
      </c>
      <c r="D127" s="16">
        <f>IF(PR24_overrides!D127 = "", F_Inputs_PR24!D126, PR24_overrides!D127)</f>
        <v>0.85303086510685477</v>
      </c>
      <c r="E127" s="16">
        <f>IF(PR24_overrides!E127 = "", F_Inputs_PR24!E126, PR24_overrides!E127)</f>
        <v>20.762125586255713</v>
      </c>
      <c r="F127" s="16">
        <f>IF(PR24_overrides!F127 = "", F_Inputs_PR24!F126, PR24_overrides!F127)</f>
        <v>1.5101175327341811</v>
      </c>
      <c r="G127" s="16">
        <f>IF(PR24_overrides!G127 = "", F_Inputs_PR24!G126, PR24_overrides!G127)</f>
        <v>20.931247309279243</v>
      </c>
      <c r="H127" s="16">
        <f>IF(PR24_overrides!H127 = "", F_Inputs_PR24!H126, PR24_overrides!H127)</f>
        <v>0</v>
      </c>
      <c r="I127" s="16">
        <f>IF(PR24_overrides!I127 = "", F_Inputs_PR24!I126, PR24_overrides!I127)</f>
        <v>2.5929434613028035</v>
      </c>
      <c r="J127" s="16">
        <f>IF(PR24_overrides!J127 = "", F_Inputs_PR24!J126, PR24_overrides!J127)</f>
        <v>12.120750038659061</v>
      </c>
      <c r="K127" s="16">
        <f>IF(PR24_overrides!K127 = "", F_Inputs_PR24!K126, PR24_overrides!K127)</f>
        <v>3.5168715725476187E-3</v>
      </c>
      <c r="L127" s="16">
        <f>IF(PR24_overrides!L127 = "", F_Inputs_PR24!L126, PR24_overrides!L127)</f>
        <v>57.920700799803541</v>
      </c>
      <c r="M127" s="16">
        <f>IF(PR24_overrides!M127 = "", F_Inputs_PR24!M126, PR24_overrides!M127)</f>
        <v>3.5168715725476187E-3</v>
      </c>
      <c r="N127" s="16">
        <f>IF(PR24_overrides!N127 = "", F_Inputs_PR24!N126, PR24_overrides!N127)</f>
        <v>21.330998378025491</v>
      </c>
      <c r="O127" s="16">
        <f>IF(PR24_overrides!O127 = "", F_Inputs_PR24!O126, PR24_overrides!O127)</f>
        <v>0</v>
      </c>
      <c r="P127" s="16">
        <f>IF(PR24_overrides!P127 = "", F_Inputs_PR24!P126, PR24_overrides!P127)</f>
        <v>0</v>
      </c>
      <c r="Q127" s="16">
        <f>IF(PR24_overrides!Q127 = "", F_Inputs_PR24!Q126, PR24_overrides!Q127)</f>
        <v>1.1722905241825397E-3</v>
      </c>
      <c r="R127" s="16">
        <f>IF(PR24_overrides!R127 = "", F_Inputs_PR24!R126, PR24_overrides!R127)</f>
        <v>1.566180140307873</v>
      </c>
      <c r="S127" s="16">
        <f>IF(PR24_overrides!S127 = "", F_Inputs_PR24!S126, PR24_overrides!S127)</f>
        <v>7.2569999999999997</v>
      </c>
      <c r="T127" s="16">
        <f>IF(PR24_overrides!T127 = "", F_Inputs_PR24!T126, PR24_overrides!T127)</f>
        <v>11.405999999999999</v>
      </c>
      <c r="U127" s="16">
        <f>IF(PR24_overrides!U127 = "", F_Inputs_PR24!U126, PR24_overrides!U127)</f>
        <v>184.24068710246519</v>
      </c>
      <c r="V127" s="16">
        <f>IF(PR24_overrides!V127 = "", F_Inputs_PR24!V126, PR24_overrides!V127)</f>
        <v>625.24327674427798</v>
      </c>
      <c r="W127" s="16">
        <f>IF(PR24_overrides!W127 = "", F_Inputs_PR24!W126, PR24_overrides!W127)</f>
        <v>1.9882036655592059</v>
      </c>
      <c r="X127" s="16">
        <f>IF(PR24_overrides!X127 = "", F_Inputs_PR24!X126, PR24_overrides!X127)</f>
        <v>3.3406250691237989</v>
      </c>
      <c r="Y127" s="16">
        <f>IF(PR24_overrides!Y127 = "", F_Inputs_PR24!Y126, PR24_overrides!Y127)</f>
        <v>75.617618989865591</v>
      </c>
      <c r="Z127" s="16">
        <f>IF(PR24_overrides!Z127 = "", F_Inputs_PR24!Z126, PR24_overrides!Z127)</f>
        <v>718.94280690400308</v>
      </c>
      <c r="AA127" s="16">
        <f>IF(PR24_overrides!AA127 = "", F_Inputs_PR24!AA126, PR24_overrides!AA127)</f>
        <v>1.4665354457523569</v>
      </c>
      <c r="AB127" s="16">
        <f>IF(PR24_overrides!AB127 = "", F_Inputs_PR24!AB126, PR24_overrides!AB127)</f>
        <v>60.068051927715807</v>
      </c>
      <c r="AC127" s="16">
        <f>IF(PR24_overrides!AC127 = "", F_Inputs_PR24!AC126, PR24_overrides!AC127)</f>
        <v>11.946384444710326</v>
      </c>
      <c r="AD127" s="16">
        <f>IF(PR24_overrides!AD127 = "", F_Inputs_PR24!AD126, PR24_overrides!AD127)</f>
        <v>0.1159810462018117</v>
      </c>
      <c r="AE127" s="16">
        <f>IF(PR24_overrides!AE127 = "", F_Inputs_PR24!AE126, PR24_overrides!AE127)</f>
        <v>0.5597727271934323</v>
      </c>
      <c r="AF127" s="16">
        <f>IF(PR24_overrides!AF127 = "", F_Inputs_PR24!AF126, PR24_overrides!AF127)</f>
        <v>2.0225969886768305E-2</v>
      </c>
      <c r="AG127" s="16">
        <f>IF(PR24_overrides!AG127 = "", F_Inputs_PR24!AG126, PR24_overrides!AG127)</f>
        <v>0</v>
      </c>
      <c r="AH127" s="16">
        <f>IF(PR24_overrides!AH127 = "", F_Inputs_PR24!AH126, PR24_overrides!AH127)</f>
        <v>0</v>
      </c>
      <c r="AI127" s="16">
        <f>IF(PR24_overrides!AI127 = "", F_Inputs_PR24!AI126, PR24_overrides!AI127)</f>
        <v>0.57999869708020058</v>
      </c>
      <c r="AJ127" s="16">
        <f>IF(PR24_overrides!AJ127 = "", F_Inputs_PR24!AJ126, PR24_overrides!AJ127)</f>
        <v>0</v>
      </c>
      <c r="AK127" s="16">
        <f>IF(PR24_overrides!AK127 = "", F_Inputs_PR24!AK126, PR24_overrides!AK127)</f>
        <v>804.06234763156192</v>
      </c>
      <c r="AL127" s="14"/>
      <c r="AM127" s="14"/>
      <c r="AN127" s="14"/>
      <c r="AO127" s="14"/>
      <c r="AP127" s="14"/>
      <c r="AQ127" s="14"/>
      <c r="AR127" s="14"/>
      <c r="AS127" s="14"/>
      <c r="AT127" s="14"/>
      <c r="AU127" s="14"/>
      <c r="AV127" s="14"/>
      <c r="AW127" s="14"/>
      <c r="AX127" s="14"/>
    </row>
    <row r="128" spans="1:50" x14ac:dyDescent="0.45">
      <c r="A128" s="15" t="str">
        <f t="shared" si="1"/>
        <v>SBB30</v>
      </c>
      <c r="B128" s="15" t="s">
        <v>505</v>
      </c>
      <c r="C128" s="15" t="s">
        <v>522</v>
      </c>
      <c r="D128" s="16">
        <f>IF(PR24_overrides!D128 = "", F_Inputs_PR24!D127, PR24_overrides!D128)</f>
        <v>0.8363047697126027</v>
      </c>
      <c r="E128" s="16">
        <f>IF(PR24_overrides!E128 = "", F_Inputs_PR24!E127, PR24_overrides!E128)</f>
        <v>21.26591832439005</v>
      </c>
      <c r="F128" s="16">
        <f>IF(PR24_overrides!F128 = "", F_Inputs_PR24!F127, PR24_overrides!F128)</f>
        <v>1.5459266867021135</v>
      </c>
      <c r="G128" s="16">
        <f>IF(PR24_overrides!G128 = "", F_Inputs_PR24!G127, PR24_overrides!G128)</f>
        <v>22.113947773316525</v>
      </c>
      <c r="H128" s="16">
        <f>IF(PR24_overrides!H128 = "", F_Inputs_PR24!H127, PR24_overrides!H128)</f>
        <v>0</v>
      </c>
      <c r="I128" s="16">
        <f>IF(PR24_overrides!I128 = "", F_Inputs_PR24!I127, PR24_overrides!I128)</f>
        <v>2.6555465384813308</v>
      </c>
      <c r="J128" s="16">
        <f>IF(PR24_overrides!J128 = "", F_Inputs_PR24!J127, PR24_overrides!J128)</f>
        <v>12.411852152729425</v>
      </c>
      <c r="K128" s="16">
        <f>IF(PR24_overrides!K128 = "", F_Inputs_PR24!K127, PR24_overrides!K128)</f>
        <v>3.5872090039985715E-3</v>
      </c>
      <c r="L128" s="16">
        <f>IF(PR24_overrides!L128 = "", F_Inputs_PR24!L127, PR24_overrides!L128)</f>
        <v>59.99677868462345</v>
      </c>
      <c r="M128" s="16">
        <f>IF(PR24_overrides!M128 = "", F_Inputs_PR24!M127, PR24_overrides!M128)</f>
        <v>3.5872090039985715E-3</v>
      </c>
      <c r="N128" s="16">
        <f>IF(PR24_overrides!N128 = "", F_Inputs_PR24!N127, PR24_overrides!N128)</f>
        <v>22.536042699453692</v>
      </c>
      <c r="O128" s="16">
        <f>IF(PR24_overrides!O128 = "", F_Inputs_PR24!O127, PR24_overrides!O128)</f>
        <v>0</v>
      </c>
      <c r="P128" s="16">
        <f>IF(PR24_overrides!P128 = "", F_Inputs_PR24!P127, PR24_overrides!P128)</f>
        <v>0</v>
      </c>
      <c r="Q128" s="16">
        <f>IF(PR24_overrides!Q128 = "", F_Inputs_PR24!Q127, PR24_overrides!Q128)</f>
        <v>1.1957363346661904E-3</v>
      </c>
      <c r="R128" s="16">
        <f>IF(PR24_overrides!R128 = "", F_Inputs_PR24!R127, PR24_overrides!R128)</f>
        <v>1.620222733472688</v>
      </c>
      <c r="S128" s="16">
        <f>IF(PR24_overrides!S128 = "", F_Inputs_PR24!S127, PR24_overrides!S128)</f>
        <v>7.0549999999999997</v>
      </c>
      <c r="T128" s="16">
        <f>IF(PR24_overrides!T128 = "", F_Inputs_PR24!T127, PR24_overrides!T128)</f>
        <v>11.727</v>
      </c>
      <c r="U128" s="16">
        <f>IF(PR24_overrides!U128 = "", F_Inputs_PR24!U127, PR24_overrides!U128)</f>
        <v>176.91966419526352</v>
      </c>
      <c r="V128" s="16">
        <f>IF(PR24_overrides!V128 = "", F_Inputs_PR24!V127, PR24_overrides!V128)</f>
        <v>635.9564994267879</v>
      </c>
      <c r="W128" s="16">
        <f>IF(PR24_overrides!W128 = "", F_Inputs_PR24!W127, PR24_overrides!W128)</f>
        <v>1.976278038620584</v>
      </c>
      <c r="X128" s="16">
        <f>IF(PR24_overrides!X128 = "", F_Inputs_PR24!X127, PR24_overrides!X128)</f>
        <v>3.3921161125765238</v>
      </c>
      <c r="Y128" s="16">
        <f>IF(PR24_overrides!Y128 = "", F_Inputs_PR24!Y127, PR24_overrides!Y128)</f>
        <v>74.232638324016278</v>
      </c>
      <c r="Z128" s="16">
        <f>IF(PR24_overrides!Z128 = "", F_Inputs_PR24!Z127, PR24_overrides!Z128)</f>
        <v>729.11411211930601</v>
      </c>
      <c r="AA128" s="16">
        <f>IF(PR24_overrides!AA128 = "", F_Inputs_PR24!AA127, PR24_overrides!AA128)</f>
        <v>1.4958661546674041</v>
      </c>
      <c r="AB128" s="16">
        <f>IF(PR24_overrides!AB128 = "", F_Inputs_PR24!AB127, PR24_overrides!AB128)</f>
        <v>62.078159159491278</v>
      </c>
      <c r="AC128" s="16">
        <f>IF(PR24_overrides!AC128 = "", F_Inputs_PR24!AC127, PR24_overrides!AC128)</f>
        <v>12.046363645644373</v>
      </c>
      <c r="AD128" s="16">
        <f>IF(PR24_overrides!AD128 = "", F_Inputs_PR24!AD127, PR24_overrides!AD128)</f>
        <v>0.11709150382400919</v>
      </c>
      <c r="AE128" s="16">
        <f>IF(PR24_overrides!AE128 = "", F_Inputs_PR24!AE127, PR24_overrides!AE128)</f>
        <v>0.44321474993059951</v>
      </c>
      <c r="AF128" s="16">
        <f>IF(PR24_overrides!AF128 = "", F_Inputs_PR24!AF127, PR24_overrides!AF128)</f>
        <v>1.6747255129883721E-2</v>
      </c>
      <c r="AG128" s="16">
        <f>IF(PR24_overrides!AG128 = "", F_Inputs_PR24!AG127, PR24_overrides!AG128)</f>
        <v>0</v>
      </c>
      <c r="AH128" s="16">
        <f>IF(PR24_overrides!AH128 = "", F_Inputs_PR24!AH127, PR24_overrides!AH128)</f>
        <v>0</v>
      </c>
      <c r="AI128" s="16">
        <f>IF(PR24_overrides!AI128 = "", F_Inputs_PR24!AI127, PR24_overrides!AI128)</f>
        <v>0.45996200506048324</v>
      </c>
      <c r="AJ128" s="16">
        <f>IF(PR24_overrides!AJ128 = "", F_Inputs_PR24!AJ127, PR24_overrides!AJ128)</f>
        <v>0</v>
      </c>
      <c r="AK128" s="16">
        <f>IF(PR24_overrides!AK128 = "", F_Inputs_PR24!AK127, PR24_overrides!AK128)</f>
        <v>834.63352748767829</v>
      </c>
      <c r="AL128" s="14"/>
      <c r="AM128" s="14"/>
      <c r="AN128" s="14"/>
      <c r="AO128" s="14"/>
      <c r="AP128" s="14"/>
      <c r="AQ128" s="14"/>
      <c r="AR128" s="14"/>
      <c r="AS128" s="14"/>
      <c r="AT128" s="14"/>
      <c r="AU128" s="14"/>
      <c r="AV128" s="14"/>
      <c r="AW128" s="14"/>
      <c r="AX128" s="14"/>
    </row>
  </sheetData>
  <phoneticPr fontId="5" type="noConversion"/>
  <conditionalFormatting sqref="B1:C1">
    <cfRule type="cellIs" dxfId="15" priority="1" operator="equal">
      <formula>TRUE</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766E7-FDDD-41C6-AFB2-2B7CF89C37AC}">
  <sheetPr>
    <tabColor rgb="FFCCCCCE"/>
    <outlinePr summaryBelow="0" summaryRight="0"/>
  </sheetPr>
  <dimension ref="A1:AX28"/>
  <sheetViews>
    <sheetView showGridLines="0" zoomScale="80" zoomScaleNormal="80" workbookViewId="0"/>
  </sheetViews>
  <sheetFormatPr defaultColWidth="0" defaultRowHeight="13.15" customHeight="1" zeroHeight="1" x14ac:dyDescent="0.4"/>
  <cols>
    <col min="1" max="4" width="1.25" style="41" customWidth="1"/>
    <col min="5" max="5" width="2.125" style="41" customWidth="1"/>
    <col min="6" max="6" width="3.75" style="41" customWidth="1"/>
    <col min="7" max="7" width="2.125" style="41" customWidth="1"/>
    <col min="8" max="8" width="25.625" style="41" customWidth="1"/>
    <col min="9" max="9" width="2.125" style="41" customWidth="1"/>
    <col min="10" max="10" width="3.75" style="41" customWidth="1"/>
    <col min="11" max="11" width="2.125" style="41" customWidth="1"/>
    <col min="12" max="12" width="25.625" style="41" customWidth="1"/>
    <col min="13" max="13" width="2.125" style="41" customWidth="1"/>
    <col min="14" max="14" width="3.75" style="41" customWidth="1"/>
    <col min="15" max="15" width="2.125" style="41" customWidth="1"/>
    <col min="16" max="16" width="15.75" style="41" customWidth="1"/>
    <col min="17" max="17" width="11.625" style="41" customWidth="1"/>
    <col min="18" max="50" width="0" style="23" hidden="1" customWidth="1"/>
    <col min="51" max="16384" width="5.75" style="23" hidden="1"/>
  </cols>
  <sheetData>
    <row r="1" spans="1:17" ht="30.75" x14ac:dyDescent="0.4">
      <c r="A1" s="21" t="str">
        <f ca="1" xml:space="preserve"> RIGHT(CELL("filename", A1), LEN(CELL("filename", A1)) - SEARCH("]", CELL("filename", A1)))</f>
        <v>Conceptual model</v>
      </c>
      <c r="B1" s="22"/>
      <c r="C1" s="22"/>
      <c r="D1" s="22"/>
      <c r="E1" s="22"/>
      <c r="F1" s="22"/>
      <c r="G1" s="22"/>
      <c r="H1" s="22"/>
      <c r="I1" s="22"/>
      <c r="J1" s="22"/>
      <c r="K1" s="22"/>
      <c r="L1" s="22"/>
      <c r="M1" s="22"/>
      <c r="N1" s="22"/>
      <c r="O1" s="22"/>
      <c r="P1" s="22"/>
      <c r="Q1" s="22"/>
    </row>
    <row r="2" spans="1:17" x14ac:dyDescent="0.4">
      <c r="A2" s="24"/>
      <c r="B2" s="25"/>
      <c r="C2" s="25"/>
      <c r="D2" s="25"/>
      <c r="E2" s="25"/>
      <c r="F2" s="25"/>
      <c r="G2" s="25"/>
      <c r="H2" s="26"/>
      <c r="I2" s="25"/>
      <c r="J2" s="25"/>
      <c r="K2" s="25"/>
      <c r="L2" s="25"/>
      <c r="M2" s="25"/>
      <c r="N2" s="25"/>
      <c r="O2" s="25"/>
      <c r="P2" s="25"/>
      <c r="Q2" s="25"/>
    </row>
    <row r="3" spans="1:17" s="28" customFormat="1" ht="14.25" x14ac:dyDescent="0.35">
      <c r="A3" s="27" t="s">
        <v>8</v>
      </c>
    </row>
    <row r="4" spans="1:17" x14ac:dyDescent="0.4">
      <c r="A4" s="24"/>
      <c r="B4" s="25"/>
      <c r="C4" s="25"/>
      <c r="D4" s="25"/>
      <c r="E4" s="25"/>
      <c r="F4" s="25"/>
      <c r="G4" s="25"/>
      <c r="H4" s="26"/>
      <c r="I4" s="25"/>
      <c r="J4" s="25"/>
      <c r="K4" s="25"/>
      <c r="L4" s="25"/>
      <c r="M4" s="25"/>
      <c r="N4" s="25"/>
      <c r="O4" s="25"/>
      <c r="P4" s="25"/>
      <c r="Q4" s="25"/>
    </row>
    <row r="5" spans="1:17" x14ac:dyDescent="0.4">
      <c r="A5" s="29"/>
      <c r="B5" s="30"/>
      <c r="C5" s="30"/>
      <c r="D5" s="30"/>
      <c r="E5" s="30"/>
      <c r="F5" s="31"/>
      <c r="G5" s="32"/>
      <c r="H5" s="32"/>
      <c r="I5" s="32"/>
      <c r="J5" s="32"/>
      <c r="K5" s="33"/>
      <c r="L5" s="31"/>
      <c r="M5" s="33"/>
      <c r="N5" s="33"/>
      <c r="O5" s="33"/>
      <c r="P5" s="32"/>
      <c r="Q5" s="32"/>
    </row>
    <row r="6" spans="1:17" x14ac:dyDescent="0.4">
      <c r="A6" s="24"/>
      <c r="B6" s="25"/>
      <c r="C6" s="25"/>
      <c r="D6" s="25"/>
      <c r="E6" s="25"/>
      <c r="F6" s="25"/>
      <c r="G6" s="25"/>
      <c r="H6" s="25"/>
      <c r="I6" s="25"/>
      <c r="J6" s="25"/>
      <c r="K6" s="25"/>
      <c r="L6" s="26"/>
      <c r="M6" s="25"/>
      <c r="N6" s="25"/>
      <c r="O6" s="25"/>
      <c r="P6" s="25"/>
      <c r="Q6" s="25"/>
    </row>
    <row r="7" spans="1:17" x14ac:dyDescent="0.4">
      <c r="A7" s="24"/>
      <c r="B7" s="25"/>
      <c r="C7" s="25"/>
      <c r="D7" s="25"/>
      <c r="E7" s="25"/>
      <c r="F7" s="25"/>
      <c r="G7" s="25"/>
      <c r="H7" s="25"/>
      <c r="I7" s="25"/>
      <c r="J7" s="25"/>
      <c r="K7" s="25"/>
      <c r="L7" s="26"/>
      <c r="M7" s="25"/>
      <c r="N7" s="25"/>
      <c r="O7" s="25"/>
      <c r="P7" s="25"/>
      <c r="Q7" s="25"/>
    </row>
    <row r="8" spans="1:17" x14ac:dyDescent="0.4">
      <c r="A8" s="24"/>
      <c r="B8" s="25"/>
      <c r="C8" s="25"/>
      <c r="D8" s="25"/>
      <c r="E8" s="25"/>
      <c r="F8" s="25"/>
      <c r="G8" s="25"/>
      <c r="H8" s="34"/>
      <c r="I8" s="25"/>
      <c r="J8" s="25"/>
      <c r="K8" s="25"/>
      <c r="L8" s="26"/>
      <c r="M8" s="25"/>
      <c r="N8" s="25"/>
      <c r="O8" s="25"/>
      <c r="P8" s="25"/>
      <c r="Q8" s="34"/>
    </row>
    <row r="9" spans="1:17" x14ac:dyDescent="0.4">
      <c r="A9" s="24"/>
      <c r="B9" s="25"/>
      <c r="C9" s="25"/>
      <c r="D9" s="25"/>
      <c r="E9" s="25"/>
      <c r="F9" s="25"/>
      <c r="G9" s="25"/>
      <c r="H9" s="25"/>
      <c r="I9" s="25"/>
      <c r="J9" s="25"/>
      <c r="K9" s="25"/>
      <c r="L9" s="26"/>
      <c r="M9" s="25"/>
      <c r="N9" s="25"/>
      <c r="O9" s="25"/>
      <c r="P9" s="25"/>
      <c r="Q9" s="25"/>
    </row>
    <row r="10" spans="1:17" x14ac:dyDescent="0.4">
      <c r="A10" s="24"/>
      <c r="B10" s="25"/>
      <c r="C10" s="25"/>
      <c r="D10" s="25"/>
      <c r="E10" s="25"/>
      <c r="F10" s="25"/>
      <c r="G10" s="25"/>
      <c r="H10" s="25"/>
      <c r="I10" s="25"/>
      <c r="J10" s="25"/>
      <c r="K10" s="25"/>
      <c r="L10" s="26"/>
      <c r="M10" s="25"/>
      <c r="N10" s="25"/>
      <c r="O10" s="25"/>
      <c r="P10" s="25"/>
      <c r="Q10" s="25"/>
    </row>
    <row r="11" spans="1:17" x14ac:dyDescent="0.4">
      <c r="A11" s="24"/>
      <c r="B11" s="25"/>
      <c r="C11" s="25"/>
      <c r="D11" s="25"/>
      <c r="E11" s="25"/>
      <c r="F11" s="25"/>
      <c r="G11" s="25"/>
      <c r="H11" s="25"/>
      <c r="I11" s="25"/>
      <c r="J11" s="25"/>
      <c r="K11" s="25"/>
      <c r="L11" s="26"/>
      <c r="M11" s="25"/>
      <c r="N11" s="25"/>
      <c r="O11" s="25"/>
      <c r="P11" s="25"/>
      <c r="Q11" s="25"/>
    </row>
    <row r="12" spans="1:17" x14ac:dyDescent="0.4">
      <c r="A12" s="24"/>
      <c r="B12" s="25"/>
      <c r="C12" s="25"/>
      <c r="D12" s="25"/>
      <c r="E12" s="25"/>
      <c r="F12" s="25"/>
      <c r="G12" s="25"/>
      <c r="H12" s="25"/>
      <c r="I12" s="25"/>
      <c r="J12" s="25"/>
      <c r="K12" s="25"/>
      <c r="L12" s="26"/>
      <c r="M12" s="25"/>
      <c r="N12" s="25"/>
      <c r="O12" s="25"/>
      <c r="P12" s="25"/>
      <c r="Q12" s="25"/>
    </row>
    <row r="13" spans="1:17" x14ac:dyDescent="0.4">
      <c r="A13" s="29"/>
      <c r="B13" s="30"/>
      <c r="C13" s="30"/>
      <c r="D13" s="30"/>
      <c r="E13" s="30"/>
      <c r="F13" s="35"/>
      <c r="G13" s="36"/>
      <c r="H13" s="36"/>
      <c r="I13" s="36"/>
      <c r="J13" s="36"/>
      <c r="K13" s="36"/>
      <c r="L13" s="35"/>
      <c r="M13" s="36"/>
      <c r="N13" s="36"/>
      <c r="O13" s="36"/>
      <c r="P13" s="36"/>
      <c r="Q13" s="36"/>
    </row>
    <row r="14" spans="1:17" x14ac:dyDescent="0.4">
      <c r="A14" s="24"/>
      <c r="B14" s="25"/>
      <c r="C14" s="25"/>
      <c r="D14" s="25"/>
      <c r="E14" s="25"/>
      <c r="F14" s="25"/>
      <c r="G14" s="25"/>
      <c r="H14" s="25"/>
      <c r="I14" s="25"/>
      <c r="J14" s="25"/>
      <c r="K14" s="25"/>
      <c r="L14" s="26"/>
      <c r="M14" s="25"/>
      <c r="N14" s="25"/>
      <c r="O14" s="25"/>
      <c r="P14" s="25"/>
      <c r="Q14" s="25"/>
    </row>
    <row r="15" spans="1:17" x14ac:dyDescent="0.4">
      <c r="A15" s="24"/>
      <c r="B15" s="25"/>
      <c r="C15" s="25"/>
      <c r="D15" s="25"/>
      <c r="E15" s="25"/>
      <c r="F15" s="25"/>
      <c r="G15" s="25"/>
      <c r="H15" s="25"/>
      <c r="I15" s="25"/>
      <c r="J15" s="25"/>
      <c r="K15" s="25"/>
      <c r="L15" s="26"/>
      <c r="M15" s="25"/>
      <c r="N15" s="25"/>
      <c r="O15" s="25"/>
      <c r="P15" s="25"/>
      <c r="Q15" s="25"/>
    </row>
    <row r="16" spans="1:17" x14ac:dyDescent="0.4">
      <c r="A16" s="24"/>
      <c r="B16" s="25"/>
      <c r="C16" s="25"/>
      <c r="D16" s="25"/>
      <c r="E16" s="25"/>
      <c r="F16" s="25"/>
      <c r="G16" s="25"/>
      <c r="H16" s="25"/>
      <c r="I16" s="25"/>
      <c r="J16" s="25"/>
      <c r="K16" s="25"/>
      <c r="L16" s="26"/>
      <c r="M16" s="25"/>
      <c r="N16" s="25"/>
      <c r="O16" s="25"/>
      <c r="P16" s="25"/>
      <c r="Q16" s="25"/>
    </row>
    <row r="17" spans="1:17" x14ac:dyDescent="0.4">
      <c r="A17" s="24"/>
      <c r="B17" s="25"/>
      <c r="C17" s="25"/>
      <c r="D17" s="25"/>
      <c r="E17" s="25"/>
      <c r="F17" s="25"/>
      <c r="G17" s="25"/>
      <c r="H17" s="25"/>
      <c r="I17" s="25"/>
      <c r="J17" s="25"/>
      <c r="K17" s="25"/>
      <c r="L17" s="26"/>
      <c r="M17" s="25"/>
      <c r="N17" s="25"/>
      <c r="O17" s="25"/>
      <c r="P17" s="25"/>
      <c r="Q17" s="25"/>
    </row>
    <row r="18" spans="1:17" x14ac:dyDescent="0.4">
      <c r="A18" s="24"/>
      <c r="B18" s="25"/>
      <c r="C18" s="25"/>
      <c r="D18" s="25"/>
      <c r="E18" s="25"/>
      <c r="F18" s="25"/>
      <c r="G18" s="25"/>
      <c r="H18" s="25"/>
      <c r="I18" s="25"/>
      <c r="J18" s="25"/>
      <c r="K18" s="25"/>
      <c r="L18" s="25"/>
      <c r="M18" s="25"/>
      <c r="N18" s="25"/>
      <c r="O18" s="25"/>
      <c r="P18" s="25"/>
      <c r="Q18" s="25"/>
    </row>
    <row r="19" spans="1:17" x14ac:dyDescent="0.4">
      <c r="A19" s="24"/>
      <c r="B19" s="25"/>
      <c r="C19" s="25"/>
      <c r="D19" s="25"/>
      <c r="E19" s="25"/>
      <c r="F19" s="25"/>
      <c r="G19" s="25"/>
      <c r="H19" s="34"/>
      <c r="I19" s="25"/>
      <c r="J19" s="25"/>
      <c r="K19" s="25"/>
      <c r="L19" s="34"/>
      <c r="M19" s="25"/>
      <c r="N19" s="25"/>
      <c r="O19" s="25"/>
      <c r="P19" s="25"/>
      <c r="Q19" s="34"/>
    </row>
    <row r="20" spans="1:17" x14ac:dyDescent="0.4">
      <c r="A20" s="24"/>
      <c r="B20" s="25"/>
      <c r="C20" s="25"/>
      <c r="D20" s="25"/>
      <c r="E20" s="25"/>
      <c r="F20" s="25"/>
      <c r="G20" s="25"/>
      <c r="H20" s="25"/>
      <c r="I20" s="25"/>
      <c r="J20" s="25"/>
      <c r="K20" s="25"/>
      <c r="L20" s="25"/>
      <c r="M20" s="25"/>
      <c r="N20" s="25"/>
      <c r="O20" s="25"/>
      <c r="P20" s="25"/>
      <c r="Q20" s="25"/>
    </row>
    <row r="21" spans="1:17" x14ac:dyDescent="0.4">
      <c r="A21" s="24"/>
      <c r="B21" s="25"/>
      <c r="C21" s="25"/>
      <c r="D21" s="25"/>
      <c r="E21" s="25"/>
      <c r="F21" s="25"/>
      <c r="G21" s="25"/>
      <c r="H21" s="25"/>
      <c r="I21" s="25"/>
      <c r="J21" s="25"/>
      <c r="K21" s="25"/>
      <c r="L21" s="26"/>
      <c r="M21" s="25"/>
      <c r="N21" s="25"/>
      <c r="O21" s="25"/>
      <c r="P21" s="25"/>
      <c r="Q21" s="25"/>
    </row>
    <row r="22" spans="1:17" x14ac:dyDescent="0.4">
      <c r="A22" s="24"/>
      <c r="B22" s="25"/>
      <c r="C22" s="25"/>
      <c r="D22" s="25"/>
      <c r="E22" s="25"/>
      <c r="F22" s="25"/>
      <c r="G22" s="25"/>
      <c r="H22" s="25"/>
      <c r="I22" s="25"/>
      <c r="J22" s="25"/>
      <c r="K22" s="25"/>
      <c r="L22" s="26"/>
      <c r="M22" s="25"/>
      <c r="N22" s="25"/>
      <c r="O22" s="25"/>
      <c r="P22" s="25"/>
      <c r="Q22" s="25"/>
    </row>
    <row r="23" spans="1:17" x14ac:dyDescent="0.4">
      <c r="A23" s="24"/>
      <c r="B23" s="25"/>
      <c r="C23" s="25"/>
      <c r="D23" s="25"/>
      <c r="E23" s="25"/>
      <c r="F23" s="25"/>
      <c r="G23" s="25"/>
      <c r="H23" s="25"/>
      <c r="I23" s="25"/>
      <c r="J23" s="25"/>
      <c r="K23" s="25"/>
      <c r="L23" s="26"/>
      <c r="M23" s="25"/>
      <c r="N23" s="25"/>
      <c r="O23" s="25"/>
      <c r="P23" s="25"/>
      <c r="Q23" s="25"/>
    </row>
    <row r="24" spans="1:17" x14ac:dyDescent="0.4">
      <c r="A24" s="24"/>
      <c r="B24" s="25"/>
      <c r="C24" s="25"/>
      <c r="D24" s="25"/>
      <c r="E24" s="25"/>
      <c r="F24" s="25"/>
      <c r="G24" s="25"/>
      <c r="H24" s="25"/>
      <c r="I24" s="25"/>
      <c r="J24" s="25"/>
      <c r="K24" s="25"/>
      <c r="L24" s="26"/>
      <c r="M24" s="25"/>
      <c r="N24" s="25"/>
      <c r="O24" s="25"/>
      <c r="P24" s="25"/>
      <c r="Q24" s="25"/>
    </row>
    <row r="25" spans="1:17" x14ac:dyDescent="0.4">
      <c r="A25" s="24"/>
      <c r="B25" s="25"/>
      <c r="C25" s="25"/>
      <c r="D25" s="25"/>
      <c r="E25" s="25"/>
      <c r="F25" s="25"/>
      <c r="G25" s="25"/>
      <c r="H25" s="25"/>
      <c r="I25" s="25"/>
      <c r="J25" s="25"/>
      <c r="K25" s="25"/>
      <c r="L25" s="26"/>
      <c r="M25" s="25"/>
      <c r="N25" s="25"/>
      <c r="O25" s="25"/>
      <c r="P25" s="25"/>
      <c r="Q25" s="25"/>
    </row>
    <row r="26" spans="1:17" x14ac:dyDescent="0.4">
      <c r="A26" s="24"/>
      <c r="B26" s="25"/>
      <c r="C26" s="25"/>
      <c r="D26" s="25"/>
      <c r="E26" s="25"/>
      <c r="F26" s="25"/>
      <c r="G26" s="25"/>
      <c r="H26" s="25"/>
      <c r="I26" s="25"/>
      <c r="J26" s="25"/>
      <c r="K26" s="25"/>
      <c r="L26" s="26"/>
      <c r="M26" s="25"/>
      <c r="N26" s="25"/>
      <c r="O26" s="25"/>
      <c r="P26" s="25"/>
      <c r="Q26" s="25"/>
    </row>
    <row r="27" spans="1:17" x14ac:dyDescent="0.4">
      <c r="A27" s="24"/>
      <c r="B27" s="25"/>
      <c r="C27" s="25"/>
      <c r="D27" s="25"/>
      <c r="E27" s="25"/>
      <c r="F27" s="25"/>
      <c r="G27" s="25"/>
      <c r="H27" s="25"/>
      <c r="I27" s="25"/>
      <c r="J27" s="25"/>
      <c r="K27" s="25"/>
      <c r="L27" s="26"/>
      <c r="M27" s="25"/>
      <c r="N27" s="25"/>
      <c r="O27" s="25"/>
      <c r="P27" s="25"/>
      <c r="Q27" s="25"/>
    </row>
    <row r="28" spans="1:17" x14ac:dyDescent="0.4">
      <c r="A28" s="37" t="s">
        <v>9</v>
      </c>
      <c r="B28" s="37"/>
      <c r="C28" s="38"/>
      <c r="D28" s="39"/>
      <c r="E28" s="38"/>
      <c r="F28" s="40"/>
      <c r="G28" s="37"/>
      <c r="H28" s="37"/>
      <c r="I28" s="37"/>
      <c r="J28" s="37"/>
      <c r="K28" s="37"/>
      <c r="L28" s="37"/>
      <c r="M28" s="37"/>
      <c r="N28" s="37"/>
      <c r="O28" s="37"/>
      <c r="P28" s="37"/>
      <c r="Q28" s="37"/>
    </row>
  </sheetData>
  <pageMargins left="0.7" right="0.7" top="0.75" bottom="0.75" header="0.3" footer="0.3"/>
  <pageSetup paperSize="9"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E2928-8689-4504-907A-B9E50B5078F5}">
  <sheetPr>
    <tabColor rgb="FFCCCCCE"/>
  </sheetPr>
  <dimension ref="A1"/>
  <sheetViews>
    <sheetView zoomScale="80" zoomScaleNormal="80" workbookViewId="0"/>
  </sheetViews>
  <sheetFormatPr defaultRowHeight="13.5" x14ac:dyDescent="0.35"/>
  <sheetData>
    <row r="1" spans="1:1" ht="13.9" x14ac:dyDescent="0.4">
      <c r="A1" s="44"/>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462BC-E09F-48AF-9FA0-7AF6000FFBDF}">
  <sheetPr>
    <tabColor rgb="FFCCCCCE"/>
  </sheetPr>
  <dimension ref="A1:Z329"/>
  <sheetViews>
    <sheetView showGridLines="0" zoomScale="80" zoomScaleNormal="80" workbookViewId="0">
      <pane xSplit="3" ySplit="4" topLeftCell="D5" activePane="bottomRight" state="frozen"/>
      <selection pane="topRight"/>
      <selection pane="bottomLeft"/>
      <selection pane="bottomRight"/>
    </sheetView>
  </sheetViews>
  <sheetFormatPr defaultColWidth="8.625" defaultRowHeight="13.15" x14ac:dyDescent="0.35"/>
  <cols>
    <col min="1" max="3" width="12.625" style="113" customWidth="1"/>
    <col min="4" max="6" width="14.625" style="115" customWidth="1"/>
    <col min="7" max="7" width="7.5" style="115" customWidth="1"/>
    <col min="8" max="9" width="14.625" style="115" customWidth="1"/>
    <col min="10" max="10" width="6.5" style="115" customWidth="1"/>
    <col min="11" max="14" width="14.625" style="115" customWidth="1"/>
    <col min="15" max="15" width="6.5" style="115" customWidth="1"/>
    <col min="16" max="21" width="14.625" style="115" customWidth="1"/>
    <col min="22" max="22" width="16.5" style="115" customWidth="1"/>
    <col min="23" max="23" width="12.125" style="115" customWidth="1"/>
    <col min="24" max="24" width="16.75" style="115" customWidth="1"/>
    <col min="25" max="26" width="8.625" style="115"/>
    <col min="27" max="16384" width="8.625" style="113"/>
  </cols>
  <sheetData>
    <row r="1" spans="1:26" ht="16.350000000000001" customHeight="1" x14ac:dyDescent="0.35">
      <c r="A1" s="111" t="s">
        <v>564</v>
      </c>
      <c r="B1" s="112">
        <f>COUNTA(A5:A320)</f>
        <v>314</v>
      </c>
      <c r="D1" s="114" t="s">
        <v>565</v>
      </c>
      <c r="E1" s="114"/>
      <c r="F1" s="114"/>
      <c r="H1" s="114" t="s">
        <v>566</v>
      </c>
      <c r="I1" s="114"/>
      <c r="K1" s="114" t="s">
        <v>566</v>
      </c>
      <c r="L1" s="114"/>
      <c r="M1" s="114"/>
      <c r="N1" s="114"/>
      <c r="P1" s="114" t="s">
        <v>567</v>
      </c>
      <c r="Q1" s="114"/>
      <c r="R1" s="114"/>
      <c r="S1" s="114"/>
    </row>
    <row r="2" spans="1:26" ht="16.350000000000001" customHeight="1" x14ac:dyDescent="0.35">
      <c r="D2" s="116" t="s">
        <v>128</v>
      </c>
      <c r="E2" s="116" t="s">
        <v>130</v>
      </c>
      <c r="F2" s="116" t="s">
        <v>132</v>
      </c>
      <c r="G2" s="113"/>
      <c r="H2" s="116" t="s">
        <v>52</v>
      </c>
      <c r="I2" s="116" t="s">
        <v>50</v>
      </c>
      <c r="J2" s="113"/>
      <c r="K2" s="116" t="s">
        <v>95</v>
      </c>
      <c r="L2" s="116" t="s">
        <v>99</v>
      </c>
      <c r="M2" s="116" t="s">
        <v>93</v>
      </c>
      <c r="N2" s="116" t="s">
        <v>97</v>
      </c>
      <c r="O2" s="113"/>
      <c r="P2" s="116" t="s">
        <v>93</v>
      </c>
      <c r="Q2" s="116" t="s">
        <v>95</v>
      </c>
      <c r="R2" s="116" t="s">
        <v>97</v>
      </c>
      <c r="S2" s="116" t="s">
        <v>99</v>
      </c>
      <c r="T2" s="113"/>
      <c r="U2" s="117" t="s">
        <v>180</v>
      </c>
      <c r="V2" s="113"/>
      <c r="W2" s="113"/>
      <c r="X2" s="113"/>
      <c r="Y2" s="113"/>
      <c r="Z2" s="113"/>
    </row>
    <row r="3" spans="1:26" ht="102.95" customHeight="1" x14ac:dyDescent="0.35">
      <c r="D3" s="118" t="str">
        <f>_xlfn.XLOOKUP(D$2, 'Item dictionary'!$A:$A, 'Item dictionary'!$B:$B)</f>
        <v>Expenditure - Total depreciation on legacy assets existing at 31 March 2015 - Total</v>
      </c>
      <c r="E3" s="118" t="str">
        <f>_xlfn.XLOOKUP(E$2, 'Item dictionary'!$A:$A, 'Item dictionary'!$B:$B)</f>
        <v>Expenditure - Total depreciation on assets acquired between 1 April 2015 and 31 March 2020 - Total</v>
      </c>
      <c r="F3" s="118" t="str">
        <f>_xlfn.XLOOKUP(F$2, 'Item dictionary'!$A:$A, 'Item dictionary'!$B:$B)</f>
        <v>Expenditure - Total depreciation on assets acquired after 1 April 2020 - Total</v>
      </c>
      <c r="G3" s="119"/>
      <c r="H3" s="118" t="str">
        <f>_xlfn.XLOOKUP(H$2, 'Item dictionary'!$A:$A, 'Item dictionary'!$B:$B)</f>
        <v>Depreciation - tangible fixed assets - Total</v>
      </c>
      <c r="I3" s="118" t="str">
        <f>_xlfn.XLOOKUP(I$2, 'Item dictionary'!$A:$A, 'Item dictionary'!$B:$B)</f>
        <v>Amortisation - intangible fixed assets - Total</v>
      </c>
      <c r="J3" s="119"/>
      <c r="K3" s="118" t="str">
        <f>_xlfn.XLOOKUP(K$2, 'Item dictionary'!$A:$A, 'Item dictionary'!$B:$B)</f>
        <v>Depreciation on tangible fixed assets existing at 31 March 2015 - Household - total</v>
      </c>
      <c r="L3" s="118" t="str">
        <f>_xlfn.XLOOKUP(L$2, 'Item dictionary'!$A:$A, 'Item dictionary'!$B:$B)</f>
        <v>Depreciation on tangible fixed assets acquired
after 1 April 2015 - Household - total</v>
      </c>
      <c r="M3" s="118" t="str">
        <f>_xlfn.XLOOKUP(M$2, 'Item dictionary'!$A:$A, 'Item dictionary'!$B:$B)</f>
        <v>Amortisation on intangible fixed assets existing at 31 March 2015 - Household - total</v>
      </c>
      <c r="N3" s="118" t="str">
        <f>_xlfn.XLOOKUP(N$2, 'Item dictionary'!$A:$A, 'Item dictionary'!$B:$B)</f>
        <v>Amortisation on intangible fixed assets acquired
after 1 April 2015 - Household - total</v>
      </c>
      <c r="O3" s="119"/>
      <c r="P3" s="118" t="str">
        <f>_xlfn.XLOOKUP(P$2, 'Item dictionary'!$A:$A, 'Item dictionary'!$B:$B)</f>
        <v>Amortisation on intangible fixed assets existing at 31 March 2015 - Household - total</v>
      </c>
      <c r="Q3" s="118" t="str">
        <f>_xlfn.XLOOKUP(Q$2, 'Item dictionary'!$A:$A, 'Item dictionary'!$B:$B)</f>
        <v>Depreciation on tangible fixed assets existing at 31 March 2015 - Household - total</v>
      </c>
      <c r="R3" s="118" t="str">
        <f>_xlfn.XLOOKUP(R$2, 'Item dictionary'!$A:$A, 'Item dictionary'!$B:$B)</f>
        <v>Amortisation on intangible fixed assets acquired
after 1 April 2015 - Household - total</v>
      </c>
      <c r="S3" s="118" t="str">
        <f>_xlfn.XLOOKUP(S$2, 'Item dictionary'!$A:$A, 'Item dictionary'!$B:$B)</f>
        <v>Depreciation on tangible fixed assets acquired
after 1 April 2015 - Household - total</v>
      </c>
      <c r="T3" s="119"/>
      <c r="U3" s="120" t="str">
        <f>_xlfn.XLOOKUP(U$2, 'Item dictionary'!$A:$A, 'Item dictionary'!$B:$B)</f>
        <v>Depreciation</v>
      </c>
      <c r="V3" s="113"/>
      <c r="W3" s="113"/>
      <c r="X3" s="113"/>
      <c r="Y3" s="113"/>
      <c r="Z3" s="113"/>
    </row>
    <row r="4" spans="1:26" ht="16.350000000000001" customHeight="1" x14ac:dyDescent="0.4">
      <c r="A4" s="111" t="s">
        <v>524</v>
      </c>
      <c r="B4" s="111" t="s">
        <v>525</v>
      </c>
      <c r="C4" s="98" t="s">
        <v>526</v>
      </c>
      <c r="D4" s="121" t="str">
        <f>_xlfn.XLOOKUP(D$2, 'Item dictionary'!$A:$A, 'Item dictionary'!$C:$C)</f>
        <v>£m</v>
      </c>
      <c r="E4" s="121" t="str">
        <f>_xlfn.XLOOKUP(E$2, 'Item dictionary'!$A:$A, 'Item dictionary'!$C:$C)</f>
        <v>£m</v>
      </c>
      <c r="F4" s="121" t="str">
        <f>_xlfn.XLOOKUP(F$2, 'Item dictionary'!$A:$A, 'Item dictionary'!$C:$C)</f>
        <v>£m</v>
      </c>
      <c r="G4" s="113"/>
      <c r="H4" s="121" t="str">
        <f>_xlfn.XLOOKUP(H$2, 'Item dictionary'!$A:$A, 'Item dictionary'!$C:$C)</f>
        <v>£m</v>
      </c>
      <c r="I4" s="121" t="str">
        <f>_xlfn.XLOOKUP(I$2, 'Item dictionary'!$A:$A, 'Item dictionary'!$C:$C)</f>
        <v>£m</v>
      </c>
      <c r="J4" s="113"/>
      <c r="K4" s="121" t="str">
        <f>_xlfn.XLOOKUP(K$2, 'Item dictionary'!$A:$A, 'Item dictionary'!$C:$C)</f>
        <v>£m</v>
      </c>
      <c r="L4" s="121" t="str">
        <f>_xlfn.XLOOKUP(L$2, 'Item dictionary'!$A:$A, 'Item dictionary'!$C:$C)</f>
        <v>£m</v>
      </c>
      <c r="M4" s="121" t="str">
        <f>_xlfn.XLOOKUP(M$2, 'Item dictionary'!$A:$A, 'Item dictionary'!$C:$C)</f>
        <v>£m</v>
      </c>
      <c r="N4" s="121" t="str">
        <f>_xlfn.XLOOKUP(N$2, 'Item dictionary'!$A:$A, 'Item dictionary'!$C:$C)</f>
        <v>£m</v>
      </c>
      <c r="O4" s="113"/>
      <c r="P4" s="121" t="str">
        <f>_xlfn.XLOOKUP(P$2, 'Item dictionary'!$A:$A, 'Item dictionary'!$C:$C)</f>
        <v>£m</v>
      </c>
      <c r="Q4" s="121" t="str">
        <f>_xlfn.XLOOKUP(Q$2, 'Item dictionary'!$A:$A, 'Item dictionary'!$C:$C)</f>
        <v>£m</v>
      </c>
      <c r="R4" s="121" t="str">
        <f>_xlfn.XLOOKUP(R$2, 'Item dictionary'!$A:$A, 'Item dictionary'!$C:$C)</f>
        <v>£m</v>
      </c>
      <c r="S4" s="121" t="str">
        <f>_xlfn.XLOOKUP(S$2, 'Item dictionary'!$A:$A, 'Item dictionary'!$C:$C)</f>
        <v>£m</v>
      </c>
      <c r="T4" s="113"/>
      <c r="U4" s="121" t="str">
        <f>_xlfn.XLOOKUP(U$2, 'Item dictionary'!$A:$A, 'Item dictionary'!$C:$C)</f>
        <v>£m</v>
      </c>
      <c r="V4" s="113"/>
      <c r="W4" s="113"/>
      <c r="X4" s="113"/>
      <c r="Y4" s="113"/>
      <c r="Z4" s="113"/>
    </row>
    <row r="5" spans="1:26" ht="12.4" customHeight="1" x14ac:dyDescent="0.35">
      <c r="A5" s="111" t="str">
        <f>B5&amp;RIGHT(C5,2)</f>
        <v>ANH14</v>
      </c>
      <c r="B5" s="111" t="s">
        <v>242</v>
      </c>
      <c r="C5" s="111" t="s">
        <v>243</v>
      </c>
      <c r="D5" s="122">
        <f>INDEX(PR19_after_overrides!$A$1:$J$255, MATCH(Depreciation!$A5, PR19_after_overrides!$A$1:$A$255, 0), MATCH(Depreciation!D$2, PR19_after_overrides!$A$1:$J$1, 0))</f>
        <v>1.8149999999999999</v>
      </c>
      <c r="E5" s="122" t="str">
        <f>INDEX(PR19_after_overrides!$A$1:$J$255, MATCH(Depreciation!$A5, PR19_after_overrides!$A$1:$A$255, 0), MATCH(Depreciation!E$2, PR19_after_overrides!$A$1:$J$1, 0))</f>
        <v/>
      </c>
      <c r="F5" s="122" t="str">
        <f>INDEX(PR19_after_overrides!$A$1:$J$255, MATCH(Depreciation!$A5, PR19_after_overrides!$A$1:$A$255, 0), MATCH(Depreciation!F$2, PR19_after_overrides!$A$1:$J$1, 0))</f>
        <v/>
      </c>
      <c r="G5" s="123"/>
      <c r="H5" s="124" t="str">
        <f>INDEX('Cyclical_after overrides'!$A$1:$AX$244,MATCH(Depreciation!$A5,'Cyclical_after overrides'!$A$1:$A$244,0),MATCH(Depreciation!H$2,'Cyclical_after overrides'!$A$1:$AX$1,0))</f>
        <v/>
      </c>
      <c r="I5" s="124">
        <f>INDEX('Cyclical_after overrides'!$A$1:$AX$244,MATCH(Depreciation!$A5,'Cyclical_after overrides'!$A$1:$A$244,0),MATCH(Depreciation!I$2,'Cyclical_after overrides'!$A$1:$AX$1,0))</f>
        <v>0</v>
      </c>
      <c r="J5" s="123"/>
      <c r="K5" s="124" t="str">
        <f>INDEX('Cyclical_after overrides'!$A$1:$AX$244,MATCH(Depreciation!$A5,'Cyclical_after overrides'!$A$1:$A$244,0),MATCH(Depreciation!K$2,'Cyclical_after overrides'!$A$1:$AX$1,0))</f>
        <v/>
      </c>
      <c r="L5" s="124" t="str">
        <f>INDEX('Cyclical_after overrides'!$A$1:$AX$244,MATCH(Depreciation!$A5,'Cyclical_after overrides'!$A$1:$A$244,0),MATCH(Depreciation!L$2,'Cyclical_after overrides'!$A$1:$AX$1,0))</f>
        <v/>
      </c>
      <c r="M5" s="124" t="str">
        <f>INDEX('Cyclical_after overrides'!$A$1:$AX$244,MATCH(Depreciation!$A5,'Cyclical_after overrides'!$A$1:$A$244,0),MATCH(Depreciation!M$2,'Cyclical_after overrides'!$A$1:$AX$1,0))</f>
        <v/>
      </c>
      <c r="N5" s="124" t="str">
        <f>INDEX('Cyclical_after overrides'!$A$1:$AX$244,MATCH(Depreciation!$A5,'Cyclical_after overrides'!$A$1:$A$244,0),MATCH(Depreciation!N$2,'Cyclical_after overrides'!$A$1:$AX$1,0))</f>
        <v/>
      </c>
      <c r="O5" s="123"/>
      <c r="P5" s="125" t="str">
        <f>_xlfn.IFNA(INDEX(PR24_after_overrides!$D$3:$AX$128, MATCH(Depreciation!$A5, PR24_after_overrides!$A$3:$A$128, 0), MATCH(Depreciation!P$2, PR24_after_overrides!$D$2:$AX$2, 0)), "")</f>
        <v/>
      </c>
      <c r="Q5" s="125" t="str">
        <f>_xlfn.IFNA(INDEX(PR24_after_overrides!$D$3:$AX$128, MATCH(Depreciation!$A5, PR24_after_overrides!$A$3:$A$128, 0), MATCH(Depreciation!Q$2, PR24_after_overrides!$D$2:$AX$2, 0)), "")</f>
        <v/>
      </c>
      <c r="R5" s="125" t="str">
        <f>_xlfn.IFNA(INDEX(PR24_after_overrides!$D$3:$AX$128, MATCH(Depreciation!$A5, PR24_after_overrides!$A$3:$A$128, 0), MATCH(Depreciation!R$2, PR24_after_overrides!$D$2:$AX$2, 0)), "")</f>
        <v/>
      </c>
      <c r="S5" s="125" t="str">
        <f>_xlfn.IFNA(INDEX(PR24_after_overrides!$D$3:$AX$128, MATCH(Depreciation!$A5, PR24_after_overrides!$A$3:$A$128, 0), MATCH(Depreciation!S$2, PR24_after_overrides!$D$2:$AX$2, 0)), "")</f>
        <v/>
      </c>
      <c r="T5" s="123"/>
      <c r="U5" s="124" cm="1">
        <f t="array" ref="U5">_xlfn.IFS($C5&lt;"2017-18",SUM(D5:F5),$C5&lt;"2020-21",SUM(H5:I5), $C5&lt;"2024-25", SUM(K5:N5), $C5&gt;="2024-25", SUM(P5:S5))</f>
        <v>1.8149999999999999</v>
      </c>
      <c r="V5" s="113"/>
      <c r="W5" s="113"/>
      <c r="X5" s="113"/>
      <c r="Y5" s="113"/>
      <c r="Z5" s="113"/>
    </row>
    <row r="6" spans="1:26" ht="12.4" customHeight="1" x14ac:dyDescent="0.35">
      <c r="A6" s="111" t="str">
        <f t="shared" ref="A6:A111" si="0">B6&amp;RIGHT(C6,2)</f>
        <v>ANH15</v>
      </c>
      <c r="B6" s="111" t="s">
        <v>242</v>
      </c>
      <c r="C6" s="111" t="s">
        <v>245</v>
      </c>
      <c r="D6" s="122">
        <f>INDEX(PR19_after_overrides!$A$1:$J$255, MATCH(Depreciation!$A6, PR19_after_overrides!$A$1:$A$255, 0), MATCH(Depreciation!D$2, PR19_after_overrides!$A$1:$J$1, 0))</f>
        <v>1.4910000000000001</v>
      </c>
      <c r="E6" s="122" t="str">
        <f>INDEX(PR19_after_overrides!$A$1:$J$255, MATCH(Depreciation!$A6, PR19_after_overrides!$A$1:$A$255, 0), MATCH(Depreciation!E$2, PR19_after_overrides!$A$1:$J$1, 0))</f>
        <v/>
      </c>
      <c r="F6" s="122" t="str">
        <f>INDEX(PR19_after_overrides!$A$1:$J$255, MATCH(Depreciation!$A6, PR19_after_overrides!$A$1:$A$255, 0), MATCH(Depreciation!F$2, PR19_after_overrides!$A$1:$J$1, 0))</f>
        <v/>
      </c>
      <c r="G6" s="123"/>
      <c r="H6" s="124" t="str">
        <f>INDEX('Cyclical_after overrides'!$A$1:$AX$244,MATCH(Depreciation!$A6,'Cyclical_after overrides'!$A$1:$A$244,0),MATCH(Depreciation!H$2,'Cyclical_after overrides'!$A$1:$AX$1,0))</f>
        <v/>
      </c>
      <c r="I6" s="124">
        <f>INDEX('Cyclical_after overrides'!$A$1:$AX$244,MATCH(Depreciation!$A6,'Cyclical_after overrides'!$A$1:$A$244,0),MATCH(Depreciation!I$2,'Cyclical_after overrides'!$A$1:$AX$1,0))</f>
        <v>0</v>
      </c>
      <c r="J6" s="123"/>
      <c r="K6" s="124" t="str">
        <f>INDEX('Cyclical_after overrides'!$A$1:$AX$244,MATCH(Depreciation!$A6,'Cyclical_after overrides'!$A$1:$A$244,0),MATCH(Depreciation!K$2,'Cyclical_after overrides'!$A$1:$AX$1,0))</f>
        <v/>
      </c>
      <c r="L6" s="124" t="str">
        <f>INDEX('Cyclical_after overrides'!$A$1:$AX$244,MATCH(Depreciation!$A6,'Cyclical_after overrides'!$A$1:$A$244,0),MATCH(Depreciation!L$2,'Cyclical_after overrides'!$A$1:$AX$1,0))</f>
        <v/>
      </c>
      <c r="M6" s="124" t="str">
        <f>INDEX('Cyclical_after overrides'!$A$1:$AX$244,MATCH(Depreciation!$A6,'Cyclical_after overrides'!$A$1:$A$244,0),MATCH(Depreciation!M$2,'Cyclical_after overrides'!$A$1:$AX$1,0))</f>
        <v/>
      </c>
      <c r="N6" s="124" t="str">
        <f>INDEX('Cyclical_after overrides'!$A$1:$AX$244,MATCH(Depreciation!$A6,'Cyclical_after overrides'!$A$1:$A$244,0),MATCH(Depreciation!N$2,'Cyclical_after overrides'!$A$1:$AX$1,0))</f>
        <v/>
      </c>
      <c r="O6" s="123"/>
      <c r="P6" s="125" t="str">
        <f>_xlfn.IFNA(INDEX(PR24_after_overrides!$D$3:$AX$128, MATCH(Depreciation!$A6, PR24_after_overrides!$A$3:$A$128, 0), MATCH(Depreciation!P$2, PR24_after_overrides!$D$2:$AX$2, 0)), "")</f>
        <v/>
      </c>
      <c r="Q6" s="125" t="str">
        <f>_xlfn.IFNA(INDEX(PR24_after_overrides!$D$3:$AX$128, MATCH(Depreciation!$A6, PR24_after_overrides!$A$3:$A$128, 0), MATCH(Depreciation!Q$2, PR24_after_overrides!$D$2:$AX$2, 0)), "")</f>
        <v/>
      </c>
      <c r="R6" s="125" t="str">
        <f>_xlfn.IFNA(INDEX(PR24_after_overrides!$D$3:$AX$128, MATCH(Depreciation!$A6, PR24_after_overrides!$A$3:$A$128, 0), MATCH(Depreciation!R$2, PR24_after_overrides!$D$2:$AX$2, 0)), "")</f>
        <v/>
      </c>
      <c r="S6" s="125" t="str">
        <f>_xlfn.IFNA(INDEX(PR24_after_overrides!$D$3:$AX$128, MATCH(Depreciation!$A6, PR24_after_overrides!$A$3:$A$128, 0), MATCH(Depreciation!S$2, PR24_after_overrides!$D$2:$AX$2, 0)), "")</f>
        <v/>
      </c>
      <c r="T6" s="123"/>
      <c r="U6" s="124" cm="1">
        <f t="array" ref="U6">_xlfn.IFS($C6&lt;"2017-18",SUM(D6:F6),$C6&lt;"2020-21",SUM(H6:I6), $C6&lt;"2024-25", SUM(K6:N6), $C6&gt;="2024-25", SUM(P6:S6))</f>
        <v>1.4910000000000001</v>
      </c>
      <c r="V6" s="113"/>
      <c r="W6" s="113"/>
      <c r="X6" s="113"/>
      <c r="Y6" s="113"/>
      <c r="Z6" s="113"/>
    </row>
    <row r="7" spans="1:26" ht="12.4" customHeight="1" x14ac:dyDescent="0.35">
      <c r="A7" s="111" t="str">
        <f t="shared" si="0"/>
        <v>ANH16</v>
      </c>
      <c r="B7" s="111" t="s">
        <v>242</v>
      </c>
      <c r="C7" s="111" t="s">
        <v>247</v>
      </c>
      <c r="D7" s="122">
        <f>INDEX(PR19_after_overrides!$A$1:$J$255, MATCH(Depreciation!$A7, PR19_after_overrides!$A$1:$A$255, 0), MATCH(Depreciation!D$2, PR19_after_overrides!$A$1:$J$1, 0))</f>
        <v>1.532</v>
      </c>
      <c r="E7" s="122">
        <f>INDEX(PR19_after_overrides!$A$1:$J$255, MATCH(Depreciation!$A7, PR19_after_overrides!$A$1:$A$255, 0), MATCH(Depreciation!E$2, PR19_after_overrides!$A$1:$J$1, 0))</f>
        <v>8.1000000000000003E-2</v>
      </c>
      <c r="F7" s="122" t="str">
        <f>INDEX(PR19_after_overrides!$A$1:$J$255, MATCH(Depreciation!$A7, PR19_after_overrides!$A$1:$A$255, 0), MATCH(Depreciation!F$2, PR19_after_overrides!$A$1:$J$1, 0))</f>
        <v/>
      </c>
      <c r="G7" s="123"/>
      <c r="H7" s="124" t="str">
        <f>INDEX('Cyclical_after overrides'!$A$1:$AX$244,MATCH(Depreciation!$A7,'Cyclical_after overrides'!$A$1:$A$244,0),MATCH(Depreciation!H$2,'Cyclical_after overrides'!$A$1:$AX$1,0))</f>
        <v/>
      </c>
      <c r="I7" s="124" t="str">
        <f>INDEX('Cyclical_after overrides'!$A$1:$AX$244,MATCH(Depreciation!$A7,'Cyclical_after overrides'!$A$1:$A$244,0),MATCH(Depreciation!I$2,'Cyclical_after overrides'!$A$1:$AX$1,0))</f>
        <v/>
      </c>
      <c r="J7" s="123"/>
      <c r="K7" s="124" t="str">
        <f>INDEX('Cyclical_after overrides'!$A$1:$AX$244,MATCH(Depreciation!$A7,'Cyclical_after overrides'!$A$1:$A$244,0),MATCH(Depreciation!K$2,'Cyclical_after overrides'!$A$1:$AX$1,0))</f>
        <v/>
      </c>
      <c r="L7" s="124" t="str">
        <f>INDEX('Cyclical_after overrides'!$A$1:$AX$244,MATCH(Depreciation!$A7,'Cyclical_after overrides'!$A$1:$A$244,0),MATCH(Depreciation!L$2,'Cyclical_after overrides'!$A$1:$AX$1,0))</f>
        <v/>
      </c>
      <c r="M7" s="124" t="str">
        <f>INDEX('Cyclical_after overrides'!$A$1:$AX$244,MATCH(Depreciation!$A7,'Cyclical_after overrides'!$A$1:$A$244,0),MATCH(Depreciation!M$2,'Cyclical_after overrides'!$A$1:$AX$1,0))</f>
        <v/>
      </c>
      <c r="N7" s="124" t="str">
        <f>INDEX('Cyclical_after overrides'!$A$1:$AX$244,MATCH(Depreciation!$A7,'Cyclical_after overrides'!$A$1:$A$244,0),MATCH(Depreciation!N$2,'Cyclical_after overrides'!$A$1:$AX$1,0))</f>
        <v/>
      </c>
      <c r="O7" s="123"/>
      <c r="P7" s="125" t="str">
        <f>_xlfn.IFNA(INDEX(PR24_after_overrides!$D$3:$AX$128, MATCH(Depreciation!$A7, PR24_after_overrides!$A$3:$A$128, 0), MATCH(Depreciation!P$2, PR24_after_overrides!$D$2:$AX$2, 0)), "")</f>
        <v/>
      </c>
      <c r="Q7" s="125" t="str">
        <f>_xlfn.IFNA(INDEX(PR24_after_overrides!$D$3:$AX$128, MATCH(Depreciation!$A7, PR24_after_overrides!$A$3:$A$128, 0), MATCH(Depreciation!Q$2, PR24_after_overrides!$D$2:$AX$2, 0)), "")</f>
        <v/>
      </c>
      <c r="R7" s="125" t="str">
        <f>_xlfn.IFNA(INDEX(PR24_after_overrides!$D$3:$AX$128, MATCH(Depreciation!$A7, PR24_after_overrides!$A$3:$A$128, 0), MATCH(Depreciation!R$2, PR24_after_overrides!$D$2:$AX$2, 0)), "")</f>
        <v/>
      </c>
      <c r="S7" s="125" t="str">
        <f>_xlfn.IFNA(INDEX(PR24_after_overrides!$D$3:$AX$128, MATCH(Depreciation!$A7, PR24_after_overrides!$A$3:$A$128, 0), MATCH(Depreciation!S$2, PR24_after_overrides!$D$2:$AX$2, 0)), "")</f>
        <v/>
      </c>
      <c r="T7" s="123"/>
      <c r="U7" s="124" cm="1">
        <f t="array" ref="U7">_xlfn.IFS($C7&lt;"2017-18",SUM(D7:F7),$C7&lt;"2020-21",SUM(H7:I7), $C7&lt;"2024-25", SUM(K7:N7), $C7&gt;="2024-25", SUM(P7:S7))</f>
        <v>1.613</v>
      </c>
      <c r="V7" s="113"/>
      <c r="W7" s="113"/>
      <c r="X7" s="113"/>
      <c r="Y7" s="113"/>
      <c r="Z7" s="113"/>
    </row>
    <row r="8" spans="1:26" ht="12.4" customHeight="1" x14ac:dyDescent="0.35">
      <c r="A8" s="111" t="str">
        <f t="shared" si="0"/>
        <v>ANH17</v>
      </c>
      <c r="B8" s="111" t="s">
        <v>242</v>
      </c>
      <c r="C8" s="111" t="s">
        <v>249</v>
      </c>
      <c r="D8" s="122">
        <f>INDEX(PR19_after_overrides!$A$1:$J$255, MATCH(Depreciation!$A8, PR19_after_overrides!$A$1:$A$255, 0), MATCH(Depreciation!D$2, PR19_after_overrides!$A$1:$J$1, 0))</f>
        <v>1.2170000000000001</v>
      </c>
      <c r="E8" s="122">
        <f>INDEX(PR19_after_overrides!$A$1:$J$255, MATCH(Depreciation!$A8, PR19_after_overrides!$A$1:$A$255, 0), MATCH(Depreciation!E$2, PR19_after_overrides!$A$1:$J$1, 0))</f>
        <v>0.112</v>
      </c>
      <c r="F8" s="122" t="str">
        <f>INDEX(PR19_after_overrides!$A$1:$J$255, MATCH(Depreciation!$A8, PR19_after_overrides!$A$1:$A$255, 0), MATCH(Depreciation!F$2, PR19_after_overrides!$A$1:$J$1, 0))</f>
        <v/>
      </c>
      <c r="G8" s="123"/>
      <c r="H8" s="124">
        <f>INDEX('Cyclical_after overrides'!$A$1:$AX$244,MATCH(Depreciation!$A8,'Cyclical_after overrides'!$A$1:$A$244,0),MATCH(Depreciation!H$2,'Cyclical_after overrides'!$A$1:$AX$1,0))</f>
        <v>1.0750000000000002</v>
      </c>
      <c r="I8" s="124">
        <f>INDEX('Cyclical_after overrides'!$A$1:$AX$244,MATCH(Depreciation!$A8,'Cyclical_after overrides'!$A$1:$A$244,0),MATCH(Depreciation!I$2,'Cyclical_after overrides'!$A$1:$AX$1,0))</f>
        <v>0.254</v>
      </c>
      <c r="J8" s="123"/>
      <c r="K8" s="124" t="str">
        <f>INDEX('Cyclical_after overrides'!$A$1:$AX$244,MATCH(Depreciation!$A8,'Cyclical_after overrides'!$A$1:$A$244,0),MATCH(Depreciation!K$2,'Cyclical_after overrides'!$A$1:$AX$1,0))</f>
        <v/>
      </c>
      <c r="L8" s="124" t="str">
        <f>INDEX('Cyclical_after overrides'!$A$1:$AX$244,MATCH(Depreciation!$A8,'Cyclical_after overrides'!$A$1:$A$244,0),MATCH(Depreciation!L$2,'Cyclical_after overrides'!$A$1:$AX$1,0))</f>
        <v/>
      </c>
      <c r="M8" s="124" t="str">
        <f>INDEX('Cyclical_after overrides'!$A$1:$AX$244,MATCH(Depreciation!$A8,'Cyclical_after overrides'!$A$1:$A$244,0),MATCH(Depreciation!M$2,'Cyclical_after overrides'!$A$1:$AX$1,0))</f>
        <v/>
      </c>
      <c r="N8" s="124" t="str">
        <f>INDEX('Cyclical_after overrides'!$A$1:$AX$244,MATCH(Depreciation!$A8,'Cyclical_after overrides'!$A$1:$A$244,0),MATCH(Depreciation!N$2,'Cyclical_after overrides'!$A$1:$AX$1,0))</f>
        <v/>
      </c>
      <c r="O8" s="123"/>
      <c r="P8" s="125" t="str">
        <f>_xlfn.IFNA(INDEX(PR24_after_overrides!$D$3:$AX$128, MATCH(Depreciation!$A8, PR24_after_overrides!$A$3:$A$128, 0), MATCH(Depreciation!P$2, PR24_after_overrides!$D$2:$AX$2, 0)), "")</f>
        <v/>
      </c>
      <c r="Q8" s="125" t="str">
        <f>_xlfn.IFNA(INDEX(PR24_after_overrides!$D$3:$AX$128, MATCH(Depreciation!$A8, PR24_after_overrides!$A$3:$A$128, 0), MATCH(Depreciation!Q$2, PR24_after_overrides!$D$2:$AX$2, 0)), "")</f>
        <v/>
      </c>
      <c r="R8" s="125" t="str">
        <f>_xlfn.IFNA(INDEX(PR24_after_overrides!$D$3:$AX$128, MATCH(Depreciation!$A8, PR24_after_overrides!$A$3:$A$128, 0), MATCH(Depreciation!R$2, PR24_after_overrides!$D$2:$AX$2, 0)), "")</f>
        <v/>
      </c>
      <c r="S8" s="125" t="str">
        <f>_xlfn.IFNA(INDEX(PR24_after_overrides!$D$3:$AX$128, MATCH(Depreciation!$A8, PR24_after_overrides!$A$3:$A$128, 0), MATCH(Depreciation!S$2, PR24_after_overrides!$D$2:$AX$2, 0)), "")</f>
        <v/>
      </c>
      <c r="T8" s="123"/>
      <c r="U8" s="124" cm="1">
        <f t="array" ref="U8">_xlfn.IFS($C8&lt;"2017-18",SUM(D8:F8),$C8&lt;"2020-21",SUM(H8:I8), $C8&lt;"2024-25", SUM(K8:N8), $C8&gt;="2024-25", SUM(P8:S8))</f>
        <v>1.3290000000000002</v>
      </c>
      <c r="V8" s="113"/>
      <c r="W8" s="113"/>
      <c r="X8" s="113"/>
      <c r="Y8" s="113"/>
      <c r="Z8" s="113"/>
    </row>
    <row r="9" spans="1:26" ht="12.4" customHeight="1" x14ac:dyDescent="0.35">
      <c r="A9" s="111" t="str">
        <f t="shared" si="0"/>
        <v>ANH18</v>
      </c>
      <c r="B9" s="111" t="s">
        <v>242</v>
      </c>
      <c r="C9" s="111" t="s">
        <v>251</v>
      </c>
      <c r="D9" s="122">
        <f>INDEX(PR19_after_overrides!$A$1:$J$255, MATCH(Depreciation!$A9, PR19_after_overrides!$A$1:$A$255, 0), MATCH(Depreciation!D$2, PR19_after_overrides!$A$1:$J$1, 0))</f>
        <v>0.755</v>
      </c>
      <c r="E9" s="122">
        <f>INDEX(PR19_after_overrides!$A$1:$J$255, MATCH(Depreciation!$A9, PR19_after_overrides!$A$1:$A$255, 0), MATCH(Depreciation!E$2, PR19_after_overrides!$A$1:$J$1, 0))</f>
        <v>0.63700000000000001</v>
      </c>
      <c r="F9" s="122" t="str">
        <f>INDEX(PR19_after_overrides!$A$1:$J$255, MATCH(Depreciation!$A9, PR19_after_overrides!$A$1:$A$255, 0), MATCH(Depreciation!F$2, PR19_after_overrides!$A$1:$J$1, 0))</f>
        <v/>
      </c>
      <c r="G9" s="123"/>
      <c r="H9" s="124">
        <f>INDEX('Cyclical_after overrides'!$A$1:$AX$244,MATCH(Depreciation!$A9,'Cyclical_after overrides'!$A$1:$A$244,0),MATCH(Depreciation!H$2,'Cyclical_after overrides'!$A$1:$AX$1,0))</f>
        <v>0.70499999999999996</v>
      </c>
      <c r="I9" s="124">
        <f>INDEX('Cyclical_after overrides'!$A$1:$AX$244,MATCH(Depreciation!$A9,'Cyclical_after overrides'!$A$1:$A$244,0),MATCH(Depreciation!I$2,'Cyclical_after overrides'!$A$1:$AX$1,0))</f>
        <v>0.68799999999999994</v>
      </c>
      <c r="J9" s="123"/>
      <c r="K9" s="124" t="str">
        <f>INDEX('Cyclical_after overrides'!$A$1:$AX$244,MATCH(Depreciation!$A9,'Cyclical_after overrides'!$A$1:$A$244,0),MATCH(Depreciation!K$2,'Cyclical_after overrides'!$A$1:$AX$1,0))</f>
        <v/>
      </c>
      <c r="L9" s="124" t="str">
        <f>INDEX('Cyclical_after overrides'!$A$1:$AX$244,MATCH(Depreciation!$A9,'Cyclical_after overrides'!$A$1:$A$244,0),MATCH(Depreciation!L$2,'Cyclical_after overrides'!$A$1:$AX$1,0))</f>
        <v/>
      </c>
      <c r="M9" s="124" t="str">
        <f>INDEX('Cyclical_after overrides'!$A$1:$AX$244,MATCH(Depreciation!$A9,'Cyclical_after overrides'!$A$1:$A$244,0),MATCH(Depreciation!M$2,'Cyclical_after overrides'!$A$1:$AX$1,0))</f>
        <v/>
      </c>
      <c r="N9" s="124" t="str">
        <f>INDEX('Cyclical_after overrides'!$A$1:$AX$244,MATCH(Depreciation!$A9,'Cyclical_after overrides'!$A$1:$A$244,0),MATCH(Depreciation!N$2,'Cyclical_after overrides'!$A$1:$AX$1,0))</f>
        <v/>
      </c>
      <c r="O9" s="123"/>
      <c r="P9" s="125" t="str">
        <f>_xlfn.IFNA(INDEX(PR24_after_overrides!$D$3:$AX$128, MATCH(Depreciation!$A9, PR24_after_overrides!$A$3:$A$128, 0), MATCH(Depreciation!P$2, PR24_after_overrides!$D$2:$AX$2, 0)), "")</f>
        <v/>
      </c>
      <c r="Q9" s="125" t="str">
        <f>_xlfn.IFNA(INDEX(PR24_after_overrides!$D$3:$AX$128, MATCH(Depreciation!$A9, PR24_after_overrides!$A$3:$A$128, 0), MATCH(Depreciation!Q$2, PR24_after_overrides!$D$2:$AX$2, 0)), "")</f>
        <v/>
      </c>
      <c r="R9" s="125" t="str">
        <f>_xlfn.IFNA(INDEX(PR24_after_overrides!$D$3:$AX$128, MATCH(Depreciation!$A9, PR24_after_overrides!$A$3:$A$128, 0), MATCH(Depreciation!R$2, PR24_after_overrides!$D$2:$AX$2, 0)), "")</f>
        <v/>
      </c>
      <c r="S9" s="125" t="str">
        <f>_xlfn.IFNA(INDEX(PR24_after_overrides!$D$3:$AX$128, MATCH(Depreciation!$A9, PR24_after_overrides!$A$3:$A$128, 0), MATCH(Depreciation!S$2, PR24_after_overrides!$D$2:$AX$2, 0)), "")</f>
        <v/>
      </c>
      <c r="T9" s="123"/>
      <c r="U9" s="124" cm="1">
        <f t="array" ref="U9">_xlfn.IFS($C9&lt;"2017-18",SUM(D9:F9),$C9&lt;"2020-21",SUM(H9:I9), $C9&lt;"2024-25", SUM(K9:N9), $C9&gt;="2024-25", SUM(P9:S9))</f>
        <v>1.3929999999999998</v>
      </c>
      <c r="V9" s="113"/>
      <c r="W9" s="113"/>
      <c r="X9" s="113"/>
      <c r="Y9" s="113"/>
      <c r="Z9" s="113"/>
    </row>
    <row r="10" spans="1:26" ht="12.4" customHeight="1" x14ac:dyDescent="0.35">
      <c r="A10" s="111" t="str">
        <f t="shared" si="0"/>
        <v>ANH19</v>
      </c>
      <c r="B10" s="111" t="s">
        <v>242</v>
      </c>
      <c r="C10" s="111" t="s">
        <v>253</v>
      </c>
      <c r="D10" s="122">
        <f>INDEX(PR19_after_overrides!$A$1:$J$255, MATCH(Depreciation!$A10, PR19_after_overrides!$A$1:$A$255, 0), MATCH(Depreciation!D$2, PR19_after_overrides!$A$1:$J$1, 0))</f>
        <v>1.0629999999999999</v>
      </c>
      <c r="E10" s="122">
        <f>INDEX(PR19_after_overrides!$A$1:$J$255, MATCH(Depreciation!$A10, PR19_after_overrides!$A$1:$A$255, 0), MATCH(Depreciation!E$2, PR19_after_overrides!$A$1:$J$1, 0))</f>
        <v>1.4730000000000001</v>
      </c>
      <c r="F10" s="122" t="str">
        <f>INDEX(PR19_after_overrides!$A$1:$J$255, MATCH(Depreciation!$A10, PR19_after_overrides!$A$1:$A$255, 0), MATCH(Depreciation!F$2, PR19_after_overrides!$A$1:$J$1, 0))</f>
        <v/>
      </c>
      <c r="G10" s="123"/>
      <c r="H10" s="124">
        <f>INDEX('Cyclical_after overrides'!$A$1:$AX$244,MATCH(Depreciation!$A10,'Cyclical_after overrides'!$A$1:$A$244,0),MATCH(Depreciation!H$2,'Cyclical_after overrides'!$A$1:$AX$1,0))</f>
        <v>1.09201926</v>
      </c>
      <c r="I10" s="124">
        <f>INDEX('Cyclical_after overrides'!$A$1:$AX$244,MATCH(Depreciation!$A10,'Cyclical_after overrides'!$A$1:$A$244,0),MATCH(Depreciation!I$2,'Cyclical_after overrides'!$A$1:$AX$1,0))</f>
        <v>1.2255846500000001</v>
      </c>
      <c r="J10" s="123"/>
      <c r="K10" s="124" t="str">
        <f>INDEX('Cyclical_after overrides'!$A$1:$AX$244,MATCH(Depreciation!$A10,'Cyclical_after overrides'!$A$1:$A$244,0),MATCH(Depreciation!K$2,'Cyclical_after overrides'!$A$1:$AX$1,0))</f>
        <v/>
      </c>
      <c r="L10" s="124" t="str">
        <f>INDEX('Cyclical_after overrides'!$A$1:$AX$244,MATCH(Depreciation!$A10,'Cyclical_after overrides'!$A$1:$A$244,0),MATCH(Depreciation!L$2,'Cyclical_after overrides'!$A$1:$AX$1,0))</f>
        <v/>
      </c>
      <c r="M10" s="124" t="str">
        <f>INDEX('Cyclical_after overrides'!$A$1:$AX$244,MATCH(Depreciation!$A10,'Cyclical_after overrides'!$A$1:$A$244,0),MATCH(Depreciation!M$2,'Cyclical_after overrides'!$A$1:$AX$1,0))</f>
        <v/>
      </c>
      <c r="N10" s="124" t="str">
        <f>INDEX('Cyclical_after overrides'!$A$1:$AX$244,MATCH(Depreciation!$A10,'Cyclical_after overrides'!$A$1:$A$244,0),MATCH(Depreciation!N$2,'Cyclical_after overrides'!$A$1:$AX$1,0))</f>
        <v/>
      </c>
      <c r="O10" s="123"/>
      <c r="P10" s="125" t="str">
        <f>_xlfn.IFNA(INDEX(PR24_after_overrides!$D$3:$AX$128, MATCH(Depreciation!$A10, PR24_after_overrides!$A$3:$A$128, 0), MATCH(Depreciation!P$2, PR24_after_overrides!$D$2:$AX$2, 0)), "")</f>
        <v/>
      </c>
      <c r="Q10" s="125" t="str">
        <f>_xlfn.IFNA(INDEX(PR24_after_overrides!$D$3:$AX$128, MATCH(Depreciation!$A10, PR24_after_overrides!$A$3:$A$128, 0), MATCH(Depreciation!Q$2, PR24_after_overrides!$D$2:$AX$2, 0)), "")</f>
        <v/>
      </c>
      <c r="R10" s="125" t="str">
        <f>_xlfn.IFNA(INDEX(PR24_after_overrides!$D$3:$AX$128, MATCH(Depreciation!$A10, PR24_after_overrides!$A$3:$A$128, 0), MATCH(Depreciation!R$2, PR24_after_overrides!$D$2:$AX$2, 0)), "")</f>
        <v/>
      </c>
      <c r="S10" s="125" t="str">
        <f>_xlfn.IFNA(INDEX(PR24_after_overrides!$D$3:$AX$128, MATCH(Depreciation!$A10, PR24_after_overrides!$A$3:$A$128, 0), MATCH(Depreciation!S$2, PR24_after_overrides!$D$2:$AX$2, 0)), "")</f>
        <v/>
      </c>
      <c r="T10" s="123"/>
      <c r="U10" s="124" cm="1">
        <f t="array" ref="U10">_xlfn.IFS($C10&lt;"2017-18",SUM(D10:F10),$C10&lt;"2020-21",SUM(H10:I10), $C10&lt;"2024-25", SUM(K10:N10), $C10&gt;="2024-25", SUM(P10:S10))</f>
        <v>2.3176039099999999</v>
      </c>
      <c r="V10" s="113"/>
      <c r="W10" s="113"/>
      <c r="X10" s="113"/>
      <c r="Y10" s="113"/>
      <c r="Z10" s="113"/>
    </row>
    <row r="11" spans="1:26" ht="12.4" customHeight="1" x14ac:dyDescent="0.35">
      <c r="A11" s="111" t="str">
        <f t="shared" si="0"/>
        <v>ANH20</v>
      </c>
      <c r="B11" s="111" t="s">
        <v>242</v>
      </c>
      <c r="C11" s="111" t="s">
        <v>255</v>
      </c>
      <c r="D11" s="122">
        <f>INDEX(PR19_after_overrides!$A$1:$J$255, MATCH(Depreciation!$A11, PR19_after_overrides!$A$1:$A$255, 0), MATCH(Depreciation!D$2, PR19_after_overrides!$A$1:$J$1, 0))</f>
        <v>0.64</v>
      </c>
      <c r="E11" s="122">
        <f>INDEX(PR19_after_overrides!$A$1:$J$255, MATCH(Depreciation!$A11, PR19_after_overrides!$A$1:$A$255, 0), MATCH(Depreciation!E$2, PR19_after_overrides!$A$1:$J$1, 0))</f>
        <v>2.3130000000000002</v>
      </c>
      <c r="F11" s="122" t="str">
        <f>INDEX(PR19_after_overrides!$A$1:$J$255, MATCH(Depreciation!$A11, PR19_after_overrides!$A$1:$A$255, 0), MATCH(Depreciation!F$2, PR19_after_overrides!$A$1:$J$1, 0))</f>
        <v/>
      </c>
      <c r="G11" s="123"/>
      <c r="H11" s="124">
        <f>INDEX('Cyclical_after overrides'!$A$1:$AX$244,MATCH(Depreciation!$A11,'Cyclical_after overrides'!$A$1:$A$244,0),MATCH(Depreciation!H$2,'Cyclical_after overrides'!$A$1:$AX$1,0))</f>
        <v>0.78400000000000003</v>
      </c>
      <c r="I11" s="124">
        <f>INDEX('Cyclical_after overrides'!$A$1:$AX$244,MATCH(Depreciation!$A11,'Cyclical_after overrides'!$A$1:$A$244,0),MATCH(Depreciation!I$2,'Cyclical_after overrides'!$A$1:$AX$1,0))</f>
        <v>1.601</v>
      </c>
      <c r="J11" s="123"/>
      <c r="K11" s="124" t="str">
        <f>INDEX('Cyclical_after overrides'!$A$1:$AX$244,MATCH(Depreciation!$A11,'Cyclical_after overrides'!$A$1:$A$244,0),MATCH(Depreciation!K$2,'Cyclical_after overrides'!$A$1:$AX$1,0))</f>
        <v/>
      </c>
      <c r="L11" s="124" t="str">
        <f>INDEX('Cyclical_after overrides'!$A$1:$AX$244,MATCH(Depreciation!$A11,'Cyclical_after overrides'!$A$1:$A$244,0),MATCH(Depreciation!L$2,'Cyclical_after overrides'!$A$1:$AX$1,0))</f>
        <v/>
      </c>
      <c r="M11" s="124" t="str">
        <f>INDEX('Cyclical_after overrides'!$A$1:$AX$244,MATCH(Depreciation!$A11,'Cyclical_after overrides'!$A$1:$A$244,0),MATCH(Depreciation!M$2,'Cyclical_after overrides'!$A$1:$AX$1,0))</f>
        <v/>
      </c>
      <c r="N11" s="124" t="str">
        <f>INDEX('Cyclical_after overrides'!$A$1:$AX$244,MATCH(Depreciation!$A11,'Cyclical_after overrides'!$A$1:$A$244,0),MATCH(Depreciation!N$2,'Cyclical_after overrides'!$A$1:$AX$1,0))</f>
        <v/>
      </c>
      <c r="O11" s="123"/>
      <c r="P11" s="125" t="str">
        <f>_xlfn.IFNA(INDEX(PR24_after_overrides!$D$3:$AX$128, MATCH(Depreciation!$A11, PR24_after_overrides!$A$3:$A$128, 0), MATCH(Depreciation!P$2, PR24_after_overrides!$D$2:$AX$2, 0)), "")</f>
        <v/>
      </c>
      <c r="Q11" s="125" t="str">
        <f>_xlfn.IFNA(INDEX(PR24_after_overrides!$D$3:$AX$128, MATCH(Depreciation!$A11, PR24_after_overrides!$A$3:$A$128, 0), MATCH(Depreciation!Q$2, PR24_after_overrides!$D$2:$AX$2, 0)), "")</f>
        <v/>
      </c>
      <c r="R11" s="125" t="str">
        <f>_xlfn.IFNA(INDEX(PR24_after_overrides!$D$3:$AX$128, MATCH(Depreciation!$A11, PR24_after_overrides!$A$3:$A$128, 0), MATCH(Depreciation!R$2, PR24_after_overrides!$D$2:$AX$2, 0)), "")</f>
        <v/>
      </c>
      <c r="S11" s="125" t="str">
        <f>_xlfn.IFNA(INDEX(PR24_after_overrides!$D$3:$AX$128, MATCH(Depreciation!$A11, PR24_after_overrides!$A$3:$A$128, 0), MATCH(Depreciation!S$2, PR24_after_overrides!$D$2:$AX$2, 0)), "")</f>
        <v/>
      </c>
      <c r="T11" s="123"/>
      <c r="U11" s="124" cm="1">
        <f t="array" ref="U11">_xlfn.IFS($C11&lt;"2017-18",SUM(D11:F11),$C11&lt;"2020-21",SUM(H11:I11), $C11&lt;"2024-25", SUM(K11:N11), $C11&gt;="2024-25", SUM(P11:S11))</f>
        <v>2.3849999999999998</v>
      </c>
      <c r="V11" s="113"/>
      <c r="W11" s="113"/>
      <c r="X11" s="113"/>
      <c r="Y11" s="113"/>
      <c r="Z11" s="113"/>
    </row>
    <row r="12" spans="1:26" ht="12.4" customHeight="1" x14ac:dyDescent="0.35">
      <c r="A12" s="111" t="str">
        <f t="shared" si="0"/>
        <v>ANH21</v>
      </c>
      <c r="B12" s="111" t="s">
        <v>242</v>
      </c>
      <c r="C12" s="111" t="s">
        <v>257</v>
      </c>
      <c r="D12" s="122">
        <f>INDEX(PR19_after_overrides!$A$1:$J$255, MATCH(Depreciation!$A12, PR19_after_overrides!$A$1:$A$255, 0), MATCH(Depreciation!D$2, PR19_after_overrides!$A$1:$J$1, 0))</f>
        <v>3.9E-2</v>
      </c>
      <c r="E12" s="122">
        <f>INDEX(PR19_after_overrides!$A$1:$J$255, MATCH(Depreciation!$A12, PR19_after_overrides!$A$1:$A$255, 0), MATCH(Depreciation!E$2, PR19_after_overrides!$A$1:$J$1, 0))</f>
        <v>0.91400000000000003</v>
      </c>
      <c r="F12" s="122">
        <f>INDEX(PR19_after_overrides!$A$1:$J$255, MATCH(Depreciation!$A12, PR19_after_overrides!$A$1:$A$255, 0), MATCH(Depreciation!F$2, PR19_after_overrides!$A$1:$J$1, 0))</f>
        <v>1.863</v>
      </c>
      <c r="G12" s="123"/>
      <c r="H12" s="124" t="str">
        <f>INDEX('Cyclical_after overrides'!$A$1:$AX$244,MATCH(Depreciation!$A12,'Cyclical_after overrides'!$A$1:$A$244,0),MATCH(Depreciation!H$2,'Cyclical_after overrides'!$A$1:$AX$1,0))</f>
        <v/>
      </c>
      <c r="I12" s="124" t="str">
        <f>INDEX('Cyclical_after overrides'!$A$1:$AX$244,MATCH(Depreciation!$A12,'Cyclical_after overrides'!$A$1:$A$244,0),MATCH(Depreciation!I$2,'Cyclical_after overrides'!$A$1:$AX$1,0))</f>
        <v/>
      </c>
      <c r="J12" s="123"/>
      <c r="K12" s="124">
        <f>INDEX('Cyclical_after overrides'!$A$1:$AX$244,MATCH(Depreciation!$A12,'Cyclical_after overrides'!$A$1:$A$244,0),MATCH(Depreciation!K$2,'Cyclical_after overrides'!$A$1:$AX$1,0))</f>
        <v>-4.3999999999999997E-2</v>
      </c>
      <c r="L12" s="124">
        <f>INDEX('Cyclical_after overrides'!$A$1:$AX$244,MATCH(Depreciation!$A12,'Cyclical_after overrides'!$A$1:$A$244,0),MATCH(Depreciation!L$2,'Cyclical_after overrides'!$A$1:$AX$1,0))</f>
        <v>0.20200000000000001</v>
      </c>
      <c r="M12" s="124">
        <f>INDEX('Cyclical_after overrides'!$A$1:$AX$244,MATCH(Depreciation!$A12,'Cyclical_after overrides'!$A$1:$A$244,0),MATCH(Depreciation!M$2,'Cyclical_after overrides'!$A$1:$AX$1,0))</f>
        <v>0</v>
      </c>
      <c r="N12" s="124">
        <f>INDEX('Cyclical_after overrides'!$A$1:$AX$244,MATCH(Depreciation!$A12,'Cyclical_after overrides'!$A$1:$A$244,0),MATCH(Depreciation!N$2,'Cyclical_after overrides'!$A$1:$AX$1,0))</f>
        <v>2.3170000000000002</v>
      </c>
      <c r="O12" s="123"/>
      <c r="P12" s="125" t="str">
        <f>_xlfn.IFNA(INDEX(PR24_after_overrides!$D$3:$AX$128, MATCH(Depreciation!$A12, PR24_after_overrides!$A$3:$A$128, 0), MATCH(Depreciation!P$2, PR24_after_overrides!$D$2:$AX$2, 0)), "")</f>
        <v/>
      </c>
      <c r="Q12" s="125" t="str">
        <f>_xlfn.IFNA(INDEX(PR24_after_overrides!$D$3:$AX$128, MATCH(Depreciation!$A12, PR24_after_overrides!$A$3:$A$128, 0), MATCH(Depreciation!Q$2, PR24_after_overrides!$D$2:$AX$2, 0)), "")</f>
        <v/>
      </c>
      <c r="R12" s="125" t="str">
        <f>_xlfn.IFNA(INDEX(PR24_after_overrides!$D$3:$AX$128, MATCH(Depreciation!$A12, PR24_after_overrides!$A$3:$A$128, 0), MATCH(Depreciation!R$2, PR24_after_overrides!$D$2:$AX$2, 0)), "")</f>
        <v/>
      </c>
      <c r="S12" s="125" t="str">
        <f>_xlfn.IFNA(INDEX(PR24_after_overrides!$D$3:$AX$128, MATCH(Depreciation!$A12, PR24_after_overrides!$A$3:$A$128, 0), MATCH(Depreciation!S$2, PR24_after_overrides!$D$2:$AX$2, 0)), "")</f>
        <v/>
      </c>
      <c r="T12" s="123"/>
      <c r="U12" s="124" cm="1">
        <f t="array" ref="U12">_xlfn.IFS($C12&lt;"2017-18",SUM(D12:F12),$C12&lt;"2020-21",SUM(H12:I12), $C12&lt;"2024-25", SUM(K12:N12), $C12&gt;="2024-25", SUM(P12:S12))</f>
        <v>2.4750000000000001</v>
      </c>
      <c r="V12" s="113"/>
      <c r="W12" s="113"/>
      <c r="X12" s="113"/>
      <c r="Y12" s="113"/>
      <c r="Z12" s="113"/>
    </row>
    <row r="13" spans="1:26" ht="12.4" customHeight="1" x14ac:dyDescent="0.35">
      <c r="A13" s="111" t="str">
        <f t="shared" si="0"/>
        <v>ANH22</v>
      </c>
      <c r="B13" s="111" t="s">
        <v>242</v>
      </c>
      <c r="C13" s="111" t="s">
        <v>259</v>
      </c>
      <c r="D13" s="122">
        <f>INDEX(PR19_after_overrides!$A$1:$J$255, MATCH(Depreciation!$A13, PR19_after_overrides!$A$1:$A$255, 0), MATCH(Depreciation!D$2, PR19_after_overrides!$A$1:$J$1, 0))</f>
        <v>2.1000000000000001E-2</v>
      </c>
      <c r="E13" s="122">
        <f>INDEX(PR19_after_overrides!$A$1:$J$255, MATCH(Depreciation!$A13, PR19_after_overrides!$A$1:$A$255, 0), MATCH(Depreciation!E$2, PR19_after_overrides!$A$1:$J$1, 0))</f>
        <v>0.79300000000000004</v>
      </c>
      <c r="F13" s="122">
        <f>INDEX(PR19_after_overrides!$A$1:$J$255, MATCH(Depreciation!$A13, PR19_after_overrides!$A$1:$A$255, 0), MATCH(Depreciation!F$2, PR19_after_overrides!$A$1:$J$1, 0))</f>
        <v>2.08</v>
      </c>
      <c r="G13" s="123"/>
      <c r="H13" s="124" t="str">
        <f>INDEX('Cyclical_after overrides'!$A$1:$AX$244,MATCH(Depreciation!$A13,'Cyclical_after overrides'!$A$1:$A$244,0),MATCH(Depreciation!H$2,'Cyclical_after overrides'!$A$1:$AX$1,0))</f>
        <v/>
      </c>
      <c r="I13" s="124" t="str">
        <f>INDEX('Cyclical_after overrides'!$A$1:$AX$244,MATCH(Depreciation!$A13,'Cyclical_after overrides'!$A$1:$A$244,0),MATCH(Depreciation!I$2,'Cyclical_after overrides'!$A$1:$AX$1,0))</f>
        <v/>
      </c>
      <c r="J13" s="123"/>
      <c r="K13" s="124">
        <f>INDEX('Cyclical_after overrides'!$A$1:$AX$244,MATCH(Depreciation!$A13,'Cyclical_after overrides'!$A$1:$A$244,0),MATCH(Depreciation!K$2,'Cyclical_after overrides'!$A$1:$AX$1,0))</f>
        <v>0.02</v>
      </c>
      <c r="L13" s="124">
        <f>INDEX('Cyclical_after overrides'!$A$1:$AX$244,MATCH(Depreciation!$A13,'Cyclical_after overrides'!$A$1:$A$244,0),MATCH(Depreciation!L$2,'Cyclical_after overrides'!$A$1:$AX$1,0))</f>
        <v>0.13200000000000001</v>
      </c>
      <c r="M13" s="124">
        <f>INDEX('Cyclical_after overrides'!$A$1:$AX$244,MATCH(Depreciation!$A13,'Cyclical_after overrides'!$A$1:$A$244,0),MATCH(Depreciation!M$2,'Cyclical_after overrides'!$A$1:$AX$1,0))</f>
        <v>0</v>
      </c>
      <c r="N13" s="124">
        <f>INDEX('Cyclical_after overrides'!$A$1:$AX$244,MATCH(Depreciation!$A13,'Cyclical_after overrides'!$A$1:$A$244,0),MATCH(Depreciation!N$2,'Cyclical_after overrides'!$A$1:$AX$1,0))</f>
        <v>1.8080000000000001</v>
      </c>
      <c r="O13" s="123"/>
      <c r="P13" s="125" t="str">
        <f>_xlfn.IFNA(INDEX(PR24_after_overrides!$D$3:$AX$128, MATCH(Depreciation!$A13, PR24_after_overrides!$A$3:$A$128, 0), MATCH(Depreciation!P$2, PR24_after_overrides!$D$2:$AX$2, 0)), "")</f>
        <v/>
      </c>
      <c r="Q13" s="125" t="str">
        <f>_xlfn.IFNA(INDEX(PR24_after_overrides!$D$3:$AX$128, MATCH(Depreciation!$A13, PR24_after_overrides!$A$3:$A$128, 0), MATCH(Depreciation!Q$2, PR24_after_overrides!$D$2:$AX$2, 0)), "")</f>
        <v/>
      </c>
      <c r="R13" s="125" t="str">
        <f>_xlfn.IFNA(INDEX(PR24_after_overrides!$D$3:$AX$128, MATCH(Depreciation!$A13, PR24_after_overrides!$A$3:$A$128, 0), MATCH(Depreciation!R$2, PR24_after_overrides!$D$2:$AX$2, 0)), "")</f>
        <v/>
      </c>
      <c r="S13" s="125" t="str">
        <f>_xlfn.IFNA(INDEX(PR24_after_overrides!$D$3:$AX$128, MATCH(Depreciation!$A13, PR24_after_overrides!$A$3:$A$128, 0), MATCH(Depreciation!S$2, PR24_after_overrides!$D$2:$AX$2, 0)), "")</f>
        <v/>
      </c>
      <c r="T13" s="123"/>
      <c r="U13" s="124" cm="1">
        <f t="array" ref="U13">_xlfn.IFS($C13&lt;"2017-18",SUM(D13:F13),$C13&lt;"2020-21",SUM(H13:I13), $C13&lt;"2024-25", SUM(K13:N13), $C13&gt;="2024-25", SUM(P13:S13))</f>
        <v>1.96</v>
      </c>
      <c r="V13" s="113"/>
      <c r="W13" s="113"/>
      <c r="X13" s="113"/>
      <c r="Y13" s="113"/>
      <c r="Z13" s="113"/>
    </row>
    <row r="14" spans="1:26" ht="12.4" customHeight="1" x14ac:dyDescent="0.35">
      <c r="A14" s="111" t="str">
        <f t="shared" si="0"/>
        <v>ANH23</v>
      </c>
      <c r="B14" s="111" t="s">
        <v>242</v>
      </c>
      <c r="C14" s="111" t="s">
        <v>261</v>
      </c>
      <c r="D14" s="122">
        <f>INDEX(PR19_after_overrides!$A$1:$J$255, MATCH(Depreciation!$A14, PR19_after_overrides!$A$1:$A$255, 0), MATCH(Depreciation!D$2, PR19_after_overrides!$A$1:$J$1, 0))</f>
        <v>0.02</v>
      </c>
      <c r="E14" s="122">
        <f>INDEX(PR19_after_overrides!$A$1:$J$255, MATCH(Depreciation!$A14, PR19_after_overrides!$A$1:$A$255, 0), MATCH(Depreciation!E$2, PR19_after_overrides!$A$1:$J$1, 0))</f>
        <v>0.29199999999999998</v>
      </c>
      <c r="F14" s="122">
        <f>INDEX(PR19_after_overrides!$A$1:$J$255, MATCH(Depreciation!$A14, PR19_after_overrides!$A$1:$A$255, 0), MATCH(Depreciation!F$2, PR19_after_overrides!$A$1:$J$1, 0))</f>
        <v>2.2280000000000002</v>
      </c>
      <c r="G14" s="123"/>
      <c r="H14" s="124" t="str">
        <f>INDEX('Cyclical_after overrides'!$A$1:$AX$244,MATCH(Depreciation!$A14,'Cyclical_after overrides'!$A$1:$A$244,0),MATCH(Depreciation!H$2,'Cyclical_after overrides'!$A$1:$AX$1,0))</f>
        <v/>
      </c>
      <c r="I14" s="124" t="str">
        <f>INDEX('Cyclical_after overrides'!$A$1:$AX$244,MATCH(Depreciation!$A14,'Cyclical_after overrides'!$A$1:$A$244,0),MATCH(Depreciation!I$2,'Cyclical_after overrides'!$A$1:$AX$1,0))</f>
        <v/>
      </c>
      <c r="J14" s="123"/>
      <c r="K14" s="124">
        <f>INDEX('Cyclical_after overrides'!$A$1:$AX$244,MATCH(Depreciation!$A14,'Cyclical_after overrides'!$A$1:$A$244,0),MATCH(Depreciation!K$2,'Cyclical_after overrides'!$A$1:$AX$1,0))</f>
        <v>2.1000000000000001E-2</v>
      </c>
      <c r="L14" s="124">
        <f>INDEX('Cyclical_after overrides'!$A$1:$AX$244,MATCH(Depreciation!$A14,'Cyclical_after overrides'!$A$1:$A$244,0),MATCH(Depreciation!L$2,'Cyclical_after overrides'!$A$1:$AX$1,0))</f>
        <v>0.124</v>
      </c>
      <c r="M14" s="124">
        <f>INDEX('Cyclical_after overrides'!$A$1:$AX$244,MATCH(Depreciation!$A14,'Cyclical_after overrides'!$A$1:$A$244,0),MATCH(Depreciation!M$2,'Cyclical_after overrides'!$A$1:$AX$1,0))</f>
        <v>0</v>
      </c>
      <c r="N14" s="124">
        <f>INDEX('Cyclical_after overrides'!$A$1:$AX$244,MATCH(Depreciation!$A14,'Cyclical_after overrides'!$A$1:$A$244,0),MATCH(Depreciation!N$2,'Cyclical_after overrides'!$A$1:$AX$1,0))</f>
        <v>4.2329999999999997</v>
      </c>
      <c r="O14" s="123"/>
      <c r="P14" s="125" t="str">
        <f>_xlfn.IFNA(INDEX(PR24_after_overrides!$D$3:$AX$128, MATCH(Depreciation!$A14, PR24_after_overrides!$A$3:$A$128, 0), MATCH(Depreciation!P$2, PR24_after_overrides!$D$2:$AX$2, 0)), "")</f>
        <v/>
      </c>
      <c r="Q14" s="125" t="str">
        <f>_xlfn.IFNA(INDEX(PR24_after_overrides!$D$3:$AX$128, MATCH(Depreciation!$A14, PR24_after_overrides!$A$3:$A$128, 0), MATCH(Depreciation!Q$2, PR24_after_overrides!$D$2:$AX$2, 0)), "")</f>
        <v/>
      </c>
      <c r="R14" s="125" t="str">
        <f>_xlfn.IFNA(INDEX(PR24_after_overrides!$D$3:$AX$128, MATCH(Depreciation!$A14, PR24_after_overrides!$A$3:$A$128, 0), MATCH(Depreciation!R$2, PR24_after_overrides!$D$2:$AX$2, 0)), "")</f>
        <v/>
      </c>
      <c r="S14" s="125" t="str">
        <f>_xlfn.IFNA(INDEX(PR24_after_overrides!$D$3:$AX$128, MATCH(Depreciation!$A14, PR24_after_overrides!$A$3:$A$128, 0), MATCH(Depreciation!S$2, PR24_after_overrides!$D$2:$AX$2, 0)), "")</f>
        <v/>
      </c>
      <c r="T14" s="123"/>
      <c r="U14" s="124" cm="1">
        <f t="array" ref="U14">_xlfn.IFS($C14&lt;"2017-18",SUM(D14:F14),$C14&lt;"2020-21",SUM(H14:I14), $C14&lt;"2024-25", SUM(K14:N14), $C14&gt;="2024-25", SUM(P14:S14))</f>
        <v>4.3779999999999992</v>
      </c>
      <c r="V14" s="113"/>
      <c r="W14" s="113"/>
      <c r="X14" s="113"/>
      <c r="Y14" s="113"/>
      <c r="Z14" s="113"/>
    </row>
    <row r="15" spans="1:26" ht="12.4" customHeight="1" x14ac:dyDescent="0.35">
      <c r="A15" s="111" t="str">
        <f t="shared" si="0"/>
        <v>ANH24</v>
      </c>
      <c r="B15" s="111" t="s">
        <v>242</v>
      </c>
      <c r="C15" s="111" t="s">
        <v>263</v>
      </c>
      <c r="D15" s="122"/>
      <c r="E15" s="122"/>
      <c r="F15" s="122"/>
      <c r="G15" s="123"/>
      <c r="H15" s="124"/>
      <c r="I15" s="124"/>
      <c r="J15" s="123"/>
      <c r="K15" s="124">
        <f>INDEX('Cyclical_after overrides'!$A$1:$AX$244,MATCH(Depreciation!$A15,'Cyclical_after overrides'!$A$1:$A$244,0),MATCH(Depreciation!K$2,'Cyclical_after overrides'!$A$1:$AX$1,0))</f>
        <v>2.1000000000000001E-2</v>
      </c>
      <c r="L15" s="124">
        <f>INDEX('Cyclical_after overrides'!$A$1:$AX$244,MATCH(Depreciation!$A15,'Cyclical_after overrides'!$A$1:$A$244,0),MATCH(Depreciation!L$2,'Cyclical_after overrides'!$A$1:$AX$1,0))</f>
        <v>0.10100000000000001</v>
      </c>
      <c r="M15" s="124">
        <f>INDEX('Cyclical_after overrides'!$A$1:$AX$244,MATCH(Depreciation!$A15,'Cyclical_after overrides'!$A$1:$A$244,0),MATCH(Depreciation!M$2,'Cyclical_after overrides'!$A$1:$AX$1,0))</f>
        <v>0</v>
      </c>
      <c r="N15" s="124">
        <f>INDEX('Cyclical_after overrides'!$A$1:$AX$244,MATCH(Depreciation!$A15,'Cyclical_after overrides'!$A$1:$A$244,0),MATCH(Depreciation!N$2,'Cyclical_after overrides'!$A$1:$AX$1,0))</f>
        <v>9.0139999999999993</v>
      </c>
      <c r="O15" s="123"/>
      <c r="P15" s="125">
        <f>_xlfn.IFNA(INDEX(PR24_after_overrides!$D$3:$AX$128, MATCH(Depreciation!$A15, PR24_after_overrides!$A$3:$A$128, 0), MATCH(Depreciation!P$2, PR24_after_overrides!$D$2:$AX$2, 0)), "")</f>
        <v>0</v>
      </c>
      <c r="Q15" s="125">
        <f>_xlfn.IFNA(INDEX(PR24_after_overrides!$D$3:$AX$128, MATCH(Depreciation!$A15, PR24_after_overrides!$A$3:$A$128, 0), MATCH(Depreciation!Q$2, PR24_after_overrides!$D$2:$AX$2, 0)), "")</f>
        <v>5.8272444293938372</v>
      </c>
      <c r="R15" s="125">
        <f>_xlfn.IFNA(INDEX(PR24_after_overrides!$D$3:$AX$128, MATCH(Depreciation!$A15, PR24_after_overrides!$A$3:$A$128, 0), MATCH(Depreciation!R$2, PR24_after_overrides!$D$2:$AX$2, 0)), "")</f>
        <v>2.110938029122926E-2</v>
      </c>
      <c r="S15" s="125">
        <f>_xlfn.IFNA(INDEX(PR24_after_overrides!$D$3:$AX$128, MATCH(Depreciation!$A15, PR24_after_overrides!$A$3:$A$128, 0), MATCH(Depreciation!S$2, PR24_after_overrides!$D$2:$AX$2, 0)), "")</f>
        <v>0.1308781578056214</v>
      </c>
      <c r="T15" s="123"/>
      <c r="U15" s="124" cm="1">
        <f t="array" ref="U15">_xlfn.IFS($C15&lt;"2017-18",SUM(D15:F15),$C15&lt;"2020-21",SUM(H15:I15), $C15&lt;"2024-25", SUM(K15:N15), $C15&gt;="2024-25", SUM(P15:S15))</f>
        <v>9.1359999999999992</v>
      </c>
      <c r="V15" s="113"/>
      <c r="W15" s="113"/>
      <c r="X15" s="113"/>
      <c r="Y15" s="113"/>
      <c r="Z15" s="113"/>
    </row>
    <row r="16" spans="1:26" ht="12.4" customHeight="1" x14ac:dyDescent="0.35">
      <c r="A16" s="111" t="str">
        <f t="shared" si="0"/>
        <v>ANH25</v>
      </c>
      <c r="B16" s="111" t="s">
        <v>242</v>
      </c>
      <c r="C16" s="111" t="s">
        <v>516</v>
      </c>
      <c r="D16" s="122"/>
      <c r="E16" s="122"/>
      <c r="F16" s="122"/>
      <c r="G16" s="123"/>
      <c r="H16" s="124"/>
      <c r="I16" s="124"/>
      <c r="J16" s="123"/>
      <c r="K16" s="124"/>
      <c r="L16" s="124"/>
      <c r="M16" s="124"/>
      <c r="N16" s="124"/>
      <c r="O16" s="123"/>
      <c r="P16" s="125">
        <f>_xlfn.IFNA(INDEX(PR24_after_overrides!$D$3:$AX$128, MATCH(Depreciation!$A16, PR24_after_overrides!$A$3:$A$128, 0), MATCH(Depreciation!P$2, PR24_after_overrides!$D$2:$AX$2, 0)), "")</f>
        <v>0</v>
      </c>
      <c r="Q16" s="125">
        <f>_xlfn.IFNA(INDEX(PR24_after_overrides!$D$3:$AX$128, MATCH(Depreciation!$A16, PR24_after_overrides!$A$3:$A$128, 0), MATCH(Depreciation!Q$2, PR24_after_overrides!$D$2:$AX$2, 0)), "")</f>
        <v>6.7056368438875724</v>
      </c>
      <c r="R16" s="125">
        <f>_xlfn.IFNA(INDEX(PR24_after_overrides!$D$3:$AX$128, MATCH(Depreciation!$A16, PR24_after_overrides!$A$3:$A$128, 0), MATCH(Depreciation!R$2, PR24_after_overrides!$D$2:$AX$2, 0)), "")</f>
        <v>2.1624111073484595E-2</v>
      </c>
      <c r="S16" s="125">
        <f>_xlfn.IFNA(INDEX(PR24_after_overrides!$D$3:$AX$128, MATCH(Depreciation!$A16, PR24_after_overrides!$A$3:$A$128, 0), MATCH(Depreciation!S$2, PR24_after_overrides!$D$2:$AX$2, 0)), "")</f>
        <v>0.14055672197764987</v>
      </c>
      <c r="T16" s="123"/>
      <c r="U16" s="124" cm="1">
        <f t="array" ref="U16">_xlfn.IFS($C16&lt;"2017-18",SUM(D16:F16),$C16&lt;"2020-21",SUM(H16:I16), $C16&lt;"2024-25", SUM(K16:N16), $C16&gt;="2024-25", SUM(P16:S16))</f>
        <v>6.8678176769387074</v>
      </c>
      <c r="V16" s="113"/>
      <c r="W16" s="113"/>
      <c r="X16" s="113"/>
      <c r="Y16" s="113"/>
      <c r="Z16" s="113"/>
    </row>
    <row r="17" spans="1:26" ht="12.4" customHeight="1" x14ac:dyDescent="0.35">
      <c r="A17" s="111" t="str">
        <f t="shared" si="0"/>
        <v>ANH26</v>
      </c>
      <c r="B17" s="111" t="s">
        <v>242</v>
      </c>
      <c r="C17" s="111" t="s">
        <v>518</v>
      </c>
      <c r="D17" s="122"/>
      <c r="E17" s="122"/>
      <c r="F17" s="122"/>
      <c r="G17" s="123"/>
      <c r="H17" s="124"/>
      <c r="I17" s="124"/>
      <c r="J17" s="123"/>
      <c r="K17" s="124"/>
      <c r="L17" s="124"/>
      <c r="M17" s="124"/>
      <c r="N17" s="124"/>
      <c r="O17" s="123"/>
      <c r="P17" s="125">
        <f>_xlfn.IFNA(INDEX(PR24_after_overrides!$D$3:$AX$128, MATCH(Depreciation!$A17, PR24_after_overrides!$A$3:$A$128, 0), MATCH(Depreciation!P$2, PR24_after_overrides!$D$2:$AX$2, 0)), "")</f>
        <v>0</v>
      </c>
      <c r="Q17" s="125">
        <f>_xlfn.IFNA(INDEX(PR24_after_overrides!$D$3:$AX$128, MATCH(Depreciation!$A17, PR24_after_overrides!$A$3:$A$128, 0), MATCH(Depreciation!Q$2, PR24_after_overrides!$D$2:$AX$2, 0)), "")</f>
        <v>7.2485621401964115</v>
      </c>
      <c r="R17" s="125">
        <f>_xlfn.IFNA(INDEX(PR24_after_overrides!$D$3:$AX$128, MATCH(Depreciation!$A17, PR24_after_overrides!$A$3:$A$128, 0), MATCH(Depreciation!R$2, PR24_after_overrides!$D$2:$AX$2, 0)), "")</f>
        <v>2.205892312902134E-2</v>
      </c>
      <c r="S17" s="125">
        <f>_xlfn.IFNA(INDEX(PR24_after_overrides!$D$3:$AX$128, MATCH(Depreciation!$A17, PR24_after_overrides!$A$3:$A$128, 0), MATCH(Depreciation!S$2, PR24_after_overrides!$D$2:$AX$2, 0)), "")</f>
        <v>0.12573586183542163</v>
      </c>
      <c r="T17" s="123"/>
      <c r="U17" s="124" cm="1">
        <f t="array" ref="U17">_xlfn.IFS($C17&lt;"2017-18",SUM(D17:F17),$C17&lt;"2020-21",SUM(H17:I17), $C17&lt;"2024-25", SUM(K17:N17), $C17&gt;="2024-25", SUM(P17:S17))</f>
        <v>7.3963569251608545</v>
      </c>
      <c r="V17" s="113"/>
      <c r="W17" s="113"/>
      <c r="X17" s="113"/>
      <c r="Y17" s="113"/>
      <c r="Z17" s="113"/>
    </row>
    <row r="18" spans="1:26" ht="12.4" customHeight="1" x14ac:dyDescent="0.35">
      <c r="A18" s="111" t="str">
        <f t="shared" si="0"/>
        <v>ANH27</v>
      </c>
      <c r="B18" s="111" t="s">
        <v>242</v>
      </c>
      <c r="C18" s="111" t="s">
        <v>519</v>
      </c>
      <c r="D18" s="122"/>
      <c r="E18" s="122"/>
      <c r="F18" s="122"/>
      <c r="G18" s="123"/>
      <c r="H18" s="124"/>
      <c r="I18" s="124"/>
      <c r="J18" s="123"/>
      <c r="K18" s="124"/>
      <c r="L18" s="124"/>
      <c r="M18" s="124"/>
      <c r="N18" s="124"/>
      <c r="O18" s="123"/>
      <c r="P18" s="125">
        <f>_xlfn.IFNA(INDEX(PR24_after_overrides!$D$3:$AX$128, MATCH(Depreciation!$A18, PR24_after_overrides!$A$3:$A$128, 0), MATCH(Depreciation!P$2, PR24_after_overrides!$D$2:$AX$2, 0)), "")</f>
        <v>0</v>
      </c>
      <c r="Q18" s="125">
        <f>_xlfn.IFNA(INDEX(PR24_after_overrides!$D$3:$AX$128, MATCH(Depreciation!$A18, PR24_after_overrides!$A$3:$A$128, 0), MATCH(Depreciation!Q$2, PR24_after_overrides!$D$2:$AX$2, 0)), "")</f>
        <v>7.5113423636979357</v>
      </c>
      <c r="R18" s="125">
        <f>_xlfn.IFNA(INDEX(PR24_after_overrides!$D$3:$AX$128, MATCH(Depreciation!$A18, PR24_after_overrides!$A$3:$A$128, 0), MATCH(Depreciation!R$2, PR24_after_overrides!$D$2:$AX$2, 0)), "")</f>
        <v>2.2499153403318664E-2</v>
      </c>
      <c r="S18" s="125">
        <f>_xlfn.IFNA(INDEX(PR24_after_overrides!$D$3:$AX$128, MATCH(Depreciation!$A18, PR24_after_overrides!$A$3:$A$128, 0), MATCH(Depreciation!S$2, PR24_after_overrides!$D$2:$AX$2, 0)), "")</f>
        <v>8.7746698272942791E-2</v>
      </c>
      <c r="T18" s="123"/>
      <c r="U18" s="124" cm="1">
        <f t="array" ref="U18">_xlfn.IFS($C18&lt;"2017-18",SUM(D18:F18),$C18&lt;"2020-21",SUM(H18:I18), $C18&lt;"2024-25", SUM(K18:N18), $C18&gt;="2024-25", SUM(P18:S18))</f>
        <v>7.6215882153741967</v>
      </c>
      <c r="V18" s="113"/>
      <c r="W18" s="113"/>
      <c r="X18" s="113"/>
      <c r="Y18" s="113"/>
      <c r="Z18" s="113"/>
    </row>
    <row r="19" spans="1:26" ht="12.4" customHeight="1" x14ac:dyDescent="0.35">
      <c r="A19" s="111" t="str">
        <f t="shared" si="0"/>
        <v>ANH28</v>
      </c>
      <c r="B19" s="111" t="s">
        <v>242</v>
      </c>
      <c r="C19" s="111" t="s">
        <v>520</v>
      </c>
      <c r="D19" s="122"/>
      <c r="E19" s="122"/>
      <c r="F19" s="122"/>
      <c r="G19" s="123"/>
      <c r="H19" s="124"/>
      <c r="I19" s="124"/>
      <c r="J19" s="123"/>
      <c r="K19" s="124"/>
      <c r="L19" s="124"/>
      <c r="M19" s="124"/>
      <c r="N19" s="124"/>
      <c r="O19" s="123"/>
      <c r="P19" s="125">
        <f>_xlfn.IFNA(INDEX(PR24_after_overrides!$D$3:$AX$128, MATCH(Depreciation!$A19, PR24_after_overrides!$A$3:$A$128, 0), MATCH(Depreciation!P$2, PR24_after_overrides!$D$2:$AX$2, 0)), "")</f>
        <v>0</v>
      </c>
      <c r="Q19" s="125">
        <f>_xlfn.IFNA(INDEX(PR24_after_overrides!$D$3:$AX$128, MATCH(Depreciation!$A19, PR24_after_overrides!$A$3:$A$128, 0), MATCH(Depreciation!Q$2, PR24_after_overrides!$D$2:$AX$2, 0)), "")</f>
        <v>8.4469788012191014</v>
      </c>
      <c r="R19" s="125">
        <f>_xlfn.IFNA(INDEX(PR24_after_overrides!$D$3:$AX$128, MATCH(Depreciation!$A19, PR24_after_overrides!$A$3:$A$128, 0), MATCH(Depreciation!R$2, PR24_after_overrides!$D$2:$AX$2, 0)), "")</f>
        <v>1.9505384354893334E-2</v>
      </c>
      <c r="S19" s="125">
        <f>_xlfn.IFNA(INDEX(PR24_after_overrides!$D$3:$AX$128, MATCH(Depreciation!$A19, PR24_after_overrides!$A$3:$A$128, 0), MATCH(Depreciation!S$2, PR24_after_overrides!$D$2:$AX$2, 0)), "")</f>
        <v>9.7526921774466674E-2</v>
      </c>
      <c r="T19" s="123"/>
      <c r="U19" s="124" cm="1">
        <f t="array" ref="U19">_xlfn.IFS($C19&lt;"2017-18",SUM(D19:F19),$C19&lt;"2020-21",SUM(H19:I19), $C19&lt;"2024-25", SUM(K19:N19), $C19&gt;="2024-25", SUM(P19:S19))</f>
        <v>8.5640111073484615</v>
      </c>
      <c r="V19" s="113"/>
      <c r="W19" s="113"/>
      <c r="X19" s="113"/>
      <c r="Y19" s="113"/>
      <c r="Z19" s="113"/>
    </row>
    <row r="20" spans="1:26" ht="12.4" customHeight="1" x14ac:dyDescent="0.35">
      <c r="A20" s="111" t="str">
        <f t="shared" si="0"/>
        <v>ANH29</v>
      </c>
      <c r="B20" s="111" t="s">
        <v>242</v>
      </c>
      <c r="C20" s="111" t="s">
        <v>521</v>
      </c>
      <c r="D20" s="122"/>
      <c r="E20" s="122"/>
      <c r="F20" s="122"/>
      <c r="G20" s="123"/>
      <c r="H20" s="124"/>
      <c r="I20" s="124"/>
      <c r="J20" s="123"/>
      <c r="K20" s="124"/>
      <c r="L20" s="124"/>
      <c r="M20" s="124"/>
      <c r="N20" s="124"/>
      <c r="O20" s="123"/>
      <c r="P20" s="125">
        <f>_xlfn.IFNA(INDEX(PR24_after_overrides!$D$3:$AX$128, MATCH(Depreciation!$A20, PR24_after_overrides!$A$3:$A$128, 0), MATCH(Depreciation!P$2, PR24_after_overrides!$D$2:$AX$2, 0)), "")</f>
        <v>0</v>
      </c>
      <c r="Q20" s="125">
        <f>_xlfn.IFNA(INDEX(PR24_after_overrides!$D$3:$AX$128, MATCH(Depreciation!$A20, PR24_after_overrides!$A$3:$A$128, 0), MATCH(Depreciation!Q$2, PR24_after_overrides!$D$2:$AX$2, 0)), "")</f>
        <v>10.006366407043689</v>
      </c>
      <c r="R20" s="125">
        <f>_xlfn.IFNA(INDEX(PR24_after_overrides!$D$3:$AX$128, MATCH(Depreciation!$A20, PR24_after_overrides!$A$3:$A$128, 0), MATCH(Depreciation!R$2, PR24_after_overrides!$D$2:$AX$2, 0)), "")</f>
        <v>1.7555028784287174E-2</v>
      </c>
      <c r="S20" s="125">
        <f>_xlfn.IFNA(INDEX(PR24_after_overrides!$D$3:$AX$128, MATCH(Depreciation!$A20, PR24_after_overrides!$A$3:$A$128, 0), MATCH(Depreciation!S$2, PR24_after_overrides!$D$2:$AX$2, 0)), "")</f>
        <v>0.11820386048086698</v>
      </c>
      <c r="T20" s="123"/>
      <c r="U20" s="124" cm="1">
        <f t="array" ref="U20">_xlfn.IFS($C20&lt;"2017-18",SUM(D20:F20),$C20&lt;"2020-21",SUM(H20:I20), $C20&lt;"2024-25", SUM(K20:N20), $C20&gt;="2024-25", SUM(P20:S20))</f>
        <v>10.142125296308842</v>
      </c>
      <c r="V20" s="113"/>
      <c r="W20" s="113"/>
      <c r="X20" s="113"/>
      <c r="Y20" s="113"/>
      <c r="Z20" s="113"/>
    </row>
    <row r="21" spans="1:26" ht="12.4" customHeight="1" x14ac:dyDescent="0.35">
      <c r="A21" s="111" t="str">
        <f t="shared" si="0"/>
        <v>ANH30</v>
      </c>
      <c r="B21" s="111" t="s">
        <v>242</v>
      </c>
      <c r="C21" s="111" t="s">
        <v>522</v>
      </c>
      <c r="D21" s="122"/>
      <c r="E21" s="122"/>
      <c r="F21" s="122"/>
      <c r="G21" s="123"/>
      <c r="H21" s="124"/>
      <c r="I21" s="124"/>
      <c r="J21" s="123"/>
      <c r="K21" s="124"/>
      <c r="L21" s="124"/>
      <c r="M21" s="124"/>
      <c r="N21" s="124"/>
      <c r="O21" s="123"/>
      <c r="P21" s="125">
        <f>_xlfn.IFNA(INDEX(PR24_after_overrides!$D$3:$AX$128, MATCH(Depreciation!$A21, PR24_after_overrides!$A$3:$A$128, 0), MATCH(Depreciation!P$2, PR24_after_overrides!$D$2:$AX$2, 0)), "")</f>
        <v>0</v>
      </c>
      <c r="Q21" s="125">
        <f>_xlfn.IFNA(INDEX(PR24_after_overrides!$D$3:$AX$128, MATCH(Depreciation!$A21, PR24_after_overrides!$A$3:$A$128, 0), MATCH(Depreciation!Q$2, PR24_after_overrides!$D$2:$AX$2, 0)), "")</f>
        <v>11.624922993565866</v>
      </c>
      <c r="R21" s="125">
        <f>_xlfn.IFNA(INDEX(PR24_after_overrides!$D$3:$AX$128, MATCH(Depreciation!$A21, PR24_after_overrides!$A$3:$A$128, 0), MATCH(Depreciation!R$2, PR24_after_overrides!$D$2:$AX$2, 0)), "")</f>
        <v>1.7906535726379954E-2</v>
      </c>
      <c r="S21" s="125">
        <f>_xlfn.IFNA(INDEX(PR24_after_overrides!$D$3:$AX$128, MATCH(Depreciation!$A21, PR24_after_overrides!$A$3:$A$128, 0), MATCH(Depreciation!S$2, PR24_after_overrides!$D$2:$AX$2, 0)), "")</f>
        <v>0.13608967152048765</v>
      </c>
      <c r="T21" s="123"/>
      <c r="U21" s="124" cm="1">
        <f t="array" ref="U21">_xlfn.IFS($C21&lt;"2017-18",SUM(D21:F21),$C21&lt;"2020-21",SUM(H21:I21), $C21&lt;"2024-25", SUM(K21:N21), $C21&gt;="2024-25", SUM(P21:S21))</f>
        <v>11.778919200812734</v>
      </c>
      <c r="V21" s="113"/>
      <c r="W21" s="113"/>
      <c r="X21" s="113"/>
      <c r="Y21" s="113"/>
      <c r="Z21" s="113"/>
    </row>
    <row r="22" spans="1:26" ht="12.4" customHeight="1" x14ac:dyDescent="0.35">
      <c r="A22" s="111" t="str">
        <f t="shared" si="0"/>
        <v>HDD19</v>
      </c>
      <c r="B22" s="111" t="s">
        <v>277</v>
      </c>
      <c r="C22" s="111" t="s">
        <v>253</v>
      </c>
      <c r="D22" s="122">
        <f>INDEX(PR19_after_overrides!$A$1:$J$255, MATCH(Depreciation!$A22, PR19_after_overrides!$A$1:$A$255, 0), MATCH(Depreciation!D$2, PR19_after_overrides!$A$1:$J$1, 0))</f>
        <v>6.7574929453583801E-2</v>
      </c>
      <c r="E22" s="122">
        <f>INDEX(PR19_after_overrides!$A$1:$J$255, MATCH(Depreciation!$A22, PR19_after_overrides!$A$1:$A$255, 0), MATCH(Depreciation!E$2, PR19_after_overrides!$A$1:$J$1, 0))</f>
        <v>0.54276184467408295</v>
      </c>
      <c r="F22" s="122" t="str">
        <f>INDEX(PR19_after_overrides!$A$1:$J$255, MATCH(Depreciation!$A22, PR19_after_overrides!$A$1:$A$255, 0), MATCH(Depreciation!F$2, PR19_after_overrides!$A$1:$J$1, 0))</f>
        <v/>
      </c>
      <c r="G22" s="123"/>
      <c r="H22" s="124">
        <f>INDEX('Cyclical_after overrides'!$A$1:$AX$244,MATCH(Depreciation!$A22,'Cyclical_after overrides'!$A$1:$A$244,0),MATCH(Depreciation!H$2,'Cyclical_after overrides'!$A$1:$AX$1,0))</f>
        <v>0.159</v>
      </c>
      <c r="I22" s="124">
        <f>INDEX('Cyclical_after overrides'!$A$1:$AX$244,MATCH(Depreciation!$A22,'Cyclical_after overrides'!$A$1:$A$244,0),MATCH(Depreciation!I$2,'Cyclical_after overrides'!$A$1:$AX$1,0))</f>
        <v>0.33600000000000002</v>
      </c>
      <c r="J22" s="123"/>
      <c r="K22" s="124" t="str">
        <f>INDEX('Cyclical_after overrides'!$A$1:$AX$244,MATCH(Depreciation!$A22,'Cyclical_after overrides'!$A$1:$A$244,0),MATCH(Depreciation!K$2,'Cyclical_after overrides'!$A$1:$AX$1,0))</f>
        <v/>
      </c>
      <c r="L22" s="124" t="str">
        <f>INDEX('Cyclical_after overrides'!$A$1:$AX$244,MATCH(Depreciation!$A22,'Cyclical_after overrides'!$A$1:$A$244,0),MATCH(Depreciation!L$2,'Cyclical_after overrides'!$A$1:$AX$1,0))</f>
        <v/>
      </c>
      <c r="M22" s="124" t="str">
        <f>INDEX('Cyclical_after overrides'!$A$1:$AX$244,MATCH(Depreciation!$A22,'Cyclical_after overrides'!$A$1:$A$244,0),MATCH(Depreciation!M$2,'Cyclical_after overrides'!$A$1:$AX$1,0))</f>
        <v/>
      </c>
      <c r="N22" s="124" t="str">
        <f>INDEX('Cyclical_after overrides'!$A$1:$AX$244,MATCH(Depreciation!$A22,'Cyclical_after overrides'!$A$1:$A$244,0),MATCH(Depreciation!N$2,'Cyclical_after overrides'!$A$1:$AX$1,0))</f>
        <v/>
      </c>
      <c r="O22" s="123"/>
      <c r="P22" s="125" t="str">
        <f>_xlfn.IFNA(INDEX(PR24_after_overrides!$D$3:$AX$128, MATCH(Depreciation!$A22, PR24_after_overrides!$A$3:$A$128, 0), MATCH(Depreciation!P$2, PR24_after_overrides!$D$2:$AX$2, 0)), "")</f>
        <v/>
      </c>
      <c r="Q22" s="125" t="str">
        <f>_xlfn.IFNA(INDEX(PR24_after_overrides!$D$3:$AX$128, MATCH(Depreciation!$A22, PR24_after_overrides!$A$3:$A$128, 0), MATCH(Depreciation!Q$2, PR24_after_overrides!$D$2:$AX$2, 0)), "")</f>
        <v/>
      </c>
      <c r="R22" s="125" t="str">
        <f>_xlfn.IFNA(INDEX(PR24_after_overrides!$D$3:$AX$128, MATCH(Depreciation!$A22, PR24_after_overrides!$A$3:$A$128, 0), MATCH(Depreciation!R$2, PR24_after_overrides!$D$2:$AX$2, 0)), "")</f>
        <v/>
      </c>
      <c r="S22" s="125" t="str">
        <f>_xlfn.IFNA(INDEX(PR24_after_overrides!$D$3:$AX$128, MATCH(Depreciation!$A22, PR24_after_overrides!$A$3:$A$128, 0), MATCH(Depreciation!S$2, PR24_after_overrides!$D$2:$AX$2, 0)), "")</f>
        <v/>
      </c>
      <c r="T22" s="123"/>
      <c r="U22" s="124" cm="1">
        <f t="array" ref="U22">_xlfn.IFS($C22&lt;"2017-18",SUM(D22:F22),$C22&lt;"2020-21",SUM(H22:I22), $C22&lt;"2024-25", SUM(K22:N22), $C22&gt;="2024-25", SUM(P22:S22))</f>
        <v>0.495</v>
      </c>
      <c r="V22" s="113"/>
      <c r="W22" s="113"/>
      <c r="X22" s="113"/>
      <c r="Y22" s="113"/>
      <c r="Z22" s="113"/>
    </row>
    <row r="23" spans="1:26" ht="12.4" customHeight="1" x14ac:dyDescent="0.35">
      <c r="A23" s="111" t="str">
        <f t="shared" si="0"/>
        <v>HDD20</v>
      </c>
      <c r="B23" s="111" t="s">
        <v>277</v>
      </c>
      <c r="C23" s="111" t="s">
        <v>255</v>
      </c>
      <c r="D23" s="122">
        <f>INDEX(PR19_after_overrides!$A$1:$J$255, MATCH(Depreciation!$A23, PR19_after_overrides!$A$1:$A$255, 0), MATCH(Depreciation!D$2, PR19_after_overrides!$A$1:$J$1, 0))</f>
        <v>5.5287628007339197E-2</v>
      </c>
      <c r="E23" s="122">
        <f>INDEX(PR19_after_overrides!$A$1:$J$255, MATCH(Depreciation!$A23, PR19_after_overrides!$A$1:$A$255, 0), MATCH(Depreciation!E$2, PR19_after_overrides!$A$1:$J$1, 0))</f>
        <v>0.58554602919939402</v>
      </c>
      <c r="F23" s="122" t="str">
        <f>INDEX(PR19_after_overrides!$A$1:$J$255, MATCH(Depreciation!$A23, PR19_after_overrides!$A$1:$A$255, 0), MATCH(Depreciation!F$2, PR19_after_overrides!$A$1:$J$1, 0))</f>
        <v/>
      </c>
      <c r="G23" s="123"/>
      <c r="H23" s="124">
        <f>INDEX('Cyclical_after overrides'!$A$1:$AX$244,MATCH(Depreciation!$A23,'Cyclical_after overrides'!$A$1:$A$244,0),MATCH(Depreciation!H$2,'Cyclical_after overrides'!$A$1:$AX$1,0))</f>
        <v>4.8000000000000001E-2</v>
      </c>
      <c r="I23" s="124">
        <f>INDEX('Cyclical_after overrides'!$A$1:$AX$244,MATCH(Depreciation!$A23,'Cyclical_after overrides'!$A$1:$A$244,0),MATCH(Depreciation!I$2,'Cyclical_after overrides'!$A$1:$AX$1,0))</f>
        <v>0.48699999999999999</v>
      </c>
      <c r="J23" s="123"/>
      <c r="K23" s="124" t="str">
        <f>INDEX('Cyclical_after overrides'!$A$1:$AX$244,MATCH(Depreciation!$A23,'Cyclical_after overrides'!$A$1:$A$244,0),MATCH(Depreciation!K$2,'Cyclical_after overrides'!$A$1:$AX$1,0))</f>
        <v/>
      </c>
      <c r="L23" s="124" t="str">
        <f>INDEX('Cyclical_after overrides'!$A$1:$AX$244,MATCH(Depreciation!$A23,'Cyclical_after overrides'!$A$1:$A$244,0),MATCH(Depreciation!L$2,'Cyclical_after overrides'!$A$1:$AX$1,0))</f>
        <v/>
      </c>
      <c r="M23" s="124" t="str">
        <f>INDEX('Cyclical_after overrides'!$A$1:$AX$244,MATCH(Depreciation!$A23,'Cyclical_after overrides'!$A$1:$A$244,0),MATCH(Depreciation!M$2,'Cyclical_after overrides'!$A$1:$AX$1,0))</f>
        <v/>
      </c>
      <c r="N23" s="124" t="str">
        <f>INDEX('Cyclical_after overrides'!$A$1:$AX$244,MATCH(Depreciation!$A23,'Cyclical_after overrides'!$A$1:$A$244,0),MATCH(Depreciation!N$2,'Cyclical_after overrides'!$A$1:$AX$1,0))</f>
        <v/>
      </c>
      <c r="O23" s="123"/>
      <c r="P23" s="125" t="str">
        <f>_xlfn.IFNA(INDEX(PR24_after_overrides!$D$3:$AX$128, MATCH(Depreciation!$A23, PR24_after_overrides!$A$3:$A$128, 0), MATCH(Depreciation!P$2, PR24_after_overrides!$D$2:$AX$2, 0)), "")</f>
        <v/>
      </c>
      <c r="Q23" s="125" t="str">
        <f>_xlfn.IFNA(INDEX(PR24_after_overrides!$D$3:$AX$128, MATCH(Depreciation!$A23, PR24_after_overrides!$A$3:$A$128, 0), MATCH(Depreciation!Q$2, PR24_after_overrides!$D$2:$AX$2, 0)), "")</f>
        <v/>
      </c>
      <c r="R23" s="125" t="str">
        <f>_xlfn.IFNA(INDEX(PR24_after_overrides!$D$3:$AX$128, MATCH(Depreciation!$A23, PR24_after_overrides!$A$3:$A$128, 0), MATCH(Depreciation!R$2, PR24_after_overrides!$D$2:$AX$2, 0)), "")</f>
        <v/>
      </c>
      <c r="S23" s="125" t="str">
        <f>_xlfn.IFNA(INDEX(PR24_after_overrides!$D$3:$AX$128, MATCH(Depreciation!$A23, PR24_after_overrides!$A$3:$A$128, 0), MATCH(Depreciation!S$2, PR24_after_overrides!$D$2:$AX$2, 0)), "")</f>
        <v/>
      </c>
      <c r="T23" s="123"/>
      <c r="U23" s="124" cm="1">
        <f t="array" ref="U23">_xlfn.IFS($C23&lt;"2017-18",SUM(D23:F23),$C23&lt;"2020-21",SUM(H23:I23), $C23&lt;"2024-25", SUM(K23:N23), $C23&gt;="2024-25", SUM(P23:S23))</f>
        <v>0.53500000000000003</v>
      </c>
      <c r="V23" s="113"/>
      <c r="W23" s="113"/>
      <c r="X23" s="113"/>
      <c r="Y23" s="113"/>
      <c r="Z23" s="113"/>
    </row>
    <row r="24" spans="1:26" ht="12.4" customHeight="1" x14ac:dyDescent="0.35">
      <c r="A24" s="111" t="str">
        <f t="shared" si="0"/>
        <v>HDD21</v>
      </c>
      <c r="B24" s="111" t="s">
        <v>277</v>
      </c>
      <c r="C24" s="111" t="s">
        <v>257</v>
      </c>
      <c r="D24" s="122">
        <f>INDEX(PR19_after_overrides!$A$1:$J$255, MATCH(Depreciation!$A24, PR19_after_overrides!$A$1:$A$255, 0), MATCH(Depreciation!D$2, PR19_after_overrides!$A$1:$J$1, 0))</f>
        <v>1.6948833955030398E-2</v>
      </c>
      <c r="E24" s="122">
        <f>INDEX(PR19_after_overrides!$A$1:$J$255, MATCH(Depreciation!$A24, PR19_after_overrides!$A$1:$A$255, 0), MATCH(Depreciation!E$2, PR19_after_overrides!$A$1:$J$1, 0))</f>
        <v>0.78132289995349602</v>
      </c>
      <c r="F24" s="122">
        <f>INDEX(PR19_after_overrides!$A$1:$J$255, MATCH(Depreciation!$A24, PR19_after_overrides!$A$1:$A$255, 0), MATCH(Depreciation!F$2, PR19_after_overrides!$A$1:$J$1, 0))</f>
        <v>1.5875107027276299E-2</v>
      </c>
      <c r="G24" s="123"/>
      <c r="H24" s="124" t="str">
        <f>INDEX('Cyclical_after overrides'!$A$1:$AX$244,MATCH(Depreciation!$A24,'Cyclical_after overrides'!$A$1:$A$244,0),MATCH(Depreciation!H$2,'Cyclical_after overrides'!$A$1:$AX$1,0))</f>
        <v/>
      </c>
      <c r="I24" s="124" t="str">
        <f>INDEX('Cyclical_after overrides'!$A$1:$AX$244,MATCH(Depreciation!$A24,'Cyclical_after overrides'!$A$1:$A$244,0),MATCH(Depreciation!I$2,'Cyclical_after overrides'!$A$1:$AX$1,0))</f>
        <v/>
      </c>
      <c r="J24" s="123"/>
      <c r="K24" s="124">
        <f>INDEX('Cyclical_after overrides'!$A$1:$AX$244,MATCH(Depreciation!$A24,'Cyclical_after overrides'!$A$1:$A$244,0),MATCH(Depreciation!K$2,'Cyclical_after overrides'!$A$1:$AX$1,0))</f>
        <v>0</v>
      </c>
      <c r="L24" s="124">
        <f>INDEX('Cyclical_after overrides'!$A$1:$AX$244,MATCH(Depreciation!$A24,'Cyclical_after overrides'!$A$1:$A$244,0),MATCH(Depreciation!L$2,'Cyclical_after overrides'!$A$1:$AX$1,0))</f>
        <v>3.3000000000000002E-2</v>
      </c>
      <c r="M24" s="124">
        <f>INDEX('Cyclical_after overrides'!$A$1:$AX$244,MATCH(Depreciation!$A24,'Cyclical_after overrides'!$A$1:$A$244,0),MATCH(Depreciation!M$2,'Cyclical_after overrides'!$A$1:$AX$1,0))</f>
        <v>0</v>
      </c>
      <c r="N24" s="124">
        <f>INDEX('Cyclical_after overrides'!$A$1:$AX$244,MATCH(Depreciation!$A24,'Cyclical_after overrides'!$A$1:$A$244,0),MATCH(Depreciation!N$2,'Cyclical_after overrides'!$A$1:$AX$1,0))</f>
        <v>0.49</v>
      </c>
      <c r="O24" s="123"/>
      <c r="P24" s="125" t="str">
        <f>_xlfn.IFNA(INDEX(PR24_after_overrides!$D$3:$AX$128, MATCH(Depreciation!$A24, PR24_after_overrides!$A$3:$A$128, 0), MATCH(Depreciation!P$2, PR24_after_overrides!$D$2:$AX$2, 0)), "")</f>
        <v/>
      </c>
      <c r="Q24" s="125" t="str">
        <f>_xlfn.IFNA(INDEX(PR24_after_overrides!$D$3:$AX$128, MATCH(Depreciation!$A24, PR24_after_overrides!$A$3:$A$128, 0), MATCH(Depreciation!Q$2, PR24_after_overrides!$D$2:$AX$2, 0)), "")</f>
        <v/>
      </c>
      <c r="R24" s="125" t="str">
        <f>_xlfn.IFNA(INDEX(PR24_after_overrides!$D$3:$AX$128, MATCH(Depreciation!$A24, PR24_after_overrides!$A$3:$A$128, 0), MATCH(Depreciation!R$2, PR24_after_overrides!$D$2:$AX$2, 0)), "")</f>
        <v/>
      </c>
      <c r="S24" s="125" t="str">
        <f>_xlfn.IFNA(INDEX(PR24_after_overrides!$D$3:$AX$128, MATCH(Depreciation!$A24, PR24_after_overrides!$A$3:$A$128, 0), MATCH(Depreciation!S$2, PR24_after_overrides!$D$2:$AX$2, 0)), "")</f>
        <v/>
      </c>
      <c r="T24" s="123"/>
      <c r="U24" s="124" cm="1">
        <f t="array" ref="U24">_xlfn.IFS($C24&lt;"2017-18",SUM(D24:F24),$C24&lt;"2020-21",SUM(H24:I24), $C24&lt;"2024-25", SUM(K24:N24), $C24&gt;="2024-25", SUM(P24:S24))</f>
        <v>0.52300000000000002</v>
      </c>
      <c r="V24" s="113"/>
      <c r="W24" s="113"/>
      <c r="X24" s="113"/>
      <c r="Y24" s="113"/>
      <c r="Z24" s="113"/>
    </row>
    <row r="25" spans="1:26" ht="12.4" customHeight="1" x14ac:dyDescent="0.35">
      <c r="A25" s="111" t="str">
        <f t="shared" si="0"/>
        <v>HDD22</v>
      </c>
      <c r="B25" s="111" t="s">
        <v>277</v>
      </c>
      <c r="C25" s="111" t="s">
        <v>259</v>
      </c>
      <c r="D25" s="122">
        <f>INDEX(PR19_after_overrides!$A$1:$J$255, MATCH(Depreciation!$A25, PR19_after_overrides!$A$1:$A$255, 0), MATCH(Depreciation!D$2, PR19_after_overrides!$A$1:$J$1, 0))</f>
        <v>9.4758077315958301E-3</v>
      </c>
      <c r="E25" s="122">
        <f>INDEX(PR19_after_overrides!$A$1:$J$255, MATCH(Depreciation!$A25, PR19_after_overrides!$A$1:$A$255, 0), MATCH(Depreciation!E$2, PR19_after_overrides!$A$1:$J$1, 0))</f>
        <v>0.73963110431374801</v>
      </c>
      <c r="F25" s="122">
        <f>INDEX(PR19_after_overrides!$A$1:$J$255, MATCH(Depreciation!$A25, PR19_after_overrides!$A$1:$A$255, 0), MATCH(Depreciation!F$2, PR19_after_overrides!$A$1:$J$1, 0))</f>
        <v>4.9366928535033702E-2</v>
      </c>
      <c r="G25" s="123"/>
      <c r="H25" s="124" t="str">
        <f>INDEX('Cyclical_after overrides'!$A$1:$AX$244,MATCH(Depreciation!$A25,'Cyclical_after overrides'!$A$1:$A$244,0),MATCH(Depreciation!H$2,'Cyclical_after overrides'!$A$1:$AX$1,0))</f>
        <v/>
      </c>
      <c r="I25" s="124" t="str">
        <f>INDEX('Cyclical_after overrides'!$A$1:$AX$244,MATCH(Depreciation!$A25,'Cyclical_after overrides'!$A$1:$A$244,0),MATCH(Depreciation!I$2,'Cyclical_after overrides'!$A$1:$AX$1,0))</f>
        <v/>
      </c>
      <c r="J25" s="123"/>
      <c r="K25" s="124">
        <f>INDEX('Cyclical_after overrides'!$A$1:$AX$244,MATCH(Depreciation!$A25,'Cyclical_after overrides'!$A$1:$A$244,0),MATCH(Depreciation!K$2,'Cyclical_after overrides'!$A$1:$AX$1,0))</f>
        <v>0</v>
      </c>
      <c r="L25" s="124">
        <f>INDEX('Cyclical_after overrides'!$A$1:$AX$244,MATCH(Depreciation!$A25,'Cyclical_after overrides'!$A$1:$A$244,0),MATCH(Depreciation!L$2,'Cyclical_after overrides'!$A$1:$AX$1,0))</f>
        <v>7.0000000000000001E-3</v>
      </c>
      <c r="M25" s="124">
        <f>INDEX('Cyclical_after overrides'!$A$1:$AX$244,MATCH(Depreciation!$A25,'Cyclical_after overrides'!$A$1:$A$244,0),MATCH(Depreciation!M$2,'Cyclical_after overrides'!$A$1:$AX$1,0))</f>
        <v>0</v>
      </c>
      <c r="N25" s="124">
        <f>INDEX('Cyclical_after overrides'!$A$1:$AX$244,MATCH(Depreciation!$A25,'Cyclical_after overrides'!$A$1:$A$244,0),MATCH(Depreciation!N$2,'Cyclical_after overrides'!$A$1:$AX$1,0))</f>
        <v>0.47699999999999998</v>
      </c>
      <c r="O25" s="123"/>
      <c r="P25" s="125" t="str">
        <f>_xlfn.IFNA(INDEX(PR24_after_overrides!$D$3:$AX$128, MATCH(Depreciation!$A25, PR24_after_overrides!$A$3:$A$128, 0), MATCH(Depreciation!P$2, PR24_after_overrides!$D$2:$AX$2, 0)), "")</f>
        <v/>
      </c>
      <c r="Q25" s="125" t="str">
        <f>_xlfn.IFNA(INDEX(PR24_after_overrides!$D$3:$AX$128, MATCH(Depreciation!$A25, PR24_after_overrides!$A$3:$A$128, 0), MATCH(Depreciation!Q$2, PR24_after_overrides!$D$2:$AX$2, 0)), "")</f>
        <v/>
      </c>
      <c r="R25" s="125" t="str">
        <f>_xlfn.IFNA(INDEX(PR24_after_overrides!$D$3:$AX$128, MATCH(Depreciation!$A25, PR24_after_overrides!$A$3:$A$128, 0), MATCH(Depreciation!R$2, PR24_after_overrides!$D$2:$AX$2, 0)), "")</f>
        <v/>
      </c>
      <c r="S25" s="125" t="str">
        <f>_xlfn.IFNA(INDEX(PR24_after_overrides!$D$3:$AX$128, MATCH(Depreciation!$A25, PR24_after_overrides!$A$3:$A$128, 0), MATCH(Depreciation!S$2, PR24_after_overrides!$D$2:$AX$2, 0)), "")</f>
        <v/>
      </c>
      <c r="T25" s="123"/>
      <c r="U25" s="124" cm="1">
        <f t="array" ref="U25">_xlfn.IFS($C25&lt;"2017-18",SUM(D25:F25),$C25&lt;"2020-21",SUM(H25:I25), $C25&lt;"2024-25", SUM(K25:N25), $C25&gt;="2024-25", SUM(P25:S25))</f>
        <v>0.48399999999999999</v>
      </c>
      <c r="V25" s="113"/>
      <c r="W25" s="113"/>
      <c r="X25" s="113"/>
      <c r="Y25" s="113"/>
      <c r="Z25" s="113"/>
    </row>
    <row r="26" spans="1:26" ht="12.4" customHeight="1" x14ac:dyDescent="0.35">
      <c r="A26" s="111" t="str">
        <f t="shared" si="0"/>
        <v>HDD23</v>
      </c>
      <c r="B26" s="111" t="s">
        <v>277</v>
      </c>
      <c r="C26" s="111" t="s">
        <v>261</v>
      </c>
      <c r="D26" s="122">
        <f>INDEX(PR19_after_overrides!$A$1:$J$255, MATCH(Depreciation!$A26, PR19_after_overrides!$A$1:$A$255, 0), MATCH(Depreciation!D$2, PR19_after_overrides!$A$1:$J$1, 0))</f>
        <v>8.0610512997662497E-3</v>
      </c>
      <c r="E26" s="122">
        <f>INDEX(PR19_after_overrides!$A$1:$J$255, MATCH(Depreciation!$A26, PR19_after_overrides!$A$1:$A$255, 0), MATCH(Depreciation!E$2, PR19_after_overrides!$A$1:$J$1, 0))</f>
        <v>0.593538749584267</v>
      </c>
      <c r="F26" s="122">
        <f>INDEX(PR19_after_overrides!$A$1:$J$255, MATCH(Depreciation!$A26, PR19_after_overrides!$A$1:$A$255, 0), MATCH(Depreciation!F$2, PR19_after_overrides!$A$1:$J$1, 0))</f>
        <v>8.44424611647695E-2</v>
      </c>
      <c r="G26" s="123"/>
      <c r="H26" s="124" t="str">
        <f>INDEX('Cyclical_after overrides'!$A$1:$AX$244,MATCH(Depreciation!$A26,'Cyclical_after overrides'!$A$1:$A$244,0),MATCH(Depreciation!H$2,'Cyclical_after overrides'!$A$1:$AX$1,0))</f>
        <v/>
      </c>
      <c r="I26" s="124" t="str">
        <f>INDEX('Cyclical_after overrides'!$A$1:$AX$244,MATCH(Depreciation!$A26,'Cyclical_after overrides'!$A$1:$A$244,0),MATCH(Depreciation!I$2,'Cyclical_after overrides'!$A$1:$AX$1,0))</f>
        <v/>
      </c>
      <c r="J26" s="123"/>
      <c r="K26" s="124">
        <f>INDEX('Cyclical_after overrides'!$A$1:$AX$244,MATCH(Depreciation!$A26,'Cyclical_after overrides'!$A$1:$A$244,0),MATCH(Depreciation!K$2,'Cyclical_after overrides'!$A$1:$AX$1,0))</f>
        <v>0</v>
      </c>
      <c r="L26" s="124">
        <f>INDEX('Cyclical_after overrides'!$A$1:$AX$244,MATCH(Depreciation!$A26,'Cyclical_after overrides'!$A$1:$A$244,0),MATCH(Depreciation!L$2,'Cyclical_after overrides'!$A$1:$AX$1,0))</f>
        <v>6.5593499999999638E-3</v>
      </c>
      <c r="M26" s="124">
        <f>INDEX('Cyclical_after overrides'!$A$1:$AX$244,MATCH(Depreciation!$A26,'Cyclical_after overrides'!$A$1:$A$244,0),MATCH(Depreciation!M$2,'Cyclical_after overrides'!$A$1:$AX$1,0))</f>
        <v>0</v>
      </c>
      <c r="N26" s="124">
        <f>INDEX('Cyclical_after overrides'!$A$1:$AX$244,MATCH(Depreciation!$A26,'Cyclical_after overrides'!$A$1:$A$244,0),MATCH(Depreciation!N$2,'Cyclical_after overrides'!$A$1:$AX$1,0))</f>
        <v>0.44900000000000001</v>
      </c>
      <c r="O26" s="123"/>
      <c r="P26" s="125" t="str">
        <f>_xlfn.IFNA(INDEX(PR24_after_overrides!$D$3:$AX$128, MATCH(Depreciation!$A26, PR24_after_overrides!$A$3:$A$128, 0), MATCH(Depreciation!P$2, PR24_after_overrides!$D$2:$AX$2, 0)), "")</f>
        <v/>
      </c>
      <c r="Q26" s="125" t="str">
        <f>_xlfn.IFNA(INDEX(PR24_after_overrides!$D$3:$AX$128, MATCH(Depreciation!$A26, PR24_after_overrides!$A$3:$A$128, 0), MATCH(Depreciation!Q$2, PR24_after_overrides!$D$2:$AX$2, 0)), "")</f>
        <v/>
      </c>
      <c r="R26" s="125" t="str">
        <f>_xlfn.IFNA(INDEX(PR24_after_overrides!$D$3:$AX$128, MATCH(Depreciation!$A26, PR24_after_overrides!$A$3:$A$128, 0), MATCH(Depreciation!R$2, PR24_after_overrides!$D$2:$AX$2, 0)), "")</f>
        <v/>
      </c>
      <c r="S26" s="125" t="str">
        <f>_xlfn.IFNA(INDEX(PR24_after_overrides!$D$3:$AX$128, MATCH(Depreciation!$A26, PR24_after_overrides!$A$3:$A$128, 0), MATCH(Depreciation!S$2, PR24_after_overrides!$D$2:$AX$2, 0)), "")</f>
        <v/>
      </c>
      <c r="T26" s="123"/>
      <c r="U26" s="124" cm="1">
        <f t="array" ref="U26">_xlfn.IFS($C26&lt;"2017-18",SUM(D26:F26),$C26&lt;"2020-21",SUM(H26:I26), $C26&lt;"2024-25", SUM(K26:N26), $C26&gt;="2024-25", SUM(P26:S26))</f>
        <v>0.45555934999999997</v>
      </c>
      <c r="V26" s="113"/>
      <c r="W26" s="113"/>
      <c r="X26" s="113"/>
      <c r="Y26" s="113"/>
      <c r="Z26" s="113"/>
    </row>
    <row r="27" spans="1:26" ht="12.4" customHeight="1" x14ac:dyDescent="0.35">
      <c r="A27" s="111" t="str">
        <f t="shared" si="0"/>
        <v>HDD24</v>
      </c>
      <c r="B27" s="111" t="s">
        <v>277</v>
      </c>
      <c r="C27" s="111" t="s">
        <v>263</v>
      </c>
      <c r="D27" s="122"/>
      <c r="E27" s="122"/>
      <c r="F27" s="122"/>
      <c r="G27" s="123"/>
      <c r="H27" s="124"/>
      <c r="I27" s="124"/>
      <c r="J27" s="123"/>
      <c r="K27" s="124">
        <f>INDEX('Cyclical_after overrides'!$A$1:$AX$244,MATCH(Depreciation!$A27,'Cyclical_after overrides'!$A$1:$A$244,0),MATCH(Depreciation!K$2,'Cyclical_after overrides'!$A$1:$AX$1,0))</f>
        <v>0</v>
      </c>
      <c r="L27" s="124">
        <f>INDEX('Cyclical_after overrides'!$A$1:$AX$244,MATCH(Depreciation!$A27,'Cyclical_after overrides'!$A$1:$A$244,0),MATCH(Depreciation!L$2,'Cyclical_after overrides'!$A$1:$AX$1,0))</f>
        <v>6.0000000000000001E-3</v>
      </c>
      <c r="M27" s="124">
        <f>INDEX('Cyclical_after overrides'!$A$1:$AX$244,MATCH(Depreciation!$A27,'Cyclical_after overrides'!$A$1:$A$244,0),MATCH(Depreciation!M$2,'Cyclical_after overrides'!$A$1:$AX$1,0))</f>
        <v>0</v>
      </c>
      <c r="N27" s="124">
        <f>INDEX('Cyclical_after overrides'!$A$1:$AX$244,MATCH(Depreciation!$A27,'Cyclical_after overrides'!$A$1:$A$244,0),MATCH(Depreciation!N$2,'Cyclical_after overrides'!$A$1:$AX$1,0))</f>
        <v>0.44900000000000001</v>
      </c>
      <c r="O27" s="123"/>
      <c r="P27" s="125">
        <f>_xlfn.IFNA(INDEX(PR24_after_overrides!$D$3:$AX$128, MATCH(Depreciation!$A27, PR24_after_overrides!$A$3:$A$128, 0), MATCH(Depreciation!P$2, PR24_after_overrides!$D$2:$AX$2, 0)), "")</f>
        <v>0</v>
      </c>
      <c r="Q27" s="125">
        <f>_xlfn.IFNA(INDEX(PR24_after_overrides!$D$3:$AX$128, MATCH(Depreciation!$A27, PR24_after_overrides!$A$3:$A$128, 0), MATCH(Depreciation!Q$2, PR24_after_overrides!$D$2:$AX$2, 0)), "")</f>
        <v>0.44857433118862178</v>
      </c>
      <c r="R27" s="125">
        <f>_xlfn.IFNA(INDEX(PR24_after_overrides!$D$3:$AX$128, MATCH(Depreciation!$A27, PR24_after_overrides!$A$3:$A$128, 0), MATCH(Depreciation!R$2, PR24_after_overrides!$D$2:$AX$2, 0)), "")</f>
        <v>0</v>
      </c>
      <c r="S27" s="125">
        <f>_xlfn.IFNA(INDEX(PR24_after_overrides!$D$3:$AX$128, MATCH(Depreciation!$A27, PR24_after_overrides!$A$3:$A$128, 0), MATCH(Depreciation!S$2, PR24_after_overrides!$D$2:$AX$2, 0)), "")</f>
        <v>6.332814087368778E-3</v>
      </c>
      <c r="T27" s="123"/>
      <c r="U27" s="124" cm="1">
        <f t="array" ref="U27">_xlfn.IFS($C27&lt;"2017-18",SUM(D27:F27),$C27&lt;"2020-21",SUM(H27:I27), $C27&lt;"2024-25", SUM(K27:N27), $C27&gt;="2024-25", SUM(P27:S27))</f>
        <v>0.45500000000000002</v>
      </c>
      <c r="V27" s="113"/>
      <c r="W27" s="113"/>
      <c r="X27" s="113"/>
      <c r="Y27" s="113"/>
      <c r="Z27" s="113"/>
    </row>
    <row r="28" spans="1:26" ht="12.4" customHeight="1" x14ac:dyDescent="0.35">
      <c r="A28" s="111" t="str">
        <f t="shared" si="0"/>
        <v>HDD25</v>
      </c>
      <c r="B28" s="111" t="s">
        <v>277</v>
      </c>
      <c r="C28" s="111" t="s">
        <v>516</v>
      </c>
      <c r="D28" s="122"/>
      <c r="E28" s="122"/>
      <c r="F28" s="122"/>
      <c r="G28" s="123"/>
      <c r="H28" s="124"/>
      <c r="I28" s="124"/>
      <c r="J28" s="123"/>
      <c r="K28" s="124"/>
      <c r="L28" s="124"/>
      <c r="M28" s="124"/>
      <c r="N28" s="124"/>
      <c r="O28" s="123"/>
      <c r="P28" s="125">
        <f>_xlfn.IFNA(INDEX(PR24_after_overrides!$D$3:$AX$128, MATCH(Depreciation!$A28, PR24_after_overrides!$A$3:$A$128, 0), MATCH(Depreciation!P$2, PR24_after_overrides!$D$2:$AX$2, 0)), "")</f>
        <v>0</v>
      </c>
      <c r="Q28" s="125">
        <f>_xlfn.IFNA(INDEX(PR24_after_overrides!$D$3:$AX$128, MATCH(Depreciation!$A28, PR24_after_overrides!$A$3:$A$128, 0), MATCH(Depreciation!Q$2, PR24_after_overrides!$D$2:$AX$2, 0)), "")</f>
        <v>0.4821687106452231</v>
      </c>
      <c r="R28" s="125">
        <f>_xlfn.IFNA(INDEX(PR24_after_overrides!$D$3:$AX$128, MATCH(Depreciation!$A28, PR24_after_overrides!$A$3:$A$128, 0), MATCH(Depreciation!R$2, PR24_after_overrides!$D$2:$AX$2, 0)), "")</f>
        <v>0</v>
      </c>
      <c r="S28" s="125">
        <f>_xlfn.IFNA(INDEX(PR24_after_overrides!$D$3:$AX$128, MATCH(Depreciation!$A28, PR24_after_overrides!$A$3:$A$128, 0), MATCH(Depreciation!S$2, PR24_after_overrides!$D$2:$AX$2, 0)), "")</f>
        <v>7.5171068474756391E-3</v>
      </c>
      <c r="T28" s="123"/>
      <c r="U28" s="124" cm="1">
        <f t="array" ref="U28">_xlfn.IFS($C28&lt;"2017-18",SUM(D28:F28),$C28&lt;"2020-21",SUM(H28:I28), $C28&lt;"2024-25", SUM(K28:N28), $C28&gt;="2024-25", SUM(P28:S28))</f>
        <v>0.48968581749269874</v>
      </c>
      <c r="V28" s="113"/>
      <c r="W28" s="113"/>
      <c r="X28" s="113"/>
      <c r="Y28" s="113"/>
      <c r="Z28" s="113"/>
    </row>
    <row r="29" spans="1:26" ht="12.4" customHeight="1" x14ac:dyDescent="0.35">
      <c r="A29" s="111" t="str">
        <f t="shared" si="0"/>
        <v>HDD26</v>
      </c>
      <c r="B29" s="111" t="s">
        <v>277</v>
      </c>
      <c r="C29" s="111" t="s">
        <v>518</v>
      </c>
      <c r="D29" s="122"/>
      <c r="E29" s="122"/>
      <c r="F29" s="122"/>
      <c r="G29" s="123"/>
      <c r="H29" s="124"/>
      <c r="I29" s="124"/>
      <c r="J29" s="123"/>
      <c r="K29" s="124"/>
      <c r="L29" s="124"/>
      <c r="M29" s="124"/>
      <c r="N29" s="124"/>
      <c r="O29" s="123"/>
      <c r="P29" s="125">
        <f>_xlfn.IFNA(INDEX(PR24_after_overrides!$D$3:$AX$128, MATCH(Depreciation!$A29, PR24_after_overrides!$A$3:$A$128, 0), MATCH(Depreciation!P$2, PR24_after_overrides!$D$2:$AX$2, 0)), "")</f>
        <v>0</v>
      </c>
      <c r="Q29" s="125">
        <f>_xlfn.IFNA(INDEX(PR24_after_overrides!$D$3:$AX$128, MATCH(Depreciation!$A29, PR24_after_overrides!$A$3:$A$128, 0), MATCH(Depreciation!Q$2, PR24_after_overrides!$D$2:$AX$2, 0)), "")</f>
        <v>0.49004686933070313</v>
      </c>
      <c r="R29" s="125">
        <f>_xlfn.IFNA(INDEX(PR24_after_overrides!$D$3:$AX$128, MATCH(Depreciation!$A29, PR24_after_overrides!$A$3:$A$128, 0), MATCH(Depreciation!R$2, PR24_after_overrides!$D$2:$AX$2, 0)), "")</f>
        <v>0</v>
      </c>
      <c r="S29" s="125">
        <f>_xlfn.IFNA(INDEX(PR24_after_overrides!$D$3:$AX$128, MATCH(Depreciation!$A29, PR24_after_overrides!$A$3:$A$128, 0), MATCH(Depreciation!S$2, PR24_after_overrides!$D$2:$AX$2, 0)), "")</f>
        <v>7.6060489696561468E-3</v>
      </c>
      <c r="T29" s="123"/>
      <c r="U29" s="124" cm="1">
        <f t="array" ref="U29">_xlfn.IFS($C29&lt;"2017-18",SUM(D29:F29),$C29&lt;"2020-21",SUM(H29:I29), $C29&lt;"2024-25", SUM(K29:N29), $C29&gt;="2024-25", SUM(P29:S29))</f>
        <v>0.49765291830035929</v>
      </c>
      <c r="V29" s="113"/>
      <c r="W29" s="113"/>
      <c r="X29" s="113"/>
      <c r="Y29" s="113"/>
      <c r="Z29" s="113"/>
    </row>
    <row r="30" spans="1:26" ht="12.4" customHeight="1" x14ac:dyDescent="0.35">
      <c r="A30" s="111" t="str">
        <f t="shared" si="0"/>
        <v>HDD27</v>
      </c>
      <c r="B30" s="111" t="s">
        <v>277</v>
      </c>
      <c r="C30" s="111" t="s">
        <v>519</v>
      </c>
      <c r="D30" s="122"/>
      <c r="E30" s="122"/>
      <c r="F30" s="122"/>
      <c r="G30" s="123"/>
      <c r="H30" s="124"/>
      <c r="I30" s="124"/>
      <c r="J30" s="123"/>
      <c r="K30" s="124"/>
      <c r="L30" s="124"/>
      <c r="M30" s="124"/>
      <c r="N30" s="124"/>
      <c r="O30" s="123"/>
      <c r="P30" s="125">
        <f>_xlfn.IFNA(INDEX(PR24_after_overrides!$D$3:$AX$128, MATCH(Depreciation!$A30, PR24_after_overrides!$A$3:$A$128, 0), MATCH(Depreciation!P$2, PR24_after_overrides!$D$2:$AX$2, 0)), "")</f>
        <v>0</v>
      </c>
      <c r="Q30" s="125">
        <f>_xlfn.IFNA(INDEX(PR24_after_overrides!$D$3:$AX$128, MATCH(Depreciation!$A30, PR24_after_overrides!$A$3:$A$128, 0), MATCH(Depreciation!Q$2, PR24_after_overrides!$D$2:$AX$2, 0)), "")</f>
        <v>0.49962229689197407</v>
      </c>
      <c r="R30" s="125">
        <f>_xlfn.IFNA(INDEX(PR24_after_overrides!$D$3:$AX$128, MATCH(Depreciation!$A30, PR24_after_overrides!$A$3:$A$128, 0), MATCH(Depreciation!R$2, PR24_after_overrides!$D$2:$AX$2, 0)), "")</f>
        <v>0</v>
      </c>
      <c r="S30" s="125">
        <f>_xlfn.IFNA(INDEX(PR24_after_overrides!$D$3:$AX$128, MATCH(Depreciation!$A30, PR24_after_overrides!$A$3:$A$128, 0), MATCH(Depreciation!S$2, PR24_after_overrides!$D$2:$AX$2, 0)), "")</f>
        <v>7.7546697965494866E-3</v>
      </c>
      <c r="T30" s="123"/>
      <c r="U30" s="124" cm="1">
        <f t="array" ref="U30">_xlfn.IFS($C30&lt;"2017-18",SUM(D30:F30),$C30&lt;"2020-21",SUM(H30:I30), $C30&lt;"2024-25", SUM(K30:N30), $C30&gt;="2024-25", SUM(P30:S30))</f>
        <v>0.50737696668852361</v>
      </c>
      <c r="V30" s="113"/>
      <c r="W30" s="113"/>
      <c r="X30" s="113"/>
      <c r="Y30" s="113"/>
      <c r="Z30" s="113"/>
    </row>
    <row r="31" spans="1:26" ht="12.4" customHeight="1" x14ac:dyDescent="0.35">
      <c r="A31" s="111" t="str">
        <f t="shared" si="0"/>
        <v>HDD28</v>
      </c>
      <c r="B31" s="111" t="s">
        <v>277</v>
      </c>
      <c r="C31" s="111" t="s">
        <v>520</v>
      </c>
      <c r="D31" s="122"/>
      <c r="E31" s="122"/>
      <c r="F31" s="122"/>
      <c r="G31" s="123"/>
      <c r="H31" s="124"/>
      <c r="I31" s="124"/>
      <c r="J31" s="123"/>
      <c r="K31" s="124"/>
      <c r="L31" s="124"/>
      <c r="M31" s="124"/>
      <c r="N31" s="124"/>
      <c r="O31" s="123"/>
      <c r="P31" s="125">
        <f>_xlfn.IFNA(INDEX(PR24_after_overrides!$D$3:$AX$128, MATCH(Depreciation!$A31, PR24_after_overrides!$A$3:$A$128, 0), MATCH(Depreciation!P$2, PR24_after_overrides!$D$2:$AX$2, 0)), "")</f>
        <v>0</v>
      </c>
      <c r="Q31" s="125">
        <f>_xlfn.IFNA(INDEX(PR24_after_overrides!$D$3:$AX$128, MATCH(Depreciation!$A31, PR24_after_overrides!$A$3:$A$128, 0), MATCH(Depreciation!Q$2, PR24_after_overrides!$D$2:$AX$2, 0)), "")</f>
        <v>0.52194022462595768</v>
      </c>
      <c r="R31" s="125">
        <f>_xlfn.IFNA(INDEX(PR24_after_overrides!$D$3:$AX$128, MATCH(Depreciation!$A31, PR24_after_overrides!$A$3:$A$128, 0), MATCH(Depreciation!R$2, PR24_after_overrides!$D$2:$AX$2, 0)), "")</f>
        <v>0</v>
      </c>
      <c r="S31" s="125">
        <f>_xlfn.IFNA(INDEX(PR24_after_overrides!$D$3:$AX$128, MATCH(Depreciation!$A31, PR24_after_overrides!$A$3:$A$128, 0), MATCH(Depreciation!S$2, PR24_after_overrides!$D$2:$AX$2, 0)), "")</f>
        <v>7.8911049079518434E-3</v>
      </c>
      <c r="T31" s="123"/>
      <c r="U31" s="124" cm="1">
        <f t="array" ref="U31">_xlfn.IFS($C31&lt;"2017-18",SUM(D31:F31),$C31&lt;"2020-21",SUM(H31:I31), $C31&lt;"2024-25", SUM(K31:N31), $C31&gt;="2024-25", SUM(P31:S31))</f>
        <v>0.52983132953390955</v>
      </c>
      <c r="V31" s="113"/>
      <c r="W31" s="113"/>
      <c r="X31" s="113"/>
      <c r="Y31" s="113"/>
      <c r="Z31" s="113"/>
    </row>
    <row r="32" spans="1:26" ht="12.4" customHeight="1" x14ac:dyDescent="0.35">
      <c r="A32" s="111" t="str">
        <f t="shared" si="0"/>
        <v>HDD29</v>
      </c>
      <c r="B32" s="111" t="s">
        <v>277</v>
      </c>
      <c r="C32" s="111" t="s">
        <v>521</v>
      </c>
      <c r="D32" s="122"/>
      <c r="E32" s="122"/>
      <c r="F32" s="122"/>
      <c r="G32" s="123"/>
      <c r="H32" s="124"/>
      <c r="I32" s="124"/>
      <c r="J32" s="123"/>
      <c r="K32" s="124"/>
      <c r="L32" s="124"/>
      <c r="M32" s="124"/>
      <c r="N32" s="124"/>
      <c r="O32" s="123"/>
      <c r="P32" s="125">
        <f>_xlfn.IFNA(INDEX(PR24_after_overrides!$D$3:$AX$128, MATCH(Depreciation!$A32, PR24_after_overrides!$A$3:$A$128, 0), MATCH(Depreciation!P$2, PR24_after_overrides!$D$2:$AX$2, 0)), "")</f>
        <v>0</v>
      </c>
      <c r="Q32" s="125">
        <f>_xlfn.IFNA(INDEX(PR24_after_overrides!$D$3:$AX$128, MATCH(Depreciation!$A32, PR24_after_overrides!$A$3:$A$128, 0), MATCH(Depreciation!Q$2, PR24_after_overrides!$D$2:$AX$2, 0)), "")</f>
        <v>0.53439761734900759</v>
      </c>
      <c r="R32" s="125">
        <f>_xlfn.IFNA(INDEX(PR24_after_overrides!$D$3:$AX$128, MATCH(Depreciation!$A32, PR24_after_overrides!$A$3:$A$128, 0), MATCH(Depreciation!R$2, PR24_after_overrides!$D$2:$AX$2, 0)), "")</f>
        <v>0</v>
      </c>
      <c r="S32" s="125">
        <f>_xlfn.IFNA(INDEX(PR24_after_overrides!$D$3:$AX$128, MATCH(Depreciation!$A32, PR24_after_overrides!$A$3:$A$128, 0), MATCH(Depreciation!S$2, PR24_after_overrides!$D$2:$AX$2, 0)), "")</f>
        <v>8.0620330203514078E-3</v>
      </c>
      <c r="T32" s="123"/>
      <c r="U32" s="124" cm="1">
        <f t="array" ref="U32">_xlfn.IFS($C32&lt;"2017-18",SUM(D32:F32),$C32&lt;"2020-21",SUM(H32:I32), $C32&lt;"2024-25", SUM(K32:N32), $C32&gt;="2024-25", SUM(P32:S32))</f>
        <v>0.54245965036935895</v>
      </c>
      <c r="V32" s="113"/>
      <c r="W32" s="113"/>
      <c r="X32" s="113"/>
      <c r="Y32" s="113"/>
      <c r="Z32" s="113"/>
    </row>
    <row r="33" spans="1:26" ht="12.4" customHeight="1" x14ac:dyDescent="0.35">
      <c r="A33" s="111" t="str">
        <f t="shared" si="0"/>
        <v>HDD30</v>
      </c>
      <c r="B33" s="111" t="s">
        <v>277</v>
      </c>
      <c r="C33" s="111" t="s">
        <v>522</v>
      </c>
      <c r="D33" s="122"/>
      <c r="E33" s="122"/>
      <c r="F33" s="122"/>
      <c r="G33" s="123"/>
      <c r="H33" s="124"/>
      <c r="I33" s="124"/>
      <c r="J33" s="123"/>
      <c r="K33" s="124"/>
      <c r="L33" s="124"/>
      <c r="M33" s="124"/>
      <c r="N33" s="124"/>
      <c r="O33" s="123"/>
      <c r="P33" s="125">
        <f>_xlfn.IFNA(INDEX(PR24_after_overrides!$D$3:$AX$128, MATCH(Depreciation!$A33, PR24_after_overrides!$A$3:$A$128, 0), MATCH(Depreciation!P$2, PR24_after_overrides!$D$2:$AX$2, 0)), "")</f>
        <v>0</v>
      </c>
      <c r="Q33" s="125">
        <f>_xlfn.IFNA(INDEX(PR24_after_overrides!$D$3:$AX$128, MATCH(Depreciation!$A33, PR24_after_overrides!$A$3:$A$128, 0), MATCH(Depreciation!Q$2, PR24_after_overrides!$D$2:$AX$2, 0)), "")</f>
        <v>0.53880890797162673</v>
      </c>
      <c r="R33" s="125">
        <f>_xlfn.IFNA(INDEX(PR24_after_overrides!$D$3:$AX$128, MATCH(Depreciation!$A33, PR24_after_overrides!$A$3:$A$128, 0), MATCH(Depreciation!R$2, PR24_after_overrides!$D$2:$AX$2, 0)), "")</f>
        <v>0</v>
      </c>
      <c r="S33" s="125">
        <f>_xlfn.IFNA(INDEX(PR24_after_overrides!$D$3:$AX$128, MATCH(Depreciation!$A33, PR24_after_overrides!$A$3:$A$128, 0), MATCH(Depreciation!S$2, PR24_after_overrides!$D$2:$AX$2, 0)), "")</f>
        <v>8.2171293154714317E-2</v>
      </c>
      <c r="T33" s="123"/>
      <c r="U33" s="124" cm="1">
        <f t="array" ref="U33">_xlfn.IFS($C33&lt;"2017-18",SUM(D33:F33),$C33&lt;"2020-21",SUM(H33:I33), $C33&lt;"2024-25", SUM(K33:N33), $C33&gt;="2024-25", SUM(P33:S33))</f>
        <v>0.620980201126341</v>
      </c>
      <c r="V33" s="113"/>
      <c r="W33" s="113"/>
      <c r="X33" s="113"/>
      <c r="Y33" s="113"/>
      <c r="Z33" s="113"/>
    </row>
    <row r="34" spans="1:26" ht="12.4" customHeight="1" x14ac:dyDescent="0.35">
      <c r="A34" s="111" t="str">
        <f t="shared" si="0"/>
        <v>NES14</v>
      </c>
      <c r="B34" s="111" t="s">
        <v>265</v>
      </c>
      <c r="C34" s="111" t="s">
        <v>243</v>
      </c>
      <c r="D34" s="122">
        <f>INDEX(PR19_after_overrides!$A$1:$J$255, MATCH(Depreciation!$A34, PR19_after_overrides!$A$1:$A$255, 0), MATCH(Depreciation!D$2, PR19_after_overrides!$A$1:$J$1, 0))</f>
        <v>2.73</v>
      </c>
      <c r="E34" s="122" t="str">
        <f>INDEX(PR19_after_overrides!$A$1:$J$255, MATCH(Depreciation!$A34, PR19_after_overrides!$A$1:$A$255, 0), MATCH(Depreciation!E$2, PR19_after_overrides!$A$1:$J$1, 0))</f>
        <v/>
      </c>
      <c r="F34" s="122" t="str">
        <f>INDEX(PR19_after_overrides!$A$1:$J$255, MATCH(Depreciation!$A34, PR19_after_overrides!$A$1:$A$255, 0), MATCH(Depreciation!F$2, PR19_after_overrides!$A$1:$J$1, 0))</f>
        <v/>
      </c>
      <c r="G34" s="123"/>
      <c r="H34" s="124" t="str">
        <f>INDEX('Cyclical_after overrides'!$A$1:$AX$244,MATCH(Depreciation!$A34,'Cyclical_after overrides'!$A$1:$A$244,0),MATCH(Depreciation!H$2,'Cyclical_after overrides'!$A$1:$AX$1,0))</f>
        <v/>
      </c>
      <c r="I34" s="124">
        <f>INDEX('Cyclical_after overrides'!$A$1:$AX$244,MATCH(Depreciation!$A34,'Cyclical_after overrides'!$A$1:$A$244,0),MATCH(Depreciation!I$2,'Cyclical_after overrides'!$A$1:$AX$1,0))</f>
        <v>0</v>
      </c>
      <c r="J34" s="123"/>
      <c r="K34" s="124" t="str">
        <f>INDEX('Cyclical_after overrides'!$A$1:$AX$244,MATCH(Depreciation!$A34,'Cyclical_after overrides'!$A$1:$A$244,0),MATCH(Depreciation!K$2,'Cyclical_after overrides'!$A$1:$AX$1,0))</f>
        <v/>
      </c>
      <c r="L34" s="124" t="str">
        <f>INDEX('Cyclical_after overrides'!$A$1:$AX$244,MATCH(Depreciation!$A34,'Cyclical_after overrides'!$A$1:$A$244,0),MATCH(Depreciation!L$2,'Cyclical_after overrides'!$A$1:$AX$1,0))</f>
        <v/>
      </c>
      <c r="M34" s="124" t="str">
        <f>INDEX('Cyclical_after overrides'!$A$1:$AX$244,MATCH(Depreciation!$A34,'Cyclical_after overrides'!$A$1:$A$244,0),MATCH(Depreciation!M$2,'Cyclical_after overrides'!$A$1:$AX$1,0))</f>
        <v/>
      </c>
      <c r="N34" s="124" t="str">
        <f>INDEX('Cyclical_after overrides'!$A$1:$AX$244,MATCH(Depreciation!$A34,'Cyclical_after overrides'!$A$1:$A$244,0),MATCH(Depreciation!N$2,'Cyclical_after overrides'!$A$1:$AX$1,0))</f>
        <v/>
      </c>
      <c r="O34" s="123"/>
      <c r="P34" s="125" t="str">
        <f>_xlfn.IFNA(INDEX(PR24_after_overrides!$D$3:$AX$128, MATCH(Depreciation!$A34, PR24_after_overrides!$A$3:$A$128, 0), MATCH(Depreciation!P$2, PR24_after_overrides!$D$2:$AX$2, 0)), "")</f>
        <v/>
      </c>
      <c r="Q34" s="125" t="str">
        <f>_xlfn.IFNA(INDEX(PR24_after_overrides!$D$3:$AX$128, MATCH(Depreciation!$A34, PR24_after_overrides!$A$3:$A$128, 0), MATCH(Depreciation!Q$2, PR24_after_overrides!$D$2:$AX$2, 0)), "")</f>
        <v/>
      </c>
      <c r="R34" s="125" t="str">
        <f>_xlfn.IFNA(INDEX(PR24_after_overrides!$D$3:$AX$128, MATCH(Depreciation!$A34, PR24_after_overrides!$A$3:$A$128, 0), MATCH(Depreciation!R$2, PR24_after_overrides!$D$2:$AX$2, 0)), "")</f>
        <v/>
      </c>
      <c r="S34" s="125" t="str">
        <f>_xlfn.IFNA(INDEX(PR24_after_overrides!$D$3:$AX$128, MATCH(Depreciation!$A34, PR24_after_overrides!$A$3:$A$128, 0), MATCH(Depreciation!S$2, PR24_after_overrides!$D$2:$AX$2, 0)), "")</f>
        <v/>
      </c>
      <c r="T34" s="123"/>
      <c r="U34" s="124" cm="1">
        <f t="array" ref="U34">_xlfn.IFS($C34&lt;"2017-18",SUM(D34:F34),$C34&lt;"2020-21",SUM(H34:I34), $C34&lt;"2024-25", SUM(K34:N34), $C34&gt;="2024-25", SUM(P34:S34))</f>
        <v>2.73</v>
      </c>
      <c r="V34" s="113"/>
      <c r="W34" s="113"/>
      <c r="X34" s="113"/>
      <c r="Y34" s="113"/>
      <c r="Z34" s="113"/>
    </row>
    <row r="35" spans="1:26" ht="12.4" customHeight="1" x14ac:dyDescent="0.35">
      <c r="A35" s="111" t="str">
        <f t="shared" si="0"/>
        <v>NES15</v>
      </c>
      <c r="B35" s="111" t="s">
        <v>265</v>
      </c>
      <c r="C35" s="111" t="s">
        <v>245</v>
      </c>
      <c r="D35" s="122">
        <f>INDEX(PR19_after_overrides!$A$1:$J$255, MATCH(Depreciation!$A35, PR19_after_overrides!$A$1:$A$255, 0), MATCH(Depreciation!D$2, PR19_after_overrides!$A$1:$J$1, 0))</f>
        <v>2.7610000000000001</v>
      </c>
      <c r="E35" s="122" t="str">
        <f>INDEX(PR19_after_overrides!$A$1:$J$255, MATCH(Depreciation!$A35, PR19_after_overrides!$A$1:$A$255, 0), MATCH(Depreciation!E$2, PR19_after_overrides!$A$1:$J$1, 0))</f>
        <v/>
      </c>
      <c r="F35" s="122" t="str">
        <f>INDEX(PR19_after_overrides!$A$1:$J$255, MATCH(Depreciation!$A35, PR19_after_overrides!$A$1:$A$255, 0), MATCH(Depreciation!F$2, PR19_after_overrides!$A$1:$J$1, 0))</f>
        <v/>
      </c>
      <c r="G35" s="123"/>
      <c r="H35" s="124" t="str">
        <f>INDEX('Cyclical_after overrides'!$A$1:$AX$244,MATCH(Depreciation!$A35,'Cyclical_after overrides'!$A$1:$A$244,0),MATCH(Depreciation!H$2,'Cyclical_after overrides'!$A$1:$AX$1,0))</f>
        <v/>
      </c>
      <c r="I35" s="124">
        <f>INDEX('Cyclical_after overrides'!$A$1:$AX$244,MATCH(Depreciation!$A35,'Cyclical_after overrides'!$A$1:$A$244,0),MATCH(Depreciation!I$2,'Cyclical_after overrides'!$A$1:$AX$1,0))</f>
        <v>0</v>
      </c>
      <c r="J35" s="123"/>
      <c r="K35" s="124" t="str">
        <f>INDEX('Cyclical_after overrides'!$A$1:$AX$244,MATCH(Depreciation!$A35,'Cyclical_after overrides'!$A$1:$A$244,0),MATCH(Depreciation!K$2,'Cyclical_after overrides'!$A$1:$AX$1,0))</f>
        <v/>
      </c>
      <c r="L35" s="124" t="str">
        <f>INDEX('Cyclical_after overrides'!$A$1:$AX$244,MATCH(Depreciation!$A35,'Cyclical_after overrides'!$A$1:$A$244,0),MATCH(Depreciation!L$2,'Cyclical_after overrides'!$A$1:$AX$1,0))</f>
        <v/>
      </c>
      <c r="M35" s="124" t="str">
        <f>INDEX('Cyclical_after overrides'!$A$1:$AX$244,MATCH(Depreciation!$A35,'Cyclical_after overrides'!$A$1:$A$244,0),MATCH(Depreciation!M$2,'Cyclical_after overrides'!$A$1:$AX$1,0))</f>
        <v/>
      </c>
      <c r="N35" s="124" t="str">
        <f>INDEX('Cyclical_after overrides'!$A$1:$AX$244,MATCH(Depreciation!$A35,'Cyclical_after overrides'!$A$1:$A$244,0),MATCH(Depreciation!N$2,'Cyclical_after overrides'!$A$1:$AX$1,0))</f>
        <v/>
      </c>
      <c r="O35" s="123"/>
      <c r="P35" s="125" t="str">
        <f>_xlfn.IFNA(INDEX(PR24_after_overrides!$D$3:$AX$128, MATCH(Depreciation!$A35, PR24_after_overrides!$A$3:$A$128, 0), MATCH(Depreciation!P$2, PR24_after_overrides!$D$2:$AX$2, 0)), "")</f>
        <v/>
      </c>
      <c r="Q35" s="125" t="str">
        <f>_xlfn.IFNA(INDEX(PR24_after_overrides!$D$3:$AX$128, MATCH(Depreciation!$A35, PR24_after_overrides!$A$3:$A$128, 0), MATCH(Depreciation!Q$2, PR24_after_overrides!$D$2:$AX$2, 0)), "")</f>
        <v/>
      </c>
      <c r="R35" s="125" t="str">
        <f>_xlfn.IFNA(INDEX(PR24_after_overrides!$D$3:$AX$128, MATCH(Depreciation!$A35, PR24_after_overrides!$A$3:$A$128, 0), MATCH(Depreciation!R$2, PR24_after_overrides!$D$2:$AX$2, 0)), "")</f>
        <v/>
      </c>
      <c r="S35" s="125" t="str">
        <f>_xlfn.IFNA(INDEX(PR24_after_overrides!$D$3:$AX$128, MATCH(Depreciation!$A35, PR24_after_overrides!$A$3:$A$128, 0), MATCH(Depreciation!S$2, PR24_after_overrides!$D$2:$AX$2, 0)), "")</f>
        <v/>
      </c>
      <c r="T35" s="123"/>
      <c r="U35" s="124" cm="1">
        <f t="array" ref="U35">_xlfn.IFS($C35&lt;"2017-18",SUM(D35:F35),$C35&lt;"2020-21",SUM(H35:I35), $C35&lt;"2024-25", SUM(K35:N35), $C35&gt;="2024-25", SUM(P35:S35))</f>
        <v>2.7610000000000001</v>
      </c>
      <c r="V35" s="113"/>
      <c r="W35" s="113"/>
      <c r="X35" s="113"/>
      <c r="Y35" s="113"/>
      <c r="Z35" s="113"/>
    </row>
    <row r="36" spans="1:26" ht="12.4" customHeight="1" x14ac:dyDescent="0.35">
      <c r="A36" s="111" t="str">
        <f t="shared" si="0"/>
        <v>NES16</v>
      </c>
      <c r="B36" s="111" t="s">
        <v>265</v>
      </c>
      <c r="C36" s="111" t="s">
        <v>247</v>
      </c>
      <c r="D36" s="122">
        <f>INDEX(PR19_after_overrides!$A$1:$J$255, MATCH(Depreciation!$A36, PR19_after_overrides!$A$1:$A$255, 0), MATCH(Depreciation!D$2, PR19_after_overrides!$A$1:$J$1, 0))</f>
        <v>2.7730000000000001</v>
      </c>
      <c r="E36" s="122">
        <f>INDEX(PR19_after_overrides!$A$1:$J$255, MATCH(Depreciation!$A36, PR19_after_overrides!$A$1:$A$255, 0), MATCH(Depreciation!E$2, PR19_after_overrides!$A$1:$J$1, 0))</f>
        <v>0</v>
      </c>
      <c r="F36" s="122" t="str">
        <f>INDEX(PR19_after_overrides!$A$1:$J$255, MATCH(Depreciation!$A36, PR19_after_overrides!$A$1:$A$255, 0), MATCH(Depreciation!F$2, PR19_after_overrides!$A$1:$J$1, 0))</f>
        <v/>
      </c>
      <c r="G36" s="123"/>
      <c r="H36" s="124" t="str">
        <f>INDEX('Cyclical_after overrides'!$A$1:$AX$244,MATCH(Depreciation!$A36,'Cyclical_after overrides'!$A$1:$A$244,0),MATCH(Depreciation!H$2,'Cyclical_after overrides'!$A$1:$AX$1,0))</f>
        <v/>
      </c>
      <c r="I36" s="124" t="str">
        <f>INDEX('Cyclical_after overrides'!$A$1:$AX$244,MATCH(Depreciation!$A36,'Cyclical_after overrides'!$A$1:$A$244,0),MATCH(Depreciation!I$2,'Cyclical_after overrides'!$A$1:$AX$1,0))</f>
        <v/>
      </c>
      <c r="J36" s="123"/>
      <c r="K36" s="124" t="str">
        <f>INDEX('Cyclical_after overrides'!$A$1:$AX$244,MATCH(Depreciation!$A36,'Cyclical_after overrides'!$A$1:$A$244,0),MATCH(Depreciation!K$2,'Cyclical_after overrides'!$A$1:$AX$1,0))</f>
        <v/>
      </c>
      <c r="L36" s="124" t="str">
        <f>INDEX('Cyclical_after overrides'!$A$1:$AX$244,MATCH(Depreciation!$A36,'Cyclical_after overrides'!$A$1:$A$244,0),MATCH(Depreciation!L$2,'Cyclical_after overrides'!$A$1:$AX$1,0))</f>
        <v/>
      </c>
      <c r="M36" s="124" t="str">
        <f>INDEX('Cyclical_after overrides'!$A$1:$AX$244,MATCH(Depreciation!$A36,'Cyclical_after overrides'!$A$1:$A$244,0),MATCH(Depreciation!M$2,'Cyclical_after overrides'!$A$1:$AX$1,0))</f>
        <v/>
      </c>
      <c r="N36" s="124" t="str">
        <f>INDEX('Cyclical_after overrides'!$A$1:$AX$244,MATCH(Depreciation!$A36,'Cyclical_after overrides'!$A$1:$A$244,0),MATCH(Depreciation!N$2,'Cyclical_after overrides'!$A$1:$AX$1,0))</f>
        <v/>
      </c>
      <c r="O36" s="123"/>
      <c r="P36" s="125" t="str">
        <f>_xlfn.IFNA(INDEX(PR24_after_overrides!$D$3:$AX$128, MATCH(Depreciation!$A36, PR24_after_overrides!$A$3:$A$128, 0), MATCH(Depreciation!P$2, PR24_after_overrides!$D$2:$AX$2, 0)), "")</f>
        <v/>
      </c>
      <c r="Q36" s="125" t="str">
        <f>_xlfn.IFNA(INDEX(PR24_after_overrides!$D$3:$AX$128, MATCH(Depreciation!$A36, PR24_after_overrides!$A$3:$A$128, 0), MATCH(Depreciation!Q$2, PR24_after_overrides!$D$2:$AX$2, 0)), "")</f>
        <v/>
      </c>
      <c r="R36" s="125" t="str">
        <f>_xlfn.IFNA(INDEX(PR24_after_overrides!$D$3:$AX$128, MATCH(Depreciation!$A36, PR24_after_overrides!$A$3:$A$128, 0), MATCH(Depreciation!R$2, PR24_after_overrides!$D$2:$AX$2, 0)), "")</f>
        <v/>
      </c>
      <c r="S36" s="125" t="str">
        <f>_xlfn.IFNA(INDEX(PR24_after_overrides!$D$3:$AX$128, MATCH(Depreciation!$A36, PR24_after_overrides!$A$3:$A$128, 0), MATCH(Depreciation!S$2, PR24_after_overrides!$D$2:$AX$2, 0)), "")</f>
        <v/>
      </c>
      <c r="T36" s="123"/>
      <c r="U36" s="124" cm="1">
        <f t="array" ref="U36">_xlfn.IFS($C36&lt;"2017-18",SUM(D36:F36),$C36&lt;"2020-21",SUM(H36:I36), $C36&lt;"2024-25", SUM(K36:N36), $C36&gt;="2024-25", SUM(P36:S36))</f>
        <v>2.7730000000000001</v>
      </c>
      <c r="V36" s="113"/>
      <c r="W36" s="113"/>
      <c r="X36" s="113"/>
      <c r="Y36" s="113"/>
      <c r="Z36" s="113"/>
    </row>
    <row r="37" spans="1:26" ht="12.4" customHeight="1" x14ac:dyDescent="0.35">
      <c r="A37" s="111" t="str">
        <f t="shared" si="0"/>
        <v>NES17</v>
      </c>
      <c r="B37" s="111" t="s">
        <v>265</v>
      </c>
      <c r="C37" s="111" t="s">
        <v>249</v>
      </c>
      <c r="D37" s="122">
        <f>INDEX(PR19_after_overrides!$A$1:$J$255, MATCH(Depreciation!$A37, PR19_after_overrides!$A$1:$A$255, 0), MATCH(Depreciation!D$2, PR19_after_overrides!$A$1:$J$1, 0))</f>
        <v>1.93</v>
      </c>
      <c r="E37" s="122">
        <f>INDEX(PR19_after_overrides!$A$1:$J$255, MATCH(Depreciation!$A37, PR19_after_overrides!$A$1:$A$255, 0), MATCH(Depreciation!E$2, PR19_after_overrides!$A$1:$J$1, 0))</f>
        <v>0</v>
      </c>
      <c r="F37" s="122" t="str">
        <f>INDEX(PR19_after_overrides!$A$1:$J$255, MATCH(Depreciation!$A37, PR19_after_overrides!$A$1:$A$255, 0), MATCH(Depreciation!F$2, PR19_after_overrides!$A$1:$J$1, 0))</f>
        <v/>
      </c>
      <c r="G37" s="123"/>
      <c r="H37" s="124">
        <f>INDEX('Cyclical_after overrides'!$A$1:$AX$244,MATCH(Depreciation!$A37,'Cyclical_after overrides'!$A$1:$A$244,0),MATCH(Depreciation!H$2,'Cyclical_after overrides'!$A$1:$AX$1,0))</f>
        <v>1.9300000000000002</v>
      </c>
      <c r="I37" s="124">
        <f>INDEX('Cyclical_after overrides'!$A$1:$AX$244,MATCH(Depreciation!$A37,'Cyclical_after overrides'!$A$1:$A$244,0),MATCH(Depreciation!I$2,'Cyclical_after overrides'!$A$1:$AX$1,0))</f>
        <v>0</v>
      </c>
      <c r="J37" s="123"/>
      <c r="K37" s="124" t="str">
        <f>INDEX('Cyclical_after overrides'!$A$1:$AX$244,MATCH(Depreciation!$A37,'Cyclical_after overrides'!$A$1:$A$244,0),MATCH(Depreciation!K$2,'Cyclical_after overrides'!$A$1:$AX$1,0))</f>
        <v/>
      </c>
      <c r="L37" s="124" t="str">
        <f>INDEX('Cyclical_after overrides'!$A$1:$AX$244,MATCH(Depreciation!$A37,'Cyclical_after overrides'!$A$1:$A$244,0),MATCH(Depreciation!L$2,'Cyclical_after overrides'!$A$1:$AX$1,0))</f>
        <v/>
      </c>
      <c r="M37" s="124" t="str">
        <f>INDEX('Cyclical_after overrides'!$A$1:$AX$244,MATCH(Depreciation!$A37,'Cyclical_after overrides'!$A$1:$A$244,0),MATCH(Depreciation!M$2,'Cyclical_after overrides'!$A$1:$AX$1,0))</f>
        <v/>
      </c>
      <c r="N37" s="124" t="str">
        <f>INDEX('Cyclical_after overrides'!$A$1:$AX$244,MATCH(Depreciation!$A37,'Cyclical_after overrides'!$A$1:$A$244,0),MATCH(Depreciation!N$2,'Cyclical_after overrides'!$A$1:$AX$1,0))</f>
        <v/>
      </c>
      <c r="O37" s="123"/>
      <c r="P37" s="125" t="str">
        <f>_xlfn.IFNA(INDEX(PR24_after_overrides!$D$3:$AX$128, MATCH(Depreciation!$A37, PR24_after_overrides!$A$3:$A$128, 0), MATCH(Depreciation!P$2, PR24_after_overrides!$D$2:$AX$2, 0)), "")</f>
        <v/>
      </c>
      <c r="Q37" s="125" t="str">
        <f>_xlfn.IFNA(INDEX(PR24_after_overrides!$D$3:$AX$128, MATCH(Depreciation!$A37, PR24_after_overrides!$A$3:$A$128, 0), MATCH(Depreciation!Q$2, PR24_after_overrides!$D$2:$AX$2, 0)), "")</f>
        <v/>
      </c>
      <c r="R37" s="125" t="str">
        <f>_xlfn.IFNA(INDEX(PR24_after_overrides!$D$3:$AX$128, MATCH(Depreciation!$A37, PR24_after_overrides!$A$3:$A$128, 0), MATCH(Depreciation!R$2, PR24_after_overrides!$D$2:$AX$2, 0)), "")</f>
        <v/>
      </c>
      <c r="S37" s="125" t="str">
        <f>_xlfn.IFNA(INDEX(PR24_after_overrides!$D$3:$AX$128, MATCH(Depreciation!$A37, PR24_after_overrides!$A$3:$A$128, 0), MATCH(Depreciation!S$2, PR24_after_overrides!$D$2:$AX$2, 0)), "")</f>
        <v/>
      </c>
      <c r="T37" s="123"/>
      <c r="U37" s="124" cm="1">
        <f t="array" ref="U37">_xlfn.IFS($C37&lt;"2017-18",SUM(D37:F37),$C37&lt;"2020-21",SUM(H37:I37), $C37&lt;"2024-25", SUM(K37:N37), $C37&gt;="2024-25", SUM(P37:S37))</f>
        <v>1.93</v>
      </c>
      <c r="V37" s="113"/>
      <c r="W37" s="113"/>
      <c r="X37" s="113"/>
      <c r="Y37" s="113"/>
      <c r="Z37" s="113"/>
    </row>
    <row r="38" spans="1:26" ht="12.4" customHeight="1" x14ac:dyDescent="0.35">
      <c r="A38" s="111" t="str">
        <f t="shared" si="0"/>
        <v>NES18</v>
      </c>
      <c r="B38" s="111" t="s">
        <v>265</v>
      </c>
      <c r="C38" s="111" t="s">
        <v>251</v>
      </c>
      <c r="D38" s="122">
        <f>INDEX(PR19_after_overrides!$A$1:$J$255, MATCH(Depreciation!$A38, PR19_after_overrides!$A$1:$A$255, 0), MATCH(Depreciation!D$2, PR19_after_overrides!$A$1:$J$1, 0))</f>
        <v>1.655</v>
      </c>
      <c r="E38" s="122">
        <f>INDEX(PR19_after_overrides!$A$1:$J$255, MATCH(Depreciation!$A38, PR19_after_overrides!$A$1:$A$255, 0), MATCH(Depreciation!E$2, PR19_after_overrides!$A$1:$J$1, 0))</f>
        <v>0.77700000000000002</v>
      </c>
      <c r="F38" s="122" t="str">
        <f>INDEX(PR19_after_overrides!$A$1:$J$255, MATCH(Depreciation!$A38, PR19_after_overrides!$A$1:$A$255, 0), MATCH(Depreciation!F$2, PR19_after_overrides!$A$1:$J$1, 0))</f>
        <v/>
      </c>
      <c r="G38" s="123"/>
      <c r="H38" s="124">
        <f>INDEX('Cyclical_after overrides'!$A$1:$AX$244,MATCH(Depreciation!$A38,'Cyclical_after overrides'!$A$1:$A$244,0),MATCH(Depreciation!H$2,'Cyclical_after overrides'!$A$1:$AX$1,0))</f>
        <v>2.4319999999999999</v>
      </c>
      <c r="I38" s="124">
        <f>INDEX('Cyclical_after overrides'!$A$1:$AX$244,MATCH(Depreciation!$A38,'Cyclical_after overrides'!$A$1:$A$244,0),MATCH(Depreciation!I$2,'Cyclical_after overrides'!$A$1:$AX$1,0))</f>
        <v>0</v>
      </c>
      <c r="J38" s="123"/>
      <c r="K38" s="124" t="str">
        <f>INDEX('Cyclical_after overrides'!$A$1:$AX$244,MATCH(Depreciation!$A38,'Cyclical_after overrides'!$A$1:$A$244,0),MATCH(Depreciation!K$2,'Cyclical_after overrides'!$A$1:$AX$1,0))</f>
        <v/>
      </c>
      <c r="L38" s="124" t="str">
        <f>INDEX('Cyclical_after overrides'!$A$1:$AX$244,MATCH(Depreciation!$A38,'Cyclical_after overrides'!$A$1:$A$244,0),MATCH(Depreciation!L$2,'Cyclical_after overrides'!$A$1:$AX$1,0))</f>
        <v/>
      </c>
      <c r="M38" s="124" t="str">
        <f>INDEX('Cyclical_after overrides'!$A$1:$AX$244,MATCH(Depreciation!$A38,'Cyclical_after overrides'!$A$1:$A$244,0),MATCH(Depreciation!M$2,'Cyclical_after overrides'!$A$1:$AX$1,0))</f>
        <v/>
      </c>
      <c r="N38" s="124" t="str">
        <f>INDEX('Cyclical_after overrides'!$A$1:$AX$244,MATCH(Depreciation!$A38,'Cyclical_after overrides'!$A$1:$A$244,0),MATCH(Depreciation!N$2,'Cyclical_after overrides'!$A$1:$AX$1,0))</f>
        <v/>
      </c>
      <c r="O38" s="123"/>
      <c r="P38" s="125" t="str">
        <f>_xlfn.IFNA(INDEX(PR24_after_overrides!$D$3:$AX$128, MATCH(Depreciation!$A38, PR24_after_overrides!$A$3:$A$128, 0), MATCH(Depreciation!P$2, PR24_after_overrides!$D$2:$AX$2, 0)), "")</f>
        <v/>
      </c>
      <c r="Q38" s="125" t="str">
        <f>_xlfn.IFNA(INDEX(PR24_after_overrides!$D$3:$AX$128, MATCH(Depreciation!$A38, PR24_after_overrides!$A$3:$A$128, 0), MATCH(Depreciation!Q$2, PR24_after_overrides!$D$2:$AX$2, 0)), "")</f>
        <v/>
      </c>
      <c r="R38" s="125" t="str">
        <f>_xlfn.IFNA(INDEX(PR24_after_overrides!$D$3:$AX$128, MATCH(Depreciation!$A38, PR24_after_overrides!$A$3:$A$128, 0), MATCH(Depreciation!R$2, PR24_after_overrides!$D$2:$AX$2, 0)), "")</f>
        <v/>
      </c>
      <c r="S38" s="125" t="str">
        <f>_xlfn.IFNA(INDEX(PR24_after_overrides!$D$3:$AX$128, MATCH(Depreciation!$A38, PR24_after_overrides!$A$3:$A$128, 0), MATCH(Depreciation!S$2, PR24_after_overrides!$D$2:$AX$2, 0)), "")</f>
        <v/>
      </c>
      <c r="T38" s="123"/>
      <c r="U38" s="124" cm="1">
        <f t="array" ref="U38">_xlfn.IFS($C38&lt;"2017-18",SUM(D38:F38),$C38&lt;"2020-21",SUM(H38:I38), $C38&lt;"2024-25", SUM(K38:N38), $C38&gt;="2024-25", SUM(P38:S38))</f>
        <v>2.4319999999999999</v>
      </c>
      <c r="V38" s="113"/>
      <c r="W38" s="113"/>
      <c r="X38" s="113"/>
      <c r="Y38" s="113"/>
      <c r="Z38" s="113"/>
    </row>
    <row r="39" spans="1:26" ht="12.4" customHeight="1" x14ac:dyDescent="0.35">
      <c r="A39" s="111" t="str">
        <f t="shared" si="0"/>
        <v>NES19</v>
      </c>
      <c r="B39" s="111" t="s">
        <v>265</v>
      </c>
      <c r="C39" s="111" t="s">
        <v>253</v>
      </c>
      <c r="D39" s="122">
        <f>INDEX(PR19_after_overrides!$A$1:$J$255, MATCH(Depreciation!$A39, PR19_after_overrides!$A$1:$A$255, 0), MATCH(Depreciation!D$2, PR19_after_overrides!$A$1:$J$1, 0))</f>
        <v>0.90700000000000003</v>
      </c>
      <c r="E39" s="122">
        <f>INDEX(PR19_after_overrides!$A$1:$J$255, MATCH(Depreciation!$A39, PR19_after_overrides!$A$1:$A$255, 0), MATCH(Depreciation!E$2, PR19_after_overrides!$A$1:$J$1, 0))</f>
        <v>2.2989999999999999</v>
      </c>
      <c r="F39" s="122" t="str">
        <f>INDEX(PR19_after_overrides!$A$1:$J$255, MATCH(Depreciation!$A39, PR19_after_overrides!$A$1:$A$255, 0), MATCH(Depreciation!F$2, PR19_after_overrides!$A$1:$J$1, 0))</f>
        <v/>
      </c>
      <c r="G39" s="123"/>
      <c r="H39" s="124">
        <f>INDEX('Cyclical_after overrides'!$A$1:$AX$244,MATCH(Depreciation!$A39,'Cyclical_after overrides'!$A$1:$A$244,0),MATCH(Depreciation!H$2,'Cyclical_after overrides'!$A$1:$AX$1,0))</f>
        <v>2.5150000000000001</v>
      </c>
      <c r="I39" s="124">
        <f>INDEX('Cyclical_after overrides'!$A$1:$AX$244,MATCH(Depreciation!$A39,'Cyclical_after overrides'!$A$1:$A$244,0),MATCH(Depreciation!I$2,'Cyclical_after overrides'!$A$1:$AX$1,0))</f>
        <v>1.107</v>
      </c>
      <c r="J39" s="123"/>
      <c r="K39" s="124" t="str">
        <f>INDEX('Cyclical_after overrides'!$A$1:$AX$244,MATCH(Depreciation!$A39,'Cyclical_after overrides'!$A$1:$A$244,0),MATCH(Depreciation!K$2,'Cyclical_after overrides'!$A$1:$AX$1,0))</f>
        <v/>
      </c>
      <c r="L39" s="124" t="str">
        <f>INDEX('Cyclical_after overrides'!$A$1:$AX$244,MATCH(Depreciation!$A39,'Cyclical_after overrides'!$A$1:$A$244,0),MATCH(Depreciation!L$2,'Cyclical_after overrides'!$A$1:$AX$1,0))</f>
        <v/>
      </c>
      <c r="M39" s="124" t="str">
        <f>INDEX('Cyclical_after overrides'!$A$1:$AX$244,MATCH(Depreciation!$A39,'Cyclical_after overrides'!$A$1:$A$244,0),MATCH(Depreciation!M$2,'Cyclical_after overrides'!$A$1:$AX$1,0))</f>
        <v/>
      </c>
      <c r="N39" s="124" t="str">
        <f>INDEX('Cyclical_after overrides'!$A$1:$AX$244,MATCH(Depreciation!$A39,'Cyclical_after overrides'!$A$1:$A$244,0),MATCH(Depreciation!N$2,'Cyclical_after overrides'!$A$1:$AX$1,0))</f>
        <v/>
      </c>
      <c r="O39" s="123"/>
      <c r="P39" s="125" t="str">
        <f>_xlfn.IFNA(INDEX(PR24_after_overrides!$D$3:$AX$128, MATCH(Depreciation!$A39, PR24_after_overrides!$A$3:$A$128, 0), MATCH(Depreciation!P$2, PR24_after_overrides!$D$2:$AX$2, 0)), "")</f>
        <v/>
      </c>
      <c r="Q39" s="125" t="str">
        <f>_xlfn.IFNA(INDEX(PR24_after_overrides!$D$3:$AX$128, MATCH(Depreciation!$A39, PR24_after_overrides!$A$3:$A$128, 0), MATCH(Depreciation!Q$2, PR24_after_overrides!$D$2:$AX$2, 0)), "")</f>
        <v/>
      </c>
      <c r="R39" s="125" t="str">
        <f>_xlfn.IFNA(INDEX(PR24_after_overrides!$D$3:$AX$128, MATCH(Depreciation!$A39, PR24_after_overrides!$A$3:$A$128, 0), MATCH(Depreciation!R$2, PR24_after_overrides!$D$2:$AX$2, 0)), "")</f>
        <v/>
      </c>
      <c r="S39" s="125" t="str">
        <f>_xlfn.IFNA(INDEX(PR24_after_overrides!$D$3:$AX$128, MATCH(Depreciation!$A39, PR24_after_overrides!$A$3:$A$128, 0), MATCH(Depreciation!S$2, PR24_after_overrides!$D$2:$AX$2, 0)), "")</f>
        <v/>
      </c>
      <c r="T39" s="123"/>
      <c r="U39" s="124" cm="1">
        <f t="array" ref="U39">_xlfn.IFS($C39&lt;"2017-18",SUM(D39:F39),$C39&lt;"2020-21",SUM(H39:I39), $C39&lt;"2024-25", SUM(K39:N39), $C39&gt;="2024-25", SUM(P39:S39))</f>
        <v>3.6219999999999999</v>
      </c>
      <c r="V39" s="113"/>
      <c r="W39" s="113"/>
      <c r="X39" s="113"/>
      <c r="Y39" s="113"/>
      <c r="Z39" s="113"/>
    </row>
    <row r="40" spans="1:26" ht="12.4" customHeight="1" x14ac:dyDescent="0.35">
      <c r="A40" s="111" t="str">
        <f t="shared" si="0"/>
        <v>NES20</v>
      </c>
      <c r="B40" s="111" t="s">
        <v>265</v>
      </c>
      <c r="C40" s="111" t="s">
        <v>255</v>
      </c>
      <c r="D40" s="122">
        <f>INDEX(PR19_after_overrides!$A$1:$J$255, MATCH(Depreciation!$A40, PR19_after_overrides!$A$1:$A$255, 0), MATCH(Depreciation!D$2, PR19_after_overrides!$A$1:$J$1, 0))</f>
        <v>0.86599999999999999</v>
      </c>
      <c r="E40" s="122">
        <f>INDEX(PR19_after_overrides!$A$1:$J$255, MATCH(Depreciation!$A40, PR19_after_overrides!$A$1:$A$255, 0), MATCH(Depreciation!E$2, PR19_after_overrides!$A$1:$J$1, 0))</f>
        <v>2.532</v>
      </c>
      <c r="F40" s="122" t="str">
        <f>INDEX(PR19_after_overrides!$A$1:$J$255, MATCH(Depreciation!$A40, PR19_after_overrides!$A$1:$A$255, 0), MATCH(Depreciation!F$2, PR19_after_overrides!$A$1:$J$1, 0))</f>
        <v/>
      </c>
      <c r="G40" s="123"/>
      <c r="H40" s="124">
        <f>INDEX('Cyclical_after overrides'!$A$1:$AX$244,MATCH(Depreciation!$A40,'Cyclical_after overrides'!$A$1:$A$244,0),MATCH(Depreciation!H$2,'Cyclical_after overrides'!$A$1:$AX$1,0))</f>
        <v>2.5099999999999998</v>
      </c>
      <c r="I40" s="124">
        <f>INDEX('Cyclical_after overrides'!$A$1:$AX$244,MATCH(Depreciation!$A40,'Cyclical_after overrides'!$A$1:$A$244,0),MATCH(Depreciation!I$2,'Cyclical_after overrides'!$A$1:$AX$1,0))</f>
        <v>1.264</v>
      </c>
      <c r="J40" s="123"/>
      <c r="K40" s="124" t="str">
        <f>INDEX('Cyclical_after overrides'!$A$1:$AX$244,MATCH(Depreciation!$A40,'Cyclical_after overrides'!$A$1:$A$244,0),MATCH(Depreciation!K$2,'Cyclical_after overrides'!$A$1:$AX$1,0))</f>
        <v/>
      </c>
      <c r="L40" s="124" t="str">
        <f>INDEX('Cyclical_after overrides'!$A$1:$AX$244,MATCH(Depreciation!$A40,'Cyclical_after overrides'!$A$1:$A$244,0),MATCH(Depreciation!L$2,'Cyclical_after overrides'!$A$1:$AX$1,0))</f>
        <v/>
      </c>
      <c r="M40" s="124" t="str">
        <f>INDEX('Cyclical_after overrides'!$A$1:$AX$244,MATCH(Depreciation!$A40,'Cyclical_after overrides'!$A$1:$A$244,0),MATCH(Depreciation!M$2,'Cyclical_after overrides'!$A$1:$AX$1,0))</f>
        <v/>
      </c>
      <c r="N40" s="124" t="str">
        <f>INDEX('Cyclical_after overrides'!$A$1:$AX$244,MATCH(Depreciation!$A40,'Cyclical_after overrides'!$A$1:$A$244,0),MATCH(Depreciation!N$2,'Cyclical_after overrides'!$A$1:$AX$1,0))</f>
        <v/>
      </c>
      <c r="O40" s="123"/>
      <c r="P40" s="125" t="str">
        <f>_xlfn.IFNA(INDEX(PR24_after_overrides!$D$3:$AX$128, MATCH(Depreciation!$A40, PR24_after_overrides!$A$3:$A$128, 0), MATCH(Depreciation!P$2, PR24_after_overrides!$D$2:$AX$2, 0)), "")</f>
        <v/>
      </c>
      <c r="Q40" s="125" t="str">
        <f>_xlfn.IFNA(INDEX(PR24_after_overrides!$D$3:$AX$128, MATCH(Depreciation!$A40, PR24_after_overrides!$A$3:$A$128, 0), MATCH(Depreciation!Q$2, PR24_after_overrides!$D$2:$AX$2, 0)), "")</f>
        <v/>
      </c>
      <c r="R40" s="125" t="str">
        <f>_xlfn.IFNA(INDEX(PR24_after_overrides!$D$3:$AX$128, MATCH(Depreciation!$A40, PR24_after_overrides!$A$3:$A$128, 0), MATCH(Depreciation!R$2, PR24_after_overrides!$D$2:$AX$2, 0)), "")</f>
        <v/>
      </c>
      <c r="S40" s="125" t="str">
        <f>_xlfn.IFNA(INDEX(PR24_after_overrides!$D$3:$AX$128, MATCH(Depreciation!$A40, PR24_after_overrides!$A$3:$A$128, 0), MATCH(Depreciation!S$2, PR24_after_overrides!$D$2:$AX$2, 0)), "")</f>
        <v/>
      </c>
      <c r="T40" s="123"/>
      <c r="U40" s="124" cm="1">
        <f t="array" ref="U40">_xlfn.IFS($C40&lt;"2017-18",SUM(D40:F40),$C40&lt;"2020-21",SUM(H40:I40), $C40&lt;"2024-25", SUM(K40:N40), $C40&gt;="2024-25", SUM(P40:S40))</f>
        <v>3.774</v>
      </c>
      <c r="V40" s="113"/>
      <c r="W40" s="113"/>
      <c r="X40" s="113"/>
      <c r="Y40" s="113"/>
      <c r="Z40" s="113"/>
    </row>
    <row r="41" spans="1:26" ht="12.4" customHeight="1" x14ac:dyDescent="0.35">
      <c r="A41" s="111" t="str">
        <f t="shared" si="0"/>
        <v>NES21</v>
      </c>
      <c r="B41" s="111" t="s">
        <v>265</v>
      </c>
      <c r="C41" s="111" t="s">
        <v>257</v>
      </c>
      <c r="D41" s="122">
        <f>INDEX(PR19_after_overrides!$A$1:$J$255, MATCH(Depreciation!$A41, PR19_after_overrides!$A$1:$A$255, 0), MATCH(Depreciation!D$2, PR19_after_overrides!$A$1:$J$1, 0))</f>
        <v>0.76</v>
      </c>
      <c r="E41" s="122">
        <f>INDEX(PR19_after_overrides!$A$1:$J$255, MATCH(Depreciation!$A41, PR19_after_overrides!$A$1:$A$255, 0), MATCH(Depreciation!E$2, PR19_after_overrides!$A$1:$J$1, 0))</f>
        <v>2.532</v>
      </c>
      <c r="F41" s="122">
        <f>INDEX(PR19_after_overrides!$A$1:$J$255, MATCH(Depreciation!$A41, PR19_after_overrides!$A$1:$A$255, 0), MATCH(Depreciation!F$2, PR19_after_overrides!$A$1:$J$1, 0))</f>
        <v>6.7000000000000004E-2</v>
      </c>
      <c r="G41" s="123"/>
      <c r="H41" s="124" t="str">
        <f>INDEX('Cyclical_after overrides'!$A$1:$AX$244,MATCH(Depreciation!$A41,'Cyclical_after overrides'!$A$1:$A$244,0),MATCH(Depreciation!H$2,'Cyclical_after overrides'!$A$1:$AX$1,0))</f>
        <v/>
      </c>
      <c r="I41" s="124" t="str">
        <f>INDEX('Cyclical_after overrides'!$A$1:$AX$244,MATCH(Depreciation!$A41,'Cyclical_after overrides'!$A$1:$A$244,0),MATCH(Depreciation!I$2,'Cyclical_after overrides'!$A$1:$AX$1,0))</f>
        <v/>
      </c>
      <c r="J41" s="123"/>
      <c r="K41" s="124">
        <f>INDEX('Cyclical_after overrides'!$A$1:$AX$244,MATCH(Depreciation!$A41,'Cyclical_after overrides'!$A$1:$A$244,0),MATCH(Depreciation!K$2,'Cyclical_after overrides'!$A$1:$AX$1,0))</f>
        <v>1.532</v>
      </c>
      <c r="L41" s="124">
        <f>INDEX('Cyclical_after overrides'!$A$1:$AX$244,MATCH(Depreciation!$A41,'Cyclical_after overrides'!$A$1:$A$244,0),MATCH(Depreciation!L$2,'Cyclical_after overrides'!$A$1:$AX$1,0))</f>
        <v>0.47599999999999998</v>
      </c>
      <c r="M41" s="124">
        <f>INDEX('Cyclical_after overrides'!$A$1:$AX$244,MATCH(Depreciation!$A41,'Cyclical_after overrides'!$A$1:$A$244,0),MATCH(Depreciation!M$2,'Cyclical_after overrides'!$A$1:$AX$1,0))</f>
        <v>1.254</v>
      </c>
      <c r="N41" s="124">
        <f>INDEX('Cyclical_after overrides'!$A$1:$AX$244,MATCH(Depreciation!$A41,'Cyclical_after overrides'!$A$1:$A$244,0),MATCH(Depreciation!N$2,'Cyclical_after overrides'!$A$1:$AX$1,0))</f>
        <v>3.2000000000000001E-2</v>
      </c>
      <c r="O41" s="123"/>
      <c r="P41" s="125" t="str">
        <f>_xlfn.IFNA(INDEX(PR24_after_overrides!$D$3:$AX$128, MATCH(Depreciation!$A41, PR24_after_overrides!$A$3:$A$128, 0), MATCH(Depreciation!P$2, PR24_after_overrides!$D$2:$AX$2, 0)), "")</f>
        <v/>
      </c>
      <c r="Q41" s="125" t="str">
        <f>_xlfn.IFNA(INDEX(PR24_after_overrides!$D$3:$AX$128, MATCH(Depreciation!$A41, PR24_after_overrides!$A$3:$A$128, 0), MATCH(Depreciation!Q$2, PR24_after_overrides!$D$2:$AX$2, 0)), "")</f>
        <v/>
      </c>
      <c r="R41" s="125" t="str">
        <f>_xlfn.IFNA(INDEX(PR24_after_overrides!$D$3:$AX$128, MATCH(Depreciation!$A41, PR24_after_overrides!$A$3:$A$128, 0), MATCH(Depreciation!R$2, PR24_after_overrides!$D$2:$AX$2, 0)), "")</f>
        <v/>
      </c>
      <c r="S41" s="125" t="str">
        <f>_xlfn.IFNA(INDEX(PR24_after_overrides!$D$3:$AX$128, MATCH(Depreciation!$A41, PR24_after_overrides!$A$3:$A$128, 0), MATCH(Depreciation!S$2, PR24_after_overrides!$D$2:$AX$2, 0)), "")</f>
        <v/>
      </c>
      <c r="T41" s="123"/>
      <c r="U41" s="124" cm="1">
        <f t="array" ref="U41">_xlfn.IFS($C41&lt;"2017-18",SUM(D41:F41),$C41&lt;"2020-21",SUM(H41:I41), $C41&lt;"2024-25", SUM(K41:N41), $C41&gt;="2024-25", SUM(P41:S41))</f>
        <v>3.294</v>
      </c>
      <c r="V41" s="113"/>
      <c r="W41" s="113"/>
      <c r="X41" s="113"/>
      <c r="Y41" s="113"/>
      <c r="Z41" s="113"/>
    </row>
    <row r="42" spans="1:26" ht="12.4" customHeight="1" x14ac:dyDescent="0.35">
      <c r="A42" s="111" t="str">
        <f t="shared" si="0"/>
        <v>NES22</v>
      </c>
      <c r="B42" s="111" t="s">
        <v>265</v>
      </c>
      <c r="C42" s="111" t="s">
        <v>259</v>
      </c>
      <c r="D42" s="122">
        <f>INDEX(PR19_after_overrides!$A$1:$J$255, MATCH(Depreciation!$A42, PR19_after_overrides!$A$1:$A$255, 0), MATCH(Depreciation!D$2, PR19_after_overrides!$A$1:$J$1, 0))</f>
        <v>0.65400000000000003</v>
      </c>
      <c r="E42" s="122">
        <f>INDEX(PR19_after_overrides!$A$1:$J$255, MATCH(Depreciation!$A42, PR19_after_overrides!$A$1:$A$255, 0), MATCH(Depreciation!E$2, PR19_after_overrides!$A$1:$J$1, 0))</f>
        <v>2.532</v>
      </c>
      <c r="F42" s="122">
        <f>INDEX(PR19_after_overrides!$A$1:$J$255, MATCH(Depreciation!$A42, PR19_after_overrides!$A$1:$A$255, 0), MATCH(Depreciation!F$2, PR19_after_overrides!$A$1:$J$1, 0))</f>
        <v>0.13300000000000001</v>
      </c>
      <c r="G42" s="123"/>
      <c r="H42" s="124" t="str">
        <f>INDEX('Cyclical_after overrides'!$A$1:$AX$244,MATCH(Depreciation!$A42,'Cyclical_after overrides'!$A$1:$A$244,0),MATCH(Depreciation!H$2,'Cyclical_after overrides'!$A$1:$AX$1,0))</f>
        <v/>
      </c>
      <c r="I42" s="124" t="str">
        <f>INDEX('Cyclical_after overrides'!$A$1:$AX$244,MATCH(Depreciation!$A42,'Cyclical_after overrides'!$A$1:$A$244,0),MATCH(Depreciation!I$2,'Cyclical_after overrides'!$A$1:$AX$1,0))</f>
        <v/>
      </c>
      <c r="J42" s="123"/>
      <c r="K42" s="124">
        <f>INDEX('Cyclical_after overrides'!$A$1:$AX$244,MATCH(Depreciation!$A42,'Cyclical_after overrides'!$A$1:$A$244,0),MATCH(Depreciation!K$2,'Cyclical_after overrides'!$A$1:$AX$1,0))</f>
        <v>0.433</v>
      </c>
      <c r="L42" s="124">
        <f>INDEX('Cyclical_after overrides'!$A$1:$AX$244,MATCH(Depreciation!$A42,'Cyclical_after overrides'!$A$1:$A$244,0),MATCH(Depreciation!L$2,'Cyclical_after overrides'!$A$1:$AX$1,0))</f>
        <v>1.7190000000000001</v>
      </c>
      <c r="M42" s="124">
        <f>INDEX('Cyclical_after overrides'!$A$1:$AX$244,MATCH(Depreciation!$A42,'Cyclical_after overrides'!$A$1:$A$244,0),MATCH(Depreciation!M$2,'Cyclical_after overrides'!$A$1:$AX$1,0))</f>
        <v>3.2000000000000001E-2</v>
      </c>
      <c r="N42" s="124">
        <f>INDEX('Cyclical_after overrides'!$A$1:$AX$244,MATCH(Depreciation!$A42,'Cyclical_after overrides'!$A$1:$A$244,0),MATCH(Depreciation!N$2,'Cyclical_after overrides'!$A$1:$AX$1,0))</f>
        <v>1.232</v>
      </c>
      <c r="O42" s="123"/>
      <c r="P42" s="125" t="str">
        <f>_xlfn.IFNA(INDEX(PR24_after_overrides!$D$3:$AX$128, MATCH(Depreciation!$A42, PR24_after_overrides!$A$3:$A$128, 0), MATCH(Depreciation!P$2, PR24_after_overrides!$D$2:$AX$2, 0)), "")</f>
        <v/>
      </c>
      <c r="Q42" s="125" t="str">
        <f>_xlfn.IFNA(INDEX(PR24_after_overrides!$D$3:$AX$128, MATCH(Depreciation!$A42, PR24_after_overrides!$A$3:$A$128, 0), MATCH(Depreciation!Q$2, PR24_after_overrides!$D$2:$AX$2, 0)), "")</f>
        <v/>
      </c>
      <c r="R42" s="125" t="str">
        <f>_xlfn.IFNA(INDEX(PR24_after_overrides!$D$3:$AX$128, MATCH(Depreciation!$A42, PR24_after_overrides!$A$3:$A$128, 0), MATCH(Depreciation!R$2, PR24_after_overrides!$D$2:$AX$2, 0)), "")</f>
        <v/>
      </c>
      <c r="S42" s="125" t="str">
        <f>_xlfn.IFNA(INDEX(PR24_after_overrides!$D$3:$AX$128, MATCH(Depreciation!$A42, PR24_after_overrides!$A$3:$A$128, 0), MATCH(Depreciation!S$2, PR24_after_overrides!$D$2:$AX$2, 0)), "")</f>
        <v/>
      </c>
      <c r="T42" s="123"/>
      <c r="U42" s="124" cm="1">
        <f t="array" ref="U42">_xlfn.IFS($C42&lt;"2017-18",SUM(D42:F42),$C42&lt;"2020-21",SUM(H42:I42), $C42&lt;"2024-25", SUM(K42:N42), $C42&gt;="2024-25", SUM(P42:S42))</f>
        <v>3.4160000000000004</v>
      </c>
      <c r="V42" s="113"/>
      <c r="W42" s="113"/>
      <c r="X42" s="113"/>
      <c r="Y42" s="113"/>
      <c r="Z42" s="113"/>
    </row>
    <row r="43" spans="1:26" ht="12.4" customHeight="1" x14ac:dyDescent="0.35">
      <c r="A43" s="111" t="str">
        <f t="shared" si="0"/>
        <v>NES23</v>
      </c>
      <c r="B43" s="111" t="s">
        <v>265</v>
      </c>
      <c r="C43" s="111" t="s">
        <v>261</v>
      </c>
      <c r="D43" s="122">
        <f>INDEX(PR19_after_overrides!$A$1:$J$255, MATCH(Depreciation!$A43, PR19_after_overrides!$A$1:$A$255, 0), MATCH(Depreciation!D$2, PR19_after_overrides!$A$1:$J$1, 0))</f>
        <v>0.54700000000000004</v>
      </c>
      <c r="E43" s="122">
        <f>INDEX(PR19_after_overrides!$A$1:$J$255, MATCH(Depreciation!$A43, PR19_after_overrides!$A$1:$A$255, 0), MATCH(Depreciation!E$2, PR19_after_overrides!$A$1:$J$1, 0))</f>
        <v>2.532</v>
      </c>
      <c r="F43" s="122">
        <f>INDEX(PR19_after_overrides!$A$1:$J$255, MATCH(Depreciation!$A43, PR19_after_overrides!$A$1:$A$255, 0), MATCH(Depreciation!F$2, PR19_after_overrides!$A$1:$J$1, 0))</f>
        <v>0.20300000000000001</v>
      </c>
      <c r="G43" s="123"/>
      <c r="H43" s="124" t="str">
        <f>INDEX('Cyclical_after overrides'!$A$1:$AX$244,MATCH(Depreciation!$A43,'Cyclical_after overrides'!$A$1:$A$244,0),MATCH(Depreciation!H$2,'Cyclical_after overrides'!$A$1:$AX$1,0))</f>
        <v/>
      </c>
      <c r="I43" s="124" t="str">
        <f>INDEX('Cyclical_after overrides'!$A$1:$AX$244,MATCH(Depreciation!$A43,'Cyclical_after overrides'!$A$1:$A$244,0),MATCH(Depreciation!I$2,'Cyclical_after overrides'!$A$1:$AX$1,0))</f>
        <v/>
      </c>
      <c r="J43" s="123"/>
      <c r="K43" s="124">
        <f>INDEX('Cyclical_after overrides'!$A$1:$AX$244,MATCH(Depreciation!$A43,'Cyclical_after overrides'!$A$1:$A$244,0),MATCH(Depreciation!K$2,'Cyclical_after overrides'!$A$1:$AX$1,0))</f>
        <v>0.40300000000000002</v>
      </c>
      <c r="L43" s="124">
        <f>INDEX('Cyclical_after overrides'!$A$1:$AX$244,MATCH(Depreciation!$A43,'Cyclical_after overrides'!$A$1:$A$244,0),MATCH(Depreciation!L$2,'Cyclical_after overrides'!$A$1:$AX$1,0))</f>
        <v>1.6950000000000001</v>
      </c>
      <c r="M43" s="124">
        <f>INDEX('Cyclical_after overrides'!$A$1:$AX$244,MATCH(Depreciation!$A43,'Cyclical_after overrides'!$A$1:$A$244,0),MATCH(Depreciation!M$2,'Cyclical_after overrides'!$A$1:$AX$1,0))</f>
        <v>3.2000000000000001E-2</v>
      </c>
      <c r="N43" s="124">
        <f>INDEX('Cyclical_after overrides'!$A$1:$AX$244,MATCH(Depreciation!$A43,'Cyclical_after overrides'!$A$1:$A$244,0),MATCH(Depreciation!N$2,'Cyclical_after overrides'!$A$1:$AX$1,0))</f>
        <v>2.0539999999999998</v>
      </c>
      <c r="O43" s="123"/>
      <c r="P43" s="125" t="str">
        <f>_xlfn.IFNA(INDEX(PR24_after_overrides!$D$3:$AX$128, MATCH(Depreciation!$A43, PR24_after_overrides!$A$3:$A$128, 0), MATCH(Depreciation!P$2, PR24_after_overrides!$D$2:$AX$2, 0)), "")</f>
        <v/>
      </c>
      <c r="Q43" s="125" t="str">
        <f>_xlfn.IFNA(INDEX(PR24_after_overrides!$D$3:$AX$128, MATCH(Depreciation!$A43, PR24_after_overrides!$A$3:$A$128, 0), MATCH(Depreciation!Q$2, PR24_after_overrides!$D$2:$AX$2, 0)), "")</f>
        <v/>
      </c>
      <c r="R43" s="125" t="str">
        <f>_xlfn.IFNA(INDEX(PR24_after_overrides!$D$3:$AX$128, MATCH(Depreciation!$A43, PR24_after_overrides!$A$3:$A$128, 0), MATCH(Depreciation!R$2, PR24_after_overrides!$D$2:$AX$2, 0)), "")</f>
        <v/>
      </c>
      <c r="S43" s="125" t="str">
        <f>_xlfn.IFNA(INDEX(PR24_after_overrides!$D$3:$AX$128, MATCH(Depreciation!$A43, PR24_after_overrides!$A$3:$A$128, 0), MATCH(Depreciation!S$2, PR24_after_overrides!$D$2:$AX$2, 0)), "")</f>
        <v/>
      </c>
      <c r="T43" s="123"/>
      <c r="U43" s="124" cm="1">
        <f t="array" ref="U43">_xlfn.IFS($C43&lt;"2017-18",SUM(D43:F43),$C43&lt;"2020-21",SUM(H43:I43), $C43&lt;"2024-25", SUM(K43:N43), $C43&gt;="2024-25", SUM(P43:S43))</f>
        <v>4.1839999999999993</v>
      </c>
      <c r="V43" s="113"/>
      <c r="W43" s="113"/>
      <c r="X43" s="113"/>
      <c r="Y43" s="113"/>
      <c r="Z43" s="113"/>
    </row>
    <row r="44" spans="1:26" ht="12.4" customHeight="1" x14ac:dyDescent="0.35">
      <c r="A44" s="111" t="str">
        <f t="shared" si="0"/>
        <v>NES24</v>
      </c>
      <c r="B44" s="111" t="s">
        <v>265</v>
      </c>
      <c r="C44" s="111" t="s">
        <v>263</v>
      </c>
      <c r="D44" s="122"/>
      <c r="E44" s="122"/>
      <c r="F44" s="122"/>
      <c r="G44" s="123"/>
      <c r="H44" s="124"/>
      <c r="I44" s="124"/>
      <c r="J44" s="123"/>
      <c r="K44" s="124">
        <f>INDEX('Cyclical_after overrides'!$A$1:$AX$244,MATCH(Depreciation!$A44,'Cyclical_after overrides'!$A$1:$A$244,0),MATCH(Depreciation!K$2,'Cyclical_after overrides'!$A$1:$AX$1,0))</f>
        <v>0.379</v>
      </c>
      <c r="L44" s="124">
        <f>INDEX('Cyclical_after overrides'!$A$1:$AX$244,MATCH(Depreciation!$A44,'Cyclical_after overrides'!$A$1:$A$244,0),MATCH(Depreciation!L$2,'Cyclical_after overrides'!$A$1:$AX$1,0))</f>
        <v>1.802</v>
      </c>
      <c r="M44" s="124">
        <f>INDEX('Cyclical_after overrides'!$A$1:$AX$244,MATCH(Depreciation!$A44,'Cyclical_after overrides'!$A$1:$A$244,0),MATCH(Depreciation!M$2,'Cyclical_after overrides'!$A$1:$AX$1,0))</f>
        <v>3.0000000000000001E-3</v>
      </c>
      <c r="N44" s="124">
        <f>INDEX('Cyclical_after overrides'!$A$1:$AX$244,MATCH(Depreciation!$A44,'Cyclical_after overrides'!$A$1:$A$244,0),MATCH(Depreciation!N$2,'Cyclical_after overrides'!$A$1:$AX$1,0))</f>
        <v>2.3170000000000002</v>
      </c>
      <c r="O44" s="123"/>
      <c r="P44" s="125">
        <f>_xlfn.IFNA(INDEX(PR24_after_overrides!$D$3:$AX$128, MATCH(Depreciation!$A44, PR24_after_overrides!$A$3:$A$128, 0), MATCH(Depreciation!P$2, PR24_after_overrides!$D$2:$AX$2, 0)), "")</f>
        <v>3.0608601422282427E-2</v>
      </c>
      <c r="Q44" s="125">
        <f>_xlfn.IFNA(INDEX(PR24_after_overrides!$D$3:$AX$128, MATCH(Depreciation!$A44, PR24_after_overrides!$A$3:$A$128, 0), MATCH(Depreciation!Q$2, PR24_after_overrides!$D$2:$AX$2, 0)), "")</f>
        <v>2.2207068066373181</v>
      </c>
      <c r="R44" s="125">
        <f>_xlfn.IFNA(INDEX(PR24_after_overrides!$D$3:$AX$128, MATCH(Depreciation!$A44, PR24_after_overrides!$A$3:$A$128, 0), MATCH(Depreciation!R$2, PR24_after_overrides!$D$2:$AX$2, 0)), "")</f>
        <v>0.39368994243142569</v>
      </c>
      <c r="S44" s="125">
        <f>_xlfn.IFNA(INDEX(PR24_after_overrides!$D$3:$AX$128, MATCH(Depreciation!$A44, PR24_after_overrides!$A$3:$A$128, 0), MATCH(Depreciation!S$2, PR24_after_overrides!$D$2:$AX$2, 0)), "")</f>
        <v>1.7890199796816797</v>
      </c>
      <c r="T44" s="123"/>
      <c r="U44" s="124" cm="1">
        <f t="array" ref="U44">_xlfn.IFS($C44&lt;"2017-18",SUM(D44:F44),$C44&lt;"2020-21",SUM(H44:I44), $C44&lt;"2024-25", SUM(K44:N44), $C44&gt;="2024-25", SUM(P44:S44))</f>
        <v>4.5010000000000003</v>
      </c>
      <c r="V44" s="113"/>
      <c r="W44" s="113"/>
      <c r="X44" s="113"/>
      <c r="Y44" s="113"/>
      <c r="Z44" s="113"/>
    </row>
    <row r="45" spans="1:26" ht="12.4" customHeight="1" x14ac:dyDescent="0.35">
      <c r="A45" s="111" t="str">
        <f t="shared" si="0"/>
        <v>NES25</v>
      </c>
      <c r="B45" s="111" t="s">
        <v>265</v>
      </c>
      <c r="C45" s="111" t="s">
        <v>516</v>
      </c>
      <c r="D45" s="122"/>
      <c r="E45" s="122"/>
      <c r="F45" s="122"/>
      <c r="G45" s="123"/>
      <c r="H45" s="124"/>
      <c r="I45" s="124"/>
      <c r="J45" s="123"/>
      <c r="K45" s="124"/>
      <c r="L45" s="124"/>
      <c r="M45" s="124"/>
      <c r="N45" s="124"/>
      <c r="O45" s="123"/>
      <c r="P45" s="125">
        <f>_xlfn.IFNA(INDEX(PR24_after_overrides!$D$3:$AX$128, MATCH(Depreciation!$A45, PR24_after_overrides!$A$3:$A$128, 0), MATCH(Depreciation!P$2, PR24_after_overrides!$D$2:$AX$2, 0)), "")</f>
        <v>2.8144801896376564E-2</v>
      </c>
      <c r="Q45" s="125">
        <f>_xlfn.IFNA(INDEX(PR24_after_overrides!$D$3:$AX$128, MATCH(Depreciation!$A45, PR24_after_overrides!$A$3:$A$128, 0), MATCH(Depreciation!Q$2, PR24_after_overrides!$D$2:$AX$2, 0)), "")</f>
        <v>2.3316885878767355</v>
      </c>
      <c r="R45" s="125">
        <f>_xlfn.IFNA(INDEX(PR24_after_overrides!$D$3:$AX$128, MATCH(Depreciation!$A45, PR24_after_overrides!$A$3:$A$128, 0), MATCH(Depreciation!R$2, PR24_after_overrides!$D$2:$AX$2, 0)), "")</f>
        <v>0.3712948865560447</v>
      </c>
      <c r="S45" s="125">
        <f>_xlfn.IFNA(INDEX(PR24_after_overrides!$D$3:$AX$128, MATCH(Depreciation!$A45, PR24_after_overrides!$A$3:$A$128, 0), MATCH(Depreciation!S$2, PR24_after_overrides!$D$2:$AX$2, 0)), "")</f>
        <v>1.8402370470707754</v>
      </c>
      <c r="T45" s="123"/>
      <c r="U45" s="124" cm="1">
        <f t="array" ref="U45">_xlfn.IFS($C45&lt;"2017-18",SUM(D45:F45),$C45&lt;"2020-21",SUM(H45:I45), $C45&lt;"2024-25", SUM(K45:N45), $C45&gt;="2024-25", SUM(P45:S45))</f>
        <v>4.5713653233999327</v>
      </c>
      <c r="V45" s="113"/>
      <c r="W45" s="113"/>
      <c r="X45" s="113"/>
      <c r="Y45" s="113"/>
      <c r="Z45" s="113"/>
    </row>
    <row r="46" spans="1:26" ht="12.4" customHeight="1" x14ac:dyDescent="0.35">
      <c r="A46" s="111" t="str">
        <f t="shared" si="0"/>
        <v>NES26</v>
      </c>
      <c r="B46" s="111" t="s">
        <v>265</v>
      </c>
      <c r="C46" s="111" t="s">
        <v>518</v>
      </c>
      <c r="D46" s="122"/>
      <c r="E46" s="122"/>
      <c r="F46" s="122"/>
      <c r="G46" s="123"/>
      <c r="H46" s="124"/>
      <c r="I46" s="124"/>
      <c r="J46" s="123"/>
      <c r="K46" s="124"/>
      <c r="L46" s="124"/>
      <c r="M46" s="124"/>
      <c r="N46" s="124"/>
      <c r="O46" s="123"/>
      <c r="P46" s="125">
        <f>_xlfn.IFNA(INDEX(PR24_after_overrides!$D$3:$AX$128, MATCH(Depreciation!$A46, PR24_after_overrides!$A$3:$A$128, 0), MATCH(Depreciation!P$2, PR24_after_overrides!$D$2:$AX$2, 0)), "")</f>
        <v>2.5556247883508295E-2</v>
      </c>
      <c r="Q46" s="125">
        <f>_xlfn.IFNA(INDEX(PR24_after_overrides!$D$3:$AX$128, MATCH(Depreciation!$A46, PR24_after_overrides!$A$3:$A$128, 0), MATCH(Depreciation!Q$2, PR24_after_overrides!$D$2:$AX$2, 0)), "")</f>
        <v>2.4489552319674908</v>
      </c>
      <c r="R46" s="125">
        <f>_xlfn.IFNA(INDEX(PR24_after_overrides!$D$3:$AX$128, MATCH(Depreciation!$A46, PR24_after_overrides!$A$3:$A$128, 0), MATCH(Depreciation!R$2, PR24_after_overrides!$D$2:$AX$2, 0)), "")</f>
        <v>0.34778719945817815</v>
      </c>
      <c r="S46" s="125">
        <f>_xlfn.IFNA(INDEX(PR24_after_overrides!$D$3:$AX$128, MATCH(Depreciation!$A46, PR24_after_overrides!$A$3:$A$128, 0), MATCH(Depreciation!S$2, PR24_after_overrides!$D$2:$AX$2, 0)), "")</f>
        <v>1.8889400609549609</v>
      </c>
      <c r="T46" s="123"/>
      <c r="U46" s="124" cm="1">
        <f t="array" ref="U46">_xlfn.IFS($C46&lt;"2017-18",SUM(D46:F46),$C46&lt;"2020-21",SUM(H46:I46), $C46&lt;"2024-25", SUM(K46:N46), $C46&gt;="2024-25", SUM(P46:S46))</f>
        <v>4.7112387402641378</v>
      </c>
      <c r="V46" s="113"/>
      <c r="W46" s="113"/>
      <c r="X46" s="113"/>
      <c r="Y46" s="113"/>
      <c r="Z46" s="113"/>
    </row>
    <row r="47" spans="1:26" ht="12.4" customHeight="1" x14ac:dyDescent="0.35">
      <c r="A47" s="111" t="str">
        <f t="shared" si="0"/>
        <v>NES27</v>
      </c>
      <c r="B47" s="111" t="s">
        <v>265</v>
      </c>
      <c r="C47" s="111" t="s">
        <v>519</v>
      </c>
      <c r="D47" s="122"/>
      <c r="E47" s="122"/>
      <c r="F47" s="122"/>
      <c r="G47" s="123"/>
      <c r="H47" s="124"/>
      <c r="I47" s="124"/>
      <c r="J47" s="123"/>
      <c r="K47" s="124"/>
      <c r="L47" s="124"/>
      <c r="M47" s="124"/>
      <c r="N47" s="124"/>
      <c r="O47" s="123"/>
      <c r="P47" s="125">
        <f>_xlfn.IFNA(INDEX(PR24_after_overrides!$D$3:$AX$128, MATCH(Depreciation!$A47, PR24_after_overrides!$A$3:$A$128, 0), MATCH(Depreciation!P$2, PR24_after_overrides!$D$2:$AX$2, 0)), "")</f>
        <v>2.2641381645783953E-2</v>
      </c>
      <c r="Q47" s="125">
        <f>_xlfn.IFNA(INDEX(PR24_after_overrides!$D$3:$AX$128, MATCH(Depreciation!$A47, PR24_after_overrides!$A$3:$A$128, 0), MATCH(Depreciation!Q$2, PR24_after_overrides!$D$2:$AX$2, 0)), "")</f>
        <v>2.5516837114798516</v>
      </c>
      <c r="R47" s="125">
        <f>_xlfn.IFNA(INDEX(PR24_after_overrides!$D$3:$AX$128, MATCH(Depreciation!$A47, PR24_after_overrides!$A$3:$A$128, 0), MATCH(Depreciation!R$2, PR24_after_overrides!$D$2:$AX$2, 0)), "")</f>
        <v>0.32037555028784287</v>
      </c>
      <c r="S47" s="125">
        <f>_xlfn.IFNA(INDEX(PR24_after_overrides!$D$3:$AX$128, MATCH(Depreciation!$A47, PR24_after_overrides!$A$3:$A$128, 0), MATCH(Depreciation!S$2, PR24_after_overrides!$D$2:$AX$2, 0)), "")</f>
        <v>1.9256495089739252</v>
      </c>
      <c r="T47" s="123"/>
      <c r="U47" s="124" cm="1">
        <f t="array" ref="U47">_xlfn.IFS($C47&lt;"2017-18",SUM(D47:F47),$C47&lt;"2020-21",SUM(H47:I47), $C47&lt;"2024-25", SUM(K47:N47), $C47&gt;="2024-25", SUM(P47:S47))</f>
        <v>4.8203501523874035</v>
      </c>
      <c r="V47" s="113"/>
      <c r="W47" s="113"/>
      <c r="X47" s="113"/>
      <c r="Y47" s="113"/>
      <c r="Z47" s="113"/>
    </row>
    <row r="48" spans="1:26" ht="12.4" customHeight="1" x14ac:dyDescent="0.35">
      <c r="A48" s="111" t="str">
        <f t="shared" si="0"/>
        <v>NES28</v>
      </c>
      <c r="B48" s="111" t="s">
        <v>265</v>
      </c>
      <c r="C48" s="111" t="s">
        <v>520</v>
      </c>
      <c r="D48" s="122"/>
      <c r="E48" s="122"/>
      <c r="F48" s="122"/>
      <c r="G48" s="123"/>
      <c r="H48" s="124"/>
      <c r="I48" s="124"/>
      <c r="J48" s="123"/>
      <c r="K48" s="124"/>
      <c r="L48" s="124"/>
      <c r="M48" s="124"/>
      <c r="N48" s="124"/>
      <c r="O48" s="123"/>
      <c r="P48" s="125">
        <f>_xlfn.IFNA(INDEX(PR24_after_overrides!$D$3:$AX$128, MATCH(Depreciation!$A48, PR24_after_overrides!$A$3:$A$128, 0), MATCH(Depreciation!P$2, PR24_after_overrides!$D$2:$AX$2, 0)), "")</f>
        <v>1.9632035218421953E-2</v>
      </c>
      <c r="Q48" s="125">
        <f>_xlfn.IFNA(INDEX(PR24_after_overrides!$D$3:$AX$128, MATCH(Depreciation!$A48, PR24_after_overrides!$A$3:$A$128, 0), MATCH(Depreciation!Q$2, PR24_after_overrides!$D$2:$AX$2, 0)), "")</f>
        <v>2.6607181848967159</v>
      </c>
      <c r="R48" s="125">
        <f>_xlfn.IFNA(INDEX(PR24_after_overrides!$D$3:$AX$128, MATCH(Depreciation!$A48, PR24_after_overrides!$A$3:$A$128, 0), MATCH(Depreciation!R$2, PR24_after_overrides!$D$2:$AX$2, 0)), "")</f>
        <v>0.29217087707416195</v>
      </c>
      <c r="S48" s="125">
        <f>_xlfn.IFNA(INDEX(PR24_after_overrides!$D$3:$AX$128, MATCH(Depreciation!$A48, PR24_after_overrides!$A$3:$A$128, 0), MATCH(Depreciation!S$2, PR24_after_overrides!$D$2:$AX$2, 0)), "")</f>
        <v>1.9839903826617007</v>
      </c>
      <c r="T48" s="123"/>
      <c r="U48" s="124" cm="1">
        <f t="array" ref="U48">_xlfn.IFS($C48&lt;"2017-18",SUM(D48:F48),$C48&lt;"2020-21",SUM(H48:I48), $C48&lt;"2024-25", SUM(K48:N48), $C48&gt;="2024-25", SUM(P48:S48))</f>
        <v>4.9565114798510006</v>
      </c>
      <c r="V48" s="113"/>
      <c r="W48" s="113"/>
      <c r="X48" s="113"/>
      <c r="Y48" s="113"/>
      <c r="Z48" s="113"/>
    </row>
    <row r="49" spans="1:26" ht="12.4" customHeight="1" x14ac:dyDescent="0.35">
      <c r="A49" s="111" t="str">
        <f t="shared" si="0"/>
        <v>NES29</v>
      </c>
      <c r="B49" s="111" t="s">
        <v>265</v>
      </c>
      <c r="C49" s="111" t="s">
        <v>521</v>
      </c>
      <c r="D49" s="122"/>
      <c r="E49" s="122"/>
      <c r="F49" s="122"/>
      <c r="G49" s="123"/>
      <c r="H49" s="124"/>
      <c r="I49" s="124"/>
      <c r="J49" s="123"/>
      <c r="K49" s="124"/>
      <c r="L49" s="124"/>
      <c r="M49" s="124"/>
      <c r="N49" s="124"/>
      <c r="O49" s="123"/>
      <c r="P49" s="125">
        <f>_xlfn.IFNA(INDEX(PR24_after_overrides!$D$3:$AX$128, MATCH(Depreciation!$A49, PR24_after_overrides!$A$3:$A$128, 0), MATCH(Depreciation!P$2, PR24_after_overrides!$D$2:$AX$2, 0)), "")</f>
        <v>1.6488994243142568E-2</v>
      </c>
      <c r="Q49" s="125">
        <f>_xlfn.IFNA(INDEX(PR24_after_overrides!$D$3:$AX$128, MATCH(Depreciation!$A49, PR24_after_overrides!$A$3:$A$128, 0), MATCH(Depreciation!Q$2, PR24_after_overrides!$D$2:$AX$2, 0)), "")</f>
        <v>2.772506603454115</v>
      </c>
      <c r="R49" s="125">
        <f>_xlfn.IFNA(INDEX(PR24_after_overrides!$D$3:$AX$128, MATCH(Depreciation!$A49, PR24_after_overrides!$A$3:$A$128, 0), MATCH(Depreciation!R$2, PR24_after_overrides!$D$2:$AX$2, 0)), "")</f>
        <v>0.26264612258719949</v>
      </c>
      <c r="S49" s="125">
        <f>_xlfn.IFNA(INDEX(PR24_after_overrides!$D$3:$AX$128, MATCH(Depreciation!$A49, PR24_after_overrides!$A$3:$A$128, 0), MATCH(Depreciation!S$2, PR24_after_overrides!$D$2:$AX$2, 0)), "")</f>
        <v>2.0411019302404338</v>
      </c>
      <c r="T49" s="123"/>
      <c r="U49" s="124" cm="1">
        <f t="array" ref="U49">_xlfn.IFS($C49&lt;"2017-18",SUM(D49:F49),$C49&lt;"2020-21",SUM(H49:I49), $C49&lt;"2024-25", SUM(K49:N49), $C49&gt;="2024-25", SUM(P49:S49))</f>
        <v>5.0927436505248913</v>
      </c>
      <c r="V49" s="113"/>
      <c r="W49" s="113"/>
      <c r="X49" s="113"/>
      <c r="Y49" s="113"/>
      <c r="Z49" s="113"/>
    </row>
    <row r="50" spans="1:26" ht="12.4" customHeight="1" x14ac:dyDescent="0.35">
      <c r="A50" s="111" t="str">
        <f t="shared" si="0"/>
        <v>NES30</v>
      </c>
      <c r="B50" s="111" t="s">
        <v>265</v>
      </c>
      <c r="C50" s="111" t="s">
        <v>522</v>
      </c>
      <c r="D50" s="122"/>
      <c r="E50" s="122"/>
      <c r="F50" s="122"/>
      <c r="G50" s="123"/>
      <c r="H50" s="124"/>
      <c r="I50" s="124"/>
      <c r="J50" s="123"/>
      <c r="K50" s="124"/>
      <c r="L50" s="124"/>
      <c r="M50" s="124"/>
      <c r="N50" s="124"/>
      <c r="O50" s="123"/>
      <c r="P50" s="125">
        <f>_xlfn.IFNA(INDEX(PR24_after_overrides!$D$3:$AX$128, MATCH(Depreciation!$A50, PR24_after_overrides!$A$3:$A$128, 0), MATCH(Depreciation!P$2, PR24_after_overrides!$D$2:$AX$2, 0)), "")</f>
        <v>1.3214900101591603E-2</v>
      </c>
      <c r="Q50" s="125">
        <f>_xlfn.IFNA(INDEX(PR24_after_overrides!$D$3:$AX$128, MATCH(Depreciation!$A50, PR24_after_overrides!$A$3:$A$128, 0), MATCH(Depreciation!Q$2, PR24_after_overrides!$D$2:$AX$2, 0)), "")</f>
        <v>2.8880563494751104</v>
      </c>
      <c r="R50" s="125">
        <f>_xlfn.IFNA(INDEX(PR24_after_overrides!$D$3:$AX$128, MATCH(Depreciation!$A50, PR24_after_overrides!$A$3:$A$128, 0), MATCH(Depreciation!R$2, PR24_after_overrides!$D$2:$AX$2, 0)), "")</f>
        <v>0.23186142905519816</v>
      </c>
      <c r="S50" s="125">
        <f>_xlfn.IFNA(INDEX(PR24_after_overrides!$D$3:$AX$128, MATCH(Depreciation!$A50, PR24_after_overrides!$A$3:$A$128, 0), MATCH(Depreciation!S$2, PR24_after_overrides!$D$2:$AX$2, 0)), "")</f>
        <v>2.1011691161530655</v>
      </c>
      <c r="T50" s="123"/>
      <c r="U50" s="124" cm="1">
        <f t="array" ref="U50">_xlfn.IFS($C50&lt;"2017-18",SUM(D50:F50),$C50&lt;"2020-21",SUM(H50:I50), $C50&lt;"2024-25", SUM(K50:N50), $C50&gt;="2024-25", SUM(P50:S50))</f>
        <v>5.2343017947849653</v>
      </c>
      <c r="V50" s="113"/>
      <c r="W50" s="113"/>
      <c r="X50" s="113"/>
      <c r="Y50" s="113"/>
      <c r="Z50" s="113"/>
    </row>
    <row r="51" spans="1:26" ht="12.4" customHeight="1" x14ac:dyDescent="0.35">
      <c r="A51" s="111" t="str">
        <f t="shared" si="0"/>
        <v>NWT14</v>
      </c>
      <c r="B51" s="111" t="s">
        <v>289</v>
      </c>
      <c r="C51" s="111" t="s">
        <v>243</v>
      </c>
      <c r="D51" s="122">
        <f>INDEX(PR19_after_overrides!$A$1:$J$255, MATCH(Depreciation!$A51, PR19_after_overrides!$A$1:$A$255, 0), MATCH(Depreciation!D$2, PR19_after_overrides!$A$1:$J$1, 0))</f>
        <v>9.4155416699999996</v>
      </c>
      <c r="E51" s="122" t="str">
        <f>INDEX(PR19_after_overrides!$A$1:$J$255, MATCH(Depreciation!$A51, PR19_after_overrides!$A$1:$A$255, 0), MATCH(Depreciation!E$2, PR19_after_overrides!$A$1:$J$1, 0))</f>
        <v/>
      </c>
      <c r="F51" s="122" t="str">
        <f>INDEX(PR19_after_overrides!$A$1:$J$255, MATCH(Depreciation!$A51, PR19_after_overrides!$A$1:$A$255, 0), MATCH(Depreciation!F$2, PR19_after_overrides!$A$1:$J$1, 0))</f>
        <v/>
      </c>
      <c r="G51" s="123"/>
      <c r="H51" s="124" t="str">
        <f>INDEX('Cyclical_after overrides'!$A$1:$AX$244,MATCH(Depreciation!$A51,'Cyclical_after overrides'!$A$1:$A$244,0),MATCH(Depreciation!H$2,'Cyclical_after overrides'!$A$1:$AX$1,0))</f>
        <v/>
      </c>
      <c r="I51" s="124">
        <f>INDEX('Cyclical_after overrides'!$A$1:$AX$244,MATCH(Depreciation!$A51,'Cyclical_after overrides'!$A$1:$A$244,0),MATCH(Depreciation!I$2,'Cyclical_after overrides'!$A$1:$AX$1,0))</f>
        <v>0</v>
      </c>
      <c r="J51" s="123"/>
      <c r="K51" s="124" t="str">
        <f>INDEX('Cyclical_after overrides'!$A$1:$AX$244,MATCH(Depreciation!$A51,'Cyclical_after overrides'!$A$1:$A$244,0),MATCH(Depreciation!K$2,'Cyclical_after overrides'!$A$1:$AX$1,0))</f>
        <v/>
      </c>
      <c r="L51" s="124" t="str">
        <f>INDEX('Cyclical_after overrides'!$A$1:$AX$244,MATCH(Depreciation!$A51,'Cyclical_after overrides'!$A$1:$A$244,0),MATCH(Depreciation!L$2,'Cyclical_after overrides'!$A$1:$AX$1,0))</f>
        <v/>
      </c>
      <c r="M51" s="124" t="str">
        <f>INDEX('Cyclical_after overrides'!$A$1:$AX$244,MATCH(Depreciation!$A51,'Cyclical_after overrides'!$A$1:$A$244,0),MATCH(Depreciation!M$2,'Cyclical_after overrides'!$A$1:$AX$1,0))</f>
        <v/>
      </c>
      <c r="N51" s="124" t="str">
        <f>INDEX('Cyclical_after overrides'!$A$1:$AX$244,MATCH(Depreciation!$A51,'Cyclical_after overrides'!$A$1:$A$244,0),MATCH(Depreciation!N$2,'Cyclical_after overrides'!$A$1:$AX$1,0))</f>
        <v/>
      </c>
      <c r="O51" s="123"/>
      <c r="P51" s="125" t="str">
        <f>_xlfn.IFNA(INDEX(PR24_after_overrides!$D$3:$AX$128, MATCH(Depreciation!$A51, PR24_after_overrides!$A$3:$A$128, 0), MATCH(Depreciation!P$2, PR24_after_overrides!$D$2:$AX$2, 0)), "")</f>
        <v/>
      </c>
      <c r="Q51" s="125" t="str">
        <f>_xlfn.IFNA(INDEX(PR24_after_overrides!$D$3:$AX$128, MATCH(Depreciation!$A51, PR24_after_overrides!$A$3:$A$128, 0), MATCH(Depreciation!Q$2, PR24_after_overrides!$D$2:$AX$2, 0)), "")</f>
        <v/>
      </c>
      <c r="R51" s="125" t="str">
        <f>_xlfn.IFNA(INDEX(PR24_after_overrides!$D$3:$AX$128, MATCH(Depreciation!$A51, PR24_after_overrides!$A$3:$A$128, 0), MATCH(Depreciation!R$2, PR24_after_overrides!$D$2:$AX$2, 0)), "")</f>
        <v/>
      </c>
      <c r="S51" s="125" t="str">
        <f>_xlfn.IFNA(INDEX(PR24_after_overrides!$D$3:$AX$128, MATCH(Depreciation!$A51, PR24_after_overrides!$A$3:$A$128, 0), MATCH(Depreciation!S$2, PR24_after_overrides!$D$2:$AX$2, 0)), "")</f>
        <v/>
      </c>
      <c r="T51" s="123"/>
      <c r="U51" s="124" cm="1">
        <f t="array" ref="U51">_xlfn.IFS($C51&lt;"2017-18",SUM(D51:F51),$C51&lt;"2020-21",SUM(H51:I51), $C51&lt;"2024-25", SUM(K51:N51), $C51&gt;="2024-25", SUM(P51:S51))</f>
        <v>9.4155416699999996</v>
      </c>
      <c r="V51" s="113"/>
      <c r="W51" s="113"/>
      <c r="X51" s="113"/>
      <c r="Y51" s="113"/>
      <c r="Z51" s="113"/>
    </row>
    <row r="52" spans="1:26" ht="12.4" customHeight="1" x14ac:dyDescent="0.35">
      <c r="A52" s="111" t="str">
        <f t="shared" si="0"/>
        <v>NWT15</v>
      </c>
      <c r="B52" s="111" t="s">
        <v>289</v>
      </c>
      <c r="C52" s="111" t="s">
        <v>245</v>
      </c>
      <c r="D52" s="122">
        <f>INDEX(PR19_after_overrides!$A$1:$J$255, MATCH(Depreciation!$A52, PR19_after_overrides!$A$1:$A$255, 0), MATCH(Depreciation!D$2, PR19_after_overrides!$A$1:$J$1, 0))</f>
        <v>9.7743386900000004</v>
      </c>
      <c r="E52" s="122" t="str">
        <f>INDEX(PR19_after_overrides!$A$1:$J$255, MATCH(Depreciation!$A52, PR19_after_overrides!$A$1:$A$255, 0), MATCH(Depreciation!E$2, PR19_after_overrides!$A$1:$J$1, 0))</f>
        <v/>
      </c>
      <c r="F52" s="122" t="str">
        <f>INDEX(PR19_after_overrides!$A$1:$J$255, MATCH(Depreciation!$A52, PR19_after_overrides!$A$1:$A$255, 0), MATCH(Depreciation!F$2, PR19_after_overrides!$A$1:$J$1, 0))</f>
        <v/>
      </c>
      <c r="G52" s="123"/>
      <c r="H52" s="124" t="str">
        <f>INDEX('Cyclical_after overrides'!$A$1:$AX$244,MATCH(Depreciation!$A52,'Cyclical_after overrides'!$A$1:$A$244,0),MATCH(Depreciation!H$2,'Cyclical_after overrides'!$A$1:$AX$1,0))</f>
        <v/>
      </c>
      <c r="I52" s="124">
        <f>INDEX('Cyclical_after overrides'!$A$1:$AX$244,MATCH(Depreciation!$A52,'Cyclical_after overrides'!$A$1:$A$244,0),MATCH(Depreciation!I$2,'Cyclical_after overrides'!$A$1:$AX$1,0))</f>
        <v>0</v>
      </c>
      <c r="J52" s="123"/>
      <c r="K52" s="124" t="str">
        <f>INDEX('Cyclical_after overrides'!$A$1:$AX$244,MATCH(Depreciation!$A52,'Cyclical_after overrides'!$A$1:$A$244,0),MATCH(Depreciation!K$2,'Cyclical_after overrides'!$A$1:$AX$1,0))</f>
        <v/>
      </c>
      <c r="L52" s="124" t="str">
        <f>INDEX('Cyclical_after overrides'!$A$1:$AX$244,MATCH(Depreciation!$A52,'Cyclical_after overrides'!$A$1:$A$244,0),MATCH(Depreciation!L$2,'Cyclical_after overrides'!$A$1:$AX$1,0))</f>
        <v/>
      </c>
      <c r="M52" s="124" t="str">
        <f>INDEX('Cyclical_after overrides'!$A$1:$AX$244,MATCH(Depreciation!$A52,'Cyclical_after overrides'!$A$1:$A$244,0),MATCH(Depreciation!M$2,'Cyclical_after overrides'!$A$1:$AX$1,0))</f>
        <v/>
      </c>
      <c r="N52" s="124" t="str">
        <f>INDEX('Cyclical_after overrides'!$A$1:$AX$244,MATCH(Depreciation!$A52,'Cyclical_after overrides'!$A$1:$A$244,0),MATCH(Depreciation!N$2,'Cyclical_after overrides'!$A$1:$AX$1,0))</f>
        <v/>
      </c>
      <c r="O52" s="123"/>
      <c r="P52" s="125" t="str">
        <f>_xlfn.IFNA(INDEX(PR24_after_overrides!$D$3:$AX$128, MATCH(Depreciation!$A52, PR24_after_overrides!$A$3:$A$128, 0), MATCH(Depreciation!P$2, PR24_after_overrides!$D$2:$AX$2, 0)), "")</f>
        <v/>
      </c>
      <c r="Q52" s="125" t="str">
        <f>_xlfn.IFNA(INDEX(PR24_after_overrides!$D$3:$AX$128, MATCH(Depreciation!$A52, PR24_after_overrides!$A$3:$A$128, 0), MATCH(Depreciation!Q$2, PR24_after_overrides!$D$2:$AX$2, 0)), "")</f>
        <v/>
      </c>
      <c r="R52" s="125" t="str">
        <f>_xlfn.IFNA(INDEX(PR24_after_overrides!$D$3:$AX$128, MATCH(Depreciation!$A52, PR24_after_overrides!$A$3:$A$128, 0), MATCH(Depreciation!R$2, PR24_after_overrides!$D$2:$AX$2, 0)), "")</f>
        <v/>
      </c>
      <c r="S52" s="125" t="str">
        <f>_xlfn.IFNA(INDEX(PR24_after_overrides!$D$3:$AX$128, MATCH(Depreciation!$A52, PR24_after_overrides!$A$3:$A$128, 0), MATCH(Depreciation!S$2, PR24_after_overrides!$D$2:$AX$2, 0)), "")</f>
        <v/>
      </c>
      <c r="T52" s="123"/>
      <c r="U52" s="124" cm="1">
        <f t="array" ref="U52">_xlfn.IFS($C52&lt;"2017-18",SUM(D52:F52),$C52&lt;"2020-21",SUM(H52:I52), $C52&lt;"2024-25", SUM(K52:N52), $C52&gt;="2024-25", SUM(P52:S52))</f>
        <v>9.7743386900000004</v>
      </c>
      <c r="V52" s="113"/>
      <c r="W52" s="113"/>
      <c r="X52" s="113"/>
      <c r="Y52" s="113"/>
      <c r="Z52" s="113"/>
    </row>
    <row r="53" spans="1:26" ht="12.4" customHeight="1" x14ac:dyDescent="0.35">
      <c r="A53" s="111" t="str">
        <f t="shared" si="0"/>
        <v>NWT16</v>
      </c>
      <c r="B53" s="111" t="s">
        <v>289</v>
      </c>
      <c r="C53" s="111" t="s">
        <v>247</v>
      </c>
      <c r="D53" s="122">
        <f>INDEX(PR19_after_overrides!$A$1:$J$255, MATCH(Depreciation!$A53, PR19_after_overrides!$A$1:$A$255, 0), MATCH(Depreciation!D$2, PR19_after_overrides!$A$1:$J$1, 0))</f>
        <v>5.28631237753679</v>
      </c>
      <c r="E53" s="122">
        <f>INDEX(PR19_after_overrides!$A$1:$J$255, MATCH(Depreciation!$A53, PR19_after_overrides!$A$1:$A$255, 0), MATCH(Depreciation!E$2, PR19_after_overrides!$A$1:$J$1, 0))</f>
        <v>0.95775726999999999</v>
      </c>
      <c r="F53" s="122" t="str">
        <f>INDEX(PR19_after_overrides!$A$1:$J$255, MATCH(Depreciation!$A53, PR19_after_overrides!$A$1:$A$255, 0), MATCH(Depreciation!F$2, PR19_after_overrides!$A$1:$J$1, 0))</f>
        <v/>
      </c>
      <c r="G53" s="123"/>
      <c r="H53" s="124" t="str">
        <f>INDEX('Cyclical_after overrides'!$A$1:$AX$244,MATCH(Depreciation!$A53,'Cyclical_after overrides'!$A$1:$A$244,0),MATCH(Depreciation!H$2,'Cyclical_after overrides'!$A$1:$AX$1,0))</f>
        <v/>
      </c>
      <c r="I53" s="124" t="str">
        <f>INDEX('Cyclical_after overrides'!$A$1:$AX$244,MATCH(Depreciation!$A53,'Cyclical_after overrides'!$A$1:$A$244,0),MATCH(Depreciation!I$2,'Cyclical_after overrides'!$A$1:$AX$1,0))</f>
        <v/>
      </c>
      <c r="J53" s="123"/>
      <c r="K53" s="124" t="str">
        <f>INDEX('Cyclical_after overrides'!$A$1:$AX$244,MATCH(Depreciation!$A53,'Cyclical_after overrides'!$A$1:$A$244,0),MATCH(Depreciation!K$2,'Cyclical_after overrides'!$A$1:$AX$1,0))</f>
        <v/>
      </c>
      <c r="L53" s="124" t="str">
        <f>INDEX('Cyclical_after overrides'!$A$1:$AX$244,MATCH(Depreciation!$A53,'Cyclical_after overrides'!$A$1:$A$244,0),MATCH(Depreciation!L$2,'Cyclical_after overrides'!$A$1:$AX$1,0))</f>
        <v/>
      </c>
      <c r="M53" s="124" t="str">
        <f>INDEX('Cyclical_after overrides'!$A$1:$AX$244,MATCH(Depreciation!$A53,'Cyclical_after overrides'!$A$1:$A$244,0),MATCH(Depreciation!M$2,'Cyclical_after overrides'!$A$1:$AX$1,0))</f>
        <v/>
      </c>
      <c r="N53" s="124" t="str">
        <f>INDEX('Cyclical_after overrides'!$A$1:$AX$244,MATCH(Depreciation!$A53,'Cyclical_after overrides'!$A$1:$A$244,0),MATCH(Depreciation!N$2,'Cyclical_after overrides'!$A$1:$AX$1,0))</f>
        <v/>
      </c>
      <c r="O53" s="123"/>
      <c r="P53" s="125" t="str">
        <f>_xlfn.IFNA(INDEX(PR24_after_overrides!$D$3:$AX$128, MATCH(Depreciation!$A53, PR24_after_overrides!$A$3:$A$128, 0), MATCH(Depreciation!P$2, PR24_after_overrides!$D$2:$AX$2, 0)), "")</f>
        <v/>
      </c>
      <c r="Q53" s="125" t="str">
        <f>_xlfn.IFNA(INDEX(PR24_after_overrides!$D$3:$AX$128, MATCH(Depreciation!$A53, PR24_after_overrides!$A$3:$A$128, 0), MATCH(Depreciation!Q$2, PR24_after_overrides!$D$2:$AX$2, 0)), "")</f>
        <v/>
      </c>
      <c r="R53" s="125" t="str">
        <f>_xlfn.IFNA(INDEX(PR24_after_overrides!$D$3:$AX$128, MATCH(Depreciation!$A53, PR24_after_overrides!$A$3:$A$128, 0), MATCH(Depreciation!R$2, PR24_after_overrides!$D$2:$AX$2, 0)), "")</f>
        <v/>
      </c>
      <c r="S53" s="125" t="str">
        <f>_xlfn.IFNA(INDEX(PR24_after_overrides!$D$3:$AX$128, MATCH(Depreciation!$A53, PR24_after_overrides!$A$3:$A$128, 0), MATCH(Depreciation!S$2, PR24_after_overrides!$D$2:$AX$2, 0)), "")</f>
        <v/>
      </c>
      <c r="T53" s="123"/>
      <c r="U53" s="124" cm="1">
        <f t="array" ref="U53">_xlfn.IFS($C53&lt;"2017-18",SUM(D53:F53),$C53&lt;"2020-21",SUM(H53:I53), $C53&lt;"2024-25", SUM(K53:N53), $C53&gt;="2024-25", SUM(P53:S53))</f>
        <v>6.2440696475367901</v>
      </c>
      <c r="V53" s="113"/>
      <c r="W53" s="113"/>
      <c r="X53" s="113"/>
      <c r="Y53" s="113"/>
      <c r="Z53" s="113"/>
    </row>
    <row r="54" spans="1:26" ht="12.4" customHeight="1" x14ac:dyDescent="0.35">
      <c r="A54" s="111" t="str">
        <f t="shared" si="0"/>
        <v>NWT17</v>
      </c>
      <c r="B54" s="111" t="s">
        <v>289</v>
      </c>
      <c r="C54" s="111" t="s">
        <v>249</v>
      </c>
      <c r="D54" s="122">
        <f>INDEX(PR19_after_overrides!$A$1:$J$255, MATCH(Depreciation!$A54, PR19_after_overrides!$A$1:$A$255, 0), MATCH(Depreciation!D$2, PR19_after_overrides!$A$1:$J$1, 0))</f>
        <v>4.4018518737558203</v>
      </c>
      <c r="E54" s="122">
        <f>INDEX(PR19_after_overrides!$A$1:$J$255, MATCH(Depreciation!$A54, PR19_after_overrides!$A$1:$A$255, 0), MATCH(Depreciation!E$2, PR19_after_overrides!$A$1:$J$1, 0))</f>
        <v>2.52099483932518</v>
      </c>
      <c r="F54" s="122" t="str">
        <f>INDEX(PR19_after_overrides!$A$1:$J$255, MATCH(Depreciation!$A54, PR19_after_overrides!$A$1:$A$255, 0), MATCH(Depreciation!F$2, PR19_after_overrides!$A$1:$J$1, 0))</f>
        <v/>
      </c>
      <c r="G54" s="123"/>
      <c r="H54" s="124">
        <f>INDEX('Cyclical_after overrides'!$A$1:$AX$244,MATCH(Depreciation!$A54,'Cyclical_after overrides'!$A$1:$A$244,0),MATCH(Depreciation!H$2,'Cyclical_after overrides'!$A$1:$AX$1,0))</f>
        <v>1.8594345269694523</v>
      </c>
      <c r="I54" s="124">
        <f>INDEX('Cyclical_after overrides'!$A$1:$AX$244,MATCH(Depreciation!$A54,'Cyclical_after overrides'!$A$1:$A$244,0),MATCH(Depreciation!I$2,'Cyclical_after overrides'!$A$1:$AX$1,0))</f>
        <v>5.0644121861115385</v>
      </c>
      <c r="J54" s="123"/>
      <c r="K54" s="124" t="str">
        <f>INDEX('Cyclical_after overrides'!$A$1:$AX$244,MATCH(Depreciation!$A54,'Cyclical_after overrides'!$A$1:$A$244,0),MATCH(Depreciation!K$2,'Cyclical_after overrides'!$A$1:$AX$1,0))</f>
        <v/>
      </c>
      <c r="L54" s="124" t="str">
        <f>INDEX('Cyclical_after overrides'!$A$1:$AX$244,MATCH(Depreciation!$A54,'Cyclical_after overrides'!$A$1:$A$244,0),MATCH(Depreciation!L$2,'Cyclical_after overrides'!$A$1:$AX$1,0))</f>
        <v/>
      </c>
      <c r="M54" s="124" t="str">
        <f>INDEX('Cyclical_after overrides'!$A$1:$AX$244,MATCH(Depreciation!$A54,'Cyclical_after overrides'!$A$1:$A$244,0),MATCH(Depreciation!M$2,'Cyclical_after overrides'!$A$1:$AX$1,0))</f>
        <v/>
      </c>
      <c r="N54" s="124" t="str">
        <f>INDEX('Cyclical_after overrides'!$A$1:$AX$244,MATCH(Depreciation!$A54,'Cyclical_after overrides'!$A$1:$A$244,0),MATCH(Depreciation!N$2,'Cyclical_after overrides'!$A$1:$AX$1,0))</f>
        <v/>
      </c>
      <c r="O54" s="123"/>
      <c r="P54" s="125" t="str">
        <f>_xlfn.IFNA(INDEX(PR24_after_overrides!$D$3:$AX$128, MATCH(Depreciation!$A54, PR24_after_overrides!$A$3:$A$128, 0), MATCH(Depreciation!P$2, PR24_after_overrides!$D$2:$AX$2, 0)), "")</f>
        <v/>
      </c>
      <c r="Q54" s="125" t="str">
        <f>_xlfn.IFNA(INDEX(PR24_after_overrides!$D$3:$AX$128, MATCH(Depreciation!$A54, PR24_after_overrides!$A$3:$A$128, 0), MATCH(Depreciation!Q$2, PR24_after_overrides!$D$2:$AX$2, 0)), "")</f>
        <v/>
      </c>
      <c r="R54" s="125" t="str">
        <f>_xlfn.IFNA(INDEX(PR24_after_overrides!$D$3:$AX$128, MATCH(Depreciation!$A54, PR24_after_overrides!$A$3:$A$128, 0), MATCH(Depreciation!R$2, PR24_after_overrides!$D$2:$AX$2, 0)), "")</f>
        <v/>
      </c>
      <c r="S54" s="125" t="str">
        <f>_xlfn.IFNA(INDEX(PR24_after_overrides!$D$3:$AX$128, MATCH(Depreciation!$A54, PR24_after_overrides!$A$3:$A$128, 0), MATCH(Depreciation!S$2, PR24_after_overrides!$D$2:$AX$2, 0)), "")</f>
        <v/>
      </c>
      <c r="T54" s="123"/>
      <c r="U54" s="124" cm="1">
        <f t="array" ref="U54">_xlfn.IFS($C54&lt;"2017-18",SUM(D54:F54),$C54&lt;"2020-21",SUM(H54:I54), $C54&lt;"2024-25", SUM(K54:N54), $C54&gt;="2024-25", SUM(P54:S54))</f>
        <v>6.9228467130810003</v>
      </c>
      <c r="V54" s="113"/>
      <c r="W54" s="113"/>
      <c r="X54" s="113"/>
      <c r="Y54" s="113"/>
      <c r="Z54" s="113"/>
    </row>
    <row r="55" spans="1:26" ht="12.4" customHeight="1" x14ac:dyDescent="0.35">
      <c r="A55" s="111" t="str">
        <f t="shared" si="0"/>
        <v>NWT18</v>
      </c>
      <c r="B55" s="111" t="s">
        <v>289</v>
      </c>
      <c r="C55" s="111" t="s">
        <v>251</v>
      </c>
      <c r="D55" s="122">
        <f>INDEX(PR19_after_overrides!$A$1:$J$255, MATCH(Depreciation!$A55, PR19_after_overrides!$A$1:$A$255, 0), MATCH(Depreciation!D$2, PR19_after_overrides!$A$1:$J$1, 0))</f>
        <v>4.4806831200000001</v>
      </c>
      <c r="E55" s="122">
        <f>INDEX(PR19_after_overrides!$A$1:$J$255, MATCH(Depreciation!$A55, PR19_after_overrides!$A$1:$A$255, 0), MATCH(Depreciation!E$2, PR19_after_overrides!$A$1:$J$1, 0))</f>
        <v>2.9681132400000001</v>
      </c>
      <c r="F55" s="122" t="str">
        <f>INDEX(PR19_after_overrides!$A$1:$J$255, MATCH(Depreciation!$A55, PR19_after_overrides!$A$1:$A$255, 0), MATCH(Depreciation!F$2, PR19_after_overrides!$A$1:$J$1, 0))</f>
        <v/>
      </c>
      <c r="G55" s="123"/>
      <c r="H55" s="124">
        <f>INDEX('Cyclical_after overrides'!$A$1:$AX$244,MATCH(Depreciation!$A55,'Cyclical_after overrides'!$A$1:$A$244,0),MATCH(Depreciation!H$2,'Cyclical_after overrides'!$A$1:$AX$1,0))</f>
        <v>1.9953798199999999</v>
      </c>
      <c r="I55" s="124">
        <f>INDEX('Cyclical_after overrides'!$A$1:$AX$244,MATCH(Depreciation!$A55,'Cyclical_after overrides'!$A$1:$A$244,0),MATCH(Depreciation!I$2,'Cyclical_after overrides'!$A$1:$AX$1,0))</f>
        <v>5.4534165400000001</v>
      </c>
      <c r="J55" s="123"/>
      <c r="K55" s="124" t="str">
        <f>INDEX('Cyclical_after overrides'!$A$1:$AX$244,MATCH(Depreciation!$A55,'Cyclical_after overrides'!$A$1:$A$244,0),MATCH(Depreciation!K$2,'Cyclical_after overrides'!$A$1:$AX$1,0))</f>
        <v/>
      </c>
      <c r="L55" s="124" t="str">
        <f>INDEX('Cyclical_after overrides'!$A$1:$AX$244,MATCH(Depreciation!$A55,'Cyclical_after overrides'!$A$1:$A$244,0),MATCH(Depreciation!L$2,'Cyclical_after overrides'!$A$1:$AX$1,0))</f>
        <v/>
      </c>
      <c r="M55" s="124" t="str">
        <f>INDEX('Cyclical_after overrides'!$A$1:$AX$244,MATCH(Depreciation!$A55,'Cyclical_after overrides'!$A$1:$A$244,0),MATCH(Depreciation!M$2,'Cyclical_after overrides'!$A$1:$AX$1,0))</f>
        <v/>
      </c>
      <c r="N55" s="124" t="str">
        <f>INDEX('Cyclical_after overrides'!$A$1:$AX$244,MATCH(Depreciation!$A55,'Cyclical_after overrides'!$A$1:$A$244,0),MATCH(Depreciation!N$2,'Cyclical_after overrides'!$A$1:$AX$1,0))</f>
        <v/>
      </c>
      <c r="O55" s="123"/>
      <c r="P55" s="125" t="str">
        <f>_xlfn.IFNA(INDEX(PR24_after_overrides!$D$3:$AX$128, MATCH(Depreciation!$A55, PR24_after_overrides!$A$3:$A$128, 0), MATCH(Depreciation!P$2, PR24_after_overrides!$D$2:$AX$2, 0)), "")</f>
        <v/>
      </c>
      <c r="Q55" s="125" t="str">
        <f>_xlfn.IFNA(INDEX(PR24_after_overrides!$D$3:$AX$128, MATCH(Depreciation!$A55, PR24_after_overrides!$A$3:$A$128, 0), MATCH(Depreciation!Q$2, PR24_after_overrides!$D$2:$AX$2, 0)), "")</f>
        <v/>
      </c>
      <c r="R55" s="125" t="str">
        <f>_xlfn.IFNA(INDEX(PR24_after_overrides!$D$3:$AX$128, MATCH(Depreciation!$A55, PR24_after_overrides!$A$3:$A$128, 0), MATCH(Depreciation!R$2, PR24_after_overrides!$D$2:$AX$2, 0)), "")</f>
        <v/>
      </c>
      <c r="S55" s="125" t="str">
        <f>_xlfn.IFNA(INDEX(PR24_after_overrides!$D$3:$AX$128, MATCH(Depreciation!$A55, PR24_after_overrides!$A$3:$A$128, 0), MATCH(Depreciation!S$2, PR24_after_overrides!$D$2:$AX$2, 0)), "")</f>
        <v/>
      </c>
      <c r="T55" s="123"/>
      <c r="U55" s="124" cm="1">
        <f t="array" ref="U55">_xlfn.IFS($C55&lt;"2017-18",SUM(D55:F55),$C55&lt;"2020-21",SUM(H55:I55), $C55&lt;"2024-25", SUM(K55:N55), $C55&gt;="2024-25", SUM(P55:S55))</f>
        <v>7.4487963600000002</v>
      </c>
      <c r="V55" s="113"/>
      <c r="W55" s="113"/>
      <c r="X55" s="113"/>
      <c r="Y55" s="113"/>
      <c r="Z55" s="113"/>
    </row>
    <row r="56" spans="1:26" ht="12.4" customHeight="1" x14ac:dyDescent="0.35">
      <c r="A56" s="111" t="str">
        <f t="shared" si="0"/>
        <v>NWT19</v>
      </c>
      <c r="B56" s="111" t="s">
        <v>289</v>
      </c>
      <c r="C56" s="111" t="s">
        <v>253</v>
      </c>
      <c r="D56" s="122">
        <f>INDEX(PR19_after_overrides!$A$1:$J$255, MATCH(Depreciation!$A56, PR19_after_overrides!$A$1:$A$255, 0), MATCH(Depreciation!D$2, PR19_after_overrides!$A$1:$J$1, 0))</f>
        <v>2.00530104</v>
      </c>
      <c r="E56" s="122">
        <f>INDEX(PR19_after_overrides!$A$1:$J$255, MATCH(Depreciation!$A56, PR19_after_overrides!$A$1:$A$255, 0), MATCH(Depreciation!E$2, PR19_after_overrides!$A$1:$J$1, 0))</f>
        <v>4.9405986387142802</v>
      </c>
      <c r="F56" s="122" t="str">
        <f>INDEX(PR19_after_overrides!$A$1:$J$255, MATCH(Depreciation!$A56, PR19_after_overrides!$A$1:$A$255, 0), MATCH(Depreciation!F$2, PR19_after_overrides!$A$1:$J$1, 0))</f>
        <v/>
      </c>
      <c r="G56" s="123"/>
      <c r="H56" s="124">
        <f>INDEX('Cyclical_after overrides'!$A$1:$AX$244,MATCH(Depreciation!$A56,'Cyclical_after overrides'!$A$1:$A$244,0),MATCH(Depreciation!H$2,'Cyclical_after overrides'!$A$1:$AX$1,0))</f>
        <v>1.6969253399999999</v>
      </c>
      <c r="I56" s="124">
        <f>INDEX('Cyclical_after overrides'!$A$1:$AX$244,MATCH(Depreciation!$A56,'Cyclical_after overrides'!$A$1:$A$244,0),MATCH(Depreciation!I$2,'Cyclical_after overrides'!$A$1:$AX$1,0))</f>
        <v>4.7873870099999998</v>
      </c>
      <c r="J56" s="123"/>
      <c r="K56" s="124" t="str">
        <f>INDEX('Cyclical_after overrides'!$A$1:$AX$244,MATCH(Depreciation!$A56,'Cyclical_after overrides'!$A$1:$A$244,0),MATCH(Depreciation!K$2,'Cyclical_after overrides'!$A$1:$AX$1,0))</f>
        <v/>
      </c>
      <c r="L56" s="124" t="str">
        <f>INDEX('Cyclical_after overrides'!$A$1:$AX$244,MATCH(Depreciation!$A56,'Cyclical_after overrides'!$A$1:$A$244,0),MATCH(Depreciation!L$2,'Cyclical_after overrides'!$A$1:$AX$1,0))</f>
        <v/>
      </c>
      <c r="M56" s="124" t="str">
        <f>INDEX('Cyclical_after overrides'!$A$1:$AX$244,MATCH(Depreciation!$A56,'Cyclical_after overrides'!$A$1:$A$244,0),MATCH(Depreciation!M$2,'Cyclical_after overrides'!$A$1:$AX$1,0))</f>
        <v/>
      </c>
      <c r="N56" s="124" t="str">
        <f>INDEX('Cyclical_after overrides'!$A$1:$AX$244,MATCH(Depreciation!$A56,'Cyclical_after overrides'!$A$1:$A$244,0),MATCH(Depreciation!N$2,'Cyclical_after overrides'!$A$1:$AX$1,0))</f>
        <v/>
      </c>
      <c r="O56" s="123"/>
      <c r="P56" s="125" t="str">
        <f>_xlfn.IFNA(INDEX(PR24_after_overrides!$D$3:$AX$128, MATCH(Depreciation!$A56, PR24_after_overrides!$A$3:$A$128, 0), MATCH(Depreciation!P$2, PR24_after_overrides!$D$2:$AX$2, 0)), "")</f>
        <v/>
      </c>
      <c r="Q56" s="125" t="str">
        <f>_xlfn.IFNA(INDEX(PR24_after_overrides!$D$3:$AX$128, MATCH(Depreciation!$A56, PR24_after_overrides!$A$3:$A$128, 0), MATCH(Depreciation!Q$2, PR24_after_overrides!$D$2:$AX$2, 0)), "")</f>
        <v/>
      </c>
      <c r="R56" s="125" t="str">
        <f>_xlfn.IFNA(INDEX(PR24_after_overrides!$D$3:$AX$128, MATCH(Depreciation!$A56, PR24_after_overrides!$A$3:$A$128, 0), MATCH(Depreciation!R$2, PR24_after_overrides!$D$2:$AX$2, 0)), "")</f>
        <v/>
      </c>
      <c r="S56" s="125" t="str">
        <f>_xlfn.IFNA(INDEX(PR24_after_overrides!$D$3:$AX$128, MATCH(Depreciation!$A56, PR24_after_overrides!$A$3:$A$128, 0), MATCH(Depreciation!S$2, PR24_after_overrides!$D$2:$AX$2, 0)), "")</f>
        <v/>
      </c>
      <c r="T56" s="123"/>
      <c r="U56" s="124" cm="1">
        <f t="array" ref="U56">_xlfn.IFS($C56&lt;"2017-18",SUM(D56:F56),$C56&lt;"2020-21",SUM(H56:I56), $C56&lt;"2024-25", SUM(K56:N56), $C56&gt;="2024-25", SUM(P56:S56))</f>
        <v>6.4843123499999997</v>
      </c>
      <c r="V56" s="113"/>
      <c r="W56" s="113"/>
      <c r="X56" s="113"/>
      <c r="Y56" s="113"/>
      <c r="Z56" s="113"/>
    </row>
    <row r="57" spans="1:26" ht="12.4" customHeight="1" x14ac:dyDescent="0.35">
      <c r="A57" s="111" t="str">
        <f t="shared" si="0"/>
        <v>NWT20</v>
      </c>
      <c r="B57" s="111" t="s">
        <v>289</v>
      </c>
      <c r="C57" s="111" t="s">
        <v>255</v>
      </c>
      <c r="D57" s="122">
        <f>INDEX(PR19_after_overrides!$A$1:$J$255, MATCH(Depreciation!$A57, PR19_after_overrides!$A$1:$A$255, 0), MATCH(Depreciation!D$2, PR19_after_overrides!$A$1:$J$1, 0))</f>
        <v>1.56984251</v>
      </c>
      <c r="E57" s="122">
        <f>INDEX(PR19_after_overrides!$A$1:$J$255, MATCH(Depreciation!$A57, PR19_after_overrides!$A$1:$A$255, 0), MATCH(Depreciation!E$2, PR19_after_overrides!$A$1:$J$1, 0))</f>
        <v>5.7990032333571397</v>
      </c>
      <c r="F57" s="122" t="str">
        <f>INDEX(PR19_after_overrides!$A$1:$J$255, MATCH(Depreciation!$A57, PR19_after_overrides!$A$1:$A$255, 0), MATCH(Depreciation!F$2, PR19_after_overrides!$A$1:$J$1, 0))</f>
        <v/>
      </c>
      <c r="G57" s="123"/>
      <c r="H57" s="124">
        <f>INDEX('Cyclical_after overrides'!$A$1:$AX$244,MATCH(Depreciation!$A57,'Cyclical_after overrides'!$A$1:$A$244,0),MATCH(Depreciation!H$2,'Cyclical_after overrides'!$A$1:$AX$1,0))</f>
        <v>1.9244307199999999</v>
      </c>
      <c r="I57" s="124">
        <f>INDEX('Cyclical_after overrides'!$A$1:$AX$244,MATCH(Depreciation!$A57,'Cyclical_after overrides'!$A$1:$A$244,0),MATCH(Depreciation!I$2,'Cyclical_after overrides'!$A$1:$AX$1,0))</f>
        <v>5.4928105560000002</v>
      </c>
      <c r="J57" s="123"/>
      <c r="K57" s="124" t="str">
        <f>INDEX('Cyclical_after overrides'!$A$1:$AX$244,MATCH(Depreciation!$A57,'Cyclical_after overrides'!$A$1:$A$244,0),MATCH(Depreciation!K$2,'Cyclical_after overrides'!$A$1:$AX$1,0))</f>
        <v/>
      </c>
      <c r="L57" s="124" t="str">
        <f>INDEX('Cyclical_after overrides'!$A$1:$AX$244,MATCH(Depreciation!$A57,'Cyclical_after overrides'!$A$1:$A$244,0),MATCH(Depreciation!L$2,'Cyclical_after overrides'!$A$1:$AX$1,0))</f>
        <v/>
      </c>
      <c r="M57" s="124" t="str">
        <f>INDEX('Cyclical_after overrides'!$A$1:$AX$244,MATCH(Depreciation!$A57,'Cyclical_after overrides'!$A$1:$A$244,0),MATCH(Depreciation!M$2,'Cyclical_after overrides'!$A$1:$AX$1,0))</f>
        <v/>
      </c>
      <c r="N57" s="124" t="str">
        <f>INDEX('Cyclical_after overrides'!$A$1:$AX$244,MATCH(Depreciation!$A57,'Cyclical_after overrides'!$A$1:$A$244,0),MATCH(Depreciation!N$2,'Cyclical_after overrides'!$A$1:$AX$1,0))</f>
        <v/>
      </c>
      <c r="O57" s="123"/>
      <c r="P57" s="125" t="str">
        <f>_xlfn.IFNA(INDEX(PR24_after_overrides!$D$3:$AX$128, MATCH(Depreciation!$A57, PR24_after_overrides!$A$3:$A$128, 0), MATCH(Depreciation!P$2, PR24_after_overrides!$D$2:$AX$2, 0)), "")</f>
        <v/>
      </c>
      <c r="Q57" s="125" t="str">
        <f>_xlfn.IFNA(INDEX(PR24_after_overrides!$D$3:$AX$128, MATCH(Depreciation!$A57, PR24_after_overrides!$A$3:$A$128, 0), MATCH(Depreciation!Q$2, PR24_after_overrides!$D$2:$AX$2, 0)), "")</f>
        <v/>
      </c>
      <c r="R57" s="125" t="str">
        <f>_xlfn.IFNA(INDEX(PR24_after_overrides!$D$3:$AX$128, MATCH(Depreciation!$A57, PR24_after_overrides!$A$3:$A$128, 0), MATCH(Depreciation!R$2, PR24_after_overrides!$D$2:$AX$2, 0)), "")</f>
        <v/>
      </c>
      <c r="S57" s="125" t="str">
        <f>_xlfn.IFNA(INDEX(PR24_after_overrides!$D$3:$AX$128, MATCH(Depreciation!$A57, PR24_after_overrides!$A$3:$A$128, 0), MATCH(Depreciation!S$2, PR24_after_overrides!$D$2:$AX$2, 0)), "")</f>
        <v/>
      </c>
      <c r="T57" s="123"/>
      <c r="U57" s="124" cm="1">
        <f t="array" ref="U57">_xlfn.IFS($C57&lt;"2017-18",SUM(D57:F57),$C57&lt;"2020-21",SUM(H57:I57), $C57&lt;"2024-25", SUM(K57:N57), $C57&gt;="2024-25", SUM(P57:S57))</f>
        <v>7.4172412760000004</v>
      </c>
      <c r="V57" s="113"/>
      <c r="W57" s="113"/>
      <c r="X57" s="113"/>
      <c r="Y57" s="113"/>
      <c r="Z57" s="113"/>
    </row>
    <row r="58" spans="1:26" ht="12.4" customHeight="1" x14ac:dyDescent="0.35">
      <c r="A58" s="111" t="str">
        <f t="shared" si="0"/>
        <v>NWT21</v>
      </c>
      <c r="B58" s="111" t="s">
        <v>289</v>
      </c>
      <c r="C58" s="111" t="s">
        <v>257</v>
      </c>
      <c r="D58" s="122">
        <f>INDEX(PR19_after_overrides!$A$1:$J$255, MATCH(Depreciation!$A58, PR19_after_overrides!$A$1:$A$255, 0), MATCH(Depreciation!D$2, PR19_after_overrides!$A$1:$J$1, 0))</f>
        <v>0.35066828</v>
      </c>
      <c r="E58" s="122">
        <f>INDEX(PR19_after_overrides!$A$1:$J$255, MATCH(Depreciation!$A58, PR19_after_overrides!$A$1:$A$255, 0), MATCH(Depreciation!E$2, PR19_after_overrides!$A$1:$J$1, 0))</f>
        <v>5.4809099318794603</v>
      </c>
      <c r="F58" s="122">
        <f>INDEX(PR19_after_overrides!$A$1:$J$255, MATCH(Depreciation!$A58, PR19_after_overrides!$A$1:$A$255, 0), MATCH(Depreciation!F$2, PR19_after_overrides!$A$1:$J$1, 0))</f>
        <v>0.79300000000000004</v>
      </c>
      <c r="G58" s="123"/>
      <c r="H58" s="124" t="str">
        <f>INDEX('Cyclical_after overrides'!$A$1:$AX$244,MATCH(Depreciation!$A58,'Cyclical_after overrides'!$A$1:$A$244,0),MATCH(Depreciation!H$2,'Cyclical_after overrides'!$A$1:$AX$1,0))</f>
        <v/>
      </c>
      <c r="I58" s="124" t="str">
        <f>INDEX('Cyclical_after overrides'!$A$1:$AX$244,MATCH(Depreciation!$A58,'Cyclical_after overrides'!$A$1:$A$244,0),MATCH(Depreciation!I$2,'Cyclical_after overrides'!$A$1:$AX$1,0))</f>
        <v/>
      </c>
      <c r="J58" s="123"/>
      <c r="K58" s="124">
        <f>INDEX('Cyclical_after overrides'!$A$1:$AX$244,MATCH(Depreciation!$A58,'Cyclical_after overrides'!$A$1:$A$244,0),MATCH(Depreciation!K$2,'Cyclical_after overrides'!$A$1:$AX$1,0))</f>
        <v>0</v>
      </c>
      <c r="L58" s="124">
        <f>INDEX('Cyclical_after overrides'!$A$1:$AX$244,MATCH(Depreciation!$A58,'Cyclical_after overrides'!$A$1:$A$244,0),MATCH(Depreciation!L$2,'Cyclical_after overrides'!$A$1:$AX$1,0))</f>
        <v>0.98772287000000003</v>
      </c>
      <c r="M58" s="124">
        <f>INDEX('Cyclical_after overrides'!$A$1:$AX$244,MATCH(Depreciation!$A58,'Cyclical_after overrides'!$A$1:$A$244,0),MATCH(Depreciation!M$2,'Cyclical_after overrides'!$A$1:$AX$1,0))</f>
        <v>0.36461216000000002</v>
      </c>
      <c r="N58" s="124">
        <f>INDEX('Cyclical_after overrides'!$A$1:$AX$244,MATCH(Depreciation!$A58,'Cyclical_after overrides'!$A$1:$A$244,0),MATCH(Depreciation!N$2,'Cyclical_after overrides'!$A$1:$AX$1,0))</f>
        <v>4.2100122200000003</v>
      </c>
      <c r="O58" s="123"/>
      <c r="P58" s="125" t="str">
        <f>_xlfn.IFNA(INDEX(PR24_after_overrides!$D$3:$AX$128, MATCH(Depreciation!$A58, PR24_after_overrides!$A$3:$A$128, 0), MATCH(Depreciation!P$2, PR24_after_overrides!$D$2:$AX$2, 0)), "")</f>
        <v/>
      </c>
      <c r="Q58" s="125" t="str">
        <f>_xlfn.IFNA(INDEX(PR24_after_overrides!$D$3:$AX$128, MATCH(Depreciation!$A58, PR24_after_overrides!$A$3:$A$128, 0), MATCH(Depreciation!Q$2, PR24_after_overrides!$D$2:$AX$2, 0)), "")</f>
        <v/>
      </c>
      <c r="R58" s="125" t="str">
        <f>_xlfn.IFNA(INDEX(PR24_after_overrides!$D$3:$AX$128, MATCH(Depreciation!$A58, PR24_after_overrides!$A$3:$A$128, 0), MATCH(Depreciation!R$2, PR24_after_overrides!$D$2:$AX$2, 0)), "")</f>
        <v/>
      </c>
      <c r="S58" s="125" t="str">
        <f>_xlfn.IFNA(INDEX(PR24_after_overrides!$D$3:$AX$128, MATCH(Depreciation!$A58, PR24_after_overrides!$A$3:$A$128, 0), MATCH(Depreciation!S$2, PR24_after_overrides!$D$2:$AX$2, 0)), "")</f>
        <v/>
      </c>
      <c r="T58" s="123"/>
      <c r="U58" s="124" cm="1">
        <f t="array" ref="U58">_xlfn.IFS($C58&lt;"2017-18",SUM(D58:F58),$C58&lt;"2020-21",SUM(H58:I58), $C58&lt;"2024-25", SUM(K58:N58), $C58&gt;="2024-25", SUM(P58:S58))</f>
        <v>5.5623472500000002</v>
      </c>
      <c r="V58" s="113"/>
      <c r="W58" s="113"/>
      <c r="X58" s="113"/>
      <c r="Y58" s="113"/>
      <c r="Z58" s="113"/>
    </row>
    <row r="59" spans="1:26" ht="12.4" customHeight="1" x14ac:dyDescent="0.35">
      <c r="A59" s="111" t="str">
        <f t="shared" si="0"/>
        <v>NWT22</v>
      </c>
      <c r="B59" s="111" t="s">
        <v>289</v>
      </c>
      <c r="C59" s="111" t="s">
        <v>259</v>
      </c>
      <c r="D59" s="122">
        <f>INDEX(PR19_after_overrides!$A$1:$J$255, MATCH(Depreciation!$A59, PR19_after_overrides!$A$1:$A$255, 0), MATCH(Depreciation!D$2, PR19_after_overrides!$A$1:$J$1, 0))</f>
        <v>0.17431124000000001</v>
      </c>
      <c r="E59" s="122">
        <f>INDEX(PR19_after_overrides!$A$1:$J$255, MATCH(Depreciation!$A59, PR19_after_overrides!$A$1:$A$255, 0), MATCH(Depreciation!E$2, PR19_after_overrides!$A$1:$J$1, 0))</f>
        <v>4.9013529937142897</v>
      </c>
      <c r="F59" s="122">
        <f>INDEX(PR19_after_overrides!$A$1:$J$255, MATCH(Depreciation!$A59, PR19_after_overrides!$A$1:$A$255, 0), MATCH(Depreciation!F$2, PR19_after_overrides!$A$1:$J$1, 0))</f>
        <v>1.8009999999999999</v>
      </c>
      <c r="G59" s="123"/>
      <c r="H59" s="124" t="str">
        <f>INDEX('Cyclical_after overrides'!$A$1:$AX$244,MATCH(Depreciation!$A59,'Cyclical_after overrides'!$A$1:$A$244,0),MATCH(Depreciation!H$2,'Cyclical_after overrides'!$A$1:$AX$1,0))</f>
        <v/>
      </c>
      <c r="I59" s="124" t="str">
        <f>INDEX('Cyclical_after overrides'!$A$1:$AX$244,MATCH(Depreciation!$A59,'Cyclical_after overrides'!$A$1:$A$244,0),MATCH(Depreciation!I$2,'Cyclical_after overrides'!$A$1:$AX$1,0))</f>
        <v/>
      </c>
      <c r="J59" s="123"/>
      <c r="K59" s="124">
        <f>INDEX('Cyclical_after overrides'!$A$1:$AX$244,MATCH(Depreciation!$A59,'Cyclical_after overrides'!$A$1:$A$244,0),MATCH(Depreciation!K$2,'Cyclical_after overrides'!$A$1:$AX$1,0))</f>
        <v>0</v>
      </c>
      <c r="L59" s="124">
        <f>INDEX('Cyclical_after overrides'!$A$1:$AX$244,MATCH(Depreciation!$A59,'Cyclical_after overrides'!$A$1:$A$244,0),MATCH(Depreciation!L$2,'Cyclical_after overrides'!$A$1:$AX$1,0))</f>
        <v>1.7377764499999999</v>
      </c>
      <c r="M59" s="124">
        <f>INDEX('Cyclical_after overrides'!$A$1:$AX$244,MATCH(Depreciation!$A59,'Cyclical_after overrides'!$A$1:$A$244,0),MATCH(Depreciation!M$2,'Cyclical_after overrides'!$A$1:$AX$1,0))</f>
        <v>0.16797824</v>
      </c>
      <c r="N59" s="124">
        <f>INDEX('Cyclical_after overrides'!$A$1:$AX$244,MATCH(Depreciation!$A59,'Cyclical_after overrides'!$A$1:$A$244,0),MATCH(Depreciation!N$2,'Cyclical_after overrides'!$A$1:$AX$1,0))</f>
        <v>4.97558392</v>
      </c>
      <c r="O59" s="123"/>
      <c r="P59" s="125" t="str">
        <f>_xlfn.IFNA(INDEX(PR24_after_overrides!$D$3:$AX$128, MATCH(Depreciation!$A59, PR24_after_overrides!$A$3:$A$128, 0), MATCH(Depreciation!P$2, PR24_after_overrides!$D$2:$AX$2, 0)), "")</f>
        <v/>
      </c>
      <c r="Q59" s="125" t="str">
        <f>_xlfn.IFNA(INDEX(PR24_after_overrides!$D$3:$AX$128, MATCH(Depreciation!$A59, PR24_after_overrides!$A$3:$A$128, 0), MATCH(Depreciation!Q$2, PR24_after_overrides!$D$2:$AX$2, 0)), "")</f>
        <v/>
      </c>
      <c r="R59" s="125" t="str">
        <f>_xlfn.IFNA(INDEX(PR24_after_overrides!$D$3:$AX$128, MATCH(Depreciation!$A59, PR24_after_overrides!$A$3:$A$128, 0), MATCH(Depreciation!R$2, PR24_after_overrides!$D$2:$AX$2, 0)), "")</f>
        <v/>
      </c>
      <c r="S59" s="125" t="str">
        <f>_xlfn.IFNA(INDEX(PR24_after_overrides!$D$3:$AX$128, MATCH(Depreciation!$A59, PR24_after_overrides!$A$3:$A$128, 0), MATCH(Depreciation!S$2, PR24_after_overrides!$D$2:$AX$2, 0)), "")</f>
        <v/>
      </c>
      <c r="T59" s="123"/>
      <c r="U59" s="124" cm="1">
        <f t="array" ref="U59">_xlfn.IFS($C59&lt;"2017-18",SUM(D59:F59),$C59&lt;"2020-21",SUM(H59:I59), $C59&lt;"2024-25", SUM(K59:N59), $C59&gt;="2024-25", SUM(P59:S59))</f>
        <v>6.8813386100000002</v>
      </c>
      <c r="V59" s="113"/>
      <c r="W59" s="113"/>
      <c r="X59" s="113"/>
      <c r="Y59" s="113"/>
      <c r="Z59" s="113"/>
    </row>
    <row r="60" spans="1:26" ht="12.4" customHeight="1" x14ac:dyDescent="0.35">
      <c r="A60" s="111" t="str">
        <f t="shared" si="0"/>
        <v>NWT23</v>
      </c>
      <c r="B60" s="111" t="s">
        <v>289</v>
      </c>
      <c r="C60" s="111" t="s">
        <v>261</v>
      </c>
      <c r="D60" s="122">
        <f>INDEX(PR19_after_overrides!$A$1:$J$255, MATCH(Depreciation!$A60, PR19_after_overrides!$A$1:$A$255, 0), MATCH(Depreciation!D$2, PR19_after_overrides!$A$1:$J$1, 0))</f>
        <v>0.11303371</v>
      </c>
      <c r="E60" s="122">
        <f>INDEX(PR19_after_overrides!$A$1:$J$255, MATCH(Depreciation!$A60, PR19_after_overrides!$A$1:$A$255, 0), MATCH(Depreciation!E$2, PR19_after_overrides!$A$1:$J$1, 0))</f>
        <v>4.5776366737142897</v>
      </c>
      <c r="F60" s="122">
        <f>INDEX(PR19_after_overrides!$A$1:$J$255, MATCH(Depreciation!$A60, PR19_after_overrides!$A$1:$A$255, 0), MATCH(Depreciation!F$2, PR19_after_overrides!$A$1:$J$1, 0))</f>
        <v>2.23</v>
      </c>
      <c r="G60" s="123"/>
      <c r="H60" s="124" t="str">
        <f>INDEX('Cyclical_after overrides'!$A$1:$AX$244,MATCH(Depreciation!$A60,'Cyclical_after overrides'!$A$1:$A$244,0),MATCH(Depreciation!H$2,'Cyclical_after overrides'!$A$1:$AX$1,0))</f>
        <v/>
      </c>
      <c r="I60" s="124" t="str">
        <f>INDEX('Cyclical_after overrides'!$A$1:$AX$244,MATCH(Depreciation!$A60,'Cyclical_after overrides'!$A$1:$A$244,0),MATCH(Depreciation!I$2,'Cyclical_after overrides'!$A$1:$AX$1,0))</f>
        <v/>
      </c>
      <c r="J60" s="123"/>
      <c r="K60" s="124">
        <f>INDEX('Cyclical_after overrides'!$A$1:$AX$244,MATCH(Depreciation!$A60,'Cyclical_after overrides'!$A$1:$A$244,0),MATCH(Depreciation!K$2,'Cyclical_after overrides'!$A$1:$AX$1,0))</f>
        <v>0</v>
      </c>
      <c r="L60" s="124">
        <f>INDEX('Cyclical_after overrides'!$A$1:$AX$244,MATCH(Depreciation!$A60,'Cyclical_after overrides'!$A$1:$A$244,0),MATCH(Depreciation!L$2,'Cyclical_after overrides'!$A$1:$AX$1,0))</f>
        <v>1.793606769999998</v>
      </c>
      <c r="M60" s="124">
        <f>INDEX('Cyclical_after overrides'!$A$1:$AX$244,MATCH(Depreciation!$A60,'Cyclical_after overrides'!$A$1:$A$244,0),MATCH(Depreciation!M$2,'Cyclical_after overrides'!$A$1:$AX$1,0))</f>
        <v>0.10541156</v>
      </c>
      <c r="N60" s="124">
        <f>INDEX('Cyclical_after overrides'!$A$1:$AX$244,MATCH(Depreciation!$A60,'Cyclical_after overrides'!$A$1:$A$244,0),MATCH(Depreciation!N$2,'Cyclical_after overrides'!$A$1:$AX$1,0))</f>
        <v>5.921455599999998</v>
      </c>
      <c r="O60" s="123"/>
      <c r="P60" s="125" t="str">
        <f>_xlfn.IFNA(INDEX(PR24_after_overrides!$D$3:$AX$128, MATCH(Depreciation!$A60, PR24_after_overrides!$A$3:$A$128, 0), MATCH(Depreciation!P$2, PR24_after_overrides!$D$2:$AX$2, 0)), "")</f>
        <v/>
      </c>
      <c r="Q60" s="125" t="str">
        <f>_xlfn.IFNA(INDEX(PR24_after_overrides!$D$3:$AX$128, MATCH(Depreciation!$A60, PR24_after_overrides!$A$3:$A$128, 0), MATCH(Depreciation!Q$2, PR24_after_overrides!$D$2:$AX$2, 0)), "")</f>
        <v/>
      </c>
      <c r="R60" s="125" t="str">
        <f>_xlfn.IFNA(INDEX(PR24_after_overrides!$D$3:$AX$128, MATCH(Depreciation!$A60, PR24_after_overrides!$A$3:$A$128, 0), MATCH(Depreciation!R$2, PR24_after_overrides!$D$2:$AX$2, 0)), "")</f>
        <v/>
      </c>
      <c r="S60" s="125" t="str">
        <f>_xlfn.IFNA(INDEX(PR24_after_overrides!$D$3:$AX$128, MATCH(Depreciation!$A60, PR24_after_overrides!$A$3:$A$128, 0), MATCH(Depreciation!S$2, PR24_after_overrides!$D$2:$AX$2, 0)), "")</f>
        <v/>
      </c>
      <c r="T60" s="123"/>
      <c r="U60" s="124" cm="1">
        <f t="array" ref="U60">_xlfn.IFS($C60&lt;"2017-18",SUM(D60:F60),$C60&lt;"2020-21",SUM(H60:I60), $C60&lt;"2024-25", SUM(K60:N60), $C60&gt;="2024-25", SUM(P60:S60))</f>
        <v>7.8204739299999959</v>
      </c>
      <c r="V60" s="113"/>
      <c r="W60" s="113"/>
      <c r="X60" s="113"/>
      <c r="Y60" s="113"/>
      <c r="Z60" s="113"/>
    </row>
    <row r="61" spans="1:26" ht="12.4" customHeight="1" x14ac:dyDescent="0.35">
      <c r="A61" s="111" t="str">
        <f t="shared" ref="A61:A67" si="1">B61&amp;RIGHT(C61,2)</f>
        <v>NWT24</v>
      </c>
      <c r="B61" s="111" t="s">
        <v>289</v>
      </c>
      <c r="C61" s="111" t="s">
        <v>263</v>
      </c>
      <c r="D61" s="122"/>
      <c r="E61" s="122"/>
      <c r="F61" s="122"/>
      <c r="G61" s="123"/>
      <c r="H61" s="124"/>
      <c r="I61" s="124"/>
      <c r="J61" s="123"/>
      <c r="K61" s="124">
        <f>INDEX('Cyclical_after overrides'!$A$1:$AX$244,MATCH(Depreciation!$A61,'Cyclical_after overrides'!$A$1:$A$244,0),MATCH(Depreciation!K$2,'Cyclical_after overrides'!$A$1:$AX$1,0))</f>
        <v>0</v>
      </c>
      <c r="L61" s="124">
        <f>INDEX('Cyclical_after overrides'!$A$1:$AX$244,MATCH(Depreciation!$A61,'Cyclical_after overrides'!$A$1:$A$244,0),MATCH(Depreciation!L$2,'Cyclical_after overrides'!$A$1:$AX$1,0))</f>
        <v>1.6624035200000022</v>
      </c>
      <c r="M61" s="124">
        <f>INDEX('Cyclical_after overrides'!$A$1:$AX$244,MATCH(Depreciation!$A61,'Cyclical_after overrides'!$A$1:$A$244,0),MATCH(Depreciation!M$2,'Cyclical_after overrides'!$A$1:$AX$1,0))</f>
        <v>0</v>
      </c>
      <c r="N61" s="124">
        <f>INDEX('Cyclical_after overrides'!$A$1:$AX$244,MATCH(Depreciation!$A61,'Cyclical_after overrides'!$A$1:$A$244,0),MATCH(Depreciation!N$2,'Cyclical_after overrides'!$A$1:$AX$1,0))</f>
        <v>6.0552385900000001</v>
      </c>
      <c r="O61" s="123"/>
      <c r="P61" s="125">
        <f>_xlfn.IFNA(INDEX(PR24_after_overrides!$D$3:$AX$128, MATCH(Depreciation!$A61, PR24_after_overrides!$A$3:$A$128, 0), MATCH(Depreciation!P$2, PR24_after_overrides!$D$2:$AX$2, 0)), "")</f>
        <v>0</v>
      </c>
      <c r="Q61" s="125">
        <f>_xlfn.IFNA(INDEX(PR24_after_overrides!$D$3:$AX$128, MATCH(Depreciation!$A61, PR24_after_overrides!$A$3:$A$128, 0), MATCH(Depreciation!Q$2, PR24_after_overrides!$D$2:$AX$2, 0)), "")</f>
        <v>6.0552385900000001</v>
      </c>
      <c r="R61" s="125">
        <f>_xlfn.IFNA(INDEX(PR24_after_overrides!$D$3:$AX$128, MATCH(Depreciation!$A61, PR24_after_overrides!$A$3:$A$128, 0), MATCH(Depreciation!R$2, PR24_after_overrides!$D$2:$AX$2, 0)), "")</f>
        <v>0</v>
      </c>
      <c r="S61" s="125">
        <f>_xlfn.IFNA(INDEX(PR24_after_overrides!$D$3:$AX$128, MATCH(Depreciation!$A61, PR24_after_overrides!$A$3:$A$128, 0), MATCH(Depreciation!S$2, PR24_after_overrides!$D$2:$AX$2, 0)), "")</f>
        <v>1.6624035200000018</v>
      </c>
      <c r="T61" s="123"/>
      <c r="U61" s="124" cm="1">
        <f t="array" ref="U61">_xlfn.IFS($C61&lt;"2017-18",SUM(D61:F61),$C61&lt;"2020-21",SUM(H61:I61), $C61&lt;"2024-25", SUM(K61:N61), $C61&gt;="2024-25", SUM(P61:S61))</f>
        <v>7.7176421100000026</v>
      </c>
      <c r="V61" s="113"/>
      <c r="W61" s="113"/>
      <c r="X61" s="113"/>
      <c r="Y61" s="113"/>
      <c r="Z61" s="113"/>
    </row>
    <row r="62" spans="1:26" ht="12.4" customHeight="1" x14ac:dyDescent="0.35">
      <c r="A62" s="111" t="str">
        <f t="shared" si="1"/>
        <v>NWT25</v>
      </c>
      <c r="B62" s="111" t="s">
        <v>289</v>
      </c>
      <c r="C62" s="111" t="s">
        <v>516</v>
      </c>
      <c r="D62" s="122"/>
      <c r="E62" s="122"/>
      <c r="F62" s="122"/>
      <c r="G62" s="123"/>
      <c r="H62" s="124"/>
      <c r="I62" s="124"/>
      <c r="J62" s="123"/>
      <c r="K62" s="124"/>
      <c r="L62" s="124"/>
      <c r="M62" s="124"/>
      <c r="N62" s="124"/>
      <c r="O62" s="123"/>
      <c r="P62" s="125">
        <f>_xlfn.IFNA(INDEX(PR24_after_overrides!$D$3:$AX$128, MATCH(Depreciation!$A62, PR24_after_overrides!$A$3:$A$128, 0), MATCH(Depreciation!P$2, PR24_after_overrides!$D$2:$AX$2, 0)), "")</f>
        <v>4.5183240427238078E-3</v>
      </c>
      <c r="Q62" s="125">
        <f>_xlfn.IFNA(INDEX(PR24_after_overrides!$D$3:$AX$128, MATCH(Depreciation!$A62, PR24_after_overrides!$A$3:$A$128, 0), MATCH(Depreciation!Q$2, PR24_after_overrides!$D$2:$AX$2, 0)), "")</f>
        <v>5.4296247432904723</v>
      </c>
      <c r="R62" s="125">
        <f>_xlfn.IFNA(INDEX(PR24_after_overrides!$D$3:$AX$128, MATCH(Depreciation!$A62, PR24_after_overrides!$A$3:$A$128, 0), MATCH(Depreciation!R$2, PR24_after_overrides!$D$2:$AX$2, 0)), "")</f>
        <v>0</v>
      </c>
      <c r="S62" s="125">
        <f>_xlfn.IFNA(INDEX(PR24_after_overrides!$D$3:$AX$128, MATCH(Depreciation!$A62, PR24_after_overrides!$A$3:$A$128, 0), MATCH(Depreciation!S$2, PR24_after_overrides!$D$2:$AX$2, 0)), "")</f>
        <v>1.3631294666923217</v>
      </c>
      <c r="T62" s="123"/>
      <c r="U62" s="124" cm="1">
        <f t="array" ref="U62">_xlfn.IFS($C62&lt;"2017-18",SUM(D62:F62),$C62&lt;"2020-21",SUM(H62:I62), $C62&lt;"2024-25", SUM(K62:N62), $C62&gt;="2024-25", SUM(P62:S62))</f>
        <v>6.7972725340255185</v>
      </c>
      <c r="V62" s="113"/>
      <c r="W62" s="113"/>
      <c r="X62" s="113"/>
      <c r="Y62" s="113"/>
      <c r="Z62" s="113"/>
    </row>
    <row r="63" spans="1:26" ht="12.4" customHeight="1" x14ac:dyDescent="0.35">
      <c r="A63" s="111" t="str">
        <f t="shared" si="1"/>
        <v>NWT26</v>
      </c>
      <c r="B63" s="111" t="s">
        <v>289</v>
      </c>
      <c r="C63" s="111" t="s">
        <v>518</v>
      </c>
      <c r="D63" s="122"/>
      <c r="E63" s="122"/>
      <c r="F63" s="122"/>
      <c r="G63" s="123"/>
      <c r="H63" s="124"/>
      <c r="I63" s="124"/>
      <c r="J63" s="123"/>
      <c r="K63" s="124"/>
      <c r="L63" s="124"/>
      <c r="M63" s="124"/>
      <c r="N63" s="124"/>
      <c r="O63" s="123"/>
      <c r="P63" s="125">
        <f>_xlfn.IFNA(INDEX(PR24_after_overrides!$D$3:$AX$128, MATCH(Depreciation!$A63, PR24_after_overrides!$A$3:$A$128, 0), MATCH(Depreciation!P$2, PR24_after_overrides!$D$2:$AX$2, 0)), "")</f>
        <v>0</v>
      </c>
      <c r="Q63" s="125">
        <f>_xlfn.IFNA(INDEX(PR24_after_overrides!$D$3:$AX$128, MATCH(Depreciation!$A63, PR24_after_overrides!$A$3:$A$128, 0), MATCH(Depreciation!Q$2, PR24_after_overrides!$D$2:$AX$2, 0)), "")</f>
        <v>3.925671509230134</v>
      </c>
      <c r="R63" s="125">
        <f>_xlfn.IFNA(INDEX(PR24_after_overrides!$D$3:$AX$128, MATCH(Depreciation!$A63, PR24_after_overrides!$A$3:$A$128, 0), MATCH(Depreciation!R$2, PR24_after_overrides!$D$2:$AX$2, 0)), "")</f>
        <v>0</v>
      </c>
      <c r="S63" s="125">
        <f>_xlfn.IFNA(INDEX(PR24_after_overrides!$D$3:$AX$128, MATCH(Depreciation!$A63, PR24_after_overrides!$A$3:$A$128, 0), MATCH(Depreciation!S$2, PR24_after_overrides!$D$2:$AX$2, 0)), "")</f>
        <v>1.7638517871938741</v>
      </c>
      <c r="T63" s="123"/>
      <c r="U63" s="124" cm="1">
        <f t="array" ref="U63">_xlfn.IFS($C63&lt;"2017-18",SUM(D63:F63),$C63&lt;"2020-21",SUM(H63:I63), $C63&lt;"2024-25", SUM(K63:N63), $C63&gt;="2024-25", SUM(P63:S63))</f>
        <v>5.6895232964240083</v>
      </c>
      <c r="V63" s="113"/>
      <c r="W63" s="113"/>
      <c r="X63" s="113"/>
      <c r="Y63" s="113"/>
      <c r="Z63" s="113"/>
    </row>
    <row r="64" spans="1:26" ht="12.4" customHeight="1" x14ac:dyDescent="0.35">
      <c r="A64" s="111" t="str">
        <f t="shared" si="1"/>
        <v>NWT27</v>
      </c>
      <c r="B64" s="111" t="s">
        <v>289</v>
      </c>
      <c r="C64" s="111" t="s">
        <v>519</v>
      </c>
      <c r="D64" s="122"/>
      <c r="E64" s="122"/>
      <c r="F64" s="122"/>
      <c r="G64" s="123"/>
      <c r="H64" s="124"/>
      <c r="I64" s="124"/>
      <c r="J64" s="123"/>
      <c r="K64" s="124"/>
      <c r="L64" s="124"/>
      <c r="M64" s="124"/>
      <c r="N64" s="124"/>
      <c r="O64" s="123"/>
      <c r="P64" s="125">
        <f>_xlfn.IFNA(INDEX(PR24_after_overrides!$D$3:$AX$128, MATCH(Depreciation!$A64, PR24_after_overrides!$A$3:$A$128, 0), MATCH(Depreciation!P$2, PR24_after_overrides!$D$2:$AX$2, 0)), "")</f>
        <v>0</v>
      </c>
      <c r="Q64" s="125">
        <f>_xlfn.IFNA(INDEX(PR24_after_overrides!$D$3:$AX$128, MATCH(Depreciation!$A64, PR24_after_overrides!$A$3:$A$128, 0), MATCH(Depreciation!Q$2, PR24_after_overrides!$D$2:$AX$2, 0)), "")</f>
        <v>3.2372416982099095</v>
      </c>
      <c r="R64" s="125">
        <f>_xlfn.IFNA(INDEX(PR24_after_overrides!$D$3:$AX$128, MATCH(Depreciation!$A64, PR24_after_overrides!$A$3:$A$128, 0), MATCH(Depreciation!R$2, PR24_after_overrides!$D$2:$AX$2, 0)), "")</f>
        <v>0</v>
      </c>
      <c r="S64" s="125">
        <f>_xlfn.IFNA(INDEX(PR24_after_overrides!$D$3:$AX$128, MATCH(Depreciation!$A64, PR24_after_overrides!$A$3:$A$128, 0), MATCH(Depreciation!S$2, PR24_after_overrides!$D$2:$AX$2, 0)), "")</f>
        <v>1.6800138609120112</v>
      </c>
      <c r="T64" s="123"/>
      <c r="U64" s="124" cm="1">
        <f t="array" ref="U64">_xlfn.IFS($C64&lt;"2017-18",SUM(D64:F64),$C64&lt;"2020-21",SUM(H64:I64), $C64&lt;"2024-25", SUM(K64:N64), $C64&gt;="2024-25", SUM(P64:S64))</f>
        <v>4.9172555591219211</v>
      </c>
      <c r="V64" s="113"/>
      <c r="W64" s="113"/>
      <c r="X64" s="113"/>
      <c r="Y64" s="113"/>
      <c r="Z64" s="113"/>
    </row>
    <row r="65" spans="1:26" ht="12.4" customHeight="1" x14ac:dyDescent="0.35">
      <c r="A65" s="111" t="str">
        <f t="shared" si="1"/>
        <v>NWT28</v>
      </c>
      <c r="B65" s="111" t="s">
        <v>289</v>
      </c>
      <c r="C65" s="111" t="s">
        <v>520</v>
      </c>
      <c r="D65" s="122"/>
      <c r="E65" s="122"/>
      <c r="F65" s="122"/>
      <c r="G65" s="123"/>
      <c r="H65" s="124"/>
      <c r="I65" s="124"/>
      <c r="J65" s="123"/>
      <c r="K65" s="124"/>
      <c r="L65" s="124"/>
      <c r="M65" s="124"/>
      <c r="N65" s="124"/>
      <c r="O65" s="123"/>
      <c r="P65" s="125">
        <f>_xlfn.IFNA(INDEX(PR24_after_overrides!$D$3:$AX$128, MATCH(Depreciation!$A65, PR24_after_overrides!$A$3:$A$128, 0), MATCH(Depreciation!P$2, PR24_after_overrides!$D$2:$AX$2, 0)), "")</f>
        <v>0</v>
      </c>
      <c r="Q65" s="125">
        <f>_xlfn.IFNA(INDEX(PR24_after_overrides!$D$3:$AX$128, MATCH(Depreciation!$A65, PR24_after_overrides!$A$3:$A$128, 0), MATCH(Depreciation!Q$2, PR24_after_overrides!$D$2:$AX$2, 0)), "")</f>
        <v>2.299773186437061</v>
      </c>
      <c r="R65" s="125">
        <f>_xlfn.IFNA(INDEX(PR24_after_overrides!$D$3:$AX$128, MATCH(Depreciation!$A65, PR24_after_overrides!$A$3:$A$128, 0), MATCH(Depreciation!R$2, PR24_after_overrides!$D$2:$AX$2, 0)), "")</f>
        <v>0</v>
      </c>
      <c r="S65" s="125">
        <f>_xlfn.IFNA(INDEX(PR24_after_overrides!$D$3:$AX$128, MATCH(Depreciation!$A65, PR24_after_overrides!$A$3:$A$128, 0), MATCH(Depreciation!S$2, PR24_after_overrides!$D$2:$AX$2, 0)), "")</f>
        <v>1.5579647899569153</v>
      </c>
      <c r="T65" s="123"/>
      <c r="U65" s="124" cm="1">
        <f t="array" ref="U65">_xlfn.IFS($C65&lt;"2017-18",SUM(D65:F65),$C65&lt;"2020-21",SUM(H65:I65), $C65&lt;"2024-25", SUM(K65:N65), $C65&gt;="2024-25", SUM(P65:S65))</f>
        <v>3.8577379763939765</v>
      </c>
      <c r="V65" s="113"/>
      <c r="W65" s="113"/>
      <c r="X65" s="113"/>
      <c r="Y65" s="113"/>
      <c r="Z65" s="113"/>
    </row>
    <row r="66" spans="1:26" ht="12.4" customHeight="1" x14ac:dyDescent="0.35">
      <c r="A66" s="111" t="str">
        <f t="shared" si="1"/>
        <v>NWT29</v>
      </c>
      <c r="B66" s="111" t="s">
        <v>289</v>
      </c>
      <c r="C66" s="111" t="s">
        <v>521</v>
      </c>
      <c r="D66" s="122"/>
      <c r="E66" s="122"/>
      <c r="F66" s="122"/>
      <c r="G66" s="123"/>
      <c r="H66" s="124"/>
      <c r="I66" s="124"/>
      <c r="J66" s="123"/>
      <c r="K66" s="124"/>
      <c r="L66" s="124"/>
      <c r="M66" s="124"/>
      <c r="N66" s="124"/>
      <c r="O66" s="123"/>
      <c r="P66" s="125">
        <f>_xlfn.IFNA(INDEX(PR24_after_overrides!$D$3:$AX$128, MATCH(Depreciation!$A66, PR24_after_overrides!$A$3:$A$128, 0), MATCH(Depreciation!P$2, PR24_after_overrides!$D$2:$AX$2, 0)), "")</f>
        <v>0</v>
      </c>
      <c r="Q66" s="125">
        <f>_xlfn.IFNA(INDEX(PR24_after_overrides!$D$3:$AX$128, MATCH(Depreciation!$A66, PR24_after_overrides!$A$3:$A$128, 0), MATCH(Depreciation!Q$2, PR24_after_overrides!$D$2:$AX$2, 0)), "")</f>
        <v>2.263150141010378</v>
      </c>
      <c r="R66" s="125">
        <f>_xlfn.IFNA(INDEX(PR24_after_overrides!$D$3:$AX$128, MATCH(Depreciation!$A66, PR24_after_overrides!$A$3:$A$128, 0), MATCH(Depreciation!R$2, PR24_after_overrides!$D$2:$AX$2, 0)), "")</f>
        <v>0</v>
      </c>
      <c r="S66" s="125">
        <f>_xlfn.IFNA(INDEX(PR24_after_overrides!$D$3:$AX$128, MATCH(Depreciation!$A66, PR24_after_overrides!$A$3:$A$128, 0), MATCH(Depreciation!S$2, PR24_after_overrides!$D$2:$AX$2, 0)), "")</f>
        <v>1.4959865174930529</v>
      </c>
      <c r="T66" s="123"/>
      <c r="U66" s="124" cm="1">
        <f t="array" ref="U66">_xlfn.IFS($C66&lt;"2017-18",SUM(D66:F66),$C66&lt;"2020-21",SUM(H66:I66), $C66&lt;"2024-25", SUM(K66:N66), $C66&gt;="2024-25", SUM(P66:S66))</f>
        <v>3.7591366585034311</v>
      </c>
      <c r="V66" s="113"/>
      <c r="W66" s="113"/>
      <c r="X66" s="113"/>
      <c r="Y66" s="113"/>
      <c r="Z66" s="113"/>
    </row>
    <row r="67" spans="1:26" ht="12.4" customHeight="1" x14ac:dyDescent="0.35">
      <c r="A67" s="111" t="str">
        <f t="shared" si="1"/>
        <v>NWT30</v>
      </c>
      <c r="B67" s="111" t="s">
        <v>289</v>
      </c>
      <c r="C67" s="111" t="s">
        <v>522</v>
      </c>
      <c r="D67" s="122"/>
      <c r="E67" s="122"/>
      <c r="F67" s="122"/>
      <c r="G67" s="123"/>
      <c r="H67" s="124"/>
      <c r="I67" s="124"/>
      <c r="J67" s="123"/>
      <c r="K67" s="124"/>
      <c r="L67" s="124"/>
      <c r="M67" s="124"/>
      <c r="N67" s="124"/>
      <c r="O67" s="123"/>
      <c r="P67" s="125">
        <f>_xlfn.IFNA(INDEX(PR24_after_overrides!$D$3:$AX$128, MATCH(Depreciation!$A67, PR24_after_overrides!$A$3:$A$128, 0), MATCH(Depreciation!P$2, PR24_after_overrides!$D$2:$AX$2, 0)), "")</f>
        <v>0</v>
      </c>
      <c r="Q67" s="125">
        <f>_xlfn.IFNA(INDEX(PR24_after_overrides!$D$3:$AX$128, MATCH(Depreciation!$A67, PR24_after_overrides!$A$3:$A$128, 0), MATCH(Depreciation!Q$2, PR24_after_overrides!$D$2:$AX$2, 0)), "")</f>
        <v>2.3735674909457516</v>
      </c>
      <c r="R67" s="125">
        <f>_xlfn.IFNA(INDEX(PR24_after_overrides!$D$3:$AX$128, MATCH(Depreciation!$A67, PR24_after_overrides!$A$3:$A$128, 0), MATCH(Depreciation!R$2, PR24_after_overrides!$D$2:$AX$2, 0)), "")</f>
        <v>0</v>
      </c>
      <c r="S67" s="125">
        <f>_xlfn.IFNA(INDEX(PR24_after_overrides!$D$3:$AX$128, MATCH(Depreciation!$A67, PR24_after_overrides!$A$3:$A$128, 0), MATCH(Depreciation!S$2, PR24_after_overrides!$D$2:$AX$2, 0)), "")</f>
        <v>1.391943545336076</v>
      </c>
      <c r="T67" s="123"/>
      <c r="U67" s="124" cm="1">
        <f t="array" ref="U67">_xlfn.IFS($C67&lt;"2017-18",SUM(D67:F67),$C67&lt;"2020-21",SUM(H67:I67), $C67&lt;"2024-25", SUM(K67:N67), $C67&gt;="2024-25", SUM(P67:S67))</f>
        <v>3.7655110362818274</v>
      </c>
      <c r="V67" s="113"/>
      <c r="W67" s="113"/>
      <c r="X67" s="113"/>
      <c r="Y67" s="113"/>
      <c r="Z67" s="113"/>
    </row>
    <row r="68" spans="1:26" ht="12.4" customHeight="1" x14ac:dyDescent="0.35">
      <c r="A68" s="111" t="str">
        <f t="shared" si="0"/>
        <v>SRN14</v>
      </c>
      <c r="B68" s="111" t="s">
        <v>301</v>
      </c>
      <c r="C68" s="111" t="s">
        <v>243</v>
      </c>
      <c r="D68" s="122">
        <f>INDEX(PR19_after_overrides!$A$1:$J$255, MATCH(Depreciation!$A68, PR19_after_overrides!$A$1:$A$255, 0), MATCH(Depreciation!D$2, PR19_after_overrides!$A$1:$J$1, 0))</f>
        <v>15.6</v>
      </c>
      <c r="E68" s="122" t="str">
        <f>INDEX(PR19_after_overrides!$A$1:$J$255, MATCH(Depreciation!$A68, PR19_after_overrides!$A$1:$A$255, 0), MATCH(Depreciation!E$2, PR19_after_overrides!$A$1:$J$1, 0))</f>
        <v/>
      </c>
      <c r="F68" s="122" t="str">
        <f>INDEX(PR19_after_overrides!$A$1:$J$255, MATCH(Depreciation!$A68, PR19_after_overrides!$A$1:$A$255, 0), MATCH(Depreciation!F$2, PR19_after_overrides!$A$1:$J$1, 0))</f>
        <v/>
      </c>
      <c r="G68" s="123"/>
      <c r="H68" s="124" t="str">
        <f>INDEX('Cyclical_after overrides'!$A$1:$AX$244,MATCH(Depreciation!$A68,'Cyclical_after overrides'!$A$1:$A$244,0),MATCH(Depreciation!H$2,'Cyclical_after overrides'!$A$1:$AX$1,0))</f>
        <v/>
      </c>
      <c r="I68" s="124">
        <f>INDEX('Cyclical_after overrides'!$A$1:$AX$244,MATCH(Depreciation!$A68,'Cyclical_after overrides'!$A$1:$A$244,0),MATCH(Depreciation!I$2,'Cyclical_after overrides'!$A$1:$AX$1,0))</f>
        <v>0</v>
      </c>
      <c r="J68" s="123"/>
      <c r="K68" s="124" t="str">
        <f>INDEX('Cyclical_after overrides'!$A$1:$AX$244,MATCH(Depreciation!$A68,'Cyclical_after overrides'!$A$1:$A$244,0),MATCH(Depreciation!K$2,'Cyclical_after overrides'!$A$1:$AX$1,0))</f>
        <v/>
      </c>
      <c r="L68" s="124" t="str">
        <f>INDEX('Cyclical_after overrides'!$A$1:$AX$244,MATCH(Depreciation!$A68,'Cyclical_after overrides'!$A$1:$A$244,0),MATCH(Depreciation!L$2,'Cyclical_after overrides'!$A$1:$AX$1,0))</f>
        <v/>
      </c>
      <c r="M68" s="124" t="str">
        <f>INDEX('Cyclical_after overrides'!$A$1:$AX$244,MATCH(Depreciation!$A68,'Cyclical_after overrides'!$A$1:$A$244,0),MATCH(Depreciation!M$2,'Cyclical_after overrides'!$A$1:$AX$1,0))</f>
        <v/>
      </c>
      <c r="N68" s="124" t="str">
        <f>INDEX('Cyclical_after overrides'!$A$1:$AX$244,MATCH(Depreciation!$A68,'Cyclical_after overrides'!$A$1:$A$244,0),MATCH(Depreciation!N$2,'Cyclical_after overrides'!$A$1:$AX$1,0))</f>
        <v/>
      </c>
      <c r="O68" s="123"/>
      <c r="P68" s="125" t="str">
        <f>_xlfn.IFNA(INDEX(PR24_after_overrides!$D$3:$AX$128, MATCH(Depreciation!$A68, PR24_after_overrides!$A$3:$A$128, 0), MATCH(Depreciation!P$2, PR24_after_overrides!$D$2:$AX$2, 0)), "")</f>
        <v/>
      </c>
      <c r="Q68" s="125" t="str">
        <f>_xlfn.IFNA(INDEX(PR24_after_overrides!$D$3:$AX$128, MATCH(Depreciation!$A68, PR24_after_overrides!$A$3:$A$128, 0), MATCH(Depreciation!Q$2, PR24_after_overrides!$D$2:$AX$2, 0)), "")</f>
        <v/>
      </c>
      <c r="R68" s="125" t="str">
        <f>_xlfn.IFNA(INDEX(PR24_after_overrides!$D$3:$AX$128, MATCH(Depreciation!$A68, PR24_after_overrides!$A$3:$A$128, 0), MATCH(Depreciation!R$2, PR24_after_overrides!$D$2:$AX$2, 0)), "")</f>
        <v/>
      </c>
      <c r="S68" s="125" t="str">
        <f>_xlfn.IFNA(INDEX(PR24_after_overrides!$D$3:$AX$128, MATCH(Depreciation!$A68, PR24_after_overrides!$A$3:$A$128, 0), MATCH(Depreciation!S$2, PR24_after_overrides!$D$2:$AX$2, 0)), "")</f>
        <v/>
      </c>
      <c r="T68" s="123"/>
      <c r="U68" s="124" cm="1">
        <f t="array" ref="U68">_xlfn.IFS($C68&lt;"2017-18",SUM(D68:F68),$C68&lt;"2020-21",SUM(H68:I68), $C68&lt;"2024-25", SUM(K68:N68), $C68&gt;="2024-25", SUM(P68:S68))</f>
        <v>15.6</v>
      </c>
      <c r="V68" s="113"/>
      <c r="W68" s="113"/>
      <c r="X68" s="113"/>
      <c r="Y68" s="113"/>
      <c r="Z68" s="113"/>
    </row>
    <row r="69" spans="1:26" ht="12.4" customHeight="1" x14ac:dyDescent="0.35">
      <c r="A69" s="111" t="str">
        <f t="shared" si="0"/>
        <v>SRN15</v>
      </c>
      <c r="B69" s="111" t="s">
        <v>301</v>
      </c>
      <c r="C69" s="111" t="s">
        <v>245</v>
      </c>
      <c r="D69" s="122">
        <f>INDEX(PR19_after_overrides!$A$1:$J$255, MATCH(Depreciation!$A69, PR19_after_overrides!$A$1:$A$255, 0), MATCH(Depreciation!D$2, PR19_after_overrides!$A$1:$J$1, 0))</f>
        <v>13.398999999999999</v>
      </c>
      <c r="E69" s="122" t="str">
        <f>INDEX(PR19_after_overrides!$A$1:$J$255, MATCH(Depreciation!$A69, PR19_after_overrides!$A$1:$A$255, 0), MATCH(Depreciation!E$2, PR19_after_overrides!$A$1:$J$1, 0))</f>
        <v/>
      </c>
      <c r="F69" s="122" t="str">
        <f>INDEX(PR19_after_overrides!$A$1:$J$255, MATCH(Depreciation!$A69, PR19_after_overrides!$A$1:$A$255, 0), MATCH(Depreciation!F$2, PR19_after_overrides!$A$1:$J$1, 0))</f>
        <v/>
      </c>
      <c r="G69" s="123"/>
      <c r="H69" s="124" t="str">
        <f>INDEX('Cyclical_after overrides'!$A$1:$AX$244,MATCH(Depreciation!$A69,'Cyclical_after overrides'!$A$1:$A$244,0),MATCH(Depreciation!H$2,'Cyclical_after overrides'!$A$1:$AX$1,0))</f>
        <v/>
      </c>
      <c r="I69" s="124">
        <f>INDEX('Cyclical_after overrides'!$A$1:$AX$244,MATCH(Depreciation!$A69,'Cyclical_after overrides'!$A$1:$A$244,0),MATCH(Depreciation!I$2,'Cyclical_after overrides'!$A$1:$AX$1,0))</f>
        <v>0</v>
      </c>
      <c r="J69" s="123"/>
      <c r="K69" s="124" t="str">
        <f>INDEX('Cyclical_after overrides'!$A$1:$AX$244,MATCH(Depreciation!$A69,'Cyclical_after overrides'!$A$1:$A$244,0),MATCH(Depreciation!K$2,'Cyclical_after overrides'!$A$1:$AX$1,0))</f>
        <v/>
      </c>
      <c r="L69" s="124" t="str">
        <f>INDEX('Cyclical_after overrides'!$A$1:$AX$244,MATCH(Depreciation!$A69,'Cyclical_after overrides'!$A$1:$A$244,0),MATCH(Depreciation!L$2,'Cyclical_after overrides'!$A$1:$AX$1,0))</f>
        <v/>
      </c>
      <c r="M69" s="124" t="str">
        <f>INDEX('Cyclical_after overrides'!$A$1:$AX$244,MATCH(Depreciation!$A69,'Cyclical_after overrides'!$A$1:$A$244,0),MATCH(Depreciation!M$2,'Cyclical_after overrides'!$A$1:$AX$1,0))</f>
        <v/>
      </c>
      <c r="N69" s="124" t="str">
        <f>INDEX('Cyclical_after overrides'!$A$1:$AX$244,MATCH(Depreciation!$A69,'Cyclical_after overrides'!$A$1:$A$244,0),MATCH(Depreciation!N$2,'Cyclical_after overrides'!$A$1:$AX$1,0))</f>
        <v/>
      </c>
      <c r="O69" s="123"/>
      <c r="P69" s="125" t="str">
        <f>_xlfn.IFNA(INDEX(PR24_after_overrides!$D$3:$AX$128, MATCH(Depreciation!$A69, PR24_after_overrides!$A$3:$A$128, 0), MATCH(Depreciation!P$2, PR24_after_overrides!$D$2:$AX$2, 0)), "")</f>
        <v/>
      </c>
      <c r="Q69" s="125" t="str">
        <f>_xlfn.IFNA(INDEX(PR24_after_overrides!$D$3:$AX$128, MATCH(Depreciation!$A69, PR24_after_overrides!$A$3:$A$128, 0), MATCH(Depreciation!Q$2, PR24_after_overrides!$D$2:$AX$2, 0)), "")</f>
        <v/>
      </c>
      <c r="R69" s="125" t="str">
        <f>_xlfn.IFNA(INDEX(PR24_after_overrides!$D$3:$AX$128, MATCH(Depreciation!$A69, PR24_after_overrides!$A$3:$A$128, 0), MATCH(Depreciation!R$2, PR24_after_overrides!$D$2:$AX$2, 0)), "")</f>
        <v/>
      </c>
      <c r="S69" s="125" t="str">
        <f>_xlfn.IFNA(INDEX(PR24_after_overrides!$D$3:$AX$128, MATCH(Depreciation!$A69, PR24_after_overrides!$A$3:$A$128, 0), MATCH(Depreciation!S$2, PR24_after_overrides!$D$2:$AX$2, 0)), "")</f>
        <v/>
      </c>
      <c r="T69" s="123"/>
      <c r="U69" s="124" cm="1">
        <f t="array" ref="U69">_xlfn.IFS($C69&lt;"2017-18",SUM(D69:F69),$C69&lt;"2020-21",SUM(H69:I69), $C69&lt;"2024-25", SUM(K69:N69), $C69&gt;="2024-25", SUM(P69:S69))</f>
        <v>13.398999999999999</v>
      </c>
      <c r="V69" s="113"/>
      <c r="W69" s="113"/>
      <c r="X69" s="113"/>
      <c r="Y69" s="113"/>
      <c r="Z69" s="113"/>
    </row>
    <row r="70" spans="1:26" ht="12.4" customHeight="1" x14ac:dyDescent="0.35">
      <c r="A70" s="111" t="str">
        <f t="shared" si="0"/>
        <v>SRN16</v>
      </c>
      <c r="B70" s="111" t="s">
        <v>301</v>
      </c>
      <c r="C70" s="111" t="s">
        <v>247</v>
      </c>
      <c r="D70" s="122">
        <f>INDEX(PR19_after_overrides!$A$1:$J$255, MATCH(Depreciation!$A70, PR19_after_overrides!$A$1:$A$255, 0), MATCH(Depreciation!D$2, PR19_after_overrides!$A$1:$J$1, 0))</f>
        <v>5.5869999999999997</v>
      </c>
      <c r="E70" s="122">
        <f>INDEX(PR19_after_overrides!$A$1:$J$255, MATCH(Depreciation!$A70, PR19_after_overrides!$A$1:$A$255, 0), MATCH(Depreciation!E$2, PR19_after_overrides!$A$1:$J$1, 0))</f>
        <v>0.121</v>
      </c>
      <c r="F70" s="122" t="str">
        <f>INDEX(PR19_after_overrides!$A$1:$J$255, MATCH(Depreciation!$A70, PR19_after_overrides!$A$1:$A$255, 0), MATCH(Depreciation!F$2, PR19_after_overrides!$A$1:$J$1, 0))</f>
        <v/>
      </c>
      <c r="G70" s="123"/>
      <c r="H70" s="124" t="str">
        <f>INDEX('Cyclical_after overrides'!$A$1:$AX$244,MATCH(Depreciation!$A70,'Cyclical_after overrides'!$A$1:$A$244,0),MATCH(Depreciation!H$2,'Cyclical_after overrides'!$A$1:$AX$1,0))</f>
        <v/>
      </c>
      <c r="I70" s="124" t="str">
        <f>INDEX('Cyclical_after overrides'!$A$1:$AX$244,MATCH(Depreciation!$A70,'Cyclical_after overrides'!$A$1:$A$244,0),MATCH(Depreciation!I$2,'Cyclical_after overrides'!$A$1:$AX$1,0))</f>
        <v/>
      </c>
      <c r="J70" s="123"/>
      <c r="K70" s="124" t="str">
        <f>INDEX('Cyclical_after overrides'!$A$1:$AX$244,MATCH(Depreciation!$A70,'Cyclical_after overrides'!$A$1:$A$244,0),MATCH(Depreciation!K$2,'Cyclical_after overrides'!$A$1:$AX$1,0))</f>
        <v/>
      </c>
      <c r="L70" s="124" t="str">
        <f>INDEX('Cyclical_after overrides'!$A$1:$AX$244,MATCH(Depreciation!$A70,'Cyclical_after overrides'!$A$1:$A$244,0),MATCH(Depreciation!L$2,'Cyclical_after overrides'!$A$1:$AX$1,0))</f>
        <v/>
      </c>
      <c r="M70" s="124" t="str">
        <f>INDEX('Cyclical_after overrides'!$A$1:$AX$244,MATCH(Depreciation!$A70,'Cyclical_after overrides'!$A$1:$A$244,0),MATCH(Depreciation!M$2,'Cyclical_after overrides'!$A$1:$AX$1,0))</f>
        <v/>
      </c>
      <c r="N70" s="124" t="str">
        <f>INDEX('Cyclical_after overrides'!$A$1:$AX$244,MATCH(Depreciation!$A70,'Cyclical_after overrides'!$A$1:$A$244,0),MATCH(Depreciation!N$2,'Cyclical_after overrides'!$A$1:$AX$1,0))</f>
        <v/>
      </c>
      <c r="O70" s="123"/>
      <c r="P70" s="125" t="str">
        <f>_xlfn.IFNA(INDEX(PR24_after_overrides!$D$3:$AX$128, MATCH(Depreciation!$A70, PR24_after_overrides!$A$3:$A$128, 0), MATCH(Depreciation!P$2, PR24_after_overrides!$D$2:$AX$2, 0)), "")</f>
        <v/>
      </c>
      <c r="Q70" s="125" t="str">
        <f>_xlfn.IFNA(INDEX(PR24_after_overrides!$D$3:$AX$128, MATCH(Depreciation!$A70, PR24_after_overrides!$A$3:$A$128, 0), MATCH(Depreciation!Q$2, PR24_after_overrides!$D$2:$AX$2, 0)), "")</f>
        <v/>
      </c>
      <c r="R70" s="125" t="str">
        <f>_xlfn.IFNA(INDEX(PR24_after_overrides!$D$3:$AX$128, MATCH(Depreciation!$A70, PR24_after_overrides!$A$3:$A$128, 0), MATCH(Depreciation!R$2, PR24_after_overrides!$D$2:$AX$2, 0)), "")</f>
        <v/>
      </c>
      <c r="S70" s="125" t="str">
        <f>_xlfn.IFNA(INDEX(PR24_after_overrides!$D$3:$AX$128, MATCH(Depreciation!$A70, PR24_after_overrides!$A$3:$A$128, 0), MATCH(Depreciation!S$2, PR24_after_overrides!$D$2:$AX$2, 0)), "")</f>
        <v/>
      </c>
      <c r="T70" s="123"/>
      <c r="U70" s="124" cm="1">
        <f t="array" ref="U70">_xlfn.IFS($C70&lt;"2017-18",SUM(D70:F70),$C70&lt;"2020-21",SUM(H70:I70), $C70&lt;"2024-25", SUM(K70:N70), $C70&gt;="2024-25", SUM(P70:S70))</f>
        <v>5.7080000000000002</v>
      </c>
      <c r="V70" s="113"/>
      <c r="W70" s="113"/>
      <c r="X70" s="113"/>
      <c r="Y70" s="113"/>
      <c r="Z70" s="113"/>
    </row>
    <row r="71" spans="1:26" ht="12.4" customHeight="1" x14ac:dyDescent="0.35">
      <c r="A71" s="111" t="str">
        <f t="shared" si="0"/>
        <v>SRN17</v>
      </c>
      <c r="B71" s="111" t="s">
        <v>301</v>
      </c>
      <c r="C71" s="111" t="s">
        <v>249</v>
      </c>
      <c r="D71" s="122">
        <f>INDEX(PR19_after_overrides!$A$1:$J$255, MATCH(Depreciation!$A71, PR19_after_overrides!$A$1:$A$255, 0), MATCH(Depreciation!D$2, PR19_after_overrides!$A$1:$J$1, 0))</f>
        <v>5.5140000000000002</v>
      </c>
      <c r="E71" s="122">
        <f>INDEX(PR19_after_overrides!$A$1:$J$255, MATCH(Depreciation!$A71, PR19_after_overrides!$A$1:$A$255, 0), MATCH(Depreciation!E$2, PR19_after_overrides!$A$1:$J$1, 0))</f>
        <v>0.16</v>
      </c>
      <c r="F71" s="122" t="str">
        <f>INDEX(PR19_after_overrides!$A$1:$J$255, MATCH(Depreciation!$A71, PR19_after_overrides!$A$1:$A$255, 0), MATCH(Depreciation!F$2, PR19_after_overrides!$A$1:$J$1, 0))</f>
        <v/>
      </c>
      <c r="G71" s="123"/>
      <c r="H71" s="124">
        <f>INDEX('Cyclical_after overrides'!$A$1:$AX$244,MATCH(Depreciation!$A71,'Cyclical_after overrides'!$A$1:$A$244,0),MATCH(Depreciation!H$2,'Cyclical_after overrides'!$A$1:$AX$1,0))</f>
        <v>2.1890000000000001</v>
      </c>
      <c r="I71" s="124">
        <f>INDEX('Cyclical_after overrides'!$A$1:$AX$244,MATCH(Depreciation!$A71,'Cyclical_after overrides'!$A$1:$A$244,0),MATCH(Depreciation!I$2,'Cyclical_after overrides'!$A$1:$AX$1,0))</f>
        <v>3.4850000000000003</v>
      </c>
      <c r="J71" s="123"/>
      <c r="K71" s="124" t="str">
        <f>INDEX('Cyclical_after overrides'!$A$1:$AX$244,MATCH(Depreciation!$A71,'Cyclical_after overrides'!$A$1:$A$244,0),MATCH(Depreciation!K$2,'Cyclical_after overrides'!$A$1:$AX$1,0))</f>
        <v/>
      </c>
      <c r="L71" s="124" t="str">
        <f>INDEX('Cyclical_after overrides'!$A$1:$AX$244,MATCH(Depreciation!$A71,'Cyclical_after overrides'!$A$1:$A$244,0),MATCH(Depreciation!L$2,'Cyclical_after overrides'!$A$1:$AX$1,0))</f>
        <v/>
      </c>
      <c r="M71" s="124" t="str">
        <f>INDEX('Cyclical_after overrides'!$A$1:$AX$244,MATCH(Depreciation!$A71,'Cyclical_after overrides'!$A$1:$A$244,0),MATCH(Depreciation!M$2,'Cyclical_after overrides'!$A$1:$AX$1,0))</f>
        <v/>
      </c>
      <c r="N71" s="124" t="str">
        <f>INDEX('Cyclical_after overrides'!$A$1:$AX$244,MATCH(Depreciation!$A71,'Cyclical_after overrides'!$A$1:$A$244,0),MATCH(Depreciation!N$2,'Cyclical_after overrides'!$A$1:$AX$1,0))</f>
        <v/>
      </c>
      <c r="O71" s="123"/>
      <c r="P71" s="125" t="str">
        <f>_xlfn.IFNA(INDEX(PR24_after_overrides!$D$3:$AX$128, MATCH(Depreciation!$A71, PR24_after_overrides!$A$3:$A$128, 0), MATCH(Depreciation!P$2, PR24_after_overrides!$D$2:$AX$2, 0)), "")</f>
        <v/>
      </c>
      <c r="Q71" s="125" t="str">
        <f>_xlfn.IFNA(INDEX(PR24_after_overrides!$D$3:$AX$128, MATCH(Depreciation!$A71, PR24_after_overrides!$A$3:$A$128, 0), MATCH(Depreciation!Q$2, PR24_after_overrides!$D$2:$AX$2, 0)), "")</f>
        <v/>
      </c>
      <c r="R71" s="125" t="str">
        <f>_xlfn.IFNA(INDEX(PR24_after_overrides!$D$3:$AX$128, MATCH(Depreciation!$A71, PR24_after_overrides!$A$3:$A$128, 0), MATCH(Depreciation!R$2, PR24_after_overrides!$D$2:$AX$2, 0)), "")</f>
        <v/>
      </c>
      <c r="S71" s="125" t="str">
        <f>_xlfn.IFNA(INDEX(PR24_after_overrides!$D$3:$AX$128, MATCH(Depreciation!$A71, PR24_after_overrides!$A$3:$A$128, 0), MATCH(Depreciation!S$2, PR24_after_overrides!$D$2:$AX$2, 0)), "")</f>
        <v/>
      </c>
      <c r="T71" s="123"/>
      <c r="U71" s="124" cm="1">
        <f t="array" ref="U71">_xlfn.IFS($C71&lt;"2017-18",SUM(D71:F71),$C71&lt;"2020-21",SUM(H71:I71), $C71&lt;"2024-25", SUM(K71:N71), $C71&gt;="2024-25", SUM(P71:S71))</f>
        <v>5.6740000000000004</v>
      </c>
      <c r="V71" s="113"/>
      <c r="W71" s="113"/>
      <c r="X71" s="113"/>
      <c r="Y71" s="113"/>
      <c r="Z71" s="113"/>
    </row>
    <row r="72" spans="1:26" ht="12.4" customHeight="1" x14ac:dyDescent="0.35">
      <c r="A72" s="111" t="str">
        <f t="shared" si="0"/>
        <v>SRN18</v>
      </c>
      <c r="B72" s="111" t="s">
        <v>301</v>
      </c>
      <c r="C72" s="111" t="s">
        <v>251</v>
      </c>
      <c r="D72" s="122">
        <f>INDEX(PR19_after_overrides!$A$1:$J$255, MATCH(Depreciation!$A72, PR19_after_overrides!$A$1:$A$255, 0), MATCH(Depreciation!D$2, PR19_after_overrides!$A$1:$J$1, 0))</f>
        <v>4.6109999999999998</v>
      </c>
      <c r="E72" s="122">
        <f>INDEX(PR19_after_overrides!$A$1:$J$255, MATCH(Depreciation!$A72, PR19_after_overrides!$A$1:$A$255, 0), MATCH(Depreciation!E$2, PR19_after_overrides!$A$1:$J$1, 0))</f>
        <v>0.13300000000000001</v>
      </c>
      <c r="F72" s="122" t="str">
        <f>INDEX(PR19_after_overrides!$A$1:$J$255, MATCH(Depreciation!$A72, PR19_after_overrides!$A$1:$A$255, 0), MATCH(Depreciation!F$2, PR19_after_overrides!$A$1:$J$1, 0))</f>
        <v/>
      </c>
      <c r="G72" s="123"/>
      <c r="H72" s="124">
        <f>INDEX('Cyclical_after overrides'!$A$1:$AX$244,MATCH(Depreciation!$A72,'Cyclical_after overrides'!$A$1:$A$244,0),MATCH(Depreciation!H$2,'Cyclical_after overrides'!$A$1:$AX$1,0))</f>
        <v>2.6259999999999999</v>
      </c>
      <c r="I72" s="124">
        <f>INDEX('Cyclical_after overrides'!$A$1:$AX$244,MATCH(Depreciation!$A72,'Cyclical_after overrides'!$A$1:$A$244,0),MATCH(Depreciation!I$2,'Cyclical_after overrides'!$A$1:$AX$1,0))</f>
        <v>2.1179999999999999</v>
      </c>
      <c r="J72" s="123"/>
      <c r="K72" s="124" t="str">
        <f>INDEX('Cyclical_after overrides'!$A$1:$AX$244,MATCH(Depreciation!$A72,'Cyclical_after overrides'!$A$1:$A$244,0),MATCH(Depreciation!K$2,'Cyclical_after overrides'!$A$1:$AX$1,0))</f>
        <v/>
      </c>
      <c r="L72" s="124" t="str">
        <f>INDEX('Cyclical_after overrides'!$A$1:$AX$244,MATCH(Depreciation!$A72,'Cyclical_after overrides'!$A$1:$A$244,0),MATCH(Depreciation!L$2,'Cyclical_after overrides'!$A$1:$AX$1,0))</f>
        <v/>
      </c>
      <c r="M72" s="124" t="str">
        <f>INDEX('Cyclical_after overrides'!$A$1:$AX$244,MATCH(Depreciation!$A72,'Cyclical_after overrides'!$A$1:$A$244,0),MATCH(Depreciation!M$2,'Cyclical_after overrides'!$A$1:$AX$1,0))</f>
        <v/>
      </c>
      <c r="N72" s="124" t="str">
        <f>INDEX('Cyclical_after overrides'!$A$1:$AX$244,MATCH(Depreciation!$A72,'Cyclical_after overrides'!$A$1:$A$244,0),MATCH(Depreciation!N$2,'Cyclical_after overrides'!$A$1:$AX$1,0))</f>
        <v/>
      </c>
      <c r="O72" s="123"/>
      <c r="P72" s="125" t="str">
        <f>_xlfn.IFNA(INDEX(PR24_after_overrides!$D$3:$AX$128, MATCH(Depreciation!$A72, PR24_after_overrides!$A$3:$A$128, 0), MATCH(Depreciation!P$2, PR24_after_overrides!$D$2:$AX$2, 0)), "")</f>
        <v/>
      </c>
      <c r="Q72" s="125" t="str">
        <f>_xlfn.IFNA(INDEX(PR24_after_overrides!$D$3:$AX$128, MATCH(Depreciation!$A72, PR24_after_overrides!$A$3:$A$128, 0), MATCH(Depreciation!Q$2, PR24_after_overrides!$D$2:$AX$2, 0)), "")</f>
        <v/>
      </c>
      <c r="R72" s="125" t="str">
        <f>_xlfn.IFNA(INDEX(PR24_after_overrides!$D$3:$AX$128, MATCH(Depreciation!$A72, PR24_after_overrides!$A$3:$A$128, 0), MATCH(Depreciation!R$2, PR24_after_overrides!$D$2:$AX$2, 0)), "")</f>
        <v/>
      </c>
      <c r="S72" s="125" t="str">
        <f>_xlfn.IFNA(INDEX(PR24_after_overrides!$D$3:$AX$128, MATCH(Depreciation!$A72, PR24_after_overrides!$A$3:$A$128, 0), MATCH(Depreciation!S$2, PR24_after_overrides!$D$2:$AX$2, 0)), "")</f>
        <v/>
      </c>
      <c r="T72" s="123"/>
      <c r="U72" s="124" cm="1">
        <f t="array" ref="U72">_xlfn.IFS($C72&lt;"2017-18",SUM(D72:F72),$C72&lt;"2020-21",SUM(H72:I72), $C72&lt;"2024-25", SUM(K72:N72), $C72&gt;="2024-25", SUM(P72:S72))</f>
        <v>4.7439999999999998</v>
      </c>
      <c r="V72" s="113"/>
      <c r="W72" s="113"/>
      <c r="X72" s="113"/>
      <c r="Y72" s="113"/>
      <c r="Z72" s="113"/>
    </row>
    <row r="73" spans="1:26" ht="12.4" customHeight="1" x14ac:dyDescent="0.35">
      <c r="A73" s="111" t="str">
        <f t="shared" si="0"/>
        <v>SRN19</v>
      </c>
      <c r="B73" s="111" t="s">
        <v>301</v>
      </c>
      <c r="C73" s="111" t="s">
        <v>253</v>
      </c>
      <c r="D73" s="122">
        <f>INDEX(PR19_after_overrides!$A$1:$J$255, MATCH(Depreciation!$A73, PR19_after_overrides!$A$1:$A$255, 0), MATCH(Depreciation!D$2, PR19_after_overrides!$A$1:$J$1, 0))</f>
        <v>4.0720000000000001</v>
      </c>
      <c r="E73" s="122">
        <f>INDEX(PR19_after_overrides!$A$1:$J$255, MATCH(Depreciation!$A73, PR19_after_overrides!$A$1:$A$255, 0), MATCH(Depreciation!E$2, PR19_after_overrides!$A$1:$J$1, 0))</f>
        <v>0.66800000000000004</v>
      </c>
      <c r="F73" s="122" t="str">
        <f>INDEX(PR19_after_overrides!$A$1:$J$255, MATCH(Depreciation!$A73, PR19_after_overrides!$A$1:$A$255, 0), MATCH(Depreciation!F$2, PR19_after_overrides!$A$1:$J$1, 0))</f>
        <v/>
      </c>
      <c r="G73" s="123"/>
      <c r="H73" s="124">
        <f>INDEX('Cyclical_after overrides'!$A$1:$AX$244,MATCH(Depreciation!$A73,'Cyclical_after overrides'!$A$1:$A$244,0),MATCH(Depreciation!H$2,'Cyclical_after overrides'!$A$1:$AX$1,0))</f>
        <v>1.9990000000000001</v>
      </c>
      <c r="I73" s="124">
        <f>INDEX('Cyclical_after overrides'!$A$1:$AX$244,MATCH(Depreciation!$A73,'Cyclical_after overrides'!$A$1:$A$244,0),MATCH(Depreciation!I$2,'Cyclical_after overrides'!$A$1:$AX$1,0))</f>
        <v>2.125</v>
      </c>
      <c r="J73" s="123"/>
      <c r="K73" s="124" t="str">
        <f>INDEX('Cyclical_after overrides'!$A$1:$AX$244,MATCH(Depreciation!$A73,'Cyclical_after overrides'!$A$1:$A$244,0),MATCH(Depreciation!K$2,'Cyclical_after overrides'!$A$1:$AX$1,0))</f>
        <v/>
      </c>
      <c r="L73" s="124" t="str">
        <f>INDEX('Cyclical_after overrides'!$A$1:$AX$244,MATCH(Depreciation!$A73,'Cyclical_after overrides'!$A$1:$A$244,0),MATCH(Depreciation!L$2,'Cyclical_after overrides'!$A$1:$AX$1,0))</f>
        <v/>
      </c>
      <c r="M73" s="124" t="str">
        <f>INDEX('Cyclical_after overrides'!$A$1:$AX$244,MATCH(Depreciation!$A73,'Cyclical_after overrides'!$A$1:$A$244,0),MATCH(Depreciation!M$2,'Cyclical_after overrides'!$A$1:$AX$1,0))</f>
        <v/>
      </c>
      <c r="N73" s="124" t="str">
        <f>INDEX('Cyclical_after overrides'!$A$1:$AX$244,MATCH(Depreciation!$A73,'Cyclical_after overrides'!$A$1:$A$244,0),MATCH(Depreciation!N$2,'Cyclical_after overrides'!$A$1:$AX$1,0))</f>
        <v/>
      </c>
      <c r="O73" s="123"/>
      <c r="P73" s="125" t="str">
        <f>_xlfn.IFNA(INDEX(PR24_after_overrides!$D$3:$AX$128, MATCH(Depreciation!$A73, PR24_after_overrides!$A$3:$A$128, 0), MATCH(Depreciation!P$2, PR24_after_overrides!$D$2:$AX$2, 0)), "")</f>
        <v/>
      </c>
      <c r="Q73" s="125" t="str">
        <f>_xlfn.IFNA(INDEX(PR24_after_overrides!$D$3:$AX$128, MATCH(Depreciation!$A73, PR24_after_overrides!$A$3:$A$128, 0), MATCH(Depreciation!Q$2, PR24_after_overrides!$D$2:$AX$2, 0)), "")</f>
        <v/>
      </c>
      <c r="R73" s="125" t="str">
        <f>_xlfn.IFNA(INDEX(PR24_after_overrides!$D$3:$AX$128, MATCH(Depreciation!$A73, PR24_after_overrides!$A$3:$A$128, 0), MATCH(Depreciation!R$2, PR24_after_overrides!$D$2:$AX$2, 0)), "")</f>
        <v/>
      </c>
      <c r="S73" s="125" t="str">
        <f>_xlfn.IFNA(INDEX(PR24_after_overrides!$D$3:$AX$128, MATCH(Depreciation!$A73, PR24_after_overrides!$A$3:$A$128, 0), MATCH(Depreciation!S$2, PR24_after_overrides!$D$2:$AX$2, 0)), "")</f>
        <v/>
      </c>
      <c r="T73" s="123"/>
      <c r="U73" s="124" cm="1">
        <f t="array" ref="U73">_xlfn.IFS($C73&lt;"2017-18",SUM(D73:F73),$C73&lt;"2020-21",SUM(H73:I73), $C73&lt;"2024-25", SUM(K73:N73), $C73&gt;="2024-25", SUM(P73:S73))</f>
        <v>4.1240000000000006</v>
      </c>
      <c r="V73" s="113"/>
      <c r="W73" s="113"/>
      <c r="X73" s="113"/>
      <c r="Y73" s="113"/>
      <c r="Z73" s="113"/>
    </row>
    <row r="74" spans="1:26" ht="12.4" customHeight="1" x14ac:dyDescent="0.35">
      <c r="A74" s="111" t="str">
        <f t="shared" si="0"/>
        <v>SRN20</v>
      </c>
      <c r="B74" s="111" t="s">
        <v>301</v>
      </c>
      <c r="C74" s="111" t="s">
        <v>255</v>
      </c>
      <c r="D74" s="122">
        <f>INDEX(PR19_after_overrides!$A$1:$J$255, MATCH(Depreciation!$A74, PR19_after_overrides!$A$1:$A$255, 0), MATCH(Depreciation!D$2, PR19_after_overrides!$A$1:$J$1, 0))</f>
        <v>2.6989999999999998</v>
      </c>
      <c r="E74" s="122">
        <f>INDEX(PR19_after_overrides!$A$1:$J$255, MATCH(Depreciation!$A74, PR19_after_overrides!$A$1:$A$255, 0), MATCH(Depreciation!E$2, PR19_after_overrides!$A$1:$J$1, 0))</f>
        <v>1.101</v>
      </c>
      <c r="F74" s="122" t="str">
        <f>INDEX(PR19_after_overrides!$A$1:$J$255, MATCH(Depreciation!$A74, PR19_after_overrides!$A$1:$A$255, 0), MATCH(Depreciation!F$2, PR19_after_overrides!$A$1:$J$1, 0))</f>
        <v/>
      </c>
      <c r="G74" s="123"/>
      <c r="H74" s="124">
        <f>INDEX('Cyclical_after overrides'!$A$1:$AX$244,MATCH(Depreciation!$A74,'Cyclical_after overrides'!$A$1:$A$244,0),MATCH(Depreciation!H$2,'Cyclical_after overrides'!$A$1:$AX$1,0))</f>
        <v>1.5149999999999999</v>
      </c>
      <c r="I74" s="124">
        <f>INDEX('Cyclical_after overrides'!$A$1:$AX$244,MATCH(Depreciation!$A74,'Cyclical_after overrides'!$A$1:$A$244,0),MATCH(Depreciation!I$2,'Cyclical_after overrides'!$A$1:$AX$1,0))</f>
        <v>1.3340000000000001</v>
      </c>
      <c r="J74" s="123"/>
      <c r="K74" s="124" t="str">
        <f>INDEX('Cyclical_after overrides'!$A$1:$AX$244,MATCH(Depreciation!$A74,'Cyclical_after overrides'!$A$1:$A$244,0),MATCH(Depreciation!K$2,'Cyclical_after overrides'!$A$1:$AX$1,0))</f>
        <v/>
      </c>
      <c r="L74" s="124" t="str">
        <f>INDEX('Cyclical_after overrides'!$A$1:$AX$244,MATCH(Depreciation!$A74,'Cyclical_after overrides'!$A$1:$A$244,0),MATCH(Depreciation!L$2,'Cyclical_after overrides'!$A$1:$AX$1,0))</f>
        <v/>
      </c>
      <c r="M74" s="124" t="str">
        <f>INDEX('Cyclical_after overrides'!$A$1:$AX$244,MATCH(Depreciation!$A74,'Cyclical_after overrides'!$A$1:$A$244,0),MATCH(Depreciation!M$2,'Cyclical_after overrides'!$A$1:$AX$1,0))</f>
        <v/>
      </c>
      <c r="N74" s="124" t="str">
        <f>INDEX('Cyclical_after overrides'!$A$1:$AX$244,MATCH(Depreciation!$A74,'Cyclical_after overrides'!$A$1:$A$244,0),MATCH(Depreciation!N$2,'Cyclical_after overrides'!$A$1:$AX$1,0))</f>
        <v/>
      </c>
      <c r="O74" s="123"/>
      <c r="P74" s="125" t="str">
        <f>_xlfn.IFNA(INDEX(PR24_after_overrides!$D$3:$AX$128, MATCH(Depreciation!$A74, PR24_after_overrides!$A$3:$A$128, 0), MATCH(Depreciation!P$2, PR24_after_overrides!$D$2:$AX$2, 0)), "")</f>
        <v/>
      </c>
      <c r="Q74" s="125" t="str">
        <f>_xlfn.IFNA(INDEX(PR24_after_overrides!$D$3:$AX$128, MATCH(Depreciation!$A74, PR24_after_overrides!$A$3:$A$128, 0), MATCH(Depreciation!Q$2, PR24_after_overrides!$D$2:$AX$2, 0)), "")</f>
        <v/>
      </c>
      <c r="R74" s="125" t="str">
        <f>_xlfn.IFNA(INDEX(PR24_after_overrides!$D$3:$AX$128, MATCH(Depreciation!$A74, PR24_after_overrides!$A$3:$A$128, 0), MATCH(Depreciation!R$2, PR24_after_overrides!$D$2:$AX$2, 0)), "")</f>
        <v/>
      </c>
      <c r="S74" s="125" t="str">
        <f>_xlfn.IFNA(INDEX(PR24_after_overrides!$D$3:$AX$128, MATCH(Depreciation!$A74, PR24_after_overrides!$A$3:$A$128, 0), MATCH(Depreciation!S$2, PR24_after_overrides!$D$2:$AX$2, 0)), "")</f>
        <v/>
      </c>
      <c r="T74" s="123"/>
      <c r="U74" s="124" cm="1">
        <f t="array" ref="U74">_xlfn.IFS($C74&lt;"2017-18",SUM(D74:F74),$C74&lt;"2020-21",SUM(H74:I74), $C74&lt;"2024-25", SUM(K74:N74), $C74&gt;="2024-25", SUM(P74:S74))</f>
        <v>2.8490000000000002</v>
      </c>
      <c r="V74" s="113"/>
      <c r="W74" s="113"/>
      <c r="X74" s="113"/>
      <c r="Y74" s="113"/>
      <c r="Z74" s="113"/>
    </row>
    <row r="75" spans="1:26" ht="12.4" customHeight="1" x14ac:dyDescent="0.35">
      <c r="A75" s="111" t="str">
        <f t="shared" si="0"/>
        <v>SRN21</v>
      </c>
      <c r="B75" s="111" t="s">
        <v>301</v>
      </c>
      <c r="C75" s="111" t="s">
        <v>257</v>
      </c>
      <c r="D75" s="122">
        <f>INDEX(PR19_after_overrides!$A$1:$J$255, MATCH(Depreciation!$A75, PR19_after_overrides!$A$1:$A$255, 0), MATCH(Depreciation!D$2, PR19_after_overrides!$A$1:$J$1, 0))</f>
        <v>2.5099999999999998</v>
      </c>
      <c r="E75" s="122">
        <f>INDEX(PR19_after_overrides!$A$1:$J$255, MATCH(Depreciation!$A75, PR19_after_overrides!$A$1:$A$255, 0), MATCH(Depreciation!E$2, PR19_after_overrides!$A$1:$J$1, 0))</f>
        <v>1.145</v>
      </c>
      <c r="F75" s="122">
        <f>INDEX(PR19_after_overrides!$A$1:$J$255, MATCH(Depreciation!$A75, PR19_after_overrides!$A$1:$A$255, 0), MATCH(Depreciation!F$2, PR19_after_overrides!$A$1:$J$1, 0))</f>
        <v>2.5000000000000001E-2</v>
      </c>
      <c r="G75" s="123"/>
      <c r="H75" s="124" t="str">
        <f>INDEX('Cyclical_after overrides'!$A$1:$AX$244,MATCH(Depreciation!$A75,'Cyclical_after overrides'!$A$1:$A$244,0),MATCH(Depreciation!H$2,'Cyclical_after overrides'!$A$1:$AX$1,0))</f>
        <v/>
      </c>
      <c r="I75" s="124" t="str">
        <f>INDEX('Cyclical_after overrides'!$A$1:$AX$244,MATCH(Depreciation!$A75,'Cyclical_after overrides'!$A$1:$A$244,0),MATCH(Depreciation!I$2,'Cyclical_after overrides'!$A$1:$AX$1,0))</f>
        <v/>
      </c>
      <c r="J75" s="123"/>
      <c r="K75" s="124">
        <f>INDEX('Cyclical_after overrides'!$A$1:$AX$244,MATCH(Depreciation!$A75,'Cyclical_after overrides'!$A$1:$A$244,0),MATCH(Depreciation!K$2,'Cyclical_after overrides'!$A$1:$AX$1,0))</f>
        <v>1.135</v>
      </c>
      <c r="L75" s="124">
        <f>INDEX('Cyclical_after overrides'!$A$1:$AX$244,MATCH(Depreciation!$A75,'Cyclical_after overrides'!$A$1:$A$244,0),MATCH(Depreciation!L$2,'Cyclical_after overrides'!$A$1:$AX$1,0))</f>
        <v>2.754</v>
      </c>
      <c r="M75" s="124">
        <f>INDEX('Cyclical_after overrides'!$A$1:$AX$244,MATCH(Depreciation!$A75,'Cyclical_after overrides'!$A$1:$A$244,0),MATCH(Depreciation!M$2,'Cyclical_after overrides'!$A$1:$AX$1,0))</f>
        <v>1.274</v>
      </c>
      <c r="N75" s="124">
        <f>INDEX('Cyclical_after overrides'!$A$1:$AX$244,MATCH(Depreciation!$A75,'Cyclical_after overrides'!$A$1:$A$244,0),MATCH(Depreciation!N$2,'Cyclical_after overrides'!$A$1:$AX$1,0))</f>
        <v>0.11600000000000001</v>
      </c>
      <c r="O75" s="123"/>
      <c r="P75" s="125" t="str">
        <f>_xlfn.IFNA(INDEX(PR24_after_overrides!$D$3:$AX$128, MATCH(Depreciation!$A75, PR24_after_overrides!$A$3:$A$128, 0), MATCH(Depreciation!P$2, PR24_after_overrides!$D$2:$AX$2, 0)), "")</f>
        <v/>
      </c>
      <c r="Q75" s="125" t="str">
        <f>_xlfn.IFNA(INDEX(PR24_after_overrides!$D$3:$AX$128, MATCH(Depreciation!$A75, PR24_after_overrides!$A$3:$A$128, 0), MATCH(Depreciation!Q$2, PR24_after_overrides!$D$2:$AX$2, 0)), "")</f>
        <v/>
      </c>
      <c r="R75" s="125" t="str">
        <f>_xlfn.IFNA(INDEX(PR24_after_overrides!$D$3:$AX$128, MATCH(Depreciation!$A75, PR24_after_overrides!$A$3:$A$128, 0), MATCH(Depreciation!R$2, PR24_after_overrides!$D$2:$AX$2, 0)), "")</f>
        <v/>
      </c>
      <c r="S75" s="125" t="str">
        <f>_xlfn.IFNA(INDEX(PR24_after_overrides!$D$3:$AX$128, MATCH(Depreciation!$A75, PR24_after_overrides!$A$3:$A$128, 0), MATCH(Depreciation!S$2, PR24_after_overrides!$D$2:$AX$2, 0)), "")</f>
        <v/>
      </c>
      <c r="T75" s="123"/>
      <c r="U75" s="124" cm="1">
        <f t="array" ref="U75">_xlfn.IFS($C75&lt;"2017-18",SUM(D75:F75),$C75&lt;"2020-21",SUM(H75:I75), $C75&lt;"2024-25", SUM(K75:N75), $C75&gt;="2024-25", SUM(P75:S75))</f>
        <v>5.2789999999999999</v>
      </c>
      <c r="V75" s="113"/>
      <c r="W75" s="113"/>
      <c r="X75" s="113"/>
      <c r="Y75" s="113"/>
      <c r="Z75" s="113"/>
    </row>
    <row r="76" spans="1:26" ht="12.4" customHeight="1" x14ac:dyDescent="0.35">
      <c r="A76" s="111" t="str">
        <f t="shared" si="0"/>
        <v>SRN22</v>
      </c>
      <c r="B76" s="111" t="s">
        <v>301</v>
      </c>
      <c r="C76" s="111" t="s">
        <v>259</v>
      </c>
      <c r="D76" s="122">
        <f>INDEX(PR19_after_overrides!$A$1:$J$255, MATCH(Depreciation!$A76, PR19_after_overrides!$A$1:$A$255, 0), MATCH(Depreciation!D$2, PR19_after_overrides!$A$1:$J$1, 0))</f>
        <v>2.1120000000000001</v>
      </c>
      <c r="E76" s="122">
        <f>INDEX(PR19_after_overrides!$A$1:$J$255, MATCH(Depreciation!$A76, PR19_after_overrides!$A$1:$A$255, 0), MATCH(Depreciation!E$2, PR19_after_overrides!$A$1:$J$1, 0))</f>
        <v>1.1719999999999999</v>
      </c>
      <c r="F76" s="122">
        <f>INDEX(PR19_after_overrides!$A$1:$J$255, MATCH(Depreciation!$A76, PR19_after_overrides!$A$1:$A$255, 0), MATCH(Depreciation!F$2, PR19_after_overrides!$A$1:$J$1, 0))</f>
        <v>0.16400000000000001</v>
      </c>
      <c r="G76" s="123"/>
      <c r="H76" s="124" t="str">
        <f>INDEX('Cyclical_after overrides'!$A$1:$AX$244,MATCH(Depreciation!$A76,'Cyclical_after overrides'!$A$1:$A$244,0),MATCH(Depreciation!H$2,'Cyclical_after overrides'!$A$1:$AX$1,0))</f>
        <v/>
      </c>
      <c r="I76" s="124" t="str">
        <f>INDEX('Cyclical_after overrides'!$A$1:$AX$244,MATCH(Depreciation!$A76,'Cyclical_after overrides'!$A$1:$A$244,0),MATCH(Depreciation!I$2,'Cyclical_after overrides'!$A$1:$AX$1,0))</f>
        <v/>
      </c>
      <c r="J76" s="123"/>
      <c r="K76" s="124">
        <f>INDEX('Cyclical_after overrides'!$A$1:$AX$244,MATCH(Depreciation!$A76,'Cyclical_after overrides'!$A$1:$A$244,0),MATCH(Depreciation!K$2,'Cyclical_after overrides'!$A$1:$AX$1,0))</f>
        <v>0.98</v>
      </c>
      <c r="L76" s="124">
        <f>INDEX('Cyclical_after overrides'!$A$1:$AX$244,MATCH(Depreciation!$A76,'Cyclical_after overrides'!$A$1:$A$244,0),MATCH(Depreciation!L$2,'Cyclical_after overrides'!$A$1:$AX$1,0))</f>
        <v>1.6739999999999999</v>
      </c>
      <c r="M76" s="124">
        <f>INDEX('Cyclical_after overrides'!$A$1:$AX$244,MATCH(Depreciation!$A76,'Cyclical_after overrides'!$A$1:$A$244,0),MATCH(Depreciation!M$2,'Cyclical_after overrides'!$A$1:$AX$1,0))</f>
        <v>1.03</v>
      </c>
      <c r="N76" s="124">
        <f>INDEX('Cyclical_after overrides'!$A$1:$AX$244,MATCH(Depreciation!$A76,'Cyclical_after overrides'!$A$1:$A$244,0),MATCH(Depreciation!N$2,'Cyclical_after overrides'!$A$1:$AX$1,0))</f>
        <v>1.677</v>
      </c>
      <c r="O76" s="123"/>
      <c r="P76" s="125" t="str">
        <f>_xlfn.IFNA(INDEX(PR24_after_overrides!$D$3:$AX$128, MATCH(Depreciation!$A76, PR24_after_overrides!$A$3:$A$128, 0), MATCH(Depreciation!P$2, PR24_after_overrides!$D$2:$AX$2, 0)), "")</f>
        <v/>
      </c>
      <c r="Q76" s="125" t="str">
        <f>_xlfn.IFNA(INDEX(PR24_after_overrides!$D$3:$AX$128, MATCH(Depreciation!$A76, PR24_after_overrides!$A$3:$A$128, 0), MATCH(Depreciation!Q$2, PR24_after_overrides!$D$2:$AX$2, 0)), "")</f>
        <v/>
      </c>
      <c r="R76" s="125" t="str">
        <f>_xlfn.IFNA(INDEX(PR24_after_overrides!$D$3:$AX$128, MATCH(Depreciation!$A76, PR24_after_overrides!$A$3:$A$128, 0), MATCH(Depreciation!R$2, PR24_after_overrides!$D$2:$AX$2, 0)), "")</f>
        <v/>
      </c>
      <c r="S76" s="125" t="str">
        <f>_xlfn.IFNA(INDEX(PR24_after_overrides!$D$3:$AX$128, MATCH(Depreciation!$A76, PR24_after_overrides!$A$3:$A$128, 0), MATCH(Depreciation!S$2, PR24_after_overrides!$D$2:$AX$2, 0)), "")</f>
        <v/>
      </c>
      <c r="T76" s="123"/>
      <c r="U76" s="124" cm="1">
        <f t="array" ref="U76">_xlfn.IFS($C76&lt;"2017-18",SUM(D76:F76),$C76&lt;"2020-21",SUM(H76:I76), $C76&lt;"2024-25", SUM(K76:N76), $C76&gt;="2024-25", SUM(P76:S76))</f>
        <v>5.3610000000000007</v>
      </c>
      <c r="V76" s="113"/>
      <c r="W76" s="113"/>
      <c r="X76" s="113"/>
      <c r="Y76" s="113"/>
      <c r="Z76" s="113"/>
    </row>
    <row r="77" spans="1:26" ht="12.4" customHeight="1" x14ac:dyDescent="0.35">
      <c r="A77" s="111" t="str">
        <f t="shared" si="0"/>
        <v>SRN23</v>
      </c>
      <c r="B77" s="111" t="s">
        <v>301</v>
      </c>
      <c r="C77" s="111" t="s">
        <v>261</v>
      </c>
      <c r="D77" s="122">
        <f>INDEX(PR19_after_overrides!$A$1:$J$255, MATCH(Depreciation!$A77, PR19_after_overrides!$A$1:$A$255, 0), MATCH(Depreciation!D$2, PR19_after_overrides!$A$1:$J$1, 0))</f>
        <v>2.0619999999999998</v>
      </c>
      <c r="E77" s="122">
        <f>INDEX(PR19_after_overrides!$A$1:$J$255, MATCH(Depreciation!$A77, PR19_after_overrides!$A$1:$A$255, 0), MATCH(Depreciation!E$2, PR19_after_overrides!$A$1:$J$1, 0))</f>
        <v>1.1819999999999999</v>
      </c>
      <c r="F77" s="122">
        <f>INDEX(PR19_after_overrides!$A$1:$J$255, MATCH(Depreciation!$A77, PR19_after_overrides!$A$1:$A$255, 0), MATCH(Depreciation!F$2, PR19_after_overrides!$A$1:$J$1, 0))</f>
        <v>0.36499999999999999</v>
      </c>
      <c r="G77" s="123"/>
      <c r="H77" s="124" t="str">
        <f>INDEX('Cyclical_after overrides'!$A$1:$AX$244,MATCH(Depreciation!$A77,'Cyclical_after overrides'!$A$1:$A$244,0),MATCH(Depreciation!H$2,'Cyclical_after overrides'!$A$1:$AX$1,0))</f>
        <v/>
      </c>
      <c r="I77" s="124" t="str">
        <f>INDEX('Cyclical_after overrides'!$A$1:$AX$244,MATCH(Depreciation!$A77,'Cyclical_after overrides'!$A$1:$A$244,0),MATCH(Depreciation!I$2,'Cyclical_after overrides'!$A$1:$AX$1,0))</f>
        <v/>
      </c>
      <c r="J77" s="123"/>
      <c r="K77" s="124">
        <f>INDEX('Cyclical_after overrides'!$A$1:$AX$244,MATCH(Depreciation!$A77,'Cyclical_after overrides'!$A$1:$A$244,0),MATCH(Depreciation!K$2,'Cyclical_after overrides'!$A$1:$AX$1,0))</f>
        <v>0.98</v>
      </c>
      <c r="L77" s="124">
        <f>INDEX('Cyclical_after overrides'!$A$1:$AX$244,MATCH(Depreciation!$A77,'Cyclical_after overrides'!$A$1:$A$244,0),MATCH(Depreciation!L$2,'Cyclical_after overrides'!$A$1:$AX$1,0))</f>
        <v>1.607</v>
      </c>
      <c r="M77" s="124">
        <f>INDEX('Cyclical_after overrides'!$A$1:$AX$244,MATCH(Depreciation!$A77,'Cyclical_after overrides'!$A$1:$A$244,0),MATCH(Depreciation!M$2,'Cyclical_after overrides'!$A$1:$AX$1,0))</f>
        <v>1.03</v>
      </c>
      <c r="N77" s="124">
        <f>INDEX('Cyclical_after overrides'!$A$1:$AX$244,MATCH(Depreciation!$A77,'Cyclical_after overrides'!$A$1:$A$244,0),MATCH(Depreciation!N$2,'Cyclical_after overrides'!$A$1:$AX$1,0))</f>
        <v>0.71</v>
      </c>
      <c r="O77" s="123"/>
      <c r="P77" s="125" t="str">
        <f>_xlfn.IFNA(INDEX(PR24_after_overrides!$D$3:$AX$128, MATCH(Depreciation!$A77, PR24_after_overrides!$A$3:$A$128, 0), MATCH(Depreciation!P$2, PR24_after_overrides!$D$2:$AX$2, 0)), "")</f>
        <v/>
      </c>
      <c r="Q77" s="125" t="str">
        <f>_xlfn.IFNA(INDEX(PR24_after_overrides!$D$3:$AX$128, MATCH(Depreciation!$A77, PR24_after_overrides!$A$3:$A$128, 0), MATCH(Depreciation!Q$2, PR24_after_overrides!$D$2:$AX$2, 0)), "")</f>
        <v/>
      </c>
      <c r="R77" s="125" t="str">
        <f>_xlfn.IFNA(INDEX(PR24_after_overrides!$D$3:$AX$128, MATCH(Depreciation!$A77, PR24_after_overrides!$A$3:$A$128, 0), MATCH(Depreciation!R$2, PR24_after_overrides!$D$2:$AX$2, 0)), "")</f>
        <v/>
      </c>
      <c r="S77" s="125" t="str">
        <f>_xlfn.IFNA(INDEX(PR24_after_overrides!$D$3:$AX$128, MATCH(Depreciation!$A77, PR24_after_overrides!$A$3:$A$128, 0), MATCH(Depreciation!S$2, PR24_after_overrides!$D$2:$AX$2, 0)), "")</f>
        <v/>
      </c>
      <c r="T77" s="123"/>
      <c r="U77" s="124" cm="1">
        <f t="array" ref="U77">_xlfn.IFS($C77&lt;"2017-18",SUM(D77:F77),$C77&lt;"2020-21",SUM(H77:I77), $C77&lt;"2024-25", SUM(K77:N77), $C77&gt;="2024-25", SUM(P77:S77))</f>
        <v>4.327</v>
      </c>
      <c r="V77" s="113"/>
      <c r="W77" s="113"/>
      <c r="X77" s="113"/>
      <c r="Y77" s="113"/>
      <c r="Z77" s="113"/>
    </row>
    <row r="78" spans="1:26" ht="12.4" customHeight="1" x14ac:dyDescent="0.35">
      <c r="A78" s="111" t="str">
        <f t="shared" ref="A78:A84" si="2">B78&amp;RIGHT(C78,2)</f>
        <v>SRN24</v>
      </c>
      <c r="B78" s="111" t="s">
        <v>301</v>
      </c>
      <c r="C78" s="111" t="s">
        <v>263</v>
      </c>
      <c r="D78" s="122"/>
      <c r="E78" s="122"/>
      <c r="F78" s="122"/>
      <c r="G78" s="123"/>
      <c r="H78" s="124"/>
      <c r="I78" s="124"/>
      <c r="J78" s="123"/>
      <c r="K78" s="124">
        <f>INDEX('Cyclical_after overrides'!$A$1:$AX$244,MATCH(Depreciation!$A78,'Cyclical_after overrides'!$A$1:$A$244,0),MATCH(Depreciation!K$2,'Cyclical_after overrides'!$A$1:$AX$1,0))</f>
        <v>0.97799999999999998</v>
      </c>
      <c r="L78" s="124">
        <f>INDEX('Cyclical_after overrides'!$A$1:$AX$244,MATCH(Depreciation!$A78,'Cyclical_after overrides'!$A$1:$A$244,0),MATCH(Depreciation!L$2,'Cyclical_after overrides'!$A$1:$AX$1,0))</f>
        <v>1.1679999999999999</v>
      </c>
      <c r="M78" s="124">
        <f>INDEX('Cyclical_after overrides'!$A$1:$AX$244,MATCH(Depreciation!$A78,'Cyclical_after overrides'!$A$1:$A$244,0),MATCH(Depreciation!M$2,'Cyclical_after overrides'!$A$1:$AX$1,0))</f>
        <v>1.032</v>
      </c>
      <c r="N78" s="124">
        <f>INDEX('Cyclical_after overrides'!$A$1:$AX$244,MATCH(Depreciation!$A78,'Cyclical_after overrides'!$A$1:$A$244,0),MATCH(Depreciation!N$2,'Cyclical_after overrides'!$A$1:$AX$1,0))</f>
        <v>4.3369999999999997</v>
      </c>
      <c r="O78" s="123"/>
      <c r="P78" s="125">
        <f>_xlfn.IFNA(INDEX(PR24_after_overrides!$D$3:$AX$128, MATCH(Depreciation!$A78, PR24_after_overrides!$A$3:$A$128, 0), MATCH(Depreciation!P$2, PR24_after_overrides!$D$2:$AX$2, 0)), "")</f>
        <v>1.0892440230274298</v>
      </c>
      <c r="Q78" s="125">
        <f>_xlfn.IFNA(INDEX(PR24_after_overrides!$D$3:$AX$128, MATCH(Depreciation!$A78, PR24_after_overrides!$A$3:$A$128, 0), MATCH(Depreciation!Q$2, PR24_after_overrides!$D$2:$AX$2, 0)), "")</f>
        <v>4.5775691161530645</v>
      </c>
      <c r="R78" s="125">
        <f>_xlfn.IFNA(INDEX(PR24_after_overrides!$D$3:$AX$128, MATCH(Depreciation!$A78, PR24_after_overrides!$A$3:$A$128, 0), MATCH(Depreciation!R$2, PR24_after_overrides!$D$2:$AX$2, 0)), "")</f>
        <v>1.0322486962411108</v>
      </c>
      <c r="S78" s="125">
        <f>_xlfn.IFNA(INDEX(PR24_after_overrides!$D$3:$AX$128, MATCH(Depreciation!$A78, PR24_after_overrides!$A$3:$A$128, 0), MATCH(Depreciation!S$2, PR24_after_overrides!$D$2:$AX$2, 0)), "")</f>
        <v>1.2327878090077886</v>
      </c>
      <c r="T78" s="123"/>
      <c r="U78" s="124" cm="1">
        <f t="array" ref="U78">_xlfn.IFS($C78&lt;"2017-18",SUM(D78:F78),$C78&lt;"2020-21",SUM(H78:I78), $C78&lt;"2024-25", SUM(K78:N78), $C78&gt;="2024-25", SUM(P78:S78))</f>
        <v>7.5149999999999997</v>
      </c>
      <c r="V78" s="113"/>
      <c r="W78" s="113"/>
      <c r="X78" s="113"/>
      <c r="Y78" s="113"/>
      <c r="Z78" s="113"/>
    </row>
    <row r="79" spans="1:26" ht="12.4" customHeight="1" x14ac:dyDescent="0.35">
      <c r="A79" s="111" t="str">
        <f t="shared" si="2"/>
        <v>SRN25</v>
      </c>
      <c r="B79" s="111" t="s">
        <v>301</v>
      </c>
      <c r="C79" s="111" t="s">
        <v>516</v>
      </c>
      <c r="D79" s="122"/>
      <c r="E79" s="122"/>
      <c r="F79" s="122"/>
      <c r="G79" s="123"/>
      <c r="H79" s="124"/>
      <c r="I79" s="124"/>
      <c r="J79" s="123"/>
      <c r="K79" s="124"/>
      <c r="L79" s="124"/>
      <c r="M79" s="124"/>
      <c r="N79" s="124"/>
      <c r="O79" s="123"/>
      <c r="P79" s="125">
        <f>_xlfn.IFNA(INDEX(PR24_after_overrides!$D$3:$AX$128, MATCH(Depreciation!$A79, PR24_after_overrides!$A$3:$A$128, 0), MATCH(Depreciation!P$2, PR24_after_overrides!$D$2:$AX$2, 0)), "")</f>
        <v>0.97403968845242161</v>
      </c>
      <c r="Q79" s="125">
        <f>_xlfn.IFNA(INDEX(PR24_after_overrides!$D$3:$AX$128, MATCH(Depreciation!$A79, PR24_after_overrides!$A$3:$A$128, 0), MATCH(Depreciation!Q$2, PR24_after_overrides!$D$2:$AX$2, 0)), "")</f>
        <v>6.3986580426684752</v>
      </c>
      <c r="R79" s="125">
        <f>_xlfn.IFNA(INDEX(PR24_after_overrides!$D$3:$AX$128, MATCH(Depreciation!$A79, PR24_after_overrides!$A$3:$A$128, 0), MATCH(Depreciation!R$2, PR24_after_overrides!$D$2:$AX$2, 0)), "")</f>
        <v>1.026220386048087</v>
      </c>
      <c r="S79" s="125">
        <f>_xlfn.IFNA(INDEX(PR24_after_overrides!$D$3:$AX$128, MATCH(Depreciation!$A79, PR24_after_overrides!$A$3:$A$128, 0), MATCH(Depreciation!S$2, PR24_after_overrides!$D$2:$AX$2, 0)), "")</f>
        <v>1.4023562478835088</v>
      </c>
      <c r="T79" s="123"/>
      <c r="U79" s="124" cm="1">
        <f t="array" ref="U79">_xlfn.IFS($C79&lt;"2017-18",SUM(D79:F79),$C79&lt;"2020-21",SUM(H79:I79), $C79&lt;"2024-25", SUM(K79:N79), $C79&gt;="2024-25", SUM(P79:S79))</f>
        <v>9.8012743650524925</v>
      </c>
      <c r="V79" s="113"/>
      <c r="W79" s="113"/>
      <c r="X79" s="113"/>
      <c r="Y79" s="113"/>
      <c r="Z79" s="113"/>
    </row>
    <row r="80" spans="1:26" ht="12.4" customHeight="1" x14ac:dyDescent="0.35">
      <c r="A80" s="111" t="str">
        <f t="shared" si="2"/>
        <v>SRN26</v>
      </c>
      <c r="B80" s="111" t="s">
        <v>301</v>
      </c>
      <c r="C80" s="111" t="s">
        <v>518</v>
      </c>
      <c r="D80" s="122"/>
      <c r="E80" s="122"/>
      <c r="F80" s="122"/>
      <c r="G80" s="123"/>
      <c r="H80" s="124"/>
      <c r="I80" s="124"/>
      <c r="J80" s="123"/>
      <c r="K80" s="124"/>
      <c r="L80" s="124"/>
      <c r="M80" s="124"/>
      <c r="N80" s="124"/>
      <c r="O80" s="123"/>
      <c r="P80" s="125">
        <f>_xlfn.IFNA(INDEX(PR24_after_overrides!$D$3:$AX$128, MATCH(Depreciation!$A80, PR24_after_overrides!$A$3:$A$128, 0), MATCH(Depreciation!P$2, PR24_after_overrides!$D$2:$AX$2, 0)), "")</f>
        <v>0</v>
      </c>
      <c r="Q80" s="125">
        <f>_xlfn.IFNA(INDEX(PR24_after_overrides!$D$3:$AX$128, MATCH(Depreciation!$A80, PR24_after_overrides!$A$3:$A$128, 0), MATCH(Depreciation!Q$2, PR24_after_overrides!$D$2:$AX$2, 0)), "")</f>
        <v>2.5997266508635288</v>
      </c>
      <c r="R80" s="125">
        <f>_xlfn.IFNA(INDEX(PR24_after_overrides!$D$3:$AX$128, MATCH(Depreciation!$A80, PR24_after_overrides!$A$3:$A$128, 0), MATCH(Depreciation!R$2, PR24_after_overrides!$D$2:$AX$2, 0)), "")</f>
        <v>5.9034067050457169E-2</v>
      </c>
      <c r="S80" s="125">
        <f>_xlfn.IFNA(INDEX(PR24_after_overrides!$D$3:$AX$128, MATCH(Depreciation!$A80, PR24_after_overrides!$A$3:$A$128, 0), MATCH(Depreciation!S$2, PR24_after_overrides!$D$2:$AX$2, 0)), "")</f>
        <v>2.7712596004063665</v>
      </c>
      <c r="T80" s="123"/>
      <c r="U80" s="124" cm="1">
        <f t="array" ref="U80">_xlfn.IFS($C80&lt;"2017-18",SUM(D80:F80),$C80&lt;"2020-21",SUM(H80:I80), $C80&lt;"2024-25", SUM(K80:N80), $C80&gt;="2024-25", SUM(P80:S80))</f>
        <v>5.4300203183203521</v>
      </c>
      <c r="V80" s="113"/>
      <c r="W80" s="113"/>
      <c r="X80" s="113"/>
      <c r="Y80" s="113"/>
      <c r="Z80" s="113"/>
    </row>
    <row r="81" spans="1:26" ht="12.4" customHeight="1" x14ac:dyDescent="0.35">
      <c r="A81" s="111" t="str">
        <f t="shared" si="2"/>
        <v>SRN27</v>
      </c>
      <c r="B81" s="111" t="s">
        <v>301</v>
      </c>
      <c r="C81" s="111" t="s">
        <v>519</v>
      </c>
      <c r="D81" s="122"/>
      <c r="E81" s="122"/>
      <c r="F81" s="122"/>
      <c r="G81" s="123"/>
      <c r="H81" s="124"/>
      <c r="I81" s="124"/>
      <c r="J81" s="123"/>
      <c r="K81" s="124"/>
      <c r="L81" s="124"/>
      <c r="M81" s="124"/>
      <c r="N81" s="124"/>
      <c r="O81" s="123"/>
      <c r="P81" s="125">
        <f>_xlfn.IFNA(INDEX(PR24_after_overrides!$D$3:$AX$128, MATCH(Depreciation!$A81, PR24_after_overrides!$A$3:$A$128, 0), MATCH(Depreciation!P$2, PR24_after_overrides!$D$2:$AX$2, 0)), "")</f>
        <v>0</v>
      </c>
      <c r="Q81" s="125">
        <f>_xlfn.IFNA(INDEX(PR24_after_overrides!$D$3:$AX$128, MATCH(Depreciation!$A81, PR24_after_overrides!$A$3:$A$128, 0), MATCH(Depreciation!Q$2, PR24_after_overrides!$D$2:$AX$2, 0)), "")</f>
        <v>2.6517338300033866</v>
      </c>
      <c r="R81" s="125">
        <f>_xlfn.IFNA(INDEX(PR24_after_overrides!$D$3:$AX$128, MATCH(Depreciation!$A81, PR24_after_overrides!$A$3:$A$128, 0), MATCH(Depreciation!R$2, PR24_after_overrides!$D$2:$AX$2, 0)), "")</f>
        <v>0</v>
      </c>
      <c r="S81" s="125">
        <f>_xlfn.IFNA(INDEX(PR24_after_overrides!$D$3:$AX$128, MATCH(Depreciation!$A81, PR24_after_overrides!$A$3:$A$128, 0), MATCH(Depreciation!S$2, PR24_after_overrides!$D$2:$AX$2, 0)), "")</f>
        <v>2.6312834405689127</v>
      </c>
      <c r="T81" s="123"/>
      <c r="U81" s="124" cm="1">
        <f t="array" ref="U81">_xlfn.IFS($C81&lt;"2017-18",SUM(D81:F81),$C81&lt;"2020-21",SUM(H81:I81), $C81&lt;"2024-25", SUM(K81:N81), $C81&gt;="2024-25", SUM(P81:S81))</f>
        <v>5.2830172705722998</v>
      </c>
      <c r="V81" s="113"/>
      <c r="W81" s="113"/>
      <c r="X81" s="113"/>
      <c r="Y81" s="113"/>
      <c r="Z81" s="113"/>
    </row>
    <row r="82" spans="1:26" ht="12.4" customHeight="1" x14ac:dyDescent="0.35">
      <c r="A82" s="111" t="str">
        <f t="shared" si="2"/>
        <v>SRN28</v>
      </c>
      <c r="B82" s="111" t="s">
        <v>301</v>
      </c>
      <c r="C82" s="111" t="s">
        <v>520</v>
      </c>
      <c r="D82" s="122"/>
      <c r="E82" s="122"/>
      <c r="F82" s="122"/>
      <c r="G82" s="123"/>
      <c r="H82" s="124"/>
      <c r="I82" s="124"/>
      <c r="J82" s="123"/>
      <c r="K82" s="124"/>
      <c r="L82" s="124"/>
      <c r="M82" s="124"/>
      <c r="N82" s="124"/>
      <c r="O82" s="123"/>
      <c r="P82" s="125">
        <f>_xlfn.IFNA(INDEX(PR24_after_overrides!$D$3:$AX$128, MATCH(Depreciation!$A82, PR24_after_overrides!$A$3:$A$128, 0), MATCH(Depreciation!P$2, PR24_after_overrides!$D$2:$AX$2, 0)), "")</f>
        <v>0</v>
      </c>
      <c r="Q82" s="125">
        <f>_xlfn.IFNA(INDEX(PR24_after_overrides!$D$3:$AX$128, MATCH(Depreciation!$A82, PR24_after_overrides!$A$3:$A$128, 0), MATCH(Depreciation!Q$2, PR24_after_overrides!$D$2:$AX$2, 0)), "")</f>
        <v>2.7045313918049443</v>
      </c>
      <c r="R82" s="125">
        <f>_xlfn.IFNA(INDEX(PR24_after_overrides!$D$3:$AX$128, MATCH(Depreciation!$A82, PR24_after_overrides!$A$3:$A$128, 0), MATCH(Depreciation!R$2, PR24_after_overrides!$D$2:$AX$2, 0)), "")</f>
        <v>0</v>
      </c>
      <c r="S82" s="125">
        <f>_xlfn.IFNA(INDEX(PR24_after_overrides!$D$3:$AX$128, MATCH(Depreciation!$A82, PR24_after_overrides!$A$3:$A$128, 0), MATCH(Depreciation!S$2, PR24_after_overrides!$D$2:$AX$2, 0)), "")</f>
        <v>3.3047658652218082</v>
      </c>
      <c r="T82" s="123"/>
      <c r="U82" s="124" cm="1">
        <f t="array" ref="U82">_xlfn.IFS($C82&lt;"2017-18",SUM(D82:F82),$C82&lt;"2020-21",SUM(H82:I82), $C82&lt;"2024-25", SUM(K82:N82), $C82&gt;="2024-25", SUM(P82:S82))</f>
        <v>6.009297257026752</v>
      </c>
      <c r="V82" s="113"/>
      <c r="W82" s="113"/>
      <c r="X82" s="113"/>
      <c r="Y82" s="113"/>
      <c r="Z82" s="113"/>
    </row>
    <row r="83" spans="1:26" ht="12.4" customHeight="1" x14ac:dyDescent="0.35">
      <c r="A83" s="111" t="str">
        <f t="shared" si="2"/>
        <v>SRN29</v>
      </c>
      <c r="B83" s="111" t="s">
        <v>301</v>
      </c>
      <c r="C83" s="111" t="s">
        <v>521</v>
      </c>
      <c r="D83" s="122"/>
      <c r="E83" s="122"/>
      <c r="F83" s="122"/>
      <c r="G83" s="123"/>
      <c r="H83" s="124"/>
      <c r="I83" s="124"/>
      <c r="J83" s="123"/>
      <c r="K83" s="124"/>
      <c r="L83" s="124"/>
      <c r="M83" s="124"/>
      <c r="N83" s="124"/>
      <c r="O83" s="123"/>
      <c r="P83" s="125">
        <f>_xlfn.IFNA(INDEX(PR24_after_overrides!$D$3:$AX$128, MATCH(Depreciation!$A83, PR24_after_overrides!$A$3:$A$128, 0), MATCH(Depreciation!P$2, PR24_after_overrides!$D$2:$AX$2, 0)), "")</f>
        <v>0</v>
      </c>
      <c r="Q83" s="125">
        <f>_xlfn.IFNA(INDEX(PR24_after_overrides!$D$3:$AX$128, MATCH(Depreciation!$A83, PR24_after_overrides!$A$3:$A$128, 0), MATCH(Depreciation!Q$2, PR24_after_overrides!$D$2:$AX$2, 0)), "")</f>
        <v>2.7584354893328826</v>
      </c>
      <c r="R83" s="125">
        <f>_xlfn.IFNA(INDEX(PR24_after_overrides!$D$3:$AX$128, MATCH(Depreciation!$A83, PR24_after_overrides!$A$3:$A$128, 0), MATCH(Depreciation!R$2, PR24_after_overrides!$D$2:$AX$2, 0)), "")</f>
        <v>0</v>
      </c>
      <c r="S83" s="125">
        <f>_xlfn.IFNA(INDEX(PR24_after_overrides!$D$3:$AX$128, MATCH(Depreciation!$A83, PR24_after_overrides!$A$3:$A$128, 0), MATCH(Depreciation!S$2, PR24_after_overrides!$D$2:$AX$2, 0)), "")</f>
        <v>4.0572875042329839</v>
      </c>
      <c r="T83" s="123"/>
      <c r="U83" s="124" cm="1">
        <f t="array" ref="U83">_xlfn.IFS($C83&lt;"2017-18",SUM(D83:F83),$C83&lt;"2020-21",SUM(H83:I83), $C83&lt;"2024-25", SUM(K83:N83), $C83&gt;="2024-25", SUM(P83:S83))</f>
        <v>6.815722993565867</v>
      </c>
      <c r="V83" s="113"/>
      <c r="W83" s="113"/>
      <c r="X83" s="113"/>
      <c r="Y83" s="113"/>
      <c r="Z83" s="113"/>
    </row>
    <row r="84" spans="1:26" ht="12.4" customHeight="1" x14ac:dyDescent="0.35">
      <c r="A84" s="111" t="str">
        <f t="shared" si="2"/>
        <v>SRN30</v>
      </c>
      <c r="B84" s="111" t="s">
        <v>301</v>
      </c>
      <c r="C84" s="111" t="s">
        <v>522</v>
      </c>
      <c r="D84" s="122"/>
      <c r="E84" s="122"/>
      <c r="F84" s="122"/>
      <c r="G84" s="123"/>
      <c r="H84" s="124"/>
      <c r="I84" s="124"/>
      <c r="J84" s="123"/>
      <c r="K84" s="124"/>
      <c r="L84" s="124"/>
      <c r="M84" s="124"/>
      <c r="N84" s="124"/>
      <c r="O84" s="123"/>
      <c r="P84" s="125">
        <f>_xlfn.IFNA(INDEX(PR24_after_overrides!$D$3:$AX$128, MATCH(Depreciation!$A84, PR24_after_overrides!$A$3:$A$128, 0), MATCH(Depreciation!P$2, PR24_after_overrides!$D$2:$AX$2, 0)), "")</f>
        <v>0</v>
      </c>
      <c r="Q84" s="125">
        <f>_xlfn.IFNA(INDEX(PR24_after_overrides!$D$3:$AX$128, MATCH(Depreciation!$A84, PR24_after_overrides!$A$3:$A$128, 0), MATCH(Depreciation!Q$2, PR24_after_overrides!$D$2:$AX$2, 0)), "")</f>
        <v>2.8134461225871994</v>
      </c>
      <c r="R84" s="125">
        <f>_xlfn.IFNA(INDEX(PR24_after_overrides!$D$3:$AX$128, MATCH(Depreciation!$A84, PR24_after_overrides!$A$3:$A$128, 0), MATCH(Depreciation!R$2, PR24_after_overrides!$D$2:$AX$2, 0)), "")</f>
        <v>0</v>
      </c>
      <c r="S84" s="125">
        <f>_xlfn.IFNA(INDEX(PR24_after_overrides!$D$3:$AX$128, MATCH(Depreciation!$A84, PR24_after_overrides!$A$3:$A$128, 0), MATCH(Depreciation!S$2, PR24_after_overrides!$D$2:$AX$2, 0)), "")</f>
        <v>4.5769729766339315</v>
      </c>
      <c r="T84" s="123"/>
      <c r="U84" s="124" cm="1">
        <f t="array" ref="U84">_xlfn.IFS($C84&lt;"2017-18",SUM(D84:F84),$C84&lt;"2020-21",SUM(H84:I84), $C84&lt;"2024-25", SUM(K84:N84), $C84&gt;="2024-25", SUM(P84:S84))</f>
        <v>7.3904190992211305</v>
      </c>
      <c r="V84" s="113"/>
      <c r="W84" s="113"/>
      <c r="X84" s="113"/>
      <c r="Y84" s="113"/>
      <c r="Z84" s="113"/>
    </row>
    <row r="85" spans="1:26" ht="12.4" customHeight="1" x14ac:dyDescent="0.35">
      <c r="A85" s="111" t="str">
        <f t="shared" si="0"/>
        <v>SVE19</v>
      </c>
      <c r="B85" s="111" t="s">
        <v>433</v>
      </c>
      <c r="C85" s="111" t="s">
        <v>253</v>
      </c>
      <c r="D85" s="122">
        <f>INDEX(PR19_after_overrides!$A$1:$J$255, MATCH(Depreciation!$A85, PR19_after_overrides!$A$1:$A$255, 0), MATCH(Depreciation!D$2, PR19_after_overrides!$A$1:$J$1, 0))</f>
        <v>2.1950518270195798</v>
      </c>
      <c r="E85" s="122">
        <f>INDEX(PR19_after_overrides!$A$1:$J$255, MATCH(Depreciation!$A85, PR19_after_overrides!$A$1:$A$255, 0), MATCH(Depreciation!E$2, PR19_after_overrides!$A$1:$J$1, 0))</f>
        <v>1.6412525791053101</v>
      </c>
      <c r="F85" s="122" t="str">
        <f>INDEX(PR19_after_overrides!$A$1:$J$255, MATCH(Depreciation!$A85, PR19_after_overrides!$A$1:$A$255, 0), MATCH(Depreciation!F$2, PR19_after_overrides!$A$1:$J$1, 0))</f>
        <v/>
      </c>
      <c r="G85" s="123"/>
      <c r="H85" s="124">
        <f>INDEX('Cyclical_after overrides'!$A$1:$AX$244,MATCH(Depreciation!$A85,'Cyclical_after overrides'!$A$1:$A$244,0),MATCH(Depreciation!H$2,'Cyclical_after overrides'!$A$1:$AX$1,0))</f>
        <v>2.6030000000000002</v>
      </c>
      <c r="I85" s="124">
        <f>INDEX('Cyclical_after overrides'!$A$1:$AX$244,MATCH(Depreciation!$A85,'Cyclical_after overrides'!$A$1:$A$244,0),MATCH(Depreciation!I$2,'Cyclical_after overrides'!$A$1:$AX$1,0))</f>
        <v>4.8650000000000002</v>
      </c>
      <c r="J85" s="123"/>
      <c r="K85" s="124" t="str">
        <f>INDEX('Cyclical_after overrides'!$A$1:$AX$244,MATCH(Depreciation!$A85,'Cyclical_after overrides'!$A$1:$A$244,0),MATCH(Depreciation!K$2,'Cyclical_after overrides'!$A$1:$AX$1,0))</f>
        <v/>
      </c>
      <c r="L85" s="124" t="str">
        <f>INDEX('Cyclical_after overrides'!$A$1:$AX$244,MATCH(Depreciation!$A85,'Cyclical_after overrides'!$A$1:$A$244,0),MATCH(Depreciation!L$2,'Cyclical_after overrides'!$A$1:$AX$1,0))</f>
        <v/>
      </c>
      <c r="M85" s="124" t="str">
        <f>INDEX('Cyclical_after overrides'!$A$1:$AX$244,MATCH(Depreciation!$A85,'Cyclical_after overrides'!$A$1:$A$244,0),MATCH(Depreciation!M$2,'Cyclical_after overrides'!$A$1:$AX$1,0))</f>
        <v/>
      </c>
      <c r="N85" s="124" t="str">
        <f>INDEX('Cyclical_after overrides'!$A$1:$AX$244,MATCH(Depreciation!$A85,'Cyclical_after overrides'!$A$1:$A$244,0),MATCH(Depreciation!N$2,'Cyclical_after overrides'!$A$1:$AX$1,0))</f>
        <v/>
      </c>
      <c r="O85" s="123"/>
      <c r="P85" s="125" t="str">
        <f>_xlfn.IFNA(INDEX(PR24_after_overrides!$D$3:$AX$128, MATCH(Depreciation!$A85, PR24_after_overrides!$A$3:$A$128, 0), MATCH(Depreciation!P$2, PR24_after_overrides!$D$2:$AX$2, 0)), "")</f>
        <v/>
      </c>
      <c r="Q85" s="125" t="str">
        <f>_xlfn.IFNA(INDEX(PR24_after_overrides!$D$3:$AX$128, MATCH(Depreciation!$A85, PR24_after_overrides!$A$3:$A$128, 0), MATCH(Depreciation!Q$2, PR24_after_overrides!$D$2:$AX$2, 0)), "")</f>
        <v/>
      </c>
      <c r="R85" s="125" t="str">
        <f>_xlfn.IFNA(INDEX(PR24_after_overrides!$D$3:$AX$128, MATCH(Depreciation!$A85, PR24_after_overrides!$A$3:$A$128, 0), MATCH(Depreciation!R$2, PR24_after_overrides!$D$2:$AX$2, 0)), "")</f>
        <v/>
      </c>
      <c r="S85" s="125" t="str">
        <f>_xlfn.IFNA(INDEX(PR24_after_overrides!$D$3:$AX$128, MATCH(Depreciation!$A85, PR24_after_overrides!$A$3:$A$128, 0), MATCH(Depreciation!S$2, PR24_after_overrides!$D$2:$AX$2, 0)), "")</f>
        <v/>
      </c>
      <c r="T85" s="123"/>
      <c r="U85" s="124" cm="1">
        <f t="array" ref="U85">_xlfn.IFS($C85&lt;"2017-18",SUM(D85:F85),$C85&lt;"2020-21",SUM(H85:I85), $C85&lt;"2024-25", SUM(K85:N85), $C85&gt;="2024-25", SUM(P85:S85))</f>
        <v>7.468</v>
      </c>
      <c r="V85" s="113"/>
      <c r="W85" s="113"/>
      <c r="X85" s="113"/>
      <c r="Y85" s="113"/>
      <c r="Z85" s="113"/>
    </row>
    <row r="86" spans="1:26" ht="12.4" customHeight="1" x14ac:dyDescent="0.35">
      <c r="A86" s="111" t="str">
        <f t="shared" si="0"/>
        <v>SVE20</v>
      </c>
      <c r="B86" s="111" t="s">
        <v>433</v>
      </c>
      <c r="C86" s="111" t="s">
        <v>255</v>
      </c>
      <c r="D86" s="122">
        <f>INDEX(PR19_after_overrides!$A$1:$J$255, MATCH(Depreciation!$A86, PR19_after_overrides!$A$1:$A$255, 0), MATCH(Depreciation!D$2, PR19_after_overrides!$A$1:$J$1, 0))</f>
        <v>1.28969601713948</v>
      </c>
      <c r="E86" s="122">
        <f>INDEX(PR19_after_overrides!$A$1:$J$255, MATCH(Depreciation!$A86, PR19_after_overrides!$A$1:$A$255, 0), MATCH(Depreciation!E$2, PR19_after_overrides!$A$1:$J$1, 0))</f>
        <v>4.6072879313221202</v>
      </c>
      <c r="F86" s="122" t="str">
        <f>INDEX(PR19_after_overrides!$A$1:$J$255, MATCH(Depreciation!$A86, PR19_after_overrides!$A$1:$A$255, 0), MATCH(Depreciation!F$2, PR19_after_overrides!$A$1:$J$1, 0))</f>
        <v/>
      </c>
      <c r="G86" s="123"/>
      <c r="H86" s="124">
        <f>INDEX('Cyclical_after overrides'!$A$1:$AX$244,MATCH(Depreciation!$A86,'Cyclical_after overrides'!$A$1:$A$244,0),MATCH(Depreciation!H$2,'Cyclical_after overrides'!$A$1:$AX$1,0))</f>
        <v>1.7749999999999999</v>
      </c>
      <c r="I86" s="124">
        <f>INDEX('Cyclical_after overrides'!$A$1:$AX$244,MATCH(Depreciation!$A86,'Cyclical_after overrides'!$A$1:$A$244,0),MATCH(Depreciation!I$2,'Cyclical_after overrides'!$A$1:$AX$1,0))</f>
        <v>5.835</v>
      </c>
      <c r="J86" s="123"/>
      <c r="K86" s="124" t="str">
        <f>INDEX('Cyclical_after overrides'!$A$1:$AX$244,MATCH(Depreciation!$A86,'Cyclical_after overrides'!$A$1:$A$244,0),MATCH(Depreciation!K$2,'Cyclical_after overrides'!$A$1:$AX$1,0))</f>
        <v/>
      </c>
      <c r="L86" s="124" t="str">
        <f>INDEX('Cyclical_after overrides'!$A$1:$AX$244,MATCH(Depreciation!$A86,'Cyclical_after overrides'!$A$1:$A$244,0),MATCH(Depreciation!L$2,'Cyclical_after overrides'!$A$1:$AX$1,0))</f>
        <v/>
      </c>
      <c r="M86" s="124" t="str">
        <f>INDEX('Cyclical_after overrides'!$A$1:$AX$244,MATCH(Depreciation!$A86,'Cyclical_after overrides'!$A$1:$A$244,0),MATCH(Depreciation!M$2,'Cyclical_after overrides'!$A$1:$AX$1,0))</f>
        <v/>
      </c>
      <c r="N86" s="124" t="str">
        <f>INDEX('Cyclical_after overrides'!$A$1:$AX$244,MATCH(Depreciation!$A86,'Cyclical_after overrides'!$A$1:$A$244,0),MATCH(Depreciation!N$2,'Cyclical_after overrides'!$A$1:$AX$1,0))</f>
        <v/>
      </c>
      <c r="O86" s="123"/>
      <c r="P86" s="125" t="str">
        <f>_xlfn.IFNA(INDEX(PR24_after_overrides!$D$3:$AX$128, MATCH(Depreciation!$A86, PR24_after_overrides!$A$3:$A$128, 0), MATCH(Depreciation!P$2, PR24_after_overrides!$D$2:$AX$2, 0)), "")</f>
        <v/>
      </c>
      <c r="Q86" s="125" t="str">
        <f>_xlfn.IFNA(INDEX(PR24_after_overrides!$D$3:$AX$128, MATCH(Depreciation!$A86, PR24_after_overrides!$A$3:$A$128, 0), MATCH(Depreciation!Q$2, PR24_after_overrides!$D$2:$AX$2, 0)), "")</f>
        <v/>
      </c>
      <c r="R86" s="125" t="str">
        <f>_xlfn.IFNA(INDEX(PR24_after_overrides!$D$3:$AX$128, MATCH(Depreciation!$A86, PR24_after_overrides!$A$3:$A$128, 0), MATCH(Depreciation!R$2, PR24_after_overrides!$D$2:$AX$2, 0)), "")</f>
        <v/>
      </c>
      <c r="S86" s="125" t="str">
        <f>_xlfn.IFNA(INDEX(PR24_after_overrides!$D$3:$AX$128, MATCH(Depreciation!$A86, PR24_after_overrides!$A$3:$A$128, 0), MATCH(Depreciation!S$2, PR24_after_overrides!$D$2:$AX$2, 0)), "")</f>
        <v/>
      </c>
      <c r="T86" s="123"/>
      <c r="U86" s="124" cm="1">
        <f t="array" ref="U86">_xlfn.IFS($C86&lt;"2017-18",SUM(D86:F86),$C86&lt;"2020-21",SUM(H86:I86), $C86&lt;"2024-25", SUM(K86:N86), $C86&gt;="2024-25", SUM(P86:S86))</f>
        <v>7.6099999999999994</v>
      </c>
      <c r="V86" s="113"/>
      <c r="W86" s="113"/>
      <c r="X86" s="113"/>
      <c r="Y86" s="113"/>
      <c r="Z86" s="113"/>
    </row>
    <row r="87" spans="1:26" ht="12.4" customHeight="1" x14ac:dyDescent="0.35">
      <c r="A87" s="111" t="str">
        <f t="shared" si="0"/>
        <v>SVE21</v>
      </c>
      <c r="B87" s="111" t="s">
        <v>433</v>
      </c>
      <c r="C87" s="111" t="s">
        <v>257</v>
      </c>
      <c r="D87" s="122">
        <f>INDEX(PR19_after_overrides!$A$1:$J$255, MATCH(Depreciation!$A87, PR19_after_overrides!$A$1:$A$255, 0), MATCH(Depreciation!D$2, PR19_after_overrides!$A$1:$J$1, 0))</f>
        <v>0.74660622155548995</v>
      </c>
      <c r="E87" s="122">
        <f>INDEX(PR19_after_overrides!$A$1:$J$255, MATCH(Depreciation!$A87, PR19_after_overrides!$A$1:$A$255, 0), MATCH(Depreciation!E$2, PR19_after_overrides!$A$1:$J$1, 0))</f>
        <v>5.7369341771717997</v>
      </c>
      <c r="F87" s="122">
        <f>INDEX(PR19_after_overrides!$A$1:$J$255, MATCH(Depreciation!$A87, PR19_after_overrides!$A$1:$A$255, 0), MATCH(Depreciation!F$2, PR19_after_overrides!$A$1:$J$1, 0))</f>
        <v>1.1626460126242499</v>
      </c>
      <c r="G87" s="123"/>
      <c r="H87" s="124" t="str">
        <f>INDEX('Cyclical_after overrides'!$A$1:$AX$244,MATCH(Depreciation!$A87,'Cyclical_after overrides'!$A$1:$A$244,0),MATCH(Depreciation!H$2,'Cyclical_after overrides'!$A$1:$AX$1,0))</f>
        <v/>
      </c>
      <c r="I87" s="124" t="str">
        <f>INDEX('Cyclical_after overrides'!$A$1:$AX$244,MATCH(Depreciation!$A87,'Cyclical_after overrides'!$A$1:$A$244,0),MATCH(Depreciation!I$2,'Cyclical_after overrides'!$A$1:$AX$1,0))</f>
        <v/>
      </c>
      <c r="J87" s="123"/>
      <c r="K87" s="124">
        <f>INDEX('Cyclical_after overrides'!$A$1:$AX$244,MATCH(Depreciation!$A87,'Cyclical_after overrides'!$A$1:$A$244,0),MATCH(Depreciation!K$2,'Cyclical_after overrides'!$A$1:$AX$1,0))</f>
        <v>0.85</v>
      </c>
      <c r="L87" s="124">
        <f>INDEX('Cyclical_after overrides'!$A$1:$AX$244,MATCH(Depreciation!$A87,'Cyclical_after overrides'!$A$1:$A$244,0),MATCH(Depreciation!L$2,'Cyclical_after overrides'!$A$1:$AX$1,0))</f>
        <v>0.871</v>
      </c>
      <c r="M87" s="124">
        <f>INDEX('Cyclical_after overrides'!$A$1:$AX$244,MATCH(Depreciation!$A87,'Cyclical_after overrides'!$A$1:$A$244,0),MATCH(Depreciation!M$2,'Cyclical_after overrides'!$A$1:$AX$1,0))</f>
        <v>0</v>
      </c>
      <c r="N87" s="124">
        <f>INDEX('Cyclical_after overrides'!$A$1:$AX$244,MATCH(Depreciation!$A87,'Cyclical_after overrides'!$A$1:$A$244,0),MATCH(Depreciation!N$2,'Cyclical_after overrides'!$A$1:$AX$1,0))</f>
        <v>6.3</v>
      </c>
      <c r="O87" s="123"/>
      <c r="P87" s="125" t="str">
        <f>_xlfn.IFNA(INDEX(PR24_after_overrides!$D$3:$AX$128, MATCH(Depreciation!$A87, PR24_after_overrides!$A$3:$A$128, 0), MATCH(Depreciation!P$2, PR24_after_overrides!$D$2:$AX$2, 0)), "")</f>
        <v/>
      </c>
      <c r="Q87" s="125" t="str">
        <f>_xlfn.IFNA(INDEX(PR24_after_overrides!$D$3:$AX$128, MATCH(Depreciation!$A87, PR24_after_overrides!$A$3:$A$128, 0), MATCH(Depreciation!Q$2, PR24_after_overrides!$D$2:$AX$2, 0)), "")</f>
        <v/>
      </c>
      <c r="R87" s="125" t="str">
        <f>_xlfn.IFNA(INDEX(PR24_after_overrides!$D$3:$AX$128, MATCH(Depreciation!$A87, PR24_after_overrides!$A$3:$A$128, 0), MATCH(Depreciation!R$2, PR24_after_overrides!$D$2:$AX$2, 0)), "")</f>
        <v/>
      </c>
      <c r="S87" s="125" t="str">
        <f>_xlfn.IFNA(INDEX(PR24_after_overrides!$D$3:$AX$128, MATCH(Depreciation!$A87, PR24_after_overrides!$A$3:$A$128, 0), MATCH(Depreciation!S$2, PR24_after_overrides!$D$2:$AX$2, 0)), "")</f>
        <v/>
      </c>
      <c r="T87" s="123"/>
      <c r="U87" s="124" cm="1">
        <f t="array" ref="U87">_xlfn.IFS($C87&lt;"2017-18",SUM(D87:F87),$C87&lt;"2020-21",SUM(H87:I87), $C87&lt;"2024-25", SUM(K87:N87), $C87&gt;="2024-25", SUM(P87:S87))</f>
        <v>8.0210000000000008</v>
      </c>
      <c r="V87" s="113"/>
      <c r="W87" s="113"/>
      <c r="X87" s="113"/>
      <c r="Y87" s="113"/>
      <c r="Z87" s="113"/>
    </row>
    <row r="88" spans="1:26" ht="12.4" customHeight="1" x14ac:dyDescent="0.35">
      <c r="A88" s="111" t="str">
        <f t="shared" si="0"/>
        <v>SVE22</v>
      </c>
      <c r="B88" s="111" t="s">
        <v>433</v>
      </c>
      <c r="C88" s="111" t="s">
        <v>259</v>
      </c>
      <c r="D88" s="122">
        <f>INDEX(PR19_after_overrides!$A$1:$J$255, MATCH(Depreciation!$A88, PR19_after_overrides!$A$1:$A$255, 0), MATCH(Depreciation!D$2, PR19_after_overrides!$A$1:$J$1, 0))</f>
        <v>0.62850202104836606</v>
      </c>
      <c r="E88" s="122">
        <f>INDEX(PR19_after_overrides!$A$1:$J$255, MATCH(Depreciation!$A88, PR19_after_overrides!$A$1:$A$255, 0), MATCH(Depreciation!E$2, PR19_after_overrides!$A$1:$J$1, 0))</f>
        <v>5.2922627010954901</v>
      </c>
      <c r="F88" s="122">
        <f>INDEX(PR19_after_overrides!$A$1:$J$255, MATCH(Depreciation!$A88, PR19_after_overrides!$A$1:$A$255, 0), MATCH(Depreciation!F$2, PR19_after_overrides!$A$1:$J$1, 0))</f>
        <v>3.0187349021154599</v>
      </c>
      <c r="G88" s="123"/>
      <c r="H88" s="124" t="str">
        <f>INDEX('Cyclical_after overrides'!$A$1:$AX$244,MATCH(Depreciation!$A88,'Cyclical_after overrides'!$A$1:$A$244,0),MATCH(Depreciation!H$2,'Cyclical_after overrides'!$A$1:$AX$1,0))</f>
        <v/>
      </c>
      <c r="I88" s="124" t="str">
        <f>INDEX('Cyclical_after overrides'!$A$1:$AX$244,MATCH(Depreciation!$A88,'Cyclical_after overrides'!$A$1:$A$244,0),MATCH(Depreciation!I$2,'Cyclical_after overrides'!$A$1:$AX$1,0))</f>
        <v/>
      </c>
      <c r="J88" s="123"/>
      <c r="K88" s="124">
        <f>INDEX('Cyclical_after overrides'!$A$1:$AX$244,MATCH(Depreciation!$A88,'Cyclical_after overrides'!$A$1:$A$244,0),MATCH(Depreciation!K$2,'Cyclical_after overrides'!$A$1:$AX$1,0))</f>
        <v>0.44600000000000001</v>
      </c>
      <c r="L88" s="124">
        <f>INDEX('Cyclical_after overrides'!$A$1:$AX$244,MATCH(Depreciation!$A88,'Cyclical_after overrides'!$A$1:$A$244,0),MATCH(Depreciation!L$2,'Cyclical_after overrides'!$A$1:$AX$1,0))</f>
        <v>0.35799999999999998</v>
      </c>
      <c r="M88" s="124">
        <f>INDEX('Cyclical_after overrides'!$A$1:$AX$244,MATCH(Depreciation!$A88,'Cyclical_after overrides'!$A$1:$A$244,0),MATCH(Depreciation!M$2,'Cyclical_after overrides'!$A$1:$AX$1,0))</f>
        <v>0</v>
      </c>
      <c r="N88" s="124">
        <f>INDEX('Cyclical_after overrides'!$A$1:$AX$244,MATCH(Depreciation!$A88,'Cyclical_after overrides'!$A$1:$A$244,0),MATCH(Depreciation!N$2,'Cyclical_after overrides'!$A$1:$AX$1,0))</f>
        <v>8.3059999999999992</v>
      </c>
      <c r="O88" s="123"/>
      <c r="P88" s="125" t="str">
        <f>_xlfn.IFNA(INDEX(PR24_after_overrides!$D$3:$AX$128, MATCH(Depreciation!$A88, PR24_after_overrides!$A$3:$A$128, 0), MATCH(Depreciation!P$2, PR24_after_overrides!$D$2:$AX$2, 0)), "")</f>
        <v/>
      </c>
      <c r="Q88" s="125" t="str">
        <f>_xlfn.IFNA(INDEX(PR24_after_overrides!$D$3:$AX$128, MATCH(Depreciation!$A88, PR24_after_overrides!$A$3:$A$128, 0), MATCH(Depreciation!Q$2, PR24_after_overrides!$D$2:$AX$2, 0)), "")</f>
        <v/>
      </c>
      <c r="R88" s="125" t="str">
        <f>_xlfn.IFNA(INDEX(PR24_after_overrides!$D$3:$AX$128, MATCH(Depreciation!$A88, PR24_after_overrides!$A$3:$A$128, 0), MATCH(Depreciation!R$2, PR24_after_overrides!$D$2:$AX$2, 0)), "")</f>
        <v/>
      </c>
      <c r="S88" s="125" t="str">
        <f>_xlfn.IFNA(INDEX(PR24_after_overrides!$D$3:$AX$128, MATCH(Depreciation!$A88, PR24_after_overrides!$A$3:$A$128, 0), MATCH(Depreciation!S$2, PR24_after_overrides!$D$2:$AX$2, 0)), "")</f>
        <v/>
      </c>
      <c r="T88" s="123"/>
      <c r="U88" s="124" cm="1">
        <f t="array" ref="U88">_xlfn.IFS($C88&lt;"2017-18",SUM(D88:F88),$C88&lt;"2020-21",SUM(H88:I88), $C88&lt;"2024-25", SUM(K88:N88), $C88&gt;="2024-25", SUM(P88:S88))</f>
        <v>9.11</v>
      </c>
      <c r="V88" s="113"/>
      <c r="W88" s="113"/>
      <c r="X88" s="113"/>
      <c r="Y88" s="113"/>
      <c r="Z88" s="113"/>
    </row>
    <row r="89" spans="1:26" ht="12.4" customHeight="1" x14ac:dyDescent="0.35">
      <c r="A89" s="111" t="str">
        <f t="shared" si="0"/>
        <v>SVE23</v>
      </c>
      <c r="B89" s="111" t="s">
        <v>433</v>
      </c>
      <c r="C89" s="111" t="s">
        <v>261</v>
      </c>
      <c r="D89" s="122">
        <f>INDEX(PR19_after_overrides!$A$1:$J$255, MATCH(Depreciation!$A89, PR19_after_overrides!$A$1:$A$255, 0), MATCH(Depreciation!D$2, PR19_after_overrides!$A$1:$J$1, 0))</f>
        <v>0.53780363290038302</v>
      </c>
      <c r="E89" s="122">
        <f>INDEX(PR19_after_overrides!$A$1:$J$255, MATCH(Depreciation!$A89, PR19_after_overrides!$A$1:$A$255, 0), MATCH(Depreciation!E$2, PR19_after_overrides!$A$1:$J$1, 0))</f>
        <v>4.6690593929020796</v>
      </c>
      <c r="F89" s="122">
        <f>INDEX(PR19_after_overrides!$A$1:$J$255, MATCH(Depreciation!$A89, PR19_after_overrides!$A$1:$A$255, 0), MATCH(Depreciation!F$2, PR19_after_overrides!$A$1:$J$1, 0))</f>
        <v>4.8778113998071797</v>
      </c>
      <c r="G89" s="123"/>
      <c r="H89" s="124" t="str">
        <f>INDEX('Cyclical_after overrides'!$A$1:$AX$244,MATCH(Depreciation!$A89,'Cyclical_after overrides'!$A$1:$A$244,0),MATCH(Depreciation!H$2,'Cyclical_after overrides'!$A$1:$AX$1,0))</f>
        <v/>
      </c>
      <c r="I89" s="124" t="str">
        <f>INDEX('Cyclical_after overrides'!$A$1:$AX$244,MATCH(Depreciation!$A89,'Cyclical_after overrides'!$A$1:$A$244,0),MATCH(Depreciation!I$2,'Cyclical_after overrides'!$A$1:$AX$1,0))</f>
        <v/>
      </c>
      <c r="J89" s="123"/>
      <c r="K89" s="124">
        <f>INDEX('Cyclical_after overrides'!$A$1:$AX$244,MATCH(Depreciation!$A89,'Cyclical_after overrides'!$A$1:$A$244,0),MATCH(Depreciation!K$2,'Cyclical_after overrides'!$A$1:$AX$1,0))</f>
        <v>0.33200000000000002</v>
      </c>
      <c r="L89" s="124">
        <f>INDEX('Cyclical_after overrides'!$A$1:$AX$244,MATCH(Depreciation!$A89,'Cyclical_after overrides'!$A$1:$A$244,0),MATCH(Depreciation!L$2,'Cyclical_after overrides'!$A$1:$AX$1,0))</f>
        <v>0.72399999999999998</v>
      </c>
      <c r="M89" s="124">
        <f>INDEX('Cyclical_after overrides'!$A$1:$AX$244,MATCH(Depreciation!$A89,'Cyclical_after overrides'!$A$1:$A$244,0),MATCH(Depreciation!M$2,'Cyclical_after overrides'!$A$1:$AX$1,0))</f>
        <v>0</v>
      </c>
      <c r="N89" s="124">
        <f>INDEX('Cyclical_after overrides'!$A$1:$AX$244,MATCH(Depreciation!$A89,'Cyclical_after overrides'!$A$1:$A$244,0),MATCH(Depreciation!N$2,'Cyclical_after overrides'!$A$1:$AX$1,0))</f>
        <v>7.726</v>
      </c>
      <c r="O89" s="123"/>
      <c r="P89" s="125" t="str">
        <f>_xlfn.IFNA(INDEX(PR24_after_overrides!$D$3:$AX$128, MATCH(Depreciation!$A89, PR24_after_overrides!$A$3:$A$128, 0), MATCH(Depreciation!P$2, PR24_after_overrides!$D$2:$AX$2, 0)), "")</f>
        <v/>
      </c>
      <c r="Q89" s="125" t="str">
        <f>_xlfn.IFNA(INDEX(PR24_after_overrides!$D$3:$AX$128, MATCH(Depreciation!$A89, PR24_after_overrides!$A$3:$A$128, 0), MATCH(Depreciation!Q$2, PR24_after_overrides!$D$2:$AX$2, 0)), "")</f>
        <v/>
      </c>
      <c r="R89" s="125" t="str">
        <f>_xlfn.IFNA(INDEX(PR24_after_overrides!$D$3:$AX$128, MATCH(Depreciation!$A89, PR24_after_overrides!$A$3:$A$128, 0), MATCH(Depreciation!R$2, PR24_after_overrides!$D$2:$AX$2, 0)), "")</f>
        <v/>
      </c>
      <c r="S89" s="125" t="str">
        <f>_xlfn.IFNA(INDEX(PR24_after_overrides!$D$3:$AX$128, MATCH(Depreciation!$A89, PR24_after_overrides!$A$3:$A$128, 0), MATCH(Depreciation!S$2, PR24_after_overrides!$D$2:$AX$2, 0)), "")</f>
        <v/>
      </c>
      <c r="T89" s="123"/>
      <c r="U89" s="124" cm="1">
        <f t="array" ref="U89">_xlfn.IFS($C89&lt;"2017-18",SUM(D89:F89),$C89&lt;"2020-21",SUM(H89:I89), $C89&lt;"2024-25", SUM(K89:N89), $C89&gt;="2024-25", SUM(P89:S89))</f>
        <v>8.782</v>
      </c>
      <c r="V89" s="113"/>
      <c r="W89" s="113"/>
      <c r="X89" s="113"/>
      <c r="Y89" s="113"/>
      <c r="Z89" s="113"/>
    </row>
    <row r="90" spans="1:26" ht="12.4" customHeight="1" x14ac:dyDescent="0.35">
      <c r="A90" s="111" t="str">
        <f t="shared" ref="A90:A96" si="3">B90&amp;RIGHT(C90,2)</f>
        <v>SVE24</v>
      </c>
      <c r="B90" s="111" t="s">
        <v>433</v>
      </c>
      <c r="C90" s="111" t="s">
        <v>263</v>
      </c>
      <c r="D90" s="122"/>
      <c r="E90" s="122"/>
      <c r="F90" s="122"/>
      <c r="G90" s="123"/>
      <c r="H90" s="124"/>
      <c r="I90" s="124"/>
      <c r="J90" s="123"/>
      <c r="K90" s="124">
        <f>INDEX('Cyclical_after overrides'!$A$1:$AX$244,MATCH(Depreciation!$A90,'Cyclical_after overrides'!$A$1:$A$244,0),MATCH(Depreciation!K$2,'Cyclical_after overrides'!$A$1:$AX$1,0))</f>
        <v>0.28100000000000003</v>
      </c>
      <c r="L90" s="124">
        <f>INDEX('Cyclical_after overrides'!$A$1:$AX$244,MATCH(Depreciation!$A90,'Cyclical_after overrides'!$A$1:$A$244,0),MATCH(Depreciation!L$2,'Cyclical_after overrides'!$A$1:$AX$1,0))</f>
        <v>0.753</v>
      </c>
      <c r="M90" s="124">
        <f>INDEX('Cyclical_after overrides'!$A$1:$AX$244,MATCH(Depreciation!$A90,'Cyclical_after overrides'!$A$1:$A$244,0),MATCH(Depreciation!M$2,'Cyclical_after overrides'!$A$1:$AX$1,0))</f>
        <v>0</v>
      </c>
      <c r="N90" s="124">
        <f>INDEX('Cyclical_after overrides'!$A$1:$AX$244,MATCH(Depreciation!$A90,'Cyclical_after overrides'!$A$1:$A$244,0),MATCH(Depreciation!N$2,'Cyclical_after overrides'!$A$1:$AX$1,0))</f>
        <v>6.6420000000000003</v>
      </c>
      <c r="O90" s="123"/>
      <c r="P90" s="125">
        <f>_xlfn.IFNA(INDEX(PR24_after_overrides!$D$3:$AX$128, MATCH(Depreciation!$A90, PR24_after_overrides!$A$3:$A$128, 0), MATCH(Depreciation!P$2, PR24_after_overrides!$D$2:$AX$2, 0)), "")</f>
        <v>0</v>
      </c>
      <c r="Q90" s="125">
        <f>_xlfn.IFNA(INDEX(PR24_after_overrides!$D$3:$AX$128, MATCH(Depreciation!$A90, PR24_after_overrides!$A$3:$A$128, 0), MATCH(Depreciation!Q$2, PR24_after_overrides!$D$2:$AX$2, 0)), "")</f>
        <v>6.6174402594946073</v>
      </c>
      <c r="R90" s="125">
        <f>_xlfn.IFNA(INDEX(PR24_after_overrides!$D$3:$AX$128, MATCH(Depreciation!$A90, PR24_after_overrides!$A$3:$A$128, 0), MATCH(Depreciation!R$2, PR24_after_overrides!$D$2:$AX$2, 0)), "")</f>
        <v>0.27996096249894381</v>
      </c>
      <c r="S90" s="125">
        <f>_xlfn.IFNA(INDEX(PR24_after_overrides!$D$3:$AX$128, MATCH(Depreciation!$A90, PR24_after_overrides!$A$3:$A$128, 0), MATCH(Depreciation!S$2, PR24_after_overrides!$D$2:$AX$2, 0)), "")</f>
        <v>0.75021567530855748</v>
      </c>
      <c r="T90" s="123"/>
      <c r="U90" s="124" cm="1">
        <f t="array" ref="U90">_xlfn.IFS($C90&lt;"2017-18",SUM(D90:F90),$C90&lt;"2020-21",SUM(H90:I90), $C90&lt;"2024-25", SUM(K90:N90), $C90&gt;="2024-25", SUM(P90:S90))</f>
        <v>7.6760000000000002</v>
      </c>
      <c r="V90" s="113"/>
      <c r="W90" s="113"/>
      <c r="X90" s="113"/>
      <c r="Y90" s="113"/>
      <c r="Z90" s="113"/>
    </row>
    <row r="91" spans="1:26" ht="12.4" customHeight="1" x14ac:dyDescent="0.35">
      <c r="A91" s="111" t="str">
        <f t="shared" si="3"/>
        <v>SVE25</v>
      </c>
      <c r="B91" s="111" t="s">
        <v>433</v>
      </c>
      <c r="C91" s="111" t="s">
        <v>516</v>
      </c>
      <c r="D91" s="122"/>
      <c r="E91" s="122"/>
      <c r="F91" s="122"/>
      <c r="G91" s="123"/>
      <c r="H91" s="124"/>
      <c r="I91" s="124"/>
      <c r="J91" s="123"/>
      <c r="K91" s="124"/>
      <c r="L91" s="124"/>
      <c r="M91" s="124"/>
      <c r="N91" s="124"/>
      <c r="O91" s="123"/>
      <c r="P91" s="125">
        <f>_xlfn.IFNA(INDEX(PR24_after_overrides!$D$3:$AX$128, MATCH(Depreciation!$A91, PR24_after_overrides!$A$3:$A$128, 0), MATCH(Depreciation!P$2, PR24_after_overrides!$D$2:$AX$2, 0)), "")</f>
        <v>0</v>
      </c>
      <c r="Q91" s="125">
        <f>_xlfn.IFNA(INDEX(PR24_after_overrides!$D$3:$AX$128, MATCH(Depreciation!$A91, PR24_after_overrides!$A$3:$A$128, 0), MATCH(Depreciation!Q$2, PR24_after_overrides!$D$2:$AX$2, 0)), "")</f>
        <v>7.6783901045965903</v>
      </c>
      <c r="R91" s="125">
        <f>_xlfn.IFNA(INDEX(PR24_after_overrides!$D$3:$AX$128, MATCH(Depreciation!$A91, PR24_after_overrides!$A$3:$A$128, 0), MATCH(Depreciation!R$2, PR24_after_overrides!$D$2:$AX$2, 0)), "")</f>
        <v>8.1726901600604931E-2</v>
      </c>
      <c r="S91" s="125">
        <f>_xlfn.IFNA(INDEX(PR24_after_overrides!$D$3:$AX$128, MATCH(Depreciation!$A91, PR24_after_overrides!$A$3:$A$128, 0), MATCH(Depreciation!S$2, PR24_after_overrides!$D$2:$AX$2, 0)), "")</f>
        <v>0.70304828605821579</v>
      </c>
      <c r="T91" s="123"/>
      <c r="U91" s="124" cm="1">
        <f t="array" ref="U91">_xlfn.IFS($C91&lt;"2017-18",SUM(D91:F91),$C91&lt;"2020-21",SUM(H91:I91), $C91&lt;"2024-25", SUM(K91:N91), $C91&gt;="2024-25", SUM(P91:S91))</f>
        <v>8.463165292255411</v>
      </c>
      <c r="V91" s="113"/>
      <c r="W91" s="113"/>
      <c r="X91" s="113"/>
      <c r="Y91" s="113"/>
      <c r="Z91" s="113"/>
    </row>
    <row r="92" spans="1:26" ht="12.4" customHeight="1" x14ac:dyDescent="0.35">
      <c r="A92" s="111" t="str">
        <f t="shared" si="3"/>
        <v>SVE26</v>
      </c>
      <c r="B92" s="111" t="s">
        <v>433</v>
      </c>
      <c r="C92" s="111" t="s">
        <v>518</v>
      </c>
      <c r="D92" s="122"/>
      <c r="E92" s="122"/>
      <c r="F92" s="122"/>
      <c r="G92" s="123"/>
      <c r="H92" s="124"/>
      <c r="I92" s="124"/>
      <c r="J92" s="123"/>
      <c r="K92" s="124"/>
      <c r="L92" s="124"/>
      <c r="M92" s="124"/>
      <c r="N92" s="124"/>
      <c r="O92" s="123"/>
      <c r="P92" s="125">
        <f>_xlfn.IFNA(INDEX(PR24_after_overrides!$D$3:$AX$128, MATCH(Depreciation!$A92, PR24_after_overrides!$A$3:$A$128, 0), MATCH(Depreciation!P$2, PR24_after_overrides!$D$2:$AX$2, 0)), "")</f>
        <v>0</v>
      </c>
      <c r="Q92" s="125">
        <f>_xlfn.IFNA(INDEX(PR24_after_overrides!$D$3:$AX$128, MATCH(Depreciation!$A92, PR24_after_overrides!$A$3:$A$128, 0), MATCH(Depreciation!Q$2, PR24_after_overrides!$D$2:$AX$2, 0)), "")</f>
        <v>4.573468740193273</v>
      </c>
      <c r="R92" s="125">
        <f>_xlfn.IFNA(INDEX(PR24_after_overrides!$D$3:$AX$128, MATCH(Depreciation!$A92, PR24_after_overrides!$A$3:$A$128, 0), MATCH(Depreciation!R$2, PR24_after_overrides!$D$2:$AX$2, 0)), "")</f>
        <v>8.0824232046519062E-2</v>
      </c>
      <c r="S92" s="125">
        <f>_xlfn.IFNA(INDEX(PR24_after_overrides!$D$3:$AX$128, MATCH(Depreciation!$A92, PR24_after_overrides!$A$3:$A$128, 0), MATCH(Depreciation!S$2, PR24_after_overrides!$D$2:$AX$2, 0)), "")</f>
        <v>0.41102078979754197</v>
      </c>
      <c r="T92" s="123"/>
      <c r="U92" s="124" cm="1">
        <f t="array" ref="U92">_xlfn.IFS($C92&lt;"2017-18",SUM(D92:F92),$C92&lt;"2020-21",SUM(H92:I92), $C92&lt;"2024-25", SUM(K92:N92), $C92&gt;="2024-25", SUM(P92:S92))</f>
        <v>5.0653137620373334</v>
      </c>
      <c r="V92" s="113"/>
      <c r="W92" s="113"/>
      <c r="X92" s="113"/>
      <c r="Y92" s="113"/>
      <c r="Z92" s="113"/>
    </row>
    <row r="93" spans="1:26" ht="12.4" customHeight="1" x14ac:dyDescent="0.35">
      <c r="A93" s="111" t="str">
        <f t="shared" si="3"/>
        <v>SVE27</v>
      </c>
      <c r="B93" s="111" t="s">
        <v>433</v>
      </c>
      <c r="C93" s="111" t="s">
        <v>519</v>
      </c>
      <c r="D93" s="122"/>
      <c r="E93" s="122"/>
      <c r="F93" s="122"/>
      <c r="G93" s="123"/>
      <c r="H93" s="124"/>
      <c r="I93" s="124"/>
      <c r="J93" s="123"/>
      <c r="K93" s="124"/>
      <c r="L93" s="124"/>
      <c r="M93" s="124"/>
      <c r="N93" s="124"/>
      <c r="O93" s="123"/>
      <c r="P93" s="125">
        <f>_xlfn.IFNA(INDEX(PR24_after_overrides!$D$3:$AX$128, MATCH(Depreciation!$A93, PR24_after_overrides!$A$3:$A$128, 0), MATCH(Depreciation!P$2, PR24_after_overrides!$D$2:$AX$2, 0)), "")</f>
        <v>0</v>
      </c>
      <c r="Q93" s="125">
        <f>_xlfn.IFNA(INDEX(PR24_after_overrides!$D$3:$AX$128, MATCH(Depreciation!$A93, PR24_after_overrides!$A$3:$A$128, 0), MATCH(Depreciation!Q$2, PR24_after_overrides!$D$2:$AX$2, 0)), "")</f>
        <v>3.9878473355955362</v>
      </c>
      <c r="R93" s="125">
        <f>_xlfn.IFNA(INDEX(PR24_after_overrides!$D$3:$AX$128, MATCH(Depreciation!$A93, PR24_after_overrides!$A$3:$A$128, 0), MATCH(Depreciation!R$2, PR24_after_overrides!$D$2:$AX$2, 0)), "")</f>
        <v>8.0372140876645515E-2</v>
      </c>
      <c r="S93" s="125">
        <f>_xlfn.IFNA(INDEX(PR24_after_overrides!$D$3:$AX$128, MATCH(Depreciation!$A93, PR24_after_overrides!$A$3:$A$128, 0), MATCH(Depreciation!S$2, PR24_after_overrides!$D$2:$AX$2, 0)), "")</f>
        <v>0.35820176366011158</v>
      </c>
      <c r="T93" s="123"/>
      <c r="U93" s="124" cm="1">
        <f t="array" ref="U93">_xlfn.IFS($C93&lt;"2017-18",SUM(D93:F93),$C93&lt;"2020-21",SUM(H93:I93), $C93&lt;"2024-25", SUM(K93:N93), $C93&gt;="2024-25", SUM(P93:S93))</f>
        <v>4.4264212401322931</v>
      </c>
      <c r="V93" s="113"/>
      <c r="W93" s="113"/>
      <c r="X93" s="113"/>
      <c r="Y93" s="113"/>
      <c r="Z93" s="113"/>
    </row>
    <row r="94" spans="1:26" ht="12.4" customHeight="1" x14ac:dyDescent="0.35">
      <c r="A94" s="111" t="str">
        <f t="shared" si="3"/>
        <v>SVE28</v>
      </c>
      <c r="B94" s="111" t="s">
        <v>433</v>
      </c>
      <c r="C94" s="111" t="s">
        <v>520</v>
      </c>
      <c r="D94" s="122"/>
      <c r="E94" s="122"/>
      <c r="F94" s="122"/>
      <c r="G94" s="123"/>
      <c r="H94" s="124"/>
      <c r="I94" s="124"/>
      <c r="J94" s="123"/>
      <c r="K94" s="124"/>
      <c r="L94" s="124"/>
      <c r="M94" s="124"/>
      <c r="N94" s="124"/>
      <c r="O94" s="123"/>
      <c r="P94" s="125">
        <f>_xlfn.IFNA(INDEX(PR24_after_overrides!$D$3:$AX$128, MATCH(Depreciation!$A94, PR24_after_overrides!$A$3:$A$128, 0), MATCH(Depreciation!P$2, PR24_after_overrides!$D$2:$AX$2, 0)), "")</f>
        <v>0</v>
      </c>
      <c r="Q94" s="125">
        <f>_xlfn.IFNA(INDEX(PR24_after_overrides!$D$3:$AX$128, MATCH(Depreciation!$A94, PR24_after_overrides!$A$3:$A$128, 0), MATCH(Depreciation!Q$2, PR24_after_overrides!$D$2:$AX$2, 0)), "")</f>
        <v>2.6983073668244639</v>
      </c>
      <c r="R94" s="125">
        <f>_xlfn.IFNA(INDEX(PR24_after_overrides!$D$3:$AX$128, MATCH(Depreciation!$A94, PR24_after_overrides!$A$3:$A$128, 0), MATCH(Depreciation!R$2, PR24_after_overrides!$D$2:$AX$2, 0)), "")</f>
        <v>8.0265478043621566E-2</v>
      </c>
      <c r="S94" s="125">
        <f>_xlfn.IFNA(INDEX(PR24_after_overrides!$D$3:$AX$128, MATCH(Depreciation!$A94, PR24_after_overrides!$A$3:$A$128, 0), MATCH(Depreciation!S$2, PR24_after_overrides!$D$2:$AX$2, 0)), "")</f>
        <v>0.24277829778626284</v>
      </c>
      <c r="T94" s="123"/>
      <c r="U94" s="124" cm="1">
        <f t="array" ref="U94">_xlfn.IFS($C94&lt;"2017-18",SUM(D94:F94),$C94&lt;"2020-21",SUM(H94:I94), $C94&lt;"2024-25", SUM(K94:N94), $C94&gt;="2024-25", SUM(P94:S94))</f>
        <v>3.021351142654348</v>
      </c>
      <c r="V94" s="113"/>
      <c r="W94" s="113"/>
      <c r="X94" s="113"/>
      <c r="Y94" s="113"/>
      <c r="Z94" s="113"/>
    </row>
    <row r="95" spans="1:26" ht="12.4" customHeight="1" x14ac:dyDescent="0.35">
      <c r="A95" s="111" t="str">
        <f t="shared" si="3"/>
        <v>SVE29</v>
      </c>
      <c r="B95" s="111" t="s">
        <v>433</v>
      </c>
      <c r="C95" s="111" t="s">
        <v>521</v>
      </c>
      <c r="D95" s="122"/>
      <c r="E95" s="122"/>
      <c r="F95" s="122"/>
      <c r="G95" s="123"/>
      <c r="H95" s="124"/>
      <c r="I95" s="124"/>
      <c r="J95" s="123"/>
      <c r="K95" s="124"/>
      <c r="L95" s="124"/>
      <c r="M95" s="124"/>
      <c r="N95" s="124"/>
      <c r="O95" s="123"/>
      <c r="P95" s="125">
        <f>_xlfn.IFNA(INDEX(PR24_after_overrides!$D$3:$AX$128, MATCH(Depreciation!$A95, PR24_after_overrides!$A$3:$A$128, 0), MATCH(Depreciation!P$2, PR24_after_overrides!$D$2:$AX$2, 0)), "")</f>
        <v>0</v>
      </c>
      <c r="Q95" s="125">
        <f>_xlfn.IFNA(INDEX(PR24_after_overrides!$D$3:$AX$128, MATCH(Depreciation!$A95, PR24_after_overrides!$A$3:$A$128, 0), MATCH(Depreciation!Q$2, PR24_after_overrides!$D$2:$AX$2, 0)), "")</f>
        <v>2.8062471109221749</v>
      </c>
      <c r="R95" s="125">
        <f>_xlfn.IFNA(INDEX(PR24_after_overrides!$D$3:$AX$128, MATCH(Depreciation!$A95, PR24_after_overrides!$A$3:$A$128, 0), MATCH(Depreciation!R$2, PR24_after_overrides!$D$2:$AX$2, 0)), "")</f>
        <v>7.9440824088384265E-2</v>
      </c>
      <c r="S95" s="125">
        <f>_xlfn.IFNA(INDEX(PR24_after_overrides!$D$3:$AX$128, MATCH(Depreciation!$A95, PR24_after_overrides!$A$3:$A$128, 0), MATCH(Depreciation!S$2, PR24_after_overrides!$D$2:$AX$2, 0)), "")</f>
        <v>0.25222461648062006</v>
      </c>
      <c r="T95" s="123"/>
      <c r="U95" s="124" cm="1">
        <f t="array" ref="U95">_xlfn.IFS($C95&lt;"2017-18",SUM(D95:F95),$C95&lt;"2020-21",SUM(H95:I95), $C95&lt;"2024-25", SUM(K95:N95), $C95&gt;="2024-25", SUM(P95:S95))</f>
        <v>3.137912551491179</v>
      </c>
      <c r="V95" s="113"/>
      <c r="W95" s="113"/>
      <c r="X95" s="113"/>
      <c r="Y95" s="113"/>
      <c r="Z95" s="113"/>
    </row>
    <row r="96" spans="1:26" ht="12.4" customHeight="1" x14ac:dyDescent="0.35">
      <c r="A96" s="111" t="str">
        <f t="shared" si="3"/>
        <v>SVE30</v>
      </c>
      <c r="B96" s="111" t="s">
        <v>433</v>
      </c>
      <c r="C96" s="111" t="s">
        <v>522</v>
      </c>
      <c r="D96" s="122"/>
      <c r="E96" s="122"/>
      <c r="F96" s="122"/>
      <c r="G96" s="123"/>
      <c r="H96" s="124"/>
      <c r="I96" s="124"/>
      <c r="J96" s="123"/>
      <c r="K96" s="124"/>
      <c r="L96" s="124"/>
      <c r="M96" s="124"/>
      <c r="N96" s="124"/>
      <c r="O96" s="123"/>
      <c r="P96" s="125">
        <f>_xlfn.IFNA(INDEX(PR24_after_overrides!$D$3:$AX$128, MATCH(Depreciation!$A96, PR24_after_overrides!$A$3:$A$128, 0), MATCH(Depreciation!P$2, PR24_after_overrides!$D$2:$AX$2, 0)), "")</f>
        <v>0</v>
      </c>
      <c r="Q96" s="125">
        <f>_xlfn.IFNA(INDEX(PR24_after_overrides!$D$3:$AX$128, MATCH(Depreciation!$A96, PR24_after_overrides!$A$3:$A$128, 0), MATCH(Depreciation!Q$2, PR24_after_overrides!$D$2:$AX$2, 0)), "")</f>
        <v>3.4308762880859511</v>
      </c>
      <c r="R96" s="125">
        <f>_xlfn.IFNA(INDEX(PR24_after_overrides!$D$3:$AX$128, MATCH(Depreciation!$A96, PR24_after_overrides!$A$3:$A$128, 0), MATCH(Depreciation!R$2, PR24_after_overrides!$D$2:$AX$2, 0)), "")</f>
        <v>7.9395459371384466E-2</v>
      </c>
      <c r="S96" s="125">
        <f>_xlfn.IFNA(INDEX(PR24_after_overrides!$D$3:$AX$128, MATCH(Depreciation!$A96, PR24_after_overrides!$A$3:$A$128, 0), MATCH(Depreciation!S$2, PR24_after_overrides!$D$2:$AX$2, 0)), "")</f>
        <v>0.30864984830625714</v>
      </c>
      <c r="T96" s="123"/>
      <c r="U96" s="124" cm="1">
        <f t="array" ref="U96">_xlfn.IFS($C96&lt;"2017-18",SUM(D96:F96),$C96&lt;"2020-21",SUM(H96:I96), $C96&lt;"2024-25", SUM(K96:N96), $C96&gt;="2024-25", SUM(P96:S96))</f>
        <v>3.8189215957635927</v>
      </c>
      <c r="V96" s="113"/>
      <c r="W96" s="113"/>
      <c r="X96" s="113"/>
      <c r="Y96" s="113"/>
      <c r="Z96" s="113"/>
    </row>
    <row r="97" spans="1:26" ht="12.4" customHeight="1" x14ac:dyDescent="0.35">
      <c r="A97" s="111" t="str">
        <f t="shared" si="0"/>
        <v>SVT14</v>
      </c>
      <c r="B97" s="111" t="s">
        <v>313</v>
      </c>
      <c r="C97" s="111" t="s">
        <v>243</v>
      </c>
      <c r="D97" s="122">
        <f>INDEX(PR19_after_overrides!$A$1:$J$255, MATCH(Depreciation!$A97, PR19_after_overrides!$A$1:$A$255, 0), MATCH(Depreciation!D$2, PR19_after_overrides!$A$1:$J$1, 0))</f>
        <v>4.6935200000000004</v>
      </c>
      <c r="E97" s="122" t="str">
        <f>INDEX(PR19_after_overrides!$A$1:$J$255, MATCH(Depreciation!$A97, PR19_after_overrides!$A$1:$A$255, 0), MATCH(Depreciation!E$2, PR19_after_overrides!$A$1:$J$1, 0))</f>
        <v/>
      </c>
      <c r="F97" s="122" t="str">
        <f>INDEX(PR19_after_overrides!$A$1:$J$255, MATCH(Depreciation!$A97, PR19_after_overrides!$A$1:$A$255, 0), MATCH(Depreciation!F$2, PR19_after_overrides!$A$1:$J$1, 0))</f>
        <v/>
      </c>
      <c r="G97" s="123"/>
      <c r="H97" s="124" t="str">
        <f>INDEX('Cyclical_after overrides'!$A$1:$AX$244,MATCH(Depreciation!$A97,'Cyclical_after overrides'!$A$1:$A$244,0),MATCH(Depreciation!H$2,'Cyclical_after overrides'!$A$1:$AX$1,0))</f>
        <v/>
      </c>
      <c r="I97" s="124">
        <f>INDEX('Cyclical_after overrides'!$A$1:$AX$244,MATCH(Depreciation!$A97,'Cyclical_after overrides'!$A$1:$A$244,0),MATCH(Depreciation!I$2,'Cyclical_after overrides'!$A$1:$AX$1,0))</f>
        <v>0</v>
      </c>
      <c r="J97" s="123"/>
      <c r="K97" s="124" t="str">
        <f>INDEX('Cyclical_after overrides'!$A$1:$AX$244,MATCH(Depreciation!$A97,'Cyclical_after overrides'!$A$1:$A$244,0),MATCH(Depreciation!K$2,'Cyclical_after overrides'!$A$1:$AX$1,0))</f>
        <v/>
      </c>
      <c r="L97" s="124" t="str">
        <f>INDEX('Cyclical_after overrides'!$A$1:$AX$244,MATCH(Depreciation!$A97,'Cyclical_after overrides'!$A$1:$A$244,0),MATCH(Depreciation!L$2,'Cyclical_after overrides'!$A$1:$AX$1,0))</f>
        <v/>
      </c>
      <c r="M97" s="124" t="str">
        <f>INDEX('Cyclical_after overrides'!$A$1:$AX$244,MATCH(Depreciation!$A97,'Cyclical_after overrides'!$A$1:$A$244,0),MATCH(Depreciation!M$2,'Cyclical_after overrides'!$A$1:$AX$1,0))</f>
        <v/>
      </c>
      <c r="N97" s="124" t="str">
        <f>INDEX('Cyclical_after overrides'!$A$1:$AX$244,MATCH(Depreciation!$A97,'Cyclical_after overrides'!$A$1:$A$244,0),MATCH(Depreciation!N$2,'Cyclical_after overrides'!$A$1:$AX$1,0))</f>
        <v/>
      </c>
      <c r="O97" s="123"/>
      <c r="P97" s="125" t="str">
        <f>_xlfn.IFNA(INDEX(PR24_after_overrides!$D$3:$AX$128, MATCH(Depreciation!$A97, PR24_after_overrides!$A$3:$A$128, 0), MATCH(Depreciation!P$2, PR24_after_overrides!$D$2:$AX$2, 0)), "")</f>
        <v/>
      </c>
      <c r="Q97" s="125" t="str">
        <f>_xlfn.IFNA(INDEX(PR24_after_overrides!$D$3:$AX$128, MATCH(Depreciation!$A97, PR24_after_overrides!$A$3:$A$128, 0), MATCH(Depreciation!Q$2, PR24_after_overrides!$D$2:$AX$2, 0)), "")</f>
        <v/>
      </c>
      <c r="R97" s="125" t="str">
        <f>_xlfn.IFNA(INDEX(PR24_after_overrides!$D$3:$AX$128, MATCH(Depreciation!$A97, PR24_after_overrides!$A$3:$A$128, 0), MATCH(Depreciation!R$2, PR24_after_overrides!$D$2:$AX$2, 0)), "")</f>
        <v/>
      </c>
      <c r="S97" s="125" t="str">
        <f>_xlfn.IFNA(INDEX(PR24_after_overrides!$D$3:$AX$128, MATCH(Depreciation!$A97, PR24_after_overrides!$A$3:$A$128, 0), MATCH(Depreciation!S$2, PR24_after_overrides!$D$2:$AX$2, 0)), "")</f>
        <v/>
      </c>
      <c r="T97" s="123"/>
      <c r="U97" s="124" cm="1">
        <f t="array" ref="U97">_xlfn.IFS($C97&lt;"2017-18",SUM(D97:F97),$C97&lt;"2020-21",SUM(H97:I97), $C97&lt;"2024-25", SUM(K97:N97), $C97&gt;="2024-25", SUM(P97:S97))</f>
        <v>4.6935200000000004</v>
      </c>
      <c r="V97" s="113"/>
      <c r="W97" s="113"/>
      <c r="X97" s="113"/>
      <c r="Y97" s="113"/>
      <c r="Z97" s="113"/>
    </row>
    <row r="98" spans="1:26" ht="12.4" customHeight="1" x14ac:dyDescent="0.35">
      <c r="A98" s="111" t="str">
        <f t="shared" si="0"/>
        <v>SVT15</v>
      </c>
      <c r="B98" s="111" t="s">
        <v>313</v>
      </c>
      <c r="C98" s="111" t="s">
        <v>245</v>
      </c>
      <c r="D98" s="122">
        <f>INDEX(PR19_after_overrides!$A$1:$J$255, MATCH(Depreciation!$A98, PR19_after_overrides!$A$1:$A$255, 0), MATCH(Depreciation!D$2, PR19_after_overrides!$A$1:$J$1, 0))</f>
        <v>4.2870203408383496</v>
      </c>
      <c r="E98" s="122" t="str">
        <f>INDEX(PR19_after_overrides!$A$1:$J$255, MATCH(Depreciation!$A98, PR19_after_overrides!$A$1:$A$255, 0), MATCH(Depreciation!E$2, PR19_after_overrides!$A$1:$J$1, 0))</f>
        <v/>
      </c>
      <c r="F98" s="122" t="str">
        <f>INDEX(PR19_after_overrides!$A$1:$J$255, MATCH(Depreciation!$A98, PR19_after_overrides!$A$1:$A$255, 0), MATCH(Depreciation!F$2, PR19_after_overrides!$A$1:$J$1, 0))</f>
        <v/>
      </c>
      <c r="G98" s="123"/>
      <c r="H98" s="124" t="str">
        <f>INDEX('Cyclical_after overrides'!$A$1:$AX$244,MATCH(Depreciation!$A98,'Cyclical_after overrides'!$A$1:$A$244,0),MATCH(Depreciation!H$2,'Cyclical_after overrides'!$A$1:$AX$1,0))</f>
        <v/>
      </c>
      <c r="I98" s="124">
        <f>INDEX('Cyclical_after overrides'!$A$1:$AX$244,MATCH(Depreciation!$A98,'Cyclical_after overrides'!$A$1:$A$244,0),MATCH(Depreciation!I$2,'Cyclical_after overrides'!$A$1:$AX$1,0))</f>
        <v>0</v>
      </c>
      <c r="J98" s="123"/>
      <c r="K98" s="124" t="str">
        <f>INDEX('Cyclical_after overrides'!$A$1:$AX$244,MATCH(Depreciation!$A98,'Cyclical_after overrides'!$A$1:$A$244,0),MATCH(Depreciation!K$2,'Cyclical_after overrides'!$A$1:$AX$1,0))</f>
        <v/>
      </c>
      <c r="L98" s="124" t="str">
        <f>INDEX('Cyclical_after overrides'!$A$1:$AX$244,MATCH(Depreciation!$A98,'Cyclical_after overrides'!$A$1:$A$244,0),MATCH(Depreciation!L$2,'Cyclical_after overrides'!$A$1:$AX$1,0))</f>
        <v/>
      </c>
      <c r="M98" s="124" t="str">
        <f>INDEX('Cyclical_after overrides'!$A$1:$AX$244,MATCH(Depreciation!$A98,'Cyclical_after overrides'!$A$1:$A$244,0),MATCH(Depreciation!M$2,'Cyclical_after overrides'!$A$1:$AX$1,0))</f>
        <v/>
      </c>
      <c r="N98" s="124" t="str">
        <f>INDEX('Cyclical_after overrides'!$A$1:$AX$244,MATCH(Depreciation!$A98,'Cyclical_after overrides'!$A$1:$A$244,0),MATCH(Depreciation!N$2,'Cyclical_after overrides'!$A$1:$AX$1,0))</f>
        <v/>
      </c>
      <c r="O98" s="123"/>
      <c r="P98" s="125" t="str">
        <f>_xlfn.IFNA(INDEX(PR24_after_overrides!$D$3:$AX$128, MATCH(Depreciation!$A98, PR24_after_overrides!$A$3:$A$128, 0), MATCH(Depreciation!P$2, PR24_after_overrides!$D$2:$AX$2, 0)), "")</f>
        <v/>
      </c>
      <c r="Q98" s="125" t="str">
        <f>_xlfn.IFNA(INDEX(PR24_after_overrides!$D$3:$AX$128, MATCH(Depreciation!$A98, PR24_after_overrides!$A$3:$A$128, 0), MATCH(Depreciation!Q$2, PR24_after_overrides!$D$2:$AX$2, 0)), "")</f>
        <v/>
      </c>
      <c r="R98" s="125" t="str">
        <f>_xlfn.IFNA(INDEX(PR24_after_overrides!$D$3:$AX$128, MATCH(Depreciation!$A98, PR24_after_overrides!$A$3:$A$128, 0), MATCH(Depreciation!R$2, PR24_after_overrides!$D$2:$AX$2, 0)), "")</f>
        <v/>
      </c>
      <c r="S98" s="125" t="str">
        <f>_xlfn.IFNA(INDEX(PR24_after_overrides!$D$3:$AX$128, MATCH(Depreciation!$A98, PR24_after_overrides!$A$3:$A$128, 0), MATCH(Depreciation!S$2, PR24_after_overrides!$D$2:$AX$2, 0)), "")</f>
        <v/>
      </c>
      <c r="T98" s="123"/>
      <c r="U98" s="124" cm="1">
        <f t="array" ref="U98">_xlfn.IFS($C98&lt;"2017-18",SUM(D98:F98),$C98&lt;"2020-21",SUM(H98:I98), $C98&lt;"2024-25", SUM(K98:N98), $C98&gt;="2024-25", SUM(P98:S98))</f>
        <v>4.2870203408383496</v>
      </c>
      <c r="V98" s="113"/>
      <c r="W98" s="113"/>
      <c r="X98" s="113"/>
      <c r="Y98" s="113"/>
      <c r="Z98" s="113"/>
    </row>
    <row r="99" spans="1:26" ht="12.4" customHeight="1" x14ac:dyDescent="0.35">
      <c r="A99" s="111" t="str">
        <f t="shared" si="0"/>
        <v>SVT16</v>
      </c>
      <c r="B99" s="111" t="s">
        <v>313</v>
      </c>
      <c r="C99" s="111" t="s">
        <v>247</v>
      </c>
      <c r="D99" s="122">
        <f>INDEX(PR19_after_overrides!$A$1:$J$255, MATCH(Depreciation!$A99, PR19_after_overrides!$A$1:$A$255, 0), MATCH(Depreciation!D$2, PR19_after_overrides!$A$1:$J$1, 0))</f>
        <v>2.3924428424315098</v>
      </c>
      <c r="E99" s="122">
        <f>INDEX(PR19_after_overrides!$A$1:$J$255, MATCH(Depreciation!$A99, PR19_after_overrides!$A$1:$A$255, 0), MATCH(Depreciation!E$2, PR19_after_overrides!$A$1:$J$1, 0))</f>
        <v>0.22681238884931501</v>
      </c>
      <c r="F99" s="122" t="str">
        <f>INDEX(PR19_after_overrides!$A$1:$J$255, MATCH(Depreciation!$A99, PR19_after_overrides!$A$1:$A$255, 0), MATCH(Depreciation!F$2, PR19_after_overrides!$A$1:$J$1, 0))</f>
        <v/>
      </c>
      <c r="G99" s="123"/>
      <c r="H99" s="124" t="str">
        <f>INDEX('Cyclical_after overrides'!$A$1:$AX$244,MATCH(Depreciation!$A99,'Cyclical_after overrides'!$A$1:$A$244,0),MATCH(Depreciation!H$2,'Cyclical_after overrides'!$A$1:$AX$1,0))</f>
        <v/>
      </c>
      <c r="I99" s="124" t="str">
        <f>INDEX('Cyclical_after overrides'!$A$1:$AX$244,MATCH(Depreciation!$A99,'Cyclical_after overrides'!$A$1:$A$244,0),MATCH(Depreciation!I$2,'Cyclical_after overrides'!$A$1:$AX$1,0))</f>
        <v/>
      </c>
      <c r="J99" s="123"/>
      <c r="K99" s="124" t="str">
        <f>INDEX('Cyclical_after overrides'!$A$1:$AX$244,MATCH(Depreciation!$A99,'Cyclical_after overrides'!$A$1:$A$244,0),MATCH(Depreciation!K$2,'Cyclical_after overrides'!$A$1:$AX$1,0))</f>
        <v/>
      </c>
      <c r="L99" s="124" t="str">
        <f>INDEX('Cyclical_after overrides'!$A$1:$AX$244,MATCH(Depreciation!$A99,'Cyclical_after overrides'!$A$1:$A$244,0),MATCH(Depreciation!L$2,'Cyclical_after overrides'!$A$1:$AX$1,0))</f>
        <v/>
      </c>
      <c r="M99" s="124" t="str">
        <f>INDEX('Cyclical_after overrides'!$A$1:$AX$244,MATCH(Depreciation!$A99,'Cyclical_after overrides'!$A$1:$A$244,0),MATCH(Depreciation!M$2,'Cyclical_after overrides'!$A$1:$AX$1,0))</f>
        <v/>
      </c>
      <c r="N99" s="124" t="str">
        <f>INDEX('Cyclical_after overrides'!$A$1:$AX$244,MATCH(Depreciation!$A99,'Cyclical_after overrides'!$A$1:$A$244,0),MATCH(Depreciation!N$2,'Cyclical_after overrides'!$A$1:$AX$1,0))</f>
        <v/>
      </c>
      <c r="O99" s="123"/>
      <c r="P99" s="125" t="str">
        <f>_xlfn.IFNA(INDEX(PR24_after_overrides!$D$3:$AX$128, MATCH(Depreciation!$A99, PR24_after_overrides!$A$3:$A$128, 0), MATCH(Depreciation!P$2, PR24_after_overrides!$D$2:$AX$2, 0)), "")</f>
        <v/>
      </c>
      <c r="Q99" s="125" t="str">
        <f>_xlfn.IFNA(INDEX(PR24_after_overrides!$D$3:$AX$128, MATCH(Depreciation!$A99, PR24_after_overrides!$A$3:$A$128, 0), MATCH(Depreciation!Q$2, PR24_after_overrides!$D$2:$AX$2, 0)), "")</f>
        <v/>
      </c>
      <c r="R99" s="125" t="str">
        <f>_xlfn.IFNA(INDEX(PR24_after_overrides!$D$3:$AX$128, MATCH(Depreciation!$A99, PR24_after_overrides!$A$3:$A$128, 0), MATCH(Depreciation!R$2, PR24_after_overrides!$D$2:$AX$2, 0)), "")</f>
        <v/>
      </c>
      <c r="S99" s="125" t="str">
        <f>_xlfn.IFNA(INDEX(PR24_after_overrides!$D$3:$AX$128, MATCH(Depreciation!$A99, PR24_after_overrides!$A$3:$A$128, 0), MATCH(Depreciation!S$2, PR24_after_overrides!$D$2:$AX$2, 0)), "")</f>
        <v/>
      </c>
      <c r="T99" s="123"/>
      <c r="U99" s="124" cm="1">
        <f t="array" ref="U99">_xlfn.IFS($C99&lt;"2017-18",SUM(D99:F99),$C99&lt;"2020-21",SUM(H99:I99), $C99&lt;"2024-25", SUM(K99:N99), $C99&gt;="2024-25", SUM(P99:S99))</f>
        <v>2.619255231280825</v>
      </c>
      <c r="V99" s="113"/>
      <c r="W99" s="113"/>
      <c r="X99" s="113"/>
      <c r="Y99" s="113"/>
      <c r="Z99" s="113"/>
    </row>
    <row r="100" spans="1:26" ht="12.4" customHeight="1" x14ac:dyDescent="0.35">
      <c r="A100" s="111" t="str">
        <f t="shared" si="0"/>
        <v>SVT17</v>
      </c>
      <c r="B100" s="111" t="s">
        <v>313</v>
      </c>
      <c r="C100" s="111" t="s">
        <v>249</v>
      </c>
      <c r="D100" s="122">
        <f>INDEX(PR19_after_overrides!$A$1:$J$255, MATCH(Depreciation!$A100, PR19_after_overrides!$A$1:$A$255, 0), MATCH(Depreciation!D$2, PR19_after_overrides!$A$1:$J$1, 0))</f>
        <v>1.043665729</v>
      </c>
      <c r="E100" s="122">
        <f>INDEX(PR19_after_overrides!$A$1:$J$255, MATCH(Depreciation!$A100, PR19_after_overrides!$A$1:$A$255, 0), MATCH(Depreciation!E$2, PR19_after_overrides!$A$1:$J$1, 0))</f>
        <v>0.502657501889759</v>
      </c>
      <c r="F100" s="122" t="str">
        <f>INDEX(PR19_after_overrides!$A$1:$J$255, MATCH(Depreciation!$A100, PR19_after_overrides!$A$1:$A$255, 0), MATCH(Depreciation!F$2, PR19_after_overrides!$A$1:$J$1, 0))</f>
        <v/>
      </c>
      <c r="G100" s="123"/>
      <c r="H100" s="124">
        <f>INDEX('Cyclical_after overrides'!$A$1:$AX$244,MATCH(Depreciation!$A100,'Cyclical_after overrides'!$A$1:$A$244,0),MATCH(Depreciation!H$2,'Cyclical_after overrides'!$A$1:$AX$1,0))</f>
        <v>2.3719999999999999</v>
      </c>
      <c r="I100" s="124">
        <f>INDEX('Cyclical_after overrides'!$A$1:$AX$244,MATCH(Depreciation!$A100,'Cyclical_after overrides'!$A$1:$A$244,0),MATCH(Depreciation!I$2,'Cyclical_after overrides'!$A$1:$AX$1,0))</f>
        <v>1.3170000000000002</v>
      </c>
      <c r="J100" s="123"/>
      <c r="K100" s="124" t="str">
        <f>INDEX('Cyclical_after overrides'!$A$1:$AX$244,MATCH(Depreciation!$A100,'Cyclical_after overrides'!$A$1:$A$244,0),MATCH(Depreciation!K$2,'Cyclical_after overrides'!$A$1:$AX$1,0))</f>
        <v/>
      </c>
      <c r="L100" s="124" t="str">
        <f>INDEX('Cyclical_after overrides'!$A$1:$AX$244,MATCH(Depreciation!$A100,'Cyclical_after overrides'!$A$1:$A$244,0),MATCH(Depreciation!L$2,'Cyclical_after overrides'!$A$1:$AX$1,0))</f>
        <v/>
      </c>
      <c r="M100" s="124" t="str">
        <f>INDEX('Cyclical_after overrides'!$A$1:$AX$244,MATCH(Depreciation!$A100,'Cyclical_after overrides'!$A$1:$A$244,0),MATCH(Depreciation!M$2,'Cyclical_after overrides'!$A$1:$AX$1,0))</f>
        <v/>
      </c>
      <c r="N100" s="124" t="str">
        <f>INDEX('Cyclical_after overrides'!$A$1:$AX$244,MATCH(Depreciation!$A100,'Cyclical_after overrides'!$A$1:$A$244,0),MATCH(Depreciation!N$2,'Cyclical_after overrides'!$A$1:$AX$1,0))</f>
        <v/>
      </c>
      <c r="O100" s="123"/>
      <c r="P100" s="125" t="str">
        <f>_xlfn.IFNA(INDEX(PR24_after_overrides!$D$3:$AX$128, MATCH(Depreciation!$A100, PR24_after_overrides!$A$3:$A$128, 0), MATCH(Depreciation!P$2, PR24_after_overrides!$D$2:$AX$2, 0)), "")</f>
        <v/>
      </c>
      <c r="Q100" s="125" t="str">
        <f>_xlfn.IFNA(INDEX(PR24_after_overrides!$D$3:$AX$128, MATCH(Depreciation!$A100, PR24_after_overrides!$A$3:$A$128, 0), MATCH(Depreciation!Q$2, PR24_after_overrides!$D$2:$AX$2, 0)), "")</f>
        <v/>
      </c>
      <c r="R100" s="125" t="str">
        <f>_xlfn.IFNA(INDEX(PR24_after_overrides!$D$3:$AX$128, MATCH(Depreciation!$A100, PR24_after_overrides!$A$3:$A$128, 0), MATCH(Depreciation!R$2, PR24_after_overrides!$D$2:$AX$2, 0)), "")</f>
        <v/>
      </c>
      <c r="S100" s="125" t="str">
        <f>_xlfn.IFNA(INDEX(PR24_after_overrides!$D$3:$AX$128, MATCH(Depreciation!$A100, PR24_after_overrides!$A$3:$A$128, 0), MATCH(Depreciation!S$2, PR24_after_overrides!$D$2:$AX$2, 0)), "")</f>
        <v/>
      </c>
      <c r="T100" s="123"/>
      <c r="U100" s="124" cm="1">
        <f t="array" ref="U100">_xlfn.IFS($C100&lt;"2017-18",SUM(D100:F100),$C100&lt;"2020-21",SUM(H100:I100), $C100&lt;"2024-25", SUM(K100:N100), $C100&gt;="2024-25", SUM(P100:S100))</f>
        <v>1.546323230889759</v>
      </c>
      <c r="V100" s="113"/>
      <c r="W100" s="113"/>
      <c r="X100" s="113"/>
      <c r="Y100" s="113"/>
      <c r="Z100" s="113"/>
    </row>
    <row r="101" spans="1:26" ht="12.4" customHeight="1" x14ac:dyDescent="0.35">
      <c r="A101" s="111" t="str">
        <f t="shared" si="0"/>
        <v>SVT18</v>
      </c>
      <c r="B101" s="111" t="s">
        <v>313</v>
      </c>
      <c r="C101" s="111" t="s">
        <v>251</v>
      </c>
      <c r="D101" s="122">
        <f>INDEX(PR19_after_overrides!$A$1:$J$255, MATCH(Depreciation!$A101, PR19_after_overrides!$A$1:$A$255, 0), MATCH(Depreciation!D$2, PR19_after_overrides!$A$1:$J$1, 0))</f>
        <v>2.323</v>
      </c>
      <c r="E101" s="122">
        <f>INDEX(PR19_after_overrides!$A$1:$J$255, MATCH(Depreciation!$A101, PR19_after_overrides!$A$1:$A$255, 0), MATCH(Depreciation!E$2, PR19_after_overrides!$A$1:$J$1, 0))</f>
        <v>2.7050000000000001</v>
      </c>
      <c r="F101" s="122">
        <f>INDEX(PR19_after_overrides!$A$1:$J$255, MATCH(Depreciation!$A101, PR19_after_overrides!$A$1:$A$255, 0), MATCH(Depreciation!F$2, PR19_after_overrides!$A$1:$J$1, 0))</f>
        <v>0</v>
      </c>
      <c r="G101" s="123"/>
      <c r="H101" s="124">
        <f>INDEX('Cyclical_after overrides'!$A$1:$AX$244,MATCH(Depreciation!$A101,'Cyclical_after overrides'!$A$1:$A$244,0),MATCH(Depreciation!H$2,'Cyclical_after overrides'!$A$1:$AX$1,0))</f>
        <v>3.3069999999999999</v>
      </c>
      <c r="I101" s="124">
        <f>INDEX('Cyclical_after overrides'!$A$1:$AX$244,MATCH(Depreciation!$A101,'Cyclical_after overrides'!$A$1:$A$244,0),MATCH(Depreciation!I$2,'Cyclical_after overrides'!$A$1:$AX$1,0))</f>
        <v>1.7210000000000001</v>
      </c>
      <c r="J101" s="123"/>
      <c r="K101" s="124" t="str">
        <f>INDEX('Cyclical_after overrides'!$A$1:$AX$244,MATCH(Depreciation!$A101,'Cyclical_after overrides'!$A$1:$A$244,0),MATCH(Depreciation!K$2,'Cyclical_after overrides'!$A$1:$AX$1,0))</f>
        <v/>
      </c>
      <c r="L101" s="124" t="str">
        <f>INDEX('Cyclical_after overrides'!$A$1:$AX$244,MATCH(Depreciation!$A101,'Cyclical_after overrides'!$A$1:$A$244,0),MATCH(Depreciation!L$2,'Cyclical_after overrides'!$A$1:$AX$1,0))</f>
        <v/>
      </c>
      <c r="M101" s="124" t="str">
        <f>INDEX('Cyclical_after overrides'!$A$1:$AX$244,MATCH(Depreciation!$A101,'Cyclical_after overrides'!$A$1:$A$244,0),MATCH(Depreciation!M$2,'Cyclical_after overrides'!$A$1:$AX$1,0))</f>
        <v/>
      </c>
      <c r="N101" s="124" t="str">
        <f>INDEX('Cyclical_after overrides'!$A$1:$AX$244,MATCH(Depreciation!$A101,'Cyclical_after overrides'!$A$1:$A$244,0),MATCH(Depreciation!N$2,'Cyclical_after overrides'!$A$1:$AX$1,0))</f>
        <v/>
      </c>
      <c r="O101" s="123"/>
      <c r="P101" s="125" t="str">
        <f>_xlfn.IFNA(INDEX(PR24_after_overrides!$D$3:$AX$128, MATCH(Depreciation!$A101, PR24_after_overrides!$A$3:$A$128, 0), MATCH(Depreciation!P$2, PR24_after_overrides!$D$2:$AX$2, 0)), "")</f>
        <v/>
      </c>
      <c r="Q101" s="125" t="str">
        <f>_xlfn.IFNA(INDEX(PR24_after_overrides!$D$3:$AX$128, MATCH(Depreciation!$A101, PR24_after_overrides!$A$3:$A$128, 0), MATCH(Depreciation!Q$2, PR24_after_overrides!$D$2:$AX$2, 0)), "")</f>
        <v/>
      </c>
      <c r="R101" s="125" t="str">
        <f>_xlfn.IFNA(INDEX(PR24_after_overrides!$D$3:$AX$128, MATCH(Depreciation!$A101, PR24_after_overrides!$A$3:$A$128, 0), MATCH(Depreciation!R$2, PR24_after_overrides!$D$2:$AX$2, 0)), "")</f>
        <v/>
      </c>
      <c r="S101" s="125" t="str">
        <f>_xlfn.IFNA(INDEX(PR24_after_overrides!$D$3:$AX$128, MATCH(Depreciation!$A101, PR24_after_overrides!$A$3:$A$128, 0), MATCH(Depreciation!S$2, PR24_after_overrides!$D$2:$AX$2, 0)), "")</f>
        <v/>
      </c>
      <c r="T101" s="123"/>
      <c r="U101" s="124" cm="1">
        <f t="array" ref="U101">_xlfn.IFS($C101&lt;"2017-18",SUM(D101:F101),$C101&lt;"2020-21",SUM(H101:I101), $C101&lt;"2024-25", SUM(K101:N101), $C101&gt;="2024-25", SUM(P101:S101))</f>
        <v>5.0280000000000005</v>
      </c>
      <c r="V101" s="113"/>
      <c r="W101" s="113"/>
      <c r="X101" s="113"/>
      <c r="Y101" s="113"/>
      <c r="Z101" s="113"/>
    </row>
    <row r="102" spans="1:26" ht="12.4" customHeight="1" x14ac:dyDescent="0.35">
      <c r="A102" s="111" t="str">
        <f t="shared" si="0"/>
        <v>SVT19</v>
      </c>
      <c r="B102" s="111" t="s">
        <v>313</v>
      </c>
      <c r="C102" s="111" t="s">
        <v>253</v>
      </c>
      <c r="D102" s="122">
        <f>INDEX(PR19_after_overrides!$A$1:$J$255, MATCH(Depreciation!$A102, PR19_after_overrides!$A$1:$A$255, 0), MATCH(Depreciation!D$2, PR19_after_overrides!$A$1:$J$1, 0))</f>
        <v>0</v>
      </c>
      <c r="E102" s="122">
        <f>INDEX(PR19_after_overrides!$A$1:$J$255, MATCH(Depreciation!$A102, PR19_after_overrides!$A$1:$A$255, 0), MATCH(Depreciation!E$2, PR19_after_overrides!$A$1:$J$1, 0))</f>
        <v>0</v>
      </c>
      <c r="F102" s="122" t="str">
        <f>INDEX(PR19_after_overrides!$A$1:$J$255, MATCH(Depreciation!$A102, PR19_after_overrides!$A$1:$A$255, 0), MATCH(Depreciation!F$2, PR19_after_overrides!$A$1:$J$1, 0))</f>
        <v/>
      </c>
      <c r="G102" s="123"/>
      <c r="H102" s="124">
        <f>INDEX('Cyclical_after overrides'!$A$1:$AX$244,MATCH(Depreciation!$A102,'Cyclical_after overrides'!$A$1:$A$244,0),MATCH(Depreciation!H$2,'Cyclical_after overrides'!$A$1:$AX$1,0))</f>
        <v>2.6339999999999999</v>
      </c>
      <c r="I102" s="124">
        <f>INDEX('Cyclical_after overrides'!$A$1:$AX$244,MATCH(Depreciation!$A102,'Cyclical_after overrides'!$A$1:$A$244,0),MATCH(Depreciation!I$2,'Cyclical_after overrides'!$A$1:$AX$1,0))</f>
        <v>4.9320000000000004</v>
      </c>
      <c r="J102" s="123"/>
      <c r="K102" s="124" t="str">
        <f>INDEX('Cyclical_after overrides'!$A$1:$AX$244,MATCH(Depreciation!$A102,'Cyclical_after overrides'!$A$1:$A$244,0),MATCH(Depreciation!K$2,'Cyclical_after overrides'!$A$1:$AX$1,0))</f>
        <v/>
      </c>
      <c r="L102" s="124" t="str">
        <f>INDEX('Cyclical_after overrides'!$A$1:$AX$244,MATCH(Depreciation!$A102,'Cyclical_after overrides'!$A$1:$A$244,0),MATCH(Depreciation!L$2,'Cyclical_after overrides'!$A$1:$AX$1,0))</f>
        <v/>
      </c>
      <c r="M102" s="124" t="str">
        <f>INDEX('Cyclical_after overrides'!$A$1:$AX$244,MATCH(Depreciation!$A102,'Cyclical_after overrides'!$A$1:$A$244,0),MATCH(Depreciation!M$2,'Cyclical_after overrides'!$A$1:$AX$1,0))</f>
        <v/>
      </c>
      <c r="N102" s="124" t="str">
        <f>INDEX('Cyclical_after overrides'!$A$1:$AX$244,MATCH(Depreciation!$A102,'Cyclical_after overrides'!$A$1:$A$244,0),MATCH(Depreciation!N$2,'Cyclical_after overrides'!$A$1:$AX$1,0))</f>
        <v/>
      </c>
      <c r="O102" s="123"/>
      <c r="P102" s="125" t="str">
        <f>_xlfn.IFNA(INDEX(PR24_after_overrides!$D$3:$AX$128, MATCH(Depreciation!$A102, PR24_after_overrides!$A$3:$A$128, 0), MATCH(Depreciation!P$2, PR24_after_overrides!$D$2:$AX$2, 0)), "")</f>
        <v/>
      </c>
      <c r="Q102" s="125" t="str">
        <f>_xlfn.IFNA(INDEX(PR24_after_overrides!$D$3:$AX$128, MATCH(Depreciation!$A102, PR24_after_overrides!$A$3:$A$128, 0), MATCH(Depreciation!Q$2, PR24_after_overrides!$D$2:$AX$2, 0)), "")</f>
        <v/>
      </c>
      <c r="R102" s="125" t="str">
        <f>_xlfn.IFNA(INDEX(PR24_after_overrides!$D$3:$AX$128, MATCH(Depreciation!$A102, PR24_after_overrides!$A$3:$A$128, 0), MATCH(Depreciation!R$2, PR24_after_overrides!$D$2:$AX$2, 0)), "")</f>
        <v/>
      </c>
      <c r="S102" s="125" t="str">
        <f>_xlfn.IFNA(INDEX(PR24_after_overrides!$D$3:$AX$128, MATCH(Depreciation!$A102, PR24_after_overrides!$A$3:$A$128, 0), MATCH(Depreciation!S$2, PR24_after_overrides!$D$2:$AX$2, 0)), "")</f>
        <v/>
      </c>
      <c r="T102" s="123"/>
      <c r="U102" s="124" cm="1">
        <f t="array" ref="U102">_xlfn.IFS($C102&lt;"2017-18",SUM(D102:F102),$C102&lt;"2020-21",SUM(H102:I102), $C102&lt;"2024-25", SUM(K102:N102), $C102&gt;="2024-25", SUM(P102:S102))</f>
        <v>7.5660000000000007</v>
      </c>
      <c r="V102" s="113"/>
      <c r="W102" s="113"/>
      <c r="X102" s="113"/>
      <c r="Y102" s="113"/>
      <c r="Z102" s="113"/>
    </row>
    <row r="103" spans="1:26" ht="12.4" customHeight="1" x14ac:dyDescent="0.35">
      <c r="A103" s="111" t="str">
        <f t="shared" si="0"/>
        <v>SWT14</v>
      </c>
      <c r="B103" s="111" t="s">
        <v>325</v>
      </c>
      <c r="C103" s="111" t="s">
        <v>243</v>
      </c>
      <c r="D103" s="126">
        <f>IFERROR(D323*$L$325, 0)</f>
        <v>1.5947165210832512</v>
      </c>
      <c r="E103" s="126">
        <f>IFERROR(E323*$L$325, 0)</f>
        <v>0</v>
      </c>
      <c r="F103" s="126">
        <f>IFERROR(F323*$L$325, 0)</f>
        <v>0</v>
      </c>
      <c r="G103" s="123"/>
      <c r="H103" s="124" t="str">
        <f>INDEX('Cyclical_after overrides'!$A$1:$AX$244,MATCH(Depreciation!$A103,'Cyclical_after overrides'!$A$1:$A$244,0),MATCH(Depreciation!H$2,'Cyclical_after overrides'!$A$1:$AX$1,0))</f>
        <v/>
      </c>
      <c r="I103" s="124">
        <f>INDEX('Cyclical_after overrides'!$A$1:$AX$244,MATCH(Depreciation!$A103,'Cyclical_after overrides'!$A$1:$A$244,0),MATCH(Depreciation!I$2,'Cyclical_after overrides'!$A$1:$AX$1,0))</f>
        <v>0</v>
      </c>
      <c r="J103" s="123"/>
      <c r="K103" s="124" t="str">
        <f>INDEX('Cyclical_after overrides'!$A$1:$AX$244,MATCH(Depreciation!$A103,'Cyclical_after overrides'!$A$1:$A$244,0),MATCH(Depreciation!K$2,'Cyclical_after overrides'!$A$1:$AX$1,0))</f>
        <v/>
      </c>
      <c r="L103" s="124" t="str">
        <f>INDEX('Cyclical_after overrides'!$A$1:$AX$244,MATCH(Depreciation!$A103,'Cyclical_after overrides'!$A$1:$A$244,0),MATCH(Depreciation!L$2,'Cyclical_after overrides'!$A$1:$AX$1,0))</f>
        <v/>
      </c>
      <c r="M103" s="124" t="str">
        <f>INDEX('Cyclical_after overrides'!$A$1:$AX$244,MATCH(Depreciation!$A103,'Cyclical_after overrides'!$A$1:$A$244,0),MATCH(Depreciation!M$2,'Cyclical_after overrides'!$A$1:$AX$1,0))</f>
        <v/>
      </c>
      <c r="N103" s="124" t="str">
        <f>INDEX('Cyclical_after overrides'!$A$1:$AX$244,MATCH(Depreciation!$A103,'Cyclical_after overrides'!$A$1:$A$244,0),MATCH(Depreciation!N$2,'Cyclical_after overrides'!$A$1:$AX$1,0))</f>
        <v/>
      </c>
      <c r="O103" s="123"/>
      <c r="P103" s="125" t="str">
        <f>_xlfn.IFNA(INDEX(PR24_after_overrides!$D$3:$AX$128, MATCH(Depreciation!$A103, PR24_after_overrides!$A$3:$A$128, 0), MATCH(Depreciation!P$2, PR24_after_overrides!$D$2:$AX$2, 0)), "")</f>
        <v/>
      </c>
      <c r="Q103" s="125" t="str">
        <f>_xlfn.IFNA(INDEX(PR24_after_overrides!$D$3:$AX$128, MATCH(Depreciation!$A103, PR24_after_overrides!$A$3:$A$128, 0), MATCH(Depreciation!Q$2, PR24_after_overrides!$D$2:$AX$2, 0)), "")</f>
        <v/>
      </c>
      <c r="R103" s="125" t="str">
        <f>_xlfn.IFNA(INDEX(PR24_after_overrides!$D$3:$AX$128, MATCH(Depreciation!$A103, PR24_after_overrides!$A$3:$A$128, 0), MATCH(Depreciation!R$2, PR24_after_overrides!$D$2:$AX$2, 0)), "")</f>
        <v/>
      </c>
      <c r="S103" s="125" t="str">
        <f>_xlfn.IFNA(INDEX(PR24_after_overrides!$D$3:$AX$128, MATCH(Depreciation!$A103, PR24_after_overrides!$A$3:$A$128, 0), MATCH(Depreciation!S$2, PR24_after_overrides!$D$2:$AX$2, 0)), "")</f>
        <v/>
      </c>
      <c r="T103" s="123"/>
      <c r="U103" s="124" cm="1">
        <f t="array" ref="U103">_xlfn.IFS($C103&lt;"2017-18",SUM(D103:F103),$C103&lt;"2020-21",SUM(H103:I103), $C103&lt;"2024-25", SUM(K103:N103), $C103&gt;="2024-25", SUM(P103:S103))</f>
        <v>1.5947165210832512</v>
      </c>
      <c r="V103" s="113"/>
      <c r="W103" s="113"/>
      <c r="X103" s="113"/>
      <c r="Y103" s="113"/>
      <c r="Z103" s="113"/>
    </row>
    <row r="104" spans="1:26" ht="12.4" customHeight="1" x14ac:dyDescent="0.35">
      <c r="A104" s="111" t="str">
        <f t="shared" si="0"/>
        <v>SWT15</v>
      </c>
      <c r="B104" s="111" t="s">
        <v>325</v>
      </c>
      <c r="C104" s="111" t="s">
        <v>245</v>
      </c>
      <c r="D104" s="126">
        <f>IFERROR(D324*$M$325, 0)</f>
        <v>1.5107325313748694</v>
      </c>
      <c r="E104" s="126">
        <f>IFERROR(E324*$M$325, 0)</f>
        <v>0</v>
      </c>
      <c r="F104" s="126">
        <f>IFERROR(F324*$M$325, 0)</f>
        <v>0</v>
      </c>
      <c r="G104" s="123"/>
      <c r="H104" s="124" t="str">
        <f>INDEX('Cyclical_after overrides'!$A$1:$AX$244,MATCH(Depreciation!$A104,'Cyclical_after overrides'!$A$1:$A$244,0),MATCH(Depreciation!H$2,'Cyclical_after overrides'!$A$1:$AX$1,0))</f>
        <v/>
      </c>
      <c r="I104" s="124">
        <f>INDEX('Cyclical_after overrides'!$A$1:$AX$244,MATCH(Depreciation!$A104,'Cyclical_after overrides'!$A$1:$A$244,0),MATCH(Depreciation!I$2,'Cyclical_after overrides'!$A$1:$AX$1,0))</f>
        <v>0</v>
      </c>
      <c r="J104" s="123"/>
      <c r="K104" s="124" t="str">
        <f>INDEX('Cyclical_after overrides'!$A$1:$AX$244,MATCH(Depreciation!$A104,'Cyclical_after overrides'!$A$1:$A$244,0),MATCH(Depreciation!K$2,'Cyclical_after overrides'!$A$1:$AX$1,0))</f>
        <v/>
      </c>
      <c r="L104" s="124" t="str">
        <f>INDEX('Cyclical_after overrides'!$A$1:$AX$244,MATCH(Depreciation!$A104,'Cyclical_after overrides'!$A$1:$A$244,0),MATCH(Depreciation!L$2,'Cyclical_after overrides'!$A$1:$AX$1,0))</f>
        <v/>
      </c>
      <c r="M104" s="124" t="str">
        <f>INDEX('Cyclical_after overrides'!$A$1:$AX$244,MATCH(Depreciation!$A104,'Cyclical_after overrides'!$A$1:$A$244,0),MATCH(Depreciation!M$2,'Cyclical_after overrides'!$A$1:$AX$1,0))</f>
        <v/>
      </c>
      <c r="N104" s="124" t="str">
        <f>INDEX('Cyclical_after overrides'!$A$1:$AX$244,MATCH(Depreciation!$A104,'Cyclical_after overrides'!$A$1:$A$244,0),MATCH(Depreciation!N$2,'Cyclical_after overrides'!$A$1:$AX$1,0))</f>
        <v/>
      </c>
      <c r="O104" s="123"/>
      <c r="P104" s="125" t="str">
        <f>_xlfn.IFNA(INDEX(PR24_after_overrides!$D$3:$AX$128, MATCH(Depreciation!$A104, PR24_after_overrides!$A$3:$A$128, 0), MATCH(Depreciation!P$2, PR24_after_overrides!$D$2:$AX$2, 0)), "")</f>
        <v/>
      </c>
      <c r="Q104" s="125" t="str">
        <f>_xlfn.IFNA(INDEX(PR24_after_overrides!$D$3:$AX$128, MATCH(Depreciation!$A104, PR24_after_overrides!$A$3:$A$128, 0), MATCH(Depreciation!Q$2, PR24_after_overrides!$D$2:$AX$2, 0)), "")</f>
        <v/>
      </c>
      <c r="R104" s="125" t="str">
        <f>_xlfn.IFNA(INDEX(PR24_after_overrides!$D$3:$AX$128, MATCH(Depreciation!$A104, PR24_after_overrides!$A$3:$A$128, 0), MATCH(Depreciation!R$2, PR24_after_overrides!$D$2:$AX$2, 0)), "")</f>
        <v/>
      </c>
      <c r="S104" s="125" t="str">
        <f>_xlfn.IFNA(INDEX(PR24_after_overrides!$D$3:$AX$128, MATCH(Depreciation!$A104, PR24_after_overrides!$A$3:$A$128, 0), MATCH(Depreciation!S$2, PR24_after_overrides!$D$2:$AX$2, 0)), "")</f>
        <v/>
      </c>
      <c r="T104" s="123"/>
      <c r="U104" s="124" cm="1">
        <f t="array" ref="U104">_xlfn.IFS($C104&lt;"2017-18",SUM(D104:F104),$C104&lt;"2020-21",SUM(H104:I104), $C104&lt;"2024-25", SUM(K104:N104), $C104&gt;="2024-25", SUM(P104:S104))</f>
        <v>1.5107325313748694</v>
      </c>
      <c r="V104" s="113"/>
      <c r="W104" s="113"/>
      <c r="X104" s="113"/>
      <c r="Y104" s="113"/>
      <c r="Z104" s="113"/>
    </row>
    <row r="105" spans="1:26" ht="12.4" customHeight="1" x14ac:dyDescent="0.35">
      <c r="A105" s="111" t="str">
        <f t="shared" si="0"/>
        <v>SWT16</v>
      </c>
      <c r="B105" s="111" t="s">
        <v>325</v>
      </c>
      <c r="C105" s="111" t="s">
        <v>247</v>
      </c>
      <c r="D105" s="126">
        <f>IFERROR(D325*$N$325, 0)</f>
        <v>1.183451265056388</v>
      </c>
      <c r="E105" s="126">
        <f>IFERROR(E325*$N$325, 0)</f>
        <v>2.3924216948579269E-2</v>
      </c>
      <c r="F105" s="126">
        <f>IFERROR(F325*$N$325, 0)</f>
        <v>0</v>
      </c>
      <c r="G105" s="123"/>
      <c r="H105" s="124" t="str">
        <f>INDEX('Cyclical_after overrides'!$A$1:$AX$244,MATCH(Depreciation!$A105,'Cyclical_after overrides'!$A$1:$A$244,0),MATCH(Depreciation!H$2,'Cyclical_after overrides'!$A$1:$AX$1,0))</f>
        <v/>
      </c>
      <c r="I105" s="124" t="str">
        <f>INDEX('Cyclical_after overrides'!$A$1:$AX$244,MATCH(Depreciation!$A105,'Cyclical_after overrides'!$A$1:$A$244,0),MATCH(Depreciation!I$2,'Cyclical_after overrides'!$A$1:$AX$1,0))</f>
        <v/>
      </c>
      <c r="J105" s="123"/>
      <c r="K105" s="124" t="str">
        <f>INDEX('Cyclical_after overrides'!$A$1:$AX$244,MATCH(Depreciation!$A105,'Cyclical_after overrides'!$A$1:$A$244,0),MATCH(Depreciation!K$2,'Cyclical_after overrides'!$A$1:$AX$1,0))</f>
        <v/>
      </c>
      <c r="L105" s="124" t="str">
        <f>INDEX('Cyclical_after overrides'!$A$1:$AX$244,MATCH(Depreciation!$A105,'Cyclical_after overrides'!$A$1:$A$244,0),MATCH(Depreciation!L$2,'Cyclical_after overrides'!$A$1:$AX$1,0))</f>
        <v/>
      </c>
      <c r="M105" s="124" t="str">
        <f>INDEX('Cyclical_after overrides'!$A$1:$AX$244,MATCH(Depreciation!$A105,'Cyclical_after overrides'!$A$1:$A$244,0),MATCH(Depreciation!M$2,'Cyclical_after overrides'!$A$1:$AX$1,0))</f>
        <v/>
      </c>
      <c r="N105" s="124" t="str">
        <f>INDEX('Cyclical_after overrides'!$A$1:$AX$244,MATCH(Depreciation!$A105,'Cyclical_after overrides'!$A$1:$A$244,0),MATCH(Depreciation!N$2,'Cyclical_after overrides'!$A$1:$AX$1,0))</f>
        <v/>
      </c>
      <c r="O105" s="123"/>
      <c r="P105" s="125" t="str">
        <f>_xlfn.IFNA(INDEX(PR24_after_overrides!$D$3:$AX$128, MATCH(Depreciation!$A105, PR24_after_overrides!$A$3:$A$128, 0), MATCH(Depreciation!P$2, PR24_after_overrides!$D$2:$AX$2, 0)), "")</f>
        <v/>
      </c>
      <c r="Q105" s="125" t="str">
        <f>_xlfn.IFNA(INDEX(PR24_after_overrides!$D$3:$AX$128, MATCH(Depreciation!$A105, PR24_after_overrides!$A$3:$A$128, 0), MATCH(Depreciation!Q$2, PR24_after_overrides!$D$2:$AX$2, 0)), "")</f>
        <v/>
      </c>
      <c r="R105" s="125" t="str">
        <f>_xlfn.IFNA(INDEX(PR24_after_overrides!$D$3:$AX$128, MATCH(Depreciation!$A105, PR24_after_overrides!$A$3:$A$128, 0), MATCH(Depreciation!R$2, PR24_after_overrides!$D$2:$AX$2, 0)), "")</f>
        <v/>
      </c>
      <c r="S105" s="125" t="str">
        <f>_xlfn.IFNA(INDEX(PR24_after_overrides!$D$3:$AX$128, MATCH(Depreciation!$A105, PR24_after_overrides!$A$3:$A$128, 0), MATCH(Depreciation!S$2, PR24_after_overrides!$D$2:$AX$2, 0)), "")</f>
        <v/>
      </c>
      <c r="T105" s="123"/>
      <c r="U105" s="124" cm="1">
        <f t="array" ref="U105">_xlfn.IFS($C105&lt;"2017-18",SUM(D105:F105),$C105&lt;"2020-21",SUM(H105:I105), $C105&lt;"2024-25", SUM(K105:N105), $C105&gt;="2024-25", SUM(P105:S105))</f>
        <v>1.2073754820049674</v>
      </c>
      <c r="V105" s="113"/>
      <c r="W105" s="113"/>
      <c r="X105" s="113"/>
      <c r="Y105" s="113"/>
      <c r="Z105" s="113"/>
    </row>
    <row r="106" spans="1:26" ht="12.4" customHeight="1" x14ac:dyDescent="0.35">
      <c r="A106" s="111" t="str">
        <f t="shared" si="0"/>
        <v>SWB14</v>
      </c>
      <c r="B106" s="111" t="s">
        <v>337</v>
      </c>
      <c r="C106" s="111" t="s">
        <v>243</v>
      </c>
      <c r="D106" s="122">
        <f>INDEX(PR19_after_overrides!$A$1:$J$255, MATCH(Depreciation!$A106, PR19_after_overrides!$A$1:$A$255, 0), MATCH(Depreciation!D$2, PR19_after_overrides!$A$1:$J$1, 0))</f>
        <v>2.0089999999999999</v>
      </c>
      <c r="E106" s="122" t="str">
        <f>INDEX(PR19_after_overrides!$A$1:$J$255, MATCH(Depreciation!$A106, PR19_after_overrides!$A$1:$A$255, 0), MATCH(Depreciation!E$2, PR19_after_overrides!$A$1:$J$1, 0))</f>
        <v/>
      </c>
      <c r="F106" s="122" t="str">
        <f>INDEX(PR19_after_overrides!$A$1:$J$255, MATCH(Depreciation!$A106, PR19_after_overrides!$A$1:$A$255, 0), MATCH(Depreciation!F$2, PR19_after_overrides!$A$1:$J$1, 0))</f>
        <v/>
      </c>
      <c r="G106" s="123"/>
      <c r="H106" s="124">
        <f>INDEX('Cyclical_after overrides'!$A$1:$AX$244,MATCH(Depreciation!$A106,'Cyclical_after overrides'!$A$1:$A$244,0),MATCH(Depreciation!H$2,'Cyclical_after overrides'!$A$1:$AX$1,0))</f>
        <v>0</v>
      </c>
      <c r="I106" s="124">
        <f>INDEX('Cyclical_after overrides'!$A$1:$AX$244,MATCH(Depreciation!$A106,'Cyclical_after overrides'!$A$1:$A$244,0),MATCH(Depreciation!I$2,'Cyclical_after overrides'!$A$1:$AX$1,0))</f>
        <v>0</v>
      </c>
      <c r="J106" s="123"/>
      <c r="K106" s="124" t="str">
        <f>INDEX('Cyclical_after overrides'!$A$1:$AX$244,MATCH(Depreciation!$A106,'Cyclical_after overrides'!$A$1:$A$244,0),MATCH(Depreciation!K$2,'Cyclical_after overrides'!$A$1:$AX$1,0))</f>
        <v/>
      </c>
      <c r="L106" s="124" t="str">
        <f>INDEX('Cyclical_after overrides'!$A$1:$AX$244,MATCH(Depreciation!$A106,'Cyclical_after overrides'!$A$1:$A$244,0),MATCH(Depreciation!L$2,'Cyclical_after overrides'!$A$1:$AX$1,0))</f>
        <v/>
      </c>
      <c r="M106" s="124" t="str">
        <f>INDEX('Cyclical_after overrides'!$A$1:$AX$244,MATCH(Depreciation!$A106,'Cyclical_after overrides'!$A$1:$A$244,0),MATCH(Depreciation!M$2,'Cyclical_after overrides'!$A$1:$AX$1,0))</f>
        <v/>
      </c>
      <c r="N106" s="124" t="str">
        <f>INDEX('Cyclical_after overrides'!$A$1:$AX$244,MATCH(Depreciation!$A106,'Cyclical_after overrides'!$A$1:$A$244,0),MATCH(Depreciation!N$2,'Cyclical_after overrides'!$A$1:$AX$1,0))</f>
        <v/>
      </c>
      <c r="O106" s="123"/>
      <c r="P106" s="125" t="str">
        <f>_xlfn.IFNA(INDEX(PR24_after_overrides!$D$3:$AX$128, MATCH(Depreciation!$A106, PR24_after_overrides!$A$3:$A$128, 0), MATCH(Depreciation!P$2, PR24_after_overrides!$D$2:$AX$2, 0)), "")</f>
        <v/>
      </c>
      <c r="Q106" s="125" t="str">
        <f>_xlfn.IFNA(INDEX(PR24_after_overrides!$D$3:$AX$128, MATCH(Depreciation!$A106, PR24_after_overrides!$A$3:$A$128, 0), MATCH(Depreciation!Q$2, PR24_after_overrides!$D$2:$AX$2, 0)), "")</f>
        <v/>
      </c>
      <c r="R106" s="125" t="str">
        <f>_xlfn.IFNA(INDEX(PR24_after_overrides!$D$3:$AX$128, MATCH(Depreciation!$A106, PR24_after_overrides!$A$3:$A$128, 0), MATCH(Depreciation!R$2, PR24_after_overrides!$D$2:$AX$2, 0)), "")</f>
        <v/>
      </c>
      <c r="S106" s="125" t="str">
        <f>_xlfn.IFNA(INDEX(PR24_after_overrides!$D$3:$AX$128, MATCH(Depreciation!$A106, PR24_after_overrides!$A$3:$A$128, 0), MATCH(Depreciation!S$2, PR24_after_overrides!$D$2:$AX$2, 0)), "")</f>
        <v/>
      </c>
      <c r="T106" s="123"/>
      <c r="U106" s="124" cm="1">
        <f t="array" ref="U106">_xlfn.IFS($C106&lt;"2017-18",SUM(D106:F106),$C106&lt;"2020-21",SUM(H106:I106), $C106&lt;"2024-25", SUM(K106:N106), $C106&gt;="2024-25", SUM(P106:S106))</f>
        <v>2.0089999999999999</v>
      </c>
      <c r="V106" s="113"/>
      <c r="W106" s="113"/>
      <c r="X106" s="113"/>
      <c r="Y106" s="113"/>
      <c r="Z106" s="113"/>
    </row>
    <row r="107" spans="1:26" ht="12.4" customHeight="1" x14ac:dyDescent="0.35">
      <c r="A107" s="111" t="str">
        <f t="shared" si="0"/>
        <v>SWB15</v>
      </c>
      <c r="B107" s="111" t="s">
        <v>337</v>
      </c>
      <c r="C107" s="111" t="s">
        <v>245</v>
      </c>
      <c r="D107" s="122">
        <f>INDEX(PR19_after_overrides!$A$1:$J$255, MATCH(Depreciation!$A107, PR19_after_overrides!$A$1:$A$255, 0), MATCH(Depreciation!D$2, PR19_after_overrides!$A$1:$J$1, 0))</f>
        <v>1.9019999999999999</v>
      </c>
      <c r="E107" s="122" t="str">
        <f>INDEX(PR19_after_overrides!$A$1:$J$255, MATCH(Depreciation!$A107, PR19_after_overrides!$A$1:$A$255, 0), MATCH(Depreciation!E$2, PR19_after_overrides!$A$1:$J$1, 0))</f>
        <v/>
      </c>
      <c r="F107" s="122" t="str">
        <f>INDEX(PR19_after_overrides!$A$1:$J$255, MATCH(Depreciation!$A107, PR19_after_overrides!$A$1:$A$255, 0), MATCH(Depreciation!F$2, PR19_after_overrides!$A$1:$J$1, 0))</f>
        <v/>
      </c>
      <c r="G107" s="123"/>
      <c r="H107" s="124">
        <f>INDEX('Cyclical_after overrides'!$A$1:$AX$244,MATCH(Depreciation!$A107,'Cyclical_after overrides'!$A$1:$A$244,0),MATCH(Depreciation!H$2,'Cyclical_after overrides'!$A$1:$AX$1,0))</f>
        <v>0</v>
      </c>
      <c r="I107" s="124">
        <f>INDEX('Cyclical_after overrides'!$A$1:$AX$244,MATCH(Depreciation!$A107,'Cyclical_after overrides'!$A$1:$A$244,0),MATCH(Depreciation!I$2,'Cyclical_after overrides'!$A$1:$AX$1,0))</f>
        <v>0</v>
      </c>
      <c r="J107" s="123"/>
      <c r="K107" s="124" t="str">
        <f>INDEX('Cyclical_after overrides'!$A$1:$AX$244,MATCH(Depreciation!$A107,'Cyclical_after overrides'!$A$1:$A$244,0),MATCH(Depreciation!K$2,'Cyclical_after overrides'!$A$1:$AX$1,0))</f>
        <v/>
      </c>
      <c r="L107" s="124" t="str">
        <f>INDEX('Cyclical_after overrides'!$A$1:$AX$244,MATCH(Depreciation!$A107,'Cyclical_after overrides'!$A$1:$A$244,0),MATCH(Depreciation!L$2,'Cyclical_after overrides'!$A$1:$AX$1,0))</f>
        <v/>
      </c>
      <c r="M107" s="124" t="str">
        <f>INDEX('Cyclical_after overrides'!$A$1:$AX$244,MATCH(Depreciation!$A107,'Cyclical_after overrides'!$A$1:$A$244,0),MATCH(Depreciation!M$2,'Cyclical_after overrides'!$A$1:$AX$1,0))</f>
        <v/>
      </c>
      <c r="N107" s="124" t="str">
        <f>INDEX('Cyclical_after overrides'!$A$1:$AX$244,MATCH(Depreciation!$A107,'Cyclical_after overrides'!$A$1:$A$244,0),MATCH(Depreciation!N$2,'Cyclical_after overrides'!$A$1:$AX$1,0))</f>
        <v/>
      </c>
      <c r="O107" s="123"/>
      <c r="P107" s="125" t="str">
        <f>_xlfn.IFNA(INDEX(PR24_after_overrides!$D$3:$AX$128, MATCH(Depreciation!$A107, PR24_after_overrides!$A$3:$A$128, 0), MATCH(Depreciation!P$2, PR24_after_overrides!$D$2:$AX$2, 0)), "")</f>
        <v/>
      </c>
      <c r="Q107" s="125" t="str">
        <f>_xlfn.IFNA(INDEX(PR24_after_overrides!$D$3:$AX$128, MATCH(Depreciation!$A107, PR24_after_overrides!$A$3:$A$128, 0), MATCH(Depreciation!Q$2, PR24_after_overrides!$D$2:$AX$2, 0)), "")</f>
        <v/>
      </c>
      <c r="R107" s="125" t="str">
        <f>_xlfn.IFNA(INDEX(PR24_after_overrides!$D$3:$AX$128, MATCH(Depreciation!$A107, PR24_after_overrides!$A$3:$A$128, 0), MATCH(Depreciation!R$2, PR24_after_overrides!$D$2:$AX$2, 0)), "")</f>
        <v/>
      </c>
      <c r="S107" s="125" t="str">
        <f>_xlfn.IFNA(INDEX(PR24_after_overrides!$D$3:$AX$128, MATCH(Depreciation!$A107, PR24_after_overrides!$A$3:$A$128, 0), MATCH(Depreciation!S$2, PR24_after_overrides!$D$2:$AX$2, 0)), "")</f>
        <v/>
      </c>
      <c r="T107" s="123"/>
      <c r="U107" s="124" cm="1">
        <f t="array" ref="U107">_xlfn.IFS($C107&lt;"2017-18",SUM(D107:F107),$C107&lt;"2020-21",SUM(H107:I107), $C107&lt;"2024-25", SUM(K107:N107), $C107&gt;="2024-25", SUM(P107:S107))</f>
        <v>1.9019999999999999</v>
      </c>
      <c r="V107" s="113"/>
      <c r="W107" s="113"/>
      <c r="X107" s="113"/>
      <c r="Y107" s="113"/>
      <c r="Z107" s="113"/>
    </row>
    <row r="108" spans="1:26" ht="12.4" customHeight="1" x14ac:dyDescent="0.35">
      <c r="A108" s="111" t="str">
        <f t="shared" si="0"/>
        <v>SWB16</v>
      </c>
      <c r="B108" s="111" t="s">
        <v>337</v>
      </c>
      <c r="C108" s="111" t="s">
        <v>247</v>
      </c>
      <c r="D108" s="122">
        <f>INDEX(PR19_after_overrides!$A$1:$J$255, MATCH(Depreciation!$A108, PR19_after_overrides!$A$1:$A$255, 0), MATCH(Depreciation!D$2, PR19_after_overrides!$A$1:$J$1, 0))</f>
        <v>1.484</v>
      </c>
      <c r="E108" s="122">
        <f>INDEX(PR19_after_overrides!$A$1:$J$255, MATCH(Depreciation!$A108, PR19_after_overrides!$A$1:$A$255, 0), MATCH(Depreciation!E$2, PR19_after_overrides!$A$1:$J$1, 0))</f>
        <v>0.03</v>
      </c>
      <c r="F108" s="122" t="str">
        <f>INDEX(PR19_after_overrides!$A$1:$J$255, MATCH(Depreciation!$A108, PR19_after_overrides!$A$1:$A$255, 0), MATCH(Depreciation!F$2, PR19_after_overrides!$A$1:$J$1, 0))</f>
        <v/>
      </c>
      <c r="G108" s="123"/>
      <c r="H108" s="124">
        <f>INDEX('Cyclical_after overrides'!$A$1:$AX$244,MATCH(Depreciation!$A108,'Cyclical_after overrides'!$A$1:$A$244,0),MATCH(Depreciation!H$2,'Cyclical_after overrides'!$A$1:$AX$1,0))</f>
        <v>0</v>
      </c>
      <c r="I108" s="124">
        <f>INDEX('Cyclical_after overrides'!$A$1:$AX$244,MATCH(Depreciation!$A108,'Cyclical_after overrides'!$A$1:$A$244,0),MATCH(Depreciation!I$2,'Cyclical_after overrides'!$A$1:$AX$1,0))</f>
        <v>0</v>
      </c>
      <c r="J108" s="123"/>
      <c r="K108" s="124" t="str">
        <f>INDEX('Cyclical_after overrides'!$A$1:$AX$244,MATCH(Depreciation!$A108,'Cyclical_after overrides'!$A$1:$A$244,0),MATCH(Depreciation!K$2,'Cyclical_after overrides'!$A$1:$AX$1,0))</f>
        <v/>
      </c>
      <c r="L108" s="124" t="str">
        <f>INDEX('Cyclical_after overrides'!$A$1:$AX$244,MATCH(Depreciation!$A108,'Cyclical_after overrides'!$A$1:$A$244,0),MATCH(Depreciation!L$2,'Cyclical_after overrides'!$A$1:$AX$1,0))</f>
        <v/>
      </c>
      <c r="M108" s="124" t="str">
        <f>INDEX('Cyclical_after overrides'!$A$1:$AX$244,MATCH(Depreciation!$A108,'Cyclical_after overrides'!$A$1:$A$244,0),MATCH(Depreciation!M$2,'Cyclical_after overrides'!$A$1:$AX$1,0))</f>
        <v/>
      </c>
      <c r="N108" s="124" t="str">
        <f>INDEX('Cyclical_after overrides'!$A$1:$AX$244,MATCH(Depreciation!$A108,'Cyclical_after overrides'!$A$1:$A$244,0),MATCH(Depreciation!N$2,'Cyclical_after overrides'!$A$1:$AX$1,0))</f>
        <v/>
      </c>
      <c r="O108" s="123"/>
      <c r="P108" s="125" t="str">
        <f>_xlfn.IFNA(INDEX(PR24_after_overrides!$D$3:$AX$128, MATCH(Depreciation!$A108, PR24_after_overrides!$A$3:$A$128, 0), MATCH(Depreciation!P$2, PR24_after_overrides!$D$2:$AX$2, 0)), "")</f>
        <v/>
      </c>
      <c r="Q108" s="125" t="str">
        <f>_xlfn.IFNA(INDEX(PR24_after_overrides!$D$3:$AX$128, MATCH(Depreciation!$A108, PR24_after_overrides!$A$3:$A$128, 0), MATCH(Depreciation!Q$2, PR24_after_overrides!$D$2:$AX$2, 0)), "")</f>
        <v/>
      </c>
      <c r="R108" s="125" t="str">
        <f>_xlfn.IFNA(INDEX(PR24_after_overrides!$D$3:$AX$128, MATCH(Depreciation!$A108, PR24_after_overrides!$A$3:$A$128, 0), MATCH(Depreciation!R$2, PR24_after_overrides!$D$2:$AX$2, 0)), "")</f>
        <v/>
      </c>
      <c r="S108" s="125" t="str">
        <f>_xlfn.IFNA(INDEX(PR24_after_overrides!$D$3:$AX$128, MATCH(Depreciation!$A108, PR24_after_overrides!$A$3:$A$128, 0), MATCH(Depreciation!S$2, PR24_after_overrides!$D$2:$AX$2, 0)), "")</f>
        <v/>
      </c>
      <c r="T108" s="123"/>
      <c r="U108" s="124" cm="1">
        <f t="array" ref="U108">_xlfn.IFS($C108&lt;"2017-18",SUM(D108:F108),$C108&lt;"2020-21",SUM(H108:I108), $C108&lt;"2024-25", SUM(K108:N108), $C108&gt;="2024-25", SUM(P108:S108))</f>
        <v>1.514</v>
      </c>
      <c r="V108" s="113"/>
      <c r="W108" s="113"/>
      <c r="X108" s="113"/>
      <c r="Y108" s="113"/>
      <c r="Z108" s="113"/>
    </row>
    <row r="109" spans="1:26" ht="12.4" customHeight="1" x14ac:dyDescent="0.35">
      <c r="A109" s="111" t="str">
        <f t="shared" si="0"/>
        <v>SWB17</v>
      </c>
      <c r="B109" s="111" t="s">
        <v>337</v>
      </c>
      <c r="C109" s="111" t="s">
        <v>249</v>
      </c>
      <c r="D109" s="122">
        <f>INDEX(PR19_after_overrides!$A$1:$J$255, MATCH(Depreciation!$A109, PR19_after_overrides!$A$1:$A$255, 0), MATCH(Depreciation!D$2, PR19_after_overrides!$A$1:$J$1, 0))</f>
        <v>1.1379999999999999</v>
      </c>
      <c r="E109" s="122">
        <f>INDEX(PR19_after_overrides!$A$1:$J$255, MATCH(Depreciation!$A109, PR19_after_overrides!$A$1:$A$255, 0), MATCH(Depreciation!E$2, PR19_after_overrides!$A$1:$J$1, 0))</f>
        <v>0.66700000000000004</v>
      </c>
      <c r="F109" s="122" t="str">
        <f>INDEX(PR19_after_overrides!$A$1:$J$255, MATCH(Depreciation!$A109, PR19_after_overrides!$A$1:$A$255, 0), MATCH(Depreciation!F$2, PR19_after_overrides!$A$1:$J$1, 0))</f>
        <v/>
      </c>
      <c r="G109" s="123"/>
      <c r="H109" s="124">
        <f>INDEX('Cyclical_after overrides'!$A$1:$AX$244,MATCH(Depreciation!$A109,'Cyclical_after overrides'!$A$1:$A$244,0),MATCH(Depreciation!H$2,'Cyclical_after overrides'!$A$1:$AX$1,0))</f>
        <v>1.4929999999999999</v>
      </c>
      <c r="I109" s="124">
        <f>INDEX('Cyclical_after overrides'!$A$1:$AX$244,MATCH(Depreciation!$A109,'Cyclical_after overrides'!$A$1:$A$244,0),MATCH(Depreciation!I$2,'Cyclical_after overrides'!$A$1:$AX$1,0))</f>
        <v>0.312</v>
      </c>
      <c r="J109" s="123"/>
      <c r="K109" s="124" t="str">
        <f>INDEX('Cyclical_after overrides'!$A$1:$AX$244,MATCH(Depreciation!$A109,'Cyclical_after overrides'!$A$1:$A$244,0),MATCH(Depreciation!K$2,'Cyclical_after overrides'!$A$1:$AX$1,0))</f>
        <v/>
      </c>
      <c r="L109" s="124" t="str">
        <f>INDEX('Cyclical_after overrides'!$A$1:$AX$244,MATCH(Depreciation!$A109,'Cyclical_after overrides'!$A$1:$A$244,0),MATCH(Depreciation!L$2,'Cyclical_after overrides'!$A$1:$AX$1,0))</f>
        <v/>
      </c>
      <c r="M109" s="124" t="str">
        <f>INDEX('Cyclical_after overrides'!$A$1:$AX$244,MATCH(Depreciation!$A109,'Cyclical_after overrides'!$A$1:$A$244,0),MATCH(Depreciation!M$2,'Cyclical_after overrides'!$A$1:$AX$1,0))</f>
        <v/>
      </c>
      <c r="N109" s="124" t="str">
        <f>INDEX('Cyclical_after overrides'!$A$1:$AX$244,MATCH(Depreciation!$A109,'Cyclical_after overrides'!$A$1:$A$244,0),MATCH(Depreciation!N$2,'Cyclical_after overrides'!$A$1:$AX$1,0))</f>
        <v/>
      </c>
      <c r="O109" s="123"/>
      <c r="P109" s="125" t="str">
        <f>_xlfn.IFNA(INDEX(PR24_after_overrides!$D$3:$AX$128, MATCH(Depreciation!$A109, PR24_after_overrides!$A$3:$A$128, 0), MATCH(Depreciation!P$2, PR24_after_overrides!$D$2:$AX$2, 0)), "")</f>
        <v/>
      </c>
      <c r="Q109" s="125" t="str">
        <f>_xlfn.IFNA(INDEX(PR24_after_overrides!$D$3:$AX$128, MATCH(Depreciation!$A109, PR24_after_overrides!$A$3:$A$128, 0), MATCH(Depreciation!Q$2, PR24_after_overrides!$D$2:$AX$2, 0)), "")</f>
        <v/>
      </c>
      <c r="R109" s="125" t="str">
        <f>_xlfn.IFNA(INDEX(PR24_after_overrides!$D$3:$AX$128, MATCH(Depreciation!$A109, PR24_after_overrides!$A$3:$A$128, 0), MATCH(Depreciation!R$2, PR24_after_overrides!$D$2:$AX$2, 0)), "")</f>
        <v/>
      </c>
      <c r="S109" s="125" t="str">
        <f>_xlfn.IFNA(INDEX(PR24_after_overrides!$D$3:$AX$128, MATCH(Depreciation!$A109, PR24_after_overrides!$A$3:$A$128, 0), MATCH(Depreciation!S$2, PR24_after_overrides!$D$2:$AX$2, 0)), "")</f>
        <v/>
      </c>
      <c r="T109" s="123"/>
      <c r="U109" s="124" cm="1">
        <f t="array" ref="U109">_xlfn.IFS($C109&lt;"2017-18",SUM(D109:F109),$C109&lt;"2020-21",SUM(H109:I109), $C109&lt;"2024-25", SUM(K109:N109), $C109&gt;="2024-25", SUM(P109:S109))</f>
        <v>1.8049999999999999</v>
      </c>
      <c r="V109" s="113"/>
      <c r="W109" s="113"/>
      <c r="X109" s="113"/>
      <c r="Y109" s="113"/>
      <c r="Z109" s="113"/>
    </row>
    <row r="110" spans="1:26" ht="12.4" customHeight="1" x14ac:dyDescent="0.35">
      <c r="A110" s="111" t="str">
        <f t="shared" si="0"/>
        <v>SWB18</v>
      </c>
      <c r="B110" s="111" t="s">
        <v>337</v>
      </c>
      <c r="C110" s="111" t="s">
        <v>251</v>
      </c>
      <c r="D110" s="122">
        <f>INDEX(PR19_after_overrides!$A$1:$J$255, MATCH(Depreciation!$A110, PR19_after_overrides!$A$1:$A$255, 0), MATCH(Depreciation!D$2, PR19_after_overrides!$A$1:$J$1, 0))</f>
        <v>1.103</v>
      </c>
      <c r="E110" s="122">
        <f>INDEX(PR19_after_overrides!$A$1:$J$255, MATCH(Depreciation!$A110, PR19_after_overrides!$A$1:$A$255, 0), MATCH(Depreciation!E$2, PR19_after_overrides!$A$1:$J$1, 0))</f>
        <v>0.89600000000000002</v>
      </c>
      <c r="F110" s="122" t="str">
        <f>INDEX(PR19_after_overrides!$A$1:$J$255, MATCH(Depreciation!$A110, PR19_after_overrides!$A$1:$A$255, 0), MATCH(Depreciation!F$2, PR19_after_overrides!$A$1:$J$1, 0))</f>
        <v/>
      </c>
      <c r="G110" s="123"/>
      <c r="H110" s="124">
        <f>INDEX('Cyclical_after overrides'!$A$1:$AX$244,MATCH(Depreciation!$A110,'Cyclical_after overrides'!$A$1:$A$244,0),MATCH(Depreciation!H$2,'Cyclical_after overrides'!$A$1:$AX$1,0))</f>
        <v>1.6519999999999999</v>
      </c>
      <c r="I110" s="124">
        <f>INDEX('Cyclical_after overrides'!$A$1:$AX$244,MATCH(Depreciation!$A110,'Cyclical_after overrides'!$A$1:$A$244,0),MATCH(Depreciation!I$2,'Cyclical_after overrides'!$A$1:$AX$1,0))</f>
        <v>0.34699999999999998</v>
      </c>
      <c r="J110" s="123"/>
      <c r="K110" s="124" t="str">
        <f>INDEX('Cyclical_after overrides'!$A$1:$AX$244,MATCH(Depreciation!$A110,'Cyclical_after overrides'!$A$1:$A$244,0),MATCH(Depreciation!K$2,'Cyclical_after overrides'!$A$1:$AX$1,0))</f>
        <v/>
      </c>
      <c r="L110" s="124" t="str">
        <f>INDEX('Cyclical_after overrides'!$A$1:$AX$244,MATCH(Depreciation!$A110,'Cyclical_after overrides'!$A$1:$A$244,0),MATCH(Depreciation!L$2,'Cyclical_after overrides'!$A$1:$AX$1,0))</f>
        <v/>
      </c>
      <c r="M110" s="124" t="str">
        <f>INDEX('Cyclical_after overrides'!$A$1:$AX$244,MATCH(Depreciation!$A110,'Cyclical_after overrides'!$A$1:$A$244,0),MATCH(Depreciation!M$2,'Cyclical_after overrides'!$A$1:$AX$1,0))</f>
        <v/>
      </c>
      <c r="N110" s="124" t="str">
        <f>INDEX('Cyclical_after overrides'!$A$1:$AX$244,MATCH(Depreciation!$A110,'Cyclical_after overrides'!$A$1:$A$244,0),MATCH(Depreciation!N$2,'Cyclical_after overrides'!$A$1:$AX$1,0))</f>
        <v/>
      </c>
      <c r="O110" s="123"/>
      <c r="P110" s="125" t="str">
        <f>_xlfn.IFNA(INDEX(PR24_after_overrides!$D$3:$AX$128, MATCH(Depreciation!$A110, PR24_after_overrides!$A$3:$A$128, 0), MATCH(Depreciation!P$2, PR24_after_overrides!$D$2:$AX$2, 0)), "")</f>
        <v/>
      </c>
      <c r="Q110" s="125" t="str">
        <f>_xlfn.IFNA(INDEX(PR24_after_overrides!$D$3:$AX$128, MATCH(Depreciation!$A110, PR24_after_overrides!$A$3:$A$128, 0), MATCH(Depreciation!Q$2, PR24_after_overrides!$D$2:$AX$2, 0)), "")</f>
        <v/>
      </c>
      <c r="R110" s="125" t="str">
        <f>_xlfn.IFNA(INDEX(PR24_after_overrides!$D$3:$AX$128, MATCH(Depreciation!$A110, PR24_after_overrides!$A$3:$A$128, 0), MATCH(Depreciation!R$2, PR24_after_overrides!$D$2:$AX$2, 0)), "")</f>
        <v/>
      </c>
      <c r="S110" s="125" t="str">
        <f>_xlfn.IFNA(INDEX(PR24_after_overrides!$D$3:$AX$128, MATCH(Depreciation!$A110, PR24_after_overrides!$A$3:$A$128, 0), MATCH(Depreciation!S$2, PR24_after_overrides!$D$2:$AX$2, 0)), "")</f>
        <v/>
      </c>
      <c r="T110" s="123"/>
      <c r="U110" s="124" cm="1">
        <f t="array" ref="U110">_xlfn.IFS($C110&lt;"2017-18",SUM(D110:F110),$C110&lt;"2020-21",SUM(H110:I110), $C110&lt;"2024-25", SUM(K110:N110), $C110&gt;="2024-25", SUM(P110:S110))</f>
        <v>1.9989999999999999</v>
      </c>
      <c r="V110" s="113"/>
      <c r="W110" s="113"/>
      <c r="X110" s="113"/>
      <c r="Y110" s="113"/>
      <c r="Z110" s="113"/>
    </row>
    <row r="111" spans="1:26" ht="12.4" customHeight="1" x14ac:dyDescent="0.35">
      <c r="A111" s="111" t="str">
        <f t="shared" si="0"/>
        <v>SWB19</v>
      </c>
      <c r="B111" s="111" t="s">
        <v>337</v>
      </c>
      <c r="C111" s="111" t="s">
        <v>253</v>
      </c>
      <c r="D111" s="122">
        <f>INDEX(PR19_after_overrides!$A$1:$J$255, MATCH(Depreciation!$A111, PR19_after_overrides!$A$1:$A$255, 0), MATCH(Depreciation!D$2, PR19_after_overrides!$A$1:$J$1, 0))</f>
        <v>0.98799999999999999</v>
      </c>
      <c r="E111" s="122">
        <f>INDEX(PR19_after_overrides!$A$1:$J$255, MATCH(Depreciation!$A111, PR19_after_overrides!$A$1:$A$255, 0), MATCH(Depreciation!E$2, PR19_after_overrides!$A$1:$J$1, 0))</f>
        <v>1.119</v>
      </c>
      <c r="F111" s="122" t="str">
        <f>INDEX(PR19_after_overrides!$A$1:$J$255, MATCH(Depreciation!$A111, PR19_after_overrides!$A$1:$A$255, 0), MATCH(Depreciation!F$2, PR19_after_overrides!$A$1:$J$1, 0))</f>
        <v/>
      </c>
      <c r="G111" s="123"/>
      <c r="H111" s="124">
        <f>INDEX('Cyclical_after overrides'!$A$1:$AX$244,MATCH(Depreciation!$A111,'Cyclical_after overrides'!$A$1:$A$244,0),MATCH(Depreciation!H$2,'Cyclical_after overrides'!$A$1:$AX$1,0))</f>
        <v>1.792</v>
      </c>
      <c r="I111" s="124">
        <f>INDEX('Cyclical_after overrides'!$A$1:$AX$244,MATCH(Depreciation!$A111,'Cyclical_after overrides'!$A$1:$A$244,0),MATCH(Depreciation!I$2,'Cyclical_after overrides'!$A$1:$AX$1,0))</f>
        <v>0.34599999999999997</v>
      </c>
      <c r="J111" s="123"/>
      <c r="K111" s="124" t="str">
        <f>INDEX('Cyclical_after overrides'!$A$1:$AX$244,MATCH(Depreciation!$A111,'Cyclical_after overrides'!$A$1:$A$244,0),MATCH(Depreciation!K$2,'Cyclical_after overrides'!$A$1:$AX$1,0))</f>
        <v/>
      </c>
      <c r="L111" s="124" t="str">
        <f>INDEX('Cyclical_after overrides'!$A$1:$AX$244,MATCH(Depreciation!$A111,'Cyclical_after overrides'!$A$1:$A$244,0),MATCH(Depreciation!L$2,'Cyclical_after overrides'!$A$1:$AX$1,0))</f>
        <v/>
      </c>
      <c r="M111" s="124" t="str">
        <f>INDEX('Cyclical_after overrides'!$A$1:$AX$244,MATCH(Depreciation!$A111,'Cyclical_after overrides'!$A$1:$A$244,0),MATCH(Depreciation!M$2,'Cyclical_after overrides'!$A$1:$AX$1,0))</f>
        <v/>
      </c>
      <c r="N111" s="124" t="str">
        <f>INDEX('Cyclical_after overrides'!$A$1:$AX$244,MATCH(Depreciation!$A111,'Cyclical_after overrides'!$A$1:$A$244,0),MATCH(Depreciation!N$2,'Cyclical_after overrides'!$A$1:$AX$1,0))</f>
        <v/>
      </c>
      <c r="O111" s="123"/>
      <c r="P111" s="125" t="str">
        <f>_xlfn.IFNA(INDEX(PR24_after_overrides!$D$3:$AX$128, MATCH(Depreciation!$A111, PR24_after_overrides!$A$3:$A$128, 0), MATCH(Depreciation!P$2, PR24_after_overrides!$D$2:$AX$2, 0)), "")</f>
        <v/>
      </c>
      <c r="Q111" s="125" t="str">
        <f>_xlfn.IFNA(INDEX(PR24_after_overrides!$D$3:$AX$128, MATCH(Depreciation!$A111, PR24_after_overrides!$A$3:$A$128, 0), MATCH(Depreciation!Q$2, PR24_after_overrides!$D$2:$AX$2, 0)), "")</f>
        <v/>
      </c>
      <c r="R111" s="125" t="str">
        <f>_xlfn.IFNA(INDEX(PR24_after_overrides!$D$3:$AX$128, MATCH(Depreciation!$A111, PR24_after_overrides!$A$3:$A$128, 0), MATCH(Depreciation!R$2, PR24_after_overrides!$D$2:$AX$2, 0)), "")</f>
        <v/>
      </c>
      <c r="S111" s="125" t="str">
        <f>_xlfn.IFNA(INDEX(PR24_after_overrides!$D$3:$AX$128, MATCH(Depreciation!$A111, PR24_after_overrides!$A$3:$A$128, 0), MATCH(Depreciation!S$2, PR24_after_overrides!$D$2:$AX$2, 0)), "")</f>
        <v/>
      </c>
      <c r="T111" s="123"/>
      <c r="U111" s="124" cm="1">
        <f t="array" ref="U111">_xlfn.IFS($C111&lt;"2017-18",SUM(D111:F111),$C111&lt;"2020-21",SUM(H111:I111), $C111&lt;"2024-25", SUM(K111:N111), $C111&gt;="2024-25", SUM(P111:S111))</f>
        <v>2.1379999999999999</v>
      </c>
      <c r="V111" s="113"/>
      <c r="W111" s="113"/>
      <c r="X111" s="113"/>
      <c r="Y111" s="113"/>
      <c r="Z111" s="113"/>
    </row>
    <row r="112" spans="1:26" ht="12.4" customHeight="1" x14ac:dyDescent="0.35">
      <c r="A112" s="111" t="str">
        <f t="shared" ref="A112:A217" si="4">B112&amp;RIGHT(C112,2)</f>
        <v>SWB20</v>
      </c>
      <c r="B112" s="111" t="s">
        <v>337</v>
      </c>
      <c r="C112" s="111" t="s">
        <v>255</v>
      </c>
      <c r="D112" s="122">
        <f>INDEX(PR19_after_overrides!$A$1:$J$255, MATCH(Depreciation!$A112, PR19_after_overrides!$A$1:$A$255, 0), MATCH(Depreciation!D$2, PR19_after_overrides!$A$1:$J$1, 0))</f>
        <v>0.71099999999999997</v>
      </c>
      <c r="E112" s="122">
        <f>INDEX(PR19_after_overrides!$A$1:$J$255, MATCH(Depreciation!$A112, PR19_after_overrides!$A$1:$A$255, 0), MATCH(Depreciation!E$2, PR19_after_overrides!$A$1:$J$1, 0))</f>
        <v>1.22</v>
      </c>
      <c r="F112" s="122" t="str">
        <f>INDEX(PR19_after_overrides!$A$1:$J$255, MATCH(Depreciation!$A112, PR19_after_overrides!$A$1:$A$255, 0), MATCH(Depreciation!F$2, PR19_after_overrides!$A$1:$J$1, 0))</f>
        <v/>
      </c>
      <c r="G112" s="123"/>
      <c r="H112" s="124">
        <f>INDEX('Cyclical_after overrides'!$A$1:$AX$244,MATCH(Depreciation!$A112,'Cyclical_after overrides'!$A$1:$A$244,0),MATCH(Depreciation!H$2,'Cyclical_after overrides'!$A$1:$AX$1,0))</f>
        <v>1.786</v>
      </c>
      <c r="I112" s="124">
        <f>INDEX('Cyclical_after overrides'!$A$1:$AX$244,MATCH(Depreciation!$A112,'Cyclical_after overrides'!$A$1:$A$244,0),MATCH(Depreciation!I$2,'Cyclical_after overrides'!$A$1:$AX$1,0))</f>
        <v>0.318</v>
      </c>
      <c r="J112" s="123"/>
      <c r="K112" s="124" t="str">
        <f>INDEX('Cyclical_after overrides'!$A$1:$AX$244,MATCH(Depreciation!$A112,'Cyclical_after overrides'!$A$1:$A$244,0),MATCH(Depreciation!K$2,'Cyclical_after overrides'!$A$1:$AX$1,0))</f>
        <v/>
      </c>
      <c r="L112" s="124" t="str">
        <f>INDEX('Cyclical_after overrides'!$A$1:$AX$244,MATCH(Depreciation!$A112,'Cyclical_after overrides'!$A$1:$A$244,0),MATCH(Depreciation!L$2,'Cyclical_after overrides'!$A$1:$AX$1,0))</f>
        <v/>
      </c>
      <c r="M112" s="124" t="str">
        <f>INDEX('Cyclical_after overrides'!$A$1:$AX$244,MATCH(Depreciation!$A112,'Cyclical_after overrides'!$A$1:$A$244,0),MATCH(Depreciation!M$2,'Cyclical_after overrides'!$A$1:$AX$1,0))</f>
        <v/>
      </c>
      <c r="N112" s="124" t="str">
        <f>INDEX('Cyclical_after overrides'!$A$1:$AX$244,MATCH(Depreciation!$A112,'Cyclical_after overrides'!$A$1:$A$244,0),MATCH(Depreciation!N$2,'Cyclical_after overrides'!$A$1:$AX$1,0))</f>
        <v/>
      </c>
      <c r="O112" s="123"/>
      <c r="P112" s="125" t="str">
        <f>_xlfn.IFNA(INDEX(PR24_after_overrides!$D$3:$AX$128, MATCH(Depreciation!$A112, PR24_after_overrides!$A$3:$A$128, 0), MATCH(Depreciation!P$2, PR24_after_overrides!$D$2:$AX$2, 0)), "")</f>
        <v/>
      </c>
      <c r="Q112" s="125" t="str">
        <f>_xlfn.IFNA(INDEX(PR24_after_overrides!$D$3:$AX$128, MATCH(Depreciation!$A112, PR24_after_overrides!$A$3:$A$128, 0), MATCH(Depreciation!Q$2, PR24_after_overrides!$D$2:$AX$2, 0)), "")</f>
        <v/>
      </c>
      <c r="R112" s="125" t="str">
        <f>_xlfn.IFNA(INDEX(PR24_after_overrides!$D$3:$AX$128, MATCH(Depreciation!$A112, PR24_after_overrides!$A$3:$A$128, 0), MATCH(Depreciation!R$2, PR24_after_overrides!$D$2:$AX$2, 0)), "")</f>
        <v/>
      </c>
      <c r="S112" s="125" t="str">
        <f>_xlfn.IFNA(INDEX(PR24_after_overrides!$D$3:$AX$128, MATCH(Depreciation!$A112, PR24_after_overrides!$A$3:$A$128, 0), MATCH(Depreciation!S$2, PR24_after_overrides!$D$2:$AX$2, 0)), "")</f>
        <v/>
      </c>
      <c r="T112" s="123"/>
      <c r="U112" s="124" cm="1">
        <f t="array" ref="U112">_xlfn.IFS($C112&lt;"2017-18",SUM(D112:F112),$C112&lt;"2020-21",SUM(H112:I112), $C112&lt;"2024-25", SUM(K112:N112), $C112&gt;="2024-25", SUM(P112:S112))</f>
        <v>2.1040000000000001</v>
      </c>
      <c r="V112" s="113"/>
      <c r="W112" s="113"/>
      <c r="X112" s="113"/>
      <c r="Y112" s="113"/>
      <c r="Z112" s="113"/>
    </row>
    <row r="113" spans="1:26" ht="12.4" customHeight="1" x14ac:dyDescent="0.35">
      <c r="A113" s="111" t="str">
        <f t="shared" si="4"/>
        <v>SWB21</v>
      </c>
      <c r="B113" s="111" t="s">
        <v>337</v>
      </c>
      <c r="C113" s="111" t="s">
        <v>257</v>
      </c>
      <c r="D113" s="122">
        <f>INDEX(PR19_after_overrides!$A$1:$J$255, MATCH(Depreciation!$A113, PR19_after_overrides!$A$1:$A$255, 0), MATCH(Depreciation!D$2, PR19_after_overrides!$A$1:$J$1, 0))</f>
        <v>3.6999999999999998E-2</v>
      </c>
      <c r="E113" s="122">
        <f>INDEX(PR19_after_overrides!$A$1:$J$255, MATCH(Depreciation!$A113, PR19_after_overrides!$A$1:$A$255, 0), MATCH(Depreciation!E$2, PR19_after_overrides!$A$1:$J$1, 0))</f>
        <v>1.234</v>
      </c>
      <c r="F113" s="122">
        <f>INDEX(PR19_after_overrides!$A$1:$J$255, MATCH(Depreciation!$A113, PR19_after_overrides!$A$1:$A$255, 0), MATCH(Depreciation!F$2, PR19_after_overrides!$A$1:$J$1, 0))</f>
        <v>5.1999999999999998E-2</v>
      </c>
      <c r="G113" s="123"/>
      <c r="H113" s="124" t="str">
        <f>INDEX('Cyclical_after overrides'!$A$1:$AX$244,MATCH(Depreciation!$A113,'Cyclical_after overrides'!$A$1:$A$244,0),MATCH(Depreciation!H$2,'Cyclical_after overrides'!$A$1:$AX$1,0))</f>
        <v/>
      </c>
      <c r="I113" s="124" t="str">
        <f>INDEX('Cyclical_after overrides'!$A$1:$AX$244,MATCH(Depreciation!$A113,'Cyclical_after overrides'!$A$1:$A$244,0),MATCH(Depreciation!I$2,'Cyclical_after overrides'!$A$1:$AX$1,0))</f>
        <v/>
      </c>
      <c r="J113" s="123"/>
      <c r="K113" s="124">
        <f>INDEX('Cyclical_after overrides'!$A$1:$AX$244,MATCH(Depreciation!$A113,'Cyclical_after overrides'!$A$1:$A$244,0),MATCH(Depreciation!K$2,'Cyclical_after overrides'!$A$1:$AX$1,0))</f>
        <v>3.5000000000000003E-2</v>
      </c>
      <c r="L113" s="124">
        <f>INDEX('Cyclical_after overrides'!$A$1:$AX$244,MATCH(Depreciation!$A113,'Cyclical_after overrides'!$A$1:$A$244,0),MATCH(Depreciation!L$2,'Cyclical_after overrides'!$A$1:$AX$1,0))</f>
        <v>1.3580000000000001</v>
      </c>
      <c r="M113" s="124">
        <f>INDEX('Cyclical_after overrides'!$A$1:$AX$244,MATCH(Depreciation!$A113,'Cyclical_after overrides'!$A$1:$A$244,0),MATCH(Depreciation!M$2,'Cyclical_after overrides'!$A$1:$AX$1,0))</f>
        <v>2.5000000000000001E-2</v>
      </c>
      <c r="N113" s="124">
        <f>INDEX('Cyclical_after overrides'!$A$1:$AX$244,MATCH(Depreciation!$A113,'Cyclical_after overrides'!$A$1:$A$244,0),MATCH(Depreciation!N$2,'Cyclical_after overrides'!$A$1:$AX$1,0))</f>
        <v>8.9999999999999993E-3</v>
      </c>
      <c r="O113" s="123"/>
      <c r="P113" s="125" t="str">
        <f>_xlfn.IFNA(INDEX(PR24_after_overrides!$D$3:$AX$128, MATCH(Depreciation!$A113, PR24_after_overrides!$A$3:$A$128, 0), MATCH(Depreciation!P$2, PR24_after_overrides!$D$2:$AX$2, 0)), "")</f>
        <v/>
      </c>
      <c r="Q113" s="125" t="str">
        <f>_xlfn.IFNA(INDEX(PR24_after_overrides!$D$3:$AX$128, MATCH(Depreciation!$A113, PR24_after_overrides!$A$3:$A$128, 0), MATCH(Depreciation!Q$2, PR24_after_overrides!$D$2:$AX$2, 0)), "")</f>
        <v/>
      </c>
      <c r="R113" s="125" t="str">
        <f>_xlfn.IFNA(INDEX(PR24_after_overrides!$D$3:$AX$128, MATCH(Depreciation!$A113, PR24_after_overrides!$A$3:$A$128, 0), MATCH(Depreciation!R$2, PR24_after_overrides!$D$2:$AX$2, 0)), "")</f>
        <v/>
      </c>
      <c r="S113" s="125" t="str">
        <f>_xlfn.IFNA(INDEX(PR24_after_overrides!$D$3:$AX$128, MATCH(Depreciation!$A113, PR24_after_overrides!$A$3:$A$128, 0), MATCH(Depreciation!S$2, PR24_after_overrides!$D$2:$AX$2, 0)), "")</f>
        <v/>
      </c>
      <c r="T113" s="123"/>
      <c r="U113" s="124" cm="1">
        <f t="array" ref="U113">_xlfn.IFS($C113&lt;"2017-18",SUM(D113:F113),$C113&lt;"2020-21",SUM(H113:I113), $C113&lt;"2024-25", SUM(K113:N113), $C113&gt;="2024-25", SUM(P113:S113))</f>
        <v>1.4269999999999998</v>
      </c>
      <c r="V113" s="113"/>
      <c r="W113" s="113"/>
      <c r="X113" s="113"/>
      <c r="Y113" s="113"/>
      <c r="Z113" s="113"/>
    </row>
    <row r="114" spans="1:26" ht="12.4" customHeight="1" x14ac:dyDescent="0.35">
      <c r="A114" s="111" t="str">
        <f t="shared" si="4"/>
        <v>SWB22</v>
      </c>
      <c r="B114" s="111" t="s">
        <v>337</v>
      </c>
      <c r="C114" s="111" t="s">
        <v>259</v>
      </c>
      <c r="D114" s="122">
        <f>INDEX(PR19_after_overrides!$A$1:$J$255, MATCH(Depreciation!$A114, PR19_after_overrides!$A$1:$A$255, 0), MATCH(Depreciation!D$2, PR19_after_overrides!$A$1:$J$1, 0))</f>
        <v>2E-3</v>
      </c>
      <c r="E114" s="122">
        <f>INDEX(PR19_after_overrides!$A$1:$J$255, MATCH(Depreciation!$A114, PR19_after_overrides!$A$1:$A$255, 0), MATCH(Depreciation!E$2, PR19_after_overrides!$A$1:$J$1, 0))</f>
        <v>0.83399999999999996</v>
      </c>
      <c r="F114" s="122">
        <f>INDEX(PR19_after_overrides!$A$1:$J$255, MATCH(Depreciation!$A114, PR19_after_overrides!$A$1:$A$255, 0), MATCH(Depreciation!F$2, PR19_after_overrides!$A$1:$J$1, 0))</f>
        <v>0.17299999999999999</v>
      </c>
      <c r="G114" s="123"/>
      <c r="H114" s="124" t="str">
        <f>INDEX('Cyclical_after overrides'!$A$1:$AX$244,MATCH(Depreciation!$A114,'Cyclical_after overrides'!$A$1:$A$244,0),MATCH(Depreciation!H$2,'Cyclical_after overrides'!$A$1:$AX$1,0))</f>
        <v/>
      </c>
      <c r="I114" s="124" t="str">
        <f>INDEX('Cyclical_after overrides'!$A$1:$AX$244,MATCH(Depreciation!$A114,'Cyclical_after overrides'!$A$1:$A$244,0),MATCH(Depreciation!I$2,'Cyclical_after overrides'!$A$1:$AX$1,0))</f>
        <v/>
      </c>
      <c r="J114" s="123"/>
      <c r="K114" s="124">
        <f>INDEX('Cyclical_after overrides'!$A$1:$AX$244,MATCH(Depreciation!$A114,'Cyclical_after overrides'!$A$1:$A$244,0),MATCH(Depreciation!K$2,'Cyclical_after overrides'!$A$1:$AX$1,0))</f>
        <v>0</v>
      </c>
      <c r="L114" s="124">
        <f>INDEX('Cyclical_after overrides'!$A$1:$AX$244,MATCH(Depreciation!$A114,'Cyclical_after overrides'!$A$1:$A$244,0),MATCH(Depreciation!L$2,'Cyclical_after overrides'!$A$1:$AX$1,0))</f>
        <v>1.276</v>
      </c>
      <c r="M114" s="124">
        <f>INDEX('Cyclical_after overrides'!$A$1:$AX$244,MATCH(Depreciation!$A114,'Cyclical_after overrides'!$A$1:$A$244,0),MATCH(Depreciation!M$2,'Cyclical_after overrides'!$A$1:$AX$1,0))</f>
        <v>0</v>
      </c>
      <c r="N114" s="124">
        <f>INDEX('Cyclical_after overrides'!$A$1:$AX$244,MATCH(Depreciation!$A114,'Cyclical_after overrides'!$A$1:$A$244,0),MATCH(Depreciation!N$2,'Cyclical_after overrides'!$A$1:$AX$1,0))</f>
        <v>0</v>
      </c>
      <c r="O114" s="123"/>
      <c r="P114" s="125" t="str">
        <f>_xlfn.IFNA(INDEX(PR24_after_overrides!$D$3:$AX$128, MATCH(Depreciation!$A114, PR24_after_overrides!$A$3:$A$128, 0), MATCH(Depreciation!P$2, PR24_after_overrides!$D$2:$AX$2, 0)), "")</f>
        <v/>
      </c>
      <c r="Q114" s="125" t="str">
        <f>_xlfn.IFNA(INDEX(PR24_after_overrides!$D$3:$AX$128, MATCH(Depreciation!$A114, PR24_after_overrides!$A$3:$A$128, 0), MATCH(Depreciation!Q$2, PR24_after_overrides!$D$2:$AX$2, 0)), "")</f>
        <v/>
      </c>
      <c r="R114" s="125" t="str">
        <f>_xlfn.IFNA(INDEX(PR24_after_overrides!$D$3:$AX$128, MATCH(Depreciation!$A114, PR24_after_overrides!$A$3:$A$128, 0), MATCH(Depreciation!R$2, PR24_after_overrides!$D$2:$AX$2, 0)), "")</f>
        <v/>
      </c>
      <c r="S114" s="125" t="str">
        <f>_xlfn.IFNA(INDEX(PR24_after_overrides!$D$3:$AX$128, MATCH(Depreciation!$A114, PR24_after_overrides!$A$3:$A$128, 0), MATCH(Depreciation!S$2, PR24_after_overrides!$D$2:$AX$2, 0)), "")</f>
        <v/>
      </c>
      <c r="T114" s="123"/>
      <c r="U114" s="124" cm="1">
        <f t="array" ref="U114">_xlfn.IFS($C114&lt;"2017-18",SUM(D114:F114),$C114&lt;"2020-21",SUM(H114:I114), $C114&lt;"2024-25", SUM(K114:N114), $C114&gt;="2024-25", SUM(P114:S114))</f>
        <v>1.276</v>
      </c>
      <c r="V114" s="113"/>
      <c r="W114" s="113"/>
      <c r="X114" s="113"/>
      <c r="Y114" s="113"/>
      <c r="Z114" s="113"/>
    </row>
    <row r="115" spans="1:26" ht="12.4" customHeight="1" x14ac:dyDescent="0.35">
      <c r="A115" s="111" t="str">
        <f t="shared" si="4"/>
        <v>SWB23</v>
      </c>
      <c r="B115" s="111" t="s">
        <v>337</v>
      </c>
      <c r="C115" s="111" t="s">
        <v>261</v>
      </c>
      <c r="D115" s="122">
        <f>INDEX(PR19_after_overrides!$A$1:$J$255, MATCH(Depreciation!$A115, PR19_after_overrides!$A$1:$A$255, 0), MATCH(Depreciation!D$2, PR19_after_overrides!$A$1:$J$1, 0))</f>
        <v>2E-3</v>
      </c>
      <c r="E115" s="122">
        <f>INDEX(PR19_after_overrides!$A$1:$J$255, MATCH(Depreciation!$A115, PR19_after_overrides!$A$1:$A$255, 0), MATCH(Depreciation!E$2, PR19_after_overrides!$A$1:$J$1, 0))</f>
        <v>0.625</v>
      </c>
      <c r="F115" s="122">
        <f>INDEX(PR19_after_overrides!$A$1:$J$255, MATCH(Depreciation!$A115, PR19_after_overrides!$A$1:$A$255, 0), MATCH(Depreciation!F$2, PR19_after_overrides!$A$1:$J$1, 0))</f>
        <v>0.28299999999999997</v>
      </c>
      <c r="G115" s="123"/>
      <c r="H115" s="124" t="str">
        <f>INDEX('Cyclical_after overrides'!$A$1:$AX$244,MATCH(Depreciation!$A115,'Cyclical_after overrides'!$A$1:$A$244,0),MATCH(Depreciation!H$2,'Cyclical_after overrides'!$A$1:$AX$1,0))</f>
        <v/>
      </c>
      <c r="I115" s="124" t="str">
        <f>INDEX('Cyclical_after overrides'!$A$1:$AX$244,MATCH(Depreciation!$A115,'Cyclical_after overrides'!$A$1:$A$244,0),MATCH(Depreciation!I$2,'Cyclical_after overrides'!$A$1:$AX$1,0))</f>
        <v/>
      </c>
      <c r="J115" s="123"/>
      <c r="K115" s="124">
        <f>INDEX('Cyclical_after overrides'!$A$1:$AX$244,MATCH(Depreciation!$A115,'Cyclical_after overrides'!$A$1:$A$244,0),MATCH(Depreciation!K$2,'Cyclical_after overrides'!$A$1:$AX$1,0))</f>
        <v>0</v>
      </c>
      <c r="L115" s="124">
        <f>INDEX('Cyclical_after overrides'!$A$1:$AX$244,MATCH(Depreciation!$A115,'Cyclical_after overrides'!$A$1:$A$244,0),MATCH(Depreciation!L$2,'Cyclical_after overrides'!$A$1:$AX$1,0))</f>
        <v>0.89100000000000001</v>
      </c>
      <c r="M115" s="124">
        <f>INDEX('Cyclical_after overrides'!$A$1:$AX$244,MATCH(Depreciation!$A115,'Cyclical_after overrides'!$A$1:$A$244,0),MATCH(Depreciation!M$2,'Cyclical_after overrides'!$A$1:$AX$1,0))</f>
        <v>0</v>
      </c>
      <c r="N115" s="124">
        <f>INDEX('Cyclical_after overrides'!$A$1:$AX$244,MATCH(Depreciation!$A115,'Cyclical_after overrides'!$A$1:$A$244,0),MATCH(Depreciation!N$2,'Cyclical_after overrides'!$A$1:$AX$1,0))</f>
        <v>0</v>
      </c>
      <c r="O115" s="123"/>
      <c r="P115" s="125" t="str">
        <f>_xlfn.IFNA(INDEX(PR24_after_overrides!$D$3:$AX$128, MATCH(Depreciation!$A115, PR24_after_overrides!$A$3:$A$128, 0), MATCH(Depreciation!P$2, PR24_after_overrides!$D$2:$AX$2, 0)), "")</f>
        <v/>
      </c>
      <c r="Q115" s="125" t="str">
        <f>_xlfn.IFNA(INDEX(PR24_after_overrides!$D$3:$AX$128, MATCH(Depreciation!$A115, PR24_after_overrides!$A$3:$A$128, 0), MATCH(Depreciation!Q$2, PR24_after_overrides!$D$2:$AX$2, 0)), "")</f>
        <v/>
      </c>
      <c r="R115" s="125" t="str">
        <f>_xlfn.IFNA(INDEX(PR24_after_overrides!$D$3:$AX$128, MATCH(Depreciation!$A115, PR24_after_overrides!$A$3:$A$128, 0), MATCH(Depreciation!R$2, PR24_after_overrides!$D$2:$AX$2, 0)), "")</f>
        <v/>
      </c>
      <c r="S115" s="125" t="str">
        <f>_xlfn.IFNA(INDEX(PR24_after_overrides!$D$3:$AX$128, MATCH(Depreciation!$A115, PR24_after_overrides!$A$3:$A$128, 0), MATCH(Depreciation!S$2, PR24_after_overrides!$D$2:$AX$2, 0)), "")</f>
        <v/>
      </c>
      <c r="T115" s="123"/>
      <c r="U115" s="124" cm="1">
        <f t="array" ref="U115">_xlfn.IFS($C115&lt;"2017-18",SUM(D115:F115),$C115&lt;"2020-21",SUM(H115:I115), $C115&lt;"2024-25", SUM(K115:N115), $C115&gt;="2024-25", SUM(P115:S115))</f>
        <v>0.89100000000000001</v>
      </c>
      <c r="V115" s="113"/>
      <c r="W115" s="113"/>
      <c r="X115" s="113"/>
      <c r="Y115" s="113"/>
      <c r="Z115" s="113"/>
    </row>
    <row r="116" spans="1:26" ht="12.4" customHeight="1" x14ac:dyDescent="0.35">
      <c r="A116" s="111" t="str">
        <f t="shared" ref="A116:A122" si="5">B116&amp;RIGHT(C116,2)</f>
        <v>SWB24</v>
      </c>
      <c r="B116" s="111" t="s">
        <v>337</v>
      </c>
      <c r="C116" s="111" t="s">
        <v>263</v>
      </c>
      <c r="D116" s="122"/>
      <c r="E116" s="122"/>
      <c r="F116" s="122"/>
      <c r="G116" s="123"/>
      <c r="H116" s="124"/>
      <c r="I116" s="124"/>
      <c r="J116" s="123"/>
      <c r="K116" s="124">
        <f>INDEX('Cyclical_after overrides'!$A$1:$AX$244,MATCH(Depreciation!$A116,'Cyclical_after overrides'!$A$1:$A$244,0),MATCH(Depreciation!K$2,'Cyclical_after overrides'!$A$1:$AX$1,0))</f>
        <v>0</v>
      </c>
      <c r="L116" s="124">
        <f>INDEX('Cyclical_after overrides'!$A$1:$AX$244,MATCH(Depreciation!$A116,'Cyclical_after overrides'!$A$1:$A$244,0),MATCH(Depreciation!L$2,'Cyclical_after overrides'!$A$1:$AX$1,0))</f>
        <v>0.74299999999999999</v>
      </c>
      <c r="M116" s="124">
        <f>INDEX('Cyclical_after overrides'!$A$1:$AX$244,MATCH(Depreciation!$A116,'Cyclical_after overrides'!$A$1:$A$244,0),MATCH(Depreciation!M$2,'Cyclical_after overrides'!$A$1:$AX$1,0))</f>
        <v>0</v>
      </c>
      <c r="N116" s="124">
        <f>INDEX('Cyclical_after overrides'!$A$1:$AX$244,MATCH(Depreciation!$A116,'Cyclical_after overrides'!$A$1:$A$244,0),MATCH(Depreciation!N$2,'Cyclical_after overrides'!$A$1:$AX$1,0))</f>
        <v>0</v>
      </c>
      <c r="O116" s="123"/>
      <c r="P116" s="125">
        <f>_xlfn.IFNA(INDEX(PR24_after_overrides!$D$3:$AX$128, MATCH(Depreciation!$A116, PR24_after_overrides!$A$3:$A$128, 0), MATCH(Depreciation!P$2, PR24_after_overrides!$D$2:$AX$2, 0)), "")</f>
        <v>0</v>
      </c>
      <c r="Q116" s="125">
        <f>_xlfn.IFNA(INDEX(PR24_after_overrides!$D$3:$AX$128, MATCH(Depreciation!$A116, PR24_after_overrides!$A$3:$A$128, 0), MATCH(Depreciation!Q$2, PR24_after_overrides!$D$2:$AX$2, 0)), "")</f>
        <v>0</v>
      </c>
      <c r="R116" s="125">
        <f>_xlfn.IFNA(INDEX(PR24_after_overrides!$D$3:$AX$128, MATCH(Depreciation!$A116, PR24_after_overrides!$A$3:$A$128, 0), MATCH(Depreciation!R$2, PR24_after_overrides!$D$2:$AX$2, 0)), "")</f>
        <v>0</v>
      </c>
      <c r="S116" s="125">
        <f>_xlfn.IFNA(INDEX(PR24_after_overrides!$D$3:$AX$128, MATCH(Depreciation!$A116, PR24_after_overrides!$A$3:$A$128, 0), MATCH(Depreciation!S$2, PR24_after_overrides!$D$2:$AX$2, 0)), "")</f>
        <v>0.74305018625126984</v>
      </c>
      <c r="T116" s="123"/>
      <c r="U116" s="124" cm="1">
        <f t="array" ref="U116">_xlfn.IFS($C116&lt;"2017-18",SUM(D116:F116),$C116&lt;"2020-21",SUM(H116:I116), $C116&lt;"2024-25", SUM(K116:N116), $C116&gt;="2024-25", SUM(P116:S116))</f>
        <v>0.74299999999999999</v>
      </c>
      <c r="V116" s="113"/>
      <c r="W116" s="113"/>
      <c r="X116" s="113"/>
      <c r="Y116" s="113"/>
      <c r="Z116" s="113"/>
    </row>
    <row r="117" spans="1:26" ht="12.4" customHeight="1" x14ac:dyDescent="0.35">
      <c r="A117" s="111" t="str">
        <f t="shared" si="5"/>
        <v>SWB25</v>
      </c>
      <c r="B117" s="111" t="s">
        <v>337</v>
      </c>
      <c r="C117" s="111" t="s">
        <v>516</v>
      </c>
      <c r="D117" s="122"/>
      <c r="E117" s="122"/>
      <c r="F117" s="122"/>
      <c r="G117" s="123"/>
      <c r="H117" s="124"/>
      <c r="I117" s="124"/>
      <c r="J117" s="123"/>
      <c r="K117" s="124"/>
      <c r="L117" s="124"/>
      <c r="M117" s="124"/>
      <c r="N117" s="124"/>
      <c r="O117" s="123"/>
      <c r="P117" s="125">
        <f>_xlfn.IFNA(INDEX(PR24_after_overrides!$D$3:$AX$128, MATCH(Depreciation!$A117, PR24_after_overrides!$A$3:$A$128, 0), MATCH(Depreciation!P$2, PR24_after_overrides!$D$2:$AX$2, 0)), "")</f>
        <v>0</v>
      </c>
      <c r="Q117" s="125">
        <f>_xlfn.IFNA(INDEX(PR24_after_overrides!$D$3:$AX$128, MATCH(Depreciation!$A117, PR24_after_overrides!$A$3:$A$128, 0), MATCH(Depreciation!Q$2, PR24_after_overrides!$D$2:$AX$2, 0)), "")</f>
        <v>0</v>
      </c>
      <c r="R117" s="125">
        <f>_xlfn.IFNA(INDEX(PR24_after_overrides!$D$3:$AX$128, MATCH(Depreciation!$A117, PR24_after_overrides!$A$3:$A$128, 0), MATCH(Depreciation!R$2, PR24_after_overrides!$D$2:$AX$2, 0)), "")</f>
        <v>0</v>
      </c>
      <c r="S117" s="125">
        <f>_xlfn.IFNA(INDEX(PR24_after_overrides!$D$3:$AX$128, MATCH(Depreciation!$A117, PR24_after_overrides!$A$3:$A$128, 0), MATCH(Depreciation!S$2, PR24_after_overrides!$D$2:$AX$2, 0)), "")</f>
        <v>1.9905820088046056</v>
      </c>
      <c r="T117" s="123"/>
      <c r="U117" s="124" cm="1">
        <f t="array" ref="U117">_xlfn.IFS($C117&lt;"2017-18",SUM(D117:F117),$C117&lt;"2020-21",SUM(H117:I117), $C117&lt;"2024-25", SUM(K117:N117), $C117&gt;="2024-25", SUM(P117:S117))</f>
        <v>1.9905820088046056</v>
      </c>
      <c r="V117" s="113"/>
      <c r="W117" s="113"/>
      <c r="X117" s="113"/>
      <c r="Y117" s="113"/>
      <c r="Z117" s="113"/>
    </row>
    <row r="118" spans="1:26" ht="12.4" customHeight="1" x14ac:dyDescent="0.35">
      <c r="A118" s="111" t="str">
        <f t="shared" si="5"/>
        <v>SWB26</v>
      </c>
      <c r="B118" s="111" t="s">
        <v>337</v>
      </c>
      <c r="C118" s="111" t="s">
        <v>518</v>
      </c>
      <c r="D118" s="122"/>
      <c r="E118" s="122"/>
      <c r="F118" s="122"/>
      <c r="G118" s="123"/>
      <c r="H118" s="124"/>
      <c r="I118" s="124"/>
      <c r="J118" s="123"/>
      <c r="K118" s="124"/>
      <c r="L118" s="124"/>
      <c r="M118" s="124"/>
      <c r="N118" s="124"/>
      <c r="O118" s="123"/>
      <c r="P118" s="125">
        <f>_xlfn.IFNA(INDEX(PR24_after_overrides!$D$3:$AX$128, MATCH(Depreciation!$A118, PR24_after_overrides!$A$3:$A$128, 0), MATCH(Depreciation!P$2, PR24_after_overrides!$D$2:$AX$2, 0)), "")</f>
        <v>0</v>
      </c>
      <c r="Q118" s="125">
        <f>_xlfn.IFNA(INDEX(PR24_after_overrides!$D$3:$AX$128, MATCH(Depreciation!$A118, PR24_after_overrides!$A$3:$A$128, 0), MATCH(Depreciation!Q$2, PR24_after_overrides!$D$2:$AX$2, 0)), "")</f>
        <v>0</v>
      </c>
      <c r="R118" s="125">
        <f>_xlfn.IFNA(INDEX(PR24_after_overrides!$D$3:$AX$128, MATCH(Depreciation!$A118, PR24_after_overrides!$A$3:$A$128, 0), MATCH(Depreciation!R$2, PR24_after_overrides!$D$2:$AX$2, 0)), "")</f>
        <v>0</v>
      </c>
      <c r="S118" s="125">
        <f>_xlfn.IFNA(INDEX(PR24_after_overrides!$D$3:$AX$128, MATCH(Depreciation!$A118, PR24_after_overrides!$A$3:$A$128, 0), MATCH(Depreciation!S$2, PR24_after_overrides!$D$2:$AX$2, 0)), "")</f>
        <v>1.7475967098408403</v>
      </c>
      <c r="T118" s="123"/>
      <c r="U118" s="124" cm="1">
        <f t="array" ref="U118">_xlfn.IFS($C118&lt;"2017-18",SUM(D118:F118),$C118&lt;"2020-21",SUM(H118:I118), $C118&lt;"2024-25", SUM(K118:N118), $C118&gt;="2024-25", SUM(P118:S118))</f>
        <v>1.7475967098408403</v>
      </c>
      <c r="V118" s="113"/>
      <c r="W118" s="113"/>
      <c r="X118" s="113"/>
      <c r="Y118" s="113"/>
      <c r="Z118" s="113"/>
    </row>
    <row r="119" spans="1:26" ht="12.4" customHeight="1" x14ac:dyDescent="0.35">
      <c r="A119" s="111" t="str">
        <f t="shared" si="5"/>
        <v>SWB27</v>
      </c>
      <c r="B119" s="111" t="s">
        <v>337</v>
      </c>
      <c r="C119" s="111" t="s">
        <v>519</v>
      </c>
      <c r="D119" s="122"/>
      <c r="E119" s="122"/>
      <c r="F119" s="122"/>
      <c r="G119" s="123"/>
      <c r="H119" s="124"/>
      <c r="I119" s="124"/>
      <c r="J119" s="123"/>
      <c r="K119" s="124"/>
      <c r="L119" s="124"/>
      <c r="M119" s="124"/>
      <c r="N119" s="124"/>
      <c r="O119" s="123"/>
      <c r="P119" s="125">
        <f>_xlfn.IFNA(INDEX(PR24_after_overrides!$D$3:$AX$128, MATCH(Depreciation!$A119, PR24_after_overrides!$A$3:$A$128, 0), MATCH(Depreciation!P$2, PR24_after_overrides!$D$2:$AX$2, 0)), "")</f>
        <v>0</v>
      </c>
      <c r="Q119" s="125">
        <f>_xlfn.IFNA(INDEX(PR24_after_overrides!$D$3:$AX$128, MATCH(Depreciation!$A119, PR24_after_overrides!$A$3:$A$128, 0), MATCH(Depreciation!Q$2, PR24_after_overrides!$D$2:$AX$2, 0)), "")</f>
        <v>0</v>
      </c>
      <c r="R119" s="125">
        <f>_xlfn.IFNA(INDEX(PR24_after_overrides!$D$3:$AX$128, MATCH(Depreciation!$A119, PR24_after_overrides!$A$3:$A$128, 0), MATCH(Depreciation!R$2, PR24_after_overrides!$D$2:$AX$2, 0)), "")</f>
        <v>0</v>
      </c>
      <c r="S119" s="125">
        <f>_xlfn.IFNA(INDEX(PR24_after_overrides!$D$3:$AX$128, MATCH(Depreciation!$A119, PR24_after_overrides!$A$3:$A$128, 0), MATCH(Depreciation!S$2, PR24_after_overrides!$D$2:$AX$2, 0)), "")</f>
        <v>1.4850816136799188</v>
      </c>
      <c r="T119" s="123"/>
      <c r="U119" s="124" cm="1">
        <f t="array" ref="U119">_xlfn.IFS($C119&lt;"2017-18",SUM(D119:F119),$C119&lt;"2020-21",SUM(H119:I119), $C119&lt;"2024-25", SUM(K119:N119), $C119&gt;="2024-25", SUM(P119:S119))</f>
        <v>1.4850816136799188</v>
      </c>
      <c r="V119" s="113"/>
      <c r="W119" s="113"/>
      <c r="X119" s="113"/>
      <c r="Y119" s="113"/>
      <c r="Z119" s="113"/>
    </row>
    <row r="120" spans="1:26" ht="12.4" customHeight="1" x14ac:dyDescent="0.35">
      <c r="A120" s="111" t="str">
        <f t="shared" si="5"/>
        <v>SWB28</v>
      </c>
      <c r="B120" s="111" t="s">
        <v>337</v>
      </c>
      <c r="C120" s="111" t="s">
        <v>520</v>
      </c>
      <c r="D120" s="122"/>
      <c r="E120" s="122"/>
      <c r="F120" s="122"/>
      <c r="G120" s="123"/>
      <c r="H120" s="124"/>
      <c r="I120" s="124"/>
      <c r="J120" s="123"/>
      <c r="K120" s="124"/>
      <c r="L120" s="124"/>
      <c r="M120" s="124"/>
      <c r="N120" s="124"/>
      <c r="O120" s="123"/>
      <c r="P120" s="125">
        <f>_xlfn.IFNA(INDEX(PR24_after_overrides!$D$3:$AX$128, MATCH(Depreciation!$A120, PR24_after_overrides!$A$3:$A$128, 0), MATCH(Depreciation!P$2, PR24_after_overrides!$D$2:$AX$2, 0)), "")</f>
        <v>0</v>
      </c>
      <c r="Q120" s="125">
        <f>_xlfn.IFNA(INDEX(PR24_after_overrides!$D$3:$AX$128, MATCH(Depreciation!$A120, PR24_after_overrides!$A$3:$A$128, 0), MATCH(Depreciation!Q$2, PR24_after_overrides!$D$2:$AX$2, 0)), "")</f>
        <v>0</v>
      </c>
      <c r="R120" s="125">
        <f>_xlfn.IFNA(INDEX(PR24_after_overrides!$D$3:$AX$128, MATCH(Depreciation!$A120, PR24_after_overrides!$A$3:$A$128, 0), MATCH(Depreciation!R$2, PR24_after_overrides!$D$2:$AX$2, 0)), "")</f>
        <v>0</v>
      </c>
      <c r="S120" s="125">
        <f>_xlfn.IFNA(INDEX(PR24_after_overrides!$D$3:$AX$128, MATCH(Depreciation!$A120, PR24_after_overrides!$A$3:$A$128, 0), MATCH(Depreciation!S$2, PR24_after_overrides!$D$2:$AX$2, 0)), "")</f>
        <v>1.5216790725663558</v>
      </c>
      <c r="T120" s="123"/>
      <c r="U120" s="124" cm="1">
        <f t="array" ref="U120">_xlfn.IFS($C120&lt;"2017-18",SUM(D120:F120),$C120&lt;"2020-21",SUM(H120:I120), $C120&lt;"2024-25", SUM(K120:N120), $C120&gt;="2024-25", SUM(P120:S120))</f>
        <v>1.5216790725663558</v>
      </c>
      <c r="V120" s="113"/>
      <c r="W120" s="113"/>
      <c r="X120" s="113"/>
      <c r="Y120" s="113"/>
      <c r="Z120" s="113"/>
    </row>
    <row r="121" spans="1:26" ht="12.4" customHeight="1" x14ac:dyDescent="0.35">
      <c r="A121" s="111" t="str">
        <f t="shared" si="5"/>
        <v>SWB29</v>
      </c>
      <c r="B121" s="111" t="s">
        <v>337</v>
      </c>
      <c r="C121" s="111" t="s">
        <v>521</v>
      </c>
      <c r="D121" s="122"/>
      <c r="E121" s="122"/>
      <c r="F121" s="122"/>
      <c r="G121" s="123"/>
      <c r="H121" s="124"/>
      <c r="I121" s="124"/>
      <c r="J121" s="123"/>
      <c r="K121" s="124"/>
      <c r="L121" s="124"/>
      <c r="M121" s="124"/>
      <c r="N121" s="124"/>
      <c r="O121" s="123"/>
      <c r="P121" s="125">
        <f>_xlfn.IFNA(INDEX(PR24_after_overrides!$D$3:$AX$128, MATCH(Depreciation!$A121, PR24_after_overrides!$A$3:$A$128, 0), MATCH(Depreciation!P$2, PR24_after_overrides!$D$2:$AX$2, 0)), "")</f>
        <v>0</v>
      </c>
      <c r="Q121" s="125">
        <f>_xlfn.IFNA(INDEX(PR24_after_overrides!$D$3:$AX$128, MATCH(Depreciation!$A121, PR24_after_overrides!$A$3:$A$128, 0), MATCH(Depreciation!Q$2, PR24_after_overrides!$D$2:$AX$2, 0)), "")</f>
        <v>0</v>
      </c>
      <c r="R121" s="125">
        <f>_xlfn.IFNA(INDEX(PR24_after_overrides!$D$3:$AX$128, MATCH(Depreciation!$A121, PR24_after_overrides!$A$3:$A$128, 0), MATCH(Depreciation!R$2, PR24_after_overrides!$D$2:$AX$2, 0)), "")</f>
        <v>0</v>
      </c>
      <c r="S121" s="125">
        <f>_xlfn.IFNA(INDEX(PR24_after_overrides!$D$3:$AX$128, MATCH(Depreciation!$A121, PR24_after_overrides!$A$3:$A$128, 0), MATCH(Depreciation!S$2, PR24_after_overrides!$D$2:$AX$2, 0)), "")</f>
        <v>1.5591463971627777</v>
      </c>
      <c r="T121" s="123"/>
      <c r="U121" s="124" cm="1">
        <f t="array" ref="U121">_xlfn.IFS($C121&lt;"2017-18",SUM(D121:F121),$C121&lt;"2020-21",SUM(H121:I121), $C121&lt;"2024-25", SUM(K121:N121), $C121&gt;="2024-25", SUM(P121:S121))</f>
        <v>1.5591463971627777</v>
      </c>
      <c r="V121" s="113"/>
      <c r="W121" s="113"/>
      <c r="X121" s="113"/>
      <c r="Y121" s="113"/>
      <c r="Z121" s="113"/>
    </row>
    <row r="122" spans="1:26" ht="12.4" customHeight="1" x14ac:dyDescent="0.35">
      <c r="A122" s="111" t="str">
        <f t="shared" si="5"/>
        <v>SWB30</v>
      </c>
      <c r="B122" s="111" t="s">
        <v>337</v>
      </c>
      <c r="C122" s="111" t="s">
        <v>522</v>
      </c>
      <c r="D122" s="122"/>
      <c r="E122" s="122"/>
      <c r="F122" s="122"/>
      <c r="G122" s="123"/>
      <c r="H122" s="124"/>
      <c r="I122" s="124"/>
      <c r="J122" s="123"/>
      <c r="K122" s="124"/>
      <c r="L122" s="124"/>
      <c r="M122" s="124"/>
      <c r="N122" s="124"/>
      <c r="O122" s="123"/>
      <c r="P122" s="125">
        <f>_xlfn.IFNA(INDEX(PR24_after_overrides!$D$3:$AX$128, MATCH(Depreciation!$A122, PR24_after_overrides!$A$3:$A$128, 0), MATCH(Depreciation!P$2, PR24_after_overrides!$D$2:$AX$2, 0)), "")</f>
        <v>0</v>
      </c>
      <c r="Q122" s="125">
        <f>_xlfn.IFNA(INDEX(PR24_after_overrides!$D$3:$AX$128, MATCH(Depreciation!$A122, PR24_after_overrides!$A$3:$A$128, 0), MATCH(Depreciation!Q$2, PR24_after_overrides!$D$2:$AX$2, 0)), "")</f>
        <v>0</v>
      </c>
      <c r="R122" s="125">
        <f>_xlfn.IFNA(INDEX(PR24_after_overrides!$D$3:$AX$128, MATCH(Depreciation!$A122, PR24_after_overrides!$A$3:$A$128, 0), MATCH(Depreciation!R$2, PR24_after_overrides!$D$2:$AX$2, 0)), "")</f>
        <v>0</v>
      </c>
      <c r="S122" s="125">
        <f>_xlfn.IFNA(INDEX(PR24_after_overrides!$D$3:$AX$128, MATCH(Depreciation!$A122, PR24_after_overrides!$A$3:$A$128, 0), MATCH(Depreciation!S$2, PR24_after_overrides!$D$2:$AX$2, 0)), "")</f>
        <v>1.6130483154646909</v>
      </c>
      <c r="T122" s="123"/>
      <c r="U122" s="124" cm="1">
        <f t="array" ref="U122">_xlfn.IFS($C122&lt;"2017-18",SUM(D122:F122),$C122&lt;"2020-21",SUM(H122:I122), $C122&lt;"2024-25", SUM(K122:N122), $C122&gt;="2024-25", SUM(P122:S122))</f>
        <v>1.6130483154646909</v>
      </c>
      <c r="V122" s="113"/>
      <c r="W122" s="113"/>
      <c r="X122" s="113"/>
      <c r="Y122" s="113"/>
      <c r="Z122" s="113"/>
    </row>
    <row r="123" spans="1:26" ht="12.4" customHeight="1" x14ac:dyDescent="0.35">
      <c r="A123" s="111" t="str">
        <f t="shared" si="4"/>
        <v>TMS14</v>
      </c>
      <c r="B123" s="111" t="s">
        <v>349</v>
      </c>
      <c r="C123" s="111" t="s">
        <v>243</v>
      </c>
      <c r="D123" s="122">
        <f>INDEX(PR19_after_overrides!$A$1:$J$255, MATCH(Depreciation!$A123, PR19_after_overrides!$A$1:$A$255, 0), MATCH(Depreciation!D$2, PR19_after_overrides!$A$1:$J$1, 0))</f>
        <v>8.5294100000000004</v>
      </c>
      <c r="E123" s="122" t="str">
        <f>INDEX(PR19_after_overrides!$A$1:$J$255, MATCH(Depreciation!$A123, PR19_after_overrides!$A$1:$A$255, 0), MATCH(Depreciation!E$2, PR19_after_overrides!$A$1:$J$1, 0))</f>
        <v/>
      </c>
      <c r="F123" s="122" t="str">
        <f>INDEX(PR19_after_overrides!$A$1:$J$255, MATCH(Depreciation!$A123, PR19_after_overrides!$A$1:$A$255, 0), MATCH(Depreciation!F$2, PR19_after_overrides!$A$1:$J$1, 0))</f>
        <v/>
      </c>
      <c r="G123" s="123"/>
      <c r="H123" s="124" t="str">
        <f>INDEX('Cyclical_after overrides'!$A$1:$AX$244,MATCH(Depreciation!$A123,'Cyclical_after overrides'!$A$1:$A$244,0),MATCH(Depreciation!H$2,'Cyclical_after overrides'!$A$1:$AX$1,0))</f>
        <v/>
      </c>
      <c r="I123" s="124">
        <f>INDEX('Cyclical_after overrides'!$A$1:$AX$244,MATCH(Depreciation!$A123,'Cyclical_after overrides'!$A$1:$A$244,0),MATCH(Depreciation!I$2,'Cyclical_after overrides'!$A$1:$AX$1,0))</f>
        <v>0</v>
      </c>
      <c r="J123" s="123"/>
      <c r="K123" s="124" t="str">
        <f>INDEX('Cyclical_after overrides'!$A$1:$AX$244,MATCH(Depreciation!$A123,'Cyclical_after overrides'!$A$1:$A$244,0),MATCH(Depreciation!K$2,'Cyclical_after overrides'!$A$1:$AX$1,0))</f>
        <v/>
      </c>
      <c r="L123" s="124" t="str">
        <f>INDEX('Cyclical_after overrides'!$A$1:$AX$244,MATCH(Depreciation!$A123,'Cyclical_after overrides'!$A$1:$A$244,0),MATCH(Depreciation!L$2,'Cyclical_after overrides'!$A$1:$AX$1,0))</f>
        <v/>
      </c>
      <c r="M123" s="124" t="str">
        <f>INDEX('Cyclical_after overrides'!$A$1:$AX$244,MATCH(Depreciation!$A123,'Cyclical_after overrides'!$A$1:$A$244,0),MATCH(Depreciation!M$2,'Cyclical_after overrides'!$A$1:$AX$1,0))</f>
        <v/>
      </c>
      <c r="N123" s="124" t="str">
        <f>INDEX('Cyclical_after overrides'!$A$1:$AX$244,MATCH(Depreciation!$A123,'Cyclical_after overrides'!$A$1:$A$244,0),MATCH(Depreciation!N$2,'Cyclical_after overrides'!$A$1:$AX$1,0))</f>
        <v/>
      </c>
      <c r="O123" s="123"/>
      <c r="P123" s="125" t="str">
        <f>_xlfn.IFNA(INDEX(PR24_after_overrides!$D$3:$AX$128, MATCH(Depreciation!$A123, PR24_after_overrides!$A$3:$A$128, 0), MATCH(Depreciation!P$2, PR24_after_overrides!$D$2:$AX$2, 0)), "")</f>
        <v/>
      </c>
      <c r="Q123" s="125" t="str">
        <f>_xlfn.IFNA(INDEX(PR24_after_overrides!$D$3:$AX$128, MATCH(Depreciation!$A123, PR24_after_overrides!$A$3:$A$128, 0), MATCH(Depreciation!Q$2, PR24_after_overrides!$D$2:$AX$2, 0)), "")</f>
        <v/>
      </c>
      <c r="R123" s="125" t="str">
        <f>_xlfn.IFNA(INDEX(PR24_after_overrides!$D$3:$AX$128, MATCH(Depreciation!$A123, PR24_after_overrides!$A$3:$A$128, 0), MATCH(Depreciation!R$2, PR24_after_overrides!$D$2:$AX$2, 0)), "")</f>
        <v/>
      </c>
      <c r="S123" s="125" t="str">
        <f>_xlfn.IFNA(INDEX(PR24_after_overrides!$D$3:$AX$128, MATCH(Depreciation!$A123, PR24_after_overrides!$A$3:$A$128, 0), MATCH(Depreciation!S$2, PR24_after_overrides!$D$2:$AX$2, 0)), "")</f>
        <v/>
      </c>
      <c r="T123" s="123"/>
      <c r="U123" s="124" cm="1">
        <f t="array" ref="U123">_xlfn.IFS($C123&lt;"2017-18",SUM(D123:F123),$C123&lt;"2020-21",SUM(H123:I123), $C123&lt;"2024-25", SUM(K123:N123), $C123&gt;="2024-25", SUM(P123:S123))</f>
        <v>8.5294100000000004</v>
      </c>
      <c r="V123" s="113"/>
      <c r="W123" s="113"/>
      <c r="X123" s="113"/>
      <c r="Y123" s="113"/>
      <c r="Z123" s="113"/>
    </row>
    <row r="124" spans="1:26" ht="12.4" customHeight="1" x14ac:dyDescent="0.35">
      <c r="A124" s="111" t="str">
        <f t="shared" si="4"/>
        <v>TMS15</v>
      </c>
      <c r="B124" s="111" t="s">
        <v>349</v>
      </c>
      <c r="C124" s="111" t="s">
        <v>245</v>
      </c>
      <c r="D124" s="122">
        <f>INDEX(PR19_after_overrides!$A$1:$J$255, MATCH(Depreciation!$A124, PR19_after_overrides!$A$1:$A$255, 0), MATCH(Depreciation!D$2, PR19_after_overrides!$A$1:$J$1, 0))</f>
        <v>7.45444</v>
      </c>
      <c r="E124" s="122" t="str">
        <f>INDEX(PR19_after_overrides!$A$1:$J$255, MATCH(Depreciation!$A124, PR19_after_overrides!$A$1:$A$255, 0), MATCH(Depreciation!E$2, PR19_after_overrides!$A$1:$J$1, 0))</f>
        <v/>
      </c>
      <c r="F124" s="122" t="str">
        <f>INDEX(PR19_after_overrides!$A$1:$J$255, MATCH(Depreciation!$A124, PR19_after_overrides!$A$1:$A$255, 0), MATCH(Depreciation!F$2, PR19_after_overrides!$A$1:$J$1, 0))</f>
        <v/>
      </c>
      <c r="G124" s="123"/>
      <c r="H124" s="124" t="str">
        <f>INDEX('Cyclical_after overrides'!$A$1:$AX$244,MATCH(Depreciation!$A124,'Cyclical_after overrides'!$A$1:$A$244,0),MATCH(Depreciation!H$2,'Cyclical_after overrides'!$A$1:$AX$1,0))</f>
        <v/>
      </c>
      <c r="I124" s="124">
        <f>INDEX('Cyclical_after overrides'!$A$1:$AX$244,MATCH(Depreciation!$A124,'Cyclical_after overrides'!$A$1:$A$244,0),MATCH(Depreciation!I$2,'Cyclical_after overrides'!$A$1:$AX$1,0))</f>
        <v>0</v>
      </c>
      <c r="J124" s="123"/>
      <c r="K124" s="124" t="str">
        <f>INDEX('Cyclical_after overrides'!$A$1:$AX$244,MATCH(Depreciation!$A124,'Cyclical_after overrides'!$A$1:$A$244,0),MATCH(Depreciation!K$2,'Cyclical_after overrides'!$A$1:$AX$1,0))</f>
        <v/>
      </c>
      <c r="L124" s="124" t="str">
        <f>INDEX('Cyclical_after overrides'!$A$1:$AX$244,MATCH(Depreciation!$A124,'Cyclical_after overrides'!$A$1:$A$244,0),MATCH(Depreciation!L$2,'Cyclical_after overrides'!$A$1:$AX$1,0))</f>
        <v/>
      </c>
      <c r="M124" s="124" t="str">
        <f>INDEX('Cyclical_after overrides'!$A$1:$AX$244,MATCH(Depreciation!$A124,'Cyclical_after overrides'!$A$1:$A$244,0),MATCH(Depreciation!M$2,'Cyclical_after overrides'!$A$1:$AX$1,0))</f>
        <v/>
      </c>
      <c r="N124" s="124" t="str">
        <f>INDEX('Cyclical_after overrides'!$A$1:$AX$244,MATCH(Depreciation!$A124,'Cyclical_after overrides'!$A$1:$A$244,0),MATCH(Depreciation!N$2,'Cyclical_after overrides'!$A$1:$AX$1,0))</f>
        <v/>
      </c>
      <c r="O124" s="123"/>
      <c r="P124" s="125" t="str">
        <f>_xlfn.IFNA(INDEX(PR24_after_overrides!$D$3:$AX$128, MATCH(Depreciation!$A124, PR24_after_overrides!$A$3:$A$128, 0), MATCH(Depreciation!P$2, PR24_after_overrides!$D$2:$AX$2, 0)), "")</f>
        <v/>
      </c>
      <c r="Q124" s="125" t="str">
        <f>_xlfn.IFNA(INDEX(PR24_after_overrides!$D$3:$AX$128, MATCH(Depreciation!$A124, PR24_after_overrides!$A$3:$A$128, 0), MATCH(Depreciation!Q$2, PR24_after_overrides!$D$2:$AX$2, 0)), "")</f>
        <v/>
      </c>
      <c r="R124" s="125" t="str">
        <f>_xlfn.IFNA(INDEX(PR24_after_overrides!$D$3:$AX$128, MATCH(Depreciation!$A124, PR24_after_overrides!$A$3:$A$128, 0), MATCH(Depreciation!R$2, PR24_after_overrides!$D$2:$AX$2, 0)), "")</f>
        <v/>
      </c>
      <c r="S124" s="125" t="str">
        <f>_xlfn.IFNA(INDEX(PR24_after_overrides!$D$3:$AX$128, MATCH(Depreciation!$A124, PR24_after_overrides!$A$3:$A$128, 0), MATCH(Depreciation!S$2, PR24_after_overrides!$D$2:$AX$2, 0)), "")</f>
        <v/>
      </c>
      <c r="T124" s="123"/>
      <c r="U124" s="124" cm="1">
        <f t="array" ref="U124">_xlfn.IFS($C124&lt;"2017-18",SUM(D124:F124),$C124&lt;"2020-21",SUM(H124:I124), $C124&lt;"2024-25", SUM(K124:N124), $C124&gt;="2024-25", SUM(P124:S124))</f>
        <v>7.45444</v>
      </c>
      <c r="V124" s="113"/>
      <c r="W124" s="113"/>
      <c r="X124" s="113"/>
      <c r="Y124" s="113"/>
      <c r="Z124" s="113"/>
    </row>
    <row r="125" spans="1:26" ht="12.4" customHeight="1" x14ac:dyDescent="0.35">
      <c r="A125" s="111" t="str">
        <f t="shared" si="4"/>
        <v>TMS16</v>
      </c>
      <c r="B125" s="111" t="s">
        <v>349</v>
      </c>
      <c r="C125" s="111" t="s">
        <v>247</v>
      </c>
      <c r="D125" s="122">
        <f>INDEX(PR19_after_overrides!$A$1:$J$255, MATCH(Depreciation!$A125, PR19_after_overrides!$A$1:$A$255, 0), MATCH(Depreciation!D$2, PR19_after_overrides!$A$1:$J$1, 0))</f>
        <v>1.2829999999999999</v>
      </c>
      <c r="E125" s="122">
        <f>INDEX(PR19_after_overrides!$A$1:$J$255, MATCH(Depreciation!$A125, PR19_after_overrides!$A$1:$A$255, 0), MATCH(Depreciation!E$2, PR19_after_overrides!$A$1:$J$1, 0))</f>
        <v>0</v>
      </c>
      <c r="F125" s="122" t="str">
        <f>INDEX(PR19_after_overrides!$A$1:$J$255, MATCH(Depreciation!$A125, PR19_after_overrides!$A$1:$A$255, 0), MATCH(Depreciation!F$2, PR19_after_overrides!$A$1:$J$1, 0))</f>
        <v/>
      </c>
      <c r="G125" s="123"/>
      <c r="H125" s="124" t="str">
        <f>INDEX('Cyclical_after overrides'!$A$1:$AX$244,MATCH(Depreciation!$A125,'Cyclical_after overrides'!$A$1:$A$244,0),MATCH(Depreciation!H$2,'Cyclical_after overrides'!$A$1:$AX$1,0))</f>
        <v/>
      </c>
      <c r="I125" s="124" t="str">
        <f>INDEX('Cyclical_after overrides'!$A$1:$AX$244,MATCH(Depreciation!$A125,'Cyclical_after overrides'!$A$1:$A$244,0),MATCH(Depreciation!I$2,'Cyclical_after overrides'!$A$1:$AX$1,0))</f>
        <v/>
      </c>
      <c r="J125" s="123"/>
      <c r="K125" s="124" t="str">
        <f>INDEX('Cyclical_after overrides'!$A$1:$AX$244,MATCH(Depreciation!$A125,'Cyclical_after overrides'!$A$1:$A$244,0),MATCH(Depreciation!K$2,'Cyclical_after overrides'!$A$1:$AX$1,0))</f>
        <v/>
      </c>
      <c r="L125" s="124" t="str">
        <f>INDEX('Cyclical_after overrides'!$A$1:$AX$244,MATCH(Depreciation!$A125,'Cyclical_after overrides'!$A$1:$A$244,0),MATCH(Depreciation!L$2,'Cyclical_after overrides'!$A$1:$AX$1,0))</f>
        <v/>
      </c>
      <c r="M125" s="124" t="str">
        <f>INDEX('Cyclical_after overrides'!$A$1:$AX$244,MATCH(Depreciation!$A125,'Cyclical_after overrides'!$A$1:$A$244,0),MATCH(Depreciation!M$2,'Cyclical_after overrides'!$A$1:$AX$1,0))</f>
        <v/>
      </c>
      <c r="N125" s="124" t="str">
        <f>INDEX('Cyclical_after overrides'!$A$1:$AX$244,MATCH(Depreciation!$A125,'Cyclical_after overrides'!$A$1:$A$244,0),MATCH(Depreciation!N$2,'Cyclical_after overrides'!$A$1:$AX$1,0))</f>
        <v/>
      </c>
      <c r="O125" s="123"/>
      <c r="P125" s="125" t="str">
        <f>_xlfn.IFNA(INDEX(PR24_after_overrides!$D$3:$AX$128, MATCH(Depreciation!$A125, PR24_after_overrides!$A$3:$A$128, 0), MATCH(Depreciation!P$2, PR24_after_overrides!$D$2:$AX$2, 0)), "")</f>
        <v/>
      </c>
      <c r="Q125" s="125" t="str">
        <f>_xlfn.IFNA(INDEX(PR24_after_overrides!$D$3:$AX$128, MATCH(Depreciation!$A125, PR24_after_overrides!$A$3:$A$128, 0), MATCH(Depreciation!Q$2, PR24_after_overrides!$D$2:$AX$2, 0)), "")</f>
        <v/>
      </c>
      <c r="R125" s="125" t="str">
        <f>_xlfn.IFNA(INDEX(PR24_after_overrides!$D$3:$AX$128, MATCH(Depreciation!$A125, PR24_after_overrides!$A$3:$A$128, 0), MATCH(Depreciation!R$2, PR24_after_overrides!$D$2:$AX$2, 0)), "")</f>
        <v/>
      </c>
      <c r="S125" s="125" t="str">
        <f>_xlfn.IFNA(INDEX(PR24_after_overrides!$D$3:$AX$128, MATCH(Depreciation!$A125, PR24_after_overrides!$A$3:$A$128, 0), MATCH(Depreciation!S$2, PR24_after_overrides!$D$2:$AX$2, 0)), "")</f>
        <v/>
      </c>
      <c r="T125" s="123"/>
      <c r="U125" s="124" cm="1">
        <f t="array" ref="U125">_xlfn.IFS($C125&lt;"2017-18",SUM(D125:F125),$C125&lt;"2020-21",SUM(H125:I125), $C125&lt;"2024-25", SUM(K125:N125), $C125&gt;="2024-25", SUM(P125:S125))</f>
        <v>1.2829999999999999</v>
      </c>
      <c r="V125" s="113"/>
      <c r="W125" s="113"/>
      <c r="X125" s="113"/>
      <c r="Y125" s="113"/>
      <c r="Z125" s="113"/>
    </row>
    <row r="126" spans="1:26" ht="12.4" customHeight="1" x14ac:dyDescent="0.35">
      <c r="A126" s="111" t="str">
        <f t="shared" si="4"/>
        <v>TMS17</v>
      </c>
      <c r="B126" s="111" t="s">
        <v>349</v>
      </c>
      <c r="C126" s="111" t="s">
        <v>249</v>
      </c>
      <c r="D126" s="122">
        <f>INDEX(PR19_after_overrides!$A$1:$J$255, MATCH(Depreciation!$A126, PR19_after_overrides!$A$1:$A$255, 0), MATCH(Depreciation!D$2, PR19_after_overrides!$A$1:$J$1, 0))</f>
        <v>0.15960102000000001</v>
      </c>
      <c r="E126" s="122">
        <f>INDEX(PR19_after_overrides!$A$1:$J$255, MATCH(Depreciation!$A126, PR19_after_overrides!$A$1:$A$255, 0), MATCH(Depreciation!E$2, PR19_after_overrides!$A$1:$J$1, 0))</f>
        <v>1.66870235</v>
      </c>
      <c r="F126" s="122" t="str">
        <f>INDEX(PR19_after_overrides!$A$1:$J$255, MATCH(Depreciation!$A126, PR19_after_overrides!$A$1:$A$255, 0), MATCH(Depreciation!F$2, PR19_after_overrides!$A$1:$J$1, 0))</f>
        <v/>
      </c>
      <c r="G126" s="123"/>
      <c r="H126" s="124">
        <f>INDEX('Cyclical_after overrides'!$A$1:$AX$244,MATCH(Depreciation!$A126,'Cyclical_after overrides'!$A$1:$A$244,0),MATCH(Depreciation!H$2,'Cyclical_after overrides'!$A$1:$AX$1,0))</f>
        <v>0.70199999999999996</v>
      </c>
      <c r="I126" s="124">
        <f>INDEX('Cyclical_after overrides'!$A$1:$AX$244,MATCH(Depreciation!$A126,'Cyclical_after overrides'!$A$1:$A$244,0),MATCH(Depreciation!I$2,'Cyclical_after overrides'!$A$1:$AX$1,0))</f>
        <v>1.127</v>
      </c>
      <c r="J126" s="123"/>
      <c r="K126" s="124" t="str">
        <f>INDEX('Cyclical_after overrides'!$A$1:$AX$244,MATCH(Depreciation!$A126,'Cyclical_after overrides'!$A$1:$A$244,0),MATCH(Depreciation!K$2,'Cyclical_after overrides'!$A$1:$AX$1,0))</f>
        <v/>
      </c>
      <c r="L126" s="124" t="str">
        <f>INDEX('Cyclical_after overrides'!$A$1:$AX$244,MATCH(Depreciation!$A126,'Cyclical_after overrides'!$A$1:$A$244,0),MATCH(Depreciation!L$2,'Cyclical_after overrides'!$A$1:$AX$1,0))</f>
        <v/>
      </c>
      <c r="M126" s="124" t="str">
        <f>INDEX('Cyclical_after overrides'!$A$1:$AX$244,MATCH(Depreciation!$A126,'Cyclical_after overrides'!$A$1:$A$244,0),MATCH(Depreciation!M$2,'Cyclical_after overrides'!$A$1:$AX$1,0))</f>
        <v/>
      </c>
      <c r="N126" s="124" t="str">
        <f>INDEX('Cyclical_after overrides'!$A$1:$AX$244,MATCH(Depreciation!$A126,'Cyclical_after overrides'!$A$1:$A$244,0),MATCH(Depreciation!N$2,'Cyclical_after overrides'!$A$1:$AX$1,0))</f>
        <v/>
      </c>
      <c r="O126" s="123"/>
      <c r="P126" s="125" t="str">
        <f>_xlfn.IFNA(INDEX(PR24_after_overrides!$D$3:$AX$128, MATCH(Depreciation!$A126, PR24_after_overrides!$A$3:$A$128, 0), MATCH(Depreciation!P$2, PR24_after_overrides!$D$2:$AX$2, 0)), "")</f>
        <v/>
      </c>
      <c r="Q126" s="125" t="str">
        <f>_xlfn.IFNA(INDEX(PR24_after_overrides!$D$3:$AX$128, MATCH(Depreciation!$A126, PR24_after_overrides!$A$3:$A$128, 0), MATCH(Depreciation!Q$2, PR24_after_overrides!$D$2:$AX$2, 0)), "")</f>
        <v/>
      </c>
      <c r="R126" s="125" t="str">
        <f>_xlfn.IFNA(INDEX(PR24_after_overrides!$D$3:$AX$128, MATCH(Depreciation!$A126, PR24_after_overrides!$A$3:$A$128, 0), MATCH(Depreciation!R$2, PR24_after_overrides!$D$2:$AX$2, 0)), "")</f>
        <v/>
      </c>
      <c r="S126" s="125" t="str">
        <f>_xlfn.IFNA(INDEX(PR24_after_overrides!$D$3:$AX$128, MATCH(Depreciation!$A126, PR24_after_overrides!$A$3:$A$128, 0), MATCH(Depreciation!S$2, PR24_after_overrides!$D$2:$AX$2, 0)), "")</f>
        <v/>
      </c>
      <c r="T126" s="123"/>
      <c r="U126" s="124" cm="1">
        <f t="array" ref="U126">_xlfn.IFS($C126&lt;"2017-18",SUM(D126:F126),$C126&lt;"2020-21",SUM(H126:I126), $C126&lt;"2024-25", SUM(K126:N126), $C126&gt;="2024-25", SUM(P126:S126))</f>
        <v>1.82830337</v>
      </c>
      <c r="V126" s="113"/>
      <c r="W126" s="113"/>
      <c r="X126" s="113"/>
      <c r="Y126" s="113"/>
      <c r="Z126" s="113"/>
    </row>
    <row r="127" spans="1:26" ht="12.4" customHeight="1" x14ac:dyDescent="0.35">
      <c r="A127" s="111" t="str">
        <f t="shared" si="4"/>
        <v>TMS18</v>
      </c>
      <c r="B127" s="111" t="s">
        <v>349</v>
      </c>
      <c r="C127" s="111" t="s">
        <v>251</v>
      </c>
      <c r="D127" s="122">
        <f>INDEX(PR19_after_overrides!$A$1:$J$255, MATCH(Depreciation!$A127, PR19_after_overrides!$A$1:$A$255, 0), MATCH(Depreciation!D$2, PR19_after_overrides!$A$1:$J$1, 0))</f>
        <v>0.10464416</v>
      </c>
      <c r="E127" s="122">
        <f>INDEX(PR19_after_overrides!$A$1:$J$255, MATCH(Depreciation!$A127, PR19_after_overrides!$A$1:$A$255, 0), MATCH(Depreciation!E$2, PR19_after_overrides!$A$1:$J$1, 0))</f>
        <v>3.1493558400000001</v>
      </c>
      <c r="F127" s="122" t="str">
        <f>INDEX(PR19_after_overrides!$A$1:$J$255, MATCH(Depreciation!$A127, PR19_after_overrides!$A$1:$A$255, 0), MATCH(Depreciation!F$2, PR19_after_overrides!$A$1:$J$1, 0))</f>
        <v/>
      </c>
      <c r="G127" s="123"/>
      <c r="H127" s="124">
        <f>INDEX('Cyclical_after overrides'!$A$1:$AX$244,MATCH(Depreciation!$A127,'Cyclical_after overrides'!$A$1:$A$244,0),MATCH(Depreciation!H$2,'Cyclical_after overrides'!$A$1:$AX$1,0))</f>
        <v>2.2530000000000001</v>
      </c>
      <c r="I127" s="124">
        <f>INDEX('Cyclical_after overrides'!$A$1:$AX$244,MATCH(Depreciation!$A127,'Cyclical_after overrides'!$A$1:$A$244,0),MATCH(Depreciation!I$2,'Cyclical_after overrides'!$A$1:$AX$1,0))</f>
        <v>1</v>
      </c>
      <c r="J127" s="123"/>
      <c r="K127" s="124" t="str">
        <f>INDEX('Cyclical_after overrides'!$A$1:$AX$244,MATCH(Depreciation!$A127,'Cyclical_after overrides'!$A$1:$A$244,0),MATCH(Depreciation!K$2,'Cyclical_after overrides'!$A$1:$AX$1,0))</f>
        <v/>
      </c>
      <c r="L127" s="124" t="str">
        <f>INDEX('Cyclical_after overrides'!$A$1:$AX$244,MATCH(Depreciation!$A127,'Cyclical_after overrides'!$A$1:$A$244,0),MATCH(Depreciation!L$2,'Cyclical_after overrides'!$A$1:$AX$1,0))</f>
        <v/>
      </c>
      <c r="M127" s="124" t="str">
        <f>INDEX('Cyclical_after overrides'!$A$1:$AX$244,MATCH(Depreciation!$A127,'Cyclical_after overrides'!$A$1:$A$244,0),MATCH(Depreciation!M$2,'Cyclical_after overrides'!$A$1:$AX$1,0))</f>
        <v/>
      </c>
      <c r="N127" s="124" t="str">
        <f>INDEX('Cyclical_after overrides'!$A$1:$AX$244,MATCH(Depreciation!$A127,'Cyclical_after overrides'!$A$1:$A$244,0),MATCH(Depreciation!N$2,'Cyclical_after overrides'!$A$1:$AX$1,0))</f>
        <v/>
      </c>
      <c r="O127" s="123"/>
      <c r="P127" s="125" t="str">
        <f>_xlfn.IFNA(INDEX(PR24_after_overrides!$D$3:$AX$128, MATCH(Depreciation!$A127, PR24_after_overrides!$A$3:$A$128, 0), MATCH(Depreciation!P$2, PR24_after_overrides!$D$2:$AX$2, 0)), "")</f>
        <v/>
      </c>
      <c r="Q127" s="125" t="str">
        <f>_xlfn.IFNA(INDEX(PR24_after_overrides!$D$3:$AX$128, MATCH(Depreciation!$A127, PR24_after_overrides!$A$3:$A$128, 0), MATCH(Depreciation!Q$2, PR24_after_overrides!$D$2:$AX$2, 0)), "")</f>
        <v/>
      </c>
      <c r="R127" s="125" t="str">
        <f>_xlfn.IFNA(INDEX(PR24_after_overrides!$D$3:$AX$128, MATCH(Depreciation!$A127, PR24_after_overrides!$A$3:$A$128, 0), MATCH(Depreciation!R$2, PR24_after_overrides!$D$2:$AX$2, 0)), "")</f>
        <v/>
      </c>
      <c r="S127" s="125" t="str">
        <f>_xlfn.IFNA(INDEX(PR24_after_overrides!$D$3:$AX$128, MATCH(Depreciation!$A127, PR24_after_overrides!$A$3:$A$128, 0), MATCH(Depreciation!S$2, PR24_after_overrides!$D$2:$AX$2, 0)), "")</f>
        <v/>
      </c>
      <c r="T127" s="123"/>
      <c r="U127" s="124" cm="1">
        <f t="array" ref="U127">_xlfn.IFS($C127&lt;"2017-18",SUM(D127:F127),$C127&lt;"2020-21",SUM(H127:I127), $C127&lt;"2024-25", SUM(K127:N127), $C127&gt;="2024-25", SUM(P127:S127))</f>
        <v>3.2530000000000001</v>
      </c>
      <c r="V127" s="113"/>
      <c r="W127" s="113"/>
      <c r="X127" s="113"/>
      <c r="Y127" s="113"/>
      <c r="Z127" s="113"/>
    </row>
    <row r="128" spans="1:26" ht="12.4" customHeight="1" x14ac:dyDescent="0.35">
      <c r="A128" s="111" t="str">
        <f t="shared" si="4"/>
        <v>TMS19</v>
      </c>
      <c r="B128" s="111" t="s">
        <v>349</v>
      </c>
      <c r="C128" s="111" t="s">
        <v>253</v>
      </c>
      <c r="D128" s="122">
        <f>INDEX(PR19_after_overrides!$A$1:$J$255, MATCH(Depreciation!$A128, PR19_after_overrides!$A$1:$A$255, 0), MATCH(Depreciation!D$2, PR19_after_overrides!$A$1:$J$1, 0))</f>
        <v>0.96137167466666695</v>
      </c>
      <c r="E128" s="122">
        <f>INDEX(PR19_after_overrides!$A$1:$J$255, MATCH(Depreciation!$A128, PR19_after_overrides!$A$1:$A$255, 0), MATCH(Depreciation!E$2, PR19_after_overrides!$A$1:$J$1, 0))</f>
        <v>2.28990479</v>
      </c>
      <c r="F128" s="122" t="str">
        <f>INDEX(PR19_after_overrides!$A$1:$J$255, MATCH(Depreciation!$A128, PR19_after_overrides!$A$1:$A$255, 0), MATCH(Depreciation!F$2, PR19_after_overrides!$A$1:$J$1, 0))</f>
        <v/>
      </c>
      <c r="G128" s="123"/>
      <c r="H128" s="124">
        <f>INDEX('Cyclical_after overrides'!$A$1:$AX$244,MATCH(Depreciation!$A128,'Cyclical_after overrides'!$A$1:$A$244,0),MATCH(Depreciation!H$2,'Cyclical_after overrides'!$A$1:$AX$1,0))</f>
        <v>3.08</v>
      </c>
      <c r="I128" s="124">
        <f>INDEX('Cyclical_after overrides'!$A$1:$AX$244,MATCH(Depreciation!$A128,'Cyclical_after overrides'!$A$1:$A$244,0),MATCH(Depreciation!I$2,'Cyclical_after overrides'!$A$1:$AX$1,0))</f>
        <v>1.8460000000000001</v>
      </c>
      <c r="J128" s="123"/>
      <c r="K128" s="124" t="str">
        <f>INDEX('Cyclical_after overrides'!$A$1:$AX$244,MATCH(Depreciation!$A128,'Cyclical_after overrides'!$A$1:$A$244,0),MATCH(Depreciation!K$2,'Cyclical_after overrides'!$A$1:$AX$1,0))</f>
        <v/>
      </c>
      <c r="L128" s="124" t="str">
        <f>INDEX('Cyclical_after overrides'!$A$1:$AX$244,MATCH(Depreciation!$A128,'Cyclical_after overrides'!$A$1:$A$244,0),MATCH(Depreciation!L$2,'Cyclical_after overrides'!$A$1:$AX$1,0))</f>
        <v/>
      </c>
      <c r="M128" s="124" t="str">
        <f>INDEX('Cyclical_after overrides'!$A$1:$AX$244,MATCH(Depreciation!$A128,'Cyclical_after overrides'!$A$1:$A$244,0),MATCH(Depreciation!M$2,'Cyclical_after overrides'!$A$1:$AX$1,0))</f>
        <v/>
      </c>
      <c r="N128" s="124" t="str">
        <f>INDEX('Cyclical_after overrides'!$A$1:$AX$244,MATCH(Depreciation!$A128,'Cyclical_after overrides'!$A$1:$A$244,0),MATCH(Depreciation!N$2,'Cyclical_after overrides'!$A$1:$AX$1,0))</f>
        <v/>
      </c>
      <c r="O128" s="123"/>
      <c r="P128" s="125" t="str">
        <f>_xlfn.IFNA(INDEX(PR24_after_overrides!$D$3:$AX$128, MATCH(Depreciation!$A128, PR24_after_overrides!$A$3:$A$128, 0), MATCH(Depreciation!P$2, PR24_after_overrides!$D$2:$AX$2, 0)), "")</f>
        <v/>
      </c>
      <c r="Q128" s="125" t="str">
        <f>_xlfn.IFNA(INDEX(PR24_after_overrides!$D$3:$AX$128, MATCH(Depreciation!$A128, PR24_after_overrides!$A$3:$A$128, 0), MATCH(Depreciation!Q$2, PR24_after_overrides!$D$2:$AX$2, 0)), "")</f>
        <v/>
      </c>
      <c r="R128" s="125" t="str">
        <f>_xlfn.IFNA(INDEX(PR24_after_overrides!$D$3:$AX$128, MATCH(Depreciation!$A128, PR24_after_overrides!$A$3:$A$128, 0), MATCH(Depreciation!R$2, PR24_after_overrides!$D$2:$AX$2, 0)), "")</f>
        <v/>
      </c>
      <c r="S128" s="125" t="str">
        <f>_xlfn.IFNA(INDEX(PR24_after_overrides!$D$3:$AX$128, MATCH(Depreciation!$A128, PR24_after_overrides!$A$3:$A$128, 0), MATCH(Depreciation!S$2, PR24_after_overrides!$D$2:$AX$2, 0)), "")</f>
        <v/>
      </c>
      <c r="T128" s="123"/>
      <c r="U128" s="124" cm="1">
        <f t="array" ref="U128">_xlfn.IFS($C128&lt;"2017-18",SUM(D128:F128),$C128&lt;"2020-21",SUM(H128:I128), $C128&lt;"2024-25", SUM(K128:N128), $C128&gt;="2024-25", SUM(P128:S128))</f>
        <v>4.9260000000000002</v>
      </c>
      <c r="V128" s="113"/>
      <c r="W128" s="113"/>
      <c r="X128" s="113"/>
      <c r="Y128" s="113"/>
      <c r="Z128" s="113"/>
    </row>
    <row r="129" spans="1:26" ht="12.4" customHeight="1" x14ac:dyDescent="0.35">
      <c r="A129" s="111" t="str">
        <f t="shared" si="4"/>
        <v>TMS20</v>
      </c>
      <c r="B129" s="111" t="s">
        <v>349</v>
      </c>
      <c r="C129" s="111" t="s">
        <v>255</v>
      </c>
      <c r="D129" s="122">
        <f>INDEX(PR19_after_overrides!$A$1:$J$255, MATCH(Depreciation!$A129, PR19_after_overrides!$A$1:$A$255, 0), MATCH(Depreciation!D$2, PR19_after_overrides!$A$1:$J$1, 0))</f>
        <v>0.51174330466666695</v>
      </c>
      <c r="E129" s="122">
        <f>INDEX(PR19_after_overrides!$A$1:$J$255, MATCH(Depreciation!$A129, PR19_after_overrides!$A$1:$A$255, 0), MATCH(Depreciation!E$2, PR19_after_overrides!$A$1:$J$1, 0))</f>
        <v>14.092430595333299</v>
      </c>
      <c r="F129" s="122" t="str">
        <f>INDEX(PR19_after_overrides!$A$1:$J$255, MATCH(Depreciation!$A129, PR19_after_overrides!$A$1:$A$255, 0), MATCH(Depreciation!F$2, PR19_after_overrides!$A$1:$J$1, 0))</f>
        <v/>
      </c>
      <c r="G129" s="123"/>
      <c r="H129" s="124">
        <f>INDEX('Cyclical_after overrides'!$A$1:$AX$244,MATCH(Depreciation!$A129,'Cyclical_after overrides'!$A$1:$A$244,0),MATCH(Depreciation!H$2,'Cyclical_after overrides'!$A$1:$AX$1,0))</f>
        <v>3.39</v>
      </c>
      <c r="I129" s="124">
        <f>INDEX('Cyclical_after overrides'!$A$1:$AX$244,MATCH(Depreciation!$A129,'Cyclical_after overrides'!$A$1:$A$244,0),MATCH(Depreciation!I$2,'Cyclical_after overrides'!$A$1:$AX$1,0))</f>
        <v>8.6110000000000007</v>
      </c>
      <c r="J129" s="123"/>
      <c r="K129" s="124" t="str">
        <f>INDEX('Cyclical_after overrides'!$A$1:$AX$244,MATCH(Depreciation!$A129,'Cyclical_after overrides'!$A$1:$A$244,0),MATCH(Depreciation!K$2,'Cyclical_after overrides'!$A$1:$AX$1,0))</f>
        <v/>
      </c>
      <c r="L129" s="124" t="str">
        <f>INDEX('Cyclical_after overrides'!$A$1:$AX$244,MATCH(Depreciation!$A129,'Cyclical_after overrides'!$A$1:$A$244,0),MATCH(Depreciation!L$2,'Cyclical_after overrides'!$A$1:$AX$1,0))</f>
        <v/>
      </c>
      <c r="M129" s="124" t="str">
        <f>INDEX('Cyclical_after overrides'!$A$1:$AX$244,MATCH(Depreciation!$A129,'Cyclical_after overrides'!$A$1:$A$244,0),MATCH(Depreciation!M$2,'Cyclical_after overrides'!$A$1:$AX$1,0))</f>
        <v/>
      </c>
      <c r="N129" s="124" t="str">
        <f>INDEX('Cyclical_after overrides'!$A$1:$AX$244,MATCH(Depreciation!$A129,'Cyclical_after overrides'!$A$1:$A$244,0),MATCH(Depreciation!N$2,'Cyclical_after overrides'!$A$1:$AX$1,0))</f>
        <v/>
      </c>
      <c r="O129" s="123"/>
      <c r="P129" s="125" t="str">
        <f>_xlfn.IFNA(INDEX(PR24_after_overrides!$D$3:$AX$128, MATCH(Depreciation!$A129, PR24_after_overrides!$A$3:$A$128, 0), MATCH(Depreciation!P$2, PR24_after_overrides!$D$2:$AX$2, 0)), "")</f>
        <v/>
      </c>
      <c r="Q129" s="125" t="str">
        <f>_xlfn.IFNA(INDEX(PR24_after_overrides!$D$3:$AX$128, MATCH(Depreciation!$A129, PR24_after_overrides!$A$3:$A$128, 0), MATCH(Depreciation!Q$2, PR24_after_overrides!$D$2:$AX$2, 0)), "")</f>
        <v/>
      </c>
      <c r="R129" s="125" t="str">
        <f>_xlfn.IFNA(INDEX(PR24_after_overrides!$D$3:$AX$128, MATCH(Depreciation!$A129, PR24_after_overrides!$A$3:$A$128, 0), MATCH(Depreciation!R$2, PR24_after_overrides!$D$2:$AX$2, 0)), "")</f>
        <v/>
      </c>
      <c r="S129" s="125" t="str">
        <f>_xlfn.IFNA(INDEX(PR24_after_overrides!$D$3:$AX$128, MATCH(Depreciation!$A129, PR24_after_overrides!$A$3:$A$128, 0), MATCH(Depreciation!S$2, PR24_after_overrides!$D$2:$AX$2, 0)), "")</f>
        <v/>
      </c>
      <c r="T129" s="123"/>
      <c r="U129" s="124" cm="1">
        <f t="array" ref="U129">_xlfn.IFS($C129&lt;"2017-18",SUM(D129:F129),$C129&lt;"2020-21",SUM(H129:I129), $C129&lt;"2024-25", SUM(K129:N129), $C129&gt;="2024-25", SUM(P129:S129))</f>
        <v>12.001000000000001</v>
      </c>
      <c r="V129" s="113"/>
      <c r="W129" s="113"/>
      <c r="X129" s="113"/>
      <c r="Y129" s="113"/>
      <c r="Z129" s="113"/>
    </row>
    <row r="130" spans="1:26" ht="12.4" customHeight="1" x14ac:dyDescent="0.35">
      <c r="A130" s="111" t="str">
        <f t="shared" si="4"/>
        <v>TMS21</v>
      </c>
      <c r="B130" s="111" t="s">
        <v>349</v>
      </c>
      <c r="C130" s="111" t="s">
        <v>257</v>
      </c>
      <c r="D130" s="122">
        <f>INDEX(PR19_after_overrides!$A$1:$J$255, MATCH(Depreciation!$A130, PR19_after_overrides!$A$1:$A$255, 0), MATCH(Depreciation!D$2, PR19_after_overrides!$A$1:$J$1, 0))</f>
        <v>5.7829424666666698E-2</v>
      </c>
      <c r="E130" s="122">
        <f>INDEX(PR19_after_overrides!$A$1:$J$255, MATCH(Depreciation!$A130, PR19_after_overrides!$A$1:$A$255, 0), MATCH(Depreciation!E$2, PR19_after_overrides!$A$1:$J$1, 0))</f>
        <v>20.679745698382099</v>
      </c>
      <c r="F130" s="122">
        <f>INDEX(PR19_after_overrides!$A$1:$J$255, MATCH(Depreciation!$A130, PR19_after_overrides!$A$1:$A$255, 0), MATCH(Depreciation!F$2, PR19_after_overrides!$A$1:$J$1, 0))</f>
        <v>0.42895813647619202</v>
      </c>
      <c r="G130" s="123"/>
      <c r="H130" s="124" t="str">
        <f>INDEX('Cyclical_after overrides'!$A$1:$AX$244,MATCH(Depreciation!$A130,'Cyclical_after overrides'!$A$1:$A$244,0),MATCH(Depreciation!H$2,'Cyclical_after overrides'!$A$1:$AX$1,0))</f>
        <v/>
      </c>
      <c r="I130" s="124" t="str">
        <f>INDEX('Cyclical_after overrides'!$A$1:$AX$244,MATCH(Depreciation!$A130,'Cyclical_after overrides'!$A$1:$A$244,0),MATCH(Depreciation!I$2,'Cyclical_after overrides'!$A$1:$AX$1,0))</f>
        <v/>
      </c>
      <c r="J130" s="123"/>
      <c r="K130" s="124">
        <f>INDEX('Cyclical_after overrides'!$A$1:$AX$244,MATCH(Depreciation!$A130,'Cyclical_after overrides'!$A$1:$A$244,0),MATCH(Depreciation!K$2,'Cyclical_after overrides'!$A$1:$AX$1,0))</f>
        <v>0.16600000000000001</v>
      </c>
      <c r="L130" s="124">
        <f>INDEX('Cyclical_after overrides'!$A$1:$AX$244,MATCH(Depreciation!$A130,'Cyclical_after overrides'!$A$1:$A$244,0),MATCH(Depreciation!L$2,'Cyclical_after overrides'!$A$1:$AX$1,0))</f>
        <v>5.8609999999999998</v>
      </c>
      <c r="M130" s="124">
        <f>INDEX('Cyclical_after overrides'!$A$1:$AX$244,MATCH(Depreciation!$A130,'Cyclical_after overrides'!$A$1:$A$244,0),MATCH(Depreciation!M$2,'Cyclical_after overrides'!$A$1:$AX$1,0))</f>
        <v>0</v>
      </c>
      <c r="N130" s="124">
        <f>INDEX('Cyclical_after overrides'!$A$1:$AX$244,MATCH(Depreciation!$A130,'Cyclical_after overrides'!$A$1:$A$244,0),MATCH(Depreciation!N$2,'Cyclical_after overrides'!$A$1:$AX$1,0))</f>
        <v>13.756</v>
      </c>
      <c r="O130" s="123"/>
      <c r="P130" s="125" t="str">
        <f>_xlfn.IFNA(INDEX(PR24_after_overrides!$D$3:$AX$128, MATCH(Depreciation!$A130, PR24_after_overrides!$A$3:$A$128, 0), MATCH(Depreciation!P$2, PR24_after_overrides!$D$2:$AX$2, 0)), "")</f>
        <v/>
      </c>
      <c r="Q130" s="125" t="str">
        <f>_xlfn.IFNA(INDEX(PR24_after_overrides!$D$3:$AX$128, MATCH(Depreciation!$A130, PR24_after_overrides!$A$3:$A$128, 0), MATCH(Depreciation!Q$2, PR24_after_overrides!$D$2:$AX$2, 0)), "")</f>
        <v/>
      </c>
      <c r="R130" s="125" t="str">
        <f>_xlfn.IFNA(INDEX(PR24_after_overrides!$D$3:$AX$128, MATCH(Depreciation!$A130, PR24_after_overrides!$A$3:$A$128, 0), MATCH(Depreciation!R$2, PR24_after_overrides!$D$2:$AX$2, 0)), "")</f>
        <v/>
      </c>
      <c r="S130" s="125" t="str">
        <f>_xlfn.IFNA(INDEX(PR24_after_overrides!$D$3:$AX$128, MATCH(Depreciation!$A130, PR24_after_overrides!$A$3:$A$128, 0), MATCH(Depreciation!S$2, PR24_after_overrides!$D$2:$AX$2, 0)), "")</f>
        <v/>
      </c>
      <c r="T130" s="123"/>
      <c r="U130" s="124" cm="1">
        <f t="array" ref="U130">_xlfn.IFS($C130&lt;"2017-18",SUM(D130:F130),$C130&lt;"2020-21",SUM(H130:I130), $C130&lt;"2024-25", SUM(K130:N130), $C130&gt;="2024-25", SUM(P130:S130))</f>
        <v>19.783000000000001</v>
      </c>
      <c r="V130" s="113"/>
      <c r="W130" s="113"/>
      <c r="X130" s="113"/>
      <c r="Y130" s="113"/>
      <c r="Z130" s="113"/>
    </row>
    <row r="131" spans="1:26" ht="12.4" customHeight="1" x14ac:dyDescent="0.35">
      <c r="A131" s="111" t="str">
        <f t="shared" si="4"/>
        <v>TMS22</v>
      </c>
      <c r="B131" s="111" t="s">
        <v>349</v>
      </c>
      <c r="C131" s="111" t="s">
        <v>259</v>
      </c>
      <c r="D131" s="122">
        <f>INDEX(PR19_after_overrides!$A$1:$J$255, MATCH(Depreciation!$A131, PR19_after_overrides!$A$1:$A$255, 0), MATCH(Depreciation!D$2, PR19_after_overrides!$A$1:$J$1, 0))</f>
        <v>5.7829424666666698E-2</v>
      </c>
      <c r="E131" s="122">
        <f>INDEX(PR19_after_overrides!$A$1:$J$255, MATCH(Depreciation!$A131, PR19_after_overrides!$A$1:$A$255, 0), MATCH(Depreciation!E$2, PR19_after_overrides!$A$1:$J$1, 0))</f>
        <v>20.165476148382101</v>
      </c>
      <c r="F131" s="122">
        <f>INDEX(PR19_after_overrides!$A$1:$J$255, MATCH(Depreciation!$A131, PR19_after_overrides!$A$1:$A$255, 0), MATCH(Depreciation!F$2, PR19_after_overrides!$A$1:$J$1, 0))</f>
        <v>2.8408622364761902</v>
      </c>
      <c r="G131" s="123"/>
      <c r="H131" s="124" t="str">
        <f>INDEX('Cyclical_after overrides'!$A$1:$AX$244,MATCH(Depreciation!$A131,'Cyclical_after overrides'!$A$1:$A$244,0),MATCH(Depreciation!H$2,'Cyclical_after overrides'!$A$1:$AX$1,0))</f>
        <v/>
      </c>
      <c r="I131" s="124" t="str">
        <f>INDEX('Cyclical_after overrides'!$A$1:$AX$244,MATCH(Depreciation!$A131,'Cyclical_after overrides'!$A$1:$A$244,0),MATCH(Depreciation!I$2,'Cyclical_after overrides'!$A$1:$AX$1,0))</f>
        <v/>
      </c>
      <c r="J131" s="123"/>
      <c r="K131" s="124">
        <f>INDEX('Cyclical_after overrides'!$A$1:$AX$244,MATCH(Depreciation!$A131,'Cyclical_after overrides'!$A$1:$A$244,0),MATCH(Depreciation!K$2,'Cyclical_after overrides'!$A$1:$AX$1,0))</f>
        <v>0.153</v>
      </c>
      <c r="L131" s="124">
        <f>INDEX('Cyclical_after overrides'!$A$1:$AX$244,MATCH(Depreciation!$A131,'Cyclical_after overrides'!$A$1:$A$244,0),MATCH(Depreciation!L$2,'Cyclical_after overrides'!$A$1:$AX$1,0))</f>
        <v>4.1349999999999998</v>
      </c>
      <c r="M131" s="124">
        <f>INDEX('Cyclical_after overrides'!$A$1:$AX$244,MATCH(Depreciation!$A131,'Cyclical_after overrides'!$A$1:$A$244,0),MATCH(Depreciation!M$2,'Cyclical_after overrides'!$A$1:$AX$1,0))</f>
        <v>0</v>
      </c>
      <c r="N131" s="124">
        <f>INDEX('Cyclical_after overrides'!$A$1:$AX$244,MATCH(Depreciation!$A131,'Cyclical_after overrides'!$A$1:$A$244,0),MATCH(Depreciation!N$2,'Cyclical_after overrides'!$A$1:$AX$1,0))</f>
        <v>15.132</v>
      </c>
      <c r="O131" s="123"/>
      <c r="P131" s="125" t="str">
        <f>_xlfn.IFNA(INDEX(PR24_after_overrides!$D$3:$AX$128, MATCH(Depreciation!$A131, PR24_after_overrides!$A$3:$A$128, 0), MATCH(Depreciation!P$2, PR24_after_overrides!$D$2:$AX$2, 0)), "")</f>
        <v/>
      </c>
      <c r="Q131" s="125" t="str">
        <f>_xlfn.IFNA(INDEX(PR24_after_overrides!$D$3:$AX$128, MATCH(Depreciation!$A131, PR24_after_overrides!$A$3:$A$128, 0), MATCH(Depreciation!Q$2, PR24_after_overrides!$D$2:$AX$2, 0)), "")</f>
        <v/>
      </c>
      <c r="R131" s="125" t="str">
        <f>_xlfn.IFNA(INDEX(PR24_after_overrides!$D$3:$AX$128, MATCH(Depreciation!$A131, PR24_after_overrides!$A$3:$A$128, 0), MATCH(Depreciation!R$2, PR24_after_overrides!$D$2:$AX$2, 0)), "")</f>
        <v/>
      </c>
      <c r="S131" s="125" t="str">
        <f>_xlfn.IFNA(INDEX(PR24_after_overrides!$D$3:$AX$128, MATCH(Depreciation!$A131, PR24_after_overrides!$A$3:$A$128, 0), MATCH(Depreciation!S$2, PR24_after_overrides!$D$2:$AX$2, 0)), "")</f>
        <v/>
      </c>
      <c r="T131" s="123"/>
      <c r="U131" s="124" cm="1">
        <f t="array" ref="U131">_xlfn.IFS($C131&lt;"2017-18",SUM(D131:F131),$C131&lt;"2020-21",SUM(H131:I131), $C131&lt;"2024-25", SUM(K131:N131), $C131&gt;="2024-25", SUM(P131:S131))</f>
        <v>19.419999999999998</v>
      </c>
      <c r="V131" s="113"/>
      <c r="W131" s="113"/>
      <c r="X131" s="113"/>
      <c r="Y131" s="113"/>
      <c r="Z131" s="113"/>
    </row>
    <row r="132" spans="1:26" ht="12.4" customHeight="1" x14ac:dyDescent="0.35">
      <c r="A132" s="111" t="str">
        <f t="shared" si="4"/>
        <v>TMS23</v>
      </c>
      <c r="B132" s="111" t="s">
        <v>349</v>
      </c>
      <c r="C132" s="111" t="s">
        <v>261</v>
      </c>
      <c r="D132" s="122">
        <f>INDEX(PR19_after_overrides!$A$1:$J$255, MATCH(Depreciation!$A132, PR19_after_overrides!$A$1:$A$255, 0), MATCH(Depreciation!D$2, PR19_after_overrides!$A$1:$J$1, 0))</f>
        <v>5.7829424666666698E-2</v>
      </c>
      <c r="E132" s="122">
        <f>INDEX(PR19_after_overrides!$A$1:$J$255, MATCH(Depreciation!$A132, PR19_after_overrides!$A$1:$A$255, 0), MATCH(Depreciation!E$2, PR19_after_overrides!$A$1:$J$1, 0))</f>
        <v>18.2044606975658</v>
      </c>
      <c r="F132" s="122">
        <f>INDEX(PR19_after_overrides!$A$1:$J$255, MATCH(Depreciation!$A132, PR19_after_overrides!$A$1:$A$255, 0), MATCH(Depreciation!F$2, PR19_after_overrides!$A$1:$J$1, 0))</f>
        <v>7.04904884455022</v>
      </c>
      <c r="G132" s="123"/>
      <c r="H132" s="124" t="str">
        <f>INDEX('Cyclical_after overrides'!$A$1:$AX$244,MATCH(Depreciation!$A132,'Cyclical_after overrides'!$A$1:$A$244,0),MATCH(Depreciation!H$2,'Cyclical_after overrides'!$A$1:$AX$1,0))</f>
        <v/>
      </c>
      <c r="I132" s="124" t="str">
        <f>INDEX('Cyclical_after overrides'!$A$1:$AX$244,MATCH(Depreciation!$A132,'Cyclical_after overrides'!$A$1:$A$244,0),MATCH(Depreciation!I$2,'Cyclical_after overrides'!$A$1:$AX$1,0))</f>
        <v/>
      </c>
      <c r="J132" s="123"/>
      <c r="K132" s="124">
        <f>INDEX('Cyclical_after overrides'!$A$1:$AX$244,MATCH(Depreciation!$A132,'Cyclical_after overrides'!$A$1:$A$244,0),MATCH(Depreciation!K$2,'Cyclical_after overrides'!$A$1:$AX$1,0))</f>
        <v>0.14299999999999999</v>
      </c>
      <c r="L132" s="124">
        <f>INDEX('Cyclical_after overrides'!$A$1:$AX$244,MATCH(Depreciation!$A132,'Cyclical_after overrides'!$A$1:$A$244,0),MATCH(Depreciation!L$2,'Cyclical_after overrides'!$A$1:$AX$1,0))</f>
        <v>3.69</v>
      </c>
      <c r="M132" s="124">
        <f>INDEX('Cyclical_after overrides'!$A$1:$AX$244,MATCH(Depreciation!$A132,'Cyclical_after overrides'!$A$1:$A$244,0),MATCH(Depreciation!M$2,'Cyclical_after overrides'!$A$1:$AX$1,0))</f>
        <v>0</v>
      </c>
      <c r="N132" s="124">
        <f>INDEX('Cyclical_after overrides'!$A$1:$AX$244,MATCH(Depreciation!$A132,'Cyclical_after overrides'!$A$1:$A$244,0),MATCH(Depreciation!N$2,'Cyclical_after overrides'!$A$1:$AX$1,0))</f>
        <v>19.638999999999999</v>
      </c>
      <c r="O132" s="123"/>
      <c r="P132" s="125" t="str">
        <f>_xlfn.IFNA(INDEX(PR24_after_overrides!$D$3:$AX$128, MATCH(Depreciation!$A132, PR24_after_overrides!$A$3:$A$128, 0), MATCH(Depreciation!P$2, PR24_after_overrides!$D$2:$AX$2, 0)), "")</f>
        <v/>
      </c>
      <c r="Q132" s="125" t="str">
        <f>_xlfn.IFNA(INDEX(PR24_after_overrides!$D$3:$AX$128, MATCH(Depreciation!$A132, PR24_after_overrides!$A$3:$A$128, 0), MATCH(Depreciation!Q$2, PR24_after_overrides!$D$2:$AX$2, 0)), "")</f>
        <v/>
      </c>
      <c r="R132" s="125" t="str">
        <f>_xlfn.IFNA(INDEX(PR24_after_overrides!$D$3:$AX$128, MATCH(Depreciation!$A132, PR24_after_overrides!$A$3:$A$128, 0), MATCH(Depreciation!R$2, PR24_after_overrides!$D$2:$AX$2, 0)), "")</f>
        <v/>
      </c>
      <c r="S132" s="125" t="str">
        <f>_xlfn.IFNA(INDEX(PR24_after_overrides!$D$3:$AX$128, MATCH(Depreciation!$A132, PR24_after_overrides!$A$3:$A$128, 0), MATCH(Depreciation!S$2, PR24_after_overrides!$D$2:$AX$2, 0)), "")</f>
        <v/>
      </c>
      <c r="T132" s="123"/>
      <c r="U132" s="124" cm="1">
        <f t="array" ref="U132">_xlfn.IFS($C132&lt;"2017-18",SUM(D132:F132),$C132&lt;"2020-21",SUM(H132:I132), $C132&lt;"2024-25", SUM(K132:N132), $C132&gt;="2024-25", SUM(P132:S132))</f>
        <v>23.471999999999998</v>
      </c>
      <c r="V132" s="113"/>
      <c r="W132" s="113"/>
      <c r="X132" s="113"/>
      <c r="Y132" s="113"/>
      <c r="Z132" s="113"/>
    </row>
    <row r="133" spans="1:26" ht="12.4" customHeight="1" x14ac:dyDescent="0.35">
      <c r="A133" s="111" t="str">
        <f t="shared" ref="A133:A139" si="6">B133&amp;RIGHT(C133,2)</f>
        <v>TMS24</v>
      </c>
      <c r="B133" s="111" t="s">
        <v>349</v>
      </c>
      <c r="C133" s="111" t="s">
        <v>263</v>
      </c>
      <c r="D133" s="122"/>
      <c r="E133" s="122"/>
      <c r="F133" s="122"/>
      <c r="G133" s="123"/>
      <c r="H133" s="124"/>
      <c r="I133" s="124"/>
      <c r="J133" s="123"/>
      <c r="K133" s="124">
        <f>INDEX('Cyclical_after overrides'!$A$1:$AX$244,MATCH(Depreciation!$A133,'Cyclical_after overrides'!$A$1:$A$244,0),MATCH(Depreciation!K$2,'Cyclical_after overrides'!$A$1:$AX$1,0))</f>
        <v>0.14299999999999999</v>
      </c>
      <c r="L133" s="124">
        <f>INDEX('Cyclical_after overrides'!$A$1:$AX$244,MATCH(Depreciation!$A133,'Cyclical_after overrides'!$A$1:$A$244,0),MATCH(Depreciation!L$2,'Cyclical_after overrides'!$A$1:$AX$1,0))</f>
        <v>3.27</v>
      </c>
      <c r="M133" s="124">
        <f>INDEX('Cyclical_after overrides'!$A$1:$AX$244,MATCH(Depreciation!$A133,'Cyclical_after overrides'!$A$1:$A$244,0),MATCH(Depreciation!M$2,'Cyclical_after overrides'!$A$1:$AX$1,0))</f>
        <v>0</v>
      </c>
      <c r="N133" s="124">
        <f>INDEX('Cyclical_after overrides'!$A$1:$AX$244,MATCH(Depreciation!$A133,'Cyclical_after overrides'!$A$1:$A$244,0),MATCH(Depreciation!N$2,'Cyclical_after overrides'!$A$1:$AX$1,0))</f>
        <v>21.474</v>
      </c>
      <c r="O133" s="123"/>
      <c r="P133" s="125">
        <f>_xlfn.IFNA(INDEX(PR24_after_overrides!$D$3:$AX$128, MATCH(Depreciation!$A133, PR24_after_overrides!$A$3:$A$128, 0), MATCH(Depreciation!P$2, PR24_after_overrides!$D$2:$AX$2, 0)), "")</f>
        <v>0</v>
      </c>
      <c r="Q133" s="125">
        <f>_xlfn.IFNA(INDEX(PR24_after_overrides!$D$3:$AX$128, MATCH(Depreciation!$A133, PR24_after_overrides!$A$3:$A$128, 0), MATCH(Depreciation!Q$2, PR24_after_overrides!$D$2:$AX$2, 0)), "")</f>
        <v>21.481566714060321</v>
      </c>
      <c r="R133" s="125">
        <f>_xlfn.IFNA(INDEX(PR24_after_overrides!$D$3:$AX$128, MATCH(Depreciation!$A133, PR24_after_overrides!$A$3:$A$128, 0), MATCH(Depreciation!R$2, PR24_after_overrides!$D$2:$AX$2, 0)), "")</f>
        <v>0.14305038838179307</v>
      </c>
      <c r="S133" s="125">
        <f>_xlfn.IFNA(INDEX(PR24_after_overrides!$D$3:$AX$128, MATCH(Depreciation!$A133, PR24_after_overrides!$A$3:$A$128, 0), MATCH(Depreciation!S$2, PR24_after_overrides!$D$2:$AX$2, 0)), "")</f>
        <v>3.2711522378214237</v>
      </c>
      <c r="T133" s="123"/>
      <c r="U133" s="124" cm="1">
        <f t="array" ref="U133">_xlfn.IFS($C133&lt;"2017-18",SUM(D133:F133),$C133&lt;"2020-21",SUM(H133:I133), $C133&lt;"2024-25", SUM(K133:N133), $C133&gt;="2024-25", SUM(P133:S133))</f>
        <v>24.887</v>
      </c>
      <c r="V133" s="113"/>
      <c r="W133" s="113"/>
      <c r="X133" s="113"/>
      <c r="Y133" s="113"/>
      <c r="Z133" s="113"/>
    </row>
    <row r="134" spans="1:26" ht="12.4" customHeight="1" x14ac:dyDescent="0.35">
      <c r="A134" s="111" t="str">
        <f t="shared" si="6"/>
        <v>TMS25</v>
      </c>
      <c r="B134" s="111" t="s">
        <v>349</v>
      </c>
      <c r="C134" s="111" t="s">
        <v>516</v>
      </c>
      <c r="D134" s="122"/>
      <c r="E134" s="122"/>
      <c r="F134" s="122"/>
      <c r="G134" s="123"/>
      <c r="H134" s="124"/>
      <c r="I134" s="124"/>
      <c r="J134" s="123"/>
      <c r="K134" s="124"/>
      <c r="L134" s="124"/>
      <c r="M134" s="124"/>
      <c r="N134" s="124"/>
      <c r="O134" s="123"/>
      <c r="P134" s="125">
        <f>_xlfn.IFNA(INDEX(PR24_after_overrides!$D$3:$AX$128, MATCH(Depreciation!$A134, PR24_after_overrides!$A$3:$A$128, 0), MATCH(Depreciation!P$2, PR24_after_overrides!$D$2:$AX$2, 0)), "")</f>
        <v>0</v>
      </c>
      <c r="Q134" s="125">
        <f>_xlfn.IFNA(INDEX(PR24_after_overrides!$D$3:$AX$128, MATCH(Depreciation!$A134, PR24_after_overrides!$A$3:$A$128, 0), MATCH(Depreciation!Q$2, PR24_after_overrides!$D$2:$AX$2, 0)), "")</f>
        <v>27.941663247853157</v>
      </c>
      <c r="R134" s="125">
        <f>_xlfn.IFNA(INDEX(PR24_after_overrides!$D$3:$AX$128, MATCH(Depreciation!$A134, PR24_after_overrides!$A$3:$A$128, 0), MATCH(Depreciation!R$2, PR24_after_overrides!$D$2:$AX$2, 0)), "")</f>
        <v>0.13897335196737309</v>
      </c>
      <c r="S134" s="125">
        <f>_xlfn.IFNA(INDEX(PR24_after_overrides!$D$3:$AX$128, MATCH(Depreciation!$A134, PR24_after_overrides!$A$3:$A$128, 0), MATCH(Depreciation!S$2, PR24_after_overrides!$D$2:$AX$2, 0)), "")</f>
        <v>1.66850694653802</v>
      </c>
      <c r="T134" s="123"/>
      <c r="U134" s="124" cm="1">
        <f t="array" ref="U134">_xlfn.IFS($C134&lt;"2017-18",SUM(D134:F134),$C134&lt;"2020-21",SUM(H134:I134), $C134&lt;"2024-25", SUM(K134:N134), $C134&gt;="2024-25", SUM(P134:S134))</f>
        <v>29.74914354635855</v>
      </c>
      <c r="V134" s="113"/>
      <c r="W134" s="113"/>
      <c r="X134" s="113"/>
      <c r="Y134" s="113"/>
      <c r="Z134" s="113"/>
    </row>
    <row r="135" spans="1:26" ht="12.4" customHeight="1" x14ac:dyDescent="0.35">
      <c r="A135" s="111" t="str">
        <f t="shared" si="6"/>
        <v>TMS26</v>
      </c>
      <c r="B135" s="111" t="s">
        <v>349</v>
      </c>
      <c r="C135" s="111" t="s">
        <v>518</v>
      </c>
      <c r="D135" s="122"/>
      <c r="E135" s="122"/>
      <c r="F135" s="122"/>
      <c r="G135" s="123"/>
      <c r="H135" s="124"/>
      <c r="I135" s="124"/>
      <c r="J135" s="123"/>
      <c r="K135" s="124"/>
      <c r="L135" s="124"/>
      <c r="M135" s="124"/>
      <c r="N135" s="124"/>
      <c r="O135" s="123"/>
      <c r="P135" s="125">
        <f>_xlfn.IFNA(INDEX(PR24_after_overrides!$D$3:$AX$128, MATCH(Depreciation!$A135, PR24_after_overrides!$A$3:$A$128, 0), MATCH(Depreciation!P$2, PR24_after_overrides!$D$2:$AX$2, 0)), "")</f>
        <v>0</v>
      </c>
      <c r="Q135" s="125">
        <f>_xlfn.IFNA(INDEX(PR24_after_overrides!$D$3:$AX$128, MATCH(Depreciation!$A135, PR24_after_overrides!$A$3:$A$128, 0), MATCH(Depreciation!Q$2, PR24_after_overrides!$D$2:$AX$2, 0)), "")</f>
        <v>30.189251266907497</v>
      </c>
      <c r="R135" s="125">
        <f>_xlfn.IFNA(INDEX(PR24_after_overrides!$D$3:$AX$128, MATCH(Depreciation!$A135, PR24_after_overrides!$A$3:$A$128, 0), MATCH(Depreciation!R$2, PR24_after_overrides!$D$2:$AX$2, 0)), "")</f>
        <v>0.12072458080387559</v>
      </c>
      <c r="S135" s="125">
        <f>_xlfn.IFNA(INDEX(PR24_after_overrides!$D$3:$AX$128, MATCH(Depreciation!$A135, PR24_after_overrides!$A$3:$A$128, 0), MATCH(Depreciation!S$2, PR24_after_overrides!$D$2:$AX$2, 0)), "")</f>
        <v>1.6451576721049697</v>
      </c>
      <c r="T135" s="123"/>
      <c r="U135" s="124" cm="1">
        <f t="array" ref="U135">_xlfn.IFS($C135&lt;"2017-18",SUM(D135:F135),$C135&lt;"2020-21",SUM(H135:I135), $C135&lt;"2024-25", SUM(K135:N135), $C135&gt;="2024-25", SUM(P135:S135))</f>
        <v>31.955133519816343</v>
      </c>
      <c r="V135" s="113"/>
      <c r="W135" s="113"/>
      <c r="X135" s="113"/>
      <c r="Y135" s="113"/>
      <c r="Z135" s="113"/>
    </row>
    <row r="136" spans="1:26" ht="12.4" customHeight="1" x14ac:dyDescent="0.35">
      <c r="A136" s="111" t="str">
        <f t="shared" si="6"/>
        <v>TMS27</v>
      </c>
      <c r="B136" s="111" t="s">
        <v>349</v>
      </c>
      <c r="C136" s="111" t="s">
        <v>519</v>
      </c>
      <c r="D136" s="122"/>
      <c r="E136" s="122"/>
      <c r="F136" s="122"/>
      <c r="G136" s="123"/>
      <c r="H136" s="124"/>
      <c r="I136" s="124"/>
      <c r="J136" s="123"/>
      <c r="K136" s="124"/>
      <c r="L136" s="124"/>
      <c r="M136" s="124"/>
      <c r="N136" s="124"/>
      <c r="O136" s="123"/>
      <c r="P136" s="125">
        <f>_xlfn.IFNA(INDEX(PR24_after_overrides!$D$3:$AX$128, MATCH(Depreciation!$A136, PR24_after_overrides!$A$3:$A$128, 0), MATCH(Depreciation!P$2, PR24_after_overrides!$D$2:$AX$2, 0)), "")</f>
        <v>0</v>
      </c>
      <c r="Q136" s="125">
        <f>_xlfn.IFNA(INDEX(PR24_after_overrides!$D$3:$AX$128, MATCH(Depreciation!$A136, PR24_after_overrides!$A$3:$A$128, 0), MATCH(Depreciation!Q$2, PR24_after_overrides!$D$2:$AX$2, 0)), "")</f>
        <v>21.55740544142871</v>
      </c>
      <c r="R136" s="125">
        <f>_xlfn.IFNA(INDEX(PR24_after_overrides!$D$3:$AX$128, MATCH(Depreciation!$A136, PR24_after_overrides!$A$3:$A$128, 0), MATCH(Depreciation!R$2, PR24_after_overrides!$D$2:$AX$2, 0)), "")</f>
        <v>0.12078197601162209</v>
      </c>
      <c r="S136" s="125">
        <f>_xlfn.IFNA(INDEX(PR24_after_overrides!$D$3:$AX$128, MATCH(Depreciation!$A136, PR24_after_overrides!$A$3:$A$128, 0), MATCH(Depreciation!S$2, PR24_after_overrides!$D$2:$AX$2, 0)), "")</f>
        <v>1.5986577722421143</v>
      </c>
      <c r="T136" s="123"/>
      <c r="U136" s="124" cm="1">
        <f t="array" ref="U136">_xlfn.IFS($C136&lt;"2017-18",SUM(D136:F136),$C136&lt;"2020-21",SUM(H136:I136), $C136&lt;"2024-25", SUM(K136:N136), $C136&gt;="2024-25", SUM(P136:S136))</f>
        <v>23.276845189682444</v>
      </c>
      <c r="V136" s="113"/>
      <c r="W136" s="113"/>
      <c r="X136" s="113"/>
      <c r="Y136" s="113"/>
      <c r="Z136" s="113"/>
    </row>
    <row r="137" spans="1:26" ht="12.4" customHeight="1" x14ac:dyDescent="0.35">
      <c r="A137" s="111" t="str">
        <f t="shared" si="6"/>
        <v>TMS28</v>
      </c>
      <c r="B137" s="111" t="s">
        <v>349</v>
      </c>
      <c r="C137" s="111" t="s">
        <v>520</v>
      </c>
      <c r="D137" s="122"/>
      <c r="E137" s="122"/>
      <c r="F137" s="122"/>
      <c r="G137" s="123"/>
      <c r="H137" s="124"/>
      <c r="I137" s="124"/>
      <c r="J137" s="123"/>
      <c r="K137" s="124"/>
      <c r="L137" s="124"/>
      <c r="M137" s="124"/>
      <c r="N137" s="124"/>
      <c r="O137" s="123"/>
      <c r="P137" s="125">
        <f>_xlfn.IFNA(INDEX(PR24_after_overrides!$D$3:$AX$128, MATCH(Depreciation!$A137, PR24_after_overrides!$A$3:$A$128, 0), MATCH(Depreciation!P$2, PR24_after_overrides!$D$2:$AX$2, 0)), "")</f>
        <v>0</v>
      </c>
      <c r="Q137" s="125">
        <f>_xlfn.IFNA(INDEX(PR24_after_overrides!$D$3:$AX$128, MATCH(Depreciation!$A137, PR24_after_overrides!$A$3:$A$128, 0), MATCH(Depreciation!Q$2, PR24_after_overrides!$D$2:$AX$2, 0)), "")</f>
        <v>6.7590169599509542</v>
      </c>
      <c r="R137" s="125">
        <f>_xlfn.IFNA(INDEX(PR24_after_overrides!$D$3:$AX$128, MATCH(Depreciation!$A137, PR24_after_overrides!$A$3:$A$128, 0), MATCH(Depreciation!R$2, PR24_after_overrides!$D$2:$AX$2, 0)), "")</f>
        <v>8.5473978236814407E-2</v>
      </c>
      <c r="S137" s="125">
        <f>_xlfn.IFNA(INDEX(PR24_after_overrides!$D$3:$AX$128, MATCH(Depreciation!$A137, PR24_after_overrides!$A$3:$A$128, 0), MATCH(Depreciation!S$2, PR24_after_overrides!$D$2:$AX$2, 0)), "")</f>
        <v>0.87214151620975655</v>
      </c>
      <c r="T137" s="123"/>
      <c r="U137" s="124" cm="1">
        <f t="array" ref="U137">_xlfn.IFS($C137&lt;"2017-18",SUM(D137:F137),$C137&lt;"2020-21",SUM(H137:I137), $C137&lt;"2024-25", SUM(K137:N137), $C137&gt;="2024-25", SUM(P137:S137))</f>
        <v>7.7166324543975255</v>
      </c>
      <c r="V137" s="113"/>
      <c r="W137" s="113"/>
      <c r="X137" s="113"/>
      <c r="Y137" s="113"/>
      <c r="Z137" s="113"/>
    </row>
    <row r="138" spans="1:26" ht="12.4" customHeight="1" x14ac:dyDescent="0.35">
      <c r="A138" s="111" t="str">
        <f t="shared" si="6"/>
        <v>TMS29</v>
      </c>
      <c r="B138" s="111" t="s">
        <v>349</v>
      </c>
      <c r="C138" s="111" t="s">
        <v>521</v>
      </c>
      <c r="D138" s="122"/>
      <c r="E138" s="122"/>
      <c r="F138" s="122"/>
      <c r="G138" s="123"/>
      <c r="H138" s="124"/>
      <c r="I138" s="124"/>
      <c r="J138" s="123"/>
      <c r="K138" s="124"/>
      <c r="L138" s="124"/>
      <c r="M138" s="124"/>
      <c r="N138" s="124"/>
      <c r="O138" s="123"/>
      <c r="P138" s="125">
        <f>_xlfn.IFNA(INDEX(PR24_after_overrides!$D$3:$AX$128, MATCH(Depreciation!$A138, PR24_after_overrides!$A$3:$A$128, 0), MATCH(Depreciation!P$2, PR24_after_overrides!$D$2:$AX$2, 0)), "")</f>
        <v>0</v>
      </c>
      <c r="Q138" s="125">
        <f>_xlfn.IFNA(INDEX(PR24_after_overrides!$D$3:$AX$128, MATCH(Depreciation!$A138, PR24_after_overrides!$A$3:$A$128, 0), MATCH(Depreciation!Q$2, PR24_after_overrides!$D$2:$AX$2, 0)), "")</f>
        <v>6.4765050023114794</v>
      </c>
      <c r="R138" s="125">
        <f>_xlfn.IFNA(INDEX(PR24_after_overrides!$D$3:$AX$128, MATCH(Depreciation!$A138, PR24_after_overrides!$A$3:$A$128, 0), MATCH(Depreciation!R$2, PR24_after_overrides!$D$2:$AX$2, 0)), "")</f>
        <v>8.5988196206400663E-2</v>
      </c>
      <c r="S138" s="125">
        <f>_xlfn.IFNA(INDEX(PR24_after_overrides!$D$3:$AX$128, MATCH(Depreciation!$A138, PR24_after_overrides!$A$3:$A$128, 0), MATCH(Depreciation!S$2, PR24_after_overrides!$D$2:$AX$2, 0)), "")</f>
        <v>0.87738838606311387</v>
      </c>
      <c r="T138" s="123"/>
      <c r="U138" s="124" cm="1">
        <f t="array" ref="U138">_xlfn.IFS($C138&lt;"2017-18",SUM(D138:F138),$C138&lt;"2020-21",SUM(H138:I138), $C138&lt;"2024-25", SUM(K138:N138), $C138&gt;="2024-25", SUM(P138:S138))</f>
        <v>7.439881584580994</v>
      </c>
      <c r="V138" s="113"/>
      <c r="W138" s="113"/>
      <c r="X138" s="113"/>
      <c r="Y138" s="113"/>
      <c r="Z138" s="113"/>
    </row>
    <row r="139" spans="1:26" ht="12.4" customHeight="1" x14ac:dyDescent="0.35">
      <c r="A139" s="111" t="str">
        <f t="shared" si="6"/>
        <v>TMS30</v>
      </c>
      <c r="B139" s="111" t="s">
        <v>349</v>
      </c>
      <c r="C139" s="111" t="s">
        <v>522</v>
      </c>
      <c r="D139" s="122"/>
      <c r="E139" s="122"/>
      <c r="F139" s="122"/>
      <c r="G139" s="123"/>
      <c r="H139" s="124"/>
      <c r="I139" s="124"/>
      <c r="J139" s="123"/>
      <c r="K139" s="124"/>
      <c r="L139" s="124"/>
      <c r="M139" s="124"/>
      <c r="N139" s="124"/>
      <c r="O139" s="123"/>
      <c r="P139" s="125">
        <f>_xlfn.IFNA(INDEX(PR24_after_overrides!$D$3:$AX$128, MATCH(Depreciation!$A139, PR24_after_overrides!$A$3:$A$128, 0), MATCH(Depreciation!P$2, PR24_after_overrides!$D$2:$AX$2, 0)), "")</f>
        <v>0</v>
      </c>
      <c r="Q139" s="125">
        <f>_xlfn.IFNA(INDEX(PR24_after_overrides!$D$3:$AX$128, MATCH(Depreciation!$A139, PR24_after_overrides!$A$3:$A$128, 0), MATCH(Depreciation!Q$2, PR24_after_overrides!$D$2:$AX$2, 0)), "")</f>
        <v>3.7231776721635033</v>
      </c>
      <c r="R139" s="125">
        <f>_xlfn.IFNA(INDEX(PR24_after_overrides!$D$3:$AX$128, MATCH(Depreciation!$A139, PR24_after_overrides!$A$3:$A$128, 0), MATCH(Depreciation!R$2, PR24_after_overrides!$D$2:$AX$2, 0)), "")</f>
        <v>7.8359447794829895E-2</v>
      </c>
      <c r="S139" s="125">
        <f>_xlfn.IFNA(INDEX(PR24_after_overrides!$D$3:$AX$128, MATCH(Depreciation!$A139, PR24_after_overrides!$A$3:$A$128, 0), MATCH(Depreciation!S$2, PR24_after_overrides!$D$2:$AX$2, 0)), "")</f>
        <v>0.37217585355636201</v>
      </c>
      <c r="T139" s="123"/>
      <c r="U139" s="124" cm="1">
        <f t="array" ref="U139">_xlfn.IFS($C139&lt;"2017-18",SUM(D139:F139),$C139&lt;"2020-21",SUM(H139:I139), $C139&lt;"2024-25", SUM(K139:N139), $C139&gt;="2024-25", SUM(P139:S139))</f>
        <v>4.1737129735146956</v>
      </c>
      <c r="V139" s="113"/>
      <c r="W139" s="113"/>
      <c r="X139" s="113"/>
      <c r="Y139" s="113"/>
      <c r="Z139" s="113"/>
    </row>
    <row r="140" spans="1:26" ht="12.4" customHeight="1" x14ac:dyDescent="0.35">
      <c r="A140" s="111" t="str">
        <f t="shared" si="4"/>
        <v>WSH14</v>
      </c>
      <c r="B140" s="111" t="s">
        <v>361</v>
      </c>
      <c r="C140" s="111" t="s">
        <v>243</v>
      </c>
      <c r="D140" s="122">
        <f>INDEX(PR19_after_overrides!$A$1:$J$255, MATCH(Depreciation!$A140, PR19_after_overrides!$A$1:$A$255, 0), MATCH(Depreciation!D$2, PR19_after_overrides!$A$1:$J$1, 0))</f>
        <v>1.5740000000000001</v>
      </c>
      <c r="E140" s="122" t="str">
        <f>INDEX(PR19_after_overrides!$A$1:$J$255, MATCH(Depreciation!$A140, PR19_after_overrides!$A$1:$A$255, 0), MATCH(Depreciation!E$2, PR19_after_overrides!$A$1:$J$1, 0))</f>
        <v/>
      </c>
      <c r="F140" s="122" t="str">
        <f>INDEX(PR19_after_overrides!$A$1:$J$255, MATCH(Depreciation!$A140, PR19_after_overrides!$A$1:$A$255, 0), MATCH(Depreciation!F$2, PR19_after_overrides!$A$1:$J$1, 0))</f>
        <v/>
      </c>
      <c r="G140" s="123"/>
      <c r="H140" s="124" t="str">
        <f>INDEX('Cyclical_after overrides'!$A$1:$AX$244,MATCH(Depreciation!$A140,'Cyclical_after overrides'!$A$1:$A$244,0),MATCH(Depreciation!H$2,'Cyclical_after overrides'!$A$1:$AX$1,0))</f>
        <v/>
      </c>
      <c r="I140" s="124">
        <f>INDEX('Cyclical_after overrides'!$A$1:$AX$244,MATCH(Depreciation!$A140,'Cyclical_after overrides'!$A$1:$A$244,0),MATCH(Depreciation!I$2,'Cyclical_after overrides'!$A$1:$AX$1,0))</f>
        <v>0</v>
      </c>
      <c r="J140" s="123"/>
      <c r="K140" s="124" t="str">
        <f>INDEX('Cyclical_after overrides'!$A$1:$AX$244,MATCH(Depreciation!$A140,'Cyclical_after overrides'!$A$1:$A$244,0),MATCH(Depreciation!K$2,'Cyclical_after overrides'!$A$1:$AX$1,0))</f>
        <v/>
      </c>
      <c r="L140" s="124" t="str">
        <f>INDEX('Cyclical_after overrides'!$A$1:$AX$244,MATCH(Depreciation!$A140,'Cyclical_after overrides'!$A$1:$A$244,0),MATCH(Depreciation!L$2,'Cyclical_after overrides'!$A$1:$AX$1,0))</f>
        <v/>
      </c>
      <c r="M140" s="124" t="str">
        <f>INDEX('Cyclical_after overrides'!$A$1:$AX$244,MATCH(Depreciation!$A140,'Cyclical_after overrides'!$A$1:$A$244,0),MATCH(Depreciation!M$2,'Cyclical_after overrides'!$A$1:$AX$1,0))</f>
        <v/>
      </c>
      <c r="N140" s="124" t="str">
        <f>INDEX('Cyclical_after overrides'!$A$1:$AX$244,MATCH(Depreciation!$A140,'Cyclical_after overrides'!$A$1:$A$244,0),MATCH(Depreciation!N$2,'Cyclical_after overrides'!$A$1:$AX$1,0))</f>
        <v/>
      </c>
      <c r="O140" s="123"/>
      <c r="P140" s="125" t="str">
        <f>_xlfn.IFNA(INDEX(PR24_after_overrides!$D$3:$AX$128, MATCH(Depreciation!$A140, PR24_after_overrides!$A$3:$A$128, 0), MATCH(Depreciation!P$2, PR24_after_overrides!$D$2:$AX$2, 0)), "")</f>
        <v/>
      </c>
      <c r="Q140" s="125" t="str">
        <f>_xlfn.IFNA(INDEX(PR24_after_overrides!$D$3:$AX$128, MATCH(Depreciation!$A140, PR24_after_overrides!$A$3:$A$128, 0), MATCH(Depreciation!Q$2, PR24_after_overrides!$D$2:$AX$2, 0)), "")</f>
        <v/>
      </c>
      <c r="R140" s="125" t="str">
        <f>_xlfn.IFNA(INDEX(PR24_after_overrides!$D$3:$AX$128, MATCH(Depreciation!$A140, PR24_after_overrides!$A$3:$A$128, 0), MATCH(Depreciation!R$2, PR24_after_overrides!$D$2:$AX$2, 0)), "")</f>
        <v/>
      </c>
      <c r="S140" s="125" t="str">
        <f>_xlfn.IFNA(INDEX(PR24_after_overrides!$D$3:$AX$128, MATCH(Depreciation!$A140, PR24_after_overrides!$A$3:$A$128, 0), MATCH(Depreciation!S$2, PR24_after_overrides!$D$2:$AX$2, 0)), "")</f>
        <v/>
      </c>
      <c r="T140" s="123"/>
      <c r="U140" s="124" cm="1">
        <f t="array" ref="U140">_xlfn.IFS($C140&lt;"2017-18",SUM(D140:F140),$C140&lt;"2020-21",SUM(H140:I140), $C140&lt;"2024-25", SUM(K140:N140), $C140&gt;="2024-25", SUM(P140:S140))</f>
        <v>1.5740000000000001</v>
      </c>
      <c r="V140" s="113"/>
      <c r="W140" s="113"/>
      <c r="X140" s="113"/>
      <c r="Y140" s="113"/>
      <c r="Z140" s="113"/>
    </row>
    <row r="141" spans="1:26" ht="12.4" customHeight="1" x14ac:dyDescent="0.35">
      <c r="A141" s="111" t="str">
        <f t="shared" si="4"/>
        <v>WSH15</v>
      </c>
      <c r="B141" s="111" t="s">
        <v>361</v>
      </c>
      <c r="C141" s="111" t="s">
        <v>245</v>
      </c>
      <c r="D141" s="122">
        <f>INDEX(PR19_after_overrides!$A$1:$J$255, MATCH(Depreciation!$A141, PR19_after_overrides!$A$1:$A$255, 0), MATCH(Depreciation!D$2, PR19_after_overrides!$A$1:$J$1, 0))</f>
        <v>2.8029999999999999</v>
      </c>
      <c r="E141" s="122" t="str">
        <f>INDEX(PR19_after_overrides!$A$1:$J$255, MATCH(Depreciation!$A141, PR19_after_overrides!$A$1:$A$255, 0), MATCH(Depreciation!E$2, PR19_after_overrides!$A$1:$J$1, 0))</f>
        <v/>
      </c>
      <c r="F141" s="122" t="str">
        <f>INDEX(PR19_after_overrides!$A$1:$J$255, MATCH(Depreciation!$A141, PR19_after_overrides!$A$1:$A$255, 0), MATCH(Depreciation!F$2, PR19_after_overrides!$A$1:$J$1, 0))</f>
        <v/>
      </c>
      <c r="G141" s="123"/>
      <c r="H141" s="124" t="str">
        <f>INDEX('Cyclical_after overrides'!$A$1:$AX$244,MATCH(Depreciation!$A141,'Cyclical_after overrides'!$A$1:$A$244,0),MATCH(Depreciation!H$2,'Cyclical_after overrides'!$A$1:$AX$1,0))</f>
        <v/>
      </c>
      <c r="I141" s="124">
        <f>INDEX('Cyclical_after overrides'!$A$1:$AX$244,MATCH(Depreciation!$A141,'Cyclical_after overrides'!$A$1:$A$244,0),MATCH(Depreciation!I$2,'Cyclical_after overrides'!$A$1:$AX$1,0))</f>
        <v>0</v>
      </c>
      <c r="J141" s="123"/>
      <c r="K141" s="124" t="str">
        <f>INDEX('Cyclical_after overrides'!$A$1:$AX$244,MATCH(Depreciation!$A141,'Cyclical_after overrides'!$A$1:$A$244,0),MATCH(Depreciation!K$2,'Cyclical_after overrides'!$A$1:$AX$1,0))</f>
        <v/>
      </c>
      <c r="L141" s="124" t="str">
        <f>INDEX('Cyclical_after overrides'!$A$1:$AX$244,MATCH(Depreciation!$A141,'Cyclical_after overrides'!$A$1:$A$244,0),MATCH(Depreciation!L$2,'Cyclical_after overrides'!$A$1:$AX$1,0))</f>
        <v/>
      </c>
      <c r="M141" s="124" t="str">
        <f>INDEX('Cyclical_after overrides'!$A$1:$AX$244,MATCH(Depreciation!$A141,'Cyclical_after overrides'!$A$1:$A$244,0),MATCH(Depreciation!M$2,'Cyclical_after overrides'!$A$1:$AX$1,0))</f>
        <v/>
      </c>
      <c r="N141" s="124" t="str">
        <f>INDEX('Cyclical_after overrides'!$A$1:$AX$244,MATCH(Depreciation!$A141,'Cyclical_after overrides'!$A$1:$A$244,0),MATCH(Depreciation!N$2,'Cyclical_after overrides'!$A$1:$AX$1,0))</f>
        <v/>
      </c>
      <c r="O141" s="123"/>
      <c r="P141" s="125" t="str">
        <f>_xlfn.IFNA(INDEX(PR24_after_overrides!$D$3:$AX$128, MATCH(Depreciation!$A141, PR24_after_overrides!$A$3:$A$128, 0), MATCH(Depreciation!P$2, PR24_after_overrides!$D$2:$AX$2, 0)), "")</f>
        <v/>
      </c>
      <c r="Q141" s="125" t="str">
        <f>_xlfn.IFNA(INDEX(PR24_after_overrides!$D$3:$AX$128, MATCH(Depreciation!$A141, PR24_after_overrides!$A$3:$A$128, 0), MATCH(Depreciation!Q$2, PR24_after_overrides!$D$2:$AX$2, 0)), "")</f>
        <v/>
      </c>
      <c r="R141" s="125" t="str">
        <f>_xlfn.IFNA(INDEX(PR24_after_overrides!$D$3:$AX$128, MATCH(Depreciation!$A141, PR24_after_overrides!$A$3:$A$128, 0), MATCH(Depreciation!R$2, PR24_after_overrides!$D$2:$AX$2, 0)), "")</f>
        <v/>
      </c>
      <c r="S141" s="125" t="str">
        <f>_xlfn.IFNA(INDEX(PR24_after_overrides!$D$3:$AX$128, MATCH(Depreciation!$A141, PR24_after_overrides!$A$3:$A$128, 0), MATCH(Depreciation!S$2, PR24_after_overrides!$D$2:$AX$2, 0)), "")</f>
        <v/>
      </c>
      <c r="T141" s="123"/>
      <c r="U141" s="124" cm="1">
        <f t="array" ref="U141">_xlfn.IFS($C141&lt;"2017-18",SUM(D141:F141),$C141&lt;"2020-21",SUM(H141:I141), $C141&lt;"2024-25", SUM(K141:N141), $C141&gt;="2024-25", SUM(P141:S141))</f>
        <v>2.8029999999999999</v>
      </c>
      <c r="V141" s="113"/>
      <c r="W141" s="113"/>
      <c r="X141" s="113"/>
      <c r="Y141" s="113"/>
      <c r="Z141" s="113"/>
    </row>
    <row r="142" spans="1:26" ht="12.4" customHeight="1" x14ac:dyDescent="0.35">
      <c r="A142" s="111" t="str">
        <f t="shared" si="4"/>
        <v>WSH16</v>
      </c>
      <c r="B142" s="111" t="s">
        <v>361</v>
      </c>
      <c r="C142" s="111" t="s">
        <v>247</v>
      </c>
      <c r="D142" s="122">
        <f>INDEX(PR19_after_overrides!$A$1:$J$255, MATCH(Depreciation!$A142, PR19_after_overrides!$A$1:$A$255, 0), MATCH(Depreciation!D$2, PR19_after_overrides!$A$1:$J$1, 0))</f>
        <v>2.746</v>
      </c>
      <c r="E142" s="122">
        <f>INDEX(PR19_after_overrides!$A$1:$J$255, MATCH(Depreciation!$A142, PR19_after_overrides!$A$1:$A$255, 0), MATCH(Depreciation!E$2, PR19_after_overrides!$A$1:$J$1, 0))</f>
        <v>0.245</v>
      </c>
      <c r="F142" s="122" t="str">
        <f>INDEX(PR19_after_overrides!$A$1:$J$255, MATCH(Depreciation!$A142, PR19_after_overrides!$A$1:$A$255, 0), MATCH(Depreciation!F$2, PR19_after_overrides!$A$1:$J$1, 0))</f>
        <v/>
      </c>
      <c r="G142" s="123"/>
      <c r="H142" s="124" t="str">
        <f>INDEX('Cyclical_after overrides'!$A$1:$AX$244,MATCH(Depreciation!$A142,'Cyclical_after overrides'!$A$1:$A$244,0),MATCH(Depreciation!H$2,'Cyclical_after overrides'!$A$1:$AX$1,0))</f>
        <v/>
      </c>
      <c r="I142" s="124" t="str">
        <f>INDEX('Cyclical_after overrides'!$A$1:$AX$244,MATCH(Depreciation!$A142,'Cyclical_after overrides'!$A$1:$A$244,0),MATCH(Depreciation!I$2,'Cyclical_after overrides'!$A$1:$AX$1,0))</f>
        <v/>
      </c>
      <c r="J142" s="123"/>
      <c r="K142" s="124" t="str">
        <f>INDEX('Cyclical_after overrides'!$A$1:$AX$244,MATCH(Depreciation!$A142,'Cyclical_after overrides'!$A$1:$A$244,0),MATCH(Depreciation!K$2,'Cyclical_after overrides'!$A$1:$AX$1,0))</f>
        <v/>
      </c>
      <c r="L142" s="124" t="str">
        <f>INDEX('Cyclical_after overrides'!$A$1:$AX$244,MATCH(Depreciation!$A142,'Cyclical_after overrides'!$A$1:$A$244,0),MATCH(Depreciation!L$2,'Cyclical_after overrides'!$A$1:$AX$1,0))</f>
        <v/>
      </c>
      <c r="M142" s="124" t="str">
        <f>INDEX('Cyclical_after overrides'!$A$1:$AX$244,MATCH(Depreciation!$A142,'Cyclical_after overrides'!$A$1:$A$244,0),MATCH(Depreciation!M$2,'Cyclical_after overrides'!$A$1:$AX$1,0))</f>
        <v/>
      </c>
      <c r="N142" s="124" t="str">
        <f>INDEX('Cyclical_after overrides'!$A$1:$AX$244,MATCH(Depreciation!$A142,'Cyclical_after overrides'!$A$1:$A$244,0),MATCH(Depreciation!N$2,'Cyclical_after overrides'!$A$1:$AX$1,0))</f>
        <v/>
      </c>
      <c r="O142" s="123"/>
      <c r="P142" s="125" t="str">
        <f>_xlfn.IFNA(INDEX(PR24_after_overrides!$D$3:$AX$128, MATCH(Depreciation!$A142, PR24_after_overrides!$A$3:$A$128, 0), MATCH(Depreciation!P$2, PR24_after_overrides!$D$2:$AX$2, 0)), "")</f>
        <v/>
      </c>
      <c r="Q142" s="125" t="str">
        <f>_xlfn.IFNA(INDEX(PR24_after_overrides!$D$3:$AX$128, MATCH(Depreciation!$A142, PR24_after_overrides!$A$3:$A$128, 0), MATCH(Depreciation!Q$2, PR24_after_overrides!$D$2:$AX$2, 0)), "")</f>
        <v/>
      </c>
      <c r="R142" s="125" t="str">
        <f>_xlfn.IFNA(INDEX(PR24_after_overrides!$D$3:$AX$128, MATCH(Depreciation!$A142, PR24_after_overrides!$A$3:$A$128, 0), MATCH(Depreciation!R$2, PR24_after_overrides!$D$2:$AX$2, 0)), "")</f>
        <v/>
      </c>
      <c r="S142" s="125" t="str">
        <f>_xlfn.IFNA(INDEX(PR24_after_overrides!$D$3:$AX$128, MATCH(Depreciation!$A142, PR24_after_overrides!$A$3:$A$128, 0), MATCH(Depreciation!S$2, PR24_after_overrides!$D$2:$AX$2, 0)), "")</f>
        <v/>
      </c>
      <c r="T142" s="123"/>
      <c r="U142" s="124" cm="1">
        <f t="array" ref="U142">_xlfn.IFS($C142&lt;"2017-18",SUM(D142:F142),$C142&lt;"2020-21",SUM(H142:I142), $C142&lt;"2024-25", SUM(K142:N142), $C142&gt;="2024-25", SUM(P142:S142))</f>
        <v>2.9910000000000001</v>
      </c>
      <c r="V142" s="113"/>
      <c r="W142" s="113"/>
      <c r="X142" s="113"/>
      <c r="Y142" s="113"/>
      <c r="Z142" s="113"/>
    </row>
    <row r="143" spans="1:26" ht="12.4" customHeight="1" x14ac:dyDescent="0.35">
      <c r="A143" s="111" t="str">
        <f t="shared" si="4"/>
        <v>WSH17</v>
      </c>
      <c r="B143" s="111" t="s">
        <v>361</v>
      </c>
      <c r="C143" s="111" t="s">
        <v>249</v>
      </c>
      <c r="D143" s="122">
        <f>INDEX(PR19_after_overrides!$A$1:$J$255, MATCH(Depreciation!$A143, PR19_after_overrides!$A$1:$A$255, 0), MATCH(Depreciation!D$2, PR19_after_overrides!$A$1:$J$1, 0))</f>
        <v>2.6659999999999999</v>
      </c>
      <c r="E143" s="122">
        <f>INDEX(PR19_after_overrides!$A$1:$J$255, MATCH(Depreciation!$A143, PR19_after_overrides!$A$1:$A$255, 0), MATCH(Depreciation!E$2, PR19_after_overrides!$A$1:$J$1, 0))</f>
        <v>0.47599999999999998</v>
      </c>
      <c r="F143" s="122" t="str">
        <f>INDEX(PR19_after_overrides!$A$1:$J$255, MATCH(Depreciation!$A143, PR19_after_overrides!$A$1:$A$255, 0), MATCH(Depreciation!F$2, PR19_after_overrides!$A$1:$J$1, 0))</f>
        <v/>
      </c>
      <c r="G143" s="123"/>
      <c r="H143" s="124">
        <f>INDEX('Cyclical_after overrides'!$A$1:$AX$244,MATCH(Depreciation!$A143,'Cyclical_after overrides'!$A$1:$A$244,0),MATCH(Depreciation!H$2,'Cyclical_after overrides'!$A$1:$AX$1,0))</f>
        <v>2.4390000000000001</v>
      </c>
      <c r="I143" s="124">
        <f>INDEX('Cyclical_after overrides'!$A$1:$AX$244,MATCH(Depreciation!$A143,'Cyclical_after overrides'!$A$1:$A$244,0),MATCH(Depreciation!I$2,'Cyclical_after overrides'!$A$1:$AX$1,0))</f>
        <v>0.70299999999999996</v>
      </c>
      <c r="J143" s="123"/>
      <c r="K143" s="124" t="str">
        <f>INDEX('Cyclical_after overrides'!$A$1:$AX$244,MATCH(Depreciation!$A143,'Cyclical_after overrides'!$A$1:$A$244,0),MATCH(Depreciation!K$2,'Cyclical_after overrides'!$A$1:$AX$1,0))</f>
        <v/>
      </c>
      <c r="L143" s="124" t="str">
        <f>INDEX('Cyclical_after overrides'!$A$1:$AX$244,MATCH(Depreciation!$A143,'Cyclical_after overrides'!$A$1:$A$244,0),MATCH(Depreciation!L$2,'Cyclical_after overrides'!$A$1:$AX$1,0))</f>
        <v/>
      </c>
      <c r="M143" s="124" t="str">
        <f>INDEX('Cyclical_after overrides'!$A$1:$AX$244,MATCH(Depreciation!$A143,'Cyclical_after overrides'!$A$1:$A$244,0),MATCH(Depreciation!M$2,'Cyclical_after overrides'!$A$1:$AX$1,0))</f>
        <v/>
      </c>
      <c r="N143" s="124" t="str">
        <f>INDEX('Cyclical_after overrides'!$A$1:$AX$244,MATCH(Depreciation!$A143,'Cyclical_after overrides'!$A$1:$A$244,0),MATCH(Depreciation!N$2,'Cyclical_after overrides'!$A$1:$AX$1,0))</f>
        <v/>
      </c>
      <c r="O143" s="123"/>
      <c r="P143" s="125" t="str">
        <f>_xlfn.IFNA(INDEX(PR24_after_overrides!$D$3:$AX$128, MATCH(Depreciation!$A143, PR24_after_overrides!$A$3:$A$128, 0), MATCH(Depreciation!P$2, PR24_after_overrides!$D$2:$AX$2, 0)), "")</f>
        <v/>
      </c>
      <c r="Q143" s="125" t="str">
        <f>_xlfn.IFNA(INDEX(PR24_after_overrides!$D$3:$AX$128, MATCH(Depreciation!$A143, PR24_after_overrides!$A$3:$A$128, 0), MATCH(Depreciation!Q$2, PR24_after_overrides!$D$2:$AX$2, 0)), "")</f>
        <v/>
      </c>
      <c r="R143" s="125" t="str">
        <f>_xlfn.IFNA(INDEX(PR24_after_overrides!$D$3:$AX$128, MATCH(Depreciation!$A143, PR24_after_overrides!$A$3:$A$128, 0), MATCH(Depreciation!R$2, PR24_after_overrides!$D$2:$AX$2, 0)), "")</f>
        <v/>
      </c>
      <c r="S143" s="125" t="str">
        <f>_xlfn.IFNA(INDEX(PR24_after_overrides!$D$3:$AX$128, MATCH(Depreciation!$A143, PR24_after_overrides!$A$3:$A$128, 0), MATCH(Depreciation!S$2, PR24_after_overrides!$D$2:$AX$2, 0)), "")</f>
        <v/>
      </c>
      <c r="T143" s="123"/>
      <c r="U143" s="124" cm="1">
        <f t="array" ref="U143">_xlfn.IFS($C143&lt;"2017-18",SUM(D143:F143),$C143&lt;"2020-21",SUM(H143:I143), $C143&lt;"2024-25", SUM(K143:N143), $C143&gt;="2024-25", SUM(P143:S143))</f>
        <v>3.1419999999999999</v>
      </c>
      <c r="V143" s="113"/>
      <c r="W143" s="113"/>
      <c r="X143" s="113"/>
      <c r="Y143" s="113"/>
      <c r="Z143" s="113"/>
    </row>
    <row r="144" spans="1:26" ht="12.4" customHeight="1" x14ac:dyDescent="0.35">
      <c r="A144" s="111" t="str">
        <f t="shared" si="4"/>
        <v>WSH18</v>
      </c>
      <c r="B144" s="111" t="s">
        <v>361</v>
      </c>
      <c r="C144" s="111" t="s">
        <v>251</v>
      </c>
      <c r="D144" s="122">
        <f>INDEX(PR19_after_overrides!$A$1:$J$255, MATCH(Depreciation!$A144, PR19_after_overrides!$A$1:$A$255, 0), MATCH(Depreciation!D$2, PR19_after_overrides!$A$1:$J$1, 0))</f>
        <v>2.74</v>
      </c>
      <c r="E144" s="122">
        <f>INDEX(PR19_after_overrides!$A$1:$J$255, MATCH(Depreciation!$A144, PR19_after_overrides!$A$1:$A$255, 0), MATCH(Depreciation!E$2, PR19_after_overrides!$A$1:$J$1, 0))</f>
        <v>2.7210000000000001</v>
      </c>
      <c r="F144" s="122" t="str">
        <f>INDEX(PR19_after_overrides!$A$1:$J$255, MATCH(Depreciation!$A144, PR19_after_overrides!$A$1:$A$255, 0), MATCH(Depreciation!F$2, PR19_after_overrides!$A$1:$J$1, 0))</f>
        <v/>
      </c>
      <c r="G144" s="123"/>
      <c r="H144" s="124">
        <f>INDEX('Cyclical_after overrides'!$A$1:$AX$244,MATCH(Depreciation!$A144,'Cyclical_after overrides'!$A$1:$A$244,0),MATCH(Depreciation!H$2,'Cyclical_after overrides'!$A$1:$AX$1,0))</f>
        <v>0.44600000000000001</v>
      </c>
      <c r="I144" s="124">
        <f>INDEX('Cyclical_after overrides'!$A$1:$AX$244,MATCH(Depreciation!$A144,'Cyclical_after overrides'!$A$1:$A$244,0),MATCH(Depreciation!I$2,'Cyclical_after overrides'!$A$1:$AX$1,0))</f>
        <v>5.0149999999999997</v>
      </c>
      <c r="J144" s="123"/>
      <c r="K144" s="124" t="str">
        <f>INDEX('Cyclical_after overrides'!$A$1:$AX$244,MATCH(Depreciation!$A144,'Cyclical_after overrides'!$A$1:$A$244,0),MATCH(Depreciation!K$2,'Cyclical_after overrides'!$A$1:$AX$1,0))</f>
        <v/>
      </c>
      <c r="L144" s="124" t="str">
        <f>INDEX('Cyclical_after overrides'!$A$1:$AX$244,MATCH(Depreciation!$A144,'Cyclical_after overrides'!$A$1:$A$244,0),MATCH(Depreciation!L$2,'Cyclical_after overrides'!$A$1:$AX$1,0))</f>
        <v/>
      </c>
      <c r="M144" s="124" t="str">
        <f>INDEX('Cyclical_after overrides'!$A$1:$AX$244,MATCH(Depreciation!$A144,'Cyclical_after overrides'!$A$1:$A$244,0),MATCH(Depreciation!M$2,'Cyclical_after overrides'!$A$1:$AX$1,0))</f>
        <v/>
      </c>
      <c r="N144" s="124" t="str">
        <f>INDEX('Cyclical_after overrides'!$A$1:$AX$244,MATCH(Depreciation!$A144,'Cyclical_after overrides'!$A$1:$A$244,0),MATCH(Depreciation!N$2,'Cyclical_after overrides'!$A$1:$AX$1,0))</f>
        <v/>
      </c>
      <c r="O144" s="123"/>
      <c r="P144" s="125" t="str">
        <f>_xlfn.IFNA(INDEX(PR24_after_overrides!$D$3:$AX$128, MATCH(Depreciation!$A144, PR24_after_overrides!$A$3:$A$128, 0), MATCH(Depreciation!P$2, PR24_after_overrides!$D$2:$AX$2, 0)), "")</f>
        <v/>
      </c>
      <c r="Q144" s="125" t="str">
        <f>_xlfn.IFNA(INDEX(PR24_after_overrides!$D$3:$AX$128, MATCH(Depreciation!$A144, PR24_after_overrides!$A$3:$A$128, 0), MATCH(Depreciation!Q$2, PR24_after_overrides!$D$2:$AX$2, 0)), "")</f>
        <v/>
      </c>
      <c r="R144" s="125" t="str">
        <f>_xlfn.IFNA(INDEX(PR24_after_overrides!$D$3:$AX$128, MATCH(Depreciation!$A144, PR24_after_overrides!$A$3:$A$128, 0), MATCH(Depreciation!R$2, PR24_after_overrides!$D$2:$AX$2, 0)), "")</f>
        <v/>
      </c>
      <c r="S144" s="125" t="str">
        <f>_xlfn.IFNA(INDEX(PR24_after_overrides!$D$3:$AX$128, MATCH(Depreciation!$A144, PR24_after_overrides!$A$3:$A$128, 0), MATCH(Depreciation!S$2, PR24_after_overrides!$D$2:$AX$2, 0)), "")</f>
        <v/>
      </c>
      <c r="T144" s="123"/>
      <c r="U144" s="124" cm="1">
        <f t="array" ref="U144">_xlfn.IFS($C144&lt;"2017-18",SUM(D144:F144),$C144&lt;"2020-21",SUM(H144:I144), $C144&lt;"2024-25", SUM(K144:N144), $C144&gt;="2024-25", SUM(P144:S144))</f>
        <v>5.4609999999999994</v>
      </c>
      <c r="V144" s="113"/>
      <c r="W144" s="113"/>
      <c r="X144" s="113"/>
      <c r="Y144" s="113"/>
      <c r="Z144" s="113"/>
    </row>
    <row r="145" spans="1:26" ht="12.4" customHeight="1" x14ac:dyDescent="0.35">
      <c r="A145" s="111" t="str">
        <f t="shared" si="4"/>
        <v>WSH19</v>
      </c>
      <c r="B145" s="111" t="s">
        <v>361</v>
      </c>
      <c r="C145" s="111" t="s">
        <v>253</v>
      </c>
      <c r="D145" s="122">
        <f>INDEX(PR19_after_overrides!$A$1:$J$255, MATCH(Depreciation!$A145, PR19_after_overrides!$A$1:$A$255, 0), MATCH(Depreciation!D$2, PR19_after_overrides!$A$1:$J$1, 0))</f>
        <v>2.7370000000000001</v>
      </c>
      <c r="E145" s="122">
        <f>INDEX(PR19_after_overrides!$A$1:$J$255, MATCH(Depreciation!$A145, PR19_after_overrides!$A$1:$A$255, 0), MATCH(Depreciation!E$2, PR19_after_overrides!$A$1:$J$1, 0))</f>
        <v>3.883</v>
      </c>
      <c r="F145" s="122" t="str">
        <f>INDEX(PR19_after_overrides!$A$1:$J$255, MATCH(Depreciation!$A145, PR19_after_overrides!$A$1:$A$255, 0), MATCH(Depreciation!F$2, PR19_after_overrides!$A$1:$J$1, 0))</f>
        <v/>
      </c>
      <c r="G145" s="123"/>
      <c r="H145" s="124">
        <f>INDEX('Cyclical_after overrides'!$A$1:$AX$244,MATCH(Depreciation!$A145,'Cyclical_after overrides'!$A$1:$A$244,0),MATCH(Depreciation!H$2,'Cyclical_after overrides'!$A$1:$AX$1,0))</f>
        <v>0.55400000000000005</v>
      </c>
      <c r="I145" s="124">
        <f>INDEX('Cyclical_after overrides'!$A$1:$AX$244,MATCH(Depreciation!$A145,'Cyclical_after overrides'!$A$1:$A$244,0),MATCH(Depreciation!I$2,'Cyclical_after overrides'!$A$1:$AX$1,0))</f>
        <v>5.0570000000000004</v>
      </c>
      <c r="J145" s="123"/>
      <c r="K145" s="124" t="str">
        <f>INDEX('Cyclical_after overrides'!$A$1:$AX$244,MATCH(Depreciation!$A145,'Cyclical_after overrides'!$A$1:$A$244,0),MATCH(Depreciation!K$2,'Cyclical_after overrides'!$A$1:$AX$1,0))</f>
        <v/>
      </c>
      <c r="L145" s="124" t="str">
        <f>INDEX('Cyclical_after overrides'!$A$1:$AX$244,MATCH(Depreciation!$A145,'Cyclical_after overrides'!$A$1:$A$244,0),MATCH(Depreciation!L$2,'Cyclical_after overrides'!$A$1:$AX$1,0))</f>
        <v/>
      </c>
      <c r="M145" s="124" t="str">
        <f>INDEX('Cyclical_after overrides'!$A$1:$AX$244,MATCH(Depreciation!$A145,'Cyclical_after overrides'!$A$1:$A$244,0),MATCH(Depreciation!M$2,'Cyclical_after overrides'!$A$1:$AX$1,0))</f>
        <v/>
      </c>
      <c r="N145" s="124" t="str">
        <f>INDEX('Cyclical_after overrides'!$A$1:$AX$244,MATCH(Depreciation!$A145,'Cyclical_after overrides'!$A$1:$A$244,0),MATCH(Depreciation!N$2,'Cyclical_after overrides'!$A$1:$AX$1,0))</f>
        <v/>
      </c>
      <c r="O145" s="123"/>
      <c r="P145" s="125" t="str">
        <f>_xlfn.IFNA(INDEX(PR24_after_overrides!$D$3:$AX$128, MATCH(Depreciation!$A145, PR24_after_overrides!$A$3:$A$128, 0), MATCH(Depreciation!P$2, PR24_after_overrides!$D$2:$AX$2, 0)), "")</f>
        <v/>
      </c>
      <c r="Q145" s="125" t="str">
        <f>_xlfn.IFNA(INDEX(PR24_after_overrides!$D$3:$AX$128, MATCH(Depreciation!$A145, PR24_after_overrides!$A$3:$A$128, 0), MATCH(Depreciation!Q$2, PR24_after_overrides!$D$2:$AX$2, 0)), "")</f>
        <v/>
      </c>
      <c r="R145" s="125" t="str">
        <f>_xlfn.IFNA(INDEX(PR24_after_overrides!$D$3:$AX$128, MATCH(Depreciation!$A145, PR24_after_overrides!$A$3:$A$128, 0), MATCH(Depreciation!R$2, PR24_after_overrides!$D$2:$AX$2, 0)), "")</f>
        <v/>
      </c>
      <c r="S145" s="125" t="str">
        <f>_xlfn.IFNA(INDEX(PR24_after_overrides!$D$3:$AX$128, MATCH(Depreciation!$A145, PR24_after_overrides!$A$3:$A$128, 0), MATCH(Depreciation!S$2, PR24_after_overrides!$D$2:$AX$2, 0)), "")</f>
        <v/>
      </c>
      <c r="T145" s="123"/>
      <c r="U145" s="124" cm="1">
        <f t="array" ref="U145">_xlfn.IFS($C145&lt;"2017-18",SUM(D145:F145),$C145&lt;"2020-21",SUM(H145:I145), $C145&lt;"2024-25", SUM(K145:N145), $C145&gt;="2024-25", SUM(P145:S145))</f>
        <v>5.6110000000000007</v>
      </c>
      <c r="V145" s="113"/>
      <c r="W145" s="113"/>
      <c r="X145" s="113"/>
      <c r="Y145" s="113"/>
      <c r="Z145" s="113"/>
    </row>
    <row r="146" spans="1:26" ht="12.4" customHeight="1" x14ac:dyDescent="0.35">
      <c r="A146" s="111" t="str">
        <f t="shared" si="4"/>
        <v>WSH20</v>
      </c>
      <c r="B146" s="111" t="s">
        <v>361</v>
      </c>
      <c r="C146" s="111" t="s">
        <v>255</v>
      </c>
      <c r="D146" s="122">
        <f>INDEX(PR19_after_overrides!$A$1:$J$255, MATCH(Depreciation!$A146, PR19_after_overrides!$A$1:$A$255, 0), MATCH(Depreciation!D$2, PR19_after_overrides!$A$1:$J$1, 0))</f>
        <v>2.145</v>
      </c>
      <c r="E146" s="122">
        <f>INDEX(PR19_after_overrides!$A$1:$J$255, MATCH(Depreciation!$A146, PR19_after_overrides!$A$1:$A$255, 0), MATCH(Depreciation!E$2, PR19_after_overrides!$A$1:$J$1, 0))</f>
        <v>3.5369999999999999</v>
      </c>
      <c r="F146" s="122" t="str">
        <f>INDEX(PR19_after_overrides!$A$1:$J$255, MATCH(Depreciation!$A146, PR19_after_overrides!$A$1:$A$255, 0), MATCH(Depreciation!F$2, PR19_after_overrides!$A$1:$J$1, 0))</f>
        <v/>
      </c>
      <c r="G146" s="123"/>
      <c r="H146" s="124">
        <f>INDEX('Cyclical_after overrides'!$A$1:$AX$244,MATCH(Depreciation!$A146,'Cyclical_after overrides'!$A$1:$A$244,0),MATCH(Depreciation!H$2,'Cyclical_after overrides'!$A$1:$AX$1,0))</f>
        <v>0.26900000000000002</v>
      </c>
      <c r="I146" s="124">
        <f>INDEX('Cyclical_after overrides'!$A$1:$AX$244,MATCH(Depreciation!$A146,'Cyclical_after overrides'!$A$1:$A$244,0),MATCH(Depreciation!I$2,'Cyclical_after overrides'!$A$1:$AX$1,0))</f>
        <v>6.1829999999999998</v>
      </c>
      <c r="J146" s="123"/>
      <c r="K146" s="124" t="str">
        <f>INDEX('Cyclical_after overrides'!$A$1:$AX$244,MATCH(Depreciation!$A146,'Cyclical_after overrides'!$A$1:$A$244,0),MATCH(Depreciation!K$2,'Cyclical_after overrides'!$A$1:$AX$1,0))</f>
        <v/>
      </c>
      <c r="L146" s="124" t="str">
        <f>INDEX('Cyclical_after overrides'!$A$1:$AX$244,MATCH(Depreciation!$A146,'Cyclical_after overrides'!$A$1:$A$244,0),MATCH(Depreciation!L$2,'Cyclical_after overrides'!$A$1:$AX$1,0))</f>
        <v/>
      </c>
      <c r="M146" s="124" t="str">
        <f>INDEX('Cyclical_after overrides'!$A$1:$AX$244,MATCH(Depreciation!$A146,'Cyclical_after overrides'!$A$1:$A$244,0),MATCH(Depreciation!M$2,'Cyclical_after overrides'!$A$1:$AX$1,0))</f>
        <v/>
      </c>
      <c r="N146" s="124" t="str">
        <f>INDEX('Cyclical_after overrides'!$A$1:$AX$244,MATCH(Depreciation!$A146,'Cyclical_after overrides'!$A$1:$A$244,0),MATCH(Depreciation!N$2,'Cyclical_after overrides'!$A$1:$AX$1,0))</f>
        <v/>
      </c>
      <c r="O146" s="123"/>
      <c r="P146" s="125" t="str">
        <f>_xlfn.IFNA(INDEX(PR24_after_overrides!$D$3:$AX$128, MATCH(Depreciation!$A146, PR24_after_overrides!$A$3:$A$128, 0), MATCH(Depreciation!P$2, PR24_after_overrides!$D$2:$AX$2, 0)), "")</f>
        <v/>
      </c>
      <c r="Q146" s="125" t="str">
        <f>_xlfn.IFNA(INDEX(PR24_after_overrides!$D$3:$AX$128, MATCH(Depreciation!$A146, PR24_after_overrides!$A$3:$A$128, 0), MATCH(Depreciation!Q$2, PR24_after_overrides!$D$2:$AX$2, 0)), "")</f>
        <v/>
      </c>
      <c r="R146" s="125" t="str">
        <f>_xlfn.IFNA(INDEX(PR24_after_overrides!$D$3:$AX$128, MATCH(Depreciation!$A146, PR24_after_overrides!$A$3:$A$128, 0), MATCH(Depreciation!R$2, PR24_after_overrides!$D$2:$AX$2, 0)), "")</f>
        <v/>
      </c>
      <c r="S146" s="125" t="str">
        <f>_xlfn.IFNA(INDEX(PR24_after_overrides!$D$3:$AX$128, MATCH(Depreciation!$A146, PR24_after_overrides!$A$3:$A$128, 0), MATCH(Depreciation!S$2, PR24_after_overrides!$D$2:$AX$2, 0)), "")</f>
        <v/>
      </c>
      <c r="T146" s="123"/>
      <c r="U146" s="124" cm="1">
        <f t="array" ref="U146">_xlfn.IFS($C146&lt;"2017-18",SUM(D146:F146),$C146&lt;"2020-21",SUM(H146:I146), $C146&lt;"2024-25", SUM(K146:N146), $C146&gt;="2024-25", SUM(P146:S146))</f>
        <v>6.452</v>
      </c>
      <c r="V146" s="113"/>
      <c r="W146" s="113"/>
      <c r="X146" s="113"/>
      <c r="Y146" s="113"/>
      <c r="Z146" s="113"/>
    </row>
    <row r="147" spans="1:26" ht="12.4" customHeight="1" x14ac:dyDescent="0.35">
      <c r="A147" s="111" t="str">
        <f t="shared" si="4"/>
        <v>WSH21</v>
      </c>
      <c r="B147" s="111" t="s">
        <v>361</v>
      </c>
      <c r="C147" s="111" t="s">
        <v>257</v>
      </c>
      <c r="D147" s="122">
        <f>INDEX(PR19_after_overrides!$A$1:$J$255, MATCH(Depreciation!$A147, PR19_after_overrides!$A$1:$A$255, 0), MATCH(Depreciation!D$2, PR19_after_overrides!$A$1:$J$1, 0))</f>
        <v>1.929</v>
      </c>
      <c r="E147" s="122">
        <f>INDEX(PR19_after_overrides!$A$1:$J$255, MATCH(Depreciation!$A147, PR19_after_overrides!$A$1:$A$255, 0), MATCH(Depreciation!E$2, PR19_after_overrides!$A$1:$J$1, 0))</f>
        <v>3.919</v>
      </c>
      <c r="F147" s="122">
        <f>INDEX(PR19_after_overrides!$A$1:$J$255, MATCH(Depreciation!$A147, PR19_after_overrides!$A$1:$A$255, 0), MATCH(Depreciation!F$2, PR19_after_overrides!$A$1:$J$1, 0))</f>
        <v>0.44</v>
      </c>
      <c r="G147" s="123"/>
      <c r="H147" s="124" t="str">
        <f>INDEX('Cyclical_after overrides'!$A$1:$AX$244,MATCH(Depreciation!$A147,'Cyclical_after overrides'!$A$1:$A$244,0),MATCH(Depreciation!H$2,'Cyclical_after overrides'!$A$1:$AX$1,0))</f>
        <v/>
      </c>
      <c r="I147" s="124" t="str">
        <f>INDEX('Cyclical_after overrides'!$A$1:$AX$244,MATCH(Depreciation!$A147,'Cyclical_after overrides'!$A$1:$A$244,0),MATCH(Depreciation!I$2,'Cyclical_after overrides'!$A$1:$AX$1,0))</f>
        <v/>
      </c>
      <c r="J147" s="123"/>
      <c r="K147" s="124">
        <f>INDEX('Cyclical_after overrides'!$A$1:$AX$244,MATCH(Depreciation!$A147,'Cyclical_after overrides'!$A$1:$A$244,0),MATCH(Depreciation!K$2,'Cyclical_after overrides'!$A$1:$AX$1,0))</f>
        <v>0.24299999999999999</v>
      </c>
      <c r="L147" s="124">
        <f>INDEX('Cyclical_after overrides'!$A$1:$AX$244,MATCH(Depreciation!$A147,'Cyclical_after overrides'!$A$1:$A$244,0),MATCH(Depreciation!L$2,'Cyclical_after overrides'!$A$1:$AX$1,0))</f>
        <v>8.3000000000000004E-2</v>
      </c>
      <c r="M147" s="124">
        <f>INDEX('Cyclical_after overrides'!$A$1:$AX$244,MATCH(Depreciation!$A147,'Cyclical_after overrides'!$A$1:$A$244,0),MATCH(Depreciation!M$2,'Cyclical_after overrides'!$A$1:$AX$1,0))</f>
        <v>1.821</v>
      </c>
      <c r="N147" s="124">
        <f>INDEX('Cyclical_after overrides'!$A$1:$AX$244,MATCH(Depreciation!$A147,'Cyclical_after overrides'!$A$1:$A$244,0),MATCH(Depreciation!N$2,'Cyclical_after overrides'!$A$1:$AX$1,0))</f>
        <v>3.4740000000000002</v>
      </c>
      <c r="O147" s="123"/>
      <c r="P147" s="125" t="str">
        <f>_xlfn.IFNA(INDEX(PR24_after_overrides!$D$3:$AX$128, MATCH(Depreciation!$A147, PR24_after_overrides!$A$3:$A$128, 0), MATCH(Depreciation!P$2, PR24_after_overrides!$D$2:$AX$2, 0)), "")</f>
        <v/>
      </c>
      <c r="Q147" s="125" t="str">
        <f>_xlfn.IFNA(INDEX(PR24_after_overrides!$D$3:$AX$128, MATCH(Depreciation!$A147, PR24_after_overrides!$A$3:$A$128, 0), MATCH(Depreciation!Q$2, PR24_after_overrides!$D$2:$AX$2, 0)), "")</f>
        <v/>
      </c>
      <c r="R147" s="125" t="str">
        <f>_xlfn.IFNA(INDEX(PR24_after_overrides!$D$3:$AX$128, MATCH(Depreciation!$A147, PR24_after_overrides!$A$3:$A$128, 0), MATCH(Depreciation!R$2, PR24_after_overrides!$D$2:$AX$2, 0)), "")</f>
        <v/>
      </c>
      <c r="S147" s="125" t="str">
        <f>_xlfn.IFNA(INDEX(PR24_after_overrides!$D$3:$AX$128, MATCH(Depreciation!$A147, PR24_after_overrides!$A$3:$A$128, 0), MATCH(Depreciation!S$2, PR24_after_overrides!$D$2:$AX$2, 0)), "")</f>
        <v/>
      </c>
      <c r="T147" s="123"/>
      <c r="U147" s="124" cm="1">
        <f t="array" ref="U147">_xlfn.IFS($C147&lt;"2017-18",SUM(D147:F147),$C147&lt;"2020-21",SUM(H147:I147), $C147&lt;"2024-25", SUM(K147:N147), $C147&gt;="2024-25", SUM(P147:S147))</f>
        <v>5.6210000000000004</v>
      </c>
      <c r="V147" s="113"/>
      <c r="W147" s="113"/>
      <c r="X147" s="113"/>
      <c r="Y147" s="113"/>
      <c r="Z147" s="113"/>
    </row>
    <row r="148" spans="1:26" ht="12.4" customHeight="1" x14ac:dyDescent="0.35">
      <c r="A148" s="111" t="str">
        <f t="shared" si="4"/>
        <v>WSH22</v>
      </c>
      <c r="B148" s="111" t="s">
        <v>361</v>
      </c>
      <c r="C148" s="111" t="s">
        <v>259</v>
      </c>
      <c r="D148" s="122">
        <f>INDEX(PR19_after_overrides!$A$1:$J$255, MATCH(Depreciation!$A148, PR19_after_overrides!$A$1:$A$255, 0), MATCH(Depreciation!D$2, PR19_after_overrides!$A$1:$J$1, 0))</f>
        <v>1.67</v>
      </c>
      <c r="E148" s="122">
        <f>INDEX(PR19_after_overrides!$A$1:$J$255, MATCH(Depreciation!$A148, PR19_after_overrides!$A$1:$A$255, 0), MATCH(Depreciation!E$2, PR19_after_overrides!$A$1:$J$1, 0))</f>
        <v>3.5859999999999999</v>
      </c>
      <c r="F148" s="122">
        <f>INDEX(PR19_after_overrides!$A$1:$J$255, MATCH(Depreciation!$A148, PR19_after_overrides!$A$1:$A$255, 0), MATCH(Depreciation!F$2, PR19_after_overrides!$A$1:$J$1, 0))</f>
        <v>1.0589999999999999</v>
      </c>
      <c r="G148" s="123"/>
      <c r="H148" s="124" t="str">
        <f>INDEX('Cyclical_after overrides'!$A$1:$AX$244,MATCH(Depreciation!$A148,'Cyclical_after overrides'!$A$1:$A$244,0),MATCH(Depreciation!H$2,'Cyclical_after overrides'!$A$1:$AX$1,0))</f>
        <v/>
      </c>
      <c r="I148" s="124" t="str">
        <f>INDEX('Cyclical_after overrides'!$A$1:$AX$244,MATCH(Depreciation!$A148,'Cyclical_after overrides'!$A$1:$A$244,0),MATCH(Depreciation!I$2,'Cyclical_after overrides'!$A$1:$AX$1,0))</f>
        <v/>
      </c>
      <c r="J148" s="123"/>
      <c r="K148" s="124">
        <f>INDEX('Cyclical_after overrides'!$A$1:$AX$244,MATCH(Depreciation!$A148,'Cyclical_after overrides'!$A$1:$A$244,0),MATCH(Depreciation!K$2,'Cyclical_after overrides'!$A$1:$AX$1,0))</f>
        <v>0.158</v>
      </c>
      <c r="L148" s="124">
        <f>INDEX('Cyclical_after overrides'!$A$1:$AX$244,MATCH(Depreciation!$A148,'Cyclical_after overrides'!$A$1:$A$244,0),MATCH(Depreciation!L$2,'Cyclical_after overrides'!$A$1:$AX$1,0))</f>
        <v>0.11</v>
      </c>
      <c r="M148" s="124">
        <f>INDEX('Cyclical_after overrides'!$A$1:$AX$244,MATCH(Depreciation!$A148,'Cyclical_after overrides'!$A$1:$A$244,0),MATCH(Depreciation!M$2,'Cyclical_after overrides'!$A$1:$AX$1,0))</f>
        <v>1.6479999999999999</v>
      </c>
      <c r="N148" s="124">
        <f>INDEX('Cyclical_after overrides'!$A$1:$AX$244,MATCH(Depreciation!$A148,'Cyclical_after overrides'!$A$1:$A$244,0),MATCH(Depreciation!N$2,'Cyclical_after overrides'!$A$1:$AX$1,0))</f>
        <v>4.6399999999999997</v>
      </c>
      <c r="O148" s="123"/>
      <c r="P148" s="125" t="str">
        <f>_xlfn.IFNA(INDEX(PR24_after_overrides!$D$3:$AX$128, MATCH(Depreciation!$A148, PR24_after_overrides!$A$3:$A$128, 0), MATCH(Depreciation!P$2, PR24_after_overrides!$D$2:$AX$2, 0)), "")</f>
        <v/>
      </c>
      <c r="Q148" s="125" t="str">
        <f>_xlfn.IFNA(INDEX(PR24_after_overrides!$D$3:$AX$128, MATCH(Depreciation!$A148, PR24_after_overrides!$A$3:$A$128, 0), MATCH(Depreciation!Q$2, PR24_after_overrides!$D$2:$AX$2, 0)), "")</f>
        <v/>
      </c>
      <c r="R148" s="125" t="str">
        <f>_xlfn.IFNA(INDEX(PR24_after_overrides!$D$3:$AX$128, MATCH(Depreciation!$A148, PR24_after_overrides!$A$3:$A$128, 0), MATCH(Depreciation!R$2, PR24_after_overrides!$D$2:$AX$2, 0)), "")</f>
        <v/>
      </c>
      <c r="S148" s="125" t="str">
        <f>_xlfn.IFNA(INDEX(PR24_after_overrides!$D$3:$AX$128, MATCH(Depreciation!$A148, PR24_after_overrides!$A$3:$A$128, 0), MATCH(Depreciation!S$2, PR24_after_overrides!$D$2:$AX$2, 0)), "")</f>
        <v/>
      </c>
      <c r="T148" s="123"/>
      <c r="U148" s="124" cm="1">
        <f t="array" ref="U148">_xlfn.IFS($C148&lt;"2017-18",SUM(D148:F148),$C148&lt;"2020-21",SUM(H148:I148), $C148&lt;"2024-25", SUM(K148:N148), $C148&gt;="2024-25", SUM(P148:S148))</f>
        <v>6.5559999999999992</v>
      </c>
      <c r="V148" s="113"/>
      <c r="W148" s="113"/>
      <c r="X148" s="113"/>
      <c r="Y148" s="113"/>
      <c r="Z148" s="113"/>
    </row>
    <row r="149" spans="1:26" ht="12.4" customHeight="1" x14ac:dyDescent="0.35">
      <c r="A149" s="111" t="str">
        <f t="shared" si="4"/>
        <v>WSH23</v>
      </c>
      <c r="B149" s="111" t="s">
        <v>361</v>
      </c>
      <c r="C149" s="111" t="s">
        <v>261</v>
      </c>
      <c r="D149" s="122">
        <f>INDEX(PR19_after_overrides!$A$1:$J$255, MATCH(Depreciation!$A149, PR19_after_overrides!$A$1:$A$255, 0), MATCH(Depreciation!D$2, PR19_after_overrides!$A$1:$J$1, 0))</f>
        <v>1.6220000000000001</v>
      </c>
      <c r="E149" s="122">
        <f>INDEX(PR19_after_overrides!$A$1:$J$255, MATCH(Depreciation!$A149, PR19_after_overrides!$A$1:$A$255, 0), MATCH(Depreciation!E$2, PR19_after_overrides!$A$1:$J$1, 0))</f>
        <v>3.4569999999999999</v>
      </c>
      <c r="F149" s="122">
        <f>INDEX(PR19_after_overrides!$A$1:$J$255, MATCH(Depreciation!$A149, PR19_after_overrides!$A$1:$A$255, 0), MATCH(Depreciation!F$2, PR19_after_overrides!$A$1:$J$1, 0))</f>
        <v>1.4039999999999999</v>
      </c>
      <c r="G149" s="123"/>
      <c r="H149" s="124" t="str">
        <f>INDEX('Cyclical_after overrides'!$A$1:$AX$244,MATCH(Depreciation!$A149,'Cyclical_after overrides'!$A$1:$A$244,0),MATCH(Depreciation!H$2,'Cyclical_after overrides'!$A$1:$AX$1,0))</f>
        <v/>
      </c>
      <c r="I149" s="124" t="str">
        <f>INDEX('Cyclical_after overrides'!$A$1:$AX$244,MATCH(Depreciation!$A149,'Cyclical_after overrides'!$A$1:$A$244,0),MATCH(Depreciation!I$2,'Cyclical_after overrides'!$A$1:$AX$1,0))</f>
        <v/>
      </c>
      <c r="J149" s="123"/>
      <c r="K149" s="124">
        <f>INDEX('Cyclical_after overrides'!$A$1:$AX$244,MATCH(Depreciation!$A149,'Cyclical_after overrides'!$A$1:$A$244,0),MATCH(Depreciation!K$2,'Cyclical_after overrides'!$A$1:$AX$1,0))</f>
        <v>0.158</v>
      </c>
      <c r="L149" s="124">
        <f>INDEX('Cyclical_after overrides'!$A$1:$AX$244,MATCH(Depreciation!$A149,'Cyclical_after overrides'!$A$1:$A$244,0),MATCH(Depreciation!L$2,'Cyclical_after overrides'!$A$1:$AX$1,0))</f>
        <v>0.252</v>
      </c>
      <c r="M149" s="124">
        <f>INDEX('Cyclical_after overrides'!$A$1:$AX$244,MATCH(Depreciation!$A149,'Cyclical_after overrides'!$A$1:$A$244,0),MATCH(Depreciation!M$2,'Cyclical_after overrides'!$A$1:$AX$1,0))</f>
        <v>1.6</v>
      </c>
      <c r="N149" s="124">
        <f>INDEX('Cyclical_after overrides'!$A$1:$AX$244,MATCH(Depreciation!$A149,'Cyclical_after overrides'!$A$1:$A$244,0),MATCH(Depreciation!N$2,'Cyclical_after overrides'!$A$1:$AX$1,0))</f>
        <v>4.1669999999999998</v>
      </c>
      <c r="O149" s="123"/>
      <c r="P149" s="125" t="str">
        <f>_xlfn.IFNA(INDEX(PR24_after_overrides!$D$3:$AX$128, MATCH(Depreciation!$A149, PR24_after_overrides!$A$3:$A$128, 0), MATCH(Depreciation!P$2, PR24_after_overrides!$D$2:$AX$2, 0)), "")</f>
        <v/>
      </c>
      <c r="Q149" s="125" t="str">
        <f>_xlfn.IFNA(INDEX(PR24_after_overrides!$D$3:$AX$128, MATCH(Depreciation!$A149, PR24_after_overrides!$A$3:$A$128, 0), MATCH(Depreciation!Q$2, PR24_after_overrides!$D$2:$AX$2, 0)), "")</f>
        <v/>
      </c>
      <c r="R149" s="125" t="str">
        <f>_xlfn.IFNA(INDEX(PR24_after_overrides!$D$3:$AX$128, MATCH(Depreciation!$A149, PR24_after_overrides!$A$3:$A$128, 0), MATCH(Depreciation!R$2, PR24_after_overrides!$D$2:$AX$2, 0)), "")</f>
        <v/>
      </c>
      <c r="S149" s="125" t="str">
        <f>_xlfn.IFNA(INDEX(PR24_after_overrides!$D$3:$AX$128, MATCH(Depreciation!$A149, PR24_after_overrides!$A$3:$A$128, 0), MATCH(Depreciation!S$2, PR24_after_overrides!$D$2:$AX$2, 0)), "")</f>
        <v/>
      </c>
      <c r="T149" s="123"/>
      <c r="U149" s="124" cm="1">
        <f t="array" ref="U149">_xlfn.IFS($C149&lt;"2017-18",SUM(D149:F149),$C149&lt;"2020-21",SUM(H149:I149), $C149&lt;"2024-25", SUM(K149:N149), $C149&gt;="2024-25", SUM(P149:S149))</f>
        <v>6.1769999999999996</v>
      </c>
      <c r="V149" s="113"/>
      <c r="W149" s="113"/>
      <c r="X149" s="113"/>
      <c r="Y149" s="113"/>
      <c r="Z149" s="113"/>
    </row>
    <row r="150" spans="1:26" ht="12.4" customHeight="1" x14ac:dyDescent="0.35">
      <c r="A150" s="111" t="str">
        <f t="shared" ref="A150:A156" si="7">B150&amp;RIGHT(C150,2)</f>
        <v>WSH24</v>
      </c>
      <c r="B150" s="111" t="s">
        <v>361</v>
      </c>
      <c r="C150" s="111" t="s">
        <v>263</v>
      </c>
      <c r="D150" s="122"/>
      <c r="E150" s="122"/>
      <c r="F150" s="122"/>
      <c r="G150" s="123"/>
      <c r="H150" s="124"/>
      <c r="I150" s="124"/>
      <c r="J150" s="123"/>
      <c r="K150" s="124">
        <f>INDEX('Cyclical_after overrides'!$A$1:$AX$244,MATCH(Depreciation!$A150,'Cyclical_after overrides'!$A$1:$A$244,0),MATCH(Depreciation!K$2,'Cyclical_after overrides'!$A$1:$AX$1,0))</f>
        <v>1.7410000000000001</v>
      </c>
      <c r="L150" s="124">
        <f>INDEX('Cyclical_after overrides'!$A$1:$AX$244,MATCH(Depreciation!$A150,'Cyclical_after overrides'!$A$1:$A$244,0),MATCH(Depreciation!L$2,'Cyclical_after overrides'!$A$1:$AX$1,0))</f>
        <v>5.7460000000000004</v>
      </c>
      <c r="M150" s="124">
        <f>INDEX('Cyclical_after overrides'!$A$1:$AX$244,MATCH(Depreciation!$A150,'Cyclical_after overrides'!$A$1:$A$244,0),MATCH(Depreciation!M$2,'Cyclical_after overrides'!$A$1:$AX$1,0))</f>
        <v>0</v>
      </c>
      <c r="N150" s="124">
        <f>INDEX('Cyclical_after overrides'!$A$1:$AX$244,MATCH(Depreciation!$A150,'Cyclical_after overrides'!$A$1:$A$244,0),MATCH(Depreciation!N$2,'Cyclical_after overrides'!$A$1:$AX$1,0))</f>
        <v>0.16400000000000001</v>
      </c>
      <c r="O150" s="123"/>
      <c r="P150" s="125">
        <f>_xlfn.IFNA(INDEX(PR24_after_overrides!$D$3:$AX$128, MATCH(Depreciation!$A150, PR24_after_overrides!$A$3:$A$128, 0), MATCH(Depreciation!P$2, PR24_after_overrides!$D$2:$AX$2, 0)), "")</f>
        <v>0</v>
      </c>
      <c r="Q150" s="125">
        <f>_xlfn.IFNA(INDEX(PR24_after_overrides!$D$3:$AX$128, MATCH(Depreciation!$A150, PR24_after_overrides!$A$3:$A$128, 0), MATCH(Depreciation!Q$2, PR24_after_overrides!$D$2:$AX$2, 0)), "")</f>
        <v>0.16359769725702675</v>
      </c>
      <c r="R150" s="125">
        <f>_xlfn.IFNA(INDEX(PR24_after_overrides!$D$3:$AX$128, MATCH(Depreciation!$A150, PR24_after_overrides!$A$3:$A$128, 0), MATCH(Depreciation!R$2, PR24_after_overrides!$D$2:$AX$2, 0)), "")</f>
        <v>1.7415238740264138</v>
      </c>
      <c r="S150" s="125">
        <f>_xlfn.IFNA(INDEX(PR24_after_overrides!$D$3:$AX$128, MATCH(Depreciation!$A150, PR24_after_overrides!$A$3:$A$128, 0), MATCH(Depreciation!S$2, PR24_after_overrides!$D$2:$AX$2, 0)), "")</f>
        <v>5.7459733152726047</v>
      </c>
      <c r="T150" s="123"/>
      <c r="U150" s="124" cm="1">
        <f t="array" ref="U150">_xlfn.IFS($C150&lt;"2017-18",SUM(D150:F150),$C150&lt;"2020-21",SUM(H150:I150), $C150&lt;"2024-25", SUM(K150:N150), $C150&gt;="2024-25", SUM(P150:S150))</f>
        <v>7.6509999999999998</v>
      </c>
      <c r="V150" s="113"/>
      <c r="W150" s="113"/>
      <c r="X150" s="113"/>
      <c r="Y150" s="113"/>
      <c r="Z150" s="113"/>
    </row>
    <row r="151" spans="1:26" ht="12.4" customHeight="1" x14ac:dyDescent="0.35">
      <c r="A151" s="111" t="str">
        <f t="shared" si="7"/>
        <v>WSH25</v>
      </c>
      <c r="B151" s="111" t="s">
        <v>361</v>
      </c>
      <c r="C151" s="111" t="s">
        <v>516</v>
      </c>
      <c r="D151" s="122"/>
      <c r="E151" s="122"/>
      <c r="F151" s="122"/>
      <c r="G151" s="123"/>
      <c r="H151" s="124"/>
      <c r="I151" s="124"/>
      <c r="J151" s="123"/>
      <c r="K151" s="124"/>
      <c r="L151" s="124"/>
      <c r="M151" s="124"/>
      <c r="N151" s="124"/>
      <c r="O151" s="123"/>
      <c r="P151" s="125">
        <f>_xlfn.IFNA(INDEX(PR24_after_overrides!$D$3:$AX$128, MATCH(Depreciation!$A151, PR24_after_overrides!$A$3:$A$128, 0), MATCH(Depreciation!P$2, PR24_after_overrides!$D$2:$AX$2, 0)), "")</f>
        <v>1.7089907873349135</v>
      </c>
      <c r="Q151" s="125">
        <f>_xlfn.IFNA(INDEX(PR24_after_overrides!$D$3:$AX$128, MATCH(Depreciation!$A151, PR24_after_overrides!$A$3:$A$128, 0), MATCH(Depreciation!Q$2, PR24_after_overrides!$D$2:$AX$2, 0)), "")</f>
        <v>6.4268443921435825</v>
      </c>
      <c r="R151" s="125">
        <f>_xlfn.IFNA(INDEX(PR24_after_overrides!$D$3:$AX$128, MATCH(Depreciation!$A151, PR24_after_overrides!$A$3:$A$128, 0), MATCH(Depreciation!R$2, PR24_after_overrides!$D$2:$AX$2, 0)), "")</f>
        <v>0.16992498645445309</v>
      </c>
      <c r="S151" s="125">
        <f>_xlfn.IFNA(INDEX(PR24_after_overrides!$D$3:$AX$128, MATCH(Depreciation!$A151, PR24_after_overrides!$A$3:$A$128, 0), MATCH(Depreciation!S$2, PR24_after_overrides!$D$2:$AX$2, 0)), "")</f>
        <v>3.6799041652556722E-2</v>
      </c>
      <c r="T151" s="123"/>
      <c r="U151" s="124" cm="1">
        <f t="array" ref="U151">_xlfn.IFS($C151&lt;"2017-18",SUM(D151:F151),$C151&lt;"2020-21",SUM(H151:I151), $C151&lt;"2024-25", SUM(K151:N151), $C151&gt;="2024-25", SUM(P151:S151))</f>
        <v>8.3425592075855057</v>
      </c>
      <c r="V151" s="113"/>
      <c r="W151" s="113"/>
      <c r="X151" s="113"/>
      <c r="Y151" s="113"/>
      <c r="Z151" s="113"/>
    </row>
    <row r="152" spans="1:26" ht="12.4" customHeight="1" x14ac:dyDescent="0.35">
      <c r="A152" s="111" t="str">
        <f t="shared" si="7"/>
        <v>WSH26</v>
      </c>
      <c r="B152" s="111" t="s">
        <v>361</v>
      </c>
      <c r="C152" s="111" t="s">
        <v>518</v>
      </c>
      <c r="D152" s="122"/>
      <c r="E152" s="122"/>
      <c r="F152" s="122"/>
      <c r="G152" s="123"/>
      <c r="H152" s="124"/>
      <c r="I152" s="124"/>
      <c r="J152" s="123"/>
      <c r="K152" s="124"/>
      <c r="L152" s="124"/>
      <c r="M152" s="124"/>
      <c r="N152" s="124"/>
      <c r="O152" s="123"/>
      <c r="P152" s="125">
        <f>_xlfn.IFNA(INDEX(PR24_after_overrides!$D$3:$AX$128, MATCH(Depreciation!$A152, PR24_after_overrides!$A$3:$A$128, 0), MATCH(Depreciation!P$2, PR24_after_overrides!$D$2:$AX$2, 0)), "")</f>
        <v>1.7415812443912972</v>
      </c>
      <c r="Q152" s="125">
        <f>_xlfn.IFNA(INDEX(PR24_after_overrides!$D$3:$AX$128, MATCH(Depreciation!$A152, PR24_after_overrides!$A$3:$A$128, 0), MATCH(Depreciation!Q$2, PR24_after_overrides!$D$2:$AX$2, 0)), "")</f>
        <v>6.5394993519556399</v>
      </c>
      <c r="R152" s="125">
        <f>_xlfn.IFNA(INDEX(PR24_after_overrides!$D$3:$AX$128, MATCH(Depreciation!$A152, PR24_after_overrides!$A$3:$A$128, 0), MATCH(Depreciation!R$2, PR24_after_overrides!$D$2:$AX$2, 0)), "")</f>
        <v>0.17249947563494755</v>
      </c>
      <c r="S152" s="125">
        <f>_xlfn.IFNA(INDEX(PR24_after_overrides!$D$3:$AX$128, MATCH(Depreciation!$A152, PR24_after_overrides!$A$3:$A$128, 0), MATCH(Depreciation!S$2, PR24_after_overrides!$D$2:$AX$2, 0)), "")</f>
        <v>3.3172976083643761E-3</v>
      </c>
      <c r="T152" s="123"/>
      <c r="U152" s="124" cm="1">
        <f t="array" ref="U152">_xlfn.IFS($C152&lt;"2017-18",SUM(D152:F152),$C152&lt;"2020-21",SUM(H152:I152), $C152&lt;"2024-25", SUM(K152:N152), $C152&gt;="2024-25", SUM(P152:S152))</f>
        <v>8.4568973695902478</v>
      </c>
      <c r="V152" s="113"/>
      <c r="W152" s="113"/>
      <c r="X152" s="113"/>
      <c r="Y152" s="113"/>
      <c r="Z152" s="113"/>
    </row>
    <row r="153" spans="1:26" ht="12.4" customHeight="1" x14ac:dyDescent="0.35">
      <c r="A153" s="111" t="str">
        <f t="shared" si="7"/>
        <v>WSH27</v>
      </c>
      <c r="B153" s="111" t="s">
        <v>361</v>
      </c>
      <c r="C153" s="111" t="s">
        <v>519</v>
      </c>
      <c r="D153" s="122"/>
      <c r="E153" s="122"/>
      <c r="F153" s="122"/>
      <c r="G153" s="123"/>
      <c r="H153" s="124"/>
      <c r="I153" s="124"/>
      <c r="J153" s="123"/>
      <c r="K153" s="124"/>
      <c r="L153" s="124"/>
      <c r="M153" s="124"/>
      <c r="N153" s="124"/>
      <c r="O153" s="123"/>
      <c r="P153" s="125">
        <f>_xlfn.IFNA(INDEX(PR24_after_overrides!$D$3:$AX$128, MATCH(Depreciation!$A153, PR24_after_overrides!$A$3:$A$128, 0), MATCH(Depreciation!P$2, PR24_after_overrides!$D$2:$AX$2, 0)), "")</f>
        <v>1.7752849880922792</v>
      </c>
      <c r="Q153" s="125">
        <f>_xlfn.IFNA(INDEX(PR24_after_overrides!$D$3:$AX$128, MATCH(Depreciation!$A153, PR24_after_overrides!$A$3:$A$128, 0), MATCH(Depreciation!Q$2, PR24_after_overrides!$D$2:$AX$2, 0)), "")</f>
        <v>4.368283836646377</v>
      </c>
      <c r="R153" s="125">
        <f>_xlfn.IFNA(INDEX(PR24_after_overrides!$D$3:$AX$128, MATCH(Depreciation!$A153, PR24_after_overrides!$A$3:$A$128, 0), MATCH(Depreciation!R$2, PR24_after_overrides!$D$2:$AX$2, 0)), "")</f>
        <v>0.17594946514764648</v>
      </c>
      <c r="S153" s="125">
        <f>_xlfn.IFNA(INDEX(PR24_after_overrides!$D$3:$AX$128, MATCH(Depreciation!$A153, PR24_after_overrides!$A$3:$A$128, 0), MATCH(Depreciation!S$2, PR24_after_overrides!$D$2:$AX$2, 0)), "")</f>
        <v>3.3836435605316632E-3</v>
      </c>
      <c r="T153" s="123"/>
      <c r="U153" s="124" cm="1">
        <f t="array" ref="U153">_xlfn.IFS($C153&lt;"2017-18",SUM(D153:F153),$C153&lt;"2020-21",SUM(H153:I153), $C153&lt;"2024-25", SUM(K153:N153), $C153&gt;="2024-25", SUM(P153:S153))</f>
        <v>6.3229019334468344</v>
      </c>
      <c r="V153" s="113"/>
      <c r="W153" s="113"/>
      <c r="X153" s="113"/>
      <c r="Y153" s="113"/>
      <c r="Z153" s="113"/>
    </row>
    <row r="154" spans="1:26" ht="12.4" customHeight="1" x14ac:dyDescent="0.35">
      <c r="A154" s="111" t="str">
        <f t="shared" si="7"/>
        <v>WSH28</v>
      </c>
      <c r="B154" s="111" t="s">
        <v>361</v>
      </c>
      <c r="C154" s="111" t="s">
        <v>520</v>
      </c>
      <c r="D154" s="122"/>
      <c r="E154" s="122"/>
      <c r="F154" s="122"/>
      <c r="G154" s="123"/>
      <c r="H154" s="124"/>
      <c r="I154" s="124"/>
      <c r="J154" s="123"/>
      <c r="K154" s="124"/>
      <c r="L154" s="124"/>
      <c r="M154" s="124"/>
      <c r="N154" s="124"/>
      <c r="O154" s="123"/>
      <c r="P154" s="125">
        <f>_xlfn.IFNA(INDEX(PR24_after_overrides!$D$3:$AX$128, MATCH(Depreciation!$A154, PR24_after_overrides!$A$3:$A$128, 0), MATCH(Depreciation!P$2, PR24_after_overrides!$D$2:$AX$2, 0)), "")</f>
        <v>1.8142420042858669</v>
      </c>
      <c r="Q154" s="125">
        <f>_xlfn.IFNA(INDEX(PR24_after_overrides!$D$3:$AX$128, MATCH(Depreciation!$A154, PR24_after_overrides!$A$3:$A$128, 0), MATCH(Depreciation!Q$2, PR24_after_overrides!$D$2:$AX$2, 0)), "")</f>
        <v>4.5246758420141502</v>
      </c>
      <c r="R154" s="125">
        <f>_xlfn.IFNA(INDEX(PR24_after_overrides!$D$3:$AX$128, MATCH(Depreciation!$A154, PR24_after_overrides!$A$3:$A$128, 0), MATCH(Depreciation!R$2, PR24_after_overrides!$D$2:$AX$2, 0)), "")</f>
        <v>0.18061889326118016</v>
      </c>
      <c r="S154" s="125">
        <f>_xlfn.IFNA(INDEX(PR24_after_overrides!$D$3:$AX$128, MATCH(Depreciation!$A154, PR24_after_overrides!$A$3:$A$128, 0), MATCH(Depreciation!S$2, PR24_after_overrides!$D$2:$AX$2, 0)), "")</f>
        <v>2.761053145393837E-2</v>
      </c>
      <c r="T154" s="123"/>
      <c r="U154" s="124" cm="1">
        <f t="array" ref="U154">_xlfn.IFS($C154&lt;"2017-18",SUM(D154:F154),$C154&lt;"2020-21",SUM(H154:I154), $C154&lt;"2024-25", SUM(K154:N154), $C154&gt;="2024-25", SUM(P154:S154))</f>
        <v>6.5471472710151364</v>
      </c>
      <c r="V154" s="113"/>
      <c r="W154" s="113"/>
      <c r="X154" s="113"/>
      <c r="Y154" s="113"/>
      <c r="Z154" s="113"/>
    </row>
    <row r="155" spans="1:26" ht="12.4" customHeight="1" x14ac:dyDescent="0.35">
      <c r="A155" s="111" t="str">
        <f t="shared" si="7"/>
        <v>WSH29</v>
      </c>
      <c r="B155" s="111" t="s">
        <v>361</v>
      </c>
      <c r="C155" s="111" t="s">
        <v>521</v>
      </c>
      <c r="D155" s="122"/>
      <c r="E155" s="122"/>
      <c r="F155" s="122"/>
      <c r="G155" s="123"/>
      <c r="H155" s="124"/>
      <c r="I155" s="124"/>
      <c r="J155" s="123"/>
      <c r="K155" s="124"/>
      <c r="L155" s="124"/>
      <c r="M155" s="124"/>
      <c r="N155" s="124"/>
      <c r="O155" s="123"/>
      <c r="P155" s="125">
        <f>_xlfn.IFNA(INDEX(PR24_after_overrides!$D$3:$AX$128, MATCH(Depreciation!$A155, PR24_after_overrides!$A$3:$A$128, 0), MATCH(Depreciation!P$2, PR24_after_overrides!$D$2:$AX$2, 0)), "")</f>
        <v>1.8575675298923384</v>
      </c>
      <c r="Q155" s="125">
        <f>_xlfn.IFNA(INDEX(PR24_after_overrides!$D$3:$AX$128, MATCH(Depreciation!$A155, PR24_after_overrides!$A$3:$A$128, 0), MATCH(Depreciation!Q$2, PR24_after_overrides!$D$2:$AX$2, 0)), "")</f>
        <v>3.9040601212582504</v>
      </c>
      <c r="R155" s="125">
        <f>_xlfn.IFNA(INDEX(PR24_after_overrides!$D$3:$AX$128, MATCH(Depreciation!$A155, PR24_after_overrides!$A$3:$A$128, 0), MATCH(Depreciation!R$2, PR24_after_overrides!$D$2:$AX$2, 0)), "")</f>
        <v>0.18423127112640375</v>
      </c>
      <c r="S155" s="125">
        <f>_xlfn.IFNA(INDEX(PR24_after_overrides!$D$3:$AX$128, MATCH(Depreciation!$A155, PR24_after_overrides!$A$3:$A$128, 0), MATCH(Depreciation!S$2, PR24_after_overrides!$D$2:$AX$2, 0)), "")</f>
        <v>3.2856532430186658E-2</v>
      </c>
      <c r="T155" s="123"/>
      <c r="U155" s="124" cm="1">
        <f t="array" ref="U155">_xlfn.IFS($C155&lt;"2017-18",SUM(D155:F155),$C155&lt;"2020-21",SUM(H155:I155), $C155&lt;"2024-25", SUM(K155:N155), $C155&gt;="2024-25", SUM(P155:S155))</f>
        <v>5.9787154547071788</v>
      </c>
      <c r="V155" s="113"/>
      <c r="W155" s="113"/>
      <c r="X155" s="113"/>
      <c r="Y155" s="113"/>
      <c r="Z155" s="113"/>
    </row>
    <row r="156" spans="1:26" ht="12.4" customHeight="1" x14ac:dyDescent="0.35">
      <c r="A156" s="111" t="str">
        <f t="shared" si="7"/>
        <v>WSH30</v>
      </c>
      <c r="B156" s="111" t="s">
        <v>361</v>
      </c>
      <c r="C156" s="111" t="s">
        <v>522</v>
      </c>
      <c r="D156" s="122"/>
      <c r="E156" s="122"/>
      <c r="F156" s="122"/>
      <c r="G156" s="123"/>
      <c r="H156" s="124"/>
      <c r="I156" s="124"/>
      <c r="J156" s="123"/>
      <c r="K156" s="124"/>
      <c r="L156" s="124"/>
      <c r="M156" s="124"/>
      <c r="N156" s="124"/>
      <c r="O156" s="123"/>
      <c r="P156" s="125">
        <f>_xlfn.IFNA(INDEX(PR24_after_overrides!$D$3:$AX$128, MATCH(Depreciation!$A156, PR24_after_overrides!$A$3:$A$128, 0), MATCH(Depreciation!P$2, PR24_after_overrides!$D$2:$AX$2, 0)), "")</f>
        <v>1.9019003797213547</v>
      </c>
      <c r="Q156" s="125">
        <f>_xlfn.IFNA(INDEX(PR24_after_overrides!$D$3:$AX$128, MATCH(Depreciation!$A156, PR24_after_overrides!$A$3:$A$128, 0), MATCH(Depreciation!Q$2, PR24_after_overrides!$D$2:$AX$2, 0)), "")</f>
        <v>4.5111784337128933</v>
      </c>
      <c r="R156" s="125">
        <f>_xlfn.IFNA(INDEX(PR24_after_overrides!$D$3:$AX$128, MATCH(Depreciation!$A156, PR24_after_overrides!$A$3:$A$128, 0), MATCH(Depreciation!R$2, PR24_after_overrides!$D$2:$AX$2, 0)), "")</f>
        <v>0.18911281308746009</v>
      </c>
      <c r="S156" s="125">
        <f>_xlfn.IFNA(INDEX(PR24_after_overrides!$D$3:$AX$128, MATCH(Depreciation!$A156, PR24_after_overrides!$A$3:$A$128, 0), MATCH(Depreciation!S$2, PR24_after_overrides!$D$2:$AX$2, 0)), "")</f>
        <v>4.4285911925544451E-2</v>
      </c>
      <c r="T156" s="123"/>
      <c r="U156" s="124" cm="1">
        <f t="array" ref="U156">_xlfn.IFS($C156&lt;"2017-18",SUM(D156:F156),$C156&lt;"2020-21",SUM(H156:I156), $C156&lt;"2024-25", SUM(K156:N156), $C156&gt;="2024-25", SUM(P156:S156))</f>
        <v>6.646477538447253</v>
      </c>
      <c r="V156" s="113"/>
      <c r="W156" s="113"/>
      <c r="X156" s="113"/>
      <c r="Y156" s="113"/>
      <c r="Z156" s="113"/>
    </row>
    <row r="157" spans="1:26" ht="12.4" customHeight="1" x14ac:dyDescent="0.35">
      <c r="A157" s="111" t="str">
        <f t="shared" si="4"/>
        <v>WSX14</v>
      </c>
      <c r="B157" s="111" t="s">
        <v>373</v>
      </c>
      <c r="C157" s="111" t="s">
        <v>243</v>
      </c>
      <c r="D157" s="122">
        <f>INDEX(PR19_after_overrides!$A$1:$J$255, MATCH(Depreciation!$A157, PR19_after_overrides!$A$1:$A$255, 0), MATCH(Depreciation!D$2, PR19_after_overrides!$A$1:$J$1, 0))</f>
        <v>0.92300000000000004</v>
      </c>
      <c r="E157" s="122" t="str">
        <f>INDEX(PR19_after_overrides!$A$1:$J$255, MATCH(Depreciation!$A157, PR19_after_overrides!$A$1:$A$255, 0), MATCH(Depreciation!E$2, PR19_after_overrides!$A$1:$J$1, 0))</f>
        <v/>
      </c>
      <c r="F157" s="122" t="str">
        <f>INDEX(PR19_after_overrides!$A$1:$J$255, MATCH(Depreciation!$A157, PR19_after_overrides!$A$1:$A$255, 0), MATCH(Depreciation!F$2, PR19_after_overrides!$A$1:$J$1, 0))</f>
        <v/>
      </c>
      <c r="G157" s="123"/>
      <c r="H157" s="124" t="str">
        <f>INDEX('Cyclical_after overrides'!$A$1:$AX$244,MATCH(Depreciation!$A157,'Cyclical_after overrides'!$A$1:$A$244,0),MATCH(Depreciation!H$2,'Cyclical_after overrides'!$A$1:$AX$1,0))</f>
        <v/>
      </c>
      <c r="I157" s="124">
        <f>INDEX('Cyclical_after overrides'!$A$1:$AX$244,MATCH(Depreciation!$A157,'Cyclical_after overrides'!$A$1:$A$244,0),MATCH(Depreciation!I$2,'Cyclical_after overrides'!$A$1:$AX$1,0))</f>
        <v>0</v>
      </c>
      <c r="J157" s="123"/>
      <c r="K157" s="124" t="str">
        <f>INDEX('Cyclical_after overrides'!$A$1:$AX$244,MATCH(Depreciation!$A157,'Cyclical_after overrides'!$A$1:$A$244,0),MATCH(Depreciation!K$2,'Cyclical_after overrides'!$A$1:$AX$1,0))</f>
        <v/>
      </c>
      <c r="L157" s="124" t="str">
        <f>INDEX('Cyclical_after overrides'!$A$1:$AX$244,MATCH(Depreciation!$A157,'Cyclical_after overrides'!$A$1:$A$244,0),MATCH(Depreciation!L$2,'Cyclical_after overrides'!$A$1:$AX$1,0))</f>
        <v/>
      </c>
      <c r="M157" s="124" t="str">
        <f>INDEX('Cyclical_after overrides'!$A$1:$AX$244,MATCH(Depreciation!$A157,'Cyclical_after overrides'!$A$1:$A$244,0),MATCH(Depreciation!M$2,'Cyclical_after overrides'!$A$1:$AX$1,0))</f>
        <v/>
      </c>
      <c r="N157" s="124" t="str">
        <f>INDEX('Cyclical_after overrides'!$A$1:$AX$244,MATCH(Depreciation!$A157,'Cyclical_after overrides'!$A$1:$A$244,0),MATCH(Depreciation!N$2,'Cyclical_after overrides'!$A$1:$AX$1,0))</f>
        <v/>
      </c>
      <c r="O157" s="123"/>
      <c r="P157" s="125" t="str">
        <f>_xlfn.IFNA(INDEX(PR24_after_overrides!$D$3:$AX$128, MATCH(Depreciation!$A157, PR24_after_overrides!$A$3:$A$128, 0), MATCH(Depreciation!P$2, PR24_after_overrides!$D$2:$AX$2, 0)), "")</f>
        <v/>
      </c>
      <c r="Q157" s="125" t="str">
        <f>_xlfn.IFNA(INDEX(PR24_after_overrides!$D$3:$AX$128, MATCH(Depreciation!$A157, PR24_after_overrides!$A$3:$A$128, 0), MATCH(Depreciation!Q$2, PR24_after_overrides!$D$2:$AX$2, 0)), "")</f>
        <v/>
      </c>
      <c r="R157" s="125" t="str">
        <f>_xlfn.IFNA(INDEX(PR24_after_overrides!$D$3:$AX$128, MATCH(Depreciation!$A157, PR24_after_overrides!$A$3:$A$128, 0), MATCH(Depreciation!R$2, PR24_after_overrides!$D$2:$AX$2, 0)), "")</f>
        <v/>
      </c>
      <c r="S157" s="125" t="str">
        <f>_xlfn.IFNA(INDEX(PR24_after_overrides!$D$3:$AX$128, MATCH(Depreciation!$A157, PR24_after_overrides!$A$3:$A$128, 0), MATCH(Depreciation!S$2, PR24_after_overrides!$D$2:$AX$2, 0)), "")</f>
        <v/>
      </c>
      <c r="T157" s="123"/>
      <c r="U157" s="124" cm="1">
        <f t="array" ref="U157">_xlfn.IFS($C157&lt;"2017-18",SUM(D157:F157),$C157&lt;"2020-21",SUM(H157:I157), $C157&lt;"2024-25", SUM(K157:N157), $C157&gt;="2024-25", SUM(P157:S157))</f>
        <v>0.92300000000000004</v>
      </c>
      <c r="V157" s="113"/>
      <c r="W157" s="113"/>
      <c r="X157" s="113"/>
      <c r="Y157" s="113"/>
      <c r="Z157" s="113"/>
    </row>
    <row r="158" spans="1:26" ht="12.4" customHeight="1" x14ac:dyDescent="0.35">
      <c r="A158" s="111" t="str">
        <f t="shared" si="4"/>
        <v>WSX15</v>
      </c>
      <c r="B158" s="111" t="s">
        <v>373</v>
      </c>
      <c r="C158" s="111" t="s">
        <v>245</v>
      </c>
      <c r="D158" s="122">
        <f>INDEX(PR19_after_overrides!$A$1:$J$255, MATCH(Depreciation!$A158, PR19_after_overrides!$A$1:$A$255, 0), MATCH(Depreciation!D$2, PR19_after_overrides!$A$1:$J$1, 0))</f>
        <v>0.94899999999999995</v>
      </c>
      <c r="E158" s="122" t="str">
        <f>INDEX(PR19_after_overrides!$A$1:$J$255, MATCH(Depreciation!$A158, PR19_after_overrides!$A$1:$A$255, 0), MATCH(Depreciation!E$2, PR19_after_overrides!$A$1:$J$1, 0))</f>
        <v/>
      </c>
      <c r="F158" s="122" t="str">
        <f>INDEX(PR19_after_overrides!$A$1:$J$255, MATCH(Depreciation!$A158, PR19_after_overrides!$A$1:$A$255, 0), MATCH(Depreciation!F$2, PR19_after_overrides!$A$1:$J$1, 0))</f>
        <v/>
      </c>
      <c r="G158" s="123"/>
      <c r="H158" s="124" t="str">
        <f>INDEX('Cyclical_after overrides'!$A$1:$AX$244,MATCH(Depreciation!$A158,'Cyclical_after overrides'!$A$1:$A$244,0),MATCH(Depreciation!H$2,'Cyclical_after overrides'!$A$1:$AX$1,0))</f>
        <v/>
      </c>
      <c r="I158" s="124">
        <f>INDEX('Cyclical_after overrides'!$A$1:$AX$244,MATCH(Depreciation!$A158,'Cyclical_after overrides'!$A$1:$A$244,0),MATCH(Depreciation!I$2,'Cyclical_after overrides'!$A$1:$AX$1,0))</f>
        <v>0</v>
      </c>
      <c r="J158" s="123"/>
      <c r="K158" s="124" t="str">
        <f>INDEX('Cyclical_after overrides'!$A$1:$AX$244,MATCH(Depreciation!$A158,'Cyclical_after overrides'!$A$1:$A$244,0),MATCH(Depreciation!K$2,'Cyclical_after overrides'!$A$1:$AX$1,0))</f>
        <v/>
      </c>
      <c r="L158" s="124" t="str">
        <f>INDEX('Cyclical_after overrides'!$A$1:$AX$244,MATCH(Depreciation!$A158,'Cyclical_after overrides'!$A$1:$A$244,0),MATCH(Depreciation!L$2,'Cyclical_after overrides'!$A$1:$AX$1,0))</f>
        <v/>
      </c>
      <c r="M158" s="124" t="str">
        <f>INDEX('Cyclical_after overrides'!$A$1:$AX$244,MATCH(Depreciation!$A158,'Cyclical_after overrides'!$A$1:$A$244,0),MATCH(Depreciation!M$2,'Cyclical_after overrides'!$A$1:$AX$1,0))</f>
        <v/>
      </c>
      <c r="N158" s="124" t="str">
        <f>INDEX('Cyclical_after overrides'!$A$1:$AX$244,MATCH(Depreciation!$A158,'Cyclical_after overrides'!$A$1:$A$244,0),MATCH(Depreciation!N$2,'Cyclical_after overrides'!$A$1:$AX$1,0))</f>
        <v/>
      </c>
      <c r="O158" s="123"/>
      <c r="P158" s="125" t="str">
        <f>_xlfn.IFNA(INDEX(PR24_after_overrides!$D$3:$AX$128, MATCH(Depreciation!$A158, PR24_after_overrides!$A$3:$A$128, 0), MATCH(Depreciation!P$2, PR24_after_overrides!$D$2:$AX$2, 0)), "")</f>
        <v/>
      </c>
      <c r="Q158" s="125" t="str">
        <f>_xlfn.IFNA(INDEX(PR24_after_overrides!$D$3:$AX$128, MATCH(Depreciation!$A158, PR24_after_overrides!$A$3:$A$128, 0), MATCH(Depreciation!Q$2, PR24_after_overrides!$D$2:$AX$2, 0)), "")</f>
        <v/>
      </c>
      <c r="R158" s="125" t="str">
        <f>_xlfn.IFNA(INDEX(PR24_after_overrides!$D$3:$AX$128, MATCH(Depreciation!$A158, PR24_after_overrides!$A$3:$A$128, 0), MATCH(Depreciation!R$2, PR24_after_overrides!$D$2:$AX$2, 0)), "")</f>
        <v/>
      </c>
      <c r="S158" s="125" t="str">
        <f>_xlfn.IFNA(INDEX(PR24_after_overrides!$D$3:$AX$128, MATCH(Depreciation!$A158, PR24_after_overrides!$A$3:$A$128, 0), MATCH(Depreciation!S$2, PR24_after_overrides!$D$2:$AX$2, 0)), "")</f>
        <v/>
      </c>
      <c r="T158" s="123"/>
      <c r="U158" s="124" cm="1">
        <f t="array" ref="U158">_xlfn.IFS($C158&lt;"2017-18",SUM(D158:F158),$C158&lt;"2020-21",SUM(H158:I158), $C158&lt;"2024-25", SUM(K158:N158), $C158&gt;="2024-25", SUM(P158:S158))</f>
        <v>0.94899999999999995</v>
      </c>
      <c r="V158" s="113"/>
      <c r="W158" s="113"/>
      <c r="X158" s="113"/>
      <c r="Y158" s="113"/>
      <c r="Z158" s="113"/>
    </row>
    <row r="159" spans="1:26" ht="12.4" customHeight="1" x14ac:dyDescent="0.35">
      <c r="A159" s="111" t="str">
        <f t="shared" si="4"/>
        <v>WSX16</v>
      </c>
      <c r="B159" s="111" t="s">
        <v>373</v>
      </c>
      <c r="C159" s="111" t="s">
        <v>247</v>
      </c>
      <c r="D159" s="122">
        <f>INDEX(PR19_after_overrides!$A$1:$J$255, MATCH(Depreciation!$A159, PR19_after_overrides!$A$1:$A$255, 0), MATCH(Depreciation!D$2, PR19_after_overrides!$A$1:$J$1, 0))</f>
        <v>0.83799999999999997</v>
      </c>
      <c r="E159" s="122">
        <f>INDEX(PR19_after_overrides!$A$1:$J$255, MATCH(Depreciation!$A159, PR19_after_overrides!$A$1:$A$255, 0), MATCH(Depreciation!E$2, PR19_after_overrides!$A$1:$J$1, 0))</f>
        <v>0.08</v>
      </c>
      <c r="F159" s="122" t="str">
        <f>INDEX(PR19_after_overrides!$A$1:$J$255, MATCH(Depreciation!$A159, PR19_after_overrides!$A$1:$A$255, 0), MATCH(Depreciation!F$2, PR19_after_overrides!$A$1:$J$1, 0))</f>
        <v/>
      </c>
      <c r="G159" s="123"/>
      <c r="H159" s="124" t="str">
        <f>INDEX('Cyclical_after overrides'!$A$1:$AX$244,MATCH(Depreciation!$A159,'Cyclical_after overrides'!$A$1:$A$244,0),MATCH(Depreciation!H$2,'Cyclical_after overrides'!$A$1:$AX$1,0))</f>
        <v/>
      </c>
      <c r="I159" s="124" t="str">
        <f>INDEX('Cyclical_after overrides'!$A$1:$AX$244,MATCH(Depreciation!$A159,'Cyclical_after overrides'!$A$1:$A$244,0),MATCH(Depreciation!I$2,'Cyclical_after overrides'!$A$1:$AX$1,0))</f>
        <v/>
      </c>
      <c r="J159" s="123"/>
      <c r="K159" s="124" t="str">
        <f>INDEX('Cyclical_after overrides'!$A$1:$AX$244,MATCH(Depreciation!$A159,'Cyclical_after overrides'!$A$1:$A$244,0),MATCH(Depreciation!K$2,'Cyclical_after overrides'!$A$1:$AX$1,0))</f>
        <v/>
      </c>
      <c r="L159" s="124" t="str">
        <f>INDEX('Cyclical_after overrides'!$A$1:$AX$244,MATCH(Depreciation!$A159,'Cyclical_after overrides'!$A$1:$A$244,0),MATCH(Depreciation!L$2,'Cyclical_after overrides'!$A$1:$AX$1,0))</f>
        <v/>
      </c>
      <c r="M159" s="124" t="str">
        <f>INDEX('Cyclical_after overrides'!$A$1:$AX$244,MATCH(Depreciation!$A159,'Cyclical_after overrides'!$A$1:$A$244,0),MATCH(Depreciation!M$2,'Cyclical_after overrides'!$A$1:$AX$1,0))</f>
        <v/>
      </c>
      <c r="N159" s="124" t="str">
        <f>INDEX('Cyclical_after overrides'!$A$1:$AX$244,MATCH(Depreciation!$A159,'Cyclical_after overrides'!$A$1:$A$244,0),MATCH(Depreciation!N$2,'Cyclical_after overrides'!$A$1:$AX$1,0))</f>
        <v/>
      </c>
      <c r="O159" s="123"/>
      <c r="P159" s="125" t="str">
        <f>_xlfn.IFNA(INDEX(PR24_after_overrides!$D$3:$AX$128, MATCH(Depreciation!$A159, PR24_after_overrides!$A$3:$A$128, 0), MATCH(Depreciation!P$2, PR24_after_overrides!$D$2:$AX$2, 0)), "")</f>
        <v/>
      </c>
      <c r="Q159" s="125" t="str">
        <f>_xlfn.IFNA(INDEX(PR24_after_overrides!$D$3:$AX$128, MATCH(Depreciation!$A159, PR24_after_overrides!$A$3:$A$128, 0), MATCH(Depreciation!Q$2, PR24_after_overrides!$D$2:$AX$2, 0)), "")</f>
        <v/>
      </c>
      <c r="R159" s="125" t="str">
        <f>_xlfn.IFNA(INDEX(PR24_after_overrides!$D$3:$AX$128, MATCH(Depreciation!$A159, PR24_after_overrides!$A$3:$A$128, 0), MATCH(Depreciation!R$2, PR24_after_overrides!$D$2:$AX$2, 0)), "")</f>
        <v/>
      </c>
      <c r="S159" s="125" t="str">
        <f>_xlfn.IFNA(INDEX(PR24_after_overrides!$D$3:$AX$128, MATCH(Depreciation!$A159, PR24_after_overrides!$A$3:$A$128, 0), MATCH(Depreciation!S$2, PR24_after_overrides!$D$2:$AX$2, 0)), "")</f>
        <v/>
      </c>
      <c r="T159" s="123"/>
      <c r="U159" s="124" cm="1">
        <f t="array" ref="U159">_xlfn.IFS($C159&lt;"2017-18",SUM(D159:F159),$C159&lt;"2020-21",SUM(H159:I159), $C159&lt;"2024-25", SUM(K159:N159), $C159&gt;="2024-25", SUM(P159:S159))</f>
        <v>0.91799999999999993</v>
      </c>
      <c r="V159" s="113"/>
      <c r="W159" s="113"/>
      <c r="X159" s="113"/>
      <c r="Y159" s="113"/>
      <c r="Z159" s="113"/>
    </row>
    <row r="160" spans="1:26" ht="12.4" customHeight="1" x14ac:dyDescent="0.35">
      <c r="A160" s="111" t="str">
        <f t="shared" si="4"/>
        <v>WSX17</v>
      </c>
      <c r="B160" s="111" t="s">
        <v>373</v>
      </c>
      <c r="C160" s="111" t="s">
        <v>249</v>
      </c>
      <c r="D160" s="122">
        <f>INDEX(PR19_after_overrides!$A$1:$J$255, MATCH(Depreciation!$A160, PR19_after_overrides!$A$1:$A$255, 0), MATCH(Depreciation!D$2, PR19_after_overrides!$A$1:$J$1, 0))</f>
        <v>0.875</v>
      </c>
      <c r="E160" s="122">
        <f>INDEX(PR19_after_overrides!$A$1:$J$255, MATCH(Depreciation!$A160, PR19_after_overrides!$A$1:$A$255, 0), MATCH(Depreciation!E$2, PR19_after_overrides!$A$1:$J$1, 0))</f>
        <v>0.23699999999999999</v>
      </c>
      <c r="F160" s="122" t="str">
        <f>INDEX(PR19_after_overrides!$A$1:$J$255, MATCH(Depreciation!$A160, PR19_after_overrides!$A$1:$A$255, 0), MATCH(Depreciation!F$2, PR19_after_overrides!$A$1:$J$1, 0))</f>
        <v/>
      </c>
      <c r="G160" s="123"/>
      <c r="H160" s="124">
        <f>INDEX('Cyclical_after overrides'!$A$1:$AX$244,MATCH(Depreciation!$A160,'Cyclical_after overrides'!$A$1:$A$244,0),MATCH(Depreciation!H$2,'Cyclical_after overrides'!$A$1:$AX$1,0))</f>
        <v>1.1000000000000001</v>
      </c>
      <c r="I160" s="124">
        <f>INDEX('Cyclical_after overrides'!$A$1:$AX$244,MATCH(Depreciation!$A160,'Cyclical_after overrides'!$A$1:$A$244,0),MATCH(Depreciation!I$2,'Cyclical_after overrides'!$A$1:$AX$1,0))</f>
        <v>0</v>
      </c>
      <c r="J160" s="123"/>
      <c r="K160" s="124" t="str">
        <f>INDEX('Cyclical_after overrides'!$A$1:$AX$244,MATCH(Depreciation!$A160,'Cyclical_after overrides'!$A$1:$A$244,0),MATCH(Depreciation!K$2,'Cyclical_after overrides'!$A$1:$AX$1,0))</f>
        <v/>
      </c>
      <c r="L160" s="124" t="str">
        <f>INDEX('Cyclical_after overrides'!$A$1:$AX$244,MATCH(Depreciation!$A160,'Cyclical_after overrides'!$A$1:$A$244,0),MATCH(Depreciation!L$2,'Cyclical_after overrides'!$A$1:$AX$1,0))</f>
        <v/>
      </c>
      <c r="M160" s="124" t="str">
        <f>INDEX('Cyclical_after overrides'!$A$1:$AX$244,MATCH(Depreciation!$A160,'Cyclical_after overrides'!$A$1:$A$244,0),MATCH(Depreciation!M$2,'Cyclical_after overrides'!$A$1:$AX$1,0))</f>
        <v/>
      </c>
      <c r="N160" s="124" t="str">
        <f>INDEX('Cyclical_after overrides'!$A$1:$AX$244,MATCH(Depreciation!$A160,'Cyclical_after overrides'!$A$1:$A$244,0),MATCH(Depreciation!N$2,'Cyclical_after overrides'!$A$1:$AX$1,0))</f>
        <v/>
      </c>
      <c r="O160" s="123"/>
      <c r="P160" s="125" t="str">
        <f>_xlfn.IFNA(INDEX(PR24_after_overrides!$D$3:$AX$128, MATCH(Depreciation!$A160, PR24_after_overrides!$A$3:$A$128, 0), MATCH(Depreciation!P$2, PR24_after_overrides!$D$2:$AX$2, 0)), "")</f>
        <v/>
      </c>
      <c r="Q160" s="125" t="str">
        <f>_xlfn.IFNA(INDEX(PR24_after_overrides!$D$3:$AX$128, MATCH(Depreciation!$A160, PR24_after_overrides!$A$3:$A$128, 0), MATCH(Depreciation!Q$2, PR24_after_overrides!$D$2:$AX$2, 0)), "")</f>
        <v/>
      </c>
      <c r="R160" s="125" t="str">
        <f>_xlfn.IFNA(INDEX(PR24_after_overrides!$D$3:$AX$128, MATCH(Depreciation!$A160, PR24_after_overrides!$A$3:$A$128, 0), MATCH(Depreciation!R$2, PR24_after_overrides!$D$2:$AX$2, 0)), "")</f>
        <v/>
      </c>
      <c r="S160" s="125" t="str">
        <f>_xlfn.IFNA(INDEX(PR24_after_overrides!$D$3:$AX$128, MATCH(Depreciation!$A160, PR24_after_overrides!$A$3:$A$128, 0), MATCH(Depreciation!S$2, PR24_after_overrides!$D$2:$AX$2, 0)), "")</f>
        <v/>
      </c>
      <c r="T160" s="123"/>
      <c r="U160" s="124" cm="1">
        <f t="array" ref="U160">_xlfn.IFS($C160&lt;"2017-18",SUM(D160:F160),$C160&lt;"2020-21",SUM(H160:I160), $C160&lt;"2024-25", SUM(K160:N160), $C160&gt;="2024-25", SUM(P160:S160))</f>
        <v>1.1120000000000001</v>
      </c>
      <c r="V160" s="113"/>
      <c r="W160" s="113"/>
      <c r="X160" s="113"/>
      <c r="Y160" s="113"/>
      <c r="Z160" s="113"/>
    </row>
    <row r="161" spans="1:26" ht="12.4" customHeight="1" x14ac:dyDescent="0.35">
      <c r="A161" s="111" t="str">
        <f t="shared" si="4"/>
        <v>WSX18</v>
      </c>
      <c r="B161" s="111" t="s">
        <v>373</v>
      </c>
      <c r="C161" s="111" t="s">
        <v>251</v>
      </c>
      <c r="D161" s="122">
        <f>INDEX(PR19_after_overrides!$A$1:$J$255, MATCH(Depreciation!$A161, PR19_after_overrides!$A$1:$A$255, 0), MATCH(Depreciation!D$2, PR19_after_overrides!$A$1:$J$1, 0))</f>
        <v>0.71299999999999997</v>
      </c>
      <c r="E161" s="122">
        <f>INDEX(PR19_after_overrides!$A$1:$J$255, MATCH(Depreciation!$A161, PR19_after_overrides!$A$1:$A$255, 0), MATCH(Depreciation!E$2, PR19_after_overrides!$A$1:$J$1, 0))</f>
        <v>0.318</v>
      </c>
      <c r="F161" s="122" t="str">
        <f>INDEX(PR19_after_overrides!$A$1:$J$255, MATCH(Depreciation!$A161, PR19_after_overrides!$A$1:$A$255, 0), MATCH(Depreciation!F$2, PR19_after_overrides!$A$1:$J$1, 0))</f>
        <v/>
      </c>
      <c r="G161" s="123"/>
      <c r="H161" s="124">
        <f>INDEX('Cyclical_after overrides'!$A$1:$AX$244,MATCH(Depreciation!$A161,'Cyclical_after overrides'!$A$1:$A$244,0),MATCH(Depreciation!H$2,'Cyclical_after overrides'!$A$1:$AX$1,0))</f>
        <v>1.038</v>
      </c>
      <c r="I161" s="124">
        <f>INDEX('Cyclical_after overrides'!$A$1:$AX$244,MATCH(Depreciation!$A161,'Cyclical_after overrides'!$A$1:$A$244,0),MATCH(Depreciation!I$2,'Cyclical_after overrides'!$A$1:$AX$1,0))</f>
        <v>0</v>
      </c>
      <c r="J161" s="123"/>
      <c r="K161" s="124" t="str">
        <f>INDEX('Cyclical_after overrides'!$A$1:$AX$244,MATCH(Depreciation!$A161,'Cyclical_after overrides'!$A$1:$A$244,0),MATCH(Depreciation!K$2,'Cyclical_after overrides'!$A$1:$AX$1,0))</f>
        <v/>
      </c>
      <c r="L161" s="124" t="str">
        <f>INDEX('Cyclical_after overrides'!$A$1:$AX$244,MATCH(Depreciation!$A161,'Cyclical_after overrides'!$A$1:$A$244,0),MATCH(Depreciation!L$2,'Cyclical_after overrides'!$A$1:$AX$1,0))</f>
        <v/>
      </c>
      <c r="M161" s="124" t="str">
        <f>INDEX('Cyclical_after overrides'!$A$1:$AX$244,MATCH(Depreciation!$A161,'Cyclical_after overrides'!$A$1:$A$244,0),MATCH(Depreciation!M$2,'Cyclical_after overrides'!$A$1:$AX$1,0))</f>
        <v/>
      </c>
      <c r="N161" s="124" t="str">
        <f>INDEX('Cyclical_after overrides'!$A$1:$AX$244,MATCH(Depreciation!$A161,'Cyclical_after overrides'!$A$1:$A$244,0),MATCH(Depreciation!N$2,'Cyclical_after overrides'!$A$1:$AX$1,0))</f>
        <v/>
      </c>
      <c r="O161" s="123"/>
      <c r="P161" s="125" t="str">
        <f>_xlfn.IFNA(INDEX(PR24_after_overrides!$D$3:$AX$128, MATCH(Depreciation!$A161, PR24_after_overrides!$A$3:$A$128, 0), MATCH(Depreciation!P$2, PR24_after_overrides!$D$2:$AX$2, 0)), "")</f>
        <v/>
      </c>
      <c r="Q161" s="125" t="str">
        <f>_xlfn.IFNA(INDEX(PR24_after_overrides!$D$3:$AX$128, MATCH(Depreciation!$A161, PR24_after_overrides!$A$3:$A$128, 0), MATCH(Depreciation!Q$2, PR24_after_overrides!$D$2:$AX$2, 0)), "")</f>
        <v/>
      </c>
      <c r="R161" s="125" t="str">
        <f>_xlfn.IFNA(INDEX(PR24_after_overrides!$D$3:$AX$128, MATCH(Depreciation!$A161, PR24_after_overrides!$A$3:$A$128, 0), MATCH(Depreciation!R$2, PR24_after_overrides!$D$2:$AX$2, 0)), "")</f>
        <v/>
      </c>
      <c r="S161" s="125" t="str">
        <f>_xlfn.IFNA(INDEX(PR24_after_overrides!$D$3:$AX$128, MATCH(Depreciation!$A161, PR24_after_overrides!$A$3:$A$128, 0), MATCH(Depreciation!S$2, PR24_after_overrides!$D$2:$AX$2, 0)), "")</f>
        <v/>
      </c>
      <c r="T161" s="123"/>
      <c r="U161" s="124" cm="1">
        <f t="array" ref="U161">_xlfn.IFS($C161&lt;"2017-18",SUM(D161:F161),$C161&lt;"2020-21",SUM(H161:I161), $C161&lt;"2024-25", SUM(K161:N161), $C161&gt;="2024-25", SUM(P161:S161))</f>
        <v>1.038</v>
      </c>
      <c r="V161" s="113"/>
      <c r="W161" s="113"/>
      <c r="X161" s="113"/>
      <c r="Y161" s="113"/>
      <c r="Z161" s="113"/>
    </row>
    <row r="162" spans="1:26" ht="12.4" customHeight="1" x14ac:dyDescent="0.35">
      <c r="A162" s="111" t="str">
        <f t="shared" si="4"/>
        <v>WSX19</v>
      </c>
      <c r="B162" s="111" t="s">
        <v>373</v>
      </c>
      <c r="C162" s="111" t="s">
        <v>253</v>
      </c>
      <c r="D162" s="122">
        <f>INDEX(PR19_after_overrides!$A$1:$J$255, MATCH(Depreciation!$A162, PR19_after_overrides!$A$1:$A$255, 0), MATCH(Depreciation!D$2, PR19_after_overrides!$A$1:$J$1, 0))</f>
        <v>0.623</v>
      </c>
      <c r="E162" s="122">
        <f>INDEX(PR19_after_overrides!$A$1:$J$255, MATCH(Depreciation!$A162, PR19_after_overrides!$A$1:$A$255, 0), MATCH(Depreciation!E$2, PR19_after_overrides!$A$1:$J$1, 0))</f>
        <v>0.27900000000000003</v>
      </c>
      <c r="F162" s="122" t="str">
        <f>INDEX(PR19_after_overrides!$A$1:$J$255, MATCH(Depreciation!$A162, PR19_after_overrides!$A$1:$A$255, 0), MATCH(Depreciation!F$2, PR19_after_overrides!$A$1:$J$1, 0))</f>
        <v/>
      </c>
      <c r="G162" s="123"/>
      <c r="H162" s="124">
        <f>INDEX('Cyclical_after overrides'!$A$1:$AX$244,MATCH(Depreciation!$A162,'Cyclical_after overrides'!$A$1:$A$244,0),MATCH(Depreciation!H$2,'Cyclical_after overrides'!$A$1:$AX$1,0))</f>
        <v>0.69499999999999995</v>
      </c>
      <c r="I162" s="124">
        <f>INDEX('Cyclical_after overrides'!$A$1:$AX$244,MATCH(Depreciation!$A162,'Cyclical_after overrides'!$A$1:$A$244,0),MATCH(Depreciation!I$2,'Cyclical_after overrides'!$A$1:$AX$1,0))</f>
        <v>0</v>
      </c>
      <c r="J162" s="123"/>
      <c r="K162" s="124" t="str">
        <f>INDEX('Cyclical_after overrides'!$A$1:$AX$244,MATCH(Depreciation!$A162,'Cyclical_after overrides'!$A$1:$A$244,0),MATCH(Depreciation!K$2,'Cyclical_after overrides'!$A$1:$AX$1,0))</f>
        <v/>
      </c>
      <c r="L162" s="124" t="str">
        <f>INDEX('Cyclical_after overrides'!$A$1:$AX$244,MATCH(Depreciation!$A162,'Cyclical_after overrides'!$A$1:$A$244,0),MATCH(Depreciation!L$2,'Cyclical_after overrides'!$A$1:$AX$1,0))</f>
        <v/>
      </c>
      <c r="M162" s="124" t="str">
        <f>INDEX('Cyclical_after overrides'!$A$1:$AX$244,MATCH(Depreciation!$A162,'Cyclical_after overrides'!$A$1:$A$244,0),MATCH(Depreciation!M$2,'Cyclical_after overrides'!$A$1:$AX$1,0))</f>
        <v/>
      </c>
      <c r="N162" s="124" t="str">
        <f>INDEX('Cyclical_after overrides'!$A$1:$AX$244,MATCH(Depreciation!$A162,'Cyclical_after overrides'!$A$1:$A$244,0),MATCH(Depreciation!N$2,'Cyclical_after overrides'!$A$1:$AX$1,0))</f>
        <v/>
      </c>
      <c r="O162" s="123"/>
      <c r="P162" s="125" t="str">
        <f>_xlfn.IFNA(INDEX(PR24_after_overrides!$D$3:$AX$128, MATCH(Depreciation!$A162, PR24_after_overrides!$A$3:$A$128, 0), MATCH(Depreciation!P$2, PR24_after_overrides!$D$2:$AX$2, 0)), "")</f>
        <v/>
      </c>
      <c r="Q162" s="125" t="str">
        <f>_xlfn.IFNA(INDEX(PR24_after_overrides!$D$3:$AX$128, MATCH(Depreciation!$A162, PR24_after_overrides!$A$3:$A$128, 0), MATCH(Depreciation!Q$2, PR24_after_overrides!$D$2:$AX$2, 0)), "")</f>
        <v/>
      </c>
      <c r="R162" s="125" t="str">
        <f>_xlfn.IFNA(INDEX(PR24_after_overrides!$D$3:$AX$128, MATCH(Depreciation!$A162, PR24_after_overrides!$A$3:$A$128, 0), MATCH(Depreciation!R$2, PR24_after_overrides!$D$2:$AX$2, 0)), "")</f>
        <v/>
      </c>
      <c r="S162" s="125" t="str">
        <f>_xlfn.IFNA(INDEX(PR24_after_overrides!$D$3:$AX$128, MATCH(Depreciation!$A162, PR24_after_overrides!$A$3:$A$128, 0), MATCH(Depreciation!S$2, PR24_after_overrides!$D$2:$AX$2, 0)), "")</f>
        <v/>
      </c>
      <c r="T162" s="123"/>
      <c r="U162" s="124" cm="1">
        <f t="array" ref="U162">_xlfn.IFS($C162&lt;"2017-18",SUM(D162:F162),$C162&lt;"2020-21",SUM(H162:I162), $C162&lt;"2024-25", SUM(K162:N162), $C162&gt;="2024-25", SUM(P162:S162))</f>
        <v>0.69499999999999995</v>
      </c>
      <c r="V162" s="113"/>
      <c r="W162" s="113"/>
      <c r="X162" s="113"/>
      <c r="Y162" s="113"/>
      <c r="Z162" s="113"/>
    </row>
    <row r="163" spans="1:26" ht="12.4" customHeight="1" x14ac:dyDescent="0.35">
      <c r="A163" s="111" t="str">
        <f t="shared" si="4"/>
        <v>WSX20</v>
      </c>
      <c r="B163" s="111" t="s">
        <v>373</v>
      </c>
      <c r="C163" s="111" t="s">
        <v>255</v>
      </c>
      <c r="D163" s="122">
        <f>INDEX(PR19_after_overrides!$A$1:$J$255, MATCH(Depreciation!$A163, PR19_after_overrides!$A$1:$A$255, 0), MATCH(Depreciation!D$2, PR19_after_overrides!$A$1:$J$1, 0))</f>
        <v>0.54500000000000004</v>
      </c>
      <c r="E163" s="122">
        <f>INDEX(PR19_after_overrides!$A$1:$J$255, MATCH(Depreciation!$A163, PR19_after_overrides!$A$1:$A$255, 0), MATCH(Depreciation!E$2, PR19_after_overrides!$A$1:$J$1, 0))</f>
        <v>0.28899999999999998</v>
      </c>
      <c r="F163" s="122" t="str">
        <f>INDEX(PR19_after_overrides!$A$1:$J$255, MATCH(Depreciation!$A163, PR19_after_overrides!$A$1:$A$255, 0), MATCH(Depreciation!F$2, PR19_after_overrides!$A$1:$J$1, 0))</f>
        <v/>
      </c>
      <c r="G163" s="123"/>
      <c r="H163" s="124">
        <f>INDEX('Cyclical_after overrides'!$A$1:$AX$244,MATCH(Depreciation!$A163,'Cyclical_after overrides'!$A$1:$A$244,0),MATCH(Depreciation!H$2,'Cyclical_after overrides'!$A$1:$AX$1,0))</f>
        <v>0.44500000000000001</v>
      </c>
      <c r="I163" s="124">
        <f>INDEX('Cyclical_after overrides'!$A$1:$AX$244,MATCH(Depreciation!$A163,'Cyclical_after overrides'!$A$1:$A$244,0),MATCH(Depreciation!I$2,'Cyclical_after overrides'!$A$1:$AX$1,0))</f>
        <v>0.56799999999999995</v>
      </c>
      <c r="J163" s="123"/>
      <c r="K163" s="124" t="str">
        <f>INDEX('Cyclical_after overrides'!$A$1:$AX$244,MATCH(Depreciation!$A163,'Cyclical_after overrides'!$A$1:$A$244,0),MATCH(Depreciation!K$2,'Cyclical_after overrides'!$A$1:$AX$1,0))</f>
        <v/>
      </c>
      <c r="L163" s="124" t="str">
        <f>INDEX('Cyclical_after overrides'!$A$1:$AX$244,MATCH(Depreciation!$A163,'Cyclical_after overrides'!$A$1:$A$244,0),MATCH(Depreciation!L$2,'Cyclical_after overrides'!$A$1:$AX$1,0))</f>
        <v/>
      </c>
      <c r="M163" s="124" t="str">
        <f>INDEX('Cyclical_after overrides'!$A$1:$AX$244,MATCH(Depreciation!$A163,'Cyclical_after overrides'!$A$1:$A$244,0),MATCH(Depreciation!M$2,'Cyclical_after overrides'!$A$1:$AX$1,0))</f>
        <v/>
      </c>
      <c r="N163" s="124" t="str">
        <f>INDEX('Cyclical_after overrides'!$A$1:$AX$244,MATCH(Depreciation!$A163,'Cyclical_after overrides'!$A$1:$A$244,0),MATCH(Depreciation!N$2,'Cyclical_after overrides'!$A$1:$AX$1,0))</f>
        <v/>
      </c>
      <c r="O163" s="123"/>
      <c r="P163" s="125" t="str">
        <f>_xlfn.IFNA(INDEX(PR24_after_overrides!$D$3:$AX$128, MATCH(Depreciation!$A163, PR24_after_overrides!$A$3:$A$128, 0), MATCH(Depreciation!P$2, PR24_after_overrides!$D$2:$AX$2, 0)), "")</f>
        <v/>
      </c>
      <c r="Q163" s="125" t="str">
        <f>_xlfn.IFNA(INDEX(PR24_after_overrides!$D$3:$AX$128, MATCH(Depreciation!$A163, PR24_after_overrides!$A$3:$A$128, 0), MATCH(Depreciation!Q$2, PR24_after_overrides!$D$2:$AX$2, 0)), "")</f>
        <v/>
      </c>
      <c r="R163" s="125" t="str">
        <f>_xlfn.IFNA(INDEX(PR24_after_overrides!$D$3:$AX$128, MATCH(Depreciation!$A163, PR24_after_overrides!$A$3:$A$128, 0), MATCH(Depreciation!R$2, PR24_after_overrides!$D$2:$AX$2, 0)), "")</f>
        <v/>
      </c>
      <c r="S163" s="125" t="str">
        <f>_xlfn.IFNA(INDEX(PR24_after_overrides!$D$3:$AX$128, MATCH(Depreciation!$A163, PR24_after_overrides!$A$3:$A$128, 0), MATCH(Depreciation!S$2, PR24_after_overrides!$D$2:$AX$2, 0)), "")</f>
        <v/>
      </c>
      <c r="T163" s="123"/>
      <c r="U163" s="124" cm="1">
        <f t="array" ref="U163">_xlfn.IFS($C163&lt;"2017-18",SUM(D163:F163),$C163&lt;"2020-21",SUM(H163:I163), $C163&lt;"2024-25", SUM(K163:N163), $C163&gt;="2024-25", SUM(P163:S163))</f>
        <v>1.0129999999999999</v>
      </c>
      <c r="V163" s="113"/>
      <c r="W163" s="113"/>
      <c r="X163" s="113"/>
      <c r="Y163" s="113"/>
      <c r="Z163" s="113"/>
    </row>
    <row r="164" spans="1:26" ht="12.4" customHeight="1" x14ac:dyDescent="0.35">
      <c r="A164" s="111" t="str">
        <f t="shared" si="4"/>
        <v>WSX21</v>
      </c>
      <c r="B164" s="111" t="s">
        <v>373</v>
      </c>
      <c r="C164" s="111" t="s">
        <v>257</v>
      </c>
      <c r="D164" s="122">
        <f>INDEX(PR19_after_overrides!$A$1:$J$255, MATCH(Depreciation!$A164, PR19_after_overrides!$A$1:$A$255, 0), MATCH(Depreciation!D$2, PR19_after_overrides!$A$1:$J$1, 0))</f>
        <v>0.47799999999999998</v>
      </c>
      <c r="E164" s="122">
        <f>INDEX(PR19_after_overrides!$A$1:$J$255, MATCH(Depreciation!$A164, PR19_after_overrides!$A$1:$A$255, 0), MATCH(Depreciation!E$2, PR19_after_overrides!$A$1:$J$1, 0))</f>
        <v>0.378</v>
      </c>
      <c r="F164" s="122">
        <f>INDEX(PR19_after_overrides!$A$1:$J$255, MATCH(Depreciation!$A164, PR19_after_overrides!$A$1:$A$255, 0), MATCH(Depreciation!F$2, PR19_after_overrides!$A$1:$J$1, 0))</f>
        <v>0</v>
      </c>
      <c r="G164" s="123"/>
      <c r="H164" s="124" t="str">
        <f>INDEX('Cyclical_after overrides'!$A$1:$AX$244,MATCH(Depreciation!$A164,'Cyclical_after overrides'!$A$1:$A$244,0),MATCH(Depreciation!H$2,'Cyclical_after overrides'!$A$1:$AX$1,0))</f>
        <v/>
      </c>
      <c r="I164" s="124" t="str">
        <f>INDEX('Cyclical_after overrides'!$A$1:$AX$244,MATCH(Depreciation!$A164,'Cyclical_after overrides'!$A$1:$A$244,0),MATCH(Depreciation!I$2,'Cyclical_after overrides'!$A$1:$AX$1,0))</f>
        <v/>
      </c>
      <c r="J164" s="123"/>
      <c r="K164" s="124">
        <f>INDEX('Cyclical_after overrides'!$A$1:$AX$244,MATCH(Depreciation!$A164,'Cyclical_after overrides'!$A$1:$A$244,0),MATCH(Depreciation!K$2,'Cyclical_after overrides'!$A$1:$AX$1,0))</f>
        <v>0.16200000000000001</v>
      </c>
      <c r="L164" s="124">
        <f>INDEX('Cyclical_after overrides'!$A$1:$AX$244,MATCH(Depreciation!$A164,'Cyclical_after overrides'!$A$1:$A$244,0),MATCH(Depreciation!L$2,'Cyclical_after overrides'!$A$1:$AX$1,0))</f>
        <v>0.27</v>
      </c>
      <c r="M164" s="124">
        <f>INDEX('Cyclical_after overrides'!$A$1:$AX$244,MATCH(Depreciation!$A164,'Cyclical_after overrides'!$A$1:$A$244,0),MATCH(Depreciation!M$2,'Cyclical_after overrides'!$A$1:$AX$1,0))</f>
        <v>0.115</v>
      </c>
      <c r="N164" s="124">
        <f>INDEX('Cyclical_after overrides'!$A$1:$AX$244,MATCH(Depreciation!$A164,'Cyclical_after overrides'!$A$1:$A$244,0),MATCH(Depreciation!N$2,'Cyclical_after overrides'!$A$1:$AX$1,0))</f>
        <v>0.502</v>
      </c>
      <c r="O164" s="123"/>
      <c r="P164" s="125" t="str">
        <f>_xlfn.IFNA(INDEX(PR24_after_overrides!$D$3:$AX$128, MATCH(Depreciation!$A164, PR24_after_overrides!$A$3:$A$128, 0), MATCH(Depreciation!P$2, PR24_after_overrides!$D$2:$AX$2, 0)), "")</f>
        <v/>
      </c>
      <c r="Q164" s="125" t="str">
        <f>_xlfn.IFNA(INDEX(PR24_after_overrides!$D$3:$AX$128, MATCH(Depreciation!$A164, PR24_after_overrides!$A$3:$A$128, 0), MATCH(Depreciation!Q$2, PR24_after_overrides!$D$2:$AX$2, 0)), "")</f>
        <v/>
      </c>
      <c r="R164" s="125" t="str">
        <f>_xlfn.IFNA(INDEX(PR24_after_overrides!$D$3:$AX$128, MATCH(Depreciation!$A164, PR24_after_overrides!$A$3:$A$128, 0), MATCH(Depreciation!R$2, PR24_after_overrides!$D$2:$AX$2, 0)), "")</f>
        <v/>
      </c>
      <c r="S164" s="125" t="str">
        <f>_xlfn.IFNA(INDEX(PR24_after_overrides!$D$3:$AX$128, MATCH(Depreciation!$A164, PR24_after_overrides!$A$3:$A$128, 0), MATCH(Depreciation!S$2, PR24_after_overrides!$D$2:$AX$2, 0)), "")</f>
        <v/>
      </c>
      <c r="T164" s="123"/>
      <c r="U164" s="124" cm="1">
        <f t="array" ref="U164">_xlfn.IFS($C164&lt;"2017-18",SUM(D164:F164),$C164&lt;"2020-21",SUM(H164:I164), $C164&lt;"2024-25", SUM(K164:N164), $C164&gt;="2024-25", SUM(P164:S164))</f>
        <v>1.0489999999999999</v>
      </c>
      <c r="V164" s="113"/>
      <c r="W164" s="113"/>
      <c r="X164" s="113"/>
      <c r="Y164" s="113"/>
      <c r="Z164" s="113"/>
    </row>
    <row r="165" spans="1:26" ht="12.4" customHeight="1" x14ac:dyDescent="0.35">
      <c r="A165" s="111" t="str">
        <f t="shared" si="4"/>
        <v>WSX22</v>
      </c>
      <c r="B165" s="111" t="s">
        <v>373</v>
      </c>
      <c r="C165" s="111" t="s">
        <v>259</v>
      </c>
      <c r="D165" s="122">
        <f>INDEX(PR19_after_overrides!$A$1:$J$255, MATCH(Depreciation!$A165, PR19_after_overrides!$A$1:$A$255, 0), MATCH(Depreciation!D$2, PR19_after_overrides!$A$1:$J$1, 0))</f>
        <v>0.41799999999999998</v>
      </c>
      <c r="E165" s="122">
        <f>INDEX(PR19_after_overrides!$A$1:$J$255, MATCH(Depreciation!$A165, PR19_after_overrides!$A$1:$A$255, 0), MATCH(Depreciation!E$2, PR19_after_overrides!$A$1:$J$1, 0))</f>
        <v>0.33100000000000002</v>
      </c>
      <c r="F165" s="122">
        <f>INDEX(PR19_after_overrides!$A$1:$J$255, MATCH(Depreciation!$A165, PR19_after_overrides!$A$1:$A$255, 0), MATCH(Depreciation!F$2, PR19_after_overrides!$A$1:$J$1, 0))</f>
        <v>0.184</v>
      </c>
      <c r="G165" s="123"/>
      <c r="H165" s="124" t="str">
        <f>INDEX('Cyclical_after overrides'!$A$1:$AX$244,MATCH(Depreciation!$A165,'Cyclical_after overrides'!$A$1:$A$244,0),MATCH(Depreciation!H$2,'Cyclical_after overrides'!$A$1:$AX$1,0))</f>
        <v/>
      </c>
      <c r="I165" s="124" t="str">
        <f>INDEX('Cyclical_after overrides'!$A$1:$AX$244,MATCH(Depreciation!$A165,'Cyclical_after overrides'!$A$1:$A$244,0),MATCH(Depreciation!I$2,'Cyclical_after overrides'!$A$1:$AX$1,0))</f>
        <v/>
      </c>
      <c r="J165" s="123"/>
      <c r="K165" s="124">
        <f>INDEX('Cyclical_after overrides'!$A$1:$AX$244,MATCH(Depreciation!$A165,'Cyclical_after overrides'!$A$1:$A$244,0),MATCH(Depreciation!K$2,'Cyclical_after overrides'!$A$1:$AX$1,0))</f>
        <v>0.154</v>
      </c>
      <c r="L165" s="124">
        <f>INDEX('Cyclical_after overrides'!$A$1:$AX$244,MATCH(Depreciation!$A165,'Cyclical_after overrides'!$A$1:$A$244,0),MATCH(Depreciation!L$2,'Cyclical_after overrides'!$A$1:$AX$1,0))</f>
        <v>0.32100000000000001</v>
      </c>
      <c r="M165" s="124">
        <f>INDEX('Cyclical_after overrides'!$A$1:$AX$244,MATCH(Depreciation!$A165,'Cyclical_after overrides'!$A$1:$A$244,0),MATCH(Depreciation!M$2,'Cyclical_after overrides'!$A$1:$AX$1,0))</f>
        <v>0.114</v>
      </c>
      <c r="N165" s="124">
        <f>INDEX('Cyclical_after overrides'!$A$1:$AX$244,MATCH(Depreciation!$A165,'Cyclical_after overrides'!$A$1:$A$244,0),MATCH(Depreciation!N$2,'Cyclical_after overrides'!$A$1:$AX$1,0))</f>
        <v>0.52800000000000002</v>
      </c>
      <c r="O165" s="123"/>
      <c r="P165" s="125" t="str">
        <f>_xlfn.IFNA(INDEX(PR24_after_overrides!$D$3:$AX$128, MATCH(Depreciation!$A165, PR24_after_overrides!$A$3:$A$128, 0), MATCH(Depreciation!P$2, PR24_after_overrides!$D$2:$AX$2, 0)), "")</f>
        <v/>
      </c>
      <c r="Q165" s="125" t="str">
        <f>_xlfn.IFNA(INDEX(PR24_after_overrides!$D$3:$AX$128, MATCH(Depreciation!$A165, PR24_after_overrides!$A$3:$A$128, 0), MATCH(Depreciation!Q$2, PR24_after_overrides!$D$2:$AX$2, 0)), "")</f>
        <v/>
      </c>
      <c r="R165" s="125" t="str">
        <f>_xlfn.IFNA(INDEX(PR24_after_overrides!$D$3:$AX$128, MATCH(Depreciation!$A165, PR24_after_overrides!$A$3:$A$128, 0), MATCH(Depreciation!R$2, PR24_after_overrides!$D$2:$AX$2, 0)), "")</f>
        <v/>
      </c>
      <c r="S165" s="125" t="str">
        <f>_xlfn.IFNA(INDEX(PR24_after_overrides!$D$3:$AX$128, MATCH(Depreciation!$A165, PR24_after_overrides!$A$3:$A$128, 0), MATCH(Depreciation!S$2, PR24_after_overrides!$D$2:$AX$2, 0)), "")</f>
        <v/>
      </c>
      <c r="T165" s="123"/>
      <c r="U165" s="124" cm="1">
        <f t="array" ref="U165">_xlfn.IFS($C165&lt;"2017-18",SUM(D165:F165),$C165&lt;"2020-21",SUM(H165:I165), $C165&lt;"2024-25", SUM(K165:N165), $C165&gt;="2024-25", SUM(P165:S165))</f>
        <v>1.117</v>
      </c>
      <c r="V165" s="113"/>
      <c r="W165" s="113"/>
      <c r="X165" s="113"/>
      <c r="Y165" s="113"/>
      <c r="Z165" s="113"/>
    </row>
    <row r="166" spans="1:26" ht="12.4" customHeight="1" x14ac:dyDescent="0.35">
      <c r="A166" s="111" t="str">
        <f t="shared" si="4"/>
        <v>WSX23</v>
      </c>
      <c r="B166" s="111" t="s">
        <v>373</v>
      </c>
      <c r="C166" s="111" t="s">
        <v>261</v>
      </c>
      <c r="D166" s="122">
        <f>INDEX(PR19_after_overrides!$A$1:$J$255, MATCH(Depreciation!$A166, PR19_after_overrides!$A$1:$A$255, 0), MATCH(Depreciation!D$2, PR19_after_overrides!$A$1:$J$1, 0))</f>
        <v>0.36599999999999999</v>
      </c>
      <c r="E166" s="122">
        <f>INDEX(PR19_after_overrides!$A$1:$J$255, MATCH(Depreciation!$A166, PR19_after_overrides!$A$1:$A$255, 0), MATCH(Depreciation!E$2, PR19_after_overrides!$A$1:$J$1, 0))</f>
        <v>0.28999999999999998</v>
      </c>
      <c r="F166" s="122">
        <f>INDEX(PR19_after_overrides!$A$1:$J$255, MATCH(Depreciation!$A166, PR19_after_overrides!$A$1:$A$255, 0), MATCH(Depreciation!F$2, PR19_after_overrides!$A$1:$J$1, 0))</f>
        <v>0.39400000000000002</v>
      </c>
      <c r="G166" s="123"/>
      <c r="H166" s="124" t="str">
        <f>INDEX('Cyclical_after overrides'!$A$1:$AX$244,MATCH(Depreciation!$A166,'Cyclical_after overrides'!$A$1:$A$244,0),MATCH(Depreciation!H$2,'Cyclical_after overrides'!$A$1:$AX$1,0))</f>
        <v/>
      </c>
      <c r="I166" s="124" t="str">
        <f>INDEX('Cyclical_after overrides'!$A$1:$AX$244,MATCH(Depreciation!$A166,'Cyclical_after overrides'!$A$1:$A$244,0),MATCH(Depreciation!I$2,'Cyclical_after overrides'!$A$1:$AX$1,0))</f>
        <v/>
      </c>
      <c r="J166" s="123"/>
      <c r="K166" s="124">
        <f>INDEX('Cyclical_after overrides'!$A$1:$AX$244,MATCH(Depreciation!$A166,'Cyclical_after overrides'!$A$1:$A$244,0),MATCH(Depreciation!K$2,'Cyclical_after overrides'!$A$1:$AX$1,0))</f>
        <v>0.11700000000000001</v>
      </c>
      <c r="L166" s="124">
        <f>INDEX('Cyclical_after overrides'!$A$1:$AX$244,MATCH(Depreciation!$A166,'Cyclical_after overrides'!$A$1:$A$244,0),MATCH(Depreciation!L$2,'Cyclical_after overrides'!$A$1:$AX$1,0))</f>
        <v>0.247</v>
      </c>
      <c r="M166" s="124">
        <f>INDEX('Cyclical_after overrides'!$A$1:$AX$244,MATCH(Depreciation!$A166,'Cyclical_after overrides'!$A$1:$A$244,0),MATCH(Depreciation!M$2,'Cyclical_after overrides'!$A$1:$AX$1,0))</f>
        <v>0.105</v>
      </c>
      <c r="N166" s="124">
        <f>INDEX('Cyclical_after overrides'!$A$1:$AX$244,MATCH(Depreciation!$A166,'Cyclical_after overrides'!$A$1:$A$244,0),MATCH(Depreciation!N$2,'Cyclical_after overrides'!$A$1:$AX$1,0))</f>
        <v>0.53500000000000003</v>
      </c>
      <c r="O166" s="123"/>
      <c r="P166" s="125" t="str">
        <f>_xlfn.IFNA(INDEX(PR24_after_overrides!$D$3:$AX$128, MATCH(Depreciation!$A166, PR24_after_overrides!$A$3:$A$128, 0), MATCH(Depreciation!P$2, PR24_after_overrides!$D$2:$AX$2, 0)), "")</f>
        <v/>
      </c>
      <c r="Q166" s="125" t="str">
        <f>_xlfn.IFNA(INDEX(PR24_after_overrides!$D$3:$AX$128, MATCH(Depreciation!$A166, PR24_after_overrides!$A$3:$A$128, 0), MATCH(Depreciation!Q$2, PR24_after_overrides!$D$2:$AX$2, 0)), "")</f>
        <v/>
      </c>
      <c r="R166" s="125" t="str">
        <f>_xlfn.IFNA(INDEX(PR24_after_overrides!$D$3:$AX$128, MATCH(Depreciation!$A166, PR24_after_overrides!$A$3:$A$128, 0), MATCH(Depreciation!R$2, PR24_after_overrides!$D$2:$AX$2, 0)), "")</f>
        <v/>
      </c>
      <c r="S166" s="125" t="str">
        <f>_xlfn.IFNA(INDEX(PR24_after_overrides!$D$3:$AX$128, MATCH(Depreciation!$A166, PR24_after_overrides!$A$3:$A$128, 0), MATCH(Depreciation!S$2, PR24_after_overrides!$D$2:$AX$2, 0)), "")</f>
        <v/>
      </c>
      <c r="T166" s="123"/>
      <c r="U166" s="124" cm="1">
        <f t="array" ref="U166">_xlfn.IFS($C166&lt;"2017-18",SUM(D166:F166),$C166&lt;"2020-21",SUM(H166:I166), $C166&lt;"2024-25", SUM(K166:N166), $C166&gt;="2024-25", SUM(P166:S166))</f>
        <v>1.004</v>
      </c>
      <c r="V166" s="113"/>
      <c r="W166" s="113"/>
      <c r="X166" s="113"/>
      <c r="Y166" s="113"/>
      <c r="Z166" s="113"/>
    </row>
    <row r="167" spans="1:26" ht="12.4" customHeight="1" x14ac:dyDescent="0.35">
      <c r="A167" s="111" t="str">
        <f t="shared" ref="A167:A173" si="8">B167&amp;RIGHT(C167,2)</f>
        <v>WSX24</v>
      </c>
      <c r="B167" s="111" t="s">
        <v>373</v>
      </c>
      <c r="C167" s="111" t="s">
        <v>263</v>
      </c>
      <c r="D167" s="122"/>
      <c r="E167" s="122"/>
      <c r="F167" s="122"/>
      <c r="G167" s="123"/>
      <c r="H167" s="124"/>
      <c r="I167" s="124"/>
      <c r="J167" s="123"/>
      <c r="K167" s="124">
        <f>INDEX('Cyclical_after overrides'!$A$1:$AX$244,MATCH(Depreciation!$A167,'Cyclical_after overrides'!$A$1:$A$244,0),MATCH(Depreciation!K$2,'Cyclical_after overrides'!$A$1:$AX$1,0))</f>
        <v>7.2000000000000008E-2</v>
      </c>
      <c r="L167" s="124">
        <f>INDEX('Cyclical_after overrides'!$A$1:$AX$244,MATCH(Depreciation!$A167,'Cyclical_after overrides'!$A$1:$A$244,0),MATCH(Depreciation!L$2,'Cyclical_after overrides'!$A$1:$AX$1,0))</f>
        <v>0.20899999999999999</v>
      </c>
      <c r="M167" s="124">
        <f>INDEX('Cyclical_after overrides'!$A$1:$AX$244,MATCH(Depreciation!$A167,'Cyclical_after overrides'!$A$1:$A$244,0),MATCH(Depreciation!M$2,'Cyclical_after overrides'!$A$1:$AX$1,0))</f>
        <v>0</v>
      </c>
      <c r="N167" s="124">
        <f>INDEX('Cyclical_after overrides'!$A$1:$AX$244,MATCH(Depreciation!$A167,'Cyclical_after overrides'!$A$1:$A$244,0),MATCH(Depreciation!N$2,'Cyclical_after overrides'!$A$1:$AX$1,0))</f>
        <v>0.53500000000000003</v>
      </c>
      <c r="O167" s="123"/>
      <c r="P167" s="125">
        <f>_xlfn.IFNA(INDEX(PR24_after_overrides!$D$3:$AX$128, MATCH(Depreciation!$A167, PR24_after_overrides!$A$3:$A$128, 0), MATCH(Depreciation!P$2, PR24_after_overrides!$D$2:$AX$2, 0)), "")</f>
        <v>0.33264590247206233</v>
      </c>
      <c r="Q167" s="125">
        <f>_xlfn.IFNA(INDEX(PR24_after_overrides!$D$3:$AX$128, MATCH(Depreciation!$A167, PR24_after_overrides!$A$3:$A$128, 0), MATCH(Depreciation!Q$2, PR24_after_overrides!$D$2:$AX$2, 0)), "")</f>
        <v>1.6949100745005081</v>
      </c>
      <c r="R167" s="125">
        <f>_xlfn.IFNA(INDEX(PR24_after_overrides!$D$3:$AX$128, MATCH(Depreciation!$A167, PR24_after_overrides!$A$3:$A$128, 0), MATCH(Depreciation!R$2, PR24_after_overrides!$D$2:$AX$2, 0)), "")</f>
        <v>0.10754475351942332</v>
      </c>
      <c r="S167" s="125">
        <f>_xlfn.IFNA(INDEX(PR24_after_overrides!$D$3:$AX$128, MATCH(Depreciation!$A167, PR24_after_overrides!$A$3:$A$128, 0), MATCH(Depreciation!S$2, PR24_after_overrides!$D$2:$AX$2, 0)), "")</f>
        <v>0.22703892409656046</v>
      </c>
      <c r="T167" s="123"/>
      <c r="U167" s="124" cm="1">
        <f t="array" ref="U167">_xlfn.IFS($C167&lt;"2017-18",SUM(D167:F167),$C167&lt;"2020-21",SUM(H167:I167), $C167&lt;"2024-25", SUM(K167:N167), $C167&gt;="2024-25", SUM(P167:S167))</f>
        <v>0.81600000000000006</v>
      </c>
      <c r="V167" s="113"/>
      <c r="W167" s="113"/>
      <c r="X167" s="113"/>
      <c r="Y167" s="113"/>
      <c r="Z167" s="113"/>
    </row>
    <row r="168" spans="1:26" ht="12.4" customHeight="1" x14ac:dyDescent="0.35">
      <c r="A168" s="111" t="str">
        <f t="shared" si="8"/>
        <v>WSX25</v>
      </c>
      <c r="B168" s="111" t="s">
        <v>373</v>
      </c>
      <c r="C168" s="111" t="s">
        <v>516</v>
      </c>
      <c r="D168" s="122"/>
      <c r="E168" s="122"/>
      <c r="F168" s="122"/>
      <c r="G168" s="123"/>
      <c r="H168" s="124"/>
      <c r="I168" s="124"/>
      <c r="J168" s="123"/>
      <c r="K168" s="124"/>
      <c r="L168" s="124"/>
      <c r="M168" s="124"/>
      <c r="N168" s="124"/>
      <c r="O168" s="123"/>
      <c r="P168" s="125">
        <f>_xlfn.IFNA(INDEX(PR24_after_overrides!$D$3:$AX$128, MATCH(Depreciation!$A168, PR24_after_overrides!$A$3:$A$128, 0), MATCH(Depreciation!P$2, PR24_after_overrides!$D$2:$AX$2, 0)), "")</f>
        <v>0.33521818912969858</v>
      </c>
      <c r="Q168" s="125">
        <f>_xlfn.IFNA(INDEX(PR24_after_overrides!$D$3:$AX$128, MATCH(Depreciation!$A168, PR24_after_overrides!$A$3:$A$128, 0), MATCH(Depreciation!Q$2, PR24_after_overrides!$D$2:$AX$2, 0)), "")</f>
        <v>1.7080164874703692</v>
      </c>
      <c r="R168" s="125">
        <f>_xlfn.IFNA(INDEX(PR24_after_overrides!$D$3:$AX$128, MATCH(Depreciation!$A168, PR24_after_overrides!$A$3:$A$128, 0), MATCH(Depreciation!R$2, PR24_after_overrides!$D$2:$AX$2, 0)), "")</f>
        <v>0.1229667069807943</v>
      </c>
      <c r="S168" s="125">
        <f>_xlfn.IFNA(INDEX(PR24_after_overrides!$D$3:$AX$128, MATCH(Depreciation!$A168, PR24_after_overrides!$A$3:$A$128, 0), MATCH(Depreciation!S$2, PR24_after_overrides!$D$2:$AX$2, 0)), "")</f>
        <v>0.25959638140389912</v>
      </c>
      <c r="T168" s="123"/>
      <c r="U168" s="124" cm="1">
        <f t="array" ref="U168">_xlfn.IFS($C168&lt;"2017-18",SUM(D168:F168),$C168&lt;"2020-21",SUM(H168:I168), $C168&lt;"2024-25", SUM(K168:N168), $C168&gt;="2024-25", SUM(P168:S168))</f>
        <v>2.4257977649847611</v>
      </c>
      <c r="V168" s="113"/>
      <c r="W168" s="113"/>
      <c r="X168" s="113"/>
      <c r="Y168" s="113"/>
      <c r="Z168" s="113"/>
    </row>
    <row r="169" spans="1:26" ht="12.4" customHeight="1" x14ac:dyDescent="0.35">
      <c r="A169" s="111" t="str">
        <f t="shared" si="8"/>
        <v>WSX26</v>
      </c>
      <c r="B169" s="111" t="s">
        <v>373</v>
      </c>
      <c r="C169" s="111" t="s">
        <v>518</v>
      </c>
      <c r="D169" s="122"/>
      <c r="E169" s="122"/>
      <c r="F169" s="122"/>
      <c r="G169" s="123"/>
      <c r="H169" s="124"/>
      <c r="I169" s="124"/>
      <c r="J169" s="123"/>
      <c r="K169" s="124"/>
      <c r="L169" s="124"/>
      <c r="M169" s="124"/>
      <c r="N169" s="124"/>
      <c r="O169" s="123"/>
      <c r="P169" s="125">
        <f>_xlfn.IFNA(INDEX(PR24_after_overrides!$D$3:$AX$128, MATCH(Depreciation!$A169, PR24_after_overrides!$A$3:$A$128, 0), MATCH(Depreciation!P$2, PR24_after_overrides!$D$2:$AX$2, 0)), "")</f>
        <v>0.21292363557481311</v>
      </c>
      <c r="Q169" s="125">
        <f>_xlfn.IFNA(INDEX(PR24_after_overrides!$D$3:$AX$128, MATCH(Depreciation!$A169, PR24_after_overrides!$A$3:$A$128, 0), MATCH(Depreciation!Q$2, PR24_after_overrides!$D$2:$AX$2, 0)), "")</f>
        <v>1.0848966193573812</v>
      </c>
      <c r="R169" s="125">
        <f>_xlfn.IFNA(INDEX(PR24_after_overrides!$D$3:$AX$128, MATCH(Depreciation!$A169, PR24_after_overrides!$A$3:$A$128, 0), MATCH(Depreciation!R$2, PR24_after_overrides!$D$2:$AX$2, 0)), "")</f>
        <v>0.23725776535479173</v>
      </c>
      <c r="S169" s="125">
        <f>_xlfn.IFNA(INDEX(PR24_after_overrides!$D$3:$AX$128, MATCH(Depreciation!$A169, PR24_after_overrides!$A$3:$A$128, 0), MATCH(Depreciation!S$2, PR24_after_overrides!$D$2:$AX$2, 0)), "")</f>
        <v>0.5008775046378936</v>
      </c>
      <c r="T169" s="123"/>
      <c r="U169" s="124" cm="1">
        <f t="array" ref="U169">_xlfn.IFS($C169&lt;"2017-18",SUM(D169:F169),$C169&lt;"2020-21",SUM(H169:I169), $C169&lt;"2024-25", SUM(K169:N169), $C169&gt;="2024-25", SUM(P169:S169))</f>
        <v>2.03595552492488</v>
      </c>
      <c r="V169" s="113"/>
      <c r="W169" s="113"/>
      <c r="X169" s="113"/>
      <c r="Y169" s="113"/>
      <c r="Z169" s="113"/>
    </row>
    <row r="170" spans="1:26" ht="12.4" customHeight="1" x14ac:dyDescent="0.35">
      <c r="A170" s="111" t="str">
        <f t="shared" si="8"/>
        <v>WSX27</v>
      </c>
      <c r="B170" s="111" t="s">
        <v>373</v>
      </c>
      <c r="C170" s="111" t="s">
        <v>519</v>
      </c>
      <c r="D170" s="122"/>
      <c r="E170" s="122"/>
      <c r="F170" s="122"/>
      <c r="G170" s="123"/>
      <c r="H170" s="124"/>
      <c r="I170" s="124"/>
      <c r="J170" s="123"/>
      <c r="K170" s="124"/>
      <c r="L170" s="124"/>
      <c r="M170" s="124"/>
      <c r="N170" s="124"/>
      <c r="O170" s="123"/>
      <c r="P170" s="125">
        <f>_xlfn.IFNA(INDEX(PR24_after_overrides!$D$3:$AX$128, MATCH(Depreciation!$A170, PR24_after_overrides!$A$3:$A$128, 0), MATCH(Depreciation!P$2, PR24_after_overrides!$D$2:$AX$2, 0)), "")</f>
        <v>0.2448258968978799</v>
      </c>
      <c r="Q170" s="125">
        <f>_xlfn.IFNA(INDEX(PR24_after_overrides!$D$3:$AX$128, MATCH(Depreciation!$A170, PR24_after_overrides!$A$3:$A$128, 0), MATCH(Depreciation!Q$2, PR24_after_overrides!$D$2:$AX$2, 0)), "")</f>
        <v>1.2474462365749126</v>
      </c>
      <c r="R170" s="125">
        <f>_xlfn.IFNA(INDEX(PR24_after_overrides!$D$3:$AX$128, MATCH(Depreciation!$A170, PR24_after_overrides!$A$3:$A$128, 0), MATCH(Depreciation!R$2, PR24_after_overrides!$D$2:$AX$2, 0)), "")</f>
        <v>0.27280599940049471</v>
      </c>
      <c r="S170" s="125">
        <f>_xlfn.IFNA(INDEX(PR24_after_overrides!$D$3:$AX$128, MATCH(Depreciation!$A170, PR24_after_overrides!$A$3:$A$128, 0), MATCH(Depreciation!S$2, PR24_after_overrides!$D$2:$AX$2, 0)), "")</f>
        <v>0.57592377651215565</v>
      </c>
      <c r="T170" s="123"/>
      <c r="U170" s="124" cm="1">
        <f t="array" ref="U170">_xlfn.IFS($C170&lt;"2017-18",SUM(D170:F170),$C170&lt;"2020-21",SUM(H170:I170), $C170&lt;"2024-25", SUM(K170:N170), $C170&gt;="2024-25", SUM(P170:S170))</f>
        <v>2.3410019093854428</v>
      </c>
      <c r="V170" s="113"/>
      <c r="W170" s="113"/>
      <c r="X170" s="113"/>
      <c r="Y170" s="113"/>
      <c r="Z170" s="113"/>
    </row>
    <row r="171" spans="1:26" ht="12.4" customHeight="1" x14ac:dyDescent="0.35">
      <c r="A171" s="111" t="str">
        <f t="shared" si="8"/>
        <v>WSX28</v>
      </c>
      <c r="B171" s="111" t="s">
        <v>373</v>
      </c>
      <c r="C171" s="111" t="s">
        <v>520</v>
      </c>
      <c r="D171" s="122"/>
      <c r="E171" s="122"/>
      <c r="F171" s="122"/>
      <c r="G171" s="123"/>
      <c r="H171" s="124"/>
      <c r="I171" s="124"/>
      <c r="J171" s="123"/>
      <c r="K171" s="124"/>
      <c r="L171" s="124"/>
      <c r="M171" s="124"/>
      <c r="N171" s="124"/>
      <c r="O171" s="123"/>
      <c r="P171" s="125">
        <f>_xlfn.IFNA(INDEX(PR24_after_overrides!$D$3:$AX$128, MATCH(Depreciation!$A171, PR24_after_overrides!$A$3:$A$128, 0), MATCH(Depreciation!P$2, PR24_after_overrides!$D$2:$AX$2, 0)), "")</f>
        <v>0.2713655187896804</v>
      </c>
      <c r="Q171" s="125">
        <f>_xlfn.IFNA(INDEX(PR24_after_overrides!$D$3:$AX$128, MATCH(Depreciation!$A171, PR24_after_overrides!$A$3:$A$128, 0), MATCH(Depreciation!Q$2, PR24_after_overrides!$D$2:$AX$2, 0)), "")</f>
        <v>1.3826719290712293</v>
      </c>
      <c r="R171" s="125">
        <f>_xlfn.IFNA(INDEX(PR24_after_overrides!$D$3:$AX$128, MATCH(Depreciation!$A171, PR24_after_overrides!$A$3:$A$128, 0), MATCH(Depreciation!R$2, PR24_after_overrides!$D$2:$AX$2, 0)), "")</f>
        <v>0.30237872093707258</v>
      </c>
      <c r="S171" s="125">
        <f>_xlfn.IFNA(INDEX(PR24_after_overrides!$D$3:$AX$128, MATCH(Depreciation!$A171, PR24_after_overrides!$A$3:$A$128, 0), MATCH(Depreciation!S$2, PR24_after_overrides!$D$2:$AX$2, 0)), "")</f>
        <v>0.63835507753381981</v>
      </c>
      <c r="T171" s="123"/>
      <c r="U171" s="124" cm="1">
        <f t="array" ref="U171">_xlfn.IFS($C171&lt;"2017-18",SUM(D171:F171),$C171&lt;"2020-21",SUM(H171:I171), $C171&lt;"2024-25", SUM(K171:N171), $C171&gt;="2024-25", SUM(P171:S171))</f>
        <v>2.5947712463318018</v>
      </c>
      <c r="V171" s="113"/>
      <c r="W171" s="113"/>
      <c r="X171" s="113"/>
      <c r="Y171" s="113"/>
      <c r="Z171" s="113"/>
    </row>
    <row r="172" spans="1:26" ht="12.4" customHeight="1" x14ac:dyDescent="0.35">
      <c r="A172" s="111" t="str">
        <f t="shared" si="8"/>
        <v>WSX29</v>
      </c>
      <c r="B172" s="111" t="s">
        <v>373</v>
      </c>
      <c r="C172" s="111" t="s">
        <v>521</v>
      </c>
      <c r="D172" s="122"/>
      <c r="E172" s="122"/>
      <c r="F172" s="122"/>
      <c r="G172" s="123"/>
      <c r="H172" s="124"/>
      <c r="I172" s="124"/>
      <c r="J172" s="123"/>
      <c r="K172" s="124"/>
      <c r="L172" s="124"/>
      <c r="M172" s="124"/>
      <c r="N172" s="124"/>
      <c r="O172" s="123"/>
      <c r="P172" s="125">
        <f>_xlfn.IFNA(INDEX(PR24_after_overrides!$D$3:$AX$128, MATCH(Depreciation!$A172, PR24_after_overrides!$A$3:$A$128, 0), MATCH(Depreciation!P$2, PR24_after_overrides!$D$2:$AX$2, 0)), "")</f>
        <v>0.29954379190034569</v>
      </c>
      <c r="Q172" s="125">
        <f>_xlfn.IFNA(INDEX(PR24_after_overrides!$D$3:$AX$128, MATCH(Depreciation!$A172, PR24_after_overrides!$A$3:$A$128, 0), MATCH(Depreciation!Q$2, PR24_after_overrides!$D$2:$AX$2, 0)), "")</f>
        <v>1.5262469396827147</v>
      </c>
      <c r="R172" s="125">
        <f>_xlfn.IFNA(INDEX(PR24_after_overrides!$D$3:$AX$128, MATCH(Depreciation!$A172, PR24_after_overrides!$A$3:$A$128, 0), MATCH(Depreciation!R$2, PR24_after_overrides!$D$2:$AX$2, 0)), "")</f>
        <v>0.33377736811752817</v>
      </c>
      <c r="S172" s="125">
        <f>_xlfn.IFNA(INDEX(PR24_after_overrides!$D$3:$AX$128, MATCH(Depreciation!$A172, PR24_after_overrides!$A$3:$A$128, 0), MATCH(Depreciation!S$2, PR24_after_overrides!$D$2:$AX$2, 0)), "")</f>
        <v>0.70464111047033717</v>
      </c>
      <c r="T172" s="123"/>
      <c r="U172" s="124" cm="1">
        <f t="array" ref="U172">_xlfn.IFS($C172&lt;"2017-18",SUM(D172:F172),$C172&lt;"2020-21",SUM(H172:I172), $C172&lt;"2024-25", SUM(K172:N172), $C172&gt;="2024-25", SUM(P172:S172))</f>
        <v>2.8642092101709258</v>
      </c>
      <c r="V172" s="113"/>
      <c r="W172" s="113"/>
      <c r="X172" s="113"/>
      <c r="Y172" s="113"/>
      <c r="Z172" s="113"/>
    </row>
    <row r="173" spans="1:26" ht="12.4" customHeight="1" x14ac:dyDescent="0.35">
      <c r="A173" s="111" t="str">
        <f t="shared" si="8"/>
        <v>WSX30</v>
      </c>
      <c r="B173" s="111" t="s">
        <v>373</v>
      </c>
      <c r="C173" s="111" t="s">
        <v>522</v>
      </c>
      <c r="D173" s="122"/>
      <c r="E173" s="122"/>
      <c r="F173" s="122"/>
      <c r="G173" s="123"/>
      <c r="H173" s="124"/>
      <c r="I173" s="124"/>
      <c r="J173" s="123"/>
      <c r="K173" s="124"/>
      <c r="L173" s="124"/>
      <c r="M173" s="124"/>
      <c r="N173" s="124"/>
      <c r="O173" s="123"/>
      <c r="P173" s="125">
        <f>_xlfn.IFNA(INDEX(PR24_after_overrides!$D$3:$AX$128, MATCH(Depreciation!$A173, PR24_after_overrides!$A$3:$A$128, 0), MATCH(Depreciation!P$2, PR24_after_overrides!$D$2:$AX$2, 0)), "")</f>
        <v>0.29740232338742906</v>
      </c>
      <c r="Q173" s="125">
        <f>_xlfn.IFNA(INDEX(PR24_after_overrides!$D$3:$AX$128, MATCH(Depreciation!$A173, PR24_after_overrides!$A$3:$A$128, 0), MATCH(Depreciation!Q$2, PR24_after_overrides!$D$2:$AX$2, 0)), "")</f>
        <v>1.5153356477359474</v>
      </c>
      <c r="R173" s="125">
        <f>_xlfn.IFNA(INDEX(PR24_after_overrides!$D$3:$AX$128, MATCH(Depreciation!$A173, PR24_after_overrides!$A$3:$A$128, 0), MATCH(Depreciation!R$2, PR24_after_overrides!$D$2:$AX$2, 0)), "")</f>
        <v>0.33139116034599242</v>
      </c>
      <c r="S173" s="125">
        <f>_xlfn.IFNA(INDEX(PR24_after_overrides!$D$3:$AX$128, MATCH(Depreciation!$A173, PR24_after_overrides!$A$3:$A$128, 0), MATCH(Depreciation!S$2, PR24_after_overrides!$D$2:$AX$2, 0)), "")</f>
        <v>0.69960356073042829</v>
      </c>
      <c r="T173" s="123"/>
      <c r="U173" s="124" cm="1">
        <f t="array" ref="U173">_xlfn.IFS($C173&lt;"2017-18",SUM(D173:F173),$C173&lt;"2020-21",SUM(H173:I173), $C173&lt;"2024-25", SUM(K173:N173), $C173&gt;="2024-25", SUM(P173:S173))</f>
        <v>2.8437326921997972</v>
      </c>
      <c r="V173" s="113"/>
      <c r="W173" s="113"/>
      <c r="X173" s="113"/>
      <c r="Y173" s="113"/>
      <c r="Z173" s="113"/>
    </row>
    <row r="174" spans="1:26" ht="12.4" customHeight="1" x14ac:dyDescent="0.35">
      <c r="A174" s="111" t="str">
        <f t="shared" si="4"/>
        <v>YKY14</v>
      </c>
      <c r="B174" s="111" t="s">
        <v>385</v>
      </c>
      <c r="C174" s="111" t="s">
        <v>243</v>
      </c>
      <c r="D174" s="122">
        <f>INDEX(PR19_after_overrides!$A$1:$J$255, MATCH(Depreciation!$A174, PR19_after_overrides!$A$1:$A$255, 0), MATCH(Depreciation!D$2, PR19_after_overrides!$A$1:$J$1, 0))</f>
        <v>5.0999999999999996</v>
      </c>
      <c r="E174" s="122" t="str">
        <f>INDEX(PR19_after_overrides!$A$1:$J$255, MATCH(Depreciation!$A174, PR19_after_overrides!$A$1:$A$255, 0), MATCH(Depreciation!E$2, PR19_after_overrides!$A$1:$J$1, 0))</f>
        <v/>
      </c>
      <c r="F174" s="122" t="str">
        <f>INDEX(PR19_after_overrides!$A$1:$J$255, MATCH(Depreciation!$A174, PR19_after_overrides!$A$1:$A$255, 0), MATCH(Depreciation!F$2, PR19_after_overrides!$A$1:$J$1, 0))</f>
        <v/>
      </c>
      <c r="G174" s="123"/>
      <c r="H174" s="124" t="str">
        <f>INDEX('Cyclical_after overrides'!$A$1:$AX$244,MATCH(Depreciation!$A174,'Cyclical_after overrides'!$A$1:$A$244,0),MATCH(Depreciation!H$2,'Cyclical_after overrides'!$A$1:$AX$1,0))</f>
        <v/>
      </c>
      <c r="I174" s="124">
        <f>INDEX('Cyclical_after overrides'!$A$1:$AX$244,MATCH(Depreciation!$A174,'Cyclical_after overrides'!$A$1:$A$244,0),MATCH(Depreciation!I$2,'Cyclical_after overrides'!$A$1:$AX$1,0))</f>
        <v>0</v>
      </c>
      <c r="J174" s="123"/>
      <c r="K174" s="124" t="str">
        <f>INDEX('Cyclical_after overrides'!$A$1:$AX$244,MATCH(Depreciation!$A174,'Cyclical_after overrides'!$A$1:$A$244,0),MATCH(Depreciation!K$2,'Cyclical_after overrides'!$A$1:$AX$1,0))</f>
        <v/>
      </c>
      <c r="L174" s="124" t="str">
        <f>INDEX('Cyclical_after overrides'!$A$1:$AX$244,MATCH(Depreciation!$A174,'Cyclical_after overrides'!$A$1:$A$244,0),MATCH(Depreciation!L$2,'Cyclical_after overrides'!$A$1:$AX$1,0))</f>
        <v/>
      </c>
      <c r="M174" s="124" t="str">
        <f>INDEX('Cyclical_after overrides'!$A$1:$AX$244,MATCH(Depreciation!$A174,'Cyclical_after overrides'!$A$1:$A$244,0),MATCH(Depreciation!M$2,'Cyclical_after overrides'!$A$1:$AX$1,0))</f>
        <v/>
      </c>
      <c r="N174" s="124" t="str">
        <f>INDEX('Cyclical_after overrides'!$A$1:$AX$244,MATCH(Depreciation!$A174,'Cyclical_after overrides'!$A$1:$A$244,0),MATCH(Depreciation!N$2,'Cyclical_after overrides'!$A$1:$AX$1,0))</f>
        <v/>
      </c>
      <c r="O174" s="123"/>
      <c r="P174" s="125" t="str">
        <f>_xlfn.IFNA(INDEX(PR24_after_overrides!$D$3:$AX$128, MATCH(Depreciation!$A174, PR24_after_overrides!$A$3:$A$128, 0), MATCH(Depreciation!P$2, PR24_after_overrides!$D$2:$AX$2, 0)), "")</f>
        <v/>
      </c>
      <c r="Q174" s="125" t="str">
        <f>_xlfn.IFNA(INDEX(PR24_after_overrides!$D$3:$AX$128, MATCH(Depreciation!$A174, PR24_after_overrides!$A$3:$A$128, 0), MATCH(Depreciation!Q$2, PR24_after_overrides!$D$2:$AX$2, 0)), "")</f>
        <v/>
      </c>
      <c r="R174" s="125" t="str">
        <f>_xlfn.IFNA(INDEX(PR24_after_overrides!$D$3:$AX$128, MATCH(Depreciation!$A174, PR24_after_overrides!$A$3:$A$128, 0), MATCH(Depreciation!R$2, PR24_after_overrides!$D$2:$AX$2, 0)), "")</f>
        <v/>
      </c>
      <c r="S174" s="125" t="str">
        <f>_xlfn.IFNA(INDEX(PR24_after_overrides!$D$3:$AX$128, MATCH(Depreciation!$A174, PR24_after_overrides!$A$3:$A$128, 0), MATCH(Depreciation!S$2, PR24_after_overrides!$D$2:$AX$2, 0)), "")</f>
        <v/>
      </c>
      <c r="T174" s="123"/>
      <c r="U174" s="124" cm="1">
        <f t="array" ref="U174">_xlfn.IFS($C174&lt;"2017-18",SUM(D174:F174),$C174&lt;"2020-21",SUM(H174:I174), $C174&lt;"2024-25", SUM(K174:N174), $C174&gt;="2024-25", SUM(P174:S174))</f>
        <v>5.0999999999999996</v>
      </c>
      <c r="V174" s="113"/>
      <c r="W174" s="113"/>
      <c r="X174" s="113"/>
      <c r="Y174" s="113"/>
      <c r="Z174" s="113"/>
    </row>
    <row r="175" spans="1:26" ht="12.4" customHeight="1" x14ac:dyDescent="0.35">
      <c r="A175" s="111" t="str">
        <f t="shared" si="4"/>
        <v>YKY15</v>
      </c>
      <c r="B175" s="111" t="s">
        <v>385</v>
      </c>
      <c r="C175" s="111" t="s">
        <v>245</v>
      </c>
      <c r="D175" s="122">
        <f>INDEX(PR19_after_overrides!$A$1:$J$255, MATCH(Depreciation!$A175, PR19_after_overrides!$A$1:$A$255, 0), MATCH(Depreciation!D$2, PR19_after_overrides!$A$1:$J$1, 0))</f>
        <v>5.0010000000000003</v>
      </c>
      <c r="E175" s="122" t="str">
        <f>INDEX(PR19_after_overrides!$A$1:$J$255, MATCH(Depreciation!$A175, PR19_after_overrides!$A$1:$A$255, 0), MATCH(Depreciation!E$2, PR19_after_overrides!$A$1:$J$1, 0))</f>
        <v/>
      </c>
      <c r="F175" s="122" t="str">
        <f>INDEX(PR19_after_overrides!$A$1:$J$255, MATCH(Depreciation!$A175, PR19_after_overrides!$A$1:$A$255, 0), MATCH(Depreciation!F$2, PR19_after_overrides!$A$1:$J$1, 0))</f>
        <v/>
      </c>
      <c r="G175" s="123"/>
      <c r="H175" s="124" t="str">
        <f>INDEX('Cyclical_after overrides'!$A$1:$AX$244,MATCH(Depreciation!$A175,'Cyclical_after overrides'!$A$1:$A$244,0),MATCH(Depreciation!H$2,'Cyclical_after overrides'!$A$1:$AX$1,0))</f>
        <v/>
      </c>
      <c r="I175" s="124">
        <f>INDEX('Cyclical_after overrides'!$A$1:$AX$244,MATCH(Depreciation!$A175,'Cyclical_after overrides'!$A$1:$A$244,0),MATCH(Depreciation!I$2,'Cyclical_after overrides'!$A$1:$AX$1,0))</f>
        <v>0</v>
      </c>
      <c r="J175" s="123"/>
      <c r="K175" s="124" t="str">
        <f>INDEX('Cyclical_after overrides'!$A$1:$AX$244,MATCH(Depreciation!$A175,'Cyclical_after overrides'!$A$1:$A$244,0),MATCH(Depreciation!K$2,'Cyclical_after overrides'!$A$1:$AX$1,0))</f>
        <v/>
      </c>
      <c r="L175" s="124" t="str">
        <f>INDEX('Cyclical_after overrides'!$A$1:$AX$244,MATCH(Depreciation!$A175,'Cyclical_after overrides'!$A$1:$A$244,0),MATCH(Depreciation!L$2,'Cyclical_after overrides'!$A$1:$AX$1,0))</f>
        <v/>
      </c>
      <c r="M175" s="124" t="str">
        <f>INDEX('Cyclical_after overrides'!$A$1:$AX$244,MATCH(Depreciation!$A175,'Cyclical_after overrides'!$A$1:$A$244,0),MATCH(Depreciation!M$2,'Cyclical_after overrides'!$A$1:$AX$1,0))</f>
        <v/>
      </c>
      <c r="N175" s="124" t="str">
        <f>INDEX('Cyclical_after overrides'!$A$1:$AX$244,MATCH(Depreciation!$A175,'Cyclical_after overrides'!$A$1:$A$244,0),MATCH(Depreciation!N$2,'Cyclical_after overrides'!$A$1:$AX$1,0))</f>
        <v/>
      </c>
      <c r="O175" s="123"/>
      <c r="P175" s="125" t="str">
        <f>_xlfn.IFNA(INDEX(PR24_after_overrides!$D$3:$AX$128, MATCH(Depreciation!$A175, PR24_after_overrides!$A$3:$A$128, 0), MATCH(Depreciation!P$2, PR24_after_overrides!$D$2:$AX$2, 0)), "")</f>
        <v/>
      </c>
      <c r="Q175" s="125" t="str">
        <f>_xlfn.IFNA(INDEX(PR24_after_overrides!$D$3:$AX$128, MATCH(Depreciation!$A175, PR24_after_overrides!$A$3:$A$128, 0), MATCH(Depreciation!Q$2, PR24_after_overrides!$D$2:$AX$2, 0)), "")</f>
        <v/>
      </c>
      <c r="R175" s="125" t="str">
        <f>_xlfn.IFNA(INDEX(PR24_after_overrides!$D$3:$AX$128, MATCH(Depreciation!$A175, PR24_after_overrides!$A$3:$A$128, 0), MATCH(Depreciation!R$2, PR24_after_overrides!$D$2:$AX$2, 0)), "")</f>
        <v/>
      </c>
      <c r="S175" s="125" t="str">
        <f>_xlfn.IFNA(INDEX(PR24_after_overrides!$D$3:$AX$128, MATCH(Depreciation!$A175, PR24_after_overrides!$A$3:$A$128, 0), MATCH(Depreciation!S$2, PR24_after_overrides!$D$2:$AX$2, 0)), "")</f>
        <v/>
      </c>
      <c r="T175" s="123"/>
      <c r="U175" s="124" cm="1">
        <f t="array" ref="U175">_xlfn.IFS($C175&lt;"2017-18",SUM(D175:F175),$C175&lt;"2020-21",SUM(H175:I175), $C175&lt;"2024-25", SUM(K175:N175), $C175&gt;="2024-25", SUM(P175:S175))</f>
        <v>5.0010000000000003</v>
      </c>
      <c r="V175" s="113"/>
      <c r="W175" s="113"/>
      <c r="X175" s="113"/>
      <c r="Y175" s="113"/>
      <c r="Z175" s="113"/>
    </row>
    <row r="176" spans="1:26" ht="12.4" customHeight="1" x14ac:dyDescent="0.35">
      <c r="A176" s="111" t="str">
        <f t="shared" si="4"/>
        <v>YKY16</v>
      </c>
      <c r="B176" s="111" t="s">
        <v>385</v>
      </c>
      <c r="C176" s="111" t="s">
        <v>247</v>
      </c>
      <c r="D176" s="122">
        <f>INDEX(PR19_after_overrides!$A$1:$J$255, MATCH(Depreciation!$A176, PR19_after_overrides!$A$1:$A$255, 0), MATCH(Depreciation!D$2, PR19_after_overrides!$A$1:$J$1, 0))</f>
        <v>2.6379999999999999</v>
      </c>
      <c r="E176" s="122">
        <f>INDEX(PR19_after_overrides!$A$1:$J$255, MATCH(Depreciation!$A176, PR19_after_overrides!$A$1:$A$255, 0), MATCH(Depreciation!E$2, PR19_after_overrides!$A$1:$J$1, 0))</f>
        <v>2.1389999999999998</v>
      </c>
      <c r="F176" s="122" t="str">
        <f>INDEX(PR19_after_overrides!$A$1:$J$255, MATCH(Depreciation!$A176, PR19_after_overrides!$A$1:$A$255, 0), MATCH(Depreciation!F$2, PR19_after_overrides!$A$1:$J$1, 0))</f>
        <v/>
      </c>
      <c r="G176" s="123"/>
      <c r="H176" s="124" t="str">
        <f>INDEX('Cyclical_after overrides'!$A$1:$AX$244,MATCH(Depreciation!$A176,'Cyclical_after overrides'!$A$1:$A$244,0),MATCH(Depreciation!H$2,'Cyclical_after overrides'!$A$1:$AX$1,0))</f>
        <v/>
      </c>
      <c r="I176" s="124" t="str">
        <f>INDEX('Cyclical_after overrides'!$A$1:$AX$244,MATCH(Depreciation!$A176,'Cyclical_after overrides'!$A$1:$A$244,0),MATCH(Depreciation!I$2,'Cyclical_after overrides'!$A$1:$AX$1,0))</f>
        <v/>
      </c>
      <c r="J176" s="123"/>
      <c r="K176" s="124" t="str">
        <f>INDEX('Cyclical_after overrides'!$A$1:$AX$244,MATCH(Depreciation!$A176,'Cyclical_after overrides'!$A$1:$A$244,0),MATCH(Depreciation!K$2,'Cyclical_after overrides'!$A$1:$AX$1,0))</f>
        <v/>
      </c>
      <c r="L176" s="124" t="str">
        <f>INDEX('Cyclical_after overrides'!$A$1:$AX$244,MATCH(Depreciation!$A176,'Cyclical_after overrides'!$A$1:$A$244,0),MATCH(Depreciation!L$2,'Cyclical_after overrides'!$A$1:$AX$1,0))</f>
        <v/>
      </c>
      <c r="M176" s="124" t="str">
        <f>INDEX('Cyclical_after overrides'!$A$1:$AX$244,MATCH(Depreciation!$A176,'Cyclical_after overrides'!$A$1:$A$244,0),MATCH(Depreciation!M$2,'Cyclical_after overrides'!$A$1:$AX$1,0))</f>
        <v/>
      </c>
      <c r="N176" s="124" t="str">
        <f>INDEX('Cyclical_after overrides'!$A$1:$AX$244,MATCH(Depreciation!$A176,'Cyclical_after overrides'!$A$1:$A$244,0),MATCH(Depreciation!N$2,'Cyclical_after overrides'!$A$1:$AX$1,0))</f>
        <v/>
      </c>
      <c r="O176" s="123"/>
      <c r="P176" s="125" t="str">
        <f>_xlfn.IFNA(INDEX(PR24_after_overrides!$D$3:$AX$128, MATCH(Depreciation!$A176, PR24_after_overrides!$A$3:$A$128, 0), MATCH(Depreciation!P$2, PR24_after_overrides!$D$2:$AX$2, 0)), "")</f>
        <v/>
      </c>
      <c r="Q176" s="125" t="str">
        <f>_xlfn.IFNA(INDEX(PR24_after_overrides!$D$3:$AX$128, MATCH(Depreciation!$A176, PR24_after_overrides!$A$3:$A$128, 0), MATCH(Depreciation!Q$2, PR24_after_overrides!$D$2:$AX$2, 0)), "")</f>
        <v/>
      </c>
      <c r="R176" s="125" t="str">
        <f>_xlfn.IFNA(INDEX(PR24_after_overrides!$D$3:$AX$128, MATCH(Depreciation!$A176, PR24_after_overrides!$A$3:$A$128, 0), MATCH(Depreciation!R$2, PR24_after_overrides!$D$2:$AX$2, 0)), "")</f>
        <v/>
      </c>
      <c r="S176" s="125" t="str">
        <f>_xlfn.IFNA(INDEX(PR24_after_overrides!$D$3:$AX$128, MATCH(Depreciation!$A176, PR24_after_overrides!$A$3:$A$128, 0), MATCH(Depreciation!S$2, PR24_after_overrides!$D$2:$AX$2, 0)), "")</f>
        <v/>
      </c>
      <c r="T176" s="123"/>
      <c r="U176" s="124" cm="1">
        <f t="array" ref="U176">_xlfn.IFS($C176&lt;"2017-18",SUM(D176:F176),$C176&lt;"2020-21",SUM(H176:I176), $C176&lt;"2024-25", SUM(K176:N176), $C176&gt;="2024-25", SUM(P176:S176))</f>
        <v>4.7769999999999992</v>
      </c>
      <c r="V176" s="113"/>
      <c r="W176" s="113"/>
      <c r="X176" s="113"/>
      <c r="Y176" s="113"/>
      <c r="Z176" s="113"/>
    </row>
    <row r="177" spans="1:26" ht="12.4" customHeight="1" x14ac:dyDescent="0.35">
      <c r="A177" s="111" t="str">
        <f t="shared" si="4"/>
        <v>YKY17</v>
      </c>
      <c r="B177" s="111" t="s">
        <v>385</v>
      </c>
      <c r="C177" s="111" t="s">
        <v>249</v>
      </c>
      <c r="D177" s="122">
        <f>INDEX(PR19_after_overrides!$A$1:$J$255, MATCH(Depreciation!$A177, PR19_after_overrides!$A$1:$A$255, 0), MATCH(Depreciation!D$2, PR19_after_overrides!$A$1:$J$1, 0))</f>
        <v>1.62</v>
      </c>
      <c r="E177" s="122">
        <f>INDEX(PR19_after_overrides!$A$1:$J$255, MATCH(Depreciation!$A177, PR19_after_overrides!$A$1:$A$255, 0), MATCH(Depreciation!E$2, PR19_after_overrides!$A$1:$J$1, 0))</f>
        <v>1.304</v>
      </c>
      <c r="F177" s="122" t="str">
        <f>INDEX(PR19_after_overrides!$A$1:$J$255, MATCH(Depreciation!$A177, PR19_after_overrides!$A$1:$A$255, 0), MATCH(Depreciation!F$2, PR19_after_overrides!$A$1:$J$1, 0))</f>
        <v/>
      </c>
      <c r="G177" s="123"/>
      <c r="H177" s="124">
        <f>INDEX('Cyclical_after overrides'!$A$1:$AX$244,MATCH(Depreciation!$A177,'Cyclical_after overrides'!$A$1:$A$244,0),MATCH(Depreciation!H$2,'Cyclical_after overrides'!$A$1:$AX$1,0))</f>
        <v>2.923</v>
      </c>
      <c r="I177" s="124">
        <f>INDEX('Cyclical_after overrides'!$A$1:$AX$244,MATCH(Depreciation!$A177,'Cyclical_after overrides'!$A$1:$A$244,0),MATCH(Depreciation!I$2,'Cyclical_after overrides'!$A$1:$AX$1,0))</f>
        <v>0</v>
      </c>
      <c r="J177" s="123"/>
      <c r="K177" s="124" t="str">
        <f>INDEX('Cyclical_after overrides'!$A$1:$AX$244,MATCH(Depreciation!$A177,'Cyclical_after overrides'!$A$1:$A$244,0),MATCH(Depreciation!K$2,'Cyclical_after overrides'!$A$1:$AX$1,0))</f>
        <v/>
      </c>
      <c r="L177" s="124" t="str">
        <f>INDEX('Cyclical_after overrides'!$A$1:$AX$244,MATCH(Depreciation!$A177,'Cyclical_after overrides'!$A$1:$A$244,0),MATCH(Depreciation!L$2,'Cyclical_after overrides'!$A$1:$AX$1,0))</f>
        <v/>
      </c>
      <c r="M177" s="124" t="str">
        <f>INDEX('Cyclical_after overrides'!$A$1:$AX$244,MATCH(Depreciation!$A177,'Cyclical_after overrides'!$A$1:$A$244,0),MATCH(Depreciation!M$2,'Cyclical_after overrides'!$A$1:$AX$1,0))</f>
        <v/>
      </c>
      <c r="N177" s="124" t="str">
        <f>INDEX('Cyclical_after overrides'!$A$1:$AX$244,MATCH(Depreciation!$A177,'Cyclical_after overrides'!$A$1:$A$244,0),MATCH(Depreciation!N$2,'Cyclical_after overrides'!$A$1:$AX$1,0))</f>
        <v/>
      </c>
      <c r="O177" s="123"/>
      <c r="P177" s="125" t="str">
        <f>_xlfn.IFNA(INDEX(PR24_after_overrides!$D$3:$AX$128, MATCH(Depreciation!$A177, PR24_after_overrides!$A$3:$A$128, 0), MATCH(Depreciation!P$2, PR24_after_overrides!$D$2:$AX$2, 0)), "")</f>
        <v/>
      </c>
      <c r="Q177" s="125" t="str">
        <f>_xlfn.IFNA(INDEX(PR24_after_overrides!$D$3:$AX$128, MATCH(Depreciation!$A177, PR24_after_overrides!$A$3:$A$128, 0), MATCH(Depreciation!Q$2, PR24_after_overrides!$D$2:$AX$2, 0)), "")</f>
        <v/>
      </c>
      <c r="R177" s="125" t="str">
        <f>_xlfn.IFNA(INDEX(PR24_after_overrides!$D$3:$AX$128, MATCH(Depreciation!$A177, PR24_after_overrides!$A$3:$A$128, 0), MATCH(Depreciation!R$2, PR24_after_overrides!$D$2:$AX$2, 0)), "")</f>
        <v/>
      </c>
      <c r="S177" s="125" t="str">
        <f>_xlfn.IFNA(INDEX(PR24_after_overrides!$D$3:$AX$128, MATCH(Depreciation!$A177, PR24_after_overrides!$A$3:$A$128, 0), MATCH(Depreciation!S$2, PR24_after_overrides!$D$2:$AX$2, 0)), "")</f>
        <v/>
      </c>
      <c r="T177" s="123"/>
      <c r="U177" s="124" cm="1">
        <f t="array" ref="U177">_xlfn.IFS($C177&lt;"2017-18",SUM(D177:F177),$C177&lt;"2020-21",SUM(H177:I177), $C177&lt;"2024-25", SUM(K177:N177), $C177&gt;="2024-25", SUM(P177:S177))</f>
        <v>2.9240000000000004</v>
      </c>
      <c r="V177" s="113"/>
      <c r="W177" s="113"/>
      <c r="X177" s="113"/>
      <c r="Y177" s="113"/>
      <c r="Z177" s="113"/>
    </row>
    <row r="178" spans="1:26" ht="12.4" customHeight="1" x14ac:dyDescent="0.35">
      <c r="A178" s="111" t="str">
        <f t="shared" si="4"/>
        <v>YKY18</v>
      </c>
      <c r="B178" s="111" t="s">
        <v>385</v>
      </c>
      <c r="C178" s="111" t="s">
        <v>251</v>
      </c>
      <c r="D178" s="122">
        <f>INDEX(PR19_after_overrides!$A$1:$J$255, MATCH(Depreciation!$A178, PR19_after_overrides!$A$1:$A$255, 0), MATCH(Depreciation!D$2, PR19_after_overrides!$A$1:$J$1, 0))</f>
        <v>1.4790000000000001</v>
      </c>
      <c r="E178" s="122">
        <f>INDEX(PR19_after_overrides!$A$1:$J$255, MATCH(Depreciation!$A178, PR19_after_overrides!$A$1:$A$255, 0), MATCH(Depreciation!E$2, PR19_after_overrides!$A$1:$J$1, 0))</f>
        <v>1.323</v>
      </c>
      <c r="F178" s="122" t="str">
        <f>INDEX(PR19_after_overrides!$A$1:$J$255, MATCH(Depreciation!$A178, PR19_after_overrides!$A$1:$A$255, 0), MATCH(Depreciation!F$2, PR19_after_overrides!$A$1:$J$1, 0))</f>
        <v/>
      </c>
      <c r="G178" s="123"/>
      <c r="H178" s="124">
        <f>INDEX('Cyclical_after overrides'!$A$1:$AX$244,MATCH(Depreciation!$A178,'Cyclical_after overrides'!$A$1:$A$244,0),MATCH(Depreciation!H$2,'Cyclical_after overrides'!$A$1:$AX$1,0))</f>
        <v>2.802</v>
      </c>
      <c r="I178" s="124">
        <f>INDEX('Cyclical_after overrides'!$A$1:$AX$244,MATCH(Depreciation!$A178,'Cyclical_after overrides'!$A$1:$A$244,0),MATCH(Depreciation!I$2,'Cyclical_after overrides'!$A$1:$AX$1,0))</f>
        <v>0</v>
      </c>
      <c r="J178" s="123"/>
      <c r="K178" s="124" t="str">
        <f>INDEX('Cyclical_after overrides'!$A$1:$AX$244,MATCH(Depreciation!$A178,'Cyclical_after overrides'!$A$1:$A$244,0),MATCH(Depreciation!K$2,'Cyclical_after overrides'!$A$1:$AX$1,0))</f>
        <v/>
      </c>
      <c r="L178" s="124" t="str">
        <f>INDEX('Cyclical_after overrides'!$A$1:$AX$244,MATCH(Depreciation!$A178,'Cyclical_after overrides'!$A$1:$A$244,0),MATCH(Depreciation!L$2,'Cyclical_after overrides'!$A$1:$AX$1,0))</f>
        <v/>
      </c>
      <c r="M178" s="124" t="str">
        <f>INDEX('Cyclical_after overrides'!$A$1:$AX$244,MATCH(Depreciation!$A178,'Cyclical_after overrides'!$A$1:$A$244,0),MATCH(Depreciation!M$2,'Cyclical_after overrides'!$A$1:$AX$1,0))</f>
        <v/>
      </c>
      <c r="N178" s="124" t="str">
        <f>INDEX('Cyclical_after overrides'!$A$1:$AX$244,MATCH(Depreciation!$A178,'Cyclical_after overrides'!$A$1:$A$244,0),MATCH(Depreciation!N$2,'Cyclical_after overrides'!$A$1:$AX$1,0))</f>
        <v/>
      </c>
      <c r="O178" s="123"/>
      <c r="P178" s="125" t="str">
        <f>_xlfn.IFNA(INDEX(PR24_after_overrides!$D$3:$AX$128, MATCH(Depreciation!$A178, PR24_after_overrides!$A$3:$A$128, 0), MATCH(Depreciation!P$2, PR24_after_overrides!$D$2:$AX$2, 0)), "")</f>
        <v/>
      </c>
      <c r="Q178" s="125" t="str">
        <f>_xlfn.IFNA(INDEX(PR24_after_overrides!$D$3:$AX$128, MATCH(Depreciation!$A178, PR24_after_overrides!$A$3:$A$128, 0), MATCH(Depreciation!Q$2, PR24_after_overrides!$D$2:$AX$2, 0)), "")</f>
        <v/>
      </c>
      <c r="R178" s="125" t="str">
        <f>_xlfn.IFNA(INDEX(PR24_after_overrides!$D$3:$AX$128, MATCH(Depreciation!$A178, PR24_after_overrides!$A$3:$A$128, 0), MATCH(Depreciation!R$2, PR24_after_overrides!$D$2:$AX$2, 0)), "")</f>
        <v/>
      </c>
      <c r="S178" s="125" t="str">
        <f>_xlfn.IFNA(INDEX(PR24_after_overrides!$D$3:$AX$128, MATCH(Depreciation!$A178, PR24_after_overrides!$A$3:$A$128, 0), MATCH(Depreciation!S$2, PR24_after_overrides!$D$2:$AX$2, 0)), "")</f>
        <v/>
      </c>
      <c r="T178" s="123"/>
      <c r="U178" s="124" cm="1">
        <f t="array" ref="U178">_xlfn.IFS($C178&lt;"2017-18",SUM(D178:F178),$C178&lt;"2020-21",SUM(H178:I178), $C178&lt;"2024-25", SUM(K178:N178), $C178&gt;="2024-25", SUM(P178:S178))</f>
        <v>2.802</v>
      </c>
      <c r="V178" s="113"/>
      <c r="W178" s="113"/>
      <c r="X178" s="113"/>
      <c r="Y178" s="113"/>
      <c r="Z178" s="113"/>
    </row>
    <row r="179" spans="1:26" ht="12.4" customHeight="1" x14ac:dyDescent="0.35">
      <c r="A179" s="111" t="str">
        <f t="shared" si="4"/>
        <v>YKY19</v>
      </c>
      <c r="B179" s="111" t="s">
        <v>385</v>
      </c>
      <c r="C179" s="111" t="s">
        <v>253</v>
      </c>
      <c r="D179" s="122">
        <f>INDEX(PR19_after_overrides!$A$1:$J$255, MATCH(Depreciation!$A179, PR19_after_overrides!$A$1:$A$255, 0), MATCH(Depreciation!D$2, PR19_after_overrides!$A$1:$J$1, 0))</f>
        <v>0.83199999999999996</v>
      </c>
      <c r="E179" s="122">
        <f>INDEX(PR19_after_overrides!$A$1:$J$255, MATCH(Depreciation!$A179, PR19_after_overrides!$A$1:$A$255, 0), MATCH(Depreciation!E$2, PR19_after_overrides!$A$1:$J$1, 0))</f>
        <v>2.1960000000000002</v>
      </c>
      <c r="F179" s="122" t="str">
        <f>INDEX(PR19_after_overrides!$A$1:$J$255, MATCH(Depreciation!$A179, PR19_after_overrides!$A$1:$A$255, 0), MATCH(Depreciation!F$2, PR19_after_overrides!$A$1:$J$1, 0))</f>
        <v/>
      </c>
      <c r="G179" s="123"/>
      <c r="H179" s="124">
        <f>INDEX('Cyclical_after overrides'!$A$1:$AX$244,MATCH(Depreciation!$A179,'Cyclical_after overrides'!$A$1:$A$244,0),MATCH(Depreciation!H$2,'Cyclical_after overrides'!$A$1:$AX$1,0))</f>
        <v>2.0209999999999999</v>
      </c>
      <c r="I179" s="124">
        <f>INDEX('Cyclical_after overrides'!$A$1:$AX$244,MATCH(Depreciation!$A179,'Cyclical_after overrides'!$A$1:$A$244,0),MATCH(Depreciation!I$2,'Cyclical_after overrides'!$A$1:$AX$1,0))</f>
        <v>0</v>
      </c>
      <c r="J179" s="123"/>
      <c r="K179" s="124" t="str">
        <f>INDEX('Cyclical_after overrides'!$A$1:$AX$244,MATCH(Depreciation!$A179,'Cyclical_after overrides'!$A$1:$A$244,0),MATCH(Depreciation!K$2,'Cyclical_after overrides'!$A$1:$AX$1,0))</f>
        <v/>
      </c>
      <c r="L179" s="124" t="str">
        <f>INDEX('Cyclical_after overrides'!$A$1:$AX$244,MATCH(Depreciation!$A179,'Cyclical_after overrides'!$A$1:$A$244,0),MATCH(Depreciation!L$2,'Cyclical_after overrides'!$A$1:$AX$1,0))</f>
        <v/>
      </c>
      <c r="M179" s="124" t="str">
        <f>INDEX('Cyclical_after overrides'!$A$1:$AX$244,MATCH(Depreciation!$A179,'Cyclical_after overrides'!$A$1:$A$244,0),MATCH(Depreciation!M$2,'Cyclical_after overrides'!$A$1:$AX$1,0))</f>
        <v/>
      </c>
      <c r="N179" s="124" t="str">
        <f>INDEX('Cyclical_after overrides'!$A$1:$AX$244,MATCH(Depreciation!$A179,'Cyclical_after overrides'!$A$1:$A$244,0),MATCH(Depreciation!N$2,'Cyclical_after overrides'!$A$1:$AX$1,0))</f>
        <v/>
      </c>
      <c r="O179" s="123"/>
      <c r="P179" s="125" t="str">
        <f>_xlfn.IFNA(INDEX(PR24_after_overrides!$D$3:$AX$128, MATCH(Depreciation!$A179, PR24_after_overrides!$A$3:$A$128, 0), MATCH(Depreciation!P$2, PR24_after_overrides!$D$2:$AX$2, 0)), "")</f>
        <v/>
      </c>
      <c r="Q179" s="125" t="str">
        <f>_xlfn.IFNA(INDEX(PR24_after_overrides!$D$3:$AX$128, MATCH(Depreciation!$A179, PR24_after_overrides!$A$3:$A$128, 0), MATCH(Depreciation!Q$2, PR24_after_overrides!$D$2:$AX$2, 0)), "")</f>
        <v/>
      </c>
      <c r="R179" s="125" t="str">
        <f>_xlfn.IFNA(INDEX(PR24_after_overrides!$D$3:$AX$128, MATCH(Depreciation!$A179, PR24_after_overrides!$A$3:$A$128, 0), MATCH(Depreciation!R$2, PR24_after_overrides!$D$2:$AX$2, 0)), "")</f>
        <v/>
      </c>
      <c r="S179" s="125" t="str">
        <f>_xlfn.IFNA(INDEX(PR24_after_overrides!$D$3:$AX$128, MATCH(Depreciation!$A179, PR24_after_overrides!$A$3:$A$128, 0), MATCH(Depreciation!S$2, PR24_after_overrides!$D$2:$AX$2, 0)), "")</f>
        <v/>
      </c>
      <c r="T179" s="123"/>
      <c r="U179" s="124" cm="1">
        <f t="array" ref="U179">_xlfn.IFS($C179&lt;"2017-18",SUM(D179:F179),$C179&lt;"2020-21",SUM(H179:I179), $C179&lt;"2024-25", SUM(K179:N179), $C179&gt;="2024-25", SUM(P179:S179))</f>
        <v>2.0209999999999999</v>
      </c>
      <c r="V179" s="113"/>
      <c r="W179" s="113"/>
      <c r="X179" s="113"/>
      <c r="Y179" s="113"/>
      <c r="Z179" s="113"/>
    </row>
    <row r="180" spans="1:26" ht="12.4" customHeight="1" x14ac:dyDescent="0.35">
      <c r="A180" s="111" t="str">
        <f t="shared" si="4"/>
        <v>YKY20</v>
      </c>
      <c r="B180" s="111" t="s">
        <v>385</v>
      </c>
      <c r="C180" s="111" t="s">
        <v>255</v>
      </c>
      <c r="D180" s="122">
        <f>INDEX(PR19_after_overrides!$A$1:$J$255, MATCH(Depreciation!$A180, PR19_after_overrides!$A$1:$A$255, 0), MATCH(Depreciation!D$2, PR19_after_overrides!$A$1:$J$1, 0))</f>
        <v>0.67800000000000005</v>
      </c>
      <c r="E180" s="122">
        <f>INDEX(PR19_after_overrides!$A$1:$J$255, MATCH(Depreciation!$A180, PR19_after_overrides!$A$1:$A$255, 0), MATCH(Depreciation!E$2, PR19_after_overrides!$A$1:$J$1, 0))</f>
        <v>2.4470000000000001</v>
      </c>
      <c r="F180" s="122" t="str">
        <f>INDEX(PR19_after_overrides!$A$1:$J$255, MATCH(Depreciation!$A180, PR19_after_overrides!$A$1:$A$255, 0), MATCH(Depreciation!F$2, PR19_after_overrides!$A$1:$J$1, 0))</f>
        <v/>
      </c>
      <c r="G180" s="123"/>
      <c r="H180" s="124">
        <f>INDEX('Cyclical_after overrides'!$A$1:$AX$244,MATCH(Depreciation!$A180,'Cyclical_after overrides'!$A$1:$A$244,0),MATCH(Depreciation!H$2,'Cyclical_after overrides'!$A$1:$AX$1,0))</f>
        <v>2.2240000000000002</v>
      </c>
      <c r="I180" s="124">
        <f>INDEX('Cyclical_after overrides'!$A$1:$AX$244,MATCH(Depreciation!$A180,'Cyclical_after overrides'!$A$1:$A$244,0),MATCH(Depreciation!I$2,'Cyclical_after overrides'!$A$1:$AX$1,0))</f>
        <v>0</v>
      </c>
      <c r="J180" s="123"/>
      <c r="K180" s="124" t="str">
        <f>INDEX('Cyclical_after overrides'!$A$1:$AX$244,MATCH(Depreciation!$A180,'Cyclical_after overrides'!$A$1:$A$244,0),MATCH(Depreciation!K$2,'Cyclical_after overrides'!$A$1:$AX$1,0))</f>
        <v/>
      </c>
      <c r="L180" s="124" t="str">
        <f>INDEX('Cyclical_after overrides'!$A$1:$AX$244,MATCH(Depreciation!$A180,'Cyclical_after overrides'!$A$1:$A$244,0),MATCH(Depreciation!L$2,'Cyclical_after overrides'!$A$1:$AX$1,0))</f>
        <v/>
      </c>
      <c r="M180" s="124" t="str">
        <f>INDEX('Cyclical_after overrides'!$A$1:$AX$244,MATCH(Depreciation!$A180,'Cyclical_after overrides'!$A$1:$A$244,0),MATCH(Depreciation!M$2,'Cyclical_after overrides'!$A$1:$AX$1,0))</f>
        <v/>
      </c>
      <c r="N180" s="124" t="str">
        <f>INDEX('Cyclical_after overrides'!$A$1:$AX$244,MATCH(Depreciation!$A180,'Cyclical_after overrides'!$A$1:$A$244,0),MATCH(Depreciation!N$2,'Cyclical_after overrides'!$A$1:$AX$1,0))</f>
        <v/>
      </c>
      <c r="O180" s="123"/>
      <c r="P180" s="125" t="str">
        <f>_xlfn.IFNA(INDEX(PR24_after_overrides!$D$3:$AX$128, MATCH(Depreciation!$A180, PR24_after_overrides!$A$3:$A$128, 0), MATCH(Depreciation!P$2, PR24_after_overrides!$D$2:$AX$2, 0)), "")</f>
        <v/>
      </c>
      <c r="Q180" s="125" t="str">
        <f>_xlfn.IFNA(INDEX(PR24_after_overrides!$D$3:$AX$128, MATCH(Depreciation!$A180, PR24_after_overrides!$A$3:$A$128, 0), MATCH(Depreciation!Q$2, PR24_after_overrides!$D$2:$AX$2, 0)), "")</f>
        <v/>
      </c>
      <c r="R180" s="125" t="str">
        <f>_xlfn.IFNA(INDEX(PR24_after_overrides!$D$3:$AX$128, MATCH(Depreciation!$A180, PR24_after_overrides!$A$3:$A$128, 0), MATCH(Depreciation!R$2, PR24_after_overrides!$D$2:$AX$2, 0)), "")</f>
        <v/>
      </c>
      <c r="S180" s="125" t="str">
        <f>_xlfn.IFNA(INDEX(PR24_after_overrides!$D$3:$AX$128, MATCH(Depreciation!$A180, PR24_after_overrides!$A$3:$A$128, 0), MATCH(Depreciation!S$2, PR24_after_overrides!$D$2:$AX$2, 0)), "")</f>
        <v/>
      </c>
      <c r="T180" s="123"/>
      <c r="U180" s="124" cm="1">
        <f t="array" ref="U180">_xlfn.IFS($C180&lt;"2017-18",SUM(D180:F180),$C180&lt;"2020-21",SUM(H180:I180), $C180&lt;"2024-25", SUM(K180:N180), $C180&gt;="2024-25", SUM(P180:S180))</f>
        <v>2.2240000000000002</v>
      </c>
      <c r="V180" s="113"/>
      <c r="W180" s="113"/>
      <c r="X180" s="113"/>
      <c r="Y180" s="113"/>
      <c r="Z180" s="113"/>
    </row>
    <row r="181" spans="1:26" ht="12.4" customHeight="1" x14ac:dyDescent="0.35">
      <c r="A181" s="111" t="str">
        <f t="shared" si="4"/>
        <v>YKY21</v>
      </c>
      <c r="B181" s="111" t="s">
        <v>385</v>
      </c>
      <c r="C181" s="111" t="s">
        <v>257</v>
      </c>
      <c r="D181" s="122">
        <f>INDEX(PR19_after_overrides!$A$1:$J$255, MATCH(Depreciation!$A181, PR19_after_overrides!$A$1:$A$255, 0), MATCH(Depreciation!D$2, PR19_after_overrides!$A$1:$J$1, 0))</f>
        <v>0.60699999999999998</v>
      </c>
      <c r="E181" s="122">
        <f>INDEX(PR19_after_overrides!$A$1:$J$255, MATCH(Depreciation!$A181, PR19_after_overrides!$A$1:$A$255, 0), MATCH(Depreciation!E$2, PR19_after_overrides!$A$1:$J$1, 0))</f>
        <v>2.2530000000000001</v>
      </c>
      <c r="F181" s="122">
        <f>INDEX(PR19_after_overrides!$A$1:$J$255, MATCH(Depreciation!$A181, PR19_after_overrides!$A$1:$A$255, 0), MATCH(Depreciation!F$2, PR19_after_overrides!$A$1:$J$1, 0))</f>
        <v>0.19500000000000001</v>
      </c>
      <c r="G181" s="123"/>
      <c r="H181" s="124" t="str">
        <f>INDEX('Cyclical_after overrides'!$A$1:$AX$244,MATCH(Depreciation!$A181,'Cyclical_after overrides'!$A$1:$A$244,0),MATCH(Depreciation!H$2,'Cyclical_after overrides'!$A$1:$AX$1,0))</f>
        <v/>
      </c>
      <c r="I181" s="124" t="str">
        <f>INDEX('Cyclical_after overrides'!$A$1:$AX$244,MATCH(Depreciation!$A181,'Cyclical_after overrides'!$A$1:$A$244,0),MATCH(Depreciation!I$2,'Cyclical_after overrides'!$A$1:$AX$1,0))</f>
        <v/>
      </c>
      <c r="J181" s="123"/>
      <c r="K181" s="124">
        <f>INDEX('Cyclical_after overrides'!$A$1:$AX$244,MATCH(Depreciation!$A181,'Cyclical_after overrides'!$A$1:$A$244,0),MATCH(Depreciation!K$2,'Cyclical_after overrides'!$A$1:$AX$1,0))</f>
        <v>0.60799999999999998</v>
      </c>
      <c r="L181" s="124">
        <f>INDEX('Cyclical_after overrides'!$A$1:$AX$244,MATCH(Depreciation!$A181,'Cyclical_after overrides'!$A$1:$A$244,0),MATCH(Depreciation!L$2,'Cyclical_after overrides'!$A$1:$AX$1,0))</f>
        <v>3.7029999999999998</v>
      </c>
      <c r="M181" s="124">
        <f>INDEX('Cyclical_after overrides'!$A$1:$AX$244,MATCH(Depreciation!$A181,'Cyclical_after overrides'!$A$1:$A$244,0),MATCH(Depreciation!M$2,'Cyclical_after overrides'!$A$1:$AX$1,0))</f>
        <v>0</v>
      </c>
      <c r="N181" s="124">
        <f>INDEX('Cyclical_after overrides'!$A$1:$AX$244,MATCH(Depreciation!$A181,'Cyclical_after overrides'!$A$1:$A$244,0),MATCH(Depreciation!N$2,'Cyclical_after overrides'!$A$1:$AX$1,0))</f>
        <v>1.3109999999999999</v>
      </c>
      <c r="O181" s="123"/>
      <c r="P181" s="125" t="str">
        <f>_xlfn.IFNA(INDEX(PR24_after_overrides!$D$3:$AX$128, MATCH(Depreciation!$A181, PR24_after_overrides!$A$3:$A$128, 0), MATCH(Depreciation!P$2, PR24_after_overrides!$D$2:$AX$2, 0)), "")</f>
        <v/>
      </c>
      <c r="Q181" s="125" t="str">
        <f>_xlfn.IFNA(INDEX(PR24_after_overrides!$D$3:$AX$128, MATCH(Depreciation!$A181, PR24_after_overrides!$A$3:$A$128, 0), MATCH(Depreciation!Q$2, PR24_after_overrides!$D$2:$AX$2, 0)), "")</f>
        <v/>
      </c>
      <c r="R181" s="125" t="str">
        <f>_xlfn.IFNA(INDEX(PR24_after_overrides!$D$3:$AX$128, MATCH(Depreciation!$A181, PR24_after_overrides!$A$3:$A$128, 0), MATCH(Depreciation!R$2, PR24_after_overrides!$D$2:$AX$2, 0)), "")</f>
        <v/>
      </c>
      <c r="S181" s="125" t="str">
        <f>_xlfn.IFNA(INDEX(PR24_after_overrides!$D$3:$AX$128, MATCH(Depreciation!$A181, PR24_after_overrides!$A$3:$A$128, 0), MATCH(Depreciation!S$2, PR24_after_overrides!$D$2:$AX$2, 0)), "")</f>
        <v/>
      </c>
      <c r="T181" s="123"/>
      <c r="U181" s="124" cm="1">
        <f t="array" ref="U181">_xlfn.IFS($C181&lt;"2017-18",SUM(D181:F181),$C181&lt;"2020-21",SUM(H181:I181), $C181&lt;"2024-25", SUM(K181:N181), $C181&gt;="2024-25", SUM(P181:S181))</f>
        <v>5.6219999999999999</v>
      </c>
      <c r="V181" s="113"/>
      <c r="W181" s="113"/>
      <c r="X181" s="113"/>
      <c r="Y181" s="113"/>
      <c r="Z181" s="113"/>
    </row>
    <row r="182" spans="1:26" ht="12.4" customHeight="1" x14ac:dyDescent="0.35">
      <c r="A182" s="111" t="str">
        <f t="shared" si="4"/>
        <v>YKY22</v>
      </c>
      <c r="B182" s="111" t="s">
        <v>385</v>
      </c>
      <c r="C182" s="111" t="s">
        <v>259</v>
      </c>
      <c r="D182" s="122">
        <f>INDEX(PR19_after_overrides!$A$1:$J$255, MATCH(Depreciation!$A182, PR19_after_overrides!$A$1:$A$255, 0), MATCH(Depreciation!D$2, PR19_after_overrides!$A$1:$J$1, 0))</f>
        <v>0.52</v>
      </c>
      <c r="E182" s="122">
        <f>INDEX(PR19_after_overrides!$A$1:$J$255, MATCH(Depreciation!$A182, PR19_after_overrides!$A$1:$A$255, 0), MATCH(Depreciation!E$2, PR19_after_overrides!$A$1:$J$1, 0))</f>
        <v>1.774</v>
      </c>
      <c r="F182" s="122">
        <f>INDEX(PR19_after_overrides!$A$1:$J$255, MATCH(Depreciation!$A182, PR19_after_overrides!$A$1:$A$255, 0), MATCH(Depreciation!F$2, PR19_after_overrides!$A$1:$J$1, 0))</f>
        <v>0.38900000000000001</v>
      </c>
      <c r="G182" s="123"/>
      <c r="H182" s="124" t="str">
        <f>INDEX('Cyclical_after overrides'!$A$1:$AX$244,MATCH(Depreciation!$A182,'Cyclical_after overrides'!$A$1:$A$244,0),MATCH(Depreciation!H$2,'Cyclical_after overrides'!$A$1:$AX$1,0))</f>
        <v/>
      </c>
      <c r="I182" s="124" t="str">
        <f>INDEX('Cyclical_after overrides'!$A$1:$AX$244,MATCH(Depreciation!$A182,'Cyclical_after overrides'!$A$1:$A$244,0),MATCH(Depreciation!I$2,'Cyclical_after overrides'!$A$1:$AX$1,0))</f>
        <v/>
      </c>
      <c r="J182" s="123"/>
      <c r="K182" s="124">
        <f>INDEX('Cyclical_after overrides'!$A$1:$AX$244,MATCH(Depreciation!$A182,'Cyclical_after overrides'!$A$1:$A$244,0),MATCH(Depreciation!K$2,'Cyclical_after overrides'!$A$1:$AX$1,0))</f>
        <v>0.52</v>
      </c>
      <c r="L182" s="124">
        <f>INDEX('Cyclical_after overrides'!$A$1:$AX$244,MATCH(Depreciation!$A182,'Cyclical_after overrides'!$A$1:$A$244,0),MATCH(Depreciation!L$2,'Cyclical_after overrides'!$A$1:$AX$1,0))</f>
        <v>4.1589999999999998</v>
      </c>
      <c r="M182" s="124">
        <f>INDEX('Cyclical_after overrides'!$A$1:$AX$244,MATCH(Depreciation!$A182,'Cyclical_after overrides'!$A$1:$A$244,0),MATCH(Depreciation!M$2,'Cyclical_after overrides'!$A$1:$AX$1,0))</f>
        <v>0</v>
      </c>
      <c r="N182" s="124">
        <f>INDEX('Cyclical_after overrides'!$A$1:$AX$244,MATCH(Depreciation!$A182,'Cyclical_after overrides'!$A$1:$A$244,0),MATCH(Depreciation!N$2,'Cyclical_after overrides'!$A$1:$AX$1,0))</f>
        <v>1.6919999999999999</v>
      </c>
      <c r="O182" s="123"/>
      <c r="P182" s="125" t="str">
        <f>_xlfn.IFNA(INDEX(PR24_after_overrides!$D$3:$AX$128, MATCH(Depreciation!$A182, PR24_after_overrides!$A$3:$A$128, 0), MATCH(Depreciation!P$2, PR24_after_overrides!$D$2:$AX$2, 0)), "")</f>
        <v/>
      </c>
      <c r="Q182" s="125" t="str">
        <f>_xlfn.IFNA(INDEX(PR24_after_overrides!$D$3:$AX$128, MATCH(Depreciation!$A182, PR24_after_overrides!$A$3:$A$128, 0), MATCH(Depreciation!Q$2, PR24_after_overrides!$D$2:$AX$2, 0)), "")</f>
        <v/>
      </c>
      <c r="R182" s="125" t="str">
        <f>_xlfn.IFNA(INDEX(PR24_after_overrides!$D$3:$AX$128, MATCH(Depreciation!$A182, PR24_after_overrides!$A$3:$A$128, 0), MATCH(Depreciation!R$2, PR24_after_overrides!$D$2:$AX$2, 0)), "")</f>
        <v/>
      </c>
      <c r="S182" s="125" t="str">
        <f>_xlfn.IFNA(INDEX(PR24_after_overrides!$D$3:$AX$128, MATCH(Depreciation!$A182, PR24_after_overrides!$A$3:$A$128, 0), MATCH(Depreciation!S$2, PR24_after_overrides!$D$2:$AX$2, 0)), "")</f>
        <v/>
      </c>
      <c r="T182" s="123"/>
      <c r="U182" s="124" cm="1">
        <f t="array" ref="U182">_xlfn.IFS($C182&lt;"2017-18",SUM(D182:F182),$C182&lt;"2020-21",SUM(H182:I182), $C182&lt;"2024-25", SUM(K182:N182), $C182&gt;="2024-25", SUM(P182:S182))</f>
        <v>6.3710000000000004</v>
      </c>
      <c r="V182" s="113"/>
      <c r="W182" s="113"/>
      <c r="X182" s="113"/>
      <c r="Y182" s="113"/>
      <c r="Z182" s="113"/>
    </row>
    <row r="183" spans="1:26" ht="12.4" customHeight="1" x14ac:dyDescent="0.35">
      <c r="A183" s="111" t="str">
        <f t="shared" si="4"/>
        <v>YKY23</v>
      </c>
      <c r="B183" s="111" t="s">
        <v>385</v>
      </c>
      <c r="C183" s="111" t="s">
        <v>261</v>
      </c>
      <c r="D183" s="122">
        <f>INDEX(PR19_after_overrides!$A$1:$J$255, MATCH(Depreciation!$A183, PR19_after_overrides!$A$1:$A$255, 0), MATCH(Depreciation!D$2, PR19_after_overrides!$A$1:$J$1, 0))</f>
        <v>6.2E-2</v>
      </c>
      <c r="E183" s="122">
        <f>INDEX(PR19_after_overrides!$A$1:$J$255, MATCH(Depreciation!$A183, PR19_after_overrides!$A$1:$A$255, 0), MATCH(Depreciation!E$2, PR19_after_overrides!$A$1:$J$1, 0))</f>
        <v>1.58</v>
      </c>
      <c r="F183" s="122">
        <f>INDEX(PR19_after_overrides!$A$1:$J$255, MATCH(Depreciation!$A183, PR19_after_overrides!$A$1:$A$255, 0), MATCH(Depreciation!F$2, PR19_after_overrides!$A$1:$J$1, 0))</f>
        <v>0.58299999999999996</v>
      </c>
      <c r="G183" s="123"/>
      <c r="H183" s="124" t="str">
        <f>INDEX('Cyclical_after overrides'!$A$1:$AX$244,MATCH(Depreciation!$A183,'Cyclical_after overrides'!$A$1:$A$244,0),MATCH(Depreciation!H$2,'Cyclical_after overrides'!$A$1:$AX$1,0))</f>
        <v/>
      </c>
      <c r="I183" s="124" t="str">
        <f>INDEX('Cyclical_after overrides'!$A$1:$AX$244,MATCH(Depreciation!$A183,'Cyclical_after overrides'!$A$1:$A$244,0),MATCH(Depreciation!I$2,'Cyclical_after overrides'!$A$1:$AX$1,0))</f>
        <v/>
      </c>
      <c r="J183" s="123"/>
      <c r="K183" s="124">
        <f>INDEX('Cyclical_after overrides'!$A$1:$AX$244,MATCH(Depreciation!$A183,'Cyclical_after overrides'!$A$1:$A$244,0),MATCH(Depreciation!K$2,'Cyclical_after overrides'!$A$1:$AX$1,0))</f>
        <v>2.1000000000000001E-2</v>
      </c>
      <c r="L183" s="124">
        <f>INDEX('Cyclical_after overrides'!$A$1:$AX$244,MATCH(Depreciation!$A183,'Cyclical_after overrides'!$A$1:$A$244,0),MATCH(Depreciation!L$2,'Cyclical_after overrides'!$A$1:$AX$1,0))</f>
        <v>3.1139999999999999</v>
      </c>
      <c r="M183" s="124">
        <f>INDEX('Cyclical_after overrides'!$A$1:$AX$244,MATCH(Depreciation!$A183,'Cyclical_after overrides'!$A$1:$A$244,0),MATCH(Depreciation!M$2,'Cyclical_after overrides'!$A$1:$AX$1,0))</f>
        <v>0</v>
      </c>
      <c r="N183" s="124">
        <f>INDEX('Cyclical_after overrides'!$A$1:$AX$244,MATCH(Depreciation!$A183,'Cyclical_after overrides'!$A$1:$A$244,0),MATCH(Depreciation!N$2,'Cyclical_after overrides'!$A$1:$AX$1,0))</f>
        <v>2.609</v>
      </c>
      <c r="O183" s="123"/>
      <c r="P183" s="125" t="str">
        <f>_xlfn.IFNA(INDEX(PR24_after_overrides!$D$3:$AX$128, MATCH(Depreciation!$A183, PR24_after_overrides!$A$3:$A$128, 0), MATCH(Depreciation!P$2, PR24_after_overrides!$D$2:$AX$2, 0)), "")</f>
        <v/>
      </c>
      <c r="Q183" s="125" t="str">
        <f>_xlfn.IFNA(INDEX(PR24_after_overrides!$D$3:$AX$128, MATCH(Depreciation!$A183, PR24_after_overrides!$A$3:$A$128, 0), MATCH(Depreciation!Q$2, PR24_after_overrides!$D$2:$AX$2, 0)), "")</f>
        <v/>
      </c>
      <c r="R183" s="125" t="str">
        <f>_xlfn.IFNA(INDEX(PR24_after_overrides!$D$3:$AX$128, MATCH(Depreciation!$A183, PR24_after_overrides!$A$3:$A$128, 0), MATCH(Depreciation!R$2, PR24_after_overrides!$D$2:$AX$2, 0)), "")</f>
        <v/>
      </c>
      <c r="S183" s="125" t="str">
        <f>_xlfn.IFNA(INDEX(PR24_after_overrides!$D$3:$AX$128, MATCH(Depreciation!$A183, PR24_after_overrides!$A$3:$A$128, 0), MATCH(Depreciation!S$2, PR24_after_overrides!$D$2:$AX$2, 0)), "")</f>
        <v/>
      </c>
      <c r="T183" s="123"/>
      <c r="U183" s="124" cm="1">
        <f t="array" ref="U183">_xlfn.IFS($C183&lt;"2017-18",SUM(D183:F183),$C183&lt;"2020-21",SUM(H183:I183), $C183&lt;"2024-25", SUM(K183:N183), $C183&gt;="2024-25", SUM(P183:S183))</f>
        <v>5.7439999999999998</v>
      </c>
      <c r="V183" s="113"/>
      <c r="W183" s="113"/>
      <c r="X183" s="113"/>
      <c r="Y183" s="113"/>
      <c r="Z183" s="113"/>
    </row>
    <row r="184" spans="1:26" ht="12.4" customHeight="1" x14ac:dyDescent="0.35">
      <c r="A184" s="111" t="str">
        <f t="shared" ref="A184:A190" si="9">B184&amp;RIGHT(C184,2)</f>
        <v>YKY24</v>
      </c>
      <c r="B184" s="111" t="s">
        <v>385</v>
      </c>
      <c r="C184" s="111" t="s">
        <v>263</v>
      </c>
      <c r="D184" s="122"/>
      <c r="E184" s="122"/>
      <c r="F184" s="122"/>
      <c r="G184" s="123"/>
      <c r="H184" s="124"/>
      <c r="I184" s="124"/>
      <c r="J184" s="123"/>
      <c r="K184" s="124">
        <f>INDEX('Cyclical_after overrides'!$A$1:$AX$244,MATCH(Depreciation!$A184,'Cyclical_after overrides'!$A$1:$A$244,0),MATCH(Depreciation!K$2,'Cyclical_after overrides'!$A$1:$AX$1,0))</f>
        <v>1.9E-2</v>
      </c>
      <c r="L184" s="124">
        <f>INDEX('Cyclical_after overrides'!$A$1:$AX$244,MATCH(Depreciation!$A184,'Cyclical_after overrides'!$A$1:$A$244,0),MATCH(Depreciation!L$2,'Cyclical_after overrides'!$A$1:$AX$1,0))</f>
        <v>1.845</v>
      </c>
      <c r="M184" s="124">
        <f>INDEX('Cyclical_after overrides'!$A$1:$AX$244,MATCH(Depreciation!$A184,'Cyclical_after overrides'!$A$1:$A$244,0),MATCH(Depreciation!M$2,'Cyclical_after overrides'!$A$1:$AX$1,0))</f>
        <v>0</v>
      </c>
      <c r="N184" s="124">
        <f>INDEX('Cyclical_after overrides'!$A$1:$AX$244,MATCH(Depreciation!$A184,'Cyclical_after overrides'!$A$1:$A$244,0),MATCH(Depreciation!N$2,'Cyclical_after overrides'!$A$1:$AX$1,0))</f>
        <v>3.476</v>
      </c>
      <c r="O184" s="123"/>
      <c r="P184" s="125">
        <f>_xlfn.IFNA(INDEX(PR24_after_overrides!$D$3:$AX$128, MATCH(Depreciation!$A184, PR24_after_overrides!$A$3:$A$128, 0), MATCH(Depreciation!P$2, PR24_after_overrides!$D$2:$AX$2, 0)), "")</f>
        <v>0</v>
      </c>
      <c r="Q184" s="125">
        <f>_xlfn.IFNA(INDEX(PR24_after_overrides!$D$3:$AX$128, MATCH(Depreciation!$A184, PR24_after_overrides!$A$3:$A$128, 0), MATCH(Depreciation!Q$2, PR24_after_overrides!$D$2:$AX$2, 0)), "")</f>
        <v>3.476</v>
      </c>
      <c r="R184" s="125">
        <f>_xlfn.IFNA(INDEX(PR24_after_overrides!$D$3:$AX$128, MATCH(Depreciation!$A184, PR24_after_overrides!$A$3:$A$128, 0), MATCH(Depreciation!R$2, PR24_after_overrides!$D$2:$AX$2, 0)), "")</f>
        <v>1.9000000000000003E-2</v>
      </c>
      <c r="S184" s="125">
        <f>_xlfn.IFNA(INDEX(PR24_after_overrides!$D$3:$AX$128, MATCH(Depreciation!$A184, PR24_after_overrides!$A$3:$A$128, 0), MATCH(Depreciation!S$2, PR24_after_overrides!$D$2:$AX$2, 0)), "")</f>
        <v>1.8449999999999998</v>
      </c>
      <c r="T184" s="123"/>
      <c r="U184" s="124" cm="1">
        <f t="array" ref="U184">_xlfn.IFS($C184&lt;"2017-18",SUM(D184:F184),$C184&lt;"2020-21",SUM(H184:I184), $C184&lt;"2024-25", SUM(K184:N184), $C184&gt;="2024-25", SUM(P184:S184))</f>
        <v>5.34</v>
      </c>
      <c r="V184" s="113"/>
      <c r="W184" s="113"/>
      <c r="X184" s="113"/>
      <c r="Y184" s="113"/>
      <c r="Z184" s="113"/>
    </row>
    <row r="185" spans="1:26" ht="12.4" customHeight="1" x14ac:dyDescent="0.35">
      <c r="A185" s="111" t="str">
        <f t="shared" si="9"/>
        <v>YKY25</v>
      </c>
      <c r="B185" s="111" t="s">
        <v>385</v>
      </c>
      <c r="C185" s="111" t="s">
        <v>516</v>
      </c>
      <c r="D185" s="122"/>
      <c r="E185" s="122"/>
      <c r="F185" s="122"/>
      <c r="G185" s="123"/>
      <c r="H185" s="124"/>
      <c r="I185" s="124"/>
      <c r="J185" s="123"/>
      <c r="K185" s="124"/>
      <c r="L185" s="124"/>
      <c r="M185" s="124"/>
      <c r="N185" s="124"/>
      <c r="O185" s="123"/>
      <c r="P185" s="125">
        <f>_xlfn.IFNA(INDEX(PR24_after_overrides!$D$3:$AX$128, MATCH(Depreciation!$A185, PR24_after_overrides!$A$3:$A$128, 0), MATCH(Depreciation!P$2, PR24_after_overrides!$D$2:$AX$2, 0)), "")</f>
        <v>0</v>
      </c>
      <c r="Q185" s="125">
        <f>_xlfn.IFNA(INDEX(PR24_after_overrides!$D$3:$AX$128, MATCH(Depreciation!$A185, PR24_after_overrides!$A$3:$A$128, 0), MATCH(Depreciation!Q$2, PR24_after_overrides!$D$2:$AX$2, 0)), "")</f>
        <v>3.842388606308182</v>
      </c>
      <c r="R185" s="125">
        <f>_xlfn.IFNA(INDEX(PR24_after_overrides!$D$3:$AX$128, MATCH(Depreciation!$A185, PR24_after_overrides!$A$3:$A$128, 0), MATCH(Depreciation!R$2, PR24_after_overrides!$D$2:$AX$2, 0)), "")</f>
        <v>2.0640930978665768E-2</v>
      </c>
      <c r="S185" s="125">
        <f>_xlfn.IFNA(INDEX(PR24_after_overrides!$D$3:$AX$128, MATCH(Depreciation!$A185, PR24_after_overrides!$A$3:$A$128, 0), MATCH(Depreciation!S$2, PR24_after_overrides!$D$2:$AX$2, 0)), "")</f>
        <v>1.5902023089865429</v>
      </c>
      <c r="T185" s="123"/>
      <c r="U185" s="124" cm="1">
        <f t="array" ref="U185">_xlfn.IFS($C185&lt;"2017-18",SUM(D185:F185),$C185&lt;"2020-21",SUM(H185:I185), $C185&lt;"2024-25", SUM(K185:N185), $C185&gt;="2024-25", SUM(P185:S185))</f>
        <v>5.4532318462733906</v>
      </c>
      <c r="V185" s="113"/>
      <c r="W185" s="113"/>
      <c r="X185" s="113"/>
      <c r="Y185" s="113"/>
      <c r="Z185" s="113"/>
    </row>
    <row r="186" spans="1:26" ht="12.4" customHeight="1" x14ac:dyDescent="0.35">
      <c r="A186" s="111" t="str">
        <f t="shared" si="9"/>
        <v>YKY26</v>
      </c>
      <c r="B186" s="111" t="s">
        <v>385</v>
      </c>
      <c r="C186" s="111" t="s">
        <v>518</v>
      </c>
      <c r="D186" s="122"/>
      <c r="E186" s="122"/>
      <c r="F186" s="122"/>
      <c r="G186" s="123"/>
      <c r="H186" s="124"/>
      <c r="I186" s="124"/>
      <c r="J186" s="123"/>
      <c r="K186" s="124"/>
      <c r="L186" s="124"/>
      <c r="M186" s="124"/>
      <c r="N186" s="124"/>
      <c r="O186" s="123"/>
      <c r="P186" s="125">
        <f>_xlfn.IFNA(INDEX(PR24_after_overrides!$D$3:$AX$128, MATCH(Depreciation!$A186, PR24_after_overrides!$A$3:$A$128, 0), MATCH(Depreciation!P$2, PR24_after_overrides!$D$2:$AX$2, 0)), "")</f>
        <v>0</v>
      </c>
      <c r="Q186" s="125">
        <f>_xlfn.IFNA(INDEX(PR24_after_overrides!$D$3:$AX$128, MATCH(Depreciation!$A186, PR24_after_overrides!$A$3:$A$128, 0), MATCH(Depreciation!Q$2, PR24_after_overrides!$D$2:$AX$2, 0)), "")</f>
        <v>6.3905431143802787</v>
      </c>
      <c r="R186" s="125">
        <f>_xlfn.IFNA(INDEX(PR24_after_overrides!$D$3:$AX$128, MATCH(Depreciation!$A186, PR24_after_overrides!$A$3:$A$128, 0), MATCH(Depreciation!R$2, PR24_after_overrides!$D$2:$AX$2, 0)), "")</f>
        <v>2.1123924699586866E-2</v>
      </c>
      <c r="S186" s="125">
        <f>_xlfn.IFNA(INDEX(PR24_after_overrides!$D$3:$AX$128, MATCH(Depreciation!$A186, PR24_after_overrides!$A$3:$A$128, 0), MATCH(Depreciation!S$2, PR24_after_overrides!$D$2:$AX$2, 0)), "")</f>
        <v>3.491006502984356</v>
      </c>
      <c r="T186" s="123"/>
      <c r="U186" s="124" cm="1">
        <f t="array" ref="U186">_xlfn.IFS($C186&lt;"2017-18",SUM(D186:F186),$C186&lt;"2020-21",SUM(H186:I186), $C186&lt;"2024-25", SUM(K186:N186), $C186&gt;="2024-25", SUM(P186:S186))</f>
        <v>9.9026735420642211</v>
      </c>
      <c r="V186" s="113"/>
      <c r="W186" s="113"/>
      <c r="X186" s="113"/>
      <c r="Y186" s="113"/>
      <c r="Z186" s="113"/>
    </row>
    <row r="187" spans="1:26" ht="12.4" customHeight="1" x14ac:dyDescent="0.35">
      <c r="A187" s="111" t="str">
        <f t="shared" si="9"/>
        <v>YKY27</v>
      </c>
      <c r="B187" s="111" t="s">
        <v>385</v>
      </c>
      <c r="C187" s="111" t="s">
        <v>519</v>
      </c>
      <c r="D187" s="122"/>
      <c r="E187" s="122"/>
      <c r="F187" s="122"/>
      <c r="G187" s="123"/>
      <c r="H187" s="124"/>
      <c r="I187" s="124"/>
      <c r="J187" s="123"/>
      <c r="K187" s="124"/>
      <c r="L187" s="124"/>
      <c r="M187" s="124"/>
      <c r="N187" s="124"/>
      <c r="O187" s="123"/>
      <c r="P187" s="125">
        <f>_xlfn.IFNA(INDEX(PR24_after_overrides!$D$3:$AX$128, MATCH(Depreciation!$A187, PR24_after_overrides!$A$3:$A$128, 0), MATCH(Depreciation!P$2, PR24_after_overrides!$D$2:$AX$2, 0)), "")</f>
        <v>0</v>
      </c>
      <c r="Q187" s="125">
        <f>_xlfn.IFNA(INDEX(PR24_after_overrides!$D$3:$AX$128, MATCH(Depreciation!$A187, PR24_after_overrides!$A$3:$A$128, 0), MATCH(Depreciation!Q$2, PR24_after_overrides!$D$2:$AX$2, 0)), "")</f>
        <v>7.2668035305975174</v>
      </c>
      <c r="R187" s="125">
        <f>_xlfn.IFNA(INDEX(PR24_after_overrides!$D$3:$AX$128, MATCH(Depreciation!$A187, PR24_after_overrides!$A$3:$A$128, 0), MATCH(Depreciation!R$2, PR24_after_overrides!$D$2:$AX$2, 0)), "")</f>
        <v>2.1526234343834241E-2</v>
      </c>
      <c r="S187" s="125">
        <f>_xlfn.IFNA(INDEX(PR24_after_overrides!$D$3:$AX$128, MATCH(Depreciation!$A187, PR24_after_overrides!$A$3:$A$128, 0), MATCH(Depreciation!S$2, PR24_after_overrides!$D$2:$AX$2, 0)), "")</f>
        <v>2.5242342167401417</v>
      </c>
      <c r="T187" s="123"/>
      <c r="U187" s="124" cm="1">
        <f t="array" ref="U187">_xlfn.IFS($C187&lt;"2017-18",SUM(D187:F187),$C187&lt;"2020-21",SUM(H187:I187), $C187&lt;"2024-25", SUM(K187:N187), $C187&gt;="2024-25", SUM(P187:S187))</f>
        <v>9.8125639816814925</v>
      </c>
      <c r="V187" s="113"/>
      <c r="W187" s="113"/>
      <c r="X187" s="113"/>
      <c r="Y187" s="113"/>
      <c r="Z187" s="113"/>
    </row>
    <row r="188" spans="1:26" ht="12.4" customHeight="1" x14ac:dyDescent="0.35">
      <c r="A188" s="111" t="str">
        <f t="shared" si="9"/>
        <v>YKY28</v>
      </c>
      <c r="B188" s="111" t="s">
        <v>385</v>
      </c>
      <c r="C188" s="111" t="s">
        <v>520</v>
      </c>
      <c r="D188" s="122"/>
      <c r="E188" s="122"/>
      <c r="F188" s="122"/>
      <c r="G188" s="123"/>
      <c r="H188" s="124"/>
      <c r="I188" s="124"/>
      <c r="J188" s="123"/>
      <c r="K188" s="124"/>
      <c r="L188" s="124"/>
      <c r="M188" s="124"/>
      <c r="N188" s="124"/>
      <c r="O188" s="123"/>
      <c r="P188" s="125">
        <f>_xlfn.IFNA(INDEX(PR24_after_overrides!$D$3:$AX$128, MATCH(Depreciation!$A188, PR24_after_overrides!$A$3:$A$128, 0), MATCH(Depreciation!P$2, PR24_after_overrides!$D$2:$AX$2, 0)), "")</f>
        <v>0</v>
      </c>
      <c r="Q188" s="125">
        <f>_xlfn.IFNA(INDEX(PR24_after_overrides!$D$3:$AX$128, MATCH(Depreciation!$A188, PR24_after_overrides!$A$3:$A$128, 0), MATCH(Depreciation!Q$2, PR24_after_overrides!$D$2:$AX$2, 0)), "")</f>
        <v>7.1489737972422676</v>
      </c>
      <c r="R188" s="125">
        <f>_xlfn.IFNA(INDEX(PR24_after_overrides!$D$3:$AX$128, MATCH(Depreciation!$A188, PR24_after_overrides!$A$3:$A$128, 0), MATCH(Depreciation!R$2, PR24_after_overrides!$D$2:$AX$2, 0)), "")</f>
        <v>2.1943538311405986E-2</v>
      </c>
      <c r="S188" s="125">
        <f>_xlfn.IFNA(INDEX(PR24_after_overrides!$D$3:$AX$128, MATCH(Depreciation!$A188, PR24_after_overrides!$A$3:$A$128, 0), MATCH(Depreciation!S$2, PR24_after_overrides!$D$2:$AX$2, 0)), "")</f>
        <v>2.4126342911856371</v>
      </c>
      <c r="T188" s="123"/>
      <c r="U188" s="124" cm="1">
        <f t="array" ref="U188">_xlfn.IFS($C188&lt;"2017-18",SUM(D188:F188),$C188&lt;"2020-21",SUM(H188:I188), $C188&lt;"2024-25", SUM(K188:N188), $C188&gt;="2024-25", SUM(P188:S188))</f>
        <v>9.583551626739311</v>
      </c>
      <c r="V188" s="113"/>
      <c r="W188" s="113"/>
      <c r="X188" s="113"/>
      <c r="Y188" s="113"/>
      <c r="Z188" s="113"/>
    </row>
    <row r="189" spans="1:26" ht="12.4" customHeight="1" x14ac:dyDescent="0.35">
      <c r="A189" s="111" t="str">
        <f t="shared" si="9"/>
        <v>YKY29</v>
      </c>
      <c r="B189" s="111" t="s">
        <v>385</v>
      </c>
      <c r="C189" s="111" t="s">
        <v>521</v>
      </c>
      <c r="D189" s="122"/>
      <c r="E189" s="122"/>
      <c r="F189" s="122"/>
      <c r="G189" s="123"/>
      <c r="H189" s="124"/>
      <c r="I189" s="124"/>
      <c r="J189" s="123"/>
      <c r="K189" s="124"/>
      <c r="L189" s="124"/>
      <c r="M189" s="124"/>
      <c r="N189" s="124"/>
      <c r="O189" s="123"/>
      <c r="P189" s="125">
        <f>_xlfn.IFNA(INDEX(PR24_after_overrides!$D$3:$AX$128, MATCH(Depreciation!$A189, PR24_after_overrides!$A$3:$A$128, 0), MATCH(Depreciation!P$2, PR24_after_overrides!$D$2:$AX$2, 0)), "")</f>
        <v>0</v>
      </c>
      <c r="Q189" s="125">
        <f>_xlfn.IFNA(INDEX(PR24_after_overrides!$D$3:$AX$128, MATCH(Depreciation!$A189, PR24_after_overrides!$A$3:$A$128, 0), MATCH(Depreciation!Q$2, PR24_after_overrides!$D$2:$AX$2, 0)), "")</f>
        <v>5.3116990805816959</v>
      </c>
      <c r="R189" s="125">
        <f>_xlfn.IFNA(INDEX(PR24_after_overrides!$D$3:$AX$128, MATCH(Depreciation!$A189, PR24_after_overrides!$A$3:$A$128, 0), MATCH(Depreciation!R$2, PR24_after_overrides!$D$2:$AX$2, 0)), "")</f>
        <v>2.238240907763411E-2</v>
      </c>
      <c r="S189" s="125">
        <f>_xlfn.IFNA(INDEX(PR24_after_overrides!$D$3:$AX$128, MATCH(Depreciation!$A189, PR24_after_overrides!$A$3:$A$128, 0), MATCH(Depreciation!S$2, PR24_after_overrides!$D$2:$AX$2, 0)), "")</f>
        <v>1.9496256328149713</v>
      </c>
      <c r="T189" s="123"/>
      <c r="U189" s="124" cm="1">
        <f t="array" ref="U189">_xlfn.IFS($C189&lt;"2017-18",SUM(D189:F189),$C189&lt;"2020-21",SUM(H189:I189), $C189&lt;"2024-25", SUM(K189:N189), $C189&gt;="2024-25", SUM(P189:S189))</f>
        <v>7.2837071224743015</v>
      </c>
      <c r="V189" s="113"/>
      <c r="W189" s="113"/>
      <c r="X189" s="113"/>
      <c r="Y189" s="113"/>
      <c r="Z189" s="113"/>
    </row>
    <row r="190" spans="1:26" ht="12.4" customHeight="1" x14ac:dyDescent="0.35">
      <c r="A190" s="111" t="str">
        <f t="shared" si="9"/>
        <v>YKY30</v>
      </c>
      <c r="B190" s="111" t="s">
        <v>385</v>
      </c>
      <c r="C190" s="111" t="s">
        <v>522</v>
      </c>
      <c r="D190" s="122"/>
      <c r="E190" s="122"/>
      <c r="F190" s="122"/>
      <c r="G190" s="123"/>
      <c r="H190" s="124"/>
      <c r="I190" s="124"/>
      <c r="J190" s="123"/>
      <c r="K190" s="124"/>
      <c r="L190" s="124"/>
      <c r="M190" s="124"/>
      <c r="N190" s="124"/>
      <c r="O190" s="123"/>
      <c r="P190" s="125">
        <f>_xlfn.IFNA(INDEX(PR24_after_overrides!$D$3:$AX$128, MATCH(Depreciation!$A190, PR24_after_overrides!$A$3:$A$128, 0), MATCH(Depreciation!P$2, PR24_after_overrides!$D$2:$AX$2, 0)), "")</f>
        <v>0</v>
      </c>
      <c r="Q190" s="125">
        <f>_xlfn.IFNA(INDEX(PR24_after_overrides!$D$3:$AX$128, MATCH(Depreciation!$A190, PR24_after_overrides!$A$3:$A$128, 0), MATCH(Depreciation!Q$2, PR24_after_overrides!$D$2:$AX$2, 0)), "")</f>
        <v>6.7649064404853521</v>
      </c>
      <c r="R190" s="125">
        <f>_xlfn.IFNA(INDEX(PR24_after_overrides!$D$3:$AX$128, MATCH(Depreciation!$A190, PR24_after_overrides!$A$3:$A$128, 0), MATCH(Depreciation!R$2, PR24_after_overrides!$D$2:$AX$2, 0)), "")</f>
        <v>2.2830057259186801E-2</v>
      </c>
      <c r="S190" s="125">
        <f>_xlfn.IFNA(INDEX(PR24_after_overrides!$D$3:$AX$128, MATCH(Depreciation!$A190, PR24_after_overrides!$A$3:$A$128, 0), MATCH(Depreciation!S$2, PR24_after_overrides!$D$2:$AX$2, 0)), "")</f>
        <v>1.1883645594387235</v>
      </c>
      <c r="T190" s="123"/>
      <c r="U190" s="124" cm="1">
        <f t="array" ref="U190">_xlfn.IFS($C190&lt;"2017-18",SUM(D190:F190),$C190&lt;"2020-21",SUM(H190:I190), $C190&lt;"2024-25", SUM(K190:N190), $C190&gt;="2024-25", SUM(P190:S190))</f>
        <v>7.9761010571832625</v>
      </c>
      <c r="V190" s="113"/>
      <c r="W190" s="113"/>
      <c r="X190" s="113"/>
      <c r="Y190" s="113"/>
      <c r="Z190" s="113"/>
    </row>
    <row r="191" spans="1:26" ht="12.4" customHeight="1" x14ac:dyDescent="0.35">
      <c r="A191" s="111" t="str">
        <f t="shared" si="4"/>
        <v>AFW14</v>
      </c>
      <c r="B191" s="111" t="s">
        <v>397</v>
      </c>
      <c r="C191" s="111" t="s">
        <v>243</v>
      </c>
      <c r="D191" s="122">
        <f>INDEX(PR19_after_overrides!$A$1:$J$255, MATCH(Depreciation!$A191, PR19_after_overrides!$A$1:$A$255, 0), MATCH(Depreciation!D$2, PR19_after_overrides!$A$1:$J$1, 0))</f>
        <v>0.69776656819428196</v>
      </c>
      <c r="E191" s="122" t="str">
        <f>INDEX(PR19_after_overrides!$A$1:$J$255, MATCH(Depreciation!$A191, PR19_after_overrides!$A$1:$A$255, 0), MATCH(Depreciation!E$2, PR19_after_overrides!$A$1:$J$1, 0))</f>
        <v/>
      </c>
      <c r="F191" s="122" t="str">
        <f>INDEX(PR19_after_overrides!$A$1:$J$255, MATCH(Depreciation!$A191, PR19_after_overrides!$A$1:$A$255, 0), MATCH(Depreciation!F$2, PR19_after_overrides!$A$1:$J$1, 0))</f>
        <v/>
      </c>
      <c r="G191" s="123"/>
      <c r="H191" s="124" t="str">
        <f>INDEX('Cyclical_after overrides'!$A$1:$AX$244,MATCH(Depreciation!$A191,'Cyclical_after overrides'!$A$1:$A$244,0),MATCH(Depreciation!H$2,'Cyclical_after overrides'!$A$1:$AX$1,0))</f>
        <v/>
      </c>
      <c r="I191" s="124">
        <f>INDEX('Cyclical_after overrides'!$A$1:$AX$244,MATCH(Depreciation!$A191,'Cyclical_after overrides'!$A$1:$A$244,0),MATCH(Depreciation!I$2,'Cyclical_after overrides'!$A$1:$AX$1,0))</f>
        <v>0</v>
      </c>
      <c r="J191" s="123"/>
      <c r="K191" s="124" t="str">
        <f>INDEX('Cyclical_after overrides'!$A$1:$AX$244,MATCH(Depreciation!$A191,'Cyclical_after overrides'!$A$1:$A$244,0),MATCH(Depreciation!K$2,'Cyclical_after overrides'!$A$1:$AX$1,0))</f>
        <v/>
      </c>
      <c r="L191" s="124" t="str">
        <f>INDEX('Cyclical_after overrides'!$A$1:$AX$244,MATCH(Depreciation!$A191,'Cyclical_after overrides'!$A$1:$A$244,0),MATCH(Depreciation!L$2,'Cyclical_after overrides'!$A$1:$AX$1,0))</f>
        <v/>
      </c>
      <c r="M191" s="124" t="str">
        <f>INDEX('Cyclical_after overrides'!$A$1:$AX$244,MATCH(Depreciation!$A191,'Cyclical_after overrides'!$A$1:$A$244,0),MATCH(Depreciation!M$2,'Cyclical_after overrides'!$A$1:$AX$1,0))</f>
        <v/>
      </c>
      <c r="N191" s="124" t="str">
        <f>INDEX('Cyclical_after overrides'!$A$1:$AX$244,MATCH(Depreciation!$A191,'Cyclical_after overrides'!$A$1:$A$244,0),MATCH(Depreciation!N$2,'Cyclical_after overrides'!$A$1:$AX$1,0))</f>
        <v/>
      </c>
      <c r="O191" s="123"/>
      <c r="P191" s="125" t="str">
        <f>_xlfn.IFNA(INDEX(PR24_after_overrides!$D$3:$AX$128, MATCH(Depreciation!$A191, PR24_after_overrides!$A$3:$A$128, 0), MATCH(Depreciation!P$2, PR24_after_overrides!$D$2:$AX$2, 0)), "")</f>
        <v/>
      </c>
      <c r="Q191" s="125" t="str">
        <f>_xlfn.IFNA(INDEX(PR24_after_overrides!$D$3:$AX$128, MATCH(Depreciation!$A191, PR24_after_overrides!$A$3:$A$128, 0), MATCH(Depreciation!Q$2, PR24_after_overrides!$D$2:$AX$2, 0)), "")</f>
        <v/>
      </c>
      <c r="R191" s="125" t="str">
        <f>_xlfn.IFNA(INDEX(PR24_after_overrides!$D$3:$AX$128, MATCH(Depreciation!$A191, PR24_after_overrides!$A$3:$A$128, 0), MATCH(Depreciation!R$2, PR24_after_overrides!$D$2:$AX$2, 0)), "")</f>
        <v/>
      </c>
      <c r="S191" s="125" t="str">
        <f>_xlfn.IFNA(INDEX(PR24_after_overrides!$D$3:$AX$128, MATCH(Depreciation!$A191, PR24_after_overrides!$A$3:$A$128, 0), MATCH(Depreciation!S$2, PR24_after_overrides!$D$2:$AX$2, 0)), "")</f>
        <v/>
      </c>
      <c r="T191" s="123"/>
      <c r="U191" s="124" cm="1">
        <f t="array" ref="U191">_xlfn.IFS($C191&lt;"2017-18",SUM(D191:F191),$C191&lt;"2020-21",SUM(H191:I191), $C191&lt;"2024-25", SUM(K191:N191), $C191&gt;="2024-25", SUM(P191:S191))</f>
        <v>0.69776656819428196</v>
      </c>
      <c r="V191" s="113"/>
      <c r="W191" s="113"/>
      <c r="X191" s="113"/>
      <c r="Y191" s="113"/>
      <c r="Z191" s="113"/>
    </row>
    <row r="192" spans="1:26" ht="12.4" customHeight="1" x14ac:dyDescent="0.35">
      <c r="A192" s="111" t="str">
        <f t="shared" si="4"/>
        <v>AFW15</v>
      </c>
      <c r="B192" s="111" t="s">
        <v>397</v>
      </c>
      <c r="C192" s="111" t="s">
        <v>245</v>
      </c>
      <c r="D192" s="122">
        <f>INDEX(PR19_after_overrides!$A$1:$J$255, MATCH(Depreciation!$A192, PR19_after_overrides!$A$1:$A$255, 0), MATCH(Depreciation!D$2, PR19_after_overrides!$A$1:$J$1, 0))</f>
        <v>0.93887967610765299</v>
      </c>
      <c r="E192" s="122" t="str">
        <f>INDEX(PR19_after_overrides!$A$1:$J$255, MATCH(Depreciation!$A192, PR19_after_overrides!$A$1:$A$255, 0), MATCH(Depreciation!E$2, PR19_after_overrides!$A$1:$J$1, 0))</f>
        <v/>
      </c>
      <c r="F192" s="122" t="str">
        <f>INDEX(PR19_after_overrides!$A$1:$J$255, MATCH(Depreciation!$A192, PR19_after_overrides!$A$1:$A$255, 0), MATCH(Depreciation!F$2, PR19_after_overrides!$A$1:$J$1, 0))</f>
        <v/>
      </c>
      <c r="G192" s="123"/>
      <c r="H192" s="124" t="str">
        <f>INDEX('Cyclical_after overrides'!$A$1:$AX$244,MATCH(Depreciation!$A192,'Cyclical_after overrides'!$A$1:$A$244,0),MATCH(Depreciation!H$2,'Cyclical_after overrides'!$A$1:$AX$1,0))</f>
        <v/>
      </c>
      <c r="I192" s="124">
        <f>INDEX('Cyclical_after overrides'!$A$1:$AX$244,MATCH(Depreciation!$A192,'Cyclical_after overrides'!$A$1:$A$244,0),MATCH(Depreciation!I$2,'Cyclical_after overrides'!$A$1:$AX$1,0))</f>
        <v>0</v>
      </c>
      <c r="J192" s="123"/>
      <c r="K192" s="124" t="str">
        <f>INDEX('Cyclical_after overrides'!$A$1:$AX$244,MATCH(Depreciation!$A192,'Cyclical_after overrides'!$A$1:$A$244,0),MATCH(Depreciation!K$2,'Cyclical_after overrides'!$A$1:$AX$1,0))</f>
        <v/>
      </c>
      <c r="L192" s="124" t="str">
        <f>INDEX('Cyclical_after overrides'!$A$1:$AX$244,MATCH(Depreciation!$A192,'Cyclical_after overrides'!$A$1:$A$244,0),MATCH(Depreciation!L$2,'Cyclical_after overrides'!$A$1:$AX$1,0))</f>
        <v/>
      </c>
      <c r="M192" s="124" t="str">
        <f>INDEX('Cyclical_after overrides'!$A$1:$AX$244,MATCH(Depreciation!$A192,'Cyclical_after overrides'!$A$1:$A$244,0),MATCH(Depreciation!M$2,'Cyclical_after overrides'!$A$1:$AX$1,0))</f>
        <v/>
      </c>
      <c r="N192" s="124" t="str">
        <f>INDEX('Cyclical_after overrides'!$A$1:$AX$244,MATCH(Depreciation!$A192,'Cyclical_after overrides'!$A$1:$A$244,0),MATCH(Depreciation!N$2,'Cyclical_after overrides'!$A$1:$AX$1,0))</f>
        <v/>
      </c>
      <c r="O192" s="123"/>
      <c r="P192" s="125" t="str">
        <f>_xlfn.IFNA(INDEX(PR24_after_overrides!$D$3:$AX$128, MATCH(Depreciation!$A192, PR24_after_overrides!$A$3:$A$128, 0), MATCH(Depreciation!P$2, PR24_after_overrides!$D$2:$AX$2, 0)), "")</f>
        <v/>
      </c>
      <c r="Q192" s="125" t="str">
        <f>_xlfn.IFNA(INDEX(PR24_after_overrides!$D$3:$AX$128, MATCH(Depreciation!$A192, PR24_after_overrides!$A$3:$A$128, 0), MATCH(Depreciation!Q$2, PR24_after_overrides!$D$2:$AX$2, 0)), "")</f>
        <v/>
      </c>
      <c r="R192" s="125" t="str">
        <f>_xlfn.IFNA(INDEX(PR24_after_overrides!$D$3:$AX$128, MATCH(Depreciation!$A192, PR24_after_overrides!$A$3:$A$128, 0), MATCH(Depreciation!R$2, PR24_after_overrides!$D$2:$AX$2, 0)), "")</f>
        <v/>
      </c>
      <c r="S192" s="125" t="str">
        <f>_xlfn.IFNA(INDEX(PR24_after_overrides!$D$3:$AX$128, MATCH(Depreciation!$A192, PR24_after_overrides!$A$3:$A$128, 0), MATCH(Depreciation!S$2, PR24_after_overrides!$D$2:$AX$2, 0)), "")</f>
        <v/>
      </c>
      <c r="T192" s="123"/>
      <c r="U192" s="124" cm="1">
        <f t="array" ref="U192">_xlfn.IFS($C192&lt;"2017-18",SUM(D192:F192),$C192&lt;"2020-21",SUM(H192:I192), $C192&lt;"2024-25", SUM(K192:N192), $C192&gt;="2024-25", SUM(P192:S192))</f>
        <v>0.93887967610765299</v>
      </c>
      <c r="V192" s="113"/>
      <c r="W192" s="113"/>
      <c r="X192" s="113"/>
      <c r="Y192" s="113"/>
      <c r="Z192" s="113"/>
    </row>
    <row r="193" spans="1:26" ht="12.4" customHeight="1" x14ac:dyDescent="0.35">
      <c r="A193" s="111" t="str">
        <f t="shared" si="4"/>
        <v>AFW16</v>
      </c>
      <c r="B193" s="111" t="s">
        <v>397</v>
      </c>
      <c r="C193" s="111" t="s">
        <v>247</v>
      </c>
      <c r="D193" s="122">
        <f>INDEX(PR19_after_overrides!$A$1:$J$255, MATCH(Depreciation!$A193, PR19_after_overrides!$A$1:$A$255, 0), MATCH(Depreciation!D$2, PR19_after_overrides!$A$1:$J$1, 0))</f>
        <v>0.70099999999999996</v>
      </c>
      <c r="E193" s="122">
        <f>INDEX(PR19_after_overrides!$A$1:$J$255, MATCH(Depreciation!$A193, PR19_after_overrides!$A$1:$A$255, 0), MATCH(Depreciation!E$2, PR19_after_overrides!$A$1:$J$1, 0))</f>
        <v>0</v>
      </c>
      <c r="F193" s="122" t="str">
        <f>INDEX(PR19_after_overrides!$A$1:$J$255, MATCH(Depreciation!$A193, PR19_after_overrides!$A$1:$A$255, 0), MATCH(Depreciation!F$2, PR19_after_overrides!$A$1:$J$1, 0))</f>
        <v/>
      </c>
      <c r="G193" s="123"/>
      <c r="H193" s="124" t="str">
        <f>INDEX('Cyclical_after overrides'!$A$1:$AX$244,MATCH(Depreciation!$A193,'Cyclical_after overrides'!$A$1:$A$244,0),MATCH(Depreciation!H$2,'Cyclical_after overrides'!$A$1:$AX$1,0))</f>
        <v/>
      </c>
      <c r="I193" s="124" t="str">
        <f>INDEX('Cyclical_after overrides'!$A$1:$AX$244,MATCH(Depreciation!$A193,'Cyclical_after overrides'!$A$1:$A$244,0),MATCH(Depreciation!I$2,'Cyclical_after overrides'!$A$1:$AX$1,0))</f>
        <v/>
      </c>
      <c r="J193" s="123"/>
      <c r="K193" s="124" t="str">
        <f>INDEX('Cyclical_after overrides'!$A$1:$AX$244,MATCH(Depreciation!$A193,'Cyclical_after overrides'!$A$1:$A$244,0),MATCH(Depreciation!K$2,'Cyclical_after overrides'!$A$1:$AX$1,0))</f>
        <v/>
      </c>
      <c r="L193" s="124" t="str">
        <f>INDEX('Cyclical_after overrides'!$A$1:$AX$244,MATCH(Depreciation!$A193,'Cyclical_after overrides'!$A$1:$A$244,0),MATCH(Depreciation!L$2,'Cyclical_after overrides'!$A$1:$AX$1,0))</f>
        <v/>
      </c>
      <c r="M193" s="124" t="str">
        <f>INDEX('Cyclical_after overrides'!$A$1:$AX$244,MATCH(Depreciation!$A193,'Cyclical_after overrides'!$A$1:$A$244,0),MATCH(Depreciation!M$2,'Cyclical_after overrides'!$A$1:$AX$1,0))</f>
        <v/>
      </c>
      <c r="N193" s="124" t="str">
        <f>INDEX('Cyclical_after overrides'!$A$1:$AX$244,MATCH(Depreciation!$A193,'Cyclical_after overrides'!$A$1:$A$244,0),MATCH(Depreciation!N$2,'Cyclical_after overrides'!$A$1:$AX$1,0))</f>
        <v/>
      </c>
      <c r="O193" s="123"/>
      <c r="P193" s="125" t="str">
        <f>_xlfn.IFNA(INDEX(PR24_after_overrides!$D$3:$AX$128, MATCH(Depreciation!$A193, PR24_after_overrides!$A$3:$A$128, 0), MATCH(Depreciation!P$2, PR24_after_overrides!$D$2:$AX$2, 0)), "")</f>
        <v/>
      </c>
      <c r="Q193" s="125" t="str">
        <f>_xlfn.IFNA(INDEX(PR24_after_overrides!$D$3:$AX$128, MATCH(Depreciation!$A193, PR24_after_overrides!$A$3:$A$128, 0), MATCH(Depreciation!Q$2, PR24_after_overrides!$D$2:$AX$2, 0)), "")</f>
        <v/>
      </c>
      <c r="R193" s="125" t="str">
        <f>_xlfn.IFNA(INDEX(PR24_after_overrides!$D$3:$AX$128, MATCH(Depreciation!$A193, PR24_after_overrides!$A$3:$A$128, 0), MATCH(Depreciation!R$2, PR24_after_overrides!$D$2:$AX$2, 0)), "")</f>
        <v/>
      </c>
      <c r="S193" s="125" t="str">
        <f>_xlfn.IFNA(INDEX(PR24_after_overrides!$D$3:$AX$128, MATCH(Depreciation!$A193, PR24_after_overrides!$A$3:$A$128, 0), MATCH(Depreciation!S$2, PR24_after_overrides!$D$2:$AX$2, 0)), "")</f>
        <v/>
      </c>
      <c r="T193" s="123"/>
      <c r="U193" s="124" cm="1">
        <f t="array" ref="U193">_xlfn.IFS($C193&lt;"2017-18",SUM(D193:F193),$C193&lt;"2020-21",SUM(H193:I193), $C193&lt;"2024-25", SUM(K193:N193), $C193&gt;="2024-25", SUM(P193:S193))</f>
        <v>0.70099999999999996</v>
      </c>
      <c r="V193" s="113"/>
      <c r="W193" s="113"/>
      <c r="X193" s="113"/>
      <c r="Y193" s="113"/>
      <c r="Z193" s="113"/>
    </row>
    <row r="194" spans="1:26" ht="12.4" customHeight="1" x14ac:dyDescent="0.35">
      <c r="A194" s="111" t="str">
        <f t="shared" si="4"/>
        <v>AFW17</v>
      </c>
      <c r="B194" s="111" t="s">
        <v>397</v>
      </c>
      <c r="C194" s="111" t="s">
        <v>249</v>
      </c>
      <c r="D194" s="122">
        <f>INDEX(PR19_after_overrides!$A$1:$J$255, MATCH(Depreciation!$A194, PR19_after_overrides!$A$1:$A$255, 0), MATCH(Depreciation!D$2, PR19_after_overrides!$A$1:$J$1, 0))</f>
        <v>0.82299999999999995</v>
      </c>
      <c r="E194" s="122">
        <f>INDEX(PR19_after_overrides!$A$1:$J$255, MATCH(Depreciation!$A194, PR19_after_overrides!$A$1:$A$255, 0), MATCH(Depreciation!E$2, PR19_after_overrides!$A$1:$J$1, 0))</f>
        <v>0.95099999999999996</v>
      </c>
      <c r="F194" s="122" t="str">
        <f>INDEX(PR19_after_overrides!$A$1:$J$255, MATCH(Depreciation!$A194, PR19_after_overrides!$A$1:$A$255, 0), MATCH(Depreciation!F$2, PR19_after_overrides!$A$1:$J$1, 0))</f>
        <v/>
      </c>
      <c r="G194" s="123"/>
      <c r="H194" s="124">
        <f>INDEX('Cyclical_after overrides'!$A$1:$AX$244,MATCH(Depreciation!$A194,'Cyclical_after overrides'!$A$1:$A$244,0),MATCH(Depreciation!H$2,'Cyclical_after overrides'!$A$1:$AX$1,0))</f>
        <v>5.2000000000000005E-2</v>
      </c>
      <c r="I194" s="124">
        <f>INDEX('Cyclical_after overrides'!$A$1:$AX$244,MATCH(Depreciation!$A194,'Cyclical_after overrides'!$A$1:$A$244,0),MATCH(Depreciation!I$2,'Cyclical_after overrides'!$A$1:$AX$1,0))</f>
        <v>1.7250000000000001</v>
      </c>
      <c r="J194" s="123"/>
      <c r="K194" s="124" t="str">
        <f>INDEX('Cyclical_after overrides'!$A$1:$AX$244,MATCH(Depreciation!$A194,'Cyclical_after overrides'!$A$1:$A$244,0),MATCH(Depreciation!K$2,'Cyclical_after overrides'!$A$1:$AX$1,0))</f>
        <v/>
      </c>
      <c r="L194" s="124" t="str">
        <f>INDEX('Cyclical_after overrides'!$A$1:$AX$244,MATCH(Depreciation!$A194,'Cyclical_after overrides'!$A$1:$A$244,0),MATCH(Depreciation!L$2,'Cyclical_after overrides'!$A$1:$AX$1,0))</f>
        <v/>
      </c>
      <c r="M194" s="124" t="str">
        <f>INDEX('Cyclical_after overrides'!$A$1:$AX$244,MATCH(Depreciation!$A194,'Cyclical_after overrides'!$A$1:$A$244,0),MATCH(Depreciation!M$2,'Cyclical_after overrides'!$A$1:$AX$1,0))</f>
        <v/>
      </c>
      <c r="N194" s="124" t="str">
        <f>INDEX('Cyclical_after overrides'!$A$1:$AX$244,MATCH(Depreciation!$A194,'Cyclical_after overrides'!$A$1:$A$244,0),MATCH(Depreciation!N$2,'Cyclical_after overrides'!$A$1:$AX$1,0))</f>
        <v/>
      </c>
      <c r="O194" s="123"/>
      <c r="P194" s="125" t="str">
        <f>_xlfn.IFNA(INDEX(PR24_after_overrides!$D$3:$AX$128, MATCH(Depreciation!$A194, PR24_after_overrides!$A$3:$A$128, 0), MATCH(Depreciation!P$2, PR24_after_overrides!$D$2:$AX$2, 0)), "")</f>
        <v/>
      </c>
      <c r="Q194" s="125" t="str">
        <f>_xlfn.IFNA(INDEX(PR24_after_overrides!$D$3:$AX$128, MATCH(Depreciation!$A194, PR24_after_overrides!$A$3:$A$128, 0), MATCH(Depreciation!Q$2, PR24_after_overrides!$D$2:$AX$2, 0)), "")</f>
        <v/>
      </c>
      <c r="R194" s="125" t="str">
        <f>_xlfn.IFNA(INDEX(PR24_after_overrides!$D$3:$AX$128, MATCH(Depreciation!$A194, PR24_after_overrides!$A$3:$A$128, 0), MATCH(Depreciation!R$2, PR24_after_overrides!$D$2:$AX$2, 0)), "")</f>
        <v/>
      </c>
      <c r="S194" s="125" t="str">
        <f>_xlfn.IFNA(INDEX(PR24_after_overrides!$D$3:$AX$128, MATCH(Depreciation!$A194, PR24_after_overrides!$A$3:$A$128, 0), MATCH(Depreciation!S$2, PR24_after_overrides!$D$2:$AX$2, 0)), "")</f>
        <v/>
      </c>
      <c r="T194" s="123"/>
      <c r="U194" s="124" cm="1">
        <f t="array" ref="U194">_xlfn.IFS($C194&lt;"2017-18",SUM(D194:F194),$C194&lt;"2020-21",SUM(H194:I194), $C194&lt;"2024-25", SUM(K194:N194), $C194&gt;="2024-25", SUM(P194:S194))</f>
        <v>1.774</v>
      </c>
      <c r="V194" s="113"/>
      <c r="W194" s="113"/>
      <c r="X194" s="113"/>
      <c r="Y194" s="113"/>
      <c r="Z194" s="113"/>
    </row>
    <row r="195" spans="1:26" ht="12.4" customHeight="1" x14ac:dyDescent="0.35">
      <c r="A195" s="111" t="str">
        <f t="shared" si="4"/>
        <v>AFW18</v>
      </c>
      <c r="B195" s="111" t="s">
        <v>397</v>
      </c>
      <c r="C195" s="111" t="s">
        <v>251</v>
      </c>
      <c r="D195" s="122">
        <f>INDEX(PR19_after_overrides!$A$1:$J$255, MATCH(Depreciation!$A195, PR19_after_overrides!$A$1:$A$255, 0), MATCH(Depreciation!D$2, PR19_after_overrides!$A$1:$J$1, 0))</f>
        <v>0.66800000000000004</v>
      </c>
      <c r="E195" s="122">
        <f>INDEX(PR19_after_overrides!$A$1:$J$255, MATCH(Depreciation!$A195, PR19_after_overrides!$A$1:$A$255, 0), MATCH(Depreciation!E$2, PR19_after_overrides!$A$1:$J$1, 0))</f>
        <v>0.75600000000000001</v>
      </c>
      <c r="F195" s="122" t="str">
        <f>INDEX(PR19_after_overrides!$A$1:$J$255, MATCH(Depreciation!$A195, PR19_after_overrides!$A$1:$A$255, 0), MATCH(Depreciation!F$2, PR19_after_overrides!$A$1:$J$1, 0))</f>
        <v/>
      </c>
      <c r="G195" s="123"/>
      <c r="H195" s="124">
        <f>INDEX('Cyclical_after overrides'!$A$1:$AX$244,MATCH(Depreciation!$A195,'Cyclical_after overrides'!$A$1:$A$244,0),MATCH(Depreciation!H$2,'Cyclical_after overrides'!$A$1:$AX$1,0))</f>
        <v>1.6E-2</v>
      </c>
      <c r="I195" s="124">
        <f>INDEX('Cyclical_after overrides'!$A$1:$AX$244,MATCH(Depreciation!$A195,'Cyclical_after overrides'!$A$1:$A$244,0),MATCH(Depreciation!I$2,'Cyclical_after overrides'!$A$1:$AX$1,0))</f>
        <v>1.4079999999999999</v>
      </c>
      <c r="J195" s="123"/>
      <c r="K195" s="124" t="str">
        <f>INDEX('Cyclical_after overrides'!$A$1:$AX$244,MATCH(Depreciation!$A195,'Cyclical_after overrides'!$A$1:$A$244,0),MATCH(Depreciation!K$2,'Cyclical_after overrides'!$A$1:$AX$1,0))</f>
        <v/>
      </c>
      <c r="L195" s="124" t="str">
        <f>INDEX('Cyclical_after overrides'!$A$1:$AX$244,MATCH(Depreciation!$A195,'Cyclical_after overrides'!$A$1:$A$244,0),MATCH(Depreciation!L$2,'Cyclical_after overrides'!$A$1:$AX$1,0))</f>
        <v/>
      </c>
      <c r="M195" s="124" t="str">
        <f>INDEX('Cyclical_after overrides'!$A$1:$AX$244,MATCH(Depreciation!$A195,'Cyclical_after overrides'!$A$1:$A$244,0),MATCH(Depreciation!M$2,'Cyclical_after overrides'!$A$1:$AX$1,0))</f>
        <v/>
      </c>
      <c r="N195" s="124" t="str">
        <f>INDEX('Cyclical_after overrides'!$A$1:$AX$244,MATCH(Depreciation!$A195,'Cyclical_after overrides'!$A$1:$A$244,0),MATCH(Depreciation!N$2,'Cyclical_after overrides'!$A$1:$AX$1,0))</f>
        <v/>
      </c>
      <c r="O195" s="123"/>
      <c r="P195" s="125" t="str">
        <f>_xlfn.IFNA(INDEX(PR24_after_overrides!$D$3:$AX$128, MATCH(Depreciation!$A195, PR24_after_overrides!$A$3:$A$128, 0), MATCH(Depreciation!P$2, PR24_after_overrides!$D$2:$AX$2, 0)), "")</f>
        <v/>
      </c>
      <c r="Q195" s="125" t="str">
        <f>_xlfn.IFNA(INDEX(PR24_after_overrides!$D$3:$AX$128, MATCH(Depreciation!$A195, PR24_after_overrides!$A$3:$A$128, 0), MATCH(Depreciation!Q$2, PR24_after_overrides!$D$2:$AX$2, 0)), "")</f>
        <v/>
      </c>
      <c r="R195" s="125" t="str">
        <f>_xlfn.IFNA(INDEX(PR24_after_overrides!$D$3:$AX$128, MATCH(Depreciation!$A195, PR24_after_overrides!$A$3:$A$128, 0), MATCH(Depreciation!R$2, PR24_after_overrides!$D$2:$AX$2, 0)), "")</f>
        <v/>
      </c>
      <c r="S195" s="125" t="str">
        <f>_xlfn.IFNA(INDEX(PR24_after_overrides!$D$3:$AX$128, MATCH(Depreciation!$A195, PR24_after_overrides!$A$3:$A$128, 0), MATCH(Depreciation!S$2, PR24_after_overrides!$D$2:$AX$2, 0)), "")</f>
        <v/>
      </c>
      <c r="T195" s="123"/>
      <c r="U195" s="124" cm="1">
        <f t="array" ref="U195">_xlfn.IFS($C195&lt;"2017-18",SUM(D195:F195),$C195&lt;"2020-21",SUM(H195:I195), $C195&lt;"2024-25", SUM(K195:N195), $C195&gt;="2024-25", SUM(P195:S195))</f>
        <v>1.4239999999999999</v>
      </c>
      <c r="V195" s="113"/>
      <c r="W195" s="113"/>
      <c r="X195" s="113"/>
      <c r="Y195" s="113"/>
      <c r="Z195" s="113"/>
    </row>
    <row r="196" spans="1:26" ht="12.4" customHeight="1" x14ac:dyDescent="0.35">
      <c r="A196" s="111" t="str">
        <f t="shared" si="4"/>
        <v>AFW19</v>
      </c>
      <c r="B196" s="111" t="s">
        <v>397</v>
      </c>
      <c r="C196" s="111" t="s">
        <v>253</v>
      </c>
      <c r="D196" s="122">
        <f>INDEX(PR19_after_overrides!$A$1:$J$255, MATCH(Depreciation!$A196, PR19_after_overrides!$A$1:$A$255, 0), MATCH(Depreciation!D$2, PR19_after_overrides!$A$1:$J$1, 0))</f>
        <v>0.29899999999999999</v>
      </c>
      <c r="E196" s="122">
        <f>INDEX(PR19_after_overrides!$A$1:$J$255, MATCH(Depreciation!$A196, PR19_after_overrides!$A$1:$A$255, 0), MATCH(Depreciation!E$2, PR19_after_overrides!$A$1:$J$1, 0))</f>
        <v>0.68100000000000005</v>
      </c>
      <c r="F196" s="122" t="str">
        <f>INDEX(PR19_after_overrides!$A$1:$J$255, MATCH(Depreciation!$A196, PR19_after_overrides!$A$1:$A$255, 0), MATCH(Depreciation!F$2, PR19_after_overrides!$A$1:$J$1, 0))</f>
        <v/>
      </c>
      <c r="G196" s="123"/>
      <c r="H196" s="124">
        <f>INDEX('Cyclical_after overrides'!$A$1:$AX$244,MATCH(Depreciation!$A196,'Cyclical_after overrides'!$A$1:$A$244,0),MATCH(Depreciation!H$2,'Cyclical_after overrides'!$A$1:$AX$1,0))</f>
        <v>1.4999999999999999E-2</v>
      </c>
      <c r="I196" s="124">
        <f>INDEX('Cyclical_after overrides'!$A$1:$AX$244,MATCH(Depreciation!$A196,'Cyclical_after overrides'!$A$1:$A$244,0),MATCH(Depreciation!I$2,'Cyclical_after overrides'!$A$1:$AX$1,0))</f>
        <v>0.71499999999999997</v>
      </c>
      <c r="J196" s="123"/>
      <c r="K196" s="124" t="str">
        <f>INDEX('Cyclical_after overrides'!$A$1:$AX$244,MATCH(Depreciation!$A196,'Cyclical_after overrides'!$A$1:$A$244,0),MATCH(Depreciation!K$2,'Cyclical_after overrides'!$A$1:$AX$1,0))</f>
        <v/>
      </c>
      <c r="L196" s="124" t="str">
        <f>INDEX('Cyclical_after overrides'!$A$1:$AX$244,MATCH(Depreciation!$A196,'Cyclical_after overrides'!$A$1:$A$244,0),MATCH(Depreciation!L$2,'Cyclical_after overrides'!$A$1:$AX$1,0))</f>
        <v/>
      </c>
      <c r="M196" s="124" t="str">
        <f>INDEX('Cyclical_after overrides'!$A$1:$AX$244,MATCH(Depreciation!$A196,'Cyclical_after overrides'!$A$1:$A$244,0),MATCH(Depreciation!M$2,'Cyclical_after overrides'!$A$1:$AX$1,0))</f>
        <v/>
      </c>
      <c r="N196" s="124" t="str">
        <f>INDEX('Cyclical_after overrides'!$A$1:$AX$244,MATCH(Depreciation!$A196,'Cyclical_after overrides'!$A$1:$A$244,0),MATCH(Depreciation!N$2,'Cyclical_after overrides'!$A$1:$AX$1,0))</f>
        <v/>
      </c>
      <c r="O196" s="123"/>
      <c r="P196" s="125" t="str">
        <f>_xlfn.IFNA(INDEX(PR24_after_overrides!$D$3:$AX$128, MATCH(Depreciation!$A196, PR24_after_overrides!$A$3:$A$128, 0), MATCH(Depreciation!P$2, PR24_after_overrides!$D$2:$AX$2, 0)), "")</f>
        <v/>
      </c>
      <c r="Q196" s="125" t="str">
        <f>_xlfn.IFNA(INDEX(PR24_after_overrides!$D$3:$AX$128, MATCH(Depreciation!$A196, PR24_after_overrides!$A$3:$A$128, 0), MATCH(Depreciation!Q$2, PR24_after_overrides!$D$2:$AX$2, 0)), "")</f>
        <v/>
      </c>
      <c r="R196" s="125" t="str">
        <f>_xlfn.IFNA(INDEX(PR24_after_overrides!$D$3:$AX$128, MATCH(Depreciation!$A196, PR24_after_overrides!$A$3:$A$128, 0), MATCH(Depreciation!R$2, PR24_after_overrides!$D$2:$AX$2, 0)), "")</f>
        <v/>
      </c>
      <c r="S196" s="125" t="str">
        <f>_xlfn.IFNA(INDEX(PR24_after_overrides!$D$3:$AX$128, MATCH(Depreciation!$A196, PR24_after_overrides!$A$3:$A$128, 0), MATCH(Depreciation!S$2, PR24_after_overrides!$D$2:$AX$2, 0)), "")</f>
        <v/>
      </c>
      <c r="T196" s="123"/>
      <c r="U196" s="124" cm="1">
        <f t="array" ref="U196">_xlfn.IFS($C196&lt;"2017-18",SUM(D196:F196),$C196&lt;"2020-21",SUM(H196:I196), $C196&lt;"2024-25", SUM(K196:N196), $C196&gt;="2024-25", SUM(P196:S196))</f>
        <v>0.73</v>
      </c>
      <c r="V196" s="113"/>
      <c r="W196" s="113"/>
      <c r="X196" s="113"/>
      <c r="Y196" s="113"/>
      <c r="Z196" s="113"/>
    </row>
    <row r="197" spans="1:26" ht="12.4" customHeight="1" x14ac:dyDescent="0.35">
      <c r="A197" s="111" t="str">
        <f t="shared" si="4"/>
        <v>AFW20</v>
      </c>
      <c r="B197" s="111" t="s">
        <v>397</v>
      </c>
      <c r="C197" s="111" t="s">
        <v>255</v>
      </c>
      <c r="D197" s="122">
        <f>INDEX(PR19_after_overrides!$A$1:$J$255, MATCH(Depreciation!$A197, PR19_after_overrides!$A$1:$A$255, 0), MATCH(Depreciation!D$2, PR19_after_overrides!$A$1:$J$1, 0))</f>
        <v>0.11</v>
      </c>
      <c r="E197" s="122">
        <f>INDEX(PR19_after_overrides!$A$1:$J$255, MATCH(Depreciation!$A197, PR19_after_overrides!$A$1:$A$255, 0), MATCH(Depreciation!E$2, PR19_after_overrides!$A$1:$J$1, 0))</f>
        <v>0.7</v>
      </c>
      <c r="F197" s="122" t="str">
        <f>INDEX(PR19_after_overrides!$A$1:$J$255, MATCH(Depreciation!$A197, PR19_after_overrides!$A$1:$A$255, 0), MATCH(Depreciation!F$2, PR19_after_overrides!$A$1:$J$1, 0))</f>
        <v/>
      </c>
      <c r="G197" s="123"/>
      <c r="H197" s="124">
        <f>INDEX('Cyclical_after overrides'!$A$1:$AX$244,MATCH(Depreciation!$A197,'Cyclical_after overrides'!$A$1:$A$244,0),MATCH(Depreciation!H$2,'Cyclical_after overrides'!$A$1:$AX$1,0))</f>
        <v>1.2E-2</v>
      </c>
      <c r="I197" s="124">
        <f>INDEX('Cyclical_after overrides'!$A$1:$AX$244,MATCH(Depreciation!$A197,'Cyclical_after overrides'!$A$1:$A$244,0),MATCH(Depreciation!I$2,'Cyclical_after overrides'!$A$1:$AX$1,0))</f>
        <v>0.94699999999999995</v>
      </c>
      <c r="J197" s="123"/>
      <c r="K197" s="124" t="str">
        <f>INDEX('Cyclical_after overrides'!$A$1:$AX$244,MATCH(Depreciation!$A197,'Cyclical_after overrides'!$A$1:$A$244,0),MATCH(Depreciation!K$2,'Cyclical_after overrides'!$A$1:$AX$1,0))</f>
        <v/>
      </c>
      <c r="L197" s="124" t="str">
        <f>INDEX('Cyclical_after overrides'!$A$1:$AX$244,MATCH(Depreciation!$A197,'Cyclical_after overrides'!$A$1:$A$244,0),MATCH(Depreciation!L$2,'Cyclical_after overrides'!$A$1:$AX$1,0))</f>
        <v/>
      </c>
      <c r="M197" s="124" t="str">
        <f>INDEX('Cyclical_after overrides'!$A$1:$AX$244,MATCH(Depreciation!$A197,'Cyclical_after overrides'!$A$1:$A$244,0),MATCH(Depreciation!M$2,'Cyclical_after overrides'!$A$1:$AX$1,0))</f>
        <v/>
      </c>
      <c r="N197" s="124" t="str">
        <f>INDEX('Cyclical_after overrides'!$A$1:$AX$244,MATCH(Depreciation!$A197,'Cyclical_after overrides'!$A$1:$A$244,0),MATCH(Depreciation!N$2,'Cyclical_after overrides'!$A$1:$AX$1,0))</f>
        <v/>
      </c>
      <c r="O197" s="123"/>
      <c r="P197" s="125" t="str">
        <f>_xlfn.IFNA(INDEX(PR24_after_overrides!$D$3:$AX$128, MATCH(Depreciation!$A197, PR24_after_overrides!$A$3:$A$128, 0), MATCH(Depreciation!P$2, PR24_after_overrides!$D$2:$AX$2, 0)), "")</f>
        <v/>
      </c>
      <c r="Q197" s="125" t="str">
        <f>_xlfn.IFNA(INDEX(PR24_after_overrides!$D$3:$AX$128, MATCH(Depreciation!$A197, PR24_after_overrides!$A$3:$A$128, 0), MATCH(Depreciation!Q$2, PR24_after_overrides!$D$2:$AX$2, 0)), "")</f>
        <v/>
      </c>
      <c r="R197" s="125" t="str">
        <f>_xlfn.IFNA(INDEX(PR24_after_overrides!$D$3:$AX$128, MATCH(Depreciation!$A197, PR24_after_overrides!$A$3:$A$128, 0), MATCH(Depreciation!R$2, PR24_after_overrides!$D$2:$AX$2, 0)), "")</f>
        <v/>
      </c>
      <c r="S197" s="125" t="str">
        <f>_xlfn.IFNA(INDEX(PR24_after_overrides!$D$3:$AX$128, MATCH(Depreciation!$A197, PR24_after_overrides!$A$3:$A$128, 0), MATCH(Depreciation!S$2, PR24_after_overrides!$D$2:$AX$2, 0)), "")</f>
        <v/>
      </c>
      <c r="T197" s="123"/>
      <c r="U197" s="124" cm="1">
        <f t="array" ref="U197">_xlfn.IFS($C197&lt;"2017-18",SUM(D197:F197),$C197&lt;"2020-21",SUM(H197:I197), $C197&lt;"2024-25", SUM(K197:N197), $C197&gt;="2024-25", SUM(P197:S197))</f>
        <v>0.95899999999999996</v>
      </c>
      <c r="V197" s="113"/>
      <c r="W197" s="113"/>
      <c r="X197" s="113"/>
      <c r="Y197" s="113"/>
      <c r="Z197" s="113"/>
    </row>
    <row r="198" spans="1:26" ht="12.4" customHeight="1" x14ac:dyDescent="0.35">
      <c r="A198" s="111" t="str">
        <f t="shared" si="4"/>
        <v>AFW21</v>
      </c>
      <c r="B198" s="111" t="s">
        <v>397</v>
      </c>
      <c r="C198" s="111" t="s">
        <v>257</v>
      </c>
      <c r="D198" s="122">
        <f>INDEX(PR19_after_overrides!$A$1:$J$255, MATCH(Depreciation!$A198, PR19_after_overrides!$A$1:$A$255, 0), MATCH(Depreciation!D$2, PR19_after_overrides!$A$1:$J$1, 0))</f>
        <v>3.7999999999999999E-2</v>
      </c>
      <c r="E198" s="122">
        <f>INDEX(PR19_after_overrides!$A$1:$J$255, MATCH(Depreciation!$A198, PR19_after_overrides!$A$1:$A$255, 0), MATCH(Depreciation!E$2, PR19_after_overrides!$A$1:$J$1, 0))</f>
        <v>0.77400000000000002</v>
      </c>
      <c r="F198" s="122">
        <f>INDEX(PR19_after_overrides!$A$1:$J$255, MATCH(Depreciation!$A198, PR19_after_overrides!$A$1:$A$255, 0), MATCH(Depreciation!F$2, PR19_after_overrides!$A$1:$J$1, 0))</f>
        <v>7.0000000000000007E-2</v>
      </c>
      <c r="G198" s="123"/>
      <c r="H198" s="124" t="str">
        <f>INDEX('Cyclical_after overrides'!$A$1:$AX$244,MATCH(Depreciation!$A198,'Cyclical_after overrides'!$A$1:$A$244,0),MATCH(Depreciation!H$2,'Cyclical_after overrides'!$A$1:$AX$1,0))</f>
        <v/>
      </c>
      <c r="I198" s="124" t="str">
        <f>INDEX('Cyclical_after overrides'!$A$1:$AX$244,MATCH(Depreciation!$A198,'Cyclical_after overrides'!$A$1:$A$244,0),MATCH(Depreciation!I$2,'Cyclical_after overrides'!$A$1:$AX$1,0))</f>
        <v/>
      </c>
      <c r="J198" s="123"/>
      <c r="K198" s="124">
        <f>INDEX('Cyclical_after overrides'!$A$1:$AX$244,MATCH(Depreciation!$A198,'Cyclical_after overrides'!$A$1:$A$244,0),MATCH(Depreciation!K$2,'Cyclical_after overrides'!$A$1:$AX$1,0))</f>
        <v>1E-3</v>
      </c>
      <c r="L198" s="124">
        <f>INDEX('Cyclical_after overrides'!$A$1:$AX$244,MATCH(Depreciation!$A198,'Cyclical_after overrides'!$A$1:$A$244,0),MATCH(Depreciation!L$2,'Cyclical_after overrides'!$A$1:$AX$1,0))</f>
        <v>0</v>
      </c>
      <c r="M198" s="124">
        <f>INDEX('Cyclical_after overrides'!$A$1:$AX$244,MATCH(Depreciation!$A198,'Cyclical_after overrides'!$A$1:$A$244,0),MATCH(Depreciation!M$2,'Cyclical_after overrides'!$A$1:$AX$1,0))</f>
        <v>3.6999999999999998E-2</v>
      </c>
      <c r="N198" s="124">
        <f>INDEX('Cyclical_after overrides'!$A$1:$AX$244,MATCH(Depreciation!$A198,'Cyclical_after overrides'!$A$1:$A$244,0),MATCH(Depreciation!N$2,'Cyclical_after overrides'!$A$1:$AX$1,0))</f>
        <v>0.62</v>
      </c>
      <c r="O198" s="123"/>
      <c r="P198" s="125" t="str">
        <f>_xlfn.IFNA(INDEX(PR24_after_overrides!$D$3:$AX$128, MATCH(Depreciation!$A198, PR24_after_overrides!$A$3:$A$128, 0), MATCH(Depreciation!P$2, PR24_after_overrides!$D$2:$AX$2, 0)), "")</f>
        <v/>
      </c>
      <c r="Q198" s="125" t="str">
        <f>_xlfn.IFNA(INDEX(PR24_after_overrides!$D$3:$AX$128, MATCH(Depreciation!$A198, PR24_after_overrides!$A$3:$A$128, 0), MATCH(Depreciation!Q$2, PR24_after_overrides!$D$2:$AX$2, 0)), "")</f>
        <v/>
      </c>
      <c r="R198" s="125" t="str">
        <f>_xlfn.IFNA(INDEX(PR24_after_overrides!$D$3:$AX$128, MATCH(Depreciation!$A198, PR24_after_overrides!$A$3:$A$128, 0), MATCH(Depreciation!R$2, PR24_after_overrides!$D$2:$AX$2, 0)), "")</f>
        <v/>
      </c>
      <c r="S198" s="125" t="str">
        <f>_xlfn.IFNA(INDEX(PR24_after_overrides!$D$3:$AX$128, MATCH(Depreciation!$A198, PR24_after_overrides!$A$3:$A$128, 0), MATCH(Depreciation!S$2, PR24_after_overrides!$D$2:$AX$2, 0)), "")</f>
        <v/>
      </c>
      <c r="T198" s="123"/>
      <c r="U198" s="124" cm="1">
        <f t="array" ref="U198">_xlfn.IFS($C198&lt;"2017-18",SUM(D198:F198),$C198&lt;"2020-21",SUM(H198:I198), $C198&lt;"2024-25", SUM(K198:N198), $C198&gt;="2024-25", SUM(P198:S198))</f>
        <v>0.65800000000000003</v>
      </c>
      <c r="V198" s="113"/>
      <c r="W198" s="113"/>
      <c r="X198" s="113"/>
      <c r="Y198" s="113"/>
      <c r="Z198" s="113"/>
    </row>
    <row r="199" spans="1:26" ht="12.4" customHeight="1" x14ac:dyDescent="0.35">
      <c r="A199" s="111" t="str">
        <f t="shared" si="4"/>
        <v>AFW22</v>
      </c>
      <c r="B199" s="111" t="s">
        <v>397</v>
      </c>
      <c r="C199" s="111" t="s">
        <v>259</v>
      </c>
      <c r="D199" s="122">
        <f>INDEX(PR19_after_overrides!$A$1:$J$255, MATCH(Depreciation!$A199, PR19_after_overrides!$A$1:$A$255, 0), MATCH(Depreciation!D$2, PR19_after_overrides!$A$1:$J$1, 0))</f>
        <v>2.7E-2</v>
      </c>
      <c r="E199" s="122">
        <f>INDEX(PR19_after_overrides!$A$1:$J$255, MATCH(Depreciation!$A199, PR19_after_overrides!$A$1:$A$255, 0), MATCH(Depreciation!E$2, PR19_after_overrides!$A$1:$J$1, 0))</f>
        <v>0.76600000000000001</v>
      </c>
      <c r="F199" s="122">
        <f>INDEX(PR19_after_overrides!$A$1:$J$255, MATCH(Depreciation!$A199, PR19_after_overrides!$A$1:$A$255, 0), MATCH(Depreciation!F$2, PR19_after_overrides!$A$1:$J$1, 0))</f>
        <v>0.14299999999999999</v>
      </c>
      <c r="G199" s="123"/>
      <c r="H199" s="124" t="str">
        <f>INDEX('Cyclical_after overrides'!$A$1:$AX$244,MATCH(Depreciation!$A199,'Cyclical_after overrides'!$A$1:$A$244,0),MATCH(Depreciation!H$2,'Cyclical_after overrides'!$A$1:$AX$1,0))</f>
        <v/>
      </c>
      <c r="I199" s="124" t="str">
        <f>INDEX('Cyclical_after overrides'!$A$1:$AX$244,MATCH(Depreciation!$A199,'Cyclical_after overrides'!$A$1:$A$244,0),MATCH(Depreciation!I$2,'Cyclical_after overrides'!$A$1:$AX$1,0))</f>
        <v/>
      </c>
      <c r="J199" s="123"/>
      <c r="K199" s="124">
        <f>INDEX('Cyclical_after overrides'!$A$1:$AX$244,MATCH(Depreciation!$A199,'Cyclical_after overrides'!$A$1:$A$244,0),MATCH(Depreciation!K$2,'Cyclical_after overrides'!$A$1:$AX$1,0))</f>
        <v>1E-3</v>
      </c>
      <c r="L199" s="124">
        <f>INDEX('Cyclical_after overrides'!$A$1:$AX$244,MATCH(Depreciation!$A199,'Cyclical_after overrides'!$A$1:$A$244,0),MATCH(Depreciation!L$2,'Cyclical_after overrides'!$A$1:$AX$1,0))</f>
        <v>0</v>
      </c>
      <c r="M199" s="124">
        <f>INDEX('Cyclical_after overrides'!$A$1:$AX$244,MATCH(Depreciation!$A199,'Cyclical_after overrides'!$A$1:$A$244,0),MATCH(Depreciation!M$2,'Cyclical_after overrides'!$A$1:$AX$1,0))</f>
        <v>2.5999999999999999E-2</v>
      </c>
      <c r="N199" s="124">
        <f>INDEX('Cyclical_after overrides'!$A$1:$AX$244,MATCH(Depreciation!$A199,'Cyclical_after overrides'!$A$1:$A$244,0),MATCH(Depreciation!N$2,'Cyclical_after overrides'!$A$1:$AX$1,0))</f>
        <v>0.18099999999999999</v>
      </c>
      <c r="O199" s="123"/>
      <c r="P199" s="125" t="str">
        <f>_xlfn.IFNA(INDEX(PR24_after_overrides!$D$3:$AX$128, MATCH(Depreciation!$A199, PR24_after_overrides!$A$3:$A$128, 0), MATCH(Depreciation!P$2, PR24_after_overrides!$D$2:$AX$2, 0)), "")</f>
        <v/>
      </c>
      <c r="Q199" s="125" t="str">
        <f>_xlfn.IFNA(INDEX(PR24_after_overrides!$D$3:$AX$128, MATCH(Depreciation!$A199, PR24_after_overrides!$A$3:$A$128, 0), MATCH(Depreciation!Q$2, PR24_after_overrides!$D$2:$AX$2, 0)), "")</f>
        <v/>
      </c>
      <c r="R199" s="125" t="str">
        <f>_xlfn.IFNA(INDEX(PR24_after_overrides!$D$3:$AX$128, MATCH(Depreciation!$A199, PR24_after_overrides!$A$3:$A$128, 0), MATCH(Depreciation!R$2, PR24_after_overrides!$D$2:$AX$2, 0)), "")</f>
        <v/>
      </c>
      <c r="S199" s="125" t="str">
        <f>_xlfn.IFNA(INDEX(PR24_after_overrides!$D$3:$AX$128, MATCH(Depreciation!$A199, PR24_after_overrides!$A$3:$A$128, 0), MATCH(Depreciation!S$2, PR24_after_overrides!$D$2:$AX$2, 0)), "")</f>
        <v/>
      </c>
      <c r="T199" s="123"/>
      <c r="U199" s="124" cm="1">
        <f t="array" ref="U199">_xlfn.IFS($C199&lt;"2017-18",SUM(D199:F199),$C199&lt;"2020-21",SUM(H199:I199), $C199&lt;"2024-25", SUM(K199:N199), $C199&gt;="2024-25", SUM(P199:S199))</f>
        <v>0.20799999999999999</v>
      </c>
      <c r="V199" s="113"/>
      <c r="W199" s="113"/>
      <c r="X199" s="113"/>
      <c r="Y199" s="113"/>
      <c r="Z199" s="113"/>
    </row>
    <row r="200" spans="1:26" ht="12.4" customHeight="1" x14ac:dyDescent="0.35">
      <c r="A200" s="111" t="str">
        <f t="shared" si="4"/>
        <v>AFW23</v>
      </c>
      <c r="B200" s="111" t="s">
        <v>397</v>
      </c>
      <c r="C200" s="111" t="s">
        <v>261</v>
      </c>
      <c r="D200" s="122">
        <f>INDEX(PR19_after_overrides!$A$1:$J$255, MATCH(Depreciation!$A200, PR19_after_overrides!$A$1:$A$255, 0), MATCH(Depreciation!D$2, PR19_after_overrides!$A$1:$J$1, 0))</f>
        <v>0</v>
      </c>
      <c r="E200" s="122">
        <f>INDEX(PR19_after_overrides!$A$1:$J$255, MATCH(Depreciation!$A200, PR19_after_overrides!$A$1:$A$255, 0), MATCH(Depreciation!E$2, PR19_after_overrides!$A$1:$J$1, 0))</f>
        <v>0.754</v>
      </c>
      <c r="F200" s="122">
        <f>INDEX(PR19_after_overrides!$A$1:$J$255, MATCH(Depreciation!$A200, PR19_after_overrides!$A$1:$A$255, 0), MATCH(Depreciation!F$2, PR19_after_overrides!$A$1:$J$1, 0))</f>
        <v>0.216</v>
      </c>
      <c r="G200" s="123"/>
      <c r="H200" s="124" t="str">
        <f>INDEX('Cyclical_after overrides'!$A$1:$AX$244,MATCH(Depreciation!$A200,'Cyclical_after overrides'!$A$1:$A$244,0),MATCH(Depreciation!H$2,'Cyclical_after overrides'!$A$1:$AX$1,0))</f>
        <v/>
      </c>
      <c r="I200" s="124" t="str">
        <f>INDEX('Cyclical_after overrides'!$A$1:$AX$244,MATCH(Depreciation!$A200,'Cyclical_after overrides'!$A$1:$A$244,0),MATCH(Depreciation!I$2,'Cyclical_after overrides'!$A$1:$AX$1,0))</f>
        <v/>
      </c>
      <c r="J200" s="123"/>
      <c r="K200" s="124">
        <f>INDEX('Cyclical_after overrides'!$A$1:$AX$244,MATCH(Depreciation!$A200,'Cyclical_after overrides'!$A$1:$A$244,0),MATCH(Depreciation!K$2,'Cyclical_after overrides'!$A$1:$AX$1,0))</f>
        <v>0</v>
      </c>
      <c r="L200" s="124">
        <f>INDEX('Cyclical_after overrides'!$A$1:$AX$244,MATCH(Depreciation!$A200,'Cyclical_after overrides'!$A$1:$A$244,0),MATCH(Depreciation!L$2,'Cyclical_after overrides'!$A$1:$AX$1,0))</f>
        <v>0</v>
      </c>
      <c r="M200" s="124">
        <f>INDEX('Cyclical_after overrides'!$A$1:$AX$244,MATCH(Depreciation!$A200,'Cyclical_after overrides'!$A$1:$A$244,0),MATCH(Depreciation!M$2,'Cyclical_after overrides'!$A$1:$AX$1,0))</f>
        <v>0</v>
      </c>
      <c r="N200" s="124">
        <f>INDEX('Cyclical_after overrides'!$A$1:$AX$244,MATCH(Depreciation!$A200,'Cyclical_after overrides'!$A$1:$A$244,0),MATCH(Depreciation!N$2,'Cyclical_after overrides'!$A$1:$AX$1,0))</f>
        <v>0.33700000000000002</v>
      </c>
      <c r="O200" s="123"/>
      <c r="P200" s="125" t="str">
        <f>_xlfn.IFNA(INDEX(PR24_after_overrides!$D$3:$AX$128, MATCH(Depreciation!$A200, PR24_after_overrides!$A$3:$A$128, 0), MATCH(Depreciation!P$2, PR24_after_overrides!$D$2:$AX$2, 0)), "")</f>
        <v/>
      </c>
      <c r="Q200" s="125" t="str">
        <f>_xlfn.IFNA(INDEX(PR24_after_overrides!$D$3:$AX$128, MATCH(Depreciation!$A200, PR24_after_overrides!$A$3:$A$128, 0), MATCH(Depreciation!Q$2, PR24_after_overrides!$D$2:$AX$2, 0)), "")</f>
        <v/>
      </c>
      <c r="R200" s="125" t="str">
        <f>_xlfn.IFNA(INDEX(PR24_after_overrides!$D$3:$AX$128, MATCH(Depreciation!$A200, PR24_after_overrides!$A$3:$A$128, 0), MATCH(Depreciation!R$2, PR24_after_overrides!$D$2:$AX$2, 0)), "")</f>
        <v/>
      </c>
      <c r="S200" s="125" t="str">
        <f>_xlfn.IFNA(INDEX(PR24_after_overrides!$D$3:$AX$128, MATCH(Depreciation!$A200, PR24_after_overrides!$A$3:$A$128, 0), MATCH(Depreciation!S$2, PR24_after_overrides!$D$2:$AX$2, 0)), "")</f>
        <v/>
      </c>
      <c r="T200" s="123"/>
      <c r="U200" s="124" cm="1">
        <f t="array" ref="U200">_xlfn.IFS($C200&lt;"2017-18",SUM(D200:F200),$C200&lt;"2020-21",SUM(H200:I200), $C200&lt;"2024-25", SUM(K200:N200), $C200&gt;="2024-25", SUM(P200:S200))</f>
        <v>0.33700000000000002</v>
      </c>
      <c r="V200" s="113"/>
      <c r="W200" s="113"/>
      <c r="X200" s="113"/>
      <c r="Y200" s="113"/>
      <c r="Z200" s="113"/>
    </row>
    <row r="201" spans="1:26" ht="12.4" customHeight="1" x14ac:dyDescent="0.35">
      <c r="A201" s="111" t="str">
        <f t="shared" ref="A201:A207" si="10">B201&amp;RIGHT(C201,2)</f>
        <v>AFW24</v>
      </c>
      <c r="B201" s="111" t="s">
        <v>397</v>
      </c>
      <c r="C201" s="111" t="s">
        <v>263</v>
      </c>
      <c r="D201" s="122"/>
      <c r="E201" s="122"/>
      <c r="F201" s="122"/>
      <c r="G201" s="123"/>
      <c r="H201" s="124"/>
      <c r="I201" s="124"/>
      <c r="J201" s="123"/>
      <c r="K201" s="124">
        <f>INDEX('Cyclical_after overrides'!$A$1:$AX$244,MATCH(Depreciation!$A201,'Cyclical_after overrides'!$A$1:$A$244,0),MATCH(Depreciation!K$2,'Cyclical_after overrides'!$A$1:$AX$1,0))</f>
        <v>0</v>
      </c>
      <c r="L201" s="124">
        <f>INDEX('Cyclical_after overrides'!$A$1:$AX$244,MATCH(Depreciation!$A201,'Cyclical_after overrides'!$A$1:$A$244,0),MATCH(Depreciation!L$2,'Cyclical_after overrides'!$A$1:$AX$1,0))</f>
        <v>1E-3</v>
      </c>
      <c r="M201" s="124">
        <f>INDEX('Cyclical_after overrides'!$A$1:$AX$244,MATCH(Depreciation!$A201,'Cyclical_after overrides'!$A$1:$A$244,0),MATCH(Depreciation!M$2,'Cyclical_after overrides'!$A$1:$AX$1,0))</f>
        <v>0</v>
      </c>
      <c r="N201" s="124">
        <f>INDEX('Cyclical_after overrides'!$A$1:$AX$244,MATCH(Depreciation!$A201,'Cyclical_after overrides'!$A$1:$A$244,0),MATCH(Depreciation!N$2,'Cyclical_after overrides'!$A$1:$AX$1,0))</f>
        <v>1.179</v>
      </c>
      <c r="O201" s="123"/>
      <c r="P201" s="125">
        <f>_xlfn.IFNA(INDEX(PR24_after_overrides!$D$3:$AX$128, MATCH(Depreciation!$A201, PR24_after_overrides!$A$3:$A$128, 0), MATCH(Depreciation!P$2, PR24_after_overrides!$D$2:$AX$2, 0)), "")</f>
        <v>0</v>
      </c>
      <c r="Q201" s="125">
        <f>_xlfn.IFNA(INDEX(PR24_after_overrides!$D$3:$AX$128, MATCH(Depreciation!$A201, PR24_after_overrides!$A$3:$A$128, 0), MATCH(Depreciation!Q$2, PR24_after_overrides!$D$2:$AX$2, 0)), "")</f>
        <v>1.1789588892651541</v>
      </c>
      <c r="R201" s="125">
        <f>_xlfn.IFNA(INDEX(PR24_after_overrides!$D$3:$AX$128, MATCH(Depreciation!$A201, PR24_after_overrides!$A$3:$A$128, 0), MATCH(Depreciation!R$2, PR24_after_overrides!$D$2:$AX$2, 0)), "")</f>
        <v>0</v>
      </c>
      <c r="S201" s="125">
        <f>_xlfn.IFNA(INDEX(PR24_after_overrides!$D$3:$AX$128, MATCH(Depreciation!$A201, PR24_after_overrides!$A$3:$A$128, 0), MATCH(Depreciation!S$2, PR24_after_overrides!$D$2:$AX$2, 0)), "")</f>
        <v>1.055469014561463E-3</v>
      </c>
      <c r="T201" s="123"/>
      <c r="U201" s="124" cm="1">
        <f t="array" ref="U201">_xlfn.IFS($C201&lt;"2017-18",SUM(D201:F201),$C201&lt;"2020-21",SUM(H201:I201), $C201&lt;"2024-25", SUM(K201:N201), $C201&gt;="2024-25", SUM(P201:S201))</f>
        <v>1.18</v>
      </c>
      <c r="V201" s="113"/>
      <c r="W201" s="113"/>
      <c r="X201" s="113"/>
      <c r="Y201" s="113"/>
      <c r="Z201" s="113"/>
    </row>
    <row r="202" spans="1:26" ht="12.4" customHeight="1" x14ac:dyDescent="0.35">
      <c r="A202" s="111" t="str">
        <f t="shared" si="10"/>
        <v>AFW25</v>
      </c>
      <c r="B202" s="111" t="s">
        <v>397</v>
      </c>
      <c r="C202" s="111" t="s">
        <v>516</v>
      </c>
      <c r="D202" s="122"/>
      <c r="E202" s="122"/>
      <c r="F202" s="122"/>
      <c r="G202" s="123"/>
      <c r="H202" s="124"/>
      <c r="I202" s="124"/>
      <c r="J202" s="123"/>
      <c r="K202" s="124"/>
      <c r="L202" s="124"/>
      <c r="M202" s="124"/>
      <c r="N202" s="124"/>
      <c r="O202" s="123"/>
      <c r="P202" s="125">
        <f>_xlfn.IFNA(INDEX(PR24_after_overrides!$D$3:$AX$128, MATCH(Depreciation!$A202, PR24_after_overrides!$A$3:$A$128, 0), MATCH(Depreciation!P$2, PR24_after_overrides!$D$2:$AX$2, 0)), "")</f>
        <v>0</v>
      </c>
      <c r="Q202" s="125">
        <f>_xlfn.IFNA(INDEX(PR24_after_overrides!$D$3:$AX$128, MATCH(Depreciation!$A202, PR24_after_overrides!$A$3:$A$128, 0), MATCH(Depreciation!Q$2, PR24_after_overrides!$D$2:$AX$2, 0)), "")</f>
        <v>0.36094168642058921</v>
      </c>
      <c r="R202" s="125">
        <f>_xlfn.IFNA(INDEX(PR24_after_overrides!$D$3:$AX$128, MATCH(Depreciation!$A202, PR24_after_overrides!$A$3:$A$128, 0), MATCH(Depreciation!R$2, PR24_after_overrides!$D$2:$AX$2, 0)), "")</f>
        <v>0</v>
      </c>
      <c r="S202" s="125">
        <f>_xlfn.IFNA(INDEX(PR24_after_overrides!$D$3:$AX$128, MATCH(Depreciation!$A202, PR24_after_overrides!$A$3:$A$128, 0), MATCH(Depreciation!S$2, PR24_after_overrides!$D$2:$AX$2, 0)), "")</f>
        <v>0</v>
      </c>
      <c r="T202" s="123"/>
      <c r="U202" s="124" cm="1">
        <f t="array" ref="U202">_xlfn.IFS($C202&lt;"2017-18",SUM(D202:F202),$C202&lt;"2020-21",SUM(H202:I202), $C202&lt;"2024-25", SUM(K202:N202), $C202&gt;="2024-25", SUM(P202:S202))</f>
        <v>0.36094168642058921</v>
      </c>
      <c r="V202" s="113"/>
      <c r="W202" s="113"/>
      <c r="X202" s="113"/>
      <c r="Y202" s="113"/>
      <c r="Z202" s="113"/>
    </row>
    <row r="203" spans="1:26" ht="12.4" customHeight="1" x14ac:dyDescent="0.35">
      <c r="A203" s="111" t="str">
        <f t="shared" si="10"/>
        <v>AFW26</v>
      </c>
      <c r="B203" s="111" t="s">
        <v>397</v>
      </c>
      <c r="C203" s="111" t="s">
        <v>518</v>
      </c>
      <c r="D203" s="122"/>
      <c r="E203" s="122"/>
      <c r="F203" s="122"/>
      <c r="G203" s="123"/>
      <c r="H203" s="124"/>
      <c r="I203" s="124"/>
      <c r="J203" s="123"/>
      <c r="K203" s="124"/>
      <c r="L203" s="124"/>
      <c r="M203" s="124"/>
      <c r="N203" s="124"/>
      <c r="O203" s="123"/>
      <c r="P203" s="125">
        <f>_xlfn.IFNA(INDEX(PR24_after_overrides!$D$3:$AX$128, MATCH(Depreciation!$A203, PR24_after_overrides!$A$3:$A$128, 0), MATCH(Depreciation!P$2, PR24_after_overrides!$D$2:$AX$2, 0)), "")</f>
        <v>0</v>
      </c>
      <c r="Q203" s="125">
        <f>_xlfn.IFNA(INDEX(PR24_after_overrides!$D$3:$AX$128, MATCH(Depreciation!$A203, PR24_after_overrides!$A$3:$A$128, 0), MATCH(Depreciation!Q$2, PR24_after_overrides!$D$2:$AX$2, 0)), "")</f>
        <v>0.36718509989840842</v>
      </c>
      <c r="R203" s="125">
        <f>_xlfn.IFNA(INDEX(PR24_after_overrides!$D$3:$AX$128, MATCH(Depreciation!$A203, PR24_after_overrides!$A$3:$A$128, 0), MATCH(Depreciation!R$2, PR24_after_overrides!$D$2:$AX$2, 0)), "")</f>
        <v>0</v>
      </c>
      <c r="S203" s="125">
        <f>_xlfn.IFNA(INDEX(PR24_after_overrides!$D$3:$AX$128, MATCH(Depreciation!$A203, PR24_after_overrides!$A$3:$A$128, 0), MATCH(Depreciation!S$2, PR24_after_overrides!$D$2:$AX$2, 0)), "")</f>
        <v>0</v>
      </c>
      <c r="T203" s="123"/>
      <c r="U203" s="124" cm="1">
        <f t="array" ref="U203">_xlfn.IFS($C203&lt;"2017-18",SUM(D203:F203),$C203&lt;"2020-21",SUM(H203:I203), $C203&lt;"2024-25", SUM(K203:N203), $C203&gt;="2024-25", SUM(P203:S203))</f>
        <v>0.36718509989840842</v>
      </c>
      <c r="V203" s="113"/>
      <c r="W203" s="113"/>
      <c r="X203" s="113"/>
      <c r="Y203" s="113"/>
      <c r="Z203" s="113"/>
    </row>
    <row r="204" spans="1:26" ht="12.4" customHeight="1" x14ac:dyDescent="0.35">
      <c r="A204" s="111" t="str">
        <f t="shared" si="10"/>
        <v>AFW27</v>
      </c>
      <c r="B204" s="111" t="s">
        <v>397</v>
      </c>
      <c r="C204" s="111" t="s">
        <v>519</v>
      </c>
      <c r="D204" s="122"/>
      <c r="E204" s="122"/>
      <c r="F204" s="122"/>
      <c r="G204" s="123"/>
      <c r="H204" s="124"/>
      <c r="I204" s="124"/>
      <c r="J204" s="123"/>
      <c r="K204" s="124"/>
      <c r="L204" s="124"/>
      <c r="M204" s="124"/>
      <c r="N204" s="124"/>
      <c r="O204" s="123"/>
      <c r="P204" s="125">
        <f>_xlfn.IFNA(INDEX(PR24_after_overrides!$D$3:$AX$128, MATCH(Depreciation!$A204, PR24_after_overrides!$A$3:$A$128, 0), MATCH(Depreciation!P$2, PR24_after_overrides!$D$2:$AX$2, 0)), "")</f>
        <v>0</v>
      </c>
      <c r="Q204" s="125">
        <f>_xlfn.IFNA(INDEX(PR24_after_overrides!$D$3:$AX$128, MATCH(Depreciation!$A204, PR24_after_overrides!$A$3:$A$128, 0), MATCH(Depreciation!Q$2, PR24_after_overrides!$D$2:$AX$2, 0)), "")</f>
        <v>0.40154994920419895</v>
      </c>
      <c r="R204" s="125">
        <f>_xlfn.IFNA(INDEX(PR24_after_overrides!$D$3:$AX$128, MATCH(Depreciation!$A204, PR24_after_overrides!$A$3:$A$128, 0), MATCH(Depreciation!R$2, PR24_after_overrides!$D$2:$AX$2, 0)), "")</f>
        <v>0</v>
      </c>
      <c r="S204" s="125">
        <f>_xlfn.IFNA(INDEX(PR24_after_overrides!$D$3:$AX$128, MATCH(Depreciation!$A204, PR24_after_overrides!$A$3:$A$128, 0), MATCH(Depreciation!S$2, PR24_after_overrides!$D$2:$AX$2, 0)), "")</f>
        <v>0</v>
      </c>
      <c r="T204" s="123"/>
      <c r="U204" s="124" cm="1">
        <f t="array" ref="U204">_xlfn.IFS($C204&lt;"2017-18",SUM(D204:F204),$C204&lt;"2020-21",SUM(H204:I204), $C204&lt;"2024-25", SUM(K204:N204), $C204&gt;="2024-25", SUM(P204:S204))</f>
        <v>0.40154994920419895</v>
      </c>
      <c r="V204" s="113"/>
      <c r="W204" s="113"/>
      <c r="X204" s="113"/>
      <c r="Y204" s="113"/>
      <c r="Z204" s="113"/>
    </row>
    <row r="205" spans="1:26" ht="12.4" customHeight="1" x14ac:dyDescent="0.35">
      <c r="A205" s="111" t="str">
        <f t="shared" si="10"/>
        <v>AFW28</v>
      </c>
      <c r="B205" s="111" t="s">
        <v>397</v>
      </c>
      <c r="C205" s="111" t="s">
        <v>520</v>
      </c>
      <c r="D205" s="122"/>
      <c r="E205" s="122"/>
      <c r="F205" s="122"/>
      <c r="G205" s="123"/>
      <c r="H205" s="124"/>
      <c r="I205" s="124"/>
      <c r="J205" s="123"/>
      <c r="K205" s="124"/>
      <c r="L205" s="124"/>
      <c r="M205" s="124"/>
      <c r="N205" s="124"/>
      <c r="O205" s="123"/>
      <c r="P205" s="125">
        <f>_xlfn.IFNA(INDEX(PR24_after_overrides!$D$3:$AX$128, MATCH(Depreciation!$A205, PR24_after_overrides!$A$3:$A$128, 0), MATCH(Depreciation!P$2, PR24_after_overrides!$D$2:$AX$2, 0)), "")</f>
        <v>0</v>
      </c>
      <c r="Q205" s="125">
        <f>_xlfn.IFNA(INDEX(PR24_after_overrides!$D$3:$AX$128, MATCH(Depreciation!$A205, PR24_after_overrides!$A$3:$A$128, 0), MATCH(Depreciation!Q$2, PR24_after_overrides!$D$2:$AX$2, 0)), "")</f>
        <v>1.1403995936335931E-3</v>
      </c>
      <c r="R205" s="125">
        <f>_xlfn.IFNA(INDEX(PR24_after_overrides!$D$3:$AX$128, MATCH(Depreciation!$A205, PR24_after_overrides!$A$3:$A$128, 0), MATCH(Depreciation!R$2, PR24_after_overrides!$D$2:$AX$2, 0)), "")</f>
        <v>0</v>
      </c>
      <c r="S205" s="125">
        <f>_xlfn.IFNA(INDEX(PR24_after_overrides!$D$3:$AX$128, MATCH(Depreciation!$A205, PR24_after_overrides!$A$3:$A$128, 0), MATCH(Depreciation!S$2, PR24_after_overrides!$D$2:$AX$2, 0)), "")</f>
        <v>0</v>
      </c>
      <c r="T205" s="123"/>
      <c r="U205" s="124" cm="1">
        <f t="array" ref="U205">_xlfn.IFS($C205&lt;"2017-18",SUM(D205:F205),$C205&lt;"2020-21",SUM(H205:I205), $C205&lt;"2024-25", SUM(K205:N205), $C205&gt;="2024-25", SUM(P205:S205))</f>
        <v>1.1403995936335931E-3</v>
      </c>
      <c r="V205" s="113"/>
      <c r="W205" s="113"/>
      <c r="X205" s="113"/>
      <c r="Y205" s="113"/>
      <c r="Z205" s="113"/>
    </row>
    <row r="206" spans="1:26" ht="12.4" customHeight="1" x14ac:dyDescent="0.35">
      <c r="A206" s="111" t="str">
        <f t="shared" si="10"/>
        <v>AFW29</v>
      </c>
      <c r="B206" s="111" t="s">
        <v>397</v>
      </c>
      <c r="C206" s="111" t="s">
        <v>521</v>
      </c>
      <c r="D206" s="122"/>
      <c r="E206" s="122"/>
      <c r="F206" s="122"/>
      <c r="G206" s="123"/>
      <c r="H206" s="124"/>
      <c r="I206" s="124"/>
      <c r="J206" s="123"/>
      <c r="K206" s="124"/>
      <c r="L206" s="124"/>
      <c r="M206" s="124"/>
      <c r="N206" s="124"/>
      <c r="O206" s="123"/>
      <c r="P206" s="125">
        <f>_xlfn.IFNA(INDEX(PR24_after_overrides!$D$3:$AX$128, MATCH(Depreciation!$A206, PR24_after_overrides!$A$3:$A$128, 0), MATCH(Depreciation!P$2, PR24_after_overrides!$D$2:$AX$2, 0)), "")</f>
        <v>0</v>
      </c>
      <c r="Q206" s="125">
        <f>_xlfn.IFNA(INDEX(PR24_after_overrides!$D$3:$AX$128, MATCH(Depreciation!$A206, PR24_after_overrides!$A$3:$A$128, 0), MATCH(Depreciation!Q$2, PR24_after_overrides!$D$2:$AX$2, 0)), "")</f>
        <v>1.1631561124280389E-3</v>
      </c>
      <c r="R206" s="125">
        <f>_xlfn.IFNA(INDEX(PR24_after_overrides!$D$3:$AX$128, MATCH(Depreciation!$A206, PR24_after_overrides!$A$3:$A$128, 0), MATCH(Depreciation!R$2, PR24_after_overrides!$D$2:$AX$2, 0)), "")</f>
        <v>0</v>
      </c>
      <c r="S206" s="125">
        <f>_xlfn.IFNA(INDEX(PR24_after_overrides!$D$3:$AX$128, MATCH(Depreciation!$A206, PR24_after_overrides!$A$3:$A$128, 0), MATCH(Depreciation!S$2, PR24_after_overrides!$D$2:$AX$2, 0)), "")</f>
        <v>0</v>
      </c>
      <c r="T206" s="123"/>
      <c r="U206" s="124" cm="1">
        <f t="array" ref="U206">_xlfn.IFS($C206&lt;"2017-18",SUM(D206:F206),$C206&lt;"2020-21",SUM(H206:I206), $C206&lt;"2024-25", SUM(K206:N206), $C206&gt;="2024-25", SUM(P206:S206))</f>
        <v>1.1631561124280389E-3</v>
      </c>
      <c r="V206" s="113"/>
      <c r="W206" s="113"/>
      <c r="X206" s="113"/>
      <c r="Y206" s="113"/>
      <c r="Z206" s="113"/>
    </row>
    <row r="207" spans="1:26" ht="12.4" customHeight="1" x14ac:dyDescent="0.35">
      <c r="A207" s="111" t="str">
        <f t="shared" si="10"/>
        <v>AFW30</v>
      </c>
      <c r="B207" s="111" t="s">
        <v>397</v>
      </c>
      <c r="C207" s="111" t="s">
        <v>522</v>
      </c>
      <c r="D207" s="122"/>
      <c r="E207" s="122"/>
      <c r="F207" s="122"/>
      <c r="G207" s="123"/>
      <c r="H207" s="124"/>
      <c r="I207" s="124"/>
      <c r="J207" s="123"/>
      <c r="K207" s="124"/>
      <c r="L207" s="124"/>
      <c r="M207" s="124"/>
      <c r="N207" s="124"/>
      <c r="O207" s="123"/>
      <c r="P207" s="125">
        <f>_xlfn.IFNA(INDEX(PR24_after_overrides!$D$3:$AX$128, MATCH(Depreciation!$A207, PR24_after_overrides!$A$3:$A$128, 0), MATCH(Depreciation!P$2, PR24_after_overrides!$D$2:$AX$2, 0)), "")</f>
        <v>0</v>
      </c>
      <c r="Q207" s="125">
        <f>_xlfn.IFNA(INDEX(PR24_after_overrides!$D$3:$AX$128, MATCH(Depreciation!$A207, PR24_after_overrides!$A$3:$A$128, 0), MATCH(Depreciation!Q$2, PR24_after_overrides!$D$2:$AX$2, 0)), "")</f>
        <v>1.1865899085675585E-3</v>
      </c>
      <c r="R207" s="125">
        <f>_xlfn.IFNA(INDEX(PR24_after_overrides!$D$3:$AX$128, MATCH(Depreciation!$A207, PR24_after_overrides!$A$3:$A$128, 0), MATCH(Depreciation!R$2, PR24_after_overrides!$D$2:$AX$2, 0)), "")</f>
        <v>0</v>
      </c>
      <c r="S207" s="125">
        <f>_xlfn.IFNA(INDEX(PR24_after_overrides!$D$3:$AX$128, MATCH(Depreciation!$A207, PR24_after_overrides!$A$3:$A$128, 0), MATCH(Depreciation!S$2, PR24_after_overrides!$D$2:$AX$2, 0)), "")</f>
        <v>0</v>
      </c>
      <c r="T207" s="123"/>
      <c r="U207" s="124" cm="1">
        <f t="array" ref="U207">_xlfn.IFS($C207&lt;"2017-18",SUM(D207:F207),$C207&lt;"2020-21",SUM(H207:I207), $C207&lt;"2024-25", SUM(K207:N207), $C207&gt;="2024-25", SUM(P207:S207))</f>
        <v>1.1865899085675585E-3</v>
      </c>
      <c r="V207" s="113"/>
      <c r="W207" s="113"/>
      <c r="X207" s="113"/>
      <c r="Y207" s="113"/>
      <c r="Z207" s="113"/>
    </row>
    <row r="208" spans="1:26" ht="12.4" customHeight="1" x14ac:dyDescent="0.35">
      <c r="A208" s="111" t="str">
        <f t="shared" si="4"/>
        <v>BRL14</v>
      </c>
      <c r="B208" s="111" t="s">
        <v>409</v>
      </c>
      <c r="C208" s="111" t="s">
        <v>243</v>
      </c>
      <c r="D208" s="122">
        <f>INDEX(PR19_after_overrides!$A$1:$J$255, MATCH(Depreciation!$A208, PR19_after_overrides!$A$1:$A$255, 0), MATCH(Depreciation!D$2, PR19_after_overrides!$A$1:$J$1, 0))</f>
        <v>0.26300000000000001</v>
      </c>
      <c r="E208" s="122" t="str">
        <f>INDEX(PR19_after_overrides!$A$1:$J$255, MATCH(Depreciation!$A208, PR19_after_overrides!$A$1:$A$255, 0), MATCH(Depreciation!E$2, PR19_after_overrides!$A$1:$J$1, 0))</f>
        <v/>
      </c>
      <c r="F208" s="122" t="str">
        <f>INDEX(PR19_after_overrides!$A$1:$J$255, MATCH(Depreciation!$A208, PR19_after_overrides!$A$1:$A$255, 0), MATCH(Depreciation!F$2, PR19_after_overrides!$A$1:$J$1, 0))</f>
        <v/>
      </c>
      <c r="G208" s="123"/>
      <c r="H208" s="124" t="str">
        <f>INDEX('Cyclical_after overrides'!$A$1:$AX$244,MATCH(Depreciation!$A208,'Cyclical_after overrides'!$A$1:$A$244,0),MATCH(Depreciation!H$2,'Cyclical_after overrides'!$A$1:$AX$1,0))</f>
        <v/>
      </c>
      <c r="I208" s="124">
        <f>INDEX('Cyclical_after overrides'!$A$1:$AX$244,MATCH(Depreciation!$A208,'Cyclical_after overrides'!$A$1:$A$244,0),MATCH(Depreciation!I$2,'Cyclical_after overrides'!$A$1:$AX$1,0))</f>
        <v>0</v>
      </c>
      <c r="J208" s="123"/>
      <c r="K208" s="124" t="str">
        <f>INDEX('Cyclical_after overrides'!$A$1:$AX$244,MATCH(Depreciation!$A208,'Cyclical_after overrides'!$A$1:$A$244,0),MATCH(Depreciation!K$2,'Cyclical_after overrides'!$A$1:$AX$1,0))</f>
        <v/>
      </c>
      <c r="L208" s="124" t="str">
        <f>INDEX('Cyclical_after overrides'!$A$1:$AX$244,MATCH(Depreciation!$A208,'Cyclical_after overrides'!$A$1:$A$244,0),MATCH(Depreciation!L$2,'Cyclical_after overrides'!$A$1:$AX$1,0))</f>
        <v/>
      </c>
      <c r="M208" s="124" t="str">
        <f>INDEX('Cyclical_after overrides'!$A$1:$AX$244,MATCH(Depreciation!$A208,'Cyclical_after overrides'!$A$1:$A$244,0),MATCH(Depreciation!M$2,'Cyclical_after overrides'!$A$1:$AX$1,0))</f>
        <v/>
      </c>
      <c r="N208" s="124" t="str">
        <f>INDEX('Cyclical_after overrides'!$A$1:$AX$244,MATCH(Depreciation!$A208,'Cyclical_after overrides'!$A$1:$A$244,0),MATCH(Depreciation!N$2,'Cyclical_after overrides'!$A$1:$AX$1,0))</f>
        <v/>
      </c>
      <c r="O208" s="123"/>
      <c r="P208" s="125" t="str">
        <f>_xlfn.IFNA(INDEX(PR24_after_overrides!$D$3:$AX$128, MATCH(Depreciation!$A208, PR24_after_overrides!$A$3:$A$128, 0), MATCH(Depreciation!P$2, PR24_after_overrides!$D$2:$AX$2, 0)), "")</f>
        <v/>
      </c>
      <c r="Q208" s="125" t="str">
        <f>_xlfn.IFNA(INDEX(PR24_after_overrides!$D$3:$AX$128, MATCH(Depreciation!$A208, PR24_after_overrides!$A$3:$A$128, 0), MATCH(Depreciation!Q$2, PR24_after_overrides!$D$2:$AX$2, 0)), "")</f>
        <v/>
      </c>
      <c r="R208" s="125" t="str">
        <f>_xlfn.IFNA(INDEX(PR24_after_overrides!$D$3:$AX$128, MATCH(Depreciation!$A208, PR24_after_overrides!$A$3:$A$128, 0), MATCH(Depreciation!R$2, PR24_after_overrides!$D$2:$AX$2, 0)), "")</f>
        <v/>
      </c>
      <c r="S208" s="125" t="str">
        <f>_xlfn.IFNA(INDEX(PR24_after_overrides!$D$3:$AX$128, MATCH(Depreciation!$A208, PR24_after_overrides!$A$3:$A$128, 0), MATCH(Depreciation!S$2, PR24_after_overrides!$D$2:$AX$2, 0)), "")</f>
        <v/>
      </c>
      <c r="T208" s="123"/>
      <c r="U208" s="124" cm="1">
        <f t="array" ref="U208">_xlfn.IFS($C208&lt;"2017-18",SUM(D208:F208),$C208&lt;"2020-21",SUM(H208:I208), $C208&lt;"2024-25", SUM(K208:N208), $C208&gt;="2024-25", SUM(P208:S208))</f>
        <v>0.26300000000000001</v>
      </c>
      <c r="V208" s="113"/>
      <c r="W208" s="113"/>
      <c r="X208" s="113"/>
      <c r="Y208" s="113"/>
      <c r="Z208" s="113"/>
    </row>
    <row r="209" spans="1:26" ht="12.4" customHeight="1" x14ac:dyDescent="0.35">
      <c r="A209" s="111" t="str">
        <f t="shared" si="4"/>
        <v>BRL15</v>
      </c>
      <c r="B209" s="111" t="s">
        <v>409</v>
      </c>
      <c r="C209" s="111" t="s">
        <v>245</v>
      </c>
      <c r="D209" s="122">
        <f>INDEX(PR19_after_overrides!$A$1:$J$255, MATCH(Depreciation!$A209, PR19_after_overrides!$A$1:$A$255, 0), MATCH(Depreciation!D$2, PR19_after_overrides!$A$1:$J$1, 0))</f>
        <v>0.19600000000000001</v>
      </c>
      <c r="E209" s="122" t="str">
        <f>INDEX(PR19_after_overrides!$A$1:$J$255, MATCH(Depreciation!$A209, PR19_after_overrides!$A$1:$A$255, 0), MATCH(Depreciation!E$2, PR19_after_overrides!$A$1:$J$1, 0))</f>
        <v/>
      </c>
      <c r="F209" s="122" t="str">
        <f>INDEX(PR19_after_overrides!$A$1:$J$255, MATCH(Depreciation!$A209, PR19_after_overrides!$A$1:$A$255, 0), MATCH(Depreciation!F$2, PR19_after_overrides!$A$1:$J$1, 0))</f>
        <v/>
      </c>
      <c r="G209" s="123"/>
      <c r="H209" s="124" t="str">
        <f>INDEX('Cyclical_after overrides'!$A$1:$AX$244,MATCH(Depreciation!$A209,'Cyclical_after overrides'!$A$1:$A$244,0),MATCH(Depreciation!H$2,'Cyclical_after overrides'!$A$1:$AX$1,0))</f>
        <v/>
      </c>
      <c r="I209" s="124">
        <f>INDEX('Cyclical_after overrides'!$A$1:$AX$244,MATCH(Depreciation!$A209,'Cyclical_after overrides'!$A$1:$A$244,0),MATCH(Depreciation!I$2,'Cyclical_after overrides'!$A$1:$AX$1,0))</f>
        <v>0</v>
      </c>
      <c r="J209" s="123"/>
      <c r="K209" s="124" t="str">
        <f>INDEX('Cyclical_after overrides'!$A$1:$AX$244,MATCH(Depreciation!$A209,'Cyclical_after overrides'!$A$1:$A$244,0),MATCH(Depreciation!K$2,'Cyclical_after overrides'!$A$1:$AX$1,0))</f>
        <v/>
      </c>
      <c r="L209" s="124" t="str">
        <f>INDEX('Cyclical_after overrides'!$A$1:$AX$244,MATCH(Depreciation!$A209,'Cyclical_after overrides'!$A$1:$A$244,0),MATCH(Depreciation!L$2,'Cyclical_after overrides'!$A$1:$AX$1,0))</f>
        <v/>
      </c>
      <c r="M209" s="124" t="str">
        <f>INDEX('Cyclical_after overrides'!$A$1:$AX$244,MATCH(Depreciation!$A209,'Cyclical_after overrides'!$A$1:$A$244,0),MATCH(Depreciation!M$2,'Cyclical_after overrides'!$A$1:$AX$1,0))</f>
        <v/>
      </c>
      <c r="N209" s="124" t="str">
        <f>INDEX('Cyclical_after overrides'!$A$1:$AX$244,MATCH(Depreciation!$A209,'Cyclical_after overrides'!$A$1:$A$244,0),MATCH(Depreciation!N$2,'Cyclical_after overrides'!$A$1:$AX$1,0))</f>
        <v/>
      </c>
      <c r="O209" s="123"/>
      <c r="P209" s="125" t="str">
        <f>_xlfn.IFNA(INDEX(PR24_after_overrides!$D$3:$AX$128, MATCH(Depreciation!$A209, PR24_after_overrides!$A$3:$A$128, 0), MATCH(Depreciation!P$2, PR24_after_overrides!$D$2:$AX$2, 0)), "")</f>
        <v/>
      </c>
      <c r="Q209" s="125" t="str">
        <f>_xlfn.IFNA(INDEX(PR24_after_overrides!$D$3:$AX$128, MATCH(Depreciation!$A209, PR24_after_overrides!$A$3:$A$128, 0), MATCH(Depreciation!Q$2, PR24_after_overrides!$D$2:$AX$2, 0)), "")</f>
        <v/>
      </c>
      <c r="R209" s="125" t="str">
        <f>_xlfn.IFNA(INDEX(PR24_after_overrides!$D$3:$AX$128, MATCH(Depreciation!$A209, PR24_after_overrides!$A$3:$A$128, 0), MATCH(Depreciation!R$2, PR24_after_overrides!$D$2:$AX$2, 0)), "")</f>
        <v/>
      </c>
      <c r="S209" s="125" t="str">
        <f>_xlfn.IFNA(INDEX(PR24_after_overrides!$D$3:$AX$128, MATCH(Depreciation!$A209, PR24_after_overrides!$A$3:$A$128, 0), MATCH(Depreciation!S$2, PR24_after_overrides!$D$2:$AX$2, 0)), "")</f>
        <v/>
      </c>
      <c r="T209" s="123"/>
      <c r="U209" s="124" cm="1">
        <f t="array" ref="U209">_xlfn.IFS($C209&lt;"2017-18",SUM(D209:F209),$C209&lt;"2020-21",SUM(H209:I209), $C209&lt;"2024-25", SUM(K209:N209), $C209&gt;="2024-25", SUM(P209:S209))</f>
        <v>0.19600000000000001</v>
      </c>
      <c r="V209" s="113"/>
      <c r="W209" s="113"/>
      <c r="X209" s="113"/>
      <c r="Y209" s="113"/>
      <c r="Z209" s="113"/>
    </row>
    <row r="210" spans="1:26" ht="12.4" customHeight="1" x14ac:dyDescent="0.35">
      <c r="A210" s="111" t="str">
        <f t="shared" si="4"/>
        <v>BRL16</v>
      </c>
      <c r="B210" s="111" t="s">
        <v>409</v>
      </c>
      <c r="C210" s="111" t="s">
        <v>247</v>
      </c>
      <c r="D210" s="122">
        <f>INDEX(PR19_after_overrides!$A$1:$J$255, MATCH(Depreciation!$A210, PR19_after_overrides!$A$1:$A$255, 0), MATCH(Depreciation!D$2, PR19_after_overrides!$A$1:$J$1, 0))</f>
        <v>0.185</v>
      </c>
      <c r="E210" s="122">
        <f>INDEX(PR19_after_overrides!$A$1:$J$255, MATCH(Depreciation!$A210, PR19_after_overrides!$A$1:$A$255, 0), MATCH(Depreciation!E$2, PR19_after_overrides!$A$1:$J$1, 0))</f>
        <v>4.9000000000000002E-2</v>
      </c>
      <c r="F210" s="122" t="str">
        <f>INDEX(PR19_after_overrides!$A$1:$J$255, MATCH(Depreciation!$A210, PR19_after_overrides!$A$1:$A$255, 0), MATCH(Depreciation!F$2, PR19_after_overrides!$A$1:$J$1, 0))</f>
        <v/>
      </c>
      <c r="G210" s="123"/>
      <c r="H210" s="124" t="str">
        <f>INDEX('Cyclical_after overrides'!$A$1:$AX$244,MATCH(Depreciation!$A210,'Cyclical_after overrides'!$A$1:$A$244,0),MATCH(Depreciation!H$2,'Cyclical_after overrides'!$A$1:$AX$1,0))</f>
        <v/>
      </c>
      <c r="I210" s="124" t="str">
        <f>INDEX('Cyclical_after overrides'!$A$1:$AX$244,MATCH(Depreciation!$A210,'Cyclical_after overrides'!$A$1:$A$244,0),MATCH(Depreciation!I$2,'Cyclical_after overrides'!$A$1:$AX$1,0))</f>
        <v/>
      </c>
      <c r="J210" s="123"/>
      <c r="K210" s="124" t="str">
        <f>INDEX('Cyclical_after overrides'!$A$1:$AX$244,MATCH(Depreciation!$A210,'Cyclical_after overrides'!$A$1:$A$244,0),MATCH(Depreciation!K$2,'Cyclical_after overrides'!$A$1:$AX$1,0))</f>
        <v/>
      </c>
      <c r="L210" s="124" t="str">
        <f>INDEX('Cyclical_after overrides'!$A$1:$AX$244,MATCH(Depreciation!$A210,'Cyclical_after overrides'!$A$1:$A$244,0),MATCH(Depreciation!L$2,'Cyclical_after overrides'!$A$1:$AX$1,0))</f>
        <v/>
      </c>
      <c r="M210" s="124" t="str">
        <f>INDEX('Cyclical_after overrides'!$A$1:$AX$244,MATCH(Depreciation!$A210,'Cyclical_after overrides'!$A$1:$A$244,0),MATCH(Depreciation!M$2,'Cyclical_after overrides'!$A$1:$AX$1,0))</f>
        <v/>
      </c>
      <c r="N210" s="124" t="str">
        <f>INDEX('Cyclical_after overrides'!$A$1:$AX$244,MATCH(Depreciation!$A210,'Cyclical_after overrides'!$A$1:$A$244,0),MATCH(Depreciation!N$2,'Cyclical_after overrides'!$A$1:$AX$1,0))</f>
        <v/>
      </c>
      <c r="O210" s="123"/>
      <c r="P210" s="125" t="str">
        <f>_xlfn.IFNA(INDEX(PR24_after_overrides!$D$3:$AX$128, MATCH(Depreciation!$A210, PR24_after_overrides!$A$3:$A$128, 0), MATCH(Depreciation!P$2, PR24_after_overrides!$D$2:$AX$2, 0)), "")</f>
        <v/>
      </c>
      <c r="Q210" s="125" t="str">
        <f>_xlfn.IFNA(INDEX(PR24_after_overrides!$D$3:$AX$128, MATCH(Depreciation!$A210, PR24_after_overrides!$A$3:$A$128, 0), MATCH(Depreciation!Q$2, PR24_after_overrides!$D$2:$AX$2, 0)), "")</f>
        <v/>
      </c>
      <c r="R210" s="125" t="str">
        <f>_xlfn.IFNA(INDEX(PR24_after_overrides!$D$3:$AX$128, MATCH(Depreciation!$A210, PR24_after_overrides!$A$3:$A$128, 0), MATCH(Depreciation!R$2, PR24_after_overrides!$D$2:$AX$2, 0)), "")</f>
        <v/>
      </c>
      <c r="S210" s="125" t="str">
        <f>_xlfn.IFNA(INDEX(PR24_after_overrides!$D$3:$AX$128, MATCH(Depreciation!$A210, PR24_after_overrides!$A$3:$A$128, 0), MATCH(Depreciation!S$2, PR24_after_overrides!$D$2:$AX$2, 0)), "")</f>
        <v/>
      </c>
      <c r="T210" s="123"/>
      <c r="U210" s="124" cm="1">
        <f t="array" ref="U210">_xlfn.IFS($C210&lt;"2017-18",SUM(D210:F210),$C210&lt;"2020-21",SUM(H210:I210), $C210&lt;"2024-25", SUM(K210:N210), $C210&gt;="2024-25", SUM(P210:S210))</f>
        <v>0.23399999999999999</v>
      </c>
      <c r="V210" s="113"/>
      <c r="W210" s="113"/>
      <c r="X210" s="113"/>
      <c r="Y210" s="113"/>
      <c r="Z210" s="113"/>
    </row>
    <row r="211" spans="1:26" ht="12.4" customHeight="1" x14ac:dyDescent="0.35">
      <c r="A211" s="111" t="str">
        <f t="shared" si="4"/>
        <v>BRL17</v>
      </c>
      <c r="B211" s="111" t="s">
        <v>409</v>
      </c>
      <c r="C211" s="111" t="s">
        <v>249</v>
      </c>
      <c r="D211" s="122">
        <f>INDEX(PR19_after_overrides!$A$1:$J$255, MATCH(Depreciation!$A211, PR19_after_overrides!$A$1:$A$255, 0), MATCH(Depreciation!D$2, PR19_after_overrides!$A$1:$J$1, 0))</f>
        <v>0.156</v>
      </c>
      <c r="E211" s="122">
        <f>INDEX(PR19_after_overrides!$A$1:$J$255, MATCH(Depreciation!$A211, PR19_after_overrides!$A$1:$A$255, 0), MATCH(Depreciation!E$2, PR19_after_overrides!$A$1:$J$1, 0))</f>
        <v>0.104</v>
      </c>
      <c r="F211" s="122" t="str">
        <f>INDEX(PR19_after_overrides!$A$1:$J$255, MATCH(Depreciation!$A211, PR19_after_overrides!$A$1:$A$255, 0), MATCH(Depreciation!F$2, PR19_after_overrides!$A$1:$J$1, 0))</f>
        <v/>
      </c>
      <c r="G211" s="123"/>
      <c r="H211" s="124">
        <f>INDEX('Cyclical_after overrides'!$A$1:$AX$244,MATCH(Depreciation!$A211,'Cyclical_after overrides'!$A$1:$A$244,0),MATCH(Depreciation!H$2,'Cyclical_after overrides'!$A$1:$AX$1,0))</f>
        <v>0.1</v>
      </c>
      <c r="I211" s="124">
        <f>INDEX('Cyclical_after overrides'!$A$1:$AX$244,MATCH(Depreciation!$A211,'Cyclical_after overrides'!$A$1:$A$244,0),MATCH(Depreciation!I$2,'Cyclical_after overrides'!$A$1:$AX$1,0))</f>
        <v>0.16</v>
      </c>
      <c r="J211" s="123"/>
      <c r="K211" s="124" t="str">
        <f>INDEX('Cyclical_after overrides'!$A$1:$AX$244,MATCH(Depreciation!$A211,'Cyclical_after overrides'!$A$1:$A$244,0),MATCH(Depreciation!K$2,'Cyclical_after overrides'!$A$1:$AX$1,0))</f>
        <v/>
      </c>
      <c r="L211" s="124" t="str">
        <f>INDEX('Cyclical_after overrides'!$A$1:$AX$244,MATCH(Depreciation!$A211,'Cyclical_after overrides'!$A$1:$A$244,0),MATCH(Depreciation!L$2,'Cyclical_after overrides'!$A$1:$AX$1,0))</f>
        <v/>
      </c>
      <c r="M211" s="124" t="str">
        <f>INDEX('Cyclical_after overrides'!$A$1:$AX$244,MATCH(Depreciation!$A211,'Cyclical_after overrides'!$A$1:$A$244,0),MATCH(Depreciation!M$2,'Cyclical_after overrides'!$A$1:$AX$1,0))</f>
        <v/>
      </c>
      <c r="N211" s="124" t="str">
        <f>INDEX('Cyclical_after overrides'!$A$1:$AX$244,MATCH(Depreciation!$A211,'Cyclical_after overrides'!$A$1:$A$244,0),MATCH(Depreciation!N$2,'Cyclical_after overrides'!$A$1:$AX$1,0))</f>
        <v/>
      </c>
      <c r="O211" s="123"/>
      <c r="P211" s="125" t="str">
        <f>_xlfn.IFNA(INDEX(PR24_after_overrides!$D$3:$AX$128, MATCH(Depreciation!$A211, PR24_after_overrides!$A$3:$A$128, 0), MATCH(Depreciation!P$2, PR24_after_overrides!$D$2:$AX$2, 0)), "")</f>
        <v/>
      </c>
      <c r="Q211" s="125" t="str">
        <f>_xlfn.IFNA(INDEX(PR24_after_overrides!$D$3:$AX$128, MATCH(Depreciation!$A211, PR24_after_overrides!$A$3:$A$128, 0), MATCH(Depreciation!Q$2, PR24_after_overrides!$D$2:$AX$2, 0)), "")</f>
        <v/>
      </c>
      <c r="R211" s="125" t="str">
        <f>_xlfn.IFNA(INDEX(PR24_after_overrides!$D$3:$AX$128, MATCH(Depreciation!$A211, PR24_after_overrides!$A$3:$A$128, 0), MATCH(Depreciation!R$2, PR24_after_overrides!$D$2:$AX$2, 0)), "")</f>
        <v/>
      </c>
      <c r="S211" s="125" t="str">
        <f>_xlfn.IFNA(INDEX(PR24_after_overrides!$D$3:$AX$128, MATCH(Depreciation!$A211, PR24_after_overrides!$A$3:$A$128, 0), MATCH(Depreciation!S$2, PR24_after_overrides!$D$2:$AX$2, 0)), "")</f>
        <v/>
      </c>
      <c r="T211" s="123"/>
      <c r="U211" s="124" cm="1">
        <f t="array" ref="U211">_xlfn.IFS($C211&lt;"2017-18",SUM(D211:F211),$C211&lt;"2020-21",SUM(H211:I211), $C211&lt;"2024-25", SUM(K211:N211), $C211&gt;="2024-25", SUM(P211:S211))</f>
        <v>0.26</v>
      </c>
      <c r="V211" s="113"/>
      <c r="W211" s="113"/>
      <c r="X211" s="113"/>
      <c r="Y211" s="113"/>
      <c r="Z211" s="113"/>
    </row>
    <row r="212" spans="1:26" ht="12.4" customHeight="1" x14ac:dyDescent="0.35">
      <c r="A212" s="111" t="str">
        <f t="shared" si="4"/>
        <v>BRL18</v>
      </c>
      <c r="B212" s="111" t="s">
        <v>409</v>
      </c>
      <c r="C212" s="111" t="s">
        <v>251</v>
      </c>
      <c r="D212" s="122">
        <f>INDEX(PR19_after_overrides!$A$1:$J$255, MATCH(Depreciation!$A212, PR19_after_overrides!$A$1:$A$255, 0), MATCH(Depreciation!D$2, PR19_after_overrides!$A$1:$J$1, 0))</f>
        <v>8.3000000000000004E-2</v>
      </c>
      <c r="E212" s="122">
        <f>INDEX(PR19_after_overrides!$A$1:$J$255, MATCH(Depreciation!$A212, PR19_after_overrides!$A$1:$A$255, 0), MATCH(Depreciation!E$2, PR19_after_overrides!$A$1:$J$1, 0))</f>
        <v>0.124</v>
      </c>
      <c r="F212" s="122" t="str">
        <f>INDEX(PR19_after_overrides!$A$1:$J$255, MATCH(Depreciation!$A212, PR19_after_overrides!$A$1:$A$255, 0), MATCH(Depreciation!F$2, PR19_after_overrides!$A$1:$J$1, 0))</f>
        <v/>
      </c>
      <c r="G212" s="123"/>
      <c r="H212" s="124">
        <f>INDEX('Cyclical_after overrides'!$A$1:$AX$244,MATCH(Depreciation!$A212,'Cyclical_after overrides'!$A$1:$A$244,0),MATCH(Depreciation!H$2,'Cyclical_after overrides'!$A$1:$AX$1,0))</f>
        <v>7.9000000000000001E-2</v>
      </c>
      <c r="I212" s="124">
        <f>INDEX('Cyclical_after overrides'!$A$1:$AX$244,MATCH(Depreciation!$A212,'Cyclical_after overrides'!$A$1:$A$244,0),MATCH(Depreciation!I$2,'Cyclical_after overrides'!$A$1:$AX$1,0))</f>
        <v>0.128</v>
      </c>
      <c r="J212" s="123"/>
      <c r="K212" s="124" t="str">
        <f>INDEX('Cyclical_after overrides'!$A$1:$AX$244,MATCH(Depreciation!$A212,'Cyclical_after overrides'!$A$1:$A$244,0),MATCH(Depreciation!K$2,'Cyclical_after overrides'!$A$1:$AX$1,0))</f>
        <v/>
      </c>
      <c r="L212" s="124" t="str">
        <f>INDEX('Cyclical_after overrides'!$A$1:$AX$244,MATCH(Depreciation!$A212,'Cyclical_after overrides'!$A$1:$A$244,0),MATCH(Depreciation!L$2,'Cyclical_after overrides'!$A$1:$AX$1,0))</f>
        <v/>
      </c>
      <c r="M212" s="124" t="str">
        <f>INDEX('Cyclical_after overrides'!$A$1:$AX$244,MATCH(Depreciation!$A212,'Cyclical_after overrides'!$A$1:$A$244,0),MATCH(Depreciation!M$2,'Cyclical_after overrides'!$A$1:$AX$1,0))</f>
        <v/>
      </c>
      <c r="N212" s="124" t="str">
        <f>INDEX('Cyclical_after overrides'!$A$1:$AX$244,MATCH(Depreciation!$A212,'Cyclical_after overrides'!$A$1:$A$244,0),MATCH(Depreciation!N$2,'Cyclical_after overrides'!$A$1:$AX$1,0))</f>
        <v/>
      </c>
      <c r="O212" s="123"/>
      <c r="P212" s="125" t="str">
        <f>_xlfn.IFNA(INDEX(PR24_after_overrides!$D$3:$AX$128, MATCH(Depreciation!$A212, PR24_after_overrides!$A$3:$A$128, 0), MATCH(Depreciation!P$2, PR24_after_overrides!$D$2:$AX$2, 0)), "")</f>
        <v/>
      </c>
      <c r="Q212" s="125" t="str">
        <f>_xlfn.IFNA(INDEX(PR24_after_overrides!$D$3:$AX$128, MATCH(Depreciation!$A212, PR24_after_overrides!$A$3:$A$128, 0), MATCH(Depreciation!Q$2, PR24_after_overrides!$D$2:$AX$2, 0)), "")</f>
        <v/>
      </c>
      <c r="R212" s="125" t="str">
        <f>_xlfn.IFNA(INDEX(PR24_after_overrides!$D$3:$AX$128, MATCH(Depreciation!$A212, PR24_after_overrides!$A$3:$A$128, 0), MATCH(Depreciation!R$2, PR24_after_overrides!$D$2:$AX$2, 0)), "")</f>
        <v/>
      </c>
      <c r="S212" s="125" t="str">
        <f>_xlfn.IFNA(INDEX(PR24_after_overrides!$D$3:$AX$128, MATCH(Depreciation!$A212, PR24_after_overrides!$A$3:$A$128, 0), MATCH(Depreciation!S$2, PR24_after_overrides!$D$2:$AX$2, 0)), "")</f>
        <v/>
      </c>
      <c r="T212" s="123"/>
      <c r="U212" s="124" cm="1">
        <f t="array" ref="U212">_xlfn.IFS($C212&lt;"2017-18",SUM(D212:F212),$C212&lt;"2020-21",SUM(H212:I212), $C212&lt;"2024-25", SUM(K212:N212), $C212&gt;="2024-25", SUM(P212:S212))</f>
        <v>0.20700000000000002</v>
      </c>
      <c r="V212" s="113"/>
      <c r="W212" s="113"/>
      <c r="X212" s="113"/>
      <c r="Y212" s="113"/>
      <c r="Z212" s="113"/>
    </row>
    <row r="213" spans="1:26" ht="12.4" customHeight="1" x14ac:dyDescent="0.35">
      <c r="A213" s="111" t="str">
        <f t="shared" si="4"/>
        <v>BRL19</v>
      </c>
      <c r="B213" s="111" t="s">
        <v>409</v>
      </c>
      <c r="C213" s="111" t="s">
        <v>253</v>
      </c>
      <c r="D213" s="122">
        <f>INDEX(PR19_after_overrides!$A$1:$J$255, MATCH(Depreciation!$A213, PR19_after_overrides!$A$1:$A$255, 0), MATCH(Depreciation!D$2, PR19_after_overrides!$A$1:$J$1, 0))</f>
        <v>0.04</v>
      </c>
      <c r="E213" s="122">
        <f>INDEX(PR19_after_overrides!$A$1:$J$255, MATCH(Depreciation!$A213, PR19_after_overrides!$A$1:$A$255, 0), MATCH(Depreciation!E$2, PR19_after_overrides!$A$1:$J$1, 0))</f>
        <v>0.219</v>
      </c>
      <c r="F213" s="122" t="str">
        <f>INDEX(PR19_after_overrides!$A$1:$J$255, MATCH(Depreciation!$A213, PR19_after_overrides!$A$1:$A$255, 0), MATCH(Depreciation!F$2, PR19_after_overrides!$A$1:$J$1, 0))</f>
        <v/>
      </c>
      <c r="G213" s="123"/>
      <c r="H213" s="124">
        <f>INDEX('Cyclical_after overrides'!$A$1:$AX$244,MATCH(Depreciation!$A213,'Cyclical_after overrides'!$A$1:$A$244,0),MATCH(Depreciation!H$2,'Cyclical_after overrides'!$A$1:$AX$1,0))</f>
        <v>0.111</v>
      </c>
      <c r="I213" s="124">
        <f>INDEX('Cyclical_after overrides'!$A$1:$AX$244,MATCH(Depreciation!$A213,'Cyclical_after overrides'!$A$1:$A$244,0),MATCH(Depreciation!I$2,'Cyclical_after overrides'!$A$1:$AX$1,0))</f>
        <v>0.13200000000000001</v>
      </c>
      <c r="J213" s="123"/>
      <c r="K213" s="124" t="str">
        <f>INDEX('Cyclical_after overrides'!$A$1:$AX$244,MATCH(Depreciation!$A213,'Cyclical_after overrides'!$A$1:$A$244,0),MATCH(Depreciation!K$2,'Cyclical_after overrides'!$A$1:$AX$1,0))</f>
        <v/>
      </c>
      <c r="L213" s="124" t="str">
        <f>INDEX('Cyclical_after overrides'!$A$1:$AX$244,MATCH(Depreciation!$A213,'Cyclical_after overrides'!$A$1:$A$244,0),MATCH(Depreciation!L$2,'Cyclical_after overrides'!$A$1:$AX$1,0))</f>
        <v/>
      </c>
      <c r="M213" s="124" t="str">
        <f>INDEX('Cyclical_after overrides'!$A$1:$AX$244,MATCH(Depreciation!$A213,'Cyclical_after overrides'!$A$1:$A$244,0),MATCH(Depreciation!M$2,'Cyclical_after overrides'!$A$1:$AX$1,0))</f>
        <v/>
      </c>
      <c r="N213" s="124" t="str">
        <f>INDEX('Cyclical_after overrides'!$A$1:$AX$244,MATCH(Depreciation!$A213,'Cyclical_after overrides'!$A$1:$A$244,0),MATCH(Depreciation!N$2,'Cyclical_after overrides'!$A$1:$AX$1,0))</f>
        <v/>
      </c>
      <c r="O213" s="123"/>
      <c r="P213" s="125" t="str">
        <f>_xlfn.IFNA(INDEX(PR24_after_overrides!$D$3:$AX$128, MATCH(Depreciation!$A213, PR24_after_overrides!$A$3:$A$128, 0), MATCH(Depreciation!P$2, PR24_after_overrides!$D$2:$AX$2, 0)), "")</f>
        <v/>
      </c>
      <c r="Q213" s="125" t="str">
        <f>_xlfn.IFNA(INDEX(PR24_after_overrides!$D$3:$AX$128, MATCH(Depreciation!$A213, PR24_after_overrides!$A$3:$A$128, 0), MATCH(Depreciation!Q$2, PR24_after_overrides!$D$2:$AX$2, 0)), "")</f>
        <v/>
      </c>
      <c r="R213" s="125" t="str">
        <f>_xlfn.IFNA(INDEX(PR24_after_overrides!$D$3:$AX$128, MATCH(Depreciation!$A213, PR24_after_overrides!$A$3:$A$128, 0), MATCH(Depreciation!R$2, PR24_after_overrides!$D$2:$AX$2, 0)), "")</f>
        <v/>
      </c>
      <c r="S213" s="125" t="str">
        <f>_xlfn.IFNA(INDEX(PR24_after_overrides!$D$3:$AX$128, MATCH(Depreciation!$A213, PR24_after_overrides!$A$3:$A$128, 0), MATCH(Depreciation!S$2, PR24_after_overrides!$D$2:$AX$2, 0)), "")</f>
        <v/>
      </c>
      <c r="T213" s="123"/>
      <c r="U213" s="124" cm="1">
        <f t="array" ref="U213">_xlfn.IFS($C213&lt;"2017-18",SUM(D213:F213),$C213&lt;"2020-21",SUM(H213:I213), $C213&lt;"2024-25", SUM(K213:N213), $C213&gt;="2024-25", SUM(P213:S213))</f>
        <v>0.24299999999999999</v>
      </c>
      <c r="V213" s="113"/>
      <c r="W213" s="113"/>
      <c r="X213" s="113"/>
      <c r="Y213" s="113"/>
      <c r="Z213" s="113"/>
    </row>
    <row r="214" spans="1:26" ht="12.4" customHeight="1" x14ac:dyDescent="0.35">
      <c r="A214" s="111" t="str">
        <f t="shared" si="4"/>
        <v>BRL20</v>
      </c>
      <c r="B214" s="111" t="s">
        <v>409</v>
      </c>
      <c r="C214" s="111" t="s">
        <v>255</v>
      </c>
      <c r="D214" s="122">
        <f>INDEX(PR19_after_overrides!$A$1:$J$255, MATCH(Depreciation!$A214, PR19_after_overrides!$A$1:$A$255, 0), MATCH(Depreciation!D$2, PR19_after_overrides!$A$1:$J$1, 0))</f>
        <v>3.1E-2</v>
      </c>
      <c r="E214" s="122">
        <f>INDEX(PR19_after_overrides!$A$1:$J$255, MATCH(Depreciation!$A214, PR19_after_overrides!$A$1:$A$255, 0), MATCH(Depreciation!E$2, PR19_after_overrides!$A$1:$J$1, 0))</f>
        <v>0.33700000000000002</v>
      </c>
      <c r="F214" s="122" t="str">
        <f>INDEX(PR19_after_overrides!$A$1:$J$255, MATCH(Depreciation!$A214, PR19_after_overrides!$A$1:$A$255, 0), MATCH(Depreciation!F$2, PR19_after_overrides!$A$1:$J$1, 0))</f>
        <v/>
      </c>
      <c r="G214" s="123"/>
      <c r="H214" s="124">
        <f>INDEX('Cyclical_after overrides'!$A$1:$AX$244,MATCH(Depreciation!$A214,'Cyclical_after overrides'!$A$1:$A$244,0),MATCH(Depreciation!H$2,'Cyclical_after overrides'!$A$1:$AX$1,0))</f>
        <v>0.11739705</v>
      </c>
      <c r="I214" s="124">
        <f>INDEX('Cyclical_after overrides'!$A$1:$AX$244,MATCH(Depreciation!$A214,'Cyclical_after overrides'!$A$1:$A$244,0),MATCH(Depreciation!I$2,'Cyclical_after overrides'!$A$1:$AX$1,0))</f>
        <v>0.19189217</v>
      </c>
      <c r="J214" s="123"/>
      <c r="K214" s="124" t="str">
        <f>INDEX('Cyclical_after overrides'!$A$1:$AX$244,MATCH(Depreciation!$A214,'Cyclical_after overrides'!$A$1:$A$244,0),MATCH(Depreciation!K$2,'Cyclical_after overrides'!$A$1:$AX$1,0))</f>
        <v/>
      </c>
      <c r="L214" s="124" t="str">
        <f>INDEX('Cyclical_after overrides'!$A$1:$AX$244,MATCH(Depreciation!$A214,'Cyclical_after overrides'!$A$1:$A$244,0),MATCH(Depreciation!L$2,'Cyclical_after overrides'!$A$1:$AX$1,0))</f>
        <v/>
      </c>
      <c r="M214" s="124" t="str">
        <f>INDEX('Cyclical_after overrides'!$A$1:$AX$244,MATCH(Depreciation!$A214,'Cyclical_after overrides'!$A$1:$A$244,0),MATCH(Depreciation!M$2,'Cyclical_after overrides'!$A$1:$AX$1,0))</f>
        <v/>
      </c>
      <c r="N214" s="124" t="str">
        <f>INDEX('Cyclical_after overrides'!$A$1:$AX$244,MATCH(Depreciation!$A214,'Cyclical_after overrides'!$A$1:$A$244,0),MATCH(Depreciation!N$2,'Cyclical_after overrides'!$A$1:$AX$1,0))</f>
        <v/>
      </c>
      <c r="O214" s="123"/>
      <c r="P214" s="125" t="str">
        <f>_xlfn.IFNA(INDEX(PR24_after_overrides!$D$3:$AX$128, MATCH(Depreciation!$A214, PR24_after_overrides!$A$3:$A$128, 0), MATCH(Depreciation!P$2, PR24_after_overrides!$D$2:$AX$2, 0)), "")</f>
        <v/>
      </c>
      <c r="Q214" s="125" t="str">
        <f>_xlfn.IFNA(INDEX(PR24_after_overrides!$D$3:$AX$128, MATCH(Depreciation!$A214, PR24_after_overrides!$A$3:$A$128, 0), MATCH(Depreciation!Q$2, PR24_after_overrides!$D$2:$AX$2, 0)), "")</f>
        <v/>
      </c>
      <c r="R214" s="125" t="str">
        <f>_xlfn.IFNA(INDEX(PR24_after_overrides!$D$3:$AX$128, MATCH(Depreciation!$A214, PR24_after_overrides!$A$3:$A$128, 0), MATCH(Depreciation!R$2, PR24_after_overrides!$D$2:$AX$2, 0)), "")</f>
        <v/>
      </c>
      <c r="S214" s="125" t="str">
        <f>_xlfn.IFNA(INDEX(PR24_after_overrides!$D$3:$AX$128, MATCH(Depreciation!$A214, PR24_after_overrides!$A$3:$A$128, 0), MATCH(Depreciation!S$2, PR24_after_overrides!$D$2:$AX$2, 0)), "")</f>
        <v/>
      </c>
      <c r="T214" s="123"/>
      <c r="U214" s="124" cm="1">
        <f t="array" ref="U214">_xlfn.IFS($C214&lt;"2017-18",SUM(D214:F214),$C214&lt;"2020-21",SUM(H214:I214), $C214&lt;"2024-25", SUM(K214:N214), $C214&gt;="2024-25", SUM(P214:S214))</f>
        <v>0.30928922000000003</v>
      </c>
      <c r="V214" s="113"/>
      <c r="W214" s="113"/>
      <c r="X214" s="113"/>
      <c r="Y214" s="113"/>
      <c r="Z214" s="113"/>
    </row>
    <row r="215" spans="1:26" ht="12.4" customHeight="1" x14ac:dyDescent="0.35">
      <c r="A215" s="111" t="str">
        <f t="shared" si="4"/>
        <v>BRL21</v>
      </c>
      <c r="B215" s="111" t="s">
        <v>409</v>
      </c>
      <c r="C215" s="111" t="s">
        <v>257</v>
      </c>
      <c r="D215" s="122">
        <f>INDEX(PR19_after_overrides!$A$1:$J$255, MATCH(Depreciation!$A215, PR19_after_overrides!$A$1:$A$255, 0), MATCH(Depreciation!D$2, PR19_after_overrides!$A$1:$J$1, 0))</f>
        <v>1E-3</v>
      </c>
      <c r="E215" s="122">
        <f>INDEX(PR19_after_overrides!$A$1:$J$255, MATCH(Depreciation!$A215, PR19_after_overrides!$A$1:$A$255, 0), MATCH(Depreciation!E$2, PR19_after_overrides!$A$1:$J$1, 0))</f>
        <v>0.38100000000000001</v>
      </c>
      <c r="F215" s="122">
        <f>INDEX(PR19_after_overrides!$A$1:$J$255, MATCH(Depreciation!$A215, PR19_after_overrides!$A$1:$A$255, 0), MATCH(Depreciation!F$2, PR19_after_overrides!$A$1:$J$1, 0))</f>
        <v>0.09</v>
      </c>
      <c r="G215" s="123"/>
      <c r="H215" s="124" t="str">
        <f>INDEX('Cyclical_after overrides'!$A$1:$AX$244,MATCH(Depreciation!$A215,'Cyclical_after overrides'!$A$1:$A$244,0),MATCH(Depreciation!H$2,'Cyclical_after overrides'!$A$1:$AX$1,0))</f>
        <v/>
      </c>
      <c r="I215" s="124" t="str">
        <f>INDEX('Cyclical_after overrides'!$A$1:$AX$244,MATCH(Depreciation!$A215,'Cyclical_after overrides'!$A$1:$A$244,0),MATCH(Depreciation!I$2,'Cyclical_after overrides'!$A$1:$AX$1,0))</f>
        <v/>
      </c>
      <c r="J215" s="123"/>
      <c r="K215" s="124">
        <f>INDEX('Cyclical_after overrides'!$A$1:$AX$244,MATCH(Depreciation!$A215,'Cyclical_after overrides'!$A$1:$A$244,0),MATCH(Depreciation!K$2,'Cyclical_after overrides'!$A$1:$AX$1,0))</f>
        <v>1E-3</v>
      </c>
      <c r="L215" s="124">
        <f>INDEX('Cyclical_after overrides'!$A$1:$AX$244,MATCH(Depreciation!$A215,'Cyclical_after overrides'!$A$1:$A$244,0),MATCH(Depreciation!L$2,'Cyclical_after overrides'!$A$1:$AX$1,0))</f>
        <v>7.6999999999999999E-2</v>
      </c>
      <c r="M215" s="124">
        <f>INDEX('Cyclical_after overrides'!$A$1:$AX$244,MATCH(Depreciation!$A215,'Cyclical_after overrides'!$A$1:$A$244,0),MATCH(Depreciation!M$2,'Cyclical_after overrides'!$A$1:$AX$1,0))</f>
        <v>0</v>
      </c>
      <c r="N215" s="124">
        <f>INDEX('Cyclical_after overrides'!$A$1:$AX$244,MATCH(Depreciation!$A215,'Cyclical_after overrides'!$A$1:$A$244,0),MATCH(Depreciation!N$2,'Cyclical_after overrides'!$A$1:$AX$1,0))</f>
        <v>7.2999999999999995E-2</v>
      </c>
      <c r="O215" s="123"/>
      <c r="P215" s="125" t="str">
        <f>_xlfn.IFNA(INDEX(PR24_after_overrides!$D$3:$AX$128, MATCH(Depreciation!$A215, PR24_after_overrides!$A$3:$A$128, 0), MATCH(Depreciation!P$2, PR24_after_overrides!$D$2:$AX$2, 0)), "")</f>
        <v/>
      </c>
      <c r="Q215" s="125" t="str">
        <f>_xlfn.IFNA(INDEX(PR24_after_overrides!$D$3:$AX$128, MATCH(Depreciation!$A215, PR24_after_overrides!$A$3:$A$128, 0), MATCH(Depreciation!Q$2, PR24_after_overrides!$D$2:$AX$2, 0)), "")</f>
        <v/>
      </c>
      <c r="R215" s="125" t="str">
        <f>_xlfn.IFNA(INDEX(PR24_after_overrides!$D$3:$AX$128, MATCH(Depreciation!$A215, PR24_after_overrides!$A$3:$A$128, 0), MATCH(Depreciation!R$2, PR24_after_overrides!$D$2:$AX$2, 0)), "")</f>
        <v/>
      </c>
      <c r="S215" s="125" t="str">
        <f>_xlfn.IFNA(INDEX(PR24_after_overrides!$D$3:$AX$128, MATCH(Depreciation!$A215, PR24_after_overrides!$A$3:$A$128, 0), MATCH(Depreciation!S$2, PR24_after_overrides!$D$2:$AX$2, 0)), "")</f>
        <v/>
      </c>
      <c r="T215" s="123"/>
      <c r="U215" s="124" cm="1">
        <f t="array" ref="U215">_xlfn.IFS($C215&lt;"2017-18",SUM(D215:F215),$C215&lt;"2020-21",SUM(H215:I215), $C215&lt;"2024-25", SUM(K215:N215), $C215&gt;="2024-25", SUM(P215:S215))</f>
        <v>0.151</v>
      </c>
      <c r="V215" s="113"/>
      <c r="W215" s="113"/>
      <c r="X215" s="113"/>
      <c r="Y215" s="113"/>
      <c r="Z215" s="113"/>
    </row>
    <row r="216" spans="1:26" ht="12.4" customHeight="1" x14ac:dyDescent="0.35">
      <c r="A216" s="111" t="str">
        <f t="shared" si="4"/>
        <v>BRL22</v>
      </c>
      <c r="B216" s="111" t="s">
        <v>409</v>
      </c>
      <c r="C216" s="111" t="s">
        <v>259</v>
      </c>
      <c r="D216" s="122">
        <f>INDEX(PR19_after_overrides!$A$1:$J$255, MATCH(Depreciation!$A216, PR19_after_overrides!$A$1:$A$255, 0), MATCH(Depreciation!D$2, PR19_after_overrides!$A$1:$J$1, 0))</f>
        <v>1E-3</v>
      </c>
      <c r="E216" s="122">
        <f>INDEX(PR19_after_overrides!$A$1:$J$255, MATCH(Depreciation!$A216, PR19_after_overrides!$A$1:$A$255, 0), MATCH(Depreciation!E$2, PR19_after_overrides!$A$1:$J$1, 0))</f>
        <v>0.29799999999999999</v>
      </c>
      <c r="F216" s="122">
        <f>INDEX(PR19_after_overrides!$A$1:$J$255, MATCH(Depreciation!$A216, PR19_after_overrides!$A$1:$A$255, 0), MATCH(Depreciation!F$2, PR19_after_overrides!$A$1:$J$1, 0))</f>
        <v>0.21199999999999999</v>
      </c>
      <c r="G216" s="123"/>
      <c r="H216" s="124" t="str">
        <f>INDEX('Cyclical_after overrides'!$A$1:$AX$244,MATCH(Depreciation!$A216,'Cyclical_after overrides'!$A$1:$A$244,0),MATCH(Depreciation!H$2,'Cyclical_after overrides'!$A$1:$AX$1,0))</f>
        <v/>
      </c>
      <c r="I216" s="124" t="str">
        <f>INDEX('Cyclical_after overrides'!$A$1:$AX$244,MATCH(Depreciation!$A216,'Cyclical_after overrides'!$A$1:$A$244,0),MATCH(Depreciation!I$2,'Cyclical_after overrides'!$A$1:$AX$1,0))</f>
        <v/>
      </c>
      <c r="J216" s="123"/>
      <c r="K216" s="124">
        <f>INDEX('Cyclical_after overrides'!$A$1:$AX$244,MATCH(Depreciation!$A216,'Cyclical_after overrides'!$A$1:$A$244,0),MATCH(Depreciation!K$2,'Cyclical_after overrides'!$A$1:$AX$1,0))</f>
        <v>1E-3</v>
      </c>
      <c r="L216" s="124">
        <f>INDEX('Cyclical_after overrides'!$A$1:$AX$244,MATCH(Depreciation!$A216,'Cyclical_after overrides'!$A$1:$A$244,0),MATCH(Depreciation!L$2,'Cyclical_after overrides'!$A$1:$AX$1,0))</f>
        <v>8.4000000000000005E-2</v>
      </c>
      <c r="M216" s="124">
        <f>INDEX('Cyclical_after overrides'!$A$1:$AX$244,MATCH(Depreciation!$A216,'Cyclical_after overrides'!$A$1:$A$244,0),MATCH(Depreciation!M$2,'Cyclical_after overrides'!$A$1:$AX$1,0))</f>
        <v>0</v>
      </c>
      <c r="N216" s="124">
        <f>INDEX('Cyclical_after overrides'!$A$1:$AX$244,MATCH(Depreciation!$A216,'Cyclical_after overrides'!$A$1:$A$244,0),MATCH(Depreciation!N$2,'Cyclical_after overrides'!$A$1:$AX$1,0))</f>
        <v>7.1999999999999995E-2</v>
      </c>
      <c r="O216" s="123"/>
      <c r="P216" s="125" t="str">
        <f>_xlfn.IFNA(INDEX(PR24_after_overrides!$D$3:$AX$128, MATCH(Depreciation!$A216, PR24_after_overrides!$A$3:$A$128, 0), MATCH(Depreciation!P$2, PR24_after_overrides!$D$2:$AX$2, 0)), "")</f>
        <v/>
      </c>
      <c r="Q216" s="125" t="str">
        <f>_xlfn.IFNA(INDEX(PR24_after_overrides!$D$3:$AX$128, MATCH(Depreciation!$A216, PR24_after_overrides!$A$3:$A$128, 0), MATCH(Depreciation!Q$2, PR24_after_overrides!$D$2:$AX$2, 0)), "")</f>
        <v/>
      </c>
      <c r="R216" s="125" t="str">
        <f>_xlfn.IFNA(INDEX(PR24_after_overrides!$D$3:$AX$128, MATCH(Depreciation!$A216, PR24_after_overrides!$A$3:$A$128, 0), MATCH(Depreciation!R$2, PR24_after_overrides!$D$2:$AX$2, 0)), "")</f>
        <v/>
      </c>
      <c r="S216" s="125" t="str">
        <f>_xlfn.IFNA(INDEX(PR24_after_overrides!$D$3:$AX$128, MATCH(Depreciation!$A216, PR24_after_overrides!$A$3:$A$128, 0), MATCH(Depreciation!S$2, PR24_after_overrides!$D$2:$AX$2, 0)), "")</f>
        <v/>
      </c>
      <c r="T216" s="123"/>
      <c r="U216" s="124" cm="1">
        <f t="array" ref="U216">_xlfn.IFS($C216&lt;"2017-18",SUM(D216:F216),$C216&lt;"2020-21",SUM(H216:I216), $C216&lt;"2024-25", SUM(K216:N216), $C216&gt;="2024-25", SUM(P216:S216))</f>
        <v>0.157</v>
      </c>
      <c r="V216" s="113"/>
      <c r="W216" s="113"/>
      <c r="X216" s="113"/>
      <c r="Y216" s="113"/>
      <c r="Z216" s="113"/>
    </row>
    <row r="217" spans="1:26" ht="12.4" customHeight="1" x14ac:dyDescent="0.35">
      <c r="A217" s="111" t="str">
        <f t="shared" si="4"/>
        <v>BRL23</v>
      </c>
      <c r="B217" s="111" t="s">
        <v>409</v>
      </c>
      <c r="C217" s="111" t="s">
        <v>261</v>
      </c>
      <c r="D217" s="122">
        <f>INDEX(PR19_after_overrides!$A$1:$J$255, MATCH(Depreciation!$A217, PR19_after_overrides!$A$1:$A$255, 0), MATCH(Depreciation!D$2, PR19_after_overrides!$A$1:$J$1, 0))</f>
        <v>1E-3</v>
      </c>
      <c r="E217" s="122">
        <f>INDEX(PR19_after_overrides!$A$1:$J$255, MATCH(Depreciation!$A217, PR19_after_overrides!$A$1:$A$255, 0), MATCH(Depreciation!E$2, PR19_after_overrides!$A$1:$J$1, 0))</f>
        <v>0.27200000000000002</v>
      </c>
      <c r="F217" s="122">
        <f>INDEX(PR19_after_overrides!$A$1:$J$255, MATCH(Depreciation!$A217, PR19_after_overrides!$A$1:$A$255, 0), MATCH(Depreciation!F$2, PR19_after_overrides!$A$1:$J$1, 0))</f>
        <v>0.26100000000000001</v>
      </c>
      <c r="G217" s="123"/>
      <c r="H217" s="124" t="str">
        <f>INDEX('Cyclical_after overrides'!$A$1:$AX$244,MATCH(Depreciation!$A217,'Cyclical_after overrides'!$A$1:$A$244,0),MATCH(Depreciation!H$2,'Cyclical_after overrides'!$A$1:$AX$1,0))</f>
        <v/>
      </c>
      <c r="I217" s="124" t="str">
        <f>INDEX('Cyclical_after overrides'!$A$1:$AX$244,MATCH(Depreciation!$A217,'Cyclical_after overrides'!$A$1:$A$244,0),MATCH(Depreciation!I$2,'Cyclical_after overrides'!$A$1:$AX$1,0))</f>
        <v/>
      </c>
      <c r="J217" s="123"/>
      <c r="K217" s="124">
        <f>INDEX('Cyclical_after overrides'!$A$1:$AX$244,MATCH(Depreciation!$A217,'Cyclical_after overrides'!$A$1:$A$244,0),MATCH(Depreciation!K$2,'Cyclical_after overrides'!$A$1:$AX$1,0))</f>
        <v>1E-3</v>
      </c>
      <c r="L217" s="124">
        <f>INDEX('Cyclical_after overrides'!$A$1:$AX$244,MATCH(Depreciation!$A217,'Cyclical_after overrides'!$A$1:$A$244,0),MATCH(Depreciation!L$2,'Cyclical_after overrides'!$A$1:$AX$1,0))</f>
        <v>0.127</v>
      </c>
      <c r="M217" s="124">
        <f>INDEX('Cyclical_after overrides'!$A$1:$AX$244,MATCH(Depreciation!$A217,'Cyclical_after overrides'!$A$1:$A$244,0),MATCH(Depreciation!M$2,'Cyclical_after overrides'!$A$1:$AX$1,0))</f>
        <v>0</v>
      </c>
      <c r="N217" s="124">
        <f>INDEX('Cyclical_after overrides'!$A$1:$AX$244,MATCH(Depreciation!$A217,'Cyclical_after overrides'!$A$1:$A$244,0),MATCH(Depreciation!N$2,'Cyclical_after overrides'!$A$1:$AX$1,0))</f>
        <v>6.7000000000000004E-2</v>
      </c>
      <c r="O217" s="123"/>
      <c r="P217" s="125" t="str">
        <f>_xlfn.IFNA(INDEX(PR24_after_overrides!$D$3:$AX$128, MATCH(Depreciation!$A217, PR24_after_overrides!$A$3:$A$128, 0), MATCH(Depreciation!P$2, PR24_after_overrides!$D$2:$AX$2, 0)), "")</f>
        <v/>
      </c>
      <c r="Q217" s="125" t="str">
        <f>_xlfn.IFNA(INDEX(PR24_after_overrides!$D$3:$AX$128, MATCH(Depreciation!$A217, PR24_after_overrides!$A$3:$A$128, 0), MATCH(Depreciation!Q$2, PR24_after_overrides!$D$2:$AX$2, 0)), "")</f>
        <v/>
      </c>
      <c r="R217" s="125" t="str">
        <f>_xlfn.IFNA(INDEX(PR24_after_overrides!$D$3:$AX$128, MATCH(Depreciation!$A217, PR24_after_overrides!$A$3:$A$128, 0), MATCH(Depreciation!R$2, PR24_after_overrides!$D$2:$AX$2, 0)), "")</f>
        <v/>
      </c>
      <c r="S217" s="125" t="str">
        <f>_xlfn.IFNA(INDEX(PR24_after_overrides!$D$3:$AX$128, MATCH(Depreciation!$A217, PR24_after_overrides!$A$3:$A$128, 0), MATCH(Depreciation!S$2, PR24_after_overrides!$D$2:$AX$2, 0)), "")</f>
        <v/>
      </c>
      <c r="T217" s="123"/>
      <c r="U217" s="124" cm="1">
        <f t="array" ref="U217">_xlfn.IFS($C217&lt;"2017-18",SUM(D217:F217),$C217&lt;"2020-21",SUM(H217:I217), $C217&lt;"2024-25", SUM(K217:N217), $C217&gt;="2024-25", SUM(P217:S217))</f>
        <v>0.19500000000000001</v>
      </c>
      <c r="V217" s="113"/>
      <c r="W217" s="113"/>
      <c r="X217" s="113"/>
      <c r="Y217" s="113"/>
      <c r="Z217" s="113"/>
    </row>
    <row r="218" spans="1:26" ht="12.4" customHeight="1" x14ac:dyDescent="0.35">
      <c r="A218" s="111" t="str">
        <f t="shared" ref="A218:A224" si="11">B218&amp;RIGHT(C218,2)</f>
        <v>BRL24</v>
      </c>
      <c r="B218" s="111" t="s">
        <v>409</v>
      </c>
      <c r="C218" s="111" t="s">
        <v>263</v>
      </c>
      <c r="D218" s="122"/>
      <c r="E218" s="122"/>
      <c r="F218" s="122"/>
      <c r="G218" s="123"/>
      <c r="H218" s="124"/>
      <c r="I218" s="124"/>
      <c r="J218" s="123"/>
      <c r="K218" s="124">
        <f>INDEX('Cyclical_after overrides'!$A$1:$AX$244,MATCH(Depreciation!$A218,'Cyclical_after overrides'!$A$1:$A$244,0),MATCH(Depreciation!K$2,'Cyclical_after overrides'!$A$1:$AX$1,0))</f>
        <v>1E-3</v>
      </c>
      <c r="L218" s="124">
        <f>INDEX('Cyclical_after overrides'!$A$1:$AX$244,MATCH(Depreciation!$A218,'Cyclical_after overrides'!$A$1:$A$244,0),MATCH(Depreciation!L$2,'Cyclical_after overrides'!$A$1:$AX$1,0))</f>
        <v>0.12</v>
      </c>
      <c r="M218" s="124">
        <f>INDEX('Cyclical_after overrides'!$A$1:$AX$244,MATCH(Depreciation!$A218,'Cyclical_after overrides'!$A$1:$A$244,0),MATCH(Depreciation!M$2,'Cyclical_after overrides'!$A$1:$AX$1,0))</f>
        <v>0</v>
      </c>
      <c r="N218" s="124">
        <f>INDEX('Cyclical_after overrides'!$A$1:$AX$244,MATCH(Depreciation!$A218,'Cyclical_after overrides'!$A$1:$A$244,0),MATCH(Depreciation!N$2,'Cyclical_after overrides'!$A$1:$AX$1,0))</f>
        <v>2.8000000000000001E-2</v>
      </c>
      <c r="O218" s="123"/>
      <c r="P218" s="125">
        <f>_xlfn.IFNA(INDEX(PR24_after_overrides!$D$3:$AX$128, MATCH(Depreciation!$A218, PR24_after_overrides!$A$3:$A$128, 0), MATCH(Depreciation!P$2, PR24_after_overrides!$D$2:$AX$2, 0)), "")</f>
        <v>0</v>
      </c>
      <c r="Q218" s="125">
        <f>_xlfn.IFNA(INDEX(PR24_after_overrides!$D$3:$AX$128, MATCH(Depreciation!$A218, PR24_after_overrides!$A$3:$A$128, 0), MATCH(Depreciation!Q$2, PR24_after_overrides!$D$2:$AX$2, 0)), "")</f>
        <v>2.8497663393159501E-2</v>
      </c>
      <c r="R218" s="125">
        <f>_xlfn.IFNA(INDEX(PR24_after_overrides!$D$3:$AX$128, MATCH(Depreciation!$A218, PR24_after_overrides!$A$3:$A$128, 0), MATCH(Depreciation!R$2, PR24_after_overrides!$D$2:$AX$2, 0)), "")</f>
        <v>1.055469014561463E-3</v>
      </c>
      <c r="S218" s="125">
        <f>_xlfn.IFNA(INDEX(PR24_after_overrides!$D$3:$AX$128, MATCH(Depreciation!$A218, PR24_after_overrides!$A$3:$A$128, 0), MATCH(Depreciation!S$2, PR24_after_overrides!$D$2:$AX$2, 0)), "")</f>
        <v>0.12032346766000679</v>
      </c>
      <c r="T218" s="123"/>
      <c r="U218" s="124" cm="1">
        <f t="array" ref="U218">_xlfn.IFS($C218&lt;"2017-18",SUM(D218:F218),$C218&lt;"2020-21",SUM(H218:I218), $C218&lt;"2024-25", SUM(K218:N218), $C218&gt;="2024-25", SUM(P218:S218))</f>
        <v>0.14899999999999999</v>
      </c>
      <c r="V218" s="113"/>
      <c r="W218" s="113"/>
      <c r="X218" s="113"/>
      <c r="Y218" s="113"/>
      <c r="Z218" s="113"/>
    </row>
    <row r="219" spans="1:26" ht="12.4" customHeight="1" x14ac:dyDescent="0.35">
      <c r="A219" s="111" t="str">
        <f t="shared" si="11"/>
        <v>BRL25</v>
      </c>
      <c r="B219" s="111" t="s">
        <v>409</v>
      </c>
      <c r="C219" s="111" t="s">
        <v>516</v>
      </c>
      <c r="D219" s="122"/>
      <c r="E219" s="122"/>
      <c r="F219" s="122"/>
      <c r="G219" s="123"/>
      <c r="H219" s="124"/>
      <c r="I219" s="124"/>
      <c r="J219" s="123"/>
      <c r="K219" s="124"/>
      <c r="L219" s="124"/>
      <c r="M219" s="124"/>
      <c r="N219" s="124"/>
      <c r="O219" s="123"/>
      <c r="P219" s="125">
        <f>_xlfn.IFNA(INDEX(PR24_after_overrides!$D$3:$AX$128, MATCH(Depreciation!$A219, PR24_after_overrides!$A$3:$A$128, 0), MATCH(Depreciation!P$2, PR24_after_overrides!$D$2:$AX$2, 0)), "")</f>
        <v>0</v>
      </c>
      <c r="Q219" s="125">
        <f>_xlfn.IFNA(INDEX(PR24_after_overrides!$D$3:$AX$128, MATCH(Depreciation!$A219, PR24_after_overrides!$A$3:$A$128, 0), MATCH(Depreciation!Q$2, PR24_after_overrides!$D$2:$AX$2, 0)), "")</f>
        <v>3.0324426684727398E-2</v>
      </c>
      <c r="R219" s="125">
        <f>_xlfn.IFNA(INDEX(PR24_after_overrides!$D$3:$AX$128, MATCH(Depreciation!$A219, PR24_after_overrides!$A$3:$A$128, 0), MATCH(Depreciation!R$2, PR24_after_overrides!$D$2:$AX$2, 0)), "")</f>
        <v>1.0830152387402642E-3</v>
      </c>
      <c r="S219" s="125">
        <f>_xlfn.IFNA(INDEX(PR24_after_overrides!$D$3:$AX$128, MATCH(Depreciation!$A219, PR24_after_overrides!$A$3:$A$128, 0), MATCH(Depreciation!S$2, PR24_after_overrides!$D$2:$AX$2, 0)), "")</f>
        <v>0.12996182864883171</v>
      </c>
      <c r="T219" s="123"/>
      <c r="U219" s="124" cm="1">
        <f t="array" ref="U219">_xlfn.IFS($C219&lt;"2017-18",SUM(D219:F219),$C219&lt;"2020-21",SUM(H219:I219), $C219&lt;"2024-25", SUM(K219:N219), $C219&gt;="2024-25", SUM(P219:S219))</f>
        <v>0.16136927057229938</v>
      </c>
      <c r="V219" s="113"/>
      <c r="W219" s="113"/>
      <c r="X219" s="113"/>
      <c r="Y219" s="113"/>
      <c r="Z219" s="113"/>
    </row>
    <row r="220" spans="1:26" ht="12.4" customHeight="1" x14ac:dyDescent="0.35">
      <c r="A220" s="111" t="str">
        <f t="shared" si="11"/>
        <v>BRL26</v>
      </c>
      <c r="B220" s="111" t="s">
        <v>409</v>
      </c>
      <c r="C220" s="111" t="s">
        <v>518</v>
      </c>
      <c r="D220" s="122"/>
      <c r="E220" s="122"/>
      <c r="F220" s="122"/>
      <c r="G220" s="123"/>
      <c r="H220" s="124"/>
      <c r="I220" s="124"/>
      <c r="J220" s="123"/>
      <c r="K220" s="124"/>
      <c r="L220" s="124"/>
      <c r="M220" s="124"/>
      <c r="N220" s="124"/>
      <c r="O220" s="123"/>
      <c r="P220" s="125">
        <f>_xlfn.IFNA(INDEX(PR24_after_overrides!$D$3:$AX$128, MATCH(Depreciation!$A220, PR24_after_overrides!$A$3:$A$128, 0), MATCH(Depreciation!P$2, PR24_after_overrides!$D$2:$AX$2, 0)), "")</f>
        <v>0</v>
      </c>
      <c r="Q220" s="125">
        <f>_xlfn.IFNA(INDEX(PR24_after_overrides!$D$3:$AX$128, MATCH(Depreciation!$A220, PR24_after_overrides!$A$3:$A$128, 0), MATCH(Depreciation!Q$2, PR24_after_overrides!$D$2:$AX$2, 0)), "")</f>
        <v>9.9420798916356259E-3</v>
      </c>
      <c r="R220" s="125">
        <f>_xlfn.IFNA(INDEX(PR24_after_overrides!$D$3:$AX$128, MATCH(Depreciation!$A220, PR24_after_overrides!$A$3:$A$128, 0), MATCH(Depreciation!R$2, PR24_after_overrides!$D$2:$AX$2, 0)), "")</f>
        <v>1.1046755435150696E-3</v>
      </c>
      <c r="S220" s="125">
        <f>_xlfn.IFNA(INDEX(PR24_after_overrides!$D$3:$AX$128, MATCH(Depreciation!$A220, PR24_after_overrides!$A$3:$A$128, 0), MATCH(Depreciation!S$2, PR24_after_overrides!$D$2:$AX$2, 0)), "")</f>
        <v>0.10604885217744668</v>
      </c>
      <c r="T220" s="123"/>
      <c r="U220" s="124" cm="1">
        <f t="array" ref="U220">_xlfn.IFS($C220&lt;"2017-18",SUM(D220:F220),$C220&lt;"2020-21",SUM(H220:I220), $C220&lt;"2024-25", SUM(K220:N220), $C220&gt;="2024-25", SUM(P220:S220))</f>
        <v>0.11709560761259738</v>
      </c>
      <c r="V220" s="113"/>
      <c r="W220" s="113"/>
      <c r="X220" s="113"/>
      <c r="Y220" s="113"/>
      <c r="Z220" s="113"/>
    </row>
    <row r="221" spans="1:26" ht="12.4" customHeight="1" x14ac:dyDescent="0.35">
      <c r="A221" s="111" t="str">
        <f t="shared" si="11"/>
        <v>BRL27</v>
      </c>
      <c r="B221" s="111" t="s">
        <v>409</v>
      </c>
      <c r="C221" s="111" t="s">
        <v>519</v>
      </c>
      <c r="D221" s="122"/>
      <c r="E221" s="122"/>
      <c r="F221" s="122"/>
      <c r="G221" s="123"/>
      <c r="H221" s="124"/>
      <c r="I221" s="124"/>
      <c r="J221" s="123"/>
      <c r="K221" s="124"/>
      <c r="L221" s="124"/>
      <c r="M221" s="124"/>
      <c r="N221" s="124"/>
      <c r="O221" s="123"/>
      <c r="P221" s="125">
        <f>_xlfn.IFNA(INDEX(PR24_after_overrides!$D$3:$AX$128, MATCH(Depreciation!$A221, PR24_after_overrides!$A$3:$A$128, 0), MATCH(Depreciation!P$2, PR24_after_overrides!$D$2:$AX$2, 0)), "")</f>
        <v>0</v>
      </c>
      <c r="Q221" s="125">
        <f>_xlfn.IFNA(INDEX(PR24_after_overrides!$D$3:$AX$128, MATCH(Depreciation!$A221, PR24_after_overrides!$A$3:$A$128, 0), MATCH(Depreciation!Q$2, PR24_after_overrides!$D$2:$AX$2, 0)), "")</f>
        <v>9.0141524350829672E-3</v>
      </c>
      <c r="R221" s="125">
        <f>_xlfn.IFNA(INDEX(PR24_after_overrides!$D$3:$AX$128, MATCH(Depreciation!$A221, PR24_after_overrides!$A$3:$A$128, 0), MATCH(Depreciation!R$2, PR24_after_overrides!$D$2:$AX$2, 0)), "")</f>
        <v>1.1267690543853709E-3</v>
      </c>
      <c r="S221" s="125">
        <f>_xlfn.IFNA(INDEX(PR24_after_overrides!$D$3:$AX$128, MATCH(Depreciation!$A221, PR24_after_overrides!$A$3:$A$128, 0), MATCH(Depreciation!S$2, PR24_after_overrides!$D$2:$AX$2, 0)), "")</f>
        <v>5.859199082803928E-2</v>
      </c>
      <c r="T221" s="123"/>
      <c r="U221" s="124" cm="1">
        <f t="array" ref="U221">_xlfn.IFS($C221&lt;"2017-18",SUM(D221:F221),$C221&lt;"2020-21",SUM(H221:I221), $C221&lt;"2024-25", SUM(K221:N221), $C221&gt;="2024-25", SUM(P221:S221))</f>
        <v>6.8732912317507611E-2</v>
      </c>
      <c r="V221" s="113"/>
      <c r="W221" s="113"/>
      <c r="X221" s="113"/>
      <c r="Y221" s="113"/>
      <c r="Z221" s="113"/>
    </row>
    <row r="222" spans="1:26" ht="12.4" customHeight="1" x14ac:dyDescent="0.35">
      <c r="A222" s="111" t="str">
        <f t="shared" si="11"/>
        <v>BRL28</v>
      </c>
      <c r="B222" s="111" t="s">
        <v>409</v>
      </c>
      <c r="C222" s="111" t="s">
        <v>520</v>
      </c>
      <c r="D222" s="122"/>
      <c r="E222" s="122"/>
      <c r="F222" s="122"/>
      <c r="G222" s="123"/>
      <c r="H222" s="124"/>
      <c r="I222" s="124"/>
      <c r="J222" s="123"/>
      <c r="K222" s="124"/>
      <c r="L222" s="124"/>
      <c r="M222" s="124"/>
      <c r="N222" s="124"/>
      <c r="O222" s="123"/>
      <c r="P222" s="125">
        <f>_xlfn.IFNA(INDEX(PR24_after_overrides!$D$3:$AX$128, MATCH(Depreciation!$A222, PR24_after_overrides!$A$3:$A$128, 0), MATCH(Depreciation!P$2, PR24_after_overrides!$D$2:$AX$2, 0)), "")</f>
        <v>0</v>
      </c>
      <c r="Q222" s="125">
        <f>_xlfn.IFNA(INDEX(PR24_after_overrides!$D$3:$AX$128, MATCH(Depreciation!$A222, PR24_after_overrides!$A$3:$A$128, 0), MATCH(Depreciation!Q$2, PR24_after_overrides!$D$2:$AX$2, 0)), "")</f>
        <v>9.1944354837846243E-3</v>
      </c>
      <c r="R222" s="125">
        <f>_xlfn.IFNA(INDEX(PR24_after_overrides!$D$3:$AX$128, MATCH(Depreciation!$A222, PR24_after_overrides!$A$3:$A$128, 0), MATCH(Depreciation!R$2, PR24_after_overrides!$D$2:$AX$2, 0)), "")</f>
        <v>1.149304435473078E-3</v>
      </c>
      <c r="S222" s="125">
        <f>_xlfn.IFNA(INDEX(PR24_after_overrides!$D$3:$AX$128, MATCH(Depreciation!$A222, PR24_after_overrides!$A$3:$A$128, 0), MATCH(Depreciation!S$2, PR24_after_overrides!$D$2:$AX$2, 0)), "")</f>
        <v>5.286800403176159E-2</v>
      </c>
      <c r="T222" s="123"/>
      <c r="U222" s="124" cm="1">
        <f t="array" ref="U222">_xlfn.IFS($C222&lt;"2017-18",SUM(D222:F222),$C222&lt;"2020-21",SUM(H222:I222), $C222&lt;"2024-25", SUM(K222:N222), $C222&gt;="2024-25", SUM(P222:S222))</f>
        <v>6.3211743951019292E-2</v>
      </c>
      <c r="V222" s="113"/>
      <c r="W222" s="113"/>
      <c r="X222" s="113"/>
      <c r="Y222" s="113"/>
      <c r="Z222" s="113"/>
    </row>
    <row r="223" spans="1:26" ht="12.4" customHeight="1" x14ac:dyDescent="0.35">
      <c r="A223" s="111" t="str">
        <f t="shared" si="11"/>
        <v>BRL29</v>
      </c>
      <c r="B223" s="111" t="s">
        <v>409</v>
      </c>
      <c r="C223" s="111" t="s">
        <v>521</v>
      </c>
      <c r="D223" s="122"/>
      <c r="E223" s="122"/>
      <c r="F223" s="122"/>
      <c r="G223" s="123"/>
      <c r="H223" s="124"/>
      <c r="I223" s="124"/>
      <c r="J223" s="123"/>
      <c r="K223" s="124"/>
      <c r="L223" s="124"/>
      <c r="M223" s="124"/>
      <c r="N223" s="124"/>
      <c r="O223" s="123"/>
      <c r="P223" s="125">
        <f>_xlfn.IFNA(INDEX(PR24_after_overrides!$D$3:$AX$128, MATCH(Depreciation!$A223, PR24_after_overrides!$A$3:$A$128, 0), MATCH(Depreciation!P$2, PR24_after_overrides!$D$2:$AX$2, 0)), "")</f>
        <v>0</v>
      </c>
      <c r="Q223" s="125">
        <f>_xlfn.IFNA(INDEX(PR24_after_overrides!$D$3:$AX$128, MATCH(Depreciation!$A223, PR24_after_overrides!$A$3:$A$128, 0), MATCH(Depreciation!Q$2, PR24_after_overrides!$D$2:$AX$2, 0)), "")</f>
        <v>0</v>
      </c>
      <c r="R223" s="125">
        <f>_xlfn.IFNA(INDEX(PR24_after_overrides!$D$3:$AX$128, MATCH(Depreciation!$A223, PR24_after_overrides!$A$3:$A$128, 0), MATCH(Depreciation!R$2, PR24_after_overrides!$D$2:$AX$2, 0)), "")</f>
        <v>1.1722905241825397E-3</v>
      </c>
      <c r="S223" s="125">
        <f>_xlfn.IFNA(INDEX(PR24_after_overrides!$D$3:$AX$128, MATCH(Depreciation!$A223, PR24_after_overrides!$A$3:$A$128, 0), MATCH(Depreciation!S$2, PR24_after_overrides!$D$2:$AX$2, 0)), "")</f>
        <v>7.0337431450952373E-3</v>
      </c>
      <c r="T223" s="123"/>
      <c r="U223" s="124" cm="1">
        <f t="array" ref="U223">_xlfn.IFS($C223&lt;"2017-18",SUM(D223:F223),$C223&lt;"2020-21",SUM(H223:I223), $C223&lt;"2024-25", SUM(K223:N223), $C223&gt;="2024-25", SUM(P223:S223))</f>
        <v>8.206033669277777E-3</v>
      </c>
      <c r="V223" s="113"/>
      <c r="W223" s="113"/>
      <c r="X223" s="113"/>
      <c r="Y223" s="113"/>
      <c r="Z223" s="113"/>
    </row>
    <row r="224" spans="1:26" ht="12.4" customHeight="1" x14ac:dyDescent="0.35">
      <c r="A224" s="111" t="str">
        <f t="shared" si="11"/>
        <v>BRL30</v>
      </c>
      <c r="B224" s="111" t="s">
        <v>409</v>
      </c>
      <c r="C224" s="111" t="s">
        <v>522</v>
      </c>
      <c r="D224" s="122"/>
      <c r="E224" s="122"/>
      <c r="F224" s="122"/>
      <c r="G224" s="123"/>
      <c r="H224" s="124"/>
      <c r="I224" s="124"/>
      <c r="J224" s="123"/>
      <c r="K224" s="124"/>
      <c r="L224" s="124"/>
      <c r="M224" s="124"/>
      <c r="N224" s="124"/>
      <c r="O224" s="123"/>
      <c r="P224" s="125">
        <f>_xlfn.IFNA(INDEX(PR24_after_overrides!$D$3:$AX$128, MATCH(Depreciation!$A224, PR24_after_overrides!$A$3:$A$128, 0), MATCH(Depreciation!P$2, PR24_after_overrides!$D$2:$AX$2, 0)), "")</f>
        <v>0</v>
      </c>
      <c r="Q224" s="125">
        <f>_xlfn.IFNA(INDEX(PR24_after_overrides!$D$3:$AX$128, MATCH(Depreciation!$A224, PR24_after_overrides!$A$3:$A$128, 0), MATCH(Depreciation!Q$2, PR24_after_overrides!$D$2:$AX$2, 0)), "")</f>
        <v>0</v>
      </c>
      <c r="R224" s="125">
        <f>_xlfn.IFNA(INDEX(PR24_after_overrides!$D$3:$AX$128, MATCH(Depreciation!$A224, PR24_after_overrides!$A$3:$A$128, 0), MATCH(Depreciation!R$2, PR24_after_overrides!$D$2:$AX$2, 0)), "")</f>
        <v>1.1957363346661904E-3</v>
      </c>
      <c r="S224" s="125">
        <f>_xlfn.IFNA(INDEX(PR24_after_overrides!$D$3:$AX$128, MATCH(Depreciation!$A224, PR24_after_overrides!$A$3:$A$128, 0), MATCH(Depreciation!S$2, PR24_after_overrides!$D$2:$AX$2, 0)), "")</f>
        <v>7.174418007997143E-3</v>
      </c>
      <c r="T224" s="123"/>
      <c r="U224" s="124" cm="1">
        <f t="array" ref="U224">_xlfn.IFS($C224&lt;"2017-18",SUM(D224:F224),$C224&lt;"2020-21",SUM(H224:I224), $C224&lt;"2024-25", SUM(K224:N224), $C224&gt;="2024-25", SUM(P224:S224))</f>
        <v>8.3701543426633329E-3</v>
      </c>
      <c r="V224" s="113"/>
      <c r="W224" s="113"/>
      <c r="X224" s="113"/>
      <c r="Y224" s="113"/>
      <c r="Z224" s="113"/>
    </row>
    <row r="225" spans="1:26" ht="12.4" customHeight="1" x14ac:dyDescent="0.35">
      <c r="A225" s="111" t="str">
        <f t="shared" ref="A225:A294" si="12">B225&amp;RIGHT(C225,2)</f>
        <v>BWH14</v>
      </c>
      <c r="B225" s="111" t="s">
        <v>421</v>
      </c>
      <c r="C225" s="111" t="s">
        <v>243</v>
      </c>
      <c r="D225" s="126">
        <f>IFERROR(D323*$L$326, 0)</f>
        <v>0.41428347891674844</v>
      </c>
      <c r="E225" s="126">
        <f>IFERROR(E323*$L$326, 0)</f>
        <v>0</v>
      </c>
      <c r="F225" s="126">
        <f>IFERROR(F323*$L$326, 0)</f>
        <v>0</v>
      </c>
      <c r="G225" s="123"/>
      <c r="H225" s="124" t="str">
        <f>INDEX('Cyclical_after overrides'!$A$1:$AX$244,MATCH(Depreciation!$A225,'Cyclical_after overrides'!$A$1:$A$244,0),MATCH(Depreciation!H$2,'Cyclical_after overrides'!$A$1:$AX$1,0))</f>
        <v/>
      </c>
      <c r="I225" s="124">
        <f>INDEX('Cyclical_after overrides'!$A$1:$AX$244,MATCH(Depreciation!$A225,'Cyclical_after overrides'!$A$1:$A$244,0),MATCH(Depreciation!I$2,'Cyclical_after overrides'!$A$1:$AX$1,0))</f>
        <v>0</v>
      </c>
      <c r="J225" s="123"/>
      <c r="K225" s="124" t="str">
        <f>INDEX('Cyclical_after overrides'!$A$1:$AX$244,MATCH(Depreciation!$A225,'Cyclical_after overrides'!$A$1:$A$244,0),MATCH(Depreciation!K$2,'Cyclical_after overrides'!$A$1:$AX$1,0))</f>
        <v/>
      </c>
      <c r="L225" s="124" t="str">
        <f>INDEX('Cyclical_after overrides'!$A$1:$AX$244,MATCH(Depreciation!$A225,'Cyclical_after overrides'!$A$1:$A$244,0),MATCH(Depreciation!L$2,'Cyclical_after overrides'!$A$1:$AX$1,0))</f>
        <v/>
      </c>
      <c r="M225" s="124" t="str">
        <f>INDEX('Cyclical_after overrides'!$A$1:$AX$244,MATCH(Depreciation!$A225,'Cyclical_after overrides'!$A$1:$A$244,0),MATCH(Depreciation!M$2,'Cyclical_after overrides'!$A$1:$AX$1,0))</f>
        <v/>
      </c>
      <c r="N225" s="124" t="str">
        <f>INDEX('Cyclical_after overrides'!$A$1:$AX$244,MATCH(Depreciation!$A225,'Cyclical_after overrides'!$A$1:$A$244,0),MATCH(Depreciation!N$2,'Cyclical_after overrides'!$A$1:$AX$1,0))</f>
        <v/>
      </c>
      <c r="O225" s="123"/>
      <c r="P225" s="125" t="str">
        <f>_xlfn.IFNA(INDEX(PR24_after_overrides!$D$3:$AX$128, MATCH(Depreciation!$A225, PR24_after_overrides!$A$3:$A$128, 0), MATCH(Depreciation!P$2, PR24_after_overrides!$D$2:$AX$2, 0)), "")</f>
        <v/>
      </c>
      <c r="Q225" s="125" t="str">
        <f>_xlfn.IFNA(INDEX(PR24_after_overrides!$D$3:$AX$128, MATCH(Depreciation!$A225, PR24_after_overrides!$A$3:$A$128, 0), MATCH(Depreciation!Q$2, PR24_after_overrides!$D$2:$AX$2, 0)), "")</f>
        <v/>
      </c>
      <c r="R225" s="125" t="str">
        <f>_xlfn.IFNA(INDEX(PR24_after_overrides!$D$3:$AX$128, MATCH(Depreciation!$A225, PR24_after_overrides!$A$3:$A$128, 0), MATCH(Depreciation!R$2, PR24_after_overrides!$D$2:$AX$2, 0)), "")</f>
        <v/>
      </c>
      <c r="S225" s="125" t="str">
        <f>_xlfn.IFNA(INDEX(PR24_after_overrides!$D$3:$AX$128, MATCH(Depreciation!$A225, PR24_after_overrides!$A$3:$A$128, 0), MATCH(Depreciation!S$2, PR24_after_overrides!$D$2:$AX$2, 0)), "")</f>
        <v/>
      </c>
      <c r="T225" s="123"/>
      <c r="U225" s="124" cm="1">
        <f t="array" ref="U225">_xlfn.IFS($C225&lt;"2017-18",SUM(D225:F225),$C225&lt;"2020-21",SUM(H225:I225), $C225&lt;"2024-25", SUM(K225:N225), $C225&gt;="2024-25", SUM(P225:S225))</f>
        <v>0.41428347891674844</v>
      </c>
      <c r="V225" s="113"/>
      <c r="W225" s="113"/>
      <c r="X225" s="113"/>
      <c r="Y225" s="113"/>
      <c r="Z225" s="113"/>
    </row>
    <row r="226" spans="1:26" ht="12.4" customHeight="1" x14ac:dyDescent="0.35">
      <c r="A226" s="111" t="str">
        <f t="shared" si="12"/>
        <v>BWH15</v>
      </c>
      <c r="B226" s="111" t="s">
        <v>421</v>
      </c>
      <c r="C226" s="111" t="s">
        <v>245</v>
      </c>
      <c r="D226" s="126">
        <f>IFERROR(D324*$M$326, 0)</f>
        <v>0.39126746862513057</v>
      </c>
      <c r="E226" s="126">
        <f>IFERROR(E324*$M$326, 0)</f>
        <v>0</v>
      </c>
      <c r="F226" s="126">
        <f>IFERROR(F324*$M$326, 0)</f>
        <v>0</v>
      </c>
      <c r="G226" s="123"/>
      <c r="H226" s="124" t="str">
        <f>INDEX('Cyclical_after overrides'!$A$1:$AX$244,MATCH(Depreciation!$A226,'Cyclical_after overrides'!$A$1:$A$244,0),MATCH(Depreciation!H$2,'Cyclical_after overrides'!$A$1:$AX$1,0))</f>
        <v/>
      </c>
      <c r="I226" s="124">
        <f>INDEX('Cyclical_after overrides'!$A$1:$AX$244,MATCH(Depreciation!$A226,'Cyclical_after overrides'!$A$1:$A$244,0),MATCH(Depreciation!I$2,'Cyclical_after overrides'!$A$1:$AX$1,0))</f>
        <v>0</v>
      </c>
      <c r="J226" s="123"/>
      <c r="K226" s="124" t="str">
        <f>INDEX('Cyclical_after overrides'!$A$1:$AX$244,MATCH(Depreciation!$A226,'Cyclical_after overrides'!$A$1:$A$244,0),MATCH(Depreciation!K$2,'Cyclical_after overrides'!$A$1:$AX$1,0))</f>
        <v/>
      </c>
      <c r="L226" s="124" t="str">
        <f>INDEX('Cyclical_after overrides'!$A$1:$AX$244,MATCH(Depreciation!$A226,'Cyclical_after overrides'!$A$1:$A$244,0),MATCH(Depreciation!L$2,'Cyclical_after overrides'!$A$1:$AX$1,0))</f>
        <v/>
      </c>
      <c r="M226" s="124" t="str">
        <f>INDEX('Cyclical_after overrides'!$A$1:$AX$244,MATCH(Depreciation!$A226,'Cyclical_after overrides'!$A$1:$A$244,0),MATCH(Depreciation!M$2,'Cyclical_after overrides'!$A$1:$AX$1,0))</f>
        <v/>
      </c>
      <c r="N226" s="124" t="str">
        <f>INDEX('Cyclical_after overrides'!$A$1:$AX$244,MATCH(Depreciation!$A226,'Cyclical_after overrides'!$A$1:$A$244,0),MATCH(Depreciation!N$2,'Cyclical_after overrides'!$A$1:$AX$1,0))</f>
        <v/>
      </c>
      <c r="O226" s="123"/>
      <c r="P226" s="125" t="str">
        <f>_xlfn.IFNA(INDEX(PR24_after_overrides!$D$3:$AX$128, MATCH(Depreciation!$A226, PR24_after_overrides!$A$3:$A$128, 0), MATCH(Depreciation!P$2, PR24_after_overrides!$D$2:$AX$2, 0)), "")</f>
        <v/>
      </c>
      <c r="Q226" s="125" t="str">
        <f>_xlfn.IFNA(INDEX(PR24_after_overrides!$D$3:$AX$128, MATCH(Depreciation!$A226, PR24_after_overrides!$A$3:$A$128, 0), MATCH(Depreciation!Q$2, PR24_after_overrides!$D$2:$AX$2, 0)), "")</f>
        <v/>
      </c>
      <c r="R226" s="125" t="str">
        <f>_xlfn.IFNA(INDEX(PR24_after_overrides!$D$3:$AX$128, MATCH(Depreciation!$A226, PR24_after_overrides!$A$3:$A$128, 0), MATCH(Depreciation!R$2, PR24_after_overrides!$D$2:$AX$2, 0)), "")</f>
        <v/>
      </c>
      <c r="S226" s="125" t="str">
        <f>_xlfn.IFNA(INDEX(PR24_after_overrides!$D$3:$AX$128, MATCH(Depreciation!$A226, PR24_after_overrides!$A$3:$A$128, 0), MATCH(Depreciation!S$2, PR24_after_overrides!$D$2:$AX$2, 0)), "")</f>
        <v/>
      </c>
      <c r="T226" s="123"/>
      <c r="U226" s="124" cm="1">
        <f t="array" ref="U226">_xlfn.IFS($C226&lt;"2017-18",SUM(D226:F226),$C226&lt;"2020-21",SUM(H226:I226), $C226&lt;"2024-25", SUM(K226:N226), $C226&gt;="2024-25", SUM(P226:S226))</f>
        <v>0.39126746862513057</v>
      </c>
      <c r="V226" s="113"/>
      <c r="W226" s="113"/>
      <c r="X226" s="113"/>
      <c r="Y226" s="113"/>
      <c r="Z226" s="113"/>
    </row>
    <row r="227" spans="1:26" ht="12.4" customHeight="1" x14ac:dyDescent="0.35">
      <c r="A227" s="111" t="str">
        <f t="shared" si="12"/>
        <v>BWH16</v>
      </c>
      <c r="B227" s="111" t="s">
        <v>421</v>
      </c>
      <c r="C227" s="111" t="s">
        <v>247</v>
      </c>
      <c r="D227" s="126">
        <f>IFERROR(D325*$N$326, 0)</f>
        <v>0.30054873494361201</v>
      </c>
      <c r="E227" s="126">
        <f>IFERROR(E325*$N$326, 0)</f>
        <v>6.0757830514207283E-3</v>
      </c>
      <c r="F227" s="126">
        <f>IFERROR(F325*$N$326, 0)</f>
        <v>0</v>
      </c>
      <c r="G227" s="123"/>
      <c r="H227" s="124" t="str">
        <f>INDEX('Cyclical_after overrides'!$A$1:$AX$244,MATCH(Depreciation!$A227,'Cyclical_after overrides'!$A$1:$A$244,0),MATCH(Depreciation!H$2,'Cyclical_after overrides'!$A$1:$AX$1,0))</f>
        <v/>
      </c>
      <c r="I227" s="124" t="str">
        <f>INDEX('Cyclical_after overrides'!$A$1:$AX$244,MATCH(Depreciation!$A227,'Cyclical_after overrides'!$A$1:$A$244,0),MATCH(Depreciation!I$2,'Cyclical_after overrides'!$A$1:$AX$1,0))</f>
        <v/>
      </c>
      <c r="J227" s="123"/>
      <c r="K227" s="124" t="str">
        <f>INDEX('Cyclical_after overrides'!$A$1:$AX$244,MATCH(Depreciation!$A227,'Cyclical_after overrides'!$A$1:$A$244,0),MATCH(Depreciation!K$2,'Cyclical_after overrides'!$A$1:$AX$1,0))</f>
        <v/>
      </c>
      <c r="L227" s="124" t="str">
        <f>INDEX('Cyclical_after overrides'!$A$1:$AX$244,MATCH(Depreciation!$A227,'Cyclical_after overrides'!$A$1:$A$244,0),MATCH(Depreciation!L$2,'Cyclical_after overrides'!$A$1:$AX$1,0))</f>
        <v/>
      </c>
      <c r="M227" s="124" t="str">
        <f>INDEX('Cyclical_after overrides'!$A$1:$AX$244,MATCH(Depreciation!$A227,'Cyclical_after overrides'!$A$1:$A$244,0),MATCH(Depreciation!M$2,'Cyclical_after overrides'!$A$1:$AX$1,0))</f>
        <v/>
      </c>
      <c r="N227" s="124" t="str">
        <f>INDEX('Cyclical_after overrides'!$A$1:$AX$244,MATCH(Depreciation!$A227,'Cyclical_after overrides'!$A$1:$A$244,0),MATCH(Depreciation!N$2,'Cyclical_after overrides'!$A$1:$AX$1,0))</f>
        <v/>
      </c>
      <c r="O227" s="123"/>
      <c r="P227" s="125" t="str">
        <f>_xlfn.IFNA(INDEX(PR24_after_overrides!$D$3:$AX$128, MATCH(Depreciation!$A227, PR24_after_overrides!$A$3:$A$128, 0), MATCH(Depreciation!P$2, PR24_after_overrides!$D$2:$AX$2, 0)), "")</f>
        <v/>
      </c>
      <c r="Q227" s="125" t="str">
        <f>_xlfn.IFNA(INDEX(PR24_after_overrides!$D$3:$AX$128, MATCH(Depreciation!$A227, PR24_after_overrides!$A$3:$A$128, 0), MATCH(Depreciation!Q$2, PR24_after_overrides!$D$2:$AX$2, 0)), "")</f>
        <v/>
      </c>
      <c r="R227" s="125" t="str">
        <f>_xlfn.IFNA(INDEX(PR24_after_overrides!$D$3:$AX$128, MATCH(Depreciation!$A227, PR24_after_overrides!$A$3:$A$128, 0), MATCH(Depreciation!R$2, PR24_after_overrides!$D$2:$AX$2, 0)), "")</f>
        <v/>
      </c>
      <c r="S227" s="125" t="str">
        <f>_xlfn.IFNA(INDEX(PR24_after_overrides!$D$3:$AX$128, MATCH(Depreciation!$A227, PR24_after_overrides!$A$3:$A$128, 0), MATCH(Depreciation!S$2, PR24_after_overrides!$D$2:$AX$2, 0)), "")</f>
        <v/>
      </c>
      <c r="T227" s="123"/>
      <c r="U227" s="124" cm="1">
        <f t="array" ref="U227">_xlfn.IFS($C227&lt;"2017-18",SUM(D227:F227),$C227&lt;"2020-21",SUM(H227:I227), $C227&lt;"2024-25", SUM(K227:N227), $C227&gt;="2024-25", SUM(P227:S227))</f>
        <v>0.30662451799503271</v>
      </c>
      <c r="V227" s="113"/>
      <c r="W227" s="113"/>
      <c r="X227" s="113"/>
      <c r="Y227" s="113"/>
      <c r="Z227" s="113"/>
    </row>
    <row r="228" spans="1:26" ht="12.4" customHeight="1" x14ac:dyDescent="0.35">
      <c r="A228" s="111" t="str">
        <f t="shared" si="12"/>
        <v>DVW14</v>
      </c>
      <c r="B228" s="111" t="s">
        <v>445</v>
      </c>
      <c r="C228" s="111" t="s">
        <v>243</v>
      </c>
      <c r="D228" s="122">
        <f>INDEX(PR19_after_overrides!$A$1:$J$255, MATCH(Depreciation!$A228, PR19_after_overrides!$A$1:$A$255, 0), MATCH(Depreciation!D$2, PR19_after_overrides!$A$1:$J$1, 0))</f>
        <v>4.2524478042208297E-2</v>
      </c>
      <c r="E228" s="122">
        <f>INDEX(PR19_after_overrides!$A$1:$J$255, MATCH(Depreciation!$A228, PR19_after_overrides!$A$1:$A$255, 0), MATCH(Depreciation!E$2, PR19_after_overrides!$A$1:$J$1, 0))</f>
        <v>0</v>
      </c>
      <c r="F228" s="122">
        <f>INDEX(PR19_after_overrides!$A$1:$J$255, MATCH(Depreciation!$A228, PR19_after_overrides!$A$1:$A$255, 0), MATCH(Depreciation!F$2, PR19_after_overrides!$A$1:$J$1, 0))</f>
        <v>0</v>
      </c>
      <c r="G228" s="123"/>
      <c r="H228" s="124" t="str">
        <f>INDEX('Cyclical_after overrides'!$A$1:$AX$244,MATCH(Depreciation!$A228,'Cyclical_after overrides'!$A$1:$A$244,0),MATCH(Depreciation!H$2,'Cyclical_after overrides'!$A$1:$AX$1,0))</f>
        <v/>
      </c>
      <c r="I228" s="124">
        <f>INDEX('Cyclical_after overrides'!$A$1:$AX$244,MATCH(Depreciation!$A228,'Cyclical_after overrides'!$A$1:$A$244,0),MATCH(Depreciation!I$2,'Cyclical_after overrides'!$A$1:$AX$1,0))</f>
        <v>0</v>
      </c>
      <c r="J228" s="123"/>
      <c r="K228" s="124" t="str">
        <f>INDEX('Cyclical_after overrides'!$A$1:$AX$244,MATCH(Depreciation!$A228,'Cyclical_after overrides'!$A$1:$A$244,0),MATCH(Depreciation!K$2,'Cyclical_after overrides'!$A$1:$AX$1,0))</f>
        <v/>
      </c>
      <c r="L228" s="124" t="str">
        <f>INDEX('Cyclical_after overrides'!$A$1:$AX$244,MATCH(Depreciation!$A228,'Cyclical_after overrides'!$A$1:$A$244,0),MATCH(Depreciation!L$2,'Cyclical_after overrides'!$A$1:$AX$1,0))</f>
        <v/>
      </c>
      <c r="M228" s="124" t="str">
        <f>INDEX('Cyclical_after overrides'!$A$1:$AX$244,MATCH(Depreciation!$A228,'Cyclical_after overrides'!$A$1:$A$244,0),MATCH(Depreciation!M$2,'Cyclical_after overrides'!$A$1:$AX$1,0))</f>
        <v/>
      </c>
      <c r="N228" s="124" t="str">
        <f>INDEX('Cyclical_after overrides'!$A$1:$AX$244,MATCH(Depreciation!$A228,'Cyclical_after overrides'!$A$1:$A$244,0),MATCH(Depreciation!N$2,'Cyclical_after overrides'!$A$1:$AX$1,0))</f>
        <v/>
      </c>
      <c r="O228" s="123"/>
      <c r="P228" s="125" t="str">
        <f>_xlfn.IFNA(INDEX(PR24_after_overrides!$D$3:$AX$128, MATCH(Depreciation!$A228, PR24_after_overrides!$A$3:$A$128, 0), MATCH(Depreciation!P$2, PR24_after_overrides!$D$2:$AX$2, 0)), "")</f>
        <v/>
      </c>
      <c r="Q228" s="125" t="str">
        <f>_xlfn.IFNA(INDEX(PR24_after_overrides!$D$3:$AX$128, MATCH(Depreciation!$A228, PR24_after_overrides!$A$3:$A$128, 0), MATCH(Depreciation!Q$2, PR24_after_overrides!$D$2:$AX$2, 0)), "")</f>
        <v/>
      </c>
      <c r="R228" s="125" t="str">
        <f>_xlfn.IFNA(INDEX(PR24_after_overrides!$D$3:$AX$128, MATCH(Depreciation!$A228, PR24_after_overrides!$A$3:$A$128, 0), MATCH(Depreciation!R$2, PR24_after_overrides!$D$2:$AX$2, 0)), "")</f>
        <v/>
      </c>
      <c r="S228" s="125" t="str">
        <f>_xlfn.IFNA(INDEX(PR24_after_overrides!$D$3:$AX$128, MATCH(Depreciation!$A228, PR24_after_overrides!$A$3:$A$128, 0), MATCH(Depreciation!S$2, PR24_after_overrides!$D$2:$AX$2, 0)), "")</f>
        <v/>
      </c>
      <c r="T228" s="123"/>
      <c r="U228" s="124" cm="1">
        <f t="array" ref="U228">_xlfn.IFS($C228&lt;"2017-18",SUM(D228:F228),$C228&lt;"2020-21",SUM(H228:I228), $C228&lt;"2024-25", SUM(K228:N228), $C228&gt;="2024-25", SUM(P228:S228))</f>
        <v>4.2524478042208297E-2</v>
      </c>
      <c r="V228" s="113"/>
      <c r="W228" s="113"/>
      <c r="X228" s="113"/>
      <c r="Y228" s="113"/>
      <c r="Z228" s="113"/>
    </row>
    <row r="229" spans="1:26" ht="12.4" customHeight="1" x14ac:dyDescent="0.35">
      <c r="A229" s="111" t="str">
        <f t="shared" si="12"/>
        <v>DVW15</v>
      </c>
      <c r="B229" s="111" t="s">
        <v>445</v>
      </c>
      <c r="C229" s="111" t="s">
        <v>245</v>
      </c>
      <c r="D229" s="122">
        <f>INDEX(PR19_after_overrides!$A$1:$J$255, MATCH(Depreciation!$A229, PR19_after_overrides!$A$1:$A$255, 0), MATCH(Depreciation!D$2, PR19_after_overrides!$A$1:$J$1, 0))</f>
        <v>8.8263549207014597E-2</v>
      </c>
      <c r="E229" s="122">
        <f>INDEX(PR19_after_overrides!$A$1:$J$255, MATCH(Depreciation!$A229, PR19_after_overrides!$A$1:$A$255, 0), MATCH(Depreciation!E$2, PR19_after_overrides!$A$1:$J$1, 0))</f>
        <v>0</v>
      </c>
      <c r="F229" s="122">
        <f>INDEX(PR19_after_overrides!$A$1:$J$255, MATCH(Depreciation!$A229, PR19_after_overrides!$A$1:$A$255, 0), MATCH(Depreciation!F$2, PR19_after_overrides!$A$1:$J$1, 0))</f>
        <v>0</v>
      </c>
      <c r="G229" s="123"/>
      <c r="H229" s="124" t="str">
        <f>INDEX('Cyclical_after overrides'!$A$1:$AX$244,MATCH(Depreciation!$A229,'Cyclical_after overrides'!$A$1:$A$244,0),MATCH(Depreciation!H$2,'Cyclical_after overrides'!$A$1:$AX$1,0))</f>
        <v/>
      </c>
      <c r="I229" s="124">
        <f>INDEX('Cyclical_after overrides'!$A$1:$AX$244,MATCH(Depreciation!$A229,'Cyclical_after overrides'!$A$1:$A$244,0),MATCH(Depreciation!I$2,'Cyclical_after overrides'!$A$1:$AX$1,0))</f>
        <v>0</v>
      </c>
      <c r="J229" s="123"/>
      <c r="K229" s="124" t="str">
        <f>INDEX('Cyclical_after overrides'!$A$1:$AX$244,MATCH(Depreciation!$A229,'Cyclical_after overrides'!$A$1:$A$244,0),MATCH(Depreciation!K$2,'Cyclical_after overrides'!$A$1:$AX$1,0))</f>
        <v/>
      </c>
      <c r="L229" s="124" t="str">
        <f>INDEX('Cyclical_after overrides'!$A$1:$AX$244,MATCH(Depreciation!$A229,'Cyclical_after overrides'!$A$1:$A$244,0),MATCH(Depreciation!L$2,'Cyclical_after overrides'!$A$1:$AX$1,0))</f>
        <v/>
      </c>
      <c r="M229" s="124" t="str">
        <f>INDEX('Cyclical_after overrides'!$A$1:$AX$244,MATCH(Depreciation!$A229,'Cyclical_after overrides'!$A$1:$A$244,0),MATCH(Depreciation!M$2,'Cyclical_after overrides'!$A$1:$AX$1,0))</f>
        <v/>
      </c>
      <c r="N229" s="124" t="str">
        <f>INDEX('Cyclical_after overrides'!$A$1:$AX$244,MATCH(Depreciation!$A229,'Cyclical_after overrides'!$A$1:$A$244,0),MATCH(Depreciation!N$2,'Cyclical_after overrides'!$A$1:$AX$1,0))</f>
        <v/>
      </c>
      <c r="O229" s="123"/>
      <c r="P229" s="125" t="str">
        <f>_xlfn.IFNA(INDEX(PR24_after_overrides!$D$3:$AX$128, MATCH(Depreciation!$A229, PR24_after_overrides!$A$3:$A$128, 0), MATCH(Depreciation!P$2, PR24_after_overrides!$D$2:$AX$2, 0)), "")</f>
        <v/>
      </c>
      <c r="Q229" s="125" t="str">
        <f>_xlfn.IFNA(INDEX(PR24_after_overrides!$D$3:$AX$128, MATCH(Depreciation!$A229, PR24_after_overrides!$A$3:$A$128, 0), MATCH(Depreciation!Q$2, PR24_after_overrides!$D$2:$AX$2, 0)), "")</f>
        <v/>
      </c>
      <c r="R229" s="125" t="str">
        <f>_xlfn.IFNA(INDEX(PR24_after_overrides!$D$3:$AX$128, MATCH(Depreciation!$A229, PR24_after_overrides!$A$3:$A$128, 0), MATCH(Depreciation!R$2, PR24_after_overrides!$D$2:$AX$2, 0)), "")</f>
        <v/>
      </c>
      <c r="S229" s="125" t="str">
        <f>_xlfn.IFNA(INDEX(PR24_after_overrides!$D$3:$AX$128, MATCH(Depreciation!$A229, PR24_after_overrides!$A$3:$A$128, 0), MATCH(Depreciation!S$2, PR24_after_overrides!$D$2:$AX$2, 0)), "")</f>
        <v/>
      </c>
      <c r="T229" s="123"/>
      <c r="U229" s="124" cm="1">
        <f t="array" ref="U229">_xlfn.IFS($C229&lt;"2017-18",SUM(D229:F229),$C229&lt;"2020-21",SUM(H229:I229), $C229&lt;"2024-25", SUM(K229:N229), $C229&gt;="2024-25", SUM(P229:S229))</f>
        <v>8.8263549207014597E-2</v>
      </c>
      <c r="V229" s="113"/>
      <c r="W229" s="113"/>
      <c r="X229" s="113"/>
      <c r="Y229" s="113"/>
      <c r="Z229" s="113"/>
    </row>
    <row r="230" spans="1:26" ht="12.4" customHeight="1" x14ac:dyDescent="0.35">
      <c r="A230" s="111" t="str">
        <f t="shared" si="12"/>
        <v>DVW16</v>
      </c>
      <c r="B230" s="111" t="s">
        <v>445</v>
      </c>
      <c r="C230" s="111" t="s">
        <v>247</v>
      </c>
      <c r="D230" s="122">
        <f>INDEX(PR19_after_overrides!$A$1:$J$255, MATCH(Depreciation!$A230, PR19_after_overrides!$A$1:$A$255, 0), MATCH(Depreciation!D$2, PR19_after_overrides!$A$1:$J$1, 0))</f>
        <v>0.13228750876317</v>
      </c>
      <c r="E230" s="122">
        <f>INDEX(PR19_after_overrides!$A$1:$J$255, MATCH(Depreciation!$A230, PR19_after_overrides!$A$1:$A$255, 0), MATCH(Depreciation!E$2, PR19_after_overrides!$A$1:$J$1, 0))</f>
        <v>0</v>
      </c>
      <c r="F230" s="122">
        <f>INDEX(PR19_after_overrides!$A$1:$J$255, MATCH(Depreciation!$A230, PR19_after_overrides!$A$1:$A$255, 0), MATCH(Depreciation!F$2, PR19_after_overrides!$A$1:$J$1, 0))</f>
        <v>0</v>
      </c>
      <c r="G230" s="123"/>
      <c r="H230" s="124" t="str">
        <f>INDEX('Cyclical_after overrides'!$A$1:$AX$244,MATCH(Depreciation!$A230,'Cyclical_after overrides'!$A$1:$A$244,0),MATCH(Depreciation!H$2,'Cyclical_after overrides'!$A$1:$AX$1,0))</f>
        <v/>
      </c>
      <c r="I230" s="124" t="str">
        <f>INDEX('Cyclical_after overrides'!$A$1:$AX$244,MATCH(Depreciation!$A230,'Cyclical_after overrides'!$A$1:$A$244,0),MATCH(Depreciation!I$2,'Cyclical_after overrides'!$A$1:$AX$1,0))</f>
        <v/>
      </c>
      <c r="J230" s="123"/>
      <c r="K230" s="124" t="str">
        <f>INDEX('Cyclical_after overrides'!$A$1:$AX$244,MATCH(Depreciation!$A230,'Cyclical_after overrides'!$A$1:$A$244,0),MATCH(Depreciation!K$2,'Cyclical_after overrides'!$A$1:$AX$1,0))</f>
        <v/>
      </c>
      <c r="L230" s="124" t="str">
        <f>INDEX('Cyclical_after overrides'!$A$1:$AX$244,MATCH(Depreciation!$A230,'Cyclical_after overrides'!$A$1:$A$244,0),MATCH(Depreciation!L$2,'Cyclical_after overrides'!$A$1:$AX$1,0))</f>
        <v/>
      </c>
      <c r="M230" s="124" t="str">
        <f>INDEX('Cyclical_after overrides'!$A$1:$AX$244,MATCH(Depreciation!$A230,'Cyclical_after overrides'!$A$1:$A$244,0),MATCH(Depreciation!M$2,'Cyclical_after overrides'!$A$1:$AX$1,0))</f>
        <v/>
      </c>
      <c r="N230" s="124" t="str">
        <f>INDEX('Cyclical_after overrides'!$A$1:$AX$244,MATCH(Depreciation!$A230,'Cyclical_after overrides'!$A$1:$A$244,0),MATCH(Depreciation!N$2,'Cyclical_after overrides'!$A$1:$AX$1,0))</f>
        <v/>
      </c>
      <c r="O230" s="123"/>
      <c r="P230" s="125" t="str">
        <f>_xlfn.IFNA(INDEX(PR24_after_overrides!$D$3:$AX$128, MATCH(Depreciation!$A230, PR24_after_overrides!$A$3:$A$128, 0), MATCH(Depreciation!P$2, PR24_after_overrides!$D$2:$AX$2, 0)), "")</f>
        <v/>
      </c>
      <c r="Q230" s="125" t="str">
        <f>_xlfn.IFNA(INDEX(PR24_after_overrides!$D$3:$AX$128, MATCH(Depreciation!$A230, PR24_after_overrides!$A$3:$A$128, 0), MATCH(Depreciation!Q$2, PR24_after_overrides!$D$2:$AX$2, 0)), "")</f>
        <v/>
      </c>
      <c r="R230" s="125" t="str">
        <f>_xlfn.IFNA(INDEX(PR24_after_overrides!$D$3:$AX$128, MATCH(Depreciation!$A230, PR24_after_overrides!$A$3:$A$128, 0), MATCH(Depreciation!R$2, PR24_after_overrides!$D$2:$AX$2, 0)), "")</f>
        <v/>
      </c>
      <c r="S230" s="125" t="str">
        <f>_xlfn.IFNA(INDEX(PR24_after_overrides!$D$3:$AX$128, MATCH(Depreciation!$A230, PR24_after_overrides!$A$3:$A$128, 0), MATCH(Depreciation!S$2, PR24_after_overrides!$D$2:$AX$2, 0)), "")</f>
        <v/>
      </c>
      <c r="T230" s="123"/>
      <c r="U230" s="124" cm="1">
        <f t="array" ref="U230">_xlfn.IFS($C230&lt;"2017-18",SUM(D230:F230),$C230&lt;"2020-21",SUM(H230:I230), $C230&lt;"2024-25", SUM(K230:N230), $C230&gt;="2024-25", SUM(P230:S230))</f>
        <v>0.13228750876317</v>
      </c>
      <c r="V230" s="113"/>
      <c r="W230" s="113"/>
      <c r="X230" s="113"/>
      <c r="Y230" s="113"/>
      <c r="Z230" s="113"/>
    </row>
    <row r="231" spans="1:26" ht="12.4" customHeight="1" x14ac:dyDescent="0.35">
      <c r="A231" s="111" t="str">
        <f t="shared" si="12"/>
        <v>DVW17</v>
      </c>
      <c r="B231" s="111" t="s">
        <v>445</v>
      </c>
      <c r="C231" s="111" t="s">
        <v>249</v>
      </c>
      <c r="D231" s="122">
        <f>INDEX(PR19_after_overrides!$A$1:$J$255, MATCH(Depreciation!$A231, PR19_after_overrides!$A$1:$A$255, 0), MATCH(Depreciation!D$2, PR19_after_overrides!$A$1:$J$1, 0))</f>
        <v>0.112982744254782</v>
      </c>
      <c r="E231" s="122">
        <f>INDEX(PR19_after_overrides!$A$1:$J$255, MATCH(Depreciation!$A231, PR19_after_overrides!$A$1:$A$255, 0), MATCH(Depreciation!E$2, PR19_after_overrides!$A$1:$J$1, 0))</f>
        <v>6.7183313718328794E-2</v>
      </c>
      <c r="F231" s="122">
        <f>INDEX(PR19_after_overrides!$A$1:$J$255, MATCH(Depreciation!$A231, PR19_after_overrides!$A$1:$A$255, 0), MATCH(Depreciation!F$2, PR19_after_overrides!$A$1:$J$1, 0))</f>
        <v>0</v>
      </c>
      <c r="G231" s="123"/>
      <c r="H231" s="124">
        <f>INDEX('Cyclical_after overrides'!$A$1:$AX$244,MATCH(Depreciation!$A231,'Cyclical_after overrides'!$A$1:$A$244,0),MATCH(Depreciation!H$2,'Cyclical_after overrides'!$A$1:$AX$1,0))</f>
        <v>0.71499999999999997</v>
      </c>
      <c r="I231" s="124">
        <f>INDEX('Cyclical_after overrides'!$A$1:$AX$244,MATCH(Depreciation!$A231,'Cyclical_after overrides'!$A$1:$A$244,0),MATCH(Depreciation!I$2,'Cyclical_after overrides'!$A$1:$AX$1,0))</f>
        <v>0</v>
      </c>
      <c r="J231" s="123"/>
      <c r="K231" s="124" t="str">
        <f>INDEX('Cyclical_after overrides'!$A$1:$AX$244,MATCH(Depreciation!$A231,'Cyclical_after overrides'!$A$1:$A$244,0),MATCH(Depreciation!K$2,'Cyclical_after overrides'!$A$1:$AX$1,0))</f>
        <v/>
      </c>
      <c r="L231" s="124" t="str">
        <f>INDEX('Cyclical_after overrides'!$A$1:$AX$244,MATCH(Depreciation!$A231,'Cyclical_after overrides'!$A$1:$A$244,0),MATCH(Depreciation!L$2,'Cyclical_after overrides'!$A$1:$AX$1,0))</f>
        <v/>
      </c>
      <c r="M231" s="124" t="str">
        <f>INDEX('Cyclical_after overrides'!$A$1:$AX$244,MATCH(Depreciation!$A231,'Cyclical_after overrides'!$A$1:$A$244,0),MATCH(Depreciation!M$2,'Cyclical_after overrides'!$A$1:$AX$1,0))</f>
        <v/>
      </c>
      <c r="N231" s="124" t="str">
        <f>INDEX('Cyclical_after overrides'!$A$1:$AX$244,MATCH(Depreciation!$A231,'Cyclical_after overrides'!$A$1:$A$244,0),MATCH(Depreciation!N$2,'Cyclical_after overrides'!$A$1:$AX$1,0))</f>
        <v/>
      </c>
      <c r="O231" s="123"/>
      <c r="P231" s="125" t="str">
        <f>_xlfn.IFNA(INDEX(PR24_after_overrides!$D$3:$AX$128, MATCH(Depreciation!$A231, PR24_after_overrides!$A$3:$A$128, 0), MATCH(Depreciation!P$2, PR24_after_overrides!$D$2:$AX$2, 0)), "")</f>
        <v/>
      </c>
      <c r="Q231" s="125" t="str">
        <f>_xlfn.IFNA(INDEX(PR24_after_overrides!$D$3:$AX$128, MATCH(Depreciation!$A231, PR24_after_overrides!$A$3:$A$128, 0), MATCH(Depreciation!Q$2, PR24_after_overrides!$D$2:$AX$2, 0)), "")</f>
        <v/>
      </c>
      <c r="R231" s="125" t="str">
        <f>_xlfn.IFNA(INDEX(PR24_after_overrides!$D$3:$AX$128, MATCH(Depreciation!$A231, PR24_after_overrides!$A$3:$A$128, 0), MATCH(Depreciation!R$2, PR24_after_overrides!$D$2:$AX$2, 0)), "")</f>
        <v/>
      </c>
      <c r="S231" s="125" t="str">
        <f>_xlfn.IFNA(INDEX(PR24_after_overrides!$D$3:$AX$128, MATCH(Depreciation!$A231, PR24_after_overrides!$A$3:$A$128, 0), MATCH(Depreciation!S$2, PR24_after_overrides!$D$2:$AX$2, 0)), "")</f>
        <v/>
      </c>
      <c r="T231" s="123"/>
      <c r="U231" s="124" cm="1">
        <f t="array" ref="U231">_xlfn.IFS($C231&lt;"2017-18",SUM(D231:F231),$C231&lt;"2020-21",SUM(H231:I231), $C231&lt;"2024-25", SUM(K231:N231), $C231&gt;="2024-25", SUM(P231:S231))</f>
        <v>0.1801660579731108</v>
      </c>
      <c r="V231" s="113"/>
      <c r="W231" s="113"/>
      <c r="X231" s="113"/>
      <c r="Y231" s="113"/>
      <c r="Z231" s="113"/>
    </row>
    <row r="232" spans="1:26" ht="12.4" customHeight="1" x14ac:dyDescent="0.35">
      <c r="A232" s="111" t="str">
        <f t="shared" si="12"/>
        <v>DVW18</v>
      </c>
      <c r="B232" s="111" t="s">
        <v>445</v>
      </c>
      <c r="C232" s="111" t="s">
        <v>251</v>
      </c>
      <c r="D232" s="122">
        <f>INDEX(PR19_after_overrides!$A$1:$J$255, MATCH(Depreciation!$A232, PR19_after_overrides!$A$1:$A$255, 0), MATCH(Depreciation!D$2, PR19_after_overrides!$A$1:$J$1, 0))</f>
        <v>1.4E-2</v>
      </c>
      <c r="E232" s="122">
        <f>INDEX(PR19_after_overrides!$A$1:$J$255, MATCH(Depreciation!$A232, PR19_after_overrides!$A$1:$A$255, 0), MATCH(Depreciation!E$2, PR19_after_overrides!$A$1:$J$1, 0))</f>
        <v>0.123</v>
      </c>
      <c r="F232" s="122">
        <f>INDEX(PR19_after_overrides!$A$1:$J$255, MATCH(Depreciation!$A232, PR19_after_overrides!$A$1:$A$255, 0), MATCH(Depreciation!F$2, PR19_after_overrides!$A$1:$J$1, 0))</f>
        <v>0</v>
      </c>
      <c r="G232" s="123"/>
      <c r="H232" s="124">
        <f>INDEX('Cyclical_after overrides'!$A$1:$AX$244,MATCH(Depreciation!$A232,'Cyclical_after overrides'!$A$1:$A$244,0),MATCH(Depreciation!H$2,'Cyclical_after overrides'!$A$1:$AX$1,0))</f>
        <v>9.8000000000000004E-2</v>
      </c>
      <c r="I232" s="124">
        <f>INDEX('Cyclical_after overrides'!$A$1:$AX$244,MATCH(Depreciation!$A232,'Cyclical_after overrides'!$A$1:$A$244,0),MATCH(Depreciation!I$2,'Cyclical_after overrides'!$A$1:$AX$1,0))</f>
        <v>3.9E-2</v>
      </c>
      <c r="J232" s="123"/>
      <c r="K232" s="124" t="str">
        <f>INDEX('Cyclical_after overrides'!$A$1:$AX$244,MATCH(Depreciation!$A232,'Cyclical_after overrides'!$A$1:$A$244,0),MATCH(Depreciation!K$2,'Cyclical_after overrides'!$A$1:$AX$1,0))</f>
        <v/>
      </c>
      <c r="L232" s="124" t="str">
        <f>INDEX('Cyclical_after overrides'!$A$1:$AX$244,MATCH(Depreciation!$A232,'Cyclical_after overrides'!$A$1:$A$244,0),MATCH(Depreciation!L$2,'Cyclical_after overrides'!$A$1:$AX$1,0))</f>
        <v/>
      </c>
      <c r="M232" s="124" t="str">
        <f>INDEX('Cyclical_after overrides'!$A$1:$AX$244,MATCH(Depreciation!$A232,'Cyclical_after overrides'!$A$1:$A$244,0),MATCH(Depreciation!M$2,'Cyclical_after overrides'!$A$1:$AX$1,0))</f>
        <v/>
      </c>
      <c r="N232" s="124" t="str">
        <f>INDEX('Cyclical_after overrides'!$A$1:$AX$244,MATCH(Depreciation!$A232,'Cyclical_after overrides'!$A$1:$A$244,0),MATCH(Depreciation!N$2,'Cyclical_after overrides'!$A$1:$AX$1,0))</f>
        <v/>
      </c>
      <c r="O232" s="123"/>
      <c r="P232" s="125" t="str">
        <f>_xlfn.IFNA(INDEX(PR24_after_overrides!$D$3:$AX$128, MATCH(Depreciation!$A232, PR24_after_overrides!$A$3:$A$128, 0), MATCH(Depreciation!P$2, PR24_after_overrides!$D$2:$AX$2, 0)), "")</f>
        <v/>
      </c>
      <c r="Q232" s="125" t="str">
        <f>_xlfn.IFNA(INDEX(PR24_after_overrides!$D$3:$AX$128, MATCH(Depreciation!$A232, PR24_after_overrides!$A$3:$A$128, 0), MATCH(Depreciation!Q$2, PR24_after_overrides!$D$2:$AX$2, 0)), "")</f>
        <v/>
      </c>
      <c r="R232" s="125" t="str">
        <f>_xlfn.IFNA(INDEX(PR24_after_overrides!$D$3:$AX$128, MATCH(Depreciation!$A232, PR24_after_overrides!$A$3:$A$128, 0), MATCH(Depreciation!R$2, PR24_after_overrides!$D$2:$AX$2, 0)), "")</f>
        <v/>
      </c>
      <c r="S232" s="125" t="str">
        <f>_xlfn.IFNA(INDEX(PR24_after_overrides!$D$3:$AX$128, MATCH(Depreciation!$A232, PR24_after_overrides!$A$3:$A$128, 0), MATCH(Depreciation!S$2, PR24_after_overrides!$D$2:$AX$2, 0)), "")</f>
        <v/>
      </c>
      <c r="T232" s="123"/>
      <c r="U232" s="124" cm="1">
        <f t="array" ref="U232">_xlfn.IFS($C232&lt;"2017-18",SUM(D232:F232),$C232&lt;"2020-21",SUM(H232:I232), $C232&lt;"2024-25", SUM(K232:N232), $C232&gt;="2024-25", SUM(P232:S232))</f>
        <v>0.13700000000000001</v>
      </c>
      <c r="V232" s="113"/>
      <c r="W232" s="113"/>
      <c r="X232" s="113"/>
      <c r="Y232" s="113"/>
      <c r="Z232" s="113"/>
    </row>
    <row r="233" spans="1:26" ht="12.4" customHeight="1" x14ac:dyDescent="0.35">
      <c r="A233" s="111" t="str">
        <f t="shared" si="12"/>
        <v>DVW19</v>
      </c>
      <c r="B233" s="111" t="s">
        <v>445</v>
      </c>
      <c r="C233" s="111" t="s">
        <v>253</v>
      </c>
      <c r="D233" s="122">
        <f>INDEX(PR19_after_overrides!$A$1:$J$255, MATCH(Depreciation!$A233, PR19_after_overrides!$A$1:$A$255, 0), MATCH(Depreciation!D$2, PR19_after_overrides!$A$1:$J$1, 0))</f>
        <v>0</v>
      </c>
      <c r="E233" s="122">
        <f>INDEX(PR19_after_overrides!$A$1:$J$255, MATCH(Depreciation!$A233, PR19_after_overrides!$A$1:$A$255, 0), MATCH(Depreciation!E$2, PR19_after_overrides!$A$1:$J$1, 0))</f>
        <v>0</v>
      </c>
      <c r="F233" s="122">
        <f>INDEX(PR19_after_overrides!$A$1:$J$255, MATCH(Depreciation!$A233, PR19_after_overrides!$A$1:$A$255, 0), MATCH(Depreciation!F$2, PR19_after_overrides!$A$1:$J$1, 0))</f>
        <v>0</v>
      </c>
      <c r="G233" s="123"/>
      <c r="H233" s="124">
        <f>INDEX('Cyclical_after overrides'!$A$1:$AX$244,MATCH(Depreciation!$A233,'Cyclical_after overrides'!$A$1:$A$244,0),MATCH(Depreciation!H$2,'Cyclical_after overrides'!$A$1:$AX$1,0))</f>
        <v>0.128</v>
      </c>
      <c r="I233" s="124">
        <f>INDEX('Cyclical_after overrides'!$A$1:$AX$244,MATCH(Depreciation!$A233,'Cyclical_after overrides'!$A$1:$A$244,0),MATCH(Depreciation!I$2,'Cyclical_after overrides'!$A$1:$AX$1,0))</f>
        <v>0.26900000000000002</v>
      </c>
      <c r="J233" s="123"/>
      <c r="K233" s="124" t="str">
        <f>INDEX('Cyclical_after overrides'!$A$1:$AX$244,MATCH(Depreciation!$A233,'Cyclical_after overrides'!$A$1:$A$244,0),MATCH(Depreciation!K$2,'Cyclical_after overrides'!$A$1:$AX$1,0))</f>
        <v/>
      </c>
      <c r="L233" s="124" t="str">
        <f>INDEX('Cyclical_after overrides'!$A$1:$AX$244,MATCH(Depreciation!$A233,'Cyclical_after overrides'!$A$1:$A$244,0),MATCH(Depreciation!L$2,'Cyclical_after overrides'!$A$1:$AX$1,0))</f>
        <v/>
      </c>
      <c r="M233" s="124" t="str">
        <f>INDEX('Cyclical_after overrides'!$A$1:$AX$244,MATCH(Depreciation!$A233,'Cyclical_after overrides'!$A$1:$A$244,0),MATCH(Depreciation!M$2,'Cyclical_after overrides'!$A$1:$AX$1,0))</f>
        <v/>
      </c>
      <c r="N233" s="124" t="str">
        <f>INDEX('Cyclical_after overrides'!$A$1:$AX$244,MATCH(Depreciation!$A233,'Cyclical_after overrides'!$A$1:$A$244,0),MATCH(Depreciation!N$2,'Cyclical_after overrides'!$A$1:$AX$1,0))</f>
        <v/>
      </c>
      <c r="O233" s="123"/>
      <c r="P233" s="125" t="str">
        <f>_xlfn.IFNA(INDEX(PR24_after_overrides!$D$3:$AX$128, MATCH(Depreciation!$A233, PR24_after_overrides!$A$3:$A$128, 0), MATCH(Depreciation!P$2, PR24_after_overrides!$D$2:$AX$2, 0)), "")</f>
        <v/>
      </c>
      <c r="Q233" s="125" t="str">
        <f>_xlfn.IFNA(INDEX(PR24_after_overrides!$D$3:$AX$128, MATCH(Depreciation!$A233, PR24_after_overrides!$A$3:$A$128, 0), MATCH(Depreciation!Q$2, PR24_after_overrides!$D$2:$AX$2, 0)), "")</f>
        <v/>
      </c>
      <c r="R233" s="125" t="str">
        <f>_xlfn.IFNA(INDEX(PR24_after_overrides!$D$3:$AX$128, MATCH(Depreciation!$A233, PR24_after_overrides!$A$3:$A$128, 0), MATCH(Depreciation!R$2, PR24_after_overrides!$D$2:$AX$2, 0)), "")</f>
        <v/>
      </c>
      <c r="S233" s="125" t="str">
        <f>_xlfn.IFNA(INDEX(PR24_after_overrides!$D$3:$AX$128, MATCH(Depreciation!$A233, PR24_after_overrides!$A$3:$A$128, 0), MATCH(Depreciation!S$2, PR24_after_overrides!$D$2:$AX$2, 0)), "")</f>
        <v/>
      </c>
      <c r="T233" s="123"/>
      <c r="U233" s="124" cm="1">
        <f t="array" ref="U233">_xlfn.IFS($C233&lt;"2017-18",SUM(D233:F233),$C233&lt;"2020-21",SUM(H233:I233), $C233&lt;"2024-25", SUM(K233:N233), $C233&gt;="2024-25", SUM(P233:S233))</f>
        <v>0.39700000000000002</v>
      </c>
      <c r="V233" s="113"/>
      <c r="W233" s="113"/>
      <c r="X233" s="113"/>
      <c r="Y233" s="113"/>
      <c r="Z233" s="113"/>
    </row>
    <row r="234" spans="1:26" ht="12.4" customHeight="1" x14ac:dyDescent="0.35">
      <c r="A234" s="111" t="str">
        <f t="shared" si="12"/>
        <v>PRT14</v>
      </c>
      <c r="B234" s="111" t="s">
        <v>457</v>
      </c>
      <c r="C234" s="111" t="s">
        <v>243</v>
      </c>
      <c r="D234" s="122">
        <f>INDEX(PR19_after_overrides!$A$1:$J$255, MATCH(Depreciation!$A234, PR19_after_overrides!$A$1:$A$255, 0), MATCH(Depreciation!D$2, PR19_after_overrides!$A$1:$J$1, 0))</f>
        <v>0.14199999999999999</v>
      </c>
      <c r="E234" s="122" t="str">
        <f>INDEX(PR19_after_overrides!$A$1:$J$255, MATCH(Depreciation!$A234, PR19_after_overrides!$A$1:$A$255, 0), MATCH(Depreciation!E$2, PR19_after_overrides!$A$1:$J$1, 0))</f>
        <v/>
      </c>
      <c r="F234" s="122" t="str">
        <f>INDEX(PR19_after_overrides!$A$1:$J$255, MATCH(Depreciation!$A234, PR19_after_overrides!$A$1:$A$255, 0), MATCH(Depreciation!F$2, PR19_after_overrides!$A$1:$J$1, 0))</f>
        <v/>
      </c>
      <c r="G234" s="123"/>
      <c r="H234" s="124" t="str">
        <f>INDEX('Cyclical_after overrides'!$A$1:$AX$244,MATCH(Depreciation!$A234,'Cyclical_after overrides'!$A$1:$A$244,0),MATCH(Depreciation!H$2,'Cyclical_after overrides'!$A$1:$AX$1,0))</f>
        <v/>
      </c>
      <c r="I234" s="124">
        <f>INDEX('Cyclical_after overrides'!$A$1:$AX$244,MATCH(Depreciation!$A234,'Cyclical_after overrides'!$A$1:$A$244,0),MATCH(Depreciation!I$2,'Cyclical_after overrides'!$A$1:$AX$1,0))</f>
        <v>0</v>
      </c>
      <c r="J234" s="123"/>
      <c r="K234" s="124" t="str">
        <f>INDEX('Cyclical_after overrides'!$A$1:$AX$244,MATCH(Depreciation!$A234,'Cyclical_after overrides'!$A$1:$A$244,0),MATCH(Depreciation!K$2,'Cyclical_after overrides'!$A$1:$AX$1,0))</f>
        <v/>
      </c>
      <c r="L234" s="124" t="str">
        <f>INDEX('Cyclical_after overrides'!$A$1:$AX$244,MATCH(Depreciation!$A234,'Cyclical_after overrides'!$A$1:$A$244,0),MATCH(Depreciation!L$2,'Cyclical_after overrides'!$A$1:$AX$1,0))</f>
        <v/>
      </c>
      <c r="M234" s="124" t="str">
        <f>INDEX('Cyclical_after overrides'!$A$1:$AX$244,MATCH(Depreciation!$A234,'Cyclical_after overrides'!$A$1:$A$244,0),MATCH(Depreciation!M$2,'Cyclical_after overrides'!$A$1:$AX$1,0))</f>
        <v/>
      </c>
      <c r="N234" s="124" t="str">
        <f>INDEX('Cyclical_after overrides'!$A$1:$AX$244,MATCH(Depreciation!$A234,'Cyclical_after overrides'!$A$1:$A$244,0),MATCH(Depreciation!N$2,'Cyclical_after overrides'!$A$1:$AX$1,0))</f>
        <v/>
      </c>
      <c r="O234" s="123"/>
      <c r="P234" s="125" t="str">
        <f>_xlfn.IFNA(INDEX(PR24_after_overrides!$D$3:$AX$128, MATCH(Depreciation!$A234, PR24_after_overrides!$A$3:$A$128, 0), MATCH(Depreciation!P$2, PR24_after_overrides!$D$2:$AX$2, 0)), "")</f>
        <v/>
      </c>
      <c r="Q234" s="125" t="str">
        <f>_xlfn.IFNA(INDEX(PR24_after_overrides!$D$3:$AX$128, MATCH(Depreciation!$A234, PR24_after_overrides!$A$3:$A$128, 0), MATCH(Depreciation!Q$2, PR24_after_overrides!$D$2:$AX$2, 0)), "")</f>
        <v/>
      </c>
      <c r="R234" s="125" t="str">
        <f>_xlfn.IFNA(INDEX(PR24_after_overrides!$D$3:$AX$128, MATCH(Depreciation!$A234, PR24_after_overrides!$A$3:$A$128, 0), MATCH(Depreciation!R$2, PR24_after_overrides!$D$2:$AX$2, 0)), "")</f>
        <v/>
      </c>
      <c r="S234" s="125" t="str">
        <f>_xlfn.IFNA(INDEX(PR24_after_overrides!$D$3:$AX$128, MATCH(Depreciation!$A234, PR24_after_overrides!$A$3:$A$128, 0), MATCH(Depreciation!S$2, PR24_after_overrides!$D$2:$AX$2, 0)), "")</f>
        <v/>
      </c>
      <c r="T234" s="123"/>
      <c r="U234" s="124" cm="1">
        <f t="array" ref="U234">_xlfn.IFS($C234&lt;"2017-18",SUM(D234:F234),$C234&lt;"2020-21",SUM(H234:I234), $C234&lt;"2024-25", SUM(K234:N234), $C234&gt;="2024-25", SUM(P234:S234))</f>
        <v>0.14199999999999999</v>
      </c>
      <c r="V234" s="113"/>
      <c r="W234" s="113"/>
      <c r="X234" s="113"/>
      <c r="Y234" s="113"/>
      <c r="Z234" s="113"/>
    </row>
    <row r="235" spans="1:26" ht="12.4" customHeight="1" x14ac:dyDescent="0.35">
      <c r="A235" s="111" t="str">
        <f t="shared" si="12"/>
        <v>PRT15</v>
      </c>
      <c r="B235" s="111" t="s">
        <v>457</v>
      </c>
      <c r="C235" s="111" t="s">
        <v>245</v>
      </c>
      <c r="D235" s="122">
        <f>INDEX(PR19_after_overrides!$A$1:$J$255, MATCH(Depreciation!$A235, PR19_after_overrides!$A$1:$A$255, 0), MATCH(Depreciation!D$2, PR19_after_overrides!$A$1:$J$1, 0))</f>
        <v>0.13900000000000001</v>
      </c>
      <c r="E235" s="122" t="str">
        <f>INDEX(PR19_after_overrides!$A$1:$J$255, MATCH(Depreciation!$A235, PR19_after_overrides!$A$1:$A$255, 0), MATCH(Depreciation!E$2, PR19_after_overrides!$A$1:$J$1, 0))</f>
        <v/>
      </c>
      <c r="F235" s="122" t="str">
        <f>INDEX(PR19_after_overrides!$A$1:$J$255, MATCH(Depreciation!$A235, PR19_after_overrides!$A$1:$A$255, 0), MATCH(Depreciation!F$2, PR19_after_overrides!$A$1:$J$1, 0))</f>
        <v/>
      </c>
      <c r="G235" s="123"/>
      <c r="H235" s="124" t="str">
        <f>INDEX('Cyclical_after overrides'!$A$1:$AX$244,MATCH(Depreciation!$A235,'Cyclical_after overrides'!$A$1:$A$244,0),MATCH(Depreciation!H$2,'Cyclical_after overrides'!$A$1:$AX$1,0))</f>
        <v/>
      </c>
      <c r="I235" s="124">
        <f>INDEX('Cyclical_after overrides'!$A$1:$AX$244,MATCH(Depreciation!$A235,'Cyclical_after overrides'!$A$1:$A$244,0),MATCH(Depreciation!I$2,'Cyclical_after overrides'!$A$1:$AX$1,0))</f>
        <v>0</v>
      </c>
      <c r="J235" s="123"/>
      <c r="K235" s="124" t="str">
        <f>INDEX('Cyclical_after overrides'!$A$1:$AX$244,MATCH(Depreciation!$A235,'Cyclical_after overrides'!$A$1:$A$244,0),MATCH(Depreciation!K$2,'Cyclical_after overrides'!$A$1:$AX$1,0))</f>
        <v/>
      </c>
      <c r="L235" s="124" t="str">
        <f>INDEX('Cyclical_after overrides'!$A$1:$AX$244,MATCH(Depreciation!$A235,'Cyclical_after overrides'!$A$1:$A$244,0),MATCH(Depreciation!L$2,'Cyclical_after overrides'!$A$1:$AX$1,0))</f>
        <v/>
      </c>
      <c r="M235" s="124" t="str">
        <f>INDEX('Cyclical_after overrides'!$A$1:$AX$244,MATCH(Depreciation!$A235,'Cyclical_after overrides'!$A$1:$A$244,0),MATCH(Depreciation!M$2,'Cyclical_after overrides'!$A$1:$AX$1,0))</f>
        <v/>
      </c>
      <c r="N235" s="124" t="str">
        <f>INDEX('Cyclical_after overrides'!$A$1:$AX$244,MATCH(Depreciation!$A235,'Cyclical_after overrides'!$A$1:$A$244,0),MATCH(Depreciation!N$2,'Cyclical_after overrides'!$A$1:$AX$1,0))</f>
        <v/>
      </c>
      <c r="O235" s="123"/>
      <c r="P235" s="125" t="str">
        <f>_xlfn.IFNA(INDEX(PR24_after_overrides!$D$3:$AX$128, MATCH(Depreciation!$A235, PR24_after_overrides!$A$3:$A$128, 0), MATCH(Depreciation!P$2, PR24_after_overrides!$D$2:$AX$2, 0)), "")</f>
        <v/>
      </c>
      <c r="Q235" s="125" t="str">
        <f>_xlfn.IFNA(INDEX(PR24_after_overrides!$D$3:$AX$128, MATCH(Depreciation!$A235, PR24_after_overrides!$A$3:$A$128, 0), MATCH(Depreciation!Q$2, PR24_after_overrides!$D$2:$AX$2, 0)), "")</f>
        <v/>
      </c>
      <c r="R235" s="125" t="str">
        <f>_xlfn.IFNA(INDEX(PR24_after_overrides!$D$3:$AX$128, MATCH(Depreciation!$A235, PR24_after_overrides!$A$3:$A$128, 0), MATCH(Depreciation!R$2, PR24_after_overrides!$D$2:$AX$2, 0)), "")</f>
        <v/>
      </c>
      <c r="S235" s="125" t="str">
        <f>_xlfn.IFNA(INDEX(PR24_after_overrides!$D$3:$AX$128, MATCH(Depreciation!$A235, PR24_after_overrides!$A$3:$A$128, 0), MATCH(Depreciation!S$2, PR24_after_overrides!$D$2:$AX$2, 0)), "")</f>
        <v/>
      </c>
      <c r="T235" s="123"/>
      <c r="U235" s="124" cm="1">
        <f t="array" ref="U235">_xlfn.IFS($C235&lt;"2017-18",SUM(D235:F235),$C235&lt;"2020-21",SUM(H235:I235), $C235&lt;"2024-25", SUM(K235:N235), $C235&gt;="2024-25", SUM(P235:S235))</f>
        <v>0.13900000000000001</v>
      </c>
      <c r="V235" s="113"/>
      <c r="W235" s="113"/>
      <c r="X235" s="113"/>
      <c r="Y235" s="113"/>
      <c r="Z235" s="113"/>
    </row>
    <row r="236" spans="1:26" ht="12.4" customHeight="1" x14ac:dyDescent="0.35">
      <c r="A236" s="111" t="str">
        <f t="shared" si="12"/>
        <v>PRT16</v>
      </c>
      <c r="B236" s="111" t="s">
        <v>457</v>
      </c>
      <c r="C236" s="111" t="s">
        <v>247</v>
      </c>
      <c r="D236" s="122">
        <f>INDEX(PR19_after_overrides!$A$1:$J$255, MATCH(Depreciation!$A236, PR19_after_overrides!$A$1:$A$255, 0), MATCH(Depreciation!D$2, PR19_after_overrides!$A$1:$J$1, 0))</f>
        <v>0.13500000000000001</v>
      </c>
      <c r="E236" s="122">
        <f>INDEX(PR19_after_overrides!$A$1:$J$255, MATCH(Depreciation!$A236, PR19_after_overrides!$A$1:$A$255, 0), MATCH(Depreciation!E$2, PR19_after_overrides!$A$1:$J$1, 0))</f>
        <v>6.0000000000000001E-3</v>
      </c>
      <c r="F236" s="122" t="str">
        <f>INDEX(PR19_after_overrides!$A$1:$J$255, MATCH(Depreciation!$A236, PR19_after_overrides!$A$1:$A$255, 0), MATCH(Depreciation!F$2, PR19_after_overrides!$A$1:$J$1, 0))</f>
        <v/>
      </c>
      <c r="G236" s="123"/>
      <c r="H236" s="124" t="str">
        <f>INDEX('Cyclical_after overrides'!$A$1:$AX$244,MATCH(Depreciation!$A236,'Cyclical_after overrides'!$A$1:$A$244,0),MATCH(Depreciation!H$2,'Cyclical_after overrides'!$A$1:$AX$1,0))</f>
        <v/>
      </c>
      <c r="I236" s="124" t="str">
        <f>INDEX('Cyclical_after overrides'!$A$1:$AX$244,MATCH(Depreciation!$A236,'Cyclical_after overrides'!$A$1:$A$244,0),MATCH(Depreciation!I$2,'Cyclical_after overrides'!$A$1:$AX$1,0))</f>
        <v/>
      </c>
      <c r="J236" s="123"/>
      <c r="K236" s="124" t="str">
        <f>INDEX('Cyclical_after overrides'!$A$1:$AX$244,MATCH(Depreciation!$A236,'Cyclical_after overrides'!$A$1:$A$244,0),MATCH(Depreciation!K$2,'Cyclical_after overrides'!$A$1:$AX$1,0))</f>
        <v/>
      </c>
      <c r="L236" s="124" t="str">
        <f>INDEX('Cyclical_after overrides'!$A$1:$AX$244,MATCH(Depreciation!$A236,'Cyclical_after overrides'!$A$1:$A$244,0),MATCH(Depreciation!L$2,'Cyclical_after overrides'!$A$1:$AX$1,0))</f>
        <v/>
      </c>
      <c r="M236" s="124" t="str">
        <f>INDEX('Cyclical_after overrides'!$A$1:$AX$244,MATCH(Depreciation!$A236,'Cyclical_after overrides'!$A$1:$A$244,0),MATCH(Depreciation!M$2,'Cyclical_after overrides'!$A$1:$AX$1,0))</f>
        <v/>
      </c>
      <c r="N236" s="124" t="str">
        <f>INDEX('Cyclical_after overrides'!$A$1:$AX$244,MATCH(Depreciation!$A236,'Cyclical_after overrides'!$A$1:$A$244,0),MATCH(Depreciation!N$2,'Cyclical_after overrides'!$A$1:$AX$1,0))</f>
        <v/>
      </c>
      <c r="O236" s="123"/>
      <c r="P236" s="125" t="str">
        <f>_xlfn.IFNA(INDEX(PR24_after_overrides!$D$3:$AX$128, MATCH(Depreciation!$A236, PR24_after_overrides!$A$3:$A$128, 0), MATCH(Depreciation!P$2, PR24_after_overrides!$D$2:$AX$2, 0)), "")</f>
        <v/>
      </c>
      <c r="Q236" s="125" t="str">
        <f>_xlfn.IFNA(INDEX(PR24_after_overrides!$D$3:$AX$128, MATCH(Depreciation!$A236, PR24_after_overrides!$A$3:$A$128, 0), MATCH(Depreciation!Q$2, PR24_after_overrides!$D$2:$AX$2, 0)), "")</f>
        <v/>
      </c>
      <c r="R236" s="125" t="str">
        <f>_xlfn.IFNA(INDEX(PR24_after_overrides!$D$3:$AX$128, MATCH(Depreciation!$A236, PR24_after_overrides!$A$3:$A$128, 0), MATCH(Depreciation!R$2, PR24_after_overrides!$D$2:$AX$2, 0)), "")</f>
        <v/>
      </c>
      <c r="S236" s="125" t="str">
        <f>_xlfn.IFNA(INDEX(PR24_after_overrides!$D$3:$AX$128, MATCH(Depreciation!$A236, PR24_after_overrides!$A$3:$A$128, 0), MATCH(Depreciation!S$2, PR24_after_overrides!$D$2:$AX$2, 0)), "")</f>
        <v/>
      </c>
      <c r="T236" s="123"/>
      <c r="U236" s="124" cm="1">
        <f t="array" ref="U236">_xlfn.IFS($C236&lt;"2017-18",SUM(D236:F236),$C236&lt;"2020-21",SUM(H236:I236), $C236&lt;"2024-25", SUM(K236:N236), $C236&gt;="2024-25", SUM(P236:S236))</f>
        <v>0.14100000000000001</v>
      </c>
      <c r="V236" s="113"/>
      <c r="W236" s="113"/>
      <c r="X236" s="113"/>
      <c r="Y236" s="113"/>
      <c r="Z236" s="113"/>
    </row>
    <row r="237" spans="1:26" ht="12.4" customHeight="1" x14ac:dyDescent="0.35">
      <c r="A237" s="111" t="str">
        <f t="shared" si="12"/>
        <v>PRT17</v>
      </c>
      <c r="B237" s="111" t="s">
        <v>457</v>
      </c>
      <c r="C237" s="111" t="s">
        <v>249</v>
      </c>
      <c r="D237" s="122">
        <f>INDEX(PR19_after_overrides!$A$1:$J$255, MATCH(Depreciation!$A237, PR19_after_overrides!$A$1:$A$255, 0), MATCH(Depreciation!D$2, PR19_after_overrides!$A$1:$J$1, 0))</f>
        <v>0.107</v>
      </c>
      <c r="E237" s="122">
        <f>INDEX(PR19_after_overrides!$A$1:$J$255, MATCH(Depreciation!$A237, PR19_after_overrides!$A$1:$A$255, 0), MATCH(Depreciation!E$2, PR19_after_overrides!$A$1:$J$1, 0))</f>
        <v>6.0000000000000001E-3</v>
      </c>
      <c r="F237" s="122" t="str">
        <f>INDEX(PR19_after_overrides!$A$1:$J$255, MATCH(Depreciation!$A237, PR19_after_overrides!$A$1:$A$255, 0), MATCH(Depreciation!F$2, PR19_after_overrides!$A$1:$J$1, 0))</f>
        <v/>
      </c>
      <c r="G237" s="123"/>
      <c r="H237" s="124">
        <f>INDEX('Cyclical_after overrides'!$A$1:$AX$244,MATCH(Depreciation!$A237,'Cyclical_after overrides'!$A$1:$A$244,0),MATCH(Depreciation!H$2,'Cyclical_after overrides'!$A$1:$AX$1,0))</f>
        <v>0.113</v>
      </c>
      <c r="I237" s="124">
        <f>INDEX('Cyclical_after overrides'!$A$1:$AX$244,MATCH(Depreciation!$A237,'Cyclical_after overrides'!$A$1:$A$244,0),MATCH(Depreciation!I$2,'Cyclical_after overrides'!$A$1:$AX$1,0))</f>
        <v>0</v>
      </c>
      <c r="J237" s="123"/>
      <c r="K237" s="124" t="str">
        <f>INDEX('Cyclical_after overrides'!$A$1:$AX$244,MATCH(Depreciation!$A237,'Cyclical_after overrides'!$A$1:$A$244,0),MATCH(Depreciation!K$2,'Cyclical_after overrides'!$A$1:$AX$1,0))</f>
        <v/>
      </c>
      <c r="L237" s="124" t="str">
        <f>INDEX('Cyclical_after overrides'!$A$1:$AX$244,MATCH(Depreciation!$A237,'Cyclical_after overrides'!$A$1:$A$244,0),MATCH(Depreciation!L$2,'Cyclical_after overrides'!$A$1:$AX$1,0))</f>
        <v/>
      </c>
      <c r="M237" s="124" t="str">
        <f>INDEX('Cyclical_after overrides'!$A$1:$AX$244,MATCH(Depreciation!$A237,'Cyclical_after overrides'!$A$1:$A$244,0),MATCH(Depreciation!M$2,'Cyclical_after overrides'!$A$1:$AX$1,0))</f>
        <v/>
      </c>
      <c r="N237" s="124" t="str">
        <f>INDEX('Cyclical_after overrides'!$A$1:$AX$244,MATCH(Depreciation!$A237,'Cyclical_after overrides'!$A$1:$A$244,0),MATCH(Depreciation!N$2,'Cyclical_after overrides'!$A$1:$AX$1,0))</f>
        <v/>
      </c>
      <c r="O237" s="123"/>
      <c r="P237" s="125" t="str">
        <f>_xlfn.IFNA(INDEX(PR24_after_overrides!$D$3:$AX$128, MATCH(Depreciation!$A237, PR24_after_overrides!$A$3:$A$128, 0), MATCH(Depreciation!P$2, PR24_after_overrides!$D$2:$AX$2, 0)), "")</f>
        <v/>
      </c>
      <c r="Q237" s="125" t="str">
        <f>_xlfn.IFNA(INDEX(PR24_after_overrides!$D$3:$AX$128, MATCH(Depreciation!$A237, PR24_after_overrides!$A$3:$A$128, 0), MATCH(Depreciation!Q$2, PR24_after_overrides!$D$2:$AX$2, 0)), "")</f>
        <v/>
      </c>
      <c r="R237" s="125" t="str">
        <f>_xlfn.IFNA(INDEX(PR24_after_overrides!$D$3:$AX$128, MATCH(Depreciation!$A237, PR24_after_overrides!$A$3:$A$128, 0), MATCH(Depreciation!R$2, PR24_after_overrides!$D$2:$AX$2, 0)), "")</f>
        <v/>
      </c>
      <c r="S237" s="125" t="str">
        <f>_xlfn.IFNA(INDEX(PR24_after_overrides!$D$3:$AX$128, MATCH(Depreciation!$A237, PR24_after_overrides!$A$3:$A$128, 0), MATCH(Depreciation!S$2, PR24_after_overrides!$D$2:$AX$2, 0)), "")</f>
        <v/>
      </c>
      <c r="T237" s="123"/>
      <c r="U237" s="124" cm="1">
        <f t="array" ref="U237">_xlfn.IFS($C237&lt;"2017-18",SUM(D237:F237),$C237&lt;"2020-21",SUM(H237:I237), $C237&lt;"2024-25", SUM(K237:N237), $C237&gt;="2024-25", SUM(P237:S237))</f>
        <v>0.113</v>
      </c>
      <c r="V237" s="113"/>
      <c r="W237" s="113"/>
      <c r="X237" s="113"/>
      <c r="Y237" s="113"/>
      <c r="Z237" s="113"/>
    </row>
    <row r="238" spans="1:26" ht="12.4" customHeight="1" x14ac:dyDescent="0.35">
      <c r="A238" s="111" t="str">
        <f t="shared" si="12"/>
        <v>PRT18</v>
      </c>
      <c r="B238" s="111" t="s">
        <v>457</v>
      </c>
      <c r="C238" s="111" t="s">
        <v>251</v>
      </c>
      <c r="D238" s="122">
        <f>INDEX(PR19_after_overrides!$A$1:$J$255, MATCH(Depreciation!$A238, PR19_after_overrides!$A$1:$A$255, 0), MATCH(Depreciation!D$2, PR19_after_overrides!$A$1:$J$1, 0))</f>
        <v>0.10199999999999999</v>
      </c>
      <c r="E238" s="122">
        <f>INDEX(PR19_after_overrides!$A$1:$J$255, MATCH(Depreciation!$A238, PR19_after_overrides!$A$1:$A$255, 0), MATCH(Depreciation!E$2, PR19_after_overrides!$A$1:$J$1, 0))</f>
        <v>7.0000000000000001E-3</v>
      </c>
      <c r="F238" s="122" t="str">
        <f>INDEX(PR19_after_overrides!$A$1:$J$255, MATCH(Depreciation!$A238, PR19_after_overrides!$A$1:$A$255, 0), MATCH(Depreciation!F$2, PR19_after_overrides!$A$1:$J$1, 0))</f>
        <v/>
      </c>
      <c r="G238" s="123"/>
      <c r="H238" s="124">
        <f>INDEX('Cyclical_after overrides'!$A$1:$AX$244,MATCH(Depreciation!$A238,'Cyclical_after overrides'!$A$1:$A$244,0),MATCH(Depreciation!H$2,'Cyclical_after overrides'!$A$1:$AX$1,0))</f>
        <v>0.104</v>
      </c>
      <c r="I238" s="124">
        <f>INDEX('Cyclical_after overrides'!$A$1:$AX$244,MATCH(Depreciation!$A238,'Cyclical_after overrides'!$A$1:$A$244,0),MATCH(Depreciation!I$2,'Cyclical_after overrides'!$A$1:$AX$1,0))</f>
        <v>0.17899999999999999</v>
      </c>
      <c r="J238" s="123"/>
      <c r="K238" s="124" t="str">
        <f>INDEX('Cyclical_after overrides'!$A$1:$AX$244,MATCH(Depreciation!$A238,'Cyclical_after overrides'!$A$1:$A$244,0),MATCH(Depreciation!K$2,'Cyclical_after overrides'!$A$1:$AX$1,0))</f>
        <v/>
      </c>
      <c r="L238" s="124" t="str">
        <f>INDEX('Cyclical_after overrides'!$A$1:$AX$244,MATCH(Depreciation!$A238,'Cyclical_after overrides'!$A$1:$A$244,0),MATCH(Depreciation!L$2,'Cyclical_after overrides'!$A$1:$AX$1,0))</f>
        <v/>
      </c>
      <c r="M238" s="124" t="str">
        <f>INDEX('Cyclical_after overrides'!$A$1:$AX$244,MATCH(Depreciation!$A238,'Cyclical_after overrides'!$A$1:$A$244,0),MATCH(Depreciation!M$2,'Cyclical_after overrides'!$A$1:$AX$1,0))</f>
        <v/>
      </c>
      <c r="N238" s="124" t="str">
        <f>INDEX('Cyclical_after overrides'!$A$1:$AX$244,MATCH(Depreciation!$A238,'Cyclical_after overrides'!$A$1:$A$244,0),MATCH(Depreciation!N$2,'Cyclical_after overrides'!$A$1:$AX$1,0))</f>
        <v/>
      </c>
      <c r="O238" s="123"/>
      <c r="P238" s="125" t="str">
        <f>_xlfn.IFNA(INDEX(PR24_after_overrides!$D$3:$AX$128, MATCH(Depreciation!$A238, PR24_after_overrides!$A$3:$A$128, 0), MATCH(Depreciation!P$2, PR24_after_overrides!$D$2:$AX$2, 0)), "")</f>
        <v/>
      </c>
      <c r="Q238" s="125" t="str">
        <f>_xlfn.IFNA(INDEX(PR24_after_overrides!$D$3:$AX$128, MATCH(Depreciation!$A238, PR24_after_overrides!$A$3:$A$128, 0), MATCH(Depreciation!Q$2, PR24_after_overrides!$D$2:$AX$2, 0)), "")</f>
        <v/>
      </c>
      <c r="R238" s="125" t="str">
        <f>_xlfn.IFNA(INDEX(PR24_after_overrides!$D$3:$AX$128, MATCH(Depreciation!$A238, PR24_after_overrides!$A$3:$A$128, 0), MATCH(Depreciation!R$2, PR24_after_overrides!$D$2:$AX$2, 0)), "")</f>
        <v/>
      </c>
      <c r="S238" s="125" t="str">
        <f>_xlfn.IFNA(INDEX(PR24_after_overrides!$D$3:$AX$128, MATCH(Depreciation!$A238, PR24_after_overrides!$A$3:$A$128, 0), MATCH(Depreciation!S$2, PR24_after_overrides!$D$2:$AX$2, 0)), "")</f>
        <v/>
      </c>
      <c r="T238" s="123"/>
      <c r="U238" s="124" cm="1">
        <f t="array" ref="U238">_xlfn.IFS($C238&lt;"2017-18",SUM(D238:F238),$C238&lt;"2020-21",SUM(H238:I238), $C238&lt;"2024-25", SUM(K238:N238), $C238&gt;="2024-25", SUM(P238:S238))</f>
        <v>0.28299999999999997</v>
      </c>
      <c r="V238" s="113"/>
      <c r="W238" s="113"/>
      <c r="X238" s="113"/>
      <c r="Y238" s="113"/>
      <c r="Z238" s="113"/>
    </row>
    <row r="239" spans="1:26" ht="12.4" customHeight="1" x14ac:dyDescent="0.35">
      <c r="A239" s="111" t="str">
        <f t="shared" si="12"/>
        <v>PRT19</v>
      </c>
      <c r="B239" s="111" t="s">
        <v>457</v>
      </c>
      <c r="C239" s="111" t="s">
        <v>253</v>
      </c>
      <c r="D239" s="122">
        <f>INDEX(PR19_after_overrides!$A$1:$J$255, MATCH(Depreciation!$A239, PR19_after_overrides!$A$1:$A$255, 0), MATCH(Depreciation!D$2, PR19_after_overrides!$A$1:$J$1, 0))</f>
        <v>8.3000000000000004E-2</v>
      </c>
      <c r="E239" s="122">
        <f>INDEX(PR19_after_overrides!$A$1:$J$255, MATCH(Depreciation!$A239, PR19_after_overrides!$A$1:$A$255, 0), MATCH(Depreciation!E$2, PR19_after_overrides!$A$1:$J$1, 0))</f>
        <v>0.01</v>
      </c>
      <c r="F239" s="122" t="str">
        <f>INDEX(PR19_after_overrides!$A$1:$J$255, MATCH(Depreciation!$A239, PR19_after_overrides!$A$1:$A$255, 0), MATCH(Depreciation!F$2, PR19_after_overrides!$A$1:$J$1, 0))</f>
        <v/>
      </c>
      <c r="G239" s="123"/>
      <c r="H239" s="124">
        <f>INDEX('Cyclical_after overrides'!$A$1:$AX$244,MATCH(Depreciation!$A239,'Cyclical_after overrides'!$A$1:$A$244,0),MATCH(Depreciation!H$2,'Cyclical_after overrides'!$A$1:$AX$1,0))</f>
        <v>8.6999999999999994E-2</v>
      </c>
      <c r="I239" s="124">
        <f>INDEX('Cyclical_after overrides'!$A$1:$AX$244,MATCH(Depreciation!$A239,'Cyclical_after overrides'!$A$1:$A$244,0),MATCH(Depreciation!I$2,'Cyclical_after overrides'!$A$1:$AX$1,0))</f>
        <v>0</v>
      </c>
      <c r="J239" s="123"/>
      <c r="K239" s="124" t="str">
        <f>INDEX('Cyclical_after overrides'!$A$1:$AX$244,MATCH(Depreciation!$A239,'Cyclical_after overrides'!$A$1:$A$244,0),MATCH(Depreciation!K$2,'Cyclical_after overrides'!$A$1:$AX$1,0))</f>
        <v/>
      </c>
      <c r="L239" s="124" t="str">
        <f>INDEX('Cyclical_after overrides'!$A$1:$AX$244,MATCH(Depreciation!$A239,'Cyclical_after overrides'!$A$1:$A$244,0),MATCH(Depreciation!L$2,'Cyclical_after overrides'!$A$1:$AX$1,0))</f>
        <v/>
      </c>
      <c r="M239" s="124" t="str">
        <f>INDEX('Cyclical_after overrides'!$A$1:$AX$244,MATCH(Depreciation!$A239,'Cyclical_after overrides'!$A$1:$A$244,0),MATCH(Depreciation!M$2,'Cyclical_after overrides'!$A$1:$AX$1,0))</f>
        <v/>
      </c>
      <c r="N239" s="124" t="str">
        <f>INDEX('Cyclical_after overrides'!$A$1:$AX$244,MATCH(Depreciation!$A239,'Cyclical_after overrides'!$A$1:$A$244,0),MATCH(Depreciation!N$2,'Cyclical_after overrides'!$A$1:$AX$1,0))</f>
        <v/>
      </c>
      <c r="O239" s="123"/>
      <c r="P239" s="125" t="str">
        <f>_xlfn.IFNA(INDEX(PR24_after_overrides!$D$3:$AX$128, MATCH(Depreciation!$A239, PR24_after_overrides!$A$3:$A$128, 0), MATCH(Depreciation!P$2, PR24_after_overrides!$D$2:$AX$2, 0)), "")</f>
        <v/>
      </c>
      <c r="Q239" s="125" t="str">
        <f>_xlfn.IFNA(INDEX(PR24_after_overrides!$D$3:$AX$128, MATCH(Depreciation!$A239, PR24_after_overrides!$A$3:$A$128, 0), MATCH(Depreciation!Q$2, PR24_after_overrides!$D$2:$AX$2, 0)), "")</f>
        <v/>
      </c>
      <c r="R239" s="125" t="str">
        <f>_xlfn.IFNA(INDEX(PR24_after_overrides!$D$3:$AX$128, MATCH(Depreciation!$A239, PR24_after_overrides!$A$3:$A$128, 0), MATCH(Depreciation!R$2, PR24_after_overrides!$D$2:$AX$2, 0)), "")</f>
        <v/>
      </c>
      <c r="S239" s="125" t="str">
        <f>_xlfn.IFNA(INDEX(PR24_after_overrides!$D$3:$AX$128, MATCH(Depreciation!$A239, PR24_after_overrides!$A$3:$A$128, 0), MATCH(Depreciation!S$2, PR24_after_overrides!$D$2:$AX$2, 0)), "")</f>
        <v/>
      </c>
      <c r="T239" s="123"/>
      <c r="U239" s="124" cm="1">
        <f t="array" ref="U239">_xlfn.IFS($C239&lt;"2017-18",SUM(D239:F239),$C239&lt;"2020-21",SUM(H239:I239), $C239&lt;"2024-25", SUM(K239:N239), $C239&gt;="2024-25", SUM(P239:S239))</f>
        <v>8.6999999999999994E-2</v>
      </c>
      <c r="V239" s="113"/>
      <c r="W239" s="113"/>
      <c r="X239" s="113"/>
      <c r="Y239" s="113"/>
      <c r="Z239" s="113"/>
    </row>
    <row r="240" spans="1:26" ht="12.4" customHeight="1" x14ac:dyDescent="0.35">
      <c r="A240" s="111" t="str">
        <f t="shared" si="12"/>
        <v>PRT20</v>
      </c>
      <c r="B240" s="111" t="s">
        <v>457</v>
      </c>
      <c r="C240" s="111" t="s">
        <v>255</v>
      </c>
      <c r="D240" s="122">
        <f>INDEX(PR19_after_overrides!$A$1:$J$255, MATCH(Depreciation!$A240, PR19_after_overrides!$A$1:$A$255, 0), MATCH(Depreciation!D$2, PR19_after_overrides!$A$1:$J$1, 0))</f>
        <v>7.1999999999999995E-2</v>
      </c>
      <c r="E240" s="122">
        <f>INDEX(PR19_after_overrides!$A$1:$J$255, MATCH(Depreciation!$A240, PR19_after_overrides!$A$1:$A$255, 0), MATCH(Depreciation!E$2, PR19_after_overrides!$A$1:$J$1, 0))</f>
        <v>0.01</v>
      </c>
      <c r="F240" s="122" t="str">
        <f>INDEX(PR19_after_overrides!$A$1:$J$255, MATCH(Depreciation!$A240, PR19_after_overrides!$A$1:$A$255, 0), MATCH(Depreciation!F$2, PR19_after_overrides!$A$1:$J$1, 0))</f>
        <v/>
      </c>
      <c r="G240" s="123"/>
      <c r="H240" s="124">
        <f>INDEX('Cyclical_after overrides'!$A$1:$AX$244,MATCH(Depreciation!$A240,'Cyclical_after overrides'!$A$1:$A$244,0),MATCH(Depreciation!H$2,'Cyclical_after overrides'!$A$1:$AX$1,0))</f>
        <v>8.5999999999999993E-2</v>
      </c>
      <c r="I240" s="124">
        <f>INDEX('Cyclical_after overrides'!$A$1:$AX$244,MATCH(Depreciation!$A240,'Cyclical_after overrides'!$A$1:$A$244,0),MATCH(Depreciation!I$2,'Cyclical_after overrides'!$A$1:$AX$1,0))</f>
        <v>4.0000000000000001E-3</v>
      </c>
      <c r="J240" s="123"/>
      <c r="K240" s="124" t="str">
        <f>INDEX('Cyclical_after overrides'!$A$1:$AX$244,MATCH(Depreciation!$A240,'Cyclical_after overrides'!$A$1:$A$244,0),MATCH(Depreciation!K$2,'Cyclical_after overrides'!$A$1:$AX$1,0))</f>
        <v/>
      </c>
      <c r="L240" s="124" t="str">
        <f>INDEX('Cyclical_after overrides'!$A$1:$AX$244,MATCH(Depreciation!$A240,'Cyclical_after overrides'!$A$1:$A$244,0),MATCH(Depreciation!L$2,'Cyclical_after overrides'!$A$1:$AX$1,0))</f>
        <v/>
      </c>
      <c r="M240" s="124" t="str">
        <f>INDEX('Cyclical_after overrides'!$A$1:$AX$244,MATCH(Depreciation!$A240,'Cyclical_after overrides'!$A$1:$A$244,0),MATCH(Depreciation!M$2,'Cyclical_after overrides'!$A$1:$AX$1,0))</f>
        <v/>
      </c>
      <c r="N240" s="124" t="str">
        <f>INDEX('Cyclical_after overrides'!$A$1:$AX$244,MATCH(Depreciation!$A240,'Cyclical_after overrides'!$A$1:$A$244,0),MATCH(Depreciation!N$2,'Cyclical_after overrides'!$A$1:$AX$1,0))</f>
        <v/>
      </c>
      <c r="O240" s="123"/>
      <c r="P240" s="125" t="str">
        <f>_xlfn.IFNA(INDEX(PR24_after_overrides!$D$3:$AX$128, MATCH(Depreciation!$A240, PR24_after_overrides!$A$3:$A$128, 0), MATCH(Depreciation!P$2, PR24_after_overrides!$D$2:$AX$2, 0)), "")</f>
        <v/>
      </c>
      <c r="Q240" s="125" t="str">
        <f>_xlfn.IFNA(INDEX(PR24_after_overrides!$D$3:$AX$128, MATCH(Depreciation!$A240, PR24_after_overrides!$A$3:$A$128, 0), MATCH(Depreciation!Q$2, PR24_after_overrides!$D$2:$AX$2, 0)), "")</f>
        <v/>
      </c>
      <c r="R240" s="125" t="str">
        <f>_xlfn.IFNA(INDEX(PR24_after_overrides!$D$3:$AX$128, MATCH(Depreciation!$A240, PR24_after_overrides!$A$3:$A$128, 0), MATCH(Depreciation!R$2, PR24_after_overrides!$D$2:$AX$2, 0)), "")</f>
        <v/>
      </c>
      <c r="S240" s="125" t="str">
        <f>_xlfn.IFNA(INDEX(PR24_after_overrides!$D$3:$AX$128, MATCH(Depreciation!$A240, PR24_after_overrides!$A$3:$A$128, 0), MATCH(Depreciation!S$2, PR24_after_overrides!$D$2:$AX$2, 0)), "")</f>
        <v/>
      </c>
      <c r="T240" s="123"/>
      <c r="U240" s="124" cm="1">
        <f t="array" ref="U240">_xlfn.IFS($C240&lt;"2017-18",SUM(D240:F240),$C240&lt;"2020-21",SUM(H240:I240), $C240&lt;"2024-25", SUM(K240:N240), $C240&gt;="2024-25", SUM(P240:S240))</f>
        <v>0.09</v>
      </c>
      <c r="V240" s="113"/>
      <c r="W240" s="113"/>
      <c r="X240" s="113"/>
      <c r="Y240" s="113"/>
      <c r="Z240" s="113"/>
    </row>
    <row r="241" spans="1:26" ht="12.4" customHeight="1" x14ac:dyDescent="0.35">
      <c r="A241" s="111" t="str">
        <f t="shared" si="12"/>
        <v>PRT21</v>
      </c>
      <c r="B241" s="111" t="s">
        <v>457</v>
      </c>
      <c r="C241" s="111" t="s">
        <v>257</v>
      </c>
      <c r="D241" s="122">
        <f>INDEX(PR19_after_overrides!$A$1:$J$255, MATCH(Depreciation!$A241, PR19_after_overrides!$A$1:$A$255, 0), MATCH(Depreciation!D$2, PR19_after_overrides!$A$1:$J$1, 0))</f>
        <v>7.1999999999999995E-2</v>
      </c>
      <c r="E241" s="122">
        <f>INDEX(PR19_after_overrides!$A$1:$J$255, MATCH(Depreciation!$A241, PR19_after_overrides!$A$1:$A$255, 0), MATCH(Depreciation!E$2, PR19_after_overrides!$A$1:$J$1, 0))</f>
        <v>0.01</v>
      </c>
      <c r="F241" s="122">
        <f>INDEX(PR19_after_overrides!$A$1:$J$255, MATCH(Depreciation!$A241, PR19_after_overrides!$A$1:$A$255, 0), MATCH(Depreciation!F$2, PR19_after_overrides!$A$1:$J$1, 0))</f>
        <v>4.0000000000000001E-3</v>
      </c>
      <c r="G241" s="123"/>
      <c r="H241" s="124" t="str">
        <f>INDEX('Cyclical_after overrides'!$A$1:$AX$244,MATCH(Depreciation!$A241,'Cyclical_after overrides'!$A$1:$A$244,0),MATCH(Depreciation!H$2,'Cyclical_after overrides'!$A$1:$AX$1,0))</f>
        <v/>
      </c>
      <c r="I241" s="124" t="str">
        <f>INDEX('Cyclical_after overrides'!$A$1:$AX$244,MATCH(Depreciation!$A241,'Cyclical_after overrides'!$A$1:$A$244,0),MATCH(Depreciation!I$2,'Cyclical_after overrides'!$A$1:$AX$1,0))</f>
        <v/>
      </c>
      <c r="J241" s="123"/>
      <c r="K241" s="124">
        <f>INDEX('Cyclical_after overrides'!$A$1:$AX$244,MATCH(Depreciation!$A241,'Cyclical_after overrides'!$A$1:$A$244,0),MATCH(Depreciation!K$2,'Cyclical_after overrides'!$A$1:$AX$1,0))</f>
        <v>7.0999999999999994E-2</v>
      </c>
      <c r="L241" s="124">
        <f>INDEX('Cyclical_after overrides'!$A$1:$AX$244,MATCH(Depreciation!$A241,'Cyclical_after overrides'!$A$1:$A$244,0),MATCH(Depreciation!L$2,'Cyclical_after overrides'!$A$1:$AX$1,0))</f>
        <v>2.8000000000000001E-2</v>
      </c>
      <c r="M241" s="124">
        <f>INDEX('Cyclical_after overrides'!$A$1:$AX$244,MATCH(Depreciation!$A241,'Cyclical_after overrides'!$A$1:$A$244,0),MATCH(Depreciation!M$2,'Cyclical_after overrides'!$A$1:$AX$1,0))</f>
        <v>0</v>
      </c>
      <c r="N241" s="124">
        <f>INDEX('Cyclical_after overrides'!$A$1:$AX$244,MATCH(Depreciation!$A241,'Cyclical_after overrides'!$A$1:$A$244,0),MATCH(Depreciation!N$2,'Cyclical_after overrides'!$A$1:$AX$1,0))</f>
        <v>3.5999999999999997E-2</v>
      </c>
      <c r="O241" s="123"/>
      <c r="P241" s="125" t="str">
        <f>_xlfn.IFNA(INDEX(PR24_after_overrides!$D$3:$AX$128, MATCH(Depreciation!$A241, PR24_after_overrides!$A$3:$A$128, 0), MATCH(Depreciation!P$2, PR24_after_overrides!$D$2:$AX$2, 0)), "")</f>
        <v/>
      </c>
      <c r="Q241" s="125" t="str">
        <f>_xlfn.IFNA(INDEX(PR24_after_overrides!$D$3:$AX$128, MATCH(Depreciation!$A241, PR24_after_overrides!$A$3:$A$128, 0), MATCH(Depreciation!Q$2, PR24_after_overrides!$D$2:$AX$2, 0)), "")</f>
        <v/>
      </c>
      <c r="R241" s="125" t="str">
        <f>_xlfn.IFNA(INDEX(PR24_after_overrides!$D$3:$AX$128, MATCH(Depreciation!$A241, PR24_after_overrides!$A$3:$A$128, 0), MATCH(Depreciation!R$2, PR24_after_overrides!$D$2:$AX$2, 0)), "")</f>
        <v/>
      </c>
      <c r="S241" s="125" t="str">
        <f>_xlfn.IFNA(INDEX(PR24_after_overrides!$D$3:$AX$128, MATCH(Depreciation!$A241, PR24_after_overrides!$A$3:$A$128, 0), MATCH(Depreciation!S$2, PR24_after_overrides!$D$2:$AX$2, 0)), "")</f>
        <v/>
      </c>
      <c r="T241" s="123"/>
      <c r="U241" s="124" cm="1">
        <f t="array" ref="U241">_xlfn.IFS($C241&lt;"2017-18",SUM(D241:F241),$C241&lt;"2020-21",SUM(H241:I241), $C241&lt;"2024-25", SUM(K241:N241), $C241&gt;="2024-25", SUM(P241:S241))</f>
        <v>0.13499999999999998</v>
      </c>
      <c r="V241" s="113"/>
      <c r="W241" s="113"/>
      <c r="X241" s="113"/>
      <c r="Y241" s="113"/>
      <c r="Z241" s="113"/>
    </row>
    <row r="242" spans="1:26" ht="12.4" customHeight="1" x14ac:dyDescent="0.35">
      <c r="A242" s="111" t="str">
        <f t="shared" si="12"/>
        <v>PRT22</v>
      </c>
      <c r="B242" s="111" t="s">
        <v>457</v>
      </c>
      <c r="C242" s="111" t="s">
        <v>259</v>
      </c>
      <c r="D242" s="122">
        <f>INDEX(PR19_after_overrides!$A$1:$J$255, MATCH(Depreciation!$A242, PR19_after_overrides!$A$1:$A$255, 0), MATCH(Depreciation!D$2, PR19_after_overrides!$A$1:$J$1, 0))</f>
        <v>2E-3</v>
      </c>
      <c r="E242" s="122">
        <f>INDEX(PR19_after_overrides!$A$1:$J$255, MATCH(Depreciation!$A242, PR19_after_overrides!$A$1:$A$255, 0), MATCH(Depreciation!E$2, PR19_after_overrides!$A$1:$J$1, 0))</f>
        <v>0.01</v>
      </c>
      <c r="F242" s="122">
        <f>INDEX(PR19_after_overrides!$A$1:$J$255, MATCH(Depreciation!$A242, PR19_after_overrides!$A$1:$A$255, 0), MATCH(Depreciation!F$2, PR19_after_overrides!$A$1:$J$1, 0))</f>
        <v>1.2999999999999999E-2</v>
      </c>
      <c r="G242" s="123"/>
      <c r="H242" s="124" t="str">
        <f>INDEX('Cyclical_after overrides'!$A$1:$AX$244,MATCH(Depreciation!$A242,'Cyclical_after overrides'!$A$1:$A$244,0),MATCH(Depreciation!H$2,'Cyclical_after overrides'!$A$1:$AX$1,0))</f>
        <v/>
      </c>
      <c r="I242" s="124" t="str">
        <f>INDEX('Cyclical_after overrides'!$A$1:$AX$244,MATCH(Depreciation!$A242,'Cyclical_after overrides'!$A$1:$A$244,0),MATCH(Depreciation!I$2,'Cyclical_after overrides'!$A$1:$AX$1,0))</f>
        <v/>
      </c>
      <c r="J242" s="123"/>
      <c r="K242" s="124">
        <f>INDEX('Cyclical_after overrides'!$A$1:$AX$244,MATCH(Depreciation!$A242,'Cyclical_after overrides'!$A$1:$A$244,0),MATCH(Depreciation!K$2,'Cyclical_after overrides'!$A$1:$AX$1,0))</f>
        <v>6.8000000000000005E-2</v>
      </c>
      <c r="L242" s="124">
        <f>INDEX('Cyclical_after overrides'!$A$1:$AX$244,MATCH(Depreciation!$A242,'Cyclical_after overrides'!$A$1:$A$244,0),MATCH(Depreciation!L$2,'Cyclical_after overrides'!$A$1:$AX$1,0))</f>
        <v>5.0000000000000001E-3</v>
      </c>
      <c r="M242" s="124">
        <f>INDEX('Cyclical_after overrides'!$A$1:$AX$244,MATCH(Depreciation!$A242,'Cyclical_after overrides'!$A$1:$A$244,0),MATCH(Depreciation!M$2,'Cyclical_after overrides'!$A$1:$AX$1,0))</f>
        <v>2.9000000000000001E-2</v>
      </c>
      <c r="N242" s="124">
        <f>INDEX('Cyclical_after overrides'!$A$1:$AX$244,MATCH(Depreciation!$A242,'Cyclical_after overrides'!$A$1:$A$244,0),MATCH(Depreciation!N$2,'Cyclical_after overrides'!$A$1:$AX$1,0))</f>
        <v>0</v>
      </c>
      <c r="O242" s="123"/>
      <c r="P242" s="125" t="str">
        <f>_xlfn.IFNA(INDEX(PR24_after_overrides!$D$3:$AX$128, MATCH(Depreciation!$A242, PR24_after_overrides!$A$3:$A$128, 0), MATCH(Depreciation!P$2, PR24_after_overrides!$D$2:$AX$2, 0)), "")</f>
        <v/>
      </c>
      <c r="Q242" s="125" t="str">
        <f>_xlfn.IFNA(INDEX(PR24_after_overrides!$D$3:$AX$128, MATCH(Depreciation!$A242, PR24_after_overrides!$A$3:$A$128, 0), MATCH(Depreciation!Q$2, PR24_after_overrides!$D$2:$AX$2, 0)), "")</f>
        <v/>
      </c>
      <c r="R242" s="125" t="str">
        <f>_xlfn.IFNA(INDEX(PR24_after_overrides!$D$3:$AX$128, MATCH(Depreciation!$A242, PR24_after_overrides!$A$3:$A$128, 0), MATCH(Depreciation!R$2, PR24_after_overrides!$D$2:$AX$2, 0)), "")</f>
        <v/>
      </c>
      <c r="S242" s="125" t="str">
        <f>_xlfn.IFNA(INDEX(PR24_after_overrides!$D$3:$AX$128, MATCH(Depreciation!$A242, PR24_after_overrides!$A$3:$A$128, 0), MATCH(Depreciation!S$2, PR24_after_overrides!$D$2:$AX$2, 0)), "")</f>
        <v/>
      </c>
      <c r="T242" s="123"/>
      <c r="U242" s="124" cm="1">
        <f t="array" ref="U242">_xlfn.IFS($C242&lt;"2017-18",SUM(D242:F242),$C242&lt;"2020-21",SUM(H242:I242), $C242&lt;"2024-25", SUM(K242:N242), $C242&gt;="2024-25", SUM(P242:S242))</f>
        <v>0.10200000000000001</v>
      </c>
      <c r="V242" s="113"/>
      <c r="W242" s="113"/>
      <c r="X242" s="113"/>
      <c r="Y242" s="113"/>
      <c r="Z242" s="113"/>
    </row>
    <row r="243" spans="1:26" ht="12.4" customHeight="1" x14ac:dyDescent="0.35">
      <c r="A243" s="111" t="str">
        <f t="shared" si="12"/>
        <v>PRT23</v>
      </c>
      <c r="B243" s="111" t="s">
        <v>457</v>
      </c>
      <c r="C243" s="111" t="s">
        <v>261</v>
      </c>
      <c r="D243" s="122">
        <f>INDEX(PR19_after_overrides!$A$1:$J$255, MATCH(Depreciation!$A243, PR19_after_overrides!$A$1:$A$255, 0), MATCH(Depreciation!D$2, PR19_after_overrides!$A$1:$J$1, 0))</f>
        <v>0</v>
      </c>
      <c r="E243" s="122">
        <f>INDEX(PR19_after_overrides!$A$1:$J$255, MATCH(Depreciation!$A243, PR19_after_overrides!$A$1:$A$255, 0), MATCH(Depreciation!E$2, PR19_after_overrides!$A$1:$J$1, 0))</f>
        <v>3.0000000000000001E-3</v>
      </c>
      <c r="F243" s="122">
        <f>INDEX(PR19_after_overrides!$A$1:$J$255, MATCH(Depreciation!$A243, PR19_after_overrides!$A$1:$A$255, 0), MATCH(Depreciation!F$2, PR19_after_overrides!$A$1:$J$1, 0))</f>
        <v>2.1999999999999999E-2</v>
      </c>
      <c r="G243" s="123"/>
      <c r="H243" s="124" t="str">
        <f>INDEX('Cyclical_after overrides'!$A$1:$AX$244,MATCH(Depreciation!$A243,'Cyclical_after overrides'!$A$1:$A$244,0),MATCH(Depreciation!H$2,'Cyclical_after overrides'!$A$1:$AX$1,0))</f>
        <v/>
      </c>
      <c r="I243" s="124" t="str">
        <f>INDEX('Cyclical_after overrides'!$A$1:$AX$244,MATCH(Depreciation!$A243,'Cyclical_after overrides'!$A$1:$A$244,0),MATCH(Depreciation!I$2,'Cyclical_after overrides'!$A$1:$AX$1,0))</f>
        <v/>
      </c>
      <c r="J243" s="123"/>
      <c r="K243" s="124">
        <f>INDEX('Cyclical_after overrides'!$A$1:$AX$244,MATCH(Depreciation!$A243,'Cyclical_after overrides'!$A$1:$A$244,0),MATCH(Depreciation!K$2,'Cyclical_after overrides'!$A$1:$AX$1,0))</f>
        <v>1E-3</v>
      </c>
      <c r="L243" s="124">
        <f>INDEX('Cyclical_after overrides'!$A$1:$AX$244,MATCH(Depreciation!$A243,'Cyclical_after overrides'!$A$1:$A$244,0),MATCH(Depreciation!L$2,'Cyclical_after overrides'!$A$1:$AX$1,0))</f>
        <v>3.0000000000000001E-3</v>
      </c>
      <c r="M243" s="124">
        <f>INDEX('Cyclical_after overrides'!$A$1:$AX$244,MATCH(Depreciation!$A243,'Cyclical_after overrides'!$A$1:$A$244,0),MATCH(Depreciation!M$2,'Cyclical_after overrides'!$A$1:$AX$1,0))</f>
        <v>0</v>
      </c>
      <c r="N243" s="124">
        <f>INDEX('Cyclical_after overrides'!$A$1:$AX$244,MATCH(Depreciation!$A243,'Cyclical_after overrides'!$A$1:$A$244,0),MATCH(Depreciation!N$2,'Cyclical_after overrides'!$A$1:$AX$1,0))</f>
        <v>2.8000000000000001E-2</v>
      </c>
      <c r="O243" s="123"/>
      <c r="P243" s="125" t="str">
        <f>_xlfn.IFNA(INDEX(PR24_after_overrides!$D$3:$AX$128, MATCH(Depreciation!$A243, PR24_after_overrides!$A$3:$A$128, 0), MATCH(Depreciation!P$2, PR24_after_overrides!$D$2:$AX$2, 0)), "")</f>
        <v/>
      </c>
      <c r="Q243" s="125" t="str">
        <f>_xlfn.IFNA(INDEX(PR24_after_overrides!$D$3:$AX$128, MATCH(Depreciation!$A243, PR24_after_overrides!$A$3:$A$128, 0), MATCH(Depreciation!Q$2, PR24_after_overrides!$D$2:$AX$2, 0)), "")</f>
        <v/>
      </c>
      <c r="R243" s="125" t="str">
        <f>_xlfn.IFNA(INDEX(PR24_after_overrides!$D$3:$AX$128, MATCH(Depreciation!$A243, PR24_after_overrides!$A$3:$A$128, 0), MATCH(Depreciation!R$2, PR24_after_overrides!$D$2:$AX$2, 0)), "")</f>
        <v/>
      </c>
      <c r="S243" s="125" t="str">
        <f>_xlfn.IFNA(INDEX(PR24_after_overrides!$D$3:$AX$128, MATCH(Depreciation!$A243, PR24_after_overrides!$A$3:$A$128, 0), MATCH(Depreciation!S$2, PR24_after_overrides!$D$2:$AX$2, 0)), "")</f>
        <v/>
      </c>
      <c r="T243" s="123"/>
      <c r="U243" s="124" cm="1">
        <f t="array" ref="U243">_xlfn.IFS($C243&lt;"2017-18",SUM(D243:F243),$C243&lt;"2020-21",SUM(H243:I243), $C243&lt;"2024-25", SUM(K243:N243), $C243&gt;="2024-25", SUM(P243:S243))</f>
        <v>3.2000000000000001E-2</v>
      </c>
      <c r="V243" s="113"/>
      <c r="W243" s="113"/>
      <c r="X243" s="113"/>
      <c r="Y243" s="113"/>
      <c r="Z243" s="113"/>
    </row>
    <row r="244" spans="1:26" ht="12.4" customHeight="1" x14ac:dyDescent="0.35">
      <c r="A244" s="111" t="str">
        <f t="shared" ref="A244:A250" si="13">B244&amp;RIGHT(C244,2)</f>
        <v>PRT24</v>
      </c>
      <c r="B244" s="111" t="s">
        <v>457</v>
      </c>
      <c r="C244" s="111" t="s">
        <v>263</v>
      </c>
      <c r="D244" s="122"/>
      <c r="E244" s="122"/>
      <c r="F244" s="122"/>
      <c r="G244" s="123"/>
      <c r="H244" s="124"/>
      <c r="I244" s="124"/>
      <c r="J244" s="123"/>
      <c r="K244" s="124">
        <f>INDEX('Cyclical_after overrides'!$A$1:$AX$244,MATCH(Depreciation!$A244,'Cyclical_after overrides'!$A$1:$A$244,0),MATCH(Depreciation!K$2,'Cyclical_after overrides'!$A$1:$AX$1,0))</f>
        <v>0</v>
      </c>
      <c r="L244" s="124">
        <f>INDEX('Cyclical_after overrides'!$A$1:$AX$244,MATCH(Depreciation!$A244,'Cyclical_after overrides'!$A$1:$A$244,0),MATCH(Depreciation!L$2,'Cyclical_after overrides'!$A$1:$AX$1,0))</f>
        <v>2E-3</v>
      </c>
      <c r="M244" s="124">
        <f>INDEX('Cyclical_after overrides'!$A$1:$AX$244,MATCH(Depreciation!$A244,'Cyclical_after overrides'!$A$1:$A$244,0),MATCH(Depreciation!M$2,'Cyclical_after overrides'!$A$1:$AX$1,0))</f>
        <v>0</v>
      </c>
      <c r="N244" s="124">
        <f>INDEX('Cyclical_after overrides'!$A$1:$AX$244,MATCH(Depreciation!$A244,'Cyclical_after overrides'!$A$1:$A$244,0),MATCH(Depreciation!N$2,'Cyclical_after overrides'!$A$1:$AX$1,0))</f>
        <v>0</v>
      </c>
      <c r="O244" s="123"/>
      <c r="P244" s="125">
        <f>_xlfn.IFNA(INDEX(PR24_after_overrides!$D$3:$AX$128, MATCH(Depreciation!$A244, PR24_after_overrides!$A$3:$A$128, 0), MATCH(Depreciation!P$2, PR24_after_overrides!$D$2:$AX$2, 0)), "")</f>
        <v>0</v>
      </c>
      <c r="Q244" s="125">
        <f>_xlfn.IFNA(INDEX(PR24_after_overrides!$D$3:$AX$128, MATCH(Depreciation!$A244, PR24_after_overrides!$A$3:$A$128, 0), MATCH(Depreciation!Q$2, PR24_after_overrides!$D$2:$AX$2, 0)), "")</f>
        <v>2.9553132407720964E-2</v>
      </c>
      <c r="R244" s="125">
        <f>_xlfn.IFNA(INDEX(PR24_after_overrides!$D$3:$AX$128, MATCH(Depreciation!$A244, PR24_after_overrides!$A$3:$A$128, 0), MATCH(Depreciation!R$2, PR24_after_overrides!$D$2:$AX$2, 0)), "")</f>
        <v>0</v>
      </c>
      <c r="S244" s="125">
        <f>_xlfn.IFNA(INDEX(PR24_after_overrides!$D$3:$AX$128, MATCH(Depreciation!$A244, PR24_after_overrides!$A$3:$A$128, 0), MATCH(Depreciation!S$2, PR24_after_overrides!$D$2:$AX$2, 0)), "")</f>
        <v>1.7942973247544871E-2</v>
      </c>
      <c r="T244" s="123"/>
      <c r="U244" s="124" cm="1">
        <f t="array" ref="U244">_xlfn.IFS($C244&lt;"2017-18",SUM(D244:F244),$C244&lt;"2020-21",SUM(H244:I244), $C244&lt;"2024-25", SUM(K244:N244), $C244&gt;="2024-25", SUM(P244:S244))</f>
        <v>2E-3</v>
      </c>
      <c r="V244" s="113"/>
      <c r="W244" s="113"/>
      <c r="X244" s="113"/>
      <c r="Y244" s="113"/>
      <c r="Z244" s="113"/>
    </row>
    <row r="245" spans="1:26" ht="12.4" customHeight="1" x14ac:dyDescent="0.35">
      <c r="A245" s="111" t="str">
        <f t="shared" si="13"/>
        <v>PRT25</v>
      </c>
      <c r="B245" s="111" t="s">
        <v>457</v>
      </c>
      <c r="C245" s="111" t="s">
        <v>516</v>
      </c>
      <c r="D245" s="122"/>
      <c r="E245" s="122"/>
      <c r="F245" s="122"/>
      <c r="G245" s="123"/>
      <c r="H245" s="124"/>
      <c r="I245" s="124"/>
      <c r="J245" s="123"/>
      <c r="K245" s="124"/>
      <c r="L245" s="124"/>
      <c r="M245" s="124"/>
      <c r="N245" s="124"/>
      <c r="O245" s="123"/>
      <c r="P245" s="125">
        <f>_xlfn.IFNA(INDEX(PR24_after_overrides!$D$3:$AX$128, MATCH(Depreciation!$A245, PR24_after_overrides!$A$3:$A$128, 0), MATCH(Depreciation!P$2, PR24_after_overrides!$D$2:$AX$2, 0)), "")</f>
        <v>0</v>
      </c>
      <c r="Q245" s="125">
        <f>_xlfn.IFNA(INDEX(PR24_after_overrides!$D$3:$AX$128, MATCH(Depreciation!$A245, PR24_after_overrides!$A$3:$A$128, 0), MATCH(Depreciation!Q$2, PR24_after_overrides!$D$2:$AX$2, 0)), "")</f>
        <v>3.026996274974603E-2</v>
      </c>
      <c r="R245" s="125">
        <f>_xlfn.IFNA(INDEX(PR24_after_overrides!$D$3:$AX$128, MATCH(Depreciation!$A245, PR24_after_overrides!$A$3:$A$128, 0), MATCH(Depreciation!R$2, PR24_after_overrides!$D$2:$AX$2, 0)), "")</f>
        <v>0</v>
      </c>
      <c r="S245" s="125">
        <f>_xlfn.IFNA(INDEX(PR24_after_overrides!$D$3:$AX$128, MATCH(Depreciation!$A245, PR24_after_overrides!$A$3:$A$128, 0), MATCH(Depreciation!S$2, PR24_after_overrides!$D$2:$AX$2, 0)), "")</f>
        <v>4.7567084321029469E-2</v>
      </c>
      <c r="T245" s="123"/>
      <c r="U245" s="124" cm="1">
        <f t="array" ref="U245">_xlfn.IFS($C245&lt;"2017-18",SUM(D245:F245),$C245&lt;"2020-21",SUM(H245:I245), $C245&lt;"2024-25", SUM(K245:N245), $C245&gt;="2024-25", SUM(P245:S245))</f>
        <v>7.7837047070775503E-2</v>
      </c>
      <c r="V245" s="113"/>
      <c r="W245" s="113"/>
      <c r="X245" s="113"/>
      <c r="Y245" s="113"/>
      <c r="Z245" s="113"/>
    </row>
    <row r="246" spans="1:26" ht="12.4" customHeight="1" x14ac:dyDescent="0.35">
      <c r="A246" s="111" t="str">
        <f t="shared" si="13"/>
        <v>PRT26</v>
      </c>
      <c r="B246" s="111" t="s">
        <v>457</v>
      </c>
      <c r="C246" s="111" t="s">
        <v>518</v>
      </c>
      <c r="D246" s="122"/>
      <c r="E246" s="122"/>
      <c r="F246" s="122"/>
      <c r="G246" s="123"/>
      <c r="H246" s="124"/>
      <c r="I246" s="124"/>
      <c r="J246" s="123"/>
      <c r="K246" s="124"/>
      <c r="L246" s="124"/>
      <c r="M246" s="124"/>
      <c r="N246" s="124"/>
      <c r="O246" s="123"/>
      <c r="P246" s="125">
        <f>_xlfn.IFNA(INDEX(PR24_after_overrides!$D$3:$AX$128, MATCH(Depreciation!$A246, PR24_after_overrides!$A$3:$A$128, 0), MATCH(Depreciation!P$2, PR24_after_overrides!$D$2:$AX$2, 0)), "")</f>
        <v>0</v>
      </c>
      <c r="Q246" s="125">
        <f>_xlfn.IFNA(INDEX(PR24_after_overrides!$D$3:$AX$128, MATCH(Depreciation!$A246, PR24_after_overrides!$A$3:$A$128, 0), MATCH(Depreciation!Q$2, PR24_after_overrides!$D$2:$AX$2, 0)), "")</f>
        <v>0</v>
      </c>
      <c r="R246" s="125">
        <f>_xlfn.IFNA(INDEX(PR24_after_overrides!$D$3:$AX$128, MATCH(Depreciation!$A246, PR24_after_overrides!$A$3:$A$128, 0), MATCH(Depreciation!R$2, PR24_after_overrides!$D$2:$AX$2, 0)), "")</f>
        <v>0</v>
      </c>
      <c r="S246" s="125">
        <f>_xlfn.IFNA(INDEX(PR24_after_overrides!$D$3:$AX$128, MATCH(Depreciation!$A246, PR24_after_overrides!$A$3:$A$128, 0), MATCH(Depreciation!S$2, PR24_after_overrides!$D$2:$AX$2, 0)), "")</f>
        <v>7.9407246867592277E-2</v>
      </c>
      <c r="T246" s="123"/>
      <c r="U246" s="124" cm="1">
        <f t="array" ref="U246">_xlfn.IFS($C246&lt;"2017-18",SUM(D246:F246),$C246&lt;"2020-21",SUM(H246:I246), $C246&lt;"2024-25", SUM(K246:N246), $C246&gt;="2024-25", SUM(P246:S246))</f>
        <v>7.9407246867592277E-2</v>
      </c>
      <c r="V246" s="113"/>
      <c r="W246" s="113"/>
      <c r="X246" s="113"/>
      <c r="Y246" s="113"/>
      <c r="Z246" s="113"/>
    </row>
    <row r="247" spans="1:26" ht="12.4" customHeight="1" x14ac:dyDescent="0.35">
      <c r="A247" s="111" t="str">
        <f t="shared" si="13"/>
        <v>PRT27</v>
      </c>
      <c r="B247" s="111" t="s">
        <v>457</v>
      </c>
      <c r="C247" s="111" t="s">
        <v>519</v>
      </c>
      <c r="D247" s="122"/>
      <c r="E247" s="122"/>
      <c r="F247" s="122"/>
      <c r="G247" s="123"/>
      <c r="H247" s="124"/>
      <c r="I247" s="124"/>
      <c r="J247" s="123"/>
      <c r="K247" s="124"/>
      <c r="L247" s="124"/>
      <c r="M247" s="124"/>
      <c r="N247" s="124"/>
      <c r="O247" s="123"/>
      <c r="P247" s="125">
        <f>_xlfn.IFNA(INDEX(PR24_after_overrides!$D$3:$AX$128, MATCH(Depreciation!$A247, PR24_after_overrides!$A$3:$A$128, 0), MATCH(Depreciation!P$2, PR24_after_overrides!$D$2:$AX$2, 0)), "")</f>
        <v>0</v>
      </c>
      <c r="Q247" s="125">
        <f>_xlfn.IFNA(INDEX(PR24_after_overrides!$D$3:$AX$128, MATCH(Depreciation!$A247, PR24_after_overrides!$A$3:$A$128, 0), MATCH(Depreciation!Q$2, PR24_after_overrides!$D$2:$AX$2, 0)), "")</f>
        <v>0</v>
      </c>
      <c r="R247" s="125">
        <f>_xlfn.IFNA(INDEX(PR24_after_overrides!$D$3:$AX$128, MATCH(Depreciation!$A247, PR24_after_overrides!$A$3:$A$128, 0), MATCH(Depreciation!R$2, PR24_after_overrides!$D$2:$AX$2, 0)), "")</f>
        <v>0</v>
      </c>
      <c r="S247" s="125">
        <f>_xlfn.IFNA(INDEX(PR24_after_overrides!$D$3:$AX$128, MATCH(Depreciation!$A247, PR24_after_overrides!$A$3:$A$128, 0), MATCH(Depreciation!S$2, PR24_after_overrides!$D$2:$AX$2, 0)), "")</f>
        <v>0.10685811039620728</v>
      </c>
      <c r="T247" s="123"/>
      <c r="U247" s="124" cm="1">
        <f t="array" ref="U247">_xlfn.IFS($C247&lt;"2017-18",SUM(D247:F247),$C247&lt;"2020-21",SUM(H247:I247), $C247&lt;"2024-25", SUM(K247:N247), $C247&gt;="2024-25", SUM(P247:S247))</f>
        <v>0.10685811039620728</v>
      </c>
      <c r="V247" s="113"/>
      <c r="W247" s="113"/>
      <c r="X247" s="113"/>
      <c r="Y247" s="113"/>
      <c r="Z247" s="113"/>
    </row>
    <row r="248" spans="1:26" ht="12.4" customHeight="1" x14ac:dyDescent="0.35">
      <c r="A248" s="111" t="str">
        <f t="shared" si="13"/>
        <v>PRT28</v>
      </c>
      <c r="B248" s="111" t="s">
        <v>457</v>
      </c>
      <c r="C248" s="111" t="s">
        <v>520</v>
      </c>
      <c r="D248" s="122"/>
      <c r="E248" s="122"/>
      <c r="F248" s="122"/>
      <c r="G248" s="123"/>
      <c r="H248" s="124"/>
      <c r="I248" s="124"/>
      <c r="J248" s="123"/>
      <c r="K248" s="124"/>
      <c r="L248" s="124"/>
      <c r="M248" s="124"/>
      <c r="N248" s="124"/>
      <c r="O248" s="123"/>
      <c r="P248" s="125">
        <f>_xlfn.IFNA(INDEX(PR24_after_overrides!$D$3:$AX$128, MATCH(Depreciation!$A248, PR24_after_overrides!$A$3:$A$128, 0), MATCH(Depreciation!P$2, PR24_after_overrides!$D$2:$AX$2, 0)), "")</f>
        <v>0</v>
      </c>
      <c r="Q248" s="125">
        <f>_xlfn.IFNA(INDEX(PR24_after_overrides!$D$3:$AX$128, MATCH(Depreciation!$A248, PR24_after_overrides!$A$3:$A$128, 0), MATCH(Depreciation!Q$2, PR24_after_overrides!$D$2:$AX$2, 0)), "")</f>
        <v>0</v>
      </c>
      <c r="R248" s="125">
        <f>_xlfn.IFNA(INDEX(PR24_after_overrides!$D$3:$AX$128, MATCH(Depreciation!$A248, PR24_after_overrides!$A$3:$A$128, 0), MATCH(Depreciation!R$2, PR24_after_overrides!$D$2:$AX$2, 0)), "")</f>
        <v>0</v>
      </c>
      <c r="S248" s="125">
        <f>_xlfn.IFNA(INDEX(PR24_after_overrides!$D$3:$AX$128, MATCH(Depreciation!$A248, PR24_after_overrides!$A$3:$A$128, 0), MATCH(Depreciation!S$2, PR24_after_overrides!$D$2:$AX$2, 0)), "")</f>
        <v>0.11931296986115818</v>
      </c>
      <c r="T248" s="123"/>
      <c r="U248" s="124" cm="1">
        <f t="array" ref="U248">_xlfn.IFS($C248&lt;"2017-18",SUM(D248:F248),$C248&lt;"2020-21",SUM(H248:I248), $C248&lt;"2024-25", SUM(K248:N248), $C248&gt;="2024-25", SUM(P248:S248))</f>
        <v>0.11931296986115818</v>
      </c>
      <c r="V248" s="113"/>
      <c r="W248" s="113"/>
      <c r="X248" s="113"/>
      <c r="Y248" s="113"/>
      <c r="Z248" s="113"/>
    </row>
    <row r="249" spans="1:26" ht="12.4" customHeight="1" x14ac:dyDescent="0.35">
      <c r="A249" s="111" t="str">
        <f t="shared" si="13"/>
        <v>PRT29</v>
      </c>
      <c r="B249" s="111" t="s">
        <v>457</v>
      </c>
      <c r="C249" s="111" t="s">
        <v>521</v>
      </c>
      <c r="D249" s="122"/>
      <c r="E249" s="122"/>
      <c r="F249" s="122"/>
      <c r="G249" s="123"/>
      <c r="H249" s="124"/>
      <c r="I249" s="124"/>
      <c r="J249" s="123"/>
      <c r="K249" s="124"/>
      <c r="L249" s="124"/>
      <c r="M249" s="124"/>
      <c r="N249" s="124"/>
      <c r="O249" s="123"/>
      <c r="P249" s="125">
        <f>_xlfn.IFNA(INDEX(PR24_after_overrides!$D$3:$AX$128, MATCH(Depreciation!$A249, PR24_after_overrides!$A$3:$A$128, 0), MATCH(Depreciation!P$2, PR24_after_overrides!$D$2:$AX$2, 0)), "")</f>
        <v>0</v>
      </c>
      <c r="Q249" s="125">
        <f>_xlfn.IFNA(INDEX(PR24_after_overrides!$D$3:$AX$128, MATCH(Depreciation!$A249, PR24_after_overrides!$A$3:$A$128, 0), MATCH(Depreciation!Q$2, PR24_after_overrides!$D$2:$AX$2, 0)), "")</f>
        <v>0</v>
      </c>
      <c r="R249" s="125">
        <f>_xlfn.IFNA(INDEX(PR24_after_overrides!$D$3:$AX$128, MATCH(Depreciation!$A249, PR24_after_overrides!$A$3:$A$128, 0), MATCH(Depreciation!R$2, PR24_after_overrides!$D$2:$AX$2, 0)), "")</f>
        <v>0</v>
      </c>
      <c r="S249" s="125">
        <f>_xlfn.IFNA(INDEX(PR24_after_overrides!$D$3:$AX$128, MATCH(Depreciation!$A249, PR24_after_overrides!$A$3:$A$128, 0), MATCH(Depreciation!S$2, PR24_after_overrides!$D$2:$AX$2, 0)), "")</f>
        <v>0.11117541483237389</v>
      </c>
      <c r="T249" s="123"/>
      <c r="U249" s="124" cm="1">
        <f t="array" ref="U249">_xlfn.IFS($C249&lt;"2017-18",SUM(D249:F249),$C249&lt;"2020-21",SUM(H249:I249), $C249&lt;"2024-25", SUM(K249:N249), $C249&gt;="2024-25", SUM(P249:S249))</f>
        <v>0.11117541483237389</v>
      </c>
      <c r="V249" s="113"/>
      <c r="W249" s="113"/>
      <c r="X249" s="113"/>
      <c r="Y249" s="113"/>
      <c r="Z249" s="113"/>
    </row>
    <row r="250" spans="1:26" ht="12.4" customHeight="1" x14ac:dyDescent="0.35">
      <c r="A250" s="111" t="str">
        <f t="shared" si="13"/>
        <v>PRT30</v>
      </c>
      <c r="B250" s="111" t="s">
        <v>457</v>
      </c>
      <c r="C250" s="111" t="s">
        <v>522</v>
      </c>
      <c r="D250" s="122"/>
      <c r="E250" s="122"/>
      <c r="F250" s="122"/>
      <c r="G250" s="123"/>
      <c r="H250" s="124"/>
      <c r="I250" s="124"/>
      <c r="J250" s="123"/>
      <c r="K250" s="124"/>
      <c r="L250" s="124"/>
      <c r="M250" s="124"/>
      <c r="N250" s="124"/>
      <c r="O250" s="123"/>
      <c r="P250" s="125">
        <f>_xlfn.IFNA(INDEX(PR24_after_overrides!$D$3:$AX$128, MATCH(Depreciation!$A250, PR24_after_overrides!$A$3:$A$128, 0), MATCH(Depreciation!P$2, PR24_after_overrides!$D$2:$AX$2, 0)), "")</f>
        <v>0</v>
      </c>
      <c r="Q250" s="125">
        <f>_xlfn.IFNA(INDEX(PR24_after_overrides!$D$3:$AX$128, MATCH(Depreciation!$A250, PR24_after_overrides!$A$3:$A$128, 0), MATCH(Depreciation!Q$2, PR24_after_overrides!$D$2:$AX$2, 0)), "")</f>
        <v>0</v>
      </c>
      <c r="R250" s="125">
        <f>_xlfn.IFNA(INDEX(PR24_after_overrides!$D$3:$AX$128, MATCH(Depreciation!$A250, PR24_after_overrides!$A$3:$A$128, 0), MATCH(Depreciation!R$2, PR24_after_overrides!$D$2:$AX$2, 0)), "")</f>
        <v>0</v>
      </c>
      <c r="S250" s="125">
        <f>_xlfn.IFNA(INDEX(PR24_after_overrides!$D$3:$AX$128, MATCH(Depreciation!$A250, PR24_after_overrides!$A$3:$A$128, 0), MATCH(Depreciation!S$2, PR24_after_overrides!$D$2:$AX$2, 0)), "")</f>
        <v>0.12055015238740269</v>
      </c>
      <c r="T250" s="123"/>
      <c r="U250" s="124" cm="1">
        <f t="array" ref="U250">_xlfn.IFS($C250&lt;"2017-18",SUM(D250:F250),$C250&lt;"2020-21",SUM(H250:I250), $C250&lt;"2024-25", SUM(K250:N250), $C250&gt;="2024-25", SUM(P250:S250))</f>
        <v>0.12055015238740269</v>
      </c>
      <c r="V250" s="113"/>
      <c r="W250" s="113"/>
      <c r="X250" s="113"/>
      <c r="Y250" s="113"/>
      <c r="Z250" s="113"/>
    </row>
    <row r="251" spans="1:26" ht="12.4" customHeight="1" x14ac:dyDescent="0.35">
      <c r="A251" s="111" t="str">
        <f t="shared" si="12"/>
        <v>SES14</v>
      </c>
      <c r="B251" s="111" t="s">
        <v>469</v>
      </c>
      <c r="C251" s="111" t="s">
        <v>243</v>
      </c>
      <c r="D251" s="122">
        <f>INDEX(PR19_after_overrides!$A$1:$J$255, MATCH(Depreciation!$A251, PR19_after_overrides!$A$1:$A$255, 0), MATCH(Depreciation!D$2, PR19_after_overrides!$A$1:$J$1, 0))</f>
        <v>0.309</v>
      </c>
      <c r="E251" s="122" t="str">
        <f>INDEX(PR19_after_overrides!$A$1:$J$255, MATCH(Depreciation!$A251, PR19_after_overrides!$A$1:$A$255, 0), MATCH(Depreciation!E$2, PR19_after_overrides!$A$1:$J$1, 0))</f>
        <v/>
      </c>
      <c r="F251" s="122" t="str">
        <f>INDEX(PR19_after_overrides!$A$1:$J$255, MATCH(Depreciation!$A251, PR19_after_overrides!$A$1:$A$255, 0), MATCH(Depreciation!F$2, PR19_after_overrides!$A$1:$J$1, 0))</f>
        <v/>
      </c>
      <c r="G251" s="123"/>
      <c r="H251" s="124" t="str">
        <f>INDEX('Cyclical_after overrides'!$A$1:$AX$244,MATCH(Depreciation!$A251,'Cyclical_after overrides'!$A$1:$A$244,0),MATCH(Depreciation!H$2,'Cyclical_after overrides'!$A$1:$AX$1,0))</f>
        <v/>
      </c>
      <c r="I251" s="124">
        <f>INDEX('Cyclical_after overrides'!$A$1:$AX$244,MATCH(Depreciation!$A251,'Cyclical_after overrides'!$A$1:$A$244,0),MATCH(Depreciation!I$2,'Cyclical_after overrides'!$A$1:$AX$1,0))</f>
        <v>9.8000000000000004E-2</v>
      </c>
      <c r="J251" s="123"/>
      <c r="K251" s="124" t="str">
        <f>INDEX('Cyclical_after overrides'!$A$1:$AX$244,MATCH(Depreciation!$A251,'Cyclical_after overrides'!$A$1:$A$244,0),MATCH(Depreciation!K$2,'Cyclical_after overrides'!$A$1:$AX$1,0))</f>
        <v/>
      </c>
      <c r="L251" s="124" t="str">
        <f>INDEX('Cyclical_after overrides'!$A$1:$AX$244,MATCH(Depreciation!$A251,'Cyclical_after overrides'!$A$1:$A$244,0),MATCH(Depreciation!L$2,'Cyclical_after overrides'!$A$1:$AX$1,0))</f>
        <v/>
      </c>
      <c r="M251" s="124" t="str">
        <f>INDEX('Cyclical_after overrides'!$A$1:$AX$244,MATCH(Depreciation!$A251,'Cyclical_after overrides'!$A$1:$A$244,0),MATCH(Depreciation!M$2,'Cyclical_after overrides'!$A$1:$AX$1,0))</f>
        <v/>
      </c>
      <c r="N251" s="124" t="str">
        <f>INDEX('Cyclical_after overrides'!$A$1:$AX$244,MATCH(Depreciation!$A251,'Cyclical_after overrides'!$A$1:$A$244,0),MATCH(Depreciation!N$2,'Cyclical_after overrides'!$A$1:$AX$1,0))</f>
        <v/>
      </c>
      <c r="O251" s="123"/>
      <c r="P251" s="125" t="str">
        <f>_xlfn.IFNA(INDEX(PR24_after_overrides!$D$3:$AX$128, MATCH(Depreciation!$A251, PR24_after_overrides!$A$3:$A$128, 0), MATCH(Depreciation!P$2, PR24_after_overrides!$D$2:$AX$2, 0)), "")</f>
        <v/>
      </c>
      <c r="Q251" s="125" t="str">
        <f>_xlfn.IFNA(INDEX(PR24_after_overrides!$D$3:$AX$128, MATCH(Depreciation!$A251, PR24_after_overrides!$A$3:$A$128, 0), MATCH(Depreciation!Q$2, PR24_after_overrides!$D$2:$AX$2, 0)), "")</f>
        <v/>
      </c>
      <c r="R251" s="125" t="str">
        <f>_xlfn.IFNA(INDEX(PR24_after_overrides!$D$3:$AX$128, MATCH(Depreciation!$A251, PR24_after_overrides!$A$3:$A$128, 0), MATCH(Depreciation!R$2, PR24_after_overrides!$D$2:$AX$2, 0)), "")</f>
        <v/>
      </c>
      <c r="S251" s="125" t="str">
        <f>_xlfn.IFNA(INDEX(PR24_after_overrides!$D$3:$AX$128, MATCH(Depreciation!$A251, PR24_after_overrides!$A$3:$A$128, 0), MATCH(Depreciation!S$2, PR24_after_overrides!$D$2:$AX$2, 0)), "")</f>
        <v/>
      </c>
      <c r="T251" s="123"/>
      <c r="U251" s="124" cm="1">
        <f t="array" ref="U251">_xlfn.IFS($C251&lt;"2017-18",SUM(D251:F251),$C251&lt;"2020-21",SUM(H251:I251), $C251&lt;"2024-25", SUM(K251:N251), $C251&gt;="2024-25", SUM(P251:S251))</f>
        <v>0.309</v>
      </c>
      <c r="V251" s="113"/>
      <c r="W251" s="113"/>
      <c r="X251" s="113"/>
      <c r="Y251" s="113"/>
      <c r="Z251" s="113"/>
    </row>
    <row r="252" spans="1:26" ht="12.4" customHeight="1" x14ac:dyDescent="0.35">
      <c r="A252" s="111" t="str">
        <f t="shared" si="12"/>
        <v>SES15</v>
      </c>
      <c r="B252" s="111" t="s">
        <v>469</v>
      </c>
      <c r="C252" s="111" t="s">
        <v>245</v>
      </c>
      <c r="D252" s="122">
        <f>INDEX(PR19_after_overrides!$A$1:$J$255, MATCH(Depreciation!$A252, PR19_after_overrides!$A$1:$A$255, 0), MATCH(Depreciation!D$2, PR19_after_overrides!$A$1:$J$1, 0))</f>
        <v>0.316</v>
      </c>
      <c r="E252" s="122" t="str">
        <f>INDEX(PR19_after_overrides!$A$1:$J$255, MATCH(Depreciation!$A252, PR19_after_overrides!$A$1:$A$255, 0), MATCH(Depreciation!E$2, PR19_after_overrides!$A$1:$J$1, 0))</f>
        <v/>
      </c>
      <c r="F252" s="122" t="str">
        <f>INDEX(PR19_after_overrides!$A$1:$J$255, MATCH(Depreciation!$A252, PR19_after_overrides!$A$1:$A$255, 0), MATCH(Depreciation!F$2, PR19_after_overrides!$A$1:$J$1, 0))</f>
        <v/>
      </c>
      <c r="G252" s="123"/>
      <c r="H252" s="124" t="str">
        <f>INDEX('Cyclical_after overrides'!$A$1:$AX$244,MATCH(Depreciation!$A252,'Cyclical_after overrides'!$A$1:$A$244,0),MATCH(Depreciation!H$2,'Cyclical_after overrides'!$A$1:$AX$1,0))</f>
        <v/>
      </c>
      <c r="I252" s="124">
        <f>INDEX('Cyclical_after overrides'!$A$1:$AX$244,MATCH(Depreciation!$A252,'Cyclical_after overrides'!$A$1:$A$244,0),MATCH(Depreciation!I$2,'Cyclical_after overrides'!$A$1:$AX$1,0))</f>
        <v>9.8000000000000004E-2</v>
      </c>
      <c r="J252" s="123"/>
      <c r="K252" s="124" t="str">
        <f>INDEX('Cyclical_after overrides'!$A$1:$AX$244,MATCH(Depreciation!$A252,'Cyclical_after overrides'!$A$1:$A$244,0),MATCH(Depreciation!K$2,'Cyclical_after overrides'!$A$1:$AX$1,0))</f>
        <v/>
      </c>
      <c r="L252" s="124" t="str">
        <f>INDEX('Cyclical_after overrides'!$A$1:$AX$244,MATCH(Depreciation!$A252,'Cyclical_after overrides'!$A$1:$A$244,0),MATCH(Depreciation!L$2,'Cyclical_after overrides'!$A$1:$AX$1,0))</f>
        <v/>
      </c>
      <c r="M252" s="124" t="str">
        <f>INDEX('Cyclical_after overrides'!$A$1:$AX$244,MATCH(Depreciation!$A252,'Cyclical_after overrides'!$A$1:$A$244,0),MATCH(Depreciation!M$2,'Cyclical_after overrides'!$A$1:$AX$1,0))</f>
        <v/>
      </c>
      <c r="N252" s="124" t="str">
        <f>INDEX('Cyclical_after overrides'!$A$1:$AX$244,MATCH(Depreciation!$A252,'Cyclical_after overrides'!$A$1:$A$244,0),MATCH(Depreciation!N$2,'Cyclical_after overrides'!$A$1:$AX$1,0))</f>
        <v/>
      </c>
      <c r="O252" s="123"/>
      <c r="P252" s="125" t="str">
        <f>_xlfn.IFNA(INDEX(PR24_after_overrides!$D$3:$AX$128, MATCH(Depreciation!$A252, PR24_after_overrides!$A$3:$A$128, 0), MATCH(Depreciation!P$2, PR24_after_overrides!$D$2:$AX$2, 0)), "")</f>
        <v/>
      </c>
      <c r="Q252" s="125" t="str">
        <f>_xlfn.IFNA(INDEX(PR24_after_overrides!$D$3:$AX$128, MATCH(Depreciation!$A252, PR24_after_overrides!$A$3:$A$128, 0), MATCH(Depreciation!Q$2, PR24_after_overrides!$D$2:$AX$2, 0)), "")</f>
        <v/>
      </c>
      <c r="R252" s="125" t="str">
        <f>_xlfn.IFNA(INDEX(PR24_after_overrides!$D$3:$AX$128, MATCH(Depreciation!$A252, PR24_after_overrides!$A$3:$A$128, 0), MATCH(Depreciation!R$2, PR24_after_overrides!$D$2:$AX$2, 0)), "")</f>
        <v/>
      </c>
      <c r="S252" s="125" t="str">
        <f>_xlfn.IFNA(INDEX(PR24_after_overrides!$D$3:$AX$128, MATCH(Depreciation!$A252, PR24_after_overrides!$A$3:$A$128, 0), MATCH(Depreciation!S$2, PR24_after_overrides!$D$2:$AX$2, 0)), "")</f>
        <v/>
      </c>
      <c r="T252" s="123"/>
      <c r="U252" s="124" cm="1">
        <f t="array" ref="U252">_xlfn.IFS($C252&lt;"2017-18",SUM(D252:F252),$C252&lt;"2020-21",SUM(H252:I252), $C252&lt;"2024-25", SUM(K252:N252), $C252&gt;="2024-25", SUM(P252:S252))</f>
        <v>0.316</v>
      </c>
      <c r="V252" s="113"/>
      <c r="W252" s="113"/>
      <c r="X252" s="113"/>
      <c r="Y252" s="113"/>
      <c r="Z252" s="113"/>
    </row>
    <row r="253" spans="1:26" ht="12.4" customHeight="1" x14ac:dyDescent="0.35">
      <c r="A253" s="111" t="str">
        <f t="shared" si="12"/>
        <v>SES16</v>
      </c>
      <c r="B253" s="111" t="s">
        <v>469</v>
      </c>
      <c r="C253" s="111" t="s">
        <v>247</v>
      </c>
      <c r="D253" s="122">
        <f>INDEX(PR19_after_overrides!$A$1:$J$255, MATCH(Depreciation!$A253, PR19_after_overrides!$A$1:$A$255, 0), MATCH(Depreciation!D$2, PR19_after_overrides!$A$1:$J$1, 0))</f>
        <v>0.14199999999999999</v>
      </c>
      <c r="E253" s="122">
        <f>INDEX(PR19_after_overrides!$A$1:$J$255, MATCH(Depreciation!$A253, PR19_after_overrides!$A$1:$A$255, 0), MATCH(Depreciation!E$2, PR19_after_overrides!$A$1:$J$1, 0))</f>
        <v>1.7000000000000001E-2</v>
      </c>
      <c r="F253" s="122" t="str">
        <f>INDEX(PR19_after_overrides!$A$1:$J$255, MATCH(Depreciation!$A253, PR19_after_overrides!$A$1:$A$255, 0), MATCH(Depreciation!F$2, PR19_after_overrides!$A$1:$J$1, 0))</f>
        <v/>
      </c>
      <c r="G253" s="123"/>
      <c r="H253" s="124" t="str">
        <f>INDEX('Cyclical_after overrides'!$A$1:$AX$244,MATCH(Depreciation!$A253,'Cyclical_after overrides'!$A$1:$A$244,0),MATCH(Depreciation!H$2,'Cyclical_after overrides'!$A$1:$AX$1,0))</f>
        <v/>
      </c>
      <c r="I253" s="124" t="str">
        <f>INDEX('Cyclical_after overrides'!$A$1:$AX$244,MATCH(Depreciation!$A253,'Cyclical_after overrides'!$A$1:$A$244,0),MATCH(Depreciation!I$2,'Cyclical_after overrides'!$A$1:$AX$1,0))</f>
        <v/>
      </c>
      <c r="J253" s="123"/>
      <c r="K253" s="124" t="str">
        <f>INDEX('Cyclical_after overrides'!$A$1:$AX$244,MATCH(Depreciation!$A253,'Cyclical_after overrides'!$A$1:$A$244,0),MATCH(Depreciation!K$2,'Cyclical_after overrides'!$A$1:$AX$1,0))</f>
        <v/>
      </c>
      <c r="L253" s="124" t="str">
        <f>INDEX('Cyclical_after overrides'!$A$1:$AX$244,MATCH(Depreciation!$A253,'Cyclical_after overrides'!$A$1:$A$244,0),MATCH(Depreciation!L$2,'Cyclical_after overrides'!$A$1:$AX$1,0))</f>
        <v/>
      </c>
      <c r="M253" s="124" t="str">
        <f>INDEX('Cyclical_after overrides'!$A$1:$AX$244,MATCH(Depreciation!$A253,'Cyclical_after overrides'!$A$1:$A$244,0),MATCH(Depreciation!M$2,'Cyclical_after overrides'!$A$1:$AX$1,0))</f>
        <v/>
      </c>
      <c r="N253" s="124" t="str">
        <f>INDEX('Cyclical_after overrides'!$A$1:$AX$244,MATCH(Depreciation!$A253,'Cyclical_after overrides'!$A$1:$A$244,0),MATCH(Depreciation!N$2,'Cyclical_after overrides'!$A$1:$AX$1,0))</f>
        <v/>
      </c>
      <c r="O253" s="123"/>
      <c r="P253" s="125" t="str">
        <f>_xlfn.IFNA(INDEX(PR24_after_overrides!$D$3:$AX$128, MATCH(Depreciation!$A253, PR24_after_overrides!$A$3:$A$128, 0), MATCH(Depreciation!P$2, PR24_after_overrides!$D$2:$AX$2, 0)), "")</f>
        <v/>
      </c>
      <c r="Q253" s="125" t="str">
        <f>_xlfn.IFNA(INDEX(PR24_after_overrides!$D$3:$AX$128, MATCH(Depreciation!$A253, PR24_after_overrides!$A$3:$A$128, 0), MATCH(Depreciation!Q$2, PR24_after_overrides!$D$2:$AX$2, 0)), "")</f>
        <v/>
      </c>
      <c r="R253" s="125" t="str">
        <f>_xlfn.IFNA(INDEX(PR24_after_overrides!$D$3:$AX$128, MATCH(Depreciation!$A253, PR24_after_overrides!$A$3:$A$128, 0), MATCH(Depreciation!R$2, PR24_after_overrides!$D$2:$AX$2, 0)), "")</f>
        <v/>
      </c>
      <c r="S253" s="125" t="str">
        <f>_xlfn.IFNA(INDEX(PR24_after_overrides!$D$3:$AX$128, MATCH(Depreciation!$A253, PR24_after_overrides!$A$3:$A$128, 0), MATCH(Depreciation!S$2, PR24_after_overrides!$D$2:$AX$2, 0)), "")</f>
        <v/>
      </c>
      <c r="T253" s="123"/>
      <c r="U253" s="124" cm="1">
        <f t="array" ref="U253">_xlfn.IFS($C253&lt;"2017-18",SUM(D253:F253),$C253&lt;"2020-21",SUM(H253:I253), $C253&lt;"2024-25", SUM(K253:N253), $C253&gt;="2024-25", SUM(P253:S253))</f>
        <v>0.15899999999999997</v>
      </c>
      <c r="V253" s="113"/>
      <c r="W253" s="113"/>
      <c r="X253" s="113"/>
      <c r="Y253" s="113"/>
      <c r="Z253" s="113"/>
    </row>
    <row r="254" spans="1:26" ht="12.4" customHeight="1" x14ac:dyDescent="0.35">
      <c r="A254" s="111" t="str">
        <f t="shared" si="12"/>
        <v>SES17</v>
      </c>
      <c r="B254" s="111" t="s">
        <v>469</v>
      </c>
      <c r="C254" s="111" t="s">
        <v>249</v>
      </c>
      <c r="D254" s="122">
        <f>INDEX(PR19_after_overrides!$A$1:$J$255, MATCH(Depreciation!$A254, PR19_after_overrides!$A$1:$A$255, 0), MATCH(Depreciation!D$2, PR19_after_overrides!$A$1:$J$1, 0))</f>
        <v>0.11700000000000001</v>
      </c>
      <c r="E254" s="122">
        <f>INDEX(PR19_after_overrides!$A$1:$J$255, MATCH(Depreciation!$A254, PR19_after_overrides!$A$1:$A$255, 0), MATCH(Depreciation!E$2, PR19_after_overrides!$A$1:$J$1, 0))</f>
        <v>4.7E-2</v>
      </c>
      <c r="F254" s="122" t="str">
        <f>INDEX(PR19_after_overrides!$A$1:$J$255, MATCH(Depreciation!$A254, PR19_after_overrides!$A$1:$A$255, 0), MATCH(Depreciation!F$2, PR19_after_overrides!$A$1:$J$1, 0))</f>
        <v/>
      </c>
      <c r="G254" s="123"/>
      <c r="H254" s="124">
        <f>INDEX('Cyclical_after overrides'!$A$1:$AX$244,MATCH(Depreciation!$A254,'Cyclical_after overrides'!$A$1:$A$244,0),MATCH(Depreciation!H$2,'Cyclical_after overrides'!$A$1:$AX$1,0))</f>
        <v>3.7999999999999999E-2</v>
      </c>
      <c r="I254" s="124">
        <f>INDEX('Cyclical_after overrides'!$A$1:$AX$244,MATCH(Depreciation!$A254,'Cyclical_after overrides'!$A$1:$A$244,0),MATCH(Depreciation!I$2,'Cyclical_after overrides'!$A$1:$AX$1,0))</f>
        <v>0.126</v>
      </c>
      <c r="J254" s="123"/>
      <c r="K254" s="124" t="str">
        <f>INDEX('Cyclical_after overrides'!$A$1:$AX$244,MATCH(Depreciation!$A254,'Cyclical_after overrides'!$A$1:$A$244,0),MATCH(Depreciation!K$2,'Cyclical_after overrides'!$A$1:$AX$1,0))</f>
        <v/>
      </c>
      <c r="L254" s="124" t="str">
        <f>INDEX('Cyclical_after overrides'!$A$1:$AX$244,MATCH(Depreciation!$A254,'Cyclical_after overrides'!$A$1:$A$244,0),MATCH(Depreciation!L$2,'Cyclical_after overrides'!$A$1:$AX$1,0))</f>
        <v/>
      </c>
      <c r="M254" s="124" t="str">
        <f>INDEX('Cyclical_after overrides'!$A$1:$AX$244,MATCH(Depreciation!$A254,'Cyclical_after overrides'!$A$1:$A$244,0),MATCH(Depreciation!M$2,'Cyclical_after overrides'!$A$1:$AX$1,0))</f>
        <v/>
      </c>
      <c r="N254" s="124" t="str">
        <f>INDEX('Cyclical_after overrides'!$A$1:$AX$244,MATCH(Depreciation!$A254,'Cyclical_after overrides'!$A$1:$A$244,0),MATCH(Depreciation!N$2,'Cyclical_after overrides'!$A$1:$AX$1,0))</f>
        <v/>
      </c>
      <c r="O254" s="123"/>
      <c r="P254" s="125" t="str">
        <f>_xlfn.IFNA(INDEX(PR24_after_overrides!$D$3:$AX$128, MATCH(Depreciation!$A254, PR24_after_overrides!$A$3:$A$128, 0), MATCH(Depreciation!P$2, PR24_after_overrides!$D$2:$AX$2, 0)), "")</f>
        <v/>
      </c>
      <c r="Q254" s="125" t="str">
        <f>_xlfn.IFNA(INDEX(PR24_after_overrides!$D$3:$AX$128, MATCH(Depreciation!$A254, PR24_after_overrides!$A$3:$A$128, 0), MATCH(Depreciation!Q$2, PR24_after_overrides!$D$2:$AX$2, 0)), "")</f>
        <v/>
      </c>
      <c r="R254" s="125" t="str">
        <f>_xlfn.IFNA(INDEX(PR24_after_overrides!$D$3:$AX$128, MATCH(Depreciation!$A254, PR24_after_overrides!$A$3:$A$128, 0), MATCH(Depreciation!R$2, PR24_after_overrides!$D$2:$AX$2, 0)), "")</f>
        <v/>
      </c>
      <c r="S254" s="125" t="str">
        <f>_xlfn.IFNA(INDEX(PR24_after_overrides!$D$3:$AX$128, MATCH(Depreciation!$A254, PR24_after_overrides!$A$3:$A$128, 0), MATCH(Depreciation!S$2, PR24_after_overrides!$D$2:$AX$2, 0)), "")</f>
        <v/>
      </c>
      <c r="T254" s="123"/>
      <c r="U254" s="124" cm="1">
        <f t="array" ref="U254">_xlfn.IFS($C254&lt;"2017-18",SUM(D254:F254),$C254&lt;"2020-21",SUM(H254:I254), $C254&lt;"2024-25", SUM(K254:N254), $C254&gt;="2024-25", SUM(P254:S254))</f>
        <v>0.16400000000000001</v>
      </c>
      <c r="V254" s="113"/>
      <c r="W254" s="113"/>
      <c r="X254" s="113"/>
      <c r="Y254" s="113"/>
      <c r="Z254" s="113"/>
    </row>
    <row r="255" spans="1:26" ht="12.4" customHeight="1" x14ac:dyDescent="0.35">
      <c r="A255" s="111" t="str">
        <f t="shared" si="12"/>
        <v>SES18</v>
      </c>
      <c r="B255" s="111" t="s">
        <v>469</v>
      </c>
      <c r="C255" s="111" t="s">
        <v>251</v>
      </c>
      <c r="D255" s="122">
        <f>INDEX(PR19_after_overrides!$A$1:$J$255, MATCH(Depreciation!$A255, PR19_after_overrides!$A$1:$A$255, 0), MATCH(Depreciation!D$2, PR19_after_overrides!$A$1:$J$1, 0))</f>
        <v>9.0999999999999998E-2</v>
      </c>
      <c r="E255" s="122">
        <f>INDEX(PR19_after_overrides!$A$1:$J$255, MATCH(Depreciation!$A255, PR19_after_overrides!$A$1:$A$255, 0), MATCH(Depreciation!E$2, PR19_after_overrides!$A$1:$J$1, 0))</f>
        <v>0.1</v>
      </c>
      <c r="F255" s="122" t="str">
        <f>INDEX(PR19_after_overrides!$A$1:$J$255, MATCH(Depreciation!$A255, PR19_after_overrides!$A$1:$A$255, 0), MATCH(Depreciation!F$2, PR19_after_overrides!$A$1:$J$1, 0))</f>
        <v/>
      </c>
      <c r="G255" s="123"/>
      <c r="H255" s="124">
        <f>INDEX('Cyclical_after overrides'!$A$1:$AX$244,MATCH(Depreciation!$A255,'Cyclical_after overrides'!$A$1:$A$244,0),MATCH(Depreciation!H$2,'Cyclical_after overrides'!$A$1:$AX$1,0))</f>
        <v>2.9000000000000001E-2</v>
      </c>
      <c r="I255" s="124">
        <f>INDEX('Cyclical_after overrides'!$A$1:$AX$244,MATCH(Depreciation!$A255,'Cyclical_after overrides'!$A$1:$A$244,0),MATCH(Depreciation!I$2,'Cyclical_after overrides'!$A$1:$AX$1,0))</f>
        <v>0.16200000000000001</v>
      </c>
      <c r="J255" s="123"/>
      <c r="K255" s="124" t="str">
        <f>INDEX('Cyclical_after overrides'!$A$1:$AX$244,MATCH(Depreciation!$A255,'Cyclical_after overrides'!$A$1:$A$244,0),MATCH(Depreciation!K$2,'Cyclical_after overrides'!$A$1:$AX$1,0))</f>
        <v/>
      </c>
      <c r="L255" s="124" t="str">
        <f>INDEX('Cyclical_after overrides'!$A$1:$AX$244,MATCH(Depreciation!$A255,'Cyclical_after overrides'!$A$1:$A$244,0),MATCH(Depreciation!L$2,'Cyclical_after overrides'!$A$1:$AX$1,0))</f>
        <v/>
      </c>
      <c r="M255" s="124" t="str">
        <f>INDEX('Cyclical_after overrides'!$A$1:$AX$244,MATCH(Depreciation!$A255,'Cyclical_after overrides'!$A$1:$A$244,0),MATCH(Depreciation!M$2,'Cyclical_after overrides'!$A$1:$AX$1,0))</f>
        <v/>
      </c>
      <c r="N255" s="124" t="str">
        <f>INDEX('Cyclical_after overrides'!$A$1:$AX$244,MATCH(Depreciation!$A255,'Cyclical_after overrides'!$A$1:$A$244,0),MATCH(Depreciation!N$2,'Cyclical_after overrides'!$A$1:$AX$1,0))</f>
        <v/>
      </c>
      <c r="O255" s="123"/>
      <c r="P255" s="125" t="str">
        <f>_xlfn.IFNA(INDEX(PR24_after_overrides!$D$3:$AX$128, MATCH(Depreciation!$A255, PR24_after_overrides!$A$3:$A$128, 0), MATCH(Depreciation!P$2, PR24_after_overrides!$D$2:$AX$2, 0)), "")</f>
        <v/>
      </c>
      <c r="Q255" s="125" t="str">
        <f>_xlfn.IFNA(INDEX(PR24_after_overrides!$D$3:$AX$128, MATCH(Depreciation!$A255, PR24_after_overrides!$A$3:$A$128, 0), MATCH(Depreciation!Q$2, PR24_after_overrides!$D$2:$AX$2, 0)), "")</f>
        <v/>
      </c>
      <c r="R255" s="125" t="str">
        <f>_xlfn.IFNA(INDEX(PR24_after_overrides!$D$3:$AX$128, MATCH(Depreciation!$A255, PR24_after_overrides!$A$3:$A$128, 0), MATCH(Depreciation!R$2, PR24_after_overrides!$D$2:$AX$2, 0)), "")</f>
        <v/>
      </c>
      <c r="S255" s="125" t="str">
        <f>_xlfn.IFNA(INDEX(PR24_after_overrides!$D$3:$AX$128, MATCH(Depreciation!$A255, PR24_after_overrides!$A$3:$A$128, 0), MATCH(Depreciation!S$2, PR24_after_overrides!$D$2:$AX$2, 0)), "")</f>
        <v/>
      </c>
      <c r="T255" s="123"/>
      <c r="U255" s="124" cm="1">
        <f t="array" ref="U255">_xlfn.IFS($C255&lt;"2017-18",SUM(D255:F255),$C255&lt;"2020-21",SUM(H255:I255), $C255&lt;"2024-25", SUM(K255:N255), $C255&gt;="2024-25", SUM(P255:S255))</f>
        <v>0.191</v>
      </c>
      <c r="V255" s="113"/>
      <c r="W255" s="113"/>
      <c r="X255" s="113"/>
      <c r="Y255" s="113"/>
      <c r="Z255" s="113"/>
    </row>
    <row r="256" spans="1:26" ht="12.4" customHeight="1" x14ac:dyDescent="0.35">
      <c r="A256" s="111" t="str">
        <f t="shared" si="12"/>
        <v>SES19</v>
      </c>
      <c r="B256" s="111" t="s">
        <v>469</v>
      </c>
      <c r="C256" s="111" t="s">
        <v>253</v>
      </c>
      <c r="D256" s="122">
        <f>INDEX(PR19_after_overrides!$A$1:$J$255, MATCH(Depreciation!$A256, PR19_after_overrides!$A$1:$A$255, 0), MATCH(Depreciation!D$2, PR19_after_overrides!$A$1:$J$1, 0))</f>
        <v>0</v>
      </c>
      <c r="E256" s="122">
        <f>INDEX(PR19_after_overrides!$A$1:$J$255, MATCH(Depreciation!$A256, PR19_after_overrides!$A$1:$A$255, 0), MATCH(Depreciation!E$2, PR19_after_overrides!$A$1:$J$1, 0))</f>
        <v>0.191</v>
      </c>
      <c r="F256" s="122" t="str">
        <f>INDEX(PR19_after_overrides!$A$1:$J$255, MATCH(Depreciation!$A256, PR19_after_overrides!$A$1:$A$255, 0), MATCH(Depreciation!F$2, PR19_after_overrides!$A$1:$J$1, 0))</f>
        <v/>
      </c>
      <c r="G256" s="123"/>
      <c r="H256" s="124">
        <f>INDEX('Cyclical_after overrides'!$A$1:$AX$244,MATCH(Depreciation!$A256,'Cyclical_after overrides'!$A$1:$A$244,0),MATCH(Depreciation!H$2,'Cyclical_after overrides'!$A$1:$AX$1,0))</f>
        <v>4.5999999999999999E-2</v>
      </c>
      <c r="I256" s="124">
        <f>INDEX('Cyclical_after overrides'!$A$1:$AX$244,MATCH(Depreciation!$A256,'Cyclical_after overrides'!$A$1:$A$244,0),MATCH(Depreciation!I$2,'Cyclical_after overrides'!$A$1:$AX$1,0))</f>
        <v>0.16200000000000001</v>
      </c>
      <c r="J256" s="123"/>
      <c r="K256" s="124" t="str">
        <f>INDEX('Cyclical_after overrides'!$A$1:$AX$244,MATCH(Depreciation!$A256,'Cyclical_after overrides'!$A$1:$A$244,0),MATCH(Depreciation!K$2,'Cyclical_after overrides'!$A$1:$AX$1,0))</f>
        <v/>
      </c>
      <c r="L256" s="124" t="str">
        <f>INDEX('Cyclical_after overrides'!$A$1:$AX$244,MATCH(Depreciation!$A256,'Cyclical_after overrides'!$A$1:$A$244,0),MATCH(Depreciation!L$2,'Cyclical_after overrides'!$A$1:$AX$1,0))</f>
        <v/>
      </c>
      <c r="M256" s="124" t="str">
        <f>INDEX('Cyclical_after overrides'!$A$1:$AX$244,MATCH(Depreciation!$A256,'Cyclical_after overrides'!$A$1:$A$244,0),MATCH(Depreciation!M$2,'Cyclical_after overrides'!$A$1:$AX$1,0))</f>
        <v/>
      </c>
      <c r="N256" s="124" t="str">
        <f>INDEX('Cyclical_after overrides'!$A$1:$AX$244,MATCH(Depreciation!$A256,'Cyclical_after overrides'!$A$1:$A$244,0),MATCH(Depreciation!N$2,'Cyclical_after overrides'!$A$1:$AX$1,0))</f>
        <v/>
      </c>
      <c r="O256" s="123"/>
      <c r="P256" s="125" t="str">
        <f>_xlfn.IFNA(INDEX(PR24_after_overrides!$D$3:$AX$128, MATCH(Depreciation!$A256, PR24_after_overrides!$A$3:$A$128, 0), MATCH(Depreciation!P$2, PR24_after_overrides!$D$2:$AX$2, 0)), "")</f>
        <v/>
      </c>
      <c r="Q256" s="125" t="str">
        <f>_xlfn.IFNA(INDEX(PR24_after_overrides!$D$3:$AX$128, MATCH(Depreciation!$A256, PR24_after_overrides!$A$3:$A$128, 0), MATCH(Depreciation!Q$2, PR24_after_overrides!$D$2:$AX$2, 0)), "")</f>
        <v/>
      </c>
      <c r="R256" s="125" t="str">
        <f>_xlfn.IFNA(INDEX(PR24_after_overrides!$D$3:$AX$128, MATCH(Depreciation!$A256, PR24_after_overrides!$A$3:$A$128, 0), MATCH(Depreciation!R$2, PR24_after_overrides!$D$2:$AX$2, 0)), "")</f>
        <v/>
      </c>
      <c r="S256" s="125" t="str">
        <f>_xlfn.IFNA(INDEX(PR24_after_overrides!$D$3:$AX$128, MATCH(Depreciation!$A256, PR24_after_overrides!$A$3:$A$128, 0), MATCH(Depreciation!S$2, PR24_after_overrides!$D$2:$AX$2, 0)), "")</f>
        <v/>
      </c>
      <c r="T256" s="123"/>
      <c r="U256" s="124" cm="1">
        <f t="array" ref="U256">_xlfn.IFS($C256&lt;"2017-18",SUM(D256:F256),$C256&lt;"2020-21",SUM(H256:I256), $C256&lt;"2024-25", SUM(K256:N256), $C256&gt;="2024-25", SUM(P256:S256))</f>
        <v>0.20800000000000002</v>
      </c>
      <c r="V256" s="113"/>
      <c r="W256" s="113"/>
      <c r="X256" s="113"/>
      <c r="Y256" s="113"/>
      <c r="Z256" s="113"/>
    </row>
    <row r="257" spans="1:26" ht="12.4" customHeight="1" x14ac:dyDescent="0.35">
      <c r="A257" s="111" t="str">
        <f t="shared" si="12"/>
        <v>SES20</v>
      </c>
      <c r="B257" s="111" t="s">
        <v>469</v>
      </c>
      <c r="C257" s="111" t="s">
        <v>255</v>
      </c>
      <c r="D257" s="122">
        <f>INDEX(PR19_after_overrides!$A$1:$J$255, MATCH(Depreciation!$A257, PR19_after_overrides!$A$1:$A$255, 0), MATCH(Depreciation!D$2, PR19_after_overrides!$A$1:$J$1, 0))</f>
        <v>0</v>
      </c>
      <c r="E257" s="122">
        <f>INDEX(PR19_after_overrides!$A$1:$J$255, MATCH(Depreciation!$A257, PR19_after_overrides!$A$1:$A$255, 0), MATCH(Depreciation!E$2, PR19_after_overrides!$A$1:$J$1, 0))</f>
        <v>0.42</v>
      </c>
      <c r="F257" s="122" t="str">
        <f>INDEX(PR19_after_overrides!$A$1:$J$255, MATCH(Depreciation!$A257, PR19_after_overrides!$A$1:$A$255, 0), MATCH(Depreciation!F$2, PR19_after_overrides!$A$1:$J$1, 0))</f>
        <v/>
      </c>
      <c r="G257" s="123"/>
      <c r="H257" s="124">
        <f>INDEX('Cyclical_after overrides'!$A$1:$AX$244,MATCH(Depreciation!$A257,'Cyclical_after overrides'!$A$1:$A$244,0),MATCH(Depreciation!H$2,'Cyclical_after overrides'!$A$1:$AX$1,0))</f>
        <v>2.3E-2</v>
      </c>
      <c r="I257" s="124">
        <f>INDEX('Cyclical_after overrides'!$A$1:$AX$244,MATCH(Depreciation!$A257,'Cyclical_after overrides'!$A$1:$A$244,0),MATCH(Depreciation!I$2,'Cyclical_after overrides'!$A$1:$AX$1,0))</f>
        <v>0.16200000000000001</v>
      </c>
      <c r="J257" s="123"/>
      <c r="K257" s="124" t="str">
        <f>INDEX('Cyclical_after overrides'!$A$1:$AX$244,MATCH(Depreciation!$A257,'Cyclical_after overrides'!$A$1:$A$244,0),MATCH(Depreciation!K$2,'Cyclical_after overrides'!$A$1:$AX$1,0))</f>
        <v/>
      </c>
      <c r="L257" s="124" t="str">
        <f>INDEX('Cyclical_after overrides'!$A$1:$AX$244,MATCH(Depreciation!$A257,'Cyclical_after overrides'!$A$1:$A$244,0),MATCH(Depreciation!L$2,'Cyclical_after overrides'!$A$1:$AX$1,0))</f>
        <v/>
      </c>
      <c r="M257" s="124" t="str">
        <f>INDEX('Cyclical_after overrides'!$A$1:$AX$244,MATCH(Depreciation!$A257,'Cyclical_after overrides'!$A$1:$A$244,0),MATCH(Depreciation!M$2,'Cyclical_after overrides'!$A$1:$AX$1,0))</f>
        <v/>
      </c>
      <c r="N257" s="124" t="str">
        <f>INDEX('Cyclical_after overrides'!$A$1:$AX$244,MATCH(Depreciation!$A257,'Cyclical_after overrides'!$A$1:$A$244,0),MATCH(Depreciation!N$2,'Cyclical_after overrides'!$A$1:$AX$1,0))</f>
        <v/>
      </c>
      <c r="O257" s="123"/>
      <c r="P257" s="125" t="str">
        <f>_xlfn.IFNA(INDEX(PR24_after_overrides!$D$3:$AX$128, MATCH(Depreciation!$A257, PR24_after_overrides!$A$3:$A$128, 0), MATCH(Depreciation!P$2, PR24_after_overrides!$D$2:$AX$2, 0)), "")</f>
        <v/>
      </c>
      <c r="Q257" s="125" t="str">
        <f>_xlfn.IFNA(INDEX(PR24_after_overrides!$D$3:$AX$128, MATCH(Depreciation!$A257, PR24_after_overrides!$A$3:$A$128, 0), MATCH(Depreciation!Q$2, PR24_after_overrides!$D$2:$AX$2, 0)), "")</f>
        <v/>
      </c>
      <c r="R257" s="125" t="str">
        <f>_xlfn.IFNA(INDEX(PR24_after_overrides!$D$3:$AX$128, MATCH(Depreciation!$A257, PR24_after_overrides!$A$3:$A$128, 0), MATCH(Depreciation!R$2, PR24_after_overrides!$D$2:$AX$2, 0)), "")</f>
        <v/>
      </c>
      <c r="S257" s="125" t="str">
        <f>_xlfn.IFNA(INDEX(PR24_after_overrides!$D$3:$AX$128, MATCH(Depreciation!$A257, PR24_after_overrides!$A$3:$A$128, 0), MATCH(Depreciation!S$2, PR24_after_overrides!$D$2:$AX$2, 0)), "")</f>
        <v/>
      </c>
      <c r="T257" s="123"/>
      <c r="U257" s="124" cm="1">
        <f t="array" ref="U257">_xlfn.IFS($C257&lt;"2017-18",SUM(D257:F257),$C257&lt;"2020-21",SUM(H257:I257), $C257&lt;"2024-25", SUM(K257:N257), $C257&gt;="2024-25", SUM(P257:S257))</f>
        <v>0.185</v>
      </c>
      <c r="V257" s="113"/>
      <c r="W257" s="113"/>
      <c r="X257" s="113"/>
      <c r="Y257" s="113"/>
      <c r="Z257" s="113"/>
    </row>
    <row r="258" spans="1:26" ht="12.4" customHeight="1" x14ac:dyDescent="0.35">
      <c r="A258" s="111" t="str">
        <f t="shared" si="12"/>
        <v>SES21</v>
      </c>
      <c r="B258" s="111" t="s">
        <v>469</v>
      </c>
      <c r="C258" s="111" t="s">
        <v>257</v>
      </c>
      <c r="D258" s="122">
        <f>INDEX(PR19_after_overrides!$A$1:$J$255, MATCH(Depreciation!$A258, PR19_after_overrides!$A$1:$A$255, 0), MATCH(Depreciation!D$2, PR19_after_overrides!$A$1:$J$1, 0))</f>
        <v>0</v>
      </c>
      <c r="E258" s="122">
        <f>INDEX(PR19_after_overrides!$A$1:$J$255, MATCH(Depreciation!$A258, PR19_after_overrides!$A$1:$A$255, 0), MATCH(Depreciation!E$2, PR19_after_overrides!$A$1:$J$1, 0))</f>
        <v>0.38600000000000001</v>
      </c>
      <c r="F258" s="122">
        <f>INDEX(PR19_after_overrides!$A$1:$J$255, MATCH(Depreciation!$A258, PR19_after_overrides!$A$1:$A$255, 0), MATCH(Depreciation!F$2, PR19_after_overrides!$A$1:$J$1, 0))</f>
        <v>1.2E-2</v>
      </c>
      <c r="G258" s="123"/>
      <c r="H258" s="124" t="str">
        <f>INDEX('Cyclical_after overrides'!$A$1:$AX$244,MATCH(Depreciation!$A258,'Cyclical_after overrides'!$A$1:$A$244,0),MATCH(Depreciation!H$2,'Cyclical_after overrides'!$A$1:$AX$1,0))</f>
        <v/>
      </c>
      <c r="I258" s="124" t="str">
        <f>INDEX('Cyclical_after overrides'!$A$1:$AX$244,MATCH(Depreciation!$A258,'Cyclical_after overrides'!$A$1:$A$244,0),MATCH(Depreciation!I$2,'Cyclical_after overrides'!$A$1:$AX$1,0))</f>
        <v/>
      </c>
      <c r="J258" s="123"/>
      <c r="K258" s="124">
        <f>INDEX('Cyclical_after overrides'!$A$1:$AX$244,MATCH(Depreciation!$A258,'Cyclical_after overrides'!$A$1:$A$244,0),MATCH(Depreciation!K$2,'Cyclical_after overrides'!$A$1:$AX$1,0))</f>
        <v>1.33888E-3</v>
      </c>
      <c r="L258" s="124">
        <f>INDEX('Cyclical_after overrides'!$A$1:$AX$244,MATCH(Depreciation!$A258,'Cyclical_after overrides'!$A$1:$A$244,0),MATCH(Depreciation!L$2,'Cyclical_after overrides'!$A$1:$AX$1,0))</f>
        <v>8.0075999999999997E-4</v>
      </c>
      <c r="M258" s="124">
        <f>INDEX('Cyclical_after overrides'!$A$1:$AX$244,MATCH(Depreciation!$A258,'Cyclical_after overrides'!$A$1:$A$244,0),MATCH(Depreciation!M$2,'Cyclical_after overrides'!$A$1:$AX$1,0))</f>
        <v>0</v>
      </c>
      <c r="N258" s="124">
        <f>INDEX('Cyclical_after overrides'!$A$1:$AX$244,MATCH(Depreciation!$A258,'Cyclical_after overrides'!$A$1:$A$244,0),MATCH(Depreciation!N$2,'Cyclical_after overrides'!$A$1:$AX$1,0))</f>
        <v>0.11631996999999999</v>
      </c>
      <c r="O258" s="123"/>
      <c r="P258" s="125" t="str">
        <f>_xlfn.IFNA(INDEX(PR24_after_overrides!$D$3:$AX$128, MATCH(Depreciation!$A258, PR24_after_overrides!$A$3:$A$128, 0), MATCH(Depreciation!P$2, PR24_after_overrides!$D$2:$AX$2, 0)), "")</f>
        <v/>
      </c>
      <c r="Q258" s="125" t="str">
        <f>_xlfn.IFNA(INDEX(PR24_after_overrides!$D$3:$AX$128, MATCH(Depreciation!$A258, PR24_after_overrides!$A$3:$A$128, 0), MATCH(Depreciation!Q$2, PR24_after_overrides!$D$2:$AX$2, 0)), "")</f>
        <v/>
      </c>
      <c r="R258" s="125" t="str">
        <f>_xlfn.IFNA(INDEX(PR24_after_overrides!$D$3:$AX$128, MATCH(Depreciation!$A258, PR24_after_overrides!$A$3:$A$128, 0), MATCH(Depreciation!R$2, PR24_after_overrides!$D$2:$AX$2, 0)), "")</f>
        <v/>
      </c>
      <c r="S258" s="125" t="str">
        <f>_xlfn.IFNA(INDEX(PR24_after_overrides!$D$3:$AX$128, MATCH(Depreciation!$A258, PR24_after_overrides!$A$3:$A$128, 0), MATCH(Depreciation!S$2, PR24_after_overrides!$D$2:$AX$2, 0)), "")</f>
        <v/>
      </c>
      <c r="T258" s="123"/>
      <c r="U258" s="124" cm="1">
        <f t="array" ref="U258">_xlfn.IFS($C258&lt;"2017-18",SUM(D258:F258),$C258&lt;"2020-21",SUM(H258:I258), $C258&lt;"2024-25", SUM(K258:N258), $C258&gt;="2024-25", SUM(P258:S258))</f>
        <v>0.11845960999999999</v>
      </c>
      <c r="V258" s="113"/>
      <c r="W258" s="113"/>
      <c r="X258" s="113"/>
      <c r="Y258" s="113"/>
      <c r="Z258" s="113"/>
    </row>
    <row r="259" spans="1:26" ht="12.4" customHeight="1" x14ac:dyDescent="0.35">
      <c r="A259" s="111" t="str">
        <f t="shared" si="12"/>
        <v>SES22</v>
      </c>
      <c r="B259" s="111" t="s">
        <v>469</v>
      </c>
      <c r="C259" s="111" t="s">
        <v>259</v>
      </c>
      <c r="D259" s="122">
        <f>INDEX(PR19_after_overrides!$A$1:$J$255, MATCH(Depreciation!$A259, PR19_after_overrides!$A$1:$A$255, 0), MATCH(Depreciation!D$2, PR19_after_overrides!$A$1:$J$1, 0))</f>
        <v>0</v>
      </c>
      <c r="E259" s="122">
        <f>INDEX(PR19_after_overrides!$A$1:$J$255, MATCH(Depreciation!$A259, PR19_after_overrides!$A$1:$A$255, 0), MATCH(Depreciation!E$2, PR19_after_overrides!$A$1:$J$1, 0))</f>
        <v>0.38700000000000001</v>
      </c>
      <c r="F259" s="122">
        <f>INDEX(PR19_after_overrides!$A$1:$J$255, MATCH(Depreciation!$A259, PR19_after_overrides!$A$1:$A$255, 0), MATCH(Depreciation!F$2, PR19_after_overrides!$A$1:$J$1, 0))</f>
        <v>3.6999999999999998E-2</v>
      </c>
      <c r="G259" s="123"/>
      <c r="H259" s="124" t="str">
        <f>INDEX('Cyclical_after overrides'!$A$1:$AX$244,MATCH(Depreciation!$A259,'Cyclical_after overrides'!$A$1:$A$244,0),MATCH(Depreciation!H$2,'Cyclical_after overrides'!$A$1:$AX$1,0))</f>
        <v/>
      </c>
      <c r="I259" s="124" t="str">
        <f>INDEX('Cyclical_after overrides'!$A$1:$AX$244,MATCH(Depreciation!$A259,'Cyclical_after overrides'!$A$1:$A$244,0),MATCH(Depreciation!I$2,'Cyclical_after overrides'!$A$1:$AX$1,0))</f>
        <v/>
      </c>
      <c r="J259" s="123"/>
      <c r="K259" s="124">
        <f>INDEX('Cyclical_after overrides'!$A$1:$AX$244,MATCH(Depreciation!$A259,'Cyclical_after overrides'!$A$1:$A$244,0),MATCH(Depreciation!K$2,'Cyclical_after overrides'!$A$1:$AX$1,0))</f>
        <v>0</v>
      </c>
      <c r="L259" s="124">
        <f>INDEX('Cyclical_after overrides'!$A$1:$AX$244,MATCH(Depreciation!$A259,'Cyclical_after overrides'!$A$1:$A$244,0),MATCH(Depreciation!L$2,'Cyclical_after overrides'!$A$1:$AX$1,0))</f>
        <v>0</v>
      </c>
      <c r="M259" s="124">
        <f>INDEX('Cyclical_after overrides'!$A$1:$AX$244,MATCH(Depreciation!$A259,'Cyclical_after overrides'!$A$1:$A$244,0),MATCH(Depreciation!M$2,'Cyclical_after overrides'!$A$1:$AX$1,0))</f>
        <v>0</v>
      </c>
      <c r="N259" s="124">
        <f>INDEX('Cyclical_after overrides'!$A$1:$AX$244,MATCH(Depreciation!$A259,'Cyclical_after overrides'!$A$1:$A$244,0),MATCH(Depreciation!N$2,'Cyclical_after overrides'!$A$1:$AX$1,0))</f>
        <v>0.48121695213045301</v>
      </c>
      <c r="O259" s="123"/>
      <c r="P259" s="125" t="str">
        <f>_xlfn.IFNA(INDEX(PR24_after_overrides!$D$3:$AX$128, MATCH(Depreciation!$A259, PR24_after_overrides!$A$3:$A$128, 0), MATCH(Depreciation!P$2, PR24_after_overrides!$D$2:$AX$2, 0)), "")</f>
        <v/>
      </c>
      <c r="Q259" s="125" t="str">
        <f>_xlfn.IFNA(INDEX(PR24_after_overrides!$D$3:$AX$128, MATCH(Depreciation!$A259, PR24_after_overrides!$A$3:$A$128, 0), MATCH(Depreciation!Q$2, PR24_after_overrides!$D$2:$AX$2, 0)), "")</f>
        <v/>
      </c>
      <c r="R259" s="125" t="str">
        <f>_xlfn.IFNA(INDEX(PR24_after_overrides!$D$3:$AX$128, MATCH(Depreciation!$A259, PR24_after_overrides!$A$3:$A$128, 0), MATCH(Depreciation!R$2, PR24_after_overrides!$D$2:$AX$2, 0)), "")</f>
        <v/>
      </c>
      <c r="S259" s="125" t="str">
        <f>_xlfn.IFNA(INDEX(PR24_after_overrides!$D$3:$AX$128, MATCH(Depreciation!$A259, PR24_after_overrides!$A$3:$A$128, 0), MATCH(Depreciation!S$2, PR24_after_overrides!$D$2:$AX$2, 0)), "")</f>
        <v/>
      </c>
      <c r="T259" s="123"/>
      <c r="U259" s="124" cm="1">
        <f t="array" ref="U259">_xlfn.IFS($C259&lt;"2017-18",SUM(D259:F259),$C259&lt;"2020-21",SUM(H259:I259), $C259&lt;"2024-25", SUM(K259:N259), $C259&gt;="2024-25", SUM(P259:S259))</f>
        <v>0.48121695213045301</v>
      </c>
      <c r="V259" s="113"/>
      <c r="W259" s="113"/>
      <c r="X259" s="113"/>
      <c r="Y259" s="113"/>
      <c r="Z259" s="113"/>
    </row>
    <row r="260" spans="1:26" ht="12.4" customHeight="1" x14ac:dyDescent="0.35">
      <c r="A260" s="111" t="str">
        <f t="shared" si="12"/>
        <v>SES23</v>
      </c>
      <c r="B260" s="111" t="s">
        <v>469</v>
      </c>
      <c r="C260" s="111" t="s">
        <v>261</v>
      </c>
      <c r="D260" s="122">
        <f>INDEX(PR19_after_overrides!$A$1:$J$255, MATCH(Depreciation!$A260, PR19_after_overrides!$A$1:$A$255, 0), MATCH(Depreciation!D$2, PR19_after_overrides!$A$1:$J$1, 0))</f>
        <v>0</v>
      </c>
      <c r="E260" s="122">
        <f>INDEX(PR19_after_overrides!$A$1:$J$255, MATCH(Depreciation!$A260, PR19_after_overrides!$A$1:$A$255, 0), MATCH(Depreciation!E$2, PR19_after_overrides!$A$1:$J$1, 0))</f>
        <v>0.38600000000000001</v>
      </c>
      <c r="F260" s="122">
        <f>INDEX(PR19_after_overrides!$A$1:$J$255, MATCH(Depreciation!$A260, PR19_after_overrides!$A$1:$A$255, 0), MATCH(Depreciation!F$2, PR19_after_overrides!$A$1:$J$1, 0))</f>
        <v>6.2E-2</v>
      </c>
      <c r="G260" s="123"/>
      <c r="H260" s="124" t="str">
        <f>INDEX('Cyclical_after overrides'!$A$1:$AX$244,MATCH(Depreciation!$A260,'Cyclical_after overrides'!$A$1:$A$244,0),MATCH(Depreciation!H$2,'Cyclical_after overrides'!$A$1:$AX$1,0))</f>
        <v/>
      </c>
      <c r="I260" s="124" t="str">
        <f>INDEX('Cyclical_after overrides'!$A$1:$AX$244,MATCH(Depreciation!$A260,'Cyclical_after overrides'!$A$1:$A$244,0),MATCH(Depreciation!I$2,'Cyclical_after overrides'!$A$1:$AX$1,0))</f>
        <v/>
      </c>
      <c r="J260" s="123"/>
      <c r="K260" s="124">
        <f>INDEX('Cyclical_after overrides'!$A$1:$AX$244,MATCH(Depreciation!$A260,'Cyclical_after overrides'!$A$1:$A$244,0),MATCH(Depreciation!K$2,'Cyclical_after overrides'!$A$1:$AX$1,0))</f>
        <v>0</v>
      </c>
      <c r="L260" s="124">
        <f>INDEX('Cyclical_after overrides'!$A$1:$AX$244,MATCH(Depreciation!$A260,'Cyclical_after overrides'!$A$1:$A$244,0),MATCH(Depreciation!L$2,'Cyclical_after overrides'!$A$1:$AX$1,0))</f>
        <v>0</v>
      </c>
      <c r="M260" s="124">
        <f>INDEX('Cyclical_after overrides'!$A$1:$AX$244,MATCH(Depreciation!$A260,'Cyclical_after overrides'!$A$1:$A$244,0),MATCH(Depreciation!M$2,'Cyclical_after overrides'!$A$1:$AX$1,0))</f>
        <v>0</v>
      </c>
      <c r="N260" s="124">
        <f>INDEX('Cyclical_after overrides'!$A$1:$AX$244,MATCH(Depreciation!$A260,'Cyclical_after overrides'!$A$1:$A$244,0),MATCH(Depreciation!N$2,'Cyclical_after overrides'!$A$1:$AX$1,0))</f>
        <v>0.6100551716379643</v>
      </c>
      <c r="O260" s="123"/>
      <c r="P260" s="125" t="str">
        <f>_xlfn.IFNA(INDEX(PR24_after_overrides!$D$3:$AX$128, MATCH(Depreciation!$A260, PR24_after_overrides!$A$3:$A$128, 0), MATCH(Depreciation!P$2, PR24_after_overrides!$D$2:$AX$2, 0)), "")</f>
        <v/>
      </c>
      <c r="Q260" s="125" t="str">
        <f>_xlfn.IFNA(INDEX(PR24_after_overrides!$D$3:$AX$128, MATCH(Depreciation!$A260, PR24_after_overrides!$A$3:$A$128, 0), MATCH(Depreciation!Q$2, PR24_after_overrides!$D$2:$AX$2, 0)), "")</f>
        <v/>
      </c>
      <c r="R260" s="125" t="str">
        <f>_xlfn.IFNA(INDEX(PR24_after_overrides!$D$3:$AX$128, MATCH(Depreciation!$A260, PR24_after_overrides!$A$3:$A$128, 0), MATCH(Depreciation!R$2, PR24_after_overrides!$D$2:$AX$2, 0)), "")</f>
        <v/>
      </c>
      <c r="S260" s="125" t="str">
        <f>_xlfn.IFNA(INDEX(PR24_after_overrides!$D$3:$AX$128, MATCH(Depreciation!$A260, PR24_after_overrides!$A$3:$A$128, 0), MATCH(Depreciation!S$2, PR24_after_overrides!$D$2:$AX$2, 0)), "")</f>
        <v/>
      </c>
      <c r="T260" s="123"/>
      <c r="U260" s="124" cm="1">
        <f t="array" ref="U260">_xlfn.IFS($C260&lt;"2017-18",SUM(D260:F260),$C260&lt;"2020-21",SUM(H260:I260), $C260&lt;"2024-25", SUM(K260:N260), $C260&gt;="2024-25", SUM(P260:S260))</f>
        <v>0.6100551716379643</v>
      </c>
      <c r="V260" s="113"/>
      <c r="W260" s="113"/>
      <c r="X260" s="113"/>
      <c r="Y260" s="113"/>
      <c r="Z260" s="113"/>
    </row>
    <row r="261" spans="1:26" ht="12.4" customHeight="1" x14ac:dyDescent="0.35">
      <c r="A261" s="111" t="str">
        <f t="shared" ref="A261:A267" si="14">B261&amp;RIGHT(C261,2)</f>
        <v>SES24</v>
      </c>
      <c r="B261" s="111" t="s">
        <v>469</v>
      </c>
      <c r="C261" s="111" t="s">
        <v>263</v>
      </c>
      <c r="D261" s="122"/>
      <c r="E261" s="122"/>
      <c r="F261" s="122"/>
      <c r="G261" s="123"/>
      <c r="H261" s="124"/>
      <c r="I261" s="124"/>
      <c r="J261" s="123"/>
      <c r="K261" s="124">
        <f>INDEX('Cyclical_after overrides'!$A$1:$AX$244,MATCH(Depreciation!$A261,'Cyclical_after overrides'!$A$1:$A$244,0),MATCH(Depreciation!K$2,'Cyclical_after overrides'!$A$1:$AX$1,0))</f>
        <v>0</v>
      </c>
      <c r="L261" s="124">
        <f>INDEX('Cyclical_after overrides'!$A$1:$AX$244,MATCH(Depreciation!$A261,'Cyclical_after overrides'!$A$1:$A$244,0),MATCH(Depreciation!L$2,'Cyclical_after overrides'!$A$1:$AX$1,0))</f>
        <v>0</v>
      </c>
      <c r="M261" s="124">
        <f>INDEX('Cyclical_after overrides'!$A$1:$AX$244,MATCH(Depreciation!$A261,'Cyclical_after overrides'!$A$1:$A$244,0),MATCH(Depreciation!M$2,'Cyclical_after overrides'!$A$1:$AX$1,0))</f>
        <v>0</v>
      </c>
      <c r="N261" s="124">
        <f>INDEX('Cyclical_after overrides'!$A$1:$AX$244,MATCH(Depreciation!$A261,'Cyclical_after overrides'!$A$1:$A$244,0),MATCH(Depreciation!N$2,'Cyclical_after overrides'!$A$1:$AX$1,0))</f>
        <v>0.74492590594097818</v>
      </c>
      <c r="O261" s="123"/>
      <c r="P261" s="125">
        <f>_xlfn.IFNA(INDEX(PR24_after_overrides!$D$3:$AX$128, MATCH(Depreciation!$A261, PR24_after_overrides!$A$3:$A$128, 0), MATCH(Depreciation!P$2, PR24_after_overrides!$D$2:$AX$2, 0)), "")</f>
        <v>0</v>
      </c>
      <c r="Q261" s="125">
        <f>_xlfn.IFNA(INDEX(PR24_after_overrides!$D$3:$AX$128, MATCH(Depreciation!$A261, PR24_after_overrides!$A$3:$A$128, 0), MATCH(Depreciation!Q$2, PR24_after_overrides!$D$2:$AX$2, 0)), "")</f>
        <v>0.74490403776866809</v>
      </c>
      <c r="R261" s="125">
        <f>_xlfn.IFNA(INDEX(PR24_after_overrides!$D$3:$AX$128, MATCH(Depreciation!$A261, PR24_after_overrides!$A$3:$A$128, 0), MATCH(Depreciation!R$2, PR24_after_overrides!$D$2:$AX$2, 0)), "")</f>
        <v>0</v>
      </c>
      <c r="S261" s="125">
        <f>_xlfn.IFNA(INDEX(PR24_after_overrides!$D$3:$AX$128, MATCH(Depreciation!$A261, PR24_after_overrides!$A$3:$A$128, 0), MATCH(Depreciation!S$2, PR24_after_overrides!$D$2:$AX$2, 0)), "")</f>
        <v>0</v>
      </c>
      <c r="T261" s="123"/>
      <c r="U261" s="124" cm="1">
        <f t="array" ref="U261">_xlfn.IFS($C261&lt;"2017-18",SUM(D261:F261),$C261&lt;"2020-21",SUM(H261:I261), $C261&lt;"2024-25", SUM(K261:N261), $C261&gt;="2024-25", SUM(P261:S261))</f>
        <v>0.74492590594097818</v>
      </c>
      <c r="V261" s="113"/>
      <c r="W261" s="113"/>
      <c r="X261" s="113"/>
      <c r="Y261" s="113"/>
      <c r="Z261" s="113"/>
    </row>
    <row r="262" spans="1:26" ht="12.4" customHeight="1" x14ac:dyDescent="0.35">
      <c r="A262" s="111" t="str">
        <f t="shared" si="14"/>
        <v>SES25</v>
      </c>
      <c r="B262" s="111" t="s">
        <v>469</v>
      </c>
      <c r="C262" s="111" t="s">
        <v>516</v>
      </c>
      <c r="D262" s="122"/>
      <c r="E262" s="122"/>
      <c r="F262" s="122"/>
      <c r="G262" s="123"/>
      <c r="H262" s="124"/>
      <c r="I262" s="124"/>
      <c r="J262" s="123"/>
      <c r="K262" s="124"/>
      <c r="L262" s="124"/>
      <c r="M262" s="124"/>
      <c r="N262" s="124"/>
      <c r="O262" s="123"/>
      <c r="P262" s="125">
        <f>_xlfn.IFNA(INDEX(PR24_after_overrides!$D$3:$AX$128, MATCH(Depreciation!$A262, PR24_after_overrides!$A$3:$A$128, 0), MATCH(Depreciation!P$2, PR24_after_overrides!$D$2:$AX$2, 0)), "")</f>
        <v>0</v>
      </c>
      <c r="Q262" s="125">
        <f>_xlfn.IFNA(INDEX(PR24_after_overrides!$D$3:$AX$128, MATCH(Depreciation!$A262, PR24_after_overrides!$A$3:$A$128, 0), MATCH(Depreciation!Q$2, PR24_after_overrides!$D$2:$AX$2, 0)), "")</f>
        <v>0.47647399837575161</v>
      </c>
      <c r="R262" s="125">
        <f>_xlfn.IFNA(INDEX(PR24_after_overrides!$D$3:$AX$128, MATCH(Depreciation!$A262, PR24_after_overrides!$A$3:$A$128, 0), MATCH(Depreciation!R$2, PR24_after_overrides!$D$2:$AX$2, 0)), "")</f>
        <v>0</v>
      </c>
      <c r="S262" s="125">
        <f>_xlfn.IFNA(INDEX(PR24_after_overrides!$D$3:$AX$128, MATCH(Depreciation!$A262, PR24_after_overrides!$A$3:$A$128, 0), MATCH(Depreciation!S$2, PR24_after_overrides!$D$2:$AX$2, 0)), "")</f>
        <v>0</v>
      </c>
      <c r="T262" s="123"/>
      <c r="U262" s="124" cm="1">
        <f t="array" ref="U262">_xlfn.IFS($C262&lt;"2017-18",SUM(D262:F262),$C262&lt;"2020-21",SUM(H262:I262), $C262&lt;"2024-25", SUM(K262:N262), $C262&gt;="2024-25", SUM(P262:S262))</f>
        <v>0.47647399837575161</v>
      </c>
      <c r="V262" s="113"/>
      <c r="W262" s="113"/>
      <c r="X262" s="113"/>
      <c r="Y262" s="113"/>
      <c r="Z262" s="113"/>
    </row>
    <row r="263" spans="1:26" ht="12.4" customHeight="1" x14ac:dyDescent="0.35">
      <c r="A263" s="111" t="str">
        <f t="shared" si="14"/>
        <v>SES26</v>
      </c>
      <c r="B263" s="111" t="s">
        <v>469</v>
      </c>
      <c r="C263" s="111" t="s">
        <v>518</v>
      </c>
      <c r="D263" s="122"/>
      <c r="E263" s="122"/>
      <c r="F263" s="122"/>
      <c r="G263" s="123"/>
      <c r="H263" s="124"/>
      <c r="I263" s="124"/>
      <c r="J263" s="123"/>
      <c r="K263" s="124"/>
      <c r="L263" s="124"/>
      <c r="M263" s="124"/>
      <c r="N263" s="124"/>
      <c r="O263" s="123"/>
      <c r="P263" s="125">
        <f>_xlfn.IFNA(INDEX(PR24_after_overrides!$D$3:$AX$128, MATCH(Depreciation!$A263, PR24_after_overrides!$A$3:$A$128, 0), MATCH(Depreciation!P$2, PR24_after_overrides!$D$2:$AX$2, 0)), "")</f>
        <v>0</v>
      </c>
      <c r="Q263" s="125">
        <f>_xlfn.IFNA(INDEX(PR24_after_overrides!$D$3:$AX$128, MATCH(Depreciation!$A263, PR24_after_overrides!$A$3:$A$128, 0), MATCH(Depreciation!Q$2, PR24_after_overrides!$D$2:$AX$2, 0)), "")</f>
        <v>0.4755618446291211</v>
      </c>
      <c r="R263" s="125">
        <f>_xlfn.IFNA(INDEX(PR24_after_overrides!$D$3:$AX$128, MATCH(Depreciation!$A263, PR24_after_overrides!$A$3:$A$128, 0), MATCH(Depreciation!R$2, PR24_after_overrides!$D$2:$AX$2, 0)), "")</f>
        <v>0</v>
      </c>
      <c r="S263" s="125">
        <f>_xlfn.IFNA(INDEX(PR24_after_overrides!$D$3:$AX$128, MATCH(Depreciation!$A263, PR24_after_overrides!$A$3:$A$128, 0), MATCH(Depreciation!S$2, PR24_after_overrides!$D$2:$AX$2, 0)), "")</f>
        <v>0</v>
      </c>
      <c r="T263" s="123"/>
      <c r="U263" s="124" cm="1">
        <f t="array" ref="U263">_xlfn.IFS($C263&lt;"2017-18",SUM(D263:F263),$C263&lt;"2020-21",SUM(H263:I263), $C263&lt;"2024-25", SUM(K263:N263), $C263&gt;="2024-25", SUM(P263:S263))</f>
        <v>0.4755618446291211</v>
      </c>
      <c r="V263" s="113"/>
      <c r="W263" s="113"/>
      <c r="X263" s="113"/>
      <c r="Y263" s="113"/>
      <c r="Z263" s="113"/>
    </row>
    <row r="264" spans="1:26" ht="12.4" customHeight="1" x14ac:dyDescent="0.35">
      <c r="A264" s="111" t="str">
        <f t="shared" si="14"/>
        <v>SES27</v>
      </c>
      <c r="B264" s="111" t="s">
        <v>469</v>
      </c>
      <c r="C264" s="111" t="s">
        <v>519</v>
      </c>
      <c r="D264" s="122"/>
      <c r="E264" s="122"/>
      <c r="F264" s="122"/>
      <c r="G264" s="123"/>
      <c r="H264" s="124"/>
      <c r="I264" s="124"/>
      <c r="J264" s="123"/>
      <c r="K264" s="124"/>
      <c r="L264" s="124"/>
      <c r="M264" s="124"/>
      <c r="N264" s="124"/>
      <c r="O264" s="123"/>
      <c r="P264" s="125">
        <f>_xlfn.IFNA(INDEX(PR24_after_overrides!$D$3:$AX$128, MATCH(Depreciation!$A264, PR24_after_overrides!$A$3:$A$128, 0), MATCH(Depreciation!P$2, PR24_after_overrides!$D$2:$AX$2, 0)), "")</f>
        <v>0</v>
      </c>
      <c r="Q264" s="125">
        <f>_xlfn.IFNA(INDEX(PR24_after_overrides!$D$3:$AX$128, MATCH(Depreciation!$A264, PR24_after_overrides!$A$3:$A$128, 0), MATCH(Depreciation!Q$2, PR24_after_overrides!$D$2:$AX$2, 0)), "")</f>
        <v>0.52046753477510166</v>
      </c>
      <c r="R264" s="125">
        <f>_xlfn.IFNA(INDEX(PR24_after_overrides!$D$3:$AX$128, MATCH(Depreciation!$A264, PR24_after_overrides!$A$3:$A$128, 0), MATCH(Depreciation!R$2, PR24_after_overrides!$D$2:$AX$2, 0)), "")</f>
        <v>0</v>
      </c>
      <c r="S264" s="125">
        <f>_xlfn.IFNA(INDEX(PR24_after_overrides!$D$3:$AX$128, MATCH(Depreciation!$A264, PR24_after_overrides!$A$3:$A$128, 0), MATCH(Depreciation!S$2, PR24_after_overrides!$D$2:$AX$2, 0)), "")</f>
        <v>0</v>
      </c>
      <c r="T264" s="123"/>
      <c r="U264" s="124" cm="1">
        <f t="array" ref="U264">_xlfn.IFS($C264&lt;"2017-18",SUM(D264:F264),$C264&lt;"2020-21",SUM(H264:I264), $C264&lt;"2024-25", SUM(K264:N264), $C264&gt;="2024-25", SUM(P264:S264))</f>
        <v>0.52046753477510166</v>
      </c>
      <c r="V264" s="113"/>
      <c r="W264" s="113"/>
      <c r="X264" s="113"/>
      <c r="Y264" s="113"/>
      <c r="Z264" s="113"/>
    </row>
    <row r="265" spans="1:26" ht="12.4" customHeight="1" x14ac:dyDescent="0.35">
      <c r="A265" s="111" t="str">
        <f t="shared" si="14"/>
        <v>SES28</v>
      </c>
      <c r="B265" s="111" t="s">
        <v>469</v>
      </c>
      <c r="C265" s="111" t="s">
        <v>520</v>
      </c>
      <c r="D265" s="122"/>
      <c r="E265" s="122"/>
      <c r="F265" s="122"/>
      <c r="G265" s="123"/>
      <c r="H265" s="124"/>
      <c r="I265" s="124"/>
      <c r="J265" s="123"/>
      <c r="K265" s="124"/>
      <c r="L265" s="124"/>
      <c r="M265" s="124"/>
      <c r="N265" s="124"/>
      <c r="O265" s="123"/>
      <c r="P265" s="125">
        <f>_xlfn.IFNA(INDEX(PR24_after_overrides!$D$3:$AX$128, MATCH(Depreciation!$A265, PR24_after_overrides!$A$3:$A$128, 0), MATCH(Depreciation!P$2, PR24_after_overrides!$D$2:$AX$2, 0)), "")</f>
        <v>0</v>
      </c>
      <c r="Q265" s="125">
        <f>_xlfn.IFNA(INDEX(PR24_after_overrides!$D$3:$AX$128, MATCH(Depreciation!$A265, PR24_after_overrides!$A$3:$A$128, 0), MATCH(Depreciation!Q$2, PR24_after_overrides!$D$2:$AX$2, 0)), "")</f>
        <v>0.59144619045959046</v>
      </c>
      <c r="R265" s="125">
        <f>_xlfn.IFNA(INDEX(PR24_after_overrides!$D$3:$AX$128, MATCH(Depreciation!$A265, PR24_after_overrides!$A$3:$A$128, 0), MATCH(Depreciation!R$2, PR24_after_overrides!$D$2:$AX$2, 0)), "")</f>
        <v>0</v>
      </c>
      <c r="S265" s="125">
        <f>_xlfn.IFNA(INDEX(PR24_after_overrides!$D$3:$AX$128, MATCH(Depreciation!$A265, PR24_after_overrides!$A$3:$A$128, 0), MATCH(Depreciation!S$2, PR24_after_overrides!$D$2:$AX$2, 0)), "")</f>
        <v>0</v>
      </c>
      <c r="T265" s="123"/>
      <c r="U265" s="124" cm="1">
        <f t="array" ref="U265">_xlfn.IFS($C265&lt;"2017-18",SUM(D265:F265),$C265&lt;"2020-21",SUM(H265:I265), $C265&lt;"2024-25", SUM(K265:N265), $C265&gt;="2024-25", SUM(P265:S265))</f>
        <v>0.59144619045959046</v>
      </c>
      <c r="V265" s="113"/>
      <c r="W265" s="113"/>
      <c r="X265" s="113"/>
      <c r="Y265" s="113"/>
      <c r="Z265" s="113"/>
    </row>
    <row r="266" spans="1:26" ht="12.4" customHeight="1" x14ac:dyDescent="0.35">
      <c r="A266" s="111" t="str">
        <f t="shared" si="14"/>
        <v>SES29</v>
      </c>
      <c r="B266" s="111" t="s">
        <v>469</v>
      </c>
      <c r="C266" s="111" t="s">
        <v>521</v>
      </c>
      <c r="D266" s="122"/>
      <c r="E266" s="122"/>
      <c r="F266" s="122"/>
      <c r="G266" s="123"/>
      <c r="H266" s="124"/>
      <c r="I266" s="124"/>
      <c r="J266" s="123"/>
      <c r="K266" s="124"/>
      <c r="L266" s="124"/>
      <c r="M266" s="124"/>
      <c r="N266" s="124"/>
      <c r="O266" s="123"/>
      <c r="P266" s="125">
        <f>_xlfn.IFNA(INDEX(PR24_after_overrides!$D$3:$AX$128, MATCH(Depreciation!$A266, PR24_after_overrides!$A$3:$A$128, 0), MATCH(Depreciation!P$2, PR24_after_overrides!$D$2:$AX$2, 0)), "")</f>
        <v>0</v>
      </c>
      <c r="Q266" s="125">
        <f>_xlfn.IFNA(INDEX(PR24_after_overrides!$D$3:$AX$128, MATCH(Depreciation!$A266, PR24_after_overrides!$A$3:$A$128, 0), MATCH(Depreciation!Q$2, PR24_after_overrides!$D$2:$AX$2, 0)), "")</f>
        <v>0.6642483001287639</v>
      </c>
      <c r="R266" s="125">
        <f>_xlfn.IFNA(INDEX(PR24_after_overrides!$D$3:$AX$128, MATCH(Depreciation!$A266, PR24_after_overrides!$A$3:$A$128, 0), MATCH(Depreciation!R$2, PR24_after_overrides!$D$2:$AX$2, 0)), "")</f>
        <v>0</v>
      </c>
      <c r="S266" s="125">
        <f>_xlfn.IFNA(INDEX(PR24_after_overrides!$D$3:$AX$128, MATCH(Depreciation!$A266, PR24_after_overrides!$A$3:$A$128, 0), MATCH(Depreciation!S$2, PR24_after_overrides!$D$2:$AX$2, 0)), "")</f>
        <v>0</v>
      </c>
      <c r="T266" s="123"/>
      <c r="U266" s="124" cm="1">
        <f t="array" ref="U266">_xlfn.IFS($C266&lt;"2017-18",SUM(D266:F266),$C266&lt;"2020-21",SUM(H266:I266), $C266&lt;"2024-25", SUM(K266:N266), $C266&gt;="2024-25", SUM(P266:S266))</f>
        <v>0.6642483001287639</v>
      </c>
      <c r="V266" s="113"/>
      <c r="W266" s="113"/>
      <c r="X266" s="113"/>
      <c r="Y266" s="113"/>
      <c r="Z266" s="113"/>
    </row>
    <row r="267" spans="1:26" ht="12.4" customHeight="1" x14ac:dyDescent="0.35">
      <c r="A267" s="111" t="str">
        <f t="shared" si="14"/>
        <v>SES30</v>
      </c>
      <c r="B267" s="111" t="s">
        <v>469</v>
      </c>
      <c r="C267" s="111" t="s">
        <v>522</v>
      </c>
      <c r="D267" s="122"/>
      <c r="E267" s="122"/>
      <c r="F267" s="122"/>
      <c r="G267" s="123"/>
      <c r="H267" s="124"/>
      <c r="I267" s="124"/>
      <c r="J267" s="123"/>
      <c r="K267" s="124"/>
      <c r="L267" s="124"/>
      <c r="M267" s="124"/>
      <c r="N267" s="124"/>
      <c r="O267" s="123"/>
      <c r="P267" s="125">
        <f>_xlfn.IFNA(INDEX(PR24_after_overrides!$D$3:$AX$128, MATCH(Depreciation!$A267, PR24_after_overrides!$A$3:$A$128, 0), MATCH(Depreciation!P$2, PR24_after_overrides!$D$2:$AX$2, 0)), "")</f>
        <v>0</v>
      </c>
      <c r="Q267" s="125">
        <f>_xlfn.IFNA(INDEX(PR24_after_overrides!$D$3:$AX$128, MATCH(Depreciation!$A267, PR24_after_overrides!$A$3:$A$128, 0), MATCH(Depreciation!Q$2, PR24_after_overrides!$D$2:$AX$2, 0)), "")</f>
        <v>0.72290783067693898</v>
      </c>
      <c r="R267" s="125">
        <f>_xlfn.IFNA(INDEX(PR24_after_overrides!$D$3:$AX$128, MATCH(Depreciation!$A267, PR24_after_overrides!$A$3:$A$128, 0), MATCH(Depreciation!R$2, PR24_after_overrides!$D$2:$AX$2, 0)), "")</f>
        <v>0</v>
      </c>
      <c r="S267" s="125">
        <f>_xlfn.IFNA(INDEX(PR24_after_overrides!$D$3:$AX$128, MATCH(Depreciation!$A267, PR24_after_overrides!$A$3:$A$128, 0), MATCH(Depreciation!S$2, PR24_after_overrides!$D$2:$AX$2, 0)), "")</f>
        <v>0</v>
      </c>
      <c r="T267" s="123"/>
      <c r="U267" s="124" cm="1">
        <f t="array" ref="U267">_xlfn.IFS($C267&lt;"2017-18",SUM(D267:F267),$C267&lt;"2020-21",SUM(H267:I267), $C267&lt;"2024-25", SUM(K267:N267), $C267&gt;="2024-25", SUM(P267:S267))</f>
        <v>0.72290783067693898</v>
      </c>
      <c r="V267" s="113"/>
      <c r="W267" s="113"/>
      <c r="X267" s="113"/>
      <c r="Y267" s="113"/>
      <c r="Z267" s="113"/>
    </row>
    <row r="268" spans="1:26" ht="12.4" customHeight="1" x14ac:dyDescent="0.35">
      <c r="A268" s="111" t="str">
        <f t="shared" si="12"/>
        <v>SEW14</v>
      </c>
      <c r="B268" s="111" t="s">
        <v>481</v>
      </c>
      <c r="C268" s="111" t="s">
        <v>243</v>
      </c>
      <c r="D268" s="122">
        <f>INDEX(PR19_after_overrides!$A$1:$J$255, MATCH(Depreciation!$A268, PR19_after_overrides!$A$1:$A$255, 0), MATCH(Depreciation!D$2, PR19_after_overrides!$A$1:$J$1, 0))</f>
        <v>1.403</v>
      </c>
      <c r="E268" s="122" t="str">
        <f>INDEX(PR19_after_overrides!$A$1:$J$255, MATCH(Depreciation!$A268, PR19_after_overrides!$A$1:$A$255, 0), MATCH(Depreciation!E$2, PR19_after_overrides!$A$1:$J$1, 0))</f>
        <v/>
      </c>
      <c r="F268" s="122" t="str">
        <f>INDEX(PR19_after_overrides!$A$1:$J$255, MATCH(Depreciation!$A268, PR19_after_overrides!$A$1:$A$255, 0), MATCH(Depreciation!F$2, PR19_after_overrides!$A$1:$J$1, 0))</f>
        <v/>
      </c>
      <c r="G268" s="123"/>
      <c r="H268" s="124" t="str">
        <f>INDEX('Cyclical_after overrides'!$A$1:$AX$244,MATCH(Depreciation!$A268,'Cyclical_after overrides'!$A$1:$A$244,0),MATCH(Depreciation!H$2,'Cyclical_after overrides'!$A$1:$AX$1,0))</f>
        <v/>
      </c>
      <c r="I268" s="124">
        <f>INDEX('Cyclical_after overrides'!$A$1:$AX$244,MATCH(Depreciation!$A268,'Cyclical_after overrides'!$A$1:$A$244,0),MATCH(Depreciation!I$2,'Cyclical_after overrides'!$A$1:$AX$1,0))</f>
        <v>0</v>
      </c>
      <c r="J268" s="123"/>
      <c r="K268" s="124" t="str">
        <f>INDEX('Cyclical_after overrides'!$A$1:$AX$244,MATCH(Depreciation!$A268,'Cyclical_after overrides'!$A$1:$A$244,0),MATCH(Depreciation!K$2,'Cyclical_after overrides'!$A$1:$AX$1,0))</f>
        <v/>
      </c>
      <c r="L268" s="124" t="str">
        <f>INDEX('Cyclical_after overrides'!$A$1:$AX$244,MATCH(Depreciation!$A268,'Cyclical_after overrides'!$A$1:$A$244,0),MATCH(Depreciation!L$2,'Cyclical_after overrides'!$A$1:$AX$1,0))</f>
        <v/>
      </c>
      <c r="M268" s="124" t="str">
        <f>INDEX('Cyclical_after overrides'!$A$1:$AX$244,MATCH(Depreciation!$A268,'Cyclical_after overrides'!$A$1:$A$244,0),MATCH(Depreciation!M$2,'Cyclical_after overrides'!$A$1:$AX$1,0))</f>
        <v/>
      </c>
      <c r="N268" s="124" t="str">
        <f>INDEX('Cyclical_after overrides'!$A$1:$AX$244,MATCH(Depreciation!$A268,'Cyclical_after overrides'!$A$1:$A$244,0),MATCH(Depreciation!N$2,'Cyclical_after overrides'!$A$1:$AX$1,0))</f>
        <v/>
      </c>
      <c r="O268" s="123"/>
      <c r="P268" s="125" t="str">
        <f>_xlfn.IFNA(INDEX(PR24_after_overrides!$D$3:$AX$128, MATCH(Depreciation!$A268, PR24_after_overrides!$A$3:$A$128, 0), MATCH(Depreciation!P$2, PR24_after_overrides!$D$2:$AX$2, 0)), "")</f>
        <v/>
      </c>
      <c r="Q268" s="125" t="str">
        <f>_xlfn.IFNA(INDEX(PR24_after_overrides!$D$3:$AX$128, MATCH(Depreciation!$A268, PR24_after_overrides!$A$3:$A$128, 0), MATCH(Depreciation!Q$2, PR24_after_overrides!$D$2:$AX$2, 0)), "")</f>
        <v/>
      </c>
      <c r="R268" s="125" t="str">
        <f>_xlfn.IFNA(INDEX(PR24_after_overrides!$D$3:$AX$128, MATCH(Depreciation!$A268, PR24_after_overrides!$A$3:$A$128, 0), MATCH(Depreciation!R$2, PR24_after_overrides!$D$2:$AX$2, 0)), "")</f>
        <v/>
      </c>
      <c r="S268" s="125" t="str">
        <f>_xlfn.IFNA(INDEX(PR24_after_overrides!$D$3:$AX$128, MATCH(Depreciation!$A268, PR24_after_overrides!$A$3:$A$128, 0), MATCH(Depreciation!S$2, PR24_after_overrides!$D$2:$AX$2, 0)), "")</f>
        <v/>
      </c>
      <c r="T268" s="123"/>
      <c r="U268" s="124" cm="1">
        <f t="array" ref="U268">_xlfn.IFS($C268&lt;"2017-18",SUM(D268:F268),$C268&lt;"2020-21",SUM(H268:I268), $C268&lt;"2024-25", SUM(K268:N268), $C268&gt;="2024-25", SUM(P268:S268))</f>
        <v>1.403</v>
      </c>
      <c r="V268" s="113"/>
      <c r="W268" s="113"/>
      <c r="X268" s="113"/>
      <c r="Y268" s="113"/>
      <c r="Z268" s="113"/>
    </row>
    <row r="269" spans="1:26" ht="12.4" customHeight="1" x14ac:dyDescent="0.35">
      <c r="A269" s="111" t="str">
        <f t="shared" si="12"/>
        <v>SEW15</v>
      </c>
      <c r="B269" s="111" t="s">
        <v>481</v>
      </c>
      <c r="C269" s="111" t="s">
        <v>245</v>
      </c>
      <c r="D269" s="122">
        <f>INDEX(PR19_after_overrides!$A$1:$J$255, MATCH(Depreciation!$A269, PR19_after_overrides!$A$1:$A$255, 0), MATCH(Depreciation!D$2, PR19_after_overrides!$A$1:$J$1, 0))</f>
        <v>1.468</v>
      </c>
      <c r="E269" s="122" t="str">
        <f>INDEX(PR19_after_overrides!$A$1:$J$255, MATCH(Depreciation!$A269, PR19_after_overrides!$A$1:$A$255, 0), MATCH(Depreciation!E$2, PR19_after_overrides!$A$1:$J$1, 0))</f>
        <v/>
      </c>
      <c r="F269" s="122" t="str">
        <f>INDEX(PR19_after_overrides!$A$1:$J$255, MATCH(Depreciation!$A269, PR19_after_overrides!$A$1:$A$255, 0), MATCH(Depreciation!F$2, PR19_after_overrides!$A$1:$J$1, 0))</f>
        <v/>
      </c>
      <c r="G269" s="123"/>
      <c r="H269" s="124" t="str">
        <f>INDEX('Cyclical_after overrides'!$A$1:$AX$244,MATCH(Depreciation!$A269,'Cyclical_after overrides'!$A$1:$A$244,0),MATCH(Depreciation!H$2,'Cyclical_after overrides'!$A$1:$AX$1,0))</f>
        <v/>
      </c>
      <c r="I269" s="124">
        <f>INDEX('Cyclical_after overrides'!$A$1:$AX$244,MATCH(Depreciation!$A269,'Cyclical_after overrides'!$A$1:$A$244,0),MATCH(Depreciation!I$2,'Cyclical_after overrides'!$A$1:$AX$1,0))</f>
        <v>0</v>
      </c>
      <c r="J269" s="123"/>
      <c r="K269" s="124" t="str">
        <f>INDEX('Cyclical_after overrides'!$A$1:$AX$244,MATCH(Depreciation!$A269,'Cyclical_after overrides'!$A$1:$A$244,0),MATCH(Depreciation!K$2,'Cyclical_after overrides'!$A$1:$AX$1,0))</f>
        <v/>
      </c>
      <c r="L269" s="124" t="str">
        <f>INDEX('Cyclical_after overrides'!$A$1:$AX$244,MATCH(Depreciation!$A269,'Cyclical_after overrides'!$A$1:$A$244,0),MATCH(Depreciation!L$2,'Cyclical_after overrides'!$A$1:$AX$1,0))</f>
        <v/>
      </c>
      <c r="M269" s="124" t="str">
        <f>INDEX('Cyclical_after overrides'!$A$1:$AX$244,MATCH(Depreciation!$A269,'Cyclical_after overrides'!$A$1:$A$244,0),MATCH(Depreciation!M$2,'Cyclical_after overrides'!$A$1:$AX$1,0))</f>
        <v/>
      </c>
      <c r="N269" s="124" t="str">
        <f>INDEX('Cyclical_after overrides'!$A$1:$AX$244,MATCH(Depreciation!$A269,'Cyclical_after overrides'!$A$1:$A$244,0),MATCH(Depreciation!N$2,'Cyclical_after overrides'!$A$1:$AX$1,0))</f>
        <v/>
      </c>
      <c r="O269" s="123"/>
      <c r="P269" s="125" t="str">
        <f>_xlfn.IFNA(INDEX(PR24_after_overrides!$D$3:$AX$128, MATCH(Depreciation!$A269, PR24_after_overrides!$A$3:$A$128, 0), MATCH(Depreciation!P$2, PR24_after_overrides!$D$2:$AX$2, 0)), "")</f>
        <v/>
      </c>
      <c r="Q269" s="125" t="str">
        <f>_xlfn.IFNA(INDEX(PR24_after_overrides!$D$3:$AX$128, MATCH(Depreciation!$A269, PR24_after_overrides!$A$3:$A$128, 0), MATCH(Depreciation!Q$2, PR24_after_overrides!$D$2:$AX$2, 0)), "")</f>
        <v/>
      </c>
      <c r="R269" s="125" t="str">
        <f>_xlfn.IFNA(INDEX(PR24_after_overrides!$D$3:$AX$128, MATCH(Depreciation!$A269, PR24_after_overrides!$A$3:$A$128, 0), MATCH(Depreciation!R$2, PR24_after_overrides!$D$2:$AX$2, 0)), "")</f>
        <v/>
      </c>
      <c r="S269" s="125" t="str">
        <f>_xlfn.IFNA(INDEX(PR24_after_overrides!$D$3:$AX$128, MATCH(Depreciation!$A269, PR24_after_overrides!$A$3:$A$128, 0), MATCH(Depreciation!S$2, PR24_after_overrides!$D$2:$AX$2, 0)), "")</f>
        <v/>
      </c>
      <c r="T269" s="123"/>
      <c r="U269" s="124" cm="1">
        <f t="array" ref="U269">_xlfn.IFS($C269&lt;"2017-18",SUM(D269:F269),$C269&lt;"2020-21",SUM(H269:I269), $C269&lt;"2024-25", SUM(K269:N269), $C269&gt;="2024-25", SUM(P269:S269))</f>
        <v>1.468</v>
      </c>
      <c r="V269" s="113"/>
      <c r="W269" s="113"/>
      <c r="X269" s="113"/>
      <c r="Y269" s="113"/>
      <c r="Z269" s="113"/>
    </row>
    <row r="270" spans="1:26" ht="12.4" customHeight="1" x14ac:dyDescent="0.35">
      <c r="A270" s="111" t="str">
        <f t="shared" si="12"/>
        <v>SEW16</v>
      </c>
      <c r="B270" s="111" t="s">
        <v>481</v>
      </c>
      <c r="C270" s="111" t="s">
        <v>247</v>
      </c>
      <c r="D270" s="122">
        <f>INDEX(PR19_after_overrides!$A$1:$J$255, MATCH(Depreciation!$A270, PR19_after_overrides!$A$1:$A$255, 0), MATCH(Depreciation!D$2, PR19_after_overrides!$A$1:$J$1, 0))</f>
        <v>0.115</v>
      </c>
      <c r="E270" s="122">
        <f>INDEX(PR19_after_overrides!$A$1:$J$255, MATCH(Depreciation!$A270, PR19_after_overrides!$A$1:$A$255, 0), MATCH(Depreciation!E$2, PR19_after_overrides!$A$1:$J$1, 0))</f>
        <v>2.7E-2</v>
      </c>
      <c r="F270" s="122" t="str">
        <f>INDEX(PR19_after_overrides!$A$1:$J$255, MATCH(Depreciation!$A270, PR19_after_overrides!$A$1:$A$255, 0), MATCH(Depreciation!F$2, PR19_after_overrides!$A$1:$J$1, 0))</f>
        <v/>
      </c>
      <c r="G270" s="123"/>
      <c r="H270" s="124" t="str">
        <f>INDEX('Cyclical_after overrides'!$A$1:$AX$244,MATCH(Depreciation!$A270,'Cyclical_after overrides'!$A$1:$A$244,0),MATCH(Depreciation!H$2,'Cyclical_after overrides'!$A$1:$AX$1,0))</f>
        <v/>
      </c>
      <c r="I270" s="124" t="str">
        <f>INDEX('Cyclical_after overrides'!$A$1:$AX$244,MATCH(Depreciation!$A270,'Cyclical_after overrides'!$A$1:$A$244,0),MATCH(Depreciation!I$2,'Cyclical_after overrides'!$A$1:$AX$1,0))</f>
        <v/>
      </c>
      <c r="J270" s="123"/>
      <c r="K270" s="124" t="str">
        <f>INDEX('Cyclical_after overrides'!$A$1:$AX$244,MATCH(Depreciation!$A270,'Cyclical_after overrides'!$A$1:$A$244,0),MATCH(Depreciation!K$2,'Cyclical_after overrides'!$A$1:$AX$1,0))</f>
        <v/>
      </c>
      <c r="L270" s="124" t="str">
        <f>INDEX('Cyclical_after overrides'!$A$1:$AX$244,MATCH(Depreciation!$A270,'Cyclical_after overrides'!$A$1:$A$244,0),MATCH(Depreciation!L$2,'Cyclical_after overrides'!$A$1:$AX$1,0))</f>
        <v/>
      </c>
      <c r="M270" s="124" t="str">
        <f>INDEX('Cyclical_after overrides'!$A$1:$AX$244,MATCH(Depreciation!$A270,'Cyclical_after overrides'!$A$1:$A$244,0),MATCH(Depreciation!M$2,'Cyclical_after overrides'!$A$1:$AX$1,0))</f>
        <v/>
      </c>
      <c r="N270" s="124" t="str">
        <f>INDEX('Cyclical_after overrides'!$A$1:$AX$244,MATCH(Depreciation!$A270,'Cyclical_after overrides'!$A$1:$A$244,0),MATCH(Depreciation!N$2,'Cyclical_after overrides'!$A$1:$AX$1,0))</f>
        <v/>
      </c>
      <c r="O270" s="123"/>
      <c r="P270" s="125" t="str">
        <f>_xlfn.IFNA(INDEX(PR24_after_overrides!$D$3:$AX$128, MATCH(Depreciation!$A270, PR24_after_overrides!$A$3:$A$128, 0), MATCH(Depreciation!P$2, PR24_after_overrides!$D$2:$AX$2, 0)), "")</f>
        <v/>
      </c>
      <c r="Q270" s="125" t="str">
        <f>_xlfn.IFNA(INDEX(PR24_after_overrides!$D$3:$AX$128, MATCH(Depreciation!$A270, PR24_after_overrides!$A$3:$A$128, 0), MATCH(Depreciation!Q$2, PR24_after_overrides!$D$2:$AX$2, 0)), "")</f>
        <v/>
      </c>
      <c r="R270" s="125" t="str">
        <f>_xlfn.IFNA(INDEX(PR24_after_overrides!$D$3:$AX$128, MATCH(Depreciation!$A270, PR24_after_overrides!$A$3:$A$128, 0), MATCH(Depreciation!R$2, PR24_after_overrides!$D$2:$AX$2, 0)), "")</f>
        <v/>
      </c>
      <c r="S270" s="125" t="str">
        <f>_xlfn.IFNA(INDEX(PR24_after_overrides!$D$3:$AX$128, MATCH(Depreciation!$A270, PR24_after_overrides!$A$3:$A$128, 0), MATCH(Depreciation!S$2, PR24_after_overrides!$D$2:$AX$2, 0)), "")</f>
        <v/>
      </c>
      <c r="T270" s="123"/>
      <c r="U270" s="124" cm="1">
        <f t="array" ref="U270">_xlfn.IFS($C270&lt;"2017-18",SUM(D270:F270),$C270&lt;"2020-21",SUM(H270:I270), $C270&lt;"2024-25", SUM(K270:N270), $C270&gt;="2024-25", SUM(P270:S270))</f>
        <v>0.14200000000000002</v>
      </c>
      <c r="V270" s="113"/>
      <c r="W270" s="113"/>
      <c r="X270" s="113"/>
      <c r="Y270" s="113"/>
      <c r="Z270" s="113"/>
    </row>
    <row r="271" spans="1:26" ht="12.4" customHeight="1" x14ac:dyDescent="0.35">
      <c r="A271" s="111" t="str">
        <f t="shared" si="12"/>
        <v>SEW17</v>
      </c>
      <c r="B271" s="111" t="s">
        <v>481</v>
      </c>
      <c r="C271" s="111" t="s">
        <v>249</v>
      </c>
      <c r="D271" s="122">
        <f>INDEX(PR19_after_overrides!$A$1:$J$255, MATCH(Depreciation!$A271, PR19_after_overrides!$A$1:$A$255, 0), MATCH(Depreciation!D$2, PR19_after_overrides!$A$1:$J$1, 0))</f>
        <v>8.5999999999999993E-2</v>
      </c>
      <c r="E271" s="122">
        <f>INDEX(PR19_after_overrides!$A$1:$J$255, MATCH(Depreciation!$A271, PR19_after_overrides!$A$1:$A$255, 0), MATCH(Depreciation!E$2, PR19_after_overrides!$A$1:$J$1, 0))</f>
        <v>0.02</v>
      </c>
      <c r="F271" s="122" t="str">
        <f>INDEX(PR19_after_overrides!$A$1:$J$255, MATCH(Depreciation!$A271, PR19_after_overrides!$A$1:$A$255, 0), MATCH(Depreciation!F$2, PR19_after_overrides!$A$1:$J$1, 0))</f>
        <v/>
      </c>
      <c r="G271" s="123"/>
      <c r="H271" s="124">
        <f>INDEX('Cyclical_after overrides'!$A$1:$AX$244,MATCH(Depreciation!$A271,'Cyclical_after overrides'!$A$1:$A$244,0),MATCH(Depreciation!H$2,'Cyclical_after overrides'!$A$1:$AX$1,0))</f>
        <v>0.106</v>
      </c>
      <c r="I271" s="124">
        <f>INDEX('Cyclical_after overrides'!$A$1:$AX$244,MATCH(Depreciation!$A271,'Cyclical_after overrides'!$A$1:$A$244,0),MATCH(Depreciation!I$2,'Cyclical_after overrides'!$A$1:$AX$1,0))</f>
        <v>0</v>
      </c>
      <c r="J271" s="123"/>
      <c r="K271" s="124" t="str">
        <f>INDEX('Cyclical_after overrides'!$A$1:$AX$244,MATCH(Depreciation!$A271,'Cyclical_after overrides'!$A$1:$A$244,0),MATCH(Depreciation!K$2,'Cyclical_after overrides'!$A$1:$AX$1,0))</f>
        <v/>
      </c>
      <c r="L271" s="124" t="str">
        <f>INDEX('Cyclical_after overrides'!$A$1:$AX$244,MATCH(Depreciation!$A271,'Cyclical_after overrides'!$A$1:$A$244,0),MATCH(Depreciation!L$2,'Cyclical_after overrides'!$A$1:$AX$1,0))</f>
        <v/>
      </c>
      <c r="M271" s="124" t="str">
        <f>INDEX('Cyclical_after overrides'!$A$1:$AX$244,MATCH(Depreciation!$A271,'Cyclical_after overrides'!$A$1:$A$244,0),MATCH(Depreciation!M$2,'Cyclical_after overrides'!$A$1:$AX$1,0))</f>
        <v/>
      </c>
      <c r="N271" s="124" t="str">
        <f>INDEX('Cyclical_after overrides'!$A$1:$AX$244,MATCH(Depreciation!$A271,'Cyclical_after overrides'!$A$1:$A$244,0),MATCH(Depreciation!N$2,'Cyclical_after overrides'!$A$1:$AX$1,0))</f>
        <v/>
      </c>
      <c r="O271" s="123"/>
      <c r="P271" s="125" t="str">
        <f>_xlfn.IFNA(INDEX(PR24_after_overrides!$D$3:$AX$128, MATCH(Depreciation!$A271, PR24_after_overrides!$A$3:$A$128, 0), MATCH(Depreciation!P$2, PR24_after_overrides!$D$2:$AX$2, 0)), "")</f>
        <v/>
      </c>
      <c r="Q271" s="125" t="str">
        <f>_xlfn.IFNA(INDEX(PR24_after_overrides!$D$3:$AX$128, MATCH(Depreciation!$A271, PR24_after_overrides!$A$3:$A$128, 0), MATCH(Depreciation!Q$2, PR24_after_overrides!$D$2:$AX$2, 0)), "")</f>
        <v/>
      </c>
      <c r="R271" s="125" t="str">
        <f>_xlfn.IFNA(INDEX(PR24_after_overrides!$D$3:$AX$128, MATCH(Depreciation!$A271, PR24_after_overrides!$A$3:$A$128, 0), MATCH(Depreciation!R$2, PR24_after_overrides!$D$2:$AX$2, 0)), "")</f>
        <v/>
      </c>
      <c r="S271" s="125" t="str">
        <f>_xlfn.IFNA(INDEX(PR24_after_overrides!$D$3:$AX$128, MATCH(Depreciation!$A271, PR24_after_overrides!$A$3:$A$128, 0), MATCH(Depreciation!S$2, PR24_after_overrides!$D$2:$AX$2, 0)), "")</f>
        <v/>
      </c>
      <c r="T271" s="123"/>
      <c r="U271" s="124" cm="1">
        <f t="array" ref="U271">_xlfn.IFS($C271&lt;"2017-18",SUM(D271:F271),$C271&lt;"2020-21",SUM(H271:I271), $C271&lt;"2024-25", SUM(K271:N271), $C271&gt;="2024-25", SUM(P271:S271))</f>
        <v>0.106</v>
      </c>
      <c r="V271" s="113"/>
      <c r="W271" s="113"/>
      <c r="X271" s="113"/>
      <c r="Y271" s="113"/>
      <c r="Z271" s="113"/>
    </row>
    <row r="272" spans="1:26" ht="12.4" customHeight="1" x14ac:dyDescent="0.35">
      <c r="A272" s="111" t="str">
        <f t="shared" si="12"/>
        <v>SEW18</v>
      </c>
      <c r="B272" s="111" t="s">
        <v>481</v>
      </c>
      <c r="C272" s="111" t="s">
        <v>251</v>
      </c>
      <c r="D272" s="122">
        <f>INDEX(PR19_after_overrides!$A$1:$J$255, MATCH(Depreciation!$A272, PR19_after_overrides!$A$1:$A$255, 0), MATCH(Depreciation!D$2, PR19_after_overrides!$A$1:$J$1, 0))</f>
        <v>5.7000000000000002E-2</v>
      </c>
      <c r="E272" s="122">
        <f>INDEX(PR19_after_overrides!$A$1:$J$255, MATCH(Depreciation!$A272, PR19_after_overrides!$A$1:$A$255, 0), MATCH(Depreciation!E$2, PR19_after_overrides!$A$1:$J$1, 0))</f>
        <v>1.2999999999999999E-2</v>
      </c>
      <c r="F272" s="122" t="str">
        <f>INDEX(PR19_after_overrides!$A$1:$J$255, MATCH(Depreciation!$A272, PR19_after_overrides!$A$1:$A$255, 0), MATCH(Depreciation!F$2, PR19_after_overrides!$A$1:$J$1, 0))</f>
        <v/>
      </c>
      <c r="G272" s="123"/>
      <c r="H272" s="124">
        <f>INDEX('Cyclical_after overrides'!$A$1:$AX$244,MATCH(Depreciation!$A272,'Cyclical_after overrides'!$A$1:$A$244,0),MATCH(Depreciation!H$2,'Cyclical_after overrides'!$A$1:$AX$1,0))</f>
        <v>7.0000000000000007E-2</v>
      </c>
      <c r="I272" s="124">
        <f>INDEX('Cyclical_after overrides'!$A$1:$AX$244,MATCH(Depreciation!$A272,'Cyclical_after overrides'!$A$1:$A$244,0),MATCH(Depreciation!I$2,'Cyclical_after overrides'!$A$1:$AX$1,0))</f>
        <v>0</v>
      </c>
      <c r="J272" s="123"/>
      <c r="K272" s="124" t="str">
        <f>INDEX('Cyclical_after overrides'!$A$1:$AX$244,MATCH(Depreciation!$A272,'Cyclical_after overrides'!$A$1:$A$244,0),MATCH(Depreciation!K$2,'Cyclical_after overrides'!$A$1:$AX$1,0))</f>
        <v/>
      </c>
      <c r="L272" s="124" t="str">
        <f>INDEX('Cyclical_after overrides'!$A$1:$AX$244,MATCH(Depreciation!$A272,'Cyclical_after overrides'!$A$1:$A$244,0),MATCH(Depreciation!L$2,'Cyclical_after overrides'!$A$1:$AX$1,0))</f>
        <v/>
      </c>
      <c r="M272" s="124" t="str">
        <f>INDEX('Cyclical_after overrides'!$A$1:$AX$244,MATCH(Depreciation!$A272,'Cyclical_after overrides'!$A$1:$A$244,0),MATCH(Depreciation!M$2,'Cyclical_after overrides'!$A$1:$AX$1,0))</f>
        <v/>
      </c>
      <c r="N272" s="124" t="str">
        <f>INDEX('Cyclical_after overrides'!$A$1:$AX$244,MATCH(Depreciation!$A272,'Cyclical_after overrides'!$A$1:$A$244,0),MATCH(Depreciation!N$2,'Cyclical_after overrides'!$A$1:$AX$1,0))</f>
        <v/>
      </c>
      <c r="O272" s="123"/>
      <c r="P272" s="125" t="str">
        <f>_xlfn.IFNA(INDEX(PR24_after_overrides!$D$3:$AX$128, MATCH(Depreciation!$A272, PR24_after_overrides!$A$3:$A$128, 0), MATCH(Depreciation!P$2, PR24_after_overrides!$D$2:$AX$2, 0)), "")</f>
        <v/>
      </c>
      <c r="Q272" s="125" t="str">
        <f>_xlfn.IFNA(INDEX(PR24_after_overrides!$D$3:$AX$128, MATCH(Depreciation!$A272, PR24_after_overrides!$A$3:$A$128, 0), MATCH(Depreciation!Q$2, PR24_after_overrides!$D$2:$AX$2, 0)), "")</f>
        <v/>
      </c>
      <c r="R272" s="125" t="str">
        <f>_xlfn.IFNA(INDEX(PR24_after_overrides!$D$3:$AX$128, MATCH(Depreciation!$A272, PR24_after_overrides!$A$3:$A$128, 0), MATCH(Depreciation!R$2, PR24_after_overrides!$D$2:$AX$2, 0)), "")</f>
        <v/>
      </c>
      <c r="S272" s="125" t="str">
        <f>_xlfn.IFNA(INDEX(PR24_after_overrides!$D$3:$AX$128, MATCH(Depreciation!$A272, PR24_after_overrides!$A$3:$A$128, 0), MATCH(Depreciation!S$2, PR24_after_overrides!$D$2:$AX$2, 0)), "")</f>
        <v/>
      </c>
      <c r="T272" s="123"/>
      <c r="U272" s="124" cm="1">
        <f t="array" ref="U272">_xlfn.IFS($C272&lt;"2017-18",SUM(D272:F272),$C272&lt;"2020-21",SUM(H272:I272), $C272&lt;"2024-25", SUM(K272:N272), $C272&gt;="2024-25", SUM(P272:S272))</f>
        <v>7.0000000000000007E-2</v>
      </c>
      <c r="V272" s="113"/>
      <c r="W272" s="113"/>
      <c r="X272" s="113"/>
      <c r="Y272" s="113"/>
      <c r="Z272" s="113"/>
    </row>
    <row r="273" spans="1:26" ht="12.4" customHeight="1" x14ac:dyDescent="0.35">
      <c r="A273" s="111" t="str">
        <f t="shared" si="12"/>
        <v>SEW19</v>
      </c>
      <c r="B273" s="111" t="s">
        <v>481</v>
      </c>
      <c r="C273" s="111" t="s">
        <v>253</v>
      </c>
      <c r="D273" s="122">
        <f>INDEX(PR19_after_overrides!$A$1:$J$255, MATCH(Depreciation!$A273, PR19_after_overrides!$A$1:$A$255, 0), MATCH(Depreciation!D$2, PR19_after_overrides!$A$1:$J$1, 0))</f>
        <v>8.8999999999999996E-2</v>
      </c>
      <c r="E273" s="122">
        <f>INDEX(PR19_after_overrides!$A$1:$J$255, MATCH(Depreciation!$A273, PR19_after_overrides!$A$1:$A$255, 0), MATCH(Depreciation!E$2, PR19_after_overrides!$A$1:$J$1, 0))</f>
        <v>0.02</v>
      </c>
      <c r="F273" s="122" t="str">
        <f>INDEX(PR19_after_overrides!$A$1:$J$255, MATCH(Depreciation!$A273, PR19_after_overrides!$A$1:$A$255, 0), MATCH(Depreciation!F$2, PR19_after_overrides!$A$1:$J$1, 0))</f>
        <v/>
      </c>
      <c r="G273" s="123"/>
      <c r="H273" s="124">
        <f>INDEX('Cyclical_after overrides'!$A$1:$AX$244,MATCH(Depreciation!$A273,'Cyclical_after overrides'!$A$1:$A$244,0),MATCH(Depreciation!H$2,'Cyclical_after overrides'!$A$1:$AX$1,0))</f>
        <v>5.1999999999999998E-2</v>
      </c>
      <c r="I273" s="124">
        <f>INDEX('Cyclical_after overrides'!$A$1:$AX$244,MATCH(Depreciation!$A273,'Cyclical_after overrides'!$A$1:$A$244,0),MATCH(Depreciation!I$2,'Cyclical_after overrides'!$A$1:$AX$1,0))</f>
        <v>0</v>
      </c>
      <c r="J273" s="123"/>
      <c r="K273" s="124" t="str">
        <f>INDEX('Cyclical_after overrides'!$A$1:$AX$244,MATCH(Depreciation!$A273,'Cyclical_after overrides'!$A$1:$A$244,0),MATCH(Depreciation!K$2,'Cyclical_after overrides'!$A$1:$AX$1,0))</f>
        <v/>
      </c>
      <c r="L273" s="124" t="str">
        <f>INDEX('Cyclical_after overrides'!$A$1:$AX$244,MATCH(Depreciation!$A273,'Cyclical_after overrides'!$A$1:$A$244,0),MATCH(Depreciation!L$2,'Cyclical_after overrides'!$A$1:$AX$1,0))</f>
        <v/>
      </c>
      <c r="M273" s="124" t="str">
        <f>INDEX('Cyclical_after overrides'!$A$1:$AX$244,MATCH(Depreciation!$A273,'Cyclical_after overrides'!$A$1:$A$244,0),MATCH(Depreciation!M$2,'Cyclical_after overrides'!$A$1:$AX$1,0))</f>
        <v/>
      </c>
      <c r="N273" s="124" t="str">
        <f>INDEX('Cyclical_after overrides'!$A$1:$AX$244,MATCH(Depreciation!$A273,'Cyclical_after overrides'!$A$1:$A$244,0),MATCH(Depreciation!N$2,'Cyclical_after overrides'!$A$1:$AX$1,0))</f>
        <v/>
      </c>
      <c r="O273" s="123"/>
      <c r="P273" s="125" t="str">
        <f>_xlfn.IFNA(INDEX(PR24_after_overrides!$D$3:$AX$128, MATCH(Depreciation!$A273, PR24_after_overrides!$A$3:$A$128, 0), MATCH(Depreciation!P$2, PR24_after_overrides!$D$2:$AX$2, 0)), "")</f>
        <v/>
      </c>
      <c r="Q273" s="125" t="str">
        <f>_xlfn.IFNA(INDEX(PR24_after_overrides!$D$3:$AX$128, MATCH(Depreciation!$A273, PR24_after_overrides!$A$3:$A$128, 0), MATCH(Depreciation!Q$2, PR24_after_overrides!$D$2:$AX$2, 0)), "")</f>
        <v/>
      </c>
      <c r="R273" s="125" t="str">
        <f>_xlfn.IFNA(INDEX(PR24_after_overrides!$D$3:$AX$128, MATCH(Depreciation!$A273, PR24_after_overrides!$A$3:$A$128, 0), MATCH(Depreciation!R$2, PR24_after_overrides!$D$2:$AX$2, 0)), "")</f>
        <v/>
      </c>
      <c r="S273" s="125" t="str">
        <f>_xlfn.IFNA(INDEX(PR24_after_overrides!$D$3:$AX$128, MATCH(Depreciation!$A273, PR24_after_overrides!$A$3:$A$128, 0), MATCH(Depreciation!S$2, PR24_after_overrides!$D$2:$AX$2, 0)), "")</f>
        <v/>
      </c>
      <c r="T273" s="123"/>
      <c r="U273" s="124" cm="1">
        <f t="array" ref="U273">_xlfn.IFS($C273&lt;"2017-18",SUM(D273:F273),$C273&lt;"2020-21",SUM(H273:I273), $C273&lt;"2024-25", SUM(K273:N273), $C273&gt;="2024-25", SUM(P273:S273))</f>
        <v>5.1999999999999998E-2</v>
      </c>
      <c r="V273" s="113"/>
      <c r="W273" s="113"/>
      <c r="X273" s="113"/>
      <c r="Y273" s="113"/>
      <c r="Z273" s="113"/>
    </row>
    <row r="274" spans="1:26" ht="12.4" customHeight="1" x14ac:dyDescent="0.35">
      <c r="A274" s="111" t="str">
        <f t="shared" si="12"/>
        <v>SEW20</v>
      </c>
      <c r="B274" s="111" t="s">
        <v>481</v>
      </c>
      <c r="C274" s="111" t="s">
        <v>255</v>
      </c>
      <c r="D274" s="122">
        <f>INDEX(PR19_after_overrides!$A$1:$J$255, MATCH(Depreciation!$A274, PR19_after_overrides!$A$1:$A$255, 0), MATCH(Depreciation!D$2, PR19_after_overrides!$A$1:$J$1, 0))</f>
        <v>9.0999999999999998E-2</v>
      </c>
      <c r="E274" s="122">
        <f>INDEX(PR19_after_overrides!$A$1:$J$255, MATCH(Depreciation!$A274, PR19_after_overrides!$A$1:$A$255, 0), MATCH(Depreciation!E$2, PR19_after_overrides!$A$1:$J$1, 0))</f>
        <v>2.1000000000000001E-2</v>
      </c>
      <c r="F274" s="122" t="str">
        <f>INDEX(PR19_after_overrides!$A$1:$J$255, MATCH(Depreciation!$A274, PR19_after_overrides!$A$1:$A$255, 0), MATCH(Depreciation!F$2, PR19_after_overrides!$A$1:$J$1, 0))</f>
        <v/>
      </c>
      <c r="G274" s="123"/>
      <c r="H274" s="124">
        <f>INDEX('Cyclical_after overrides'!$A$1:$AX$244,MATCH(Depreciation!$A274,'Cyclical_after overrides'!$A$1:$A$244,0),MATCH(Depreciation!H$2,'Cyclical_after overrides'!$A$1:$AX$1,0))</f>
        <v>2.7E-2</v>
      </c>
      <c r="I274" s="124">
        <f>INDEX('Cyclical_after overrides'!$A$1:$AX$244,MATCH(Depreciation!$A274,'Cyclical_after overrides'!$A$1:$A$244,0),MATCH(Depreciation!I$2,'Cyclical_after overrides'!$A$1:$AX$1,0))</f>
        <v>0</v>
      </c>
      <c r="J274" s="123"/>
      <c r="K274" s="124" t="str">
        <f>INDEX('Cyclical_after overrides'!$A$1:$AX$244,MATCH(Depreciation!$A274,'Cyclical_after overrides'!$A$1:$A$244,0),MATCH(Depreciation!K$2,'Cyclical_after overrides'!$A$1:$AX$1,0))</f>
        <v/>
      </c>
      <c r="L274" s="124" t="str">
        <f>INDEX('Cyclical_after overrides'!$A$1:$AX$244,MATCH(Depreciation!$A274,'Cyclical_after overrides'!$A$1:$A$244,0),MATCH(Depreciation!L$2,'Cyclical_after overrides'!$A$1:$AX$1,0))</f>
        <v/>
      </c>
      <c r="M274" s="124" t="str">
        <f>INDEX('Cyclical_after overrides'!$A$1:$AX$244,MATCH(Depreciation!$A274,'Cyclical_after overrides'!$A$1:$A$244,0),MATCH(Depreciation!M$2,'Cyclical_after overrides'!$A$1:$AX$1,0))</f>
        <v/>
      </c>
      <c r="N274" s="124" t="str">
        <f>INDEX('Cyclical_after overrides'!$A$1:$AX$244,MATCH(Depreciation!$A274,'Cyclical_after overrides'!$A$1:$A$244,0),MATCH(Depreciation!N$2,'Cyclical_after overrides'!$A$1:$AX$1,0))</f>
        <v/>
      </c>
      <c r="O274" s="123"/>
      <c r="P274" s="125" t="str">
        <f>_xlfn.IFNA(INDEX(PR24_after_overrides!$D$3:$AX$128, MATCH(Depreciation!$A274, PR24_after_overrides!$A$3:$A$128, 0), MATCH(Depreciation!P$2, PR24_after_overrides!$D$2:$AX$2, 0)), "")</f>
        <v/>
      </c>
      <c r="Q274" s="125" t="str">
        <f>_xlfn.IFNA(INDEX(PR24_after_overrides!$D$3:$AX$128, MATCH(Depreciation!$A274, PR24_after_overrides!$A$3:$A$128, 0), MATCH(Depreciation!Q$2, PR24_after_overrides!$D$2:$AX$2, 0)), "")</f>
        <v/>
      </c>
      <c r="R274" s="125" t="str">
        <f>_xlfn.IFNA(INDEX(PR24_after_overrides!$D$3:$AX$128, MATCH(Depreciation!$A274, PR24_after_overrides!$A$3:$A$128, 0), MATCH(Depreciation!R$2, PR24_after_overrides!$D$2:$AX$2, 0)), "")</f>
        <v/>
      </c>
      <c r="S274" s="125" t="str">
        <f>_xlfn.IFNA(INDEX(PR24_after_overrides!$D$3:$AX$128, MATCH(Depreciation!$A274, PR24_after_overrides!$A$3:$A$128, 0), MATCH(Depreciation!S$2, PR24_after_overrides!$D$2:$AX$2, 0)), "")</f>
        <v/>
      </c>
      <c r="T274" s="123"/>
      <c r="U274" s="124" cm="1">
        <f t="array" ref="U274">_xlfn.IFS($C274&lt;"2017-18",SUM(D274:F274),$C274&lt;"2020-21",SUM(H274:I274), $C274&lt;"2024-25", SUM(K274:N274), $C274&gt;="2024-25", SUM(P274:S274))</f>
        <v>2.7E-2</v>
      </c>
      <c r="V274" s="113"/>
      <c r="W274" s="113"/>
      <c r="X274" s="113"/>
      <c r="Y274" s="113"/>
      <c r="Z274" s="113"/>
    </row>
    <row r="275" spans="1:26" ht="12.4" customHeight="1" x14ac:dyDescent="0.35">
      <c r="A275" s="111" t="str">
        <f t="shared" si="12"/>
        <v>SEW21</v>
      </c>
      <c r="B275" s="111" t="s">
        <v>481</v>
      </c>
      <c r="C275" s="111" t="s">
        <v>257</v>
      </c>
      <c r="D275" s="122">
        <f>INDEX(PR19_after_overrides!$A$1:$J$255, MATCH(Depreciation!$A275, PR19_after_overrides!$A$1:$A$255, 0), MATCH(Depreciation!D$2, PR19_after_overrides!$A$1:$J$1, 0))</f>
        <v>0</v>
      </c>
      <c r="E275" s="122">
        <f>INDEX(PR19_after_overrides!$A$1:$J$255, MATCH(Depreciation!$A275, PR19_after_overrides!$A$1:$A$255, 0), MATCH(Depreciation!E$2, PR19_after_overrides!$A$1:$J$1, 0))</f>
        <v>9.4E-2</v>
      </c>
      <c r="F275" s="122">
        <f>INDEX(PR19_after_overrides!$A$1:$J$255, MATCH(Depreciation!$A275, PR19_after_overrides!$A$1:$A$255, 0), MATCH(Depreciation!F$2, PR19_after_overrides!$A$1:$J$1, 0))</f>
        <v>2.1000000000000001E-2</v>
      </c>
      <c r="G275" s="123"/>
      <c r="H275" s="124" t="str">
        <f>INDEX('Cyclical_after overrides'!$A$1:$AX$244,MATCH(Depreciation!$A275,'Cyclical_after overrides'!$A$1:$A$244,0),MATCH(Depreciation!H$2,'Cyclical_after overrides'!$A$1:$AX$1,0))</f>
        <v/>
      </c>
      <c r="I275" s="124" t="str">
        <f>INDEX('Cyclical_after overrides'!$A$1:$AX$244,MATCH(Depreciation!$A275,'Cyclical_after overrides'!$A$1:$A$244,0),MATCH(Depreciation!I$2,'Cyclical_after overrides'!$A$1:$AX$1,0))</f>
        <v/>
      </c>
      <c r="J275" s="123"/>
      <c r="K275" s="124">
        <f>INDEX('Cyclical_after overrides'!$A$1:$AX$244,MATCH(Depreciation!$A275,'Cyclical_after overrides'!$A$1:$A$244,0),MATCH(Depreciation!K$2,'Cyclical_after overrides'!$A$1:$AX$1,0))</f>
        <v>5.0999999999999997E-2</v>
      </c>
      <c r="L275" s="124">
        <f>INDEX('Cyclical_after overrides'!$A$1:$AX$244,MATCH(Depreciation!$A275,'Cyclical_after overrides'!$A$1:$A$244,0),MATCH(Depreciation!L$2,'Cyclical_after overrides'!$A$1:$AX$1,0))</f>
        <v>1.1100000000000001</v>
      </c>
      <c r="M275" s="124">
        <f>INDEX('Cyclical_after overrides'!$A$1:$AX$244,MATCH(Depreciation!$A275,'Cyclical_after overrides'!$A$1:$A$244,0),MATCH(Depreciation!M$2,'Cyclical_after overrides'!$A$1:$AX$1,0))</f>
        <v>0</v>
      </c>
      <c r="N275" s="124">
        <f>INDEX('Cyclical_after overrides'!$A$1:$AX$244,MATCH(Depreciation!$A275,'Cyclical_after overrides'!$A$1:$A$244,0),MATCH(Depreciation!N$2,'Cyclical_after overrides'!$A$1:$AX$1,0))</f>
        <v>0</v>
      </c>
      <c r="O275" s="123"/>
      <c r="P275" s="125" t="str">
        <f>_xlfn.IFNA(INDEX(PR24_after_overrides!$D$3:$AX$128, MATCH(Depreciation!$A275, PR24_after_overrides!$A$3:$A$128, 0), MATCH(Depreciation!P$2, PR24_after_overrides!$D$2:$AX$2, 0)), "")</f>
        <v/>
      </c>
      <c r="Q275" s="125" t="str">
        <f>_xlfn.IFNA(INDEX(PR24_after_overrides!$D$3:$AX$128, MATCH(Depreciation!$A275, PR24_after_overrides!$A$3:$A$128, 0), MATCH(Depreciation!Q$2, PR24_after_overrides!$D$2:$AX$2, 0)), "")</f>
        <v/>
      </c>
      <c r="R275" s="125" t="str">
        <f>_xlfn.IFNA(INDEX(PR24_after_overrides!$D$3:$AX$128, MATCH(Depreciation!$A275, PR24_after_overrides!$A$3:$A$128, 0), MATCH(Depreciation!R$2, PR24_after_overrides!$D$2:$AX$2, 0)), "")</f>
        <v/>
      </c>
      <c r="S275" s="125" t="str">
        <f>_xlfn.IFNA(INDEX(PR24_after_overrides!$D$3:$AX$128, MATCH(Depreciation!$A275, PR24_after_overrides!$A$3:$A$128, 0), MATCH(Depreciation!S$2, PR24_after_overrides!$D$2:$AX$2, 0)), "")</f>
        <v/>
      </c>
      <c r="T275" s="123"/>
      <c r="U275" s="124" cm="1">
        <f t="array" ref="U275">_xlfn.IFS($C275&lt;"2017-18",SUM(D275:F275),$C275&lt;"2020-21",SUM(H275:I275), $C275&lt;"2024-25", SUM(K275:N275), $C275&gt;="2024-25", SUM(P275:S275))</f>
        <v>1.161</v>
      </c>
      <c r="V275" s="113"/>
      <c r="W275" s="113"/>
      <c r="X275" s="113"/>
      <c r="Y275" s="113"/>
      <c r="Z275" s="113"/>
    </row>
    <row r="276" spans="1:26" ht="12.4" customHeight="1" x14ac:dyDescent="0.35">
      <c r="A276" s="111" t="str">
        <f t="shared" si="12"/>
        <v>SEW22</v>
      </c>
      <c r="B276" s="111" t="s">
        <v>481</v>
      </c>
      <c r="C276" s="111" t="s">
        <v>259</v>
      </c>
      <c r="D276" s="122">
        <f>INDEX(PR19_after_overrides!$A$1:$J$255, MATCH(Depreciation!$A276, PR19_after_overrides!$A$1:$A$255, 0), MATCH(Depreciation!D$2, PR19_after_overrides!$A$1:$J$1, 0))</f>
        <v>0</v>
      </c>
      <c r="E276" s="122">
        <f>INDEX(PR19_after_overrides!$A$1:$J$255, MATCH(Depreciation!$A276, PR19_after_overrides!$A$1:$A$255, 0), MATCH(Depreciation!E$2, PR19_after_overrides!$A$1:$J$1, 0))</f>
        <v>9.7000000000000003E-2</v>
      </c>
      <c r="F276" s="122">
        <f>INDEX(PR19_after_overrides!$A$1:$J$255, MATCH(Depreciation!$A276, PR19_after_overrides!$A$1:$A$255, 0), MATCH(Depreciation!F$2, PR19_after_overrides!$A$1:$J$1, 0))</f>
        <v>2.3E-2</v>
      </c>
      <c r="G276" s="123"/>
      <c r="H276" s="124" t="str">
        <f>INDEX('Cyclical_after overrides'!$A$1:$AX$244,MATCH(Depreciation!$A276,'Cyclical_after overrides'!$A$1:$A$244,0),MATCH(Depreciation!H$2,'Cyclical_after overrides'!$A$1:$AX$1,0))</f>
        <v/>
      </c>
      <c r="I276" s="124" t="str">
        <f>INDEX('Cyclical_after overrides'!$A$1:$AX$244,MATCH(Depreciation!$A276,'Cyclical_after overrides'!$A$1:$A$244,0),MATCH(Depreciation!I$2,'Cyclical_after overrides'!$A$1:$AX$1,0))</f>
        <v/>
      </c>
      <c r="J276" s="123"/>
      <c r="K276" s="124">
        <f>INDEX('Cyclical_after overrides'!$A$1:$AX$244,MATCH(Depreciation!$A276,'Cyclical_after overrides'!$A$1:$A$244,0),MATCH(Depreciation!K$2,'Cyclical_after overrides'!$A$1:$AX$1,0))</f>
        <v>3.2000000000000001E-2</v>
      </c>
      <c r="L276" s="124">
        <f>INDEX('Cyclical_after overrides'!$A$1:$AX$244,MATCH(Depreciation!$A276,'Cyclical_after overrides'!$A$1:$A$244,0),MATCH(Depreciation!L$2,'Cyclical_after overrides'!$A$1:$AX$1,0))</f>
        <v>1.0509999999999999</v>
      </c>
      <c r="M276" s="124">
        <f>INDEX('Cyclical_after overrides'!$A$1:$AX$244,MATCH(Depreciation!$A276,'Cyclical_after overrides'!$A$1:$A$244,0),MATCH(Depreciation!M$2,'Cyclical_after overrides'!$A$1:$AX$1,0))</f>
        <v>0</v>
      </c>
      <c r="N276" s="124">
        <f>INDEX('Cyclical_after overrides'!$A$1:$AX$244,MATCH(Depreciation!$A276,'Cyclical_after overrides'!$A$1:$A$244,0),MATCH(Depreciation!N$2,'Cyclical_after overrides'!$A$1:$AX$1,0))</f>
        <v>0</v>
      </c>
      <c r="O276" s="123"/>
      <c r="P276" s="125" t="str">
        <f>_xlfn.IFNA(INDEX(PR24_after_overrides!$D$3:$AX$128, MATCH(Depreciation!$A276, PR24_after_overrides!$A$3:$A$128, 0), MATCH(Depreciation!P$2, PR24_after_overrides!$D$2:$AX$2, 0)), "")</f>
        <v/>
      </c>
      <c r="Q276" s="125" t="str">
        <f>_xlfn.IFNA(INDEX(PR24_after_overrides!$D$3:$AX$128, MATCH(Depreciation!$A276, PR24_after_overrides!$A$3:$A$128, 0), MATCH(Depreciation!Q$2, PR24_after_overrides!$D$2:$AX$2, 0)), "")</f>
        <v/>
      </c>
      <c r="R276" s="125" t="str">
        <f>_xlfn.IFNA(INDEX(PR24_after_overrides!$D$3:$AX$128, MATCH(Depreciation!$A276, PR24_after_overrides!$A$3:$A$128, 0), MATCH(Depreciation!R$2, PR24_after_overrides!$D$2:$AX$2, 0)), "")</f>
        <v/>
      </c>
      <c r="S276" s="125" t="str">
        <f>_xlfn.IFNA(INDEX(PR24_after_overrides!$D$3:$AX$128, MATCH(Depreciation!$A276, PR24_after_overrides!$A$3:$A$128, 0), MATCH(Depreciation!S$2, PR24_after_overrides!$D$2:$AX$2, 0)), "")</f>
        <v/>
      </c>
      <c r="T276" s="123"/>
      <c r="U276" s="124" cm="1">
        <f t="array" ref="U276">_xlfn.IFS($C276&lt;"2017-18",SUM(D276:F276),$C276&lt;"2020-21",SUM(H276:I276), $C276&lt;"2024-25", SUM(K276:N276), $C276&gt;="2024-25", SUM(P276:S276))</f>
        <v>1.083</v>
      </c>
      <c r="V276" s="113"/>
      <c r="W276" s="113"/>
      <c r="X276" s="113"/>
      <c r="Y276" s="113"/>
      <c r="Z276" s="113"/>
    </row>
    <row r="277" spans="1:26" ht="12.4" customHeight="1" x14ac:dyDescent="0.35">
      <c r="A277" s="111" t="str">
        <f t="shared" si="12"/>
        <v>SEW23</v>
      </c>
      <c r="B277" s="111" t="s">
        <v>481</v>
      </c>
      <c r="C277" s="111" t="s">
        <v>261</v>
      </c>
      <c r="D277" s="122">
        <f>INDEX(PR19_after_overrides!$A$1:$J$255, MATCH(Depreciation!$A277, PR19_after_overrides!$A$1:$A$255, 0), MATCH(Depreciation!D$2, PR19_after_overrides!$A$1:$J$1, 0))</f>
        <v>0</v>
      </c>
      <c r="E277" s="122">
        <f>INDEX(PR19_after_overrides!$A$1:$J$255, MATCH(Depreciation!$A277, PR19_after_overrides!$A$1:$A$255, 0), MATCH(Depreciation!E$2, PR19_after_overrides!$A$1:$J$1, 0))</f>
        <v>9.8000000000000004E-2</v>
      </c>
      <c r="F277" s="122">
        <f>INDEX(PR19_after_overrides!$A$1:$J$255, MATCH(Depreciation!$A277, PR19_after_overrides!$A$1:$A$255, 0), MATCH(Depreciation!F$2, PR19_after_overrides!$A$1:$J$1, 0))</f>
        <v>2.3E-2</v>
      </c>
      <c r="G277" s="123"/>
      <c r="H277" s="124" t="str">
        <f>INDEX('Cyclical_after overrides'!$A$1:$AX$244,MATCH(Depreciation!$A277,'Cyclical_after overrides'!$A$1:$A$244,0),MATCH(Depreciation!H$2,'Cyclical_after overrides'!$A$1:$AX$1,0))</f>
        <v/>
      </c>
      <c r="I277" s="124" t="str">
        <f>INDEX('Cyclical_after overrides'!$A$1:$AX$244,MATCH(Depreciation!$A277,'Cyclical_after overrides'!$A$1:$A$244,0),MATCH(Depreciation!I$2,'Cyclical_after overrides'!$A$1:$AX$1,0))</f>
        <v/>
      </c>
      <c r="J277" s="123"/>
      <c r="K277" s="124">
        <f>INDEX('Cyclical_after overrides'!$A$1:$AX$244,MATCH(Depreciation!$A277,'Cyclical_after overrides'!$A$1:$A$244,0),MATCH(Depreciation!K$2,'Cyclical_after overrides'!$A$1:$AX$1,0))</f>
        <v>3.2000000000000001E-2</v>
      </c>
      <c r="L277" s="124">
        <f>INDEX('Cyclical_after overrides'!$A$1:$AX$244,MATCH(Depreciation!$A277,'Cyclical_after overrides'!$A$1:$A$244,0),MATCH(Depreciation!L$2,'Cyclical_after overrides'!$A$1:$AX$1,0))</f>
        <v>1.163</v>
      </c>
      <c r="M277" s="124">
        <f>INDEX('Cyclical_after overrides'!$A$1:$AX$244,MATCH(Depreciation!$A277,'Cyclical_after overrides'!$A$1:$A$244,0),MATCH(Depreciation!M$2,'Cyclical_after overrides'!$A$1:$AX$1,0))</f>
        <v>0</v>
      </c>
      <c r="N277" s="124">
        <f>INDEX('Cyclical_after overrides'!$A$1:$AX$244,MATCH(Depreciation!$A277,'Cyclical_after overrides'!$A$1:$A$244,0),MATCH(Depreciation!N$2,'Cyclical_after overrides'!$A$1:$AX$1,0))</f>
        <v>0</v>
      </c>
      <c r="O277" s="123"/>
      <c r="P277" s="125" t="str">
        <f>_xlfn.IFNA(INDEX(PR24_after_overrides!$D$3:$AX$128, MATCH(Depreciation!$A277, PR24_after_overrides!$A$3:$A$128, 0), MATCH(Depreciation!P$2, PR24_after_overrides!$D$2:$AX$2, 0)), "")</f>
        <v/>
      </c>
      <c r="Q277" s="125" t="str">
        <f>_xlfn.IFNA(INDEX(PR24_after_overrides!$D$3:$AX$128, MATCH(Depreciation!$A277, PR24_after_overrides!$A$3:$A$128, 0), MATCH(Depreciation!Q$2, PR24_after_overrides!$D$2:$AX$2, 0)), "")</f>
        <v/>
      </c>
      <c r="R277" s="125" t="str">
        <f>_xlfn.IFNA(INDEX(PR24_after_overrides!$D$3:$AX$128, MATCH(Depreciation!$A277, PR24_after_overrides!$A$3:$A$128, 0), MATCH(Depreciation!R$2, PR24_after_overrides!$D$2:$AX$2, 0)), "")</f>
        <v/>
      </c>
      <c r="S277" s="125" t="str">
        <f>_xlfn.IFNA(INDEX(PR24_after_overrides!$D$3:$AX$128, MATCH(Depreciation!$A277, PR24_after_overrides!$A$3:$A$128, 0), MATCH(Depreciation!S$2, PR24_after_overrides!$D$2:$AX$2, 0)), "")</f>
        <v/>
      </c>
      <c r="T277" s="123"/>
      <c r="U277" s="124" cm="1">
        <f t="array" ref="U277">_xlfn.IFS($C277&lt;"2017-18",SUM(D277:F277),$C277&lt;"2020-21",SUM(H277:I277), $C277&lt;"2024-25", SUM(K277:N277), $C277&gt;="2024-25", SUM(P277:S277))</f>
        <v>1.1950000000000001</v>
      </c>
      <c r="V277" s="113"/>
      <c r="W277" s="113"/>
      <c r="X277" s="113"/>
      <c r="Y277" s="113"/>
      <c r="Z277" s="113"/>
    </row>
    <row r="278" spans="1:26" ht="12.4" customHeight="1" x14ac:dyDescent="0.35">
      <c r="A278" s="111" t="str">
        <f t="shared" ref="A278:A284" si="15">B278&amp;RIGHT(C278,2)</f>
        <v>SEW24</v>
      </c>
      <c r="B278" s="111" t="s">
        <v>481</v>
      </c>
      <c r="C278" s="111" t="s">
        <v>263</v>
      </c>
      <c r="D278" s="122"/>
      <c r="E278" s="122"/>
      <c r="F278" s="122"/>
      <c r="G278" s="123"/>
      <c r="H278" s="124"/>
      <c r="I278" s="124"/>
      <c r="J278" s="123"/>
      <c r="K278" s="124">
        <f>INDEX('Cyclical_after overrides'!$A$1:$AX$244,MATCH(Depreciation!$A278,'Cyclical_after overrides'!$A$1:$A$244,0),MATCH(Depreciation!K$2,'Cyclical_after overrides'!$A$1:$AX$1,0))</f>
        <v>4.0000000000000001E-3</v>
      </c>
      <c r="L278" s="124">
        <f>INDEX('Cyclical_after overrides'!$A$1:$AX$244,MATCH(Depreciation!$A278,'Cyclical_after overrides'!$A$1:$A$244,0),MATCH(Depreciation!L$2,'Cyclical_after overrides'!$A$1:$AX$1,0))</f>
        <v>1.4610000000000001</v>
      </c>
      <c r="M278" s="124">
        <f>INDEX('Cyclical_after overrides'!$A$1:$AX$244,MATCH(Depreciation!$A278,'Cyclical_after overrides'!$A$1:$A$244,0),MATCH(Depreciation!M$2,'Cyclical_after overrides'!$A$1:$AX$1,0))</f>
        <v>0</v>
      </c>
      <c r="N278" s="124">
        <f>INDEX('Cyclical_after overrides'!$A$1:$AX$244,MATCH(Depreciation!$A278,'Cyclical_after overrides'!$A$1:$A$244,0),MATCH(Depreciation!N$2,'Cyclical_after overrides'!$A$1:$AX$1,0))</f>
        <v>0</v>
      </c>
      <c r="O278" s="123"/>
      <c r="P278" s="125">
        <f>_xlfn.IFNA(INDEX(PR24_after_overrides!$D$3:$AX$128, MATCH(Depreciation!$A278, PR24_after_overrides!$A$3:$A$128, 0), MATCH(Depreciation!P$2, PR24_after_overrides!$D$2:$AX$2, 0)), "")</f>
        <v>0</v>
      </c>
      <c r="Q278" s="125">
        <f>_xlfn.IFNA(INDEX(PR24_after_overrides!$D$3:$AX$128, MATCH(Depreciation!$A278, PR24_after_overrides!$A$3:$A$128, 0), MATCH(Depreciation!Q$2, PR24_after_overrides!$D$2:$AX$2, 0)), "")</f>
        <v>0</v>
      </c>
      <c r="R278" s="125">
        <f>_xlfn.IFNA(INDEX(PR24_after_overrides!$D$3:$AX$128, MATCH(Depreciation!$A278, PR24_after_overrides!$A$3:$A$128, 0), MATCH(Depreciation!R$2, PR24_after_overrides!$D$2:$AX$2, 0)), "")</f>
        <v>4.221876058245852E-3</v>
      </c>
      <c r="S278" s="125">
        <f>_xlfn.IFNA(INDEX(PR24_after_overrides!$D$3:$AX$128, MATCH(Depreciation!$A278, PR24_after_overrides!$A$3:$A$128, 0), MATCH(Depreciation!S$2, PR24_after_overrides!$D$2:$AX$2, 0)), "")</f>
        <v>1.5420402302742975</v>
      </c>
      <c r="T278" s="123"/>
      <c r="U278" s="124" cm="1">
        <f t="array" ref="U278">_xlfn.IFS($C278&lt;"2017-18",SUM(D278:F278),$C278&lt;"2020-21",SUM(H278:I278), $C278&lt;"2024-25", SUM(K278:N278), $C278&gt;="2024-25", SUM(P278:S278))</f>
        <v>1.4650000000000001</v>
      </c>
      <c r="V278" s="113"/>
      <c r="W278" s="113"/>
      <c r="X278" s="113"/>
      <c r="Y278" s="113"/>
      <c r="Z278" s="113"/>
    </row>
    <row r="279" spans="1:26" ht="12.4" customHeight="1" x14ac:dyDescent="0.35">
      <c r="A279" s="111" t="str">
        <f t="shared" si="15"/>
        <v>SEW25</v>
      </c>
      <c r="B279" s="111" t="s">
        <v>481</v>
      </c>
      <c r="C279" s="111" t="s">
        <v>516</v>
      </c>
      <c r="D279" s="122"/>
      <c r="E279" s="122"/>
      <c r="F279" s="122"/>
      <c r="G279" s="123"/>
      <c r="H279" s="124"/>
      <c r="I279" s="124"/>
      <c r="J279" s="123"/>
      <c r="K279" s="124"/>
      <c r="L279" s="124"/>
      <c r="M279" s="124"/>
      <c r="N279" s="124"/>
      <c r="O279" s="123"/>
      <c r="P279" s="125">
        <f>_xlfn.IFNA(INDEX(PR24_after_overrides!$D$3:$AX$128, MATCH(Depreciation!$A279, PR24_after_overrides!$A$3:$A$128, 0), MATCH(Depreciation!P$2, PR24_after_overrides!$D$2:$AX$2, 0)), "")</f>
        <v>0</v>
      </c>
      <c r="Q279" s="125">
        <f>_xlfn.IFNA(INDEX(PR24_after_overrides!$D$3:$AX$128, MATCH(Depreciation!$A279, PR24_after_overrides!$A$3:$A$128, 0), MATCH(Depreciation!Q$2, PR24_after_overrides!$D$2:$AX$2, 0)), "")</f>
        <v>0</v>
      </c>
      <c r="R279" s="125">
        <f>_xlfn.IFNA(INDEX(PR24_after_overrides!$D$3:$AX$128, MATCH(Depreciation!$A279, PR24_after_overrides!$A$3:$A$128, 0), MATCH(Depreciation!R$2, PR24_after_overrides!$D$2:$AX$2, 0)), "")</f>
        <v>3.0426864187246872E-2</v>
      </c>
      <c r="S279" s="125">
        <f>_xlfn.IFNA(INDEX(PR24_after_overrides!$D$3:$AX$128, MATCH(Depreciation!$A279, PR24_after_overrides!$A$3:$A$128, 0), MATCH(Depreciation!S$2, PR24_after_overrides!$D$2:$AX$2, 0)), "")</f>
        <v>1.3671562825087153</v>
      </c>
      <c r="T279" s="123"/>
      <c r="U279" s="124" cm="1">
        <f t="array" ref="U279">_xlfn.IFS($C279&lt;"2017-18",SUM(D279:F279),$C279&lt;"2020-21",SUM(H279:I279), $C279&lt;"2024-25", SUM(K279:N279), $C279&gt;="2024-25", SUM(P279:S279))</f>
        <v>1.3975831466959623</v>
      </c>
      <c r="V279" s="113"/>
      <c r="W279" s="113"/>
      <c r="X279" s="113"/>
      <c r="Y279" s="113"/>
      <c r="Z279" s="113"/>
    </row>
    <row r="280" spans="1:26" ht="12.4" customHeight="1" x14ac:dyDescent="0.35">
      <c r="A280" s="111" t="str">
        <f t="shared" si="15"/>
        <v>SEW26</v>
      </c>
      <c r="B280" s="111" t="s">
        <v>481</v>
      </c>
      <c r="C280" s="111" t="s">
        <v>518</v>
      </c>
      <c r="D280" s="122"/>
      <c r="E280" s="122"/>
      <c r="F280" s="122"/>
      <c r="G280" s="123"/>
      <c r="H280" s="124"/>
      <c r="I280" s="124"/>
      <c r="J280" s="123"/>
      <c r="K280" s="124"/>
      <c r="L280" s="124"/>
      <c r="M280" s="124"/>
      <c r="N280" s="124"/>
      <c r="O280" s="123"/>
      <c r="P280" s="125">
        <f>_xlfn.IFNA(INDEX(PR24_after_overrides!$D$3:$AX$128, MATCH(Depreciation!$A280, PR24_after_overrides!$A$3:$A$128, 0), MATCH(Depreciation!P$2, PR24_after_overrides!$D$2:$AX$2, 0)), "")</f>
        <v>0</v>
      </c>
      <c r="Q280" s="125">
        <f>_xlfn.IFNA(INDEX(PR24_after_overrides!$D$3:$AX$128, MATCH(Depreciation!$A280, PR24_after_overrides!$A$3:$A$128, 0), MATCH(Depreciation!Q$2, PR24_after_overrides!$D$2:$AX$2, 0)), "")</f>
        <v>0</v>
      </c>
      <c r="R280" s="125">
        <f>_xlfn.IFNA(INDEX(PR24_after_overrides!$D$3:$AX$128, MATCH(Depreciation!$A280, PR24_after_overrides!$A$3:$A$128, 0), MATCH(Depreciation!R$2, PR24_after_overrides!$D$2:$AX$2, 0)), "")</f>
        <v>2.8999462964386078E-2</v>
      </c>
      <c r="S280" s="125">
        <f>_xlfn.IFNA(INDEX(PR24_after_overrides!$D$3:$AX$128, MATCH(Depreciation!$A280, PR24_after_overrides!$A$3:$A$128, 0), MATCH(Depreciation!S$2, PR24_after_overrides!$D$2:$AX$2, 0)), "")</f>
        <v>1.4347608230958919</v>
      </c>
      <c r="T280" s="123"/>
      <c r="U280" s="124" cm="1">
        <f t="array" ref="U280">_xlfn.IFS($C280&lt;"2017-18",SUM(D280:F280),$C280&lt;"2020-21",SUM(H280:I280), $C280&lt;"2024-25", SUM(K280:N280), $C280&gt;="2024-25", SUM(P280:S280))</f>
        <v>1.4637602860602781</v>
      </c>
      <c r="V280" s="113"/>
      <c r="W280" s="113"/>
      <c r="X280" s="113"/>
      <c r="Y280" s="113"/>
      <c r="Z280" s="113"/>
    </row>
    <row r="281" spans="1:26" ht="12.4" customHeight="1" x14ac:dyDescent="0.35">
      <c r="A281" s="111" t="str">
        <f t="shared" si="15"/>
        <v>SEW27</v>
      </c>
      <c r="B281" s="111" t="s">
        <v>481</v>
      </c>
      <c r="C281" s="111" t="s">
        <v>519</v>
      </c>
      <c r="D281" s="122"/>
      <c r="E281" s="122"/>
      <c r="F281" s="122"/>
      <c r="G281" s="123"/>
      <c r="H281" s="124"/>
      <c r="I281" s="124"/>
      <c r="J281" s="123"/>
      <c r="K281" s="124"/>
      <c r="L281" s="124"/>
      <c r="M281" s="124"/>
      <c r="N281" s="124"/>
      <c r="O281" s="123"/>
      <c r="P281" s="125">
        <f>_xlfn.IFNA(INDEX(PR24_after_overrides!$D$3:$AX$128, MATCH(Depreciation!$A281, PR24_after_overrides!$A$3:$A$128, 0), MATCH(Depreciation!P$2, PR24_after_overrides!$D$2:$AX$2, 0)), "")</f>
        <v>0</v>
      </c>
      <c r="Q281" s="125">
        <f>_xlfn.IFNA(INDEX(PR24_after_overrides!$D$3:$AX$128, MATCH(Depreciation!$A281, PR24_after_overrides!$A$3:$A$128, 0), MATCH(Depreciation!Q$2, PR24_after_overrides!$D$2:$AX$2, 0)), "")</f>
        <v>0</v>
      </c>
      <c r="R281" s="125">
        <f>_xlfn.IFNA(INDEX(PR24_after_overrides!$D$3:$AX$128, MATCH(Depreciation!$A281, PR24_after_overrides!$A$3:$A$128, 0), MATCH(Depreciation!R$2, PR24_after_overrides!$D$2:$AX$2, 0)), "")</f>
        <v>2.7357647215017749E-2</v>
      </c>
      <c r="S281" s="125">
        <f>_xlfn.IFNA(INDEX(PR24_after_overrides!$D$3:$AX$128, MATCH(Depreciation!$A281, PR24_after_overrides!$A$3:$A$128, 0), MATCH(Depreciation!S$2, PR24_after_overrides!$D$2:$AX$2, 0)), "")</f>
        <v>1.594944499846829</v>
      </c>
      <c r="T281" s="123"/>
      <c r="U281" s="124" cm="1">
        <f t="array" ref="U281">_xlfn.IFS($C281&lt;"2017-18",SUM(D281:F281),$C281&lt;"2020-21",SUM(H281:I281), $C281&lt;"2024-25", SUM(K281:N281), $C281&gt;="2024-25", SUM(P281:S281))</f>
        <v>1.6223021470618466</v>
      </c>
      <c r="V281" s="113"/>
      <c r="W281" s="113"/>
      <c r="X281" s="113"/>
      <c r="Y281" s="113"/>
      <c r="Z281" s="113"/>
    </row>
    <row r="282" spans="1:26" ht="12.4" customHeight="1" x14ac:dyDescent="0.35">
      <c r="A282" s="111" t="str">
        <f t="shared" si="15"/>
        <v>SEW28</v>
      </c>
      <c r="B282" s="111" t="s">
        <v>481</v>
      </c>
      <c r="C282" s="111" t="s">
        <v>520</v>
      </c>
      <c r="D282" s="122"/>
      <c r="E282" s="122"/>
      <c r="F282" s="122"/>
      <c r="G282" s="123"/>
      <c r="H282" s="124"/>
      <c r="I282" s="124"/>
      <c r="J282" s="123"/>
      <c r="K282" s="124"/>
      <c r="L282" s="124"/>
      <c r="M282" s="124"/>
      <c r="N282" s="124"/>
      <c r="O282" s="123"/>
      <c r="P282" s="125">
        <f>_xlfn.IFNA(INDEX(PR24_after_overrides!$D$3:$AX$128, MATCH(Depreciation!$A282, PR24_after_overrides!$A$3:$A$128, 0), MATCH(Depreciation!P$2, PR24_after_overrides!$D$2:$AX$2, 0)), "")</f>
        <v>0</v>
      </c>
      <c r="Q282" s="125">
        <f>_xlfn.IFNA(INDEX(PR24_after_overrides!$D$3:$AX$128, MATCH(Depreciation!$A282, PR24_after_overrides!$A$3:$A$128, 0), MATCH(Depreciation!Q$2, PR24_after_overrides!$D$2:$AX$2, 0)), "")</f>
        <v>0</v>
      </c>
      <c r="R282" s="125">
        <f>_xlfn.IFNA(INDEX(PR24_after_overrides!$D$3:$AX$128, MATCH(Depreciation!$A282, PR24_after_overrides!$A$3:$A$128, 0), MATCH(Depreciation!R$2, PR24_after_overrides!$D$2:$AX$2, 0)), "")</f>
        <v>2.5624540263946376E-2</v>
      </c>
      <c r="S282" s="125">
        <f>_xlfn.IFNA(INDEX(PR24_after_overrides!$D$3:$AX$128, MATCH(Depreciation!$A282, PR24_after_overrides!$A$3:$A$128, 0), MATCH(Depreciation!S$2, PR24_after_overrides!$D$2:$AX$2, 0)), "")</f>
        <v>1.7737552662756728</v>
      </c>
      <c r="T282" s="123"/>
      <c r="U282" s="124" cm="1">
        <f t="array" ref="U282">_xlfn.IFS($C282&lt;"2017-18",SUM(D282:F282),$C282&lt;"2020-21",SUM(H282:I282), $C282&lt;"2024-25", SUM(K282:N282), $C282&gt;="2024-25", SUM(P282:S282))</f>
        <v>1.7993798065396192</v>
      </c>
      <c r="V282" s="113"/>
      <c r="W282" s="113"/>
      <c r="X282" s="113"/>
      <c r="Y282" s="113"/>
      <c r="Z282" s="113"/>
    </row>
    <row r="283" spans="1:26" ht="12.4" customHeight="1" x14ac:dyDescent="0.35">
      <c r="A283" s="111" t="str">
        <f t="shared" si="15"/>
        <v>SEW29</v>
      </c>
      <c r="B283" s="111" t="s">
        <v>481</v>
      </c>
      <c r="C283" s="111" t="s">
        <v>521</v>
      </c>
      <c r="D283" s="122"/>
      <c r="E283" s="122"/>
      <c r="F283" s="122"/>
      <c r="G283" s="123"/>
      <c r="H283" s="124"/>
      <c r="I283" s="124"/>
      <c r="J283" s="123"/>
      <c r="K283" s="124"/>
      <c r="L283" s="124"/>
      <c r="M283" s="124"/>
      <c r="N283" s="124"/>
      <c r="O283" s="123"/>
      <c r="P283" s="125">
        <f>_xlfn.IFNA(INDEX(PR24_after_overrides!$D$3:$AX$128, MATCH(Depreciation!$A283, PR24_after_overrides!$A$3:$A$128, 0), MATCH(Depreciation!P$2, PR24_after_overrides!$D$2:$AX$2, 0)), "")</f>
        <v>0</v>
      </c>
      <c r="Q283" s="125">
        <f>_xlfn.IFNA(INDEX(PR24_after_overrides!$D$3:$AX$128, MATCH(Depreciation!$A283, PR24_after_overrides!$A$3:$A$128, 0), MATCH(Depreciation!Q$2, PR24_after_overrides!$D$2:$AX$2, 0)), "")</f>
        <v>0</v>
      </c>
      <c r="R283" s="125">
        <f>_xlfn.IFNA(INDEX(PR24_after_overrides!$D$3:$AX$128, MATCH(Depreciation!$A283, PR24_after_overrides!$A$3:$A$128, 0), MATCH(Depreciation!R$2, PR24_after_overrides!$D$2:$AX$2, 0)), "")</f>
        <v>2.3781902868602586E-2</v>
      </c>
      <c r="S283" s="125">
        <f>_xlfn.IFNA(INDEX(PR24_after_overrides!$D$3:$AX$128, MATCH(Depreciation!$A283, PR24_after_overrides!$A$3:$A$128, 0), MATCH(Depreciation!S$2, PR24_after_overrides!$D$2:$AX$2, 0)), "")</f>
        <v>1.5813313886588185</v>
      </c>
      <c r="T283" s="123"/>
      <c r="U283" s="124" cm="1">
        <f t="array" ref="U283">_xlfn.IFS($C283&lt;"2017-18",SUM(D283:F283),$C283&lt;"2020-21",SUM(H283:I283), $C283&lt;"2024-25", SUM(K283:N283), $C283&gt;="2024-25", SUM(P283:S283))</f>
        <v>1.6051132915274211</v>
      </c>
      <c r="V283" s="113"/>
      <c r="W283" s="113"/>
      <c r="X283" s="113"/>
      <c r="Y283" s="113"/>
      <c r="Z283" s="113"/>
    </row>
    <row r="284" spans="1:26" ht="12.4" customHeight="1" x14ac:dyDescent="0.35">
      <c r="A284" s="111" t="str">
        <f t="shared" si="15"/>
        <v>SEW30</v>
      </c>
      <c r="B284" s="111" t="s">
        <v>481</v>
      </c>
      <c r="C284" s="111" t="s">
        <v>522</v>
      </c>
      <c r="D284" s="122"/>
      <c r="E284" s="122"/>
      <c r="F284" s="122"/>
      <c r="G284" s="123"/>
      <c r="H284" s="124"/>
      <c r="I284" s="124"/>
      <c r="J284" s="123"/>
      <c r="K284" s="124"/>
      <c r="L284" s="124"/>
      <c r="M284" s="124"/>
      <c r="N284" s="124"/>
      <c r="O284" s="123"/>
      <c r="P284" s="125">
        <f>_xlfn.IFNA(INDEX(PR24_after_overrides!$D$3:$AX$128, MATCH(Depreciation!$A284, PR24_after_overrides!$A$3:$A$128, 0), MATCH(Depreciation!P$2, PR24_after_overrides!$D$2:$AX$2, 0)), "")</f>
        <v>0</v>
      </c>
      <c r="Q284" s="125">
        <f>_xlfn.IFNA(INDEX(PR24_after_overrides!$D$3:$AX$128, MATCH(Depreciation!$A284, PR24_after_overrides!$A$3:$A$128, 0), MATCH(Depreciation!Q$2, PR24_after_overrides!$D$2:$AX$2, 0)), "")</f>
        <v>0</v>
      </c>
      <c r="R284" s="125">
        <f>_xlfn.IFNA(INDEX(PR24_after_overrides!$D$3:$AX$128, MATCH(Depreciation!$A284, PR24_after_overrides!$A$3:$A$128, 0), MATCH(Depreciation!R$2, PR24_after_overrides!$D$2:$AX$2, 0)), "")</f>
        <v>2.1836067575893521E-2</v>
      </c>
      <c r="S284" s="125">
        <f>_xlfn.IFNA(INDEX(PR24_after_overrides!$D$3:$AX$128, MATCH(Depreciation!$A284, PR24_after_overrides!$A$3:$A$128, 0), MATCH(Depreciation!S$2, PR24_after_overrides!$D$2:$AX$2, 0)), "")</f>
        <v>1.7936240260217367</v>
      </c>
      <c r="T284" s="123"/>
      <c r="U284" s="124" cm="1">
        <f t="array" ref="U284">_xlfn.IFS($C284&lt;"2017-18",SUM(D284:F284),$C284&lt;"2020-21",SUM(H284:I284), $C284&lt;"2024-25", SUM(K284:N284), $C284&gt;="2024-25", SUM(P284:S284))</f>
        <v>1.8154600935976302</v>
      </c>
      <c r="V284" s="113"/>
      <c r="W284" s="113"/>
      <c r="X284" s="113"/>
      <c r="Y284" s="113"/>
      <c r="Z284" s="113"/>
    </row>
    <row r="285" spans="1:26" ht="12.4" customHeight="1" x14ac:dyDescent="0.35">
      <c r="A285" s="111" t="str">
        <f t="shared" si="12"/>
        <v>SSC14</v>
      </c>
      <c r="B285" s="111" t="s">
        <v>493</v>
      </c>
      <c r="C285" s="111" t="s">
        <v>243</v>
      </c>
      <c r="D285" s="122">
        <f>INDEX(PR19_after_overrides!$A$1:$J$255, MATCH(Depreciation!$A285, PR19_after_overrides!$A$1:$A$255, 0), MATCH(Depreciation!D$2, PR19_after_overrides!$A$1:$J$1, 0))</f>
        <v>1.316535871221</v>
      </c>
      <c r="E285" s="122" t="str">
        <f>INDEX(PR19_after_overrides!$A$1:$J$255, MATCH(Depreciation!$A285, PR19_after_overrides!$A$1:$A$255, 0), MATCH(Depreciation!E$2, PR19_after_overrides!$A$1:$J$1, 0))</f>
        <v/>
      </c>
      <c r="F285" s="122" t="str">
        <f>INDEX(PR19_after_overrides!$A$1:$J$255, MATCH(Depreciation!$A285, PR19_after_overrides!$A$1:$A$255, 0), MATCH(Depreciation!F$2, PR19_after_overrides!$A$1:$J$1, 0))</f>
        <v/>
      </c>
      <c r="G285" s="123"/>
      <c r="H285" s="124" t="str">
        <f>INDEX('Cyclical_after overrides'!$A$1:$AX$244,MATCH(Depreciation!$A285,'Cyclical_after overrides'!$A$1:$A$244,0),MATCH(Depreciation!H$2,'Cyclical_after overrides'!$A$1:$AX$1,0))</f>
        <v/>
      </c>
      <c r="I285" s="124">
        <f>INDEX('Cyclical_after overrides'!$A$1:$AX$244,MATCH(Depreciation!$A285,'Cyclical_after overrides'!$A$1:$A$244,0),MATCH(Depreciation!I$2,'Cyclical_after overrides'!$A$1:$AX$1,0))</f>
        <v>0</v>
      </c>
      <c r="J285" s="123"/>
      <c r="K285" s="124" t="str">
        <f>INDEX('Cyclical_after overrides'!$A$1:$AX$244,MATCH(Depreciation!$A285,'Cyclical_after overrides'!$A$1:$A$244,0),MATCH(Depreciation!K$2,'Cyclical_after overrides'!$A$1:$AX$1,0))</f>
        <v/>
      </c>
      <c r="L285" s="124" t="str">
        <f>INDEX('Cyclical_after overrides'!$A$1:$AX$244,MATCH(Depreciation!$A285,'Cyclical_after overrides'!$A$1:$A$244,0),MATCH(Depreciation!L$2,'Cyclical_after overrides'!$A$1:$AX$1,0))</f>
        <v/>
      </c>
      <c r="M285" s="124" t="str">
        <f>INDEX('Cyclical_after overrides'!$A$1:$AX$244,MATCH(Depreciation!$A285,'Cyclical_after overrides'!$A$1:$A$244,0),MATCH(Depreciation!M$2,'Cyclical_after overrides'!$A$1:$AX$1,0))</f>
        <v/>
      </c>
      <c r="N285" s="124" t="str">
        <f>INDEX('Cyclical_after overrides'!$A$1:$AX$244,MATCH(Depreciation!$A285,'Cyclical_after overrides'!$A$1:$A$244,0),MATCH(Depreciation!N$2,'Cyclical_after overrides'!$A$1:$AX$1,0))</f>
        <v/>
      </c>
      <c r="O285" s="123"/>
      <c r="P285" s="125" t="str">
        <f>_xlfn.IFNA(INDEX(PR24_after_overrides!$D$3:$AX$128, MATCH(Depreciation!$A285, PR24_after_overrides!$A$3:$A$128, 0), MATCH(Depreciation!P$2, PR24_after_overrides!$D$2:$AX$2, 0)), "")</f>
        <v/>
      </c>
      <c r="Q285" s="125" t="str">
        <f>_xlfn.IFNA(INDEX(PR24_after_overrides!$D$3:$AX$128, MATCH(Depreciation!$A285, PR24_after_overrides!$A$3:$A$128, 0), MATCH(Depreciation!Q$2, PR24_after_overrides!$D$2:$AX$2, 0)), "")</f>
        <v/>
      </c>
      <c r="R285" s="125" t="str">
        <f>_xlfn.IFNA(INDEX(PR24_after_overrides!$D$3:$AX$128, MATCH(Depreciation!$A285, PR24_after_overrides!$A$3:$A$128, 0), MATCH(Depreciation!R$2, PR24_after_overrides!$D$2:$AX$2, 0)), "")</f>
        <v/>
      </c>
      <c r="S285" s="125" t="str">
        <f>_xlfn.IFNA(INDEX(PR24_after_overrides!$D$3:$AX$128, MATCH(Depreciation!$A285, PR24_after_overrides!$A$3:$A$128, 0), MATCH(Depreciation!S$2, PR24_after_overrides!$D$2:$AX$2, 0)), "")</f>
        <v/>
      </c>
      <c r="T285" s="123"/>
      <c r="U285" s="124" cm="1">
        <f t="array" ref="U285">_xlfn.IFS($C285&lt;"2017-18",SUM(D285:F285),$C285&lt;"2020-21",SUM(H285:I285), $C285&lt;"2024-25", SUM(K285:N285), $C285&gt;="2024-25", SUM(P285:S285))</f>
        <v>1.316535871221</v>
      </c>
      <c r="V285" s="113"/>
      <c r="W285" s="113"/>
      <c r="X285" s="113"/>
      <c r="Y285" s="113"/>
      <c r="Z285" s="113"/>
    </row>
    <row r="286" spans="1:26" ht="12.4" customHeight="1" x14ac:dyDescent="0.35">
      <c r="A286" s="111" t="str">
        <f t="shared" si="12"/>
        <v>SSC15</v>
      </c>
      <c r="B286" s="111" t="s">
        <v>493</v>
      </c>
      <c r="C286" s="111" t="s">
        <v>245</v>
      </c>
      <c r="D286" s="122">
        <f>INDEX(PR19_after_overrides!$A$1:$J$255, MATCH(Depreciation!$A286, PR19_after_overrides!$A$1:$A$255, 0), MATCH(Depreciation!D$2, PR19_after_overrides!$A$1:$J$1, 0))</f>
        <v>1.66</v>
      </c>
      <c r="E286" s="122" t="str">
        <f>INDEX(PR19_after_overrides!$A$1:$J$255, MATCH(Depreciation!$A286, PR19_after_overrides!$A$1:$A$255, 0), MATCH(Depreciation!E$2, PR19_after_overrides!$A$1:$J$1, 0))</f>
        <v/>
      </c>
      <c r="F286" s="122" t="str">
        <f>INDEX(PR19_after_overrides!$A$1:$J$255, MATCH(Depreciation!$A286, PR19_after_overrides!$A$1:$A$255, 0), MATCH(Depreciation!F$2, PR19_after_overrides!$A$1:$J$1, 0))</f>
        <v/>
      </c>
      <c r="G286" s="123"/>
      <c r="H286" s="124" t="str">
        <f>INDEX('Cyclical_after overrides'!$A$1:$AX$244,MATCH(Depreciation!$A286,'Cyclical_after overrides'!$A$1:$A$244,0),MATCH(Depreciation!H$2,'Cyclical_after overrides'!$A$1:$AX$1,0))</f>
        <v/>
      </c>
      <c r="I286" s="124">
        <f>INDEX('Cyclical_after overrides'!$A$1:$AX$244,MATCH(Depreciation!$A286,'Cyclical_after overrides'!$A$1:$A$244,0),MATCH(Depreciation!I$2,'Cyclical_after overrides'!$A$1:$AX$1,0))</f>
        <v>0</v>
      </c>
      <c r="J286" s="123"/>
      <c r="K286" s="124" t="str">
        <f>INDEX('Cyclical_after overrides'!$A$1:$AX$244,MATCH(Depreciation!$A286,'Cyclical_after overrides'!$A$1:$A$244,0),MATCH(Depreciation!K$2,'Cyclical_after overrides'!$A$1:$AX$1,0))</f>
        <v/>
      </c>
      <c r="L286" s="124" t="str">
        <f>INDEX('Cyclical_after overrides'!$A$1:$AX$244,MATCH(Depreciation!$A286,'Cyclical_after overrides'!$A$1:$A$244,0),MATCH(Depreciation!L$2,'Cyclical_after overrides'!$A$1:$AX$1,0))</f>
        <v/>
      </c>
      <c r="M286" s="124" t="str">
        <f>INDEX('Cyclical_after overrides'!$A$1:$AX$244,MATCH(Depreciation!$A286,'Cyclical_after overrides'!$A$1:$A$244,0),MATCH(Depreciation!M$2,'Cyclical_after overrides'!$A$1:$AX$1,0))</f>
        <v/>
      </c>
      <c r="N286" s="124" t="str">
        <f>INDEX('Cyclical_after overrides'!$A$1:$AX$244,MATCH(Depreciation!$A286,'Cyclical_after overrides'!$A$1:$A$244,0),MATCH(Depreciation!N$2,'Cyclical_after overrides'!$A$1:$AX$1,0))</f>
        <v/>
      </c>
      <c r="O286" s="123"/>
      <c r="P286" s="125" t="str">
        <f>_xlfn.IFNA(INDEX(PR24_after_overrides!$D$3:$AX$128, MATCH(Depreciation!$A286, PR24_after_overrides!$A$3:$A$128, 0), MATCH(Depreciation!P$2, PR24_after_overrides!$D$2:$AX$2, 0)), "")</f>
        <v/>
      </c>
      <c r="Q286" s="125" t="str">
        <f>_xlfn.IFNA(INDEX(PR24_after_overrides!$D$3:$AX$128, MATCH(Depreciation!$A286, PR24_after_overrides!$A$3:$A$128, 0), MATCH(Depreciation!Q$2, PR24_after_overrides!$D$2:$AX$2, 0)), "")</f>
        <v/>
      </c>
      <c r="R286" s="125" t="str">
        <f>_xlfn.IFNA(INDEX(PR24_after_overrides!$D$3:$AX$128, MATCH(Depreciation!$A286, PR24_after_overrides!$A$3:$A$128, 0), MATCH(Depreciation!R$2, PR24_after_overrides!$D$2:$AX$2, 0)), "")</f>
        <v/>
      </c>
      <c r="S286" s="125" t="str">
        <f>_xlfn.IFNA(INDEX(PR24_after_overrides!$D$3:$AX$128, MATCH(Depreciation!$A286, PR24_after_overrides!$A$3:$A$128, 0), MATCH(Depreciation!S$2, PR24_after_overrides!$D$2:$AX$2, 0)), "")</f>
        <v/>
      </c>
      <c r="T286" s="123"/>
      <c r="U286" s="124" cm="1">
        <f t="array" ref="U286">_xlfn.IFS($C286&lt;"2017-18",SUM(D286:F286),$C286&lt;"2020-21",SUM(H286:I286), $C286&lt;"2024-25", SUM(K286:N286), $C286&gt;="2024-25", SUM(P286:S286))</f>
        <v>1.66</v>
      </c>
      <c r="V286" s="113"/>
      <c r="W286" s="113"/>
      <c r="X286" s="113"/>
      <c r="Y286" s="113"/>
      <c r="Z286" s="113"/>
    </row>
    <row r="287" spans="1:26" ht="12.4" customHeight="1" x14ac:dyDescent="0.35">
      <c r="A287" s="111" t="str">
        <f t="shared" si="12"/>
        <v>SSC16</v>
      </c>
      <c r="B287" s="111" t="s">
        <v>493</v>
      </c>
      <c r="C287" s="111" t="s">
        <v>247</v>
      </c>
      <c r="D287" s="122">
        <f>INDEX(PR19_after_overrides!$A$1:$J$255, MATCH(Depreciation!$A287, PR19_after_overrides!$A$1:$A$255, 0), MATCH(Depreciation!D$2, PR19_after_overrides!$A$1:$J$1, 0))</f>
        <v>0.92968836119287701</v>
      </c>
      <c r="E287" s="122">
        <f>INDEX(PR19_after_overrides!$A$1:$J$255, MATCH(Depreciation!$A287, PR19_after_overrides!$A$1:$A$255, 0), MATCH(Depreciation!E$2, PR19_after_overrides!$A$1:$J$1, 0))</f>
        <v>0.199185187571429</v>
      </c>
      <c r="F287" s="122" t="str">
        <f>INDEX(PR19_after_overrides!$A$1:$J$255, MATCH(Depreciation!$A287, PR19_after_overrides!$A$1:$A$255, 0), MATCH(Depreciation!F$2, PR19_after_overrides!$A$1:$J$1, 0))</f>
        <v/>
      </c>
      <c r="G287" s="123"/>
      <c r="H287" s="124" t="str">
        <f>INDEX('Cyclical_after overrides'!$A$1:$AX$244,MATCH(Depreciation!$A287,'Cyclical_after overrides'!$A$1:$A$244,0),MATCH(Depreciation!H$2,'Cyclical_after overrides'!$A$1:$AX$1,0))</f>
        <v/>
      </c>
      <c r="I287" s="124" t="str">
        <f>INDEX('Cyclical_after overrides'!$A$1:$AX$244,MATCH(Depreciation!$A287,'Cyclical_after overrides'!$A$1:$A$244,0),MATCH(Depreciation!I$2,'Cyclical_after overrides'!$A$1:$AX$1,0))</f>
        <v/>
      </c>
      <c r="J287" s="123"/>
      <c r="K287" s="124" t="str">
        <f>INDEX('Cyclical_after overrides'!$A$1:$AX$244,MATCH(Depreciation!$A287,'Cyclical_after overrides'!$A$1:$A$244,0),MATCH(Depreciation!K$2,'Cyclical_after overrides'!$A$1:$AX$1,0))</f>
        <v/>
      </c>
      <c r="L287" s="124" t="str">
        <f>INDEX('Cyclical_after overrides'!$A$1:$AX$244,MATCH(Depreciation!$A287,'Cyclical_after overrides'!$A$1:$A$244,0),MATCH(Depreciation!L$2,'Cyclical_after overrides'!$A$1:$AX$1,0))</f>
        <v/>
      </c>
      <c r="M287" s="124" t="str">
        <f>INDEX('Cyclical_after overrides'!$A$1:$AX$244,MATCH(Depreciation!$A287,'Cyclical_after overrides'!$A$1:$A$244,0),MATCH(Depreciation!M$2,'Cyclical_after overrides'!$A$1:$AX$1,0))</f>
        <v/>
      </c>
      <c r="N287" s="124" t="str">
        <f>INDEX('Cyclical_after overrides'!$A$1:$AX$244,MATCH(Depreciation!$A287,'Cyclical_after overrides'!$A$1:$A$244,0),MATCH(Depreciation!N$2,'Cyclical_after overrides'!$A$1:$AX$1,0))</f>
        <v/>
      </c>
      <c r="O287" s="123"/>
      <c r="P287" s="125" t="str">
        <f>_xlfn.IFNA(INDEX(PR24_after_overrides!$D$3:$AX$128, MATCH(Depreciation!$A287, PR24_after_overrides!$A$3:$A$128, 0), MATCH(Depreciation!P$2, PR24_after_overrides!$D$2:$AX$2, 0)), "")</f>
        <v/>
      </c>
      <c r="Q287" s="125" t="str">
        <f>_xlfn.IFNA(INDEX(PR24_after_overrides!$D$3:$AX$128, MATCH(Depreciation!$A287, PR24_after_overrides!$A$3:$A$128, 0), MATCH(Depreciation!Q$2, PR24_after_overrides!$D$2:$AX$2, 0)), "")</f>
        <v/>
      </c>
      <c r="R287" s="125" t="str">
        <f>_xlfn.IFNA(INDEX(PR24_after_overrides!$D$3:$AX$128, MATCH(Depreciation!$A287, PR24_after_overrides!$A$3:$A$128, 0), MATCH(Depreciation!R$2, PR24_after_overrides!$D$2:$AX$2, 0)), "")</f>
        <v/>
      </c>
      <c r="S287" s="125" t="str">
        <f>_xlfn.IFNA(INDEX(PR24_after_overrides!$D$3:$AX$128, MATCH(Depreciation!$A287, PR24_after_overrides!$A$3:$A$128, 0), MATCH(Depreciation!S$2, PR24_after_overrides!$D$2:$AX$2, 0)), "")</f>
        <v/>
      </c>
      <c r="T287" s="123"/>
      <c r="U287" s="124" cm="1">
        <f t="array" ref="U287">_xlfn.IFS($C287&lt;"2017-18",SUM(D287:F287),$C287&lt;"2020-21",SUM(H287:I287), $C287&lt;"2024-25", SUM(K287:N287), $C287&gt;="2024-25", SUM(P287:S287))</f>
        <v>1.128873548764306</v>
      </c>
      <c r="V287" s="113"/>
      <c r="W287" s="113"/>
      <c r="X287" s="113"/>
      <c r="Y287" s="113"/>
      <c r="Z287" s="113"/>
    </row>
    <row r="288" spans="1:26" ht="12.4" customHeight="1" x14ac:dyDescent="0.35">
      <c r="A288" s="111" t="str">
        <f t="shared" si="12"/>
        <v>SSC17</v>
      </c>
      <c r="B288" s="111" t="s">
        <v>493</v>
      </c>
      <c r="C288" s="111" t="s">
        <v>249</v>
      </c>
      <c r="D288" s="122">
        <f>INDEX(PR19_after_overrides!$A$1:$J$255, MATCH(Depreciation!$A288, PR19_after_overrides!$A$1:$A$255, 0), MATCH(Depreciation!D$2, PR19_after_overrides!$A$1:$J$1, 0))</f>
        <v>0.697852205165018</v>
      </c>
      <c r="E288" s="122">
        <f>INDEX(PR19_after_overrides!$A$1:$J$255, MATCH(Depreciation!$A288, PR19_after_overrides!$A$1:$A$255, 0), MATCH(Depreciation!E$2, PR19_after_overrides!$A$1:$J$1, 0))</f>
        <v>0.343759477571429</v>
      </c>
      <c r="F288" s="122" t="str">
        <f>INDEX(PR19_after_overrides!$A$1:$J$255, MATCH(Depreciation!$A288, PR19_after_overrides!$A$1:$A$255, 0), MATCH(Depreciation!F$2, PR19_after_overrides!$A$1:$J$1, 0))</f>
        <v/>
      </c>
      <c r="G288" s="123"/>
      <c r="H288" s="124">
        <f>INDEX('Cyclical_after overrides'!$A$1:$AX$244,MATCH(Depreciation!$A288,'Cyclical_after overrides'!$A$1:$A$244,0),MATCH(Depreciation!H$2,'Cyclical_after overrides'!$A$1:$AX$1,0))</f>
        <v>1.0411116827364468</v>
      </c>
      <c r="I288" s="124">
        <f>INDEX('Cyclical_after overrides'!$A$1:$AX$244,MATCH(Depreciation!$A288,'Cyclical_after overrides'!$A$1:$A$244,0),MATCH(Depreciation!I$2,'Cyclical_after overrides'!$A$1:$AX$1,0))</f>
        <v>0</v>
      </c>
      <c r="J288" s="123"/>
      <c r="K288" s="124" t="str">
        <f>INDEX('Cyclical_after overrides'!$A$1:$AX$244,MATCH(Depreciation!$A288,'Cyclical_after overrides'!$A$1:$A$244,0),MATCH(Depreciation!K$2,'Cyclical_after overrides'!$A$1:$AX$1,0))</f>
        <v/>
      </c>
      <c r="L288" s="124" t="str">
        <f>INDEX('Cyclical_after overrides'!$A$1:$AX$244,MATCH(Depreciation!$A288,'Cyclical_after overrides'!$A$1:$A$244,0),MATCH(Depreciation!L$2,'Cyclical_after overrides'!$A$1:$AX$1,0))</f>
        <v/>
      </c>
      <c r="M288" s="124" t="str">
        <f>INDEX('Cyclical_after overrides'!$A$1:$AX$244,MATCH(Depreciation!$A288,'Cyclical_after overrides'!$A$1:$A$244,0),MATCH(Depreciation!M$2,'Cyclical_after overrides'!$A$1:$AX$1,0))</f>
        <v/>
      </c>
      <c r="N288" s="124" t="str">
        <f>INDEX('Cyclical_after overrides'!$A$1:$AX$244,MATCH(Depreciation!$A288,'Cyclical_after overrides'!$A$1:$A$244,0),MATCH(Depreciation!N$2,'Cyclical_after overrides'!$A$1:$AX$1,0))</f>
        <v/>
      </c>
      <c r="O288" s="123"/>
      <c r="P288" s="125" t="str">
        <f>_xlfn.IFNA(INDEX(PR24_after_overrides!$D$3:$AX$128, MATCH(Depreciation!$A288, PR24_after_overrides!$A$3:$A$128, 0), MATCH(Depreciation!P$2, PR24_after_overrides!$D$2:$AX$2, 0)), "")</f>
        <v/>
      </c>
      <c r="Q288" s="125" t="str">
        <f>_xlfn.IFNA(INDEX(PR24_after_overrides!$D$3:$AX$128, MATCH(Depreciation!$A288, PR24_after_overrides!$A$3:$A$128, 0), MATCH(Depreciation!Q$2, PR24_after_overrides!$D$2:$AX$2, 0)), "")</f>
        <v/>
      </c>
      <c r="R288" s="125" t="str">
        <f>_xlfn.IFNA(INDEX(PR24_after_overrides!$D$3:$AX$128, MATCH(Depreciation!$A288, PR24_after_overrides!$A$3:$A$128, 0), MATCH(Depreciation!R$2, PR24_after_overrides!$D$2:$AX$2, 0)), "")</f>
        <v/>
      </c>
      <c r="S288" s="125" t="str">
        <f>_xlfn.IFNA(INDEX(PR24_after_overrides!$D$3:$AX$128, MATCH(Depreciation!$A288, PR24_after_overrides!$A$3:$A$128, 0), MATCH(Depreciation!S$2, PR24_after_overrides!$D$2:$AX$2, 0)), "")</f>
        <v/>
      </c>
      <c r="T288" s="123"/>
      <c r="U288" s="124" cm="1">
        <f t="array" ref="U288">_xlfn.IFS($C288&lt;"2017-18",SUM(D288:F288),$C288&lt;"2020-21",SUM(H288:I288), $C288&lt;"2024-25", SUM(K288:N288), $C288&gt;="2024-25", SUM(P288:S288))</f>
        <v>1.041611682736447</v>
      </c>
      <c r="V288" s="113"/>
      <c r="W288" s="113"/>
      <c r="X288" s="113"/>
      <c r="Y288" s="113"/>
      <c r="Z288" s="113"/>
    </row>
    <row r="289" spans="1:26" ht="12.4" customHeight="1" x14ac:dyDescent="0.35">
      <c r="A289" s="111" t="str">
        <f t="shared" si="12"/>
        <v>SSC18</v>
      </c>
      <c r="B289" s="111" t="s">
        <v>493</v>
      </c>
      <c r="C289" s="111" t="s">
        <v>251</v>
      </c>
      <c r="D289" s="122">
        <f>INDEX(PR19_after_overrides!$A$1:$J$255, MATCH(Depreciation!$A289, PR19_after_overrides!$A$1:$A$255, 0), MATCH(Depreciation!D$2, PR19_after_overrides!$A$1:$J$1, 0))</f>
        <v>0.74331185099999997</v>
      </c>
      <c r="E289" s="122">
        <f>INDEX(PR19_after_overrides!$A$1:$J$255, MATCH(Depreciation!$A289, PR19_after_overrides!$A$1:$A$255, 0), MATCH(Depreciation!E$2, PR19_after_overrides!$A$1:$J$1, 0))</f>
        <v>0.34900768900000001</v>
      </c>
      <c r="F289" s="122" t="str">
        <f>INDEX(PR19_after_overrides!$A$1:$J$255, MATCH(Depreciation!$A289, PR19_after_overrides!$A$1:$A$255, 0), MATCH(Depreciation!F$2, PR19_after_overrides!$A$1:$J$1, 0))</f>
        <v/>
      </c>
      <c r="G289" s="123"/>
      <c r="H289" s="124">
        <f>INDEX('Cyclical_after overrides'!$A$1:$AX$244,MATCH(Depreciation!$A289,'Cyclical_after overrides'!$A$1:$A$244,0),MATCH(Depreciation!H$2,'Cyclical_after overrides'!$A$1:$AX$1,0))</f>
        <v>1.09100771935535</v>
      </c>
      <c r="I289" s="124">
        <f>INDEX('Cyclical_after overrides'!$A$1:$AX$244,MATCH(Depreciation!$A289,'Cyclical_after overrides'!$A$1:$A$244,0),MATCH(Depreciation!I$2,'Cyclical_after overrides'!$A$1:$AX$1,0))</f>
        <v>0</v>
      </c>
      <c r="J289" s="123"/>
      <c r="K289" s="124" t="str">
        <f>INDEX('Cyclical_after overrides'!$A$1:$AX$244,MATCH(Depreciation!$A289,'Cyclical_after overrides'!$A$1:$A$244,0),MATCH(Depreciation!K$2,'Cyclical_after overrides'!$A$1:$AX$1,0))</f>
        <v/>
      </c>
      <c r="L289" s="124" t="str">
        <f>INDEX('Cyclical_after overrides'!$A$1:$AX$244,MATCH(Depreciation!$A289,'Cyclical_after overrides'!$A$1:$A$244,0),MATCH(Depreciation!L$2,'Cyclical_after overrides'!$A$1:$AX$1,0))</f>
        <v/>
      </c>
      <c r="M289" s="124" t="str">
        <f>INDEX('Cyclical_after overrides'!$A$1:$AX$244,MATCH(Depreciation!$A289,'Cyclical_after overrides'!$A$1:$A$244,0),MATCH(Depreciation!M$2,'Cyclical_after overrides'!$A$1:$AX$1,0))</f>
        <v/>
      </c>
      <c r="N289" s="124" t="str">
        <f>INDEX('Cyclical_after overrides'!$A$1:$AX$244,MATCH(Depreciation!$A289,'Cyclical_after overrides'!$A$1:$A$244,0),MATCH(Depreciation!N$2,'Cyclical_after overrides'!$A$1:$AX$1,0))</f>
        <v/>
      </c>
      <c r="O289" s="123"/>
      <c r="P289" s="125" t="str">
        <f>_xlfn.IFNA(INDEX(PR24_after_overrides!$D$3:$AX$128, MATCH(Depreciation!$A289, PR24_after_overrides!$A$3:$A$128, 0), MATCH(Depreciation!P$2, PR24_after_overrides!$D$2:$AX$2, 0)), "")</f>
        <v/>
      </c>
      <c r="Q289" s="125" t="str">
        <f>_xlfn.IFNA(INDEX(PR24_after_overrides!$D$3:$AX$128, MATCH(Depreciation!$A289, PR24_after_overrides!$A$3:$A$128, 0), MATCH(Depreciation!Q$2, PR24_after_overrides!$D$2:$AX$2, 0)), "")</f>
        <v/>
      </c>
      <c r="R289" s="125" t="str">
        <f>_xlfn.IFNA(INDEX(PR24_after_overrides!$D$3:$AX$128, MATCH(Depreciation!$A289, PR24_after_overrides!$A$3:$A$128, 0), MATCH(Depreciation!R$2, PR24_after_overrides!$D$2:$AX$2, 0)), "")</f>
        <v/>
      </c>
      <c r="S289" s="125" t="str">
        <f>_xlfn.IFNA(INDEX(PR24_after_overrides!$D$3:$AX$128, MATCH(Depreciation!$A289, PR24_after_overrides!$A$3:$A$128, 0), MATCH(Depreciation!S$2, PR24_after_overrides!$D$2:$AX$2, 0)), "")</f>
        <v/>
      </c>
      <c r="T289" s="123"/>
      <c r="U289" s="124" cm="1">
        <f t="array" ref="U289">_xlfn.IFS($C289&lt;"2017-18",SUM(D289:F289),$C289&lt;"2020-21",SUM(H289:I289), $C289&lt;"2024-25", SUM(K289:N289), $C289&gt;="2024-25", SUM(P289:S289))</f>
        <v>1.09100771935535</v>
      </c>
      <c r="V289" s="113"/>
      <c r="W289" s="113"/>
      <c r="X289" s="113"/>
      <c r="Y289" s="113"/>
      <c r="Z289" s="113"/>
    </row>
    <row r="290" spans="1:26" ht="12.4" customHeight="1" x14ac:dyDescent="0.35">
      <c r="A290" s="111" t="str">
        <f t="shared" si="12"/>
        <v>SSC19</v>
      </c>
      <c r="B290" s="111" t="s">
        <v>493</v>
      </c>
      <c r="C290" s="111" t="s">
        <v>253</v>
      </c>
      <c r="D290" s="122">
        <f>INDEX(PR19_after_overrides!$A$1:$J$255, MATCH(Depreciation!$A290, PR19_after_overrides!$A$1:$A$255, 0), MATCH(Depreciation!D$2, PR19_after_overrides!$A$1:$J$1, 0))</f>
        <v>0.55529370934090005</v>
      </c>
      <c r="E290" s="122">
        <f>INDEX(PR19_after_overrides!$A$1:$J$255, MATCH(Depreciation!$A290, PR19_after_overrides!$A$1:$A$255, 0), MATCH(Depreciation!E$2, PR19_after_overrides!$A$1:$J$1, 0))</f>
        <v>0.42879236807001497</v>
      </c>
      <c r="F290" s="122" t="str">
        <f>INDEX(PR19_after_overrides!$A$1:$J$255, MATCH(Depreciation!$A290, PR19_after_overrides!$A$1:$A$255, 0), MATCH(Depreciation!F$2, PR19_after_overrides!$A$1:$J$1, 0))</f>
        <v/>
      </c>
      <c r="G290" s="123"/>
      <c r="H290" s="124">
        <f>INDEX('Cyclical_after overrides'!$A$1:$AX$244,MATCH(Depreciation!$A290,'Cyclical_after overrides'!$A$1:$A$244,0),MATCH(Depreciation!H$2,'Cyclical_after overrides'!$A$1:$AX$1,0))</f>
        <v>0.91600000000000004</v>
      </c>
      <c r="I290" s="124">
        <f>INDEX('Cyclical_after overrides'!$A$1:$AX$244,MATCH(Depreciation!$A290,'Cyclical_after overrides'!$A$1:$A$244,0),MATCH(Depreciation!I$2,'Cyclical_after overrides'!$A$1:$AX$1,0))</f>
        <v>0</v>
      </c>
      <c r="J290" s="123"/>
      <c r="K290" s="124" t="str">
        <f>INDEX('Cyclical_after overrides'!$A$1:$AX$244,MATCH(Depreciation!$A290,'Cyclical_after overrides'!$A$1:$A$244,0),MATCH(Depreciation!K$2,'Cyclical_after overrides'!$A$1:$AX$1,0))</f>
        <v/>
      </c>
      <c r="L290" s="124" t="str">
        <f>INDEX('Cyclical_after overrides'!$A$1:$AX$244,MATCH(Depreciation!$A290,'Cyclical_after overrides'!$A$1:$A$244,0),MATCH(Depreciation!L$2,'Cyclical_after overrides'!$A$1:$AX$1,0))</f>
        <v/>
      </c>
      <c r="M290" s="124" t="str">
        <f>INDEX('Cyclical_after overrides'!$A$1:$AX$244,MATCH(Depreciation!$A290,'Cyclical_after overrides'!$A$1:$A$244,0),MATCH(Depreciation!M$2,'Cyclical_after overrides'!$A$1:$AX$1,0))</f>
        <v/>
      </c>
      <c r="N290" s="124" t="str">
        <f>INDEX('Cyclical_after overrides'!$A$1:$AX$244,MATCH(Depreciation!$A290,'Cyclical_after overrides'!$A$1:$A$244,0),MATCH(Depreciation!N$2,'Cyclical_after overrides'!$A$1:$AX$1,0))</f>
        <v/>
      </c>
      <c r="O290" s="123"/>
      <c r="P290" s="125" t="str">
        <f>_xlfn.IFNA(INDEX(PR24_after_overrides!$D$3:$AX$128, MATCH(Depreciation!$A290, PR24_after_overrides!$A$3:$A$128, 0), MATCH(Depreciation!P$2, PR24_after_overrides!$D$2:$AX$2, 0)), "")</f>
        <v/>
      </c>
      <c r="Q290" s="125" t="str">
        <f>_xlfn.IFNA(INDEX(PR24_after_overrides!$D$3:$AX$128, MATCH(Depreciation!$A290, PR24_after_overrides!$A$3:$A$128, 0), MATCH(Depreciation!Q$2, PR24_after_overrides!$D$2:$AX$2, 0)), "")</f>
        <v/>
      </c>
      <c r="R290" s="125" t="str">
        <f>_xlfn.IFNA(INDEX(PR24_after_overrides!$D$3:$AX$128, MATCH(Depreciation!$A290, PR24_after_overrides!$A$3:$A$128, 0), MATCH(Depreciation!R$2, PR24_after_overrides!$D$2:$AX$2, 0)), "")</f>
        <v/>
      </c>
      <c r="S290" s="125" t="str">
        <f>_xlfn.IFNA(INDEX(PR24_after_overrides!$D$3:$AX$128, MATCH(Depreciation!$A290, PR24_after_overrides!$A$3:$A$128, 0), MATCH(Depreciation!S$2, PR24_after_overrides!$D$2:$AX$2, 0)), "")</f>
        <v/>
      </c>
      <c r="T290" s="123"/>
      <c r="U290" s="124" cm="1">
        <f t="array" ref="U290">_xlfn.IFS($C290&lt;"2017-18",SUM(D290:F290),$C290&lt;"2020-21",SUM(H290:I290), $C290&lt;"2024-25", SUM(K290:N290), $C290&gt;="2024-25", SUM(P290:S290))</f>
        <v>0.91600000000000004</v>
      </c>
      <c r="V290" s="113"/>
      <c r="W290" s="113"/>
      <c r="X290" s="113"/>
      <c r="Y290" s="113"/>
      <c r="Z290" s="113"/>
    </row>
    <row r="291" spans="1:26" ht="12.4" customHeight="1" x14ac:dyDescent="0.35">
      <c r="A291" s="111" t="str">
        <f t="shared" si="12"/>
        <v>SSC20</v>
      </c>
      <c r="B291" s="111" t="s">
        <v>493</v>
      </c>
      <c r="C291" s="111" t="s">
        <v>255</v>
      </c>
      <c r="D291" s="122">
        <f>INDEX(PR19_after_overrides!$A$1:$J$255, MATCH(Depreciation!$A291, PR19_after_overrides!$A$1:$A$255, 0), MATCH(Depreciation!D$2, PR19_after_overrides!$A$1:$J$1, 0))</f>
        <v>0.36282827581996102</v>
      </c>
      <c r="E291" s="122">
        <f>INDEX(PR19_after_overrides!$A$1:$J$255, MATCH(Depreciation!$A291, PR19_after_overrides!$A$1:$A$255, 0), MATCH(Depreciation!E$2, PR19_after_overrides!$A$1:$J$1, 0))</f>
        <v>0.64471384533333298</v>
      </c>
      <c r="F291" s="122" t="str">
        <f>INDEX(PR19_after_overrides!$A$1:$J$255, MATCH(Depreciation!$A291, PR19_after_overrides!$A$1:$A$255, 0), MATCH(Depreciation!F$2, PR19_after_overrides!$A$1:$J$1, 0))</f>
        <v/>
      </c>
      <c r="G291" s="123"/>
      <c r="H291" s="124">
        <f>INDEX('Cyclical_after overrides'!$A$1:$AX$244,MATCH(Depreciation!$A291,'Cyclical_after overrides'!$A$1:$A$244,0),MATCH(Depreciation!H$2,'Cyclical_after overrides'!$A$1:$AX$1,0))</f>
        <v>0.82699999999999996</v>
      </c>
      <c r="I291" s="124">
        <f>INDEX('Cyclical_after overrides'!$A$1:$AX$244,MATCH(Depreciation!$A291,'Cyclical_after overrides'!$A$1:$A$244,0),MATCH(Depreciation!I$2,'Cyclical_after overrides'!$A$1:$AX$1,0))</f>
        <v>0</v>
      </c>
      <c r="J291" s="123"/>
      <c r="K291" s="124" t="str">
        <f>INDEX('Cyclical_after overrides'!$A$1:$AX$244,MATCH(Depreciation!$A291,'Cyclical_after overrides'!$A$1:$A$244,0),MATCH(Depreciation!K$2,'Cyclical_after overrides'!$A$1:$AX$1,0))</f>
        <v/>
      </c>
      <c r="L291" s="124" t="str">
        <f>INDEX('Cyclical_after overrides'!$A$1:$AX$244,MATCH(Depreciation!$A291,'Cyclical_after overrides'!$A$1:$A$244,0),MATCH(Depreciation!L$2,'Cyclical_after overrides'!$A$1:$AX$1,0))</f>
        <v/>
      </c>
      <c r="M291" s="124" t="str">
        <f>INDEX('Cyclical_after overrides'!$A$1:$AX$244,MATCH(Depreciation!$A291,'Cyclical_after overrides'!$A$1:$A$244,0),MATCH(Depreciation!M$2,'Cyclical_after overrides'!$A$1:$AX$1,0))</f>
        <v/>
      </c>
      <c r="N291" s="124" t="str">
        <f>INDEX('Cyclical_after overrides'!$A$1:$AX$244,MATCH(Depreciation!$A291,'Cyclical_after overrides'!$A$1:$A$244,0),MATCH(Depreciation!N$2,'Cyclical_after overrides'!$A$1:$AX$1,0))</f>
        <v/>
      </c>
      <c r="O291" s="123"/>
      <c r="P291" s="125" t="str">
        <f>_xlfn.IFNA(INDEX(PR24_after_overrides!$D$3:$AX$128, MATCH(Depreciation!$A291, PR24_after_overrides!$A$3:$A$128, 0), MATCH(Depreciation!P$2, PR24_after_overrides!$D$2:$AX$2, 0)), "")</f>
        <v/>
      </c>
      <c r="Q291" s="125" t="str">
        <f>_xlfn.IFNA(INDEX(PR24_after_overrides!$D$3:$AX$128, MATCH(Depreciation!$A291, PR24_after_overrides!$A$3:$A$128, 0), MATCH(Depreciation!Q$2, PR24_after_overrides!$D$2:$AX$2, 0)), "")</f>
        <v/>
      </c>
      <c r="R291" s="125" t="str">
        <f>_xlfn.IFNA(INDEX(PR24_after_overrides!$D$3:$AX$128, MATCH(Depreciation!$A291, PR24_after_overrides!$A$3:$A$128, 0), MATCH(Depreciation!R$2, PR24_after_overrides!$D$2:$AX$2, 0)), "")</f>
        <v/>
      </c>
      <c r="S291" s="125" t="str">
        <f>_xlfn.IFNA(INDEX(PR24_after_overrides!$D$3:$AX$128, MATCH(Depreciation!$A291, PR24_after_overrides!$A$3:$A$128, 0), MATCH(Depreciation!S$2, PR24_after_overrides!$D$2:$AX$2, 0)), "")</f>
        <v/>
      </c>
      <c r="T291" s="123"/>
      <c r="U291" s="124" cm="1">
        <f t="array" ref="U291">_xlfn.IFS($C291&lt;"2017-18",SUM(D291:F291),$C291&lt;"2020-21",SUM(H291:I291), $C291&lt;"2024-25", SUM(K291:N291), $C291&gt;="2024-25", SUM(P291:S291))</f>
        <v>0.82699999999999996</v>
      </c>
      <c r="V291" s="113"/>
      <c r="W291" s="113"/>
      <c r="X291" s="113"/>
      <c r="Y291" s="113"/>
      <c r="Z291" s="113"/>
    </row>
    <row r="292" spans="1:26" ht="12.4" customHeight="1" x14ac:dyDescent="0.35">
      <c r="A292" s="111" t="str">
        <f t="shared" si="12"/>
        <v>SSC21</v>
      </c>
      <c r="B292" s="111" t="s">
        <v>493</v>
      </c>
      <c r="C292" s="111" t="s">
        <v>257</v>
      </c>
      <c r="D292" s="122">
        <f>INDEX(PR19_after_overrides!$A$1:$J$255, MATCH(Depreciation!$A292, PR19_after_overrides!$A$1:$A$255, 0), MATCH(Depreciation!D$2, PR19_after_overrides!$A$1:$J$1, 0))</f>
        <v>5.6280891999999999E-2</v>
      </c>
      <c r="E292" s="122">
        <f>INDEX(PR19_after_overrides!$A$1:$J$255, MATCH(Depreciation!$A292, PR19_after_overrides!$A$1:$A$255, 0), MATCH(Depreciation!E$2, PR19_after_overrides!$A$1:$J$1, 0))</f>
        <v>0.76042704241826498</v>
      </c>
      <c r="F292" s="122">
        <f>INDEX(PR19_after_overrides!$A$1:$J$255, MATCH(Depreciation!$A292, PR19_after_overrides!$A$1:$A$255, 0), MATCH(Depreciation!F$2, PR19_after_overrides!$A$1:$J$1, 0))</f>
        <v>0.03</v>
      </c>
      <c r="G292" s="123"/>
      <c r="H292" s="124" t="str">
        <f>INDEX('Cyclical_after overrides'!$A$1:$AX$244,MATCH(Depreciation!$A292,'Cyclical_after overrides'!$A$1:$A$244,0),MATCH(Depreciation!H$2,'Cyclical_after overrides'!$A$1:$AX$1,0))</f>
        <v/>
      </c>
      <c r="I292" s="124" t="str">
        <f>INDEX('Cyclical_after overrides'!$A$1:$AX$244,MATCH(Depreciation!$A292,'Cyclical_after overrides'!$A$1:$A$244,0),MATCH(Depreciation!I$2,'Cyclical_after overrides'!$A$1:$AX$1,0))</f>
        <v/>
      </c>
      <c r="J292" s="123"/>
      <c r="K292" s="124">
        <f>INDEX('Cyclical_after overrides'!$A$1:$AX$244,MATCH(Depreciation!$A292,'Cyclical_after overrides'!$A$1:$A$244,0),MATCH(Depreciation!K$2,'Cyclical_after overrides'!$A$1:$AX$1,0))</f>
        <v>5.8000000000000003E-2</v>
      </c>
      <c r="L292" s="124">
        <f>INDEX('Cyclical_after overrides'!$A$1:$AX$244,MATCH(Depreciation!$A292,'Cyclical_after overrides'!$A$1:$A$244,0),MATCH(Depreciation!L$2,'Cyclical_after overrides'!$A$1:$AX$1,0))</f>
        <v>0.61299999999999999</v>
      </c>
      <c r="M292" s="124">
        <f>INDEX('Cyclical_after overrides'!$A$1:$AX$244,MATCH(Depreciation!$A292,'Cyclical_after overrides'!$A$1:$A$244,0),MATCH(Depreciation!M$2,'Cyclical_after overrides'!$A$1:$AX$1,0))</f>
        <v>0</v>
      </c>
      <c r="N292" s="124">
        <f>INDEX('Cyclical_after overrides'!$A$1:$AX$244,MATCH(Depreciation!$A292,'Cyclical_after overrides'!$A$1:$A$244,0),MATCH(Depreciation!N$2,'Cyclical_after overrides'!$A$1:$AX$1,0))</f>
        <v>0</v>
      </c>
      <c r="O292" s="123"/>
      <c r="P292" s="125" t="str">
        <f>_xlfn.IFNA(INDEX(PR24_after_overrides!$D$3:$AX$128, MATCH(Depreciation!$A292, PR24_after_overrides!$A$3:$A$128, 0), MATCH(Depreciation!P$2, PR24_after_overrides!$D$2:$AX$2, 0)), "")</f>
        <v/>
      </c>
      <c r="Q292" s="125" t="str">
        <f>_xlfn.IFNA(INDEX(PR24_after_overrides!$D$3:$AX$128, MATCH(Depreciation!$A292, PR24_after_overrides!$A$3:$A$128, 0), MATCH(Depreciation!Q$2, PR24_after_overrides!$D$2:$AX$2, 0)), "")</f>
        <v/>
      </c>
      <c r="R292" s="125" t="str">
        <f>_xlfn.IFNA(INDEX(PR24_after_overrides!$D$3:$AX$128, MATCH(Depreciation!$A292, PR24_after_overrides!$A$3:$A$128, 0), MATCH(Depreciation!R$2, PR24_after_overrides!$D$2:$AX$2, 0)), "")</f>
        <v/>
      </c>
      <c r="S292" s="125" t="str">
        <f>_xlfn.IFNA(INDEX(PR24_after_overrides!$D$3:$AX$128, MATCH(Depreciation!$A292, PR24_after_overrides!$A$3:$A$128, 0), MATCH(Depreciation!S$2, PR24_after_overrides!$D$2:$AX$2, 0)), "")</f>
        <v/>
      </c>
      <c r="T292" s="123"/>
      <c r="U292" s="124" cm="1">
        <f t="array" ref="U292">_xlfn.IFS($C292&lt;"2017-18",SUM(D292:F292),$C292&lt;"2020-21",SUM(H292:I292), $C292&lt;"2024-25", SUM(K292:N292), $C292&gt;="2024-25", SUM(P292:S292))</f>
        <v>0.67100000000000004</v>
      </c>
      <c r="V292" s="113"/>
      <c r="W292" s="113"/>
      <c r="X292" s="113"/>
      <c r="Y292" s="113"/>
      <c r="Z292" s="113"/>
    </row>
    <row r="293" spans="1:26" ht="12.4" customHeight="1" x14ac:dyDescent="0.35">
      <c r="A293" s="111" t="str">
        <f t="shared" si="12"/>
        <v>SSC22</v>
      </c>
      <c r="B293" s="111" t="s">
        <v>493</v>
      </c>
      <c r="C293" s="111" t="s">
        <v>259</v>
      </c>
      <c r="D293" s="122">
        <f>INDEX(PR19_after_overrides!$A$1:$J$255, MATCH(Depreciation!$A293, PR19_after_overrides!$A$1:$A$255, 0), MATCH(Depreciation!D$2, PR19_after_overrides!$A$1:$J$1, 0))</f>
        <v>5.6280891999999999E-2</v>
      </c>
      <c r="E293" s="122">
        <f>INDEX(PR19_after_overrides!$A$1:$J$255, MATCH(Depreciation!$A293, PR19_after_overrides!$A$1:$A$255, 0), MATCH(Depreciation!E$2, PR19_after_overrides!$A$1:$J$1, 0))</f>
        <v>0.68915295605079396</v>
      </c>
      <c r="F293" s="122">
        <f>INDEX(PR19_after_overrides!$A$1:$J$255, MATCH(Depreciation!$A293, PR19_after_overrides!$A$1:$A$255, 0), MATCH(Depreciation!F$2, PR19_after_overrides!$A$1:$J$1, 0))</f>
        <v>0.1</v>
      </c>
      <c r="G293" s="123"/>
      <c r="H293" s="124" t="str">
        <f>INDEX('Cyclical_after overrides'!$A$1:$AX$244,MATCH(Depreciation!$A293,'Cyclical_after overrides'!$A$1:$A$244,0),MATCH(Depreciation!H$2,'Cyclical_after overrides'!$A$1:$AX$1,0))</f>
        <v/>
      </c>
      <c r="I293" s="124" t="str">
        <f>INDEX('Cyclical_after overrides'!$A$1:$AX$244,MATCH(Depreciation!$A293,'Cyclical_after overrides'!$A$1:$A$244,0),MATCH(Depreciation!I$2,'Cyclical_after overrides'!$A$1:$AX$1,0))</f>
        <v/>
      </c>
      <c r="J293" s="123"/>
      <c r="K293" s="124">
        <f>INDEX('Cyclical_after overrides'!$A$1:$AX$244,MATCH(Depreciation!$A293,'Cyclical_after overrides'!$A$1:$A$244,0),MATCH(Depreciation!K$2,'Cyclical_after overrides'!$A$1:$AX$1,0))</f>
        <v>5.6000000000000001E-2</v>
      </c>
      <c r="L293" s="124">
        <f>INDEX('Cyclical_after overrides'!$A$1:$AX$244,MATCH(Depreciation!$A293,'Cyclical_after overrides'!$A$1:$A$244,0),MATCH(Depreciation!L$2,'Cyclical_after overrides'!$A$1:$AX$1,0))</f>
        <v>0.77900000000000003</v>
      </c>
      <c r="M293" s="124">
        <f>INDEX('Cyclical_after overrides'!$A$1:$AX$244,MATCH(Depreciation!$A293,'Cyclical_after overrides'!$A$1:$A$244,0),MATCH(Depreciation!M$2,'Cyclical_after overrides'!$A$1:$AX$1,0))</f>
        <v>0</v>
      </c>
      <c r="N293" s="124">
        <f>INDEX('Cyclical_after overrides'!$A$1:$AX$244,MATCH(Depreciation!$A293,'Cyclical_after overrides'!$A$1:$A$244,0),MATCH(Depreciation!N$2,'Cyclical_after overrides'!$A$1:$AX$1,0))</f>
        <v>0</v>
      </c>
      <c r="O293" s="123"/>
      <c r="P293" s="125" t="str">
        <f>_xlfn.IFNA(INDEX(PR24_after_overrides!$D$3:$AX$128, MATCH(Depreciation!$A293, PR24_after_overrides!$A$3:$A$128, 0), MATCH(Depreciation!P$2, PR24_after_overrides!$D$2:$AX$2, 0)), "")</f>
        <v/>
      </c>
      <c r="Q293" s="125" t="str">
        <f>_xlfn.IFNA(INDEX(PR24_after_overrides!$D$3:$AX$128, MATCH(Depreciation!$A293, PR24_after_overrides!$A$3:$A$128, 0), MATCH(Depreciation!Q$2, PR24_after_overrides!$D$2:$AX$2, 0)), "")</f>
        <v/>
      </c>
      <c r="R293" s="125" t="str">
        <f>_xlfn.IFNA(INDEX(PR24_after_overrides!$D$3:$AX$128, MATCH(Depreciation!$A293, PR24_after_overrides!$A$3:$A$128, 0), MATCH(Depreciation!R$2, PR24_after_overrides!$D$2:$AX$2, 0)), "")</f>
        <v/>
      </c>
      <c r="S293" s="125" t="str">
        <f>_xlfn.IFNA(INDEX(PR24_after_overrides!$D$3:$AX$128, MATCH(Depreciation!$A293, PR24_after_overrides!$A$3:$A$128, 0), MATCH(Depreciation!S$2, PR24_after_overrides!$D$2:$AX$2, 0)), "")</f>
        <v/>
      </c>
      <c r="T293" s="123"/>
      <c r="U293" s="124" cm="1">
        <f t="array" ref="U293">_xlfn.IFS($C293&lt;"2017-18",SUM(D293:F293),$C293&lt;"2020-21",SUM(H293:I293), $C293&lt;"2024-25", SUM(K293:N293), $C293&gt;="2024-25", SUM(P293:S293))</f>
        <v>0.83500000000000008</v>
      </c>
      <c r="V293" s="113"/>
      <c r="W293" s="113"/>
      <c r="X293" s="113"/>
      <c r="Y293" s="113"/>
      <c r="Z293" s="113"/>
    </row>
    <row r="294" spans="1:26" ht="12.4" customHeight="1" x14ac:dyDescent="0.35">
      <c r="A294" s="111" t="str">
        <f t="shared" si="12"/>
        <v>SSC23</v>
      </c>
      <c r="B294" s="111" t="s">
        <v>493</v>
      </c>
      <c r="C294" s="111" t="s">
        <v>261</v>
      </c>
      <c r="D294" s="122">
        <f>INDEX(PR19_after_overrides!$A$1:$J$255, MATCH(Depreciation!$A294, PR19_after_overrides!$A$1:$A$255, 0), MATCH(Depreciation!D$2, PR19_after_overrides!$A$1:$J$1, 0))</f>
        <v>5.6280891999999999E-2</v>
      </c>
      <c r="E294" s="122">
        <f>INDEX(PR19_after_overrides!$A$1:$J$255, MATCH(Depreciation!$A294, PR19_after_overrides!$A$1:$A$255, 0), MATCH(Depreciation!E$2, PR19_after_overrides!$A$1:$J$1, 0))</f>
        <v>0.45563934014638002</v>
      </c>
      <c r="F294" s="122">
        <f>INDEX(PR19_after_overrides!$A$1:$J$255, MATCH(Depreciation!$A294, PR19_after_overrides!$A$1:$A$255, 0), MATCH(Depreciation!F$2, PR19_after_overrides!$A$1:$J$1, 0))</f>
        <v>0.14000000000000001</v>
      </c>
      <c r="G294" s="123"/>
      <c r="H294" s="124" t="str">
        <f>INDEX('Cyclical_after overrides'!$A$1:$AX$244,MATCH(Depreciation!$A294,'Cyclical_after overrides'!$A$1:$A$244,0),MATCH(Depreciation!H$2,'Cyclical_after overrides'!$A$1:$AX$1,0))</f>
        <v/>
      </c>
      <c r="I294" s="124" t="str">
        <f>INDEX('Cyclical_after overrides'!$A$1:$AX$244,MATCH(Depreciation!$A294,'Cyclical_after overrides'!$A$1:$A$244,0),MATCH(Depreciation!I$2,'Cyclical_after overrides'!$A$1:$AX$1,0))</f>
        <v/>
      </c>
      <c r="J294" s="123"/>
      <c r="K294" s="124">
        <f>INDEX('Cyclical_after overrides'!$A$1:$AX$244,MATCH(Depreciation!$A294,'Cyclical_after overrides'!$A$1:$A$244,0),MATCH(Depreciation!K$2,'Cyclical_after overrides'!$A$1:$AX$1,0))</f>
        <v>5.6000000000000001E-2</v>
      </c>
      <c r="L294" s="124">
        <f>INDEX('Cyclical_after overrides'!$A$1:$AX$244,MATCH(Depreciation!$A294,'Cyclical_after overrides'!$A$1:$A$244,0),MATCH(Depreciation!L$2,'Cyclical_after overrides'!$A$1:$AX$1,0))</f>
        <v>0.29499999999999998</v>
      </c>
      <c r="M294" s="124">
        <f>INDEX('Cyclical_after overrides'!$A$1:$AX$244,MATCH(Depreciation!$A294,'Cyclical_after overrides'!$A$1:$A$244,0),MATCH(Depreciation!M$2,'Cyclical_after overrides'!$A$1:$AX$1,0))</f>
        <v>0</v>
      </c>
      <c r="N294" s="124">
        <f>INDEX('Cyclical_after overrides'!$A$1:$AX$244,MATCH(Depreciation!$A294,'Cyclical_after overrides'!$A$1:$A$244,0),MATCH(Depreciation!N$2,'Cyclical_after overrides'!$A$1:$AX$1,0))</f>
        <v>9.4E-2</v>
      </c>
      <c r="O294" s="123"/>
      <c r="P294" s="125" t="str">
        <f>_xlfn.IFNA(INDEX(PR24_after_overrides!$D$3:$AX$128, MATCH(Depreciation!$A294, PR24_after_overrides!$A$3:$A$128, 0), MATCH(Depreciation!P$2, PR24_after_overrides!$D$2:$AX$2, 0)), "")</f>
        <v/>
      </c>
      <c r="Q294" s="125" t="str">
        <f>_xlfn.IFNA(INDEX(PR24_after_overrides!$D$3:$AX$128, MATCH(Depreciation!$A294, PR24_after_overrides!$A$3:$A$128, 0), MATCH(Depreciation!Q$2, PR24_after_overrides!$D$2:$AX$2, 0)), "")</f>
        <v/>
      </c>
      <c r="R294" s="125" t="str">
        <f>_xlfn.IFNA(INDEX(PR24_after_overrides!$D$3:$AX$128, MATCH(Depreciation!$A294, PR24_after_overrides!$A$3:$A$128, 0), MATCH(Depreciation!R$2, PR24_after_overrides!$D$2:$AX$2, 0)), "")</f>
        <v/>
      </c>
      <c r="S294" s="125" t="str">
        <f>_xlfn.IFNA(INDEX(PR24_after_overrides!$D$3:$AX$128, MATCH(Depreciation!$A294, PR24_after_overrides!$A$3:$A$128, 0), MATCH(Depreciation!S$2, PR24_after_overrides!$D$2:$AX$2, 0)), "")</f>
        <v/>
      </c>
      <c r="T294" s="123"/>
      <c r="U294" s="124" cm="1">
        <f t="array" ref="U294">_xlfn.IFS($C294&lt;"2017-18",SUM(D294:F294),$C294&lt;"2020-21",SUM(H294:I294), $C294&lt;"2024-25", SUM(K294:N294), $C294&gt;="2024-25", SUM(P294:S294))</f>
        <v>0.44499999999999995</v>
      </c>
      <c r="V294" s="113"/>
      <c r="W294" s="113"/>
      <c r="X294" s="113"/>
      <c r="Y294" s="113"/>
      <c r="Z294" s="113"/>
    </row>
    <row r="295" spans="1:26" ht="12.4" customHeight="1" x14ac:dyDescent="0.35">
      <c r="A295" s="111" t="str">
        <f t="shared" ref="A295:A301" si="16">B295&amp;RIGHT(C295,2)</f>
        <v>SSC24</v>
      </c>
      <c r="B295" s="111" t="s">
        <v>493</v>
      </c>
      <c r="C295" s="111" t="s">
        <v>263</v>
      </c>
      <c r="D295" s="122"/>
      <c r="E295" s="122"/>
      <c r="F295" s="122"/>
      <c r="G295" s="123"/>
      <c r="H295" s="124"/>
      <c r="I295" s="124"/>
      <c r="J295" s="123"/>
      <c r="K295" s="124">
        <f>INDEX('Cyclical_after overrides'!$A$1:$AX$244,MATCH(Depreciation!$A295,'Cyclical_after overrides'!$A$1:$A$244,0),MATCH(Depreciation!K$2,'Cyclical_after overrides'!$A$1:$AX$1,0))</f>
        <v>5.0999999999999997E-2</v>
      </c>
      <c r="L295" s="124">
        <f>INDEX('Cyclical_after overrides'!$A$1:$AX$244,MATCH(Depreciation!$A295,'Cyclical_after overrides'!$A$1:$A$244,0),MATCH(Depreciation!L$2,'Cyclical_after overrides'!$A$1:$AX$1,0))</f>
        <v>0.26900000000000002</v>
      </c>
      <c r="M295" s="124">
        <f>INDEX('Cyclical_after overrides'!$A$1:$AX$244,MATCH(Depreciation!$A295,'Cyclical_after overrides'!$A$1:$A$244,0),MATCH(Depreciation!M$2,'Cyclical_after overrides'!$A$1:$AX$1,0))</f>
        <v>0</v>
      </c>
      <c r="N295" s="124">
        <f>INDEX('Cyclical_after overrides'!$A$1:$AX$244,MATCH(Depreciation!$A295,'Cyclical_after overrides'!$A$1:$A$244,0),MATCH(Depreciation!N$2,'Cyclical_after overrides'!$A$1:$AX$1,0))</f>
        <v>0.45</v>
      </c>
      <c r="O295" s="123"/>
      <c r="P295" s="125">
        <f>_xlfn.IFNA(INDEX(PR24_after_overrides!$D$3:$AX$128, MATCH(Depreciation!$A295, PR24_after_overrides!$A$3:$A$128, 0), MATCH(Depreciation!P$2, PR24_after_overrides!$D$2:$AX$2, 0)), "")</f>
        <v>0</v>
      </c>
      <c r="Q295" s="125">
        <f>_xlfn.IFNA(INDEX(PR24_after_overrides!$D$3:$AX$128, MATCH(Depreciation!$A295, PR24_after_overrides!$A$3:$A$128, 0), MATCH(Depreciation!Q$2, PR24_after_overrides!$D$2:$AX$2, 0)), "")</f>
        <v>0.47601652556721979</v>
      </c>
      <c r="R295" s="125">
        <f>_xlfn.IFNA(INDEX(PR24_after_overrides!$D$3:$AX$128, MATCH(Depreciation!$A295, PR24_after_overrides!$A$3:$A$128, 0), MATCH(Depreciation!R$2, PR24_after_overrides!$D$2:$AX$2, 0)), "")</f>
        <v>5.3828919742634609E-2</v>
      </c>
      <c r="S295" s="125">
        <f>_xlfn.IFNA(INDEX(PR24_after_overrides!$D$3:$AX$128, MATCH(Depreciation!$A295, PR24_after_overrides!$A$3:$A$128, 0), MATCH(Depreciation!S$2, PR24_after_overrides!$D$2:$AX$2, 0)), "")</f>
        <v>0.37258056214019641</v>
      </c>
      <c r="T295" s="123"/>
      <c r="U295" s="124" cm="1">
        <f t="array" ref="U295">_xlfn.IFS($C295&lt;"2017-18",SUM(D295:F295),$C295&lt;"2020-21",SUM(H295:I295), $C295&lt;"2024-25", SUM(K295:N295), $C295&gt;="2024-25", SUM(P295:S295))</f>
        <v>0.77</v>
      </c>
      <c r="V295" s="113"/>
      <c r="W295" s="113"/>
      <c r="X295" s="113"/>
      <c r="Y295" s="113"/>
      <c r="Z295" s="113"/>
    </row>
    <row r="296" spans="1:26" ht="12.4" customHeight="1" x14ac:dyDescent="0.35">
      <c r="A296" s="111" t="str">
        <f t="shared" si="16"/>
        <v>SSC25</v>
      </c>
      <c r="B296" s="111" t="s">
        <v>493</v>
      </c>
      <c r="C296" s="111" t="s">
        <v>516</v>
      </c>
      <c r="D296" s="122"/>
      <c r="E296" s="122"/>
      <c r="F296" s="122"/>
      <c r="G296" s="123"/>
      <c r="H296" s="124"/>
      <c r="I296" s="124"/>
      <c r="J296" s="123"/>
      <c r="K296" s="124"/>
      <c r="L296" s="124"/>
      <c r="M296" s="124"/>
      <c r="N296" s="124"/>
      <c r="O296" s="123"/>
      <c r="P296" s="125">
        <f>_xlfn.IFNA(INDEX(PR24_after_overrides!$D$3:$AX$128, MATCH(Depreciation!$A296, PR24_after_overrides!$A$3:$A$128, 0), MATCH(Depreciation!P$2, PR24_after_overrides!$D$2:$AX$2, 0)), "")</f>
        <v>0</v>
      </c>
      <c r="Q296" s="125">
        <f>_xlfn.IFNA(INDEX(PR24_after_overrides!$D$3:$AX$128, MATCH(Depreciation!$A296, PR24_after_overrides!$A$3:$A$128, 0), MATCH(Depreciation!Q$2, PR24_after_overrides!$D$2:$AX$2, 0)), "")</f>
        <v>0.48939909164801898</v>
      </c>
      <c r="R296" s="125">
        <f>_xlfn.IFNA(INDEX(PR24_after_overrides!$D$3:$AX$128, MATCH(Depreciation!$A296, PR24_after_overrides!$A$3:$A$128, 0), MATCH(Depreciation!R$2, PR24_after_overrides!$D$2:$AX$2, 0)), "")</f>
        <v>4.3502141479823909E-3</v>
      </c>
      <c r="S296" s="125">
        <f>_xlfn.IFNA(INDEX(PR24_after_overrides!$D$3:$AX$128, MATCH(Depreciation!$A296, PR24_after_overrides!$A$3:$A$128, 0), MATCH(Depreciation!S$2, PR24_after_overrides!$D$2:$AX$2, 0)), "")</f>
        <v>0.36106777428253845</v>
      </c>
      <c r="T296" s="123"/>
      <c r="U296" s="124" cm="1">
        <f t="array" ref="U296">_xlfn.IFS($C296&lt;"2017-18",SUM(D296:F296),$C296&lt;"2020-21",SUM(H296:I296), $C296&lt;"2024-25", SUM(K296:N296), $C296&gt;="2024-25", SUM(P296:S296))</f>
        <v>0.85481708007853974</v>
      </c>
      <c r="V296" s="113"/>
      <c r="W296" s="113"/>
      <c r="X296" s="113"/>
      <c r="Y296" s="113"/>
      <c r="Z296" s="113"/>
    </row>
    <row r="297" spans="1:26" ht="12.4" customHeight="1" x14ac:dyDescent="0.35">
      <c r="A297" s="111" t="str">
        <f t="shared" si="16"/>
        <v>SSC26</v>
      </c>
      <c r="B297" s="111" t="s">
        <v>493</v>
      </c>
      <c r="C297" s="111" t="s">
        <v>518</v>
      </c>
      <c r="D297" s="122"/>
      <c r="E297" s="122"/>
      <c r="F297" s="122"/>
      <c r="G297" s="123"/>
      <c r="H297" s="124"/>
      <c r="I297" s="124"/>
      <c r="J297" s="123"/>
      <c r="K297" s="124"/>
      <c r="L297" s="124"/>
      <c r="M297" s="124"/>
      <c r="N297" s="124"/>
      <c r="O297" s="123"/>
      <c r="P297" s="125">
        <f>_xlfn.IFNA(INDEX(PR24_after_overrides!$D$3:$AX$128, MATCH(Depreciation!$A297, PR24_after_overrides!$A$3:$A$128, 0), MATCH(Depreciation!P$2, PR24_after_overrides!$D$2:$AX$2, 0)), "")</f>
        <v>0</v>
      </c>
      <c r="Q297" s="125">
        <f>_xlfn.IFNA(INDEX(PR24_after_overrides!$D$3:$AX$128, MATCH(Depreciation!$A297, PR24_after_overrides!$A$3:$A$128, 0), MATCH(Depreciation!Q$2, PR24_after_overrides!$D$2:$AX$2, 0)), "")</f>
        <v>0.44999999999999996</v>
      </c>
      <c r="R297" s="125">
        <f>_xlfn.IFNA(INDEX(PR24_after_overrides!$D$3:$AX$128, MATCH(Depreciation!$A297, PR24_after_overrides!$A$3:$A$128, 0), MATCH(Depreciation!R$2, PR24_after_overrides!$D$2:$AX$2, 0)), "")</f>
        <v>0</v>
      </c>
      <c r="S297" s="125">
        <f>_xlfn.IFNA(INDEX(PR24_after_overrides!$D$3:$AX$128, MATCH(Depreciation!$A297, PR24_after_overrides!$A$3:$A$128, 0), MATCH(Depreciation!S$2, PR24_after_overrides!$D$2:$AX$2, 0)), "")</f>
        <v>0.34400000000000003</v>
      </c>
      <c r="T297" s="123"/>
      <c r="U297" s="124" cm="1">
        <f t="array" ref="U297">_xlfn.IFS($C297&lt;"2017-18",SUM(D297:F297),$C297&lt;"2020-21",SUM(H297:I297), $C297&lt;"2024-25", SUM(K297:N297), $C297&gt;="2024-25", SUM(P297:S297))</f>
        <v>0.79400000000000004</v>
      </c>
      <c r="V297" s="113"/>
      <c r="W297" s="113"/>
      <c r="X297" s="113"/>
      <c r="Y297" s="113"/>
      <c r="Z297" s="113"/>
    </row>
    <row r="298" spans="1:26" ht="12.4" customHeight="1" x14ac:dyDescent="0.35">
      <c r="A298" s="111" t="str">
        <f t="shared" si="16"/>
        <v>SSC27</v>
      </c>
      <c r="B298" s="111" t="s">
        <v>493</v>
      </c>
      <c r="C298" s="111" t="s">
        <v>519</v>
      </c>
      <c r="D298" s="122"/>
      <c r="E298" s="122"/>
      <c r="F298" s="122"/>
      <c r="G298" s="123"/>
      <c r="H298" s="124"/>
      <c r="I298" s="124"/>
      <c r="J298" s="123"/>
      <c r="K298" s="124"/>
      <c r="L298" s="124"/>
      <c r="M298" s="124"/>
      <c r="N298" s="124"/>
      <c r="O298" s="123"/>
      <c r="P298" s="125">
        <f>_xlfn.IFNA(INDEX(PR24_after_overrides!$D$3:$AX$128, MATCH(Depreciation!$A298, PR24_after_overrides!$A$3:$A$128, 0), MATCH(Depreciation!P$2, PR24_after_overrides!$D$2:$AX$2, 0)), "")</f>
        <v>0</v>
      </c>
      <c r="Q298" s="125">
        <f>_xlfn.IFNA(INDEX(PR24_after_overrides!$D$3:$AX$128, MATCH(Depreciation!$A298, PR24_after_overrides!$A$3:$A$128, 0), MATCH(Depreciation!Q$2, PR24_after_overrides!$D$2:$AX$2, 0)), "")</f>
        <v>0.4499999999999999</v>
      </c>
      <c r="R298" s="125">
        <f>_xlfn.IFNA(INDEX(PR24_after_overrides!$D$3:$AX$128, MATCH(Depreciation!$A298, PR24_after_overrides!$A$3:$A$128, 0), MATCH(Depreciation!R$2, PR24_after_overrides!$D$2:$AX$2, 0)), "")</f>
        <v>0</v>
      </c>
      <c r="S298" s="125">
        <f>_xlfn.IFNA(INDEX(PR24_after_overrides!$D$3:$AX$128, MATCH(Depreciation!$A298, PR24_after_overrides!$A$3:$A$128, 0), MATCH(Depreciation!S$2, PR24_after_overrides!$D$2:$AX$2, 0)), "")</f>
        <v>0.38399999999999984</v>
      </c>
      <c r="T298" s="123"/>
      <c r="U298" s="124" cm="1">
        <f t="array" ref="U298">_xlfn.IFS($C298&lt;"2017-18",SUM(D298:F298),$C298&lt;"2020-21",SUM(H298:I298), $C298&lt;"2024-25", SUM(K298:N298), $C298&gt;="2024-25", SUM(P298:S298))</f>
        <v>0.83399999999999974</v>
      </c>
      <c r="V298" s="113"/>
      <c r="W298" s="113"/>
      <c r="X298" s="113"/>
      <c r="Y298" s="113"/>
      <c r="Z298" s="113"/>
    </row>
    <row r="299" spans="1:26" ht="12.4" customHeight="1" x14ac:dyDescent="0.35">
      <c r="A299" s="111" t="str">
        <f t="shared" si="16"/>
        <v>SSC28</v>
      </c>
      <c r="B299" s="111" t="s">
        <v>493</v>
      </c>
      <c r="C299" s="111" t="s">
        <v>520</v>
      </c>
      <c r="D299" s="122"/>
      <c r="E299" s="122"/>
      <c r="F299" s="122"/>
      <c r="G299" s="123"/>
      <c r="H299" s="124"/>
      <c r="I299" s="124"/>
      <c r="J299" s="123"/>
      <c r="K299" s="124"/>
      <c r="L299" s="124"/>
      <c r="M299" s="124"/>
      <c r="N299" s="124"/>
      <c r="O299" s="123"/>
      <c r="P299" s="125">
        <f>_xlfn.IFNA(INDEX(PR24_after_overrides!$D$3:$AX$128, MATCH(Depreciation!$A299, PR24_after_overrides!$A$3:$A$128, 0), MATCH(Depreciation!P$2, PR24_after_overrides!$D$2:$AX$2, 0)), "")</f>
        <v>0</v>
      </c>
      <c r="Q299" s="125">
        <f>_xlfn.IFNA(INDEX(PR24_after_overrides!$D$3:$AX$128, MATCH(Depreciation!$A299, PR24_after_overrides!$A$3:$A$128, 0), MATCH(Depreciation!Q$2, PR24_after_overrides!$D$2:$AX$2, 0)), "")</f>
        <v>0.45099999999999996</v>
      </c>
      <c r="R299" s="125">
        <f>_xlfn.IFNA(INDEX(PR24_after_overrides!$D$3:$AX$128, MATCH(Depreciation!$A299, PR24_after_overrides!$A$3:$A$128, 0), MATCH(Depreciation!R$2, PR24_after_overrides!$D$2:$AX$2, 0)), "")</f>
        <v>0</v>
      </c>
      <c r="S299" s="125">
        <f>_xlfn.IFNA(INDEX(PR24_after_overrides!$D$3:$AX$128, MATCH(Depreciation!$A299, PR24_after_overrides!$A$3:$A$128, 0), MATCH(Depreciation!S$2, PR24_after_overrides!$D$2:$AX$2, 0)), "")</f>
        <v>0.33999999999999997</v>
      </c>
      <c r="T299" s="123"/>
      <c r="U299" s="124" cm="1">
        <f t="array" ref="U299">_xlfn.IFS($C299&lt;"2017-18",SUM(D299:F299),$C299&lt;"2020-21",SUM(H299:I299), $C299&lt;"2024-25", SUM(K299:N299), $C299&gt;="2024-25", SUM(P299:S299))</f>
        <v>0.79099999999999993</v>
      </c>
      <c r="V299" s="113"/>
      <c r="W299" s="113"/>
      <c r="X299" s="113"/>
      <c r="Y299" s="113"/>
      <c r="Z299" s="113"/>
    </row>
    <row r="300" spans="1:26" ht="12.4" customHeight="1" x14ac:dyDescent="0.35">
      <c r="A300" s="111" t="str">
        <f t="shared" si="16"/>
        <v>SSC29</v>
      </c>
      <c r="B300" s="111" t="s">
        <v>493</v>
      </c>
      <c r="C300" s="111" t="s">
        <v>521</v>
      </c>
      <c r="D300" s="122"/>
      <c r="E300" s="122"/>
      <c r="F300" s="122"/>
      <c r="G300" s="123"/>
      <c r="H300" s="124"/>
      <c r="I300" s="124"/>
      <c r="J300" s="123"/>
      <c r="K300" s="124"/>
      <c r="L300" s="124"/>
      <c r="M300" s="124"/>
      <c r="N300" s="124"/>
      <c r="O300" s="123"/>
      <c r="P300" s="125">
        <f>_xlfn.IFNA(INDEX(PR24_after_overrides!$D$3:$AX$128, MATCH(Depreciation!$A300, PR24_after_overrides!$A$3:$A$128, 0), MATCH(Depreciation!P$2, PR24_after_overrides!$D$2:$AX$2, 0)), "")</f>
        <v>0</v>
      </c>
      <c r="Q300" s="125">
        <f>_xlfn.IFNA(INDEX(PR24_after_overrides!$D$3:$AX$128, MATCH(Depreciation!$A300, PR24_after_overrides!$A$3:$A$128, 0), MATCH(Depreciation!Q$2, PR24_after_overrides!$D$2:$AX$2, 0)), "")</f>
        <v>2.0999999999999994E-2</v>
      </c>
      <c r="R300" s="125">
        <f>_xlfn.IFNA(INDEX(PR24_after_overrides!$D$3:$AX$128, MATCH(Depreciation!$A300, PR24_after_overrides!$A$3:$A$128, 0), MATCH(Depreciation!R$2, PR24_after_overrides!$D$2:$AX$2, 0)), "")</f>
        <v>0</v>
      </c>
      <c r="S300" s="125">
        <f>_xlfn.IFNA(INDEX(PR24_after_overrides!$D$3:$AX$128, MATCH(Depreciation!$A300, PR24_after_overrides!$A$3:$A$128, 0), MATCH(Depreciation!S$2, PR24_after_overrides!$D$2:$AX$2, 0)), "")</f>
        <v>0.26300000000000001</v>
      </c>
      <c r="T300" s="123"/>
      <c r="U300" s="124" cm="1">
        <f t="array" ref="U300">_xlfn.IFS($C300&lt;"2017-18",SUM(D300:F300),$C300&lt;"2020-21",SUM(H300:I300), $C300&lt;"2024-25", SUM(K300:N300), $C300&gt;="2024-25", SUM(P300:S300))</f>
        <v>0.28400000000000003</v>
      </c>
      <c r="V300" s="113"/>
      <c r="W300" s="113"/>
      <c r="X300" s="113"/>
      <c r="Y300" s="113"/>
      <c r="Z300" s="113"/>
    </row>
    <row r="301" spans="1:26" ht="12.4" customHeight="1" x14ac:dyDescent="0.35">
      <c r="A301" s="111" t="str">
        <f t="shared" si="16"/>
        <v>SSC30</v>
      </c>
      <c r="B301" s="111" t="s">
        <v>493</v>
      </c>
      <c r="C301" s="111" t="s">
        <v>522</v>
      </c>
      <c r="D301" s="122"/>
      <c r="E301" s="122"/>
      <c r="F301" s="122"/>
      <c r="G301" s="123"/>
      <c r="H301" s="124"/>
      <c r="I301" s="124"/>
      <c r="J301" s="123"/>
      <c r="K301" s="124"/>
      <c r="L301" s="124"/>
      <c r="M301" s="124"/>
      <c r="N301" s="124"/>
      <c r="O301" s="123"/>
      <c r="P301" s="125">
        <f>_xlfn.IFNA(INDEX(PR24_after_overrides!$D$3:$AX$128, MATCH(Depreciation!$A301, PR24_after_overrides!$A$3:$A$128, 0), MATCH(Depreciation!P$2, PR24_after_overrides!$D$2:$AX$2, 0)), "")</f>
        <v>0</v>
      </c>
      <c r="Q301" s="125">
        <f>_xlfn.IFNA(INDEX(PR24_after_overrides!$D$3:$AX$128, MATCH(Depreciation!$A301, PR24_after_overrides!$A$3:$A$128, 0), MATCH(Depreciation!Q$2, PR24_after_overrides!$D$2:$AX$2, 0)), "")</f>
        <v>1.2999999999999999E-2</v>
      </c>
      <c r="R301" s="125">
        <f>_xlfn.IFNA(INDEX(PR24_after_overrides!$D$3:$AX$128, MATCH(Depreciation!$A301, PR24_after_overrides!$A$3:$A$128, 0), MATCH(Depreciation!R$2, PR24_after_overrides!$D$2:$AX$2, 0)), "")</f>
        <v>0</v>
      </c>
      <c r="S301" s="125">
        <f>_xlfn.IFNA(INDEX(PR24_after_overrides!$D$3:$AX$128, MATCH(Depreciation!$A301, PR24_after_overrides!$A$3:$A$128, 0), MATCH(Depreciation!S$2, PR24_after_overrides!$D$2:$AX$2, 0)), "")</f>
        <v>0.217</v>
      </c>
      <c r="T301" s="123"/>
      <c r="U301" s="124" cm="1">
        <f t="array" ref="U301">_xlfn.IFS($C301&lt;"2017-18",SUM(D301:F301),$C301&lt;"2020-21",SUM(H301:I301), $C301&lt;"2024-25", SUM(K301:N301), $C301&gt;="2024-25", SUM(P301:S301))</f>
        <v>0.23</v>
      </c>
      <c r="V301" s="113"/>
      <c r="W301" s="113"/>
      <c r="X301" s="113"/>
      <c r="Y301" s="113"/>
      <c r="Z301" s="113"/>
    </row>
    <row r="302" spans="1:26" ht="12.4" customHeight="1" x14ac:dyDescent="0.35">
      <c r="A302" s="111" t="str">
        <f t="shared" ref="A302:A311" si="17">B302&amp;RIGHT(C302,2)</f>
        <v>SBB14</v>
      </c>
      <c r="B302" s="111" t="s">
        <v>505</v>
      </c>
      <c r="C302" s="111" t="s">
        <v>243</v>
      </c>
      <c r="D302" s="127">
        <f t="shared" ref="D302:F311" si="18">IFERROR(D106+D208, "")</f>
        <v>2.2719999999999998</v>
      </c>
      <c r="E302" s="127" t="str">
        <f t="shared" si="18"/>
        <v/>
      </c>
      <c r="F302" s="127" t="str">
        <f t="shared" si="18"/>
        <v/>
      </c>
      <c r="G302" s="123"/>
      <c r="H302" s="127" t="str">
        <f t="shared" ref="H302:I311" si="19">IFERROR(H106+H208, "")</f>
        <v/>
      </c>
      <c r="I302" s="127">
        <f t="shared" si="19"/>
        <v>0</v>
      </c>
      <c r="J302" s="123"/>
      <c r="K302" s="127" t="str">
        <f t="shared" ref="K302:N312" si="20">IFERROR(K106+K208, "")</f>
        <v/>
      </c>
      <c r="L302" s="127" t="str">
        <f t="shared" si="20"/>
        <v/>
      </c>
      <c r="M302" s="127" t="str">
        <f t="shared" si="20"/>
        <v/>
      </c>
      <c r="N302" s="127" t="str">
        <f t="shared" si="20"/>
        <v/>
      </c>
      <c r="O302" s="123"/>
      <c r="P302" s="125" t="str">
        <f>_xlfn.IFNA(INDEX(PR24_after_overrides!$D$3:$AX$128, MATCH(Depreciation!$A302, PR24_after_overrides!$A$3:$A$128, 0), MATCH(Depreciation!P$2, PR24_after_overrides!$D$2:$AX$2, 0)), "")</f>
        <v/>
      </c>
      <c r="Q302" s="125" t="str">
        <f>_xlfn.IFNA(INDEX(PR24_after_overrides!$D$3:$AX$128, MATCH(Depreciation!$A302, PR24_after_overrides!$A$3:$A$128, 0), MATCH(Depreciation!Q$2, PR24_after_overrides!$D$2:$AX$2, 0)), "")</f>
        <v/>
      </c>
      <c r="R302" s="125" t="str">
        <f>_xlfn.IFNA(INDEX(PR24_after_overrides!$D$3:$AX$128, MATCH(Depreciation!$A302, PR24_after_overrides!$A$3:$A$128, 0), MATCH(Depreciation!R$2, PR24_after_overrides!$D$2:$AX$2, 0)), "")</f>
        <v/>
      </c>
      <c r="S302" s="125" t="str">
        <f>_xlfn.IFNA(INDEX(PR24_after_overrides!$D$3:$AX$128, MATCH(Depreciation!$A302, PR24_after_overrides!$A$3:$A$128, 0), MATCH(Depreciation!S$2, PR24_after_overrides!$D$2:$AX$2, 0)), "")</f>
        <v/>
      </c>
      <c r="T302" s="123"/>
      <c r="U302" s="124" cm="1">
        <f t="array" ref="U302">_xlfn.IFS($C302&lt;"2017-18",SUM(D302:F302),$C302&lt;"2020-21",SUM(H302:I302), $C302&lt;"2024-25", SUM(K302:N302), $C302&gt;="2024-25", SUM(P302:S302))</f>
        <v>2.2719999999999998</v>
      </c>
      <c r="V302" s="113"/>
      <c r="W302" s="113"/>
      <c r="X302" s="113"/>
      <c r="Y302" s="113"/>
      <c r="Z302" s="113"/>
    </row>
    <row r="303" spans="1:26" ht="12.4" customHeight="1" x14ac:dyDescent="0.35">
      <c r="A303" s="111" t="str">
        <f t="shared" si="17"/>
        <v>SBB15</v>
      </c>
      <c r="B303" s="111" t="s">
        <v>505</v>
      </c>
      <c r="C303" s="111" t="s">
        <v>245</v>
      </c>
      <c r="D303" s="127">
        <f t="shared" si="18"/>
        <v>2.0979999999999999</v>
      </c>
      <c r="E303" s="127" t="str">
        <f t="shared" si="18"/>
        <v/>
      </c>
      <c r="F303" s="127" t="str">
        <f t="shared" si="18"/>
        <v/>
      </c>
      <c r="G303" s="123"/>
      <c r="H303" s="127" t="str">
        <f t="shared" si="19"/>
        <v/>
      </c>
      <c r="I303" s="127">
        <f t="shared" si="19"/>
        <v>0</v>
      </c>
      <c r="J303" s="123"/>
      <c r="K303" s="127" t="str">
        <f t="shared" si="20"/>
        <v/>
      </c>
      <c r="L303" s="127" t="str">
        <f t="shared" si="20"/>
        <v/>
      </c>
      <c r="M303" s="127" t="str">
        <f t="shared" si="20"/>
        <v/>
      </c>
      <c r="N303" s="127" t="str">
        <f t="shared" si="20"/>
        <v/>
      </c>
      <c r="O303" s="123"/>
      <c r="P303" s="125" t="str">
        <f>_xlfn.IFNA(INDEX(PR24_after_overrides!$D$3:$AX$128, MATCH(Depreciation!$A303, PR24_after_overrides!$A$3:$A$128, 0), MATCH(Depreciation!P$2, PR24_after_overrides!$D$2:$AX$2, 0)), "")</f>
        <v/>
      </c>
      <c r="Q303" s="125" t="str">
        <f>_xlfn.IFNA(INDEX(PR24_after_overrides!$D$3:$AX$128, MATCH(Depreciation!$A303, PR24_after_overrides!$A$3:$A$128, 0), MATCH(Depreciation!Q$2, PR24_after_overrides!$D$2:$AX$2, 0)), "")</f>
        <v/>
      </c>
      <c r="R303" s="125" t="str">
        <f>_xlfn.IFNA(INDEX(PR24_after_overrides!$D$3:$AX$128, MATCH(Depreciation!$A303, PR24_after_overrides!$A$3:$A$128, 0), MATCH(Depreciation!R$2, PR24_after_overrides!$D$2:$AX$2, 0)), "")</f>
        <v/>
      </c>
      <c r="S303" s="125" t="str">
        <f>_xlfn.IFNA(INDEX(PR24_after_overrides!$D$3:$AX$128, MATCH(Depreciation!$A303, PR24_after_overrides!$A$3:$A$128, 0), MATCH(Depreciation!S$2, PR24_after_overrides!$D$2:$AX$2, 0)), "")</f>
        <v/>
      </c>
      <c r="T303" s="123"/>
      <c r="U303" s="124" cm="1">
        <f t="array" ref="U303">_xlfn.IFS($C303&lt;"2017-18",SUM(D303:F303),$C303&lt;"2020-21",SUM(H303:I303), $C303&lt;"2024-25", SUM(K303:N303), $C303&gt;="2024-25", SUM(P303:S303))</f>
        <v>2.0979999999999999</v>
      </c>
      <c r="V303" s="113"/>
      <c r="W303" s="113"/>
      <c r="X303" s="113"/>
      <c r="Y303" s="113"/>
      <c r="Z303" s="113"/>
    </row>
    <row r="304" spans="1:26" ht="12.4" customHeight="1" x14ac:dyDescent="0.35">
      <c r="A304" s="111" t="str">
        <f t="shared" si="17"/>
        <v>SBB16</v>
      </c>
      <c r="B304" s="111" t="s">
        <v>505</v>
      </c>
      <c r="C304" s="111" t="s">
        <v>247</v>
      </c>
      <c r="D304" s="127">
        <f t="shared" si="18"/>
        <v>1.669</v>
      </c>
      <c r="E304" s="127">
        <f t="shared" si="18"/>
        <v>7.9000000000000001E-2</v>
      </c>
      <c r="F304" s="127" t="str">
        <f t="shared" si="18"/>
        <v/>
      </c>
      <c r="G304" s="123"/>
      <c r="H304" s="127" t="str">
        <f t="shared" si="19"/>
        <v/>
      </c>
      <c r="I304" s="127" t="str">
        <f t="shared" si="19"/>
        <v/>
      </c>
      <c r="J304" s="123"/>
      <c r="K304" s="127" t="str">
        <f t="shared" si="20"/>
        <v/>
      </c>
      <c r="L304" s="127" t="str">
        <f t="shared" si="20"/>
        <v/>
      </c>
      <c r="M304" s="127" t="str">
        <f t="shared" si="20"/>
        <v/>
      </c>
      <c r="N304" s="127" t="str">
        <f t="shared" si="20"/>
        <v/>
      </c>
      <c r="O304" s="123"/>
      <c r="P304" s="125" t="str">
        <f>_xlfn.IFNA(INDEX(PR24_after_overrides!$D$3:$AX$128, MATCH(Depreciation!$A304, PR24_after_overrides!$A$3:$A$128, 0), MATCH(Depreciation!P$2, PR24_after_overrides!$D$2:$AX$2, 0)), "")</f>
        <v/>
      </c>
      <c r="Q304" s="125" t="str">
        <f>_xlfn.IFNA(INDEX(PR24_after_overrides!$D$3:$AX$128, MATCH(Depreciation!$A304, PR24_after_overrides!$A$3:$A$128, 0), MATCH(Depreciation!Q$2, PR24_after_overrides!$D$2:$AX$2, 0)), "")</f>
        <v/>
      </c>
      <c r="R304" s="125" t="str">
        <f>_xlfn.IFNA(INDEX(PR24_after_overrides!$D$3:$AX$128, MATCH(Depreciation!$A304, PR24_after_overrides!$A$3:$A$128, 0), MATCH(Depreciation!R$2, PR24_after_overrides!$D$2:$AX$2, 0)), "")</f>
        <v/>
      </c>
      <c r="S304" s="125" t="str">
        <f>_xlfn.IFNA(INDEX(PR24_after_overrides!$D$3:$AX$128, MATCH(Depreciation!$A304, PR24_after_overrides!$A$3:$A$128, 0), MATCH(Depreciation!S$2, PR24_after_overrides!$D$2:$AX$2, 0)), "")</f>
        <v/>
      </c>
      <c r="T304" s="123"/>
      <c r="U304" s="124" cm="1">
        <f t="array" ref="U304">_xlfn.IFS($C304&lt;"2017-18",SUM(D304:F304),$C304&lt;"2020-21",SUM(H304:I304), $C304&lt;"2024-25", SUM(K304:N304), $C304&gt;="2024-25", SUM(P304:S304))</f>
        <v>1.748</v>
      </c>
      <c r="V304" s="113"/>
      <c r="W304" s="113"/>
      <c r="X304" s="113"/>
      <c r="Y304" s="113"/>
      <c r="Z304" s="113"/>
    </row>
    <row r="305" spans="1:26" ht="12.4" customHeight="1" x14ac:dyDescent="0.35">
      <c r="A305" s="111" t="str">
        <f t="shared" si="17"/>
        <v>SBB17</v>
      </c>
      <c r="B305" s="111" t="s">
        <v>505</v>
      </c>
      <c r="C305" s="111" t="s">
        <v>249</v>
      </c>
      <c r="D305" s="127">
        <f t="shared" si="18"/>
        <v>1.2939999999999998</v>
      </c>
      <c r="E305" s="127">
        <f t="shared" si="18"/>
        <v>0.77100000000000002</v>
      </c>
      <c r="F305" s="127" t="str">
        <f t="shared" si="18"/>
        <v/>
      </c>
      <c r="G305" s="123"/>
      <c r="H305" s="127">
        <f t="shared" si="19"/>
        <v>1.593</v>
      </c>
      <c r="I305" s="127">
        <f t="shared" si="19"/>
        <v>0.47199999999999998</v>
      </c>
      <c r="J305" s="123"/>
      <c r="K305" s="127" t="str">
        <f t="shared" si="20"/>
        <v/>
      </c>
      <c r="L305" s="127" t="str">
        <f t="shared" si="20"/>
        <v/>
      </c>
      <c r="M305" s="127" t="str">
        <f t="shared" si="20"/>
        <v/>
      </c>
      <c r="N305" s="127" t="str">
        <f t="shared" si="20"/>
        <v/>
      </c>
      <c r="O305" s="123"/>
      <c r="P305" s="125" t="str">
        <f>_xlfn.IFNA(INDEX(PR24_after_overrides!$D$3:$AX$128, MATCH(Depreciation!$A305, PR24_after_overrides!$A$3:$A$128, 0), MATCH(Depreciation!P$2, PR24_after_overrides!$D$2:$AX$2, 0)), "")</f>
        <v/>
      </c>
      <c r="Q305" s="125" t="str">
        <f>_xlfn.IFNA(INDEX(PR24_after_overrides!$D$3:$AX$128, MATCH(Depreciation!$A305, PR24_after_overrides!$A$3:$A$128, 0), MATCH(Depreciation!Q$2, PR24_after_overrides!$D$2:$AX$2, 0)), "")</f>
        <v/>
      </c>
      <c r="R305" s="125" t="str">
        <f>_xlfn.IFNA(INDEX(PR24_after_overrides!$D$3:$AX$128, MATCH(Depreciation!$A305, PR24_after_overrides!$A$3:$A$128, 0), MATCH(Depreciation!R$2, PR24_after_overrides!$D$2:$AX$2, 0)), "")</f>
        <v/>
      </c>
      <c r="S305" s="125" t="str">
        <f>_xlfn.IFNA(INDEX(PR24_after_overrides!$D$3:$AX$128, MATCH(Depreciation!$A305, PR24_after_overrides!$A$3:$A$128, 0), MATCH(Depreciation!S$2, PR24_after_overrides!$D$2:$AX$2, 0)), "")</f>
        <v/>
      </c>
      <c r="T305" s="123"/>
      <c r="U305" s="124" cm="1">
        <f t="array" ref="U305">_xlfn.IFS($C305&lt;"2017-18",SUM(D305:F305),$C305&lt;"2020-21",SUM(H305:I305), $C305&lt;"2024-25", SUM(K305:N305), $C305&gt;="2024-25", SUM(P305:S305))</f>
        <v>2.0649999999999999</v>
      </c>
      <c r="V305" s="113"/>
      <c r="W305" s="113"/>
      <c r="X305" s="113"/>
      <c r="Y305" s="113"/>
      <c r="Z305" s="113"/>
    </row>
    <row r="306" spans="1:26" ht="12.4" customHeight="1" x14ac:dyDescent="0.35">
      <c r="A306" s="111" t="str">
        <f t="shared" si="17"/>
        <v>SBB18</v>
      </c>
      <c r="B306" s="111" t="s">
        <v>505</v>
      </c>
      <c r="C306" s="111" t="s">
        <v>251</v>
      </c>
      <c r="D306" s="127">
        <f t="shared" si="18"/>
        <v>1.1859999999999999</v>
      </c>
      <c r="E306" s="127">
        <f t="shared" si="18"/>
        <v>1.02</v>
      </c>
      <c r="F306" s="127" t="str">
        <f t="shared" si="18"/>
        <v/>
      </c>
      <c r="G306" s="123"/>
      <c r="H306" s="127">
        <f t="shared" si="19"/>
        <v>1.7309999999999999</v>
      </c>
      <c r="I306" s="127">
        <f t="shared" si="19"/>
        <v>0.47499999999999998</v>
      </c>
      <c r="J306" s="123"/>
      <c r="K306" s="127" t="str">
        <f t="shared" si="20"/>
        <v/>
      </c>
      <c r="L306" s="127" t="str">
        <f t="shared" si="20"/>
        <v/>
      </c>
      <c r="M306" s="127" t="str">
        <f t="shared" si="20"/>
        <v/>
      </c>
      <c r="N306" s="127" t="str">
        <f t="shared" si="20"/>
        <v/>
      </c>
      <c r="O306" s="123"/>
      <c r="P306" s="125" t="str">
        <f>_xlfn.IFNA(INDEX(PR24_after_overrides!$D$3:$AX$128, MATCH(Depreciation!$A306, PR24_after_overrides!$A$3:$A$128, 0), MATCH(Depreciation!P$2, PR24_after_overrides!$D$2:$AX$2, 0)), "")</f>
        <v/>
      </c>
      <c r="Q306" s="125" t="str">
        <f>_xlfn.IFNA(INDEX(PR24_after_overrides!$D$3:$AX$128, MATCH(Depreciation!$A306, PR24_after_overrides!$A$3:$A$128, 0), MATCH(Depreciation!Q$2, PR24_after_overrides!$D$2:$AX$2, 0)), "")</f>
        <v/>
      </c>
      <c r="R306" s="125" t="str">
        <f>_xlfn.IFNA(INDEX(PR24_after_overrides!$D$3:$AX$128, MATCH(Depreciation!$A306, PR24_after_overrides!$A$3:$A$128, 0), MATCH(Depreciation!R$2, PR24_after_overrides!$D$2:$AX$2, 0)), "")</f>
        <v/>
      </c>
      <c r="S306" s="125" t="str">
        <f>_xlfn.IFNA(INDEX(PR24_after_overrides!$D$3:$AX$128, MATCH(Depreciation!$A306, PR24_after_overrides!$A$3:$A$128, 0), MATCH(Depreciation!S$2, PR24_after_overrides!$D$2:$AX$2, 0)), "")</f>
        <v/>
      </c>
      <c r="T306" s="123"/>
      <c r="U306" s="124" cm="1">
        <f t="array" ref="U306">_xlfn.IFS($C306&lt;"2017-18",SUM(D306:F306),$C306&lt;"2020-21",SUM(H306:I306), $C306&lt;"2024-25", SUM(K306:N306), $C306&gt;="2024-25", SUM(P306:S306))</f>
        <v>2.206</v>
      </c>
      <c r="V306" s="113"/>
      <c r="W306" s="113"/>
      <c r="X306" s="113"/>
      <c r="Y306" s="113"/>
      <c r="Z306" s="113"/>
    </row>
    <row r="307" spans="1:26" ht="12.4" customHeight="1" x14ac:dyDescent="0.35">
      <c r="A307" s="111" t="str">
        <f t="shared" si="17"/>
        <v>SBB19</v>
      </c>
      <c r="B307" s="111" t="s">
        <v>505</v>
      </c>
      <c r="C307" s="111" t="s">
        <v>253</v>
      </c>
      <c r="D307" s="127">
        <f t="shared" si="18"/>
        <v>1.028</v>
      </c>
      <c r="E307" s="127">
        <f t="shared" si="18"/>
        <v>1.3380000000000001</v>
      </c>
      <c r="F307" s="127" t="str">
        <f t="shared" si="18"/>
        <v/>
      </c>
      <c r="G307" s="123"/>
      <c r="H307" s="127">
        <f t="shared" si="19"/>
        <v>1.903</v>
      </c>
      <c r="I307" s="127">
        <f t="shared" si="19"/>
        <v>0.47799999999999998</v>
      </c>
      <c r="J307" s="123"/>
      <c r="K307" s="127" t="str">
        <f t="shared" si="20"/>
        <v/>
      </c>
      <c r="L307" s="127" t="str">
        <f t="shared" si="20"/>
        <v/>
      </c>
      <c r="M307" s="127" t="str">
        <f t="shared" si="20"/>
        <v/>
      </c>
      <c r="N307" s="127" t="str">
        <f t="shared" si="20"/>
        <v/>
      </c>
      <c r="O307" s="123"/>
      <c r="P307" s="125" t="str">
        <f>_xlfn.IFNA(INDEX(PR24_after_overrides!$D$3:$AX$128, MATCH(Depreciation!$A307, PR24_after_overrides!$A$3:$A$128, 0), MATCH(Depreciation!P$2, PR24_after_overrides!$D$2:$AX$2, 0)), "")</f>
        <v/>
      </c>
      <c r="Q307" s="125" t="str">
        <f>_xlfn.IFNA(INDEX(PR24_after_overrides!$D$3:$AX$128, MATCH(Depreciation!$A307, PR24_after_overrides!$A$3:$A$128, 0), MATCH(Depreciation!Q$2, PR24_after_overrides!$D$2:$AX$2, 0)), "")</f>
        <v/>
      </c>
      <c r="R307" s="125" t="str">
        <f>_xlfn.IFNA(INDEX(PR24_after_overrides!$D$3:$AX$128, MATCH(Depreciation!$A307, PR24_after_overrides!$A$3:$A$128, 0), MATCH(Depreciation!R$2, PR24_after_overrides!$D$2:$AX$2, 0)), "")</f>
        <v/>
      </c>
      <c r="S307" s="125" t="str">
        <f>_xlfn.IFNA(INDEX(PR24_after_overrides!$D$3:$AX$128, MATCH(Depreciation!$A307, PR24_after_overrides!$A$3:$A$128, 0), MATCH(Depreciation!S$2, PR24_after_overrides!$D$2:$AX$2, 0)), "")</f>
        <v/>
      </c>
      <c r="T307" s="123"/>
      <c r="U307" s="124" cm="1">
        <f t="array" ref="U307">_xlfn.IFS($C307&lt;"2017-18",SUM(D307:F307),$C307&lt;"2020-21",SUM(H307:I307), $C307&lt;"2024-25", SUM(K307:N307), $C307&gt;="2024-25", SUM(P307:S307))</f>
        <v>2.3810000000000002</v>
      </c>
      <c r="V307" s="113"/>
      <c r="W307" s="113"/>
      <c r="X307" s="113"/>
      <c r="Y307" s="113"/>
      <c r="Z307" s="113"/>
    </row>
    <row r="308" spans="1:26" ht="12.4" customHeight="1" x14ac:dyDescent="0.35">
      <c r="A308" s="111" t="str">
        <f t="shared" si="17"/>
        <v>SBB20</v>
      </c>
      <c r="B308" s="111" t="s">
        <v>505</v>
      </c>
      <c r="C308" s="111" t="s">
        <v>255</v>
      </c>
      <c r="D308" s="127">
        <f t="shared" si="18"/>
        <v>0.74199999999999999</v>
      </c>
      <c r="E308" s="127">
        <f t="shared" si="18"/>
        <v>1.5569999999999999</v>
      </c>
      <c r="F308" s="127" t="str">
        <f t="shared" si="18"/>
        <v/>
      </c>
      <c r="G308" s="123"/>
      <c r="H308" s="127">
        <f t="shared" si="19"/>
        <v>1.9033970500000001</v>
      </c>
      <c r="I308" s="127">
        <f t="shared" si="19"/>
        <v>0.50989216999999998</v>
      </c>
      <c r="J308" s="123"/>
      <c r="K308" s="127" t="str">
        <f t="shared" si="20"/>
        <v/>
      </c>
      <c r="L308" s="127" t="str">
        <f t="shared" si="20"/>
        <v/>
      </c>
      <c r="M308" s="127" t="str">
        <f t="shared" si="20"/>
        <v/>
      </c>
      <c r="N308" s="127" t="str">
        <f t="shared" si="20"/>
        <v/>
      </c>
      <c r="O308" s="123"/>
      <c r="P308" s="125" t="str">
        <f>_xlfn.IFNA(INDEX(PR24_after_overrides!$D$3:$AX$128, MATCH(Depreciation!$A308, PR24_after_overrides!$A$3:$A$128, 0), MATCH(Depreciation!P$2, PR24_after_overrides!$D$2:$AX$2, 0)), "")</f>
        <v/>
      </c>
      <c r="Q308" s="125" t="str">
        <f>_xlfn.IFNA(INDEX(PR24_after_overrides!$D$3:$AX$128, MATCH(Depreciation!$A308, PR24_after_overrides!$A$3:$A$128, 0), MATCH(Depreciation!Q$2, PR24_after_overrides!$D$2:$AX$2, 0)), "")</f>
        <v/>
      </c>
      <c r="R308" s="125" t="str">
        <f>_xlfn.IFNA(INDEX(PR24_after_overrides!$D$3:$AX$128, MATCH(Depreciation!$A308, PR24_after_overrides!$A$3:$A$128, 0), MATCH(Depreciation!R$2, PR24_after_overrides!$D$2:$AX$2, 0)), "")</f>
        <v/>
      </c>
      <c r="S308" s="125" t="str">
        <f>_xlfn.IFNA(INDEX(PR24_after_overrides!$D$3:$AX$128, MATCH(Depreciation!$A308, PR24_after_overrides!$A$3:$A$128, 0), MATCH(Depreciation!S$2, PR24_after_overrides!$D$2:$AX$2, 0)), "")</f>
        <v/>
      </c>
      <c r="T308" s="123"/>
      <c r="U308" s="124" cm="1">
        <f t="array" ref="U308">_xlfn.IFS($C308&lt;"2017-18",SUM(D308:F308),$C308&lt;"2020-21",SUM(H308:I308), $C308&lt;"2024-25", SUM(K308:N308), $C308&gt;="2024-25", SUM(P308:S308))</f>
        <v>2.4132892200000002</v>
      </c>
      <c r="V308" s="113"/>
      <c r="W308" s="113"/>
      <c r="X308" s="113"/>
      <c r="Y308" s="113"/>
      <c r="Z308" s="113"/>
    </row>
    <row r="309" spans="1:26" ht="12.4" customHeight="1" x14ac:dyDescent="0.35">
      <c r="A309" s="111" t="str">
        <f t="shared" si="17"/>
        <v>SBB21</v>
      </c>
      <c r="B309" s="111" t="s">
        <v>505</v>
      </c>
      <c r="C309" s="111" t="s">
        <v>257</v>
      </c>
      <c r="D309" s="127">
        <f t="shared" si="18"/>
        <v>3.7999999999999999E-2</v>
      </c>
      <c r="E309" s="127">
        <f t="shared" si="18"/>
        <v>1.615</v>
      </c>
      <c r="F309" s="127">
        <f t="shared" si="18"/>
        <v>0.14199999999999999</v>
      </c>
      <c r="G309" s="123"/>
      <c r="H309" s="127" t="str">
        <f t="shared" si="19"/>
        <v/>
      </c>
      <c r="I309" s="127" t="str">
        <f t="shared" si="19"/>
        <v/>
      </c>
      <c r="J309" s="123"/>
      <c r="K309" s="127">
        <f t="shared" si="20"/>
        <v>3.6000000000000004E-2</v>
      </c>
      <c r="L309" s="127">
        <f t="shared" si="20"/>
        <v>1.4350000000000001</v>
      </c>
      <c r="M309" s="127">
        <f t="shared" si="20"/>
        <v>2.5000000000000001E-2</v>
      </c>
      <c r="N309" s="127">
        <f t="shared" si="20"/>
        <v>8.199999999999999E-2</v>
      </c>
      <c r="O309" s="123"/>
      <c r="P309" s="125" t="str">
        <f>_xlfn.IFNA(INDEX(PR24_after_overrides!$D$3:$AX$128, MATCH(Depreciation!$A309, PR24_after_overrides!$A$3:$A$128, 0), MATCH(Depreciation!P$2, PR24_after_overrides!$D$2:$AX$2, 0)), "")</f>
        <v/>
      </c>
      <c r="Q309" s="125" t="str">
        <f>_xlfn.IFNA(INDEX(PR24_after_overrides!$D$3:$AX$128, MATCH(Depreciation!$A309, PR24_after_overrides!$A$3:$A$128, 0), MATCH(Depreciation!Q$2, PR24_after_overrides!$D$2:$AX$2, 0)), "")</f>
        <v/>
      </c>
      <c r="R309" s="125" t="str">
        <f>_xlfn.IFNA(INDEX(PR24_after_overrides!$D$3:$AX$128, MATCH(Depreciation!$A309, PR24_after_overrides!$A$3:$A$128, 0), MATCH(Depreciation!R$2, PR24_after_overrides!$D$2:$AX$2, 0)), "")</f>
        <v/>
      </c>
      <c r="S309" s="125" t="str">
        <f>_xlfn.IFNA(INDEX(PR24_after_overrides!$D$3:$AX$128, MATCH(Depreciation!$A309, PR24_after_overrides!$A$3:$A$128, 0), MATCH(Depreciation!S$2, PR24_after_overrides!$D$2:$AX$2, 0)), "")</f>
        <v/>
      </c>
      <c r="T309" s="123"/>
      <c r="U309" s="124" cm="1">
        <f t="array" ref="U309">_xlfn.IFS($C309&lt;"2017-18",SUM(D309:F309),$C309&lt;"2020-21",SUM(H309:I309), $C309&lt;"2024-25", SUM(K309:N309), $C309&gt;="2024-25", SUM(P309:S309))</f>
        <v>1.5780000000000001</v>
      </c>
      <c r="V309" s="113"/>
      <c r="W309" s="113"/>
      <c r="X309" s="113"/>
      <c r="Y309" s="113"/>
      <c r="Z309" s="113"/>
    </row>
    <row r="310" spans="1:26" ht="12.4" customHeight="1" x14ac:dyDescent="0.35">
      <c r="A310" s="111" t="str">
        <f t="shared" si="17"/>
        <v>SBB22</v>
      </c>
      <c r="B310" s="111" t="s">
        <v>505</v>
      </c>
      <c r="C310" s="111" t="s">
        <v>259</v>
      </c>
      <c r="D310" s="127">
        <f t="shared" si="18"/>
        <v>3.0000000000000001E-3</v>
      </c>
      <c r="E310" s="127">
        <f t="shared" si="18"/>
        <v>1.1319999999999999</v>
      </c>
      <c r="F310" s="127">
        <f t="shared" si="18"/>
        <v>0.38500000000000001</v>
      </c>
      <c r="G310" s="123"/>
      <c r="H310" s="127" t="str">
        <f t="shared" si="19"/>
        <v/>
      </c>
      <c r="I310" s="127" t="str">
        <f t="shared" si="19"/>
        <v/>
      </c>
      <c r="J310" s="123"/>
      <c r="K310" s="127">
        <f t="shared" si="20"/>
        <v>1E-3</v>
      </c>
      <c r="L310" s="127">
        <f t="shared" si="20"/>
        <v>1.36</v>
      </c>
      <c r="M310" s="127">
        <f t="shared" si="20"/>
        <v>0</v>
      </c>
      <c r="N310" s="127">
        <f t="shared" si="20"/>
        <v>7.1999999999999995E-2</v>
      </c>
      <c r="O310" s="123"/>
      <c r="P310" s="125" t="str">
        <f>_xlfn.IFNA(INDEX(PR24_after_overrides!$D$3:$AX$128, MATCH(Depreciation!$A310, PR24_after_overrides!$A$3:$A$128, 0), MATCH(Depreciation!P$2, PR24_after_overrides!$D$2:$AX$2, 0)), "")</f>
        <v/>
      </c>
      <c r="Q310" s="125" t="str">
        <f>_xlfn.IFNA(INDEX(PR24_after_overrides!$D$3:$AX$128, MATCH(Depreciation!$A310, PR24_after_overrides!$A$3:$A$128, 0), MATCH(Depreciation!Q$2, PR24_after_overrides!$D$2:$AX$2, 0)), "")</f>
        <v/>
      </c>
      <c r="R310" s="125" t="str">
        <f>_xlfn.IFNA(INDEX(PR24_after_overrides!$D$3:$AX$128, MATCH(Depreciation!$A310, PR24_after_overrides!$A$3:$A$128, 0), MATCH(Depreciation!R$2, PR24_after_overrides!$D$2:$AX$2, 0)), "")</f>
        <v/>
      </c>
      <c r="S310" s="125" t="str">
        <f>_xlfn.IFNA(INDEX(PR24_after_overrides!$D$3:$AX$128, MATCH(Depreciation!$A310, PR24_after_overrides!$A$3:$A$128, 0), MATCH(Depreciation!S$2, PR24_after_overrides!$D$2:$AX$2, 0)), "")</f>
        <v/>
      </c>
      <c r="T310" s="123"/>
      <c r="U310" s="124" cm="1">
        <f t="array" ref="U310">_xlfn.IFS($C310&lt;"2017-18",SUM(D310:F310),$C310&lt;"2020-21",SUM(H310:I310), $C310&lt;"2024-25", SUM(K310:N310), $C310&gt;="2024-25", SUM(P310:S310))</f>
        <v>1.4330000000000001</v>
      </c>
      <c r="V310" s="113"/>
      <c r="W310" s="113"/>
      <c r="X310" s="113"/>
      <c r="Y310" s="113"/>
      <c r="Z310" s="113"/>
    </row>
    <row r="311" spans="1:26" ht="12.4" customHeight="1" x14ac:dyDescent="0.35">
      <c r="A311" s="111" t="str">
        <f t="shared" si="17"/>
        <v>SBB23</v>
      </c>
      <c r="B311" s="111" t="s">
        <v>505</v>
      </c>
      <c r="C311" s="111" t="s">
        <v>261</v>
      </c>
      <c r="D311" s="127">
        <f t="shared" si="18"/>
        <v>3.0000000000000001E-3</v>
      </c>
      <c r="E311" s="127">
        <f t="shared" si="18"/>
        <v>0.89700000000000002</v>
      </c>
      <c r="F311" s="127">
        <f t="shared" si="18"/>
        <v>0.54400000000000004</v>
      </c>
      <c r="G311" s="123"/>
      <c r="H311" s="127" t="str">
        <f t="shared" si="19"/>
        <v/>
      </c>
      <c r="I311" s="127" t="str">
        <f t="shared" si="19"/>
        <v/>
      </c>
      <c r="J311" s="123"/>
      <c r="K311" s="127">
        <f t="shared" si="20"/>
        <v>1E-3</v>
      </c>
      <c r="L311" s="127">
        <f t="shared" si="20"/>
        <v>1.018</v>
      </c>
      <c r="M311" s="127">
        <f t="shared" si="20"/>
        <v>0</v>
      </c>
      <c r="N311" s="127">
        <f t="shared" si="20"/>
        <v>6.7000000000000004E-2</v>
      </c>
      <c r="O311" s="123"/>
      <c r="P311" s="125" t="str">
        <f>_xlfn.IFNA(INDEX(PR24_after_overrides!$D$3:$AX$128, MATCH(Depreciation!$A311, PR24_after_overrides!$A$3:$A$128, 0), MATCH(Depreciation!P$2, PR24_after_overrides!$D$2:$AX$2, 0)), "")</f>
        <v/>
      </c>
      <c r="Q311" s="125" t="str">
        <f>_xlfn.IFNA(INDEX(PR24_after_overrides!$D$3:$AX$128, MATCH(Depreciation!$A311, PR24_after_overrides!$A$3:$A$128, 0), MATCH(Depreciation!Q$2, PR24_after_overrides!$D$2:$AX$2, 0)), "")</f>
        <v/>
      </c>
      <c r="R311" s="125" t="str">
        <f>_xlfn.IFNA(INDEX(PR24_after_overrides!$D$3:$AX$128, MATCH(Depreciation!$A311, PR24_after_overrides!$A$3:$A$128, 0), MATCH(Depreciation!R$2, PR24_after_overrides!$D$2:$AX$2, 0)), "")</f>
        <v/>
      </c>
      <c r="S311" s="125" t="str">
        <f>_xlfn.IFNA(INDEX(PR24_after_overrides!$D$3:$AX$128, MATCH(Depreciation!$A311, PR24_after_overrides!$A$3:$A$128, 0), MATCH(Depreciation!S$2, PR24_after_overrides!$D$2:$AX$2, 0)), "")</f>
        <v/>
      </c>
      <c r="T311" s="123"/>
      <c r="U311" s="124" cm="1">
        <f t="array" ref="U311">_xlfn.IFS($C311&lt;"2017-18",SUM(D311:F311),$C311&lt;"2020-21",SUM(H311:I311), $C311&lt;"2024-25", SUM(K311:N311), $C311&gt;="2024-25", SUM(P311:S311))</f>
        <v>1.0859999999999999</v>
      </c>
      <c r="V311" s="113"/>
      <c r="W311" s="113"/>
      <c r="X311" s="113"/>
      <c r="Y311" s="113"/>
      <c r="Z311" s="113"/>
    </row>
    <row r="312" spans="1:26" ht="12.4" customHeight="1" x14ac:dyDescent="0.35">
      <c r="A312" s="111" t="str">
        <f t="shared" ref="A312:A318" si="21">B312&amp;RIGHT(C312,2)</f>
        <v>SBB24</v>
      </c>
      <c r="B312" s="111" t="s">
        <v>505</v>
      </c>
      <c r="C312" s="111" t="s">
        <v>263</v>
      </c>
      <c r="D312" s="127"/>
      <c r="E312" s="127"/>
      <c r="F312" s="127"/>
      <c r="G312" s="123"/>
      <c r="H312" s="127"/>
      <c r="I312" s="127"/>
      <c r="J312" s="123"/>
      <c r="K312" s="127">
        <f t="shared" si="20"/>
        <v>1E-3</v>
      </c>
      <c r="L312" s="127">
        <f t="shared" si="20"/>
        <v>0.86299999999999999</v>
      </c>
      <c r="M312" s="127">
        <f t="shared" si="20"/>
        <v>0</v>
      </c>
      <c r="N312" s="127">
        <f t="shared" si="20"/>
        <v>2.8000000000000001E-2</v>
      </c>
      <c r="O312" s="123"/>
      <c r="P312" s="124">
        <f>_xlfn.IFNA(INDEX(PR24_after_overrides!$D$3:$AX$128, MATCH(Depreciation!$A312, PR24_after_overrides!$A$3:$A$128, 0), MATCH(Depreciation!P$2, PR24_after_overrides!$D$2:$AX$2, 0)), "")</f>
        <v>0</v>
      </c>
      <c r="Q312" s="124">
        <f>_xlfn.IFNA(INDEX(PR24_after_overrides!$D$3:$AX$128, MATCH(Depreciation!$A312, PR24_after_overrides!$A$3:$A$128, 0), MATCH(Depreciation!Q$2, PR24_after_overrides!$D$2:$AX$2, 0)), "")</f>
        <v>2.8497663393159501E-2</v>
      </c>
      <c r="R312" s="124">
        <f>_xlfn.IFNA(INDEX(PR24_after_overrides!$D$3:$AX$128, MATCH(Depreciation!$A312, PR24_after_overrides!$A$3:$A$128, 0), MATCH(Depreciation!R$2, PR24_after_overrides!$D$2:$AX$2, 0)), "")</f>
        <v>1.055469014561463E-3</v>
      </c>
      <c r="S312" s="124">
        <f>_xlfn.IFNA(INDEX(PR24_after_overrides!$D$3:$AX$128, MATCH(Depreciation!$A312, PR24_after_overrides!$A$3:$A$128, 0), MATCH(Depreciation!S$2, PR24_after_overrides!$D$2:$AX$2, 0)), "")</f>
        <v>0.86337365391127663</v>
      </c>
      <c r="T312" s="123"/>
      <c r="U312" s="124" cm="1">
        <f t="array" ref="U312">_xlfn.IFS($C312&lt;"2017-18",SUM(D312:F312),$C312&lt;"2020-21",SUM(H312:I312), $C312&lt;"2024-25", SUM(K312:N312), $C312&gt;="2024-25", SUM(P312:S312))</f>
        <v>0.89200000000000002</v>
      </c>
      <c r="V312" s="113"/>
      <c r="W312" s="113"/>
      <c r="X312" s="113"/>
      <c r="Y312" s="113"/>
      <c r="Z312" s="113"/>
    </row>
    <row r="313" spans="1:26" ht="12.4" customHeight="1" x14ac:dyDescent="0.35">
      <c r="A313" s="111" t="str">
        <f t="shared" si="21"/>
        <v>SBB25</v>
      </c>
      <c r="B313" s="111" t="s">
        <v>505</v>
      </c>
      <c r="C313" s="111" t="s">
        <v>516</v>
      </c>
      <c r="D313" s="127"/>
      <c r="E313" s="127"/>
      <c r="F313" s="127"/>
      <c r="G313" s="123"/>
      <c r="H313" s="127"/>
      <c r="I313" s="127"/>
      <c r="J313" s="123"/>
      <c r="K313" s="127"/>
      <c r="L313" s="127"/>
      <c r="M313" s="127"/>
      <c r="N313" s="127"/>
      <c r="O313" s="123"/>
      <c r="P313" s="124">
        <f>_xlfn.IFNA(INDEX(PR24_after_overrides!$D$3:$AX$128, MATCH(Depreciation!$A313, PR24_after_overrides!$A$3:$A$128, 0), MATCH(Depreciation!P$2, PR24_after_overrides!$D$2:$AX$2, 0)), "")</f>
        <v>0</v>
      </c>
      <c r="Q313" s="124">
        <f>_xlfn.IFNA(INDEX(PR24_after_overrides!$D$3:$AX$128, MATCH(Depreciation!$A313, PR24_after_overrides!$A$3:$A$128, 0), MATCH(Depreciation!Q$2, PR24_after_overrides!$D$2:$AX$2, 0)), "")</f>
        <v>3.0324426684727398E-2</v>
      </c>
      <c r="R313" s="124">
        <f>_xlfn.IFNA(INDEX(PR24_after_overrides!$D$3:$AX$128, MATCH(Depreciation!$A313, PR24_after_overrides!$A$3:$A$128, 0), MATCH(Depreciation!R$2, PR24_after_overrides!$D$2:$AX$2, 0)), "")</f>
        <v>1.0830152387402642E-3</v>
      </c>
      <c r="S313" s="124">
        <f>_xlfn.IFNA(INDEX(PR24_after_overrides!$D$3:$AX$128, MATCH(Depreciation!$A313, PR24_after_overrides!$A$3:$A$128, 0), MATCH(Depreciation!S$2, PR24_after_overrides!$D$2:$AX$2, 0)), "")</f>
        <v>2.1205438374534373</v>
      </c>
      <c r="T313" s="123"/>
      <c r="U313" s="124" cm="1">
        <f t="array" ref="U313">_xlfn.IFS($C313&lt;"2017-18",SUM(D313:F313),$C313&lt;"2020-21",SUM(H313:I313), $C313&lt;"2024-25", SUM(K313:N313), $C313&gt;="2024-25", SUM(P313:S313))</f>
        <v>2.1519512793769051</v>
      </c>
      <c r="V313" s="113"/>
      <c r="W313" s="113"/>
      <c r="X313" s="113"/>
      <c r="Y313" s="113"/>
      <c r="Z313" s="113"/>
    </row>
    <row r="314" spans="1:26" ht="12.4" customHeight="1" x14ac:dyDescent="0.35">
      <c r="A314" s="111" t="str">
        <f t="shared" si="21"/>
        <v>SBB26</v>
      </c>
      <c r="B314" s="111" t="s">
        <v>505</v>
      </c>
      <c r="C314" s="111" t="s">
        <v>518</v>
      </c>
      <c r="D314" s="127"/>
      <c r="E314" s="127"/>
      <c r="F314" s="127"/>
      <c r="G314" s="123"/>
      <c r="H314" s="127"/>
      <c r="I314" s="127"/>
      <c r="J314" s="123"/>
      <c r="K314" s="127"/>
      <c r="L314" s="127"/>
      <c r="M314" s="127"/>
      <c r="N314" s="127"/>
      <c r="O314" s="123"/>
      <c r="P314" s="124">
        <f>_xlfn.IFNA(INDEX(PR24_after_overrides!$D$3:$AX$128, MATCH(Depreciation!$A314, PR24_after_overrides!$A$3:$A$128, 0), MATCH(Depreciation!P$2, PR24_after_overrides!$D$2:$AX$2, 0)), "")</f>
        <v>0</v>
      </c>
      <c r="Q314" s="124">
        <f>_xlfn.IFNA(INDEX(PR24_after_overrides!$D$3:$AX$128, MATCH(Depreciation!$A314, PR24_after_overrides!$A$3:$A$128, 0), MATCH(Depreciation!Q$2, PR24_after_overrides!$D$2:$AX$2, 0)), "")</f>
        <v>9.9420798916356259E-3</v>
      </c>
      <c r="R314" s="124">
        <f>_xlfn.IFNA(INDEX(PR24_after_overrides!$D$3:$AX$128, MATCH(Depreciation!$A314, PR24_after_overrides!$A$3:$A$128, 0), MATCH(Depreciation!R$2, PR24_after_overrides!$D$2:$AX$2, 0)), "")</f>
        <v>1.1046755435150696E-3</v>
      </c>
      <c r="S314" s="124">
        <f>_xlfn.IFNA(INDEX(PR24_after_overrides!$D$3:$AX$128, MATCH(Depreciation!$A314, PR24_after_overrides!$A$3:$A$128, 0), MATCH(Depreciation!S$2, PR24_after_overrides!$D$2:$AX$2, 0)), "")</f>
        <v>1.853645562018287</v>
      </c>
      <c r="T314" s="123"/>
      <c r="U314" s="124" cm="1">
        <f t="array" ref="U314">_xlfn.IFS($C314&lt;"2017-18",SUM(D314:F314),$C314&lt;"2020-21",SUM(H314:I314), $C314&lt;"2024-25", SUM(K314:N314), $C314&gt;="2024-25", SUM(P314:S314))</f>
        <v>1.8646923174534378</v>
      </c>
      <c r="V314" s="113"/>
      <c r="W314" s="113"/>
      <c r="X314" s="113"/>
      <c r="Y314" s="113"/>
      <c r="Z314" s="113"/>
    </row>
    <row r="315" spans="1:26" ht="12.4" customHeight="1" x14ac:dyDescent="0.35">
      <c r="A315" s="111" t="str">
        <f t="shared" si="21"/>
        <v>SBB27</v>
      </c>
      <c r="B315" s="111" t="s">
        <v>505</v>
      </c>
      <c r="C315" s="111" t="s">
        <v>519</v>
      </c>
      <c r="D315" s="127"/>
      <c r="E315" s="127"/>
      <c r="F315" s="127"/>
      <c r="G315" s="123"/>
      <c r="H315" s="127"/>
      <c r="I315" s="127"/>
      <c r="J315" s="123"/>
      <c r="K315" s="127"/>
      <c r="L315" s="127"/>
      <c r="M315" s="127"/>
      <c r="N315" s="127"/>
      <c r="O315" s="123"/>
      <c r="P315" s="124">
        <f>_xlfn.IFNA(INDEX(PR24_after_overrides!$D$3:$AX$128, MATCH(Depreciation!$A315, PR24_after_overrides!$A$3:$A$128, 0), MATCH(Depreciation!P$2, PR24_after_overrides!$D$2:$AX$2, 0)), "")</f>
        <v>0</v>
      </c>
      <c r="Q315" s="124">
        <f>_xlfn.IFNA(INDEX(PR24_after_overrides!$D$3:$AX$128, MATCH(Depreciation!$A315, PR24_after_overrides!$A$3:$A$128, 0), MATCH(Depreciation!Q$2, PR24_after_overrides!$D$2:$AX$2, 0)), "")</f>
        <v>9.0141524350829672E-3</v>
      </c>
      <c r="R315" s="124">
        <f>_xlfn.IFNA(INDEX(PR24_after_overrides!$D$3:$AX$128, MATCH(Depreciation!$A315, PR24_after_overrides!$A$3:$A$128, 0), MATCH(Depreciation!R$2, PR24_after_overrides!$D$2:$AX$2, 0)), "")</f>
        <v>1.1267690543853709E-3</v>
      </c>
      <c r="S315" s="124">
        <f>_xlfn.IFNA(INDEX(PR24_after_overrides!$D$3:$AX$128, MATCH(Depreciation!$A315, PR24_after_overrides!$A$3:$A$128, 0), MATCH(Depreciation!S$2, PR24_after_overrides!$D$2:$AX$2, 0)), "")</f>
        <v>1.543673604507958</v>
      </c>
      <c r="T315" s="123"/>
      <c r="U315" s="124" cm="1">
        <f t="array" ref="U315">_xlfn.IFS($C315&lt;"2017-18",SUM(D315:F315),$C315&lt;"2020-21",SUM(H315:I315), $C315&lt;"2024-25", SUM(K315:N315), $C315&gt;="2024-25", SUM(P315:S315))</f>
        <v>1.5538145259974263</v>
      </c>
      <c r="V315" s="113"/>
      <c r="W315" s="113"/>
      <c r="X315" s="113"/>
      <c r="Y315" s="113"/>
      <c r="Z315" s="113"/>
    </row>
    <row r="316" spans="1:26" ht="12.4" customHeight="1" x14ac:dyDescent="0.35">
      <c r="A316" s="111" t="str">
        <f t="shared" si="21"/>
        <v>SBB28</v>
      </c>
      <c r="B316" s="111" t="s">
        <v>505</v>
      </c>
      <c r="C316" s="111" t="s">
        <v>520</v>
      </c>
      <c r="D316" s="127"/>
      <c r="E316" s="127"/>
      <c r="F316" s="127"/>
      <c r="G316" s="123"/>
      <c r="H316" s="127"/>
      <c r="I316" s="127"/>
      <c r="J316" s="123"/>
      <c r="K316" s="127"/>
      <c r="L316" s="127"/>
      <c r="M316" s="127"/>
      <c r="N316" s="127"/>
      <c r="O316" s="123"/>
      <c r="P316" s="124">
        <f>_xlfn.IFNA(INDEX(PR24_after_overrides!$D$3:$AX$128, MATCH(Depreciation!$A316, PR24_after_overrides!$A$3:$A$128, 0), MATCH(Depreciation!P$2, PR24_after_overrides!$D$2:$AX$2, 0)), "")</f>
        <v>0</v>
      </c>
      <c r="Q316" s="124">
        <f>_xlfn.IFNA(INDEX(PR24_after_overrides!$D$3:$AX$128, MATCH(Depreciation!$A316, PR24_after_overrides!$A$3:$A$128, 0), MATCH(Depreciation!Q$2, PR24_after_overrides!$D$2:$AX$2, 0)), "")</f>
        <v>9.1944354837846243E-3</v>
      </c>
      <c r="R316" s="124">
        <f>_xlfn.IFNA(INDEX(PR24_after_overrides!$D$3:$AX$128, MATCH(Depreciation!$A316, PR24_after_overrides!$A$3:$A$128, 0), MATCH(Depreciation!R$2, PR24_after_overrides!$D$2:$AX$2, 0)), "")</f>
        <v>1.149304435473078E-3</v>
      </c>
      <c r="S316" s="124">
        <f>_xlfn.IFNA(INDEX(PR24_after_overrides!$D$3:$AX$128, MATCH(Depreciation!$A316, PR24_after_overrides!$A$3:$A$128, 0), MATCH(Depreciation!S$2, PR24_after_overrides!$D$2:$AX$2, 0)), "")</f>
        <v>1.5745470765981173</v>
      </c>
      <c r="T316" s="123"/>
      <c r="U316" s="124" cm="1">
        <f t="array" ref="U316">_xlfn.IFS($C316&lt;"2017-18",SUM(D316:F316),$C316&lt;"2020-21",SUM(H316:I316), $C316&lt;"2024-25", SUM(K316:N316), $C316&gt;="2024-25", SUM(P316:S316))</f>
        <v>1.584890816517375</v>
      </c>
      <c r="V316" s="113"/>
      <c r="W316" s="113"/>
      <c r="X316" s="113"/>
      <c r="Y316" s="113"/>
      <c r="Z316" s="113"/>
    </row>
    <row r="317" spans="1:26" ht="12.4" customHeight="1" x14ac:dyDescent="0.35">
      <c r="A317" s="111" t="str">
        <f t="shared" si="21"/>
        <v>SBB29</v>
      </c>
      <c r="B317" s="111" t="s">
        <v>505</v>
      </c>
      <c r="C317" s="111" t="s">
        <v>521</v>
      </c>
      <c r="D317" s="127"/>
      <c r="E317" s="127"/>
      <c r="F317" s="127"/>
      <c r="G317" s="123"/>
      <c r="H317" s="127"/>
      <c r="I317" s="127"/>
      <c r="J317" s="123"/>
      <c r="K317" s="127"/>
      <c r="L317" s="127"/>
      <c r="M317" s="127"/>
      <c r="N317" s="127"/>
      <c r="O317" s="123"/>
      <c r="P317" s="124">
        <f>_xlfn.IFNA(INDEX(PR24_after_overrides!$D$3:$AX$128, MATCH(Depreciation!$A317, PR24_after_overrides!$A$3:$A$128, 0), MATCH(Depreciation!P$2, PR24_after_overrides!$D$2:$AX$2, 0)), "")</f>
        <v>0</v>
      </c>
      <c r="Q317" s="124">
        <f>_xlfn.IFNA(INDEX(PR24_after_overrides!$D$3:$AX$128, MATCH(Depreciation!$A317, PR24_after_overrides!$A$3:$A$128, 0), MATCH(Depreciation!Q$2, PR24_after_overrides!$D$2:$AX$2, 0)), "")</f>
        <v>0</v>
      </c>
      <c r="R317" s="124">
        <f>_xlfn.IFNA(INDEX(PR24_after_overrides!$D$3:$AX$128, MATCH(Depreciation!$A317, PR24_after_overrides!$A$3:$A$128, 0), MATCH(Depreciation!R$2, PR24_after_overrides!$D$2:$AX$2, 0)), "")</f>
        <v>1.1722905241825397E-3</v>
      </c>
      <c r="S317" s="124">
        <f>_xlfn.IFNA(INDEX(PR24_after_overrides!$D$3:$AX$128, MATCH(Depreciation!$A317, PR24_after_overrides!$A$3:$A$128, 0), MATCH(Depreciation!S$2, PR24_after_overrides!$D$2:$AX$2, 0)), "")</f>
        <v>1.566180140307873</v>
      </c>
      <c r="T317" s="123"/>
      <c r="U317" s="124" cm="1">
        <f t="array" ref="U317">_xlfn.IFS($C317&lt;"2017-18",SUM(D317:F317),$C317&lt;"2020-21",SUM(H317:I317), $C317&lt;"2024-25", SUM(K317:N317), $C317&gt;="2024-25", SUM(P317:S317))</f>
        <v>1.5673524308320554</v>
      </c>
      <c r="V317" s="113"/>
      <c r="W317" s="113"/>
      <c r="X317" s="113"/>
      <c r="Y317" s="113"/>
      <c r="Z317" s="113"/>
    </row>
    <row r="318" spans="1:26" ht="12.4" customHeight="1" x14ac:dyDescent="0.35">
      <c r="A318" s="111" t="str">
        <f t="shared" si="21"/>
        <v>SBB30</v>
      </c>
      <c r="B318" s="111" t="s">
        <v>505</v>
      </c>
      <c r="C318" s="111" t="s">
        <v>522</v>
      </c>
      <c r="D318" s="127"/>
      <c r="E318" s="127"/>
      <c r="F318" s="127"/>
      <c r="G318" s="123"/>
      <c r="H318" s="127"/>
      <c r="I318" s="127"/>
      <c r="J318" s="123"/>
      <c r="K318" s="127"/>
      <c r="L318" s="127"/>
      <c r="M318" s="127"/>
      <c r="N318" s="127"/>
      <c r="O318" s="123"/>
      <c r="P318" s="124">
        <f>_xlfn.IFNA(INDEX(PR24_after_overrides!$D$3:$AX$128, MATCH(Depreciation!$A318, PR24_after_overrides!$A$3:$A$128, 0), MATCH(Depreciation!P$2, PR24_after_overrides!$D$2:$AX$2, 0)), "")</f>
        <v>0</v>
      </c>
      <c r="Q318" s="124">
        <f>_xlfn.IFNA(INDEX(PR24_after_overrides!$D$3:$AX$128, MATCH(Depreciation!$A318, PR24_after_overrides!$A$3:$A$128, 0), MATCH(Depreciation!Q$2, PR24_after_overrides!$D$2:$AX$2, 0)), "")</f>
        <v>0</v>
      </c>
      <c r="R318" s="124">
        <f>_xlfn.IFNA(INDEX(PR24_after_overrides!$D$3:$AX$128, MATCH(Depreciation!$A318, PR24_after_overrides!$A$3:$A$128, 0), MATCH(Depreciation!R$2, PR24_after_overrides!$D$2:$AX$2, 0)), "")</f>
        <v>1.1957363346661904E-3</v>
      </c>
      <c r="S318" s="124">
        <f>_xlfn.IFNA(INDEX(PR24_after_overrides!$D$3:$AX$128, MATCH(Depreciation!$A318, PR24_after_overrides!$A$3:$A$128, 0), MATCH(Depreciation!S$2, PR24_after_overrides!$D$2:$AX$2, 0)), "")</f>
        <v>1.620222733472688</v>
      </c>
      <c r="T318" s="123"/>
      <c r="U318" s="124" cm="1">
        <f t="array" ref="U318">_xlfn.IFS($C318&lt;"2017-18",SUM(D318:F318),$C318&lt;"2020-21",SUM(H318:I318), $C318&lt;"2024-25", SUM(K318:N318), $C318&gt;="2024-25", SUM(P318:S318))</f>
        <v>1.6214184698073542</v>
      </c>
      <c r="V318" s="113"/>
      <c r="W318" s="113"/>
      <c r="X318" s="113"/>
      <c r="Y318" s="113"/>
      <c r="Z318" s="113"/>
    </row>
    <row r="319" spans="1:26" x14ac:dyDescent="0.35">
      <c r="D319" s="128"/>
      <c r="E319" s="128"/>
      <c r="F319" s="128"/>
      <c r="G319" s="123"/>
      <c r="H319" s="128"/>
      <c r="I319" s="128"/>
      <c r="J319" s="123"/>
      <c r="K319" s="128"/>
      <c r="L319" s="128"/>
      <c r="M319" s="128"/>
      <c r="N319" s="128"/>
      <c r="O319" s="123"/>
      <c r="P319" s="123"/>
      <c r="Q319" s="123"/>
      <c r="R319" s="123"/>
      <c r="S319" s="123"/>
      <c r="T319" s="123"/>
      <c r="U319" s="129"/>
      <c r="V319" s="113"/>
      <c r="W319" s="113"/>
      <c r="X319" s="113"/>
      <c r="Y319" s="113"/>
      <c r="Z319" s="113"/>
    </row>
    <row r="320" spans="1:26" x14ac:dyDescent="0.35">
      <c r="D320" s="128"/>
      <c r="E320" s="128"/>
      <c r="F320" s="128"/>
      <c r="G320" s="123"/>
      <c r="H320" s="129"/>
      <c r="I320" s="129"/>
      <c r="J320" s="123"/>
      <c r="K320" s="129"/>
      <c r="L320" s="129"/>
      <c r="M320" s="129"/>
      <c r="N320" s="129"/>
      <c r="O320" s="123"/>
      <c r="P320" s="123"/>
      <c r="Q320" s="123"/>
      <c r="R320" s="123"/>
      <c r="S320" s="123"/>
      <c r="T320" s="123"/>
      <c r="U320" s="129"/>
      <c r="V320" s="113"/>
      <c r="W320" s="113"/>
      <c r="X320" s="113"/>
      <c r="Y320" s="113"/>
      <c r="Z320" s="113"/>
    </row>
    <row r="322" spans="1:14" x14ac:dyDescent="0.35">
      <c r="H322" s="209" t="s">
        <v>568</v>
      </c>
      <c r="I322" s="209"/>
      <c r="J322" s="209"/>
      <c r="K322" s="209"/>
      <c r="L322" s="209"/>
      <c r="M322" s="209"/>
      <c r="N322" s="209"/>
    </row>
    <row r="323" spans="1:14" x14ac:dyDescent="0.35">
      <c r="A323" s="111" t="str">
        <f>B323&amp;RIGHT(C323,2)</f>
        <v>SWB14</v>
      </c>
      <c r="B323" s="111" t="s">
        <v>337</v>
      </c>
      <c r="C323" s="111" t="s">
        <v>243</v>
      </c>
      <c r="D323" s="122">
        <f>INDEX(PR19_after_overrides!$A$1:$J$255, MATCH(Depreciation!$A323, PR19_after_overrides!$A$1:$A$255, 0), MATCH(Depreciation!D$2, PR19_after_overrides!$A$1:$J$1, 0))</f>
        <v>2.0089999999999999</v>
      </c>
      <c r="E323" s="122" t="str">
        <f>INDEX(PR19_after_overrides!$A$1:$J$255, MATCH(Depreciation!$A323, PR19_after_overrides!$A$1:$A$255, 0), MATCH(Depreciation!E$2, PR19_after_overrides!$A$1:$J$1, 0))</f>
        <v/>
      </c>
      <c r="F323" s="122" t="str">
        <f>INDEX(PR19_after_overrides!$A$1:$J$255, MATCH(Depreciation!$A323, PR19_after_overrides!$A$1:$A$255, 0), MATCH(Depreciation!F$2, PR19_after_overrides!$A$1:$J$1, 0))</f>
        <v/>
      </c>
      <c r="H323" s="130"/>
      <c r="I323" s="131" t="s">
        <v>189</v>
      </c>
      <c r="J323" s="132"/>
      <c r="K323" s="133"/>
      <c r="L323" s="131" t="s">
        <v>569</v>
      </c>
      <c r="M323" s="132"/>
      <c r="N323" s="133"/>
    </row>
    <row r="324" spans="1:14" x14ac:dyDescent="0.35">
      <c r="A324" s="111" t="str">
        <f>B324&amp;RIGHT(C324,2)</f>
        <v>SWB15</v>
      </c>
      <c r="B324" s="111" t="s">
        <v>337</v>
      </c>
      <c r="C324" s="111" t="s">
        <v>245</v>
      </c>
      <c r="D324" s="122">
        <f>INDEX(PR19_after_overrides!$A$1:$J$255, MATCH(Depreciation!$A324, PR19_after_overrides!$A$1:$A$255, 0), MATCH(Depreciation!D$2, PR19_after_overrides!$A$1:$J$1, 0))</f>
        <v>1.9019999999999999</v>
      </c>
      <c r="E324" s="122" t="str">
        <f>INDEX(PR19_after_overrides!$A$1:$J$255, MATCH(Depreciation!$A324, PR19_after_overrides!$A$1:$A$255, 0), MATCH(Depreciation!E$2, PR19_after_overrides!$A$1:$J$1, 0))</f>
        <v/>
      </c>
      <c r="F324" s="122" t="str">
        <f>INDEX(PR19_after_overrides!$A$1:$J$255, MATCH(Depreciation!$A324, PR19_after_overrides!$A$1:$A$255, 0), MATCH(Depreciation!F$2, PR19_after_overrides!$A$1:$J$1, 0))</f>
        <v/>
      </c>
      <c r="H324" s="130"/>
      <c r="I324" s="111" t="s">
        <v>243</v>
      </c>
      <c r="J324" s="111" t="s">
        <v>245</v>
      </c>
      <c r="K324" s="111" t="s">
        <v>247</v>
      </c>
      <c r="L324" s="111" t="s">
        <v>243</v>
      </c>
      <c r="M324" s="111" t="s">
        <v>245</v>
      </c>
      <c r="N324" s="111" t="s">
        <v>247</v>
      </c>
    </row>
    <row r="325" spans="1:14" x14ac:dyDescent="0.35">
      <c r="A325" s="111" t="str">
        <f>B325&amp;RIGHT(C325,2)</f>
        <v>SWB16</v>
      </c>
      <c r="B325" s="111" t="s">
        <v>337</v>
      </c>
      <c r="C325" s="111" t="s">
        <v>247</v>
      </c>
      <c r="D325" s="122">
        <f>INDEX(PR19_after_overrides!$A$1:$J$255, MATCH(Depreciation!$A325, PR19_after_overrides!$A$1:$A$255, 0), MATCH(Depreciation!D$2, PR19_after_overrides!$A$1:$J$1, 0))</f>
        <v>1.484</v>
      </c>
      <c r="E325" s="122">
        <f>INDEX(PR19_after_overrides!$A$1:$J$255, MATCH(Depreciation!$A325, PR19_after_overrides!$A$1:$A$255, 0), MATCH(Depreciation!E$2, PR19_after_overrides!$A$1:$J$1, 0))</f>
        <v>0.03</v>
      </c>
      <c r="F325" s="122" t="str">
        <f>INDEX(PR19_after_overrides!$A$1:$J$255, MATCH(Depreciation!$A325, PR19_after_overrides!$A$1:$A$255, 0), MATCH(Depreciation!F$2, PR19_after_overrides!$A$1:$J$1, 0))</f>
        <v/>
      </c>
      <c r="H325" s="111" t="s">
        <v>325</v>
      </c>
      <c r="I325" s="111">
        <f>SUM('Cyclical_after overrides'!V70:AA70)</f>
        <v>715.63400000000001</v>
      </c>
      <c r="J325" s="111">
        <f>SUM('Cyclical_after overrides'!V71:AA71)</f>
        <v>720.17700000000002</v>
      </c>
      <c r="K325" s="111">
        <f>SUM('Cyclical_after overrides'!V72:AA72)</f>
        <v>735.62900000000002</v>
      </c>
      <c r="L325" s="134">
        <f t="shared" ref="L325:N326" si="22">I325/SUM(I$325:I$326)</f>
        <v>0.79378622254019482</v>
      </c>
      <c r="M325" s="134">
        <f t="shared" si="22"/>
        <v>0.79428629409824891</v>
      </c>
      <c r="N325" s="134">
        <f t="shared" si="22"/>
        <v>0.7974738982859757</v>
      </c>
    </row>
    <row r="326" spans="1:14" x14ac:dyDescent="0.35">
      <c r="H326" s="111" t="s">
        <v>421</v>
      </c>
      <c r="I326" s="111">
        <f>SUM('Cyclical_after overrides'!V158:AA158)</f>
        <v>185.911</v>
      </c>
      <c r="J326" s="111">
        <f>SUM('Cyclical_after overrides'!V159:AA159)</f>
        <v>186.52</v>
      </c>
      <c r="K326" s="111">
        <f>SUM('Cyclical_after overrides'!V160:AA160)</f>
        <v>186.82</v>
      </c>
      <c r="L326" s="134">
        <f t="shared" si="22"/>
        <v>0.2062137774598051</v>
      </c>
      <c r="M326" s="134">
        <f t="shared" si="22"/>
        <v>0.20571370590175109</v>
      </c>
      <c r="N326" s="134">
        <f t="shared" si="22"/>
        <v>0.20252610171402427</v>
      </c>
    </row>
    <row r="327" spans="1:14" x14ac:dyDescent="0.35">
      <c r="H327" s="113"/>
      <c r="I327" s="113"/>
      <c r="J327" s="113"/>
      <c r="K327" s="113"/>
      <c r="L327" s="113"/>
      <c r="M327" s="113"/>
      <c r="N327" s="113"/>
    </row>
    <row r="328" spans="1:14" x14ac:dyDescent="0.35">
      <c r="H328" s="123"/>
      <c r="I328" s="123"/>
      <c r="J328" s="123"/>
      <c r="K328" s="123"/>
      <c r="L328" s="123"/>
      <c r="M328" s="123"/>
      <c r="N328" s="123"/>
    </row>
    <row r="329" spans="1:14" x14ac:dyDescent="0.35">
      <c r="H329" s="113"/>
      <c r="I329" s="113"/>
      <c r="J329" s="113"/>
      <c r="K329" s="113"/>
      <c r="L329" s="113"/>
      <c r="M329" s="113"/>
      <c r="N329" s="113"/>
    </row>
  </sheetData>
  <mergeCells count="1">
    <mergeCell ref="H322:N322"/>
  </mergeCells>
  <phoneticPr fontId="5" type="noConversion"/>
  <conditionalFormatting sqref="D103:F105 D225:F227">
    <cfRule type="containsBlanks" dxfId="14" priority="1">
      <formula>LEN(TRIM(D103))=0</formula>
    </cfRule>
  </conditionalFormatting>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7C9DA-6706-44B3-BEC3-B77BAD16D751}">
  <sheetPr>
    <tabColor rgb="FFCCCCCE"/>
  </sheetPr>
  <dimension ref="A1:AC318"/>
  <sheetViews>
    <sheetView zoomScale="80" zoomScaleNormal="80" workbookViewId="0">
      <pane xSplit="3" ySplit="4" topLeftCell="D5" activePane="bottomRight" state="frozen"/>
      <selection pane="topRight"/>
      <selection pane="bottomLeft"/>
      <selection pane="bottomRight"/>
    </sheetView>
  </sheetViews>
  <sheetFormatPr defaultColWidth="8.625" defaultRowHeight="13.15" x14ac:dyDescent="0.4"/>
  <cols>
    <col min="1" max="2" width="12.625" style="135" customWidth="1"/>
    <col min="3" max="3" width="14.625" style="135" customWidth="1"/>
    <col min="4" max="5" width="17.25" style="135" customWidth="1"/>
    <col min="6" max="6" width="5.375" style="135" customWidth="1"/>
    <col min="7" max="10" width="17.25" style="135" customWidth="1"/>
    <col min="11" max="11" width="5.875" style="135" customWidth="1"/>
    <col min="12" max="15" width="17.25" style="135" customWidth="1"/>
    <col min="16" max="16" width="5.875" style="135" customWidth="1"/>
    <col min="17" max="20" width="17.25" style="135" customWidth="1"/>
    <col min="21" max="21" width="8.625" style="135"/>
    <col min="22" max="22" width="17.25" style="135" customWidth="1"/>
    <col min="23" max="23" width="8.625" style="135"/>
    <col min="24" max="24" width="14.625" style="135" customWidth="1"/>
    <col min="25" max="25" width="13.25" style="135" customWidth="1"/>
    <col min="26" max="26" width="13.875" style="135" customWidth="1"/>
    <col min="27" max="16384" width="8.625" style="135"/>
  </cols>
  <sheetData>
    <row r="1" spans="1:29" x14ac:dyDescent="0.4">
      <c r="A1" s="111" t="s">
        <v>564</v>
      </c>
      <c r="B1" s="112">
        <f>COUNTA(B5:B318)</f>
        <v>314</v>
      </c>
      <c r="D1" s="210" t="s">
        <v>570</v>
      </c>
      <c r="E1" s="210"/>
      <c r="G1" s="210" t="s">
        <v>571</v>
      </c>
      <c r="H1" s="210"/>
      <c r="I1" s="210"/>
      <c r="J1" s="210"/>
      <c r="L1" s="212" t="s">
        <v>572</v>
      </c>
      <c r="M1" s="212"/>
      <c r="N1" s="212"/>
      <c r="O1" s="212"/>
      <c r="Q1" s="211" t="s">
        <v>573</v>
      </c>
      <c r="R1" s="211"/>
      <c r="S1" s="211"/>
      <c r="T1" s="211"/>
    </row>
    <row r="2" spans="1:29" x14ac:dyDescent="0.4">
      <c r="D2" s="116" t="s">
        <v>71</v>
      </c>
      <c r="E2" s="116" t="s">
        <v>69</v>
      </c>
      <c r="G2" s="116" t="s">
        <v>105</v>
      </c>
      <c r="H2" s="116" t="s">
        <v>107</v>
      </c>
      <c r="I2" s="116" t="s">
        <v>109</v>
      </c>
      <c r="J2" s="116" t="s">
        <v>111</v>
      </c>
      <c r="L2" s="136" t="s">
        <v>105</v>
      </c>
      <c r="M2" s="136" t="s">
        <v>107</v>
      </c>
      <c r="N2" s="136" t="s">
        <v>109</v>
      </c>
      <c r="O2" s="136" t="s">
        <v>111</v>
      </c>
      <c r="Q2" s="137" t="s">
        <v>142</v>
      </c>
      <c r="R2" s="137" t="s">
        <v>146</v>
      </c>
      <c r="S2" s="137" t="s">
        <v>144</v>
      </c>
      <c r="T2" s="137" t="s">
        <v>148</v>
      </c>
      <c r="V2" s="117" t="s">
        <v>186</v>
      </c>
      <c r="X2" s="138" t="s">
        <v>574</v>
      </c>
      <c r="Z2" s="44"/>
      <c r="AA2" s="44"/>
    </row>
    <row r="3" spans="1:29" ht="102.95" customHeight="1" x14ac:dyDescent="0.4">
      <c r="D3" s="139" t="str">
        <f>_xlfn.XLOOKUP(D$2, 'Item dictionary'!$A:$A, 'Item dictionary'!$B:$B)</f>
        <v>Recharges from other business units -households</v>
      </c>
      <c r="E3" s="139" t="str">
        <f>_xlfn.XLOOKUP(E$2, 'Item dictionary'!$A:$A, 'Item dictionary'!$B:$B)</f>
        <v>Recharges to other business units - household</v>
      </c>
      <c r="G3" s="118" t="str">
        <f>_xlfn.XLOOKUP(G$2, 'Item dictionary'!$A:$A, 'Item dictionary'!$B:$B)</f>
        <v>Recharge from wholesale for legacy assets principally used by wholesale (assets existing at 31 March 2015) - Household - total</v>
      </c>
      <c r="H3" s="118" t="str">
        <f>_xlfn.XLOOKUP(H$2, 'Item dictionary'!$A:$A, 'Item dictionary'!$B:$B)</f>
        <v>Recharge from wholesale assets acquired after 1 April 2015 principally used by wholesale - Household - total</v>
      </c>
      <c r="I3" s="118" t="str">
        <f>_xlfn.XLOOKUP(I$2, 'Item dictionary'!$A:$A, 'Item dictionary'!$B:$B)</f>
        <v>Income from wholesale for legacy assets principally used by retail (assets existing at 31 March 2015) - Household - total</v>
      </c>
      <c r="J3" s="118" t="str">
        <f>_xlfn.XLOOKUP(J$2, 'Item dictionary'!$A:$A, 'Item dictionary'!$B:$B)</f>
        <v>Income from wholesale assets acquired after 1 April 2015 principally used by retail - Household - total</v>
      </c>
      <c r="L3" s="140" t="str">
        <f>_xlfn.XLOOKUP(L$2, 'Item dictionary'!$A:$A, 'Item dictionary'!$B:$B)</f>
        <v>Recharge from wholesale for legacy assets principally used by wholesale (assets existing at 31 March 2015) - Household - total</v>
      </c>
      <c r="M3" s="140" t="str">
        <f>_xlfn.XLOOKUP(M$2, 'Item dictionary'!$A:$A, 'Item dictionary'!$B:$B)</f>
        <v>Recharge from wholesale assets acquired after 1 April 2015 principally used by wholesale - Household - total</v>
      </c>
      <c r="N3" s="140" t="str">
        <f>_xlfn.XLOOKUP(N$2, 'Item dictionary'!$A:$A, 'Item dictionary'!$B:$B)</f>
        <v>Income from wholesale for legacy assets principally used by retail (assets existing at 31 March 2015) - Household - total</v>
      </c>
      <c r="O3" s="140" t="str">
        <f>_xlfn.XLOOKUP(O$2, 'Item dictionary'!$A:$A, 'Item dictionary'!$B:$B)</f>
        <v>Income from wholesale assets acquired after 1 April 2015 principally used by retail - Household - total</v>
      </c>
      <c r="Q3" s="141" t="str">
        <f>_xlfn.XLOOKUP(Q$2, 'Item dictionary'!$A:$A, 'Item dictionary'!$B:$B)</f>
        <v>Recharge from wholesale for legacy assets principally used by wholesale (assets existing at 31 March 2015)</v>
      </c>
      <c r="R3" s="141" t="str">
        <f>_xlfn.XLOOKUP(R$2, 'Item dictionary'!$A:$A, 'Item dictionary'!$B:$B)</f>
        <v>Recharge from wholesale assets acquired after 1 April 2015 principally used by wholesale</v>
      </c>
      <c r="S3" s="141" t="str">
        <f>_xlfn.XLOOKUP(S$2, 'Item dictionary'!$A:$A, 'Item dictionary'!$B:$B)</f>
        <v>Income from wholesale for legacy assets principally used by retail (assets existing at 31 March 2015)</v>
      </c>
      <c r="T3" s="141" t="str">
        <f>_xlfn.XLOOKUP(T$2, 'Item dictionary'!$A:$A, 'Item dictionary'!$B:$B)</f>
        <v>Income from wholesale assets acquired after 1 April 2015 principally used by retail</v>
      </c>
      <c r="V3" s="142" t="str">
        <f>_xlfn.XLOOKUP(V$2, 'Item dictionary'!$A:$A, 'Item dictionary'!$B:$B)</f>
        <v xml:space="preserve">Net recharges (recharge costs less recharge income) </v>
      </c>
      <c r="X3" s="143" t="s">
        <v>575</v>
      </c>
    </row>
    <row r="4" spans="1:29" x14ac:dyDescent="0.4">
      <c r="A4" s="144" t="s">
        <v>524</v>
      </c>
      <c r="B4" s="144" t="s">
        <v>525</v>
      </c>
      <c r="C4" s="145" t="s">
        <v>526</v>
      </c>
      <c r="D4" s="121" t="str">
        <f>_xlfn.XLOOKUP(D$2, 'Item dictionary'!$A:$A, 'Item dictionary'!$C:$C)</f>
        <v>£m</v>
      </c>
      <c r="E4" s="121" t="str">
        <f>_xlfn.XLOOKUP(E$2, 'Item dictionary'!$A:$A, 'Item dictionary'!$C:$C)</f>
        <v>£m</v>
      </c>
      <c r="G4" s="121" t="str">
        <f>_xlfn.XLOOKUP(G$2, 'Item dictionary'!$A:$A, 'Item dictionary'!$C:$C)</f>
        <v>£m</v>
      </c>
      <c r="H4" s="121" t="str">
        <f>_xlfn.XLOOKUP(H$2, 'Item dictionary'!$A:$A, 'Item dictionary'!$C:$C)</f>
        <v>£m</v>
      </c>
      <c r="I4" s="121" t="str">
        <f>_xlfn.XLOOKUP(I$2, 'Item dictionary'!$A:$A, 'Item dictionary'!$C:$C)</f>
        <v>£m</v>
      </c>
      <c r="J4" s="121" t="str">
        <f>_xlfn.XLOOKUP(J$2, 'Item dictionary'!$A:$A, 'Item dictionary'!$C:$C)</f>
        <v>£m</v>
      </c>
      <c r="L4" s="121" t="str">
        <f>_xlfn.XLOOKUP(L$2, 'Item dictionary'!$A:$A, 'Item dictionary'!$C:$C)</f>
        <v>£m</v>
      </c>
      <c r="M4" s="121" t="str">
        <f>_xlfn.XLOOKUP(M$2, 'Item dictionary'!$A:$A, 'Item dictionary'!$C:$C)</f>
        <v>£m</v>
      </c>
      <c r="N4" s="121" t="str">
        <f>_xlfn.XLOOKUP(N$2, 'Item dictionary'!$A:$A, 'Item dictionary'!$C:$C)</f>
        <v>£m</v>
      </c>
      <c r="O4" s="121" t="str">
        <f>_xlfn.XLOOKUP(O$2, 'Item dictionary'!$A:$A, 'Item dictionary'!$C:$C)</f>
        <v>£m</v>
      </c>
      <c r="Q4" s="121" t="str">
        <f>_xlfn.XLOOKUP(Q$2, 'Item dictionary'!$A:$A, 'Item dictionary'!$C:$C)</f>
        <v>£m</v>
      </c>
      <c r="R4" s="121" t="str">
        <f>_xlfn.XLOOKUP(R$2, 'Item dictionary'!$A:$A, 'Item dictionary'!$C:$C)</f>
        <v>£m</v>
      </c>
      <c r="S4" s="121" t="str">
        <f>_xlfn.XLOOKUP(S$2, 'Item dictionary'!$A:$A, 'Item dictionary'!$C:$C)</f>
        <v>£m</v>
      </c>
      <c r="T4" s="121" t="str">
        <f>_xlfn.XLOOKUP(T$2, 'Item dictionary'!$A:$A, 'Item dictionary'!$C:$C)</f>
        <v>£m</v>
      </c>
      <c r="V4" s="121" t="str">
        <f>_xlfn.XLOOKUP(V$2, 'Item dictionary'!$A:$A, 'Item dictionary'!$C:$C)</f>
        <v>£m</v>
      </c>
      <c r="X4" s="63" t="s">
        <v>576</v>
      </c>
      <c r="Z4" s="146" t="s">
        <v>577</v>
      </c>
      <c r="AA4" s="147"/>
      <c r="AB4" s="147"/>
      <c r="AC4" s="148"/>
    </row>
    <row r="5" spans="1:29" x14ac:dyDescent="0.4">
      <c r="A5" s="111" t="str">
        <f>B5&amp;RIGHT(C5,2)</f>
        <v>ANH14</v>
      </c>
      <c r="B5" s="111" t="s">
        <v>242</v>
      </c>
      <c r="C5" s="111" t="s">
        <v>243</v>
      </c>
      <c r="D5" s="149">
        <f>INDEX('Cyclical_after overrides'!$A$1:$AX$244,MATCH(Recharges!$A5,'Cyclical_after overrides'!$A$1:$A$244,0),MATCH(Recharges!D$2,'Cyclical_after overrides'!$A$1:$AX$1,0))</f>
        <v>0</v>
      </c>
      <c r="E5" s="149">
        <f>INDEX('Cyclical_after overrides'!$A$1:$AX$244,MATCH(Recharges!$A5,'Cyclical_after overrides'!$A$1:$A$244,0),MATCH(Recharges!E$2,'Cyclical_after overrides'!$A$1:$AX$1,0))</f>
        <v>0</v>
      </c>
      <c r="G5" s="149" t="str">
        <f>INDEX('Cyclical_after overrides'!$A$1:$AX$244,MATCH(Recharges!$A5,'Cyclical_after overrides'!$A$1:$A$244,0),MATCH(Recharges!G$2,'Cyclical_after overrides'!$A$1:$AX$1,0))</f>
        <v/>
      </c>
      <c r="H5" s="149" t="str">
        <f>INDEX('Cyclical_after overrides'!$A$1:$AX$244,MATCH(Recharges!$A5,'Cyclical_after overrides'!$A$1:$A$244,0),MATCH(Recharges!H$2,'Cyclical_after overrides'!$A$1:$AX$1,0))</f>
        <v/>
      </c>
      <c r="I5" s="149" t="str">
        <f>INDEX('Cyclical_after overrides'!$A$1:$AX$244,MATCH(Recharges!$A5,'Cyclical_after overrides'!$A$1:$A$244,0),MATCH(Recharges!I$2,'Cyclical_after overrides'!$A$1:$AX$1,0))</f>
        <v/>
      </c>
      <c r="J5" s="149" t="str">
        <f>INDEX('Cyclical_after overrides'!$A$1:$AX$244,MATCH(Recharges!$A5,'Cyclical_after overrides'!$A$1:$A$244,0),MATCH(Recharges!J$2,'Cyclical_after overrides'!$A$1:$AX$1,0))</f>
        <v/>
      </c>
      <c r="L5" s="149" t="str">
        <f>_xlfn.IFNA(INDEX(PR24_after_overrides!$D$3:$AX$128, MATCH(Recharges!$A5, PR24_after_overrides!$A$3:$A$128, 0), MATCH(Recharges!L$2, PR24_after_overrides!$D$2:$AX$2, 0)), "")</f>
        <v/>
      </c>
      <c r="M5" s="149" t="str">
        <f>_xlfn.IFNA(INDEX(PR24_after_overrides!$D$3:$AX$128, MATCH(Recharges!$A5, PR24_after_overrides!$A$3:$A$128, 0), MATCH(Recharges!M$2, PR24_after_overrides!$D$2:$AX$2, 0)), "")</f>
        <v/>
      </c>
      <c r="N5" s="149" t="str">
        <f>_xlfn.IFNA(INDEX(PR24_after_overrides!$D$3:$AX$128, MATCH(Recharges!$A5, PR24_after_overrides!$A$3:$A$128, 0), MATCH(Recharges!N$2, PR24_after_overrides!$D$2:$AX$2, 0)), "")</f>
        <v/>
      </c>
      <c r="O5" s="149" t="str">
        <f>_xlfn.IFNA(INDEX(PR24_after_overrides!$D$3:$AX$128, MATCH(Recharges!$A5, PR24_after_overrides!$A$3:$A$128, 0), MATCH(Recharges!O$2, PR24_after_overrides!$D$2:$AX$2, 0)), "")</f>
        <v/>
      </c>
      <c r="Q5" s="149">
        <f>INDEX(PR19_after_overrides!$A$1:$J$255, MATCH(Recharges!$A5, PR19_after_overrides!$A$1:$A$255, 0), MATCH(Recharges!Q$2, PR19_after_overrides!$A$1:$J$1, 0))</f>
        <v>2.0630000000000002</v>
      </c>
      <c r="R5" s="149">
        <f>INDEX(PR19_after_overrides!$A$1:$J$255, MATCH(Recharges!$A5, PR19_after_overrides!$A$1:$A$255, 0), MATCH(Recharges!R$2, PR19_after_overrides!$A$1:$J$1, 0))</f>
        <v>0</v>
      </c>
      <c r="S5" s="149">
        <f>INDEX(PR19_after_overrides!$A$1:$J$255, MATCH(Recharges!$A5, PR19_after_overrides!$A$1:$A$255, 0), MATCH(Recharges!S$2, PR19_after_overrides!$A$1:$J$1, 0))</f>
        <v>8.1000000000000003E-2</v>
      </c>
      <c r="T5" s="149">
        <f>INDEX(PR19_after_overrides!$A$1:$J$255, MATCH(Recharges!$A5, PR19_after_overrides!$A$1:$A$255, 0), MATCH(Recharges!T$2, PR19_after_overrides!$A$1:$J$1, 0))</f>
        <v>0</v>
      </c>
      <c r="V5" s="149" cm="1">
        <f t="array" ref="V5">_xlfn.IFS($C5&lt;"2018-19",
_xlfn.IFS($X5="BPDT",SUM(Q5:R5)-SUM(S5:T5),$X5="Numbers agree",SUM(Q5:R5)-SUM(S5:T5),$X5="APR",ABS(D5)-ABS(E5),$X5="n/a",ABS(D5)-ABS(E5)),
$C5="2018-19",ABS(D5)-ABS(E5),
$C5="2019-20",ABS(D5)-ABS(E5),
$C5&lt;"2024-25",SUM(G5:H5)-SUM(I5:J5),C5&gt;="2024-25",SUM(L5:M5)-SUM(N5:O5))</f>
        <v>1.9820000000000002</v>
      </c>
      <c r="X5" s="111" t="s">
        <v>578</v>
      </c>
      <c r="Z5" s="150"/>
      <c r="AA5" s="151" t="s">
        <v>240</v>
      </c>
      <c r="AB5" s="151" t="s">
        <v>17</v>
      </c>
      <c r="AC5" s="152" t="s">
        <v>152</v>
      </c>
    </row>
    <row r="6" spans="1:29" x14ac:dyDescent="0.4">
      <c r="A6" s="111" t="str">
        <f t="shared" ref="A6:A125" si="0">B6&amp;RIGHT(C6,2)</f>
        <v>ANH15</v>
      </c>
      <c r="B6" s="111" t="s">
        <v>242</v>
      </c>
      <c r="C6" s="111" t="s">
        <v>245</v>
      </c>
      <c r="D6" s="149">
        <f>INDEX('Cyclical_after overrides'!$A$1:$AX$244,MATCH(Recharges!$A6,'Cyclical_after overrides'!$A$1:$A$244,0),MATCH(Recharges!D$2,'Cyclical_after overrides'!$A$1:$AX$1,0))</f>
        <v>0</v>
      </c>
      <c r="E6" s="149">
        <f>INDEX('Cyclical_after overrides'!$A$1:$AX$244,MATCH(Recharges!$A6,'Cyclical_after overrides'!$A$1:$A$244,0),MATCH(Recharges!E$2,'Cyclical_after overrides'!$A$1:$AX$1,0))</f>
        <v>0</v>
      </c>
      <c r="G6" s="149" t="str">
        <f>INDEX('Cyclical_after overrides'!$A$1:$AX$244,MATCH(Recharges!$A6,'Cyclical_after overrides'!$A$1:$A$244,0),MATCH(Recharges!G$2,'Cyclical_after overrides'!$A$1:$AX$1,0))</f>
        <v/>
      </c>
      <c r="H6" s="149" t="str">
        <f>INDEX('Cyclical_after overrides'!$A$1:$AX$244,MATCH(Recharges!$A6,'Cyclical_after overrides'!$A$1:$A$244,0),MATCH(Recharges!H$2,'Cyclical_after overrides'!$A$1:$AX$1,0))</f>
        <v/>
      </c>
      <c r="I6" s="149" t="str">
        <f>INDEX('Cyclical_after overrides'!$A$1:$AX$244,MATCH(Recharges!$A6,'Cyclical_after overrides'!$A$1:$A$244,0),MATCH(Recharges!I$2,'Cyclical_after overrides'!$A$1:$AX$1,0))</f>
        <v/>
      </c>
      <c r="J6" s="149" t="str">
        <f>INDEX('Cyclical_after overrides'!$A$1:$AX$244,MATCH(Recharges!$A6,'Cyclical_after overrides'!$A$1:$A$244,0),MATCH(Recharges!J$2,'Cyclical_after overrides'!$A$1:$AX$1,0))</f>
        <v/>
      </c>
      <c r="L6" s="149" t="str">
        <f>_xlfn.IFNA(INDEX(PR24_after_overrides!$D$3:$AX$128, MATCH(Recharges!$A6, PR24_after_overrides!$A$3:$A$128, 0), MATCH(Recharges!L$2, PR24_after_overrides!$D$2:$AX$2, 0)), "")</f>
        <v/>
      </c>
      <c r="M6" s="149" t="str">
        <f>_xlfn.IFNA(INDEX(PR24_after_overrides!$D$3:$AX$128, MATCH(Recharges!$A6, PR24_after_overrides!$A$3:$A$128, 0), MATCH(Recharges!M$2, PR24_after_overrides!$D$2:$AX$2, 0)), "")</f>
        <v/>
      </c>
      <c r="N6" s="149" t="str">
        <f>_xlfn.IFNA(INDEX(PR24_after_overrides!$D$3:$AX$128, MATCH(Recharges!$A6, PR24_after_overrides!$A$3:$A$128, 0), MATCH(Recharges!N$2, PR24_after_overrides!$D$2:$AX$2, 0)), "")</f>
        <v/>
      </c>
      <c r="O6" s="149" t="str">
        <f>_xlfn.IFNA(INDEX(PR24_after_overrides!$D$3:$AX$128, MATCH(Recharges!$A6, PR24_after_overrides!$A$3:$A$128, 0), MATCH(Recharges!O$2, PR24_after_overrides!$D$2:$AX$2, 0)), "")</f>
        <v/>
      </c>
      <c r="Q6" s="149">
        <f>INDEX(PR19_after_overrides!$A$1:$J$255, MATCH(Recharges!$A6, PR19_after_overrides!$A$1:$A$255, 0), MATCH(Recharges!Q$2, PR19_after_overrides!$A$1:$J$1, 0))</f>
        <v>2.7530000000000001</v>
      </c>
      <c r="R6" s="149">
        <f>INDEX(PR19_after_overrides!$A$1:$J$255, MATCH(Recharges!$A6, PR19_after_overrides!$A$1:$A$255, 0), MATCH(Recharges!R$2, PR19_after_overrides!$A$1:$J$1, 0))</f>
        <v>0</v>
      </c>
      <c r="S6" s="149">
        <f>INDEX(PR19_after_overrides!$A$1:$J$255, MATCH(Recharges!$A6, PR19_after_overrides!$A$1:$A$255, 0), MATCH(Recharges!S$2, PR19_after_overrides!$A$1:$J$1, 0))</f>
        <v>6.9000000000000006E-2</v>
      </c>
      <c r="T6" s="149">
        <f>INDEX(PR19_after_overrides!$A$1:$J$255, MATCH(Recharges!$A6, PR19_after_overrides!$A$1:$A$255, 0), MATCH(Recharges!T$2, PR19_after_overrides!$A$1:$J$1, 0))</f>
        <v>0</v>
      </c>
      <c r="V6" s="149" cm="1">
        <f t="array" ref="V6">_xlfn.IFS($C6&lt;"2018-19",
_xlfn.IFS($X6="BPDT",SUM(Q6:R6)-SUM(S6:T6),$X6="Numbers agree",SUM(Q6:R6)-SUM(S6:T6),$X6="APR",ABS(D6)-ABS(E6),$X6="n/a",ABS(D6)-ABS(E6)),
$C6="2018-19",ABS(D6)-ABS(E6),
$C6="2019-20",ABS(D6)-ABS(E6),
$C6&lt;"2024-25",SUM(G6:H6)-SUM(I6:J6),C6&gt;="2024-25",SUM(L6:M6)-SUM(N6:O6))</f>
        <v>2.6840000000000002</v>
      </c>
      <c r="X6" s="111" t="s">
        <v>578</v>
      </c>
      <c r="Z6" s="79" t="s">
        <v>313</v>
      </c>
      <c r="AA6" s="111" t="s">
        <v>251</v>
      </c>
      <c r="AB6" s="149">
        <f>INDEX($V$5:$V$293, MATCH($Z6&amp;RIGHT($AA6, 2), $A$5:$A$293, 0))</f>
        <v>6.8317127231970805</v>
      </c>
      <c r="AC6" s="153">
        <f>AB6/$AB$8</f>
        <v>0.97951698706660273</v>
      </c>
    </row>
    <row r="7" spans="1:29" x14ac:dyDescent="0.4">
      <c r="A7" s="111" t="str">
        <f t="shared" si="0"/>
        <v>ANH16</v>
      </c>
      <c r="B7" s="111" t="s">
        <v>242</v>
      </c>
      <c r="C7" s="111" t="s">
        <v>247</v>
      </c>
      <c r="D7" s="149">
        <f>INDEX('Cyclical_after overrides'!$A$1:$AX$244,MATCH(Recharges!$A7,'Cyclical_after overrides'!$A$1:$A$244,0),MATCH(Recharges!D$2,'Cyclical_after overrides'!$A$1:$AX$1,0))</f>
        <v>-3.5000000000000003E-2</v>
      </c>
      <c r="E7" s="149">
        <f>INDEX('Cyclical_after overrides'!$A$1:$AX$244,MATCH(Recharges!$A7,'Cyclical_after overrides'!$A$1:$A$244,0),MATCH(Recharges!E$2,'Cyclical_after overrides'!$A$1:$AX$1,0))</f>
        <v>2.6219999999999999</v>
      </c>
      <c r="G7" s="149" t="str">
        <f>INDEX('Cyclical_after overrides'!$A$1:$AX$244,MATCH(Recharges!$A7,'Cyclical_after overrides'!$A$1:$A$244,0),MATCH(Recharges!G$2,'Cyclical_after overrides'!$A$1:$AX$1,0))</f>
        <v/>
      </c>
      <c r="H7" s="149" t="str">
        <f>INDEX('Cyclical_after overrides'!$A$1:$AX$244,MATCH(Recharges!$A7,'Cyclical_after overrides'!$A$1:$A$244,0),MATCH(Recharges!H$2,'Cyclical_after overrides'!$A$1:$AX$1,0))</f>
        <v/>
      </c>
      <c r="I7" s="149" t="str">
        <f>INDEX('Cyclical_after overrides'!$A$1:$AX$244,MATCH(Recharges!$A7,'Cyclical_after overrides'!$A$1:$A$244,0),MATCH(Recharges!I$2,'Cyclical_after overrides'!$A$1:$AX$1,0))</f>
        <v/>
      </c>
      <c r="J7" s="149" t="str">
        <f>INDEX('Cyclical_after overrides'!$A$1:$AX$244,MATCH(Recharges!$A7,'Cyclical_after overrides'!$A$1:$A$244,0),MATCH(Recharges!J$2,'Cyclical_after overrides'!$A$1:$AX$1,0))</f>
        <v/>
      </c>
      <c r="L7" s="149" t="str">
        <f>_xlfn.IFNA(INDEX(PR24_after_overrides!$D$3:$AX$128, MATCH(Recharges!$A7, PR24_after_overrides!$A$3:$A$128, 0), MATCH(Recharges!L$2, PR24_after_overrides!$D$2:$AX$2, 0)), "")</f>
        <v/>
      </c>
      <c r="M7" s="149" t="str">
        <f>_xlfn.IFNA(INDEX(PR24_after_overrides!$D$3:$AX$128, MATCH(Recharges!$A7, PR24_after_overrides!$A$3:$A$128, 0), MATCH(Recharges!M$2, PR24_after_overrides!$D$2:$AX$2, 0)), "")</f>
        <v/>
      </c>
      <c r="N7" s="149" t="str">
        <f>_xlfn.IFNA(INDEX(PR24_after_overrides!$D$3:$AX$128, MATCH(Recharges!$A7, PR24_after_overrides!$A$3:$A$128, 0), MATCH(Recharges!N$2, PR24_after_overrides!$D$2:$AX$2, 0)), "")</f>
        <v/>
      </c>
      <c r="O7" s="149" t="str">
        <f>_xlfn.IFNA(INDEX(PR24_after_overrides!$D$3:$AX$128, MATCH(Recharges!$A7, PR24_after_overrides!$A$3:$A$128, 0), MATCH(Recharges!O$2, PR24_after_overrides!$D$2:$AX$2, 0)), "")</f>
        <v/>
      </c>
      <c r="Q7" s="149">
        <f>INDEX(PR19_after_overrides!$A$1:$J$255, MATCH(Recharges!$A7, PR19_after_overrides!$A$1:$A$255, 0), MATCH(Recharges!Q$2, PR19_after_overrides!$A$1:$J$1, 0))</f>
        <v>2.6920000000000002</v>
      </c>
      <c r="R7" s="149">
        <f>INDEX(PR19_after_overrides!$A$1:$J$255, MATCH(Recharges!$A7, PR19_after_overrides!$A$1:$A$255, 0), MATCH(Recharges!R$2, PR19_after_overrides!$A$1:$J$1, 0))</f>
        <v>0.24299999999999999</v>
      </c>
      <c r="S7" s="149">
        <f>INDEX(PR19_after_overrides!$A$1:$J$255, MATCH(Recharges!$A7, PR19_after_overrides!$A$1:$A$255, 0), MATCH(Recharges!S$2, PR19_after_overrides!$A$1:$J$1, 0))</f>
        <v>4.3999999999999997E-2</v>
      </c>
      <c r="T7" s="149">
        <f>INDEX(PR19_after_overrides!$A$1:$J$255, MATCH(Recharges!$A7, PR19_after_overrides!$A$1:$A$255, 0), MATCH(Recharges!T$2, PR19_after_overrides!$A$1:$J$1, 0))</f>
        <v>2E-3</v>
      </c>
      <c r="V7" s="149" cm="1">
        <f t="array" ref="V7">_xlfn.IFS($C7&lt;"2018-19",
_xlfn.IFS($X7="BPDT",SUM(Q7:R7)-SUM(S7:T7),$X7="Numbers agree",SUM(Q7:R7)-SUM(S7:T7),$X7="APR",ABS(D7)-ABS(E7),$X7="n/a",ABS(D7)-ABS(E7)),
$C7="2018-19",ABS(D7)-ABS(E7),
$C7="2019-20",ABS(D7)-ABS(E7),
$C7&lt;"2024-25",SUM(G7:H7)-SUM(I7:J7),C7&gt;="2024-25",SUM(L7:M7)-SUM(N7:O7))</f>
        <v>2.8890000000000002</v>
      </c>
      <c r="X7" s="111" t="s">
        <v>578</v>
      </c>
      <c r="Z7" s="79" t="s">
        <v>445</v>
      </c>
      <c r="AA7" s="111" t="s">
        <v>251</v>
      </c>
      <c r="AB7" s="149">
        <f>INDEX($V$5:$V$293, MATCH($Z7&amp;RIGHT($AA7, 2), $A$5:$A$293, 0))</f>
        <v>0.1428602688</v>
      </c>
      <c r="AC7" s="153">
        <f>AB7/$AB$8</f>
        <v>2.0483012933397344E-2</v>
      </c>
    </row>
    <row r="8" spans="1:29" x14ac:dyDescent="0.4">
      <c r="A8" s="111" t="str">
        <f t="shared" si="0"/>
        <v>ANH17</v>
      </c>
      <c r="B8" s="111" t="s">
        <v>242</v>
      </c>
      <c r="C8" s="111" t="s">
        <v>249</v>
      </c>
      <c r="D8" s="149">
        <f>INDEX('Cyclical_after overrides'!$A$1:$AX$244,MATCH(Recharges!$A8,'Cyclical_after overrides'!$A$1:$A$244,0),MATCH(Recharges!D$2,'Cyclical_after overrides'!$A$1:$AX$1,0))</f>
        <v>-3.4319999999999999</v>
      </c>
      <c r="E8" s="149">
        <f>INDEX('Cyclical_after overrides'!$A$1:$AX$244,MATCH(Recharges!$A8,'Cyclical_after overrides'!$A$1:$A$244,0),MATCH(Recharges!E$2,'Cyclical_after overrides'!$A$1:$AX$1,0))</f>
        <v>3.6999999999999998E-2</v>
      </c>
      <c r="G8" s="149" t="str">
        <f>INDEX('Cyclical_after overrides'!$A$1:$AX$244,MATCH(Recharges!$A8,'Cyclical_after overrides'!$A$1:$A$244,0),MATCH(Recharges!G$2,'Cyclical_after overrides'!$A$1:$AX$1,0))</f>
        <v/>
      </c>
      <c r="H8" s="149" t="str">
        <f>INDEX('Cyclical_after overrides'!$A$1:$AX$244,MATCH(Recharges!$A8,'Cyclical_after overrides'!$A$1:$A$244,0),MATCH(Recharges!H$2,'Cyclical_after overrides'!$A$1:$AX$1,0))</f>
        <v/>
      </c>
      <c r="I8" s="149" t="str">
        <f>INDEX('Cyclical_after overrides'!$A$1:$AX$244,MATCH(Recharges!$A8,'Cyclical_after overrides'!$A$1:$A$244,0),MATCH(Recharges!I$2,'Cyclical_after overrides'!$A$1:$AX$1,0))</f>
        <v/>
      </c>
      <c r="J8" s="149" t="str">
        <f>INDEX('Cyclical_after overrides'!$A$1:$AX$244,MATCH(Recharges!$A8,'Cyclical_after overrides'!$A$1:$A$244,0),MATCH(Recharges!J$2,'Cyclical_after overrides'!$A$1:$AX$1,0))</f>
        <v/>
      </c>
      <c r="L8" s="149" t="str">
        <f>_xlfn.IFNA(INDEX(PR24_after_overrides!$D$3:$AX$128, MATCH(Recharges!$A8, PR24_after_overrides!$A$3:$A$128, 0), MATCH(Recharges!L$2, PR24_after_overrides!$D$2:$AX$2, 0)), "")</f>
        <v/>
      </c>
      <c r="M8" s="149" t="str">
        <f>_xlfn.IFNA(INDEX(PR24_after_overrides!$D$3:$AX$128, MATCH(Recharges!$A8, PR24_after_overrides!$A$3:$A$128, 0), MATCH(Recharges!M$2, PR24_after_overrides!$D$2:$AX$2, 0)), "")</f>
        <v/>
      </c>
      <c r="N8" s="149" t="str">
        <f>_xlfn.IFNA(INDEX(PR24_after_overrides!$D$3:$AX$128, MATCH(Recharges!$A8, PR24_after_overrides!$A$3:$A$128, 0), MATCH(Recharges!N$2, PR24_after_overrides!$D$2:$AX$2, 0)), "")</f>
        <v/>
      </c>
      <c r="O8" s="149" t="str">
        <f>_xlfn.IFNA(INDEX(PR24_after_overrides!$D$3:$AX$128, MATCH(Recharges!$A8, PR24_after_overrides!$A$3:$A$128, 0), MATCH(Recharges!O$2, PR24_after_overrides!$D$2:$AX$2, 0)), "")</f>
        <v/>
      </c>
      <c r="Q8" s="149">
        <f>INDEX(PR19_after_overrides!$A$1:$J$255, MATCH(Recharges!$A8, PR19_after_overrides!$A$1:$A$255, 0), MATCH(Recharges!Q$2, PR19_after_overrides!$A$1:$J$1, 0))</f>
        <v>2.2959999999999998</v>
      </c>
      <c r="R8" s="149">
        <f>INDEX(PR19_after_overrides!$A$1:$J$255, MATCH(Recharges!$A8, PR19_after_overrides!$A$1:$A$255, 0), MATCH(Recharges!R$2, PR19_after_overrides!$A$1:$J$1, 0))</f>
        <v>1.1359999999999999</v>
      </c>
      <c r="S8" s="149">
        <f>INDEX(PR19_after_overrides!$A$1:$J$255, MATCH(Recharges!$A8, PR19_after_overrides!$A$1:$A$255, 0), MATCH(Recharges!S$2, PR19_after_overrides!$A$1:$J$1, 0))</f>
        <v>3.1E-2</v>
      </c>
      <c r="T8" s="149">
        <f>INDEX(PR19_after_overrides!$A$1:$J$255, MATCH(Recharges!$A8, PR19_after_overrides!$A$1:$A$255, 0), MATCH(Recharges!T$2, PR19_after_overrides!$A$1:$J$1, 0))</f>
        <v>6.0000000000000001E-3</v>
      </c>
      <c r="V8" s="149" cm="1">
        <f t="array" ref="V8">_xlfn.IFS($C8&lt;"2018-19",
_xlfn.IFS($X8="BPDT",SUM(Q8:R8)-SUM(S8:T8),$X8="Numbers agree",SUM(Q8:R8)-SUM(S8:T8),$X8="APR",ABS(D8)-ABS(E8),$X8="n/a",ABS(D8)-ABS(E8)),
$C8="2018-19",ABS(D8)-ABS(E8),
$C8="2019-20",ABS(D8)-ABS(E8),
$C8&lt;"2024-25",SUM(G8:H8)-SUM(I8:J8),C8&gt;="2024-25",SUM(L8:M8)-SUM(N8:O8))</f>
        <v>3.3949999999999996</v>
      </c>
      <c r="X8" s="111" t="s">
        <v>579</v>
      </c>
      <c r="Z8" s="154" t="s">
        <v>580</v>
      </c>
      <c r="AA8" s="111" t="s">
        <v>251</v>
      </c>
      <c r="AB8" s="155">
        <f>SUM(AB6:AB7)</f>
        <v>6.9745729919970803</v>
      </c>
      <c r="AC8" s="153">
        <f>AB8/$AB$8</f>
        <v>1</v>
      </c>
    </row>
    <row r="9" spans="1:29" x14ac:dyDescent="0.4">
      <c r="A9" s="111" t="str">
        <f t="shared" si="0"/>
        <v>ANH18</v>
      </c>
      <c r="B9" s="111" t="s">
        <v>242</v>
      </c>
      <c r="C9" s="111" t="s">
        <v>251</v>
      </c>
      <c r="D9" s="149">
        <f>INDEX('Cyclical_after overrides'!$A$1:$AX$244,MATCH(Recharges!$A9,'Cyclical_after overrides'!$A$1:$A$244,0),MATCH(Recharges!D$2,'Cyclical_after overrides'!$A$1:$AX$1,0))</f>
        <v>-3.8730000000000002</v>
      </c>
      <c r="E9" s="149">
        <f>INDEX('Cyclical_after overrides'!$A$1:$AX$244,MATCH(Recharges!$A9,'Cyclical_after overrides'!$A$1:$A$244,0),MATCH(Recharges!E$2,'Cyclical_after overrides'!$A$1:$AX$1,0))</f>
        <v>0.01</v>
      </c>
      <c r="G9" s="149" t="str">
        <f>INDEX('Cyclical_after overrides'!$A$1:$AX$244,MATCH(Recharges!$A9,'Cyclical_after overrides'!$A$1:$A$244,0),MATCH(Recharges!G$2,'Cyclical_after overrides'!$A$1:$AX$1,0))</f>
        <v/>
      </c>
      <c r="H9" s="149" t="str">
        <f>INDEX('Cyclical_after overrides'!$A$1:$AX$244,MATCH(Recharges!$A9,'Cyclical_after overrides'!$A$1:$A$244,0),MATCH(Recharges!H$2,'Cyclical_after overrides'!$A$1:$AX$1,0))</f>
        <v/>
      </c>
      <c r="I9" s="149" t="str">
        <f>INDEX('Cyclical_after overrides'!$A$1:$AX$244,MATCH(Recharges!$A9,'Cyclical_after overrides'!$A$1:$A$244,0),MATCH(Recharges!I$2,'Cyclical_after overrides'!$A$1:$AX$1,0))</f>
        <v/>
      </c>
      <c r="J9" s="149" t="str">
        <f>INDEX('Cyclical_after overrides'!$A$1:$AX$244,MATCH(Recharges!$A9,'Cyclical_after overrides'!$A$1:$A$244,0),MATCH(Recharges!J$2,'Cyclical_after overrides'!$A$1:$AX$1,0))</f>
        <v/>
      </c>
      <c r="L9" s="149" t="str">
        <f>_xlfn.IFNA(INDEX(PR24_after_overrides!$D$3:$AX$128, MATCH(Recharges!$A9, PR24_after_overrides!$A$3:$A$128, 0), MATCH(Recharges!L$2, PR24_after_overrides!$D$2:$AX$2, 0)), "")</f>
        <v/>
      </c>
      <c r="M9" s="149" t="str">
        <f>_xlfn.IFNA(INDEX(PR24_after_overrides!$D$3:$AX$128, MATCH(Recharges!$A9, PR24_after_overrides!$A$3:$A$128, 0), MATCH(Recharges!M$2, PR24_after_overrides!$D$2:$AX$2, 0)), "")</f>
        <v/>
      </c>
      <c r="N9" s="149" t="str">
        <f>_xlfn.IFNA(INDEX(PR24_after_overrides!$D$3:$AX$128, MATCH(Recharges!$A9, PR24_after_overrides!$A$3:$A$128, 0), MATCH(Recharges!N$2, PR24_after_overrides!$D$2:$AX$2, 0)), "")</f>
        <v/>
      </c>
      <c r="O9" s="149" t="str">
        <f>_xlfn.IFNA(INDEX(PR24_after_overrides!$D$3:$AX$128, MATCH(Recharges!$A9, PR24_after_overrides!$A$3:$A$128, 0), MATCH(Recharges!O$2, PR24_after_overrides!$D$2:$AX$2, 0)), "")</f>
        <v/>
      </c>
      <c r="Q9" s="149">
        <f>INDEX(PR19_after_overrides!$A$1:$J$255, MATCH(Recharges!$A9, PR19_after_overrides!$A$1:$A$255, 0), MATCH(Recharges!Q$2, PR19_after_overrides!$A$1:$J$1, 0))</f>
        <v>2.0790000000000002</v>
      </c>
      <c r="R9" s="149">
        <f>INDEX(PR19_after_overrides!$A$1:$J$255, MATCH(Recharges!$A9, PR19_after_overrides!$A$1:$A$255, 0), MATCH(Recharges!R$2, PR19_after_overrides!$A$1:$J$1, 0))</f>
        <v>1.7929999999999999</v>
      </c>
      <c r="S9" s="149">
        <f>INDEX(PR19_after_overrides!$A$1:$J$255, MATCH(Recharges!$A9, PR19_after_overrides!$A$1:$A$255, 0), MATCH(Recharges!S$2, PR19_after_overrides!$A$1:$J$1, 0))</f>
        <v>0.01</v>
      </c>
      <c r="T9" s="149">
        <f>INDEX(PR19_after_overrides!$A$1:$J$255, MATCH(Recharges!$A9, PR19_after_overrides!$A$1:$A$255, 0), MATCH(Recharges!T$2, PR19_after_overrides!$A$1:$J$1, 0))</f>
        <v>0</v>
      </c>
      <c r="V9" s="149" cm="1">
        <f t="array" ref="V9">_xlfn.IFS($C9&lt;"2018-19",
_xlfn.IFS($X9="BPDT",SUM(Q9:R9)-SUM(S9:T9),$X9="Numbers agree",SUM(Q9:R9)-SUM(S9:T9),$X9="APR",ABS(D9)-ABS(E9),$X9="n/a",ABS(D9)-ABS(E9)),
$C9="2018-19",ABS(D9)-ABS(E9),
$C9="2019-20",ABS(D9)-ABS(E9),
$C9&lt;"2024-25",SUM(G9:H9)-SUM(I9:J9),C9&gt;="2024-25",SUM(L9:M9)-SUM(N9:O9))</f>
        <v>3.8620000000000001</v>
      </c>
      <c r="X9" s="111" t="s">
        <v>579</v>
      </c>
      <c r="Z9" s="154" t="s">
        <v>433</v>
      </c>
      <c r="AA9" s="111" t="s">
        <v>253</v>
      </c>
      <c r="AB9" s="149">
        <f>INDEX($V$5:$V$293, MATCH($Z9&amp;RIGHT($AA9, 2), $A$5:$A$293, 0))</f>
        <v>8.5</v>
      </c>
      <c r="AC9" s="156"/>
    </row>
    <row r="10" spans="1:29" x14ac:dyDescent="0.4">
      <c r="A10" s="111" t="str">
        <f t="shared" si="0"/>
        <v>ANH19</v>
      </c>
      <c r="B10" s="111" t="s">
        <v>242</v>
      </c>
      <c r="C10" s="111" t="s">
        <v>253</v>
      </c>
      <c r="D10" s="149">
        <f>INDEX('Cyclical_after overrides'!$A$1:$AX$244,MATCH(Recharges!$A10,'Cyclical_after overrides'!$A$1:$A$244,0),MATCH(Recharges!D$2,'Cyclical_after overrides'!$A$1:$AX$1,0))</f>
        <v>-3.5110000000000001</v>
      </c>
      <c r="E10" s="149">
        <f>INDEX('Cyclical_after overrides'!$A$1:$AX$244,MATCH(Recharges!$A10,'Cyclical_after overrides'!$A$1:$A$244,0),MATCH(Recharges!E$2,'Cyclical_after overrides'!$A$1:$AX$1,0))</f>
        <v>0.01</v>
      </c>
      <c r="G10" s="149" t="str">
        <f>INDEX('Cyclical_after overrides'!$A$1:$AX$244,MATCH(Recharges!$A10,'Cyclical_after overrides'!$A$1:$A$244,0),MATCH(Recharges!G$2,'Cyclical_after overrides'!$A$1:$AX$1,0))</f>
        <v/>
      </c>
      <c r="H10" s="149" t="str">
        <f>INDEX('Cyclical_after overrides'!$A$1:$AX$244,MATCH(Recharges!$A10,'Cyclical_after overrides'!$A$1:$A$244,0),MATCH(Recharges!H$2,'Cyclical_after overrides'!$A$1:$AX$1,0))</f>
        <v/>
      </c>
      <c r="I10" s="149" t="str">
        <f>INDEX('Cyclical_after overrides'!$A$1:$AX$244,MATCH(Recharges!$A10,'Cyclical_after overrides'!$A$1:$A$244,0),MATCH(Recharges!I$2,'Cyclical_after overrides'!$A$1:$AX$1,0))</f>
        <v/>
      </c>
      <c r="J10" s="149" t="str">
        <f>INDEX('Cyclical_after overrides'!$A$1:$AX$244,MATCH(Recharges!$A10,'Cyclical_after overrides'!$A$1:$A$244,0),MATCH(Recharges!J$2,'Cyclical_after overrides'!$A$1:$AX$1,0))</f>
        <v/>
      </c>
      <c r="L10" s="149" t="str">
        <f>_xlfn.IFNA(INDEX(PR24_after_overrides!$D$3:$AX$128, MATCH(Recharges!$A10, PR24_after_overrides!$A$3:$A$128, 0), MATCH(Recharges!L$2, PR24_after_overrides!$D$2:$AX$2, 0)), "")</f>
        <v/>
      </c>
      <c r="M10" s="149" t="str">
        <f>_xlfn.IFNA(INDEX(PR24_after_overrides!$D$3:$AX$128, MATCH(Recharges!$A10, PR24_after_overrides!$A$3:$A$128, 0), MATCH(Recharges!M$2, PR24_after_overrides!$D$2:$AX$2, 0)), "")</f>
        <v/>
      </c>
      <c r="N10" s="149" t="str">
        <f>_xlfn.IFNA(INDEX(PR24_after_overrides!$D$3:$AX$128, MATCH(Recharges!$A10, PR24_after_overrides!$A$3:$A$128, 0), MATCH(Recharges!N$2, PR24_after_overrides!$D$2:$AX$2, 0)), "")</f>
        <v/>
      </c>
      <c r="O10" s="149" t="str">
        <f>_xlfn.IFNA(INDEX(PR24_after_overrides!$D$3:$AX$128, MATCH(Recharges!$A10, PR24_after_overrides!$A$3:$A$128, 0), MATCH(Recharges!O$2, PR24_after_overrides!$D$2:$AX$2, 0)), "")</f>
        <v/>
      </c>
      <c r="Q10" s="149">
        <f>INDEX(PR19_after_overrides!$A$1:$J$255, MATCH(Recharges!$A10, PR19_after_overrides!$A$1:$A$255, 0), MATCH(Recharges!Q$2, PR19_after_overrides!$A$1:$J$1, 0))</f>
        <v>1.4630000000000001</v>
      </c>
      <c r="R10" s="149">
        <f>INDEX(PR19_after_overrides!$A$1:$J$255, MATCH(Recharges!$A10, PR19_after_overrides!$A$1:$A$255, 0), MATCH(Recharges!R$2, PR19_after_overrides!$A$1:$J$1, 0))</f>
        <v>3.3319999999999999</v>
      </c>
      <c r="S10" s="149">
        <f>INDEX(PR19_after_overrides!$A$1:$J$255, MATCH(Recharges!$A10, PR19_after_overrides!$A$1:$A$255, 0), MATCH(Recharges!S$2, PR19_after_overrides!$A$1:$J$1, 0))</f>
        <v>0.01</v>
      </c>
      <c r="T10" s="149">
        <f>INDEX(PR19_after_overrides!$A$1:$J$255, MATCH(Recharges!$A10, PR19_after_overrides!$A$1:$A$255, 0), MATCH(Recharges!T$2, PR19_after_overrides!$A$1:$J$1, 0))</f>
        <v>2E-3</v>
      </c>
      <c r="V10" s="149" cm="1">
        <f t="array" ref="V10">_xlfn.IFS($C10&lt;"2018-19",
_xlfn.IFS($X10="BPDT",SUM(Q10:R10)-SUM(S10:T10),$X10="Numbers agree",SUM(Q10:R10)-SUM(S10:T10),$X10="APR",ABS(D10)-ABS(E10),$X10="n/a",ABS(D10)-ABS(E10)),
$C10="2018-19",ABS(D10)-ABS(E10),
$C10="2019-20",ABS(D10)-ABS(E10),
$C10&lt;"2024-25",SUM(G10:H10)-SUM(I10:J10),C10&gt;="2024-25",SUM(L10:M10)-SUM(N10:O10))</f>
        <v>3.5010000000000003</v>
      </c>
      <c r="X10" s="111"/>
      <c r="Z10" s="154" t="s">
        <v>277</v>
      </c>
      <c r="AA10" s="111" t="s">
        <v>253</v>
      </c>
      <c r="AB10" s="149">
        <f>INDEX($V$5:$V$293, MATCH($Z10&amp;RIGHT($AA10, 2), $A$5:$A$293, 0))</f>
        <v>0.11499999999999999</v>
      </c>
      <c r="AC10" s="156"/>
    </row>
    <row r="11" spans="1:29" x14ac:dyDescent="0.4">
      <c r="A11" s="111" t="str">
        <f t="shared" si="0"/>
        <v>ANH20</v>
      </c>
      <c r="B11" s="111" t="s">
        <v>242</v>
      </c>
      <c r="C11" s="111" t="s">
        <v>255</v>
      </c>
      <c r="D11" s="149">
        <f>INDEX('Cyclical_after overrides'!$A$1:$AX$244,MATCH(Recharges!$A11,'Cyclical_after overrides'!$A$1:$A$244,0),MATCH(Recharges!D$2,'Cyclical_after overrides'!$A$1:$AX$1,0))</f>
        <v>-4.1660000000000004</v>
      </c>
      <c r="E11" s="149">
        <f>INDEX('Cyclical_after overrides'!$A$1:$AX$244,MATCH(Recharges!$A11,'Cyclical_after overrides'!$A$1:$A$244,0),MATCH(Recharges!E$2,'Cyclical_after overrides'!$A$1:$AX$1,0))</f>
        <v>8.0000000000000002E-3</v>
      </c>
      <c r="G11" s="149" t="str">
        <f>INDEX('Cyclical_after overrides'!$A$1:$AX$244,MATCH(Recharges!$A11,'Cyclical_after overrides'!$A$1:$A$244,0),MATCH(Recharges!G$2,'Cyclical_after overrides'!$A$1:$AX$1,0))</f>
        <v/>
      </c>
      <c r="H11" s="149" t="str">
        <f>INDEX('Cyclical_after overrides'!$A$1:$AX$244,MATCH(Recharges!$A11,'Cyclical_after overrides'!$A$1:$A$244,0),MATCH(Recharges!H$2,'Cyclical_after overrides'!$A$1:$AX$1,0))</f>
        <v/>
      </c>
      <c r="I11" s="149" t="str">
        <f>INDEX('Cyclical_after overrides'!$A$1:$AX$244,MATCH(Recharges!$A11,'Cyclical_after overrides'!$A$1:$A$244,0),MATCH(Recharges!I$2,'Cyclical_after overrides'!$A$1:$AX$1,0))</f>
        <v/>
      </c>
      <c r="J11" s="149" t="str">
        <f>INDEX('Cyclical_after overrides'!$A$1:$AX$244,MATCH(Recharges!$A11,'Cyclical_after overrides'!$A$1:$A$244,0),MATCH(Recharges!J$2,'Cyclical_after overrides'!$A$1:$AX$1,0))</f>
        <v/>
      </c>
      <c r="L11" s="149" t="str">
        <f>_xlfn.IFNA(INDEX(PR24_after_overrides!$D$3:$AX$128, MATCH(Recharges!$A11, PR24_after_overrides!$A$3:$A$128, 0), MATCH(Recharges!L$2, PR24_after_overrides!$D$2:$AX$2, 0)), "")</f>
        <v/>
      </c>
      <c r="M11" s="149" t="str">
        <f>_xlfn.IFNA(INDEX(PR24_after_overrides!$D$3:$AX$128, MATCH(Recharges!$A11, PR24_after_overrides!$A$3:$A$128, 0), MATCH(Recharges!M$2, PR24_after_overrides!$D$2:$AX$2, 0)), "")</f>
        <v/>
      </c>
      <c r="N11" s="149" t="str">
        <f>_xlfn.IFNA(INDEX(PR24_after_overrides!$D$3:$AX$128, MATCH(Recharges!$A11, PR24_after_overrides!$A$3:$A$128, 0), MATCH(Recharges!N$2, PR24_after_overrides!$D$2:$AX$2, 0)), "")</f>
        <v/>
      </c>
      <c r="O11" s="149" t="str">
        <f>_xlfn.IFNA(INDEX(PR24_after_overrides!$D$3:$AX$128, MATCH(Recharges!$A11, PR24_after_overrides!$A$3:$A$128, 0), MATCH(Recharges!O$2, PR24_after_overrides!$D$2:$AX$2, 0)), "")</f>
        <v/>
      </c>
      <c r="Q11" s="149">
        <f>INDEX(PR19_after_overrides!$A$1:$J$255, MATCH(Recharges!$A11, PR19_after_overrides!$A$1:$A$255, 0), MATCH(Recharges!Q$2, PR19_after_overrides!$A$1:$J$1, 0))</f>
        <v>0.55300000000000005</v>
      </c>
      <c r="R11" s="149">
        <f>INDEX(PR19_after_overrides!$A$1:$J$255, MATCH(Recharges!$A11, PR19_after_overrides!$A$1:$A$255, 0), MATCH(Recharges!R$2, PR19_after_overrides!$A$1:$J$1, 0))</f>
        <v>3.92</v>
      </c>
      <c r="S11" s="149">
        <f>INDEX(PR19_after_overrides!$A$1:$J$255, MATCH(Recharges!$A11, PR19_after_overrides!$A$1:$A$255, 0), MATCH(Recharges!S$2, PR19_after_overrides!$A$1:$J$1, 0))</f>
        <v>8.0000000000000002E-3</v>
      </c>
      <c r="T11" s="149">
        <f>INDEX(PR19_after_overrides!$A$1:$J$255, MATCH(Recharges!$A11, PR19_after_overrides!$A$1:$A$255, 0), MATCH(Recharges!T$2, PR19_after_overrides!$A$1:$J$1, 0))</f>
        <v>3.0000000000000001E-3</v>
      </c>
      <c r="V11" s="149" cm="1">
        <f t="array" ref="V11">_xlfn.IFS($C11&lt;"2018-19",
_xlfn.IFS($X11="BPDT",SUM(Q11:R11)-SUM(S11:T11),$X11="Numbers agree",SUM(Q11:R11)-SUM(S11:T11),$X11="APR",ABS(D11)-ABS(E11),$X11="n/a",ABS(D11)-ABS(E11)),
$C11="2018-19",ABS(D11)-ABS(E11),
$C11="2019-20",ABS(D11)-ABS(E11),
$C11&lt;"2024-25",SUM(G11:H11)-SUM(I11:J11),C11&gt;="2024-25",SUM(L11:M11)-SUM(N11:O11))</f>
        <v>4.1580000000000004</v>
      </c>
      <c r="X11" s="111"/>
      <c r="Z11" s="79" t="s">
        <v>580</v>
      </c>
      <c r="AA11" s="111" t="s">
        <v>253</v>
      </c>
      <c r="AB11" s="155">
        <f>SUM(AB9:AB10)</f>
        <v>8.6150000000000002</v>
      </c>
      <c r="AC11" s="157"/>
    </row>
    <row r="12" spans="1:29" x14ac:dyDescent="0.4">
      <c r="A12" s="111" t="str">
        <f t="shared" si="0"/>
        <v>ANH21</v>
      </c>
      <c r="B12" s="111" t="s">
        <v>242</v>
      </c>
      <c r="C12" s="111" t="s">
        <v>257</v>
      </c>
      <c r="D12" s="149" t="str">
        <f>INDEX('Cyclical_after overrides'!$A$1:$AX$244,MATCH(Recharges!$A12,'Cyclical_after overrides'!$A$1:$A$244,0),MATCH(Recharges!D$2,'Cyclical_after overrides'!$A$1:$AX$1,0))</f>
        <v/>
      </c>
      <c r="E12" s="149" t="str">
        <f>INDEX('Cyclical_after overrides'!$A$1:$AX$244,MATCH(Recharges!$A12,'Cyclical_after overrides'!$A$1:$A$244,0),MATCH(Recharges!E$2,'Cyclical_after overrides'!$A$1:$AX$1,0))</f>
        <v/>
      </c>
      <c r="G12" s="149">
        <f>INDEX('Cyclical_after overrides'!$A$1:$AX$244,MATCH(Recharges!$A12,'Cyclical_after overrides'!$A$1:$A$244,0),MATCH(Recharges!G$2,'Cyclical_after overrides'!$A$1:$AX$1,0))</f>
        <v>0.755</v>
      </c>
      <c r="H12" s="149">
        <f>INDEX('Cyclical_after overrides'!$A$1:$AX$244,MATCH(Recharges!$A12,'Cyclical_after overrides'!$A$1:$A$244,0),MATCH(Recharges!H$2,'Cyclical_after overrides'!$A$1:$AX$1,0))</f>
        <v>4.5510000000000002</v>
      </c>
      <c r="I12" s="149">
        <f>INDEX('Cyclical_after overrides'!$A$1:$AX$244,MATCH(Recharges!$A12,'Cyclical_after overrides'!$A$1:$A$244,0),MATCH(Recharges!I$2,'Cyclical_after overrides'!$A$1:$AX$1,0))</f>
        <v>7.0000000000000001E-3</v>
      </c>
      <c r="J12" s="149">
        <f>INDEX('Cyclical_after overrides'!$A$1:$AX$244,MATCH(Recharges!$A12,'Cyclical_after overrides'!$A$1:$A$244,0),MATCH(Recharges!J$2,'Cyclical_after overrides'!$A$1:$AX$1,0))</f>
        <v>0</v>
      </c>
      <c r="L12" s="149" t="str">
        <f>_xlfn.IFNA(INDEX(PR24_after_overrides!$D$3:$AX$128, MATCH(Recharges!$A12, PR24_after_overrides!$A$3:$A$128, 0), MATCH(Recharges!L$2, PR24_after_overrides!$D$2:$AX$2, 0)), "")</f>
        <v/>
      </c>
      <c r="M12" s="149" t="str">
        <f>_xlfn.IFNA(INDEX(PR24_after_overrides!$D$3:$AX$128, MATCH(Recharges!$A12, PR24_after_overrides!$A$3:$A$128, 0), MATCH(Recharges!M$2, PR24_after_overrides!$D$2:$AX$2, 0)), "")</f>
        <v/>
      </c>
      <c r="N12" s="149" t="str">
        <f>_xlfn.IFNA(INDEX(PR24_after_overrides!$D$3:$AX$128, MATCH(Recharges!$A12, PR24_after_overrides!$A$3:$A$128, 0), MATCH(Recharges!N$2, PR24_after_overrides!$D$2:$AX$2, 0)), "")</f>
        <v/>
      </c>
      <c r="O12" s="149" t="str">
        <f>_xlfn.IFNA(INDEX(PR24_after_overrides!$D$3:$AX$128, MATCH(Recharges!$A12, PR24_after_overrides!$A$3:$A$128, 0), MATCH(Recharges!O$2, PR24_after_overrides!$D$2:$AX$2, 0)), "")</f>
        <v/>
      </c>
      <c r="Q12" s="149">
        <f>INDEX(PR19_after_overrides!$A$1:$J$255, MATCH(Recharges!$A12, PR19_after_overrides!$A$1:$A$255, 0), MATCH(Recharges!Q$2, PR19_after_overrides!$A$1:$J$1, 0))</f>
        <v>0.33800000000000002</v>
      </c>
      <c r="R12" s="149">
        <f>INDEX(PR19_after_overrides!$A$1:$J$255, MATCH(Recharges!$A12, PR19_after_overrides!$A$1:$A$255, 0), MATCH(Recharges!R$2, PR19_after_overrides!$A$1:$J$1, 0))</f>
        <v>4.4109999999999996</v>
      </c>
      <c r="S12" s="149">
        <f>INDEX(PR19_after_overrides!$A$1:$J$255, MATCH(Recharges!$A12, PR19_after_overrides!$A$1:$A$255, 0), MATCH(Recharges!S$2, PR19_after_overrides!$A$1:$J$1, 0))</f>
        <v>7.0000000000000001E-3</v>
      </c>
      <c r="T12" s="149">
        <f>INDEX(PR19_after_overrides!$A$1:$J$255, MATCH(Recharges!$A12, PR19_after_overrides!$A$1:$A$255, 0), MATCH(Recharges!T$2, PR19_after_overrides!$A$1:$J$1, 0))</f>
        <v>5.0000000000000001E-3</v>
      </c>
      <c r="V12" s="149" cm="1">
        <f t="array" ref="V12">_xlfn.IFS($C12&lt;"2018-19",
_xlfn.IFS($X12="BPDT",SUM(Q12:R12)-SUM(S12:T12),$X12="Numbers agree",SUM(Q12:R12)-SUM(S12:T12),$X12="APR",ABS(D12)-ABS(E12),$X12="n/a",ABS(D12)-ABS(E12)),
$C12="2018-19",ABS(D12)-ABS(E12),
$C12="2019-20",ABS(D12)-ABS(E12),
$C12&lt;"2024-25",SUM(G12:H12)-SUM(I12:J12),C12&gt;="2024-25",SUM(L12:M12)-SUM(N12:O12))</f>
        <v>5.2990000000000004</v>
      </c>
      <c r="X12" s="111"/>
    </row>
    <row r="13" spans="1:29" x14ac:dyDescent="0.4">
      <c r="A13" s="111" t="str">
        <f t="shared" si="0"/>
        <v>ANH22</v>
      </c>
      <c r="B13" s="111" t="s">
        <v>242</v>
      </c>
      <c r="C13" s="111" t="s">
        <v>259</v>
      </c>
      <c r="D13" s="149" t="str">
        <f>INDEX('Cyclical_after overrides'!$A$1:$AX$244,MATCH(Recharges!$A13,'Cyclical_after overrides'!$A$1:$A$244,0),MATCH(Recharges!D$2,'Cyclical_after overrides'!$A$1:$AX$1,0))</f>
        <v/>
      </c>
      <c r="E13" s="149" t="str">
        <f>INDEX('Cyclical_after overrides'!$A$1:$AX$244,MATCH(Recharges!$A13,'Cyclical_after overrides'!$A$1:$A$244,0),MATCH(Recharges!E$2,'Cyclical_after overrides'!$A$1:$AX$1,0))</f>
        <v/>
      </c>
      <c r="G13" s="149">
        <f>INDEX('Cyclical_after overrides'!$A$1:$AX$244,MATCH(Recharges!$A13,'Cyclical_after overrides'!$A$1:$A$244,0),MATCH(Recharges!G$2,'Cyclical_after overrides'!$A$1:$AX$1,0))</f>
        <v>0.64300000000000002</v>
      </c>
      <c r="H13" s="149">
        <f>INDEX('Cyclical_after overrides'!$A$1:$AX$244,MATCH(Recharges!$A13,'Cyclical_after overrides'!$A$1:$A$244,0),MATCH(Recharges!H$2,'Cyclical_after overrides'!$A$1:$AX$1,0))</f>
        <v>4.0519999999999996</v>
      </c>
      <c r="I13" s="149">
        <f>INDEX('Cyclical_after overrides'!$A$1:$AX$244,MATCH(Recharges!$A13,'Cyclical_after overrides'!$A$1:$A$244,0),MATCH(Recharges!I$2,'Cyclical_after overrides'!$A$1:$AX$1,0))</f>
        <v>7.0000000000000001E-3</v>
      </c>
      <c r="J13" s="149">
        <f>INDEX('Cyclical_after overrides'!$A$1:$AX$244,MATCH(Recharges!$A13,'Cyclical_after overrides'!$A$1:$A$244,0),MATCH(Recharges!J$2,'Cyclical_after overrides'!$A$1:$AX$1,0))</f>
        <v>0</v>
      </c>
      <c r="L13" s="149" t="str">
        <f>_xlfn.IFNA(INDEX(PR24_after_overrides!$D$3:$AX$128, MATCH(Recharges!$A13, PR24_after_overrides!$A$3:$A$128, 0), MATCH(Recharges!L$2, PR24_after_overrides!$D$2:$AX$2, 0)), "")</f>
        <v/>
      </c>
      <c r="M13" s="149" t="str">
        <f>_xlfn.IFNA(INDEX(PR24_after_overrides!$D$3:$AX$128, MATCH(Recharges!$A13, PR24_after_overrides!$A$3:$A$128, 0), MATCH(Recharges!M$2, PR24_after_overrides!$D$2:$AX$2, 0)), "")</f>
        <v/>
      </c>
      <c r="N13" s="149" t="str">
        <f>_xlfn.IFNA(INDEX(PR24_after_overrides!$D$3:$AX$128, MATCH(Recharges!$A13, PR24_after_overrides!$A$3:$A$128, 0), MATCH(Recharges!N$2, PR24_after_overrides!$D$2:$AX$2, 0)), "")</f>
        <v/>
      </c>
      <c r="O13" s="149" t="str">
        <f>_xlfn.IFNA(INDEX(PR24_after_overrides!$D$3:$AX$128, MATCH(Recharges!$A13, PR24_after_overrides!$A$3:$A$128, 0), MATCH(Recharges!O$2, PR24_after_overrides!$D$2:$AX$2, 0)), "")</f>
        <v/>
      </c>
      <c r="Q13" s="149">
        <f>INDEX(PR19_after_overrides!$A$1:$J$255, MATCH(Recharges!$A13, PR19_after_overrides!$A$1:$A$255, 0), MATCH(Recharges!Q$2, PR19_after_overrides!$A$1:$J$1, 0))</f>
        <v>0.32300000000000001</v>
      </c>
      <c r="R13" s="149">
        <f>INDEX(PR19_after_overrides!$A$1:$J$255, MATCH(Recharges!$A13, PR19_after_overrides!$A$1:$A$255, 0), MATCH(Recharges!R$2, PR19_after_overrides!$A$1:$J$1, 0))</f>
        <v>4.423</v>
      </c>
      <c r="S13" s="149">
        <f>INDEX(PR19_after_overrides!$A$1:$J$255, MATCH(Recharges!$A13, PR19_after_overrides!$A$1:$A$255, 0), MATCH(Recharges!S$2, PR19_after_overrides!$A$1:$J$1, 0))</f>
        <v>7.0000000000000001E-3</v>
      </c>
      <c r="T13" s="149">
        <f>INDEX(PR19_after_overrides!$A$1:$J$255, MATCH(Recharges!$A13, PR19_after_overrides!$A$1:$A$255, 0), MATCH(Recharges!T$2, PR19_after_overrides!$A$1:$J$1, 0))</f>
        <v>7.0000000000000001E-3</v>
      </c>
      <c r="V13" s="149" cm="1">
        <f t="array" ref="V13">_xlfn.IFS($C13&lt;"2018-19",
_xlfn.IFS($X13="BPDT",SUM(Q13:R13)-SUM(S13:T13),$X13="Numbers agree",SUM(Q13:R13)-SUM(S13:T13),$X13="APR",ABS(D13)-ABS(E13),$X13="n/a",ABS(D13)-ABS(E13)),
$C13="2018-19",ABS(D13)-ABS(E13),
$C13="2019-20",ABS(D13)-ABS(E13),
$C13&lt;"2024-25",SUM(G13:H13)-SUM(I13:J13),C13&gt;="2024-25",SUM(L13:M13)-SUM(N13:O13))</f>
        <v>4.6879999999999997</v>
      </c>
      <c r="X13" s="111"/>
    </row>
    <row r="14" spans="1:29" x14ac:dyDescent="0.4">
      <c r="A14" s="111" t="str">
        <f t="shared" si="0"/>
        <v>ANH23</v>
      </c>
      <c r="B14" s="111" t="s">
        <v>242</v>
      </c>
      <c r="C14" s="111" t="s">
        <v>261</v>
      </c>
      <c r="D14" s="149" t="str">
        <f>INDEX('Cyclical_after overrides'!$A$1:$AX$244,MATCH(Recharges!$A14,'Cyclical_after overrides'!$A$1:$A$244,0),MATCH(Recharges!D$2,'Cyclical_after overrides'!$A$1:$AX$1,0))</f>
        <v/>
      </c>
      <c r="E14" s="149" t="str">
        <f>INDEX('Cyclical_after overrides'!$A$1:$AX$244,MATCH(Recharges!$A14,'Cyclical_after overrides'!$A$1:$A$244,0),MATCH(Recharges!E$2,'Cyclical_after overrides'!$A$1:$AX$1,0))</f>
        <v/>
      </c>
      <c r="G14" s="149">
        <f>INDEX('Cyclical_after overrides'!$A$1:$AX$244,MATCH(Recharges!$A14,'Cyclical_after overrides'!$A$1:$A$244,0),MATCH(Recharges!G$2,'Cyclical_after overrides'!$A$1:$AX$1,0))</f>
        <v>0.623</v>
      </c>
      <c r="H14" s="149">
        <f>INDEX('Cyclical_after overrides'!$A$1:$AX$244,MATCH(Recharges!$A14,'Cyclical_after overrides'!$A$1:$A$244,0),MATCH(Recharges!H$2,'Cyclical_after overrides'!$A$1:$AX$1,0))</f>
        <v>3.6819999999999999</v>
      </c>
      <c r="I14" s="149">
        <f>INDEX('Cyclical_after overrides'!$A$1:$AX$244,MATCH(Recharges!$A14,'Cyclical_after overrides'!$A$1:$A$244,0),MATCH(Recharges!I$2,'Cyclical_after overrides'!$A$1:$AX$1,0))</f>
        <v>7.0000000000000001E-3</v>
      </c>
      <c r="J14" s="149">
        <f>INDEX('Cyclical_after overrides'!$A$1:$AX$244,MATCH(Recharges!$A14,'Cyclical_after overrides'!$A$1:$A$244,0),MATCH(Recharges!J$2,'Cyclical_after overrides'!$A$1:$AX$1,0))</f>
        <v>0</v>
      </c>
      <c r="L14" s="149" t="str">
        <f>_xlfn.IFNA(INDEX(PR24_after_overrides!$D$3:$AX$128, MATCH(Recharges!$A14, PR24_after_overrides!$A$3:$A$128, 0), MATCH(Recharges!L$2, PR24_after_overrides!$D$2:$AX$2, 0)), "")</f>
        <v/>
      </c>
      <c r="M14" s="149" t="str">
        <f>_xlfn.IFNA(INDEX(PR24_after_overrides!$D$3:$AX$128, MATCH(Recharges!$A14, PR24_after_overrides!$A$3:$A$128, 0), MATCH(Recharges!M$2, PR24_after_overrides!$D$2:$AX$2, 0)), "")</f>
        <v/>
      </c>
      <c r="N14" s="149" t="str">
        <f>_xlfn.IFNA(INDEX(PR24_after_overrides!$D$3:$AX$128, MATCH(Recharges!$A14, PR24_after_overrides!$A$3:$A$128, 0), MATCH(Recharges!N$2, PR24_after_overrides!$D$2:$AX$2, 0)), "")</f>
        <v/>
      </c>
      <c r="O14" s="149" t="str">
        <f>_xlfn.IFNA(INDEX(PR24_after_overrides!$D$3:$AX$128, MATCH(Recharges!$A14, PR24_after_overrides!$A$3:$A$128, 0), MATCH(Recharges!O$2, PR24_after_overrides!$D$2:$AX$2, 0)), "")</f>
        <v/>
      </c>
      <c r="Q14" s="149">
        <f>INDEX(PR19_after_overrides!$A$1:$J$255, MATCH(Recharges!$A14, PR19_after_overrides!$A$1:$A$255, 0), MATCH(Recharges!Q$2, PR19_after_overrides!$A$1:$J$1, 0))</f>
        <v>0.32200000000000001</v>
      </c>
      <c r="R14" s="149">
        <f>INDEX(PR19_after_overrides!$A$1:$J$255, MATCH(Recharges!$A14, PR19_after_overrides!$A$1:$A$255, 0), MATCH(Recharges!R$2, PR19_after_overrides!$A$1:$J$1, 0))</f>
        <v>4.5090000000000003</v>
      </c>
      <c r="S14" s="149">
        <f>INDEX(PR19_after_overrides!$A$1:$J$255, MATCH(Recharges!$A14, PR19_after_overrides!$A$1:$A$255, 0), MATCH(Recharges!S$2, PR19_after_overrides!$A$1:$J$1, 0))</f>
        <v>7.0000000000000001E-3</v>
      </c>
      <c r="T14" s="149">
        <f>INDEX(PR19_after_overrides!$A$1:$J$255, MATCH(Recharges!$A14, PR19_after_overrides!$A$1:$A$255, 0), MATCH(Recharges!T$2, PR19_after_overrides!$A$1:$J$1, 0))</f>
        <v>8.9999999999999993E-3</v>
      </c>
      <c r="V14" s="149" cm="1">
        <f t="array" ref="V14">_xlfn.IFS($C14&lt;"2018-19",
_xlfn.IFS($X14="BPDT",SUM(Q14:R14)-SUM(S14:T14),$X14="Numbers agree",SUM(Q14:R14)-SUM(S14:T14),$X14="APR",ABS(D14)-ABS(E14),$X14="n/a",ABS(D14)-ABS(E14)),
$C14="2018-19",ABS(D14)-ABS(E14),
$C14="2019-20",ABS(D14)-ABS(E14),
$C14&lt;"2024-25",SUM(G14:H14)-SUM(I14:J14),C14&gt;="2024-25",SUM(L14:M14)-SUM(N14:O14))</f>
        <v>4.298</v>
      </c>
      <c r="X14" s="111"/>
    </row>
    <row r="15" spans="1:29" x14ac:dyDescent="0.4">
      <c r="A15" s="111" t="str">
        <f t="shared" si="0"/>
        <v>ANH24</v>
      </c>
      <c r="B15" s="111" t="s">
        <v>242</v>
      </c>
      <c r="C15" s="111" t="s">
        <v>263</v>
      </c>
      <c r="D15" s="149"/>
      <c r="E15" s="149"/>
      <c r="G15" s="149">
        <f>INDEX('Cyclical_after overrides'!$A$1:$AX$244,MATCH(Recharges!$A15,'Cyclical_after overrides'!$A$1:$A$244,0),MATCH(Recharges!G$2,'Cyclical_after overrides'!$A$1:$AX$1,0))</f>
        <v>0.61199999999999999</v>
      </c>
      <c r="H15" s="149">
        <f>INDEX('Cyclical_after overrides'!$A$1:$AX$244,MATCH(Recharges!$A15,'Cyclical_after overrides'!$A$1:$A$244,0),MATCH(Recharges!H$2,'Cyclical_after overrides'!$A$1:$AX$1,0))</f>
        <v>4.4180000000000001</v>
      </c>
      <c r="I15" s="149">
        <f>INDEX('Cyclical_after overrides'!$A$1:$AX$244,MATCH(Recharges!$A15,'Cyclical_after overrides'!$A$1:$A$244,0),MATCH(Recharges!I$2,'Cyclical_after overrides'!$A$1:$AX$1,0))</f>
        <v>7.0000000000000001E-3</v>
      </c>
      <c r="J15" s="149">
        <f>INDEX('Cyclical_after overrides'!$A$1:$AX$244,MATCH(Recharges!$A15,'Cyclical_after overrides'!$A$1:$A$244,0),MATCH(Recharges!J$2,'Cyclical_after overrides'!$A$1:$AX$1,0))</f>
        <v>0</v>
      </c>
      <c r="L15" s="149">
        <f>_xlfn.IFNA(INDEX(PR24_after_overrides!$D$3:$AX$128, MATCH(Recharges!$A15, PR24_after_overrides!$A$3:$A$128, 0), MATCH(Recharges!L$2, PR24_after_overrides!$D$2:$AX$2, 0)), "")</f>
        <v>0.58789624111073491</v>
      </c>
      <c r="M15" s="149">
        <f>_xlfn.IFNA(INDEX(PR24_after_overrides!$D$3:$AX$128, MATCH(Recharges!$A15, PR24_after_overrides!$A$3:$A$128, 0), MATCH(Recharges!M$2, PR24_after_overrides!$D$2:$AX$2, 0)), "")</f>
        <v>3.9928392820860141</v>
      </c>
      <c r="N15" s="149">
        <f>_xlfn.IFNA(INDEX(PR24_after_overrides!$D$3:$AX$128, MATCH(Recharges!$A15, PR24_after_overrides!$A$3:$A$128, 0), MATCH(Recharges!N$2, PR24_after_overrides!$D$2:$AX$2, 0)), "")</f>
        <v>7.388283101930241E-3</v>
      </c>
      <c r="O15" s="149">
        <f>_xlfn.IFNA(INDEX(PR24_after_overrides!$D$3:$AX$128, MATCH(Recharges!$A15, PR24_after_overrides!$A$3:$A$128, 0), MATCH(Recharges!O$2, PR24_after_overrides!$D$2:$AX$2, 0)), "")</f>
        <v>0</v>
      </c>
      <c r="Q15" s="149"/>
      <c r="R15" s="149"/>
      <c r="S15" s="149"/>
      <c r="T15" s="149"/>
      <c r="V15" s="149" cm="1">
        <f t="array" ref="V15">_xlfn.IFS($C15&lt;"2018-19",
_xlfn.IFS($X15="BPDT",SUM(Q15:R15)-SUM(S15:T15),$X15="Numbers agree",SUM(Q15:R15)-SUM(S15:T15),$X15="APR",ABS(D15)-ABS(E15),$X15="n/a",ABS(D15)-ABS(E15)),
$C15="2018-19",ABS(D15)-ABS(E15),
$C15="2019-20",ABS(D15)-ABS(E15),
$C15&lt;"2024-25",SUM(G15:H15)-SUM(I15:J15),C15&gt;="2024-25",SUM(L15:M15)-SUM(N15:O15))</f>
        <v>5.0230000000000006</v>
      </c>
      <c r="X15" s="111"/>
    </row>
    <row r="16" spans="1:29" x14ac:dyDescent="0.4">
      <c r="A16" s="111" t="str">
        <f t="shared" si="0"/>
        <v>ANH25</v>
      </c>
      <c r="B16" s="111" t="s">
        <v>242</v>
      </c>
      <c r="C16" s="111" t="s">
        <v>516</v>
      </c>
      <c r="D16" s="149"/>
      <c r="E16" s="149"/>
      <c r="G16" s="149"/>
      <c r="H16" s="149"/>
      <c r="I16" s="149"/>
      <c r="J16" s="149"/>
      <c r="L16" s="149">
        <f>_xlfn.IFNA(INDEX(PR24_after_overrides!$D$3:$AX$128, MATCH(Recharges!$A16, PR24_after_overrides!$A$3:$A$128, 0), MATCH(Recharges!L$2, PR24_after_overrides!$D$2:$AX$2, 0)), "")</f>
        <v>0.53087192685404683</v>
      </c>
      <c r="M16" s="149">
        <f>_xlfn.IFNA(INDEX(PR24_after_overrides!$D$3:$AX$128, MATCH(Recharges!$A16, PR24_after_overrides!$A$3:$A$128, 0), MATCH(Recharges!M$2, PR24_after_overrides!$D$2:$AX$2, 0)), "")</f>
        <v>4.1994023704707084</v>
      </c>
      <c r="N16" s="149">
        <f>_xlfn.IFNA(INDEX(PR24_after_overrides!$D$3:$AX$128, MATCH(Recharges!$A16, PR24_after_overrides!$A$3:$A$128, 0), MATCH(Recharges!N$2, PR24_after_overrides!$D$2:$AX$2, 0)), "")</f>
        <v>7.5684388757196082E-3</v>
      </c>
      <c r="O16" s="149">
        <f>_xlfn.IFNA(INDEX(PR24_after_overrides!$D$3:$AX$128, MATCH(Recharges!$A16, PR24_after_overrides!$A$3:$A$128, 0), MATCH(Recharges!O$2, PR24_after_overrides!$D$2:$AX$2, 0)), "")</f>
        <v>0</v>
      </c>
      <c r="Q16" s="149"/>
      <c r="R16" s="149"/>
      <c r="S16" s="149"/>
      <c r="T16" s="149"/>
      <c r="V16" s="149" cm="1">
        <f t="array" ref="V16">_xlfn.IFS($C16&lt;"2018-19",
_xlfn.IFS($X16="BPDT",SUM(Q16:R16)-SUM(S16:T16),$X16="Numbers agree",SUM(Q16:R16)-SUM(S16:T16),$X16="APR",ABS(D16)-ABS(E16),$X16="n/a",ABS(D16)-ABS(E16)),
$C16="2018-19",ABS(D16)-ABS(E16),
$C16="2019-20",ABS(D16)-ABS(E16),
$C16&lt;"2024-25",SUM(G16:H16)-SUM(I16:J16),C16&gt;="2024-25",SUM(L16:M16)-SUM(N16:O16))</f>
        <v>4.7227058584490358</v>
      </c>
      <c r="X16" s="111"/>
    </row>
    <row r="17" spans="1:24" x14ac:dyDescent="0.4">
      <c r="A17" s="111" t="str">
        <f t="shared" si="0"/>
        <v>ANH26</v>
      </c>
      <c r="B17" s="111" t="s">
        <v>242</v>
      </c>
      <c r="C17" s="111" t="s">
        <v>518</v>
      </c>
      <c r="D17" s="149"/>
      <c r="E17" s="149"/>
      <c r="G17" s="149"/>
      <c r="H17" s="149"/>
      <c r="I17" s="149"/>
      <c r="J17" s="149"/>
      <c r="L17" s="149">
        <f>_xlfn.IFNA(INDEX(PR24_after_overrides!$D$3:$AX$128, MATCH(Recharges!$A17, PR24_after_overrides!$A$3:$A$128, 0), MATCH(Recharges!L$2, PR24_after_overrides!$D$2:$AX$2, 0)), "")</f>
        <v>0.46875211649170345</v>
      </c>
      <c r="M17" s="149">
        <f>_xlfn.IFNA(INDEX(PR24_after_overrides!$D$3:$AX$128, MATCH(Recharges!$A17, PR24_after_overrides!$A$3:$A$128, 0), MATCH(Recharges!M$2, PR24_after_overrides!$D$2:$AX$2, 0)), "")</f>
        <v>4.3952404334575013</v>
      </c>
      <c r="N17" s="149">
        <f>_xlfn.IFNA(INDEX(PR24_after_overrides!$D$3:$AX$128, MATCH(Recharges!$A17, PR24_after_overrides!$A$3:$A$128, 0), MATCH(Recharges!N$2, PR24_after_overrides!$D$2:$AX$2, 0)), "")</f>
        <v>7.720623095157469E-3</v>
      </c>
      <c r="O17" s="149">
        <f>_xlfn.IFNA(INDEX(PR24_after_overrides!$D$3:$AX$128, MATCH(Recharges!$A17, PR24_after_overrides!$A$3:$A$128, 0), MATCH(Recharges!O$2, PR24_after_overrides!$D$2:$AX$2, 0)), "")</f>
        <v>0</v>
      </c>
      <c r="Q17" s="149"/>
      <c r="R17" s="149"/>
      <c r="S17" s="149"/>
      <c r="T17" s="149"/>
      <c r="V17" s="149" cm="1">
        <f t="array" ref="V17">_xlfn.IFS($C17&lt;"2018-19",
_xlfn.IFS($X17="BPDT",SUM(Q17:R17)-SUM(S17:T17),$X17="Numbers agree",SUM(Q17:R17)-SUM(S17:T17),$X17="APR",ABS(D17)-ABS(E17),$X17="n/a",ABS(D17)-ABS(E17)),
$C17="2018-19",ABS(D17)-ABS(E17),
$C17="2019-20",ABS(D17)-ABS(E17),
$C17&lt;"2024-25",SUM(G17:H17)-SUM(I17:J17),C17&gt;="2024-25",SUM(L17:M17)-SUM(N17:O17))</f>
        <v>4.8562719268540473</v>
      </c>
      <c r="X17" s="111"/>
    </row>
    <row r="18" spans="1:24" x14ac:dyDescent="0.4">
      <c r="A18" s="111" t="str">
        <f t="shared" si="0"/>
        <v>ANH27</v>
      </c>
      <c r="B18" s="111" t="s">
        <v>242</v>
      </c>
      <c r="C18" s="111" t="s">
        <v>519</v>
      </c>
      <c r="D18" s="149"/>
      <c r="E18" s="149"/>
      <c r="G18" s="149"/>
      <c r="H18" s="149"/>
      <c r="I18" s="149"/>
      <c r="J18" s="149"/>
      <c r="L18" s="149">
        <f>_xlfn.IFNA(INDEX(PR24_after_overrides!$D$3:$AX$128, MATCH(Recharges!$A18, PR24_after_overrides!$A$3:$A$128, 0), MATCH(Recharges!L$2, PR24_after_overrides!$D$2:$AX$2, 0)), "")</f>
        <v>0.40385980358957002</v>
      </c>
      <c r="M18" s="149">
        <f>_xlfn.IFNA(INDEX(PR24_after_overrides!$D$3:$AX$128, MATCH(Recharges!$A18, PR24_after_overrides!$A$3:$A$128, 0), MATCH(Recharges!M$2, PR24_after_overrides!$D$2:$AX$2, 0)), "")</f>
        <v>4.596577040298004</v>
      </c>
      <c r="N18" s="149">
        <f>_xlfn.IFNA(INDEX(PR24_after_overrides!$D$3:$AX$128, MATCH(Recharges!$A18, PR24_after_overrides!$A$3:$A$128, 0), MATCH(Recharges!N$2, PR24_after_overrides!$D$2:$AX$2, 0)), "")</f>
        <v>7.8747036911615328E-3</v>
      </c>
      <c r="O18" s="149">
        <f>_xlfn.IFNA(INDEX(PR24_after_overrides!$D$3:$AX$128, MATCH(Recharges!$A18, PR24_after_overrides!$A$3:$A$128, 0), MATCH(Recharges!O$2, PR24_after_overrides!$D$2:$AX$2, 0)), "")</f>
        <v>0</v>
      </c>
      <c r="Q18" s="149"/>
      <c r="R18" s="149"/>
      <c r="S18" s="149"/>
      <c r="T18" s="149"/>
      <c r="V18" s="149" cm="1">
        <f t="array" ref="V18">_xlfn.IFS($C18&lt;"2018-19",
_xlfn.IFS($X18="BPDT",SUM(Q18:R18)-SUM(S18:T18),$X18="Numbers agree",SUM(Q18:R18)-SUM(S18:T18),$X18="APR",ABS(D18)-ABS(E18),$X18="n/a",ABS(D18)-ABS(E18)),
$C18="2018-19",ABS(D18)-ABS(E18),
$C18="2019-20",ABS(D18)-ABS(E18),
$C18&lt;"2024-25",SUM(G18:H18)-SUM(I18:J18),C18&gt;="2024-25",SUM(L18:M18)-SUM(N18:O18))</f>
        <v>4.9925621401964122</v>
      </c>
      <c r="X18" s="111"/>
    </row>
    <row r="19" spans="1:24" x14ac:dyDescent="0.4">
      <c r="A19" s="111" t="str">
        <f t="shared" si="0"/>
        <v>ANH28</v>
      </c>
      <c r="B19" s="111" t="s">
        <v>242</v>
      </c>
      <c r="C19" s="111" t="s">
        <v>520</v>
      </c>
      <c r="D19" s="149"/>
      <c r="E19" s="149"/>
      <c r="G19" s="149"/>
      <c r="H19" s="149"/>
      <c r="I19" s="149"/>
      <c r="J19" s="149"/>
      <c r="L19" s="149">
        <f>_xlfn.IFNA(INDEX(PR24_after_overrides!$D$3:$AX$128, MATCH(Recharges!$A19, PR24_after_overrides!$A$3:$A$128, 0), MATCH(Recharges!L$2, PR24_after_overrides!$D$2:$AX$2, 0)), "")</f>
        <v>0.33618103623433804</v>
      </c>
      <c r="M19" s="149">
        <f>_xlfn.IFNA(INDEX(PR24_after_overrides!$D$3:$AX$128, MATCH(Recharges!$A19, PR24_after_overrides!$A$3:$A$128, 0), MATCH(Recharges!M$2, PR24_after_overrides!$D$2:$AX$2, 0)), "")</f>
        <v>4.8040614290551993</v>
      </c>
      <c r="N19" s="149">
        <f>_xlfn.IFNA(INDEX(PR24_after_overrides!$D$3:$AX$128, MATCH(Recharges!$A19, PR24_after_overrides!$A$3:$A$128, 0), MATCH(Recharges!N$2, PR24_after_overrides!$D$2:$AX$2, 0)), "")</f>
        <v>8.0316288520149021E-3</v>
      </c>
      <c r="O19" s="149">
        <f>_xlfn.IFNA(INDEX(PR24_after_overrides!$D$3:$AX$128, MATCH(Recharges!$A19, PR24_after_overrides!$A$3:$A$128, 0), MATCH(Recharges!O$2, PR24_after_overrides!$D$2:$AX$2, 0)), "")</f>
        <v>0</v>
      </c>
      <c r="Q19" s="149"/>
      <c r="R19" s="149"/>
      <c r="S19" s="149"/>
      <c r="T19" s="149"/>
      <c r="V19" s="149" cm="1">
        <f t="array" ref="V19">_xlfn.IFS($C19&lt;"2018-19",
_xlfn.IFS($X19="BPDT",SUM(Q19:R19)-SUM(S19:T19),$X19="Numbers agree",SUM(Q19:R19)-SUM(S19:T19),$X19="APR",ABS(D19)-ABS(E19),$X19="n/a",ABS(D19)-ABS(E19)),
$C19="2018-19",ABS(D19)-ABS(E19),
$C19="2019-20",ABS(D19)-ABS(E19),
$C19&lt;"2024-25",SUM(G19:H19)-SUM(I19:J19),C19&gt;="2024-25",SUM(L19:M19)-SUM(N19:O19))</f>
        <v>5.1322108364375225</v>
      </c>
      <c r="X19" s="111"/>
    </row>
    <row r="20" spans="1:24" x14ac:dyDescent="0.4">
      <c r="A20" s="111" t="str">
        <f t="shared" si="0"/>
        <v>ANH29</v>
      </c>
      <c r="B20" s="111" t="s">
        <v>242</v>
      </c>
      <c r="C20" s="111" t="s">
        <v>521</v>
      </c>
      <c r="D20" s="149"/>
      <c r="E20" s="149"/>
      <c r="G20" s="149"/>
      <c r="H20" s="149"/>
      <c r="I20" s="149"/>
      <c r="J20" s="149"/>
      <c r="L20" s="149">
        <f>_xlfn.IFNA(INDEX(PR24_after_overrides!$D$3:$AX$128, MATCH(Recharges!$A20, PR24_after_overrides!$A$3:$A$128, 0), MATCH(Recharges!L$2, PR24_after_overrides!$D$2:$AX$2, 0)), "")</f>
        <v>0.26566610226887921</v>
      </c>
      <c r="M20" s="149">
        <f>_xlfn.IFNA(INDEX(PR24_after_overrides!$D$3:$AX$128, MATCH(Recharges!$A20, PR24_after_overrides!$A$3:$A$128, 0), MATCH(Recharges!M$2, PR24_after_overrides!$D$2:$AX$2, 0)), "")</f>
        <v>5.0183975618015602</v>
      </c>
      <c r="N20" s="149">
        <f>_xlfn.IFNA(INDEX(PR24_after_overrides!$D$3:$AX$128, MATCH(Recharges!$A20, PR24_after_overrides!$A$3:$A$128, 0), MATCH(Recharges!N$2, PR24_after_overrides!$D$2:$AX$2, 0)), "")</f>
        <v>8.1923467660006809E-3</v>
      </c>
      <c r="O20" s="149">
        <f>_xlfn.IFNA(INDEX(PR24_after_overrides!$D$3:$AX$128, MATCH(Recharges!$A20, PR24_after_overrides!$A$3:$A$128, 0), MATCH(Recharges!O$2, PR24_after_overrides!$D$2:$AX$2, 0)), "")</f>
        <v>0</v>
      </c>
      <c r="Q20" s="149"/>
      <c r="R20" s="149"/>
      <c r="S20" s="149"/>
      <c r="T20" s="149"/>
      <c r="V20" s="149" cm="1">
        <f t="array" ref="V20">_xlfn.IFS($C20&lt;"2018-19",
_xlfn.IFS($X20="BPDT",SUM(Q20:R20)-SUM(S20:T20),$X20="Numbers agree",SUM(Q20:R20)-SUM(S20:T20),$X20="APR",ABS(D20)-ABS(E20),$X20="n/a",ABS(D20)-ABS(E20)),
$C20="2018-19",ABS(D20)-ABS(E20),
$C20="2019-20",ABS(D20)-ABS(E20),
$C20&lt;"2024-25",SUM(G20:H20)-SUM(I20:J20),C20&gt;="2024-25",SUM(L20:M20)-SUM(N20:O20))</f>
        <v>5.2758713173044383</v>
      </c>
      <c r="X20" s="111"/>
    </row>
    <row r="21" spans="1:24" x14ac:dyDescent="0.4">
      <c r="A21" s="111" t="str">
        <f t="shared" si="0"/>
        <v>ANH30</v>
      </c>
      <c r="B21" s="111" t="s">
        <v>242</v>
      </c>
      <c r="C21" s="111" t="s">
        <v>522</v>
      </c>
      <c r="D21" s="149"/>
      <c r="E21" s="149"/>
      <c r="G21" s="149"/>
      <c r="H21" s="149"/>
      <c r="I21" s="149"/>
      <c r="J21" s="149"/>
      <c r="L21" s="149">
        <f>_xlfn.IFNA(INDEX(PR24_after_overrides!$D$3:$AX$128, MATCH(Recharges!$A21, PR24_after_overrides!$A$3:$A$128, 0), MATCH(Recharges!L$2, PR24_after_overrides!$D$2:$AX$2, 0)), "")</f>
        <v>0.19219681679647818</v>
      </c>
      <c r="M21" s="149">
        <f>_xlfn.IFNA(INDEX(PR24_after_overrides!$D$3:$AX$128, MATCH(Recharges!$A21, PR24_after_overrides!$A$3:$A$128, 0), MATCH(Recharges!M$2, PR24_after_overrides!$D$2:$AX$2, 0)), "")</f>
        <v>5.2394523535387751</v>
      </c>
      <c r="N21" s="149">
        <f>_xlfn.IFNA(INDEX(PR24_after_overrides!$D$3:$AX$128, MATCH(Recharges!$A21, PR24_after_overrides!$A$3:$A$128, 0), MATCH(Recharges!N$2, PR24_after_overrides!$D$2:$AX$2, 0)), "")</f>
        <v>8.3563833389773117E-3</v>
      </c>
      <c r="O21" s="149">
        <f>_xlfn.IFNA(INDEX(PR24_after_overrides!$D$3:$AX$128, MATCH(Recharges!$A21, PR24_after_overrides!$A$3:$A$128, 0), MATCH(Recharges!O$2, PR24_after_overrides!$D$2:$AX$2, 0)), "")</f>
        <v>0</v>
      </c>
      <c r="Q21" s="149"/>
      <c r="R21" s="149"/>
      <c r="S21" s="149"/>
      <c r="T21" s="149"/>
      <c r="V21" s="149" cm="1">
        <f t="array" ref="V21">_xlfn.IFS($C21&lt;"2018-19",
_xlfn.IFS($X21="BPDT",SUM(Q21:R21)-SUM(S21:T21),$X21="Numbers agree",SUM(Q21:R21)-SUM(S21:T21),$X21="APR",ABS(D21)-ABS(E21),$X21="n/a",ABS(D21)-ABS(E21)),
$C21="2018-19",ABS(D21)-ABS(E21),
$C21="2019-20",ABS(D21)-ABS(E21),
$C21&lt;"2024-25",SUM(G21:H21)-SUM(I21:J21),C21&gt;="2024-25",SUM(L21:M21)-SUM(N21:O21))</f>
        <v>5.4232927869962761</v>
      </c>
      <c r="X21" s="111"/>
    </row>
    <row r="22" spans="1:24" x14ac:dyDescent="0.4">
      <c r="A22" s="111" t="str">
        <f t="shared" si="0"/>
        <v>HDD19</v>
      </c>
      <c r="B22" s="111" t="s">
        <v>277</v>
      </c>
      <c r="C22" s="111" t="s">
        <v>253</v>
      </c>
      <c r="D22" s="149">
        <f>INDEX('Cyclical_after overrides'!$A$1:$AX$244,MATCH(Recharges!$A22,'Cyclical_after overrides'!$A$1:$A$244,0),MATCH(Recharges!D$2,'Cyclical_after overrides'!$A$1:$AX$1,0))</f>
        <v>-0.17499999999999999</v>
      </c>
      <c r="E22" s="149">
        <f>INDEX('Cyclical_after overrides'!$A$1:$AX$244,MATCH(Recharges!$A22,'Cyclical_after overrides'!$A$1:$A$244,0),MATCH(Recharges!E$2,'Cyclical_after overrides'!$A$1:$AX$1,0))</f>
        <v>0.06</v>
      </c>
      <c r="G22" s="149" t="str">
        <f>INDEX('Cyclical_after overrides'!$A$1:$AX$244,MATCH(Recharges!$A22,'Cyclical_after overrides'!$A$1:$A$244,0),MATCH(Recharges!G$2,'Cyclical_after overrides'!$A$1:$AX$1,0))</f>
        <v/>
      </c>
      <c r="H22" s="149" t="str">
        <f>INDEX('Cyclical_after overrides'!$A$1:$AX$244,MATCH(Recharges!$A22,'Cyclical_after overrides'!$A$1:$A$244,0),MATCH(Recharges!H$2,'Cyclical_after overrides'!$A$1:$AX$1,0))</f>
        <v/>
      </c>
      <c r="I22" s="149" t="str">
        <f>INDEX('Cyclical_after overrides'!$A$1:$AX$244,MATCH(Recharges!$A22,'Cyclical_after overrides'!$A$1:$A$244,0),MATCH(Recharges!I$2,'Cyclical_after overrides'!$A$1:$AX$1,0))</f>
        <v/>
      </c>
      <c r="J22" s="149" t="str">
        <f>INDEX('Cyclical_after overrides'!$A$1:$AX$244,MATCH(Recharges!$A22,'Cyclical_after overrides'!$A$1:$A$244,0),MATCH(Recharges!J$2,'Cyclical_after overrides'!$A$1:$AX$1,0))</f>
        <v/>
      </c>
      <c r="L22" s="149" t="str">
        <f>_xlfn.IFNA(INDEX(PR24_after_overrides!$D$3:$AX$128, MATCH(Recharges!$A22, PR24_after_overrides!$A$3:$A$128, 0), MATCH(Recharges!L$2, PR24_after_overrides!$D$2:$AX$2, 0)), "")</f>
        <v/>
      </c>
      <c r="M22" s="149" t="str">
        <f>_xlfn.IFNA(INDEX(PR24_after_overrides!$D$3:$AX$128, MATCH(Recharges!$A22, PR24_after_overrides!$A$3:$A$128, 0), MATCH(Recharges!M$2, PR24_after_overrides!$D$2:$AX$2, 0)), "")</f>
        <v/>
      </c>
      <c r="N22" s="149" t="str">
        <f>_xlfn.IFNA(INDEX(PR24_after_overrides!$D$3:$AX$128, MATCH(Recharges!$A22, PR24_after_overrides!$A$3:$A$128, 0), MATCH(Recharges!N$2, PR24_after_overrides!$D$2:$AX$2, 0)), "")</f>
        <v/>
      </c>
      <c r="O22" s="149" t="str">
        <f>_xlfn.IFNA(INDEX(PR24_after_overrides!$D$3:$AX$128, MATCH(Recharges!$A22, PR24_after_overrides!$A$3:$A$128, 0), MATCH(Recharges!O$2, PR24_after_overrides!$D$2:$AX$2, 0)), "")</f>
        <v/>
      </c>
      <c r="Q22" s="149">
        <f>INDEX(PR19_after_overrides!$A$1:$J$255, MATCH(Recharges!$A22, PR19_after_overrides!$A$1:$A$255, 0), MATCH(Recharges!Q$2, PR19_after_overrides!$A$1:$J$1, 0))</f>
        <v>2.2920372000000001E-2</v>
      </c>
      <c r="R22" s="149">
        <f>INDEX(PR19_after_overrides!$A$1:$J$255, MATCH(Recharges!$A22, PR19_after_overrides!$A$1:$A$255, 0), MATCH(Recharges!R$2, PR19_after_overrides!$A$1:$J$1, 0))</f>
        <v>0.115985988751964</v>
      </c>
      <c r="S22" s="149">
        <f>INDEX(PR19_after_overrides!$A$1:$J$255, MATCH(Recharges!$A22, PR19_after_overrides!$A$1:$A$255, 0), MATCH(Recharges!S$2, PR19_after_overrides!$A$1:$J$1, 0))</f>
        <v>0</v>
      </c>
      <c r="T22" s="149">
        <f>INDEX(PR19_after_overrides!$A$1:$J$255, MATCH(Recharges!$A22, PR19_after_overrides!$A$1:$A$255, 0), MATCH(Recharges!T$2, PR19_after_overrides!$A$1:$J$1, 0))</f>
        <v>0</v>
      </c>
      <c r="V22" s="149" cm="1">
        <f t="array" ref="V22">_xlfn.IFS($C22&lt;"2018-19",
_xlfn.IFS($X22="BPDT",SUM(Q22:R22)-SUM(S22:T22),$X22="Numbers agree",SUM(Q22:R22)-SUM(S22:T22),$X22="APR",ABS(D22)-ABS(E22),$X22="n/a",ABS(D22)-ABS(E22)),
$C22="2018-19",ABS(D22)-ABS(E22),
$C22="2019-20",ABS(D22)-ABS(E22),
$C22&lt;"2024-25",SUM(G22:H22)-SUM(I22:J22),C22&gt;="2024-25",SUM(L22:M22)-SUM(N22:O22))</f>
        <v>0.11499999999999999</v>
      </c>
      <c r="X22" s="111"/>
    </row>
    <row r="23" spans="1:24" x14ac:dyDescent="0.4">
      <c r="A23" s="111" t="str">
        <f t="shared" si="0"/>
        <v>HDD20</v>
      </c>
      <c r="B23" s="111" t="s">
        <v>277</v>
      </c>
      <c r="C23" s="111" t="s">
        <v>255</v>
      </c>
      <c r="D23" s="149">
        <f>INDEX('Cyclical_after overrides'!$A$1:$AX$244,MATCH(Recharges!$A23,'Cyclical_after overrides'!$A$1:$A$244,0),MATCH(Recharges!D$2,'Cyclical_after overrides'!$A$1:$AX$1,0))</f>
        <v>-8.3000000000000004E-2</v>
      </c>
      <c r="E23" s="149">
        <f>INDEX('Cyclical_after overrides'!$A$1:$AX$244,MATCH(Recharges!$A23,'Cyclical_after overrides'!$A$1:$A$244,0),MATCH(Recharges!E$2,'Cyclical_after overrides'!$A$1:$AX$1,0))</f>
        <v>0</v>
      </c>
      <c r="G23" s="149" t="str">
        <f>INDEX('Cyclical_after overrides'!$A$1:$AX$244,MATCH(Recharges!$A23,'Cyclical_after overrides'!$A$1:$A$244,0),MATCH(Recharges!G$2,'Cyclical_after overrides'!$A$1:$AX$1,0))</f>
        <v/>
      </c>
      <c r="H23" s="149" t="str">
        <f>INDEX('Cyclical_after overrides'!$A$1:$AX$244,MATCH(Recharges!$A23,'Cyclical_after overrides'!$A$1:$A$244,0),MATCH(Recharges!H$2,'Cyclical_after overrides'!$A$1:$AX$1,0))</f>
        <v/>
      </c>
      <c r="I23" s="149" t="str">
        <f>INDEX('Cyclical_after overrides'!$A$1:$AX$244,MATCH(Recharges!$A23,'Cyclical_after overrides'!$A$1:$A$244,0),MATCH(Recharges!I$2,'Cyclical_after overrides'!$A$1:$AX$1,0))</f>
        <v/>
      </c>
      <c r="J23" s="149" t="str">
        <f>INDEX('Cyclical_after overrides'!$A$1:$AX$244,MATCH(Recharges!$A23,'Cyclical_after overrides'!$A$1:$A$244,0),MATCH(Recharges!J$2,'Cyclical_after overrides'!$A$1:$AX$1,0))</f>
        <v/>
      </c>
      <c r="L23" s="149" t="str">
        <f>_xlfn.IFNA(INDEX(PR24_after_overrides!$D$3:$AX$128, MATCH(Recharges!$A23, PR24_after_overrides!$A$3:$A$128, 0), MATCH(Recharges!L$2, PR24_after_overrides!$D$2:$AX$2, 0)), "")</f>
        <v/>
      </c>
      <c r="M23" s="149" t="str">
        <f>_xlfn.IFNA(INDEX(PR24_after_overrides!$D$3:$AX$128, MATCH(Recharges!$A23, PR24_after_overrides!$A$3:$A$128, 0), MATCH(Recharges!M$2, PR24_after_overrides!$D$2:$AX$2, 0)), "")</f>
        <v/>
      </c>
      <c r="N23" s="149" t="str">
        <f>_xlfn.IFNA(INDEX(PR24_after_overrides!$D$3:$AX$128, MATCH(Recharges!$A23, PR24_after_overrides!$A$3:$A$128, 0), MATCH(Recharges!N$2, PR24_after_overrides!$D$2:$AX$2, 0)), "")</f>
        <v/>
      </c>
      <c r="O23" s="149" t="str">
        <f>_xlfn.IFNA(INDEX(PR24_after_overrides!$D$3:$AX$128, MATCH(Recharges!$A23, PR24_after_overrides!$A$3:$A$128, 0), MATCH(Recharges!O$2, PR24_after_overrides!$D$2:$AX$2, 0)), "")</f>
        <v/>
      </c>
      <c r="Q23" s="149">
        <f>INDEX(PR19_after_overrides!$A$1:$J$255, MATCH(Recharges!$A23, PR19_after_overrides!$A$1:$A$255, 0), MATCH(Recharges!Q$2, PR19_after_overrides!$A$1:$J$1, 0))</f>
        <v>1.9059785999999999E-2</v>
      </c>
      <c r="R23" s="149">
        <f>INDEX(PR19_after_overrides!$A$1:$J$255, MATCH(Recharges!$A23, PR19_after_overrides!$A$1:$A$255, 0), MATCH(Recharges!R$2, PR19_after_overrides!$A$1:$J$1, 0))</f>
        <v>0.115786674751964</v>
      </c>
      <c r="S23" s="149">
        <f>INDEX(PR19_after_overrides!$A$1:$J$255, MATCH(Recharges!$A23, PR19_after_overrides!$A$1:$A$255, 0), MATCH(Recharges!S$2, PR19_after_overrides!$A$1:$J$1, 0))</f>
        <v>0</v>
      </c>
      <c r="T23" s="149">
        <f>INDEX(PR19_after_overrides!$A$1:$J$255, MATCH(Recharges!$A23, PR19_after_overrides!$A$1:$A$255, 0), MATCH(Recharges!T$2, PR19_after_overrides!$A$1:$J$1, 0))</f>
        <v>0</v>
      </c>
      <c r="V23" s="149" cm="1">
        <f t="array" ref="V23">_xlfn.IFS($C23&lt;"2018-19",
_xlfn.IFS($X23="BPDT",SUM(Q23:R23)-SUM(S23:T23),$X23="Numbers agree",SUM(Q23:R23)-SUM(S23:T23),$X23="APR",ABS(D23)-ABS(E23),$X23="n/a",ABS(D23)-ABS(E23)),
$C23="2018-19",ABS(D23)-ABS(E23),
$C23="2019-20",ABS(D23)-ABS(E23),
$C23&lt;"2024-25",SUM(G23:H23)-SUM(I23:J23),C23&gt;="2024-25",SUM(L23:M23)-SUM(N23:O23))</f>
        <v>8.3000000000000004E-2</v>
      </c>
      <c r="X23" s="111"/>
    </row>
    <row r="24" spans="1:24" x14ac:dyDescent="0.4">
      <c r="A24" s="111" t="str">
        <f t="shared" si="0"/>
        <v>HDD21</v>
      </c>
      <c r="B24" s="111" t="s">
        <v>277</v>
      </c>
      <c r="C24" s="111" t="s">
        <v>257</v>
      </c>
      <c r="D24" s="149" t="str">
        <f>INDEX('Cyclical_after overrides'!$A$1:$AX$244,MATCH(Recharges!$A24,'Cyclical_after overrides'!$A$1:$A$244,0),MATCH(Recharges!D$2,'Cyclical_after overrides'!$A$1:$AX$1,0))</f>
        <v/>
      </c>
      <c r="E24" s="149" t="str">
        <f>INDEX('Cyclical_after overrides'!$A$1:$AX$244,MATCH(Recharges!$A24,'Cyclical_after overrides'!$A$1:$A$244,0),MATCH(Recharges!E$2,'Cyclical_after overrides'!$A$1:$AX$1,0))</f>
        <v/>
      </c>
      <c r="G24" s="149">
        <f>INDEX('Cyclical_after overrides'!$A$1:$AX$244,MATCH(Recharges!$A24,'Cyclical_after overrides'!$A$1:$A$244,0),MATCH(Recharges!G$2,'Cyclical_after overrides'!$A$1:$AX$1,0))</f>
        <v>0</v>
      </c>
      <c r="H24" s="149">
        <f>INDEX('Cyclical_after overrides'!$A$1:$AX$244,MATCH(Recharges!$A24,'Cyclical_after overrides'!$A$1:$A$244,0),MATCH(Recharges!H$2,'Cyclical_after overrides'!$A$1:$AX$1,0))</f>
        <v>9.5000000000000001E-2</v>
      </c>
      <c r="I24" s="149">
        <f>INDEX('Cyclical_after overrides'!$A$1:$AX$244,MATCH(Recharges!$A24,'Cyclical_after overrides'!$A$1:$A$244,0),MATCH(Recharges!I$2,'Cyclical_after overrides'!$A$1:$AX$1,0))</f>
        <v>0</v>
      </c>
      <c r="J24" s="149">
        <f>INDEX('Cyclical_after overrides'!$A$1:$AX$244,MATCH(Recharges!$A24,'Cyclical_after overrides'!$A$1:$A$244,0),MATCH(Recharges!J$2,'Cyclical_after overrides'!$A$1:$AX$1,0))</f>
        <v>0</v>
      </c>
      <c r="L24" s="149" t="str">
        <f>_xlfn.IFNA(INDEX(PR24_after_overrides!$D$3:$AX$128, MATCH(Recharges!$A24, PR24_after_overrides!$A$3:$A$128, 0), MATCH(Recharges!L$2, PR24_after_overrides!$D$2:$AX$2, 0)), "")</f>
        <v/>
      </c>
      <c r="M24" s="149" t="str">
        <f>_xlfn.IFNA(INDEX(PR24_after_overrides!$D$3:$AX$128, MATCH(Recharges!$A24, PR24_after_overrides!$A$3:$A$128, 0), MATCH(Recharges!M$2, PR24_after_overrides!$D$2:$AX$2, 0)), "")</f>
        <v/>
      </c>
      <c r="N24" s="149" t="str">
        <f>_xlfn.IFNA(INDEX(PR24_after_overrides!$D$3:$AX$128, MATCH(Recharges!$A24, PR24_after_overrides!$A$3:$A$128, 0), MATCH(Recharges!N$2, PR24_after_overrides!$D$2:$AX$2, 0)), "")</f>
        <v/>
      </c>
      <c r="O24" s="149" t="str">
        <f>_xlfn.IFNA(INDEX(PR24_after_overrides!$D$3:$AX$128, MATCH(Recharges!$A24, PR24_after_overrides!$A$3:$A$128, 0), MATCH(Recharges!O$2, PR24_after_overrides!$D$2:$AX$2, 0)), "")</f>
        <v/>
      </c>
      <c r="Q24" s="149">
        <f>INDEX(PR19_after_overrides!$A$1:$J$255, MATCH(Recharges!$A24, PR19_after_overrides!$A$1:$A$255, 0), MATCH(Recharges!Q$2, PR19_after_overrides!$A$1:$J$1, 0))</f>
        <v>1.9059804E-2</v>
      </c>
      <c r="R24" s="149">
        <f>INDEX(PR19_after_overrides!$A$1:$J$255, MATCH(Recharges!$A24, PR19_after_overrides!$A$1:$A$255, 0), MATCH(Recharges!R$2, PR19_after_overrides!$A$1:$J$1, 0))</f>
        <v>0.111267154389074</v>
      </c>
      <c r="S24" s="149">
        <f>INDEX(PR19_after_overrides!$A$1:$J$255, MATCH(Recharges!$A24, PR19_after_overrides!$A$1:$A$255, 0), MATCH(Recharges!S$2, PR19_after_overrides!$A$1:$J$1, 0))</f>
        <v>0</v>
      </c>
      <c r="T24" s="149">
        <f>INDEX(PR19_after_overrides!$A$1:$J$255, MATCH(Recharges!$A24, PR19_after_overrides!$A$1:$A$255, 0), MATCH(Recharges!T$2, PR19_after_overrides!$A$1:$J$1, 0))</f>
        <v>0</v>
      </c>
      <c r="V24" s="149" cm="1">
        <f t="array" ref="V24">_xlfn.IFS($C24&lt;"2018-19",
_xlfn.IFS($X24="BPDT",SUM(Q24:R24)-SUM(S24:T24),$X24="Numbers agree",SUM(Q24:R24)-SUM(S24:T24),$X24="APR",ABS(D24)-ABS(E24),$X24="n/a",ABS(D24)-ABS(E24)),
$C24="2018-19",ABS(D24)-ABS(E24),
$C24="2019-20",ABS(D24)-ABS(E24),
$C24&lt;"2024-25",SUM(G24:H24)-SUM(I24:J24),C24&gt;="2024-25",SUM(L24:M24)-SUM(N24:O24))</f>
        <v>9.5000000000000001E-2</v>
      </c>
      <c r="X24" s="111"/>
    </row>
    <row r="25" spans="1:24" x14ac:dyDescent="0.4">
      <c r="A25" s="111" t="str">
        <f t="shared" si="0"/>
        <v>HDD22</v>
      </c>
      <c r="B25" s="111" t="s">
        <v>277</v>
      </c>
      <c r="C25" s="111" t="s">
        <v>259</v>
      </c>
      <c r="D25" s="149" t="str">
        <f>INDEX('Cyclical_after overrides'!$A$1:$AX$244,MATCH(Recharges!$A25,'Cyclical_after overrides'!$A$1:$A$244,0),MATCH(Recharges!D$2,'Cyclical_after overrides'!$A$1:$AX$1,0))</f>
        <v/>
      </c>
      <c r="E25" s="149" t="str">
        <f>INDEX('Cyclical_after overrides'!$A$1:$AX$244,MATCH(Recharges!$A25,'Cyclical_after overrides'!$A$1:$A$244,0),MATCH(Recharges!E$2,'Cyclical_after overrides'!$A$1:$AX$1,0))</f>
        <v/>
      </c>
      <c r="G25" s="149">
        <f>INDEX('Cyclical_after overrides'!$A$1:$AX$244,MATCH(Recharges!$A25,'Cyclical_after overrides'!$A$1:$A$244,0),MATCH(Recharges!G$2,'Cyclical_after overrides'!$A$1:$AX$1,0))</f>
        <v>0</v>
      </c>
      <c r="H25" s="149">
        <f>INDEX('Cyclical_after overrides'!$A$1:$AX$244,MATCH(Recharges!$A25,'Cyclical_after overrides'!$A$1:$A$244,0),MATCH(Recharges!H$2,'Cyclical_after overrides'!$A$1:$AX$1,0))</f>
        <v>0.1</v>
      </c>
      <c r="I25" s="149">
        <f>INDEX('Cyclical_after overrides'!$A$1:$AX$244,MATCH(Recharges!$A25,'Cyclical_after overrides'!$A$1:$A$244,0),MATCH(Recharges!I$2,'Cyclical_after overrides'!$A$1:$AX$1,0))</f>
        <v>0</v>
      </c>
      <c r="J25" s="149">
        <f>INDEX('Cyclical_after overrides'!$A$1:$AX$244,MATCH(Recharges!$A25,'Cyclical_after overrides'!$A$1:$A$244,0),MATCH(Recharges!J$2,'Cyclical_after overrides'!$A$1:$AX$1,0))</f>
        <v>0</v>
      </c>
      <c r="L25" s="149" t="str">
        <f>_xlfn.IFNA(INDEX(PR24_after_overrides!$D$3:$AX$128, MATCH(Recharges!$A25, PR24_after_overrides!$A$3:$A$128, 0), MATCH(Recharges!L$2, PR24_after_overrides!$D$2:$AX$2, 0)), "")</f>
        <v/>
      </c>
      <c r="M25" s="149" t="str">
        <f>_xlfn.IFNA(INDEX(PR24_after_overrides!$D$3:$AX$128, MATCH(Recharges!$A25, PR24_after_overrides!$A$3:$A$128, 0), MATCH(Recharges!M$2, PR24_after_overrides!$D$2:$AX$2, 0)), "")</f>
        <v/>
      </c>
      <c r="N25" s="149" t="str">
        <f>_xlfn.IFNA(INDEX(PR24_after_overrides!$D$3:$AX$128, MATCH(Recharges!$A25, PR24_after_overrides!$A$3:$A$128, 0), MATCH(Recharges!N$2, PR24_after_overrides!$D$2:$AX$2, 0)), "")</f>
        <v/>
      </c>
      <c r="O25" s="149" t="str">
        <f>_xlfn.IFNA(INDEX(PR24_after_overrides!$D$3:$AX$128, MATCH(Recharges!$A25, PR24_after_overrides!$A$3:$A$128, 0), MATCH(Recharges!O$2, PR24_after_overrides!$D$2:$AX$2, 0)), "")</f>
        <v/>
      </c>
      <c r="Q25" s="149">
        <f>INDEX(PR19_after_overrides!$A$1:$J$255, MATCH(Recharges!$A25, PR19_after_overrides!$A$1:$A$255, 0), MATCH(Recharges!Q$2, PR19_after_overrides!$A$1:$J$1, 0))</f>
        <v>1.7944322400000001E-2</v>
      </c>
      <c r="R25" s="149">
        <f>INDEX(PR19_after_overrides!$A$1:$J$255, MATCH(Recharges!$A25, PR19_after_overrides!$A$1:$A$255, 0), MATCH(Recharges!R$2, PR19_after_overrides!$A$1:$J$1, 0))</f>
        <v>0.10169936284704301</v>
      </c>
      <c r="S25" s="149">
        <f>INDEX(PR19_after_overrides!$A$1:$J$255, MATCH(Recharges!$A25, PR19_after_overrides!$A$1:$A$255, 0), MATCH(Recharges!S$2, PR19_after_overrides!$A$1:$J$1, 0))</f>
        <v>0</v>
      </c>
      <c r="T25" s="149">
        <f>INDEX(PR19_after_overrides!$A$1:$J$255, MATCH(Recharges!$A25, PR19_after_overrides!$A$1:$A$255, 0), MATCH(Recharges!T$2, PR19_after_overrides!$A$1:$J$1, 0))</f>
        <v>0</v>
      </c>
      <c r="V25" s="149" cm="1">
        <f t="array" ref="V25">_xlfn.IFS($C25&lt;"2018-19",
_xlfn.IFS($X25="BPDT",SUM(Q25:R25)-SUM(S25:T25),$X25="Numbers agree",SUM(Q25:R25)-SUM(S25:T25),$X25="APR",ABS(D25)-ABS(E25),$X25="n/a",ABS(D25)-ABS(E25)),
$C25="2018-19",ABS(D25)-ABS(E25),
$C25="2019-20",ABS(D25)-ABS(E25),
$C25&lt;"2024-25",SUM(G25:H25)-SUM(I25:J25),C25&gt;="2024-25",SUM(L25:M25)-SUM(N25:O25))</f>
        <v>0.1</v>
      </c>
      <c r="X25" s="111"/>
    </row>
    <row r="26" spans="1:24" x14ac:dyDescent="0.4">
      <c r="A26" s="111" t="str">
        <f t="shared" si="0"/>
        <v>HDD23</v>
      </c>
      <c r="B26" s="111" t="s">
        <v>277</v>
      </c>
      <c r="C26" s="111" t="s">
        <v>261</v>
      </c>
      <c r="D26" s="149" t="str">
        <f>INDEX('Cyclical_after overrides'!$A$1:$AX$244,MATCH(Recharges!$A26,'Cyclical_after overrides'!$A$1:$A$244,0),MATCH(Recharges!D$2,'Cyclical_after overrides'!$A$1:$AX$1,0))</f>
        <v/>
      </c>
      <c r="E26" s="149" t="str">
        <f>INDEX('Cyclical_after overrides'!$A$1:$AX$244,MATCH(Recharges!$A26,'Cyclical_after overrides'!$A$1:$A$244,0),MATCH(Recharges!E$2,'Cyclical_after overrides'!$A$1:$AX$1,0))</f>
        <v/>
      </c>
      <c r="G26" s="149">
        <f>INDEX('Cyclical_after overrides'!$A$1:$AX$244,MATCH(Recharges!$A26,'Cyclical_after overrides'!$A$1:$A$244,0),MATCH(Recharges!G$2,'Cyclical_after overrides'!$A$1:$AX$1,0))</f>
        <v>0</v>
      </c>
      <c r="H26" s="149">
        <f>INDEX('Cyclical_after overrides'!$A$1:$AX$244,MATCH(Recharges!$A26,'Cyclical_after overrides'!$A$1:$A$244,0),MATCH(Recharges!H$2,'Cyclical_after overrides'!$A$1:$AX$1,0))</f>
        <v>9.9547247426257118E-2</v>
      </c>
      <c r="I26" s="149">
        <f>INDEX('Cyclical_after overrides'!$A$1:$AX$244,MATCH(Recharges!$A26,'Cyclical_after overrides'!$A$1:$A$244,0),MATCH(Recharges!I$2,'Cyclical_after overrides'!$A$1:$AX$1,0))</f>
        <v>0</v>
      </c>
      <c r="J26" s="149">
        <f>INDEX('Cyclical_after overrides'!$A$1:$AX$244,MATCH(Recharges!$A26,'Cyclical_after overrides'!$A$1:$A$244,0),MATCH(Recharges!J$2,'Cyclical_after overrides'!$A$1:$AX$1,0))</f>
        <v>0</v>
      </c>
      <c r="L26" s="149" t="str">
        <f>_xlfn.IFNA(INDEX(PR24_after_overrides!$D$3:$AX$128, MATCH(Recharges!$A26, PR24_after_overrides!$A$3:$A$128, 0), MATCH(Recharges!L$2, PR24_after_overrides!$D$2:$AX$2, 0)), "")</f>
        <v/>
      </c>
      <c r="M26" s="149" t="str">
        <f>_xlfn.IFNA(INDEX(PR24_after_overrides!$D$3:$AX$128, MATCH(Recharges!$A26, PR24_after_overrides!$A$3:$A$128, 0), MATCH(Recharges!M$2, PR24_after_overrides!$D$2:$AX$2, 0)), "")</f>
        <v/>
      </c>
      <c r="N26" s="149" t="str">
        <f>_xlfn.IFNA(INDEX(PR24_after_overrides!$D$3:$AX$128, MATCH(Recharges!$A26, PR24_after_overrides!$A$3:$A$128, 0), MATCH(Recharges!N$2, PR24_after_overrides!$D$2:$AX$2, 0)), "")</f>
        <v/>
      </c>
      <c r="O26" s="149" t="str">
        <f>_xlfn.IFNA(INDEX(PR24_after_overrides!$D$3:$AX$128, MATCH(Recharges!$A26, PR24_after_overrides!$A$3:$A$128, 0), MATCH(Recharges!O$2, PR24_after_overrides!$D$2:$AX$2, 0)), "")</f>
        <v/>
      </c>
      <c r="Q26" s="149">
        <f>INDEX(PR19_after_overrides!$A$1:$J$255, MATCH(Recharges!$A26, PR19_after_overrides!$A$1:$A$255, 0), MATCH(Recharges!Q$2, PR19_after_overrides!$A$1:$J$1, 0))</f>
        <v>1.78715196E-2</v>
      </c>
      <c r="R26" s="149">
        <f>INDEX(PR19_after_overrides!$A$1:$J$255, MATCH(Recharges!$A26, PR19_after_overrides!$A$1:$A$255, 0), MATCH(Recharges!R$2, PR19_after_overrides!$A$1:$J$1, 0))</f>
        <v>3.1153086505010998E-2</v>
      </c>
      <c r="S26" s="149">
        <f>INDEX(PR19_after_overrides!$A$1:$J$255, MATCH(Recharges!$A26, PR19_after_overrides!$A$1:$A$255, 0), MATCH(Recharges!S$2, PR19_after_overrides!$A$1:$J$1, 0))</f>
        <v>0</v>
      </c>
      <c r="T26" s="149">
        <f>INDEX(PR19_after_overrides!$A$1:$J$255, MATCH(Recharges!$A26, PR19_after_overrides!$A$1:$A$255, 0), MATCH(Recharges!T$2, PR19_after_overrides!$A$1:$J$1, 0))</f>
        <v>0</v>
      </c>
      <c r="V26" s="149" cm="1">
        <f t="array" ref="V26">_xlfn.IFS($C26&lt;"2018-19",
_xlfn.IFS($X26="BPDT",SUM(Q26:R26)-SUM(S26:T26),$X26="Numbers agree",SUM(Q26:R26)-SUM(S26:T26),$X26="APR",ABS(D26)-ABS(E26),$X26="n/a",ABS(D26)-ABS(E26)),
$C26="2018-19",ABS(D26)-ABS(E26),
$C26="2019-20",ABS(D26)-ABS(E26),
$C26&lt;"2024-25",SUM(G26:H26)-SUM(I26:J26),C26&gt;="2024-25",SUM(L26:M26)-SUM(N26:O26))</f>
        <v>9.9547247426257118E-2</v>
      </c>
      <c r="X26" s="111"/>
    </row>
    <row r="27" spans="1:24" x14ac:dyDescent="0.4">
      <c r="A27" s="111" t="str">
        <f t="shared" ref="A27:A33" si="1">B27&amp;RIGHT(C27,2)</f>
        <v>HDD24</v>
      </c>
      <c r="B27" s="111" t="s">
        <v>277</v>
      </c>
      <c r="C27" s="111" t="s">
        <v>263</v>
      </c>
      <c r="D27" s="149"/>
      <c r="E27" s="149"/>
      <c r="G27" s="149">
        <f>INDEX('Cyclical_after overrides'!$A$1:$AX$244,MATCH(Recharges!$A27,'Cyclical_after overrides'!$A$1:$A$244,0),MATCH(Recharges!G$2,'Cyclical_after overrides'!$A$1:$AX$1,0))</f>
        <v>0</v>
      </c>
      <c r="H27" s="149">
        <f>INDEX('Cyclical_after overrides'!$A$1:$AX$244,MATCH(Recharges!$A27,'Cyclical_after overrides'!$A$1:$A$244,0),MATCH(Recharges!H$2,'Cyclical_after overrides'!$A$1:$AX$1,0))</f>
        <v>8.4000000000000005E-2</v>
      </c>
      <c r="I27" s="149">
        <f>INDEX('Cyclical_after overrides'!$A$1:$AX$244,MATCH(Recharges!$A27,'Cyclical_after overrides'!$A$1:$A$244,0),MATCH(Recharges!I$2,'Cyclical_after overrides'!$A$1:$AX$1,0))</f>
        <v>0</v>
      </c>
      <c r="J27" s="149">
        <f>INDEX('Cyclical_after overrides'!$A$1:$AX$244,MATCH(Recharges!$A27,'Cyclical_after overrides'!$A$1:$A$244,0),MATCH(Recharges!J$2,'Cyclical_after overrides'!$A$1:$AX$1,0))</f>
        <v>0</v>
      </c>
      <c r="L27" s="149">
        <f>_xlfn.IFNA(INDEX(PR24_after_overrides!$D$3:$AX$128, MATCH(Recharges!$A27, PR24_after_overrides!$A$3:$A$128, 0), MATCH(Recharges!L$2, PR24_after_overrides!$D$2:$AX$2, 0)), "")</f>
        <v>0</v>
      </c>
      <c r="M27" s="149">
        <f>_xlfn.IFNA(INDEX(PR24_after_overrides!$D$3:$AX$128, MATCH(Recharges!$A27, PR24_after_overrides!$A$3:$A$128, 0), MATCH(Recharges!M$2, PR24_after_overrides!$D$2:$AX$2, 0)), "")</f>
        <v>8.443752116491704E-2</v>
      </c>
      <c r="N27" s="149">
        <f>_xlfn.IFNA(INDEX(PR24_after_overrides!$D$3:$AX$128, MATCH(Recharges!$A27, PR24_after_overrides!$A$3:$A$128, 0), MATCH(Recharges!N$2, PR24_after_overrides!$D$2:$AX$2, 0)), "")</f>
        <v>0</v>
      </c>
      <c r="O27" s="149">
        <f>_xlfn.IFNA(INDEX(PR24_after_overrides!$D$3:$AX$128, MATCH(Recharges!$A27, PR24_after_overrides!$A$3:$A$128, 0), MATCH(Recharges!O$2, PR24_after_overrides!$D$2:$AX$2, 0)), "")</f>
        <v>0</v>
      </c>
      <c r="Q27" s="149"/>
      <c r="R27" s="149"/>
      <c r="S27" s="149"/>
      <c r="T27" s="149"/>
      <c r="V27" s="149" cm="1">
        <f t="array" ref="V27">_xlfn.IFS($C27&lt;"2018-19",
_xlfn.IFS($X27="BPDT",SUM(Q27:R27)-SUM(S27:T27),$X27="Numbers agree",SUM(Q27:R27)-SUM(S27:T27),$X27="APR",ABS(D27)-ABS(E27),$X27="n/a",ABS(D27)-ABS(E27)),
$C27="2018-19",ABS(D27)-ABS(E27),
$C27="2019-20",ABS(D27)-ABS(E27),
$C27&lt;"2024-25",SUM(G27:H27)-SUM(I27:J27),C27&gt;="2024-25",SUM(L27:M27)-SUM(N27:O27))</f>
        <v>8.4000000000000005E-2</v>
      </c>
      <c r="X27" s="111"/>
    </row>
    <row r="28" spans="1:24" x14ac:dyDescent="0.4">
      <c r="A28" s="111" t="str">
        <f t="shared" si="1"/>
        <v>HDD25</v>
      </c>
      <c r="B28" s="111" t="s">
        <v>277</v>
      </c>
      <c r="C28" s="111" t="s">
        <v>516</v>
      </c>
      <c r="D28" s="149"/>
      <c r="E28" s="149"/>
      <c r="G28" s="149"/>
      <c r="H28" s="149"/>
      <c r="I28" s="149"/>
      <c r="J28" s="149"/>
      <c r="L28" s="149">
        <f>_xlfn.IFNA(INDEX(PR24_after_overrides!$D$3:$AX$128, MATCH(Recharges!$A28, PR24_after_overrides!$A$3:$A$128, 0), MATCH(Recharges!L$2, PR24_after_overrides!$D$2:$AX$2, 0)), "")</f>
        <v>0</v>
      </c>
      <c r="M28" s="149">
        <f>_xlfn.IFNA(INDEX(PR24_after_overrides!$D$3:$AX$128, MATCH(Recharges!$A28, PR24_after_overrides!$A$3:$A$128, 0), MATCH(Recharges!M$2, PR24_after_overrides!$D$2:$AX$2, 0)), "")</f>
        <v>9.6313468419485015E-2</v>
      </c>
      <c r="N28" s="149">
        <f>_xlfn.IFNA(INDEX(PR24_after_overrides!$D$3:$AX$128, MATCH(Recharges!$A28, PR24_after_overrides!$A$3:$A$128, 0), MATCH(Recharges!N$2, PR24_after_overrides!$D$2:$AX$2, 0)), "")</f>
        <v>0</v>
      </c>
      <c r="O28" s="149">
        <f>_xlfn.IFNA(INDEX(PR24_after_overrides!$D$3:$AX$128, MATCH(Recharges!$A28, PR24_after_overrides!$A$3:$A$128, 0), MATCH(Recharges!O$2, PR24_after_overrides!$D$2:$AX$2, 0)), "")</f>
        <v>0</v>
      </c>
      <c r="Q28" s="149"/>
      <c r="R28" s="149"/>
      <c r="S28" s="149"/>
      <c r="T28" s="149"/>
      <c r="V28" s="149" cm="1">
        <f t="array" ref="V28">_xlfn.IFS($C28&lt;"2018-19",
_xlfn.IFS($X28="BPDT",SUM(Q28:R28)-SUM(S28:T28),$X28="Numbers agree",SUM(Q28:R28)-SUM(S28:T28),$X28="APR",ABS(D28)-ABS(E28),$X28="n/a",ABS(D28)-ABS(E28)),
$C28="2018-19",ABS(D28)-ABS(E28),
$C28="2019-20",ABS(D28)-ABS(E28),
$C28&lt;"2024-25",SUM(G28:H28)-SUM(I28:J28),C28&gt;="2024-25",SUM(L28:M28)-SUM(N28:O28))</f>
        <v>9.6313468419485015E-2</v>
      </c>
      <c r="X28" s="111"/>
    </row>
    <row r="29" spans="1:24" x14ac:dyDescent="0.4">
      <c r="A29" s="111" t="str">
        <f t="shared" si="1"/>
        <v>HDD26</v>
      </c>
      <c r="B29" s="111" t="s">
        <v>277</v>
      </c>
      <c r="C29" s="111" t="s">
        <v>518</v>
      </c>
      <c r="D29" s="149"/>
      <c r="E29" s="149"/>
      <c r="G29" s="149"/>
      <c r="H29" s="149"/>
      <c r="I29" s="149"/>
      <c r="J29" s="149"/>
      <c r="L29" s="149">
        <f>_xlfn.IFNA(INDEX(PR24_after_overrides!$D$3:$AX$128, MATCH(Recharges!$A29, PR24_after_overrides!$A$3:$A$128, 0), MATCH(Recharges!L$2, PR24_after_overrides!$D$2:$AX$2, 0)), "")</f>
        <v>0</v>
      </c>
      <c r="M29" s="149">
        <f>_xlfn.IFNA(INDEX(PR24_after_overrides!$D$3:$AX$128, MATCH(Recharges!$A29, PR24_after_overrides!$A$3:$A$128, 0), MATCH(Recharges!M$2, PR24_after_overrides!$D$2:$AX$2, 0)), "")</f>
        <v>9.3445744484346935E-2</v>
      </c>
      <c r="N29" s="149">
        <f>_xlfn.IFNA(INDEX(PR24_after_overrides!$D$3:$AX$128, MATCH(Recharges!$A29, PR24_after_overrides!$A$3:$A$128, 0), MATCH(Recharges!N$2, PR24_after_overrides!$D$2:$AX$2, 0)), "")</f>
        <v>0</v>
      </c>
      <c r="O29" s="149">
        <f>_xlfn.IFNA(INDEX(PR24_after_overrides!$D$3:$AX$128, MATCH(Recharges!$A29, PR24_after_overrides!$A$3:$A$128, 0), MATCH(Recharges!O$2, PR24_after_overrides!$D$2:$AX$2, 0)), "")</f>
        <v>0</v>
      </c>
      <c r="Q29" s="149"/>
      <c r="R29" s="149"/>
      <c r="S29" s="149"/>
      <c r="T29" s="149"/>
      <c r="V29" s="149" cm="1">
        <f t="array" ref="V29">_xlfn.IFS($C29&lt;"2018-19",
_xlfn.IFS($X29="BPDT",SUM(Q29:R29)-SUM(S29:T29),$X29="Numbers agree",SUM(Q29:R29)-SUM(S29:T29),$X29="APR",ABS(D29)-ABS(E29),$X29="n/a",ABS(D29)-ABS(E29)),
$C29="2018-19",ABS(D29)-ABS(E29),
$C29="2019-20",ABS(D29)-ABS(E29),
$C29&lt;"2024-25",SUM(G29:H29)-SUM(I29:J29),C29&gt;="2024-25",SUM(L29:M29)-SUM(N29:O29))</f>
        <v>9.3445744484346935E-2</v>
      </c>
      <c r="X29" s="111"/>
    </row>
    <row r="30" spans="1:24" x14ac:dyDescent="0.4">
      <c r="A30" s="111" t="str">
        <f t="shared" si="1"/>
        <v>HDD27</v>
      </c>
      <c r="B30" s="111" t="s">
        <v>277</v>
      </c>
      <c r="C30" s="111" t="s">
        <v>519</v>
      </c>
      <c r="D30" s="149"/>
      <c r="E30" s="149"/>
      <c r="G30" s="149"/>
      <c r="H30" s="149"/>
      <c r="I30" s="149"/>
      <c r="J30" s="149"/>
      <c r="L30" s="149">
        <f>_xlfn.IFNA(INDEX(PR24_after_overrides!$D$3:$AX$128, MATCH(Recharges!$A30, PR24_after_overrides!$A$3:$A$128, 0), MATCH(Recharges!L$2, PR24_after_overrides!$D$2:$AX$2, 0)), "")</f>
        <v>0</v>
      </c>
      <c r="M30" s="149">
        <f>_xlfn.IFNA(INDEX(PR24_after_overrides!$D$3:$AX$128, MATCH(Recharges!$A30, PR24_after_overrides!$A$3:$A$128, 0), MATCH(Recharges!M$2, PR24_after_overrides!$D$2:$AX$2, 0)), "")</f>
        <v>9.4163847529529485E-2</v>
      </c>
      <c r="N30" s="149">
        <f>_xlfn.IFNA(INDEX(PR24_after_overrides!$D$3:$AX$128, MATCH(Recharges!$A30, PR24_after_overrides!$A$3:$A$128, 0), MATCH(Recharges!N$2, PR24_after_overrides!$D$2:$AX$2, 0)), "")</f>
        <v>0</v>
      </c>
      <c r="O30" s="149">
        <f>_xlfn.IFNA(INDEX(PR24_after_overrides!$D$3:$AX$128, MATCH(Recharges!$A30, PR24_after_overrides!$A$3:$A$128, 0), MATCH(Recharges!O$2, PR24_after_overrides!$D$2:$AX$2, 0)), "")</f>
        <v>0</v>
      </c>
      <c r="Q30" s="149"/>
      <c r="R30" s="149"/>
      <c r="S30" s="149"/>
      <c r="T30" s="149"/>
      <c r="V30" s="149" cm="1">
        <f t="array" ref="V30">_xlfn.IFS($C30&lt;"2018-19",
_xlfn.IFS($X30="BPDT",SUM(Q30:R30)-SUM(S30:T30),$X30="Numbers agree",SUM(Q30:R30)-SUM(S30:T30),$X30="APR",ABS(D30)-ABS(E30),$X30="n/a",ABS(D30)-ABS(E30)),
$C30="2018-19",ABS(D30)-ABS(E30),
$C30="2019-20",ABS(D30)-ABS(E30),
$C30&lt;"2024-25",SUM(G30:H30)-SUM(I30:J30),C30&gt;="2024-25",SUM(L30:M30)-SUM(N30:O30))</f>
        <v>9.4163847529529485E-2</v>
      </c>
      <c r="X30" s="111"/>
    </row>
    <row r="31" spans="1:24" x14ac:dyDescent="0.4">
      <c r="A31" s="111" t="str">
        <f t="shared" si="1"/>
        <v>HDD28</v>
      </c>
      <c r="B31" s="111" t="s">
        <v>277</v>
      </c>
      <c r="C31" s="111" t="s">
        <v>520</v>
      </c>
      <c r="D31" s="149"/>
      <c r="E31" s="149"/>
      <c r="G31" s="149"/>
      <c r="H31" s="149"/>
      <c r="I31" s="149"/>
      <c r="J31" s="149"/>
      <c r="L31" s="149">
        <f>_xlfn.IFNA(INDEX(PR24_after_overrides!$D$3:$AX$128, MATCH(Recharges!$A31, PR24_after_overrides!$A$3:$A$128, 0), MATCH(Recharges!L$2, PR24_after_overrides!$D$2:$AX$2, 0)), "")</f>
        <v>0</v>
      </c>
      <c r="M31" s="149">
        <f>_xlfn.IFNA(INDEX(PR24_after_overrides!$D$3:$AX$128, MATCH(Recharges!$A31, PR24_after_overrides!$A$3:$A$128, 0), MATCH(Recharges!M$2, PR24_after_overrides!$D$2:$AX$2, 0)), "")</f>
        <v>9.2438657493150181E-2</v>
      </c>
      <c r="N31" s="149">
        <f>_xlfn.IFNA(INDEX(PR24_after_overrides!$D$3:$AX$128, MATCH(Recharges!$A31, PR24_after_overrides!$A$3:$A$128, 0), MATCH(Recharges!N$2, PR24_after_overrides!$D$2:$AX$2, 0)), "")</f>
        <v>0</v>
      </c>
      <c r="O31" s="149">
        <f>_xlfn.IFNA(INDEX(PR24_after_overrides!$D$3:$AX$128, MATCH(Recharges!$A31, PR24_after_overrides!$A$3:$A$128, 0), MATCH(Recharges!O$2, PR24_after_overrides!$D$2:$AX$2, 0)), "")</f>
        <v>0</v>
      </c>
      <c r="Q31" s="149"/>
      <c r="R31" s="149"/>
      <c r="S31" s="149"/>
      <c r="T31" s="149"/>
      <c r="V31" s="149" cm="1">
        <f t="array" ref="V31">_xlfn.IFS($C31&lt;"2018-19",
_xlfn.IFS($X31="BPDT",SUM(Q31:R31)-SUM(S31:T31),$X31="Numbers agree",SUM(Q31:R31)-SUM(S31:T31),$X31="APR",ABS(D31)-ABS(E31),$X31="n/a",ABS(D31)-ABS(E31)),
$C31="2018-19",ABS(D31)-ABS(E31),
$C31="2019-20",ABS(D31)-ABS(E31),
$C31&lt;"2024-25",SUM(G31:H31)-SUM(I31:J31),C31&gt;="2024-25",SUM(L31:M31)-SUM(N31:O31))</f>
        <v>9.2438657493150181E-2</v>
      </c>
      <c r="X31" s="111"/>
    </row>
    <row r="32" spans="1:24" x14ac:dyDescent="0.4">
      <c r="A32" s="111" t="str">
        <f t="shared" si="1"/>
        <v>HDD29</v>
      </c>
      <c r="B32" s="111" t="s">
        <v>277</v>
      </c>
      <c r="C32" s="111" t="s">
        <v>521</v>
      </c>
      <c r="D32" s="149"/>
      <c r="E32" s="149"/>
      <c r="G32" s="149"/>
      <c r="H32" s="149"/>
      <c r="I32" s="149"/>
      <c r="J32" s="149"/>
      <c r="L32" s="149">
        <f>_xlfn.IFNA(INDEX(PR24_after_overrides!$D$3:$AX$128, MATCH(Recharges!$A32, PR24_after_overrides!$A$3:$A$128, 0), MATCH(Recharges!L$2, PR24_after_overrides!$D$2:$AX$2, 0)), "")</f>
        <v>0</v>
      </c>
      <c r="M32" s="149">
        <f>_xlfn.IFNA(INDEX(PR24_after_overrides!$D$3:$AX$128, MATCH(Recharges!$A32, PR24_after_overrides!$A$3:$A$128, 0), MATCH(Recharges!M$2, PR24_after_overrides!$D$2:$AX$2, 0)), "")</f>
        <v>4.3765322110479066E-2</v>
      </c>
      <c r="N32" s="149">
        <f>_xlfn.IFNA(INDEX(PR24_after_overrides!$D$3:$AX$128, MATCH(Recharges!$A32, PR24_after_overrides!$A$3:$A$128, 0), MATCH(Recharges!N$2, PR24_after_overrides!$D$2:$AX$2, 0)), "")</f>
        <v>0</v>
      </c>
      <c r="O32" s="149">
        <f>_xlfn.IFNA(INDEX(PR24_after_overrides!$D$3:$AX$128, MATCH(Recharges!$A32, PR24_after_overrides!$A$3:$A$128, 0), MATCH(Recharges!O$2, PR24_after_overrides!$D$2:$AX$2, 0)), "")</f>
        <v>0</v>
      </c>
      <c r="Q32" s="149"/>
      <c r="R32" s="149"/>
      <c r="S32" s="149"/>
      <c r="T32" s="149"/>
      <c r="V32" s="149" cm="1">
        <f t="array" ref="V32">_xlfn.IFS($C32&lt;"2018-19",
_xlfn.IFS($X32="BPDT",SUM(Q32:R32)-SUM(S32:T32),$X32="Numbers agree",SUM(Q32:R32)-SUM(S32:T32),$X32="APR",ABS(D32)-ABS(E32),$X32="n/a",ABS(D32)-ABS(E32)),
$C32="2018-19",ABS(D32)-ABS(E32),
$C32="2019-20",ABS(D32)-ABS(E32),
$C32&lt;"2024-25",SUM(G32:H32)-SUM(I32:J32),C32&gt;="2024-25",SUM(L32:M32)-SUM(N32:O32))</f>
        <v>4.3765322110479066E-2</v>
      </c>
      <c r="X32" s="111"/>
    </row>
    <row r="33" spans="1:24" x14ac:dyDescent="0.4">
      <c r="A33" s="111" t="str">
        <f t="shared" si="1"/>
        <v>HDD30</v>
      </c>
      <c r="B33" s="111" t="s">
        <v>277</v>
      </c>
      <c r="C33" s="111" t="s">
        <v>522</v>
      </c>
      <c r="D33" s="149"/>
      <c r="E33" s="149"/>
      <c r="G33" s="149"/>
      <c r="H33" s="149"/>
      <c r="I33" s="149"/>
      <c r="J33" s="149"/>
      <c r="L33" s="149">
        <f>_xlfn.IFNA(INDEX(PR24_after_overrides!$D$3:$AX$128, MATCH(Recharges!$A33, PR24_after_overrides!$A$3:$A$128, 0), MATCH(Recharges!L$2, PR24_after_overrides!$D$2:$AX$2, 0)), "")</f>
        <v>0</v>
      </c>
      <c r="M33" s="149">
        <f>_xlfn.IFNA(INDEX(PR24_after_overrides!$D$3:$AX$128, MATCH(Recharges!$A33, PR24_after_overrides!$A$3:$A$128, 0), MATCH(Recharges!M$2, PR24_after_overrides!$D$2:$AX$2, 0)), "")</f>
        <v>2.3477512329918376E-2</v>
      </c>
      <c r="N33" s="149">
        <f>_xlfn.IFNA(INDEX(PR24_after_overrides!$D$3:$AX$128, MATCH(Recharges!$A33, PR24_after_overrides!$A$3:$A$128, 0), MATCH(Recharges!N$2, PR24_after_overrides!$D$2:$AX$2, 0)), "")</f>
        <v>0</v>
      </c>
      <c r="O33" s="149">
        <f>_xlfn.IFNA(INDEX(PR24_after_overrides!$D$3:$AX$128, MATCH(Recharges!$A33, PR24_after_overrides!$A$3:$A$128, 0), MATCH(Recharges!O$2, PR24_after_overrides!$D$2:$AX$2, 0)), "")</f>
        <v>0</v>
      </c>
      <c r="Q33" s="149"/>
      <c r="R33" s="149"/>
      <c r="S33" s="149"/>
      <c r="T33" s="149"/>
      <c r="V33" s="149" cm="1">
        <f t="array" ref="V33">_xlfn.IFS($C33&lt;"2018-19",
_xlfn.IFS($X33="BPDT",SUM(Q33:R33)-SUM(S33:T33),$X33="Numbers agree",SUM(Q33:R33)-SUM(S33:T33),$X33="APR",ABS(D33)-ABS(E33),$X33="n/a",ABS(D33)-ABS(E33)),
$C33="2018-19",ABS(D33)-ABS(E33),
$C33="2019-20",ABS(D33)-ABS(E33),
$C33&lt;"2024-25",SUM(G33:H33)-SUM(I33:J33),C33&gt;="2024-25",SUM(L33:M33)-SUM(N33:O33))</f>
        <v>2.3477512329918376E-2</v>
      </c>
      <c r="X33" s="111"/>
    </row>
    <row r="34" spans="1:24" x14ac:dyDescent="0.4">
      <c r="A34" s="111" t="str">
        <f t="shared" si="0"/>
        <v>NES14</v>
      </c>
      <c r="B34" s="111" t="s">
        <v>265</v>
      </c>
      <c r="C34" s="111" t="s">
        <v>243</v>
      </c>
      <c r="D34" s="149">
        <f>INDEX('Cyclical_after overrides'!$A$1:$AX$244,MATCH(Recharges!$A34,'Cyclical_after overrides'!$A$1:$A$244,0),MATCH(Recharges!D$2,'Cyclical_after overrides'!$A$1:$AX$1,0))</f>
        <v>2.7</v>
      </c>
      <c r="E34" s="149">
        <f>INDEX('Cyclical_after overrides'!$A$1:$AX$244,MATCH(Recharges!$A34,'Cyclical_after overrides'!$A$1:$A$244,0),MATCH(Recharges!E$2,'Cyclical_after overrides'!$A$1:$AX$1,0))</f>
        <v>-0.6</v>
      </c>
      <c r="G34" s="149" t="str">
        <f>INDEX('Cyclical_after overrides'!$A$1:$AX$244,MATCH(Recharges!$A34,'Cyclical_after overrides'!$A$1:$A$244,0),MATCH(Recharges!G$2,'Cyclical_after overrides'!$A$1:$AX$1,0))</f>
        <v/>
      </c>
      <c r="H34" s="149" t="str">
        <f>INDEX('Cyclical_after overrides'!$A$1:$AX$244,MATCH(Recharges!$A34,'Cyclical_after overrides'!$A$1:$A$244,0),MATCH(Recharges!H$2,'Cyclical_after overrides'!$A$1:$AX$1,0))</f>
        <v/>
      </c>
      <c r="I34" s="149" t="str">
        <f>INDEX('Cyclical_after overrides'!$A$1:$AX$244,MATCH(Recharges!$A34,'Cyclical_after overrides'!$A$1:$A$244,0),MATCH(Recharges!I$2,'Cyclical_after overrides'!$A$1:$AX$1,0))</f>
        <v/>
      </c>
      <c r="J34" s="149" t="str">
        <f>INDEX('Cyclical_after overrides'!$A$1:$AX$244,MATCH(Recharges!$A34,'Cyclical_after overrides'!$A$1:$A$244,0),MATCH(Recharges!J$2,'Cyclical_after overrides'!$A$1:$AX$1,0))</f>
        <v/>
      </c>
      <c r="L34" s="149" t="str">
        <f>_xlfn.IFNA(INDEX(PR24_after_overrides!$D$3:$AX$128, MATCH(Recharges!$A34, PR24_after_overrides!$A$3:$A$128, 0), MATCH(Recharges!L$2, PR24_after_overrides!$D$2:$AX$2, 0)), "")</f>
        <v/>
      </c>
      <c r="M34" s="149" t="str">
        <f>_xlfn.IFNA(INDEX(PR24_after_overrides!$D$3:$AX$128, MATCH(Recharges!$A34, PR24_after_overrides!$A$3:$A$128, 0), MATCH(Recharges!M$2, PR24_after_overrides!$D$2:$AX$2, 0)), "")</f>
        <v/>
      </c>
      <c r="N34" s="149" t="str">
        <f>_xlfn.IFNA(INDEX(PR24_after_overrides!$D$3:$AX$128, MATCH(Recharges!$A34, PR24_after_overrides!$A$3:$A$128, 0), MATCH(Recharges!N$2, PR24_after_overrides!$D$2:$AX$2, 0)), "")</f>
        <v/>
      </c>
      <c r="O34" s="149" t="str">
        <f>_xlfn.IFNA(INDEX(PR24_after_overrides!$D$3:$AX$128, MATCH(Recharges!$A34, PR24_after_overrides!$A$3:$A$128, 0), MATCH(Recharges!O$2, PR24_after_overrides!$D$2:$AX$2, 0)), "")</f>
        <v/>
      </c>
      <c r="Q34" s="149">
        <f>INDEX(PR19_after_overrides!$A$1:$J$255, MATCH(Recharges!$A34, PR19_after_overrides!$A$1:$A$255, 0), MATCH(Recharges!Q$2, PR19_after_overrides!$A$1:$J$1, 0))</f>
        <v>1.3</v>
      </c>
      <c r="R34" s="149">
        <f>INDEX(PR19_after_overrides!$A$1:$J$255, MATCH(Recharges!$A34, PR19_after_overrides!$A$1:$A$255, 0), MATCH(Recharges!R$2, PR19_after_overrides!$A$1:$J$1, 0))</f>
        <v>0</v>
      </c>
      <c r="S34" s="149">
        <f>INDEX(PR19_after_overrides!$A$1:$J$255, MATCH(Recharges!$A34, PR19_after_overrides!$A$1:$A$255, 0), MATCH(Recharges!S$2, PR19_after_overrides!$A$1:$J$1, 0))</f>
        <v>8.2000000000000003E-2</v>
      </c>
      <c r="T34" s="149">
        <f>INDEX(PR19_after_overrides!$A$1:$J$255, MATCH(Recharges!$A34, PR19_after_overrides!$A$1:$A$255, 0), MATCH(Recharges!T$2, PR19_after_overrides!$A$1:$J$1, 0))</f>
        <v>0</v>
      </c>
      <c r="V34" s="149" cm="1">
        <f t="array" ref="V34">_xlfn.IFS($C34&lt;"2018-19",
_xlfn.IFS($X34="BPDT",SUM(Q34:R34)-SUM(S34:T34),$X34="Numbers agree",SUM(Q34:R34)-SUM(S34:T34),$X34="APR",ABS(D34)-ABS(E34),$X34="n/a",ABS(D34)-ABS(E34)),
$C34="2018-19",ABS(D34)-ABS(E34),
$C34="2019-20",ABS(D34)-ABS(E34),
$C34&lt;"2024-25",SUM(G34:H34)-SUM(I34:J34),C34&gt;="2024-25",SUM(L34:M34)-SUM(N34:O34))</f>
        <v>1.218</v>
      </c>
      <c r="X34" s="111" t="s">
        <v>578</v>
      </c>
    </row>
    <row r="35" spans="1:24" x14ac:dyDescent="0.4">
      <c r="A35" s="111" t="str">
        <f t="shared" si="0"/>
        <v>NES15</v>
      </c>
      <c r="B35" s="111" t="s">
        <v>265</v>
      </c>
      <c r="C35" s="111" t="s">
        <v>245</v>
      </c>
      <c r="D35" s="149">
        <f>INDEX('Cyclical_after overrides'!$A$1:$AX$244,MATCH(Recharges!$A35,'Cyclical_after overrides'!$A$1:$A$244,0),MATCH(Recharges!D$2,'Cyclical_after overrides'!$A$1:$AX$1,0))</f>
        <v>2</v>
      </c>
      <c r="E35" s="149">
        <f>INDEX('Cyclical_after overrides'!$A$1:$AX$244,MATCH(Recharges!$A35,'Cyclical_after overrides'!$A$1:$A$244,0),MATCH(Recharges!E$2,'Cyclical_after overrides'!$A$1:$AX$1,0))</f>
        <v>-0.7</v>
      </c>
      <c r="G35" s="149" t="str">
        <f>INDEX('Cyclical_after overrides'!$A$1:$AX$244,MATCH(Recharges!$A35,'Cyclical_after overrides'!$A$1:$A$244,0),MATCH(Recharges!G$2,'Cyclical_after overrides'!$A$1:$AX$1,0))</f>
        <v/>
      </c>
      <c r="H35" s="149" t="str">
        <f>INDEX('Cyclical_after overrides'!$A$1:$AX$244,MATCH(Recharges!$A35,'Cyclical_after overrides'!$A$1:$A$244,0),MATCH(Recharges!H$2,'Cyclical_after overrides'!$A$1:$AX$1,0))</f>
        <v/>
      </c>
      <c r="I35" s="149" t="str">
        <f>INDEX('Cyclical_after overrides'!$A$1:$AX$244,MATCH(Recharges!$A35,'Cyclical_after overrides'!$A$1:$A$244,0),MATCH(Recharges!I$2,'Cyclical_after overrides'!$A$1:$AX$1,0))</f>
        <v/>
      </c>
      <c r="J35" s="149" t="str">
        <f>INDEX('Cyclical_after overrides'!$A$1:$AX$244,MATCH(Recharges!$A35,'Cyclical_after overrides'!$A$1:$A$244,0),MATCH(Recharges!J$2,'Cyclical_after overrides'!$A$1:$AX$1,0))</f>
        <v/>
      </c>
      <c r="L35" s="149" t="str">
        <f>_xlfn.IFNA(INDEX(PR24_after_overrides!$D$3:$AX$128, MATCH(Recharges!$A35, PR24_after_overrides!$A$3:$A$128, 0), MATCH(Recharges!L$2, PR24_after_overrides!$D$2:$AX$2, 0)), "")</f>
        <v/>
      </c>
      <c r="M35" s="149" t="str">
        <f>_xlfn.IFNA(INDEX(PR24_after_overrides!$D$3:$AX$128, MATCH(Recharges!$A35, PR24_after_overrides!$A$3:$A$128, 0), MATCH(Recharges!M$2, PR24_after_overrides!$D$2:$AX$2, 0)), "")</f>
        <v/>
      </c>
      <c r="N35" s="149" t="str">
        <f>_xlfn.IFNA(INDEX(PR24_after_overrides!$D$3:$AX$128, MATCH(Recharges!$A35, PR24_after_overrides!$A$3:$A$128, 0), MATCH(Recharges!N$2, PR24_after_overrides!$D$2:$AX$2, 0)), "")</f>
        <v/>
      </c>
      <c r="O35" s="149" t="str">
        <f>_xlfn.IFNA(INDEX(PR24_after_overrides!$D$3:$AX$128, MATCH(Recharges!$A35, PR24_after_overrides!$A$3:$A$128, 0), MATCH(Recharges!O$2, PR24_after_overrides!$D$2:$AX$2, 0)), "")</f>
        <v/>
      </c>
      <c r="Q35" s="149">
        <f>INDEX(PR19_after_overrides!$A$1:$J$255, MATCH(Recharges!$A35, PR19_after_overrides!$A$1:$A$255, 0), MATCH(Recharges!Q$2, PR19_after_overrides!$A$1:$J$1, 0))</f>
        <v>1.3149999999999999</v>
      </c>
      <c r="R35" s="149">
        <f>INDEX(PR19_after_overrides!$A$1:$J$255, MATCH(Recharges!$A35, PR19_after_overrides!$A$1:$A$255, 0), MATCH(Recharges!R$2, PR19_after_overrides!$A$1:$J$1, 0))</f>
        <v>0</v>
      </c>
      <c r="S35" s="149">
        <f>INDEX(PR19_after_overrides!$A$1:$J$255, MATCH(Recharges!$A35, PR19_after_overrides!$A$1:$A$255, 0), MATCH(Recharges!S$2, PR19_after_overrides!$A$1:$J$1, 0))</f>
        <v>8.3000000000000004E-2</v>
      </c>
      <c r="T35" s="149">
        <f>INDEX(PR19_after_overrides!$A$1:$J$255, MATCH(Recharges!$A35, PR19_after_overrides!$A$1:$A$255, 0), MATCH(Recharges!T$2, PR19_after_overrides!$A$1:$J$1, 0))</f>
        <v>0</v>
      </c>
      <c r="V35" s="149" cm="1">
        <f t="array" ref="V35">_xlfn.IFS($C35&lt;"2018-19",
_xlfn.IFS($X35="BPDT",SUM(Q35:R35)-SUM(S35:T35),$X35="Numbers agree",SUM(Q35:R35)-SUM(S35:T35),$X35="APR",ABS(D35)-ABS(E35),$X35="n/a",ABS(D35)-ABS(E35)),
$C35="2018-19",ABS(D35)-ABS(E35),
$C35="2019-20",ABS(D35)-ABS(E35),
$C35&lt;"2024-25",SUM(G35:H35)-SUM(I35:J35),C35&gt;="2024-25",SUM(L35:M35)-SUM(N35:O35))</f>
        <v>1.232</v>
      </c>
      <c r="X35" s="111" t="s">
        <v>578</v>
      </c>
    </row>
    <row r="36" spans="1:24" x14ac:dyDescent="0.4">
      <c r="A36" s="111" t="str">
        <f t="shared" si="0"/>
        <v>NES16</v>
      </c>
      <c r="B36" s="111" t="s">
        <v>265</v>
      </c>
      <c r="C36" s="111" t="s">
        <v>247</v>
      </c>
      <c r="D36" s="149">
        <f>INDEX('Cyclical_after overrides'!$A$1:$AX$244,MATCH(Recharges!$A36,'Cyclical_after overrides'!$A$1:$A$244,0),MATCH(Recharges!D$2,'Cyclical_after overrides'!$A$1:$AX$1,0))</f>
        <v>-1.321</v>
      </c>
      <c r="E36" s="149">
        <f>INDEX('Cyclical_after overrides'!$A$1:$AX$244,MATCH(Recharges!$A36,'Cyclical_after overrides'!$A$1:$A$244,0),MATCH(Recharges!E$2,'Cyclical_after overrides'!$A$1:$AX$1,0))</f>
        <v>8.4000000000000005E-2</v>
      </c>
      <c r="G36" s="149" t="str">
        <f>INDEX('Cyclical_after overrides'!$A$1:$AX$244,MATCH(Recharges!$A36,'Cyclical_after overrides'!$A$1:$A$244,0),MATCH(Recharges!G$2,'Cyclical_after overrides'!$A$1:$AX$1,0))</f>
        <v/>
      </c>
      <c r="H36" s="149" t="str">
        <f>INDEX('Cyclical_after overrides'!$A$1:$AX$244,MATCH(Recharges!$A36,'Cyclical_after overrides'!$A$1:$A$244,0),MATCH(Recharges!H$2,'Cyclical_after overrides'!$A$1:$AX$1,0))</f>
        <v/>
      </c>
      <c r="I36" s="149" t="str">
        <f>INDEX('Cyclical_after overrides'!$A$1:$AX$244,MATCH(Recharges!$A36,'Cyclical_after overrides'!$A$1:$A$244,0),MATCH(Recharges!I$2,'Cyclical_after overrides'!$A$1:$AX$1,0))</f>
        <v/>
      </c>
      <c r="J36" s="149" t="str">
        <f>INDEX('Cyclical_after overrides'!$A$1:$AX$244,MATCH(Recharges!$A36,'Cyclical_after overrides'!$A$1:$A$244,0),MATCH(Recharges!J$2,'Cyclical_after overrides'!$A$1:$AX$1,0))</f>
        <v/>
      </c>
      <c r="L36" s="149" t="str">
        <f>_xlfn.IFNA(INDEX(PR24_after_overrides!$D$3:$AX$128, MATCH(Recharges!$A36, PR24_after_overrides!$A$3:$A$128, 0), MATCH(Recharges!L$2, PR24_after_overrides!$D$2:$AX$2, 0)), "")</f>
        <v/>
      </c>
      <c r="M36" s="149" t="str">
        <f>_xlfn.IFNA(INDEX(PR24_after_overrides!$D$3:$AX$128, MATCH(Recharges!$A36, PR24_after_overrides!$A$3:$A$128, 0), MATCH(Recharges!M$2, PR24_after_overrides!$D$2:$AX$2, 0)), "")</f>
        <v/>
      </c>
      <c r="N36" s="149" t="str">
        <f>_xlfn.IFNA(INDEX(PR24_after_overrides!$D$3:$AX$128, MATCH(Recharges!$A36, PR24_after_overrides!$A$3:$A$128, 0), MATCH(Recharges!N$2, PR24_after_overrides!$D$2:$AX$2, 0)), "")</f>
        <v/>
      </c>
      <c r="O36" s="149" t="str">
        <f>_xlfn.IFNA(INDEX(PR24_after_overrides!$D$3:$AX$128, MATCH(Recharges!$A36, PR24_after_overrides!$A$3:$A$128, 0), MATCH(Recharges!O$2, PR24_after_overrides!$D$2:$AX$2, 0)), "")</f>
        <v/>
      </c>
      <c r="Q36" s="149">
        <f>INDEX(PR19_after_overrides!$A$1:$J$255, MATCH(Recharges!$A36, PR19_after_overrides!$A$1:$A$255, 0), MATCH(Recharges!Q$2, PR19_after_overrides!$A$1:$J$1, 0))</f>
        <v>1.3149999999999999</v>
      </c>
      <c r="R36" s="149">
        <f>INDEX(PR19_after_overrides!$A$1:$J$255, MATCH(Recharges!$A36, PR19_after_overrides!$A$1:$A$255, 0), MATCH(Recharges!R$2, PR19_after_overrides!$A$1:$J$1, 0))</f>
        <v>6.0000000000000001E-3</v>
      </c>
      <c r="S36" s="149">
        <f>INDEX(PR19_after_overrides!$A$1:$J$255, MATCH(Recharges!$A36, PR19_after_overrides!$A$1:$A$255, 0), MATCH(Recharges!S$2, PR19_after_overrides!$A$1:$J$1, 0))</f>
        <v>8.3000000000000004E-2</v>
      </c>
      <c r="T36" s="149">
        <f>INDEX(PR19_after_overrides!$A$1:$J$255, MATCH(Recharges!$A36, PR19_after_overrides!$A$1:$A$255, 0), MATCH(Recharges!T$2, PR19_after_overrides!$A$1:$J$1, 0))</f>
        <v>0</v>
      </c>
      <c r="V36" s="149" cm="1">
        <f t="array" ref="V36">_xlfn.IFS($C36&lt;"2018-19",
_xlfn.IFS($X36="BPDT",SUM(Q36:R36)-SUM(S36:T36),$X36="Numbers agree",SUM(Q36:R36)-SUM(S36:T36),$X36="APR",ABS(D36)-ABS(E36),$X36="n/a",ABS(D36)-ABS(E36)),
$C36="2018-19",ABS(D36)-ABS(E36),
$C36="2019-20",ABS(D36)-ABS(E36),
$C36&lt;"2024-25",SUM(G36:H36)-SUM(I36:J36),C36&gt;="2024-25",SUM(L36:M36)-SUM(N36:O36))</f>
        <v>1.238</v>
      </c>
      <c r="X36" s="111" t="s">
        <v>579</v>
      </c>
    </row>
    <row r="37" spans="1:24" x14ac:dyDescent="0.4">
      <c r="A37" s="111" t="str">
        <f t="shared" si="0"/>
        <v>NES17</v>
      </c>
      <c r="B37" s="111" t="s">
        <v>265</v>
      </c>
      <c r="C37" s="111" t="s">
        <v>249</v>
      </c>
      <c r="D37" s="149">
        <f>INDEX('Cyclical_after overrides'!$A$1:$AX$244,MATCH(Recharges!$A37,'Cyclical_after overrides'!$A$1:$A$244,0),MATCH(Recharges!D$2,'Cyclical_after overrides'!$A$1:$AX$1,0))</f>
        <v>-1.2609999999999999</v>
      </c>
      <c r="E37" s="149">
        <f>INDEX('Cyclical_after overrides'!$A$1:$AX$244,MATCH(Recharges!$A37,'Cyclical_after overrides'!$A$1:$A$244,0),MATCH(Recharges!E$2,'Cyclical_after overrides'!$A$1:$AX$1,0))</f>
        <v>7.0999999999999994E-2</v>
      </c>
      <c r="G37" s="149" t="str">
        <f>INDEX('Cyclical_after overrides'!$A$1:$AX$244,MATCH(Recharges!$A37,'Cyclical_after overrides'!$A$1:$A$244,0),MATCH(Recharges!G$2,'Cyclical_after overrides'!$A$1:$AX$1,0))</f>
        <v/>
      </c>
      <c r="H37" s="149" t="str">
        <f>INDEX('Cyclical_after overrides'!$A$1:$AX$244,MATCH(Recharges!$A37,'Cyclical_after overrides'!$A$1:$A$244,0),MATCH(Recharges!H$2,'Cyclical_after overrides'!$A$1:$AX$1,0))</f>
        <v/>
      </c>
      <c r="I37" s="149" t="str">
        <f>INDEX('Cyclical_after overrides'!$A$1:$AX$244,MATCH(Recharges!$A37,'Cyclical_after overrides'!$A$1:$A$244,0),MATCH(Recharges!I$2,'Cyclical_after overrides'!$A$1:$AX$1,0))</f>
        <v/>
      </c>
      <c r="J37" s="149" t="str">
        <f>INDEX('Cyclical_after overrides'!$A$1:$AX$244,MATCH(Recharges!$A37,'Cyclical_after overrides'!$A$1:$A$244,0),MATCH(Recharges!J$2,'Cyclical_after overrides'!$A$1:$AX$1,0))</f>
        <v/>
      </c>
      <c r="L37" s="149" t="str">
        <f>_xlfn.IFNA(INDEX(PR24_after_overrides!$D$3:$AX$128, MATCH(Recharges!$A37, PR24_after_overrides!$A$3:$A$128, 0), MATCH(Recharges!L$2, PR24_after_overrides!$D$2:$AX$2, 0)), "")</f>
        <v/>
      </c>
      <c r="M37" s="149" t="str">
        <f>_xlfn.IFNA(INDEX(PR24_after_overrides!$D$3:$AX$128, MATCH(Recharges!$A37, PR24_after_overrides!$A$3:$A$128, 0), MATCH(Recharges!M$2, PR24_after_overrides!$D$2:$AX$2, 0)), "")</f>
        <v/>
      </c>
      <c r="N37" s="149" t="str">
        <f>_xlfn.IFNA(INDEX(PR24_after_overrides!$D$3:$AX$128, MATCH(Recharges!$A37, PR24_after_overrides!$A$3:$A$128, 0), MATCH(Recharges!N$2, PR24_after_overrides!$D$2:$AX$2, 0)), "")</f>
        <v/>
      </c>
      <c r="O37" s="149" t="str">
        <f>_xlfn.IFNA(INDEX(PR24_after_overrides!$D$3:$AX$128, MATCH(Recharges!$A37, PR24_after_overrides!$A$3:$A$128, 0), MATCH(Recharges!O$2, PR24_after_overrides!$D$2:$AX$2, 0)), "")</f>
        <v/>
      </c>
      <c r="Q37" s="149">
        <f>INDEX(PR19_after_overrides!$A$1:$J$255, MATCH(Recharges!$A37, PR19_after_overrides!$A$1:$A$255, 0), MATCH(Recharges!Q$2, PR19_after_overrides!$A$1:$J$1, 0))</f>
        <v>1.2549999999999999</v>
      </c>
      <c r="R37" s="149">
        <f>INDEX(PR19_after_overrides!$A$1:$J$255, MATCH(Recharges!$A37, PR19_after_overrides!$A$1:$A$255, 0), MATCH(Recharges!R$2, PR19_after_overrides!$A$1:$J$1, 0))</f>
        <v>6.0000000000000001E-3</v>
      </c>
      <c r="S37" s="149">
        <f>INDEX(PR19_after_overrides!$A$1:$J$255, MATCH(Recharges!$A37, PR19_after_overrides!$A$1:$A$255, 0), MATCH(Recharges!S$2, PR19_after_overrides!$A$1:$J$1, 0))</f>
        <v>7.1999999999999995E-2</v>
      </c>
      <c r="T37" s="149">
        <f>INDEX(PR19_after_overrides!$A$1:$J$255, MATCH(Recharges!$A37, PR19_after_overrides!$A$1:$A$255, 0), MATCH(Recharges!T$2, PR19_after_overrides!$A$1:$J$1, 0))</f>
        <v>0</v>
      </c>
      <c r="V37" s="149" cm="1">
        <f t="array" ref="V37">_xlfn.IFS($C37&lt;"2018-19",
_xlfn.IFS($X37="BPDT",SUM(Q37:R37)-SUM(S37:T37),$X37="Numbers agree",SUM(Q37:R37)-SUM(S37:T37),$X37="APR",ABS(D37)-ABS(E37),$X37="n/a",ABS(D37)-ABS(E37)),
$C37="2018-19",ABS(D37)-ABS(E37),
$C37="2019-20",ABS(D37)-ABS(E37),
$C37&lt;"2024-25",SUM(G37:H37)-SUM(I37:J37),C37&gt;="2024-25",SUM(L37:M37)-SUM(N37:O37))</f>
        <v>1.1889999999999998</v>
      </c>
      <c r="X37" s="111" t="s">
        <v>579</v>
      </c>
    </row>
    <row r="38" spans="1:24" x14ac:dyDescent="0.4">
      <c r="A38" s="111" t="str">
        <f t="shared" si="0"/>
        <v>NES18</v>
      </c>
      <c r="B38" s="111" t="s">
        <v>265</v>
      </c>
      <c r="C38" s="111" t="s">
        <v>251</v>
      </c>
      <c r="D38" s="149">
        <f>INDEX('Cyclical_after overrides'!$A$1:$AX$244,MATCH(Recharges!$A38,'Cyclical_after overrides'!$A$1:$A$244,0),MATCH(Recharges!D$2,'Cyclical_after overrides'!$A$1:$AX$1,0))</f>
        <v>-3.7989999999999999</v>
      </c>
      <c r="E38" s="149">
        <f>INDEX('Cyclical_after overrides'!$A$1:$AX$244,MATCH(Recharges!$A38,'Cyclical_after overrides'!$A$1:$A$244,0),MATCH(Recharges!E$2,'Cyclical_after overrides'!$A$1:$AX$1,0))</f>
        <v>9.6000000000000002E-2</v>
      </c>
      <c r="G38" s="149" t="str">
        <f>INDEX('Cyclical_after overrides'!$A$1:$AX$244,MATCH(Recharges!$A38,'Cyclical_after overrides'!$A$1:$A$244,0),MATCH(Recharges!G$2,'Cyclical_after overrides'!$A$1:$AX$1,0))</f>
        <v/>
      </c>
      <c r="H38" s="149" t="str">
        <f>INDEX('Cyclical_after overrides'!$A$1:$AX$244,MATCH(Recharges!$A38,'Cyclical_after overrides'!$A$1:$A$244,0),MATCH(Recharges!H$2,'Cyclical_after overrides'!$A$1:$AX$1,0))</f>
        <v/>
      </c>
      <c r="I38" s="149" t="str">
        <f>INDEX('Cyclical_after overrides'!$A$1:$AX$244,MATCH(Recharges!$A38,'Cyclical_after overrides'!$A$1:$A$244,0),MATCH(Recharges!I$2,'Cyclical_after overrides'!$A$1:$AX$1,0))</f>
        <v/>
      </c>
      <c r="J38" s="149" t="str">
        <f>INDEX('Cyclical_after overrides'!$A$1:$AX$244,MATCH(Recharges!$A38,'Cyclical_after overrides'!$A$1:$A$244,0),MATCH(Recharges!J$2,'Cyclical_after overrides'!$A$1:$AX$1,0))</f>
        <v/>
      </c>
      <c r="L38" s="149" t="str">
        <f>_xlfn.IFNA(INDEX(PR24_after_overrides!$D$3:$AX$128, MATCH(Recharges!$A38, PR24_after_overrides!$A$3:$A$128, 0), MATCH(Recharges!L$2, PR24_after_overrides!$D$2:$AX$2, 0)), "")</f>
        <v/>
      </c>
      <c r="M38" s="149" t="str">
        <f>_xlfn.IFNA(INDEX(PR24_after_overrides!$D$3:$AX$128, MATCH(Recharges!$A38, PR24_after_overrides!$A$3:$A$128, 0), MATCH(Recharges!M$2, PR24_after_overrides!$D$2:$AX$2, 0)), "")</f>
        <v/>
      </c>
      <c r="N38" s="149" t="str">
        <f>_xlfn.IFNA(INDEX(PR24_after_overrides!$D$3:$AX$128, MATCH(Recharges!$A38, PR24_after_overrides!$A$3:$A$128, 0), MATCH(Recharges!N$2, PR24_after_overrides!$D$2:$AX$2, 0)), "")</f>
        <v/>
      </c>
      <c r="O38" s="149" t="str">
        <f>_xlfn.IFNA(INDEX(PR24_after_overrides!$D$3:$AX$128, MATCH(Recharges!$A38, PR24_after_overrides!$A$3:$A$128, 0), MATCH(Recharges!O$2, PR24_after_overrides!$D$2:$AX$2, 0)), "")</f>
        <v/>
      </c>
      <c r="Q38" s="149">
        <f>INDEX(PR19_after_overrides!$A$1:$J$255, MATCH(Recharges!$A38, PR19_after_overrides!$A$1:$A$255, 0), MATCH(Recharges!Q$2, PR19_after_overrides!$A$1:$J$1, 0))</f>
        <v>3.7810000000000001</v>
      </c>
      <c r="R38" s="149">
        <f>INDEX(PR19_after_overrides!$A$1:$J$255, MATCH(Recharges!$A38, PR19_after_overrides!$A$1:$A$255, 0), MATCH(Recharges!R$2, PR19_after_overrides!$A$1:$J$1, 0))</f>
        <v>1.7999999999999999E-2</v>
      </c>
      <c r="S38" s="149">
        <f>INDEX(PR19_after_overrides!$A$1:$J$255, MATCH(Recharges!$A38, PR19_after_overrides!$A$1:$A$255, 0), MATCH(Recharges!S$2, PR19_after_overrides!$A$1:$J$1, 0))</f>
        <v>9.6000000000000002E-2</v>
      </c>
      <c r="T38" s="149">
        <f>INDEX(PR19_after_overrides!$A$1:$J$255, MATCH(Recharges!$A38, PR19_after_overrides!$A$1:$A$255, 0), MATCH(Recharges!T$2, PR19_after_overrides!$A$1:$J$1, 0))</f>
        <v>0</v>
      </c>
      <c r="V38" s="149" cm="1">
        <f t="array" ref="V38">_xlfn.IFS($C38&lt;"2018-19",
_xlfn.IFS($X38="BPDT",SUM(Q38:R38)-SUM(S38:T38),$X38="Numbers agree",SUM(Q38:R38)-SUM(S38:T38),$X38="APR",ABS(D38)-ABS(E38),$X38="n/a",ABS(D38)-ABS(E38)),
$C38="2018-19",ABS(D38)-ABS(E38),
$C38="2019-20",ABS(D38)-ABS(E38),
$C38&lt;"2024-25",SUM(G38:H38)-SUM(I38:J38),C38&gt;="2024-25",SUM(L38:M38)-SUM(N38:O38))</f>
        <v>3.7029999999999998</v>
      </c>
      <c r="X38" s="111" t="s">
        <v>579</v>
      </c>
    </row>
    <row r="39" spans="1:24" x14ac:dyDescent="0.4">
      <c r="A39" s="111" t="str">
        <f t="shared" si="0"/>
        <v>NES19</v>
      </c>
      <c r="B39" s="111" t="s">
        <v>265</v>
      </c>
      <c r="C39" s="111" t="s">
        <v>253</v>
      </c>
      <c r="D39" s="149">
        <f>INDEX('Cyclical_after overrides'!$A$1:$AX$244,MATCH(Recharges!$A39,'Cyclical_after overrides'!$A$1:$A$244,0),MATCH(Recharges!D$2,'Cyclical_after overrides'!$A$1:$AX$1,0))</f>
        <v>-4.048</v>
      </c>
      <c r="E39" s="149">
        <f>INDEX('Cyclical_after overrides'!$A$1:$AX$244,MATCH(Recharges!$A39,'Cyclical_after overrides'!$A$1:$A$244,0),MATCH(Recharges!E$2,'Cyclical_after overrides'!$A$1:$AX$1,0))</f>
        <v>0.17399999999999999</v>
      </c>
      <c r="G39" s="149" t="str">
        <f>INDEX('Cyclical_after overrides'!$A$1:$AX$244,MATCH(Recharges!$A39,'Cyclical_after overrides'!$A$1:$A$244,0),MATCH(Recharges!G$2,'Cyclical_after overrides'!$A$1:$AX$1,0))</f>
        <v/>
      </c>
      <c r="H39" s="149" t="str">
        <f>INDEX('Cyclical_after overrides'!$A$1:$AX$244,MATCH(Recharges!$A39,'Cyclical_after overrides'!$A$1:$A$244,0),MATCH(Recharges!H$2,'Cyclical_after overrides'!$A$1:$AX$1,0))</f>
        <v/>
      </c>
      <c r="I39" s="149" t="str">
        <f>INDEX('Cyclical_after overrides'!$A$1:$AX$244,MATCH(Recharges!$A39,'Cyclical_after overrides'!$A$1:$A$244,0),MATCH(Recharges!I$2,'Cyclical_after overrides'!$A$1:$AX$1,0))</f>
        <v/>
      </c>
      <c r="J39" s="149" t="str">
        <f>INDEX('Cyclical_after overrides'!$A$1:$AX$244,MATCH(Recharges!$A39,'Cyclical_after overrides'!$A$1:$A$244,0),MATCH(Recharges!J$2,'Cyclical_after overrides'!$A$1:$AX$1,0))</f>
        <v/>
      </c>
      <c r="L39" s="149" t="str">
        <f>_xlfn.IFNA(INDEX(PR24_after_overrides!$D$3:$AX$128, MATCH(Recharges!$A39, PR24_after_overrides!$A$3:$A$128, 0), MATCH(Recharges!L$2, PR24_after_overrides!$D$2:$AX$2, 0)), "")</f>
        <v/>
      </c>
      <c r="M39" s="149" t="str">
        <f>_xlfn.IFNA(INDEX(PR24_after_overrides!$D$3:$AX$128, MATCH(Recharges!$A39, PR24_after_overrides!$A$3:$A$128, 0), MATCH(Recharges!M$2, PR24_after_overrides!$D$2:$AX$2, 0)), "")</f>
        <v/>
      </c>
      <c r="N39" s="149" t="str">
        <f>_xlfn.IFNA(INDEX(PR24_after_overrides!$D$3:$AX$128, MATCH(Recharges!$A39, PR24_after_overrides!$A$3:$A$128, 0), MATCH(Recharges!N$2, PR24_after_overrides!$D$2:$AX$2, 0)), "")</f>
        <v/>
      </c>
      <c r="O39" s="149" t="str">
        <f>_xlfn.IFNA(INDEX(PR24_after_overrides!$D$3:$AX$128, MATCH(Recharges!$A39, PR24_after_overrides!$A$3:$A$128, 0), MATCH(Recharges!O$2, PR24_after_overrides!$D$2:$AX$2, 0)), "")</f>
        <v/>
      </c>
      <c r="Q39" s="149">
        <f>INDEX(PR19_after_overrides!$A$1:$J$255, MATCH(Recharges!$A39, PR19_after_overrides!$A$1:$A$255, 0), MATCH(Recharges!Q$2, PR19_after_overrides!$A$1:$J$1, 0))</f>
        <v>3.7810000000000001</v>
      </c>
      <c r="R39" s="149">
        <f>INDEX(PR19_after_overrides!$A$1:$J$255, MATCH(Recharges!$A39, PR19_after_overrides!$A$1:$A$255, 0), MATCH(Recharges!R$2, PR19_after_overrides!$A$1:$J$1, 0))</f>
        <v>9.7000000000000003E-2</v>
      </c>
      <c r="S39" s="149">
        <f>INDEX(PR19_after_overrides!$A$1:$J$255, MATCH(Recharges!$A39, PR19_after_overrides!$A$1:$A$255, 0), MATCH(Recharges!S$2, PR19_after_overrides!$A$1:$J$1, 0))</f>
        <v>9.6000000000000002E-2</v>
      </c>
      <c r="T39" s="149">
        <f>INDEX(PR19_after_overrides!$A$1:$J$255, MATCH(Recharges!$A39, PR19_after_overrides!$A$1:$A$255, 0), MATCH(Recharges!T$2, PR19_after_overrides!$A$1:$J$1, 0))</f>
        <v>2E-3</v>
      </c>
      <c r="V39" s="149" cm="1">
        <f t="array" ref="V39">_xlfn.IFS($C39&lt;"2018-19",
_xlfn.IFS($X39="BPDT",SUM(Q39:R39)-SUM(S39:T39),$X39="Numbers agree",SUM(Q39:R39)-SUM(S39:T39),$X39="APR",ABS(D39)-ABS(E39),$X39="n/a",ABS(D39)-ABS(E39)),
$C39="2018-19",ABS(D39)-ABS(E39),
$C39="2019-20",ABS(D39)-ABS(E39),
$C39&lt;"2024-25",SUM(G39:H39)-SUM(I39:J39),C39&gt;="2024-25",SUM(L39:M39)-SUM(N39:O39))</f>
        <v>3.8740000000000001</v>
      </c>
      <c r="X39" s="111"/>
    </row>
    <row r="40" spans="1:24" x14ac:dyDescent="0.4">
      <c r="A40" s="111" t="str">
        <f t="shared" si="0"/>
        <v>NES20</v>
      </c>
      <c r="B40" s="111" t="s">
        <v>265</v>
      </c>
      <c r="C40" s="111" t="s">
        <v>255</v>
      </c>
      <c r="D40" s="149">
        <f>INDEX('Cyclical_after overrides'!$A$1:$AX$244,MATCH(Recharges!$A40,'Cyclical_after overrides'!$A$1:$A$244,0),MATCH(Recharges!D$2,'Cyclical_after overrides'!$A$1:$AX$1,0))</f>
        <v>-3.843</v>
      </c>
      <c r="E40" s="149">
        <f>INDEX('Cyclical_after overrides'!$A$1:$AX$244,MATCH(Recharges!$A40,'Cyclical_after overrides'!$A$1:$A$244,0),MATCH(Recharges!E$2,'Cyclical_after overrides'!$A$1:$AX$1,0))</f>
        <v>0.17399999999999999</v>
      </c>
      <c r="G40" s="149" t="str">
        <f>INDEX('Cyclical_after overrides'!$A$1:$AX$244,MATCH(Recharges!$A40,'Cyclical_after overrides'!$A$1:$A$244,0),MATCH(Recharges!G$2,'Cyclical_after overrides'!$A$1:$AX$1,0))</f>
        <v/>
      </c>
      <c r="H40" s="149" t="str">
        <f>INDEX('Cyclical_after overrides'!$A$1:$AX$244,MATCH(Recharges!$A40,'Cyclical_after overrides'!$A$1:$A$244,0),MATCH(Recharges!H$2,'Cyclical_after overrides'!$A$1:$AX$1,0))</f>
        <v/>
      </c>
      <c r="I40" s="149" t="str">
        <f>INDEX('Cyclical_after overrides'!$A$1:$AX$244,MATCH(Recharges!$A40,'Cyclical_after overrides'!$A$1:$A$244,0),MATCH(Recharges!I$2,'Cyclical_after overrides'!$A$1:$AX$1,0))</f>
        <v/>
      </c>
      <c r="J40" s="149" t="str">
        <f>INDEX('Cyclical_after overrides'!$A$1:$AX$244,MATCH(Recharges!$A40,'Cyclical_after overrides'!$A$1:$A$244,0),MATCH(Recharges!J$2,'Cyclical_after overrides'!$A$1:$AX$1,0))</f>
        <v/>
      </c>
      <c r="L40" s="149" t="str">
        <f>_xlfn.IFNA(INDEX(PR24_after_overrides!$D$3:$AX$128, MATCH(Recharges!$A40, PR24_after_overrides!$A$3:$A$128, 0), MATCH(Recharges!L$2, PR24_after_overrides!$D$2:$AX$2, 0)), "")</f>
        <v/>
      </c>
      <c r="M40" s="149" t="str">
        <f>_xlfn.IFNA(INDEX(PR24_after_overrides!$D$3:$AX$128, MATCH(Recharges!$A40, PR24_after_overrides!$A$3:$A$128, 0), MATCH(Recharges!M$2, PR24_after_overrides!$D$2:$AX$2, 0)), "")</f>
        <v/>
      </c>
      <c r="N40" s="149" t="str">
        <f>_xlfn.IFNA(INDEX(PR24_after_overrides!$D$3:$AX$128, MATCH(Recharges!$A40, PR24_after_overrides!$A$3:$A$128, 0), MATCH(Recharges!N$2, PR24_after_overrides!$D$2:$AX$2, 0)), "")</f>
        <v/>
      </c>
      <c r="O40" s="149" t="str">
        <f>_xlfn.IFNA(INDEX(PR24_after_overrides!$D$3:$AX$128, MATCH(Recharges!$A40, PR24_after_overrides!$A$3:$A$128, 0), MATCH(Recharges!O$2, PR24_after_overrides!$D$2:$AX$2, 0)), "")</f>
        <v/>
      </c>
      <c r="Q40" s="149">
        <f>INDEX(PR19_after_overrides!$A$1:$J$255, MATCH(Recharges!$A40, PR19_after_overrides!$A$1:$A$255, 0), MATCH(Recharges!Q$2, PR19_after_overrides!$A$1:$J$1, 0))</f>
        <v>3.7810000000000001</v>
      </c>
      <c r="R40" s="149">
        <f>INDEX(PR19_after_overrides!$A$1:$J$255, MATCH(Recharges!$A40, PR19_after_overrides!$A$1:$A$255, 0), MATCH(Recharges!R$2, PR19_after_overrides!$A$1:$J$1, 0))</f>
        <v>0.17399999999999999</v>
      </c>
      <c r="S40" s="149">
        <f>INDEX(PR19_after_overrides!$A$1:$J$255, MATCH(Recharges!$A40, PR19_after_overrides!$A$1:$A$255, 0), MATCH(Recharges!S$2, PR19_after_overrides!$A$1:$J$1, 0))</f>
        <v>9.6000000000000002E-2</v>
      </c>
      <c r="T40" s="149">
        <f>INDEX(PR19_after_overrides!$A$1:$J$255, MATCH(Recharges!$A40, PR19_after_overrides!$A$1:$A$255, 0), MATCH(Recharges!T$2, PR19_after_overrides!$A$1:$J$1, 0))</f>
        <v>4.0000000000000001E-3</v>
      </c>
      <c r="V40" s="149" cm="1">
        <f t="array" ref="V40">_xlfn.IFS($C40&lt;"2018-19",
_xlfn.IFS($X40="BPDT",SUM(Q40:R40)-SUM(S40:T40),$X40="Numbers agree",SUM(Q40:R40)-SUM(S40:T40),$X40="APR",ABS(D40)-ABS(E40),$X40="n/a",ABS(D40)-ABS(E40)),
$C40="2018-19",ABS(D40)-ABS(E40),
$C40="2019-20",ABS(D40)-ABS(E40),
$C40&lt;"2024-25",SUM(G40:H40)-SUM(I40:J40),C40&gt;="2024-25",SUM(L40:M40)-SUM(N40:O40))</f>
        <v>3.669</v>
      </c>
      <c r="X40" s="111"/>
    </row>
    <row r="41" spans="1:24" x14ac:dyDescent="0.4">
      <c r="A41" s="111" t="str">
        <f t="shared" si="0"/>
        <v>NES21</v>
      </c>
      <c r="B41" s="111" t="s">
        <v>265</v>
      </c>
      <c r="C41" s="111" t="s">
        <v>257</v>
      </c>
      <c r="D41" s="149" t="str">
        <f>INDEX('Cyclical_after overrides'!$A$1:$AX$244,MATCH(Recharges!$A41,'Cyclical_after overrides'!$A$1:$A$244,0),MATCH(Recharges!D$2,'Cyclical_after overrides'!$A$1:$AX$1,0))</f>
        <v/>
      </c>
      <c r="E41" s="149" t="str">
        <f>INDEX('Cyclical_after overrides'!$A$1:$AX$244,MATCH(Recharges!$A41,'Cyclical_after overrides'!$A$1:$A$244,0),MATCH(Recharges!E$2,'Cyclical_after overrides'!$A$1:$AX$1,0))</f>
        <v/>
      </c>
      <c r="G41" s="149">
        <f>INDEX('Cyclical_after overrides'!$A$1:$AX$244,MATCH(Recharges!$A41,'Cyclical_after overrides'!$A$1:$A$244,0),MATCH(Recharges!G$2,'Cyclical_after overrides'!$A$1:$AX$1,0))</f>
        <v>1.573</v>
      </c>
      <c r="H41" s="149">
        <f>INDEX('Cyclical_after overrides'!$A$1:$AX$244,MATCH(Recharges!$A41,'Cyclical_after overrides'!$A$1:$A$244,0),MATCH(Recharges!H$2,'Cyclical_after overrides'!$A$1:$AX$1,0))</f>
        <v>3.0259999999999998</v>
      </c>
      <c r="I41" s="149">
        <f>INDEX('Cyclical_after overrides'!$A$1:$AX$244,MATCH(Recharges!$A41,'Cyclical_after overrides'!$A$1:$A$244,0),MATCH(Recharges!I$2,'Cyclical_after overrides'!$A$1:$AX$1,0))</f>
        <v>0.15</v>
      </c>
      <c r="J41" s="149">
        <f>INDEX('Cyclical_after overrides'!$A$1:$AX$244,MATCH(Recharges!$A41,'Cyclical_after overrides'!$A$1:$A$244,0),MATCH(Recharges!J$2,'Cyclical_after overrides'!$A$1:$AX$1,0))</f>
        <v>6.2E-2</v>
      </c>
      <c r="L41" s="149" t="str">
        <f>_xlfn.IFNA(INDEX(PR24_after_overrides!$D$3:$AX$128, MATCH(Recharges!$A41, PR24_after_overrides!$A$3:$A$128, 0), MATCH(Recharges!L$2, PR24_after_overrides!$D$2:$AX$2, 0)), "")</f>
        <v/>
      </c>
      <c r="M41" s="149" t="str">
        <f>_xlfn.IFNA(INDEX(PR24_after_overrides!$D$3:$AX$128, MATCH(Recharges!$A41, PR24_after_overrides!$A$3:$A$128, 0), MATCH(Recharges!M$2, PR24_after_overrides!$D$2:$AX$2, 0)), "")</f>
        <v/>
      </c>
      <c r="N41" s="149" t="str">
        <f>_xlfn.IFNA(INDEX(PR24_after_overrides!$D$3:$AX$128, MATCH(Recharges!$A41, PR24_after_overrides!$A$3:$A$128, 0), MATCH(Recharges!N$2, PR24_after_overrides!$D$2:$AX$2, 0)), "")</f>
        <v/>
      </c>
      <c r="O41" s="149" t="str">
        <f>_xlfn.IFNA(INDEX(PR24_after_overrides!$D$3:$AX$128, MATCH(Recharges!$A41, PR24_after_overrides!$A$3:$A$128, 0), MATCH(Recharges!O$2, PR24_after_overrides!$D$2:$AX$2, 0)), "")</f>
        <v/>
      </c>
      <c r="Q41" s="149">
        <f>INDEX(PR19_after_overrides!$A$1:$J$255, MATCH(Recharges!$A41, PR19_after_overrides!$A$1:$A$255, 0), MATCH(Recharges!Q$2, PR19_after_overrides!$A$1:$J$1, 0))</f>
        <v>3.7810000000000001</v>
      </c>
      <c r="R41" s="149">
        <f>INDEX(PR19_after_overrides!$A$1:$J$255, MATCH(Recharges!$A41, PR19_after_overrides!$A$1:$A$255, 0), MATCH(Recharges!R$2, PR19_after_overrides!$A$1:$J$1, 0))</f>
        <v>0.254</v>
      </c>
      <c r="S41" s="149">
        <f>INDEX(PR19_after_overrides!$A$1:$J$255, MATCH(Recharges!$A41, PR19_after_overrides!$A$1:$A$255, 0), MATCH(Recharges!S$2, PR19_after_overrides!$A$1:$J$1, 0))</f>
        <v>9.6000000000000002E-2</v>
      </c>
      <c r="T41" s="149">
        <f>INDEX(PR19_after_overrides!$A$1:$J$255, MATCH(Recharges!$A41, PR19_after_overrides!$A$1:$A$255, 0), MATCH(Recharges!T$2, PR19_after_overrides!$A$1:$J$1, 0))</f>
        <v>6.0000000000000001E-3</v>
      </c>
      <c r="V41" s="149" cm="1">
        <f t="array" ref="V41">_xlfn.IFS($C41&lt;"2018-19",
_xlfn.IFS($X41="BPDT",SUM(Q41:R41)-SUM(S41:T41),$X41="Numbers agree",SUM(Q41:R41)-SUM(S41:T41),$X41="APR",ABS(D41)-ABS(E41),$X41="n/a",ABS(D41)-ABS(E41)),
$C41="2018-19",ABS(D41)-ABS(E41),
$C41="2019-20",ABS(D41)-ABS(E41),
$C41&lt;"2024-25",SUM(G41:H41)-SUM(I41:J41),C41&gt;="2024-25",SUM(L41:M41)-SUM(N41:O41))</f>
        <v>4.3870000000000005</v>
      </c>
      <c r="X41" s="111"/>
    </row>
    <row r="42" spans="1:24" x14ac:dyDescent="0.4">
      <c r="A42" s="111" t="str">
        <f t="shared" si="0"/>
        <v>NES22</v>
      </c>
      <c r="B42" s="111" t="s">
        <v>265</v>
      </c>
      <c r="C42" s="111" t="s">
        <v>259</v>
      </c>
      <c r="D42" s="149" t="str">
        <f>INDEX('Cyclical_after overrides'!$A$1:$AX$244,MATCH(Recharges!$A42,'Cyclical_after overrides'!$A$1:$A$244,0),MATCH(Recharges!D$2,'Cyclical_after overrides'!$A$1:$AX$1,0))</f>
        <v/>
      </c>
      <c r="E42" s="149" t="str">
        <f>INDEX('Cyclical_after overrides'!$A$1:$AX$244,MATCH(Recharges!$A42,'Cyclical_after overrides'!$A$1:$A$244,0),MATCH(Recharges!E$2,'Cyclical_after overrides'!$A$1:$AX$1,0))</f>
        <v/>
      </c>
      <c r="G42" s="149">
        <f>INDEX('Cyclical_after overrides'!$A$1:$AX$244,MATCH(Recharges!$A42,'Cyclical_after overrides'!$A$1:$A$244,0),MATCH(Recharges!G$2,'Cyclical_after overrides'!$A$1:$AX$1,0))</f>
        <v>1.304</v>
      </c>
      <c r="H42" s="149">
        <f>INDEX('Cyclical_after overrides'!$A$1:$AX$244,MATCH(Recharges!$A42,'Cyclical_after overrides'!$A$1:$A$244,0),MATCH(Recharges!H$2,'Cyclical_after overrides'!$A$1:$AX$1,0))</f>
        <v>2.9260000000000002</v>
      </c>
      <c r="I42" s="149">
        <f>INDEX('Cyclical_after overrides'!$A$1:$AX$244,MATCH(Recharges!$A42,'Cyclical_after overrides'!$A$1:$A$244,0),MATCH(Recharges!I$2,'Cyclical_after overrides'!$A$1:$AX$1,0))</f>
        <v>0.14000000000000001</v>
      </c>
      <c r="J42" s="149">
        <f>INDEX('Cyclical_after overrides'!$A$1:$AX$244,MATCH(Recharges!$A42,'Cyclical_after overrides'!$A$1:$A$244,0),MATCH(Recharges!J$2,'Cyclical_after overrides'!$A$1:$AX$1,0))</f>
        <v>7.0000000000000007E-2</v>
      </c>
      <c r="L42" s="149" t="str">
        <f>_xlfn.IFNA(INDEX(PR24_after_overrides!$D$3:$AX$128, MATCH(Recharges!$A42, PR24_after_overrides!$A$3:$A$128, 0), MATCH(Recharges!L$2, PR24_after_overrides!$D$2:$AX$2, 0)), "")</f>
        <v/>
      </c>
      <c r="M42" s="149" t="str">
        <f>_xlfn.IFNA(INDEX(PR24_after_overrides!$D$3:$AX$128, MATCH(Recharges!$A42, PR24_after_overrides!$A$3:$A$128, 0), MATCH(Recharges!M$2, PR24_after_overrides!$D$2:$AX$2, 0)), "")</f>
        <v/>
      </c>
      <c r="N42" s="149" t="str">
        <f>_xlfn.IFNA(INDEX(PR24_after_overrides!$D$3:$AX$128, MATCH(Recharges!$A42, PR24_after_overrides!$A$3:$A$128, 0), MATCH(Recharges!N$2, PR24_after_overrides!$D$2:$AX$2, 0)), "")</f>
        <v/>
      </c>
      <c r="O42" s="149" t="str">
        <f>_xlfn.IFNA(INDEX(PR24_after_overrides!$D$3:$AX$128, MATCH(Recharges!$A42, PR24_after_overrides!$A$3:$A$128, 0), MATCH(Recharges!O$2, PR24_after_overrides!$D$2:$AX$2, 0)), "")</f>
        <v/>
      </c>
      <c r="Q42" s="149">
        <f>INDEX(PR19_after_overrides!$A$1:$J$255, MATCH(Recharges!$A42, PR19_after_overrides!$A$1:$A$255, 0), MATCH(Recharges!Q$2, PR19_after_overrides!$A$1:$J$1, 0))</f>
        <v>3.7810000000000001</v>
      </c>
      <c r="R42" s="149">
        <f>INDEX(PR19_after_overrides!$A$1:$J$255, MATCH(Recharges!$A42, PR19_after_overrides!$A$1:$A$255, 0), MATCH(Recharges!R$2, PR19_after_overrides!$A$1:$J$1, 0))</f>
        <v>0.33400000000000002</v>
      </c>
      <c r="S42" s="149">
        <f>INDEX(PR19_after_overrides!$A$1:$J$255, MATCH(Recharges!$A42, PR19_after_overrides!$A$1:$A$255, 0), MATCH(Recharges!S$2, PR19_after_overrides!$A$1:$J$1, 0))</f>
        <v>9.6000000000000002E-2</v>
      </c>
      <c r="T42" s="149">
        <f>INDEX(PR19_after_overrides!$A$1:$J$255, MATCH(Recharges!$A42, PR19_after_overrides!$A$1:$A$255, 0), MATCH(Recharges!T$2, PR19_after_overrides!$A$1:$J$1, 0))</f>
        <v>8.0000000000000002E-3</v>
      </c>
      <c r="V42" s="149" cm="1">
        <f t="array" ref="V42">_xlfn.IFS($C42&lt;"2018-19",
_xlfn.IFS($X42="BPDT",SUM(Q42:R42)-SUM(S42:T42),$X42="Numbers agree",SUM(Q42:R42)-SUM(S42:T42),$X42="APR",ABS(D42)-ABS(E42),$X42="n/a",ABS(D42)-ABS(E42)),
$C42="2018-19",ABS(D42)-ABS(E42),
$C42="2019-20",ABS(D42)-ABS(E42),
$C42&lt;"2024-25",SUM(G42:H42)-SUM(I42:J42),C42&gt;="2024-25",SUM(L42:M42)-SUM(N42:O42))</f>
        <v>4.0200000000000005</v>
      </c>
      <c r="X42" s="111"/>
    </row>
    <row r="43" spans="1:24" x14ac:dyDescent="0.4">
      <c r="A43" s="111" t="str">
        <f t="shared" si="0"/>
        <v>NES23</v>
      </c>
      <c r="B43" s="111" t="s">
        <v>265</v>
      </c>
      <c r="C43" s="111" t="s">
        <v>261</v>
      </c>
      <c r="D43" s="149" t="str">
        <f>INDEX('Cyclical_after overrides'!$A$1:$AX$244,MATCH(Recharges!$A43,'Cyclical_after overrides'!$A$1:$A$244,0),MATCH(Recharges!D$2,'Cyclical_after overrides'!$A$1:$AX$1,0))</f>
        <v/>
      </c>
      <c r="E43" s="149" t="str">
        <f>INDEX('Cyclical_after overrides'!$A$1:$AX$244,MATCH(Recharges!$A43,'Cyclical_after overrides'!$A$1:$A$244,0),MATCH(Recharges!E$2,'Cyclical_after overrides'!$A$1:$AX$1,0))</f>
        <v/>
      </c>
      <c r="G43" s="149">
        <f>INDEX('Cyclical_after overrides'!$A$1:$AX$244,MATCH(Recharges!$A43,'Cyclical_after overrides'!$A$1:$A$244,0),MATCH(Recharges!G$2,'Cyclical_after overrides'!$A$1:$AX$1,0))</f>
        <v>0.91</v>
      </c>
      <c r="H43" s="149">
        <f>INDEX('Cyclical_after overrides'!$A$1:$AX$244,MATCH(Recharges!$A43,'Cyclical_after overrides'!$A$1:$A$244,0),MATCH(Recharges!H$2,'Cyclical_after overrides'!$A$1:$AX$1,0))</f>
        <v>2.3250000000000002</v>
      </c>
      <c r="I43" s="149">
        <f>INDEX('Cyclical_after overrides'!$A$1:$AX$244,MATCH(Recharges!$A43,'Cyclical_after overrides'!$A$1:$A$244,0),MATCH(Recharges!I$2,'Cyclical_after overrides'!$A$1:$AX$1,0))</f>
        <v>0.13400000000000001</v>
      </c>
      <c r="J43" s="149">
        <f>INDEX('Cyclical_after overrides'!$A$1:$AX$244,MATCH(Recharges!$A43,'Cyclical_after overrides'!$A$1:$A$244,0),MATCH(Recharges!J$2,'Cyclical_after overrides'!$A$1:$AX$1,0))</f>
        <v>8.2000000000000003E-2</v>
      </c>
      <c r="L43" s="149" t="str">
        <f>_xlfn.IFNA(INDEX(PR24_after_overrides!$D$3:$AX$128, MATCH(Recharges!$A43, PR24_after_overrides!$A$3:$A$128, 0), MATCH(Recharges!L$2, PR24_after_overrides!$D$2:$AX$2, 0)), "")</f>
        <v/>
      </c>
      <c r="M43" s="149" t="str">
        <f>_xlfn.IFNA(INDEX(PR24_after_overrides!$D$3:$AX$128, MATCH(Recharges!$A43, PR24_after_overrides!$A$3:$A$128, 0), MATCH(Recharges!M$2, PR24_after_overrides!$D$2:$AX$2, 0)), "")</f>
        <v/>
      </c>
      <c r="N43" s="149" t="str">
        <f>_xlfn.IFNA(INDEX(PR24_after_overrides!$D$3:$AX$128, MATCH(Recharges!$A43, PR24_after_overrides!$A$3:$A$128, 0), MATCH(Recharges!N$2, PR24_after_overrides!$D$2:$AX$2, 0)), "")</f>
        <v/>
      </c>
      <c r="O43" s="149" t="str">
        <f>_xlfn.IFNA(INDEX(PR24_after_overrides!$D$3:$AX$128, MATCH(Recharges!$A43, PR24_after_overrides!$A$3:$A$128, 0), MATCH(Recharges!O$2, PR24_after_overrides!$D$2:$AX$2, 0)), "")</f>
        <v/>
      </c>
      <c r="Q43" s="149">
        <f>INDEX(PR19_after_overrides!$A$1:$J$255, MATCH(Recharges!$A43, PR19_after_overrides!$A$1:$A$255, 0), MATCH(Recharges!Q$2, PR19_after_overrides!$A$1:$J$1, 0))</f>
        <v>3.7810000000000001</v>
      </c>
      <c r="R43" s="149">
        <f>INDEX(PR19_after_overrides!$A$1:$J$255, MATCH(Recharges!$A43, PR19_after_overrides!$A$1:$A$255, 0), MATCH(Recharges!R$2, PR19_after_overrides!$A$1:$J$1, 0))</f>
        <v>0.41699999999999998</v>
      </c>
      <c r="S43" s="149">
        <f>INDEX(PR19_after_overrides!$A$1:$J$255, MATCH(Recharges!$A43, PR19_after_overrides!$A$1:$A$255, 0), MATCH(Recharges!S$2, PR19_after_overrides!$A$1:$J$1, 0))</f>
        <v>9.6000000000000002E-2</v>
      </c>
      <c r="T43" s="149">
        <f>INDEX(PR19_after_overrides!$A$1:$J$255, MATCH(Recharges!$A43, PR19_after_overrides!$A$1:$A$255, 0), MATCH(Recharges!T$2, PR19_after_overrides!$A$1:$J$1, 0))</f>
        <v>0.01</v>
      </c>
      <c r="V43" s="149" cm="1">
        <f t="array" ref="V43">_xlfn.IFS($C43&lt;"2018-19",
_xlfn.IFS($X43="BPDT",SUM(Q43:R43)-SUM(S43:T43),$X43="Numbers agree",SUM(Q43:R43)-SUM(S43:T43),$X43="APR",ABS(D43)-ABS(E43),$X43="n/a",ABS(D43)-ABS(E43)),
$C43="2018-19",ABS(D43)-ABS(E43),
$C43="2019-20",ABS(D43)-ABS(E43),
$C43&lt;"2024-25",SUM(G43:H43)-SUM(I43:J43),C43&gt;="2024-25",SUM(L43:M43)-SUM(N43:O43))</f>
        <v>3.0190000000000001</v>
      </c>
      <c r="X43" s="111"/>
    </row>
    <row r="44" spans="1:24" x14ac:dyDescent="0.4">
      <c r="A44" s="111" t="str">
        <f t="shared" ref="A44:A50" si="2">B44&amp;RIGHT(C44,2)</f>
        <v>NES24</v>
      </c>
      <c r="B44" s="111" t="s">
        <v>265</v>
      </c>
      <c r="C44" s="111" t="s">
        <v>263</v>
      </c>
      <c r="D44" s="149"/>
      <c r="E44" s="149"/>
      <c r="G44" s="149">
        <f>INDEX('Cyclical_after overrides'!$A$1:$AX$244,MATCH(Recharges!$A44,'Cyclical_after overrides'!$A$1:$A$244,0),MATCH(Recharges!G$2,'Cyclical_after overrides'!$A$1:$AX$1,0))</f>
        <v>0.84499999999999997</v>
      </c>
      <c r="H44" s="149">
        <f>INDEX('Cyclical_after overrides'!$A$1:$AX$244,MATCH(Recharges!$A44,'Cyclical_after overrides'!$A$1:$A$244,0),MATCH(Recharges!H$2,'Cyclical_after overrides'!$A$1:$AX$1,0))</f>
        <v>2.1909999999999998</v>
      </c>
      <c r="I44" s="149">
        <f>INDEX('Cyclical_after overrides'!$A$1:$AX$244,MATCH(Recharges!$A44,'Cyclical_after overrides'!$A$1:$A$244,0),MATCH(Recharges!I$2,'Cyclical_after overrides'!$A$1:$AX$1,0))</f>
        <v>0.153</v>
      </c>
      <c r="J44" s="149">
        <f>INDEX('Cyclical_after overrides'!$A$1:$AX$244,MATCH(Recharges!$A44,'Cyclical_after overrides'!$A$1:$A$244,0),MATCH(Recharges!J$2,'Cyclical_after overrides'!$A$1:$AX$1,0))</f>
        <v>0.10199999999999999</v>
      </c>
      <c r="L44" s="149">
        <f>_xlfn.IFNA(INDEX(PR24_after_overrides!$D$3:$AX$128, MATCH(Recharges!$A44, PR24_after_overrides!$A$3:$A$128, 0), MATCH(Recharges!L$2, PR24_after_overrides!$D$2:$AX$2, 0)), "")</f>
        <v>0.94992211310531671</v>
      </c>
      <c r="M44" s="149">
        <f>_xlfn.IFNA(INDEX(PR24_after_overrides!$D$3:$AX$128, MATCH(Recharges!$A44, PR24_after_overrides!$A$3:$A$128, 0), MATCH(Recharges!M$2, PR24_after_overrides!$D$2:$AX$2, 0)), "")</f>
        <v>2.5595123603115475</v>
      </c>
      <c r="N44" s="149">
        <f>_xlfn.IFNA(INDEX(PR24_after_overrides!$D$3:$AX$128, MATCH(Recharges!$A44, PR24_after_overrides!$A$3:$A$128, 0), MATCH(Recharges!N$2, PR24_after_overrides!$D$2:$AX$2, 0)), "")</f>
        <v>0.13615550287842873</v>
      </c>
      <c r="O44" s="149">
        <f>_xlfn.IFNA(INDEX(PR24_after_overrides!$D$3:$AX$128, MATCH(Recharges!$A44, PR24_after_overrides!$A$3:$A$128, 0), MATCH(Recharges!O$2, PR24_after_overrides!$D$2:$AX$2, 0)), "")</f>
        <v>9.1825804266847277E-2</v>
      </c>
      <c r="Q44" s="149"/>
      <c r="R44" s="149"/>
      <c r="S44" s="149"/>
      <c r="T44" s="149"/>
      <c r="V44" s="149" cm="1">
        <f t="array" ref="V44">_xlfn.IFS($C44&lt;"2018-19",
_xlfn.IFS($X44="BPDT",SUM(Q44:R44)-SUM(S44:T44),$X44="Numbers agree",SUM(Q44:R44)-SUM(S44:T44),$X44="APR",ABS(D44)-ABS(E44),$X44="n/a",ABS(D44)-ABS(E44)),
$C44="2018-19",ABS(D44)-ABS(E44),
$C44="2019-20",ABS(D44)-ABS(E44),
$C44&lt;"2024-25",SUM(G44:H44)-SUM(I44:J44),C44&gt;="2024-25",SUM(L44:M44)-SUM(N44:O44))</f>
        <v>2.7809999999999997</v>
      </c>
      <c r="X44" s="111"/>
    </row>
    <row r="45" spans="1:24" x14ac:dyDescent="0.4">
      <c r="A45" s="111" t="str">
        <f t="shared" si="2"/>
        <v>NES25</v>
      </c>
      <c r="B45" s="111" t="s">
        <v>265</v>
      </c>
      <c r="C45" s="111" t="s">
        <v>516</v>
      </c>
      <c r="D45" s="149"/>
      <c r="E45" s="149"/>
      <c r="G45" s="149"/>
      <c r="H45" s="149"/>
      <c r="I45" s="149"/>
      <c r="J45" s="149"/>
      <c r="L45" s="149">
        <f>_xlfn.IFNA(INDEX(PR24_after_overrides!$D$3:$AX$128, MATCH(Recharges!$A45, PR24_after_overrides!$A$3:$A$128, 0), MATCH(Recharges!L$2, PR24_after_overrides!$D$2:$AX$2, 0)), "")</f>
        <v>0.96341821876058242</v>
      </c>
      <c r="M45" s="149">
        <f>_xlfn.IFNA(INDEX(PR24_after_overrides!$D$3:$AX$128, MATCH(Recharges!$A45, PR24_after_overrides!$A$3:$A$128, 0), MATCH(Recharges!M$2, PR24_after_overrides!$D$2:$AX$2, 0)), "")</f>
        <v>2.7332932610904161</v>
      </c>
      <c r="N45" s="149">
        <f>_xlfn.IFNA(INDEX(PR24_after_overrides!$D$3:$AX$128, MATCH(Recharges!$A45, PR24_after_overrides!$A$3:$A$128, 0), MATCH(Recharges!N$2, PR24_after_overrides!$D$2:$AX$2, 0)), "")</f>
        <v>0.1342290551981036</v>
      </c>
      <c r="O45" s="149">
        <f>_xlfn.IFNA(INDEX(PR24_after_overrides!$D$3:$AX$128, MATCH(Recharges!$A45, PR24_after_overrides!$A$3:$A$128, 0), MATCH(Recharges!O$2, PR24_after_overrides!$D$2:$AX$2, 0)), "")</f>
        <v>9.9589299017947844E-2</v>
      </c>
      <c r="Q45" s="149"/>
      <c r="R45" s="149"/>
      <c r="S45" s="149"/>
      <c r="T45" s="149"/>
      <c r="V45" s="149" cm="1">
        <f t="array" ref="V45">_xlfn.IFS($C45&lt;"2018-19",
_xlfn.IFS($X45="BPDT",SUM(Q45:R45)-SUM(S45:T45),$X45="Numbers agree",SUM(Q45:R45)-SUM(S45:T45),$X45="APR",ABS(D45)-ABS(E45),$X45="n/a",ABS(D45)-ABS(E45)),
$C45="2018-19",ABS(D45)-ABS(E45),
$C45="2019-20",ABS(D45)-ABS(E45),
$C45&lt;"2024-25",SUM(G45:H45)-SUM(I45:J45),C45&gt;="2024-25",SUM(L45:M45)-SUM(N45:O45))</f>
        <v>3.4628931256349471</v>
      </c>
      <c r="X45" s="111"/>
    </row>
    <row r="46" spans="1:24" x14ac:dyDescent="0.4">
      <c r="A46" s="111" t="str">
        <f t="shared" si="2"/>
        <v>NES26</v>
      </c>
      <c r="B46" s="111" t="s">
        <v>265</v>
      </c>
      <c r="C46" s="111" t="s">
        <v>518</v>
      </c>
      <c r="D46" s="149"/>
      <c r="E46" s="149"/>
      <c r="G46" s="149"/>
      <c r="H46" s="149"/>
      <c r="I46" s="149"/>
      <c r="J46" s="149"/>
      <c r="L46" s="149">
        <f>_xlfn.IFNA(INDEX(PR24_after_overrides!$D$3:$AX$128, MATCH(Recharges!$A46, PR24_after_overrides!$A$3:$A$128, 0), MATCH(Recharges!L$2, PR24_after_overrides!$D$2:$AX$2, 0)), "")</f>
        <v>0.97780426684727395</v>
      </c>
      <c r="M46" s="149">
        <f>_xlfn.IFNA(INDEX(PR24_after_overrides!$D$3:$AX$128, MATCH(Recharges!$A46, PR24_after_overrides!$A$3:$A$128, 0), MATCH(Recharges!M$2, PR24_after_overrides!$D$2:$AX$2, 0)), "")</f>
        <v>2.9800807314595326</v>
      </c>
      <c r="N46" s="149">
        <f>_xlfn.IFNA(INDEX(PR24_after_overrides!$D$3:$AX$128, MATCH(Recharges!$A46, PR24_after_overrides!$A$3:$A$128, 0), MATCH(Recharges!N$2, PR24_after_overrides!$D$2:$AX$2, 0)), "")</f>
        <v>0.13222580426684727</v>
      </c>
      <c r="O46" s="149">
        <f>_xlfn.IFNA(INDEX(PR24_after_overrides!$D$3:$AX$128, MATCH(Recharges!$A46, PR24_after_overrides!$A$3:$A$128, 0), MATCH(Recharges!O$2, PR24_after_overrides!$D$2:$AX$2, 0)), "")</f>
        <v>0.10778069759566543</v>
      </c>
      <c r="Q46" s="149"/>
      <c r="R46" s="149"/>
      <c r="S46" s="149"/>
      <c r="T46" s="149"/>
      <c r="V46" s="149" cm="1">
        <f t="array" ref="V46">_xlfn.IFS($C46&lt;"2018-19",
_xlfn.IFS($X46="BPDT",SUM(Q46:R46)-SUM(S46:T46),$X46="Numbers agree",SUM(Q46:R46)-SUM(S46:T46),$X46="APR",ABS(D46)-ABS(E46),$X46="n/a",ABS(D46)-ABS(E46)),
$C46="2018-19",ABS(D46)-ABS(E46),
$C46="2019-20",ABS(D46)-ABS(E46),
$C46&lt;"2024-25",SUM(G46:H46)-SUM(I46:J46),C46&gt;="2024-25",SUM(L46:M46)-SUM(N46:O46))</f>
        <v>3.7178784964442939</v>
      </c>
      <c r="X46" s="111"/>
    </row>
    <row r="47" spans="1:24" x14ac:dyDescent="0.4">
      <c r="A47" s="111" t="str">
        <f t="shared" si="2"/>
        <v>NES27</v>
      </c>
      <c r="B47" s="111" t="s">
        <v>265</v>
      </c>
      <c r="C47" s="111" t="s">
        <v>519</v>
      </c>
      <c r="D47" s="149"/>
      <c r="E47" s="149"/>
      <c r="G47" s="149"/>
      <c r="H47" s="149"/>
      <c r="I47" s="149"/>
      <c r="J47" s="149"/>
      <c r="L47" s="149">
        <f>_xlfn.IFNA(INDEX(PR24_after_overrides!$D$3:$AX$128, MATCH(Recharges!$A47, PR24_after_overrides!$A$3:$A$128, 0), MATCH(Recharges!L$2, PR24_after_overrides!$D$2:$AX$2, 0)), "")</f>
        <v>0.98490010159160191</v>
      </c>
      <c r="M47" s="149">
        <f>_xlfn.IFNA(INDEX(PR24_after_overrides!$D$3:$AX$128, MATCH(Recharges!$A47, PR24_after_overrides!$A$3:$A$128, 0), MATCH(Recharges!M$2, PR24_after_overrides!$D$2:$AX$2, 0)), "")</f>
        <v>3.1052654927192691</v>
      </c>
      <c r="N47" s="149">
        <f>_xlfn.IFNA(INDEX(PR24_after_overrides!$D$3:$AX$128, MATCH(Recharges!$A47, PR24_after_overrides!$A$3:$A$128, 0), MATCH(Recharges!N$2, PR24_after_overrides!$D$2:$AX$2, 0)), "")</f>
        <v>0.12905587538096852</v>
      </c>
      <c r="O47" s="149">
        <f>_xlfn.IFNA(INDEX(PR24_after_overrides!$D$3:$AX$128, MATCH(Recharges!$A47, PR24_after_overrides!$A$3:$A$128, 0), MATCH(Recharges!O$2, PR24_after_overrides!$D$2:$AX$2, 0)), "")</f>
        <v>0.12113139180494414</v>
      </c>
      <c r="Q47" s="149"/>
      <c r="R47" s="149"/>
      <c r="S47" s="149"/>
      <c r="T47" s="149"/>
      <c r="V47" s="149" cm="1">
        <f t="array" ref="V47">_xlfn.IFS($C47&lt;"2018-19",
_xlfn.IFS($X47="BPDT",SUM(Q47:R47)-SUM(S47:T47),$X47="Numbers agree",SUM(Q47:R47)-SUM(S47:T47),$X47="APR",ABS(D47)-ABS(E47),$X47="n/a",ABS(D47)-ABS(E47)),
$C47="2018-19",ABS(D47)-ABS(E47),
$C47="2019-20",ABS(D47)-ABS(E47),
$C47&lt;"2024-25",SUM(G47:H47)-SUM(I47:J47),C47&gt;="2024-25",SUM(L47:M47)-SUM(N47:O47))</f>
        <v>3.8399783271249586</v>
      </c>
      <c r="X47" s="111"/>
    </row>
    <row r="48" spans="1:24" x14ac:dyDescent="0.4">
      <c r="A48" s="111" t="str">
        <f t="shared" si="2"/>
        <v>NES28</v>
      </c>
      <c r="B48" s="111" t="s">
        <v>265</v>
      </c>
      <c r="C48" s="111" t="s">
        <v>520</v>
      </c>
      <c r="D48" s="149"/>
      <c r="E48" s="149"/>
      <c r="G48" s="149"/>
      <c r="H48" s="149"/>
      <c r="I48" s="149"/>
      <c r="J48" s="149"/>
      <c r="L48" s="149">
        <f>_xlfn.IFNA(INDEX(PR24_after_overrides!$D$3:$AX$128, MATCH(Recharges!$A48, PR24_after_overrides!$A$3:$A$128, 0), MATCH(Recharges!L$2, PR24_after_overrides!$D$2:$AX$2, 0)), "")</f>
        <v>0.99315001693193394</v>
      </c>
      <c r="M48" s="149">
        <f>_xlfn.IFNA(INDEX(PR24_after_overrides!$D$3:$AX$128, MATCH(Recharges!$A48, PR24_after_overrides!$A$3:$A$128, 0), MATCH(Recharges!M$2, PR24_after_overrides!$D$2:$AX$2, 0)), "")</f>
        <v>3.2323568574331198</v>
      </c>
      <c r="N48" s="149">
        <f>_xlfn.IFNA(INDEX(PR24_after_overrides!$D$3:$AX$128, MATCH(Recharges!$A48, PR24_after_overrides!$A$3:$A$128, 0), MATCH(Recharges!N$2, PR24_after_overrides!$D$2:$AX$2, 0)), "")</f>
        <v>0.12587599051811721</v>
      </c>
      <c r="O48" s="149">
        <f>_xlfn.IFNA(INDEX(PR24_after_overrides!$D$3:$AX$128, MATCH(Recharges!$A48, PR24_after_overrides!$A$3:$A$128, 0), MATCH(Recharges!O$2, PR24_after_overrides!$D$2:$AX$2, 0)), "")</f>
        <v>0.13511459532678638</v>
      </c>
      <c r="Q48" s="149"/>
      <c r="R48" s="149"/>
      <c r="S48" s="149"/>
      <c r="T48" s="149"/>
      <c r="V48" s="149" cm="1">
        <f t="array" ref="V48">_xlfn.IFS($C48&lt;"2018-19",
_xlfn.IFS($X48="BPDT",SUM(Q48:R48)-SUM(S48:T48),$X48="Numbers agree",SUM(Q48:R48)-SUM(S48:T48),$X48="APR",ABS(D48)-ABS(E48),$X48="n/a",ABS(D48)-ABS(E48)),
$C48="2018-19",ABS(D48)-ABS(E48),
$C48="2019-20",ABS(D48)-ABS(E48),
$C48&lt;"2024-25",SUM(G48:H48)-SUM(I48:J48),C48&gt;="2024-25",SUM(L48:M48)-SUM(N48:O48))</f>
        <v>3.9645162885201497</v>
      </c>
      <c r="X48" s="111"/>
    </row>
    <row r="49" spans="1:24" x14ac:dyDescent="0.4">
      <c r="A49" s="111" t="str">
        <f t="shared" si="2"/>
        <v>NES29</v>
      </c>
      <c r="B49" s="111" t="s">
        <v>265</v>
      </c>
      <c r="C49" s="111" t="s">
        <v>521</v>
      </c>
      <c r="D49" s="149"/>
      <c r="E49" s="149"/>
      <c r="G49" s="149"/>
      <c r="H49" s="149"/>
      <c r="I49" s="149"/>
      <c r="J49" s="149"/>
      <c r="L49" s="149">
        <f>_xlfn.IFNA(INDEX(PR24_after_overrides!$D$3:$AX$128, MATCH(Recharges!$A49, PR24_after_overrides!$A$3:$A$128, 0), MATCH(Recharges!L$2, PR24_after_overrides!$D$2:$AX$2, 0)), "")</f>
        <v>1.0011175076193704</v>
      </c>
      <c r="M49" s="149">
        <f>_xlfn.IFNA(INDEX(PR24_after_overrides!$D$3:$AX$128, MATCH(Recharges!$A49, PR24_after_overrides!$A$3:$A$128, 0), MATCH(Recharges!M$2, PR24_after_overrides!$D$2:$AX$2, 0)), "")</f>
        <v>3.3566881137825946</v>
      </c>
      <c r="N49" s="149">
        <f>_xlfn.IFNA(INDEX(PR24_after_overrides!$D$3:$AX$128, MATCH(Recharges!$A49, PR24_after_overrides!$A$3:$A$128, 0), MATCH(Recharges!N$2, PR24_after_overrides!$D$2:$AX$2, 0)), "")</f>
        <v>0.12248967152048765</v>
      </c>
      <c r="O49" s="149">
        <f>_xlfn.IFNA(INDEX(PR24_after_overrides!$D$3:$AX$128, MATCH(Recharges!$A49, PR24_after_overrides!$A$3:$A$128, 0), MATCH(Recharges!O$2, PR24_after_overrides!$D$2:$AX$2, 0)), "")</f>
        <v>0.14957873349136475</v>
      </c>
      <c r="Q49" s="149"/>
      <c r="R49" s="149"/>
      <c r="S49" s="149"/>
      <c r="T49" s="149"/>
      <c r="V49" s="149" cm="1">
        <f t="array" ref="V49">_xlfn.IFS($C49&lt;"2018-19",
_xlfn.IFS($X49="BPDT",SUM(Q49:R49)-SUM(S49:T49),$X49="Numbers agree",SUM(Q49:R49)-SUM(S49:T49),$X49="APR",ABS(D49)-ABS(E49),$X49="n/a",ABS(D49)-ABS(E49)),
$C49="2018-19",ABS(D49)-ABS(E49),
$C49="2019-20",ABS(D49)-ABS(E49),
$C49&lt;"2024-25",SUM(G49:H49)-SUM(I49:J49),C49&gt;="2024-25",SUM(L49:M49)-SUM(N49:O49))</f>
        <v>4.0857372163901129</v>
      </c>
      <c r="X49" s="111"/>
    </row>
    <row r="50" spans="1:24" x14ac:dyDescent="0.4">
      <c r="A50" s="111" t="str">
        <f t="shared" si="2"/>
        <v>NES30</v>
      </c>
      <c r="B50" s="111" t="s">
        <v>265</v>
      </c>
      <c r="C50" s="111" t="s">
        <v>522</v>
      </c>
      <c r="D50" s="149"/>
      <c r="E50" s="149"/>
      <c r="G50" s="149"/>
      <c r="H50" s="149"/>
      <c r="I50" s="149"/>
      <c r="J50" s="149"/>
      <c r="L50" s="149">
        <f>_xlfn.IFNA(INDEX(PR24_after_overrides!$D$3:$AX$128, MATCH(Recharges!$A50, PR24_after_overrides!$A$3:$A$128, 0), MATCH(Recharges!L$2, PR24_after_overrides!$D$2:$AX$2, 0)), "")</f>
        <v>1.0091378259397226</v>
      </c>
      <c r="M50" s="149">
        <f>_xlfn.IFNA(INDEX(PR24_after_overrides!$D$3:$AX$128, MATCH(Recharges!$A50, PR24_after_overrides!$A$3:$A$128, 0), MATCH(Recharges!M$2, PR24_after_overrides!$D$2:$AX$2, 0)), "")</f>
        <v>3.4911363359295642</v>
      </c>
      <c r="N50" s="149">
        <f>_xlfn.IFNA(INDEX(PR24_after_overrides!$D$3:$AX$128, MATCH(Recharges!$A50, PR24_after_overrides!$A$3:$A$128, 0), MATCH(Recharges!N$2, PR24_after_overrides!$D$2:$AX$2, 0)), "")</f>
        <v>0.11893410091432445</v>
      </c>
      <c r="O50" s="149">
        <f>_xlfn.IFNA(INDEX(PR24_after_overrides!$D$3:$AX$128, MATCH(Recharges!$A50, PR24_after_overrides!$A$3:$A$128, 0), MATCH(Recharges!O$2, PR24_after_overrides!$D$2:$AX$2, 0)), "")</f>
        <v>0.16458557399255</v>
      </c>
      <c r="Q50" s="149"/>
      <c r="R50" s="149"/>
      <c r="S50" s="149"/>
      <c r="T50" s="149"/>
      <c r="V50" s="149" cm="1">
        <f t="array" ref="V50">_xlfn.IFS($C50&lt;"2018-19",
_xlfn.IFS($X50="BPDT",SUM(Q50:R50)-SUM(S50:T50),$X50="Numbers agree",SUM(Q50:R50)-SUM(S50:T50),$X50="APR",ABS(D50)-ABS(E50),$X50="n/a",ABS(D50)-ABS(E50)),
$C50="2018-19",ABS(D50)-ABS(E50),
$C50="2019-20",ABS(D50)-ABS(E50),
$C50&lt;"2024-25",SUM(G50:H50)-SUM(I50:J50),C50&gt;="2024-25",SUM(L50:M50)-SUM(N50:O50))</f>
        <v>4.2167544869624125</v>
      </c>
      <c r="X50" s="111"/>
    </row>
    <row r="51" spans="1:24" x14ac:dyDescent="0.4">
      <c r="A51" s="111" t="str">
        <f t="shared" si="0"/>
        <v>NWT14</v>
      </c>
      <c r="B51" s="111" t="s">
        <v>289</v>
      </c>
      <c r="C51" s="111" t="s">
        <v>243</v>
      </c>
      <c r="D51" s="149">
        <f>INDEX('Cyclical_after overrides'!$A$1:$AX$244,MATCH(Recharges!$A51,'Cyclical_after overrides'!$A$1:$A$244,0),MATCH(Recharges!D$2,'Cyclical_after overrides'!$A$1:$AX$1,0))</f>
        <v>0</v>
      </c>
      <c r="E51" s="149">
        <f>INDEX('Cyclical_after overrides'!$A$1:$AX$244,MATCH(Recharges!$A51,'Cyclical_after overrides'!$A$1:$A$244,0),MATCH(Recharges!E$2,'Cyclical_after overrides'!$A$1:$AX$1,0))</f>
        <v>0</v>
      </c>
      <c r="G51" s="149" t="str">
        <f>INDEX('Cyclical_after overrides'!$A$1:$AX$244,MATCH(Recharges!$A51,'Cyclical_after overrides'!$A$1:$A$244,0),MATCH(Recharges!G$2,'Cyclical_after overrides'!$A$1:$AX$1,0))</f>
        <v/>
      </c>
      <c r="H51" s="149" t="str">
        <f>INDEX('Cyclical_after overrides'!$A$1:$AX$244,MATCH(Recharges!$A51,'Cyclical_after overrides'!$A$1:$A$244,0),MATCH(Recharges!H$2,'Cyclical_after overrides'!$A$1:$AX$1,0))</f>
        <v/>
      </c>
      <c r="I51" s="149" t="str">
        <f>INDEX('Cyclical_after overrides'!$A$1:$AX$244,MATCH(Recharges!$A51,'Cyclical_after overrides'!$A$1:$A$244,0),MATCH(Recharges!I$2,'Cyclical_after overrides'!$A$1:$AX$1,0))</f>
        <v/>
      </c>
      <c r="J51" s="149" t="str">
        <f>INDEX('Cyclical_after overrides'!$A$1:$AX$244,MATCH(Recharges!$A51,'Cyclical_after overrides'!$A$1:$A$244,0),MATCH(Recharges!J$2,'Cyclical_after overrides'!$A$1:$AX$1,0))</f>
        <v/>
      </c>
      <c r="L51" s="149" t="str">
        <f>_xlfn.IFNA(INDEX(PR24_after_overrides!$D$3:$AX$128, MATCH(Recharges!$A51, PR24_after_overrides!$A$3:$A$128, 0), MATCH(Recharges!L$2, PR24_after_overrides!$D$2:$AX$2, 0)), "")</f>
        <v/>
      </c>
      <c r="M51" s="149" t="str">
        <f>_xlfn.IFNA(INDEX(PR24_after_overrides!$D$3:$AX$128, MATCH(Recharges!$A51, PR24_after_overrides!$A$3:$A$128, 0), MATCH(Recharges!M$2, PR24_after_overrides!$D$2:$AX$2, 0)), "")</f>
        <v/>
      </c>
      <c r="N51" s="149" t="str">
        <f>_xlfn.IFNA(INDEX(PR24_after_overrides!$D$3:$AX$128, MATCH(Recharges!$A51, PR24_after_overrides!$A$3:$A$128, 0), MATCH(Recharges!N$2, PR24_after_overrides!$D$2:$AX$2, 0)), "")</f>
        <v/>
      </c>
      <c r="O51" s="149" t="str">
        <f>_xlfn.IFNA(INDEX(PR24_after_overrides!$D$3:$AX$128, MATCH(Recharges!$A51, PR24_after_overrides!$A$3:$A$128, 0), MATCH(Recharges!O$2, PR24_after_overrides!$D$2:$AX$2, 0)), "")</f>
        <v/>
      </c>
      <c r="Q51" s="149">
        <f>INDEX(PR19_after_overrides!$A$1:$J$255, MATCH(Recharges!$A51, PR19_after_overrides!$A$1:$A$255, 0), MATCH(Recharges!Q$2, PR19_after_overrides!$A$1:$J$1, 0))</f>
        <v>4.5919214948062699</v>
      </c>
      <c r="R51" s="149">
        <f>INDEX(PR19_after_overrides!$A$1:$J$255, MATCH(Recharges!$A51, PR19_after_overrides!$A$1:$A$255, 0), MATCH(Recharges!R$2, PR19_after_overrides!$A$1:$J$1, 0))</f>
        <v>0</v>
      </c>
      <c r="S51" s="149">
        <f>INDEX(PR19_after_overrides!$A$1:$J$255, MATCH(Recharges!$A51, PR19_after_overrides!$A$1:$A$255, 0), MATCH(Recharges!S$2, PR19_after_overrides!$A$1:$J$1, 0))</f>
        <v>0.94618443288849596</v>
      </c>
      <c r="T51" s="149">
        <f>INDEX(PR19_after_overrides!$A$1:$J$255, MATCH(Recharges!$A51, PR19_after_overrides!$A$1:$A$255, 0), MATCH(Recharges!T$2, PR19_after_overrides!$A$1:$J$1, 0))</f>
        <v>0</v>
      </c>
      <c r="V51" s="149" cm="1">
        <f t="array" ref="V51">_xlfn.IFS($C51&lt;"2018-19",
_xlfn.IFS($X51="BPDT",SUM(Q51:R51)-SUM(S51:T51),$X51="Numbers agree",SUM(Q51:R51)-SUM(S51:T51),$X51="APR",ABS(D51)-ABS(E51),$X51="n/a",ABS(D51)-ABS(E51)),
$C51="2018-19",ABS(D51)-ABS(E51),
$C51="2019-20",ABS(D51)-ABS(E51),
$C51&lt;"2024-25",SUM(G51:H51)-SUM(I51:J51),C51&gt;="2024-25",SUM(L51:M51)-SUM(N51:O51))</f>
        <v>3.645737061917774</v>
      </c>
      <c r="X51" s="111" t="s">
        <v>578</v>
      </c>
    </row>
    <row r="52" spans="1:24" x14ac:dyDescent="0.4">
      <c r="A52" s="111" t="str">
        <f t="shared" si="0"/>
        <v>NWT15</v>
      </c>
      <c r="B52" s="111" t="s">
        <v>289</v>
      </c>
      <c r="C52" s="111" t="s">
        <v>245</v>
      </c>
      <c r="D52" s="149">
        <f>INDEX('Cyclical_after overrides'!$A$1:$AX$244,MATCH(Recharges!$A52,'Cyclical_after overrides'!$A$1:$A$244,0),MATCH(Recharges!D$2,'Cyclical_after overrides'!$A$1:$AX$1,0))</f>
        <v>0</v>
      </c>
      <c r="E52" s="149">
        <f>INDEX('Cyclical_after overrides'!$A$1:$AX$244,MATCH(Recharges!$A52,'Cyclical_after overrides'!$A$1:$A$244,0),MATCH(Recharges!E$2,'Cyclical_after overrides'!$A$1:$AX$1,0))</f>
        <v>0</v>
      </c>
      <c r="G52" s="149" t="str">
        <f>INDEX('Cyclical_after overrides'!$A$1:$AX$244,MATCH(Recharges!$A52,'Cyclical_after overrides'!$A$1:$A$244,0),MATCH(Recharges!G$2,'Cyclical_after overrides'!$A$1:$AX$1,0))</f>
        <v/>
      </c>
      <c r="H52" s="149" t="str">
        <f>INDEX('Cyclical_after overrides'!$A$1:$AX$244,MATCH(Recharges!$A52,'Cyclical_after overrides'!$A$1:$A$244,0),MATCH(Recharges!H$2,'Cyclical_after overrides'!$A$1:$AX$1,0))</f>
        <v/>
      </c>
      <c r="I52" s="149" t="str">
        <f>INDEX('Cyclical_after overrides'!$A$1:$AX$244,MATCH(Recharges!$A52,'Cyclical_after overrides'!$A$1:$A$244,0),MATCH(Recharges!I$2,'Cyclical_after overrides'!$A$1:$AX$1,0))</f>
        <v/>
      </c>
      <c r="J52" s="149" t="str">
        <f>INDEX('Cyclical_after overrides'!$A$1:$AX$244,MATCH(Recharges!$A52,'Cyclical_after overrides'!$A$1:$A$244,0),MATCH(Recharges!J$2,'Cyclical_after overrides'!$A$1:$AX$1,0))</f>
        <v/>
      </c>
      <c r="L52" s="149" t="str">
        <f>_xlfn.IFNA(INDEX(PR24_after_overrides!$D$3:$AX$128, MATCH(Recharges!$A52, PR24_after_overrides!$A$3:$A$128, 0), MATCH(Recharges!L$2, PR24_after_overrides!$D$2:$AX$2, 0)), "")</f>
        <v/>
      </c>
      <c r="M52" s="149" t="str">
        <f>_xlfn.IFNA(INDEX(PR24_after_overrides!$D$3:$AX$128, MATCH(Recharges!$A52, PR24_after_overrides!$A$3:$A$128, 0), MATCH(Recharges!M$2, PR24_after_overrides!$D$2:$AX$2, 0)), "")</f>
        <v/>
      </c>
      <c r="N52" s="149" t="str">
        <f>_xlfn.IFNA(INDEX(PR24_after_overrides!$D$3:$AX$128, MATCH(Recharges!$A52, PR24_after_overrides!$A$3:$A$128, 0), MATCH(Recharges!N$2, PR24_after_overrides!$D$2:$AX$2, 0)), "")</f>
        <v/>
      </c>
      <c r="O52" s="149" t="str">
        <f>_xlfn.IFNA(INDEX(PR24_after_overrides!$D$3:$AX$128, MATCH(Recharges!$A52, PR24_after_overrides!$A$3:$A$128, 0), MATCH(Recharges!O$2, PR24_after_overrides!$D$2:$AX$2, 0)), "")</f>
        <v/>
      </c>
      <c r="Q52" s="149">
        <f>INDEX(PR19_after_overrides!$A$1:$J$255, MATCH(Recharges!$A52, PR19_after_overrides!$A$1:$A$255, 0), MATCH(Recharges!Q$2, PR19_after_overrides!$A$1:$J$1, 0))</f>
        <v>4.7669053466286204</v>
      </c>
      <c r="R52" s="149">
        <f>INDEX(PR19_after_overrides!$A$1:$J$255, MATCH(Recharges!$A52, PR19_after_overrides!$A$1:$A$255, 0), MATCH(Recharges!R$2, PR19_after_overrides!$A$1:$J$1, 0))</f>
        <v>0</v>
      </c>
      <c r="S52" s="149">
        <f>INDEX(PR19_after_overrides!$A$1:$J$255, MATCH(Recharges!$A52, PR19_after_overrides!$A$1:$A$255, 0), MATCH(Recharges!S$2, PR19_after_overrides!$A$1:$J$1, 0))</f>
        <v>0.98224057992594804</v>
      </c>
      <c r="T52" s="149">
        <f>INDEX(PR19_after_overrides!$A$1:$J$255, MATCH(Recharges!$A52, PR19_after_overrides!$A$1:$A$255, 0), MATCH(Recharges!T$2, PR19_after_overrides!$A$1:$J$1, 0))</f>
        <v>0</v>
      </c>
      <c r="V52" s="149" cm="1">
        <f t="array" ref="V52">_xlfn.IFS($C52&lt;"2018-19",
_xlfn.IFS($X52="BPDT",SUM(Q52:R52)-SUM(S52:T52),$X52="Numbers agree",SUM(Q52:R52)-SUM(S52:T52),$X52="APR",ABS(D52)-ABS(E52),$X52="n/a",ABS(D52)-ABS(E52)),
$C52="2018-19",ABS(D52)-ABS(E52),
$C52="2019-20",ABS(D52)-ABS(E52),
$C52&lt;"2024-25",SUM(G52:H52)-SUM(I52:J52),C52&gt;="2024-25",SUM(L52:M52)-SUM(N52:O52))</f>
        <v>3.7846647667026723</v>
      </c>
      <c r="X52" s="111" t="s">
        <v>578</v>
      </c>
    </row>
    <row r="53" spans="1:24" x14ac:dyDescent="0.4">
      <c r="A53" s="111" t="str">
        <f t="shared" si="0"/>
        <v>NWT16</v>
      </c>
      <c r="B53" s="111" t="s">
        <v>289</v>
      </c>
      <c r="C53" s="111" t="s">
        <v>247</v>
      </c>
      <c r="D53" s="149">
        <f>INDEX('Cyclical_after overrides'!$A$1:$AX$244,MATCH(Recharges!$A53,'Cyclical_after overrides'!$A$1:$A$244,0),MATCH(Recharges!D$2,'Cyclical_after overrides'!$A$1:$AX$1,0))</f>
        <v>-4.9335533487210199</v>
      </c>
      <c r="E53" s="149">
        <f>INDEX('Cyclical_after overrides'!$A$1:$AX$244,MATCH(Recharges!$A53,'Cyclical_after overrides'!$A$1:$A$244,0),MATCH(Recharges!E$2,'Cyclical_after overrides'!$A$1:$AX$1,0))</f>
        <v>0.768722019404672</v>
      </c>
      <c r="G53" s="149" t="str">
        <f>INDEX('Cyclical_after overrides'!$A$1:$AX$244,MATCH(Recharges!$A53,'Cyclical_after overrides'!$A$1:$A$244,0),MATCH(Recharges!G$2,'Cyclical_after overrides'!$A$1:$AX$1,0))</f>
        <v/>
      </c>
      <c r="H53" s="149" t="str">
        <f>INDEX('Cyclical_after overrides'!$A$1:$AX$244,MATCH(Recharges!$A53,'Cyclical_after overrides'!$A$1:$A$244,0),MATCH(Recharges!H$2,'Cyclical_after overrides'!$A$1:$AX$1,0))</f>
        <v/>
      </c>
      <c r="I53" s="149" t="str">
        <f>INDEX('Cyclical_after overrides'!$A$1:$AX$244,MATCH(Recharges!$A53,'Cyclical_after overrides'!$A$1:$A$244,0),MATCH(Recharges!I$2,'Cyclical_after overrides'!$A$1:$AX$1,0))</f>
        <v/>
      </c>
      <c r="J53" s="149" t="str">
        <f>INDEX('Cyclical_after overrides'!$A$1:$AX$244,MATCH(Recharges!$A53,'Cyclical_after overrides'!$A$1:$A$244,0),MATCH(Recharges!J$2,'Cyclical_after overrides'!$A$1:$AX$1,0))</f>
        <v/>
      </c>
      <c r="L53" s="149" t="str">
        <f>_xlfn.IFNA(INDEX(PR24_after_overrides!$D$3:$AX$128, MATCH(Recharges!$A53, PR24_after_overrides!$A$3:$A$128, 0), MATCH(Recharges!L$2, PR24_after_overrides!$D$2:$AX$2, 0)), "")</f>
        <v/>
      </c>
      <c r="M53" s="149" t="str">
        <f>_xlfn.IFNA(INDEX(PR24_after_overrides!$D$3:$AX$128, MATCH(Recharges!$A53, PR24_after_overrides!$A$3:$A$128, 0), MATCH(Recharges!M$2, PR24_after_overrides!$D$2:$AX$2, 0)), "")</f>
        <v/>
      </c>
      <c r="N53" s="149" t="str">
        <f>_xlfn.IFNA(INDEX(PR24_after_overrides!$D$3:$AX$128, MATCH(Recharges!$A53, PR24_after_overrides!$A$3:$A$128, 0), MATCH(Recharges!N$2, PR24_after_overrides!$D$2:$AX$2, 0)), "")</f>
        <v/>
      </c>
      <c r="O53" s="149" t="str">
        <f>_xlfn.IFNA(INDEX(PR24_after_overrides!$D$3:$AX$128, MATCH(Recharges!$A53, PR24_after_overrides!$A$3:$A$128, 0), MATCH(Recharges!O$2, PR24_after_overrides!$D$2:$AX$2, 0)), "")</f>
        <v/>
      </c>
      <c r="Q53" s="149">
        <f>INDEX(PR19_after_overrides!$A$1:$J$255, MATCH(Recharges!$A53, PR19_after_overrides!$A$1:$A$255, 0), MATCH(Recharges!Q$2, PR19_after_overrides!$A$1:$J$1, 0))</f>
        <v>4.4059595196674204</v>
      </c>
      <c r="R53" s="149">
        <f>INDEX(PR19_after_overrides!$A$1:$J$255, MATCH(Recharges!$A53, PR19_after_overrides!$A$1:$A$255, 0), MATCH(Recharges!R$2, PR19_after_overrides!$A$1:$J$1, 0))</f>
        <v>0.52759382905358299</v>
      </c>
      <c r="S53" s="149">
        <f>INDEX(PR19_after_overrides!$A$1:$J$255, MATCH(Recharges!$A53, PR19_after_overrides!$A$1:$A$255, 0), MATCH(Recharges!S$2, PR19_after_overrides!$A$1:$J$1, 0))</f>
        <v>0.67202366010495895</v>
      </c>
      <c r="T53" s="149">
        <f>INDEX(PR19_after_overrides!$A$1:$J$255, MATCH(Recharges!$A53, PR19_after_overrides!$A$1:$A$255, 0), MATCH(Recharges!T$2, PR19_after_overrides!$A$1:$J$1, 0))</f>
        <v>9.6698359299712697E-2</v>
      </c>
      <c r="V53" s="149" cm="1">
        <f t="array" ref="V53">_xlfn.IFS($C53&lt;"2018-19",
_xlfn.IFS($X53="BPDT",SUM(Q53:R53)-SUM(S53:T53),$X53="Numbers agree",SUM(Q53:R53)-SUM(S53:T53),$X53="APR",ABS(D53)-ABS(E53),$X53="n/a",ABS(D53)-ABS(E53)),
$C53="2018-19",ABS(D53)-ABS(E53),
$C53="2019-20",ABS(D53)-ABS(E53),
$C53&lt;"2024-25",SUM(G53:H53)-SUM(I53:J53),C53&gt;="2024-25",SUM(L53:M53)-SUM(N53:O53))</f>
        <v>4.164831329316331</v>
      </c>
      <c r="X53" s="111" t="s">
        <v>579</v>
      </c>
    </row>
    <row r="54" spans="1:24" x14ac:dyDescent="0.4">
      <c r="A54" s="111" t="str">
        <f t="shared" si="0"/>
        <v>NWT17</v>
      </c>
      <c r="B54" s="111" t="s">
        <v>289</v>
      </c>
      <c r="C54" s="111" t="s">
        <v>249</v>
      </c>
      <c r="D54" s="149">
        <f>INDEX('Cyclical_after overrides'!$A$1:$AX$244,MATCH(Recharges!$A54,'Cyclical_after overrides'!$A$1:$A$244,0),MATCH(Recharges!D$2,'Cyclical_after overrides'!$A$1:$AX$1,0))</f>
        <v>-5.1989999999999998</v>
      </c>
      <c r="E54" s="149">
        <f>INDEX('Cyclical_after overrides'!$A$1:$AX$244,MATCH(Recharges!$A54,'Cyclical_after overrides'!$A$1:$A$244,0),MATCH(Recharges!E$2,'Cyclical_after overrides'!$A$1:$AX$1,0))</f>
        <v>0.97399999999999998</v>
      </c>
      <c r="G54" s="149" t="str">
        <f>INDEX('Cyclical_after overrides'!$A$1:$AX$244,MATCH(Recharges!$A54,'Cyclical_after overrides'!$A$1:$A$244,0),MATCH(Recharges!G$2,'Cyclical_after overrides'!$A$1:$AX$1,0))</f>
        <v/>
      </c>
      <c r="H54" s="149" t="str">
        <f>INDEX('Cyclical_after overrides'!$A$1:$AX$244,MATCH(Recharges!$A54,'Cyclical_after overrides'!$A$1:$A$244,0),MATCH(Recharges!H$2,'Cyclical_after overrides'!$A$1:$AX$1,0))</f>
        <v/>
      </c>
      <c r="I54" s="149" t="str">
        <f>INDEX('Cyclical_after overrides'!$A$1:$AX$244,MATCH(Recharges!$A54,'Cyclical_after overrides'!$A$1:$A$244,0),MATCH(Recharges!I$2,'Cyclical_after overrides'!$A$1:$AX$1,0))</f>
        <v/>
      </c>
      <c r="J54" s="149" t="str">
        <f>INDEX('Cyclical_after overrides'!$A$1:$AX$244,MATCH(Recharges!$A54,'Cyclical_after overrides'!$A$1:$A$244,0),MATCH(Recharges!J$2,'Cyclical_after overrides'!$A$1:$AX$1,0))</f>
        <v/>
      </c>
      <c r="L54" s="149" t="str">
        <f>_xlfn.IFNA(INDEX(PR24_after_overrides!$D$3:$AX$128, MATCH(Recharges!$A54, PR24_after_overrides!$A$3:$A$128, 0), MATCH(Recharges!L$2, PR24_after_overrides!$D$2:$AX$2, 0)), "")</f>
        <v/>
      </c>
      <c r="M54" s="149" t="str">
        <f>_xlfn.IFNA(INDEX(PR24_after_overrides!$D$3:$AX$128, MATCH(Recharges!$A54, PR24_after_overrides!$A$3:$A$128, 0), MATCH(Recharges!M$2, PR24_after_overrides!$D$2:$AX$2, 0)), "")</f>
        <v/>
      </c>
      <c r="N54" s="149" t="str">
        <f>_xlfn.IFNA(INDEX(PR24_after_overrides!$D$3:$AX$128, MATCH(Recharges!$A54, PR24_after_overrides!$A$3:$A$128, 0), MATCH(Recharges!N$2, PR24_after_overrides!$D$2:$AX$2, 0)), "")</f>
        <v/>
      </c>
      <c r="O54" s="149" t="str">
        <f>_xlfn.IFNA(INDEX(PR24_after_overrides!$D$3:$AX$128, MATCH(Recharges!$A54, PR24_after_overrides!$A$3:$A$128, 0), MATCH(Recharges!O$2, PR24_after_overrides!$D$2:$AX$2, 0)), "")</f>
        <v/>
      </c>
      <c r="Q54" s="149">
        <f>INDEX(PR19_after_overrides!$A$1:$J$255, MATCH(Recharges!$A54, PR19_after_overrides!$A$1:$A$255, 0), MATCH(Recharges!Q$2, PR19_after_overrides!$A$1:$J$1, 0))</f>
        <v>3.3919443153194502</v>
      </c>
      <c r="R54" s="149">
        <f>INDEX(PR19_after_overrides!$A$1:$J$255, MATCH(Recharges!$A54, PR19_after_overrides!$A$1:$A$255, 0), MATCH(Recharges!R$2, PR19_after_overrides!$A$1:$J$1, 0))</f>
        <v>1.80686866902635</v>
      </c>
      <c r="S54" s="149">
        <f>INDEX(PR19_after_overrides!$A$1:$J$255, MATCH(Recharges!$A54, PR19_after_overrides!$A$1:$A$255, 0), MATCH(Recharges!S$2, PR19_after_overrides!$A$1:$J$1, 0))</f>
        <v>0.79244310395963702</v>
      </c>
      <c r="T54" s="149">
        <f>INDEX(PR19_after_overrides!$A$1:$J$255, MATCH(Recharges!$A54, PR19_after_overrides!$A$1:$A$255, 0), MATCH(Recharges!T$2, PR19_after_overrides!$A$1:$J$1, 0))</f>
        <v>0.181805847720071</v>
      </c>
      <c r="V54" s="149" cm="1">
        <f t="array" ref="V54">_xlfn.IFS($C54&lt;"2018-19",
_xlfn.IFS($X54="BPDT",SUM(Q54:R54)-SUM(S54:T54),$X54="Numbers agree",SUM(Q54:R54)-SUM(S54:T54),$X54="APR",ABS(D54)-ABS(E54),$X54="n/a",ABS(D54)-ABS(E54)),
$C54="2018-19",ABS(D54)-ABS(E54),
$C54="2019-20",ABS(D54)-ABS(E54),
$C54&lt;"2024-25",SUM(G54:H54)-SUM(I54:J54),C54&gt;="2024-25",SUM(L54:M54)-SUM(N54:O54))</f>
        <v>4.224564032666092</v>
      </c>
      <c r="X54" s="111" t="s">
        <v>579</v>
      </c>
    </row>
    <row r="55" spans="1:24" x14ac:dyDescent="0.4">
      <c r="A55" s="111" t="str">
        <f t="shared" si="0"/>
        <v>NWT18</v>
      </c>
      <c r="B55" s="111" t="s">
        <v>289</v>
      </c>
      <c r="C55" s="111" t="s">
        <v>251</v>
      </c>
      <c r="D55" s="149">
        <f>INDEX('Cyclical_after overrides'!$A$1:$AX$244,MATCH(Recharges!$A55,'Cyclical_after overrides'!$A$1:$A$244,0),MATCH(Recharges!D$2,'Cyclical_after overrides'!$A$1:$AX$1,0))</f>
        <v>-4.7350000000000003</v>
      </c>
      <c r="E55" s="149">
        <f>INDEX('Cyclical_after overrides'!$A$1:$AX$244,MATCH(Recharges!$A55,'Cyclical_after overrides'!$A$1:$A$244,0),MATCH(Recharges!E$2,'Cyclical_after overrides'!$A$1:$AX$1,0))</f>
        <v>0.55900000000000005</v>
      </c>
      <c r="G55" s="149" t="str">
        <f>INDEX('Cyclical_after overrides'!$A$1:$AX$244,MATCH(Recharges!$A55,'Cyclical_after overrides'!$A$1:$A$244,0),MATCH(Recharges!G$2,'Cyclical_after overrides'!$A$1:$AX$1,0))</f>
        <v/>
      </c>
      <c r="H55" s="149" t="str">
        <f>INDEX('Cyclical_after overrides'!$A$1:$AX$244,MATCH(Recharges!$A55,'Cyclical_after overrides'!$A$1:$A$244,0),MATCH(Recharges!H$2,'Cyclical_after overrides'!$A$1:$AX$1,0))</f>
        <v/>
      </c>
      <c r="I55" s="149" t="str">
        <f>INDEX('Cyclical_after overrides'!$A$1:$AX$244,MATCH(Recharges!$A55,'Cyclical_after overrides'!$A$1:$A$244,0),MATCH(Recharges!I$2,'Cyclical_after overrides'!$A$1:$AX$1,0))</f>
        <v/>
      </c>
      <c r="J55" s="149" t="str">
        <f>INDEX('Cyclical_after overrides'!$A$1:$AX$244,MATCH(Recharges!$A55,'Cyclical_after overrides'!$A$1:$A$244,0),MATCH(Recharges!J$2,'Cyclical_after overrides'!$A$1:$AX$1,0))</f>
        <v/>
      </c>
      <c r="L55" s="149" t="str">
        <f>_xlfn.IFNA(INDEX(PR24_after_overrides!$D$3:$AX$128, MATCH(Recharges!$A55, PR24_after_overrides!$A$3:$A$128, 0), MATCH(Recharges!L$2, PR24_after_overrides!$D$2:$AX$2, 0)), "")</f>
        <v/>
      </c>
      <c r="M55" s="149" t="str">
        <f>_xlfn.IFNA(INDEX(PR24_after_overrides!$D$3:$AX$128, MATCH(Recharges!$A55, PR24_after_overrides!$A$3:$A$128, 0), MATCH(Recharges!M$2, PR24_after_overrides!$D$2:$AX$2, 0)), "")</f>
        <v/>
      </c>
      <c r="N55" s="149" t="str">
        <f>_xlfn.IFNA(INDEX(PR24_after_overrides!$D$3:$AX$128, MATCH(Recharges!$A55, PR24_after_overrides!$A$3:$A$128, 0), MATCH(Recharges!N$2, PR24_after_overrides!$D$2:$AX$2, 0)), "")</f>
        <v/>
      </c>
      <c r="O55" s="149" t="str">
        <f>_xlfn.IFNA(INDEX(PR24_after_overrides!$D$3:$AX$128, MATCH(Recharges!$A55, PR24_after_overrides!$A$3:$A$128, 0), MATCH(Recharges!O$2, PR24_after_overrides!$D$2:$AX$2, 0)), "")</f>
        <v/>
      </c>
      <c r="Q55" s="149">
        <f>INDEX(PR19_after_overrides!$A$1:$J$255, MATCH(Recharges!$A55, PR19_after_overrides!$A$1:$A$255, 0), MATCH(Recharges!Q$2, PR19_after_overrides!$A$1:$J$1, 0))</f>
        <v>2.17723093651168</v>
      </c>
      <c r="R55" s="149">
        <f>INDEX(PR19_after_overrides!$A$1:$J$255, MATCH(Recharges!$A55, PR19_after_overrides!$A$1:$A$255, 0), MATCH(Recharges!R$2, PR19_after_overrides!$A$1:$J$1, 0))</f>
        <v>2.5580185066308898</v>
      </c>
      <c r="S55" s="149">
        <f>INDEX(PR19_after_overrides!$A$1:$J$255, MATCH(Recharges!$A55, PR19_after_overrides!$A$1:$A$255, 0), MATCH(Recharges!S$2, PR19_after_overrides!$A$1:$J$1, 0))</f>
        <v>0.393636524365787</v>
      </c>
      <c r="T55" s="149">
        <f>INDEX(PR19_after_overrides!$A$1:$J$255, MATCH(Recharges!$A55, PR19_after_overrides!$A$1:$A$255, 0), MATCH(Recharges!T$2, PR19_after_overrides!$A$1:$J$1, 0))</f>
        <v>0.16557362977982301</v>
      </c>
      <c r="V55" s="149" cm="1">
        <f t="array" ref="V55">_xlfn.IFS($C55&lt;"2018-19",
_xlfn.IFS($X55="BPDT",SUM(Q55:R55)-SUM(S55:T55),$X55="Numbers agree",SUM(Q55:R55)-SUM(S55:T55),$X55="APR",ABS(D55)-ABS(E55),$X55="n/a",ABS(D55)-ABS(E55)),
$C55="2018-19",ABS(D55)-ABS(E55),
$C55="2019-20",ABS(D55)-ABS(E55),
$C55&lt;"2024-25",SUM(G55:H55)-SUM(I55:J55),C55&gt;="2024-25",SUM(L55:M55)-SUM(N55:O55))</f>
        <v>4.1760392889969591</v>
      </c>
      <c r="X55" s="111" t="s">
        <v>579</v>
      </c>
    </row>
    <row r="56" spans="1:24" x14ac:dyDescent="0.4">
      <c r="A56" s="111" t="str">
        <f t="shared" si="0"/>
        <v>NWT19</v>
      </c>
      <c r="B56" s="111" t="s">
        <v>289</v>
      </c>
      <c r="C56" s="111" t="s">
        <v>253</v>
      </c>
      <c r="D56" s="149">
        <f>INDEX('Cyclical_after overrides'!$A$1:$AX$244,MATCH(Recharges!$A56,'Cyclical_after overrides'!$A$1:$A$244,0),MATCH(Recharges!D$2,'Cyclical_after overrides'!$A$1:$AX$1,0))</f>
        <v>-4.7380000000000004</v>
      </c>
      <c r="E56" s="149">
        <f>INDEX('Cyclical_after overrides'!$A$1:$AX$244,MATCH(Recharges!$A56,'Cyclical_after overrides'!$A$1:$A$244,0),MATCH(Recharges!E$2,'Cyclical_after overrides'!$A$1:$AX$1,0))</f>
        <v>0.39600000000000002</v>
      </c>
      <c r="G56" s="149" t="str">
        <f>INDEX('Cyclical_after overrides'!$A$1:$AX$244,MATCH(Recharges!$A56,'Cyclical_after overrides'!$A$1:$A$244,0),MATCH(Recharges!G$2,'Cyclical_after overrides'!$A$1:$AX$1,0))</f>
        <v/>
      </c>
      <c r="H56" s="149" t="str">
        <f>INDEX('Cyclical_after overrides'!$A$1:$AX$244,MATCH(Recharges!$A56,'Cyclical_after overrides'!$A$1:$A$244,0),MATCH(Recharges!H$2,'Cyclical_after overrides'!$A$1:$AX$1,0))</f>
        <v/>
      </c>
      <c r="I56" s="149" t="str">
        <f>INDEX('Cyclical_after overrides'!$A$1:$AX$244,MATCH(Recharges!$A56,'Cyclical_after overrides'!$A$1:$A$244,0),MATCH(Recharges!I$2,'Cyclical_after overrides'!$A$1:$AX$1,0))</f>
        <v/>
      </c>
      <c r="J56" s="149" t="str">
        <f>INDEX('Cyclical_after overrides'!$A$1:$AX$244,MATCH(Recharges!$A56,'Cyclical_after overrides'!$A$1:$A$244,0),MATCH(Recharges!J$2,'Cyclical_after overrides'!$A$1:$AX$1,0))</f>
        <v/>
      </c>
      <c r="L56" s="149" t="str">
        <f>_xlfn.IFNA(INDEX(PR24_after_overrides!$D$3:$AX$128, MATCH(Recharges!$A56, PR24_after_overrides!$A$3:$A$128, 0), MATCH(Recharges!L$2, PR24_after_overrides!$D$2:$AX$2, 0)), "")</f>
        <v/>
      </c>
      <c r="M56" s="149" t="str">
        <f>_xlfn.IFNA(INDEX(PR24_after_overrides!$D$3:$AX$128, MATCH(Recharges!$A56, PR24_after_overrides!$A$3:$A$128, 0), MATCH(Recharges!M$2, PR24_after_overrides!$D$2:$AX$2, 0)), "")</f>
        <v/>
      </c>
      <c r="N56" s="149" t="str">
        <f>_xlfn.IFNA(INDEX(PR24_after_overrides!$D$3:$AX$128, MATCH(Recharges!$A56, PR24_after_overrides!$A$3:$A$128, 0), MATCH(Recharges!N$2, PR24_after_overrides!$D$2:$AX$2, 0)), "")</f>
        <v/>
      </c>
      <c r="O56" s="149" t="str">
        <f>_xlfn.IFNA(INDEX(PR24_after_overrides!$D$3:$AX$128, MATCH(Recharges!$A56, PR24_after_overrides!$A$3:$A$128, 0), MATCH(Recharges!O$2, PR24_after_overrides!$D$2:$AX$2, 0)), "")</f>
        <v/>
      </c>
      <c r="Q56" s="149">
        <f>INDEX(PR19_after_overrides!$A$1:$J$255, MATCH(Recharges!$A56, PR19_after_overrides!$A$1:$A$255, 0), MATCH(Recharges!Q$2, PR19_after_overrides!$A$1:$J$1, 0))</f>
        <v>1.49171775824368</v>
      </c>
      <c r="R56" s="149">
        <f>INDEX(PR19_after_overrides!$A$1:$J$255, MATCH(Recharges!$A56, PR19_after_overrides!$A$1:$A$255, 0), MATCH(Recharges!R$2, PR19_after_overrides!$A$1:$J$1, 0))</f>
        <v>3.5504539699157802</v>
      </c>
      <c r="S56" s="149">
        <f>INDEX(PR19_after_overrides!$A$1:$J$255, MATCH(Recharges!$A56, PR19_after_overrides!$A$1:$A$255, 0), MATCH(Recharges!S$2, PR19_after_overrides!$A$1:$J$1, 0))</f>
        <v>0.34727538310679401</v>
      </c>
      <c r="T56" s="149">
        <f>INDEX(PR19_after_overrides!$A$1:$J$255, MATCH(Recharges!$A56, PR19_after_overrides!$A$1:$A$255, 0), MATCH(Recharges!T$2, PR19_after_overrides!$A$1:$J$1, 0))</f>
        <v>7.3164519282428397E-2</v>
      </c>
      <c r="V56" s="149" cm="1">
        <f t="array" ref="V56">_xlfn.IFS($C56&lt;"2018-19",
_xlfn.IFS($X56="BPDT",SUM(Q56:R56)-SUM(S56:T56),$X56="Numbers agree",SUM(Q56:R56)-SUM(S56:T56),$X56="APR",ABS(D56)-ABS(E56),$X56="n/a",ABS(D56)-ABS(E56)),
$C56="2018-19",ABS(D56)-ABS(E56),
$C56="2019-20",ABS(D56)-ABS(E56),
$C56&lt;"2024-25",SUM(G56:H56)-SUM(I56:J56),C56&gt;="2024-25",SUM(L56:M56)-SUM(N56:O56))</f>
        <v>4.3420000000000005</v>
      </c>
      <c r="X56" s="111"/>
    </row>
    <row r="57" spans="1:24" x14ac:dyDescent="0.4">
      <c r="A57" s="111" t="str">
        <f t="shared" si="0"/>
        <v>NWT20</v>
      </c>
      <c r="B57" s="111" t="s">
        <v>289</v>
      </c>
      <c r="C57" s="111" t="s">
        <v>255</v>
      </c>
      <c r="D57" s="149">
        <f>INDEX('Cyclical_after overrides'!$A$1:$AX$244,MATCH(Recharges!$A57,'Cyclical_after overrides'!$A$1:$A$244,0),MATCH(Recharges!D$2,'Cyclical_after overrides'!$A$1:$AX$1,0))</f>
        <v>-4.5430000000000001</v>
      </c>
      <c r="E57" s="149">
        <f>INDEX('Cyclical_after overrides'!$A$1:$AX$244,MATCH(Recharges!$A57,'Cyclical_after overrides'!$A$1:$A$244,0),MATCH(Recharges!E$2,'Cyclical_after overrides'!$A$1:$AX$1,0))</f>
        <v>0.33400000000000002</v>
      </c>
      <c r="G57" s="149" t="str">
        <f>INDEX('Cyclical_after overrides'!$A$1:$AX$244,MATCH(Recharges!$A57,'Cyclical_after overrides'!$A$1:$A$244,0),MATCH(Recharges!G$2,'Cyclical_after overrides'!$A$1:$AX$1,0))</f>
        <v/>
      </c>
      <c r="H57" s="149" t="str">
        <f>INDEX('Cyclical_after overrides'!$A$1:$AX$244,MATCH(Recharges!$A57,'Cyclical_after overrides'!$A$1:$A$244,0),MATCH(Recharges!H$2,'Cyclical_after overrides'!$A$1:$AX$1,0))</f>
        <v/>
      </c>
      <c r="I57" s="149" t="str">
        <f>INDEX('Cyclical_after overrides'!$A$1:$AX$244,MATCH(Recharges!$A57,'Cyclical_after overrides'!$A$1:$A$244,0),MATCH(Recharges!I$2,'Cyclical_after overrides'!$A$1:$AX$1,0))</f>
        <v/>
      </c>
      <c r="J57" s="149" t="str">
        <f>INDEX('Cyclical_after overrides'!$A$1:$AX$244,MATCH(Recharges!$A57,'Cyclical_after overrides'!$A$1:$A$244,0),MATCH(Recharges!J$2,'Cyclical_after overrides'!$A$1:$AX$1,0))</f>
        <v/>
      </c>
      <c r="L57" s="149" t="str">
        <f>_xlfn.IFNA(INDEX(PR24_after_overrides!$D$3:$AX$128, MATCH(Recharges!$A57, PR24_after_overrides!$A$3:$A$128, 0), MATCH(Recharges!L$2, PR24_after_overrides!$D$2:$AX$2, 0)), "")</f>
        <v/>
      </c>
      <c r="M57" s="149" t="str">
        <f>_xlfn.IFNA(INDEX(PR24_after_overrides!$D$3:$AX$128, MATCH(Recharges!$A57, PR24_after_overrides!$A$3:$A$128, 0), MATCH(Recharges!M$2, PR24_after_overrides!$D$2:$AX$2, 0)), "")</f>
        <v/>
      </c>
      <c r="N57" s="149" t="str">
        <f>_xlfn.IFNA(INDEX(PR24_after_overrides!$D$3:$AX$128, MATCH(Recharges!$A57, PR24_after_overrides!$A$3:$A$128, 0), MATCH(Recharges!N$2, PR24_after_overrides!$D$2:$AX$2, 0)), "")</f>
        <v/>
      </c>
      <c r="O57" s="149" t="str">
        <f>_xlfn.IFNA(INDEX(PR24_after_overrides!$D$3:$AX$128, MATCH(Recharges!$A57, PR24_after_overrides!$A$3:$A$128, 0), MATCH(Recharges!O$2, PR24_after_overrides!$D$2:$AX$2, 0)), "")</f>
        <v/>
      </c>
      <c r="Q57" s="149">
        <f>INDEX(PR19_after_overrides!$A$1:$J$255, MATCH(Recharges!$A57, PR19_after_overrides!$A$1:$A$255, 0), MATCH(Recharges!Q$2, PR19_after_overrides!$A$1:$J$1, 0))</f>
        <v>0.92121927654510205</v>
      </c>
      <c r="R57" s="149">
        <f>INDEX(PR19_after_overrides!$A$1:$J$255, MATCH(Recharges!$A57, PR19_after_overrides!$A$1:$A$255, 0), MATCH(Recharges!R$2, PR19_after_overrides!$A$1:$J$1, 0))</f>
        <v>3.7717180857895301</v>
      </c>
      <c r="S57" s="149">
        <f>INDEX(PR19_after_overrides!$A$1:$J$255, MATCH(Recharges!$A57, PR19_after_overrides!$A$1:$A$255, 0), MATCH(Recharges!S$2, PR19_after_overrides!$A$1:$J$1, 0))</f>
        <v>0.26398650298690102</v>
      </c>
      <c r="T57" s="149">
        <f>INDEX(PR19_after_overrides!$A$1:$J$255, MATCH(Recharges!$A57, PR19_after_overrides!$A$1:$A$255, 0), MATCH(Recharges!T$2, PR19_after_overrides!$A$1:$J$1, 0))</f>
        <v>7.3214591485222302E-2</v>
      </c>
      <c r="V57" s="149" cm="1">
        <f t="array" ref="V57">_xlfn.IFS($C57&lt;"2018-19",
_xlfn.IFS($X57="BPDT",SUM(Q57:R57)-SUM(S57:T57),$X57="Numbers agree",SUM(Q57:R57)-SUM(S57:T57),$X57="APR",ABS(D57)-ABS(E57),$X57="n/a",ABS(D57)-ABS(E57)),
$C57="2018-19",ABS(D57)-ABS(E57),
$C57="2019-20",ABS(D57)-ABS(E57),
$C57&lt;"2024-25",SUM(G57:H57)-SUM(I57:J57),C57&gt;="2024-25",SUM(L57:M57)-SUM(N57:O57))</f>
        <v>4.2090000000000005</v>
      </c>
      <c r="X57" s="111"/>
    </row>
    <row r="58" spans="1:24" x14ac:dyDescent="0.4">
      <c r="A58" s="111" t="str">
        <f t="shared" si="0"/>
        <v>NWT21</v>
      </c>
      <c r="B58" s="111" t="s">
        <v>289</v>
      </c>
      <c r="C58" s="111" t="s">
        <v>257</v>
      </c>
      <c r="D58" s="149" t="str">
        <f>INDEX('Cyclical_after overrides'!$A$1:$AX$244,MATCH(Recharges!$A58,'Cyclical_after overrides'!$A$1:$A$244,0),MATCH(Recharges!D$2,'Cyclical_after overrides'!$A$1:$AX$1,0))</f>
        <v/>
      </c>
      <c r="E58" s="149" t="str">
        <f>INDEX('Cyclical_after overrides'!$A$1:$AX$244,MATCH(Recharges!$A58,'Cyclical_after overrides'!$A$1:$A$244,0),MATCH(Recharges!E$2,'Cyclical_after overrides'!$A$1:$AX$1,0))</f>
        <v/>
      </c>
      <c r="G58" s="149">
        <f>INDEX('Cyclical_after overrides'!$A$1:$AX$244,MATCH(Recharges!$A58,'Cyclical_after overrides'!$A$1:$A$244,0),MATCH(Recharges!G$2,'Cyclical_after overrides'!$A$1:$AX$1,0))</f>
        <v>0.79121437427059904</v>
      </c>
      <c r="H58" s="149">
        <f>INDEX('Cyclical_after overrides'!$A$1:$AX$244,MATCH(Recharges!$A58,'Cyclical_after overrides'!$A$1:$A$244,0),MATCH(Recharges!H$2,'Cyclical_after overrides'!$A$1:$AX$1,0))</f>
        <v>3.20764361642083</v>
      </c>
      <c r="I58" s="149">
        <f>INDEX('Cyclical_after overrides'!$A$1:$AX$244,MATCH(Recharges!$A58,'Cyclical_after overrides'!$A$1:$A$244,0),MATCH(Recharges!I$2,'Cyclical_after overrides'!$A$1:$AX$1,0))</f>
        <v>1.6193023717158202E-2</v>
      </c>
      <c r="J58" s="149">
        <f>INDEX('Cyclical_after overrides'!$A$1:$AX$244,MATCH(Recharges!$A58,'Cyclical_after overrides'!$A$1:$A$244,0),MATCH(Recharges!J$2,'Cyclical_after overrides'!$A$1:$AX$1,0))</f>
        <v>0.101000341685933</v>
      </c>
      <c r="L58" s="149" t="str">
        <f>_xlfn.IFNA(INDEX(PR24_after_overrides!$D$3:$AX$128, MATCH(Recharges!$A58, PR24_after_overrides!$A$3:$A$128, 0), MATCH(Recharges!L$2, PR24_after_overrides!$D$2:$AX$2, 0)), "")</f>
        <v/>
      </c>
      <c r="M58" s="149" t="str">
        <f>_xlfn.IFNA(INDEX(PR24_after_overrides!$D$3:$AX$128, MATCH(Recharges!$A58, PR24_after_overrides!$A$3:$A$128, 0), MATCH(Recharges!M$2, PR24_after_overrides!$D$2:$AX$2, 0)), "")</f>
        <v/>
      </c>
      <c r="N58" s="149" t="str">
        <f>_xlfn.IFNA(INDEX(PR24_after_overrides!$D$3:$AX$128, MATCH(Recharges!$A58, PR24_after_overrides!$A$3:$A$128, 0), MATCH(Recharges!N$2, PR24_after_overrides!$D$2:$AX$2, 0)), "")</f>
        <v/>
      </c>
      <c r="O58" s="149" t="str">
        <f>_xlfn.IFNA(INDEX(PR24_after_overrides!$D$3:$AX$128, MATCH(Recharges!$A58, PR24_after_overrides!$A$3:$A$128, 0), MATCH(Recharges!O$2, PR24_after_overrides!$D$2:$AX$2, 0)), "")</f>
        <v/>
      </c>
      <c r="Q58" s="149">
        <f>INDEX(PR19_after_overrides!$A$1:$J$255, MATCH(Recharges!$A58, PR19_after_overrides!$A$1:$A$255, 0), MATCH(Recharges!Q$2, PR19_after_overrides!$A$1:$J$1, 0))</f>
        <v>0.71844326668313196</v>
      </c>
      <c r="R58" s="149">
        <f>INDEX(PR19_after_overrides!$A$1:$J$255, MATCH(Recharges!$A58, PR19_after_overrides!$A$1:$A$255, 0), MATCH(Recharges!R$2, PR19_after_overrides!$A$1:$J$1, 0))</f>
        <v>3.7874678029282101</v>
      </c>
      <c r="S58" s="149">
        <f>INDEX(PR19_after_overrides!$A$1:$J$255, MATCH(Recharges!$A58, PR19_after_overrides!$A$1:$A$255, 0), MATCH(Recharges!S$2, PR19_after_overrides!$A$1:$J$1, 0))</f>
        <v>1.44975596038565E-2</v>
      </c>
      <c r="T58" s="149">
        <f>INDEX(PR19_after_overrides!$A$1:$J$255, MATCH(Recharges!$A58, PR19_after_overrides!$A$1:$A$255, 0), MATCH(Recharges!T$2, PR19_after_overrides!$A$1:$J$1, 0))</f>
        <v>9.0294482222972594E-2</v>
      </c>
      <c r="V58" s="149" cm="1">
        <f t="array" ref="V58">_xlfn.IFS($C58&lt;"2018-19",
_xlfn.IFS($X58="BPDT",SUM(Q58:R58)-SUM(S58:T58),$X58="Numbers agree",SUM(Q58:R58)-SUM(S58:T58),$X58="APR",ABS(D58)-ABS(E58),$X58="n/a",ABS(D58)-ABS(E58)),
$C58="2018-19",ABS(D58)-ABS(E58),
$C58="2019-20",ABS(D58)-ABS(E58),
$C58&lt;"2024-25",SUM(G58:H58)-SUM(I58:J58),C58&gt;="2024-25",SUM(L58:M58)-SUM(N58:O58))</f>
        <v>3.8816646252883378</v>
      </c>
      <c r="X58" s="111"/>
    </row>
    <row r="59" spans="1:24" x14ac:dyDescent="0.4">
      <c r="A59" s="111" t="str">
        <f t="shared" si="0"/>
        <v>NWT22</v>
      </c>
      <c r="B59" s="111" t="s">
        <v>289</v>
      </c>
      <c r="C59" s="111" t="s">
        <v>259</v>
      </c>
      <c r="D59" s="149" t="str">
        <f>INDEX('Cyclical_after overrides'!$A$1:$AX$244,MATCH(Recharges!$A59,'Cyclical_after overrides'!$A$1:$A$244,0),MATCH(Recharges!D$2,'Cyclical_after overrides'!$A$1:$AX$1,0))</f>
        <v/>
      </c>
      <c r="E59" s="149" t="str">
        <f>INDEX('Cyclical_after overrides'!$A$1:$AX$244,MATCH(Recharges!$A59,'Cyclical_after overrides'!$A$1:$A$244,0),MATCH(Recharges!E$2,'Cyclical_after overrides'!$A$1:$AX$1,0))</f>
        <v/>
      </c>
      <c r="G59" s="149">
        <f>INDEX('Cyclical_after overrides'!$A$1:$AX$244,MATCH(Recharges!$A59,'Cyclical_after overrides'!$A$1:$A$244,0),MATCH(Recharges!G$2,'Cyclical_after overrides'!$A$1:$AX$1,0))</f>
        <v>0.63595693483075999</v>
      </c>
      <c r="H59" s="149">
        <f>INDEX('Cyclical_after overrides'!$A$1:$AX$244,MATCH(Recharges!$A59,'Cyclical_after overrides'!$A$1:$A$244,0),MATCH(Recharges!H$2,'Cyclical_after overrides'!$A$1:$AX$1,0))</f>
        <v>2.8100497228504899</v>
      </c>
      <c r="I59" s="149">
        <f>INDEX('Cyclical_after overrides'!$A$1:$AX$244,MATCH(Recharges!$A59,'Cyclical_after overrides'!$A$1:$A$244,0),MATCH(Recharges!I$2,'Cyclical_after overrides'!$A$1:$AX$1,0))</f>
        <v>1.3337601249999999E-2</v>
      </c>
      <c r="J59" s="149">
        <f>INDEX('Cyclical_after overrides'!$A$1:$AX$244,MATCH(Recharges!$A59,'Cyclical_after overrides'!$A$1:$A$244,0),MATCH(Recharges!J$2,'Cyclical_after overrides'!$A$1:$AX$1,0))</f>
        <v>0.46252360715229801</v>
      </c>
      <c r="L59" s="149" t="str">
        <f>_xlfn.IFNA(INDEX(PR24_after_overrides!$D$3:$AX$128, MATCH(Recharges!$A59, PR24_after_overrides!$A$3:$A$128, 0), MATCH(Recharges!L$2, PR24_after_overrides!$D$2:$AX$2, 0)), "")</f>
        <v/>
      </c>
      <c r="M59" s="149" t="str">
        <f>_xlfn.IFNA(INDEX(PR24_after_overrides!$D$3:$AX$128, MATCH(Recharges!$A59, PR24_after_overrides!$A$3:$A$128, 0), MATCH(Recharges!M$2, PR24_after_overrides!$D$2:$AX$2, 0)), "")</f>
        <v/>
      </c>
      <c r="N59" s="149" t="str">
        <f>_xlfn.IFNA(INDEX(PR24_after_overrides!$D$3:$AX$128, MATCH(Recharges!$A59, PR24_after_overrides!$A$3:$A$128, 0), MATCH(Recharges!N$2, PR24_after_overrides!$D$2:$AX$2, 0)), "")</f>
        <v/>
      </c>
      <c r="O59" s="149" t="str">
        <f>_xlfn.IFNA(INDEX(PR24_after_overrides!$D$3:$AX$128, MATCH(Recharges!$A59, PR24_after_overrides!$A$3:$A$128, 0), MATCH(Recharges!O$2, PR24_after_overrides!$D$2:$AX$2, 0)), "")</f>
        <v/>
      </c>
      <c r="Q59" s="149">
        <f>INDEX(PR19_after_overrides!$A$1:$J$255, MATCH(Recharges!$A59, PR19_after_overrides!$A$1:$A$255, 0), MATCH(Recharges!Q$2, PR19_after_overrides!$A$1:$J$1, 0))</f>
        <v>0.68091270015350802</v>
      </c>
      <c r="R59" s="149">
        <f>INDEX(PR19_after_overrides!$A$1:$J$255, MATCH(Recharges!$A59, PR19_after_overrides!$A$1:$A$255, 0), MATCH(Recharges!R$2, PR19_after_overrides!$A$1:$J$1, 0))</f>
        <v>3.1041055550857202</v>
      </c>
      <c r="S59" s="149">
        <f>INDEX(PR19_after_overrides!$A$1:$J$255, MATCH(Recharges!$A59, PR19_after_overrides!$A$1:$A$255, 0), MATCH(Recharges!S$2, PR19_after_overrides!$A$1:$J$1, 0))</f>
        <v>1.422021125E-2</v>
      </c>
      <c r="T59" s="149">
        <f>INDEX(PR19_after_overrides!$A$1:$J$255, MATCH(Recharges!$A59, PR19_after_overrides!$A$1:$A$255, 0), MATCH(Recharges!T$2, PR19_after_overrides!$A$1:$J$1, 0))</f>
        <v>0.11304324989475099</v>
      </c>
      <c r="V59" s="149" cm="1">
        <f t="array" ref="V59">_xlfn.IFS($C59&lt;"2018-19",
_xlfn.IFS($X59="BPDT",SUM(Q59:R59)-SUM(S59:T59),$X59="Numbers agree",SUM(Q59:R59)-SUM(S59:T59),$X59="APR",ABS(D59)-ABS(E59),$X59="n/a",ABS(D59)-ABS(E59)),
$C59="2018-19",ABS(D59)-ABS(E59),
$C59="2019-20",ABS(D59)-ABS(E59),
$C59&lt;"2024-25",SUM(G59:H59)-SUM(I59:J59),C59&gt;="2024-25",SUM(L59:M59)-SUM(N59:O59))</f>
        <v>2.9701454492789519</v>
      </c>
      <c r="X59" s="111"/>
    </row>
    <row r="60" spans="1:24" x14ac:dyDescent="0.4">
      <c r="A60" s="111" t="str">
        <f t="shared" si="0"/>
        <v>NWT23</v>
      </c>
      <c r="B60" s="111" t="s">
        <v>289</v>
      </c>
      <c r="C60" s="111" t="s">
        <v>261</v>
      </c>
      <c r="D60" s="149" t="str">
        <f>INDEX('Cyclical_after overrides'!$A$1:$AX$244,MATCH(Recharges!$A60,'Cyclical_after overrides'!$A$1:$A$244,0),MATCH(Recharges!D$2,'Cyclical_after overrides'!$A$1:$AX$1,0))</f>
        <v/>
      </c>
      <c r="E60" s="149" t="str">
        <f>INDEX('Cyclical_after overrides'!$A$1:$AX$244,MATCH(Recharges!$A60,'Cyclical_after overrides'!$A$1:$A$244,0),MATCH(Recharges!E$2,'Cyclical_after overrides'!$A$1:$AX$1,0))</f>
        <v/>
      </c>
      <c r="G60" s="149">
        <f>INDEX('Cyclical_after overrides'!$A$1:$AX$244,MATCH(Recharges!$A60,'Cyclical_after overrides'!$A$1:$A$244,0),MATCH(Recharges!G$2,'Cyclical_after overrides'!$A$1:$AX$1,0))</f>
        <v>0.56620944251981475</v>
      </c>
      <c r="H60" s="149">
        <f>INDEX('Cyclical_after overrides'!$A$1:$AX$244,MATCH(Recharges!$A60,'Cyclical_after overrides'!$A$1:$A$244,0),MATCH(Recharges!H$2,'Cyclical_after overrides'!$A$1:$AX$1,0))</f>
        <v>2.560075807492729</v>
      </c>
      <c r="I60" s="149">
        <f>INDEX('Cyclical_after overrides'!$A$1:$AX$244,MATCH(Recharges!$A60,'Cyclical_after overrides'!$A$1:$A$244,0),MATCH(Recharges!I$2,'Cyclical_after overrides'!$A$1:$AX$1,0))</f>
        <v>0</v>
      </c>
      <c r="J60" s="149">
        <f>INDEX('Cyclical_after overrides'!$A$1:$AX$244,MATCH(Recharges!$A60,'Cyclical_after overrides'!$A$1:$A$244,0),MATCH(Recharges!J$2,'Cyclical_after overrides'!$A$1:$AX$1,0))</f>
        <v>0.5368394985854934</v>
      </c>
      <c r="L60" s="149" t="str">
        <f>_xlfn.IFNA(INDEX(PR24_after_overrides!$D$3:$AX$128, MATCH(Recharges!$A60, PR24_after_overrides!$A$3:$A$128, 0), MATCH(Recharges!L$2, PR24_after_overrides!$D$2:$AX$2, 0)), "")</f>
        <v/>
      </c>
      <c r="M60" s="149" t="str">
        <f>_xlfn.IFNA(INDEX(PR24_after_overrides!$D$3:$AX$128, MATCH(Recharges!$A60, PR24_after_overrides!$A$3:$A$128, 0), MATCH(Recharges!M$2, PR24_after_overrides!$D$2:$AX$2, 0)), "")</f>
        <v/>
      </c>
      <c r="N60" s="149" t="str">
        <f>_xlfn.IFNA(INDEX(PR24_after_overrides!$D$3:$AX$128, MATCH(Recharges!$A60, PR24_after_overrides!$A$3:$A$128, 0), MATCH(Recharges!N$2, PR24_after_overrides!$D$2:$AX$2, 0)), "")</f>
        <v/>
      </c>
      <c r="O60" s="149" t="str">
        <f>_xlfn.IFNA(INDEX(PR24_after_overrides!$D$3:$AX$128, MATCH(Recharges!$A60, PR24_after_overrides!$A$3:$A$128, 0), MATCH(Recharges!O$2, PR24_after_overrides!$D$2:$AX$2, 0)), "")</f>
        <v/>
      </c>
      <c r="Q60" s="149">
        <f>INDEX(PR19_after_overrides!$A$1:$J$255, MATCH(Recharges!$A60, PR19_after_overrides!$A$1:$A$255, 0), MATCH(Recharges!Q$2, PR19_after_overrides!$A$1:$J$1, 0))</f>
        <v>0.64696634500425099</v>
      </c>
      <c r="R60" s="149">
        <f>INDEX(PR19_after_overrides!$A$1:$J$255, MATCH(Recharges!$A60, PR19_after_overrides!$A$1:$A$255, 0), MATCH(Recharges!R$2, PR19_after_overrides!$A$1:$J$1, 0))</f>
        <v>3.22370726072382</v>
      </c>
      <c r="S60" s="149">
        <f>INDEX(PR19_after_overrides!$A$1:$J$255, MATCH(Recharges!$A60, PR19_after_overrides!$A$1:$A$255, 0), MATCH(Recharges!S$2, PR19_after_overrides!$A$1:$J$1, 0))</f>
        <v>1.42201975E-2</v>
      </c>
      <c r="T60" s="149">
        <f>INDEX(PR19_after_overrides!$A$1:$J$255, MATCH(Recharges!$A60, PR19_after_overrides!$A$1:$A$255, 0), MATCH(Recharges!T$2, PR19_after_overrides!$A$1:$J$1, 0))</f>
        <v>0.118647220445949</v>
      </c>
      <c r="V60" s="149" cm="1">
        <f t="array" ref="V60">_xlfn.IFS($C60&lt;"2018-19",
_xlfn.IFS($X60="BPDT",SUM(Q60:R60)-SUM(S60:T60),$X60="Numbers agree",SUM(Q60:R60)-SUM(S60:T60),$X60="APR",ABS(D60)-ABS(E60),$X60="n/a",ABS(D60)-ABS(E60)),
$C60="2018-19",ABS(D60)-ABS(E60),
$C60="2019-20",ABS(D60)-ABS(E60),
$C60&lt;"2024-25",SUM(G60:H60)-SUM(I60:J60),C60&gt;="2024-25",SUM(L60:M60)-SUM(N60:O60))</f>
        <v>2.5894457514270504</v>
      </c>
      <c r="X60" s="111"/>
    </row>
    <row r="61" spans="1:24" x14ac:dyDescent="0.4">
      <c r="A61" s="111" t="str">
        <f t="shared" ref="A61:A67" si="3">B61&amp;RIGHT(C61,2)</f>
        <v>NWT24</v>
      </c>
      <c r="B61" s="111" t="s">
        <v>289</v>
      </c>
      <c r="C61" s="111" t="s">
        <v>263</v>
      </c>
      <c r="D61" s="149"/>
      <c r="E61" s="149"/>
      <c r="G61" s="149">
        <f>INDEX('Cyclical_after overrides'!$A$1:$AX$244,MATCH(Recharges!$A61,'Cyclical_after overrides'!$A$1:$A$244,0),MATCH(Recharges!G$2,'Cyclical_after overrides'!$A$1:$AX$1,0))</f>
        <v>0.24924501195465865</v>
      </c>
      <c r="H61" s="149">
        <f>INDEX('Cyclical_after overrides'!$A$1:$AX$244,MATCH(Recharges!$A61,'Cyclical_after overrides'!$A$1:$A$244,0),MATCH(Recharges!H$2,'Cyclical_after overrides'!$A$1:$AX$1,0))</f>
        <v>2.1523800697297362</v>
      </c>
      <c r="I61" s="149">
        <f>INDEX('Cyclical_after overrides'!$A$1:$AX$244,MATCH(Recharges!$A61,'Cyclical_after overrides'!$A$1:$A$244,0),MATCH(Recharges!I$2,'Cyclical_after overrides'!$A$1:$AX$1,0))</f>
        <v>0</v>
      </c>
      <c r="J61" s="149">
        <f>INDEX('Cyclical_after overrides'!$A$1:$AX$244,MATCH(Recharges!$A61,'Cyclical_after overrides'!$A$1:$A$244,0),MATCH(Recharges!J$2,'Cyclical_after overrides'!$A$1:$AX$1,0))</f>
        <v>0.47646577625537712</v>
      </c>
      <c r="L61" s="149">
        <f>_xlfn.IFNA(INDEX(PR24_after_overrides!$D$3:$AX$128, MATCH(Recharges!$A61, PR24_after_overrides!$A$3:$A$128, 0), MATCH(Recharges!L$2, PR24_after_overrides!$D$2:$AX$2, 0)), "")</f>
        <v>0.24924501195465867</v>
      </c>
      <c r="M61" s="149">
        <f>_xlfn.IFNA(INDEX(PR24_after_overrides!$D$3:$AX$128, MATCH(Recharges!$A61, PR24_after_overrides!$A$3:$A$128, 0), MATCH(Recharges!M$2, PR24_after_overrides!$D$2:$AX$2, 0)), "")</f>
        <v>2.1523800697297357</v>
      </c>
      <c r="N61" s="149">
        <f>_xlfn.IFNA(INDEX(PR24_after_overrides!$D$3:$AX$128, MATCH(Recharges!$A61, PR24_after_overrides!$A$3:$A$128, 0), MATCH(Recharges!N$2, PR24_after_overrides!$D$2:$AX$2, 0)), "")</f>
        <v>0</v>
      </c>
      <c r="O61" s="149">
        <f>_xlfn.IFNA(INDEX(PR24_after_overrides!$D$3:$AX$128, MATCH(Recharges!$A61, PR24_after_overrides!$A$3:$A$128, 0), MATCH(Recharges!O$2, PR24_after_overrides!$D$2:$AX$2, 0)), "")</f>
        <v>0.47646577625537712</v>
      </c>
      <c r="Q61" s="149"/>
      <c r="R61" s="149"/>
      <c r="S61" s="149"/>
      <c r="T61" s="149"/>
      <c r="V61" s="149" cm="1">
        <f t="array" ref="V61">_xlfn.IFS($C61&lt;"2018-19",
_xlfn.IFS($X61="BPDT",SUM(Q61:R61)-SUM(S61:T61),$X61="Numbers agree",SUM(Q61:R61)-SUM(S61:T61),$X61="APR",ABS(D61)-ABS(E61),$X61="n/a",ABS(D61)-ABS(E61)),
$C61="2018-19",ABS(D61)-ABS(E61),
$C61="2019-20",ABS(D61)-ABS(E61),
$C61&lt;"2024-25",SUM(G61:H61)-SUM(I61:J61),C61&gt;="2024-25",SUM(L61:M61)-SUM(N61:O61))</f>
        <v>1.9251593054290179</v>
      </c>
      <c r="X61" s="111"/>
    </row>
    <row r="62" spans="1:24" x14ac:dyDescent="0.4">
      <c r="A62" s="111" t="str">
        <f t="shared" si="3"/>
        <v>NWT25</v>
      </c>
      <c r="B62" s="111" t="s">
        <v>289</v>
      </c>
      <c r="C62" s="111" t="s">
        <v>516</v>
      </c>
      <c r="D62" s="149"/>
      <c r="E62" s="149"/>
      <c r="G62" s="149"/>
      <c r="H62" s="149"/>
      <c r="I62" s="149"/>
      <c r="J62" s="149"/>
      <c r="L62" s="149">
        <f>_xlfn.IFNA(INDEX(PR24_after_overrides!$D$3:$AX$128, MATCH(Recharges!$A62, PR24_after_overrides!$A$3:$A$128, 0), MATCH(Recharges!L$2, PR24_after_overrides!$D$2:$AX$2, 0)), "")</f>
        <v>0.19666540784701547</v>
      </c>
      <c r="M62" s="149">
        <f>_xlfn.IFNA(INDEX(PR24_after_overrides!$D$3:$AX$128, MATCH(Recharges!$A62, PR24_after_overrides!$A$3:$A$128, 0), MATCH(Recharges!M$2, PR24_after_overrides!$D$2:$AX$2, 0)), "")</f>
        <v>3.4754683851289538</v>
      </c>
      <c r="N62" s="149">
        <f>_xlfn.IFNA(INDEX(PR24_after_overrides!$D$3:$AX$128, MATCH(Recharges!$A62, PR24_after_overrides!$A$3:$A$128, 0), MATCH(Recharges!N$2, PR24_after_overrides!$D$2:$AX$2, 0)), "")</f>
        <v>0</v>
      </c>
      <c r="O62" s="149">
        <f>_xlfn.IFNA(INDEX(PR24_after_overrides!$D$3:$AX$128, MATCH(Recharges!$A62, PR24_after_overrides!$A$3:$A$128, 0), MATCH(Recharges!O$2, PR24_after_overrides!$D$2:$AX$2, 0)), "")</f>
        <v>0.57485818828751123</v>
      </c>
      <c r="Q62" s="149"/>
      <c r="R62" s="149"/>
      <c r="S62" s="149"/>
      <c r="T62" s="149"/>
      <c r="V62" s="149" cm="1">
        <f t="array" ref="V62">_xlfn.IFS($C62&lt;"2018-19",
_xlfn.IFS($X62="BPDT",SUM(Q62:R62)-SUM(S62:T62),$X62="Numbers agree",SUM(Q62:R62)-SUM(S62:T62),$X62="APR",ABS(D62)-ABS(E62),$X62="n/a",ABS(D62)-ABS(E62)),
$C62="2018-19",ABS(D62)-ABS(E62),
$C62="2019-20",ABS(D62)-ABS(E62),
$C62&lt;"2024-25",SUM(G62:H62)-SUM(I62:J62),C62&gt;="2024-25",SUM(L62:M62)-SUM(N62:O62))</f>
        <v>3.0972756046884582</v>
      </c>
      <c r="X62" s="111"/>
    </row>
    <row r="63" spans="1:24" x14ac:dyDescent="0.4">
      <c r="A63" s="111" t="str">
        <f t="shared" si="3"/>
        <v>NWT26</v>
      </c>
      <c r="B63" s="111" t="s">
        <v>289</v>
      </c>
      <c r="C63" s="111" t="s">
        <v>518</v>
      </c>
      <c r="D63" s="149"/>
      <c r="E63" s="149"/>
      <c r="G63" s="149"/>
      <c r="H63" s="149"/>
      <c r="I63" s="149"/>
      <c r="J63" s="149"/>
      <c r="L63" s="149">
        <f>_xlfn.IFNA(INDEX(PR24_after_overrides!$D$3:$AX$128, MATCH(Recharges!$A63, PR24_after_overrides!$A$3:$A$128, 0), MATCH(Recharges!L$2, PR24_after_overrides!$D$2:$AX$2, 0)), "")</f>
        <v>0.17505496185420025</v>
      </c>
      <c r="M63" s="149">
        <f>_xlfn.IFNA(INDEX(PR24_after_overrides!$D$3:$AX$128, MATCH(Recharges!$A63, PR24_after_overrides!$A$3:$A$128, 0), MATCH(Recharges!M$2, PR24_after_overrides!$D$2:$AX$2, 0)), "")</f>
        <v>3.6401041656171813</v>
      </c>
      <c r="N63" s="149">
        <f>_xlfn.IFNA(INDEX(PR24_after_overrides!$D$3:$AX$128, MATCH(Recharges!$A63, PR24_after_overrides!$A$3:$A$128, 0), MATCH(Recharges!N$2, PR24_after_overrides!$D$2:$AX$2, 0)), "")</f>
        <v>0</v>
      </c>
      <c r="O63" s="149">
        <f>_xlfn.IFNA(INDEX(PR24_after_overrides!$D$3:$AX$128, MATCH(Recharges!$A63, PR24_after_overrides!$A$3:$A$128, 0), MATCH(Recharges!O$2, PR24_after_overrides!$D$2:$AX$2, 0)), "")</f>
        <v>0.59785223509180363</v>
      </c>
      <c r="Q63" s="149"/>
      <c r="R63" s="149"/>
      <c r="S63" s="149"/>
      <c r="T63" s="149"/>
      <c r="V63" s="149" cm="1">
        <f t="array" ref="V63">_xlfn.IFS($C63&lt;"2018-19",
_xlfn.IFS($X63="BPDT",SUM(Q63:R63)-SUM(S63:T63),$X63="Numbers agree",SUM(Q63:R63)-SUM(S63:T63),$X63="APR",ABS(D63)-ABS(E63),$X63="n/a",ABS(D63)-ABS(E63)),
$C63="2018-19",ABS(D63)-ABS(E63),
$C63="2019-20",ABS(D63)-ABS(E63),
$C63&lt;"2024-25",SUM(G63:H63)-SUM(I63:J63),C63&gt;="2024-25",SUM(L63:M63)-SUM(N63:O63))</f>
        <v>3.217306892379578</v>
      </c>
      <c r="X63" s="111"/>
    </row>
    <row r="64" spans="1:24" x14ac:dyDescent="0.4">
      <c r="A64" s="111" t="str">
        <f t="shared" si="3"/>
        <v>NWT27</v>
      </c>
      <c r="B64" s="111" t="s">
        <v>289</v>
      </c>
      <c r="C64" s="111" t="s">
        <v>519</v>
      </c>
      <c r="D64" s="149"/>
      <c r="E64" s="149"/>
      <c r="G64" s="149"/>
      <c r="H64" s="149"/>
      <c r="I64" s="149"/>
      <c r="J64" s="149"/>
      <c r="L64" s="149">
        <f>_xlfn.IFNA(INDEX(PR24_after_overrides!$D$3:$AX$128, MATCH(Recharges!$A64, PR24_after_overrides!$A$3:$A$128, 0), MATCH(Recharges!L$2, PR24_after_overrides!$D$2:$AX$2, 0)), "")</f>
        <v>0.17555115940274255</v>
      </c>
      <c r="M64" s="149">
        <f>_xlfn.IFNA(INDEX(PR24_after_overrides!$D$3:$AX$128, MATCH(Recharges!$A64, PR24_after_overrides!$A$3:$A$128, 0), MATCH(Recharges!M$2, PR24_after_overrides!$D$2:$AX$2, 0)), "")</f>
        <v>3.7720890380161971</v>
      </c>
      <c r="N64" s="149">
        <f>_xlfn.IFNA(INDEX(PR24_after_overrides!$D$3:$AX$128, MATCH(Recharges!$A64, PR24_after_overrides!$A$3:$A$128, 0), MATCH(Recharges!N$2, PR24_after_overrides!$D$2:$AX$2, 0)), "")</f>
        <v>0</v>
      </c>
      <c r="O64" s="149">
        <f>_xlfn.IFNA(INDEX(PR24_after_overrides!$D$3:$AX$128, MATCH(Recharges!$A64, PR24_after_overrides!$A$3:$A$128, 0), MATCH(Recharges!O$2, PR24_after_overrides!$D$2:$AX$2, 0)), "")</f>
        <v>0.61981611135043957</v>
      </c>
      <c r="Q64" s="149"/>
      <c r="R64" s="149"/>
      <c r="S64" s="149"/>
      <c r="T64" s="149"/>
      <c r="V64" s="149" cm="1">
        <f t="array" ref="V64">_xlfn.IFS($C64&lt;"2018-19",
_xlfn.IFS($X64="BPDT",SUM(Q64:R64)-SUM(S64:T64),$X64="Numbers agree",SUM(Q64:R64)-SUM(S64:T64),$X64="APR",ABS(D64)-ABS(E64),$X64="n/a",ABS(D64)-ABS(E64)),
$C64="2018-19",ABS(D64)-ABS(E64),
$C64="2019-20",ABS(D64)-ABS(E64),
$C64&lt;"2024-25",SUM(G64:H64)-SUM(I64:J64),C64&gt;="2024-25",SUM(L64:M64)-SUM(N64:O64))</f>
        <v>3.3278240860685</v>
      </c>
      <c r="X64" s="111"/>
    </row>
    <row r="65" spans="1:24" x14ac:dyDescent="0.4">
      <c r="A65" s="111" t="str">
        <f t="shared" si="3"/>
        <v>NWT28</v>
      </c>
      <c r="B65" s="111" t="s">
        <v>289</v>
      </c>
      <c r="C65" s="111" t="s">
        <v>520</v>
      </c>
      <c r="D65" s="149"/>
      <c r="E65" s="149"/>
      <c r="G65" s="149"/>
      <c r="H65" s="149"/>
      <c r="I65" s="149"/>
      <c r="J65" s="149"/>
      <c r="L65" s="149">
        <f>_xlfn.IFNA(INDEX(PR24_after_overrides!$D$3:$AX$128, MATCH(Recharges!$A65, PR24_after_overrides!$A$3:$A$128, 0), MATCH(Recharges!L$2, PR24_after_overrides!$D$2:$AX$2, 0)), "")</f>
        <v>0.17624871919378265</v>
      </c>
      <c r="M65" s="149">
        <f>_xlfn.IFNA(INDEX(PR24_after_overrides!$D$3:$AX$128, MATCH(Recharges!$A65, PR24_after_overrides!$A$3:$A$128, 0), MATCH(Recharges!M$2, PR24_after_overrides!$D$2:$AX$2, 0)), "")</f>
        <v>3.903711924159861</v>
      </c>
      <c r="N65" s="149">
        <f>_xlfn.IFNA(INDEX(PR24_after_overrides!$D$3:$AX$128, MATCH(Recharges!$A65, PR24_after_overrides!$A$3:$A$128, 0), MATCH(Recharges!N$2, PR24_after_overrides!$D$2:$AX$2, 0)), "")</f>
        <v>0</v>
      </c>
      <c r="O65" s="149">
        <f>_xlfn.IFNA(INDEX(PR24_after_overrides!$D$3:$AX$128, MATCH(Recharges!$A65, PR24_after_overrides!$A$3:$A$128, 0), MATCH(Recharges!O$2, PR24_after_overrides!$D$2:$AX$2, 0)), "")</f>
        <v>0.64230719851464235</v>
      </c>
      <c r="Q65" s="149"/>
      <c r="R65" s="149"/>
      <c r="S65" s="149"/>
      <c r="T65" s="149"/>
      <c r="V65" s="149" cm="1">
        <f t="array" ref="V65">_xlfn.IFS($C65&lt;"2018-19",
_xlfn.IFS($X65="BPDT",SUM(Q65:R65)-SUM(S65:T65),$X65="Numbers agree",SUM(Q65:R65)-SUM(S65:T65),$X65="APR",ABS(D65)-ABS(E65),$X65="n/a",ABS(D65)-ABS(E65)),
$C65="2018-19",ABS(D65)-ABS(E65),
$C65="2019-20",ABS(D65)-ABS(E65),
$C65&lt;"2024-25",SUM(G65:H65)-SUM(I65:J65),C65&gt;="2024-25",SUM(L65:M65)-SUM(N65:O65))</f>
        <v>3.4376534448390017</v>
      </c>
      <c r="X65" s="111"/>
    </row>
    <row r="66" spans="1:24" x14ac:dyDescent="0.4">
      <c r="A66" s="111" t="str">
        <f t="shared" si="3"/>
        <v>NWT29</v>
      </c>
      <c r="B66" s="111" t="s">
        <v>289</v>
      </c>
      <c r="C66" s="111" t="s">
        <v>521</v>
      </c>
      <c r="D66" s="149"/>
      <c r="E66" s="149"/>
      <c r="G66" s="149"/>
      <c r="H66" s="149"/>
      <c r="I66" s="149"/>
      <c r="J66" s="149"/>
      <c r="L66" s="149">
        <f>_xlfn.IFNA(INDEX(PR24_after_overrides!$D$3:$AX$128, MATCH(Recharges!$A66, PR24_after_overrides!$A$3:$A$128, 0), MATCH(Recharges!L$2, PR24_after_overrides!$D$2:$AX$2, 0)), "")</f>
        <v>0.17658374423820902</v>
      </c>
      <c r="M66" s="149">
        <f>_xlfn.IFNA(INDEX(PR24_after_overrides!$D$3:$AX$128, MATCH(Recharges!$A66, PR24_after_overrides!$A$3:$A$128, 0), MATCH(Recharges!M$2, PR24_after_overrides!$D$2:$AX$2, 0)), "")</f>
        <v>4.0639194402235761</v>
      </c>
      <c r="N66" s="149">
        <f>_xlfn.IFNA(INDEX(PR24_after_overrides!$D$3:$AX$128, MATCH(Recharges!$A66, PR24_after_overrides!$A$3:$A$128, 0), MATCH(Recharges!N$2, PR24_after_overrides!$D$2:$AX$2, 0)), "")</f>
        <v>0</v>
      </c>
      <c r="O66" s="149">
        <f>_xlfn.IFNA(INDEX(PR24_after_overrides!$D$3:$AX$128, MATCH(Recharges!$A66, PR24_after_overrides!$A$3:$A$128, 0), MATCH(Recharges!O$2, PR24_after_overrides!$D$2:$AX$2, 0)), "")</f>
        <v>0.66532194598922945</v>
      </c>
      <c r="Q66" s="149"/>
      <c r="R66" s="149"/>
      <c r="S66" s="149"/>
      <c r="T66" s="149"/>
      <c r="V66" s="149" cm="1">
        <f t="array" ref="V66">_xlfn.IFS($C66&lt;"2018-19",
_xlfn.IFS($X66="BPDT",SUM(Q66:R66)-SUM(S66:T66),$X66="Numbers agree",SUM(Q66:R66)-SUM(S66:T66),$X66="APR",ABS(D66)-ABS(E66),$X66="n/a",ABS(D66)-ABS(E66)),
$C66="2018-19",ABS(D66)-ABS(E66),
$C66="2019-20",ABS(D66)-ABS(E66),
$C66&lt;"2024-25",SUM(G66:H66)-SUM(I66:J66),C66&gt;="2024-25",SUM(L66:M66)-SUM(N66:O66))</f>
        <v>3.5751812384725552</v>
      </c>
      <c r="X66" s="111"/>
    </row>
    <row r="67" spans="1:24" x14ac:dyDescent="0.4">
      <c r="A67" s="111" t="str">
        <f t="shared" si="3"/>
        <v>NWT30</v>
      </c>
      <c r="B67" s="111" t="s">
        <v>289</v>
      </c>
      <c r="C67" s="111" t="s">
        <v>522</v>
      </c>
      <c r="D67" s="149"/>
      <c r="E67" s="149"/>
      <c r="G67" s="149"/>
      <c r="H67" s="149"/>
      <c r="I67" s="149"/>
      <c r="J67" s="149"/>
      <c r="L67" s="149">
        <f>_xlfn.IFNA(INDEX(PR24_after_overrides!$D$3:$AX$128, MATCH(Recharges!$A67, PR24_after_overrides!$A$3:$A$128, 0), MATCH(Recharges!L$2, PR24_after_overrides!$D$2:$AX$2, 0)), "")</f>
        <v>0.17411043035640492</v>
      </c>
      <c r="M67" s="149">
        <f>_xlfn.IFNA(INDEX(PR24_after_overrides!$D$3:$AX$128, MATCH(Recharges!$A67, PR24_after_overrides!$A$3:$A$128, 0), MATCH(Recharges!M$2, PR24_after_overrides!$D$2:$AX$2, 0)), "")</f>
        <v>4.1797785107300065</v>
      </c>
      <c r="N67" s="149">
        <f>_xlfn.IFNA(INDEX(PR24_after_overrides!$D$3:$AX$128, MATCH(Recharges!$A67, PR24_after_overrides!$A$3:$A$128, 0), MATCH(Recharges!N$2, PR24_after_overrides!$D$2:$AX$2, 0)), "")</f>
        <v>0</v>
      </c>
      <c r="O67" s="149">
        <f>_xlfn.IFNA(INDEX(PR24_after_overrides!$D$3:$AX$128, MATCH(Recharges!$A67, PR24_after_overrides!$A$3:$A$128, 0), MATCH(Recharges!O$2, PR24_after_overrides!$D$2:$AX$2, 0)), "")</f>
        <v>0.68765342207215152</v>
      </c>
      <c r="Q67" s="149"/>
      <c r="R67" s="149"/>
      <c r="S67" s="149"/>
      <c r="T67" s="149"/>
      <c r="V67" s="149" cm="1">
        <f t="array" ref="V67">_xlfn.IFS($C67&lt;"2018-19",
_xlfn.IFS($X67="BPDT",SUM(Q67:R67)-SUM(S67:T67),$X67="Numbers agree",SUM(Q67:R67)-SUM(S67:T67),$X67="APR",ABS(D67)-ABS(E67),$X67="n/a",ABS(D67)-ABS(E67)),
$C67="2018-19",ABS(D67)-ABS(E67),
$C67="2019-20",ABS(D67)-ABS(E67),
$C67&lt;"2024-25",SUM(G67:H67)-SUM(I67:J67),C67&gt;="2024-25",SUM(L67:M67)-SUM(N67:O67))</f>
        <v>3.6662355190142595</v>
      </c>
      <c r="X67" s="111"/>
    </row>
    <row r="68" spans="1:24" x14ac:dyDescent="0.4">
      <c r="A68" s="111" t="str">
        <f t="shared" si="0"/>
        <v>SRN14</v>
      </c>
      <c r="B68" s="111" t="s">
        <v>301</v>
      </c>
      <c r="C68" s="111" t="s">
        <v>243</v>
      </c>
      <c r="D68" s="149">
        <f>INDEX('Cyclical_after overrides'!$A$1:$AX$244,MATCH(Recharges!$A68,'Cyclical_after overrides'!$A$1:$A$244,0),MATCH(Recharges!D$2,'Cyclical_after overrides'!$A$1:$AX$1,0))</f>
        <v>0</v>
      </c>
      <c r="E68" s="149">
        <f>INDEX('Cyclical_after overrides'!$A$1:$AX$244,MATCH(Recharges!$A68,'Cyclical_after overrides'!$A$1:$A$244,0),MATCH(Recharges!E$2,'Cyclical_after overrides'!$A$1:$AX$1,0))</f>
        <v>0</v>
      </c>
      <c r="G68" s="149" t="str">
        <f>INDEX('Cyclical_after overrides'!$A$1:$AX$244,MATCH(Recharges!$A68,'Cyclical_after overrides'!$A$1:$A$244,0),MATCH(Recharges!G$2,'Cyclical_after overrides'!$A$1:$AX$1,0))</f>
        <v/>
      </c>
      <c r="H68" s="149" t="str">
        <f>INDEX('Cyclical_after overrides'!$A$1:$AX$244,MATCH(Recharges!$A68,'Cyclical_after overrides'!$A$1:$A$244,0),MATCH(Recharges!H$2,'Cyclical_after overrides'!$A$1:$AX$1,0))</f>
        <v/>
      </c>
      <c r="I68" s="149" t="str">
        <f>INDEX('Cyclical_after overrides'!$A$1:$AX$244,MATCH(Recharges!$A68,'Cyclical_after overrides'!$A$1:$A$244,0),MATCH(Recharges!I$2,'Cyclical_after overrides'!$A$1:$AX$1,0))</f>
        <v/>
      </c>
      <c r="J68" s="149" t="str">
        <f>INDEX('Cyclical_after overrides'!$A$1:$AX$244,MATCH(Recharges!$A68,'Cyclical_after overrides'!$A$1:$A$244,0),MATCH(Recharges!J$2,'Cyclical_after overrides'!$A$1:$AX$1,0))</f>
        <v/>
      </c>
      <c r="L68" s="149" t="str">
        <f>_xlfn.IFNA(INDEX(PR24_after_overrides!$D$3:$AX$128, MATCH(Recharges!$A68, PR24_after_overrides!$A$3:$A$128, 0), MATCH(Recharges!L$2, PR24_after_overrides!$D$2:$AX$2, 0)), "")</f>
        <v/>
      </c>
      <c r="M68" s="149" t="str">
        <f>_xlfn.IFNA(INDEX(PR24_after_overrides!$D$3:$AX$128, MATCH(Recharges!$A68, PR24_after_overrides!$A$3:$A$128, 0), MATCH(Recharges!M$2, PR24_after_overrides!$D$2:$AX$2, 0)), "")</f>
        <v/>
      </c>
      <c r="N68" s="149" t="str">
        <f>_xlfn.IFNA(INDEX(PR24_after_overrides!$D$3:$AX$128, MATCH(Recharges!$A68, PR24_after_overrides!$A$3:$A$128, 0), MATCH(Recharges!N$2, PR24_after_overrides!$D$2:$AX$2, 0)), "")</f>
        <v/>
      </c>
      <c r="O68" s="149" t="str">
        <f>_xlfn.IFNA(INDEX(PR24_after_overrides!$D$3:$AX$128, MATCH(Recharges!$A68, PR24_after_overrides!$A$3:$A$128, 0), MATCH(Recharges!O$2, PR24_after_overrides!$D$2:$AX$2, 0)), "")</f>
        <v/>
      </c>
      <c r="Q68" s="149">
        <f>INDEX(PR19_after_overrides!$A$1:$J$255, MATCH(Recharges!$A68, PR19_after_overrides!$A$1:$A$255, 0), MATCH(Recharges!Q$2, PR19_after_overrides!$A$1:$J$1, 0))</f>
        <v>2.3889999999999998</v>
      </c>
      <c r="R68" s="149">
        <f>INDEX(PR19_after_overrides!$A$1:$J$255, MATCH(Recharges!$A68, PR19_after_overrides!$A$1:$A$255, 0), MATCH(Recharges!R$2, PR19_after_overrides!$A$1:$J$1, 0))</f>
        <v>0</v>
      </c>
      <c r="S68" s="149">
        <f>INDEX(PR19_after_overrides!$A$1:$J$255, MATCH(Recharges!$A68, PR19_after_overrides!$A$1:$A$255, 0), MATCH(Recharges!S$2, PR19_after_overrides!$A$1:$J$1, 0))</f>
        <v>0</v>
      </c>
      <c r="T68" s="149">
        <f>INDEX(PR19_after_overrides!$A$1:$J$255, MATCH(Recharges!$A68, PR19_after_overrides!$A$1:$A$255, 0), MATCH(Recharges!T$2, PR19_after_overrides!$A$1:$J$1, 0))</f>
        <v>0</v>
      </c>
      <c r="V68" s="149" cm="1">
        <f t="array" ref="V68">_xlfn.IFS($C68&lt;"2018-19",
_xlfn.IFS($X68="BPDT",SUM(Q68:R68)-SUM(S68:T68),$X68="Numbers agree",SUM(Q68:R68)-SUM(S68:T68),$X68="APR",ABS(D68)-ABS(E68),$X68="n/a",ABS(D68)-ABS(E68)),
$C68="2018-19",ABS(D68)-ABS(E68),
$C68="2019-20",ABS(D68)-ABS(E68),
$C68&lt;"2024-25",SUM(G68:H68)-SUM(I68:J68),C68&gt;="2024-25",SUM(L68:M68)-SUM(N68:O68))</f>
        <v>2.3889999999999998</v>
      </c>
      <c r="X68" s="111" t="s">
        <v>578</v>
      </c>
    </row>
    <row r="69" spans="1:24" x14ac:dyDescent="0.4">
      <c r="A69" s="111" t="str">
        <f t="shared" si="0"/>
        <v>SRN15</v>
      </c>
      <c r="B69" s="111" t="s">
        <v>301</v>
      </c>
      <c r="C69" s="111" t="s">
        <v>245</v>
      </c>
      <c r="D69" s="149">
        <f>INDEX('Cyclical_after overrides'!$A$1:$AX$244,MATCH(Recharges!$A69,'Cyclical_after overrides'!$A$1:$A$244,0),MATCH(Recharges!D$2,'Cyclical_after overrides'!$A$1:$AX$1,0))</f>
        <v>0</v>
      </c>
      <c r="E69" s="149">
        <f>INDEX('Cyclical_after overrides'!$A$1:$AX$244,MATCH(Recharges!$A69,'Cyclical_after overrides'!$A$1:$A$244,0),MATCH(Recharges!E$2,'Cyclical_after overrides'!$A$1:$AX$1,0))</f>
        <v>0</v>
      </c>
      <c r="G69" s="149" t="str">
        <f>INDEX('Cyclical_after overrides'!$A$1:$AX$244,MATCH(Recharges!$A69,'Cyclical_after overrides'!$A$1:$A$244,0),MATCH(Recharges!G$2,'Cyclical_after overrides'!$A$1:$AX$1,0))</f>
        <v/>
      </c>
      <c r="H69" s="149" t="str">
        <f>INDEX('Cyclical_after overrides'!$A$1:$AX$244,MATCH(Recharges!$A69,'Cyclical_after overrides'!$A$1:$A$244,0),MATCH(Recharges!H$2,'Cyclical_after overrides'!$A$1:$AX$1,0))</f>
        <v/>
      </c>
      <c r="I69" s="149" t="str">
        <f>INDEX('Cyclical_after overrides'!$A$1:$AX$244,MATCH(Recharges!$A69,'Cyclical_after overrides'!$A$1:$A$244,0),MATCH(Recharges!I$2,'Cyclical_after overrides'!$A$1:$AX$1,0))</f>
        <v/>
      </c>
      <c r="J69" s="149" t="str">
        <f>INDEX('Cyclical_after overrides'!$A$1:$AX$244,MATCH(Recharges!$A69,'Cyclical_after overrides'!$A$1:$A$244,0),MATCH(Recharges!J$2,'Cyclical_after overrides'!$A$1:$AX$1,0))</f>
        <v/>
      </c>
      <c r="L69" s="149" t="str">
        <f>_xlfn.IFNA(INDEX(PR24_after_overrides!$D$3:$AX$128, MATCH(Recharges!$A69, PR24_after_overrides!$A$3:$A$128, 0), MATCH(Recharges!L$2, PR24_after_overrides!$D$2:$AX$2, 0)), "")</f>
        <v/>
      </c>
      <c r="M69" s="149" t="str">
        <f>_xlfn.IFNA(INDEX(PR24_after_overrides!$D$3:$AX$128, MATCH(Recharges!$A69, PR24_after_overrides!$A$3:$A$128, 0), MATCH(Recharges!M$2, PR24_after_overrides!$D$2:$AX$2, 0)), "")</f>
        <v/>
      </c>
      <c r="N69" s="149" t="str">
        <f>_xlfn.IFNA(INDEX(PR24_after_overrides!$D$3:$AX$128, MATCH(Recharges!$A69, PR24_after_overrides!$A$3:$A$128, 0), MATCH(Recharges!N$2, PR24_after_overrides!$D$2:$AX$2, 0)), "")</f>
        <v/>
      </c>
      <c r="O69" s="149" t="str">
        <f>_xlfn.IFNA(INDEX(PR24_after_overrides!$D$3:$AX$128, MATCH(Recharges!$A69, PR24_after_overrides!$A$3:$A$128, 0), MATCH(Recharges!O$2, PR24_after_overrides!$D$2:$AX$2, 0)), "")</f>
        <v/>
      </c>
      <c r="Q69" s="149">
        <f>INDEX(PR19_after_overrides!$A$1:$J$255, MATCH(Recharges!$A69, PR19_after_overrides!$A$1:$A$255, 0), MATCH(Recharges!Q$2, PR19_after_overrides!$A$1:$J$1, 0))</f>
        <v>3.42</v>
      </c>
      <c r="R69" s="149">
        <f>INDEX(PR19_after_overrides!$A$1:$J$255, MATCH(Recharges!$A69, PR19_after_overrides!$A$1:$A$255, 0), MATCH(Recharges!R$2, PR19_after_overrides!$A$1:$J$1, 0))</f>
        <v>0</v>
      </c>
      <c r="S69" s="149">
        <f>INDEX(PR19_after_overrides!$A$1:$J$255, MATCH(Recharges!$A69, PR19_after_overrides!$A$1:$A$255, 0), MATCH(Recharges!S$2, PR19_after_overrides!$A$1:$J$1, 0))</f>
        <v>0</v>
      </c>
      <c r="T69" s="149">
        <f>INDEX(PR19_after_overrides!$A$1:$J$255, MATCH(Recharges!$A69, PR19_after_overrides!$A$1:$A$255, 0), MATCH(Recharges!T$2, PR19_after_overrides!$A$1:$J$1, 0))</f>
        <v>0</v>
      </c>
      <c r="V69" s="149" cm="1">
        <f t="array" ref="V69">_xlfn.IFS($C69&lt;"2018-19",
_xlfn.IFS($X69="BPDT",SUM(Q69:R69)-SUM(S69:T69),$X69="Numbers agree",SUM(Q69:R69)-SUM(S69:T69),$X69="APR",ABS(D69)-ABS(E69),$X69="n/a",ABS(D69)-ABS(E69)),
$C69="2018-19",ABS(D69)-ABS(E69),
$C69="2019-20",ABS(D69)-ABS(E69),
$C69&lt;"2024-25",SUM(G69:H69)-SUM(I69:J69),C69&gt;="2024-25",SUM(L69:M69)-SUM(N69:O69))</f>
        <v>3.42</v>
      </c>
      <c r="X69" s="111" t="s">
        <v>578</v>
      </c>
    </row>
    <row r="70" spans="1:24" x14ac:dyDescent="0.4">
      <c r="A70" s="111" t="str">
        <f t="shared" si="0"/>
        <v>SRN16</v>
      </c>
      <c r="B70" s="111" t="s">
        <v>301</v>
      </c>
      <c r="C70" s="111" t="s">
        <v>247</v>
      </c>
      <c r="D70" s="149">
        <f>INDEX('Cyclical_after overrides'!$A$1:$AX$244,MATCH(Recharges!$A70,'Cyclical_after overrides'!$A$1:$A$244,0),MATCH(Recharges!D$2,'Cyclical_after overrides'!$A$1:$AX$1,0))</f>
        <v>-1.6919999999999999</v>
      </c>
      <c r="E70" s="149">
        <f>INDEX('Cyclical_after overrides'!$A$1:$AX$244,MATCH(Recharges!$A70,'Cyclical_after overrides'!$A$1:$A$244,0),MATCH(Recharges!E$2,'Cyclical_after overrides'!$A$1:$AX$1,0))</f>
        <v>0.34300000000000003</v>
      </c>
      <c r="G70" s="149" t="str">
        <f>INDEX('Cyclical_after overrides'!$A$1:$AX$244,MATCH(Recharges!$A70,'Cyclical_after overrides'!$A$1:$A$244,0),MATCH(Recharges!G$2,'Cyclical_after overrides'!$A$1:$AX$1,0))</f>
        <v/>
      </c>
      <c r="H70" s="149" t="str">
        <f>INDEX('Cyclical_after overrides'!$A$1:$AX$244,MATCH(Recharges!$A70,'Cyclical_after overrides'!$A$1:$A$244,0),MATCH(Recharges!H$2,'Cyclical_after overrides'!$A$1:$AX$1,0))</f>
        <v/>
      </c>
      <c r="I70" s="149" t="str">
        <f>INDEX('Cyclical_after overrides'!$A$1:$AX$244,MATCH(Recharges!$A70,'Cyclical_after overrides'!$A$1:$A$244,0),MATCH(Recharges!I$2,'Cyclical_after overrides'!$A$1:$AX$1,0))</f>
        <v/>
      </c>
      <c r="J70" s="149" t="str">
        <f>INDEX('Cyclical_after overrides'!$A$1:$AX$244,MATCH(Recharges!$A70,'Cyclical_after overrides'!$A$1:$A$244,0),MATCH(Recharges!J$2,'Cyclical_after overrides'!$A$1:$AX$1,0))</f>
        <v/>
      </c>
      <c r="L70" s="149" t="str">
        <f>_xlfn.IFNA(INDEX(PR24_after_overrides!$D$3:$AX$128, MATCH(Recharges!$A70, PR24_after_overrides!$A$3:$A$128, 0), MATCH(Recharges!L$2, PR24_after_overrides!$D$2:$AX$2, 0)), "")</f>
        <v/>
      </c>
      <c r="M70" s="149" t="str">
        <f>_xlfn.IFNA(INDEX(PR24_after_overrides!$D$3:$AX$128, MATCH(Recharges!$A70, PR24_after_overrides!$A$3:$A$128, 0), MATCH(Recharges!M$2, PR24_after_overrides!$D$2:$AX$2, 0)), "")</f>
        <v/>
      </c>
      <c r="N70" s="149" t="str">
        <f>_xlfn.IFNA(INDEX(PR24_after_overrides!$D$3:$AX$128, MATCH(Recharges!$A70, PR24_after_overrides!$A$3:$A$128, 0), MATCH(Recharges!N$2, PR24_after_overrides!$D$2:$AX$2, 0)), "")</f>
        <v/>
      </c>
      <c r="O70" s="149" t="str">
        <f>_xlfn.IFNA(INDEX(PR24_after_overrides!$D$3:$AX$128, MATCH(Recharges!$A70, PR24_after_overrides!$A$3:$A$128, 0), MATCH(Recharges!O$2, PR24_after_overrides!$D$2:$AX$2, 0)), "")</f>
        <v/>
      </c>
      <c r="Q70" s="149">
        <f>INDEX(PR19_after_overrides!$A$1:$J$255, MATCH(Recharges!$A70, PR19_after_overrides!$A$1:$A$255, 0), MATCH(Recharges!Q$2, PR19_after_overrides!$A$1:$J$1, 0))</f>
        <v>3.4980000000000002</v>
      </c>
      <c r="R70" s="149">
        <f>INDEX(PR19_after_overrides!$A$1:$J$255, MATCH(Recharges!$A70, PR19_after_overrides!$A$1:$A$255, 0), MATCH(Recharges!R$2, PR19_after_overrides!$A$1:$J$1, 0))</f>
        <v>0.129</v>
      </c>
      <c r="S70" s="149">
        <f>INDEX(PR19_after_overrides!$A$1:$J$255, MATCH(Recharges!$A70, PR19_after_overrides!$A$1:$A$255, 0), MATCH(Recharges!S$2, PR19_after_overrides!$A$1:$J$1, 0))</f>
        <v>0</v>
      </c>
      <c r="T70" s="149">
        <f>INDEX(PR19_after_overrides!$A$1:$J$255, MATCH(Recharges!$A70, PR19_after_overrides!$A$1:$A$255, 0), MATCH(Recharges!T$2, PR19_after_overrides!$A$1:$J$1, 0))</f>
        <v>0</v>
      </c>
      <c r="V70" s="149" cm="1">
        <f t="array" ref="V70">_xlfn.IFS($C70&lt;"2018-19",
_xlfn.IFS($X70="BPDT",SUM(Q70:R70)-SUM(S70:T70),$X70="Numbers agree",SUM(Q70:R70)-SUM(S70:T70),$X70="APR",ABS(D70)-ABS(E70),$X70="n/a",ABS(D70)-ABS(E70)),
$C70="2018-19",ABS(D70)-ABS(E70),
$C70="2019-20",ABS(D70)-ABS(E70),
$C70&lt;"2024-25",SUM(G70:H70)-SUM(I70:J70),C70&gt;="2024-25",SUM(L70:M70)-SUM(N70:O70))</f>
        <v>3.6270000000000002</v>
      </c>
      <c r="X70" s="111" t="s">
        <v>578</v>
      </c>
    </row>
    <row r="71" spans="1:24" x14ac:dyDescent="0.4">
      <c r="A71" s="111" t="str">
        <f t="shared" si="0"/>
        <v>SRN17</v>
      </c>
      <c r="B71" s="111" t="s">
        <v>301</v>
      </c>
      <c r="C71" s="111" t="s">
        <v>249</v>
      </c>
      <c r="D71" s="149">
        <f>INDEX('Cyclical_after overrides'!$A$1:$AX$244,MATCH(Recharges!$A71,'Cyclical_after overrides'!$A$1:$A$244,0),MATCH(Recharges!D$2,'Cyclical_after overrides'!$A$1:$AX$1,0))</f>
        <v>-3.839</v>
      </c>
      <c r="E71" s="149">
        <f>INDEX('Cyclical_after overrides'!$A$1:$AX$244,MATCH(Recharges!$A71,'Cyclical_after overrides'!$A$1:$A$244,0),MATCH(Recharges!E$2,'Cyclical_after overrides'!$A$1:$AX$1,0))</f>
        <v>0</v>
      </c>
      <c r="G71" s="149" t="str">
        <f>INDEX('Cyclical_after overrides'!$A$1:$AX$244,MATCH(Recharges!$A71,'Cyclical_after overrides'!$A$1:$A$244,0),MATCH(Recharges!G$2,'Cyclical_after overrides'!$A$1:$AX$1,0))</f>
        <v/>
      </c>
      <c r="H71" s="149" t="str">
        <f>INDEX('Cyclical_after overrides'!$A$1:$AX$244,MATCH(Recharges!$A71,'Cyclical_after overrides'!$A$1:$A$244,0),MATCH(Recharges!H$2,'Cyclical_after overrides'!$A$1:$AX$1,0))</f>
        <v/>
      </c>
      <c r="I71" s="149" t="str">
        <f>INDEX('Cyclical_after overrides'!$A$1:$AX$244,MATCH(Recharges!$A71,'Cyclical_after overrides'!$A$1:$A$244,0),MATCH(Recharges!I$2,'Cyclical_after overrides'!$A$1:$AX$1,0))</f>
        <v/>
      </c>
      <c r="J71" s="149" t="str">
        <f>INDEX('Cyclical_after overrides'!$A$1:$AX$244,MATCH(Recharges!$A71,'Cyclical_after overrides'!$A$1:$A$244,0),MATCH(Recharges!J$2,'Cyclical_after overrides'!$A$1:$AX$1,0))</f>
        <v/>
      </c>
      <c r="L71" s="149" t="str">
        <f>_xlfn.IFNA(INDEX(PR24_after_overrides!$D$3:$AX$128, MATCH(Recharges!$A71, PR24_after_overrides!$A$3:$A$128, 0), MATCH(Recharges!L$2, PR24_after_overrides!$D$2:$AX$2, 0)), "")</f>
        <v/>
      </c>
      <c r="M71" s="149" t="str">
        <f>_xlfn.IFNA(INDEX(PR24_after_overrides!$D$3:$AX$128, MATCH(Recharges!$A71, PR24_after_overrides!$A$3:$A$128, 0), MATCH(Recharges!M$2, PR24_after_overrides!$D$2:$AX$2, 0)), "")</f>
        <v/>
      </c>
      <c r="N71" s="149" t="str">
        <f>_xlfn.IFNA(INDEX(PR24_after_overrides!$D$3:$AX$128, MATCH(Recharges!$A71, PR24_after_overrides!$A$3:$A$128, 0), MATCH(Recharges!N$2, PR24_after_overrides!$D$2:$AX$2, 0)), "")</f>
        <v/>
      </c>
      <c r="O71" s="149" t="str">
        <f>_xlfn.IFNA(INDEX(PR24_after_overrides!$D$3:$AX$128, MATCH(Recharges!$A71, PR24_after_overrides!$A$3:$A$128, 0), MATCH(Recharges!O$2, PR24_after_overrides!$D$2:$AX$2, 0)), "")</f>
        <v/>
      </c>
      <c r="Q71" s="149">
        <f>INDEX(PR19_after_overrides!$A$1:$J$255, MATCH(Recharges!$A71, PR19_after_overrides!$A$1:$A$255, 0), MATCH(Recharges!Q$2, PR19_after_overrides!$A$1:$J$1, 0))</f>
        <v>3.3279999999999998</v>
      </c>
      <c r="R71" s="149">
        <f>INDEX(PR19_after_overrides!$A$1:$J$255, MATCH(Recharges!$A71, PR19_after_overrides!$A$1:$A$255, 0), MATCH(Recharges!R$2, PR19_after_overrides!$A$1:$J$1, 0))</f>
        <v>0.51100000000000001</v>
      </c>
      <c r="S71" s="149">
        <f>INDEX(PR19_after_overrides!$A$1:$J$255, MATCH(Recharges!$A71, PR19_after_overrides!$A$1:$A$255, 0), MATCH(Recharges!S$2, PR19_after_overrides!$A$1:$J$1, 0))</f>
        <v>0</v>
      </c>
      <c r="T71" s="149">
        <f>INDEX(PR19_after_overrides!$A$1:$J$255, MATCH(Recharges!$A71, PR19_after_overrides!$A$1:$A$255, 0), MATCH(Recharges!T$2, PR19_after_overrides!$A$1:$J$1, 0))</f>
        <v>0</v>
      </c>
      <c r="V71" s="149" cm="1">
        <f t="array" ref="V71">_xlfn.IFS($C71&lt;"2018-19",
_xlfn.IFS($X71="BPDT",SUM(Q71:R71)-SUM(S71:T71),$X71="Numbers agree",SUM(Q71:R71)-SUM(S71:T71),$X71="APR",ABS(D71)-ABS(E71),$X71="n/a",ABS(D71)-ABS(E71)),
$C71="2018-19",ABS(D71)-ABS(E71),
$C71="2019-20",ABS(D71)-ABS(E71),
$C71&lt;"2024-25",SUM(G71:H71)-SUM(I71:J71),C71&gt;="2024-25",SUM(L71:M71)-SUM(N71:O71))</f>
        <v>3.839</v>
      </c>
      <c r="X71" s="111" t="s">
        <v>579</v>
      </c>
    </row>
    <row r="72" spans="1:24" x14ac:dyDescent="0.4">
      <c r="A72" s="111" t="str">
        <f t="shared" si="0"/>
        <v>SRN18</v>
      </c>
      <c r="B72" s="111" t="s">
        <v>301</v>
      </c>
      <c r="C72" s="111" t="s">
        <v>251</v>
      </c>
      <c r="D72" s="149">
        <f>INDEX('Cyclical_after overrides'!$A$1:$AX$244,MATCH(Recharges!$A72,'Cyclical_after overrides'!$A$1:$A$244,0),MATCH(Recharges!D$2,'Cyclical_after overrides'!$A$1:$AX$1,0))</f>
        <v>-5.6349999999999998</v>
      </c>
      <c r="E72" s="149">
        <f>INDEX('Cyclical_after overrides'!$A$1:$AX$244,MATCH(Recharges!$A72,'Cyclical_after overrides'!$A$1:$A$244,0),MATCH(Recharges!E$2,'Cyclical_after overrides'!$A$1:$AX$1,0))</f>
        <v>0</v>
      </c>
      <c r="G72" s="149" t="str">
        <f>INDEX('Cyclical_after overrides'!$A$1:$AX$244,MATCH(Recharges!$A72,'Cyclical_after overrides'!$A$1:$A$244,0),MATCH(Recharges!G$2,'Cyclical_after overrides'!$A$1:$AX$1,0))</f>
        <v/>
      </c>
      <c r="H72" s="149" t="str">
        <f>INDEX('Cyclical_after overrides'!$A$1:$AX$244,MATCH(Recharges!$A72,'Cyclical_after overrides'!$A$1:$A$244,0),MATCH(Recharges!H$2,'Cyclical_after overrides'!$A$1:$AX$1,0))</f>
        <v/>
      </c>
      <c r="I72" s="149" t="str">
        <f>INDEX('Cyclical_after overrides'!$A$1:$AX$244,MATCH(Recharges!$A72,'Cyclical_after overrides'!$A$1:$A$244,0),MATCH(Recharges!I$2,'Cyclical_after overrides'!$A$1:$AX$1,0))</f>
        <v/>
      </c>
      <c r="J72" s="149" t="str">
        <f>INDEX('Cyclical_after overrides'!$A$1:$AX$244,MATCH(Recharges!$A72,'Cyclical_after overrides'!$A$1:$A$244,0),MATCH(Recharges!J$2,'Cyclical_after overrides'!$A$1:$AX$1,0))</f>
        <v/>
      </c>
      <c r="L72" s="149" t="str">
        <f>_xlfn.IFNA(INDEX(PR24_after_overrides!$D$3:$AX$128, MATCH(Recharges!$A72, PR24_after_overrides!$A$3:$A$128, 0), MATCH(Recharges!L$2, PR24_after_overrides!$D$2:$AX$2, 0)), "")</f>
        <v/>
      </c>
      <c r="M72" s="149" t="str">
        <f>_xlfn.IFNA(INDEX(PR24_after_overrides!$D$3:$AX$128, MATCH(Recharges!$A72, PR24_after_overrides!$A$3:$A$128, 0), MATCH(Recharges!M$2, PR24_after_overrides!$D$2:$AX$2, 0)), "")</f>
        <v/>
      </c>
      <c r="N72" s="149" t="str">
        <f>_xlfn.IFNA(INDEX(PR24_after_overrides!$D$3:$AX$128, MATCH(Recharges!$A72, PR24_after_overrides!$A$3:$A$128, 0), MATCH(Recharges!N$2, PR24_after_overrides!$D$2:$AX$2, 0)), "")</f>
        <v/>
      </c>
      <c r="O72" s="149" t="str">
        <f>_xlfn.IFNA(INDEX(PR24_after_overrides!$D$3:$AX$128, MATCH(Recharges!$A72, PR24_after_overrides!$A$3:$A$128, 0), MATCH(Recharges!O$2, PR24_after_overrides!$D$2:$AX$2, 0)), "")</f>
        <v/>
      </c>
      <c r="Q72" s="149">
        <f>INDEX(PR19_after_overrides!$A$1:$J$255, MATCH(Recharges!$A72, PR19_after_overrides!$A$1:$A$255, 0), MATCH(Recharges!Q$2, PR19_after_overrides!$A$1:$J$1, 0))</f>
        <v>3.403</v>
      </c>
      <c r="R72" s="149">
        <f>INDEX(PR19_after_overrides!$A$1:$J$255, MATCH(Recharges!$A72, PR19_after_overrides!$A$1:$A$255, 0), MATCH(Recharges!R$2, PR19_after_overrides!$A$1:$J$1, 0))</f>
        <v>2.2320000000000002</v>
      </c>
      <c r="S72" s="149">
        <f>INDEX(PR19_after_overrides!$A$1:$J$255, MATCH(Recharges!$A72, PR19_after_overrides!$A$1:$A$255, 0), MATCH(Recharges!S$2, PR19_after_overrides!$A$1:$J$1, 0))</f>
        <v>0</v>
      </c>
      <c r="T72" s="149">
        <f>INDEX(PR19_after_overrides!$A$1:$J$255, MATCH(Recharges!$A72, PR19_after_overrides!$A$1:$A$255, 0), MATCH(Recharges!T$2, PR19_after_overrides!$A$1:$J$1, 0))</f>
        <v>0</v>
      </c>
      <c r="V72" s="149" cm="1">
        <f t="array" ref="V72">_xlfn.IFS($C72&lt;"2018-19",
_xlfn.IFS($X72="BPDT",SUM(Q72:R72)-SUM(S72:T72),$X72="Numbers agree",SUM(Q72:R72)-SUM(S72:T72),$X72="APR",ABS(D72)-ABS(E72),$X72="n/a",ABS(D72)-ABS(E72)),
$C72="2018-19",ABS(D72)-ABS(E72),
$C72="2019-20",ABS(D72)-ABS(E72),
$C72&lt;"2024-25",SUM(G72:H72)-SUM(I72:J72),C72&gt;="2024-25",SUM(L72:M72)-SUM(N72:O72))</f>
        <v>5.6349999999999998</v>
      </c>
      <c r="X72" s="111" t="s">
        <v>579</v>
      </c>
    </row>
    <row r="73" spans="1:24" x14ac:dyDescent="0.4">
      <c r="A73" s="111" t="str">
        <f t="shared" si="0"/>
        <v>SRN19</v>
      </c>
      <c r="B73" s="111" t="s">
        <v>301</v>
      </c>
      <c r="C73" s="111" t="s">
        <v>253</v>
      </c>
      <c r="D73" s="149">
        <f>INDEX('Cyclical_after overrides'!$A$1:$AX$244,MATCH(Recharges!$A73,'Cyclical_after overrides'!$A$1:$A$244,0),MATCH(Recharges!D$2,'Cyclical_after overrides'!$A$1:$AX$1,0))</f>
        <v>-6.5350000000000001</v>
      </c>
      <c r="E73" s="149">
        <f>INDEX('Cyclical_after overrides'!$A$1:$AX$244,MATCH(Recharges!$A73,'Cyclical_after overrides'!$A$1:$A$244,0),MATCH(Recharges!E$2,'Cyclical_after overrides'!$A$1:$AX$1,0))</f>
        <v>0</v>
      </c>
      <c r="G73" s="149" t="str">
        <f>INDEX('Cyclical_after overrides'!$A$1:$AX$244,MATCH(Recharges!$A73,'Cyclical_after overrides'!$A$1:$A$244,0),MATCH(Recharges!G$2,'Cyclical_after overrides'!$A$1:$AX$1,0))</f>
        <v/>
      </c>
      <c r="H73" s="149" t="str">
        <f>INDEX('Cyclical_after overrides'!$A$1:$AX$244,MATCH(Recharges!$A73,'Cyclical_after overrides'!$A$1:$A$244,0),MATCH(Recharges!H$2,'Cyclical_after overrides'!$A$1:$AX$1,0))</f>
        <v/>
      </c>
      <c r="I73" s="149" t="str">
        <f>INDEX('Cyclical_after overrides'!$A$1:$AX$244,MATCH(Recharges!$A73,'Cyclical_after overrides'!$A$1:$A$244,0),MATCH(Recharges!I$2,'Cyclical_after overrides'!$A$1:$AX$1,0))</f>
        <v/>
      </c>
      <c r="J73" s="149" t="str">
        <f>INDEX('Cyclical_after overrides'!$A$1:$AX$244,MATCH(Recharges!$A73,'Cyclical_after overrides'!$A$1:$A$244,0),MATCH(Recharges!J$2,'Cyclical_after overrides'!$A$1:$AX$1,0))</f>
        <v/>
      </c>
      <c r="L73" s="149" t="str">
        <f>_xlfn.IFNA(INDEX(PR24_after_overrides!$D$3:$AX$128, MATCH(Recharges!$A73, PR24_after_overrides!$A$3:$A$128, 0), MATCH(Recharges!L$2, PR24_after_overrides!$D$2:$AX$2, 0)), "")</f>
        <v/>
      </c>
      <c r="M73" s="149" t="str">
        <f>_xlfn.IFNA(INDEX(PR24_after_overrides!$D$3:$AX$128, MATCH(Recharges!$A73, PR24_after_overrides!$A$3:$A$128, 0), MATCH(Recharges!M$2, PR24_after_overrides!$D$2:$AX$2, 0)), "")</f>
        <v/>
      </c>
      <c r="N73" s="149" t="str">
        <f>_xlfn.IFNA(INDEX(PR24_after_overrides!$D$3:$AX$128, MATCH(Recharges!$A73, PR24_after_overrides!$A$3:$A$128, 0), MATCH(Recharges!N$2, PR24_after_overrides!$D$2:$AX$2, 0)), "")</f>
        <v/>
      </c>
      <c r="O73" s="149" t="str">
        <f>_xlfn.IFNA(INDEX(PR24_after_overrides!$D$3:$AX$128, MATCH(Recharges!$A73, PR24_after_overrides!$A$3:$A$128, 0), MATCH(Recharges!O$2, PR24_after_overrides!$D$2:$AX$2, 0)), "")</f>
        <v/>
      </c>
      <c r="Q73" s="149">
        <f>INDEX(PR19_after_overrides!$A$1:$J$255, MATCH(Recharges!$A73, PR19_after_overrides!$A$1:$A$255, 0), MATCH(Recharges!Q$2, PR19_after_overrides!$A$1:$J$1, 0))</f>
        <v>2.246</v>
      </c>
      <c r="R73" s="149">
        <f>INDEX(PR19_after_overrides!$A$1:$J$255, MATCH(Recharges!$A73, PR19_after_overrides!$A$1:$A$255, 0), MATCH(Recharges!R$2, PR19_after_overrides!$A$1:$J$1, 0))</f>
        <v>1.6519999999999999</v>
      </c>
      <c r="S73" s="149">
        <f>INDEX(PR19_after_overrides!$A$1:$J$255, MATCH(Recharges!$A73, PR19_after_overrides!$A$1:$A$255, 0), MATCH(Recharges!S$2, PR19_after_overrides!$A$1:$J$1, 0))</f>
        <v>0</v>
      </c>
      <c r="T73" s="149">
        <f>INDEX(PR19_after_overrides!$A$1:$J$255, MATCH(Recharges!$A73, PR19_after_overrides!$A$1:$A$255, 0), MATCH(Recharges!T$2, PR19_after_overrides!$A$1:$J$1, 0))</f>
        <v>0</v>
      </c>
      <c r="V73" s="149" cm="1">
        <f t="array" ref="V73">_xlfn.IFS($C73&lt;"2018-19",
_xlfn.IFS($X73="BPDT",SUM(Q73:R73)-SUM(S73:T73),$X73="Numbers agree",SUM(Q73:R73)-SUM(S73:T73),$X73="APR",ABS(D73)-ABS(E73),$X73="n/a",ABS(D73)-ABS(E73)),
$C73="2018-19",ABS(D73)-ABS(E73),
$C73="2019-20",ABS(D73)-ABS(E73),
$C73&lt;"2024-25",SUM(G73:H73)-SUM(I73:J73),C73&gt;="2024-25",SUM(L73:M73)-SUM(N73:O73))</f>
        <v>6.5350000000000001</v>
      </c>
      <c r="X73" s="111"/>
    </row>
    <row r="74" spans="1:24" x14ac:dyDescent="0.4">
      <c r="A74" s="111" t="str">
        <f t="shared" si="0"/>
        <v>SRN20</v>
      </c>
      <c r="B74" s="111" t="s">
        <v>301</v>
      </c>
      <c r="C74" s="111" t="s">
        <v>255</v>
      </c>
      <c r="D74" s="149">
        <f>INDEX('Cyclical_after overrides'!$A$1:$AX$244,MATCH(Recharges!$A74,'Cyclical_after overrides'!$A$1:$A$244,0),MATCH(Recharges!D$2,'Cyclical_after overrides'!$A$1:$AX$1,0))</f>
        <v>-4.6900000000000004</v>
      </c>
      <c r="E74" s="149">
        <f>INDEX('Cyclical_after overrides'!$A$1:$AX$244,MATCH(Recharges!$A74,'Cyclical_after overrides'!$A$1:$A$244,0),MATCH(Recharges!E$2,'Cyclical_after overrides'!$A$1:$AX$1,0))</f>
        <v>0</v>
      </c>
      <c r="G74" s="149" t="str">
        <f>INDEX('Cyclical_after overrides'!$A$1:$AX$244,MATCH(Recharges!$A74,'Cyclical_after overrides'!$A$1:$A$244,0),MATCH(Recharges!G$2,'Cyclical_after overrides'!$A$1:$AX$1,0))</f>
        <v/>
      </c>
      <c r="H74" s="149" t="str">
        <f>INDEX('Cyclical_after overrides'!$A$1:$AX$244,MATCH(Recharges!$A74,'Cyclical_after overrides'!$A$1:$A$244,0),MATCH(Recharges!H$2,'Cyclical_after overrides'!$A$1:$AX$1,0))</f>
        <v/>
      </c>
      <c r="I74" s="149" t="str">
        <f>INDEX('Cyclical_after overrides'!$A$1:$AX$244,MATCH(Recharges!$A74,'Cyclical_after overrides'!$A$1:$A$244,0),MATCH(Recharges!I$2,'Cyclical_after overrides'!$A$1:$AX$1,0))</f>
        <v/>
      </c>
      <c r="J74" s="149" t="str">
        <f>INDEX('Cyclical_after overrides'!$A$1:$AX$244,MATCH(Recharges!$A74,'Cyclical_after overrides'!$A$1:$A$244,0),MATCH(Recharges!J$2,'Cyclical_after overrides'!$A$1:$AX$1,0))</f>
        <v/>
      </c>
      <c r="L74" s="149" t="str">
        <f>_xlfn.IFNA(INDEX(PR24_after_overrides!$D$3:$AX$128, MATCH(Recharges!$A74, PR24_after_overrides!$A$3:$A$128, 0), MATCH(Recharges!L$2, PR24_after_overrides!$D$2:$AX$2, 0)), "")</f>
        <v/>
      </c>
      <c r="M74" s="149" t="str">
        <f>_xlfn.IFNA(INDEX(PR24_after_overrides!$D$3:$AX$128, MATCH(Recharges!$A74, PR24_after_overrides!$A$3:$A$128, 0), MATCH(Recharges!M$2, PR24_after_overrides!$D$2:$AX$2, 0)), "")</f>
        <v/>
      </c>
      <c r="N74" s="149" t="str">
        <f>_xlfn.IFNA(INDEX(PR24_after_overrides!$D$3:$AX$128, MATCH(Recharges!$A74, PR24_after_overrides!$A$3:$A$128, 0), MATCH(Recharges!N$2, PR24_after_overrides!$D$2:$AX$2, 0)), "")</f>
        <v/>
      </c>
      <c r="O74" s="149" t="str">
        <f>_xlfn.IFNA(INDEX(PR24_after_overrides!$D$3:$AX$128, MATCH(Recharges!$A74, PR24_after_overrides!$A$3:$A$128, 0), MATCH(Recharges!O$2, PR24_after_overrides!$D$2:$AX$2, 0)), "")</f>
        <v/>
      </c>
      <c r="Q74" s="149">
        <f>INDEX(PR19_after_overrides!$A$1:$J$255, MATCH(Recharges!$A74, PR19_after_overrides!$A$1:$A$255, 0), MATCH(Recharges!Q$2, PR19_after_overrides!$A$1:$J$1, 0))</f>
        <v>0.57799999999999996</v>
      </c>
      <c r="R74" s="149">
        <f>INDEX(PR19_after_overrides!$A$1:$J$255, MATCH(Recharges!$A74, PR19_after_overrides!$A$1:$A$255, 0), MATCH(Recharges!R$2, PR19_after_overrides!$A$1:$J$1, 0))</f>
        <v>1.6830000000000001</v>
      </c>
      <c r="S74" s="149">
        <f>INDEX(PR19_after_overrides!$A$1:$J$255, MATCH(Recharges!$A74, PR19_after_overrides!$A$1:$A$255, 0), MATCH(Recharges!S$2, PR19_after_overrides!$A$1:$J$1, 0))</f>
        <v>0</v>
      </c>
      <c r="T74" s="149">
        <f>INDEX(PR19_after_overrides!$A$1:$J$255, MATCH(Recharges!$A74, PR19_after_overrides!$A$1:$A$255, 0), MATCH(Recharges!T$2, PR19_after_overrides!$A$1:$J$1, 0))</f>
        <v>0</v>
      </c>
      <c r="V74" s="149" cm="1">
        <f t="array" ref="V74">_xlfn.IFS($C74&lt;"2018-19",
_xlfn.IFS($X74="BPDT",SUM(Q74:R74)-SUM(S74:T74),$X74="Numbers agree",SUM(Q74:R74)-SUM(S74:T74),$X74="APR",ABS(D74)-ABS(E74),$X74="n/a",ABS(D74)-ABS(E74)),
$C74="2018-19",ABS(D74)-ABS(E74),
$C74="2019-20",ABS(D74)-ABS(E74),
$C74&lt;"2024-25",SUM(G74:H74)-SUM(I74:J74),C74&gt;="2024-25",SUM(L74:M74)-SUM(N74:O74))</f>
        <v>4.6900000000000004</v>
      </c>
      <c r="X74" s="111"/>
    </row>
    <row r="75" spans="1:24" x14ac:dyDescent="0.4">
      <c r="A75" s="111" t="str">
        <f t="shared" si="0"/>
        <v>SRN21</v>
      </c>
      <c r="B75" s="111" t="s">
        <v>301</v>
      </c>
      <c r="C75" s="111" t="s">
        <v>257</v>
      </c>
      <c r="D75" s="149" t="str">
        <f>INDEX('Cyclical_after overrides'!$A$1:$AX$244,MATCH(Recharges!$A75,'Cyclical_after overrides'!$A$1:$A$244,0),MATCH(Recharges!D$2,'Cyclical_after overrides'!$A$1:$AX$1,0))</f>
        <v/>
      </c>
      <c r="E75" s="149" t="str">
        <f>INDEX('Cyclical_after overrides'!$A$1:$AX$244,MATCH(Recharges!$A75,'Cyclical_after overrides'!$A$1:$A$244,0),MATCH(Recharges!E$2,'Cyclical_after overrides'!$A$1:$AX$1,0))</f>
        <v/>
      </c>
      <c r="G75" s="149">
        <f>INDEX('Cyclical_after overrides'!$A$1:$AX$244,MATCH(Recharges!$A75,'Cyclical_after overrides'!$A$1:$A$244,0),MATCH(Recharges!G$2,'Cyclical_after overrides'!$A$1:$AX$1,0))</f>
        <v>0.73799999999999999</v>
      </c>
      <c r="H75" s="149">
        <f>INDEX('Cyclical_after overrides'!$A$1:$AX$244,MATCH(Recharges!$A75,'Cyclical_after overrides'!$A$1:$A$244,0),MATCH(Recharges!H$2,'Cyclical_after overrides'!$A$1:$AX$1,0))</f>
        <v>4.84</v>
      </c>
      <c r="I75" s="149">
        <f>INDEX('Cyclical_after overrides'!$A$1:$AX$244,MATCH(Recharges!$A75,'Cyclical_after overrides'!$A$1:$A$244,0),MATCH(Recharges!I$2,'Cyclical_after overrides'!$A$1:$AX$1,0))</f>
        <v>0</v>
      </c>
      <c r="J75" s="149">
        <f>INDEX('Cyclical_after overrides'!$A$1:$AX$244,MATCH(Recharges!$A75,'Cyclical_after overrides'!$A$1:$A$244,0),MATCH(Recharges!J$2,'Cyclical_after overrides'!$A$1:$AX$1,0))</f>
        <v>0</v>
      </c>
      <c r="L75" s="149" t="str">
        <f>_xlfn.IFNA(INDEX(PR24_after_overrides!$D$3:$AX$128, MATCH(Recharges!$A75, PR24_after_overrides!$A$3:$A$128, 0), MATCH(Recharges!L$2, PR24_after_overrides!$D$2:$AX$2, 0)), "")</f>
        <v/>
      </c>
      <c r="M75" s="149" t="str">
        <f>_xlfn.IFNA(INDEX(PR24_after_overrides!$D$3:$AX$128, MATCH(Recharges!$A75, PR24_after_overrides!$A$3:$A$128, 0), MATCH(Recharges!M$2, PR24_after_overrides!$D$2:$AX$2, 0)), "")</f>
        <v/>
      </c>
      <c r="N75" s="149" t="str">
        <f>_xlfn.IFNA(INDEX(PR24_after_overrides!$D$3:$AX$128, MATCH(Recharges!$A75, PR24_after_overrides!$A$3:$A$128, 0), MATCH(Recharges!N$2, PR24_after_overrides!$D$2:$AX$2, 0)), "")</f>
        <v/>
      </c>
      <c r="O75" s="149" t="str">
        <f>_xlfn.IFNA(INDEX(PR24_after_overrides!$D$3:$AX$128, MATCH(Recharges!$A75, PR24_after_overrides!$A$3:$A$128, 0), MATCH(Recharges!O$2, PR24_after_overrides!$D$2:$AX$2, 0)), "")</f>
        <v/>
      </c>
      <c r="Q75" s="149">
        <f>INDEX(PR19_after_overrides!$A$1:$J$255, MATCH(Recharges!$A75, PR19_after_overrides!$A$1:$A$255, 0), MATCH(Recharges!Q$2, PR19_after_overrides!$A$1:$J$1, 0))</f>
        <v>0.155</v>
      </c>
      <c r="R75" s="149">
        <f>INDEX(PR19_after_overrides!$A$1:$J$255, MATCH(Recharges!$A75, PR19_after_overrides!$A$1:$A$255, 0), MATCH(Recharges!R$2, PR19_after_overrides!$A$1:$J$1, 0))</f>
        <v>1.0780000000000001</v>
      </c>
      <c r="S75" s="149">
        <f>INDEX(PR19_after_overrides!$A$1:$J$255, MATCH(Recharges!$A75, PR19_after_overrides!$A$1:$A$255, 0), MATCH(Recharges!S$2, PR19_after_overrides!$A$1:$J$1, 0))</f>
        <v>0</v>
      </c>
      <c r="T75" s="149">
        <f>INDEX(PR19_after_overrides!$A$1:$J$255, MATCH(Recharges!$A75, PR19_after_overrides!$A$1:$A$255, 0), MATCH(Recharges!T$2, PR19_after_overrides!$A$1:$J$1, 0))</f>
        <v>0</v>
      </c>
      <c r="V75" s="149" cm="1">
        <f t="array" ref="V75">_xlfn.IFS($C75&lt;"2018-19",
_xlfn.IFS($X75="BPDT",SUM(Q75:R75)-SUM(S75:T75),$X75="Numbers agree",SUM(Q75:R75)-SUM(S75:T75),$X75="APR",ABS(D75)-ABS(E75),$X75="n/a",ABS(D75)-ABS(E75)),
$C75="2018-19",ABS(D75)-ABS(E75),
$C75="2019-20",ABS(D75)-ABS(E75),
$C75&lt;"2024-25",SUM(G75:H75)-SUM(I75:J75),C75&gt;="2024-25",SUM(L75:M75)-SUM(N75:O75))</f>
        <v>5.5779999999999994</v>
      </c>
      <c r="X75" s="111"/>
    </row>
    <row r="76" spans="1:24" x14ac:dyDescent="0.4">
      <c r="A76" s="111" t="str">
        <f t="shared" si="0"/>
        <v>SRN22</v>
      </c>
      <c r="B76" s="111" t="s">
        <v>301</v>
      </c>
      <c r="C76" s="111" t="s">
        <v>259</v>
      </c>
      <c r="D76" s="149" t="str">
        <f>INDEX('Cyclical_after overrides'!$A$1:$AX$244,MATCH(Recharges!$A76,'Cyclical_after overrides'!$A$1:$A$244,0),MATCH(Recharges!D$2,'Cyclical_after overrides'!$A$1:$AX$1,0))</f>
        <v/>
      </c>
      <c r="E76" s="149" t="str">
        <f>INDEX('Cyclical_after overrides'!$A$1:$AX$244,MATCH(Recharges!$A76,'Cyclical_after overrides'!$A$1:$A$244,0),MATCH(Recharges!E$2,'Cyclical_after overrides'!$A$1:$AX$1,0))</f>
        <v/>
      </c>
      <c r="G76" s="149">
        <f>INDEX('Cyclical_after overrides'!$A$1:$AX$244,MATCH(Recharges!$A76,'Cyclical_after overrides'!$A$1:$A$244,0),MATCH(Recharges!G$2,'Cyclical_after overrides'!$A$1:$AX$1,0))</f>
        <v>6.6000000000000003E-2</v>
      </c>
      <c r="H76" s="149">
        <f>INDEX('Cyclical_after overrides'!$A$1:$AX$244,MATCH(Recharges!$A76,'Cyclical_after overrides'!$A$1:$A$244,0),MATCH(Recharges!H$2,'Cyclical_after overrides'!$A$1:$AX$1,0))</f>
        <v>1.1160000000000001</v>
      </c>
      <c r="I76" s="149">
        <f>INDEX('Cyclical_after overrides'!$A$1:$AX$244,MATCH(Recharges!$A76,'Cyclical_after overrides'!$A$1:$A$244,0),MATCH(Recharges!I$2,'Cyclical_after overrides'!$A$1:$AX$1,0))</f>
        <v>0</v>
      </c>
      <c r="J76" s="149">
        <f>INDEX('Cyclical_after overrides'!$A$1:$AX$244,MATCH(Recharges!$A76,'Cyclical_after overrides'!$A$1:$A$244,0),MATCH(Recharges!J$2,'Cyclical_after overrides'!$A$1:$AX$1,0))</f>
        <v>0</v>
      </c>
      <c r="L76" s="149" t="str">
        <f>_xlfn.IFNA(INDEX(PR24_after_overrides!$D$3:$AX$128, MATCH(Recharges!$A76, PR24_after_overrides!$A$3:$A$128, 0), MATCH(Recharges!L$2, PR24_after_overrides!$D$2:$AX$2, 0)), "")</f>
        <v/>
      </c>
      <c r="M76" s="149" t="str">
        <f>_xlfn.IFNA(INDEX(PR24_after_overrides!$D$3:$AX$128, MATCH(Recharges!$A76, PR24_after_overrides!$A$3:$A$128, 0), MATCH(Recharges!M$2, PR24_after_overrides!$D$2:$AX$2, 0)), "")</f>
        <v/>
      </c>
      <c r="N76" s="149" t="str">
        <f>_xlfn.IFNA(INDEX(PR24_after_overrides!$D$3:$AX$128, MATCH(Recharges!$A76, PR24_after_overrides!$A$3:$A$128, 0), MATCH(Recharges!N$2, PR24_after_overrides!$D$2:$AX$2, 0)), "")</f>
        <v/>
      </c>
      <c r="O76" s="149" t="str">
        <f>_xlfn.IFNA(INDEX(PR24_after_overrides!$D$3:$AX$128, MATCH(Recharges!$A76, PR24_after_overrides!$A$3:$A$128, 0), MATCH(Recharges!O$2, PR24_after_overrides!$D$2:$AX$2, 0)), "")</f>
        <v/>
      </c>
      <c r="Q76" s="149">
        <f>INDEX(PR19_after_overrides!$A$1:$J$255, MATCH(Recharges!$A76, PR19_after_overrides!$A$1:$A$255, 0), MATCH(Recharges!Q$2, PR19_after_overrides!$A$1:$J$1, 0))</f>
        <v>4.8000000000000001E-2</v>
      </c>
      <c r="R76" s="149">
        <f>INDEX(PR19_after_overrides!$A$1:$J$255, MATCH(Recharges!$A76, PR19_after_overrides!$A$1:$A$255, 0), MATCH(Recharges!R$2, PR19_after_overrides!$A$1:$J$1, 0))</f>
        <v>1.0609999999999999</v>
      </c>
      <c r="S76" s="149">
        <f>INDEX(PR19_after_overrides!$A$1:$J$255, MATCH(Recharges!$A76, PR19_after_overrides!$A$1:$A$255, 0), MATCH(Recharges!S$2, PR19_after_overrides!$A$1:$J$1, 0))</f>
        <v>0</v>
      </c>
      <c r="T76" s="149">
        <f>INDEX(PR19_after_overrides!$A$1:$J$255, MATCH(Recharges!$A76, PR19_after_overrides!$A$1:$A$255, 0), MATCH(Recharges!T$2, PR19_after_overrides!$A$1:$J$1, 0))</f>
        <v>0</v>
      </c>
      <c r="V76" s="149" cm="1">
        <f t="array" ref="V76">_xlfn.IFS($C76&lt;"2018-19",
_xlfn.IFS($X76="BPDT",SUM(Q76:R76)-SUM(S76:T76),$X76="Numbers agree",SUM(Q76:R76)-SUM(S76:T76),$X76="APR",ABS(D76)-ABS(E76),$X76="n/a",ABS(D76)-ABS(E76)),
$C76="2018-19",ABS(D76)-ABS(E76),
$C76="2019-20",ABS(D76)-ABS(E76),
$C76&lt;"2024-25",SUM(G76:H76)-SUM(I76:J76),C76&gt;="2024-25",SUM(L76:M76)-SUM(N76:O76))</f>
        <v>1.1820000000000002</v>
      </c>
      <c r="X76" s="111"/>
    </row>
    <row r="77" spans="1:24" x14ac:dyDescent="0.4">
      <c r="A77" s="111" t="str">
        <f t="shared" si="0"/>
        <v>SRN23</v>
      </c>
      <c r="B77" s="111" t="s">
        <v>301</v>
      </c>
      <c r="C77" s="111" t="s">
        <v>261</v>
      </c>
      <c r="D77" s="149" t="str">
        <f>INDEX('Cyclical_after overrides'!$A$1:$AX$244,MATCH(Recharges!$A77,'Cyclical_after overrides'!$A$1:$A$244,0),MATCH(Recharges!D$2,'Cyclical_after overrides'!$A$1:$AX$1,0))</f>
        <v/>
      </c>
      <c r="E77" s="149" t="str">
        <f>INDEX('Cyclical_after overrides'!$A$1:$AX$244,MATCH(Recharges!$A77,'Cyclical_after overrides'!$A$1:$A$244,0),MATCH(Recharges!E$2,'Cyclical_after overrides'!$A$1:$AX$1,0))</f>
        <v/>
      </c>
      <c r="G77" s="149">
        <f>INDEX('Cyclical_after overrides'!$A$1:$AX$244,MATCH(Recharges!$A77,'Cyclical_after overrides'!$A$1:$A$244,0),MATCH(Recharges!G$2,'Cyclical_after overrides'!$A$1:$AX$1,0))</f>
        <v>8.2000000000000003E-2</v>
      </c>
      <c r="H77" s="149">
        <f>INDEX('Cyclical_after overrides'!$A$1:$AX$244,MATCH(Recharges!$A77,'Cyclical_after overrides'!$A$1:$A$244,0),MATCH(Recharges!H$2,'Cyclical_after overrides'!$A$1:$AX$1,0))</f>
        <v>1.542</v>
      </c>
      <c r="I77" s="149">
        <f>INDEX('Cyclical_after overrides'!$A$1:$AX$244,MATCH(Recharges!$A77,'Cyclical_after overrides'!$A$1:$A$244,0),MATCH(Recharges!I$2,'Cyclical_after overrides'!$A$1:$AX$1,0))</f>
        <v>0</v>
      </c>
      <c r="J77" s="149">
        <f>INDEX('Cyclical_after overrides'!$A$1:$AX$244,MATCH(Recharges!$A77,'Cyclical_after overrides'!$A$1:$A$244,0),MATCH(Recharges!J$2,'Cyclical_after overrides'!$A$1:$AX$1,0))</f>
        <v>0</v>
      </c>
      <c r="L77" s="149" t="str">
        <f>_xlfn.IFNA(INDEX(PR24_after_overrides!$D$3:$AX$128, MATCH(Recharges!$A77, PR24_after_overrides!$A$3:$A$128, 0), MATCH(Recharges!L$2, PR24_after_overrides!$D$2:$AX$2, 0)), "")</f>
        <v/>
      </c>
      <c r="M77" s="149" t="str">
        <f>_xlfn.IFNA(INDEX(PR24_after_overrides!$D$3:$AX$128, MATCH(Recharges!$A77, PR24_after_overrides!$A$3:$A$128, 0), MATCH(Recharges!M$2, PR24_after_overrides!$D$2:$AX$2, 0)), "")</f>
        <v/>
      </c>
      <c r="N77" s="149" t="str">
        <f>_xlfn.IFNA(INDEX(PR24_after_overrides!$D$3:$AX$128, MATCH(Recharges!$A77, PR24_after_overrides!$A$3:$A$128, 0), MATCH(Recharges!N$2, PR24_after_overrides!$D$2:$AX$2, 0)), "")</f>
        <v/>
      </c>
      <c r="O77" s="149" t="str">
        <f>_xlfn.IFNA(INDEX(PR24_after_overrides!$D$3:$AX$128, MATCH(Recharges!$A77, PR24_after_overrides!$A$3:$A$128, 0), MATCH(Recharges!O$2, PR24_after_overrides!$D$2:$AX$2, 0)), "")</f>
        <v/>
      </c>
      <c r="Q77" s="149">
        <f>INDEX(PR19_after_overrides!$A$1:$J$255, MATCH(Recharges!$A77, PR19_after_overrides!$A$1:$A$255, 0), MATCH(Recharges!Q$2, PR19_after_overrides!$A$1:$J$1, 0))</f>
        <v>3.1E-2</v>
      </c>
      <c r="R77" s="149">
        <f>INDEX(PR19_after_overrides!$A$1:$J$255, MATCH(Recharges!$A77, PR19_after_overrides!$A$1:$A$255, 0), MATCH(Recharges!R$2, PR19_after_overrides!$A$1:$J$1, 0))</f>
        <v>1.268</v>
      </c>
      <c r="S77" s="149">
        <f>INDEX(PR19_after_overrides!$A$1:$J$255, MATCH(Recharges!$A77, PR19_after_overrides!$A$1:$A$255, 0), MATCH(Recharges!S$2, PR19_after_overrides!$A$1:$J$1, 0))</f>
        <v>0</v>
      </c>
      <c r="T77" s="149">
        <f>INDEX(PR19_after_overrides!$A$1:$J$255, MATCH(Recharges!$A77, PR19_after_overrides!$A$1:$A$255, 0), MATCH(Recharges!T$2, PR19_after_overrides!$A$1:$J$1, 0))</f>
        <v>0</v>
      </c>
      <c r="V77" s="149" cm="1">
        <f t="array" ref="V77">_xlfn.IFS($C77&lt;"2018-19",
_xlfn.IFS($X77="BPDT",SUM(Q77:R77)-SUM(S77:T77),$X77="Numbers agree",SUM(Q77:R77)-SUM(S77:T77),$X77="APR",ABS(D77)-ABS(E77),$X77="n/a",ABS(D77)-ABS(E77)),
$C77="2018-19",ABS(D77)-ABS(E77),
$C77="2019-20",ABS(D77)-ABS(E77),
$C77&lt;"2024-25",SUM(G77:H77)-SUM(I77:J77),C77&gt;="2024-25",SUM(L77:M77)-SUM(N77:O77))</f>
        <v>1.6240000000000001</v>
      </c>
      <c r="X77" s="111"/>
    </row>
    <row r="78" spans="1:24" x14ac:dyDescent="0.4">
      <c r="A78" s="111" t="str">
        <f t="shared" ref="A78:A84" si="4">B78&amp;RIGHT(C78,2)</f>
        <v>SRN24</v>
      </c>
      <c r="B78" s="111" t="s">
        <v>301</v>
      </c>
      <c r="C78" s="111" t="s">
        <v>263</v>
      </c>
      <c r="D78" s="149"/>
      <c r="E78" s="149"/>
      <c r="G78" s="149">
        <f>INDEX('Cyclical_after overrides'!$A$1:$AX$244,MATCH(Recharges!$A78,'Cyclical_after overrides'!$A$1:$A$244,0),MATCH(Recharges!G$2,'Cyclical_after overrides'!$A$1:$AX$1,0))</f>
        <v>6.7000000000000004E-2</v>
      </c>
      <c r="H78" s="149">
        <f>INDEX('Cyclical_after overrides'!$A$1:$AX$244,MATCH(Recharges!$A78,'Cyclical_after overrides'!$A$1:$A$244,0),MATCH(Recharges!H$2,'Cyclical_after overrides'!$A$1:$AX$1,0))</f>
        <v>1.278</v>
      </c>
      <c r="I78" s="149">
        <f>INDEX('Cyclical_after overrides'!$A$1:$AX$244,MATCH(Recharges!$A78,'Cyclical_after overrides'!$A$1:$A$244,0),MATCH(Recharges!I$2,'Cyclical_after overrides'!$A$1:$AX$1,0))</f>
        <v>0</v>
      </c>
      <c r="J78" s="149">
        <f>INDEX('Cyclical_after overrides'!$A$1:$AX$244,MATCH(Recharges!$A78,'Cyclical_after overrides'!$A$1:$A$244,0),MATCH(Recharges!J$2,'Cyclical_after overrides'!$A$1:$AX$1,0))</f>
        <v>0</v>
      </c>
      <c r="L78" s="149">
        <f>_xlfn.IFNA(INDEX(PR24_after_overrides!$D$3:$AX$128, MATCH(Recharges!$A78, PR24_after_overrides!$A$3:$A$128, 0), MATCH(Recharges!L$2, PR24_after_overrides!$D$2:$AX$2, 0)), "")</f>
        <v>7.0716423975618017E-2</v>
      </c>
      <c r="M78" s="149">
        <f>_xlfn.IFNA(INDEX(PR24_after_overrides!$D$3:$AX$128, MATCH(Recharges!$A78, PR24_after_overrides!$A$3:$A$128, 0), MATCH(Recharges!M$2, PR24_after_overrides!$D$2:$AX$2, 0)), "")</f>
        <v>1.3488894006095498</v>
      </c>
      <c r="N78" s="149">
        <f>_xlfn.IFNA(INDEX(PR24_after_overrides!$D$3:$AX$128, MATCH(Recharges!$A78, PR24_after_overrides!$A$3:$A$128, 0), MATCH(Recharges!N$2, PR24_after_overrides!$D$2:$AX$2, 0)), "")</f>
        <v>0</v>
      </c>
      <c r="O78" s="149">
        <f>_xlfn.IFNA(INDEX(PR24_after_overrides!$D$3:$AX$128, MATCH(Recharges!$A78, PR24_after_overrides!$A$3:$A$128, 0), MATCH(Recharges!O$2, PR24_after_overrides!$D$2:$AX$2, 0)), "")</f>
        <v>0</v>
      </c>
      <c r="Q78" s="149"/>
      <c r="R78" s="149"/>
      <c r="S78" s="149"/>
      <c r="T78" s="149"/>
      <c r="V78" s="149" cm="1">
        <f t="array" ref="V78">_xlfn.IFS($C78&lt;"2018-19",
_xlfn.IFS($X78="BPDT",SUM(Q78:R78)-SUM(S78:T78),$X78="Numbers agree",SUM(Q78:R78)-SUM(S78:T78),$X78="APR",ABS(D78)-ABS(E78),$X78="n/a",ABS(D78)-ABS(E78)),
$C78="2018-19",ABS(D78)-ABS(E78),
$C78="2019-20",ABS(D78)-ABS(E78),
$C78&lt;"2024-25",SUM(G78:H78)-SUM(I78:J78),C78&gt;="2024-25",SUM(L78:M78)-SUM(N78:O78))</f>
        <v>1.345</v>
      </c>
      <c r="X78" s="111"/>
    </row>
    <row r="79" spans="1:24" x14ac:dyDescent="0.4">
      <c r="A79" s="111" t="str">
        <f t="shared" si="4"/>
        <v>SRN25</v>
      </c>
      <c r="B79" s="111" t="s">
        <v>301</v>
      </c>
      <c r="C79" s="111" t="s">
        <v>516</v>
      </c>
      <c r="D79" s="149"/>
      <c r="E79" s="149"/>
      <c r="G79" s="149"/>
      <c r="H79" s="149"/>
      <c r="I79" s="149"/>
      <c r="J79" s="149"/>
      <c r="L79" s="149">
        <f>_xlfn.IFNA(INDEX(PR24_after_overrides!$D$3:$AX$128, MATCH(Recharges!$A79, PR24_after_overrides!$A$3:$A$128, 0), MATCH(Recharges!L$2, PR24_after_overrides!$D$2:$AX$2, 0)), "")</f>
        <v>7.9358144260074523E-2</v>
      </c>
      <c r="M79" s="149">
        <f>_xlfn.IFNA(INDEX(PR24_after_overrides!$D$3:$AX$128, MATCH(Recharges!$A79, PR24_after_overrides!$A$3:$A$128, 0), MATCH(Recharges!M$2, PR24_after_overrides!$D$2:$AX$2, 0)), "")</f>
        <v>1.7491404673213686</v>
      </c>
      <c r="N79" s="149">
        <f>_xlfn.IFNA(INDEX(PR24_after_overrides!$D$3:$AX$128, MATCH(Recharges!$A79, PR24_after_overrides!$A$3:$A$128, 0), MATCH(Recharges!N$2, PR24_after_overrides!$D$2:$AX$2, 0)), "")</f>
        <v>0</v>
      </c>
      <c r="O79" s="149">
        <f>_xlfn.IFNA(INDEX(PR24_after_overrides!$D$3:$AX$128, MATCH(Recharges!$A79, PR24_after_overrides!$A$3:$A$128, 0), MATCH(Recharges!O$2, PR24_after_overrides!$D$2:$AX$2, 0)), "")</f>
        <v>0</v>
      </c>
      <c r="Q79" s="149"/>
      <c r="R79" s="149"/>
      <c r="S79" s="149"/>
      <c r="T79" s="149"/>
      <c r="V79" s="149" cm="1">
        <f t="array" ref="V79">_xlfn.IFS($C79&lt;"2018-19",
_xlfn.IFS($X79="BPDT",SUM(Q79:R79)-SUM(S79:T79),$X79="Numbers agree",SUM(Q79:R79)-SUM(S79:T79),$X79="APR",ABS(D79)-ABS(E79),$X79="n/a",ABS(D79)-ABS(E79)),
$C79="2018-19",ABS(D79)-ABS(E79),
$C79="2019-20",ABS(D79)-ABS(E79),
$C79&lt;"2024-25",SUM(G79:H79)-SUM(I79:J79),C79&gt;="2024-25",SUM(L79:M79)-SUM(N79:O79))</f>
        <v>1.8284986115814432</v>
      </c>
      <c r="X79" s="111"/>
    </row>
    <row r="80" spans="1:24" x14ac:dyDescent="0.4">
      <c r="A80" s="111" t="str">
        <f t="shared" si="4"/>
        <v>SRN26</v>
      </c>
      <c r="B80" s="111" t="s">
        <v>301</v>
      </c>
      <c r="C80" s="111" t="s">
        <v>518</v>
      </c>
      <c r="D80" s="149"/>
      <c r="E80" s="149"/>
      <c r="G80" s="149"/>
      <c r="H80" s="149"/>
      <c r="I80" s="149"/>
      <c r="J80" s="149"/>
      <c r="L80" s="149">
        <f>_xlfn.IFNA(INDEX(PR24_after_overrides!$D$3:$AX$128, MATCH(Recharges!$A80, PR24_after_overrides!$A$3:$A$128, 0), MATCH(Recharges!L$2, PR24_after_overrides!$D$2:$AX$2, 0)), "")</f>
        <v>6.6831019302404343E-2</v>
      </c>
      <c r="M80" s="149">
        <f>_xlfn.IFNA(INDEX(PR24_after_overrides!$D$3:$AX$128, MATCH(Recharges!$A80, PR24_after_overrides!$A$3:$A$128, 0), MATCH(Recharges!M$2, PR24_after_overrides!$D$2:$AX$2, 0)), "")</f>
        <v>1.3388480866915002</v>
      </c>
      <c r="N80" s="149">
        <f>_xlfn.IFNA(INDEX(PR24_after_overrides!$D$3:$AX$128, MATCH(Recharges!$A80, PR24_after_overrides!$A$3:$A$128, 0), MATCH(Recharges!N$2, PR24_after_overrides!$D$2:$AX$2, 0)), "")</f>
        <v>0</v>
      </c>
      <c r="O80" s="149">
        <f>_xlfn.IFNA(INDEX(PR24_after_overrides!$D$3:$AX$128, MATCH(Recharges!$A80, PR24_after_overrides!$A$3:$A$128, 0), MATCH(Recharges!O$2, PR24_after_overrides!$D$2:$AX$2, 0)), "")</f>
        <v>0</v>
      </c>
      <c r="Q80" s="149"/>
      <c r="R80" s="149"/>
      <c r="S80" s="149"/>
      <c r="T80" s="149"/>
      <c r="V80" s="149" cm="1">
        <f t="array" ref="V80">_xlfn.IFS($C80&lt;"2018-19",
_xlfn.IFS($X80="BPDT",SUM(Q80:R80)-SUM(S80:T80),$X80="Numbers agree",SUM(Q80:R80)-SUM(S80:T80),$X80="APR",ABS(D80)-ABS(E80),$X80="n/a",ABS(D80)-ABS(E80)),
$C80="2018-19",ABS(D80)-ABS(E80),
$C80="2019-20",ABS(D80)-ABS(E80),
$C80&lt;"2024-25",SUM(G80:H80)-SUM(I80:J80),C80&gt;="2024-25",SUM(L80:M80)-SUM(N80:O80))</f>
        <v>1.4056791059939047</v>
      </c>
      <c r="X80" s="111"/>
    </row>
    <row r="81" spans="1:24" x14ac:dyDescent="0.4">
      <c r="A81" s="111" t="str">
        <f t="shared" si="4"/>
        <v>SRN27</v>
      </c>
      <c r="B81" s="111" t="s">
        <v>301</v>
      </c>
      <c r="C81" s="111" t="s">
        <v>519</v>
      </c>
      <c r="D81" s="149"/>
      <c r="E81" s="149"/>
      <c r="G81" s="149"/>
      <c r="H81" s="149"/>
      <c r="I81" s="149"/>
      <c r="J81" s="149"/>
      <c r="L81" s="149">
        <f>_xlfn.IFNA(INDEX(PR24_after_overrides!$D$3:$AX$128, MATCH(Recharges!$A81, PR24_after_overrides!$A$3:$A$128, 0), MATCH(Recharges!L$2, PR24_after_overrides!$D$2:$AX$2, 0)), "")</f>
        <v>4.090077886894683E-2</v>
      </c>
      <c r="M81" s="149">
        <f>_xlfn.IFNA(INDEX(PR24_after_overrides!$D$3:$AX$128, MATCH(Recharges!$A81, PR24_after_overrides!$A$3:$A$128, 0), MATCH(Recharges!M$2, PR24_after_overrides!$D$2:$AX$2, 0)), "")</f>
        <v>0.96798509989840831</v>
      </c>
      <c r="N81" s="149">
        <f>_xlfn.IFNA(INDEX(PR24_after_overrides!$D$3:$AX$128, MATCH(Recharges!$A81, PR24_after_overrides!$A$3:$A$128, 0), MATCH(Recharges!N$2, PR24_after_overrides!$D$2:$AX$2, 0)), "")</f>
        <v>0</v>
      </c>
      <c r="O81" s="149">
        <f>_xlfn.IFNA(INDEX(PR24_after_overrides!$D$3:$AX$128, MATCH(Recharges!$A81, PR24_after_overrides!$A$3:$A$128, 0), MATCH(Recharges!O$2, PR24_after_overrides!$D$2:$AX$2, 0)), "")</f>
        <v>0</v>
      </c>
      <c r="Q81" s="149"/>
      <c r="R81" s="149"/>
      <c r="S81" s="149"/>
      <c r="T81" s="149"/>
      <c r="V81" s="149" cm="1">
        <f t="array" ref="V81">_xlfn.IFS($C81&lt;"2018-19",
_xlfn.IFS($X81="BPDT",SUM(Q81:R81)-SUM(S81:T81),$X81="Numbers agree",SUM(Q81:R81)-SUM(S81:T81),$X81="APR",ABS(D81)-ABS(E81),$X81="n/a",ABS(D81)-ABS(E81)),
$C81="2018-19",ABS(D81)-ABS(E81),
$C81="2019-20",ABS(D81)-ABS(E81),
$C81&lt;"2024-25",SUM(G81:H81)-SUM(I81:J81),C81&gt;="2024-25",SUM(L81:M81)-SUM(N81:O81))</f>
        <v>1.0088858787673551</v>
      </c>
      <c r="X81" s="111"/>
    </row>
    <row r="82" spans="1:24" x14ac:dyDescent="0.4">
      <c r="A82" s="111" t="str">
        <f t="shared" si="4"/>
        <v>SRN28</v>
      </c>
      <c r="B82" s="111" t="s">
        <v>301</v>
      </c>
      <c r="C82" s="111" t="s">
        <v>520</v>
      </c>
      <c r="D82" s="149"/>
      <c r="E82" s="149"/>
      <c r="G82" s="149"/>
      <c r="H82" s="149"/>
      <c r="I82" s="149"/>
      <c r="J82" s="149"/>
      <c r="L82" s="149">
        <f>_xlfn.IFNA(INDEX(PR24_after_overrides!$D$3:$AX$128, MATCH(Recharges!$A82, PR24_after_overrides!$A$3:$A$128, 0), MATCH(Recharges!L$2, PR24_after_overrides!$D$2:$AX$2, 0)), "")</f>
        <v>4.1715137148662373E-2</v>
      </c>
      <c r="M82" s="149">
        <f>_xlfn.IFNA(INDEX(PR24_after_overrides!$D$3:$AX$128, MATCH(Recharges!$A82, PR24_after_overrides!$A$3:$A$128, 0), MATCH(Recharges!M$2, PR24_after_overrides!$D$2:$AX$2, 0)), "")</f>
        <v>0.70104605485946492</v>
      </c>
      <c r="N82" s="149">
        <f>_xlfn.IFNA(INDEX(PR24_after_overrides!$D$3:$AX$128, MATCH(Recharges!$A82, PR24_after_overrides!$A$3:$A$128, 0), MATCH(Recharges!N$2, PR24_after_overrides!$D$2:$AX$2, 0)), "")</f>
        <v>0</v>
      </c>
      <c r="O82" s="149">
        <f>_xlfn.IFNA(INDEX(PR24_after_overrides!$D$3:$AX$128, MATCH(Recharges!$A82, PR24_after_overrides!$A$3:$A$128, 0), MATCH(Recharges!O$2, PR24_after_overrides!$D$2:$AX$2, 0)), "")</f>
        <v>0</v>
      </c>
      <c r="Q82" s="149"/>
      <c r="R82" s="149"/>
      <c r="S82" s="149"/>
      <c r="T82" s="149"/>
      <c r="V82" s="149" cm="1">
        <f t="array" ref="V82">_xlfn.IFS($C82&lt;"2018-19",
_xlfn.IFS($X82="BPDT",SUM(Q82:R82)-SUM(S82:T82),$X82="Numbers agree",SUM(Q82:R82)-SUM(S82:T82),$X82="APR",ABS(D82)-ABS(E82),$X82="n/a",ABS(D82)-ABS(E82)),
$C82="2018-19",ABS(D82)-ABS(E82),
$C82="2019-20",ABS(D82)-ABS(E82),
$C82&lt;"2024-25",SUM(G82:H82)-SUM(I82:J82),C82&gt;="2024-25",SUM(L82:M82)-SUM(N82:O82))</f>
        <v>0.74276119200812729</v>
      </c>
      <c r="X82" s="111"/>
    </row>
    <row r="83" spans="1:24" x14ac:dyDescent="0.4">
      <c r="A83" s="111" t="str">
        <f t="shared" si="4"/>
        <v>SRN29</v>
      </c>
      <c r="B83" s="111" t="s">
        <v>301</v>
      </c>
      <c r="C83" s="111" t="s">
        <v>521</v>
      </c>
      <c r="D83" s="149"/>
      <c r="E83" s="149"/>
      <c r="G83" s="149"/>
      <c r="H83" s="149"/>
      <c r="I83" s="149"/>
      <c r="J83" s="149"/>
      <c r="L83" s="149">
        <f>_xlfn.IFNA(INDEX(PR24_after_overrides!$D$3:$AX$128, MATCH(Recharges!$A83, PR24_after_overrides!$A$3:$A$128, 0), MATCH(Recharges!L$2, PR24_after_overrides!$D$2:$AX$2, 0)), "")</f>
        <v>4.2546562817473765E-2</v>
      </c>
      <c r="M83" s="149">
        <f>_xlfn.IFNA(INDEX(PR24_after_overrides!$D$3:$AX$128, MATCH(Recharges!$A83, PR24_after_overrides!$A$3:$A$128, 0), MATCH(Recharges!M$2, PR24_after_overrides!$D$2:$AX$2, 0)), "")</f>
        <v>0.61337961395191354</v>
      </c>
      <c r="N83" s="149">
        <f>_xlfn.IFNA(INDEX(PR24_after_overrides!$D$3:$AX$128, MATCH(Recharges!$A83, PR24_after_overrides!$A$3:$A$128, 0), MATCH(Recharges!N$2, PR24_after_overrides!$D$2:$AX$2, 0)), "")</f>
        <v>0</v>
      </c>
      <c r="O83" s="149">
        <f>_xlfn.IFNA(INDEX(PR24_after_overrides!$D$3:$AX$128, MATCH(Recharges!$A83, PR24_after_overrides!$A$3:$A$128, 0), MATCH(Recharges!O$2, PR24_after_overrides!$D$2:$AX$2, 0)), "")</f>
        <v>0</v>
      </c>
      <c r="Q83" s="149"/>
      <c r="R83" s="149"/>
      <c r="S83" s="149"/>
      <c r="T83" s="149"/>
      <c r="V83" s="149" cm="1">
        <f t="array" ref="V83">_xlfn.IFS($C83&lt;"2018-19",
_xlfn.IFS($X83="BPDT",SUM(Q83:R83)-SUM(S83:T83),$X83="Numbers agree",SUM(Q83:R83)-SUM(S83:T83),$X83="APR",ABS(D83)-ABS(E83),$X83="n/a",ABS(D83)-ABS(E83)),
$C83="2018-19",ABS(D83)-ABS(E83),
$C83="2019-20",ABS(D83)-ABS(E83),
$C83&lt;"2024-25",SUM(G83:H83)-SUM(I83:J83),C83&gt;="2024-25",SUM(L83:M83)-SUM(N83:O83))</f>
        <v>0.65592617676938736</v>
      </c>
      <c r="X83" s="111"/>
    </row>
    <row r="84" spans="1:24" x14ac:dyDescent="0.4">
      <c r="A84" s="111" t="str">
        <f t="shared" si="4"/>
        <v>SRN30</v>
      </c>
      <c r="B84" s="111" t="s">
        <v>301</v>
      </c>
      <c r="C84" s="111" t="s">
        <v>522</v>
      </c>
      <c r="D84" s="149"/>
      <c r="E84" s="149"/>
      <c r="G84" s="149"/>
      <c r="H84" s="149"/>
      <c r="I84" s="149"/>
      <c r="J84" s="149"/>
      <c r="L84" s="149">
        <f>_xlfn.IFNA(INDEX(PR24_after_overrides!$D$3:$AX$128, MATCH(Recharges!$A84, PR24_after_overrides!$A$3:$A$128, 0), MATCH(Recharges!L$2, PR24_after_overrides!$D$2:$AX$2, 0)), "")</f>
        <v>4.3395055875380964E-2</v>
      </c>
      <c r="M84" s="149">
        <f>_xlfn.IFNA(INDEX(PR24_after_overrides!$D$3:$AX$128, MATCH(Recharges!$A84, PR24_after_overrides!$A$3:$A$128, 0), MATCH(Recharges!M$2, PR24_after_overrides!$D$2:$AX$2, 0)), "")</f>
        <v>0.58342241788012184</v>
      </c>
      <c r="N84" s="149">
        <f>_xlfn.IFNA(INDEX(PR24_after_overrides!$D$3:$AX$128, MATCH(Recharges!$A84, PR24_after_overrides!$A$3:$A$128, 0), MATCH(Recharges!N$2, PR24_after_overrides!$D$2:$AX$2, 0)), "")</f>
        <v>0</v>
      </c>
      <c r="O84" s="149">
        <f>_xlfn.IFNA(INDEX(PR24_after_overrides!$D$3:$AX$128, MATCH(Recharges!$A84, PR24_after_overrides!$A$3:$A$128, 0), MATCH(Recharges!O$2, PR24_after_overrides!$D$2:$AX$2, 0)), "")</f>
        <v>0</v>
      </c>
      <c r="Q84" s="149"/>
      <c r="R84" s="149"/>
      <c r="S84" s="149"/>
      <c r="T84" s="149"/>
      <c r="V84" s="149" cm="1">
        <f t="array" ref="V84">_xlfn.IFS($C84&lt;"2018-19",
_xlfn.IFS($X84="BPDT",SUM(Q84:R84)-SUM(S84:T84),$X84="Numbers agree",SUM(Q84:R84)-SUM(S84:T84),$X84="APR",ABS(D84)-ABS(E84),$X84="n/a",ABS(D84)-ABS(E84)),
$C84="2018-19",ABS(D84)-ABS(E84),
$C84="2019-20",ABS(D84)-ABS(E84),
$C84&lt;"2024-25",SUM(G84:H84)-SUM(I84:J84),C84&gt;="2024-25",SUM(L84:M84)-SUM(N84:O84))</f>
        <v>0.62681747375550279</v>
      </c>
      <c r="X84" s="111"/>
    </row>
    <row r="85" spans="1:24" x14ac:dyDescent="0.4">
      <c r="A85" s="111" t="str">
        <f t="shared" si="0"/>
        <v>SVE19</v>
      </c>
      <c r="B85" s="111" t="s">
        <v>433</v>
      </c>
      <c r="C85" s="111" t="s">
        <v>253</v>
      </c>
      <c r="D85" s="149">
        <f>INDEX('Cyclical_after overrides'!$A$1:$AX$244,MATCH(Recharges!$A85,'Cyclical_after overrides'!$A$1:$A$244,0),MATCH(Recharges!D$2,'Cyclical_after overrides'!$A$1:$AX$1,0))</f>
        <v>-9.0619999999999994</v>
      </c>
      <c r="E85" s="149">
        <f>INDEX('Cyclical_after overrides'!$A$1:$AX$244,MATCH(Recharges!$A85,'Cyclical_after overrides'!$A$1:$A$244,0),MATCH(Recharges!E$2,'Cyclical_after overrides'!$A$1:$AX$1,0))</f>
        <v>0.56200000000000006</v>
      </c>
      <c r="G85" s="149" t="str">
        <f>INDEX('Cyclical_after overrides'!$A$1:$AX$244,MATCH(Recharges!$A85,'Cyclical_after overrides'!$A$1:$A$244,0),MATCH(Recharges!G$2,'Cyclical_after overrides'!$A$1:$AX$1,0))</f>
        <v/>
      </c>
      <c r="H85" s="149" t="str">
        <f>INDEX('Cyclical_after overrides'!$A$1:$AX$244,MATCH(Recharges!$A85,'Cyclical_after overrides'!$A$1:$A$244,0),MATCH(Recharges!H$2,'Cyclical_after overrides'!$A$1:$AX$1,0))</f>
        <v/>
      </c>
      <c r="I85" s="149" t="str">
        <f>INDEX('Cyclical_after overrides'!$A$1:$AX$244,MATCH(Recharges!$A85,'Cyclical_after overrides'!$A$1:$A$244,0),MATCH(Recharges!I$2,'Cyclical_after overrides'!$A$1:$AX$1,0))</f>
        <v/>
      </c>
      <c r="J85" s="149" t="str">
        <f>INDEX('Cyclical_after overrides'!$A$1:$AX$244,MATCH(Recharges!$A85,'Cyclical_after overrides'!$A$1:$A$244,0),MATCH(Recharges!J$2,'Cyclical_after overrides'!$A$1:$AX$1,0))</f>
        <v/>
      </c>
      <c r="L85" s="149" t="str">
        <f>_xlfn.IFNA(INDEX(PR24_after_overrides!$D$3:$AX$128, MATCH(Recharges!$A85, PR24_after_overrides!$A$3:$A$128, 0), MATCH(Recharges!L$2, PR24_after_overrides!$D$2:$AX$2, 0)), "")</f>
        <v/>
      </c>
      <c r="M85" s="149" t="str">
        <f>_xlfn.IFNA(INDEX(PR24_after_overrides!$D$3:$AX$128, MATCH(Recharges!$A85, PR24_after_overrides!$A$3:$A$128, 0), MATCH(Recharges!M$2, PR24_after_overrides!$D$2:$AX$2, 0)), "")</f>
        <v/>
      </c>
      <c r="N85" s="149" t="str">
        <f>_xlfn.IFNA(INDEX(PR24_after_overrides!$D$3:$AX$128, MATCH(Recharges!$A85, PR24_after_overrides!$A$3:$A$128, 0), MATCH(Recharges!N$2, PR24_after_overrides!$D$2:$AX$2, 0)), "")</f>
        <v/>
      </c>
      <c r="O85" s="149" t="str">
        <f>_xlfn.IFNA(INDEX(PR24_after_overrides!$D$3:$AX$128, MATCH(Recharges!$A85, PR24_after_overrides!$A$3:$A$128, 0), MATCH(Recharges!O$2, PR24_after_overrides!$D$2:$AX$2, 0)), "")</f>
        <v/>
      </c>
      <c r="Q85" s="149">
        <f>INDEX(PR19_after_overrides!$A$1:$J$255, MATCH(Recharges!$A85, PR19_after_overrides!$A$1:$A$255, 0), MATCH(Recharges!Q$2, PR19_after_overrides!$A$1:$J$1, 0))</f>
        <v>3.3503319999999999</v>
      </c>
      <c r="R85" s="149">
        <f>INDEX(PR19_after_overrides!$A$1:$J$255, MATCH(Recharges!$A85, PR19_after_overrides!$A$1:$A$255, 0), MATCH(Recharges!R$2, PR19_after_overrides!$A$1:$J$1, 0))</f>
        <v>8.2781605183939604</v>
      </c>
      <c r="S85" s="149">
        <f>INDEX(PR19_after_overrides!$A$1:$J$255, MATCH(Recharges!$A85, PR19_after_overrides!$A$1:$A$255, 0), MATCH(Recharges!S$2, PR19_after_overrides!$A$1:$J$1, 0))</f>
        <v>0.30066132154899999</v>
      </c>
      <c r="T85" s="149">
        <f>INDEX(PR19_after_overrides!$A$1:$J$255, MATCH(Recharges!$A85, PR19_after_overrides!$A$1:$A$255, 0), MATCH(Recharges!T$2, PR19_after_overrides!$A$1:$J$1, 0))</f>
        <v>0.182825568321</v>
      </c>
      <c r="V85" s="149" cm="1">
        <f t="array" ref="V85">_xlfn.IFS($C85&lt;"2018-19",
_xlfn.IFS($X85="BPDT",SUM(Q85:R85)-SUM(S85:T85),$X85="Numbers agree",SUM(Q85:R85)-SUM(S85:T85),$X85="APR",ABS(D85)-ABS(E85),$X85="n/a",ABS(D85)-ABS(E85)),
$C85="2018-19",ABS(D85)-ABS(E85),
$C85="2019-20",ABS(D85)-ABS(E85),
$C85&lt;"2024-25",SUM(G85:H85)-SUM(I85:J85),C85&gt;="2024-25",SUM(L85:M85)-SUM(N85:O85))</f>
        <v>8.5</v>
      </c>
      <c r="X85" s="111"/>
    </row>
    <row r="86" spans="1:24" x14ac:dyDescent="0.4">
      <c r="A86" s="111" t="str">
        <f t="shared" si="0"/>
        <v>SVE20</v>
      </c>
      <c r="B86" s="111" t="s">
        <v>433</v>
      </c>
      <c r="C86" s="111" t="s">
        <v>255</v>
      </c>
      <c r="D86" s="149">
        <f>INDEX('Cyclical_after overrides'!$A$1:$AX$244,MATCH(Recharges!$A86,'Cyclical_after overrides'!$A$1:$A$244,0),MATCH(Recharges!D$2,'Cyclical_after overrides'!$A$1:$AX$1,0))</f>
        <v>-9.2650000000000006</v>
      </c>
      <c r="E86" s="149">
        <f>INDEX('Cyclical_after overrides'!$A$1:$AX$244,MATCH(Recharges!$A86,'Cyclical_after overrides'!$A$1:$A$244,0),MATCH(Recharges!E$2,'Cyclical_after overrides'!$A$1:$AX$1,0))</f>
        <v>0.53800000000000003</v>
      </c>
      <c r="G86" s="149" t="str">
        <f>INDEX('Cyclical_after overrides'!$A$1:$AX$244,MATCH(Recharges!$A86,'Cyclical_after overrides'!$A$1:$A$244,0),MATCH(Recharges!G$2,'Cyclical_after overrides'!$A$1:$AX$1,0))</f>
        <v/>
      </c>
      <c r="H86" s="149" t="str">
        <f>INDEX('Cyclical_after overrides'!$A$1:$AX$244,MATCH(Recharges!$A86,'Cyclical_after overrides'!$A$1:$A$244,0),MATCH(Recharges!H$2,'Cyclical_after overrides'!$A$1:$AX$1,0))</f>
        <v/>
      </c>
      <c r="I86" s="149" t="str">
        <f>INDEX('Cyclical_after overrides'!$A$1:$AX$244,MATCH(Recharges!$A86,'Cyclical_after overrides'!$A$1:$A$244,0),MATCH(Recharges!I$2,'Cyclical_after overrides'!$A$1:$AX$1,0))</f>
        <v/>
      </c>
      <c r="J86" s="149" t="str">
        <f>INDEX('Cyclical_after overrides'!$A$1:$AX$244,MATCH(Recharges!$A86,'Cyclical_after overrides'!$A$1:$A$244,0),MATCH(Recharges!J$2,'Cyclical_after overrides'!$A$1:$AX$1,0))</f>
        <v/>
      </c>
      <c r="L86" s="149" t="str">
        <f>_xlfn.IFNA(INDEX(PR24_after_overrides!$D$3:$AX$128, MATCH(Recharges!$A86, PR24_after_overrides!$A$3:$A$128, 0), MATCH(Recharges!L$2, PR24_after_overrides!$D$2:$AX$2, 0)), "")</f>
        <v/>
      </c>
      <c r="M86" s="149" t="str">
        <f>_xlfn.IFNA(INDEX(PR24_after_overrides!$D$3:$AX$128, MATCH(Recharges!$A86, PR24_after_overrides!$A$3:$A$128, 0), MATCH(Recharges!M$2, PR24_after_overrides!$D$2:$AX$2, 0)), "")</f>
        <v/>
      </c>
      <c r="N86" s="149" t="str">
        <f>_xlfn.IFNA(INDEX(PR24_after_overrides!$D$3:$AX$128, MATCH(Recharges!$A86, PR24_after_overrides!$A$3:$A$128, 0), MATCH(Recharges!N$2, PR24_after_overrides!$D$2:$AX$2, 0)), "")</f>
        <v/>
      </c>
      <c r="O86" s="149" t="str">
        <f>_xlfn.IFNA(INDEX(PR24_after_overrides!$D$3:$AX$128, MATCH(Recharges!$A86, PR24_after_overrides!$A$3:$A$128, 0), MATCH(Recharges!O$2, PR24_after_overrides!$D$2:$AX$2, 0)), "")</f>
        <v/>
      </c>
      <c r="Q86" s="149">
        <f>INDEX(PR19_after_overrides!$A$1:$J$255, MATCH(Recharges!$A86, PR19_after_overrides!$A$1:$A$255, 0), MATCH(Recharges!Q$2, PR19_after_overrides!$A$1:$J$1, 0))</f>
        <v>2.6968920000000001</v>
      </c>
      <c r="R86" s="149">
        <f>INDEX(PR19_after_overrides!$A$1:$J$255, MATCH(Recharges!$A86, PR19_after_overrides!$A$1:$A$255, 0), MATCH(Recharges!R$2, PR19_after_overrides!$A$1:$J$1, 0))</f>
        <v>8.1821533148148102</v>
      </c>
      <c r="S86" s="149">
        <f>INDEX(PR19_after_overrides!$A$1:$J$255, MATCH(Recharges!$A86, PR19_after_overrides!$A$1:$A$255, 0), MATCH(Recharges!S$2, PR19_after_overrides!$A$1:$J$1, 0))</f>
        <v>0.23787031023800001</v>
      </c>
      <c r="T86" s="149">
        <f>INDEX(PR19_after_overrides!$A$1:$J$255, MATCH(Recharges!$A86, PR19_after_overrides!$A$1:$A$255, 0), MATCH(Recharges!T$2, PR19_after_overrides!$A$1:$J$1, 0))</f>
        <v>0.151117755051</v>
      </c>
      <c r="V86" s="149" cm="1">
        <f t="array" ref="V86">_xlfn.IFS($C86&lt;"2018-19",
_xlfn.IFS($X86="BPDT",SUM(Q86:R86)-SUM(S86:T86),$X86="Numbers agree",SUM(Q86:R86)-SUM(S86:T86),$X86="APR",ABS(D86)-ABS(E86),$X86="n/a",ABS(D86)-ABS(E86)),
$C86="2018-19",ABS(D86)-ABS(E86),
$C86="2019-20",ABS(D86)-ABS(E86),
$C86&lt;"2024-25",SUM(G86:H86)-SUM(I86:J86),C86&gt;="2024-25",SUM(L86:M86)-SUM(N86:O86))</f>
        <v>8.7270000000000003</v>
      </c>
      <c r="X86" s="111"/>
    </row>
    <row r="87" spans="1:24" x14ac:dyDescent="0.4">
      <c r="A87" s="111" t="str">
        <f t="shared" si="0"/>
        <v>SVE21</v>
      </c>
      <c r="B87" s="111" t="s">
        <v>433</v>
      </c>
      <c r="C87" s="111" t="s">
        <v>257</v>
      </c>
      <c r="D87" s="149" t="str">
        <f>INDEX('Cyclical_after overrides'!$A$1:$AX$244,MATCH(Recharges!$A87,'Cyclical_after overrides'!$A$1:$A$244,0),MATCH(Recharges!D$2,'Cyclical_after overrides'!$A$1:$AX$1,0))</f>
        <v/>
      </c>
      <c r="E87" s="149" t="str">
        <f>INDEX('Cyclical_after overrides'!$A$1:$AX$244,MATCH(Recharges!$A87,'Cyclical_after overrides'!$A$1:$A$244,0),MATCH(Recharges!E$2,'Cyclical_after overrides'!$A$1:$AX$1,0))</f>
        <v/>
      </c>
      <c r="G87" s="149">
        <f>INDEX('Cyclical_after overrides'!$A$1:$AX$244,MATCH(Recharges!$A87,'Cyclical_after overrides'!$A$1:$A$244,0),MATCH(Recharges!G$2,'Cyclical_after overrides'!$A$1:$AX$1,0))</f>
        <v>0.97499999999999998</v>
      </c>
      <c r="H87" s="149">
        <f>INDEX('Cyclical_after overrides'!$A$1:$AX$244,MATCH(Recharges!$A87,'Cyclical_after overrides'!$A$1:$A$244,0),MATCH(Recharges!H$2,'Cyclical_after overrides'!$A$1:$AX$1,0))</f>
        <v>5.883</v>
      </c>
      <c r="I87" s="149">
        <f>INDEX('Cyclical_after overrides'!$A$1:$AX$244,MATCH(Recharges!$A87,'Cyclical_after overrides'!$A$1:$A$244,0),MATCH(Recharges!I$2,'Cyclical_after overrides'!$A$1:$AX$1,0))</f>
        <v>0.38600000000000001</v>
      </c>
      <c r="J87" s="149">
        <f>INDEX('Cyclical_after overrides'!$A$1:$AX$244,MATCH(Recharges!$A87,'Cyclical_after overrides'!$A$1:$A$244,0),MATCH(Recharges!J$2,'Cyclical_after overrides'!$A$1:$AX$1,0))</f>
        <v>0.27100000000000002</v>
      </c>
      <c r="L87" s="149" t="str">
        <f>_xlfn.IFNA(INDEX(PR24_after_overrides!$D$3:$AX$128, MATCH(Recharges!$A87, PR24_after_overrides!$A$3:$A$128, 0), MATCH(Recharges!L$2, PR24_after_overrides!$D$2:$AX$2, 0)), "")</f>
        <v/>
      </c>
      <c r="M87" s="149" t="str">
        <f>_xlfn.IFNA(INDEX(PR24_after_overrides!$D$3:$AX$128, MATCH(Recharges!$A87, PR24_after_overrides!$A$3:$A$128, 0), MATCH(Recharges!M$2, PR24_after_overrides!$D$2:$AX$2, 0)), "")</f>
        <v/>
      </c>
      <c r="N87" s="149" t="str">
        <f>_xlfn.IFNA(INDEX(PR24_after_overrides!$D$3:$AX$128, MATCH(Recharges!$A87, PR24_after_overrides!$A$3:$A$128, 0), MATCH(Recharges!N$2, PR24_after_overrides!$D$2:$AX$2, 0)), "")</f>
        <v/>
      </c>
      <c r="O87" s="149" t="str">
        <f>_xlfn.IFNA(INDEX(PR24_after_overrides!$D$3:$AX$128, MATCH(Recharges!$A87, PR24_after_overrides!$A$3:$A$128, 0), MATCH(Recharges!O$2, PR24_after_overrides!$D$2:$AX$2, 0)), "")</f>
        <v/>
      </c>
      <c r="Q87" s="149">
        <f>INDEX(PR19_after_overrides!$A$1:$J$255, MATCH(Recharges!$A87, PR19_after_overrides!$A$1:$A$255, 0), MATCH(Recharges!Q$2, PR19_after_overrides!$A$1:$J$1, 0))</f>
        <v>1.357075</v>
      </c>
      <c r="R87" s="149">
        <f>INDEX(PR19_after_overrides!$A$1:$J$255, MATCH(Recharges!$A87, PR19_after_overrides!$A$1:$A$255, 0), MATCH(Recharges!R$2, PR19_after_overrides!$A$1:$J$1, 0))</f>
        <v>8.0229508493016404</v>
      </c>
      <c r="S87" s="149">
        <f>INDEX(PR19_after_overrides!$A$1:$J$255, MATCH(Recharges!$A87, PR19_after_overrides!$A$1:$A$255, 0), MATCH(Recharges!S$2, PR19_after_overrides!$A$1:$J$1, 0))</f>
        <v>0.23580862480000001</v>
      </c>
      <c r="T87" s="149">
        <f>INDEX(PR19_after_overrides!$A$1:$J$255, MATCH(Recharges!$A87, PR19_after_overrides!$A$1:$A$255, 0), MATCH(Recharges!T$2, PR19_after_overrides!$A$1:$J$1, 0))</f>
        <v>0.13019217766399999</v>
      </c>
      <c r="V87" s="149" cm="1">
        <f t="array" ref="V87">_xlfn.IFS($C87&lt;"2018-19",
_xlfn.IFS($X87="BPDT",SUM(Q87:R87)-SUM(S87:T87),$X87="Numbers agree",SUM(Q87:R87)-SUM(S87:T87),$X87="APR",ABS(D87)-ABS(E87),$X87="n/a",ABS(D87)-ABS(E87)),
$C87="2018-19",ABS(D87)-ABS(E87),
$C87="2019-20",ABS(D87)-ABS(E87),
$C87&lt;"2024-25",SUM(G87:H87)-SUM(I87:J87),C87&gt;="2024-25",SUM(L87:M87)-SUM(N87:O87))</f>
        <v>6.2009999999999996</v>
      </c>
      <c r="X87" s="111"/>
    </row>
    <row r="88" spans="1:24" x14ac:dyDescent="0.4">
      <c r="A88" s="111" t="str">
        <f t="shared" si="0"/>
        <v>SVE22</v>
      </c>
      <c r="B88" s="111" t="s">
        <v>433</v>
      </c>
      <c r="C88" s="111" t="s">
        <v>259</v>
      </c>
      <c r="D88" s="149" t="str">
        <f>INDEX('Cyclical_after overrides'!$A$1:$AX$244,MATCH(Recharges!$A88,'Cyclical_after overrides'!$A$1:$A$244,0),MATCH(Recharges!D$2,'Cyclical_after overrides'!$A$1:$AX$1,0))</f>
        <v/>
      </c>
      <c r="E88" s="149" t="str">
        <f>INDEX('Cyclical_after overrides'!$A$1:$AX$244,MATCH(Recharges!$A88,'Cyclical_after overrides'!$A$1:$A$244,0),MATCH(Recharges!E$2,'Cyclical_after overrides'!$A$1:$AX$1,0))</f>
        <v/>
      </c>
      <c r="G88" s="149">
        <f>INDEX('Cyclical_after overrides'!$A$1:$AX$244,MATCH(Recharges!$A88,'Cyclical_after overrides'!$A$1:$A$244,0),MATCH(Recharges!G$2,'Cyclical_after overrides'!$A$1:$AX$1,0))</f>
        <v>0.68799999999999994</v>
      </c>
      <c r="H88" s="149">
        <f>INDEX('Cyclical_after overrides'!$A$1:$AX$244,MATCH(Recharges!$A88,'Cyclical_after overrides'!$A$1:$A$244,0),MATCH(Recharges!H$2,'Cyclical_after overrides'!$A$1:$AX$1,0))</f>
        <v>6.1040000000000001</v>
      </c>
      <c r="I88" s="149">
        <f>INDEX('Cyclical_after overrides'!$A$1:$AX$244,MATCH(Recharges!$A88,'Cyclical_after overrides'!$A$1:$A$244,0),MATCH(Recharges!I$2,'Cyclical_after overrides'!$A$1:$AX$1,0))</f>
        <v>0.215</v>
      </c>
      <c r="J88" s="149">
        <f>INDEX('Cyclical_after overrides'!$A$1:$AX$244,MATCH(Recharges!$A88,'Cyclical_after overrides'!$A$1:$A$244,0),MATCH(Recharges!J$2,'Cyclical_after overrides'!$A$1:$AX$1,0))</f>
        <v>0.11</v>
      </c>
      <c r="L88" s="149" t="str">
        <f>_xlfn.IFNA(INDEX(PR24_after_overrides!$D$3:$AX$128, MATCH(Recharges!$A88, PR24_after_overrides!$A$3:$A$128, 0), MATCH(Recharges!L$2, PR24_after_overrides!$D$2:$AX$2, 0)), "")</f>
        <v/>
      </c>
      <c r="M88" s="149" t="str">
        <f>_xlfn.IFNA(INDEX(PR24_after_overrides!$D$3:$AX$128, MATCH(Recharges!$A88, PR24_after_overrides!$A$3:$A$128, 0), MATCH(Recharges!M$2, PR24_after_overrides!$D$2:$AX$2, 0)), "")</f>
        <v/>
      </c>
      <c r="N88" s="149" t="str">
        <f>_xlfn.IFNA(INDEX(PR24_after_overrides!$D$3:$AX$128, MATCH(Recharges!$A88, PR24_after_overrides!$A$3:$A$128, 0), MATCH(Recharges!N$2, PR24_after_overrides!$D$2:$AX$2, 0)), "")</f>
        <v/>
      </c>
      <c r="O88" s="149" t="str">
        <f>_xlfn.IFNA(INDEX(PR24_after_overrides!$D$3:$AX$128, MATCH(Recharges!$A88, PR24_after_overrides!$A$3:$A$128, 0), MATCH(Recharges!O$2, PR24_after_overrides!$D$2:$AX$2, 0)), "")</f>
        <v/>
      </c>
      <c r="Q88" s="149">
        <f>INDEX(PR19_after_overrides!$A$1:$J$255, MATCH(Recharges!$A88, PR19_after_overrides!$A$1:$A$255, 0), MATCH(Recharges!Q$2, PR19_after_overrides!$A$1:$J$1, 0))</f>
        <v>0.86416700000000002</v>
      </c>
      <c r="R88" s="149">
        <f>INDEX(PR19_after_overrides!$A$1:$J$255, MATCH(Recharges!$A88, PR19_after_overrides!$A$1:$A$255, 0), MATCH(Recharges!R$2, PR19_after_overrides!$A$1:$J$1, 0))</f>
        <v>8.0008606496554702</v>
      </c>
      <c r="S88" s="149">
        <f>INDEX(PR19_after_overrides!$A$1:$J$255, MATCH(Recharges!$A88, PR19_after_overrides!$A$1:$A$255, 0), MATCH(Recharges!S$2, PR19_after_overrides!$A$1:$J$1, 0))</f>
        <v>0.194521820584</v>
      </c>
      <c r="T88" s="149">
        <f>INDEX(PR19_after_overrides!$A$1:$J$255, MATCH(Recharges!$A88, PR19_after_overrides!$A$1:$A$255, 0), MATCH(Recharges!T$2, PR19_after_overrides!$A$1:$J$1, 0))</f>
        <v>0.10241032508300001</v>
      </c>
      <c r="V88" s="149" cm="1">
        <f t="array" ref="V88">_xlfn.IFS($C88&lt;"2018-19",
_xlfn.IFS($X88="BPDT",SUM(Q88:R88)-SUM(S88:T88),$X88="Numbers agree",SUM(Q88:R88)-SUM(S88:T88),$X88="APR",ABS(D88)-ABS(E88),$X88="n/a",ABS(D88)-ABS(E88)),
$C88="2018-19",ABS(D88)-ABS(E88),
$C88="2019-20",ABS(D88)-ABS(E88),
$C88&lt;"2024-25",SUM(G88:H88)-SUM(I88:J88),C88&gt;="2024-25",SUM(L88:M88)-SUM(N88:O88))</f>
        <v>6.4669999999999996</v>
      </c>
      <c r="X88" s="111"/>
    </row>
    <row r="89" spans="1:24" x14ac:dyDescent="0.4">
      <c r="A89" s="111" t="str">
        <f t="shared" si="0"/>
        <v>SVE23</v>
      </c>
      <c r="B89" s="111" t="s">
        <v>433</v>
      </c>
      <c r="C89" s="111" t="s">
        <v>261</v>
      </c>
      <c r="D89" s="149" t="str">
        <f>INDEX('Cyclical_after overrides'!$A$1:$AX$244,MATCH(Recharges!$A89,'Cyclical_after overrides'!$A$1:$A$244,0),MATCH(Recharges!D$2,'Cyclical_after overrides'!$A$1:$AX$1,0))</f>
        <v/>
      </c>
      <c r="E89" s="149" t="str">
        <f>INDEX('Cyclical_after overrides'!$A$1:$AX$244,MATCH(Recharges!$A89,'Cyclical_after overrides'!$A$1:$A$244,0),MATCH(Recharges!E$2,'Cyclical_after overrides'!$A$1:$AX$1,0))</f>
        <v/>
      </c>
      <c r="G89" s="149">
        <f>INDEX('Cyclical_after overrides'!$A$1:$AX$244,MATCH(Recharges!$A89,'Cyclical_after overrides'!$A$1:$A$244,0),MATCH(Recharges!G$2,'Cyclical_after overrides'!$A$1:$AX$1,0))</f>
        <v>0.48799999999999999</v>
      </c>
      <c r="H89" s="149">
        <f>INDEX('Cyclical_after overrides'!$A$1:$AX$244,MATCH(Recharges!$A89,'Cyclical_after overrides'!$A$1:$A$244,0),MATCH(Recharges!H$2,'Cyclical_after overrides'!$A$1:$AX$1,0))</f>
        <v>5.6959999999999997</v>
      </c>
      <c r="I89" s="149">
        <f>INDEX('Cyclical_after overrides'!$A$1:$AX$244,MATCH(Recharges!$A89,'Cyclical_after overrides'!$A$1:$A$244,0),MATCH(Recharges!I$2,'Cyclical_after overrides'!$A$1:$AX$1,0))</f>
        <v>0.13900000000000001</v>
      </c>
      <c r="J89" s="149">
        <f>INDEX('Cyclical_after overrides'!$A$1:$AX$244,MATCH(Recharges!$A89,'Cyclical_after overrides'!$A$1:$A$244,0),MATCH(Recharges!J$2,'Cyclical_after overrides'!$A$1:$AX$1,0))</f>
        <v>0.14399999999999999</v>
      </c>
      <c r="L89" s="149" t="str">
        <f>_xlfn.IFNA(INDEX(PR24_after_overrides!$D$3:$AX$128, MATCH(Recharges!$A89, PR24_after_overrides!$A$3:$A$128, 0), MATCH(Recharges!L$2, PR24_after_overrides!$D$2:$AX$2, 0)), "")</f>
        <v/>
      </c>
      <c r="M89" s="149" t="str">
        <f>_xlfn.IFNA(INDEX(PR24_after_overrides!$D$3:$AX$128, MATCH(Recharges!$A89, PR24_after_overrides!$A$3:$A$128, 0), MATCH(Recharges!M$2, PR24_after_overrides!$D$2:$AX$2, 0)), "")</f>
        <v/>
      </c>
      <c r="N89" s="149" t="str">
        <f>_xlfn.IFNA(INDEX(PR24_after_overrides!$D$3:$AX$128, MATCH(Recharges!$A89, PR24_after_overrides!$A$3:$A$128, 0), MATCH(Recharges!N$2, PR24_after_overrides!$D$2:$AX$2, 0)), "")</f>
        <v/>
      </c>
      <c r="O89" s="149" t="str">
        <f>_xlfn.IFNA(INDEX(PR24_after_overrides!$D$3:$AX$128, MATCH(Recharges!$A89, PR24_after_overrides!$A$3:$A$128, 0), MATCH(Recharges!O$2, PR24_after_overrides!$D$2:$AX$2, 0)), "")</f>
        <v/>
      </c>
      <c r="Q89" s="149">
        <f>INDEX(PR19_after_overrides!$A$1:$J$255, MATCH(Recharges!$A89, PR19_after_overrides!$A$1:$A$255, 0), MATCH(Recharges!Q$2, PR19_after_overrides!$A$1:$J$1, 0))</f>
        <v>0.78563799999999995</v>
      </c>
      <c r="R89" s="149">
        <f>INDEX(PR19_after_overrides!$A$1:$J$255, MATCH(Recharges!$A89, PR19_after_overrides!$A$1:$A$255, 0), MATCH(Recharges!R$2, PR19_after_overrides!$A$1:$J$1, 0))</f>
        <v>3.8655374855738902</v>
      </c>
      <c r="S89" s="149">
        <f>INDEX(PR19_after_overrides!$A$1:$J$255, MATCH(Recharges!$A89, PR19_after_overrides!$A$1:$A$255, 0), MATCH(Recharges!S$2, PR19_after_overrides!$A$1:$J$1, 0))</f>
        <v>0.129770396146</v>
      </c>
      <c r="T89" s="149">
        <f>INDEX(PR19_after_overrides!$A$1:$J$255, MATCH(Recharges!$A89, PR19_after_overrides!$A$1:$A$255, 0), MATCH(Recharges!T$2, PR19_after_overrides!$A$1:$J$1, 0))</f>
        <v>0.100197802672</v>
      </c>
      <c r="V89" s="149" cm="1">
        <f t="array" ref="V89">_xlfn.IFS($C89&lt;"2018-19",
_xlfn.IFS($X89="BPDT",SUM(Q89:R89)-SUM(S89:T89),$X89="Numbers agree",SUM(Q89:R89)-SUM(S89:T89),$X89="APR",ABS(D89)-ABS(E89),$X89="n/a",ABS(D89)-ABS(E89)),
$C89="2018-19",ABS(D89)-ABS(E89),
$C89="2019-20",ABS(D89)-ABS(E89),
$C89&lt;"2024-25",SUM(G89:H89)-SUM(I89:J89),C89&gt;="2024-25",SUM(L89:M89)-SUM(N89:O89))</f>
        <v>5.9009999999999989</v>
      </c>
      <c r="X89" s="111"/>
    </row>
    <row r="90" spans="1:24" x14ac:dyDescent="0.4">
      <c r="A90" s="111" t="str">
        <f t="shared" ref="A90:A96" si="5">B90&amp;RIGHT(C90,2)</f>
        <v>SVE24</v>
      </c>
      <c r="B90" s="111" t="s">
        <v>433</v>
      </c>
      <c r="C90" s="111" t="s">
        <v>263</v>
      </c>
      <c r="D90" s="149"/>
      <c r="E90" s="149"/>
      <c r="G90" s="149">
        <f>INDEX('Cyclical_after overrides'!$A$1:$AX$244,MATCH(Recharges!$A90,'Cyclical_after overrides'!$A$1:$A$244,0),MATCH(Recharges!G$2,'Cyclical_after overrides'!$A$1:$AX$1,0))</f>
        <v>0.46300000000000002</v>
      </c>
      <c r="H90" s="149">
        <f>INDEX('Cyclical_after overrides'!$A$1:$AX$244,MATCH(Recharges!$A90,'Cyclical_after overrides'!$A$1:$A$244,0),MATCH(Recharges!H$2,'Cyclical_after overrides'!$A$1:$AX$1,0))</f>
        <v>3.4569999999999999</v>
      </c>
      <c r="I90" s="149">
        <f>INDEX('Cyclical_after overrides'!$A$1:$AX$244,MATCH(Recharges!$A90,'Cyclical_after overrides'!$A$1:$A$244,0),MATCH(Recharges!I$2,'Cyclical_after overrides'!$A$1:$AX$1,0))</f>
        <v>0.13500000000000001</v>
      </c>
      <c r="J90" s="149">
        <f>INDEX('Cyclical_after overrides'!$A$1:$AX$244,MATCH(Recharges!$A90,'Cyclical_after overrides'!$A$1:$A$244,0),MATCH(Recharges!J$2,'Cyclical_after overrides'!$A$1:$AX$1,0))</f>
        <v>0.13200000000000001</v>
      </c>
      <c r="L90" s="149">
        <f>_xlfn.IFNA(INDEX(PR24_after_overrides!$D$3:$AX$128, MATCH(Recharges!$A90, PR24_after_overrides!$A$3:$A$128, 0), MATCH(Recharges!L$2, PR24_after_overrides!$D$2:$AX$2, 0)), "")</f>
        <v>0.36835868608195055</v>
      </c>
      <c r="M90" s="149">
        <f>_xlfn.IFNA(INDEX(PR24_after_overrides!$D$3:$AX$128, MATCH(Recharges!$A90, PR24_after_overrides!$A$3:$A$128, 0), MATCH(Recharges!M$2, PR24_after_overrides!$D$2:$AX$2, 0)), "")</f>
        <v>5.2277380291229267</v>
      </c>
      <c r="N90" s="149">
        <f>_xlfn.IFNA(INDEX(PR24_after_overrides!$D$3:$AX$128, MATCH(Recharges!$A90, PR24_after_overrides!$A$3:$A$128, 0), MATCH(Recharges!N$2, PR24_after_overrides!$D$2:$AX$2, 0)), "")</f>
        <v>9.8158618354216062E-2</v>
      </c>
      <c r="O90" s="149">
        <f>_xlfn.IFNA(INDEX(PR24_after_overrides!$D$3:$AX$128, MATCH(Recharges!$A90, PR24_after_overrides!$A$3:$A$128, 0), MATCH(Recharges!O$2, PR24_after_overrides!$D$2:$AX$2, 0)), "")</f>
        <v>0.12348987470369117</v>
      </c>
      <c r="Q90" s="149"/>
      <c r="R90" s="149"/>
      <c r="S90" s="149"/>
      <c r="T90" s="149"/>
      <c r="V90" s="149" cm="1">
        <f t="array" ref="V90">_xlfn.IFS($C90&lt;"2018-19",
_xlfn.IFS($X90="BPDT",SUM(Q90:R90)-SUM(S90:T90),$X90="Numbers agree",SUM(Q90:R90)-SUM(S90:T90),$X90="APR",ABS(D90)-ABS(E90),$X90="n/a",ABS(D90)-ABS(E90)),
$C90="2018-19",ABS(D90)-ABS(E90),
$C90="2019-20",ABS(D90)-ABS(E90),
$C90&lt;"2024-25",SUM(G90:H90)-SUM(I90:J90),C90&gt;="2024-25",SUM(L90:M90)-SUM(N90:O90))</f>
        <v>3.653</v>
      </c>
      <c r="X90" s="111"/>
    </row>
    <row r="91" spans="1:24" x14ac:dyDescent="0.4">
      <c r="A91" s="111" t="str">
        <f t="shared" si="5"/>
        <v>SVE25</v>
      </c>
      <c r="B91" s="111" t="s">
        <v>433</v>
      </c>
      <c r="C91" s="111" t="s">
        <v>516</v>
      </c>
      <c r="D91" s="149"/>
      <c r="E91" s="149"/>
      <c r="G91" s="149"/>
      <c r="H91" s="149"/>
      <c r="I91" s="149"/>
      <c r="J91" s="149"/>
      <c r="L91" s="149">
        <f>_xlfn.IFNA(INDEX(PR24_after_overrides!$D$3:$AX$128, MATCH(Recharges!$A91, PR24_after_overrides!$A$3:$A$128, 0), MATCH(Recharges!L$2, PR24_after_overrides!$D$2:$AX$2, 0)), "")</f>
        <v>0.26739422928877626</v>
      </c>
      <c r="M91" s="149">
        <f>_xlfn.IFNA(INDEX(PR24_after_overrides!$D$3:$AX$128, MATCH(Recharges!$A91, PR24_after_overrides!$A$3:$A$128, 0), MATCH(Recharges!M$2, PR24_after_overrides!$D$2:$AX$2, 0)), "")</f>
        <v>5.4617150608944431</v>
      </c>
      <c r="N91" s="149">
        <f>_xlfn.IFNA(INDEX(PR24_after_overrides!$D$3:$AX$128, MATCH(Recharges!$A91, PR24_after_overrides!$A$3:$A$128, 0), MATCH(Recharges!N$2, PR24_after_overrides!$D$2:$AX$2, 0)), "")</f>
        <v>6.5506216813716281E-2</v>
      </c>
      <c r="O91" s="149">
        <f>_xlfn.IFNA(INDEX(PR24_after_overrides!$D$3:$AX$128, MATCH(Recharges!$A91, PR24_after_overrides!$A$3:$A$128, 0), MATCH(Recharges!O$2, PR24_after_overrides!$D$2:$AX$2, 0)), "")</f>
        <v>0.16215473342411735</v>
      </c>
      <c r="Q91" s="149"/>
      <c r="R91" s="149"/>
      <c r="S91" s="149"/>
      <c r="T91" s="149"/>
      <c r="V91" s="149" cm="1">
        <f t="array" ref="V91">_xlfn.IFS($C91&lt;"2018-19",
_xlfn.IFS($X91="BPDT",SUM(Q91:R91)-SUM(S91:T91),$X91="Numbers agree",SUM(Q91:R91)-SUM(S91:T91),$X91="APR",ABS(D91)-ABS(E91),$X91="n/a",ABS(D91)-ABS(E91)),
$C91="2018-19",ABS(D91)-ABS(E91),
$C91="2019-20",ABS(D91)-ABS(E91),
$C91&lt;"2024-25",SUM(G91:H91)-SUM(I91:J91),C91&gt;="2024-25",SUM(L91:M91)-SUM(N91:O91))</f>
        <v>5.5014483399453855</v>
      </c>
      <c r="X91" s="111"/>
    </row>
    <row r="92" spans="1:24" x14ac:dyDescent="0.4">
      <c r="A92" s="111" t="str">
        <f t="shared" si="5"/>
        <v>SVE26</v>
      </c>
      <c r="B92" s="111" t="s">
        <v>433</v>
      </c>
      <c r="C92" s="111" t="s">
        <v>518</v>
      </c>
      <c r="D92" s="149"/>
      <c r="E92" s="149"/>
      <c r="G92" s="149"/>
      <c r="H92" s="149"/>
      <c r="I92" s="149"/>
      <c r="J92" s="149"/>
      <c r="L92" s="149">
        <f>_xlfn.IFNA(INDEX(PR24_after_overrides!$D$3:$AX$128, MATCH(Recharges!$A92, PR24_after_overrides!$A$3:$A$128, 0), MATCH(Recharges!L$2, PR24_after_overrides!$D$2:$AX$2, 0)), "")</f>
        <v>0.19341095951411344</v>
      </c>
      <c r="M92" s="149">
        <f>_xlfn.IFNA(INDEX(PR24_after_overrides!$D$3:$AX$128, MATCH(Recharges!$A92, PR24_after_overrides!$A$3:$A$128, 0), MATCH(Recharges!M$2, PR24_after_overrides!$D$2:$AX$2, 0)), "")</f>
        <v>5.6382554433636773</v>
      </c>
      <c r="N92" s="149">
        <f>_xlfn.IFNA(INDEX(PR24_after_overrides!$D$3:$AX$128, MATCH(Recharges!$A92, PR24_after_overrides!$A$3:$A$128, 0), MATCH(Recharges!N$2, PR24_after_overrides!$D$2:$AX$2, 0)), "")</f>
        <v>4.2376558545227101E-2</v>
      </c>
      <c r="O92" s="149">
        <f>_xlfn.IFNA(INDEX(PR24_after_overrides!$D$3:$AX$128, MATCH(Recharges!$A92, PR24_after_overrides!$A$3:$A$128, 0), MATCH(Recharges!O$2, PR24_after_overrides!$D$2:$AX$2, 0)), "")</f>
        <v>0.18797806739293046</v>
      </c>
      <c r="Q92" s="149"/>
      <c r="R92" s="149"/>
      <c r="S92" s="149"/>
      <c r="T92" s="149"/>
      <c r="V92" s="149" cm="1">
        <f t="array" ref="V92">_xlfn.IFS($C92&lt;"2018-19",
_xlfn.IFS($X92="BPDT",SUM(Q92:R92)-SUM(S92:T92),$X92="Numbers agree",SUM(Q92:R92)-SUM(S92:T92),$X92="APR",ABS(D92)-ABS(E92),$X92="n/a",ABS(D92)-ABS(E92)),
$C92="2018-19",ABS(D92)-ABS(E92),
$C92="2019-20",ABS(D92)-ABS(E92),
$C92&lt;"2024-25",SUM(G92:H92)-SUM(I92:J92),C92&gt;="2024-25",SUM(L92:M92)-SUM(N92:O92))</f>
        <v>5.6013117769396334</v>
      </c>
      <c r="X92" s="111"/>
    </row>
    <row r="93" spans="1:24" x14ac:dyDescent="0.4">
      <c r="A93" s="111" t="str">
        <f t="shared" si="5"/>
        <v>SVE27</v>
      </c>
      <c r="B93" s="111" t="s">
        <v>433</v>
      </c>
      <c r="C93" s="111" t="s">
        <v>519</v>
      </c>
      <c r="D93" s="149"/>
      <c r="E93" s="149"/>
      <c r="G93" s="149"/>
      <c r="H93" s="149"/>
      <c r="I93" s="149"/>
      <c r="J93" s="149"/>
      <c r="L93" s="149">
        <f>_xlfn.IFNA(INDEX(PR24_after_overrides!$D$3:$AX$128, MATCH(Recharges!$A93, PR24_after_overrides!$A$3:$A$128, 0), MATCH(Recharges!L$2, PR24_after_overrides!$D$2:$AX$2, 0)), "")</f>
        <v>0.14069186630882638</v>
      </c>
      <c r="M93" s="149">
        <f>_xlfn.IFNA(INDEX(PR24_after_overrides!$D$3:$AX$128, MATCH(Recharges!$A93, PR24_after_overrides!$A$3:$A$128, 0), MATCH(Recharges!M$2, PR24_after_overrides!$D$2:$AX$2, 0)), "")</f>
        <v>5.8414819767436343</v>
      </c>
      <c r="N93" s="149">
        <f>_xlfn.IFNA(INDEX(PR24_after_overrides!$D$3:$AX$128, MATCH(Recharges!$A93, PR24_after_overrides!$A$3:$A$128, 0), MATCH(Recharges!N$2, PR24_after_overrides!$D$2:$AX$2, 0)), "")</f>
        <v>2.8803059244326662E-2</v>
      </c>
      <c r="O93" s="149">
        <f>_xlfn.IFNA(INDEX(PR24_after_overrides!$D$3:$AX$128, MATCH(Recharges!$A93, PR24_after_overrides!$A$3:$A$128, 0), MATCH(Recharges!O$2, PR24_after_overrides!$D$2:$AX$2, 0)), "")</f>
        <v>0.20826827453590049</v>
      </c>
      <c r="Q93" s="149"/>
      <c r="R93" s="149"/>
      <c r="S93" s="149"/>
      <c r="T93" s="149"/>
      <c r="V93" s="149" cm="1">
        <f t="array" ref="V93">_xlfn.IFS($C93&lt;"2018-19",
_xlfn.IFS($X93="BPDT",SUM(Q93:R93)-SUM(S93:T93),$X93="Numbers agree",SUM(Q93:R93)-SUM(S93:T93),$X93="APR",ABS(D93)-ABS(E93),$X93="n/a",ABS(D93)-ABS(E93)),
$C93="2018-19",ABS(D93)-ABS(E93),
$C93="2019-20",ABS(D93)-ABS(E93),
$C93&lt;"2024-25",SUM(G93:H93)-SUM(I93:J93),C93&gt;="2024-25",SUM(L93:M93)-SUM(N93:O93))</f>
        <v>5.7451025092722343</v>
      </c>
      <c r="X93" s="111"/>
    </row>
    <row r="94" spans="1:24" x14ac:dyDescent="0.4">
      <c r="A94" s="111" t="str">
        <f t="shared" si="5"/>
        <v>SVE28</v>
      </c>
      <c r="B94" s="111" t="s">
        <v>433</v>
      </c>
      <c r="C94" s="111" t="s">
        <v>520</v>
      </c>
      <c r="D94" s="149"/>
      <c r="E94" s="149"/>
      <c r="G94" s="149"/>
      <c r="H94" s="149"/>
      <c r="I94" s="149"/>
      <c r="J94" s="149"/>
      <c r="L94" s="149">
        <f>_xlfn.IFNA(INDEX(PR24_after_overrides!$D$3:$AX$128, MATCH(Recharges!$A94, PR24_after_overrides!$A$3:$A$128, 0), MATCH(Recharges!L$2, PR24_after_overrides!$D$2:$AX$2, 0)), "")</f>
        <v>0.101457063102238</v>
      </c>
      <c r="M94" s="149">
        <f>_xlfn.IFNA(INDEX(PR24_after_overrides!$D$3:$AX$128, MATCH(Recharges!$A94, PR24_after_overrides!$A$3:$A$128, 0), MATCH(Recharges!M$2, PR24_after_overrides!$D$2:$AX$2, 0)), "")</f>
        <v>6.0220403454683922</v>
      </c>
      <c r="N94" s="149">
        <f>_xlfn.IFNA(INDEX(PR24_after_overrides!$D$3:$AX$128, MATCH(Recharges!$A94, PR24_after_overrides!$A$3:$A$128, 0), MATCH(Recharges!N$2, PR24_after_overrides!$D$2:$AX$2, 0)), "")</f>
        <v>1.9164111919311621E-2</v>
      </c>
      <c r="O94" s="149">
        <f>_xlfn.IFNA(INDEX(PR24_after_overrides!$D$3:$AX$128, MATCH(Recharges!$A94, PR24_after_overrides!$A$3:$A$128, 0), MATCH(Recharges!O$2, PR24_after_overrides!$D$2:$AX$2, 0)), "")</f>
        <v>0.22433283952605956</v>
      </c>
      <c r="Q94" s="149"/>
      <c r="R94" s="149"/>
      <c r="S94" s="149"/>
      <c r="T94" s="149"/>
      <c r="V94" s="149" cm="1">
        <f t="array" ref="V94">_xlfn.IFS($C94&lt;"2018-19",
_xlfn.IFS($X94="BPDT",SUM(Q94:R94)-SUM(S94:T94),$X94="Numbers agree",SUM(Q94:R94)-SUM(S94:T94),$X94="APR",ABS(D94)-ABS(E94),$X94="n/a",ABS(D94)-ABS(E94)),
$C94="2018-19",ABS(D94)-ABS(E94),
$C94="2019-20",ABS(D94)-ABS(E94),
$C94&lt;"2024-25",SUM(G94:H94)-SUM(I94:J94),C94&gt;="2024-25",SUM(L94:M94)-SUM(N94:O94))</f>
        <v>5.8800004571252593</v>
      </c>
      <c r="X94" s="111"/>
    </row>
    <row r="95" spans="1:24" x14ac:dyDescent="0.4">
      <c r="A95" s="111" t="str">
        <f t="shared" si="5"/>
        <v>SVE29</v>
      </c>
      <c r="B95" s="111" t="s">
        <v>433</v>
      </c>
      <c r="C95" s="111" t="s">
        <v>521</v>
      </c>
      <c r="D95" s="149"/>
      <c r="E95" s="149"/>
      <c r="G95" s="149"/>
      <c r="H95" s="149"/>
      <c r="I95" s="149"/>
      <c r="J95" s="149"/>
      <c r="L95" s="149">
        <f>_xlfn.IFNA(INDEX(PR24_after_overrides!$D$3:$AX$128, MATCH(Recharges!$A95, PR24_after_overrides!$A$3:$A$128, 0), MATCH(Recharges!L$2, PR24_after_overrides!$D$2:$AX$2, 0)), "")</f>
        <v>7.486173518897736E-2</v>
      </c>
      <c r="M95" s="149">
        <f>_xlfn.IFNA(INDEX(PR24_after_overrides!$D$3:$AX$128, MATCH(Recharges!$A95, PR24_after_overrides!$A$3:$A$128, 0), MATCH(Recharges!M$2, PR24_after_overrides!$D$2:$AX$2, 0)), "")</f>
        <v>6.2204343347025643</v>
      </c>
      <c r="N95" s="149">
        <f>_xlfn.IFNA(INDEX(PR24_after_overrides!$D$3:$AX$128, MATCH(Recharges!$A95, PR24_after_overrides!$A$3:$A$128, 0), MATCH(Recharges!N$2, PR24_after_overrides!$D$2:$AX$2, 0)), "")</f>
        <v>1.2668909031980782E-2</v>
      </c>
      <c r="O95" s="149">
        <f>_xlfn.IFNA(INDEX(PR24_after_overrides!$D$3:$AX$128, MATCH(Recharges!$A95, PR24_after_overrides!$A$3:$A$128, 0), MATCH(Recharges!O$2, PR24_after_overrides!$D$2:$AX$2, 0)), "")</f>
        <v>0.23725411459891282</v>
      </c>
      <c r="Q95" s="149"/>
      <c r="R95" s="149"/>
      <c r="S95" s="149"/>
      <c r="T95" s="149"/>
      <c r="V95" s="149" cm="1">
        <f t="array" ref="V95">_xlfn.IFS($C95&lt;"2018-19",
_xlfn.IFS($X95="BPDT",SUM(Q95:R95)-SUM(S95:T95),$X95="Numbers agree",SUM(Q95:R95)-SUM(S95:T95),$X95="APR",ABS(D95)-ABS(E95),$X95="n/a",ABS(D95)-ABS(E95)),
$C95="2018-19",ABS(D95)-ABS(E95),
$C95="2019-20",ABS(D95)-ABS(E95),
$C95&lt;"2024-25",SUM(G95:H95)-SUM(I95:J95),C95&gt;="2024-25",SUM(L95:M95)-SUM(N95:O95))</f>
        <v>6.0453730462606483</v>
      </c>
      <c r="X95" s="111"/>
    </row>
    <row r="96" spans="1:24" x14ac:dyDescent="0.4">
      <c r="A96" s="111" t="str">
        <f t="shared" si="5"/>
        <v>SVE30</v>
      </c>
      <c r="B96" s="111" t="s">
        <v>433</v>
      </c>
      <c r="C96" s="111" t="s">
        <v>522</v>
      </c>
      <c r="D96" s="149"/>
      <c r="E96" s="149"/>
      <c r="G96" s="149"/>
      <c r="H96" s="149"/>
      <c r="I96" s="149"/>
      <c r="J96" s="149"/>
      <c r="L96" s="149">
        <f>_xlfn.IFNA(INDEX(PR24_after_overrides!$D$3:$AX$128, MATCH(Recharges!$A96, PR24_after_overrides!$A$3:$A$128, 0), MATCH(Recharges!L$2, PR24_after_overrides!$D$2:$AX$2, 0)), "")</f>
        <v>5.3998278358812261E-2</v>
      </c>
      <c r="M96" s="149">
        <f>_xlfn.IFNA(INDEX(PR24_after_overrides!$D$3:$AX$128, MATCH(Recharges!$A96, PR24_after_overrides!$A$3:$A$128, 0), MATCH(Recharges!M$2, PR24_after_overrides!$D$2:$AX$2, 0)), "")</f>
        <v>6.4011437367522452</v>
      </c>
      <c r="N96" s="149">
        <f>_xlfn.IFNA(INDEX(PR24_after_overrides!$D$3:$AX$128, MATCH(Recharges!$A96, PR24_after_overrides!$A$3:$A$128, 0), MATCH(Recharges!N$2, PR24_after_overrides!$D$2:$AX$2, 0)), "")</f>
        <v>8.2171293154714321E-3</v>
      </c>
      <c r="O96" s="149">
        <f>_xlfn.IFNA(INDEX(PR24_after_overrides!$D$3:$AX$128, MATCH(Recharges!$A96, PR24_after_overrides!$A$3:$A$128, 0), MATCH(Recharges!O$2, PR24_after_overrides!$D$2:$AX$2, 0)), "")</f>
        <v>0.24768775508063884</v>
      </c>
      <c r="Q96" s="149"/>
      <c r="R96" s="149"/>
      <c r="S96" s="149"/>
      <c r="T96" s="149"/>
      <c r="V96" s="149" cm="1">
        <f t="array" ref="V96">_xlfn.IFS($C96&lt;"2018-19",
_xlfn.IFS($X96="BPDT",SUM(Q96:R96)-SUM(S96:T96),$X96="Numbers agree",SUM(Q96:R96)-SUM(S96:T96),$X96="APR",ABS(D96)-ABS(E96),$X96="n/a",ABS(D96)-ABS(E96)),
$C96="2018-19",ABS(D96)-ABS(E96),
$C96="2019-20",ABS(D96)-ABS(E96),
$C96&lt;"2024-25",SUM(G96:H96)-SUM(I96:J96),C96&gt;="2024-25",SUM(L96:M96)-SUM(N96:O96))</f>
        <v>6.1992371307149474</v>
      </c>
      <c r="X96" s="111"/>
    </row>
    <row r="97" spans="1:24" x14ac:dyDescent="0.4">
      <c r="A97" s="111" t="str">
        <f t="shared" si="0"/>
        <v>SVT14</v>
      </c>
      <c r="B97" s="111" t="s">
        <v>313</v>
      </c>
      <c r="C97" s="111" t="s">
        <v>243</v>
      </c>
      <c r="D97" s="149">
        <f>INDEX('Cyclical_after overrides'!$A$1:$AX$244,MATCH(Recharges!$A97,'Cyclical_after overrides'!$A$1:$A$244,0),MATCH(Recharges!D$2,'Cyclical_after overrides'!$A$1:$AX$1,0))</f>
        <v>0</v>
      </c>
      <c r="E97" s="149">
        <f>INDEX('Cyclical_after overrides'!$A$1:$AX$244,MATCH(Recharges!$A97,'Cyclical_after overrides'!$A$1:$A$244,0),MATCH(Recharges!E$2,'Cyclical_after overrides'!$A$1:$AX$1,0))</f>
        <v>0</v>
      </c>
      <c r="G97" s="149" t="str">
        <f>INDEX('Cyclical_after overrides'!$A$1:$AX$244,MATCH(Recharges!$A97,'Cyclical_after overrides'!$A$1:$A$244,0),MATCH(Recharges!G$2,'Cyclical_after overrides'!$A$1:$AX$1,0))</f>
        <v/>
      </c>
      <c r="H97" s="149" t="str">
        <f>INDEX('Cyclical_after overrides'!$A$1:$AX$244,MATCH(Recharges!$A97,'Cyclical_after overrides'!$A$1:$A$244,0),MATCH(Recharges!H$2,'Cyclical_after overrides'!$A$1:$AX$1,0))</f>
        <v/>
      </c>
      <c r="I97" s="149" t="str">
        <f>INDEX('Cyclical_after overrides'!$A$1:$AX$244,MATCH(Recharges!$A97,'Cyclical_after overrides'!$A$1:$A$244,0),MATCH(Recharges!I$2,'Cyclical_after overrides'!$A$1:$AX$1,0))</f>
        <v/>
      </c>
      <c r="J97" s="149" t="str">
        <f>INDEX('Cyclical_after overrides'!$A$1:$AX$244,MATCH(Recharges!$A97,'Cyclical_after overrides'!$A$1:$A$244,0),MATCH(Recharges!J$2,'Cyclical_after overrides'!$A$1:$AX$1,0))</f>
        <v/>
      </c>
      <c r="L97" s="149" t="str">
        <f>_xlfn.IFNA(INDEX(PR24_after_overrides!$D$3:$AX$128, MATCH(Recharges!$A97, PR24_after_overrides!$A$3:$A$128, 0), MATCH(Recharges!L$2, PR24_after_overrides!$D$2:$AX$2, 0)), "")</f>
        <v/>
      </c>
      <c r="M97" s="149" t="str">
        <f>_xlfn.IFNA(INDEX(PR24_after_overrides!$D$3:$AX$128, MATCH(Recharges!$A97, PR24_after_overrides!$A$3:$A$128, 0), MATCH(Recharges!M$2, PR24_after_overrides!$D$2:$AX$2, 0)), "")</f>
        <v/>
      </c>
      <c r="N97" s="149" t="str">
        <f>_xlfn.IFNA(INDEX(PR24_after_overrides!$D$3:$AX$128, MATCH(Recharges!$A97, PR24_after_overrides!$A$3:$A$128, 0), MATCH(Recharges!N$2, PR24_after_overrides!$D$2:$AX$2, 0)), "")</f>
        <v/>
      </c>
      <c r="O97" s="149" t="str">
        <f>_xlfn.IFNA(INDEX(PR24_after_overrides!$D$3:$AX$128, MATCH(Recharges!$A97, PR24_after_overrides!$A$3:$A$128, 0), MATCH(Recharges!O$2, PR24_after_overrides!$D$2:$AX$2, 0)), "")</f>
        <v/>
      </c>
      <c r="Q97" s="149">
        <f>INDEX(PR19_after_overrides!$A$1:$J$255, MATCH(Recharges!$A97, PR19_after_overrides!$A$1:$A$255, 0), MATCH(Recharges!Q$2, PR19_after_overrides!$A$1:$J$1, 0))</f>
        <v>9.5337305519999997</v>
      </c>
      <c r="R97" s="149">
        <f>INDEX(PR19_after_overrides!$A$1:$J$255, MATCH(Recharges!$A97, PR19_after_overrides!$A$1:$A$255, 0), MATCH(Recharges!R$2, PR19_after_overrides!$A$1:$J$1, 0))</f>
        <v>0</v>
      </c>
      <c r="S97" s="149">
        <f>INDEX(PR19_after_overrides!$A$1:$J$255, MATCH(Recharges!$A97, PR19_after_overrides!$A$1:$A$255, 0), MATCH(Recharges!S$2, PR19_after_overrides!$A$1:$J$1, 0))</f>
        <v>0</v>
      </c>
      <c r="T97" s="149">
        <f>INDEX(PR19_after_overrides!$A$1:$J$255, MATCH(Recharges!$A97, PR19_after_overrides!$A$1:$A$255, 0), MATCH(Recharges!T$2, PR19_after_overrides!$A$1:$J$1, 0))</f>
        <v>0</v>
      </c>
      <c r="V97" s="149" cm="1">
        <f t="array" ref="V97">_xlfn.IFS($C97&lt;"2018-19",
_xlfn.IFS($X97="BPDT",SUM(Q97:R97)-SUM(S97:T97),$X97="Numbers agree",SUM(Q97:R97)-SUM(S97:T97),$X97="APR",ABS(D97)-ABS(E97),$X97="n/a",ABS(D97)-ABS(E97)),
$C97="2018-19",ABS(D97)-ABS(E97),
$C97="2019-20",ABS(D97)-ABS(E97),
$C97&lt;"2024-25",SUM(G97:H97)-SUM(I97:J97),C97&gt;="2024-25",SUM(L97:M97)-SUM(N97:O97))</f>
        <v>9.5337305519999997</v>
      </c>
      <c r="X97" s="111" t="s">
        <v>578</v>
      </c>
    </row>
    <row r="98" spans="1:24" x14ac:dyDescent="0.4">
      <c r="A98" s="111" t="str">
        <f t="shared" si="0"/>
        <v>SVT15</v>
      </c>
      <c r="B98" s="111" t="s">
        <v>313</v>
      </c>
      <c r="C98" s="111" t="s">
        <v>245</v>
      </c>
      <c r="D98" s="149">
        <f>INDEX('Cyclical_after overrides'!$A$1:$AX$244,MATCH(Recharges!$A98,'Cyclical_after overrides'!$A$1:$A$244,0),MATCH(Recharges!D$2,'Cyclical_after overrides'!$A$1:$AX$1,0))</f>
        <v>0</v>
      </c>
      <c r="E98" s="149">
        <f>INDEX('Cyclical_after overrides'!$A$1:$AX$244,MATCH(Recharges!$A98,'Cyclical_after overrides'!$A$1:$A$244,0),MATCH(Recharges!E$2,'Cyclical_after overrides'!$A$1:$AX$1,0))</f>
        <v>0</v>
      </c>
      <c r="G98" s="149" t="str">
        <f>INDEX('Cyclical_after overrides'!$A$1:$AX$244,MATCH(Recharges!$A98,'Cyclical_after overrides'!$A$1:$A$244,0),MATCH(Recharges!G$2,'Cyclical_after overrides'!$A$1:$AX$1,0))</f>
        <v/>
      </c>
      <c r="H98" s="149" t="str">
        <f>INDEX('Cyclical_after overrides'!$A$1:$AX$244,MATCH(Recharges!$A98,'Cyclical_after overrides'!$A$1:$A$244,0),MATCH(Recharges!H$2,'Cyclical_after overrides'!$A$1:$AX$1,0))</f>
        <v/>
      </c>
      <c r="I98" s="149" t="str">
        <f>INDEX('Cyclical_after overrides'!$A$1:$AX$244,MATCH(Recharges!$A98,'Cyclical_after overrides'!$A$1:$A$244,0),MATCH(Recharges!I$2,'Cyclical_after overrides'!$A$1:$AX$1,0))</f>
        <v/>
      </c>
      <c r="J98" s="149" t="str">
        <f>INDEX('Cyclical_after overrides'!$A$1:$AX$244,MATCH(Recharges!$A98,'Cyclical_after overrides'!$A$1:$A$244,0),MATCH(Recharges!J$2,'Cyclical_after overrides'!$A$1:$AX$1,0))</f>
        <v/>
      </c>
      <c r="L98" s="149" t="str">
        <f>_xlfn.IFNA(INDEX(PR24_after_overrides!$D$3:$AX$128, MATCH(Recharges!$A98, PR24_after_overrides!$A$3:$A$128, 0), MATCH(Recharges!L$2, PR24_after_overrides!$D$2:$AX$2, 0)), "")</f>
        <v/>
      </c>
      <c r="M98" s="149" t="str">
        <f>_xlfn.IFNA(INDEX(PR24_after_overrides!$D$3:$AX$128, MATCH(Recharges!$A98, PR24_after_overrides!$A$3:$A$128, 0), MATCH(Recharges!M$2, PR24_after_overrides!$D$2:$AX$2, 0)), "")</f>
        <v/>
      </c>
      <c r="N98" s="149" t="str">
        <f>_xlfn.IFNA(INDEX(PR24_after_overrides!$D$3:$AX$128, MATCH(Recharges!$A98, PR24_after_overrides!$A$3:$A$128, 0), MATCH(Recharges!N$2, PR24_after_overrides!$D$2:$AX$2, 0)), "")</f>
        <v/>
      </c>
      <c r="O98" s="149" t="str">
        <f>_xlfn.IFNA(INDEX(PR24_after_overrides!$D$3:$AX$128, MATCH(Recharges!$A98, PR24_after_overrides!$A$3:$A$128, 0), MATCH(Recharges!O$2, PR24_after_overrides!$D$2:$AX$2, 0)), "")</f>
        <v/>
      </c>
      <c r="Q98" s="149">
        <f>INDEX(PR19_after_overrides!$A$1:$J$255, MATCH(Recharges!$A98, PR19_after_overrides!$A$1:$A$255, 0), MATCH(Recharges!Q$2, PR19_after_overrides!$A$1:$J$1, 0))</f>
        <v>8.1654841423328808</v>
      </c>
      <c r="R98" s="149">
        <f>INDEX(PR19_after_overrides!$A$1:$J$255, MATCH(Recharges!$A98, PR19_after_overrides!$A$1:$A$255, 0), MATCH(Recharges!R$2, PR19_after_overrides!$A$1:$J$1, 0))</f>
        <v>0</v>
      </c>
      <c r="S98" s="149">
        <f>INDEX(PR19_after_overrides!$A$1:$J$255, MATCH(Recharges!$A98, PR19_after_overrides!$A$1:$A$255, 0), MATCH(Recharges!S$2, PR19_after_overrides!$A$1:$J$1, 0))</f>
        <v>0.56553309436243704</v>
      </c>
      <c r="T98" s="149">
        <f>INDEX(PR19_after_overrides!$A$1:$J$255, MATCH(Recharges!$A98, PR19_after_overrides!$A$1:$A$255, 0), MATCH(Recharges!T$2, PR19_after_overrides!$A$1:$J$1, 0))</f>
        <v>0</v>
      </c>
      <c r="V98" s="149" cm="1">
        <f t="array" ref="V98">_xlfn.IFS($C98&lt;"2018-19",
_xlfn.IFS($X98="BPDT",SUM(Q98:R98)-SUM(S98:T98),$X98="Numbers agree",SUM(Q98:R98)-SUM(S98:T98),$X98="APR",ABS(D98)-ABS(E98),$X98="n/a",ABS(D98)-ABS(E98)),
$C98="2018-19",ABS(D98)-ABS(E98),
$C98="2019-20",ABS(D98)-ABS(E98),
$C98&lt;"2024-25",SUM(G98:H98)-SUM(I98:J98),C98&gt;="2024-25",SUM(L98:M98)-SUM(N98:O98))</f>
        <v>7.5999510479704435</v>
      </c>
      <c r="X98" s="111" t="s">
        <v>578</v>
      </c>
    </row>
    <row r="99" spans="1:24" x14ac:dyDescent="0.4">
      <c r="A99" s="111" t="str">
        <f t="shared" si="0"/>
        <v>SVT16</v>
      </c>
      <c r="B99" s="111" t="s">
        <v>313</v>
      </c>
      <c r="C99" s="111" t="s">
        <v>247</v>
      </c>
      <c r="D99" s="149">
        <f>INDEX('Cyclical_after overrides'!$A$1:$AX$244,MATCH(Recharges!$A99,'Cyclical_after overrides'!$A$1:$A$244,0),MATCH(Recharges!D$2,'Cyclical_after overrides'!$A$1:$AX$1,0))</f>
        <v>-8.8870000000000005</v>
      </c>
      <c r="E99" s="149">
        <f>INDEX('Cyclical_after overrides'!$A$1:$AX$244,MATCH(Recharges!$A99,'Cyclical_after overrides'!$A$1:$A$244,0),MATCH(Recharges!E$2,'Cyclical_after overrides'!$A$1:$AX$1,0))</f>
        <v>0.312</v>
      </c>
      <c r="G99" s="149" t="str">
        <f>INDEX('Cyclical_after overrides'!$A$1:$AX$244,MATCH(Recharges!$A99,'Cyclical_after overrides'!$A$1:$A$244,0),MATCH(Recharges!G$2,'Cyclical_after overrides'!$A$1:$AX$1,0))</f>
        <v/>
      </c>
      <c r="H99" s="149" t="str">
        <f>INDEX('Cyclical_after overrides'!$A$1:$AX$244,MATCH(Recharges!$A99,'Cyclical_after overrides'!$A$1:$A$244,0),MATCH(Recharges!H$2,'Cyclical_after overrides'!$A$1:$AX$1,0))</f>
        <v/>
      </c>
      <c r="I99" s="149" t="str">
        <f>INDEX('Cyclical_after overrides'!$A$1:$AX$244,MATCH(Recharges!$A99,'Cyclical_after overrides'!$A$1:$A$244,0),MATCH(Recharges!I$2,'Cyclical_after overrides'!$A$1:$AX$1,0))</f>
        <v/>
      </c>
      <c r="J99" s="149" t="str">
        <f>INDEX('Cyclical_after overrides'!$A$1:$AX$244,MATCH(Recharges!$A99,'Cyclical_after overrides'!$A$1:$A$244,0),MATCH(Recharges!J$2,'Cyclical_after overrides'!$A$1:$AX$1,0))</f>
        <v/>
      </c>
      <c r="L99" s="149" t="str">
        <f>_xlfn.IFNA(INDEX(PR24_after_overrides!$D$3:$AX$128, MATCH(Recharges!$A99, PR24_after_overrides!$A$3:$A$128, 0), MATCH(Recharges!L$2, PR24_after_overrides!$D$2:$AX$2, 0)), "")</f>
        <v/>
      </c>
      <c r="M99" s="149" t="str">
        <f>_xlfn.IFNA(INDEX(PR24_after_overrides!$D$3:$AX$128, MATCH(Recharges!$A99, PR24_after_overrides!$A$3:$A$128, 0), MATCH(Recharges!M$2, PR24_after_overrides!$D$2:$AX$2, 0)), "")</f>
        <v/>
      </c>
      <c r="N99" s="149" t="str">
        <f>_xlfn.IFNA(INDEX(PR24_after_overrides!$D$3:$AX$128, MATCH(Recharges!$A99, PR24_after_overrides!$A$3:$A$128, 0), MATCH(Recharges!N$2, PR24_after_overrides!$D$2:$AX$2, 0)), "")</f>
        <v/>
      </c>
      <c r="O99" s="149" t="str">
        <f>_xlfn.IFNA(INDEX(PR24_after_overrides!$D$3:$AX$128, MATCH(Recharges!$A99, PR24_after_overrides!$A$3:$A$128, 0), MATCH(Recharges!O$2, PR24_after_overrides!$D$2:$AX$2, 0)), "")</f>
        <v/>
      </c>
      <c r="Q99" s="149">
        <f>INDEX(PR19_after_overrides!$A$1:$J$255, MATCH(Recharges!$A99, PR19_after_overrides!$A$1:$A$255, 0), MATCH(Recharges!Q$2, PR19_after_overrides!$A$1:$J$1, 0))</f>
        <v>8.1576230065947506</v>
      </c>
      <c r="R99" s="149">
        <f>INDEX(PR19_after_overrides!$A$1:$J$255, MATCH(Recharges!$A99, PR19_after_overrides!$A$1:$A$255, 0), MATCH(Recharges!R$2, PR19_after_overrides!$A$1:$J$1, 0))</f>
        <v>0.65733925857013797</v>
      </c>
      <c r="S99" s="149">
        <f>INDEX(PR19_after_overrides!$A$1:$J$255, MATCH(Recharges!$A99, PR19_after_overrides!$A$1:$A$255, 0), MATCH(Recharges!S$2, PR19_after_overrides!$A$1:$J$1, 0))</f>
        <v>0.51053643104888102</v>
      </c>
      <c r="T99" s="149">
        <f>INDEX(PR19_after_overrides!$A$1:$J$255, MATCH(Recharges!$A99, PR19_after_overrides!$A$1:$A$255, 0), MATCH(Recharges!T$2, PR19_after_overrides!$A$1:$J$1, 0))</f>
        <v>5.70201407985425E-3</v>
      </c>
      <c r="V99" s="149" cm="1">
        <f t="array" ref="V99">_xlfn.IFS($C99&lt;"2018-19",
_xlfn.IFS($X99="BPDT",SUM(Q99:R99)-SUM(S99:T99),$X99="Numbers agree",SUM(Q99:R99)-SUM(S99:T99),$X99="APR",ABS(D99)-ABS(E99),$X99="n/a",ABS(D99)-ABS(E99)),
$C99="2018-19",ABS(D99)-ABS(E99),
$C99="2019-20",ABS(D99)-ABS(E99),
$C99&lt;"2024-25",SUM(G99:H99)-SUM(I99:J99),C99&gt;="2024-25",SUM(L99:M99)-SUM(N99:O99))</f>
        <v>8.2987238200361535</v>
      </c>
      <c r="X99" s="111" t="s">
        <v>578</v>
      </c>
    </row>
    <row r="100" spans="1:24" x14ac:dyDescent="0.4">
      <c r="A100" s="111" t="str">
        <f t="shared" si="0"/>
        <v>SVT17</v>
      </c>
      <c r="B100" s="111" t="s">
        <v>313</v>
      </c>
      <c r="C100" s="111" t="s">
        <v>249</v>
      </c>
      <c r="D100" s="149">
        <f>INDEX('Cyclical_after overrides'!$A$1:$AX$244,MATCH(Recharges!$A100,'Cyclical_after overrides'!$A$1:$A$244,0),MATCH(Recharges!D$2,'Cyclical_after overrides'!$A$1:$AX$1,0))</f>
        <v>-7.8529999999999998</v>
      </c>
      <c r="E100" s="149">
        <f>INDEX('Cyclical_after overrides'!$A$1:$AX$244,MATCH(Recharges!$A100,'Cyclical_after overrides'!$A$1:$A$244,0),MATCH(Recharges!E$2,'Cyclical_after overrides'!$A$1:$AX$1,0))</f>
        <v>0.72899999999999998</v>
      </c>
      <c r="G100" s="149" t="str">
        <f>INDEX('Cyclical_after overrides'!$A$1:$AX$244,MATCH(Recharges!$A100,'Cyclical_after overrides'!$A$1:$A$244,0),MATCH(Recharges!G$2,'Cyclical_after overrides'!$A$1:$AX$1,0))</f>
        <v/>
      </c>
      <c r="H100" s="149" t="str">
        <f>INDEX('Cyclical_after overrides'!$A$1:$AX$244,MATCH(Recharges!$A100,'Cyclical_after overrides'!$A$1:$A$244,0),MATCH(Recharges!H$2,'Cyclical_after overrides'!$A$1:$AX$1,0))</f>
        <v/>
      </c>
      <c r="I100" s="149" t="str">
        <f>INDEX('Cyclical_after overrides'!$A$1:$AX$244,MATCH(Recharges!$A100,'Cyclical_after overrides'!$A$1:$A$244,0),MATCH(Recharges!I$2,'Cyclical_after overrides'!$A$1:$AX$1,0))</f>
        <v/>
      </c>
      <c r="J100" s="149" t="str">
        <f>INDEX('Cyclical_after overrides'!$A$1:$AX$244,MATCH(Recharges!$A100,'Cyclical_after overrides'!$A$1:$A$244,0),MATCH(Recharges!J$2,'Cyclical_after overrides'!$A$1:$AX$1,0))</f>
        <v/>
      </c>
      <c r="L100" s="149" t="str">
        <f>_xlfn.IFNA(INDEX(PR24_after_overrides!$D$3:$AX$128, MATCH(Recharges!$A100, PR24_after_overrides!$A$3:$A$128, 0), MATCH(Recharges!L$2, PR24_after_overrides!$D$2:$AX$2, 0)), "")</f>
        <v/>
      </c>
      <c r="M100" s="149" t="str">
        <f>_xlfn.IFNA(INDEX(PR24_after_overrides!$D$3:$AX$128, MATCH(Recharges!$A100, PR24_after_overrides!$A$3:$A$128, 0), MATCH(Recharges!M$2, PR24_after_overrides!$D$2:$AX$2, 0)), "")</f>
        <v/>
      </c>
      <c r="N100" s="149" t="str">
        <f>_xlfn.IFNA(INDEX(PR24_after_overrides!$D$3:$AX$128, MATCH(Recharges!$A100, PR24_after_overrides!$A$3:$A$128, 0), MATCH(Recharges!N$2, PR24_after_overrides!$D$2:$AX$2, 0)), "")</f>
        <v/>
      </c>
      <c r="O100" s="149" t="str">
        <f>_xlfn.IFNA(INDEX(PR24_after_overrides!$D$3:$AX$128, MATCH(Recharges!$A100, PR24_after_overrides!$A$3:$A$128, 0), MATCH(Recharges!O$2, PR24_after_overrides!$D$2:$AX$2, 0)), "")</f>
        <v/>
      </c>
      <c r="Q100" s="149">
        <f>INDEX(PR19_after_overrides!$A$1:$J$255, MATCH(Recharges!$A100, PR19_after_overrides!$A$1:$A$255, 0), MATCH(Recharges!Q$2, PR19_after_overrides!$A$1:$J$1, 0))</f>
        <v>5.5709230756250196</v>
      </c>
      <c r="R100" s="149">
        <f>INDEX(PR19_after_overrides!$A$1:$J$255, MATCH(Recharges!$A100, PR19_after_overrides!$A$1:$A$255, 0), MATCH(Recharges!R$2, PR19_after_overrides!$A$1:$J$1, 0))</f>
        <v>1.8219574168800601</v>
      </c>
      <c r="S100" s="149">
        <f>INDEX(PR19_after_overrides!$A$1:$J$255, MATCH(Recharges!$A100, PR19_after_overrides!$A$1:$A$255, 0), MATCH(Recharges!S$2, PR19_after_overrides!$A$1:$J$1, 0))</f>
        <v>0.47101355472945899</v>
      </c>
      <c r="T100" s="149">
        <f>INDEX(PR19_after_overrides!$A$1:$J$255, MATCH(Recharges!$A100, PR19_after_overrides!$A$1:$A$255, 0), MATCH(Recharges!T$2, PR19_after_overrides!$A$1:$J$1, 0))</f>
        <v>3.2365056903444399E-2</v>
      </c>
      <c r="V100" s="149" cm="1">
        <f t="array" ref="V100">_xlfn.IFS($C100&lt;"2018-19",
_xlfn.IFS($X100="BPDT",SUM(Q100:R100)-SUM(S100:T100),$X100="Numbers agree",SUM(Q100:R100)-SUM(S100:T100),$X100="APR",ABS(D100)-ABS(E100),$X100="n/a",ABS(D100)-ABS(E100)),
$C100="2018-19",ABS(D100)-ABS(E100),
$C100="2019-20",ABS(D100)-ABS(E100),
$C100&lt;"2024-25",SUM(G100:H100)-SUM(I100:J100),C100&gt;="2024-25",SUM(L100:M100)-SUM(N100:O100))</f>
        <v>6.8895018808721771</v>
      </c>
      <c r="X100" s="111" t="s">
        <v>578</v>
      </c>
    </row>
    <row r="101" spans="1:24" x14ac:dyDescent="0.4">
      <c r="A101" s="111" t="str">
        <f t="shared" si="0"/>
        <v>SVT18</v>
      </c>
      <c r="B101" s="111" t="s">
        <v>313</v>
      </c>
      <c r="C101" s="111" t="s">
        <v>251</v>
      </c>
      <c r="D101" s="149">
        <f>INDEX('Cyclical_after overrides'!$A$1:$AX$244,MATCH(Recharges!$A101,'Cyclical_after overrides'!$A$1:$A$244,0),MATCH(Recharges!D$2,'Cyclical_after overrides'!$A$1:$AX$1,0))</f>
        <v>-7.35</v>
      </c>
      <c r="E101" s="149">
        <f>INDEX('Cyclical_after overrides'!$A$1:$AX$244,MATCH(Recharges!$A101,'Cyclical_after overrides'!$A$1:$A$244,0),MATCH(Recharges!E$2,'Cyclical_after overrides'!$A$1:$AX$1,0))</f>
        <v>0.51800000000000002</v>
      </c>
      <c r="G101" s="149" t="str">
        <f>INDEX('Cyclical_after overrides'!$A$1:$AX$244,MATCH(Recharges!$A101,'Cyclical_after overrides'!$A$1:$A$244,0),MATCH(Recharges!G$2,'Cyclical_after overrides'!$A$1:$AX$1,0))</f>
        <v/>
      </c>
      <c r="H101" s="149" t="str">
        <f>INDEX('Cyclical_after overrides'!$A$1:$AX$244,MATCH(Recharges!$A101,'Cyclical_after overrides'!$A$1:$A$244,0),MATCH(Recharges!H$2,'Cyclical_after overrides'!$A$1:$AX$1,0))</f>
        <v/>
      </c>
      <c r="I101" s="149" t="str">
        <f>INDEX('Cyclical_after overrides'!$A$1:$AX$244,MATCH(Recharges!$A101,'Cyclical_after overrides'!$A$1:$A$244,0),MATCH(Recharges!I$2,'Cyclical_after overrides'!$A$1:$AX$1,0))</f>
        <v/>
      </c>
      <c r="J101" s="149" t="str">
        <f>INDEX('Cyclical_after overrides'!$A$1:$AX$244,MATCH(Recharges!$A101,'Cyclical_after overrides'!$A$1:$A$244,0),MATCH(Recharges!J$2,'Cyclical_after overrides'!$A$1:$AX$1,0))</f>
        <v/>
      </c>
      <c r="L101" s="149" t="str">
        <f>_xlfn.IFNA(INDEX(PR24_after_overrides!$D$3:$AX$128, MATCH(Recharges!$A101, PR24_after_overrides!$A$3:$A$128, 0), MATCH(Recharges!L$2, PR24_after_overrides!$D$2:$AX$2, 0)), "")</f>
        <v/>
      </c>
      <c r="M101" s="149" t="str">
        <f>_xlfn.IFNA(INDEX(PR24_after_overrides!$D$3:$AX$128, MATCH(Recharges!$A101, PR24_after_overrides!$A$3:$A$128, 0), MATCH(Recharges!M$2, PR24_after_overrides!$D$2:$AX$2, 0)), "")</f>
        <v/>
      </c>
      <c r="N101" s="149" t="str">
        <f>_xlfn.IFNA(INDEX(PR24_after_overrides!$D$3:$AX$128, MATCH(Recharges!$A101, PR24_after_overrides!$A$3:$A$128, 0), MATCH(Recharges!N$2, PR24_after_overrides!$D$2:$AX$2, 0)), "")</f>
        <v/>
      </c>
      <c r="O101" s="149" t="str">
        <f>_xlfn.IFNA(INDEX(PR24_after_overrides!$D$3:$AX$128, MATCH(Recharges!$A101, PR24_after_overrides!$A$3:$A$128, 0), MATCH(Recharges!O$2, PR24_after_overrides!$D$2:$AX$2, 0)), "")</f>
        <v/>
      </c>
      <c r="Q101" s="149">
        <f>INDEX(PR19_after_overrides!$A$1:$J$255, MATCH(Recharges!$A101, PR19_after_overrides!$A$1:$A$255, 0), MATCH(Recharges!Q$2, PR19_after_overrides!$A$1:$J$1, 0))</f>
        <v>3.64310295777475</v>
      </c>
      <c r="R101" s="149">
        <f>INDEX(PR19_after_overrides!$A$1:$J$255, MATCH(Recharges!$A101, PR19_after_overrides!$A$1:$A$255, 0), MATCH(Recharges!R$2, PR19_after_overrides!$A$1:$J$1, 0))</f>
        <v>3.7066899027473301</v>
      </c>
      <c r="S101" s="149">
        <f>INDEX(PR19_after_overrides!$A$1:$J$255, MATCH(Recharges!$A101, PR19_after_overrides!$A$1:$A$255, 0), MATCH(Recharges!S$2, PR19_after_overrides!$A$1:$J$1, 0))</f>
        <v>0.31408013732500001</v>
      </c>
      <c r="T101" s="149">
        <f>INDEX(PR19_after_overrides!$A$1:$J$255, MATCH(Recharges!$A101, PR19_after_overrides!$A$1:$A$255, 0), MATCH(Recharges!T$2, PR19_after_overrides!$A$1:$J$1, 0))</f>
        <v>0.20399999999999999</v>
      </c>
      <c r="V101" s="149" cm="1">
        <f t="array" ref="V101">_xlfn.IFS($C101&lt;"2018-19",
_xlfn.IFS($X101="BPDT",SUM(Q101:R101)-SUM(S101:T101),$X101="Numbers agree",SUM(Q101:R101)-SUM(S101:T101),$X101="APR",ABS(D101)-ABS(E101),$X101="n/a",ABS(D101)-ABS(E101)),
$C101="2018-19",ABS(D101)-ABS(E101),
$C101="2019-20",ABS(D101)-ABS(E101),
$C101&lt;"2024-25",SUM(G101:H101)-SUM(I101:J101),C101&gt;="2024-25",SUM(L101:M101)-SUM(N101:O101))</f>
        <v>6.8317127231970805</v>
      </c>
      <c r="X101" s="111" t="s">
        <v>578</v>
      </c>
    </row>
    <row r="102" spans="1:24" x14ac:dyDescent="0.4">
      <c r="A102" s="111" t="str">
        <f t="shared" si="0"/>
        <v>SVT19</v>
      </c>
      <c r="B102" s="111" t="s">
        <v>313</v>
      </c>
      <c r="C102" s="111" t="s">
        <v>253</v>
      </c>
      <c r="D102" s="149" t="str">
        <f>INDEX('Cyclical_after overrides'!$A$1:$AX$244,MATCH(Recharges!$A102,'Cyclical_after overrides'!$A$1:$A$244,0),MATCH(Recharges!D$2,'Cyclical_after overrides'!$A$1:$AX$1,0))</f>
        <v/>
      </c>
      <c r="E102" s="149" t="str">
        <f>INDEX('Cyclical_after overrides'!$A$1:$AX$244,MATCH(Recharges!$A102,'Cyclical_after overrides'!$A$1:$A$244,0),MATCH(Recharges!E$2,'Cyclical_after overrides'!$A$1:$AX$1,0))</f>
        <v/>
      </c>
      <c r="G102" s="149" t="str">
        <f>INDEX('Cyclical_after overrides'!$A$1:$AX$244,MATCH(Recharges!$A102,'Cyclical_after overrides'!$A$1:$A$244,0),MATCH(Recharges!G$2,'Cyclical_after overrides'!$A$1:$AX$1,0))</f>
        <v/>
      </c>
      <c r="H102" s="149" t="str">
        <f>INDEX('Cyclical_after overrides'!$A$1:$AX$244,MATCH(Recharges!$A102,'Cyclical_after overrides'!$A$1:$A$244,0),MATCH(Recharges!H$2,'Cyclical_after overrides'!$A$1:$AX$1,0))</f>
        <v/>
      </c>
      <c r="I102" s="149" t="str">
        <f>INDEX('Cyclical_after overrides'!$A$1:$AX$244,MATCH(Recharges!$A102,'Cyclical_after overrides'!$A$1:$A$244,0),MATCH(Recharges!I$2,'Cyclical_after overrides'!$A$1:$AX$1,0))</f>
        <v/>
      </c>
      <c r="J102" s="149" t="str">
        <f>INDEX('Cyclical_after overrides'!$A$1:$AX$244,MATCH(Recharges!$A102,'Cyclical_after overrides'!$A$1:$A$244,0),MATCH(Recharges!J$2,'Cyclical_after overrides'!$A$1:$AX$1,0))</f>
        <v/>
      </c>
      <c r="L102" s="149" t="str">
        <f>_xlfn.IFNA(INDEX(PR24_after_overrides!$D$3:$AX$128, MATCH(Recharges!$A102, PR24_after_overrides!$A$3:$A$128, 0), MATCH(Recharges!L$2, PR24_after_overrides!$D$2:$AX$2, 0)), "")</f>
        <v/>
      </c>
      <c r="M102" s="149" t="str">
        <f>_xlfn.IFNA(INDEX(PR24_after_overrides!$D$3:$AX$128, MATCH(Recharges!$A102, PR24_after_overrides!$A$3:$A$128, 0), MATCH(Recharges!M$2, PR24_after_overrides!$D$2:$AX$2, 0)), "")</f>
        <v/>
      </c>
      <c r="N102" s="149" t="str">
        <f>_xlfn.IFNA(INDEX(PR24_after_overrides!$D$3:$AX$128, MATCH(Recharges!$A102, PR24_after_overrides!$A$3:$A$128, 0), MATCH(Recharges!N$2, PR24_after_overrides!$D$2:$AX$2, 0)), "")</f>
        <v/>
      </c>
      <c r="O102" s="149" t="str">
        <f>_xlfn.IFNA(INDEX(PR24_after_overrides!$D$3:$AX$128, MATCH(Recharges!$A102, PR24_after_overrides!$A$3:$A$128, 0), MATCH(Recharges!O$2, PR24_after_overrides!$D$2:$AX$2, 0)), "")</f>
        <v/>
      </c>
      <c r="Q102" s="149" t="str">
        <f>INDEX(PR19_after_overrides!$A$1:$J$255, MATCH(Recharges!$A102, PR19_after_overrides!$A$1:$A$255, 0), MATCH(Recharges!Q$2, PR19_after_overrides!$A$1:$J$1, 0))</f>
        <v/>
      </c>
      <c r="R102" s="149" t="str">
        <f>INDEX(PR19_after_overrides!$A$1:$J$255, MATCH(Recharges!$A102, PR19_after_overrides!$A$1:$A$255, 0), MATCH(Recharges!R$2, PR19_after_overrides!$A$1:$J$1, 0))</f>
        <v/>
      </c>
      <c r="S102" s="149" t="str">
        <f>INDEX(PR19_after_overrides!$A$1:$J$255, MATCH(Recharges!$A102, PR19_after_overrides!$A$1:$A$255, 0), MATCH(Recharges!S$2, PR19_after_overrides!$A$1:$J$1, 0))</f>
        <v/>
      </c>
      <c r="T102" s="149" t="str">
        <f>INDEX(PR19_after_overrides!$A$1:$J$255, MATCH(Recharges!$A102, PR19_after_overrides!$A$1:$A$255, 0), MATCH(Recharges!T$2, PR19_after_overrides!$A$1:$J$1, 0))</f>
        <v/>
      </c>
      <c r="V102" s="158">
        <f>$AB$11*$AC$6</f>
        <v>8.4385388435787831</v>
      </c>
      <c r="X102" s="111"/>
    </row>
    <row r="103" spans="1:24" x14ac:dyDescent="0.4">
      <c r="A103" s="111" t="str">
        <f t="shared" si="0"/>
        <v>SWT14</v>
      </c>
      <c r="B103" s="111" t="s">
        <v>325</v>
      </c>
      <c r="C103" s="111" t="s">
        <v>243</v>
      </c>
      <c r="D103" s="149">
        <f>INDEX('Cyclical_after overrides'!$A$1:$AX$244,MATCH(Recharges!$A103,'Cyclical_after overrides'!$A$1:$A$244,0),MATCH(Recharges!D$2,'Cyclical_after overrides'!$A$1:$AX$1,0))</f>
        <v>0</v>
      </c>
      <c r="E103" s="149">
        <f>INDEX('Cyclical_after overrides'!$A$1:$AX$244,MATCH(Recharges!$A103,'Cyclical_after overrides'!$A$1:$A$244,0),MATCH(Recharges!E$2,'Cyclical_after overrides'!$A$1:$AX$1,0))</f>
        <v>0</v>
      </c>
      <c r="G103" s="149" t="str">
        <f>INDEX('Cyclical_after overrides'!$A$1:$AX$244,MATCH(Recharges!$A103,'Cyclical_after overrides'!$A$1:$A$244,0),MATCH(Recharges!G$2,'Cyclical_after overrides'!$A$1:$AX$1,0))</f>
        <v/>
      </c>
      <c r="H103" s="149" t="str">
        <f>INDEX('Cyclical_after overrides'!$A$1:$AX$244,MATCH(Recharges!$A103,'Cyclical_after overrides'!$A$1:$A$244,0),MATCH(Recharges!H$2,'Cyclical_after overrides'!$A$1:$AX$1,0))</f>
        <v/>
      </c>
      <c r="I103" s="149" t="str">
        <f>INDEX('Cyclical_after overrides'!$A$1:$AX$244,MATCH(Recharges!$A103,'Cyclical_after overrides'!$A$1:$A$244,0),MATCH(Recharges!I$2,'Cyclical_after overrides'!$A$1:$AX$1,0))</f>
        <v/>
      </c>
      <c r="J103" s="149" t="str">
        <f>INDEX('Cyclical_after overrides'!$A$1:$AX$244,MATCH(Recharges!$A103,'Cyclical_after overrides'!$A$1:$A$244,0),MATCH(Recharges!J$2,'Cyclical_after overrides'!$A$1:$AX$1,0))</f>
        <v/>
      </c>
      <c r="L103" s="149" t="str">
        <f>_xlfn.IFNA(INDEX(PR24_after_overrides!$D$3:$AX$128, MATCH(Recharges!$A103, PR24_after_overrides!$A$3:$A$128, 0), MATCH(Recharges!L$2, PR24_after_overrides!$D$2:$AX$2, 0)), "")</f>
        <v/>
      </c>
      <c r="M103" s="149" t="str">
        <f>_xlfn.IFNA(INDEX(PR24_after_overrides!$D$3:$AX$128, MATCH(Recharges!$A103, PR24_after_overrides!$A$3:$A$128, 0), MATCH(Recharges!M$2, PR24_after_overrides!$D$2:$AX$2, 0)), "")</f>
        <v/>
      </c>
      <c r="N103" s="149" t="str">
        <f>_xlfn.IFNA(INDEX(PR24_after_overrides!$D$3:$AX$128, MATCH(Recharges!$A103, PR24_after_overrides!$A$3:$A$128, 0), MATCH(Recharges!N$2, PR24_after_overrides!$D$2:$AX$2, 0)), "")</f>
        <v/>
      </c>
      <c r="O103" s="149" t="str">
        <f>_xlfn.IFNA(INDEX(PR24_after_overrides!$D$3:$AX$128, MATCH(Recharges!$A103, PR24_after_overrides!$A$3:$A$128, 0), MATCH(Recharges!O$2, PR24_after_overrides!$D$2:$AX$2, 0)), "")</f>
        <v/>
      </c>
      <c r="Q103" s="149" t="str">
        <f>INDEX(PR19_after_overrides!$A$1:$J$255, MATCH(Recharges!$A103, PR19_after_overrides!$A$1:$A$255, 0), MATCH(Recharges!Q$2, PR19_after_overrides!$A$1:$J$1, 0))</f>
        <v/>
      </c>
      <c r="R103" s="149" t="str">
        <f>INDEX(PR19_after_overrides!$A$1:$J$255, MATCH(Recharges!$A103, PR19_after_overrides!$A$1:$A$255, 0), MATCH(Recharges!R$2, PR19_after_overrides!$A$1:$J$1, 0))</f>
        <v/>
      </c>
      <c r="S103" s="149" t="str">
        <f>INDEX(PR19_after_overrides!$A$1:$J$255, MATCH(Recharges!$A103, PR19_after_overrides!$A$1:$A$255, 0), MATCH(Recharges!S$2, PR19_after_overrides!$A$1:$J$1, 0))</f>
        <v/>
      </c>
      <c r="T103" s="149" t="str">
        <f>INDEX(PR19_after_overrides!$A$1:$J$255, MATCH(Recharges!$A103, PR19_after_overrides!$A$1:$A$255, 0), MATCH(Recharges!T$2, PR19_after_overrides!$A$1:$J$1, 0))</f>
        <v/>
      </c>
      <c r="V103" s="149" cm="1">
        <f t="array" ref="V103">_xlfn.IFS($C103&lt;"2018-19",
_xlfn.IFS($X103="BPDT",SUM(Q103:R103)-SUM(S103:T103),$X103="Numbers agree",SUM(Q103:R103)-SUM(S103:T103),$X103="APR",ABS(D103)-ABS(E103),$X103="n/a",ABS(D103)-ABS(E103)),
$C103="2018-19",ABS(D103)-ABS(E103),
$C103="2019-20",ABS(D103)-ABS(E103),
$C103&lt;"2024-25",SUM(G103:H103)-SUM(I103:J103),C103&gt;="2024-25",SUM(L103:M103)-SUM(N103:O103))</f>
        <v>0</v>
      </c>
      <c r="X103" s="111" t="s">
        <v>581</v>
      </c>
    </row>
    <row r="104" spans="1:24" x14ac:dyDescent="0.4">
      <c r="A104" s="111" t="str">
        <f t="shared" si="0"/>
        <v>SWT15</v>
      </c>
      <c r="B104" s="111" t="s">
        <v>325</v>
      </c>
      <c r="C104" s="111" t="s">
        <v>245</v>
      </c>
      <c r="D104" s="149">
        <f>INDEX('Cyclical_after overrides'!$A$1:$AX$244,MATCH(Recharges!$A104,'Cyclical_after overrides'!$A$1:$A$244,0),MATCH(Recharges!D$2,'Cyclical_after overrides'!$A$1:$AX$1,0))</f>
        <v>0</v>
      </c>
      <c r="E104" s="149">
        <f>INDEX('Cyclical_after overrides'!$A$1:$AX$244,MATCH(Recharges!$A104,'Cyclical_after overrides'!$A$1:$A$244,0),MATCH(Recharges!E$2,'Cyclical_after overrides'!$A$1:$AX$1,0))</f>
        <v>0</v>
      </c>
      <c r="G104" s="149" t="str">
        <f>INDEX('Cyclical_after overrides'!$A$1:$AX$244,MATCH(Recharges!$A104,'Cyclical_after overrides'!$A$1:$A$244,0),MATCH(Recharges!G$2,'Cyclical_after overrides'!$A$1:$AX$1,0))</f>
        <v/>
      </c>
      <c r="H104" s="149" t="str">
        <f>INDEX('Cyclical_after overrides'!$A$1:$AX$244,MATCH(Recharges!$A104,'Cyclical_after overrides'!$A$1:$A$244,0),MATCH(Recharges!H$2,'Cyclical_after overrides'!$A$1:$AX$1,0))</f>
        <v/>
      </c>
      <c r="I104" s="149" t="str">
        <f>INDEX('Cyclical_after overrides'!$A$1:$AX$244,MATCH(Recharges!$A104,'Cyclical_after overrides'!$A$1:$A$244,0),MATCH(Recharges!I$2,'Cyclical_after overrides'!$A$1:$AX$1,0))</f>
        <v/>
      </c>
      <c r="J104" s="149" t="str">
        <f>INDEX('Cyclical_after overrides'!$A$1:$AX$244,MATCH(Recharges!$A104,'Cyclical_after overrides'!$A$1:$A$244,0),MATCH(Recharges!J$2,'Cyclical_after overrides'!$A$1:$AX$1,0))</f>
        <v/>
      </c>
      <c r="L104" s="149" t="str">
        <f>_xlfn.IFNA(INDEX(PR24_after_overrides!$D$3:$AX$128, MATCH(Recharges!$A104, PR24_after_overrides!$A$3:$A$128, 0), MATCH(Recharges!L$2, PR24_after_overrides!$D$2:$AX$2, 0)), "")</f>
        <v/>
      </c>
      <c r="M104" s="149" t="str">
        <f>_xlfn.IFNA(INDEX(PR24_after_overrides!$D$3:$AX$128, MATCH(Recharges!$A104, PR24_after_overrides!$A$3:$A$128, 0), MATCH(Recharges!M$2, PR24_after_overrides!$D$2:$AX$2, 0)), "")</f>
        <v/>
      </c>
      <c r="N104" s="149" t="str">
        <f>_xlfn.IFNA(INDEX(PR24_after_overrides!$D$3:$AX$128, MATCH(Recharges!$A104, PR24_after_overrides!$A$3:$A$128, 0), MATCH(Recharges!N$2, PR24_after_overrides!$D$2:$AX$2, 0)), "")</f>
        <v/>
      </c>
      <c r="O104" s="149" t="str">
        <f>_xlfn.IFNA(INDEX(PR24_after_overrides!$D$3:$AX$128, MATCH(Recharges!$A104, PR24_after_overrides!$A$3:$A$128, 0), MATCH(Recharges!O$2, PR24_after_overrides!$D$2:$AX$2, 0)), "")</f>
        <v/>
      </c>
      <c r="Q104" s="149" t="str">
        <f>INDEX(PR19_after_overrides!$A$1:$J$255, MATCH(Recharges!$A104, PR19_after_overrides!$A$1:$A$255, 0), MATCH(Recharges!Q$2, PR19_after_overrides!$A$1:$J$1, 0))</f>
        <v/>
      </c>
      <c r="R104" s="149" t="str">
        <f>INDEX(PR19_after_overrides!$A$1:$J$255, MATCH(Recharges!$A104, PR19_after_overrides!$A$1:$A$255, 0), MATCH(Recharges!R$2, PR19_after_overrides!$A$1:$J$1, 0))</f>
        <v/>
      </c>
      <c r="S104" s="149" t="str">
        <f>INDEX(PR19_after_overrides!$A$1:$J$255, MATCH(Recharges!$A104, PR19_after_overrides!$A$1:$A$255, 0), MATCH(Recharges!S$2, PR19_after_overrides!$A$1:$J$1, 0))</f>
        <v/>
      </c>
      <c r="T104" s="149" t="str">
        <f>INDEX(PR19_after_overrides!$A$1:$J$255, MATCH(Recharges!$A104, PR19_after_overrides!$A$1:$A$255, 0), MATCH(Recharges!T$2, PR19_after_overrides!$A$1:$J$1, 0))</f>
        <v/>
      </c>
      <c r="V104" s="149" cm="1">
        <f t="array" ref="V104">_xlfn.IFS($C104&lt;"2018-19",
_xlfn.IFS($X104="BPDT",SUM(Q104:R104)-SUM(S104:T104),$X104="Numbers agree",SUM(Q104:R104)-SUM(S104:T104),$X104="APR",ABS(D104)-ABS(E104),$X104="n/a",ABS(D104)-ABS(E104)),
$C104="2018-19",ABS(D104)-ABS(E104),
$C104="2019-20",ABS(D104)-ABS(E104),
$C104&lt;"2024-25",SUM(G104:H104)-SUM(I104:J104),C104&gt;="2024-25",SUM(L104:M104)-SUM(N104:O104))</f>
        <v>0</v>
      </c>
      <c r="X104" s="111" t="s">
        <v>581</v>
      </c>
    </row>
    <row r="105" spans="1:24" x14ac:dyDescent="0.4">
      <c r="A105" s="111" t="str">
        <f t="shared" si="0"/>
        <v>SWT16</v>
      </c>
      <c r="B105" s="111" t="s">
        <v>325</v>
      </c>
      <c r="C105" s="111" t="s">
        <v>247</v>
      </c>
      <c r="D105" s="149">
        <f>INDEX('Cyclical_after overrides'!$A$1:$AX$244,MATCH(Recharges!$A105,'Cyclical_after overrides'!$A$1:$A$244,0),MATCH(Recharges!D$2,'Cyclical_after overrides'!$A$1:$AX$1,0))</f>
        <v>-0.98499999999999999</v>
      </c>
      <c r="E105" s="149">
        <f>INDEX('Cyclical_after overrides'!$A$1:$AX$244,MATCH(Recharges!$A105,'Cyclical_after overrides'!$A$1:$A$244,0),MATCH(Recharges!E$2,'Cyclical_after overrides'!$A$1:$AX$1,0))</f>
        <v>0</v>
      </c>
      <c r="G105" s="149" t="str">
        <f>INDEX('Cyclical_after overrides'!$A$1:$AX$244,MATCH(Recharges!$A105,'Cyclical_after overrides'!$A$1:$A$244,0),MATCH(Recharges!G$2,'Cyclical_after overrides'!$A$1:$AX$1,0))</f>
        <v/>
      </c>
      <c r="H105" s="149" t="str">
        <f>INDEX('Cyclical_after overrides'!$A$1:$AX$244,MATCH(Recharges!$A105,'Cyclical_after overrides'!$A$1:$A$244,0),MATCH(Recharges!H$2,'Cyclical_after overrides'!$A$1:$AX$1,0))</f>
        <v/>
      </c>
      <c r="I105" s="149" t="str">
        <f>INDEX('Cyclical_after overrides'!$A$1:$AX$244,MATCH(Recharges!$A105,'Cyclical_after overrides'!$A$1:$A$244,0),MATCH(Recharges!I$2,'Cyclical_after overrides'!$A$1:$AX$1,0))</f>
        <v/>
      </c>
      <c r="J105" s="149" t="str">
        <f>INDEX('Cyclical_after overrides'!$A$1:$AX$244,MATCH(Recharges!$A105,'Cyclical_after overrides'!$A$1:$A$244,0),MATCH(Recharges!J$2,'Cyclical_after overrides'!$A$1:$AX$1,0))</f>
        <v/>
      </c>
      <c r="L105" s="149" t="str">
        <f>_xlfn.IFNA(INDEX(PR24_after_overrides!$D$3:$AX$128, MATCH(Recharges!$A105, PR24_after_overrides!$A$3:$A$128, 0), MATCH(Recharges!L$2, PR24_after_overrides!$D$2:$AX$2, 0)), "")</f>
        <v/>
      </c>
      <c r="M105" s="149" t="str">
        <f>_xlfn.IFNA(INDEX(PR24_after_overrides!$D$3:$AX$128, MATCH(Recharges!$A105, PR24_after_overrides!$A$3:$A$128, 0), MATCH(Recharges!M$2, PR24_after_overrides!$D$2:$AX$2, 0)), "")</f>
        <v/>
      </c>
      <c r="N105" s="149" t="str">
        <f>_xlfn.IFNA(INDEX(PR24_after_overrides!$D$3:$AX$128, MATCH(Recharges!$A105, PR24_after_overrides!$A$3:$A$128, 0), MATCH(Recharges!N$2, PR24_after_overrides!$D$2:$AX$2, 0)), "")</f>
        <v/>
      </c>
      <c r="O105" s="149" t="str">
        <f>_xlfn.IFNA(INDEX(PR24_after_overrides!$D$3:$AX$128, MATCH(Recharges!$A105, PR24_after_overrides!$A$3:$A$128, 0), MATCH(Recharges!O$2, PR24_after_overrides!$D$2:$AX$2, 0)), "")</f>
        <v/>
      </c>
      <c r="Q105" s="149" t="str">
        <f>INDEX(PR19_after_overrides!$A$1:$J$255, MATCH(Recharges!$A105, PR19_after_overrides!$A$1:$A$255, 0), MATCH(Recharges!Q$2, PR19_after_overrides!$A$1:$J$1, 0))</f>
        <v/>
      </c>
      <c r="R105" s="149" t="str">
        <f>INDEX(PR19_after_overrides!$A$1:$J$255, MATCH(Recharges!$A105, PR19_after_overrides!$A$1:$A$255, 0), MATCH(Recharges!R$2, PR19_after_overrides!$A$1:$J$1, 0))</f>
        <v/>
      </c>
      <c r="S105" s="149" t="str">
        <f>INDEX(PR19_after_overrides!$A$1:$J$255, MATCH(Recharges!$A105, PR19_after_overrides!$A$1:$A$255, 0), MATCH(Recharges!S$2, PR19_after_overrides!$A$1:$J$1, 0))</f>
        <v/>
      </c>
      <c r="T105" s="149" t="str">
        <f>INDEX(PR19_after_overrides!$A$1:$J$255, MATCH(Recharges!$A105, PR19_after_overrides!$A$1:$A$255, 0), MATCH(Recharges!T$2, PR19_after_overrides!$A$1:$J$1, 0))</f>
        <v/>
      </c>
      <c r="V105" s="149" cm="1">
        <f t="array" ref="V105">_xlfn.IFS($C105&lt;"2018-19",
_xlfn.IFS($X105="BPDT",SUM(Q105:R105)-SUM(S105:T105),$X105="Numbers agree",SUM(Q105:R105)-SUM(S105:T105),$X105="APR",ABS(D105)-ABS(E105),$X105="n/a",ABS(D105)-ABS(E105)),
$C105="2018-19",ABS(D105)-ABS(E105),
$C105="2019-20",ABS(D105)-ABS(E105),
$C105&lt;"2024-25",SUM(G105:H105)-SUM(I105:J105),C105&gt;="2024-25",SUM(L105:M105)-SUM(N105:O105))</f>
        <v>0.98499999999999999</v>
      </c>
      <c r="X105" s="111" t="s">
        <v>581</v>
      </c>
    </row>
    <row r="106" spans="1:24" x14ac:dyDescent="0.4">
      <c r="A106" s="111" t="str">
        <f t="shared" si="0"/>
        <v>SWB14</v>
      </c>
      <c r="B106" s="111" t="s">
        <v>337</v>
      </c>
      <c r="C106" s="111" t="s">
        <v>243</v>
      </c>
      <c r="D106" s="149">
        <f>INDEX('Cyclical_after overrides'!$A$1:$AX$244,MATCH(Recharges!$A106,'Cyclical_after overrides'!$A$1:$A$244,0),MATCH(Recharges!D$2,'Cyclical_after overrides'!$A$1:$AX$1,0))</f>
        <v>3.9E-2</v>
      </c>
      <c r="E106" s="149">
        <f>INDEX('Cyclical_after overrides'!$A$1:$AX$244,MATCH(Recharges!$A106,'Cyclical_after overrides'!$A$1:$A$244,0),MATCH(Recharges!E$2,'Cyclical_after overrides'!$A$1:$AX$1,0))</f>
        <v>0</v>
      </c>
      <c r="G106" s="149" t="str">
        <f>INDEX('Cyclical_after overrides'!$A$1:$AX$244,MATCH(Recharges!$A106,'Cyclical_after overrides'!$A$1:$A$244,0),MATCH(Recharges!G$2,'Cyclical_after overrides'!$A$1:$AX$1,0))</f>
        <v/>
      </c>
      <c r="H106" s="149" t="str">
        <f>INDEX('Cyclical_after overrides'!$A$1:$AX$244,MATCH(Recharges!$A106,'Cyclical_after overrides'!$A$1:$A$244,0),MATCH(Recharges!H$2,'Cyclical_after overrides'!$A$1:$AX$1,0))</f>
        <v/>
      </c>
      <c r="I106" s="149" t="str">
        <f>INDEX('Cyclical_after overrides'!$A$1:$AX$244,MATCH(Recharges!$A106,'Cyclical_after overrides'!$A$1:$A$244,0),MATCH(Recharges!I$2,'Cyclical_after overrides'!$A$1:$AX$1,0))</f>
        <v/>
      </c>
      <c r="J106" s="149" t="str">
        <f>INDEX('Cyclical_after overrides'!$A$1:$AX$244,MATCH(Recharges!$A106,'Cyclical_after overrides'!$A$1:$A$244,0),MATCH(Recharges!J$2,'Cyclical_after overrides'!$A$1:$AX$1,0))</f>
        <v/>
      </c>
      <c r="L106" s="149" t="str">
        <f>_xlfn.IFNA(INDEX(PR24_after_overrides!$D$3:$AX$128, MATCH(Recharges!$A106, PR24_after_overrides!$A$3:$A$128, 0), MATCH(Recharges!L$2, PR24_after_overrides!$D$2:$AX$2, 0)), "")</f>
        <v/>
      </c>
      <c r="M106" s="149" t="str">
        <f>_xlfn.IFNA(INDEX(PR24_after_overrides!$D$3:$AX$128, MATCH(Recharges!$A106, PR24_after_overrides!$A$3:$A$128, 0), MATCH(Recharges!M$2, PR24_after_overrides!$D$2:$AX$2, 0)), "")</f>
        <v/>
      </c>
      <c r="N106" s="149" t="str">
        <f>_xlfn.IFNA(INDEX(PR24_after_overrides!$D$3:$AX$128, MATCH(Recharges!$A106, PR24_after_overrides!$A$3:$A$128, 0), MATCH(Recharges!N$2, PR24_after_overrides!$D$2:$AX$2, 0)), "")</f>
        <v/>
      </c>
      <c r="O106" s="149" t="str">
        <f>_xlfn.IFNA(INDEX(PR24_after_overrides!$D$3:$AX$128, MATCH(Recharges!$A106, PR24_after_overrides!$A$3:$A$128, 0), MATCH(Recharges!O$2, PR24_after_overrides!$D$2:$AX$2, 0)), "")</f>
        <v/>
      </c>
      <c r="Q106" s="149">
        <f>INDEX(PR19_after_overrides!$A$1:$J$255, MATCH(Recharges!$A106, PR19_after_overrides!$A$1:$A$255, 0), MATCH(Recharges!Q$2, PR19_after_overrides!$A$1:$J$1, 0))</f>
        <v>1.0549999999999999</v>
      </c>
      <c r="R106" s="149">
        <f>INDEX(PR19_after_overrides!$A$1:$J$255, MATCH(Recharges!$A106, PR19_after_overrides!$A$1:$A$255, 0), MATCH(Recharges!R$2, PR19_after_overrides!$A$1:$J$1, 0))</f>
        <v>0</v>
      </c>
      <c r="S106" s="149">
        <f>INDEX(PR19_after_overrides!$A$1:$J$255, MATCH(Recharges!$A106, PR19_after_overrides!$A$1:$A$255, 0), MATCH(Recharges!S$2, PR19_after_overrides!$A$1:$J$1, 0))</f>
        <v>0</v>
      </c>
      <c r="T106" s="149">
        <f>INDEX(PR19_after_overrides!$A$1:$J$255, MATCH(Recharges!$A106, PR19_after_overrides!$A$1:$A$255, 0), MATCH(Recharges!T$2, PR19_after_overrides!$A$1:$J$1, 0))</f>
        <v>0</v>
      </c>
      <c r="V106" s="149" cm="1">
        <f t="array" ref="V106">_xlfn.IFS($C106&lt;"2018-19",
_xlfn.IFS($X106="BPDT",SUM(Q106:R106)-SUM(S106:T106),$X106="Numbers agree",SUM(Q106:R106)-SUM(S106:T106),$X106="APR",ABS(D106)-ABS(E106),$X106="n/a",ABS(D106)-ABS(E106)),
$C106="2018-19",ABS(D106)-ABS(E106),
$C106="2019-20",ABS(D106)-ABS(E106),
$C106&lt;"2024-25",SUM(G106:H106)-SUM(I106:J106),C106&gt;="2024-25",SUM(L106:M106)-SUM(N106:O106))</f>
        <v>1.0549999999999999</v>
      </c>
      <c r="X106" s="111" t="s">
        <v>578</v>
      </c>
    </row>
    <row r="107" spans="1:24" x14ac:dyDescent="0.4">
      <c r="A107" s="111" t="str">
        <f t="shared" si="0"/>
        <v>SWB15</v>
      </c>
      <c r="B107" s="111" t="s">
        <v>337</v>
      </c>
      <c r="C107" s="111" t="s">
        <v>245</v>
      </c>
      <c r="D107" s="149">
        <f>INDEX('Cyclical_after overrides'!$A$1:$AX$244,MATCH(Recharges!$A107,'Cyclical_after overrides'!$A$1:$A$244,0),MATCH(Recharges!D$2,'Cyclical_after overrides'!$A$1:$AX$1,0))</f>
        <v>4.5999999999999999E-2</v>
      </c>
      <c r="E107" s="149">
        <f>INDEX('Cyclical_after overrides'!$A$1:$AX$244,MATCH(Recharges!$A107,'Cyclical_after overrides'!$A$1:$A$244,0),MATCH(Recharges!E$2,'Cyclical_after overrides'!$A$1:$AX$1,0))</f>
        <v>0</v>
      </c>
      <c r="G107" s="149" t="str">
        <f>INDEX('Cyclical_after overrides'!$A$1:$AX$244,MATCH(Recharges!$A107,'Cyclical_after overrides'!$A$1:$A$244,0),MATCH(Recharges!G$2,'Cyclical_after overrides'!$A$1:$AX$1,0))</f>
        <v/>
      </c>
      <c r="H107" s="149" t="str">
        <f>INDEX('Cyclical_after overrides'!$A$1:$AX$244,MATCH(Recharges!$A107,'Cyclical_after overrides'!$A$1:$A$244,0),MATCH(Recharges!H$2,'Cyclical_after overrides'!$A$1:$AX$1,0))</f>
        <v/>
      </c>
      <c r="I107" s="149" t="str">
        <f>INDEX('Cyclical_after overrides'!$A$1:$AX$244,MATCH(Recharges!$A107,'Cyclical_after overrides'!$A$1:$A$244,0),MATCH(Recharges!I$2,'Cyclical_after overrides'!$A$1:$AX$1,0))</f>
        <v/>
      </c>
      <c r="J107" s="149" t="str">
        <f>INDEX('Cyclical_after overrides'!$A$1:$AX$244,MATCH(Recharges!$A107,'Cyclical_after overrides'!$A$1:$A$244,0),MATCH(Recharges!J$2,'Cyclical_after overrides'!$A$1:$AX$1,0))</f>
        <v/>
      </c>
      <c r="L107" s="149" t="str">
        <f>_xlfn.IFNA(INDEX(PR24_after_overrides!$D$3:$AX$128, MATCH(Recharges!$A107, PR24_after_overrides!$A$3:$A$128, 0), MATCH(Recharges!L$2, PR24_after_overrides!$D$2:$AX$2, 0)), "")</f>
        <v/>
      </c>
      <c r="M107" s="149" t="str">
        <f>_xlfn.IFNA(INDEX(PR24_after_overrides!$D$3:$AX$128, MATCH(Recharges!$A107, PR24_after_overrides!$A$3:$A$128, 0), MATCH(Recharges!M$2, PR24_after_overrides!$D$2:$AX$2, 0)), "")</f>
        <v/>
      </c>
      <c r="N107" s="149" t="str">
        <f>_xlfn.IFNA(INDEX(PR24_after_overrides!$D$3:$AX$128, MATCH(Recharges!$A107, PR24_after_overrides!$A$3:$A$128, 0), MATCH(Recharges!N$2, PR24_after_overrides!$D$2:$AX$2, 0)), "")</f>
        <v/>
      </c>
      <c r="O107" s="149" t="str">
        <f>_xlfn.IFNA(INDEX(PR24_after_overrides!$D$3:$AX$128, MATCH(Recharges!$A107, PR24_after_overrides!$A$3:$A$128, 0), MATCH(Recharges!O$2, PR24_after_overrides!$D$2:$AX$2, 0)), "")</f>
        <v/>
      </c>
      <c r="Q107" s="149">
        <f>INDEX(PR19_after_overrides!$A$1:$J$255, MATCH(Recharges!$A107, PR19_after_overrides!$A$1:$A$255, 0), MATCH(Recharges!Q$2, PR19_after_overrides!$A$1:$J$1, 0))</f>
        <v>1.1359999999999999</v>
      </c>
      <c r="R107" s="149">
        <f>INDEX(PR19_after_overrides!$A$1:$J$255, MATCH(Recharges!$A107, PR19_after_overrides!$A$1:$A$255, 0), MATCH(Recharges!R$2, PR19_after_overrides!$A$1:$J$1, 0))</f>
        <v>0</v>
      </c>
      <c r="S107" s="149">
        <f>INDEX(PR19_after_overrides!$A$1:$J$255, MATCH(Recharges!$A107, PR19_after_overrides!$A$1:$A$255, 0), MATCH(Recharges!S$2, PR19_after_overrides!$A$1:$J$1, 0))</f>
        <v>0</v>
      </c>
      <c r="T107" s="149">
        <f>INDEX(PR19_after_overrides!$A$1:$J$255, MATCH(Recharges!$A107, PR19_after_overrides!$A$1:$A$255, 0), MATCH(Recharges!T$2, PR19_after_overrides!$A$1:$J$1, 0))</f>
        <v>0</v>
      </c>
      <c r="V107" s="149" cm="1">
        <f t="array" ref="V107">_xlfn.IFS($C107&lt;"2018-19",
_xlfn.IFS($X107="BPDT",SUM(Q107:R107)-SUM(S107:T107),$X107="Numbers agree",SUM(Q107:R107)-SUM(S107:T107),$X107="APR",ABS(D107)-ABS(E107),$X107="n/a",ABS(D107)-ABS(E107)),
$C107="2018-19",ABS(D107)-ABS(E107),
$C107="2019-20",ABS(D107)-ABS(E107),
$C107&lt;"2024-25",SUM(G107:H107)-SUM(I107:J107),C107&gt;="2024-25",SUM(L107:M107)-SUM(N107:O107))</f>
        <v>1.1359999999999999</v>
      </c>
      <c r="X107" s="111" t="s">
        <v>578</v>
      </c>
    </row>
    <row r="108" spans="1:24" x14ac:dyDescent="0.4">
      <c r="A108" s="111" t="str">
        <f t="shared" si="0"/>
        <v>SWB16</v>
      </c>
      <c r="B108" s="111" t="s">
        <v>337</v>
      </c>
      <c r="C108" s="111" t="s">
        <v>247</v>
      </c>
      <c r="D108" s="149">
        <f>INDEX('Cyclical_after overrides'!$A$1:$AX$244,MATCH(Recharges!$A108,'Cyclical_after overrides'!$A$1:$A$244,0),MATCH(Recharges!D$2,'Cyclical_after overrides'!$A$1:$AX$1,0))</f>
        <v>-1.17</v>
      </c>
      <c r="E108" s="149">
        <f>INDEX('Cyclical_after overrides'!$A$1:$AX$244,MATCH(Recharges!$A108,'Cyclical_after overrides'!$A$1:$A$244,0),MATCH(Recharges!E$2,'Cyclical_after overrides'!$A$1:$AX$1,0))</f>
        <v>0</v>
      </c>
      <c r="G108" s="149" t="str">
        <f>INDEX('Cyclical_after overrides'!$A$1:$AX$244,MATCH(Recharges!$A108,'Cyclical_after overrides'!$A$1:$A$244,0),MATCH(Recharges!G$2,'Cyclical_after overrides'!$A$1:$AX$1,0))</f>
        <v/>
      </c>
      <c r="H108" s="149" t="str">
        <f>INDEX('Cyclical_after overrides'!$A$1:$AX$244,MATCH(Recharges!$A108,'Cyclical_after overrides'!$A$1:$A$244,0),MATCH(Recharges!H$2,'Cyclical_after overrides'!$A$1:$AX$1,0))</f>
        <v/>
      </c>
      <c r="I108" s="149" t="str">
        <f>INDEX('Cyclical_after overrides'!$A$1:$AX$244,MATCH(Recharges!$A108,'Cyclical_after overrides'!$A$1:$A$244,0),MATCH(Recharges!I$2,'Cyclical_after overrides'!$A$1:$AX$1,0))</f>
        <v/>
      </c>
      <c r="J108" s="149" t="str">
        <f>INDEX('Cyclical_after overrides'!$A$1:$AX$244,MATCH(Recharges!$A108,'Cyclical_after overrides'!$A$1:$A$244,0),MATCH(Recharges!J$2,'Cyclical_after overrides'!$A$1:$AX$1,0))</f>
        <v/>
      </c>
      <c r="L108" s="149" t="str">
        <f>_xlfn.IFNA(INDEX(PR24_after_overrides!$D$3:$AX$128, MATCH(Recharges!$A108, PR24_after_overrides!$A$3:$A$128, 0), MATCH(Recharges!L$2, PR24_after_overrides!$D$2:$AX$2, 0)), "")</f>
        <v/>
      </c>
      <c r="M108" s="149" t="str">
        <f>_xlfn.IFNA(INDEX(PR24_after_overrides!$D$3:$AX$128, MATCH(Recharges!$A108, PR24_after_overrides!$A$3:$A$128, 0), MATCH(Recharges!M$2, PR24_after_overrides!$D$2:$AX$2, 0)), "")</f>
        <v/>
      </c>
      <c r="N108" s="149" t="str">
        <f>_xlfn.IFNA(INDEX(PR24_after_overrides!$D$3:$AX$128, MATCH(Recharges!$A108, PR24_after_overrides!$A$3:$A$128, 0), MATCH(Recharges!N$2, PR24_after_overrides!$D$2:$AX$2, 0)), "")</f>
        <v/>
      </c>
      <c r="O108" s="149" t="str">
        <f>_xlfn.IFNA(INDEX(PR24_after_overrides!$D$3:$AX$128, MATCH(Recharges!$A108, PR24_after_overrides!$A$3:$A$128, 0), MATCH(Recharges!O$2, PR24_after_overrides!$D$2:$AX$2, 0)), "")</f>
        <v/>
      </c>
      <c r="Q108" s="149">
        <f>INDEX(PR19_after_overrides!$A$1:$J$255, MATCH(Recharges!$A108, PR19_after_overrides!$A$1:$A$255, 0), MATCH(Recharges!Q$2, PR19_after_overrides!$A$1:$J$1, 0))</f>
        <v>0.98</v>
      </c>
      <c r="R108" s="149">
        <f>INDEX(PR19_after_overrides!$A$1:$J$255, MATCH(Recharges!$A108, PR19_after_overrides!$A$1:$A$255, 0), MATCH(Recharges!R$2, PR19_after_overrides!$A$1:$J$1, 0))</f>
        <v>0.19</v>
      </c>
      <c r="S108" s="149">
        <f>INDEX(PR19_after_overrides!$A$1:$J$255, MATCH(Recharges!$A108, PR19_after_overrides!$A$1:$A$255, 0), MATCH(Recharges!S$2, PR19_after_overrides!$A$1:$J$1, 0))</f>
        <v>0</v>
      </c>
      <c r="T108" s="149">
        <f>INDEX(PR19_after_overrides!$A$1:$J$255, MATCH(Recharges!$A108, PR19_after_overrides!$A$1:$A$255, 0), MATCH(Recharges!T$2, PR19_after_overrides!$A$1:$J$1, 0))</f>
        <v>0</v>
      </c>
      <c r="V108" s="149" cm="1">
        <f t="array" ref="V108">_xlfn.IFS($C108&lt;"2018-19",
_xlfn.IFS($X108="BPDT",SUM(Q108:R108)-SUM(S108:T108),$X108="Numbers agree",SUM(Q108:R108)-SUM(S108:T108),$X108="APR",ABS(D108)-ABS(E108),$X108="n/a",ABS(D108)-ABS(E108)),
$C108="2018-19",ABS(D108)-ABS(E108),
$C108="2019-20",ABS(D108)-ABS(E108),
$C108&lt;"2024-25",SUM(G108:H108)-SUM(I108:J108),C108&gt;="2024-25",SUM(L108:M108)-SUM(N108:O108))</f>
        <v>1.17</v>
      </c>
      <c r="X108" s="111" t="s">
        <v>578</v>
      </c>
    </row>
    <row r="109" spans="1:24" x14ac:dyDescent="0.4">
      <c r="A109" s="111" t="str">
        <f t="shared" si="0"/>
        <v>SWB17</v>
      </c>
      <c r="B109" s="111" t="s">
        <v>337</v>
      </c>
      <c r="C109" s="111" t="s">
        <v>249</v>
      </c>
      <c r="D109" s="149">
        <f>INDEX('Cyclical_after overrides'!$A$1:$AX$244,MATCH(Recharges!$A109,'Cyclical_after overrides'!$A$1:$A$244,0),MATCH(Recharges!D$2,'Cyclical_after overrides'!$A$1:$AX$1,0))</f>
        <v>-1.1870000000000001</v>
      </c>
      <c r="E109" s="149">
        <f>INDEX('Cyclical_after overrides'!$A$1:$AX$244,MATCH(Recharges!$A109,'Cyclical_after overrides'!$A$1:$A$244,0),MATCH(Recharges!E$2,'Cyclical_after overrides'!$A$1:$AX$1,0))</f>
        <v>0</v>
      </c>
      <c r="G109" s="149" t="str">
        <f>INDEX('Cyclical_after overrides'!$A$1:$AX$244,MATCH(Recharges!$A109,'Cyclical_after overrides'!$A$1:$A$244,0),MATCH(Recharges!G$2,'Cyclical_after overrides'!$A$1:$AX$1,0))</f>
        <v/>
      </c>
      <c r="H109" s="149" t="str">
        <f>INDEX('Cyclical_after overrides'!$A$1:$AX$244,MATCH(Recharges!$A109,'Cyclical_after overrides'!$A$1:$A$244,0),MATCH(Recharges!H$2,'Cyclical_after overrides'!$A$1:$AX$1,0))</f>
        <v/>
      </c>
      <c r="I109" s="149" t="str">
        <f>INDEX('Cyclical_after overrides'!$A$1:$AX$244,MATCH(Recharges!$A109,'Cyclical_after overrides'!$A$1:$A$244,0),MATCH(Recharges!I$2,'Cyclical_after overrides'!$A$1:$AX$1,0))</f>
        <v/>
      </c>
      <c r="J109" s="149" t="str">
        <f>INDEX('Cyclical_after overrides'!$A$1:$AX$244,MATCH(Recharges!$A109,'Cyclical_after overrides'!$A$1:$A$244,0),MATCH(Recharges!J$2,'Cyclical_after overrides'!$A$1:$AX$1,0))</f>
        <v/>
      </c>
      <c r="L109" s="149" t="str">
        <f>_xlfn.IFNA(INDEX(PR24_after_overrides!$D$3:$AX$128, MATCH(Recharges!$A109, PR24_after_overrides!$A$3:$A$128, 0), MATCH(Recharges!L$2, PR24_after_overrides!$D$2:$AX$2, 0)), "")</f>
        <v/>
      </c>
      <c r="M109" s="149" t="str">
        <f>_xlfn.IFNA(INDEX(PR24_after_overrides!$D$3:$AX$128, MATCH(Recharges!$A109, PR24_after_overrides!$A$3:$A$128, 0), MATCH(Recharges!M$2, PR24_after_overrides!$D$2:$AX$2, 0)), "")</f>
        <v/>
      </c>
      <c r="N109" s="149" t="str">
        <f>_xlfn.IFNA(INDEX(PR24_after_overrides!$D$3:$AX$128, MATCH(Recharges!$A109, PR24_after_overrides!$A$3:$A$128, 0), MATCH(Recharges!N$2, PR24_after_overrides!$D$2:$AX$2, 0)), "")</f>
        <v/>
      </c>
      <c r="O109" s="149" t="str">
        <f>_xlfn.IFNA(INDEX(PR24_after_overrides!$D$3:$AX$128, MATCH(Recharges!$A109, PR24_after_overrides!$A$3:$A$128, 0), MATCH(Recharges!O$2, PR24_after_overrides!$D$2:$AX$2, 0)), "")</f>
        <v/>
      </c>
      <c r="Q109" s="149">
        <f>INDEX(PR19_after_overrides!$A$1:$J$255, MATCH(Recharges!$A109, PR19_after_overrides!$A$1:$A$255, 0), MATCH(Recharges!Q$2, PR19_after_overrides!$A$1:$J$1, 0))</f>
        <v>0.82099999999999995</v>
      </c>
      <c r="R109" s="149">
        <f>INDEX(PR19_after_overrides!$A$1:$J$255, MATCH(Recharges!$A109, PR19_after_overrides!$A$1:$A$255, 0), MATCH(Recharges!R$2, PR19_after_overrides!$A$1:$J$1, 0))</f>
        <v>0.36599999999999999</v>
      </c>
      <c r="S109" s="149">
        <f>INDEX(PR19_after_overrides!$A$1:$J$255, MATCH(Recharges!$A109, PR19_after_overrides!$A$1:$A$255, 0), MATCH(Recharges!S$2, PR19_after_overrides!$A$1:$J$1, 0))</f>
        <v>0</v>
      </c>
      <c r="T109" s="149">
        <f>INDEX(PR19_after_overrides!$A$1:$J$255, MATCH(Recharges!$A109, PR19_after_overrides!$A$1:$A$255, 0), MATCH(Recharges!T$2, PR19_after_overrides!$A$1:$J$1, 0))</f>
        <v>0</v>
      </c>
      <c r="V109" s="149" cm="1">
        <f t="array" ref="V109">_xlfn.IFS($C109&lt;"2018-19",
_xlfn.IFS($X109="BPDT",SUM(Q109:R109)-SUM(S109:T109),$X109="Numbers agree",SUM(Q109:R109)-SUM(S109:T109),$X109="APR",ABS(D109)-ABS(E109),$X109="n/a",ABS(D109)-ABS(E109)),
$C109="2018-19",ABS(D109)-ABS(E109),
$C109="2019-20",ABS(D109)-ABS(E109),
$C109&lt;"2024-25",SUM(G109:H109)-SUM(I109:J109),C109&gt;="2024-25",SUM(L109:M109)-SUM(N109:O109))</f>
        <v>1.1869999999999998</v>
      </c>
      <c r="X109" s="111" t="s">
        <v>579</v>
      </c>
    </row>
    <row r="110" spans="1:24" x14ac:dyDescent="0.4">
      <c r="A110" s="111" t="str">
        <f t="shared" si="0"/>
        <v>SWB18</v>
      </c>
      <c r="B110" s="111" t="s">
        <v>337</v>
      </c>
      <c r="C110" s="111" t="s">
        <v>251</v>
      </c>
      <c r="D110" s="149">
        <f>INDEX('Cyclical_after overrides'!$A$1:$AX$244,MATCH(Recharges!$A110,'Cyclical_after overrides'!$A$1:$A$244,0),MATCH(Recharges!D$2,'Cyclical_after overrides'!$A$1:$AX$1,0))</f>
        <v>-1.298</v>
      </c>
      <c r="E110" s="149">
        <f>INDEX('Cyclical_after overrides'!$A$1:$AX$244,MATCH(Recharges!$A110,'Cyclical_after overrides'!$A$1:$A$244,0),MATCH(Recharges!E$2,'Cyclical_after overrides'!$A$1:$AX$1,0))</f>
        <v>0</v>
      </c>
      <c r="G110" s="149" t="str">
        <f>INDEX('Cyclical_after overrides'!$A$1:$AX$244,MATCH(Recharges!$A110,'Cyclical_after overrides'!$A$1:$A$244,0),MATCH(Recharges!G$2,'Cyclical_after overrides'!$A$1:$AX$1,0))</f>
        <v/>
      </c>
      <c r="H110" s="149" t="str">
        <f>INDEX('Cyclical_after overrides'!$A$1:$AX$244,MATCH(Recharges!$A110,'Cyclical_after overrides'!$A$1:$A$244,0),MATCH(Recharges!H$2,'Cyclical_after overrides'!$A$1:$AX$1,0))</f>
        <v/>
      </c>
      <c r="I110" s="149" t="str">
        <f>INDEX('Cyclical_after overrides'!$A$1:$AX$244,MATCH(Recharges!$A110,'Cyclical_after overrides'!$A$1:$A$244,0),MATCH(Recharges!I$2,'Cyclical_after overrides'!$A$1:$AX$1,0))</f>
        <v/>
      </c>
      <c r="J110" s="149" t="str">
        <f>INDEX('Cyclical_after overrides'!$A$1:$AX$244,MATCH(Recharges!$A110,'Cyclical_after overrides'!$A$1:$A$244,0),MATCH(Recharges!J$2,'Cyclical_after overrides'!$A$1:$AX$1,0))</f>
        <v/>
      </c>
      <c r="L110" s="149" t="str">
        <f>_xlfn.IFNA(INDEX(PR24_after_overrides!$D$3:$AX$128, MATCH(Recharges!$A110, PR24_after_overrides!$A$3:$A$128, 0), MATCH(Recharges!L$2, PR24_after_overrides!$D$2:$AX$2, 0)), "")</f>
        <v/>
      </c>
      <c r="M110" s="149" t="str">
        <f>_xlfn.IFNA(INDEX(PR24_after_overrides!$D$3:$AX$128, MATCH(Recharges!$A110, PR24_after_overrides!$A$3:$A$128, 0), MATCH(Recharges!M$2, PR24_after_overrides!$D$2:$AX$2, 0)), "")</f>
        <v/>
      </c>
      <c r="N110" s="149" t="str">
        <f>_xlfn.IFNA(INDEX(PR24_after_overrides!$D$3:$AX$128, MATCH(Recharges!$A110, PR24_after_overrides!$A$3:$A$128, 0), MATCH(Recharges!N$2, PR24_after_overrides!$D$2:$AX$2, 0)), "")</f>
        <v/>
      </c>
      <c r="O110" s="149" t="str">
        <f>_xlfn.IFNA(INDEX(PR24_after_overrides!$D$3:$AX$128, MATCH(Recharges!$A110, PR24_after_overrides!$A$3:$A$128, 0), MATCH(Recharges!O$2, PR24_after_overrides!$D$2:$AX$2, 0)), "")</f>
        <v/>
      </c>
      <c r="Q110" s="149">
        <f>INDEX(PR19_after_overrides!$A$1:$J$255, MATCH(Recharges!$A110, PR19_after_overrides!$A$1:$A$255, 0), MATCH(Recharges!Q$2, PR19_after_overrides!$A$1:$J$1, 0))</f>
        <v>0.75</v>
      </c>
      <c r="R110" s="149">
        <f>INDEX(PR19_after_overrides!$A$1:$J$255, MATCH(Recharges!$A110, PR19_after_overrides!$A$1:$A$255, 0), MATCH(Recharges!R$2, PR19_after_overrides!$A$1:$J$1, 0))</f>
        <v>0.54800000000000004</v>
      </c>
      <c r="S110" s="149">
        <f>INDEX(PR19_after_overrides!$A$1:$J$255, MATCH(Recharges!$A110, PR19_after_overrides!$A$1:$A$255, 0), MATCH(Recharges!S$2, PR19_after_overrides!$A$1:$J$1, 0))</f>
        <v>0</v>
      </c>
      <c r="T110" s="149">
        <f>INDEX(PR19_after_overrides!$A$1:$J$255, MATCH(Recharges!$A110, PR19_after_overrides!$A$1:$A$255, 0), MATCH(Recharges!T$2, PR19_after_overrides!$A$1:$J$1, 0))</f>
        <v>0</v>
      </c>
      <c r="V110" s="149" cm="1">
        <f t="array" ref="V110">_xlfn.IFS($C110&lt;"2018-19",
_xlfn.IFS($X110="BPDT",SUM(Q110:R110)-SUM(S110:T110),$X110="Numbers agree",SUM(Q110:R110)-SUM(S110:T110),$X110="APR",ABS(D110)-ABS(E110),$X110="n/a",ABS(D110)-ABS(E110)),
$C110="2018-19",ABS(D110)-ABS(E110),
$C110="2019-20",ABS(D110)-ABS(E110),
$C110&lt;"2024-25",SUM(G110:H110)-SUM(I110:J110),C110&gt;="2024-25",SUM(L110:M110)-SUM(N110:O110))</f>
        <v>1.298</v>
      </c>
      <c r="X110" s="111" t="s">
        <v>579</v>
      </c>
    </row>
    <row r="111" spans="1:24" x14ac:dyDescent="0.4">
      <c r="A111" s="111" t="str">
        <f t="shared" si="0"/>
        <v>SWB19</v>
      </c>
      <c r="B111" s="111" t="s">
        <v>337</v>
      </c>
      <c r="C111" s="111" t="s">
        <v>253</v>
      </c>
      <c r="D111" s="149">
        <f>INDEX('Cyclical_after overrides'!$A$1:$AX$244,MATCH(Recharges!$A111,'Cyclical_after overrides'!$A$1:$A$244,0),MATCH(Recharges!D$2,'Cyclical_after overrides'!$A$1:$AX$1,0))</f>
        <v>-1.4319999999999999</v>
      </c>
      <c r="E111" s="149">
        <f>INDEX('Cyclical_after overrides'!$A$1:$AX$244,MATCH(Recharges!$A111,'Cyclical_after overrides'!$A$1:$A$244,0),MATCH(Recharges!E$2,'Cyclical_after overrides'!$A$1:$AX$1,0))</f>
        <v>0</v>
      </c>
      <c r="G111" s="149" t="str">
        <f>INDEX('Cyclical_after overrides'!$A$1:$AX$244,MATCH(Recharges!$A111,'Cyclical_after overrides'!$A$1:$A$244,0),MATCH(Recharges!G$2,'Cyclical_after overrides'!$A$1:$AX$1,0))</f>
        <v/>
      </c>
      <c r="H111" s="149" t="str">
        <f>INDEX('Cyclical_after overrides'!$A$1:$AX$244,MATCH(Recharges!$A111,'Cyclical_after overrides'!$A$1:$A$244,0),MATCH(Recharges!H$2,'Cyclical_after overrides'!$A$1:$AX$1,0))</f>
        <v/>
      </c>
      <c r="I111" s="149" t="str">
        <f>INDEX('Cyclical_after overrides'!$A$1:$AX$244,MATCH(Recharges!$A111,'Cyclical_after overrides'!$A$1:$A$244,0),MATCH(Recharges!I$2,'Cyclical_after overrides'!$A$1:$AX$1,0))</f>
        <v/>
      </c>
      <c r="J111" s="149" t="str">
        <f>INDEX('Cyclical_after overrides'!$A$1:$AX$244,MATCH(Recharges!$A111,'Cyclical_after overrides'!$A$1:$A$244,0),MATCH(Recharges!J$2,'Cyclical_after overrides'!$A$1:$AX$1,0))</f>
        <v/>
      </c>
      <c r="L111" s="149" t="str">
        <f>_xlfn.IFNA(INDEX(PR24_after_overrides!$D$3:$AX$128, MATCH(Recharges!$A111, PR24_after_overrides!$A$3:$A$128, 0), MATCH(Recharges!L$2, PR24_after_overrides!$D$2:$AX$2, 0)), "")</f>
        <v/>
      </c>
      <c r="M111" s="149" t="str">
        <f>_xlfn.IFNA(INDEX(PR24_after_overrides!$D$3:$AX$128, MATCH(Recharges!$A111, PR24_after_overrides!$A$3:$A$128, 0), MATCH(Recharges!M$2, PR24_after_overrides!$D$2:$AX$2, 0)), "")</f>
        <v/>
      </c>
      <c r="N111" s="149" t="str">
        <f>_xlfn.IFNA(INDEX(PR24_after_overrides!$D$3:$AX$128, MATCH(Recharges!$A111, PR24_after_overrides!$A$3:$A$128, 0), MATCH(Recharges!N$2, PR24_after_overrides!$D$2:$AX$2, 0)), "")</f>
        <v/>
      </c>
      <c r="O111" s="149" t="str">
        <f>_xlfn.IFNA(INDEX(PR24_after_overrides!$D$3:$AX$128, MATCH(Recharges!$A111, PR24_after_overrides!$A$3:$A$128, 0), MATCH(Recharges!O$2, PR24_after_overrides!$D$2:$AX$2, 0)), "")</f>
        <v/>
      </c>
      <c r="Q111" s="149">
        <f>INDEX(PR19_after_overrides!$A$1:$J$255, MATCH(Recharges!$A111, PR19_after_overrides!$A$1:$A$255, 0), MATCH(Recharges!Q$2, PR19_after_overrides!$A$1:$J$1, 0))</f>
        <v>0.7</v>
      </c>
      <c r="R111" s="149">
        <f>INDEX(PR19_after_overrides!$A$1:$J$255, MATCH(Recharges!$A111, PR19_after_overrides!$A$1:$A$255, 0), MATCH(Recharges!R$2, PR19_after_overrides!$A$1:$J$1, 0))</f>
        <v>0.6</v>
      </c>
      <c r="S111" s="149">
        <f>INDEX(PR19_after_overrides!$A$1:$J$255, MATCH(Recharges!$A111, PR19_after_overrides!$A$1:$A$255, 0), MATCH(Recharges!S$2, PR19_after_overrides!$A$1:$J$1, 0))</f>
        <v>0</v>
      </c>
      <c r="T111" s="149">
        <f>INDEX(PR19_after_overrides!$A$1:$J$255, MATCH(Recharges!$A111, PR19_after_overrides!$A$1:$A$255, 0), MATCH(Recharges!T$2, PR19_after_overrides!$A$1:$J$1, 0))</f>
        <v>0</v>
      </c>
      <c r="V111" s="149" cm="1">
        <f t="array" ref="V111">_xlfn.IFS($C111&lt;"2018-19",
_xlfn.IFS($X111="BPDT",SUM(Q111:R111)-SUM(S111:T111),$X111="Numbers agree",SUM(Q111:R111)-SUM(S111:T111),$X111="APR",ABS(D111)-ABS(E111),$X111="n/a",ABS(D111)-ABS(E111)),
$C111="2018-19",ABS(D111)-ABS(E111),
$C111="2019-20",ABS(D111)-ABS(E111),
$C111&lt;"2024-25",SUM(G111:H111)-SUM(I111:J111),C111&gt;="2024-25",SUM(L111:M111)-SUM(N111:O111))</f>
        <v>1.4319999999999999</v>
      </c>
      <c r="X111" s="111"/>
    </row>
    <row r="112" spans="1:24" x14ac:dyDescent="0.4">
      <c r="A112" s="111" t="str">
        <f t="shared" si="0"/>
        <v>SWB20</v>
      </c>
      <c r="B112" s="111" t="s">
        <v>337</v>
      </c>
      <c r="C112" s="111" t="s">
        <v>255</v>
      </c>
      <c r="D112" s="149">
        <f>INDEX('Cyclical_after overrides'!$A$1:$AX$244,MATCH(Recharges!$A112,'Cyclical_after overrides'!$A$1:$A$244,0),MATCH(Recharges!D$2,'Cyclical_after overrides'!$A$1:$AX$1,0))</f>
        <v>-1.647</v>
      </c>
      <c r="E112" s="149">
        <f>INDEX('Cyclical_after overrides'!$A$1:$AX$244,MATCH(Recharges!$A112,'Cyclical_after overrides'!$A$1:$A$244,0),MATCH(Recharges!E$2,'Cyclical_after overrides'!$A$1:$AX$1,0))</f>
        <v>0</v>
      </c>
      <c r="G112" s="149" t="str">
        <f>INDEX('Cyclical_after overrides'!$A$1:$AX$244,MATCH(Recharges!$A112,'Cyclical_after overrides'!$A$1:$A$244,0),MATCH(Recharges!G$2,'Cyclical_after overrides'!$A$1:$AX$1,0))</f>
        <v/>
      </c>
      <c r="H112" s="149" t="str">
        <f>INDEX('Cyclical_after overrides'!$A$1:$AX$244,MATCH(Recharges!$A112,'Cyclical_after overrides'!$A$1:$A$244,0),MATCH(Recharges!H$2,'Cyclical_after overrides'!$A$1:$AX$1,0))</f>
        <v/>
      </c>
      <c r="I112" s="149" t="str">
        <f>INDEX('Cyclical_after overrides'!$A$1:$AX$244,MATCH(Recharges!$A112,'Cyclical_after overrides'!$A$1:$A$244,0),MATCH(Recharges!I$2,'Cyclical_after overrides'!$A$1:$AX$1,0))</f>
        <v/>
      </c>
      <c r="J112" s="149" t="str">
        <f>INDEX('Cyclical_after overrides'!$A$1:$AX$244,MATCH(Recharges!$A112,'Cyclical_after overrides'!$A$1:$A$244,0),MATCH(Recharges!J$2,'Cyclical_after overrides'!$A$1:$AX$1,0))</f>
        <v/>
      </c>
      <c r="L112" s="149" t="str">
        <f>_xlfn.IFNA(INDEX(PR24_after_overrides!$D$3:$AX$128, MATCH(Recharges!$A112, PR24_after_overrides!$A$3:$A$128, 0), MATCH(Recharges!L$2, PR24_after_overrides!$D$2:$AX$2, 0)), "")</f>
        <v/>
      </c>
      <c r="M112" s="149" t="str">
        <f>_xlfn.IFNA(INDEX(PR24_after_overrides!$D$3:$AX$128, MATCH(Recharges!$A112, PR24_after_overrides!$A$3:$A$128, 0), MATCH(Recharges!M$2, PR24_after_overrides!$D$2:$AX$2, 0)), "")</f>
        <v/>
      </c>
      <c r="N112" s="149" t="str">
        <f>_xlfn.IFNA(INDEX(PR24_after_overrides!$D$3:$AX$128, MATCH(Recharges!$A112, PR24_after_overrides!$A$3:$A$128, 0), MATCH(Recharges!N$2, PR24_after_overrides!$D$2:$AX$2, 0)), "")</f>
        <v/>
      </c>
      <c r="O112" s="149" t="str">
        <f>_xlfn.IFNA(INDEX(PR24_after_overrides!$D$3:$AX$128, MATCH(Recharges!$A112, PR24_after_overrides!$A$3:$A$128, 0), MATCH(Recharges!O$2, PR24_after_overrides!$D$2:$AX$2, 0)), "")</f>
        <v/>
      </c>
      <c r="Q112" s="149">
        <f>INDEX(PR19_after_overrides!$A$1:$J$255, MATCH(Recharges!$A112, PR19_after_overrides!$A$1:$A$255, 0), MATCH(Recharges!Q$2, PR19_after_overrides!$A$1:$J$1, 0))</f>
        <v>0.65</v>
      </c>
      <c r="R112" s="149">
        <f>INDEX(PR19_after_overrides!$A$1:$J$255, MATCH(Recharges!$A112, PR19_after_overrides!$A$1:$A$255, 0), MATCH(Recharges!R$2, PR19_after_overrides!$A$1:$J$1, 0))</f>
        <v>0.65</v>
      </c>
      <c r="S112" s="149">
        <f>INDEX(PR19_after_overrides!$A$1:$J$255, MATCH(Recharges!$A112, PR19_after_overrides!$A$1:$A$255, 0), MATCH(Recharges!S$2, PR19_after_overrides!$A$1:$J$1, 0))</f>
        <v>0</v>
      </c>
      <c r="T112" s="149">
        <f>INDEX(PR19_after_overrides!$A$1:$J$255, MATCH(Recharges!$A112, PR19_after_overrides!$A$1:$A$255, 0), MATCH(Recharges!T$2, PR19_after_overrides!$A$1:$J$1, 0))</f>
        <v>0</v>
      </c>
      <c r="V112" s="149" cm="1">
        <f t="array" ref="V112">_xlfn.IFS($C112&lt;"2018-19",
_xlfn.IFS($X112="BPDT",SUM(Q112:R112)-SUM(S112:T112),$X112="Numbers agree",SUM(Q112:R112)-SUM(S112:T112),$X112="APR",ABS(D112)-ABS(E112),$X112="n/a",ABS(D112)-ABS(E112)),
$C112="2018-19",ABS(D112)-ABS(E112),
$C112="2019-20",ABS(D112)-ABS(E112),
$C112&lt;"2024-25",SUM(G112:H112)-SUM(I112:J112),C112&gt;="2024-25",SUM(L112:M112)-SUM(N112:O112))</f>
        <v>1.647</v>
      </c>
      <c r="X112" s="111"/>
    </row>
    <row r="113" spans="1:24" x14ac:dyDescent="0.4">
      <c r="A113" s="111" t="str">
        <f t="shared" si="0"/>
        <v>SWB21</v>
      </c>
      <c r="B113" s="111" t="s">
        <v>337</v>
      </c>
      <c r="C113" s="111" t="s">
        <v>257</v>
      </c>
      <c r="D113" s="149" t="str">
        <f>INDEX('Cyclical_after overrides'!$A$1:$AX$244,MATCH(Recharges!$A113,'Cyclical_after overrides'!$A$1:$A$244,0),MATCH(Recharges!D$2,'Cyclical_after overrides'!$A$1:$AX$1,0))</f>
        <v/>
      </c>
      <c r="E113" s="149" t="str">
        <f>INDEX('Cyclical_after overrides'!$A$1:$AX$244,MATCH(Recharges!$A113,'Cyclical_after overrides'!$A$1:$A$244,0),MATCH(Recharges!E$2,'Cyclical_after overrides'!$A$1:$AX$1,0))</f>
        <v/>
      </c>
      <c r="G113" s="149">
        <f>INDEX('Cyclical_after overrides'!$A$1:$AX$244,MATCH(Recharges!$A113,'Cyclical_after overrides'!$A$1:$A$244,0),MATCH(Recharges!G$2,'Cyclical_after overrides'!$A$1:$AX$1,0))</f>
        <v>0</v>
      </c>
      <c r="H113" s="149">
        <f>INDEX('Cyclical_after overrides'!$A$1:$AX$244,MATCH(Recharges!$A113,'Cyclical_after overrides'!$A$1:$A$244,0),MATCH(Recharges!H$2,'Cyclical_after overrides'!$A$1:$AX$1,0))</f>
        <v>0</v>
      </c>
      <c r="I113" s="149">
        <f>INDEX('Cyclical_after overrides'!$A$1:$AX$244,MATCH(Recharges!$A113,'Cyclical_after overrides'!$A$1:$A$244,0),MATCH(Recharges!I$2,'Cyclical_after overrides'!$A$1:$AX$1,0))</f>
        <v>0</v>
      </c>
      <c r="J113" s="149">
        <f>INDEX('Cyclical_after overrides'!$A$1:$AX$244,MATCH(Recharges!$A113,'Cyclical_after overrides'!$A$1:$A$244,0),MATCH(Recharges!J$2,'Cyclical_after overrides'!$A$1:$AX$1,0))</f>
        <v>0</v>
      </c>
      <c r="L113" s="149" t="str">
        <f>_xlfn.IFNA(INDEX(PR24_after_overrides!$D$3:$AX$128, MATCH(Recharges!$A113, PR24_after_overrides!$A$3:$A$128, 0), MATCH(Recharges!L$2, PR24_after_overrides!$D$2:$AX$2, 0)), "")</f>
        <v/>
      </c>
      <c r="M113" s="149" t="str">
        <f>_xlfn.IFNA(INDEX(PR24_after_overrides!$D$3:$AX$128, MATCH(Recharges!$A113, PR24_after_overrides!$A$3:$A$128, 0), MATCH(Recharges!M$2, PR24_after_overrides!$D$2:$AX$2, 0)), "")</f>
        <v/>
      </c>
      <c r="N113" s="149" t="str">
        <f>_xlfn.IFNA(INDEX(PR24_after_overrides!$D$3:$AX$128, MATCH(Recharges!$A113, PR24_after_overrides!$A$3:$A$128, 0), MATCH(Recharges!N$2, PR24_after_overrides!$D$2:$AX$2, 0)), "")</f>
        <v/>
      </c>
      <c r="O113" s="149" t="str">
        <f>_xlfn.IFNA(INDEX(PR24_after_overrides!$D$3:$AX$128, MATCH(Recharges!$A113, PR24_after_overrides!$A$3:$A$128, 0), MATCH(Recharges!O$2, PR24_after_overrides!$D$2:$AX$2, 0)), "")</f>
        <v/>
      </c>
      <c r="Q113" s="149">
        <f>INDEX(PR19_after_overrides!$A$1:$J$255, MATCH(Recharges!$A113, PR19_after_overrides!$A$1:$A$255, 0), MATCH(Recharges!Q$2, PR19_after_overrides!$A$1:$J$1, 0))</f>
        <v>0.6</v>
      </c>
      <c r="R113" s="149">
        <f>INDEX(PR19_after_overrides!$A$1:$J$255, MATCH(Recharges!$A113, PR19_after_overrides!$A$1:$A$255, 0), MATCH(Recharges!R$2, PR19_after_overrides!$A$1:$J$1, 0))</f>
        <v>0.7</v>
      </c>
      <c r="S113" s="149">
        <f>INDEX(PR19_after_overrides!$A$1:$J$255, MATCH(Recharges!$A113, PR19_after_overrides!$A$1:$A$255, 0), MATCH(Recharges!S$2, PR19_after_overrides!$A$1:$J$1, 0))</f>
        <v>0</v>
      </c>
      <c r="T113" s="149">
        <f>INDEX(PR19_after_overrides!$A$1:$J$255, MATCH(Recharges!$A113, PR19_after_overrides!$A$1:$A$255, 0), MATCH(Recharges!T$2, PR19_after_overrides!$A$1:$J$1, 0))</f>
        <v>0</v>
      </c>
      <c r="V113" s="149" cm="1">
        <f t="array" ref="V113">_xlfn.IFS($C113&lt;"2018-19",
_xlfn.IFS($X113="BPDT",SUM(Q113:R113)-SUM(S113:T113),$X113="Numbers agree",SUM(Q113:R113)-SUM(S113:T113),$X113="APR",ABS(D113)-ABS(E113),$X113="n/a",ABS(D113)-ABS(E113)),
$C113="2018-19",ABS(D113)-ABS(E113),
$C113="2019-20",ABS(D113)-ABS(E113),
$C113&lt;"2024-25",SUM(G113:H113)-SUM(I113:J113),C113&gt;="2024-25",SUM(L113:M113)-SUM(N113:O113))</f>
        <v>0</v>
      </c>
      <c r="X113" s="111"/>
    </row>
    <row r="114" spans="1:24" x14ac:dyDescent="0.4">
      <c r="A114" s="111" t="str">
        <f t="shared" si="0"/>
        <v>SWB22</v>
      </c>
      <c r="B114" s="111" t="s">
        <v>337</v>
      </c>
      <c r="C114" s="111" t="s">
        <v>259</v>
      </c>
      <c r="D114" s="149" t="str">
        <f>INDEX('Cyclical_after overrides'!$A$1:$AX$244,MATCH(Recharges!$A114,'Cyclical_after overrides'!$A$1:$A$244,0),MATCH(Recharges!D$2,'Cyclical_after overrides'!$A$1:$AX$1,0))</f>
        <v/>
      </c>
      <c r="E114" s="149" t="str">
        <f>INDEX('Cyclical_after overrides'!$A$1:$AX$244,MATCH(Recharges!$A114,'Cyclical_after overrides'!$A$1:$A$244,0),MATCH(Recharges!E$2,'Cyclical_after overrides'!$A$1:$AX$1,0))</f>
        <v/>
      </c>
      <c r="G114" s="149">
        <f>INDEX('Cyclical_after overrides'!$A$1:$AX$244,MATCH(Recharges!$A114,'Cyclical_after overrides'!$A$1:$A$244,0),MATCH(Recharges!G$2,'Cyclical_after overrides'!$A$1:$AX$1,0))</f>
        <v>1.3720000000000001</v>
      </c>
      <c r="H114" s="149">
        <f>INDEX('Cyclical_after overrides'!$A$1:$AX$244,MATCH(Recharges!$A114,'Cyclical_after overrides'!$A$1:$A$244,0),MATCH(Recharges!H$2,'Cyclical_after overrides'!$A$1:$AX$1,0))</f>
        <v>0</v>
      </c>
      <c r="I114" s="149">
        <f>INDEX('Cyclical_after overrides'!$A$1:$AX$244,MATCH(Recharges!$A114,'Cyclical_after overrides'!$A$1:$A$244,0),MATCH(Recharges!I$2,'Cyclical_after overrides'!$A$1:$AX$1,0))</f>
        <v>0</v>
      </c>
      <c r="J114" s="149">
        <f>INDEX('Cyclical_after overrides'!$A$1:$AX$244,MATCH(Recharges!$A114,'Cyclical_after overrides'!$A$1:$A$244,0),MATCH(Recharges!J$2,'Cyclical_after overrides'!$A$1:$AX$1,0))</f>
        <v>0</v>
      </c>
      <c r="L114" s="149" t="str">
        <f>_xlfn.IFNA(INDEX(PR24_after_overrides!$D$3:$AX$128, MATCH(Recharges!$A114, PR24_after_overrides!$A$3:$A$128, 0), MATCH(Recharges!L$2, PR24_after_overrides!$D$2:$AX$2, 0)), "")</f>
        <v/>
      </c>
      <c r="M114" s="149" t="str">
        <f>_xlfn.IFNA(INDEX(PR24_after_overrides!$D$3:$AX$128, MATCH(Recharges!$A114, PR24_after_overrides!$A$3:$A$128, 0), MATCH(Recharges!M$2, PR24_after_overrides!$D$2:$AX$2, 0)), "")</f>
        <v/>
      </c>
      <c r="N114" s="149" t="str">
        <f>_xlfn.IFNA(INDEX(PR24_after_overrides!$D$3:$AX$128, MATCH(Recharges!$A114, PR24_after_overrides!$A$3:$A$128, 0), MATCH(Recharges!N$2, PR24_after_overrides!$D$2:$AX$2, 0)), "")</f>
        <v/>
      </c>
      <c r="O114" s="149" t="str">
        <f>_xlfn.IFNA(INDEX(PR24_after_overrides!$D$3:$AX$128, MATCH(Recharges!$A114, PR24_after_overrides!$A$3:$A$128, 0), MATCH(Recharges!O$2, PR24_after_overrides!$D$2:$AX$2, 0)), "")</f>
        <v/>
      </c>
      <c r="Q114" s="149">
        <f>INDEX(PR19_after_overrides!$A$1:$J$255, MATCH(Recharges!$A114, PR19_after_overrides!$A$1:$A$255, 0), MATCH(Recharges!Q$2, PR19_after_overrides!$A$1:$J$1, 0))</f>
        <v>0.55000000000000004</v>
      </c>
      <c r="R114" s="149">
        <f>INDEX(PR19_after_overrides!$A$1:$J$255, MATCH(Recharges!$A114, PR19_after_overrides!$A$1:$A$255, 0), MATCH(Recharges!R$2, PR19_after_overrides!$A$1:$J$1, 0))</f>
        <v>0.75</v>
      </c>
      <c r="S114" s="149">
        <f>INDEX(PR19_after_overrides!$A$1:$J$255, MATCH(Recharges!$A114, PR19_after_overrides!$A$1:$A$255, 0), MATCH(Recharges!S$2, PR19_after_overrides!$A$1:$J$1, 0))</f>
        <v>0</v>
      </c>
      <c r="T114" s="149">
        <f>INDEX(PR19_after_overrides!$A$1:$J$255, MATCH(Recharges!$A114, PR19_after_overrides!$A$1:$A$255, 0), MATCH(Recharges!T$2, PR19_after_overrides!$A$1:$J$1, 0))</f>
        <v>0</v>
      </c>
      <c r="V114" s="149" cm="1">
        <f t="array" ref="V114">_xlfn.IFS($C114&lt;"2018-19",
_xlfn.IFS($X114="BPDT",SUM(Q114:R114)-SUM(S114:T114),$X114="Numbers agree",SUM(Q114:R114)-SUM(S114:T114),$X114="APR",ABS(D114)-ABS(E114),$X114="n/a",ABS(D114)-ABS(E114)),
$C114="2018-19",ABS(D114)-ABS(E114),
$C114="2019-20",ABS(D114)-ABS(E114),
$C114&lt;"2024-25",SUM(G114:H114)-SUM(I114:J114),C114&gt;="2024-25",SUM(L114:M114)-SUM(N114:O114))</f>
        <v>1.3720000000000001</v>
      </c>
      <c r="X114" s="111"/>
    </row>
    <row r="115" spans="1:24" x14ac:dyDescent="0.4">
      <c r="A115" s="111" t="str">
        <f t="shared" si="0"/>
        <v>SWB23</v>
      </c>
      <c r="B115" s="111" t="s">
        <v>337</v>
      </c>
      <c r="C115" s="111" t="s">
        <v>261</v>
      </c>
      <c r="D115" s="149" t="str">
        <f>INDEX('Cyclical_after overrides'!$A$1:$AX$244,MATCH(Recharges!$A115,'Cyclical_after overrides'!$A$1:$A$244,0),MATCH(Recharges!D$2,'Cyclical_after overrides'!$A$1:$AX$1,0))</f>
        <v/>
      </c>
      <c r="E115" s="149" t="str">
        <f>INDEX('Cyclical_after overrides'!$A$1:$AX$244,MATCH(Recharges!$A115,'Cyclical_after overrides'!$A$1:$A$244,0),MATCH(Recharges!E$2,'Cyclical_after overrides'!$A$1:$AX$1,0))</f>
        <v/>
      </c>
      <c r="G115" s="149">
        <f>INDEX('Cyclical_after overrides'!$A$1:$AX$244,MATCH(Recharges!$A115,'Cyclical_after overrides'!$A$1:$A$244,0),MATCH(Recharges!G$2,'Cyclical_after overrides'!$A$1:$AX$1,0))</f>
        <v>1.43</v>
      </c>
      <c r="H115" s="149">
        <f>INDEX('Cyclical_after overrides'!$A$1:$AX$244,MATCH(Recharges!$A115,'Cyclical_after overrides'!$A$1:$A$244,0),MATCH(Recharges!H$2,'Cyclical_after overrides'!$A$1:$AX$1,0))</f>
        <v>0</v>
      </c>
      <c r="I115" s="149">
        <f>INDEX('Cyclical_after overrides'!$A$1:$AX$244,MATCH(Recharges!$A115,'Cyclical_after overrides'!$A$1:$A$244,0),MATCH(Recharges!I$2,'Cyclical_after overrides'!$A$1:$AX$1,0))</f>
        <v>0</v>
      </c>
      <c r="J115" s="149">
        <f>INDEX('Cyclical_after overrides'!$A$1:$AX$244,MATCH(Recharges!$A115,'Cyclical_after overrides'!$A$1:$A$244,0),MATCH(Recharges!J$2,'Cyclical_after overrides'!$A$1:$AX$1,0))</f>
        <v>0</v>
      </c>
      <c r="L115" s="149" t="str">
        <f>_xlfn.IFNA(INDEX(PR24_after_overrides!$D$3:$AX$128, MATCH(Recharges!$A115, PR24_after_overrides!$A$3:$A$128, 0), MATCH(Recharges!L$2, PR24_after_overrides!$D$2:$AX$2, 0)), "")</f>
        <v/>
      </c>
      <c r="M115" s="149" t="str">
        <f>_xlfn.IFNA(INDEX(PR24_after_overrides!$D$3:$AX$128, MATCH(Recharges!$A115, PR24_after_overrides!$A$3:$A$128, 0), MATCH(Recharges!M$2, PR24_after_overrides!$D$2:$AX$2, 0)), "")</f>
        <v/>
      </c>
      <c r="N115" s="149" t="str">
        <f>_xlfn.IFNA(INDEX(PR24_after_overrides!$D$3:$AX$128, MATCH(Recharges!$A115, PR24_after_overrides!$A$3:$A$128, 0), MATCH(Recharges!N$2, PR24_after_overrides!$D$2:$AX$2, 0)), "")</f>
        <v/>
      </c>
      <c r="O115" s="149" t="str">
        <f>_xlfn.IFNA(INDEX(PR24_after_overrides!$D$3:$AX$128, MATCH(Recharges!$A115, PR24_after_overrides!$A$3:$A$128, 0), MATCH(Recharges!O$2, PR24_after_overrides!$D$2:$AX$2, 0)), "")</f>
        <v/>
      </c>
      <c r="Q115" s="149">
        <f>INDEX(PR19_after_overrides!$A$1:$J$255, MATCH(Recharges!$A115, PR19_after_overrides!$A$1:$A$255, 0), MATCH(Recharges!Q$2, PR19_after_overrides!$A$1:$J$1, 0))</f>
        <v>0.5</v>
      </c>
      <c r="R115" s="149">
        <f>INDEX(PR19_after_overrides!$A$1:$J$255, MATCH(Recharges!$A115, PR19_after_overrides!$A$1:$A$255, 0), MATCH(Recharges!R$2, PR19_after_overrides!$A$1:$J$1, 0))</f>
        <v>0.8</v>
      </c>
      <c r="S115" s="149">
        <f>INDEX(PR19_after_overrides!$A$1:$J$255, MATCH(Recharges!$A115, PR19_after_overrides!$A$1:$A$255, 0), MATCH(Recharges!S$2, PR19_after_overrides!$A$1:$J$1, 0))</f>
        <v>0</v>
      </c>
      <c r="T115" s="149">
        <f>INDEX(PR19_after_overrides!$A$1:$J$255, MATCH(Recharges!$A115, PR19_after_overrides!$A$1:$A$255, 0), MATCH(Recharges!T$2, PR19_after_overrides!$A$1:$J$1, 0))</f>
        <v>0</v>
      </c>
      <c r="V115" s="149" cm="1">
        <f t="array" ref="V115">_xlfn.IFS($C115&lt;"2018-19",
_xlfn.IFS($X115="BPDT",SUM(Q115:R115)-SUM(S115:T115),$X115="Numbers agree",SUM(Q115:R115)-SUM(S115:T115),$X115="APR",ABS(D115)-ABS(E115),$X115="n/a",ABS(D115)-ABS(E115)),
$C115="2018-19",ABS(D115)-ABS(E115),
$C115="2019-20",ABS(D115)-ABS(E115),
$C115&lt;"2024-25",SUM(G115:H115)-SUM(I115:J115),C115&gt;="2024-25",SUM(L115:M115)-SUM(N115:O115))</f>
        <v>1.43</v>
      </c>
      <c r="X115" s="111"/>
    </row>
    <row r="116" spans="1:24" x14ac:dyDescent="0.4">
      <c r="A116" s="111" t="str">
        <f t="shared" si="0"/>
        <v>SWB24</v>
      </c>
      <c r="B116" s="111" t="s">
        <v>337</v>
      </c>
      <c r="C116" s="111" t="s">
        <v>263</v>
      </c>
      <c r="D116" s="149"/>
      <c r="E116" s="149"/>
      <c r="G116" s="149">
        <f>INDEX('Cyclical_after overrides'!$A$1:$AX$244,MATCH(Recharges!$A116,'Cyclical_after overrides'!$A$1:$A$244,0),MATCH(Recharges!G$2,'Cyclical_after overrides'!$A$1:$AX$1,0))</f>
        <v>1.4950000000000001</v>
      </c>
      <c r="H116" s="149">
        <f>INDEX('Cyclical_after overrides'!$A$1:$AX$244,MATCH(Recharges!$A116,'Cyclical_after overrides'!$A$1:$A$244,0),MATCH(Recharges!H$2,'Cyclical_after overrides'!$A$1:$AX$1,0))</f>
        <v>0</v>
      </c>
      <c r="I116" s="149">
        <f>INDEX('Cyclical_after overrides'!$A$1:$AX$244,MATCH(Recharges!$A116,'Cyclical_after overrides'!$A$1:$A$244,0),MATCH(Recharges!I$2,'Cyclical_after overrides'!$A$1:$AX$1,0))</f>
        <v>0</v>
      </c>
      <c r="J116" s="149">
        <f>INDEX('Cyclical_after overrides'!$A$1:$AX$244,MATCH(Recharges!$A116,'Cyclical_after overrides'!$A$1:$A$244,0),MATCH(Recharges!J$2,'Cyclical_after overrides'!$A$1:$AX$1,0))</f>
        <v>0</v>
      </c>
      <c r="L116" s="149">
        <f>_xlfn.IFNA(INDEX(PR24_after_overrides!$D$3:$AX$128, MATCH(Recharges!$A116, PR24_after_overrides!$A$3:$A$128, 0), MATCH(Recharges!L$2, PR24_after_overrides!$D$2:$AX$2, 0)), "")</f>
        <v>1.4945441246190314</v>
      </c>
      <c r="M116" s="149">
        <f>_xlfn.IFNA(INDEX(PR24_after_overrides!$D$3:$AX$128, MATCH(Recharges!$A116, PR24_after_overrides!$A$3:$A$128, 0), MATCH(Recharges!M$2, PR24_after_overrides!$D$2:$AX$2, 0)), "")</f>
        <v>0</v>
      </c>
      <c r="N116" s="149">
        <f>_xlfn.IFNA(INDEX(PR24_after_overrides!$D$3:$AX$128, MATCH(Recharges!$A116, PR24_after_overrides!$A$3:$A$128, 0), MATCH(Recharges!N$2, PR24_after_overrides!$D$2:$AX$2, 0)), "")</f>
        <v>0</v>
      </c>
      <c r="O116" s="149">
        <f>_xlfn.IFNA(INDEX(PR24_after_overrides!$D$3:$AX$128, MATCH(Recharges!$A116, PR24_after_overrides!$A$3:$A$128, 0), MATCH(Recharges!O$2, PR24_after_overrides!$D$2:$AX$2, 0)), "")</f>
        <v>0</v>
      </c>
      <c r="Q116" s="149"/>
      <c r="R116" s="149"/>
      <c r="S116" s="149"/>
      <c r="T116" s="149"/>
      <c r="V116" s="149" cm="1">
        <f t="array" ref="V116">_xlfn.IFS($C116&lt;"2018-19",
_xlfn.IFS($X116="BPDT",SUM(Q116:R116)-SUM(S116:T116),$X116="Numbers agree",SUM(Q116:R116)-SUM(S116:T116),$X116="APR",ABS(D116)-ABS(E116),$X116="n/a",ABS(D116)-ABS(E116)),
$C116="2018-19",ABS(D116)-ABS(E116),
$C116="2019-20",ABS(D116)-ABS(E116),
$C116&lt;"2024-25",SUM(G116:H116)-SUM(I116:J116),C116&gt;="2024-25",SUM(L116:M116)-SUM(N116:O116))</f>
        <v>1.4950000000000001</v>
      </c>
      <c r="X116" s="111"/>
    </row>
    <row r="117" spans="1:24" x14ac:dyDescent="0.4">
      <c r="A117" s="111" t="str">
        <f t="shared" si="0"/>
        <v>SWB25</v>
      </c>
      <c r="B117" s="111" t="s">
        <v>337</v>
      </c>
      <c r="C117" s="111" t="s">
        <v>516</v>
      </c>
      <c r="D117" s="149"/>
      <c r="E117" s="149"/>
      <c r="G117" s="149"/>
      <c r="H117" s="149"/>
      <c r="I117" s="149"/>
      <c r="J117" s="149"/>
      <c r="L117" s="149">
        <f>_xlfn.IFNA(INDEX(PR24_after_overrides!$D$3:$AX$128, MATCH(Recharges!$A117, PR24_after_overrides!$A$3:$A$128, 0), MATCH(Recharges!L$2, PR24_after_overrides!$D$2:$AX$2, 0)), "")</f>
        <v>1.1880677168980698</v>
      </c>
      <c r="M117" s="149">
        <f>_xlfn.IFNA(INDEX(PR24_after_overrides!$D$3:$AX$128, MATCH(Recharges!$A117, PR24_after_overrides!$A$3:$A$128, 0), MATCH(Recharges!M$2, PR24_after_overrides!$D$2:$AX$2, 0)), "")</f>
        <v>0</v>
      </c>
      <c r="N117" s="149">
        <f>_xlfn.IFNA(INDEX(PR24_after_overrides!$D$3:$AX$128, MATCH(Recharges!$A117, PR24_after_overrides!$A$3:$A$128, 0), MATCH(Recharges!N$2, PR24_after_overrides!$D$2:$AX$2, 0)), "")</f>
        <v>0</v>
      </c>
      <c r="O117" s="149">
        <f>_xlfn.IFNA(INDEX(PR24_after_overrides!$D$3:$AX$128, MATCH(Recharges!$A117, PR24_after_overrides!$A$3:$A$128, 0), MATCH(Recharges!O$2, PR24_after_overrides!$D$2:$AX$2, 0)), "")</f>
        <v>0</v>
      </c>
      <c r="Q117" s="149"/>
      <c r="R117" s="149"/>
      <c r="S117" s="149"/>
      <c r="T117" s="149"/>
      <c r="V117" s="149" cm="1">
        <f t="array" ref="V117">_xlfn.IFS($C117&lt;"2018-19",
_xlfn.IFS($X117="BPDT",SUM(Q117:R117)-SUM(S117:T117),$X117="Numbers agree",SUM(Q117:R117)-SUM(S117:T117),$X117="APR",ABS(D117)-ABS(E117),$X117="n/a",ABS(D117)-ABS(E117)),
$C117="2018-19",ABS(D117)-ABS(E117),
$C117="2019-20",ABS(D117)-ABS(E117),
$C117&lt;"2024-25",SUM(G117:H117)-SUM(I117:J117),C117&gt;="2024-25",SUM(L117:M117)-SUM(N117:O117))</f>
        <v>1.1880677168980698</v>
      </c>
      <c r="X117" s="111"/>
    </row>
    <row r="118" spans="1:24" x14ac:dyDescent="0.4">
      <c r="A118" s="111" t="str">
        <f t="shared" si="0"/>
        <v>SWB26</v>
      </c>
      <c r="B118" s="111" t="s">
        <v>337</v>
      </c>
      <c r="C118" s="111" t="s">
        <v>518</v>
      </c>
      <c r="D118" s="149"/>
      <c r="E118" s="149"/>
      <c r="G118" s="149"/>
      <c r="H118" s="149"/>
      <c r="I118" s="149"/>
      <c r="J118" s="149"/>
      <c r="L118" s="149">
        <f>_xlfn.IFNA(INDEX(PR24_after_overrides!$D$3:$AX$128, MATCH(Recharges!$A118, PR24_after_overrides!$A$3:$A$128, 0), MATCH(Recharges!L$2, PR24_after_overrides!$D$2:$AX$2, 0)), "")</f>
        <v>0.96659110057568598</v>
      </c>
      <c r="M118" s="149">
        <f>_xlfn.IFNA(INDEX(PR24_after_overrides!$D$3:$AX$128, MATCH(Recharges!$A118, PR24_after_overrides!$A$3:$A$128, 0), MATCH(Recharges!M$2, PR24_after_overrides!$D$2:$AX$2, 0)), "")</f>
        <v>0</v>
      </c>
      <c r="N118" s="149">
        <f>_xlfn.IFNA(INDEX(PR24_after_overrides!$D$3:$AX$128, MATCH(Recharges!$A118, PR24_after_overrides!$A$3:$A$128, 0), MATCH(Recharges!N$2, PR24_after_overrides!$D$2:$AX$2, 0)), "")</f>
        <v>0</v>
      </c>
      <c r="O118" s="149">
        <f>_xlfn.IFNA(INDEX(PR24_after_overrides!$D$3:$AX$128, MATCH(Recharges!$A118, PR24_after_overrides!$A$3:$A$128, 0), MATCH(Recharges!O$2, PR24_after_overrides!$D$2:$AX$2, 0)), "")</f>
        <v>0</v>
      </c>
      <c r="Q118" s="149"/>
      <c r="R118" s="149"/>
      <c r="S118" s="149"/>
      <c r="T118" s="149"/>
      <c r="V118" s="149" cm="1">
        <f t="array" ref="V118">_xlfn.IFS($C118&lt;"2018-19",
_xlfn.IFS($X118="BPDT",SUM(Q118:R118)-SUM(S118:T118),$X118="Numbers agree",SUM(Q118:R118)-SUM(S118:T118),$X118="APR",ABS(D118)-ABS(E118),$X118="n/a",ABS(D118)-ABS(E118)),
$C118="2018-19",ABS(D118)-ABS(E118),
$C118="2019-20",ABS(D118)-ABS(E118),
$C118&lt;"2024-25",SUM(G118:H118)-SUM(I118:J118),C118&gt;="2024-25",SUM(L118:M118)-SUM(N118:O118))</f>
        <v>0.96659110057568598</v>
      </c>
      <c r="X118" s="111"/>
    </row>
    <row r="119" spans="1:24" x14ac:dyDescent="0.4">
      <c r="A119" s="111" t="str">
        <f t="shared" si="0"/>
        <v>SWB27</v>
      </c>
      <c r="B119" s="111" t="s">
        <v>337</v>
      </c>
      <c r="C119" s="111" t="s">
        <v>519</v>
      </c>
      <c r="D119" s="149"/>
      <c r="E119" s="149"/>
      <c r="G119" s="149"/>
      <c r="H119" s="149"/>
      <c r="I119" s="149"/>
      <c r="J119" s="149"/>
      <c r="L119" s="149">
        <f>_xlfn.IFNA(INDEX(PR24_after_overrides!$D$3:$AX$128, MATCH(Recharges!$A119, PR24_after_overrides!$A$3:$A$128, 0), MATCH(Recharges!L$2, PR24_after_overrides!$D$2:$AX$2, 0)), "")</f>
        <v>0.82141464064693537</v>
      </c>
      <c r="M119" s="149">
        <f>_xlfn.IFNA(INDEX(PR24_after_overrides!$D$3:$AX$128, MATCH(Recharges!$A119, PR24_after_overrides!$A$3:$A$128, 0), MATCH(Recharges!M$2, PR24_after_overrides!$D$2:$AX$2, 0)), "")</f>
        <v>0</v>
      </c>
      <c r="N119" s="149">
        <f>_xlfn.IFNA(INDEX(PR24_after_overrides!$D$3:$AX$128, MATCH(Recharges!$A119, PR24_after_overrides!$A$3:$A$128, 0), MATCH(Recharges!N$2, PR24_after_overrides!$D$2:$AX$2, 0)), "")</f>
        <v>0</v>
      </c>
      <c r="O119" s="149">
        <f>_xlfn.IFNA(INDEX(PR24_after_overrides!$D$3:$AX$128, MATCH(Recharges!$A119, PR24_after_overrides!$A$3:$A$128, 0), MATCH(Recharges!O$2, PR24_after_overrides!$D$2:$AX$2, 0)), "")</f>
        <v>0</v>
      </c>
      <c r="Q119" s="149"/>
      <c r="R119" s="149"/>
      <c r="S119" s="149"/>
      <c r="T119" s="149"/>
      <c r="V119" s="149" cm="1">
        <f t="array" ref="V119">_xlfn.IFS($C119&lt;"2018-19",
_xlfn.IFS($X119="BPDT",SUM(Q119:R119)-SUM(S119:T119),$X119="Numbers agree",SUM(Q119:R119)-SUM(S119:T119),$X119="APR",ABS(D119)-ABS(E119),$X119="n/a",ABS(D119)-ABS(E119)),
$C119="2018-19",ABS(D119)-ABS(E119),
$C119="2019-20",ABS(D119)-ABS(E119),
$C119&lt;"2024-25",SUM(G119:H119)-SUM(I119:J119),C119&gt;="2024-25",SUM(L119:M119)-SUM(N119:O119))</f>
        <v>0.82141464064693537</v>
      </c>
      <c r="X119" s="111"/>
    </row>
    <row r="120" spans="1:24" x14ac:dyDescent="0.4">
      <c r="A120" s="111" t="str">
        <f t="shared" si="0"/>
        <v>SWB28</v>
      </c>
      <c r="B120" s="111" t="s">
        <v>337</v>
      </c>
      <c r="C120" s="111" t="s">
        <v>520</v>
      </c>
      <c r="D120" s="149"/>
      <c r="E120" s="149"/>
      <c r="G120" s="149"/>
      <c r="H120" s="149"/>
      <c r="I120" s="149"/>
      <c r="J120" s="149"/>
      <c r="L120" s="149">
        <f>_xlfn.IFNA(INDEX(PR24_after_overrides!$D$3:$AX$128, MATCH(Recharges!$A120, PR24_after_overrides!$A$3:$A$128, 0), MATCH(Recharges!L$2, PR24_after_overrides!$D$2:$AX$2, 0)), "")</f>
        <v>0.65280491934870843</v>
      </c>
      <c r="M120" s="149">
        <f>_xlfn.IFNA(INDEX(PR24_after_overrides!$D$3:$AX$128, MATCH(Recharges!$A120, PR24_after_overrides!$A$3:$A$128, 0), MATCH(Recharges!M$2, PR24_after_overrides!$D$2:$AX$2, 0)), "")</f>
        <v>0</v>
      </c>
      <c r="N120" s="149">
        <f>_xlfn.IFNA(INDEX(PR24_after_overrides!$D$3:$AX$128, MATCH(Recharges!$A120, PR24_after_overrides!$A$3:$A$128, 0), MATCH(Recharges!N$2, PR24_after_overrides!$D$2:$AX$2, 0)), "")</f>
        <v>0</v>
      </c>
      <c r="O120" s="149">
        <f>_xlfn.IFNA(INDEX(PR24_after_overrides!$D$3:$AX$128, MATCH(Recharges!$A120, PR24_after_overrides!$A$3:$A$128, 0), MATCH(Recharges!O$2, PR24_after_overrides!$D$2:$AX$2, 0)), "")</f>
        <v>0</v>
      </c>
      <c r="Q120" s="149"/>
      <c r="R120" s="149"/>
      <c r="S120" s="149"/>
      <c r="T120" s="149"/>
      <c r="V120" s="149" cm="1">
        <f t="array" ref="V120">_xlfn.IFS($C120&lt;"2018-19",
_xlfn.IFS($X120="BPDT",SUM(Q120:R120)-SUM(S120:T120),$X120="Numbers agree",SUM(Q120:R120)-SUM(S120:T120),$X120="APR",ABS(D120)-ABS(E120),$X120="n/a",ABS(D120)-ABS(E120)),
$C120="2018-19",ABS(D120)-ABS(E120),
$C120="2019-20",ABS(D120)-ABS(E120),
$C120&lt;"2024-25",SUM(G120:H120)-SUM(I120:J120),C120&gt;="2024-25",SUM(L120:M120)-SUM(N120:O120))</f>
        <v>0.65280491934870843</v>
      </c>
      <c r="X120" s="111"/>
    </row>
    <row r="121" spans="1:24" x14ac:dyDescent="0.4">
      <c r="A121" s="111" t="str">
        <f t="shared" si="0"/>
        <v>SWB29</v>
      </c>
      <c r="B121" s="111" t="s">
        <v>337</v>
      </c>
      <c r="C121" s="111" t="s">
        <v>521</v>
      </c>
      <c r="D121" s="149"/>
      <c r="E121" s="149"/>
      <c r="G121" s="149"/>
      <c r="H121" s="149"/>
      <c r="I121" s="149"/>
      <c r="J121" s="149"/>
      <c r="L121" s="149">
        <f>_xlfn.IFNA(INDEX(PR24_after_overrides!$D$3:$AX$128, MATCH(Recharges!$A121, PR24_after_overrides!$A$3:$A$128, 0), MATCH(Recharges!L$2, PR24_after_overrides!$D$2:$AX$2, 0)), "")</f>
        <v>0.52635844535796028</v>
      </c>
      <c r="M121" s="149">
        <f>_xlfn.IFNA(INDEX(PR24_after_overrides!$D$3:$AX$128, MATCH(Recharges!$A121, PR24_after_overrides!$A$3:$A$128, 0), MATCH(Recharges!M$2, PR24_after_overrides!$D$2:$AX$2, 0)), "")</f>
        <v>0</v>
      </c>
      <c r="N121" s="149">
        <f>_xlfn.IFNA(INDEX(PR24_after_overrides!$D$3:$AX$128, MATCH(Recharges!$A121, PR24_after_overrides!$A$3:$A$128, 0), MATCH(Recharges!N$2, PR24_after_overrides!$D$2:$AX$2, 0)), "")</f>
        <v>0</v>
      </c>
      <c r="O121" s="149">
        <f>_xlfn.IFNA(INDEX(PR24_after_overrides!$D$3:$AX$128, MATCH(Recharges!$A121, PR24_after_overrides!$A$3:$A$128, 0), MATCH(Recharges!O$2, PR24_after_overrides!$D$2:$AX$2, 0)), "")</f>
        <v>0</v>
      </c>
      <c r="Q121" s="149"/>
      <c r="R121" s="149"/>
      <c r="S121" s="149"/>
      <c r="T121" s="149"/>
      <c r="V121" s="149" cm="1">
        <f t="array" ref="V121">_xlfn.IFS($C121&lt;"2018-19",
_xlfn.IFS($X121="BPDT",SUM(Q121:R121)-SUM(S121:T121),$X121="Numbers agree",SUM(Q121:R121)-SUM(S121:T121),$X121="APR",ABS(D121)-ABS(E121),$X121="n/a",ABS(D121)-ABS(E121)),
$C121="2018-19",ABS(D121)-ABS(E121),
$C121="2019-20",ABS(D121)-ABS(E121),
$C121&lt;"2024-25",SUM(G121:H121)-SUM(I121:J121),C121&gt;="2024-25",SUM(L121:M121)-SUM(N121:O121))</f>
        <v>0.52635844535796028</v>
      </c>
      <c r="X121" s="111"/>
    </row>
    <row r="122" spans="1:24" x14ac:dyDescent="0.4">
      <c r="A122" s="111" t="str">
        <f t="shared" si="0"/>
        <v>SWB30</v>
      </c>
      <c r="B122" s="111" t="s">
        <v>337</v>
      </c>
      <c r="C122" s="111" t="s">
        <v>522</v>
      </c>
      <c r="D122" s="149"/>
      <c r="E122" s="149"/>
      <c r="G122" s="149"/>
      <c r="H122" s="149"/>
      <c r="I122" s="149"/>
      <c r="J122" s="149"/>
      <c r="L122" s="149">
        <f>_xlfn.IFNA(INDEX(PR24_after_overrides!$D$3:$AX$128, MATCH(Recharges!$A122, PR24_after_overrides!$A$3:$A$128, 0), MATCH(Recharges!L$2, PR24_after_overrides!$D$2:$AX$2, 0)), "")</f>
        <v>0.41133329912516947</v>
      </c>
      <c r="M122" s="149">
        <f>_xlfn.IFNA(INDEX(PR24_after_overrides!$D$3:$AX$128, MATCH(Recharges!$A122, PR24_after_overrides!$A$3:$A$128, 0), MATCH(Recharges!M$2, PR24_after_overrides!$D$2:$AX$2, 0)), "")</f>
        <v>0</v>
      </c>
      <c r="N122" s="149">
        <f>_xlfn.IFNA(INDEX(PR24_after_overrides!$D$3:$AX$128, MATCH(Recharges!$A122, PR24_after_overrides!$A$3:$A$128, 0), MATCH(Recharges!N$2, PR24_after_overrides!$D$2:$AX$2, 0)), "")</f>
        <v>0</v>
      </c>
      <c r="O122" s="149">
        <f>_xlfn.IFNA(INDEX(PR24_after_overrides!$D$3:$AX$128, MATCH(Recharges!$A122, PR24_after_overrides!$A$3:$A$128, 0), MATCH(Recharges!O$2, PR24_after_overrides!$D$2:$AX$2, 0)), "")</f>
        <v>0</v>
      </c>
      <c r="Q122" s="149"/>
      <c r="R122" s="149"/>
      <c r="S122" s="149"/>
      <c r="T122" s="149"/>
      <c r="V122" s="149" cm="1">
        <f t="array" ref="V122">_xlfn.IFS($C122&lt;"2018-19",
_xlfn.IFS($X122="BPDT",SUM(Q122:R122)-SUM(S122:T122),$X122="Numbers agree",SUM(Q122:R122)-SUM(S122:T122),$X122="APR",ABS(D122)-ABS(E122),$X122="n/a",ABS(D122)-ABS(E122)),
$C122="2018-19",ABS(D122)-ABS(E122),
$C122="2019-20",ABS(D122)-ABS(E122),
$C122&lt;"2024-25",SUM(G122:H122)-SUM(I122:J122),C122&gt;="2024-25",SUM(L122:M122)-SUM(N122:O122))</f>
        <v>0.41133329912516947</v>
      </c>
      <c r="X122" s="111"/>
    </row>
    <row r="123" spans="1:24" x14ac:dyDescent="0.4">
      <c r="A123" s="111" t="str">
        <f t="shared" si="0"/>
        <v>TMS14</v>
      </c>
      <c r="B123" s="111" t="s">
        <v>349</v>
      </c>
      <c r="C123" s="111" t="s">
        <v>243</v>
      </c>
      <c r="D123" s="149">
        <f>INDEX('Cyclical_after overrides'!$A$1:$AX$244,MATCH(Recharges!$A123,'Cyclical_after overrides'!$A$1:$A$244,0),MATCH(Recharges!D$2,'Cyclical_after overrides'!$A$1:$AX$1,0))</f>
        <v>0</v>
      </c>
      <c r="E123" s="149">
        <f>INDEX('Cyclical_after overrides'!$A$1:$AX$244,MATCH(Recharges!$A123,'Cyclical_after overrides'!$A$1:$A$244,0),MATCH(Recharges!E$2,'Cyclical_after overrides'!$A$1:$AX$1,0))</f>
        <v>0</v>
      </c>
      <c r="G123" s="149" t="str">
        <f>INDEX('Cyclical_after overrides'!$A$1:$AX$244,MATCH(Recharges!$A123,'Cyclical_after overrides'!$A$1:$A$244,0),MATCH(Recharges!G$2,'Cyclical_after overrides'!$A$1:$AX$1,0))</f>
        <v/>
      </c>
      <c r="H123" s="149" t="str">
        <f>INDEX('Cyclical_after overrides'!$A$1:$AX$244,MATCH(Recharges!$A123,'Cyclical_after overrides'!$A$1:$A$244,0),MATCH(Recharges!H$2,'Cyclical_after overrides'!$A$1:$AX$1,0))</f>
        <v/>
      </c>
      <c r="I123" s="149" t="str">
        <f>INDEX('Cyclical_after overrides'!$A$1:$AX$244,MATCH(Recharges!$A123,'Cyclical_after overrides'!$A$1:$A$244,0),MATCH(Recharges!I$2,'Cyclical_after overrides'!$A$1:$AX$1,0))</f>
        <v/>
      </c>
      <c r="J123" s="149" t="str">
        <f>INDEX('Cyclical_after overrides'!$A$1:$AX$244,MATCH(Recharges!$A123,'Cyclical_after overrides'!$A$1:$A$244,0),MATCH(Recharges!J$2,'Cyclical_after overrides'!$A$1:$AX$1,0))</f>
        <v/>
      </c>
      <c r="L123" s="149" t="str">
        <f>_xlfn.IFNA(INDEX(PR24_after_overrides!$D$3:$AX$128, MATCH(Recharges!$A123, PR24_after_overrides!$A$3:$A$128, 0), MATCH(Recharges!L$2, PR24_after_overrides!$D$2:$AX$2, 0)), "")</f>
        <v/>
      </c>
      <c r="M123" s="149" t="str">
        <f>_xlfn.IFNA(INDEX(PR24_after_overrides!$D$3:$AX$128, MATCH(Recharges!$A123, PR24_after_overrides!$A$3:$A$128, 0), MATCH(Recharges!M$2, PR24_after_overrides!$D$2:$AX$2, 0)), "")</f>
        <v/>
      </c>
      <c r="N123" s="149" t="str">
        <f>_xlfn.IFNA(INDEX(PR24_after_overrides!$D$3:$AX$128, MATCH(Recharges!$A123, PR24_after_overrides!$A$3:$A$128, 0), MATCH(Recharges!N$2, PR24_after_overrides!$D$2:$AX$2, 0)), "")</f>
        <v/>
      </c>
      <c r="O123" s="149" t="str">
        <f>_xlfn.IFNA(INDEX(PR24_after_overrides!$D$3:$AX$128, MATCH(Recharges!$A123, PR24_after_overrides!$A$3:$A$128, 0), MATCH(Recharges!O$2, PR24_after_overrides!$D$2:$AX$2, 0)), "")</f>
        <v/>
      </c>
      <c r="Q123" s="149">
        <f>INDEX(PR19_after_overrides!$A$1:$J$255, MATCH(Recharges!$A123, PR19_after_overrides!$A$1:$A$255, 0), MATCH(Recharges!Q$2, PR19_after_overrides!$A$1:$J$1, 0))</f>
        <v>0</v>
      </c>
      <c r="R123" s="149">
        <f>INDEX(PR19_after_overrides!$A$1:$J$255, MATCH(Recharges!$A123, PR19_after_overrides!$A$1:$A$255, 0), MATCH(Recharges!R$2, PR19_after_overrides!$A$1:$J$1, 0))</f>
        <v>0</v>
      </c>
      <c r="S123" s="149">
        <f>INDEX(PR19_after_overrides!$A$1:$J$255, MATCH(Recharges!$A123, PR19_after_overrides!$A$1:$A$255, 0), MATCH(Recharges!S$2, PR19_after_overrides!$A$1:$J$1, 0))</f>
        <v>0</v>
      </c>
      <c r="T123" s="149">
        <f>INDEX(PR19_after_overrides!$A$1:$J$255, MATCH(Recharges!$A123, PR19_after_overrides!$A$1:$A$255, 0), MATCH(Recharges!T$2, PR19_after_overrides!$A$1:$J$1, 0))</f>
        <v>0</v>
      </c>
      <c r="V123" s="149" cm="1">
        <f t="array" ref="V123">_xlfn.IFS($C123&lt;"2018-19",
_xlfn.IFS($X123="BPDT",SUM(Q123:R123)-SUM(S123:T123),$X123="Numbers agree",SUM(Q123:R123)-SUM(S123:T123),$X123="APR",ABS(D123)-ABS(E123),$X123="n/a",ABS(D123)-ABS(E123)),
$C123="2018-19",ABS(D123)-ABS(E123),
$C123="2019-20",ABS(D123)-ABS(E123),
$C123&lt;"2024-25",SUM(G123:H123)-SUM(I123:J123),C123&gt;="2024-25",SUM(L123:M123)-SUM(N123:O123))</f>
        <v>0</v>
      </c>
      <c r="X123" s="111" t="s">
        <v>579</v>
      </c>
    </row>
    <row r="124" spans="1:24" x14ac:dyDescent="0.4">
      <c r="A124" s="111" t="str">
        <f t="shared" si="0"/>
        <v>TMS15</v>
      </c>
      <c r="B124" s="111" t="s">
        <v>349</v>
      </c>
      <c r="C124" s="111" t="s">
        <v>245</v>
      </c>
      <c r="D124" s="149">
        <f>INDEX('Cyclical_after overrides'!$A$1:$AX$244,MATCH(Recharges!$A124,'Cyclical_after overrides'!$A$1:$A$244,0),MATCH(Recharges!D$2,'Cyclical_after overrides'!$A$1:$AX$1,0))</f>
        <v>0</v>
      </c>
      <c r="E124" s="149">
        <f>INDEX('Cyclical_after overrides'!$A$1:$AX$244,MATCH(Recharges!$A124,'Cyclical_after overrides'!$A$1:$A$244,0),MATCH(Recharges!E$2,'Cyclical_after overrides'!$A$1:$AX$1,0))</f>
        <v>0</v>
      </c>
      <c r="G124" s="149" t="str">
        <f>INDEX('Cyclical_after overrides'!$A$1:$AX$244,MATCH(Recharges!$A124,'Cyclical_after overrides'!$A$1:$A$244,0),MATCH(Recharges!G$2,'Cyclical_after overrides'!$A$1:$AX$1,0))</f>
        <v/>
      </c>
      <c r="H124" s="149" t="str">
        <f>INDEX('Cyclical_after overrides'!$A$1:$AX$244,MATCH(Recharges!$A124,'Cyclical_after overrides'!$A$1:$A$244,0),MATCH(Recharges!H$2,'Cyclical_after overrides'!$A$1:$AX$1,0))</f>
        <v/>
      </c>
      <c r="I124" s="149" t="str">
        <f>INDEX('Cyclical_after overrides'!$A$1:$AX$244,MATCH(Recharges!$A124,'Cyclical_after overrides'!$A$1:$A$244,0),MATCH(Recharges!I$2,'Cyclical_after overrides'!$A$1:$AX$1,0))</f>
        <v/>
      </c>
      <c r="J124" s="149" t="str">
        <f>INDEX('Cyclical_after overrides'!$A$1:$AX$244,MATCH(Recharges!$A124,'Cyclical_after overrides'!$A$1:$A$244,0),MATCH(Recharges!J$2,'Cyclical_after overrides'!$A$1:$AX$1,0))</f>
        <v/>
      </c>
      <c r="L124" s="149" t="str">
        <f>_xlfn.IFNA(INDEX(PR24_after_overrides!$D$3:$AX$128, MATCH(Recharges!$A124, PR24_after_overrides!$A$3:$A$128, 0), MATCH(Recharges!L$2, PR24_after_overrides!$D$2:$AX$2, 0)), "")</f>
        <v/>
      </c>
      <c r="M124" s="149" t="str">
        <f>_xlfn.IFNA(INDEX(PR24_after_overrides!$D$3:$AX$128, MATCH(Recharges!$A124, PR24_after_overrides!$A$3:$A$128, 0), MATCH(Recharges!M$2, PR24_after_overrides!$D$2:$AX$2, 0)), "")</f>
        <v/>
      </c>
      <c r="N124" s="149" t="str">
        <f>_xlfn.IFNA(INDEX(PR24_after_overrides!$D$3:$AX$128, MATCH(Recharges!$A124, PR24_after_overrides!$A$3:$A$128, 0), MATCH(Recharges!N$2, PR24_after_overrides!$D$2:$AX$2, 0)), "")</f>
        <v/>
      </c>
      <c r="O124" s="149" t="str">
        <f>_xlfn.IFNA(INDEX(PR24_after_overrides!$D$3:$AX$128, MATCH(Recharges!$A124, PR24_after_overrides!$A$3:$A$128, 0), MATCH(Recharges!O$2, PR24_after_overrides!$D$2:$AX$2, 0)), "")</f>
        <v/>
      </c>
      <c r="Q124" s="149">
        <f>INDEX(PR19_after_overrides!$A$1:$J$255, MATCH(Recharges!$A124, PR19_after_overrides!$A$1:$A$255, 0), MATCH(Recharges!Q$2, PR19_after_overrides!$A$1:$J$1, 0))</f>
        <v>0</v>
      </c>
      <c r="R124" s="149">
        <f>INDEX(PR19_after_overrides!$A$1:$J$255, MATCH(Recharges!$A124, PR19_after_overrides!$A$1:$A$255, 0), MATCH(Recharges!R$2, PR19_after_overrides!$A$1:$J$1, 0))</f>
        <v>0</v>
      </c>
      <c r="S124" s="149">
        <f>INDEX(PR19_after_overrides!$A$1:$J$255, MATCH(Recharges!$A124, PR19_after_overrides!$A$1:$A$255, 0), MATCH(Recharges!S$2, PR19_after_overrides!$A$1:$J$1, 0))</f>
        <v>0</v>
      </c>
      <c r="T124" s="149">
        <f>INDEX(PR19_after_overrides!$A$1:$J$255, MATCH(Recharges!$A124, PR19_after_overrides!$A$1:$A$255, 0), MATCH(Recharges!T$2, PR19_after_overrides!$A$1:$J$1, 0))</f>
        <v>0</v>
      </c>
      <c r="V124" s="149" cm="1">
        <f t="array" ref="V124">_xlfn.IFS($C124&lt;"2018-19",
_xlfn.IFS($X124="BPDT",SUM(Q124:R124)-SUM(S124:T124),$X124="Numbers agree",SUM(Q124:R124)-SUM(S124:T124),$X124="APR",ABS(D124)-ABS(E124),$X124="n/a",ABS(D124)-ABS(E124)),
$C124="2018-19",ABS(D124)-ABS(E124),
$C124="2019-20",ABS(D124)-ABS(E124),
$C124&lt;"2024-25",SUM(G124:H124)-SUM(I124:J124),C124&gt;="2024-25",SUM(L124:M124)-SUM(N124:O124))</f>
        <v>0</v>
      </c>
      <c r="X124" s="111" t="s">
        <v>579</v>
      </c>
    </row>
    <row r="125" spans="1:24" x14ac:dyDescent="0.4">
      <c r="A125" s="111" t="str">
        <f t="shared" si="0"/>
        <v>TMS16</v>
      </c>
      <c r="B125" s="111" t="s">
        <v>349</v>
      </c>
      <c r="C125" s="111" t="s">
        <v>247</v>
      </c>
      <c r="D125" s="149">
        <f>INDEX('Cyclical_after overrides'!$A$1:$AX$244,MATCH(Recharges!$A125,'Cyclical_after overrides'!$A$1:$A$244,0),MATCH(Recharges!D$2,'Cyclical_after overrides'!$A$1:$AX$1,0))</f>
        <v>0</v>
      </c>
      <c r="E125" s="149">
        <f>INDEX('Cyclical_after overrides'!$A$1:$AX$244,MATCH(Recharges!$A125,'Cyclical_after overrides'!$A$1:$A$244,0),MATCH(Recharges!E$2,'Cyclical_after overrides'!$A$1:$AX$1,0))</f>
        <v>0</v>
      </c>
      <c r="G125" s="149" t="str">
        <f>INDEX('Cyclical_after overrides'!$A$1:$AX$244,MATCH(Recharges!$A125,'Cyclical_after overrides'!$A$1:$A$244,0),MATCH(Recharges!G$2,'Cyclical_after overrides'!$A$1:$AX$1,0))</f>
        <v/>
      </c>
      <c r="H125" s="149" t="str">
        <f>INDEX('Cyclical_after overrides'!$A$1:$AX$244,MATCH(Recharges!$A125,'Cyclical_after overrides'!$A$1:$A$244,0),MATCH(Recharges!H$2,'Cyclical_after overrides'!$A$1:$AX$1,0))</f>
        <v/>
      </c>
      <c r="I125" s="149" t="str">
        <f>INDEX('Cyclical_after overrides'!$A$1:$AX$244,MATCH(Recharges!$A125,'Cyclical_after overrides'!$A$1:$A$244,0),MATCH(Recharges!I$2,'Cyclical_after overrides'!$A$1:$AX$1,0))</f>
        <v/>
      </c>
      <c r="J125" s="149" t="str">
        <f>INDEX('Cyclical_after overrides'!$A$1:$AX$244,MATCH(Recharges!$A125,'Cyclical_after overrides'!$A$1:$A$244,0),MATCH(Recharges!J$2,'Cyclical_after overrides'!$A$1:$AX$1,0))</f>
        <v/>
      </c>
      <c r="L125" s="149" t="str">
        <f>_xlfn.IFNA(INDEX(PR24_after_overrides!$D$3:$AX$128, MATCH(Recharges!$A125, PR24_after_overrides!$A$3:$A$128, 0), MATCH(Recharges!L$2, PR24_after_overrides!$D$2:$AX$2, 0)), "")</f>
        <v/>
      </c>
      <c r="M125" s="149" t="str">
        <f>_xlfn.IFNA(INDEX(PR24_after_overrides!$D$3:$AX$128, MATCH(Recharges!$A125, PR24_after_overrides!$A$3:$A$128, 0), MATCH(Recharges!M$2, PR24_after_overrides!$D$2:$AX$2, 0)), "")</f>
        <v/>
      </c>
      <c r="N125" s="149" t="str">
        <f>_xlfn.IFNA(INDEX(PR24_after_overrides!$D$3:$AX$128, MATCH(Recharges!$A125, PR24_after_overrides!$A$3:$A$128, 0), MATCH(Recharges!N$2, PR24_after_overrides!$D$2:$AX$2, 0)), "")</f>
        <v/>
      </c>
      <c r="O125" s="149" t="str">
        <f>_xlfn.IFNA(INDEX(PR24_after_overrides!$D$3:$AX$128, MATCH(Recharges!$A125, PR24_after_overrides!$A$3:$A$128, 0), MATCH(Recharges!O$2, PR24_after_overrides!$D$2:$AX$2, 0)), "")</f>
        <v/>
      </c>
      <c r="Q125" s="149">
        <f>INDEX(PR19_after_overrides!$A$1:$J$255, MATCH(Recharges!$A125, PR19_after_overrides!$A$1:$A$255, 0), MATCH(Recharges!Q$2, PR19_after_overrides!$A$1:$J$1, 0))</f>
        <v>0</v>
      </c>
      <c r="R125" s="149">
        <f>INDEX(PR19_after_overrides!$A$1:$J$255, MATCH(Recharges!$A125, PR19_after_overrides!$A$1:$A$255, 0), MATCH(Recharges!R$2, PR19_after_overrides!$A$1:$J$1, 0))</f>
        <v>0</v>
      </c>
      <c r="S125" s="149">
        <f>INDEX(PR19_after_overrides!$A$1:$J$255, MATCH(Recharges!$A125, PR19_after_overrides!$A$1:$A$255, 0), MATCH(Recharges!S$2, PR19_after_overrides!$A$1:$J$1, 0))</f>
        <v>0</v>
      </c>
      <c r="T125" s="149">
        <f>INDEX(PR19_after_overrides!$A$1:$J$255, MATCH(Recharges!$A125, PR19_after_overrides!$A$1:$A$255, 0), MATCH(Recharges!T$2, PR19_after_overrides!$A$1:$J$1, 0))</f>
        <v>0</v>
      </c>
      <c r="V125" s="149" cm="1">
        <f t="array" ref="V125">_xlfn.IFS($C125&lt;"2018-19",
_xlfn.IFS($X125="BPDT",SUM(Q125:R125)-SUM(S125:T125),$X125="Numbers agree",SUM(Q125:R125)-SUM(S125:T125),$X125="APR",ABS(D125)-ABS(E125),$X125="n/a",ABS(D125)-ABS(E125)),
$C125="2018-19",ABS(D125)-ABS(E125),
$C125="2019-20",ABS(D125)-ABS(E125),
$C125&lt;"2024-25",SUM(G125:H125)-SUM(I125:J125),C125&gt;="2024-25",SUM(L125:M125)-SUM(N125:O125))</f>
        <v>0</v>
      </c>
      <c r="X125" s="111" t="s">
        <v>579</v>
      </c>
    </row>
    <row r="126" spans="1:24" x14ac:dyDescent="0.4">
      <c r="A126" s="111" t="str">
        <f t="shared" ref="A126:A231" si="6">B126&amp;RIGHT(C126,2)</f>
        <v>TMS17</v>
      </c>
      <c r="B126" s="111" t="s">
        <v>349</v>
      </c>
      <c r="C126" s="111" t="s">
        <v>249</v>
      </c>
      <c r="D126" s="149">
        <f>INDEX('Cyclical_after overrides'!$A$1:$AX$244,MATCH(Recharges!$A126,'Cyclical_after overrides'!$A$1:$A$244,0),MATCH(Recharges!D$2,'Cyclical_after overrides'!$A$1:$AX$1,0))</f>
        <v>0</v>
      </c>
      <c r="E126" s="149">
        <f>INDEX('Cyclical_after overrides'!$A$1:$AX$244,MATCH(Recharges!$A126,'Cyclical_after overrides'!$A$1:$A$244,0),MATCH(Recharges!E$2,'Cyclical_after overrides'!$A$1:$AX$1,0))</f>
        <v>0</v>
      </c>
      <c r="G126" s="149" t="str">
        <f>INDEX('Cyclical_after overrides'!$A$1:$AX$244,MATCH(Recharges!$A126,'Cyclical_after overrides'!$A$1:$A$244,0),MATCH(Recharges!G$2,'Cyclical_after overrides'!$A$1:$AX$1,0))</f>
        <v/>
      </c>
      <c r="H126" s="149" t="str">
        <f>INDEX('Cyclical_after overrides'!$A$1:$AX$244,MATCH(Recharges!$A126,'Cyclical_after overrides'!$A$1:$A$244,0),MATCH(Recharges!H$2,'Cyclical_after overrides'!$A$1:$AX$1,0))</f>
        <v/>
      </c>
      <c r="I126" s="149" t="str">
        <f>INDEX('Cyclical_after overrides'!$A$1:$AX$244,MATCH(Recharges!$A126,'Cyclical_after overrides'!$A$1:$A$244,0),MATCH(Recharges!I$2,'Cyclical_after overrides'!$A$1:$AX$1,0))</f>
        <v/>
      </c>
      <c r="J126" s="149" t="str">
        <f>INDEX('Cyclical_after overrides'!$A$1:$AX$244,MATCH(Recharges!$A126,'Cyclical_after overrides'!$A$1:$A$244,0),MATCH(Recharges!J$2,'Cyclical_after overrides'!$A$1:$AX$1,0))</f>
        <v/>
      </c>
      <c r="L126" s="149" t="str">
        <f>_xlfn.IFNA(INDEX(PR24_after_overrides!$D$3:$AX$128, MATCH(Recharges!$A126, PR24_after_overrides!$A$3:$A$128, 0), MATCH(Recharges!L$2, PR24_after_overrides!$D$2:$AX$2, 0)), "")</f>
        <v/>
      </c>
      <c r="M126" s="149" t="str">
        <f>_xlfn.IFNA(INDEX(PR24_after_overrides!$D$3:$AX$128, MATCH(Recharges!$A126, PR24_after_overrides!$A$3:$A$128, 0), MATCH(Recharges!M$2, PR24_after_overrides!$D$2:$AX$2, 0)), "")</f>
        <v/>
      </c>
      <c r="N126" s="149" t="str">
        <f>_xlfn.IFNA(INDEX(PR24_after_overrides!$D$3:$AX$128, MATCH(Recharges!$A126, PR24_after_overrides!$A$3:$A$128, 0), MATCH(Recharges!N$2, PR24_after_overrides!$D$2:$AX$2, 0)), "")</f>
        <v/>
      </c>
      <c r="O126" s="149" t="str">
        <f>_xlfn.IFNA(INDEX(PR24_after_overrides!$D$3:$AX$128, MATCH(Recharges!$A126, PR24_after_overrides!$A$3:$A$128, 0), MATCH(Recharges!O$2, PR24_after_overrides!$D$2:$AX$2, 0)), "")</f>
        <v/>
      </c>
      <c r="Q126" s="149">
        <f>INDEX(PR19_after_overrides!$A$1:$J$255, MATCH(Recharges!$A126, PR19_after_overrides!$A$1:$A$255, 0), MATCH(Recharges!Q$2, PR19_after_overrides!$A$1:$J$1, 0))</f>
        <v>0</v>
      </c>
      <c r="R126" s="149">
        <f>INDEX(PR19_after_overrides!$A$1:$J$255, MATCH(Recharges!$A126, PR19_after_overrides!$A$1:$A$255, 0), MATCH(Recharges!R$2, PR19_after_overrides!$A$1:$J$1, 0))</f>
        <v>0</v>
      </c>
      <c r="S126" s="149">
        <f>INDEX(PR19_after_overrides!$A$1:$J$255, MATCH(Recharges!$A126, PR19_after_overrides!$A$1:$A$255, 0), MATCH(Recharges!S$2, PR19_after_overrides!$A$1:$J$1, 0))</f>
        <v>0</v>
      </c>
      <c r="T126" s="149">
        <f>INDEX(PR19_after_overrides!$A$1:$J$255, MATCH(Recharges!$A126, PR19_after_overrides!$A$1:$A$255, 0), MATCH(Recharges!T$2, PR19_after_overrides!$A$1:$J$1, 0))</f>
        <v>0</v>
      </c>
      <c r="V126" s="149" cm="1">
        <f t="array" ref="V126">_xlfn.IFS($C126&lt;"2018-19",
_xlfn.IFS($X126="BPDT",SUM(Q126:R126)-SUM(S126:T126),$X126="Numbers agree",SUM(Q126:R126)-SUM(S126:T126),$X126="APR",ABS(D126)-ABS(E126),$X126="n/a",ABS(D126)-ABS(E126)),
$C126="2018-19",ABS(D126)-ABS(E126),
$C126="2019-20",ABS(D126)-ABS(E126),
$C126&lt;"2024-25",SUM(G126:H126)-SUM(I126:J126),C126&gt;="2024-25",SUM(L126:M126)-SUM(N126:O126))</f>
        <v>0</v>
      </c>
      <c r="X126" s="111" t="s">
        <v>579</v>
      </c>
    </row>
    <row r="127" spans="1:24" x14ac:dyDescent="0.4">
      <c r="A127" s="111" t="str">
        <f t="shared" si="6"/>
        <v>TMS18</v>
      </c>
      <c r="B127" s="111" t="s">
        <v>349</v>
      </c>
      <c r="C127" s="111" t="s">
        <v>251</v>
      </c>
      <c r="D127" s="149">
        <f>INDEX('Cyclical_after overrides'!$A$1:$AX$244,MATCH(Recharges!$A127,'Cyclical_after overrides'!$A$1:$A$244,0),MATCH(Recharges!D$2,'Cyclical_after overrides'!$A$1:$AX$1,0))</f>
        <v>0</v>
      </c>
      <c r="E127" s="149">
        <f>INDEX('Cyclical_after overrides'!$A$1:$AX$244,MATCH(Recharges!$A127,'Cyclical_after overrides'!$A$1:$A$244,0),MATCH(Recharges!E$2,'Cyclical_after overrides'!$A$1:$AX$1,0))</f>
        <v>0</v>
      </c>
      <c r="G127" s="149" t="str">
        <f>INDEX('Cyclical_after overrides'!$A$1:$AX$244,MATCH(Recharges!$A127,'Cyclical_after overrides'!$A$1:$A$244,0),MATCH(Recharges!G$2,'Cyclical_after overrides'!$A$1:$AX$1,0))</f>
        <v/>
      </c>
      <c r="H127" s="149" t="str">
        <f>INDEX('Cyclical_after overrides'!$A$1:$AX$244,MATCH(Recharges!$A127,'Cyclical_after overrides'!$A$1:$A$244,0),MATCH(Recharges!H$2,'Cyclical_after overrides'!$A$1:$AX$1,0))</f>
        <v/>
      </c>
      <c r="I127" s="149" t="str">
        <f>INDEX('Cyclical_after overrides'!$A$1:$AX$244,MATCH(Recharges!$A127,'Cyclical_after overrides'!$A$1:$A$244,0),MATCH(Recharges!I$2,'Cyclical_after overrides'!$A$1:$AX$1,0))</f>
        <v/>
      </c>
      <c r="J127" s="149" t="str">
        <f>INDEX('Cyclical_after overrides'!$A$1:$AX$244,MATCH(Recharges!$A127,'Cyclical_after overrides'!$A$1:$A$244,0),MATCH(Recharges!J$2,'Cyclical_after overrides'!$A$1:$AX$1,0))</f>
        <v/>
      </c>
      <c r="L127" s="149" t="str">
        <f>_xlfn.IFNA(INDEX(PR24_after_overrides!$D$3:$AX$128, MATCH(Recharges!$A127, PR24_after_overrides!$A$3:$A$128, 0), MATCH(Recharges!L$2, PR24_after_overrides!$D$2:$AX$2, 0)), "")</f>
        <v/>
      </c>
      <c r="M127" s="149" t="str">
        <f>_xlfn.IFNA(INDEX(PR24_after_overrides!$D$3:$AX$128, MATCH(Recharges!$A127, PR24_after_overrides!$A$3:$A$128, 0), MATCH(Recharges!M$2, PR24_after_overrides!$D$2:$AX$2, 0)), "")</f>
        <v/>
      </c>
      <c r="N127" s="149" t="str">
        <f>_xlfn.IFNA(INDEX(PR24_after_overrides!$D$3:$AX$128, MATCH(Recharges!$A127, PR24_after_overrides!$A$3:$A$128, 0), MATCH(Recharges!N$2, PR24_after_overrides!$D$2:$AX$2, 0)), "")</f>
        <v/>
      </c>
      <c r="O127" s="149" t="str">
        <f>_xlfn.IFNA(INDEX(PR24_after_overrides!$D$3:$AX$128, MATCH(Recharges!$A127, PR24_after_overrides!$A$3:$A$128, 0), MATCH(Recharges!O$2, PR24_after_overrides!$D$2:$AX$2, 0)), "")</f>
        <v/>
      </c>
      <c r="Q127" s="149">
        <f>INDEX(PR19_after_overrides!$A$1:$J$255, MATCH(Recharges!$A127, PR19_after_overrides!$A$1:$A$255, 0), MATCH(Recharges!Q$2, PR19_after_overrides!$A$1:$J$1, 0))</f>
        <v>0</v>
      </c>
      <c r="R127" s="149">
        <f>INDEX(PR19_after_overrides!$A$1:$J$255, MATCH(Recharges!$A127, PR19_after_overrides!$A$1:$A$255, 0), MATCH(Recharges!R$2, PR19_after_overrides!$A$1:$J$1, 0))</f>
        <v>0</v>
      </c>
      <c r="S127" s="149">
        <f>INDEX(PR19_after_overrides!$A$1:$J$255, MATCH(Recharges!$A127, PR19_after_overrides!$A$1:$A$255, 0), MATCH(Recharges!S$2, PR19_after_overrides!$A$1:$J$1, 0))</f>
        <v>0</v>
      </c>
      <c r="T127" s="149">
        <f>INDEX(PR19_after_overrides!$A$1:$J$255, MATCH(Recharges!$A127, PR19_after_overrides!$A$1:$A$255, 0), MATCH(Recharges!T$2, PR19_after_overrides!$A$1:$J$1, 0))</f>
        <v>0</v>
      </c>
      <c r="V127" s="149" cm="1">
        <f t="array" ref="V127">_xlfn.IFS($C127&lt;"2018-19",
_xlfn.IFS($X127="BPDT",SUM(Q127:R127)-SUM(S127:T127),$X127="Numbers agree",SUM(Q127:R127)-SUM(S127:T127),$X127="APR",ABS(D127)-ABS(E127),$X127="n/a",ABS(D127)-ABS(E127)),
$C127="2018-19",ABS(D127)-ABS(E127),
$C127="2019-20",ABS(D127)-ABS(E127),
$C127&lt;"2024-25",SUM(G127:H127)-SUM(I127:J127),C127&gt;="2024-25",SUM(L127:M127)-SUM(N127:O127))</f>
        <v>0</v>
      </c>
      <c r="X127" s="111" t="s">
        <v>579</v>
      </c>
    </row>
    <row r="128" spans="1:24" x14ac:dyDescent="0.4">
      <c r="A128" s="111" t="str">
        <f t="shared" si="6"/>
        <v>TMS19</v>
      </c>
      <c r="B128" s="111" t="s">
        <v>349</v>
      </c>
      <c r="C128" s="111" t="s">
        <v>253</v>
      </c>
      <c r="D128" s="149">
        <f>INDEX('Cyclical_after overrides'!$A$1:$AX$244,MATCH(Recharges!$A128,'Cyclical_after overrides'!$A$1:$A$244,0),MATCH(Recharges!D$2,'Cyclical_after overrides'!$A$1:$AX$1,0))</f>
        <v>-1.587</v>
      </c>
      <c r="E128" s="149">
        <f>INDEX('Cyclical_after overrides'!$A$1:$AX$244,MATCH(Recharges!$A128,'Cyclical_after overrides'!$A$1:$A$244,0),MATCH(Recharges!E$2,'Cyclical_after overrides'!$A$1:$AX$1,0))</f>
        <v>0</v>
      </c>
      <c r="G128" s="149" t="str">
        <f>INDEX('Cyclical_after overrides'!$A$1:$AX$244,MATCH(Recharges!$A128,'Cyclical_after overrides'!$A$1:$A$244,0),MATCH(Recharges!G$2,'Cyclical_after overrides'!$A$1:$AX$1,0))</f>
        <v/>
      </c>
      <c r="H128" s="149" t="str">
        <f>INDEX('Cyclical_after overrides'!$A$1:$AX$244,MATCH(Recharges!$A128,'Cyclical_after overrides'!$A$1:$A$244,0),MATCH(Recharges!H$2,'Cyclical_after overrides'!$A$1:$AX$1,0))</f>
        <v/>
      </c>
      <c r="I128" s="149" t="str">
        <f>INDEX('Cyclical_after overrides'!$A$1:$AX$244,MATCH(Recharges!$A128,'Cyclical_after overrides'!$A$1:$A$244,0),MATCH(Recharges!I$2,'Cyclical_after overrides'!$A$1:$AX$1,0))</f>
        <v/>
      </c>
      <c r="J128" s="149" t="str">
        <f>INDEX('Cyclical_after overrides'!$A$1:$AX$244,MATCH(Recharges!$A128,'Cyclical_after overrides'!$A$1:$A$244,0),MATCH(Recharges!J$2,'Cyclical_after overrides'!$A$1:$AX$1,0))</f>
        <v/>
      </c>
      <c r="L128" s="149" t="str">
        <f>_xlfn.IFNA(INDEX(PR24_after_overrides!$D$3:$AX$128, MATCH(Recharges!$A128, PR24_after_overrides!$A$3:$A$128, 0), MATCH(Recharges!L$2, PR24_after_overrides!$D$2:$AX$2, 0)), "")</f>
        <v/>
      </c>
      <c r="M128" s="149" t="str">
        <f>_xlfn.IFNA(INDEX(PR24_after_overrides!$D$3:$AX$128, MATCH(Recharges!$A128, PR24_after_overrides!$A$3:$A$128, 0), MATCH(Recharges!M$2, PR24_after_overrides!$D$2:$AX$2, 0)), "")</f>
        <v/>
      </c>
      <c r="N128" s="149" t="str">
        <f>_xlfn.IFNA(INDEX(PR24_after_overrides!$D$3:$AX$128, MATCH(Recharges!$A128, PR24_after_overrides!$A$3:$A$128, 0), MATCH(Recharges!N$2, PR24_after_overrides!$D$2:$AX$2, 0)), "")</f>
        <v/>
      </c>
      <c r="O128" s="149" t="str">
        <f>_xlfn.IFNA(INDEX(PR24_after_overrides!$D$3:$AX$128, MATCH(Recharges!$A128, PR24_after_overrides!$A$3:$A$128, 0), MATCH(Recharges!O$2, PR24_after_overrides!$D$2:$AX$2, 0)), "")</f>
        <v/>
      </c>
      <c r="Q128" s="149">
        <f>INDEX(PR19_after_overrides!$A$1:$J$255, MATCH(Recharges!$A128, PR19_after_overrides!$A$1:$A$255, 0), MATCH(Recharges!Q$2, PR19_after_overrides!$A$1:$J$1, 0))</f>
        <v>0</v>
      </c>
      <c r="R128" s="149">
        <f>INDEX(PR19_after_overrides!$A$1:$J$255, MATCH(Recharges!$A128, PR19_after_overrides!$A$1:$A$255, 0), MATCH(Recharges!R$2, PR19_after_overrides!$A$1:$J$1, 0))</f>
        <v>1.6134273256221201</v>
      </c>
      <c r="S128" s="149">
        <f>INDEX(PR19_after_overrides!$A$1:$J$255, MATCH(Recharges!$A128, PR19_after_overrides!$A$1:$A$255, 0), MATCH(Recharges!S$2, PR19_after_overrides!$A$1:$J$1, 0))</f>
        <v>0</v>
      </c>
      <c r="T128" s="149">
        <f>INDEX(PR19_after_overrides!$A$1:$J$255, MATCH(Recharges!$A128, PR19_after_overrides!$A$1:$A$255, 0), MATCH(Recharges!T$2, PR19_after_overrides!$A$1:$J$1, 0))</f>
        <v>0</v>
      </c>
      <c r="V128" s="149" cm="1">
        <f t="array" ref="V128">_xlfn.IFS($C128&lt;"2018-19",
_xlfn.IFS($X128="BPDT",SUM(Q128:R128)-SUM(S128:T128),$X128="Numbers agree",SUM(Q128:R128)-SUM(S128:T128),$X128="APR",ABS(D128)-ABS(E128),$X128="n/a",ABS(D128)-ABS(E128)),
$C128="2018-19",ABS(D128)-ABS(E128),
$C128="2019-20",ABS(D128)-ABS(E128),
$C128&lt;"2024-25",SUM(G128:H128)-SUM(I128:J128),C128&gt;="2024-25",SUM(L128:M128)-SUM(N128:O128))</f>
        <v>1.587</v>
      </c>
      <c r="X128" s="111"/>
    </row>
    <row r="129" spans="1:24" x14ac:dyDescent="0.4">
      <c r="A129" s="111" t="str">
        <f t="shared" si="6"/>
        <v>TMS20</v>
      </c>
      <c r="B129" s="111" t="s">
        <v>349</v>
      </c>
      <c r="C129" s="111" t="s">
        <v>255</v>
      </c>
      <c r="D129" s="149">
        <f>INDEX('Cyclical_after overrides'!$A$1:$AX$244,MATCH(Recharges!$A129,'Cyclical_after overrides'!$A$1:$A$244,0),MATCH(Recharges!D$2,'Cyclical_after overrides'!$A$1:$AX$1,0))</f>
        <v>-2.0409999999999999</v>
      </c>
      <c r="E129" s="149">
        <f>INDEX('Cyclical_after overrides'!$A$1:$AX$244,MATCH(Recharges!$A129,'Cyclical_after overrides'!$A$1:$A$244,0),MATCH(Recharges!E$2,'Cyclical_after overrides'!$A$1:$AX$1,0))</f>
        <v>0</v>
      </c>
      <c r="G129" s="149" t="str">
        <f>INDEX('Cyclical_after overrides'!$A$1:$AX$244,MATCH(Recharges!$A129,'Cyclical_after overrides'!$A$1:$A$244,0),MATCH(Recharges!G$2,'Cyclical_after overrides'!$A$1:$AX$1,0))</f>
        <v/>
      </c>
      <c r="H129" s="149" t="str">
        <f>INDEX('Cyclical_after overrides'!$A$1:$AX$244,MATCH(Recharges!$A129,'Cyclical_after overrides'!$A$1:$A$244,0),MATCH(Recharges!H$2,'Cyclical_after overrides'!$A$1:$AX$1,0))</f>
        <v/>
      </c>
      <c r="I129" s="149" t="str">
        <f>INDEX('Cyclical_after overrides'!$A$1:$AX$244,MATCH(Recharges!$A129,'Cyclical_after overrides'!$A$1:$A$244,0),MATCH(Recharges!I$2,'Cyclical_after overrides'!$A$1:$AX$1,0))</f>
        <v/>
      </c>
      <c r="J129" s="149" t="str">
        <f>INDEX('Cyclical_after overrides'!$A$1:$AX$244,MATCH(Recharges!$A129,'Cyclical_after overrides'!$A$1:$A$244,0),MATCH(Recharges!J$2,'Cyclical_after overrides'!$A$1:$AX$1,0))</f>
        <v/>
      </c>
      <c r="L129" s="149" t="str">
        <f>_xlfn.IFNA(INDEX(PR24_after_overrides!$D$3:$AX$128, MATCH(Recharges!$A129, PR24_after_overrides!$A$3:$A$128, 0), MATCH(Recharges!L$2, PR24_after_overrides!$D$2:$AX$2, 0)), "")</f>
        <v/>
      </c>
      <c r="M129" s="149" t="str">
        <f>_xlfn.IFNA(INDEX(PR24_after_overrides!$D$3:$AX$128, MATCH(Recharges!$A129, PR24_after_overrides!$A$3:$A$128, 0), MATCH(Recharges!M$2, PR24_after_overrides!$D$2:$AX$2, 0)), "")</f>
        <v/>
      </c>
      <c r="N129" s="149" t="str">
        <f>_xlfn.IFNA(INDEX(PR24_after_overrides!$D$3:$AX$128, MATCH(Recharges!$A129, PR24_after_overrides!$A$3:$A$128, 0), MATCH(Recharges!N$2, PR24_after_overrides!$D$2:$AX$2, 0)), "")</f>
        <v/>
      </c>
      <c r="O129" s="149" t="str">
        <f>_xlfn.IFNA(INDEX(PR24_after_overrides!$D$3:$AX$128, MATCH(Recharges!$A129, PR24_after_overrides!$A$3:$A$128, 0), MATCH(Recharges!O$2, PR24_after_overrides!$D$2:$AX$2, 0)), "")</f>
        <v/>
      </c>
      <c r="Q129" s="149">
        <f>INDEX(PR19_after_overrides!$A$1:$J$255, MATCH(Recharges!$A129, PR19_after_overrides!$A$1:$A$255, 0), MATCH(Recharges!Q$2, PR19_after_overrides!$A$1:$J$1, 0))</f>
        <v>0</v>
      </c>
      <c r="R129" s="149">
        <f>INDEX(PR19_after_overrides!$A$1:$J$255, MATCH(Recharges!$A129, PR19_after_overrides!$A$1:$A$255, 0), MATCH(Recharges!R$2, PR19_after_overrides!$A$1:$J$1, 0))</f>
        <v>1.89162160452252</v>
      </c>
      <c r="S129" s="149">
        <f>INDEX(PR19_after_overrides!$A$1:$J$255, MATCH(Recharges!$A129, PR19_after_overrides!$A$1:$A$255, 0), MATCH(Recharges!S$2, PR19_after_overrides!$A$1:$J$1, 0))</f>
        <v>0</v>
      </c>
      <c r="T129" s="149">
        <f>INDEX(PR19_after_overrides!$A$1:$J$255, MATCH(Recharges!$A129, PR19_after_overrides!$A$1:$A$255, 0), MATCH(Recharges!T$2, PR19_after_overrides!$A$1:$J$1, 0))</f>
        <v>0</v>
      </c>
      <c r="V129" s="149" cm="1">
        <f t="array" ref="V129">_xlfn.IFS($C129&lt;"2018-19",
_xlfn.IFS($X129="BPDT",SUM(Q129:R129)-SUM(S129:T129),$X129="Numbers agree",SUM(Q129:R129)-SUM(S129:T129),$X129="APR",ABS(D129)-ABS(E129),$X129="n/a",ABS(D129)-ABS(E129)),
$C129="2018-19",ABS(D129)-ABS(E129),
$C129="2019-20",ABS(D129)-ABS(E129),
$C129&lt;"2024-25",SUM(G129:H129)-SUM(I129:J129),C129&gt;="2024-25",SUM(L129:M129)-SUM(N129:O129))</f>
        <v>2.0409999999999999</v>
      </c>
      <c r="X129" s="111"/>
    </row>
    <row r="130" spans="1:24" x14ac:dyDescent="0.4">
      <c r="A130" s="111" t="str">
        <f t="shared" si="6"/>
        <v>TMS21</v>
      </c>
      <c r="B130" s="111" t="s">
        <v>349</v>
      </c>
      <c r="C130" s="111" t="s">
        <v>257</v>
      </c>
      <c r="D130" s="149" t="str">
        <f>INDEX('Cyclical_after overrides'!$A$1:$AX$244,MATCH(Recharges!$A130,'Cyclical_after overrides'!$A$1:$A$244,0),MATCH(Recharges!D$2,'Cyclical_after overrides'!$A$1:$AX$1,0))</f>
        <v/>
      </c>
      <c r="E130" s="149" t="str">
        <f>INDEX('Cyclical_after overrides'!$A$1:$AX$244,MATCH(Recharges!$A130,'Cyclical_after overrides'!$A$1:$A$244,0),MATCH(Recharges!E$2,'Cyclical_after overrides'!$A$1:$AX$1,0))</f>
        <v/>
      </c>
      <c r="G130" s="149">
        <f>INDEX('Cyclical_after overrides'!$A$1:$AX$244,MATCH(Recharges!$A130,'Cyclical_after overrides'!$A$1:$A$244,0),MATCH(Recharges!G$2,'Cyclical_after overrides'!$A$1:$AX$1,0))</f>
        <v>0</v>
      </c>
      <c r="H130" s="149">
        <f>INDEX('Cyclical_after overrides'!$A$1:$AX$244,MATCH(Recharges!$A130,'Cyclical_after overrides'!$A$1:$A$244,0),MATCH(Recharges!H$2,'Cyclical_after overrides'!$A$1:$AX$1,0))</f>
        <v>3.8010000000000002</v>
      </c>
      <c r="I130" s="149">
        <f>INDEX('Cyclical_after overrides'!$A$1:$AX$244,MATCH(Recharges!$A130,'Cyclical_after overrides'!$A$1:$A$244,0),MATCH(Recharges!I$2,'Cyclical_after overrides'!$A$1:$AX$1,0))</f>
        <v>0</v>
      </c>
      <c r="J130" s="149">
        <f>INDEX('Cyclical_after overrides'!$A$1:$AX$244,MATCH(Recharges!$A130,'Cyclical_after overrides'!$A$1:$A$244,0),MATCH(Recharges!J$2,'Cyclical_after overrides'!$A$1:$AX$1,0))</f>
        <v>0</v>
      </c>
      <c r="L130" s="149" t="str">
        <f>_xlfn.IFNA(INDEX(PR24_after_overrides!$D$3:$AX$128, MATCH(Recharges!$A130, PR24_after_overrides!$A$3:$A$128, 0), MATCH(Recharges!L$2, PR24_after_overrides!$D$2:$AX$2, 0)), "")</f>
        <v/>
      </c>
      <c r="M130" s="149" t="str">
        <f>_xlfn.IFNA(INDEX(PR24_after_overrides!$D$3:$AX$128, MATCH(Recharges!$A130, PR24_after_overrides!$A$3:$A$128, 0), MATCH(Recharges!M$2, PR24_after_overrides!$D$2:$AX$2, 0)), "")</f>
        <v/>
      </c>
      <c r="N130" s="149" t="str">
        <f>_xlfn.IFNA(INDEX(PR24_after_overrides!$D$3:$AX$128, MATCH(Recharges!$A130, PR24_after_overrides!$A$3:$A$128, 0), MATCH(Recharges!N$2, PR24_after_overrides!$D$2:$AX$2, 0)), "")</f>
        <v/>
      </c>
      <c r="O130" s="149" t="str">
        <f>_xlfn.IFNA(INDEX(PR24_after_overrides!$D$3:$AX$128, MATCH(Recharges!$A130, PR24_after_overrides!$A$3:$A$128, 0), MATCH(Recharges!O$2, PR24_after_overrides!$D$2:$AX$2, 0)), "")</f>
        <v/>
      </c>
      <c r="Q130" s="149">
        <f>INDEX(PR19_after_overrides!$A$1:$J$255, MATCH(Recharges!$A130, PR19_after_overrides!$A$1:$A$255, 0), MATCH(Recharges!Q$2, PR19_after_overrides!$A$1:$J$1, 0))</f>
        <v>0</v>
      </c>
      <c r="R130" s="149">
        <f>INDEX(PR19_after_overrides!$A$1:$J$255, MATCH(Recharges!$A130, PR19_after_overrides!$A$1:$A$255, 0), MATCH(Recharges!R$2, PR19_after_overrides!$A$1:$J$1, 0))</f>
        <v>1.8043392647298699</v>
      </c>
      <c r="S130" s="149">
        <f>INDEX(PR19_after_overrides!$A$1:$J$255, MATCH(Recharges!$A130, PR19_after_overrides!$A$1:$A$255, 0), MATCH(Recharges!S$2, PR19_after_overrides!$A$1:$J$1, 0))</f>
        <v>0</v>
      </c>
      <c r="T130" s="149">
        <f>INDEX(PR19_after_overrides!$A$1:$J$255, MATCH(Recharges!$A130, PR19_after_overrides!$A$1:$A$255, 0), MATCH(Recharges!T$2, PR19_after_overrides!$A$1:$J$1, 0))</f>
        <v>-0.21333440000000001</v>
      </c>
      <c r="V130" s="149" cm="1">
        <f t="array" ref="V130">_xlfn.IFS($C130&lt;"2018-19",
_xlfn.IFS($X130="BPDT",SUM(Q130:R130)-SUM(S130:T130),$X130="Numbers agree",SUM(Q130:R130)-SUM(S130:T130),$X130="APR",ABS(D130)-ABS(E130),$X130="n/a",ABS(D130)-ABS(E130)),
$C130="2018-19",ABS(D130)-ABS(E130),
$C130="2019-20",ABS(D130)-ABS(E130),
$C130&lt;"2024-25",SUM(G130:H130)-SUM(I130:J130),C130&gt;="2024-25",SUM(L130:M130)-SUM(N130:O130))</f>
        <v>3.8010000000000002</v>
      </c>
      <c r="X130" s="111"/>
    </row>
    <row r="131" spans="1:24" x14ac:dyDescent="0.4">
      <c r="A131" s="111" t="str">
        <f t="shared" si="6"/>
        <v>TMS22</v>
      </c>
      <c r="B131" s="111" t="s">
        <v>349</v>
      </c>
      <c r="C131" s="111" t="s">
        <v>259</v>
      </c>
      <c r="D131" s="149" t="str">
        <f>INDEX('Cyclical_after overrides'!$A$1:$AX$244,MATCH(Recharges!$A131,'Cyclical_after overrides'!$A$1:$A$244,0),MATCH(Recharges!D$2,'Cyclical_after overrides'!$A$1:$AX$1,0))</f>
        <v/>
      </c>
      <c r="E131" s="149" t="str">
        <f>INDEX('Cyclical_after overrides'!$A$1:$AX$244,MATCH(Recharges!$A131,'Cyclical_after overrides'!$A$1:$A$244,0),MATCH(Recharges!E$2,'Cyclical_after overrides'!$A$1:$AX$1,0))</f>
        <v/>
      </c>
      <c r="G131" s="149">
        <f>INDEX('Cyclical_after overrides'!$A$1:$AX$244,MATCH(Recharges!$A131,'Cyclical_after overrides'!$A$1:$A$244,0),MATCH(Recharges!G$2,'Cyclical_after overrides'!$A$1:$AX$1,0))</f>
        <v>0</v>
      </c>
      <c r="H131" s="149">
        <f>INDEX('Cyclical_after overrides'!$A$1:$AX$244,MATCH(Recharges!$A131,'Cyclical_after overrides'!$A$1:$A$244,0),MATCH(Recharges!H$2,'Cyclical_after overrides'!$A$1:$AX$1,0))</f>
        <v>3.9279999999999999</v>
      </c>
      <c r="I131" s="149">
        <f>INDEX('Cyclical_after overrides'!$A$1:$AX$244,MATCH(Recharges!$A131,'Cyclical_after overrides'!$A$1:$A$244,0),MATCH(Recharges!I$2,'Cyclical_after overrides'!$A$1:$AX$1,0))</f>
        <v>0</v>
      </c>
      <c r="J131" s="149">
        <f>INDEX('Cyclical_after overrides'!$A$1:$AX$244,MATCH(Recharges!$A131,'Cyclical_after overrides'!$A$1:$A$244,0),MATCH(Recharges!J$2,'Cyclical_after overrides'!$A$1:$AX$1,0))</f>
        <v>0</v>
      </c>
      <c r="L131" s="149" t="str">
        <f>_xlfn.IFNA(INDEX(PR24_after_overrides!$D$3:$AX$128, MATCH(Recharges!$A131, PR24_after_overrides!$A$3:$A$128, 0), MATCH(Recharges!L$2, PR24_after_overrides!$D$2:$AX$2, 0)), "")</f>
        <v/>
      </c>
      <c r="M131" s="149" t="str">
        <f>_xlfn.IFNA(INDEX(PR24_after_overrides!$D$3:$AX$128, MATCH(Recharges!$A131, PR24_after_overrides!$A$3:$A$128, 0), MATCH(Recharges!M$2, PR24_after_overrides!$D$2:$AX$2, 0)), "")</f>
        <v/>
      </c>
      <c r="N131" s="149" t="str">
        <f>_xlfn.IFNA(INDEX(PR24_after_overrides!$D$3:$AX$128, MATCH(Recharges!$A131, PR24_after_overrides!$A$3:$A$128, 0), MATCH(Recharges!N$2, PR24_after_overrides!$D$2:$AX$2, 0)), "")</f>
        <v/>
      </c>
      <c r="O131" s="149" t="str">
        <f>_xlfn.IFNA(INDEX(PR24_after_overrides!$D$3:$AX$128, MATCH(Recharges!$A131, PR24_after_overrides!$A$3:$A$128, 0), MATCH(Recharges!O$2, PR24_after_overrides!$D$2:$AX$2, 0)), "")</f>
        <v/>
      </c>
      <c r="Q131" s="149">
        <f>INDEX(PR19_after_overrides!$A$1:$J$255, MATCH(Recharges!$A131, PR19_after_overrides!$A$1:$A$255, 0), MATCH(Recharges!Q$2, PR19_after_overrides!$A$1:$J$1, 0))</f>
        <v>0</v>
      </c>
      <c r="R131" s="149">
        <f>INDEX(PR19_after_overrides!$A$1:$J$255, MATCH(Recharges!$A131, PR19_after_overrides!$A$1:$A$255, 0), MATCH(Recharges!R$2, PR19_after_overrides!$A$1:$J$1, 0))</f>
        <v>1.5566253389418101</v>
      </c>
      <c r="S131" s="149">
        <f>INDEX(PR19_after_overrides!$A$1:$J$255, MATCH(Recharges!$A131, PR19_after_overrides!$A$1:$A$255, 0), MATCH(Recharges!S$2, PR19_after_overrides!$A$1:$J$1, 0))</f>
        <v>0</v>
      </c>
      <c r="T131" s="149">
        <f>INDEX(PR19_after_overrides!$A$1:$J$255, MATCH(Recharges!$A131, PR19_after_overrides!$A$1:$A$255, 0), MATCH(Recharges!T$2, PR19_after_overrides!$A$1:$J$1, 0))</f>
        <v>-0.76667050000000003</v>
      </c>
      <c r="V131" s="149" cm="1">
        <f t="array" ref="V131">_xlfn.IFS($C131&lt;"2018-19",
_xlfn.IFS($X131="BPDT",SUM(Q131:R131)-SUM(S131:T131),$X131="Numbers agree",SUM(Q131:R131)-SUM(S131:T131),$X131="APR",ABS(D131)-ABS(E131),$X131="n/a",ABS(D131)-ABS(E131)),
$C131="2018-19",ABS(D131)-ABS(E131),
$C131="2019-20",ABS(D131)-ABS(E131),
$C131&lt;"2024-25",SUM(G131:H131)-SUM(I131:J131),C131&gt;="2024-25",SUM(L131:M131)-SUM(N131:O131))</f>
        <v>3.9279999999999999</v>
      </c>
      <c r="X131" s="111"/>
    </row>
    <row r="132" spans="1:24" x14ac:dyDescent="0.4">
      <c r="A132" s="111" t="str">
        <f t="shared" si="6"/>
        <v>TMS23</v>
      </c>
      <c r="B132" s="111" t="s">
        <v>349</v>
      </c>
      <c r="C132" s="111" t="s">
        <v>261</v>
      </c>
      <c r="D132" s="149" t="str">
        <f>INDEX('Cyclical_after overrides'!$A$1:$AX$244,MATCH(Recharges!$A132,'Cyclical_after overrides'!$A$1:$A$244,0),MATCH(Recharges!D$2,'Cyclical_after overrides'!$A$1:$AX$1,0))</f>
        <v/>
      </c>
      <c r="E132" s="149" t="str">
        <f>INDEX('Cyclical_after overrides'!$A$1:$AX$244,MATCH(Recharges!$A132,'Cyclical_after overrides'!$A$1:$A$244,0),MATCH(Recharges!E$2,'Cyclical_after overrides'!$A$1:$AX$1,0))</f>
        <v/>
      </c>
      <c r="G132" s="149">
        <f>INDEX('Cyclical_after overrides'!$A$1:$AX$244,MATCH(Recharges!$A132,'Cyclical_after overrides'!$A$1:$A$244,0),MATCH(Recharges!G$2,'Cyclical_after overrides'!$A$1:$AX$1,0))</f>
        <v>0</v>
      </c>
      <c r="H132" s="149">
        <f>INDEX('Cyclical_after overrides'!$A$1:$AX$244,MATCH(Recharges!$A132,'Cyclical_after overrides'!$A$1:$A$244,0),MATCH(Recharges!H$2,'Cyclical_after overrides'!$A$1:$AX$1,0))</f>
        <v>4.508</v>
      </c>
      <c r="I132" s="149">
        <f>INDEX('Cyclical_after overrides'!$A$1:$AX$244,MATCH(Recharges!$A132,'Cyclical_after overrides'!$A$1:$A$244,0),MATCH(Recharges!I$2,'Cyclical_after overrides'!$A$1:$AX$1,0))</f>
        <v>0</v>
      </c>
      <c r="J132" s="149">
        <f>INDEX('Cyclical_after overrides'!$A$1:$AX$244,MATCH(Recharges!$A132,'Cyclical_after overrides'!$A$1:$A$244,0),MATCH(Recharges!J$2,'Cyclical_after overrides'!$A$1:$AX$1,0))</f>
        <v>0</v>
      </c>
      <c r="L132" s="149" t="str">
        <f>_xlfn.IFNA(INDEX(PR24_after_overrides!$D$3:$AX$128, MATCH(Recharges!$A132, PR24_after_overrides!$A$3:$A$128, 0), MATCH(Recharges!L$2, PR24_after_overrides!$D$2:$AX$2, 0)), "")</f>
        <v/>
      </c>
      <c r="M132" s="149" t="str">
        <f>_xlfn.IFNA(INDEX(PR24_after_overrides!$D$3:$AX$128, MATCH(Recharges!$A132, PR24_after_overrides!$A$3:$A$128, 0), MATCH(Recharges!M$2, PR24_after_overrides!$D$2:$AX$2, 0)), "")</f>
        <v/>
      </c>
      <c r="N132" s="149" t="str">
        <f>_xlfn.IFNA(INDEX(PR24_after_overrides!$D$3:$AX$128, MATCH(Recharges!$A132, PR24_after_overrides!$A$3:$A$128, 0), MATCH(Recharges!N$2, PR24_after_overrides!$D$2:$AX$2, 0)), "")</f>
        <v/>
      </c>
      <c r="O132" s="149" t="str">
        <f>_xlfn.IFNA(INDEX(PR24_after_overrides!$D$3:$AX$128, MATCH(Recharges!$A132, PR24_after_overrides!$A$3:$A$128, 0), MATCH(Recharges!O$2, PR24_after_overrides!$D$2:$AX$2, 0)), "")</f>
        <v/>
      </c>
      <c r="Q132" s="149">
        <f>INDEX(PR19_after_overrides!$A$1:$J$255, MATCH(Recharges!$A132, PR19_after_overrides!$A$1:$A$255, 0), MATCH(Recharges!Q$2, PR19_after_overrides!$A$1:$J$1, 0))</f>
        <v>0</v>
      </c>
      <c r="R132" s="149">
        <f>INDEX(PR19_after_overrides!$A$1:$J$255, MATCH(Recharges!$A132, PR19_after_overrides!$A$1:$A$255, 0), MATCH(Recharges!R$2, PR19_after_overrides!$A$1:$J$1, 0))</f>
        <v>1.0467814932170301</v>
      </c>
      <c r="S132" s="149">
        <f>INDEX(PR19_after_overrides!$A$1:$J$255, MATCH(Recharges!$A132, PR19_after_overrides!$A$1:$A$255, 0), MATCH(Recharges!S$2, PR19_after_overrides!$A$1:$J$1, 0))</f>
        <v>0</v>
      </c>
      <c r="T132" s="149">
        <f>INDEX(PR19_after_overrides!$A$1:$J$255, MATCH(Recharges!$A132, PR19_after_overrides!$A$1:$A$255, 0), MATCH(Recharges!T$2, PR19_after_overrides!$A$1:$J$1, 0))</f>
        <v>-1.7506754200000001</v>
      </c>
      <c r="V132" s="149" cm="1">
        <f t="array" ref="V132">_xlfn.IFS($C132&lt;"2018-19",
_xlfn.IFS($X132="BPDT",SUM(Q132:R132)-SUM(S132:T132),$X132="Numbers agree",SUM(Q132:R132)-SUM(S132:T132),$X132="APR",ABS(D132)-ABS(E132),$X132="n/a",ABS(D132)-ABS(E132)),
$C132="2018-19",ABS(D132)-ABS(E132),
$C132="2019-20",ABS(D132)-ABS(E132),
$C132&lt;"2024-25",SUM(G132:H132)-SUM(I132:J132),C132&gt;="2024-25",SUM(L132:M132)-SUM(N132:O132))</f>
        <v>4.508</v>
      </c>
      <c r="X132" s="111"/>
    </row>
    <row r="133" spans="1:24" x14ac:dyDescent="0.4">
      <c r="A133" s="111" t="str">
        <f t="shared" ref="A133:A139" si="7">B133&amp;RIGHT(C133,2)</f>
        <v>TMS24</v>
      </c>
      <c r="B133" s="111" t="s">
        <v>349</v>
      </c>
      <c r="C133" s="111" t="s">
        <v>263</v>
      </c>
      <c r="D133" s="149"/>
      <c r="E133" s="149"/>
      <c r="G133" s="149">
        <f>INDEX('Cyclical_after overrides'!$A$1:$AX$244,MATCH(Recharges!$A133,'Cyclical_after overrides'!$A$1:$A$244,0),MATCH(Recharges!G$2,'Cyclical_after overrides'!$A$1:$AX$1,0))</f>
        <v>0</v>
      </c>
      <c r="H133" s="149">
        <f>INDEX('Cyclical_after overrides'!$A$1:$AX$244,MATCH(Recharges!$A133,'Cyclical_after overrides'!$A$1:$A$244,0),MATCH(Recharges!H$2,'Cyclical_after overrides'!$A$1:$AX$1,0))</f>
        <v>5.0449999999999999</v>
      </c>
      <c r="I133" s="149">
        <f>INDEX('Cyclical_after overrides'!$A$1:$AX$244,MATCH(Recharges!$A133,'Cyclical_after overrides'!$A$1:$A$244,0),MATCH(Recharges!I$2,'Cyclical_after overrides'!$A$1:$AX$1,0))</f>
        <v>0</v>
      </c>
      <c r="J133" s="149">
        <f>INDEX('Cyclical_after overrides'!$A$1:$AX$244,MATCH(Recharges!$A133,'Cyclical_after overrides'!$A$1:$A$244,0),MATCH(Recharges!J$2,'Cyclical_after overrides'!$A$1:$AX$1,0))</f>
        <v>0</v>
      </c>
      <c r="L133" s="149">
        <f>_xlfn.IFNA(INDEX(PR24_after_overrides!$D$3:$AX$128, MATCH(Recharges!$A133, PR24_after_overrides!$A$3:$A$128, 0), MATCH(Recharges!L$2, PR24_after_overrides!$D$2:$AX$2, 0)), "")</f>
        <v>0</v>
      </c>
      <c r="M133" s="149">
        <f>_xlfn.IFNA(INDEX(PR24_after_overrides!$D$3:$AX$128, MATCH(Recharges!$A133, PR24_after_overrides!$A$3:$A$128, 0), MATCH(Recharges!M$2, PR24_after_overrides!$D$2:$AX$2, 0)), "")</f>
        <v>5.046777688015009</v>
      </c>
      <c r="N133" s="149">
        <f>_xlfn.IFNA(INDEX(PR24_after_overrides!$D$3:$AX$128, MATCH(Recharges!$A133, PR24_after_overrides!$A$3:$A$128, 0), MATCH(Recharges!N$2, PR24_after_overrides!$D$2:$AX$2, 0)), "")</f>
        <v>0</v>
      </c>
      <c r="O133" s="149">
        <f>_xlfn.IFNA(INDEX(PR24_after_overrides!$D$3:$AX$128, MATCH(Recharges!$A133, PR24_after_overrides!$A$3:$A$128, 0), MATCH(Recharges!O$2, PR24_after_overrides!$D$2:$AX$2, 0)), "")</f>
        <v>0</v>
      </c>
      <c r="Q133" s="149"/>
      <c r="R133" s="149"/>
      <c r="S133" s="149"/>
      <c r="T133" s="149"/>
      <c r="V133" s="149" cm="1">
        <f t="array" ref="V133">_xlfn.IFS($C133&lt;"2018-19",
_xlfn.IFS($X133="BPDT",SUM(Q133:R133)-SUM(S133:T133),$X133="Numbers agree",SUM(Q133:R133)-SUM(S133:T133),$X133="APR",ABS(D133)-ABS(E133),$X133="n/a",ABS(D133)-ABS(E133)),
$C133="2018-19",ABS(D133)-ABS(E133),
$C133="2019-20",ABS(D133)-ABS(E133),
$C133&lt;"2024-25",SUM(G133:H133)-SUM(I133:J133),C133&gt;="2024-25",SUM(L133:M133)-SUM(N133:O133))</f>
        <v>5.0449999999999999</v>
      </c>
      <c r="X133" s="111"/>
    </row>
    <row r="134" spans="1:24" x14ac:dyDescent="0.4">
      <c r="A134" s="111" t="str">
        <f t="shared" si="7"/>
        <v>TMS25</v>
      </c>
      <c r="B134" s="111" t="s">
        <v>349</v>
      </c>
      <c r="C134" s="111" t="s">
        <v>516</v>
      </c>
      <c r="D134" s="149"/>
      <c r="E134" s="149"/>
      <c r="G134" s="149"/>
      <c r="H134" s="149"/>
      <c r="I134" s="149"/>
      <c r="J134" s="149"/>
      <c r="L134" s="149">
        <f>_xlfn.IFNA(INDEX(PR24_after_overrides!$D$3:$AX$128, MATCH(Recharges!$A134, PR24_after_overrides!$A$3:$A$128, 0), MATCH(Recharges!L$2, PR24_after_overrides!$D$2:$AX$2, 0)), "")</f>
        <v>0</v>
      </c>
      <c r="M134" s="149">
        <f>_xlfn.IFNA(INDEX(PR24_after_overrides!$D$3:$AX$128, MATCH(Recharges!$A134, PR24_after_overrides!$A$3:$A$128, 0), MATCH(Recharges!M$2, PR24_after_overrides!$D$2:$AX$2, 0)), "")</f>
        <v>2.5986782750968063</v>
      </c>
      <c r="N134" s="149">
        <f>_xlfn.IFNA(INDEX(PR24_after_overrides!$D$3:$AX$128, MATCH(Recharges!$A134, PR24_after_overrides!$A$3:$A$128, 0), MATCH(Recharges!N$2, PR24_after_overrides!$D$2:$AX$2, 0)), "")</f>
        <v>0</v>
      </c>
      <c r="O134" s="149">
        <f>_xlfn.IFNA(INDEX(PR24_after_overrides!$D$3:$AX$128, MATCH(Recharges!$A134, PR24_after_overrides!$A$3:$A$128, 0), MATCH(Recharges!O$2, PR24_after_overrides!$D$2:$AX$2, 0)), "")</f>
        <v>0</v>
      </c>
      <c r="Q134" s="149"/>
      <c r="R134" s="149"/>
      <c r="S134" s="149"/>
      <c r="T134" s="149"/>
      <c r="V134" s="149" cm="1">
        <f t="array" ref="V134">_xlfn.IFS($C134&lt;"2018-19",
_xlfn.IFS($X134="BPDT",SUM(Q134:R134)-SUM(S134:T134),$X134="Numbers agree",SUM(Q134:R134)-SUM(S134:T134),$X134="APR",ABS(D134)-ABS(E134),$X134="n/a",ABS(D134)-ABS(E134)),
$C134="2018-19",ABS(D134)-ABS(E134),
$C134="2019-20",ABS(D134)-ABS(E134),
$C134&lt;"2024-25",SUM(G134:H134)-SUM(I134:J134),C134&gt;="2024-25",SUM(L134:M134)-SUM(N134:O134))</f>
        <v>2.5986782750968063</v>
      </c>
      <c r="X134" s="111"/>
    </row>
    <row r="135" spans="1:24" x14ac:dyDescent="0.4">
      <c r="A135" s="111" t="str">
        <f t="shared" si="7"/>
        <v>TMS26</v>
      </c>
      <c r="B135" s="111" t="s">
        <v>349</v>
      </c>
      <c r="C135" s="111" t="s">
        <v>518</v>
      </c>
      <c r="D135" s="149"/>
      <c r="E135" s="149"/>
      <c r="G135" s="149"/>
      <c r="H135" s="149"/>
      <c r="I135" s="149"/>
      <c r="J135" s="149"/>
      <c r="L135" s="149">
        <f>_xlfn.IFNA(INDEX(PR24_after_overrides!$D$3:$AX$128, MATCH(Recharges!$A135, PR24_after_overrides!$A$3:$A$128, 0), MATCH(Recharges!L$2, PR24_after_overrides!$D$2:$AX$2, 0)), "")</f>
        <v>0</v>
      </c>
      <c r="M135" s="149">
        <f>_xlfn.IFNA(INDEX(PR24_after_overrides!$D$3:$AX$128, MATCH(Recharges!$A135, PR24_after_overrides!$A$3:$A$128, 0), MATCH(Recharges!M$2, PR24_after_overrides!$D$2:$AX$2, 0)), "")</f>
        <v>2.0756983442056249</v>
      </c>
      <c r="N135" s="149">
        <f>_xlfn.IFNA(INDEX(PR24_after_overrides!$D$3:$AX$128, MATCH(Recharges!$A135, PR24_after_overrides!$A$3:$A$128, 0), MATCH(Recharges!N$2, PR24_after_overrides!$D$2:$AX$2, 0)), "")</f>
        <v>1.4496518134664018</v>
      </c>
      <c r="O135" s="149">
        <f>_xlfn.IFNA(INDEX(PR24_after_overrides!$D$3:$AX$128, MATCH(Recharges!$A135, PR24_after_overrides!$A$3:$A$128, 0), MATCH(Recharges!O$2, PR24_after_overrides!$D$2:$AX$2, 0)), "")</f>
        <v>0</v>
      </c>
      <c r="Q135" s="149"/>
      <c r="R135" s="149"/>
      <c r="S135" s="149"/>
      <c r="T135" s="149"/>
      <c r="V135" s="149" cm="1">
        <f t="array" ref="V135">_xlfn.IFS($C135&lt;"2018-19",
_xlfn.IFS($X135="BPDT",SUM(Q135:R135)-SUM(S135:T135),$X135="Numbers agree",SUM(Q135:R135)-SUM(S135:T135),$X135="APR",ABS(D135)-ABS(E135),$X135="n/a",ABS(D135)-ABS(E135)),
$C135="2018-19",ABS(D135)-ABS(E135),
$C135="2019-20",ABS(D135)-ABS(E135),
$C135&lt;"2024-25",SUM(G135:H135)-SUM(I135:J135),C135&gt;="2024-25",SUM(L135:M135)-SUM(N135:O135))</f>
        <v>0.62604653073922312</v>
      </c>
      <c r="X135" s="111"/>
    </row>
    <row r="136" spans="1:24" x14ac:dyDescent="0.4">
      <c r="A136" s="111" t="str">
        <f t="shared" si="7"/>
        <v>TMS27</v>
      </c>
      <c r="B136" s="111" t="s">
        <v>349</v>
      </c>
      <c r="C136" s="111" t="s">
        <v>519</v>
      </c>
      <c r="D136" s="149"/>
      <c r="E136" s="149"/>
      <c r="G136" s="149"/>
      <c r="H136" s="149"/>
      <c r="I136" s="149"/>
      <c r="J136" s="149"/>
      <c r="L136" s="149">
        <f>_xlfn.IFNA(INDEX(PR24_after_overrides!$D$3:$AX$128, MATCH(Recharges!$A136, PR24_after_overrides!$A$3:$A$128, 0), MATCH(Recharges!L$2, PR24_after_overrides!$D$2:$AX$2, 0)), "")</f>
        <v>0</v>
      </c>
      <c r="M136" s="149">
        <f>_xlfn.IFNA(INDEX(PR24_after_overrides!$D$3:$AX$128, MATCH(Recharges!$A136, PR24_after_overrides!$A$3:$A$128, 0), MATCH(Recharges!M$2, PR24_after_overrides!$D$2:$AX$2, 0)), "")</f>
        <v>5.4430393539798665</v>
      </c>
      <c r="N136" s="149">
        <f>_xlfn.IFNA(INDEX(PR24_after_overrides!$D$3:$AX$128, MATCH(Recharges!$A136, PR24_after_overrides!$A$3:$A$128, 0), MATCH(Recharges!N$2, PR24_after_overrides!$D$2:$AX$2, 0)), "")</f>
        <v>1.4290622349093267</v>
      </c>
      <c r="O136" s="149">
        <f>_xlfn.IFNA(INDEX(PR24_after_overrides!$D$3:$AX$128, MATCH(Recharges!$A136, PR24_after_overrides!$A$3:$A$128, 0), MATCH(Recharges!O$2, PR24_after_overrides!$D$2:$AX$2, 0)), "")</f>
        <v>0</v>
      </c>
      <c r="Q136" s="149"/>
      <c r="R136" s="149"/>
      <c r="S136" s="149"/>
      <c r="T136" s="149"/>
      <c r="V136" s="149" cm="1">
        <f t="array" ref="V136">_xlfn.IFS($C136&lt;"2018-19",
_xlfn.IFS($X136="BPDT",SUM(Q136:R136)-SUM(S136:T136),$X136="Numbers agree",SUM(Q136:R136)-SUM(S136:T136),$X136="APR",ABS(D136)-ABS(E136),$X136="n/a",ABS(D136)-ABS(E136)),
$C136="2018-19",ABS(D136)-ABS(E136),
$C136="2019-20",ABS(D136)-ABS(E136),
$C136&lt;"2024-25",SUM(G136:H136)-SUM(I136:J136),C136&gt;="2024-25",SUM(L136:M136)-SUM(N136:O136))</f>
        <v>4.0139771190705398</v>
      </c>
      <c r="X136" s="111"/>
    </row>
    <row r="137" spans="1:24" x14ac:dyDescent="0.4">
      <c r="A137" s="111" t="str">
        <f t="shared" si="7"/>
        <v>TMS28</v>
      </c>
      <c r="B137" s="111" t="s">
        <v>349</v>
      </c>
      <c r="C137" s="111" t="s">
        <v>520</v>
      </c>
      <c r="D137" s="149"/>
      <c r="E137" s="149"/>
      <c r="G137" s="149"/>
      <c r="H137" s="149"/>
      <c r="I137" s="149"/>
      <c r="J137" s="149"/>
      <c r="L137" s="149">
        <f>_xlfn.IFNA(INDEX(PR24_after_overrides!$D$3:$AX$128, MATCH(Recharges!$A137, PR24_after_overrides!$A$3:$A$128, 0), MATCH(Recharges!L$2, PR24_after_overrides!$D$2:$AX$2, 0)), "")</f>
        <v>0</v>
      </c>
      <c r="M137" s="149">
        <f>_xlfn.IFNA(INDEX(PR24_after_overrides!$D$3:$AX$128, MATCH(Recharges!$A137, PR24_after_overrides!$A$3:$A$128, 0), MATCH(Recharges!M$2, PR24_after_overrides!$D$2:$AX$2, 0)), "")</f>
        <v>8.4881770270927976</v>
      </c>
      <c r="N137" s="149">
        <f>_xlfn.IFNA(INDEX(PR24_after_overrides!$D$3:$AX$128, MATCH(Recharges!$A137, PR24_after_overrides!$A$3:$A$128, 0), MATCH(Recharges!N$2, PR24_after_overrides!$D$2:$AX$2, 0)), "")</f>
        <v>1.4919112579656155</v>
      </c>
      <c r="O137" s="149">
        <f>_xlfn.IFNA(INDEX(PR24_after_overrides!$D$3:$AX$128, MATCH(Recharges!$A137, PR24_after_overrides!$A$3:$A$128, 0), MATCH(Recharges!O$2, PR24_after_overrides!$D$2:$AX$2, 0)), "")</f>
        <v>0</v>
      </c>
      <c r="Q137" s="149"/>
      <c r="R137" s="149"/>
      <c r="S137" s="149"/>
      <c r="T137" s="149"/>
      <c r="V137" s="149" cm="1">
        <f t="array" ref="V137">_xlfn.IFS($C137&lt;"2018-19",
_xlfn.IFS($X137="BPDT",SUM(Q137:R137)-SUM(S137:T137),$X137="Numbers agree",SUM(Q137:R137)-SUM(S137:T137),$X137="APR",ABS(D137)-ABS(E137),$X137="n/a",ABS(D137)-ABS(E137)),
$C137="2018-19",ABS(D137)-ABS(E137),
$C137="2019-20",ABS(D137)-ABS(E137),
$C137&lt;"2024-25",SUM(G137:H137)-SUM(I137:J137),C137&gt;="2024-25",SUM(L137:M137)-SUM(N137:O137))</f>
        <v>6.9962657691271826</v>
      </c>
      <c r="X137" s="111"/>
    </row>
    <row r="138" spans="1:24" x14ac:dyDescent="0.4">
      <c r="A138" s="111" t="str">
        <f t="shared" si="7"/>
        <v>TMS29</v>
      </c>
      <c r="B138" s="111" t="s">
        <v>349</v>
      </c>
      <c r="C138" s="111" t="s">
        <v>521</v>
      </c>
      <c r="D138" s="149"/>
      <c r="E138" s="149"/>
      <c r="G138" s="149"/>
      <c r="H138" s="149"/>
      <c r="I138" s="149"/>
      <c r="J138" s="149"/>
      <c r="L138" s="149">
        <f>_xlfn.IFNA(INDEX(PR24_after_overrides!$D$3:$AX$128, MATCH(Recharges!$A138, PR24_after_overrides!$A$3:$A$128, 0), MATCH(Recharges!L$2, PR24_after_overrides!$D$2:$AX$2, 0)), "")</f>
        <v>0</v>
      </c>
      <c r="M138" s="149">
        <f>_xlfn.IFNA(INDEX(PR24_after_overrides!$D$3:$AX$128, MATCH(Recharges!$A138, PR24_after_overrides!$A$3:$A$128, 0), MATCH(Recharges!M$2, PR24_after_overrides!$D$2:$AX$2, 0)), "")</f>
        <v>9.463283131109069</v>
      </c>
      <c r="N138" s="149">
        <f>_xlfn.IFNA(INDEX(PR24_after_overrides!$D$3:$AX$128, MATCH(Recharges!$A138, PR24_after_overrides!$A$3:$A$128, 0), MATCH(Recharges!N$2, PR24_after_overrides!$D$2:$AX$2, 0)), "")</f>
        <v>1.4713881205382273</v>
      </c>
      <c r="O138" s="149">
        <f>_xlfn.IFNA(INDEX(PR24_after_overrides!$D$3:$AX$128, MATCH(Recharges!$A138, PR24_after_overrides!$A$3:$A$128, 0), MATCH(Recharges!O$2, PR24_after_overrides!$D$2:$AX$2, 0)), "")</f>
        <v>0</v>
      </c>
      <c r="Q138" s="149"/>
      <c r="R138" s="149"/>
      <c r="S138" s="149"/>
      <c r="T138" s="149"/>
      <c r="V138" s="149" cm="1">
        <f t="array" ref="V138">_xlfn.IFS($C138&lt;"2018-19",
_xlfn.IFS($X138="BPDT",SUM(Q138:R138)-SUM(S138:T138),$X138="Numbers agree",SUM(Q138:R138)-SUM(S138:T138),$X138="APR",ABS(D138)-ABS(E138),$X138="n/a",ABS(D138)-ABS(E138)),
$C138="2018-19",ABS(D138)-ABS(E138),
$C138="2019-20",ABS(D138)-ABS(E138),
$C138&lt;"2024-25",SUM(G138:H138)-SUM(I138:J138),C138&gt;="2024-25",SUM(L138:M138)-SUM(N138:O138))</f>
        <v>7.9918950105708415</v>
      </c>
      <c r="X138" s="111"/>
    </row>
    <row r="139" spans="1:24" x14ac:dyDescent="0.4">
      <c r="A139" s="111" t="str">
        <f t="shared" si="7"/>
        <v>TMS30</v>
      </c>
      <c r="B139" s="111" t="s">
        <v>349</v>
      </c>
      <c r="C139" s="111" t="s">
        <v>522</v>
      </c>
      <c r="D139" s="149"/>
      <c r="E139" s="149"/>
      <c r="G139" s="149"/>
      <c r="H139" s="149"/>
      <c r="I139" s="149"/>
      <c r="J139" s="149"/>
      <c r="L139" s="149">
        <f>_xlfn.IFNA(INDEX(PR24_after_overrides!$D$3:$AX$128, MATCH(Recharges!$A139, PR24_after_overrides!$A$3:$A$128, 0), MATCH(Recharges!L$2, PR24_after_overrides!$D$2:$AX$2, 0)), "")</f>
        <v>0</v>
      </c>
      <c r="M139" s="149">
        <f>_xlfn.IFNA(INDEX(PR24_after_overrides!$D$3:$AX$128, MATCH(Recharges!$A139, PR24_after_overrides!$A$3:$A$128, 0), MATCH(Recharges!M$2, PR24_after_overrides!$D$2:$AX$2, 0)), "")</f>
        <v>9.6158090419930424</v>
      </c>
      <c r="N139" s="149">
        <f>_xlfn.IFNA(INDEX(PR24_after_overrides!$D$3:$AX$128, MATCH(Recharges!$A139, PR24_after_overrides!$A$3:$A$128, 0), MATCH(Recharges!N$2, PR24_after_overrides!$D$2:$AX$2, 0)), "")</f>
        <v>1.4495530342314404</v>
      </c>
      <c r="O139" s="149">
        <f>_xlfn.IFNA(INDEX(PR24_after_overrides!$D$3:$AX$128, MATCH(Recharges!$A139, PR24_after_overrides!$A$3:$A$128, 0), MATCH(Recharges!O$2, PR24_after_overrides!$D$2:$AX$2, 0)), "")</f>
        <v>0</v>
      </c>
      <c r="Q139" s="149"/>
      <c r="R139" s="149"/>
      <c r="S139" s="149"/>
      <c r="T139" s="149"/>
      <c r="V139" s="149" cm="1">
        <f t="array" ref="V139">_xlfn.IFS($C139&lt;"2018-19",
_xlfn.IFS($X139="BPDT",SUM(Q139:R139)-SUM(S139:T139),$X139="Numbers agree",SUM(Q139:R139)-SUM(S139:T139),$X139="APR",ABS(D139)-ABS(E139),$X139="n/a",ABS(D139)-ABS(E139)),
$C139="2018-19",ABS(D139)-ABS(E139),
$C139="2019-20",ABS(D139)-ABS(E139),
$C139&lt;"2024-25",SUM(G139:H139)-SUM(I139:J139),C139&gt;="2024-25",SUM(L139:M139)-SUM(N139:O139))</f>
        <v>8.1662560077616018</v>
      </c>
      <c r="X139" s="111"/>
    </row>
    <row r="140" spans="1:24" x14ac:dyDescent="0.4">
      <c r="A140" s="111" t="str">
        <f t="shared" si="6"/>
        <v>WSH14</v>
      </c>
      <c r="B140" s="111" t="s">
        <v>361</v>
      </c>
      <c r="C140" s="111" t="s">
        <v>243</v>
      </c>
      <c r="D140" s="149">
        <f>INDEX('Cyclical_after overrides'!$A$1:$AX$244,MATCH(Recharges!$A140,'Cyclical_after overrides'!$A$1:$A$244,0),MATCH(Recharges!D$2,'Cyclical_after overrides'!$A$1:$AX$1,0))</f>
        <v>0</v>
      </c>
      <c r="E140" s="149">
        <f>INDEX('Cyclical_after overrides'!$A$1:$AX$244,MATCH(Recharges!$A140,'Cyclical_after overrides'!$A$1:$A$244,0),MATCH(Recharges!E$2,'Cyclical_after overrides'!$A$1:$AX$1,0))</f>
        <v>0</v>
      </c>
      <c r="G140" s="149" t="str">
        <f>INDEX('Cyclical_after overrides'!$A$1:$AX$244,MATCH(Recharges!$A140,'Cyclical_after overrides'!$A$1:$A$244,0),MATCH(Recharges!G$2,'Cyclical_after overrides'!$A$1:$AX$1,0))</f>
        <v/>
      </c>
      <c r="H140" s="149" t="str">
        <f>INDEX('Cyclical_after overrides'!$A$1:$AX$244,MATCH(Recharges!$A140,'Cyclical_after overrides'!$A$1:$A$244,0),MATCH(Recharges!H$2,'Cyclical_after overrides'!$A$1:$AX$1,0))</f>
        <v/>
      </c>
      <c r="I140" s="149" t="str">
        <f>INDEX('Cyclical_after overrides'!$A$1:$AX$244,MATCH(Recharges!$A140,'Cyclical_after overrides'!$A$1:$A$244,0),MATCH(Recharges!I$2,'Cyclical_after overrides'!$A$1:$AX$1,0))</f>
        <v/>
      </c>
      <c r="J140" s="149" t="str">
        <f>INDEX('Cyclical_after overrides'!$A$1:$AX$244,MATCH(Recharges!$A140,'Cyclical_after overrides'!$A$1:$A$244,0),MATCH(Recharges!J$2,'Cyclical_after overrides'!$A$1:$AX$1,0))</f>
        <v/>
      </c>
      <c r="L140" s="149" t="str">
        <f>_xlfn.IFNA(INDEX(PR24_after_overrides!$D$3:$AX$128, MATCH(Recharges!$A140, PR24_after_overrides!$A$3:$A$128, 0), MATCH(Recharges!L$2, PR24_after_overrides!$D$2:$AX$2, 0)), "")</f>
        <v/>
      </c>
      <c r="M140" s="149" t="str">
        <f>_xlfn.IFNA(INDEX(PR24_after_overrides!$D$3:$AX$128, MATCH(Recharges!$A140, PR24_after_overrides!$A$3:$A$128, 0), MATCH(Recharges!M$2, PR24_after_overrides!$D$2:$AX$2, 0)), "")</f>
        <v/>
      </c>
      <c r="N140" s="149" t="str">
        <f>_xlfn.IFNA(INDEX(PR24_after_overrides!$D$3:$AX$128, MATCH(Recharges!$A140, PR24_after_overrides!$A$3:$A$128, 0), MATCH(Recharges!N$2, PR24_after_overrides!$D$2:$AX$2, 0)), "")</f>
        <v/>
      </c>
      <c r="O140" s="149" t="str">
        <f>_xlfn.IFNA(INDEX(PR24_after_overrides!$D$3:$AX$128, MATCH(Recharges!$A140, PR24_after_overrides!$A$3:$A$128, 0), MATCH(Recharges!O$2, PR24_after_overrides!$D$2:$AX$2, 0)), "")</f>
        <v/>
      </c>
      <c r="Q140" s="149">
        <f>INDEX(PR19_after_overrides!$A$1:$J$255, MATCH(Recharges!$A140, PR19_after_overrides!$A$1:$A$255, 0), MATCH(Recharges!Q$2, PR19_after_overrides!$A$1:$J$1, 0))</f>
        <v>0</v>
      </c>
      <c r="R140" s="149">
        <f>INDEX(PR19_after_overrides!$A$1:$J$255, MATCH(Recharges!$A140, PR19_after_overrides!$A$1:$A$255, 0), MATCH(Recharges!R$2, PR19_after_overrides!$A$1:$J$1, 0))</f>
        <v>0</v>
      </c>
      <c r="S140" s="149">
        <f>INDEX(PR19_after_overrides!$A$1:$J$255, MATCH(Recharges!$A140, PR19_after_overrides!$A$1:$A$255, 0), MATCH(Recharges!S$2, PR19_after_overrides!$A$1:$J$1, 0))</f>
        <v>0</v>
      </c>
      <c r="T140" s="149">
        <f>INDEX(PR19_after_overrides!$A$1:$J$255, MATCH(Recharges!$A140, PR19_after_overrides!$A$1:$A$255, 0), MATCH(Recharges!T$2, PR19_after_overrides!$A$1:$J$1, 0))</f>
        <v>0</v>
      </c>
      <c r="V140" s="149" cm="1">
        <f t="array" ref="V140">_xlfn.IFS($C140&lt;"2018-19",
_xlfn.IFS($X140="BPDT",SUM(Q140:R140)-SUM(S140:T140),$X140="Numbers agree",SUM(Q140:R140)-SUM(S140:T140),$X140="APR",ABS(D140)-ABS(E140),$X140="n/a",ABS(D140)-ABS(E140)),
$C140="2018-19",ABS(D140)-ABS(E140),
$C140="2019-20",ABS(D140)-ABS(E140),
$C140&lt;"2024-25",SUM(G140:H140)-SUM(I140:J140),C140&gt;="2024-25",SUM(L140:M140)-SUM(N140:O140))</f>
        <v>0</v>
      </c>
      <c r="X140" s="111" t="s">
        <v>578</v>
      </c>
    </row>
    <row r="141" spans="1:24" x14ac:dyDescent="0.4">
      <c r="A141" s="111" t="str">
        <f t="shared" si="6"/>
        <v>WSH15</v>
      </c>
      <c r="B141" s="111" t="s">
        <v>361</v>
      </c>
      <c r="C141" s="111" t="s">
        <v>245</v>
      </c>
      <c r="D141" s="149">
        <f>INDEX('Cyclical_after overrides'!$A$1:$AX$244,MATCH(Recharges!$A141,'Cyclical_after overrides'!$A$1:$A$244,0),MATCH(Recharges!D$2,'Cyclical_after overrides'!$A$1:$AX$1,0))</f>
        <v>0</v>
      </c>
      <c r="E141" s="149">
        <f>INDEX('Cyclical_after overrides'!$A$1:$AX$244,MATCH(Recharges!$A141,'Cyclical_after overrides'!$A$1:$A$244,0),MATCH(Recharges!E$2,'Cyclical_after overrides'!$A$1:$AX$1,0))</f>
        <v>0</v>
      </c>
      <c r="G141" s="149" t="str">
        <f>INDEX('Cyclical_after overrides'!$A$1:$AX$244,MATCH(Recharges!$A141,'Cyclical_after overrides'!$A$1:$A$244,0),MATCH(Recharges!G$2,'Cyclical_after overrides'!$A$1:$AX$1,0))</f>
        <v/>
      </c>
      <c r="H141" s="149" t="str">
        <f>INDEX('Cyclical_after overrides'!$A$1:$AX$244,MATCH(Recharges!$A141,'Cyclical_after overrides'!$A$1:$A$244,0),MATCH(Recharges!H$2,'Cyclical_after overrides'!$A$1:$AX$1,0))</f>
        <v/>
      </c>
      <c r="I141" s="149" t="str">
        <f>INDEX('Cyclical_after overrides'!$A$1:$AX$244,MATCH(Recharges!$A141,'Cyclical_after overrides'!$A$1:$A$244,0),MATCH(Recharges!I$2,'Cyclical_after overrides'!$A$1:$AX$1,0))</f>
        <v/>
      </c>
      <c r="J141" s="149" t="str">
        <f>INDEX('Cyclical_after overrides'!$A$1:$AX$244,MATCH(Recharges!$A141,'Cyclical_after overrides'!$A$1:$A$244,0),MATCH(Recharges!J$2,'Cyclical_after overrides'!$A$1:$AX$1,0))</f>
        <v/>
      </c>
      <c r="L141" s="149" t="str">
        <f>_xlfn.IFNA(INDEX(PR24_after_overrides!$D$3:$AX$128, MATCH(Recharges!$A141, PR24_after_overrides!$A$3:$A$128, 0), MATCH(Recharges!L$2, PR24_after_overrides!$D$2:$AX$2, 0)), "")</f>
        <v/>
      </c>
      <c r="M141" s="149" t="str">
        <f>_xlfn.IFNA(INDEX(PR24_after_overrides!$D$3:$AX$128, MATCH(Recharges!$A141, PR24_after_overrides!$A$3:$A$128, 0), MATCH(Recharges!M$2, PR24_after_overrides!$D$2:$AX$2, 0)), "")</f>
        <v/>
      </c>
      <c r="N141" s="149" t="str">
        <f>_xlfn.IFNA(INDEX(PR24_after_overrides!$D$3:$AX$128, MATCH(Recharges!$A141, PR24_after_overrides!$A$3:$A$128, 0), MATCH(Recharges!N$2, PR24_after_overrides!$D$2:$AX$2, 0)), "")</f>
        <v/>
      </c>
      <c r="O141" s="149" t="str">
        <f>_xlfn.IFNA(INDEX(PR24_after_overrides!$D$3:$AX$128, MATCH(Recharges!$A141, PR24_after_overrides!$A$3:$A$128, 0), MATCH(Recharges!O$2, PR24_after_overrides!$D$2:$AX$2, 0)), "")</f>
        <v/>
      </c>
      <c r="Q141" s="149">
        <f>INDEX(PR19_after_overrides!$A$1:$J$255, MATCH(Recharges!$A141, PR19_after_overrides!$A$1:$A$255, 0), MATCH(Recharges!Q$2, PR19_after_overrides!$A$1:$J$1, 0))</f>
        <v>0</v>
      </c>
      <c r="R141" s="149">
        <f>INDEX(PR19_after_overrides!$A$1:$J$255, MATCH(Recharges!$A141, PR19_after_overrides!$A$1:$A$255, 0), MATCH(Recharges!R$2, PR19_after_overrides!$A$1:$J$1, 0))</f>
        <v>0</v>
      </c>
      <c r="S141" s="149">
        <f>INDEX(PR19_after_overrides!$A$1:$J$255, MATCH(Recharges!$A141, PR19_after_overrides!$A$1:$A$255, 0), MATCH(Recharges!S$2, PR19_after_overrides!$A$1:$J$1, 0))</f>
        <v>0</v>
      </c>
      <c r="T141" s="149">
        <f>INDEX(PR19_after_overrides!$A$1:$J$255, MATCH(Recharges!$A141, PR19_after_overrides!$A$1:$A$255, 0), MATCH(Recharges!T$2, PR19_after_overrides!$A$1:$J$1, 0))</f>
        <v>0</v>
      </c>
      <c r="V141" s="149" cm="1">
        <f t="array" ref="V141">_xlfn.IFS($C141&lt;"2018-19",
_xlfn.IFS($X141="BPDT",SUM(Q141:R141)-SUM(S141:T141),$X141="Numbers agree",SUM(Q141:R141)-SUM(S141:T141),$X141="APR",ABS(D141)-ABS(E141),$X141="n/a",ABS(D141)-ABS(E141)),
$C141="2018-19",ABS(D141)-ABS(E141),
$C141="2019-20",ABS(D141)-ABS(E141),
$C141&lt;"2024-25",SUM(G141:H141)-SUM(I141:J141),C141&gt;="2024-25",SUM(L141:M141)-SUM(N141:O141))</f>
        <v>0</v>
      </c>
      <c r="X141" s="111" t="s">
        <v>578</v>
      </c>
    </row>
    <row r="142" spans="1:24" x14ac:dyDescent="0.4">
      <c r="A142" s="111" t="str">
        <f t="shared" si="6"/>
        <v>WSH16</v>
      </c>
      <c r="B142" s="111" t="s">
        <v>361</v>
      </c>
      <c r="C142" s="111" t="s">
        <v>247</v>
      </c>
      <c r="D142" s="149">
        <f>INDEX('Cyclical_after overrides'!$A$1:$AX$244,MATCH(Recharges!$A142,'Cyclical_after overrides'!$A$1:$A$244,0),MATCH(Recharges!D$2,'Cyclical_after overrides'!$A$1:$AX$1,0))</f>
        <v>-0.23899999999999999</v>
      </c>
      <c r="E142" s="149">
        <f>INDEX('Cyclical_after overrides'!$A$1:$AX$244,MATCH(Recharges!$A142,'Cyclical_after overrides'!$A$1:$A$244,0),MATCH(Recharges!E$2,'Cyclical_after overrides'!$A$1:$AX$1,0))</f>
        <v>0</v>
      </c>
      <c r="G142" s="149" t="str">
        <f>INDEX('Cyclical_after overrides'!$A$1:$AX$244,MATCH(Recharges!$A142,'Cyclical_after overrides'!$A$1:$A$244,0),MATCH(Recharges!G$2,'Cyclical_after overrides'!$A$1:$AX$1,0))</f>
        <v/>
      </c>
      <c r="H142" s="149" t="str">
        <f>INDEX('Cyclical_after overrides'!$A$1:$AX$244,MATCH(Recharges!$A142,'Cyclical_after overrides'!$A$1:$A$244,0),MATCH(Recharges!H$2,'Cyclical_after overrides'!$A$1:$AX$1,0))</f>
        <v/>
      </c>
      <c r="I142" s="149" t="str">
        <f>INDEX('Cyclical_after overrides'!$A$1:$AX$244,MATCH(Recharges!$A142,'Cyclical_after overrides'!$A$1:$A$244,0),MATCH(Recharges!I$2,'Cyclical_after overrides'!$A$1:$AX$1,0))</f>
        <v/>
      </c>
      <c r="J142" s="149" t="str">
        <f>INDEX('Cyclical_after overrides'!$A$1:$AX$244,MATCH(Recharges!$A142,'Cyclical_after overrides'!$A$1:$A$244,0),MATCH(Recharges!J$2,'Cyclical_after overrides'!$A$1:$AX$1,0))</f>
        <v/>
      </c>
      <c r="L142" s="149" t="str">
        <f>_xlfn.IFNA(INDEX(PR24_after_overrides!$D$3:$AX$128, MATCH(Recharges!$A142, PR24_after_overrides!$A$3:$A$128, 0), MATCH(Recharges!L$2, PR24_after_overrides!$D$2:$AX$2, 0)), "")</f>
        <v/>
      </c>
      <c r="M142" s="149" t="str">
        <f>_xlfn.IFNA(INDEX(PR24_after_overrides!$D$3:$AX$128, MATCH(Recharges!$A142, PR24_after_overrides!$A$3:$A$128, 0), MATCH(Recharges!M$2, PR24_after_overrides!$D$2:$AX$2, 0)), "")</f>
        <v/>
      </c>
      <c r="N142" s="149" t="str">
        <f>_xlfn.IFNA(INDEX(PR24_after_overrides!$D$3:$AX$128, MATCH(Recharges!$A142, PR24_after_overrides!$A$3:$A$128, 0), MATCH(Recharges!N$2, PR24_after_overrides!$D$2:$AX$2, 0)), "")</f>
        <v/>
      </c>
      <c r="O142" s="149" t="str">
        <f>_xlfn.IFNA(INDEX(PR24_after_overrides!$D$3:$AX$128, MATCH(Recharges!$A142, PR24_after_overrides!$A$3:$A$128, 0), MATCH(Recharges!O$2, PR24_after_overrides!$D$2:$AX$2, 0)), "")</f>
        <v/>
      </c>
      <c r="Q142" s="149">
        <f>INDEX(PR19_after_overrides!$A$1:$J$255, MATCH(Recharges!$A142, PR19_after_overrides!$A$1:$A$255, 0), MATCH(Recharges!Q$2, PR19_after_overrides!$A$1:$J$1, 0))</f>
        <v>0</v>
      </c>
      <c r="R142" s="149">
        <f>INDEX(PR19_after_overrides!$A$1:$J$255, MATCH(Recharges!$A142, PR19_after_overrides!$A$1:$A$255, 0), MATCH(Recharges!R$2, PR19_after_overrides!$A$1:$J$1, 0))</f>
        <v>1.7999999999999999E-2</v>
      </c>
      <c r="S142" s="149">
        <f>INDEX(PR19_after_overrides!$A$1:$J$255, MATCH(Recharges!$A142, PR19_after_overrides!$A$1:$A$255, 0), MATCH(Recharges!S$2, PR19_after_overrides!$A$1:$J$1, 0))</f>
        <v>0</v>
      </c>
      <c r="T142" s="149">
        <f>INDEX(PR19_after_overrides!$A$1:$J$255, MATCH(Recharges!$A142, PR19_after_overrides!$A$1:$A$255, 0), MATCH(Recharges!T$2, PR19_after_overrides!$A$1:$J$1, 0))</f>
        <v>0</v>
      </c>
      <c r="V142" s="149" cm="1">
        <f t="array" ref="V142">_xlfn.IFS($C142&lt;"2018-19",
_xlfn.IFS($X142="BPDT",SUM(Q142:R142)-SUM(S142:T142),$X142="Numbers agree",SUM(Q142:R142)-SUM(S142:T142),$X142="APR",ABS(D142)-ABS(E142),$X142="n/a",ABS(D142)-ABS(E142)),
$C142="2018-19",ABS(D142)-ABS(E142),
$C142="2019-20",ABS(D142)-ABS(E142),
$C142&lt;"2024-25",SUM(G142:H142)-SUM(I142:J142),C142&gt;="2024-25",SUM(L142:M142)-SUM(N142:O142))</f>
        <v>1.7999999999999999E-2</v>
      </c>
      <c r="X142" s="111" t="s">
        <v>578</v>
      </c>
    </row>
    <row r="143" spans="1:24" x14ac:dyDescent="0.4">
      <c r="A143" s="111" t="str">
        <f t="shared" si="6"/>
        <v>WSH17</v>
      </c>
      <c r="B143" s="111" t="s">
        <v>361</v>
      </c>
      <c r="C143" s="111" t="s">
        <v>249</v>
      </c>
      <c r="D143" s="149">
        <f>INDEX('Cyclical_after overrides'!$A$1:$AX$244,MATCH(Recharges!$A143,'Cyclical_after overrides'!$A$1:$A$244,0),MATCH(Recharges!D$2,'Cyclical_after overrides'!$A$1:$AX$1,0))</f>
        <v>-0.64170000000000005</v>
      </c>
      <c r="E143" s="149">
        <f>INDEX('Cyclical_after overrides'!$A$1:$AX$244,MATCH(Recharges!$A143,'Cyclical_after overrides'!$A$1:$A$244,0),MATCH(Recharges!E$2,'Cyclical_after overrides'!$A$1:$AX$1,0))</f>
        <v>4.0919999999999998E-2</v>
      </c>
      <c r="G143" s="149" t="str">
        <f>INDEX('Cyclical_after overrides'!$A$1:$AX$244,MATCH(Recharges!$A143,'Cyclical_after overrides'!$A$1:$A$244,0),MATCH(Recharges!G$2,'Cyclical_after overrides'!$A$1:$AX$1,0))</f>
        <v/>
      </c>
      <c r="H143" s="149" t="str">
        <f>INDEX('Cyclical_after overrides'!$A$1:$AX$244,MATCH(Recharges!$A143,'Cyclical_after overrides'!$A$1:$A$244,0),MATCH(Recharges!H$2,'Cyclical_after overrides'!$A$1:$AX$1,0))</f>
        <v/>
      </c>
      <c r="I143" s="149" t="str">
        <f>INDEX('Cyclical_after overrides'!$A$1:$AX$244,MATCH(Recharges!$A143,'Cyclical_after overrides'!$A$1:$A$244,0),MATCH(Recharges!I$2,'Cyclical_after overrides'!$A$1:$AX$1,0))</f>
        <v/>
      </c>
      <c r="J143" s="149" t="str">
        <f>INDEX('Cyclical_after overrides'!$A$1:$AX$244,MATCH(Recharges!$A143,'Cyclical_after overrides'!$A$1:$A$244,0),MATCH(Recharges!J$2,'Cyclical_after overrides'!$A$1:$AX$1,0))</f>
        <v/>
      </c>
      <c r="L143" s="149" t="str">
        <f>_xlfn.IFNA(INDEX(PR24_after_overrides!$D$3:$AX$128, MATCH(Recharges!$A143, PR24_after_overrides!$A$3:$A$128, 0), MATCH(Recharges!L$2, PR24_after_overrides!$D$2:$AX$2, 0)), "")</f>
        <v/>
      </c>
      <c r="M143" s="149" t="str">
        <f>_xlfn.IFNA(INDEX(PR24_after_overrides!$D$3:$AX$128, MATCH(Recharges!$A143, PR24_after_overrides!$A$3:$A$128, 0), MATCH(Recharges!M$2, PR24_after_overrides!$D$2:$AX$2, 0)), "")</f>
        <v/>
      </c>
      <c r="N143" s="149" t="str">
        <f>_xlfn.IFNA(INDEX(PR24_after_overrides!$D$3:$AX$128, MATCH(Recharges!$A143, PR24_after_overrides!$A$3:$A$128, 0), MATCH(Recharges!N$2, PR24_after_overrides!$D$2:$AX$2, 0)), "")</f>
        <v/>
      </c>
      <c r="O143" s="149" t="str">
        <f>_xlfn.IFNA(INDEX(PR24_after_overrides!$D$3:$AX$128, MATCH(Recharges!$A143, PR24_after_overrides!$A$3:$A$128, 0), MATCH(Recharges!O$2, PR24_after_overrides!$D$2:$AX$2, 0)), "")</f>
        <v/>
      </c>
      <c r="Q143" s="149">
        <f>INDEX(PR19_after_overrides!$A$1:$J$255, MATCH(Recharges!$A143, PR19_after_overrides!$A$1:$A$255, 0), MATCH(Recharges!Q$2, PR19_after_overrides!$A$1:$J$1, 0))</f>
        <v>0</v>
      </c>
      <c r="R143" s="149">
        <f>INDEX(PR19_after_overrides!$A$1:$J$255, MATCH(Recharges!$A143, PR19_after_overrides!$A$1:$A$255, 0), MATCH(Recharges!R$2, PR19_after_overrides!$A$1:$J$1, 0))</f>
        <v>8.4000000000000005E-2</v>
      </c>
      <c r="S143" s="149">
        <f>INDEX(PR19_after_overrides!$A$1:$J$255, MATCH(Recharges!$A143, PR19_after_overrides!$A$1:$A$255, 0), MATCH(Recharges!S$2, PR19_after_overrides!$A$1:$J$1, 0))</f>
        <v>0</v>
      </c>
      <c r="T143" s="149">
        <f>INDEX(PR19_after_overrides!$A$1:$J$255, MATCH(Recharges!$A143, PR19_after_overrides!$A$1:$A$255, 0), MATCH(Recharges!T$2, PR19_after_overrides!$A$1:$J$1, 0))</f>
        <v>3.0000000000000001E-3</v>
      </c>
      <c r="V143" s="149" cm="1">
        <f t="array" ref="V143">_xlfn.IFS($C143&lt;"2018-19",
_xlfn.IFS($X143="BPDT",SUM(Q143:R143)-SUM(S143:T143),$X143="Numbers agree",SUM(Q143:R143)-SUM(S143:T143),$X143="APR",ABS(D143)-ABS(E143),$X143="n/a",ABS(D143)-ABS(E143)),
$C143="2018-19",ABS(D143)-ABS(E143),
$C143="2019-20",ABS(D143)-ABS(E143),
$C143&lt;"2024-25",SUM(G143:H143)-SUM(I143:J143),C143&gt;="2024-25",SUM(L143:M143)-SUM(N143:O143))</f>
        <v>8.1000000000000003E-2</v>
      </c>
      <c r="X143" s="111" t="s">
        <v>578</v>
      </c>
    </row>
    <row r="144" spans="1:24" x14ac:dyDescent="0.4">
      <c r="A144" s="111" t="str">
        <f t="shared" si="6"/>
        <v>WSH18</v>
      </c>
      <c r="B144" s="111" t="s">
        <v>361</v>
      </c>
      <c r="C144" s="111" t="s">
        <v>251</v>
      </c>
      <c r="D144" s="149">
        <f>INDEX('Cyclical_after overrides'!$A$1:$AX$244,MATCH(Recharges!$A144,'Cyclical_after overrides'!$A$1:$A$244,0),MATCH(Recharges!D$2,'Cyclical_after overrides'!$A$1:$AX$1,0))</f>
        <v>-0.17199999999999999</v>
      </c>
      <c r="E144" s="149">
        <f>INDEX('Cyclical_after overrides'!$A$1:$AX$244,MATCH(Recharges!$A144,'Cyclical_after overrides'!$A$1:$A$244,0),MATCH(Recharges!E$2,'Cyclical_after overrides'!$A$1:$AX$1,0))</f>
        <v>0.193</v>
      </c>
      <c r="G144" s="149" t="str">
        <f>INDEX('Cyclical_after overrides'!$A$1:$AX$244,MATCH(Recharges!$A144,'Cyclical_after overrides'!$A$1:$A$244,0),MATCH(Recharges!G$2,'Cyclical_after overrides'!$A$1:$AX$1,0))</f>
        <v/>
      </c>
      <c r="H144" s="149" t="str">
        <f>INDEX('Cyclical_after overrides'!$A$1:$AX$244,MATCH(Recharges!$A144,'Cyclical_after overrides'!$A$1:$A$244,0),MATCH(Recharges!H$2,'Cyclical_after overrides'!$A$1:$AX$1,0))</f>
        <v/>
      </c>
      <c r="I144" s="149" t="str">
        <f>INDEX('Cyclical_after overrides'!$A$1:$AX$244,MATCH(Recharges!$A144,'Cyclical_after overrides'!$A$1:$A$244,0),MATCH(Recharges!I$2,'Cyclical_after overrides'!$A$1:$AX$1,0))</f>
        <v/>
      </c>
      <c r="J144" s="149" t="str">
        <f>INDEX('Cyclical_after overrides'!$A$1:$AX$244,MATCH(Recharges!$A144,'Cyclical_after overrides'!$A$1:$A$244,0),MATCH(Recharges!J$2,'Cyclical_after overrides'!$A$1:$AX$1,0))</f>
        <v/>
      </c>
      <c r="L144" s="149" t="str">
        <f>_xlfn.IFNA(INDEX(PR24_after_overrides!$D$3:$AX$128, MATCH(Recharges!$A144, PR24_after_overrides!$A$3:$A$128, 0), MATCH(Recharges!L$2, PR24_after_overrides!$D$2:$AX$2, 0)), "")</f>
        <v/>
      </c>
      <c r="M144" s="149" t="str">
        <f>_xlfn.IFNA(INDEX(PR24_after_overrides!$D$3:$AX$128, MATCH(Recharges!$A144, PR24_after_overrides!$A$3:$A$128, 0), MATCH(Recharges!M$2, PR24_after_overrides!$D$2:$AX$2, 0)), "")</f>
        <v/>
      </c>
      <c r="N144" s="149" t="str">
        <f>_xlfn.IFNA(INDEX(PR24_after_overrides!$D$3:$AX$128, MATCH(Recharges!$A144, PR24_after_overrides!$A$3:$A$128, 0), MATCH(Recharges!N$2, PR24_after_overrides!$D$2:$AX$2, 0)), "")</f>
        <v/>
      </c>
      <c r="O144" s="149" t="str">
        <f>_xlfn.IFNA(INDEX(PR24_after_overrides!$D$3:$AX$128, MATCH(Recharges!$A144, PR24_after_overrides!$A$3:$A$128, 0), MATCH(Recharges!O$2, PR24_after_overrides!$D$2:$AX$2, 0)), "")</f>
        <v/>
      </c>
      <c r="Q144" s="149">
        <f>INDEX(PR19_after_overrides!$A$1:$J$255, MATCH(Recharges!$A144, PR19_after_overrides!$A$1:$A$255, 0), MATCH(Recharges!Q$2, PR19_after_overrides!$A$1:$J$1, 0))</f>
        <v>0</v>
      </c>
      <c r="R144" s="149">
        <f>INDEX(PR19_after_overrides!$A$1:$J$255, MATCH(Recharges!$A144, PR19_after_overrides!$A$1:$A$255, 0), MATCH(Recharges!R$2, PR19_after_overrides!$A$1:$J$1, 0))</f>
        <v>0.14599999999999999</v>
      </c>
      <c r="S144" s="149">
        <f>INDEX(PR19_after_overrides!$A$1:$J$255, MATCH(Recharges!$A144, PR19_after_overrides!$A$1:$A$255, 0), MATCH(Recharges!S$2, PR19_after_overrides!$A$1:$J$1, 0))</f>
        <v>0</v>
      </c>
      <c r="T144" s="149">
        <f>INDEX(PR19_after_overrides!$A$1:$J$255, MATCH(Recharges!$A144, PR19_after_overrides!$A$1:$A$255, 0), MATCH(Recharges!T$2, PR19_after_overrides!$A$1:$J$1, 0))</f>
        <v>2.1000000000000001E-2</v>
      </c>
      <c r="V144" s="149" cm="1">
        <f t="array" ref="V144">_xlfn.IFS($C144&lt;"2018-19",
_xlfn.IFS($X144="BPDT",SUM(Q144:R144)-SUM(S144:T144),$X144="Numbers agree",SUM(Q144:R144)-SUM(S144:T144),$X144="APR",ABS(D144)-ABS(E144),$X144="n/a",ABS(D144)-ABS(E144)),
$C144="2018-19",ABS(D144)-ABS(E144),
$C144="2019-20",ABS(D144)-ABS(E144),
$C144&lt;"2024-25",SUM(G144:H144)-SUM(I144:J144),C144&gt;="2024-25",SUM(L144:M144)-SUM(N144:O144))</f>
        <v>0.12499999999999999</v>
      </c>
      <c r="X144" s="111" t="s">
        <v>578</v>
      </c>
    </row>
    <row r="145" spans="1:24" x14ac:dyDescent="0.4">
      <c r="A145" s="111" t="str">
        <f t="shared" si="6"/>
        <v>WSH19</v>
      </c>
      <c r="B145" s="111" t="s">
        <v>361</v>
      </c>
      <c r="C145" s="111" t="s">
        <v>253</v>
      </c>
      <c r="D145" s="149">
        <f>INDEX('Cyclical_after overrides'!$A$1:$AX$244,MATCH(Recharges!$A145,'Cyclical_after overrides'!$A$1:$A$244,0),MATCH(Recharges!D$2,'Cyclical_after overrides'!$A$1:$AX$1,0))</f>
        <v>-0.29099999999999998</v>
      </c>
      <c r="E145" s="149">
        <f>INDEX('Cyclical_after overrides'!$A$1:$AX$244,MATCH(Recharges!$A145,'Cyclical_after overrides'!$A$1:$A$244,0),MATCH(Recharges!E$2,'Cyclical_after overrides'!$A$1:$AX$1,0))</f>
        <v>3.6999999999999998E-2</v>
      </c>
      <c r="G145" s="149" t="str">
        <f>INDEX('Cyclical_after overrides'!$A$1:$AX$244,MATCH(Recharges!$A145,'Cyclical_after overrides'!$A$1:$A$244,0),MATCH(Recharges!G$2,'Cyclical_after overrides'!$A$1:$AX$1,0))</f>
        <v/>
      </c>
      <c r="H145" s="149" t="str">
        <f>INDEX('Cyclical_after overrides'!$A$1:$AX$244,MATCH(Recharges!$A145,'Cyclical_after overrides'!$A$1:$A$244,0),MATCH(Recharges!H$2,'Cyclical_after overrides'!$A$1:$AX$1,0))</f>
        <v/>
      </c>
      <c r="I145" s="149" t="str">
        <f>INDEX('Cyclical_after overrides'!$A$1:$AX$244,MATCH(Recharges!$A145,'Cyclical_after overrides'!$A$1:$A$244,0),MATCH(Recharges!I$2,'Cyclical_after overrides'!$A$1:$AX$1,0))</f>
        <v/>
      </c>
      <c r="J145" s="149" t="str">
        <f>INDEX('Cyclical_after overrides'!$A$1:$AX$244,MATCH(Recharges!$A145,'Cyclical_after overrides'!$A$1:$A$244,0),MATCH(Recharges!J$2,'Cyclical_after overrides'!$A$1:$AX$1,0))</f>
        <v/>
      </c>
      <c r="L145" s="149" t="str">
        <f>_xlfn.IFNA(INDEX(PR24_after_overrides!$D$3:$AX$128, MATCH(Recharges!$A145, PR24_after_overrides!$A$3:$A$128, 0), MATCH(Recharges!L$2, PR24_after_overrides!$D$2:$AX$2, 0)), "")</f>
        <v/>
      </c>
      <c r="M145" s="149" t="str">
        <f>_xlfn.IFNA(INDEX(PR24_after_overrides!$D$3:$AX$128, MATCH(Recharges!$A145, PR24_after_overrides!$A$3:$A$128, 0), MATCH(Recharges!M$2, PR24_after_overrides!$D$2:$AX$2, 0)), "")</f>
        <v/>
      </c>
      <c r="N145" s="149" t="str">
        <f>_xlfn.IFNA(INDEX(PR24_after_overrides!$D$3:$AX$128, MATCH(Recharges!$A145, PR24_after_overrides!$A$3:$A$128, 0), MATCH(Recharges!N$2, PR24_after_overrides!$D$2:$AX$2, 0)), "")</f>
        <v/>
      </c>
      <c r="O145" s="149" t="str">
        <f>_xlfn.IFNA(INDEX(PR24_after_overrides!$D$3:$AX$128, MATCH(Recharges!$A145, PR24_after_overrides!$A$3:$A$128, 0), MATCH(Recharges!O$2, PR24_after_overrides!$D$2:$AX$2, 0)), "")</f>
        <v/>
      </c>
      <c r="Q145" s="149">
        <f>INDEX(PR19_after_overrides!$A$1:$J$255, MATCH(Recharges!$A145, PR19_after_overrides!$A$1:$A$255, 0), MATCH(Recharges!Q$2, PR19_after_overrides!$A$1:$J$1, 0))</f>
        <v>0</v>
      </c>
      <c r="R145" s="149">
        <f>INDEX(PR19_after_overrides!$A$1:$J$255, MATCH(Recharges!$A145, PR19_after_overrides!$A$1:$A$255, 0), MATCH(Recharges!R$2, PR19_after_overrides!$A$1:$J$1, 0))</f>
        <v>0.188</v>
      </c>
      <c r="S145" s="149">
        <f>INDEX(PR19_after_overrides!$A$1:$J$255, MATCH(Recharges!$A145, PR19_after_overrides!$A$1:$A$255, 0), MATCH(Recharges!S$2, PR19_after_overrides!$A$1:$J$1, 0))</f>
        <v>0</v>
      </c>
      <c r="T145" s="149">
        <f>INDEX(PR19_after_overrides!$A$1:$J$255, MATCH(Recharges!$A145, PR19_after_overrides!$A$1:$A$255, 0), MATCH(Recharges!T$2, PR19_after_overrides!$A$1:$J$1, 0))</f>
        <v>3.6999999999999998E-2</v>
      </c>
      <c r="V145" s="149" cm="1">
        <f t="array" ref="V145">_xlfn.IFS($C145&lt;"2018-19",
_xlfn.IFS($X145="BPDT",SUM(Q145:R145)-SUM(S145:T145),$X145="Numbers agree",SUM(Q145:R145)-SUM(S145:T145),$X145="APR",ABS(D145)-ABS(E145),$X145="n/a",ABS(D145)-ABS(E145)),
$C145="2018-19",ABS(D145)-ABS(E145),
$C145="2019-20",ABS(D145)-ABS(E145),
$C145&lt;"2024-25",SUM(G145:H145)-SUM(I145:J145),C145&gt;="2024-25",SUM(L145:M145)-SUM(N145:O145))</f>
        <v>0.254</v>
      </c>
      <c r="X145" s="111"/>
    </row>
    <row r="146" spans="1:24" x14ac:dyDescent="0.4">
      <c r="A146" s="111" t="str">
        <f t="shared" si="6"/>
        <v>WSH20</v>
      </c>
      <c r="B146" s="111" t="s">
        <v>361</v>
      </c>
      <c r="C146" s="111" t="s">
        <v>255</v>
      </c>
      <c r="D146" s="149">
        <f>INDEX('Cyclical_after overrides'!$A$1:$AX$244,MATCH(Recharges!$A146,'Cyclical_after overrides'!$A$1:$A$244,0),MATCH(Recharges!D$2,'Cyclical_after overrides'!$A$1:$AX$1,0))</f>
        <v>-0.375</v>
      </c>
      <c r="E146" s="149">
        <f>INDEX('Cyclical_after overrides'!$A$1:$AX$244,MATCH(Recharges!$A146,'Cyclical_after overrides'!$A$1:$A$244,0),MATCH(Recharges!E$2,'Cyclical_after overrides'!$A$1:$AX$1,0))</f>
        <v>3.9E-2</v>
      </c>
      <c r="G146" s="149" t="str">
        <f>INDEX('Cyclical_after overrides'!$A$1:$AX$244,MATCH(Recharges!$A146,'Cyclical_after overrides'!$A$1:$A$244,0),MATCH(Recharges!G$2,'Cyclical_after overrides'!$A$1:$AX$1,0))</f>
        <v/>
      </c>
      <c r="H146" s="149" t="str">
        <f>INDEX('Cyclical_after overrides'!$A$1:$AX$244,MATCH(Recharges!$A146,'Cyclical_after overrides'!$A$1:$A$244,0),MATCH(Recharges!H$2,'Cyclical_after overrides'!$A$1:$AX$1,0))</f>
        <v/>
      </c>
      <c r="I146" s="149" t="str">
        <f>INDEX('Cyclical_after overrides'!$A$1:$AX$244,MATCH(Recharges!$A146,'Cyclical_after overrides'!$A$1:$A$244,0),MATCH(Recharges!I$2,'Cyclical_after overrides'!$A$1:$AX$1,0))</f>
        <v/>
      </c>
      <c r="J146" s="149" t="str">
        <f>INDEX('Cyclical_after overrides'!$A$1:$AX$244,MATCH(Recharges!$A146,'Cyclical_after overrides'!$A$1:$A$244,0),MATCH(Recharges!J$2,'Cyclical_after overrides'!$A$1:$AX$1,0))</f>
        <v/>
      </c>
      <c r="L146" s="149" t="str">
        <f>_xlfn.IFNA(INDEX(PR24_after_overrides!$D$3:$AX$128, MATCH(Recharges!$A146, PR24_after_overrides!$A$3:$A$128, 0), MATCH(Recharges!L$2, PR24_after_overrides!$D$2:$AX$2, 0)), "")</f>
        <v/>
      </c>
      <c r="M146" s="149" t="str">
        <f>_xlfn.IFNA(INDEX(PR24_after_overrides!$D$3:$AX$128, MATCH(Recharges!$A146, PR24_after_overrides!$A$3:$A$128, 0), MATCH(Recharges!M$2, PR24_after_overrides!$D$2:$AX$2, 0)), "")</f>
        <v/>
      </c>
      <c r="N146" s="149" t="str">
        <f>_xlfn.IFNA(INDEX(PR24_after_overrides!$D$3:$AX$128, MATCH(Recharges!$A146, PR24_after_overrides!$A$3:$A$128, 0), MATCH(Recharges!N$2, PR24_after_overrides!$D$2:$AX$2, 0)), "")</f>
        <v/>
      </c>
      <c r="O146" s="149" t="str">
        <f>_xlfn.IFNA(INDEX(PR24_after_overrides!$D$3:$AX$128, MATCH(Recharges!$A146, PR24_after_overrides!$A$3:$A$128, 0), MATCH(Recharges!O$2, PR24_after_overrides!$D$2:$AX$2, 0)), "")</f>
        <v/>
      </c>
      <c r="Q146" s="149">
        <f>INDEX(PR19_after_overrides!$A$1:$J$255, MATCH(Recharges!$A146, PR19_after_overrides!$A$1:$A$255, 0), MATCH(Recharges!Q$2, PR19_after_overrides!$A$1:$J$1, 0))</f>
        <v>0</v>
      </c>
      <c r="R146" s="149">
        <f>INDEX(PR19_after_overrides!$A$1:$J$255, MATCH(Recharges!$A146, PR19_after_overrides!$A$1:$A$255, 0), MATCH(Recharges!R$2, PR19_after_overrides!$A$1:$J$1, 0))</f>
        <v>0.23699999999999999</v>
      </c>
      <c r="S146" s="149">
        <f>INDEX(PR19_after_overrides!$A$1:$J$255, MATCH(Recharges!$A146, PR19_after_overrides!$A$1:$A$255, 0), MATCH(Recharges!S$2, PR19_after_overrides!$A$1:$J$1, 0))</f>
        <v>0</v>
      </c>
      <c r="T146" s="149">
        <f>INDEX(PR19_after_overrides!$A$1:$J$255, MATCH(Recharges!$A146, PR19_after_overrides!$A$1:$A$255, 0), MATCH(Recharges!T$2, PR19_after_overrides!$A$1:$J$1, 0))</f>
        <v>3.7999999999999999E-2</v>
      </c>
      <c r="V146" s="149" cm="1">
        <f t="array" ref="V146">_xlfn.IFS($C146&lt;"2018-19",
_xlfn.IFS($X146="BPDT",SUM(Q146:R146)-SUM(S146:T146),$X146="Numbers agree",SUM(Q146:R146)-SUM(S146:T146),$X146="APR",ABS(D146)-ABS(E146),$X146="n/a",ABS(D146)-ABS(E146)),
$C146="2018-19",ABS(D146)-ABS(E146),
$C146="2019-20",ABS(D146)-ABS(E146),
$C146&lt;"2024-25",SUM(G146:H146)-SUM(I146:J146),C146&gt;="2024-25",SUM(L146:M146)-SUM(N146:O146))</f>
        <v>0.33600000000000002</v>
      </c>
      <c r="X146" s="111"/>
    </row>
    <row r="147" spans="1:24" x14ac:dyDescent="0.4">
      <c r="A147" s="111" t="str">
        <f t="shared" si="6"/>
        <v>WSH21</v>
      </c>
      <c r="B147" s="111" t="s">
        <v>361</v>
      </c>
      <c r="C147" s="111" t="s">
        <v>257</v>
      </c>
      <c r="D147" s="149" t="str">
        <f>INDEX('Cyclical_after overrides'!$A$1:$AX$244,MATCH(Recharges!$A147,'Cyclical_after overrides'!$A$1:$A$244,0),MATCH(Recharges!D$2,'Cyclical_after overrides'!$A$1:$AX$1,0))</f>
        <v/>
      </c>
      <c r="E147" s="149" t="str">
        <f>INDEX('Cyclical_after overrides'!$A$1:$AX$244,MATCH(Recharges!$A147,'Cyclical_after overrides'!$A$1:$A$244,0),MATCH(Recharges!E$2,'Cyclical_after overrides'!$A$1:$AX$1,0))</f>
        <v/>
      </c>
      <c r="G147" s="149">
        <f>INDEX('Cyclical_after overrides'!$A$1:$AX$244,MATCH(Recharges!$A147,'Cyclical_after overrides'!$A$1:$A$244,0),MATCH(Recharges!G$2,'Cyclical_after overrides'!$A$1:$AX$1,0))</f>
        <v>0</v>
      </c>
      <c r="H147" s="149">
        <f>INDEX('Cyclical_after overrides'!$A$1:$AX$244,MATCH(Recharges!$A147,'Cyclical_after overrides'!$A$1:$A$244,0),MATCH(Recharges!H$2,'Cyclical_after overrides'!$A$1:$AX$1,0))</f>
        <v>0.442</v>
      </c>
      <c r="I147" s="149">
        <f>INDEX('Cyclical_after overrides'!$A$1:$AX$244,MATCH(Recharges!$A147,'Cyclical_after overrides'!$A$1:$A$244,0),MATCH(Recharges!I$2,'Cyclical_after overrides'!$A$1:$AX$1,0))</f>
        <v>0</v>
      </c>
      <c r="J147" s="149">
        <f>INDEX('Cyclical_after overrides'!$A$1:$AX$244,MATCH(Recharges!$A147,'Cyclical_after overrides'!$A$1:$A$244,0),MATCH(Recharges!J$2,'Cyclical_after overrides'!$A$1:$AX$1,0))</f>
        <v>3.9E-2</v>
      </c>
      <c r="L147" s="149" t="str">
        <f>_xlfn.IFNA(INDEX(PR24_after_overrides!$D$3:$AX$128, MATCH(Recharges!$A147, PR24_after_overrides!$A$3:$A$128, 0), MATCH(Recharges!L$2, PR24_after_overrides!$D$2:$AX$2, 0)), "")</f>
        <v/>
      </c>
      <c r="M147" s="149" t="str">
        <f>_xlfn.IFNA(INDEX(PR24_after_overrides!$D$3:$AX$128, MATCH(Recharges!$A147, PR24_after_overrides!$A$3:$A$128, 0), MATCH(Recharges!M$2, PR24_after_overrides!$D$2:$AX$2, 0)), "")</f>
        <v/>
      </c>
      <c r="N147" s="149" t="str">
        <f>_xlfn.IFNA(INDEX(PR24_after_overrides!$D$3:$AX$128, MATCH(Recharges!$A147, PR24_after_overrides!$A$3:$A$128, 0), MATCH(Recharges!N$2, PR24_after_overrides!$D$2:$AX$2, 0)), "")</f>
        <v/>
      </c>
      <c r="O147" s="149" t="str">
        <f>_xlfn.IFNA(INDEX(PR24_after_overrides!$D$3:$AX$128, MATCH(Recharges!$A147, PR24_after_overrides!$A$3:$A$128, 0), MATCH(Recharges!O$2, PR24_after_overrides!$D$2:$AX$2, 0)), "")</f>
        <v/>
      </c>
      <c r="Q147" s="149">
        <f>INDEX(PR19_after_overrides!$A$1:$J$255, MATCH(Recharges!$A147, PR19_after_overrides!$A$1:$A$255, 0), MATCH(Recharges!Q$2, PR19_after_overrides!$A$1:$J$1, 0))</f>
        <v>0</v>
      </c>
      <c r="R147" s="149">
        <f>INDEX(PR19_after_overrides!$A$1:$J$255, MATCH(Recharges!$A147, PR19_after_overrides!$A$1:$A$255, 0), MATCH(Recharges!R$2, PR19_after_overrides!$A$1:$J$1, 0))</f>
        <v>0.27100000000000002</v>
      </c>
      <c r="S147" s="149">
        <f>INDEX(PR19_after_overrides!$A$1:$J$255, MATCH(Recharges!$A147, PR19_after_overrides!$A$1:$A$255, 0), MATCH(Recharges!S$2, PR19_after_overrides!$A$1:$J$1, 0))</f>
        <v>0</v>
      </c>
      <c r="T147" s="149">
        <f>INDEX(PR19_after_overrides!$A$1:$J$255, MATCH(Recharges!$A147, PR19_after_overrides!$A$1:$A$255, 0), MATCH(Recharges!T$2, PR19_after_overrides!$A$1:$J$1, 0))</f>
        <v>3.7999999999999999E-2</v>
      </c>
      <c r="V147" s="149" cm="1">
        <f t="array" ref="V147">_xlfn.IFS($C147&lt;"2018-19",
_xlfn.IFS($X147="BPDT",SUM(Q147:R147)-SUM(S147:T147),$X147="Numbers agree",SUM(Q147:R147)-SUM(S147:T147),$X147="APR",ABS(D147)-ABS(E147),$X147="n/a",ABS(D147)-ABS(E147)),
$C147="2018-19",ABS(D147)-ABS(E147),
$C147="2019-20",ABS(D147)-ABS(E147),
$C147&lt;"2024-25",SUM(G147:H147)-SUM(I147:J147),C147&gt;="2024-25",SUM(L147:M147)-SUM(N147:O147))</f>
        <v>0.40300000000000002</v>
      </c>
      <c r="X147" s="111"/>
    </row>
    <row r="148" spans="1:24" x14ac:dyDescent="0.4">
      <c r="A148" s="111" t="str">
        <f t="shared" si="6"/>
        <v>WSH22</v>
      </c>
      <c r="B148" s="111" t="s">
        <v>361</v>
      </c>
      <c r="C148" s="111" t="s">
        <v>259</v>
      </c>
      <c r="D148" s="149" t="str">
        <f>INDEX('Cyclical_after overrides'!$A$1:$AX$244,MATCH(Recharges!$A148,'Cyclical_after overrides'!$A$1:$A$244,0),MATCH(Recharges!D$2,'Cyclical_after overrides'!$A$1:$AX$1,0))</f>
        <v/>
      </c>
      <c r="E148" s="149" t="str">
        <f>INDEX('Cyclical_after overrides'!$A$1:$AX$244,MATCH(Recharges!$A148,'Cyclical_after overrides'!$A$1:$A$244,0),MATCH(Recharges!E$2,'Cyclical_after overrides'!$A$1:$AX$1,0))</f>
        <v/>
      </c>
      <c r="G148" s="149">
        <f>INDEX('Cyclical_after overrides'!$A$1:$AX$244,MATCH(Recharges!$A148,'Cyclical_after overrides'!$A$1:$A$244,0),MATCH(Recharges!G$2,'Cyclical_after overrides'!$A$1:$AX$1,0))</f>
        <v>0</v>
      </c>
      <c r="H148" s="149">
        <f>INDEX('Cyclical_after overrides'!$A$1:$AX$244,MATCH(Recharges!$A148,'Cyclical_after overrides'!$A$1:$A$244,0),MATCH(Recharges!H$2,'Cyclical_after overrides'!$A$1:$AX$1,0))</f>
        <v>0.53600000000000003</v>
      </c>
      <c r="I148" s="149">
        <f>INDEX('Cyclical_after overrides'!$A$1:$AX$244,MATCH(Recharges!$A148,'Cyclical_after overrides'!$A$1:$A$244,0),MATCH(Recharges!I$2,'Cyclical_after overrides'!$A$1:$AX$1,0))</f>
        <v>0</v>
      </c>
      <c r="J148" s="149">
        <f>INDEX('Cyclical_after overrides'!$A$1:$AX$244,MATCH(Recharges!$A148,'Cyclical_after overrides'!$A$1:$A$244,0),MATCH(Recharges!J$2,'Cyclical_after overrides'!$A$1:$AX$1,0))</f>
        <v>3.9E-2</v>
      </c>
      <c r="L148" s="149" t="str">
        <f>_xlfn.IFNA(INDEX(PR24_after_overrides!$D$3:$AX$128, MATCH(Recharges!$A148, PR24_after_overrides!$A$3:$A$128, 0), MATCH(Recharges!L$2, PR24_after_overrides!$D$2:$AX$2, 0)), "")</f>
        <v/>
      </c>
      <c r="M148" s="149" t="str">
        <f>_xlfn.IFNA(INDEX(PR24_after_overrides!$D$3:$AX$128, MATCH(Recharges!$A148, PR24_after_overrides!$A$3:$A$128, 0), MATCH(Recharges!M$2, PR24_after_overrides!$D$2:$AX$2, 0)), "")</f>
        <v/>
      </c>
      <c r="N148" s="149" t="str">
        <f>_xlfn.IFNA(INDEX(PR24_after_overrides!$D$3:$AX$128, MATCH(Recharges!$A148, PR24_after_overrides!$A$3:$A$128, 0), MATCH(Recharges!N$2, PR24_after_overrides!$D$2:$AX$2, 0)), "")</f>
        <v/>
      </c>
      <c r="O148" s="149" t="str">
        <f>_xlfn.IFNA(INDEX(PR24_after_overrides!$D$3:$AX$128, MATCH(Recharges!$A148, PR24_after_overrides!$A$3:$A$128, 0), MATCH(Recharges!O$2, PR24_after_overrides!$D$2:$AX$2, 0)), "")</f>
        <v/>
      </c>
      <c r="Q148" s="149">
        <f>INDEX(PR19_after_overrides!$A$1:$J$255, MATCH(Recharges!$A148, PR19_after_overrides!$A$1:$A$255, 0), MATCH(Recharges!Q$2, PR19_after_overrides!$A$1:$J$1, 0))</f>
        <v>0</v>
      </c>
      <c r="R148" s="149">
        <f>INDEX(PR19_after_overrides!$A$1:$J$255, MATCH(Recharges!$A148, PR19_after_overrides!$A$1:$A$255, 0), MATCH(Recharges!R$2, PR19_after_overrides!$A$1:$J$1, 0))</f>
        <v>0.30199999999999999</v>
      </c>
      <c r="S148" s="149">
        <f>INDEX(PR19_after_overrides!$A$1:$J$255, MATCH(Recharges!$A148, PR19_after_overrides!$A$1:$A$255, 0), MATCH(Recharges!S$2, PR19_after_overrides!$A$1:$J$1, 0))</f>
        <v>0</v>
      </c>
      <c r="T148" s="149">
        <f>INDEX(PR19_after_overrides!$A$1:$J$255, MATCH(Recharges!$A148, PR19_after_overrides!$A$1:$A$255, 0), MATCH(Recharges!T$2, PR19_after_overrides!$A$1:$J$1, 0))</f>
        <v>3.9E-2</v>
      </c>
      <c r="V148" s="149" cm="1">
        <f t="array" ref="V148">_xlfn.IFS($C148&lt;"2018-19",
_xlfn.IFS($X148="BPDT",SUM(Q148:R148)-SUM(S148:T148),$X148="Numbers agree",SUM(Q148:R148)-SUM(S148:T148),$X148="APR",ABS(D148)-ABS(E148),$X148="n/a",ABS(D148)-ABS(E148)),
$C148="2018-19",ABS(D148)-ABS(E148),
$C148="2019-20",ABS(D148)-ABS(E148),
$C148&lt;"2024-25",SUM(G148:H148)-SUM(I148:J148),C148&gt;="2024-25",SUM(L148:M148)-SUM(N148:O148))</f>
        <v>0.49700000000000005</v>
      </c>
      <c r="X148" s="111"/>
    </row>
    <row r="149" spans="1:24" x14ac:dyDescent="0.4">
      <c r="A149" s="111" t="str">
        <f t="shared" si="6"/>
        <v>WSH23</v>
      </c>
      <c r="B149" s="111" t="s">
        <v>361</v>
      </c>
      <c r="C149" s="111" t="s">
        <v>261</v>
      </c>
      <c r="D149" s="149" t="str">
        <f>INDEX('Cyclical_after overrides'!$A$1:$AX$244,MATCH(Recharges!$A149,'Cyclical_after overrides'!$A$1:$A$244,0),MATCH(Recharges!D$2,'Cyclical_after overrides'!$A$1:$AX$1,0))</f>
        <v/>
      </c>
      <c r="E149" s="149" t="str">
        <f>INDEX('Cyclical_after overrides'!$A$1:$AX$244,MATCH(Recharges!$A149,'Cyclical_after overrides'!$A$1:$A$244,0),MATCH(Recharges!E$2,'Cyclical_after overrides'!$A$1:$AX$1,0))</f>
        <v/>
      </c>
      <c r="G149" s="149">
        <f>INDEX('Cyclical_after overrides'!$A$1:$AX$244,MATCH(Recharges!$A149,'Cyclical_after overrides'!$A$1:$A$244,0),MATCH(Recharges!G$2,'Cyclical_after overrides'!$A$1:$AX$1,0))</f>
        <v>0</v>
      </c>
      <c r="H149" s="149">
        <f>INDEX('Cyclical_after overrides'!$A$1:$AX$244,MATCH(Recharges!$A149,'Cyclical_after overrides'!$A$1:$A$244,0),MATCH(Recharges!H$2,'Cyclical_after overrides'!$A$1:$AX$1,0))</f>
        <v>0.59</v>
      </c>
      <c r="I149" s="149">
        <f>INDEX('Cyclical_after overrides'!$A$1:$AX$244,MATCH(Recharges!$A149,'Cyclical_after overrides'!$A$1:$A$244,0),MATCH(Recharges!I$2,'Cyclical_after overrides'!$A$1:$AX$1,0))</f>
        <v>0</v>
      </c>
      <c r="J149" s="149">
        <f>INDEX('Cyclical_after overrides'!$A$1:$AX$244,MATCH(Recharges!$A149,'Cyclical_after overrides'!$A$1:$A$244,0),MATCH(Recharges!J$2,'Cyclical_after overrides'!$A$1:$AX$1,0))</f>
        <v>3.9E-2</v>
      </c>
      <c r="L149" s="149" t="str">
        <f>_xlfn.IFNA(INDEX(PR24_after_overrides!$D$3:$AX$128, MATCH(Recharges!$A149, PR24_after_overrides!$A$3:$A$128, 0), MATCH(Recharges!L$2, PR24_after_overrides!$D$2:$AX$2, 0)), "")</f>
        <v/>
      </c>
      <c r="M149" s="149" t="str">
        <f>_xlfn.IFNA(INDEX(PR24_after_overrides!$D$3:$AX$128, MATCH(Recharges!$A149, PR24_after_overrides!$A$3:$A$128, 0), MATCH(Recharges!M$2, PR24_after_overrides!$D$2:$AX$2, 0)), "")</f>
        <v/>
      </c>
      <c r="N149" s="149" t="str">
        <f>_xlfn.IFNA(INDEX(PR24_after_overrides!$D$3:$AX$128, MATCH(Recharges!$A149, PR24_after_overrides!$A$3:$A$128, 0), MATCH(Recharges!N$2, PR24_after_overrides!$D$2:$AX$2, 0)), "")</f>
        <v/>
      </c>
      <c r="O149" s="149" t="str">
        <f>_xlfn.IFNA(INDEX(PR24_after_overrides!$D$3:$AX$128, MATCH(Recharges!$A149, PR24_after_overrides!$A$3:$A$128, 0), MATCH(Recharges!O$2, PR24_after_overrides!$D$2:$AX$2, 0)), "")</f>
        <v/>
      </c>
      <c r="Q149" s="149">
        <f>INDEX(PR19_after_overrides!$A$1:$J$255, MATCH(Recharges!$A149, PR19_after_overrides!$A$1:$A$255, 0), MATCH(Recharges!Q$2, PR19_after_overrides!$A$1:$J$1, 0))</f>
        <v>0</v>
      </c>
      <c r="R149" s="149">
        <f>INDEX(PR19_after_overrides!$A$1:$J$255, MATCH(Recharges!$A149, PR19_after_overrides!$A$1:$A$255, 0), MATCH(Recharges!R$2, PR19_after_overrides!$A$1:$J$1, 0))</f>
        <v>0.29399999999999998</v>
      </c>
      <c r="S149" s="149">
        <f>INDEX(PR19_after_overrides!$A$1:$J$255, MATCH(Recharges!$A149, PR19_after_overrides!$A$1:$A$255, 0), MATCH(Recharges!S$2, PR19_after_overrides!$A$1:$J$1, 0))</f>
        <v>0</v>
      </c>
      <c r="T149" s="149">
        <f>INDEX(PR19_after_overrides!$A$1:$J$255, MATCH(Recharges!$A149, PR19_after_overrides!$A$1:$A$255, 0), MATCH(Recharges!T$2, PR19_after_overrides!$A$1:$J$1, 0))</f>
        <v>0.04</v>
      </c>
      <c r="V149" s="149" cm="1">
        <f t="array" ref="V149">_xlfn.IFS($C149&lt;"2018-19",
_xlfn.IFS($X149="BPDT",SUM(Q149:R149)-SUM(S149:T149),$X149="Numbers agree",SUM(Q149:R149)-SUM(S149:T149),$X149="APR",ABS(D149)-ABS(E149),$X149="n/a",ABS(D149)-ABS(E149)),
$C149="2018-19",ABS(D149)-ABS(E149),
$C149="2019-20",ABS(D149)-ABS(E149),
$C149&lt;"2024-25",SUM(G149:H149)-SUM(I149:J149),C149&gt;="2024-25",SUM(L149:M149)-SUM(N149:O149))</f>
        <v>0.55099999999999993</v>
      </c>
      <c r="X149" s="111"/>
    </row>
    <row r="150" spans="1:24" x14ac:dyDescent="0.4">
      <c r="A150" s="111" t="str">
        <f t="shared" ref="A150:A155" si="8">B150&amp;RIGHT(C150,2)</f>
        <v>WSH24</v>
      </c>
      <c r="B150" s="111" t="s">
        <v>361</v>
      </c>
      <c r="C150" s="111" t="s">
        <v>263</v>
      </c>
      <c r="D150" s="149"/>
      <c r="E150" s="149"/>
      <c r="G150" s="149">
        <f>INDEX('Cyclical_after overrides'!$A$1:$AX$244,MATCH(Recharges!$A150,'Cyclical_after overrides'!$A$1:$A$244,0),MATCH(Recharges!G$2,'Cyclical_after overrides'!$A$1:$AX$1,0))</f>
        <v>0</v>
      </c>
      <c r="H150" s="149">
        <f>INDEX('Cyclical_after overrides'!$A$1:$AX$244,MATCH(Recharges!$A150,'Cyclical_after overrides'!$A$1:$A$244,0),MATCH(Recharges!H$2,'Cyclical_after overrides'!$A$1:$AX$1,0))</f>
        <v>0.61199999999999999</v>
      </c>
      <c r="I150" s="149">
        <f>INDEX('Cyclical_after overrides'!$A$1:$AX$244,MATCH(Recharges!$A150,'Cyclical_after overrides'!$A$1:$A$244,0),MATCH(Recharges!I$2,'Cyclical_after overrides'!$A$1:$AX$1,0))</f>
        <v>0</v>
      </c>
      <c r="J150" s="149">
        <f>INDEX('Cyclical_after overrides'!$A$1:$AX$244,MATCH(Recharges!$A150,'Cyclical_after overrides'!$A$1:$A$244,0),MATCH(Recharges!J$2,'Cyclical_after overrides'!$A$1:$AX$1,0))</f>
        <v>3.5999999999999997E-2</v>
      </c>
      <c r="L150" s="149">
        <f>_xlfn.IFNA(INDEX(PR24_after_overrides!$D$3:$AX$128, MATCH(Recharges!$A150, PR24_after_overrides!$A$3:$A$128, 0), MATCH(Recharges!L$2, PR24_after_overrides!$D$2:$AX$2, 0)), "")</f>
        <v>0</v>
      </c>
      <c r="M150" s="149">
        <f>_xlfn.IFNA(INDEX(PR24_after_overrides!$D$3:$AX$128, MATCH(Recharges!$A150, PR24_after_overrides!$A$3:$A$128, 0), MATCH(Recharges!M$2, PR24_after_overrides!$D$2:$AX$2, 0)), "")</f>
        <v>0.61217202844564844</v>
      </c>
      <c r="N150" s="149">
        <f>_xlfn.IFNA(INDEX(PR24_after_overrides!$D$3:$AX$128, MATCH(Recharges!$A150, PR24_after_overrides!$A$3:$A$128, 0), MATCH(Recharges!N$2, PR24_after_overrides!$D$2:$AX$2, 0)), "")</f>
        <v>0</v>
      </c>
      <c r="O150" s="149">
        <f>_xlfn.IFNA(INDEX(PR24_after_overrides!$D$3:$AX$128, MATCH(Recharges!$A150, PR24_after_overrides!$A$3:$A$128, 0), MATCH(Recharges!O$2, PR24_after_overrides!$D$2:$AX$2, 0)), "")</f>
        <v>3.5885946495089742E-2</v>
      </c>
      <c r="Q150" s="149"/>
      <c r="R150" s="149"/>
      <c r="S150" s="149"/>
      <c r="T150" s="149"/>
      <c r="V150" s="149" cm="1">
        <f t="array" ref="V150">_xlfn.IFS($C150&lt;"2018-19",
_xlfn.IFS($X150="BPDT",SUM(Q150:R150)-SUM(S150:T150),$X150="Numbers agree",SUM(Q150:R150)-SUM(S150:T150),$X150="APR",ABS(D150)-ABS(E150),$X150="n/a",ABS(D150)-ABS(E150)),
$C150="2018-19",ABS(D150)-ABS(E150),
$C150="2019-20",ABS(D150)-ABS(E150),
$C150&lt;"2024-25",SUM(G150:H150)-SUM(I150:J150),C150&gt;="2024-25",SUM(L150:M150)-SUM(N150:O150))</f>
        <v>0.57599999999999996</v>
      </c>
      <c r="X150" s="111"/>
    </row>
    <row r="151" spans="1:24" x14ac:dyDescent="0.4">
      <c r="A151" s="111" t="str">
        <f t="shared" si="8"/>
        <v>WSH25</v>
      </c>
      <c r="B151" s="111" t="s">
        <v>361</v>
      </c>
      <c r="C151" s="111" t="s">
        <v>516</v>
      </c>
      <c r="D151" s="149"/>
      <c r="E151" s="149"/>
      <c r="G151" s="149"/>
      <c r="H151" s="149"/>
      <c r="I151" s="149"/>
      <c r="J151" s="149"/>
      <c r="L151" s="149">
        <f>_xlfn.IFNA(INDEX(PR24_after_overrides!$D$3:$AX$128, MATCH(Recharges!$A151, PR24_after_overrides!$A$3:$A$128, 0), MATCH(Recharges!L$2, PR24_after_overrides!$D$2:$AX$2, 0)), "")</f>
        <v>0</v>
      </c>
      <c r="M151" s="149">
        <f>_xlfn.IFNA(INDEX(PR24_after_overrides!$D$3:$AX$128, MATCH(Recharges!$A151, PR24_after_overrides!$A$3:$A$128, 0), MATCH(Recharges!M$2, PR24_after_overrides!$D$2:$AX$2, 0)), "")</f>
        <v>0.55306794954283778</v>
      </c>
      <c r="N151" s="149">
        <f>_xlfn.IFNA(INDEX(PR24_after_overrides!$D$3:$AX$128, MATCH(Recharges!$A151, PR24_after_overrides!$A$3:$A$128, 0), MATCH(Recharges!N$2, PR24_after_overrides!$D$2:$AX$2, 0)), "")</f>
        <v>0</v>
      </c>
      <c r="O151" s="149">
        <f>_xlfn.IFNA(INDEX(PR24_after_overrides!$D$3:$AX$128, MATCH(Recharges!$A151, PR24_after_overrides!$A$3:$A$128, 0), MATCH(Recharges!O$2, PR24_after_overrides!$D$2:$AX$2, 0)), "")</f>
        <v>3.6799041652556722E-2</v>
      </c>
      <c r="Q151" s="149"/>
      <c r="R151" s="149"/>
      <c r="S151" s="149"/>
      <c r="T151" s="149"/>
      <c r="V151" s="149" cm="1">
        <f t="array" ref="V151">_xlfn.IFS($C151&lt;"2018-19",
_xlfn.IFS($X151="BPDT",SUM(Q151:R151)-SUM(S151:T151),$X151="Numbers agree",SUM(Q151:R151)-SUM(S151:T151),$X151="APR",ABS(D151)-ABS(E151),$X151="n/a",ABS(D151)-ABS(E151)),
$C151="2018-19",ABS(D151)-ABS(E151),
$C151="2019-20",ABS(D151)-ABS(E151),
$C151&lt;"2024-25",SUM(G151:H151)-SUM(I151:J151),C151&gt;="2024-25",SUM(L151:M151)-SUM(N151:O151))</f>
        <v>0.51626890789028101</v>
      </c>
      <c r="X151" s="111"/>
    </row>
    <row r="152" spans="1:24" x14ac:dyDescent="0.4">
      <c r="A152" s="111" t="str">
        <f t="shared" si="8"/>
        <v>WSH26</v>
      </c>
      <c r="B152" s="111" t="s">
        <v>361</v>
      </c>
      <c r="C152" s="111" t="s">
        <v>518</v>
      </c>
      <c r="D152" s="149"/>
      <c r="E152" s="149"/>
      <c r="G152" s="149"/>
      <c r="H152" s="149"/>
      <c r="I152" s="149"/>
      <c r="J152" s="149"/>
      <c r="L152" s="149">
        <f>_xlfn.IFNA(INDEX(PR24_after_overrides!$D$3:$AX$128, MATCH(Recharges!$A152, PR24_after_overrides!$A$3:$A$128, 0), MATCH(Recharges!L$2, PR24_after_overrides!$D$2:$AX$2, 0)), "")</f>
        <v>0</v>
      </c>
      <c r="M152" s="149">
        <f>_xlfn.IFNA(INDEX(PR24_after_overrides!$D$3:$AX$128, MATCH(Recharges!$A152, PR24_after_overrides!$A$3:$A$128, 0), MATCH(Recharges!M$2, PR24_after_overrides!$D$2:$AX$2, 0)), "")</f>
        <v>0.63360384319759577</v>
      </c>
      <c r="N152" s="149">
        <f>_xlfn.IFNA(INDEX(PR24_after_overrides!$D$3:$AX$128, MATCH(Recharges!$A152, PR24_after_overrides!$A$3:$A$128, 0), MATCH(Recharges!N$2, PR24_after_overrides!$D$2:$AX$2, 0)), "")</f>
        <v>0</v>
      </c>
      <c r="O152" s="149">
        <f>_xlfn.IFNA(INDEX(PR24_after_overrides!$D$3:$AX$128, MATCH(Recharges!$A152, PR24_after_overrides!$A$3:$A$128, 0), MATCH(Recharges!O$2, PR24_after_overrides!$D$2:$AX$2, 0)), "")</f>
        <v>4.2019103039282094E-2</v>
      </c>
      <c r="Q152" s="149"/>
      <c r="R152" s="149"/>
      <c r="S152" s="149"/>
      <c r="T152" s="149"/>
      <c r="V152" s="149" cm="1">
        <f t="array" ref="V152">_xlfn.IFS($C152&lt;"2018-19",
_xlfn.IFS($X152="BPDT",SUM(Q152:R152)-SUM(S152:T152),$X152="Numbers agree",SUM(Q152:R152)-SUM(S152:T152),$X152="APR",ABS(D152)-ABS(E152),$X152="n/a",ABS(D152)-ABS(E152)),
$C152="2018-19",ABS(D152)-ABS(E152),
$C152="2019-20",ABS(D152)-ABS(E152),
$C152&lt;"2024-25",SUM(G152:H152)-SUM(I152:J152),C152&gt;="2024-25",SUM(L152:M152)-SUM(N152:O152))</f>
        <v>0.59158474015831364</v>
      </c>
      <c r="X152" s="111"/>
    </row>
    <row r="153" spans="1:24" x14ac:dyDescent="0.4">
      <c r="A153" s="111" t="str">
        <f t="shared" si="8"/>
        <v>WSH27</v>
      </c>
      <c r="B153" s="111" t="s">
        <v>361</v>
      </c>
      <c r="C153" s="111" t="s">
        <v>519</v>
      </c>
      <c r="D153" s="149"/>
      <c r="E153" s="149"/>
      <c r="G153" s="149"/>
      <c r="H153" s="149"/>
      <c r="I153" s="149"/>
      <c r="J153" s="149"/>
      <c r="L153" s="149">
        <f>_xlfn.IFNA(INDEX(PR24_after_overrides!$D$3:$AX$128, MATCH(Recharges!$A153, PR24_after_overrides!$A$3:$A$128, 0), MATCH(Recharges!L$2, PR24_after_overrides!$D$2:$AX$2, 0)), "")</f>
        <v>0</v>
      </c>
      <c r="M153" s="149">
        <f>_xlfn.IFNA(INDEX(PR24_after_overrides!$D$3:$AX$128, MATCH(Recharges!$A153, PR24_after_overrides!$A$3:$A$128, 0), MATCH(Recharges!M$2, PR24_after_overrides!$D$2:$AX$2, 0)), "")</f>
        <v>0.55153390036666106</v>
      </c>
      <c r="N153" s="149">
        <f>_xlfn.IFNA(INDEX(PR24_after_overrides!$D$3:$AX$128, MATCH(Recharges!$A153, PR24_after_overrides!$A$3:$A$128, 0), MATCH(Recharges!N$2, PR24_after_overrides!$D$2:$AX$2, 0)), "")</f>
        <v>0</v>
      </c>
      <c r="O153" s="149">
        <f>_xlfn.IFNA(INDEX(PR24_after_overrides!$D$3:$AX$128, MATCH(Recharges!$A153, PR24_after_overrides!$A$3:$A$128, 0), MATCH(Recharges!O$2, PR24_after_overrides!$D$2:$AX$2, 0)), "")</f>
        <v>3.6092197979004405E-2</v>
      </c>
      <c r="Q153" s="149"/>
      <c r="R153" s="149"/>
      <c r="S153" s="149"/>
      <c r="T153" s="149"/>
      <c r="V153" s="149" cm="1">
        <f t="array" ref="V153">_xlfn.IFS($C153&lt;"2018-19",
_xlfn.IFS($X153="BPDT",SUM(Q153:R153)-SUM(S153:T153),$X153="Numbers agree",SUM(Q153:R153)-SUM(S153:T153),$X153="APR",ABS(D153)-ABS(E153),$X153="n/a",ABS(D153)-ABS(E153)),
$C153="2018-19",ABS(D153)-ABS(E153),
$C153="2019-20",ABS(D153)-ABS(E153),
$C153&lt;"2024-25",SUM(G153:H153)-SUM(I153:J153),C153&gt;="2024-25",SUM(L153:M153)-SUM(N153:O153))</f>
        <v>0.51544170238765663</v>
      </c>
      <c r="X153" s="111"/>
    </row>
    <row r="154" spans="1:24" x14ac:dyDescent="0.4">
      <c r="A154" s="111" t="str">
        <f t="shared" si="8"/>
        <v>WSH28</v>
      </c>
      <c r="B154" s="111" t="s">
        <v>361</v>
      </c>
      <c r="C154" s="111" t="s">
        <v>520</v>
      </c>
      <c r="D154" s="149"/>
      <c r="E154" s="149"/>
      <c r="G154" s="149"/>
      <c r="H154" s="149"/>
      <c r="I154" s="149"/>
      <c r="J154" s="149"/>
      <c r="L154" s="149">
        <f>_xlfn.IFNA(INDEX(PR24_after_overrides!$D$3:$AX$128, MATCH(Recharges!$A154, PR24_after_overrides!$A$3:$A$128, 0), MATCH(Recharges!L$2, PR24_after_overrides!$D$2:$AX$2, 0)), "")</f>
        <v>0</v>
      </c>
      <c r="M154" s="149">
        <f>_xlfn.IFNA(INDEX(PR24_after_overrides!$D$3:$AX$128, MATCH(Recharges!$A154, PR24_after_overrides!$A$3:$A$128, 0), MATCH(Recharges!M$2, PR24_after_overrides!$D$2:$AX$2, 0)), "")</f>
        <v>0.55221062907876739</v>
      </c>
      <c r="N154" s="149">
        <f>_xlfn.IFNA(INDEX(PR24_after_overrides!$D$3:$AX$128, MATCH(Recharges!$A154, PR24_after_overrides!$A$3:$A$128, 0), MATCH(Recharges!N$2, PR24_after_overrides!$D$2:$AX$2, 0)), "")</f>
        <v>0</v>
      </c>
      <c r="O154" s="149">
        <f>_xlfn.IFNA(INDEX(PR24_after_overrides!$D$3:$AX$128, MATCH(Recharges!$A154, PR24_after_overrides!$A$3:$A$128, 0), MATCH(Recharges!O$2, PR24_after_overrides!$D$2:$AX$2, 0)), "")</f>
        <v>3.6814041938584494E-2</v>
      </c>
      <c r="Q154" s="149"/>
      <c r="R154" s="149"/>
      <c r="S154" s="149"/>
      <c r="T154" s="149"/>
      <c r="V154" s="149" cm="1">
        <f t="array" ref="V154">_xlfn.IFS($C154&lt;"2018-19",
_xlfn.IFS($X154="BPDT",SUM(Q154:R154)-SUM(S154:T154),$X154="Numbers agree",SUM(Q154:R154)-SUM(S154:T154),$X154="APR",ABS(D154)-ABS(E154),$X154="n/a",ABS(D154)-ABS(E154)),
$C154="2018-19",ABS(D154)-ABS(E154),
$C154="2019-20",ABS(D154)-ABS(E154),
$C154&lt;"2024-25",SUM(G154:H154)-SUM(I154:J154),C154&gt;="2024-25",SUM(L154:M154)-SUM(N154:O154))</f>
        <v>0.51539658714018288</v>
      </c>
      <c r="X154" s="111"/>
    </row>
    <row r="155" spans="1:24" x14ac:dyDescent="0.4">
      <c r="A155" s="111" t="str">
        <f t="shared" si="8"/>
        <v>WSH29</v>
      </c>
      <c r="B155" s="111" t="s">
        <v>361</v>
      </c>
      <c r="C155" s="111" t="s">
        <v>521</v>
      </c>
      <c r="D155" s="149"/>
      <c r="E155" s="149"/>
      <c r="G155" s="149"/>
      <c r="H155" s="149"/>
      <c r="I155" s="149"/>
      <c r="J155" s="149"/>
      <c r="L155" s="149">
        <f>_xlfn.IFNA(INDEX(PR24_after_overrides!$D$3:$AX$128, MATCH(Recharges!$A155, PR24_after_overrides!$A$3:$A$128, 0), MATCH(Recharges!L$2, PR24_after_overrides!$D$2:$AX$2, 0)), "")</f>
        <v>0</v>
      </c>
      <c r="M155" s="149">
        <f>_xlfn.IFNA(INDEX(PR24_after_overrides!$D$3:$AX$128, MATCH(Recharges!$A155, PR24_after_overrides!$A$3:$A$128, 0), MATCH(Recharges!M$2, PR24_after_overrides!$D$2:$AX$2, 0)), "")</f>
        <v>0.49871522438676175</v>
      </c>
      <c r="N155" s="149">
        <f>_xlfn.IFNA(INDEX(PR24_after_overrides!$D$3:$AX$128, MATCH(Recharges!$A155, PR24_after_overrides!$A$3:$A$128, 0), MATCH(Recharges!N$2, PR24_after_overrides!$D$2:$AX$2, 0)), "")</f>
        <v>0</v>
      </c>
      <c r="O155" s="149">
        <f>_xlfn.IFNA(INDEX(PR24_after_overrides!$D$3:$AX$128, MATCH(Recharges!$A155, PR24_after_overrides!$A$3:$A$128, 0), MATCH(Recharges!O$2, PR24_after_overrides!$D$2:$AX$2, 0)), "")</f>
        <v>3.2856532430186658E-2</v>
      </c>
      <c r="Q155" s="149"/>
      <c r="R155" s="149"/>
      <c r="S155" s="149"/>
      <c r="T155" s="149"/>
      <c r="V155" s="149" cm="1">
        <f t="array" ref="V155">_xlfn.IFS($C155&lt;"2018-19",
_xlfn.IFS($X155="BPDT",SUM(Q155:R155)-SUM(S155:T155),$X155="Numbers agree",SUM(Q155:R155)-SUM(S155:T155),$X155="APR",ABS(D155)-ABS(E155),$X155="n/a",ABS(D155)-ABS(E155)),
$C155="2018-19",ABS(D155)-ABS(E155),
$C155="2019-20",ABS(D155)-ABS(E155),
$C155&lt;"2024-25",SUM(G155:H155)-SUM(I155:J155),C155&gt;="2024-25",SUM(L155:M155)-SUM(N155:O155))</f>
        <v>0.46585869195657509</v>
      </c>
      <c r="X155" s="111"/>
    </row>
    <row r="156" spans="1:24" x14ac:dyDescent="0.4">
      <c r="A156" s="111" t="str">
        <f>B156&amp;RIGHT(C156,2)</f>
        <v>WSH30</v>
      </c>
      <c r="B156" s="111" t="s">
        <v>361</v>
      </c>
      <c r="C156" s="111" t="s">
        <v>522</v>
      </c>
      <c r="D156" s="149"/>
      <c r="E156" s="149"/>
      <c r="G156" s="149"/>
      <c r="H156" s="149"/>
      <c r="I156" s="149"/>
      <c r="J156" s="149"/>
      <c r="L156" s="149">
        <f>_xlfn.IFNA(INDEX(PR24_after_overrides!$D$3:$AX$128, MATCH(Recharges!$A156, PR24_after_overrides!$A$3:$A$128, 0), MATCH(Recharges!L$2, PR24_after_overrides!$D$2:$AX$2, 0)), "")</f>
        <v>0</v>
      </c>
      <c r="M156" s="149">
        <f>_xlfn.IFNA(INDEX(PR24_after_overrides!$D$3:$AX$128, MATCH(Recharges!$A156, PR24_after_overrides!$A$3:$A$128, 0), MATCH(Recharges!M$2, PR24_after_overrides!$D$2:$AX$2, 0)), "")</f>
        <v>0.47038819964159378</v>
      </c>
      <c r="N156" s="149">
        <f>_xlfn.IFNA(INDEX(PR24_after_overrides!$D$3:$AX$128, MATCH(Recharges!$A156, PR24_after_overrides!$A$3:$A$128, 0), MATCH(Recharges!N$2, PR24_after_overrides!$D$2:$AX$2, 0)), "")</f>
        <v>0</v>
      </c>
      <c r="O156" s="149">
        <f>_xlfn.IFNA(INDEX(PR24_after_overrides!$D$3:$AX$128, MATCH(Recharges!$A156, PR24_after_overrides!$A$3:$A$128, 0), MATCH(Recharges!O$2, PR24_after_overrides!$D$2:$AX$2, 0)), "")</f>
        <v>3.1119830001733937E-2</v>
      </c>
      <c r="Q156" s="149"/>
      <c r="R156" s="149"/>
      <c r="S156" s="149"/>
      <c r="T156" s="149"/>
      <c r="V156" s="149" cm="1">
        <f t="array" ref="V156">_xlfn.IFS($C156&lt;"2018-19",
_xlfn.IFS($X156="BPDT",SUM(Q156:R156)-SUM(S156:T156),$X156="Numbers agree",SUM(Q156:R156)-SUM(S156:T156),$X156="APR",ABS(D156)-ABS(E156),$X156="n/a",ABS(D156)-ABS(E156)),
$C156="2018-19",ABS(D156)-ABS(E156),
$C156="2019-20",ABS(D156)-ABS(E156),
$C156&lt;"2024-25",SUM(G156:H156)-SUM(I156:J156),C156&gt;="2024-25",SUM(L156:M156)-SUM(N156:O156))</f>
        <v>0.43926836963985982</v>
      </c>
      <c r="X156" s="111"/>
    </row>
    <row r="157" spans="1:24" x14ac:dyDescent="0.4">
      <c r="A157" s="111" t="str">
        <f t="shared" si="6"/>
        <v>WSX14</v>
      </c>
      <c r="B157" s="111" t="s">
        <v>373</v>
      </c>
      <c r="C157" s="111" t="s">
        <v>243</v>
      </c>
      <c r="D157" s="149">
        <f>INDEX('Cyclical_after overrides'!$A$1:$AX$244,MATCH(Recharges!$A157,'Cyclical_after overrides'!$A$1:$A$244,0),MATCH(Recharges!D$2,'Cyclical_after overrides'!$A$1:$AX$1,0))</f>
        <v>0.1</v>
      </c>
      <c r="E157" s="149">
        <f>INDEX('Cyclical_after overrides'!$A$1:$AX$244,MATCH(Recharges!$A157,'Cyclical_after overrides'!$A$1:$A$244,0),MATCH(Recharges!E$2,'Cyclical_after overrides'!$A$1:$AX$1,0))</f>
        <v>0</v>
      </c>
      <c r="G157" s="149" t="str">
        <f>INDEX('Cyclical_after overrides'!$A$1:$AX$244,MATCH(Recharges!$A157,'Cyclical_after overrides'!$A$1:$A$244,0),MATCH(Recharges!G$2,'Cyclical_after overrides'!$A$1:$AX$1,0))</f>
        <v/>
      </c>
      <c r="H157" s="149" t="str">
        <f>INDEX('Cyclical_after overrides'!$A$1:$AX$244,MATCH(Recharges!$A157,'Cyclical_after overrides'!$A$1:$A$244,0),MATCH(Recharges!H$2,'Cyclical_after overrides'!$A$1:$AX$1,0))</f>
        <v/>
      </c>
      <c r="I157" s="149" t="str">
        <f>INDEX('Cyclical_after overrides'!$A$1:$AX$244,MATCH(Recharges!$A157,'Cyclical_after overrides'!$A$1:$A$244,0),MATCH(Recharges!I$2,'Cyclical_after overrides'!$A$1:$AX$1,0))</f>
        <v/>
      </c>
      <c r="J157" s="149" t="str">
        <f>INDEX('Cyclical_after overrides'!$A$1:$AX$244,MATCH(Recharges!$A157,'Cyclical_after overrides'!$A$1:$A$244,0),MATCH(Recharges!J$2,'Cyclical_after overrides'!$A$1:$AX$1,0))</f>
        <v/>
      </c>
      <c r="L157" s="149" t="str">
        <f>_xlfn.IFNA(INDEX(PR24_after_overrides!$D$3:$AX$128, MATCH(Recharges!$A157, PR24_after_overrides!$A$3:$A$128, 0), MATCH(Recharges!L$2, PR24_after_overrides!$D$2:$AX$2, 0)), "")</f>
        <v/>
      </c>
      <c r="M157" s="149" t="str">
        <f>_xlfn.IFNA(INDEX(PR24_after_overrides!$D$3:$AX$128, MATCH(Recharges!$A157, PR24_after_overrides!$A$3:$A$128, 0), MATCH(Recharges!M$2, PR24_after_overrides!$D$2:$AX$2, 0)), "")</f>
        <v/>
      </c>
      <c r="N157" s="149" t="str">
        <f>_xlfn.IFNA(INDEX(PR24_after_overrides!$D$3:$AX$128, MATCH(Recharges!$A157, PR24_after_overrides!$A$3:$A$128, 0), MATCH(Recharges!N$2, PR24_after_overrides!$D$2:$AX$2, 0)), "")</f>
        <v/>
      </c>
      <c r="O157" s="149" t="str">
        <f>_xlfn.IFNA(INDEX(PR24_after_overrides!$D$3:$AX$128, MATCH(Recharges!$A157, PR24_after_overrides!$A$3:$A$128, 0), MATCH(Recharges!O$2, PR24_after_overrides!$D$2:$AX$2, 0)), "")</f>
        <v/>
      </c>
      <c r="Q157" s="149">
        <f>INDEX(PR19_after_overrides!$A$1:$J$255, MATCH(Recharges!$A157, PR19_after_overrides!$A$1:$A$255, 0), MATCH(Recharges!Q$2, PR19_after_overrides!$A$1:$J$1, 0))</f>
        <v>0.56599999999999995</v>
      </c>
      <c r="R157" s="149">
        <f>INDEX(PR19_after_overrides!$A$1:$J$255, MATCH(Recharges!$A157, PR19_after_overrides!$A$1:$A$255, 0), MATCH(Recharges!R$2, PR19_after_overrides!$A$1:$J$1, 0))</f>
        <v>0</v>
      </c>
      <c r="S157" s="149">
        <f>INDEX(PR19_after_overrides!$A$1:$J$255, MATCH(Recharges!$A157, PR19_after_overrides!$A$1:$A$255, 0), MATCH(Recharges!S$2, PR19_after_overrides!$A$1:$J$1, 0))</f>
        <v>0</v>
      </c>
      <c r="T157" s="149">
        <f>INDEX(PR19_after_overrides!$A$1:$J$255, MATCH(Recharges!$A157, PR19_after_overrides!$A$1:$A$255, 0), MATCH(Recharges!T$2, PR19_after_overrides!$A$1:$J$1, 0))</f>
        <v>0</v>
      </c>
      <c r="V157" s="149" cm="1">
        <f t="array" ref="V157">_xlfn.IFS($C157&lt;"2018-19",
_xlfn.IFS($X157="BPDT",SUM(Q157:R157)-SUM(S157:T157),$X157="Numbers agree",SUM(Q157:R157)-SUM(S157:T157),$X157="APR",ABS(D157)-ABS(E157),$X157="n/a",ABS(D157)-ABS(E157)),
$C157="2018-19",ABS(D157)-ABS(E157),
$C157="2019-20",ABS(D157)-ABS(E157),
$C157&lt;"2024-25",SUM(G157:H157)-SUM(I157:J157),C157&gt;="2024-25",SUM(L157:M157)-SUM(N157:O157))</f>
        <v>0.56599999999999995</v>
      </c>
      <c r="X157" s="111" t="s">
        <v>578</v>
      </c>
    </row>
    <row r="158" spans="1:24" x14ac:dyDescent="0.4">
      <c r="A158" s="111" t="str">
        <f t="shared" si="6"/>
        <v>WSX15</v>
      </c>
      <c r="B158" s="111" t="s">
        <v>373</v>
      </c>
      <c r="C158" s="111" t="s">
        <v>245</v>
      </c>
      <c r="D158" s="149">
        <f>INDEX('Cyclical_after overrides'!$A$1:$AX$244,MATCH(Recharges!$A158,'Cyclical_after overrides'!$A$1:$A$244,0),MATCH(Recharges!D$2,'Cyclical_after overrides'!$A$1:$AX$1,0))</f>
        <v>0.1</v>
      </c>
      <c r="E158" s="149">
        <f>INDEX('Cyclical_after overrides'!$A$1:$AX$244,MATCH(Recharges!$A158,'Cyclical_after overrides'!$A$1:$A$244,0),MATCH(Recharges!E$2,'Cyclical_after overrides'!$A$1:$AX$1,0))</f>
        <v>0</v>
      </c>
      <c r="G158" s="149" t="str">
        <f>INDEX('Cyclical_after overrides'!$A$1:$AX$244,MATCH(Recharges!$A158,'Cyclical_after overrides'!$A$1:$A$244,0),MATCH(Recharges!G$2,'Cyclical_after overrides'!$A$1:$AX$1,0))</f>
        <v/>
      </c>
      <c r="H158" s="149" t="str">
        <f>INDEX('Cyclical_after overrides'!$A$1:$AX$244,MATCH(Recharges!$A158,'Cyclical_after overrides'!$A$1:$A$244,0),MATCH(Recharges!H$2,'Cyclical_after overrides'!$A$1:$AX$1,0))</f>
        <v/>
      </c>
      <c r="I158" s="149" t="str">
        <f>INDEX('Cyclical_after overrides'!$A$1:$AX$244,MATCH(Recharges!$A158,'Cyclical_after overrides'!$A$1:$A$244,0),MATCH(Recharges!I$2,'Cyclical_after overrides'!$A$1:$AX$1,0))</f>
        <v/>
      </c>
      <c r="J158" s="149" t="str">
        <f>INDEX('Cyclical_after overrides'!$A$1:$AX$244,MATCH(Recharges!$A158,'Cyclical_after overrides'!$A$1:$A$244,0),MATCH(Recharges!J$2,'Cyclical_after overrides'!$A$1:$AX$1,0))</f>
        <v/>
      </c>
      <c r="L158" s="149" t="str">
        <f>_xlfn.IFNA(INDEX(PR24_after_overrides!$D$3:$AX$128, MATCH(Recharges!$A158, PR24_after_overrides!$A$3:$A$128, 0), MATCH(Recharges!L$2, PR24_after_overrides!$D$2:$AX$2, 0)), "")</f>
        <v/>
      </c>
      <c r="M158" s="149" t="str">
        <f>_xlfn.IFNA(INDEX(PR24_after_overrides!$D$3:$AX$128, MATCH(Recharges!$A158, PR24_after_overrides!$A$3:$A$128, 0), MATCH(Recharges!M$2, PR24_after_overrides!$D$2:$AX$2, 0)), "")</f>
        <v/>
      </c>
      <c r="N158" s="149" t="str">
        <f>_xlfn.IFNA(INDEX(PR24_after_overrides!$D$3:$AX$128, MATCH(Recharges!$A158, PR24_after_overrides!$A$3:$A$128, 0), MATCH(Recharges!N$2, PR24_after_overrides!$D$2:$AX$2, 0)), "")</f>
        <v/>
      </c>
      <c r="O158" s="149" t="str">
        <f>_xlfn.IFNA(INDEX(PR24_after_overrides!$D$3:$AX$128, MATCH(Recharges!$A158, PR24_after_overrides!$A$3:$A$128, 0), MATCH(Recharges!O$2, PR24_after_overrides!$D$2:$AX$2, 0)), "")</f>
        <v/>
      </c>
      <c r="Q158" s="149">
        <f>INDEX(PR19_after_overrides!$A$1:$J$255, MATCH(Recharges!$A158, PR19_after_overrides!$A$1:$A$255, 0), MATCH(Recharges!Q$2, PR19_after_overrides!$A$1:$J$1, 0))</f>
        <v>0.59499999999999997</v>
      </c>
      <c r="R158" s="149">
        <f>INDEX(PR19_after_overrides!$A$1:$J$255, MATCH(Recharges!$A158, PR19_after_overrides!$A$1:$A$255, 0), MATCH(Recharges!R$2, PR19_after_overrides!$A$1:$J$1, 0))</f>
        <v>0</v>
      </c>
      <c r="S158" s="149">
        <f>INDEX(PR19_after_overrides!$A$1:$J$255, MATCH(Recharges!$A158, PR19_after_overrides!$A$1:$A$255, 0), MATCH(Recharges!S$2, PR19_after_overrides!$A$1:$J$1, 0))</f>
        <v>0</v>
      </c>
      <c r="T158" s="149">
        <f>INDEX(PR19_after_overrides!$A$1:$J$255, MATCH(Recharges!$A158, PR19_after_overrides!$A$1:$A$255, 0), MATCH(Recharges!T$2, PR19_after_overrides!$A$1:$J$1, 0))</f>
        <v>0</v>
      </c>
      <c r="V158" s="149" cm="1">
        <f t="array" ref="V158">_xlfn.IFS($C158&lt;"2018-19",
_xlfn.IFS($X158="BPDT",SUM(Q158:R158)-SUM(S158:T158),$X158="Numbers agree",SUM(Q158:R158)-SUM(S158:T158),$X158="APR",ABS(D158)-ABS(E158),$X158="n/a",ABS(D158)-ABS(E158)),
$C158="2018-19",ABS(D158)-ABS(E158),
$C158="2019-20",ABS(D158)-ABS(E158),
$C158&lt;"2024-25",SUM(G158:H158)-SUM(I158:J158),C158&gt;="2024-25",SUM(L158:M158)-SUM(N158:O158))</f>
        <v>0.59499999999999997</v>
      </c>
      <c r="X158" s="111" t="s">
        <v>578</v>
      </c>
    </row>
    <row r="159" spans="1:24" x14ac:dyDescent="0.4">
      <c r="A159" s="111" t="str">
        <f t="shared" si="6"/>
        <v>WSX16</v>
      </c>
      <c r="B159" s="111" t="s">
        <v>373</v>
      </c>
      <c r="C159" s="111" t="s">
        <v>247</v>
      </c>
      <c r="D159" s="149">
        <f>INDEX('Cyclical_after overrides'!$A$1:$AX$244,MATCH(Recharges!$A159,'Cyclical_after overrides'!$A$1:$A$244,0),MATCH(Recharges!D$2,'Cyclical_after overrides'!$A$1:$AX$1,0))</f>
        <v>0.4</v>
      </c>
      <c r="E159" s="149">
        <f>INDEX('Cyclical_after overrides'!$A$1:$AX$244,MATCH(Recharges!$A159,'Cyclical_after overrides'!$A$1:$A$244,0),MATCH(Recharges!E$2,'Cyclical_after overrides'!$A$1:$AX$1,0))</f>
        <v>0</v>
      </c>
      <c r="G159" s="149" t="str">
        <f>INDEX('Cyclical_after overrides'!$A$1:$AX$244,MATCH(Recharges!$A159,'Cyclical_after overrides'!$A$1:$A$244,0),MATCH(Recharges!G$2,'Cyclical_after overrides'!$A$1:$AX$1,0))</f>
        <v/>
      </c>
      <c r="H159" s="149" t="str">
        <f>INDEX('Cyclical_after overrides'!$A$1:$AX$244,MATCH(Recharges!$A159,'Cyclical_after overrides'!$A$1:$A$244,0),MATCH(Recharges!H$2,'Cyclical_after overrides'!$A$1:$AX$1,0))</f>
        <v/>
      </c>
      <c r="I159" s="149" t="str">
        <f>INDEX('Cyclical_after overrides'!$A$1:$AX$244,MATCH(Recharges!$A159,'Cyclical_after overrides'!$A$1:$A$244,0),MATCH(Recharges!I$2,'Cyclical_after overrides'!$A$1:$AX$1,0))</f>
        <v/>
      </c>
      <c r="J159" s="149" t="str">
        <f>INDEX('Cyclical_after overrides'!$A$1:$AX$244,MATCH(Recharges!$A159,'Cyclical_after overrides'!$A$1:$A$244,0),MATCH(Recharges!J$2,'Cyclical_after overrides'!$A$1:$AX$1,0))</f>
        <v/>
      </c>
      <c r="L159" s="149" t="str">
        <f>_xlfn.IFNA(INDEX(PR24_after_overrides!$D$3:$AX$128, MATCH(Recharges!$A159, PR24_after_overrides!$A$3:$A$128, 0), MATCH(Recharges!L$2, PR24_after_overrides!$D$2:$AX$2, 0)), "")</f>
        <v/>
      </c>
      <c r="M159" s="149" t="str">
        <f>_xlfn.IFNA(INDEX(PR24_after_overrides!$D$3:$AX$128, MATCH(Recharges!$A159, PR24_after_overrides!$A$3:$A$128, 0), MATCH(Recharges!M$2, PR24_after_overrides!$D$2:$AX$2, 0)), "")</f>
        <v/>
      </c>
      <c r="N159" s="149" t="str">
        <f>_xlfn.IFNA(INDEX(PR24_after_overrides!$D$3:$AX$128, MATCH(Recharges!$A159, PR24_after_overrides!$A$3:$A$128, 0), MATCH(Recharges!N$2, PR24_after_overrides!$D$2:$AX$2, 0)), "")</f>
        <v/>
      </c>
      <c r="O159" s="149" t="str">
        <f>_xlfn.IFNA(INDEX(PR24_after_overrides!$D$3:$AX$128, MATCH(Recharges!$A159, PR24_after_overrides!$A$3:$A$128, 0), MATCH(Recharges!O$2, PR24_after_overrides!$D$2:$AX$2, 0)), "")</f>
        <v/>
      </c>
      <c r="Q159" s="149">
        <f>INDEX(PR19_after_overrides!$A$1:$J$255, MATCH(Recharges!$A159, PR19_after_overrides!$A$1:$A$255, 0), MATCH(Recharges!Q$2, PR19_after_overrides!$A$1:$J$1, 0))</f>
        <v>0.624</v>
      </c>
      <c r="R159" s="149">
        <f>INDEX(PR19_after_overrides!$A$1:$J$255, MATCH(Recharges!$A159, PR19_after_overrides!$A$1:$A$255, 0), MATCH(Recharges!R$2, PR19_after_overrides!$A$1:$J$1, 0))</f>
        <v>4.8000000000000001E-2</v>
      </c>
      <c r="S159" s="149">
        <f>INDEX(PR19_after_overrides!$A$1:$J$255, MATCH(Recharges!$A159, PR19_after_overrides!$A$1:$A$255, 0), MATCH(Recharges!S$2, PR19_after_overrides!$A$1:$J$1, 0))</f>
        <v>0</v>
      </c>
      <c r="T159" s="149">
        <f>INDEX(PR19_after_overrides!$A$1:$J$255, MATCH(Recharges!$A159, PR19_after_overrides!$A$1:$A$255, 0), MATCH(Recharges!T$2, PR19_after_overrides!$A$1:$J$1, 0))</f>
        <v>0</v>
      </c>
      <c r="V159" s="149" cm="1">
        <f t="array" ref="V159">_xlfn.IFS($C159&lt;"2018-19",
_xlfn.IFS($X159="BPDT",SUM(Q159:R159)-SUM(S159:T159),$X159="Numbers agree",SUM(Q159:R159)-SUM(S159:T159),$X159="APR",ABS(D159)-ABS(E159),$X159="n/a",ABS(D159)-ABS(E159)),
$C159="2018-19",ABS(D159)-ABS(E159),
$C159="2019-20",ABS(D159)-ABS(E159),
$C159&lt;"2024-25",SUM(G159:H159)-SUM(I159:J159),C159&gt;="2024-25",SUM(L159:M159)-SUM(N159:O159))</f>
        <v>0.67200000000000004</v>
      </c>
      <c r="X159" s="111" t="s">
        <v>578</v>
      </c>
    </row>
    <row r="160" spans="1:24" x14ac:dyDescent="0.4">
      <c r="A160" s="111" t="str">
        <f t="shared" si="6"/>
        <v>WSX17</v>
      </c>
      <c r="B160" s="111" t="s">
        <v>373</v>
      </c>
      <c r="C160" s="111" t="s">
        <v>249</v>
      </c>
      <c r="D160" s="149">
        <f>INDEX('Cyclical_after overrides'!$A$1:$AX$244,MATCH(Recharges!$A160,'Cyclical_after overrides'!$A$1:$A$244,0),MATCH(Recharges!D$2,'Cyclical_after overrides'!$A$1:$AX$1,0))</f>
        <v>-0.4</v>
      </c>
      <c r="E160" s="149">
        <f>INDEX('Cyclical_after overrides'!$A$1:$AX$244,MATCH(Recharges!$A160,'Cyclical_after overrides'!$A$1:$A$244,0),MATCH(Recharges!E$2,'Cyclical_after overrides'!$A$1:$AX$1,0))</f>
        <v>0</v>
      </c>
      <c r="G160" s="149" t="str">
        <f>INDEX('Cyclical_after overrides'!$A$1:$AX$244,MATCH(Recharges!$A160,'Cyclical_after overrides'!$A$1:$A$244,0),MATCH(Recharges!G$2,'Cyclical_after overrides'!$A$1:$AX$1,0))</f>
        <v/>
      </c>
      <c r="H160" s="149" t="str">
        <f>INDEX('Cyclical_after overrides'!$A$1:$AX$244,MATCH(Recharges!$A160,'Cyclical_after overrides'!$A$1:$A$244,0),MATCH(Recharges!H$2,'Cyclical_after overrides'!$A$1:$AX$1,0))</f>
        <v/>
      </c>
      <c r="I160" s="149" t="str">
        <f>INDEX('Cyclical_after overrides'!$A$1:$AX$244,MATCH(Recharges!$A160,'Cyclical_after overrides'!$A$1:$A$244,0),MATCH(Recharges!I$2,'Cyclical_after overrides'!$A$1:$AX$1,0))</f>
        <v/>
      </c>
      <c r="J160" s="149" t="str">
        <f>INDEX('Cyclical_after overrides'!$A$1:$AX$244,MATCH(Recharges!$A160,'Cyclical_after overrides'!$A$1:$A$244,0),MATCH(Recharges!J$2,'Cyclical_after overrides'!$A$1:$AX$1,0))</f>
        <v/>
      </c>
      <c r="L160" s="149" t="str">
        <f>_xlfn.IFNA(INDEX(PR24_after_overrides!$D$3:$AX$128, MATCH(Recharges!$A160, PR24_after_overrides!$A$3:$A$128, 0), MATCH(Recharges!L$2, PR24_after_overrides!$D$2:$AX$2, 0)), "")</f>
        <v/>
      </c>
      <c r="M160" s="149" t="str">
        <f>_xlfn.IFNA(INDEX(PR24_after_overrides!$D$3:$AX$128, MATCH(Recharges!$A160, PR24_after_overrides!$A$3:$A$128, 0), MATCH(Recharges!M$2, PR24_after_overrides!$D$2:$AX$2, 0)), "")</f>
        <v/>
      </c>
      <c r="N160" s="149" t="str">
        <f>_xlfn.IFNA(INDEX(PR24_after_overrides!$D$3:$AX$128, MATCH(Recharges!$A160, PR24_after_overrides!$A$3:$A$128, 0), MATCH(Recharges!N$2, PR24_after_overrides!$D$2:$AX$2, 0)), "")</f>
        <v/>
      </c>
      <c r="O160" s="149" t="str">
        <f>_xlfn.IFNA(INDEX(PR24_after_overrides!$D$3:$AX$128, MATCH(Recharges!$A160, PR24_after_overrides!$A$3:$A$128, 0), MATCH(Recharges!O$2, PR24_after_overrides!$D$2:$AX$2, 0)), "")</f>
        <v/>
      </c>
      <c r="Q160" s="149">
        <f>INDEX(PR19_after_overrides!$A$1:$J$255, MATCH(Recharges!$A160, PR19_after_overrides!$A$1:$A$255, 0), MATCH(Recharges!Q$2, PR19_after_overrides!$A$1:$J$1, 0))</f>
        <v>0.59499999999999997</v>
      </c>
      <c r="R160" s="149">
        <f>INDEX(PR19_after_overrides!$A$1:$J$255, MATCH(Recharges!$A160, PR19_after_overrides!$A$1:$A$255, 0), MATCH(Recharges!R$2, PR19_after_overrides!$A$1:$J$1, 0))</f>
        <v>0.23200000000000001</v>
      </c>
      <c r="S160" s="149">
        <f>INDEX(PR19_after_overrides!$A$1:$J$255, MATCH(Recharges!$A160, PR19_after_overrides!$A$1:$A$255, 0), MATCH(Recharges!S$2, PR19_after_overrides!$A$1:$J$1, 0))</f>
        <v>0</v>
      </c>
      <c r="T160" s="149">
        <f>INDEX(PR19_after_overrides!$A$1:$J$255, MATCH(Recharges!$A160, PR19_after_overrides!$A$1:$A$255, 0), MATCH(Recharges!T$2, PR19_after_overrides!$A$1:$J$1, 0))</f>
        <v>0</v>
      </c>
      <c r="V160" s="149" cm="1">
        <f t="array" ref="V160">_xlfn.IFS($C160&lt;"2018-19",
_xlfn.IFS($X160="BPDT",SUM(Q160:R160)-SUM(S160:T160),$X160="Numbers agree",SUM(Q160:R160)-SUM(S160:T160),$X160="APR",ABS(D160)-ABS(E160),$X160="n/a",ABS(D160)-ABS(E160)),
$C160="2018-19",ABS(D160)-ABS(E160),
$C160="2019-20",ABS(D160)-ABS(E160),
$C160&lt;"2024-25",SUM(G160:H160)-SUM(I160:J160),C160&gt;="2024-25",SUM(L160:M160)-SUM(N160:O160))</f>
        <v>0.82699999999999996</v>
      </c>
      <c r="X160" s="111" t="s">
        <v>578</v>
      </c>
    </row>
    <row r="161" spans="1:24" x14ac:dyDescent="0.4">
      <c r="A161" s="111" t="str">
        <f t="shared" si="6"/>
        <v>WSX18</v>
      </c>
      <c r="B161" s="111" t="s">
        <v>373</v>
      </c>
      <c r="C161" s="111" t="s">
        <v>251</v>
      </c>
      <c r="D161" s="149">
        <f>INDEX('Cyclical_after overrides'!$A$1:$AX$244,MATCH(Recharges!$A161,'Cyclical_after overrides'!$A$1:$A$244,0),MATCH(Recharges!D$2,'Cyclical_after overrides'!$A$1:$AX$1,0))</f>
        <v>-0.9</v>
      </c>
      <c r="E161" s="149">
        <f>INDEX('Cyclical_after overrides'!$A$1:$AX$244,MATCH(Recharges!$A161,'Cyclical_after overrides'!$A$1:$A$244,0),MATCH(Recharges!E$2,'Cyclical_after overrides'!$A$1:$AX$1,0))</f>
        <v>0</v>
      </c>
      <c r="G161" s="149" t="str">
        <f>INDEX('Cyclical_after overrides'!$A$1:$AX$244,MATCH(Recharges!$A161,'Cyclical_after overrides'!$A$1:$A$244,0),MATCH(Recharges!G$2,'Cyclical_after overrides'!$A$1:$AX$1,0))</f>
        <v/>
      </c>
      <c r="H161" s="149" t="str">
        <f>INDEX('Cyclical_after overrides'!$A$1:$AX$244,MATCH(Recharges!$A161,'Cyclical_after overrides'!$A$1:$A$244,0),MATCH(Recharges!H$2,'Cyclical_after overrides'!$A$1:$AX$1,0))</f>
        <v/>
      </c>
      <c r="I161" s="149" t="str">
        <f>INDEX('Cyclical_after overrides'!$A$1:$AX$244,MATCH(Recharges!$A161,'Cyclical_after overrides'!$A$1:$A$244,0),MATCH(Recharges!I$2,'Cyclical_after overrides'!$A$1:$AX$1,0))</f>
        <v/>
      </c>
      <c r="J161" s="149" t="str">
        <f>INDEX('Cyclical_after overrides'!$A$1:$AX$244,MATCH(Recharges!$A161,'Cyclical_after overrides'!$A$1:$A$244,0),MATCH(Recharges!J$2,'Cyclical_after overrides'!$A$1:$AX$1,0))</f>
        <v/>
      </c>
      <c r="L161" s="149" t="str">
        <f>_xlfn.IFNA(INDEX(PR24_after_overrides!$D$3:$AX$128, MATCH(Recharges!$A161, PR24_after_overrides!$A$3:$A$128, 0), MATCH(Recharges!L$2, PR24_after_overrides!$D$2:$AX$2, 0)), "")</f>
        <v/>
      </c>
      <c r="M161" s="149" t="str">
        <f>_xlfn.IFNA(INDEX(PR24_after_overrides!$D$3:$AX$128, MATCH(Recharges!$A161, PR24_after_overrides!$A$3:$A$128, 0), MATCH(Recharges!M$2, PR24_after_overrides!$D$2:$AX$2, 0)), "")</f>
        <v/>
      </c>
      <c r="N161" s="149" t="str">
        <f>_xlfn.IFNA(INDEX(PR24_after_overrides!$D$3:$AX$128, MATCH(Recharges!$A161, PR24_after_overrides!$A$3:$A$128, 0), MATCH(Recharges!N$2, PR24_after_overrides!$D$2:$AX$2, 0)), "")</f>
        <v/>
      </c>
      <c r="O161" s="149" t="str">
        <f>_xlfn.IFNA(INDEX(PR24_after_overrides!$D$3:$AX$128, MATCH(Recharges!$A161, PR24_after_overrides!$A$3:$A$128, 0), MATCH(Recharges!O$2, PR24_after_overrides!$D$2:$AX$2, 0)), "")</f>
        <v/>
      </c>
      <c r="Q161" s="149">
        <f>INDEX(PR19_after_overrides!$A$1:$J$255, MATCH(Recharges!$A161, PR19_after_overrides!$A$1:$A$255, 0), MATCH(Recharges!Q$2, PR19_after_overrides!$A$1:$J$1, 0))</f>
        <v>0.48</v>
      </c>
      <c r="R161" s="149">
        <f>INDEX(PR19_after_overrides!$A$1:$J$255, MATCH(Recharges!$A161, PR19_after_overrides!$A$1:$A$255, 0), MATCH(Recharges!R$2, PR19_after_overrides!$A$1:$J$1, 0))</f>
        <v>0.35499999999999998</v>
      </c>
      <c r="S161" s="149">
        <f>INDEX(PR19_after_overrides!$A$1:$J$255, MATCH(Recharges!$A161, PR19_after_overrides!$A$1:$A$255, 0), MATCH(Recharges!S$2, PR19_after_overrides!$A$1:$J$1, 0))</f>
        <v>0</v>
      </c>
      <c r="T161" s="149">
        <f>INDEX(PR19_after_overrides!$A$1:$J$255, MATCH(Recharges!$A161, PR19_after_overrides!$A$1:$A$255, 0), MATCH(Recharges!T$2, PR19_after_overrides!$A$1:$J$1, 0))</f>
        <v>0</v>
      </c>
      <c r="V161" s="149" cm="1">
        <f t="array" ref="V161">_xlfn.IFS($C161&lt;"2018-19",
_xlfn.IFS($X161="BPDT",SUM(Q161:R161)-SUM(S161:T161),$X161="Numbers agree",SUM(Q161:R161)-SUM(S161:T161),$X161="APR",ABS(D161)-ABS(E161),$X161="n/a",ABS(D161)-ABS(E161)),
$C161="2018-19",ABS(D161)-ABS(E161),
$C161="2019-20",ABS(D161)-ABS(E161),
$C161&lt;"2024-25",SUM(G161:H161)-SUM(I161:J161),C161&gt;="2024-25",SUM(L161:M161)-SUM(N161:O161))</f>
        <v>0.83499999999999996</v>
      </c>
      <c r="X161" s="111" t="s">
        <v>578</v>
      </c>
    </row>
    <row r="162" spans="1:24" x14ac:dyDescent="0.4">
      <c r="A162" s="111" t="str">
        <f t="shared" si="6"/>
        <v>WSX19</v>
      </c>
      <c r="B162" s="111" t="s">
        <v>373</v>
      </c>
      <c r="C162" s="111" t="s">
        <v>253</v>
      </c>
      <c r="D162" s="149">
        <f>INDEX('Cyclical_after overrides'!$A$1:$AX$244,MATCH(Recharges!$A162,'Cyclical_after overrides'!$A$1:$A$244,0),MATCH(Recharges!D$2,'Cyclical_after overrides'!$A$1:$AX$1,0))</f>
        <v>-0.6</v>
      </c>
      <c r="E162" s="149">
        <f>INDEX('Cyclical_after overrides'!$A$1:$AX$244,MATCH(Recharges!$A162,'Cyclical_after overrides'!$A$1:$A$244,0),MATCH(Recharges!E$2,'Cyclical_after overrides'!$A$1:$AX$1,0))</f>
        <v>0</v>
      </c>
      <c r="G162" s="149" t="str">
        <f>INDEX('Cyclical_after overrides'!$A$1:$AX$244,MATCH(Recharges!$A162,'Cyclical_after overrides'!$A$1:$A$244,0),MATCH(Recharges!G$2,'Cyclical_after overrides'!$A$1:$AX$1,0))</f>
        <v/>
      </c>
      <c r="H162" s="149" t="str">
        <f>INDEX('Cyclical_after overrides'!$A$1:$AX$244,MATCH(Recharges!$A162,'Cyclical_after overrides'!$A$1:$A$244,0),MATCH(Recharges!H$2,'Cyclical_after overrides'!$A$1:$AX$1,0))</f>
        <v/>
      </c>
      <c r="I162" s="149" t="str">
        <f>INDEX('Cyclical_after overrides'!$A$1:$AX$244,MATCH(Recharges!$A162,'Cyclical_after overrides'!$A$1:$A$244,0),MATCH(Recharges!I$2,'Cyclical_after overrides'!$A$1:$AX$1,0))</f>
        <v/>
      </c>
      <c r="J162" s="149" t="str">
        <f>INDEX('Cyclical_after overrides'!$A$1:$AX$244,MATCH(Recharges!$A162,'Cyclical_after overrides'!$A$1:$A$244,0),MATCH(Recharges!J$2,'Cyclical_after overrides'!$A$1:$AX$1,0))</f>
        <v/>
      </c>
      <c r="L162" s="149" t="str">
        <f>_xlfn.IFNA(INDEX(PR24_after_overrides!$D$3:$AX$128, MATCH(Recharges!$A162, PR24_after_overrides!$A$3:$A$128, 0), MATCH(Recharges!L$2, PR24_after_overrides!$D$2:$AX$2, 0)), "")</f>
        <v/>
      </c>
      <c r="M162" s="149" t="str">
        <f>_xlfn.IFNA(INDEX(PR24_after_overrides!$D$3:$AX$128, MATCH(Recharges!$A162, PR24_after_overrides!$A$3:$A$128, 0), MATCH(Recharges!M$2, PR24_after_overrides!$D$2:$AX$2, 0)), "")</f>
        <v/>
      </c>
      <c r="N162" s="149" t="str">
        <f>_xlfn.IFNA(INDEX(PR24_after_overrides!$D$3:$AX$128, MATCH(Recharges!$A162, PR24_after_overrides!$A$3:$A$128, 0), MATCH(Recharges!N$2, PR24_after_overrides!$D$2:$AX$2, 0)), "")</f>
        <v/>
      </c>
      <c r="O162" s="149" t="str">
        <f>_xlfn.IFNA(INDEX(PR24_after_overrides!$D$3:$AX$128, MATCH(Recharges!$A162, PR24_after_overrides!$A$3:$A$128, 0), MATCH(Recharges!O$2, PR24_after_overrides!$D$2:$AX$2, 0)), "")</f>
        <v/>
      </c>
      <c r="Q162" s="149">
        <f>INDEX(PR19_after_overrides!$A$1:$J$255, MATCH(Recharges!$A162, PR19_after_overrides!$A$1:$A$255, 0), MATCH(Recharges!Q$2, PR19_after_overrides!$A$1:$J$1, 0))</f>
        <v>0.432</v>
      </c>
      <c r="R162" s="149">
        <f>INDEX(PR19_after_overrides!$A$1:$J$255, MATCH(Recharges!$A162, PR19_after_overrides!$A$1:$A$255, 0), MATCH(Recharges!R$2, PR19_after_overrides!$A$1:$J$1, 0))</f>
        <v>0.311</v>
      </c>
      <c r="S162" s="149">
        <f>INDEX(PR19_after_overrides!$A$1:$J$255, MATCH(Recharges!$A162, PR19_after_overrides!$A$1:$A$255, 0), MATCH(Recharges!S$2, PR19_after_overrides!$A$1:$J$1, 0))</f>
        <v>0</v>
      </c>
      <c r="T162" s="149">
        <f>INDEX(PR19_after_overrides!$A$1:$J$255, MATCH(Recharges!$A162, PR19_after_overrides!$A$1:$A$255, 0), MATCH(Recharges!T$2, PR19_after_overrides!$A$1:$J$1, 0))</f>
        <v>0</v>
      </c>
      <c r="V162" s="149" cm="1">
        <f t="array" ref="V162">_xlfn.IFS($C162&lt;"2018-19",
_xlfn.IFS($X162="BPDT",SUM(Q162:R162)-SUM(S162:T162),$X162="Numbers agree",SUM(Q162:R162)-SUM(S162:T162),$X162="APR",ABS(D162)-ABS(E162),$X162="n/a",ABS(D162)-ABS(E162)),
$C162="2018-19",ABS(D162)-ABS(E162),
$C162="2019-20",ABS(D162)-ABS(E162),
$C162&lt;"2024-25",SUM(G162:H162)-SUM(I162:J162),C162&gt;="2024-25",SUM(L162:M162)-SUM(N162:O162))</f>
        <v>0.6</v>
      </c>
      <c r="X162" s="111"/>
    </row>
    <row r="163" spans="1:24" x14ac:dyDescent="0.4">
      <c r="A163" s="111" t="str">
        <f t="shared" si="6"/>
        <v>WSX20</v>
      </c>
      <c r="B163" s="111" t="s">
        <v>373</v>
      </c>
      <c r="C163" s="111" t="s">
        <v>255</v>
      </c>
      <c r="D163" s="149">
        <f>INDEX('Cyclical_after overrides'!$A$1:$AX$244,MATCH(Recharges!$A163,'Cyclical_after overrides'!$A$1:$A$244,0),MATCH(Recharges!D$2,'Cyclical_after overrides'!$A$1:$AX$1,0))</f>
        <v>-0.56100000000000005</v>
      </c>
      <c r="E163" s="149">
        <f>INDEX('Cyclical_after overrides'!$A$1:$AX$244,MATCH(Recharges!$A163,'Cyclical_after overrides'!$A$1:$A$244,0),MATCH(Recharges!E$2,'Cyclical_after overrides'!$A$1:$AX$1,0))</f>
        <v>0</v>
      </c>
      <c r="G163" s="149" t="str">
        <f>INDEX('Cyclical_after overrides'!$A$1:$AX$244,MATCH(Recharges!$A163,'Cyclical_after overrides'!$A$1:$A$244,0),MATCH(Recharges!G$2,'Cyclical_after overrides'!$A$1:$AX$1,0))</f>
        <v/>
      </c>
      <c r="H163" s="149" t="str">
        <f>INDEX('Cyclical_after overrides'!$A$1:$AX$244,MATCH(Recharges!$A163,'Cyclical_after overrides'!$A$1:$A$244,0),MATCH(Recharges!H$2,'Cyclical_after overrides'!$A$1:$AX$1,0))</f>
        <v/>
      </c>
      <c r="I163" s="149" t="str">
        <f>INDEX('Cyclical_after overrides'!$A$1:$AX$244,MATCH(Recharges!$A163,'Cyclical_after overrides'!$A$1:$A$244,0),MATCH(Recharges!I$2,'Cyclical_after overrides'!$A$1:$AX$1,0))</f>
        <v/>
      </c>
      <c r="J163" s="149" t="str">
        <f>INDEX('Cyclical_after overrides'!$A$1:$AX$244,MATCH(Recharges!$A163,'Cyclical_after overrides'!$A$1:$A$244,0),MATCH(Recharges!J$2,'Cyclical_after overrides'!$A$1:$AX$1,0))</f>
        <v/>
      </c>
      <c r="L163" s="149" t="str">
        <f>_xlfn.IFNA(INDEX(PR24_after_overrides!$D$3:$AX$128, MATCH(Recharges!$A163, PR24_after_overrides!$A$3:$A$128, 0), MATCH(Recharges!L$2, PR24_after_overrides!$D$2:$AX$2, 0)), "")</f>
        <v/>
      </c>
      <c r="M163" s="149" t="str">
        <f>_xlfn.IFNA(INDEX(PR24_after_overrides!$D$3:$AX$128, MATCH(Recharges!$A163, PR24_after_overrides!$A$3:$A$128, 0), MATCH(Recharges!M$2, PR24_after_overrides!$D$2:$AX$2, 0)), "")</f>
        <v/>
      </c>
      <c r="N163" s="149" t="str">
        <f>_xlfn.IFNA(INDEX(PR24_after_overrides!$D$3:$AX$128, MATCH(Recharges!$A163, PR24_after_overrides!$A$3:$A$128, 0), MATCH(Recharges!N$2, PR24_after_overrides!$D$2:$AX$2, 0)), "")</f>
        <v/>
      </c>
      <c r="O163" s="149" t="str">
        <f>_xlfn.IFNA(INDEX(PR24_after_overrides!$D$3:$AX$128, MATCH(Recharges!$A163, PR24_after_overrides!$A$3:$A$128, 0), MATCH(Recharges!O$2, PR24_after_overrides!$D$2:$AX$2, 0)), "")</f>
        <v/>
      </c>
      <c r="Q163" s="149">
        <f>INDEX(PR19_after_overrides!$A$1:$J$255, MATCH(Recharges!$A163, PR19_after_overrides!$A$1:$A$255, 0), MATCH(Recharges!Q$2, PR19_after_overrides!$A$1:$J$1, 0))</f>
        <v>0.26300000000000001</v>
      </c>
      <c r="R163" s="149">
        <f>INDEX(PR19_after_overrides!$A$1:$J$255, MATCH(Recharges!$A163, PR19_after_overrides!$A$1:$A$255, 0), MATCH(Recharges!R$2, PR19_after_overrides!$A$1:$J$1, 0))</f>
        <v>0.32300000000000001</v>
      </c>
      <c r="S163" s="149">
        <f>INDEX(PR19_after_overrides!$A$1:$J$255, MATCH(Recharges!$A163, PR19_after_overrides!$A$1:$A$255, 0), MATCH(Recharges!S$2, PR19_after_overrides!$A$1:$J$1, 0))</f>
        <v>0</v>
      </c>
      <c r="T163" s="149">
        <f>INDEX(PR19_after_overrides!$A$1:$J$255, MATCH(Recharges!$A163, PR19_after_overrides!$A$1:$A$255, 0), MATCH(Recharges!T$2, PR19_after_overrides!$A$1:$J$1, 0))</f>
        <v>0</v>
      </c>
      <c r="V163" s="149" cm="1">
        <f t="array" ref="V163">_xlfn.IFS($C163&lt;"2018-19",
_xlfn.IFS($X163="BPDT",SUM(Q163:R163)-SUM(S163:T163),$X163="Numbers agree",SUM(Q163:R163)-SUM(S163:T163),$X163="APR",ABS(D163)-ABS(E163),$X163="n/a",ABS(D163)-ABS(E163)),
$C163="2018-19",ABS(D163)-ABS(E163),
$C163="2019-20",ABS(D163)-ABS(E163),
$C163&lt;"2024-25",SUM(G163:H163)-SUM(I163:J163),C163&gt;="2024-25",SUM(L163:M163)-SUM(N163:O163))</f>
        <v>0.56100000000000005</v>
      </c>
      <c r="X163" s="111"/>
    </row>
    <row r="164" spans="1:24" x14ac:dyDescent="0.4">
      <c r="A164" s="111" t="str">
        <f t="shared" si="6"/>
        <v>WSX21</v>
      </c>
      <c r="B164" s="111" t="s">
        <v>373</v>
      </c>
      <c r="C164" s="111" t="s">
        <v>257</v>
      </c>
      <c r="D164" s="149" t="str">
        <f>INDEX('Cyclical_after overrides'!$A$1:$AX$244,MATCH(Recharges!$A164,'Cyclical_after overrides'!$A$1:$A$244,0),MATCH(Recharges!D$2,'Cyclical_after overrides'!$A$1:$AX$1,0))</f>
        <v/>
      </c>
      <c r="E164" s="149" t="str">
        <f>INDEX('Cyclical_after overrides'!$A$1:$AX$244,MATCH(Recharges!$A164,'Cyclical_after overrides'!$A$1:$A$244,0),MATCH(Recharges!E$2,'Cyclical_after overrides'!$A$1:$AX$1,0))</f>
        <v/>
      </c>
      <c r="G164" s="149">
        <f>INDEX('Cyclical_after overrides'!$A$1:$AX$244,MATCH(Recharges!$A164,'Cyclical_after overrides'!$A$1:$A$244,0),MATCH(Recharges!G$2,'Cyclical_after overrides'!$A$1:$AX$1,0))</f>
        <v>1.6E-2</v>
      </c>
      <c r="H164" s="149">
        <f>INDEX('Cyclical_after overrides'!$A$1:$AX$244,MATCH(Recharges!$A164,'Cyclical_after overrides'!$A$1:$A$244,0),MATCH(Recharges!H$2,'Cyclical_after overrides'!$A$1:$AX$1,0))</f>
        <v>8.7999999999999995E-2</v>
      </c>
      <c r="I164" s="149">
        <f>INDEX('Cyclical_after overrides'!$A$1:$AX$244,MATCH(Recharges!$A164,'Cyclical_after overrides'!$A$1:$A$244,0),MATCH(Recharges!I$2,'Cyclical_after overrides'!$A$1:$AX$1,0))</f>
        <v>0</v>
      </c>
      <c r="J164" s="149">
        <f>INDEX('Cyclical_after overrides'!$A$1:$AX$244,MATCH(Recharges!$A164,'Cyclical_after overrides'!$A$1:$A$244,0),MATCH(Recharges!J$2,'Cyclical_after overrides'!$A$1:$AX$1,0))</f>
        <v>0</v>
      </c>
      <c r="L164" s="149" t="str">
        <f>_xlfn.IFNA(INDEX(PR24_after_overrides!$D$3:$AX$128, MATCH(Recharges!$A164, PR24_after_overrides!$A$3:$A$128, 0), MATCH(Recharges!L$2, PR24_after_overrides!$D$2:$AX$2, 0)), "")</f>
        <v/>
      </c>
      <c r="M164" s="149" t="str">
        <f>_xlfn.IFNA(INDEX(PR24_after_overrides!$D$3:$AX$128, MATCH(Recharges!$A164, PR24_after_overrides!$A$3:$A$128, 0), MATCH(Recharges!M$2, PR24_after_overrides!$D$2:$AX$2, 0)), "")</f>
        <v/>
      </c>
      <c r="N164" s="149" t="str">
        <f>_xlfn.IFNA(INDEX(PR24_after_overrides!$D$3:$AX$128, MATCH(Recharges!$A164, PR24_after_overrides!$A$3:$A$128, 0), MATCH(Recharges!N$2, PR24_after_overrides!$D$2:$AX$2, 0)), "")</f>
        <v/>
      </c>
      <c r="O164" s="149" t="str">
        <f>_xlfn.IFNA(INDEX(PR24_after_overrides!$D$3:$AX$128, MATCH(Recharges!$A164, PR24_after_overrides!$A$3:$A$128, 0), MATCH(Recharges!O$2, PR24_after_overrides!$D$2:$AX$2, 0)), "")</f>
        <v/>
      </c>
      <c r="Q164" s="149">
        <f>INDEX(PR19_after_overrides!$A$1:$J$255, MATCH(Recharges!$A164, PR19_after_overrides!$A$1:$A$255, 0), MATCH(Recharges!Q$2, PR19_after_overrides!$A$1:$J$1, 0))</f>
        <v>0.19800000000000001</v>
      </c>
      <c r="R164" s="149">
        <f>INDEX(PR19_after_overrides!$A$1:$J$255, MATCH(Recharges!$A164, PR19_after_overrides!$A$1:$A$255, 0), MATCH(Recharges!R$2, PR19_after_overrides!$A$1:$J$1, 0))</f>
        <v>0.42299999999999999</v>
      </c>
      <c r="S164" s="149">
        <f>INDEX(PR19_after_overrides!$A$1:$J$255, MATCH(Recharges!$A164, PR19_after_overrides!$A$1:$A$255, 0), MATCH(Recharges!S$2, PR19_after_overrides!$A$1:$J$1, 0))</f>
        <v>0</v>
      </c>
      <c r="T164" s="149">
        <f>INDEX(PR19_after_overrides!$A$1:$J$255, MATCH(Recharges!$A164, PR19_after_overrides!$A$1:$A$255, 0), MATCH(Recharges!T$2, PR19_after_overrides!$A$1:$J$1, 0))</f>
        <v>0</v>
      </c>
      <c r="V164" s="149" cm="1">
        <f t="array" ref="V164">_xlfn.IFS($C164&lt;"2018-19",
_xlfn.IFS($X164="BPDT",SUM(Q164:R164)-SUM(S164:T164),$X164="Numbers agree",SUM(Q164:R164)-SUM(S164:T164),$X164="APR",ABS(D164)-ABS(E164),$X164="n/a",ABS(D164)-ABS(E164)),
$C164="2018-19",ABS(D164)-ABS(E164),
$C164="2019-20",ABS(D164)-ABS(E164),
$C164&lt;"2024-25",SUM(G164:H164)-SUM(I164:J164),C164&gt;="2024-25",SUM(L164:M164)-SUM(N164:O164))</f>
        <v>0.104</v>
      </c>
      <c r="X164" s="111"/>
    </row>
    <row r="165" spans="1:24" x14ac:dyDescent="0.4">
      <c r="A165" s="111" t="str">
        <f t="shared" si="6"/>
        <v>WSX22</v>
      </c>
      <c r="B165" s="111" t="s">
        <v>373</v>
      </c>
      <c r="C165" s="111" t="s">
        <v>259</v>
      </c>
      <c r="D165" s="149" t="str">
        <f>INDEX('Cyclical_after overrides'!$A$1:$AX$244,MATCH(Recharges!$A165,'Cyclical_after overrides'!$A$1:$A$244,0),MATCH(Recharges!D$2,'Cyclical_after overrides'!$A$1:$AX$1,0))</f>
        <v/>
      </c>
      <c r="E165" s="149" t="str">
        <f>INDEX('Cyclical_after overrides'!$A$1:$AX$244,MATCH(Recharges!$A165,'Cyclical_after overrides'!$A$1:$A$244,0),MATCH(Recharges!E$2,'Cyclical_after overrides'!$A$1:$AX$1,0))</f>
        <v/>
      </c>
      <c r="G165" s="149">
        <f>INDEX('Cyclical_after overrides'!$A$1:$AX$244,MATCH(Recharges!$A165,'Cyclical_after overrides'!$A$1:$A$244,0),MATCH(Recharges!G$2,'Cyclical_after overrides'!$A$1:$AX$1,0))</f>
        <v>4.7E-2</v>
      </c>
      <c r="H165" s="149">
        <f>INDEX('Cyclical_after overrides'!$A$1:$AX$244,MATCH(Recharges!$A165,'Cyclical_after overrides'!$A$1:$A$244,0),MATCH(Recharges!H$2,'Cyclical_after overrides'!$A$1:$AX$1,0))</f>
        <v>0.32900000000000001</v>
      </c>
      <c r="I165" s="149">
        <f>INDEX('Cyclical_after overrides'!$A$1:$AX$244,MATCH(Recharges!$A165,'Cyclical_after overrides'!$A$1:$A$244,0),MATCH(Recharges!I$2,'Cyclical_after overrides'!$A$1:$AX$1,0))</f>
        <v>0</v>
      </c>
      <c r="J165" s="149">
        <f>INDEX('Cyclical_after overrides'!$A$1:$AX$244,MATCH(Recharges!$A165,'Cyclical_after overrides'!$A$1:$A$244,0),MATCH(Recharges!J$2,'Cyclical_after overrides'!$A$1:$AX$1,0))</f>
        <v>0</v>
      </c>
      <c r="L165" s="149" t="str">
        <f>_xlfn.IFNA(INDEX(PR24_after_overrides!$D$3:$AX$128, MATCH(Recharges!$A165, PR24_after_overrides!$A$3:$A$128, 0), MATCH(Recharges!L$2, PR24_after_overrides!$D$2:$AX$2, 0)), "")</f>
        <v/>
      </c>
      <c r="M165" s="149" t="str">
        <f>_xlfn.IFNA(INDEX(PR24_after_overrides!$D$3:$AX$128, MATCH(Recharges!$A165, PR24_after_overrides!$A$3:$A$128, 0), MATCH(Recharges!M$2, PR24_after_overrides!$D$2:$AX$2, 0)), "")</f>
        <v/>
      </c>
      <c r="N165" s="149" t="str">
        <f>_xlfn.IFNA(INDEX(PR24_after_overrides!$D$3:$AX$128, MATCH(Recharges!$A165, PR24_after_overrides!$A$3:$A$128, 0), MATCH(Recharges!N$2, PR24_after_overrides!$D$2:$AX$2, 0)), "")</f>
        <v/>
      </c>
      <c r="O165" s="149" t="str">
        <f>_xlfn.IFNA(INDEX(PR24_after_overrides!$D$3:$AX$128, MATCH(Recharges!$A165, PR24_after_overrides!$A$3:$A$128, 0), MATCH(Recharges!O$2, PR24_after_overrides!$D$2:$AX$2, 0)), "")</f>
        <v/>
      </c>
      <c r="Q165" s="149">
        <f>INDEX(PR19_after_overrides!$A$1:$J$255, MATCH(Recharges!$A165, PR19_after_overrides!$A$1:$A$255, 0), MATCH(Recharges!Q$2, PR19_after_overrides!$A$1:$J$1, 0))</f>
        <v>0.17299999999999999</v>
      </c>
      <c r="R165" s="149">
        <f>INDEX(PR19_after_overrides!$A$1:$J$255, MATCH(Recharges!$A165, PR19_after_overrides!$A$1:$A$255, 0), MATCH(Recharges!R$2, PR19_after_overrides!$A$1:$J$1, 0))</f>
        <v>0.57499999999999996</v>
      </c>
      <c r="S165" s="149">
        <f>INDEX(PR19_after_overrides!$A$1:$J$255, MATCH(Recharges!$A165, PR19_after_overrides!$A$1:$A$255, 0), MATCH(Recharges!S$2, PR19_after_overrides!$A$1:$J$1, 0))</f>
        <v>0</v>
      </c>
      <c r="T165" s="149">
        <f>INDEX(PR19_after_overrides!$A$1:$J$255, MATCH(Recharges!$A165, PR19_after_overrides!$A$1:$A$255, 0), MATCH(Recharges!T$2, PR19_after_overrides!$A$1:$J$1, 0))</f>
        <v>0</v>
      </c>
      <c r="V165" s="149" cm="1">
        <f t="array" ref="V165">_xlfn.IFS($C165&lt;"2018-19",
_xlfn.IFS($X165="BPDT",SUM(Q165:R165)-SUM(S165:T165),$X165="Numbers agree",SUM(Q165:R165)-SUM(S165:T165),$X165="APR",ABS(D165)-ABS(E165),$X165="n/a",ABS(D165)-ABS(E165)),
$C165="2018-19",ABS(D165)-ABS(E165),
$C165="2019-20",ABS(D165)-ABS(E165),
$C165&lt;"2024-25",SUM(G165:H165)-SUM(I165:J165),C165&gt;="2024-25",SUM(L165:M165)-SUM(N165:O165))</f>
        <v>0.376</v>
      </c>
      <c r="X165" s="111"/>
    </row>
    <row r="166" spans="1:24" x14ac:dyDescent="0.4">
      <c r="A166" s="111" t="str">
        <f t="shared" si="6"/>
        <v>WSX23</v>
      </c>
      <c r="B166" s="111" t="s">
        <v>373</v>
      </c>
      <c r="C166" s="111" t="s">
        <v>261</v>
      </c>
      <c r="D166" s="149" t="str">
        <f>INDEX('Cyclical_after overrides'!$A$1:$AX$244,MATCH(Recharges!$A166,'Cyclical_after overrides'!$A$1:$A$244,0),MATCH(Recharges!D$2,'Cyclical_after overrides'!$A$1:$AX$1,0))</f>
        <v/>
      </c>
      <c r="E166" s="149" t="str">
        <f>INDEX('Cyclical_after overrides'!$A$1:$AX$244,MATCH(Recharges!$A166,'Cyclical_after overrides'!$A$1:$A$244,0),MATCH(Recharges!E$2,'Cyclical_after overrides'!$A$1:$AX$1,0))</f>
        <v/>
      </c>
      <c r="G166" s="149">
        <f>INDEX('Cyclical_after overrides'!$A$1:$AX$244,MATCH(Recharges!$A166,'Cyclical_after overrides'!$A$1:$A$244,0),MATCH(Recharges!G$2,'Cyclical_after overrides'!$A$1:$AX$1,0))</f>
        <v>3.5999999999999997E-2</v>
      </c>
      <c r="H166" s="149">
        <f>INDEX('Cyclical_after overrides'!$A$1:$AX$244,MATCH(Recharges!$A166,'Cyclical_after overrides'!$A$1:$A$244,0),MATCH(Recharges!H$2,'Cyclical_after overrides'!$A$1:$AX$1,0))</f>
        <v>0.32600000000000001</v>
      </c>
      <c r="I166" s="149">
        <f>INDEX('Cyclical_after overrides'!$A$1:$AX$244,MATCH(Recharges!$A166,'Cyclical_after overrides'!$A$1:$A$244,0),MATCH(Recharges!I$2,'Cyclical_after overrides'!$A$1:$AX$1,0))</f>
        <v>0</v>
      </c>
      <c r="J166" s="149">
        <f>INDEX('Cyclical_after overrides'!$A$1:$AX$244,MATCH(Recharges!$A166,'Cyclical_after overrides'!$A$1:$A$244,0),MATCH(Recharges!J$2,'Cyclical_after overrides'!$A$1:$AX$1,0))</f>
        <v>0</v>
      </c>
      <c r="L166" s="149" t="str">
        <f>_xlfn.IFNA(INDEX(PR24_after_overrides!$D$3:$AX$128, MATCH(Recharges!$A166, PR24_after_overrides!$A$3:$A$128, 0), MATCH(Recharges!L$2, PR24_after_overrides!$D$2:$AX$2, 0)), "")</f>
        <v/>
      </c>
      <c r="M166" s="149" t="str">
        <f>_xlfn.IFNA(INDEX(PR24_after_overrides!$D$3:$AX$128, MATCH(Recharges!$A166, PR24_after_overrides!$A$3:$A$128, 0), MATCH(Recharges!M$2, PR24_after_overrides!$D$2:$AX$2, 0)), "")</f>
        <v/>
      </c>
      <c r="N166" s="149" t="str">
        <f>_xlfn.IFNA(INDEX(PR24_after_overrides!$D$3:$AX$128, MATCH(Recharges!$A166, PR24_after_overrides!$A$3:$A$128, 0), MATCH(Recharges!N$2, PR24_after_overrides!$D$2:$AX$2, 0)), "")</f>
        <v/>
      </c>
      <c r="O166" s="149" t="str">
        <f>_xlfn.IFNA(INDEX(PR24_after_overrides!$D$3:$AX$128, MATCH(Recharges!$A166, PR24_after_overrides!$A$3:$A$128, 0), MATCH(Recharges!O$2, PR24_after_overrides!$D$2:$AX$2, 0)), "")</f>
        <v/>
      </c>
      <c r="Q166" s="149">
        <f>INDEX(PR19_after_overrides!$A$1:$J$255, MATCH(Recharges!$A166, PR19_after_overrides!$A$1:$A$255, 0), MATCH(Recharges!Q$2, PR19_after_overrides!$A$1:$J$1, 0))</f>
        <v>0.13800000000000001</v>
      </c>
      <c r="R166" s="149">
        <f>INDEX(PR19_after_overrides!$A$1:$J$255, MATCH(Recharges!$A166, PR19_after_overrides!$A$1:$A$255, 0), MATCH(Recharges!R$2, PR19_after_overrides!$A$1:$J$1, 0))</f>
        <v>0.76500000000000001</v>
      </c>
      <c r="S166" s="149">
        <f>INDEX(PR19_after_overrides!$A$1:$J$255, MATCH(Recharges!$A166, PR19_after_overrides!$A$1:$A$255, 0), MATCH(Recharges!S$2, PR19_after_overrides!$A$1:$J$1, 0))</f>
        <v>0</v>
      </c>
      <c r="T166" s="149">
        <f>INDEX(PR19_after_overrides!$A$1:$J$255, MATCH(Recharges!$A166, PR19_after_overrides!$A$1:$A$255, 0), MATCH(Recharges!T$2, PR19_after_overrides!$A$1:$J$1, 0))</f>
        <v>0</v>
      </c>
      <c r="V166" s="149" cm="1">
        <f t="array" ref="V166">_xlfn.IFS($C166&lt;"2018-19",
_xlfn.IFS($X166="BPDT",SUM(Q166:R166)-SUM(S166:T166),$X166="Numbers agree",SUM(Q166:R166)-SUM(S166:T166),$X166="APR",ABS(D166)-ABS(E166),$X166="n/a",ABS(D166)-ABS(E166)),
$C166="2018-19",ABS(D166)-ABS(E166),
$C166="2019-20",ABS(D166)-ABS(E166),
$C166&lt;"2024-25",SUM(G166:H166)-SUM(I166:J166),C166&gt;="2024-25",SUM(L166:M166)-SUM(N166:O166))</f>
        <v>0.36199999999999999</v>
      </c>
      <c r="X166" s="111"/>
    </row>
    <row r="167" spans="1:24" x14ac:dyDescent="0.4">
      <c r="A167" s="111" t="str">
        <f t="shared" ref="A167:A173" si="9">B167&amp;RIGHT(C167,2)</f>
        <v>WSX24</v>
      </c>
      <c r="B167" s="111" t="s">
        <v>373</v>
      </c>
      <c r="C167" s="111" t="s">
        <v>263</v>
      </c>
      <c r="D167" s="149"/>
      <c r="E167" s="149"/>
      <c r="G167" s="149">
        <f>INDEX('Cyclical_after overrides'!$A$1:$AX$244,MATCH(Recharges!$A167,'Cyclical_after overrides'!$A$1:$A$244,0),MATCH(Recharges!G$2,'Cyclical_after overrides'!$A$1:$AX$1,0))</f>
        <v>2.0000000000000004E-2</v>
      </c>
      <c r="H167" s="149">
        <f>INDEX('Cyclical_after overrides'!$A$1:$AX$244,MATCH(Recharges!$A167,'Cyclical_after overrides'!$A$1:$A$244,0),MATCH(Recharges!H$2,'Cyclical_after overrides'!$A$1:$AX$1,0))</f>
        <v>0.29499999999999998</v>
      </c>
      <c r="I167" s="149">
        <f>INDEX('Cyclical_after overrides'!$A$1:$AX$244,MATCH(Recharges!$A167,'Cyclical_after overrides'!$A$1:$A$244,0),MATCH(Recharges!I$2,'Cyclical_after overrides'!$A$1:$AX$1,0))</f>
        <v>0</v>
      </c>
      <c r="J167" s="149">
        <f>INDEX('Cyclical_after overrides'!$A$1:$AX$244,MATCH(Recharges!$A167,'Cyclical_after overrides'!$A$1:$A$244,0),MATCH(Recharges!J$2,'Cyclical_after overrides'!$A$1:$AX$1,0))</f>
        <v>0</v>
      </c>
      <c r="L167" s="149">
        <f>_xlfn.IFNA(INDEX(PR24_after_overrides!$D$3:$AX$128, MATCH(Recharges!$A167, PR24_after_overrides!$A$3:$A$128, 0), MATCH(Recharges!L$2, PR24_after_overrides!$D$2:$AX$2, 0)), "")</f>
        <v>3.3063587362229259E-2</v>
      </c>
      <c r="M167" s="149">
        <f>_xlfn.IFNA(INDEX(PR24_after_overrides!$D$3:$AX$128, MATCH(Recharges!$A167, PR24_after_overrides!$A$3:$A$128, 0), MATCH(Recharges!M$2, PR24_after_overrides!$D$2:$AX$2, 0)), "")</f>
        <v>0.2994091522246316</v>
      </c>
      <c r="N167" s="149">
        <f>_xlfn.IFNA(INDEX(PR24_after_overrides!$D$3:$AX$128, MATCH(Recharges!$A167, PR24_after_overrides!$A$3:$A$128, 0), MATCH(Recharges!N$2, PR24_after_overrides!$D$2:$AX$2, 0)), "")</f>
        <v>0</v>
      </c>
      <c r="O167" s="149">
        <f>_xlfn.IFNA(INDEX(PR24_after_overrides!$D$3:$AX$128, MATCH(Recharges!$A167, PR24_after_overrides!$A$3:$A$128, 0), MATCH(Recharges!O$2, PR24_after_overrides!$D$2:$AX$2, 0)), "")</f>
        <v>0</v>
      </c>
      <c r="Q167" s="149"/>
      <c r="R167" s="149"/>
      <c r="S167" s="149"/>
      <c r="T167" s="149"/>
      <c r="V167" s="149" cm="1">
        <f t="array" ref="V167">_xlfn.IFS($C167&lt;"2018-19",
_xlfn.IFS($X167="BPDT",SUM(Q167:R167)-SUM(S167:T167),$X167="Numbers agree",SUM(Q167:R167)-SUM(S167:T167),$X167="APR",ABS(D167)-ABS(E167),$X167="n/a",ABS(D167)-ABS(E167)),
$C167="2018-19",ABS(D167)-ABS(E167),
$C167="2019-20",ABS(D167)-ABS(E167),
$C167&lt;"2024-25",SUM(G167:H167)-SUM(I167:J167),C167&gt;="2024-25",SUM(L167:M167)-SUM(N167:O167))</f>
        <v>0.315</v>
      </c>
      <c r="X167" s="111"/>
    </row>
    <row r="168" spans="1:24" x14ac:dyDescent="0.4">
      <c r="A168" s="111" t="str">
        <f t="shared" si="9"/>
        <v>WSX25</v>
      </c>
      <c r="B168" s="111" t="s">
        <v>373</v>
      </c>
      <c r="C168" s="111" t="s">
        <v>516</v>
      </c>
      <c r="D168" s="149"/>
      <c r="E168" s="149"/>
      <c r="G168" s="149"/>
      <c r="H168" s="149"/>
      <c r="I168" s="149"/>
      <c r="J168" s="149"/>
      <c r="L168" s="149">
        <f>_xlfn.IFNA(INDEX(PR24_after_overrides!$D$3:$AX$128, MATCH(Recharges!$A168, PR24_after_overrides!$A$3:$A$128, 0), MATCH(Recharges!L$2, PR24_after_overrides!$D$2:$AX$2, 0)), "")</f>
        <v>2.6480148477154988E-2</v>
      </c>
      <c r="M168" s="149">
        <f>_xlfn.IFNA(INDEX(PR24_after_overrides!$D$3:$AX$128, MATCH(Recharges!$A168, PR24_after_overrides!$A$3:$A$128, 0), MATCH(Recharges!M$2, PR24_after_overrides!$D$2:$AX$2, 0)), "")</f>
        <v>0.23979245565423685</v>
      </c>
      <c r="N168" s="149">
        <f>_xlfn.IFNA(INDEX(PR24_after_overrides!$D$3:$AX$128, MATCH(Recharges!$A168, PR24_after_overrides!$A$3:$A$128, 0), MATCH(Recharges!N$2, PR24_after_overrides!$D$2:$AX$2, 0)), "")</f>
        <v>0</v>
      </c>
      <c r="O168" s="149">
        <f>_xlfn.IFNA(INDEX(PR24_after_overrides!$D$3:$AX$128, MATCH(Recharges!$A168, PR24_after_overrides!$A$3:$A$128, 0), MATCH(Recharges!O$2, PR24_after_overrides!$D$2:$AX$2, 0)), "")</f>
        <v>0</v>
      </c>
      <c r="Q168" s="149"/>
      <c r="R168" s="149"/>
      <c r="S168" s="149"/>
      <c r="T168" s="149"/>
      <c r="V168" s="149" cm="1">
        <f t="array" ref="V168">_xlfn.IFS($C168&lt;"2018-19",
_xlfn.IFS($X168="BPDT",SUM(Q168:R168)-SUM(S168:T168),$X168="Numbers agree",SUM(Q168:R168)-SUM(S168:T168),$X168="APR",ABS(D168)-ABS(E168),$X168="n/a",ABS(D168)-ABS(E168)),
$C168="2018-19",ABS(D168)-ABS(E168),
$C168="2019-20",ABS(D168)-ABS(E168),
$C168&lt;"2024-25",SUM(G168:H168)-SUM(I168:J168),C168&gt;="2024-25",SUM(L168:M168)-SUM(N168:O168))</f>
        <v>0.26627260413139181</v>
      </c>
      <c r="X168" s="111"/>
    </row>
    <row r="169" spans="1:24" x14ac:dyDescent="0.4">
      <c r="A169" s="111" t="str">
        <f t="shared" si="9"/>
        <v>WSX26</v>
      </c>
      <c r="B169" s="111" t="s">
        <v>373</v>
      </c>
      <c r="C169" s="111" t="s">
        <v>518</v>
      </c>
      <c r="D169" s="149"/>
      <c r="E169" s="149"/>
      <c r="G169" s="149"/>
      <c r="H169" s="149"/>
      <c r="I169" s="149"/>
      <c r="J169" s="149"/>
      <c r="L169" s="149">
        <f>_xlfn.IFNA(INDEX(PR24_after_overrides!$D$3:$AX$128, MATCH(Recharges!$A169, PR24_after_overrides!$A$3:$A$128, 0), MATCH(Recharges!L$2, PR24_after_overrides!$D$2:$AX$2, 0)), "")</f>
        <v>1.7106530830829025E-2</v>
      </c>
      <c r="M169" s="149">
        <f>_xlfn.IFNA(INDEX(PR24_after_overrides!$D$3:$AX$128, MATCH(Recharges!$A169, PR24_after_overrides!$A$3:$A$128, 0), MATCH(Recharges!M$2, PR24_after_overrides!$D$2:$AX$2, 0)), "")</f>
        <v>0.15490914030139613</v>
      </c>
      <c r="N169" s="149">
        <f>_xlfn.IFNA(INDEX(PR24_after_overrides!$D$3:$AX$128, MATCH(Recharges!$A169, PR24_after_overrides!$A$3:$A$128, 0), MATCH(Recharges!N$2, PR24_after_overrides!$D$2:$AX$2, 0)), "")</f>
        <v>0</v>
      </c>
      <c r="O169" s="149">
        <f>_xlfn.IFNA(INDEX(PR24_after_overrides!$D$3:$AX$128, MATCH(Recharges!$A169, PR24_after_overrides!$A$3:$A$128, 0), MATCH(Recharges!O$2, PR24_after_overrides!$D$2:$AX$2, 0)), "")</f>
        <v>0</v>
      </c>
      <c r="Q169" s="149"/>
      <c r="R169" s="149"/>
      <c r="S169" s="149"/>
      <c r="T169" s="149"/>
      <c r="V169" s="149" cm="1">
        <f t="array" ref="V169">_xlfn.IFS($C169&lt;"2018-19",
_xlfn.IFS($X169="BPDT",SUM(Q169:R169)-SUM(S169:T169),$X169="Numbers agree",SUM(Q169:R169)-SUM(S169:T169),$X169="APR",ABS(D169)-ABS(E169),$X169="n/a",ABS(D169)-ABS(E169)),
$C169="2018-19",ABS(D169)-ABS(E169),
$C169="2019-20",ABS(D169)-ABS(E169),
$C169&lt;"2024-25",SUM(G169:H169)-SUM(I169:J169),C169&gt;="2024-25",SUM(L169:M169)-SUM(N169:O169))</f>
        <v>0.17201567113222516</v>
      </c>
      <c r="X169" s="111"/>
    </row>
    <row r="170" spans="1:24" x14ac:dyDescent="0.4">
      <c r="A170" s="111" t="str">
        <f t="shared" si="9"/>
        <v>WSX27</v>
      </c>
      <c r="B170" s="111" t="s">
        <v>373</v>
      </c>
      <c r="C170" s="111" t="s">
        <v>519</v>
      </c>
      <c r="D170" s="149"/>
      <c r="E170" s="149"/>
      <c r="G170" s="149"/>
      <c r="H170" s="149"/>
      <c r="I170" s="149"/>
      <c r="J170" s="149"/>
      <c r="L170" s="149">
        <f>_xlfn.IFNA(INDEX(PR24_after_overrides!$D$3:$AX$128, MATCH(Recharges!$A170, PR24_after_overrides!$A$3:$A$128, 0), MATCH(Recharges!L$2, PR24_after_overrides!$D$2:$AX$2, 0)), "")</f>
        <v>1.3003008919086135E-2</v>
      </c>
      <c r="M170" s="149">
        <f>_xlfn.IFNA(INDEX(PR24_after_overrides!$D$3:$AX$128, MATCH(Recharges!$A170, PR24_after_overrides!$A$3:$A$128, 0), MATCH(Recharges!M$2, PR24_after_overrides!$D$2:$AX$2, 0)), "")</f>
        <v>0.11774946965616888</v>
      </c>
      <c r="N170" s="149">
        <f>_xlfn.IFNA(INDEX(PR24_after_overrides!$D$3:$AX$128, MATCH(Recharges!$A170, PR24_after_overrides!$A$3:$A$128, 0), MATCH(Recharges!N$2, PR24_after_overrides!$D$2:$AX$2, 0)), "")</f>
        <v>0</v>
      </c>
      <c r="O170" s="149">
        <f>_xlfn.IFNA(INDEX(PR24_after_overrides!$D$3:$AX$128, MATCH(Recharges!$A170, PR24_after_overrides!$A$3:$A$128, 0), MATCH(Recharges!O$2, PR24_after_overrides!$D$2:$AX$2, 0)), "")</f>
        <v>0</v>
      </c>
      <c r="Q170" s="149"/>
      <c r="R170" s="149"/>
      <c r="S170" s="149"/>
      <c r="T170" s="149"/>
      <c r="V170" s="149" cm="1">
        <f t="array" ref="V170">_xlfn.IFS($C170&lt;"2018-19",
_xlfn.IFS($X170="BPDT",SUM(Q170:R170)-SUM(S170:T170),$X170="Numbers agree",SUM(Q170:R170)-SUM(S170:T170),$X170="APR",ABS(D170)-ABS(E170),$X170="n/a",ABS(D170)-ABS(E170)),
$C170="2018-19",ABS(D170)-ABS(E170),
$C170="2019-20",ABS(D170)-ABS(E170),
$C170&lt;"2024-25",SUM(G170:H170)-SUM(I170:J170),C170&gt;="2024-25",SUM(L170:M170)-SUM(N170:O170))</f>
        <v>0.13075247857525502</v>
      </c>
      <c r="X170" s="111"/>
    </row>
    <row r="171" spans="1:24" x14ac:dyDescent="0.4">
      <c r="A171" s="111" t="str">
        <f t="shared" si="9"/>
        <v>WSX28</v>
      </c>
      <c r="B171" s="111" t="s">
        <v>373</v>
      </c>
      <c r="C171" s="111" t="s">
        <v>520</v>
      </c>
      <c r="D171" s="149"/>
      <c r="E171" s="149"/>
      <c r="G171" s="149"/>
      <c r="H171" s="149"/>
      <c r="I171" s="149"/>
      <c r="J171" s="149"/>
      <c r="L171" s="149">
        <f>_xlfn.IFNA(INDEX(PR24_after_overrides!$D$3:$AX$128, MATCH(Recharges!$A171, PR24_after_overrides!$A$3:$A$128, 0), MATCH(Recharges!L$2, PR24_after_overrides!$D$2:$AX$2, 0)), "")</f>
        <v>9.3026751566229766E-3</v>
      </c>
      <c r="M171" s="149">
        <f>_xlfn.IFNA(INDEX(PR24_after_overrides!$D$3:$AX$128, MATCH(Recharges!$A171, PR24_after_overrides!$A$3:$A$128, 0), MATCH(Recharges!M$2, PR24_after_overrides!$D$2:$AX$2, 0)), "")</f>
        <v>8.4240891696085854E-2</v>
      </c>
      <c r="N171" s="149">
        <f>_xlfn.IFNA(INDEX(PR24_after_overrides!$D$3:$AX$128, MATCH(Recharges!$A171, PR24_after_overrides!$A$3:$A$128, 0), MATCH(Recharges!N$2, PR24_after_overrides!$D$2:$AX$2, 0)), "")</f>
        <v>0</v>
      </c>
      <c r="O171" s="149">
        <f>_xlfn.IFNA(INDEX(PR24_after_overrides!$D$3:$AX$128, MATCH(Recharges!$A171, PR24_after_overrides!$A$3:$A$128, 0), MATCH(Recharges!O$2, PR24_after_overrides!$D$2:$AX$2, 0)), "")</f>
        <v>0</v>
      </c>
      <c r="Q171" s="149"/>
      <c r="R171" s="149"/>
      <c r="S171" s="149"/>
      <c r="T171" s="149"/>
      <c r="V171" s="149" cm="1">
        <f t="array" ref="V171">_xlfn.IFS($C171&lt;"2018-19",
_xlfn.IFS($X171="BPDT",SUM(Q171:R171)-SUM(S171:T171),$X171="Numbers agree",SUM(Q171:R171)-SUM(S171:T171),$X171="APR",ABS(D171)-ABS(E171),$X171="n/a",ABS(D171)-ABS(E171)),
$C171="2018-19",ABS(D171)-ABS(E171),
$C171="2019-20",ABS(D171)-ABS(E171),
$C171&lt;"2024-25",SUM(G171:H171)-SUM(I171:J171),C171&gt;="2024-25",SUM(L171:M171)-SUM(N171:O171))</f>
        <v>9.3543566852708829E-2</v>
      </c>
      <c r="X171" s="111"/>
    </row>
    <row r="172" spans="1:24" x14ac:dyDescent="0.4">
      <c r="A172" s="111" t="str">
        <f t="shared" si="9"/>
        <v>WSX29</v>
      </c>
      <c r="B172" s="111" t="s">
        <v>373</v>
      </c>
      <c r="C172" s="111" t="s">
        <v>521</v>
      </c>
      <c r="D172" s="149"/>
      <c r="E172" s="149"/>
      <c r="G172" s="149"/>
      <c r="H172" s="149"/>
      <c r="I172" s="149"/>
      <c r="J172" s="149"/>
      <c r="L172" s="149">
        <f>_xlfn.IFNA(INDEX(PR24_after_overrides!$D$3:$AX$128, MATCH(Recharges!$A172, PR24_after_overrides!$A$3:$A$128, 0), MATCH(Recharges!L$2, PR24_after_overrides!$D$2:$AX$2, 0)), "")</f>
        <v>7.7023209706779732E-3</v>
      </c>
      <c r="M172" s="149">
        <f>_xlfn.IFNA(INDEX(PR24_after_overrides!$D$3:$AX$128, MATCH(Recharges!$A172, PR24_after_overrides!$A$3:$A$128, 0), MATCH(Recharges!M$2, PR24_after_overrides!$D$2:$AX$2, 0)), "")</f>
        <v>6.974879545669499E-2</v>
      </c>
      <c r="N172" s="149">
        <f>_xlfn.IFNA(INDEX(PR24_after_overrides!$D$3:$AX$128, MATCH(Recharges!$A172, PR24_after_overrides!$A$3:$A$128, 0), MATCH(Recharges!N$2, PR24_after_overrides!$D$2:$AX$2, 0)), "")</f>
        <v>0</v>
      </c>
      <c r="O172" s="149">
        <f>_xlfn.IFNA(INDEX(PR24_after_overrides!$D$3:$AX$128, MATCH(Recharges!$A172, PR24_after_overrides!$A$3:$A$128, 0), MATCH(Recharges!O$2, PR24_after_overrides!$D$2:$AX$2, 0)), "")</f>
        <v>0</v>
      </c>
      <c r="Q172" s="149"/>
      <c r="R172" s="149"/>
      <c r="S172" s="149"/>
      <c r="T172" s="149"/>
      <c r="V172" s="149" cm="1">
        <f t="array" ref="V172">_xlfn.IFS($C172&lt;"2018-19",
_xlfn.IFS($X172="BPDT",SUM(Q172:R172)-SUM(S172:T172),$X172="Numbers agree",SUM(Q172:R172)-SUM(S172:T172),$X172="APR",ABS(D172)-ABS(E172),$X172="n/a",ABS(D172)-ABS(E172)),
$C172="2018-19",ABS(D172)-ABS(E172),
$C172="2019-20",ABS(D172)-ABS(E172),
$C172&lt;"2024-25",SUM(G172:H172)-SUM(I172:J172),C172&gt;="2024-25",SUM(L172:M172)-SUM(N172:O172))</f>
        <v>7.7451116427372957E-2</v>
      </c>
      <c r="X172" s="111"/>
    </row>
    <row r="173" spans="1:24" x14ac:dyDescent="0.4">
      <c r="A173" s="111" t="str">
        <f t="shared" si="9"/>
        <v>WSX30</v>
      </c>
      <c r="B173" s="111" t="s">
        <v>373</v>
      </c>
      <c r="C173" s="111" t="s">
        <v>522</v>
      </c>
      <c r="D173" s="149"/>
      <c r="E173" s="149"/>
      <c r="G173" s="149"/>
      <c r="H173" s="149"/>
      <c r="I173" s="149"/>
      <c r="J173" s="149"/>
      <c r="L173" s="149">
        <f>_xlfn.IFNA(INDEX(PR24_after_overrides!$D$3:$AX$128, MATCH(Recharges!$A173, PR24_after_overrides!$A$3:$A$128, 0), MATCH(Recharges!L$2, PR24_after_overrides!$D$2:$AX$2, 0)), "")</f>
        <v>4.3011509644519863E-3</v>
      </c>
      <c r="M173" s="149">
        <f>_xlfn.IFNA(INDEX(PR24_after_overrides!$D$3:$AX$128, MATCH(Recharges!$A173, PR24_after_overrides!$A$3:$A$128, 0), MATCH(Recharges!M$2, PR24_after_overrides!$D$2:$AX$2, 0)), "")</f>
        <v>3.8949311511426325E-2</v>
      </c>
      <c r="N173" s="149">
        <f>_xlfn.IFNA(INDEX(PR24_after_overrides!$D$3:$AX$128, MATCH(Recharges!$A173, PR24_after_overrides!$A$3:$A$128, 0), MATCH(Recharges!N$2, PR24_after_overrides!$D$2:$AX$2, 0)), "")</f>
        <v>0</v>
      </c>
      <c r="O173" s="149">
        <f>_xlfn.IFNA(INDEX(PR24_after_overrides!$D$3:$AX$128, MATCH(Recharges!$A173, PR24_after_overrides!$A$3:$A$128, 0), MATCH(Recharges!O$2, PR24_after_overrides!$D$2:$AX$2, 0)), "")</f>
        <v>0</v>
      </c>
      <c r="Q173" s="149"/>
      <c r="R173" s="149"/>
      <c r="S173" s="149"/>
      <c r="T173" s="149"/>
      <c r="V173" s="149" cm="1">
        <f t="array" ref="V173">_xlfn.IFS($C173&lt;"2018-19",
_xlfn.IFS($X173="BPDT",SUM(Q173:R173)-SUM(S173:T173),$X173="Numbers agree",SUM(Q173:R173)-SUM(S173:T173),$X173="APR",ABS(D173)-ABS(E173),$X173="n/a",ABS(D173)-ABS(E173)),
$C173="2018-19",ABS(D173)-ABS(E173),
$C173="2019-20",ABS(D173)-ABS(E173),
$C173&lt;"2024-25",SUM(G173:H173)-SUM(I173:J173),C173&gt;="2024-25",SUM(L173:M173)-SUM(N173:O173))</f>
        <v>4.3250462475878312E-2</v>
      </c>
      <c r="X173" s="111"/>
    </row>
    <row r="174" spans="1:24" x14ac:dyDescent="0.4">
      <c r="A174" s="111" t="str">
        <f t="shared" si="6"/>
        <v>YKY14</v>
      </c>
      <c r="B174" s="111" t="s">
        <v>385</v>
      </c>
      <c r="C174" s="111" t="s">
        <v>243</v>
      </c>
      <c r="D174" s="149">
        <f>INDEX('Cyclical_after overrides'!$A$1:$AX$244,MATCH(Recharges!$A174,'Cyclical_after overrides'!$A$1:$A$244,0),MATCH(Recharges!D$2,'Cyclical_after overrides'!$A$1:$AX$1,0))</f>
        <v>4.8</v>
      </c>
      <c r="E174" s="149">
        <f>INDEX('Cyclical_after overrides'!$A$1:$AX$244,MATCH(Recharges!$A174,'Cyclical_after overrides'!$A$1:$A$244,0),MATCH(Recharges!E$2,'Cyclical_after overrides'!$A$1:$AX$1,0))</f>
        <v>-5</v>
      </c>
      <c r="G174" s="149" t="str">
        <f>INDEX('Cyclical_after overrides'!$A$1:$AX$244,MATCH(Recharges!$A174,'Cyclical_after overrides'!$A$1:$A$244,0),MATCH(Recharges!G$2,'Cyclical_after overrides'!$A$1:$AX$1,0))</f>
        <v/>
      </c>
      <c r="H174" s="149" t="str">
        <f>INDEX('Cyclical_after overrides'!$A$1:$AX$244,MATCH(Recharges!$A174,'Cyclical_after overrides'!$A$1:$A$244,0),MATCH(Recharges!H$2,'Cyclical_after overrides'!$A$1:$AX$1,0))</f>
        <v/>
      </c>
      <c r="I174" s="149" t="str">
        <f>INDEX('Cyclical_after overrides'!$A$1:$AX$244,MATCH(Recharges!$A174,'Cyclical_after overrides'!$A$1:$A$244,0),MATCH(Recharges!I$2,'Cyclical_after overrides'!$A$1:$AX$1,0))</f>
        <v/>
      </c>
      <c r="J174" s="149" t="str">
        <f>INDEX('Cyclical_after overrides'!$A$1:$AX$244,MATCH(Recharges!$A174,'Cyclical_after overrides'!$A$1:$A$244,0),MATCH(Recharges!J$2,'Cyclical_after overrides'!$A$1:$AX$1,0))</f>
        <v/>
      </c>
      <c r="L174" s="149" t="str">
        <f>_xlfn.IFNA(INDEX(PR24_after_overrides!$D$3:$AX$128, MATCH(Recharges!$A174, PR24_after_overrides!$A$3:$A$128, 0), MATCH(Recharges!L$2, PR24_after_overrides!$D$2:$AX$2, 0)), "")</f>
        <v/>
      </c>
      <c r="M174" s="149" t="str">
        <f>_xlfn.IFNA(INDEX(PR24_after_overrides!$D$3:$AX$128, MATCH(Recharges!$A174, PR24_after_overrides!$A$3:$A$128, 0), MATCH(Recharges!M$2, PR24_after_overrides!$D$2:$AX$2, 0)), "")</f>
        <v/>
      </c>
      <c r="N174" s="149" t="str">
        <f>_xlfn.IFNA(INDEX(PR24_after_overrides!$D$3:$AX$128, MATCH(Recharges!$A174, PR24_after_overrides!$A$3:$A$128, 0), MATCH(Recharges!N$2, PR24_after_overrides!$D$2:$AX$2, 0)), "")</f>
        <v/>
      </c>
      <c r="O174" s="149" t="str">
        <f>_xlfn.IFNA(INDEX(PR24_after_overrides!$D$3:$AX$128, MATCH(Recharges!$A174, PR24_after_overrides!$A$3:$A$128, 0), MATCH(Recharges!O$2, PR24_after_overrides!$D$2:$AX$2, 0)), "")</f>
        <v/>
      </c>
      <c r="Q174" s="149">
        <f>INDEX(PR19_after_overrides!$A$1:$J$255, MATCH(Recharges!$A174, PR19_after_overrides!$A$1:$A$255, 0), MATCH(Recharges!Q$2, PR19_after_overrides!$A$1:$J$1, 0))</f>
        <v>0</v>
      </c>
      <c r="R174" s="149">
        <f>INDEX(PR19_after_overrides!$A$1:$J$255, MATCH(Recharges!$A174, PR19_after_overrides!$A$1:$A$255, 0), MATCH(Recharges!R$2, PR19_after_overrides!$A$1:$J$1, 0))</f>
        <v>0</v>
      </c>
      <c r="S174" s="149">
        <f>INDEX(PR19_after_overrides!$A$1:$J$255, MATCH(Recharges!$A174, PR19_after_overrides!$A$1:$A$255, 0), MATCH(Recharges!S$2, PR19_after_overrides!$A$1:$J$1, 0))</f>
        <v>0</v>
      </c>
      <c r="T174" s="149">
        <f>INDEX(PR19_after_overrides!$A$1:$J$255, MATCH(Recharges!$A174, PR19_after_overrides!$A$1:$A$255, 0), MATCH(Recharges!T$2, PR19_after_overrides!$A$1:$J$1, 0))</f>
        <v>0</v>
      </c>
      <c r="V174" s="149" cm="1">
        <f t="array" ref="V174">_xlfn.IFS($C174&lt;"2018-19",
_xlfn.IFS($X174="BPDT",SUM(Q174:R174)-SUM(S174:T174),$X174="Numbers agree",SUM(Q174:R174)-SUM(S174:T174),$X174="APR",ABS(D174)-ABS(E174),$X174="n/a",ABS(D174)-ABS(E174)),
$C174="2018-19",ABS(D174)-ABS(E174),
$C174="2019-20",ABS(D174)-ABS(E174),
$C174&lt;"2024-25",SUM(G174:H174)-SUM(I174:J174),C174&gt;="2024-25",SUM(L174:M174)-SUM(N174:O174))</f>
        <v>-0.20000000000000018</v>
      </c>
      <c r="X174" s="111" t="s">
        <v>582</v>
      </c>
    </row>
    <row r="175" spans="1:24" x14ac:dyDescent="0.4">
      <c r="A175" s="111" t="str">
        <f t="shared" si="6"/>
        <v>YKY15</v>
      </c>
      <c r="B175" s="111" t="s">
        <v>385</v>
      </c>
      <c r="C175" s="111" t="s">
        <v>245</v>
      </c>
      <c r="D175" s="149">
        <f>INDEX('Cyclical_after overrides'!$A$1:$AX$244,MATCH(Recharges!$A175,'Cyclical_after overrides'!$A$1:$A$244,0),MATCH(Recharges!D$2,'Cyclical_after overrides'!$A$1:$AX$1,0))</f>
        <v>5</v>
      </c>
      <c r="E175" s="149">
        <f>INDEX('Cyclical_after overrides'!$A$1:$AX$244,MATCH(Recharges!$A175,'Cyclical_after overrides'!$A$1:$A$244,0),MATCH(Recharges!E$2,'Cyclical_after overrides'!$A$1:$AX$1,0))</f>
        <v>-4.9000000000000004</v>
      </c>
      <c r="G175" s="149" t="str">
        <f>INDEX('Cyclical_after overrides'!$A$1:$AX$244,MATCH(Recharges!$A175,'Cyclical_after overrides'!$A$1:$A$244,0),MATCH(Recharges!G$2,'Cyclical_after overrides'!$A$1:$AX$1,0))</f>
        <v/>
      </c>
      <c r="H175" s="149" t="str">
        <f>INDEX('Cyclical_after overrides'!$A$1:$AX$244,MATCH(Recharges!$A175,'Cyclical_after overrides'!$A$1:$A$244,0),MATCH(Recharges!H$2,'Cyclical_after overrides'!$A$1:$AX$1,0))</f>
        <v/>
      </c>
      <c r="I175" s="149" t="str">
        <f>INDEX('Cyclical_after overrides'!$A$1:$AX$244,MATCH(Recharges!$A175,'Cyclical_after overrides'!$A$1:$A$244,0),MATCH(Recharges!I$2,'Cyclical_after overrides'!$A$1:$AX$1,0))</f>
        <v/>
      </c>
      <c r="J175" s="149" t="str">
        <f>INDEX('Cyclical_after overrides'!$A$1:$AX$244,MATCH(Recharges!$A175,'Cyclical_after overrides'!$A$1:$A$244,0),MATCH(Recharges!J$2,'Cyclical_after overrides'!$A$1:$AX$1,0))</f>
        <v/>
      </c>
      <c r="L175" s="149" t="str">
        <f>_xlfn.IFNA(INDEX(PR24_after_overrides!$D$3:$AX$128, MATCH(Recharges!$A175, PR24_after_overrides!$A$3:$A$128, 0), MATCH(Recharges!L$2, PR24_after_overrides!$D$2:$AX$2, 0)), "")</f>
        <v/>
      </c>
      <c r="M175" s="149" t="str">
        <f>_xlfn.IFNA(INDEX(PR24_after_overrides!$D$3:$AX$128, MATCH(Recharges!$A175, PR24_after_overrides!$A$3:$A$128, 0), MATCH(Recharges!M$2, PR24_after_overrides!$D$2:$AX$2, 0)), "")</f>
        <v/>
      </c>
      <c r="N175" s="149" t="str">
        <f>_xlfn.IFNA(INDEX(PR24_after_overrides!$D$3:$AX$128, MATCH(Recharges!$A175, PR24_after_overrides!$A$3:$A$128, 0), MATCH(Recharges!N$2, PR24_after_overrides!$D$2:$AX$2, 0)), "")</f>
        <v/>
      </c>
      <c r="O175" s="149" t="str">
        <f>_xlfn.IFNA(INDEX(PR24_after_overrides!$D$3:$AX$128, MATCH(Recharges!$A175, PR24_after_overrides!$A$3:$A$128, 0), MATCH(Recharges!O$2, PR24_after_overrides!$D$2:$AX$2, 0)), "")</f>
        <v/>
      </c>
      <c r="Q175" s="149">
        <f>INDEX(PR19_after_overrides!$A$1:$J$255, MATCH(Recharges!$A175, PR19_after_overrides!$A$1:$A$255, 0), MATCH(Recharges!Q$2, PR19_after_overrides!$A$1:$J$1, 0))</f>
        <v>0</v>
      </c>
      <c r="R175" s="149">
        <f>INDEX(PR19_after_overrides!$A$1:$J$255, MATCH(Recharges!$A175, PR19_after_overrides!$A$1:$A$255, 0), MATCH(Recharges!R$2, PR19_after_overrides!$A$1:$J$1, 0))</f>
        <v>0</v>
      </c>
      <c r="S175" s="149">
        <f>INDEX(PR19_after_overrides!$A$1:$J$255, MATCH(Recharges!$A175, PR19_after_overrides!$A$1:$A$255, 0), MATCH(Recharges!S$2, PR19_after_overrides!$A$1:$J$1, 0))</f>
        <v>0</v>
      </c>
      <c r="T175" s="149">
        <f>INDEX(PR19_after_overrides!$A$1:$J$255, MATCH(Recharges!$A175, PR19_after_overrides!$A$1:$A$255, 0), MATCH(Recharges!T$2, PR19_after_overrides!$A$1:$J$1, 0))</f>
        <v>0</v>
      </c>
      <c r="V175" s="149" cm="1">
        <f t="array" ref="V175">_xlfn.IFS($C175&lt;"2018-19",
_xlfn.IFS($X175="BPDT",SUM(Q175:R175)-SUM(S175:T175),$X175="Numbers agree",SUM(Q175:R175)-SUM(S175:T175),$X175="APR",ABS(D175)-ABS(E175),$X175="n/a",ABS(D175)-ABS(E175)),
$C175="2018-19",ABS(D175)-ABS(E175),
$C175="2019-20",ABS(D175)-ABS(E175),
$C175&lt;"2024-25",SUM(G175:H175)-SUM(I175:J175),C175&gt;="2024-25",SUM(L175:M175)-SUM(N175:O175))</f>
        <v>9.9999999999999645E-2</v>
      </c>
      <c r="X175" s="111" t="s">
        <v>582</v>
      </c>
    </row>
    <row r="176" spans="1:24" x14ac:dyDescent="0.4">
      <c r="A176" s="111" t="str">
        <f t="shared" si="6"/>
        <v>YKY16</v>
      </c>
      <c r="B176" s="111" t="s">
        <v>385</v>
      </c>
      <c r="C176" s="111" t="s">
        <v>247</v>
      </c>
      <c r="D176" s="149">
        <f>INDEX('Cyclical_after overrides'!$A$1:$AX$244,MATCH(Recharges!$A176,'Cyclical_after overrides'!$A$1:$A$244,0),MATCH(Recharges!D$2,'Cyclical_after overrides'!$A$1:$AX$1,0))</f>
        <v>-0.37812806719999997</v>
      </c>
      <c r="E176" s="149">
        <f>INDEX('Cyclical_after overrides'!$A$1:$AX$244,MATCH(Recharges!$A176,'Cyclical_after overrides'!$A$1:$A$244,0),MATCH(Recharges!E$2,'Cyclical_after overrides'!$A$1:$AX$1,0))</f>
        <v>0</v>
      </c>
      <c r="G176" s="149" t="str">
        <f>INDEX('Cyclical_after overrides'!$A$1:$AX$244,MATCH(Recharges!$A176,'Cyclical_after overrides'!$A$1:$A$244,0),MATCH(Recharges!G$2,'Cyclical_after overrides'!$A$1:$AX$1,0))</f>
        <v/>
      </c>
      <c r="H176" s="149" t="str">
        <f>INDEX('Cyclical_after overrides'!$A$1:$AX$244,MATCH(Recharges!$A176,'Cyclical_after overrides'!$A$1:$A$244,0),MATCH(Recharges!H$2,'Cyclical_after overrides'!$A$1:$AX$1,0))</f>
        <v/>
      </c>
      <c r="I176" s="149" t="str">
        <f>INDEX('Cyclical_after overrides'!$A$1:$AX$244,MATCH(Recharges!$A176,'Cyclical_after overrides'!$A$1:$A$244,0),MATCH(Recharges!I$2,'Cyclical_after overrides'!$A$1:$AX$1,0))</f>
        <v/>
      </c>
      <c r="J176" s="149" t="str">
        <f>INDEX('Cyclical_after overrides'!$A$1:$AX$244,MATCH(Recharges!$A176,'Cyclical_after overrides'!$A$1:$A$244,0),MATCH(Recharges!J$2,'Cyclical_after overrides'!$A$1:$AX$1,0))</f>
        <v/>
      </c>
      <c r="L176" s="149" t="str">
        <f>_xlfn.IFNA(INDEX(PR24_after_overrides!$D$3:$AX$128, MATCH(Recharges!$A176, PR24_after_overrides!$A$3:$A$128, 0), MATCH(Recharges!L$2, PR24_after_overrides!$D$2:$AX$2, 0)), "")</f>
        <v/>
      </c>
      <c r="M176" s="149" t="str">
        <f>_xlfn.IFNA(INDEX(PR24_after_overrides!$D$3:$AX$128, MATCH(Recharges!$A176, PR24_after_overrides!$A$3:$A$128, 0), MATCH(Recharges!M$2, PR24_after_overrides!$D$2:$AX$2, 0)), "")</f>
        <v/>
      </c>
      <c r="N176" s="149" t="str">
        <f>_xlfn.IFNA(INDEX(PR24_after_overrides!$D$3:$AX$128, MATCH(Recharges!$A176, PR24_after_overrides!$A$3:$A$128, 0), MATCH(Recharges!N$2, PR24_after_overrides!$D$2:$AX$2, 0)), "")</f>
        <v/>
      </c>
      <c r="O176" s="149" t="str">
        <f>_xlfn.IFNA(INDEX(PR24_after_overrides!$D$3:$AX$128, MATCH(Recharges!$A176, PR24_after_overrides!$A$3:$A$128, 0), MATCH(Recharges!O$2, PR24_after_overrides!$D$2:$AX$2, 0)), "")</f>
        <v/>
      </c>
      <c r="Q176" s="149">
        <f>INDEX(PR19_after_overrides!$A$1:$J$255, MATCH(Recharges!$A176, PR19_after_overrides!$A$1:$A$255, 0), MATCH(Recharges!Q$2, PR19_after_overrides!$A$1:$J$1, 0))</f>
        <v>0</v>
      </c>
      <c r="R176" s="149">
        <f>INDEX(PR19_after_overrides!$A$1:$J$255, MATCH(Recharges!$A176, PR19_after_overrides!$A$1:$A$255, 0), MATCH(Recharges!R$2, PR19_after_overrides!$A$1:$J$1, 0))</f>
        <v>0</v>
      </c>
      <c r="S176" s="149">
        <f>INDEX(PR19_after_overrides!$A$1:$J$255, MATCH(Recharges!$A176, PR19_after_overrides!$A$1:$A$255, 0), MATCH(Recharges!S$2, PR19_after_overrides!$A$1:$J$1, 0))</f>
        <v>0</v>
      </c>
      <c r="T176" s="149">
        <f>INDEX(PR19_after_overrides!$A$1:$J$255, MATCH(Recharges!$A176, PR19_after_overrides!$A$1:$A$255, 0), MATCH(Recharges!T$2, PR19_after_overrides!$A$1:$J$1, 0))</f>
        <v>0</v>
      </c>
      <c r="V176" s="149" cm="1">
        <f t="array" ref="V176">_xlfn.IFS($C176&lt;"2018-19",
_xlfn.IFS($X176="BPDT",SUM(Q176:R176)-SUM(S176:T176),$X176="Numbers agree",SUM(Q176:R176)-SUM(S176:T176),$X176="APR",ABS(D176)-ABS(E176),$X176="n/a",ABS(D176)-ABS(E176)),
$C176="2018-19",ABS(D176)-ABS(E176),
$C176="2019-20",ABS(D176)-ABS(E176),
$C176&lt;"2024-25",SUM(G176:H176)-SUM(I176:J176),C176&gt;="2024-25",SUM(L176:M176)-SUM(N176:O176))</f>
        <v>0.37812806719999997</v>
      </c>
      <c r="X176" s="111" t="s">
        <v>582</v>
      </c>
    </row>
    <row r="177" spans="1:24" x14ac:dyDescent="0.4">
      <c r="A177" s="111" t="str">
        <f t="shared" si="6"/>
        <v>YKY17</v>
      </c>
      <c r="B177" s="111" t="s">
        <v>385</v>
      </c>
      <c r="C177" s="111" t="s">
        <v>249</v>
      </c>
      <c r="D177" s="149">
        <f>INDEX('Cyclical_after overrides'!$A$1:$AX$244,MATCH(Recharges!$A177,'Cyclical_after overrides'!$A$1:$A$244,0),MATCH(Recharges!D$2,'Cyclical_after overrides'!$A$1:$AX$1,0))</f>
        <v>-3.403</v>
      </c>
      <c r="E177" s="149">
        <f>INDEX('Cyclical_after overrides'!$A$1:$AX$244,MATCH(Recharges!$A177,'Cyclical_after overrides'!$A$1:$A$244,0),MATCH(Recharges!E$2,'Cyclical_after overrides'!$A$1:$AX$1,0))</f>
        <v>2.8780000000000001</v>
      </c>
      <c r="G177" s="149" t="str">
        <f>INDEX('Cyclical_after overrides'!$A$1:$AX$244,MATCH(Recharges!$A177,'Cyclical_after overrides'!$A$1:$A$244,0),MATCH(Recharges!G$2,'Cyclical_after overrides'!$A$1:$AX$1,0))</f>
        <v/>
      </c>
      <c r="H177" s="149" t="str">
        <f>INDEX('Cyclical_after overrides'!$A$1:$AX$244,MATCH(Recharges!$A177,'Cyclical_after overrides'!$A$1:$A$244,0),MATCH(Recharges!H$2,'Cyclical_after overrides'!$A$1:$AX$1,0))</f>
        <v/>
      </c>
      <c r="I177" s="149" t="str">
        <f>INDEX('Cyclical_after overrides'!$A$1:$AX$244,MATCH(Recharges!$A177,'Cyclical_after overrides'!$A$1:$A$244,0),MATCH(Recharges!I$2,'Cyclical_after overrides'!$A$1:$AX$1,0))</f>
        <v/>
      </c>
      <c r="J177" s="149" t="str">
        <f>INDEX('Cyclical_after overrides'!$A$1:$AX$244,MATCH(Recharges!$A177,'Cyclical_after overrides'!$A$1:$A$244,0),MATCH(Recharges!J$2,'Cyclical_after overrides'!$A$1:$AX$1,0))</f>
        <v/>
      </c>
      <c r="L177" s="149" t="str">
        <f>_xlfn.IFNA(INDEX(PR24_after_overrides!$D$3:$AX$128, MATCH(Recharges!$A177, PR24_after_overrides!$A$3:$A$128, 0), MATCH(Recharges!L$2, PR24_after_overrides!$D$2:$AX$2, 0)), "")</f>
        <v/>
      </c>
      <c r="M177" s="149" t="str">
        <f>_xlfn.IFNA(INDEX(PR24_after_overrides!$D$3:$AX$128, MATCH(Recharges!$A177, PR24_after_overrides!$A$3:$A$128, 0), MATCH(Recharges!M$2, PR24_after_overrides!$D$2:$AX$2, 0)), "")</f>
        <v/>
      </c>
      <c r="N177" s="149" t="str">
        <f>_xlfn.IFNA(INDEX(PR24_after_overrides!$D$3:$AX$128, MATCH(Recharges!$A177, PR24_after_overrides!$A$3:$A$128, 0), MATCH(Recharges!N$2, PR24_after_overrides!$D$2:$AX$2, 0)), "")</f>
        <v/>
      </c>
      <c r="O177" s="149" t="str">
        <f>_xlfn.IFNA(INDEX(PR24_after_overrides!$D$3:$AX$128, MATCH(Recharges!$A177, PR24_after_overrides!$A$3:$A$128, 0), MATCH(Recharges!O$2, PR24_after_overrides!$D$2:$AX$2, 0)), "")</f>
        <v/>
      </c>
      <c r="Q177" s="149">
        <f>INDEX(PR19_after_overrides!$A$1:$J$255, MATCH(Recharges!$A177, PR19_after_overrides!$A$1:$A$255, 0), MATCH(Recharges!Q$2, PR19_after_overrides!$A$1:$J$1, 0))</f>
        <v>0</v>
      </c>
      <c r="R177" s="149">
        <f>INDEX(PR19_after_overrides!$A$1:$J$255, MATCH(Recharges!$A177, PR19_after_overrides!$A$1:$A$255, 0), MATCH(Recharges!R$2, PR19_after_overrides!$A$1:$J$1, 0))</f>
        <v>0</v>
      </c>
      <c r="S177" s="149">
        <f>INDEX(PR19_after_overrides!$A$1:$J$255, MATCH(Recharges!$A177, PR19_after_overrides!$A$1:$A$255, 0), MATCH(Recharges!S$2, PR19_after_overrides!$A$1:$J$1, 0))</f>
        <v>0</v>
      </c>
      <c r="T177" s="149">
        <f>INDEX(PR19_after_overrides!$A$1:$J$255, MATCH(Recharges!$A177, PR19_after_overrides!$A$1:$A$255, 0), MATCH(Recharges!T$2, PR19_after_overrides!$A$1:$J$1, 0))</f>
        <v>0</v>
      </c>
      <c r="V177" s="149" cm="1">
        <f t="array" ref="V177">_xlfn.IFS($C177&lt;"2018-19",
_xlfn.IFS($X177="BPDT",SUM(Q177:R177)-SUM(S177:T177),$X177="Numbers agree",SUM(Q177:R177)-SUM(S177:T177),$X177="APR",ABS(D177)-ABS(E177),$X177="n/a",ABS(D177)-ABS(E177)),
$C177="2018-19",ABS(D177)-ABS(E177),
$C177="2019-20",ABS(D177)-ABS(E177),
$C177&lt;"2024-25",SUM(G177:H177)-SUM(I177:J177),C177&gt;="2024-25",SUM(L177:M177)-SUM(N177:O177))</f>
        <v>0.52499999999999991</v>
      </c>
      <c r="X177" s="111" t="s">
        <v>582</v>
      </c>
    </row>
    <row r="178" spans="1:24" x14ac:dyDescent="0.4">
      <c r="A178" s="111" t="str">
        <f t="shared" si="6"/>
        <v>YKY18</v>
      </c>
      <c r="B178" s="111" t="s">
        <v>385</v>
      </c>
      <c r="C178" s="111" t="s">
        <v>251</v>
      </c>
      <c r="D178" s="149">
        <f>INDEX('Cyclical_after overrides'!$A$1:$AX$244,MATCH(Recharges!$A178,'Cyclical_after overrides'!$A$1:$A$244,0),MATCH(Recharges!D$2,'Cyclical_after overrides'!$A$1:$AX$1,0))</f>
        <v>-3.1930000000000001</v>
      </c>
      <c r="E178" s="149">
        <f>INDEX('Cyclical_after overrides'!$A$1:$AX$244,MATCH(Recharges!$A178,'Cyclical_after overrides'!$A$1:$A$244,0),MATCH(Recharges!E$2,'Cyclical_after overrides'!$A$1:$AX$1,0))</f>
        <v>2.0049999999999999</v>
      </c>
      <c r="G178" s="149" t="str">
        <f>INDEX('Cyclical_after overrides'!$A$1:$AX$244,MATCH(Recharges!$A178,'Cyclical_after overrides'!$A$1:$A$244,0),MATCH(Recharges!G$2,'Cyclical_after overrides'!$A$1:$AX$1,0))</f>
        <v/>
      </c>
      <c r="H178" s="149" t="str">
        <f>INDEX('Cyclical_after overrides'!$A$1:$AX$244,MATCH(Recharges!$A178,'Cyclical_after overrides'!$A$1:$A$244,0),MATCH(Recharges!H$2,'Cyclical_after overrides'!$A$1:$AX$1,0))</f>
        <v/>
      </c>
      <c r="I178" s="149" t="str">
        <f>INDEX('Cyclical_after overrides'!$A$1:$AX$244,MATCH(Recharges!$A178,'Cyclical_after overrides'!$A$1:$A$244,0),MATCH(Recharges!I$2,'Cyclical_after overrides'!$A$1:$AX$1,0))</f>
        <v/>
      </c>
      <c r="J178" s="149" t="str">
        <f>INDEX('Cyclical_after overrides'!$A$1:$AX$244,MATCH(Recharges!$A178,'Cyclical_after overrides'!$A$1:$A$244,0),MATCH(Recharges!J$2,'Cyclical_after overrides'!$A$1:$AX$1,0))</f>
        <v/>
      </c>
      <c r="L178" s="149" t="str">
        <f>_xlfn.IFNA(INDEX(PR24_after_overrides!$D$3:$AX$128, MATCH(Recharges!$A178, PR24_after_overrides!$A$3:$A$128, 0), MATCH(Recharges!L$2, PR24_after_overrides!$D$2:$AX$2, 0)), "")</f>
        <v/>
      </c>
      <c r="M178" s="149" t="str">
        <f>_xlfn.IFNA(INDEX(PR24_after_overrides!$D$3:$AX$128, MATCH(Recharges!$A178, PR24_after_overrides!$A$3:$A$128, 0), MATCH(Recharges!M$2, PR24_after_overrides!$D$2:$AX$2, 0)), "")</f>
        <v/>
      </c>
      <c r="N178" s="149" t="str">
        <f>_xlfn.IFNA(INDEX(PR24_after_overrides!$D$3:$AX$128, MATCH(Recharges!$A178, PR24_after_overrides!$A$3:$A$128, 0), MATCH(Recharges!N$2, PR24_after_overrides!$D$2:$AX$2, 0)), "")</f>
        <v/>
      </c>
      <c r="O178" s="149" t="str">
        <f>_xlfn.IFNA(INDEX(PR24_after_overrides!$D$3:$AX$128, MATCH(Recharges!$A178, PR24_after_overrides!$A$3:$A$128, 0), MATCH(Recharges!O$2, PR24_after_overrides!$D$2:$AX$2, 0)), "")</f>
        <v/>
      </c>
      <c r="Q178" s="149">
        <f>INDEX(PR19_after_overrides!$A$1:$J$255, MATCH(Recharges!$A178, PR19_after_overrides!$A$1:$A$255, 0), MATCH(Recharges!Q$2, PR19_after_overrides!$A$1:$J$1, 0))</f>
        <v>0</v>
      </c>
      <c r="R178" s="149">
        <f>INDEX(PR19_after_overrides!$A$1:$J$255, MATCH(Recharges!$A178, PR19_after_overrides!$A$1:$A$255, 0), MATCH(Recharges!R$2, PR19_after_overrides!$A$1:$J$1, 0))</f>
        <v>0</v>
      </c>
      <c r="S178" s="149">
        <f>INDEX(PR19_after_overrides!$A$1:$J$255, MATCH(Recharges!$A178, PR19_after_overrides!$A$1:$A$255, 0), MATCH(Recharges!S$2, PR19_after_overrides!$A$1:$J$1, 0))</f>
        <v>0</v>
      </c>
      <c r="T178" s="149">
        <f>INDEX(PR19_after_overrides!$A$1:$J$255, MATCH(Recharges!$A178, PR19_after_overrides!$A$1:$A$255, 0), MATCH(Recharges!T$2, PR19_after_overrides!$A$1:$J$1, 0))</f>
        <v>0</v>
      </c>
      <c r="V178" s="149" cm="1">
        <f t="array" ref="V178">_xlfn.IFS($C178&lt;"2018-19",
_xlfn.IFS($X178="BPDT",SUM(Q178:R178)-SUM(S178:T178),$X178="Numbers agree",SUM(Q178:R178)-SUM(S178:T178),$X178="APR",ABS(D178)-ABS(E178),$X178="n/a",ABS(D178)-ABS(E178)),
$C178="2018-19",ABS(D178)-ABS(E178),
$C178="2019-20",ABS(D178)-ABS(E178),
$C178&lt;"2024-25",SUM(G178:H178)-SUM(I178:J178),C178&gt;="2024-25",SUM(L178:M178)-SUM(N178:O178))</f>
        <v>1.1880000000000002</v>
      </c>
      <c r="X178" s="111" t="s">
        <v>582</v>
      </c>
    </row>
    <row r="179" spans="1:24" x14ac:dyDescent="0.4">
      <c r="A179" s="111" t="str">
        <f t="shared" si="6"/>
        <v>YKY19</v>
      </c>
      <c r="B179" s="111" t="s">
        <v>385</v>
      </c>
      <c r="C179" s="111" t="s">
        <v>253</v>
      </c>
      <c r="D179" s="149">
        <f>INDEX('Cyclical_after overrides'!$A$1:$AX$244,MATCH(Recharges!$A179,'Cyclical_after overrides'!$A$1:$A$244,0),MATCH(Recharges!D$2,'Cyclical_after overrides'!$A$1:$AX$1,0))</f>
        <v>-2.8559999999999999</v>
      </c>
      <c r="E179" s="149">
        <f>INDEX('Cyclical_after overrides'!$A$1:$AX$244,MATCH(Recharges!$A179,'Cyclical_after overrides'!$A$1:$A$244,0),MATCH(Recharges!E$2,'Cyclical_after overrides'!$A$1:$AX$1,0))</f>
        <v>2.0979999999999999</v>
      </c>
      <c r="G179" s="149" t="str">
        <f>INDEX('Cyclical_after overrides'!$A$1:$AX$244,MATCH(Recharges!$A179,'Cyclical_after overrides'!$A$1:$A$244,0),MATCH(Recharges!G$2,'Cyclical_after overrides'!$A$1:$AX$1,0))</f>
        <v/>
      </c>
      <c r="H179" s="149" t="str">
        <f>INDEX('Cyclical_after overrides'!$A$1:$AX$244,MATCH(Recharges!$A179,'Cyclical_after overrides'!$A$1:$A$244,0),MATCH(Recharges!H$2,'Cyclical_after overrides'!$A$1:$AX$1,0))</f>
        <v/>
      </c>
      <c r="I179" s="149" t="str">
        <f>INDEX('Cyclical_after overrides'!$A$1:$AX$244,MATCH(Recharges!$A179,'Cyclical_after overrides'!$A$1:$A$244,0),MATCH(Recharges!I$2,'Cyclical_after overrides'!$A$1:$AX$1,0))</f>
        <v/>
      </c>
      <c r="J179" s="149" t="str">
        <f>INDEX('Cyclical_after overrides'!$A$1:$AX$244,MATCH(Recharges!$A179,'Cyclical_after overrides'!$A$1:$A$244,0),MATCH(Recharges!J$2,'Cyclical_after overrides'!$A$1:$AX$1,0))</f>
        <v/>
      </c>
      <c r="L179" s="149" t="str">
        <f>_xlfn.IFNA(INDEX(PR24_after_overrides!$D$3:$AX$128, MATCH(Recharges!$A179, PR24_after_overrides!$A$3:$A$128, 0), MATCH(Recharges!L$2, PR24_after_overrides!$D$2:$AX$2, 0)), "")</f>
        <v/>
      </c>
      <c r="M179" s="149" t="str">
        <f>_xlfn.IFNA(INDEX(PR24_after_overrides!$D$3:$AX$128, MATCH(Recharges!$A179, PR24_after_overrides!$A$3:$A$128, 0), MATCH(Recharges!M$2, PR24_after_overrides!$D$2:$AX$2, 0)), "")</f>
        <v/>
      </c>
      <c r="N179" s="149" t="str">
        <f>_xlfn.IFNA(INDEX(PR24_after_overrides!$D$3:$AX$128, MATCH(Recharges!$A179, PR24_after_overrides!$A$3:$A$128, 0), MATCH(Recharges!N$2, PR24_after_overrides!$D$2:$AX$2, 0)), "")</f>
        <v/>
      </c>
      <c r="O179" s="149" t="str">
        <f>_xlfn.IFNA(INDEX(PR24_after_overrides!$D$3:$AX$128, MATCH(Recharges!$A179, PR24_after_overrides!$A$3:$A$128, 0), MATCH(Recharges!O$2, PR24_after_overrides!$D$2:$AX$2, 0)), "")</f>
        <v/>
      </c>
      <c r="Q179" s="149">
        <f>INDEX(PR19_after_overrides!$A$1:$J$255, MATCH(Recharges!$A179, PR19_after_overrides!$A$1:$A$255, 0), MATCH(Recharges!Q$2, PR19_after_overrides!$A$1:$J$1, 0))</f>
        <v>0</v>
      </c>
      <c r="R179" s="149">
        <f>INDEX(PR19_after_overrides!$A$1:$J$255, MATCH(Recharges!$A179, PR19_after_overrides!$A$1:$A$255, 0), MATCH(Recharges!R$2, PR19_after_overrides!$A$1:$J$1, 0))</f>
        <v>0</v>
      </c>
      <c r="S179" s="149">
        <f>INDEX(PR19_after_overrides!$A$1:$J$255, MATCH(Recharges!$A179, PR19_after_overrides!$A$1:$A$255, 0), MATCH(Recharges!S$2, PR19_after_overrides!$A$1:$J$1, 0))</f>
        <v>0</v>
      </c>
      <c r="T179" s="149">
        <f>INDEX(PR19_after_overrides!$A$1:$J$255, MATCH(Recharges!$A179, PR19_after_overrides!$A$1:$A$255, 0), MATCH(Recharges!T$2, PR19_after_overrides!$A$1:$J$1, 0))</f>
        <v>0</v>
      </c>
      <c r="V179" s="149" cm="1">
        <f t="array" ref="V179">_xlfn.IFS($C179&lt;"2018-19",
_xlfn.IFS($X179="BPDT",SUM(Q179:R179)-SUM(S179:T179),$X179="Numbers agree",SUM(Q179:R179)-SUM(S179:T179),$X179="APR",ABS(D179)-ABS(E179),$X179="n/a",ABS(D179)-ABS(E179)),
$C179="2018-19",ABS(D179)-ABS(E179),
$C179="2019-20",ABS(D179)-ABS(E179),
$C179&lt;"2024-25",SUM(G179:H179)-SUM(I179:J179),C179&gt;="2024-25",SUM(L179:M179)-SUM(N179:O179))</f>
        <v>0.75800000000000001</v>
      </c>
      <c r="X179" s="111"/>
    </row>
    <row r="180" spans="1:24" x14ac:dyDescent="0.4">
      <c r="A180" s="111" t="str">
        <f t="shared" si="6"/>
        <v>YKY20</v>
      </c>
      <c r="B180" s="111" t="s">
        <v>385</v>
      </c>
      <c r="C180" s="111" t="s">
        <v>255</v>
      </c>
      <c r="D180" s="149">
        <f>INDEX('Cyclical_after overrides'!$A$1:$AX$244,MATCH(Recharges!$A180,'Cyclical_after overrides'!$A$1:$A$244,0),MATCH(Recharges!D$2,'Cyclical_after overrides'!$A$1:$AX$1,0))</f>
        <v>-2.0659999999999998</v>
      </c>
      <c r="E180" s="149">
        <f>INDEX('Cyclical_after overrides'!$A$1:$AX$244,MATCH(Recharges!$A180,'Cyclical_after overrides'!$A$1:$A$244,0),MATCH(Recharges!E$2,'Cyclical_after overrides'!$A$1:$AX$1,0))</f>
        <v>0</v>
      </c>
      <c r="G180" s="149" t="str">
        <f>INDEX('Cyclical_after overrides'!$A$1:$AX$244,MATCH(Recharges!$A180,'Cyclical_after overrides'!$A$1:$A$244,0),MATCH(Recharges!G$2,'Cyclical_after overrides'!$A$1:$AX$1,0))</f>
        <v/>
      </c>
      <c r="H180" s="149" t="str">
        <f>INDEX('Cyclical_after overrides'!$A$1:$AX$244,MATCH(Recharges!$A180,'Cyclical_after overrides'!$A$1:$A$244,0),MATCH(Recharges!H$2,'Cyclical_after overrides'!$A$1:$AX$1,0))</f>
        <v/>
      </c>
      <c r="I180" s="149" t="str">
        <f>INDEX('Cyclical_after overrides'!$A$1:$AX$244,MATCH(Recharges!$A180,'Cyclical_after overrides'!$A$1:$A$244,0),MATCH(Recharges!I$2,'Cyclical_after overrides'!$A$1:$AX$1,0))</f>
        <v/>
      </c>
      <c r="J180" s="149" t="str">
        <f>INDEX('Cyclical_after overrides'!$A$1:$AX$244,MATCH(Recharges!$A180,'Cyclical_after overrides'!$A$1:$A$244,0),MATCH(Recharges!J$2,'Cyclical_after overrides'!$A$1:$AX$1,0))</f>
        <v/>
      </c>
      <c r="L180" s="149" t="str">
        <f>_xlfn.IFNA(INDEX(PR24_after_overrides!$D$3:$AX$128, MATCH(Recharges!$A180, PR24_after_overrides!$A$3:$A$128, 0), MATCH(Recharges!L$2, PR24_after_overrides!$D$2:$AX$2, 0)), "")</f>
        <v/>
      </c>
      <c r="M180" s="149" t="str">
        <f>_xlfn.IFNA(INDEX(PR24_after_overrides!$D$3:$AX$128, MATCH(Recharges!$A180, PR24_after_overrides!$A$3:$A$128, 0), MATCH(Recharges!M$2, PR24_after_overrides!$D$2:$AX$2, 0)), "")</f>
        <v/>
      </c>
      <c r="N180" s="149" t="str">
        <f>_xlfn.IFNA(INDEX(PR24_after_overrides!$D$3:$AX$128, MATCH(Recharges!$A180, PR24_after_overrides!$A$3:$A$128, 0), MATCH(Recharges!N$2, PR24_after_overrides!$D$2:$AX$2, 0)), "")</f>
        <v/>
      </c>
      <c r="O180" s="149" t="str">
        <f>_xlfn.IFNA(INDEX(PR24_after_overrides!$D$3:$AX$128, MATCH(Recharges!$A180, PR24_after_overrides!$A$3:$A$128, 0), MATCH(Recharges!O$2, PR24_after_overrides!$D$2:$AX$2, 0)), "")</f>
        <v/>
      </c>
      <c r="Q180" s="149">
        <f>INDEX(PR19_after_overrides!$A$1:$J$255, MATCH(Recharges!$A180, PR19_after_overrides!$A$1:$A$255, 0), MATCH(Recharges!Q$2, PR19_after_overrides!$A$1:$J$1, 0))</f>
        <v>0</v>
      </c>
      <c r="R180" s="149">
        <f>INDEX(PR19_after_overrides!$A$1:$J$255, MATCH(Recharges!$A180, PR19_after_overrides!$A$1:$A$255, 0), MATCH(Recharges!R$2, PR19_after_overrides!$A$1:$J$1, 0))</f>
        <v>0</v>
      </c>
      <c r="S180" s="149">
        <f>INDEX(PR19_after_overrides!$A$1:$J$255, MATCH(Recharges!$A180, PR19_after_overrides!$A$1:$A$255, 0), MATCH(Recharges!S$2, PR19_after_overrides!$A$1:$J$1, 0))</f>
        <v>0</v>
      </c>
      <c r="T180" s="149">
        <f>INDEX(PR19_after_overrides!$A$1:$J$255, MATCH(Recharges!$A180, PR19_after_overrides!$A$1:$A$255, 0), MATCH(Recharges!T$2, PR19_after_overrides!$A$1:$J$1, 0))</f>
        <v>0</v>
      </c>
      <c r="V180" s="149" cm="1">
        <f t="array" ref="V180">_xlfn.IFS($C180&lt;"2018-19",
_xlfn.IFS($X180="BPDT",SUM(Q180:R180)-SUM(S180:T180),$X180="Numbers agree",SUM(Q180:R180)-SUM(S180:T180),$X180="APR",ABS(D180)-ABS(E180),$X180="n/a",ABS(D180)-ABS(E180)),
$C180="2018-19",ABS(D180)-ABS(E180),
$C180="2019-20",ABS(D180)-ABS(E180),
$C180&lt;"2024-25",SUM(G180:H180)-SUM(I180:J180),C180&gt;="2024-25",SUM(L180:M180)-SUM(N180:O180))</f>
        <v>2.0659999999999998</v>
      </c>
      <c r="X180" s="111"/>
    </row>
    <row r="181" spans="1:24" x14ac:dyDescent="0.4">
      <c r="A181" s="111" t="str">
        <f t="shared" si="6"/>
        <v>YKY21</v>
      </c>
      <c r="B181" s="111" t="s">
        <v>385</v>
      </c>
      <c r="C181" s="111" t="s">
        <v>257</v>
      </c>
      <c r="D181" s="149" t="str">
        <f>INDEX('Cyclical_after overrides'!$A$1:$AX$244,MATCH(Recharges!$A181,'Cyclical_after overrides'!$A$1:$A$244,0),MATCH(Recharges!D$2,'Cyclical_after overrides'!$A$1:$AX$1,0))</f>
        <v/>
      </c>
      <c r="E181" s="149" t="str">
        <f>INDEX('Cyclical_after overrides'!$A$1:$AX$244,MATCH(Recharges!$A181,'Cyclical_after overrides'!$A$1:$A$244,0),MATCH(Recharges!E$2,'Cyclical_after overrides'!$A$1:$AX$1,0))</f>
        <v/>
      </c>
      <c r="G181" s="149">
        <f>INDEX('Cyclical_after overrides'!$A$1:$AX$244,MATCH(Recharges!$A181,'Cyclical_after overrides'!$A$1:$A$244,0),MATCH(Recharges!G$2,'Cyclical_after overrides'!$A$1:$AX$1,0))</f>
        <v>6.8000000000000005E-2</v>
      </c>
      <c r="H181" s="149">
        <f>INDEX('Cyclical_after overrides'!$A$1:$AX$244,MATCH(Recharges!$A181,'Cyclical_after overrides'!$A$1:$A$244,0),MATCH(Recharges!H$2,'Cyclical_after overrides'!$A$1:$AX$1,0))</f>
        <v>1.9410000000000001</v>
      </c>
      <c r="I181" s="149">
        <f>INDEX('Cyclical_after overrides'!$A$1:$AX$244,MATCH(Recharges!$A181,'Cyclical_after overrides'!$A$1:$A$244,0),MATCH(Recharges!I$2,'Cyclical_after overrides'!$A$1:$AX$1,0))</f>
        <v>0</v>
      </c>
      <c r="J181" s="149">
        <f>INDEX('Cyclical_after overrides'!$A$1:$AX$244,MATCH(Recharges!$A181,'Cyclical_after overrides'!$A$1:$A$244,0),MATCH(Recharges!J$2,'Cyclical_after overrides'!$A$1:$AX$1,0))</f>
        <v>0</v>
      </c>
      <c r="L181" s="149" t="str">
        <f>_xlfn.IFNA(INDEX(PR24_after_overrides!$D$3:$AX$128, MATCH(Recharges!$A181, PR24_after_overrides!$A$3:$A$128, 0), MATCH(Recharges!L$2, PR24_after_overrides!$D$2:$AX$2, 0)), "")</f>
        <v/>
      </c>
      <c r="M181" s="149" t="str">
        <f>_xlfn.IFNA(INDEX(PR24_after_overrides!$D$3:$AX$128, MATCH(Recharges!$A181, PR24_after_overrides!$A$3:$A$128, 0), MATCH(Recharges!M$2, PR24_after_overrides!$D$2:$AX$2, 0)), "")</f>
        <v/>
      </c>
      <c r="N181" s="149" t="str">
        <f>_xlfn.IFNA(INDEX(PR24_after_overrides!$D$3:$AX$128, MATCH(Recharges!$A181, PR24_after_overrides!$A$3:$A$128, 0), MATCH(Recharges!N$2, PR24_after_overrides!$D$2:$AX$2, 0)), "")</f>
        <v/>
      </c>
      <c r="O181" s="149" t="str">
        <f>_xlfn.IFNA(INDEX(PR24_after_overrides!$D$3:$AX$128, MATCH(Recharges!$A181, PR24_after_overrides!$A$3:$A$128, 0), MATCH(Recharges!O$2, PR24_after_overrides!$D$2:$AX$2, 0)), "")</f>
        <v/>
      </c>
      <c r="Q181" s="149">
        <f>INDEX(PR19_after_overrides!$A$1:$J$255, MATCH(Recharges!$A181, PR19_after_overrides!$A$1:$A$255, 0), MATCH(Recharges!Q$2, PR19_after_overrides!$A$1:$J$1, 0))</f>
        <v>0</v>
      </c>
      <c r="R181" s="149">
        <f>INDEX(PR19_after_overrides!$A$1:$J$255, MATCH(Recharges!$A181, PR19_after_overrides!$A$1:$A$255, 0), MATCH(Recharges!R$2, PR19_after_overrides!$A$1:$J$1, 0))</f>
        <v>0</v>
      </c>
      <c r="S181" s="149">
        <f>INDEX(PR19_after_overrides!$A$1:$J$255, MATCH(Recharges!$A181, PR19_after_overrides!$A$1:$A$255, 0), MATCH(Recharges!S$2, PR19_after_overrides!$A$1:$J$1, 0))</f>
        <v>0</v>
      </c>
      <c r="T181" s="149">
        <f>INDEX(PR19_after_overrides!$A$1:$J$255, MATCH(Recharges!$A181, PR19_after_overrides!$A$1:$A$255, 0), MATCH(Recharges!T$2, PR19_after_overrides!$A$1:$J$1, 0))</f>
        <v>0</v>
      </c>
      <c r="V181" s="149" cm="1">
        <f t="array" ref="V181">_xlfn.IFS($C181&lt;"2018-19",
_xlfn.IFS($X181="BPDT",SUM(Q181:R181)-SUM(S181:T181),$X181="Numbers agree",SUM(Q181:R181)-SUM(S181:T181),$X181="APR",ABS(D181)-ABS(E181),$X181="n/a",ABS(D181)-ABS(E181)),
$C181="2018-19",ABS(D181)-ABS(E181),
$C181="2019-20",ABS(D181)-ABS(E181),
$C181&lt;"2024-25",SUM(G181:H181)-SUM(I181:J181),C181&gt;="2024-25",SUM(L181:M181)-SUM(N181:O181))</f>
        <v>2.0089999999999999</v>
      </c>
      <c r="X181" s="111"/>
    </row>
    <row r="182" spans="1:24" x14ac:dyDescent="0.4">
      <c r="A182" s="111" t="str">
        <f t="shared" si="6"/>
        <v>YKY22</v>
      </c>
      <c r="B182" s="111" t="s">
        <v>385</v>
      </c>
      <c r="C182" s="111" t="s">
        <v>259</v>
      </c>
      <c r="D182" s="149" t="str">
        <f>INDEX('Cyclical_after overrides'!$A$1:$AX$244,MATCH(Recharges!$A182,'Cyclical_after overrides'!$A$1:$A$244,0),MATCH(Recharges!D$2,'Cyclical_after overrides'!$A$1:$AX$1,0))</f>
        <v/>
      </c>
      <c r="E182" s="149" t="str">
        <f>INDEX('Cyclical_after overrides'!$A$1:$AX$244,MATCH(Recharges!$A182,'Cyclical_after overrides'!$A$1:$A$244,0),MATCH(Recharges!E$2,'Cyclical_after overrides'!$A$1:$AX$1,0))</f>
        <v/>
      </c>
      <c r="G182" s="149">
        <f>INDEX('Cyclical_after overrides'!$A$1:$AX$244,MATCH(Recharges!$A182,'Cyclical_after overrides'!$A$1:$A$244,0),MATCH(Recharges!G$2,'Cyclical_after overrides'!$A$1:$AX$1,0))</f>
        <v>8.1000000000000003E-2</v>
      </c>
      <c r="H182" s="149">
        <f>INDEX('Cyclical_after overrides'!$A$1:$AX$244,MATCH(Recharges!$A182,'Cyclical_after overrides'!$A$1:$A$244,0),MATCH(Recharges!H$2,'Cyclical_after overrides'!$A$1:$AX$1,0))</f>
        <v>2.8</v>
      </c>
      <c r="I182" s="149">
        <f>INDEX('Cyclical_after overrides'!$A$1:$AX$244,MATCH(Recharges!$A182,'Cyclical_after overrides'!$A$1:$A$244,0),MATCH(Recharges!I$2,'Cyclical_after overrides'!$A$1:$AX$1,0))</f>
        <v>0</v>
      </c>
      <c r="J182" s="149">
        <f>INDEX('Cyclical_after overrides'!$A$1:$AX$244,MATCH(Recharges!$A182,'Cyclical_after overrides'!$A$1:$A$244,0),MATCH(Recharges!J$2,'Cyclical_after overrides'!$A$1:$AX$1,0))</f>
        <v>0</v>
      </c>
      <c r="L182" s="149" t="str">
        <f>_xlfn.IFNA(INDEX(PR24_after_overrides!$D$3:$AX$128, MATCH(Recharges!$A182, PR24_after_overrides!$A$3:$A$128, 0), MATCH(Recharges!L$2, PR24_after_overrides!$D$2:$AX$2, 0)), "")</f>
        <v/>
      </c>
      <c r="M182" s="149" t="str">
        <f>_xlfn.IFNA(INDEX(PR24_after_overrides!$D$3:$AX$128, MATCH(Recharges!$A182, PR24_after_overrides!$A$3:$A$128, 0), MATCH(Recharges!M$2, PR24_after_overrides!$D$2:$AX$2, 0)), "")</f>
        <v/>
      </c>
      <c r="N182" s="149" t="str">
        <f>_xlfn.IFNA(INDEX(PR24_after_overrides!$D$3:$AX$128, MATCH(Recharges!$A182, PR24_after_overrides!$A$3:$A$128, 0), MATCH(Recharges!N$2, PR24_after_overrides!$D$2:$AX$2, 0)), "")</f>
        <v/>
      </c>
      <c r="O182" s="149" t="str">
        <f>_xlfn.IFNA(INDEX(PR24_after_overrides!$D$3:$AX$128, MATCH(Recharges!$A182, PR24_after_overrides!$A$3:$A$128, 0), MATCH(Recharges!O$2, PR24_after_overrides!$D$2:$AX$2, 0)), "")</f>
        <v/>
      </c>
      <c r="Q182" s="149">
        <f>INDEX(PR19_after_overrides!$A$1:$J$255, MATCH(Recharges!$A182, PR19_after_overrides!$A$1:$A$255, 0), MATCH(Recharges!Q$2, PR19_after_overrides!$A$1:$J$1, 0))</f>
        <v>0</v>
      </c>
      <c r="R182" s="149">
        <f>INDEX(PR19_after_overrides!$A$1:$J$255, MATCH(Recharges!$A182, PR19_after_overrides!$A$1:$A$255, 0), MATCH(Recharges!R$2, PR19_after_overrides!$A$1:$J$1, 0))</f>
        <v>0</v>
      </c>
      <c r="S182" s="149">
        <f>INDEX(PR19_after_overrides!$A$1:$J$255, MATCH(Recharges!$A182, PR19_after_overrides!$A$1:$A$255, 0), MATCH(Recharges!S$2, PR19_after_overrides!$A$1:$J$1, 0))</f>
        <v>0</v>
      </c>
      <c r="T182" s="149">
        <f>INDEX(PR19_after_overrides!$A$1:$J$255, MATCH(Recharges!$A182, PR19_after_overrides!$A$1:$A$255, 0), MATCH(Recharges!T$2, PR19_after_overrides!$A$1:$J$1, 0))</f>
        <v>0</v>
      </c>
      <c r="V182" s="149" cm="1">
        <f t="array" ref="V182">_xlfn.IFS($C182&lt;"2018-19",
_xlfn.IFS($X182="BPDT",SUM(Q182:R182)-SUM(S182:T182),$X182="Numbers agree",SUM(Q182:R182)-SUM(S182:T182),$X182="APR",ABS(D182)-ABS(E182),$X182="n/a",ABS(D182)-ABS(E182)),
$C182="2018-19",ABS(D182)-ABS(E182),
$C182="2019-20",ABS(D182)-ABS(E182),
$C182&lt;"2024-25",SUM(G182:H182)-SUM(I182:J182),C182&gt;="2024-25",SUM(L182:M182)-SUM(N182:O182))</f>
        <v>2.8809999999999998</v>
      </c>
      <c r="X182" s="111"/>
    </row>
    <row r="183" spans="1:24" x14ac:dyDescent="0.4">
      <c r="A183" s="111" t="str">
        <f t="shared" si="6"/>
        <v>YKY23</v>
      </c>
      <c r="B183" s="111" t="s">
        <v>385</v>
      </c>
      <c r="C183" s="111" t="s">
        <v>261</v>
      </c>
      <c r="D183" s="149" t="str">
        <f>INDEX('Cyclical_after overrides'!$A$1:$AX$244,MATCH(Recharges!$A183,'Cyclical_after overrides'!$A$1:$A$244,0),MATCH(Recharges!D$2,'Cyclical_after overrides'!$A$1:$AX$1,0))</f>
        <v/>
      </c>
      <c r="E183" s="149" t="str">
        <f>INDEX('Cyclical_after overrides'!$A$1:$AX$244,MATCH(Recharges!$A183,'Cyclical_after overrides'!$A$1:$A$244,0),MATCH(Recharges!E$2,'Cyclical_after overrides'!$A$1:$AX$1,0))</f>
        <v/>
      </c>
      <c r="G183" s="149">
        <f>INDEX('Cyclical_after overrides'!$A$1:$AX$244,MATCH(Recharges!$A183,'Cyclical_after overrides'!$A$1:$A$244,0),MATCH(Recharges!G$2,'Cyclical_after overrides'!$A$1:$AX$1,0))</f>
        <v>5.8999999999999997E-2</v>
      </c>
      <c r="H183" s="149">
        <f>INDEX('Cyclical_after overrides'!$A$1:$AX$244,MATCH(Recharges!$A183,'Cyclical_after overrides'!$A$1:$A$244,0),MATCH(Recharges!H$2,'Cyclical_after overrides'!$A$1:$AX$1,0))</f>
        <v>2.9980000000000002</v>
      </c>
      <c r="I183" s="149">
        <f>INDEX('Cyclical_after overrides'!$A$1:$AX$244,MATCH(Recharges!$A183,'Cyclical_after overrides'!$A$1:$A$244,0),MATCH(Recharges!I$2,'Cyclical_after overrides'!$A$1:$AX$1,0))</f>
        <v>0</v>
      </c>
      <c r="J183" s="149">
        <f>INDEX('Cyclical_after overrides'!$A$1:$AX$244,MATCH(Recharges!$A183,'Cyclical_after overrides'!$A$1:$A$244,0),MATCH(Recharges!J$2,'Cyclical_after overrides'!$A$1:$AX$1,0))</f>
        <v>0</v>
      </c>
      <c r="L183" s="149" t="str">
        <f>_xlfn.IFNA(INDEX(PR24_after_overrides!$D$3:$AX$128, MATCH(Recharges!$A183, PR24_after_overrides!$A$3:$A$128, 0), MATCH(Recharges!L$2, PR24_after_overrides!$D$2:$AX$2, 0)), "")</f>
        <v/>
      </c>
      <c r="M183" s="149" t="str">
        <f>_xlfn.IFNA(INDEX(PR24_after_overrides!$D$3:$AX$128, MATCH(Recharges!$A183, PR24_after_overrides!$A$3:$A$128, 0), MATCH(Recharges!M$2, PR24_after_overrides!$D$2:$AX$2, 0)), "")</f>
        <v/>
      </c>
      <c r="N183" s="149" t="str">
        <f>_xlfn.IFNA(INDEX(PR24_after_overrides!$D$3:$AX$128, MATCH(Recharges!$A183, PR24_after_overrides!$A$3:$A$128, 0), MATCH(Recharges!N$2, PR24_after_overrides!$D$2:$AX$2, 0)), "")</f>
        <v/>
      </c>
      <c r="O183" s="149" t="str">
        <f>_xlfn.IFNA(INDEX(PR24_after_overrides!$D$3:$AX$128, MATCH(Recharges!$A183, PR24_after_overrides!$A$3:$A$128, 0), MATCH(Recharges!O$2, PR24_after_overrides!$D$2:$AX$2, 0)), "")</f>
        <v/>
      </c>
      <c r="Q183" s="149">
        <f>INDEX(PR19_after_overrides!$A$1:$J$255, MATCH(Recharges!$A183, PR19_after_overrides!$A$1:$A$255, 0), MATCH(Recharges!Q$2, PR19_after_overrides!$A$1:$J$1, 0))</f>
        <v>0</v>
      </c>
      <c r="R183" s="149">
        <f>INDEX(PR19_after_overrides!$A$1:$J$255, MATCH(Recharges!$A183, PR19_after_overrides!$A$1:$A$255, 0), MATCH(Recharges!R$2, PR19_after_overrides!$A$1:$J$1, 0))</f>
        <v>0.34200000000000003</v>
      </c>
      <c r="S183" s="149">
        <f>INDEX(PR19_after_overrides!$A$1:$J$255, MATCH(Recharges!$A183, PR19_after_overrides!$A$1:$A$255, 0), MATCH(Recharges!S$2, PR19_after_overrides!$A$1:$J$1, 0))</f>
        <v>0</v>
      </c>
      <c r="T183" s="149">
        <f>INDEX(PR19_after_overrides!$A$1:$J$255, MATCH(Recharges!$A183, PR19_after_overrides!$A$1:$A$255, 0), MATCH(Recharges!T$2, PR19_after_overrides!$A$1:$J$1, 0))</f>
        <v>0</v>
      </c>
      <c r="V183" s="149" cm="1">
        <f t="array" ref="V183">_xlfn.IFS($C183&lt;"2018-19",
_xlfn.IFS($X183="BPDT",SUM(Q183:R183)-SUM(S183:T183),$X183="Numbers agree",SUM(Q183:R183)-SUM(S183:T183),$X183="APR",ABS(D183)-ABS(E183),$X183="n/a",ABS(D183)-ABS(E183)),
$C183="2018-19",ABS(D183)-ABS(E183),
$C183="2019-20",ABS(D183)-ABS(E183),
$C183&lt;"2024-25",SUM(G183:H183)-SUM(I183:J183),C183&gt;="2024-25",SUM(L183:M183)-SUM(N183:O183))</f>
        <v>3.0570000000000004</v>
      </c>
      <c r="X183" s="111"/>
    </row>
    <row r="184" spans="1:24" x14ac:dyDescent="0.4">
      <c r="A184" s="111" t="str">
        <f t="shared" si="6"/>
        <v>YKY24</v>
      </c>
      <c r="B184" s="111" t="s">
        <v>385</v>
      </c>
      <c r="C184" s="111" t="s">
        <v>263</v>
      </c>
      <c r="D184" s="149"/>
      <c r="E184" s="149"/>
      <c r="G184" s="149">
        <f>INDEX('Cyclical_after overrides'!$A$1:$AX$244,MATCH(Recharges!$A184,'Cyclical_after overrides'!$A$1:$A$244,0),MATCH(Recharges!G$2,'Cyclical_after overrides'!$A$1:$AX$1,0))</f>
        <v>6.6000000000000003E-2</v>
      </c>
      <c r="H184" s="149">
        <f>INDEX('Cyclical_after overrides'!$A$1:$AX$244,MATCH(Recharges!$A184,'Cyclical_after overrides'!$A$1:$A$244,0),MATCH(Recharges!H$2,'Cyclical_after overrides'!$A$1:$AX$1,0))</f>
        <v>3.3180000000000001</v>
      </c>
      <c r="I184" s="149">
        <f>INDEX('Cyclical_after overrides'!$A$1:$AX$244,MATCH(Recharges!$A184,'Cyclical_after overrides'!$A$1:$A$244,0),MATCH(Recharges!I$2,'Cyclical_after overrides'!$A$1:$AX$1,0))</f>
        <v>0</v>
      </c>
      <c r="J184" s="149">
        <f>INDEX('Cyclical_after overrides'!$A$1:$AX$244,MATCH(Recharges!$A184,'Cyclical_after overrides'!$A$1:$A$244,0),MATCH(Recharges!J$2,'Cyclical_after overrides'!$A$1:$AX$1,0))</f>
        <v>0</v>
      </c>
      <c r="L184" s="149">
        <f>_xlfn.IFNA(INDEX(PR24_after_overrides!$D$3:$AX$128, MATCH(Recharges!$A184, PR24_after_overrides!$A$3:$A$128, 0), MATCH(Recharges!L$2, PR24_after_overrides!$D$2:$AX$2, 0)), "")</f>
        <v>6.6000000000000003E-2</v>
      </c>
      <c r="M184" s="149">
        <f>_xlfn.IFNA(INDEX(PR24_after_overrides!$D$3:$AX$128, MATCH(Recharges!$A184, PR24_after_overrides!$A$3:$A$128, 0), MATCH(Recharges!M$2, PR24_after_overrides!$D$2:$AX$2, 0)), "")</f>
        <v>3.3180000000000001</v>
      </c>
      <c r="N184" s="149">
        <f>_xlfn.IFNA(INDEX(PR24_after_overrides!$D$3:$AX$128, MATCH(Recharges!$A184, PR24_after_overrides!$A$3:$A$128, 0), MATCH(Recharges!N$2, PR24_after_overrides!$D$2:$AX$2, 0)), "")</f>
        <v>0</v>
      </c>
      <c r="O184" s="149">
        <f>_xlfn.IFNA(INDEX(PR24_after_overrides!$D$3:$AX$128, MATCH(Recharges!$A184, PR24_after_overrides!$A$3:$A$128, 0), MATCH(Recharges!O$2, PR24_after_overrides!$D$2:$AX$2, 0)), "")</f>
        <v>0</v>
      </c>
      <c r="Q184" s="149"/>
      <c r="R184" s="149"/>
      <c r="S184" s="149"/>
      <c r="T184" s="149"/>
      <c r="V184" s="149" cm="1">
        <f t="array" ref="V184">_xlfn.IFS($C184&lt;"2018-19",
_xlfn.IFS($X184="BPDT",SUM(Q184:R184)-SUM(S184:T184),$X184="Numbers agree",SUM(Q184:R184)-SUM(S184:T184),$X184="APR",ABS(D184)-ABS(E184),$X184="n/a",ABS(D184)-ABS(E184)),
$C184="2018-19",ABS(D184)-ABS(E184),
$C184="2019-20",ABS(D184)-ABS(E184),
$C184&lt;"2024-25",SUM(G184:H184)-SUM(I184:J184),C184&gt;="2024-25",SUM(L184:M184)-SUM(N184:O184))</f>
        <v>3.3839999999999999</v>
      </c>
      <c r="X184" s="111"/>
    </row>
    <row r="185" spans="1:24" x14ac:dyDescent="0.4">
      <c r="A185" s="111" t="str">
        <f t="shared" ref="A185:A190" si="10">B185&amp;RIGHT(C185,2)</f>
        <v>YKY25</v>
      </c>
      <c r="B185" s="111" t="s">
        <v>385</v>
      </c>
      <c r="C185" s="111" t="s">
        <v>516</v>
      </c>
      <c r="D185" s="149"/>
      <c r="E185" s="149"/>
      <c r="G185" s="149"/>
      <c r="H185" s="149"/>
      <c r="I185" s="149"/>
      <c r="J185" s="149"/>
      <c r="L185" s="149">
        <f>_xlfn.IFNA(INDEX(PR24_after_overrides!$D$3:$AX$128, MATCH(Recharges!$A185, PR24_after_overrides!$A$3:$A$128, 0), MATCH(Recharges!L$2, PR24_after_overrides!$D$2:$AX$2, 0)), "")</f>
        <v>3.7170145549127592E-2</v>
      </c>
      <c r="M185" s="149">
        <f>_xlfn.IFNA(INDEX(PR24_after_overrides!$D$3:$AX$128, MATCH(Recharges!$A185, PR24_after_overrides!$A$3:$A$128, 0), MATCH(Recharges!M$2, PR24_after_overrides!$D$2:$AX$2, 0)), "")</f>
        <v>3.6171017197790283</v>
      </c>
      <c r="N185" s="149">
        <f>_xlfn.IFNA(INDEX(PR24_after_overrides!$D$3:$AX$128, MATCH(Recharges!$A185, PR24_after_overrides!$A$3:$A$128, 0), MATCH(Recharges!N$2, PR24_after_overrides!$D$2:$AX$2, 0)), "")</f>
        <v>0</v>
      </c>
      <c r="O185" s="149">
        <f>_xlfn.IFNA(INDEX(PR24_after_overrides!$D$3:$AX$128, MATCH(Recharges!$A185, PR24_after_overrides!$A$3:$A$128, 0), MATCH(Recharges!O$2, PR24_after_overrides!$D$2:$AX$2, 0)), "")</f>
        <v>0</v>
      </c>
      <c r="Q185" s="149"/>
      <c r="R185" s="149"/>
      <c r="S185" s="149"/>
      <c r="T185" s="149"/>
      <c r="V185" s="149" cm="1">
        <f t="array" ref="V185">_xlfn.IFS($C185&lt;"2018-19",
_xlfn.IFS($X185="BPDT",SUM(Q185:R185)-SUM(S185:T185),$X185="Numbers agree",SUM(Q185:R185)-SUM(S185:T185),$X185="APR",ABS(D185)-ABS(E185),$X185="n/a",ABS(D185)-ABS(E185)),
$C185="2018-19",ABS(D185)-ABS(E185),
$C185="2019-20",ABS(D185)-ABS(E185),
$C185&lt;"2024-25",SUM(G185:H185)-SUM(I185:J185),C185&gt;="2024-25",SUM(L185:M185)-SUM(N185:O185))</f>
        <v>3.6542718653281558</v>
      </c>
      <c r="X185" s="111"/>
    </row>
    <row r="186" spans="1:24" x14ac:dyDescent="0.4">
      <c r="A186" s="111" t="str">
        <f t="shared" si="10"/>
        <v>YKY26</v>
      </c>
      <c r="B186" s="111" t="s">
        <v>385</v>
      </c>
      <c r="C186" s="111" t="s">
        <v>518</v>
      </c>
      <c r="D186" s="149"/>
      <c r="E186" s="149"/>
      <c r="G186" s="149"/>
      <c r="H186" s="149"/>
      <c r="I186" s="149"/>
      <c r="J186" s="149"/>
      <c r="L186" s="149">
        <f>_xlfn.IFNA(INDEX(PR24_after_overrides!$D$3:$AX$128, MATCH(Recharges!$A186, PR24_after_overrides!$A$3:$A$128, 0), MATCH(Recharges!L$2, PR24_after_overrides!$D$2:$AX$2, 0)), "")</f>
        <v>3.8039919636571023E-2</v>
      </c>
      <c r="M186" s="149">
        <f>_xlfn.IFNA(INDEX(PR24_after_overrides!$D$3:$AX$128, MATCH(Recharges!$A186, PR24_after_overrides!$A$3:$A$128, 0), MATCH(Recharges!M$2, PR24_after_overrides!$D$2:$AX$2, 0)), "")</f>
        <v>2.7394394978832652</v>
      </c>
      <c r="N186" s="149">
        <f>_xlfn.IFNA(INDEX(PR24_after_overrides!$D$3:$AX$128, MATCH(Recharges!$A186, PR24_after_overrides!$A$3:$A$128, 0), MATCH(Recharges!N$2, PR24_after_overrides!$D$2:$AX$2, 0)), "")</f>
        <v>0</v>
      </c>
      <c r="O186" s="149">
        <f>_xlfn.IFNA(INDEX(PR24_after_overrides!$D$3:$AX$128, MATCH(Recharges!$A186, PR24_after_overrides!$A$3:$A$128, 0), MATCH(Recharges!O$2, PR24_after_overrides!$D$2:$AX$2, 0)), "")</f>
        <v>0</v>
      </c>
      <c r="Q186" s="149"/>
      <c r="R186" s="149"/>
      <c r="S186" s="149"/>
      <c r="T186" s="149"/>
      <c r="V186" s="149" cm="1">
        <f t="array" ref="V186">_xlfn.IFS($C186&lt;"2018-19",
_xlfn.IFS($X186="BPDT",SUM(Q186:R186)-SUM(S186:T186),$X186="Numbers agree",SUM(Q186:R186)-SUM(S186:T186),$X186="APR",ABS(D186)-ABS(E186),$X186="n/a",ABS(D186)-ABS(E186)),
$C186="2018-19",ABS(D186)-ABS(E186),
$C186="2019-20",ABS(D186)-ABS(E186),
$C186&lt;"2024-25",SUM(G186:H186)-SUM(I186:J186),C186&gt;="2024-25",SUM(L186:M186)-SUM(N186:O186))</f>
        <v>2.7774794175198361</v>
      </c>
      <c r="X186" s="111"/>
    </row>
    <row r="187" spans="1:24" x14ac:dyDescent="0.4">
      <c r="A187" s="111" t="str">
        <f t="shared" si="10"/>
        <v>YKY27</v>
      </c>
      <c r="B187" s="111" t="s">
        <v>385</v>
      </c>
      <c r="C187" s="111" t="s">
        <v>519</v>
      </c>
      <c r="D187" s="149"/>
      <c r="E187" s="149"/>
      <c r="G187" s="149"/>
      <c r="H187" s="149"/>
      <c r="I187" s="149"/>
      <c r="J187" s="149"/>
      <c r="L187" s="149">
        <f>_xlfn.IFNA(INDEX(PR24_after_overrides!$D$3:$AX$128, MATCH(Recharges!$A187, PR24_after_overrides!$A$3:$A$128, 0), MATCH(Recharges!L$2, PR24_after_overrides!$D$2:$AX$2, 0)), "")</f>
        <v>3.8681405877650468E-2</v>
      </c>
      <c r="M187" s="149">
        <f>_xlfn.IFNA(INDEX(PR24_after_overrides!$D$3:$AX$128, MATCH(Recharges!$A187, PR24_after_overrides!$A$3:$A$128, 0), MATCH(Recharges!M$2, PR24_after_overrides!$D$2:$AX$2, 0)), "")</f>
        <v>2.5219682973355275</v>
      </c>
      <c r="N187" s="149">
        <f>_xlfn.IFNA(INDEX(PR24_after_overrides!$D$3:$AX$128, MATCH(Recharges!$A187, PR24_after_overrides!$A$3:$A$128, 0), MATCH(Recharges!N$2, PR24_after_overrides!$D$2:$AX$2, 0)), "")</f>
        <v>0</v>
      </c>
      <c r="O187" s="149">
        <f>_xlfn.IFNA(INDEX(PR24_after_overrides!$D$3:$AX$128, MATCH(Recharges!$A187, PR24_after_overrides!$A$3:$A$128, 0), MATCH(Recharges!O$2, PR24_after_overrides!$D$2:$AX$2, 0)), "")</f>
        <v>0</v>
      </c>
      <c r="Q187" s="149"/>
      <c r="R187" s="149"/>
      <c r="S187" s="149"/>
      <c r="T187" s="149"/>
      <c r="V187" s="149" cm="1">
        <f t="array" ref="V187">_xlfn.IFS($C187&lt;"2018-19",
_xlfn.IFS($X187="BPDT",SUM(Q187:R187)-SUM(S187:T187),$X187="Numbers agree",SUM(Q187:R187)-SUM(S187:T187),$X187="APR",ABS(D187)-ABS(E187),$X187="n/a",ABS(D187)-ABS(E187)),
$C187="2018-19",ABS(D187)-ABS(E187),
$C187="2019-20",ABS(D187)-ABS(E187),
$C187&lt;"2024-25",SUM(G187:H187)-SUM(I187:J187),C187&gt;="2024-25",SUM(L187:M187)-SUM(N187:O187))</f>
        <v>2.5606497032131781</v>
      </c>
      <c r="X187" s="111"/>
    </row>
    <row r="188" spans="1:24" x14ac:dyDescent="0.4">
      <c r="A188" s="111" t="str">
        <f t="shared" si="10"/>
        <v>YKY28</v>
      </c>
      <c r="B188" s="111" t="s">
        <v>385</v>
      </c>
      <c r="C188" s="111" t="s">
        <v>520</v>
      </c>
      <c r="D188" s="149"/>
      <c r="E188" s="149"/>
      <c r="G188" s="149"/>
      <c r="H188" s="149"/>
      <c r="I188" s="149"/>
      <c r="J188" s="149"/>
      <c r="L188" s="149">
        <f>_xlfn.IFNA(INDEX(PR24_after_overrides!$D$3:$AX$128, MATCH(Recharges!$A188, PR24_after_overrides!$A$3:$A$128, 0), MATCH(Recharges!L$2, PR24_after_overrides!$D$2:$AX$2, 0)), "")</f>
        <v>3.8814912775189316E-2</v>
      </c>
      <c r="M188" s="149">
        <f>_xlfn.IFNA(INDEX(PR24_after_overrides!$D$3:$AX$128, MATCH(Recharges!$A188, PR24_after_overrides!$A$3:$A$128, 0), MATCH(Recharges!M$2, PR24_after_overrides!$D$2:$AX$2, 0)), "")</f>
        <v>2.5558447517442868</v>
      </c>
      <c r="N188" s="149">
        <f>_xlfn.IFNA(INDEX(PR24_after_overrides!$D$3:$AX$128, MATCH(Recharges!$A188, PR24_after_overrides!$A$3:$A$128, 0), MATCH(Recharges!N$2, PR24_after_overrides!$D$2:$AX$2, 0)), "")</f>
        <v>0</v>
      </c>
      <c r="O188" s="149">
        <f>_xlfn.IFNA(INDEX(PR24_after_overrides!$D$3:$AX$128, MATCH(Recharges!$A188, PR24_after_overrides!$A$3:$A$128, 0), MATCH(Recharges!O$2, PR24_after_overrides!$D$2:$AX$2, 0)), "")</f>
        <v>0</v>
      </c>
      <c r="Q188" s="149"/>
      <c r="R188" s="149"/>
      <c r="S188" s="149"/>
      <c r="T188" s="149"/>
      <c r="V188" s="149" cm="1">
        <f t="array" ref="V188">_xlfn.IFS($C188&lt;"2018-19",
_xlfn.IFS($X188="BPDT",SUM(Q188:R188)-SUM(S188:T188),$X188="Numbers agree",SUM(Q188:R188)-SUM(S188:T188),$X188="APR",ABS(D188)-ABS(E188),$X188="n/a",ABS(D188)-ABS(E188)),
$C188="2018-19",ABS(D188)-ABS(E188),
$C188="2019-20",ABS(D188)-ABS(E188),
$C188&lt;"2024-25",SUM(G188:H188)-SUM(I188:J188),C188&gt;="2024-25",SUM(L188:M188)-SUM(N188:O188))</f>
        <v>2.5946596645194759</v>
      </c>
      <c r="X188" s="111"/>
    </row>
    <row r="189" spans="1:24" x14ac:dyDescent="0.4">
      <c r="A189" s="111" t="str">
        <f t="shared" si="10"/>
        <v>YKY29</v>
      </c>
      <c r="B189" s="111" t="s">
        <v>385</v>
      </c>
      <c r="C189" s="111" t="s">
        <v>521</v>
      </c>
      <c r="D189" s="149"/>
      <c r="E189" s="149"/>
      <c r="G189" s="149"/>
      <c r="H189" s="149"/>
      <c r="I189" s="149"/>
      <c r="J189" s="149"/>
      <c r="L189" s="149">
        <f>_xlfn.IFNA(INDEX(PR24_after_overrides!$D$3:$AX$128, MATCH(Recharges!$A189, PR24_after_overrides!$A$3:$A$128, 0), MATCH(Recharges!L$2, PR24_after_overrides!$D$2:$AX$2, 0)), "")</f>
        <v>3.5193969565195736E-2</v>
      </c>
      <c r="M189" s="149">
        <f>_xlfn.IFNA(INDEX(PR24_after_overrides!$D$3:$AX$128, MATCH(Recharges!$A189, PR24_after_overrides!$A$3:$A$128, 0), MATCH(Recharges!M$2, PR24_after_overrides!$D$2:$AX$2, 0)), "")</f>
        <v>2.5056517951646184</v>
      </c>
      <c r="N189" s="149">
        <f>_xlfn.IFNA(INDEX(PR24_after_overrides!$D$3:$AX$128, MATCH(Recharges!$A189, PR24_after_overrides!$A$3:$A$128, 0), MATCH(Recharges!N$2, PR24_after_overrides!$D$2:$AX$2, 0)), "")</f>
        <v>0</v>
      </c>
      <c r="O189" s="149">
        <f>_xlfn.IFNA(INDEX(PR24_after_overrides!$D$3:$AX$128, MATCH(Recharges!$A189, PR24_after_overrides!$A$3:$A$128, 0), MATCH(Recharges!O$2, PR24_after_overrides!$D$2:$AX$2, 0)), "")</f>
        <v>0</v>
      </c>
      <c r="Q189" s="149"/>
      <c r="R189" s="149"/>
      <c r="S189" s="149"/>
      <c r="T189" s="149"/>
      <c r="V189" s="149" cm="1">
        <f t="array" ref="V189">_xlfn.IFS($C189&lt;"2018-19",
_xlfn.IFS($X189="BPDT",SUM(Q189:R189)-SUM(S189:T189),$X189="Numbers agree",SUM(Q189:R189)-SUM(S189:T189),$X189="APR",ABS(D189)-ABS(E189),$X189="n/a",ABS(D189)-ABS(E189)),
$C189="2018-19",ABS(D189)-ABS(E189),
$C189="2019-20",ABS(D189)-ABS(E189),
$C189&lt;"2024-25",SUM(G189:H189)-SUM(I189:J189),C189&gt;="2024-25",SUM(L189:M189)-SUM(N189:O189))</f>
        <v>2.5408457647298142</v>
      </c>
      <c r="X189" s="111"/>
    </row>
    <row r="190" spans="1:24" x14ac:dyDescent="0.4">
      <c r="A190" s="111" t="str">
        <f t="shared" si="10"/>
        <v>YKY30</v>
      </c>
      <c r="B190" s="111" t="s">
        <v>385</v>
      </c>
      <c r="C190" s="111" t="s">
        <v>522</v>
      </c>
      <c r="D190" s="149"/>
      <c r="E190" s="149"/>
      <c r="G190" s="149"/>
      <c r="H190" s="149"/>
      <c r="I190" s="149"/>
      <c r="J190" s="149"/>
      <c r="L190" s="149">
        <f>_xlfn.IFNA(INDEX(PR24_after_overrides!$D$3:$AX$128, MATCH(Recharges!$A190, PR24_after_overrides!$A$3:$A$128, 0), MATCH(Recharges!L$2, PR24_after_overrides!$D$2:$AX$2, 0)), "")</f>
        <v>3.2776721111114661E-2</v>
      </c>
      <c r="M190" s="149">
        <f>_xlfn.IFNA(INDEX(PR24_after_overrides!$D$3:$AX$128, MATCH(Recharges!$A190, PR24_after_overrides!$A$3:$A$128, 0), MATCH(Recharges!M$2, PR24_after_overrides!$D$2:$AX$2, 0)), "")</f>
        <v>2.5629743228339712</v>
      </c>
      <c r="N190" s="149">
        <f>_xlfn.IFNA(INDEX(PR24_after_overrides!$D$3:$AX$128, MATCH(Recharges!$A190, PR24_after_overrides!$A$3:$A$128, 0), MATCH(Recharges!N$2, PR24_after_overrides!$D$2:$AX$2, 0)), "")</f>
        <v>0</v>
      </c>
      <c r="O190" s="149">
        <f>_xlfn.IFNA(INDEX(PR24_after_overrides!$D$3:$AX$128, MATCH(Recharges!$A190, PR24_after_overrides!$A$3:$A$128, 0), MATCH(Recharges!O$2, PR24_after_overrides!$D$2:$AX$2, 0)), "")</f>
        <v>0</v>
      </c>
      <c r="Q190" s="149"/>
      <c r="R190" s="149"/>
      <c r="S190" s="149"/>
      <c r="T190" s="149"/>
      <c r="V190" s="149" cm="1">
        <f t="array" ref="V190">_xlfn.IFS($C190&lt;"2018-19",
_xlfn.IFS($X190="BPDT",SUM(Q190:R190)-SUM(S190:T190),$X190="Numbers agree",SUM(Q190:R190)-SUM(S190:T190),$X190="APR",ABS(D190)-ABS(E190),$X190="n/a",ABS(D190)-ABS(E190)),
$C190="2018-19",ABS(D190)-ABS(E190),
$C190="2019-20",ABS(D190)-ABS(E190),
$C190&lt;"2024-25",SUM(G190:H190)-SUM(I190:J190),C190&gt;="2024-25",SUM(L190:M190)-SUM(N190:O190))</f>
        <v>2.5957510439450857</v>
      </c>
      <c r="X190" s="111"/>
    </row>
    <row r="191" spans="1:24" x14ac:dyDescent="0.4">
      <c r="A191" s="111" t="str">
        <f t="shared" si="6"/>
        <v>AFW14</v>
      </c>
      <c r="B191" s="111" t="s">
        <v>397</v>
      </c>
      <c r="C191" s="111" t="s">
        <v>243</v>
      </c>
      <c r="D191" s="149">
        <f>INDEX('Cyclical_after overrides'!$A$1:$AX$244,MATCH(Recharges!$A191,'Cyclical_after overrides'!$A$1:$A$244,0),MATCH(Recharges!D$2,'Cyclical_after overrides'!$A$1:$AX$1,0))</f>
        <v>0</v>
      </c>
      <c r="E191" s="149">
        <f>INDEX('Cyclical_after overrides'!$A$1:$AX$244,MATCH(Recharges!$A191,'Cyclical_after overrides'!$A$1:$A$244,0),MATCH(Recharges!E$2,'Cyclical_after overrides'!$A$1:$AX$1,0))</f>
        <v>0</v>
      </c>
      <c r="G191" s="149" t="str">
        <f>INDEX('Cyclical_after overrides'!$A$1:$AX$244,MATCH(Recharges!$A191,'Cyclical_after overrides'!$A$1:$A$244,0),MATCH(Recharges!G$2,'Cyclical_after overrides'!$A$1:$AX$1,0))</f>
        <v/>
      </c>
      <c r="H191" s="149" t="str">
        <f>INDEX('Cyclical_after overrides'!$A$1:$AX$244,MATCH(Recharges!$A191,'Cyclical_after overrides'!$A$1:$A$244,0),MATCH(Recharges!H$2,'Cyclical_after overrides'!$A$1:$AX$1,0))</f>
        <v/>
      </c>
      <c r="I191" s="149" t="str">
        <f>INDEX('Cyclical_after overrides'!$A$1:$AX$244,MATCH(Recharges!$A191,'Cyclical_after overrides'!$A$1:$A$244,0),MATCH(Recharges!I$2,'Cyclical_after overrides'!$A$1:$AX$1,0))</f>
        <v/>
      </c>
      <c r="J191" s="149" t="str">
        <f>INDEX('Cyclical_after overrides'!$A$1:$AX$244,MATCH(Recharges!$A191,'Cyclical_after overrides'!$A$1:$A$244,0),MATCH(Recharges!J$2,'Cyclical_after overrides'!$A$1:$AX$1,0))</f>
        <v/>
      </c>
      <c r="L191" s="149" t="str">
        <f>_xlfn.IFNA(INDEX(PR24_after_overrides!$D$3:$AX$128, MATCH(Recharges!$A191, PR24_after_overrides!$A$3:$A$128, 0), MATCH(Recharges!L$2, PR24_after_overrides!$D$2:$AX$2, 0)), "")</f>
        <v/>
      </c>
      <c r="M191" s="149" t="str">
        <f>_xlfn.IFNA(INDEX(PR24_after_overrides!$D$3:$AX$128, MATCH(Recharges!$A191, PR24_after_overrides!$A$3:$A$128, 0), MATCH(Recharges!M$2, PR24_after_overrides!$D$2:$AX$2, 0)), "")</f>
        <v/>
      </c>
      <c r="N191" s="149" t="str">
        <f>_xlfn.IFNA(INDEX(PR24_after_overrides!$D$3:$AX$128, MATCH(Recharges!$A191, PR24_after_overrides!$A$3:$A$128, 0), MATCH(Recharges!N$2, PR24_after_overrides!$D$2:$AX$2, 0)), "")</f>
        <v/>
      </c>
      <c r="O191" s="149" t="str">
        <f>_xlfn.IFNA(INDEX(PR24_after_overrides!$D$3:$AX$128, MATCH(Recharges!$A191, PR24_after_overrides!$A$3:$A$128, 0), MATCH(Recharges!O$2, PR24_after_overrides!$D$2:$AX$2, 0)), "")</f>
        <v/>
      </c>
      <c r="Q191" s="149">
        <f>INDEX(PR19_after_overrides!$A$1:$J$255, MATCH(Recharges!$A191, PR19_after_overrides!$A$1:$A$255, 0), MATCH(Recharges!Q$2, PR19_after_overrides!$A$1:$J$1, 0))</f>
        <v>1.20471639965453</v>
      </c>
      <c r="R191" s="149">
        <f>INDEX(PR19_after_overrides!$A$1:$J$255, MATCH(Recharges!$A191, PR19_after_overrides!$A$1:$A$255, 0), MATCH(Recharges!R$2, PR19_after_overrides!$A$1:$J$1, 0))</f>
        <v>0</v>
      </c>
      <c r="S191" s="149">
        <f>INDEX(PR19_after_overrides!$A$1:$J$255, MATCH(Recharges!$A191, PR19_after_overrides!$A$1:$A$255, 0), MATCH(Recharges!S$2, PR19_after_overrides!$A$1:$J$1, 0))</f>
        <v>0</v>
      </c>
      <c r="T191" s="149">
        <f>INDEX(PR19_after_overrides!$A$1:$J$255, MATCH(Recharges!$A191, PR19_after_overrides!$A$1:$A$255, 0), MATCH(Recharges!T$2, PR19_after_overrides!$A$1:$J$1, 0))</f>
        <v>0</v>
      </c>
      <c r="V191" s="149" cm="1">
        <f t="array" ref="V191">_xlfn.IFS($C191&lt;"2018-19",
_xlfn.IFS($X191="BPDT",SUM(Q191:R191)-SUM(S191:T191),$X191="Numbers agree",SUM(Q191:R191)-SUM(S191:T191),$X191="APR",ABS(D191)-ABS(E191),$X191="n/a",ABS(D191)-ABS(E191)),
$C191="2018-19",ABS(D191)-ABS(E191),
$C191="2019-20",ABS(D191)-ABS(E191),
$C191&lt;"2024-25",SUM(G191:H191)-SUM(I191:J191),C191&gt;="2024-25",SUM(L191:M191)-SUM(N191:O191))</f>
        <v>1.20471639965453</v>
      </c>
      <c r="X191" s="111" t="s">
        <v>578</v>
      </c>
    </row>
    <row r="192" spans="1:24" x14ac:dyDescent="0.4">
      <c r="A192" s="111" t="str">
        <f t="shared" si="6"/>
        <v>AFW15</v>
      </c>
      <c r="B192" s="111" t="s">
        <v>397</v>
      </c>
      <c r="C192" s="111" t="s">
        <v>245</v>
      </c>
      <c r="D192" s="149">
        <f>INDEX('Cyclical_after overrides'!$A$1:$AX$244,MATCH(Recharges!$A192,'Cyclical_after overrides'!$A$1:$A$244,0),MATCH(Recharges!D$2,'Cyclical_after overrides'!$A$1:$AX$1,0))</f>
        <v>0</v>
      </c>
      <c r="E192" s="149">
        <f>INDEX('Cyclical_after overrides'!$A$1:$AX$244,MATCH(Recharges!$A192,'Cyclical_after overrides'!$A$1:$A$244,0),MATCH(Recharges!E$2,'Cyclical_after overrides'!$A$1:$AX$1,0))</f>
        <v>0</v>
      </c>
      <c r="G192" s="149" t="str">
        <f>INDEX('Cyclical_after overrides'!$A$1:$AX$244,MATCH(Recharges!$A192,'Cyclical_after overrides'!$A$1:$A$244,0),MATCH(Recharges!G$2,'Cyclical_after overrides'!$A$1:$AX$1,0))</f>
        <v/>
      </c>
      <c r="H192" s="149" t="str">
        <f>INDEX('Cyclical_after overrides'!$A$1:$AX$244,MATCH(Recharges!$A192,'Cyclical_after overrides'!$A$1:$A$244,0),MATCH(Recharges!H$2,'Cyclical_after overrides'!$A$1:$AX$1,0))</f>
        <v/>
      </c>
      <c r="I192" s="149" t="str">
        <f>INDEX('Cyclical_after overrides'!$A$1:$AX$244,MATCH(Recharges!$A192,'Cyclical_after overrides'!$A$1:$A$244,0),MATCH(Recharges!I$2,'Cyclical_after overrides'!$A$1:$AX$1,0))</f>
        <v/>
      </c>
      <c r="J192" s="149" t="str">
        <f>INDEX('Cyclical_after overrides'!$A$1:$AX$244,MATCH(Recharges!$A192,'Cyclical_after overrides'!$A$1:$A$244,0),MATCH(Recharges!J$2,'Cyclical_after overrides'!$A$1:$AX$1,0))</f>
        <v/>
      </c>
      <c r="L192" s="149" t="str">
        <f>_xlfn.IFNA(INDEX(PR24_after_overrides!$D$3:$AX$128, MATCH(Recharges!$A192, PR24_after_overrides!$A$3:$A$128, 0), MATCH(Recharges!L$2, PR24_after_overrides!$D$2:$AX$2, 0)), "")</f>
        <v/>
      </c>
      <c r="M192" s="149" t="str">
        <f>_xlfn.IFNA(INDEX(PR24_after_overrides!$D$3:$AX$128, MATCH(Recharges!$A192, PR24_after_overrides!$A$3:$A$128, 0), MATCH(Recharges!M$2, PR24_after_overrides!$D$2:$AX$2, 0)), "")</f>
        <v/>
      </c>
      <c r="N192" s="149" t="str">
        <f>_xlfn.IFNA(INDEX(PR24_after_overrides!$D$3:$AX$128, MATCH(Recharges!$A192, PR24_after_overrides!$A$3:$A$128, 0), MATCH(Recharges!N$2, PR24_after_overrides!$D$2:$AX$2, 0)), "")</f>
        <v/>
      </c>
      <c r="O192" s="149" t="str">
        <f>_xlfn.IFNA(INDEX(PR24_after_overrides!$D$3:$AX$128, MATCH(Recharges!$A192, PR24_after_overrides!$A$3:$A$128, 0), MATCH(Recharges!O$2, PR24_after_overrides!$D$2:$AX$2, 0)), "")</f>
        <v/>
      </c>
      <c r="Q192" s="149">
        <f>INDEX(PR19_after_overrides!$A$1:$J$255, MATCH(Recharges!$A192, PR19_after_overrides!$A$1:$A$255, 0), MATCH(Recharges!Q$2, PR19_after_overrides!$A$1:$J$1, 0))</f>
        <v>1.04858984314509</v>
      </c>
      <c r="R192" s="149">
        <f>INDEX(PR19_after_overrides!$A$1:$J$255, MATCH(Recharges!$A192, PR19_after_overrides!$A$1:$A$255, 0), MATCH(Recharges!R$2, PR19_after_overrides!$A$1:$J$1, 0))</f>
        <v>0</v>
      </c>
      <c r="S192" s="149">
        <f>INDEX(PR19_after_overrides!$A$1:$J$255, MATCH(Recharges!$A192, PR19_after_overrides!$A$1:$A$255, 0), MATCH(Recharges!S$2, PR19_after_overrides!$A$1:$J$1, 0))</f>
        <v>0</v>
      </c>
      <c r="T192" s="149">
        <f>INDEX(PR19_after_overrides!$A$1:$J$255, MATCH(Recharges!$A192, PR19_after_overrides!$A$1:$A$255, 0), MATCH(Recharges!T$2, PR19_after_overrides!$A$1:$J$1, 0))</f>
        <v>0</v>
      </c>
      <c r="V192" s="149" cm="1">
        <f t="array" ref="V192">_xlfn.IFS($C192&lt;"2018-19",
_xlfn.IFS($X192="BPDT",SUM(Q192:R192)-SUM(S192:T192),$X192="Numbers agree",SUM(Q192:R192)-SUM(S192:T192),$X192="APR",ABS(D192)-ABS(E192),$X192="n/a",ABS(D192)-ABS(E192)),
$C192="2018-19",ABS(D192)-ABS(E192),
$C192="2019-20",ABS(D192)-ABS(E192),
$C192&lt;"2024-25",SUM(G192:H192)-SUM(I192:J192),C192&gt;="2024-25",SUM(L192:M192)-SUM(N192:O192))</f>
        <v>1.04858984314509</v>
      </c>
      <c r="X192" s="111" t="s">
        <v>578</v>
      </c>
    </row>
    <row r="193" spans="1:24" x14ac:dyDescent="0.4">
      <c r="A193" s="111" t="str">
        <f t="shared" si="6"/>
        <v>AFW16</v>
      </c>
      <c r="B193" s="111" t="s">
        <v>397</v>
      </c>
      <c r="C193" s="111" t="s">
        <v>247</v>
      </c>
      <c r="D193" s="149">
        <f>INDEX('Cyclical_after overrides'!$A$1:$AX$244,MATCH(Recharges!$A193,'Cyclical_after overrides'!$A$1:$A$244,0),MATCH(Recharges!D$2,'Cyclical_after overrides'!$A$1:$AX$1,0))</f>
        <v>-1.69490180329981</v>
      </c>
      <c r="E193" s="149">
        <f>INDEX('Cyclical_after overrides'!$A$1:$AX$244,MATCH(Recharges!$A193,'Cyclical_after overrides'!$A$1:$A$244,0),MATCH(Recharges!E$2,'Cyclical_after overrides'!$A$1:$AX$1,0))</f>
        <v>0.28962193014573101</v>
      </c>
      <c r="G193" s="149" t="str">
        <f>INDEX('Cyclical_after overrides'!$A$1:$AX$244,MATCH(Recharges!$A193,'Cyclical_after overrides'!$A$1:$A$244,0),MATCH(Recharges!G$2,'Cyclical_after overrides'!$A$1:$AX$1,0))</f>
        <v/>
      </c>
      <c r="H193" s="149" t="str">
        <f>INDEX('Cyclical_after overrides'!$A$1:$AX$244,MATCH(Recharges!$A193,'Cyclical_after overrides'!$A$1:$A$244,0),MATCH(Recharges!H$2,'Cyclical_after overrides'!$A$1:$AX$1,0))</f>
        <v/>
      </c>
      <c r="I193" s="149" t="str">
        <f>INDEX('Cyclical_after overrides'!$A$1:$AX$244,MATCH(Recharges!$A193,'Cyclical_after overrides'!$A$1:$A$244,0),MATCH(Recharges!I$2,'Cyclical_after overrides'!$A$1:$AX$1,0))</f>
        <v/>
      </c>
      <c r="J193" s="149" t="str">
        <f>INDEX('Cyclical_after overrides'!$A$1:$AX$244,MATCH(Recharges!$A193,'Cyclical_after overrides'!$A$1:$A$244,0),MATCH(Recharges!J$2,'Cyclical_after overrides'!$A$1:$AX$1,0))</f>
        <v/>
      </c>
      <c r="L193" s="149" t="str">
        <f>_xlfn.IFNA(INDEX(PR24_after_overrides!$D$3:$AX$128, MATCH(Recharges!$A193, PR24_after_overrides!$A$3:$A$128, 0), MATCH(Recharges!L$2, PR24_after_overrides!$D$2:$AX$2, 0)), "")</f>
        <v/>
      </c>
      <c r="M193" s="149" t="str">
        <f>_xlfn.IFNA(INDEX(PR24_after_overrides!$D$3:$AX$128, MATCH(Recharges!$A193, PR24_after_overrides!$A$3:$A$128, 0), MATCH(Recharges!M$2, PR24_after_overrides!$D$2:$AX$2, 0)), "")</f>
        <v/>
      </c>
      <c r="N193" s="149" t="str">
        <f>_xlfn.IFNA(INDEX(PR24_after_overrides!$D$3:$AX$128, MATCH(Recharges!$A193, PR24_after_overrides!$A$3:$A$128, 0), MATCH(Recharges!N$2, PR24_after_overrides!$D$2:$AX$2, 0)), "")</f>
        <v/>
      </c>
      <c r="O193" s="149" t="str">
        <f>_xlfn.IFNA(INDEX(PR24_after_overrides!$D$3:$AX$128, MATCH(Recharges!$A193, PR24_after_overrides!$A$3:$A$128, 0), MATCH(Recharges!O$2, PR24_after_overrides!$D$2:$AX$2, 0)), "")</f>
        <v/>
      </c>
      <c r="Q193" s="149">
        <f>INDEX(PR19_after_overrides!$A$1:$J$255, MATCH(Recharges!$A193, PR19_after_overrides!$A$1:$A$255, 0), MATCH(Recharges!Q$2, PR19_after_overrides!$A$1:$J$1, 0))</f>
        <v>1.3939999999999999</v>
      </c>
      <c r="R193" s="149">
        <f>INDEX(PR19_after_overrides!$A$1:$J$255, MATCH(Recharges!$A193, PR19_after_overrides!$A$1:$A$255, 0), MATCH(Recharges!R$2, PR19_after_overrides!$A$1:$J$1, 0))</f>
        <v>1.2E-2</v>
      </c>
      <c r="S193" s="149">
        <f>INDEX(PR19_after_overrides!$A$1:$J$255, MATCH(Recharges!$A193, PR19_after_overrides!$A$1:$A$255, 0), MATCH(Recharges!S$2, PR19_after_overrides!$A$1:$J$1, 0))</f>
        <v>0</v>
      </c>
      <c r="T193" s="149">
        <f>INDEX(PR19_after_overrides!$A$1:$J$255, MATCH(Recharges!$A193, PR19_after_overrides!$A$1:$A$255, 0), MATCH(Recharges!T$2, PR19_after_overrides!$A$1:$J$1, 0))</f>
        <v>0</v>
      </c>
      <c r="V193" s="149" cm="1">
        <f t="array" ref="V193">_xlfn.IFS($C193&lt;"2018-19",
_xlfn.IFS($X193="BPDT",SUM(Q193:R193)-SUM(S193:T193),$X193="Numbers agree",SUM(Q193:R193)-SUM(S193:T193),$X193="APR",ABS(D193)-ABS(E193),$X193="n/a",ABS(D193)-ABS(E193)),
$C193="2018-19",ABS(D193)-ABS(E193),
$C193="2019-20",ABS(D193)-ABS(E193),
$C193&lt;"2024-25",SUM(G193:H193)-SUM(I193:J193),C193&gt;="2024-25",SUM(L193:M193)-SUM(N193:O193))</f>
        <v>1.4059999999999999</v>
      </c>
      <c r="X193" s="111" t="s">
        <v>579</v>
      </c>
    </row>
    <row r="194" spans="1:24" x14ac:dyDescent="0.4">
      <c r="A194" s="111" t="str">
        <f t="shared" si="6"/>
        <v>AFW17</v>
      </c>
      <c r="B194" s="111" t="s">
        <v>397</v>
      </c>
      <c r="C194" s="111" t="s">
        <v>249</v>
      </c>
      <c r="D194" s="149">
        <f>INDEX('Cyclical_after overrides'!$A$1:$AX$244,MATCH(Recharges!$A194,'Cyclical_after overrides'!$A$1:$A$244,0),MATCH(Recharges!D$2,'Cyclical_after overrides'!$A$1:$AX$1,0))</f>
        <v>-1.4139999999999999</v>
      </c>
      <c r="E194" s="149">
        <f>INDEX('Cyclical_after overrides'!$A$1:$AX$244,MATCH(Recharges!$A194,'Cyclical_after overrides'!$A$1:$A$244,0),MATCH(Recharges!E$2,'Cyclical_after overrides'!$A$1:$AX$1,0))</f>
        <v>0.38600000000000001</v>
      </c>
      <c r="G194" s="149" t="str">
        <f>INDEX('Cyclical_after overrides'!$A$1:$AX$244,MATCH(Recharges!$A194,'Cyclical_after overrides'!$A$1:$A$244,0),MATCH(Recharges!G$2,'Cyclical_after overrides'!$A$1:$AX$1,0))</f>
        <v/>
      </c>
      <c r="H194" s="149" t="str">
        <f>INDEX('Cyclical_after overrides'!$A$1:$AX$244,MATCH(Recharges!$A194,'Cyclical_after overrides'!$A$1:$A$244,0),MATCH(Recharges!H$2,'Cyclical_after overrides'!$A$1:$AX$1,0))</f>
        <v/>
      </c>
      <c r="I194" s="149" t="str">
        <f>INDEX('Cyclical_after overrides'!$A$1:$AX$244,MATCH(Recharges!$A194,'Cyclical_after overrides'!$A$1:$A$244,0),MATCH(Recharges!I$2,'Cyclical_after overrides'!$A$1:$AX$1,0))</f>
        <v/>
      </c>
      <c r="J194" s="149" t="str">
        <f>INDEX('Cyclical_after overrides'!$A$1:$AX$244,MATCH(Recharges!$A194,'Cyclical_after overrides'!$A$1:$A$244,0),MATCH(Recharges!J$2,'Cyclical_after overrides'!$A$1:$AX$1,0))</f>
        <v/>
      </c>
      <c r="L194" s="149" t="str">
        <f>_xlfn.IFNA(INDEX(PR24_after_overrides!$D$3:$AX$128, MATCH(Recharges!$A194, PR24_after_overrides!$A$3:$A$128, 0), MATCH(Recharges!L$2, PR24_after_overrides!$D$2:$AX$2, 0)), "")</f>
        <v/>
      </c>
      <c r="M194" s="149" t="str">
        <f>_xlfn.IFNA(INDEX(PR24_after_overrides!$D$3:$AX$128, MATCH(Recharges!$A194, PR24_after_overrides!$A$3:$A$128, 0), MATCH(Recharges!M$2, PR24_after_overrides!$D$2:$AX$2, 0)), "")</f>
        <v/>
      </c>
      <c r="N194" s="149" t="str">
        <f>_xlfn.IFNA(INDEX(PR24_after_overrides!$D$3:$AX$128, MATCH(Recharges!$A194, PR24_after_overrides!$A$3:$A$128, 0), MATCH(Recharges!N$2, PR24_after_overrides!$D$2:$AX$2, 0)), "")</f>
        <v/>
      </c>
      <c r="O194" s="149" t="str">
        <f>_xlfn.IFNA(INDEX(PR24_after_overrides!$D$3:$AX$128, MATCH(Recharges!$A194, PR24_after_overrides!$A$3:$A$128, 0), MATCH(Recharges!O$2, PR24_after_overrides!$D$2:$AX$2, 0)), "")</f>
        <v/>
      </c>
      <c r="Q194" s="149">
        <f>INDEX(PR19_after_overrides!$A$1:$J$255, MATCH(Recharges!$A194, PR19_after_overrides!$A$1:$A$255, 0), MATCH(Recharges!Q$2, PR19_after_overrides!$A$1:$J$1, 0))</f>
        <v>0.93600000000000005</v>
      </c>
      <c r="R194" s="149">
        <f>INDEX(PR19_after_overrides!$A$1:$J$255, MATCH(Recharges!$A194, PR19_after_overrides!$A$1:$A$255, 0), MATCH(Recharges!R$2, PR19_after_overrides!$A$1:$J$1, 0))</f>
        <v>9.1999999999999998E-2</v>
      </c>
      <c r="S194" s="149">
        <f>INDEX(PR19_after_overrides!$A$1:$J$255, MATCH(Recharges!$A194, PR19_after_overrides!$A$1:$A$255, 0), MATCH(Recharges!S$2, PR19_after_overrides!$A$1:$J$1, 0))</f>
        <v>0</v>
      </c>
      <c r="T194" s="149">
        <f>INDEX(PR19_after_overrides!$A$1:$J$255, MATCH(Recharges!$A194, PR19_after_overrides!$A$1:$A$255, 0), MATCH(Recharges!T$2, PR19_after_overrides!$A$1:$J$1, 0))</f>
        <v>0</v>
      </c>
      <c r="V194" s="149" cm="1">
        <f t="array" ref="V194">_xlfn.IFS($C194&lt;"2018-19",
_xlfn.IFS($X194="BPDT",SUM(Q194:R194)-SUM(S194:T194),$X194="Numbers agree",SUM(Q194:R194)-SUM(S194:T194),$X194="APR",ABS(D194)-ABS(E194),$X194="n/a",ABS(D194)-ABS(E194)),
$C194="2018-19",ABS(D194)-ABS(E194),
$C194="2019-20",ABS(D194)-ABS(E194),
$C194&lt;"2024-25",SUM(G194:H194)-SUM(I194:J194),C194&gt;="2024-25",SUM(L194:M194)-SUM(N194:O194))</f>
        <v>1.028</v>
      </c>
      <c r="X194" s="111" t="s">
        <v>579</v>
      </c>
    </row>
    <row r="195" spans="1:24" x14ac:dyDescent="0.4">
      <c r="A195" s="111" t="str">
        <f t="shared" si="6"/>
        <v>AFW18</v>
      </c>
      <c r="B195" s="111" t="s">
        <v>397</v>
      </c>
      <c r="C195" s="111" t="s">
        <v>251</v>
      </c>
      <c r="D195" s="149">
        <f>INDEX('Cyclical_after overrides'!$A$1:$AX$244,MATCH(Recharges!$A195,'Cyclical_after overrides'!$A$1:$A$244,0),MATCH(Recharges!D$2,'Cyclical_after overrides'!$A$1:$AX$1,0))</f>
        <v>-1.9139999999999999</v>
      </c>
      <c r="E195" s="149">
        <f>INDEX('Cyclical_after overrides'!$A$1:$AX$244,MATCH(Recharges!$A195,'Cyclical_after overrides'!$A$1:$A$244,0),MATCH(Recharges!E$2,'Cyclical_after overrides'!$A$1:$AX$1,0))</f>
        <v>0</v>
      </c>
      <c r="G195" s="149" t="str">
        <f>INDEX('Cyclical_after overrides'!$A$1:$AX$244,MATCH(Recharges!$A195,'Cyclical_after overrides'!$A$1:$A$244,0),MATCH(Recharges!G$2,'Cyclical_after overrides'!$A$1:$AX$1,0))</f>
        <v/>
      </c>
      <c r="H195" s="149" t="str">
        <f>INDEX('Cyclical_after overrides'!$A$1:$AX$244,MATCH(Recharges!$A195,'Cyclical_after overrides'!$A$1:$A$244,0),MATCH(Recharges!H$2,'Cyclical_after overrides'!$A$1:$AX$1,0))</f>
        <v/>
      </c>
      <c r="I195" s="149" t="str">
        <f>INDEX('Cyclical_after overrides'!$A$1:$AX$244,MATCH(Recharges!$A195,'Cyclical_after overrides'!$A$1:$A$244,0),MATCH(Recharges!I$2,'Cyclical_after overrides'!$A$1:$AX$1,0))</f>
        <v/>
      </c>
      <c r="J195" s="149" t="str">
        <f>INDEX('Cyclical_after overrides'!$A$1:$AX$244,MATCH(Recharges!$A195,'Cyclical_after overrides'!$A$1:$A$244,0),MATCH(Recharges!J$2,'Cyclical_after overrides'!$A$1:$AX$1,0))</f>
        <v/>
      </c>
      <c r="L195" s="149" t="str">
        <f>_xlfn.IFNA(INDEX(PR24_after_overrides!$D$3:$AX$128, MATCH(Recharges!$A195, PR24_after_overrides!$A$3:$A$128, 0), MATCH(Recharges!L$2, PR24_after_overrides!$D$2:$AX$2, 0)), "")</f>
        <v/>
      </c>
      <c r="M195" s="149" t="str">
        <f>_xlfn.IFNA(INDEX(PR24_after_overrides!$D$3:$AX$128, MATCH(Recharges!$A195, PR24_after_overrides!$A$3:$A$128, 0), MATCH(Recharges!M$2, PR24_after_overrides!$D$2:$AX$2, 0)), "")</f>
        <v/>
      </c>
      <c r="N195" s="149" t="str">
        <f>_xlfn.IFNA(INDEX(PR24_after_overrides!$D$3:$AX$128, MATCH(Recharges!$A195, PR24_after_overrides!$A$3:$A$128, 0), MATCH(Recharges!N$2, PR24_after_overrides!$D$2:$AX$2, 0)), "")</f>
        <v/>
      </c>
      <c r="O195" s="149" t="str">
        <f>_xlfn.IFNA(INDEX(PR24_after_overrides!$D$3:$AX$128, MATCH(Recharges!$A195, PR24_after_overrides!$A$3:$A$128, 0), MATCH(Recharges!O$2, PR24_after_overrides!$D$2:$AX$2, 0)), "")</f>
        <v/>
      </c>
      <c r="Q195" s="149">
        <f>INDEX(PR19_after_overrides!$A$1:$J$255, MATCH(Recharges!$A195, PR19_after_overrides!$A$1:$A$255, 0), MATCH(Recharges!Q$2, PR19_after_overrides!$A$1:$J$1, 0))</f>
        <v>0.64500000000000002</v>
      </c>
      <c r="R195" s="149">
        <f>INDEX(PR19_after_overrides!$A$1:$J$255, MATCH(Recharges!$A195, PR19_after_overrides!$A$1:$A$255, 0), MATCH(Recharges!R$2, PR19_after_overrides!$A$1:$J$1, 0))</f>
        <v>0.22600000000000001</v>
      </c>
      <c r="S195" s="149">
        <f>INDEX(PR19_after_overrides!$A$1:$J$255, MATCH(Recharges!$A195, PR19_after_overrides!$A$1:$A$255, 0), MATCH(Recharges!S$2, PR19_after_overrides!$A$1:$J$1, 0))</f>
        <v>0</v>
      </c>
      <c r="T195" s="149">
        <f>INDEX(PR19_after_overrides!$A$1:$J$255, MATCH(Recharges!$A195, PR19_after_overrides!$A$1:$A$255, 0), MATCH(Recharges!T$2, PR19_after_overrides!$A$1:$J$1, 0))</f>
        <v>0</v>
      </c>
      <c r="V195" s="149" cm="1">
        <f t="array" ref="V195">_xlfn.IFS($C195&lt;"2018-19",
_xlfn.IFS($X195="BPDT",SUM(Q195:R195)-SUM(S195:T195),$X195="Numbers agree",SUM(Q195:R195)-SUM(S195:T195),$X195="APR",ABS(D195)-ABS(E195),$X195="n/a",ABS(D195)-ABS(E195)),
$C195="2018-19",ABS(D195)-ABS(E195),
$C195="2019-20",ABS(D195)-ABS(E195),
$C195&lt;"2024-25",SUM(G195:H195)-SUM(I195:J195),C195&gt;="2024-25",SUM(L195:M195)-SUM(N195:O195))</f>
        <v>0.871</v>
      </c>
      <c r="X195" s="111" t="s">
        <v>578</v>
      </c>
    </row>
    <row r="196" spans="1:24" x14ac:dyDescent="0.4">
      <c r="A196" s="111" t="str">
        <f t="shared" si="6"/>
        <v>AFW19</v>
      </c>
      <c r="B196" s="111" t="s">
        <v>397</v>
      </c>
      <c r="C196" s="111" t="s">
        <v>253</v>
      </c>
      <c r="D196" s="149">
        <f>INDEX('Cyclical_after overrides'!$A$1:$AX$244,MATCH(Recharges!$A196,'Cyclical_after overrides'!$A$1:$A$244,0),MATCH(Recharges!D$2,'Cyclical_after overrides'!$A$1:$AX$1,0))</f>
        <v>-0.73199999999999998</v>
      </c>
      <c r="E196" s="149">
        <f>INDEX('Cyclical_after overrides'!$A$1:$AX$244,MATCH(Recharges!$A196,'Cyclical_after overrides'!$A$1:$A$244,0),MATCH(Recharges!E$2,'Cyclical_after overrides'!$A$1:$AX$1,0))</f>
        <v>0</v>
      </c>
      <c r="G196" s="149" t="str">
        <f>INDEX('Cyclical_after overrides'!$A$1:$AX$244,MATCH(Recharges!$A196,'Cyclical_after overrides'!$A$1:$A$244,0),MATCH(Recharges!G$2,'Cyclical_after overrides'!$A$1:$AX$1,0))</f>
        <v/>
      </c>
      <c r="H196" s="149" t="str">
        <f>INDEX('Cyclical_after overrides'!$A$1:$AX$244,MATCH(Recharges!$A196,'Cyclical_after overrides'!$A$1:$A$244,0),MATCH(Recharges!H$2,'Cyclical_after overrides'!$A$1:$AX$1,0))</f>
        <v/>
      </c>
      <c r="I196" s="149" t="str">
        <f>INDEX('Cyclical_after overrides'!$A$1:$AX$244,MATCH(Recharges!$A196,'Cyclical_after overrides'!$A$1:$A$244,0),MATCH(Recharges!I$2,'Cyclical_after overrides'!$A$1:$AX$1,0))</f>
        <v/>
      </c>
      <c r="J196" s="149" t="str">
        <f>INDEX('Cyclical_after overrides'!$A$1:$AX$244,MATCH(Recharges!$A196,'Cyclical_after overrides'!$A$1:$A$244,0),MATCH(Recharges!J$2,'Cyclical_after overrides'!$A$1:$AX$1,0))</f>
        <v/>
      </c>
      <c r="L196" s="149" t="str">
        <f>_xlfn.IFNA(INDEX(PR24_after_overrides!$D$3:$AX$128, MATCH(Recharges!$A196, PR24_after_overrides!$A$3:$A$128, 0), MATCH(Recharges!L$2, PR24_after_overrides!$D$2:$AX$2, 0)), "")</f>
        <v/>
      </c>
      <c r="M196" s="149" t="str">
        <f>_xlfn.IFNA(INDEX(PR24_after_overrides!$D$3:$AX$128, MATCH(Recharges!$A196, PR24_after_overrides!$A$3:$A$128, 0), MATCH(Recharges!M$2, PR24_after_overrides!$D$2:$AX$2, 0)), "")</f>
        <v/>
      </c>
      <c r="N196" s="149" t="str">
        <f>_xlfn.IFNA(INDEX(PR24_after_overrides!$D$3:$AX$128, MATCH(Recharges!$A196, PR24_after_overrides!$A$3:$A$128, 0), MATCH(Recharges!N$2, PR24_after_overrides!$D$2:$AX$2, 0)), "")</f>
        <v/>
      </c>
      <c r="O196" s="149" t="str">
        <f>_xlfn.IFNA(INDEX(PR24_after_overrides!$D$3:$AX$128, MATCH(Recharges!$A196, PR24_after_overrides!$A$3:$A$128, 0), MATCH(Recharges!O$2, PR24_after_overrides!$D$2:$AX$2, 0)), "")</f>
        <v/>
      </c>
      <c r="Q196" s="149">
        <f>INDEX(PR19_after_overrides!$A$1:$J$255, MATCH(Recharges!$A196, PR19_after_overrides!$A$1:$A$255, 0), MATCH(Recharges!Q$2, PR19_after_overrides!$A$1:$J$1, 0))</f>
        <v>0.39800000000000002</v>
      </c>
      <c r="R196" s="149">
        <f>INDEX(PR19_after_overrides!$A$1:$J$255, MATCH(Recharges!$A196, PR19_after_overrides!$A$1:$A$255, 0), MATCH(Recharges!R$2, PR19_after_overrides!$A$1:$J$1, 0))</f>
        <v>0.35</v>
      </c>
      <c r="S196" s="149">
        <f>INDEX(PR19_after_overrides!$A$1:$J$255, MATCH(Recharges!$A196, PR19_after_overrides!$A$1:$A$255, 0), MATCH(Recharges!S$2, PR19_after_overrides!$A$1:$J$1, 0))</f>
        <v>0</v>
      </c>
      <c r="T196" s="149">
        <f>INDEX(PR19_after_overrides!$A$1:$J$255, MATCH(Recharges!$A196, PR19_after_overrides!$A$1:$A$255, 0), MATCH(Recharges!T$2, PR19_after_overrides!$A$1:$J$1, 0))</f>
        <v>0</v>
      </c>
      <c r="V196" s="149" cm="1">
        <f t="array" ref="V196">_xlfn.IFS($C196&lt;"2018-19",
_xlfn.IFS($X196="BPDT",SUM(Q196:R196)-SUM(S196:T196),$X196="Numbers agree",SUM(Q196:R196)-SUM(S196:T196),$X196="APR",ABS(D196)-ABS(E196),$X196="n/a",ABS(D196)-ABS(E196)),
$C196="2018-19",ABS(D196)-ABS(E196),
$C196="2019-20",ABS(D196)-ABS(E196),
$C196&lt;"2024-25",SUM(G196:H196)-SUM(I196:J196),C196&gt;="2024-25",SUM(L196:M196)-SUM(N196:O196))</f>
        <v>0.73199999999999998</v>
      </c>
      <c r="X196" s="111"/>
    </row>
    <row r="197" spans="1:24" x14ac:dyDescent="0.4">
      <c r="A197" s="111" t="str">
        <f t="shared" si="6"/>
        <v>AFW20</v>
      </c>
      <c r="B197" s="111" t="s">
        <v>397</v>
      </c>
      <c r="C197" s="111" t="s">
        <v>255</v>
      </c>
      <c r="D197" s="149">
        <f>INDEX('Cyclical_after overrides'!$A$1:$AX$244,MATCH(Recharges!$A197,'Cyclical_after overrides'!$A$1:$A$244,0),MATCH(Recharges!D$2,'Cyclical_after overrides'!$A$1:$AX$1,0))</f>
        <v>-0.89900000000000002</v>
      </c>
      <c r="E197" s="149">
        <f>INDEX('Cyclical_after overrides'!$A$1:$AX$244,MATCH(Recharges!$A197,'Cyclical_after overrides'!$A$1:$A$244,0),MATCH(Recharges!E$2,'Cyclical_after overrides'!$A$1:$AX$1,0))</f>
        <v>0</v>
      </c>
      <c r="G197" s="149" t="str">
        <f>INDEX('Cyclical_after overrides'!$A$1:$AX$244,MATCH(Recharges!$A197,'Cyclical_after overrides'!$A$1:$A$244,0),MATCH(Recharges!G$2,'Cyclical_after overrides'!$A$1:$AX$1,0))</f>
        <v/>
      </c>
      <c r="H197" s="149" t="str">
        <f>INDEX('Cyclical_after overrides'!$A$1:$AX$244,MATCH(Recharges!$A197,'Cyclical_after overrides'!$A$1:$A$244,0),MATCH(Recharges!H$2,'Cyclical_after overrides'!$A$1:$AX$1,0))</f>
        <v/>
      </c>
      <c r="I197" s="149" t="str">
        <f>INDEX('Cyclical_after overrides'!$A$1:$AX$244,MATCH(Recharges!$A197,'Cyclical_after overrides'!$A$1:$A$244,0),MATCH(Recharges!I$2,'Cyclical_after overrides'!$A$1:$AX$1,0))</f>
        <v/>
      </c>
      <c r="J197" s="149" t="str">
        <f>INDEX('Cyclical_after overrides'!$A$1:$AX$244,MATCH(Recharges!$A197,'Cyclical_after overrides'!$A$1:$A$244,0),MATCH(Recharges!J$2,'Cyclical_after overrides'!$A$1:$AX$1,0))</f>
        <v/>
      </c>
      <c r="L197" s="149" t="str">
        <f>_xlfn.IFNA(INDEX(PR24_after_overrides!$D$3:$AX$128, MATCH(Recharges!$A197, PR24_after_overrides!$A$3:$A$128, 0), MATCH(Recharges!L$2, PR24_after_overrides!$D$2:$AX$2, 0)), "")</f>
        <v/>
      </c>
      <c r="M197" s="149" t="str">
        <f>_xlfn.IFNA(INDEX(PR24_after_overrides!$D$3:$AX$128, MATCH(Recharges!$A197, PR24_after_overrides!$A$3:$A$128, 0), MATCH(Recharges!M$2, PR24_after_overrides!$D$2:$AX$2, 0)), "")</f>
        <v/>
      </c>
      <c r="N197" s="149" t="str">
        <f>_xlfn.IFNA(INDEX(PR24_after_overrides!$D$3:$AX$128, MATCH(Recharges!$A197, PR24_after_overrides!$A$3:$A$128, 0), MATCH(Recharges!N$2, PR24_after_overrides!$D$2:$AX$2, 0)), "")</f>
        <v/>
      </c>
      <c r="O197" s="149" t="str">
        <f>_xlfn.IFNA(INDEX(PR24_after_overrides!$D$3:$AX$128, MATCH(Recharges!$A197, PR24_after_overrides!$A$3:$A$128, 0), MATCH(Recharges!O$2, PR24_after_overrides!$D$2:$AX$2, 0)), "")</f>
        <v/>
      </c>
      <c r="Q197" s="149">
        <f>INDEX(PR19_after_overrides!$A$1:$J$255, MATCH(Recharges!$A197, PR19_after_overrides!$A$1:$A$255, 0), MATCH(Recharges!Q$2, PR19_after_overrides!$A$1:$J$1, 0))</f>
        <v>0.107</v>
      </c>
      <c r="R197" s="149">
        <f>INDEX(PR19_after_overrides!$A$1:$J$255, MATCH(Recharges!$A197, PR19_after_overrides!$A$1:$A$255, 0), MATCH(Recharges!R$2, PR19_after_overrides!$A$1:$J$1, 0))</f>
        <v>0.317</v>
      </c>
      <c r="S197" s="149">
        <f>INDEX(PR19_after_overrides!$A$1:$J$255, MATCH(Recharges!$A197, PR19_after_overrides!$A$1:$A$255, 0), MATCH(Recharges!S$2, PR19_after_overrides!$A$1:$J$1, 0))</f>
        <v>0</v>
      </c>
      <c r="T197" s="149">
        <f>INDEX(PR19_after_overrides!$A$1:$J$255, MATCH(Recharges!$A197, PR19_after_overrides!$A$1:$A$255, 0), MATCH(Recharges!T$2, PR19_after_overrides!$A$1:$J$1, 0))</f>
        <v>0</v>
      </c>
      <c r="V197" s="149" cm="1">
        <f t="array" ref="V197">_xlfn.IFS($C197&lt;"2018-19",
_xlfn.IFS($X197="BPDT",SUM(Q197:R197)-SUM(S197:T197),$X197="Numbers agree",SUM(Q197:R197)-SUM(S197:T197),$X197="APR",ABS(D197)-ABS(E197),$X197="n/a",ABS(D197)-ABS(E197)),
$C197="2018-19",ABS(D197)-ABS(E197),
$C197="2019-20",ABS(D197)-ABS(E197),
$C197&lt;"2024-25",SUM(G197:H197)-SUM(I197:J197),C197&gt;="2024-25",SUM(L197:M197)-SUM(N197:O197))</f>
        <v>0.89900000000000002</v>
      </c>
      <c r="X197" s="111"/>
    </row>
    <row r="198" spans="1:24" x14ac:dyDescent="0.4">
      <c r="A198" s="111" t="str">
        <f t="shared" si="6"/>
        <v>AFW21</v>
      </c>
      <c r="B198" s="111" t="s">
        <v>397</v>
      </c>
      <c r="C198" s="111" t="s">
        <v>257</v>
      </c>
      <c r="D198" s="149" t="str">
        <f>INDEX('Cyclical_after overrides'!$A$1:$AX$244,MATCH(Recharges!$A198,'Cyclical_after overrides'!$A$1:$A$244,0),MATCH(Recharges!D$2,'Cyclical_after overrides'!$A$1:$AX$1,0))</f>
        <v/>
      </c>
      <c r="E198" s="149" t="str">
        <f>INDEX('Cyclical_after overrides'!$A$1:$AX$244,MATCH(Recharges!$A198,'Cyclical_after overrides'!$A$1:$A$244,0),MATCH(Recharges!E$2,'Cyclical_after overrides'!$A$1:$AX$1,0))</f>
        <v/>
      </c>
      <c r="G198" s="149">
        <f>INDEX('Cyclical_after overrides'!$A$1:$AX$244,MATCH(Recharges!$A198,'Cyclical_after overrides'!$A$1:$A$244,0),MATCH(Recharges!G$2,'Cyclical_after overrides'!$A$1:$AX$1,0))</f>
        <v>0</v>
      </c>
      <c r="H198" s="149">
        <f>INDEX('Cyclical_after overrides'!$A$1:$AX$244,MATCH(Recharges!$A198,'Cyclical_after overrides'!$A$1:$A$244,0),MATCH(Recharges!H$2,'Cyclical_after overrides'!$A$1:$AX$1,0))</f>
        <v>0.6</v>
      </c>
      <c r="I198" s="149">
        <f>INDEX('Cyclical_after overrides'!$A$1:$AX$244,MATCH(Recharges!$A198,'Cyclical_after overrides'!$A$1:$A$244,0),MATCH(Recharges!I$2,'Cyclical_after overrides'!$A$1:$AX$1,0))</f>
        <v>0</v>
      </c>
      <c r="J198" s="149">
        <f>INDEX('Cyclical_after overrides'!$A$1:$AX$244,MATCH(Recharges!$A198,'Cyclical_after overrides'!$A$1:$A$244,0),MATCH(Recharges!J$2,'Cyclical_after overrides'!$A$1:$AX$1,0))</f>
        <v>0</v>
      </c>
      <c r="L198" s="149" t="str">
        <f>_xlfn.IFNA(INDEX(PR24_after_overrides!$D$3:$AX$128, MATCH(Recharges!$A198, PR24_after_overrides!$A$3:$A$128, 0), MATCH(Recharges!L$2, PR24_after_overrides!$D$2:$AX$2, 0)), "")</f>
        <v/>
      </c>
      <c r="M198" s="149" t="str">
        <f>_xlfn.IFNA(INDEX(PR24_after_overrides!$D$3:$AX$128, MATCH(Recharges!$A198, PR24_after_overrides!$A$3:$A$128, 0), MATCH(Recharges!M$2, PR24_after_overrides!$D$2:$AX$2, 0)), "")</f>
        <v/>
      </c>
      <c r="N198" s="149" t="str">
        <f>_xlfn.IFNA(INDEX(PR24_after_overrides!$D$3:$AX$128, MATCH(Recharges!$A198, PR24_after_overrides!$A$3:$A$128, 0), MATCH(Recharges!N$2, PR24_after_overrides!$D$2:$AX$2, 0)), "")</f>
        <v/>
      </c>
      <c r="O198" s="149" t="str">
        <f>_xlfn.IFNA(INDEX(PR24_after_overrides!$D$3:$AX$128, MATCH(Recharges!$A198, PR24_after_overrides!$A$3:$A$128, 0), MATCH(Recharges!O$2, PR24_after_overrides!$D$2:$AX$2, 0)), "")</f>
        <v/>
      </c>
      <c r="Q198" s="149">
        <f>INDEX(PR19_after_overrides!$A$1:$J$255, MATCH(Recharges!$A198, PR19_after_overrides!$A$1:$A$255, 0), MATCH(Recharges!Q$2, PR19_after_overrides!$A$1:$J$1, 0))</f>
        <v>1.7000000000000001E-2</v>
      </c>
      <c r="R198" s="149">
        <f>INDEX(PR19_after_overrides!$A$1:$J$255, MATCH(Recharges!$A198, PR19_after_overrides!$A$1:$A$255, 0), MATCH(Recharges!R$2, PR19_after_overrides!$A$1:$J$1, 0))</f>
        <v>0.318</v>
      </c>
      <c r="S198" s="149">
        <f>INDEX(PR19_after_overrides!$A$1:$J$255, MATCH(Recharges!$A198, PR19_after_overrides!$A$1:$A$255, 0), MATCH(Recharges!S$2, PR19_after_overrides!$A$1:$J$1, 0))</f>
        <v>0</v>
      </c>
      <c r="T198" s="149">
        <f>INDEX(PR19_after_overrides!$A$1:$J$255, MATCH(Recharges!$A198, PR19_after_overrides!$A$1:$A$255, 0), MATCH(Recharges!T$2, PR19_after_overrides!$A$1:$J$1, 0))</f>
        <v>0</v>
      </c>
      <c r="V198" s="149" cm="1">
        <f t="array" ref="V198">_xlfn.IFS($C198&lt;"2018-19",
_xlfn.IFS($X198="BPDT",SUM(Q198:R198)-SUM(S198:T198),$X198="Numbers agree",SUM(Q198:R198)-SUM(S198:T198),$X198="APR",ABS(D198)-ABS(E198),$X198="n/a",ABS(D198)-ABS(E198)),
$C198="2018-19",ABS(D198)-ABS(E198),
$C198="2019-20",ABS(D198)-ABS(E198),
$C198&lt;"2024-25",SUM(G198:H198)-SUM(I198:J198),C198&gt;="2024-25",SUM(L198:M198)-SUM(N198:O198))</f>
        <v>0.6</v>
      </c>
      <c r="X198" s="111"/>
    </row>
    <row r="199" spans="1:24" x14ac:dyDescent="0.4">
      <c r="A199" s="111" t="str">
        <f t="shared" si="6"/>
        <v>AFW22</v>
      </c>
      <c r="B199" s="111" t="s">
        <v>397</v>
      </c>
      <c r="C199" s="111" t="s">
        <v>259</v>
      </c>
      <c r="D199" s="149" t="str">
        <f>INDEX('Cyclical_after overrides'!$A$1:$AX$244,MATCH(Recharges!$A199,'Cyclical_after overrides'!$A$1:$A$244,0),MATCH(Recharges!D$2,'Cyclical_after overrides'!$A$1:$AX$1,0))</f>
        <v/>
      </c>
      <c r="E199" s="149" t="str">
        <f>INDEX('Cyclical_after overrides'!$A$1:$AX$244,MATCH(Recharges!$A199,'Cyclical_after overrides'!$A$1:$A$244,0),MATCH(Recharges!E$2,'Cyclical_after overrides'!$A$1:$AX$1,0))</f>
        <v/>
      </c>
      <c r="G199" s="149">
        <f>INDEX('Cyclical_after overrides'!$A$1:$AX$244,MATCH(Recharges!$A199,'Cyclical_after overrides'!$A$1:$A$244,0),MATCH(Recharges!G$2,'Cyclical_after overrides'!$A$1:$AX$1,0))</f>
        <v>0</v>
      </c>
      <c r="H199" s="149">
        <f>INDEX('Cyclical_after overrides'!$A$1:$AX$244,MATCH(Recharges!$A199,'Cyclical_after overrides'!$A$1:$A$244,0),MATCH(Recharges!H$2,'Cyclical_after overrides'!$A$1:$AX$1,0))</f>
        <v>0.42099999999999999</v>
      </c>
      <c r="I199" s="149">
        <f>INDEX('Cyclical_after overrides'!$A$1:$AX$244,MATCH(Recharges!$A199,'Cyclical_after overrides'!$A$1:$A$244,0),MATCH(Recharges!I$2,'Cyclical_after overrides'!$A$1:$AX$1,0))</f>
        <v>0</v>
      </c>
      <c r="J199" s="149">
        <f>INDEX('Cyclical_after overrides'!$A$1:$AX$244,MATCH(Recharges!$A199,'Cyclical_after overrides'!$A$1:$A$244,0),MATCH(Recharges!J$2,'Cyclical_after overrides'!$A$1:$AX$1,0))</f>
        <v>0</v>
      </c>
      <c r="L199" s="149" t="str">
        <f>_xlfn.IFNA(INDEX(PR24_after_overrides!$D$3:$AX$128, MATCH(Recharges!$A199, PR24_after_overrides!$A$3:$A$128, 0), MATCH(Recharges!L$2, PR24_after_overrides!$D$2:$AX$2, 0)), "")</f>
        <v/>
      </c>
      <c r="M199" s="149" t="str">
        <f>_xlfn.IFNA(INDEX(PR24_after_overrides!$D$3:$AX$128, MATCH(Recharges!$A199, PR24_after_overrides!$A$3:$A$128, 0), MATCH(Recharges!M$2, PR24_after_overrides!$D$2:$AX$2, 0)), "")</f>
        <v/>
      </c>
      <c r="N199" s="149" t="str">
        <f>_xlfn.IFNA(INDEX(PR24_after_overrides!$D$3:$AX$128, MATCH(Recharges!$A199, PR24_after_overrides!$A$3:$A$128, 0), MATCH(Recharges!N$2, PR24_after_overrides!$D$2:$AX$2, 0)), "")</f>
        <v/>
      </c>
      <c r="O199" s="149" t="str">
        <f>_xlfn.IFNA(INDEX(PR24_after_overrides!$D$3:$AX$128, MATCH(Recharges!$A199, PR24_after_overrides!$A$3:$A$128, 0), MATCH(Recharges!O$2, PR24_after_overrides!$D$2:$AX$2, 0)), "")</f>
        <v/>
      </c>
      <c r="Q199" s="149">
        <f>INDEX(PR19_after_overrides!$A$1:$J$255, MATCH(Recharges!$A199, PR19_after_overrides!$A$1:$A$255, 0), MATCH(Recharges!Q$2, PR19_after_overrides!$A$1:$J$1, 0))</f>
        <v>1.6E-2</v>
      </c>
      <c r="R199" s="149">
        <f>INDEX(PR19_after_overrides!$A$1:$J$255, MATCH(Recharges!$A199, PR19_after_overrides!$A$1:$A$255, 0), MATCH(Recharges!R$2, PR19_after_overrides!$A$1:$J$1, 0))</f>
        <v>0.32100000000000001</v>
      </c>
      <c r="S199" s="149">
        <f>INDEX(PR19_after_overrides!$A$1:$J$255, MATCH(Recharges!$A199, PR19_after_overrides!$A$1:$A$255, 0), MATCH(Recharges!S$2, PR19_after_overrides!$A$1:$J$1, 0))</f>
        <v>0</v>
      </c>
      <c r="T199" s="149">
        <f>INDEX(PR19_after_overrides!$A$1:$J$255, MATCH(Recharges!$A199, PR19_after_overrides!$A$1:$A$255, 0), MATCH(Recharges!T$2, PR19_after_overrides!$A$1:$J$1, 0))</f>
        <v>0</v>
      </c>
      <c r="V199" s="149" cm="1">
        <f t="array" ref="V199">_xlfn.IFS($C199&lt;"2018-19",
_xlfn.IFS($X199="BPDT",SUM(Q199:R199)-SUM(S199:T199),$X199="Numbers agree",SUM(Q199:R199)-SUM(S199:T199),$X199="APR",ABS(D199)-ABS(E199),$X199="n/a",ABS(D199)-ABS(E199)),
$C199="2018-19",ABS(D199)-ABS(E199),
$C199="2019-20",ABS(D199)-ABS(E199),
$C199&lt;"2024-25",SUM(G199:H199)-SUM(I199:J199),C199&gt;="2024-25",SUM(L199:M199)-SUM(N199:O199))</f>
        <v>0.42099999999999999</v>
      </c>
      <c r="X199" s="111"/>
    </row>
    <row r="200" spans="1:24" x14ac:dyDescent="0.4">
      <c r="A200" s="111" t="str">
        <f t="shared" si="6"/>
        <v>AFW23</v>
      </c>
      <c r="B200" s="111" t="s">
        <v>397</v>
      </c>
      <c r="C200" s="111" t="s">
        <v>261</v>
      </c>
      <c r="D200" s="149" t="str">
        <f>INDEX('Cyclical_after overrides'!$A$1:$AX$244,MATCH(Recharges!$A200,'Cyclical_after overrides'!$A$1:$A$244,0),MATCH(Recharges!D$2,'Cyclical_after overrides'!$A$1:$AX$1,0))</f>
        <v/>
      </c>
      <c r="E200" s="149" t="str">
        <f>INDEX('Cyclical_after overrides'!$A$1:$AX$244,MATCH(Recharges!$A200,'Cyclical_after overrides'!$A$1:$A$244,0),MATCH(Recharges!E$2,'Cyclical_after overrides'!$A$1:$AX$1,0))</f>
        <v/>
      </c>
      <c r="G200" s="149">
        <f>INDEX('Cyclical_after overrides'!$A$1:$AX$244,MATCH(Recharges!$A200,'Cyclical_after overrides'!$A$1:$A$244,0),MATCH(Recharges!G$2,'Cyclical_after overrides'!$A$1:$AX$1,0))</f>
        <v>0</v>
      </c>
      <c r="H200" s="149">
        <f>INDEX('Cyclical_after overrides'!$A$1:$AX$244,MATCH(Recharges!$A200,'Cyclical_after overrides'!$A$1:$A$244,0),MATCH(Recharges!H$2,'Cyclical_after overrides'!$A$1:$AX$1,0))</f>
        <v>-0.1991682764505604</v>
      </c>
      <c r="I200" s="149">
        <f>INDEX('Cyclical_after overrides'!$A$1:$AX$244,MATCH(Recharges!$A200,'Cyclical_after overrides'!$A$1:$A$244,0),MATCH(Recharges!I$2,'Cyclical_after overrides'!$A$1:$AX$1,0))</f>
        <v>0</v>
      </c>
      <c r="J200" s="149">
        <f>INDEX('Cyclical_after overrides'!$A$1:$AX$244,MATCH(Recharges!$A200,'Cyclical_after overrides'!$A$1:$A$244,0),MATCH(Recharges!J$2,'Cyclical_after overrides'!$A$1:$AX$1,0))</f>
        <v>0</v>
      </c>
      <c r="L200" s="149" t="str">
        <f>_xlfn.IFNA(INDEX(PR24_after_overrides!$D$3:$AX$128, MATCH(Recharges!$A200, PR24_after_overrides!$A$3:$A$128, 0), MATCH(Recharges!L$2, PR24_after_overrides!$D$2:$AX$2, 0)), "")</f>
        <v/>
      </c>
      <c r="M200" s="149" t="str">
        <f>_xlfn.IFNA(INDEX(PR24_after_overrides!$D$3:$AX$128, MATCH(Recharges!$A200, PR24_after_overrides!$A$3:$A$128, 0), MATCH(Recharges!M$2, PR24_after_overrides!$D$2:$AX$2, 0)), "")</f>
        <v/>
      </c>
      <c r="N200" s="149" t="str">
        <f>_xlfn.IFNA(INDEX(PR24_after_overrides!$D$3:$AX$128, MATCH(Recharges!$A200, PR24_after_overrides!$A$3:$A$128, 0), MATCH(Recharges!N$2, PR24_after_overrides!$D$2:$AX$2, 0)), "")</f>
        <v/>
      </c>
      <c r="O200" s="149" t="str">
        <f>_xlfn.IFNA(INDEX(PR24_after_overrides!$D$3:$AX$128, MATCH(Recharges!$A200, PR24_after_overrides!$A$3:$A$128, 0), MATCH(Recharges!O$2, PR24_after_overrides!$D$2:$AX$2, 0)), "")</f>
        <v/>
      </c>
      <c r="Q200" s="149">
        <f>INDEX(PR19_after_overrides!$A$1:$J$255, MATCH(Recharges!$A200, PR19_after_overrides!$A$1:$A$255, 0), MATCH(Recharges!Q$2, PR19_after_overrides!$A$1:$J$1, 0))</f>
        <v>3.0000000000000001E-3</v>
      </c>
      <c r="R200" s="149">
        <f>INDEX(PR19_after_overrides!$A$1:$J$255, MATCH(Recharges!$A200, PR19_after_overrides!$A$1:$A$255, 0), MATCH(Recharges!R$2, PR19_after_overrides!$A$1:$J$1, 0))</f>
        <v>0.20399999999999999</v>
      </c>
      <c r="S200" s="149">
        <f>INDEX(PR19_after_overrides!$A$1:$J$255, MATCH(Recharges!$A200, PR19_after_overrides!$A$1:$A$255, 0), MATCH(Recharges!S$2, PR19_after_overrides!$A$1:$J$1, 0))</f>
        <v>0</v>
      </c>
      <c r="T200" s="149">
        <f>INDEX(PR19_after_overrides!$A$1:$J$255, MATCH(Recharges!$A200, PR19_after_overrides!$A$1:$A$255, 0), MATCH(Recharges!T$2, PR19_after_overrides!$A$1:$J$1, 0))</f>
        <v>0</v>
      </c>
      <c r="V200" s="149" cm="1">
        <f t="array" ref="V200">_xlfn.IFS($C200&lt;"2018-19",
_xlfn.IFS($X200="BPDT",SUM(Q200:R200)-SUM(S200:T200),$X200="Numbers agree",SUM(Q200:R200)-SUM(S200:T200),$X200="APR",ABS(D200)-ABS(E200),$X200="n/a",ABS(D200)-ABS(E200)),
$C200="2018-19",ABS(D200)-ABS(E200),
$C200="2019-20",ABS(D200)-ABS(E200),
$C200&lt;"2024-25",SUM(G200:H200)-SUM(I200:J200),C200&gt;="2024-25",SUM(L200:M200)-SUM(N200:O200))</f>
        <v>-0.1991682764505604</v>
      </c>
      <c r="X200" s="111"/>
    </row>
    <row r="201" spans="1:24" x14ac:dyDescent="0.4">
      <c r="A201" s="111" t="str">
        <f t="shared" ref="A201:A207" si="11">B201&amp;RIGHT(C201,2)</f>
        <v>AFW24</v>
      </c>
      <c r="B201" s="111" t="s">
        <v>397</v>
      </c>
      <c r="C201" s="111" t="s">
        <v>263</v>
      </c>
      <c r="D201" s="149"/>
      <c r="E201" s="149"/>
      <c r="G201" s="149">
        <f>INDEX('Cyclical_after overrides'!$A$1:$AX$244,MATCH(Recharges!$A201,'Cyclical_after overrides'!$A$1:$A$244,0),MATCH(Recharges!G$2,'Cyclical_after overrides'!$A$1:$AX$1,0))</f>
        <v>0</v>
      </c>
      <c r="H201" s="149">
        <f>INDEX('Cyclical_after overrides'!$A$1:$AX$244,MATCH(Recharges!$A201,'Cyclical_after overrides'!$A$1:$A$244,0),MATCH(Recharges!H$2,'Cyclical_after overrides'!$A$1:$AX$1,0))</f>
        <v>0.27100000000000002</v>
      </c>
      <c r="I201" s="149">
        <f>INDEX('Cyclical_after overrides'!$A$1:$AX$244,MATCH(Recharges!$A201,'Cyclical_after overrides'!$A$1:$A$244,0),MATCH(Recharges!I$2,'Cyclical_after overrides'!$A$1:$AX$1,0))</f>
        <v>0</v>
      </c>
      <c r="J201" s="149">
        <f>INDEX('Cyclical_after overrides'!$A$1:$AX$244,MATCH(Recharges!$A201,'Cyclical_after overrides'!$A$1:$A$244,0),MATCH(Recharges!J$2,'Cyclical_after overrides'!$A$1:$AX$1,0))</f>
        <v>0</v>
      </c>
      <c r="L201" s="149">
        <f>_xlfn.IFNA(INDEX(PR24_after_overrides!$D$3:$AX$128, MATCH(Recharges!$A201, PR24_after_overrides!$A$3:$A$128, 0), MATCH(Recharges!L$2, PR24_after_overrides!$D$2:$AX$2, 0)), "")</f>
        <v>0</v>
      </c>
      <c r="M201" s="149">
        <f>_xlfn.IFNA(INDEX(PR24_after_overrides!$D$3:$AX$128, MATCH(Recharges!$A201, PR24_after_overrides!$A$3:$A$128, 0), MATCH(Recharges!M$2, PR24_after_overrides!$D$2:$AX$2, 0)), "")</f>
        <v>0.27125553674229597</v>
      </c>
      <c r="N201" s="149">
        <f>_xlfn.IFNA(INDEX(PR24_after_overrides!$D$3:$AX$128, MATCH(Recharges!$A201, PR24_after_overrides!$A$3:$A$128, 0), MATCH(Recharges!N$2, PR24_after_overrides!$D$2:$AX$2, 0)), "")</f>
        <v>0</v>
      </c>
      <c r="O201" s="149">
        <f>_xlfn.IFNA(INDEX(PR24_after_overrides!$D$3:$AX$128, MATCH(Recharges!$A201, PR24_after_overrides!$A$3:$A$128, 0), MATCH(Recharges!O$2, PR24_after_overrides!$D$2:$AX$2, 0)), "")</f>
        <v>0</v>
      </c>
      <c r="Q201" s="149"/>
      <c r="R201" s="149"/>
      <c r="S201" s="149"/>
      <c r="T201" s="149"/>
      <c r="V201" s="149" cm="1">
        <f t="array" ref="V201">_xlfn.IFS($C201&lt;"2018-19",
_xlfn.IFS($X201="BPDT",SUM(Q201:R201)-SUM(S201:T201),$X201="Numbers agree",SUM(Q201:R201)-SUM(S201:T201),$X201="APR",ABS(D201)-ABS(E201),$X201="n/a",ABS(D201)-ABS(E201)),
$C201="2018-19",ABS(D201)-ABS(E201),
$C201="2019-20",ABS(D201)-ABS(E201),
$C201&lt;"2024-25",SUM(G201:H201)-SUM(I201:J201),C201&gt;="2024-25",SUM(L201:M201)-SUM(N201:O201))</f>
        <v>0.27100000000000002</v>
      </c>
      <c r="X201" s="111"/>
    </row>
    <row r="202" spans="1:24" x14ac:dyDescent="0.4">
      <c r="A202" s="111" t="str">
        <f t="shared" si="11"/>
        <v>AFW25</v>
      </c>
      <c r="B202" s="111" t="s">
        <v>397</v>
      </c>
      <c r="C202" s="111" t="s">
        <v>516</v>
      </c>
      <c r="D202" s="149"/>
      <c r="E202" s="149"/>
      <c r="G202" s="149"/>
      <c r="H202" s="149"/>
      <c r="I202" s="149"/>
      <c r="J202" s="149"/>
      <c r="L202" s="149">
        <f>_xlfn.IFNA(INDEX(PR24_after_overrides!$D$3:$AX$128, MATCH(Recharges!$A202, PR24_after_overrides!$A$3:$A$128, 0), MATCH(Recharges!L$2, PR24_after_overrides!$D$2:$AX$2, 0)), "")</f>
        <v>0</v>
      </c>
      <c r="M202" s="149">
        <f>_xlfn.IFNA(INDEX(PR24_after_overrides!$D$3:$AX$128, MATCH(Recharges!$A202, PR24_after_overrides!$A$3:$A$128, 0), MATCH(Recharges!M$2, PR24_after_overrides!$D$2:$AX$2, 0)), "")</f>
        <v>9.7259735861835409E-2</v>
      </c>
      <c r="N202" s="149">
        <f>_xlfn.IFNA(INDEX(PR24_after_overrides!$D$3:$AX$128, MATCH(Recharges!$A202, PR24_after_overrides!$A$3:$A$128, 0), MATCH(Recharges!N$2, PR24_after_overrides!$D$2:$AX$2, 0)), "")</f>
        <v>0</v>
      </c>
      <c r="O202" s="149">
        <f>_xlfn.IFNA(INDEX(PR24_after_overrides!$D$3:$AX$128, MATCH(Recharges!$A202, PR24_after_overrides!$A$3:$A$128, 0), MATCH(Recharges!O$2, PR24_after_overrides!$D$2:$AX$2, 0)), "")</f>
        <v>0</v>
      </c>
      <c r="Q202" s="149"/>
      <c r="R202" s="149"/>
      <c r="S202" s="149"/>
      <c r="T202" s="149"/>
      <c r="V202" s="149" cm="1">
        <f t="array" ref="V202">_xlfn.IFS($C202&lt;"2018-19",
_xlfn.IFS($X202="BPDT",SUM(Q202:R202)-SUM(S202:T202),$X202="Numbers agree",SUM(Q202:R202)-SUM(S202:T202),$X202="APR",ABS(D202)-ABS(E202),$X202="n/a",ABS(D202)-ABS(E202)),
$C202="2018-19",ABS(D202)-ABS(E202),
$C202="2019-20",ABS(D202)-ABS(E202),
$C202&lt;"2024-25",SUM(G202:H202)-SUM(I202:J202),C202&gt;="2024-25",SUM(L202:M202)-SUM(N202:O202))</f>
        <v>9.7259735861835409E-2</v>
      </c>
      <c r="X202" s="111"/>
    </row>
    <row r="203" spans="1:24" x14ac:dyDescent="0.4">
      <c r="A203" s="111" t="str">
        <f t="shared" si="11"/>
        <v>AFW26</v>
      </c>
      <c r="B203" s="111" t="s">
        <v>397</v>
      </c>
      <c r="C203" s="111" t="s">
        <v>518</v>
      </c>
      <c r="D203" s="149"/>
      <c r="E203" s="149"/>
      <c r="G203" s="149"/>
      <c r="H203" s="149"/>
      <c r="I203" s="149"/>
      <c r="J203" s="149"/>
      <c r="L203" s="149">
        <f>_xlfn.IFNA(INDEX(PR24_after_overrides!$D$3:$AX$128, MATCH(Recharges!$A203, PR24_after_overrides!$A$3:$A$128, 0), MATCH(Recharges!L$2, PR24_after_overrides!$D$2:$AX$2, 0)), "")</f>
        <v>0</v>
      </c>
      <c r="M203" s="149">
        <f>_xlfn.IFNA(INDEX(PR24_after_overrides!$D$3:$AX$128, MATCH(Recharges!$A203, PR24_after_overrides!$A$3:$A$128, 0), MATCH(Recharges!M$2, PR24_after_overrides!$D$2:$AX$2, 0)), "")</f>
        <v>4.9471046393498135E-2</v>
      </c>
      <c r="N203" s="149">
        <f>_xlfn.IFNA(INDEX(PR24_after_overrides!$D$3:$AX$128, MATCH(Recharges!$A203, PR24_after_overrides!$A$3:$A$128, 0), MATCH(Recharges!N$2, PR24_after_overrides!$D$2:$AX$2, 0)), "")</f>
        <v>0</v>
      </c>
      <c r="O203" s="149">
        <f>_xlfn.IFNA(INDEX(PR24_after_overrides!$D$3:$AX$128, MATCH(Recharges!$A203, PR24_after_overrides!$A$3:$A$128, 0), MATCH(Recharges!O$2, PR24_after_overrides!$D$2:$AX$2, 0)), "")</f>
        <v>0</v>
      </c>
      <c r="Q203" s="149"/>
      <c r="R203" s="149"/>
      <c r="S203" s="149"/>
      <c r="T203" s="149"/>
      <c r="V203" s="149" cm="1">
        <f t="array" ref="V203">_xlfn.IFS($C203&lt;"2018-19",
_xlfn.IFS($X203="BPDT",SUM(Q203:R203)-SUM(S203:T203),$X203="Numbers agree",SUM(Q203:R203)-SUM(S203:T203),$X203="APR",ABS(D203)-ABS(E203),$X203="n/a",ABS(D203)-ABS(E203)),
$C203="2018-19",ABS(D203)-ABS(E203),
$C203="2019-20",ABS(D203)-ABS(E203),
$C203&lt;"2024-25",SUM(G203:H203)-SUM(I203:J203),C203&gt;="2024-25",SUM(L203:M203)-SUM(N203:O203))</f>
        <v>4.9471046393498135E-2</v>
      </c>
      <c r="X203" s="111"/>
    </row>
    <row r="204" spans="1:24" x14ac:dyDescent="0.4">
      <c r="A204" s="111" t="str">
        <f t="shared" si="11"/>
        <v>AFW27</v>
      </c>
      <c r="B204" s="111" t="s">
        <v>397</v>
      </c>
      <c r="C204" s="111" t="s">
        <v>519</v>
      </c>
      <c r="D204" s="149"/>
      <c r="E204" s="149"/>
      <c r="G204" s="149"/>
      <c r="H204" s="149"/>
      <c r="I204" s="149"/>
      <c r="J204" s="149"/>
      <c r="L204" s="149">
        <f>_xlfn.IFNA(INDEX(PR24_after_overrides!$D$3:$AX$128, MATCH(Recharges!$A204, PR24_after_overrides!$A$3:$A$128, 0), MATCH(Recharges!L$2, PR24_after_overrides!$D$2:$AX$2, 0)), "")</f>
        <v>0</v>
      </c>
      <c r="M204" s="149">
        <f>_xlfn.IFNA(INDEX(PR24_after_overrides!$D$3:$AX$128, MATCH(Recharges!$A204, PR24_after_overrides!$A$3:$A$128, 0), MATCH(Recharges!M$2, PR24_after_overrides!$D$2:$AX$2, 0)), "")</f>
        <v>0.10066711818489668</v>
      </c>
      <c r="N204" s="149">
        <f>_xlfn.IFNA(INDEX(PR24_after_overrides!$D$3:$AX$128, MATCH(Recharges!$A204, PR24_after_overrides!$A$3:$A$128, 0), MATCH(Recharges!N$2, PR24_after_overrides!$D$2:$AX$2, 0)), "")</f>
        <v>0</v>
      </c>
      <c r="O204" s="149">
        <f>_xlfn.IFNA(INDEX(PR24_after_overrides!$D$3:$AX$128, MATCH(Recharges!$A204, PR24_after_overrides!$A$3:$A$128, 0), MATCH(Recharges!O$2, PR24_after_overrides!$D$2:$AX$2, 0)), "")</f>
        <v>0</v>
      </c>
      <c r="Q204" s="149"/>
      <c r="R204" s="149"/>
      <c r="S204" s="149"/>
      <c r="T204" s="149"/>
      <c r="V204" s="149" cm="1">
        <f t="array" ref="V204">_xlfn.IFS($C204&lt;"2018-19",
_xlfn.IFS($X204="BPDT",SUM(Q204:R204)-SUM(S204:T204),$X204="Numbers agree",SUM(Q204:R204)-SUM(S204:T204),$X204="APR",ABS(D204)-ABS(E204),$X204="n/a",ABS(D204)-ABS(E204)),
$C204="2018-19",ABS(D204)-ABS(E204),
$C204="2019-20",ABS(D204)-ABS(E204),
$C204&lt;"2024-25",SUM(G204:H204)-SUM(I204:J204),C204&gt;="2024-25",SUM(L204:M204)-SUM(N204:O204))</f>
        <v>0.10066711818489668</v>
      </c>
      <c r="X204" s="111"/>
    </row>
    <row r="205" spans="1:24" x14ac:dyDescent="0.4">
      <c r="A205" s="111" t="str">
        <f t="shared" si="11"/>
        <v>AFW28</v>
      </c>
      <c r="B205" s="111" t="s">
        <v>397</v>
      </c>
      <c r="C205" s="111" t="s">
        <v>520</v>
      </c>
      <c r="D205" s="149"/>
      <c r="E205" s="149"/>
      <c r="G205" s="149"/>
      <c r="H205" s="149"/>
      <c r="I205" s="149"/>
      <c r="J205" s="149"/>
      <c r="L205" s="149">
        <f>_xlfn.IFNA(INDEX(PR24_after_overrides!$D$3:$AX$128, MATCH(Recharges!$A205, PR24_after_overrides!$A$3:$A$128, 0), MATCH(Recharges!L$2, PR24_after_overrides!$D$2:$AX$2, 0)), "")</f>
        <v>0</v>
      </c>
      <c r="M205" s="149">
        <f>_xlfn.IFNA(INDEX(PR24_after_overrides!$D$3:$AX$128, MATCH(Recharges!$A205, PR24_after_overrides!$A$3:$A$128, 0), MATCH(Recharges!M$2, PR24_after_overrides!$D$2:$AX$2, 0)), "")</f>
        <v>0.12886515408059601</v>
      </c>
      <c r="N205" s="149">
        <f>_xlfn.IFNA(INDEX(PR24_after_overrides!$D$3:$AX$128, MATCH(Recharges!$A205, PR24_after_overrides!$A$3:$A$128, 0), MATCH(Recharges!N$2, PR24_after_overrides!$D$2:$AX$2, 0)), "")</f>
        <v>0</v>
      </c>
      <c r="O205" s="149">
        <f>_xlfn.IFNA(INDEX(PR24_after_overrides!$D$3:$AX$128, MATCH(Recharges!$A205, PR24_after_overrides!$A$3:$A$128, 0), MATCH(Recharges!O$2, PR24_after_overrides!$D$2:$AX$2, 0)), "")</f>
        <v>0</v>
      </c>
      <c r="Q205" s="149"/>
      <c r="R205" s="149"/>
      <c r="S205" s="149"/>
      <c r="T205" s="149"/>
      <c r="V205" s="149" cm="1">
        <f t="array" ref="V205">_xlfn.IFS($C205&lt;"2018-19",
_xlfn.IFS($X205="BPDT",SUM(Q205:R205)-SUM(S205:T205),$X205="Numbers agree",SUM(Q205:R205)-SUM(S205:T205),$X205="APR",ABS(D205)-ABS(E205),$X205="n/a",ABS(D205)-ABS(E205)),
$C205="2018-19",ABS(D205)-ABS(E205),
$C205="2019-20",ABS(D205)-ABS(E205),
$C205&lt;"2024-25",SUM(G205:H205)-SUM(I205:J205),C205&gt;="2024-25",SUM(L205:M205)-SUM(N205:O205))</f>
        <v>0.12886515408059601</v>
      </c>
      <c r="X205" s="111"/>
    </row>
    <row r="206" spans="1:24" x14ac:dyDescent="0.4">
      <c r="A206" s="111" t="str">
        <f t="shared" si="11"/>
        <v>AFW29</v>
      </c>
      <c r="B206" s="111" t="s">
        <v>397</v>
      </c>
      <c r="C206" s="111" t="s">
        <v>521</v>
      </c>
      <c r="D206" s="149"/>
      <c r="E206" s="149"/>
      <c r="G206" s="149"/>
      <c r="H206" s="149"/>
      <c r="I206" s="149"/>
      <c r="J206" s="149"/>
      <c r="L206" s="149">
        <f>_xlfn.IFNA(INDEX(PR24_after_overrides!$D$3:$AX$128, MATCH(Recharges!$A206, PR24_after_overrides!$A$3:$A$128, 0), MATCH(Recharges!L$2, PR24_after_overrides!$D$2:$AX$2, 0)), "")</f>
        <v>0</v>
      </c>
      <c r="M206" s="149">
        <f>_xlfn.IFNA(INDEX(PR24_after_overrides!$D$3:$AX$128, MATCH(Recharges!$A206, PR24_after_overrides!$A$3:$A$128, 0), MATCH(Recharges!M$2, PR24_after_overrides!$D$2:$AX$2, 0)), "")</f>
        <v>0.1256208601422282</v>
      </c>
      <c r="N206" s="149">
        <f>_xlfn.IFNA(INDEX(PR24_after_overrides!$D$3:$AX$128, MATCH(Recharges!$A206, PR24_after_overrides!$A$3:$A$128, 0), MATCH(Recharges!N$2, PR24_after_overrides!$D$2:$AX$2, 0)), "")</f>
        <v>0</v>
      </c>
      <c r="O206" s="149">
        <f>_xlfn.IFNA(INDEX(PR24_after_overrides!$D$3:$AX$128, MATCH(Recharges!$A206, PR24_after_overrides!$A$3:$A$128, 0), MATCH(Recharges!O$2, PR24_after_overrides!$D$2:$AX$2, 0)), "")</f>
        <v>0</v>
      </c>
      <c r="Q206" s="149"/>
      <c r="R206" s="149"/>
      <c r="S206" s="149"/>
      <c r="T206" s="149"/>
      <c r="V206" s="149" cm="1">
        <f t="array" ref="V206">_xlfn.IFS($C206&lt;"2018-19",
_xlfn.IFS($X206="BPDT",SUM(Q206:R206)-SUM(S206:T206),$X206="Numbers agree",SUM(Q206:R206)-SUM(S206:T206),$X206="APR",ABS(D206)-ABS(E206),$X206="n/a",ABS(D206)-ABS(E206)),
$C206="2018-19",ABS(D206)-ABS(E206),
$C206="2019-20",ABS(D206)-ABS(E206),
$C206&lt;"2024-25",SUM(G206:H206)-SUM(I206:J206),C206&gt;="2024-25",SUM(L206:M206)-SUM(N206:O206))</f>
        <v>0.1256208601422282</v>
      </c>
      <c r="X206" s="111"/>
    </row>
    <row r="207" spans="1:24" x14ac:dyDescent="0.4">
      <c r="A207" s="111" t="str">
        <f t="shared" si="11"/>
        <v>AFW30</v>
      </c>
      <c r="B207" s="111" t="s">
        <v>397</v>
      </c>
      <c r="C207" s="111" t="s">
        <v>522</v>
      </c>
      <c r="D207" s="149"/>
      <c r="E207" s="149"/>
      <c r="G207" s="149"/>
      <c r="H207" s="149"/>
      <c r="I207" s="149"/>
      <c r="J207" s="149"/>
      <c r="L207" s="149">
        <f>_xlfn.IFNA(INDEX(PR24_after_overrides!$D$3:$AX$128, MATCH(Recharges!$A207, PR24_after_overrides!$A$3:$A$128, 0), MATCH(Recharges!L$2, PR24_after_overrides!$D$2:$AX$2, 0)), "")</f>
        <v>0</v>
      </c>
      <c r="M207" s="149">
        <f>_xlfn.IFNA(INDEX(PR24_after_overrides!$D$3:$AX$128, MATCH(Recharges!$A207, PR24_after_overrides!$A$3:$A$128, 0), MATCH(Recharges!M$2, PR24_after_overrides!$D$2:$AX$2, 0)), "")</f>
        <v>0</v>
      </c>
      <c r="N207" s="149">
        <f>_xlfn.IFNA(INDEX(PR24_after_overrides!$D$3:$AX$128, MATCH(Recharges!$A207, PR24_after_overrides!$A$3:$A$128, 0), MATCH(Recharges!N$2, PR24_after_overrides!$D$2:$AX$2, 0)), "")</f>
        <v>0</v>
      </c>
      <c r="O207" s="149">
        <f>_xlfn.IFNA(INDEX(PR24_after_overrides!$D$3:$AX$128, MATCH(Recharges!$A207, PR24_after_overrides!$A$3:$A$128, 0), MATCH(Recharges!O$2, PR24_after_overrides!$D$2:$AX$2, 0)), "")</f>
        <v>0</v>
      </c>
      <c r="Q207" s="149"/>
      <c r="R207" s="149"/>
      <c r="S207" s="149"/>
      <c r="T207" s="149"/>
      <c r="V207" s="149" cm="1">
        <f t="array" ref="V207">_xlfn.IFS($C207&lt;"2018-19",
_xlfn.IFS($X207="BPDT",SUM(Q207:R207)-SUM(S207:T207),$X207="Numbers agree",SUM(Q207:R207)-SUM(S207:T207),$X207="APR",ABS(D207)-ABS(E207),$X207="n/a",ABS(D207)-ABS(E207)),
$C207="2018-19",ABS(D207)-ABS(E207),
$C207="2019-20",ABS(D207)-ABS(E207),
$C207&lt;"2024-25",SUM(G207:H207)-SUM(I207:J207),C207&gt;="2024-25",SUM(L207:M207)-SUM(N207:O207))</f>
        <v>0</v>
      </c>
      <c r="X207" s="111"/>
    </row>
    <row r="208" spans="1:24" x14ac:dyDescent="0.4">
      <c r="A208" s="111" t="str">
        <f t="shared" si="6"/>
        <v>BRL14</v>
      </c>
      <c r="B208" s="111" t="s">
        <v>409</v>
      </c>
      <c r="C208" s="111" t="s">
        <v>243</v>
      </c>
      <c r="D208" s="149">
        <f>INDEX('Cyclical_after overrides'!$A$1:$AX$244,MATCH(Recharges!$A208,'Cyclical_after overrides'!$A$1:$A$244,0),MATCH(Recharges!D$2,'Cyclical_after overrides'!$A$1:$AX$1,0))</f>
        <v>0</v>
      </c>
      <c r="E208" s="149">
        <f>INDEX('Cyclical_after overrides'!$A$1:$AX$244,MATCH(Recharges!$A208,'Cyclical_after overrides'!$A$1:$A$244,0),MATCH(Recharges!E$2,'Cyclical_after overrides'!$A$1:$AX$1,0))</f>
        <v>0</v>
      </c>
      <c r="G208" s="149" t="str">
        <f>INDEX('Cyclical_after overrides'!$A$1:$AX$244,MATCH(Recharges!$A208,'Cyclical_after overrides'!$A$1:$A$244,0),MATCH(Recharges!G$2,'Cyclical_after overrides'!$A$1:$AX$1,0))</f>
        <v/>
      </c>
      <c r="H208" s="149" t="str">
        <f>INDEX('Cyclical_after overrides'!$A$1:$AX$244,MATCH(Recharges!$A208,'Cyclical_after overrides'!$A$1:$A$244,0),MATCH(Recharges!H$2,'Cyclical_after overrides'!$A$1:$AX$1,0))</f>
        <v/>
      </c>
      <c r="I208" s="149" t="str">
        <f>INDEX('Cyclical_after overrides'!$A$1:$AX$244,MATCH(Recharges!$A208,'Cyclical_after overrides'!$A$1:$A$244,0),MATCH(Recharges!I$2,'Cyclical_after overrides'!$A$1:$AX$1,0))</f>
        <v/>
      </c>
      <c r="J208" s="149" t="str">
        <f>INDEX('Cyclical_after overrides'!$A$1:$AX$244,MATCH(Recharges!$A208,'Cyclical_after overrides'!$A$1:$A$244,0),MATCH(Recharges!J$2,'Cyclical_after overrides'!$A$1:$AX$1,0))</f>
        <v/>
      </c>
      <c r="L208" s="149" t="str">
        <f>_xlfn.IFNA(INDEX(PR24_after_overrides!$D$3:$AX$128, MATCH(Recharges!$A208, PR24_after_overrides!$A$3:$A$128, 0), MATCH(Recharges!L$2, PR24_after_overrides!$D$2:$AX$2, 0)), "")</f>
        <v/>
      </c>
      <c r="M208" s="149" t="str">
        <f>_xlfn.IFNA(INDEX(PR24_after_overrides!$D$3:$AX$128, MATCH(Recharges!$A208, PR24_after_overrides!$A$3:$A$128, 0), MATCH(Recharges!M$2, PR24_after_overrides!$D$2:$AX$2, 0)), "")</f>
        <v/>
      </c>
      <c r="N208" s="149" t="str">
        <f>_xlfn.IFNA(INDEX(PR24_after_overrides!$D$3:$AX$128, MATCH(Recharges!$A208, PR24_after_overrides!$A$3:$A$128, 0), MATCH(Recharges!N$2, PR24_after_overrides!$D$2:$AX$2, 0)), "")</f>
        <v/>
      </c>
      <c r="O208" s="149" t="str">
        <f>_xlfn.IFNA(INDEX(PR24_after_overrides!$D$3:$AX$128, MATCH(Recharges!$A208, PR24_after_overrides!$A$3:$A$128, 0), MATCH(Recharges!O$2, PR24_after_overrides!$D$2:$AX$2, 0)), "")</f>
        <v/>
      </c>
      <c r="Q208" s="149">
        <f>INDEX(PR19_after_overrides!$A$1:$J$255, MATCH(Recharges!$A208, PR19_after_overrides!$A$1:$A$255, 0), MATCH(Recharges!Q$2, PR19_after_overrides!$A$1:$J$1, 0))</f>
        <v>0.311</v>
      </c>
      <c r="R208" s="149">
        <f>INDEX(PR19_after_overrides!$A$1:$J$255, MATCH(Recharges!$A208, PR19_after_overrides!$A$1:$A$255, 0), MATCH(Recharges!R$2, PR19_after_overrides!$A$1:$J$1, 0))</f>
        <v>0</v>
      </c>
      <c r="S208" s="149">
        <f>INDEX(PR19_after_overrides!$A$1:$J$255, MATCH(Recharges!$A208, PR19_after_overrides!$A$1:$A$255, 0), MATCH(Recharges!S$2, PR19_after_overrides!$A$1:$J$1, 0))</f>
        <v>2.1000000000000001E-2</v>
      </c>
      <c r="T208" s="149">
        <f>INDEX(PR19_after_overrides!$A$1:$J$255, MATCH(Recharges!$A208, PR19_after_overrides!$A$1:$A$255, 0), MATCH(Recharges!T$2, PR19_after_overrides!$A$1:$J$1, 0))</f>
        <v>0</v>
      </c>
      <c r="V208" s="149" cm="1">
        <f t="array" ref="V208">_xlfn.IFS($C208&lt;"2018-19",
_xlfn.IFS($X208="BPDT",SUM(Q208:R208)-SUM(S208:T208),$X208="Numbers agree",SUM(Q208:R208)-SUM(S208:T208),$X208="APR",ABS(D208)-ABS(E208),$X208="n/a",ABS(D208)-ABS(E208)),
$C208="2018-19",ABS(D208)-ABS(E208),
$C208="2019-20",ABS(D208)-ABS(E208),
$C208&lt;"2024-25",SUM(G208:H208)-SUM(I208:J208),C208&gt;="2024-25",SUM(L208:M208)-SUM(N208:O208))</f>
        <v>0.28999999999999998</v>
      </c>
      <c r="X208" s="111" t="s">
        <v>578</v>
      </c>
    </row>
    <row r="209" spans="1:24" x14ac:dyDescent="0.4">
      <c r="A209" s="111" t="str">
        <f t="shared" si="6"/>
        <v>BRL15</v>
      </c>
      <c r="B209" s="111" t="s">
        <v>409</v>
      </c>
      <c r="C209" s="111" t="s">
        <v>245</v>
      </c>
      <c r="D209" s="149">
        <f>INDEX('Cyclical_after overrides'!$A$1:$AX$244,MATCH(Recharges!$A209,'Cyclical_after overrides'!$A$1:$A$244,0),MATCH(Recharges!D$2,'Cyclical_after overrides'!$A$1:$AX$1,0))</f>
        <v>0</v>
      </c>
      <c r="E209" s="149">
        <f>INDEX('Cyclical_after overrides'!$A$1:$AX$244,MATCH(Recharges!$A209,'Cyclical_after overrides'!$A$1:$A$244,0),MATCH(Recharges!E$2,'Cyclical_after overrides'!$A$1:$AX$1,0))</f>
        <v>0</v>
      </c>
      <c r="G209" s="149" t="str">
        <f>INDEX('Cyclical_after overrides'!$A$1:$AX$244,MATCH(Recharges!$A209,'Cyclical_after overrides'!$A$1:$A$244,0),MATCH(Recharges!G$2,'Cyclical_after overrides'!$A$1:$AX$1,0))</f>
        <v/>
      </c>
      <c r="H209" s="149" t="str">
        <f>INDEX('Cyclical_after overrides'!$A$1:$AX$244,MATCH(Recharges!$A209,'Cyclical_after overrides'!$A$1:$A$244,0),MATCH(Recharges!H$2,'Cyclical_after overrides'!$A$1:$AX$1,0))</f>
        <v/>
      </c>
      <c r="I209" s="149" t="str">
        <f>INDEX('Cyclical_after overrides'!$A$1:$AX$244,MATCH(Recharges!$A209,'Cyclical_after overrides'!$A$1:$A$244,0),MATCH(Recharges!I$2,'Cyclical_after overrides'!$A$1:$AX$1,0))</f>
        <v/>
      </c>
      <c r="J209" s="149" t="str">
        <f>INDEX('Cyclical_after overrides'!$A$1:$AX$244,MATCH(Recharges!$A209,'Cyclical_after overrides'!$A$1:$A$244,0),MATCH(Recharges!J$2,'Cyclical_after overrides'!$A$1:$AX$1,0))</f>
        <v/>
      </c>
      <c r="L209" s="149" t="str">
        <f>_xlfn.IFNA(INDEX(PR24_after_overrides!$D$3:$AX$128, MATCH(Recharges!$A209, PR24_after_overrides!$A$3:$A$128, 0), MATCH(Recharges!L$2, PR24_after_overrides!$D$2:$AX$2, 0)), "")</f>
        <v/>
      </c>
      <c r="M209" s="149" t="str">
        <f>_xlfn.IFNA(INDEX(PR24_after_overrides!$D$3:$AX$128, MATCH(Recharges!$A209, PR24_after_overrides!$A$3:$A$128, 0), MATCH(Recharges!M$2, PR24_after_overrides!$D$2:$AX$2, 0)), "")</f>
        <v/>
      </c>
      <c r="N209" s="149" t="str">
        <f>_xlfn.IFNA(INDEX(PR24_after_overrides!$D$3:$AX$128, MATCH(Recharges!$A209, PR24_after_overrides!$A$3:$A$128, 0), MATCH(Recharges!N$2, PR24_after_overrides!$D$2:$AX$2, 0)), "")</f>
        <v/>
      </c>
      <c r="O209" s="149" t="str">
        <f>_xlfn.IFNA(INDEX(PR24_after_overrides!$D$3:$AX$128, MATCH(Recharges!$A209, PR24_after_overrides!$A$3:$A$128, 0), MATCH(Recharges!O$2, PR24_after_overrides!$D$2:$AX$2, 0)), "")</f>
        <v/>
      </c>
      <c r="Q209" s="149">
        <f>INDEX(PR19_after_overrides!$A$1:$J$255, MATCH(Recharges!$A209, PR19_after_overrides!$A$1:$A$255, 0), MATCH(Recharges!Q$2, PR19_after_overrides!$A$1:$J$1, 0))</f>
        <v>0.39100000000000001</v>
      </c>
      <c r="R209" s="149">
        <f>INDEX(PR19_after_overrides!$A$1:$J$255, MATCH(Recharges!$A209, PR19_after_overrides!$A$1:$A$255, 0), MATCH(Recharges!R$2, PR19_after_overrides!$A$1:$J$1, 0))</f>
        <v>0</v>
      </c>
      <c r="S209" s="149">
        <f>INDEX(PR19_after_overrides!$A$1:$J$255, MATCH(Recharges!$A209, PR19_after_overrides!$A$1:$A$255, 0), MATCH(Recharges!S$2, PR19_after_overrides!$A$1:$J$1, 0))</f>
        <v>1.6E-2</v>
      </c>
      <c r="T209" s="149">
        <f>INDEX(PR19_after_overrides!$A$1:$J$255, MATCH(Recharges!$A209, PR19_after_overrides!$A$1:$A$255, 0), MATCH(Recharges!T$2, PR19_after_overrides!$A$1:$J$1, 0))</f>
        <v>0</v>
      </c>
      <c r="V209" s="149" cm="1">
        <f t="array" ref="V209">_xlfn.IFS($C209&lt;"2018-19",
_xlfn.IFS($X209="BPDT",SUM(Q209:R209)-SUM(S209:T209),$X209="Numbers agree",SUM(Q209:R209)-SUM(S209:T209),$X209="APR",ABS(D209)-ABS(E209),$X209="n/a",ABS(D209)-ABS(E209)),
$C209="2018-19",ABS(D209)-ABS(E209),
$C209="2019-20",ABS(D209)-ABS(E209),
$C209&lt;"2024-25",SUM(G209:H209)-SUM(I209:J209),C209&gt;="2024-25",SUM(L209:M209)-SUM(N209:O209))</f>
        <v>0.375</v>
      </c>
      <c r="X209" s="111" t="s">
        <v>578</v>
      </c>
    </row>
    <row r="210" spans="1:24" x14ac:dyDescent="0.4">
      <c r="A210" s="111" t="str">
        <f t="shared" si="6"/>
        <v>BRL16</v>
      </c>
      <c r="B210" s="111" t="s">
        <v>409</v>
      </c>
      <c r="C210" s="111" t="s">
        <v>247</v>
      </c>
      <c r="D210" s="149">
        <f>INDEX('Cyclical_after overrides'!$A$1:$AX$244,MATCH(Recharges!$A210,'Cyclical_after overrides'!$A$1:$A$244,0),MATCH(Recharges!D$2,'Cyclical_after overrides'!$A$1:$AX$1,0))</f>
        <v>-0.90500000000000003</v>
      </c>
      <c r="E210" s="149">
        <f>INDEX('Cyclical_after overrides'!$A$1:$AX$244,MATCH(Recharges!$A210,'Cyclical_after overrides'!$A$1:$A$244,0),MATCH(Recharges!E$2,'Cyclical_after overrides'!$A$1:$AX$1,0))</f>
        <v>1.8783209189624499E-2</v>
      </c>
      <c r="G210" s="149" t="str">
        <f>INDEX('Cyclical_after overrides'!$A$1:$AX$244,MATCH(Recharges!$A210,'Cyclical_after overrides'!$A$1:$A$244,0),MATCH(Recharges!G$2,'Cyclical_after overrides'!$A$1:$AX$1,0))</f>
        <v/>
      </c>
      <c r="H210" s="149" t="str">
        <f>INDEX('Cyclical_after overrides'!$A$1:$AX$244,MATCH(Recharges!$A210,'Cyclical_after overrides'!$A$1:$A$244,0),MATCH(Recharges!H$2,'Cyclical_after overrides'!$A$1:$AX$1,0))</f>
        <v/>
      </c>
      <c r="I210" s="149" t="str">
        <f>INDEX('Cyclical_after overrides'!$A$1:$AX$244,MATCH(Recharges!$A210,'Cyclical_after overrides'!$A$1:$A$244,0),MATCH(Recharges!I$2,'Cyclical_after overrides'!$A$1:$AX$1,0))</f>
        <v/>
      </c>
      <c r="J210" s="149" t="str">
        <f>INDEX('Cyclical_after overrides'!$A$1:$AX$244,MATCH(Recharges!$A210,'Cyclical_after overrides'!$A$1:$A$244,0),MATCH(Recharges!J$2,'Cyclical_after overrides'!$A$1:$AX$1,0))</f>
        <v/>
      </c>
      <c r="L210" s="149" t="str">
        <f>_xlfn.IFNA(INDEX(PR24_after_overrides!$D$3:$AX$128, MATCH(Recharges!$A210, PR24_after_overrides!$A$3:$A$128, 0), MATCH(Recharges!L$2, PR24_after_overrides!$D$2:$AX$2, 0)), "")</f>
        <v/>
      </c>
      <c r="M210" s="149" t="str">
        <f>_xlfn.IFNA(INDEX(PR24_after_overrides!$D$3:$AX$128, MATCH(Recharges!$A210, PR24_after_overrides!$A$3:$A$128, 0), MATCH(Recharges!M$2, PR24_after_overrides!$D$2:$AX$2, 0)), "")</f>
        <v/>
      </c>
      <c r="N210" s="149" t="str">
        <f>_xlfn.IFNA(INDEX(PR24_after_overrides!$D$3:$AX$128, MATCH(Recharges!$A210, PR24_after_overrides!$A$3:$A$128, 0), MATCH(Recharges!N$2, PR24_after_overrides!$D$2:$AX$2, 0)), "")</f>
        <v/>
      </c>
      <c r="O210" s="149" t="str">
        <f>_xlfn.IFNA(INDEX(PR24_after_overrides!$D$3:$AX$128, MATCH(Recharges!$A210, PR24_after_overrides!$A$3:$A$128, 0), MATCH(Recharges!O$2, PR24_after_overrides!$D$2:$AX$2, 0)), "")</f>
        <v/>
      </c>
      <c r="Q210" s="149">
        <f>INDEX(PR19_after_overrides!$A$1:$J$255, MATCH(Recharges!$A210, PR19_after_overrides!$A$1:$A$255, 0), MATCH(Recharges!Q$2, PR19_after_overrides!$A$1:$J$1, 0))</f>
        <v>0.46300000000000002</v>
      </c>
      <c r="R210" s="149">
        <f>INDEX(PR19_after_overrides!$A$1:$J$255, MATCH(Recharges!$A210, PR19_after_overrides!$A$1:$A$255, 0), MATCH(Recharges!R$2, PR19_after_overrides!$A$1:$J$1, 0))</f>
        <v>2.1000000000000001E-2</v>
      </c>
      <c r="S210" s="149">
        <f>INDEX(PR19_after_overrides!$A$1:$J$255, MATCH(Recharges!$A210, PR19_after_overrides!$A$1:$A$255, 0), MATCH(Recharges!S$2, PR19_after_overrides!$A$1:$J$1, 0))</f>
        <v>1.9E-2</v>
      </c>
      <c r="T210" s="149">
        <f>INDEX(PR19_after_overrides!$A$1:$J$255, MATCH(Recharges!$A210, PR19_after_overrides!$A$1:$A$255, 0), MATCH(Recharges!T$2, PR19_after_overrides!$A$1:$J$1, 0))</f>
        <v>0</v>
      </c>
      <c r="V210" s="149" cm="1">
        <f t="array" ref="V210">_xlfn.IFS($C210&lt;"2018-19",
_xlfn.IFS($X210="BPDT",SUM(Q210:R210)-SUM(S210:T210),$X210="Numbers agree",SUM(Q210:R210)-SUM(S210:T210),$X210="APR",ABS(D210)-ABS(E210),$X210="n/a",ABS(D210)-ABS(E210)),
$C210="2018-19",ABS(D210)-ABS(E210),
$C210="2019-20",ABS(D210)-ABS(E210),
$C210&lt;"2024-25",SUM(G210:H210)-SUM(I210:J210),C210&gt;="2024-25",SUM(L210:M210)-SUM(N210:O210))</f>
        <v>0.46500000000000002</v>
      </c>
      <c r="X210" s="111" t="s">
        <v>578</v>
      </c>
    </row>
    <row r="211" spans="1:24" x14ac:dyDescent="0.4">
      <c r="A211" s="111" t="str">
        <f t="shared" si="6"/>
        <v>BRL17</v>
      </c>
      <c r="B211" s="111" t="s">
        <v>409</v>
      </c>
      <c r="C211" s="111" t="s">
        <v>249</v>
      </c>
      <c r="D211" s="149">
        <f>INDEX('Cyclical_after overrides'!$A$1:$AX$244,MATCH(Recharges!$A211,'Cyclical_after overrides'!$A$1:$A$244,0),MATCH(Recharges!D$2,'Cyclical_after overrides'!$A$1:$AX$1,0))</f>
        <v>-0.55917795433173001</v>
      </c>
      <c r="E211" s="149">
        <f>INDEX('Cyclical_after overrides'!$A$1:$AX$244,MATCH(Recharges!$A211,'Cyclical_after overrides'!$A$1:$A$244,0),MATCH(Recharges!E$2,'Cyclical_after overrides'!$A$1:$AX$1,0))</f>
        <v>2.0552931602454E-2</v>
      </c>
      <c r="G211" s="149" t="str">
        <f>INDEX('Cyclical_after overrides'!$A$1:$AX$244,MATCH(Recharges!$A211,'Cyclical_after overrides'!$A$1:$A$244,0),MATCH(Recharges!G$2,'Cyclical_after overrides'!$A$1:$AX$1,0))</f>
        <v/>
      </c>
      <c r="H211" s="149" t="str">
        <f>INDEX('Cyclical_after overrides'!$A$1:$AX$244,MATCH(Recharges!$A211,'Cyclical_after overrides'!$A$1:$A$244,0),MATCH(Recharges!H$2,'Cyclical_after overrides'!$A$1:$AX$1,0))</f>
        <v/>
      </c>
      <c r="I211" s="149" t="str">
        <f>INDEX('Cyclical_after overrides'!$A$1:$AX$244,MATCH(Recharges!$A211,'Cyclical_after overrides'!$A$1:$A$244,0),MATCH(Recharges!I$2,'Cyclical_after overrides'!$A$1:$AX$1,0))</f>
        <v/>
      </c>
      <c r="J211" s="149" t="str">
        <f>INDEX('Cyclical_after overrides'!$A$1:$AX$244,MATCH(Recharges!$A211,'Cyclical_after overrides'!$A$1:$A$244,0),MATCH(Recharges!J$2,'Cyclical_after overrides'!$A$1:$AX$1,0))</f>
        <v/>
      </c>
      <c r="L211" s="149" t="str">
        <f>_xlfn.IFNA(INDEX(PR24_after_overrides!$D$3:$AX$128, MATCH(Recharges!$A211, PR24_after_overrides!$A$3:$A$128, 0), MATCH(Recharges!L$2, PR24_after_overrides!$D$2:$AX$2, 0)), "")</f>
        <v/>
      </c>
      <c r="M211" s="149" t="str">
        <f>_xlfn.IFNA(INDEX(PR24_after_overrides!$D$3:$AX$128, MATCH(Recharges!$A211, PR24_after_overrides!$A$3:$A$128, 0), MATCH(Recharges!M$2, PR24_after_overrides!$D$2:$AX$2, 0)), "")</f>
        <v/>
      </c>
      <c r="N211" s="149" t="str">
        <f>_xlfn.IFNA(INDEX(PR24_after_overrides!$D$3:$AX$128, MATCH(Recharges!$A211, PR24_after_overrides!$A$3:$A$128, 0), MATCH(Recharges!N$2, PR24_after_overrides!$D$2:$AX$2, 0)), "")</f>
        <v/>
      </c>
      <c r="O211" s="149" t="str">
        <f>_xlfn.IFNA(INDEX(PR24_after_overrides!$D$3:$AX$128, MATCH(Recharges!$A211, PR24_after_overrides!$A$3:$A$128, 0), MATCH(Recharges!O$2, PR24_after_overrides!$D$2:$AX$2, 0)), "")</f>
        <v/>
      </c>
      <c r="Q211" s="149">
        <f>INDEX(PR19_after_overrides!$A$1:$J$255, MATCH(Recharges!$A211, PR19_after_overrides!$A$1:$A$255, 0), MATCH(Recharges!Q$2, PR19_after_overrides!$A$1:$J$1, 0))</f>
        <v>0.505</v>
      </c>
      <c r="R211" s="149">
        <f>INDEX(PR19_after_overrides!$A$1:$J$255, MATCH(Recharges!$A211, PR19_after_overrides!$A$1:$A$255, 0), MATCH(Recharges!R$2, PR19_after_overrides!$A$1:$J$1, 0))</f>
        <v>5.3999999999999999E-2</v>
      </c>
      <c r="S211" s="149">
        <f>INDEX(PR19_after_overrides!$A$1:$J$255, MATCH(Recharges!$A211, PR19_after_overrides!$A$1:$A$255, 0), MATCH(Recharges!S$2, PR19_after_overrides!$A$1:$J$1, 0))</f>
        <v>0</v>
      </c>
      <c r="T211" s="149">
        <f>INDEX(PR19_after_overrides!$A$1:$J$255, MATCH(Recharges!$A211, PR19_after_overrides!$A$1:$A$255, 0), MATCH(Recharges!T$2, PR19_after_overrides!$A$1:$J$1, 0))</f>
        <v>0</v>
      </c>
      <c r="V211" s="149" cm="1">
        <f t="array" ref="V211">_xlfn.IFS($C211&lt;"2018-19",
_xlfn.IFS($X211="BPDT",SUM(Q211:R211)-SUM(S211:T211),$X211="Numbers agree",SUM(Q211:R211)-SUM(S211:T211),$X211="APR",ABS(D211)-ABS(E211),$X211="n/a",ABS(D211)-ABS(E211)),
$C211="2018-19",ABS(D211)-ABS(E211),
$C211="2019-20",ABS(D211)-ABS(E211),
$C211&lt;"2024-25",SUM(G211:H211)-SUM(I211:J211),C211&gt;="2024-25",SUM(L211:M211)-SUM(N211:O211))</f>
        <v>0.53862502272927604</v>
      </c>
      <c r="X211" s="111" t="s">
        <v>582</v>
      </c>
    </row>
    <row r="212" spans="1:24" x14ac:dyDescent="0.4">
      <c r="A212" s="111" t="str">
        <f t="shared" si="6"/>
        <v>BRL18</v>
      </c>
      <c r="B212" s="111" t="s">
        <v>409</v>
      </c>
      <c r="C212" s="111" t="s">
        <v>251</v>
      </c>
      <c r="D212" s="149">
        <f>INDEX('Cyclical_after overrides'!$A$1:$AX$244,MATCH(Recharges!$A212,'Cyclical_after overrides'!$A$1:$A$244,0),MATCH(Recharges!D$2,'Cyclical_after overrides'!$A$1:$AX$1,0))</f>
        <v>-0.68</v>
      </c>
      <c r="E212" s="149">
        <f>INDEX('Cyclical_after overrides'!$A$1:$AX$244,MATCH(Recharges!$A212,'Cyclical_after overrides'!$A$1:$A$244,0),MATCH(Recharges!E$2,'Cyclical_after overrides'!$A$1:$AX$1,0))</f>
        <v>1.7000000000000001E-2</v>
      </c>
      <c r="G212" s="149" t="str">
        <f>INDEX('Cyclical_after overrides'!$A$1:$AX$244,MATCH(Recharges!$A212,'Cyclical_after overrides'!$A$1:$A$244,0),MATCH(Recharges!G$2,'Cyclical_after overrides'!$A$1:$AX$1,0))</f>
        <v/>
      </c>
      <c r="H212" s="149" t="str">
        <f>INDEX('Cyclical_after overrides'!$A$1:$AX$244,MATCH(Recharges!$A212,'Cyclical_after overrides'!$A$1:$A$244,0),MATCH(Recharges!H$2,'Cyclical_after overrides'!$A$1:$AX$1,0))</f>
        <v/>
      </c>
      <c r="I212" s="149" t="str">
        <f>INDEX('Cyclical_after overrides'!$A$1:$AX$244,MATCH(Recharges!$A212,'Cyclical_after overrides'!$A$1:$A$244,0),MATCH(Recharges!I$2,'Cyclical_after overrides'!$A$1:$AX$1,0))</f>
        <v/>
      </c>
      <c r="J212" s="149" t="str">
        <f>INDEX('Cyclical_after overrides'!$A$1:$AX$244,MATCH(Recharges!$A212,'Cyclical_after overrides'!$A$1:$A$244,0),MATCH(Recharges!J$2,'Cyclical_after overrides'!$A$1:$AX$1,0))</f>
        <v/>
      </c>
      <c r="L212" s="149" t="str">
        <f>_xlfn.IFNA(INDEX(PR24_after_overrides!$D$3:$AX$128, MATCH(Recharges!$A212, PR24_after_overrides!$A$3:$A$128, 0), MATCH(Recharges!L$2, PR24_after_overrides!$D$2:$AX$2, 0)), "")</f>
        <v/>
      </c>
      <c r="M212" s="149" t="str">
        <f>_xlfn.IFNA(INDEX(PR24_after_overrides!$D$3:$AX$128, MATCH(Recharges!$A212, PR24_after_overrides!$A$3:$A$128, 0), MATCH(Recharges!M$2, PR24_after_overrides!$D$2:$AX$2, 0)), "")</f>
        <v/>
      </c>
      <c r="N212" s="149" t="str">
        <f>_xlfn.IFNA(INDEX(PR24_after_overrides!$D$3:$AX$128, MATCH(Recharges!$A212, PR24_after_overrides!$A$3:$A$128, 0), MATCH(Recharges!N$2, PR24_after_overrides!$D$2:$AX$2, 0)), "")</f>
        <v/>
      </c>
      <c r="O212" s="149" t="str">
        <f>_xlfn.IFNA(INDEX(PR24_after_overrides!$D$3:$AX$128, MATCH(Recharges!$A212, PR24_after_overrides!$A$3:$A$128, 0), MATCH(Recharges!O$2, PR24_after_overrides!$D$2:$AX$2, 0)), "")</f>
        <v/>
      </c>
      <c r="Q212" s="149">
        <f>INDEX(PR19_after_overrides!$A$1:$J$255, MATCH(Recharges!$A212, PR19_after_overrides!$A$1:$A$255, 0), MATCH(Recharges!Q$2, PR19_after_overrides!$A$1:$J$1, 0))</f>
        <v>0.61499999999999999</v>
      </c>
      <c r="R212" s="149">
        <f>INDEX(PR19_after_overrides!$A$1:$J$255, MATCH(Recharges!$A212, PR19_after_overrides!$A$1:$A$255, 0), MATCH(Recharges!R$2, PR19_after_overrides!$A$1:$J$1, 0))</f>
        <v>6.5000000000000002E-2</v>
      </c>
      <c r="S212" s="149">
        <f>INDEX(PR19_after_overrides!$A$1:$J$255, MATCH(Recharges!$A212, PR19_after_overrides!$A$1:$A$255, 0), MATCH(Recharges!S$2, PR19_after_overrides!$A$1:$J$1, 0))</f>
        <v>0</v>
      </c>
      <c r="T212" s="149">
        <f>INDEX(PR19_after_overrides!$A$1:$J$255, MATCH(Recharges!$A212, PR19_after_overrides!$A$1:$A$255, 0), MATCH(Recharges!T$2, PR19_after_overrides!$A$1:$J$1, 0))</f>
        <v>0</v>
      </c>
      <c r="V212" s="149" cm="1">
        <f t="array" ref="V212">_xlfn.IFS($C212&lt;"2018-19",
_xlfn.IFS($X212="BPDT",SUM(Q212:R212)-SUM(S212:T212),$X212="Numbers agree",SUM(Q212:R212)-SUM(S212:T212),$X212="APR",ABS(D212)-ABS(E212),$X212="n/a",ABS(D212)-ABS(E212)),
$C212="2018-19",ABS(D212)-ABS(E212),
$C212="2019-20",ABS(D212)-ABS(E212),
$C212&lt;"2024-25",SUM(G212:H212)-SUM(I212:J212),C212&gt;="2024-25",SUM(L212:M212)-SUM(N212:O212))</f>
        <v>0.66300000000000003</v>
      </c>
      <c r="X212" s="111" t="s">
        <v>582</v>
      </c>
    </row>
    <row r="213" spans="1:24" x14ac:dyDescent="0.4">
      <c r="A213" s="111" t="str">
        <f t="shared" si="6"/>
        <v>BRL19</v>
      </c>
      <c r="B213" s="111" t="s">
        <v>409</v>
      </c>
      <c r="C213" s="111" t="s">
        <v>253</v>
      </c>
      <c r="D213" s="149">
        <f>INDEX('Cyclical_after overrides'!$A$1:$AX$244,MATCH(Recharges!$A213,'Cyclical_after overrides'!$A$1:$A$244,0),MATCH(Recharges!D$2,'Cyclical_after overrides'!$A$1:$AX$1,0))</f>
        <v>-0.80300000000000005</v>
      </c>
      <c r="E213" s="149">
        <f>INDEX('Cyclical_after overrides'!$A$1:$AX$244,MATCH(Recharges!$A213,'Cyclical_after overrides'!$A$1:$A$244,0),MATCH(Recharges!E$2,'Cyclical_after overrides'!$A$1:$AX$1,0))</f>
        <v>0</v>
      </c>
      <c r="G213" s="149" t="str">
        <f>INDEX('Cyclical_after overrides'!$A$1:$AX$244,MATCH(Recharges!$A213,'Cyclical_after overrides'!$A$1:$A$244,0),MATCH(Recharges!G$2,'Cyclical_after overrides'!$A$1:$AX$1,0))</f>
        <v/>
      </c>
      <c r="H213" s="149" t="str">
        <f>INDEX('Cyclical_after overrides'!$A$1:$AX$244,MATCH(Recharges!$A213,'Cyclical_after overrides'!$A$1:$A$244,0),MATCH(Recharges!H$2,'Cyclical_after overrides'!$A$1:$AX$1,0))</f>
        <v/>
      </c>
      <c r="I213" s="149" t="str">
        <f>INDEX('Cyclical_after overrides'!$A$1:$AX$244,MATCH(Recharges!$A213,'Cyclical_after overrides'!$A$1:$A$244,0),MATCH(Recharges!I$2,'Cyclical_after overrides'!$A$1:$AX$1,0))</f>
        <v/>
      </c>
      <c r="J213" s="149" t="str">
        <f>INDEX('Cyclical_after overrides'!$A$1:$AX$244,MATCH(Recharges!$A213,'Cyclical_after overrides'!$A$1:$A$244,0),MATCH(Recharges!J$2,'Cyclical_after overrides'!$A$1:$AX$1,0))</f>
        <v/>
      </c>
      <c r="L213" s="149" t="str">
        <f>_xlfn.IFNA(INDEX(PR24_after_overrides!$D$3:$AX$128, MATCH(Recharges!$A213, PR24_after_overrides!$A$3:$A$128, 0), MATCH(Recharges!L$2, PR24_after_overrides!$D$2:$AX$2, 0)), "")</f>
        <v/>
      </c>
      <c r="M213" s="149" t="str">
        <f>_xlfn.IFNA(INDEX(PR24_after_overrides!$D$3:$AX$128, MATCH(Recharges!$A213, PR24_after_overrides!$A$3:$A$128, 0), MATCH(Recharges!M$2, PR24_after_overrides!$D$2:$AX$2, 0)), "")</f>
        <v/>
      </c>
      <c r="N213" s="149" t="str">
        <f>_xlfn.IFNA(INDEX(PR24_after_overrides!$D$3:$AX$128, MATCH(Recharges!$A213, PR24_after_overrides!$A$3:$A$128, 0), MATCH(Recharges!N$2, PR24_after_overrides!$D$2:$AX$2, 0)), "")</f>
        <v/>
      </c>
      <c r="O213" s="149" t="str">
        <f>_xlfn.IFNA(INDEX(PR24_after_overrides!$D$3:$AX$128, MATCH(Recharges!$A213, PR24_after_overrides!$A$3:$A$128, 0), MATCH(Recharges!O$2, PR24_after_overrides!$D$2:$AX$2, 0)), "")</f>
        <v/>
      </c>
      <c r="Q213" s="149">
        <f>INDEX(PR19_after_overrides!$A$1:$J$255, MATCH(Recharges!$A213, PR19_after_overrides!$A$1:$A$255, 0), MATCH(Recharges!Q$2, PR19_after_overrides!$A$1:$J$1, 0))</f>
        <v>0.22800000000000001</v>
      </c>
      <c r="R213" s="149">
        <f>INDEX(PR19_after_overrides!$A$1:$J$255, MATCH(Recharges!$A213, PR19_after_overrides!$A$1:$A$255, 0), MATCH(Recharges!R$2, PR19_after_overrides!$A$1:$J$1, 0))</f>
        <v>0.20699999999999999</v>
      </c>
      <c r="S213" s="149">
        <f>INDEX(PR19_after_overrides!$A$1:$J$255, MATCH(Recharges!$A213, PR19_after_overrides!$A$1:$A$255, 0), MATCH(Recharges!S$2, PR19_after_overrides!$A$1:$J$1, 0))</f>
        <v>0</v>
      </c>
      <c r="T213" s="149">
        <f>INDEX(PR19_after_overrides!$A$1:$J$255, MATCH(Recharges!$A213, PR19_after_overrides!$A$1:$A$255, 0), MATCH(Recharges!T$2, PR19_after_overrides!$A$1:$J$1, 0))</f>
        <v>0</v>
      </c>
      <c r="V213" s="149" cm="1">
        <f t="array" ref="V213">_xlfn.IFS($C213&lt;"2018-19",
_xlfn.IFS($X213="BPDT",SUM(Q213:R213)-SUM(S213:T213),$X213="Numbers agree",SUM(Q213:R213)-SUM(S213:T213),$X213="APR",ABS(D213)-ABS(E213),$X213="n/a",ABS(D213)-ABS(E213)),
$C213="2018-19",ABS(D213)-ABS(E213),
$C213="2019-20",ABS(D213)-ABS(E213),
$C213&lt;"2024-25",SUM(G213:H213)-SUM(I213:J213),C213&gt;="2024-25",SUM(L213:M213)-SUM(N213:O213))</f>
        <v>0.80300000000000005</v>
      </c>
      <c r="X213" s="111"/>
    </row>
    <row r="214" spans="1:24" x14ac:dyDescent="0.4">
      <c r="A214" s="111" t="str">
        <f t="shared" si="6"/>
        <v>BRL20</v>
      </c>
      <c r="B214" s="111" t="s">
        <v>409</v>
      </c>
      <c r="C214" s="111" t="s">
        <v>255</v>
      </c>
      <c r="D214" s="149">
        <f>INDEX('Cyclical_after overrides'!$A$1:$AX$244,MATCH(Recharges!$A214,'Cyclical_after overrides'!$A$1:$A$244,0),MATCH(Recharges!D$2,'Cyclical_after overrides'!$A$1:$AX$1,0))</f>
        <v>-0.59599999999999997</v>
      </c>
      <c r="E214" s="149">
        <f>INDEX('Cyclical_after overrides'!$A$1:$AX$244,MATCH(Recharges!$A214,'Cyclical_after overrides'!$A$1:$A$244,0),MATCH(Recharges!E$2,'Cyclical_after overrides'!$A$1:$AX$1,0))</f>
        <v>0</v>
      </c>
      <c r="G214" s="149" t="str">
        <f>INDEX('Cyclical_after overrides'!$A$1:$AX$244,MATCH(Recharges!$A214,'Cyclical_after overrides'!$A$1:$A$244,0),MATCH(Recharges!G$2,'Cyclical_after overrides'!$A$1:$AX$1,0))</f>
        <v/>
      </c>
      <c r="H214" s="149" t="str">
        <f>INDEX('Cyclical_after overrides'!$A$1:$AX$244,MATCH(Recharges!$A214,'Cyclical_after overrides'!$A$1:$A$244,0),MATCH(Recharges!H$2,'Cyclical_after overrides'!$A$1:$AX$1,0))</f>
        <v/>
      </c>
      <c r="I214" s="149" t="str">
        <f>INDEX('Cyclical_after overrides'!$A$1:$AX$244,MATCH(Recharges!$A214,'Cyclical_after overrides'!$A$1:$A$244,0),MATCH(Recharges!I$2,'Cyclical_after overrides'!$A$1:$AX$1,0))</f>
        <v/>
      </c>
      <c r="J214" s="149" t="str">
        <f>INDEX('Cyclical_after overrides'!$A$1:$AX$244,MATCH(Recharges!$A214,'Cyclical_after overrides'!$A$1:$A$244,0),MATCH(Recharges!J$2,'Cyclical_after overrides'!$A$1:$AX$1,0))</f>
        <v/>
      </c>
      <c r="L214" s="149" t="str">
        <f>_xlfn.IFNA(INDEX(PR24_after_overrides!$D$3:$AX$128, MATCH(Recharges!$A214, PR24_after_overrides!$A$3:$A$128, 0), MATCH(Recharges!L$2, PR24_after_overrides!$D$2:$AX$2, 0)), "")</f>
        <v/>
      </c>
      <c r="M214" s="149" t="str">
        <f>_xlfn.IFNA(INDEX(PR24_after_overrides!$D$3:$AX$128, MATCH(Recharges!$A214, PR24_after_overrides!$A$3:$A$128, 0), MATCH(Recharges!M$2, PR24_after_overrides!$D$2:$AX$2, 0)), "")</f>
        <v/>
      </c>
      <c r="N214" s="149" t="str">
        <f>_xlfn.IFNA(INDEX(PR24_after_overrides!$D$3:$AX$128, MATCH(Recharges!$A214, PR24_after_overrides!$A$3:$A$128, 0), MATCH(Recharges!N$2, PR24_after_overrides!$D$2:$AX$2, 0)), "")</f>
        <v/>
      </c>
      <c r="O214" s="149" t="str">
        <f>_xlfn.IFNA(INDEX(PR24_after_overrides!$D$3:$AX$128, MATCH(Recharges!$A214, PR24_after_overrides!$A$3:$A$128, 0), MATCH(Recharges!O$2, PR24_after_overrides!$D$2:$AX$2, 0)), "")</f>
        <v/>
      </c>
      <c r="Q214" s="149">
        <f>INDEX(PR19_after_overrides!$A$1:$J$255, MATCH(Recharges!$A214, PR19_after_overrides!$A$1:$A$255, 0), MATCH(Recharges!Q$2, PR19_after_overrides!$A$1:$J$1, 0))</f>
        <v>0.13600000000000001</v>
      </c>
      <c r="R214" s="149">
        <f>INDEX(PR19_after_overrides!$A$1:$J$255, MATCH(Recharges!$A214, PR19_after_overrides!$A$1:$A$255, 0), MATCH(Recharges!R$2, PR19_after_overrides!$A$1:$J$1, 0))</f>
        <v>0.34599999999999997</v>
      </c>
      <c r="S214" s="149">
        <f>INDEX(PR19_after_overrides!$A$1:$J$255, MATCH(Recharges!$A214, PR19_after_overrides!$A$1:$A$255, 0), MATCH(Recharges!S$2, PR19_after_overrides!$A$1:$J$1, 0))</f>
        <v>0</v>
      </c>
      <c r="T214" s="149">
        <f>INDEX(PR19_after_overrides!$A$1:$J$255, MATCH(Recharges!$A214, PR19_after_overrides!$A$1:$A$255, 0), MATCH(Recharges!T$2, PR19_after_overrides!$A$1:$J$1, 0))</f>
        <v>0</v>
      </c>
      <c r="V214" s="149" cm="1">
        <f t="array" ref="V214">_xlfn.IFS($C214&lt;"2018-19",
_xlfn.IFS($X214="BPDT",SUM(Q214:R214)-SUM(S214:T214),$X214="Numbers agree",SUM(Q214:R214)-SUM(S214:T214),$X214="APR",ABS(D214)-ABS(E214),$X214="n/a",ABS(D214)-ABS(E214)),
$C214="2018-19",ABS(D214)-ABS(E214),
$C214="2019-20",ABS(D214)-ABS(E214),
$C214&lt;"2024-25",SUM(G214:H214)-SUM(I214:J214),C214&gt;="2024-25",SUM(L214:M214)-SUM(N214:O214))</f>
        <v>0.59599999999999997</v>
      </c>
      <c r="X214" s="111"/>
    </row>
    <row r="215" spans="1:24" x14ac:dyDescent="0.4">
      <c r="A215" s="111" t="str">
        <f t="shared" si="6"/>
        <v>BRL21</v>
      </c>
      <c r="B215" s="111" t="s">
        <v>409</v>
      </c>
      <c r="C215" s="111" t="s">
        <v>257</v>
      </c>
      <c r="D215" s="149" t="str">
        <f>INDEX('Cyclical_after overrides'!$A$1:$AX$244,MATCH(Recharges!$A215,'Cyclical_after overrides'!$A$1:$A$244,0),MATCH(Recharges!D$2,'Cyclical_after overrides'!$A$1:$AX$1,0))</f>
        <v/>
      </c>
      <c r="E215" s="149" t="str">
        <f>INDEX('Cyclical_after overrides'!$A$1:$AX$244,MATCH(Recharges!$A215,'Cyclical_after overrides'!$A$1:$A$244,0),MATCH(Recharges!E$2,'Cyclical_after overrides'!$A$1:$AX$1,0))</f>
        <v/>
      </c>
      <c r="G215" s="149">
        <f>INDEX('Cyclical_after overrides'!$A$1:$AX$244,MATCH(Recharges!$A215,'Cyclical_after overrides'!$A$1:$A$244,0),MATCH(Recharges!G$2,'Cyclical_after overrides'!$A$1:$AX$1,0))</f>
        <v>5.3999999999999999E-2</v>
      </c>
      <c r="H215" s="149">
        <f>INDEX('Cyclical_after overrides'!$A$1:$AX$244,MATCH(Recharges!$A215,'Cyclical_after overrides'!$A$1:$A$244,0),MATCH(Recharges!H$2,'Cyclical_after overrides'!$A$1:$AX$1,0))</f>
        <v>0.66300000000000003</v>
      </c>
      <c r="I215" s="149">
        <f>INDEX('Cyclical_after overrides'!$A$1:$AX$244,MATCH(Recharges!$A215,'Cyclical_after overrides'!$A$1:$A$244,0),MATCH(Recharges!I$2,'Cyclical_after overrides'!$A$1:$AX$1,0))</f>
        <v>0</v>
      </c>
      <c r="J215" s="149">
        <f>INDEX('Cyclical_after overrides'!$A$1:$AX$244,MATCH(Recharges!$A215,'Cyclical_after overrides'!$A$1:$A$244,0),MATCH(Recharges!J$2,'Cyclical_after overrides'!$A$1:$AX$1,0))</f>
        <v>0</v>
      </c>
      <c r="L215" s="149" t="str">
        <f>_xlfn.IFNA(INDEX(PR24_after_overrides!$D$3:$AX$128, MATCH(Recharges!$A215, PR24_after_overrides!$A$3:$A$128, 0), MATCH(Recharges!L$2, PR24_after_overrides!$D$2:$AX$2, 0)), "")</f>
        <v/>
      </c>
      <c r="M215" s="149" t="str">
        <f>_xlfn.IFNA(INDEX(PR24_after_overrides!$D$3:$AX$128, MATCH(Recharges!$A215, PR24_after_overrides!$A$3:$A$128, 0), MATCH(Recharges!M$2, PR24_after_overrides!$D$2:$AX$2, 0)), "")</f>
        <v/>
      </c>
      <c r="N215" s="149" t="str">
        <f>_xlfn.IFNA(INDEX(PR24_after_overrides!$D$3:$AX$128, MATCH(Recharges!$A215, PR24_after_overrides!$A$3:$A$128, 0), MATCH(Recharges!N$2, PR24_after_overrides!$D$2:$AX$2, 0)), "")</f>
        <v/>
      </c>
      <c r="O215" s="149" t="str">
        <f>_xlfn.IFNA(INDEX(PR24_after_overrides!$D$3:$AX$128, MATCH(Recharges!$A215, PR24_after_overrides!$A$3:$A$128, 0), MATCH(Recharges!O$2, PR24_after_overrides!$D$2:$AX$2, 0)), "")</f>
        <v/>
      </c>
      <c r="Q215" s="149">
        <f>INDEX(PR19_after_overrides!$A$1:$J$255, MATCH(Recharges!$A215, PR19_after_overrides!$A$1:$A$255, 0), MATCH(Recharges!Q$2, PR19_after_overrides!$A$1:$J$1, 0))</f>
        <v>5.7000000000000002E-2</v>
      </c>
      <c r="R215" s="149">
        <f>INDEX(PR19_after_overrides!$A$1:$J$255, MATCH(Recharges!$A215, PR19_after_overrides!$A$1:$A$255, 0), MATCH(Recharges!R$2, PR19_after_overrides!$A$1:$J$1, 0))</f>
        <v>0.48299999999999998</v>
      </c>
      <c r="S215" s="149">
        <f>INDEX(PR19_after_overrides!$A$1:$J$255, MATCH(Recharges!$A215, PR19_after_overrides!$A$1:$A$255, 0), MATCH(Recharges!S$2, PR19_after_overrides!$A$1:$J$1, 0))</f>
        <v>0</v>
      </c>
      <c r="T215" s="149">
        <f>INDEX(PR19_after_overrides!$A$1:$J$255, MATCH(Recharges!$A215, PR19_after_overrides!$A$1:$A$255, 0), MATCH(Recharges!T$2, PR19_after_overrides!$A$1:$J$1, 0))</f>
        <v>0</v>
      </c>
      <c r="V215" s="149" cm="1">
        <f t="array" ref="V215">_xlfn.IFS($C215&lt;"2018-19",
_xlfn.IFS($X215="BPDT",SUM(Q215:R215)-SUM(S215:T215),$X215="Numbers agree",SUM(Q215:R215)-SUM(S215:T215),$X215="APR",ABS(D215)-ABS(E215),$X215="n/a",ABS(D215)-ABS(E215)),
$C215="2018-19",ABS(D215)-ABS(E215),
$C215="2019-20",ABS(D215)-ABS(E215),
$C215&lt;"2024-25",SUM(G215:H215)-SUM(I215:J215),C215&gt;="2024-25",SUM(L215:M215)-SUM(N215:O215))</f>
        <v>0.71700000000000008</v>
      </c>
      <c r="X215" s="111"/>
    </row>
    <row r="216" spans="1:24" x14ac:dyDescent="0.4">
      <c r="A216" s="111" t="str">
        <f t="shared" si="6"/>
        <v>BRL22</v>
      </c>
      <c r="B216" s="111" t="s">
        <v>409</v>
      </c>
      <c r="C216" s="111" t="s">
        <v>259</v>
      </c>
      <c r="D216" s="149" t="str">
        <f>INDEX('Cyclical_after overrides'!$A$1:$AX$244,MATCH(Recharges!$A216,'Cyclical_after overrides'!$A$1:$A$244,0),MATCH(Recharges!D$2,'Cyclical_after overrides'!$A$1:$AX$1,0))</f>
        <v/>
      </c>
      <c r="E216" s="149" t="str">
        <f>INDEX('Cyclical_after overrides'!$A$1:$AX$244,MATCH(Recharges!$A216,'Cyclical_after overrides'!$A$1:$A$244,0),MATCH(Recharges!E$2,'Cyclical_after overrides'!$A$1:$AX$1,0))</f>
        <v/>
      </c>
      <c r="G216" s="149">
        <f>INDEX('Cyclical_after overrides'!$A$1:$AX$244,MATCH(Recharges!$A216,'Cyclical_after overrides'!$A$1:$A$244,0),MATCH(Recharges!G$2,'Cyclical_after overrides'!$A$1:$AX$1,0))</f>
        <v>4.1000000000000002E-2</v>
      </c>
      <c r="H216" s="149">
        <f>INDEX('Cyclical_after overrides'!$A$1:$AX$244,MATCH(Recharges!$A216,'Cyclical_after overrides'!$A$1:$A$244,0),MATCH(Recharges!H$2,'Cyclical_after overrides'!$A$1:$AX$1,0))</f>
        <v>0.56999999999999995</v>
      </c>
      <c r="I216" s="149">
        <f>INDEX('Cyclical_after overrides'!$A$1:$AX$244,MATCH(Recharges!$A216,'Cyclical_after overrides'!$A$1:$A$244,0),MATCH(Recharges!I$2,'Cyclical_after overrides'!$A$1:$AX$1,0))</f>
        <v>0</v>
      </c>
      <c r="J216" s="149">
        <f>INDEX('Cyclical_after overrides'!$A$1:$AX$244,MATCH(Recharges!$A216,'Cyclical_after overrides'!$A$1:$A$244,0),MATCH(Recharges!J$2,'Cyclical_after overrides'!$A$1:$AX$1,0))</f>
        <v>0</v>
      </c>
      <c r="L216" s="149" t="str">
        <f>_xlfn.IFNA(INDEX(PR24_after_overrides!$D$3:$AX$128, MATCH(Recharges!$A216, PR24_after_overrides!$A$3:$A$128, 0), MATCH(Recharges!L$2, PR24_after_overrides!$D$2:$AX$2, 0)), "")</f>
        <v/>
      </c>
      <c r="M216" s="149" t="str">
        <f>_xlfn.IFNA(INDEX(PR24_after_overrides!$D$3:$AX$128, MATCH(Recharges!$A216, PR24_after_overrides!$A$3:$A$128, 0), MATCH(Recharges!M$2, PR24_after_overrides!$D$2:$AX$2, 0)), "")</f>
        <v/>
      </c>
      <c r="N216" s="149" t="str">
        <f>_xlfn.IFNA(INDEX(PR24_after_overrides!$D$3:$AX$128, MATCH(Recharges!$A216, PR24_after_overrides!$A$3:$A$128, 0), MATCH(Recharges!N$2, PR24_after_overrides!$D$2:$AX$2, 0)), "")</f>
        <v/>
      </c>
      <c r="O216" s="149" t="str">
        <f>_xlfn.IFNA(INDEX(PR24_after_overrides!$D$3:$AX$128, MATCH(Recharges!$A216, PR24_after_overrides!$A$3:$A$128, 0), MATCH(Recharges!O$2, PR24_after_overrides!$D$2:$AX$2, 0)), "")</f>
        <v/>
      </c>
      <c r="Q216" s="149">
        <f>INDEX(PR19_after_overrides!$A$1:$J$255, MATCH(Recharges!$A216, PR19_after_overrides!$A$1:$A$255, 0), MATCH(Recharges!Q$2, PR19_after_overrides!$A$1:$J$1, 0))</f>
        <v>5.3999999999999999E-2</v>
      </c>
      <c r="R216" s="149">
        <f>INDEX(PR19_after_overrides!$A$1:$J$255, MATCH(Recharges!$A216, PR19_after_overrides!$A$1:$A$255, 0), MATCH(Recharges!R$2, PR19_after_overrides!$A$1:$J$1, 0))</f>
        <v>0.60799999999999998</v>
      </c>
      <c r="S216" s="149">
        <f>INDEX(PR19_after_overrides!$A$1:$J$255, MATCH(Recharges!$A216, PR19_after_overrides!$A$1:$A$255, 0), MATCH(Recharges!S$2, PR19_after_overrides!$A$1:$J$1, 0))</f>
        <v>0</v>
      </c>
      <c r="T216" s="149">
        <f>INDEX(PR19_after_overrides!$A$1:$J$255, MATCH(Recharges!$A216, PR19_after_overrides!$A$1:$A$255, 0), MATCH(Recharges!T$2, PR19_after_overrides!$A$1:$J$1, 0))</f>
        <v>0</v>
      </c>
      <c r="V216" s="149" cm="1">
        <f t="array" ref="V216">_xlfn.IFS($C216&lt;"2018-19",
_xlfn.IFS($X216="BPDT",SUM(Q216:R216)-SUM(S216:T216),$X216="Numbers agree",SUM(Q216:R216)-SUM(S216:T216),$X216="APR",ABS(D216)-ABS(E216),$X216="n/a",ABS(D216)-ABS(E216)),
$C216="2018-19",ABS(D216)-ABS(E216),
$C216="2019-20",ABS(D216)-ABS(E216),
$C216&lt;"2024-25",SUM(G216:H216)-SUM(I216:J216),C216&gt;="2024-25",SUM(L216:M216)-SUM(N216:O216))</f>
        <v>0.61099999999999999</v>
      </c>
      <c r="X216" s="111"/>
    </row>
    <row r="217" spans="1:24" x14ac:dyDescent="0.4">
      <c r="A217" s="111" t="str">
        <f t="shared" si="6"/>
        <v>BRL23</v>
      </c>
      <c r="B217" s="111" t="s">
        <v>409</v>
      </c>
      <c r="C217" s="111" t="s">
        <v>261</v>
      </c>
      <c r="D217" s="149" t="str">
        <f>INDEX('Cyclical_after overrides'!$A$1:$AX$244,MATCH(Recharges!$A217,'Cyclical_after overrides'!$A$1:$A$244,0),MATCH(Recharges!D$2,'Cyclical_after overrides'!$A$1:$AX$1,0))</f>
        <v/>
      </c>
      <c r="E217" s="149" t="str">
        <f>INDEX('Cyclical_after overrides'!$A$1:$AX$244,MATCH(Recharges!$A217,'Cyclical_after overrides'!$A$1:$A$244,0),MATCH(Recharges!E$2,'Cyclical_after overrides'!$A$1:$AX$1,0))</f>
        <v/>
      </c>
      <c r="G217" s="149">
        <f>INDEX('Cyclical_after overrides'!$A$1:$AX$244,MATCH(Recharges!$A217,'Cyclical_after overrides'!$A$1:$A$244,0),MATCH(Recharges!G$2,'Cyclical_after overrides'!$A$1:$AX$1,0))</f>
        <v>3.2000000000000001E-2</v>
      </c>
      <c r="H217" s="149">
        <f>INDEX('Cyclical_after overrides'!$A$1:$AX$244,MATCH(Recharges!$A217,'Cyclical_after overrides'!$A$1:$A$244,0),MATCH(Recharges!H$2,'Cyclical_after overrides'!$A$1:$AX$1,0))</f>
        <v>0.436</v>
      </c>
      <c r="I217" s="149">
        <f>INDEX('Cyclical_after overrides'!$A$1:$AX$244,MATCH(Recharges!$A217,'Cyclical_after overrides'!$A$1:$A$244,0),MATCH(Recharges!I$2,'Cyclical_after overrides'!$A$1:$AX$1,0))</f>
        <v>0</v>
      </c>
      <c r="J217" s="149">
        <f>INDEX('Cyclical_after overrides'!$A$1:$AX$244,MATCH(Recharges!$A217,'Cyclical_after overrides'!$A$1:$A$244,0),MATCH(Recharges!J$2,'Cyclical_after overrides'!$A$1:$AX$1,0))</f>
        <v>0</v>
      </c>
      <c r="L217" s="149" t="str">
        <f>_xlfn.IFNA(INDEX(PR24_after_overrides!$D$3:$AX$128, MATCH(Recharges!$A217, PR24_after_overrides!$A$3:$A$128, 0), MATCH(Recharges!L$2, PR24_after_overrides!$D$2:$AX$2, 0)), "")</f>
        <v/>
      </c>
      <c r="M217" s="149" t="str">
        <f>_xlfn.IFNA(INDEX(PR24_after_overrides!$D$3:$AX$128, MATCH(Recharges!$A217, PR24_after_overrides!$A$3:$A$128, 0), MATCH(Recharges!M$2, PR24_after_overrides!$D$2:$AX$2, 0)), "")</f>
        <v/>
      </c>
      <c r="N217" s="149" t="str">
        <f>_xlfn.IFNA(INDEX(PR24_after_overrides!$D$3:$AX$128, MATCH(Recharges!$A217, PR24_after_overrides!$A$3:$A$128, 0), MATCH(Recharges!N$2, PR24_after_overrides!$D$2:$AX$2, 0)), "")</f>
        <v/>
      </c>
      <c r="O217" s="149" t="str">
        <f>_xlfn.IFNA(INDEX(PR24_after_overrides!$D$3:$AX$128, MATCH(Recharges!$A217, PR24_after_overrides!$A$3:$A$128, 0), MATCH(Recharges!O$2, PR24_after_overrides!$D$2:$AX$2, 0)), "")</f>
        <v/>
      </c>
      <c r="Q217" s="149">
        <f>INDEX(PR19_after_overrides!$A$1:$J$255, MATCH(Recharges!$A217, PR19_after_overrides!$A$1:$A$255, 0), MATCH(Recharges!Q$2, PR19_after_overrides!$A$1:$J$1, 0))</f>
        <v>5.0999999999999997E-2</v>
      </c>
      <c r="R217" s="149">
        <f>INDEX(PR19_after_overrides!$A$1:$J$255, MATCH(Recharges!$A217, PR19_after_overrides!$A$1:$A$255, 0), MATCH(Recharges!R$2, PR19_after_overrides!$A$1:$J$1, 0))</f>
        <v>0.66400000000000003</v>
      </c>
      <c r="S217" s="149">
        <f>INDEX(PR19_after_overrides!$A$1:$J$255, MATCH(Recharges!$A217, PR19_after_overrides!$A$1:$A$255, 0), MATCH(Recharges!S$2, PR19_after_overrides!$A$1:$J$1, 0))</f>
        <v>0</v>
      </c>
      <c r="T217" s="149">
        <f>INDEX(PR19_after_overrides!$A$1:$J$255, MATCH(Recharges!$A217, PR19_after_overrides!$A$1:$A$255, 0), MATCH(Recharges!T$2, PR19_after_overrides!$A$1:$J$1, 0))</f>
        <v>0</v>
      </c>
      <c r="V217" s="149" cm="1">
        <f t="array" ref="V217">_xlfn.IFS($C217&lt;"2018-19",
_xlfn.IFS($X217="BPDT",SUM(Q217:R217)-SUM(S217:T217),$X217="Numbers agree",SUM(Q217:R217)-SUM(S217:T217),$X217="APR",ABS(D217)-ABS(E217),$X217="n/a",ABS(D217)-ABS(E217)),
$C217="2018-19",ABS(D217)-ABS(E217),
$C217="2019-20",ABS(D217)-ABS(E217),
$C217&lt;"2024-25",SUM(G217:H217)-SUM(I217:J217),C217&gt;="2024-25",SUM(L217:M217)-SUM(N217:O217))</f>
        <v>0.46799999999999997</v>
      </c>
      <c r="X217" s="111"/>
    </row>
    <row r="218" spans="1:24" x14ac:dyDescent="0.4">
      <c r="A218" s="111" t="str">
        <f t="shared" ref="A218:A224" si="12">B218&amp;RIGHT(C218,2)</f>
        <v>BRL24</v>
      </c>
      <c r="B218" s="111" t="s">
        <v>409</v>
      </c>
      <c r="C218" s="111" t="s">
        <v>263</v>
      </c>
      <c r="D218" s="149"/>
      <c r="E218" s="149"/>
      <c r="G218" s="149">
        <f>INDEX('Cyclical_after overrides'!$A$1:$AX$244,MATCH(Recharges!$A218,'Cyclical_after overrides'!$A$1:$A$244,0),MATCH(Recharges!G$2,'Cyclical_after overrides'!$A$1:$AX$1,0))</f>
        <v>2.5999999999999999E-2</v>
      </c>
      <c r="H218" s="149">
        <f>INDEX('Cyclical_after overrides'!$A$1:$AX$244,MATCH(Recharges!$A218,'Cyclical_after overrides'!$A$1:$A$244,0),MATCH(Recharges!H$2,'Cyclical_after overrides'!$A$1:$AX$1,0))</f>
        <v>0.36399999999999999</v>
      </c>
      <c r="I218" s="149">
        <f>INDEX('Cyclical_after overrides'!$A$1:$AX$244,MATCH(Recharges!$A218,'Cyclical_after overrides'!$A$1:$A$244,0),MATCH(Recharges!I$2,'Cyclical_after overrides'!$A$1:$AX$1,0))</f>
        <v>0</v>
      </c>
      <c r="J218" s="149">
        <f>INDEX('Cyclical_after overrides'!$A$1:$AX$244,MATCH(Recharges!$A218,'Cyclical_after overrides'!$A$1:$A$244,0),MATCH(Recharges!J$2,'Cyclical_after overrides'!$A$1:$AX$1,0))</f>
        <v>0</v>
      </c>
      <c r="L218" s="149">
        <f>_xlfn.IFNA(INDEX(PR24_after_overrides!$D$3:$AX$128, MATCH(Recharges!$A218, PR24_after_overrides!$A$3:$A$128, 0), MATCH(Recharges!L$2, PR24_after_overrides!$D$2:$AX$2, 0)), "")</f>
        <v>2.6386725364036575E-2</v>
      </c>
      <c r="M218" s="149">
        <f>_xlfn.IFNA(INDEX(PR24_after_overrides!$D$3:$AX$128, MATCH(Recharges!$A218, PR24_after_overrides!$A$3:$A$128, 0), MATCH(Recharges!M$2, PR24_after_overrides!$D$2:$AX$2, 0)), "")</f>
        <v>0.36413681002370468</v>
      </c>
      <c r="N218" s="149">
        <f>_xlfn.IFNA(INDEX(PR24_after_overrides!$D$3:$AX$128, MATCH(Recharges!$A218, PR24_after_overrides!$A$3:$A$128, 0), MATCH(Recharges!N$2, PR24_after_overrides!$D$2:$AX$2, 0)), "")</f>
        <v>0</v>
      </c>
      <c r="O218" s="149">
        <f>_xlfn.IFNA(INDEX(PR24_after_overrides!$D$3:$AX$128, MATCH(Recharges!$A218, PR24_after_overrides!$A$3:$A$128, 0), MATCH(Recharges!O$2, PR24_after_overrides!$D$2:$AX$2, 0)), "")</f>
        <v>0</v>
      </c>
      <c r="Q218" s="149"/>
      <c r="R218" s="149"/>
      <c r="S218" s="149"/>
      <c r="T218" s="149"/>
      <c r="V218" s="149" cm="1">
        <f t="array" ref="V218">_xlfn.IFS($C218&lt;"2018-19",
_xlfn.IFS($X218="BPDT",SUM(Q218:R218)-SUM(S218:T218),$X218="Numbers agree",SUM(Q218:R218)-SUM(S218:T218),$X218="APR",ABS(D218)-ABS(E218),$X218="n/a",ABS(D218)-ABS(E218)),
$C218="2018-19",ABS(D218)-ABS(E218),
$C218="2019-20",ABS(D218)-ABS(E218),
$C218&lt;"2024-25",SUM(G218:H218)-SUM(I218:J218),C218&gt;="2024-25",SUM(L218:M218)-SUM(N218:O218))</f>
        <v>0.39</v>
      </c>
      <c r="X218" s="111"/>
    </row>
    <row r="219" spans="1:24" x14ac:dyDescent="0.4">
      <c r="A219" s="111" t="str">
        <f t="shared" si="12"/>
        <v>BRL25</v>
      </c>
      <c r="B219" s="111" t="s">
        <v>409</v>
      </c>
      <c r="C219" s="111" t="s">
        <v>516</v>
      </c>
      <c r="D219" s="149"/>
      <c r="E219" s="149"/>
      <c r="G219" s="149"/>
      <c r="H219" s="149"/>
      <c r="I219" s="149"/>
      <c r="J219" s="149"/>
      <c r="L219" s="149">
        <f>_xlfn.IFNA(INDEX(PR24_after_overrides!$D$3:$AX$128, MATCH(Recharges!$A219, PR24_after_overrides!$A$3:$A$128, 0), MATCH(Recharges!L$2, PR24_after_overrides!$D$2:$AX$2, 0)), "")</f>
        <v>2.8158396207246868E-2</v>
      </c>
      <c r="M219" s="149">
        <f>_xlfn.IFNA(INDEX(PR24_after_overrides!$D$3:$AX$128, MATCH(Recharges!$A219, PR24_after_overrides!$A$3:$A$128, 0), MATCH(Recharges!M$2, PR24_after_overrides!$D$2:$AX$2, 0)), "")</f>
        <v>0.39421754690145616</v>
      </c>
      <c r="N219" s="149">
        <f>_xlfn.IFNA(INDEX(PR24_after_overrides!$D$3:$AX$128, MATCH(Recharges!$A219, PR24_after_overrides!$A$3:$A$128, 0), MATCH(Recharges!N$2, PR24_after_overrides!$D$2:$AX$2, 0)), "")</f>
        <v>0</v>
      </c>
      <c r="O219" s="149">
        <f>_xlfn.IFNA(INDEX(PR24_after_overrides!$D$3:$AX$128, MATCH(Recharges!$A219, PR24_after_overrides!$A$3:$A$128, 0), MATCH(Recharges!O$2, PR24_after_overrides!$D$2:$AX$2, 0)), "")</f>
        <v>0</v>
      </c>
      <c r="Q219" s="149"/>
      <c r="R219" s="149"/>
      <c r="S219" s="149"/>
      <c r="T219" s="149"/>
      <c r="V219" s="149" cm="1">
        <f t="array" ref="V219">_xlfn.IFS($C219&lt;"2018-19",
_xlfn.IFS($X219="BPDT",SUM(Q219:R219)-SUM(S219:T219),$X219="Numbers agree",SUM(Q219:R219)-SUM(S219:T219),$X219="APR",ABS(D219)-ABS(E219),$X219="n/a",ABS(D219)-ABS(E219)),
$C219="2018-19",ABS(D219)-ABS(E219),
$C219="2019-20",ABS(D219)-ABS(E219),
$C219&lt;"2024-25",SUM(G219:H219)-SUM(I219:J219),C219&gt;="2024-25",SUM(L219:M219)-SUM(N219:O219))</f>
        <v>0.42237594310870302</v>
      </c>
      <c r="X219" s="111"/>
    </row>
    <row r="220" spans="1:24" x14ac:dyDescent="0.4">
      <c r="A220" s="111" t="str">
        <f t="shared" si="12"/>
        <v>BRL26</v>
      </c>
      <c r="B220" s="111" t="s">
        <v>409</v>
      </c>
      <c r="C220" s="111" t="s">
        <v>518</v>
      </c>
      <c r="D220" s="149"/>
      <c r="E220" s="149"/>
      <c r="G220" s="149"/>
      <c r="H220" s="149"/>
      <c r="I220" s="149"/>
      <c r="J220" s="149"/>
      <c r="L220" s="149">
        <f>_xlfn.IFNA(INDEX(PR24_after_overrides!$D$3:$AX$128, MATCH(Recharges!$A220, PR24_after_overrides!$A$3:$A$128, 0), MATCH(Recharges!L$2, PR24_after_overrides!$D$2:$AX$2, 0)), "")</f>
        <v>3.2342781445732847E-2</v>
      </c>
      <c r="M220" s="149">
        <f>_xlfn.IFNA(INDEX(PR24_after_overrides!$D$3:$AX$128, MATCH(Recharges!$A220, PR24_after_overrides!$A$3:$A$128, 0), MATCH(Recharges!M$2, PR24_after_overrides!$D$2:$AX$2, 0)), "")</f>
        <v>0.14688028167201006</v>
      </c>
      <c r="N220" s="149">
        <f>_xlfn.IFNA(INDEX(PR24_after_overrides!$D$3:$AX$128, MATCH(Recharges!$A220, PR24_after_overrides!$A$3:$A$128, 0), MATCH(Recharges!N$2, PR24_after_overrides!$D$2:$AX$2, 0)), "")</f>
        <v>0</v>
      </c>
      <c r="O220" s="149">
        <f>_xlfn.IFNA(INDEX(PR24_after_overrides!$D$3:$AX$128, MATCH(Recharges!$A220, PR24_after_overrides!$A$3:$A$128, 0), MATCH(Recharges!O$2, PR24_after_overrides!$D$2:$AX$2, 0)), "")</f>
        <v>0</v>
      </c>
      <c r="Q220" s="149"/>
      <c r="R220" s="149"/>
      <c r="S220" s="149"/>
      <c r="T220" s="149"/>
      <c r="V220" s="149" cm="1">
        <f t="array" ref="V220">_xlfn.IFS($C220&lt;"2018-19",
_xlfn.IFS($X220="BPDT",SUM(Q220:R220)-SUM(S220:T220),$X220="Numbers agree",SUM(Q220:R220)-SUM(S220:T220),$X220="APR",ABS(D220)-ABS(E220),$X220="n/a",ABS(D220)-ABS(E220)),
$C220="2018-19",ABS(D220)-ABS(E220),
$C220="2019-20",ABS(D220)-ABS(E220),
$C220&lt;"2024-25",SUM(G220:H220)-SUM(I220:J220),C220&gt;="2024-25",SUM(L220:M220)-SUM(N220:O220))</f>
        <v>0.17922306311774291</v>
      </c>
      <c r="X220" s="111"/>
    </row>
    <row r="221" spans="1:24" x14ac:dyDescent="0.4">
      <c r="A221" s="111" t="str">
        <f t="shared" si="12"/>
        <v>BRL27</v>
      </c>
      <c r="B221" s="111" t="s">
        <v>409</v>
      </c>
      <c r="C221" s="111" t="s">
        <v>519</v>
      </c>
      <c r="D221" s="149"/>
      <c r="E221" s="149"/>
      <c r="G221" s="149"/>
      <c r="H221" s="149"/>
      <c r="I221" s="149"/>
      <c r="J221" s="149"/>
      <c r="L221" s="149">
        <f>_xlfn.IFNA(INDEX(PR24_after_overrides!$D$3:$AX$128, MATCH(Recharges!$A221, PR24_after_overrides!$A$3:$A$128, 0), MATCH(Recharges!L$2, PR24_after_overrides!$D$2:$AX$2, 0)), "")</f>
        <v>3.280833500453334E-2</v>
      </c>
      <c r="M221" s="149">
        <f>_xlfn.IFNA(INDEX(PR24_after_overrides!$D$3:$AX$128, MATCH(Recharges!$A221, PR24_after_overrides!$A$3:$A$128, 0), MATCH(Recharges!M$2, PR24_after_overrides!$D$2:$AX$2, 0)), "")</f>
        <v>0.11713447331795718</v>
      </c>
      <c r="N221" s="149">
        <f>_xlfn.IFNA(INDEX(PR24_after_overrides!$D$3:$AX$128, MATCH(Recharges!$A221, PR24_after_overrides!$A$3:$A$128, 0), MATCH(Recharges!N$2, PR24_after_overrides!$D$2:$AX$2, 0)), "")</f>
        <v>0</v>
      </c>
      <c r="O221" s="149">
        <f>_xlfn.IFNA(INDEX(PR24_after_overrides!$D$3:$AX$128, MATCH(Recharges!$A221, PR24_after_overrides!$A$3:$A$128, 0), MATCH(Recharges!O$2, PR24_after_overrides!$D$2:$AX$2, 0)), "")</f>
        <v>0</v>
      </c>
      <c r="Q221" s="149"/>
      <c r="R221" s="149"/>
      <c r="S221" s="149"/>
      <c r="T221" s="149"/>
      <c r="V221" s="149" cm="1">
        <f t="array" ref="V221">_xlfn.IFS($C221&lt;"2018-19",
_xlfn.IFS($X221="BPDT",SUM(Q221:R221)-SUM(S221:T221),$X221="Numbers agree",SUM(Q221:R221)-SUM(S221:T221),$X221="APR",ABS(D221)-ABS(E221),$X221="n/a",ABS(D221)-ABS(E221)),
$C221="2018-19",ABS(D221)-ABS(E221),
$C221="2019-20",ABS(D221)-ABS(E221),
$C221&lt;"2024-25",SUM(G221:H221)-SUM(I221:J221),C221&gt;="2024-25",SUM(L221:M221)-SUM(N221:O221))</f>
        <v>0.14994280832249052</v>
      </c>
      <c r="X221" s="111"/>
    </row>
    <row r="222" spans="1:24" x14ac:dyDescent="0.4">
      <c r="A222" s="111" t="str">
        <f t="shared" si="12"/>
        <v>BRL28</v>
      </c>
      <c r="B222" s="111" t="s">
        <v>409</v>
      </c>
      <c r="C222" s="111" t="s">
        <v>520</v>
      </c>
      <c r="D222" s="149"/>
      <c r="E222" s="149"/>
      <c r="G222" s="149"/>
      <c r="H222" s="149"/>
      <c r="I222" s="149"/>
      <c r="J222" s="149"/>
      <c r="L222" s="149">
        <f>_xlfn.IFNA(INDEX(PR24_after_overrides!$D$3:$AX$128, MATCH(Recharges!$A222, PR24_after_overrides!$A$3:$A$128, 0), MATCH(Recharges!L$2, PR24_after_overrides!$D$2:$AX$2, 0)), "")</f>
        <v>3.3201404560161865E-2</v>
      </c>
      <c r="M222" s="149">
        <f>_xlfn.IFNA(INDEX(PR24_after_overrides!$D$3:$AX$128, MATCH(Recharges!$A222, PR24_after_overrides!$A$3:$A$128, 0), MATCH(Recharges!M$2, PR24_after_overrides!$D$2:$AX$2, 0)), "")</f>
        <v>7.2396170771377277E-2</v>
      </c>
      <c r="N222" s="149">
        <f>_xlfn.IFNA(INDEX(PR24_after_overrides!$D$3:$AX$128, MATCH(Recharges!$A222, PR24_after_overrides!$A$3:$A$128, 0), MATCH(Recharges!N$2, PR24_after_overrides!$D$2:$AX$2, 0)), "")</f>
        <v>0</v>
      </c>
      <c r="O222" s="149">
        <f>_xlfn.IFNA(INDEX(PR24_after_overrides!$D$3:$AX$128, MATCH(Recharges!$A222, PR24_after_overrides!$A$3:$A$128, 0), MATCH(Recharges!O$2, PR24_after_overrides!$D$2:$AX$2, 0)), "")</f>
        <v>0</v>
      </c>
      <c r="Q222" s="149"/>
      <c r="R222" s="149"/>
      <c r="S222" s="149"/>
      <c r="T222" s="149"/>
      <c r="V222" s="149" cm="1">
        <f t="array" ref="V222">_xlfn.IFS($C222&lt;"2018-19",
_xlfn.IFS($X222="BPDT",SUM(Q222:R222)-SUM(S222:T222),$X222="Numbers agree",SUM(Q222:R222)-SUM(S222:T222),$X222="APR",ABS(D222)-ABS(E222),$X222="n/a",ABS(D222)-ABS(E222)),
$C222="2018-19",ABS(D222)-ABS(E222),
$C222="2019-20",ABS(D222)-ABS(E222),
$C222&lt;"2024-25",SUM(G222:H222)-SUM(I222:J222),C222&gt;="2024-25",SUM(L222:M222)-SUM(N222:O222))</f>
        <v>0.10559757533153914</v>
      </c>
      <c r="X222" s="111"/>
    </row>
    <row r="223" spans="1:24" x14ac:dyDescent="0.4">
      <c r="A223" s="111" t="str">
        <f t="shared" si="12"/>
        <v>BRL29</v>
      </c>
      <c r="B223" s="111" t="s">
        <v>409</v>
      </c>
      <c r="C223" s="111" t="s">
        <v>521</v>
      </c>
      <c r="D223" s="149"/>
      <c r="E223" s="149"/>
      <c r="G223" s="149"/>
      <c r="H223" s="149"/>
      <c r="I223" s="149"/>
      <c r="J223" s="149"/>
      <c r="L223" s="149">
        <f>_xlfn.IFNA(INDEX(PR24_after_overrides!$D$3:$AX$128, MATCH(Recharges!$A223, PR24_after_overrides!$A$3:$A$128, 0), MATCH(Recharges!L$2, PR24_after_overrides!$D$2:$AX$2, 0)), "")</f>
        <v>3.3414281835472043E-2</v>
      </c>
      <c r="M223" s="149">
        <f>_xlfn.IFNA(INDEX(PR24_after_overrides!$D$3:$AX$128, MATCH(Recharges!$A223, PR24_after_overrides!$A$3:$A$128, 0), MATCH(Recharges!M$2, PR24_after_overrides!$D$2:$AX$2, 0)), "")</f>
        <v>2.0225969886768305E-2</v>
      </c>
      <c r="N223" s="149">
        <f>_xlfn.IFNA(INDEX(PR24_after_overrides!$D$3:$AX$128, MATCH(Recharges!$A223, PR24_after_overrides!$A$3:$A$128, 0), MATCH(Recharges!N$2, PR24_after_overrides!$D$2:$AX$2, 0)), "")</f>
        <v>0</v>
      </c>
      <c r="O223" s="149">
        <f>_xlfn.IFNA(INDEX(PR24_after_overrides!$D$3:$AX$128, MATCH(Recharges!$A223, PR24_after_overrides!$A$3:$A$128, 0), MATCH(Recharges!O$2, PR24_after_overrides!$D$2:$AX$2, 0)), "")</f>
        <v>0</v>
      </c>
      <c r="Q223" s="149"/>
      <c r="R223" s="149"/>
      <c r="S223" s="149"/>
      <c r="T223" s="149"/>
      <c r="V223" s="149" cm="1">
        <f t="array" ref="V223">_xlfn.IFS($C223&lt;"2018-19",
_xlfn.IFS($X223="BPDT",SUM(Q223:R223)-SUM(S223:T223),$X223="Numbers agree",SUM(Q223:R223)-SUM(S223:T223),$X223="APR",ABS(D223)-ABS(E223),$X223="n/a",ABS(D223)-ABS(E223)),
$C223="2018-19",ABS(D223)-ABS(E223),
$C223="2019-20",ABS(D223)-ABS(E223),
$C223&lt;"2024-25",SUM(G223:H223)-SUM(I223:J223),C223&gt;="2024-25",SUM(L223:M223)-SUM(N223:O223))</f>
        <v>5.3640251722240351E-2</v>
      </c>
      <c r="X223" s="111"/>
    </row>
    <row r="224" spans="1:24" x14ac:dyDescent="0.4">
      <c r="A224" s="111" t="str">
        <f t="shared" si="12"/>
        <v>BRL30</v>
      </c>
      <c r="B224" s="111" t="s">
        <v>409</v>
      </c>
      <c r="C224" s="111" t="s">
        <v>522</v>
      </c>
      <c r="D224" s="149"/>
      <c r="E224" s="149"/>
      <c r="G224" s="149"/>
      <c r="H224" s="149"/>
      <c r="I224" s="149"/>
      <c r="J224" s="149"/>
      <c r="L224" s="149">
        <f>_xlfn.IFNA(INDEX(PR24_after_overrides!$D$3:$AX$128, MATCH(Recharges!$A224, PR24_after_overrides!$A$3:$A$128, 0), MATCH(Recharges!L$2, PR24_after_overrides!$D$2:$AX$2, 0)), "")</f>
        <v>3.1881450805430048E-2</v>
      </c>
      <c r="M224" s="149">
        <f>_xlfn.IFNA(INDEX(PR24_after_overrides!$D$3:$AX$128, MATCH(Recharges!$A224, PR24_after_overrides!$A$3:$A$128, 0), MATCH(Recharges!M$2, PR24_after_overrides!$D$2:$AX$2, 0)), "")</f>
        <v>1.6747255129883721E-2</v>
      </c>
      <c r="N224" s="149">
        <f>_xlfn.IFNA(INDEX(PR24_after_overrides!$D$3:$AX$128, MATCH(Recharges!$A224, PR24_after_overrides!$A$3:$A$128, 0), MATCH(Recharges!N$2, PR24_after_overrides!$D$2:$AX$2, 0)), "")</f>
        <v>0</v>
      </c>
      <c r="O224" s="149">
        <f>_xlfn.IFNA(INDEX(PR24_after_overrides!$D$3:$AX$128, MATCH(Recharges!$A224, PR24_after_overrides!$A$3:$A$128, 0), MATCH(Recharges!O$2, PR24_after_overrides!$D$2:$AX$2, 0)), "")</f>
        <v>0</v>
      </c>
      <c r="Q224" s="149"/>
      <c r="R224" s="149"/>
      <c r="S224" s="149"/>
      <c r="T224" s="149"/>
      <c r="V224" s="149" cm="1">
        <f t="array" ref="V224">_xlfn.IFS($C224&lt;"2018-19",
_xlfn.IFS($X224="BPDT",SUM(Q224:R224)-SUM(S224:T224),$X224="Numbers agree",SUM(Q224:R224)-SUM(S224:T224),$X224="APR",ABS(D224)-ABS(E224),$X224="n/a",ABS(D224)-ABS(E224)),
$C224="2018-19",ABS(D224)-ABS(E224),
$C224="2019-20",ABS(D224)-ABS(E224),
$C224&lt;"2024-25",SUM(G224:H224)-SUM(I224:J224),C224&gt;="2024-25",SUM(L224:M224)-SUM(N224:O224))</f>
        <v>4.8628705935313765E-2</v>
      </c>
      <c r="X224" s="111"/>
    </row>
    <row r="225" spans="1:24" x14ac:dyDescent="0.4">
      <c r="A225" s="111" t="str">
        <f t="shared" si="6"/>
        <v>BWH14</v>
      </c>
      <c r="B225" s="111" t="s">
        <v>421</v>
      </c>
      <c r="C225" s="111" t="s">
        <v>243</v>
      </c>
      <c r="D225" s="149">
        <f>INDEX('Cyclical_after overrides'!$A$1:$AX$244,MATCH(Recharges!$A225,'Cyclical_after overrides'!$A$1:$A$244,0),MATCH(Recharges!D$2,'Cyclical_after overrides'!$A$1:$AX$1,0))</f>
        <v>3.9E-2</v>
      </c>
      <c r="E225" s="149">
        <f>INDEX('Cyclical_after overrides'!$A$1:$AX$244,MATCH(Recharges!$A225,'Cyclical_after overrides'!$A$1:$A$244,0),MATCH(Recharges!E$2,'Cyclical_after overrides'!$A$1:$AX$1,0))</f>
        <v>0</v>
      </c>
      <c r="G225" s="149" t="str">
        <f>INDEX('Cyclical_after overrides'!$A$1:$AX$244,MATCH(Recharges!$A225,'Cyclical_after overrides'!$A$1:$A$244,0),MATCH(Recharges!G$2,'Cyclical_after overrides'!$A$1:$AX$1,0))</f>
        <v/>
      </c>
      <c r="H225" s="149" t="str">
        <f>INDEX('Cyclical_after overrides'!$A$1:$AX$244,MATCH(Recharges!$A225,'Cyclical_after overrides'!$A$1:$A$244,0),MATCH(Recharges!H$2,'Cyclical_after overrides'!$A$1:$AX$1,0))</f>
        <v/>
      </c>
      <c r="I225" s="149" t="str">
        <f>INDEX('Cyclical_after overrides'!$A$1:$AX$244,MATCH(Recharges!$A225,'Cyclical_after overrides'!$A$1:$A$244,0),MATCH(Recharges!I$2,'Cyclical_after overrides'!$A$1:$AX$1,0))</f>
        <v/>
      </c>
      <c r="J225" s="149" t="str">
        <f>INDEX('Cyclical_after overrides'!$A$1:$AX$244,MATCH(Recharges!$A225,'Cyclical_after overrides'!$A$1:$A$244,0),MATCH(Recharges!J$2,'Cyclical_after overrides'!$A$1:$AX$1,0))</f>
        <v/>
      </c>
      <c r="L225" s="149" t="str">
        <f>_xlfn.IFNA(INDEX(PR24_after_overrides!$D$3:$AX$128, MATCH(Recharges!$A225, PR24_after_overrides!$A$3:$A$128, 0), MATCH(Recharges!L$2, PR24_after_overrides!$D$2:$AX$2, 0)), "")</f>
        <v/>
      </c>
      <c r="M225" s="149" t="str">
        <f>_xlfn.IFNA(INDEX(PR24_after_overrides!$D$3:$AX$128, MATCH(Recharges!$A225, PR24_after_overrides!$A$3:$A$128, 0), MATCH(Recharges!M$2, PR24_after_overrides!$D$2:$AX$2, 0)), "")</f>
        <v/>
      </c>
      <c r="N225" s="149" t="str">
        <f>_xlfn.IFNA(INDEX(PR24_after_overrides!$D$3:$AX$128, MATCH(Recharges!$A225, PR24_after_overrides!$A$3:$A$128, 0), MATCH(Recharges!N$2, PR24_after_overrides!$D$2:$AX$2, 0)), "")</f>
        <v/>
      </c>
      <c r="O225" s="149" t="str">
        <f>_xlfn.IFNA(INDEX(PR24_after_overrides!$D$3:$AX$128, MATCH(Recharges!$A225, PR24_after_overrides!$A$3:$A$128, 0), MATCH(Recharges!O$2, PR24_after_overrides!$D$2:$AX$2, 0)), "")</f>
        <v/>
      </c>
      <c r="Q225" s="149" t="str">
        <f>INDEX(PR19_after_overrides!$A$1:$J$255, MATCH(Recharges!$A225, PR19_after_overrides!$A$1:$A$255, 0), MATCH(Recharges!Q$2, PR19_after_overrides!$A$1:$J$1, 0))</f>
        <v/>
      </c>
      <c r="R225" s="149" t="str">
        <f>INDEX(PR19_after_overrides!$A$1:$J$255, MATCH(Recharges!$A225, PR19_after_overrides!$A$1:$A$255, 0), MATCH(Recharges!R$2, PR19_after_overrides!$A$1:$J$1, 0))</f>
        <v/>
      </c>
      <c r="S225" s="149" t="str">
        <f>INDEX(PR19_after_overrides!$A$1:$J$255, MATCH(Recharges!$A225, PR19_after_overrides!$A$1:$A$255, 0), MATCH(Recharges!S$2, PR19_after_overrides!$A$1:$J$1, 0))</f>
        <v/>
      </c>
      <c r="T225" s="149" t="str">
        <f>INDEX(PR19_after_overrides!$A$1:$J$255, MATCH(Recharges!$A225, PR19_after_overrides!$A$1:$A$255, 0), MATCH(Recharges!T$2, PR19_after_overrides!$A$1:$J$1, 0))</f>
        <v/>
      </c>
      <c r="V225" s="149" cm="1">
        <f t="array" ref="V225">_xlfn.IFS($C225&lt;"2018-19",
_xlfn.IFS($X225="BPDT",SUM(Q225:R225)-SUM(S225:T225),$X225="Numbers agree",SUM(Q225:R225)-SUM(S225:T225),$X225="APR",ABS(D225)-ABS(E225),$X225="n/a",ABS(D225)-ABS(E225)),
$C225="2018-19",ABS(D225)-ABS(E225),
$C225="2019-20",ABS(D225)-ABS(E225),
$C225&lt;"2024-25",SUM(G225:H225)-SUM(I225:J225),C225&gt;="2024-25",SUM(L225:M225)-SUM(N225:O225))</f>
        <v>3.9E-2</v>
      </c>
      <c r="X225" s="111" t="s">
        <v>581</v>
      </c>
    </row>
    <row r="226" spans="1:24" x14ac:dyDescent="0.4">
      <c r="A226" s="111" t="str">
        <f t="shared" si="6"/>
        <v>BWH15</v>
      </c>
      <c r="B226" s="111" t="s">
        <v>421</v>
      </c>
      <c r="C226" s="111" t="s">
        <v>245</v>
      </c>
      <c r="D226" s="149">
        <f>INDEX('Cyclical_after overrides'!$A$1:$AX$244,MATCH(Recharges!$A226,'Cyclical_after overrides'!$A$1:$A$244,0),MATCH(Recharges!D$2,'Cyclical_after overrides'!$A$1:$AX$1,0))</f>
        <v>4.5999999999999999E-2</v>
      </c>
      <c r="E226" s="149">
        <f>INDEX('Cyclical_after overrides'!$A$1:$AX$244,MATCH(Recharges!$A226,'Cyclical_after overrides'!$A$1:$A$244,0),MATCH(Recharges!E$2,'Cyclical_after overrides'!$A$1:$AX$1,0))</f>
        <v>0</v>
      </c>
      <c r="G226" s="149" t="str">
        <f>INDEX('Cyclical_after overrides'!$A$1:$AX$244,MATCH(Recharges!$A226,'Cyclical_after overrides'!$A$1:$A$244,0),MATCH(Recharges!G$2,'Cyclical_after overrides'!$A$1:$AX$1,0))</f>
        <v/>
      </c>
      <c r="H226" s="149" t="str">
        <f>INDEX('Cyclical_after overrides'!$A$1:$AX$244,MATCH(Recharges!$A226,'Cyclical_after overrides'!$A$1:$A$244,0),MATCH(Recharges!H$2,'Cyclical_after overrides'!$A$1:$AX$1,0))</f>
        <v/>
      </c>
      <c r="I226" s="149" t="str">
        <f>INDEX('Cyclical_after overrides'!$A$1:$AX$244,MATCH(Recharges!$A226,'Cyclical_after overrides'!$A$1:$A$244,0),MATCH(Recharges!I$2,'Cyclical_after overrides'!$A$1:$AX$1,0))</f>
        <v/>
      </c>
      <c r="J226" s="149" t="str">
        <f>INDEX('Cyclical_after overrides'!$A$1:$AX$244,MATCH(Recharges!$A226,'Cyclical_after overrides'!$A$1:$A$244,0),MATCH(Recharges!J$2,'Cyclical_after overrides'!$A$1:$AX$1,0))</f>
        <v/>
      </c>
      <c r="L226" s="149" t="str">
        <f>_xlfn.IFNA(INDEX(PR24_after_overrides!$D$3:$AX$128, MATCH(Recharges!$A226, PR24_after_overrides!$A$3:$A$128, 0), MATCH(Recharges!L$2, PR24_after_overrides!$D$2:$AX$2, 0)), "")</f>
        <v/>
      </c>
      <c r="M226" s="149" t="str">
        <f>_xlfn.IFNA(INDEX(PR24_after_overrides!$D$3:$AX$128, MATCH(Recharges!$A226, PR24_after_overrides!$A$3:$A$128, 0), MATCH(Recharges!M$2, PR24_after_overrides!$D$2:$AX$2, 0)), "")</f>
        <v/>
      </c>
      <c r="N226" s="149" t="str">
        <f>_xlfn.IFNA(INDEX(PR24_after_overrides!$D$3:$AX$128, MATCH(Recharges!$A226, PR24_after_overrides!$A$3:$A$128, 0), MATCH(Recharges!N$2, PR24_after_overrides!$D$2:$AX$2, 0)), "")</f>
        <v/>
      </c>
      <c r="O226" s="149" t="str">
        <f>_xlfn.IFNA(INDEX(PR24_after_overrides!$D$3:$AX$128, MATCH(Recharges!$A226, PR24_after_overrides!$A$3:$A$128, 0), MATCH(Recharges!O$2, PR24_after_overrides!$D$2:$AX$2, 0)), "")</f>
        <v/>
      </c>
      <c r="Q226" s="149" t="str">
        <f>INDEX(PR19_after_overrides!$A$1:$J$255, MATCH(Recharges!$A226, PR19_after_overrides!$A$1:$A$255, 0), MATCH(Recharges!Q$2, PR19_after_overrides!$A$1:$J$1, 0))</f>
        <v/>
      </c>
      <c r="R226" s="149" t="str">
        <f>INDEX(PR19_after_overrides!$A$1:$J$255, MATCH(Recharges!$A226, PR19_after_overrides!$A$1:$A$255, 0), MATCH(Recharges!R$2, PR19_after_overrides!$A$1:$J$1, 0))</f>
        <v/>
      </c>
      <c r="S226" s="149" t="str">
        <f>INDEX(PR19_after_overrides!$A$1:$J$255, MATCH(Recharges!$A226, PR19_after_overrides!$A$1:$A$255, 0), MATCH(Recharges!S$2, PR19_after_overrides!$A$1:$J$1, 0))</f>
        <v/>
      </c>
      <c r="T226" s="149" t="str">
        <f>INDEX(PR19_after_overrides!$A$1:$J$255, MATCH(Recharges!$A226, PR19_after_overrides!$A$1:$A$255, 0), MATCH(Recharges!T$2, PR19_after_overrides!$A$1:$J$1, 0))</f>
        <v/>
      </c>
      <c r="V226" s="149" cm="1">
        <f t="array" ref="V226">_xlfn.IFS($C226&lt;"2018-19",
_xlfn.IFS($X226="BPDT",SUM(Q226:R226)-SUM(S226:T226),$X226="Numbers agree",SUM(Q226:R226)-SUM(S226:T226),$X226="APR",ABS(D226)-ABS(E226),$X226="n/a",ABS(D226)-ABS(E226)),
$C226="2018-19",ABS(D226)-ABS(E226),
$C226="2019-20",ABS(D226)-ABS(E226),
$C226&lt;"2024-25",SUM(G226:H226)-SUM(I226:J226),C226&gt;="2024-25",SUM(L226:M226)-SUM(N226:O226))</f>
        <v>4.5999999999999999E-2</v>
      </c>
      <c r="X226" s="111" t="s">
        <v>581</v>
      </c>
    </row>
    <row r="227" spans="1:24" x14ac:dyDescent="0.4">
      <c r="A227" s="111" t="str">
        <f t="shared" si="6"/>
        <v>BWH16</v>
      </c>
      <c r="B227" s="111" t="s">
        <v>421</v>
      </c>
      <c r="C227" s="111" t="s">
        <v>247</v>
      </c>
      <c r="D227" s="149">
        <f>INDEX('Cyclical_after overrides'!$A$1:$AX$244,MATCH(Recharges!$A227,'Cyclical_after overrides'!$A$1:$A$244,0),MATCH(Recharges!D$2,'Cyclical_after overrides'!$A$1:$AX$1,0))</f>
        <v>-0.185</v>
      </c>
      <c r="E227" s="149">
        <f>INDEX('Cyclical_after overrides'!$A$1:$AX$244,MATCH(Recharges!$A227,'Cyclical_after overrides'!$A$1:$A$244,0),MATCH(Recharges!E$2,'Cyclical_after overrides'!$A$1:$AX$1,0))</f>
        <v>0</v>
      </c>
      <c r="G227" s="149" t="str">
        <f>INDEX('Cyclical_after overrides'!$A$1:$AX$244,MATCH(Recharges!$A227,'Cyclical_after overrides'!$A$1:$A$244,0),MATCH(Recharges!G$2,'Cyclical_after overrides'!$A$1:$AX$1,0))</f>
        <v/>
      </c>
      <c r="H227" s="149" t="str">
        <f>INDEX('Cyclical_after overrides'!$A$1:$AX$244,MATCH(Recharges!$A227,'Cyclical_after overrides'!$A$1:$A$244,0),MATCH(Recharges!H$2,'Cyclical_after overrides'!$A$1:$AX$1,0))</f>
        <v/>
      </c>
      <c r="I227" s="149" t="str">
        <f>INDEX('Cyclical_after overrides'!$A$1:$AX$244,MATCH(Recharges!$A227,'Cyclical_after overrides'!$A$1:$A$244,0),MATCH(Recharges!I$2,'Cyclical_after overrides'!$A$1:$AX$1,0))</f>
        <v/>
      </c>
      <c r="J227" s="149" t="str">
        <f>INDEX('Cyclical_after overrides'!$A$1:$AX$244,MATCH(Recharges!$A227,'Cyclical_after overrides'!$A$1:$A$244,0),MATCH(Recharges!J$2,'Cyclical_after overrides'!$A$1:$AX$1,0))</f>
        <v/>
      </c>
      <c r="L227" s="149" t="str">
        <f>_xlfn.IFNA(INDEX(PR24_after_overrides!$D$3:$AX$128, MATCH(Recharges!$A227, PR24_after_overrides!$A$3:$A$128, 0), MATCH(Recharges!L$2, PR24_after_overrides!$D$2:$AX$2, 0)), "")</f>
        <v/>
      </c>
      <c r="M227" s="149" t="str">
        <f>_xlfn.IFNA(INDEX(PR24_after_overrides!$D$3:$AX$128, MATCH(Recharges!$A227, PR24_after_overrides!$A$3:$A$128, 0), MATCH(Recharges!M$2, PR24_after_overrides!$D$2:$AX$2, 0)), "")</f>
        <v/>
      </c>
      <c r="N227" s="149" t="str">
        <f>_xlfn.IFNA(INDEX(PR24_after_overrides!$D$3:$AX$128, MATCH(Recharges!$A227, PR24_after_overrides!$A$3:$A$128, 0), MATCH(Recharges!N$2, PR24_after_overrides!$D$2:$AX$2, 0)), "")</f>
        <v/>
      </c>
      <c r="O227" s="149" t="str">
        <f>_xlfn.IFNA(INDEX(PR24_after_overrides!$D$3:$AX$128, MATCH(Recharges!$A227, PR24_after_overrides!$A$3:$A$128, 0), MATCH(Recharges!O$2, PR24_after_overrides!$D$2:$AX$2, 0)), "")</f>
        <v/>
      </c>
      <c r="Q227" s="149" t="str">
        <f>INDEX(PR19_after_overrides!$A$1:$J$255, MATCH(Recharges!$A227, PR19_after_overrides!$A$1:$A$255, 0), MATCH(Recharges!Q$2, PR19_after_overrides!$A$1:$J$1, 0))</f>
        <v/>
      </c>
      <c r="R227" s="149" t="str">
        <f>INDEX(PR19_after_overrides!$A$1:$J$255, MATCH(Recharges!$A227, PR19_after_overrides!$A$1:$A$255, 0), MATCH(Recharges!R$2, PR19_after_overrides!$A$1:$J$1, 0))</f>
        <v/>
      </c>
      <c r="S227" s="149" t="str">
        <f>INDEX(PR19_after_overrides!$A$1:$J$255, MATCH(Recharges!$A227, PR19_after_overrides!$A$1:$A$255, 0), MATCH(Recharges!S$2, PR19_after_overrides!$A$1:$J$1, 0))</f>
        <v/>
      </c>
      <c r="T227" s="149" t="str">
        <f>INDEX(PR19_after_overrides!$A$1:$J$255, MATCH(Recharges!$A227, PR19_after_overrides!$A$1:$A$255, 0), MATCH(Recharges!T$2, PR19_after_overrides!$A$1:$J$1, 0))</f>
        <v/>
      </c>
      <c r="V227" s="149" cm="1">
        <f t="array" ref="V227">_xlfn.IFS($C227&lt;"2018-19",
_xlfn.IFS($X227="BPDT",SUM(Q227:R227)-SUM(S227:T227),$X227="Numbers agree",SUM(Q227:R227)-SUM(S227:T227),$X227="APR",ABS(D227)-ABS(E227),$X227="n/a",ABS(D227)-ABS(E227)),
$C227="2018-19",ABS(D227)-ABS(E227),
$C227="2019-20",ABS(D227)-ABS(E227),
$C227&lt;"2024-25",SUM(G227:H227)-SUM(I227:J227),C227&gt;="2024-25",SUM(L227:M227)-SUM(N227:O227))</f>
        <v>0.185</v>
      </c>
      <c r="X227" s="111" t="s">
        <v>581</v>
      </c>
    </row>
    <row r="228" spans="1:24" x14ac:dyDescent="0.4">
      <c r="A228" s="111" t="str">
        <f t="shared" si="6"/>
        <v>DVW14</v>
      </c>
      <c r="B228" s="111" t="s">
        <v>445</v>
      </c>
      <c r="C228" s="111" t="s">
        <v>243</v>
      </c>
      <c r="D228" s="149">
        <f>INDEX('Cyclical_after overrides'!$A$1:$AX$244,MATCH(Recharges!$A228,'Cyclical_after overrides'!$A$1:$A$244,0),MATCH(Recharges!D$2,'Cyclical_after overrides'!$A$1:$AX$1,0))</f>
        <v>0</v>
      </c>
      <c r="E228" s="149">
        <f>INDEX('Cyclical_after overrides'!$A$1:$AX$244,MATCH(Recharges!$A228,'Cyclical_after overrides'!$A$1:$A$244,0),MATCH(Recharges!E$2,'Cyclical_after overrides'!$A$1:$AX$1,0))</f>
        <v>0</v>
      </c>
      <c r="G228" s="149" t="str">
        <f>INDEX('Cyclical_after overrides'!$A$1:$AX$244,MATCH(Recharges!$A228,'Cyclical_after overrides'!$A$1:$A$244,0),MATCH(Recharges!G$2,'Cyclical_after overrides'!$A$1:$AX$1,0))</f>
        <v/>
      </c>
      <c r="H228" s="149" t="str">
        <f>INDEX('Cyclical_after overrides'!$A$1:$AX$244,MATCH(Recharges!$A228,'Cyclical_after overrides'!$A$1:$A$244,0),MATCH(Recharges!H$2,'Cyclical_after overrides'!$A$1:$AX$1,0))</f>
        <v/>
      </c>
      <c r="I228" s="149" t="str">
        <f>INDEX('Cyclical_after overrides'!$A$1:$AX$244,MATCH(Recharges!$A228,'Cyclical_after overrides'!$A$1:$A$244,0),MATCH(Recharges!I$2,'Cyclical_after overrides'!$A$1:$AX$1,0))</f>
        <v/>
      </c>
      <c r="J228" s="149" t="str">
        <f>INDEX('Cyclical_after overrides'!$A$1:$AX$244,MATCH(Recharges!$A228,'Cyclical_after overrides'!$A$1:$A$244,0),MATCH(Recharges!J$2,'Cyclical_after overrides'!$A$1:$AX$1,0))</f>
        <v/>
      </c>
      <c r="L228" s="149" t="str">
        <f>_xlfn.IFNA(INDEX(PR24_after_overrides!$D$3:$AX$128, MATCH(Recharges!$A228, PR24_after_overrides!$A$3:$A$128, 0), MATCH(Recharges!L$2, PR24_after_overrides!$D$2:$AX$2, 0)), "")</f>
        <v/>
      </c>
      <c r="M228" s="149" t="str">
        <f>_xlfn.IFNA(INDEX(PR24_after_overrides!$D$3:$AX$128, MATCH(Recharges!$A228, PR24_after_overrides!$A$3:$A$128, 0), MATCH(Recharges!M$2, PR24_after_overrides!$D$2:$AX$2, 0)), "")</f>
        <v/>
      </c>
      <c r="N228" s="149" t="str">
        <f>_xlfn.IFNA(INDEX(PR24_after_overrides!$D$3:$AX$128, MATCH(Recharges!$A228, PR24_after_overrides!$A$3:$A$128, 0), MATCH(Recharges!N$2, PR24_after_overrides!$D$2:$AX$2, 0)), "")</f>
        <v/>
      </c>
      <c r="O228" s="149" t="str">
        <f>_xlfn.IFNA(INDEX(PR24_after_overrides!$D$3:$AX$128, MATCH(Recharges!$A228, PR24_after_overrides!$A$3:$A$128, 0), MATCH(Recharges!O$2, PR24_after_overrides!$D$2:$AX$2, 0)), "")</f>
        <v/>
      </c>
      <c r="Q228" s="149">
        <f>INDEX(PR19_after_overrides!$A$1:$J$255, MATCH(Recharges!$A228, PR19_after_overrides!$A$1:$A$255, 0), MATCH(Recharges!Q$2, PR19_after_overrides!$A$1:$J$1, 0))</f>
        <v>2.2284554022069698E-2</v>
      </c>
      <c r="R228" s="149">
        <f>INDEX(PR19_after_overrides!$A$1:$J$255, MATCH(Recharges!$A228, PR19_after_overrides!$A$1:$A$255, 0), MATCH(Recharges!R$2, PR19_after_overrides!$A$1:$J$1, 0))</f>
        <v>0</v>
      </c>
      <c r="S228" s="149">
        <f>INDEX(PR19_after_overrides!$A$1:$J$255, MATCH(Recharges!$A228, PR19_after_overrides!$A$1:$A$255, 0), MATCH(Recharges!S$2, PR19_after_overrides!$A$1:$J$1, 0))</f>
        <v>0</v>
      </c>
      <c r="T228" s="149">
        <f>INDEX(PR19_after_overrides!$A$1:$J$255, MATCH(Recharges!$A228, PR19_after_overrides!$A$1:$A$255, 0), MATCH(Recharges!T$2, PR19_after_overrides!$A$1:$J$1, 0))</f>
        <v>0</v>
      </c>
      <c r="V228" s="149" cm="1">
        <f t="array" ref="V228">_xlfn.IFS($C228&lt;"2018-19",
_xlfn.IFS($X228="BPDT",SUM(Q228:R228)-SUM(S228:T228),$X228="Numbers agree",SUM(Q228:R228)-SUM(S228:T228),$X228="APR",ABS(D228)-ABS(E228),$X228="n/a",ABS(D228)-ABS(E228)),
$C228="2018-19",ABS(D228)-ABS(E228),
$C228="2019-20",ABS(D228)-ABS(E228),
$C228&lt;"2024-25",SUM(G228:H228)-SUM(I228:J228),C228&gt;="2024-25",SUM(L228:M228)-SUM(N228:O228))</f>
        <v>2.2284554022069698E-2</v>
      </c>
      <c r="X228" s="111" t="s">
        <v>578</v>
      </c>
    </row>
    <row r="229" spans="1:24" x14ac:dyDescent="0.4">
      <c r="A229" s="111" t="str">
        <f t="shared" si="6"/>
        <v>DVW15</v>
      </c>
      <c r="B229" s="111" t="s">
        <v>445</v>
      </c>
      <c r="C229" s="111" t="s">
        <v>245</v>
      </c>
      <c r="D229" s="149">
        <f>INDEX('Cyclical_after overrides'!$A$1:$AX$244,MATCH(Recharges!$A229,'Cyclical_after overrides'!$A$1:$A$244,0),MATCH(Recharges!D$2,'Cyclical_after overrides'!$A$1:$AX$1,0))</f>
        <v>0</v>
      </c>
      <c r="E229" s="149">
        <f>INDEX('Cyclical_after overrides'!$A$1:$AX$244,MATCH(Recharges!$A229,'Cyclical_after overrides'!$A$1:$A$244,0),MATCH(Recharges!E$2,'Cyclical_after overrides'!$A$1:$AX$1,0))</f>
        <v>0</v>
      </c>
      <c r="G229" s="149" t="str">
        <f>INDEX('Cyclical_after overrides'!$A$1:$AX$244,MATCH(Recharges!$A229,'Cyclical_after overrides'!$A$1:$A$244,0),MATCH(Recharges!G$2,'Cyclical_after overrides'!$A$1:$AX$1,0))</f>
        <v/>
      </c>
      <c r="H229" s="149" t="str">
        <f>INDEX('Cyclical_after overrides'!$A$1:$AX$244,MATCH(Recharges!$A229,'Cyclical_after overrides'!$A$1:$A$244,0),MATCH(Recharges!H$2,'Cyclical_after overrides'!$A$1:$AX$1,0))</f>
        <v/>
      </c>
      <c r="I229" s="149" t="str">
        <f>INDEX('Cyclical_after overrides'!$A$1:$AX$244,MATCH(Recharges!$A229,'Cyclical_after overrides'!$A$1:$A$244,0),MATCH(Recharges!I$2,'Cyclical_after overrides'!$A$1:$AX$1,0))</f>
        <v/>
      </c>
      <c r="J229" s="149" t="str">
        <f>INDEX('Cyclical_after overrides'!$A$1:$AX$244,MATCH(Recharges!$A229,'Cyclical_after overrides'!$A$1:$A$244,0),MATCH(Recharges!J$2,'Cyclical_after overrides'!$A$1:$AX$1,0))</f>
        <v/>
      </c>
      <c r="L229" s="149" t="str">
        <f>_xlfn.IFNA(INDEX(PR24_after_overrides!$D$3:$AX$128, MATCH(Recharges!$A229, PR24_after_overrides!$A$3:$A$128, 0), MATCH(Recharges!L$2, PR24_after_overrides!$D$2:$AX$2, 0)), "")</f>
        <v/>
      </c>
      <c r="M229" s="149" t="str">
        <f>_xlfn.IFNA(INDEX(PR24_after_overrides!$D$3:$AX$128, MATCH(Recharges!$A229, PR24_after_overrides!$A$3:$A$128, 0), MATCH(Recharges!M$2, PR24_after_overrides!$D$2:$AX$2, 0)), "")</f>
        <v/>
      </c>
      <c r="N229" s="149" t="str">
        <f>_xlfn.IFNA(INDEX(PR24_after_overrides!$D$3:$AX$128, MATCH(Recharges!$A229, PR24_after_overrides!$A$3:$A$128, 0), MATCH(Recharges!N$2, PR24_after_overrides!$D$2:$AX$2, 0)), "")</f>
        <v/>
      </c>
      <c r="O229" s="149" t="str">
        <f>_xlfn.IFNA(INDEX(PR24_after_overrides!$D$3:$AX$128, MATCH(Recharges!$A229, PR24_after_overrides!$A$3:$A$128, 0), MATCH(Recharges!O$2, PR24_after_overrides!$D$2:$AX$2, 0)), "")</f>
        <v/>
      </c>
      <c r="Q229" s="149">
        <f>INDEX(PR19_after_overrides!$A$1:$J$255, MATCH(Recharges!$A229, PR19_after_overrides!$A$1:$A$255, 0), MATCH(Recharges!Q$2, PR19_after_overrides!$A$1:$J$1, 0))</f>
        <v>2.7288440008742001E-2</v>
      </c>
      <c r="R229" s="149">
        <f>INDEX(PR19_after_overrides!$A$1:$J$255, MATCH(Recharges!$A229, PR19_after_overrides!$A$1:$A$255, 0), MATCH(Recharges!R$2, PR19_after_overrides!$A$1:$J$1, 0))</f>
        <v>0</v>
      </c>
      <c r="S229" s="149">
        <f>INDEX(PR19_after_overrides!$A$1:$J$255, MATCH(Recharges!$A229, PR19_after_overrides!$A$1:$A$255, 0), MATCH(Recharges!S$2, PR19_after_overrides!$A$1:$J$1, 0))</f>
        <v>0</v>
      </c>
      <c r="T229" s="149">
        <f>INDEX(PR19_after_overrides!$A$1:$J$255, MATCH(Recharges!$A229, PR19_after_overrides!$A$1:$A$255, 0), MATCH(Recharges!T$2, PR19_after_overrides!$A$1:$J$1, 0))</f>
        <v>0</v>
      </c>
      <c r="V229" s="149" cm="1">
        <f t="array" ref="V229">_xlfn.IFS($C229&lt;"2018-19",
_xlfn.IFS($X229="BPDT",SUM(Q229:R229)-SUM(S229:T229),$X229="Numbers agree",SUM(Q229:R229)-SUM(S229:T229),$X229="APR",ABS(D229)-ABS(E229),$X229="n/a",ABS(D229)-ABS(E229)),
$C229="2018-19",ABS(D229)-ABS(E229),
$C229="2019-20",ABS(D229)-ABS(E229),
$C229&lt;"2024-25",SUM(G229:H229)-SUM(I229:J229),C229&gt;="2024-25",SUM(L229:M229)-SUM(N229:O229))</f>
        <v>2.7288440008742001E-2</v>
      </c>
      <c r="X229" s="111" t="s">
        <v>578</v>
      </c>
    </row>
    <row r="230" spans="1:24" x14ac:dyDescent="0.4">
      <c r="A230" s="111" t="str">
        <f t="shared" si="6"/>
        <v>DVW16</v>
      </c>
      <c r="B230" s="111" t="s">
        <v>445</v>
      </c>
      <c r="C230" s="111" t="s">
        <v>247</v>
      </c>
      <c r="D230" s="149">
        <f>INDEX('Cyclical_after overrides'!$A$1:$AX$244,MATCH(Recharges!$A230,'Cyclical_after overrides'!$A$1:$A$244,0),MATCH(Recharges!D$2,'Cyclical_after overrides'!$A$1:$AX$1,0))</f>
        <v>6.0000000000000001E-3</v>
      </c>
      <c r="E230" s="149">
        <f>INDEX('Cyclical_after overrides'!$A$1:$AX$244,MATCH(Recharges!$A230,'Cyclical_after overrides'!$A$1:$A$244,0),MATCH(Recharges!E$2,'Cyclical_after overrides'!$A$1:$AX$1,0))</f>
        <v>0</v>
      </c>
      <c r="G230" s="149" t="str">
        <f>INDEX('Cyclical_after overrides'!$A$1:$AX$244,MATCH(Recharges!$A230,'Cyclical_after overrides'!$A$1:$A$244,0),MATCH(Recharges!G$2,'Cyclical_after overrides'!$A$1:$AX$1,0))</f>
        <v/>
      </c>
      <c r="H230" s="149" t="str">
        <f>INDEX('Cyclical_after overrides'!$A$1:$AX$244,MATCH(Recharges!$A230,'Cyclical_after overrides'!$A$1:$A$244,0),MATCH(Recharges!H$2,'Cyclical_after overrides'!$A$1:$AX$1,0))</f>
        <v/>
      </c>
      <c r="I230" s="149" t="str">
        <f>INDEX('Cyclical_after overrides'!$A$1:$AX$244,MATCH(Recharges!$A230,'Cyclical_after overrides'!$A$1:$A$244,0),MATCH(Recharges!I$2,'Cyclical_after overrides'!$A$1:$AX$1,0))</f>
        <v/>
      </c>
      <c r="J230" s="149" t="str">
        <f>INDEX('Cyclical_after overrides'!$A$1:$AX$244,MATCH(Recharges!$A230,'Cyclical_after overrides'!$A$1:$A$244,0),MATCH(Recharges!J$2,'Cyclical_after overrides'!$A$1:$AX$1,0))</f>
        <v/>
      </c>
      <c r="L230" s="149" t="str">
        <f>_xlfn.IFNA(INDEX(PR24_after_overrides!$D$3:$AX$128, MATCH(Recharges!$A230, PR24_after_overrides!$A$3:$A$128, 0), MATCH(Recharges!L$2, PR24_after_overrides!$D$2:$AX$2, 0)), "")</f>
        <v/>
      </c>
      <c r="M230" s="149" t="str">
        <f>_xlfn.IFNA(INDEX(PR24_after_overrides!$D$3:$AX$128, MATCH(Recharges!$A230, PR24_after_overrides!$A$3:$A$128, 0), MATCH(Recharges!M$2, PR24_after_overrides!$D$2:$AX$2, 0)), "")</f>
        <v/>
      </c>
      <c r="N230" s="149" t="str">
        <f>_xlfn.IFNA(INDEX(PR24_after_overrides!$D$3:$AX$128, MATCH(Recharges!$A230, PR24_after_overrides!$A$3:$A$128, 0), MATCH(Recharges!N$2, PR24_after_overrides!$D$2:$AX$2, 0)), "")</f>
        <v/>
      </c>
      <c r="O230" s="149" t="str">
        <f>_xlfn.IFNA(INDEX(PR24_after_overrides!$D$3:$AX$128, MATCH(Recharges!$A230, PR24_after_overrides!$A$3:$A$128, 0), MATCH(Recharges!O$2, PR24_after_overrides!$D$2:$AX$2, 0)), "")</f>
        <v/>
      </c>
      <c r="Q230" s="149">
        <f>INDEX(PR19_after_overrides!$A$1:$J$255, MATCH(Recharges!$A230, PR19_after_overrides!$A$1:$A$255, 0), MATCH(Recharges!Q$2, PR19_after_overrides!$A$1:$J$1, 0))</f>
        <v>2.6036282842948202E-2</v>
      </c>
      <c r="R230" s="149">
        <f>INDEX(PR19_after_overrides!$A$1:$J$255, MATCH(Recharges!$A230, PR19_after_overrides!$A$1:$A$255, 0), MATCH(Recharges!R$2, PR19_after_overrides!$A$1:$J$1, 0))</f>
        <v>2.0248108617307199E-3</v>
      </c>
      <c r="S230" s="149">
        <f>INDEX(PR19_after_overrides!$A$1:$J$255, MATCH(Recharges!$A230, PR19_after_overrides!$A$1:$A$255, 0), MATCH(Recharges!S$2, PR19_after_overrides!$A$1:$J$1, 0))</f>
        <v>0</v>
      </c>
      <c r="T230" s="149">
        <f>INDEX(PR19_after_overrides!$A$1:$J$255, MATCH(Recharges!$A230, PR19_after_overrides!$A$1:$A$255, 0), MATCH(Recharges!T$2, PR19_after_overrides!$A$1:$J$1, 0))</f>
        <v>0</v>
      </c>
      <c r="V230" s="149" cm="1">
        <f t="array" ref="V230">_xlfn.IFS($C230&lt;"2018-19",
_xlfn.IFS($X230="BPDT",SUM(Q230:R230)-SUM(S230:T230),$X230="Numbers agree",SUM(Q230:R230)-SUM(S230:T230),$X230="APR",ABS(D230)-ABS(E230),$X230="n/a",ABS(D230)-ABS(E230)),
$C230="2018-19",ABS(D230)-ABS(E230),
$C230="2019-20",ABS(D230)-ABS(E230),
$C230&lt;"2024-25",SUM(G230:H230)-SUM(I230:J230),C230&gt;="2024-25",SUM(L230:M230)-SUM(N230:O230))</f>
        <v>2.8061093704678922E-2</v>
      </c>
      <c r="X230" s="111" t="s">
        <v>578</v>
      </c>
    </row>
    <row r="231" spans="1:24" x14ac:dyDescent="0.4">
      <c r="A231" s="111" t="str">
        <f t="shared" si="6"/>
        <v>DVW17</v>
      </c>
      <c r="B231" s="111" t="s">
        <v>445</v>
      </c>
      <c r="C231" s="111" t="s">
        <v>249</v>
      </c>
      <c r="D231" s="149">
        <f>INDEX('Cyclical_after overrides'!$A$1:$AX$244,MATCH(Recharges!$A231,'Cyclical_after overrides'!$A$1:$A$244,0),MATCH(Recharges!D$2,'Cyclical_after overrides'!$A$1:$AX$1,0))</f>
        <v>0</v>
      </c>
      <c r="E231" s="149">
        <f>INDEX('Cyclical_after overrides'!$A$1:$AX$244,MATCH(Recharges!$A231,'Cyclical_after overrides'!$A$1:$A$244,0),MATCH(Recharges!E$2,'Cyclical_after overrides'!$A$1:$AX$1,0))</f>
        <v>0</v>
      </c>
      <c r="G231" s="149" t="str">
        <f>INDEX('Cyclical_after overrides'!$A$1:$AX$244,MATCH(Recharges!$A231,'Cyclical_after overrides'!$A$1:$A$244,0),MATCH(Recharges!G$2,'Cyclical_after overrides'!$A$1:$AX$1,0))</f>
        <v/>
      </c>
      <c r="H231" s="149" t="str">
        <f>INDEX('Cyclical_after overrides'!$A$1:$AX$244,MATCH(Recharges!$A231,'Cyclical_after overrides'!$A$1:$A$244,0),MATCH(Recharges!H$2,'Cyclical_after overrides'!$A$1:$AX$1,0))</f>
        <v/>
      </c>
      <c r="I231" s="149" t="str">
        <f>INDEX('Cyclical_after overrides'!$A$1:$AX$244,MATCH(Recharges!$A231,'Cyclical_after overrides'!$A$1:$A$244,0),MATCH(Recharges!I$2,'Cyclical_after overrides'!$A$1:$AX$1,0))</f>
        <v/>
      </c>
      <c r="J231" s="149" t="str">
        <f>INDEX('Cyclical_after overrides'!$A$1:$AX$244,MATCH(Recharges!$A231,'Cyclical_after overrides'!$A$1:$A$244,0),MATCH(Recharges!J$2,'Cyclical_after overrides'!$A$1:$AX$1,0))</f>
        <v/>
      </c>
      <c r="L231" s="149" t="str">
        <f>_xlfn.IFNA(INDEX(PR24_after_overrides!$D$3:$AX$128, MATCH(Recharges!$A231, PR24_after_overrides!$A$3:$A$128, 0), MATCH(Recharges!L$2, PR24_after_overrides!$D$2:$AX$2, 0)), "")</f>
        <v/>
      </c>
      <c r="M231" s="149" t="str">
        <f>_xlfn.IFNA(INDEX(PR24_after_overrides!$D$3:$AX$128, MATCH(Recharges!$A231, PR24_after_overrides!$A$3:$A$128, 0), MATCH(Recharges!M$2, PR24_after_overrides!$D$2:$AX$2, 0)), "")</f>
        <v/>
      </c>
      <c r="N231" s="149" t="str">
        <f>_xlfn.IFNA(INDEX(PR24_after_overrides!$D$3:$AX$128, MATCH(Recharges!$A231, PR24_after_overrides!$A$3:$A$128, 0), MATCH(Recharges!N$2, PR24_after_overrides!$D$2:$AX$2, 0)), "")</f>
        <v/>
      </c>
      <c r="O231" s="149" t="str">
        <f>_xlfn.IFNA(INDEX(PR24_after_overrides!$D$3:$AX$128, MATCH(Recharges!$A231, PR24_after_overrides!$A$3:$A$128, 0), MATCH(Recharges!O$2, PR24_after_overrides!$D$2:$AX$2, 0)), "")</f>
        <v/>
      </c>
      <c r="Q231" s="149">
        <f>INDEX(PR19_after_overrides!$A$1:$J$255, MATCH(Recharges!$A231, PR19_after_overrides!$A$1:$A$255, 0), MATCH(Recharges!Q$2, PR19_after_overrides!$A$1:$J$1, 0))</f>
        <v>1.63340691348824E-2</v>
      </c>
      <c r="R231" s="149">
        <f>INDEX(PR19_after_overrides!$A$1:$J$255, MATCH(Recharges!$A231, PR19_after_overrides!$A$1:$A$255, 0), MATCH(Recharges!R$2, PR19_after_overrides!$A$1:$J$1, 0))</f>
        <v>3.2264944283551603E-2</v>
      </c>
      <c r="S231" s="149">
        <f>INDEX(PR19_after_overrides!$A$1:$J$255, MATCH(Recharges!$A231, PR19_after_overrides!$A$1:$A$255, 0), MATCH(Recharges!S$2, PR19_after_overrides!$A$1:$J$1, 0))</f>
        <v>0</v>
      </c>
      <c r="T231" s="149">
        <f>INDEX(PR19_after_overrides!$A$1:$J$255, MATCH(Recharges!$A231, PR19_after_overrides!$A$1:$A$255, 0), MATCH(Recharges!T$2, PR19_after_overrides!$A$1:$J$1, 0))</f>
        <v>0</v>
      </c>
      <c r="V231" s="149" cm="1">
        <f t="array" ref="V231">_xlfn.IFS($C231&lt;"2018-19",
_xlfn.IFS($X231="BPDT",SUM(Q231:R231)-SUM(S231:T231),$X231="Numbers agree",SUM(Q231:R231)-SUM(S231:T231),$X231="APR",ABS(D231)-ABS(E231),$X231="n/a",ABS(D231)-ABS(E231)),
$C231="2018-19",ABS(D231)-ABS(E231),
$C231="2019-20",ABS(D231)-ABS(E231),
$C231&lt;"2024-25",SUM(G231:H231)-SUM(I231:J231),C231&gt;="2024-25",SUM(L231:M231)-SUM(N231:O231))</f>
        <v>4.8599013418434006E-2</v>
      </c>
      <c r="X231" s="111" t="s">
        <v>578</v>
      </c>
    </row>
    <row r="232" spans="1:24" x14ac:dyDescent="0.4">
      <c r="A232" s="111" t="str">
        <f t="shared" ref="A232:A294" si="13">B232&amp;RIGHT(C232,2)</f>
        <v>DVW18</v>
      </c>
      <c r="B232" s="111" t="s">
        <v>445</v>
      </c>
      <c r="C232" s="111" t="s">
        <v>251</v>
      </c>
      <c r="D232" s="149">
        <f>INDEX('Cyclical_after overrides'!$A$1:$AX$244,MATCH(Recharges!$A232,'Cyclical_after overrides'!$A$1:$A$244,0),MATCH(Recharges!D$2,'Cyclical_after overrides'!$A$1:$AX$1,0))</f>
        <v>-0.14299999999999999</v>
      </c>
      <c r="E232" s="149">
        <f>INDEX('Cyclical_after overrides'!$A$1:$AX$244,MATCH(Recharges!$A232,'Cyclical_after overrides'!$A$1:$A$244,0),MATCH(Recharges!E$2,'Cyclical_after overrides'!$A$1:$AX$1,0))</f>
        <v>1.7999999999999999E-2</v>
      </c>
      <c r="G232" s="149" t="str">
        <f>INDEX('Cyclical_after overrides'!$A$1:$AX$244,MATCH(Recharges!$A232,'Cyclical_after overrides'!$A$1:$A$244,0),MATCH(Recharges!G$2,'Cyclical_after overrides'!$A$1:$AX$1,0))</f>
        <v/>
      </c>
      <c r="H232" s="149" t="str">
        <f>INDEX('Cyclical_after overrides'!$A$1:$AX$244,MATCH(Recharges!$A232,'Cyclical_after overrides'!$A$1:$A$244,0),MATCH(Recharges!H$2,'Cyclical_after overrides'!$A$1:$AX$1,0))</f>
        <v/>
      </c>
      <c r="I232" s="149" t="str">
        <f>INDEX('Cyclical_after overrides'!$A$1:$AX$244,MATCH(Recharges!$A232,'Cyclical_after overrides'!$A$1:$A$244,0),MATCH(Recharges!I$2,'Cyclical_after overrides'!$A$1:$AX$1,0))</f>
        <v/>
      </c>
      <c r="J232" s="149" t="str">
        <f>INDEX('Cyclical_after overrides'!$A$1:$AX$244,MATCH(Recharges!$A232,'Cyclical_after overrides'!$A$1:$A$244,0),MATCH(Recharges!J$2,'Cyclical_after overrides'!$A$1:$AX$1,0))</f>
        <v/>
      </c>
      <c r="L232" s="149" t="str">
        <f>_xlfn.IFNA(INDEX(PR24_after_overrides!$D$3:$AX$128, MATCH(Recharges!$A232, PR24_after_overrides!$A$3:$A$128, 0), MATCH(Recharges!L$2, PR24_after_overrides!$D$2:$AX$2, 0)), "")</f>
        <v/>
      </c>
      <c r="M232" s="149" t="str">
        <f>_xlfn.IFNA(INDEX(PR24_after_overrides!$D$3:$AX$128, MATCH(Recharges!$A232, PR24_after_overrides!$A$3:$A$128, 0), MATCH(Recharges!M$2, PR24_after_overrides!$D$2:$AX$2, 0)), "")</f>
        <v/>
      </c>
      <c r="N232" s="149" t="str">
        <f>_xlfn.IFNA(INDEX(PR24_after_overrides!$D$3:$AX$128, MATCH(Recharges!$A232, PR24_after_overrides!$A$3:$A$128, 0), MATCH(Recharges!N$2, PR24_after_overrides!$D$2:$AX$2, 0)), "")</f>
        <v/>
      </c>
      <c r="O232" s="149" t="str">
        <f>_xlfn.IFNA(INDEX(PR24_after_overrides!$D$3:$AX$128, MATCH(Recharges!$A232, PR24_after_overrides!$A$3:$A$128, 0), MATCH(Recharges!O$2, PR24_after_overrides!$D$2:$AX$2, 0)), "")</f>
        <v/>
      </c>
      <c r="Q232" s="149">
        <f>INDEX(PR19_after_overrides!$A$1:$J$255, MATCH(Recharges!$A232, PR19_after_overrides!$A$1:$A$255, 0), MATCH(Recharges!Q$2, PR19_after_overrides!$A$1:$J$1, 0))</f>
        <v>2.7617561999999998E-2</v>
      </c>
      <c r="R232" s="149">
        <f>INDEX(PR19_after_overrides!$A$1:$J$255, MATCH(Recharges!$A232, PR19_after_overrides!$A$1:$A$255, 0), MATCH(Recharges!R$2, PR19_after_overrides!$A$1:$J$1, 0))</f>
        <v>0.1152427068</v>
      </c>
      <c r="S232" s="149">
        <f>INDEX(PR19_after_overrides!$A$1:$J$255, MATCH(Recharges!$A232, PR19_after_overrides!$A$1:$A$255, 0), MATCH(Recharges!S$2, PR19_after_overrides!$A$1:$J$1, 0))</f>
        <v>0</v>
      </c>
      <c r="T232" s="149">
        <f>INDEX(PR19_after_overrides!$A$1:$J$255, MATCH(Recharges!$A232, PR19_after_overrides!$A$1:$A$255, 0), MATCH(Recharges!T$2, PR19_after_overrides!$A$1:$J$1, 0))</f>
        <v>0</v>
      </c>
      <c r="V232" s="149" cm="1">
        <f t="array" ref="V232">_xlfn.IFS($C232&lt;"2018-19",
_xlfn.IFS($X232="BPDT",SUM(Q232:R232)-SUM(S232:T232),$X232="Numbers agree",SUM(Q232:R232)-SUM(S232:T232),$X232="APR",ABS(D232)-ABS(E232),$X232="n/a",ABS(D232)-ABS(E232)),
$C232="2018-19",ABS(D232)-ABS(E232),
$C232="2019-20",ABS(D232)-ABS(E232),
$C232&lt;"2024-25",SUM(G232:H232)-SUM(I232:J232),C232&gt;="2024-25",SUM(L232:M232)-SUM(N232:O232))</f>
        <v>0.1428602688</v>
      </c>
      <c r="X232" s="111" t="s">
        <v>578</v>
      </c>
    </row>
    <row r="233" spans="1:24" x14ac:dyDescent="0.4">
      <c r="A233" s="111" t="str">
        <f t="shared" si="13"/>
        <v>DVW19</v>
      </c>
      <c r="B233" s="111" t="s">
        <v>445</v>
      </c>
      <c r="C233" s="111" t="s">
        <v>253</v>
      </c>
      <c r="D233" s="149" t="str">
        <f>INDEX('Cyclical_after overrides'!$A$1:$AX$244,MATCH(Recharges!$A233,'Cyclical_after overrides'!$A$1:$A$244,0),MATCH(Recharges!D$2,'Cyclical_after overrides'!$A$1:$AX$1,0))</f>
        <v/>
      </c>
      <c r="E233" s="149" t="str">
        <f>INDEX('Cyclical_after overrides'!$A$1:$AX$244,MATCH(Recharges!$A233,'Cyclical_after overrides'!$A$1:$A$244,0),MATCH(Recharges!E$2,'Cyclical_after overrides'!$A$1:$AX$1,0))</f>
        <v/>
      </c>
      <c r="G233" s="149" t="str">
        <f>INDEX('Cyclical_after overrides'!$A$1:$AX$244,MATCH(Recharges!$A233,'Cyclical_after overrides'!$A$1:$A$244,0),MATCH(Recharges!G$2,'Cyclical_after overrides'!$A$1:$AX$1,0))</f>
        <v/>
      </c>
      <c r="H233" s="149" t="str">
        <f>INDEX('Cyclical_after overrides'!$A$1:$AX$244,MATCH(Recharges!$A233,'Cyclical_after overrides'!$A$1:$A$244,0),MATCH(Recharges!H$2,'Cyclical_after overrides'!$A$1:$AX$1,0))</f>
        <v/>
      </c>
      <c r="I233" s="149" t="str">
        <f>INDEX('Cyclical_after overrides'!$A$1:$AX$244,MATCH(Recharges!$A233,'Cyclical_after overrides'!$A$1:$A$244,0),MATCH(Recharges!I$2,'Cyclical_after overrides'!$A$1:$AX$1,0))</f>
        <v/>
      </c>
      <c r="J233" s="149" t="str">
        <f>INDEX('Cyclical_after overrides'!$A$1:$AX$244,MATCH(Recharges!$A233,'Cyclical_after overrides'!$A$1:$A$244,0),MATCH(Recharges!J$2,'Cyclical_after overrides'!$A$1:$AX$1,0))</f>
        <v/>
      </c>
      <c r="L233" s="149" t="str">
        <f>_xlfn.IFNA(INDEX(PR24_after_overrides!$D$3:$AX$128, MATCH(Recharges!$A233, PR24_after_overrides!$A$3:$A$128, 0), MATCH(Recharges!L$2, PR24_after_overrides!$D$2:$AX$2, 0)), "")</f>
        <v/>
      </c>
      <c r="M233" s="149" t="str">
        <f>_xlfn.IFNA(INDEX(PR24_after_overrides!$D$3:$AX$128, MATCH(Recharges!$A233, PR24_after_overrides!$A$3:$A$128, 0), MATCH(Recharges!M$2, PR24_after_overrides!$D$2:$AX$2, 0)), "")</f>
        <v/>
      </c>
      <c r="N233" s="149" t="str">
        <f>_xlfn.IFNA(INDEX(PR24_after_overrides!$D$3:$AX$128, MATCH(Recharges!$A233, PR24_after_overrides!$A$3:$A$128, 0), MATCH(Recharges!N$2, PR24_after_overrides!$D$2:$AX$2, 0)), "")</f>
        <v/>
      </c>
      <c r="O233" s="149" t="str">
        <f>_xlfn.IFNA(INDEX(PR24_after_overrides!$D$3:$AX$128, MATCH(Recharges!$A233, PR24_after_overrides!$A$3:$A$128, 0), MATCH(Recharges!O$2, PR24_after_overrides!$D$2:$AX$2, 0)), "")</f>
        <v/>
      </c>
      <c r="Q233" s="149">
        <f>INDEX(PR19_after_overrides!$A$1:$J$255, MATCH(Recharges!$A233, PR19_after_overrides!$A$1:$A$255, 0), MATCH(Recharges!Q$2, PR19_after_overrides!$A$1:$J$1, 0))</f>
        <v>0</v>
      </c>
      <c r="R233" s="149">
        <f>INDEX(PR19_after_overrides!$A$1:$J$255, MATCH(Recharges!$A233, PR19_after_overrides!$A$1:$A$255, 0), MATCH(Recharges!R$2, PR19_after_overrides!$A$1:$J$1, 0))</f>
        <v>0</v>
      </c>
      <c r="S233" s="149">
        <f>INDEX(PR19_after_overrides!$A$1:$J$255, MATCH(Recharges!$A233, PR19_after_overrides!$A$1:$A$255, 0), MATCH(Recharges!S$2, PR19_after_overrides!$A$1:$J$1, 0))</f>
        <v>0</v>
      </c>
      <c r="T233" s="149">
        <f>INDEX(PR19_after_overrides!$A$1:$J$255, MATCH(Recharges!$A233, PR19_after_overrides!$A$1:$A$255, 0), MATCH(Recharges!T$2, PR19_after_overrides!$A$1:$J$1, 0))</f>
        <v>0</v>
      </c>
      <c r="V233" s="158">
        <f>$AB$11*$AC$7</f>
        <v>0.17646115642121812</v>
      </c>
      <c r="X233" s="111"/>
    </row>
    <row r="234" spans="1:24" x14ac:dyDescent="0.4">
      <c r="A234" s="111" t="str">
        <f t="shared" si="13"/>
        <v>PRT14</v>
      </c>
      <c r="B234" s="111" t="s">
        <v>457</v>
      </c>
      <c r="C234" s="111" t="s">
        <v>243</v>
      </c>
      <c r="D234" s="149">
        <f>INDEX('Cyclical_after overrides'!$A$1:$AX$244,MATCH(Recharges!$A234,'Cyclical_after overrides'!$A$1:$A$244,0),MATCH(Recharges!D$2,'Cyclical_after overrides'!$A$1:$AX$1,0))</f>
        <v>0.128</v>
      </c>
      <c r="E234" s="149">
        <f>INDEX('Cyclical_after overrides'!$A$1:$AX$244,MATCH(Recharges!$A234,'Cyclical_after overrides'!$A$1:$A$244,0),MATCH(Recharges!E$2,'Cyclical_after overrides'!$A$1:$AX$1,0))</f>
        <v>0</v>
      </c>
      <c r="G234" s="149" t="str">
        <f>INDEX('Cyclical_after overrides'!$A$1:$AX$244,MATCH(Recharges!$A234,'Cyclical_after overrides'!$A$1:$A$244,0),MATCH(Recharges!G$2,'Cyclical_after overrides'!$A$1:$AX$1,0))</f>
        <v/>
      </c>
      <c r="H234" s="149" t="str">
        <f>INDEX('Cyclical_after overrides'!$A$1:$AX$244,MATCH(Recharges!$A234,'Cyclical_after overrides'!$A$1:$A$244,0),MATCH(Recharges!H$2,'Cyclical_after overrides'!$A$1:$AX$1,0))</f>
        <v/>
      </c>
      <c r="I234" s="149" t="str">
        <f>INDEX('Cyclical_after overrides'!$A$1:$AX$244,MATCH(Recharges!$A234,'Cyclical_after overrides'!$A$1:$A$244,0),MATCH(Recharges!I$2,'Cyclical_after overrides'!$A$1:$AX$1,0))</f>
        <v/>
      </c>
      <c r="J234" s="149" t="str">
        <f>INDEX('Cyclical_after overrides'!$A$1:$AX$244,MATCH(Recharges!$A234,'Cyclical_after overrides'!$A$1:$A$244,0),MATCH(Recharges!J$2,'Cyclical_after overrides'!$A$1:$AX$1,0))</f>
        <v/>
      </c>
      <c r="L234" s="149" t="str">
        <f>_xlfn.IFNA(INDEX(PR24_after_overrides!$D$3:$AX$128, MATCH(Recharges!$A234, PR24_after_overrides!$A$3:$A$128, 0), MATCH(Recharges!L$2, PR24_after_overrides!$D$2:$AX$2, 0)), "")</f>
        <v/>
      </c>
      <c r="M234" s="149" t="str">
        <f>_xlfn.IFNA(INDEX(PR24_after_overrides!$D$3:$AX$128, MATCH(Recharges!$A234, PR24_after_overrides!$A$3:$A$128, 0), MATCH(Recharges!M$2, PR24_after_overrides!$D$2:$AX$2, 0)), "")</f>
        <v/>
      </c>
      <c r="N234" s="149" t="str">
        <f>_xlfn.IFNA(INDEX(PR24_after_overrides!$D$3:$AX$128, MATCH(Recharges!$A234, PR24_after_overrides!$A$3:$A$128, 0), MATCH(Recharges!N$2, PR24_after_overrides!$D$2:$AX$2, 0)), "")</f>
        <v/>
      </c>
      <c r="O234" s="149" t="str">
        <f>_xlfn.IFNA(INDEX(PR24_after_overrides!$D$3:$AX$128, MATCH(Recharges!$A234, PR24_after_overrides!$A$3:$A$128, 0), MATCH(Recharges!O$2, PR24_after_overrides!$D$2:$AX$2, 0)), "")</f>
        <v/>
      </c>
      <c r="Q234" s="149">
        <f>INDEX(PR19_after_overrides!$A$1:$J$255, MATCH(Recharges!$A234, PR19_after_overrides!$A$1:$A$255, 0), MATCH(Recharges!Q$2, PR19_after_overrides!$A$1:$J$1, 0))</f>
        <v>8.7999999999999995E-2</v>
      </c>
      <c r="R234" s="149">
        <f>INDEX(PR19_after_overrides!$A$1:$J$255, MATCH(Recharges!$A234, PR19_after_overrides!$A$1:$A$255, 0), MATCH(Recharges!R$2, PR19_after_overrides!$A$1:$J$1, 0))</f>
        <v>0</v>
      </c>
      <c r="S234" s="149">
        <f>INDEX(PR19_after_overrides!$A$1:$J$255, MATCH(Recharges!$A234, PR19_after_overrides!$A$1:$A$255, 0), MATCH(Recharges!S$2, PR19_after_overrides!$A$1:$J$1, 0))</f>
        <v>0</v>
      </c>
      <c r="T234" s="149">
        <f>INDEX(PR19_after_overrides!$A$1:$J$255, MATCH(Recharges!$A234, PR19_after_overrides!$A$1:$A$255, 0), MATCH(Recharges!T$2, PR19_after_overrides!$A$1:$J$1, 0))</f>
        <v>0</v>
      </c>
      <c r="V234" s="149" cm="1">
        <f t="array" ref="V234">_xlfn.IFS($C234&lt;"2018-19",
_xlfn.IFS($X234="BPDT",SUM(Q234:R234)-SUM(S234:T234),$X234="Numbers agree",SUM(Q234:R234)-SUM(S234:T234),$X234="APR",ABS(D234)-ABS(E234),$X234="n/a",ABS(D234)-ABS(E234)),
$C234="2018-19",ABS(D234)-ABS(E234),
$C234="2019-20",ABS(D234)-ABS(E234),
$C234&lt;"2024-25",SUM(G234:H234)-SUM(I234:J234),C234&gt;="2024-25",SUM(L234:M234)-SUM(N234:O234))</f>
        <v>0.128</v>
      </c>
      <c r="X234" s="111" t="s">
        <v>582</v>
      </c>
    </row>
    <row r="235" spans="1:24" x14ac:dyDescent="0.4">
      <c r="A235" s="111" t="str">
        <f t="shared" si="13"/>
        <v>PRT15</v>
      </c>
      <c r="B235" s="111" t="s">
        <v>457</v>
      </c>
      <c r="C235" s="111" t="s">
        <v>245</v>
      </c>
      <c r="D235" s="149">
        <f>INDEX('Cyclical_after overrides'!$A$1:$AX$244,MATCH(Recharges!$A235,'Cyclical_after overrides'!$A$1:$A$244,0),MATCH(Recharges!D$2,'Cyclical_after overrides'!$A$1:$AX$1,0))</f>
        <v>0.14099999999999999</v>
      </c>
      <c r="E235" s="149">
        <f>INDEX('Cyclical_after overrides'!$A$1:$AX$244,MATCH(Recharges!$A235,'Cyclical_after overrides'!$A$1:$A$244,0),MATCH(Recharges!E$2,'Cyclical_after overrides'!$A$1:$AX$1,0))</f>
        <v>0</v>
      </c>
      <c r="G235" s="149" t="str">
        <f>INDEX('Cyclical_after overrides'!$A$1:$AX$244,MATCH(Recharges!$A235,'Cyclical_after overrides'!$A$1:$A$244,0),MATCH(Recharges!G$2,'Cyclical_after overrides'!$A$1:$AX$1,0))</f>
        <v/>
      </c>
      <c r="H235" s="149" t="str">
        <f>INDEX('Cyclical_after overrides'!$A$1:$AX$244,MATCH(Recharges!$A235,'Cyclical_after overrides'!$A$1:$A$244,0),MATCH(Recharges!H$2,'Cyclical_after overrides'!$A$1:$AX$1,0))</f>
        <v/>
      </c>
      <c r="I235" s="149" t="str">
        <f>INDEX('Cyclical_after overrides'!$A$1:$AX$244,MATCH(Recharges!$A235,'Cyclical_after overrides'!$A$1:$A$244,0),MATCH(Recharges!I$2,'Cyclical_after overrides'!$A$1:$AX$1,0))</f>
        <v/>
      </c>
      <c r="J235" s="149" t="str">
        <f>INDEX('Cyclical_after overrides'!$A$1:$AX$244,MATCH(Recharges!$A235,'Cyclical_after overrides'!$A$1:$A$244,0),MATCH(Recharges!J$2,'Cyclical_after overrides'!$A$1:$AX$1,0))</f>
        <v/>
      </c>
      <c r="L235" s="149" t="str">
        <f>_xlfn.IFNA(INDEX(PR24_after_overrides!$D$3:$AX$128, MATCH(Recharges!$A235, PR24_after_overrides!$A$3:$A$128, 0), MATCH(Recharges!L$2, PR24_after_overrides!$D$2:$AX$2, 0)), "")</f>
        <v/>
      </c>
      <c r="M235" s="149" t="str">
        <f>_xlfn.IFNA(INDEX(PR24_after_overrides!$D$3:$AX$128, MATCH(Recharges!$A235, PR24_after_overrides!$A$3:$A$128, 0), MATCH(Recharges!M$2, PR24_after_overrides!$D$2:$AX$2, 0)), "")</f>
        <v/>
      </c>
      <c r="N235" s="149" t="str">
        <f>_xlfn.IFNA(INDEX(PR24_after_overrides!$D$3:$AX$128, MATCH(Recharges!$A235, PR24_after_overrides!$A$3:$A$128, 0), MATCH(Recharges!N$2, PR24_after_overrides!$D$2:$AX$2, 0)), "")</f>
        <v/>
      </c>
      <c r="O235" s="149" t="str">
        <f>_xlfn.IFNA(INDEX(PR24_after_overrides!$D$3:$AX$128, MATCH(Recharges!$A235, PR24_after_overrides!$A$3:$A$128, 0), MATCH(Recharges!O$2, PR24_after_overrides!$D$2:$AX$2, 0)), "")</f>
        <v/>
      </c>
      <c r="Q235" s="149">
        <f>INDEX(PR19_after_overrides!$A$1:$J$255, MATCH(Recharges!$A235, PR19_after_overrides!$A$1:$A$255, 0), MATCH(Recharges!Q$2, PR19_after_overrides!$A$1:$J$1, 0))</f>
        <v>8.1000000000000003E-2</v>
      </c>
      <c r="R235" s="149">
        <f>INDEX(PR19_after_overrides!$A$1:$J$255, MATCH(Recharges!$A235, PR19_after_overrides!$A$1:$A$255, 0), MATCH(Recharges!R$2, PR19_after_overrides!$A$1:$J$1, 0))</f>
        <v>0</v>
      </c>
      <c r="S235" s="149">
        <f>INDEX(PR19_after_overrides!$A$1:$J$255, MATCH(Recharges!$A235, PR19_after_overrides!$A$1:$A$255, 0), MATCH(Recharges!S$2, PR19_after_overrides!$A$1:$J$1, 0))</f>
        <v>0</v>
      </c>
      <c r="T235" s="149">
        <f>INDEX(PR19_after_overrides!$A$1:$J$255, MATCH(Recharges!$A235, PR19_after_overrides!$A$1:$A$255, 0), MATCH(Recharges!T$2, PR19_after_overrides!$A$1:$J$1, 0))</f>
        <v>0</v>
      </c>
      <c r="V235" s="149" cm="1">
        <f t="array" ref="V235">_xlfn.IFS($C235&lt;"2018-19",
_xlfn.IFS($X235="BPDT",SUM(Q235:R235)-SUM(S235:T235),$X235="Numbers agree",SUM(Q235:R235)-SUM(S235:T235),$X235="APR",ABS(D235)-ABS(E235),$X235="n/a",ABS(D235)-ABS(E235)),
$C235="2018-19",ABS(D235)-ABS(E235),
$C235="2019-20",ABS(D235)-ABS(E235),
$C235&lt;"2024-25",SUM(G235:H235)-SUM(I235:J235),C235&gt;="2024-25",SUM(L235:M235)-SUM(N235:O235))</f>
        <v>0.14099999999999999</v>
      </c>
      <c r="X235" s="111" t="s">
        <v>582</v>
      </c>
    </row>
    <row r="236" spans="1:24" x14ac:dyDescent="0.4">
      <c r="A236" s="111" t="str">
        <f t="shared" si="13"/>
        <v>PRT16</v>
      </c>
      <c r="B236" s="111" t="s">
        <v>457</v>
      </c>
      <c r="C236" s="111" t="s">
        <v>247</v>
      </c>
      <c r="D236" s="149">
        <f>INDEX('Cyclical_after overrides'!$A$1:$AX$244,MATCH(Recharges!$A236,'Cyclical_after overrides'!$A$1:$A$244,0),MATCH(Recharges!D$2,'Cyclical_after overrides'!$A$1:$AX$1,0))</f>
        <v>-0.1</v>
      </c>
      <c r="E236" s="149">
        <f>INDEX('Cyclical_after overrides'!$A$1:$AX$244,MATCH(Recharges!$A236,'Cyclical_after overrides'!$A$1:$A$244,0),MATCH(Recharges!E$2,'Cyclical_after overrides'!$A$1:$AX$1,0))</f>
        <v>0</v>
      </c>
      <c r="G236" s="149" t="str">
        <f>INDEX('Cyclical_after overrides'!$A$1:$AX$244,MATCH(Recharges!$A236,'Cyclical_after overrides'!$A$1:$A$244,0),MATCH(Recharges!G$2,'Cyclical_after overrides'!$A$1:$AX$1,0))</f>
        <v/>
      </c>
      <c r="H236" s="149" t="str">
        <f>INDEX('Cyclical_after overrides'!$A$1:$AX$244,MATCH(Recharges!$A236,'Cyclical_after overrides'!$A$1:$A$244,0),MATCH(Recharges!H$2,'Cyclical_after overrides'!$A$1:$AX$1,0))</f>
        <v/>
      </c>
      <c r="I236" s="149" t="str">
        <f>INDEX('Cyclical_after overrides'!$A$1:$AX$244,MATCH(Recharges!$A236,'Cyclical_after overrides'!$A$1:$A$244,0),MATCH(Recharges!I$2,'Cyclical_after overrides'!$A$1:$AX$1,0))</f>
        <v/>
      </c>
      <c r="J236" s="149" t="str">
        <f>INDEX('Cyclical_after overrides'!$A$1:$AX$244,MATCH(Recharges!$A236,'Cyclical_after overrides'!$A$1:$A$244,0),MATCH(Recharges!J$2,'Cyclical_after overrides'!$A$1:$AX$1,0))</f>
        <v/>
      </c>
      <c r="L236" s="149" t="str">
        <f>_xlfn.IFNA(INDEX(PR24_after_overrides!$D$3:$AX$128, MATCH(Recharges!$A236, PR24_after_overrides!$A$3:$A$128, 0), MATCH(Recharges!L$2, PR24_after_overrides!$D$2:$AX$2, 0)), "")</f>
        <v/>
      </c>
      <c r="M236" s="149" t="str">
        <f>_xlfn.IFNA(INDEX(PR24_after_overrides!$D$3:$AX$128, MATCH(Recharges!$A236, PR24_after_overrides!$A$3:$A$128, 0), MATCH(Recharges!M$2, PR24_after_overrides!$D$2:$AX$2, 0)), "")</f>
        <v/>
      </c>
      <c r="N236" s="149" t="str">
        <f>_xlfn.IFNA(INDEX(PR24_after_overrides!$D$3:$AX$128, MATCH(Recharges!$A236, PR24_after_overrides!$A$3:$A$128, 0), MATCH(Recharges!N$2, PR24_after_overrides!$D$2:$AX$2, 0)), "")</f>
        <v/>
      </c>
      <c r="O236" s="149" t="str">
        <f>_xlfn.IFNA(INDEX(PR24_after_overrides!$D$3:$AX$128, MATCH(Recharges!$A236, PR24_after_overrides!$A$3:$A$128, 0), MATCH(Recharges!O$2, PR24_after_overrides!$D$2:$AX$2, 0)), "")</f>
        <v/>
      </c>
      <c r="Q236" s="149">
        <f>INDEX(PR19_after_overrides!$A$1:$J$255, MATCH(Recharges!$A236, PR19_after_overrides!$A$1:$A$255, 0), MATCH(Recharges!Q$2, PR19_after_overrides!$A$1:$J$1, 0))</f>
        <v>0.08</v>
      </c>
      <c r="R236" s="149">
        <f>INDEX(PR19_after_overrides!$A$1:$J$255, MATCH(Recharges!$A236, PR19_after_overrides!$A$1:$A$255, 0), MATCH(Recharges!R$2, PR19_after_overrides!$A$1:$J$1, 0))</f>
        <v>1.4E-2</v>
      </c>
      <c r="S236" s="149">
        <f>INDEX(PR19_after_overrides!$A$1:$J$255, MATCH(Recharges!$A236, PR19_after_overrides!$A$1:$A$255, 0), MATCH(Recharges!S$2, PR19_after_overrides!$A$1:$J$1, 0))</f>
        <v>0</v>
      </c>
      <c r="T236" s="149">
        <f>INDEX(PR19_after_overrides!$A$1:$J$255, MATCH(Recharges!$A236, PR19_after_overrides!$A$1:$A$255, 0), MATCH(Recharges!T$2, PR19_after_overrides!$A$1:$J$1, 0))</f>
        <v>0</v>
      </c>
      <c r="V236" s="149" cm="1">
        <f t="array" ref="V236">_xlfn.IFS($C236&lt;"2018-19",
_xlfn.IFS($X236="BPDT",SUM(Q236:R236)-SUM(S236:T236),$X236="Numbers agree",SUM(Q236:R236)-SUM(S236:T236),$X236="APR",ABS(D236)-ABS(E236),$X236="n/a",ABS(D236)-ABS(E236)),
$C236="2018-19",ABS(D236)-ABS(E236),
$C236="2019-20",ABS(D236)-ABS(E236),
$C236&lt;"2024-25",SUM(G236:H236)-SUM(I236:J236),C236&gt;="2024-25",SUM(L236:M236)-SUM(N236:O236))</f>
        <v>0.1</v>
      </c>
      <c r="X236" s="111" t="s">
        <v>582</v>
      </c>
    </row>
    <row r="237" spans="1:24" x14ac:dyDescent="0.4">
      <c r="A237" s="111" t="str">
        <f t="shared" si="13"/>
        <v>PRT17</v>
      </c>
      <c r="B237" s="111" t="s">
        <v>457</v>
      </c>
      <c r="C237" s="111" t="s">
        <v>249</v>
      </c>
      <c r="D237" s="149">
        <f>INDEX('Cyclical_after overrides'!$A$1:$AX$244,MATCH(Recharges!$A237,'Cyclical_after overrides'!$A$1:$A$244,0),MATCH(Recharges!D$2,'Cyclical_after overrides'!$A$1:$AX$1,0))</f>
        <v>-0.182</v>
      </c>
      <c r="E237" s="149">
        <f>INDEX('Cyclical_after overrides'!$A$1:$AX$244,MATCH(Recharges!$A237,'Cyclical_after overrides'!$A$1:$A$244,0),MATCH(Recharges!E$2,'Cyclical_after overrides'!$A$1:$AX$1,0))</f>
        <v>0</v>
      </c>
      <c r="G237" s="149" t="str">
        <f>INDEX('Cyclical_after overrides'!$A$1:$AX$244,MATCH(Recharges!$A237,'Cyclical_after overrides'!$A$1:$A$244,0),MATCH(Recharges!G$2,'Cyclical_after overrides'!$A$1:$AX$1,0))</f>
        <v/>
      </c>
      <c r="H237" s="149" t="str">
        <f>INDEX('Cyclical_after overrides'!$A$1:$AX$244,MATCH(Recharges!$A237,'Cyclical_after overrides'!$A$1:$A$244,0),MATCH(Recharges!H$2,'Cyclical_after overrides'!$A$1:$AX$1,0))</f>
        <v/>
      </c>
      <c r="I237" s="149" t="str">
        <f>INDEX('Cyclical_after overrides'!$A$1:$AX$244,MATCH(Recharges!$A237,'Cyclical_after overrides'!$A$1:$A$244,0),MATCH(Recharges!I$2,'Cyclical_after overrides'!$A$1:$AX$1,0))</f>
        <v/>
      </c>
      <c r="J237" s="149" t="str">
        <f>INDEX('Cyclical_after overrides'!$A$1:$AX$244,MATCH(Recharges!$A237,'Cyclical_after overrides'!$A$1:$A$244,0),MATCH(Recharges!J$2,'Cyclical_after overrides'!$A$1:$AX$1,0))</f>
        <v/>
      </c>
      <c r="L237" s="149" t="str">
        <f>_xlfn.IFNA(INDEX(PR24_after_overrides!$D$3:$AX$128, MATCH(Recharges!$A237, PR24_after_overrides!$A$3:$A$128, 0), MATCH(Recharges!L$2, PR24_after_overrides!$D$2:$AX$2, 0)), "")</f>
        <v/>
      </c>
      <c r="M237" s="149" t="str">
        <f>_xlfn.IFNA(INDEX(PR24_after_overrides!$D$3:$AX$128, MATCH(Recharges!$A237, PR24_after_overrides!$A$3:$A$128, 0), MATCH(Recharges!M$2, PR24_after_overrides!$D$2:$AX$2, 0)), "")</f>
        <v/>
      </c>
      <c r="N237" s="149" t="str">
        <f>_xlfn.IFNA(INDEX(PR24_after_overrides!$D$3:$AX$128, MATCH(Recharges!$A237, PR24_after_overrides!$A$3:$A$128, 0), MATCH(Recharges!N$2, PR24_after_overrides!$D$2:$AX$2, 0)), "")</f>
        <v/>
      </c>
      <c r="O237" s="149" t="str">
        <f>_xlfn.IFNA(INDEX(PR24_after_overrides!$D$3:$AX$128, MATCH(Recharges!$A237, PR24_after_overrides!$A$3:$A$128, 0), MATCH(Recharges!O$2, PR24_after_overrides!$D$2:$AX$2, 0)), "")</f>
        <v/>
      </c>
      <c r="Q237" s="149">
        <f>INDEX(PR19_after_overrides!$A$1:$J$255, MATCH(Recharges!$A237, PR19_after_overrides!$A$1:$A$255, 0), MATCH(Recharges!Q$2, PR19_after_overrides!$A$1:$J$1, 0))</f>
        <v>7.3999999999999996E-2</v>
      </c>
      <c r="R237" s="149">
        <f>INDEX(PR19_after_overrides!$A$1:$J$255, MATCH(Recharges!$A237, PR19_after_overrides!$A$1:$A$255, 0), MATCH(Recharges!R$2, PR19_after_overrides!$A$1:$J$1, 0))</f>
        <v>0.108</v>
      </c>
      <c r="S237" s="149">
        <f>INDEX(PR19_after_overrides!$A$1:$J$255, MATCH(Recharges!$A237, PR19_after_overrides!$A$1:$A$255, 0), MATCH(Recharges!S$2, PR19_after_overrides!$A$1:$J$1, 0))</f>
        <v>0</v>
      </c>
      <c r="T237" s="149">
        <f>INDEX(PR19_after_overrides!$A$1:$J$255, MATCH(Recharges!$A237, PR19_after_overrides!$A$1:$A$255, 0), MATCH(Recharges!T$2, PR19_after_overrides!$A$1:$J$1, 0))</f>
        <v>0</v>
      </c>
      <c r="V237" s="149" cm="1">
        <f t="array" ref="V237">_xlfn.IFS($C237&lt;"2018-19",
_xlfn.IFS($X237="BPDT",SUM(Q237:R237)-SUM(S237:T237),$X237="Numbers agree",SUM(Q237:R237)-SUM(S237:T237),$X237="APR",ABS(D237)-ABS(E237),$X237="n/a",ABS(D237)-ABS(E237)),
$C237="2018-19",ABS(D237)-ABS(E237),
$C237="2019-20",ABS(D237)-ABS(E237),
$C237&lt;"2024-25",SUM(G237:H237)-SUM(I237:J237),C237&gt;="2024-25",SUM(L237:M237)-SUM(N237:O237))</f>
        <v>0.182</v>
      </c>
      <c r="X237" s="111" t="s">
        <v>579</v>
      </c>
    </row>
    <row r="238" spans="1:24" x14ac:dyDescent="0.4">
      <c r="A238" s="111" t="str">
        <f t="shared" si="13"/>
        <v>PRT18</v>
      </c>
      <c r="B238" s="111" t="s">
        <v>457</v>
      </c>
      <c r="C238" s="111" t="s">
        <v>251</v>
      </c>
      <c r="D238" s="149">
        <f>INDEX('Cyclical_after overrides'!$A$1:$AX$244,MATCH(Recharges!$A238,'Cyclical_after overrides'!$A$1:$A$244,0),MATCH(Recharges!D$2,'Cyclical_after overrides'!$A$1:$AX$1,0))</f>
        <v>-8.5000000000000006E-2</v>
      </c>
      <c r="E238" s="149">
        <f>INDEX('Cyclical_after overrides'!$A$1:$AX$244,MATCH(Recharges!$A238,'Cyclical_after overrides'!$A$1:$A$244,0),MATCH(Recharges!E$2,'Cyclical_after overrides'!$A$1:$AX$1,0))</f>
        <v>0</v>
      </c>
      <c r="G238" s="149" t="str">
        <f>INDEX('Cyclical_after overrides'!$A$1:$AX$244,MATCH(Recharges!$A238,'Cyclical_after overrides'!$A$1:$A$244,0),MATCH(Recharges!G$2,'Cyclical_after overrides'!$A$1:$AX$1,0))</f>
        <v/>
      </c>
      <c r="H238" s="149" t="str">
        <f>INDEX('Cyclical_after overrides'!$A$1:$AX$244,MATCH(Recharges!$A238,'Cyclical_after overrides'!$A$1:$A$244,0),MATCH(Recharges!H$2,'Cyclical_after overrides'!$A$1:$AX$1,0))</f>
        <v/>
      </c>
      <c r="I238" s="149" t="str">
        <f>INDEX('Cyclical_after overrides'!$A$1:$AX$244,MATCH(Recharges!$A238,'Cyclical_after overrides'!$A$1:$A$244,0),MATCH(Recharges!I$2,'Cyclical_after overrides'!$A$1:$AX$1,0))</f>
        <v/>
      </c>
      <c r="J238" s="149" t="str">
        <f>INDEX('Cyclical_after overrides'!$A$1:$AX$244,MATCH(Recharges!$A238,'Cyclical_after overrides'!$A$1:$A$244,0),MATCH(Recharges!J$2,'Cyclical_after overrides'!$A$1:$AX$1,0))</f>
        <v/>
      </c>
      <c r="L238" s="149" t="str">
        <f>_xlfn.IFNA(INDEX(PR24_after_overrides!$D$3:$AX$128, MATCH(Recharges!$A238, PR24_after_overrides!$A$3:$A$128, 0), MATCH(Recharges!L$2, PR24_after_overrides!$D$2:$AX$2, 0)), "")</f>
        <v/>
      </c>
      <c r="M238" s="149" t="str">
        <f>_xlfn.IFNA(INDEX(PR24_after_overrides!$D$3:$AX$128, MATCH(Recharges!$A238, PR24_after_overrides!$A$3:$A$128, 0), MATCH(Recharges!M$2, PR24_after_overrides!$D$2:$AX$2, 0)), "")</f>
        <v/>
      </c>
      <c r="N238" s="149" t="str">
        <f>_xlfn.IFNA(INDEX(PR24_after_overrides!$D$3:$AX$128, MATCH(Recharges!$A238, PR24_after_overrides!$A$3:$A$128, 0), MATCH(Recharges!N$2, PR24_after_overrides!$D$2:$AX$2, 0)), "")</f>
        <v/>
      </c>
      <c r="O238" s="149" t="str">
        <f>_xlfn.IFNA(INDEX(PR24_after_overrides!$D$3:$AX$128, MATCH(Recharges!$A238, PR24_after_overrides!$A$3:$A$128, 0), MATCH(Recharges!O$2, PR24_after_overrides!$D$2:$AX$2, 0)), "")</f>
        <v/>
      </c>
      <c r="Q238" s="149">
        <f>INDEX(PR19_after_overrides!$A$1:$J$255, MATCH(Recharges!$A238, PR19_after_overrides!$A$1:$A$255, 0), MATCH(Recharges!Q$2, PR19_after_overrides!$A$1:$J$1, 0))</f>
        <v>6.0999999999999999E-2</v>
      </c>
      <c r="R238" s="149">
        <f>INDEX(PR19_after_overrides!$A$1:$J$255, MATCH(Recharges!$A238, PR19_after_overrides!$A$1:$A$255, 0), MATCH(Recharges!R$2, PR19_after_overrides!$A$1:$J$1, 0))</f>
        <v>2.4E-2</v>
      </c>
      <c r="S238" s="149">
        <f>INDEX(PR19_after_overrides!$A$1:$J$255, MATCH(Recharges!$A238, PR19_after_overrides!$A$1:$A$255, 0), MATCH(Recharges!S$2, PR19_after_overrides!$A$1:$J$1, 0))</f>
        <v>0</v>
      </c>
      <c r="T238" s="149">
        <f>INDEX(PR19_after_overrides!$A$1:$J$255, MATCH(Recharges!$A238, PR19_after_overrides!$A$1:$A$255, 0), MATCH(Recharges!T$2, PR19_after_overrides!$A$1:$J$1, 0))</f>
        <v>0</v>
      </c>
      <c r="V238" s="149" cm="1">
        <f t="array" ref="V238">_xlfn.IFS($C238&lt;"2018-19",
_xlfn.IFS($X238="BPDT",SUM(Q238:R238)-SUM(S238:T238),$X238="Numbers agree",SUM(Q238:R238)-SUM(S238:T238),$X238="APR",ABS(D238)-ABS(E238),$X238="n/a",ABS(D238)-ABS(E238)),
$C238="2018-19",ABS(D238)-ABS(E238),
$C238="2019-20",ABS(D238)-ABS(E238),
$C238&lt;"2024-25",SUM(G238:H238)-SUM(I238:J238),C238&gt;="2024-25",SUM(L238:M238)-SUM(N238:O238))</f>
        <v>8.4999999999999992E-2</v>
      </c>
      <c r="X238" s="111" t="s">
        <v>579</v>
      </c>
    </row>
    <row r="239" spans="1:24" x14ac:dyDescent="0.4">
      <c r="A239" s="111" t="str">
        <f t="shared" si="13"/>
        <v>PRT19</v>
      </c>
      <c r="B239" s="111" t="s">
        <v>457</v>
      </c>
      <c r="C239" s="111" t="s">
        <v>253</v>
      </c>
      <c r="D239" s="149">
        <f>INDEX('Cyclical_after overrides'!$A$1:$AX$244,MATCH(Recharges!$A239,'Cyclical_after overrides'!$A$1:$A$244,0),MATCH(Recharges!D$2,'Cyclical_after overrides'!$A$1:$AX$1,0))</f>
        <v>-8.2000000000000003E-2</v>
      </c>
      <c r="E239" s="149">
        <f>INDEX('Cyclical_after overrides'!$A$1:$AX$244,MATCH(Recharges!$A239,'Cyclical_after overrides'!$A$1:$A$244,0),MATCH(Recharges!E$2,'Cyclical_after overrides'!$A$1:$AX$1,0))</f>
        <v>0</v>
      </c>
      <c r="G239" s="149" t="str">
        <f>INDEX('Cyclical_after overrides'!$A$1:$AX$244,MATCH(Recharges!$A239,'Cyclical_after overrides'!$A$1:$A$244,0),MATCH(Recharges!G$2,'Cyclical_after overrides'!$A$1:$AX$1,0))</f>
        <v/>
      </c>
      <c r="H239" s="149" t="str">
        <f>INDEX('Cyclical_after overrides'!$A$1:$AX$244,MATCH(Recharges!$A239,'Cyclical_after overrides'!$A$1:$A$244,0),MATCH(Recharges!H$2,'Cyclical_after overrides'!$A$1:$AX$1,0))</f>
        <v/>
      </c>
      <c r="I239" s="149" t="str">
        <f>INDEX('Cyclical_after overrides'!$A$1:$AX$244,MATCH(Recharges!$A239,'Cyclical_after overrides'!$A$1:$A$244,0),MATCH(Recharges!I$2,'Cyclical_after overrides'!$A$1:$AX$1,0))</f>
        <v/>
      </c>
      <c r="J239" s="149" t="str">
        <f>INDEX('Cyclical_after overrides'!$A$1:$AX$244,MATCH(Recharges!$A239,'Cyclical_after overrides'!$A$1:$A$244,0),MATCH(Recharges!J$2,'Cyclical_after overrides'!$A$1:$AX$1,0))</f>
        <v/>
      </c>
      <c r="L239" s="149" t="str">
        <f>_xlfn.IFNA(INDEX(PR24_after_overrides!$D$3:$AX$128, MATCH(Recharges!$A239, PR24_after_overrides!$A$3:$A$128, 0), MATCH(Recharges!L$2, PR24_after_overrides!$D$2:$AX$2, 0)), "")</f>
        <v/>
      </c>
      <c r="M239" s="149" t="str">
        <f>_xlfn.IFNA(INDEX(PR24_after_overrides!$D$3:$AX$128, MATCH(Recharges!$A239, PR24_after_overrides!$A$3:$A$128, 0), MATCH(Recharges!M$2, PR24_after_overrides!$D$2:$AX$2, 0)), "")</f>
        <v/>
      </c>
      <c r="N239" s="149" t="str">
        <f>_xlfn.IFNA(INDEX(PR24_after_overrides!$D$3:$AX$128, MATCH(Recharges!$A239, PR24_after_overrides!$A$3:$A$128, 0), MATCH(Recharges!N$2, PR24_after_overrides!$D$2:$AX$2, 0)), "")</f>
        <v/>
      </c>
      <c r="O239" s="149" t="str">
        <f>_xlfn.IFNA(INDEX(PR24_after_overrides!$D$3:$AX$128, MATCH(Recharges!$A239, PR24_after_overrides!$A$3:$A$128, 0), MATCH(Recharges!O$2, PR24_after_overrides!$D$2:$AX$2, 0)), "")</f>
        <v/>
      </c>
      <c r="Q239" s="149">
        <f>INDEX(PR19_after_overrides!$A$1:$J$255, MATCH(Recharges!$A239, PR19_after_overrides!$A$1:$A$255, 0), MATCH(Recharges!Q$2, PR19_after_overrides!$A$1:$J$1, 0))</f>
        <v>5.0999999999999997E-2</v>
      </c>
      <c r="R239" s="149">
        <f>INDEX(PR19_after_overrides!$A$1:$J$255, MATCH(Recharges!$A239, PR19_after_overrides!$A$1:$A$255, 0), MATCH(Recharges!R$2, PR19_after_overrides!$A$1:$J$1, 0))</f>
        <v>2.1000000000000001E-2</v>
      </c>
      <c r="S239" s="149">
        <f>INDEX(PR19_after_overrides!$A$1:$J$255, MATCH(Recharges!$A239, PR19_after_overrides!$A$1:$A$255, 0), MATCH(Recharges!S$2, PR19_after_overrides!$A$1:$J$1, 0))</f>
        <v>0</v>
      </c>
      <c r="T239" s="149">
        <f>INDEX(PR19_after_overrides!$A$1:$J$255, MATCH(Recharges!$A239, PR19_after_overrides!$A$1:$A$255, 0), MATCH(Recharges!T$2, PR19_after_overrides!$A$1:$J$1, 0))</f>
        <v>0</v>
      </c>
      <c r="V239" s="149" cm="1">
        <f t="array" ref="V239">_xlfn.IFS($C239&lt;"2018-19",
_xlfn.IFS($X239="BPDT",SUM(Q239:R239)-SUM(S239:T239),$X239="Numbers agree",SUM(Q239:R239)-SUM(S239:T239),$X239="APR",ABS(D239)-ABS(E239),$X239="n/a",ABS(D239)-ABS(E239)),
$C239="2018-19",ABS(D239)-ABS(E239),
$C239="2019-20",ABS(D239)-ABS(E239),
$C239&lt;"2024-25",SUM(G239:H239)-SUM(I239:J239),C239&gt;="2024-25",SUM(L239:M239)-SUM(N239:O239))</f>
        <v>8.2000000000000003E-2</v>
      </c>
      <c r="X239" s="111"/>
    </row>
    <row r="240" spans="1:24" x14ac:dyDescent="0.4">
      <c r="A240" s="111" t="str">
        <f t="shared" si="13"/>
        <v>PRT20</v>
      </c>
      <c r="B240" s="111" t="s">
        <v>457</v>
      </c>
      <c r="C240" s="111" t="s">
        <v>255</v>
      </c>
      <c r="D240" s="149">
        <f>INDEX('Cyclical_after overrides'!$A$1:$AX$244,MATCH(Recharges!$A240,'Cyclical_after overrides'!$A$1:$A$244,0),MATCH(Recharges!D$2,'Cyclical_after overrides'!$A$1:$AX$1,0))</f>
        <v>-0.218</v>
      </c>
      <c r="E240" s="149">
        <f>INDEX('Cyclical_after overrides'!$A$1:$AX$244,MATCH(Recharges!$A240,'Cyclical_after overrides'!$A$1:$A$244,0),MATCH(Recharges!E$2,'Cyclical_after overrides'!$A$1:$AX$1,0))</f>
        <v>0</v>
      </c>
      <c r="G240" s="149" t="str">
        <f>INDEX('Cyclical_after overrides'!$A$1:$AX$244,MATCH(Recharges!$A240,'Cyclical_after overrides'!$A$1:$A$244,0),MATCH(Recharges!G$2,'Cyclical_after overrides'!$A$1:$AX$1,0))</f>
        <v/>
      </c>
      <c r="H240" s="149" t="str">
        <f>INDEX('Cyclical_after overrides'!$A$1:$AX$244,MATCH(Recharges!$A240,'Cyclical_after overrides'!$A$1:$A$244,0),MATCH(Recharges!H$2,'Cyclical_after overrides'!$A$1:$AX$1,0))</f>
        <v/>
      </c>
      <c r="I240" s="149" t="str">
        <f>INDEX('Cyclical_after overrides'!$A$1:$AX$244,MATCH(Recharges!$A240,'Cyclical_after overrides'!$A$1:$A$244,0),MATCH(Recharges!I$2,'Cyclical_after overrides'!$A$1:$AX$1,0))</f>
        <v/>
      </c>
      <c r="J240" s="149" t="str">
        <f>INDEX('Cyclical_after overrides'!$A$1:$AX$244,MATCH(Recharges!$A240,'Cyclical_after overrides'!$A$1:$A$244,0),MATCH(Recharges!J$2,'Cyclical_after overrides'!$A$1:$AX$1,0))</f>
        <v/>
      </c>
      <c r="L240" s="149" t="str">
        <f>_xlfn.IFNA(INDEX(PR24_after_overrides!$D$3:$AX$128, MATCH(Recharges!$A240, PR24_after_overrides!$A$3:$A$128, 0), MATCH(Recharges!L$2, PR24_after_overrides!$D$2:$AX$2, 0)), "")</f>
        <v/>
      </c>
      <c r="M240" s="149" t="str">
        <f>_xlfn.IFNA(INDEX(PR24_after_overrides!$D$3:$AX$128, MATCH(Recharges!$A240, PR24_after_overrides!$A$3:$A$128, 0), MATCH(Recharges!M$2, PR24_after_overrides!$D$2:$AX$2, 0)), "")</f>
        <v/>
      </c>
      <c r="N240" s="149" t="str">
        <f>_xlfn.IFNA(INDEX(PR24_after_overrides!$D$3:$AX$128, MATCH(Recharges!$A240, PR24_after_overrides!$A$3:$A$128, 0), MATCH(Recharges!N$2, PR24_after_overrides!$D$2:$AX$2, 0)), "")</f>
        <v/>
      </c>
      <c r="O240" s="149" t="str">
        <f>_xlfn.IFNA(INDEX(PR24_after_overrides!$D$3:$AX$128, MATCH(Recharges!$A240, PR24_after_overrides!$A$3:$A$128, 0), MATCH(Recharges!O$2, PR24_after_overrides!$D$2:$AX$2, 0)), "")</f>
        <v/>
      </c>
      <c r="Q240" s="149">
        <f>INDEX(PR19_after_overrides!$A$1:$J$255, MATCH(Recharges!$A240, PR19_after_overrides!$A$1:$A$255, 0), MATCH(Recharges!Q$2, PR19_after_overrides!$A$1:$J$1, 0))</f>
        <v>3.4000000000000002E-2</v>
      </c>
      <c r="R240" s="149">
        <f>INDEX(PR19_after_overrides!$A$1:$J$255, MATCH(Recharges!$A240, PR19_after_overrides!$A$1:$A$255, 0), MATCH(Recharges!R$2, PR19_after_overrides!$A$1:$J$1, 0))</f>
        <v>2.1000000000000001E-2</v>
      </c>
      <c r="S240" s="149">
        <f>INDEX(PR19_after_overrides!$A$1:$J$255, MATCH(Recharges!$A240, PR19_after_overrides!$A$1:$A$255, 0), MATCH(Recharges!S$2, PR19_after_overrides!$A$1:$J$1, 0))</f>
        <v>0</v>
      </c>
      <c r="T240" s="149">
        <f>INDEX(PR19_after_overrides!$A$1:$J$255, MATCH(Recharges!$A240, PR19_after_overrides!$A$1:$A$255, 0), MATCH(Recharges!T$2, PR19_after_overrides!$A$1:$J$1, 0))</f>
        <v>0</v>
      </c>
      <c r="V240" s="149" cm="1">
        <f t="array" ref="V240">_xlfn.IFS($C240&lt;"2018-19",
_xlfn.IFS($X240="BPDT",SUM(Q240:R240)-SUM(S240:T240),$X240="Numbers agree",SUM(Q240:R240)-SUM(S240:T240),$X240="APR",ABS(D240)-ABS(E240),$X240="n/a",ABS(D240)-ABS(E240)),
$C240="2018-19",ABS(D240)-ABS(E240),
$C240="2019-20",ABS(D240)-ABS(E240),
$C240&lt;"2024-25",SUM(G240:H240)-SUM(I240:J240),C240&gt;="2024-25",SUM(L240:M240)-SUM(N240:O240))</f>
        <v>0.218</v>
      </c>
      <c r="X240" s="111"/>
    </row>
    <row r="241" spans="1:24" x14ac:dyDescent="0.4">
      <c r="A241" s="111" t="str">
        <f t="shared" si="13"/>
        <v>PRT21</v>
      </c>
      <c r="B241" s="111" t="s">
        <v>457</v>
      </c>
      <c r="C241" s="111" t="s">
        <v>257</v>
      </c>
      <c r="D241" s="149" t="str">
        <f>INDEX('Cyclical_after overrides'!$A$1:$AX$244,MATCH(Recharges!$A241,'Cyclical_after overrides'!$A$1:$A$244,0),MATCH(Recharges!D$2,'Cyclical_after overrides'!$A$1:$AX$1,0))</f>
        <v/>
      </c>
      <c r="E241" s="149" t="str">
        <f>INDEX('Cyclical_after overrides'!$A$1:$AX$244,MATCH(Recharges!$A241,'Cyclical_after overrides'!$A$1:$A$244,0),MATCH(Recharges!E$2,'Cyclical_after overrides'!$A$1:$AX$1,0))</f>
        <v/>
      </c>
      <c r="G241" s="149">
        <f>INDEX('Cyclical_after overrides'!$A$1:$AX$244,MATCH(Recharges!$A241,'Cyclical_after overrides'!$A$1:$A$244,0),MATCH(Recharges!G$2,'Cyclical_after overrides'!$A$1:$AX$1,0))</f>
        <v>0</v>
      </c>
      <c r="H241" s="149">
        <f>INDEX('Cyclical_after overrides'!$A$1:$AX$244,MATCH(Recharges!$A241,'Cyclical_after overrides'!$A$1:$A$244,0),MATCH(Recharges!H$2,'Cyclical_after overrides'!$A$1:$AX$1,0))</f>
        <v>4.7E-2</v>
      </c>
      <c r="I241" s="149">
        <f>INDEX('Cyclical_after overrides'!$A$1:$AX$244,MATCH(Recharges!$A241,'Cyclical_after overrides'!$A$1:$A$244,0),MATCH(Recharges!I$2,'Cyclical_after overrides'!$A$1:$AX$1,0))</f>
        <v>0</v>
      </c>
      <c r="J241" s="149">
        <f>INDEX('Cyclical_after overrides'!$A$1:$AX$244,MATCH(Recharges!$A241,'Cyclical_after overrides'!$A$1:$A$244,0),MATCH(Recharges!J$2,'Cyclical_after overrides'!$A$1:$AX$1,0))</f>
        <v>0</v>
      </c>
      <c r="L241" s="149" t="str">
        <f>_xlfn.IFNA(INDEX(PR24_after_overrides!$D$3:$AX$128, MATCH(Recharges!$A241, PR24_after_overrides!$A$3:$A$128, 0), MATCH(Recharges!L$2, PR24_after_overrides!$D$2:$AX$2, 0)), "")</f>
        <v/>
      </c>
      <c r="M241" s="149" t="str">
        <f>_xlfn.IFNA(INDEX(PR24_after_overrides!$D$3:$AX$128, MATCH(Recharges!$A241, PR24_after_overrides!$A$3:$A$128, 0), MATCH(Recharges!M$2, PR24_after_overrides!$D$2:$AX$2, 0)), "")</f>
        <v/>
      </c>
      <c r="N241" s="149" t="str">
        <f>_xlfn.IFNA(INDEX(PR24_after_overrides!$D$3:$AX$128, MATCH(Recharges!$A241, PR24_after_overrides!$A$3:$A$128, 0), MATCH(Recharges!N$2, PR24_after_overrides!$D$2:$AX$2, 0)), "")</f>
        <v/>
      </c>
      <c r="O241" s="149" t="str">
        <f>_xlfn.IFNA(INDEX(PR24_after_overrides!$D$3:$AX$128, MATCH(Recharges!$A241, PR24_after_overrides!$A$3:$A$128, 0), MATCH(Recharges!O$2, PR24_after_overrides!$D$2:$AX$2, 0)), "")</f>
        <v/>
      </c>
      <c r="Q241" s="149">
        <f>INDEX(PR19_after_overrides!$A$1:$J$255, MATCH(Recharges!$A241, PR19_after_overrides!$A$1:$A$255, 0), MATCH(Recharges!Q$2, PR19_after_overrides!$A$1:$J$1, 0))</f>
        <v>1.4E-2</v>
      </c>
      <c r="R241" s="149">
        <f>INDEX(PR19_after_overrides!$A$1:$J$255, MATCH(Recharges!$A241, PR19_after_overrides!$A$1:$A$255, 0), MATCH(Recharges!R$2, PR19_after_overrides!$A$1:$J$1, 0))</f>
        <v>2.1000000000000001E-2</v>
      </c>
      <c r="S241" s="149">
        <f>INDEX(PR19_after_overrides!$A$1:$J$255, MATCH(Recharges!$A241, PR19_after_overrides!$A$1:$A$255, 0), MATCH(Recharges!S$2, PR19_after_overrides!$A$1:$J$1, 0))</f>
        <v>0</v>
      </c>
      <c r="T241" s="149">
        <f>INDEX(PR19_after_overrides!$A$1:$J$255, MATCH(Recharges!$A241, PR19_after_overrides!$A$1:$A$255, 0), MATCH(Recharges!T$2, PR19_after_overrides!$A$1:$J$1, 0))</f>
        <v>0</v>
      </c>
      <c r="V241" s="149" cm="1">
        <f t="array" ref="V241">_xlfn.IFS($C241&lt;"2018-19",
_xlfn.IFS($X241="BPDT",SUM(Q241:R241)-SUM(S241:T241),$X241="Numbers agree",SUM(Q241:R241)-SUM(S241:T241),$X241="APR",ABS(D241)-ABS(E241),$X241="n/a",ABS(D241)-ABS(E241)),
$C241="2018-19",ABS(D241)-ABS(E241),
$C241="2019-20",ABS(D241)-ABS(E241),
$C241&lt;"2024-25",SUM(G241:H241)-SUM(I241:J241),C241&gt;="2024-25",SUM(L241:M241)-SUM(N241:O241))</f>
        <v>4.7E-2</v>
      </c>
      <c r="X241" s="111"/>
    </row>
    <row r="242" spans="1:24" x14ac:dyDescent="0.4">
      <c r="A242" s="111" t="str">
        <f t="shared" si="13"/>
        <v>PRT22</v>
      </c>
      <c r="B242" s="111" t="s">
        <v>457</v>
      </c>
      <c r="C242" s="111" t="s">
        <v>259</v>
      </c>
      <c r="D242" s="149" t="str">
        <f>INDEX('Cyclical_after overrides'!$A$1:$AX$244,MATCH(Recharges!$A242,'Cyclical_after overrides'!$A$1:$A$244,0),MATCH(Recharges!D$2,'Cyclical_after overrides'!$A$1:$AX$1,0))</f>
        <v/>
      </c>
      <c r="E242" s="149" t="str">
        <f>INDEX('Cyclical_after overrides'!$A$1:$AX$244,MATCH(Recharges!$A242,'Cyclical_after overrides'!$A$1:$A$244,0),MATCH(Recharges!E$2,'Cyclical_after overrides'!$A$1:$AX$1,0))</f>
        <v/>
      </c>
      <c r="G242" s="149">
        <f>INDEX('Cyclical_after overrides'!$A$1:$AX$244,MATCH(Recharges!$A242,'Cyclical_after overrides'!$A$1:$A$244,0),MATCH(Recharges!G$2,'Cyclical_after overrides'!$A$1:$AX$1,0))</f>
        <v>0.156</v>
      </c>
      <c r="H242" s="149">
        <f>INDEX('Cyclical_after overrides'!$A$1:$AX$244,MATCH(Recharges!$A242,'Cyclical_after overrides'!$A$1:$A$244,0),MATCH(Recharges!H$2,'Cyclical_after overrides'!$A$1:$AX$1,0))</f>
        <v>3.2000000000000001E-2</v>
      </c>
      <c r="I242" s="149">
        <f>INDEX('Cyclical_after overrides'!$A$1:$AX$244,MATCH(Recharges!$A242,'Cyclical_after overrides'!$A$1:$A$244,0),MATCH(Recharges!I$2,'Cyclical_after overrides'!$A$1:$AX$1,0))</f>
        <v>0</v>
      </c>
      <c r="J242" s="149">
        <f>INDEX('Cyclical_after overrides'!$A$1:$AX$244,MATCH(Recharges!$A242,'Cyclical_after overrides'!$A$1:$A$244,0),MATCH(Recharges!J$2,'Cyclical_after overrides'!$A$1:$AX$1,0))</f>
        <v>0</v>
      </c>
      <c r="L242" s="149" t="str">
        <f>_xlfn.IFNA(INDEX(PR24_after_overrides!$D$3:$AX$128, MATCH(Recharges!$A242, PR24_after_overrides!$A$3:$A$128, 0), MATCH(Recharges!L$2, PR24_after_overrides!$D$2:$AX$2, 0)), "")</f>
        <v/>
      </c>
      <c r="M242" s="149" t="str">
        <f>_xlfn.IFNA(INDEX(PR24_after_overrides!$D$3:$AX$128, MATCH(Recharges!$A242, PR24_after_overrides!$A$3:$A$128, 0), MATCH(Recharges!M$2, PR24_after_overrides!$D$2:$AX$2, 0)), "")</f>
        <v/>
      </c>
      <c r="N242" s="149" t="str">
        <f>_xlfn.IFNA(INDEX(PR24_after_overrides!$D$3:$AX$128, MATCH(Recharges!$A242, PR24_after_overrides!$A$3:$A$128, 0), MATCH(Recharges!N$2, PR24_after_overrides!$D$2:$AX$2, 0)), "")</f>
        <v/>
      </c>
      <c r="O242" s="149" t="str">
        <f>_xlfn.IFNA(INDEX(PR24_after_overrides!$D$3:$AX$128, MATCH(Recharges!$A242, PR24_after_overrides!$A$3:$A$128, 0), MATCH(Recharges!O$2, PR24_after_overrides!$D$2:$AX$2, 0)), "")</f>
        <v/>
      </c>
      <c r="Q242" s="149">
        <f>INDEX(PR19_after_overrides!$A$1:$J$255, MATCH(Recharges!$A242, PR19_after_overrides!$A$1:$A$255, 0), MATCH(Recharges!Q$2, PR19_after_overrides!$A$1:$J$1, 0))</f>
        <v>4.0000000000000001E-3</v>
      </c>
      <c r="R242" s="149">
        <f>INDEX(PR19_after_overrides!$A$1:$J$255, MATCH(Recharges!$A242, PR19_after_overrides!$A$1:$A$255, 0), MATCH(Recharges!R$2, PR19_after_overrides!$A$1:$J$1, 0))</f>
        <v>2.1000000000000001E-2</v>
      </c>
      <c r="S242" s="149">
        <f>INDEX(PR19_after_overrides!$A$1:$J$255, MATCH(Recharges!$A242, PR19_after_overrides!$A$1:$A$255, 0), MATCH(Recharges!S$2, PR19_after_overrides!$A$1:$J$1, 0))</f>
        <v>0</v>
      </c>
      <c r="T242" s="149">
        <f>INDEX(PR19_after_overrides!$A$1:$J$255, MATCH(Recharges!$A242, PR19_after_overrides!$A$1:$A$255, 0), MATCH(Recharges!T$2, PR19_after_overrides!$A$1:$J$1, 0))</f>
        <v>0</v>
      </c>
      <c r="V242" s="149" cm="1">
        <f t="array" ref="V242">_xlfn.IFS($C242&lt;"2018-19",
_xlfn.IFS($X242="BPDT",SUM(Q242:R242)-SUM(S242:T242),$X242="Numbers agree",SUM(Q242:R242)-SUM(S242:T242),$X242="APR",ABS(D242)-ABS(E242),$X242="n/a",ABS(D242)-ABS(E242)),
$C242="2018-19",ABS(D242)-ABS(E242),
$C242="2019-20",ABS(D242)-ABS(E242),
$C242&lt;"2024-25",SUM(G242:H242)-SUM(I242:J242),C242&gt;="2024-25",SUM(L242:M242)-SUM(N242:O242))</f>
        <v>0.188</v>
      </c>
      <c r="X242" s="111"/>
    </row>
    <row r="243" spans="1:24" x14ac:dyDescent="0.4">
      <c r="A243" s="111" t="str">
        <f t="shared" si="13"/>
        <v>PRT23</v>
      </c>
      <c r="B243" s="111" t="s">
        <v>457</v>
      </c>
      <c r="C243" s="111" t="s">
        <v>261</v>
      </c>
      <c r="D243" s="149" t="str">
        <f>INDEX('Cyclical_after overrides'!$A$1:$AX$244,MATCH(Recharges!$A243,'Cyclical_after overrides'!$A$1:$A$244,0),MATCH(Recharges!D$2,'Cyclical_after overrides'!$A$1:$AX$1,0))</f>
        <v/>
      </c>
      <c r="E243" s="149" t="str">
        <f>INDEX('Cyclical_after overrides'!$A$1:$AX$244,MATCH(Recharges!$A243,'Cyclical_after overrides'!$A$1:$A$244,0),MATCH(Recharges!E$2,'Cyclical_after overrides'!$A$1:$AX$1,0))</f>
        <v/>
      </c>
      <c r="G243" s="149">
        <f>INDEX('Cyclical_after overrides'!$A$1:$AX$244,MATCH(Recharges!$A243,'Cyclical_after overrides'!$A$1:$A$244,0),MATCH(Recharges!G$2,'Cyclical_after overrides'!$A$1:$AX$1,0))</f>
        <v>0.156</v>
      </c>
      <c r="H243" s="149">
        <f>INDEX('Cyclical_after overrides'!$A$1:$AX$244,MATCH(Recharges!$A243,'Cyclical_after overrides'!$A$1:$A$244,0),MATCH(Recharges!H$2,'Cyclical_after overrides'!$A$1:$AX$1,0))</f>
        <v>3.2000000000000001E-2</v>
      </c>
      <c r="I243" s="149">
        <f>INDEX('Cyclical_after overrides'!$A$1:$AX$244,MATCH(Recharges!$A243,'Cyclical_after overrides'!$A$1:$A$244,0),MATCH(Recharges!I$2,'Cyclical_after overrides'!$A$1:$AX$1,0))</f>
        <v>0</v>
      </c>
      <c r="J243" s="149">
        <f>INDEX('Cyclical_after overrides'!$A$1:$AX$244,MATCH(Recharges!$A243,'Cyclical_after overrides'!$A$1:$A$244,0),MATCH(Recharges!J$2,'Cyclical_after overrides'!$A$1:$AX$1,0))</f>
        <v>0</v>
      </c>
      <c r="L243" s="149" t="str">
        <f>_xlfn.IFNA(INDEX(PR24_after_overrides!$D$3:$AX$128, MATCH(Recharges!$A243, PR24_after_overrides!$A$3:$A$128, 0), MATCH(Recharges!L$2, PR24_after_overrides!$D$2:$AX$2, 0)), "")</f>
        <v/>
      </c>
      <c r="M243" s="149" t="str">
        <f>_xlfn.IFNA(INDEX(PR24_after_overrides!$D$3:$AX$128, MATCH(Recharges!$A243, PR24_after_overrides!$A$3:$A$128, 0), MATCH(Recharges!M$2, PR24_after_overrides!$D$2:$AX$2, 0)), "")</f>
        <v/>
      </c>
      <c r="N243" s="149" t="str">
        <f>_xlfn.IFNA(INDEX(PR24_after_overrides!$D$3:$AX$128, MATCH(Recharges!$A243, PR24_after_overrides!$A$3:$A$128, 0), MATCH(Recharges!N$2, PR24_after_overrides!$D$2:$AX$2, 0)), "")</f>
        <v/>
      </c>
      <c r="O243" s="149" t="str">
        <f>_xlfn.IFNA(INDEX(PR24_after_overrides!$D$3:$AX$128, MATCH(Recharges!$A243, PR24_after_overrides!$A$3:$A$128, 0), MATCH(Recharges!O$2, PR24_after_overrides!$D$2:$AX$2, 0)), "")</f>
        <v/>
      </c>
      <c r="Q243" s="149">
        <f>INDEX(PR19_after_overrides!$A$1:$J$255, MATCH(Recharges!$A243, PR19_after_overrides!$A$1:$A$255, 0), MATCH(Recharges!Q$2, PR19_after_overrides!$A$1:$J$1, 0))</f>
        <v>4.0000000000000001E-3</v>
      </c>
      <c r="R243" s="149">
        <f>INDEX(PR19_after_overrides!$A$1:$J$255, MATCH(Recharges!$A243, PR19_after_overrides!$A$1:$A$255, 0), MATCH(Recharges!R$2, PR19_after_overrides!$A$1:$J$1, 0))</f>
        <v>0</v>
      </c>
      <c r="S243" s="149">
        <f>INDEX(PR19_after_overrides!$A$1:$J$255, MATCH(Recharges!$A243, PR19_after_overrides!$A$1:$A$255, 0), MATCH(Recharges!S$2, PR19_after_overrides!$A$1:$J$1, 0))</f>
        <v>0</v>
      </c>
      <c r="T243" s="149">
        <f>INDEX(PR19_after_overrides!$A$1:$J$255, MATCH(Recharges!$A243, PR19_after_overrides!$A$1:$A$255, 0), MATCH(Recharges!T$2, PR19_after_overrides!$A$1:$J$1, 0))</f>
        <v>0</v>
      </c>
      <c r="V243" s="149" cm="1">
        <f t="array" ref="V243">_xlfn.IFS($C243&lt;"2018-19",
_xlfn.IFS($X243="BPDT",SUM(Q243:R243)-SUM(S243:T243),$X243="Numbers agree",SUM(Q243:R243)-SUM(S243:T243),$X243="APR",ABS(D243)-ABS(E243),$X243="n/a",ABS(D243)-ABS(E243)),
$C243="2018-19",ABS(D243)-ABS(E243),
$C243="2019-20",ABS(D243)-ABS(E243),
$C243&lt;"2024-25",SUM(G243:H243)-SUM(I243:J243),C243&gt;="2024-25",SUM(L243:M243)-SUM(N243:O243))</f>
        <v>0.188</v>
      </c>
      <c r="X243" s="111"/>
    </row>
    <row r="244" spans="1:24" x14ac:dyDescent="0.4">
      <c r="A244" s="111" t="str">
        <f t="shared" ref="A244:A250" si="14">B244&amp;RIGHT(C244,2)</f>
        <v>PRT24</v>
      </c>
      <c r="B244" s="111" t="s">
        <v>457</v>
      </c>
      <c r="C244" s="111" t="s">
        <v>263</v>
      </c>
      <c r="D244" s="149"/>
      <c r="E244" s="149"/>
      <c r="G244" s="149">
        <f>INDEX('Cyclical_after overrides'!$A$1:$AX$244,MATCH(Recharges!$A244,'Cyclical_after overrides'!$A$1:$A$244,0),MATCH(Recharges!G$2,'Cyclical_after overrides'!$A$1:$AX$1,0))</f>
        <v>0.156</v>
      </c>
      <c r="H244" s="149">
        <f>INDEX('Cyclical_after overrides'!$A$1:$AX$244,MATCH(Recharges!$A244,'Cyclical_after overrides'!$A$1:$A$244,0),MATCH(Recharges!H$2,'Cyclical_after overrides'!$A$1:$AX$1,0))</f>
        <v>4.2000000000000003E-2</v>
      </c>
      <c r="I244" s="149">
        <f>INDEX('Cyclical_after overrides'!$A$1:$AX$244,MATCH(Recharges!$A244,'Cyclical_after overrides'!$A$1:$A$244,0),MATCH(Recharges!I$2,'Cyclical_after overrides'!$A$1:$AX$1,0))</f>
        <v>0</v>
      </c>
      <c r="J244" s="149">
        <f>INDEX('Cyclical_after overrides'!$A$1:$AX$244,MATCH(Recharges!$A244,'Cyclical_after overrides'!$A$1:$A$244,0),MATCH(Recharges!J$2,'Cyclical_after overrides'!$A$1:$AX$1,0))</f>
        <v>0</v>
      </c>
      <c r="L244" s="149">
        <f>_xlfn.IFNA(INDEX(PR24_after_overrides!$D$3:$AX$128, MATCH(Recharges!$A244, PR24_after_overrides!$A$3:$A$128, 0), MATCH(Recharges!L$2, PR24_after_overrides!$D$2:$AX$2, 0)), "")</f>
        <v>0.16465316627158821</v>
      </c>
      <c r="M244" s="149">
        <f>_xlfn.IFNA(INDEX(PR24_after_overrides!$D$3:$AX$128, MATCH(Recharges!$A244, PR24_after_overrides!$A$3:$A$128, 0), MATCH(Recharges!M$2, PR24_after_overrides!$D$2:$AX$2, 0)), "")</f>
        <v>3.3775008465966816E-2</v>
      </c>
      <c r="N244" s="149">
        <f>_xlfn.IFNA(INDEX(PR24_after_overrides!$D$3:$AX$128, MATCH(Recharges!$A244, PR24_after_overrides!$A$3:$A$128, 0), MATCH(Recharges!N$2, PR24_after_overrides!$D$2:$AX$2, 0)), "")</f>
        <v>0</v>
      </c>
      <c r="O244" s="149">
        <f>_xlfn.IFNA(INDEX(PR24_after_overrides!$D$3:$AX$128, MATCH(Recharges!$A244, PR24_after_overrides!$A$3:$A$128, 0), MATCH(Recharges!O$2, PR24_after_overrides!$D$2:$AX$2, 0)), "")</f>
        <v>0</v>
      </c>
      <c r="Q244" s="149"/>
      <c r="R244" s="149"/>
      <c r="S244" s="149"/>
      <c r="T244" s="149"/>
      <c r="V244" s="149" cm="1">
        <f t="array" ref="V244">_xlfn.IFS($C244&lt;"2018-19",
_xlfn.IFS($X244="BPDT",SUM(Q244:R244)-SUM(S244:T244),$X244="Numbers agree",SUM(Q244:R244)-SUM(S244:T244),$X244="APR",ABS(D244)-ABS(E244),$X244="n/a",ABS(D244)-ABS(E244)),
$C244="2018-19",ABS(D244)-ABS(E244),
$C244="2019-20",ABS(D244)-ABS(E244),
$C244&lt;"2024-25",SUM(G244:H244)-SUM(I244:J244),C244&gt;="2024-25",SUM(L244:M244)-SUM(N244:O244))</f>
        <v>0.19800000000000001</v>
      </c>
      <c r="X244" s="111"/>
    </row>
    <row r="245" spans="1:24" x14ac:dyDescent="0.4">
      <c r="A245" s="111" t="str">
        <f t="shared" si="14"/>
        <v>PRT25</v>
      </c>
      <c r="B245" s="111" t="s">
        <v>457</v>
      </c>
      <c r="C245" s="111" t="s">
        <v>516</v>
      </c>
      <c r="D245" s="149"/>
      <c r="E245" s="149"/>
      <c r="G245" s="149"/>
      <c r="H245" s="149"/>
      <c r="I245" s="149"/>
      <c r="J245" s="149"/>
      <c r="L245" s="149">
        <f>_xlfn.IFNA(INDEX(PR24_after_overrides!$D$3:$AX$128, MATCH(Recharges!$A245, PR24_after_overrides!$A$3:$A$128, 0), MATCH(Recharges!L$2, PR24_after_overrides!$D$2:$AX$2, 0)), "")</f>
        <v>0.1686469353200136</v>
      </c>
      <c r="M245" s="149">
        <f>_xlfn.IFNA(INDEX(PR24_after_overrides!$D$3:$AX$128, MATCH(Recharges!$A245, PR24_after_overrides!$A$3:$A$128, 0), MATCH(Recharges!M$2, PR24_after_overrides!$D$2:$AX$2, 0)), "")</f>
        <v>3.4594243142566893E-2</v>
      </c>
      <c r="N245" s="149">
        <f>_xlfn.IFNA(INDEX(PR24_after_overrides!$D$3:$AX$128, MATCH(Recharges!$A245, PR24_after_overrides!$A$3:$A$128, 0), MATCH(Recharges!N$2, PR24_after_overrides!$D$2:$AX$2, 0)), "")</f>
        <v>0</v>
      </c>
      <c r="O245" s="149">
        <f>_xlfn.IFNA(INDEX(PR24_after_overrides!$D$3:$AX$128, MATCH(Recharges!$A245, PR24_after_overrides!$A$3:$A$128, 0), MATCH(Recharges!O$2, PR24_after_overrides!$D$2:$AX$2, 0)), "")</f>
        <v>0</v>
      </c>
      <c r="Q245" s="149"/>
      <c r="R245" s="149"/>
      <c r="S245" s="149"/>
      <c r="T245" s="149"/>
      <c r="V245" s="149" cm="1">
        <f t="array" ref="V245">_xlfn.IFS($C245&lt;"2018-19",
_xlfn.IFS($X245="BPDT",SUM(Q245:R245)-SUM(S245:T245),$X245="Numbers agree",SUM(Q245:R245)-SUM(S245:T245),$X245="APR",ABS(D245)-ABS(E245),$X245="n/a",ABS(D245)-ABS(E245)),
$C245="2018-19",ABS(D245)-ABS(E245),
$C245="2019-20",ABS(D245)-ABS(E245),
$C245&lt;"2024-25",SUM(G245:H245)-SUM(I245:J245),C245&gt;="2024-25",SUM(L245:M245)-SUM(N245:O245))</f>
        <v>0.2032411784625805</v>
      </c>
      <c r="X245" s="111"/>
    </row>
    <row r="246" spans="1:24" x14ac:dyDescent="0.4">
      <c r="A246" s="111" t="str">
        <f t="shared" si="14"/>
        <v>PRT26</v>
      </c>
      <c r="B246" s="111" t="s">
        <v>457</v>
      </c>
      <c r="C246" s="111" t="s">
        <v>518</v>
      </c>
      <c r="D246" s="149"/>
      <c r="E246" s="149"/>
      <c r="G246" s="149"/>
      <c r="H246" s="149"/>
      <c r="I246" s="149"/>
      <c r="J246" s="149"/>
      <c r="L246" s="149">
        <f>_xlfn.IFNA(INDEX(PR24_after_overrides!$D$3:$AX$128, MATCH(Recharges!$A246, PR24_after_overrides!$A$3:$A$128, 0), MATCH(Recharges!L$2, PR24_after_overrides!$D$2:$AX$2, 0)), "")</f>
        <v>0.17204903487978326</v>
      </c>
      <c r="M246" s="149">
        <f>_xlfn.IFNA(INDEX(PR24_after_overrides!$D$3:$AX$128, MATCH(Recharges!$A246, PR24_after_overrides!$A$3:$A$128, 0), MATCH(Recharges!M$2, PR24_after_overrides!$D$2:$AX$2, 0)), "")</f>
        <v>0.68047599051811714</v>
      </c>
      <c r="N246" s="149">
        <f>_xlfn.IFNA(INDEX(PR24_after_overrides!$D$3:$AX$128, MATCH(Recharges!$A246, PR24_after_overrides!$A$3:$A$128, 0), MATCH(Recharges!N$2, PR24_after_overrides!$D$2:$AX$2, 0)), "")</f>
        <v>0</v>
      </c>
      <c r="O246" s="149">
        <f>_xlfn.IFNA(INDEX(PR24_after_overrides!$D$3:$AX$128, MATCH(Recharges!$A246, PR24_after_overrides!$A$3:$A$128, 0), MATCH(Recharges!O$2, PR24_after_overrides!$D$2:$AX$2, 0)), "")</f>
        <v>0</v>
      </c>
      <c r="Q246" s="149"/>
      <c r="R246" s="149"/>
      <c r="S246" s="149"/>
      <c r="T246" s="149"/>
      <c r="V246" s="149" cm="1">
        <f t="array" ref="V246">_xlfn.IFS($C246&lt;"2018-19",
_xlfn.IFS($X246="BPDT",SUM(Q246:R246)-SUM(S246:T246),$X246="Numbers agree",SUM(Q246:R246)-SUM(S246:T246),$X246="APR",ABS(D246)-ABS(E246),$X246="n/a",ABS(D246)-ABS(E246)),
$C246="2018-19",ABS(D246)-ABS(E246),
$C246="2019-20",ABS(D246)-ABS(E246),
$C246&lt;"2024-25",SUM(G246:H246)-SUM(I246:J246),C246&gt;="2024-25",SUM(L246:M246)-SUM(N246:O246))</f>
        <v>0.85252502539790043</v>
      </c>
      <c r="X246" s="111"/>
    </row>
    <row r="247" spans="1:24" x14ac:dyDescent="0.4">
      <c r="A247" s="111" t="str">
        <f t="shared" si="14"/>
        <v>PRT27</v>
      </c>
      <c r="B247" s="111" t="s">
        <v>457</v>
      </c>
      <c r="C247" s="111" t="s">
        <v>519</v>
      </c>
      <c r="D247" s="149"/>
      <c r="E247" s="149"/>
      <c r="G247" s="149"/>
      <c r="H247" s="149"/>
      <c r="I247" s="149"/>
      <c r="J247" s="149"/>
      <c r="L247" s="149">
        <f>_xlfn.IFNA(INDEX(PR24_after_overrides!$D$3:$AX$128, MATCH(Recharges!$A247, PR24_after_overrides!$A$3:$A$128, 0), MATCH(Recharges!L$2, PR24_after_overrides!$D$2:$AX$2, 0)), "")</f>
        <v>0.17547226549271933</v>
      </c>
      <c r="M247" s="149">
        <f>_xlfn.IFNA(INDEX(PR24_after_overrides!$D$3:$AX$128, MATCH(Recharges!$A247, PR24_after_overrides!$A$3:$A$128, 0), MATCH(Recharges!M$2, PR24_after_overrides!$D$2:$AX$2, 0)), "")</f>
        <v>0.88860954961056582</v>
      </c>
      <c r="N247" s="149">
        <f>_xlfn.IFNA(INDEX(PR24_after_overrides!$D$3:$AX$128, MATCH(Recharges!$A247, PR24_after_overrides!$A$3:$A$128, 0), MATCH(Recharges!N$2, PR24_after_overrides!$D$2:$AX$2, 0)), "")</f>
        <v>0</v>
      </c>
      <c r="O247" s="149">
        <f>_xlfn.IFNA(INDEX(PR24_after_overrides!$D$3:$AX$128, MATCH(Recharges!$A247, PR24_after_overrides!$A$3:$A$128, 0), MATCH(Recharges!O$2, PR24_after_overrides!$D$2:$AX$2, 0)), "")</f>
        <v>0</v>
      </c>
      <c r="Q247" s="149"/>
      <c r="R247" s="149"/>
      <c r="S247" s="149"/>
      <c r="T247" s="149"/>
      <c r="V247" s="149" cm="1">
        <f t="array" ref="V247">_xlfn.IFS($C247&lt;"2018-19",
_xlfn.IFS($X247="BPDT",SUM(Q247:R247)-SUM(S247:T247),$X247="Numbers agree",SUM(Q247:R247)-SUM(S247:T247),$X247="APR",ABS(D247)-ABS(E247),$X247="n/a",ABS(D247)-ABS(E247)),
$C247="2018-19",ABS(D247)-ABS(E247),
$C247="2019-20",ABS(D247)-ABS(E247),
$C247&lt;"2024-25",SUM(G247:H247)-SUM(I247:J247),C247&gt;="2024-25",SUM(L247:M247)-SUM(N247:O247))</f>
        <v>1.0640818151032851</v>
      </c>
      <c r="X247" s="111"/>
    </row>
    <row r="248" spans="1:24" x14ac:dyDescent="0.4">
      <c r="A248" s="111" t="str">
        <f t="shared" si="14"/>
        <v>PRT28</v>
      </c>
      <c r="B248" s="111" t="s">
        <v>457</v>
      </c>
      <c r="C248" s="111" t="s">
        <v>520</v>
      </c>
      <c r="D248" s="149"/>
      <c r="E248" s="149"/>
      <c r="G248" s="149"/>
      <c r="H248" s="149"/>
      <c r="I248" s="149"/>
      <c r="J248" s="149"/>
      <c r="L248" s="149">
        <f>_xlfn.IFNA(INDEX(PR24_after_overrides!$D$3:$AX$128, MATCH(Recharges!$A248, PR24_after_overrides!$A$3:$A$128, 0), MATCH(Recharges!L$2, PR24_after_overrides!$D$2:$AX$2, 0)), "")</f>
        <v>0.17896945479173726</v>
      </c>
      <c r="M248" s="149">
        <f>_xlfn.IFNA(INDEX(PR24_after_overrides!$D$3:$AX$128, MATCH(Recharges!$A248, PR24_after_overrides!$A$3:$A$128, 0), MATCH(Recharges!M$2, PR24_after_overrides!$D$2:$AX$2, 0)), "")</f>
        <v>1.1105284117846261</v>
      </c>
      <c r="N248" s="149">
        <f>_xlfn.IFNA(INDEX(PR24_after_overrides!$D$3:$AX$128, MATCH(Recharges!$A248, PR24_after_overrides!$A$3:$A$128, 0), MATCH(Recharges!N$2, PR24_after_overrides!$D$2:$AX$2, 0)), "")</f>
        <v>0</v>
      </c>
      <c r="O248" s="149">
        <f>_xlfn.IFNA(INDEX(PR24_after_overrides!$D$3:$AX$128, MATCH(Recharges!$A248, PR24_after_overrides!$A$3:$A$128, 0), MATCH(Recharges!O$2, PR24_after_overrides!$D$2:$AX$2, 0)), "")</f>
        <v>0</v>
      </c>
      <c r="Q248" s="149"/>
      <c r="R248" s="149"/>
      <c r="S248" s="149"/>
      <c r="T248" s="149"/>
      <c r="V248" s="149" cm="1">
        <f t="array" ref="V248">_xlfn.IFS($C248&lt;"2018-19",
_xlfn.IFS($X248="BPDT",SUM(Q248:R248)-SUM(S248:T248),$X248="Numbers agree",SUM(Q248:R248)-SUM(S248:T248),$X248="APR",ABS(D248)-ABS(E248),$X248="n/a",ABS(D248)-ABS(E248)),
$C248="2018-19",ABS(D248)-ABS(E248),
$C248="2019-20",ABS(D248)-ABS(E248),
$C248&lt;"2024-25",SUM(G248:H248)-SUM(I248:J248),C248&gt;="2024-25",SUM(L248:M248)-SUM(N248:O248))</f>
        <v>1.2894978665763634</v>
      </c>
      <c r="X248" s="111"/>
    </row>
    <row r="249" spans="1:24" x14ac:dyDescent="0.4">
      <c r="A249" s="111" t="str">
        <f t="shared" si="14"/>
        <v>PRT29</v>
      </c>
      <c r="B249" s="111" t="s">
        <v>457</v>
      </c>
      <c r="C249" s="111" t="s">
        <v>521</v>
      </c>
      <c r="D249" s="149"/>
      <c r="E249" s="149"/>
      <c r="G249" s="149"/>
      <c r="H249" s="149"/>
      <c r="I249" s="149"/>
      <c r="J249" s="149"/>
      <c r="L249" s="149">
        <f>_xlfn.IFNA(INDEX(PR24_after_overrides!$D$3:$AX$128, MATCH(Recharges!$A249, PR24_after_overrides!$A$3:$A$128, 0), MATCH(Recharges!L$2, PR24_after_overrides!$D$2:$AX$2, 0)), "")</f>
        <v>0.18256173383000346</v>
      </c>
      <c r="M249" s="149">
        <f>_xlfn.IFNA(INDEX(PR24_after_overrides!$D$3:$AX$128, MATCH(Recharges!$A249, PR24_after_overrides!$A$3:$A$128, 0), MATCH(Recharges!M$2, PR24_after_overrides!$D$2:$AX$2, 0)), "")</f>
        <v>1.2147376904842537</v>
      </c>
      <c r="N249" s="149">
        <f>_xlfn.IFNA(INDEX(PR24_after_overrides!$D$3:$AX$128, MATCH(Recharges!$A249, PR24_after_overrides!$A$3:$A$128, 0), MATCH(Recharges!N$2, PR24_after_overrides!$D$2:$AX$2, 0)), "")</f>
        <v>0</v>
      </c>
      <c r="O249" s="149">
        <f>_xlfn.IFNA(INDEX(PR24_after_overrides!$D$3:$AX$128, MATCH(Recharges!$A249, PR24_after_overrides!$A$3:$A$128, 0), MATCH(Recharges!O$2, PR24_after_overrides!$D$2:$AX$2, 0)), "")</f>
        <v>0</v>
      </c>
      <c r="Q249" s="149"/>
      <c r="R249" s="149"/>
      <c r="S249" s="149"/>
      <c r="T249" s="149"/>
      <c r="V249" s="149" cm="1">
        <f t="array" ref="V249">_xlfn.IFS($C249&lt;"2018-19",
_xlfn.IFS($X249="BPDT",SUM(Q249:R249)-SUM(S249:T249),$X249="Numbers agree",SUM(Q249:R249)-SUM(S249:T249),$X249="APR",ABS(D249)-ABS(E249),$X249="n/a",ABS(D249)-ABS(E249)),
$C249="2018-19",ABS(D249)-ABS(E249),
$C249="2019-20",ABS(D249)-ABS(E249),
$C249&lt;"2024-25",SUM(G249:H249)-SUM(I249:J249),C249&gt;="2024-25",SUM(L249:M249)-SUM(N249:O249))</f>
        <v>1.3972994243142571</v>
      </c>
      <c r="X249" s="111"/>
    </row>
    <row r="250" spans="1:24" x14ac:dyDescent="0.4">
      <c r="A250" s="111" t="str">
        <f t="shared" si="14"/>
        <v>PRT30</v>
      </c>
      <c r="B250" s="111" t="s">
        <v>457</v>
      </c>
      <c r="C250" s="111" t="s">
        <v>522</v>
      </c>
      <c r="D250" s="149"/>
      <c r="E250" s="149"/>
      <c r="G250" s="149"/>
      <c r="H250" s="149"/>
      <c r="I250" s="149"/>
      <c r="J250" s="149"/>
      <c r="L250" s="149">
        <f>_xlfn.IFNA(INDEX(PR24_after_overrides!$D$3:$AX$128, MATCH(Recharges!$A250, PR24_after_overrides!$A$3:$A$128, 0), MATCH(Recharges!L$2, PR24_after_overrides!$D$2:$AX$2, 0)), "")</f>
        <v>0.18619627497460214</v>
      </c>
      <c r="M250" s="149">
        <f>_xlfn.IFNA(INDEX(PR24_after_overrides!$D$3:$AX$128, MATCH(Recharges!$A250, PR24_after_overrides!$A$3:$A$128, 0), MATCH(Recharges!M$2, PR24_after_overrides!$D$2:$AX$2, 0)), "")</f>
        <v>1.266373383000339</v>
      </c>
      <c r="N250" s="149">
        <f>_xlfn.IFNA(INDEX(PR24_after_overrides!$D$3:$AX$128, MATCH(Recharges!$A250, PR24_after_overrides!$A$3:$A$128, 0), MATCH(Recharges!N$2, PR24_after_overrides!$D$2:$AX$2, 0)), "")</f>
        <v>0</v>
      </c>
      <c r="O250" s="149">
        <f>_xlfn.IFNA(INDEX(PR24_after_overrides!$D$3:$AX$128, MATCH(Recharges!$A250, PR24_after_overrides!$A$3:$A$128, 0), MATCH(Recharges!O$2, PR24_after_overrides!$D$2:$AX$2, 0)), "")</f>
        <v>0</v>
      </c>
      <c r="Q250" s="149"/>
      <c r="R250" s="149"/>
      <c r="S250" s="149"/>
      <c r="T250" s="149"/>
      <c r="V250" s="149" cm="1">
        <f t="array" ref="V250">_xlfn.IFS($C250&lt;"2018-19",
_xlfn.IFS($X250="BPDT",SUM(Q250:R250)-SUM(S250:T250),$X250="Numbers agree",SUM(Q250:R250)-SUM(S250:T250),$X250="APR",ABS(D250)-ABS(E250),$X250="n/a",ABS(D250)-ABS(E250)),
$C250="2018-19",ABS(D250)-ABS(E250),
$C250="2019-20",ABS(D250)-ABS(E250),
$C250&lt;"2024-25",SUM(G250:H250)-SUM(I250:J250),C250&gt;="2024-25",SUM(L250:M250)-SUM(N250:O250))</f>
        <v>1.4525696579749412</v>
      </c>
      <c r="X250" s="111"/>
    </row>
    <row r="251" spans="1:24" x14ac:dyDescent="0.4">
      <c r="A251" s="111" t="str">
        <f t="shared" si="13"/>
        <v>SES14</v>
      </c>
      <c r="B251" s="111" t="s">
        <v>469</v>
      </c>
      <c r="C251" s="111" t="s">
        <v>243</v>
      </c>
      <c r="D251" s="149">
        <f>INDEX('Cyclical_after overrides'!$A$1:$AX$244,MATCH(Recharges!$A251,'Cyclical_after overrides'!$A$1:$A$244,0),MATCH(Recharges!D$2,'Cyclical_after overrides'!$A$1:$AX$1,0))</f>
        <v>0</v>
      </c>
      <c r="E251" s="149">
        <f>INDEX('Cyclical_after overrides'!$A$1:$AX$244,MATCH(Recharges!$A251,'Cyclical_after overrides'!$A$1:$A$244,0),MATCH(Recharges!E$2,'Cyclical_after overrides'!$A$1:$AX$1,0))</f>
        <v>0</v>
      </c>
      <c r="G251" s="149" t="str">
        <f>INDEX('Cyclical_after overrides'!$A$1:$AX$244,MATCH(Recharges!$A251,'Cyclical_after overrides'!$A$1:$A$244,0),MATCH(Recharges!G$2,'Cyclical_after overrides'!$A$1:$AX$1,0))</f>
        <v/>
      </c>
      <c r="H251" s="149" t="str">
        <f>INDEX('Cyclical_after overrides'!$A$1:$AX$244,MATCH(Recharges!$A251,'Cyclical_after overrides'!$A$1:$A$244,0),MATCH(Recharges!H$2,'Cyclical_after overrides'!$A$1:$AX$1,0))</f>
        <v/>
      </c>
      <c r="I251" s="149" t="str">
        <f>INDEX('Cyclical_after overrides'!$A$1:$AX$244,MATCH(Recharges!$A251,'Cyclical_after overrides'!$A$1:$A$244,0),MATCH(Recharges!I$2,'Cyclical_after overrides'!$A$1:$AX$1,0))</f>
        <v/>
      </c>
      <c r="J251" s="149" t="str">
        <f>INDEX('Cyclical_after overrides'!$A$1:$AX$244,MATCH(Recharges!$A251,'Cyclical_after overrides'!$A$1:$A$244,0),MATCH(Recharges!J$2,'Cyclical_after overrides'!$A$1:$AX$1,0))</f>
        <v/>
      </c>
      <c r="L251" s="149" t="str">
        <f>_xlfn.IFNA(INDEX(PR24_after_overrides!$D$3:$AX$128, MATCH(Recharges!$A251, PR24_after_overrides!$A$3:$A$128, 0), MATCH(Recharges!L$2, PR24_after_overrides!$D$2:$AX$2, 0)), "")</f>
        <v/>
      </c>
      <c r="M251" s="149" t="str">
        <f>_xlfn.IFNA(INDEX(PR24_after_overrides!$D$3:$AX$128, MATCH(Recharges!$A251, PR24_after_overrides!$A$3:$A$128, 0), MATCH(Recharges!M$2, PR24_after_overrides!$D$2:$AX$2, 0)), "")</f>
        <v/>
      </c>
      <c r="N251" s="149" t="str">
        <f>_xlfn.IFNA(INDEX(PR24_after_overrides!$D$3:$AX$128, MATCH(Recharges!$A251, PR24_after_overrides!$A$3:$A$128, 0), MATCH(Recharges!N$2, PR24_after_overrides!$D$2:$AX$2, 0)), "")</f>
        <v/>
      </c>
      <c r="O251" s="149" t="str">
        <f>_xlfn.IFNA(INDEX(PR24_after_overrides!$D$3:$AX$128, MATCH(Recharges!$A251, PR24_after_overrides!$A$3:$A$128, 0), MATCH(Recharges!O$2, PR24_after_overrides!$D$2:$AX$2, 0)), "")</f>
        <v/>
      </c>
      <c r="Q251" s="149">
        <f>INDEX(PR19_after_overrides!$A$1:$J$255, MATCH(Recharges!$A251, PR19_after_overrides!$A$1:$A$255, 0), MATCH(Recharges!Q$2, PR19_after_overrides!$A$1:$J$1, 0))</f>
        <v>0</v>
      </c>
      <c r="R251" s="149">
        <f>INDEX(PR19_after_overrides!$A$1:$J$255, MATCH(Recharges!$A251, PR19_after_overrides!$A$1:$A$255, 0), MATCH(Recharges!R$2, PR19_after_overrides!$A$1:$J$1, 0))</f>
        <v>0</v>
      </c>
      <c r="S251" s="149">
        <f>INDEX(PR19_after_overrides!$A$1:$J$255, MATCH(Recharges!$A251, PR19_after_overrides!$A$1:$A$255, 0), MATCH(Recharges!S$2, PR19_after_overrides!$A$1:$J$1, 0))</f>
        <v>0</v>
      </c>
      <c r="T251" s="149">
        <f>INDEX(PR19_after_overrides!$A$1:$J$255, MATCH(Recharges!$A251, PR19_after_overrides!$A$1:$A$255, 0), MATCH(Recharges!T$2, PR19_after_overrides!$A$1:$J$1, 0))</f>
        <v>0</v>
      </c>
      <c r="V251" s="149" cm="1">
        <f t="array" ref="V251">_xlfn.IFS($C251&lt;"2018-19",
_xlfn.IFS($X251="BPDT",SUM(Q251:R251)-SUM(S251:T251),$X251="Numbers agree",SUM(Q251:R251)-SUM(S251:T251),$X251="APR",ABS(D251)-ABS(E251),$X251="n/a",ABS(D251)-ABS(E251)),
$C251="2018-19",ABS(D251)-ABS(E251),
$C251="2019-20",ABS(D251)-ABS(E251),
$C251&lt;"2024-25",SUM(G251:H251)-SUM(I251:J251),C251&gt;="2024-25",SUM(L251:M251)-SUM(N251:O251))</f>
        <v>0</v>
      </c>
      <c r="X251" s="111" t="s">
        <v>579</v>
      </c>
    </row>
    <row r="252" spans="1:24" x14ac:dyDescent="0.4">
      <c r="A252" s="111" t="str">
        <f t="shared" si="13"/>
        <v>SES15</v>
      </c>
      <c r="B252" s="111" t="s">
        <v>469</v>
      </c>
      <c r="C252" s="111" t="s">
        <v>245</v>
      </c>
      <c r="D252" s="149">
        <f>INDEX('Cyclical_after overrides'!$A$1:$AX$244,MATCH(Recharges!$A252,'Cyclical_after overrides'!$A$1:$A$244,0),MATCH(Recharges!D$2,'Cyclical_after overrides'!$A$1:$AX$1,0))</f>
        <v>0</v>
      </c>
      <c r="E252" s="149">
        <f>INDEX('Cyclical_after overrides'!$A$1:$AX$244,MATCH(Recharges!$A252,'Cyclical_after overrides'!$A$1:$A$244,0),MATCH(Recharges!E$2,'Cyclical_after overrides'!$A$1:$AX$1,0))</f>
        <v>0</v>
      </c>
      <c r="G252" s="149" t="str">
        <f>INDEX('Cyclical_after overrides'!$A$1:$AX$244,MATCH(Recharges!$A252,'Cyclical_after overrides'!$A$1:$A$244,0),MATCH(Recharges!G$2,'Cyclical_after overrides'!$A$1:$AX$1,0))</f>
        <v/>
      </c>
      <c r="H252" s="149" t="str">
        <f>INDEX('Cyclical_after overrides'!$A$1:$AX$244,MATCH(Recharges!$A252,'Cyclical_after overrides'!$A$1:$A$244,0),MATCH(Recharges!H$2,'Cyclical_after overrides'!$A$1:$AX$1,0))</f>
        <v/>
      </c>
      <c r="I252" s="149" t="str">
        <f>INDEX('Cyclical_after overrides'!$A$1:$AX$244,MATCH(Recharges!$A252,'Cyclical_after overrides'!$A$1:$A$244,0),MATCH(Recharges!I$2,'Cyclical_after overrides'!$A$1:$AX$1,0))</f>
        <v/>
      </c>
      <c r="J252" s="149" t="str">
        <f>INDEX('Cyclical_after overrides'!$A$1:$AX$244,MATCH(Recharges!$A252,'Cyclical_after overrides'!$A$1:$A$244,0),MATCH(Recharges!J$2,'Cyclical_after overrides'!$A$1:$AX$1,0))</f>
        <v/>
      </c>
      <c r="L252" s="149" t="str">
        <f>_xlfn.IFNA(INDEX(PR24_after_overrides!$D$3:$AX$128, MATCH(Recharges!$A252, PR24_after_overrides!$A$3:$A$128, 0), MATCH(Recharges!L$2, PR24_after_overrides!$D$2:$AX$2, 0)), "")</f>
        <v/>
      </c>
      <c r="M252" s="149" t="str">
        <f>_xlfn.IFNA(INDEX(PR24_after_overrides!$D$3:$AX$128, MATCH(Recharges!$A252, PR24_after_overrides!$A$3:$A$128, 0), MATCH(Recharges!M$2, PR24_after_overrides!$D$2:$AX$2, 0)), "")</f>
        <v/>
      </c>
      <c r="N252" s="149" t="str">
        <f>_xlfn.IFNA(INDEX(PR24_after_overrides!$D$3:$AX$128, MATCH(Recharges!$A252, PR24_after_overrides!$A$3:$A$128, 0), MATCH(Recharges!N$2, PR24_after_overrides!$D$2:$AX$2, 0)), "")</f>
        <v/>
      </c>
      <c r="O252" s="149" t="str">
        <f>_xlfn.IFNA(INDEX(PR24_after_overrides!$D$3:$AX$128, MATCH(Recharges!$A252, PR24_after_overrides!$A$3:$A$128, 0), MATCH(Recharges!O$2, PR24_after_overrides!$D$2:$AX$2, 0)), "")</f>
        <v/>
      </c>
      <c r="Q252" s="149">
        <f>INDEX(PR19_after_overrides!$A$1:$J$255, MATCH(Recharges!$A252, PR19_after_overrides!$A$1:$A$255, 0), MATCH(Recharges!Q$2, PR19_after_overrides!$A$1:$J$1, 0))</f>
        <v>0</v>
      </c>
      <c r="R252" s="149">
        <f>INDEX(PR19_after_overrides!$A$1:$J$255, MATCH(Recharges!$A252, PR19_after_overrides!$A$1:$A$255, 0), MATCH(Recharges!R$2, PR19_after_overrides!$A$1:$J$1, 0))</f>
        <v>0</v>
      </c>
      <c r="S252" s="149">
        <f>INDEX(PR19_after_overrides!$A$1:$J$255, MATCH(Recharges!$A252, PR19_after_overrides!$A$1:$A$255, 0), MATCH(Recharges!S$2, PR19_after_overrides!$A$1:$J$1, 0))</f>
        <v>0</v>
      </c>
      <c r="T252" s="149">
        <f>INDEX(PR19_after_overrides!$A$1:$J$255, MATCH(Recharges!$A252, PR19_after_overrides!$A$1:$A$255, 0), MATCH(Recharges!T$2, PR19_after_overrides!$A$1:$J$1, 0))</f>
        <v>0</v>
      </c>
      <c r="V252" s="149" cm="1">
        <f t="array" ref="V252">_xlfn.IFS($C252&lt;"2018-19",
_xlfn.IFS($X252="BPDT",SUM(Q252:R252)-SUM(S252:T252),$X252="Numbers agree",SUM(Q252:R252)-SUM(S252:T252),$X252="APR",ABS(D252)-ABS(E252),$X252="n/a",ABS(D252)-ABS(E252)),
$C252="2018-19",ABS(D252)-ABS(E252),
$C252="2019-20",ABS(D252)-ABS(E252),
$C252&lt;"2024-25",SUM(G252:H252)-SUM(I252:J252),C252&gt;="2024-25",SUM(L252:M252)-SUM(N252:O252))</f>
        <v>0</v>
      </c>
      <c r="X252" s="111" t="s">
        <v>579</v>
      </c>
    </row>
    <row r="253" spans="1:24" x14ac:dyDescent="0.4">
      <c r="A253" s="111" t="str">
        <f t="shared" si="13"/>
        <v>SES16</v>
      </c>
      <c r="B253" s="111" t="s">
        <v>469</v>
      </c>
      <c r="C253" s="111" t="s">
        <v>247</v>
      </c>
      <c r="D253" s="149">
        <f>INDEX('Cyclical_after overrides'!$A$1:$AX$244,MATCH(Recharges!$A253,'Cyclical_after overrides'!$A$1:$A$244,0),MATCH(Recharges!D$2,'Cyclical_after overrides'!$A$1:$AX$1,0))</f>
        <v>-8.5000000000000006E-2</v>
      </c>
      <c r="E253" s="149">
        <f>INDEX('Cyclical_after overrides'!$A$1:$AX$244,MATCH(Recharges!$A253,'Cyclical_after overrides'!$A$1:$A$244,0),MATCH(Recharges!E$2,'Cyclical_after overrides'!$A$1:$AX$1,0))</f>
        <v>0</v>
      </c>
      <c r="G253" s="149" t="str">
        <f>INDEX('Cyclical_after overrides'!$A$1:$AX$244,MATCH(Recharges!$A253,'Cyclical_after overrides'!$A$1:$A$244,0),MATCH(Recharges!G$2,'Cyclical_after overrides'!$A$1:$AX$1,0))</f>
        <v/>
      </c>
      <c r="H253" s="149" t="str">
        <f>INDEX('Cyclical_after overrides'!$A$1:$AX$244,MATCH(Recharges!$A253,'Cyclical_after overrides'!$A$1:$A$244,0),MATCH(Recharges!H$2,'Cyclical_after overrides'!$A$1:$AX$1,0))</f>
        <v/>
      </c>
      <c r="I253" s="149" t="str">
        <f>INDEX('Cyclical_after overrides'!$A$1:$AX$244,MATCH(Recharges!$A253,'Cyclical_after overrides'!$A$1:$A$244,0),MATCH(Recharges!I$2,'Cyclical_after overrides'!$A$1:$AX$1,0))</f>
        <v/>
      </c>
      <c r="J253" s="149" t="str">
        <f>INDEX('Cyclical_after overrides'!$A$1:$AX$244,MATCH(Recharges!$A253,'Cyclical_after overrides'!$A$1:$A$244,0),MATCH(Recharges!J$2,'Cyclical_after overrides'!$A$1:$AX$1,0))</f>
        <v/>
      </c>
      <c r="L253" s="149" t="str">
        <f>_xlfn.IFNA(INDEX(PR24_after_overrides!$D$3:$AX$128, MATCH(Recharges!$A253, PR24_after_overrides!$A$3:$A$128, 0), MATCH(Recharges!L$2, PR24_after_overrides!$D$2:$AX$2, 0)), "")</f>
        <v/>
      </c>
      <c r="M253" s="149" t="str">
        <f>_xlfn.IFNA(INDEX(PR24_after_overrides!$D$3:$AX$128, MATCH(Recharges!$A253, PR24_after_overrides!$A$3:$A$128, 0), MATCH(Recharges!M$2, PR24_after_overrides!$D$2:$AX$2, 0)), "")</f>
        <v/>
      </c>
      <c r="N253" s="149" t="str">
        <f>_xlfn.IFNA(INDEX(PR24_after_overrides!$D$3:$AX$128, MATCH(Recharges!$A253, PR24_after_overrides!$A$3:$A$128, 0), MATCH(Recharges!N$2, PR24_after_overrides!$D$2:$AX$2, 0)), "")</f>
        <v/>
      </c>
      <c r="O253" s="149" t="str">
        <f>_xlfn.IFNA(INDEX(PR24_after_overrides!$D$3:$AX$128, MATCH(Recharges!$A253, PR24_after_overrides!$A$3:$A$128, 0), MATCH(Recharges!O$2, PR24_after_overrides!$D$2:$AX$2, 0)), "")</f>
        <v/>
      </c>
      <c r="Q253" s="149">
        <f>INDEX(PR19_after_overrides!$A$1:$J$255, MATCH(Recharges!$A253, PR19_after_overrides!$A$1:$A$255, 0), MATCH(Recharges!Q$2, PR19_after_overrides!$A$1:$J$1, 0))</f>
        <v>7.1999999999999995E-2</v>
      </c>
      <c r="R253" s="149">
        <f>INDEX(PR19_after_overrides!$A$1:$J$255, MATCH(Recharges!$A253, PR19_after_overrides!$A$1:$A$255, 0), MATCH(Recharges!R$2, PR19_after_overrides!$A$1:$J$1, 0))</f>
        <v>1.7999999999999999E-2</v>
      </c>
      <c r="S253" s="149">
        <f>INDEX(PR19_after_overrides!$A$1:$J$255, MATCH(Recharges!$A253, PR19_after_overrides!$A$1:$A$255, 0), MATCH(Recharges!S$2, PR19_after_overrides!$A$1:$J$1, 0))</f>
        <v>0</v>
      </c>
      <c r="T253" s="149">
        <f>INDEX(PR19_after_overrides!$A$1:$J$255, MATCH(Recharges!$A253, PR19_after_overrides!$A$1:$A$255, 0), MATCH(Recharges!T$2, PR19_after_overrides!$A$1:$J$1, 0))</f>
        <v>0</v>
      </c>
      <c r="V253" s="149" cm="1">
        <f t="array" ref="V253">_xlfn.IFS($C253&lt;"2018-19",
_xlfn.IFS($X253="BPDT",SUM(Q253:R253)-SUM(S253:T253),$X253="Numbers agree",SUM(Q253:R253)-SUM(S253:T253),$X253="APR",ABS(D253)-ABS(E253),$X253="n/a",ABS(D253)-ABS(E253)),
$C253="2018-19",ABS(D253)-ABS(E253),
$C253="2019-20",ABS(D253)-ABS(E253),
$C253&lt;"2024-25",SUM(G253:H253)-SUM(I253:J253),C253&gt;="2024-25",SUM(L253:M253)-SUM(N253:O253))</f>
        <v>8.5000000000000006E-2</v>
      </c>
      <c r="X253" s="111" t="s">
        <v>582</v>
      </c>
    </row>
    <row r="254" spans="1:24" x14ac:dyDescent="0.4">
      <c r="A254" s="111" t="str">
        <f t="shared" si="13"/>
        <v>SES17</v>
      </c>
      <c r="B254" s="111" t="s">
        <v>469</v>
      </c>
      <c r="C254" s="111" t="s">
        <v>249</v>
      </c>
      <c r="D254" s="149">
        <f>INDEX('Cyclical_after overrides'!$A$1:$AX$244,MATCH(Recharges!$A254,'Cyclical_after overrides'!$A$1:$A$244,0),MATCH(Recharges!D$2,'Cyclical_after overrides'!$A$1:$AX$1,0))</f>
        <v>-0.17100000000000001</v>
      </c>
      <c r="E254" s="149">
        <f>INDEX('Cyclical_after overrides'!$A$1:$AX$244,MATCH(Recharges!$A254,'Cyclical_after overrides'!$A$1:$A$244,0),MATCH(Recharges!E$2,'Cyclical_after overrides'!$A$1:$AX$1,0))</f>
        <v>0</v>
      </c>
      <c r="G254" s="149" t="str">
        <f>INDEX('Cyclical_after overrides'!$A$1:$AX$244,MATCH(Recharges!$A254,'Cyclical_after overrides'!$A$1:$A$244,0),MATCH(Recharges!G$2,'Cyclical_after overrides'!$A$1:$AX$1,0))</f>
        <v/>
      </c>
      <c r="H254" s="149" t="str">
        <f>INDEX('Cyclical_after overrides'!$A$1:$AX$244,MATCH(Recharges!$A254,'Cyclical_after overrides'!$A$1:$A$244,0),MATCH(Recharges!H$2,'Cyclical_after overrides'!$A$1:$AX$1,0))</f>
        <v/>
      </c>
      <c r="I254" s="149" t="str">
        <f>INDEX('Cyclical_after overrides'!$A$1:$AX$244,MATCH(Recharges!$A254,'Cyclical_after overrides'!$A$1:$A$244,0),MATCH(Recharges!I$2,'Cyclical_after overrides'!$A$1:$AX$1,0))</f>
        <v/>
      </c>
      <c r="J254" s="149" t="str">
        <f>INDEX('Cyclical_after overrides'!$A$1:$AX$244,MATCH(Recharges!$A254,'Cyclical_after overrides'!$A$1:$A$244,0),MATCH(Recharges!J$2,'Cyclical_after overrides'!$A$1:$AX$1,0))</f>
        <v/>
      </c>
      <c r="L254" s="149" t="str">
        <f>_xlfn.IFNA(INDEX(PR24_after_overrides!$D$3:$AX$128, MATCH(Recharges!$A254, PR24_after_overrides!$A$3:$A$128, 0), MATCH(Recharges!L$2, PR24_after_overrides!$D$2:$AX$2, 0)), "")</f>
        <v/>
      </c>
      <c r="M254" s="149" t="str">
        <f>_xlfn.IFNA(INDEX(PR24_after_overrides!$D$3:$AX$128, MATCH(Recharges!$A254, PR24_after_overrides!$A$3:$A$128, 0), MATCH(Recharges!M$2, PR24_after_overrides!$D$2:$AX$2, 0)), "")</f>
        <v/>
      </c>
      <c r="N254" s="149" t="str">
        <f>_xlfn.IFNA(INDEX(PR24_after_overrides!$D$3:$AX$128, MATCH(Recharges!$A254, PR24_after_overrides!$A$3:$A$128, 0), MATCH(Recharges!N$2, PR24_after_overrides!$D$2:$AX$2, 0)), "")</f>
        <v/>
      </c>
      <c r="O254" s="149" t="str">
        <f>_xlfn.IFNA(INDEX(PR24_after_overrides!$D$3:$AX$128, MATCH(Recharges!$A254, PR24_after_overrides!$A$3:$A$128, 0), MATCH(Recharges!O$2, PR24_after_overrides!$D$2:$AX$2, 0)), "")</f>
        <v/>
      </c>
      <c r="Q254" s="149">
        <f>INDEX(PR19_after_overrides!$A$1:$J$255, MATCH(Recharges!$A254, PR19_after_overrides!$A$1:$A$255, 0), MATCH(Recharges!Q$2, PR19_after_overrides!$A$1:$J$1, 0))</f>
        <v>0.111</v>
      </c>
      <c r="R254" s="149">
        <f>INDEX(PR19_after_overrides!$A$1:$J$255, MATCH(Recharges!$A254, PR19_after_overrides!$A$1:$A$255, 0), MATCH(Recharges!R$2, PR19_after_overrides!$A$1:$J$1, 0))</f>
        <v>7.0000000000000007E-2</v>
      </c>
      <c r="S254" s="149">
        <f>INDEX(PR19_after_overrides!$A$1:$J$255, MATCH(Recharges!$A254, PR19_after_overrides!$A$1:$A$255, 0), MATCH(Recharges!S$2, PR19_after_overrides!$A$1:$J$1, 0))</f>
        <v>0</v>
      </c>
      <c r="T254" s="149">
        <f>INDEX(PR19_after_overrides!$A$1:$J$255, MATCH(Recharges!$A254, PR19_after_overrides!$A$1:$A$255, 0), MATCH(Recharges!T$2, PR19_after_overrides!$A$1:$J$1, 0))</f>
        <v>0</v>
      </c>
      <c r="V254" s="149" cm="1">
        <f t="array" ref="V254">_xlfn.IFS($C254&lt;"2018-19",
_xlfn.IFS($X254="BPDT",SUM(Q254:R254)-SUM(S254:T254),$X254="Numbers agree",SUM(Q254:R254)-SUM(S254:T254),$X254="APR",ABS(D254)-ABS(E254),$X254="n/a",ABS(D254)-ABS(E254)),
$C254="2018-19",ABS(D254)-ABS(E254),
$C254="2019-20",ABS(D254)-ABS(E254),
$C254&lt;"2024-25",SUM(G254:H254)-SUM(I254:J254),C254&gt;="2024-25",SUM(L254:M254)-SUM(N254:O254))</f>
        <v>0.17100000000000001</v>
      </c>
      <c r="X254" s="111" t="s">
        <v>582</v>
      </c>
    </row>
    <row r="255" spans="1:24" x14ac:dyDescent="0.4">
      <c r="A255" s="111" t="str">
        <f t="shared" si="13"/>
        <v>SES18</v>
      </c>
      <c r="B255" s="111" t="s">
        <v>469</v>
      </c>
      <c r="C255" s="111" t="s">
        <v>251</v>
      </c>
      <c r="D255" s="149">
        <f>INDEX('Cyclical_after overrides'!$A$1:$AX$244,MATCH(Recharges!$A255,'Cyclical_after overrides'!$A$1:$A$244,0),MATCH(Recharges!D$2,'Cyclical_after overrides'!$A$1:$AX$1,0))</f>
        <v>-0.25800000000000001</v>
      </c>
      <c r="E255" s="149">
        <f>INDEX('Cyclical_after overrides'!$A$1:$AX$244,MATCH(Recharges!$A255,'Cyclical_after overrides'!$A$1:$A$244,0),MATCH(Recharges!E$2,'Cyclical_after overrides'!$A$1:$AX$1,0))</f>
        <v>0</v>
      </c>
      <c r="G255" s="149" t="str">
        <f>INDEX('Cyclical_after overrides'!$A$1:$AX$244,MATCH(Recharges!$A255,'Cyclical_after overrides'!$A$1:$A$244,0),MATCH(Recharges!G$2,'Cyclical_after overrides'!$A$1:$AX$1,0))</f>
        <v/>
      </c>
      <c r="H255" s="149" t="str">
        <f>INDEX('Cyclical_after overrides'!$A$1:$AX$244,MATCH(Recharges!$A255,'Cyclical_after overrides'!$A$1:$A$244,0),MATCH(Recharges!H$2,'Cyclical_after overrides'!$A$1:$AX$1,0))</f>
        <v/>
      </c>
      <c r="I255" s="149" t="str">
        <f>INDEX('Cyclical_after overrides'!$A$1:$AX$244,MATCH(Recharges!$A255,'Cyclical_after overrides'!$A$1:$A$244,0),MATCH(Recharges!I$2,'Cyclical_after overrides'!$A$1:$AX$1,0))</f>
        <v/>
      </c>
      <c r="J255" s="149" t="str">
        <f>INDEX('Cyclical_after overrides'!$A$1:$AX$244,MATCH(Recharges!$A255,'Cyclical_after overrides'!$A$1:$A$244,0),MATCH(Recharges!J$2,'Cyclical_after overrides'!$A$1:$AX$1,0))</f>
        <v/>
      </c>
      <c r="L255" s="149" t="str">
        <f>_xlfn.IFNA(INDEX(PR24_after_overrides!$D$3:$AX$128, MATCH(Recharges!$A255, PR24_after_overrides!$A$3:$A$128, 0), MATCH(Recharges!L$2, PR24_after_overrides!$D$2:$AX$2, 0)), "")</f>
        <v/>
      </c>
      <c r="M255" s="149" t="str">
        <f>_xlfn.IFNA(INDEX(PR24_after_overrides!$D$3:$AX$128, MATCH(Recharges!$A255, PR24_after_overrides!$A$3:$A$128, 0), MATCH(Recharges!M$2, PR24_after_overrides!$D$2:$AX$2, 0)), "")</f>
        <v/>
      </c>
      <c r="N255" s="149" t="str">
        <f>_xlfn.IFNA(INDEX(PR24_after_overrides!$D$3:$AX$128, MATCH(Recharges!$A255, PR24_after_overrides!$A$3:$A$128, 0), MATCH(Recharges!N$2, PR24_after_overrides!$D$2:$AX$2, 0)), "")</f>
        <v/>
      </c>
      <c r="O255" s="149" t="str">
        <f>_xlfn.IFNA(INDEX(PR24_after_overrides!$D$3:$AX$128, MATCH(Recharges!$A255, PR24_after_overrides!$A$3:$A$128, 0), MATCH(Recharges!O$2, PR24_after_overrides!$D$2:$AX$2, 0)), "")</f>
        <v/>
      </c>
      <c r="Q255" s="149">
        <f>INDEX(PR19_after_overrides!$A$1:$J$255, MATCH(Recharges!$A255, PR19_after_overrides!$A$1:$A$255, 0), MATCH(Recharges!Q$2, PR19_after_overrides!$A$1:$J$1, 0))</f>
        <v>0.10299999999999999</v>
      </c>
      <c r="R255" s="149">
        <f>INDEX(PR19_after_overrides!$A$1:$J$255, MATCH(Recharges!$A255, PR19_after_overrides!$A$1:$A$255, 0), MATCH(Recharges!R$2, PR19_after_overrides!$A$1:$J$1, 0))</f>
        <v>0.155</v>
      </c>
      <c r="S255" s="149">
        <f>INDEX(PR19_after_overrides!$A$1:$J$255, MATCH(Recharges!$A255, PR19_after_overrides!$A$1:$A$255, 0), MATCH(Recharges!S$2, PR19_after_overrides!$A$1:$J$1, 0))</f>
        <v>0</v>
      </c>
      <c r="T255" s="149">
        <f>INDEX(PR19_after_overrides!$A$1:$J$255, MATCH(Recharges!$A255, PR19_after_overrides!$A$1:$A$255, 0), MATCH(Recharges!T$2, PR19_after_overrides!$A$1:$J$1, 0))</f>
        <v>0</v>
      </c>
      <c r="V255" s="149" cm="1">
        <f t="array" ref="V255">_xlfn.IFS($C255&lt;"2018-19",
_xlfn.IFS($X255="BPDT",SUM(Q255:R255)-SUM(S255:T255),$X255="Numbers agree",SUM(Q255:R255)-SUM(S255:T255),$X255="APR",ABS(D255)-ABS(E255),$X255="n/a",ABS(D255)-ABS(E255)),
$C255="2018-19",ABS(D255)-ABS(E255),
$C255="2019-20",ABS(D255)-ABS(E255),
$C255&lt;"2024-25",SUM(G255:H255)-SUM(I255:J255),C255&gt;="2024-25",SUM(L255:M255)-SUM(N255:O255))</f>
        <v>0.25800000000000001</v>
      </c>
      <c r="X255" s="111" t="s">
        <v>579</v>
      </c>
    </row>
    <row r="256" spans="1:24" x14ac:dyDescent="0.4">
      <c r="A256" s="111" t="str">
        <f t="shared" si="13"/>
        <v>SES19</v>
      </c>
      <c r="B256" s="111" t="s">
        <v>469</v>
      </c>
      <c r="C256" s="111" t="s">
        <v>253</v>
      </c>
      <c r="D256" s="149">
        <f>INDEX('Cyclical_after overrides'!$A$1:$AX$244,MATCH(Recharges!$A256,'Cyclical_after overrides'!$A$1:$A$244,0),MATCH(Recharges!D$2,'Cyclical_after overrides'!$A$1:$AX$1,0))</f>
        <v>-0.26900000000000002</v>
      </c>
      <c r="E256" s="149">
        <f>INDEX('Cyclical_after overrides'!$A$1:$AX$244,MATCH(Recharges!$A256,'Cyclical_after overrides'!$A$1:$A$244,0),MATCH(Recharges!E$2,'Cyclical_after overrides'!$A$1:$AX$1,0))</f>
        <v>0</v>
      </c>
      <c r="G256" s="149" t="str">
        <f>INDEX('Cyclical_after overrides'!$A$1:$AX$244,MATCH(Recharges!$A256,'Cyclical_after overrides'!$A$1:$A$244,0),MATCH(Recharges!G$2,'Cyclical_after overrides'!$A$1:$AX$1,0))</f>
        <v/>
      </c>
      <c r="H256" s="149" t="str">
        <f>INDEX('Cyclical_after overrides'!$A$1:$AX$244,MATCH(Recharges!$A256,'Cyclical_after overrides'!$A$1:$A$244,0),MATCH(Recharges!H$2,'Cyclical_after overrides'!$A$1:$AX$1,0))</f>
        <v/>
      </c>
      <c r="I256" s="149" t="str">
        <f>INDEX('Cyclical_after overrides'!$A$1:$AX$244,MATCH(Recharges!$A256,'Cyclical_after overrides'!$A$1:$A$244,0),MATCH(Recharges!I$2,'Cyclical_after overrides'!$A$1:$AX$1,0))</f>
        <v/>
      </c>
      <c r="J256" s="149" t="str">
        <f>INDEX('Cyclical_after overrides'!$A$1:$AX$244,MATCH(Recharges!$A256,'Cyclical_after overrides'!$A$1:$A$244,0),MATCH(Recharges!J$2,'Cyclical_after overrides'!$A$1:$AX$1,0))</f>
        <v/>
      </c>
      <c r="L256" s="149" t="str">
        <f>_xlfn.IFNA(INDEX(PR24_after_overrides!$D$3:$AX$128, MATCH(Recharges!$A256, PR24_after_overrides!$A$3:$A$128, 0), MATCH(Recharges!L$2, PR24_after_overrides!$D$2:$AX$2, 0)), "")</f>
        <v/>
      </c>
      <c r="M256" s="149" t="str">
        <f>_xlfn.IFNA(INDEX(PR24_after_overrides!$D$3:$AX$128, MATCH(Recharges!$A256, PR24_after_overrides!$A$3:$A$128, 0), MATCH(Recharges!M$2, PR24_after_overrides!$D$2:$AX$2, 0)), "")</f>
        <v/>
      </c>
      <c r="N256" s="149" t="str">
        <f>_xlfn.IFNA(INDEX(PR24_after_overrides!$D$3:$AX$128, MATCH(Recharges!$A256, PR24_after_overrides!$A$3:$A$128, 0), MATCH(Recharges!N$2, PR24_after_overrides!$D$2:$AX$2, 0)), "")</f>
        <v/>
      </c>
      <c r="O256" s="149" t="str">
        <f>_xlfn.IFNA(INDEX(PR24_after_overrides!$D$3:$AX$128, MATCH(Recharges!$A256, PR24_after_overrides!$A$3:$A$128, 0), MATCH(Recharges!O$2, PR24_after_overrides!$D$2:$AX$2, 0)), "")</f>
        <v/>
      </c>
      <c r="Q256" s="149">
        <f>INDEX(PR19_after_overrides!$A$1:$J$255, MATCH(Recharges!$A256, PR19_after_overrides!$A$1:$A$255, 0), MATCH(Recharges!Q$2, PR19_after_overrides!$A$1:$J$1, 0))</f>
        <v>0.04</v>
      </c>
      <c r="R256" s="149">
        <f>INDEX(PR19_after_overrides!$A$1:$J$255, MATCH(Recharges!$A256, PR19_after_overrides!$A$1:$A$255, 0), MATCH(Recharges!R$2, PR19_after_overrides!$A$1:$J$1, 0))</f>
        <v>0.159</v>
      </c>
      <c r="S256" s="149">
        <f>INDEX(PR19_after_overrides!$A$1:$J$255, MATCH(Recharges!$A256, PR19_after_overrides!$A$1:$A$255, 0), MATCH(Recharges!S$2, PR19_after_overrides!$A$1:$J$1, 0))</f>
        <v>0</v>
      </c>
      <c r="T256" s="149">
        <f>INDEX(PR19_after_overrides!$A$1:$J$255, MATCH(Recharges!$A256, PR19_after_overrides!$A$1:$A$255, 0), MATCH(Recharges!T$2, PR19_after_overrides!$A$1:$J$1, 0))</f>
        <v>0</v>
      </c>
      <c r="V256" s="149" cm="1">
        <f t="array" ref="V256">_xlfn.IFS($C256&lt;"2018-19",
_xlfn.IFS($X256="BPDT",SUM(Q256:R256)-SUM(S256:T256),$X256="Numbers agree",SUM(Q256:R256)-SUM(S256:T256),$X256="APR",ABS(D256)-ABS(E256),$X256="n/a",ABS(D256)-ABS(E256)),
$C256="2018-19",ABS(D256)-ABS(E256),
$C256="2019-20",ABS(D256)-ABS(E256),
$C256&lt;"2024-25",SUM(G256:H256)-SUM(I256:J256),C256&gt;="2024-25",SUM(L256:M256)-SUM(N256:O256))</f>
        <v>0.26900000000000002</v>
      </c>
      <c r="X256" s="111"/>
    </row>
    <row r="257" spans="1:24" x14ac:dyDescent="0.4">
      <c r="A257" s="111" t="str">
        <f t="shared" si="13"/>
        <v>SES20</v>
      </c>
      <c r="B257" s="111" t="s">
        <v>469</v>
      </c>
      <c r="C257" s="111" t="s">
        <v>255</v>
      </c>
      <c r="D257" s="149">
        <f>INDEX('Cyclical_after overrides'!$A$1:$AX$244,MATCH(Recharges!$A257,'Cyclical_after overrides'!$A$1:$A$244,0),MATCH(Recharges!D$2,'Cyclical_after overrides'!$A$1:$AX$1,0))</f>
        <v>-0.32500000000000001</v>
      </c>
      <c r="E257" s="149">
        <f>INDEX('Cyclical_after overrides'!$A$1:$AX$244,MATCH(Recharges!$A257,'Cyclical_after overrides'!$A$1:$A$244,0),MATCH(Recharges!E$2,'Cyclical_after overrides'!$A$1:$AX$1,0))</f>
        <v>0</v>
      </c>
      <c r="G257" s="149" t="str">
        <f>INDEX('Cyclical_after overrides'!$A$1:$AX$244,MATCH(Recharges!$A257,'Cyclical_after overrides'!$A$1:$A$244,0),MATCH(Recharges!G$2,'Cyclical_after overrides'!$A$1:$AX$1,0))</f>
        <v/>
      </c>
      <c r="H257" s="149" t="str">
        <f>INDEX('Cyclical_after overrides'!$A$1:$AX$244,MATCH(Recharges!$A257,'Cyclical_after overrides'!$A$1:$A$244,0),MATCH(Recharges!H$2,'Cyclical_after overrides'!$A$1:$AX$1,0))</f>
        <v/>
      </c>
      <c r="I257" s="149" t="str">
        <f>INDEX('Cyclical_after overrides'!$A$1:$AX$244,MATCH(Recharges!$A257,'Cyclical_after overrides'!$A$1:$A$244,0),MATCH(Recharges!I$2,'Cyclical_after overrides'!$A$1:$AX$1,0))</f>
        <v/>
      </c>
      <c r="J257" s="149" t="str">
        <f>INDEX('Cyclical_after overrides'!$A$1:$AX$244,MATCH(Recharges!$A257,'Cyclical_after overrides'!$A$1:$A$244,0),MATCH(Recharges!J$2,'Cyclical_after overrides'!$A$1:$AX$1,0))</f>
        <v/>
      </c>
      <c r="L257" s="149" t="str">
        <f>_xlfn.IFNA(INDEX(PR24_after_overrides!$D$3:$AX$128, MATCH(Recharges!$A257, PR24_after_overrides!$A$3:$A$128, 0), MATCH(Recharges!L$2, PR24_after_overrides!$D$2:$AX$2, 0)), "")</f>
        <v/>
      </c>
      <c r="M257" s="149" t="str">
        <f>_xlfn.IFNA(INDEX(PR24_after_overrides!$D$3:$AX$128, MATCH(Recharges!$A257, PR24_after_overrides!$A$3:$A$128, 0), MATCH(Recharges!M$2, PR24_after_overrides!$D$2:$AX$2, 0)), "")</f>
        <v/>
      </c>
      <c r="N257" s="149" t="str">
        <f>_xlfn.IFNA(INDEX(PR24_after_overrides!$D$3:$AX$128, MATCH(Recharges!$A257, PR24_after_overrides!$A$3:$A$128, 0), MATCH(Recharges!N$2, PR24_after_overrides!$D$2:$AX$2, 0)), "")</f>
        <v/>
      </c>
      <c r="O257" s="149" t="str">
        <f>_xlfn.IFNA(INDEX(PR24_after_overrides!$D$3:$AX$128, MATCH(Recharges!$A257, PR24_after_overrides!$A$3:$A$128, 0), MATCH(Recharges!O$2, PR24_after_overrides!$D$2:$AX$2, 0)), "")</f>
        <v/>
      </c>
      <c r="Q257" s="149">
        <f>INDEX(PR19_after_overrides!$A$1:$J$255, MATCH(Recharges!$A257, PR19_after_overrides!$A$1:$A$255, 0), MATCH(Recharges!Q$2, PR19_after_overrides!$A$1:$J$1, 0))</f>
        <v>0.01</v>
      </c>
      <c r="R257" s="149">
        <f>INDEX(PR19_after_overrides!$A$1:$J$255, MATCH(Recharges!$A257, PR19_after_overrides!$A$1:$A$255, 0), MATCH(Recharges!R$2, PR19_after_overrides!$A$1:$J$1, 0))</f>
        <v>0.19800000000000001</v>
      </c>
      <c r="S257" s="149">
        <f>INDEX(PR19_after_overrides!$A$1:$J$255, MATCH(Recharges!$A257, PR19_after_overrides!$A$1:$A$255, 0), MATCH(Recharges!S$2, PR19_after_overrides!$A$1:$J$1, 0))</f>
        <v>0</v>
      </c>
      <c r="T257" s="149">
        <f>INDEX(PR19_after_overrides!$A$1:$J$255, MATCH(Recharges!$A257, PR19_after_overrides!$A$1:$A$255, 0), MATCH(Recharges!T$2, PR19_after_overrides!$A$1:$J$1, 0))</f>
        <v>0</v>
      </c>
      <c r="V257" s="149" cm="1">
        <f t="array" ref="V257">_xlfn.IFS($C257&lt;"2018-19",
_xlfn.IFS($X257="BPDT",SUM(Q257:R257)-SUM(S257:T257),$X257="Numbers agree",SUM(Q257:R257)-SUM(S257:T257),$X257="APR",ABS(D257)-ABS(E257),$X257="n/a",ABS(D257)-ABS(E257)),
$C257="2018-19",ABS(D257)-ABS(E257),
$C257="2019-20",ABS(D257)-ABS(E257),
$C257&lt;"2024-25",SUM(G257:H257)-SUM(I257:J257),C257&gt;="2024-25",SUM(L257:M257)-SUM(N257:O257))</f>
        <v>0.32500000000000001</v>
      </c>
      <c r="X257" s="111"/>
    </row>
    <row r="258" spans="1:24" x14ac:dyDescent="0.4">
      <c r="A258" s="111" t="str">
        <f t="shared" si="13"/>
        <v>SES21</v>
      </c>
      <c r="B258" s="111" t="s">
        <v>469</v>
      </c>
      <c r="C258" s="111" t="s">
        <v>257</v>
      </c>
      <c r="D258" s="149" t="str">
        <f>INDEX('Cyclical_after overrides'!$A$1:$AX$244,MATCH(Recharges!$A258,'Cyclical_after overrides'!$A$1:$A$244,0),MATCH(Recharges!D$2,'Cyclical_after overrides'!$A$1:$AX$1,0))</f>
        <v/>
      </c>
      <c r="E258" s="149" t="str">
        <f>INDEX('Cyclical_after overrides'!$A$1:$AX$244,MATCH(Recharges!$A258,'Cyclical_after overrides'!$A$1:$A$244,0),MATCH(Recharges!E$2,'Cyclical_after overrides'!$A$1:$AX$1,0))</f>
        <v/>
      </c>
      <c r="G258" s="149">
        <f>INDEX('Cyclical_after overrides'!$A$1:$AX$244,MATCH(Recharges!$A258,'Cyclical_after overrides'!$A$1:$A$244,0),MATCH(Recharges!G$2,'Cyclical_after overrides'!$A$1:$AX$1,0))</f>
        <v>0</v>
      </c>
      <c r="H258" s="149">
        <f>INDEX('Cyclical_after overrides'!$A$1:$AX$244,MATCH(Recharges!$A258,'Cyclical_after overrides'!$A$1:$A$244,0),MATCH(Recharges!H$2,'Cyclical_after overrides'!$A$1:$AX$1,0))</f>
        <v>0</v>
      </c>
      <c r="I258" s="149">
        <f>INDEX('Cyclical_after overrides'!$A$1:$AX$244,MATCH(Recharges!$A258,'Cyclical_after overrides'!$A$1:$A$244,0),MATCH(Recharges!I$2,'Cyclical_after overrides'!$A$1:$AX$1,0))</f>
        <v>0</v>
      </c>
      <c r="J258" s="149">
        <f>INDEX('Cyclical_after overrides'!$A$1:$AX$244,MATCH(Recharges!$A258,'Cyclical_after overrides'!$A$1:$A$244,0),MATCH(Recharges!J$2,'Cyclical_after overrides'!$A$1:$AX$1,0))</f>
        <v>0</v>
      </c>
      <c r="L258" s="149" t="str">
        <f>_xlfn.IFNA(INDEX(PR24_after_overrides!$D$3:$AX$128, MATCH(Recharges!$A258, PR24_after_overrides!$A$3:$A$128, 0), MATCH(Recharges!L$2, PR24_after_overrides!$D$2:$AX$2, 0)), "")</f>
        <v/>
      </c>
      <c r="M258" s="149" t="str">
        <f>_xlfn.IFNA(INDEX(PR24_after_overrides!$D$3:$AX$128, MATCH(Recharges!$A258, PR24_after_overrides!$A$3:$A$128, 0), MATCH(Recharges!M$2, PR24_after_overrides!$D$2:$AX$2, 0)), "")</f>
        <v/>
      </c>
      <c r="N258" s="149" t="str">
        <f>_xlfn.IFNA(INDEX(PR24_after_overrides!$D$3:$AX$128, MATCH(Recharges!$A258, PR24_after_overrides!$A$3:$A$128, 0), MATCH(Recharges!N$2, PR24_after_overrides!$D$2:$AX$2, 0)), "")</f>
        <v/>
      </c>
      <c r="O258" s="149" t="str">
        <f>_xlfn.IFNA(INDEX(PR24_after_overrides!$D$3:$AX$128, MATCH(Recharges!$A258, PR24_after_overrides!$A$3:$A$128, 0), MATCH(Recharges!O$2, PR24_after_overrides!$D$2:$AX$2, 0)), "")</f>
        <v/>
      </c>
      <c r="Q258" s="149">
        <f>INDEX(PR19_after_overrides!$A$1:$J$255, MATCH(Recharges!$A258, PR19_after_overrides!$A$1:$A$255, 0), MATCH(Recharges!Q$2, PR19_after_overrides!$A$1:$J$1, 0))</f>
        <v>0.01</v>
      </c>
      <c r="R258" s="149">
        <f>INDEX(PR19_after_overrides!$A$1:$J$255, MATCH(Recharges!$A258, PR19_after_overrides!$A$1:$A$255, 0), MATCH(Recharges!R$2, PR19_after_overrides!$A$1:$J$1, 0))</f>
        <v>0.19400000000000001</v>
      </c>
      <c r="S258" s="149">
        <f>INDEX(PR19_after_overrides!$A$1:$J$255, MATCH(Recharges!$A258, PR19_after_overrides!$A$1:$A$255, 0), MATCH(Recharges!S$2, PR19_after_overrides!$A$1:$J$1, 0))</f>
        <v>0</v>
      </c>
      <c r="T258" s="149">
        <f>INDEX(PR19_after_overrides!$A$1:$J$255, MATCH(Recharges!$A258, PR19_after_overrides!$A$1:$A$255, 0), MATCH(Recharges!T$2, PR19_after_overrides!$A$1:$J$1, 0))</f>
        <v>0</v>
      </c>
      <c r="V258" s="149" cm="1">
        <f t="array" ref="V258">_xlfn.IFS($C258&lt;"2018-19",
_xlfn.IFS($X258="BPDT",SUM(Q258:R258)-SUM(S258:T258),$X258="Numbers agree",SUM(Q258:R258)-SUM(S258:T258),$X258="APR",ABS(D258)-ABS(E258),$X258="n/a",ABS(D258)-ABS(E258)),
$C258="2018-19",ABS(D258)-ABS(E258),
$C258="2019-20",ABS(D258)-ABS(E258),
$C258&lt;"2024-25",SUM(G258:H258)-SUM(I258:J258),C258&gt;="2024-25",SUM(L258:M258)-SUM(N258:O258))</f>
        <v>0</v>
      </c>
      <c r="X258" s="111"/>
    </row>
    <row r="259" spans="1:24" x14ac:dyDescent="0.4">
      <c r="A259" s="111" t="str">
        <f t="shared" si="13"/>
        <v>SES22</v>
      </c>
      <c r="B259" s="111" t="s">
        <v>469</v>
      </c>
      <c r="C259" s="111" t="s">
        <v>259</v>
      </c>
      <c r="D259" s="149" t="str">
        <f>INDEX('Cyclical_after overrides'!$A$1:$AX$244,MATCH(Recharges!$A259,'Cyclical_after overrides'!$A$1:$A$244,0),MATCH(Recharges!D$2,'Cyclical_after overrides'!$A$1:$AX$1,0))</f>
        <v/>
      </c>
      <c r="E259" s="149" t="str">
        <f>INDEX('Cyclical_after overrides'!$A$1:$AX$244,MATCH(Recharges!$A259,'Cyclical_after overrides'!$A$1:$A$244,0),MATCH(Recharges!E$2,'Cyclical_after overrides'!$A$1:$AX$1,0))</f>
        <v/>
      </c>
      <c r="G259" s="149">
        <f>INDEX('Cyclical_after overrides'!$A$1:$AX$244,MATCH(Recharges!$A259,'Cyclical_after overrides'!$A$1:$A$244,0),MATCH(Recharges!G$2,'Cyclical_after overrides'!$A$1:$AX$1,0))</f>
        <v>0</v>
      </c>
      <c r="H259" s="149">
        <f>INDEX('Cyclical_after overrides'!$A$1:$AX$244,MATCH(Recharges!$A259,'Cyclical_after overrides'!$A$1:$A$244,0),MATCH(Recharges!H$2,'Cyclical_after overrides'!$A$1:$AX$1,0))</f>
        <v>0</v>
      </c>
      <c r="I259" s="149">
        <f>INDEX('Cyclical_after overrides'!$A$1:$AX$244,MATCH(Recharges!$A259,'Cyclical_after overrides'!$A$1:$A$244,0),MATCH(Recharges!I$2,'Cyclical_after overrides'!$A$1:$AX$1,0))</f>
        <v>0</v>
      </c>
      <c r="J259" s="149">
        <f>INDEX('Cyclical_after overrides'!$A$1:$AX$244,MATCH(Recharges!$A259,'Cyclical_after overrides'!$A$1:$A$244,0),MATCH(Recharges!J$2,'Cyclical_after overrides'!$A$1:$AX$1,0))</f>
        <v>0</v>
      </c>
      <c r="L259" s="149" t="str">
        <f>_xlfn.IFNA(INDEX(PR24_after_overrides!$D$3:$AX$128, MATCH(Recharges!$A259, PR24_after_overrides!$A$3:$A$128, 0), MATCH(Recharges!L$2, PR24_after_overrides!$D$2:$AX$2, 0)), "")</f>
        <v/>
      </c>
      <c r="M259" s="149" t="str">
        <f>_xlfn.IFNA(INDEX(PR24_after_overrides!$D$3:$AX$128, MATCH(Recharges!$A259, PR24_after_overrides!$A$3:$A$128, 0), MATCH(Recharges!M$2, PR24_after_overrides!$D$2:$AX$2, 0)), "")</f>
        <v/>
      </c>
      <c r="N259" s="149" t="str">
        <f>_xlfn.IFNA(INDEX(PR24_after_overrides!$D$3:$AX$128, MATCH(Recharges!$A259, PR24_after_overrides!$A$3:$A$128, 0), MATCH(Recharges!N$2, PR24_after_overrides!$D$2:$AX$2, 0)), "")</f>
        <v/>
      </c>
      <c r="O259" s="149" t="str">
        <f>_xlfn.IFNA(INDEX(PR24_after_overrides!$D$3:$AX$128, MATCH(Recharges!$A259, PR24_after_overrides!$A$3:$A$128, 0), MATCH(Recharges!O$2, PR24_after_overrides!$D$2:$AX$2, 0)), "")</f>
        <v/>
      </c>
      <c r="Q259" s="149">
        <f>INDEX(PR19_after_overrides!$A$1:$J$255, MATCH(Recharges!$A259, PR19_after_overrides!$A$1:$A$255, 0), MATCH(Recharges!Q$2, PR19_after_overrides!$A$1:$J$1, 0))</f>
        <v>0.01</v>
      </c>
      <c r="R259" s="149">
        <f>INDEX(PR19_after_overrides!$A$1:$J$255, MATCH(Recharges!$A259, PR19_after_overrides!$A$1:$A$255, 0), MATCH(Recharges!R$2, PR19_after_overrides!$A$1:$J$1, 0))</f>
        <v>0.19400000000000001</v>
      </c>
      <c r="S259" s="149">
        <f>INDEX(PR19_after_overrides!$A$1:$J$255, MATCH(Recharges!$A259, PR19_after_overrides!$A$1:$A$255, 0), MATCH(Recharges!S$2, PR19_after_overrides!$A$1:$J$1, 0))</f>
        <v>0</v>
      </c>
      <c r="T259" s="149">
        <f>INDEX(PR19_after_overrides!$A$1:$J$255, MATCH(Recharges!$A259, PR19_after_overrides!$A$1:$A$255, 0), MATCH(Recharges!T$2, PR19_after_overrides!$A$1:$J$1, 0))</f>
        <v>0</v>
      </c>
      <c r="V259" s="149" cm="1">
        <f t="array" ref="V259">_xlfn.IFS($C259&lt;"2018-19",
_xlfn.IFS($X259="BPDT",SUM(Q259:R259)-SUM(S259:T259),$X259="Numbers agree",SUM(Q259:R259)-SUM(S259:T259),$X259="APR",ABS(D259)-ABS(E259),$X259="n/a",ABS(D259)-ABS(E259)),
$C259="2018-19",ABS(D259)-ABS(E259),
$C259="2019-20",ABS(D259)-ABS(E259),
$C259&lt;"2024-25",SUM(G259:H259)-SUM(I259:J259),C259&gt;="2024-25",SUM(L259:M259)-SUM(N259:O259))</f>
        <v>0</v>
      </c>
      <c r="X259" s="111"/>
    </row>
    <row r="260" spans="1:24" x14ac:dyDescent="0.4">
      <c r="A260" s="111" t="str">
        <f t="shared" si="13"/>
        <v>SES23</v>
      </c>
      <c r="B260" s="111" t="s">
        <v>469</v>
      </c>
      <c r="C260" s="111" t="s">
        <v>261</v>
      </c>
      <c r="D260" s="149" t="str">
        <f>INDEX('Cyclical_after overrides'!$A$1:$AX$244,MATCH(Recharges!$A260,'Cyclical_after overrides'!$A$1:$A$244,0),MATCH(Recharges!D$2,'Cyclical_after overrides'!$A$1:$AX$1,0))</f>
        <v/>
      </c>
      <c r="E260" s="149" t="str">
        <f>INDEX('Cyclical_after overrides'!$A$1:$AX$244,MATCH(Recharges!$A260,'Cyclical_after overrides'!$A$1:$A$244,0),MATCH(Recharges!E$2,'Cyclical_after overrides'!$A$1:$AX$1,0))</f>
        <v/>
      </c>
      <c r="G260" s="149">
        <f>INDEX('Cyclical_after overrides'!$A$1:$AX$244,MATCH(Recharges!$A260,'Cyclical_after overrides'!$A$1:$A$244,0),MATCH(Recharges!G$2,'Cyclical_after overrides'!$A$1:$AX$1,0))</f>
        <v>0</v>
      </c>
      <c r="H260" s="149">
        <f>INDEX('Cyclical_after overrides'!$A$1:$AX$244,MATCH(Recharges!$A260,'Cyclical_after overrides'!$A$1:$A$244,0),MATCH(Recharges!H$2,'Cyclical_after overrides'!$A$1:$AX$1,0))</f>
        <v>0</v>
      </c>
      <c r="I260" s="149">
        <f>INDEX('Cyclical_after overrides'!$A$1:$AX$244,MATCH(Recharges!$A260,'Cyclical_after overrides'!$A$1:$A$244,0),MATCH(Recharges!I$2,'Cyclical_after overrides'!$A$1:$AX$1,0))</f>
        <v>0</v>
      </c>
      <c r="J260" s="149">
        <f>INDEX('Cyclical_after overrides'!$A$1:$AX$244,MATCH(Recharges!$A260,'Cyclical_after overrides'!$A$1:$A$244,0),MATCH(Recharges!J$2,'Cyclical_after overrides'!$A$1:$AX$1,0))</f>
        <v>0</v>
      </c>
      <c r="L260" s="149" t="str">
        <f>_xlfn.IFNA(INDEX(PR24_after_overrides!$D$3:$AX$128, MATCH(Recharges!$A260, PR24_after_overrides!$A$3:$A$128, 0), MATCH(Recharges!L$2, PR24_after_overrides!$D$2:$AX$2, 0)), "")</f>
        <v/>
      </c>
      <c r="M260" s="149" t="str">
        <f>_xlfn.IFNA(INDEX(PR24_after_overrides!$D$3:$AX$128, MATCH(Recharges!$A260, PR24_after_overrides!$A$3:$A$128, 0), MATCH(Recharges!M$2, PR24_after_overrides!$D$2:$AX$2, 0)), "")</f>
        <v/>
      </c>
      <c r="N260" s="149" t="str">
        <f>_xlfn.IFNA(INDEX(PR24_after_overrides!$D$3:$AX$128, MATCH(Recharges!$A260, PR24_after_overrides!$A$3:$A$128, 0), MATCH(Recharges!N$2, PR24_after_overrides!$D$2:$AX$2, 0)), "")</f>
        <v/>
      </c>
      <c r="O260" s="149" t="str">
        <f>_xlfn.IFNA(INDEX(PR24_after_overrides!$D$3:$AX$128, MATCH(Recharges!$A260, PR24_after_overrides!$A$3:$A$128, 0), MATCH(Recharges!O$2, PR24_after_overrides!$D$2:$AX$2, 0)), "")</f>
        <v/>
      </c>
      <c r="Q260" s="149">
        <f>INDEX(PR19_after_overrides!$A$1:$J$255, MATCH(Recharges!$A260, PR19_after_overrides!$A$1:$A$255, 0), MATCH(Recharges!Q$2, PR19_after_overrides!$A$1:$J$1, 0))</f>
        <v>0.01</v>
      </c>
      <c r="R260" s="149">
        <f>INDEX(PR19_after_overrides!$A$1:$J$255, MATCH(Recharges!$A260, PR19_after_overrides!$A$1:$A$255, 0), MATCH(Recharges!R$2, PR19_after_overrides!$A$1:$J$1, 0))</f>
        <v>0.191</v>
      </c>
      <c r="S260" s="149">
        <f>INDEX(PR19_after_overrides!$A$1:$J$255, MATCH(Recharges!$A260, PR19_after_overrides!$A$1:$A$255, 0), MATCH(Recharges!S$2, PR19_after_overrides!$A$1:$J$1, 0))</f>
        <v>0</v>
      </c>
      <c r="T260" s="149">
        <f>INDEX(PR19_after_overrides!$A$1:$J$255, MATCH(Recharges!$A260, PR19_after_overrides!$A$1:$A$255, 0), MATCH(Recharges!T$2, PR19_after_overrides!$A$1:$J$1, 0))</f>
        <v>0</v>
      </c>
      <c r="V260" s="149" cm="1">
        <f t="array" ref="V260">_xlfn.IFS($C260&lt;"2018-19",
_xlfn.IFS($X260="BPDT",SUM(Q260:R260)-SUM(S260:T260),$X260="Numbers agree",SUM(Q260:R260)-SUM(S260:T260),$X260="APR",ABS(D260)-ABS(E260),$X260="n/a",ABS(D260)-ABS(E260)),
$C260="2018-19",ABS(D260)-ABS(E260),
$C260="2019-20",ABS(D260)-ABS(E260),
$C260&lt;"2024-25",SUM(G260:H260)-SUM(I260:J260),C260&gt;="2024-25",SUM(L260:M260)-SUM(N260:O260))</f>
        <v>0</v>
      </c>
      <c r="X260" s="111"/>
    </row>
    <row r="261" spans="1:24" x14ac:dyDescent="0.4">
      <c r="A261" s="111" t="str">
        <f t="shared" ref="A261:A267" si="15">B261&amp;RIGHT(C261,2)</f>
        <v>SES24</v>
      </c>
      <c r="B261" s="111" t="s">
        <v>469</v>
      </c>
      <c r="C261" s="111" t="s">
        <v>263</v>
      </c>
      <c r="D261" s="149"/>
      <c r="E261" s="149"/>
      <c r="G261" s="149">
        <f>INDEX('Cyclical_after overrides'!$A$1:$AX$244,MATCH(Recharges!$A261,'Cyclical_after overrides'!$A$1:$A$244,0),MATCH(Recharges!G$2,'Cyclical_after overrides'!$A$1:$AX$1,0))</f>
        <v>0</v>
      </c>
      <c r="H261" s="149">
        <f>INDEX('Cyclical_after overrides'!$A$1:$AX$244,MATCH(Recharges!$A261,'Cyclical_after overrides'!$A$1:$A$244,0),MATCH(Recharges!H$2,'Cyclical_after overrides'!$A$1:$AX$1,0))</f>
        <v>0</v>
      </c>
      <c r="I261" s="149">
        <f>INDEX('Cyclical_after overrides'!$A$1:$AX$244,MATCH(Recharges!$A261,'Cyclical_after overrides'!$A$1:$A$244,0),MATCH(Recharges!I$2,'Cyclical_after overrides'!$A$1:$AX$1,0))</f>
        <v>0</v>
      </c>
      <c r="J261" s="149">
        <f>INDEX('Cyclical_after overrides'!$A$1:$AX$244,MATCH(Recharges!$A261,'Cyclical_after overrides'!$A$1:$A$244,0),MATCH(Recharges!J$2,'Cyclical_after overrides'!$A$1:$AX$1,0))</f>
        <v>0</v>
      </c>
      <c r="L261" s="149">
        <f>_xlfn.IFNA(INDEX(PR24_after_overrides!$D$3:$AX$128, MATCH(Recharges!$A261, PR24_after_overrides!$A$3:$A$128, 0), MATCH(Recharges!L$2, PR24_after_overrides!$D$2:$AX$2, 0)), "")</f>
        <v>0</v>
      </c>
      <c r="M261" s="149">
        <f>_xlfn.IFNA(INDEX(PR24_after_overrides!$D$3:$AX$128, MATCH(Recharges!$A261, PR24_after_overrides!$A$3:$A$128, 0), MATCH(Recharges!M$2, PR24_after_overrides!$D$2:$AX$2, 0)), "")</f>
        <v>0</v>
      </c>
      <c r="N261" s="149">
        <f>_xlfn.IFNA(INDEX(PR24_after_overrides!$D$3:$AX$128, MATCH(Recharges!$A261, PR24_after_overrides!$A$3:$A$128, 0), MATCH(Recharges!N$2, PR24_after_overrides!$D$2:$AX$2, 0)), "")</f>
        <v>0</v>
      </c>
      <c r="O261" s="149">
        <f>_xlfn.IFNA(INDEX(PR24_after_overrides!$D$3:$AX$128, MATCH(Recharges!$A261, PR24_after_overrides!$A$3:$A$128, 0), MATCH(Recharges!O$2, PR24_after_overrides!$D$2:$AX$2, 0)), "")</f>
        <v>0</v>
      </c>
      <c r="Q261" s="149"/>
      <c r="R261" s="149"/>
      <c r="S261" s="149"/>
      <c r="T261" s="149"/>
      <c r="V261" s="149" cm="1">
        <f t="array" ref="V261">_xlfn.IFS($C261&lt;"2018-19",
_xlfn.IFS($X261="BPDT",SUM(Q261:R261)-SUM(S261:T261),$X261="Numbers agree",SUM(Q261:R261)-SUM(S261:T261),$X261="APR",ABS(D261)-ABS(E261),$X261="n/a",ABS(D261)-ABS(E261)),
$C261="2018-19",ABS(D261)-ABS(E261),
$C261="2019-20",ABS(D261)-ABS(E261),
$C261&lt;"2024-25",SUM(G261:H261)-SUM(I261:J261),C261&gt;="2024-25",SUM(L261:M261)-SUM(N261:O261))</f>
        <v>0</v>
      </c>
      <c r="X261" s="111"/>
    </row>
    <row r="262" spans="1:24" x14ac:dyDescent="0.4">
      <c r="A262" s="111" t="str">
        <f t="shared" si="15"/>
        <v>SES25</v>
      </c>
      <c r="B262" s="111" t="s">
        <v>469</v>
      </c>
      <c r="C262" s="111" t="s">
        <v>516</v>
      </c>
      <c r="D262" s="149"/>
      <c r="E262" s="149"/>
      <c r="G262" s="149"/>
      <c r="H262" s="149"/>
      <c r="I262" s="149"/>
      <c r="J262" s="149"/>
      <c r="L262" s="149">
        <f>_xlfn.IFNA(INDEX(PR24_after_overrides!$D$3:$AX$128, MATCH(Recharges!$A262, PR24_after_overrides!$A$3:$A$128, 0), MATCH(Recharges!L$2, PR24_after_overrides!$D$2:$AX$2, 0)), "")</f>
        <v>0</v>
      </c>
      <c r="M262" s="149">
        <f>_xlfn.IFNA(INDEX(PR24_after_overrides!$D$3:$AX$128, MATCH(Recharges!$A262, PR24_after_overrides!$A$3:$A$128, 0), MATCH(Recharges!M$2, PR24_after_overrides!$D$2:$AX$2, 0)), "")</f>
        <v>0</v>
      </c>
      <c r="N262" s="149">
        <f>_xlfn.IFNA(INDEX(PR24_after_overrides!$D$3:$AX$128, MATCH(Recharges!$A262, PR24_after_overrides!$A$3:$A$128, 0), MATCH(Recharges!N$2, PR24_after_overrides!$D$2:$AX$2, 0)), "")</f>
        <v>0</v>
      </c>
      <c r="O262" s="149">
        <f>_xlfn.IFNA(INDEX(PR24_after_overrides!$D$3:$AX$128, MATCH(Recharges!$A262, PR24_after_overrides!$A$3:$A$128, 0), MATCH(Recharges!O$2, PR24_after_overrides!$D$2:$AX$2, 0)), "")</f>
        <v>0</v>
      </c>
      <c r="Q262" s="149"/>
      <c r="R262" s="149"/>
      <c r="S262" s="149"/>
      <c r="T262" s="149"/>
      <c r="V262" s="149" cm="1">
        <f t="array" ref="V262">_xlfn.IFS($C262&lt;"2018-19",
_xlfn.IFS($X262="BPDT",SUM(Q262:R262)-SUM(S262:T262),$X262="Numbers agree",SUM(Q262:R262)-SUM(S262:T262),$X262="APR",ABS(D262)-ABS(E262),$X262="n/a",ABS(D262)-ABS(E262)),
$C262="2018-19",ABS(D262)-ABS(E262),
$C262="2019-20",ABS(D262)-ABS(E262),
$C262&lt;"2024-25",SUM(G262:H262)-SUM(I262:J262),C262&gt;="2024-25",SUM(L262:M262)-SUM(N262:O262))</f>
        <v>0</v>
      </c>
      <c r="X262" s="111"/>
    </row>
    <row r="263" spans="1:24" x14ac:dyDescent="0.4">
      <c r="A263" s="111" t="str">
        <f t="shared" si="15"/>
        <v>SES26</v>
      </c>
      <c r="B263" s="111" t="s">
        <v>469</v>
      </c>
      <c r="C263" s="111" t="s">
        <v>518</v>
      </c>
      <c r="D263" s="149"/>
      <c r="E263" s="149"/>
      <c r="G263" s="149"/>
      <c r="H263" s="149"/>
      <c r="I263" s="149"/>
      <c r="J263" s="149"/>
      <c r="L263" s="149">
        <f>_xlfn.IFNA(INDEX(PR24_after_overrides!$D$3:$AX$128, MATCH(Recharges!$A263, PR24_after_overrides!$A$3:$A$128, 0), MATCH(Recharges!L$2, PR24_after_overrides!$D$2:$AX$2, 0)), "")</f>
        <v>0</v>
      </c>
      <c r="M263" s="149">
        <f>_xlfn.IFNA(INDEX(PR24_after_overrides!$D$3:$AX$128, MATCH(Recharges!$A263, PR24_after_overrides!$A$3:$A$128, 0), MATCH(Recharges!M$2, PR24_after_overrides!$D$2:$AX$2, 0)), "")</f>
        <v>0</v>
      </c>
      <c r="N263" s="149">
        <f>_xlfn.IFNA(INDEX(PR24_after_overrides!$D$3:$AX$128, MATCH(Recharges!$A263, PR24_after_overrides!$A$3:$A$128, 0), MATCH(Recharges!N$2, PR24_after_overrides!$D$2:$AX$2, 0)), "")</f>
        <v>0</v>
      </c>
      <c r="O263" s="149">
        <f>_xlfn.IFNA(INDEX(PR24_after_overrides!$D$3:$AX$128, MATCH(Recharges!$A263, PR24_after_overrides!$A$3:$A$128, 0), MATCH(Recharges!O$2, PR24_after_overrides!$D$2:$AX$2, 0)), "")</f>
        <v>0</v>
      </c>
      <c r="Q263" s="149"/>
      <c r="R263" s="149"/>
      <c r="S263" s="149"/>
      <c r="T263" s="149"/>
      <c r="V263" s="149" cm="1">
        <f t="array" ref="V263">_xlfn.IFS($C263&lt;"2018-19",
_xlfn.IFS($X263="BPDT",SUM(Q263:R263)-SUM(S263:T263),$X263="Numbers agree",SUM(Q263:R263)-SUM(S263:T263),$X263="APR",ABS(D263)-ABS(E263),$X263="n/a",ABS(D263)-ABS(E263)),
$C263="2018-19",ABS(D263)-ABS(E263),
$C263="2019-20",ABS(D263)-ABS(E263),
$C263&lt;"2024-25",SUM(G263:H263)-SUM(I263:J263),C263&gt;="2024-25",SUM(L263:M263)-SUM(N263:O263))</f>
        <v>0</v>
      </c>
      <c r="X263" s="111"/>
    </row>
    <row r="264" spans="1:24" x14ac:dyDescent="0.4">
      <c r="A264" s="111" t="str">
        <f t="shared" si="15"/>
        <v>SES27</v>
      </c>
      <c r="B264" s="111" t="s">
        <v>469</v>
      </c>
      <c r="C264" s="111" t="s">
        <v>519</v>
      </c>
      <c r="D264" s="149"/>
      <c r="E264" s="149"/>
      <c r="G264" s="149"/>
      <c r="H264" s="149"/>
      <c r="I264" s="149"/>
      <c r="J264" s="149"/>
      <c r="L264" s="149">
        <f>_xlfn.IFNA(INDEX(PR24_after_overrides!$D$3:$AX$128, MATCH(Recharges!$A264, PR24_after_overrides!$A$3:$A$128, 0), MATCH(Recharges!L$2, PR24_after_overrides!$D$2:$AX$2, 0)), "")</f>
        <v>0</v>
      </c>
      <c r="M264" s="149">
        <f>_xlfn.IFNA(INDEX(PR24_after_overrides!$D$3:$AX$128, MATCH(Recharges!$A264, PR24_after_overrides!$A$3:$A$128, 0), MATCH(Recharges!M$2, PR24_after_overrides!$D$2:$AX$2, 0)), "")</f>
        <v>0</v>
      </c>
      <c r="N264" s="149">
        <f>_xlfn.IFNA(INDEX(PR24_after_overrides!$D$3:$AX$128, MATCH(Recharges!$A264, PR24_after_overrides!$A$3:$A$128, 0), MATCH(Recharges!N$2, PR24_after_overrides!$D$2:$AX$2, 0)), "")</f>
        <v>0</v>
      </c>
      <c r="O264" s="149">
        <f>_xlfn.IFNA(INDEX(PR24_after_overrides!$D$3:$AX$128, MATCH(Recharges!$A264, PR24_after_overrides!$A$3:$A$128, 0), MATCH(Recharges!O$2, PR24_after_overrides!$D$2:$AX$2, 0)), "")</f>
        <v>0</v>
      </c>
      <c r="Q264" s="149"/>
      <c r="R264" s="149"/>
      <c r="S264" s="149"/>
      <c r="T264" s="149"/>
      <c r="V264" s="149" cm="1">
        <f t="array" ref="V264">_xlfn.IFS($C264&lt;"2018-19",
_xlfn.IFS($X264="BPDT",SUM(Q264:R264)-SUM(S264:T264),$X264="Numbers agree",SUM(Q264:R264)-SUM(S264:T264),$X264="APR",ABS(D264)-ABS(E264),$X264="n/a",ABS(D264)-ABS(E264)),
$C264="2018-19",ABS(D264)-ABS(E264),
$C264="2019-20",ABS(D264)-ABS(E264),
$C264&lt;"2024-25",SUM(G264:H264)-SUM(I264:J264),C264&gt;="2024-25",SUM(L264:M264)-SUM(N264:O264))</f>
        <v>0</v>
      </c>
      <c r="X264" s="111"/>
    </row>
    <row r="265" spans="1:24" x14ac:dyDescent="0.4">
      <c r="A265" s="111" t="str">
        <f t="shared" si="15"/>
        <v>SES28</v>
      </c>
      <c r="B265" s="111" t="s">
        <v>469</v>
      </c>
      <c r="C265" s="111" t="s">
        <v>520</v>
      </c>
      <c r="D265" s="149"/>
      <c r="E265" s="149"/>
      <c r="G265" s="149"/>
      <c r="H265" s="149"/>
      <c r="I265" s="149"/>
      <c r="J265" s="149"/>
      <c r="L265" s="149">
        <f>_xlfn.IFNA(INDEX(PR24_after_overrides!$D$3:$AX$128, MATCH(Recharges!$A265, PR24_after_overrides!$A$3:$A$128, 0), MATCH(Recharges!L$2, PR24_after_overrides!$D$2:$AX$2, 0)), "")</f>
        <v>0</v>
      </c>
      <c r="M265" s="149">
        <f>_xlfn.IFNA(INDEX(PR24_after_overrides!$D$3:$AX$128, MATCH(Recharges!$A265, PR24_after_overrides!$A$3:$A$128, 0), MATCH(Recharges!M$2, PR24_after_overrides!$D$2:$AX$2, 0)), "")</f>
        <v>0</v>
      </c>
      <c r="N265" s="149">
        <f>_xlfn.IFNA(INDEX(PR24_after_overrides!$D$3:$AX$128, MATCH(Recharges!$A265, PR24_after_overrides!$A$3:$A$128, 0), MATCH(Recharges!N$2, PR24_after_overrides!$D$2:$AX$2, 0)), "")</f>
        <v>0</v>
      </c>
      <c r="O265" s="149">
        <f>_xlfn.IFNA(INDEX(PR24_after_overrides!$D$3:$AX$128, MATCH(Recharges!$A265, PR24_after_overrides!$A$3:$A$128, 0), MATCH(Recharges!O$2, PR24_after_overrides!$D$2:$AX$2, 0)), "")</f>
        <v>0</v>
      </c>
      <c r="Q265" s="149"/>
      <c r="R265" s="149"/>
      <c r="S265" s="149"/>
      <c r="T265" s="149"/>
      <c r="V265" s="149" cm="1">
        <f t="array" ref="V265">_xlfn.IFS($C265&lt;"2018-19",
_xlfn.IFS($X265="BPDT",SUM(Q265:R265)-SUM(S265:T265),$X265="Numbers agree",SUM(Q265:R265)-SUM(S265:T265),$X265="APR",ABS(D265)-ABS(E265),$X265="n/a",ABS(D265)-ABS(E265)),
$C265="2018-19",ABS(D265)-ABS(E265),
$C265="2019-20",ABS(D265)-ABS(E265),
$C265&lt;"2024-25",SUM(G265:H265)-SUM(I265:J265),C265&gt;="2024-25",SUM(L265:M265)-SUM(N265:O265))</f>
        <v>0</v>
      </c>
      <c r="X265" s="111"/>
    </row>
    <row r="266" spans="1:24" x14ac:dyDescent="0.4">
      <c r="A266" s="111" t="str">
        <f t="shared" si="15"/>
        <v>SES29</v>
      </c>
      <c r="B266" s="111" t="s">
        <v>469</v>
      </c>
      <c r="C266" s="111" t="s">
        <v>521</v>
      </c>
      <c r="D266" s="149"/>
      <c r="E266" s="149"/>
      <c r="G266" s="149"/>
      <c r="H266" s="149"/>
      <c r="I266" s="149"/>
      <c r="J266" s="149"/>
      <c r="L266" s="149">
        <f>_xlfn.IFNA(INDEX(PR24_after_overrides!$D$3:$AX$128, MATCH(Recharges!$A266, PR24_after_overrides!$A$3:$A$128, 0), MATCH(Recharges!L$2, PR24_after_overrides!$D$2:$AX$2, 0)), "")</f>
        <v>0</v>
      </c>
      <c r="M266" s="149">
        <f>_xlfn.IFNA(INDEX(PR24_after_overrides!$D$3:$AX$128, MATCH(Recharges!$A266, PR24_after_overrides!$A$3:$A$128, 0), MATCH(Recharges!M$2, PR24_after_overrides!$D$2:$AX$2, 0)), "")</f>
        <v>0</v>
      </c>
      <c r="N266" s="149">
        <f>_xlfn.IFNA(INDEX(PR24_after_overrides!$D$3:$AX$128, MATCH(Recharges!$A266, PR24_after_overrides!$A$3:$A$128, 0), MATCH(Recharges!N$2, PR24_after_overrides!$D$2:$AX$2, 0)), "")</f>
        <v>0</v>
      </c>
      <c r="O266" s="149">
        <f>_xlfn.IFNA(INDEX(PR24_after_overrides!$D$3:$AX$128, MATCH(Recharges!$A266, PR24_after_overrides!$A$3:$A$128, 0), MATCH(Recharges!O$2, PR24_after_overrides!$D$2:$AX$2, 0)), "")</f>
        <v>0</v>
      </c>
      <c r="Q266" s="149"/>
      <c r="R266" s="149"/>
      <c r="S266" s="149"/>
      <c r="T266" s="149"/>
      <c r="V266" s="149" cm="1">
        <f t="array" ref="V266">_xlfn.IFS($C266&lt;"2018-19",
_xlfn.IFS($X266="BPDT",SUM(Q266:R266)-SUM(S266:T266),$X266="Numbers agree",SUM(Q266:R266)-SUM(S266:T266),$X266="APR",ABS(D266)-ABS(E266),$X266="n/a",ABS(D266)-ABS(E266)),
$C266="2018-19",ABS(D266)-ABS(E266),
$C266="2019-20",ABS(D266)-ABS(E266),
$C266&lt;"2024-25",SUM(G266:H266)-SUM(I266:J266),C266&gt;="2024-25",SUM(L266:M266)-SUM(N266:O266))</f>
        <v>0</v>
      </c>
      <c r="X266" s="111"/>
    </row>
    <row r="267" spans="1:24" x14ac:dyDescent="0.4">
      <c r="A267" s="111" t="str">
        <f t="shared" si="15"/>
        <v>SES30</v>
      </c>
      <c r="B267" s="111" t="s">
        <v>469</v>
      </c>
      <c r="C267" s="111" t="s">
        <v>522</v>
      </c>
      <c r="D267" s="149"/>
      <c r="E267" s="149"/>
      <c r="G267" s="149"/>
      <c r="H267" s="149"/>
      <c r="I267" s="149"/>
      <c r="J267" s="149"/>
      <c r="L267" s="149">
        <f>_xlfn.IFNA(INDEX(PR24_after_overrides!$D$3:$AX$128, MATCH(Recharges!$A267, PR24_after_overrides!$A$3:$A$128, 0), MATCH(Recharges!L$2, PR24_after_overrides!$D$2:$AX$2, 0)), "")</f>
        <v>0</v>
      </c>
      <c r="M267" s="149">
        <f>_xlfn.IFNA(INDEX(PR24_after_overrides!$D$3:$AX$128, MATCH(Recharges!$A267, PR24_after_overrides!$A$3:$A$128, 0), MATCH(Recharges!M$2, PR24_after_overrides!$D$2:$AX$2, 0)), "")</f>
        <v>0</v>
      </c>
      <c r="N267" s="149">
        <f>_xlfn.IFNA(INDEX(PR24_after_overrides!$D$3:$AX$128, MATCH(Recharges!$A267, PR24_after_overrides!$A$3:$A$128, 0), MATCH(Recharges!N$2, PR24_after_overrides!$D$2:$AX$2, 0)), "")</f>
        <v>0</v>
      </c>
      <c r="O267" s="149">
        <f>_xlfn.IFNA(INDEX(PR24_after_overrides!$D$3:$AX$128, MATCH(Recharges!$A267, PR24_after_overrides!$A$3:$A$128, 0), MATCH(Recharges!O$2, PR24_after_overrides!$D$2:$AX$2, 0)), "")</f>
        <v>0</v>
      </c>
      <c r="Q267" s="149"/>
      <c r="R267" s="149"/>
      <c r="S267" s="149"/>
      <c r="T267" s="149"/>
      <c r="V267" s="149" cm="1">
        <f t="array" ref="V267">_xlfn.IFS($C267&lt;"2018-19",
_xlfn.IFS($X267="BPDT",SUM(Q267:R267)-SUM(S267:T267),$X267="Numbers agree",SUM(Q267:R267)-SUM(S267:T267),$X267="APR",ABS(D267)-ABS(E267),$X267="n/a",ABS(D267)-ABS(E267)),
$C267="2018-19",ABS(D267)-ABS(E267),
$C267="2019-20",ABS(D267)-ABS(E267),
$C267&lt;"2024-25",SUM(G267:H267)-SUM(I267:J267),C267&gt;="2024-25",SUM(L267:M267)-SUM(N267:O267))</f>
        <v>0</v>
      </c>
      <c r="X267" s="111"/>
    </row>
    <row r="268" spans="1:24" x14ac:dyDescent="0.4">
      <c r="A268" s="111" t="str">
        <f t="shared" si="13"/>
        <v>SEW14</v>
      </c>
      <c r="B268" s="111" t="s">
        <v>481</v>
      </c>
      <c r="C268" s="111" t="s">
        <v>243</v>
      </c>
      <c r="D268" s="149">
        <f>INDEX('Cyclical_after overrides'!$A$1:$AX$244,MATCH(Recharges!$A268,'Cyclical_after overrides'!$A$1:$A$244,0),MATCH(Recharges!D$2,'Cyclical_after overrides'!$A$1:$AX$1,0))</f>
        <v>0</v>
      </c>
      <c r="E268" s="149">
        <f>INDEX('Cyclical_after overrides'!$A$1:$AX$244,MATCH(Recharges!$A268,'Cyclical_after overrides'!$A$1:$A$244,0),MATCH(Recharges!E$2,'Cyclical_after overrides'!$A$1:$AX$1,0))</f>
        <v>0</v>
      </c>
      <c r="G268" s="149" t="str">
        <f>INDEX('Cyclical_after overrides'!$A$1:$AX$244,MATCH(Recharges!$A268,'Cyclical_after overrides'!$A$1:$A$244,0),MATCH(Recharges!G$2,'Cyclical_after overrides'!$A$1:$AX$1,0))</f>
        <v/>
      </c>
      <c r="H268" s="149" t="str">
        <f>INDEX('Cyclical_after overrides'!$A$1:$AX$244,MATCH(Recharges!$A268,'Cyclical_after overrides'!$A$1:$A$244,0),MATCH(Recharges!H$2,'Cyclical_after overrides'!$A$1:$AX$1,0))</f>
        <v/>
      </c>
      <c r="I268" s="149" t="str">
        <f>INDEX('Cyclical_after overrides'!$A$1:$AX$244,MATCH(Recharges!$A268,'Cyclical_after overrides'!$A$1:$A$244,0),MATCH(Recharges!I$2,'Cyclical_after overrides'!$A$1:$AX$1,0))</f>
        <v/>
      </c>
      <c r="J268" s="149" t="str">
        <f>INDEX('Cyclical_after overrides'!$A$1:$AX$244,MATCH(Recharges!$A268,'Cyclical_after overrides'!$A$1:$A$244,0),MATCH(Recharges!J$2,'Cyclical_after overrides'!$A$1:$AX$1,0))</f>
        <v/>
      </c>
      <c r="L268" s="149" t="str">
        <f>_xlfn.IFNA(INDEX(PR24_after_overrides!$D$3:$AX$128, MATCH(Recharges!$A268, PR24_after_overrides!$A$3:$A$128, 0), MATCH(Recharges!L$2, PR24_after_overrides!$D$2:$AX$2, 0)), "")</f>
        <v/>
      </c>
      <c r="M268" s="149" t="str">
        <f>_xlfn.IFNA(INDEX(PR24_after_overrides!$D$3:$AX$128, MATCH(Recharges!$A268, PR24_after_overrides!$A$3:$A$128, 0), MATCH(Recharges!M$2, PR24_after_overrides!$D$2:$AX$2, 0)), "")</f>
        <v/>
      </c>
      <c r="N268" s="149" t="str">
        <f>_xlfn.IFNA(INDEX(PR24_after_overrides!$D$3:$AX$128, MATCH(Recharges!$A268, PR24_after_overrides!$A$3:$A$128, 0), MATCH(Recharges!N$2, PR24_after_overrides!$D$2:$AX$2, 0)), "")</f>
        <v/>
      </c>
      <c r="O268" s="149" t="str">
        <f>_xlfn.IFNA(INDEX(PR24_after_overrides!$D$3:$AX$128, MATCH(Recharges!$A268, PR24_after_overrides!$A$3:$A$128, 0), MATCH(Recharges!O$2, PR24_after_overrides!$D$2:$AX$2, 0)), "")</f>
        <v/>
      </c>
      <c r="Q268" s="149">
        <f>INDEX(PR19_after_overrides!$A$1:$J$255, MATCH(Recharges!$A268, PR19_after_overrides!$A$1:$A$255, 0), MATCH(Recharges!Q$2, PR19_after_overrides!$A$1:$J$1, 0))</f>
        <v>0.14699999999999999</v>
      </c>
      <c r="R268" s="149">
        <f>INDEX(PR19_after_overrides!$A$1:$J$255, MATCH(Recharges!$A268, PR19_after_overrides!$A$1:$A$255, 0), MATCH(Recharges!R$2, PR19_after_overrides!$A$1:$J$1, 0))</f>
        <v>0</v>
      </c>
      <c r="S268" s="149">
        <f>INDEX(PR19_after_overrides!$A$1:$J$255, MATCH(Recharges!$A268, PR19_after_overrides!$A$1:$A$255, 0), MATCH(Recharges!S$2, PR19_after_overrides!$A$1:$J$1, 0))</f>
        <v>0</v>
      </c>
      <c r="T268" s="149">
        <f>INDEX(PR19_after_overrides!$A$1:$J$255, MATCH(Recharges!$A268, PR19_after_overrides!$A$1:$A$255, 0), MATCH(Recharges!T$2, PR19_after_overrides!$A$1:$J$1, 0))</f>
        <v>0</v>
      </c>
      <c r="V268" s="149" cm="1">
        <f t="array" ref="V268">_xlfn.IFS($C268&lt;"2018-19",
_xlfn.IFS($X268="BPDT",SUM(Q268:R268)-SUM(S268:T268),$X268="Numbers agree",SUM(Q268:R268)-SUM(S268:T268),$X268="APR",ABS(D268)-ABS(E268),$X268="n/a",ABS(D268)-ABS(E268)),
$C268="2018-19",ABS(D268)-ABS(E268),
$C268="2019-20",ABS(D268)-ABS(E268),
$C268&lt;"2024-25",SUM(G268:H268)-SUM(I268:J268),C268&gt;="2024-25",SUM(L268:M268)-SUM(N268:O268))</f>
        <v>0.14699999999999999</v>
      </c>
      <c r="X268" s="111" t="s">
        <v>578</v>
      </c>
    </row>
    <row r="269" spans="1:24" x14ac:dyDescent="0.4">
      <c r="A269" s="111" t="str">
        <f t="shared" si="13"/>
        <v>SEW15</v>
      </c>
      <c r="B269" s="111" t="s">
        <v>481</v>
      </c>
      <c r="C269" s="111" t="s">
        <v>245</v>
      </c>
      <c r="D269" s="149">
        <f>INDEX('Cyclical_after overrides'!$A$1:$AX$244,MATCH(Recharges!$A269,'Cyclical_after overrides'!$A$1:$A$244,0),MATCH(Recharges!D$2,'Cyclical_after overrides'!$A$1:$AX$1,0))</f>
        <v>0</v>
      </c>
      <c r="E269" s="149">
        <f>INDEX('Cyclical_after overrides'!$A$1:$AX$244,MATCH(Recharges!$A269,'Cyclical_after overrides'!$A$1:$A$244,0),MATCH(Recharges!E$2,'Cyclical_after overrides'!$A$1:$AX$1,0))</f>
        <v>0</v>
      </c>
      <c r="G269" s="149" t="str">
        <f>INDEX('Cyclical_after overrides'!$A$1:$AX$244,MATCH(Recharges!$A269,'Cyclical_after overrides'!$A$1:$A$244,0),MATCH(Recharges!G$2,'Cyclical_after overrides'!$A$1:$AX$1,0))</f>
        <v/>
      </c>
      <c r="H269" s="149" t="str">
        <f>INDEX('Cyclical_after overrides'!$A$1:$AX$244,MATCH(Recharges!$A269,'Cyclical_after overrides'!$A$1:$A$244,0),MATCH(Recharges!H$2,'Cyclical_after overrides'!$A$1:$AX$1,0))</f>
        <v/>
      </c>
      <c r="I269" s="149" t="str">
        <f>INDEX('Cyclical_after overrides'!$A$1:$AX$244,MATCH(Recharges!$A269,'Cyclical_after overrides'!$A$1:$A$244,0),MATCH(Recharges!I$2,'Cyclical_after overrides'!$A$1:$AX$1,0))</f>
        <v/>
      </c>
      <c r="J269" s="149" t="str">
        <f>INDEX('Cyclical_after overrides'!$A$1:$AX$244,MATCH(Recharges!$A269,'Cyclical_after overrides'!$A$1:$A$244,0),MATCH(Recharges!J$2,'Cyclical_after overrides'!$A$1:$AX$1,0))</f>
        <v/>
      </c>
      <c r="L269" s="149" t="str">
        <f>_xlfn.IFNA(INDEX(PR24_after_overrides!$D$3:$AX$128, MATCH(Recharges!$A269, PR24_after_overrides!$A$3:$A$128, 0), MATCH(Recharges!L$2, PR24_after_overrides!$D$2:$AX$2, 0)), "")</f>
        <v/>
      </c>
      <c r="M269" s="149" t="str">
        <f>_xlfn.IFNA(INDEX(PR24_after_overrides!$D$3:$AX$128, MATCH(Recharges!$A269, PR24_after_overrides!$A$3:$A$128, 0), MATCH(Recharges!M$2, PR24_after_overrides!$D$2:$AX$2, 0)), "")</f>
        <v/>
      </c>
      <c r="N269" s="149" t="str">
        <f>_xlfn.IFNA(INDEX(PR24_after_overrides!$D$3:$AX$128, MATCH(Recharges!$A269, PR24_after_overrides!$A$3:$A$128, 0), MATCH(Recharges!N$2, PR24_after_overrides!$D$2:$AX$2, 0)), "")</f>
        <v/>
      </c>
      <c r="O269" s="149" t="str">
        <f>_xlfn.IFNA(INDEX(PR24_after_overrides!$D$3:$AX$128, MATCH(Recharges!$A269, PR24_after_overrides!$A$3:$A$128, 0), MATCH(Recharges!O$2, PR24_after_overrides!$D$2:$AX$2, 0)), "")</f>
        <v/>
      </c>
      <c r="Q269" s="149">
        <f>INDEX(PR19_after_overrides!$A$1:$J$255, MATCH(Recharges!$A269, PR19_after_overrides!$A$1:$A$255, 0), MATCH(Recharges!Q$2, PR19_after_overrides!$A$1:$J$1, 0))</f>
        <v>0.28899999999999998</v>
      </c>
      <c r="R269" s="149">
        <f>INDEX(PR19_after_overrides!$A$1:$J$255, MATCH(Recharges!$A269, PR19_after_overrides!$A$1:$A$255, 0), MATCH(Recharges!R$2, PR19_after_overrides!$A$1:$J$1, 0))</f>
        <v>0</v>
      </c>
      <c r="S269" s="149">
        <f>INDEX(PR19_after_overrides!$A$1:$J$255, MATCH(Recharges!$A269, PR19_after_overrides!$A$1:$A$255, 0), MATCH(Recharges!S$2, PR19_after_overrides!$A$1:$J$1, 0))</f>
        <v>0</v>
      </c>
      <c r="T269" s="149">
        <f>INDEX(PR19_after_overrides!$A$1:$J$255, MATCH(Recharges!$A269, PR19_after_overrides!$A$1:$A$255, 0), MATCH(Recharges!T$2, PR19_after_overrides!$A$1:$J$1, 0))</f>
        <v>0</v>
      </c>
      <c r="V269" s="149" cm="1">
        <f t="array" ref="V269">_xlfn.IFS($C269&lt;"2018-19",
_xlfn.IFS($X269="BPDT",SUM(Q269:R269)-SUM(S269:T269),$X269="Numbers agree",SUM(Q269:R269)-SUM(S269:T269),$X269="APR",ABS(D269)-ABS(E269),$X269="n/a",ABS(D269)-ABS(E269)),
$C269="2018-19",ABS(D269)-ABS(E269),
$C269="2019-20",ABS(D269)-ABS(E269),
$C269&lt;"2024-25",SUM(G269:H269)-SUM(I269:J269),C269&gt;="2024-25",SUM(L269:M269)-SUM(N269:O269))</f>
        <v>0.28899999999999998</v>
      </c>
      <c r="X269" s="111" t="s">
        <v>578</v>
      </c>
    </row>
    <row r="270" spans="1:24" x14ac:dyDescent="0.4">
      <c r="A270" s="111" t="str">
        <f t="shared" si="13"/>
        <v>SEW16</v>
      </c>
      <c r="B270" s="111" t="s">
        <v>481</v>
      </c>
      <c r="C270" s="111" t="s">
        <v>247</v>
      </c>
      <c r="D270" s="149">
        <f>INDEX('Cyclical_after overrides'!$A$1:$AX$244,MATCH(Recharges!$A270,'Cyclical_after overrides'!$A$1:$A$244,0),MATCH(Recharges!D$2,'Cyclical_after overrides'!$A$1:$AX$1,0))</f>
        <v>-0.14199999999999999</v>
      </c>
      <c r="E270" s="149">
        <f>INDEX('Cyclical_after overrides'!$A$1:$AX$244,MATCH(Recharges!$A270,'Cyclical_after overrides'!$A$1:$A$244,0),MATCH(Recharges!E$2,'Cyclical_after overrides'!$A$1:$AX$1,0))</f>
        <v>0</v>
      </c>
      <c r="G270" s="149" t="str">
        <f>INDEX('Cyclical_after overrides'!$A$1:$AX$244,MATCH(Recharges!$A270,'Cyclical_after overrides'!$A$1:$A$244,0),MATCH(Recharges!G$2,'Cyclical_after overrides'!$A$1:$AX$1,0))</f>
        <v/>
      </c>
      <c r="H270" s="149" t="str">
        <f>INDEX('Cyclical_after overrides'!$A$1:$AX$244,MATCH(Recharges!$A270,'Cyclical_after overrides'!$A$1:$A$244,0),MATCH(Recharges!H$2,'Cyclical_after overrides'!$A$1:$AX$1,0))</f>
        <v/>
      </c>
      <c r="I270" s="149" t="str">
        <f>INDEX('Cyclical_after overrides'!$A$1:$AX$244,MATCH(Recharges!$A270,'Cyclical_after overrides'!$A$1:$A$244,0),MATCH(Recharges!I$2,'Cyclical_after overrides'!$A$1:$AX$1,0))</f>
        <v/>
      </c>
      <c r="J270" s="149" t="str">
        <f>INDEX('Cyclical_after overrides'!$A$1:$AX$244,MATCH(Recharges!$A270,'Cyclical_after overrides'!$A$1:$A$244,0),MATCH(Recharges!J$2,'Cyclical_after overrides'!$A$1:$AX$1,0))</f>
        <v/>
      </c>
      <c r="L270" s="149" t="str">
        <f>_xlfn.IFNA(INDEX(PR24_after_overrides!$D$3:$AX$128, MATCH(Recharges!$A270, PR24_after_overrides!$A$3:$A$128, 0), MATCH(Recharges!L$2, PR24_after_overrides!$D$2:$AX$2, 0)), "")</f>
        <v/>
      </c>
      <c r="M270" s="149" t="str">
        <f>_xlfn.IFNA(INDEX(PR24_after_overrides!$D$3:$AX$128, MATCH(Recharges!$A270, PR24_after_overrides!$A$3:$A$128, 0), MATCH(Recharges!M$2, PR24_after_overrides!$D$2:$AX$2, 0)), "")</f>
        <v/>
      </c>
      <c r="N270" s="149" t="str">
        <f>_xlfn.IFNA(INDEX(PR24_after_overrides!$D$3:$AX$128, MATCH(Recharges!$A270, PR24_after_overrides!$A$3:$A$128, 0), MATCH(Recharges!N$2, PR24_after_overrides!$D$2:$AX$2, 0)), "")</f>
        <v/>
      </c>
      <c r="O270" s="149" t="str">
        <f>_xlfn.IFNA(INDEX(PR24_after_overrides!$D$3:$AX$128, MATCH(Recharges!$A270, PR24_after_overrides!$A$3:$A$128, 0), MATCH(Recharges!O$2, PR24_after_overrides!$D$2:$AX$2, 0)), "")</f>
        <v/>
      </c>
      <c r="Q270" s="149">
        <f>INDEX(PR19_after_overrides!$A$1:$J$255, MATCH(Recharges!$A270, PR19_after_overrides!$A$1:$A$255, 0), MATCH(Recharges!Q$2, PR19_after_overrides!$A$1:$J$1, 0))</f>
        <v>0.373</v>
      </c>
      <c r="R270" s="149">
        <f>INDEX(PR19_after_overrides!$A$1:$J$255, MATCH(Recharges!$A270, PR19_after_overrides!$A$1:$A$255, 0), MATCH(Recharges!R$2, PR19_after_overrides!$A$1:$J$1, 0))</f>
        <v>7.1999999999999995E-2</v>
      </c>
      <c r="S270" s="149">
        <f>INDEX(PR19_after_overrides!$A$1:$J$255, MATCH(Recharges!$A270, PR19_after_overrides!$A$1:$A$255, 0), MATCH(Recharges!S$2, PR19_after_overrides!$A$1:$J$1, 0))</f>
        <v>0</v>
      </c>
      <c r="T270" s="149">
        <f>INDEX(PR19_after_overrides!$A$1:$J$255, MATCH(Recharges!$A270, PR19_after_overrides!$A$1:$A$255, 0), MATCH(Recharges!T$2, PR19_after_overrides!$A$1:$J$1, 0))</f>
        <v>0</v>
      </c>
      <c r="V270" s="149" cm="1">
        <f t="array" ref="V270">_xlfn.IFS($C270&lt;"2018-19",
_xlfn.IFS($X270="BPDT",SUM(Q270:R270)-SUM(S270:T270),$X270="Numbers agree",SUM(Q270:R270)-SUM(S270:T270),$X270="APR",ABS(D270)-ABS(E270),$X270="n/a",ABS(D270)-ABS(E270)),
$C270="2018-19",ABS(D270)-ABS(E270),
$C270="2019-20",ABS(D270)-ABS(E270),
$C270&lt;"2024-25",SUM(G270:H270)-SUM(I270:J270),C270&gt;="2024-25",SUM(L270:M270)-SUM(N270:O270))</f>
        <v>0.44500000000000001</v>
      </c>
      <c r="X270" s="111" t="s">
        <v>578</v>
      </c>
    </row>
    <row r="271" spans="1:24" x14ac:dyDescent="0.4">
      <c r="A271" s="111" t="str">
        <f t="shared" si="13"/>
        <v>SEW17</v>
      </c>
      <c r="B271" s="111" t="s">
        <v>481</v>
      </c>
      <c r="C271" s="111" t="s">
        <v>249</v>
      </c>
      <c r="D271" s="149">
        <f>INDEX('Cyclical_after overrides'!$A$1:$AX$244,MATCH(Recharges!$A271,'Cyclical_after overrides'!$A$1:$A$244,0),MATCH(Recharges!D$2,'Cyclical_after overrides'!$A$1:$AX$1,0))</f>
        <v>0</v>
      </c>
      <c r="E271" s="149">
        <f>INDEX('Cyclical_after overrides'!$A$1:$AX$244,MATCH(Recharges!$A271,'Cyclical_after overrides'!$A$1:$A$244,0),MATCH(Recharges!E$2,'Cyclical_after overrides'!$A$1:$AX$1,0))</f>
        <v>0</v>
      </c>
      <c r="G271" s="149" t="str">
        <f>INDEX('Cyclical_after overrides'!$A$1:$AX$244,MATCH(Recharges!$A271,'Cyclical_after overrides'!$A$1:$A$244,0),MATCH(Recharges!G$2,'Cyclical_after overrides'!$A$1:$AX$1,0))</f>
        <v/>
      </c>
      <c r="H271" s="149" t="str">
        <f>INDEX('Cyclical_after overrides'!$A$1:$AX$244,MATCH(Recharges!$A271,'Cyclical_after overrides'!$A$1:$A$244,0),MATCH(Recharges!H$2,'Cyclical_after overrides'!$A$1:$AX$1,0))</f>
        <v/>
      </c>
      <c r="I271" s="149" t="str">
        <f>INDEX('Cyclical_after overrides'!$A$1:$AX$244,MATCH(Recharges!$A271,'Cyclical_after overrides'!$A$1:$A$244,0),MATCH(Recharges!I$2,'Cyclical_after overrides'!$A$1:$AX$1,0))</f>
        <v/>
      </c>
      <c r="J271" s="149" t="str">
        <f>INDEX('Cyclical_after overrides'!$A$1:$AX$244,MATCH(Recharges!$A271,'Cyclical_after overrides'!$A$1:$A$244,0),MATCH(Recharges!J$2,'Cyclical_after overrides'!$A$1:$AX$1,0))</f>
        <v/>
      </c>
      <c r="L271" s="149" t="str">
        <f>_xlfn.IFNA(INDEX(PR24_after_overrides!$D$3:$AX$128, MATCH(Recharges!$A271, PR24_after_overrides!$A$3:$A$128, 0), MATCH(Recharges!L$2, PR24_after_overrides!$D$2:$AX$2, 0)), "")</f>
        <v/>
      </c>
      <c r="M271" s="149" t="str">
        <f>_xlfn.IFNA(INDEX(PR24_after_overrides!$D$3:$AX$128, MATCH(Recharges!$A271, PR24_after_overrides!$A$3:$A$128, 0), MATCH(Recharges!M$2, PR24_after_overrides!$D$2:$AX$2, 0)), "")</f>
        <v/>
      </c>
      <c r="N271" s="149" t="str">
        <f>_xlfn.IFNA(INDEX(PR24_after_overrides!$D$3:$AX$128, MATCH(Recharges!$A271, PR24_after_overrides!$A$3:$A$128, 0), MATCH(Recharges!N$2, PR24_after_overrides!$D$2:$AX$2, 0)), "")</f>
        <v/>
      </c>
      <c r="O271" s="149" t="str">
        <f>_xlfn.IFNA(INDEX(PR24_after_overrides!$D$3:$AX$128, MATCH(Recharges!$A271, PR24_after_overrides!$A$3:$A$128, 0), MATCH(Recharges!O$2, PR24_after_overrides!$D$2:$AX$2, 0)), "")</f>
        <v/>
      </c>
      <c r="Q271" s="149">
        <f>INDEX(PR19_after_overrides!$A$1:$J$255, MATCH(Recharges!$A271, PR19_after_overrides!$A$1:$A$255, 0), MATCH(Recharges!Q$2, PR19_after_overrides!$A$1:$J$1, 0))</f>
        <v>0.34799999999999998</v>
      </c>
      <c r="R271" s="149">
        <f>INDEX(PR19_after_overrides!$A$1:$J$255, MATCH(Recharges!$A271, PR19_after_overrides!$A$1:$A$255, 0), MATCH(Recharges!R$2, PR19_after_overrides!$A$1:$J$1, 0))</f>
        <v>0.186</v>
      </c>
      <c r="S271" s="149">
        <f>INDEX(PR19_after_overrides!$A$1:$J$255, MATCH(Recharges!$A271, PR19_after_overrides!$A$1:$A$255, 0), MATCH(Recharges!S$2, PR19_after_overrides!$A$1:$J$1, 0))</f>
        <v>0</v>
      </c>
      <c r="T271" s="149">
        <f>INDEX(PR19_after_overrides!$A$1:$J$255, MATCH(Recharges!$A271, PR19_after_overrides!$A$1:$A$255, 0), MATCH(Recharges!T$2, PR19_after_overrides!$A$1:$J$1, 0))</f>
        <v>0</v>
      </c>
      <c r="V271" s="149" cm="1">
        <f t="array" ref="V271">_xlfn.IFS($C271&lt;"2018-19",
_xlfn.IFS($X271="BPDT",SUM(Q271:R271)-SUM(S271:T271),$X271="Numbers agree",SUM(Q271:R271)-SUM(S271:T271),$X271="APR",ABS(D271)-ABS(E271),$X271="n/a",ABS(D271)-ABS(E271)),
$C271="2018-19",ABS(D271)-ABS(E271),
$C271="2019-20",ABS(D271)-ABS(E271),
$C271&lt;"2024-25",SUM(G271:H271)-SUM(I271:J271),C271&gt;="2024-25",SUM(L271:M271)-SUM(N271:O271))</f>
        <v>0.53400000000000003</v>
      </c>
      <c r="X271" s="111" t="s">
        <v>578</v>
      </c>
    </row>
    <row r="272" spans="1:24" x14ac:dyDescent="0.4">
      <c r="A272" s="111" t="str">
        <f t="shared" si="13"/>
        <v>SEW18</v>
      </c>
      <c r="B272" s="111" t="s">
        <v>481</v>
      </c>
      <c r="C272" s="111" t="s">
        <v>251</v>
      </c>
      <c r="D272" s="149">
        <f>INDEX('Cyclical_after overrides'!$A$1:$AX$244,MATCH(Recharges!$A272,'Cyclical_after overrides'!$A$1:$A$244,0),MATCH(Recharges!D$2,'Cyclical_after overrides'!$A$1:$AX$1,0))</f>
        <v>0</v>
      </c>
      <c r="E272" s="149">
        <f>INDEX('Cyclical_after overrides'!$A$1:$AX$244,MATCH(Recharges!$A272,'Cyclical_after overrides'!$A$1:$A$244,0),MATCH(Recharges!E$2,'Cyclical_after overrides'!$A$1:$AX$1,0))</f>
        <v>0</v>
      </c>
      <c r="G272" s="149" t="str">
        <f>INDEX('Cyclical_after overrides'!$A$1:$AX$244,MATCH(Recharges!$A272,'Cyclical_after overrides'!$A$1:$A$244,0),MATCH(Recharges!G$2,'Cyclical_after overrides'!$A$1:$AX$1,0))</f>
        <v/>
      </c>
      <c r="H272" s="149" t="str">
        <f>INDEX('Cyclical_after overrides'!$A$1:$AX$244,MATCH(Recharges!$A272,'Cyclical_after overrides'!$A$1:$A$244,0),MATCH(Recharges!H$2,'Cyclical_after overrides'!$A$1:$AX$1,0))</f>
        <v/>
      </c>
      <c r="I272" s="149" t="str">
        <f>INDEX('Cyclical_after overrides'!$A$1:$AX$244,MATCH(Recharges!$A272,'Cyclical_after overrides'!$A$1:$A$244,0),MATCH(Recharges!I$2,'Cyclical_after overrides'!$A$1:$AX$1,0))</f>
        <v/>
      </c>
      <c r="J272" s="149" t="str">
        <f>INDEX('Cyclical_after overrides'!$A$1:$AX$244,MATCH(Recharges!$A272,'Cyclical_after overrides'!$A$1:$A$244,0),MATCH(Recharges!J$2,'Cyclical_after overrides'!$A$1:$AX$1,0))</f>
        <v/>
      </c>
      <c r="L272" s="149" t="str">
        <f>_xlfn.IFNA(INDEX(PR24_after_overrides!$D$3:$AX$128, MATCH(Recharges!$A272, PR24_after_overrides!$A$3:$A$128, 0), MATCH(Recharges!L$2, PR24_after_overrides!$D$2:$AX$2, 0)), "")</f>
        <v/>
      </c>
      <c r="M272" s="149" t="str">
        <f>_xlfn.IFNA(INDEX(PR24_after_overrides!$D$3:$AX$128, MATCH(Recharges!$A272, PR24_after_overrides!$A$3:$A$128, 0), MATCH(Recharges!M$2, PR24_after_overrides!$D$2:$AX$2, 0)), "")</f>
        <v/>
      </c>
      <c r="N272" s="149" t="str">
        <f>_xlfn.IFNA(INDEX(PR24_after_overrides!$D$3:$AX$128, MATCH(Recharges!$A272, PR24_after_overrides!$A$3:$A$128, 0), MATCH(Recharges!N$2, PR24_after_overrides!$D$2:$AX$2, 0)), "")</f>
        <v/>
      </c>
      <c r="O272" s="149" t="str">
        <f>_xlfn.IFNA(INDEX(PR24_after_overrides!$D$3:$AX$128, MATCH(Recharges!$A272, PR24_after_overrides!$A$3:$A$128, 0), MATCH(Recharges!O$2, PR24_after_overrides!$D$2:$AX$2, 0)), "")</f>
        <v/>
      </c>
      <c r="Q272" s="149">
        <f>INDEX(PR19_after_overrides!$A$1:$J$255, MATCH(Recharges!$A272, PR19_after_overrides!$A$1:$A$255, 0), MATCH(Recharges!Q$2, PR19_after_overrides!$A$1:$J$1, 0))</f>
        <v>0.27600000000000002</v>
      </c>
      <c r="R272" s="149">
        <f>INDEX(PR19_after_overrides!$A$1:$J$255, MATCH(Recharges!$A272, PR19_after_overrides!$A$1:$A$255, 0), MATCH(Recharges!R$2, PR19_after_overrides!$A$1:$J$1, 0))</f>
        <v>0.23200000000000001</v>
      </c>
      <c r="S272" s="149">
        <f>INDEX(PR19_after_overrides!$A$1:$J$255, MATCH(Recharges!$A272, PR19_after_overrides!$A$1:$A$255, 0), MATCH(Recharges!S$2, PR19_after_overrides!$A$1:$J$1, 0))</f>
        <v>0</v>
      </c>
      <c r="T272" s="149">
        <f>INDEX(PR19_after_overrides!$A$1:$J$255, MATCH(Recharges!$A272, PR19_after_overrides!$A$1:$A$255, 0), MATCH(Recharges!T$2, PR19_after_overrides!$A$1:$J$1, 0))</f>
        <v>0</v>
      </c>
      <c r="V272" s="149" cm="1">
        <f t="array" ref="V272">_xlfn.IFS($C272&lt;"2018-19",
_xlfn.IFS($X272="BPDT",SUM(Q272:R272)-SUM(S272:T272),$X272="Numbers agree",SUM(Q272:R272)-SUM(S272:T272),$X272="APR",ABS(D272)-ABS(E272),$X272="n/a",ABS(D272)-ABS(E272)),
$C272="2018-19",ABS(D272)-ABS(E272),
$C272="2019-20",ABS(D272)-ABS(E272),
$C272&lt;"2024-25",SUM(G272:H272)-SUM(I272:J272),C272&gt;="2024-25",SUM(L272:M272)-SUM(N272:O272))</f>
        <v>0.50800000000000001</v>
      </c>
      <c r="X272" s="111" t="s">
        <v>578</v>
      </c>
    </row>
    <row r="273" spans="1:24" x14ac:dyDescent="0.4">
      <c r="A273" s="111" t="str">
        <f t="shared" si="13"/>
        <v>SEW19</v>
      </c>
      <c r="B273" s="111" t="s">
        <v>481</v>
      </c>
      <c r="C273" s="111" t="s">
        <v>253</v>
      </c>
      <c r="D273" s="149">
        <f>INDEX('Cyclical_after overrides'!$A$1:$AX$244,MATCH(Recharges!$A273,'Cyclical_after overrides'!$A$1:$A$244,0),MATCH(Recharges!D$2,'Cyclical_after overrides'!$A$1:$AX$1,0))</f>
        <v>0</v>
      </c>
      <c r="E273" s="149">
        <f>INDEX('Cyclical_after overrides'!$A$1:$AX$244,MATCH(Recharges!$A273,'Cyclical_after overrides'!$A$1:$A$244,0),MATCH(Recharges!E$2,'Cyclical_after overrides'!$A$1:$AX$1,0))</f>
        <v>0</v>
      </c>
      <c r="G273" s="149" t="str">
        <f>INDEX('Cyclical_after overrides'!$A$1:$AX$244,MATCH(Recharges!$A273,'Cyclical_after overrides'!$A$1:$A$244,0),MATCH(Recharges!G$2,'Cyclical_after overrides'!$A$1:$AX$1,0))</f>
        <v/>
      </c>
      <c r="H273" s="149" t="str">
        <f>INDEX('Cyclical_after overrides'!$A$1:$AX$244,MATCH(Recharges!$A273,'Cyclical_after overrides'!$A$1:$A$244,0),MATCH(Recharges!H$2,'Cyclical_after overrides'!$A$1:$AX$1,0))</f>
        <v/>
      </c>
      <c r="I273" s="149" t="str">
        <f>INDEX('Cyclical_after overrides'!$A$1:$AX$244,MATCH(Recharges!$A273,'Cyclical_after overrides'!$A$1:$A$244,0),MATCH(Recharges!I$2,'Cyclical_after overrides'!$A$1:$AX$1,0))</f>
        <v/>
      </c>
      <c r="J273" s="149" t="str">
        <f>INDEX('Cyclical_after overrides'!$A$1:$AX$244,MATCH(Recharges!$A273,'Cyclical_after overrides'!$A$1:$A$244,0),MATCH(Recharges!J$2,'Cyclical_after overrides'!$A$1:$AX$1,0))</f>
        <v/>
      </c>
      <c r="L273" s="149" t="str">
        <f>_xlfn.IFNA(INDEX(PR24_after_overrides!$D$3:$AX$128, MATCH(Recharges!$A273, PR24_after_overrides!$A$3:$A$128, 0), MATCH(Recharges!L$2, PR24_after_overrides!$D$2:$AX$2, 0)), "")</f>
        <v/>
      </c>
      <c r="M273" s="149" t="str">
        <f>_xlfn.IFNA(INDEX(PR24_after_overrides!$D$3:$AX$128, MATCH(Recharges!$A273, PR24_after_overrides!$A$3:$A$128, 0), MATCH(Recharges!M$2, PR24_after_overrides!$D$2:$AX$2, 0)), "")</f>
        <v/>
      </c>
      <c r="N273" s="149" t="str">
        <f>_xlfn.IFNA(INDEX(PR24_after_overrides!$D$3:$AX$128, MATCH(Recharges!$A273, PR24_after_overrides!$A$3:$A$128, 0), MATCH(Recharges!N$2, PR24_after_overrides!$D$2:$AX$2, 0)), "")</f>
        <v/>
      </c>
      <c r="O273" s="149" t="str">
        <f>_xlfn.IFNA(INDEX(PR24_after_overrides!$D$3:$AX$128, MATCH(Recharges!$A273, PR24_after_overrides!$A$3:$A$128, 0), MATCH(Recharges!O$2, PR24_after_overrides!$D$2:$AX$2, 0)), "")</f>
        <v/>
      </c>
      <c r="Q273" s="149">
        <f>INDEX(PR19_after_overrides!$A$1:$J$255, MATCH(Recharges!$A273, PR19_after_overrides!$A$1:$A$255, 0), MATCH(Recharges!Q$2, PR19_after_overrides!$A$1:$J$1, 0))</f>
        <v>0.108</v>
      </c>
      <c r="R273" s="149">
        <f>INDEX(PR19_after_overrides!$A$1:$J$255, MATCH(Recharges!$A273, PR19_after_overrides!$A$1:$A$255, 0), MATCH(Recharges!R$2, PR19_after_overrides!$A$1:$J$1, 0))</f>
        <v>0.248</v>
      </c>
      <c r="S273" s="149">
        <f>INDEX(PR19_after_overrides!$A$1:$J$255, MATCH(Recharges!$A273, PR19_after_overrides!$A$1:$A$255, 0), MATCH(Recharges!S$2, PR19_after_overrides!$A$1:$J$1, 0))</f>
        <v>0</v>
      </c>
      <c r="T273" s="149">
        <f>INDEX(PR19_after_overrides!$A$1:$J$255, MATCH(Recharges!$A273, PR19_after_overrides!$A$1:$A$255, 0), MATCH(Recharges!T$2, PR19_after_overrides!$A$1:$J$1, 0))</f>
        <v>0</v>
      </c>
      <c r="V273" s="149" cm="1">
        <f t="array" ref="V273">_xlfn.IFS($C273&lt;"2018-19",
_xlfn.IFS($X273="BPDT",SUM(Q273:R273)-SUM(S273:T273),$X273="Numbers agree",SUM(Q273:R273)-SUM(S273:T273),$X273="APR",ABS(D273)-ABS(E273),$X273="n/a",ABS(D273)-ABS(E273)),
$C273="2018-19",ABS(D273)-ABS(E273),
$C273="2019-20",ABS(D273)-ABS(E273),
$C273&lt;"2024-25",SUM(G273:H273)-SUM(I273:J273),C273&gt;="2024-25",SUM(L273:M273)-SUM(N273:O273))</f>
        <v>0</v>
      </c>
      <c r="X273" s="111"/>
    </row>
    <row r="274" spans="1:24" x14ac:dyDescent="0.4">
      <c r="A274" s="111" t="str">
        <f t="shared" si="13"/>
        <v>SEW20</v>
      </c>
      <c r="B274" s="111" t="s">
        <v>481</v>
      </c>
      <c r="C274" s="111" t="s">
        <v>255</v>
      </c>
      <c r="D274" s="149">
        <f>INDEX('Cyclical_after overrides'!$A$1:$AX$244,MATCH(Recharges!$A274,'Cyclical_after overrides'!$A$1:$A$244,0),MATCH(Recharges!D$2,'Cyclical_after overrides'!$A$1:$AX$1,0))</f>
        <v>0</v>
      </c>
      <c r="E274" s="149">
        <f>INDEX('Cyclical_after overrides'!$A$1:$AX$244,MATCH(Recharges!$A274,'Cyclical_after overrides'!$A$1:$A$244,0),MATCH(Recharges!E$2,'Cyclical_after overrides'!$A$1:$AX$1,0))</f>
        <v>0</v>
      </c>
      <c r="G274" s="149" t="str">
        <f>INDEX('Cyclical_after overrides'!$A$1:$AX$244,MATCH(Recharges!$A274,'Cyclical_after overrides'!$A$1:$A$244,0),MATCH(Recharges!G$2,'Cyclical_after overrides'!$A$1:$AX$1,0))</f>
        <v/>
      </c>
      <c r="H274" s="149" t="str">
        <f>INDEX('Cyclical_after overrides'!$A$1:$AX$244,MATCH(Recharges!$A274,'Cyclical_after overrides'!$A$1:$A$244,0),MATCH(Recharges!H$2,'Cyclical_after overrides'!$A$1:$AX$1,0))</f>
        <v/>
      </c>
      <c r="I274" s="149" t="str">
        <f>INDEX('Cyclical_after overrides'!$A$1:$AX$244,MATCH(Recharges!$A274,'Cyclical_after overrides'!$A$1:$A$244,0),MATCH(Recharges!I$2,'Cyclical_after overrides'!$A$1:$AX$1,0))</f>
        <v/>
      </c>
      <c r="J274" s="149" t="str">
        <f>INDEX('Cyclical_after overrides'!$A$1:$AX$244,MATCH(Recharges!$A274,'Cyclical_after overrides'!$A$1:$A$244,0),MATCH(Recharges!J$2,'Cyclical_after overrides'!$A$1:$AX$1,0))</f>
        <v/>
      </c>
      <c r="L274" s="149" t="str">
        <f>_xlfn.IFNA(INDEX(PR24_after_overrides!$D$3:$AX$128, MATCH(Recharges!$A274, PR24_after_overrides!$A$3:$A$128, 0), MATCH(Recharges!L$2, PR24_after_overrides!$D$2:$AX$2, 0)), "")</f>
        <v/>
      </c>
      <c r="M274" s="149" t="str">
        <f>_xlfn.IFNA(INDEX(PR24_after_overrides!$D$3:$AX$128, MATCH(Recharges!$A274, PR24_after_overrides!$A$3:$A$128, 0), MATCH(Recharges!M$2, PR24_after_overrides!$D$2:$AX$2, 0)), "")</f>
        <v/>
      </c>
      <c r="N274" s="149" t="str">
        <f>_xlfn.IFNA(INDEX(PR24_after_overrides!$D$3:$AX$128, MATCH(Recharges!$A274, PR24_after_overrides!$A$3:$A$128, 0), MATCH(Recharges!N$2, PR24_after_overrides!$D$2:$AX$2, 0)), "")</f>
        <v/>
      </c>
      <c r="O274" s="149" t="str">
        <f>_xlfn.IFNA(INDEX(PR24_after_overrides!$D$3:$AX$128, MATCH(Recharges!$A274, PR24_after_overrides!$A$3:$A$128, 0), MATCH(Recharges!O$2, PR24_after_overrides!$D$2:$AX$2, 0)), "")</f>
        <v/>
      </c>
      <c r="Q274" s="149">
        <f>INDEX(PR19_after_overrides!$A$1:$J$255, MATCH(Recharges!$A274, PR19_after_overrides!$A$1:$A$255, 0), MATCH(Recharges!Q$2, PR19_after_overrides!$A$1:$J$1, 0))</f>
        <v>0</v>
      </c>
      <c r="R274" s="149">
        <f>INDEX(PR19_after_overrides!$A$1:$J$255, MATCH(Recharges!$A274, PR19_after_overrides!$A$1:$A$255, 0), MATCH(Recharges!R$2, PR19_after_overrides!$A$1:$J$1, 0))</f>
        <v>0.20200000000000001</v>
      </c>
      <c r="S274" s="149">
        <f>INDEX(PR19_after_overrides!$A$1:$J$255, MATCH(Recharges!$A274, PR19_after_overrides!$A$1:$A$255, 0), MATCH(Recharges!S$2, PR19_after_overrides!$A$1:$J$1, 0))</f>
        <v>0</v>
      </c>
      <c r="T274" s="149">
        <f>INDEX(PR19_after_overrides!$A$1:$J$255, MATCH(Recharges!$A274, PR19_after_overrides!$A$1:$A$255, 0), MATCH(Recharges!T$2, PR19_after_overrides!$A$1:$J$1, 0))</f>
        <v>0</v>
      </c>
      <c r="V274" s="149" cm="1">
        <f t="array" ref="V274">_xlfn.IFS($C274&lt;"2018-19",
_xlfn.IFS($X274="BPDT",SUM(Q274:R274)-SUM(S274:T274),$X274="Numbers agree",SUM(Q274:R274)-SUM(S274:T274),$X274="APR",ABS(D274)-ABS(E274),$X274="n/a",ABS(D274)-ABS(E274)),
$C274="2018-19",ABS(D274)-ABS(E274),
$C274="2019-20",ABS(D274)-ABS(E274),
$C274&lt;"2024-25",SUM(G274:H274)-SUM(I274:J274),C274&gt;="2024-25",SUM(L274:M274)-SUM(N274:O274))</f>
        <v>0</v>
      </c>
      <c r="X274" s="111"/>
    </row>
    <row r="275" spans="1:24" x14ac:dyDescent="0.4">
      <c r="A275" s="111" t="str">
        <f t="shared" si="13"/>
        <v>SEW21</v>
      </c>
      <c r="B275" s="111" t="s">
        <v>481</v>
      </c>
      <c r="C275" s="111" t="s">
        <v>257</v>
      </c>
      <c r="D275" s="149" t="str">
        <f>INDEX('Cyclical_after overrides'!$A$1:$AX$244,MATCH(Recharges!$A275,'Cyclical_after overrides'!$A$1:$A$244,0),MATCH(Recharges!D$2,'Cyclical_after overrides'!$A$1:$AX$1,0))</f>
        <v/>
      </c>
      <c r="E275" s="149" t="str">
        <f>INDEX('Cyclical_after overrides'!$A$1:$AX$244,MATCH(Recharges!$A275,'Cyclical_after overrides'!$A$1:$A$244,0),MATCH(Recharges!E$2,'Cyclical_after overrides'!$A$1:$AX$1,0))</f>
        <v/>
      </c>
      <c r="G275" s="149">
        <f>INDEX('Cyclical_after overrides'!$A$1:$AX$244,MATCH(Recharges!$A275,'Cyclical_after overrides'!$A$1:$A$244,0),MATCH(Recharges!G$2,'Cyclical_after overrides'!$A$1:$AX$1,0))</f>
        <v>5.0000000000000001E-3</v>
      </c>
      <c r="H275" s="149">
        <f>INDEX('Cyclical_after overrides'!$A$1:$AX$244,MATCH(Recharges!$A275,'Cyclical_after overrides'!$A$1:$A$244,0),MATCH(Recharges!H$2,'Cyclical_after overrides'!$A$1:$AX$1,0))</f>
        <v>8.0000000000000002E-3</v>
      </c>
      <c r="I275" s="149">
        <f>INDEX('Cyclical_after overrides'!$A$1:$AX$244,MATCH(Recharges!$A275,'Cyclical_after overrides'!$A$1:$A$244,0),MATCH(Recharges!I$2,'Cyclical_after overrides'!$A$1:$AX$1,0))</f>
        <v>4.0000000000000001E-3</v>
      </c>
      <c r="J275" s="149">
        <f>INDEX('Cyclical_after overrides'!$A$1:$AX$244,MATCH(Recharges!$A275,'Cyclical_after overrides'!$A$1:$A$244,0),MATCH(Recharges!J$2,'Cyclical_after overrides'!$A$1:$AX$1,0))</f>
        <v>0.31</v>
      </c>
      <c r="L275" s="149" t="str">
        <f>_xlfn.IFNA(INDEX(PR24_after_overrides!$D$3:$AX$128, MATCH(Recharges!$A275, PR24_after_overrides!$A$3:$A$128, 0), MATCH(Recharges!L$2, PR24_after_overrides!$D$2:$AX$2, 0)), "")</f>
        <v/>
      </c>
      <c r="M275" s="149" t="str">
        <f>_xlfn.IFNA(INDEX(PR24_after_overrides!$D$3:$AX$128, MATCH(Recharges!$A275, PR24_after_overrides!$A$3:$A$128, 0), MATCH(Recharges!M$2, PR24_after_overrides!$D$2:$AX$2, 0)), "")</f>
        <v/>
      </c>
      <c r="N275" s="149" t="str">
        <f>_xlfn.IFNA(INDEX(PR24_after_overrides!$D$3:$AX$128, MATCH(Recharges!$A275, PR24_after_overrides!$A$3:$A$128, 0), MATCH(Recharges!N$2, PR24_after_overrides!$D$2:$AX$2, 0)), "")</f>
        <v/>
      </c>
      <c r="O275" s="149" t="str">
        <f>_xlfn.IFNA(INDEX(PR24_after_overrides!$D$3:$AX$128, MATCH(Recharges!$A275, PR24_after_overrides!$A$3:$A$128, 0), MATCH(Recharges!O$2, PR24_after_overrides!$D$2:$AX$2, 0)), "")</f>
        <v/>
      </c>
      <c r="Q275" s="149">
        <f>INDEX(PR19_after_overrides!$A$1:$J$255, MATCH(Recharges!$A275, PR19_after_overrides!$A$1:$A$255, 0), MATCH(Recharges!Q$2, PR19_after_overrides!$A$1:$J$1, 0))</f>
        <v>0</v>
      </c>
      <c r="R275" s="149">
        <f>INDEX(PR19_after_overrides!$A$1:$J$255, MATCH(Recharges!$A275, PR19_after_overrides!$A$1:$A$255, 0), MATCH(Recharges!R$2, PR19_after_overrides!$A$1:$J$1, 0))</f>
        <v>0.113</v>
      </c>
      <c r="S275" s="149">
        <f>INDEX(PR19_after_overrides!$A$1:$J$255, MATCH(Recharges!$A275, PR19_after_overrides!$A$1:$A$255, 0), MATCH(Recharges!S$2, PR19_after_overrides!$A$1:$J$1, 0))</f>
        <v>0</v>
      </c>
      <c r="T275" s="149">
        <f>INDEX(PR19_after_overrides!$A$1:$J$255, MATCH(Recharges!$A275, PR19_after_overrides!$A$1:$A$255, 0), MATCH(Recharges!T$2, PR19_after_overrides!$A$1:$J$1, 0))</f>
        <v>0</v>
      </c>
      <c r="V275" s="149" cm="1">
        <f t="array" ref="V275">_xlfn.IFS($C275&lt;"2018-19",
_xlfn.IFS($X275="BPDT",SUM(Q275:R275)-SUM(S275:T275),$X275="Numbers agree",SUM(Q275:R275)-SUM(S275:T275),$X275="APR",ABS(D275)-ABS(E275),$X275="n/a",ABS(D275)-ABS(E275)),
$C275="2018-19",ABS(D275)-ABS(E275),
$C275="2019-20",ABS(D275)-ABS(E275),
$C275&lt;"2024-25",SUM(G275:H275)-SUM(I275:J275),C275&gt;="2024-25",SUM(L275:M275)-SUM(N275:O275))</f>
        <v>-0.30099999999999999</v>
      </c>
      <c r="X275" s="111"/>
    </row>
    <row r="276" spans="1:24" x14ac:dyDescent="0.4">
      <c r="A276" s="111" t="str">
        <f t="shared" si="13"/>
        <v>SEW22</v>
      </c>
      <c r="B276" s="111" t="s">
        <v>481</v>
      </c>
      <c r="C276" s="111" t="s">
        <v>259</v>
      </c>
      <c r="D276" s="149" t="str">
        <f>INDEX('Cyclical_after overrides'!$A$1:$AX$244,MATCH(Recharges!$A276,'Cyclical_after overrides'!$A$1:$A$244,0),MATCH(Recharges!D$2,'Cyclical_after overrides'!$A$1:$AX$1,0))</f>
        <v/>
      </c>
      <c r="E276" s="149" t="str">
        <f>INDEX('Cyclical_after overrides'!$A$1:$AX$244,MATCH(Recharges!$A276,'Cyclical_after overrides'!$A$1:$A$244,0),MATCH(Recharges!E$2,'Cyclical_after overrides'!$A$1:$AX$1,0))</f>
        <v/>
      </c>
      <c r="G276" s="149">
        <f>INDEX('Cyclical_after overrides'!$A$1:$AX$244,MATCH(Recharges!$A276,'Cyclical_after overrides'!$A$1:$A$244,0),MATCH(Recharges!G$2,'Cyclical_after overrides'!$A$1:$AX$1,0))</f>
        <v>5.0000000000000001E-3</v>
      </c>
      <c r="H276" s="149">
        <f>INDEX('Cyclical_after overrides'!$A$1:$AX$244,MATCH(Recharges!$A276,'Cyclical_after overrides'!$A$1:$A$244,0),MATCH(Recharges!H$2,'Cyclical_after overrides'!$A$1:$AX$1,0))</f>
        <v>7.0000000000000001E-3</v>
      </c>
      <c r="I276" s="149">
        <f>INDEX('Cyclical_after overrides'!$A$1:$AX$244,MATCH(Recharges!$A276,'Cyclical_after overrides'!$A$1:$A$244,0),MATCH(Recharges!I$2,'Cyclical_after overrides'!$A$1:$AX$1,0))</f>
        <v>0</v>
      </c>
      <c r="J276" s="149">
        <f>INDEX('Cyclical_after overrides'!$A$1:$AX$244,MATCH(Recharges!$A276,'Cyclical_after overrides'!$A$1:$A$244,0),MATCH(Recharges!J$2,'Cyclical_after overrides'!$A$1:$AX$1,0))</f>
        <v>0.247</v>
      </c>
      <c r="L276" s="149" t="str">
        <f>_xlfn.IFNA(INDEX(PR24_after_overrides!$D$3:$AX$128, MATCH(Recharges!$A276, PR24_after_overrides!$A$3:$A$128, 0), MATCH(Recharges!L$2, PR24_after_overrides!$D$2:$AX$2, 0)), "")</f>
        <v/>
      </c>
      <c r="M276" s="149" t="str">
        <f>_xlfn.IFNA(INDEX(PR24_after_overrides!$D$3:$AX$128, MATCH(Recharges!$A276, PR24_after_overrides!$A$3:$A$128, 0), MATCH(Recharges!M$2, PR24_after_overrides!$D$2:$AX$2, 0)), "")</f>
        <v/>
      </c>
      <c r="N276" s="149" t="str">
        <f>_xlfn.IFNA(INDEX(PR24_after_overrides!$D$3:$AX$128, MATCH(Recharges!$A276, PR24_after_overrides!$A$3:$A$128, 0), MATCH(Recharges!N$2, PR24_after_overrides!$D$2:$AX$2, 0)), "")</f>
        <v/>
      </c>
      <c r="O276" s="149" t="str">
        <f>_xlfn.IFNA(INDEX(PR24_after_overrides!$D$3:$AX$128, MATCH(Recharges!$A276, PR24_after_overrides!$A$3:$A$128, 0), MATCH(Recharges!O$2, PR24_after_overrides!$D$2:$AX$2, 0)), "")</f>
        <v/>
      </c>
      <c r="Q276" s="149">
        <f>INDEX(PR19_after_overrides!$A$1:$J$255, MATCH(Recharges!$A276, PR19_after_overrides!$A$1:$A$255, 0), MATCH(Recharges!Q$2, PR19_after_overrides!$A$1:$J$1, 0))</f>
        <v>0</v>
      </c>
      <c r="R276" s="149">
        <f>INDEX(PR19_after_overrides!$A$1:$J$255, MATCH(Recharges!$A276, PR19_after_overrides!$A$1:$A$255, 0), MATCH(Recharges!R$2, PR19_after_overrides!$A$1:$J$1, 0))</f>
        <v>9.0999999999999998E-2</v>
      </c>
      <c r="S276" s="149">
        <f>INDEX(PR19_after_overrides!$A$1:$J$255, MATCH(Recharges!$A276, PR19_after_overrides!$A$1:$A$255, 0), MATCH(Recharges!S$2, PR19_after_overrides!$A$1:$J$1, 0))</f>
        <v>0</v>
      </c>
      <c r="T276" s="149">
        <f>INDEX(PR19_after_overrides!$A$1:$J$255, MATCH(Recharges!$A276, PR19_after_overrides!$A$1:$A$255, 0), MATCH(Recharges!T$2, PR19_after_overrides!$A$1:$J$1, 0))</f>
        <v>0</v>
      </c>
      <c r="V276" s="149" cm="1">
        <f t="array" ref="V276">_xlfn.IFS($C276&lt;"2018-19",
_xlfn.IFS($X276="BPDT",SUM(Q276:R276)-SUM(S276:T276),$X276="Numbers agree",SUM(Q276:R276)-SUM(S276:T276),$X276="APR",ABS(D276)-ABS(E276),$X276="n/a",ABS(D276)-ABS(E276)),
$C276="2018-19",ABS(D276)-ABS(E276),
$C276="2019-20",ABS(D276)-ABS(E276),
$C276&lt;"2024-25",SUM(G276:H276)-SUM(I276:J276),C276&gt;="2024-25",SUM(L276:M276)-SUM(N276:O276))</f>
        <v>-0.23499999999999999</v>
      </c>
      <c r="X276" s="111"/>
    </row>
    <row r="277" spans="1:24" x14ac:dyDescent="0.4">
      <c r="A277" s="111" t="str">
        <f t="shared" si="13"/>
        <v>SEW23</v>
      </c>
      <c r="B277" s="111" t="s">
        <v>481</v>
      </c>
      <c r="C277" s="111" t="s">
        <v>261</v>
      </c>
      <c r="D277" s="149" t="str">
        <f>INDEX('Cyclical_after overrides'!$A$1:$AX$244,MATCH(Recharges!$A277,'Cyclical_after overrides'!$A$1:$A$244,0),MATCH(Recharges!D$2,'Cyclical_after overrides'!$A$1:$AX$1,0))</f>
        <v/>
      </c>
      <c r="E277" s="149" t="str">
        <f>INDEX('Cyclical_after overrides'!$A$1:$AX$244,MATCH(Recharges!$A277,'Cyclical_after overrides'!$A$1:$A$244,0),MATCH(Recharges!E$2,'Cyclical_after overrides'!$A$1:$AX$1,0))</f>
        <v/>
      </c>
      <c r="G277" s="149">
        <f>INDEX('Cyclical_after overrides'!$A$1:$AX$244,MATCH(Recharges!$A277,'Cyclical_after overrides'!$A$1:$A$244,0),MATCH(Recharges!G$2,'Cyclical_after overrides'!$A$1:$AX$1,0))</f>
        <v>4.0000000000000001E-3</v>
      </c>
      <c r="H277" s="149">
        <f>INDEX('Cyclical_after overrides'!$A$1:$AX$244,MATCH(Recharges!$A277,'Cyclical_after overrides'!$A$1:$A$244,0),MATCH(Recharges!H$2,'Cyclical_after overrides'!$A$1:$AX$1,0))</f>
        <v>7.0000000000000001E-3</v>
      </c>
      <c r="I277" s="149">
        <f>INDEX('Cyclical_after overrides'!$A$1:$AX$244,MATCH(Recharges!$A277,'Cyclical_after overrides'!$A$1:$A$244,0),MATCH(Recharges!I$2,'Cyclical_after overrides'!$A$1:$AX$1,0))</f>
        <v>0</v>
      </c>
      <c r="J277" s="149">
        <f>INDEX('Cyclical_after overrides'!$A$1:$AX$244,MATCH(Recharges!$A277,'Cyclical_after overrides'!$A$1:$A$244,0),MATCH(Recharges!J$2,'Cyclical_after overrides'!$A$1:$AX$1,0))</f>
        <v>0.23799999999999999</v>
      </c>
      <c r="L277" s="149" t="str">
        <f>_xlfn.IFNA(INDEX(PR24_after_overrides!$D$3:$AX$128, MATCH(Recharges!$A277, PR24_after_overrides!$A$3:$A$128, 0), MATCH(Recharges!L$2, PR24_after_overrides!$D$2:$AX$2, 0)), "")</f>
        <v/>
      </c>
      <c r="M277" s="149" t="str">
        <f>_xlfn.IFNA(INDEX(PR24_after_overrides!$D$3:$AX$128, MATCH(Recharges!$A277, PR24_after_overrides!$A$3:$A$128, 0), MATCH(Recharges!M$2, PR24_after_overrides!$D$2:$AX$2, 0)), "")</f>
        <v/>
      </c>
      <c r="N277" s="149" t="str">
        <f>_xlfn.IFNA(INDEX(PR24_after_overrides!$D$3:$AX$128, MATCH(Recharges!$A277, PR24_after_overrides!$A$3:$A$128, 0), MATCH(Recharges!N$2, PR24_after_overrides!$D$2:$AX$2, 0)), "")</f>
        <v/>
      </c>
      <c r="O277" s="149" t="str">
        <f>_xlfn.IFNA(INDEX(PR24_after_overrides!$D$3:$AX$128, MATCH(Recharges!$A277, PR24_after_overrides!$A$3:$A$128, 0), MATCH(Recharges!O$2, PR24_after_overrides!$D$2:$AX$2, 0)), "")</f>
        <v/>
      </c>
      <c r="Q277" s="149">
        <f>INDEX(PR19_after_overrides!$A$1:$J$255, MATCH(Recharges!$A277, PR19_after_overrides!$A$1:$A$255, 0), MATCH(Recharges!Q$2, PR19_after_overrides!$A$1:$J$1, 0))</f>
        <v>0</v>
      </c>
      <c r="R277" s="149">
        <f>INDEX(PR19_after_overrides!$A$1:$J$255, MATCH(Recharges!$A277, PR19_after_overrides!$A$1:$A$255, 0), MATCH(Recharges!R$2, PR19_after_overrides!$A$1:$J$1, 0))</f>
        <v>0.1</v>
      </c>
      <c r="S277" s="149">
        <f>INDEX(PR19_after_overrides!$A$1:$J$255, MATCH(Recharges!$A277, PR19_after_overrides!$A$1:$A$255, 0), MATCH(Recharges!S$2, PR19_after_overrides!$A$1:$J$1, 0))</f>
        <v>0</v>
      </c>
      <c r="T277" s="149">
        <f>INDEX(PR19_after_overrides!$A$1:$J$255, MATCH(Recharges!$A277, PR19_after_overrides!$A$1:$A$255, 0), MATCH(Recharges!T$2, PR19_after_overrides!$A$1:$J$1, 0))</f>
        <v>0</v>
      </c>
      <c r="V277" s="149" cm="1">
        <f t="array" ref="V277">_xlfn.IFS($C277&lt;"2018-19",
_xlfn.IFS($X277="BPDT",SUM(Q277:R277)-SUM(S277:T277),$X277="Numbers agree",SUM(Q277:R277)-SUM(S277:T277),$X277="APR",ABS(D277)-ABS(E277),$X277="n/a",ABS(D277)-ABS(E277)),
$C277="2018-19",ABS(D277)-ABS(E277),
$C277="2019-20",ABS(D277)-ABS(E277),
$C277&lt;"2024-25",SUM(G277:H277)-SUM(I277:J277),C277&gt;="2024-25",SUM(L277:M277)-SUM(N277:O277))</f>
        <v>-0.22699999999999998</v>
      </c>
      <c r="X277" s="111"/>
    </row>
    <row r="278" spans="1:24" x14ac:dyDescent="0.4">
      <c r="A278" s="111" t="str">
        <f t="shared" ref="A278:A284" si="16">B278&amp;RIGHT(C278,2)</f>
        <v>SEW24</v>
      </c>
      <c r="B278" s="111" t="s">
        <v>481</v>
      </c>
      <c r="C278" s="111" t="s">
        <v>263</v>
      </c>
      <c r="D278" s="149"/>
      <c r="E278" s="149"/>
      <c r="G278" s="149">
        <f>INDEX('Cyclical_after overrides'!$A$1:$AX$244,MATCH(Recharges!$A278,'Cyclical_after overrides'!$A$1:$A$244,0),MATCH(Recharges!G$2,'Cyclical_after overrides'!$A$1:$AX$1,0))</f>
        <v>4.0000000000000001E-3</v>
      </c>
      <c r="H278" s="149">
        <f>INDEX('Cyclical_after overrides'!$A$1:$AX$244,MATCH(Recharges!$A278,'Cyclical_after overrides'!$A$1:$A$244,0),MATCH(Recharges!H$2,'Cyclical_after overrides'!$A$1:$AX$1,0))</f>
        <v>0</v>
      </c>
      <c r="I278" s="149">
        <f>INDEX('Cyclical_after overrides'!$A$1:$AX$244,MATCH(Recharges!$A278,'Cyclical_after overrides'!$A$1:$A$244,0),MATCH(Recharges!I$2,'Cyclical_after overrides'!$A$1:$AX$1,0))</f>
        <v>0</v>
      </c>
      <c r="J278" s="149">
        <f>INDEX('Cyclical_after overrides'!$A$1:$AX$244,MATCH(Recharges!$A278,'Cyclical_after overrides'!$A$1:$A$244,0),MATCH(Recharges!J$2,'Cyclical_after overrides'!$A$1:$AX$1,0))</f>
        <v>0.21099999999999999</v>
      </c>
      <c r="L278" s="149">
        <f>_xlfn.IFNA(INDEX(PR24_after_overrides!$D$3:$AX$128, MATCH(Recharges!$A278, PR24_after_overrides!$A$3:$A$128, 0), MATCH(Recharges!L$2, PR24_after_overrides!$D$2:$AX$2, 0)), "")</f>
        <v>4.221876058245852E-3</v>
      </c>
      <c r="M278" s="149">
        <f>_xlfn.IFNA(INDEX(PR24_after_overrides!$D$3:$AX$128, MATCH(Recharges!$A278, PR24_after_overrides!$A$3:$A$128, 0), MATCH(Recharges!M$2, PR24_after_overrides!$D$2:$AX$2, 0)), "")</f>
        <v>0</v>
      </c>
      <c r="N278" s="149">
        <f>_xlfn.IFNA(INDEX(PR24_after_overrides!$D$3:$AX$128, MATCH(Recharges!$A278, PR24_after_overrides!$A$3:$A$128, 0), MATCH(Recharges!N$2, PR24_after_overrides!$D$2:$AX$2, 0)), "")</f>
        <v>0</v>
      </c>
      <c r="O278" s="149">
        <f>_xlfn.IFNA(INDEX(PR24_after_overrides!$D$3:$AX$128, MATCH(Recharges!$A278, PR24_after_overrides!$A$3:$A$128, 0), MATCH(Recharges!O$2, PR24_after_overrides!$D$2:$AX$2, 0)), "")</f>
        <v>0.22270396207246868</v>
      </c>
      <c r="Q278" s="149"/>
      <c r="R278" s="149"/>
      <c r="S278" s="149"/>
      <c r="T278" s="149"/>
      <c r="V278" s="149" cm="1">
        <f t="array" ref="V278">_xlfn.IFS($C278&lt;"2018-19",
_xlfn.IFS($X278="BPDT",SUM(Q278:R278)-SUM(S278:T278),$X278="Numbers agree",SUM(Q278:R278)-SUM(S278:T278),$X278="APR",ABS(D278)-ABS(E278),$X278="n/a",ABS(D278)-ABS(E278)),
$C278="2018-19",ABS(D278)-ABS(E278),
$C278="2019-20",ABS(D278)-ABS(E278),
$C278&lt;"2024-25",SUM(G278:H278)-SUM(I278:J278),C278&gt;="2024-25",SUM(L278:M278)-SUM(N278:O278))</f>
        <v>-0.20699999999999999</v>
      </c>
      <c r="X278" s="111"/>
    </row>
    <row r="279" spans="1:24" x14ac:dyDescent="0.4">
      <c r="A279" s="111" t="str">
        <f t="shared" si="16"/>
        <v>SEW25</v>
      </c>
      <c r="B279" s="111" t="s">
        <v>481</v>
      </c>
      <c r="C279" s="111" t="s">
        <v>516</v>
      </c>
      <c r="D279" s="149"/>
      <c r="E279" s="149"/>
      <c r="G279" s="149"/>
      <c r="H279" s="149"/>
      <c r="I279" s="149"/>
      <c r="J279" s="149"/>
      <c r="L279" s="149">
        <f>_xlfn.IFNA(INDEX(PR24_after_overrides!$D$3:$AX$128, MATCH(Recharges!$A279, PR24_after_overrides!$A$3:$A$128, 0), MATCH(Recharges!L$2, PR24_after_overrides!$D$2:$AX$2, 0)), "")</f>
        <v>2.1733474419462053E-3</v>
      </c>
      <c r="M279" s="149">
        <f>_xlfn.IFNA(INDEX(PR24_after_overrides!$D$3:$AX$128, MATCH(Recharges!$A279, PR24_after_overrides!$A$3:$A$128, 0), MATCH(Recharges!M$2, PR24_after_overrides!$D$2:$AX$2, 0)), "")</f>
        <v>7.606716046811718E-3</v>
      </c>
      <c r="N279" s="149">
        <f>_xlfn.IFNA(INDEX(PR24_after_overrides!$D$3:$AX$128, MATCH(Recharges!$A279, PR24_after_overrides!$A$3:$A$128, 0), MATCH(Recharges!N$2, PR24_after_overrides!$D$2:$AX$2, 0)), "")</f>
        <v>0</v>
      </c>
      <c r="O279" s="149">
        <f>_xlfn.IFNA(INDEX(PR24_after_overrides!$D$3:$AX$128, MATCH(Recharges!$A279, PR24_after_overrides!$A$3:$A$128, 0), MATCH(Recharges!O$2, PR24_after_overrides!$D$2:$AX$2, 0)), "")</f>
        <v>0.27834710369342175</v>
      </c>
      <c r="Q279" s="149"/>
      <c r="R279" s="149"/>
      <c r="S279" s="149"/>
      <c r="T279" s="149"/>
      <c r="V279" s="149" cm="1">
        <f t="array" ref="V279">_xlfn.IFS($C279&lt;"2018-19",
_xlfn.IFS($X279="BPDT",SUM(Q279:R279)-SUM(S279:T279),$X279="Numbers agree",SUM(Q279:R279)-SUM(S279:T279),$X279="APR",ABS(D279)-ABS(E279),$X279="n/a",ABS(D279)-ABS(E279)),
$C279="2018-19",ABS(D279)-ABS(E279),
$C279="2019-20",ABS(D279)-ABS(E279),
$C279&lt;"2024-25",SUM(G279:H279)-SUM(I279:J279),C279&gt;="2024-25",SUM(L279:M279)-SUM(N279:O279))</f>
        <v>-0.26856704020466382</v>
      </c>
      <c r="X279" s="111"/>
    </row>
    <row r="280" spans="1:24" x14ac:dyDescent="0.4">
      <c r="A280" s="111" t="str">
        <f t="shared" si="16"/>
        <v>SEW26</v>
      </c>
      <c r="B280" s="111" t="s">
        <v>481</v>
      </c>
      <c r="C280" s="111" t="s">
        <v>518</v>
      </c>
      <c r="D280" s="149"/>
      <c r="E280" s="149"/>
      <c r="G280" s="149"/>
      <c r="H280" s="149"/>
      <c r="I280" s="149"/>
      <c r="J280" s="149"/>
      <c r="L280" s="149">
        <f>_xlfn.IFNA(INDEX(PR24_after_overrides!$D$3:$AX$128, MATCH(Recharges!$A280, PR24_after_overrides!$A$3:$A$128, 0), MATCH(Recharges!L$2, PR24_after_overrides!$D$2:$AX$2, 0)), "")</f>
        <v>2.2307279203373906E-3</v>
      </c>
      <c r="M280" s="149">
        <f>_xlfn.IFNA(INDEX(PR24_after_overrides!$D$3:$AX$128, MATCH(Recharges!$A280, PR24_after_overrides!$A$3:$A$128, 0), MATCH(Recharges!M$2, PR24_after_overrides!$D$2:$AX$2, 0)), "")</f>
        <v>5.4965321851106662E-2</v>
      </c>
      <c r="N280" s="149">
        <f>_xlfn.IFNA(INDEX(PR24_after_overrides!$D$3:$AX$128, MATCH(Recharges!$A280, PR24_after_overrides!$A$3:$A$128, 0), MATCH(Recharges!N$2, PR24_after_overrides!$D$2:$AX$2, 0)), "")</f>
        <v>0</v>
      </c>
      <c r="O280" s="149">
        <f>_xlfn.IFNA(INDEX(PR24_after_overrides!$D$3:$AX$128, MATCH(Recharges!$A280, PR24_after_overrides!$A$3:$A$128, 0), MATCH(Recharges!O$2, PR24_after_overrides!$D$2:$AX$2, 0)), "")</f>
        <v>0.29152715320698425</v>
      </c>
      <c r="Q280" s="149"/>
      <c r="R280" s="149"/>
      <c r="S280" s="149"/>
      <c r="T280" s="149"/>
      <c r="V280" s="149" cm="1">
        <f t="array" ref="V280">_xlfn.IFS($C280&lt;"2018-19",
_xlfn.IFS($X280="BPDT",SUM(Q280:R280)-SUM(S280:T280),$X280="Numbers agree",SUM(Q280:R280)-SUM(S280:T280),$X280="APR",ABS(D280)-ABS(E280),$X280="n/a",ABS(D280)-ABS(E280)),
$C280="2018-19",ABS(D280)-ABS(E280),
$C280="2019-20",ABS(D280)-ABS(E280),
$C280&lt;"2024-25",SUM(G280:H280)-SUM(I280:J280),C280&gt;="2024-25",SUM(L280:M280)-SUM(N280:O280))</f>
        <v>-0.2343311034355402</v>
      </c>
      <c r="X280" s="111"/>
    </row>
    <row r="281" spans="1:24" x14ac:dyDescent="0.4">
      <c r="A281" s="111" t="str">
        <f t="shared" si="16"/>
        <v>SEW27</v>
      </c>
      <c r="B281" s="111" t="s">
        <v>481</v>
      </c>
      <c r="C281" s="111" t="s">
        <v>519</v>
      </c>
      <c r="D281" s="149"/>
      <c r="E281" s="149"/>
      <c r="G281" s="149"/>
      <c r="H281" s="149"/>
      <c r="I281" s="149"/>
      <c r="J281" s="149"/>
      <c r="L281" s="149">
        <f>_xlfn.IFNA(INDEX(PR24_after_overrides!$D$3:$AX$128, MATCH(Recharges!$A281, PR24_after_overrides!$A$3:$A$128, 0), MATCH(Recharges!L$2, PR24_after_overrides!$D$2:$AX$2, 0)), "")</f>
        <v>2.2798039345848136E-3</v>
      </c>
      <c r="M281" s="149">
        <f>_xlfn.IFNA(INDEX(PR24_after_overrides!$D$3:$AX$128, MATCH(Recharges!$A281, PR24_after_overrides!$A$3:$A$128, 0), MATCH(Recharges!M$2, PR24_after_overrides!$D$2:$AX$2, 0)), "")</f>
        <v>0.15983572396811271</v>
      </c>
      <c r="N281" s="149">
        <f>_xlfn.IFNA(INDEX(PR24_after_overrides!$D$3:$AX$128, MATCH(Recharges!$A281, PR24_after_overrides!$A$3:$A$128, 0), MATCH(Recharges!N$2, PR24_after_overrides!$D$2:$AX$2, 0)), "")</f>
        <v>0</v>
      </c>
      <c r="O281" s="149">
        <f>_xlfn.IFNA(INDEX(PR24_after_overrides!$D$3:$AX$128, MATCH(Recharges!$A281, PR24_after_overrides!$A$3:$A$128, 0), MATCH(Recharges!O$2, PR24_after_overrides!$D$2:$AX$2, 0)), "")</f>
        <v>0.3231028543939074</v>
      </c>
      <c r="Q281" s="149"/>
      <c r="R281" s="149"/>
      <c r="S281" s="149"/>
      <c r="T281" s="149"/>
      <c r="V281" s="149" cm="1">
        <f t="array" ref="V281">_xlfn.IFS($C281&lt;"2018-19",
_xlfn.IFS($X281="BPDT",SUM(Q281:R281)-SUM(S281:T281),$X281="Numbers agree",SUM(Q281:R281)-SUM(S281:T281),$X281="APR",ABS(D281)-ABS(E281),$X281="n/a",ABS(D281)-ABS(E281)),
$C281="2018-19",ABS(D281)-ABS(E281),
$C281="2019-20",ABS(D281)-ABS(E281),
$C281&lt;"2024-25",SUM(G281:H281)-SUM(I281:J281),C281&gt;="2024-25",SUM(L281:M281)-SUM(N281:O281))</f>
        <v>-0.16098732649120986</v>
      </c>
      <c r="X281" s="111"/>
    </row>
    <row r="282" spans="1:24" x14ac:dyDescent="0.4">
      <c r="A282" s="111" t="str">
        <f t="shared" si="16"/>
        <v>SEW28</v>
      </c>
      <c r="B282" s="111" t="s">
        <v>481</v>
      </c>
      <c r="C282" s="111" t="s">
        <v>520</v>
      </c>
      <c r="D282" s="149"/>
      <c r="E282" s="149"/>
      <c r="G282" s="149"/>
      <c r="H282" s="149"/>
      <c r="I282" s="149"/>
      <c r="J282" s="149"/>
      <c r="L282" s="149">
        <f>_xlfn.IFNA(INDEX(PR24_after_overrides!$D$3:$AX$128, MATCH(Recharges!$A282, PR24_after_overrides!$A$3:$A$128, 0), MATCH(Recharges!L$2, PR24_after_overrides!$D$2:$AX$2, 0)), "")</f>
        <v>2.329503660358763E-3</v>
      </c>
      <c r="M282" s="149">
        <f>_xlfn.IFNA(INDEX(PR24_after_overrides!$D$3:$AX$128, MATCH(Recharges!$A282, PR24_after_overrides!$A$3:$A$128, 0), MATCH(Recharges!M$2, PR24_after_overrides!$D$2:$AX$2, 0)), "")</f>
        <v>0.26267386211552896</v>
      </c>
      <c r="N282" s="149">
        <f>_xlfn.IFNA(INDEX(PR24_after_overrides!$D$3:$AX$128, MATCH(Recharges!$A282, PR24_after_overrides!$A$3:$A$128, 0), MATCH(Recharges!N$2, PR24_after_overrides!$D$2:$AX$2, 0)), "")</f>
        <v>0</v>
      </c>
      <c r="O282" s="149">
        <f>_xlfn.IFNA(INDEX(PR24_after_overrides!$D$3:$AX$128, MATCH(Recharges!$A282, PR24_after_overrides!$A$3:$A$128, 0), MATCH(Recharges!O$2, PR24_after_overrides!$D$2:$AX$2, 0)), "")</f>
        <v>0.35837020414763965</v>
      </c>
      <c r="Q282" s="149"/>
      <c r="R282" s="149"/>
      <c r="S282" s="149"/>
      <c r="T282" s="149"/>
      <c r="V282" s="149" cm="1">
        <f t="array" ref="V282">_xlfn.IFS($C282&lt;"2018-19",
_xlfn.IFS($X282="BPDT",SUM(Q282:R282)-SUM(S282:T282),$X282="Numbers agree",SUM(Q282:R282)-SUM(S282:T282),$X282="APR",ABS(D282)-ABS(E282),$X282="n/a",ABS(D282)-ABS(E282)),
$C282="2018-19",ABS(D282)-ABS(E282),
$C282="2019-20",ABS(D282)-ABS(E282),
$C282&lt;"2024-25",SUM(G282:H282)-SUM(I282:J282),C282&gt;="2024-25",SUM(L282:M282)-SUM(N282:O282))</f>
        <v>-9.3366838371751915E-2</v>
      </c>
      <c r="X282" s="111"/>
    </row>
    <row r="283" spans="1:24" x14ac:dyDescent="0.4">
      <c r="A283" s="111" t="str">
        <f t="shared" si="16"/>
        <v>SEW29</v>
      </c>
      <c r="B283" s="111" t="s">
        <v>481</v>
      </c>
      <c r="C283" s="111" t="s">
        <v>521</v>
      </c>
      <c r="D283" s="149"/>
      <c r="E283" s="149"/>
      <c r="G283" s="149"/>
      <c r="H283" s="149"/>
      <c r="I283" s="149"/>
      <c r="J283" s="149"/>
      <c r="L283" s="149">
        <f>_xlfn.IFNA(INDEX(PR24_after_overrides!$D$3:$AX$128, MATCH(Recharges!$A283, PR24_after_overrides!$A$3:$A$128, 0), MATCH(Recharges!L$2, PR24_after_overrides!$D$2:$AX$2, 0)), "")</f>
        <v>2.37819028686026E-3</v>
      </c>
      <c r="M283" s="149">
        <f>_xlfn.IFNA(INDEX(PR24_after_overrides!$D$3:$AX$128, MATCH(Recharges!$A283, PR24_after_overrides!$A$3:$A$128, 0), MATCH(Recharges!M$2, PR24_after_overrides!$D$2:$AX$2, 0)), "")</f>
        <v>0.39381780783029197</v>
      </c>
      <c r="N283" s="149">
        <f>_xlfn.IFNA(INDEX(PR24_after_overrides!$D$3:$AX$128, MATCH(Recharges!$A283, PR24_after_overrides!$A$3:$A$128, 0), MATCH(Recharges!N$2, PR24_after_overrides!$D$2:$AX$2, 0)), "")</f>
        <v>0</v>
      </c>
      <c r="O283" s="149">
        <f>_xlfn.IFNA(INDEX(PR24_after_overrides!$D$3:$AX$128, MATCH(Recharges!$A283, PR24_after_overrides!$A$3:$A$128, 0), MATCH(Recharges!O$2, PR24_after_overrides!$D$2:$AX$2, 0)), "")</f>
        <v>0.31967946726654917</v>
      </c>
      <c r="Q283" s="149"/>
      <c r="R283" s="149"/>
      <c r="S283" s="149"/>
      <c r="T283" s="149"/>
      <c r="V283" s="149" cm="1">
        <f t="array" ref="V283">_xlfn.IFS($C283&lt;"2018-19",
_xlfn.IFS($X283="BPDT",SUM(Q283:R283)-SUM(S283:T283),$X283="Numbers agree",SUM(Q283:R283)-SUM(S283:T283),$X283="APR",ABS(D283)-ABS(E283),$X283="n/a",ABS(D283)-ABS(E283)),
$C283="2018-19",ABS(D283)-ABS(E283),
$C283="2019-20",ABS(D283)-ABS(E283),
$C283&lt;"2024-25",SUM(G283:H283)-SUM(I283:J283),C283&gt;="2024-25",SUM(L283:M283)-SUM(N283:O283))</f>
        <v>7.6516530850603059E-2</v>
      </c>
      <c r="X283" s="111"/>
    </row>
    <row r="284" spans="1:24" x14ac:dyDescent="0.4">
      <c r="A284" s="111" t="str">
        <f t="shared" si="16"/>
        <v>SEW30</v>
      </c>
      <c r="B284" s="111" t="s">
        <v>481</v>
      </c>
      <c r="C284" s="111" t="s">
        <v>522</v>
      </c>
      <c r="D284" s="149"/>
      <c r="E284" s="149"/>
      <c r="G284" s="149"/>
      <c r="H284" s="149"/>
      <c r="I284" s="149"/>
      <c r="J284" s="149"/>
      <c r="L284" s="149">
        <f>_xlfn.IFNA(INDEX(PR24_after_overrides!$D$3:$AX$128, MATCH(Recharges!$A284, PR24_after_overrides!$A$3:$A$128, 0), MATCH(Recharges!L$2, PR24_after_overrides!$D$2:$AX$2, 0)), "")</f>
        <v>2.4262297306548372E-3</v>
      </c>
      <c r="M284" s="149">
        <f>_xlfn.IFNA(INDEX(PR24_after_overrides!$D$3:$AX$128, MATCH(Recharges!$A284, PR24_after_overrides!$A$3:$A$128, 0), MATCH(Recharges!M$2, PR24_after_overrides!$D$2:$AX$2, 0)), "")</f>
        <v>0.52910591190106926</v>
      </c>
      <c r="N284" s="149">
        <f>_xlfn.IFNA(INDEX(PR24_after_overrides!$D$3:$AX$128, MATCH(Recharges!$A284, PR24_after_overrides!$A$3:$A$128, 0), MATCH(Recharges!N$2, PR24_after_overrides!$D$2:$AX$2, 0)), "")</f>
        <v>0</v>
      </c>
      <c r="O284" s="149">
        <f>_xlfn.IFNA(INDEX(PR24_after_overrides!$D$3:$AX$128, MATCH(Recharges!$A284, PR24_after_overrides!$A$3:$A$128, 0), MATCH(Recharges!O$2, PR24_after_overrides!$D$2:$AX$2, 0)), "")</f>
        <v>0.36157280525208024</v>
      </c>
      <c r="Q284" s="149"/>
      <c r="R284" s="149"/>
      <c r="S284" s="149"/>
      <c r="T284" s="149"/>
      <c r="V284" s="149" cm="1">
        <f t="array" ref="V284">_xlfn.IFS($C284&lt;"2018-19",
_xlfn.IFS($X284="BPDT",SUM(Q284:R284)-SUM(S284:T284),$X284="Numbers agree",SUM(Q284:R284)-SUM(S284:T284),$X284="APR",ABS(D284)-ABS(E284),$X284="n/a",ABS(D284)-ABS(E284)),
$C284="2018-19",ABS(D284)-ABS(E284),
$C284="2019-20",ABS(D284)-ABS(E284),
$C284&lt;"2024-25",SUM(G284:H284)-SUM(I284:J284),C284&gt;="2024-25",SUM(L284:M284)-SUM(N284:O284))</f>
        <v>0.16995933637964389</v>
      </c>
      <c r="X284" s="111"/>
    </row>
    <row r="285" spans="1:24" x14ac:dyDescent="0.4">
      <c r="A285" s="111" t="str">
        <f t="shared" si="13"/>
        <v>SSC14</v>
      </c>
      <c r="B285" s="111" t="s">
        <v>493</v>
      </c>
      <c r="C285" s="111" t="s">
        <v>243</v>
      </c>
      <c r="D285" s="149">
        <f>INDEX('Cyclical_after overrides'!$A$1:$AX$244,MATCH(Recharges!$A285,'Cyclical_after overrides'!$A$1:$A$244,0),MATCH(Recharges!D$2,'Cyclical_after overrides'!$A$1:$AX$1,0))</f>
        <v>4.7E-2</v>
      </c>
      <c r="E285" s="149">
        <f>INDEX('Cyclical_after overrides'!$A$1:$AX$244,MATCH(Recharges!$A285,'Cyclical_after overrides'!$A$1:$A$244,0),MATCH(Recharges!E$2,'Cyclical_after overrides'!$A$1:$AX$1,0))</f>
        <v>0</v>
      </c>
      <c r="G285" s="149" t="str">
        <f>INDEX('Cyclical_after overrides'!$A$1:$AX$244,MATCH(Recharges!$A285,'Cyclical_after overrides'!$A$1:$A$244,0),MATCH(Recharges!G$2,'Cyclical_after overrides'!$A$1:$AX$1,0))</f>
        <v/>
      </c>
      <c r="H285" s="149" t="str">
        <f>INDEX('Cyclical_after overrides'!$A$1:$AX$244,MATCH(Recharges!$A285,'Cyclical_after overrides'!$A$1:$A$244,0),MATCH(Recharges!H$2,'Cyclical_after overrides'!$A$1:$AX$1,0))</f>
        <v/>
      </c>
      <c r="I285" s="149" t="str">
        <f>INDEX('Cyclical_after overrides'!$A$1:$AX$244,MATCH(Recharges!$A285,'Cyclical_after overrides'!$A$1:$A$244,0),MATCH(Recharges!I$2,'Cyclical_after overrides'!$A$1:$AX$1,0))</f>
        <v/>
      </c>
      <c r="J285" s="149" t="str">
        <f>INDEX('Cyclical_after overrides'!$A$1:$AX$244,MATCH(Recharges!$A285,'Cyclical_after overrides'!$A$1:$A$244,0),MATCH(Recharges!J$2,'Cyclical_after overrides'!$A$1:$AX$1,0))</f>
        <v/>
      </c>
      <c r="L285" s="149" t="str">
        <f>_xlfn.IFNA(INDEX(PR24_after_overrides!$D$3:$AX$128, MATCH(Recharges!$A285, PR24_after_overrides!$A$3:$A$128, 0), MATCH(Recharges!L$2, PR24_after_overrides!$D$2:$AX$2, 0)), "")</f>
        <v/>
      </c>
      <c r="M285" s="149" t="str">
        <f>_xlfn.IFNA(INDEX(PR24_after_overrides!$D$3:$AX$128, MATCH(Recharges!$A285, PR24_after_overrides!$A$3:$A$128, 0), MATCH(Recharges!M$2, PR24_after_overrides!$D$2:$AX$2, 0)), "")</f>
        <v/>
      </c>
      <c r="N285" s="149" t="str">
        <f>_xlfn.IFNA(INDEX(PR24_after_overrides!$D$3:$AX$128, MATCH(Recharges!$A285, PR24_after_overrides!$A$3:$A$128, 0), MATCH(Recharges!N$2, PR24_after_overrides!$D$2:$AX$2, 0)), "")</f>
        <v/>
      </c>
      <c r="O285" s="149" t="str">
        <f>_xlfn.IFNA(INDEX(PR24_after_overrides!$D$3:$AX$128, MATCH(Recharges!$A285, PR24_after_overrides!$A$3:$A$128, 0), MATCH(Recharges!O$2, PR24_after_overrides!$D$2:$AX$2, 0)), "")</f>
        <v/>
      </c>
      <c r="Q285" s="149">
        <f>INDEX(PR19_after_overrides!$A$1:$J$255, MATCH(Recharges!$A285, PR19_after_overrides!$A$1:$A$255, 0), MATCH(Recharges!Q$2, PR19_after_overrides!$A$1:$J$1, 0))</f>
        <v>0.27731631363383702</v>
      </c>
      <c r="R285" s="149">
        <f>INDEX(PR19_after_overrides!$A$1:$J$255, MATCH(Recharges!$A285, PR19_after_overrides!$A$1:$A$255, 0), MATCH(Recharges!R$2, PR19_after_overrides!$A$1:$J$1, 0))</f>
        <v>0</v>
      </c>
      <c r="S285" s="149">
        <f>INDEX(PR19_after_overrides!$A$1:$J$255, MATCH(Recharges!$A285, PR19_after_overrides!$A$1:$A$255, 0), MATCH(Recharges!S$2, PR19_after_overrides!$A$1:$J$1, 0))</f>
        <v>0</v>
      </c>
      <c r="T285" s="149">
        <f>INDEX(PR19_after_overrides!$A$1:$J$255, MATCH(Recharges!$A285, PR19_after_overrides!$A$1:$A$255, 0), MATCH(Recharges!T$2, PR19_after_overrides!$A$1:$J$1, 0))</f>
        <v>0</v>
      </c>
      <c r="V285" s="149" cm="1">
        <f t="array" ref="V285">_xlfn.IFS($C285&lt;"2018-19",
_xlfn.IFS($X285="BPDT",SUM(Q285:R285)-SUM(S285:T285),$X285="Numbers agree",SUM(Q285:R285)-SUM(S285:T285),$X285="APR",ABS(D285)-ABS(E285),$X285="n/a",ABS(D285)-ABS(E285)),
$C285="2018-19",ABS(D285)-ABS(E285),
$C285="2019-20",ABS(D285)-ABS(E285),
$C285&lt;"2024-25",SUM(G285:H285)-SUM(I285:J285),C285&gt;="2024-25",SUM(L285:M285)-SUM(N285:O285))</f>
        <v>4.7E-2</v>
      </c>
      <c r="X285" s="111" t="s">
        <v>582</v>
      </c>
    </row>
    <row r="286" spans="1:24" x14ac:dyDescent="0.4">
      <c r="A286" s="111" t="str">
        <f t="shared" si="13"/>
        <v>SSC15</v>
      </c>
      <c r="B286" s="111" t="s">
        <v>493</v>
      </c>
      <c r="C286" s="111" t="s">
        <v>245</v>
      </c>
      <c r="D286" s="149">
        <f>INDEX('Cyclical_after overrides'!$A$1:$AX$244,MATCH(Recharges!$A286,'Cyclical_after overrides'!$A$1:$A$244,0),MATCH(Recharges!D$2,'Cyclical_after overrides'!$A$1:$AX$1,0))</f>
        <v>3.7999999999999999E-2</v>
      </c>
      <c r="E286" s="149">
        <f>INDEX('Cyclical_after overrides'!$A$1:$AX$244,MATCH(Recharges!$A286,'Cyclical_after overrides'!$A$1:$A$244,0),MATCH(Recharges!E$2,'Cyclical_after overrides'!$A$1:$AX$1,0))</f>
        <v>0</v>
      </c>
      <c r="G286" s="149" t="str">
        <f>INDEX('Cyclical_after overrides'!$A$1:$AX$244,MATCH(Recharges!$A286,'Cyclical_after overrides'!$A$1:$A$244,0),MATCH(Recharges!G$2,'Cyclical_after overrides'!$A$1:$AX$1,0))</f>
        <v/>
      </c>
      <c r="H286" s="149" t="str">
        <f>INDEX('Cyclical_after overrides'!$A$1:$AX$244,MATCH(Recharges!$A286,'Cyclical_after overrides'!$A$1:$A$244,0),MATCH(Recharges!H$2,'Cyclical_after overrides'!$A$1:$AX$1,0))</f>
        <v/>
      </c>
      <c r="I286" s="149" t="str">
        <f>INDEX('Cyclical_after overrides'!$A$1:$AX$244,MATCH(Recharges!$A286,'Cyclical_after overrides'!$A$1:$A$244,0),MATCH(Recharges!I$2,'Cyclical_after overrides'!$A$1:$AX$1,0))</f>
        <v/>
      </c>
      <c r="J286" s="149" t="str">
        <f>INDEX('Cyclical_after overrides'!$A$1:$AX$244,MATCH(Recharges!$A286,'Cyclical_after overrides'!$A$1:$A$244,0),MATCH(Recharges!J$2,'Cyclical_after overrides'!$A$1:$AX$1,0))</f>
        <v/>
      </c>
      <c r="L286" s="149" t="str">
        <f>_xlfn.IFNA(INDEX(PR24_after_overrides!$D$3:$AX$128, MATCH(Recharges!$A286, PR24_after_overrides!$A$3:$A$128, 0), MATCH(Recharges!L$2, PR24_after_overrides!$D$2:$AX$2, 0)), "")</f>
        <v/>
      </c>
      <c r="M286" s="149" t="str">
        <f>_xlfn.IFNA(INDEX(PR24_after_overrides!$D$3:$AX$128, MATCH(Recharges!$A286, PR24_after_overrides!$A$3:$A$128, 0), MATCH(Recharges!M$2, PR24_after_overrides!$D$2:$AX$2, 0)), "")</f>
        <v/>
      </c>
      <c r="N286" s="149" t="str">
        <f>_xlfn.IFNA(INDEX(PR24_after_overrides!$D$3:$AX$128, MATCH(Recharges!$A286, PR24_after_overrides!$A$3:$A$128, 0), MATCH(Recharges!N$2, PR24_after_overrides!$D$2:$AX$2, 0)), "")</f>
        <v/>
      </c>
      <c r="O286" s="149" t="str">
        <f>_xlfn.IFNA(INDEX(PR24_after_overrides!$D$3:$AX$128, MATCH(Recharges!$A286, PR24_after_overrides!$A$3:$A$128, 0), MATCH(Recharges!O$2, PR24_after_overrides!$D$2:$AX$2, 0)), "")</f>
        <v/>
      </c>
      <c r="Q286" s="149">
        <f>INDEX(PR19_after_overrides!$A$1:$J$255, MATCH(Recharges!$A286, PR19_after_overrides!$A$1:$A$255, 0), MATCH(Recharges!Q$2, PR19_after_overrides!$A$1:$J$1, 0))</f>
        <v>0.31487978219694102</v>
      </c>
      <c r="R286" s="149">
        <f>INDEX(PR19_after_overrides!$A$1:$J$255, MATCH(Recharges!$A286, PR19_after_overrides!$A$1:$A$255, 0), MATCH(Recharges!R$2, PR19_after_overrides!$A$1:$J$1, 0))</f>
        <v>0</v>
      </c>
      <c r="S286" s="149">
        <f>INDEX(PR19_after_overrides!$A$1:$J$255, MATCH(Recharges!$A286, PR19_after_overrides!$A$1:$A$255, 0), MATCH(Recharges!S$2, PR19_after_overrides!$A$1:$J$1, 0))</f>
        <v>0</v>
      </c>
      <c r="T286" s="149">
        <f>INDEX(PR19_after_overrides!$A$1:$J$255, MATCH(Recharges!$A286, PR19_after_overrides!$A$1:$A$255, 0), MATCH(Recharges!T$2, PR19_after_overrides!$A$1:$J$1, 0))</f>
        <v>0</v>
      </c>
      <c r="V286" s="149" cm="1">
        <f t="array" ref="V286">_xlfn.IFS($C286&lt;"2018-19",
_xlfn.IFS($X286="BPDT",SUM(Q286:R286)-SUM(S286:T286),$X286="Numbers agree",SUM(Q286:R286)-SUM(S286:T286),$X286="APR",ABS(D286)-ABS(E286),$X286="n/a",ABS(D286)-ABS(E286)),
$C286="2018-19",ABS(D286)-ABS(E286),
$C286="2019-20",ABS(D286)-ABS(E286),
$C286&lt;"2024-25",SUM(G286:H286)-SUM(I286:J286),C286&gt;="2024-25",SUM(L286:M286)-SUM(N286:O286))</f>
        <v>3.7999999999999999E-2</v>
      </c>
      <c r="X286" s="111" t="s">
        <v>582</v>
      </c>
    </row>
    <row r="287" spans="1:24" x14ac:dyDescent="0.4">
      <c r="A287" s="111" t="str">
        <f t="shared" si="13"/>
        <v>SSC16</v>
      </c>
      <c r="B287" s="111" t="s">
        <v>493</v>
      </c>
      <c r="C287" s="111" t="s">
        <v>247</v>
      </c>
      <c r="D287" s="149">
        <f>INDEX('Cyclical_after overrides'!$A$1:$AX$244,MATCH(Recharges!$A287,'Cyclical_after overrides'!$A$1:$A$244,0),MATCH(Recharges!D$2,'Cyclical_after overrides'!$A$1:$AX$1,0))</f>
        <v>2.8064258549161999E-2</v>
      </c>
      <c r="E287" s="149">
        <f>INDEX('Cyclical_after overrides'!$A$1:$AX$244,MATCH(Recharges!$A287,'Cyclical_after overrides'!$A$1:$A$244,0),MATCH(Recharges!E$2,'Cyclical_after overrides'!$A$1:$AX$1,0))</f>
        <v>0</v>
      </c>
      <c r="G287" s="149" t="str">
        <f>INDEX('Cyclical_after overrides'!$A$1:$AX$244,MATCH(Recharges!$A287,'Cyclical_after overrides'!$A$1:$A$244,0),MATCH(Recharges!G$2,'Cyclical_after overrides'!$A$1:$AX$1,0))</f>
        <v/>
      </c>
      <c r="H287" s="149" t="str">
        <f>INDEX('Cyclical_after overrides'!$A$1:$AX$244,MATCH(Recharges!$A287,'Cyclical_after overrides'!$A$1:$A$244,0),MATCH(Recharges!H$2,'Cyclical_after overrides'!$A$1:$AX$1,0))</f>
        <v/>
      </c>
      <c r="I287" s="149" t="str">
        <f>INDEX('Cyclical_after overrides'!$A$1:$AX$244,MATCH(Recharges!$A287,'Cyclical_after overrides'!$A$1:$A$244,0),MATCH(Recharges!I$2,'Cyclical_after overrides'!$A$1:$AX$1,0))</f>
        <v/>
      </c>
      <c r="J287" s="149" t="str">
        <f>INDEX('Cyclical_after overrides'!$A$1:$AX$244,MATCH(Recharges!$A287,'Cyclical_after overrides'!$A$1:$A$244,0),MATCH(Recharges!J$2,'Cyclical_after overrides'!$A$1:$AX$1,0))</f>
        <v/>
      </c>
      <c r="L287" s="149" t="str">
        <f>_xlfn.IFNA(INDEX(PR24_after_overrides!$D$3:$AX$128, MATCH(Recharges!$A287, PR24_after_overrides!$A$3:$A$128, 0), MATCH(Recharges!L$2, PR24_after_overrides!$D$2:$AX$2, 0)), "")</f>
        <v/>
      </c>
      <c r="M287" s="149" t="str">
        <f>_xlfn.IFNA(INDEX(PR24_after_overrides!$D$3:$AX$128, MATCH(Recharges!$A287, PR24_after_overrides!$A$3:$A$128, 0), MATCH(Recharges!M$2, PR24_after_overrides!$D$2:$AX$2, 0)), "")</f>
        <v/>
      </c>
      <c r="N287" s="149" t="str">
        <f>_xlfn.IFNA(INDEX(PR24_after_overrides!$D$3:$AX$128, MATCH(Recharges!$A287, PR24_after_overrides!$A$3:$A$128, 0), MATCH(Recharges!N$2, PR24_after_overrides!$D$2:$AX$2, 0)), "")</f>
        <v/>
      </c>
      <c r="O287" s="149" t="str">
        <f>_xlfn.IFNA(INDEX(PR24_after_overrides!$D$3:$AX$128, MATCH(Recharges!$A287, PR24_after_overrides!$A$3:$A$128, 0), MATCH(Recharges!O$2, PR24_after_overrides!$D$2:$AX$2, 0)), "")</f>
        <v/>
      </c>
      <c r="Q287" s="149">
        <f>INDEX(PR19_after_overrides!$A$1:$J$255, MATCH(Recharges!$A287, PR19_after_overrides!$A$1:$A$255, 0), MATCH(Recharges!Q$2, PR19_after_overrides!$A$1:$J$1, 0))</f>
        <v>0.34620984239929198</v>
      </c>
      <c r="R287" s="149">
        <f>INDEX(PR19_after_overrides!$A$1:$J$255, MATCH(Recharges!$A287, PR19_after_overrides!$A$1:$A$255, 0), MATCH(Recharges!R$2, PR19_after_overrides!$A$1:$J$1, 0))</f>
        <v>1.3725396000000001E-3</v>
      </c>
      <c r="S287" s="149">
        <f>INDEX(PR19_after_overrides!$A$1:$J$255, MATCH(Recharges!$A287, PR19_after_overrides!$A$1:$A$255, 0), MATCH(Recharges!S$2, PR19_after_overrides!$A$1:$J$1, 0))</f>
        <v>0</v>
      </c>
      <c r="T287" s="149">
        <f>INDEX(PR19_after_overrides!$A$1:$J$255, MATCH(Recharges!$A287, PR19_after_overrides!$A$1:$A$255, 0), MATCH(Recharges!T$2, PR19_after_overrides!$A$1:$J$1, 0))</f>
        <v>0</v>
      </c>
      <c r="V287" s="149" cm="1">
        <f t="array" ref="V287">_xlfn.IFS($C287&lt;"2018-19",
_xlfn.IFS($X287="BPDT",SUM(Q287:R287)-SUM(S287:T287),$X287="Numbers agree",SUM(Q287:R287)-SUM(S287:T287),$X287="APR",ABS(D287)-ABS(E287),$X287="n/a",ABS(D287)-ABS(E287)),
$C287="2018-19",ABS(D287)-ABS(E287),
$C287="2019-20",ABS(D287)-ABS(E287),
$C287&lt;"2024-25",SUM(G287:H287)-SUM(I287:J287),C287&gt;="2024-25",SUM(L287:M287)-SUM(N287:O287))</f>
        <v>2.8064258549161999E-2</v>
      </c>
      <c r="X287" s="111" t="s">
        <v>582</v>
      </c>
    </row>
    <row r="288" spans="1:24" x14ac:dyDescent="0.4">
      <c r="A288" s="111" t="str">
        <f t="shared" si="13"/>
        <v>SSC17</v>
      </c>
      <c r="B288" s="111" t="s">
        <v>493</v>
      </c>
      <c r="C288" s="111" t="s">
        <v>249</v>
      </c>
      <c r="D288" s="149">
        <f>INDEX('Cyclical_after overrides'!$A$1:$AX$244,MATCH(Recharges!$A288,'Cyclical_after overrides'!$A$1:$A$244,0),MATCH(Recharges!D$2,'Cyclical_after overrides'!$A$1:$AX$1,0))</f>
        <v>2.91243578104785E-2</v>
      </c>
      <c r="E288" s="149">
        <f>INDEX('Cyclical_after overrides'!$A$1:$AX$244,MATCH(Recharges!$A288,'Cyclical_after overrides'!$A$1:$A$244,0),MATCH(Recharges!E$2,'Cyclical_after overrides'!$A$1:$AX$1,0))</f>
        <v>0</v>
      </c>
      <c r="G288" s="149" t="str">
        <f>INDEX('Cyclical_after overrides'!$A$1:$AX$244,MATCH(Recharges!$A288,'Cyclical_after overrides'!$A$1:$A$244,0),MATCH(Recharges!G$2,'Cyclical_after overrides'!$A$1:$AX$1,0))</f>
        <v/>
      </c>
      <c r="H288" s="149" t="str">
        <f>INDEX('Cyclical_after overrides'!$A$1:$AX$244,MATCH(Recharges!$A288,'Cyclical_after overrides'!$A$1:$A$244,0),MATCH(Recharges!H$2,'Cyclical_after overrides'!$A$1:$AX$1,0))</f>
        <v/>
      </c>
      <c r="I288" s="149" t="str">
        <f>INDEX('Cyclical_after overrides'!$A$1:$AX$244,MATCH(Recharges!$A288,'Cyclical_after overrides'!$A$1:$A$244,0),MATCH(Recharges!I$2,'Cyclical_after overrides'!$A$1:$AX$1,0))</f>
        <v/>
      </c>
      <c r="J288" s="149" t="str">
        <f>INDEX('Cyclical_after overrides'!$A$1:$AX$244,MATCH(Recharges!$A288,'Cyclical_after overrides'!$A$1:$A$244,0),MATCH(Recharges!J$2,'Cyclical_after overrides'!$A$1:$AX$1,0))</f>
        <v/>
      </c>
      <c r="L288" s="149" t="str">
        <f>_xlfn.IFNA(INDEX(PR24_after_overrides!$D$3:$AX$128, MATCH(Recharges!$A288, PR24_after_overrides!$A$3:$A$128, 0), MATCH(Recharges!L$2, PR24_after_overrides!$D$2:$AX$2, 0)), "")</f>
        <v/>
      </c>
      <c r="M288" s="149" t="str">
        <f>_xlfn.IFNA(INDEX(PR24_after_overrides!$D$3:$AX$128, MATCH(Recharges!$A288, PR24_after_overrides!$A$3:$A$128, 0), MATCH(Recharges!M$2, PR24_after_overrides!$D$2:$AX$2, 0)), "")</f>
        <v/>
      </c>
      <c r="N288" s="149" t="str">
        <f>_xlfn.IFNA(INDEX(PR24_after_overrides!$D$3:$AX$128, MATCH(Recharges!$A288, PR24_after_overrides!$A$3:$A$128, 0), MATCH(Recharges!N$2, PR24_after_overrides!$D$2:$AX$2, 0)), "")</f>
        <v/>
      </c>
      <c r="O288" s="149" t="str">
        <f>_xlfn.IFNA(INDEX(PR24_after_overrides!$D$3:$AX$128, MATCH(Recharges!$A288, PR24_after_overrides!$A$3:$A$128, 0), MATCH(Recharges!O$2, PR24_after_overrides!$D$2:$AX$2, 0)), "")</f>
        <v/>
      </c>
      <c r="Q288" s="149">
        <f>INDEX(PR19_after_overrides!$A$1:$J$255, MATCH(Recharges!$A288, PR19_after_overrides!$A$1:$A$255, 0), MATCH(Recharges!Q$2, PR19_after_overrides!$A$1:$J$1, 0))</f>
        <v>0.35694234751366999</v>
      </c>
      <c r="R288" s="149">
        <f>INDEX(PR19_after_overrides!$A$1:$J$255, MATCH(Recharges!$A288, PR19_after_overrides!$A$1:$A$255, 0), MATCH(Recharges!R$2, PR19_after_overrides!$A$1:$J$1, 0))</f>
        <v>2.6176254551999998E-3</v>
      </c>
      <c r="S288" s="149">
        <f>INDEX(PR19_after_overrides!$A$1:$J$255, MATCH(Recharges!$A288, PR19_after_overrides!$A$1:$A$255, 0), MATCH(Recharges!S$2, PR19_after_overrides!$A$1:$J$1, 0))</f>
        <v>0</v>
      </c>
      <c r="T288" s="149">
        <f>INDEX(PR19_after_overrides!$A$1:$J$255, MATCH(Recharges!$A288, PR19_after_overrides!$A$1:$A$255, 0), MATCH(Recharges!T$2, PR19_after_overrides!$A$1:$J$1, 0))</f>
        <v>0</v>
      </c>
      <c r="V288" s="149" cm="1">
        <f t="array" ref="V288">_xlfn.IFS($C288&lt;"2018-19",
_xlfn.IFS($X288="BPDT",SUM(Q288:R288)-SUM(S288:T288),$X288="Numbers agree",SUM(Q288:R288)-SUM(S288:T288),$X288="APR",ABS(D288)-ABS(E288),$X288="n/a",ABS(D288)-ABS(E288)),
$C288="2018-19",ABS(D288)-ABS(E288),
$C288="2019-20",ABS(D288)-ABS(E288),
$C288&lt;"2024-25",SUM(G288:H288)-SUM(I288:J288),C288&gt;="2024-25",SUM(L288:M288)-SUM(N288:O288))</f>
        <v>2.91243578104785E-2</v>
      </c>
      <c r="X288" s="111" t="s">
        <v>582</v>
      </c>
    </row>
    <row r="289" spans="1:26" x14ac:dyDescent="0.4">
      <c r="A289" s="111" t="str">
        <f t="shared" si="13"/>
        <v>SSC18</v>
      </c>
      <c r="B289" s="111" t="s">
        <v>493</v>
      </c>
      <c r="C289" s="111" t="s">
        <v>251</v>
      </c>
      <c r="D289" s="149">
        <f>INDEX('Cyclical_after overrides'!$A$1:$AX$244,MATCH(Recharges!$A289,'Cyclical_after overrides'!$A$1:$A$244,0),MATCH(Recharges!D$2,'Cyclical_after overrides'!$A$1:$AX$1,0))</f>
        <v>3.5955198546887002E-2</v>
      </c>
      <c r="E289" s="149">
        <f>INDEX('Cyclical_after overrides'!$A$1:$AX$244,MATCH(Recharges!$A289,'Cyclical_after overrides'!$A$1:$A$244,0),MATCH(Recharges!E$2,'Cyclical_after overrides'!$A$1:$AX$1,0))</f>
        <v>0</v>
      </c>
      <c r="G289" s="149" t="str">
        <f>INDEX('Cyclical_after overrides'!$A$1:$AX$244,MATCH(Recharges!$A289,'Cyclical_after overrides'!$A$1:$A$244,0),MATCH(Recharges!G$2,'Cyclical_after overrides'!$A$1:$AX$1,0))</f>
        <v/>
      </c>
      <c r="H289" s="149" t="str">
        <f>INDEX('Cyclical_after overrides'!$A$1:$AX$244,MATCH(Recharges!$A289,'Cyclical_after overrides'!$A$1:$A$244,0),MATCH(Recharges!H$2,'Cyclical_after overrides'!$A$1:$AX$1,0))</f>
        <v/>
      </c>
      <c r="I289" s="149" t="str">
        <f>INDEX('Cyclical_after overrides'!$A$1:$AX$244,MATCH(Recharges!$A289,'Cyclical_after overrides'!$A$1:$A$244,0),MATCH(Recharges!I$2,'Cyclical_after overrides'!$A$1:$AX$1,0))</f>
        <v/>
      </c>
      <c r="J289" s="149" t="str">
        <f>INDEX('Cyclical_after overrides'!$A$1:$AX$244,MATCH(Recharges!$A289,'Cyclical_after overrides'!$A$1:$A$244,0),MATCH(Recharges!J$2,'Cyclical_after overrides'!$A$1:$AX$1,0))</f>
        <v/>
      </c>
      <c r="L289" s="149" t="str">
        <f>_xlfn.IFNA(INDEX(PR24_after_overrides!$D$3:$AX$128, MATCH(Recharges!$A289, PR24_after_overrides!$A$3:$A$128, 0), MATCH(Recharges!L$2, PR24_after_overrides!$D$2:$AX$2, 0)), "")</f>
        <v/>
      </c>
      <c r="M289" s="149" t="str">
        <f>_xlfn.IFNA(INDEX(PR24_after_overrides!$D$3:$AX$128, MATCH(Recharges!$A289, PR24_after_overrides!$A$3:$A$128, 0), MATCH(Recharges!M$2, PR24_after_overrides!$D$2:$AX$2, 0)), "")</f>
        <v/>
      </c>
      <c r="N289" s="149" t="str">
        <f>_xlfn.IFNA(INDEX(PR24_after_overrides!$D$3:$AX$128, MATCH(Recharges!$A289, PR24_after_overrides!$A$3:$A$128, 0), MATCH(Recharges!N$2, PR24_after_overrides!$D$2:$AX$2, 0)), "")</f>
        <v/>
      </c>
      <c r="O289" s="149" t="str">
        <f>_xlfn.IFNA(INDEX(PR24_after_overrides!$D$3:$AX$128, MATCH(Recharges!$A289, PR24_after_overrides!$A$3:$A$128, 0), MATCH(Recharges!O$2, PR24_after_overrides!$D$2:$AX$2, 0)), "")</f>
        <v/>
      </c>
      <c r="Q289" s="149">
        <f>INDEX(PR19_after_overrides!$A$1:$J$255, MATCH(Recharges!$A289, PR19_after_overrides!$A$1:$A$255, 0), MATCH(Recharges!Q$2, PR19_after_overrides!$A$1:$J$1, 0))</f>
        <v>0.36887135281490702</v>
      </c>
      <c r="R289" s="149">
        <f>INDEX(PR19_after_overrides!$A$1:$J$255, MATCH(Recharges!$A289, PR19_after_overrides!$A$1:$A$255, 0), MATCH(Recharges!R$2, PR19_after_overrides!$A$1:$J$1, 0))</f>
        <v>2.4774642832237699E-3</v>
      </c>
      <c r="S289" s="149">
        <f>INDEX(PR19_after_overrides!$A$1:$J$255, MATCH(Recharges!$A289, PR19_after_overrides!$A$1:$A$255, 0), MATCH(Recharges!S$2, PR19_after_overrides!$A$1:$J$1, 0))</f>
        <v>0</v>
      </c>
      <c r="T289" s="149">
        <f>INDEX(PR19_after_overrides!$A$1:$J$255, MATCH(Recharges!$A289, PR19_after_overrides!$A$1:$A$255, 0), MATCH(Recharges!T$2, PR19_after_overrides!$A$1:$J$1, 0))</f>
        <v>0</v>
      </c>
      <c r="V289" s="149" cm="1">
        <f t="array" ref="V289">_xlfn.IFS($C289&lt;"2018-19",
_xlfn.IFS($X289="BPDT",SUM(Q289:R289)-SUM(S289:T289),$X289="Numbers agree",SUM(Q289:R289)-SUM(S289:T289),$X289="APR",ABS(D289)-ABS(E289),$X289="n/a",ABS(D289)-ABS(E289)),
$C289="2018-19",ABS(D289)-ABS(E289),
$C289="2019-20",ABS(D289)-ABS(E289),
$C289&lt;"2024-25",SUM(G289:H289)-SUM(I289:J289),C289&gt;="2024-25",SUM(L289:M289)-SUM(N289:O289))</f>
        <v>3.5955198546887002E-2</v>
      </c>
      <c r="X289" s="111" t="s">
        <v>582</v>
      </c>
    </row>
    <row r="290" spans="1:26" x14ac:dyDescent="0.4">
      <c r="A290" s="111" t="str">
        <f t="shared" si="13"/>
        <v>SSC19</v>
      </c>
      <c r="B290" s="111" t="s">
        <v>493</v>
      </c>
      <c r="C290" s="111" t="s">
        <v>253</v>
      </c>
      <c r="D290" s="149">
        <f>INDEX('Cyclical_after overrides'!$A$1:$AX$244,MATCH(Recharges!$A290,'Cyclical_after overrides'!$A$1:$A$244,0),MATCH(Recharges!D$2,'Cyclical_after overrides'!$A$1:$AX$1,0))</f>
        <v>3.7999999999999999E-2</v>
      </c>
      <c r="E290" s="149">
        <f>INDEX('Cyclical_after overrides'!$A$1:$AX$244,MATCH(Recharges!$A290,'Cyclical_after overrides'!$A$1:$A$244,0),MATCH(Recharges!E$2,'Cyclical_after overrides'!$A$1:$AX$1,0))</f>
        <v>0</v>
      </c>
      <c r="G290" s="149" t="str">
        <f>INDEX('Cyclical_after overrides'!$A$1:$AX$244,MATCH(Recharges!$A290,'Cyclical_after overrides'!$A$1:$A$244,0),MATCH(Recharges!G$2,'Cyclical_after overrides'!$A$1:$AX$1,0))</f>
        <v/>
      </c>
      <c r="H290" s="149" t="str">
        <f>INDEX('Cyclical_after overrides'!$A$1:$AX$244,MATCH(Recharges!$A290,'Cyclical_after overrides'!$A$1:$A$244,0),MATCH(Recharges!H$2,'Cyclical_after overrides'!$A$1:$AX$1,0))</f>
        <v/>
      </c>
      <c r="I290" s="149" t="str">
        <f>INDEX('Cyclical_after overrides'!$A$1:$AX$244,MATCH(Recharges!$A290,'Cyclical_after overrides'!$A$1:$A$244,0),MATCH(Recharges!I$2,'Cyclical_after overrides'!$A$1:$AX$1,0))</f>
        <v/>
      </c>
      <c r="J290" s="149" t="str">
        <f>INDEX('Cyclical_after overrides'!$A$1:$AX$244,MATCH(Recharges!$A290,'Cyclical_after overrides'!$A$1:$A$244,0),MATCH(Recharges!J$2,'Cyclical_after overrides'!$A$1:$AX$1,0))</f>
        <v/>
      </c>
      <c r="L290" s="149" t="str">
        <f>_xlfn.IFNA(INDEX(PR24_after_overrides!$D$3:$AX$128, MATCH(Recharges!$A290, PR24_after_overrides!$A$3:$A$128, 0), MATCH(Recharges!L$2, PR24_after_overrides!$D$2:$AX$2, 0)), "")</f>
        <v/>
      </c>
      <c r="M290" s="149" t="str">
        <f>_xlfn.IFNA(INDEX(PR24_after_overrides!$D$3:$AX$128, MATCH(Recharges!$A290, PR24_after_overrides!$A$3:$A$128, 0), MATCH(Recharges!M$2, PR24_after_overrides!$D$2:$AX$2, 0)), "")</f>
        <v/>
      </c>
      <c r="N290" s="149" t="str">
        <f>_xlfn.IFNA(INDEX(PR24_after_overrides!$D$3:$AX$128, MATCH(Recharges!$A290, PR24_after_overrides!$A$3:$A$128, 0), MATCH(Recharges!N$2, PR24_after_overrides!$D$2:$AX$2, 0)), "")</f>
        <v/>
      </c>
      <c r="O290" s="149" t="str">
        <f>_xlfn.IFNA(INDEX(PR24_after_overrides!$D$3:$AX$128, MATCH(Recharges!$A290, PR24_after_overrides!$A$3:$A$128, 0), MATCH(Recharges!O$2, PR24_after_overrides!$D$2:$AX$2, 0)), "")</f>
        <v/>
      </c>
      <c r="Q290" s="149">
        <f>INDEX(PR19_after_overrides!$A$1:$J$255, MATCH(Recharges!$A290, PR19_after_overrides!$A$1:$A$255, 0), MATCH(Recharges!Q$2, PR19_after_overrides!$A$1:$J$1, 0))</f>
        <v>0.382888464221873</v>
      </c>
      <c r="R290" s="149">
        <f>INDEX(PR19_after_overrides!$A$1:$J$255, MATCH(Recharges!$A290, PR19_after_overrides!$A$1:$A$255, 0), MATCH(Recharges!R$2, PR19_after_overrides!$A$1:$J$1, 0))</f>
        <v>2.5633169009862699E-3</v>
      </c>
      <c r="S290" s="149">
        <f>INDEX(PR19_after_overrides!$A$1:$J$255, MATCH(Recharges!$A290, PR19_after_overrides!$A$1:$A$255, 0), MATCH(Recharges!S$2, PR19_after_overrides!$A$1:$J$1, 0))</f>
        <v>0</v>
      </c>
      <c r="T290" s="149">
        <f>INDEX(PR19_after_overrides!$A$1:$J$255, MATCH(Recharges!$A290, PR19_after_overrides!$A$1:$A$255, 0), MATCH(Recharges!T$2, PR19_after_overrides!$A$1:$J$1, 0))</f>
        <v>0</v>
      </c>
      <c r="V290" s="149" cm="1">
        <f t="array" ref="V290">_xlfn.IFS($C290&lt;"2018-19",
_xlfn.IFS($X290="BPDT",SUM(Q290:R290)-SUM(S290:T290),$X290="Numbers agree",SUM(Q290:R290)-SUM(S290:T290),$X290="APR",ABS(D290)-ABS(E290),$X290="n/a",ABS(D290)-ABS(E290)),
$C290="2018-19",ABS(D290)-ABS(E290),
$C290="2019-20",ABS(D290)-ABS(E290),
$C290&lt;"2024-25",SUM(G290:H290)-SUM(I290:J290),C290&gt;="2024-25",SUM(L290:M290)-SUM(N290:O290))</f>
        <v>3.7999999999999999E-2</v>
      </c>
      <c r="X290" s="111"/>
    </row>
    <row r="291" spans="1:26" x14ac:dyDescent="0.4">
      <c r="A291" s="111" t="str">
        <f t="shared" si="13"/>
        <v>SSC20</v>
      </c>
      <c r="B291" s="111" t="s">
        <v>493</v>
      </c>
      <c r="C291" s="111" t="s">
        <v>255</v>
      </c>
      <c r="D291" s="149">
        <f>INDEX('Cyclical_after overrides'!$A$1:$AX$244,MATCH(Recharges!$A291,'Cyclical_after overrides'!$A$1:$A$244,0),MATCH(Recharges!D$2,'Cyclical_after overrides'!$A$1:$AX$1,0))</f>
        <v>2.3E-2</v>
      </c>
      <c r="E291" s="149">
        <f>INDEX('Cyclical_after overrides'!$A$1:$AX$244,MATCH(Recharges!$A291,'Cyclical_after overrides'!$A$1:$A$244,0),MATCH(Recharges!E$2,'Cyclical_after overrides'!$A$1:$AX$1,0))</f>
        <v>0</v>
      </c>
      <c r="G291" s="149" t="str">
        <f>INDEX('Cyclical_after overrides'!$A$1:$AX$244,MATCH(Recharges!$A291,'Cyclical_after overrides'!$A$1:$A$244,0),MATCH(Recharges!G$2,'Cyclical_after overrides'!$A$1:$AX$1,0))</f>
        <v/>
      </c>
      <c r="H291" s="149" t="str">
        <f>INDEX('Cyclical_after overrides'!$A$1:$AX$244,MATCH(Recharges!$A291,'Cyclical_after overrides'!$A$1:$A$244,0),MATCH(Recharges!H$2,'Cyclical_after overrides'!$A$1:$AX$1,0))</f>
        <v/>
      </c>
      <c r="I291" s="149" t="str">
        <f>INDEX('Cyclical_after overrides'!$A$1:$AX$244,MATCH(Recharges!$A291,'Cyclical_after overrides'!$A$1:$A$244,0),MATCH(Recharges!I$2,'Cyclical_after overrides'!$A$1:$AX$1,0))</f>
        <v/>
      </c>
      <c r="J291" s="149" t="str">
        <f>INDEX('Cyclical_after overrides'!$A$1:$AX$244,MATCH(Recharges!$A291,'Cyclical_after overrides'!$A$1:$A$244,0),MATCH(Recharges!J$2,'Cyclical_after overrides'!$A$1:$AX$1,0))</f>
        <v/>
      </c>
      <c r="L291" s="149" t="str">
        <f>_xlfn.IFNA(INDEX(PR24_after_overrides!$D$3:$AX$128, MATCH(Recharges!$A291, PR24_after_overrides!$A$3:$A$128, 0), MATCH(Recharges!L$2, PR24_after_overrides!$D$2:$AX$2, 0)), "")</f>
        <v/>
      </c>
      <c r="M291" s="149" t="str">
        <f>_xlfn.IFNA(INDEX(PR24_after_overrides!$D$3:$AX$128, MATCH(Recharges!$A291, PR24_after_overrides!$A$3:$A$128, 0), MATCH(Recharges!M$2, PR24_after_overrides!$D$2:$AX$2, 0)), "")</f>
        <v/>
      </c>
      <c r="N291" s="149" t="str">
        <f>_xlfn.IFNA(INDEX(PR24_after_overrides!$D$3:$AX$128, MATCH(Recharges!$A291, PR24_after_overrides!$A$3:$A$128, 0), MATCH(Recharges!N$2, PR24_after_overrides!$D$2:$AX$2, 0)), "")</f>
        <v/>
      </c>
      <c r="O291" s="149" t="str">
        <f>_xlfn.IFNA(INDEX(PR24_after_overrides!$D$3:$AX$128, MATCH(Recharges!$A291, PR24_after_overrides!$A$3:$A$128, 0), MATCH(Recharges!O$2, PR24_after_overrides!$D$2:$AX$2, 0)), "")</f>
        <v/>
      </c>
      <c r="Q291" s="149">
        <f>INDEX(PR19_after_overrides!$A$1:$J$255, MATCH(Recharges!$A291, PR19_after_overrides!$A$1:$A$255, 0), MATCH(Recharges!Q$2, PR19_after_overrides!$A$1:$J$1, 0))</f>
        <v>0.36042863557631399</v>
      </c>
      <c r="R291" s="149">
        <f>INDEX(PR19_after_overrides!$A$1:$J$255, MATCH(Recharges!$A291, PR19_after_overrides!$A$1:$A$255, 0), MATCH(Recharges!R$2, PR19_after_overrides!$A$1:$J$1, 0))</f>
        <v>2.6350897742138798E-3</v>
      </c>
      <c r="S291" s="149">
        <f>INDEX(PR19_after_overrides!$A$1:$J$255, MATCH(Recharges!$A291, PR19_after_overrides!$A$1:$A$255, 0), MATCH(Recharges!S$2, PR19_after_overrides!$A$1:$J$1, 0))</f>
        <v>0</v>
      </c>
      <c r="T291" s="149">
        <f>INDEX(PR19_after_overrides!$A$1:$J$255, MATCH(Recharges!$A291, PR19_after_overrides!$A$1:$A$255, 0), MATCH(Recharges!T$2, PR19_after_overrides!$A$1:$J$1, 0))</f>
        <v>0</v>
      </c>
      <c r="V291" s="149" cm="1">
        <f t="array" ref="V291">_xlfn.IFS($C291&lt;"2018-19",
_xlfn.IFS($X291="BPDT",SUM(Q291:R291)-SUM(S291:T291),$X291="Numbers agree",SUM(Q291:R291)-SUM(S291:T291),$X291="APR",ABS(D291)-ABS(E291),$X291="n/a",ABS(D291)-ABS(E291)),
$C291="2018-19",ABS(D291)-ABS(E291),
$C291="2019-20",ABS(D291)-ABS(E291),
$C291&lt;"2024-25",SUM(G291:H291)-SUM(I291:J291),C291&gt;="2024-25",SUM(L291:M291)-SUM(N291:O291))</f>
        <v>2.3E-2</v>
      </c>
      <c r="X291" s="111"/>
    </row>
    <row r="292" spans="1:26" x14ac:dyDescent="0.4">
      <c r="A292" s="111" t="str">
        <f t="shared" si="13"/>
        <v>SSC21</v>
      </c>
      <c r="B292" s="111" t="s">
        <v>493</v>
      </c>
      <c r="C292" s="111" t="s">
        <v>257</v>
      </c>
      <c r="D292" s="149" t="str">
        <f>INDEX('Cyclical_after overrides'!$A$1:$AX$244,MATCH(Recharges!$A292,'Cyclical_after overrides'!$A$1:$A$244,0),MATCH(Recharges!D$2,'Cyclical_after overrides'!$A$1:$AX$1,0))</f>
        <v/>
      </c>
      <c r="E292" s="149" t="str">
        <f>INDEX('Cyclical_after overrides'!$A$1:$AX$244,MATCH(Recharges!$A292,'Cyclical_after overrides'!$A$1:$A$244,0),MATCH(Recharges!E$2,'Cyclical_after overrides'!$A$1:$AX$1,0))</f>
        <v/>
      </c>
      <c r="G292" s="149">
        <f>INDEX('Cyclical_after overrides'!$A$1:$AX$244,MATCH(Recharges!$A292,'Cyclical_after overrides'!$A$1:$A$244,0),MATCH(Recharges!G$2,'Cyclical_after overrides'!$A$1:$AX$1,0))</f>
        <v>0.01</v>
      </c>
      <c r="H292" s="149">
        <f>INDEX('Cyclical_after overrides'!$A$1:$AX$244,MATCH(Recharges!$A292,'Cyclical_after overrides'!$A$1:$A$244,0),MATCH(Recharges!H$2,'Cyclical_after overrides'!$A$1:$AX$1,0))</f>
        <v>1.9E-2</v>
      </c>
      <c r="I292" s="149">
        <f>INDEX('Cyclical_after overrides'!$A$1:$AX$244,MATCH(Recharges!$A292,'Cyclical_after overrides'!$A$1:$A$244,0),MATCH(Recharges!I$2,'Cyclical_after overrides'!$A$1:$AX$1,0))</f>
        <v>0</v>
      </c>
      <c r="J292" s="149">
        <f>INDEX('Cyclical_after overrides'!$A$1:$AX$244,MATCH(Recharges!$A292,'Cyclical_after overrides'!$A$1:$A$244,0),MATCH(Recharges!J$2,'Cyclical_after overrides'!$A$1:$AX$1,0))</f>
        <v>0</v>
      </c>
      <c r="L292" s="149" t="str">
        <f>_xlfn.IFNA(INDEX(PR24_after_overrides!$D$3:$AX$128, MATCH(Recharges!$A292, PR24_after_overrides!$A$3:$A$128, 0), MATCH(Recharges!L$2, PR24_after_overrides!$D$2:$AX$2, 0)), "")</f>
        <v/>
      </c>
      <c r="M292" s="149" t="str">
        <f>_xlfn.IFNA(INDEX(PR24_after_overrides!$D$3:$AX$128, MATCH(Recharges!$A292, PR24_after_overrides!$A$3:$A$128, 0), MATCH(Recharges!M$2, PR24_after_overrides!$D$2:$AX$2, 0)), "")</f>
        <v/>
      </c>
      <c r="N292" s="149" t="str">
        <f>_xlfn.IFNA(INDEX(PR24_after_overrides!$D$3:$AX$128, MATCH(Recharges!$A292, PR24_after_overrides!$A$3:$A$128, 0), MATCH(Recharges!N$2, PR24_after_overrides!$D$2:$AX$2, 0)), "")</f>
        <v/>
      </c>
      <c r="O292" s="149" t="str">
        <f>_xlfn.IFNA(INDEX(PR24_after_overrides!$D$3:$AX$128, MATCH(Recharges!$A292, PR24_after_overrides!$A$3:$A$128, 0), MATCH(Recharges!O$2, PR24_after_overrides!$D$2:$AX$2, 0)), "")</f>
        <v/>
      </c>
      <c r="Q292" s="149">
        <f>INDEX(PR19_after_overrides!$A$1:$J$255, MATCH(Recharges!$A292, PR19_after_overrides!$A$1:$A$255, 0), MATCH(Recharges!Q$2, PR19_after_overrides!$A$1:$J$1, 0))</f>
        <v>0</v>
      </c>
      <c r="R292" s="149">
        <f>INDEX(PR19_after_overrides!$A$1:$J$255, MATCH(Recharges!$A292, PR19_after_overrides!$A$1:$A$255, 0), MATCH(Recharges!R$2, PR19_after_overrides!$A$1:$J$1, 0))</f>
        <v>0</v>
      </c>
      <c r="S292" s="149">
        <f>INDEX(PR19_after_overrides!$A$1:$J$255, MATCH(Recharges!$A292, PR19_after_overrides!$A$1:$A$255, 0), MATCH(Recharges!S$2, PR19_after_overrides!$A$1:$J$1, 0))</f>
        <v>0</v>
      </c>
      <c r="T292" s="149">
        <f>INDEX(PR19_after_overrides!$A$1:$J$255, MATCH(Recharges!$A292, PR19_after_overrides!$A$1:$A$255, 0), MATCH(Recharges!T$2, PR19_after_overrides!$A$1:$J$1, 0))</f>
        <v>0</v>
      </c>
      <c r="V292" s="149" cm="1">
        <f t="array" ref="V292">_xlfn.IFS($C292&lt;"2018-19",
_xlfn.IFS($X292="BPDT",SUM(Q292:R292)-SUM(S292:T292),$X292="Numbers agree",SUM(Q292:R292)-SUM(S292:T292),$X292="APR",ABS(D292)-ABS(E292),$X292="n/a",ABS(D292)-ABS(E292)),
$C292="2018-19",ABS(D292)-ABS(E292),
$C292="2019-20",ABS(D292)-ABS(E292),
$C292&lt;"2024-25",SUM(G292:H292)-SUM(I292:J292),C292&gt;="2024-25",SUM(L292:M292)-SUM(N292:O292))</f>
        <v>2.8999999999999998E-2</v>
      </c>
      <c r="X292" s="111"/>
    </row>
    <row r="293" spans="1:26" x14ac:dyDescent="0.4">
      <c r="A293" s="111" t="str">
        <f t="shared" si="13"/>
        <v>SSC22</v>
      </c>
      <c r="B293" s="111" t="s">
        <v>493</v>
      </c>
      <c r="C293" s="111" t="s">
        <v>259</v>
      </c>
      <c r="D293" s="149" t="str">
        <f>INDEX('Cyclical_after overrides'!$A$1:$AX$244,MATCH(Recharges!$A293,'Cyclical_after overrides'!$A$1:$A$244,0),MATCH(Recharges!D$2,'Cyclical_after overrides'!$A$1:$AX$1,0))</f>
        <v/>
      </c>
      <c r="E293" s="149" t="str">
        <f>INDEX('Cyclical_after overrides'!$A$1:$AX$244,MATCH(Recharges!$A293,'Cyclical_after overrides'!$A$1:$A$244,0),MATCH(Recharges!E$2,'Cyclical_after overrides'!$A$1:$AX$1,0))</f>
        <v/>
      </c>
      <c r="G293" s="149">
        <f>INDEX('Cyclical_after overrides'!$A$1:$AX$244,MATCH(Recharges!$A293,'Cyclical_after overrides'!$A$1:$A$244,0),MATCH(Recharges!G$2,'Cyclical_after overrides'!$A$1:$AX$1,0))</f>
        <v>8.9999999999999993E-3</v>
      </c>
      <c r="H293" s="149">
        <f>INDEX('Cyclical_after overrides'!$A$1:$AX$244,MATCH(Recharges!$A293,'Cyclical_after overrides'!$A$1:$A$244,0),MATCH(Recharges!H$2,'Cyclical_after overrides'!$A$1:$AX$1,0))</f>
        <v>3.2000000000000001E-2</v>
      </c>
      <c r="I293" s="149">
        <f>INDEX('Cyclical_after overrides'!$A$1:$AX$244,MATCH(Recharges!$A293,'Cyclical_after overrides'!$A$1:$A$244,0),MATCH(Recharges!I$2,'Cyclical_after overrides'!$A$1:$AX$1,0))</f>
        <v>0</v>
      </c>
      <c r="J293" s="149">
        <f>INDEX('Cyclical_after overrides'!$A$1:$AX$244,MATCH(Recharges!$A293,'Cyclical_after overrides'!$A$1:$A$244,0),MATCH(Recharges!J$2,'Cyclical_after overrides'!$A$1:$AX$1,0))</f>
        <v>0</v>
      </c>
      <c r="L293" s="149" t="str">
        <f>_xlfn.IFNA(INDEX(PR24_after_overrides!$D$3:$AX$128, MATCH(Recharges!$A293, PR24_after_overrides!$A$3:$A$128, 0), MATCH(Recharges!L$2, PR24_after_overrides!$D$2:$AX$2, 0)), "")</f>
        <v/>
      </c>
      <c r="M293" s="149" t="str">
        <f>_xlfn.IFNA(INDEX(PR24_after_overrides!$D$3:$AX$128, MATCH(Recharges!$A293, PR24_after_overrides!$A$3:$A$128, 0), MATCH(Recharges!M$2, PR24_after_overrides!$D$2:$AX$2, 0)), "")</f>
        <v/>
      </c>
      <c r="N293" s="149" t="str">
        <f>_xlfn.IFNA(INDEX(PR24_after_overrides!$D$3:$AX$128, MATCH(Recharges!$A293, PR24_after_overrides!$A$3:$A$128, 0), MATCH(Recharges!N$2, PR24_after_overrides!$D$2:$AX$2, 0)), "")</f>
        <v/>
      </c>
      <c r="O293" s="149" t="str">
        <f>_xlfn.IFNA(INDEX(PR24_after_overrides!$D$3:$AX$128, MATCH(Recharges!$A293, PR24_after_overrides!$A$3:$A$128, 0), MATCH(Recharges!O$2, PR24_after_overrides!$D$2:$AX$2, 0)), "")</f>
        <v/>
      </c>
      <c r="Q293" s="149">
        <f>INDEX(PR19_after_overrides!$A$1:$J$255, MATCH(Recharges!$A293, PR19_after_overrides!$A$1:$A$255, 0), MATCH(Recharges!Q$2, PR19_after_overrides!$A$1:$J$1, 0))</f>
        <v>0</v>
      </c>
      <c r="R293" s="149">
        <f>INDEX(PR19_after_overrides!$A$1:$J$255, MATCH(Recharges!$A293, PR19_after_overrides!$A$1:$A$255, 0), MATCH(Recharges!R$2, PR19_after_overrides!$A$1:$J$1, 0))</f>
        <v>0</v>
      </c>
      <c r="S293" s="149">
        <f>INDEX(PR19_after_overrides!$A$1:$J$255, MATCH(Recharges!$A293, PR19_after_overrides!$A$1:$A$255, 0), MATCH(Recharges!S$2, PR19_after_overrides!$A$1:$J$1, 0))</f>
        <v>0</v>
      </c>
      <c r="T293" s="149">
        <f>INDEX(PR19_after_overrides!$A$1:$J$255, MATCH(Recharges!$A293, PR19_after_overrides!$A$1:$A$255, 0), MATCH(Recharges!T$2, PR19_after_overrides!$A$1:$J$1, 0))</f>
        <v>0</v>
      </c>
      <c r="V293" s="149" cm="1">
        <f t="array" ref="V293">_xlfn.IFS($C293&lt;"2018-19",
_xlfn.IFS($X293="BPDT",SUM(Q293:R293)-SUM(S293:T293),$X293="Numbers agree",SUM(Q293:R293)-SUM(S293:T293),$X293="APR",ABS(D293)-ABS(E293),$X293="n/a",ABS(D293)-ABS(E293)),
$C293="2018-19",ABS(D293)-ABS(E293),
$C293="2019-20",ABS(D293)-ABS(E293),
$C293&lt;"2024-25",SUM(G293:H293)-SUM(I293:J293),C293&gt;="2024-25",SUM(L293:M293)-SUM(N293:O293))</f>
        <v>4.1000000000000002E-2</v>
      </c>
      <c r="X293" s="111"/>
    </row>
    <row r="294" spans="1:26" x14ac:dyDescent="0.4">
      <c r="A294" s="111" t="str">
        <f t="shared" si="13"/>
        <v>SSC23</v>
      </c>
      <c r="B294" s="111" t="s">
        <v>493</v>
      </c>
      <c r="C294" s="111" t="s">
        <v>261</v>
      </c>
      <c r="D294" s="149" t="str">
        <f>INDEX('Cyclical_after overrides'!$A$1:$AX$244,MATCH(Recharges!$A294,'Cyclical_after overrides'!$A$1:$A$244,0),MATCH(Recharges!D$2,'Cyclical_after overrides'!$A$1:$AX$1,0))</f>
        <v/>
      </c>
      <c r="E294" s="149" t="str">
        <f>INDEX('Cyclical_after overrides'!$A$1:$AX$244,MATCH(Recharges!$A294,'Cyclical_after overrides'!$A$1:$A$244,0),MATCH(Recharges!E$2,'Cyclical_after overrides'!$A$1:$AX$1,0))</f>
        <v/>
      </c>
      <c r="G294" s="149">
        <f>INDEX('Cyclical_after overrides'!$A$1:$AX$244,MATCH(Recharges!$A294,'Cyclical_after overrides'!$A$1:$A$244,0),MATCH(Recharges!G$2,'Cyclical_after overrides'!$A$1:$AX$1,0))</f>
        <v>0</v>
      </c>
      <c r="H294" s="149">
        <f>INDEX('Cyclical_after overrides'!$A$1:$AX$244,MATCH(Recharges!$A294,'Cyclical_after overrides'!$A$1:$A$244,0),MATCH(Recharges!H$2,'Cyclical_after overrides'!$A$1:$AX$1,0))</f>
        <v>0.28399999999999997</v>
      </c>
      <c r="I294" s="149">
        <f>INDEX('Cyclical_after overrides'!$A$1:$AX$244,MATCH(Recharges!$A294,'Cyclical_after overrides'!$A$1:$A$244,0),MATCH(Recharges!I$2,'Cyclical_after overrides'!$A$1:$AX$1,0))</f>
        <v>0</v>
      </c>
      <c r="J294" s="149">
        <f>INDEX('Cyclical_after overrides'!$A$1:$AX$244,MATCH(Recharges!$A294,'Cyclical_after overrides'!$A$1:$A$244,0),MATCH(Recharges!J$2,'Cyclical_after overrides'!$A$1:$AX$1,0))</f>
        <v>1.2999999999999999E-2</v>
      </c>
      <c r="L294" s="149" t="str">
        <f>_xlfn.IFNA(INDEX(PR24_after_overrides!$D$3:$AX$128, MATCH(Recharges!$A294, PR24_after_overrides!$A$3:$A$128, 0), MATCH(Recharges!L$2, PR24_after_overrides!$D$2:$AX$2, 0)), "")</f>
        <v/>
      </c>
      <c r="M294" s="149" t="str">
        <f>_xlfn.IFNA(INDEX(PR24_after_overrides!$D$3:$AX$128, MATCH(Recharges!$A294, PR24_after_overrides!$A$3:$A$128, 0), MATCH(Recharges!M$2, PR24_after_overrides!$D$2:$AX$2, 0)), "")</f>
        <v/>
      </c>
      <c r="N294" s="149" t="str">
        <f>_xlfn.IFNA(INDEX(PR24_after_overrides!$D$3:$AX$128, MATCH(Recharges!$A294, PR24_after_overrides!$A$3:$A$128, 0), MATCH(Recharges!N$2, PR24_after_overrides!$D$2:$AX$2, 0)), "")</f>
        <v/>
      </c>
      <c r="O294" s="149" t="str">
        <f>_xlfn.IFNA(INDEX(PR24_after_overrides!$D$3:$AX$128, MATCH(Recharges!$A294, PR24_after_overrides!$A$3:$A$128, 0), MATCH(Recharges!O$2, PR24_after_overrides!$D$2:$AX$2, 0)), "")</f>
        <v/>
      </c>
      <c r="Q294" s="149">
        <f>INDEX(PR19_after_overrides!$A$1:$J$255, MATCH(Recharges!$A294, PR19_after_overrides!$A$1:$A$255, 0), MATCH(Recharges!Q$2, PR19_after_overrides!$A$1:$J$1, 0))</f>
        <v>0</v>
      </c>
      <c r="R294" s="149">
        <f>INDEX(PR19_after_overrides!$A$1:$J$255, MATCH(Recharges!$A294, PR19_after_overrides!$A$1:$A$255, 0), MATCH(Recharges!R$2, PR19_after_overrides!$A$1:$J$1, 0))</f>
        <v>0</v>
      </c>
      <c r="S294" s="149">
        <f>INDEX(PR19_after_overrides!$A$1:$J$255, MATCH(Recharges!$A294, PR19_after_overrides!$A$1:$A$255, 0), MATCH(Recharges!S$2, PR19_after_overrides!$A$1:$J$1, 0))</f>
        <v>0</v>
      </c>
      <c r="T294" s="149">
        <f>INDEX(PR19_after_overrides!$A$1:$J$255, MATCH(Recharges!$A294, PR19_after_overrides!$A$1:$A$255, 0), MATCH(Recharges!T$2, PR19_after_overrides!$A$1:$J$1, 0))</f>
        <v>0</v>
      </c>
      <c r="V294" s="149" cm="1">
        <f t="array" ref="V294">_xlfn.IFS($C294&lt;"2018-19",
_xlfn.IFS($X294="BPDT",SUM(Q294:R294)-SUM(S294:T294),$X294="Numbers agree",SUM(Q294:R294)-SUM(S294:T294),$X294="APR",ABS(D294)-ABS(E294),$X294="n/a",ABS(D294)-ABS(E294)),
$C294="2018-19",ABS(D294)-ABS(E294),
$C294="2019-20",ABS(D294)-ABS(E294),
$C294&lt;"2024-25",SUM(G294:H294)-SUM(I294:J294),C294&gt;="2024-25",SUM(L294:M294)-SUM(N294:O294))</f>
        <v>0.27099999999999996</v>
      </c>
      <c r="X294" s="111"/>
    </row>
    <row r="295" spans="1:26" x14ac:dyDescent="0.4">
      <c r="A295" s="111" t="str">
        <f t="shared" ref="A295:A301" si="17">B295&amp;RIGHT(C295,2)</f>
        <v>SSC24</v>
      </c>
      <c r="B295" s="111" t="s">
        <v>493</v>
      </c>
      <c r="C295" s="111" t="s">
        <v>263</v>
      </c>
      <c r="D295" s="149"/>
      <c r="E295" s="149"/>
      <c r="G295" s="149">
        <f>INDEX('Cyclical_after overrides'!$A$1:$AX$244,MATCH(Recharges!$A295,'Cyclical_after overrides'!$A$1:$A$244,0),MATCH(Recharges!G$2,'Cyclical_after overrides'!$A$1:$AX$1,0))</f>
        <v>0</v>
      </c>
      <c r="H295" s="149">
        <f>INDEX('Cyclical_after overrides'!$A$1:$AX$244,MATCH(Recharges!$A295,'Cyclical_after overrides'!$A$1:$A$244,0),MATCH(Recharges!H$2,'Cyclical_after overrides'!$A$1:$AX$1,0))</f>
        <v>0.33800000000000002</v>
      </c>
      <c r="I295" s="149">
        <f>INDEX('Cyclical_after overrides'!$A$1:$AX$244,MATCH(Recharges!$A295,'Cyclical_after overrides'!$A$1:$A$244,0),MATCH(Recharges!I$2,'Cyclical_after overrides'!$A$1:$AX$1,0))</f>
        <v>0</v>
      </c>
      <c r="J295" s="149">
        <f>INDEX('Cyclical_after overrides'!$A$1:$AX$244,MATCH(Recharges!$A295,'Cyclical_after overrides'!$A$1:$A$244,0),MATCH(Recharges!J$2,'Cyclical_after overrides'!$A$1:$AX$1,0))</f>
        <v>-4.3999999999999997E-2</v>
      </c>
      <c r="L295" s="149">
        <f>_xlfn.IFNA(INDEX(PR24_after_overrides!$D$3:$AX$128, MATCH(Recharges!$A295, PR24_after_overrides!$A$3:$A$128, 0), MATCH(Recharges!L$2, PR24_after_overrides!$D$2:$AX$2, 0)), "")</f>
        <v>0</v>
      </c>
      <c r="M295" s="149">
        <f>_xlfn.IFNA(INDEX(PR24_after_overrides!$D$3:$AX$128, MATCH(Recharges!$A295, PR24_after_overrides!$A$3:$A$128, 0), MATCH(Recharges!M$2, PR24_after_overrides!$D$2:$AX$2, 0)), "")</f>
        <v>3.8847667208333075E-2</v>
      </c>
      <c r="N295" s="149">
        <f>_xlfn.IFNA(INDEX(PR24_after_overrides!$D$3:$AX$128, MATCH(Recharges!$A295, PR24_after_overrides!$A$3:$A$128, 0), MATCH(Recharges!N$2, PR24_after_overrides!$D$2:$AX$2, 0)), "")</f>
        <v>0</v>
      </c>
      <c r="O295" s="149">
        <f>_xlfn.IFNA(INDEX(PR24_after_overrides!$D$3:$AX$128, MATCH(Recharges!$A295, PR24_after_overrides!$A$3:$A$128, 0), MATCH(Recharges!O$2, PR24_after_overrides!$D$2:$AX$2, 0)), "")</f>
        <v>4.7612577108078875E-2</v>
      </c>
      <c r="Q295" s="149"/>
      <c r="R295" s="149"/>
      <c r="S295" s="149"/>
      <c r="T295" s="149"/>
      <c r="V295" s="149" cm="1">
        <f t="array" ref="V295">_xlfn.IFS($C295&lt;"2018-19",
_xlfn.IFS($X295="BPDT",SUM(Q295:R295)-SUM(S295:T295),$X295="Numbers agree",SUM(Q295:R295)-SUM(S295:T295),$X295="APR",ABS(D295)-ABS(E295),$X295="n/a",ABS(D295)-ABS(E295)),
$C295="2018-19",ABS(D295)-ABS(E295),
$C295="2019-20",ABS(D295)-ABS(E295),
$C295&lt;"2024-25",SUM(G295:H295)-SUM(I295:J295),C295&gt;="2024-25",SUM(L295:M295)-SUM(N295:O295))</f>
        <v>0.38200000000000001</v>
      </c>
      <c r="X295" s="111"/>
    </row>
    <row r="296" spans="1:26" x14ac:dyDescent="0.4">
      <c r="A296" s="111" t="str">
        <f t="shared" si="17"/>
        <v>SSC25</v>
      </c>
      <c r="B296" s="111" t="s">
        <v>493</v>
      </c>
      <c r="C296" s="111" t="s">
        <v>516</v>
      </c>
      <c r="D296" s="149"/>
      <c r="E296" s="149"/>
      <c r="G296" s="149"/>
      <c r="H296" s="149"/>
      <c r="I296" s="149"/>
      <c r="J296" s="149"/>
      <c r="L296" s="149">
        <f>_xlfn.IFNA(INDEX(PR24_after_overrides!$D$3:$AX$128, MATCH(Recharges!$A296, PR24_after_overrides!$A$3:$A$128, 0), MATCH(Recharges!L$2, PR24_after_overrides!$D$2:$AX$2, 0)), "")</f>
        <v>0</v>
      </c>
      <c r="M296" s="149">
        <f>_xlfn.IFNA(INDEX(PR24_after_overrides!$D$3:$AX$128, MATCH(Recharges!$A296, PR24_after_overrides!$A$3:$A$128, 0), MATCH(Recharges!M$2, PR24_after_overrides!$D$2:$AX$2, 0)), "")</f>
        <v>3.991920472635415E-2</v>
      </c>
      <c r="N296" s="149">
        <f>_xlfn.IFNA(INDEX(PR24_after_overrides!$D$3:$AX$128, MATCH(Recharges!$A296, PR24_after_overrides!$A$3:$A$128, 0), MATCH(Recharges!N$2, PR24_after_overrides!$D$2:$AX$2, 0)), "")</f>
        <v>0</v>
      </c>
      <c r="O296" s="149">
        <f>_xlfn.IFNA(INDEX(PR24_after_overrides!$D$3:$AX$128, MATCH(Recharges!$A296, PR24_after_overrides!$A$3:$A$128, 0), MATCH(Recharges!O$2, PR24_after_overrides!$D$2:$AX$2, 0)), "")</f>
        <v>4.8925877657822935E-2</v>
      </c>
      <c r="Q296" s="149"/>
      <c r="R296" s="149"/>
      <c r="S296" s="149"/>
      <c r="T296" s="149"/>
      <c r="V296" s="149" cm="1">
        <f t="array" ref="V296">_xlfn.IFS($C296&lt;"2018-19",
_xlfn.IFS($X296="BPDT",SUM(Q296:R296)-SUM(S296:T296),$X296="Numbers agree",SUM(Q296:R296)-SUM(S296:T296),$X296="APR",ABS(D296)-ABS(E296),$X296="n/a",ABS(D296)-ABS(E296)),
$C296="2018-19",ABS(D296)-ABS(E296),
$C296="2019-20",ABS(D296)-ABS(E296),
$C296&lt;"2024-25",SUM(G296:H296)-SUM(I296:J296),C296&gt;="2024-25",SUM(L296:M296)-SUM(N296:O296))</f>
        <v>-9.0066729314687843E-3</v>
      </c>
      <c r="X296" s="111"/>
    </row>
    <row r="297" spans="1:26" x14ac:dyDescent="0.4">
      <c r="A297" s="111" t="str">
        <f t="shared" si="17"/>
        <v>SSC26</v>
      </c>
      <c r="B297" s="111" t="s">
        <v>493</v>
      </c>
      <c r="C297" s="111" t="s">
        <v>518</v>
      </c>
      <c r="D297" s="149"/>
      <c r="E297" s="149"/>
      <c r="G297" s="149"/>
      <c r="H297" s="149"/>
      <c r="I297" s="149"/>
      <c r="J297" s="149"/>
      <c r="L297" s="149">
        <f>_xlfn.IFNA(INDEX(PR24_after_overrides!$D$3:$AX$128, MATCH(Recharges!$A297, PR24_after_overrides!$A$3:$A$128, 0), MATCH(Recharges!L$2, PR24_after_overrides!$D$2:$AX$2, 0)), "")</f>
        <v>0</v>
      </c>
      <c r="M297" s="149">
        <f>_xlfn.IFNA(INDEX(PR24_after_overrides!$D$3:$AX$128, MATCH(Recharges!$A297, PR24_after_overrides!$A$3:$A$128, 0), MATCH(Recharges!M$2, PR24_after_overrides!$D$2:$AX$2, 0)), "")</f>
        <v>3.6305851064931498E-2</v>
      </c>
      <c r="N297" s="149">
        <f>_xlfn.IFNA(INDEX(PR24_after_overrides!$D$3:$AX$128, MATCH(Recharges!$A297, PR24_after_overrides!$A$3:$A$128, 0), MATCH(Recharges!N$2, PR24_after_overrides!$D$2:$AX$2, 0)), "")</f>
        <v>0</v>
      </c>
      <c r="O297" s="149">
        <f>_xlfn.IFNA(INDEX(PR24_after_overrides!$D$3:$AX$128, MATCH(Recharges!$A297, PR24_after_overrides!$A$3:$A$128, 0), MATCH(Recharges!O$2, PR24_after_overrides!$D$2:$AX$2, 0)), "")</f>
        <v>4.4987098099999991E-2</v>
      </c>
      <c r="Q297" s="149"/>
      <c r="R297" s="149"/>
      <c r="S297" s="149"/>
      <c r="T297" s="149"/>
      <c r="V297" s="149" cm="1">
        <f t="array" ref="V297">_xlfn.IFS($C297&lt;"2018-19",
_xlfn.IFS($X297="BPDT",SUM(Q297:R297)-SUM(S297:T297),$X297="Numbers agree",SUM(Q297:R297)-SUM(S297:T297),$X297="APR",ABS(D297)-ABS(E297),$X297="n/a",ABS(D297)-ABS(E297)),
$C297="2018-19",ABS(D297)-ABS(E297),
$C297="2019-20",ABS(D297)-ABS(E297),
$C297&lt;"2024-25",SUM(G297:H297)-SUM(I297:J297),C297&gt;="2024-25",SUM(L297:M297)-SUM(N297:O297))</f>
        <v>-8.6812470350684928E-3</v>
      </c>
      <c r="X297" s="111"/>
    </row>
    <row r="298" spans="1:26" x14ac:dyDescent="0.4">
      <c r="A298" s="111" t="str">
        <f t="shared" si="17"/>
        <v>SSC27</v>
      </c>
      <c r="B298" s="111" t="s">
        <v>493</v>
      </c>
      <c r="C298" s="111" t="s">
        <v>519</v>
      </c>
      <c r="D298" s="149"/>
      <c r="E298" s="149"/>
      <c r="G298" s="149"/>
      <c r="H298" s="149"/>
      <c r="I298" s="149"/>
      <c r="J298" s="149"/>
      <c r="L298" s="149">
        <f>_xlfn.IFNA(INDEX(PR24_after_overrides!$D$3:$AX$128, MATCH(Recharges!$A298, PR24_after_overrides!$A$3:$A$128, 0), MATCH(Recharges!L$2, PR24_after_overrides!$D$2:$AX$2, 0)), "")</f>
        <v>0</v>
      </c>
      <c r="M298" s="149">
        <f>_xlfn.IFNA(INDEX(PR24_after_overrides!$D$3:$AX$128, MATCH(Recharges!$A298, PR24_after_overrides!$A$3:$A$128, 0), MATCH(Recharges!M$2, PR24_after_overrides!$D$2:$AX$2, 0)), "")</f>
        <v>3.5734416367671232E-2</v>
      </c>
      <c r="N298" s="149">
        <f>_xlfn.IFNA(INDEX(PR24_after_overrides!$D$3:$AX$128, MATCH(Recharges!$A298, PR24_after_overrides!$A$3:$A$128, 0), MATCH(Recharges!N$2, PR24_after_overrides!$D$2:$AX$2, 0)), "")</f>
        <v>0</v>
      </c>
      <c r="O298" s="149">
        <f>_xlfn.IFNA(INDEX(PR24_after_overrides!$D$3:$AX$128, MATCH(Recharges!$A298, PR24_after_overrides!$A$3:$A$128, 0), MATCH(Recharges!O$2, PR24_after_overrides!$D$2:$AX$2, 0)), "")</f>
        <v>4.4987098099999977E-2</v>
      </c>
      <c r="Q298" s="149"/>
      <c r="R298" s="149"/>
      <c r="S298" s="149"/>
      <c r="T298" s="149"/>
      <c r="V298" s="149" cm="1">
        <f t="array" ref="V298">_xlfn.IFS($C298&lt;"2018-19",
_xlfn.IFS($X298="BPDT",SUM(Q298:R298)-SUM(S298:T298),$X298="Numbers agree",SUM(Q298:R298)-SUM(S298:T298),$X298="APR",ABS(D298)-ABS(E298),$X298="n/a",ABS(D298)-ABS(E298)),
$C298="2018-19",ABS(D298)-ABS(E298),
$C298="2019-20",ABS(D298)-ABS(E298),
$C298&lt;"2024-25",SUM(G298:H298)-SUM(I298:J298),C298&gt;="2024-25",SUM(L298:M298)-SUM(N298:O298))</f>
        <v>-9.252681732328745E-3</v>
      </c>
      <c r="X298" s="111"/>
    </row>
    <row r="299" spans="1:26" x14ac:dyDescent="0.4">
      <c r="A299" s="111" t="str">
        <f t="shared" si="17"/>
        <v>SSC28</v>
      </c>
      <c r="B299" s="111" t="s">
        <v>493</v>
      </c>
      <c r="C299" s="111" t="s">
        <v>520</v>
      </c>
      <c r="D299" s="149"/>
      <c r="E299" s="149"/>
      <c r="G299" s="149"/>
      <c r="H299" s="149"/>
      <c r="I299" s="149"/>
      <c r="J299" s="149"/>
      <c r="L299" s="149">
        <f>_xlfn.IFNA(INDEX(PR24_after_overrides!$D$3:$AX$128, MATCH(Recharges!$A299, PR24_after_overrides!$A$3:$A$128, 0), MATCH(Recharges!L$2, PR24_after_overrides!$D$2:$AX$2, 0)), "")</f>
        <v>0</v>
      </c>
      <c r="M299" s="149">
        <f>_xlfn.IFNA(INDEX(PR24_after_overrides!$D$3:$AX$128, MATCH(Recharges!$A299, PR24_after_overrides!$A$3:$A$128, 0), MATCH(Recharges!M$2, PR24_after_overrides!$D$2:$AX$2, 0)), "")</f>
        <v>3.2906898239452052E-2</v>
      </c>
      <c r="N299" s="149">
        <f>_xlfn.IFNA(INDEX(PR24_after_overrides!$D$3:$AX$128, MATCH(Recharges!$A299, PR24_after_overrides!$A$3:$A$128, 0), MATCH(Recharges!N$2, PR24_after_overrides!$D$2:$AX$2, 0)), "")</f>
        <v>0</v>
      </c>
      <c r="O299" s="149">
        <f>_xlfn.IFNA(INDEX(PR24_after_overrides!$D$3:$AX$128, MATCH(Recharges!$A299, PR24_after_overrides!$A$3:$A$128, 0), MATCH(Recharges!O$2, PR24_after_overrides!$D$2:$AX$2, 0)), "")</f>
        <v>4.5110350423561631E-2</v>
      </c>
      <c r="Q299" s="149"/>
      <c r="R299" s="149"/>
      <c r="S299" s="149"/>
      <c r="T299" s="149"/>
      <c r="V299" s="149" cm="1">
        <f t="array" ref="V299">_xlfn.IFS($C299&lt;"2018-19",
_xlfn.IFS($X299="BPDT",SUM(Q299:R299)-SUM(S299:T299),$X299="Numbers agree",SUM(Q299:R299)-SUM(S299:T299),$X299="APR",ABS(D299)-ABS(E299),$X299="n/a",ABS(D299)-ABS(E299)),
$C299="2018-19",ABS(D299)-ABS(E299),
$C299="2019-20",ABS(D299)-ABS(E299),
$C299&lt;"2024-25",SUM(G299:H299)-SUM(I299:J299),C299&gt;="2024-25",SUM(L299:M299)-SUM(N299:O299))</f>
        <v>-1.2203452184109578E-2</v>
      </c>
      <c r="X299" s="111"/>
    </row>
    <row r="300" spans="1:26" x14ac:dyDescent="0.4">
      <c r="A300" s="111" t="str">
        <f t="shared" si="17"/>
        <v>SSC29</v>
      </c>
      <c r="B300" s="111" t="s">
        <v>493</v>
      </c>
      <c r="C300" s="111" t="s">
        <v>521</v>
      </c>
      <c r="D300" s="149"/>
      <c r="E300" s="149"/>
      <c r="G300" s="149"/>
      <c r="H300" s="149"/>
      <c r="I300" s="149"/>
      <c r="J300" s="149"/>
      <c r="L300" s="149">
        <f>_xlfn.IFNA(INDEX(PR24_after_overrides!$D$3:$AX$128, MATCH(Recharges!$A300, PR24_after_overrides!$A$3:$A$128, 0), MATCH(Recharges!L$2, PR24_after_overrides!$D$2:$AX$2, 0)), "")</f>
        <v>0</v>
      </c>
      <c r="M300" s="149">
        <f>_xlfn.IFNA(INDEX(PR24_after_overrides!$D$3:$AX$128, MATCH(Recharges!$A300, PR24_after_overrides!$A$3:$A$128, 0), MATCH(Recharges!M$2, PR24_after_overrides!$D$2:$AX$2, 0)), "")</f>
        <v>3.2548543799999996E-2</v>
      </c>
      <c r="N300" s="149">
        <f>_xlfn.IFNA(INDEX(PR24_after_overrides!$D$3:$AX$128, MATCH(Recharges!$A300, PR24_after_overrides!$A$3:$A$128, 0), MATCH(Recharges!N$2, PR24_after_overrides!$D$2:$AX$2, 0)), "")</f>
        <v>0</v>
      </c>
      <c r="O300" s="149">
        <f>_xlfn.IFNA(INDEX(PR24_after_overrides!$D$3:$AX$128, MATCH(Recharges!$A300, PR24_after_overrides!$A$3:$A$128, 0), MATCH(Recharges!O$2, PR24_after_overrides!$D$2:$AX$2, 0)), "")</f>
        <v>2.072120664383561E-3</v>
      </c>
      <c r="Q300" s="149"/>
      <c r="R300" s="149"/>
      <c r="S300" s="149"/>
      <c r="T300" s="149"/>
      <c r="V300" s="149" cm="1">
        <f t="array" ref="V300">_xlfn.IFS($C300&lt;"2018-19",
_xlfn.IFS($X300="BPDT",SUM(Q300:R300)-SUM(S300:T300),$X300="Numbers agree",SUM(Q300:R300)-SUM(S300:T300),$X300="APR",ABS(D300)-ABS(E300),$X300="n/a",ABS(D300)-ABS(E300)),
$C300="2018-19",ABS(D300)-ABS(E300),
$C300="2019-20",ABS(D300)-ABS(E300),
$C300&lt;"2024-25",SUM(G300:H300)-SUM(I300:J300),C300&gt;="2024-25",SUM(L300:M300)-SUM(N300:O300))</f>
        <v>3.0476423135616434E-2</v>
      </c>
      <c r="X300" s="111"/>
    </row>
    <row r="301" spans="1:26" x14ac:dyDescent="0.4">
      <c r="A301" s="111" t="str">
        <f t="shared" si="17"/>
        <v>SSC30</v>
      </c>
      <c r="B301" s="111" t="s">
        <v>493</v>
      </c>
      <c r="C301" s="111" t="s">
        <v>522</v>
      </c>
      <c r="D301" s="149"/>
      <c r="E301" s="149"/>
      <c r="G301" s="149"/>
      <c r="H301" s="149"/>
      <c r="I301" s="149"/>
      <c r="J301" s="149"/>
      <c r="L301" s="149">
        <f>_xlfn.IFNA(INDEX(PR24_after_overrides!$D$3:$AX$128, MATCH(Recharges!$A301, PR24_after_overrides!$A$3:$A$128, 0), MATCH(Recharges!L$2, PR24_after_overrides!$D$2:$AX$2, 0)), "")</f>
        <v>0</v>
      </c>
      <c r="M301" s="149">
        <f>_xlfn.IFNA(INDEX(PR24_after_overrides!$D$3:$AX$128, MATCH(Recharges!$A301, PR24_after_overrides!$A$3:$A$128, 0), MATCH(Recharges!M$2, PR24_after_overrides!$D$2:$AX$2, 0)), "")</f>
        <v>3.2555019781643817E-2</v>
      </c>
      <c r="N301" s="149">
        <f>_xlfn.IFNA(INDEX(PR24_after_overrides!$D$3:$AX$128, MATCH(Recharges!$A301, PR24_after_overrides!$A$3:$A$128, 0), MATCH(Recharges!N$2, PR24_after_overrides!$D$2:$AX$2, 0)), "")</f>
        <v>0</v>
      </c>
      <c r="O301" s="149">
        <f>_xlfn.IFNA(INDEX(PR24_after_overrides!$D$3:$AX$128, MATCH(Recharges!$A301, PR24_after_overrides!$A$3:$A$128, 0), MATCH(Recharges!O$2, PR24_after_overrides!$D$2:$AX$2, 0)), "")</f>
        <v>1.2553491580821914E-3</v>
      </c>
      <c r="Q301" s="149"/>
      <c r="R301" s="149"/>
      <c r="S301" s="149"/>
      <c r="T301" s="149"/>
      <c r="V301" s="149" cm="1">
        <f t="array" ref="V301">_xlfn.IFS($C301&lt;"2018-19",
_xlfn.IFS($X301="BPDT",SUM(Q301:R301)-SUM(S301:T301),$X301="Numbers agree",SUM(Q301:R301)-SUM(S301:T301),$X301="APR",ABS(D301)-ABS(E301),$X301="n/a",ABS(D301)-ABS(E301)),
$C301="2018-19",ABS(D301)-ABS(E301),
$C301="2019-20",ABS(D301)-ABS(E301),
$C301&lt;"2024-25",SUM(G301:H301)-SUM(I301:J301),C301&gt;="2024-25",SUM(L301:M301)-SUM(N301:O301))</f>
        <v>3.1299670623561628E-2</v>
      </c>
      <c r="X301" s="111"/>
    </row>
    <row r="302" spans="1:26" x14ac:dyDescent="0.4">
      <c r="A302" s="111" t="str">
        <f t="shared" ref="A302:A311" si="18">B302&amp;RIGHT(C302,2)</f>
        <v>SBB14</v>
      </c>
      <c r="B302" s="111" t="s">
        <v>505</v>
      </c>
      <c r="C302" s="111" t="s">
        <v>243</v>
      </c>
      <c r="D302" s="158">
        <f t="shared" ref="D302:E318" si="19">IFERROR(D106+D208,"")</f>
        <v>3.9E-2</v>
      </c>
      <c r="E302" s="158">
        <f t="shared" si="19"/>
        <v>0</v>
      </c>
      <c r="G302" s="158" t="str">
        <f t="shared" ref="G302:J312" si="20">IFERROR(G106+G208,"")</f>
        <v/>
      </c>
      <c r="H302" s="158" t="str">
        <f t="shared" si="20"/>
        <v/>
      </c>
      <c r="I302" s="158" t="str">
        <f t="shared" si="20"/>
        <v/>
      </c>
      <c r="J302" s="158" t="str">
        <f t="shared" si="20"/>
        <v/>
      </c>
      <c r="L302" s="158"/>
      <c r="M302" s="158"/>
      <c r="N302" s="158"/>
      <c r="O302" s="158"/>
      <c r="Q302" s="158">
        <f t="shared" ref="Q302:T318" si="21">IFERROR(Q106+Q208,"")</f>
        <v>1.3659999999999999</v>
      </c>
      <c r="R302" s="158">
        <f t="shared" si="21"/>
        <v>0</v>
      </c>
      <c r="S302" s="158">
        <f t="shared" si="21"/>
        <v>2.1000000000000001E-2</v>
      </c>
      <c r="T302" s="158">
        <f t="shared" si="21"/>
        <v>0</v>
      </c>
      <c r="V302" s="197">
        <f>V208+V106</f>
        <v>1.345</v>
      </c>
      <c r="X302" s="111" t="s">
        <v>583</v>
      </c>
      <c r="Y302" s="159"/>
      <c r="Z302" s="159"/>
    </row>
    <row r="303" spans="1:26" x14ac:dyDescent="0.4">
      <c r="A303" s="111" t="str">
        <f t="shared" si="18"/>
        <v>SBB15</v>
      </c>
      <c r="B303" s="111" t="s">
        <v>505</v>
      </c>
      <c r="C303" s="111" t="s">
        <v>245</v>
      </c>
      <c r="D303" s="158">
        <f t="shared" si="19"/>
        <v>4.5999999999999999E-2</v>
      </c>
      <c r="E303" s="158">
        <f t="shared" si="19"/>
        <v>0</v>
      </c>
      <c r="G303" s="158" t="str">
        <f t="shared" si="20"/>
        <v/>
      </c>
      <c r="H303" s="158" t="str">
        <f t="shared" si="20"/>
        <v/>
      </c>
      <c r="I303" s="158" t="str">
        <f t="shared" si="20"/>
        <v/>
      </c>
      <c r="J303" s="158" t="str">
        <f t="shared" si="20"/>
        <v/>
      </c>
      <c r="L303" s="158"/>
      <c r="M303" s="158"/>
      <c r="N303" s="158"/>
      <c r="O303" s="158"/>
      <c r="Q303" s="158">
        <f t="shared" si="21"/>
        <v>1.5269999999999999</v>
      </c>
      <c r="R303" s="158">
        <f t="shared" si="21"/>
        <v>0</v>
      </c>
      <c r="S303" s="158">
        <f t="shared" si="21"/>
        <v>1.6E-2</v>
      </c>
      <c r="T303" s="158">
        <f t="shared" si="21"/>
        <v>0</v>
      </c>
      <c r="V303" s="197">
        <f t="shared" ref="V303:V306" si="22">V209+V107</f>
        <v>1.5109999999999999</v>
      </c>
      <c r="X303" s="111" t="s">
        <v>583</v>
      </c>
      <c r="Y303" s="159"/>
      <c r="Z303" s="159"/>
    </row>
    <row r="304" spans="1:26" x14ac:dyDescent="0.4">
      <c r="A304" s="111" t="str">
        <f t="shared" si="18"/>
        <v>SBB16</v>
      </c>
      <c r="B304" s="111" t="s">
        <v>505</v>
      </c>
      <c r="C304" s="111" t="s">
        <v>247</v>
      </c>
      <c r="D304" s="158">
        <f t="shared" si="19"/>
        <v>-2.0750000000000002</v>
      </c>
      <c r="E304" s="158">
        <f t="shared" si="19"/>
        <v>1.8783209189624499E-2</v>
      </c>
      <c r="G304" s="158" t="str">
        <f t="shared" si="20"/>
        <v/>
      </c>
      <c r="H304" s="158" t="str">
        <f t="shared" si="20"/>
        <v/>
      </c>
      <c r="I304" s="158" t="str">
        <f t="shared" si="20"/>
        <v/>
      </c>
      <c r="J304" s="158" t="str">
        <f t="shared" si="20"/>
        <v/>
      </c>
      <c r="L304" s="158"/>
      <c r="M304" s="158"/>
      <c r="N304" s="158"/>
      <c r="O304" s="158"/>
      <c r="Q304" s="158">
        <f t="shared" si="21"/>
        <v>1.4430000000000001</v>
      </c>
      <c r="R304" s="158">
        <f t="shared" si="21"/>
        <v>0.21099999999999999</v>
      </c>
      <c r="S304" s="158">
        <f t="shared" si="21"/>
        <v>1.9E-2</v>
      </c>
      <c r="T304" s="158">
        <f t="shared" si="21"/>
        <v>0</v>
      </c>
      <c r="V304" s="197">
        <f t="shared" si="22"/>
        <v>1.635</v>
      </c>
      <c r="X304" s="111" t="s">
        <v>583</v>
      </c>
    </row>
    <row r="305" spans="1:24" x14ac:dyDescent="0.4">
      <c r="A305" s="111" t="str">
        <f t="shared" si="18"/>
        <v>SBB17</v>
      </c>
      <c r="B305" s="111" t="s">
        <v>505</v>
      </c>
      <c r="C305" s="111" t="s">
        <v>249</v>
      </c>
      <c r="D305" s="158">
        <f t="shared" si="19"/>
        <v>-1.74617795433173</v>
      </c>
      <c r="E305" s="158">
        <f t="shared" si="19"/>
        <v>2.0552931602454E-2</v>
      </c>
      <c r="G305" s="158" t="str">
        <f t="shared" si="20"/>
        <v/>
      </c>
      <c r="H305" s="158" t="str">
        <f t="shared" si="20"/>
        <v/>
      </c>
      <c r="I305" s="158" t="str">
        <f t="shared" si="20"/>
        <v/>
      </c>
      <c r="J305" s="158" t="str">
        <f t="shared" si="20"/>
        <v/>
      </c>
      <c r="L305" s="158"/>
      <c r="M305" s="158"/>
      <c r="N305" s="158"/>
      <c r="O305" s="158"/>
      <c r="Q305" s="158">
        <f t="shared" si="21"/>
        <v>1.3260000000000001</v>
      </c>
      <c r="R305" s="158">
        <f t="shared" si="21"/>
        <v>0.42</v>
      </c>
      <c r="S305" s="158">
        <f t="shared" si="21"/>
        <v>0</v>
      </c>
      <c r="T305" s="158">
        <f t="shared" si="21"/>
        <v>0</v>
      </c>
      <c r="V305" s="197">
        <f t="shared" si="22"/>
        <v>1.7256250227292758</v>
      </c>
      <c r="X305" s="111" t="s">
        <v>583</v>
      </c>
    </row>
    <row r="306" spans="1:24" x14ac:dyDescent="0.4">
      <c r="A306" s="111" t="str">
        <f t="shared" si="18"/>
        <v>SBB18</v>
      </c>
      <c r="B306" s="111" t="s">
        <v>505</v>
      </c>
      <c r="C306" s="111" t="s">
        <v>251</v>
      </c>
      <c r="D306" s="158">
        <f t="shared" si="19"/>
        <v>-1.9780000000000002</v>
      </c>
      <c r="E306" s="158">
        <f t="shared" si="19"/>
        <v>1.7000000000000001E-2</v>
      </c>
      <c r="G306" s="158" t="str">
        <f t="shared" si="20"/>
        <v/>
      </c>
      <c r="H306" s="158" t="str">
        <f t="shared" si="20"/>
        <v/>
      </c>
      <c r="I306" s="158" t="str">
        <f t="shared" si="20"/>
        <v/>
      </c>
      <c r="J306" s="158" t="str">
        <f t="shared" si="20"/>
        <v/>
      </c>
      <c r="L306" s="158"/>
      <c r="M306" s="158"/>
      <c r="N306" s="158"/>
      <c r="O306" s="158"/>
      <c r="Q306" s="158">
        <f t="shared" si="21"/>
        <v>1.365</v>
      </c>
      <c r="R306" s="158">
        <f t="shared" si="21"/>
        <v>0.61299999999999999</v>
      </c>
      <c r="S306" s="158">
        <f t="shared" si="21"/>
        <v>0</v>
      </c>
      <c r="T306" s="158">
        <f t="shared" si="21"/>
        <v>0</v>
      </c>
      <c r="V306" s="149">
        <f t="shared" si="22"/>
        <v>1.9610000000000001</v>
      </c>
      <c r="X306" s="111"/>
    </row>
    <row r="307" spans="1:24" x14ac:dyDescent="0.4">
      <c r="A307" s="111" t="str">
        <f t="shared" si="18"/>
        <v>SBB19</v>
      </c>
      <c r="B307" s="111" t="s">
        <v>505</v>
      </c>
      <c r="C307" s="111" t="s">
        <v>253</v>
      </c>
      <c r="D307" s="158">
        <f t="shared" si="19"/>
        <v>-2.2349999999999999</v>
      </c>
      <c r="E307" s="158">
        <f t="shared" si="19"/>
        <v>0</v>
      </c>
      <c r="G307" s="158" t="str">
        <f t="shared" si="20"/>
        <v/>
      </c>
      <c r="H307" s="158" t="str">
        <f t="shared" si="20"/>
        <v/>
      </c>
      <c r="I307" s="158" t="str">
        <f t="shared" si="20"/>
        <v/>
      </c>
      <c r="J307" s="158" t="str">
        <f t="shared" si="20"/>
        <v/>
      </c>
      <c r="L307" s="158"/>
      <c r="M307" s="158"/>
      <c r="N307" s="158"/>
      <c r="O307" s="158"/>
      <c r="Q307" s="158">
        <f t="shared" si="21"/>
        <v>0.92799999999999994</v>
      </c>
      <c r="R307" s="158">
        <f t="shared" si="21"/>
        <v>0.80699999999999994</v>
      </c>
      <c r="S307" s="158">
        <f t="shared" si="21"/>
        <v>0</v>
      </c>
      <c r="T307" s="158">
        <f t="shared" si="21"/>
        <v>0</v>
      </c>
      <c r="V307" s="149" cm="1">
        <f t="array" ref="V307">_xlfn.IFS($C307&lt;"2018-19",
_xlfn.IFS($X307="BPDT",SUM(Q307:R307)-SUM(S307:T307),$X307="Numbers agree",SUM(Q307:R307)-SUM(S307:T307),$X307="APR",ABS(D307)-ABS(E307),$X307="n/a",ABS(D307)-ABS(E307)),
$C307="2018-19",ABS(D307)-ABS(E307),
$C307="2019-20",ABS(D307)-ABS(E307),
$C307&lt;"2024-25",SUM(G307:H307)-SUM(I307:J307),C307&gt;="2024-25",SUM(L307:M307)-SUM(N307:O307))</f>
        <v>2.2349999999999999</v>
      </c>
      <c r="X307" s="111"/>
    </row>
    <row r="308" spans="1:24" x14ac:dyDescent="0.4">
      <c r="A308" s="111" t="str">
        <f t="shared" si="18"/>
        <v>SBB20</v>
      </c>
      <c r="B308" s="111" t="s">
        <v>505</v>
      </c>
      <c r="C308" s="111" t="s">
        <v>255</v>
      </c>
      <c r="D308" s="158">
        <f t="shared" si="19"/>
        <v>-2.2429999999999999</v>
      </c>
      <c r="E308" s="158">
        <f t="shared" si="19"/>
        <v>0</v>
      </c>
      <c r="G308" s="158" t="str">
        <f t="shared" si="20"/>
        <v/>
      </c>
      <c r="H308" s="158" t="str">
        <f t="shared" si="20"/>
        <v/>
      </c>
      <c r="I308" s="158" t="str">
        <f t="shared" si="20"/>
        <v/>
      </c>
      <c r="J308" s="158" t="str">
        <f t="shared" si="20"/>
        <v/>
      </c>
      <c r="L308" s="158"/>
      <c r="M308" s="158"/>
      <c r="N308" s="158"/>
      <c r="O308" s="158"/>
      <c r="Q308" s="158">
        <f t="shared" si="21"/>
        <v>0.78600000000000003</v>
      </c>
      <c r="R308" s="158">
        <f t="shared" si="21"/>
        <v>0.996</v>
      </c>
      <c r="S308" s="158">
        <f t="shared" si="21"/>
        <v>0</v>
      </c>
      <c r="T308" s="158">
        <f t="shared" si="21"/>
        <v>0</v>
      </c>
      <c r="V308" s="149" cm="1">
        <f t="array" ref="V308">_xlfn.IFS($C308&lt;"2018-19",
_xlfn.IFS($X308="BPDT",SUM(Q308:R308)-SUM(S308:T308),$X308="Numbers agree",SUM(Q308:R308)-SUM(S308:T308),$X308="APR",ABS(D308)-ABS(E308),$X308="n/a",ABS(D308)-ABS(E308)),
$C308="2018-19",ABS(D308)-ABS(E308),
$C308="2019-20",ABS(D308)-ABS(E308),
$C308&lt;"2024-25",SUM(G308:H308)-SUM(I308:J308),C308&gt;="2024-25",SUM(L308:M308)-SUM(N308:O308))</f>
        <v>2.2429999999999999</v>
      </c>
      <c r="X308" s="111"/>
    </row>
    <row r="309" spans="1:24" x14ac:dyDescent="0.4">
      <c r="A309" s="111" t="str">
        <f t="shared" si="18"/>
        <v>SBB21</v>
      </c>
      <c r="B309" s="111" t="s">
        <v>505</v>
      </c>
      <c r="C309" s="111" t="s">
        <v>257</v>
      </c>
      <c r="D309" s="158" t="str">
        <f t="shared" si="19"/>
        <v/>
      </c>
      <c r="E309" s="158" t="str">
        <f t="shared" si="19"/>
        <v/>
      </c>
      <c r="G309" s="158">
        <f t="shared" si="20"/>
        <v>5.3999999999999999E-2</v>
      </c>
      <c r="H309" s="158">
        <f t="shared" si="20"/>
        <v>0.66300000000000003</v>
      </c>
      <c r="I309" s="158">
        <f t="shared" si="20"/>
        <v>0</v>
      </c>
      <c r="J309" s="158">
        <f t="shared" si="20"/>
        <v>0</v>
      </c>
      <c r="L309" s="158"/>
      <c r="M309" s="158"/>
      <c r="N309" s="158"/>
      <c r="O309" s="158"/>
      <c r="Q309" s="158">
        <f t="shared" si="21"/>
        <v>0.65700000000000003</v>
      </c>
      <c r="R309" s="158">
        <f t="shared" si="21"/>
        <v>1.1829999999999998</v>
      </c>
      <c r="S309" s="158">
        <f t="shared" si="21"/>
        <v>0</v>
      </c>
      <c r="T309" s="158">
        <f t="shared" si="21"/>
        <v>0</v>
      </c>
      <c r="V309" s="149" cm="1">
        <f t="array" ref="V309">_xlfn.IFS($C309&lt;"2018-19",
_xlfn.IFS($X309="BPDT",SUM(Q309:R309)-SUM(S309:T309),$X309="Numbers agree",SUM(Q309:R309)-SUM(S309:T309),$X309="APR",ABS(D309)-ABS(E309),$X309="n/a",ABS(D309)-ABS(E309)),
$C309="2018-19",ABS(D309)-ABS(E309),
$C309="2019-20",ABS(D309)-ABS(E309),
$C309&lt;"2024-25",SUM(G309:H309)-SUM(I309:J309),C309&gt;="2024-25",SUM(L309:M309)-SUM(N309:O309))</f>
        <v>0.71700000000000008</v>
      </c>
      <c r="X309" s="111"/>
    </row>
    <row r="310" spans="1:24" x14ac:dyDescent="0.4">
      <c r="A310" s="111" t="str">
        <f t="shared" si="18"/>
        <v>SBB22</v>
      </c>
      <c r="B310" s="111" t="s">
        <v>505</v>
      </c>
      <c r="C310" s="111" t="s">
        <v>259</v>
      </c>
      <c r="D310" s="158" t="str">
        <f t="shared" si="19"/>
        <v/>
      </c>
      <c r="E310" s="158" t="str">
        <f t="shared" si="19"/>
        <v/>
      </c>
      <c r="G310" s="158">
        <f t="shared" si="20"/>
        <v>1.413</v>
      </c>
      <c r="H310" s="158">
        <f t="shared" si="20"/>
        <v>0.56999999999999995</v>
      </c>
      <c r="I310" s="158">
        <f t="shared" si="20"/>
        <v>0</v>
      </c>
      <c r="J310" s="158">
        <f t="shared" si="20"/>
        <v>0</v>
      </c>
      <c r="L310" s="158"/>
      <c r="M310" s="158"/>
      <c r="N310" s="158"/>
      <c r="O310" s="158"/>
      <c r="Q310" s="158">
        <f t="shared" si="21"/>
        <v>0.60400000000000009</v>
      </c>
      <c r="R310" s="158">
        <f t="shared" si="21"/>
        <v>1.3580000000000001</v>
      </c>
      <c r="S310" s="158">
        <f t="shared" si="21"/>
        <v>0</v>
      </c>
      <c r="T310" s="158">
        <f t="shared" si="21"/>
        <v>0</v>
      </c>
      <c r="V310" s="149" cm="1">
        <f t="array" ref="V310">_xlfn.IFS($C310&lt;"2018-19",
_xlfn.IFS($X310="BPDT",SUM(Q310:R310)-SUM(S310:T310),$X310="Numbers agree",SUM(Q310:R310)-SUM(S310:T310),$X310="APR",ABS(D310)-ABS(E310),$X310="n/a",ABS(D310)-ABS(E310)),
$C310="2018-19",ABS(D310)-ABS(E310),
$C310="2019-20",ABS(D310)-ABS(E310),
$C310&lt;"2024-25",SUM(G310:H310)-SUM(I310:J310),C310&gt;="2024-25",SUM(L310:M310)-SUM(N310:O310))</f>
        <v>1.9830000000000001</v>
      </c>
      <c r="X310" s="111"/>
    </row>
    <row r="311" spans="1:24" x14ac:dyDescent="0.4">
      <c r="A311" s="111" t="str">
        <f t="shared" si="18"/>
        <v>SBB23</v>
      </c>
      <c r="B311" s="111" t="s">
        <v>505</v>
      </c>
      <c r="C311" s="111" t="s">
        <v>261</v>
      </c>
      <c r="D311" s="158" t="str">
        <f t="shared" si="19"/>
        <v/>
      </c>
      <c r="E311" s="158" t="str">
        <f t="shared" si="19"/>
        <v/>
      </c>
      <c r="G311" s="158">
        <f t="shared" si="20"/>
        <v>1.462</v>
      </c>
      <c r="H311" s="158">
        <f t="shared" si="20"/>
        <v>0.436</v>
      </c>
      <c r="I311" s="158">
        <f t="shared" si="20"/>
        <v>0</v>
      </c>
      <c r="J311" s="158">
        <f t="shared" si="20"/>
        <v>0</v>
      </c>
      <c r="L311" s="158"/>
      <c r="M311" s="158"/>
      <c r="N311" s="158"/>
      <c r="O311" s="158"/>
      <c r="Q311" s="158">
        <f t="shared" si="21"/>
        <v>0.55100000000000005</v>
      </c>
      <c r="R311" s="158">
        <f t="shared" si="21"/>
        <v>1.464</v>
      </c>
      <c r="S311" s="158">
        <f t="shared" si="21"/>
        <v>0</v>
      </c>
      <c r="T311" s="158">
        <f t="shared" si="21"/>
        <v>0</v>
      </c>
      <c r="V311" s="149" cm="1">
        <f t="array" ref="V311">_xlfn.IFS($C311&lt;"2018-19",
_xlfn.IFS($X311="BPDT",SUM(Q311:R311)-SUM(S311:T311),$X311="Numbers agree",SUM(Q311:R311)-SUM(S311:T311),$X311="APR",ABS(D311)-ABS(E311),$X311="n/a",ABS(D311)-ABS(E311)),
$C311="2018-19",ABS(D311)-ABS(E311),
$C311="2019-20",ABS(D311)-ABS(E311),
$C311&lt;"2024-25",SUM(G311:H311)-SUM(I311:J311),C311&gt;="2024-25",SUM(L311:M311)-SUM(N311:O311))</f>
        <v>1.8979999999999999</v>
      </c>
      <c r="X311" s="111"/>
    </row>
    <row r="312" spans="1:24" x14ac:dyDescent="0.4">
      <c r="A312" s="111" t="str">
        <f t="shared" ref="A312:A318" si="23">B312&amp;RIGHT(C312,2)</f>
        <v>SBB24</v>
      </c>
      <c r="B312" s="111" t="s">
        <v>505</v>
      </c>
      <c r="C312" s="111" t="s">
        <v>263</v>
      </c>
      <c r="D312" s="158">
        <f t="shared" si="19"/>
        <v>0</v>
      </c>
      <c r="E312" s="158">
        <f t="shared" si="19"/>
        <v>0</v>
      </c>
      <c r="G312" s="158">
        <f t="shared" si="20"/>
        <v>1.5210000000000001</v>
      </c>
      <c r="H312" s="158">
        <f t="shared" si="20"/>
        <v>0.36399999999999999</v>
      </c>
      <c r="I312" s="158">
        <f t="shared" si="20"/>
        <v>0</v>
      </c>
      <c r="J312" s="158">
        <f t="shared" si="20"/>
        <v>0</v>
      </c>
      <c r="L312" s="158">
        <f t="shared" ref="L312:O318" si="24">L116+L218</f>
        <v>1.520930849983068</v>
      </c>
      <c r="M312" s="158">
        <f t="shared" si="24"/>
        <v>0.36413681002370468</v>
      </c>
      <c r="N312" s="158">
        <f t="shared" si="24"/>
        <v>0</v>
      </c>
      <c r="O312" s="158">
        <f t="shared" si="24"/>
        <v>0</v>
      </c>
      <c r="Q312" s="158">
        <f t="shared" si="21"/>
        <v>0</v>
      </c>
      <c r="R312" s="158">
        <f t="shared" si="21"/>
        <v>0</v>
      </c>
      <c r="S312" s="158">
        <f t="shared" si="21"/>
        <v>0</v>
      </c>
      <c r="T312" s="158">
        <f t="shared" si="21"/>
        <v>0</v>
      </c>
      <c r="V312" s="149" cm="1">
        <f t="array" ref="V312">_xlfn.IFS($C312&lt;"2018-19",
_xlfn.IFS($X312="BPDT",SUM(Q312:R312)-SUM(S312:T312),$X312="Numbers agree",SUM(Q312:R312)-SUM(S312:T312),$X312="APR",ABS(D312)-ABS(E312),$X312="n/a",ABS(D312)-ABS(E312)),
$C312="2018-19",ABS(D312)-ABS(E312),
$C312="2019-20",ABS(D312)-ABS(E312),
$C312&lt;"2024-25",SUM(G312:H312)-SUM(I312:J312),C312&gt;="2024-25",SUM(L312:M312)-SUM(N312:O312))</f>
        <v>1.8850000000000002</v>
      </c>
      <c r="X312" s="111"/>
    </row>
    <row r="313" spans="1:24" x14ac:dyDescent="0.4">
      <c r="A313" s="111" t="str">
        <f t="shared" si="23"/>
        <v>SBB25</v>
      </c>
      <c r="B313" s="111" t="s">
        <v>505</v>
      </c>
      <c r="C313" s="111" t="s">
        <v>516</v>
      </c>
      <c r="D313" s="158">
        <f t="shared" si="19"/>
        <v>0</v>
      </c>
      <c r="E313" s="158">
        <f t="shared" si="19"/>
        <v>0</v>
      </c>
      <c r="G313" s="158"/>
      <c r="H313" s="158"/>
      <c r="I313" s="158"/>
      <c r="J313" s="158"/>
      <c r="L313" s="158">
        <f t="shared" si="24"/>
        <v>1.2162261131053167</v>
      </c>
      <c r="M313" s="158">
        <f t="shared" si="24"/>
        <v>0.39421754690145616</v>
      </c>
      <c r="N313" s="158">
        <f t="shared" si="24"/>
        <v>0</v>
      </c>
      <c r="O313" s="158">
        <f t="shared" si="24"/>
        <v>0</v>
      </c>
      <c r="Q313" s="158">
        <f t="shared" si="21"/>
        <v>0</v>
      </c>
      <c r="R313" s="158">
        <f t="shared" si="21"/>
        <v>0</v>
      </c>
      <c r="S313" s="158">
        <f t="shared" si="21"/>
        <v>0</v>
      </c>
      <c r="T313" s="158">
        <f t="shared" si="21"/>
        <v>0</v>
      </c>
      <c r="V313" s="149" cm="1">
        <f t="array" ref="V313">_xlfn.IFS($C313&lt;"2018-19",
_xlfn.IFS($X313="BPDT",SUM(Q313:R313)-SUM(S313:T313),$X313="Numbers agree",SUM(Q313:R313)-SUM(S313:T313),$X313="APR",ABS(D313)-ABS(E313),$X313="n/a",ABS(D313)-ABS(E313)),
$C313="2018-19",ABS(D313)-ABS(E313),
$C313="2019-20",ABS(D313)-ABS(E313),
$C313&lt;"2024-25",SUM(G313:H313)-SUM(I313:J313),C313&gt;="2024-25",SUM(L313:M313)-SUM(N313:O313))</f>
        <v>1.6104436600067729</v>
      </c>
      <c r="X313" s="111"/>
    </row>
    <row r="314" spans="1:24" x14ac:dyDescent="0.4">
      <c r="A314" s="111" t="str">
        <f t="shared" si="23"/>
        <v>SBB26</v>
      </c>
      <c r="B314" s="111" t="s">
        <v>505</v>
      </c>
      <c r="C314" s="111" t="s">
        <v>518</v>
      </c>
      <c r="D314" s="158">
        <f t="shared" si="19"/>
        <v>0</v>
      </c>
      <c r="E314" s="158">
        <f t="shared" si="19"/>
        <v>0</v>
      </c>
      <c r="G314" s="158"/>
      <c r="H314" s="158"/>
      <c r="I314" s="158"/>
      <c r="J314" s="158"/>
      <c r="L314" s="158">
        <f t="shared" si="24"/>
        <v>0.99893388202141886</v>
      </c>
      <c r="M314" s="158">
        <f t="shared" si="24"/>
        <v>0.14688028167201006</v>
      </c>
      <c r="N314" s="158">
        <f t="shared" si="24"/>
        <v>0</v>
      </c>
      <c r="O314" s="158">
        <f t="shared" si="24"/>
        <v>0</v>
      </c>
      <c r="Q314" s="158">
        <f t="shared" si="21"/>
        <v>0</v>
      </c>
      <c r="R314" s="158">
        <f t="shared" si="21"/>
        <v>0</v>
      </c>
      <c r="S314" s="158">
        <f t="shared" si="21"/>
        <v>0</v>
      </c>
      <c r="T314" s="158">
        <f t="shared" si="21"/>
        <v>0</v>
      </c>
      <c r="V314" s="149" cm="1">
        <f t="array" ref="V314">_xlfn.IFS($C314&lt;"2018-19",
_xlfn.IFS($X314="BPDT",SUM(Q314:R314)-SUM(S314:T314),$X314="Numbers agree",SUM(Q314:R314)-SUM(S314:T314),$X314="APR",ABS(D314)-ABS(E314),$X314="n/a",ABS(D314)-ABS(E314)),
$C314="2018-19",ABS(D314)-ABS(E314),
$C314="2019-20",ABS(D314)-ABS(E314),
$C314&lt;"2024-25",SUM(G314:H314)-SUM(I314:J314),C314&gt;="2024-25",SUM(L314:M314)-SUM(N314:O314))</f>
        <v>1.1458141636934289</v>
      </c>
      <c r="X314" s="111"/>
    </row>
    <row r="315" spans="1:24" x14ac:dyDescent="0.4">
      <c r="A315" s="111" t="str">
        <f t="shared" si="23"/>
        <v>SBB27</v>
      </c>
      <c r="B315" s="111" t="s">
        <v>505</v>
      </c>
      <c r="C315" s="111" t="s">
        <v>519</v>
      </c>
      <c r="D315" s="158">
        <f t="shared" si="19"/>
        <v>0</v>
      </c>
      <c r="E315" s="158">
        <f t="shared" si="19"/>
        <v>0</v>
      </c>
      <c r="G315" s="158"/>
      <c r="H315" s="158"/>
      <c r="I315" s="158"/>
      <c r="J315" s="158"/>
      <c r="L315" s="158">
        <f t="shared" si="24"/>
        <v>0.85422297565146876</v>
      </c>
      <c r="M315" s="158">
        <f t="shared" si="24"/>
        <v>0.11713447331795718</v>
      </c>
      <c r="N315" s="158">
        <f t="shared" si="24"/>
        <v>0</v>
      </c>
      <c r="O315" s="158">
        <f t="shared" si="24"/>
        <v>0</v>
      </c>
      <c r="Q315" s="158">
        <f t="shared" si="21"/>
        <v>0</v>
      </c>
      <c r="R315" s="158">
        <f t="shared" si="21"/>
        <v>0</v>
      </c>
      <c r="S315" s="158">
        <f t="shared" si="21"/>
        <v>0</v>
      </c>
      <c r="T315" s="158">
        <f t="shared" si="21"/>
        <v>0</v>
      </c>
      <c r="V315" s="149" cm="1">
        <f t="array" ref="V315">_xlfn.IFS($C315&lt;"2018-19",
_xlfn.IFS($X315="BPDT",SUM(Q315:R315)-SUM(S315:T315),$X315="Numbers agree",SUM(Q315:R315)-SUM(S315:T315),$X315="APR",ABS(D315)-ABS(E315),$X315="n/a",ABS(D315)-ABS(E315)),
$C315="2018-19",ABS(D315)-ABS(E315),
$C315="2019-20",ABS(D315)-ABS(E315),
$C315&lt;"2024-25",SUM(G315:H315)-SUM(I315:J315),C315&gt;="2024-25",SUM(L315:M315)-SUM(N315:O315))</f>
        <v>0.97135744896942589</v>
      </c>
      <c r="X315" s="111"/>
    </row>
    <row r="316" spans="1:24" x14ac:dyDescent="0.4">
      <c r="A316" s="111" t="str">
        <f t="shared" si="23"/>
        <v>SBB28</v>
      </c>
      <c r="B316" s="111" t="s">
        <v>505</v>
      </c>
      <c r="C316" s="111" t="s">
        <v>520</v>
      </c>
      <c r="D316" s="158">
        <f t="shared" si="19"/>
        <v>0</v>
      </c>
      <c r="E316" s="158">
        <f t="shared" si="19"/>
        <v>0</v>
      </c>
      <c r="G316" s="158"/>
      <c r="H316" s="158"/>
      <c r="I316" s="158"/>
      <c r="J316" s="158"/>
      <c r="L316" s="158">
        <f t="shared" si="24"/>
        <v>0.68600632390887029</v>
      </c>
      <c r="M316" s="158">
        <f t="shared" si="24"/>
        <v>7.2396170771377277E-2</v>
      </c>
      <c r="N316" s="158">
        <f t="shared" si="24"/>
        <v>0</v>
      </c>
      <c r="O316" s="158">
        <f t="shared" si="24"/>
        <v>0</v>
      </c>
      <c r="Q316" s="158">
        <f t="shared" si="21"/>
        <v>0</v>
      </c>
      <c r="R316" s="158">
        <f t="shared" si="21"/>
        <v>0</v>
      </c>
      <c r="S316" s="158">
        <f t="shared" si="21"/>
        <v>0</v>
      </c>
      <c r="T316" s="158">
        <f t="shared" si="21"/>
        <v>0</v>
      </c>
      <c r="V316" s="149" cm="1">
        <f t="array" ref="V316">_xlfn.IFS($C316&lt;"2018-19",
_xlfn.IFS($X316="BPDT",SUM(Q316:R316)-SUM(S316:T316),$X316="Numbers agree",SUM(Q316:R316)-SUM(S316:T316),$X316="APR",ABS(D316)-ABS(E316),$X316="n/a",ABS(D316)-ABS(E316)),
$C316="2018-19",ABS(D316)-ABS(E316),
$C316="2019-20",ABS(D316)-ABS(E316),
$C316&lt;"2024-25",SUM(G316:H316)-SUM(I316:J316),C316&gt;="2024-25",SUM(L316:M316)-SUM(N316:O316))</f>
        <v>0.75840249468024756</v>
      </c>
      <c r="X316" s="111"/>
    </row>
    <row r="317" spans="1:24" x14ac:dyDescent="0.4">
      <c r="A317" s="111" t="str">
        <f t="shared" si="23"/>
        <v>SBB29</v>
      </c>
      <c r="B317" s="111" t="s">
        <v>505</v>
      </c>
      <c r="C317" s="111" t="s">
        <v>521</v>
      </c>
      <c r="D317" s="158">
        <f t="shared" si="19"/>
        <v>0</v>
      </c>
      <c r="E317" s="158">
        <f t="shared" si="19"/>
        <v>0</v>
      </c>
      <c r="G317" s="158"/>
      <c r="H317" s="158"/>
      <c r="I317" s="158"/>
      <c r="J317" s="158"/>
      <c r="L317" s="158">
        <f t="shared" si="24"/>
        <v>0.5597727271934323</v>
      </c>
      <c r="M317" s="158">
        <f t="shared" si="24"/>
        <v>2.0225969886768305E-2</v>
      </c>
      <c r="N317" s="158">
        <f t="shared" si="24"/>
        <v>0</v>
      </c>
      <c r="O317" s="158">
        <f t="shared" si="24"/>
        <v>0</v>
      </c>
      <c r="Q317" s="158">
        <f t="shared" si="21"/>
        <v>0</v>
      </c>
      <c r="R317" s="158">
        <f t="shared" si="21"/>
        <v>0</v>
      </c>
      <c r="S317" s="158">
        <f t="shared" si="21"/>
        <v>0</v>
      </c>
      <c r="T317" s="158">
        <f t="shared" si="21"/>
        <v>0</v>
      </c>
      <c r="V317" s="149" cm="1">
        <f t="array" ref="V317">_xlfn.IFS($C317&lt;"2018-19",
_xlfn.IFS($X317="BPDT",SUM(Q317:R317)-SUM(S317:T317),$X317="Numbers agree",SUM(Q317:R317)-SUM(S317:T317),$X317="APR",ABS(D317)-ABS(E317),$X317="n/a",ABS(D317)-ABS(E317)),
$C317="2018-19",ABS(D317)-ABS(E317),
$C317="2019-20",ABS(D317)-ABS(E317),
$C317&lt;"2024-25",SUM(G317:H317)-SUM(I317:J317),C317&gt;="2024-25",SUM(L317:M317)-SUM(N317:O317))</f>
        <v>0.57999869708020058</v>
      </c>
      <c r="X317" s="111"/>
    </row>
    <row r="318" spans="1:24" x14ac:dyDescent="0.4">
      <c r="A318" s="111" t="str">
        <f t="shared" si="23"/>
        <v>SBB30</v>
      </c>
      <c r="B318" s="111" t="s">
        <v>505</v>
      </c>
      <c r="C318" s="111" t="s">
        <v>522</v>
      </c>
      <c r="D318" s="158">
        <f t="shared" si="19"/>
        <v>0</v>
      </c>
      <c r="E318" s="158">
        <f t="shared" si="19"/>
        <v>0</v>
      </c>
      <c r="G318" s="158"/>
      <c r="H318" s="158"/>
      <c r="I318" s="158"/>
      <c r="J318" s="158"/>
      <c r="L318" s="158">
        <f t="shared" si="24"/>
        <v>0.44321474993059951</v>
      </c>
      <c r="M318" s="158">
        <f t="shared" si="24"/>
        <v>1.6747255129883721E-2</v>
      </c>
      <c r="N318" s="158">
        <f t="shared" si="24"/>
        <v>0</v>
      </c>
      <c r="O318" s="158">
        <f t="shared" si="24"/>
        <v>0</v>
      </c>
      <c r="Q318" s="158">
        <f t="shared" si="21"/>
        <v>0</v>
      </c>
      <c r="R318" s="158">
        <f t="shared" si="21"/>
        <v>0</v>
      </c>
      <c r="S318" s="158">
        <f t="shared" si="21"/>
        <v>0</v>
      </c>
      <c r="T318" s="158">
        <f t="shared" si="21"/>
        <v>0</v>
      </c>
      <c r="V318" s="149" cm="1">
        <f t="array" ref="V318">_xlfn.IFS($C318&lt;"2018-19",
_xlfn.IFS($X318="BPDT",SUM(Q318:R318)-SUM(S318:T318),$X318="Numbers agree",SUM(Q318:R318)-SUM(S318:T318),$X318="APR",ABS(D318)-ABS(E318),$X318="n/a",ABS(D318)-ABS(E318)),
$C318="2018-19",ABS(D318)-ABS(E318),
$C318="2019-20",ABS(D318)-ABS(E318),
$C318&lt;"2024-25",SUM(G318:H318)-SUM(I318:J318),C318&gt;="2024-25",SUM(L318:M318)-SUM(N318:O318))</f>
        <v>0.45996200506048324</v>
      </c>
      <c r="X318" s="111"/>
    </row>
  </sheetData>
  <mergeCells count="4">
    <mergeCell ref="D1:E1"/>
    <mergeCell ref="G1:J1"/>
    <mergeCell ref="Q1:T1"/>
    <mergeCell ref="L1:O1"/>
  </mergeCells>
  <conditionalFormatting sqref="V5:V318">
    <cfRule type="cellIs" dxfId="13" priority="85" operator="lessThan">
      <formula>0</formula>
    </cfRule>
  </conditionalFormatting>
  <conditionalFormatting sqref="V9:V318">
    <cfRule type="containsBlanks" dxfId="12" priority="94">
      <formula>LEN(TRIM(V9))=0</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3DF50-BF22-4E9F-B1DF-D0DBD23CC252}">
  <sheetPr codeName="Sheet4">
    <tabColor rgb="FF98C561"/>
  </sheetPr>
  <dimension ref="A1"/>
  <sheetViews>
    <sheetView zoomScale="80" zoomScaleNormal="80" workbookViewId="0"/>
  </sheetViews>
  <sheetFormatPr defaultColWidth="9" defaultRowHeight="14.25" x14ac:dyDescent="0.45"/>
  <cols>
    <col min="1" max="16384" width="9" style="1"/>
  </cols>
  <sheetData>
    <row r="1" spans="1:1" x14ac:dyDescent="0.45">
      <c r="A1" s="204"/>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6AF2F-3B11-450A-8B99-59F1D37567C3}">
  <sheetPr>
    <tabColor rgb="FF98C561"/>
  </sheetPr>
  <dimension ref="A1:AD317"/>
  <sheetViews>
    <sheetView zoomScale="80" zoomScaleNormal="80" workbookViewId="0">
      <pane xSplit="3" ySplit="4" topLeftCell="D5" activePane="bottomRight" state="frozen"/>
      <selection pane="topRight"/>
      <selection pane="bottomLeft"/>
      <selection pane="bottomRight"/>
    </sheetView>
  </sheetViews>
  <sheetFormatPr defaultRowHeight="13.15" x14ac:dyDescent="0.4"/>
  <cols>
    <col min="1" max="3" width="12.625" style="44" customWidth="1"/>
    <col min="4" max="29" width="14.625" style="44" customWidth="1"/>
    <col min="30" max="30" width="14.625" style="182" customWidth="1"/>
    <col min="31" max="16384" width="9" style="44"/>
  </cols>
  <sheetData>
    <row r="1" spans="1:30" ht="16.350000000000001" customHeight="1" x14ac:dyDescent="0.4">
      <c r="A1" s="160"/>
      <c r="B1" s="161"/>
      <c r="C1" s="162" t="s">
        <v>584</v>
      </c>
      <c r="D1" s="163" t="s">
        <v>175</v>
      </c>
      <c r="E1" s="164" t="s">
        <v>15</v>
      </c>
      <c r="F1" s="164" t="s">
        <v>21</v>
      </c>
      <c r="G1" s="164" t="s">
        <v>24</v>
      </c>
      <c r="H1" s="164" t="s">
        <v>30</v>
      </c>
      <c r="I1" s="164" t="s">
        <v>32</v>
      </c>
      <c r="J1" s="164" t="s">
        <v>34</v>
      </c>
      <c r="K1" s="164" t="s">
        <v>89</v>
      </c>
      <c r="L1" s="164" t="s">
        <v>38</v>
      </c>
      <c r="M1" s="164" t="s">
        <v>87</v>
      </c>
      <c r="N1" s="164" t="s">
        <v>27</v>
      </c>
      <c r="O1" s="164" t="s">
        <v>75</v>
      </c>
      <c r="P1" s="164" t="s">
        <v>79</v>
      </c>
      <c r="Q1" s="164" t="s">
        <v>83</v>
      </c>
      <c r="R1" s="164" t="s">
        <v>77</v>
      </c>
      <c r="S1" s="164" t="s">
        <v>81</v>
      </c>
      <c r="T1" s="164" t="s">
        <v>85</v>
      </c>
      <c r="U1" s="165" t="s">
        <v>161</v>
      </c>
      <c r="V1" s="165" t="s">
        <v>164</v>
      </c>
      <c r="W1" s="165" t="s">
        <v>167</v>
      </c>
      <c r="X1" s="165" t="s">
        <v>174</v>
      </c>
      <c r="Y1" s="165" t="s">
        <v>169</v>
      </c>
      <c r="Z1" s="165" t="s">
        <v>171</v>
      </c>
      <c r="AA1" s="165" t="s">
        <v>177</v>
      </c>
      <c r="AB1" s="166" t="s">
        <v>180</v>
      </c>
      <c r="AC1" s="167" t="s">
        <v>183</v>
      </c>
      <c r="AD1" s="168" t="s">
        <v>186</v>
      </c>
    </row>
    <row r="2" spans="1:30" s="174" customFormat="1" ht="102.95" customHeight="1" x14ac:dyDescent="0.4">
      <c r="A2" s="169"/>
      <c r="B2" s="169"/>
      <c r="C2" s="169" t="s">
        <v>585</v>
      </c>
      <c r="D2" s="170" t="str">
        <f>_xlfn.XLOOKUP(D$1, 'Item dictionary'!$A:$A, 'Item dictionary'!$B:$B)</f>
        <v>CPIH</v>
      </c>
      <c r="E2" s="171" t="str">
        <f>_xlfn.XLOOKUP(E$1, 'Item dictionary'!$A:$A, 'Item dictionary'!$B:$B)</f>
        <v>Customer Services - household</v>
      </c>
      <c r="F2" s="171" t="str">
        <f>_xlfn.XLOOKUP(F$1, 'Item dictionary'!$A:$A, 'Item dictionary'!$B:$B)</f>
        <v>Debt management (Retail household - accounting separation)</v>
      </c>
      <c r="G2" s="171" t="str">
        <f>_xlfn.XLOOKUP(G$1, 'Item dictionary'!$A:$A, 'Item dictionary'!$B:$B)</f>
        <v>Doubtful debts (Retail household - accounting separation)</v>
      </c>
      <c r="H2" s="171" t="str">
        <f>_xlfn.XLOOKUP(H$1, 'Item dictionary'!$A:$A, 'Item dictionary'!$B:$B)</f>
        <v>Meter reading (Retail household - accounting separation)</v>
      </c>
      <c r="I2" s="171" t="str">
        <f>_xlfn.XLOOKUP(I$1, 'Item dictionary'!$A:$A, 'Item dictionary'!$B:$B)</f>
        <v>Other operating expenditure - household</v>
      </c>
      <c r="J2" s="171" t="str">
        <f>_xlfn.XLOOKUP(J$1, 'Item dictionary'!$A:$A, 'Item dictionary'!$B:$B)</f>
        <v>Local Authority rates (Retail household - accounting separation)</v>
      </c>
      <c r="K2" s="171" t="str">
        <f>_xlfn.XLOOKUP(K$1, 'Item dictionary'!$A:$A, 'Item dictionary'!$B:$B)</f>
        <v>Exceptional items (Retail household - accounting separation)</v>
      </c>
      <c r="L2" s="171" t="str">
        <f>_xlfn.XLOOKUP(L$1, 'Item dictionary'!$A:$A, 'Item dictionary'!$B:$B)</f>
        <v>Third party services (Retail household - accounting separation)</v>
      </c>
      <c r="M2" s="171" t="str">
        <f>_xlfn.XLOOKUP(M$1, 'Item dictionary'!$A:$A, 'Item dictionary'!$B:$B)</f>
        <v>Capital expenditure - Total</v>
      </c>
      <c r="N2" s="171" t="str">
        <f>_xlfn.XLOOKUP(N$1, 'Item dictionary'!$A:$A, 'Item dictionary'!$B:$B)</f>
        <v>Doubtful debts smoothed (Retail household - accounting separation)</v>
      </c>
      <c r="O2" s="171" t="str">
        <f>_xlfn.XLOOKUP(O$1, 'Item dictionary'!$A:$A, 'Item dictionary'!$B:$B)</f>
        <v>Households connected for water only - unmetered</v>
      </c>
      <c r="P2" s="171" t="str">
        <f>_xlfn.XLOOKUP(P$1, 'Item dictionary'!$A:$A, 'Item dictionary'!$B:$B)</f>
        <v>Households connected for sewerage only - unmetered</v>
      </c>
      <c r="Q2" s="171" t="str">
        <f>_xlfn.XLOOKUP(Q$1, 'Item dictionary'!$A:$A, 'Item dictionary'!$B:$B)</f>
        <v>Households connected for water and sewerage - unmetered</v>
      </c>
      <c r="R2" s="171" t="str">
        <f>_xlfn.XLOOKUP(R$1, 'Item dictionary'!$A:$A, 'Item dictionary'!$B:$B)</f>
        <v>Households connected for water only - metered</v>
      </c>
      <c r="S2" s="171" t="str">
        <f>_xlfn.XLOOKUP(S$1, 'Item dictionary'!$A:$A, 'Item dictionary'!$B:$B)</f>
        <v>Households connected for sewerage only - metered</v>
      </c>
      <c r="T2" s="171" t="str">
        <f>_xlfn.XLOOKUP(T$1, 'Item dictionary'!$A:$A, 'Item dictionary'!$B:$B)</f>
        <v>Households connected for water and sewerage - metered</v>
      </c>
      <c r="U2" s="165" t="str">
        <f>_xlfn.XLOOKUP(U$1, 'Item dictionary'!$A:$A, 'Item dictionary'!$B:$B)</f>
        <v>Equifax - Insight Postcode Event - % of households with default</v>
      </c>
      <c r="V2" s="165" t="str">
        <f>_xlfn.XLOOKUP(V$1, 'Item dictionary'!$A:$A, 'Item dictionary'!$B:$B)</f>
        <v>Equifax - Credit risk score derived from all Insight data (Score Range is 000-200)</v>
      </c>
      <c r="W2" s="165" t="str">
        <f>_xlfn.XLOOKUP(W$1, 'Item dictionary'!$A:$A, 'Item dictionary'!$B:$B)</f>
        <v>Equifax - Average number of Partial Insight accounts or county court judgements per household</v>
      </c>
      <c r="X2" s="165" t="str">
        <f>_xlfn.XLOOKUP(X$1, 'Item dictionary'!$A:$A, 'Item dictionary'!$B:$B)</f>
        <v>Total internal + international migration</v>
      </c>
      <c r="Y2" s="165" t="str">
        <f>_xlfn.XLOOKUP(Y$1, 'Item dictionary'!$A:$A, 'Item dictionary'!$B:$B)</f>
        <v>Combined Income Score for England and Wales (IMD) - unadjusted</v>
      </c>
      <c r="Z2" s="165" t="str">
        <f>_xlfn.XLOOKUP(Z$1, 'Item dictionary'!$A:$A, 'Item dictionary'!$B:$B)</f>
        <v>Combined Income Score for England and Wales (IMD) - interpolated</v>
      </c>
      <c r="AA2" s="165" t="str">
        <f>_xlfn.XLOOKUP(AA$1, 'Item dictionary'!$A:$A, 'Item dictionary'!$B:$B)</f>
        <v xml:space="preserve">Total wholesale plus residential retail revenue </v>
      </c>
      <c r="AB2" s="166" t="str">
        <f>_xlfn.XLOOKUP(AB$1, 'Item dictionary'!$A:$A, 'Item dictionary'!$B:$B)</f>
        <v>Depreciation</v>
      </c>
      <c r="AC2" s="172" t="str">
        <f>_xlfn.XLOOKUP(AC$1, 'Item dictionary'!$A:$A, 'Item dictionary'!$B:$B)</f>
        <v>Smoothed depreciation</v>
      </c>
      <c r="AD2" s="173" t="str">
        <f>_xlfn.XLOOKUP(AD$1, 'Item dictionary'!$A:$A, 'Item dictionary'!$B:$B)</f>
        <v xml:space="preserve">Net recharges (recharge costs less recharge income) </v>
      </c>
    </row>
    <row r="3" spans="1:30" s="174" customFormat="1" x14ac:dyDescent="0.4">
      <c r="A3" s="98" t="s">
        <v>524</v>
      </c>
      <c r="B3" s="98" t="s">
        <v>525</v>
      </c>
      <c r="C3" s="98" t="s">
        <v>526</v>
      </c>
      <c r="D3" s="175" t="str">
        <f>_xlfn.XLOOKUP(D$1, 'Item dictionary'!$A:$A, 'Item dictionary'!$C:$C)</f>
        <v>nr</v>
      </c>
      <c r="E3" s="176" t="str">
        <f>_xlfn.XLOOKUP(E$1, 'Item dictionary'!$A:$A, 'Item dictionary'!$C:$C)</f>
        <v>£m</v>
      </c>
      <c r="F3" s="176" t="str">
        <f>_xlfn.XLOOKUP(F$1, 'Item dictionary'!$A:$A, 'Item dictionary'!$C:$C)</f>
        <v>£m</v>
      </c>
      <c r="G3" s="176" t="str">
        <f>_xlfn.XLOOKUP(G$1, 'Item dictionary'!$A:$A, 'Item dictionary'!$C:$C)</f>
        <v>£m</v>
      </c>
      <c r="H3" s="176" t="str">
        <f>_xlfn.XLOOKUP(H$1, 'Item dictionary'!$A:$A, 'Item dictionary'!$C:$C)</f>
        <v>£m</v>
      </c>
      <c r="I3" s="176" t="str">
        <f>_xlfn.XLOOKUP(I$1, 'Item dictionary'!$A:$A, 'Item dictionary'!$C:$C)</f>
        <v>£m</v>
      </c>
      <c r="J3" s="176" t="str">
        <f>_xlfn.XLOOKUP(J$1, 'Item dictionary'!$A:$A, 'Item dictionary'!$C:$C)</f>
        <v>£m</v>
      </c>
      <c r="K3" s="176" t="str">
        <f>_xlfn.XLOOKUP(K$1, 'Item dictionary'!$A:$A, 'Item dictionary'!$C:$C)</f>
        <v>£m</v>
      </c>
      <c r="L3" s="176" t="str">
        <f>_xlfn.XLOOKUP(L$1, 'Item dictionary'!$A:$A, 'Item dictionary'!$C:$C)</f>
        <v>£m</v>
      </c>
      <c r="M3" s="169" t="str">
        <f>_xlfn.XLOOKUP(M$1, 'Item dictionary'!$A:$A, 'Item dictionary'!$C:$C)</f>
        <v>£m</v>
      </c>
      <c r="N3" s="176" t="str">
        <f>_xlfn.XLOOKUP(N$1, 'Item dictionary'!$A:$A, 'Item dictionary'!$C:$C)</f>
        <v>£m</v>
      </c>
      <c r="O3" s="176" t="str">
        <f>_xlfn.XLOOKUP(O$1, 'Item dictionary'!$A:$A, 'Item dictionary'!$C:$C)</f>
        <v>000s</v>
      </c>
      <c r="P3" s="176" t="str">
        <f>_xlfn.XLOOKUP(P$1, 'Item dictionary'!$A:$A, 'Item dictionary'!$C:$C)</f>
        <v>000s</v>
      </c>
      <c r="Q3" s="176" t="str">
        <f>_xlfn.XLOOKUP(Q$1, 'Item dictionary'!$A:$A, 'Item dictionary'!$C:$C)</f>
        <v>000s</v>
      </c>
      <c r="R3" s="176" t="str">
        <f>_xlfn.XLOOKUP(R$1, 'Item dictionary'!$A:$A, 'Item dictionary'!$C:$C)</f>
        <v>000s</v>
      </c>
      <c r="S3" s="176" t="str">
        <f>_xlfn.XLOOKUP(S$1, 'Item dictionary'!$A:$A, 'Item dictionary'!$C:$C)</f>
        <v>000s</v>
      </c>
      <c r="T3" s="176" t="str">
        <f>_xlfn.XLOOKUP(T$1, 'Item dictionary'!$A:$A, 'Item dictionary'!$C:$C)</f>
        <v>000s</v>
      </c>
      <c r="U3" s="169" t="str">
        <f>_xlfn.XLOOKUP(U$1, 'Item dictionary'!$A:$A, 'Item dictionary'!$C:$C)</f>
        <v>%</v>
      </c>
      <c r="V3" s="169" t="str">
        <f>_xlfn.XLOOKUP(V$1, 'Item dictionary'!$A:$A, 'Item dictionary'!$C:$C)</f>
        <v>nr</v>
      </c>
      <c r="W3" s="169" t="str">
        <f>_xlfn.XLOOKUP(W$1, 'Item dictionary'!$A:$A, 'Item dictionary'!$C:$C)</f>
        <v>nr</v>
      </c>
      <c r="X3" s="169" t="str">
        <f>_xlfn.XLOOKUP(X$1, 'Item dictionary'!$A:$A, 'Item dictionary'!$C:$C)</f>
        <v>%</v>
      </c>
      <c r="Y3" s="169" t="str">
        <f>_xlfn.XLOOKUP(Y$1, 'Item dictionary'!$A:$A, 'Item dictionary'!$C:$C)</f>
        <v>%</v>
      </c>
      <c r="Z3" s="169" t="str">
        <f>_xlfn.XLOOKUP(Z$1, 'Item dictionary'!$A:$A, 'Item dictionary'!$C:$C)</f>
        <v>%</v>
      </c>
      <c r="AA3" s="176" t="str">
        <f>_xlfn.XLOOKUP(AA$1, 'Item dictionary'!$A:$A, 'Item dictionary'!$C:$C)</f>
        <v>£m</v>
      </c>
      <c r="AB3" s="176" t="str">
        <f>_xlfn.XLOOKUP(AB$1, 'Item dictionary'!$A:$A, 'Item dictionary'!$C:$C)</f>
        <v>£m</v>
      </c>
      <c r="AC3" s="177" t="str">
        <f>_xlfn.XLOOKUP(AC$1, 'Item dictionary'!$A:$A, 'Item dictionary'!$C:$C)</f>
        <v>£m</v>
      </c>
      <c r="AD3" s="178" t="str">
        <f>_xlfn.XLOOKUP(AD$1, 'Item dictionary'!$A:$A, 'Item dictionary'!$C:$C)</f>
        <v>£m</v>
      </c>
    </row>
    <row r="4" spans="1:30" x14ac:dyDescent="0.4">
      <c r="A4" s="160" t="str">
        <f t="shared" ref="A4:A109" si="0">B4&amp;RIGHT(C4,2)</f>
        <v>ANH14</v>
      </c>
      <c r="B4" s="160" t="s">
        <v>242</v>
      </c>
      <c r="C4" s="160" t="s">
        <v>243</v>
      </c>
      <c r="D4" s="179">
        <f>_xlfn.IFNA(IF($C4 &gt; "2023-24", INDEX(PR24_after_overrides!$D$3:$AU$128, MATCH('Stata dataset (nominal)'!$A4, PR24_after_overrides!$A$3:$A$128, 0), MATCH('Stata dataset (nominal)'!D$1, PR24_after_overrides!$D$2:$AU$2, 0)), INDEX('Cyclical_after overrides'!$A$1:$BD$245,MATCH('Stata dataset (nominal)'!$A4,'Cyclical_after overrides'!$A$1:$A$245,0),MATCH('Stata dataset (nominal)'!D$1,'Cyclical_after overrides'!$A$1:$BD$1,0))), "")</f>
        <v>1.24788708586883</v>
      </c>
      <c r="E4" s="179">
        <f>_xlfn.IFNA(IF($C4 &gt; "2023-24", INDEX(PR24_after_overrides!$D$3:$AU$128, MATCH('Stata dataset (nominal)'!$A4, PR24_after_overrides!$A$3:$A$128, 0), MATCH('Stata dataset (nominal)'!E$1, PR24_after_overrides!$D$2:$AU$2, 0)), INDEX('Cyclical_after overrides'!$A$1:$BD$245,MATCH('Stata dataset (nominal)'!$A4,'Cyclical_after overrides'!$A$1:$A$245,0),MATCH('Stata dataset (nominal)'!E$1,'Cyclical_after overrides'!$A$1:$BD$1,0))), "")</f>
        <v>13.7</v>
      </c>
      <c r="F4" s="179">
        <f>_xlfn.IFNA(IF($C4 &gt; "2023-24", INDEX(PR24_after_overrides!$D$3:$AU$128, MATCH('Stata dataset (nominal)'!$A4, PR24_after_overrides!$A$3:$A$128, 0), MATCH('Stata dataset (nominal)'!F$1, PR24_after_overrides!$D$2:$AU$2, 0)), INDEX('Cyclical_after overrides'!$A$1:$BD$245,MATCH('Stata dataset (nominal)'!$A4,'Cyclical_after overrides'!$A$1:$A$245,0),MATCH('Stata dataset (nominal)'!F$1,'Cyclical_after overrides'!$A$1:$BD$1,0))), "")</f>
        <v>8.3000000000000007</v>
      </c>
      <c r="G4" s="179">
        <f>_xlfn.IFNA(IF($C4 &gt; "2023-24", INDEX(PR24_after_overrides!$D$3:$AU$128, MATCH('Stata dataset (nominal)'!$A4, PR24_after_overrides!$A$3:$A$128, 0), MATCH('Stata dataset (nominal)'!G$1, PR24_after_overrides!$D$2:$AU$2, 0)), INDEX('Cyclical_after overrides'!$A$1:$BD$245,MATCH('Stata dataset (nominal)'!$A4,'Cyclical_after overrides'!$A$1:$A$245,0),MATCH('Stata dataset (nominal)'!G$1,'Cyclical_after overrides'!$A$1:$BD$1,0))), "")</f>
        <v>30</v>
      </c>
      <c r="H4" s="179">
        <f>_xlfn.IFNA(IF($C4 &gt; "2023-24", INDEX(PR24_after_overrides!$D$3:$AU$128, MATCH('Stata dataset (nominal)'!$A4, PR24_after_overrides!$A$3:$A$128, 0), MATCH('Stata dataset (nominal)'!H$1, PR24_after_overrides!$D$2:$AU$2, 0)), INDEX('Cyclical_after overrides'!$A$1:$BD$245,MATCH('Stata dataset (nominal)'!$A4,'Cyclical_after overrides'!$A$1:$A$245,0),MATCH('Stata dataset (nominal)'!H$1,'Cyclical_after overrides'!$A$1:$BD$1,0))), "")</f>
        <v>3.2</v>
      </c>
      <c r="I4" s="179">
        <f>_xlfn.IFNA(IF($C4 &gt; "2023-24", INDEX(PR24_after_overrides!$D$3:$AU$128, MATCH('Stata dataset (nominal)'!$A4, PR24_after_overrides!$A$3:$A$128, 0), MATCH('Stata dataset (nominal)'!I$1, PR24_after_overrides!$D$2:$AU$2, 0)), INDEX('Cyclical_after overrides'!$A$1:$BD$245,MATCH('Stata dataset (nominal)'!$A4,'Cyclical_after overrides'!$A$1:$A$245,0),MATCH('Stata dataset (nominal)'!I$1,'Cyclical_after overrides'!$A$1:$BD$1,0))), "")</f>
        <v>11.9</v>
      </c>
      <c r="J4" s="179">
        <f>_xlfn.IFNA(IF($C4 &gt; "2023-24", INDEX(PR24_after_overrides!$D$3:$AU$128, MATCH('Stata dataset (nominal)'!$A4, PR24_after_overrides!$A$3:$A$128, 0), MATCH('Stata dataset (nominal)'!J$1, PR24_after_overrides!$D$2:$AU$2, 0)), INDEX('Cyclical_after overrides'!$A$1:$BD$245,MATCH('Stata dataset (nominal)'!$A4,'Cyclical_after overrides'!$A$1:$A$245,0),MATCH('Stata dataset (nominal)'!J$1,'Cyclical_after overrides'!$A$1:$BD$1,0))), "")</f>
        <v>0.2</v>
      </c>
      <c r="K4" s="179">
        <f>_xlfn.IFNA(IF($C4 &gt; "2023-24", INDEX(PR24_after_overrides!$D$3:$AU$128, MATCH('Stata dataset (nominal)'!$A4, PR24_after_overrides!$A$3:$A$128, 0), MATCH('Stata dataset (nominal)'!K$1, PR24_after_overrides!$D$2:$AU$2, 0)), INDEX('Cyclical_after overrides'!$A$1:$BD$245,MATCH('Stata dataset (nominal)'!$A4,'Cyclical_after overrides'!$A$1:$A$245,0),MATCH('Stata dataset (nominal)'!K$1,'Cyclical_after overrides'!$A$1:$BD$1,0))), "")</f>
        <v>0</v>
      </c>
      <c r="L4" s="179">
        <f>_xlfn.IFNA(IF($C4 &gt; "2023-24", INDEX(PR24_after_overrides!$D$3:$AU$128, MATCH('Stata dataset (nominal)'!$A4, PR24_after_overrides!$A$3:$A$128, 0), MATCH('Stata dataset (nominal)'!L$1, PR24_after_overrides!$D$2:$AU$2, 0)), INDEX('Cyclical_after overrides'!$A$1:$BD$245,MATCH('Stata dataset (nominal)'!$A4,'Cyclical_after overrides'!$A$1:$A$245,0),MATCH('Stata dataset (nominal)'!L$1,'Cyclical_after overrides'!$A$1:$BD$1,0))), "")</f>
        <v>0</v>
      </c>
      <c r="M4" s="179">
        <f>_xlfn.IFNA(IF($C4 &gt; "2023-24", INDEX(PR24_after_overrides!$D$3:$AU$128, MATCH('Stata dataset (nominal)'!$A4, PR24_after_overrides!$A$3:$A$128, 0), MATCH('Stata dataset (nominal)'!M$1, PR24_after_overrides!$D$2:$AU$2, 0)), INDEX('Cyclical_after overrides'!$A$1:$BD$245,MATCH('Stata dataset (nominal)'!$A4,'Cyclical_after overrides'!$A$1:$A$245,0),MATCH('Stata dataset (nominal)'!M$1,'Cyclical_after overrides'!$A$1:$BD$1,0))), "")</f>
        <v>1.0169999999999999</v>
      </c>
      <c r="N4" s="179" t="str">
        <f>_xlfn.IFNA(IF($C4 &gt; "2023-24", INDEX(PR24_after_overrides!$D$3:$AU$128, MATCH('Stata dataset (nominal)'!$A4, PR24_after_overrides!$A$3:$A$128, 0), MATCH('Stata dataset (nominal)'!N$1, PR24_after_overrides!$D$2:$AU$2, 0)), INDEX('Cyclical_after overrides'!$A$1:$BD$245,MATCH('Stata dataset (nominal)'!$A4,'Cyclical_after overrides'!$A$1:$A$245,0),MATCH('Stata dataset (nominal)'!N$1,'Cyclical_after overrides'!$A$1:$BD$1,0))), "")</f>
        <v/>
      </c>
      <c r="O4" s="179">
        <f>_xlfn.IFNA(IF($C4 &gt; "2023-24", INDEX(PR24_after_overrides!$D$3:$AU$128, MATCH('Stata dataset (nominal)'!$A4, PR24_after_overrides!$A$3:$A$128, 0), MATCH('Stata dataset (nominal)'!O$1, PR24_after_overrides!$D$2:$AU$2, 0)), INDEX('Cyclical_after overrides'!$A$1:$BD$245,MATCH('Stata dataset (nominal)'!$A4,'Cyclical_after overrides'!$A$1:$A$245,0),MATCH('Stata dataset (nominal)'!O$1,'Cyclical_after overrides'!$A$1:$BD$1,0))), "")</f>
        <v>115.05200000000001</v>
      </c>
      <c r="P4" s="179">
        <f>_xlfn.IFNA(IF($C4 &gt; "2023-24", INDEX(PR24_after_overrides!$D$3:$AU$128, MATCH('Stata dataset (nominal)'!$A4, PR24_after_overrides!$A$3:$A$128, 0), MATCH('Stata dataset (nominal)'!P$1, PR24_after_overrides!$D$2:$AU$2, 0)), INDEX('Cyclical_after overrides'!$A$1:$BD$245,MATCH('Stata dataset (nominal)'!$A4,'Cyclical_after overrides'!$A$1:$A$245,0),MATCH('Stata dataset (nominal)'!P$1,'Cyclical_after overrides'!$A$1:$BD$1,0))), "")</f>
        <v>292.30700000000002</v>
      </c>
      <c r="Q4" s="179">
        <f>_xlfn.IFNA(IF($C4 &gt; "2023-24", INDEX(PR24_after_overrides!$D$3:$AU$128, MATCH('Stata dataset (nominal)'!$A4, PR24_after_overrides!$A$3:$A$128, 0), MATCH('Stata dataset (nominal)'!Q$1, PR24_after_overrides!$D$2:$AU$2, 0)), INDEX('Cyclical_after overrides'!$A$1:$BD$245,MATCH('Stata dataset (nominal)'!$A4,'Cyclical_after overrides'!$A$1:$A$245,0),MATCH('Stata dataset (nominal)'!Q$1,'Cyclical_after overrides'!$A$1:$BD$1,0))), "")</f>
        <v>369.65300000000002</v>
      </c>
      <c r="R4" s="179">
        <f>_xlfn.IFNA(IF($C4 &gt; "2023-24", INDEX(PR24_after_overrides!$D$3:$AU$128, MATCH('Stata dataset (nominal)'!$A4, PR24_after_overrides!$A$3:$A$128, 0), MATCH('Stata dataset (nominal)'!R$1, PR24_after_overrides!$D$2:$AU$2, 0)), INDEX('Cyclical_after overrides'!$A$1:$BD$245,MATCH('Stata dataset (nominal)'!$A4,'Cyclical_after overrides'!$A$1:$A$245,0),MATCH('Stata dataset (nominal)'!R$1,'Cyclical_after overrides'!$A$1:$BD$1,0))), "")</f>
        <v>117.932</v>
      </c>
      <c r="S4" s="179">
        <f>_xlfn.IFNA(IF($C4 &gt; "2023-24", INDEX(PR24_after_overrides!$D$3:$AU$128, MATCH('Stata dataset (nominal)'!$A4, PR24_after_overrides!$A$3:$A$128, 0), MATCH('Stata dataset (nominal)'!S$1, PR24_after_overrides!$D$2:$AU$2, 0)), INDEX('Cyclical_after overrides'!$A$1:$BD$245,MATCH('Stata dataset (nominal)'!$A4,'Cyclical_after overrides'!$A$1:$A$245,0),MATCH('Stata dataset (nominal)'!S$1,'Cyclical_after overrides'!$A$1:$BD$1,0))), "")</f>
        <v>505.98099999999999</v>
      </c>
      <c r="T4" s="179">
        <f>_xlfn.IFNA(IF($C4 &gt; "2023-24", INDEX(PR24_after_overrides!$D$3:$AU$128, MATCH('Stata dataset (nominal)'!$A4, PR24_after_overrides!$A$3:$A$128, 0), MATCH('Stata dataset (nominal)'!T$1, PR24_after_overrides!$D$2:$AU$2, 0)), INDEX('Cyclical_after overrides'!$A$1:$BD$245,MATCH('Stata dataset (nominal)'!$A4,'Cyclical_after overrides'!$A$1:$A$245,0),MATCH('Stata dataset (nominal)'!T$1,'Cyclical_after overrides'!$A$1:$BD$1,0))), "")</f>
        <v>1314.7380000000001</v>
      </c>
      <c r="U4" s="179">
        <f>_xlfn.IFNA(IF($C4 &gt; "2023-24", INDEX(PR24_after_overrides!$D$3:$AU$128, MATCH('Stata dataset (nominal)'!$A4, PR24_after_overrides!$A$3:$A$128, 0), MATCH('Stata dataset (nominal)'!U$1, PR24_after_overrides!$D$2:$AU$2, 0)), INDEX('Cyclical_after overrides'!$A$1:$BD$245,MATCH('Stata dataset (nominal)'!$A4,'Cyclical_after overrides'!$A$1:$A$245,0),MATCH('Stata dataset (nominal)'!U$1,'Cyclical_after overrides'!$A$1:$BD$1,0))), "")</f>
        <v>24.683067475627162</v>
      </c>
      <c r="V4" s="179">
        <f>_xlfn.IFNA(IF($C4 &gt; "2023-24", INDEX(PR24_after_overrides!$D$3:$AU$128, MATCH('Stata dataset (nominal)'!$A4, PR24_after_overrides!$A$3:$A$128, 0), MATCH('Stata dataset (nominal)'!V$1, PR24_after_overrides!$D$2:$AU$2, 0)), INDEX('Cyclical_after overrides'!$A$1:$BD$245,MATCH('Stata dataset (nominal)'!$A4,'Cyclical_after overrides'!$A$1:$A$245,0),MATCH('Stata dataset (nominal)'!V$1,'Cyclical_after overrides'!$A$1:$BD$1,0))), "")</f>
        <v>142.1899761542391</v>
      </c>
      <c r="W4" s="179">
        <f>_xlfn.IFNA(IF($C4 &gt; "2023-24", INDEX(PR24_after_overrides!$D$3:$AU$128, MATCH('Stata dataset (nominal)'!$A4, PR24_after_overrides!$A$3:$A$128, 0), MATCH('Stata dataset (nominal)'!W$1, PR24_after_overrides!$D$2:$AU$2, 0)), INDEX('Cyclical_after overrides'!$A$1:$BD$245,MATCH('Stata dataset (nominal)'!$A4,'Cyclical_after overrides'!$A$1:$A$245,0),MATCH('Stata dataset (nominal)'!W$1,'Cyclical_after overrides'!$A$1:$BD$1,0))), "")</f>
        <v>2.1673420668375845</v>
      </c>
      <c r="X4" s="179">
        <f>_xlfn.IFNA(IF($C4 &gt; "2023-24", INDEX(PR24_after_overrides!$D$3:$AU$128, MATCH('Stata dataset (nominal)'!$A4, PR24_after_overrides!$A$3:$A$128, 0), MATCH('Stata dataset (nominal)'!X$1, PR24_after_overrides!$D$2:$AU$2, 0)), INDEX('Cyclical_after overrides'!$A$1:$BD$245,MATCH('Stata dataset (nominal)'!$A4,'Cyclical_after overrides'!$A$1:$A$245,0),MATCH('Stata dataset (nominal)'!X$1,'Cyclical_after overrides'!$A$1:$BD$1,0))), "")</f>
        <v>11.909605798935374</v>
      </c>
      <c r="Y4" s="179">
        <f>_xlfn.IFNA(IF($C4 &gt; "2023-24", INDEX(PR24_after_overrides!$D$3:$AU$128, MATCH('Stata dataset (nominal)'!$A4, PR24_after_overrides!$A$3:$A$128, 0), MATCH('Stata dataset (nominal)'!Y$1, PR24_after_overrides!$D$2:$AU$2, 0)), INDEX('Cyclical_after overrides'!$A$1:$BD$245,MATCH('Stata dataset (nominal)'!$A4,'Cyclical_after overrides'!$A$1:$A$245,0),MATCH('Stata dataset (nominal)'!Y$1,'Cyclical_after overrides'!$A$1:$BD$1,0))), "")</f>
        <v>12.721532469977898</v>
      </c>
      <c r="Z4" s="179">
        <f>_xlfn.IFNA(IF($C4 &gt; "2023-24", INDEX(PR24_after_overrides!$D$3:$AU$128, MATCH('Stata dataset (nominal)'!$A4, PR24_after_overrides!$A$3:$A$128, 0), MATCH('Stata dataset (nominal)'!Z$1, PR24_after_overrides!$D$2:$AU$2, 0)), INDEX('Cyclical_after overrides'!$A$1:$BD$245,MATCH('Stata dataset (nominal)'!$A4,'Cyclical_after overrides'!$A$1:$A$245,0),MATCH('Stata dataset (nominal)'!Z$1,'Cyclical_after overrides'!$A$1:$BD$1,0))), "")</f>
        <v>12.721532469977898</v>
      </c>
      <c r="AA4" s="179">
        <f>_xlfn.IFNA(IF($C4 &gt; "2023-24", INDEX(PR24_after_overrides!$D$3:$AU$128, MATCH('Stata dataset (nominal)'!$A4, PR24_after_overrides!$A$3:$A$128, 0), MATCH('Stata dataset (nominal)'!AA$1, PR24_after_overrides!$D$2:$AU$2, 0)), INDEX('Cyclical_after overrides'!$A$1:$BD$245,MATCH('Stata dataset (nominal)'!$A4,'Cyclical_after overrides'!$A$1:$A$245,0),MATCH('Stata dataset (nominal)'!AA$1,'Cyclical_after overrides'!$A$1:$BD$1,0))), "")</f>
        <v>962.51655965487521</v>
      </c>
      <c r="AB4" s="179">
        <f>INDEX(Depreciation!$U$5:$U$318, MATCH('Stata dataset (nominal)'!$A4, Depreciation!$A$5:$A$318, 0))</f>
        <v>1.8149999999999999</v>
      </c>
      <c r="AC4" s="180">
        <f>IF(C4&gt;"2023-24","",AVERAGEIFS($AB$4:$AB$317,$B$4:$B$317,B4,$C$4:$C$317,"&lt;="&amp;"2023-24"))</f>
        <v>2.7538730827272726</v>
      </c>
      <c r="AD4" s="72">
        <f>INDEX(Recharges!$V$5:$V$318, MATCH('Stata dataset (nominal)'!$A4, Recharges!$A$5:$A$318, 0))</f>
        <v>1.9820000000000002</v>
      </c>
    </row>
    <row r="5" spans="1:30" x14ac:dyDescent="0.4">
      <c r="A5" s="160" t="str">
        <f t="shared" si="0"/>
        <v>ANH15</v>
      </c>
      <c r="B5" s="160" t="s">
        <v>242</v>
      </c>
      <c r="C5" s="160" t="s">
        <v>245</v>
      </c>
      <c r="D5" s="179">
        <f>_xlfn.IFNA(IF($C5 &gt; "2023-24", INDEX(PR24_after_overrides!$D$3:$AU$128, MATCH('Stata dataset (nominal)'!$A5, PR24_after_overrides!$A$3:$A$128, 0), MATCH('Stata dataset (nominal)'!D$1, PR24_after_overrides!$D$2:$AU$2, 0)), INDEX('Cyclical_after overrides'!$A$1:$BD$245,MATCH('Stata dataset (nominal)'!$A5,'Cyclical_after overrides'!$A$1:$A$245,0),MATCH('Stata dataset (nominal)'!D$1,'Cyclical_after overrides'!$A$1:$BD$1,0))), "")</f>
        <v>1.2338096431854266</v>
      </c>
      <c r="E5" s="179">
        <f>_xlfn.IFNA(IF($C5 &gt; "2023-24", INDEX(PR24_after_overrides!$D$3:$AU$128, MATCH('Stata dataset (nominal)'!$A5, PR24_after_overrides!$A$3:$A$128, 0), MATCH('Stata dataset (nominal)'!E$1, PR24_after_overrides!$D$2:$AU$2, 0)), INDEX('Cyclical_after overrides'!$A$1:$BD$245,MATCH('Stata dataset (nominal)'!$A5,'Cyclical_after overrides'!$A$1:$A$245,0),MATCH('Stata dataset (nominal)'!E$1,'Cyclical_after overrides'!$A$1:$BD$1,0))), "")</f>
        <v>13.691000000000001</v>
      </c>
      <c r="F5" s="179">
        <f>_xlfn.IFNA(IF($C5 &gt; "2023-24", INDEX(PR24_after_overrides!$D$3:$AU$128, MATCH('Stata dataset (nominal)'!$A5, PR24_after_overrides!$A$3:$A$128, 0), MATCH('Stata dataset (nominal)'!F$1, PR24_after_overrides!$D$2:$AU$2, 0)), INDEX('Cyclical_after overrides'!$A$1:$BD$245,MATCH('Stata dataset (nominal)'!$A5,'Cyclical_after overrides'!$A$1:$A$245,0),MATCH('Stata dataset (nominal)'!F$1,'Cyclical_after overrides'!$A$1:$BD$1,0))), "")</f>
        <v>8.2729999999999997</v>
      </c>
      <c r="G5" s="179">
        <f>_xlfn.IFNA(IF($C5 &gt; "2023-24", INDEX(PR24_after_overrides!$D$3:$AU$128, MATCH('Stata dataset (nominal)'!$A5, PR24_after_overrides!$A$3:$A$128, 0), MATCH('Stata dataset (nominal)'!G$1, PR24_after_overrides!$D$2:$AU$2, 0)), INDEX('Cyclical_after overrides'!$A$1:$BD$245,MATCH('Stata dataset (nominal)'!$A5,'Cyclical_after overrides'!$A$1:$A$245,0),MATCH('Stata dataset (nominal)'!G$1,'Cyclical_after overrides'!$A$1:$BD$1,0))), "")</f>
        <v>30.238</v>
      </c>
      <c r="H5" s="179">
        <f>_xlfn.IFNA(IF($C5 &gt; "2023-24", INDEX(PR24_after_overrides!$D$3:$AU$128, MATCH('Stata dataset (nominal)'!$A5, PR24_after_overrides!$A$3:$A$128, 0), MATCH('Stata dataset (nominal)'!H$1, PR24_after_overrides!$D$2:$AU$2, 0)), INDEX('Cyclical_after overrides'!$A$1:$BD$245,MATCH('Stata dataset (nominal)'!$A5,'Cyclical_after overrides'!$A$1:$A$245,0),MATCH('Stata dataset (nominal)'!H$1,'Cyclical_after overrides'!$A$1:$BD$1,0))), "")</f>
        <v>3.2469999999999999</v>
      </c>
      <c r="I5" s="179">
        <f>_xlfn.IFNA(IF($C5 &gt; "2023-24", INDEX(PR24_after_overrides!$D$3:$AU$128, MATCH('Stata dataset (nominal)'!$A5, PR24_after_overrides!$A$3:$A$128, 0), MATCH('Stata dataset (nominal)'!I$1, PR24_after_overrides!$D$2:$AU$2, 0)), INDEX('Cyclical_after overrides'!$A$1:$BD$245,MATCH('Stata dataset (nominal)'!$A5,'Cyclical_after overrides'!$A$1:$A$245,0),MATCH('Stata dataset (nominal)'!I$1,'Cyclical_after overrides'!$A$1:$BD$1,0))), "")</f>
        <v>12.686</v>
      </c>
      <c r="J5" s="179">
        <f>_xlfn.IFNA(IF($C5 &gt; "2023-24", INDEX(PR24_after_overrides!$D$3:$AU$128, MATCH('Stata dataset (nominal)'!$A5, PR24_after_overrides!$A$3:$A$128, 0), MATCH('Stata dataset (nominal)'!J$1, PR24_after_overrides!$D$2:$AU$2, 0)), INDEX('Cyclical_after overrides'!$A$1:$BD$245,MATCH('Stata dataset (nominal)'!$A5,'Cyclical_after overrides'!$A$1:$A$245,0),MATCH('Stata dataset (nominal)'!J$1,'Cyclical_after overrides'!$A$1:$BD$1,0))), "")</f>
        <v>0.13600000000000001</v>
      </c>
      <c r="K5" s="179">
        <f>_xlfn.IFNA(IF($C5 &gt; "2023-24", INDEX(PR24_after_overrides!$D$3:$AU$128, MATCH('Stata dataset (nominal)'!$A5, PR24_after_overrides!$A$3:$A$128, 0), MATCH('Stata dataset (nominal)'!K$1, PR24_after_overrides!$D$2:$AU$2, 0)), INDEX('Cyclical_after overrides'!$A$1:$BD$245,MATCH('Stata dataset (nominal)'!$A5,'Cyclical_after overrides'!$A$1:$A$245,0),MATCH('Stata dataset (nominal)'!K$1,'Cyclical_after overrides'!$A$1:$BD$1,0))), "")</f>
        <v>0</v>
      </c>
      <c r="L5" s="179">
        <f>_xlfn.IFNA(IF($C5 &gt; "2023-24", INDEX(PR24_after_overrides!$D$3:$AU$128, MATCH('Stata dataset (nominal)'!$A5, PR24_after_overrides!$A$3:$A$128, 0), MATCH('Stata dataset (nominal)'!L$1, PR24_after_overrides!$D$2:$AU$2, 0)), INDEX('Cyclical_after overrides'!$A$1:$BD$245,MATCH('Stata dataset (nominal)'!$A5,'Cyclical_after overrides'!$A$1:$A$245,0),MATCH('Stata dataset (nominal)'!L$1,'Cyclical_after overrides'!$A$1:$BD$1,0))), "")</f>
        <v>0</v>
      </c>
      <c r="M5" s="179">
        <f>_xlfn.IFNA(IF($C5 &gt; "2023-24", INDEX(PR24_after_overrides!$D$3:$AU$128, MATCH('Stata dataset (nominal)'!$A5, PR24_after_overrides!$A$3:$A$128, 0), MATCH('Stata dataset (nominal)'!M$1, PR24_after_overrides!$D$2:$AU$2, 0)), INDEX('Cyclical_after overrides'!$A$1:$BD$245,MATCH('Stata dataset (nominal)'!$A5,'Cyclical_after overrides'!$A$1:$A$245,0),MATCH('Stata dataset (nominal)'!M$1,'Cyclical_after overrides'!$A$1:$BD$1,0))), "")</f>
        <v>4.6360000000000001</v>
      </c>
      <c r="N5" s="179" t="str">
        <f>_xlfn.IFNA(IF($C5 &gt; "2023-24", INDEX(PR24_after_overrides!$D$3:$AU$128, MATCH('Stata dataset (nominal)'!$A5, PR24_after_overrides!$A$3:$A$128, 0), MATCH('Stata dataset (nominal)'!N$1, PR24_after_overrides!$D$2:$AU$2, 0)), INDEX('Cyclical_after overrides'!$A$1:$BD$245,MATCH('Stata dataset (nominal)'!$A5,'Cyclical_after overrides'!$A$1:$A$245,0),MATCH('Stata dataset (nominal)'!N$1,'Cyclical_after overrides'!$A$1:$BD$1,0))), "")</f>
        <v/>
      </c>
      <c r="O5" s="179">
        <f>_xlfn.IFNA(IF($C5 &gt; "2023-24", INDEX(PR24_after_overrides!$D$3:$AU$128, MATCH('Stata dataset (nominal)'!$A5, PR24_after_overrides!$A$3:$A$128, 0), MATCH('Stata dataset (nominal)'!O$1, PR24_after_overrides!$D$2:$AU$2, 0)), INDEX('Cyclical_after overrides'!$A$1:$BD$245,MATCH('Stata dataset (nominal)'!$A5,'Cyclical_after overrides'!$A$1:$A$245,0),MATCH('Stata dataset (nominal)'!O$1,'Cyclical_after overrides'!$A$1:$BD$1,0))), "")</f>
        <v>109.224</v>
      </c>
      <c r="P5" s="179">
        <f>_xlfn.IFNA(IF($C5 &gt; "2023-24", INDEX(PR24_after_overrides!$D$3:$AU$128, MATCH('Stata dataset (nominal)'!$A5, PR24_after_overrides!$A$3:$A$128, 0), MATCH('Stata dataset (nominal)'!P$1, PR24_after_overrides!$D$2:$AU$2, 0)), INDEX('Cyclical_after overrides'!$A$1:$BD$245,MATCH('Stata dataset (nominal)'!$A5,'Cyclical_after overrides'!$A$1:$A$245,0),MATCH('Stata dataset (nominal)'!P$1,'Cyclical_after overrides'!$A$1:$BD$1,0))), "")</f>
        <v>282.48200000000003</v>
      </c>
      <c r="Q5" s="179">
        <f>_xlfn.IFNA(IF($C5 &gt; "2023-24", INDEX(PR24_after_overrides!$D$3:$AU$128, MATCH('Stata dataset (nominal)'!$A5, PR24_after_overrides!$A$3:$A$128, 0), MATCH('Stata dataset (nominal)'!Q$1, PR24_after_overrides!$D$2:$AU$2, 0)), INDEX('Cyclical_after overrides'!$A$1:$BD$245,MATCH('Stata dataset (nominal)'!$A5,'Cyclical_after overrides'!$A$1:$A$245,0),MATCH('Stata dataset (nominal)'!Q$1,'Cyclical_after overrides'!$A$1:$BD$1,0))), "")</f>
        <v>338.98399999999998</v>
      </c>
      <c r="R5" s="179">
        <f>_xlfn.IFNA(IF($C5 &gt; "2023-24", INDEX(PR24_after_overrides!$D$3:$AU$128, MATCH('Stata dataset (nominal)'!$A5, PR24_after_overrides!$A$3:$A$128, 0), MATCH('Stata dataset (nominal)'!R$1, PR24_after_overrides!$D$2:$AU$2, 0)), INDEX('Cyclical_after overrides'!$A$1:$BD$245,MATCH('Stata dataset (nominal)'!$A5,'Cyclical_after overrides'!$A$1:$A$245,0),MATCH('Stata dataset (nominal)'!R$1,'Cyclical_after overrides'!$A$1:$BD$1,0))), "")</f>
        <v>124.236</v>
      </c>
      <c r="S5" s="179">
        <f>_xlfn.IFNA(IF($C5 &gt; "2023-24", INDEX(PR24_after_overrides!$D$3:$AU$128, MATCH('Stata dataset (nominal)'!$A5, PR24_after_overrides!$A$3:$A$128, 0), MATCH('Stata dataset (nominal)'!S$1, PR24_after_overrides!$D$2:$AU$2, 0)), INDEX('Cyclical_after overrides'!$A$1:$BD$245,MATCH('Stata dataset (nominal)'!$A5,'Cyclical_after overrides'!$A$1:$A$245,0),MATCH('Stata dataset (nominal)'!S$1,'Cyclical_after overrides'!$A$1:$BD$1,0))), "")</f>
        <v>519.30600000000004</v>
      </c>
      <c r="T5" s="179">
        <f>_xlfn.IFNA(IF($C5 &gt; "2023-24", INDEX(PR24_after_overrides!$D$3:$AU$128, MATCH('Stata dataset (nominal)'!$A5, PR24_after_overrides!$A$3:$A$128, 0), MATCH('Stata dataset (nominal)'!T$1, PR24_after_overrides!$D$2:$AU$2, 0)), INDEX('Cyclical_after overrides'!$A$1:$BD$245,MATCH('Stata dataset (nominal)'!$A5,'Cyclical_after overrides'!$A$1:$A$245,0),MATCH('Stata dataset (nominal)'!T$1,'Cyclical_after overrides'!$A$1:$BD$1,0))), "")</f>
        <v>1361.1289999999999</v>
      </c>
      <c r="U5" s="179">
        <f>_xlfn.IFNA(IF($C5 &gt; "2023-24", INDEX(PR24_after_overrides!$D$3:$AU$128, MATCH('Stata dataset (nominal)'!$A5, PR24_after_overrides!$A$3:$A$128, 0), MATCH('Stata dataset (nominal)'!U$1, PR24_after_overrides!$D$2:$AU$2, 0)), INDEX('Cyclical_after overrides'!$A$1:$BD$245,MATCH('Stata dataset (nominal)'!$A5,'Cyclical_after overrides'!$A$1:$A$245,0),MATCH('Stata dataset (nominal)'!U$1,'Cyclical_after overrides'!$A$1:$BD$1,0))), "")</f>
        <v>24.713868384006499</v>
      </c>
      <c r="V5" s="179">
        <f>_xlfn.IFNA(IF($C5 &gt; "2023-24", INDEX(PR24_after_overrides!$D$3:$AU$128, MATCH('Stata dataset (nominal)'!$A5, PR24_after_overrides!$A$3:$A$128, 0), MATCH('Stata dataset (nominal)'!V$1, PR24_after_overrides!$D$2:$AU$2, 0)), INDEX('Cyclical_after overrides'!$A$1:$BD$245,MATCH('Stata dataset (nominal)'!$A5,'Cyclical_after overrides'!$A$1:$A$245,0),MATCH('Stata dataset (nominal)'!V$1,'Cyclical_after overrides'!$A$1:$BD$1,0))), "")</f>
        <v>139.13577858008077</v>
      </c>
      <c r="W5" s="179">
        <f>_xlfn.IFNA(IF($C5 &gt; "2023-24", INDEX(PR24_after_overrides!$D$3:$AU$128, MATCH('Stata dataset (nominal)'!$A5, PR24_after_overrides!$A$3:$A$128, 0), MATCH('Stata dataset (nominal)'!W$1, PR24_after_overrides!$D$2:$AU$2, 0)), INDEX('Cyclical_after overrides'!$A$1:$BD$245,MATCH('Stata dataset (nominal)'!$A5,'Cyclical_after overrides'!$A$1:$A$245,0),MATCH('Stata dataset (nominal)'!W$1,'Cyclical_after overrides'!$A$1:$BD$1,0))), "")</f>
        <v>2.1160479475761598</v>
      </c>
      <c r="X5" s="179">
        <f>_xlfn.IFNA(IF($C5 &gt; "2023-24", INDEX(PR24_after_overrides!$D$3:$AU$128, MATCH('Stata dataset (nominal)'!$A5, PR24_after_overrides!$A$3:$A$128, 0), MATCH('Stata dataset (nominal)'!X$1, PR24_after_overrides!$D$2:$AU$2, 0)), INDEX('Cyclical_after overrides'!$A$1:$BD$245,MATCH('Stata dataset (nominal)'!$A5,'Cyclical_after overrides'!$A$1:$A$245,0),MATCH('Stata dataset (nominal)'!X$1,'Cyclical_after overrides'!$A$1:$BD$1,0))), "")</f>
        <v>11.909605798935374</v>
      </c>
      <c r="Y5" s="179">
        <f>_xlfn.IFNA(IF($C5 &gt; "2023-24", INDEX(PR24_after_overrides!$D$3:$AU$128, MATCH('Stata dataset (nominal)'!$A5, PR24_after_overrides!$A$3:$A$128, 0), MATCH('Stata dataset (nominal)'!Y$1, PR24_after_overrides!$D$2:$AU$2, 0)), INDEX('Cyclical_after overrides'!$A$1:$BD$245,MATCH('Stata dataset (nominal)'!$A5,'Cyclical_after overrides'!$A$1:$A$245,0),MATCH('Stata dataset (nominal)'!Y$1,'Cyclical_after overrides'!$A$1:$BD$1,0))), "")</f>
        <v>12.718451807229799</v>
      </c>
      <c r="Z5" s="179">
        <f>_xlfn.IFNA(IF($C5 &gt; "2023-24", INDEX(PR24_after_overrides!$D$3:$AU$128, MATCH('Stata dataset (nominal)'!$A5, PR24_after_overrides!$A$3:$A$128, 0), MATCH('Stata dataset (nominal)'!Z$1, PR24_after_overrides!$D$2:$AU$2, 0)), INDEX('Cyclical_after overrides'!$A$1:$BD$245,MATCH('Stata dataset (nominal)'!$A5,'Cyclical_after overrides'!$A$1:$A$245,0),MATCH('Stata dataset (nominal)'!Z$1,'Cyclical_after overrides'!$A$1:$BD$1,0))), "")</f>
        <v>12.718451807229799</v>
      </c>
      <c r="AA5" s="179">
        <f>_xlfn.IFNA(IF($C5 &gt; "2023-24", INDEX(PR24_after_overrides!$D$3:$AU$128, MATCH('Stata dataset (nominal)'!$A5, PR24_after_overrides!$A$3:$A$128, 0), MATCH('Stata dataset (nominal)'!AA$1, PR24_after_overrides!$D$2:$AU$2, 0)), INDEX('Cyclical_after overrides'!$A$1:$BD$245,MATCH('Stata dataset (nominal)'!$A5,'Cyclical_after overrides'!$A$1:$A$245,0),MATCH('Stata dataset (nominal)'!AA$1,'Cyclical_after overrides'!$A$1:$BD$1,0))), "")</f>
        <v>995.70602640207062</v>
      </c>
      <c r="AB5" s="179">
        <f>INDEX(Depreciation!$U$5:$U$318, MATCH('Stata dataset (nominal)'!$A5, Depreciation!$A$5:$A$318, 0))</f>
        <v>1.4910000000000001</v>
      </c>
      <c r="AC5" s="180">
        <f t="shared" ref="AC5:AC68" si="1">IF(C5&gt;"2023-24","",AVERAGEIFS($AB$4:$AB$317,$B$4:$B$317,B5,$C$4:$C$317,"&lt;="&amp;"2023-24"))</f>
        <v>2.7538730827272726</v>
      </c>
      <c r="AD5" s="72">
        <f>INDEX(Recharges!$V$5:$V$318, MATCH('Stata dataset (nominal)'!$A5, Recharges!$A$5:$A$318, 0))</f>
        <v>2.6840000000000002</v>
      </c>
    </row>
    <row r="6" spans="1:30" x14ac:dyDescent="0.4">
      <c r="A6" s="160" t="str">
        <f t="shared" si="0"/>
        <v>ANH16</v>
      </c>
      <c r="B6" s="160" t="s">
        <v>242</v>
      </c>
      <c r="C6" s="160" t="s">
        <v>247</v>
      </c>
      <c r="D6" s="179">
        <f>_xlfn.IFNA(IF($C6 &gt; "2023-24", INDEX(PR24_after_overrides!$D$3:$AU$128, MATCH('Stata dataset (nominal)'!$A6, PR24_after_overrides!$A$3:$A$128, 0), MATCH('Stata dataset (nominal)'!D$1, PR24_after_overrides!$D$2:$AU$2, 0)), INDEX('Cyclical_after overrides'!$A$1:$BD$245,MATCH('Stata dataset (nominal)'!$A6,'Cyclical_after overrides'!$A$1:$A$245,0),MATCH('Stata dataset (nominal)'!D$1,'Cyclical_after overrides'!$A$1:$BD$1,0))), "")</f>
        <v>1.2283693843594008</v>
      </c>
      <c r="E6" s="179">
        <f>_xlfn.IFNA(IF($C6 &gt; "2023-24", INDEX(PR24_after_overrides!$D$3:$AU$128, MATCH('Stata dataset (nominal)'!$A6, PR24_after_overrides!$A$3:$A$128, 0), MATCH('Stata dataset (nominal)'!E$1, PR24_after_overrides!$D$2:$AU$2, 0)), INDEX('Cyclical_after overrides'!$A$1:$BD$245,MATCH('Stata dataset (nominal)'!$A6,'Cyclical_after overrides'!$A$1:$A$245,0),MATCH('Stata dataset (nominal)'!E$1,'Cyclical_after overrides'!$A$1:$BD$1,0))), "")</f>
        <v>15.590371284431512</v>
      </c>
      <c r="F6" s="179">
        <f>_xlfn.IFNA(IF($C6 &gt; "2023-24", INDEX(PR24_after_overrides!$D$3:$AU$128, MATCH('Stata dataset (nominal)'!$A6, PR24_after_overrides!$A$3:$A$128, 0), MATCH('Stata dataset (nominal)'!F$1, PR24_after_overrides!$D$2:$AU$2, 0)), INDEX('Cyclical_after overrides'!$A$1:$BD$245,MATCH('Stata dataset (nominal)'!$A6,'Cyclical_after overrides'!$A$1:$A$245,0),MATCH('Stata dataset (nominal)'!F$1,'Cyclical_after overrides'!$A$1:$BD$1,0))), "")</f>
        <v>7.7816014473109174</v>
      </c>
      <c r="G6" s="179">
        <f>_xlfn.IFNA(IF($C6 &gt; "2023-24", INDEX(PR24_after_overrides!$D$3:$AU$128, MATCH('Stata dataset (nominal)'!$A6, PR24_after_overrides!$A$3:$A$128, 0), MATCH('Stata dataset (nominal)'!G$1, PR24_after_overrides!$D$2:$AU$2, 0)), INDEX('Cyclical_after overrides'!$A$1:$BD$245,MATCH('Stata dataset (nominal)'!$A6,'Cyclical_after overrides'!$A$1:$A$245,0),MATCH('Stata dataset (nominal)'!G$1,'Cyclical_after overrides'!$A$1:$BD$1,0))), "")</f>
        <v>30.567698000000025</v>
      </c>
      <c r="H6" s="179">
        <f>_xlfn.IFNA(IF($C6 &gt; "2023-24", INDEX(PR24_after_overrides!$D$3:$AU$128, MATCH('Stata dataset (nominal)'!$A6, PR24_after_overrides!$A$3:$A$128, 0), MATCH('Stata dataset (nominal)'!H$1, PR24_after_overrides!$D$2:$AU$2, 0)), INDEX('Cyclical_after overrides'!$A$1:$BD$245,MATCH('Stata dataset (nominal)'!$A6,'Cyclical_after overrides'!$A$1:$A$245,0),MATCH('Stata dataset (nominal)'!H$1,'Cyclical_after overrides'!$A$1:$BD$1,0))), "")</f>
        <v>3.070419408692024</v>
      </c>
      <c r="I6" s="179">
        <f>_xlfn.IFNA(IF($C6 &gt; "2023-24", INDEX(PR24_after_overrides!$D$3:$AU$128, MATCH('Stata dataset (nominal)'!$A6, PR24_after_overrides!$A$3:$A$128, 0), MATCH('Stata dataset (nominal)'!I$1, PR24_after_overrides!$D$2:$AU$2, 0)), INDEX('Cyclical_after overrides'!$A$1:$BD$245,MATCH('Stata dataset (nominal)'!$A6,'Cyclical_after overrides'!$A$1:$A$245,0),MATCH('Stata dataset (nominal)'!I$1,'Cyclical_after overrides'!$A$1:$BD$1,0))), "")</f>
        <v>13.578670983537153</v>
      </c>
      <c r="J6" s="179" t="str">
        <f>_xlfn.IFNA(IF($C6 &gt; "2023-24", INDEX(PR24_after_overrides!$D$3:$AU$128, MATCH('Stata dataset (nominal)'!$A6, PR24_after_overrides!$A$3:$A$128, 0), MATCH('Stata dataset (nominal)'!J$1, PR24_after_overrides!$D$2:$AU$2, 0)), INDEX('Cyclical_after overrides'!$A$1:$BD$245,MATCH('Stata dataset (nominal)'!$A6,'Cyclical_after overrides'!$A$1:$A$245,0),MATCH('Stata dataset (nominal)'!J$1,'Cyclical_after overrides'!$A$1:$BD$1,0))), "")</f>
        <v/>
      </c>
      <c r="K6" s="179" t="str">
        <f>_xlfn.IFNA(IF($C6 &gt; "2023-24", INDEX(PR24_after_overrides!$D$3:$AU$128, MATCH('Stata dataset (nominal)'!$A6, PR24_after_overrides!$A$3:$A$128, 0), MATCH('Stata dataset (nominal)'!K$1, PR24_after_overrides!$D$2:$AU$2, 0)), INDEX('Cyclical_after overrides'!$A$1:$BD$245,MATCH('Stata dataset (nominal)'!$A6,'Cyclical_after overrides'!$A$1:$A$245,0),MATCH('Stata dataset (nominal)'!K$1,'Cyclical_after overrides'!$A$1:$BD$1,0))), "")</f>
        <v/>
      </c>
      <c r="L6" s="179">
        <f>_xlfn.IFNA(IF($C6 &gt; "2023-24", INDEX(PR24_after_overrides!$D$3:$AU$128, MATCH('Stata dataset (nominal)'!$A6, PR24_after_overrides!$A$3:$A$128, 0), MATCH('Stata dataset (nominal)'!L$1, PR24_after_overrides!$D$2:$AU$2, 0)), INDEX('Cyclical_after overrides'!$A$1:$BD$245,MATCH('Stata dataset (nominal)'!$A6,'Cyclical_after overrides'!$A$1:$A$245,0),MATCH('Stata dataset (nominal)'!L$1,'Cyclical_after overrides'!$A$1:$BD$1,0))), "")</f>
        <v>0</v>
      </c>
      <c r="M6" s="179">
        <f>_xlfn.IFNA(IF($C6 &gt; "2023-24", INDEX(PR24_after_overrides!$D$3:$AU$128, MATCH('Stata dataset (nominal)'!$A6, PR24_after_overrides!$A$3:$A$128, 0), MATCH('Stata dataset (nominal)'!M$1, PR24_after_overrides!$D$2:$AU$2, 0)), INDEX('Cyclical_after overrides'!$A$1:$BD$245,MATCH('Stata dataset (nominal)'!$A6,'Cyclical_after overrides'!$A$1:$A$245,0),MATCH('Stata dataset (nominal)'!M$1,'Cyclical_after overrides'!$A$1:$BD$1,0))), "")</f>
        <v>0.17199999999999999</v>
      </c>
      <c r="N6" s="179" t="str">
        <f>_xlfn.IFNA(IF($C6 &gt; "2023-24", INDEX(PR24_after_overrides!$D$3:$AU$128, MATCH('Stata dataset (nominal)'!$A6, PR24_after_overrides!$A$3:$A$128, 0), MATCH('Stata dataset (nominal)'!N$1, PR24_after_overrides!$D$2:$AU$2, 0)), INDEX('Cyclical_after overrides'!$A$1:$BD$245,MATCH('Stata dataset (nominal)'!$A6,'Cyclical_after overrides'!$A$1:$A$245,0),MATCH('Stata dataset (nominal)'!N$1,'Cyclical_after overrides'!$A$1:$BD$1,0))), "")</f>
        <v/>
      </c>
      <c r="O6" s="179">
        <f>_xlfn.IFNA(IF($C6 &gt; "2023-24", INDEX(PR24_after_overrides!$D$3:$AU$128, MATCH('Stata dataset (nominal)'!$A6, PR24_after_overrides!$A$3:$A$128, 0), MATCH('Stata dataset (nominal)'!O$1, PR24_after_overrides!$D$2:$AU$2, 0)), INDEX('Cyclical_after overrides'!$A$1:$BD$245,MATCH('Stata dataset (nominal)'!$A6,'Cyclical_after overrides'!$A$1:$A$245,0),MATCH('Stata dataset (nominal)'!O$1,'Cyclical_after overrides'!$A$1:$BD$1,0))), "")</f>
        <v>104.92480363883401</v>
      </c>
      <c r="P6" s="179">
        <f>_xlfn.IFNA(IF($C6 &gt; "2023-24", INDEX(PR24_after_overrides!$D$3:$AU$128, MATCH('Stata dataset (nominal)'!$A6, PR24_after_overrides!$A$3:$A$128, 0), MATCH('Stata dataset (nominal)'!P$1, PR24_after_overrides!$D$2:$AU$2, 0)), INDEX('Cyclical_after overrides'!$A$1:$BD$245,MATCH('Stata dataset (nominal)'!$A6,'Cyclical_after overrides'!$A$1:$A$245,0),MATCH('Stata dataset (nominal)'!P$1,'Cyclical_after overrides'!$A$1:$BD$1,0))), "")</f>
        <v>271.98980363883402</v>
      </c>
      <c r="Q6" s="179">
        <f>_xlfn.IFNA(IF($C6 &gt; "2023-24", INDEX(PR24_after_overrides!$D$3:$AU$128, MATCH('Stata dataset (nominal)'!$A6, PR24_after_overrides!$A$3:$A$128, 0), MATCH('Stata dataset (nominal)'!Q$1, PR24_after_overrides!$D$2:$AU$2, 0)), INDEX('Cyclical_after overrides'!$A$1:$BD$245,MATCH('Stata dataset (nominal)'!$A6,'Cyclical_after overrides'!$A$1:$A$245,0),MATCH('Stata dataset (nominal)'!Q$1,'Cyclical_after overrides'!$A$1:$BD$1,0))), "")</f>
        <v>315.14819636116601</v>
      </c>
      <c r="R6" s="179">
        <f>_xlfn.IFNA(IF($C6 &gt; "2023-24", INDEX(PR24_after_overrides!$D$3:$AU$128, MATCH('Stata dataset (nominal)'!$A6, PR24_after_overrides!$A$3:$A$128, 0), MATCH('Stata dataset (nominal)'!R$1, PR24_after_overrides!$D$2:$AU$2, 0)), INDEX('Cyclical_after overrides'!$A$1:$BD$245,MATCH('Stata dataset (nominal)'!$A6,'Cyclical_after overrides'!$A$1:$A$245,0),MATCH('Stata dataset (nominal)'!R$1,'Cyclical_after overrides'!$A$1:$BD$1,0))), "")</f>
        <v>127.667743694126</v>
      </c>
      <c r="S6" s="179">
        <f>_xlfn.IFNA(IF($C6 &gt; "2023-24", INDEX(PR24_after_overrides!$D$3:$AU$128, MATCH('Stata dataset (nominal)'!$A6, PR24_after_overrides!$A$3:$A$128, 0), MATCH('Stata dataset (nominal)'!S$1, PR24_after_overrides!$D$2:$AU$2, 0)), INDEX('Cyclical_after overrides'!$A$1:$BD$245,MATCH('Stata dataset (nominal)'!$A6,'Cyclical_after overrides'!$A$1:$A$245,0),MATCH('Stata dataset (nominal)'!S$1,'Cyclical_after overrides'!$A$1:$BD$1,0))), "")</f>
        <v>529.57374369412605</v>
      </c>
      <c r="T6" s="179">
        <f>_xlfn.IFNA(IF($C6 &gt; "2023-24", INDEX(PR24_after_overrides!$D$3:$AU$128, MATCH('Stata dataset (nominal)'!$A6, PR24_after_overrides!$A$3:$A$128, 0), MATCH('Stata dataset (nominal)'!T$1, PR24_after_overrides!$D$2:$AU$2, 0)), INDEX('Cyclical_after overrides'!$A$1:$BD$245,MATCH('Stata dataset (nominal)'!$A6,'Cyclical_after overrides'!$A$1:$A$245,0),MATCH('Stata dataset (nominal)'!T$1,'Cyclical_after overrides'!$A$1:$BD$1,0))), "")</f>
        <v>1381.3792563058701</v>
      </c>
      <c r="U6" s="179">
        <f>_xlfn.IFNA(IF($C6 &gt; "2023-24", INDEX(PR24_after_overrides!$D$3:$AU$128, MATCH('Stata dataset (nominal)'!$A6, PR24_after_overrides!$A$3:$A$128, 0), MATCH('Stata dataset (nominal)'!U$1, PR24_after_overrides!$D$2:$AU$2, 0)), INDEX('Cyclical_after overrides'!$A$1:$BD$245,MATCH('Stata dataset (nominal)'!$A6,'Cyclical_after overrides'!$A$1:$A$245,0),MATCH('Stata dataset (nominal)'!U$1,'Cyclical_after overrides'!$A$1:$BD$1,0))), "")</f>
        <v>24.433306474292376</v>
      </c>
      <c r="V6" s="179">
        <f>_xlfn.IFNA(IF($C6 &gt; "2023-24", INDEX(PR24_after_overrides!$D$3:$AU$128, MATCH('Stata dataset (nominal)'!$A6, PR24_after_overrides!$A$3:$A$128, 0), MATCH('Stata dataset (nominal)'!V$1, PR24_after_overrides!$D$2:$AU$2, 0)), INDEX('Cyclical_after overrides'!$A$1:$BD$245,MATCH('Stata dataset (nominal)'!$A6,'Cyclical_after overrides'!$A$1:$A$245,0),MATCH('Stata dataset (nominal)'!V$1,'Cyclical_after overrides'!$A$1:$BD$1,0))), "")</f>
        <v>139.5071290797064</v>
      </c>
      <c r="W6" s="179">
        <f>_xlfn.IFNA(IF($C6 &gt; "2023-24", INDEX(PR24_after_overrides!$D$3:$AU$128, MATCH('Stata dataset (nominal)'!$A6, PR24_after_overrides!$A$3:$A$128, 0), MATCH('Stata dataset (nominal)'!W$1, PR24_after_overrides!$D$2:$AU$2, 0)), INDEX('Cyclical_after overrides'!$A$1:$BD$245,MATCH('Stata dataset (nominal)'!$A6,'Cyclical_after overrides'!$A$1:$A$245,0),MATCH('Stata dataset (nominal)'!W$1,'Cyclical_after overrides'!$A$1:$BD$1,0))), "")</f>
        <v>2.0485227277610276</v>
      </c>
      <c r="X6" s="179">
        <f>_xlfn.IFNA(IF($C6 &gt; "2023-24", INDEX(PR24_after_overrides!$D$3:$AU$128, MATCH('Stata dataset (nominal)'!$A6, PR24_after_overrides!$A$3:$A$128, 0), MATCH('Stata dataset (nominal)'!X$1, PR24_after_overrides!$D$2:$AU$2, 0)), INDEX('Cyclical_after overrides'!$A$1:$BD$245,MATCH('Stata dataset (nominal)'!$A6,'Cyclical_after overrides'!$A$1:$A$245,0),MATCH('Stata dataset (nominal)'!X$1,'Cyclical_after overrides'!$A$1:$BD$1,0))), "")</f>
        <v>11.909605798935374</v>
      </c>
      <c r="Y6" s="179">
        <f>_xlfn.IFNA(IF($C6 &gt; "2023-24", INDEX(PR24_after_overrides!$D$3:$AU$128, MATCH('Stata dataset (nominal)'!$A6, PR24_after_overrides!$A$3:$A$128, 0), MATCH('Stata dataset (nominal)'!Y$1, PR24_after_overrides!$D$2:$AU$2, 0)), INDEX('Cyclical_after overrides'!$A$1:$BD$245,MATCH('Stata dataset (nominal)'!$A6,'Cyclical_after overrides'!$A$1:$A$245,0),MATCH('Stata dataset (nominal)'!Y$1,'Cyclical_after overrides'!$A$1:$BD$1,0))), "")</f>
        <v>12.717524045562964</v>
      </c>
      <c r="Z6" s="179">
        <f>_xlfn.IFNA(IF($C6 &gt; "2023-24", INDEX(PR24_after_overrides!$D$3:$AU$128, MATCH('Stata dataset (nominal)'!$A6, PR24_after_overrides!$A$3:$A$128, 0), MATCH('Stata dataset (nominal)'!Z$1, PR24_after_overrides!$D$2:$AU$2, 0)), INDEX('Cyclical_after overrides'!$A$1:$BD$245,MATCH('Stata dataset (nominal)'!$A6,'Cyclical_after overrides'!$A$1:$A$245,0),MATCH('Stata dataset (nominal)'!Z$1,'Cyclical_after overrides'!$A$1:$BD$1,0))), "")</f>
        <v>12.717524045562964</v>
      </c>
      <c r="AA6" s="179">
        <f>_xlfn.IFNA(IF($C6 &gt; "2023-24", INDEX(PR24_after_overrides!$D$3:$AU$128, MATCH('Stata dataset (nominal)'!$A6, PR24_after_overrides!$A$3:$A$128, 0), MATCH('Stata dataset (nominal)'!AA$1, PR24_after_overrides!$D$2:$AU$2, 0)), INDEX('Cyclical_after overrides'!$A$1:$BD$245,MATCH('Stata dataset (nominal)'!$A6,'Cyclical_after overrides'!$A$1:$A$245,0),MATCH('Stata dataset (nominal)'!AA$1,'Cyclical_after overrides'!$A$1:$BD$1,0))), "")</f>
        <v>908.81279359483801</v>
      </c>
      <c r="AB6" s="179">
        <f>INDEX(Depreciation!$U$5:$U$318, MATCH('Stata dataset (nominal)'!$A6, Depreciation!$A$5:$A$318, 0))</f>
        <v>1.613</v>
      </c>
      <c r="AC6" s="180">
        <f t="shared" si="1"/>
        <v>2.7538730827272726</v>
      </c>
      <c r="AD6" s="72">
        <f>INDEX(Recharges!$V$5:$V$318, MATCH('Stata dataset (nominal)'!$A6, Recharges!$A$5:$A$318, 0))</f>
        <v>2.8890000000000002</v>
      </c>
    </row>
    <row r="7" spans="1:30" x14ac:dyDescent="0.4">
      <c r="A7" s="160" t="str">
        <f t="shared" si="0"/>
        <v>ANH17</v>
      </c>
      <c r="B7" s="160" t="s">
        <v>242</v>
      </c>
      <c r="C7" s="160" t="s">
        <v>249</v>
      </c>
      <c r="D7" s="179">
        <f>_xlfn.IFNA(IF($C7 &gt; "2023-24", INDEX(PR24_after_overrides!$D$3:$AU$128, MATCH('Stata dataset (nominal)'!$A7, PR24_after_overrides!$A$3:$A$128, 0), MATCH('Stata dataset (nominal)'!D$1, PR24_after_overrides!$D$2:$AU$2, 0)), INDEX('Cyclical_after overrides'!$A$1:$BD$245,MATCH('Stata dataset (nominal)'!$A7,'Cyclical_after overrides'!$A$1:$A$245,0),MATCH('Stata dataset (nominal)'!D$1,'Cyclical_after overrides'!$A$1:$BD$1,0))), "")</f>
        <v>1.2117357406647515</v>
      </c>
      <c r="E7" s="179">
        <f>_xlfn.IFNA(IF($C7 &gt; "2023-24", INDEX(PR24_after_overrides!$D$3:$AU$128, MATCH('Stata dataset (nominal)'!$A7, PR24_after_overrides!$A$3:$A$128, 0), MATCH('Stata dataset (nominal)'!E$1, PR24_after_overrides!$D$2:$AU$2, 0)), INDEX('Cyclical_after overrides'!$A$1:$BD$245,MATCH('Stata dataset (nominal)'!$A7,'Cyclical_after overrides'!$A$1:$A$245,0),MATCH('Stata dataset (nominal)'!E$1,'Cyclical_after overrides'!$A$1:$BD$1,0))), "")</f>
        <v>16.624997263245405</v>
      </c>
      <c r="F7" s="179">
        <f>_xlfn.IFNA(IF($C7 &gt; "2023-24", INDEX(PR24_after_overrides!$D$3:$AU$128, MATCH('Stata dataset (nominal)'!$A7, PR24_after_overrides!$A$3:$A$128, 0), MATCH('Stata dataset (nominal)'!F$1, PR24_after_overrides!$D$2:$AU$2, 0)), INDEX('Cyclical_after overrides'!$A$1:$BD$245,MATCH('Stata dataset (nominal)'!$A7,'Cyclical_after overrides'!$A$1:$A$245,0),MATCH('Stata dataset (nominal)'!F$1,'Cyclical_after overrides'!$A$1:$BD$1,0))), "")</f>
        <v>8.4430720342069474</v>
      </c>
      <c r="G7" s="179">
        <f>_xlfn.IFNA(IF($C7 &gt; "2023-24", INDEX(PR24_after_overrides!$D$3:$AU$128, MATCH('Stata dataset (nominal)'!$A7, PR24_after_overrides!$A$3:$A$128, 0), MATCH('Stata dataset (nominal)'!G$1, PR24_after_overrides!$D$2:$AU$2, 0)), INDEX('Cyclical_after overrides'!$A$1:$BD$245,MATCH('Stata dataset (nominal)'!$A7,'Cyclical_after overrides'!$A$1:$A$245,0),MATCH('Stata dataset (nominal)'!G$1,'Cyclical_after overrides'!$A$1:$BD$1,0))), "")</f>
        <v>27.36538000000003</v>
      </c>
      <c r="H7" s="179">
        <f>_xlfn.IFNA(IF($C7 &gt; "2023-24", INDEX(PR24_after_overrides!$D$3:$AU$128, MATCH('Stata dataset (nominal)'!$A7, PR24_after_overrides!$A$3:$A$128, 0), MATCH('Stata dataset (nominal)'!H$1, PR24_after_overrides!$D$2:$AU$2, 0)), INDEX('Cyclical_after overrides'!$A$1:$BD$245,MATCH('Stata dataset (nominal)'!$A7,'Cyclical_after overrides'!$A$1:$A$245,0),MATCH('Stata dataset (nominal)'!H$1,'Cyclical_after overrides'!$A$1:$BD$1,0))), "")</f>
        <v>2.938693052758147</v>
      </c>
      <c r="I7" s="179">
        <f>_xlfn.IFNA(IF($C7 &gt; "2023-24", INDEX(PR24_after_overrides!$D$3:$AU$128, MATCH('Stata dataset (nominal)'!$A7, PR24_after_overrides!$A$3:$A$128, 0), MATCH('Stata dataset (nominal)'!I$1, PR24_after_overrides!$D$2:$AU$2, 0)), INDEX('Cyclical_after overrides'!$A$1:$BD$245,MATCH('Stata dataset (nominal)'!$A7,'Cyclical_after overrides'!$A$1:$A$245,0),MATCH('Stata dataset (nominal)'!I$1,'Cyclical_after overrides'!$A$1:$BD$1,0))), "")</f>
        <v>13.68385067740933</v>
      </c>
      <c r="J7" s="179" t="str">
        <f>_xlfn.IFNA(IF($C7 &gt; "2023-24", INDEX(PR24_after_overrides!$D$3:$AU$128, MATCH('Stata dataset (nominal)'!$A7, PR24_after_overrides!$A$3:$A$128, 0), MATCH('Stata dataset (nominal)'!J$1, PR24_after_overrides!$D$2:$AU$2, 0)), INDEX('Cyclical_after overrides'!$A$1:$BD$245,MATCH('Stata dataset (nominal)'!$A7,'Cyclical_after overrides'!$A$1:$A$245,0),MATCH('Stata dataset (nominal)'!J$1,'Cyclical_after overrides'!$A$1:$BD$1,0))), "")</f>
        <v/>
      </c>
      <c r="K7" s="179" t="str">
        <f>_xlfn.IFNA(IF($C7 &gt; "2023-24", INDEX(PR24_after_overrides!$D$3:$AU$128, MATCH('Stata dataset (nominal)'!$A7, PR24_after_overrides!$A$3:$A$128, 0), MATCH('Stata dataset (nominal)'!K$1, PR24_after_overrides!$D$2:$AU$2, 0)), INDEX('Cyclical_after overrides'!$A$1:$BD$245,MATCH('Stata dataset (nominal)'!$A7,'Cyclical_after overrides'!$A$1:$A$245,0),MATCH('Stata dataset (nominal)'!K$1,'Cyclical_after overrides'!$A$1:$BD$1,0))), "")</f>
        <v/>
      </c>
      <c r="L7" s="179">
        <f>_xlfn.IFNA(IF($C7 &gt; "2023-24", INDEX(PR24_after_overrides!$D$3:$AU$128, MATCH('Stata dataset (nominal)'!$A7, PR24_after_overrides!$A$3:$A$128, 0), MATCH('Stata dataset (nominal)'!L$1, PR24_after_overrides!$D$2:$AU$2, 0)), INDEX('Cyclical_after overrides'!$A$1:$BD$245,MATCH('Stata dataset (nominal)'!$A7,'Cyclical_after overrides'!$A$1:$A$245,0),MATCH('Stata dataset (nominal)'!L$1,'Cyclical_after overrides'!$A$1:$BD$1,0))), "")</f>
        <v>0</v>
      </c>
      <c r="M7" s="179">
        <f>_xlfn.IFNA(IF($C7 &gt; "2023-24", INDEX(PR24_after_overrides!$D$3:$AU$128, MATCH('Stata dataset (nominal)'!$A7, PR24_after_overrides!$A$3:$A$128, 0), MATCH('Stata dataset (nominal)'!M$1, PR24_after_overrides!$D$2:$AU$2, 0)), INDEX('Cyclical_after overrides'!$A$1:$BD$245,MATCH('Stata dataset (nominal)'!$A7,'Cyclical_after overrides'!$A$1:$A$245,0),MATCH('Stata dataset (nominal)'!M$1,'Cyclical_after overrides'!$A$1:$BD$1,0))), "")</f>
        <v>2.7570000000000001</v>
      </c>
      <c r="N7" s="179" t="str">
        <f>_xlfn.IFNA(IF($C7 &gt; "2023-24", INDEX(PR24_after_overrides!$D$3:$AU$128, MATCH('Stata dataset (nominal)'!$A7, PR24_after_overrides!$A$3:$A$128, 0), MATCH('Stata dataset (nominal)'!N$1, PR24_after_overrides!$D$2:$AU$2, 0)), INDEX('Cyclical_after overrides'!$A$1:$BD$245,MATCH('Stata dataset (nominal)'!$A7,'Cyclical_after overrides'!$A$1:$A$245,0),MATCH('Stata dataset (nominal)'!N$1,'Cyclical_after overrides'!$A$1:$BD$1,0))), "")</f>
        <v/>
      </c>
      <c r="O7" s="179">
        <f>_xlfn.IFNA(IF($C7 &gt; "2023-24", INDEX(PR24_after_overrides!$D$3:$AU$128, MATCH('Stata dataset (nominal)'!$A7, PR24_after_overrides!$A$3:$A$128, 0), MATCH('Stata dataset (nominal)'!O$1, PR24_after_overrides!$D$2:$AU$2, 0)), INDEX('Cyclical_after overrides'!$A$1:$BD$245,MATCH('Stata dataset (nominal)'!$A7,'Cyclical_after overrides'!$A$1:$A$245,0),MATCH('Stata dataset (nominal)'!O$1,'Cyclical_after overrides'!$A$1:$BD$1,0))), "")</f>
        <v>101.200872855019</v>
      </c>
      <c r="P7" s="179">
        <f>_xlfn.IFNA(IF($C7 &gt; "2023-24", INDEX(PR24_after_overrides!$D$3:$AU$128, MATCH('Stata dataset (nominal)'!$A7, PR24_after_overrides!$A$3:$A$128, 0), MATCH('Stata dataset (nominal)'!P$1, PR24_after_overrides!$D$2:$AU$2, 0)), INDEX('Cyclical_after overrides'!$A$1:$BD$245,MATCH('Stata dataset (nominal)'!$A7,'Cyclical_after overrides'!$A$1:$A$245,0),MATCH('Stata dataset (nominal)'!P$1,'Cyclical_after overrides'!$A$1:$BD$1,0))), "")</f>
        <v>262.92287285501902</v>
      </c>
      <c r="Q7" s="179">
        <f>_xlfn.IFNA(IF($C7 &gt; "2023-24", INDEX(PR24_after_overrides!$D$3:$AU$128, MATCH('Stata dataset (nominal)'!$A7, PR24_after_overrides!$A$3:$A$128, 0), MATCH('Stata dataset (nominal)'!Q$1, PR24_after_overrides!$D$2:$AU$2, 0)), INDEX('Cyclical_after overrides'!$A$1:$BD$245,MATCH('Stata dataset (nominal)'!$A7,'Cyclical_after overrides'!$A$1:$A$245,0),MATCH('Stata dataset (nominal)'!Q$1,'Cyclical_after overrides'!$A$1:$BD$1,0))), "")</f>
        <v>294.636127144981</v>
      </c>
      <c r="R7" s="179">
        <f>_xlfn.IFNA(IF($C7 &gt; "2023-24", INDEX(PR24_after_overrides!$D$3:$AU$128, MATCH('Stata dataset (nominal)'!$A7, PR24_after_overrides!$A$3:$A$128, 0), MATCH('Stata dataset (nominal)'!R$1, PR24_after_overrides!$D$2:$AU$2, 0)), INDEX('Cyclical_after overrides'!$A$1:$BD$245,MATCH('Stata dataset (nominal)'!$A7,'Cyclical_after overrides'!$A$1:$A$245,0),MATCH('Stata dataset (nominal)'!R$1,'Cyclical_after overrides'!$A$1:$BD$1,0))), "")</f>
        <v>131.46491311764299</v>
      </c>
      <c r="S7" s="179">
        <f>_xlfn.IFNA(IF($C7 &gt; "2023-24", INDEX(PR24_after_overrides!$D$3:$AU$128, MATCH('Stata dataset (nominal)'!$A7, PR24_after_overrides!$A$3:$A$128, 0), MATCH('Stata dataset (nominal)'!S$1, PR24_after_overrides!$D$2:$AU$2, 0)), INDEX('Cyclical_after overrides'!$A$1:$BD$245,MATCH('Stata dataset (nominal)'!$A7,'Cyclical_after overrides'!$A$1:$A$245,0),MATCH('Stata dataset (nominal)'!S$1,'Cyclical_after overrides'!$A$1:$BD$1,0))), "")</f>
        <v>545.32191311764302</v>
      </c>
      <c r="T7" s="179">
        <f>_xlfn.IFNA(IF($C7 &gt; "2023-24", INDEX(PR24_after_overrides!$D$3:$AU$128, MATCH('Stata dataset (nominal)'!$A7, PR24_after_overrides!$A$3:$A$128, 0), MATCH('Stata dataset (nominal)'!T$1, PR24_after_overrides!$D$2:$AU$2, 0)), INDEX('Cyclical_after overrides'!$A$1:$BD$245,MATCH('Stata dataset (nominal)'!$A7,'Cyclical_after overrides'!$A$1:$A$245,0),MATCH('Stata dataset (nominal)'!T$1,'Cyclical_after overrides'!$A$1:$BD$1,0))), "")</f>
        <v>1422.7450868823601</v>
      </c>
      <c r="U7" s="179">
        <f>_xlfn.IFNA(IF($C7 &gt; "2023-24", INDEX(PR24_after_overrides!$D$3:$AU$128, MATCH('Stata dataset (nominal)'!$A7, PR24_after_overrides!$A$3:$A$128, 0), MATCH('Stata dataset (nominal)'!U$1, PR24_after_overrides!$D$2:$AU$2, 0)), INDEX('Cyclical_after overrides'!$A$1:$BD$245,MATCH('Stata dataset (nominal)'!$A7,'Cyclical_after overrides'!$A$1:$A$245,0),MATCH('Stata dataset (nominal)'!U$1,'Cyclical_after overrides'!$A$1:$BD$1,0))), "")</f>
        <v>23.619757815926526</v>
      </c>
      <c r="V7" s="179">
        <f>_xlfn.IFNA(IF($C7 &gt; "2023-24", INDEX(PR24_after_overrides!$D$3:$AU$128, MATCH('Stata dataset (nominal)'!$A7, PR24_after_overrides!$A$3:$A$128, 0), MATCH('Stata dataset (nominal)'!V$1, PR24_after_overrides!$D$2:$AU$2, 0)), INDEX('Cyclical_after overrides'!$A$1:$BD$245,MATCH('Stata dataset (nominal)'!$A7,'Cyclical_after overrides'!$A$1:$A$245,0),MATCH('Stata dataset (nominal)'!V$1,'Cyclical_after overrides'!$A$1:$BD$1,0))), "")</f>
        <v>140.65554757442877</v>
      </c>
      <c r="W7" s="179">
        <f>_xlfn.IFNA(IF($C7 &gt; "2023-24", INDEX(PR24_after_overrides!$D$3:$AU$128, MATCH('Stata dataset (nominal)'!$A7, PR24_after_overrides!$A$3:$A$128, 0), MATCH('Stata dataset (nominal)'!W$1, PR24_after_overrides!$D$2:$AU$2, 0)), INDEX('Cyclical_after overrides'!$A$1:$BD$245,MATCH('Stata dataset (nominal)'!$A7,'Cyclical_after overrides'!$A$1:$A$245,0),MATCH('Stata dataset (nominal)'!W$1,'Cyclical_after overrides'!$A$1:$BD$1,0))), "")</f>
        <v>1.8317059562795099</v>
      </c>
      <c r="X7" s="179">
        <f>_xlfn.IFNA(IF($C7 &gt; "2023-24", INDEX(PR24_after_overrides!$D$3:$AU$128, MATCH('Stata dataset (nominal)'!$A7, PR24_after_overrides!$A$3:$A$128, 0), MATCH('Stata dataset (nominal)'!X$1, PR24_after_overrides!$D$2:$AU$2, 0)), INDEX('Cyclical_after overrides'!$A$1:$BD$245,MATCH('Stata dataset (nominal)'!$A7,'Cyclical_after overrides'!$A$1:$A$245,0),MATCH('Stata dataset (nominal)'!X$1,'Cyclical_after overrides'!$A$1:$BD$1,0))), "")</f>
        <v>11.909605798935374</v>
      </c>
      <c r="Y7" s="179">
        <f>_xlfn.IFNA(IF($C7 &gt; "2023-24", INDEX(PR24_after_overrides!$D$3:$AU$128, MATCH('Stata dataset (nominal)'!$A7, PR24_after_overrides!$A$3:$A$128, 0), MATCH('Stata dataset (nominal)'!Y$1, PR24_after_overrides!$D$2:$AU$2, 0)), INDEX('Cyclical_after overrides'!$A$1:$BD$245,MATCH('Stata dataset (nominal)'!$A7,'Cyclical_after overrides'!$A$1:$A$245,0),MATCH('Stata dataset (nominal)'!Y$1,'Cyclical_after overrides'!$A$1:$BD$1,0))), "")</f>
        <v>12.710307563167383</v>
      </c>
      <c r="Z7" s="179">
        <f>_xlfn.IFNA(IF($C7 &gt; "2023-24", INDEX(PR24_after_overrides!$D$3:$AU$128, MATCH('Stata dataset (nominal)'!$A7, PR24_after_overrides!$A$3:$A$128, 0), MATCH('Stata dataset (nominal)'!Z$1, PR24_after_overrides!$D$2:$AU$2, 0)), INDEX('Cyclical_after overrides'!$A$1:$BD$245,MATCH('Stata dataset (nominal)'!$A7,'Cyclical_after overrides'!$A$1:$A$245,0),MATCH('Stata dataset (nominal)'!Z$1,'Cyclical_after overrides'!$A$1:$BD$1,0))), "")</f>
        <v>12.297180731378093</v>
      </c>
      <c r="AA7" s="179">
        <f>_xlfn.IFNA(IF($C7 &gt; "2023-24", INDEX(PR24_after_overrides!$D$3:$AU$128, MATCH('Stata dataset (nominal)'!$A7, PR24_after_overrides!$A$3:$A$128, 0), MATCH('Stata dataset (nominal)'!AA$1, PR24_after_overrides!$D$2:$AU$2, 0)), INDEX('Cyclical_after overrides'!$A$1:$BD$245,MATCH('Stata dataset (nominal)'!$A7,'Cyclical_after overrides'!$A$1:$A$245,0),MATCH('Stata dataset (nominal)'!AA$1,'Cyclical_after overrides'!$A$1:$BD$1,0))), "")</f>
        <v>946.03846452409084</v>
      </c>
      <c r="AB7" s="179">
        <f>INDEX(Depreciation!$U$5:$U$318, MATCH('Stata dataset (nominal)'!$A7, Depreciation!$A$5:$A$318, 0))</f>
        <v>1.3290000000000002</v>
      </c>
      <c r="AC7" s="180">
        <f t="shared" si="1"/>
        <v>2.7538730827272726</v>
      </c>
      <c r="AD7" s="72">
        <f>INDEX(Recharges!$V$5:$V$318, MATCH('Stata dataset (nominal)'!$A7, Recharges!$A$5:$A$318, 0))</f>
        <v>3.3949999999999996</v>
      </c>
    </row>
    <row r="8" spans="1:30" x14ac:dyDescent="0.4">
      <c r="A8" s="160" t="str">
        <f t="shared" si="0"/>
        <v>ANH18</v>
      </c>
      <c r="B8" s="160" t="s">
        <v>242</v>
      </c>
      <c r="C8" s="160" t="s">
        <v>251</v>
      </c>
      <c r="D8" s="179">
        <f>_xlfn.IFNA(IF($C8 &gt; "2023-24", INDEX(PR24_after_overrides!$D$3:$AU$128, MATCH('Stata dataset (nominal)'!$A8, PR24_after_overrides!$A$3:$A$128, 0), MATCH('Stata dataset (nominal)'!D$1, PR24_after_overrides!$D$2:$AU$2, 0)), INDEX('Cyclical_after overrides'!$A$1:$BD$245,MATCH('Stata dataset (nominal)'!$A8,'Cyclical_after overrides'!$A$1:$A$245,0),MATCH('Stata dataset (nominal)'!D$1,'Cyclical_after overrides'!$A$1:$BD$1,0))), "")</f>
        <v>1.1806332960179113</v>
      </c>
      <c r="E8" s="179">
        <f>_xlfn.IFNA(IF($C8 &gt; "2023-24", INDEX(PR24_after_overrides!$D$3:$AU$128, MATCH('Stata dataset (nominal)'!$A8, PR24_after_overrides!$A$3:$A$128, 0), MATCH('Stata dataset (nominal)'!E$1, PR24_after_overrides!$D$2:$AU$2, 0)), INDEX('Cyclical_after overrides'!$A$1:$BD$245,MATCH('Stata dataset (nominal)'!$A8,'Cyclical_after overrides'!$A$1:$A$245,0),MATCH('Stata dataset (nominal)'!E$1,'Cyclical_after overrides'!$A$1:$BD$1,0))), "")</f>
        <v>17.337</v>
      </c>
      <c r="F8" s="179">
        <f>_xlfn.IFNA(IF($C8 &gt; "2023-24", INDEX(PR24_after_overrides!$D$3:$AU$128, MATCH('Stata dataset (nominal)'!$A8, PR24_after_overrides!$A$3:$A$128, 0), MATCH('Stata dataset (nominal)'!F$1, PR24_after_overrides!$D$2:$AU$2, 0)), INDEX('Cyclical_after overrides'!$A$1:$BD$245,MATCH('Stata dataset (nominal)'!$A8,'Cyclical_after overrides'!$A$1:$A$245,0),MATCH('Stata dataset (nominal)'!F$1,'Cyclical_after overrides'!$A$1:$BD$1,0))), "")</f>
        <v>9.3859999999999992</v>
      </c>
      <c r="G8" s="179">
        <f>_xlfn.IFNA(IF($C8 &gt; "2023-24", INDEX(PR24_after_overrides!$D$3:$AU$128, MATCH('Stata dataset (nominal)'!$A8, PR24_after_overrides!$A$3:$A$128, 0), MATCH('Stata dataset (nominal)'!G$1, PR24_after_overrides!$D$2:$AU$2, 0)), INDEX('Cyclical_after overrides'!$A$1:$BD$245,MATCH('Stata dataset (nominal)'!$A8,'Cyclical_after overrides'!$A$1:$A$245,0),MATCH('Stata dataset (nominal)'!G$1,'Cyclical_after overrides'!$A$1:$BD$1,0))), "")</f>
        <v>27.452999999999999</v>
      </c>
      <c r="H8" s="179">
        <f>_xlfn.IFNA(IF($C8 &gt; "2023-24", INDEX(PR24_after_overrides!$D$3:$AU$128, MATCH('Stata dataset (nominal)'!$A8, PR24_after_overrides!$A$3:$A$128, 0), MATCH('Stata dataset (nominal)'!H$1, PR24_after_overrides!$D$2:$AU$2, 0)), INDEX('Cyclical_after overrides'!$A$1:$BD$245,MATCH('Stata dataset (nominal)'!$A8,'Cyclical_after overrides'!$A$1:$A$245,0),MATCH('Stata dataset (nominal)'!H$1,'Cyclical_after overrides'!$A$1:$BD$1,0))), "")</f>
        <v>3.2890000000000001</v>
      </c>
      <c r="I8" s="179">
        <f>_xlfn.IFNA(IF($C8 &gt; "2023-24", INDEX(PR24_after_overrides!$D$3:$AU$128, MATCH('Stata dataset (nominal)'!$A8, PR24_after_overrides!$A$3:$A$128, 0), MATCH('Stata dataset (nominal)'!I$1, PR24_after_overrides!$D$2:$AU$2, 0)), INDEX('Cyclical_after overrides'!$A$1:$BD$245,MATCH('Stata dataset (nominal)'!$A8,'Cyclical_after overrides'!$A$1:$A$245,0),MATCH('Stata dataset (nominal)'!I$1,'Cyclical_after overrides'!$A$1:$BD$1,0))), "")</f>
        <v>17.257999999999999</v>
      </c>
      <c r="J8" s="179" t="str">
        <f>_xlfn.IFNA(IF($C8 &gt; "2023-24", INDEX(PR24_after_overrides!$D$3:$AU$128, MATCH('Stata dataset (nominal)'!$A8, PR24_after_overrides!$A$3:$A$128, 0), MATCH('Stata dataset (nominal)'!J$1, PR24_after_overrides!$D$2:$AU$2, 0)), INDEX('Cyclical_after overrides'!$A$1:$BD$245,MATCH('Stata dataset (nominal)'!$A8,'Cyclical_after overrides'!$A$1:$A$245,0),MATCH('Stata dataset (nominal)'!J$1,'Cyclical_after overrides'!$A$1:$BD$1,0))), "")</f>
        <v/>
      </c>
      <c r="K8" s="179" t="str">
        <f>_xlfn.IFNA(IF($C8 &gt; "2023-24", INDEX(PR24_after_overrides!$D$3:$AU$128, MATCH('Stata dataset (nominal)'!$A8, PR24_after_overrides!$A$3:$A$128, 0), MATCH('Stata dataset (nominal)'!K$1, PR24_after_overrides!$D$2:$AU$2, 0)), INDEX('Cyclical_after overrides'!$A$1:$BD$245,MATCH('Stata dataset (nominal)'!$A8,'Cyclical_after overrides'!$A$1:$A$245,0),MATCH('Stata dataset (nominal)'!K$1,'Cyclical_after overrides'!$A$1:$BD$1,0))), "")</f>
        <v/>
      </c>
      <c r="L8" s="179">
        <f>_xlfn.IFNA(IF($C8 &gt; "2023-24", INDEX(PR24_after_overrides!$D$3:$AU$128, MATCH('Stata dataset (nominal)'!$A8, PR24_after_overrides!$A$3:$A$128, 0), MATCH('Stata dataset (nominal)'!L$1, PR24_after_overrides!$D$2:$AU$2, 0)), INDEX('Cyclical_after overrides'!$A$1:$BD$245,MATCH('Stata dataset (nominal)'!$A8,'Cyclical_after overrides'!$A$1:$A$245,0),MATCH('Stata dataset (nominal)'!L$1,'Cyclical_after overrides'!$A$1:$BD$1,0))), "")</f>
        <v>0</v>
      </c>
      <c r="M8" s="179">
        <f>_xlfn.IFNA(IF($C8 &gt; "2023-24", INDEX(PR24_after_overrides!$D$3:$AU$128, MATCH('Stata dataset (nominal)'!$A8, PR24_after_overrides!$A$3:$A$128, 0), MATCH('Stata dataset (nominal)'!M$1, PR24_after_overrides!$D$2:$AU$2, 0)), INDEX('Cyclical_after overrides'!$A$1:$BD$245,MATCH('Stata dataset (nominal)'!$A8,'Cyclical_after overrides'!$A$1:$A$245,0),MATCH('Stata dataset (nominal)'!M$1,'Cyclical_after overrides'!$A$1:$BD$1,0))), "")</f>
        <v>5.6669999999999998</v>
      </c>
      <c r="N8" s="179" t="str">
        <f>_xlfn.IFNA(IF($C8 &gt; "2023-24", INDEX(PR24_after_overrides!$D$3:$AU$128, MATCH('Stata dataset (nominal)'!$A8, PR24_after_overrides!$A$3:$A$128, 0), MATCH('Stata dataset (nominal)'!N$1, PR24_after_overrides!$D$2:$AU$2, 0)), INDEX('Cyclical_after overrides'!$A$1:$BD$245,MATCH('Stata dataset (nominal)'!$A8,'Cyclical_after overrides'!$A$1:$A$245,0),MATCH('Stata dataset (nominal)'!N$1,'Cyclical_after overrides'!$A$1:$BD$1,0))), "")</f>
        <v/>
      </c>
      <c r="O8" s="179">
        <f>_xlfn.IFNA(IF($C8 &gt; "2023-24", INDEX(PR24_after_overrides!$D$3:$AU$128, MATCH('Stata dataset (nominal)'!$A8, PR24_after_overrides!$A$3:$A$128, 0), MATCH('Stata dataset (nominal)'!O$1, PR24_after_overrides!$D$2:$AU$2, 0)), INDEX('Cyclical_after overrides'!$A$1:$BD$245,MATCH('Stata dataset (nominal)'!$A8,'Cyclical_after overrides'!$A$1:$A$245,0),MATCH('Stata dataset (nominal)'!O$1,'Cyclical_after overrides'!$A$1:$BD$1,0))), "")</f>
        <v>97.48</v>
      </c>
      <c r="P8" s="179">
        <f>_xlfn.IFNA(IF($C8 &gt; "2023-24", INDEX(PR24_after_overrides!$D$3:$AU$128, MATCH('Stata dataset (nominal)'!$A8, PR24_after_overrides!$A$3:$A$128, 0), MATCH('Stata dataset (nominal)'!P$1, PR24_after_overrides!$D$2:$AU$2, 0)), INDEX('Cyclical_after overrides'!$A$1:$BD$245,MATCH('Stata dataset (nominal)'!$A8,'Cyclical_after overrides'!$A$1:$A$245,0),MATCH('Stata dataset (nominal)'!P$1,'Cyclical_after overrides'!$A$1:$BD$1,0))), "")</f>
        <v>256.46800000000002</v>
      </c>
      <c r="Q8" s="179">
        <f>_xlfn.IFNA(IF($C8 &gt; "2023-24", INDEX(PR24_after_overrides!$D$3:$AU$128, MATCH('Stata dataset (nominal)'!$A8, PR24_after_overrides!$A$3:$A$128, 0), MATCH('Stata dataset (nominal)'!Q$1, PR24_after_overrides!$D$2:$AU$2, 0)), INDEX('Cyclical_after overrides'!$A$1:$BD$245,MATCH('Stata dataset (nominal)'!$A8,'Cyclical_after overrides'!$A$1:$A$245,0),MATCH('Stata dataset (nominal)'!Q$1,'Cyclical_after overrides'!$A$1:$BD$1,0))), "")</f>
        <v>271.66899999999998</v>
      </c>
      <c r="R8" s="179">
        <f>_xlfn.IFNA(IF($C8 &gt; "2023-24", INDEX(PR24_after_overrides!$D$3:$AU$128, MATCH('Stata dataset (nominal)'!$A8, PR24_after_overrides!$A$3:$A$128, 0), MATCH('Stata dataset (nominal)'!R$1, PR24_after_overrides!$D$2:$AU$2, 0)), INDEX('Cyclical_after overrides'!$A$1:$BD$245,MATCH('Stata dataset (nominal)'!$A8,'Cyclical_after overrides'!$A$1:$A$245,0),MATCH('Stata dataset (nominal)'!R$1,'Cyclical_after overrides'!$A$1:$BD$1,0))), "")</f>
        <v>135.66399999999999</v>
      </c>
      <c r="S8" s="179">
        <f>_xlfn.IFNA(IF($C8 &gt; "2023-24", INDEX(PR24_after_overrides!$D$3:$AU$128, MATCH('Stata dataset (nominal)'!$A8, PR24_after_overrides!$A$3:$A$128, 0), MATCH('Stata dataset (nominal)'!S$1, PR24_after_overrides!$D$2:$AU$2, 0)), INDEX('Cyclical_after overrides'!$A$1:$BD$245,MATCH('Stata dataset (nominal)'!$A8,'Cyclical_after overrides'!$A$1:$A$245,0),MATCH('Stata dataset (nominal)'!S$1,'Cyclical_after overrides'!$A$1:$BD$1,0))), "")</f>
        <v>557.37900000000002</v>
      </c>
      <c r="T8" s="179">
        <f>_xlfn.IFNA(IF($C8 &gt; "2023-24", INDEX(PR24_after_overrides!$D$3:$AU$128, MATCH('Stata dataset (nominal)'!$A8, PR24_after_overrides!$A$3:$A$128, 0), MATCH('Stata dataset (nominal)'!T$1, PR24_after_overrides!$D$2:$AU$2, 0)), INDEX('Cyclical_after overrides'!$A$1:$BD$245,MATCH('Stata dataset (nominal)'!$A8,'Cyclical_after overrides'!$A$1:$A$245,0),MATCH('Stata dataset (nominal)'!T$1,'Cyclical_after overrides'!$A$1:$BD$1,0))), "")</f>
        <v>1454.665</v>
      </c>
      <c r="U8" s="179">
        <f>_xlfn.IFNA(IF($C8 &gt; "2023-24", INDEX(PR24_after_overrides!$D$3:$AU$128, MATCH('Stata dataset (nominal)'!$A8, PR24_after_overrides!$A$3:$A$128, 0), MATCH('Stata dataset (nominal)'!U$1, PR24_after_overrides!$D$2:$AU$2, 0)), INDEX('Cyclical_after overrides'!$A$1:$BD$245,MATCH('Stata dataset (nominal)'!$A8,'Cyclical_after overrides'!$A$1:$A$245,0),MATCH('Stata dataset (nominal)'!U$1,'Cyclical_after overrides'!$A$1:$BD$1,0))), "")</f>
        <v>23.387133272061138</v>
      </c>
      <c r="V8" s="179">
        <f>_xlfn.IFNA(IF($C8 &gt; "2023-24", INDEX(PR24_after_overrides!$D$3:$AU$128, MATCH('Stata dataset (nominal)'!$A8, PR24_after_overrides!$A$3:$A$128, 0), MATCH('Stata dataset (nominal)'!V$1, PR24_after_overrides!$D$2:$AU$2, 0)), INDEX('Cyclical_after overrides'!$A$1:$BD$245,MATCH('Stata dataset (nominal)'!$A8,'Cyclical_after overrides'!$A$1:$A$245,0),MATCH('Stata dataset (nominal)'!V$1,'Cyclical_after overrides'!$A$1:$BD$1,0))), "")</f>
        <v>141.12138106740653</v>
      </c>
      <c r="W8" s="179">
        <f>_xlfn.IFNA(IF($C8 &gt; "2023-24", INDEX(PR24_after_overrides!$D$3:$AU$128, MATCH('Stata dataset (nominal)'!$A8, PR24_after_overrides!$A$3:$A$128, 0), MATCH('Stata dataset (nominal)'!W$1, PR24_after_overrides!$D$2:$AU$2, 0)), INDEX('Cyclical_after overrides'!$A$1:$BD$245,MATCH('Stata dataset (nominal)'!$A8,'Cyclical_after overrides'!$A$1:$A$245,0),MATCH('Stata dataset (nominal)'!W$1,'Cyclical_after overrides'!$A$1:$BD$1,0))), "")</f>
        <v>1.8220217551046243</v>
      </c>
      <c r="X8" s="179">
        <f>_xlfn.IFNA(IF($C8 &gt; "2023-24", INDEX(PR24_after_overrides!$D$3:$AU$128, MATCH('Stata dataset (nominal)'!$A8, PR24_after_overrides!$A$3:$A$128, 0), MATCH('Stata dataset (nominal)'!X$1, PR24_after_overrides!$D$2:$AU$2, 0)), INDEX('Cyclical_after overrides'!$A$1:$BD$245,MATCH('Stata dataset (nominal)'!$A8,'Cyclical_after overrides'!$A$1:$A$245,0),MATCH('Stata dataset (nominal)'!X$1,'Cyclical_after overrides'!$A$1:$BD$1,0))), "")</f>
        <v>12.106169281853598</v>
      </c>
      <c r="Y8" s="179">
        <f>_xlfn.IFNA(IF($C8 &gt; "2023-24", INDEX(PR24_after_overrides!$D$3:$AU$128, MATCH('Stata dataset (nominal)'!$A8, PR24_after_overrides!$A$3:$A$128, 0), MATCH('Stata dataset (nominal)'!Y$1, PR24_after_overrides!$D$2:$AU$2, 0)), INDEX('Cyclical_after overrides'!$A$1:$BD$245,MATCH('Stata dataset (nominal)'!$A8,'Cyclical_after overrides'!$A$1:$A$245,0),MATCH('Stata dataset (nominal)'!Y$1,'Cyclical_after overrides'!$A$1:$BD$1,0))), "")</f>
        <v>12.704776123605887</v>
      </c>
      <c r="Z8" s="179">
        <f>_xlfn.IFNA(IF($C8 &gt; "2023-24", INDEX(PR24_after_overrides!$D$3:$AU$128, MATCH('Stata dataset (nominal)'!$A8, PR24_after_overrides!$A$3:$A$128, 0), MATCH('Stata dataset (nominal)'!Z$1, PR24_after_overrides!$D$2:$AU$2, 0)), INDEX('Cyclical_after overrides'!$A$1:$BD$245,MATCH('Stata dataset (nominal)'!$A8,'Cyclical_after overrides'!$A$1:$A$245,0),MATCH('Stata dataset (nominal)'!Z$1,'Cyclical_after overrides'!$A$1:$BD$1,0))), "")</f>
        <v>11.878758113285633</v>
      </c>
      <c r="AA8" s="179">
        <f>_xlfn.IFNA(IF($C8 &gt; "2023-24", INDEX(PR24_after_overrides!$D$3:$AU$128, MATCH('Stata dataset (nominal)'!$A8, PR24_after_overrides!$A$3:$A$128, 0), MATCH('Stata dataset (nominal)'!AA$1, PR24_after_overrides!$D$2:$AU$2, 0)), INDEX('Cyclical_after overrides'!$A$1:$BD$245,MATCH('Stata dataset (nominal)'!$A8,'Cyclical_after overrides'!$A$1:$A$245,0),MATCH('Stata dataset (nominal)'!AA$1,'Cyclical_after overrides'!$A$1:$BD$1,0))), "")</f>
        <v>975.452</v>
      </c>
      <c r="AB8" s="179">
        <f>INDEX(Depreciation!$U$5:$U$318, MATCH('Stata dataset (nominal)'!$A8, Depreciation!$A$5:$A$318, 0))</f>
        <v>1.3929999999999998</v>
      </c>
      <c r="AC8" s="180">
        <f t="shared" si="1"/>
        <v>2.7538730827272726</v>
      </c>
      <c r="AD8" s="72">
        <f>INDEX(Recharges!$V$5:$V$318, MATCH('Stata dataset (nominal)'!$A8, Recharges!$A$5:$A$318, 0))</f>
        <v>3.8620000000000001</v>
      </c>
    </row>
    <row r="9" spans="1:30" x14ac:dyDescent="0.4">
      <c r="A9" s="160" t="str">
        <f t="shared" si="0"/>
        <v>ANH19</v>
      </c>
      <c r="B9" s="160" t="s">
        <v>242</v>
      </c>
      <c r="C9" s="160" t="s">
        <v>253</v>
      </c>
      <c r="D9" s="179">
        <f>_xlfn.IFNA(IF($C9 &gt; "2023-24", INDEX(PR24_after_overrides!$D$3:$AU$128, MATCH('Stata dataset (nominal)'!$A9, PR24_after_overrides!$A$3:$A$128, 0), MATCH('Stata dataset (nominal)'!D$1, PR24_after_overrides!$D$2:$AU$2, 0)), INDEX('Cyclical_after overrides'!$A$1:$BD$245,MATCH('Stata dataset (nominal)'!$A9,'Cyclical_after overrides'!$A$1:$A$245,0),MATCH('Stata dataset (nominal)'!D$1,'Cyclical_after overrides'!$A$1:$BD$1,0))), "")</f>
        <v>1.1560444722831191</v>
      </c>
      <c r="E9" s="179">
        <f>_xlfn.IFNA(IF($C9 &gt; "2023-24", INDEX(PR24_after_overrides!$D$3:$AU$128, MATCH('Stata dataset (nominal)'!$A9, PR24_after_overrides!$A$3:$A$128, 0), MATCH('Stata dataset (nominal)'!E$1, PR24_after_overrides!$D$2:$AU$2, 0)), INDEX('Cyclical_after overrides'!$A$1:$BD$245,MATCH('Stata dataset (nominal)'!$A9,'Cyclical_after overrides'!$A$1:$A$245,0),MATCH('Stata dataset (nominal)'!E$1,'Cyclical_after overrides'!$A$1:$BD$1,0))), "")</f>
        <v>17.824999999999999</v>
      </c>
      <c r="F9" s="179">
        <f>_xlfn.IFNA(IF($C9 &gt; "2023-24", INDEX(PR24_after_overrides!$D$3:$AU$128, MATCH('Stata dataset (nominal)'!$A9, PR24_after_overrides!$A$3:$A$128, 0), MATCH('Stata dataset (nominal)'!F$1, PR24_after_overrides!$D$2:$AU$2, 0)), INDEX('Cyclical_after overrides'!$A$1:$BD$245,MATCH('Stata dataset (nominal)'!$A9,'Cyclical_after overrides'!$A$1:$A$245,0),MATCH('Stata dataset (nominal)'!F$1,'Cyclical_after overrides'!$A$1:$BD$1,0))), "")</f>
        <v>9.8559999999999999</v>
      </c>
      <c r="G9" s="179">
        <f>_xlfn.IFNA(IF($C9 &gt; "2023-24", INDEX(PR24_after_overrides!$D$3:$AU$128, MATCH('Stata dataset (nominal)'!$A9, PR24_after_overrides!$A$3:$A$128, 0), MATCH('Stata dataset (nominal)'!G$1, PR24_after_overrides!$D$2:$AU$2, 0)), INDEX('Cyclical_after overrides'!$A$1:$BD$245,MATCH('Stata dataset (nominal)'!$A9,'Cyclical_after overrides'!$A$1:$A$245,0),MATCH('Stata dataset (nominal)'!G$1,'Cyclical_after overrides'!$A$1:$BD$1,0))), "")</f>
        <v>26.041</v>
      </c>
      <c r="H9" s="179">
        <f>_xlfn.IFNA(IF($C9 &gt; "2023-24", INDEX(PR24_after_overrides!$D$3:$AU$128, MATCH('Stata dataset (nominal)'!$A9, PR24_after_overrides!$A$3:$A$128, 0), MATCH('Stata dataset (nominal)'!H$1, PR24_after_overrides!$D$2:$AU$2, 0)), INDEX('Cyclical_after overrides'!$A$1:$BD$245,MATCH('Stata dataset (nominal)'!$A9,'Cyclical_after overrides'!$A$1:$A$245,0),MATCH('Stata dataset (nominal)'!H$1,'Cyclical_after overrides'!$A$1:$BD$1,0))), "")</f>
        <v>3.4359999999999999</v>
      </c>
      <c r="I9" s="179">
        <f>_xlfn.IFNA(IF($C9 &gt; "2023-24", INDEX(PR24_after_overrides!$D$3:$AU$128, MATCH('Stata dataset (nominal)'!$A9, PR24_after_overrides!$A$3:$A$128, 0), MATCH('Stata dataset (nominal)'!I$1, PR24_after_overrides!$D$2:$AU$2, 0)), INDEX('Cyclical_after overrides'!$A$1:$BD$245,MATCH('Stata dataset (nominal)'!$A9,'Cyclical_after overrides'!$A$1:$A$245,0),MATCH('Stata dataset (nominal)'!I$1,'Cyclical_after overrides'!$A$1:$BD$1,0))), "")</f>
        <v>17.821000000000002</v>
      </c>
      <c r="J9" s="179" t="str">
        <f>_xlfn.IFNA(IF($C9 &gt; "2023-24", INDEX(PR24_after_overrides!$D$3:$AU$128, MATCH('Stata dataset (nominal)'!$A9, PR24_after_overrides!$A$3:$A$128, 0), MATCH('Stata dataset (nominal)'!J$1, PR24_after_overrides!$D$2:$AU$2, 0)), INDEX('Cyclical_after overrides'!$A$1:$BD$245,MATCH('Stata dataset (nominal)'!$A9,'Cyclical_after overrides'!$A$1:$A$245,0),MATCH('Stata dataset (nominal)'!J$1,'Cyclical_after overrides'!$A$1:$BD$1,0))), "")</f>
        <v/>
      </c>
      <c r="K9" s="179" t="str">
        <f>_xlfn.IFNA(IF($C9 &gt; "2023-24", INDEX(PR24_after_overrides!$D$3:$AU$128, MATCH('Stata dataset (nominal)'!$A9, PR24_after_overrides!$A$3:$A$128, 0), MATCH('Stata dataset (nominal)'!K$1, PR24_after_overrides!$D$2:$AU$2, 0)), INDEX('Cyclical_after overrides'!$A$1:$BD$245,MATCH('Stata dataset (nominal)'!$A9,'Cyclical_after overrides'!$A$1:$A$245,0),MATCH('Stata dataset (nominal)'!K$1,'Cyclical_after overrides'!$A$1:$BD$1,0))), "")</f>
        <v/>
      </c>
      <c r="L9" s="179">
        <f>_xlfn.IFNA(IF($C9 &gt; "2023-24", INDEX(PR24_after_overrides!$D$3:$AU$128, MATCH('Stata dataset (nominal)'!$A9, PR24_after_overrides!$A$3:$A$128, 0), MATCH('Stata dataset (nominal)'!L$1, PR24_after_overrides!$D$2:$AU$2, 0)), INDEX('Cyclical_after overrides'!$A$1:$BD$245,MATCH('Stata dataset (nominal)'!$A9,'Cyclical_after overrides'!$A$1:$A$245,0),MATCH('Stata dataset (nominal)'!L$1,'Cyclical_after overrides'!$A$1:$BD$1,0))), "")</f>
        <v>0</v>
      </c>
      <c r="M9" s="179">
        <f>_xlfn.IFNA(IF($C9 &gt; "2023-24", INDEX(PR24_after_overrides!$D$3:$AU$128, MATCH('Stata dataset (nominal)'!$A9, PR24_after_overrides!$A$3:$A$128, 0), MATCH('Stata dataset (nominal)'!M$1, PR24_after_overrides!$D$2:$AU$2, 0)), INDEX('Cyclical_after overrides'!$A$1:$BD$245,MATCH('Stata dataset (nominal)'!$A9,'Cyclical_after overrides'!$A$1:$A$245,0),MATCH('Stata dataset (nominal)'!M$1,'Cyclical_after overrides'!$A$1:$BD$1,0))), "")</f>
        <v>3.915</v>
      </c>
      <c r="N9" s="179" t="str">
        <f>_xlfn.IFNA(IF($C9 &gt; "2023-24", INDEX(PR24_after_overrides!$D$3:$AU$128, MATCH('Stata dataset (nominal)'!$A9, PR24_after_overrides!$A$3:$A$128, 0), MATCH('Stata dataset (nominal)'!N$1, PR24_after_overrides!$D$2:$AU$2, 0)), INDEX('Cyclical_after overrides'!$A$1:$BD$245,MATCH('Stata dataset (nominal)'!$A9,'Cyclical_after overrides'!$A$1:$A$245,0),MATCH('Stata dataset (nominal)'!N$1,'Cyclical_after overrides'!$A$1:$BD$1,0))), "")</f>
        <v/>
      </c>
      <c r="O9" s="179">
        <f>_xlfn.IFNA(IF($C9 &gt; "2023-24", INDEX(PR24_after_overrides!$D$3:$AU$128, MATCH('Stata dataset (nominal)'!$A9, PR24_after_overrides!$A$3:$A$128, 0), MATCH('Stata dataset (nominal)'!O$1, PR24_after_overrides!$D$2:$AU$2, 0)), INDEX('Cyclical_after overrides'!$A$1:$BD$245,MATCH('Stata dataset (nominal)'!$A9,'Cyclical_after overrides'!$A$1:$A$245,0),MATCH('Stata dataset (nominal)'!O$1,'Cyclical_after overrides'!$A$1:$BD$1,0))), "")</f>
        <v>94.640927000000005</v>
      </c>
      <c r="P9" s="179">
        <f>_xlfn.IFNA(IF($C9 &gt; "2023-24", INDEX(PR24_after_overrides!$D$3:$AU$128, MATCH('Stata dataset (nominal)'!$A9, PR24_after_overrides!$A$3:$A$128, 0), MATCH('Stata dataset (nominal)'!P$1, PR24_after_overrides!$D$2:$AU$2, 0)), INDEX('Cyclical_after overrides'!$A$1:$BD$245,MATCH('Stata dataset (nominal)'!$A9,'Cyclical_after overrides'!$A$1:$A$245,0),MATCH('Stata dataset (nominal)'!P$1,'Cyclical_after overrides'!$A$1:$BD$1,0))), "")</f>
        <v>245.48292699999999</v>
      </c>
      <c r="Q9" s="179">
        <f>_xlfn.IFNA(IF($C9 &gt; "2023-24", INDEX(PR24_after_overrides!$D$3:$AU$128, MATCH('Stata dataset (nominal)'!$A9, PR24_after_overrides!$A$3:$A$128, 0), MATCH('Stata dataset (nominal)'!Q$1, PR24_after_overrides!$D$2:$AU$2, 0)), INDEX('Cyclical_after overrides'!$A$1:$BD$245,MATCH('Stata dataset (nominal)'!$A9,'Cyclical_after overrides'!$A$1:$A$245,0),MATCH('Stata dataset (nominal)'!Q$1,'Cyclical_after overrides'!$A$1:$BD$1,0))), "")</f>
        <v>254.36207300000001</v>
      </c>
      <c r="R9" s="179">
        <f>_xlfn.IFNA(IF($C9 &gt; "2023-24", INDEX(PR24_after_overrides!$D$3:$AU$128, MATCH('Stata dataset (nominal)'!$A9, PR24_after_overrides!$A$3:$A$128, 0), MATCH('Stata dataset (nominal)'!R$1, PR24_after_overrides!$D$2:$AU$2, 0)), INDEX('Cyclical_after overrides'!$A$1:$BD$245,MATCH('Stata dataset (nominal)'!$A9,'Cyclical_after overrides'!$A$1:$A$245,0),MATCH('Stata dataset (nominal)'!R$1,'Cyclical_after overrides'!$A$1:$BD$1,0))), "")</f>
        <v>141.35126</v>
      </c>
      <c r="S9" s="179">
        <f>_xlfn.IFNA(IF($C9 &gt; "2023-24", INDEX(PR24_after_overrides!$D$3:$AU$128, MATCH('Stata dataset (nominal)'!$A9, PR24_after_overrides!$A$3:$A$128, 0), MATCH('Stata dataset (nominal)'!S$1, PR24_after_overrides!$D$2:$AU$2, 0)), INDEX('Cyclical_after overrides'!$A$1:$BD$245,MATCH('Stata dataset (nominal)'!$A9,'Cyclical_after overrides'!$A$1:$A$245,0),MATCH('Stata dataset (nominal)'!S$1,'Cyclical_after overrides'!$A$1:$BD$1,0))), "")</f>
        <v>569.71525999999994</v>
      </c>
      <c r="T9" s="179">
        <f>_xlfn.IFNA(IF($C9 &gt; "2023-24", INDEX(PR24_after_overrides!$D$3:$AU$128, MATCH('Stata dataset (nominal)'!$A9, PR24_after_overrides!$A$3:$A$128, 0), MATCH('Stata dataset (nominal)'!T$1, PR24_after_overrides!$D$2:$AU$2, 0)), INDEX('Cyclical_after overrides'!$A$1:$BD$245,MATCH('Stata dataset (nominal)'!$A9,'Cyclical_after overrides'!$A$1:$A$245,0),MATCH('Stata dataset (nominal)'!T$1,'Cyclical_after overrides'!$A$1:$BD$1,0))), "")</f>
        <v>1499.12374</v>
      </c>
      <c r="U9" s="179">
        <f>_xlfn.IFNA(IF($C9 &gt; "2023-24", INDEX(PR24_after_overrides!$D$3:$AU$128, MATCH('Stata dataset (nominal)'!$A9, PR24_after_overrides!$A$3:$A$128, 0), MATCH('Stata dataset (nominal)'!U$1, PR24_after_overrides!$D$2:$AU$2, 0)), INDEX('Cyclical_after overrides'!$A$1:$BD$245,MATCH('Stata dataset (nominal)'!$A9,'Cyclical_after overrides'!$A$1:$A$245,0),MATCH('Stata dataset (nominal)'!U$1,'Cyclical_after overrides'!$A$1:$BD$1,0))), "")</f>
        <v>22.596594512988293</v>
      </c>
      <c r="V9" s="179">
        <f>_xlfn.IFNA(IF($C9 &gt; "2023-24", INDEX(PR24_after_overrides!$D$3:$AU$128, MATCH('Stata dataset (nominal)'!$A9, PR24_after_overrides!$A$3:$A$128, 0), MATCH('Stata dataset (nominal)'!V$1, PR24_after_overrides!$D$2:$AU$2, 0)), INDEX('Cyclical_after overrides'!$A$1:$BD$245,MATCH('Stata dataset (nominal)'!$A9,'Cyclical_after overrides'!$A$1:$A$245,0),MATCH('Stata dataset (nominal)'!V$1,'Cyclical_after overrides'!$A$1:$BD$1,0))), "")</f>
        <v>140.74066268582214</v>
      </c>
      <c r="W9" s="179">
        <f>_xlfn.IFNA(IF($C9 &gt; "2023-24", INDEX(PR24_after_overrides!$D$3:$AU$128, MATCH('Stata dataset (nominal)'!$A9, PR24_after_overrides!$A$3:$A$128, 0), MATCH('Stata dataset (nominal)'!W$1, PR24_after_overrides!$D$2:$AU$2, 0)), INDEX('Cyclical_after overrides'!$A$1:$BD$245,MATCH('Stata dataset (nominal)'!$A9,'Cyclical_after overrides'!$A$1:$A$245,0),MATCH('Stata dataset (nominal)'!W$1,'Cyclical_after overrides'!$A$1:$BD$1,0))), "")</f>
        <v>1.7984512925393026</v>
      </c>
      <c r="X9" s="179">
        <f>_xlfn.IFNA(IF($C9 &gt; "2023-24", INDEX(PR24_after_overrides!$D$3:$AU$128, MATCH('Stata dataset (nominal)'!$A9, PR24_after_overrides!$A$3:$A$128, 0), MATCH('Stata dataset (nominal)'!X$1, PR24_after_overrides!$D$2:$AU$2, 0)), INDEX('Cyclical_after overrides'!$A$1:$BD$245,MATCH('Stata dataset (nominal)'!$A9,'Cyclical_after overrides'!$A$1:$A$245,0),MATCH('Stata dataset (nominal)'!X$1,'Cyclical_after overrides'!$A$1:$BD$1,0))), "")</f>
        <v>12.207030659790966</v>
      </c>
      <c r="Y9" s="179">
        <f>_xlfn.IFNA(IF($C9 &gt; "2023-24", INDEX(PR24_after_overrides!$D$3:$AU$128, MATCH('Stata dataset (nominal)'!$A9, PR24_after_overrides!$A$3:$A$128, 0), MATCH('Stata dataset (nominal)'!Y$1, PR24_after_overrides!$D$2:$AU$2, 0)), INDEX('Cyclical_after overrides'!$A$1:$BD$245,MATCH('Stata dataset (nominal)'!$A9,'Cyclical_after overrides'!$A$1:$A$245,0),MATCH('Stata dataset (nominal)'!Y$1,'Cyclical_after overrides'!$A$1:$BD$1,0))), "")</f>
        <v>12.704776123605887</v>
      </c>
      <c r="Z9" s="179">
        <f>_xlfn.IFNA(IF($C9 &gt; "2023-24", INDEX(PR24_after_overrides!$D$3:$AU$128, MATCH('Stata dataset (nominal)'!$A9, PR24_after_overrides!$A$3:$A$128, 0), MATCH('Stata dataset (nominal)'!Z$1, PR24_after_overrides!$D$2:$AU$2, 0)), INDEX('Cyclical_after overrides'!$A$1:$BD$245,MATCH('Stata dataset (nominal)'!$A9,'Cyclical_after overrides'!$A$1:$A$245,0),MATCH('Stata dataset (nominal)'!Z$1,'Cyclical_after overrides'!$A$1:$BD$1,0))), "")</f>
        <v>11.465749108125504</v>
      </c>
      <c r="AA9" s="179">
        <f>_xlfn.IFNA(IF($C9 &gt; "2023-24", INDEX(PR24_after_overrides!$D$3:$AU$128, MATCH('Stata dataset (nominal)'!$A9, PR24_after_overrides!$A$3:$A$128, 0), MATCH('Stata dataset (nominal)'!AA$1, PR24_after_overrides!$D$2:$AU$2, 0)), INDEX('Cyclical_after overrides'!$A$1:$BD$245,MATCH('Stata dataset (nominal)'!$A9,'Cyclical_after overrides'!$A$1:$A$245,0),MATCH('Stata dataset (nominal)'!AA$1,'Cyclical_after overrides'!$A$1:$BD$1,0))), "")</f>
        <v>993.36700000000008</v>
      </c>
      <c r="AB9" s="179">
        <f>INDEX(Depreciation!$U$5:$U$318, MATCH('Stata dataset (nominal)'!$A9, Depreciation!$A$5:$A$318, 0))</f>
        <v>2.3176039099999999</v>
      </c>
      <c r="AC9" s="180">
        <f t="shared" si="1"/>
        <v>2.7538730827272726</v>
      </c>
      <c r="AD9" s="72">
        <f>INDEX(Recharges!$V$5:$V$318, MATCH('Stata dataset (nominal)'!$A9, Recharges!$A$5:$A$318, 0))</f>
        <v>3.5010000000000003</v>
      </c>
    </row>
    <row r="10" spans="1:30" x14ac:dyDescent="0.4">
      <c r="A10" s="160" t="str">
        <f t="shared" si="0"/>
        <v>ANH20</v>
      </c>
      <c r="B10" s="160" t="s">
        <v>242</v>
      </c>
      <c r="C10" s="160" t="s">
        <v>255</v>
      </c>
      <c r="D10" s="179">
        <f>_xlfn.IFNA(IF($C10 &gt; "2023-24", INDEX(PR24_after_overrides!$D$3:$AU$128, MATCH('Stata dataset (nominal)'!$A10, PR24_after_overrides!$A$3:$A$128, 0), MATCH('Stata dataset (nominal)'!D$1, PR24_after_overrides!$D$2:$AU$2, 0)), INDEX('Cyclical_after overrides'!$A$1:$BD$245,MATCH('Stata dataset (nominal)'!$A10,'Cyclical_after overrides'!$A$1:$A$245,0),MATCH('Stata dataset (nominal)'!D$1,'Cyclical_after overrides'!$A$1:$BD$1,0))), "")</f>
        <v>1.1367310801447381</v>
      </c>
      <c r="E10" s="179">
        <f>_xlfn.IFNA(IF($C10 &gt; "2023-24", INDEX(PR24_after_overrides!$D$3:$AU$128, MATCH('Stata dataset (nominal)'!$A10, PR24_after_overrides!$A$3:$A$128, 0), MATCH('Stata dataset (nominal)'!E$1, PR24_after_overrides!$D$2:$AU$2, 0)), INDEX('Cyclical_after overrides'!$A$1:$BD$245,MATCH('Stata dataset (nominal)'!$A10,'Cyclical_after overrides'!$A$1:$A$245,0),MATCH('Stata dataset (nominal)'!E$1,'Cyclical_after overrides'!$A$1:$BD$1,0))), "")</f>
        <v>16.93</v>
      </c>
      <c r="F10" s="179">
        <f>_xlfn.IFNA(IF($C10 &gt; "2023-24", INDEX(PR24_after_overrides!$D$3:$AU$128, MATCH('Stata dataset (nominal)'!$A10, PR24_after_overrides!$A$3:$A$128, 0), MATCH('Stata dataset (nominal)'!F$1, PR24_after_overrides!$D$2:$AU$2, 0)), INDEX('Cyclical_after overrides'!$A$1:$BD$245,MATCH('Stata dataset (nominal)'!$A10,'Cyclical_after overrides'!$A$1:$A$245,0),MATCH('Stata dataset (nominal)'!F$1,'Cyclical_after overrides'!$A$1:$BD$1,0))), "")</f>
        <v>10.615</v>
      </c>
      <c r="G10" s="179">
        <f>_xlfn.IFNA(IF($C10 &gt; "2023-24", INDEX(PR24_after_overrides!$D$3:$AU$128, MATCH('Stata dataset (nominal)'!$A10, PR24_after_overrides!$A$3:$A$128, 0), MATCH('Stata dataset (nominal)'!G$1, PR24_after_overrides!$D$2:$AU$2, 0)), INDEX('Cyclical_after overrides'!$A$1:$BD$245,MATCH('Stata dataset (nominal)'!$A10,'Cyclical_after overrides'!$A$1:$A$245,0),MATCH('Stata dataset (nominal)'!G$1,'Cyclical_after overrides'!$A$1:$BD$1,0))), "")</f>
        <v>40.048000000000002</v>
      </c>
      <c r="H10" s="179">
        <f>_xlfn.IFNA(IF($C10 &gt; "2023-24", INDEX(PR24_after_overrides!$D$3:$AU$128, MATCH('Stata dataset (nominal)'!$A10, PR24_after_overrides!$A$3:$A$128, 0), MATCH('Stata dataset (nominal)'!H$1, PR24_after_overrides!$D$2:$AU$2, 0)), INDEX('Cyclical_after overrides'!$A$1:$BD$245,MATCH('Stata dataset (nominal)'!$A10,'Cyclical_after overrides'!$A$1:$A$245,0),MATCH('Stata dataset (nominal)'!H$1,'Cyclical_after overrides'!$A$1:$BD$1,0))), "")</f>
        <v>3.645</v>
      </c>
      <c r="I10" s="179">
        <f>_xlfn.IFNA(IF($C10 &gt; "2023-24", INDEX(PR24_after_overrides!$D$3:$AU$128, MATCH('Stata dataset (nominal)'!$A10, PR24_after_overrides!$A$3:$A$128, 0), MATCH('Stata dataset (nominal)'!I$1, PR24_after_overrides!$D$2:$AU$2, 0)), INDEX('Cyclical_after overrides'!$A$1:$BD$245,MATCH('Stata dataset (nominal)'!$A10,'Cyclical_after overrides'!$A$1:$A$245,0),MATCH('Stata dataset (nominal)'!I$1,'Cyclical_after overrides'!$A$1:$BD$1,0))), "")</f>
        <v>17.384</v>
      </c>
      <c r="J10" s="179" t="str">
        <f>_xlfn.IFNA(IF($C10 &gt; "2023-24", INDEX(PR24_after_overrides!$D$3:$AU$128, MATCH('Stata dataset (nominal)'!$A10, PR24_after_overrides!$A$3:$A$128, 0), MATCH('Stata dataset (nominal)'!J$1, PR24_after_overrides!$D$2:$AU$2, 0)), INDEX('Cyclical_after overrides'!$A$1:$BD$245,MATCH('Stata dataset (nominal)'!$A10,'Cyclical_after overrides'!$A$1:$A$245,0),MATCH('Stata dataset (nominal)'!J$1,'Cyclical_after overrides'!$A$1:$BD$1,0))), "")</f>
        <v/>
      </c>
      <c r="K10" s="179" t="str">
        <f>_xlfn.IFNA(IF($C10 &gt; "2023-24", INDEX(PR24_after_overrides!$D$3:$AU$128, MATCH('Stata dataset (nominal)'!$A10, PR24_after_overrides!$A$3:$A$128, 0), MATCH('Stata dataset (nominal)'!K$1, PR24_after_overrides!$D$2:$AU$2, 0)), INDEX('Cyclical_after overrides'!$A$1:$BD$245,MATCH('Stata dataset (nominal)'!$A10,'Cyclical_after overrides'!$A$1:$A$245,0),MATCH('Stata dataset (nominal)'!K$1,'Cyclical_after overrides'!$A$1:$BD$1,0))), "")</f>
        <v/>
      </c>
      <c r="L10" s="179">
        <f>_xlfn.IFNA(IF($C10 &gt; "2023-24", INDEX(PR24_after_overrides!$D$3:$AU$128, MATCH('Stata dataset (nominal)'!$A10, PR24_after_overrides!$A$3:$A$128, 0), MATCH('Stata dataset (nominal)'!L$1, PR24_after_overrides!$D$2:$AU$2, 0)), INDEX('Cyclical_after overrides'!$A$1:$BD$245,MATCH('Stata dataset (nominal)'!$A10,'Cyclical_after overrides'!$A$1:$A$245,0),MATCH('Stata dataset (nominal)'!L$1,'Cyclical_after overrides'!$A$1:$BD$1,0))), "")</f>
        <v>0</v>
      </c>
      <c r="M10" s="179">
        <f>_xlfn.IFNA(IF($C10 &gt; "2023-24", INDEX(PR24_after_overrides!$D$3:$AU$128, MATCH('Stata dataset (nominal)'!$A10, PR24_after_overrides!$A$3:$A$128, 0), MATCH('Stata dataset (nominal)'!M$1, PR24_after_overrides!$D$2:$AU$2, 0)), INDEX('Cyclical_after overrides'!$A$1:$BD$245,MATCH('Stata dataset (nominal)'!$A10,'Cyclical_after overrides'!$A$1:$A$245,0),MATCH('Stata dataset (nominal)'!M$1,'Cyclical_after overrides'!$A$1:$BD$1,0))), "")</f>
        <v>4.9960000000000004</v>
      </c>
      <c r="N10" s="179" t="str">
        <f>_xlfn.IFNA(IF($C10 &gt; "2023-24", INDEX(PR24_after_overrides!$D$3:$AU$128, MATCH('Stata dataset (nominal)'!$A10, PR24_after_overrides!$A$3:$A$128, 0), MATCH('Stata dataset (nominal)'!N$1, PR24_after_overrides!$D$2:$AU$2, 0)), INDEX('Cyclical_after overrides'!$A$1:$BD$245,MATCH('Stata dataset (nominal)'!$A10,'Cyclical_after overrides'!$A$1:$A$245,0),MATCH('Stata dataset (nominal)'!N$1,'Cyclical_after overrides'!$A$1:$BD$1,0))), "")</f>
        <v/>
      </c>
      <c r="O10" s="179">
        <f>_xlfn.IFNA(IF($C10 &gt; "2023-24", INDEX(PR24_after_overrides!$D$3:$AU$128, MATCH('Stata dataset (nominal)'!$A10, PR24_after_overrides!$A$3:$A$128, 0), MATCH('Stata dataset (nominal)'!O$1, PR24_after_overrides!$D$2:$AU$2, 0)), INDEX('Cyclical_after overrides'!$A$1:$BD$245,MATCH('Stata dataset (nominal)'!$A10,'Cyclical_after overrides'!$A$1:$A$245,0),MATCH('Stata dataset (nominal)'!O$1,'Cyclical_after overrides'!$A$1:$BD$1,0))), "")</f>
        <v>91.558000000000007</v>
      </c>
      <c r="P10" s="179">
        <f>_xlfn.IFNA(IF($C10 &gt; "2023-24", INDEX(PR24_after_overrides!$D$3:$AU$128, MATCH('Stata dataset (nominal)'!$A10, PR24_after_overrides!$A$3:$A$128, 0), MATCH('Stata dataset (nominal)'!P$1, PR24_after_overrides!$D$2:$AU$2, 0)), INDEX('Cyclical_after overrides'!$A$1:$BD$245,MATCH('Stata dataset (nominal)'!$A10,'Cyclical_after overrides'!$A$1:$A$245,0),MATCH('Stata dataset (nominal)'!P$1,'Cyclical_after overrides'!$A$1:$BD$1,0))), "")</f>
        <v>236.20099999999999</v>
      </c>
      <c r="Q10" s="179">
        <f>_xlfn.IFNA(IF($C10 &gt; "2023-24", INDEX(PR24_after_overrides!$D$3:$AU$128, MATCH('Stata dataset (nominal)'!$A10, PR24_after_overrides!$A$3:$A$128, 0), MATCH('Stata dataset (nominal)'!Q$1, PR24_after_overrides!$D$2:$AU$2, 0)), INDEX('Cyclical_after overrides'!$A$1:$BD$245,MATCH('Stata dataset (nominal)'!$A10,'Cyclical_after overrides'!$A$1:$A$245,0),MATCH('Stata dataset (nominal)'!Q$1,'Cyclical_after overrides'!$A$1:$BD$1,0))), "")</f>
        <v>239.52</v>
      </c>
      <c r="R10" s="179">
        <f>_xlfn.IFNA(IF($C10 &gt; "2023-24", INDEX(PR24_after_overrides!$D$3:$AU$128, MATCH('Stata dataset (nominal)'!$A10, PR24_after_overrides!$A$3:$A$128, 0), MATCH('Stata dataset (nominal)'!R$1, PR24_after_overrides!$D$2:$AU$2, 0)), INDEX('Cyclical_after overrides'!$A$1:$BD$245,MATCH('Stata dataset (nominal)'!$A10,'Cyclical_after overrides'!$A$1:$A$245,0),MATCH('Stata dataset (nominal)'!R$1,'Cyclical_after overrides'!$A$1:$BD$1,0))), "")</f>
        <v>145.464</v>
      </c>
      <c r="S10" s="179">
        <f>_xlfn.IFNA(IF($C10 &gt; "2023-24", INDEX(PR24_after_overrides!$D$3:$AU$128, MATCH('Stata dataset (nominal)'!$A10, PR24_after_overrides!$A$3:$A$128, 0), MATCH('Stata dataset (nominal)'!S$1, PR24_after_overrides!$D$2:$AU$2, 0)), INDEX('Cyclical_after overrides'!$A$1:$BD$245,MATCH('Stata dataset (nominal)'!$A10,'Cyclical_after overrides'!$A$1:$A$245,0),MATCH('Stata dataset (nominal)'!S$1,'Cyclical_after overrides'!$A$1:$BD$1,0))), "")</f>
        <v>584.52099999999996</v>
      </c>
      <c r="T10" s="179">
        <f>_xlfn.IFNA(IF($C10 &gt; "2023-24", INDEX(PR24_after_overrides!$D$3:$AU$128, MATCH('Stata dataset (nominal)'!$A10, PR24_after_overrides!$A$3:$A$128, 0), MATCH('Stata dataset (nominal)'!T$1, PR24_after_overrides!$D$2:$AU$2, 0)), INDEX('Cyclical_after overrides'!$A$1:$BD$245,MATCH('Stata dataset (nominal)'!$A10,'Cyclical_after overrides'!$A$1:$A$245,0),MATCH('Stata dataset (nominal)'!T$1,'Cyclical_after overrides'!$A$1:$BD$1,0))), "")</f>
        <v>1535.9169999999999</v>
      </c>
      <c r="U10" s="179">
        <f>_xlfn.IFNA(IF($C10 &gt; "2023-24", INDEX(PR24_after_overrides!$D$3:$AU$128, MATCH('Stata dataset (nominal)'!$A10, PR24_after_overrides!$A$3:$A$128, 0), MATCH('Stata dataset (nominal)'!U$1, PR24_after_overrides!$D$2:$AU$2, 0)), INDEX('Cyclical_after overrides'!$A$1:$BD$245,MATCH('Stata dataset (nominal)'!$A10,'Cyclical_after overrides'!$A$1:$A$245,0),MATCH('Stata dataset (nominal)'!U$1,'Cyclical_after overrides'!$A$1:$BD$1,0))), "")</f>
        <v>21.915641218411576</v>
      </c>
      <c r="V10" s="179">
        <f>_xlfn.IFNA(IF($C10 &gt; "2023-24", INDEX(PR24_after_overrides!$D$3:$AU$128, MATCH('Stata dataset (nominal)'!$A10, PR24_after_overrides!$A$3:$A$128, 0), MATCH('Stata dataset (nominal)'!V$1, PR24_after_overrides!$D$2:$AU$2, 0)), INDEX('Cyclical_after overrides'!$A$1:$BD$245,MATCH('Stata dataset (nominal)'!$A10,'Cyclical_after overrides'!$A$1:$A$245,0),MATCH('Stata dataset (nominal)'!V$1,'Cyclical_after overrides'!$A$1:$BD$1,0))), "")</f>
        <v>140.19719822630165</v>
      </c>
      <c r="W10" s="179">
        <f>_xlfn.IFNA(IF($C10 &gt; "2023-24", INDEX(PR24_after_overrides!$D$3:$AU$128, MATCH('Stata dataset (nominal)'!$A10, PR24_after_overrides!$A$3:$A$128, 0), MATCH('Stata dataset (nominal)'!W$1, PR24_after_overrides!$D$2:$AU$2, 0)), INDEX('Cyclical_after overrides'!$A$1:$BD$245,MATCH('Stata dataset (nominal)'!$A10,'Cyclical_after overrides'!$A$1:$A$245,0),MATCH('Stata dataset (nominal)'!W$1,'Cyclical_after overrides'!$A$1:$BD$1,0))), "")</f>
        <v>1.8140681674971968</v>
      </c>
      <c r="X10" s="179">
        <f>_xlfn.IFNA(IF($C10 &gt; "2023-24", INDEX(PR24_after_overrides!$D$3:$AU$128, MATCH('Stata dataset (nominal)'!$A10, PR24_after_overrides!$A$3:$A$128, 0), MATCH('Stata dataset (nominal)'!X$1, PR24_after_overrides!$D$2:$AU$2, 0)), INDEX('Cyclical_after overrides'!$A$1:$BD$245,MATCH('Stata dataset (nominal)'!$A10,'Cyclical_after overrides'!$A$1:$A$245,0),MATCH('Stata dataset (nominal)'!X$1,'Cyclical_after overrides'!$A$1:$BD$1,0))), "")</f>
        <v>10.508323905123678</v>
      </c>
      <c r="Y10" s="179">
        <f>_xlfn.IFNA(IF($C10 &gt; "2023-24", INDEX(PR24_after_overrides!$D$3:$AU$128, MATCH('Stata dataset (nominal)'!$A10, PR24_after_overrides!$A$3:$A$128, 0), MATCH('Stata dataset (nominal)'!Y$1, PR24_after_overrides!$D$2:$AU$2, 0)), INDEX('Cyclical_after overrides'!$A$1:$BD$245,MATCH('Stata dataset (nominal)'!$A10,'Cyclical_after overrides'!$A$1:$A$245,0),MATCH('Stata dataset (nominal)'!Y$1,'Cyclical_after overrides'!$A$1:$BD$1,0))), "")</f>
        <v>11.042555592679522</v>
      </c>
      <c r="Z10" s="179">
        <f>_xlfn.IFNA(IF($C10 &gt; "2023-24", INDEX(PR24_after_overrides!$D$3:$AU$128, MATCH('Stata dataset (nominal)'!$A10, PR24_after_overrides!$A$3:$A$128, 0), MATCH('Stata dataset (nominal)'!Z$1, PR24_after_overrides!$D$2:$AU$2, 0)), INDEX('Cyclical_after overrides'!$A$1:$BD$245,MATCH('Stata dataset (nominal)'!$A10,'Cyclical_after overrides'!$A$1:$A$245,0),MATCH('Stata dataset (nominal)'!Z$1,'Cyclical_after overrides'!$A$1:$BD$1,0))), "")</f>
        <v>11.042555592679522</v>
      </c>
      <c r="AA10" s="179">
        <f>_xlfn.IFNA(IF($C10 &gt; "2023-24", INDEX(PR24_after_overrides!$D$3:$AU$128, MATCH('Stata dataset (nominal)'!$A10, PR24_after_overrides!$A$3:$A$128, 0), MATCH('Stata dataset (nominal)'!AA$1, PR24_after_overrides!$D$2:$AU$2, 0)), INDEX('Cyclical_after overrides'!$A$1:$BD$245,MATCH('Stata dataset (nominal)'!$A10,'Cyclical_after overrides'!$A$1:$A$245,0),MATCH('Stata dataset (nominal)'!AA$1,'Cyclical_after overrides'!$A$1:$BD$1,0))), "")</f>
        <v>1026.7149999999999</v>
      </c>
      <c r="AB10" s="179">
        <f>INDEX(Depreciation!$U$5:$U$318, MATCH('Stata dataset (nominal)'!$A10, Depreciation!$A$5:$A$318, 0))</f>
        <v>2.3849999999999998</v>
      </c>
      <c r="AC10" s="180">
        <f t="shared" si="1"/>
        <v>2.7538730827272726</v>
      </c>
      <c r="AD10" s="72">
        <f>INDEX(Recharges!$V$5:$V$318, MATCH('Stata dataset (nominal)'!$A10, Recharges!$A$5:$A$318, 0))</f>
        <v>4.1580000000000004</v>
      </c>
    </row>
    <row r="11" spans="1:30" x14ac:dyDescent="0.4">
      <c r="A11" s="160" t="str">
        <f t="shared" si="0"/>
        <v>ANH21</v>
      </c>
      <c r="B11" s="160" t="s">
        <v>242</v>
      </c>
      <c r="C11" s="160" t="s">
        <v>257</v>
      </c>
      <c r="D11" s="179">
        <f>_xlfn.IFNA(IF($C11 &gt; "2023-24", INDEX(PR24_after_overrides!$D$3:$AU$128, MATCH('Stata dataset (nominal)'!$A11, PR24_after_overrides!$A$3:$A$128, 0), MATCH('Stata dataset (nominal)'!D$1, PR24_after_overrides!$D$2:$AU$2, 0)), INDEX('Cyclical_after overrides'!$A$1:$BD$245,MATCH('Stata dataset (nominal)'!$A11,'Cyclical_after overrides'!$A$1:$A$245,0),MATCH('Stata dataset (nominal)'!D$1,'Cyclical_after overrides'!$A$1:$BD$1,0))), "")</f>
        <v>1.1277018254028868</v>
      </c>
      <c r="E11" s="179">
        <f>_xlfn.IFNA(IF($C11 &gt; "2023-24", INDEX(PR24_after_overrides!$D$3:$AU$128, MATCH('Stata dataset (nominal)'!$A11, PR24_after_overrides!$A$3:$A$128, 0), MATCH('Stata dataset (nominal)'!E$1, PR24_after_overrides!$D$2:$AU$2, 0)), INDEX('Cyclical_after overrides'!$A$1:$BD$245,MATCH('Stata dataset (nominal)'!$A11,'Cyclical_after overrides'!$A$1:$A$245,0),MATCH('Stata dataset (nominal)'!E$1,'Cyclical_after overrides'!$A$1:$BD$1,0))), "")</f>
        <v>14.766</v>
      </c>
      <c r="F11" s="179">
        <f>_xlfn.IFNA(IF($C11 &gt; "2023-24", INDEX(PR24_after_overrides!$D$3:$AU$128, MATCH('Stata dataset (nominal)'!$A11, PR24_after_overrides!$A$3:$A$128, 0), MATCH('Stata dataset (nominal)'!F$1, PR24_after_overrides!$D$2:$AU$2, 0)), INDEX('Cyclical_after overrides'!$A$1:$BD$245,MATCH('Stata dataset (nominal)'!$A11,'Cyclical_after overrides'!$A$1:$A$245,0),MATCH('Stata dataset (nominal)'!F$1,'Cyclical_after overrides'!$A$1:$BD$1,0))), "")</f>
        <v>9.1850000000000005</v>
      </c>
      <c r="G11" s="179">
        <f>_xlfn.IFNA(IF($C11 &gt; "2023-24", INDEX(PR24_after_overrides!$D$3:$AU$128, MATCH('Stata dataset (nominal)'!$A11, PR24_after_overrides!$A$3:$A$128, 0), MATCH('Stata dataset (nominal)'!G$1, PR24_after_overrides!$D$2:$AU$2, 0)), INDEX('Cyclical_after overrides'!$A$1:$BD$245,MATCH('Stata dataset (nominal)'!$A11,'Cyclical_after overrides'!$A$1:$A$245,0),MATCH('Stata dataset (nominal)'!G$1,'Cyclical_after overrides'!$A$1:$BD$1,0))), "")</f>
        <v>31.068999999999999</v>
      </c>
      <c r="H11" s="179">
        <f>_xlfn.IFNA(IF($C11 &gt; "2023-24", INDEX(PR24_after_overrides!$D$3:$AU$128, MATCH('Stata dataset (nominal)'!$A11, PR24_after_overrides!$A$3:$A$128, 0), MATCH('Stata dataset (nominal)'!H$1, PR24_after_overrides!$D$2:$AU$2, 0)), INDEX('Cyclical_after overrides'!$A$1:$BD$245,MATCH('Stata dataset (nominal)'!$A11,'Cyclical_after overrides'!$A$1:$A$245,0),MATCH('Stata dataset (nominal)'!H$1,'Cyclical_after overrides'!$A$1:$BD$1,0))), "")</f>
        <v>3.7669999999999999</v>
      </c>
      <c r="I11" s="179">
        <f>_xlfn.IFNA(IF($C11 &gt; "2023-24", INDEX(PR24_after_overrides!$D$3:$AU$128, MATCH('Stata dataset (nominal)'!$A11, PR24_after_overrides!$A$3:$A$128, 0), MATCH('Stata dataset (nominal)'!I$1, PR24_after_overrides!$D$2:$AU$2, 0)), INDEX('Cyclical_after overrides'!$A$1:$BD$245,MATCH('Stata dataset (nominal)'!$A11,'Cyclical_after overrides'!$A$1:$A$245,0),MATCH('Stata dataset (nominal)'!I$1,'Cyclical_after overrides'!$A$1:$BD$1,0))), "")</f>
        <v>14.849</v>
      </c>
      <c r="J11" s="179">
        <f>_xlfn.IFNA(IF($C11 &gt; "2023-24", INDEX(PR24_after_overrides!$D$3:$AU$128, MATCH('Stata dataset (nominal)'!$A11, PR24_after_overrides!$A$3:$A$128, 0), MATCH('Stata dataset (nominal)'!J$1, PR24_after_overrides!$D$2:$AU$2, 0)), INDEX('Cyclical_after overrides'!$A$1:$BD$245,MATCH('Stata dataset (nominal)'!$A11,'Cyclical_after overrides'!$A$1:$A$245,0),MATCH('Stata dataset (nominal)'!J$1,'Cyclical_after overrides'!$A$1:$BD$1,0))), "")</f>
        <v>0.16600000000000001</v>
      </c>
      <c r="K11" s="179" t="str">
        <f>_xlfn.IFNA(IF($C11 &gt; "2023-24", INDEX(PR24_after_overrides!$D$3:$AU$128, MATCH('Stata dataset (nominal)'!$A11, PR24_after_overrides!$A$3:$A$128, 0), MATCH('Stata dataset (nominal)'!K$1, PR24_after_overrides!$D$2:$AU$2, 0)), INDEX('Cyclical_after overrides'!$A$1:$BD$245,MATCH('Stata dataset (nominal)'!$A11,'Cyclical_after overrides'!$A$1:$A$245,0),MATCH('Stata dataset (nominal)'!K$1,'Cyclical_after overrides'!$A$1:$BD$1,0))), "")</f>
        <v/>
      </c>
      <c r="L11" s="179">
        <f>_xlfn.IFNA(IF($C11 &gt; "2023-24", INDEX(PR24_after_overrides!$D$3:$AU$128, MATCH('Stata dataset (nominal)'!$A11, PR24_after_overrides!$A$3:$A$128, 0), MATCH('Stata dataset (nominal)'!L$1, PR24_after_overrides!$D$2:$AU$2, 0)), INDEX('Cyclical_after overrides'!$A$1:$BD$245,MATCH('Stata dataset (nominal)'!$A11,'Cyclical_after overrides'!$A$1:$A$245,0),MATCH('Stata dataset (nominal)'!L$1,'Cyclical_after overrides'!$A$1:$BD$1,0))), "")</f>
        <v>0</v>
      </c>
      <c r="M11" s="179" t="str">
        <f>_xlfn.IFNA(IF($C11 &gt; "2023-24", INDEX(PR24_after_overrides!$D$3:$AU$128, MATCH('Stata dataset (nominal)'!$A11, PR24_after_overrides!$A$3:$A$128, 0), MATCH('Stata dataset (nominal)'!M$1, PR24_after_overrides!$D$2:$AU$2, 0)), INDEX('Cyclical_after overrides'!$A$1:$BD$245,MATCH('Stata dataset (nominal)'!$A11,'Cyclical_after overrides'!$A$1:$A$245,0),MATCH('Stata dataset (nominal)'!M$1,'Cyclical_after overrides'!$A$1:$BD$1,0))), "")</f>
        <v/>
      </c>
      <c r="N11" s="179" t="str">
        <f>_xlfn.IFNA(IF($C11 &gt; "2023-24", INDEX(PR24_after_overrides!$D$3:$AU$128, MATCH('Stata dataset (nominal)'!$A11, PR24_after_overrides!$A$3:$A$128, 0), MATCH('Stata dataset (nominal)'!N$1, PR24_after_overrides!$D$2:$AU$2, 0)), INDEX('Cyclical_after overrides'!$A$1:$BD$245,MATCH('Stata dataset (nominal)'!$A11,'Cyclical_after overrides'!$A$1:$A$245,0),MATCH('Stata dataset (nominal)'!N$1,'Cyclical_after overrides'!$A$1:$BD$1,0))), "")</f>
        <v/>
      </c>
      <c r="O11" s="179">
        <f>_xlfn.IFNA(IF($C11 &gt; "2023-24", INDEX(PR24_after_overrides!$D$3:$AU$128, MATCH('Stata dataset (nominal)'!$A11, PR24_after_overrides!$A$3:$A$128, 0), MATCH('Stata dataset (nominal)'!O$1, PR24_after_overrides!$D$2:$AU$2, 0)), INDEX('Cyclical_after overrides'!$A$1:$BD$245,MATCH('Stata dataset (nominal)'!$A11,'Cyclical_after overrides'!$A$1:$A$245,0),MATCH('Stata dataset (nominal)'!O$1,'Cyclical_after overrides'!$A$1:$BD$1,0))), "")</f>
        <v>89.423000000000002</v>
      </c>
      <c r="P11" s="179">
        <f>_xlfn.IFNA(IF($C11 &gt; "2023-24", INDEX(PR24_after_overrides!$D$3:$AU$128, MATCH('Stata dataset (nominal)'!$A11, PR24_after_overrides!$A$3:$A$128, 0), MATCH('Stata dataset (nominal)'!P$1, PR24_after_overrides!$D$2:$AU$2, 0)), INDEX('Cyclical_after overrides'!$A$1:$BD$245,MATCH('Stata dataset (nominal)'!$A11,'Cyclical_after overrides'!$A$1:$A$245,0),MATCH('Stata dataset (nominal)'!P$1,'Cyclical_after overrides'!$A$1:$BD$1,0))), "")</f>
        <v>236.62899999999999</v>
      </c>
      <c r="Q11" s="179">
        <f>_xlfn.IFNA(IF($C11 &gt; "2023-24", INDEX(PR24_after_overrides!$D$3:$AU$128, MATCH('Stata dataset (nominal)'!$A11, PR24_after_overrides!$A$3:$A$128, 0), MATCH('Stata dataset (nominal)'!Q$1, PR24_after_overrides!$D$2:$AU$2, 0)), INDEX('Cyclical_after overrides'!$A$1:$BD$245,MATCH('Stata dataset (nominal)'!$A11,'Cyclical_after overrides'!$A$1:$A$245,0),MATCH('Stata dataset (nominal)'!Q$1,'Cyclical_after overrides'!$A$1:$BD$1,0))), "")</f>
        <v>231.946</v>
      </c>
      <c r="R11" s="179">
        <f>_xlfn.IFNA(IF($C11 &gt; "2023-24", INDEX(PR24_after_overrides!$D$3:$AU$128, MATCH('Stata dataset (nominal)'!$A11, PR24_after_overrides!$A$3:$A$128, 0), MATCH('Stata dataset (nominal)'!R$1, PR24_after_overrides!$D$2:$AU$2, 0)), INDEX('Cyclical_after overrides'!$A$1:$BD$245,MATCH('Stata dataset (nominal)'!$A11,'Cyclical_after overrides'!$A$1:$A$245,0),MATCH('Stata dataset (nominal)'!R$1,'Cyclical_after overrides'!$A$1:$BD$1,0))), "")</f>
        <v>149.559</v>
      </c>
      <c r="S11" s="179">
        <f>_xlfn.IFNA(IF($C11 &gt; "2023-24", INDEX(PR24_after_overrides!$D$3:$AU$128, MATCH('Stata dataset (nominal)'!$A11, PR24_after_overrides!$A$3:$A$128, 0), MATCH('Stata dataset (nominal)'!S$1, PR24_after_overrides!$D$2:$AU$2, 0)), INDEX('Cyclical_after overrides'!$A$1:$BD$245,MATCH('Stata dataset (nominal)'!$A11,'Cyclical_after overrides'!$A$1:$A$245,0),MATCH('Stata dataset (nominal)'!S$1,'Cyclical_after overrides'!$A$1:$BD$1,0))), "")</f>
        <v>603</v>
      </c>
      <c r="T11" s="179">
        <f>_xlfn.IFNA(IF($C11 &gt; "2023-24", INDEX(PR24_after_overrides!$D$3:$AU$128, MATCH('Stata dataset (nominal)'!$A11, PR24_after_overrides!$A$3:$A$128, 0), MATCH('Stata dataset (nominal)'!T$1, PR24_after_overrides!$D$2:$AU$2, 0)), INDEX('Cyclical_after overrides'!$A$1:$BD$245,MATCH('Stata dataset (nominal)'!$A11,'Cyclical_after overrides'!$A$1:$A$245,0),MATCH('Stata dataset (nominal)'!T$1,'Cyclical_after overrides'!$A$1:$BD$1,0))), "")</f>
        <v>1575.097</v>
      </c>
      <c r="U11" s="179">
        <f>_xlfn.IFNA(IF($C11 &gt; "2023-24", INDEX(PR24_after_overrides!$D$3:$AU$128, MATCH('Stata dataset (nominal)'!$A11, PR24_after_overrides!$A$3:$A$128, 0), MATCH('Stata dataset (nominal)'!U$1, PR24_after_overrides!$D$2:$AU$2, 0)), INDEX('Cyclical_after overrides'!$A$1:$BD$245,MATCH('Stata dataset (nominal)'!$A11,'Cyclical_after overrides'!$A$1:$A$245,0),MATCH('Stata dataset (nominal)'!U$1,'Cyclical_after overrides'!$A$1:$BD$1,0))), "")</f>
        <v>22.393143817923573</v>
      </c>
      <c r="V11" s="179">
        <f>_xlfn.IFNA(IF($C11 &gt; "2023-24", INDEX(PR24_after_overrides!$D$3:$AU$128, MATCH('Stata dataset (nominal)'!$A11, PR24_after_overrides!$A$3:$A$128, 0), MATCH('Stata dataset (nominal)'!V$1, PR24_after_overrides!$D$2:$AU$2, 0)), INDEX('Cyclical_after overrides'!$A$1:$BD$245,MATCH('Stata dataset (nominal)'!$A11,'Cyclical_after overrides'!$A$1:$A$245,0),MATCH('Stata dataset (nominal)'!V$1,'Cyclical_after overrides'!$A$1:$BD$1,0))), "")</f>
        <v>138.84331792329374</v>
      </c>
      <c r="W11" s="179">
        <f>_xlfn.IFNA(IF($C11 &gt; "2023-24", INDEX(PR24_after_overrides!$D$3:$AU$128, MATCH('Stata dataset (nominal)'!$A11, PR24_after_overrides!$A$3:$A$128, 0), MATCH('Stata dataset (nominal)'!W$1, PR24_after_overrides!$D$2:$AU$2, 0)), INDEX('Cyclical_after overrides'!$A$1:$BD$245,MATCH('Stata dataset (nominal)'!$A11,'Cyclical_after overrides'!$A$1:$A$245,0),MATCH('Stata dataset (nominal)'!W$1,'Cyclical_after overrides'!$A$1:$BD$1,0))), "")</f>
        <v>1.9892669953366635</v>
      </c>
      <c r="X11" s="179">
        <f>_xlfn.IFNA(IF($C11 &gt; "2023-24", INDEX(PR24_after_overrides!$D$3:$AU$128, MATCH('Stata dataset (nominal)'!$A11, PR24_after_overrides!$A$3:$A$128, 0), MATCH('Stata dataset (nominal)'!X$1, PR24_after_overrides!$D$2:$AU$2, 0)), INDEX('Cyclical_after overrides'!$A$1:$BD$245,MATCH('Stata dataset (nominal)'!$A11,'Cyclical_after overrides'!$A$1:$A$245,0),MATCH('Stata dataset (nominal)'!X$1,'Cyclical_after overrides'!$A$1:$BD$1,0))), "")</f>
        <v>10.508323905123678</v>
      </c>
      <c r="Y11" s="179">
        <f>_xlfn.IFNA(IF($C11 &gt; "2023-24", INDEX(PR24_after_overrides!$D$3:$AU$128, MATCH('Stata dataset (nominal)'!$A11, PR24_after_overrides!$A$3:$A$128, 0), MATCH('Stata dataset (nominal)'!Y$1, PR24_after_overrides!$D$2:$AU$2, 0)), INDEX('Cyclical_after overrides'!$A$1:$BD$245,MATCH('Stata dataset (nominal)'!$A11,'Cyclical_after overrides'!$A$1:$A$245,0),MATCH('Stata dataset (nominal)'!Y$1,'Cyclical_after overrides'!$A$1:$BD$1,0))), "")</f>
        <v>11.042555592679522</v>
      </c>
      <c r="Z11" s="179">
        <f>_xlfn.IFNA(IF($C11 &gt; "2023-24", INDEX(PR24_after_overrides!$D$3:$AU$128, MATCH('Stata dataset (nominal)'!$A11, PR24_after_overrides!$A$3:$A$128, 0), MATCH('Stata dataset (nominal)'!Z$1, PR24_after_overrides!$D$2:$AU$2, 0)), INDEX('Cyclical_after overrides'!$A$1:$BD$245,MATCH('Stata dataset (nominal)'!$A11,'Cyclical_after overrides'!$A$1:$A$245,0),MATCH('Stata dataset (nominal)'!Z$1,'Cyclical_after overrides'!$A$1:$BD$1,0))), "")</f>
        <v>11.042555592679522</v>
      </c>
      <c r="AA11" s="179">
        <f>_xlfn.IFNA(IF($C11 &gt; "2023-24", INDEX(PR24_after_overrides!$D$3:$AU$128, MATCH('Stata dataset (nominal)'!$A11, PR24_after_overrides!$A$3:$A$128, 0), MATCH('Stata dataset (nominal)'!AA$1, PR24_after_overrides!$D$2:$AU$2, 0)), INDEX('Cyclical_after overrides'!$A$1:$BD$245,MATCH('Stata dataset (nominal)'!$A11,'Cyclical_after overrides'!$A$1:$A$245,0),MATCH('Stata dataset (nominal)'!AA$1,'Cyclical_after overrides'!$A$1:$BD$1,0))), "")</f>
        <v>1033.104</v>
      </c>
      <c r="AB11" s="179">
        <f>INDEX(Depreciation!$U$5:$U$318, MATCH('Stata dataset (nominal)'!$A11, Depreciation!$A$5:$A$318, 0))</f>
        <v>2.4750000000000001</v>
      </c>
      <c r="AC11" s="180">
        <f t="shared" si="1"/>
        <v>2.7538730827272726</v>
      </c>
      <c r="AD11" s="72">
        <f>INDEX(Recharges!$V$5:$V$318, MATCH('Stata dataset (nominal)'!$A11, Recharges!$A$5:$A$318, 0))</f>
        <v>5.2990000000000004</v>
      </c>
    </row>
    <row r="12" spans="1:30" x14ac:dyDescent="0.4">
      <c r="A12" s="160" t="str">
        <f t="shared" si="0"/>
        <v>ANH22</v>
      </c>
      <c r="B12" s="160" t="s">
        <v>242</v>
      </c>
      <c r="C12" s="160" t="s">
        <v>259</v>
      </c>
      <c r="D12" s="179">
        <f>_xlfn.IFNA(IF($C12 &gt; "2023-24", INDEX(PR24_after_overrides!$D$3:$AU$128, MATCH('Stata dataset (nominal)'!$A12, PR24_after_overrides!$A$3:$A$128, 0), MATCH('Stata dataset (nominal)'!D$1, PR24_after_overrides!$D$2:$AU$2, 0)), INDEX('Cyclical_after overrides'!$A$1:$BD$245,MATCH('Stata dataset (nominal)'!$A12,'Cyclical_after overrides'!$A$1:$A$245,0),MATCH('Stata dataset (nominal)'!D$1,'Cyclical_after overrides'!$A$1:$BD$1,0))), "")</f>
        <v>1.0877412700751434</v>
      </c>
      <c r="E12" s="179">
        <f>_xlfn.IFNA(IF($C12 &gt; "2023-24", INDEX(PR24_after_overrides!$D$3:$AU$128, MATCH('Stata dataset (nominal)'!$A12, PR24_after_overrides!$A$3:$A$128, 0), MATCH('Stata dataset (nominal)'!E$1, PR24_after_overrides!$D$2:$AU$2, 0)), INDEX('Cyclical_after overrides'!$A$1:$BD$245,MATCH('Stata dataset (nominal)'!$A12,'Cyclical_after overrides'!$A$1:$A$245,0),MATCH('Stata dataset (nominal)'!E$1,'Cyclical_after overrides'!$A$1:$BD$1,0))), "")</f>
        <v>14.496604592000001</v>
      </c>
      <c r="F12" s="179">
        <f>_xlfn.IFNA(IF($C12 &gt; "2023-24", INDEX(PR24_after_overrides!$D$3:$AU$128, MATCH('Stata dataset (nominal)'!$A12, PR24_after_overrides!$A$3:$A$128, 0), MATCH('Stata dataset (nominal)'!F$1, PR24_after_overrides!$D$2:$AU$2, 0)), INDEX('Cyclical_after overrides'!$A$1:$BD$245,MATCH('Stata dataset (nominal)'!$A12,'Cyclical_after overrides'!$A$1:$A$245,0),MATCH('Stata dataset (nominal)'!F$1,'Cyclical_after overrides'!$A$1:$BD$1,0))), "")</f>
        <v>8.8634631200000005</v>
      </c>
      <c r="G12" s="179">
        <f>_xlfn.IFNA(IF($C12 &gt; "2023-24", INDEX(PR24_after_overrides!$D$3:$AU$128, MATCH('Stata dataset (nominal)'!$A12, PR24_after_overrides!$A$3:$A$128, 0), MATCH('Stata dataset (nominal)'!G$1, PR24_after_overrides!$D$2:$AU$2, 0)), INDEX('Cyclical_after overrides'!$A$1:$BD$245,MATCH('Stata dataset (nominal)'!$A12,'Cyclical_after overrides'!$A$1:$A$245,0),MATCH('Stata dataset (nominal)'!G$1,'Cyclical_after overrides'!$A$1:$BD$1,0))), "")</f>
        <v>11.11442883</v>
      </c>
      <c r="H12" s="179">
        <f>_xlfn.IFNA(IF($C12 &gt; "2023-24", INDEX(PR24_after_overrides!$D$3:$AU$128, MATCH('Stata dataset (nominal)'!$A12, PR24_after_overrides!$A$3:$A$128, 0), MATCH('Stata dataset (nominal)'!H$1, PR24_after_overrides!$D$2:$AU$2, 0)), INDEX('Cyclical_after overrides'!$A$1:$BD$245,MATCH('Stata dataset (nominal)'!$A12,'Cyclical_after overrides'!$A$1:$A$245,0),MATCH('Stata dataset (nominal)'!H$1,'Cyclical_after overrides'!$A$1:$BD$1,0))), "")</f>
        <v>3.5209247800000001</v>
      </c>
      <c r="I12" s="179">
        <f>_xlfn.IFNA(IF($C12 &gt; "2023-24", INDEX(PR24_after_overrides!$D$3:$AU$128, MATCH('Stata dataset (nominal)'!$A12, PR24_after_overrides!$A$3:$A$128, 0), MATCH('Stata dataset (nominal)'!I$1, PR24_after_overrides!$D$2:$AU$2, 0)), INDEX('Cyclical_after overrides'!$A$1:$BD$245,MATCH('Stata dataset (nominal)'!$A12,'Cyclical_after overrides'!$A$1:$A$245,0),MATCH('Stata dataset (nominal)'!I$1,'Cyclical_after overrides'!$A$1:$BD$1,0))), "")</f>
        <v>16.329877119999999</v>
      </c>
      <c r="J12" s="179">
        <f>_xlfn.IFNA(IF($C12 &gt; "2023-24", INDEX(PR24_after_overrides!$D$3:$AU$128, MATCH('Stata dataset (nominal)'!$A12, PR24_after_overrides!$A$3:$A$128, 0), MATCH('Stata dataset (nominal)'!J$1, PR24_after_overrides!$D$2:$AU$2, 0)), INDEX('Cyclical_after overrides'!$A$1:$BD$245,MATCH('Stata dataset (nominal)'!$A12,'Cyclical_after overrides'!$A$1:$A$245,0),MATCH('Stata dataset (nominal)'!J$1,'Cyclical_after overrides'!$A$1:$BD$1,0))), "")</f>
        <v>0.16600000000000001</v>
      </c>
      <c r="K12" s="179" t="str">
        <f>_xlfn.IFNA(IF($C12 &gt; "2023-24", INDEX(PR24_after_overrides!$D$3:$AU$128, MATCH('Stata dataset (nominal)'!$A12, PR24_after_overrides!$A$3:$A$128, 0), MATCH('Stata dataset (nominal)'!K$1, PR24_after_overrides!$D$2:$AU$2, 0)), INDEX('Cyclical_after overrides'!$A$1:$BD$245,MATCH('Stata dataset (nominal)'!$A12,'Cyclical_after overrides'!$A$1:$A$245,0),MATCH('Stata dataset (nominal)'!K$1,'Cyclical_after overrides'!$A$1:$BD$1,0))), "")</f>
        <v/>
      </c>
      <c r="L12" s="179">
        <f>_xlfn.IFNA(IF($C12 &gt; "2023-24", INDEX(PR24_after_overrides!$D$3:$AU$128, MATCH('Stata dataset (nominal)'!$A12, PR24_after_overrides!$A$3:$A$128, 0), MATCH('Stata dataset (nominal)'!L$1, PR24_after_overrides!$D$2:$AU$2, 0)), INDEX('Cyclical_after overrides'!$A$1:$BD$245,MATCH('Stata dataset (nominal)'!$A12,'Cyclical_after overrides'!$A$1:$A$245,0),MATCH('Stata dataset (nominal)'!L$1,'Cyclical_after overrides'!$A$1:$BD$1,0))), "")</f>
        <v>0</v>
      </c>
      <c r="M12" s="179" t="str">
        <f>_xlfn.IFNA(IF($C12 &gt; "2023-24", INDEX(PR24_after_overrides!$D$3:$AU$128, MATCH('Stata dataset (nominal)'!$A12, PR24_after_overrides!$A$3:$A$128, 0), MATCH('Stata dataset (nominal)'!M$1, PR24_after_overrides!$D$2:$AU$2, 0)), INDEX('Cyclical_after overrides'!$A$1:$BD$245,MATCH('Stata dataset (nominal)'!$A12,'Cyclical_after overrides'!$A$1:$A$245,0),MATCH('Stata dataset (nominal)'!M$1,'Cyclical_after overrides'!$A$1:$BD$1,0))), "")</f>
        <v/>
      </c>
      <c r="N12" s="179" t="str">
        <f>_xlfn.IFNA(IF($C12 &gt; "2023-24", INDEX(PR24_after_overrides!$D$3:$AU$128, MATCH('Stata dataset (nominal)'!$A12, PR24_after_overrides!$A$3:$A$128, 0), MATCH('Stata dataset (nominal)'!N$1, PR24_after_overrides!$D$2:$AU$2, 0)), INDEX('Cyclical_after overrides'!$A$1:$BD$245,MATCH('Stata dataset (nominal)'!$A12,'Cyclical_after overrides'!$A$1:$A$245,0),MATCH('Stata dataset (nominal)'!N$1,'Cyclical_after overrides'!$A$1:$BD$1,0))), "")</f>
        <v/>
      </c>
      <c r="O12" s="179">
        <f>_xlfn.IFNA(IF($C12 &gt; "2023-24", INDEX(PR24_after_overrides!$D$3:$AU$128, MATCH('Stata dataset (nominal)'!$A12, PR24_after_overrides!$A$3:$A$128, 0), MATCH('Stata dataset (nominal)'!O$1, PR24_after_overrides!$D$2:$AU$2, 0)), INDEX('Cyclical_after overrides'!$A$1:$BD$245,MATCH('Stata dataset (nominal)'!$A12,'Cyclical_after overrides'!$A$1:$A$245,0),MATCH('Stata dataset (nominal)'!O$1,'Cyclical_after overrides'!$A$1:$BD$1,0))), "")</f>
        <v>87.335999999999999</v>
      </c>
      <c r="P12" s="179">
        <f>_xlfn.IFNA(IF($C12 &gt; "2023-24", INDEX(PR24_after_overrides!$D$3:$AU$128, MATCH('Stata dataset (nominal)'!$A12, PR24_after_overrides!$A$3:$A$128, 0), MATCH('Stata dataset (nominal)'!P$1, PR24_after_overrides!$D$2:$AU$2, 0)), INDEX('Cyclical_after overrides'!$A$1:$BD$245,MATCH('Stata dataset (nominal)'!$A12,'Cyclical_after overrides'!$A$1:$A$245,0),MATCH('Stata dataset (nominal)'!P$1,'Cyclical_after overrides'!$A$1:$BD$1,0))), "")</f>
        <v>232.85400000000001</v>
      </c>
      <c r="Q12" s="179">
        <f>_xlfn.IFNA(IF($C12 &gt; "2023-24", INDEX(PR24_after_overrides!$D$3:$AU$128, MATCH('Stata dataset (nominal)'!$A12, PR24_after_overrides!$A$3:$A$128, 0), MATCH('Stata dataset (nominal)'!Q$1, PR24_after_overrides!$D$2:$AU$2, 0)), INDEX('Cyclical_after overrides'!$A$1:$BD$245,MATCH('Stata dataset (nominal)'!$A12,'Cyclical_after overrides'!$A$1:$A$245,0),MATCH('Stata dataset (nominal)'!Q$1,'Cyclical_after overrides'!$A$1:$BD$1,0))), "")</f>
        <v>223.29400000000001</v>
      </c>
      <c r="R12" s="179">
        <f>_xlfn.IFNA(IF($C12 &gt; "2023-24", INDEX(PR24_after_overrides!$D$3:$AU$128, MATCH('Stata dataset (nominal)'!$A12, PR24_after_overrides!$A$3:$A$128, 0), MATCH('Stata dataset (nominal)'!R$1, PR24_after_overrides!$D$2:$AU$2, 0)), INDEX('Cyclical_after overrides'!$A$1:$BD$245,MATCH('Stata dataset (nominal)'!$A12,'Cyclical_after overrides'!$A$1:$A$245,0),MATCH('Stata dataset (nominal)'!R$1,'Cyclical_after overrides'!$A$1:$BD$1,0))), "")</f>
        <v>154.322</v>
      </c>
      <c r="S12" s="179">
        <f>_xlfn.IFNA(IF($C12 &gt; "2023-24", INDEX(PR24_after_overrides!$D$3:$AU$128, MATCH('Stata dataset (nominal)'!$A12, PR24_after_overrides!$A$3:$A$128, 0), MATCH('Stata dataset (nominal)'!S$1, PR24_after_overrides!$D$2:$AU$2, 0)), INDEX('Cyclical_after overrides'!$A$1:$BD$245,MATCH('Stata dataset (nominal)'!$A12,'Cyclical_after overrides'!$A$1:$A$245,0),MATCH('Stata dataset (nominal)'!S$1,'Cyclical_after overrides'!$A$1:$BD$1,0))), "")</f>
        <v>613.28099999999995</v>
      </c>
      <c r="T12" s="179">
        <f>_xlfn.IFNA(IF($C12 &gt; "2023-24", INDEX(PR24_after_overrides!$D$3:$AU$128, MATCH('Stata dataset (nominal)'!$A12, PR24_after_overrides!$A$3:$A$128, 0), MATCH('Stata dataset (nominal)'!T$1, PR24_after_overrides!$D$2:$AU$2, 0)), INDEX('Cyclical_after overrides'!$A$1:$BD$245,MATCH('Stata dataset (nominal)'!$A12,'Cyclical_after overrides'!$A$1:$A$245,0),MATCH('Stata dataset (nominal)'!T$1,'Cyclical_after overrides'!$A$1:$BD$1,0))), "")</f>
        <v>1612.422</v>
      </c>
      <c r="U12" s="179">
        <f>_xlfn.IFNA(IF($C12 &gt; "2023-24", INDEX(PR24_after_overrides!$D$3:$AU$128, MATCH('Stata dataset (nominal)'!$A12, PR24_after_overrides!$A$3:$A$128, 0), MATCH('Stata dataset (nominal)'!U$1, PR24_after_overrides!$D$2:$AU$2, 0)), INDEX('Cyclical_after overrides'!$A$1:$BD$245,MATCH('Stata dataset (nominal)'!$A12,'Cyclical_after overrides'!$A$1:$A$245,0),MATCH('Stata dataset (nominal)'!U$1,'Cyclical_after overrides'!$A$1:$BD$1,0))), "")</f>
        <v>20.660125739393195</v>
      </c>
      <c r="V12" s="179">
        <f>_xlfn.IFNA(IF($C12 &gt; "2023-24", INDEX(PR24_after_overrides!$D$3:$AU$128, MATCH('Stata dataset (nominal)'!$A12, PR24_after_overrides!$A$3:$A$128, 0), MATCH('Stata dataset (nominal)'!V$1, PR24_after_overrides!$D$2:$AU$2, 0)), INDEX('Cyclical_after overrides'!$A$1:$BD$245,MATCH('Stata dataset (nominal)'!$A12,'Cyclical_after overrides'!$A$1:$A$245,0),MATCH('Stata dataset (nominal)'!V$1,'Cyclical_after overrides'!$A$1:$BD$1,0))), "")</f>
        <v>138.87275800147401</v>
      </c>
      <c r="W12" s="179">
        <f>_xlfn.IFNA(IF($C12 &gt; "2023-24", INDEX(PR24_after_overrides!$D$3:$AU$128, MATCH('Stata dataset (nominal)'!$A12, PR24_after_overrides!$A$3:$A$128, 0), MATCH('Stata dataset (nominal)'!W$1, PR24_after_overrides!$D$2:$AU$2, 0)), INDEX('Cyclical_after overrides'!$A$1:$BD$245,MATCH('Stata dataset (nominal)'!$A12,'Cyclical_after overrides'!$A$1:$A$245,0),MATCH('Stata dataset (nominal)'!W$1,'Cyclical_after overrides'!$A$1:$BD$1,0))), "")</f>
        <v>2.029752983018644</v>
      </c>
      <c r="X12" s="179">
        <f>_xlfn.IFNA(IF($C12 &gt; "2023-24", INDEX(PR24_after_overrides!$D$3:$AU$128, MATCH('Stata dataset (nominal)'!$A12, PR24_after_overrides!$A$3:$A$128, 0), MATCH('Stata dataset (nominal)'!X$1, PR24_after_overrides!$D$2:$AU$2, 0)), INDEX('Cyclical_after overrides'!$A$1:$BD$245,MATCH('Stata dataset (nominal)'!$A12,'Cyclical_after overrides'!$A$1:$A$245,0),MATCH('Stata dataset (nominal)'!X$1,'Cyclical_after overrides'!$A$1:$BD$1,0))), "")</f>
        <v>10.508323905123678</v>
      </c>
      <c r="Y12" s="179">
        <f>_xlfn.IFNA(IF($C12 &gt; "2023-24", INDEX(PR24_after_overrides!$D$3:$AU$128, MATCH('Stata dataset (nominal)'!$A12, PR24_after_overrides!$A$3:$A$128, 0), MATCH('Stata dataset (nominal)'!Y$1, PR24_after_overrides!$D$2:$AU$2, 0)), INDEX('Cyclical_after overrides'!$A$1:$BD$245,MATCH('Stata dataset (nominal)'!$A12,'Cyclical_after overrides'!$A$1:$A$245,0),MATCH('Stata dataset (nominal)'!Y$1,'Cyclical_after overrides'!$A$1:$BD$1,0))), "")</f>
        <v>11.042555592679522</v>
      </c>
      <c r="Z12" s="179">
        <f>_xlfn.IFNA(IF($C12 &gt; "2023-24", INDEX(PR24_after_overrides!$D$3:$AU$128, MATCH('Stata dataset (nominal)'!$A12, PR24_after_overrides!$A$3:$A$128, 0), MATCH('Stata dataset (nominal)'!Z$1, PR24_after_overrides!$D$2:$AU$2, 0)), INDEX('Cyclical_after overrides'!$A$1:$BD$245,MATCH('Stata dataset (nominal)'!$A12,'Cyclical_after overrides'!$A$1:$A$245,0),MATCH('Stata dataset (nominal)'!Z$1,'Cyclical_after overrides'!$A$1:$BD$1,0))), "")</f>
        <v>11.042555592679522</v>
      </c>
      <c r="AA12" s="179">
        <f>_xlfn.IFNA(IF($C12 &gt; "2023-24", INDEX(PR24_after_overrides!$D$3:$AU$128, MATCH('Stata dataset (nominal)'!$A12, PR24_after_overrides!$A$3:$A$128, 0), MATCH('Stata dataset (nominal)'!AA$1, PR24_after_overrides!$D$2:$AU$2, 0)), INDEX('Cyclical_after overrides'!$A$1:$BD$245,MATCH('Stata dataset (nominal)'!$A12,'Cyclical_after overrides'!$A$1:$A$245,0),MATCH('Stata dataset (nominal)'!AA$1,'Cyclical_after overrides'!$A$1:$BD$1,0))), "")</f>
        <v>1028.376</v>
      </c>
      <c r="AB12" s="179">
        <f>INDEX(Depreciation!$U$5:$U$318, MATCH('Stata dataset (nominal)'!$A12, Depreciation!$A$5:$A$318, 0))</f>
        <v>1.96</v>
      </c>
      <c r="AC12" s="180">
        <f t="shared" si="1"/>
        <v>2.7538730827272726</v>
      </c>
      <c r="AD12" s="72">
        <f>INDEX(Recharges!$V$5:$V$318, MATCH('Stata dataset (nominal)'!$A12, Recharges!$A$5:$A$318, 0))</f>
        <v>4.6879999999999997</v>
      </c>
    </row>
    <row r="13" spans="1:30" x14ac:dyDescent="0.4">
      <c r="A13" s="160" t="str">
        <f t="shared" si="0"/>
        <v>ANH23</v>
      </c>
      <c r="B13" s="160" t="s">
        <v>242</v>
      </c>
      <c r="C13" s="160" t="s">
        <v>261</v>
      </c>
      <c r="D13" s="179">
        <f>_xlfn.IFNA(IF($C13 &gt; "2023-24", INDEX(PR24_after_overrides!$D$3:$AU$128, MATCH('Stata dataset (nominal)'!$A13, PR24_after_overrides!$A$3:$A$128, 0), MATCH('Stata dataset (nominal)'!D$1, PR24_after_overrides!$D$2:$AU$2, 0)), INDEX('Cyclical_after overrides'!$A$1:$BD$245,MATCH('Stata dataset (nominal)'!$A13,'Cyclical_after overrides'!$A$1:$A$245,0),MATCH('Stata dataset (nominal)'!D$1,'Cyclical_after overrides'!$A$1:$BD$1,0))), "")</f>
        <v>1</v>
      </c>
      <c r="E13" s="179">
        <f>_xlfn.IFNA(IF($C13 &gt; "2023-24", INDEX(PR24_after_overrides!$D$3:$AU$128, MATCH('Stata dataset (nominal)'!$A13, PR24_after_overrides!$A$3:$A$128, 0), MATCH('Stata dataset (nominal)'!E$1, PR24_after_overrides!$D$2:$AU$2, 0)), INDEX('Cyclical_after overrides'!$A$1:$BD$245,MATCH('Stata dataset (nominal)'!$A13,'Cyclical_after overrides'!$A$1:$A$245,0),MATCH('Stata dataset (nominal)'!E$1,'Cyclical_after overrides'!$A$1:$BD$1,0))), "")</f>
        <v>14.478999999999999</v>
      </c>
      <c r="F13" s="179">
        <f>_xlfn.IFNA(IF($C13 &gt; "2023-24", INDEX(PR24_after_overrides!$D$3:$AU$128, MATCH('Stata dataset (nominal)'!$A13, PR24_after_overrides!$A$3:$A$128, 0), MATCH('Stata dataset (nominal)'!F$1, PR24_after_overrides!$D$2:$AU$2, 0)), INDEX('Cyclical_after overrides'!$A$1:$BD$245,MATCH('Stata dataset (nominal)'!$A13,'Cyclical_after overrides'!$A$1:$A$245,0),MATCH('Stata dataset (nominal)'!F$1,'Cyclical_after overrides'!$A$1:$BD$1,0))), "")</f>
        <v>8.6359999999999992</v>
      </c>
      <c r="G13" s="179">
        <f>_xlfn.IFNA(IF($C13 &gt; "2023-24", INDEX(PR24_after_overrides!$D$3:$AU$128, MATCH('Stata dataset (nominal)'!$A13, PR24_after_overrides!$A$3:$A$128, 0), MATCH('Stata dataset (nominal)'!G$1, PR24_after_overrides!$D$2:$AU$2, 0)), INDEX('Cyclical_after overrides'!$A$1:$BD$245,MATCH('Stata dataset (nominal)'!$A13,'Cyclical_after overrides'!$A$1:$A$245,0),MATCH('Stata dataset (nominal)'!G$1,'Cyclical_after overrides'!$A$1:$BD$1,0))), "")</f>
        <v>30.117999999999999</v>
      </c>
      <c r="H13" s="179">
        <f>_xlfn.IFNA(IF($C13 &gt; "2023-24", INDEX(PR24_after_overrides!$D$3:$AU$128, MATCH('Stata dataset (nominal)'!$A13, PR24_after_overrides!$A$3:$A$128, 0), MATCH('Stata dataset (nominal)'!H$1, PR24_after_overrides!$D$2:$AU$2, 0)), INDEX('Cyclical_after overrides'!$A$1:$BD$245,MATCH('Stata dataset (nominal)'!$A13,'Cyclical_after overrides'!$A$1:$A$245,0),MATCH('Stata dataset (nominal)'!H$1,'Cyclical_after overrides'!$A$1:$BD$1,0))), "")</f>
        <v>3.4220000000000002</v>
      </c>
      <c r="I13" s="179">
        <f>_xlfn.IFNA(IF($C13 &gt; "2023-24", INDEX(PR24_after_overrides!$D$3:$AU$128, MATCH('Stata dataset (nominal)'!$A13, PR24_after_overrides!$A$3:$A$128, 0), MATCH('Stata dataset (nominal)'!I$1, PR24_after_overrides!$D$2:$AU$2, 0)), INDEX('Cyclical_after overrides'!$A$1:$BD$245,MATCH('Stata dataset (nominal)'!$A13,'Cyclical_after overrides'!$A$1:$A$245,0),MATCH('Stata dataset (nominal)'!I$1,'Cyclical_after overrides'!$A$1:$BD$1,0))), "")</f>
        <v>19.539000000000001</v>
      </c>
      <c r="J13" s="179">
        <f>_xlfn.IFNA(IF($C13 &gt; "2023-24", INDEX(PR24_after_overrides!$D$3:$AU$128, MATCH('Stata dataset (nominal)'!$A13, PR24_after_overrides!$A$3:$A$128, 0), MATCH('Stata dataset (nominal)'!J$1, PR24_after_overrides!$D$2:$AU$2, 0)), INDEX('Cyclical_after overrides'!$A$1:$BD$245,MATCH('Stata dataset (nominal)'!$A13,'Cyclical_after overrides'!$A$1:$A$245,0),MATCH('Stata dataset (nominal)'!J$1,'Cyclical_after overrides'!$A$1:$BD$1,0))), "")</f>
        <v>0.16500000000000001</v>
      </c>
      <c r="K13" s="179" t="str">
        <f>_xlfn.IFNA(IF($C13 &gt; "2023-24", INDEX(PR24_after_overrides!$D$3:$AU$128, MATCH('Stata dataset (nominal)'!$A13, PR24_after_overrides!$A$3:$A$128, 0), MATCH('Stata dataset (nominal)'!K$1, PR24_after_overrides!$D$2:$AU$2, 0)), INDEX('Cyclical_after overrides'!$A$1:$BD$245,MATCH('Stata dataset (nominal)'!$A13,'Cyclical_after overrides'!$A$1:$A$245,0),MATCH('Stata dataset (nominal)'!K$1,'Cyclical_after overrides'!$A$1:$BD$1,0))), "")</f>
        <v/>
      </c>
      <c r="L13" s="179">
        <f>_xlfn.IFNA(IF($C13 &gt; "2023-24", INDEX(PR24_after_overrides!$D$3:$AU$128, MATCH('Stata dataset (nominal)'!$A13, PR24_after_overrides!$A$3:$A$128, 0), MATCH('Stata dataset (nominal)'!L$1, PR24_after_overrides!$D$2:$AU$2, 0)), INDEX('Cyclical_after overrides'!$A$1:$BD$245,MATCH('Stata dataset (nominal)'!$A13,'Cyclical_after overrides'!$A$1:$A$245,0),MATCH('Stata dataset (nominal)'!L$1,'Cyclical_after overrides'!$A$1:$BD$1,0))), "")</f>
        <v>0</v>
      </c>
      <c r="M13" s="179" t="str">
        <f>_xlfn.IFNA(IF($C13 &gt; "2023-24", INDEX(PR24_after_overrides!$D$3:$AU$128, MATCH('Stata dataset (nominal)'!$A13, PR24_after_overrides!$A$3:$A$128, 0), MATCH('Stata dataset (nominal)'!M$1, PR24_after_overrides!$D$2:$AU$2, 0)), INDEX('Cyclical_after overrides'!$A$1:$BD$245,MATCH('Stata dataset (nominal)'!$A13,'Cyclical_after overrides'!$A$1:$A$245,0),MATCH('Stata dataset (nominal)'!M$1,'Cyclical_after overrides'!$A$1:$BD$1,0))), "")</f>
        <v/>
      </c>
      <c r="N13" s="179" t="str">
        <f>_xlfn.IFNA(IF($C13 &gt; "2023-24", INDEX(PR24_after_overrides!$D$3:$AU$128, MATCH('Stata dataset (nominal)'!$A13, PR24_after_overrides!$A$3:$A$128, 0), MATCH('Stata dataset (nominal)'!N$1, PR24_after_overrides!$D$2:$AU$2, 0)), INDEX('Cyclical_after overrides'!$A$1:$BD$245,MATCH('Stata dataset (nominal)'!$A13,'Cyclical_after overrides'!$A$1:$A$245,0),MATCH('Stata dataset (nominal)'!N$1,'Cyclical_after overrides'!$A$1:$BD$1,0))), "")</f>
        <v/>
      </c>
      <c r="O13" s="179">
        <f>_xlfn.IFNA(IF($C13 &gt; "2023-24", INDEX(PR24_after_overrides!$D$3:$AU$128, MATCH('Stata dataset (nominal)'!$A13, PR24_after_overrides!$A$3:$A$128, 0), MATCH('Stata dataset (nominal)'!O$1, PR24_after_overrides!$D$2:$AU$2, 0)), INDEX('Cyclical_after overrides'!$A$1:$BD$245,MATCH('Stata dataset (nominal)'!$A13,'Cyclical_after overrides'!$A$1:$A$245,0),MATCH('Stata dataset (nominal)'!O$1,'Cyclical_after overrides'!$A$1:$BD$1,0))), "")</f>
        <v>84.968999999999994</v>
      </c>
      <c r="P13" s="179">
        <f>_xlfn.IFNA(IF($C13 &gt; "2023-24", INDEX(PR24_after_overrides!$D$3:$AU$128, MATCH('Stata dataset (nominal)'!$A13, PR24_after_overrides!$A$3:$A$128, 0), MATCH('Stata dataset (nominal)'!P$1, PR24_after_overrides!$D$2:$AU$2, 0)), INDEX('Cyclical_after overrides'!$A$1:$BD$245,MATCH('Stata dataset (nominal)'!$A13,'Cyclical_after overrides'!$A$1:$A$245,0),MATCH('Stata dataset (nominal)'!P$1,'Cyclical_after overrides'!$A$1:$BD$1,0))), "")</f>
        <v>227.88900000000001</v>
      </c>
      <c r="Q13" s="179">
        <f>_xlfn.IFNA(IF($C13 &gt; "2023-24", INDEX(PR24_after_overrides!$D$3:$AU$128, MATCH('Stata dataset (nominal)'!$A13, PR24_after_overrides!$A$3:$A$128, 0), MATCH('Stata dataset (nominal)'!Q$1, PR24_after_overrides!$D$2:$AU$2, 0)), INDEX('Cyclical_after overrides'!$A$1:$BD$245,MATCH('Stata dataset (nominal)'!$A13,'Cyclical_after overrides'!$A$1:$A$245,0),MATCH('Stata dataset (nominal)'!Q$1,'Cyclical_after overrides'!$A$1:$BD$1,0))), "")</f>
        <v>212.35599999999999</v>
      </c>
      <c r="R13" s="179">
        <f>_xlfn.IFNA(IF($C13 &gt; "2023-24", INDEX(PR24_after_overrides!$D$3:$AU$128, MATCH('Stata dataset (nominal)'!$A13, PR24_after_overrides!$A$3:$A$128, 0), MATCH('Stata dataset (nominal)'!R$1, PR24_after_overrides!$D$2:$AU$2, 0)), INDEX('Cyclical_after overrides'!$A$1:$BD$245,MATCH('Stata dataset (nominal)'!$A13,'Cyclical_after overrides'!$A$1:$A$245,0),MATCH('Stata dataset (nominal)'!R$1,'Cyclical_after overrides'!$A$1:$BD$1,0))), "")</f>
        <v>158.73500000000001</v>
      </c>
      <c r="S13" s="179">
        <f>_xlfn.IFNA(IF($C13 &gt; "2023-24", INDEX(PR24_after_overrides!$D$3:$AU$128, MATCH('Stata dataset (nominal)'!$A13, PR24_after_overrides!$A$3:$A$128, 0), MATCH('Stata dataset (nominal)'!S$1, PR24_after_overrides!$D$2:$AU$2, 0)), INDEX('Cyclical_after overrides'!$A$1:$BD$245,MATCH('Stata dataset (nominal)'!$A13,'Cyclical_after overrides'!$A$1:$A$245,0),MATCH('Stata dataset (nominal)'!S$1,'Cyclical_after overrides'!$A$1:$BD$1,0))), "")</f>
        <v>625.93799999999999</v>
      </c>
      <c r="T13" s="179">
        <f>_xlfn.IFNA(IF($C13 &gt; "2023-24", INDEX(PR24_after_overrides!$D$3:$AU$128, MATCH('Stata dataset (nominal)'!$A13, PR24_after_overrides!$A$3:$A$128, 0), MATCH('Stata dataset (nominal)'!T$1, PR24_after_overrides!$D$2:$AU$2, 0)), INDEX('Cyclical_after overrides'!$A$1:$BD$245,MATCH('Stata dataset (nominal)'!$A13,'Cyclical_after overrides'!$A$1:$A$245,0),MATCH('Stata dataset (nominal)'!T$1,'Cyclical_after overrides'!$A$1:$BD$1,0))), "")</f>
        <v>1644.192</v>
      </c>
      <c r="U13" s="179">
        <f>_xlfn.IFNA(IF($C13 &gt; "2023-24", INDEX(PR24_after_overrides!$D$3:$AU$128, MATCH('Stata dataset (nominal)'!$A13, PR24_after_overrides!$A$3:$A$128, 0), MATCH('Stata dataset (nominal)'!U$1, PR24_after_overrides!$D$2:$AU$2, 0)), INDEX('Cyclical_after overrides'!$A$1:$BD$245,MATCH('Stata dataset (nominal)'!$A13,'Cyclical_after overrides'!$A$1:$A$245,0),MATCH('Stata dataset (nominal)'!U$1,'Cyclical_after overrides'!$A$1:$BD$1,0))), "")</f>
        <v>22.129160044179443</v>
      </c>
      <c r="V13" s="179">
        <f>_xlfn.IFNA(IF($C13 &gt; "2023-24", INDEX(PR24_after_overrides!$D$3:$AU$128, MATCH('Stata dataset (nominal)'!$A13, PR24_after_overrides!$A$3:$A$128, 0), MATCH('Stata dataset (nominal)'!V$1, PR24_after_overrides!$D$2:$AU$2, 0)), INDEX('Cyclical_after overrides'!$A$1:$BD$245,MATCH('Stata dataset (nominal)'!$A13,'Cyclical_after overrides'!$A$1:$A$245,0),MATCH('Stata dataset (nominal)'!V$1,'Cyclical_after overrides'!$A$1:$BD$1,0))), "")</f>
        <v>138.85469008176568</v>
      </c>
      <c r="W13" s="179">
        <f>_xlfn.IFNA(IF($C13 &gt; "2023-24", INDEX(PR24_after_overrides!$D$3:$AU$128, MATCH('Stata dataset (nominal)'!$A13, PR24_after_overrides!$A$3:$A$128, 0), MATCH('Stata dataset (nominal)'!W$1, PR24_after_overrides!$D$2:$AU$2, 0)), INDEX('Cyclical_after overrides'!$A$1:$BD$245,MATCH('Stata dataset (nominal)'!$A13,'Cyclical_after overrides'!$A$1:$A$245,0),MATCH('Stata dataset (nominal)'!W$1,'Cyclical_after overrides'!$A$1:$BD$1,0))), "")</f>
        <v>2.061958626751184</v>
      </c>
      <c r="X13" s="179">
        <f>_xlfn.IFNA(IF($C13 &gt; "2023-24", INDEX(PR24_after_overrides!$D$3:$AU$128, MATCH('Stata dataset (nominal)'!$A13, PR24_after_overrides!$A$3:$A$128, 0), MATCH('Stata dataset (nominal)'!X$1, PR24_after_overrides!$D$2:$AU$2, 0)), INDEX('Cyclical_after overrides'!$A$1:$BD$245,MATCH('Stata dataset (nominal)'!$A13,'Cyclical_after overrides'!$A$1:$A$245,0),MATCH('Stata dataset (nominal)'!X$1,'Cyclical_after overrides'!$A$1:$BD$1,0))), "")</f>
        <v>10.508323905123678</v>
      </c>
      <c r="Y13" s="179">
        <f>_xlfn.IFNA(IF($C13 &gt; "2023-24", INDEX(PR24_after_overrides!$D$3:$AU$128, MATCH('Stata dataset (nominal)'!$A13, PR24_after_overrides!$A$3:$A$128, 0), MATCH('Stata dataset (nominal)'!Y$1, PR24_after_overrides!$D$2:$AU$2, 0)), INDEX('Cyclical_after overrides'!$A$1:$BD$245,MATCH('Stata dataset (nominal)'!$A13,'Cyclical_after overrides'!$A$1:$A$245,0),MATCH('Stata dataset (nominal)'!Y$1,'Cyclical_after overrides'!$A$1:$BD$1,0))), "")</f>
        <v>11.042555592679522</v>
      </c>
      <c r="Z13" s="179">
        <f>_xlfn.IFNA(IF($C13 &gt; "2023-24", INDEX(PR24_after_overrides!$D$3:$AU$128, MATCH('Stata dataset (nominal)'!$A13, PR24_after_overrides!$A$3:$A$128, 0), MATCH('Stata dataset (nominal)'!Z$1, PR24_after_overrides!$D$2:$AU$2, 0)), INDEX('Cyclical_after overrides'!$A$1:$BD$245,MATCH('Stata dataset (nominal)'!$A13,'Cyclical_after overrides'!$A$1:$A$245,0),MATCH('Stata dataset (nominal)'!Z$1,'Cyclical_after overrides'!$A$1:$BD$1,0))), "")</f>
        <v>11.042555592679522</v>
      </c>
      <c r="AA13" s="179">
        <f>_xlfn.IFNA(IF($C13 &gt; "2023-24", INDEX(PR24_after_overrides!$D$3:$AU$128, MATCH('Stata dataset (nominal)'!$A13, PR24_after_overrides!$A$3:$A$128, 0), MATCH('Stata dataset (nominal)'!AA$1, PR24_after_overrides!$D$2:$AU$2, 0)), INDEX('Cyclical_after overrides'!$A$1:$BD$245,MATCH('Stata dataset (nominal)'!$A13,'Cyclical_after overrides'!$A$1:$A$245,0),MATCH('Stata dataset (nominal)'!AA$1,'Cyclical_after overrides'!$A$1:$BD$1,0))), "")</f>
        <v>1085.095</v>
      </c>
      <c r="AB13" s="179">
        <f>INDEX(Depreciation!$U$5:$U$318, MATCH('Stata dataset (nominal)'!$A13, Depreciation!$A$5:$A$318, 0))</f>
        <v>4.3779999999999992</v>
      </c>
      <c r="AC13" s="180">
        <f t="shared" si="1"/>
        <v>2.7538730827272726</v>
      </c>
      <c r="AD13" s="72">
        <f>INDEX(Recharges!$V$5:$V$318, MATCH('Stata dataset (nominal)'!$A13, Recharges!$A$5:$A$318, 0))</f>
        <v>4.298</v>
      </c>
    </row>
    <row r="14" spans="1:30" x14ac:dyDescent="0.4">
      <c r="A14" s="160" t="str">
        <f t="shared" si="0"/>
        <v>ANH24</v>
      </c>
      <c r="B14" s="160" t="s">
        <v>242</v>
      </c>
      <c r="C14" s="160" t="s">
        <v>263</v>
      </c>
      <c r="D14" s="179">
        <f>_xlfn.IFNA(IF($C14 &gt; "2023-24", INDEX(PR24_after_overrides!$D$3:$AU$128, MATCH('Stata dataset (nominal)'!$A14, PR24_after_overrides!$A$3:$A$128, 0), MATCH('Stata dataset (nominal)'!D$1, PR24_after_overrides!$D$2:$AU$2, 0)), INDEX('Cyclical_after overrides'!$A$1:$BD$245,MATCH('Stata dataset (nominal)'!$A14,'Cyclical_after overrides'!$A$1:$A$245,0),MATCH('Stata dataset (nominal)'!D$1,'Cyclical_after overrides'!$A$1:$BD$1,0))), "")</f>
        <v>0.94744609856262829</v>
      </c>
      <c r="E14" s="179">
        <f>_xlfn.IFNA(IF($C14 &gt; "2023-24", INDEX(PR24_after_overrides!$D$3:$AU$128, MATCH('Stata dataset (nominal)'!$A14, PR24_after_overrides!$A$3:$A$128, 0), MATCH('Stata dataset (nominal)'!E$1, PR24_after_overrides!$D$2:$AU$2, 0)), INDEX('Cyclical_after overrides'!$A$1:$BD$245,MATCH('Stata dataset (nominal)'!$A14,'Cyclical_after overrides'!$A$1:$A$245,0),MATCH('Stata dataset (nominal)'!E$1,'Cyclical_after overrides'!$A$1:$BD$1,0))), "")</f>
        <v>16.873000000000001</v>
      </c>
      <c r="F14" s="179">
        <f>_xlfn.IFNA(IF($C14 &gt; "2023-24", INDEX(PR24_after_overrides!$D$3:$AU$128, MATCH('Stata dataset (nominal)'!$A14, PR24_after_overrides!$A$3:$A$128, 0), MATCH('Stata dataset (nominal)'!F$1, PR24_after_overrides!$D$2:$AU$2, 0)), INDEX('Cyclical_after overrides'!$A$1:$BD$245,MATCH('Stata dataset (nominal)'!$A14,'Cyclical_after overrides'!$A$1:$A$245,0),MATCH('Stata dataset (nominal)'!F$1,'Cyclical_after overrides'!$A$1:$BD$1,0))), "")</f>
        <v>9.4109999999999996</v>
      </c>
      <c r="G14" s="179">
        <f>_xlfn.IFNA(IF($C14 &gt; "2023-24", INDEX(PR24_after_overrides!$D$3:$AU$128, MATCH('Stata dataset (nominal)'!$A14, PR24_after_overrides!$A$3:$A$128, 0), MATCH('Stata dataset (nominal)'!G$1, PR24_after_overrides!$D$2:$AU$2, 0)), INDEX('Cyclical_after overrides'!$A$1:$BD$245,MATCH('Stata dataset (nominal)'!$A14,'Cyclical_after overrides'!$A$1:$A$245,0),MATCH('Stata dataset (nominal)'!G$1,'Cyclical_after overrides'!$A$1:$BD$1,0))), "")</f>
        <v>38.701000000000001</v>
      </c>
      <c r="H14" s="179">
        <f>_xlfn.IFNA(IF($C14 &gt; "2023-24", INDEX(PR24_after_overrides!$D$3:$AU$128, MATCH('Stata dataset (nominal)'!$A14, PR24_after_overrides!$A$3:$A$128, 0), MATCH('Stata dataset (nominal)'!H$1, PR24_after_overrides!$D$2:$AU$2, 0)), INDEX('Cyclical_after overrides'!$A$1:$BD$245,MATCH('Stata dataset (nominal)'!$A14,'Cyclical_after overrides'!$A$1:$A$245,0),MATCH('Stata dataset (nominal)'!H$1,'Cyclical_after overrides'!$A$1:$BD$1,0))), "")</f>
        <v>3.504</v>
      </c>
      <c r="I14" s="179">
        <f>_xlfn.IFNA(IF($C14 &gt; "2023-24", INDEX(PR24_after_overrides!$D$3:$AU$128, MATCH('Stata dataset (nominal)'!$A14, PR24_after_overrides!$A$3:$A$128, 0), MATCH('Stata dataset (nominal)'!I$1, PR24_after_overrides!$D$2:$AU$2, 0)), INDEX('Cyclical_after overrides'!$A$1:$BD$245,MATCH('Stata dataset (nominal)'!$A14,'Cyclical_after overrides'!$A$1:$A$245,0),MATCH('Stata dataset (nominal)'!I$1,'Cyclical_after overrides'!$A$1:$BD$1,0))), "")</f>
        <v>18.923999999999999</v>
      </c>
      <c r="J14" s="179">
        <f>_xlfn.IFNA(IF($C14 &gt; "2023-24", INDEX(PR24_after_overrides!$D$3:$AU$128, MATCH('Stata dataset (nominal)'!$A14, PR24_after_overrides!$A$3:$A$128, 0), MATCH('Stata dataset (nominal)'!J$1, PR24_after_overrides!$D$2:$AU$2, 0)), INDEX('Cyclical_after overrides'!$A$1:$BD$245,MATCH('Stata dataset (nominal)'!$A14,'Cyclical_after overrides'!$A$1:$A$245,0),MATCH('Stata dataset (nominal)'!J$1,'Cyclical_after overrides'!$A$1:$BD$1,0))), "")</f>
        <v>0.215</v>
      </c>
      <c r="K14" s="179" t="str">
        <f>_xlfn.IFNA(IF($C14 &gt; "2023-24", INDEX(PR24_after_overrides!$D$3:$AU$128, MATCH('Stata dataset (nominal)'!$A14, PR24_after_overrides!$A$3:$A$128, 0), MATCH('Stata dataset (nominal)'!K$1, PR24_after_overrides!$D$2:$AU$2, 0)), INDEX('Cyclical_after overrides'!$A$1:$BD$245,MATCH('Stata dataset (nominal)'!$A14,'Cyclical_after overrides'!$A$1:$A$245,0),MATCH('Stata dataset (nominal)'!K$1,'Cyclical_after overrides'!$A$1:$BD$1,0))), "")</f>
        <v/>
      </c>
      <c r="L14" s="179">
        <f>_xlfn.IFNA(IF($C14 &gt; "2023-24", INDEX(PR24_after_overrides!$D$3:$AU$128, MATCH('Stata dataset (nominal)'!$A14, PR24_after_overrides!$A$3:$A$128, 0), MATCH('Stata dataset (nominal)'!L$1, PR24_after_overrides!$D$2:$AU$2, 0)), INDEX('Cyclical_after overrides'!$A$1:$BD$245,MATCH('Stata dataset (nominal)'!$A14,'Cyclical_after overrides'!$A$1:$A$245,0),MATCH('Stata dataset (nominal)'!L$1,'Cyclical_after overrides'!$A$1:$BD$1,0))), "")</f>
        <v>0</v>
      </c>
      <c r="M14" s="179" t="str">
        <f>_xlfn.IFNA(IF($C14 &gt; "2023-24", INDEX(PR24_after_overrides!$D$3:$AU$128, MATCH('Stata dataset (nominal)'!$A14, PR24_after_overrides!$A$3:$A$128, 0), MATCH('Stata dataset (nominal)'!M$1, PR24_after_overrides!$D$2:$AU$2, 0)), INDEX('Cyclical_after overrides'!$A$1:$BD$245,MATCH('Stata dataset (nominal)'!$A14,'Cyclical_after overrides'!$A$1:$A$245,0),MATCH('Stata dataset (nominal)'!M$1,'Cyclical_after overrides'!$A$1:$BD$1,0))), "")</f>
        <v/>
      </c>
      <c r="N14" s="179" t="str">
        <f>_xlfn.IFNA(IF($C14 &gt; "2023-24", INDEX(PR24_after_overrides!$D$3:$AU$128, MATCH('Stata dataset (nominal)'!$A14, PR24_after_overrides!$A$3:$A$128, 0), MATCH('Stata dataset (nominal)'!N$1, PR24_after_overrides!$D$2:$AU$2, 0)), INDEX('Cyclical_after overrides'!$A$1:$BD$245,MATCH('Stata dataset (nominal)'!$A14,'Cyclical_after overrides'!$A$1:$A$245,0),MATCH('Stata dataset (nominal)'!N$1,'Cyclical_after overrides'!$A$1:$BD$1,0))), "")</f>
        <v/>
      </c>
      <c r="O14" s="179">
        <f>_xlfn.IFNA(IF($C14 &gt; "2023-24", INDEX(PR24_after_overrides!$D$3:$AU$128, MATCH('Stata dataset (nominal)'!$A14, PR24_after_overrides!$A$3:$A$128, 0), MATCH('Stata dataset (nominal)'!O$1, PR24_after_overrides!$D$2:$AU$2, 0)), INDEX('Cyclical_after overrides'!$A$1:$BD$245,MATCH('Stata dataset (nominal)'!$A14,'Cyclical_after overrides'!$A$1:$A$245,0),MATCH('Stata dataset (nominal)'!O$1,'Cyclical_after overrides'!$A$1:$BD$1,0))), "")</f>
        <v>82.444999999999993</v>
      </c>
      <c r="P14" s="179">
        <f>_xlfn.IFNA(IF($C14 &gt; "2023-24", INDEX(PR24_after_overrides!$D$3:$AU$128, MATCH('Stata dataset (nominal)'!$A14, PR24_after_overrides!$A$3:$A$128, 0), MATCH('Stata dataset (nominal)'!P$1, PR24_after_overrides!$D$2:$AU$2, 0)), INDEX('Cyclical_after overrides'!$A$1:$BD$245,MATCH('Stata dataset (nominal)'!$A14,'Cyclical_after overrides'!$A$1:$A$245,0),MATCH('Stata dataset (nominal)'!P$1,'Cyclical_after overrides'!$A$1:$BD$1,0))), "")</f>
        <v>221.68</v>
      </c>
      <c r="Q14" s="179">
        <f>_xlfn.IFNA(IF($C14 &gt; "2023-24", INDEX(PR24_after_overrides!$D$3:$AU$128, MATCH('Stata dataset (nominal)'!$A14, PR24_after_overrides!$A$3:$A$128, 0), MATCH('Stata dataset (nominal)'!Q$1, PR24_after_overrides!$D$2:$AU$2, 0)), INDEX('Cyclical_after overrides'!$A$1:$BD$245,MATCH('Stata dataset (nominal)'!$A14,'Cyclical_after overrides'!$A$1:$A$245,0),MATCH('Stata dataset (nominal)'!Q$1,'Cyclical_after overrides'!$A$1:$BD$1,0))), "")</f>
        <v>200.35400000000001</v>
      </c>
      <c r="R14" s="179">
        <f>_xlfn.IFNA(IF($C14 &gt; "2023-24", INDEX(PR24_after_overrides!$D$3:$AU$128, MATCH('Stata dataset (nominal)'!$A14, PR24_after_overrides!$A$3:$A$128, 0), MATCH('Stata dataset (nominal)'!R$1, PR24_after_overrides!$D$2:$AU$2, 0)), INDEX('Cyclical_after overrides'!$A$1:$BD$245,MATCH('Stata dataset (nominal)'!$A14,'Cyclical_after overrides'!$A$1:$A$245,0),MATCH('Stata dataset (nominal)'!R$1,'Cyclical_after overrides'!$A$1:$BD$1,0))), "")</f>
        <v>162.35</v>
      </c>
      <c r="S14" s="179">
        <f>_xlfn.IFNA(IF($C14 &gt; "2023-24", INDEX(PR24_after_overrides!$D$3:$AU$128, MATCH('Stata dataset (nominal)'!$A14, PR24_after_overrides!$A$3:$A$128, 0), MATCH('Stata dataset (nominal)'!S$1, PR24_after_overrides!$D$2:$AU$2, 0)), INDEX('Cyclical_after overrides'!$A$1:$BD$245,MATCH('Stata dataset (nominal)'!$A14,'Cyclical_after overrides'!$A$1:$A$245,0),MATCH('Stata dataset (nominal)'!S$1,'Cyclical_after overrides'!$A$1:$BD$1,0))), "")</f>
        <v>643.36500000000001</v>
      </c>
      <c r="T14" s="179">
        <f>_xlfn.IFNA(IF($C14 &gt; "2023-24", INDEX(PR24_after_overrides!$D$3:$AU$128, MATCH('Stata dataset (nominal)'!$A14, PR24_after_overrides!$A$3:$A$128, 0), MATCH('Stata dataset (nominal)'!T$1, PR24_after_overrides!$D$2:$AU$2, 0)), INDEX('Cyclical_after overrides'!$A$1:$BD$245,MATCH('Stata dataset (nominal)'!$A14,'Cyclical_after overrides'!$A$1:$A$245,0),MATCH('Stata dataset (nominal)'!T$1,'Cyclical_after overrides'!$A$1:$BD$1,0))), "")</f>
        <v>1667.1389999999999</v>
      </c>
      <c r="U14" s="179">
        <f>_xlfn.IFNA(IF($C14 &gt; "2023-24", INDEX(PR24_after_overrides!$D$3:$AU$128, MATCH('Stata dataset (nominal)'!$A14, PR24_after_overrides!$A$3:$A$128, 0), MATCH('Stata dataset (nominal)'!U$1, PR24_after_overrides!$D$2:$AU$2, 0)), INDEX('Cyclical_after overrides'!$A$1:$BD$245,MATCH('Stata dataset (nominal)'!$A14,'Cyclical_after overrides'!$A$1:$A$245,0),MATCH('Stata dataset (nominal)'!U$1,'Cyclical_after overrides'!$A$1:$BD$1,0))), "")</f>
        <v>22.067155790697122</v>
      </c>
      <c r="V14" s="179">
        <f>_xlfn.IFNA(IF($C14 &gt; "2023-24", INDEX(PR24_after_overrides!$D$3:$AU$128, MATCH('Stata dataset (nominal)'!$A14, PR24_after_overrides!$A$3:$A$128, 0), MATCH('Stata dataset (nominal)'!V$1, PR24_after_overrides!$D$2:$AU$2, 0)), INDEX('Cyclical_after overrides'!$A$1:$BD$245,MATCH('Stata dataset (nominal)'!$A14,'Cyclical_after overrides'!$A$1:$A$245,0),MATCH('Stata dataset (nominal)'!V$1,'Cyclical_after overrides'!$A$1:$BD$1,0))), "")</f>
        <v>138.61325312624822</v>
      </c>
      <c r="W14" s="179">
        <f>_xlfn.IFNA(IF($C14 &gt; "2023-24", INDEX(PR24_after_overrides!$D$3:$AU$128, MATCH('Stata dataset (nominal)'!$A14, PR24_after_overrides!$A$3:$A$128, 0), MATCH('Stata dataset (nominal)'!W$1, PR24_after_overrides!$D$2:$AU$2, 0)), INDEX('Cyclical_after overrides'!$A$1:$BD$245,MATCH('Stata dataset (nominal)'!$A14,'Cyclical_after overrides'!$A$1:$A$245,0),MATCH('Stata dataset (nominal)'!W$1,'Cyclical_after overrides'!$A$1:$BD$1,0))), "")</f>
        <v>2.1314910485541625</v>
      </c>
      <c r="X14" s="179">
        <f>_xlfn.IFNA(IF($C14 &gt; "2023-24", INDEX(PR24_after_overrides!$D$3:$AU$128, MATCH('Stata dataset (nominal)'!$A14, PR24_after_overrides!$A$3:$A$128, 0), MATCH('Stata dataset (nominal)'!X$1, PR24_after_overrides!$D$2:$AU$2, 0)), INDEX('Cyclical_after overrides'!$A$1:$BD$245,MATCH('Stata dataset (nominal)'!$A14,'Cyclical_after overrides'!$A$1:$A$245,0),MATCH('Stata dataset (nominal)'!X$1,'Cyclical_after overrides'!$A$1:$BD$1,0))), "")</f>
        <v>10.508323905123699</v>
      </c>
      <c r="Y14" s="179">
        <f>_xlfn.IFNA(IF($C14 &gt; "2023-24", INDEX(PR24_after_overrides!$D$3:$AU$128, MATCH('Stata dataset (nominal)'!$A14, PR24_after_overrides!$A$3:$A$128, 0), MATCH('Stata dataset (nominal)'!Y$1, PR24_after_overrides!$D$2:$AU$2, 0)), INDEX('Cyclical_after overrides'!$A$1:$BD$245,MATCH('Stata dataset (nominal)'!$A14,'Cyclical_after overrides'!$A$1:$A$245,0),MATCH('Stata dataset (nominal)'!Y$1,'Cyclical_after overrides'!$A$1:$BD$1,0))), "")</f>
        <v>11.042555592679522</v>
      </c>
      <c r="Z14" s="179">
        <f>_xlfn.IFNA(IF($C14 &gt; "2023-24", INDEX(PR24_after_overrides!$D$3:$AU$128, MATCH('Stata dataset (nominal)'!$A14, PR24_after_overrides!$A$3:$A$128, 0), MATCH('Stata dataset (nominal)'!Z$1, PR24_after_overrides!$D$2:$AU$2, 0)), INDEX('Cyclical_after overrides'!$A$1:$BD$245,MATCH('Stata dataset (nominal)'!$A14,'Cyclical_after overrides'!$A$1:$A$245,0),MATCH('Stata dataset (nominal)'!Z$1,'Cyclical_after overrides'!$A$1:$BD$1,0))), "")</f>
        <v>11.042555592679522</v>
      </c>
      <c r="AA14" s="179">
        <f>_xlfn.IFNA(IF($C14 &gt; "2023-24", INDEX(PR24_after_overrides!$D$3:$AU$128, MATCH('Stata dataset (nominal)'!$A14, PR24_after_overrides!$A$3:$A$128, 0), MATCH('Stata dataset (nominal)'!AA$1, PR24_after_overrides!$D$2:$AU$2, 0)), INDEX('Cyclical_after overrides'!$A$1:$BD$245,MATCH('Stata dataset (nominal)'!$A14,'Cyclical_after overrides'!$A$1:$A$245,0),MATCH('Stata dataset (nominal)'!AA$1,'Cyclical_after overrides'!$A$1:$BD$1,0))), "")</f>
        <v>1188.771</v>
      </c>
      <c r="AB14" s="179">
        <f>INDEX(Depreciation!$U$5:$U$318, MATCH('Stata dataset (nominal)'!$A14, Depreciation!$A$5:$A$318, 0))</f>
        <v>9.1359999999999992</v>
      </c>
      <c r="AC14" s="180">
        <f t="shared" si="1"/>
        <v>2.7538730827272726</v>
      </c>
      <c r="AD14" s="72">
        <f>INDEX(Recharges!$V$5:$V$318, MATCH('Stata dataset (nominal)'!$A14, Recharges!$A$5:$A$318, 0))</f>
        <v>5.0230000000000006</v>
      </c>
    </row>
    <row r="15" spans="1:30" x14ac:dyDescent="0.4">
      <c r="A15" s="160" t="str">
        <f t="shared" si="0"/>
        <v>ANH25</v>
      </c>
      <c r="B15" s="160" t="s">
        <v>242</v>
      </c>
      <c r="C15" s="160" t="s">
        <v>516</v>
      </c>
      <c r="D15" s="179">
        <f>_xlfn.IFNA(IF($C15 &gt; "2023-24", INDEX(PR24_after_overrides!$D$3:$AU$128, MATCH('Stata dataset (nominal)'!$A15, PR24_after_overrides!$A$3:$A$128, 0), MATCH('Stata dataset (nominal)'!D$1, PR24_after_overrides!$D$2:$AU$2, 0)), INDEX('Cyclical_after overrides'!$A$1:$BD$245,MATCH('Stata dataset (nominal)'!$A15,'Cyclical_after overrides'!$A$1:$A$245,0),MATCH('Stata dataset (nominal)'!D$1,'Cyclical_after overrides'!$A$1:$BD$1,0))), "")</f>
        <v>0.92489351039839629</v>
      </c>
      <c r="E15" s="179">
        <f>_xlfn.IFNA(IF($C15 &gt; "2023-24", INDEX(PR24_after_overrides!$D$3:$AU$128, MATCH('Stata dataset (nominal)'!$A15, PR24_after_overrides!$A$3:$A$128, 0), MATCH('Stata dataset (nominal)'!E$1, PR24_after_overrides!$D$2:$AU$2, 0)), INDEX('Cyclical_after overrides'!$A$1:$BD$245,MATCH('Stata dataset (nominal)'!$A15,'Cyclical_after overrides'!$A$1:$A$245,0),MATCH('Stata dataset (nominal)'!E$1,'Cyclical_after overrides'!$A$1:$BD$1,0))), "")</f>
        <v>14.57573206908229</v>
      </c>
      <c r="F15" s="179">
        <f>_xlfn.IFNA(IF($C15 &gt; "2023-24", INDEX(PR24_after_overrides!$D$3:$AU$128, MATCH('Stata dataset (nominal)'!$A15, PR24_after_overrides!$A$3:$A$128, 0), MATCH('Stata dataset (nominal)'!F$1, PR24_after_overrides!$D$2:$AU$2, 0)), INDEX('Cyclical_after overrides'!$A$1:$BD$245,MATCH('Stata dataset (nominal)'!$A15,'Cyclical_after overrides'!$A$1:$A$245,0),MATCH('Stata dataset (nominal)'!F$1,'Cyclical_after overrides'!$A$1:$BD$1,0))), "")</f>
        <v>10.645549881476466</v>
      </c>
      <c r="G15" s="179">
        <f>_xlfn.IFNA(IF($C15 &gt; "2023-24", INDEX(PR24_after_overrides!$D$3:$AU$128, MATCH('Stata dataset (nominal)'!$A15, PR24_after_overrides!$A$3:$A$128, 0), MATCH('Stata dataset (nominal)'!G$1, PR24_after_overrides!$D$2:$AU$2, 0)), INDEX('Cyclical_after overrides'!$A$1:$BD$245,MATCH('Stata dataset (nominal)'!$A15,'Cyclical_after overrides'!$A$1:$A$245,0),MATCH('Stata dataset (nominal)'!G$1,'Cyclical_after overrides'!$A$1:$BD$1,0))), "")</f>
        <v>40.147324619031494</v>
      </c>
      <c r="H15" s="179">
        <f>_xlfn.IFNA(IF($C15 &gt; "2023-24", INDEX(PR24_after_overrides!$D$3:$AU$128, MATCH('Stata dataset (nominal)'!$A15, PR24_after_overrides!$A$3:$A$128, 0), MATCH('Stata dataset (nominal)'!H$1, PR24_after_overrides!$D$2:$AU$2, 0)), INDEX('Cyclical_after overrides'!$A$1:$BD$245,MATCH('Stata dataset (nominal)'!$A15,'Cyclical_after overrides'!$A$1:$A$245,0),MATCH('Stata dataset (nominal)'!H$1,'Cyclical_after overrides'!$A$1:$BD$1,0))), "")</f>
        <v>3.1668510667118186</v>
      </c>
      <c r="I15" s="179">
        <f>_xlfn.IFNA(IF($C15 &gt; "2023-24", INDEX(PR24_after_overrides!$D$3:$AU$128, MATCH('Stata dataset (nominal)'!$A15, PR24_after_overrides!$A$3:$A$128, 0), MATCH('Stata dataset (nominal)'!I$1, PR24_after_overrides!$D$2:$AU$2, 0)), INDEX('Cyclical_after overrides'!$A$1:$BD$245,MATCH('Stata dataset (nominal)'!$A15,'Cyclical_after overrides'!$A$1:$A$245,0),MATCH('Stata dataset (nominal)'!I$1,'Cyclical_after overrides'!$A$1:$BD$1,0))), "")</f>
        <v>25.326158889265155</v>
      </c>
      <c r="J15" s="179">
        <f>_xlfn.IFNA(IF($C15 &gt; "2023-24", INDEX(PR24_after_overrides!$D$3:$AU$128, MATCH('Stata dataset (nominal)'!$A15, PR24_after_overrides!$A$3:$A$128, 0), MATCH('Stata dataset (nominal)'!J$1, PR24_after_overrides!$D$2:$AU$2, 0)), INDEX('Cyclical_after overrides'!$A$1:$BD$245,MATCH('Stata dataset (nominal)'!$A15,'Cyclical_after overrides'!$A$1:$A$245,0),MATCH('Stata dataset (nominal)'!J$1,'Cyclical_after overrides'!$A$1:$BD$1,0))), "")</f>
        <v>0.17839891635624791</v>
      </c>
      <c r="K15" s="179" t="str">
        <f>_xlfn.IFNA(IF($C15 &gt; "2023-24", INDEX(PR24_after_overrides!$D$3:$AU$128, MATCH('Stata dataset (nominal)'!$A15, PR24_after_overrides!$A$3:$A$128, 0), MATCH('Stata dataset (nominal)'!K$1, PR24_after_overrides!$D$2:$AU$2, 0)), INDEX('Cyclical_after overrides'!$A$1:$BD$245,MATCH('Stata dataset (nominal)'!$A15,'Cyclical_after overrides'!$A$1:$A$245,0),MATCH('Stata dataset (nominal)'!K$1,'Cyclical_after overrides'!$A$1:$BD$1,0))), "")</f>
        <v/>
      </c>
      <c r="L15" s="179">
        <f>_xlfn.IFNA(IF($C15 &gt; "2023-24", INDEX(PR24_after_overrides!$D$3:$AU$128, MATCH('Stata dataset (nominal)'!$A15, PR24_after_overrides!$A$3:$A$128, 0), MATCH('Stata dataset (nominal)'!L$1, PR24_after_overrides!$D$2:$AU$2, 0)), INDEX('Cyclical_after overrides'!$A$1:$BD$245,MATCH('Stata dataset (nominal)'!$A15,'Cyclical_after overrides'!$A$1:$A$245,0),MATCH('Stata dataset (nominal)'!L$1,'Cyclical_after overrides'!$A$1:$BD$1,0))), "")</f>
        <v>0</v>
      </c>
      <c r="M15" s="179">
        <f>_xlfn.IFNA(IF($C15 &gt; "2023-24", INDEX(PR24_after_overrides!$D$3:$AU$128, MATCH('Stata dataset (nominal)'!$A15, PR24_after_overrides!$A$3:$A$128, 0), MATCH('Stata dataset (nominal)'!M$1, PR24_after_overrides!$D$2:$AU$2, 0)), INDEX('Cyclical_after overrides'!$A$1:$BD$245,MATCH('Stata dataset (nominal)'!$A15,'Cyclical_after overrides'!$A$1:$A$245,0),MATCH('Stata dataset (nominal)'!M$1,'Cyclical_after overrides'!$A$1:$BD$1,0))), "")</f>
        <v>10.5979768371148</v>
      </c>
      <c r="N15" s="179">
        <f>_xlfn.IFNA(IF($C15 &gt; "2023-24", INDEX(PR24_after_overrides!$D$3:$AU$128, MATCH('Stata dataset (nominal)'!$A15, PR24_after_overrides!$A$3:$A$128, 0), MATCH('Stata dataset (nominal)'!N$1, PR24_after_overrides!$D$2:$AU$2, 0)), INDEX('Cyclical_after overrides'!$A$1:$BD$245,MATCH('Stata dataset (nominal)'!$A15,'Cyclical_after overrides'!$A$1:$A$245,0),MATCH('Stata dataset (nominal)'!N$1,'Cyclical_after overrides'!$A$1:$BD$1,0))), "")</f>
        <v>40.147324619031494</v>
      </c>
      <c r="O15" s="179">
        <f>_xlfn.IFNA(IF($C15 &gt; "2023-24", INDEX(PR24_after_overrides!$D$3:$AU$128, MATCH('Stata dataset (nominal)'!$A15, PR24_after_overrides!$A$3:$A$128, 0), MATCH('Stata dataset (nominal)'!O$1, PR24_after_overrides!$D$2:$AU$2, 0)), INDEX('Cyclical_after overrides'!$A$1:$BD$245,MATCH('Stata dataset (nominal)'!$A15,'Cyclical_after overrides'!$A$1:$A$245,0),MATCH('Stata dataset (nominal)'!O$1,'Cyclical_after overrides'!$A$1:$BD$1,0))), "")</f>
        <v>78.894999999999996</v>
      </c>
      <c r="P15" s="179">
        <f>_xlfn.IFNA(IF($C15 &gt; "2023-24", INDEX(PR24_after_overrides!$D$3:$AU$128, MATCH('Stata dataset (nominal)'!$A15, PR24_after_overrides!$A$3:$A$128, 0), MATCH('Stata dataset (nominal)'!P$1, PR24_after_overrides!$D$2:$AU$2, 0)), INDEX('Cyclical_after overrides'!$A$1:$BD$245,MATCH('Stata dataset (nominal)'!$A15,'Cyclical_after overrides'!$A$1:$A$245,0),MATCH('Stata dataset (nominal)'!P$1,'Cyclical_after overrides'!$A$1:$BD$1,0))), "")</f>
        <v>211.553</v>
      </c>
      <c r="Q15" s="179">
        <f>_xlfn.IFNA(IF($C15 &gt; "2023-24", INDEX(PR24_after_overrides!$D$3:$AU$128, MATCH('Stata dataset (nominal)'!$A15, PR24_after_overrides!$A$3:$A$128, 0), MATCH('Stata dataset (nominal)'!Q$1, PR24_after_overrides!$D$2:$AU$2, 0)), INDEX('Cyclical_after overrides'!$A$1:$BD$245,MATCH('Stata dataset (nominal)'!$A15,'Cyclical_after overrides'!$A$1:$A$245,0),MATCH('Stata dataset (nominal)'!Q$1,'Cyclical_after overrides'!$A$1:$BD$1,0))), "")</f>
        <v>196.44200000000001</v>
      </c>
      <c r="R15" s="179">
        <f>_xlfn.IFNA(IF($C15 &gt; "2023-24", INDEX(PR24_after_overrides!$D$3:$AU$128, MATCH('Stata dataset (nominal)'!$A15, PR24_after_overrides!$A$3:$A$128, 0), MATCH('Stata dataset (nominal)'!R$1, PR24_after_overrides!$D$2:$AU$2, 0)), INDEX('Cyclical_after overrides'!$A$1:$BD$245,MATCH('Stata dataset (nominal)'!$A15,'Cyclical_after overrides'!$A$1:$A$245,0),MATCH('Stata dataset (nominal)'!R$1,'Cyclical_after overrides'!$A$1:$BD$1,0))), "")</f>
        <v>165.23400000000001</v>
      </c>
      <c r="S15" s="179">
        <f>_xlfn.IFNA(IF($C15 &gt; "2023-24", INDEX(PR24_after_overrides!$D$3:$AU$128, MATCH('Stata dataset (nominal)'!$A15, PR24_after_overrides!$A$3:$A$128, 0), MATCH('Stata dataset (nominal)'!S$1, PR24_after_overrides!$D$2:$AU$2, 0)), INDEX('Cyclical_after overrides'!$A$1:$BD$245,MATCH('Stata dataset (nominal)'!$A15,'Cyclical_after overrides'!$A$1:$A$245,0),MATCH('Stata dataset (nominal)'!S$1,'Cyclical_after overrides'!$A$1:$BD$1,0))), "")</f>
        <v>663.10400000000004</v>
      </c>
      <c r="T15" s="179">
        <f>_xlfn.IFNA(IF($C15 &gt; "2023-24", INDEX(PR24_after_overrides!$D$3:$AU$128, MATCH('Stata dataset (nominal)'!$A15, PR24_after_overrides!$A$3:$A$128, 0), MATCH('Stata dataset (nominal)'!T$1, PR24_after_overrides!$D$2:$AU$2, 0)), INDEX('Cyclical_after overrides'!$A$1:$BD$245,MATCH('Stata dataset (nominal)'!$A15,'Cyclical_after overrides'!$A$1:$A$245,0),MATCH('Stata dataset (nominal)'!T$1,'Cyclical_after overrides'!$A$1:$BD$1,0))), "")</f>
        <v>1706.7190000000001</v>
      </c>
      <c r="U15" s="179" t="str">
        <f>_xlfn.IFNA(IF($C15 &gt; "2023-24", INDEX(PR24_after_overrides!$D$3:$AU$128, MATCH('Stata dataset (nominal)'!$A15, PR24_after_overrides!$A$3:$A$128, 0), MATCH('Stata dataset (nominal)'!U$1, PR24_after_overrides!$D$2:$AU$2, 0)), INDEX('Cyclical_after overrides'!$A$1:$BD$245,MATCH('Stata dataset (nominal)'!$A15,'Cyclical_after overrides'!$A$1:$A$245,0),MATCH('Stata dataset (nominal)'!U$1,'Cyclical_after overrides'!$A$1:$BD$1,0))), "")</f>
        <v/>
      </c>
      <c r="V15" s="179" t="str">
        <f>_xlfn.IFNA(IF($C15 &gt; "2023-24", INDEX(PR24_after_overrides!$D$3:$AU$128, MATCH('Stata dataset (nominal)'!$A15, PR24_after_overrides!$A$3:$A$128, 0), MATCH('Stata dataset (nominal)'!V$1, PR24_after_overrides!$D$2:$AU$2, 0)), INDEX('Cyclical_after overrides'!$A$1:$BD$245,MATCH('Stata dataset (nominal)'!$A15,'Cyclical_after overrides'!$A$1:$A$245,0),MATCH('Stata dataset (nominal)'!V$1,'Cyclical_after overrides'!$A$1:$BD$1,0))), "")</f>
        <v/>
      </c>
      <c r="W15" s="179" t="str">
        <f>_xlfn.IFNA(IF($C15 &gt; "2023-24", INDEX(PR24_after_overrides!$D$3:$AU$128, MATCH('Stata dataset (nominal)'!$A15, PR24_after_overrides!$A$3:$A$128, 0), MATCH('Stata dataset (nominal)'!W$1, PR24_after_overrides!$D$2:$AU$2, 0)), INDEX('Cyclical_after overrides'!$A$1:$BD$245,MATCH('Stata dataset (nominal)'!$A15,'Cyclical_after overrides'!$A$1:$A$245,0),MATCH('Stata dataset (nominal)'!W$1,'Cyclical_after overrides'!$A$1:$BD$1,0))), "")</f>
        <v/>
      </c>
      <c r="X15" s="179" t="str">
        <f>_xlfn.IFNA(IF($C15 &gt; "2023-24", INDEX(PR24_after_overrides!$D$3:$AU$128, MATCH('Stata dataset (nominal)'!$A15, PR24_after_overrides!$A$3:$A$128, 0), MATCH('Stata dataset (nominal)'!X$1, PR24_after_overrides!$D$2:$AU$2, 0)), INDEX('Cyclical_after overrides'!$A$1:$BD$245,MATCH('Stata dataset (nominal)'!$A15,'Cyclical_after overrides'!$A$1:$A$245,0),MATCH('Stata dataset (nominal)'!X$1,'Cyclical_after overrides'!$A$1:$BD$1,0))), "")</f>
        <v/>
      </c>
      <c r="Y15" s="179" t="str">
        <f>_xlfn.IFNA(IF($C15 &gt; "2023-24", INDEX(PR24_after_overrides!$D$3:$AU$128, MATCH('Stata dataset (nominal)'!$A15, PR24_after_overrides!$A$3:$A$128, 0), MATCH('Stata dataset (nominal)'!Y$1, PR24_after_overrides!$D$2:$AU$2, 0)), INDEX('Cyclical_after overrides'!$A$1:$BD$245,MATCH('Stata dataset (nominal)'!$A15,'Cyclical_after overrides'!$A$1:$A$245,0),MATCH('Stata dataset (nominal)'!Y$1,'Cyclical_after overrides'!$A$1:$BD$1,0))), "")</f>
        <v/>
      </c>
      <c r="Z15" s="179" t="str">
        <f>_xlfn.IFNA(IF($C15 &gt; "2023-24", INDEX(PR24_after_overrides!$D$3:$AU$128, MATCH('Stata dataset (nominal)'!$A15, PR24_after_overrides!$A$3:$A$128, 0), MATCH('Stata dataset (nominal)'!Z$1, PR24_after_overrides!$D$2:$AU$2, 0)), INDEX('Cyclical_after overrides'!$A$1:$BD$245,MATCH('Stata dataset (nominal)'!$A15,'Cyclical_after overrides'!$A$1:$A$245,0),MATCH('Stata dataset (nominal)'!Z$1,'Cyclical_after overrides'!$A$1:$BD$1,0))), "")</f>
        <v/>
      </c>
      <c r="AA15" s="179">
        <f>_xlfn.IFNA(IF($C15 &gt; "2023-24", INDEX(PR24_after_overrides!$D$3:$AU$128, MATCH('Stata dataset (nominal)'!$A15, PR24_after_overrides!$A$3:$A$128, 0), MATCH('Stata dataset (nominal)'!AA$1, PR24_after_overrides!$D$2:$AU$2, 0)), INDEX('Cyclical_after overrides'!$A$1:$BD$245,MATCH('Stata dataset (nominal)'!$A15,'Cyclical_after overrides'!$A$1:$A$245,0),MATCH('Stata dataset (nominal)'!AA$1,'Cyclical_after overrides'!$A$1:$BD$1,0))), "")</f>
        <v>1311.7140366542501</v>
      </c>
      <c r="AB15" s="179">
        <f>INDEX(Depreciation!$U$5:$U$318, MATCH('Stata dataset (nominal)'!$A15, Depreciation!$A$5:$A$318, 0))</f>
        <v>6.8678176769387074</v>
      </c>
      <c r="AC15" s="180" t="str">
        <f t="shared" si="1"/>
        <v/>
      </c>
      <c r="AD15" s="72">
        <f>INDEX(Recharges!$V$5:$V$318, MATCH('Stata dataset (nominal)'!$A15, Recharges!$A$5:$A$318, 0))</f>
        <v>4.7227058584490358</v>
      </c>
    </row>
    <row r="16" spans="1:30" x14ac:dyDescent="0.4">
      <c r="A16" s="160" t="str">
        <f t="shared" si="0"/>
        <v>ANH26</v>
      </c>
      <c r="B16" s="160" t="s">
        <v>242</v>
      </c>
      <c r="C16" s="160" t="s">
        <v>518</v>
      </c>
      <c r="D16" s="179">
        <f>_xlfn.IFNA(IF($C16 &gt; "2023-24", INDEX(PR24_after_overrides!$D$3:$AU$128, MATCH('Stata dataset (nominal)'!$A16, PR24_after_overrides!$A$3:$A$128, 0), MATCH('Stata dataset (nominal)'!D$1, PR24_after_overrides!$D$2:$AU$2, 0)), INDEX('Cyclical_after overrides'!$A$1:$BD$245,MATCH('Stata dataset (nominal)'!$A16,'Cyclical_after overrides'!$A$1:$A$245,0),MATCH('Stata dataset (nominal)'!D$1,'Cyclical_after overrides'!$A$1:$BD$1,0))), "")</f>
        <v>0.90666257291986474</v>
      </c>
      <c r="E16" s="179">
        <f>_xlfn.IFNA(IF($C16 &gt; "2023-24", INDEX(PR24_after_overrides!$D$3:$AU$128, MATCH('Stata dataset (nominal)'!$A16, PR24_after_overrides!$A$3:$A$128, 0), MATCH('Stata dataset (nominal)'!E$1, PR24_after_overrides!$D$2:$AU$2, 0)), INDEX('Cyclical_after overrides'!$A$1:$BD$245,MATCH('Stata dataset (nominal)'!$A16,'Cyclical_after overrides'!$A$1:$A$245,0),MATCH('Stata dataset (nominal)'!E$1,'Cyclical_after overrides'!$A$1:$BD$1,0))), "")</f>
        <v>15.742350491026079</v>
      </c>
      <c r="F16" s="179">
        <f>_xlfn.IFNA(IF($C16 &gt; "2023-24", INDEX(PR24_after_overrides!$D$3:$AU$128, MATCH('Stata dataset (nominal)'!$A16, PR24_after_overrides!$A$3:$A$128, 0), MATCH('Stata dataset (nominal)'!F$1, PR24_after_overrides!$D$2:$AU$2, 0)), INDEX('Cyclical_after overrides'!$A$1:$BD$245,MATCH('Stata dataset (nominal)'!$A16,'Cyclical_after overrides'!$A$1:$A$245,0),MATCH('Stata dataset (nominal)'!F$1,'Cyclical_after overrides'!$A$1:$BD$1,0))), "")</f>
        <v>11.016226210633256</v>
      </c>
      <c r="G16" s="179">
        <f>_xlfn.IFNA(IF($C16 &gt; "2023-24", INDEX(PR24_after_overrides!$D$3:$AU$128, MATCH('Stata dataset (nominal)'!$A16, PR24_after_overrides!$A$3:$A$128, 0), MATCH('Stata dataset (nominal)'!G$1, PR24_after_overrides!$D$2:$AU$2, 0)), INDEX('Cyclical_after overrides'!$A$1:$BD$245,MATCH('Stata dataset (nominal)'!$A16,'Cyclical_after overrides'!$A$1:$A$245,0),MATCH('Stata dataset (nominal)'!G$1,'Cyclical_after overrides'!$A$1:$BD$1,0))), "")</f>
        <v>38.144289874703702</v>
      </c>
      <c r="H16" s="179">
        <f>_xlfn.IFNA(IF($C16 &gt; "2023-24", INDEX(PR24_after_overrides!$D$3:$AU$128, MATCH('Stata dataset (nominal)'!$A16, PR24_after_overrides!$A$3:$A$128, 0), MATCH('Stata dataset (nominal)'!H$1, PR24_after_overrides!$D$2:$AU$2, 0)), INDEX('Cyclical_after overrides'!$A$1:$BD$245,MATCH('Stata dataset (nominal)'!$A16,'Cyclical_after overrides'!$A$1:$A$245,0),MATCH('Stata dataset (nominal)'!H$1,'Cyclical_after overrides'!$A$1:$BD$1,0))), "")</f>
        <v>3.2305292922451749</v>
      </c>
      <c r="I16" s="179">
        <f>_xlfn.IFNA(IF($C16 &gt; "2023-24", INDEX(PR24_after_overrides!$D$3:$AU$128, MATCH('Stata dataset (nominal)'!$A16, PR24_after_overrides!$A$3:$A$128, 0), MATCH('Stata dataset (nominal)'!I$1, PR24_after_overrides!$D$2:$AU$2, 0)), INDEX('Cyclical_after overrides'!$A$1:$BD$245,MATCH('Stata dataset (nominal)'!$A16,'Cyclical_after overrides'!$A$1:$A$245,0),MATCH('Stata dataset (nominal)'!I$1,'Cyclical_after overrides'!$A$1:$BD$1,0))), "")</f>
        <v>25.835410768709792</v>
      </c>
      <c r="J16" s="179">
        <f>_xlfn.IFNA(IF($C16 &gt; "2023-24", INDEX(PR24_after_overrides!$D$3:$AU$128, MATCH('Stata dataset (nominal)'!$A16, PR24_after_overrides!$A$3:$A$128, 0), MATCH('Stata dataset (nominal)'!J$1, PR24_after_overrides!$D$2:$AU$2, 0)), INDEX('Cyclical_after overrides'!$A$1:$BD$245,MATCH('Stata dataset (nominal)'!$A16,'Cyclical_after overrides'!$A$1:$A$245,0),MATCH('Stata dataset (nominal)'!J$1,'Cyclical_after overrides'!$A$1:$BD$1,0))), "")</f>
        <v>0.18308906197087713</v>
      </c>
      <c r="K16" s="179" t="str">
        <f>_xlfn.IFNA(IF($C16 &gt; "2023-24", INDEX(PR24_after_overrides!$D$3:$AU$128, MATCH('Stata dataset (nominal)'!$A16, PR24_after_overrides!$A$3:$A$128, 0), MATCH('Stata dataset (nominal)'!K$1, PR24_after_overrides!$D$2:$AU$2, 0)), INDEX('Cyclical_after overrides'!$A$1:$BD$245,MATCH('Stata dataset (nominal)'!$A16,'Cyclical_after overrides'!$A$1:$A$245,0),MATCH('Stata dataset (nominal)'!K$1,'Cyclical_after overrides'!$A$1:$BD$1,0))), "")</f>
        <v/>
      </c>
      <c r="L16" s="179">
        <f>_xlfn.IFNA(IF($C16 &gt; "2023-24", INDEX(PR24_after_overrides!$D$3:$AU$128, MATCH('Stata dataset (nominal)'!$A16, PR24_after_overrides!$A$3:$A$128, 0), MATCH('Stata dataset (nominal)'!L$1, PR24_after_overrides!$D$2:$AU$2, 0)), INDEX('Cyclical_after overrides'!$A$1:$BD$245,MATCH('Stata dataset (nominal)'!$A16,'Cyclical_after overrides'!$A$1:$A$245,0),MATCH('Stata dataset (nominal)'!L$1,'Cyclical_after overrides'!$A$1:$BD$1,0))), "")</f>
        <v>0</v>
      </c>
      <c r="M16" s="179">
        <f>_xlfn.IFNA(IF($C16 &gt; "2023-24", INDEX(PR24_after_overrides!$D$3:$AU$128, MATCH('Stata dataset (nominal)'!$A16, PR24_after_overrides!$A$3:$A$128, 0), MATCH('Stata dataset (nominal)'!M$1, PR24_after_overrides!$D$2:$AU$2, 0)), INDEX('Cyclical_after overrides'!$A$1:$BD$245,MATCH('Stata dataset (nominal)'!$A16,'Cyclical_after overrides'!$A$1:$A$245,0),MATCH('Stata dataset (nominal)'!M$1,'Cyclical_after overrides'!$A$1:$BD$1,0))), "")</f>
        <v>10.631298002031834</v>
      </c>
      <c r="N16" s="179">
        <f>_xlfn.IFNA(IF($C16 &gt; "2023-24", INDEX(PR24_after_overrides!$D$3:$AU$128, MATCH('Stata dataset (nominal)'!$A16, PR24_after_overrides!$A$3:$A$128, 0), MATCH('Stata dataset (nominal)'!N$1, PR24_after_overrides!$D$2:$AU$2, 0)), INDEX('Cyclical_after overrides'!$A$1:$BD$245,MATCH('Stata dataset (nominal)'!$A16,'Cyclical_after overrides'!$A$1:$A$245,0),MATCH('Stata dataset (nominal)'!N$1,'Cyclical_after overrides'!$A$1:$BD$1,0))), "")</f>
        <v>38.144289874703702</v>
      </c>
      <c r="O16" s="179">
        <f>_xlfn.IFNA(IF($C16 &gt; "2023-24", INDEX(PR24_after_overrides!$D$3:$AU$128, MATCH('Stata dataset (nominal)'!$A16, PR24_after_overrides!$A$3:$A$128, 0), MATCH('Stata dataset (nominal)'!O$1, PR24_after_overrides!$D$2:$AU$2, 0)), INDEX('Cyclical_after overrides'!$A$1:$BD$245,MATCH('Stata dataset (nominal)'!$A16,'Cyclical_after overrides'!$A$1:$A$245,0),MATCH('Stata dataset (nominal)'!O$1,'Cyclical_after overrides'!$A$1:$BD$1,0))), "")</f>
        <v>77.686000000000007</v>
      </c>
      <c r="P16" s="179">
        <f>_xlfn.IFNA(IF($C16 &gt; "2023-24", INDEX(PR24_after_overrides!$D$3:$AU$128, MATCH('Stata dataset (nominal)'!$A16, PR24_after_overrides!$A$3:$A$128, 0), MATCH('Stata dataset (nominal)'!P$1, PR24_after_overrides!$D$2:$AU$2, 0)), INDEX('Cyclical_after overrides'!$A$1:$BD$245,MATCH('Stata dataset (nominal)'!$A16,'Cyclical_after overrides'!$A$1:$A$245,0),MATCH('Stata dataset (nominal)'!P$1,'Cyclical_after overrides'!$A$1:$BD$1,0))), "")</f>
        <v>207.20599999999999</v>
      </c>
      <c r="Q16" s="179">
        <f>_xlfn.IFNA(IF($C16 &gt; "2023-24", INDEX(PR24_after_overrides!$D$3:$AU$128, MATCH('Stata dataset (nominal)'!$A16, PR24_after_overrides!$A$3:$A$128, 0), MATCH('Stata dataset (nominal)'!Q$1, PR24_after_overrides!$D$2:$AU$2, 0)), INDEX('Cyclical_after overrides'!$A$1:$BD$245,MATCH('Stata dataset (nominal)'!$A16,'Cyclical_after overrides'!$A$1:$A$245,0),MATCH('Stata dataset (nominal)'!Q$1,'Cyclical_after overrides'!$A$1:$BD$1,0))), "")</f>
        <v>185.22800000000001</v>
      </c>
      <c r="R16" s="179">
        <f>_xlfn.IFNA(IF($C16 &gt; "2023-24", INDEX(PR24_after_overrides!$D$3:$AU$128, MATCH('Stata dataset (nominal)'!$A16, PR24_after_overrides!$A$3:$A$128, 0), MATCH('Stata dataset (nominal)'!R$1, PR24_after_overrides!$D$2:$AU$2, 0)), INDEX('Cyclical_after overrides'!$A$1:$BD$245,MATCH('Stata dataset (nominal)'!$A16,'Cyclical_after overrides'!$A$1:$A$245,0),MATCH('Stata dataset (nominal)'!R$1,'Cyclical_after overrides'!$A$1:$BD$1,0))), "")</f>
        <v>167.97399999999999</v>
      </c>
      <c r="S16" s="179">
        <f>_xlfn.IFNA(IF($C16 &gt; "2023-24", INDEX(PR24_after_overrides!$D$3:$AU$128, MATCH('Stata dataset (nominal)'!$A16, PR24_after_overrides!$A$3:$A$128, 0), MATCH('Stata dataset (nominal)'!S$1, PR24_after_overrides!$D$2:$AU$2, 0)), INDEX('Cyclical_after overrides'!$A$1:$BD$245,MATCH('Stata dataset (nominal)'!$A16,'Cyclical_after overrides'!$A$1:$A$245,0),MATCH('Stata dataset (nominal)'!S$1,'Cyclical_after overrides'!$A$1:$BD$1,0))), "")</f>
        <v>673.73299999999995</v>
      </c>
      <c r="T16" s="179">
        <f>_xlfn.IFNA(IF($C16 &gt; "2023-24", INDEX(PR24_after_overrides!$D$3:$AU$128, MATCH('Stata dataset (nominal)'!$A16, PR24_after_overrides!$A$3:$A$128, 0), MATCH('Stata dataset (nominal)'!T$1, PR24_after_overrides!$D$2:$AU$2, 0)), INDEX('Cyclical_after overrides'!$A$1:$BD$245,MATCH('Stata dataset (nominal)'!$A16,'Cyclical_after overrides'!$A$1:$A$245,0),MATCH('Stata dataset (nominal)'!T$1,'Cyclical_after overrides'!$A$1:$BD$1,0))), "")</f>
        <v>1733.0450000000001</v>
      </c>
      <c r="U16" s="179" t="str">
        <f>_xlfn.IFNA(IF($C16 &gt; "2023-24", INDEX(PR24_after_overrides!$D$3:$AU$128, MATCH('Stata dataset (nominal)'!$A16, PR24_after_overrides!$A$3:$A$128, 0), MATCH('Stata dataset (nominal)'!U$1, PR24_after_overrides!$D$2:$AU$2, 0)), INDEX('Cyclical_after overrides'!$A$1:$BD$245,MATCH('Stata dataset (nominal)'!$A16,'Cyclical_after overrides'!$A$1:$A$245,0),MATCH('Stata dataset (nominal)'!U$1,'Cyclical_after overrides'!$A$1:$BD$1,0))), "")</f>
        <v/>
      </c>
      <c r="V16" s="179" t="str">
        <f>_xlfn.IFNA(IF($C16 &gt; "2023-24", INDEX(PR24_after_overrides!$D$3:$AU$128, MATCH('Stata dataset (nominal)'!$A16, PR24_after_overrides!$A$3:$A$128, 0), MATCH('Stata dataset (nominal)'!V$1, PR24_after_overrides!$D$2:$AU$2, 0)), INDEX('Cyclical_after overrides'!$A$1:$BD$245,MATCH('Stata dataset (nominal)'!$A16,'Cyclical_after overrides'!$A$1:$A$245,0),MATCH('Stata dataset (nominal)'!V$1,'Cyclical_after overrides'!$A$1:$BD$1,0))), "")</f>
        <v/>
      </c>
      <c r="W16" s="179" t="str">
        <f>_xlfn.IFNA(IF($C16 &gt; "2023-24", INDEX(PR24_after_overrides!$D$3:$AU$128, MATCH('Stata dataset (nominal)'!$A16, PR24_after_overrides!$A$3:$A$128, 0), MATCH('Stata dataset (nominal)'!W$1, PR24_after_overrides!$D$2:$AU$2, 0)), INDEX('Cyclical_after overrides'!$A$1:$BD$245,MATCH('Stata dataset (nominal)'!$A16,'Cyclical_after overrides'!$A$1:$A$245,0),MATCH('Stata dataset (nominal)'!W$1,'Cyclical_after overrides'!$A$1:$BD$1,0))), "")</f>
        <v/>
      </c>
      <c r="X16" s="179" t="str">
        <f>_xlfn.IFNA(IF($C16 &gt; "2023-24", INDEX(PR24_after_overrides!$D$3:$AU$128, MATCH('Stata dataset (nominal)'!$A16, PR24_after_overrides!$A$3:$A$128, 0), MATCH('Stata dataset (nominal)'!X$1, PR24_after_overrides!$D$2:$AU$2, 0)), INDEX('Cyclical_after overrides'!$A$1:$BD$245,MATCH('Stata dataset (nominal)'!$A16,'Cyclical_after overrides'!$A$1:$A$245,0),MATCH('Stata dataset (nominal)'!X$1,'Cyclical_after overrides'!$A$1:$BD$1,0))), "")</f>
        <v/>
      </c>
      <c r="Y16" s="179" t="str">
        <f>_xlfn.IFNA(IF($C16 &gt; "2023-24", INDEX(PR24_after_overrides!$D$3:$AU$128, MATCH('Stata dataset (nominal)'!$A16, PR24_after_overrides!$A$3:$A$128, 0), MATCH('Stata dataset (nominal)'!Y$1, PR24_after_overrides!$D$2:$AU$2, 0)), INDEX('Cyclical_after overrides'!$A$1:$BD$245,MATCH('Stata dataset (nominal)'!$A16,'Cyclical_after overrides'!$A$1:$A$245,0),MATCH('Stata dataset (nominal)'!Y$1,'Cyclical_after overrides'!$A$1:$BD$1,0))), "")</f>
        <v/>
      </c>
      <c r="Z16" s="179" t="str">
        <f>_xlfn.IFNA(IF($C16 &gt; "2023-24", INDEX(PR24_after_overrides!$D$3:$AU$128, MATCH('Stata dataset (nominal)'!$A16, PR24_after_overrides!$A$3:$A$128, 0), MATCH('Stata dataset (nominal)'!Z$1, PR24_after_overrides!$D$2:$AU$2, 0)), INDEX('Cyclical_after overrides'!$A$1:$BD$245,MATCH('Stata dataset (nominal)'!$A16,'Cyclical_after overrides'!$A$1:$A$245,0),MATCH('Stata dataset (nominal)'!Z$1,'Cyclical_after overrides'!$A$1:$BD$1,0))), "")</f>
        <v/>
      </c>
      <c r="AA16" s="179">
        <f>_xlfn.IFNA(IF($C16 &gt; "2023-24", INDEX(PR24_after_overrides!$D$3:$AU$128, MATCH('Stata dataset (nominal)'!$A16, PR24_after_overrides!$A$3:$A$128, 0), MATCH('Stata dataset (nominal)'!AA$1, PR24_after_overrides!$D$2:$AU$2, 0)), INDEX('Cyclical_after overrides'!$A$1:$BD$245,MATCH('Stata dataset (nominal)'!$A16,'Cyclical_after overrides'!$A$1:$A$245,0),MATCH('Stata dataset (nominal)'!AA$1,'Cyclical_after overrides'!$A$1:$BD$1,0))), "")</f>
        <v>1490.7927605824586</v>
      </c>
      <c r="AB16" s="179">
        <f>INDEX(Depreciation!$U$5:$U$318, MATCH('Stata dataset (nominal)'!$A16, Depreciation!$A$5:$A$318, 0))</f>
        <v>7.3963569251608545</v>
      </c>
      <c r="AC16" s="180" t="str">
        <f t="shared" si="1"/>
        <v/>
      </c>
      <c r="AD16" s="72">
        <f>INDEX(Recharges!$V$5:$V$318, MATCH('Stata dataset (nominal)'!$A16, Recharges!$A$5:$A$318, 0))</f>
        <v>4.8562719268540473</v>
      </c>
    </row>
    <row r="17" spans="1:30" x14ac:dyDescent="0.4">
      <c r="A17" s="160" t="str">
        <f t="shared" si="0"/>
        <v>ANH27</v>
      </c>
      <c r="B17" s="160" t="s">
        <v>242</v>
      </c>
      <c r="C17" s="160" t="s">
        <v>519</v>
      </c>
      <c r="D17" s="179">
        <f>_xlfn.IFNA(IF($C17 &gt; "2023-24", INDEX(PR24_after_overrides!$D$3:$AU$128, MATCH('Stata dataset (nominal)'!$A17, PR24_after_overrides!$A$3:$A$128, 0), MATCH('Stata dataset (nominal)'!D$1, PR24_after_overrides!$D$2:$AU$2, 0)), INDEX('Cyclical_after overrides'!$A$1:$BD$245,MATCH('Stata dataset (nominal)'!$A17,'Cyclical_after overrides'!$A$1:$A$245,0),MATCH('Stata dataset (nominal)'!D$1,'Cyclical_after overrides'!$A$1:$BD$1,0))), "")</f>
        <v>0.88892233594220327</v>
      </c>
      <c r="E17" s="179">
        <f>_xlfn.IFNA(IF($C17 &gt; "2023-24", INDEX(PR24_after_overrides!$D$3:$AU$128, MATCH('Stata dataset (nominal)'!$A17, PR24_after_overrides!$A$3:$A$128, 0), MATCH('Stata dataset (nominal)'!E$1, PR24_after_overrides!$D$2:$AU$2, 0)), INDEX('Cyclical_after overrides'!$A$1:$BD$245,MATCH('Stata dataset (nominal)'!$A17,'Cyclical_after overrides'!$A$1:$A$245,0),MATCH('Stata dataset (nominal)'!E$1,'Cyclical_after overrides'!$A$1:$BD$1,0))), "")</f>
        <v>16.056520826278366</v>
      </c>
      <c r="F17" s="179">
        <f>_xlfn.IFNA(IF($C17 &gt; "2023-24", INDEX(PR24_after_overrides!$D$3:$AU$128, MATCH('Stata dataset (nominal)'!$A17, PR24_after_overrides!$A$3:$A$128, 0), MATCH('Stata dataset (nominal)'!F$1, PR24_after_overrides!$D$2:$AU$2, 0)), INDEX('Cyclical_after overrides'!$A$1:$BD$245,MATCH('Stata dataset (nominal)'!$A17,'Cyclical_after overrides'!$A$1:$A$245,0),MATCH('Stata dataset (nominal)'!F$1,'Cyclical_after overrides'!$A$1:$BD$1,0))), "")</f>
        <v>11.23607720961734</v>
      </c>
      <c r="G17" s="179">
        <f>_xlfn.IFNA(IF($C17 &gt; "2023-24", INDEX(PR24_after_overrides!$D$3:$AU$128, MATCH('Stata dataset (nominal)'!$A17, PR24_after_overrides!$A$3:$A$128, 0), MATCH('Stata dataset (nominal)'!G$1, PR24_after_overrides!$D$2:$AU$2, 0)), INDEX('Cyclical_after overrides'!$A$1:$BD$245,MATCH('Stata dataset (nominal)'!$A17,'Cyclical_after overrides'!$A$1:$A$245,0),MATCH('Stata dataset (nominal)'!G$1,'Cyclical_after overrides'!$A$1:$BD$1,0))), "")</f>
        <v>40.35110667118186</v>
      </c>
      <c r="H17" s="179">
        <f>_xlfn.IFNA(IF($C17 &gt; "2023-24", INDEX(PR24_after_overrides!$D$3:$AU$128, MATCH('Stata dataset (nominal)'!$A17, PR24_after_overrides!$A$3:$A$128, 0), MATCH('Stata dataset (nominal)'!H$1, PR24_after_overrides!$D$2:$AU$2, 0)), INDEX('Cyclical_after overrides'!$A$1:$BD$245,MATCH('Stata dataset (nominal)'!$A17,'Cyclical_after overrides'!$A$1:$A$245,0),MATCH('Stata dataset (nominal)'!H$1,'Cyclical_after overrides'!$A$1:$BD$1,0))), "")</f>
        <v>3.2938760582458526</v>
      </c>
      <c r="I17" s="179">
        <f>_xlfn.IFNA(IF($C17 &gt; "2023-24", INDEX(PR24_after_overrides!$D$3:$AU$128, MATCH('Stata dataset (nominal)'!$A17, PR24_after_overrides!$A$3:$A$128, 0), MATCH('Stata dataset (nominal)'!I$1, PR24_after_overrides!$D$2:$AU$2, 0)), INDEX('Cyclical_after overrides'!$A$1:$BD$245,MATCH('Stata dataset (nominal)'!$A17,'Cyclical_after overrides'!$A$1:$A$245,0),MATCH('Stata dataset (nominal)'!I$1,'Cyclical_after overrides'!$A$1:$BD$1,0))), "")</f>
        <v>26.351008465966821</v>
      </c>
      <c r="J17" s="179">
        <f>_xlfn.IFNA(IF($C17 &gt; "2023-24", INDEX(PR24_after_overrides!$D$3:$AU$128, MATCH('Stata dataset (nominal)'!$A17, PR24_after_overrides!$A$3:$A$128, 0), MATCH('Stata dataset (nominal)'!J$1, PR24_after_overrides!$D$2:$AU$2, 0)), INDEX('Cyclical_after overrides'!$A$1:$BD$245,MATCH('Stata dataset (nominal)'!$A17,'Cyclical_after overrides'!$A$1:$A$245,0),MATCH('Stata dataset (nominal)'!J$1,'Cyclical_after overrides'!$A$1:$BD$1,0))), "")</f>
        <v>0.185618015577379</v>
      </c>
      <c r="K17" s="179" t="str">
        <f>_xlfn.IFNA(IF($C17 &gt; "2023-24", INDEX(PR24_after_overrides!$D$3:$AU$128, MATCH('Stata dataset (nominal)'!$A17, PR24_after_overrides!$A$3:$A$128, 0), MATCH('Stata dataset (nominal)'!K$1, PR24_after_overrides!$D$2:$AU$2, 0)), INDEX('Cyclical_after overrides'!$A$1:$BD$245,MATCH('Stata dataset (nominal)'!$A17,'Cyclical_after overrides'!$A$1:$A$245,0),MATCH('Stata dataset (nominal)'!K$1,'Cyclical_after overrides'!$A$1:$BD$1,0))), "")</f>
        <v/>
      </c>
      <c r="L17" s="179">
        <f>_xlfn.IFNA(IF($C17 &gt; "2023-24", INDEX(PR24_after_overrides!$D$3:$AU$128, MATCH('Stata dataset (nominal)'!$A17, PR24_after_overrides!$A$3:$A$128, 0), MATCH('Stata dataset (nominal)'!L$1, PR24_after_overrides!$D$2:$AU$2, 0)), INDEX('Cyclical_after overrides'!$A$1:$BD$245,MATCH('Stata dataset (nominal)'!$A17,'Cyclical_after overrides'!$A$1:$A$245,0),MATCH('Stata dataset (nominal)'!L$1,'Cyclical_after overrides'!$A$1:$BD$1,0))), "")</f>
        <v>0</v>
      </c>
      <c r="M17" s="179">
        <f>_xlfn.IFNA(IF($C17 &gt; "2023-24", INDEX(PR24_after_overrides!$D$3:$AU$128, MATCH('Stata dataset (nominal)'!$A17, PR24_after_overrides!$A$3:$A$128, 0), MATCH('Stata dataset (nominal)'!M$1, PR24_after_overrides!$D$2:$AU$2, 0)), INDEX('Cyclical_after overrides'!$A$1:$BD$245,MATCH('Stata dataset (nominal)'!$A17,'Cyclical_after overrides'!$A$1:$A$245,0),MATCH('Stata dataset (nominal)'!M$1,'Cyclical_after overrides'!$A$1:$BD$1,0))), "")</f>
        <v>10.84346698272943</v>
      </c>
      <c r="N17" s="179">
        <f>_xlfn.IFNA(IF($C17 &gt; "2023-24", INDEX(PR24_after_overrides!$D$3:$AU$128, MATCH('Stata dataset (nominal)'!$A17, PR24_after_overrides!$A$3:$A$128, 0), MATCH('Stata dataset (nominal)'!N$1, PR24_after_overrides!$D$2:$AU$2, 0)), INDEX('Cyclical_after overrides'!$A$1:$BD$245,MATCH('Stata dataset (nominal)'!$A17,'Cyclical_after overrides'!$A$1:$A$245,0),MATCH('Stata dataset (nominal)'!N$1,'Cyclical_after overrides'!$A$1:$BD$1,0))), "")</f>
        <v>40.35110667118186</v>
      </c>
      <c r="O17" s="179">
        <f>_xlfn.IFNA(IF($C17 &gt; "2023-24", INDEX(PR24_after_overrides!$D$3:$AU$128, MATCH('Stata dataset (nominal)'!$A17, PR24_after_overrides!$A$3:$A$128, 0), MATCH('Stata dataset (nominal)'!O$1, PR24_after_overrides!$D$2:$AU$2, 0)), INDEX('Cyclical_after overrides'!$A$1:$BD$245,MATCH('Stata dataset (nominal)'!$A17,'Cyclical_after overrides'!$A$1:$A$245,0),MATCH('Stata dataset (nominal)'!O$1,'Cyclical_after overrides'!$A$1:$BD$1,0))), "")</f>
        <v>76.706999999999994</v>
      </c>
      <c r="P17" s="179">
        <f>_xlfn.IFNA(IF($C17 &gt; "2023-24", INDEX(PR24_after_overrides!$D$3:$AU$128, MATCH('Stata dataset (nominal)'!$A17, PR24_after_overrides!$A$3:$A$128, 0), MATCH('Stata dataset (nominal)'!P$1, PR24_after_overrides!$D$2:$AU$2, 0)), INDEX('Cyclical_after overrides'!$A$1:$BD$245,MATCH('Stata dataset (nominal)'!$A17,'Cyclical_after overrides'!$A$1:$A$245,0),MATCH('Stata dataset (nominal)'!P$1,'Cyclical_after overrides'!$A$1:$BD$1,0))), "")</f>
        <v>203.65199999999999</v>
      </c>
      <c r="Q17" s="179">
        <f>_xlfn.IFNA(IF($C17 &gt; "2023-24", INDEX(PR24_after_overrides!$D$3:$AU$128, MATCH('Stata dataset (nominal)'!$A17, PR24_after_overrides!$A$3:$A$128, 0), MATCH('Stata dataset (nominal)'!Q$1, PR24_after_overrides!$D$2:$AU$2, 0)), INDEX('Cyclical_after overrides'!$A$1:$BD$245,MATCH('Stata dataset (nominal)'!$A17,'Cyclical_after overrides'!$A$1:$A$245,0),MATCH('Stata dataset (nominal)'!Q$1,'Cyclical_after overrides'!$A$1:$BD$1,0))), "")</f>
        <v>175.77199999999999</v>
      </c>
      <c r="R17" s="179">
        <f>_xlfn.IFNA(IF($C17 &gt; "2023-24", INDEX(PR24_after_overrides!$D$3:$AU$128, MATCH('Stata dataset (nominal)'!$A17, PR24_after_overrides!$A$3:$A$128, 0), MATCH('Stata dataset (nominal)'!R$1, PR24_after_overrides!$D$2:$AU$2, 0)), INDEX('Cyclical_after overrides'!$A$1:$BD$245,MATCH('Stata dataset (nominal)'!$A17,'Cyclical_after overrides'!$A$1:$A$245,0),MATCH('Stata dataset (nominal)'!R$1,'Cyclical_after overrides'!$A$1:$BD$1,0))), "")</f>
        <v>170.46700000000001</v>
      </c>
      <c r="S17" s="179">
        <f>_xlfn.IFNA(IF($C17 &gt; "2023-24", INDEX(PR24_after_overrides!$D$3:$AU$128, MATCH('Stata dataset (nominal)'!$A17, PR24_after_overrides!$A$3:$A$128, 0), MATCH('Stata dataset (nominal)'!S$1, PR24_after_overrides!$D$2:$AU$2, 0)), INDEX('Cyclical_after overrides'!$A$1:$BD$245,MATCH('Stata dataset (nominal)'!$A17,'Cyclical_after overrides'!$A$1:$A$245,0),MATCH('Stata dataset (nominal)'!S$1,'Cyclical_after overrides'!$A$1:$BD$1,0))), "")</f>
        <v>683.39200000000005</v>
      </c>
      <c r="T17" s="179">
        <f>_xlfn.IFNA(IF($C17 &gt; "2023-24", INDEX(PR24_after_overrides!$D$3:$AU$128, MATCH('Stata dataset (nominal)'!$A17, PR24_after_overrides!$A$3:$A$128, 0), MATCH('Stata dataset (nominal)'!T$1, PR24_after_overrides!$D$2:$AU$2, 0)), INDEX('Cyclical_after overrides'!$A$1:$BD$245,MATCH('Stata dataset (nominal)'!$A17,'Cyclical_after overrides'!$A$1:$A$245,0),MATCH('Stata dataset (nominal)'!T$1,'Cyclical_after overrides'!$A$1:$BD$1,0))), "")</f>
        <v>1757.1980000000001</v>
      </c>
      <c r="U17" s="179" t="str">
        <f>_xlfn.IFNA(IF($C17 &gt; "2023-24", INDEX(PR24_after_overrides!$D$3:$AU$128, MATCH('Stata dataset (nominal)'!$A17, PR24_after_overrides!$A$3:$A$128, 0), MATCH('Stata dataset (nominal)'!U$1, PR24_after_overrides!$D$2:$AU$2, 0)), INDEX('Cyclical_after overrides'!$A$1:$BD$245,MATCH('Stata dataset (nominal)'!$A17,'Cyclical_after overrides'!$A$1:$A$245,0),MATCH('Stata dataset (nominal)'!U$1,'Cyclical_after overrides'!$A$1:$BD$1,0))), "")</f>
        <v/>
      </c>
      <c r="V17" s="179" t="str">
        <f>_xlfn.IFNA(IF($C17 &gt; "2023-24", INDEX(PR24_after_overrides!$D$3:$AU$128, MATCH('Stata dataset (nominal)'!$A17, PR24_after_overrides!$A$3:$A$128, 0), MATCH('Stata dataset (nominal)'!V$1, PR24_after_overrides!$D$2:$AU$2, 0)), INDEX('Cyclical_after overrides'!$A$1:$BD$245,MATCH('Stata dataset (nominal)'!$A17,'Cyclical_after overrides'!$A$1:$A$245,0),MATCH('Stata dataset (nominal)'!V$1,'Cyclical_after overrides'!$A$1:$BD$1,0))), "")</f>
        <v/>
      </c>
      <c r="W17" s="179" t="str">
        <f>_xlfn.IFNA(IF($C17 &gt; "2023-24", INDEX(PR24_after_overrides!$D$3:$AU$128, MATCH('Stata dataset (nominal)'!$A17, PR24_after_overrides!$A$3:$A$128, 0), MATCH('Stata dataset (nominal)'!W$1, PR24_after_overrides!$D$2:$AU$2, 0)), INDEX('Cyclical_after overrides'!$A$1:$BD$245,MATCH('Stata dataset (nominal)'!$A17,'Cyclical_after overrides'!$A$1:$A$245,0),MATCH('Stata dataset (nominal)'!W$1,'Cyclical_after overrides'!$A$1:$BD$1,0))), "")</f>
        <v/>
      </c>
      <c r="X17" s="179" t="str">
        <f>_xlfn.IFNA(IF($C17 &gt; "2023-24", INDEX(PR24_after_overrides!$D$3:$AU$128, MATCH('Stata dataset (nominal)'!$A17, PR24_after_overrides!$A$3:$A$128, 0), MATCH('Stata dataset (nominal)'!X$1, PR24_after_overrides!$D$2:$AU$2, 0)), INDEX('Cyclical_after overrides'!$A$1:$BD$245,MATCH('Stata dataset (nominal)'!$A17,'Cyclical_after overrides'!$A$1:$A$245,0),MATCH('Stata dataset (nominal)'!X$1,'Cyclical_after overrides'!$A$1:$BD$1,0))), "")</f>
        <v/>
      </c>
      <c r="Y17" s="179" t="str">
        <f>_xlfn.IFNA(IF($C17 &gt; "2023-24", INDEX(PR24_after_overrides!$D$3:$AU$128, MATCH('Stata dataset (nominal)'!$A17, PR24_after_overrides!$A$3:$A$128, 0), MATCH('Stata dataset (nominal)'!Y$1, PR24_after_overrides!$D$2:$AU$2, 0)), INDEX('Cyclical_after overrides'!$A$1:$BD$245,MATCH('Stata dataset (nominal)'!$A17,'Cyclical_after overrides'!$A$1:$A$245,0),MATCH('Stata dataset (nominal)'!Y$1,'Cyclical_after overrides'!$A$1:$BD$1,0))), "")</f>
        <v/>
      </c>
      <c r="Z17" s="179" t="str">
        <f>_xlfn.IFNA(IF($C17 &gt; "2023-24", INDEX(PR24_after_overrides!$D$3:$AU$128, MATCH('Stata dataset (nominal)'!$A17, PR24_after_overrides!$A$3:$A$128, 0), MATCH('Stata dataset (nominal)'!Z$1, PR24_after_overrides!$D$2:$AU$2, 0)), INDEX('Cyclical_after overrides'!$A$1:$BD$245,MATCH('Stata dataset (nominal)'!$A17,'Cyclical_after overrides'!$A$1:$A$245,0),MATCH('Stata dataset (nominal)'!Z$1,'Cyclical_after overrides'!$A$1:$BD$1,0))), "")</f>
        <v/>
      </c>
      <c r="AA17" s="179">
        <f>_xlfn.IFNA(IF($C17 &gt; "2023-24", INDEX(PR24_after_overrides!$D$3:$AU$128, MATCH('Stata dataset (nominal)'!$A17, PR24_after_overrides!$A$3:$A$128, 0), MATCH('Stata dataset (nominal)'!AA$1, PR24_after_overrides!$D$2:$AU$2, 0)), INDEX('Cyclical_after overrides'!$A$1:$BD$245,MATCH('Stata dataset (nominal)'!$A17,'Cyclical_after overrides'!$A$1:$A$245,0),MATCH('Stata dataset (nominal)'!AA$1,'Cyclical_after overrides'!$A$1:$BD$1,0))), "")</f>
        <v>1566.7521713511687</v>
      </c>
      <c r="AB17" s="179">
        <f>INDEX(Depreciation!$U$5:$U$318, MATCH('Stata dataset (nominal)'!$A17, Depreciation!$A$5:$A$318, 0))</f>
        <v>7.6215882153741967</v>
      </c>
      <c r="AC17" s="180" t="str">
        <f t="shared" si="1"/>
        <v/>
      </c>
      <c r="AD17" s="72">
        <f>INDEX(Recharges!$V$5:$V$318, MATCH('Stata dataset (nominal)'!$A17, Recharges!$A$5:$A$318, 0))</f>
        <v>4.9925621401964122</v>
      </c>
    </row>
    <row r="18" spans="1:30" x14ac:dyDescent="0.4">
      <c r="A18" s="160" t="str">
        <f t="shared" si="0"/>
        <v>ANH28</v>
      </c>
      <c r="B18" s="160" t="s">
        <v>242</v>
      </c>
      <c r="C18" s="160" t="s">
        <v>520</v>
      </c>
      <c r="D18" s="179">
        <f>_xlfn.IFNA(IF($C18 &gt; "2023-24", INDEX(PR24_after_overrides!$D$3:$AU$128, MATCH('Stata dataset (nominal)'!$A18, PR24_after_overrides!$A$3:$A$128, 0), MATCH('Stata dataset (nominal)'!D$1, PR24_after_overrides!$D$2:$AU$2, 0)), INDEX('Cyclical_after overrides'!$A$1:$BD$245,MATCH('Stata dataset (nominal)'!$A18,'Cyclical_after overrides'!$A$1:$A$245,0),MATCH('Stata dataset (nominal)'!D$1,'Cyclical_after overrides'!$A$1:$BD$1,0))), "")</f>
        <v>0.87155421757865514</v>
      </c>
      <c r="E18" s="179">
        <f>_xlfn.IFNA(IF($C18 &gt; "2023-24", INDEX(PR24_after_overrides!$D$3:$AU$128, MATCH('Stata dataset (nominal)'!$A18, PR24_after_overrides!$A$3:$A$128, 0), MATCH('Stata dataset (nominal)'!E$1, PR24_after_overrides!$D$2:$AU$2, 0)), INDEX('Cyclical_after overrides'!$A$1:$BD$245,MATCH('Stata dataset (nominal)'!$A18,'Cyclical_after overrides'!$A$1:$A$245,0),MATCH('Stata dataset (nominal)'!E$1,'Cyclical_after overrides'!$A$1:$BD$1,0))), "")</f>
        <v>16.376491229258384</v>
      </c>
      <c r="F18" s="179">
        <f>_xlfn.IFNA(IF($C18 &gt; "2023-24", INDEX(PR24_after_overrides!$D$3:$AU$128, MATCH('Stata dataset (nominal)'!$A18, PR24_after_overrides!$A$3:$A$128, 0), MATCH('Stata dataset (nominal)'!F$1, PR24_after_overrides!$D$2:$AU$2, 0)), INDEX('Cyclical_after overrides'!$A$1:$BD$245,MATCH('Stata dataset (nominal)'!$A18,'Cyclical_after overrides'!$A$1:$A$245,0),MATCH('Stata dataset (nominal)'!F$1,'Cyclical_after overrides'!$A$1:$BD$1,0))), "")</f>
        <v>11.459986996274976</v>
      </c>
      <c r="G18" s="179">
        <f>_xlfn.IFNA(IF($C18 &gt; "2023-24", INDEX(PR24_after_overrides!$D$3:$AU$128, MATCH('Stata dataset (nominal)'!$A18, PR24_after_overrides!$A$3:$A$128, 0), MATCH('Stata dataset (nominal)'!G$1, PR24_after_overrides!$D$2:$AU$2, 0)), INDEX('Cyclical_after overrides'!$A$1:$BD$245,MATCH('Stata dataset (nominal)'!$A18,'Cyclical_after overrides'!$A$1:$A$245,0),MATCH('Stata dataset (nominal)'!G$1,'Cyclical_after overrides'!$A$1:$BD$1,0))), "")</f>
        <v>43.860725160853377</v>
      </c>
      <c r="H18" s="179">
        <f>_xlfn.IFNA(IF($C18 &gt; "2023-24", INDEX(PR24_after_overrides!$D$3:$AU$128, MATCH('Stata dataset (nominal)'!$A18, PR24_after_overrides!$A$3:$A$128, 0), MATCH('Stata dataset (nominal)'!H$1, PR24_after_overrides!$D$2:$AU$2, 0)), INDEX('Cyclical_after overrides'!$A$1:$BD$245,MATCH('Stata dataset (nominal)'!$A18,'Cyclical_after overrides'!$A$1:$A$245,0),MATCH('Stata dataset (nominal)'!H$1,'Cyclical_after overrides'!$A$1:$BD$1,0))), "")</f>
        <v>3.3606629867930922</v>
      </c>
      <c r="I18" s="179">
        <f>_xlfn.IFNA(IF($C18 &gt; "2023-24", INDEX(PR24_after_overrides!$D$3:$AU$128, MATCH('Stata dataset (nominal)'!$A18, PR24_after_overrides!$A$3:$A$128, 0), MATCH('Stata dataset (nominal)'!I$1, PR24_after_overrides!$D$2:$AU$2, 0)), INDEX('Cyclical_after overrides'!$A$1:$BD$245,MATCH('Stata dataset (nominal)'!$A18,'Cyclical_after overrides'!$A$1:$A$245,0),MATCH('Stata dataset (nominal)'!I$1,'Cyclical_after overrides'!$A$1:$BD$1,0))), "")</f>
        <v>26.876124889942435</v>
      </c>
      <c r="J18" s="179">
        <f>_xlfn.IFNA(IF($C18 &gt; "2023-24", INDEX(PR24_after_overrides!$D$3:$AU$128, MATCH('Stata dataset (nominal)'!$A18, PR24_after_overrides!$A$3:$A$128, 0), MATCH('Stata dataset (nominal)'!J$1, PR24_after_overrides!$D$2:$AU$2, 0)), INDEX('Cyclical_after overrides'!$A$1:$BD$245,MATCH('Stata dataset (nominal)'!$A18,'Cyclical_after overrides'!$A$1:$A$245,0),MATCH('Stata dataset (nominal)'!J$1,'Cyclical_after overrides'!$A$1:$BD$1,0))), "")</f>
        <v>0.18931696579749413</v>
      </c>
      <c r="K18" s="179" t="str">
        <f>_xlfn.IFNA(IF($C18 &gt; "2023-24", INDEX(PR24_after_overrides!$D$3:$AU$128, MATCH('Stata dataset (nominal)'!$A18, PR24_after_overrides!$A$3:$A$128, 0), MATCH('Stata dataset (nominal)'!K$1, PR24_after_overrides!$D$2:$AU$2, 0)), INDEX('Cyclical_after overrides'!$A$1:$BD$245,MATCH('Stata dataset (nominal)'!$A18,'Cyclical_after overrides'!$A$1:$A$245,0),MATCH('Stata dataset (nominal)'!K$1,'Cyclical_after overrides'!$A$1:$BD$1,0))), "")</f>
        <v/>
      </c>
      <c r="L18" s="179">
        <f>_xlfn.IFNA(IF($C18 &gt; "2023-24", INDEX(PR24_after_overrides!$D$3:$AU$128, MATCH('Stata dataset (nominal)'!$A18, PR24_after_overrides!$A$3:$A$128, 0), MATCH('Stata dataset (nominal)'!L$1, PR24_after_overrides!$D$2:$AU$2, 0)), INDEX('Cyclical_after overrides'!$A$1:$BD$245,MATCH('Stata dataset (nominal)'!$A18,'Cyclical_after overrides'!$A$1:$A$245,0),MATCH('Stata dataset (nominal)'!L$1,'Cyclical_after overrides'!$A$1:$BD$1,0))), "")</f>
        <v>0</v>
      </c>
      <c r="M18" s="179">
        <f>_xlfn.IFNA(IF($C18 &gt; "2023-24", INDEX(PR24_after_overrides!$D$3:$AU$128, MATCH('Stata dataset (nominal)'!$A18, PR24_after_overrides!$A$3:$A$128, 0), MATCH('Stata dataset (nominal)'!M$1, PR24_after_overrides!$D$2:$AU$2, 0)), INDEX('Cyclical_after overrides'!$A$1:$BD$245,MATCH('Stata dataset (nominal)'!$A18,'Cyclical_after overrides'!$A$1:$A$245,0),MATCH('Stata dataset (nominal)'!M$1,'Cyclical_after overrides'!$A$1:$BD$1,0))), "")</f>
        <v>11.05955292922452</v>
      </c>
      <c r="N18" s="179">
        <f>_xlfn.IFNA(IF($C18 &gt; "2023-24", INDEX(PR24_after_overrides!$D$3:$AU$128, MATCH('Stata dataset (nominal)'!$A18, PR24_after_overrides!$A$3:$A$128, 0), MATCH('Stata dataset (nominal)'!N$1, PR24_after_overrides!$D$2:$AU$2, 0)), INDEX('Cyclical_after overrides'!$A$1:$BD$245,MATCH('Stata dataset (nominal)'!$A18,'Cyclical_after overrides'!$A$1:$A$245,0),MATCH('Stata dataset (nominal)'!N$1,'Cyclical_after overrides'!$A$1:$BD$1,0))), "")</f>
        <v>43.860725160853377</v>
      </c>
      <c r="O18" s="179">
        <f>_xlfn.IFNA(IF($C18 &gt; "2023-24", INDEX(PR24_after_overrides!$D$3:$AU$128, MATCH('Stata dataset (nominal)'!$A18, PR24_after_overrides!$A$3:$A$128, 0), MATCH('Stata dataset (nominal)'!O$1, PR24_after_overrides!$D$2:$AU$2, 0)), INDEX('Cyclical_after overrides'!$A$1:$BD$245,MATCH('Stata dataset (nominal)'!$A18,'Cyclical_after overrides'!$A$1:$A$245,0),MATCH('Stata dataset (nominal)'!O$1,'Cyclical_after overrides'!$A$1:$BD$1,0))), "")</f>
        <v>75.769000000000005</v>
      </c>
      <c r="P18" s="179">
        <f>_xlfn.IFNA(IF($C18 &gt; "2023-24", INDEX(PR24_after_overrides!$D$3:$AU$128, MATCH('Stata dataset (nominal)'!$A18, PR24_after_overrides!$A$3:$A$128, 0), MATCH('Stata dataset (nominal)'!P$1, PR24_after_overrides!$D$2:$AU$2, 0)), INDEX('Cyclical_after overrides'!$A$1:$BD$245,MATCH('Stata dataset (nominal)'!$A18,'Cyclical_after overrides'!$A$1:$A$245,0),MATCH('Stata dataset (nominal)'!P$1,'Cyclical_after overrides'!$A$1:$BD$1,0))), "")</f>
        <v>200.26499999999999</v>
      </c>
      <c r="Q18" s="179">
        <f>_xlfn.IFNA(IF($C18 &gt; "2023-24", INDEX(PR24_after_overrides!$D$3:$AU$128, MATCH('Stata dataset (nominal)'!$A18, PR24_after_overrides!$A$3:$A$128, 0), MATCH('Stata dataset (nominal)'!Q$1, PR24_after_overrides!$D$2:$AU$2, 0)), INDEX('Cyclical_after overrides'!$A$1:$BD$245,MATCH('Stata dataset (nominal)'!$A18,'Cyclical_after overrides'!$A$1:$A$245,0),MATCH('Stata dataset (nominal)'!Q$1,'Cyclical_after overrides'!$A$1:$BD$1,0))), "")</f>
        <v>166.697</v>
      </c>
      <c r="R18" s="179">
        <f>_xlfn.IFNA(IF($C18 &gt; "2023-24", INDEX(PR24_after_overrides!$D$3:$AU$128, MATCH('Stata dataset (nominal)'!$A18, PR24_after_overrides!$A$3:$A$128, 0), MATCH('Stata dataset (nominal)'!R$1, PR24_after_overrides!$D$2:$AU$2, 0)), INDEX('Cyclical_after overrides'!$A$1:$BD$245,MATCH('Stata dataset (nominal)'!$A18,'Cyclical_after overrides'!$A$1:$A$245,0),MATCH('Stata dataset (nominal)'!R$1,'Cyclical_after overrides'!$A$1:$BD$1,0))), "")</f>
        <v>172.85400000000001</v>
      </c>
      <c r="S18" s="179">
        <f>_xlfn.IFNA(IF($C18 &gt; "2023-24", INDEX(PR24_after_overrides!$D$3:$AU$128, MATCH('Stata dataset (nominal)'!$A18, PR24_after_overrides!$A$3:$A$128, 0), MATCH('Stata dataset (nominal)'!S$1, PR24_after_overrides!$D$2:$AU$2, 0)), INDEX('Cyclical_after overrides'!$A$1:$BD$245,MATCH('Stata dataset (nominal)'!$A18,'Cyclical_after overrides'!$A$1:$A$245,0),MATCH('Stata dataset (nominal)'!S$1,'Cyclical_after overrides'!$A$1:$BD$1,0))), "")</f>
        <v>692.72</v>
      </c>
      <c r="T18" s="179">
        <f>_xlfn.IFNA(IF($C18 &gt; "2023-24", INDEX(PR24_after_overrides!$D$3:$AU$128, MATCH('Stata dataset (nominal)'!$A18, PR24_after_overrides!$A$3:$A$128, 0), MATCH('Stata dataset (nominal)'!T$1, PR24_after_overrides!$D$2:$AU$2, 0)), INDEX('Cyclical_after overrides'!$A$1:$BD$245,MATCH('Stata dataset (nominal)'!$A18,'Cyclical_after overrides'!$A$1:$A$245,0),MATCH('Stata dataset (nominal)'!T$1,'Cyclical_after overrides'!$A$1:$BD$1,0))), "")</f>
        <v>1780.386</v>
      </c>
      <c r="U18" s="179" t="str">
        <f>_xlfn.IFNA(IF($C18 &gt; "2023-24", INDEX(PR24_after_overrides!$D$3:$AU$128, MATCH('Stata dataset (nominal)'!$A18, PR24_after_overrides!$A$3:$A$128, 0), MATCH('Stata dataset (nominal)'!U$1, PR24_after_overrides!$D$2:$AU$2, 0)), INDEX('Cyclical_after overrides'!$A$1:$BD$245,MATCH('Stata dataset (nominal)'!$A18,'Cyclical_after overrides'!$A$1:$A$245,0),MATCH('Stata dataset (nominal)'!U$1,'Cyclical_after overrides'!$A$1:$BD$1,0))), "")</f>
        <v/>
      </c>
      <c r="V18" s="179" t="str">
        <f>_xlfn.IFNA(IF($C18 &gt; "2023-24", INDEX(PR24_after_overrides!$D$3:$AU$128, MATCH('Stata dataset (nominal)'!$A18, PR24_after_overrides!$A$3:$A$128, 0), MATCH('Stata dataset (nominal)'!V$1, PR24_after_overrides!$D$2:$AU$2, 0)), INDEX('Cyclical_after overrides'!$A$1:$BD$245,MATCH('Stata dataset (nominal)'!$A18,'Cyclical_after overrides'!$A$1:$A$245,0),MATCH('Stata dataset (nominal)'!V$1,'Cyclical_after overrides'!$A$1:$BD$1,0))), "")</f>
        <v/>
      </c>
      <c r="W18" s="179" t="str">
        <f>_xlfn.IFNA(IF($C18 &gt; "2023-24", INDEX(PR24_after_overrides!$D$3:$AU$128, MATCH('Stata dataset (nominal)'!$A18, PR24_after_overrides!$A$3:$A$128, 0), MATCH('Stata dataset (nominal)'!W$1, PR24_after_overrides!$D$2:$AU$2, 0)), INDEX('Cyclical_after overrides'!$A$1:$BD$245,MATCH('Stata dataset (nominal)'!$A18,'Cyclical_after overrides'!$A$1:$A$245,0),MATCH('Stata dataset (nominal)'!W$1,'Cyclical_after overrides'!$A$1:$BD$1,0))), "")</f>
        <v/>
      </c>
      <c r="X18" s="179" t="str">
        <f>_xlfn.IFNA(IF($C18 &gt; "2023-24", INDEX(PR24_after_overrides!$D$3:$AU$128, MATCH('Stata dataset (nominal)'!$A18, PR24_after_overrides!$A$3:$A$128, 0), MATCH('Stata dataset (nominal)'!X$1, PR24_after_overrides!$D$2:$AU$2, 0)), INDEX('Cyclical_after overrides'!$A$1:$BD$245,MATCH('Stata dataset (nominal)'!$A18,'Cyclical_after overrides'!$A$1:$A$245,0),MATCH('Stata dataset (nominal)'!X$1,'Cyclical_after overrides'!$A$1:$BD$1,0))), "")</f>
        <v/>
      </c>
      <c r="Y18" s="179" t="str">
        <f>_xlfn.IFNA(IF($C18 &gt; "2023-24", INDEX(PR24_after_overrides!$D$3:$AU$128, MATCH('Stata dataset (nominal)'!$A18, PR24_after_overrides!$A$3:$A$128, 0), MATCH('Stata dataset (nominal)'!Y$1, PR24_after_overrides!$D$2:$AU$2, 0)), INDEX('Cyclical_after overrides'!$A$1:$BD$245,MATCH('Stata dataset (nominal)'!$A18,'Cyclical_after overrides'!$A$1:$A$245,0),MATCH('Stata dataset (nominal)'!Y$1,'Cyclical_after overrides'!$A$1:$BD$1,0))), "")</f>
        <v/>
      </c>
      <c r="Z18" s="179" t="str">
        <f>_xlfn.IFNA(IF($C18 &gt; "2023-24", INDEX(PR24_after_overrides!$D$3:$AU$128, MATCH('Stata dataset (nominal)'!$A18, PR24_after_overrides!$A$3:$A$128, 0), MATCH('Stata dataset (nominal)'!Z$1, PR24_after_overrides!$D$2:$AU$2, 0)), INDEX('Cyclical_after overrides'!$A$1:$BD$245,MATCH('Stata dataset (nominal)'!$A18,'Cyclical_after overrides'!$A$1:$A$245,0),MATCH('Stata dataset (nominal)'!Z$1,'Cyclical_after overrides'!$A$1:$BD$1,0))), "")</f>
        <v/>
      </c>
      <c r="AA18" s="179">
        <f>_xlfn.IFNA(IF($C18 &gt; "2023-24", INDEX(PR24_after_overrides!$D$3:$AU$128, MATCH('Stata dataset (nominal)'!$A18, PR24_after_overrides!$A$3:$A$128, 0), MATCH('Stata dataset (nominal)'!AA$1, PR24_after_overrides!$D$2:$AU$2, 0)), INDEX('Cyclical_after overrides'!$A$1:$BD$245,MATCH('Stata dataset (nominal)'!$A18,'Cyclical_after overrides'!$A$1:$A$245,0),MATCH('Stata dataset (nominal)'!AA$1,'Cyclical_after overrides'!$A$1:$BD$1,0))), "")</f>
        <v>1670.2953994581787</v>
      </c>
      <c r="AB18" s="179">
        <f>INDEX(Depreciation!$U$5:$U$318, MATCH('Stata dataset (nominal)'!$A18, Depreciation!$A$5:$A$318, 0))</f>
        <v>8.5640111073484615</v>
      </c>
      <c r="AC18" s="180" t="str">
        <f t="shared" si="1"/>
        <v/>
      </c>
      <c r="AD18" s="72">
        <f>INDEX(Recharges!$V$5:$V$318, MATCH('Stata dataset (nominal)'!$A18, Recharges!$A$5:$A$318, 0))</f>
        <v>5.1322108364375225</v>
      </c>
    </row>
    <row r="19" spans="1:30" x14ac:dyDescent="0.4">
      <c r="A19" s="160" t="str">
        <f t="shared" si="0"/>
        <v>ANH29</v>
      </c>
      <c r="B19" s="160" t="s">
        <v>242</v>
      </c>
      <c r="C19" s="160" t="s">
        <v>521</v>
      </c>
      <c r="D19" s="179">
        <f>_xlfn.IFNA(IF($C19 &gt; "2023-24", INDEX(PR24_after_overrides!$D$3:$AU$128, MATCH('Stata dataset (nominal)'!$A19, PR24_after_overrides!$A$3:$A$128, 0), MATCH('Stata dataset (nominal)'!D$1, PR24_after_overrides!$D$2:$AU$2, 0)), INDEX('Cyclical_after overrides'!$A$1:$BD$245,MATCH('Stata dataset (nominal)'!$A19,'Cyclical_after overrides'!$A$1:$A$245,0),MATCH('Stata dataset (nominal)'!D$1,'Cyclical_after overrides'!$A$1:$BD$1,0))), "")</f>
        <v>0.85445601851851816</v>
      </c>
      <c r="E19" s="179">
        <f>_xlfn.IFNA(IF($C19 &gt; "2023-24", INDEX(PR24_after_overrides!$D$3:$AU$128, MATCH('Stata dataset (nominal)'!$A19, PR24_after_overrides!$A$3:$A$128, 0), MATCH('Stata dataset (nominal)'!E$1, PR24_after_overrides!$D$2:$AU$2, 0)), INDEX('Cyclical_after overrides'!$A$1:$BD$245,MATCH('Stata dataset (nominal)'!$A19,'Cyclical_after overrides'!$A$1:$A$245,0),MATCH('Stata dataset (nominal)'!E$1,'Cyclical_after overrides'!$A$1:$BD$1,0))), "")</f>
        <v>16.704195055875388</v>
      </c>
      <c r="F19" s="179">
        <f>_xlfn.IFNA(IF($C19 &gt; "2023-24", INDEX(PR24_after_overrides!$D$3:$AU$128, MATCH('Stata dataset (nominal)'!$A19, PR24_after_overrides!$A$3:$A$128, 0), MATCH('Stata dataset (nominal)'!F$1, PR24_after_overrides!$D$2:$AU$2, 0)), INDEX('Cyclical_after overrides'!$A$1:$BD$245,MATCH('Stata dataset (nominal)'!$A19,'Cyclical_after overrides'!$A$1:$A$245,0),MATCH('Stata dataset (nominal)'!F$1,'Cyclical_after overrides'!$A$1:$BD$1,0))), "")</f>
        <v>11.690478835082972</v>
      </c>
      <c r="G19" s="179">
        <f>_xlfn.IFNA(IF($C19 &gt; "2023-24", INDEX(PR24_after_overrides!$D$3:$AU$128, MATCH('Stata dataset (nominal)'!$A19, PR24_after_overrides!$A$3:$A$128, 0), MATCH('Stata dataset (nominal)'!G$1, PR24_after_overrides!$D$2:$AU$2, 0)), INDEX('Cyclical_after overrides'!$A$1:$BD$245,MATCH('Stata dataset (nominal)'!$A19,'Cyclical_after overrides'!$A$1:$A$245,0),MATCH('Stata dataset (nominal)'!G$1,'Cyclical_after overrides'!$A$1:$BD$1,0))), "")</f>
        <v>45.467524551303782</v>
      </c>
      <c r="H19" s="179">
        <f>_xlfn.IFNA(IF($C19 &gt; "2023-24", INDEX(PR24_after_overrides!$D$3:$AU$128, MATCH('Stata dataset (nominal)'!$A19, PR24_after_overrides!$A$3:$A$128, 0), MATCH('Stata dataset (nominal)'!H$1, PR24_after_overrides!$D$2:$AU$2, 0)), INDEX('Cyclical_after overrides'!$A$1:$BD$245,MATCH('Stata dataset (nominal)'!$A19,'Cyclical_after overrides'!$A$1:$A$245,0),MATCH('Stata dataset (nominal)'!H$1,'Cyclical_after overrides'!$A$1:$BD$1,0))), "")</f>
        <v>3.4279119539451419</v>
      </c>
      <c r="I19" s="179">
        <f>_xlfn.IFNA(IF($C19 &gt; "2023-24", INDEX(PR24_after_overrides!$D$3:$AU$128, MATCH('Stata dataset (nominal)'!$A19, PR24_after_overrides!$A$3:$A$128, 0), MATCH('Stata dataset (nominal)'!I$1, PR24_after_overrides!$D$2:$AU$2, 0)), INDEX('Cyclical_after overrides'!$A$1:$BD$245,MATCH('Stata dataset (nominal)'!$A19,'Cyclical_after overrides'!$A$1:$A$245,0),MATCH('Stata dataset (nominal)'!I$1,'Cyclical_after overrides'!$A$1:$BD$1,0))), "")</f>
        <v>27.413932949542851</v>
      </c>
      <c r="J19" s="179">
        <f>_xlfn.IFNA(IF($C19 &gt; "2023-24", INDEX(PR24_after_overrides!$D$3:$AU$128, MATCH('Stata dataset (nominal)'!$A19, PR24_after_overrides!$A$3:$A$128, 0), MATCH('Stata dataset (nominal)'!J$1, PR24_after_overrides!$D$2:$AU$2, 0)), INDEX('Cyclical_after overrides'!$A$1:$BD$245,MATCH('Stata dataset (nominal)'!$A19,'Cyclical_after overrides'!$A$1:$A$245,0),MATCH('Stata dataset (nominal)'!J$1,'Cyclical_after overrides'!$A$1:$BD$1,0))), "")</f>
        <v>0.19427565187944473</v>
      </c>
      <c r="K19" s="179" t="str">
        <f>_xlfn.IFNA(IF($C19 &gt; "2023-24", INDEX(PR24_after_overrides!$D$3:$AU$128, MATCH('Stata dataset (nominal)'!$A19, PR24_after_overrides!$A$3:$A$128, 0), MATCH('Stata dataset (nominal)'!K$1, PR24_after_overrides!$D$2:$AU$2, 0)), INDEX('Cyclical_after overrides'!$A$1:$BD$245,MATCH('Stata dataset (nominal)'!$A19,'Cyclical_after overrides'!$A$1:$A$245,0),MATCH('Stata dataset (nominal)'!K$1,'Cyclical_after overrides'!$A$1:$BD$1,0))), "")</f>
        <v/>
      </c>
      <c r="L19" s="179">
        <f>_xlfn.IFNA(IF($C19 &gt; "2023-24", INDEX(PR24_after_overrides!$D$3:$AU$128, MATCH('Stata dataset (nominal)'!$A19, PR24_after_overrides!$A$3:$A$128, 0), MATCH('Stata dataset (nominal)'!L$1, PR24_after_overrides!$D$2:$AU$2, 0)), INDEX('Cyclical_after overrides'!$A$1:$BD$245,MATCH('Stata dataset (nominal)'!$A19,'Cyclical_after overrides'!$A$1:$A$245,0),MATCH('Stata dataset (nominal)'!L$1,'Cyclical_after overrides'!$A$1:$BD$1,0))), "")</f>
        <v>0</v>
      </c>
      <c r="M19" s="179">
        <f>_xlfn.IFNA(IF($C19 &gt; "2023-24", INDEX(PR24_after_overrides!$D$3:$AU$128, MATCH('Stata dataset (nominal)'!$A19, PR24_after_overrides!$A$3:$A$128, 0), MATCH('Stata dataset (nominal)'!M$1, PR24_after_overrides!$D$2:$AU$2, 0)), INDEX('Cyclical_after overrides'!$A$1:$BD$245,MATCH('Stata dataset (nominal)'!$A19,'Cyclical_after overrides'!$A$1:$A$245,0),MATCH('Stata dataset (nominal)'!M$1,'Cyclical_after overrides'!$A$1:$BD$1,0))), "")</f>
        <v>11.280861496782936</v>
      </c>
      <c r="N19" s="179">
        <f>_xlfn.IFNA(IF($C19 &gt; "2023-24", INDEX(PR24_after_overrides!$D$3:$AU$128, MATCH('Stata dataset (nominal)'!$A19, PR24_after_overrides!$A$3:$A$128, 0), MATCH('Stata dataset (nominal)'!N$1, PR24_after_overrides!$D$2:$AU$2, 0)), INDEX('Cyclical_after overrides'!$A$1:$BD$245,MATCH('Stata dataset (nominal)'!$A19,'Cyclical_after overrides'!$A$1:$A$245,0),MATCH('Stata dataset (nominal)'!N$1,'Cyclical_after overrides'!$A$1:$BD$1,0))), "")</f>
        <v>44.738405689129713</v>
      </c>
      <c r="O19" s="179">
        <f>_xlfn.IFNA(IF($C19 &gt; "2023-24", INDEX(PR24_after_overrides!$D$3:$AU$128, MATCH('Stata dataset (nominal)'!$A19, PR24_after_overrides!$A$3:$A$128, 0), MATCH('Stata dataset (nominal)'!O$1, PR24_after_overrides!$D$2:$AU$2, 0)), INDEX('Cyclical_after overrides'!$A$1:$BD$245,MATCH('Stata dataset (nominal)'!$A19,'Cyclical_after overrides'!$A$1:$A$245,0),MATCH('Stata dataset (nominal)'!O$1,'Cyclical_after overrides'!$A$1:$BD$1,0))), "")</f>
        <v>74.879000000000005</v>
      </c>
      <c r="P19" s="179">
        <f>_xlfn.IFNA(IF($C19 &gt; "2023-24", INDEX(PR24_after_overrides!$D$3:$AU$128, MATCH('Stata dataset (nominal)'!$A19, PR24_after_overrides!$A$3:$A$128, 0), MATCH('Stata dataset (nominal)'!P$1, PR24_after_overrides!$D$2:$AU$2, 0)), INDEX('Cyclical_after overrides'!$A$1:$BD$245,MATCH('Stata dataset (nominal)'!$A19,'Cyclical_after overrides'!$A$1:$A$245,0),MATCH('Stata dataset (nominal)'!P$1,'Cyclical_after overrides'!$A$1:$BD$1,0))), "")</f>
        <v>197.01300000000001</v>
      </c>
      <c r="Q19" s="179">
        <f>_xlfn.IFNA(IF($C19 &gt; "2023-24", INDEX(PR24_after_overrides!$D$3:$AU$128, MATCH('Stata dataset (nominal)'!$A19, PR24_after_overrides!$A$3:$A$128, 0), MATCH('Stata dataset (nominal)'!Q$1, PR24_after_overrides!$D$2:$AU$2, 0)), INDEX('Cyclical_after overrides'!$A$1:$BD$245,MATCH('Stata dataset (nominal)'!$A19,'Cyclical_after overrides'!$A$1:$A$245,0),MATCH('Stata dataset (nominal)'!Q$1,'Cyclical_after overrides'!$A$1:$BD$1,0))), "")</f>
        <v>157.98599999999999</v>
      </c>
      <c r="R19" s="179">
        <f>_xlfn.IFNA(IF($C19 &gt; "2023-24", INDEX(PR24_after_overrides!$D$3:$AU$128, MATCH('Stata dataset (nominal)'!$A19, PR24_after_overrides!$A$3:$A$128, 0), MATCH('Stata dataset (nominal)'!R$1, PR24_after_overrides!$D$2:$AU$2, 0)), INDEX('Cyclical_after overrides'!$A$1:$BD$245,MATCH('Stata dataset (nominal)'!$A19,'Cyclical_after overrides'!$A$1:$A$245,0),MATCH('Stata dataset (nominal)'!R$1,'Cyclical_after overrides'!$A$1:$BD$1,0))), "")</f>
        <v>175.15799999999999</v>
      </c>
      <c r="S19" s="179">
        <f>_xlfn.IFNA(IF($C19 &gt; "2023-24", INDEX(PR24_after_overrides!$D$3:$AU$128, MATCH('Stata dataset (nominal)'!$A19, PR24_after_overrides!$A$3:$A$128, 0), MATCH('Stata dataset (nominal)'!S$1, PR24_after_overrides!$D$2:$AU$2, 0)), INDEX('Cyclical_after overrides'!$A$1:$BD$245,MATCH('Stata dataset (nominal)'!$A19,'Cyclical_after overrides'!$A$1:$A$245,0),MATCH('Stata dataset (nominal)'!S$1,'Cyclical_after overrides'!$A$1:$BD$1,0))), "")</f>
        <v>701.66099999999994</v>
      </c>
      <c r="T19" s="179">
        <f>_xlfn.IFNA(IF($C19 &gt; "2023-24", INDEX(PR24_after_overrides!$D$3:$AU$128, MATCH('Stata dataset (nominal)'!$A19, PR24_after_overrides!$A$3:$A$128, 0), MATCH('Stata dataset (nominal)'!T$1, PR24_after_overrides!$D$2:$AU$2, 0)), INDEX('Cyclical_after overrides'!$A$1:$BD$245,MATCH('Stata dataset (nominal)'!$A19,'Cyclical_after overrides'!$A$1:$A$245,0),MATCH('Stata dataset (nominal)'!T$1,'Cyclical_after overrides'!$A$1:$BD$1,0))), "")</f>
        <v>1802.732</v>
      </c>
      <c r="U19" s="179" t="str">
        <f>_xlfn.IFNA(IF($C19 &gt; "2023-24", INDEX(PR24_after_overrides!$D$3:$AU$128, MATCH('Stata dataset (nominal)'!$A19, PR24_after_overrides!$A$3:$A$128, 0), MATCH('Stata dataset (nominal)'!U$1, PR24_after_overrides!$D$2:$AU$2, 0)), INDEX('Cyclical_after overrides'!$A$1:$BD$245,MATCH('Stata dataset (nominal)'!$A19,'Cyclical_after overrides'!$A$1:$A$245,0),MATCH('Stata dataset (nominal)'!U$1,'Cyclical_after overrides'!$A$1:$BD$1,0))), "")</f>
        <v/>
      </c>
      <c r="V19" s="179" t="str">
        <f>_xlfn.IFNA(IF($C19 &gt; "2023-24", INDEX(PR24_after_overrides!$D$3:$AU$128, MATCH('Stata dataset (nominal)'!$A19, PR24_after_overrides!$A$3:$A$128, 0), MATCH('Stata dataset (nominal)'!V$1, PR24_after_overrides!$D$2:$AU$2, 0)), INDEX('Cyclical_after overrides'!$A$1:$BD$245,MATCH('Stata dataset (nominal)'!$A19,'Cyclical_after overrides'!$A$1:$A$245,0),MATCH('Stata dataset (nominal)'!V$1,'Cyclical_after overrides'!$A$1:$BD$1,0))), "")</f>
        <v/>
      </c>
      <c r="W19" s="179" t="str">
        <f>_xlfn.IFNA(IF($C19 &gt; "2023-24", INDEX(PR24_after_overrides!$D$3:$AU$128, MATCH('Stata dataset (nominal)'!$A19, PR24_after_overrides!$A$3:$A$128, 0), MATCH('Stata dataset (nominal)'!W$1, PR24_after_overrides!$D$2:$AU$2, 0)), INDEX('Cyclical_after overrides'!$A$1:$BD$245,MATCH('Stata dataset (nominal)'!$A19,'Cyclical_after overrides'!$A$1:$A$245,0),MATCH('Stata dataset (nominal)'!W$1,'Cyclical_after overrides'!$A$1:$BD$1,0))), "")</f>
        <v/>
      </c>
      <c r="X19" s="179" t="str">
        <f>_xlfn.IFNA(IF($C19 &gt; "2023-24", INDEX(PR24_after_overrides!$D$3:$AU$128, MATCH('Stata dataset (nominal)'!$A19, PR24_after_overrides!$A$3:$A$128, 0), MATCH('Stata dataset (nominal)'!X$1, PR24_after_overrides!$D$2:$AU$2, 0)), INDEX('Cyclical_after overrides'!$A$1:$BD$245,MATCH('Stata dataset (nominal)'!$A19,'Cyclical_after overrides'!$A$1:$A$245,0),MATCH('Stata dataset (nominal)'!X$1,'Cyclical_after overrides'!$A$1:$BD$1,0))), "")</f>
        <v/>
      </c>
      <c r="Y19" s="179" t="str">
        <f>_xlfn.IFNA(IF($C19 &gt; "2023-24", INDEX(PR24_after_overrides!$D$3:$AU$128, MATCH('Stata dataset (nominal)'!$A19, PR24_after_overrides!$A$3:$A$128, 0), MATCH('Stata dataset (nominal)'!Y$1, PR24_after_overrides!$D$2:$AU$2, 0)), INDEX('Cyclical_after overrides'!$A$1:$BD$245,MATCH('Stata dataset (nominal)'!$A19,'Cyclical_after overrides'!$A$1:$A$245,0),MATCH('Stata dataset (nominal)'!Y$1,'Cyclical_after overrides'!$A$1:$BD$1,0))), "")</f>
        <v/>
      </c>
      <c r="Z19" s="179" t="str">
        <f>_xlfn.IFNA(IF($C19 &gt; "2023-24", INDEX(PR24_after_overrides!$D$3:$AU$128, MATCH('Stata dataset (nominal)'!$A19, PR24_after_overrides!$A$3:$A$128, 0), MATCH('Stata dataset (nominal)'!Z$1, PR24_after_overrides!$D$2:$AU$2, 0)), INDEX('Cyclical_after overrides'!$A$1:$BD$245,MATCH('Stata dataset (nominal)'!$A19,'Cyclical_after overrides'!$A$1:$A$245,0),MATCH('Stata dataset (nominal)'!Z$1,'Cyclical_after overrides'!$A$1:$BD$1,0))), "")</f>
        <v/>
      </c>
      <c r="AA19" s="179">
        <f>_xlfn.IFNA(IF($C19 &gt; "2023-24", INDEX(PR24_after_overrides!$D$3:$AU$128, MATCH('Stata dataset (nominal)'!$A19, PR24_after_overrides!$A$3:$A$128, 0), MATCH('Stata dataset (nominal)'!AA$1, PR24_after_overrides!$D$2:$AU$2, 0)), INDEX('Cyclical_after overrides'!$A$1:$BD$245,MATCH('Stata dataset (nominal)'!$A19,'Cyclical_after overrides'!$A$1:$A$245,0),MATCH('Stata dataset (nominal)'!AA$1,'Cyclical_after overrides'!$A$1:$BD$1,0))), "")</f>
        <v>1727.1046935320019</v>
      </c>
      <c r="AB19" s="179">
        <f>INDEX(Depreciation!$U$5:$U$318, MATCH('Stata dataset (nominal)'!$A19, Depreciation!$A$5:$A$318, 0))</f>
        <v>10.142125296308842</v>
      </c>
      <c r="AC19" s="180" t="str">
        <f t="shared" si="1"/>
        <v/>
      </c>
      <c r="AD19" s="72">
        <f>INDEX(Recharges!$V$5:$V$318, MATCH('Stata dataset (nominal)'!$A19, Recharges!$A$5:$A$318, 0))</f>
        <v>5.2758713173044383</v>
      </c>
    </row>
    <row r="20" spans="1:30" x14ac:dyDescent="0.4">
      <c r="A20" s="160" t="str">
        <f t="shared" si="0"/>
        <v>ANH30</v>
      </c>
      <c r="B20" s="160" t="s">
        <v>242</v>
      </c>
      <c r="C20" s="160" t="s">
        <v>522</v>
      </c>
      <c r="D20" s="179">
        <f>_xlfn.IFNA(IF($C20 &gt; "2023-24", INDEX(PR24_after_overrides!$D$3:$AU$128, MATCH('Stata dataset (nominal)'!$A20, PR24_after_overrides!$A$3:$A$128, 0), MATCH('Stata dataset (nominal)'!D$1, PR24_after_overrides!$D$2:$AU$2, 0)), INDEX('Cyclical_after overrides'!$A$1:$BD$245,MATCH('Stata dataset (nominal)'!$A20,'Cyclical_after overrides'!$A$1:$A$245,0),MATCH('Stata dataset (nominal)'!D$1,'Cyclical_after overrides'!$A$1:$BD$1,0))), "")</f>
        <v>0.83768296834222167</v>
      </c>
      <c r="E20" s="179">
        <f>_xlfn.IFNA(IF($C20 &gt; "2023-24", INDEX(PR24_after_overrides!$D$3:$AU$128, MATCH('Stata dataset (nominal)'!$A20, PR24_after_overrides!$A$3:$A$128, 0), MATCH('Stata dataset (nominal)'!E$1, PR24_after_overrides!$D$2:$AU$2, 0)), INDEX('Cyclical_after overrides'!$A$1:$BD$245,MATCH('Stata dataset (nominal)'!$A20,'Cyclical_after overrides'!$A$1:$A$245,0),MATCH('Stata dataset (nominal)'!E$1,'Cyclical_after overrides'!$A$1:$BD$1,0))), "")</f>
        <v>17.037471859126313</v>
      </c>
      <c r="F20" s="179">
        <f>_xlfn.IFNA(IF($C20 &gt; "2023-24", INDEX(PR24_after_overrides!$D$3:$AU$128, MATCH('Stata dataset (nominal)'!$A20, PR24_after_overrides!$A$3:$A$128, 0), MATCH('Stata dataset (nominal)'!F$1, PR24_after_overrides!$D$2:$AU$2, 0)), INDEX('Cyclical_after overrides'!$A$1:$BD$245,MATCH('Stata dataset (nominal)'!$A20,'Cyclical_after overrides'!$A$1:$A$245,0),MATCH('Stata dataset (nominal)'!F$1,'Cyclical_after overrides'!$A$1:$BD$1,0))), "")</f>
        <v>11.924559024720624</v>
      </c>
      <c r="G20" s="179">
        <f>_xlfn.IFNA(IF($C20 &gt; "2023-24", INDEX(PR24_after_overrides!$D$3:$AU$128, MATCH('Stata dataset (nominal)'!$A20, PR24_after_overrides!$A$3:$A$128, 0), MATCH('Stata dataset (nominal)'!G$1, PR24_after_overrides!$D$2:$AU$2, 0)), INDEX('Cyclical_after overrides'!$A$1:$BD$245,MATCH('Stata dataset (nominal)'!$A20,'Cyclical_after overrides'!$A$1:$A$245,0),MATCH('Stata dataset (nominal)'!G$1,'Cyclical_after overrides'!$A$1:$BD$1,0))), "")</f>
        <v>47.073894886556047</v>
      </c>
      <c r="H20" s="179">
        <f>_xlfn.IFNA(IF($C20 &gt; "2023-24", INDEX(PR24_after_overrides!$D$3:$AU$128, MATCH('Stata dataset (nominal)'!$A20, PR24_after_overrides!$A$3:$A$128, 0), MATCH('Stata dataset (nominal)'!H$1, PR24_after_overrides!$D$2:$AU$2, 0)), INDEX('Cyclical_after overrides'!$A$1:$BD$245,MATCH('Stata dataset (nominal)'!$A20,'Cyclical_after overrides'!$A$1:$A$245,0),MATCH('Stata dataset (nominal)'!H$1,'Cyclical_after overrides'!$A$1:$BD$1,0))), "")</f>
        <v>3.4953557737893668</v>
      </c>
      <c r="I20" s="179">
        <f>_xlfn.IFNA(IF($C20 &gt; "2023-24", INDEX(PR24_after_overrides!$D$3:$AU$128, MATCH('Stata dataset (nominal)'!$A20, PR24_after_overrides!$A$3:$A$128, 0), MATCH('Stata dataset (nominal)'!I$1, PR24_after_overrides!$D$2:$AU$2, 0)), INDEX('Cyclical_after overrides'!$A$1:$BD$245,MATCH('Stata dataset (nominal)'!$A20,'Cyclical_after overrides'!$A$1:$A$245,0),MATCH('Stata dataset (nominal)'!I$1,'Cyclical_after overrides'!$A$1:$BD$1,0))), "")</f>
        <v>27.962846190314934</v>
      </c>
      <c r="J20" s="179">
        <f>_xlfn.IFNA(IF($C20 &gt; "2023-24", INDEX(PR24_after_overrides!$D$3:$AU$128, MATCH('Stata dataset (nominal)'!$A20, PR24_after_overrides!$A$3:$A$128, 0), MATCH('Stata dataset (nominal)'!J$1, PR24_after_overrides!$D$2:$AU$2, 0)), INDEX('Cyclical_after overrides'!$A$1:$BD$245,MATCH('Stata dataset (nominal)'!$A20,'Cyclical_after overrides'!$A$1:$A$245,0),MATCH('Stata dataset (nominal)'!J$1,'Cyclical_after overrides'!$A$1:$BD$1,0))), "")</f>
        <v>0.1969718929901795</v>
      </c>
      <c r="K20" s="179" t="str">
        <f>_xlfn.IFNA(IF($C20 &gt; "2023-24", INDEX(PR24_after_overrides!$D$3:$AU$128, MATCH('Stata dataset (nominal)'!$A20, PR24_after_overrides!$A$3:$A$128, 0), MATCH('Stata dataset (nominal)'!K$1, PR24_after_overrides!$D$2:$AU$2, 0)), INDEX('Cyclical_after overrides'!$A$1:$BD$245,MATCH('Stata dataset (nominal)'!$A20,'Cyclical_after overrides'!$A$1:$A$245,0),MATCH('Stata dataset (nominal)'!K$1,'Cyclical_after overrides'!$A$1:$BD$1,0))), "")</f>
        <v/>
      </c>
      <c r="L20" s="179">
        <f>_xlfn.IFNA(IF($C20 &gt; "2023-24", INDEX(PR24_after_overrides!$D$3:$AU$128, MATCH('Stata dataset (nominal)'!$A20, PR24_after_overrides!$A$3:$A$128, 0), MATCH('Stata dataset (nominal)'!L$1, PR24_after_overrides!$D$2:$AU$2, 0)), INDEX('Cyclical_after overrides'!$A$1:$BD$245,MATCH('Stata dataset (nominal)'!$A20,'Cyclical_after overrides'!$A$1:$A$245,0),MATCH('Stata dataset (nominal)'!L$1,'Cyclical_after overrides'!$A$1:$BD$1,0))), "")</f>
        <v>0</v>
      </c>
      <c r="M20" s="179">
        <f>_xlfn.IFNA(IF($C20 &gt; "2023-24", INDEX(PR24_after_overrides!$D$3:$AU$128, MATCH('Stata dataset (nominal)'!$A20, PR24_after_overrides!$A$3:$A$128, 0), MATCH('Stata dataset (nominal)'!M$1, PR24_after_overrides!$D$2:$AU$2, 0)), INDEX('Cyclical_after overrides'!$A$1:$BD$245,MATCH('Stata dataset (nominal)'!$A20,'Cyclical_after overrides'!$A$1:$A$245,0),MATCH('Stata dataset (nominal)'!M$1,'Cyclical_after overrides'!$A$1:$BD$1,0))), "")</f>
        <v>11.506739857771757</v>
      </c>
      <c r="N20" s="179">
        <f>_xlfn.IFNA(IF($C20 &gt; "2023-24", INDEX(PR24_after_overrides!$D$3:$AU$128, MATCH('Stata dataset (nominal)'!$A20, PR24_after_overrides!$A$3:$A$128, 0), MATCH('Stata dataset (nominal)'!N$1, PR24_after_overrides!$D$2:$AU$2, 0)), INDEX('Cyclical_after overrides'!$A$1:$BD$245,MATCH('Stata dataset (nominal)'!$A20,'Cyclical_after overrides'!$A$1:$A$245,0),MATCH('Stata dataset (nominal)'!N$1,'Cyclical_after overrides'!$A$1:$BD$1,0))), "")</f>
        <v>47.073894886556047</v>
      </c>
      <c r="O20" s="179">
        <f>_xlfn.IFNA(IF($C20 &gt; "2023-24", INDEX(PR24_after_overrides!$D$3:$AU$128, MATCH('Stata dataset (nominal)'!$A20, PR24_after_overrides!$A$3:$A$128, 0), MATCH('Stata dataset (nominal)'!O$1, PR24_after_overrides!$D$2:$AU$2, 0)), INDEX('Cyclical_after overrides'!$A$1:$BD$245,MATCH('Stata dataset (nominal)'!$A20,'Cyclical_after overrides'!$A$1:$A$245,0),MATCH('Stata dataset (nominal)'!O$1,'Cyclical_after overrides'!$A$1:$BD$1,0))), "")</f>
        <v>72.822999999999993</v>
      </c>
      <c r="P20" s="179">
        <f>_xlfn.IFNA(IF($C20 &gt; "2023-24", INDEX(PR24_after_overrides!$D$3:$AU$128, MATCH('Stata dataset (nominal)'!$A20, PR24_after_overrides!$A$3:$A$128, 0), MATCH('Stata dataset (nominal)'!P$1, PR24_after_overrides!$D$2:$AU$2, 0)), INDEX('Cyclical_after overrides'!$A$1:$BD$245,MATCH('Stata dataset (nominal)'!$A20,'Cyclical_after overrides'!$A$1:$A$245,0),MATCH('Stata dataset (nominal)'!P$1,'Cyclical_after overrides'!$A$1:$BD$1,0))), "")</f>
        <v>193.947</v>
      </c>
      <c r="Q20" s="179">
        <f>_xlfn.IFNA(IF($C20 &gt; "2023-24", INDEX(PR24_after_overrides!$D$3:$AU$128, MATCH('Stata dataset (nominal)'!$A20, PR24_after_overrides!$A$3:$A$128, 0), MATCH('Stata dataset (nominal)'!Q$1, PR24_after_overrides!$D$2:$AU$2, 0)), INDEX('Cyclical_after overrides'!$A$1:$BD$245,MATCH('Stata dataset (nominal)'!$A20,'Cyclical_after overrides'!$A$1:$A$245,0),MATCH('Stata dataset (nominal)'!Q$1,'Cyclical_after overrides'!$A$1:$BD$1,0))), "")</f>
        <v>149.649</v>
      </c>
      <c r="R20" s="179">
        <f>_xlfn.IFNA(IF($C20 &gt; "2023-24", INDEX(PR24_after_overrides!$D$3:$AU$128, MATCH('Stata dataset (nominal)'!$A20, PR24_after_overrides!$A$3:$A$128, 0), MATCH('Stata dataset (nominal)'!R$1, PR24_after_overrides!$D$2:$AU$2, 0)), INDEX('Cyclical_after overrides'!$A$1:$BD$245,MATCH('Stata dataset (nominal)'!$A20,'Cyclical_after overrides'!$A$1:$A$245,0),MATCH('Stata dataset (nominal)'!R$1,'Cyclical_after overrides'!$A$1:$BD$1,0))), "")</f>
        <v>178.64400000000001</v>
      </c>
      <c r="S20" s="179">
        <f>_xlfn.IFNA(IF($C20 &gt; "2023-24", INDEX(PR24_after_overrides!$D$3:$AU$128, MATCH('Stata dataset (nominal)'!$A20, PR24_after_overrides!$A$3:$A$128, 0), MATCH('Stata dataset (nominal)'!S$1, PR24_after_overrides!$D$2:$AU$2, 0)), INDEX('Cyclical_after overrides'!$A$1:$BD$245,MATCH('Stata dataset (nominal)'!$A20,'Cyclical_after overrides'!$A$1:$A$245,0),MATCH('Stata dataset (nominal)'!S$1,'Cyclical_after overrides'!$A$1:$BD$1,0))), "")</f>
        <v>710.46799999999996</v>
      </c>
      <c r="T20" s="179">
        <f>_xlfn.IFNA(IF($C20 &gt; "2023-24", INDEX(PR24_after_overrides!$D$3:$AU$128, MATCH('Stata dataset (nominal)'!$A20, PR24_after_overrides!$A$3:$A$128, 0), MATCH('Stata dataset (nominal)'!T$1, PR24_after_overrides!$D$2:$AU$2, 0)), INDEX('Cyclical_after overrides'!$A$1:$BD$245,MATCH('Stata dataset (nominal)'!$A20,'Cyclical_after overrides'!$A$1:$A$245,0),MATCH('Stata dataset (nominal)'!T$1,'Cyclical_after overrides'!$A$1:$BD$1,0))), "")</f>
        <v>1824.759</v>
      </c>
      <c r="U20" s="179" t="str">
        <f>_xlfn.IFNA(IF($C20 &gt; "2023-24", INDEX(PR24_after_overrides!$D$3:$AU$128, MATCH('Stata dataset (nominal)'!$A20, PR24_after_overrides!$A$3:$A$128, 0), MATCH('Stata dataset (nominal)'!U$1, PR24_after_overrides!$D$2:$AU$2, 0)), INDEX('Cyclical_after overrides'!$A$1:$BD$245,MATCH('Stata dataset (nominal)'!$A20,'Cyclical_after overrides'!$A$1:$A$245,0),MATCH('Stata dataset (nominal)'!U$1,'Cyclical_after overrides'!$A$1:$BD$1,0))), "")</f>
        <v/>
      </c>
      <c r="V20" s="179" t="str">
        <f>_xlfn.IFNA(IF($C20 &gt; "2023-24", INDEX(PR24_after_overrides!$D$3:$AU$128, MATCH('Stata dataset (nominal)'!$A20, PR24_after_overrides!$A$3:$A$128, 0), MATCH('Stata dataset (nominal)'!V$1, PR24_after_overrides!$D$2:$AU$2, 0)), INDEX('Cyclical_after overrides'!$A$1:$BD$245,MATCH('Stata dataset (nominal)'!$A20,'Cyclical_after overrides'!$A$1:$A$245,0),MATCH('Stata dataset (nominal)'!V$1,'Cyclical_after overrides'!$A$1:$BD$1,0))), "")</f>
        <v/>
      </c>
      <c r="W20" s="179" t="str">
        <f>_xlfn.IFNA(IF($C20 &gt; "2023-24", INDEX(PR24_after_overrides!$D$3:$AU$128, MATCH('Stata dataset (nominal)'!$A20, PR24_after_overrides!$A$3:$A$128, 0), MATCH('Stata dataset (nominal)'!W$1, PR24_after_overrides!$D$2:$AU$2, 0)), INDEX('Cyclical_after overrides'!$A$1:$BD$245,MATCH('Stata dataset (nominal)'!$A20,'Cyclical_after overrides'!$A$1:$A$245,0),MATCH('Stata dataset (nominal)'!W$1,'Cyclical_after overrides'!$A$1:$BD$1,0))), "")</f>
        <v/>
      </c>
      <c r="X20" s="179" t="str">
        <f>_xlfn.IFNA(IF($C20 &gt; "2023-24", INDEX(PR24_after_overrides!$D$3:$AU$128, MATCH('Stata dataset (nominal)'!$A20, PR24_after_overrides!$A$3:$A$128, 0), MATCH('Stata dataset (nominal)'!X$1, PR24_after_overrides!$D$2:$AU$2, 0)), INDEX('Cyclical_after overrides'!$A$1:$BD$245,MATCH('Stata dataset (nominal)'!$A20,'Cyclical_after overrides'!$A$1:$A$245,0),MATCH('Stata dataset (nominal)'!X$1,'Cyclical_after overrides'!$A$1:$BD$1,0))), "")</f>
        <v/>
      </c>
      <c r="Y20" s="179" t="str">
        <f>_xlfn.IFNA(IF($C20 &gt; "2023-24", INDEX(PR24_after_overrides!$D$3:$AU$128, MATCH('Stata dataset (nominal)'!$A20, PR24_after_overrides!$A$3:$A$128, 0), MATCH('Stata dataset (nominal)'!Y$1, PR24_after_overrides!$D$2:$AU$2, 0)), INDEX('Cyclical_after overrides'!$A$1:$BD$245,MATCH('Stata dataset (nominal)'!$A20,'Cyclical_after overrides'!$A$1:$A$245,0),MATCH('Stata dataset (nominal)'!Y$1,'Cyclical_after overrides'!$A$1:$BD$1,0))), "")</f>
        <v/>
      </c>
      <c r="Z20" s="179" t="str">
        <f>_xlfn.IFNA(IF($C20 &gt; "2023-24", INDEX(PR24_after_overrides!$D$3:$AU$128, MATCH('Stata dataset (nominal)'!$A20, PR24_after_overrides!$A$3:$A$128, 0), MATCH('Stata dataset (nominal)'!Z$1, PR24_after_overrides!$D$2:$AU$2, 0)), INDEX('Cyclical_after overrides'!$A$1:$BD$245,MATCH('Stata dataset (nominal)'!$A20,'Cyclical_after overrides'!$A$1:$A$245,0),MATCH('Stata dataset (nominal)'!Z$1,'Cyclical_after overrides'!$A$1:$BD$1,0))), "")</f>
        <v/>
      </c>
      <c r="AA20" s="179">
        <f>_xlfn.IFNA(IF($C20 &gt; "2023-24", INDEX(PR24_after_overrides!$D$3:$AU$128, MATCH('Stata dataset (nominal)'!$A20, PR24_after_overrides!$A$3:$A$128, 0), MATCH('Stata dataset (nominal)'!AA$1, PR24_after_overrides!$D$2:$AU$2, 0)), INDEX('Cyclical_after overrides'!$A$1:$BD$245,MATCH('Stata dataset (nominal)'!$A20,'Cyclical_after overrides'!$A$1:$A$245,0),MATCH('Stata dataset (nominal)'!AA$1,'Cyclical_after overrides'!$A$1:$BD$1,0))), "")</f>
        <v>1784.7062152387405</v>
      </c>
      <c r="AB20" s="179">
        <f>INDEX(Depreciation!$U$5:$U$318, MATCH('Stata dataset (nominal)'!$A20, Depreciation!$A$5:$A$318, 0))</f>
        <v>11.778919200812734</v>
      </c>
      <c r="AC20" s="180" t="str">
        <f t="shared" si="1"/>
        <v/>
      </c>
      <c r="AD20" s="72">
        <f>INDEX(Recharges!$V$5:$V$318, MATCH('Stata dataset (nominal)'!$A20, Recharges!$A$5:$A$318, 0))</f>
        <v>5.4232927869962761</v>
      </c>
    </row>
    <row r="21" spans="1:30" x14ac:dyDescent="0.4">
      <c r="A21" s="160" t="str">
        <f t="shared" si="0"/>
        <v>HDD19</v>
      </c>
      <c r="B21" s="160" t="s">
        <v>277</v>
      </c>
      <c r="C21" s="160" t="s">
        <v>253</v>
      </c>
      <c r="D21" s="179">
        <f>_xlfn.IFNA(IF($C21 &gt; "2023-24", INDEX(PR24_after_overrides!$D$3:$AU$128, MATCH('Stata dataset (nominal)'!$A21, PR24_after_overrides!$A$3:$A$128, 0), MATCH('Stata dataset (nominal)'!D$1, PR24_after_overrides!$D$2:$AU$2, 0)), INDEX('Cyclical_after overrides'!$A$1:$BD$245,MATCH('Stata dataset (nominal)'!$A21,'Cyclical_after overrides'!$A$1:$A$245,0),MATCH('Stata dataset (nominal)'!D$1,'Cyclical_after overrides'!$A$1:$BD$1,0))), "")</f>
        <v>1.1560444722831191</v>
      </c>
      <c r="E21" s="179">
        <f>_xlfn.IFNA(IF($C21 &gt; "2023-24", INDEX(PR24_after_overrides!$D$3:$AU$128, MATCH('Stata dataset (nominal)'!$A21, PR24_after_overrides!$A$3:$A$128, 0), MATCH('Stata dataset (nominal)'!E$1, PR24_after_overrides!$D$2:$AU$2, 0)), INDEX('Cyclical_after overrides'!$A$1:$BD$245,MATCH('Stata dataset (nominal)'!$A21,'Cyclical_after overrides'!$A$1:$A$245,0),MATCH('Stata dataset (nominal)'!E$1,'Cyclical_after overrides'!$A$1:$BD$1,0))), "")</f>
        <v>0.67100000000000004</v>
      </c>
      <c r="F21" s="179">
        <f>_xlfn.IFNA(IF($C21 &gt; "2023-24", INDEX(PR24_after_overrides!$D$3:$AU$128, MATCH('Stata dataset (nominal)'!$A21, PR24_after_overrides!$A$3:$A$128, 0), MATCH('Stata dataset (nominal)'!F$1, PR24_after_overrides!$D$2:$AU$2, 0)), INDEX('Cyclical_after overrides'!$A$1:$BD$245,MATCH('Stata dataset (nominal)'!$A21,'Cyclical_after overrides'!$A$1:$A$245,0),MATCH('Stata dataset (nominal)'!F$1,'Cyclical_after overrides'!$A$1:$BD$1,0))), "")</f>
        <v>0.23</v>
      </c>
      <c r="G21" s="179">
        <f>_xlfn.IFNA(IF($C21 &gt; "2023-24", INDEX(PR24_after_overrides!$D$3:$AU$128, MATCH('Stata dataset (nominal)'!$A21, PR24_after_overrides!$A$3:$A$128, 0), MATCH('Stata dataset (nominal)'!G$1, PR24_after_overrides!$D$2:$AU$2, 0)), INDEX('Cyclical_after overrides'!$A$1:$BD$245,MATCH('Stata dataset (nominal)'!$A21,'Cyclical_after overrides'!$A$1:$A$245,0),MATCH('Stata dataset (nominal)'!G$1,'Cyclical_after overrides'!$A$1:$BD$1,0))), "")</f>
        <v>0.54100000000000004</v>
      </c>
      <c r="H21" s="179">
        <f>_xlfn.IFNA(IF($C21 &gt; "2023-24", INDEX(PR24_after_overrides!$D$3:$AU$128, MATCH('Stata dataset (nominal)'!$A21, PR24_after_overrides!$A$3:$A$128, 0), MATCH('Stata dataset (nominal)'!H$1, PR24_after_overrides!$D$2:$AU$2, 0)), INDEX('Cyclical_after overrides'!$A$1:$BD$245,MATCH('Stata dataset (nominal)'!$A21,'Cyclical_after overrides'!$A$1:$A$245,0),MATCH('Stata dataset (nominal)'!H$1,'Cyclical_after overrides'!$A$1:$BD$1,0))), "")</f>
        <v>0.11799999999999999</v>
      </c>
      <c r="I21" s="179">
        <f>_xlfn.IFNA(IF($C21 &gt; "2023-24", INDEX(PR24_after_overrides!$D$3:$AU$128, MATCH('Stata dataset (nominal)'!$A21, PR24_after_overrides!$A$3:$A$128, 0), MATCH('Stata dataset (nominal)'!I$1, PR24_after_overrides!$D$2:$AU$2, 0)), INDEX('Cyclical_after overrides'!$A$1:$BD$245,MATCH('Stata dataset (nominal)'!$A21,'Cyclical_after overrides'!$A$1:$A$245,0),MATCH('Stata dataset (nominal)'!I$1,'Cyclical_after overrides'!$A$1:$BD$1,0))), "")</f>
        <v>0.77500000000000002</v>
      </c>
      <c r="J21" s="179" t="str">
        <f>_xlfn.IFNA(IF($C21 &gt; "2023-24", INDEX(PR24_after_overrides!$D$3:$AU$128, MATCH('Stata dataset (nominal)'!$A21, PR24_after_overrides!$A$3:$A$128, 0), MATCH('Stata dataset (nominal)'!J$1, PR24_after_overrides!$D$2:$AU$2, 0)), INDEX('Cyclical_after overrides'!$A$1:$BD$245,MATCH('Stata dataset (nominal)'!$A21,'Cyclical_after overrides'!$A$1:$A$245,0),MATCH('Stata dataset (nominal)'!J$1,'Cyclical_after overrides'!$A$1:$BD$1,0))), "")</f>
        <v/>
      </c>
      <c r="K21" s="179" t="str">
        <f>_xlfn.IFNA(IF($C21 &gt; "2023-24", INDEX(PR24_after_overrides!$D$3:$AU$128, MATCH('Stata dataset (nominal)'!$A21, PR24_after_overrides!$A$3:$A$128, 0), MATCH('Stata dataset (nominal)'!K$1, PR24_after_overrides!$D$2:$AU$2, 0)), INDEX('Cyclical_after overrides'!$A$1:$BD$245,MATCH('Stata dataset (nominal)'!$A21,'Cyclical_after overrides'!$A$1:$A$245,0),MATCH('Stata dataset (nominal)'!K$1,'Cyclical_after overrides'!$A$1:$BD$1,0))), "")</f>
        <v/>
      </c>
      <c r="L21" s="179">
        <f>_xlfn.IFNA(IF($C21 &gt; "2023-24", INDEX(PR24_after_overrides!$D$3:$AU$128, MATCH('Stata dataset (nominal)'!$A21, PR24_after_overrides!$A$3:$A$128, 0), MATCH('Stata dataset (nominal)'!L$1, PR24_after_overrides!$D$2:$AU$2, 0)), INDEX('Cyclical_after overrides'!$A$1:$BD$245,MATCH('Stata dataset (nominal)'!$A21,'Cyclical_after overrides'!$A$1:$A$245,0),MATCH('Stata dataset (nominal)'!L$1,'Cyclical_after overrides'!$A$1:$BD$1,0))), "")</f>
        <v>0</v>
      </c>
      <c r="M21" s="179">
        <f>_xlfn.IFNA(IF($C21 &gt; "2023-24", INDEX(PR24_after_overrides!$D$3:$AU$128, MATCH('Stata dataset (nominal)'!$A21, PR24_after_overrides!$A$3:$A$128, 0), MATCH('Stata dataset (nominal)'!M$1, PR24_after_overrides!$D$2:$AU$2, 0)), INDEX('Cyclical_after overrides'!$A$1:$BD$245,MATCH('Stata dataset (nominal)'!$A21,'Cyclical_after overrides'!$A$1:$A$245,0),MATCH('Stata dataset (nominal)'!M$1,'Cyclical_after overrides'!$A$1:$BD$1,0))), "")</f>
        <v>2.2799999999999998</v>
      </c>
      <c r="N21" s="179" t="str">
        <f>_xlfn.IFNA(IF($C21 &gt; "2023-24", INDEX(PR24_after_overrides!$D$3:$AU$128, MATCH('Stata dataset (nominal)'!$A21, PR24_after_overrides!$A$3:$A$128, 0), MATCH('Stata dataset (nominal)'!N$1, PR24_after_overrides!$D$2:$AU$2, 0)), INDEX('Cyclical_after overrides'!$A$1:$BD$245,MATCH('Stata dataset (nominal)'!$A21,'Cyclical_after overrides'!$A$1:$A$245,0),MATCH('Stata dataset (nominal)'!N$1,'Cyclical_after overrides'!$A$1:$BD$1,0))), "")</f>
        <v/>
      </c>
      <c r="O21" s="179">
        <f>_xlfn.IFNA(IF($C21 &gt; "2023-24", INDEX(PR24_after_overrides!$D$3:$AU$128, MATCH('Stata dataset (nominal)'!$A21, PR24_after_overrides!$A$3:$A$128, 0), MATCH('Stata dataset (nominal)'!O$1, PR24_after_overrides!$D$2:$AU$2, 0)), INDEX('Cyclical_after overrides'!$A$1:$BD$245,MATCH('Stata dataset (nominal)'!$A21,'Cyclical_after overrides'!$A$1:$A$245,0),MATCH('Stata dataset (nominal)'!O$1,'Cyclical_after overrides'!$A$1:$BD$1,0))), "")</f>
        <v>31.675000000000001</v>
      </c>
      <c r="P21" s="179">
        <f>_xlfn.IFNA(IF($C21 &gt; "2023-24", INDEX(PR24_after_overrides!$D$3:$AU$128, MATCH('Stata dataset (nominal)'!$A21, PR24_after_overrides!$A$3:$A$128, 0), MATCH('Stata dataset (nominal)'!P$1, PR24_after_overrides!$D$2:$AU$2, 0)), INDEX('Cyclical_after overrides'!$A$1:$BD$245,MATCH('Stata dataset (nominal)'!$A21,'Cyclical_after overrides'!$A$1:$A$245,0),MATCH('Stata dataset (nominal)'!P$1,'Cyclical_after overrides'!$A$1:$BD$1,0))), "")</f>
        <v>1.0609999999999999</v>
      </c>
      <c r="Q21" s="179">
        <f>_xlfn.IFNA(IF($C21 &gt; "2023-24", INDEX(PR24_after_overrides!$D$3:$AU$128, MATCH('Stata dataset (nominal)'!$A21, PR24_after_overrides!$A$3:$A$128, 0), MATCH('Stata dataset (nominal)'!Q$1, PR24_after_overrides!$D$2:$AU$2, 0)), INDEX('Cyclical_after overrides'!$A$1:$BD$245,MATCH('Stata dataset (nominal)'!$A21,'Cyclical_after overrides'!$A$1:$A$245,0),MATCH('Stata dataset (nominal)'!Q$1,'Cyclical_after overrides'!$A$1:$BD$1,0))), "")</f>
        <v>9.0609999999999999</v>
      </c>
      <c r="R21" s="179">
        <f>_xlfn.IFNA(IF($C21 &gt; "2023-24", INDEX(PR24_after_overrides!$D$3:$AU$128, MATCH('Stata dataset (nominal)'!$A21, PR24_after_overrides!$A$3:$A$128, 0), MATCH('Stata dataset (nominal)'!R$1, PR24_after_overrides!$D$2:$AU$2, 0)), INDEX('Cyclical_after overrides'!$A$1:$BD$245,MATCH('Stata dataset (nominal)'!$A21,'Cyclical_after overrides'!$A$1:$A$245,0),MATCH('Stata dataset (nominal)'!R$1,'Cyclical_after overrides'!$A$1:$BD$1,0))), "")</f>
        <v>44.423000000000002</v>
      </c>
      <c r="S21" s="179">
        <f>_xlfn.IFNA(IF($C21 &gt; "2023-24", INDEX(PR24_after_overrides!$D$3:$AU$128, MATCH('Stata dataset (nominal)'!$A21, PR24_after_overrides!$A$3:$A$128, 0), MATCH('Stata dataset (nominal)'!S$1, PR24_after_overrides!$D$2:$AU$2, 0)), INDEX('Cyclical_after overrides'!$A$1:$BD$245,MATCH('Stata dataset (nominal)'!$A21,'Cyclical_after overrides'!$A$1:$A$245,0),MATCH('Stata dataset (nominal)'!S$1,'Cyclical_after overrides'!$A$1:$BD$1,0))), "")</f>
        <v>1.4079999999999999</v>
      </c>
      <c r="T21" s="179">
        <f>_xlfn.IFNA(IF($C21 &gt; "2023-24", INDEX(PR24_after_overrides!$D$3:$AU$128, MATCH('Stata dataset (nominal)'!$A21, PR24_after_overrides!$A$3:$A$128, 0), MATCH('Stata dataset (nominal)'!T$1, PR24_after_overrides!$D$2:$AU$2, 0)), INDEX('Cyclical_after overrides'!$A$1:$BD$245,MATCH('Stata dataset (nominal)'!$A21,'Cyclical_after overrides'!$A$1:$A$245,0),MATCH('Stata dataset (nominal)'!T$1,'Cyclical_after overrides'!$A$1:$BD$1,0))), "")</f>
        <v>7.3179999999999996</v>
      </c>
      <c r="U21" s="179">
        <f>_xlfn.IFNA(IF($C21 &gt; "2023-24", INDEX(PR24_after_overrides!$D$3:$AU$128, MATCH('Stata dataset (nominal)'!$A21, PR24_after_overrides!$A$3:$A$128, 0), MATCH('Stata dataset (nominal)'!U$1, PR24_after_overrides!$D$2:$AU$2, 0)), INDEX('Cyclical_after overrides'!$A$1:$BD$245,MATCH('Stata dataset (nominal)'!$A21,'Cyclical_after overrides'!$A$1:$A$245,0),MATCH('Stata dataset (nominal)'!U$1,'Cyclical_after overrides'!$A$1:$BD$1,0))), "")</f>
        <v>20.884639099462323</v>
      </c>
      <c r="V21" s="179">
        <f>_xlfn.IFNA(IF($C21 &gt; "2023-24", INDEX(PR24_after_overrides!$D$3:$AU$128, MATCH('Stata dataset (nominal)'!$A21, PR24_after_overrides!$A$3:$A$128, 0), MATCH('Stata dataset (nominal)'!V$1, PR24_after_overrides!$D$2:$AU$2, 0)), INDEX('Cyclical_after overrides'!$A$1:$BD$245,MATCH('Stata dataset (nominal)'!$A21,'Cyclical_after overrides'!$A$1:$A$245,0),MATCH('Stata dataset (nominal)'!V$1,'Cyclical_after overrides'!$A$1:$BD$1,0))), "")</f>
        <v>140.028786100947</v>
      </c>
      <c r="W21" s="179">
        <f>_xlfn.IFNA(IF($C21 &gt; "2023-24", INDEX(PR24_after_overrides!$D$3:$AU$128, MATCH('Stata dataset (nominal)'!$A21, PR24_after_overrides!$A$3:$A$128, 0), MATCH('Stata dataset (nominal)'!W$1, PR24_after_overrides!$D$2:$AU$2, 0)), INDEX('Cyclical_after overrides'!$A$1:$BD$245,MATCH('Stata dataset (nominal)'!$A21,'Cyclical_after overrides'!$A$1:$A$245,0),MATCH('Stata dataset (nominal)'!W$1,'Cyclical_after overrides'!$A$1:$BD$1,0))), "")</f>
        <v>1.6231795324536855</v>
      </c>
      <c r="X21" s="179">
        <f>_xlfn.IFNA(IF($C21 &gt; "2023-24", INDEX(PR24_after_overrides!$D$3:$AU$128, MATCH('Stata dataset (nominal)'!$A21, PR24_after_overrides!$A$3:$A$128, 0), MATCH('Stata dataset (nominal)'!X$1, PR24_after_overrides!$D$2:$AU$2, 0)), INDEX('Cyclical_after overrides'!$A$1:$BD$245,MATCH('Stata dataset (nominal)'!$A21,'Cyclical_after overrides'!$A$1:$A$245,0),MATCH('Stata dataset (nominal)'!X$1,'Cyclical_after overrides'!$A$1:$BD$1,0))), "")</f>
        <v>7.8495269697013752</v>
      </c>
      <c r="Y21" s="179">
        <f>_xlfn.IFNA(IF($C21 &gt; "2023-24", INDEX(PR24_after_overrides!$D$3:$AU$128, MATCH('Stata dataset (nominal)'!$A21, PR24_after_overrides!$A$3:$A$128, 0), MATCH('Stata dataset (nominal)'!Y$1, PR24_after_overrides!$D$2:$AU$2, 0)), INDEX('Cyclical_after overrides'!$A$1:$BD$245,MATCH('Stata dataset (nominal)'!$A21,'Cyclical_after overrides'!$A$1:$A$245,0),MATCH('Stata dataset (nominal)'!Y$1,'Cyclical_after overrides'!$A$1:$BD$1,0))), "")</f>
        <v>13.037769355688592</v>
      </c>
      <c r="Z21" s="179">
        <f>_xlfn.IFNA(IF($C21 &gt; "2023-24", INDEX(PR24_after_overrides!$D$3:$AU$128, MATCH('Stata dataset (nominal)'!$A21, PR24_after_overrides!$A$3:$A$128, 0), MATCH('Stata dataset (nominal)'!Z$1, PR24_after_overrides!$D$2:$AU$2, 0)), INDEX('Cyclical_after overrides'!$A$1:$BD$245,MATCH('Stata dataset (nominal)'!$A21,'Cyclical_after overrides'!$A$1:$A$245,0),MATCH('Stata dataset (nominal)'!Z$1,'Cyclical_after overrides'!$A$1:$BD$1,0))), "")</f>
        <v>13.037769355688592</v>
      </c>
      <c r="AA21" s="179">
        <f>_xlfn.IFNA(IF($C21 &gt; "2023-24", INDEX(PR24_after_overrides!$D$3:$AU$128, MATCH('Stata dataset (nominal)'!$A21, PR24_after_overrides!$A$3:$A$128, 0), MATCH('Stata dataset (nominal)'!AA$1, PR24_after_overrides!$D$2:$AU$2, 0)), INDEX('Cyclical_after overrides'!$A$1:$BD$245,MATCH('Stata dataset (nominal)'!$A21,'Cyclical_after overrides'!$A$1:$A$245,0),MATCH('Stata dataset (nominal)'!AA$1,'Cyclical_after overrides'!$A$1:$BD$1,0))), "")</f>
        <v>17.082999999999998</v>
      </c>
      <c r="AB21" s="179">
        <f>INDEX(Depreciation!$U$5:$U$318, MATCH('Stata dataset (nominal)'!$A21, Depreciation!$A$5:$A$318, 0))</f>
        <v>0.495</v>
      </c>
      <c r="AC21" s="180">
        <f t="shared" si="1"/>
        <v>0.49125989166666667</v>
      </c>
      <c r="AD21" s="72">
        <f>INDEX(Recharges!$V$5:$V$318, MATCH('Stata dataset (nominal)'!$A21, Recharges!$A$5:$A$318, 0))</f>
        <v>0.11499999999999999</v>
      </c>
    </row>
    <row r="22" spans="1:30" x14ac:dyDescent="0.4">
      <c r="A22" s="160" t="str">
        <f t="shared" si="0"/>
        <v>HDD20</v>
      </c>
      <c r="B22" s="160" t="s">
        <v>277</v>
      </c>
      <c r="C22" s="160" t="s">
        <v>255</v>
      </c>
      <c r="D22" s="179">
        <f>_xlfn.IFNA(IF($C22 &gt; "2023-24", INDEX(PR24_after_overrides!$D$3:$AU$128, MATCH('Stata dataset (nominal)'!$A22, PR24_after_overrides!$A$3:$A$128, 0), MATCH('Stata dataset (nominal)'!D$1, PR24_after_overrides!$D$2:$AU$2, 0)), INDEX('Cyclical_after overrides'!$A$1:$BD$245,MATCH('Stata dataset (nominal)'!$A22,'Cyclical_after overrides'!$A$1:$A$245,0),MATCH('Stata dataset (nominal)'!D$1,'Cyclical_after overrides'!$A$1:$BD$1,0))), "")</f>
        <v>1.1367310801447381</v>
      </c>
      <c r="E22" s="179">
        <f>_xlfn.IFNA(IF($C22 &gt; "2023-24", INDEX(PR24_after_overrides!$D$3:$AU$128, MATCH('Stata dataset (nominal)'!$A22, PR24_after_overrides!$A$3:$A$128, 0), MATCH('Stata dataset (nominal)'!E$1, PR24_after_overrides!$D$2:$AU$2, 0)), INDEX('Cyclical_after overrides'!$A$1:$BD$245,MATCH('Stata dataset (nominal)'!$A22,'Cyclical_after overrides'!$A$1:$A$245,0),MATCH('Stata dataset (nominal)'!E$1,'Cyclical_after overrides'!$A$1:$BD$1,0))), "")</f>
        <v>0.35699999999999998</v>
      </c>
      <c r="F22" s="179">
        <f>_xlfn.IFNA(IF($C22 &gt; "2023-24", INDEX(PR24_after_overrides!$D$3:$AU$128, MATCH('Stata dataset (nominal)'!$A22, PR24_after_overrides!$A$3:$A$128, 0), MATCH('Stata dataset (nominal)'!F$1, PR24_after_overrides!$D$2:$AU$2, 0)), INDEX('Cyclical_after overrides'!$A$1:$BD$245,MATCH('Stata dataset (nominal)'!$A22,'Cyclical_after overrides'!$A$1:$A$245,0),MATCH('Stata dataset (nominal)'!F$1,'Cyclical_after overrides'!$A$1:$BD$1,0))), "")</f>
        <v>0.34899999999999998</v>
      </c>
      <c r="G22" s="179">
        <f>_xlfn.IFNA(IF($C22 &gt; "2023-24", INDEX(PR24_after_overrides!$D$3:$AU$128, MATCH('Stata dataset (nominal)'!$A22, PR24_after_overrides!$A$3:$A$128, 0), MATCH('Stata dataset (nominal)'!G$1, PR24_after_overrides!$D$2:$AU$2, 0)), INDEX('Cyclical_after overrides'!$A$1:$BD$245,MATCH('Stata dataset (nominal)'!$A22,'Cyclical_after overrides'!$A$1:$A$245,0),MATCH('Stata dataset (nominal)'!G$1,'Cyclical_after overrides'!$A$1:$BD$1,0))), "")</f>
        <v>1.097</v>
      </c>
      <c r="H22" s="179">
        <f>_xlfn.IFNA(IF($C22 &gt; "2023-24", INDEX(PR24_after_overrides!$D$3:$AU$128, MATCH('Stata dataset (nominal)'!$A22, PR24_after_overrides!$A$3:$A$128, 0), MATCH('Stata dataset (nominal)'!H$1, PR24_after_overrides!$D$2:$AU$2, 0)), INDEX('Cyclical_after overrides'!$A$1:$BD$245,MATCH('Stata dataset (nominal)'!$A22,'Cyclical_after overrides'!$A$1:$A$245,0),MATCH('Stata dataset (nominal)'!H$1,'Cyclical_after overrides'!$A$1:$BD$1,0))), "")</f>
        <v>0.151</v>
      </c>
      <c r="I22" s="179">
        <f>_xlfn.IFNA(IF($C22 &gt; "2023-24", INDEX(PR24_after_overrides!$D$3:$AU$128, MATCH('Stata dataset (nominal)'!$A22, PR24_after_overrides!$A$3:$A$128, 0), MATCH('Stata dataset (nominal)'!I$1, PR24_after_overrides!$D$2:$AU$2, 0)), INDEX('Cyclical_after overrides'!$A$1:$BD$245,MATCH('Stata dataset (nominal)'!$A22,'Cyclical_after overrides'!$A$1:$A$245,0),MATCH('Stata dataset (nominal)'!I$1,'Cyclical_after overrides'!$A$1:$BD$1,0))), "")</f>
        <v>0.55800000000000005</v>
      </c>
      <c r="J22" s="179" t="str">
        <f>_xlfn.IFNA(IF($C22 &gt; "2023-24", INDEX(PR24_after_overrides!$D$3:$AU$128, MATCH('Stata dataset (nominal)'!$A22, PR24_after_overrides!$A$3:$A$128, 0), MATCH('Stata dataset (nominal)'!J$1, PR24_after_overrides!$D$2:$AU$2, 0)), INDEX('Cyclical_after overrides'!$A$1:$BD$245,MATCH('Stata dataset (nominal)'!$A22,'Cyclical_after overrides'!$A$1:$A$245,0),MATCH('Stata dataset (nominal)'!J$1,'Cyclical_after overrides'!$A$1:$BD$1,0))), "")</f>
        <v/>
      </c>
      <c r="K22" s="179" t="str">
        <f>_xlfn.IFNA(IF($C22 &gt; "2023-24", INDEX(PR24_after_overrides!$D$3:$AU$128, MATCH('Stata dataset (nominal)'!$A22, PR24_after_overrides!$A$3:$A$128, 0), MATCH('Stata dataset (nominal)'!K$1, PR24_after_overrides!$D$2:$AU$2, 0)), INDEX('Cyclical_after overrides'!$A$1:$BD$245,MATCH('Stata dataset (nominal)'!$A22,'Cyclical_after overrides'!$A$1:$A$245,0),MATCH('Stata dataset (nominal)'!K$1,'Cyclical_after overrides'!$A$1:$BD$1,0))), "")</f>
        <v/>
      </c>
      <c r="L22" s="179">
        <f>_xlfn.IFNA(IF($C22 &gt; "2023-24", INDEX(PR24_after_overrides!$D$3:$AU$128, MATCH('Stata dataset (nominal)'!$A22, PR24_after_overrides!$A$3:$A$128, 0), MATCH('Stata dataset (nominal)'!L$1, PR24_after_overrides!$D$2:$AU$2, 0)), INDEX('Cyclical_after overrides'!$A$1:$BD$245,MATCH('Stata dataset (nominal)'!$A22,'Cyclical_after overrides'!$A$1:$A$245,0),MATCH('Stata dataset (nominal)'!L$1,'Cyclical_after overrides'!$A$1:$BD$1,0))), "")</f>
        <v>0</v>
      </c>
      <c r="M22" s="179">
        <f>_xlfn.IFNA(IF($C22 &gt; "2023-24", INDEX(PR24_after_overrides!$D$3:$AU$128, MATCH('Stata dataset (nominal)'!$A22, PR24_after_overrides!$A$3:$A$128, 0), MATCH('Stata dataset (nominal)'!M$1, PR24_after_overrides!$D$2:$AU$2, 0)), INDEX('Cyclical_after overrides'!$A$1:$BD$245,MATCH('Stata dataset (nominal)'!$A22,'Cyclical_after overrides'!$A$1:$A$245,0),MATCH('Stata dataset (nominal)'!M$1,'Cyclical_after overrides'!$A$1:$BD$1,0))), "")</f>
        <v>1.2E-2</v>
      </c>
      <c r="N22" s="179" t="str">
        <f>_xlfn.IFNA(IF($C22 &gt; "2023-24", INDEX(PR24_after_overrides!$D$3:$AU$128, MATCH('Stata dataset (nominal)'!$A22, PR24_after_overrides!$A$3:$A$128, 0), MATCH('Stata dataset (nominal)'!N$1, PR24_after_overrides!$D$2:$AU$2, 0)), INDEX('Cyclical_after overrides'!$A$1:$BD$245,MATCH('Stata dataset (nominal)'!$A22,'Cyclical_after overrides'!$A$1:$A$245,0),MATCH('Stata dataset (nominal)'!N$1,'Cyclical_after overrides'!$A$1:$BD$1,0))), "")</f>
        <v/>
      </c>
      <c r="O22" s="179">
        <f>_xlfn.IFNA(IF($C22 &gt; "2023-24", INDEX(PR24_after_overrides!$D$3:$AU$128, MATCH('Stata dataset (nominal)'!$A22, PR24_after_overrides!$A$3:$A$128, 0), MATCH('Stata dataset (nominal)'!O$1, PR24_after_overrides!$D$2:$AU$2, 0)), INDEX('Cyclical_after overrides'!$A$1:$BD$245,MATCH('Stata dataset (nominal)'!$A22,'Cyclical_after overrides'!$A$1:$A$245,0),MATCH('Stata dataset (nominal)'!O$1,'Cyclical_after overrides'!$A$1:$BD$1,0))), "")</f>
        <v>31.077999999999999</v>
      </c>
      <c r="P22" s="179">
        <f>_xlfn.IFNA(IF($C22 &gt; "2023-24", INDEX(PR24_after_overrides!$D$3:$AU$128, MATCH('Stata dataset (nominal)'!$A22, PR24_after_overrides!$A$3:$A$128, 0), MATCH('Stata dataset (nominal)'!P$1, PR24_after_overrides!$D$2:$AU$2, 0)), INDEX('Cyclical_after overrides'!$A$1:$BD$245,MATCH('Stata dataset (nominal)'!$A22,'Cyclical_after overrides'!$A$1:$A$245,0),MATCH('Stata dataset (nominal)'!P$1,'Cyclical_after overrides'!$A$1:$BD$1,0))), "")</f>
        <v>1.046</v>
      </c>
      <c r="Q22" s="179">
        <f>_xlfn.IFNA(IF($C22 &gt; "2023-24", INDEX(PR24_after_overrides!$D$3:$AU$128, MATCH('Stata dataset (nominal)'!$A22, PR24_after_overrides!$A$3:$A$128, 0), MATCH('Stata dataset (nominal)'!Q$1, PR24_after_overrides!$D$2:$AU$2, 0)), INDEX('Cyclical_after overrides'!$A$1:$BD$245,MATCH('Stata dataset (nominal)'!$A22,'Cyclical_after overrides'!$A$1:$A$245,0),MATCH('Stata dataset (nominal)'!Q$1,'Cyclical_after overrides'!$A$1:$BD$1,0))), "")</f>
        <v>8.9489999999999998</v>
      </c>
      <c r="R22" s="179">
        <f>_xlfn.IFNA(IF($C22 &gt; "2023-24", INDEX(PR24_after_overrides!$D$3:$AU$128, MATCH('Stata dataset (nominal)'!$A22, PR24_after_overrides!$A$3:$A$128, 0), MATCH('Stata dataset (nominal)'!R$1, PR24_after_overrides!$D$2:$AU$2, 0)), INDEX('Cyclical_after overrides'!$A$1:$BD$245,MATCH('Stata dataset (nominal)'!$A22,'Cyclical_after overrides'!$A$1:$A$245,0),MATCH('Stata dataset (nominal)'!R$1,'Cyclical_after overrides'!$A$1:$BD$1,0))), "")</f>
        <v>44.87</v>
      </c>
      <c r="S22" s="179">
        <f>_xlfn.IFNA(IF($C22 &gt; "2023-24", INDEX(PR24_after_overrides!$D$3:$AU$128, MATCH('Stata dataset (nominal)'!$A22, PR24_after_overrides!$A$3:$A$128, 0), MATCH('Stata dataset (nominal)'!S$1, PR24_after_overrides!$D$2:$AU$2, 0)), INDEX('Cyclical_after overrides'!$A$1:$BD$245,MATCH('Stata dataset (nominal)'!$A22,'Cyclical_after overrides'!$A$1:$A$245,0),MATCH('Stata dataset (nominal)'!S$1,'Cyclical_after overrides'!$A$1:$BD$1,0))), "")</f>
        <v>1.395</v>
      </c>
      <c r="T22" s="179">
        <f>_xlfn.IFNA(IF($C22 &gt; "2023-24", INDEX(PR24_after_overrides!$D$3:$AU$128, MATCH('Stata dataset (nominal)'!$A22, PR24_after_overrides!$A$3:$A$128, 0), MATCH('Stata dataset (nominal)'!T$1, PR24_after_overrides!$D$2:$AU$2, 0)), INDEX('Cyclical_after overrides'!$A$1:$BD$245,MATCH('Stata dataset (nominal)'!$A22,'Cyclical_after overrides'!$A$1:$A$245,0),MATCH('Stata dataset (nominal)'!T$1,'Cyclical_after overrides'!$A$1:$BD$1,0))), "")</f>
        <v>7.4169999999999998</v>
      </c>
      <c r="U22" s="179">
        <f>_xlfn.IFNA(IF($C22 &gt; "2023-24", INDEX(PR24_after_overrides!$D$3:$AU$128, MATCH('Stata dataset (nominal)'!$A22, PR24_after_overrides!$A$3:$A$128, 0), MATCH('Stata dataset (nominal)'!U$1, PR24_after_overrides!$D$2:$AU$2, 0)), INDEX('Cyclical_after overrides'!$A$1:$BD$245,MATCH('Stata dataset (nominal)'!$A22,'Cyclical_after overrides'!$A$1:$A$245,0),MATCH('Stata dataset (nominal)'!U$1,'Cyclical_after overrides'!$A$1:$BD$1,0))), "")</f>
        <v>20.118853694226289</v>
      </c>
      <c r="V22" s="179">
        <f>_xlfn.IFNA(IF($C22 &gt; "2023-24", INDEX(PR24_after_overrides!$D$3:$AU$128, MATCH('Stata dataset (nominal)'!$A22, PR24_after_overrides!$A$3:$A$128, 0), MATCH('Stata dataset (nominal)'!V$1, PR24_after_overrides!$D$2:$AU$2, 0)), INDEX('Cyclical_after overrides'!$A$1:$BD$245,MATCH('Stata dataset (nominal)'!$A22,'Cyclical_after overrides'!$A$1:$A$245,0),MATCH('Stata dataset (nominal)'!V$1,'Cyclical_after overrides'!$A$1:$BD$1,0))), "")</f>
        <v>139.43969045972113</v>
      </c>
      <c r="W22" s="179">
        <f>_xlfn.IFNA(IF($C22 &gt; "2023-24", INDEX(PR24_after_overrides!$D$3:$AU$128, MATCH('Stata dataset (nominal)'!$A22, PR24_after_overrides!$A$3:$A$128, 0), MATCH('Stata dataset (nominal)'!W$1, PR24_after_overrides!$D$2:$AU$2, 0)), INDEX('Cyclical_after overrides'!$A$1:$BD$245,MATCH('Stata dataset (nominal)'!$A22,'Cyclical_after overrides'!$A$1:$A$245,0),MATCH('Stata dataset (nominal)'!W$1,'Cyclical_after overrides'!$A$1:$BD$1,0))), "")</f>
        <v>1.6282552465447362</v>
      </c>
      <c r="X22" s="179">
        <f>_xlfn.IFNA(IF($C22 &gt; "2023-24", INDEX(PR24_after_overrides!$D$3:$AU$128, MATCH('Stata dataset (nominal)'!$A22, PR24_after_overrides!$A$3:$A$128, 0), MATCH('Stata dataset (nominal)'!X$1, PR24_after_overrides!$D$2:$AU$2, 0)), INDEX('Cyclical_after overrides'!$A$1:$BD$245,MATCH('Stata dataset (nominal)'!$A22,'Cyclical_after overrides'!$A$1:$A$245,0),MATCH('Stata dataset (nominal)'!X$1,'Cyclical_after overrides'!$A$1:$BD$1,0))), "")</f>
        <v>6.8307934072206784</v>
      </c>
      <c r="Y22" s="179">
        <f>_xlfn.IFNA(IF($C22 &gt; "2023-24", INDEX(PR24_after_overrides!$D$3:$AU$128, MATCH('Stata dataset (nominal)'!$A22, PR24_after_overrides!$A$3:$A$128, 0), MATCH('Stata dataset (nominal)'!Y$1, PR24_after_overrides!$D$2:$AU$2, 0)), INDEX('Cyclical_after overrides'!$A$1:$BD$245,MATCH('Stata dataset (nominal)'!$A22,'Cyclical_after overrides'!$A$1:$A$245,0),MATCH('Stata dataset (nominal)'!Y$1,'Cyclical_after overrides'!$A$1:$BD$1,0))), "")</f>
        <v>13.036617892958255</v>
      </c>
      <c r="Z22" s="179">
        <f>_xlfn.IFNA(IF($C22 &gt; "2023-24", INDEX(PR24_after_overrides!$D$3:$AU$128, MATCH('Stata dataset (nominal)'!$A22, PR24_after_overrides!$A$3:$A$128, 0), MATCH('Stata dataset (nominal)'!Z$1, PR24_after_overrides!$D$2:$AU$2, 0)), INDEX('Cyclical_after overrides'!$A$1:$BD$245,MATCH('Stata dataset (nominal)'!$A22,'Cyclical_after overrides'!$A$1:$A$245,0),MATCH('Stata dataset (nominal)'!Z$1,'Cyclical_after overrides'!$A$1:$BD$1,0))), "")</f>
        <v>13.036617892958255</v>
      </c>
      <c r="AA22" s="179">
        <f>_xlfn.IFNA(IF($C22 &gt; "2023-24", INDEX(PR24_after_overrides!$D$3:$AU$128, MATCH('Stata dataset (nominal)'!$A22, PR24_after_overrides!$A$3:$A$128, 0), MATCH('Stata dataset (nominal)'!AA$1, PR24_after_overrides!$D$2:$AU$2, 0)), INDEX('Cyclical_after overrides'!$A$1:$BD$245,MATCH('Stata dataset (nominal)'!$A22,'Cyclical_after overrides'!$A$1:$A$245,0),MATCH('Stata dataset (nominal)'!AA$1,'Cyclical_after overrides'!$A$1:$BD$1,0))), "")</f>
        <v>16.809000000000001</v>
      </c>
      <c r="AB22" s="179">
        <f>INDEX(Depreciation!$U$5:$U$318, MATCH('Stata dataset (nominal)'!$A22, Depreciation!$A$5:$A$318, 0))</f>
        <v>0.53500000000000003</v>
      </c>
      <c r="AC22" s="180">
        <f t="shared" si="1"/>
        <v>0.49125989166666667</v>
      </c>
      <c r="AD22" s="72">
        <f>INDEX(Recharges!$V$5:$V$318, MATCH('Stata dataset (nominal)'!$A22, Recharges!$A$5:$A$318, 0))</f>
        <v>8.3000000000000004E-2</v>
      </c>
    </row>
    <row r="23" spans="1:30" x14ac:dyDescent="0.4">
      <c r="A23" s="160" t="str">
        <f t="shared" si="0"/>
        <v>HDD21</v>
      </c>
      <c r="B23" s="160" t="s">
        <v>277</v>
      </c>
      <c r="C23" s="160" t="s">
        <v>257</v>
      </c>
      <c r="D23" s="179">
        <f>_xlfn.IFNA(IF($C23 &gt; "2023-24", INDEX(PR24_after_overrides!$D$3:$AU$128, MATCH('Stata dataset (nominal)'!$A23, PR24_after_overrides!$A$3:$A$128, 0), MATCH('Stata dataset (nominal)'!D$1, PR24_after_overrides!$D$2:$AU$2, 0)), INDEX('Cyclical_after overrides'!$A$1:$BD$245,MATCH('Stata dataset (nominal)'!$A23,'Cyclical_after overrides'!$A$1:$A$245,0),MATCH('Stata dataset (nominal)'!D$1,'Cyclical_after overrides'!$A$1:$BD$1,0))), "")</f>
        <v>1.1277018254028868</v>
      </c>
      <c r="E23" s="179">
        <f>_xlfn.IFNA(IF($C23 &gt; "2023-24", INDEX(PR24_after_overrides!$D$3:$AU$128, MATCH('Stata dataset (nominal)'!$A23, PR24_after_overrides!$A$3:$A$128, 0), MATCH('Stata dataset (nominal)'!E$1, PR24_after_overrides!$D$2:$AU$2, 0)), INDEX('Cyclical_after overrides'!$A$1:$BD$245,MATCH('Stata dataset (nominal)'!$A23,'Cyclical_after overrides'!$A$1:$A$245,0),MATCH('Stata dataset (nominal)'!E$1,'Cyclical_after overrides'!$A$1:$BD$1,0))), "")</f>
        <v>0.30099999999999999</v>
      </c>
      <c r="F23" s="179">
        <f>_xlfn.IFNA(IF($C23 &gt; "2023-24", INDEX(PR24_after_overrides!$D$3:$AU$128, MATCH('Stata dataset (nominal)'!$A23, PR24_after_overrides!$A$3:$A$128, 0), MATCH('Stata dataset (nominal)'!F$1, PR24_after_overrides!$D$2:$AU$2, 0)), INDEX('Cyclical_after overrides'!$A$1:$BD$245,MATCH('Stata dataset (nominal)'!$A23,'Cyclical_after overrides'!$A$1:$A$245,0),MATCH('Stata dataset (nominal)'!F$1,'Cyclical_after overrides'!$A$1:$BD$1,0))), "")</f>
        <v>0.30399999999999999</v>
      </c>
      <c r="G23" s="179">
        <f>_xlfn.IFNA(IF($C23 &gt; "2023-24", INDEX(PR24_after_overrides!$D$3:$AU$128, MATCH('Stata dataset (nominal)'!$A23, PR24_after_overrides!$A$3:$A$128, 0), MATCH('Stata dataset (nominal)'!G$1, PR24_after_overrides!$D$2:$AU$2, 0)), INDEX('Cyclical_after overrides'!$A$1:$BD$245,MATCH('Stata dataset (nominal)'!$A23,'Cyclical_after overrides'!$A$1:$A$245,0),MATCH('Stata dataset (nominal)'!G$1,'Cyclical_after overrides'!$A$1:$BD$1,0))), "")</f>
        <v>0.95199999999999996</v>
      </c>
      <c r="H23" s="179">
        <f>_xlfn.IFNA(IF($C23 &gt; "2023-24", INDEX(PR24_after_overrides!$D$3:$AU$128, MATCH('Stata dataset (nominal)'!$A23, PR24_after_overrides!$A$3:$A$128, 0), MATCH('Stata dataset (nominal)'!H$1, PR24_after_overrides!$D$2:$AU$2, 0)), INDEX('Cyclical_after overrides'!$A$1:$BD$245,MATCH('Stata dataset (nominal)'!$A23,'Cyclical_after overrides'!$A$1:$A$245,0),MATCH('Stata dataset (nominal)'!H$1,'Cyclical_after overrides'!$A$1:$BD$1,0))), "")</f>
        <v>0.16800000000000001</v>
      </c>
      <c r="I23" s="179">
        <f>_xlfn.IFNA(IF($C23 &gt; "2023-24", INDEX(PR24_after_overrides!$D$3:$AU$128, MATCH('Stata dataset (nominal)'!$A23, PR24_after_overrides!$A$3:$A$128, 0), MATCH('Stata dataset (nominal)'!I$1, PR24_after_overrides!$D$2:$AU$2, 0)), INDEX('Cyclical_after overrides'!$A$1:$BD$245,MATCH('Stata dataset (nominal)'!$A23,'Cyclical_after overrides'!$A$1:$A$245,0),MATCH('Stata dataset (nominal)'!I$1,'Cyclical_after overrides'!$A$1:$BD$1,0))), "")</f>
        <v>0.28899999999999998</v>
      </c>
      <c r="J23" s="179">
        <f>_xlfn.IFNA(IF($C23 &gt; "2023-24", INDEX(PR24_after_overrides!$D$3:$AU$128, MATCH('Stata dataset (nominal)'!$A23, PR24_after_overrides!$A$3:$A$128, 0), MATCH('Stata dataset (nominal)'!J$1, PR24_after_overrides!$D$2:$AU$2, 0)), INDEX('Cyclical_after overrides'!$A$1:$BD$245,MATCH('Stata dataset (nominal)'!$A23,'Cyclical_after overrides'!$A$1:$A$245,0),MATCH('Stata dataset (nominal)'!J$1,'Cyclical_after overrides'!$A$1:$BD$1,0))), "")</f>
        <v>0</v>
      </c>
      <c r="K23" s="179" t="str">
        <f>_xlfn.IFNA(IF($C23 &gt; "2023-24", INDEX(PR24_after_overrides!$D$3:$AU$128, MATCH('Stata dataset (nominal)'!$A23, PR24_after_overrides!$A$3:$A$128, 0), MATCH('Stata dataset (nominal)'!K$1, PR24_after_overrides!$D$2:$AU$2, 0)), INDEX('Cyclical_after overrides'!$A$1:$BD$245,MATCH('Stata dataset (nominal)'!$A23,'Cyclical_after overrides'!$A$1:$A$245,0),MATCH('Stata dataset (nominal)'!K$1,'Cyclical_after overrides'!$A$1:$BD$1,0))), "")</f>
        <v/>
      </c>
      <c r="L23" s="179">
        <f>_xlfn.IFNA(IF($C23 &gt; "2023-24", INDEX(PR24_after_overrides!$D$3:$AU$128, MATCH('Stata dataset (nominal)'!$A23, PR24_after_overrides!$A$3:$A$128, 0), MATCH('Stata dataset (nominal)'!L$1, PR24_after_overrides!$D$2:$AU$2, 0)), INDEX('Cyclical_after overrides'!$A$1:$BD$245,MATCH('Stata dataset (nominal)'!$A23,'Cyclical_after overrides'!$A$1:$A$245,0),MATCH('Stata dataset (nominal)'!L$1,'Cyclical_after overrides'!$A$1:$BD$1,0))), "")</f>
        <v>0</v>
      </c>
      <c r="M23" s="179" t="str">
        <f>_xlfn.IFNA(IF($C23 &gt; "2023-24", INDEX(PR24_after_overrides!$D$3:$AU$128, MATCH('Stata dataset (nominal)'!$A23, PR24_after_overrides!$A$3:$A$128, 0), MATCH('Stata dataset (nominal)'!M$1, PR24_after_overrides!$D$2:$AU$2, 0)), INDEX('Cyclical_after overrides'!$A$1:$BD$245,MATCH('Stata dataset (nominal)'!$A23,'Cyclical_after overrides'!$A$1:$A$245,0),MATCH('Stata dataset (nominal)'!M$1,'Cyclical_after overrides'!$A$1:$BD$1,0))), "")</f>
        <v/>
      </c>
      <c r="N23" s="179" t="str">
        <f>_xlfn.IFNA(IF($C23 &gt; "2023-24", INDEX(PR24_after_overrides!$D$3:$AU$128, MATCH('Stata dataset (nominal)'!$A23, PR24_after_overrides!$A$3:$A$128, 0), MATCH('Stata dataset (nominal)'!N$1, PR24_after_overrides!$D$2:$AU$2, 0)), INDEX('Cyclical_after overrides'!$A$1:$BD$245,MATCH('Stata dataset (nominal)'!$A23,'Cyclical_after overrides'!$A$1:$A$245,0),MATCH('Stata dataset (nominal)'!N$1,'Cyclical_after overrides'!$A$1:$BD$1,0))), "")</f>
        <v/>
      </c>
      <c r="O23" s="179">
        <f>_xlfn.IFNA(IF($C23 &gt; "2023-24", INDEX(PR24_after_overrides!$D$3:$AU$128, MATCH('Stata dataset (nominal)'!$A23, PR24_after_overrides!$A$3:$A$128, 0), MATCH('Stata dataset (nominal)'!O$1, PR24_after_overrides!$D$2:$AU$2, 0)), INDEX('Cyclical_after overrides'!$A$1:$BD$245,MATCH('Stata dataset (nominal)'!$A23,'Cyclical_after overrides'!$A$1:$A$245,0),MATCH('Stata dataset (nominal)'!O$1,'Cyclical_after overrides'!$A$1:$BD$1,0))), "")</f>
        <v>30.998000000000001</v>
      </c>
      <c r="P23" s="179">
        <f>_xlfn.IFNA(IF($C23 &gt; "2023-24", INDEX(PR24_after_overrides!$D$3:$AU$128, MATCH('Stata dataset (nominal)'!$A23, PR24_after_overrides!$A$3:$A$128, 0), MATCH('Stata dataset (nominal)'!P$1, PR24_after_overrides!$D$2:$AU$2, 0)), INDEX('Cyclical_after overrides'!$A$1:$BD$245,MATCH('Stata dataset (nominal)'!$A23,'Cyclical_after overrides'!$A$1:$A$245,0),MATCH('Stata dataset (nominal)'!P$1,'Cyclical_after overrides'!$A$1:$BD$1,0))), "")</f>
        <v>1.052</v>
      </c>
      <c r="Q23" s="179">
        <f>_xlfn.IFNA(IF($C23 &gt; "2023-24", INDEX(PR24_after_overrides!$D$3:$AU$128, MATCH('Stata dataset (nominal)'!$A23, PR24_after_overrides!$A$3:$A$128, 0), MATCH('Stata dataset (nominal)'!Q$1, PR24_after_overrides!$D$2:$AU$2, 0)), INDEX('Cyclical_after overrides'!$A$1:$BD$245,MATCH('Stata dataset (nominal)'!$A23,'Cyclical_after overrides'!$A$1:$A$245,0),MATCH('Stata dataset (nominal)'!Q$1,'Cyclical_after overrides'!$A$1:$BD$1,0))), "")</f>
        <v>9.18</v>
      </c>
      <c r="R23" s="179">
        <f>_xlfn.IFNA(IF($C23 &gt; "2023-24", INDEX(PR24_after_overrides!$D$3:$AU$128, MATCH('Stata dataset (nominal)'!$A23, PR24_after_overrides!$A$3:$A$128, 0), MATCH('Stata dataset (nominal)'!R$1, PR24_after_overrides!$D$2:$AU$2, 0)), INDEX('Cyclical_after overrides'!$A$1:$BD$245,MATCH('Stata dataset (nominal)'!$A23,'Cyclical_after overrides'!$A$1:$A$245,0),MATCH('Stata dataset (nominal)'!R$1,'Cyclical_after overrides'!$A$1:$BD$1,0))), "")</f>
        <v>45.593000000000004</v>
      </c>
      <c r="S23" s="179">
        <f>_xlfn.IFNA(IF($C23 &gt; "2023-24", INDEX(PR24_after_overrides!$D$3:$AU$128, MATCH('Stata dataset (nominal)'!$A23, PR24_after_overrides!$A$3:$A$128, 0), MATCH('Stata dataset (nominal)'!S$1, PR24_after_overrides!$D$2:$AU$2, 0)), INDEX('Cyclical_after overrides'!$A$1:$BD$245,MATCH('Stata dataset (nominal)'!$A23,'Cyclical_after overrides'!$A$1:$A$245,0),MATCH('Stata dataset (nominal)'!S$1,'Cyclical_after overrides'!$A$1:$BD$1,0))), "")</f>
        <v>0.42299999999999999</v>
      </c>
      <c r="T23" s="179">
        <f>_xlfn.IFNA(IF($C23 &gt; "2023-24", INDEX(PR24_after_overrides!$D$3:$AU$128, MATCH('Stata dataset (nominal)'!$A23, PR24_after_overrides!$A$3:$A$128, 0), MATCH('Stata dataset (nominal)'!T$1, PR24_after_overrides!$D$2:$AU$2, 0)), INDEX('Cyclical_after overrides'!$A$1:$BD$245,MATCH('Stata dataset (nominal)'!$A23,'Cyclical_after overrides'!$A$1:$A$245,0),MATCH('Stata dataset (nominal)'!T$1,'Cyclical_after overrides'!$A$1:$BD$1,0))), "")</f>
        <v>7.92</v>
      </c>
      <c r="U23" s="179">
        <f>_xlfn.IFNA(IF($C23 &gt; "2023-24", INDEX(PR24_after_overrides!$D$3:$AU$128, MATCH('Stata dataset (nominal)'!$A23, PR24_after_overrides!$A$3:$A$128, 0), MATCH('Stata dataset (nominal)'!U$1, PR24_after_overrides!$D$2:$AU$2, 0)), INDEX('Cyclical_after overrides'!$A$1:$BD$245,MATCH('Stata dataset (nominal)'!$A23,'Cyclical_after overrides'!$A$1:$A$245,0),MATCH('Stata dataset (nominal)'!U$1,'Cyclical_after overrides'!$A$1:$BD$1,0))), "")</f>
        <v>19.944190332207</v>
      </c>
      <c r="V23" s="179">
        <f>_xlfn.IFNA(IF($C23 &gt; "2023-24", INDEX(PR24_after_overrides!$D$3:$AU$128, MATCH('Stata dataset (nominal)'!$A23, PR24_after_overrides!$A$3:$A$128, 0), MATCH('Stata dataset (nominal)'!V$1, PR24_after_overrides!$D$2:$AU$2, 0)), INDEX('Cyclical_after overrides'!$A$1:$BD$245,MATCH('Stata dataset (nominal)'!$A23,'Cyclical_after overrides'!$A$1:$A$245,0),MATCH('Stata dataset (nominal)'!V$1,'Cyclical_after overrides'!$A$1:$BD$1,0))), "")</f>
        <v>138.308541933247</v>
      </c>
      <c r="W23" s="179">
        <f>_xlfn.IFNA(IF($C23 &gt; "2023-24", INDEX(PR24_after_overrides!$D$3:$AU$128, MATCH('Stata dataset (nominal)'!$A23, PR24_after_overrides!$A$3:$A$128, 0), MATCH('Stata dataset (nominal)'!W$1, PR24_after_overrides!$D$2:$AU$2, 0)), INDEX('Cyclical_after overrides'!$A$1:$BD$245,MATCH('Stata dataset (nominal)'!$A23,'Cyclical_after overrides'!$A$1:$A$245,0),MATCH('Stata dataset (nominal)'!W$1,'Cyclical_after overrides'!$A$1:$BD$1,0))), "")</f>
        <v>1.6603592854691702</v>
      </c>
      <c r="X23" s="179">
        <f>_xlfn.IFNA(IF($C23 &gt; "2023-24", INDEX(PR24_after_overrides!$D$3:$AU$128, MATCH('Stata dataset (nominal)'!$A23, PR24_after_overrides!$A$3:$A$128, 0), MATCH('Stata dataset (nominal)'!X$1, PR24_after_overrides!$D$2:$AU$2, 0)), INDEX('Cyclical_after overrides'!$A$1:$BD$245,MATCH('Stata dataset (nominal)'!$A23,'Cyclical_after overrides'!$A$1:$A$245,0),MATCH('Stata dataset (nominal)'!X$1,'Cyclical_after overrides'!$A$1:$BD$1,0))), "")</f>
        <v>6.8307934072206784</v>
      </c>
      <c r="Y23" s="179">
        <f>_xlfn.IFNA(IF($C23 &gt; "2023-24", INDEX(PR24_after_overrides!$D$3:$AU$128, MATCH('Stata dataset (nominal)'!$A23, PR24_after_overrides!$A$3:$A$128, 0), MATCH('Stata dataset (nominal)'!Y$1, PR24_after_overrides!$D$2:$AU$2, 0)), INDEX('Cyclical_after overrides'!$A$1:$BD$245,MATCH('Stata dataset (nominal)'!$A23,'Cyclical_after overrides'!$A$1:$A$245,0),MATCH('Stata dataset (nominal)'!Y$1,'Cyclical_after overrides'!$A$1:$BD$1,0))), "")</f>
        <v>13.036617892958255</v>
      </c>
      <c r="Z23" s="179">
        <f>_xlfn.IFNA(IF($C23 &gt; "2023-24", INDEX(PR24_after_overrides!$D$3:$AU$128, MATCH('Stata dataset (nominal)'!$A23, PR24_after_overrides!$A$3:$A$128, 0), MATCH('Stata dataset (nominal)'!Z$1, PR24_after_overrides!$D$2:$AU$2, 0)), INDEX('Cyclical_after overrides'!$A$1:$BD$245,MATCH('Stata dataset (nominal)'!$A23,'Cyclical_after overrides'!$A$1:$A$245,0),MATCH('Stata dataset (nominal)'!Z$1,'Cyclical_after overrides'!$A$1:$BD$1,0))), "")</f>
        <v>13.036617892958255</v>
      </c>
      <c r="AA23" s="179">
        <f>_xlfn.IFNA(IF($C23 &gt; "2023-24", INDEX(PR24_after_overrides!$D$3:$AU$128, MATCH('Stata dataset (nominal)'!$A23, PR24_after_overrides!$A$3:$A$128, 0), MATCH('Stata dataset (nominal)'!AA$1, PR24_after_overrides!$D$2:$AU$2, 0)), INDEX('Cyclical_after overrides'!$A$1:$BD$245,MATCH('Stata dataset (nominal)'!$A23,'Cyclical_after overrides'!$A$1:$A$245,0),MATCH('Stata dataset (nominal)'!AA$1,'Cyclical_after overrides'!$A$1:$BD$1,0))), "")</f>
        <v>18.273</v>
      </c>
      <c r="AB23" s="179">
        <f>INDEX(Depreciation!$U$5:$U$318, MATCH('Stata dataset (nominal)'!$A23, Depreciation!$A$5:$A$318, 0))</f>
        <v>0.52300000000000002</v>
      </c>
      <c r="AC23" s="180">
        <f t="shared" si="1"/>
        <v>0.49125989166666667</v>
      </c>
      <c r="AD23" s="72">
        <f>INDEX(Recharges!$V$5:$V$318, MATCH('Stata dataset (nominal)'!$A23, Recharges!$A$5:$A$318, 0))</f>
        <v>9.5000000000000001E-2</v>
      </c>
    </row>
    <row r="24" spans="1:30" x14ac:dyDescent="0.4">
      <c r="A24" s="160" t="str">
        <f t="shared" si="0"/>
        <v>HDD22</v>
      </c>
      <c r="B24" s="160" t="s">
        <v>277</v>
      </c>
      <c r="C24" s="160" t="s">
        <v>259</v>
      </c>
      <c r="D24" s="179">
        <f>_xlfn.IFNA(IF($C24 &gt; "2023-24", INDEX(PR24_after_overrides!$D$3:$AU$128, MATCH('Stata dataset (nominal)'!$A24, PR24_after_overrides!$A$3:$A$128, 0), MATCH('Stata dataset (nominal)'!D$1, PR24_after_overrides!$D$2:$AU$2, 0)), INDEX('Cyclical_after overrides'!$A$1:$BD$245,MATCH('Stata dataset (nominal)'!$A24,'Cyclical_after overrides'!$A$1:$A$245,0),MATCH('Stata dataset (nominal)'!D$1,'Cyclical_after overrides'!$A$1:$BD$1,0))), "")</f>
        <v>1.0877412700751434</v>
      </c>
      <c r="E24" s="179">
        <f>_xlfn.IFNA(IF($C24 &gt; "2023-24", INDEX(PR24_after_overrides!$D$3:$AU$128, MATCH('Stata dataset (nominal)'!$A24, PR24_after_overrides!$A$3:$A$128, 0), MATCH('Stata dataset (nominal)'!E$1, PR24_after_overrides!$D$2:$AU$2, 0)), INDEX('Cyclical_after overrides'!$A$1:$BD$245,MATCH('Stata dataset (nominal)'!$A24,'Cyclical_after overrides'!$A$1:$A$245,0),MATCH('Stata dataset (nominal)'!E$1,'Cyclical_after overrides'!$A$1:$BD$1,0))), "")</f>
        <v>0.379</v>
      </c>
      <c r="F24" s="179">
        <f>_xlfn.IFNA(IF($C24 &gt; "2023-24", INDEX(PR24_after_overrides!$D$3:$AU$128, MATCH('Stata dataset (nominal)'!$A24, PR24_after_overrides!$A$3:$A$128, 0), MATCH('Stata dataset (nominal)'!F$1, PR24_after_overrides!$D$2:$AU$2, 0)), INDEX('Cyclical_after overrides'!$A$1:$BD$245,MATCH('Stata dataset (nominal)'!$A24,'Cyclical_after overrides'!$A$1:$A$245,0),MATCH('Stata dataset (nominal)'!F$1,'Cyclical_after overrides'!$A$1:$BD$1,0))), "")</f>
        <v>8.3000000000000004E-2</v>
      </c>
      <c r="G24" s="179">
        <f>_xlfn.IFNA(IF($C24 &gt; "2023-24", INDEX(PR24_after_overrides!$D$3:$AU$128, MATCH('Stata dataset (nominal)'!$A24, PR24_after_overrides!$A$3:$A$128, 0), MATCH('Stata dataset (nominal)'!G$1, PR24_after_overrides!$D$2:$AU$2, 0)), INDEX('Cyclical_after overrides'!$A$1:$BD$245,MATCH('Stata dataset (nominal)'!$A24,'Cyclical_after overrides'!$A$1:$A$245,0),MATCH('Stata dataset (nominal)'!G$1,'Cyclical_after overrides'!$A$1:$BD$1,0))), "")</f>
        <v>0.55500000000000005</v>
      </c>
      <c r="H24" s="179">
        <f>_xlfn.IFNA(IF($C24 &gt; "2023-24", INDEX(PR24_after_overrides!$D$3:$AU$128, MATCH('Stata dataset (nominal)'!$A24, PR24_after_overrides!$A$3:$A$128, 0), MATCH('Stata dataset (nominal)'!H$1, PR24_after_overrides!$D$2:$AU$2, 0)), INDEX('Cyclical_after overrides'!$A$1:$BD$245,MATCH('Stata dataset (nominal)'!$A24,'Cyclical_after overrides'!$A$1:$A$245,0),MATCH('Stata dataset (nominal)'!H$1,'Cyclical_after overrides'!$A$1:$BD$1,0))), "")</f>
        <v>0.19400000000000001</v>
      </c>
      <c r="I24" s="179">
        <f>_xlfn.IFNA(IF($C24 &gt; "2023-24", INDEX(PR24_after_overrides!$D$3:$AU$128, MATCH('Stata dataset (nominal)'!$A24, PR24_after_overrides!$A$3:$A$128, 0), MATCH('Stata dataset (nominal)'!I$1, PR24_after_overrides!$D$2:$AU$2, 0)), INDEX('Cyclical_after overrides'!$A$1:$BD$245,MATCH('Stata dataset (nominal)'!$A24,'Cyclical_after overrides'!$A$1:$A$245,0),MATCH('Stata dataset (nominal)'!I$1,'Cyclical_after overrides'!$A$1:$BD$1,0))), "")</f>
        <v>0.129</v>
      </c>
      <c r="J24" s="179">
        <f>_xlfn.IFNA(IF($C24 &gt; "2023-24", INDEX(PR24_after_overrides!$D$3:$AU$128, MATCH('Stata dataset (nominal)'!$A24, PR24_after_overrides!$A$3:$A$128, 0), MATCH('Stata dataset (nominal)'!J$1, PR24_after_overrides!$D$2:$AU$2, 0)), INDEX('Cyclical_after overrides'!$A$1:$BD$245,MATCH('Stata dataset (nominal)'!$A24,'Cyclical_after overrides'!$A$1:$A$245,0),MATCH('Stata dataset (nominal)'!J$1,'Cyclical_after overrides'!$A$1:$BD$1,0))), "")</f>
        <v>3.0000000000000001E-3</v>
      </c>
      <c r="K24" s="179" t="str">
        <f>_xlfn.IFNA(IF($C24 &gt; "2023-24", INDEX(PR24_after_overrides!$D$3:$AU$128, MATCH('Stata dataset (nominal)'!$A24, PR24_after_overrides!$A$3:$A$128, 0), MATCH('Stata dataset (nominal)'!K$1, PR24_after_overrides!$D$2:$AU$2, 0)), INDEX('Cyclical_after overrides'!$A$1:$BD$245,MATCH('Stata dataset (nominal)'!$A24,'Cyclical_after overrides'!$A$1:$A$245,0),MATCH('Stata dataset (nominal)'!K$1,'Cyclical_after overrides'!$A$1:$BD$1,0))), "")</f>
        <v/>
      </c>
      <c r="L24" s="179">
        <f>_xlfn.IFNA(IF($C24 &gt; "2023-24", INDEX(PR24_after_overrides!$D$3:$AU$128, MATCH('Stata dataset (nominal)'!$A24, PR24_after_overrides!$A$3:$A$128, 0), MATCH('Stata dataset (nominal)'!L$1, PR24_after_overrides!$D$2:$AU$2, 0)), INDEX('Cyclical_after overrides'!$A$1:$BD$245,MATCH('Stata dataset (nominal)'!$A24,'Cyclical_after overrides'!$A$1:$A$245,0),MATCH('Stata dataset (nominal)'!L$1,'Cyclical_after overrides'!$A$1:$BD$1,0))), "")</f>
        <v>0</v>
      </c>
      <c r="M24" s="179" t="str">
        <f>_xlfn.IFNA(IF($C24 &gt; "2023-24", INDEX(PR24_after_overrides!$D$3:$AU$128, MATCH('Stata dataset (nominal)'!$A24, PR24_after_overrides!$A$3:$A$128, 0), MATCH('Stata dataset (nominal)'!M$1, PR24_after_overrides!$D$2:$AU$2, 0)), INDEX('Cyclical_after overrides'!$A$1:$BD$245,MATCH('Stata dataset (nominal)'!$A24,'Cyclical_after overrides'!$A$1:$A$245,0),MATCH('Stata dataset (nominal)'!M$1,'Cyclical_after overrides'!$A$1:$BD$1,0))), "")</f>
        <v/>
      </c>
      <c r="N24" s="179" t="str">
        <f>_xlfn.IFNA(IF($C24 &gt; "2023-24", INDEX(PR24_after_overrides!$D$3:$AU$128, MATCH('Stata dataset (nominal)'!$A24, PR24_after_overrides!$A$3:$A$128, 0), MATCH('Stata dataset (nominal)'!N$1, PR24_after_overrides!$D$2:$AU$2, 0)), INDEX('Cyclical_after overrides'!$A$1:$BD$245,MATCH('Stata dataset (nominal)'!$A24,'Cyclical_after overrides'!$A$1:$A$245,0),MATCH('Stata dataset (nominal)'!N$1,'Cyclical_after overrides'!$A$1:$BD$1,0))), "")</f>
        <v/>
      </c>
      <c r="O24" s="179">
        <f>_xlfn.IFNA(IF($C24 &gt; "2023-24", INDEX(PR24_after_overrides!$D$3:$AU$128, MATCH('Stata dataset (nominal)'!$A24, PR24_after_overrides!$A$3:$A$128, 0), MATCH('Stata dataset (nominal)'!O$1, PR24_after_overrides!$D$2:$AU$2, 0)), INDEX('Cyclical_after overrides'!$A$1:$BD$245,MATCH('Stata dataset (nominal)'!$A24,'Cyclical_after overrides'!$A$1:$A$245,0),MATCH('Stata dataset (nominal)'!O$1,'Cyclical_after overrides'!$A$1:$BD$1,0))), "")</f>
        <v>30.515999999999998</v>
      </c>
      <c r="P24" s="179">
        <f>_xlfn.IFNA(IF($C24 &gt; "2023-24", INDEX(PR24_after_overrides!$D$3:$AU$128, MATCH('Stata dataset (nominal)'!$A24, PR24_after_overrides!$A$3:$A$128, 0), MATCH('Stata dataset (nominal)'!P$1, PR24_after_overrides!$D$2:$AU$2, 0)), INDEX('Cyclical_after overrides'!$A$1:$BD$245,MATCH('Stata dataset (nominal)'!$A24,'Cyclical_after overrides'!$A$1:$A$245,0),MATCH('Stata dataset (nominal)'!P$1,'Cyclical_after overrides'!$A$1:$BD$1,0))), "")</f>
        <v>1.0549999999999999</v>
      </c>
      <c r="Q24" s="179">
        <f>_xlfn.IFNA(IF($C24 &gt; "2023-24", INDEX(PR24_after_overrides!$D$3:$AU$128, MATCH('Stata dataset (nominal)'!$A24, PR24_after_overrides!$A$3:$A$128, 0), MATCH('Stata dataset (nominal)'!Q$1, PR24_after_overrides!$D$2:$AU$2, 0)), INDEX('Cyclical_after overrides'!$A$1:$BD$245,MATCH('Stata dataset (nominal)'!$A24,'Cyclical_after overrides'!$A$1:$A$245,0),MATCH('Stata dataset (nominal)'!Q$1,'Cyclical_after overrides'!$A$1:$BD$1,0))), "")</f>
        <v>9.2089999999999996</v>
      </c>
      <c r="R24" s="179">
        <f>_xlfn.IFNA(IF($C24 &gt; "2023-24", INDEX(PR24_after_overrides!$D$3:$AU$128, MATCH('Stata dataset (nominal)'!$A24, PR24_after_overrides!$A$3:$A$128, 0), MATCH('Stata dataset (nominal)'!R$1, PR24_after_overrides!$D$2:$AU$2, 0)), INDEX('Cyclical_after overrides'!$A$1:$BD$245,MATCH('Stata dataset (nominal)'!$A24,'Cyclical_after overrides'!$A$1:$A$245,0),MATCH('Stata dataset (nominal)'!R$1,'Cyclical_after overrides'!$A$1:$BD$1,0))), "")</f>
        <v>46.03</v>
      </c>
      <c r="S24" s="179">
        <f>_xlfn.IFNA(IF($C24 &gt; "2023-24", INDEX(PR24_after_overrides!$D$3:$AU$128, MATCH('Stata dataset (nominal)'!$A24, PR24_after_overrides!$A$3:$A$128, 0), MATCH('Stata dataset (nominal)'!S$1, PR24_after_overrides!$D$2:$AU$2, 0)), INDEX('Cyclical_after overrides'!$A$1:$BD$245,MATCH('Stata dataset (nominal)'!$A24,'Cyclical_after overrides'!$A$1:$A$245,0),MATCH('Stata dataset (nominal)'!S$1,'Cyclical_after overrides'!$A$1:$BD$1,0))), "")</f>
        <v>0.43</v>
      </c>
      <c r="T24" s="179">
        <f>_xlfn.IFNA(IF($C24 &gt; "2023-24", INDEX(PR24_after_overrides!$D$3:$AU$128, MATCH('Stata dataset (nominal)'!$A24, PR24_after_overrides!$A$3:$A$128, 0), MATCH('Stata dataset (nominal)'!T$1, PR24_after_overrides!$D$2:$AU$2, 0)), INDEX('Cyclical_after overrides'!$A$1:$BD$245,MATCH('Stata dataset (nominal)'!$A24,'Cyclical_after overrides'!$A$1:$A$245,0),MATCH('Stata dataset (nominal)'!T$1,'Cyclical_after overrides'!$A$1:$BD$1,0))), "")</f>
        <v>8.1609999999999996</v>
      </c>
      <c r="U24" s="179">
        <f>_xlfn.IFNA(IF($C24 &gt; "2023-24", INDEX(PR24_after_overrides!$D$3:$AU$128, MATCH('Stata dataset (nominal)'!$A24, PR24_after_overrides!$A$3:$A$128, 0), MATCH('Stata dataset (nominal)'!U$1, PR24_after_overrides!$D$2:$AU$2, 0)), INDEX('Cyclical_after overrides'!$A$1:$BD$245,MATCH('Stata dataset (nominal)'!$A24,'Cyclical_after overrides'!$A$1:$A$245,0),MATCH('Stata dataset (nominal)'!U$1,'Cyclical_after overrides'!$A$1:$BD$1,0))), "")</f>
        <v>18.211259903699421</v>
      </c>
      <c r="V24" s="179">
        <f>_xlfn.IFNA(IF($C24 &gt; "2023-24", INDEX(PR24_after_overrides!$D$3:$AU$128, MATCH('Stata dataset (nominal)'!$A24, PR24_after_overrides!$A$3:$A$128, 0), MATCH('Stata dataset (nominal)'!V$1, PR24_after_overrides!$D$2:$AU$2, 0)), INDEX('Cyclical_after overrides'!$A$1:$BD$245,MATCH('Stata dataset (nominal)'!$A24,'Cyclical_after overrides'!$A$1:$A$245,0),MATCH('Stata dataset (nominal)'!V$1,'Cyclical_after overrides'!$A$1:$BD$1,0))), "")</f>
        <v>138.8433205099156</v>
      </c>
      <c r="W24" s="179">
        <f>_xlfn.IFNA(IF($C24 &gt; "2023-24", INDEX(PR24_after_overrides!$D$3:$AU$128, MATCH('Stata dataset (nominal)'!$A24, PR24_after_overrides!$A$3:$A$128, 0), MATCH('Stata dataset (nominal)'!W$1, PR24_after_overrides!$D$2:$AU$2, 0)), INDEX('Cyclical_after overrides'!$A$1:$BD$245,MATCH('Stata dataset (nominal)'!$A24,'Cyclical_after overrides'!$A$1:$A$245,0),MATCH('Stata dataset (nominal)'!W$1,'Cyclical_after overrides'!$A$1:$BD$1,0))), "")</f>
        <v>1.646684345842127</v>
      </c>
      <c r="X24" s="179">
        <f>_xlfn.IFNA(IF($C24 &gt; "2023-24", INDEX(PR24_after_overrides!$D$3:$AU$128, MATCH('Stata dataset (nominal)'!$A24, PR24_after_overrides!$A$3:$A$128, 0), MATCH('Stata dataset (nominal)'!X$1, PR24_after_overrides!$D$2:$AU$2, 0)), INDEX('Cyclical_after overrides'!$A$1:$BD$245,MATCH('Stata dataset (nominal)'!$A24,'Cyclical_after overrides'!$A$1:$A$245,0),MATCH('Stata dataset (nominal)'!X$1,'Cyclical_after overrides'!$A$1:$BD$1,0))), "")</f>
        <v>6.8307934072206784</v>
      </c>
      <c r="Y24" s="179">
        <f>_xlfn.IFNA(IF($C24 &gt; "2023-24", INDEX(PR24_after_overrides!$D$3:$AU$128, MATCH('Stata dataset (nominal)'!$A24, PR24_after_overrides!$A$3:$A$128, 0), MATCH('Stata dataset (nominal)'!Y$1, PR24_after_overrides!$D$2:$AU$2, 0)), INDEX('Cyclical_after overrides'!$A$1:$BD$245,MATCH('Stata dataset (nominal)'!$A24,'Cyclical_after overrides'!$A$1:$A$245,0),MATCH('Stata dataset (nominal)'!Y$1,'Cyclical_after overrides'!$A$1:$BD$1,0))), "")</f>
        <v>13.036617892958255</v>
      </c>
      <c r="Z24" s="179">
        <f>_xlfn.IFNA(IF($C24 &gt; "2023-24", INDEX(PR24_after_overrides!$D$3:$AU$128, MATCH('Stata dataset (nominal)'!$A24, PR24_after_overrides!$A$3:$A$128, 0), MATCH('Stata dataset (nominal)'!Z$1, PR24_after_overrides!$D$2:$AU$2, 0)), INDEX('Cyclical_after overrides'!$A$1:$BD$245,MATCH('Stata dataset (nominal)'!$A24,'Cyclical_after overrides'!$A$1:$A$245,0),MATCH('Stata dataset (nominal)'!Z$1,'Cyclical_after overrides'!$A$1:$BD$1,0))), "")</f>
        <v>13.036617892958255</v>
      </c>
      <c r="AA24" s="179">
        <f>_xlfn.IFNA(IF($C24 &gt; "2023-24", INDEX(PR24_after_overrides!$D$3:$AU$128, MATCH('Stata dataset (nominal)'!$A24, PR24_after_overrides!$A$3:$A$128, 0), MATCH('Stata dataset (nominal)'!AA$1, PR24_after_overrides!$D$2:$AU$2, 0)), INDEX('Cyclical_after overrides'!$A$1:$BD$245,MATCH('Stata dataset (nominal)'!$A24,'Cyclical_after overrides'!$A$1:$A$245,0),MATCH('Stata dataset (nominal)'!AA$1,'Cyclical_after overrides'!$A$1:$BD$1,0))), "")</f>
        <v>18.777999999999999</v>
      </c>
      <c r="AB24" s="179">
        <f>INDEX(Depreciation!$U$5:$U$318, MATCH('Stata dataset (nominal)'!$A24, Depreciation!$A$5:$A$318, 0))</f>
        <v>0.48399999999999999</v>
      </c>
      <c r="AC24" s="180">
        <f t="shared" si="1"/>
        <v>0.49125989166666667</v>
      </c>
      <c r="AD24" s="72">
        <f>INDEX(Recharges!$V$5:$V$318, MATCH('Stata dataset (nominal)'!$A24, Recharges!$A$5:$A$318, 0))</f>
        <v>0.1</v>
      </c>
    </row>
    <row r="25" spans="1:30" x14ac:dyDescent="0.4">
      <c r="A25" s="160" t="str">
        <f t="shared" si="0"/>
        <v>HDD23</v>
      </c>
      <c r="B25" s="160" t="s">
        <v>277</v>
      </c>
      <c r="C25" s="160" t="s">
        <v>261</v>
      </c>
      <c r="D25" s="179">
        <f>_xlfn.IFNA(IF($C25 &gt; "2023-24", INDEX(PR24_after_overrides!$D$3:$AU$128, MATCH('Stata dataset (nominal)'!$A25, PR24_after_overrides!$A$3:$A$128, 0), MATCH('Stata dataset (nominal)'!D$1, PR24_after_overrides!$D$2:$AU$2, 0)), INDEX('Cyclical_after overrides'!$A$1:$BD$245,MATCH('Stata dataset (nominal)'!$A25,'Cyclical_after overrides'!$A$1:$A$245,0),MATCH('Stata dataset (nominal)'!D$1,'Cyclical_after overrides'!$A$1:$BD$1,0))), "")</f>
        <v>1</v>
      </c>
      <c r="E25" s="179">
        <f>_xlfn.IFNA(IF($C25 &gt; "2023-24", INDEX(PR24_after_overrides!$D$3:$AU$128, MATCH('Stata dataset (nominal)'!$A25, PR24_after_overrides!$A$3:$A$128, 0), MATCH('Stata dataset (nominal)'!E$1, PR24_after_overrides!$D$2:$AU$2, 0)), INDEX('Cyclical_after overrides'!$A$1:$BD$245,MATCH('Stata dataset (nominal)'!$A25,'Cyclical_after overrides'!$A$1:$A$245,0),MATCH('Stata dataset (nominal)'!E$1,'Cyclical_after overrides'!$A$1:$BD$1,0))), "")</f>
        <v>0.58218373000000001</v>
      </c>
      <c r="F25" s="179">
        <f>_xlfn.IFNA(IF($C25 &gt; "2023-24", INDEX(PR24_after_overrides!$D$3:$AU$128, MATCH('Stata dataset (nominal)'!$A25, PR24_after_overrides!$A$3:$A$128, 0), MATCH('Stata dataset (nominal)'!F$1, PR24_after_overrides!$D$2:$AU$2, 0)), INDEX('Cyclical_after overrides'!$A$1:$BD$245,MATCH('Stata dataset (nominal)'!$A25,'Cyclical_after overrides'!$A$1:$A$245,0),MATCH('Stata dataset (nominal)'!F$1,'Cyclical_after overrides'!$A$1:$BD$1,0))), "")</f>
        <v>0.11510142199999999</v>
      </c>
      <c r="G25" s="179">
        <f>_xlfn.IFNA(IF($C25 &gt; "2023-24", INDEX(PR24_after_overrides!$D$3:$AU$128, MATCH('Stata dataset (nominal)'!$A25, PR24_after_overrides!$A$3:$A$128, 0), MATCH('Stata dataset (nominal)'!G$1, PR24_after_overrides!$D$2:$AU$2, 0)), INDEX('Cyclical_after overrides'!$A$1:$BD$245,MATCH('Stata dataset (nominal)'!$A25,'Cyclical_after overrides'!$A$1:$A$245,0),MATCH('Stata dataset (nominal)'!G$1,'Cyclical_after overrides'!$A$1:$BD$1,0))), "")</f>
        <v>0.65488137999999996</v>
      </c>
      <c r="H25" s="179">
        <f>_xlfn.IFNA(IF($C25 &gt; "2023-24", INDEX(PR24_after_overrides!$D$3:$AU$128, MATCH('Stata dataset (nominal)'!$A25, PR24_after_overrides!$A$3:$A$128, 0), MATCH('Stata dataset (nominal)'!H$1, PR24_after_overrides!$D$2:$AU$2, 0)), INDEX('Cyclical_after overrides'!$A$1:$BD$245,MATCH('Stata dataset (nominal)'!$A25,'Cyclical_after overrides'!$A$1:$A$245,0),MATCH('Stata dataset (nominal)'!H$1,'Cyclical_after overrides'!$A$1:$BD$1,0))), "")</f>
        <v>0.234832508</v>
      </c>
      <c r="I25" s="179">
        <f>_xlfn.IFNA(IF($C25 &gt; "2023-24", INDEX(PR24_after_overrides!$D$3:$AU$128, MATCH('Stata dataset (nominal)'!$A25, PR24_after_overrides!$A$3:$A$128, 0), MATCH('Stata dataset (nominal)'!I$1, PR24_after_overrides!$D$2:$AU$2, 0)), INDEX('Cyclical_after overrides'!$A$1:$BD$245,MATCH('Stata dataset (nominal)'!$A25,'Cyclical_after overrides'!$A$1:$A$245,0),MATCH('Stata dataset (nominal)'!I$1,'Cyclical_after overrides'!$A$1:$BD$1,0))), "")</f>
        <v>0.215879611</v>
      </c>
      <c r="J25" s="179">
        <f>_xlfn.IFNA(IF($C25 &gt; "2023-24", INDEX(PR24_after_overrides!$D$3:$AU$128, MATCH('Stata dataset (nominal)'!$A25, PR24_after_overrides!$A$3:$A$128, 0), MATCH('Stata dataset (nominal)'!J$1, PR24_after_overrides!$D$2:$AU$2, 0)), INDEX('Cyclical_after overrides'!$A$1:$BD$245,MATCH('Stata dataset (nominal)'!$A25,'Cyclical_after overrides'!$A$1:$A$245,0),MATCH('Stata dataset (nominal)'!J$1,'Cyclical_after overrides'!$A$1:$BD$1,0))), "")</f>
        <v>4.0000000000000001E-3</v>
      </c>
      <c r="K25" s="179" t="str">
        <f>_xlfn.IFNA(IF($C25 &gt; "2023-24", INDEX(PR24_after_overrides!$D$3:$AU$128, MATCH('Stata dataset (nominal)'!$A25, PR24_after_overrides!$A$3:$A$128, 0), MATCH('Stata dataset (nominal)'!K$1, PR24_after_overrides!$D$2:$AU$2, 0)), INDEX('Cyclical_after overrides'!$A$1:$BD$245,MATCH('Stata dataset (nominal)'!$A25,'Cyclical_after overrides'!$A$1:$A$245,0),MATCH('Stata dataset (nominal)'!K$1,'Cyclical_after overrides'!$A$1:$BD$1,0))), "")</f>
        <v/>
      </c>
      <c r="L25" s="179">
        <f>_xlfn.IFNA(IF($C25 &gt; "2023-24", INDEX(PR24_after_overrides!$D$3:$AU$128, MATCH('Stata dataset (nominal)'!$A25, PR24_after_overrides!$A$3:$A$128, 0), MATCH('Stata dataset (nominal)'!L$1, PR24_after_overrides!$D$2:$AU$2, 0)), INDEX('Cyclical_after overrides'!$A$1:$BD$245,MATCH('Stata dataset (nominal)'!$A25,'Cyclical_after overrides'!$A$1:$A$245,0),MATCH('Stata dataset (nominal)'!L$1,'Cyclical_after overrides'!$A$1:$BD$1,0))), "")</f>
        <v>0</v>
      </c>
      <c r="M25" s="179" t="str">
        <f>_xlfn.IFNA(IF($C25 &gt; "2023-24", INDEX(PR24_after_overrides!$D$3:$AU$128, MATCH('Stata dataset (nominal)'!$A25, PR24_after_overrides!$A$3:$A$128, 0), MATCH('Stata dataset (nominal)'!M$1, PR24_after_overrides!$D$2:$AU$2, 0)), INDEX('Cyclical_after overrides'!$A$1:$BD$245,MATCH('Stata dataset (nominal)'!$A25,'Cyclical_after overrides'!$A$1:$A$245,0),MATCH('Stata dataset (nominal)'!M$1,'Cyclical_after overrides'!$A$1:$BD$1,0))), "")</f>
        <v/>
      </c>
      <c r="N25" s="179" t="str">
        <f>_xlfn.IFNA(IF($C25 &gt; "2023-24", INDEX(PR24_after_overrides!$D$3:$AU$128, MATCH('Stata dataset (nominal)'!$A25, PR24_after_overrides!$A$3:$A$128, 0), MATCH('Stata dataset (nominal)'!N$1, PR24_after_overrides!$D$2:$AU$2, 0)), INDEX('Cyclical_after overrides'!$A$1:$BD$245,MATCH('Stata dataset (nominal)'!$A25,'Cyclical_after overrides'!$A$1:$A$245,0),MATCH('Stata dataset (nominal)'!N$1,'Cyclical_after overrides'!$A$1:$BD$1,0))), "")</f>
        <v/>
      </c>
      <c r="O25" s="179">
        <f>_xlfn.IFNA(IF($C25 &gt; "2023-24", INDEX(PR24_after_overrides!$D$3:$AU$128, MATCH('Stata dataset (nominal)'!$A25, PR24_after_overrides!$A$3:$A$128, 0), MATCH('Stata dataset (nominal)'!O$1, PR24_after_overrides!$D$2:$AU$2, 0)), INDEX('Cyclical_after overrides'!$A$1:$BD$245,MATCH('Stata dataset (nominal)'!$A25,'Cyclical_after overrides'!$A$1:$A$245,0),MATCH('Stata dataset (nominal)'!O$1,'Cyclical_after overrides'!$A$1:$BD$1,0))), "")</f>
        <v>30.893999999999998</v>
      </c>
      <c r="P25" s="179">
        <f>_xlfn.IFNA(IF($C25 &gt; "2023-24", INDEX(PR24_after_overrides!$D$3:$AU$128, MATCH('Stata dataset (nominal)'!$A25, PR24_after_overrides!$A$3:$A$128, 0), MATCH('Stata dataset (nominal)'!P$1, PR24_after_overrides!$D$2:$AU$2, 0)), INDEX('Cyclical_after overrides'!$A$1:$BD$245,MATCH('Stata dataset (nominal)'!$A25,'Cyclical_after overrides'!$A$1:$A$245,0),MATCH('Stata dataset (nominal)'!P$1,'Cyclical_after overrides'!$A$1:$BD$1,0))), "")</f>
        <v>1.0349999999999999</v>
      </c>
      <c r="Q25" s="179">
        <f>_xlfn.IFNA(IF($C25 &gt; "2023-24", INDEX(PR24_after_overrides!$D$3:$AU$128, MATCH('Stata dataset (nominal)'!$A25, PR24_after_overrides!$A$3:$A$128, 0), MATCH('Stata dataset (nominal)'!Q$1, PR24_after_overrides!$D$2:$AU$2, 0)), INDEX('Cyclical_after overrides'!$A$1:$BD$245,MATCH('Stata dataset (nominal)'!$A25,'Cyclical_after overrides'!$A$1:$A$245,0),MATCH('Stata dataset (nominal)'!Q$1,'Cyclical_after overrides'!$A$1:$BD$1,0))), "")</f>
        <v>9.1859999999999999</v>
      </c>
      <c r="R25" s="179">
        <f>_xlfn.IFNA(IF($C25 &gt; "2023-24", INDEX(PR24_after_overrides!$D$3:$AU$128, MATCH('Stata dataset (nominal)'!$A25, PR24_after_overrides!$A$3:$A$128, 0), MATCH('Stata dataset (nominal)'!R$1, PR24_after_overrides!$D$2:$AU$2, 0)), INDEX('Cyclical_after overrides'!$A$1:$BD$245,MATCH('Stata dataset (nominal)'!$A25,'Cyclical_after overrides'!$A$1:$A$245,0),MATCH('Stata dataset (nominal)'!R$1,'Cyclical_after overrides'!$A$1:$BD$1,0))), "")</f>
        <v>46.524000000000001</v>
      </c>
      <c r="S25" s="179">
        <f>_xlfn.IFNA(IF($C25 &gt; "2023-24", INDEX(PR24_after_overrides!$D$3:$AU$128, MATCH('Stata dataset (nominal)'!$A25, PR24_after_overrides!$A$3:$A$128, 0), MATCH('Stata dataset (nominal)'!S$1, PR24_after_overrides!$D$2:$AU$2, 0)), INDEX('Cyclical_after overrides'!$A$1:$BD$245,MATCH('Stata dataset (nominal)'!$A25,'Cyclical_after overrides'!$A$1:$A$245,0),MATCH('Stata dataset (nominal)'!S$1,'Cyclical_after overrides'!$A$1:$BD$1,0))), "")</f>
        <v>0.44700000000000001</v>
      </c>
      <c r="T25" s="179">
        <f>_xlfn.IFNA(IF($C25 &gt; "2023-24", INDEX(PR24_after_overrides!$D$3:$AU$128, MATCH('Stata dataset (nominal)'!$A25, PR24_after_overrides!$A$3:$A$128, 0), MATCH('Stata dataset (nominal)'!T$1, PR24_after_overrides!$D$2:$AU$2, 0)), INDEX('Cyclical_after overrides'!$A$1:$BD$245,MATCH('Stata dataset (nominal)'!$A25,'Cyclical_after overrides'!$A$1:$A$245,0),MATCH('Stata dataset (nominal)'!T$1,'Cyclical_after overrides'!$A$1:$BD$1,0))), "")</f>
        <v>8.5890000000000004</v>
      </c>
      <c r="U25" s="179">
        <f>_xlfn.IFNA(IF($C25 &gt; "2023-24", INDEX(PR24_after_overrides!$D$3:$AU$128, MATCH('Stata dataset (nominal)'!$A25, PR24_after_overrides!$A$3:$A$128, 0), MATCH('Stata dataset (nominal)'!U$1, PR24_after_overrides!$D$2:$AU$2, 0)), INDEX('Cyclical_after overrides'!$A$1:$BD$245,MATCH('Stata dataset (nominal)'!$A25,'Cyclical_after overrides'!$A$1:$A$245,0),MATCH('Stata dataset (nominal)'!U$1,'Cyclical_after overrides'!$A$1:$BD$1,0))), "")</f>
        <v>19.386994941704522</v>
      </c>
      <c r="V25" s="179">
        <f>_xlfn.IFNA(IF($C25 &gt; "2023-24", INDEX(PR24_after_overrides!$D$3:$AU$128, MATCH('Stata dataset (nominal)'!$A25, PR24_after_overrides!$A$3:$A$128, 0), MATCH('Stata dataset (nominal)'!V$1, PR24_after_overrides!$D$2:$AU$2, 0)), INDEX('Cyclical_after overrides'!$A$1:$BD$245,MATCH('Stata dataset (nominal)'!$A25,'Cyclical_after overrides'!$A$1:$A$245,0),MATCH('Stata dataset (nominal)'!V$1,'Cyclical_after overrides'!$A$1:$BD$1,0))), "")</f>
        <v>138.68275430762037</v>
      </c>
      <c r="W25" s="179">
        <f>_xlfn.IFNA(IF($C25 &gt; "2023-24", INDEX(PR24_after_overrides!$D$3:$AU$128, MATCH('Stata dataset (nominal)'!$A25, PR24_after_overrides!$A$3:$A$128, 0), MATCH('Stata dataset (nominal)'!W$1, PR24_after_overrides!$D$2:$AU$2, 0)), INDEX('Cyclical_after overrides'!$A$1:$BD$245,MATCH('Stata dataset (nominal)'!$A25,'Cyclical_after overrides'!$A$1:$A$245,0),MATCH('Stata dataset (nominal)'!W$1,'Cyclical_after overrides'!$A$1:$BD$1,0))), "")</f>
        <v>1.6408468214482324</v>
      </c>
      <c r="X25" s="179">
        <f>_xlfn.IFNA(IF($C25 &gt; "2023-24", INDEX(PR24_after_overrides!$D$3:$AU$128, MATCH('Stata dataset (nominal)'!$A25, PR24_after_overrides!$A$3:$A$128, 0), MATCH('Stata dataset (nominal)'!X$1, PR24_after_overrides!$D$2:$AU$2, 0)), INDEX('Cyclical_after overrides'!$A$1:$BD$245,MATCH('Stata dataset (nominal)'!$A25,'Cyclical_after overrides'!$A$1:$A$245,0),MATCH('Stata dataset (nominal)'!X$1,'Cyclical_after overrides'!$A$1:$BD$1,0))), "")</f>
        <v>6.8307934072206784</v>
      </c>
      <c r="Y25" s="179">
        <f>_xlfn.IFNA(IF($C25 &gt; "2023-24", INDEX(PR24_after_overrides!$D$3:$AU$128, MATCH('Stata dataset (nominal)'!$A25, PR24_after_overrides!$A$3:$A$128, 0), MATCH('Stata dataset (nominal)'!Y$1, PR24_after_overrides!$D$2:$AU$2, 0)), INDEX('Cyclical_after overrides'!$A$1:$BD$245,MATCH('Stata dataset (nominal)'!$A25,'Cyclical_after overrides'!$A$1:$A$245,0),MATCH('Stata dataset (nominal)'!Y$1,'Cyclical_after overrides'!$A$1:$BD$1,0))), "")</f>
        <v>13.036617892958255</v>
      </c>
      <c r="Z25" s="179">
        <f>_xlfn.IFNA(IF($C25 &gt; "2023-24", INDEX(PR24_after_overrides!$D$3:$AU$128, MATCH('Stata dataset (nominal)'!$A25, PR24_after_overrides!$A$3:$A$128, 0), MATCH('Stata dataset (nominal)'!Z$1, PR24_after_overrides!$D$2:$AU$2, 0)), INDEX('Cyclical_after overrides'!$A$1:$BD$245,MATCH('Stata dataset (nominal)'!$A25,'Cyclical_after overrides'!$A$1:$A$245,0),MATCH('Stata dataset (nominal)'!Z$1,'Cyclical_after overrides'!$A$1:$BD$1,0))), "")</f>
        <v>13.036617892958255</v>
      </c>
      <c r="AA25" s="179">
        <f>_xlfn.IFNA(IF($C25 &gt; "2023-24", INDEX(PR24_after_overrides!$D$3:$AU$128, MATCH('Stata dataset (nominal)'!$A25, PR24_after_overrides!$A$3:$A$128, 0), MATCH('Stata dataset (nominal)'!AA$1, PR24_after_overrides!$D$2:$AU$2, 0)), INDEX('Cyclical_after overrides'!$A$1:$BD$245,MATCH('Stata dataset (nominal)'!$A25,'Cyclical_after overrides'!$A$1:$A$245,0),MATCH('Stata dataset (nominal)'!AA$1,'Cyclical_after overrides'!$A$1:$BD$1,0))), "")</f>
        <v>19.397684479999999</v>
      </c>
      <c r="AB25" s="179">
        <f>INDEX(Depreciation!$U$5:$U$318, MATCH('Stata dataset (nominal)'!$A25, Depreciation!$A$5:$A$318, 0))</f>
        <v>0.45555934999999997</v>
      </c>
      <c r="AC25" s="180">
        <f t="shared" si="1"/>
        <v>0.49125989166666667</v>
      </c>
      <c r="AD25" s="72">
        <f>INDEX(Recharges!$V$5:$V$318, MATCH('Stata dataset (nominal)'!$A25, Recharges!$A$5:$A$318, 0))</f>
        <v>9.9547247426257118E-2</v>
      </c>
    </row>
    <row r="26" spans="1:30" x14ac:dyDescent="0.4">
      <c r="A26" s="160" t="str">
        <f t="shared" si="0"/>
        <v>HDD24</v>
      </c>
      <c r="B26" s="160" t="s">
        <v>277</v>
      </c>
      <c r="C26" s="160" t="s">
        <v>263</v>
      </c>
      <c r="D26" s="179">
        <f>_xlfn.IFNA(IF($C26 &gt; "2023-24", INDEX(PR24_after_overrides!$D$3:$AU$128, MATCH('Stata dataset (nominal)'!$A26, PR24_after_overrides!$A$3:$A$128, 0), MATCH('Stata dataset (nominal)'!D$1, PR24_after_overrides!$D$2:$AU$2, 0)), INDEX('Cyclical_after overrides'!$A$1:$BD$245,MATCH('Stata dataset (nominal)'!$A26,'Cyclical_after overrides'!$A$1:$A$245,0),MATCH('Stata dataset (nominal)'!D$1,'Cyclical_after overrides'!$A$1:$BD$1,0))), "")</f>
        <v>0.94744609856262829</v>
      </c>
      <c r="E26" s="179">
        <f>_xlfn.IFNA(IF($C26 &gt; "2023-24", INDEX(PR24_after_overrides!$D$3:$AU$128, MATCH('Stata dataset (nominal)'!$A26, PR24_after_overrides!$A$3:$A$128, 0), MATCH('Stata dataset (nominal)'!E$1, PR24_after_overrides!$D$2:$AU$2, 0)), INDEX('Cyclical_after overrides'!$A$1:$BD$245,MATCH('Stata dataset (nominal)'!$A26,'Cyclical_after overrides'!$A$1:$A$245,0),MATCH('Stata dataset (nominal)'!E$1,'Cyclical_after overrides'!$A$1:$BD$1,0))), "")</f>
        <v>0.68600000000000005</v>
      </c>
      <c r="F26" s="179">
        <f>_xlfn.IFNA(IF($C26 &gt; "2023-24", INDEX(PR24_after_overrides!$D$3:$AU$128, MATCH('Stata dataset (nominal)'!$A26, PR24_after_overrides!$A$3:$A$128, 0), MATCH('Stata dataset (nominal)'!F$1, PR24_after_overrides!$D$2:$AU$2, 0)), INDEX('Cyclical_after overrides'!$A$1:$BD$245,MATCH('Stata dataset (nominal)'!$A26,'Cyclical_after overrides'!$A$1:$A$245,0),MATCH('Stata dataset (nominal)'!F$1,'Cyclical_after overrides'!$A$1:$BD$1,0))), "")</f>
        <v>4.4999999999999998E-2</v>
      </c>
      <c r="G26" s="179">
        <f>_xlfn.IFNA(IF($C26 &gt; "2023-24", INDEX(PR24_after_overrides!$D$3:$AU$128, MATCH('Stata dataset (nominal)'!$A26, PR24_after_overrides!$A$3:$A$128, 0), MATCH('Stata dataset (nominal)'!G$1, PR24_after_overrides!$D$2:$AU$2, 0)), INDEX('Cyclical_after overrides'!$A$1:$BD$245,MATCH('Stata dataset (nominal)'!$A26,'Cyclical_after overrides'!$A$1:$A$245,0),MATCH('Stata dataset (nominal)'!G$1,'Cyclical_after overrides'!$A$1:$BD$1,0))), "")</f>
        <v>0.60199999999999998</v>
      </c>
      <c r="H26" s="179">
        <f>_xlfn.IFNA(IF($C26 &gt; "2023-24", INDEX(PR24_after_overrides!$D$3:$AU$128, MATCH('Stata dataset (nominal)'!$A26, PR24_after_overrides!$A$3:$A$128, 0), MATCH('Stata dataset (nominal)'!H$1, PR24_after_overrides!$D$2:$AU$2, 0)), INDEX('Cyclical_after overrides'!$A$1:$BD$245,MATCH('Stata dataset (nominal)'!$A26,'Cyclical_after overrides'!$A$1:$A$245,0),MATCH('Stata dataset (nominal)'!H$1,'Cyclical_after overrides'!$A$1:$BD$1,0))), "")</f>
        <v>0.17199999999999999</v>
      </c>
      <c r="I26" s="179">
        <f>_xlfn.IFNA(IF($C26 &gt; "2023-24", INDEX(PR24_after_overrides!$D$3:$AU$128, MATCH('Stata dataset (nominal)'!$A26, PR24_after_overrides!$A$3:$A$128, 0), MATCH('Stata dataset (nominal)'!I$1, PR24_after_overrides!$D$2:$AU$2, 0)), INDEX('Cyclical_after overrides'!$A$1:$BD$245,MATCH('Stata dataset (nominal)'!$A26,'Cyclical_after overrides'!$A$1:$A$245,0),MATCH('Stata dataset (nominal)'!I$1,'Cyclical_after overrides'!$A$1:$BD$1,0))), "")</f>
        <v>0.18</v>
      </c>
      <c r="J26" s="179">
        <f>_xlfn.IFNA(IF($C26 &gt; "2023-24", INDEX(PR24_after_overrides!$D$3:$AU$128, MATCH('Stata dataset (nominal)'!$A26, PR24_after_overrides!$A$3:$A$128, 0), MATCH('Stata dataset (nominal)'!J$1, PR24_after_overrides!$D$2:$AU$2, 0)), INDEX('Cyclical_after overrides'!$A$1:$BD$245,MATCH('Stata dataset (nominal)'!$A26,'Cyclical_after overrides'!$A$1:$A$245,0),MATCH('Stata dataset (nominal)'!J$1,'Cyclical_after overrides'!$A$1:$BD$1,0))), "")</f>
        <v>5.0000000000000001E-3</v>
      </c>
      <c r="K26" s="179" t="str">
        <f>_xlfn.IFNA(IF($C26 &gt; "2023-24", INDEX(PR24_after_overrides!$D$3:$AU$128, MATCH('Stata dataset (nominal)'!$A26, PR24_after_overrides!$A$3:$A$128, 0), MATCH('Stata dataset (nominal)'!K$1, PR24_after_overrides!$D$2:$AU$2, 0)), INDEX('Cyclical_after overrides'!$A$1:$BD$245,MATCH('Stata dataset (nominal)'!$A26,'Cyclical_after overrides'!$A$1:$A$245,0),MATCH('Stata dataset (nominal)'!K$1,'Cyclical_after overrides'!$A$1:$BD$1,0))), "")</f>
        <v/>
      </c>
      <c r="L26" s="179">
        <f>_xlfn.IFNA(IF($C26 &gt; "2023-24", INDEX(PR24_after_overrides!$D$3:$AU$128, MATCH('Stata dataset (nominal)'!$A26, PR24_after_overrides!$A$3:$A$128, 0), MATCH('Stata dataset (nominal)'!L$1, PR24_after_overrides!$D$2:$AU$2, 0)), INDEX('Cyclical_after overrides'!$A$1:$BD$245,MATCH('Stata dataset (nominal)'!$A26,'Cyclical_after overrides'!$A$1:$A$245,0),MATCH('Stata dataset (nominal)'!L$1,'Cyclical_after overrides'!$A$1:$BD$1,0))), "")</f>
        <v>0</v>
      </c>
      <c r="M26" s="179" t="str">
        <f>_xlfn.IFNA(IF($C26 &gt; "2023-24", INDEX(PR24_after_overrides!$D$3:$AU$128, MATCH('Stata dataset (nominal)'!$A26, PR24_after_overrides!$A$3:$A$128, 0), MATCH('Stata dataset (nominal)'!M$1, PR24_after_overrides!$D$2:$AU$2, 0)), INDEX('Cyclical_after overrides'!$A$1:$BD$245,MATCH('Stata dataset (nominal)'!$A26,'Cyclical_after overrides'!$A$1:$A$245,0),MATCH('Stata dataset (nominal)'!M$1,'Cyclical_after overrides'!$A$1:$BD$1,0))), "")</f>
        <v/>
      </c>
      <c r="N26" s="179" t="str">
        <f>_xlfn.IFNA(IF($C26 &gt; "2023-24", INDEX(PR24_after_overrides!$D$3:$AU$128, MATCH('Stata dataset (nominal)'!$A26, PR24_after_overrides!$A$3:$A$128, 0), MATCH('Stata dataset (nominal)'!N$1, PR24_after_overrides!$D$2:$AU$2, 0)), INDEX('Cyclical_after overrides'!$A$1:$BD$245,MATCH('Stata dataset (nominal)'!$A26,'Cyclical_after overrides'!$A$1:$A$245,0),MATCH('Stata dataset (nominal)'!N$1,'Cyclical_after overrides'!$A$1:$BD$1,0))), "")</f>
        <v/>
      </c>
      <c r="O26" s="179">
        <f>_xlfn.IFNA(IF($C26 &gt; "2023-24", INDEX(PR24_after_overrides!$D$3:$AU$128, MATCH('Stata dataset (nominal)'!$A26, PR24_after_overrides!$A$3:$A$128, 0), MATCH('Stata dataset (nominal)'!O$1, PR24_after_overrides!$D$2:$AU$2, 0)), INDEX('Cyclical_after overrides'!$A$1:$BD$245,MATCH('Stata dataset (nominal)'!$A26,'Cyclical_after overrides'!$A$1:$A$245,0),MATCH('Stata dataset (nominal)'!O$1,'Cyclical_after overrides'!$A$1:$BD$1,0))), "")</f>
        <v>30.399997267977991</v>
      </c>
      <c r="P26" s="179">
        <f>_xlfn.IFNA(IF($C26 &gt; "2023-24", INDEX(PR24_after_overrides!$D$3:$AU$128, MATCH('Stata dataset (nominal)'!$A26, PR24_after_overrides!$A$3:$A$128, 0), MATCH('Stata dataset (nominal)'!P$1, PR24_after_overrides!$D$2:$AU$2, 0)), INDEX('Cyclical_after overrides'!$A$1:$BD$245,MATCH('Stata dataset (nominal)'!$A26,'Cyclical_after overrides'!$A$1:$A$245,0),MATCH('Stata dataset (nominal)'!P$1,'Cyclical_after overrides'!$A$1:$BD$1,0))), "")</f>
        <v>1.0202199999999999</v>
      </c>
      <c r="Q26" s="179">
        <f>_xlfn.IFNA(IF($C26 &gt; "2023-24", INDEX(PR24_after_overrides!$D$3:$AU$128, MATCH('Stata dataset (nominal)'!$A26, PR24_after_overrides!$A$3:$A$128, 0), MATCH('Stata dataset (nominal)'!Q$1, PR24_after_overrides!$D$2:$AU$2, 0)), INDEX('Cyclical_after overrides'!$A$1:$BD$245,MATCH('Stata dataset (nominal)'!$A26,'Cyclical_after overrides'!$A$1:$A$245,0),MATCH('Stata dataset (nominal)'!Q$1,'Cyclical_after overrides'!$A$1:$BD$1,0))), "")</f>
        <v>9.0267377049775401</v>
      </c>
      <c r="R26" s="179">
        <f>_xlfn.IFNA(IF($C26 &gt; "2023-24", INDEX(PR24_after_overrides!$D$3:$AU$128, MATCH('Stata dataset (nominal)'!$A26, PR24_after_overrides!$A$3:$A$128, 0), MATCH('Stata dataset (nominal)'!R$1, PR24_after_overrides!$D$2:$AU$2, 0)), INDEX('Cyclical_after overrides'!$A$1:$BD$245,MATCH('Stata dataset (nominal)'!$A26,'Cyclical_after overrides'!$A$1:$A$245,0),MATCH('Stata dataset (nominal)'!R$1,'Cyclical_after overrides'!$A$1:$BD$1,0))), "")</f>
        <v>47.285459017083149</v>
      </c>
      <c r="S26" s="179">
        <f>_xlfn.IFNA(IF($C26 &gt; "2023-24", INDEX(PR24_after_overrides!$D$3:$AU$128, MATCH('Stata dataset (nominal)'!$A26, PR24_after_overrides!$A$3:$A$128, 0), MATCH('Stata dataset (nominal)'!S$1, PR24_after_overrides!$D$2:$AU$2, 0)), INDEX('Cyclical_after overrides'!$A$1:$BD$245,MATCH('Stata dataset (nominal)'!$A26,'Cyclical_after overrides'!$A$1:$A$245,0),MATCH('Stata dataset (nominal)'!S$1,'Cyclical_after overrides'!$A$1:$BD$1,0))), "")</f>
        <v>0.46183333333333332</v>
      </c>
      <c r="T26" s="179">
        <f>_xlfn.IFNA(IF($C26 &gt; "2023-24", INDEX(PR24_after_overrides!$D$3:$AU$128, MATCH('Stata dataset (nominal)'!$A26, PR24_after_overrides!$A$3:$A$128, 0), MATCH('Stata dataset (nominal)'!T$1, PR24_after_overrides!$D$2:$AU$2, 0)), INDEX('Cyclical_after overrides'!$A$1:$BD$245,MATCH('Stata dataset (nominal)'!$A26,'Cyclical_after overrides'!$A$1:$A$245,0),MATCH('Stata dataset (nominal)'!T$1,'Cyclical_after overrides'!$A$1:$BD$1,0))), "")</f>
        <v>8.9338306011954689</v>
      </c>
      <c r="U26" s="179">
        <f>_xlfn.IFNA(IF($C26 &gt; "2023-24", INDEX(PR24_after_overrides!$D$3:$AU$128, MATCH('Stata dataset (nominal)'!$A26, PR24_after_overrides!$A$3:$A$128, 0), MATCH('Stata dataset (nominal)'!U$1, PR24_after_overrides!$D$2:$AU$2, 0)), INDEX('Cyclical_after overrides'!$A$1:$BD$245,MATCH('Stata dataset (nominal)'!$A26,'Cyclical_after overrides'!$A$1:$A$245,0),MATCH('Stata dataset (nominal)'!U$1,'Cyclical_after overrides'!$A$1:$BD$1,0))), "")</f>
        <v>19.219684731924836</v>
      </c>
      <c r="V26" s="179">
        <f>_xlfn.IFNA(IF($C26 &gt; "2023-24", INDEX(PR24_after_overrides!$D$3:$AU$128, MATCH('Stata dataset (nominal)'!$A26, PR24_after_overrides!$A$3:$A$128, 0), MATCH('Stata dataset (nominal)'!V$1, PR24_after_overrides!$D$2:$AU$2, 0)), INDEX('Cyclical_after overrides'!$A$1:$BD$245,MATCH('Stata dataset (nominal)'!$A26,'Cyclical_after overrides'!$A$1:$A$245,0),MATCH('Stata dataset (nominal)'!V$1,'Cyclical_after overrides'!$A$1:$BD$1,0))), "")</f>
        <v>138.49045345535004</v>
      </c>
      <c r="W26" s="179">
        <f>_xlfn.IFNA(IF($C26 &gt; "2023-24", INDEX(PR24_after_overrides!$D$3:$AU$128, MATCH('Stata dataset (nominal)'!$A26, PR24_after_overrides!$A$3:$A$128, 0), MATCH('Stata dataset (nominal)'!W$1, PR24_after_overrides!$D$2:$AU$2, 0)), INDEX('Cyclical_after overrides'!$A$1:$BD$245,MATCH('Stata dataset (nominal)'!$A26,'Cyclical_after overrides'!$A$1:$A$245,0),MATCH('Stata dataset (nominal)'!W$1,'Cyclical_after overrides'!$A$1:$BD$1,0))), "")</f>
        <v>1.6961094117401876</v>
      </c>
      <c r="X26" s="179">
        <f>_xlfn.IFNA(IF($C26 &gt; "2023-24", INDEX(PR24_after_overrides!$D$3:$AU$128, MATCH('Stata dataset (nominal)'!$A26, PR24_after_overrides!$A$3:$A$128, 0), MATCH('Stata dataset (nominal)'!X$1, PR24_after_overrides!$D$2:$AU$2, 0)), INDEX('Cyclical_after overrides'!$A$1:$BD$245,MATCH('Stata dataset (nominal)'!$A26,'Cyclical_after overrides'!$A$1:$A$245,0),MATCH('Stata dataset (nominal)'!X$1,'Cyclical_after overrides'!$A$1:$BD$1,0))), "")</f>
        <v>6.8307934072206784</v>
      </c>
      <c r="Y26" s="179">
        <f>_xlfn.IFNA(IF($C26 &gt; "2023-24", INDEX(PR24_after_overrides!$D$3:$AU$128, MATCH('Stata dataset (nominal)'!$A26, PR24_after_overrides!$A$3:$A$128, 0), MATCH('Stata dataset (nominal)'!Y$1, PR24_after_overrides!$D$2:$AU$2, 0)), INDEX('Cyclical_after overrides'!$A$1:$BD$245,MATCH('Stata dataset (nominal)'!$A26,'Cyclical_after overrides'!$A$1:$A$245,0),MATCH('Stata dataset (nominal)'!Y$1,'Cyclical_after overrides'!$A$1:$BD$1,0))), "")</f>
        <v>13.036617892958255</v>
      </c>
      <c r="Z26" s="179">
        <f>_xlfn.IFNA(IF($C26 &gt; "2023-24", INDEX(PR24_after_overrides!$D$3:$AU$128, MATCH('Stata dataset (nominal)'!$A26, PR24_after_overrides!$A$3:$A$128, 0), MATCH('Stata dataset (nominal)'!Z$1, PR24_after_overrides!$D$2:$AU$2, 0)), INDEX('Cyclical_after overrides'!$A$1:$BD$245,MATCH('Stata dataset (nominal)'!$A26,'Cyclical_after overrides'!$A$1:$A$245,0),MATCH('Stata dataset (nominal)'!Z$1,'Cyclical_after overrides'!$A$1:$BD$1,0))), "")</f>
        <v>13.036617892958255</v>
      </c>
      <c r="AA26" s="179">
        <f>_xlfn.IFNA(IF($C26 &gt; "2023-24", INDEX(PR24_after_overrides!$D$3:$AU$128, MATCH('Stata dataset (nominal)'!$A26, PR24_after_overrides!$A$3:$A$128, 0), MATCH('Stata dataset (nominal)'!AA$1, PR24_after_overrides!$D$2:$AU$2, 0)), INDEX('Cyclical_after overrides'!$A$1:$BD$245,MATCH('Stata dataset (nominal)'!$A26,'Cyclical_after overrides'!$A$1:$A$245,0),MATCH('Stata dataset (nominal)'!AA$1,'Cyclical_after overrides'!$A$1:$BD$1,0))), "")</f>
        <v>21.73</v>
      </c>
      <c r="AB26" s="179">
        <f>INDEX(Depreciation!$U$5:$U$318, MATCH('Stata dataset (nominal)'!$A26, Depreciation!$A$5:$A$318, 0))</f>
        <v>0.45500000000000002</v>
      </c>
      <c r="AC26" s="180">
        <f t="shared" si="1"/>
        <v>0.49125989166666667</v>
      </c>
      <c r="AD26" s="72">
        <f>INDEX(Recharges!$V$5:$V$318, MATCH('Stata dataset (nominal)'!$A26, Recharges!$A$5:$A$318, 0))</f>
        <v>8.4000000000000005E-2</v>
      </c>
    </row>
    <row r="27" spans="1:30" x14ac:dyDescent="0.4">
      <c r="A27" s="160" t="str">
        <f t="shared" si="0"/>
        <v>HDD25</v>
      </c>
      <c r="B27" s="160" t="s">
        <v>277</v>
      </c>
      <c r="C27" s="160" t="s">
        <v>516</v>
      </c>
      <c r="D27" s="179">
        <f>_xlfn.IFNA(IF($C27 &gt; "2023-24", INDEX(PR24_after_overrides!$D$3:$AU$128, MATCH('Stata dataset (nominal)'!$A27, PR24_after_overrides!$A$3:$A$128, 0), MATCH('Stata dataset (nominal)'!D$1, PR24_after_overrides!$D$2:$AU$2, 0)), INDEX('Cyclical_after overrides'!$A$1:$BD$245,MATCH('Stata dataset (nominal)'!$A27,'Cyclical_after overrides'!$A$1:$A$245,0),MATCH('Stata dataset (nominal)'!D$1,'Cyclical_after overrides'!$A$1:$BD$1,0))), "")</f>
        <v>0.93120932587923888</v>
      </c>
      <c r="E27" s="179">
        <f>_xlfn.IFNA(IF($C27 &gt; "2023-24", INDEX(PR24_after_overrides!$D$3:$AU$128, MATCH('Stata dataset (nominal)'!$A27, PR24_after_overrides!$A$3:$A$128, 0), MATCH('Stata dataset (nominal)'!E$1, PR24_after_overrides!$D$2:$AU$2, 0)), INDEX('Cyclical_after overrides'!$A$1:$BD$245,MATCH('Stata dataset (nominal)'!$A27,'Cyclical_after overrides'!$A$1:$A$245,0),MATCH('Stata dataset (nominal)'!E$1,'Cyclical_after overrides'!$A$1:$BD$1,0))), "")</f>
        <v>1.3774933395123865</v>
      </c>
      <c r="F27" s="179">
        <f>_xlfn.IFNA(IF($C27 &gt; "2023-24", INDEX(PR24_after_overrides!$D$3:$AU$128, MATCH('Stata dataset (nominal)'!$A27, PR24_after_overrides!$A$3:$A$128, 0), MATCH('Stata dataset (nominal)'!F$1, PR24_after_overrides!$D$2:$AU$2, 0)), INDEX('Cyclical_after overrides'!$A$1:$BD$245,MATCH('Stata dataset (nominal)'!$A27,'Cyclical_after overrides'!$A$1:$A$245,0),MATCH('Stata dataset (nominal)'!F$1,'Cyclical_after overrides'!$A$1:$BD$1,0))), "")</f>
        <v>8.4931042687120858E-2</v>
      </c>
      <c r="G27" s="179">
        <f>_xlfn.IFNA(IF($C27 &gt; "2023-24", INDEX(PR24_after_overrides!$D$3:$AU$128, MATCH('Stata dataset (nominal)'!$A27, PR24_after_overrides!$A$3:$A$128, 0), MATCH('Stata dataset (nominal)'!G$1, PR24_after_overrides!$D$2:$AU$2, 0)), INDEX('Cyclical_after overrides'!$A$1:$BD$245,MATCH('Stata dataset (nominal)'!$A27,'Cyclical_after overrides'!$A$1:$A$245,0),MATCH('Stata dataset (nominal)'!G$1,'Cyclical_after overrides'!$A$1:$BD$1,0))), "")</f>
        <v>0.86882474922795205</v>
      </c>
      <c r="H27" s="179">
        <f>_xlfn.IFNA(IF($C27 &gt; "2023-24", INDEX(PR24_after_overrides!$D$3:$AU$128, MATCH('Stata dataset (nominal)'!$A27, PR24_after_overrides!$A$3:$A$128, 0), MATCH('Stata dataset (nominal)'!H$1, PR24_after_overrides!$D$2:$AU$2, 0)), INDEX('Cyclical_after overrides'!$A$1:$BD$245,MATCH('Stata dataset (nominal)'!$A27,'Cyclical_after overrides'!$A$1:$A$245,0),MATCH('Stata dataset (nominal)'!H$1,'Cyclical_after overrides'!$A$1:$BD$1,0))), "")</f>
        <v>0.28027585287805196</v>
      </c>
      <c r="I27" s="179">
        <f>_xlfn.IFNA(IF($C27 &gt; "2023-24", INDEX(PR24_after_overrides!$D$3:$AU$128, MATCH('Stata dataset (nominal)'!$A27, PR24_after_overrides!$A$3:$A$128, 0), MATCH('Stata dataset (nominal)'!I$1, PR24_after_overrides!$D$2:$AU$2, 0)), INDEX('Cyclical_after overrides'!$A$1:$BD$245,MATCH('Stata dataset (nominal)'!$A27,'Cyclical_after overrides'!$A$1:$A$245,0),MATCH('Stata dataset (nominal)'!I$1,'Cyclical_after overrides'!$A$1:$BD$1,0))), "")</f>
        <v>1.3104040530088526E-2</v>
      </c>
      <c r="J27" s="179">
        <f>_xlfn.IFNA(IF($C27 &gt; "2023-24", INDEX(PR24_after_overrides!$D$3:$AU$128, MATCH('Stata dataset (nominal)'!$A27, PR24_after_overrides!$A$3:$A$128, 0), MATCH('Stata dataset (nominal)'!J$1, PR24_after_overrides!$D$2:$AU$2, 0)), INDEX('Cyclical_after overrides'!$A$1:$BD$245,MATCH('Stata dataset (nominal)'!$A27,'Cyclical_after overrides'!$A$1:$A$245,0),MATCH('Stata dataset (nominal)'!J$1,'Cyclical_after overrides'!$A$1:$BD$1,0))), "")</f>
        <v>0.12097907718174158</v>
      </c>
      <c r="K27" s="179" t="str">
        <f>_xlfn.IFNA(IF($C27 &gt; "2023-24", INDEX(PR24_after_overrides!$D$3:$AU$128, MATCH('Stata dataset (nominal)'!$A27, PR24_after_overrides!$A$3:$A$128, 0), MATCH('Stata dataset (nominal)'!K$1, PR24_after_overrides!$D$2:$AU$2, 0)), INDEX('Cyclical_after overrides'!$A$1:$BD$245,MATCH('Stata dataset (nominal)'!$A27,'Cyclical_after overrides'!$A$1:$A$245,0),MATCH('Stata dataset (nominal)'!K$1,'Cyclical_after overrides'!$A$1:$BD$1,0))), "")</f>
        <v/>
      </c>
      <c r="L27" s="179">
        <f>_xlfn.IFNA(IF($C27 &gt; "2023-24", INDEX(PR24_after_overrides!$D$3:$AU$128, MATCH('Stata dataset (nominal)'!$A27, PR24_after_overrides!$A$3:$A$128, 0), MATCH('Stata dataset (nominal)'!L$1, PR24_after_overrides!$D$2:$AU$2, 0)), INDEX('Cyclical_after overrides'!$A$1:$BD$245,MATCH('Stata dataset (nominal)'!$A27,'Cyclical_after overrides'!$A$1:$A$245,0),MATCH('Stata dataset (nominal)'!L$1,'Cyclical_after overrides'!$A$1:$BD$1,0))), "")</f>
        <v>0</v>
      </c>
      <c r="M27" s="179">
        <f>_xlfn.IFNA(IF($C27 &gt; "2023-24", INDEX(PR24_after_overrides!$D$3:$AU$128, MATCH('Stata dataset (nominal)'!$A27, PR24_after_overrides!$A$3:$A$128, 0), MATCH('Stata dataset (nominal)'!M$1, PR24_after_overrides!$D$2:$AU$2, 0)), INDEX('Cyclical_after overrides'!$A$1:$BD$245,MATCH('Stata dataset (nominal)'!$A27,'Cyclical_after overrides'!$A$1:$A$245,0),MATCH('Stata dataset (nominal)'!M$1,'Cyclical_after overrides'!$A$1:$BD$1,0))), "")</f>
        <v>0</v>
      </c>
      <c r="N27" s="179">
        <f>_xlfn.IFNA(IF($C27 &gt; "2023-24", INDEX(PR24_after_overrides!$D$3:$AU$128, MATCH('Stata dataset (nominal)'!$A27, PR24_after_overrides!$A$3:$A$128, 0), MATCH('Stata dataset (nominal)'!N$1, PR24_after_overrides!$D$2:$AU$2, 0)), INDEX('Cyclical_after overrides'!$A$1:$BD$245,MATCH('Stata dataset (nominal)'!$A27,'Cyclical_after overrides'!$A$1:$A$245,0),MATCH('Stata dataset (nominal)'!N$1,'Cyclical_after overrides'!$A$1:$BD$1,0))), "")</f>
        <v>0.86882474922795205</v>
      </c>
      <c r="O27" s="179">
        <f>_xlfn.IFNA(IF($C27 &gt; "2023-24", INDEX(PR24_after_overrides!$D$3:$AU$128, MATCH('Stata dataset (nominal)'!$A27, PR24_after_overrides!$A$3:$A$128, 0), MATCH('Stata dataset (nominal)'!O$1, PR24_after_overrides!$D$2:$AU$2, 0)), INDEX('Cyclical_after overrides'!$A$1:$BD$245,MATCH('Stata dataset (nominal)'!$A27,'Cyclical_after overrides'!$A$1:$A$245,0),MATCH('Stata dataset (nominal)'!O$1,'Cyclical_after overrides'!$A$1:$BD$1,0))), "")</f>
        <v>29.512149069485719</v>
      </c>
      <c r="P27" s="179">
        <f>_xlfn.IFNA(IF($C27 &gt; "2023-24", INDEX(PR24_after_overrides!$D$3:$AU$128, MATCH('Stata dataset (nominal)'!$A27, PR24_after_overrides!$A$3:$A$128, 0), MATCH('Stata dataset (nominal)'!P$1, PR24_after_overrides!$D$2:$AU$2, 0)), INDEX('Cyclical_after overrides'!$A$1:$BD$245,MATCH('Stata dataset (nominal)'!$A27,'Cyclical_after overrides'!$A$1:$A$245,0),MATCH('Stata dataset (nominal)'!P$1,'Cyclical_after overrides'!$A$1:$BD$1,0))), "")</f>
        <v>0.91910769230769229</v>
      </c>
      <c r="Q27" s="179">
        <f>_xlfn.IFNA(IF($C27 &gt; "2023-24", INDEX(PR24_after_overrides!$D$3:$AU$128, MATCH('Stata dataset (nominal)'!$A27, PR24_after_overrides!$A$3:$A$128, 0), MATCH('Stata dataset (nominal)'!Q$1, PR24_after_overrides!$D$2:$AU$2, 0)), INDEX('Cyclical_after overrides'!$A$1:$BD$245,MATCH('Stata dataset (nominal)'!$A27,'Cyclical_after overrides'!$A$1:$A$245,0),MATCH('Stata dataset (nominal)'!Q$1,'Cyclical_after overrides'!$A$1:$BD$1,0))), "")</f>
        <v>8.7784818898494255</v>
      </c>
      <c r="R27" s="179">
        <f>_xlfn.IFNA(IF($C27 &gt; "2023-24", INDEX(PR24_after_overrides!$D$3:$AU$128, MATCH('Stata dataset (nominal)'!$A27, PR24_after_overrides!$A$3:$A$128, 0), MATCH('Stata dataset (nominal)'!R$1, PR24_after_overrides!$D$2:$AU$2, 0)), INDEX('Cyclical_after overrides'!$A$1:$BD$245,MATCH('Stata dataset (nominal)'!$A27,'Cyclical_after overrides'!$A$1:$A$245,0),MATCH('Stata dataset (nominal)'!R$1,'Cyclical_after overrides'!$A$1:$BD$1,0))), "")</f>
        <v>49.527973683536118</v>
      </c>
      <c r="S27" s="179">
        <f>_xlfn.IFNA(IF($C27 &gt; "2023-24", INDEX(PR24_after_overrides!$D$3:$AU$128, MATCH('Stata dataset (nominal)'!$A27, PR24_after_overrides!$A$3:$A$128, 0), MATCH('Stata dataset (nominal)'!S$1, PR24_after_overrides!$D$2:$AU$2, 0)), INDEX('Cyclical_after overrides'!$A$1:$BD$245,MATCH('Stata dataset (nominal)'!$A27,'Cyclical_after overrides'!$A$1:$A$245,0),MATCH('Stata dataset (nominal)'!S$1,'Cyclical_after overrides'!$A$1:$BD$1,0))), "")</f>
        <v>0.45600000000000002</v>
      </c>
      <c r="T27" s="179">
        <f>_xlfn.IFNA(IF($C27 &gt; "2023-24", INDEX(PR24_after_overrides!$D$3:$AU$128, MATCH('Stata dataset (nominal)'!$A27, PR24_after_overrides!$A$3:$A$128, 0), MATCH('Stata dataset (nominal)'!T$1, PR24_after_overrides!$D$2:$AU$2, 0)), INDEX('Cyclical_after overrides'!$A$1:$BD$245,MATCH('Stata dataset (nominal)'!$A27,'Cyclical_after overrides'!$A$1:$A$245,0),MATCH('Stata dataset (nominal)'!T$1,'Cyclical_after overrides'!$A$1:$BD$1,0))), "")</f>
        <v>9.2865259806680687</v>
      </c>
      <c r="U27" s="179" t="str">
        <f>_xlfn.IFNA(IF($C27 &gt; "2023-24", INDEX(PR24_after_overrides!$D$3:$AU$128, MATCH('Stata dataset (nominal)'!$A27, PR24_after_overrides!$A$3:$A$128, 0), MATCH('Stata dataset (nominal)'!U$1, PR24_after_overrides!$D$2:$AU$2, 0)), INDEX('Cyclical_after overrides'!$A$1:$BD$245,MATCH('Stata dataset (nominal)'!$A27,'Cyclical_after overrides'!$A$1:$A$245,0),MATCH('Stata dataset (nominal)'!U$1,'Cyclical_after overrides'!$A$1:$BD$1,0))), "")</f>
        <v/>
      </c>
      <c r="V27" s="179" t="str">
        <f>_xlfn.IFNA(IF($C27 &gt; "2023-24", INDEX(PR24_after_overrides!$D$3:$AU$128, MATCH('Stata dataset (nominal)'!$A27, PR24_after_overrides!$A$3:$A$128, 0), MATCH('Stata dataset (nominal)'!V$1, PR24_after_overrides!$D$2:$AU$2, 0)), INDEX('Cyclical_after overrides'!$A$1:$BD$245,MATCH('Stata dataset (nominal)'!$A27,'Cyclical_after overrides'!$A$1:$A$245,0),MATCH('Stata dataset (nominal)'!V$1,'Cyclical_after overrides'!$A$1:$BD$1,0))), "")</f>
        <v/>
      </c>
      <c r="W27" s="179" t="str">
        <f>_xlfn.IFNA(IF($C27 &gt; "2023-24", INDEX(PR24_after_overrides!$D$3:$AU$128, MATCH('Stata dataset (nominal)'!$A27, PR24_after_overrides!$A$3:$A$128, 0), MATCH('Stata dataset (nominal)'!W$1, PR24_after_overrides!$D$2:$AU$2, 0)), INDEX('Cyclical_after overrides'!$A$1:$BD$245,MATCH('Stata dataset (nominal)'!$A27,'Cyclical_after overrides'!$A$1:$A$245,0),MATCH('Stata dataset (nominal)'!W$1,'Cyclical_after overrides'!$A$1:$BD$1,0))), "")</f>
        <v/>
      </c>
      <c r="X27" s="179" t="str">
        <f>_xlfn.IFNA(IF($C27 &gt; "2023-24", INDEX(PR24_after_overrides!$D$3:$AU$128, MATCH('Stata dataset (nominal)'!$A27, PR24_after_overrides!$A$3:$A$128, 0), MATCH('Stata dataset (nominal)'!X$1, PR24_after_overrides!$D$2:$AU$2, 0)), INDEX('Cyclical_after overrides'!$A$1:$BD$245,MATCH('Stata dataset (nominal)'!$A27,'Cyclical_after overrides'!$A$1:$A$245,0),MATCH('Stata dataset (nominal)'!X$1,'Cyclical_after overrides'!$A$1:$BD$1,0))), "")</f>
        <v/>
      </c>
      <c r="Y27" s="179" t="str">
        <f>_xlfn.IFNA(IF($C27 &gt; "2023-24", INDEX(PR24_after_overrides!$D$3:$AU$128, MATCH('Stata dataset (nominal)'!$A27, PR24_after_overrides!$A$3:$A$128, 0), MATCH('Stata dataset (nominal)'!Y$1, PR24_after_overrides!$D$2:$AU$2, 0)), INDEX('Cyclical_after overrides'!$A$1:$BD$245,MATCH('Stata dataset (nominal)'!$A27,'Cyclical_after overrides'!$A$1:$A$245,0),MATCH('Stata dataset (nominal)'!Y$1,'Cyclical_after overrides'!$A$1:$BD$1,0))), "")</f>
        <v/>
      </c>
      <c r="Z27" s="179" t="str">
        <f>_xlfn.IFNA(IF($C27 &gt; "2023-24", INDEX(PR24_after_overrides!$D$3:$AU$128, MATCH('Stata dataset (nominal)'!$A27, PR24_after_overrides!$A$3:$A$128, 0), MATCH('Stata dataset (nominal)'!Z$1, PR24_after_overrides!$D$2:$AU$2, 0)), INDEX('Cyclical_after overrides'!$A$1:$BD$245,MATCH('Stata dataset (nominal)'!$A27,'Cyclical_after overrides'!$A$1:$A$245,0),MATCH('Stata dataset (nominal)'!Z$1,'Cyclical_after overrides'!$A$1:$BD$1,0))), "")</f>
        <v/>
      </c>
      <c r="AA27" s="179">
        <f>_xlfn.IFNA(IF($C27 &gt; "2023-24", INDEX(PR24_after_overrides!$D$3:$AU$128, MATCH('Stata dataset (nominal)'!$A27, PR24_after_overrides!$A$3:$A$128, 0), MATCH('Stata dataset (nominal)'!AA$1, PR24_after_overrides!$D$2:$AU$2, 0)), INDEX('Cyclical_after overrides'!$A$1:$BD$245,MATCH('Stata dataset (nominal)'!$A27,'Cyclical_after overrides'!$A$1:$A$245,0),MATCH('Stata dataset (nominal)'!AA$1,'Cyclical_after overrides'!$A$1:$BD$1,0))), "")</f>
        <v>23.721842333894653</v>
      </c>
      <c r="AB27" s="179">
        <f>INDEX(Depreciation!$U$5:$U$318, MATCH('Stata dataset (nominal)'!$A27, Depreciation!$A$5:$A$318, 0))</f>
        <v>0.48968581749269874</v>
      </c>
      <c r="AC27" s="180" t="str">
        <f t="shared" si="1"/>
        <v/>
      </c>
      <c r="AD27" s="72">
        <f>INDEX(Recharges!$V$5:$V$318, MATCH('Stata dataset (nominal)'!$A27, Recharges!$A$5:$A$318, 0))</f>
        <v>9.6313468419485015E-2</v>
      </c>
    </row>
    <row r="28" spans="1:30" x14ac:dyDescent="0.4">
      <c r="A28" s="160" t="str">
        <f t="shared" si="0"/>
        <v>HDD26</v>
      </c>
      <c r="B28" s="160" t="s">
        <v>277</v>
      </c>
      <c r="C28" s="160" t="s">
        <v>518</v>
      </c>
      <c r="D28" s="179">
        <f>_xlfn.IFNA(IF($C28 &gt; "2023-24", INDEX(PR24_after_overrides!$D$3:$AU$128, MATCH('Stata dataset (nominal)'!$A28, PR24_after_overrides!$A$3:$A$128, 0), MATCH('Stata dataset (nominal)'!D$1, PR24_after_overrides!$D$2:$AU$2, 0)), INDEX('Cyclical_after overrides'!$A$1:$BD$245,MATCH('Stata dataset (nominal)'!$A28,'Cyclical_after overrides'!$A$1:$A$245,0),MATCH('Stata dataset (nominal)'!D$1,'Cyclical_after overrides'!$A$1:$BD$1,0))), "")</f>
        <v>0.92032013308434635</v>
      </c>
      <c r="E28" s="179">
        <f>_xlfn.IFNA(IF($C28 &gt; "2023-24", INDEX(PR24_after_overrides!$D$3:$AU$128, MATCH('Stata dataset (nominal)'!$A28, PR24_after_overrides!$A$3:$A$128, 0), MATCH('Stata dataset (nominal)'!E$1, PR24_after_overrides!$D$2:$AU$2, 0)), INDEX('Cyclical_after overrides'!$A$1:$BD$245,MATCH('Stata dataset (nominal)'!$A28,'Cyclical_after overrides'!$A$1:$A$245,0),MATCH('Stata dataset (nominal)'!E$1,'Cyclical_after overrides'!$A$1:$BD$1,0))), "")</f>
        <v>1.2778162269022326</v>
      </c>
      <c r="F28" s="179">
        <f>_xlfn.IFNA(IF($C28 &gt; "2023-24", INDEX(PR24_after_overrides!$D$3:$AU$128, MATCH('Stata dataset (nominal)'!$A28, PR24_after_overrides!$A$3:$A$128, 0), MATCH('Stata dataset (nominal)'!F$1, PR24_after_overrides!$D$2:$AU$2, 0)), INDEX('Cyclical_after overrides'!$A$1:$BD$245,MATCH('Stata dataset (nominal)'!$A28,'Cyclical_after overrides'!$A$1:$A$245,0),MATCH('Stata dataset (nominal)'!F$1,'Cyclical_after overrides'!$A$1:$BD$1,0))), "")</f>
        <v>7.2800754423851685E-2</v>
      </c>
      <c r="G28" s="179">
        <f>_xlfn.IFNA(IF($C28 &gt; "2023-24", INDEX(PR24_after_overrides!$D$3:$AU$128, MATCH('Stata dataset (nominal)'!$A28, PR24_after_overrides!$A$3:$A$128, 0), MATCH('Stata dataset (nominal)'!G$1, PR24_after_overrides!$D$2:$AU$2, 0)), INDEX('Cyclical_after overrides'!$A$1:$BD$245,MATCH('Stata dataset (nominal)'!$A28,'Cyclical_after overrides'!$A$1:$A$245,0),MATCH('Stata dataset (nominal)'!G$1,'Cyclical_after overrides'!$A$1:$BD$1,0))), "")</f>
        <v>0.67041888775397751</v>
      </c>
      <c r="H28" s="179">
        <f>_xlfn.IFNA(IF($C28 &gt; "2023-24", INDEX(PR24_after_overrides!$D$3:$AU$128, MATCH('Stata dataset (nominal)'!$A28, PR24_after_overrides!$A$3:$A$128, 0), MATCH('Stata dataset (nominal)'!H$1, PR24_after_overrides!$D$2:$AU$2, 0)), INDEX('Cyclical_after overrides'!$A$1:$BD$245,MATCH('Stata dataset (nominal)'!$A28,'Cyclical_after overrides'!$A$1:$A$245,0),MATCH('Stata dataset (nominal)'!H$1,'Cyclical_after overrides'!$A$1:$BD$1,0))), "")</f>
        <v>0.37052324266467801</v>
      </c>
      <c r="I28" s="179">
        <f>_xlfn.IFNA(IF($C28 &gt; "2023-24", INDEX(PR24_after_overrides!$D$3:$AU$128, MATCH('Stata dataset (nominal)'!$A28, PR24_after_overrides!$A$3:$A$128, 0), MATCH('Stata dataset (nominal)'!I$1, PR24_after_overrides!$D$2:$AU$2, 0)), INDEX('Cyclical_after overrides'!$A$1:$BD$245,MATCH('Stata dataset (nominal)'!$A28,'Cyclical_after overrides'!$A$1:$A$245,0),MATCH('Stata dataset (nominal)'!I$1,'Cyclical_after overrides'!$A$1:$BD$1,0))), "")</f>
        <v>0.22057542012002826</v>
      </c>
      <c r="J28" s="179">
        <f>_xlfn.IFNA(IF($C28 &gt; "2023-24", INDEX(PR24_after_overrides!$D$3:$AU$128, MATCH('Stata dataset (nominal)'!$A28, PR24_after_overrides!$A$3:$A$128, 0), MATCH('Stata dataset (nominal)'!J$1, PR24_after_overrides!$D$2:$AU$2, 0)), INDEX('Cyclical_after overrides'!$A$1:$BD$245,MATCH('Stata dataset (nominal)'!$A28,'Cyclical_after overrides'!$A$1:$A$245,0),MATCH('Stata dataset (nominal)'!J$1,'Cyclical_after overrides'!$A$1:$BD$1,0))), "")</f>
        <v>7.6060489696561468E-3</v>
      </c>
      <c r="K28" s="179" t="str">
        <f>_xlfn.IFNA(IF($C28 &gt; "2023-24", INDEX(PR24_after_overrides!$D$3:$AU$128, MATCH('Stata dataset (nominal)'!$A28, PR24_after_overrides!$A$3:$A$128, 0), MATCH('Stata dataset (nominal)'!K$1, PR24_after_overrides!$D$2:$AU$2, 0)), INDEX('Cyclical_after overrides'!$A$1:$BD$245,MATCH('Stata dataset (nominal)'!$A28,'Cyclical_after overrides'!$A$1:$A$245,0),MATCH('Stata dataset (nominal)'!K$1,'Cyclical_after overrides'!$A$1:$BD$1,0))), "")</f>
        <v/>
      </c>
      <c r="L28" s="179">
        <f>_xlfn.IFNA(IF($C28 &gt; "2023-24", INDEX(PR24_after_overrides!$D$3:$AU$128, MATCH('Stata dataset (nominal)'!$A28, PR24_after_overrides!$A$3:$A$128, 0), MATCH('Stata dataset (nominal)'!L$1, PR24_after_overrides!$D$2:$AU$2, 0)), INDEX('Cyclical_after overrides'!$A$1:$BD$245,MATCH('Stata dataset (nominal)'!$A28,'Cyclical_after overrides'!$A$1:$A$245,0),MATCH('Stata dataset (nominal)'!L$1,'Cyclical_after overrides'!$A$1:$BD$1,0))), "")</f>
        <v>0</v>
      </c>
      <c r="M28" s="179">
        <f>_xlfn.IFNA(IF($C28 &gt; "2023-24", INDEX(PR24_after_overrides!$D$3:$AU$128, MATCH('Stata dataset (nominal)'!$A28, PR24_after_overrides!$A$3:$A$128, 0), MATCH('Stata dataset (nominal)'!M$1, PR24_after_overrides!$D$2:$AU$2, 0)), INDEX('Cyclical_after overrides'!$A$1:$BD$245,MATCH('Stata dataset (nominal)'!$A28,'Cyclical_after overrides'!$A$1:$A$245,0),MATCH('Stata dataset (nominal)'!M$1,'Cyclical_after overrides'!$A$1:$BD$1,0))), "")</f>
        <v>3.694366642404414E-2</v>
      </c>
      <c r="N28" s="179">
        <f>_xlfn.IFNA(IF($C28 &gt; "2023-24", INDEX(PR24_after_overrides!$D$3:$AU$128, MATCH('Stata dataset (nominal)'!$A28, PR24_after_overrides!$A$3:$A$128, 0), MATCH('Stata dataset (nominal)'!N$1, PR24_after_overrides!$D$2:$AU$2, 0)), INDEX('Cyclical_after overrides'!$A$1:$BD$245,MATCH('Stata dataset (nominal)'!$A28,'Cyclical_after overrides'!$A$1:$A$245,0),MATCH('Stata dataset (nominal)'!N$1,'Cyclical_after overrides'!$A$1:$BD$1,0))), "")</f>
        <v>0.67041888775397751</v>
      </c>
      <c r="O28" s="179">
        <f>_xlfn.IFNA(IF($C28 &gt; "2023-24", INDEX(PR24_after_overrides!$D$3:$AU$128, MATCH('Stata dataset (nominal)'!$A28, PR24_after_overrides!$A$3:$A$128, 0), MATCH('Stata dataset (nominal)'!O$1, PR24_after_overrides!$D$2:$AU$2, 0)), INDEX('Cyclical_after overrides'!$A$1:$BD$245,MATCH('Stata dataset (nominal)'!$A28,'Cyclical_after overrides'!$A$1:$A$245,0),MATCH('Stata dataset (nominal)'!O$1,'Cyclical_after overrides'!$A$1:$BD$1,0))), "")</f>
        <v>29.06</v>
      </c>
      <c r="P28" s="179">
        <f>_xlfn.IFNA(IF($C28 &gt; "2023-24", INDEX(PR24_after_overrides!$D$3:$AU$128, MATCH('Stata dataset (nominal)'!$A28, PR24_after_overrides!$A$3:$A$128, 0), MATCH('Stata dataset (nominal)'!P$1, PR24_after_overrides!$D$2:$AU$2, 0)), INDEX('Cyclical_after overrides'!$A$1:$BD$245,MATCH('Stata dataset (nominal)'!$A28,'Cyclical_after overrides'!$A$1:$A$245,0),MATCH('Stata dataset (nominal)'!P$1,'Cyclical_after overrides'!$A$1:$BD$1,0))), "")</f>
        <v>1.129</v>
      </c>
      <c r="Q28" s="179">
        <f>_xlfn.IFNA(IF($C28 &gt; "2023-24", INDEX(PR24_after_overrides!$D$3:$AU$128, MATCH('Stata dataset (nominal)'!$A28, PR24_after_overrides!$A$3:$A$128, 0), MATCH('Stata dataset (nominal)'!Q$1, PR24_after_overrides!$D$2:$AU$2, 0)), INDEX('Cyclical_after overrides'!$A$1:$BD$245,MATCH('Stata dataset (nominal)'!$A28,'Cyclical_after overrides'!$A$1:$A$245,0),MATCH('Stata dataset (nominal)'!Q$1,'Cyclical_after overrides'!$A$1:$BD$1,0))), "")</f>
        <v>8.6839999999999993</v>
      </c>
      <c r="R28" s="179">
        <f>_xlfn.IFNA(IF($C28 &gt; "2023-24", INDEX(PR24_after_overrides!$D$3:$AU$128, MATCH('Stata dataset (nominal)'!$A28, PR24_after_overrides!$A$3:$A$128, 0), MATCH('Stata dataset (nominal)'!R$1, PR24_after_overrides!$D$2:$AU$2, 0)), INDEX('Cyclical_after overrides'!$A$1:$BD$245,MATCH('Stata dataset (nominal)'!$A28,'Cyclical_after overrides'!$A$1:$A$245,0),MATCH('Stata dataset (nominal)'!R$1,'Cyclical_after overrides'!$A$1:$BD$1,0))), "")</f>
        <v>49.691000000000003</v>
      </c>
      <c r="S28" s="179">
        <f>_xlfn.IFNA(IF($C28 &gt; "2023-24", INDEX(PR24_after_overrides!$D$3:$AU$128, MATCH('Stata dataset (nominal)'!$A28, PR24_after_overrides!$A$3:$A$128, 0), MATCH('Stata dataset (nominal)'!S$1, PR24_after_overrides!$D$2:$AU$2, 0)), INDEX('Cyclical_after overrides'!$A$1:$BD$245,MATCH('Stata dataset (nominal)'!$A28,'Cyclical_after overrides'!$A$1:$A$245,0),MATCH('Stata dataset (nominal)'!S$1,'Cyclical_after overrides'!$A$1:$BD$1,0))), "")</f>
        <v>0.50804522909543448</v>
      </c>
      <c r="T28" s="179">
        <f>_xlfn.IFNA(IF($C28 &gt; "2023-24", INDEX(PR24_after_overrides!$D$3:$AU$128, MATCH('Stata dataset (nominal)'!$A28, PR24_after_overrides!$A$3:$A$128, 0), MATCH('Stata dataset (nominal)'!T$1, PR24_after_overrides!$D$2:$AU$2, 0)), INDEX('Cyclical_after overrides'!$A$1:$BD$245,MATCH('Stata dataset (nominal)'!$A28,'Cyclical_after overrides'!$A$1:$A$245,0),MATCH('Stata dataset (nominal)'!T$1,'Cyclical_after overrides'!$A$1:$BD$1,0))), "")</f>
        <v>9.5629547709045664</v>
      </c>
      <c r="U28" s="179" t="str">
        <f>_xlfn.IFNA(IF($C28 &gt; "2023-24", INDEX(PR24_after_overrides!$D$3:$AU$128, MATCH('Stata dataset (nominal)'!$A28, PR24_after_overrides!$A$3:$A$128, 0), MATCH('Stata dataset (nominal)'!U$1, PR24_after_overrides!$D$2:$AU$2, 0)), INDEX('Cyclical_after overrides'!$A$1:$BD$245,MATCH('Stata dataset (nominal)'!$A28,'Cyclical_after overrides'!$A$1:$A$245,0),MATCH('Stata dataset (nominal)'!U$1,'Cyclical_after overrides'!$A$1:$BD$1,0))), "")</f>
        <v/>
      </c>
      <c r="V28" s="179" t="str">
        <f>_xlfn.IFNA(IF($C28 &gt; "2023-24", INDEX(PR24_after_overrides!$D$3:$AU$128, MATCH('Stata dataset (nominal)'!$A28, PR24_after_overrides!$A$3:$A$128, 0), MATCH('Stata dataset (nominal)'!V$1, PR24_after_overrides!$D$2:$AU$2, 0)), INDEX('Cyclical_after overrides'!$A$1:$BD$245,MATCH('Stata dataset (nominal)'!$A28,'Cyclical_after overrides'!$A$1:$A$245,0),MATCH('Stata dataset (nominal)'!V$1,'Cyclical_after overrides'!$A$1:$BD$1,0))), "")</f>
        <v/>
      </c>
      <c r="W28" s="179" t="str">
        <f>_xlfn.IFNA(IF($C28 &gt; "2023-24", INDEX(PR24_after_overrides!$D$3:$AU$128, MATCH('Stata dataset (nominal)'!$A28, PR24_after_overrides!$A$3:$A$128, 0), MATCH('Stata dataset (nominal)'!W$1, PR24_after_overrides!$D$2:$AU$2, 0)), INDEX('Cyclical_after overrides'!$A$1:$BD$245,MATCH('Stata dataset (nominal)'!$A28,'Cyclical_after overrides'!$A$1:$A$245,0),MATCH('Stata dataset (nominal)'!W$1,'Cyclical_after overrides'!$A$1:$BD$1,0))), "")</f>
        <v/>
      </c>
      <c r="X28" s="179" t="str">
        <f>_xlfn.IFNA(IF($C28 &gt; "2023-24", INDEX(PR24_after_overrides!$D$3:$AU$128, MATCH('Stata dataset (nominal)'!$A28, PR24_after_overrides!$A$3:$A$128, 0), MATCH('Stata dataset (nominal)'!X$1, PR24_after_overrides!$D$2:$AU$2, 0)), INDEX('Cyclical_after overrides'!$A$1:$BD$245,MATCH('Stata dataset (nominal)'!$A28,'Cyclical_after overrides'!$A$1:$A$245,0),MATCH('Stata dataset (nominal)'!X$1,'Cyclical_after overrides'!$A$1:$BD$1,0))), "")</f>
        <v/>
      </c>
      <c r="Y28" s="179" t="str">
        <f>_xlfn.IFNA(IF($C28 &gt; "2023-24", INDEX(PR24_after_overrides!$D$3:$AU$128, MATCH('Stata dataset (nominal)'!$A28, PR24_after_overrides!$A$3:$A$128, 0), MATCH('Stata dataset (nominal)'!Y$1, PR24_after_overrides!$D$2:$AU$2, 0)), INDEX('Cyclical_after overrides'!$A$1:$BD$245,MATCH('Stata dataset (nominal)'!$A28,'Cyclical_after overrides'!$A$1:$A$245,0),MATCH('Stata dataset (nominal)'!Y$1,'Cyclical_after overrides'!$A$1:$BD$1,0))), "")</f>
        <v/>
      </c>
      <c r="Z28" s="179" t="str">
        <f>_xlfn.IFNA(IF($C28 &gt; "2023-24", INDEX(PR24_after_overrides!$D$3:$AU$128, MATCH('Stata dataset (nominal)'!$A28, PR24_after_overrides!$A$3:$A$128, 0), MATCH('Stata dataset (nominal)'!Z$1, PR24_after_overrides!$D$2:$AU$2, 0)), INDEX('Cyclical_after overrides'!$A$1:$BD$245,MATCH('Stata dataset (nominal)'!$A28,'Cyclical_after overrides'!$A$1:$A$245,0),MATCH('Stata dataset (nominal)'!Z$1,'Cyclical_after overrides'!$A$1:$BD$1,0))), "")</f>
        <v/>
      </c>
      <c r="AA28" s="179">
        <f>_xlfn.IFNA(IF($C28 &gt; "2023-24", INDEX(PR24_after_overrides!$D$3:$AU$128, MATCH('Stata dataset (nominal)'!$A28, PR24_after_overrides!$A$3:$A$128, 0), MATCH('Stata dataset (nominal)'!AA$1, PR24_after_overrides!$D$2:$AU$2, 0)), INDEX('Cyclical_after overrides'!$A$1:$BD$245,MATCH('Stata dataset (nominal)'!$A28,'Cyclical_after overrides'!$A$1:$A$245,0),MATCH('Stata dataset (nominal)'!AA$1,'Cyclical_after overrides'!$A$1:$BD$1,0))), "")</f>
        <v>31.839856661521154</v>
      </c>
      <c r="AB28" s="179">
        <f>INDEX(Depreciation!$U$5:$U$318, MATCH('Stata dataset (nominal)'!$A28, Depreciation!$A$5:$A$318, 0))</f>
        <v>0.49765291830035929</v>
      </c>
      <c r="AC28" s="180" t="str">
        <f t="shared" si="1"/>
        <v/>
      </c>
      <c r="AD28" s="72">
        <f>INDEX(Recharges!$V$5:$V$318, MATCH('Stata dataset (nominal)'!$A28, Recharges!$A$5:$A$318, 0))</f>
        <v>9.3445744484346935E-2</v>
      </c>
    </row>
    <row r="29" spans="1:30" x14ac:dyDescent="0.4">
      <c r="A29" s="160" t="str">
        <f t="shared" si="0"/>
        <v>HDD27</v>
      </c>
      <c r="B29" s="160" t="s">
        <v>277</v>
      </c>
      <c r="C29" s="160" t="s">
        <v>519</v>
      </c>
      <c r="D29" s="179">
        <f>_xlfn.IFNA(IF($C29 &gt; "2023-24", INDEX(PR24_after_overrides!$D$3:$AU$128, MATCH('Stata dataset (nominal)'!$A29, PR24_after_overrides!$A$3:$A$128, 0), MATCH('Stata dataset (nominal)'!D$1, PR24_after_overrides!$D$2:$AU$2, 0)), INDEX('Cyclical_after overrides'!$A$1:$BD$245,MATCH('Stata dataset (nominal)'!$A29,'Cyclical_after overrides'!$A$1:$A$245,0),MATCH('Stata dataset (nominal)'!D$1,'Cyclical_after overrides'!$A$1:$BD$1,0))), "")</f>
        <v>0.90268189151196565</v>
      </c>
      <c r="E29" s="179">
        <f>_xlfn.IFNA(IF($C29 &gt; "2023-24", INDEX(PR24_after_overrides!$D$3:$AU$128, MATCH('Stata dataset (nominal)'!$A29, PR24_after_overrides!$A$3:$A$128, 0), MATCH('Stata dataset (nominal)'!E$1, PR24_after_overrides!$D$2:$AU$2, 0)), INDEX('Cyclical_after overrides'!$A$1:$BD$245,MATCH('Stata dataset (nominal)'!$A29,'Cyclical_after overrides'!$A$1:$A$245,0),MATCH('Stata dataset (nominal)'!E$1,'Cyclical_after overrides'!$A$1:$BD$1,0))), "")</f>
        <v>1.3061079557331206</v>
      </c>
      <c r="F29" s="179">
        <f>_xlfn.IFNA(IF($C29 &gt; "2023-24", INDEX(PR24_after_overrides!$D$3:$AU$128, MATCH('Stata dataset (nominal)'!$A29, PR24_after_overrides!$A$3:$A$128, 0), MATCH('Stata dataset (nominal)'!F$1, PR24_after_overrides!$D$2:$AU$2, 0)), INDEX('Cyclical_after overrides'!$A$1:$BD$245,MATCH('Stata dataset (nominal)'!$A29,'Cyclical_after overrides'!$A$1:$A$245,0),MATCH('Stata dataset (nominal)'!F$1,'Cyclical_after overrides'!$A$1:$BD$1,0))), "")</f>
        <v>7.4223268052687946E-2</v>
      </c>
      <c r="G29" s="179">
        <f>_xlfn.IFNA(IF($C29 &gt; "2023-24", INDEX(PR24_after_overrides!$D$3:$AU$128, MATCH('Stata dataset (nominal)'!$A29, PR24_after_overrides!$A$3:$A$128, 0), MATCH('Stata dataset (nominal)'!G$1, PR24_after_overrides!$D$2:$AU$2, 0)), INDEX('Cyclical_after overrides'!$A$1:$BD$245,MATCH('Stata dataset (nominal)'!$A29,'Cyclical_after overrides'!$A$1:$A$245,0),MATCH('Stata dataset (nominal)'!G$1,'Cyclical_after overrides'!$A$1:$BD$1,0))), "")</f>
        <v>0.67576408227074092</v>
      </c>
      <c r="H29" s="179">
        <f>_xlfn.IFNA(IF($C29 &gt; "2023-24", INDEX(PR24_after_overrides!$D$3:$AU$128, MATCH('Stata dataset (nominal)'!$A29, PR24_after_overrides!$A$3:$A$128, 0), MATCH('Stata dataset (nominal)'!H$1, PR24_after_overrides!$D$2:$AU$2, 0)), INDEX('Cyclical_after overrides'!$A$1:$BD$245,MATCH('Stata dataset (nominal)'!$A29,'Cyclical_after overrides'!$A$1:$A$245,0),MATCH('Stata dataset (nominal)'!H$1,'Cyclical_after overrides'!$A$1:$BD$1,0))), "")</f>
        <v>0.37997882003092487</v>
      </c>
      <c r="I29" s="179">
        <f>_xlfn.IFNA(IF($C29 &gt; "2023-24", INDEX(PR24_after_overrides!$D$3:$AU$128, MATCH('Stata dataset (nominal)'!$A29, PR24_after_overrides!$A$3:$A$128, 0), MATCH('Stata dataset (nominal)'!I$1, PR24_after_overrides!$D$2:$AU$2, 0)), INDEX('Cyclical_after overrides'!$A$1:$BD$245,MATCH('Stata dataset (nominal)'!$A29,'Cyclical_after overrides'!$A$1:$A$245,0),MATCH('Stata dataset (nominal)'!I$1,'Cyclical_after overrides'!$A$1:$BD$1,0))), "")</f>
        <v>0.39566873264928631</v>
      </c>
      <c r="J29" s="179">
        <f>_xlfn.IFNA(IF($C29 &gt; "2023-24", INDEX(PR24_after_overrides!$D$3:$AU$128, MATCH('Stata dataset (nominal)'!$A29, PR24_after_overrides!$A$3:$A$128, 0), MATCH('Stata dataset (nominal)'!J$1, PR24_after_overrides!$D$2:$AU$2, 0)), INDEX('Cyclical_after overrides'!$A$1:$BD$245,MATCH('Stata dataset (nominal)'!$A29,'Cyclical_after overrides'!$A$1:$A$245,0),MATCH('Stata dataset (nominal)'!J$1,'Cyclical_after overrides'!$A$1:$BD$1,0))), "")</f>
        <v>7.7546697965494866E-3</v>
      </c>
      <c r="K29" s="179" t="str">
        <f>_xlfn.IFNA(IF($C29 &gt; "2023-24", INDEX(PR24_after_overrides!$D$3:$AU$128, MATCH('Stata dataset (nominal)'!$A29, PR24_after_overrides!$A$3:$A$128, 0), MATCH('Stata dataset (nominal)'!K$1, PR24_after_overrides!$D$2:$AU$2, 0)), INDEX('Cyclical_after overrides'!$A$1:$BD$245,MATCH('Stata dataset (nominal)'!$A29,'Cyclical_after overrides'!$A$1:$A$245,0),MATCH('Stata dataset (nominal)'!K$1,'Cyclical_after overrides'!$A$1:$BD$1,0))), "")</f>
        <v/>
      </c>
      <c r="L29" s="179">
        <f>_xlfn.IFNA(IF($C29 &gt; "2023-24", INDEX(PR24_after_overrides!$D$3:$AU$128, MATCH('Stata dataset (nominal)'!$A29, PR24_after_overrides!$A$3:$A$128, 0), MATCH('Stata dataset (nominal)'!L$1, PR24_after_overrides!$D$2:$AU$2, 0)), INDEX('Cyclical_after overrides'!$A$1:$BD$245,MATCH('Stata dataset (nominal)'!$A29,'Cyclical_after overrides'!$A$1:$A$245,0),MATCH('Stata dataset (nominal)'!L$1,'Cyclical_after overrides'!$A$1:$BD$1,0))), "")</f>
        <v>0</v>
      </c>
      <c r="M29" s="179">
        <f>_xlfn.IFNA(IF($C29 &gt; "2023-24", INDEX(PR24_after_overrides!$D$3:$AU$128, MATCH('Stata dataset (nominal)'!$A29, PR24_after_overrides!$A$3:$A$128, 0), MATCH('Stata dataset (nominal)'!M$1, PR24_after_overrides!$D$2:$AU$2, 0)), INDEX('Cyclical_after overrides'!$A$1:$BD$245,MATCH('Stata dataset (nominal)'!$A29,'Cyclical_after overrides'!$A$1:$A$245,0),MATCH('Stata dataset (nominal)'!M$1,'Cyclical_after overrides'!$A$1:$BD$1,0))), "")</f>
        <v>4.4312398837425639E-2</v>
      </c>
      <c r="N29" s="179">
        <f>_xlfn.IFNA(IF($C29 &gt; "2023-24", INDEX(PR24_after_overrides!$D$3:$AU$128, MATCH('Stata dataset (nominal)'!$A29, PR24_after_overrides!$A$3:$A$128, 0), MATCH('Stata dataset (nominal)'!N$1, PR24_after_overrides!$D$2:$AU$2, 0)), INDEX('Cyclical_after overrides'!$A$1:$BD$245,MATCH('Stata dataset (nominal)'!$A29,'Cyclical_after overrides'!$A$1:$A$245,0),MATCH('Stata dataset (nominal)'!N$1,'Cyclical_after overrides'!$A$1:$BD$1,0))), "")</f>
        <v>0.67576408227074092</v>
      </c>
      <c r="O29" s="179">
        <f>_xlfn.IFNA(IF($C29 &gt; "2023-24", INDEX(PR24_after_overrides!$D$3:$AU$128, MATCH('Stata dataset (nominal)'!$A29, PR24_after_overrides!$A$3:$A$128, 0), MATCH('Stata dataset (nominal)'!O$1, PR24_after_overrides!$D$2:$AU$2, 0)), INDEX('Cyclical_after overrides'!$A$1:$BD$245,MATCH('Stata dataset (nominal)'!$A29,'Cyclical_after overrides'!$A$1:$A$245,0),MATCH('Stata dataset (nominal)'!O$1,'Cyclical_after overrides'!$A$1:$BD$1,0))), "")</f>
        <v>28.72</v>
      </c>
      <c r="P29" s="179">
        <f>_xlfn.IFNA(IF($C29 &gt; "2023-24", INDEX(PR24_after_overrides!$D$3:$AU$128, MATCH('Stata dataset (nominal)'!$A29, PR24_after_overrides!$A$3:$A$128, 0), MATCH('Stata dataset (nominal)'!P$1, PR24_after_overrides!$D$2:$AU$2, 0)), INDEX('Cyclical_after overrides'!$A$1:$BD$245,MATCH('Stata dataset (nominal)'!$A29,'Cyclical_after overrides'!$A$1:$A$245,0),MATCH('Stata dataset (nominal)'!P$1,'Cyclical_after overrides'!$A$1:$BD$1,0))), "")</f>
        <v>1.159</v>
      </c>
      <c r="Q29" s="179">
        <f>_xlfn.IFNA(IF($C29 &gt; "2023-24", INDEX(PR24_after_overrides!$D$3:$AU$128, MATCH('Stata dataset (nominal)'!$A29, PR24_after_overrides!$A$3:$A$128, 0), MATCH('Stata dataset (nominal)'!Q$1, PR24_after_overrides!$D$2:$AU$2, 0)), INDEX('Cyclical_after overrides'!$A$1:$BD$245,MATCH('Stata dataset (nominal)'!$A29,'Cyclical_after overrides'!$A$1:$A$245,0),MATCH('Stata dataset (nominal)'!Q$1,'Cyclical_after overrides'!$A$1:$BD$1,0))), "")</f>
        <v>8.5830000000000002</v>
      </c>
      <c r="R29" s="179">
        <f>_xlfn.IFNA(IF($C29 &gt; "2023-24", INDEX(PR24_after_overrides!$D$3:$AU$128, MATCH('Stata dataset (nominal)'!$A29, PR24_after_overrides!$A$3:$A$128, 0), MATCH('Stata dataset (nominal)'!R$1, PR24_after_overrides!$D$2:$AU$2, 0)), INDEX('Cyclical_after overrides'!$A$1:$BD$245,MATCH('Stata dataset (nominal)'!$A29,'Cyclical_after overrides'!$A$1:$A$245,0),MATCH('Stata dataset (nominal)'!R$1,'Cyclical_after overrides'!$A$1:$BD$1,0))), "")</f>
        <v>50.366</v>
      </c>
      <c r="S29" s="179">
        <f>_xlfn.IFNA(IF($C29 &gt; "2023-24", INDEX(PR24_after_overrides!$D$3:$AU$128, MATCH('Stata dataset (nominal)'!$A29, PR24_after_overrides!$A$3:$A$128, 0), MATCH('Stata dataset (nominal)'!S$1, PR24_after_overrides!$D$2:$AU$2, 0)), INDEX('Cyclical_after overrides'!$A$1:$BD$245,MATCH('Stata dataset (nominal)'!$A29,'Cyclical_after overrides'!$A$1:$A$245,0),MATCH('Stata dataset (nominal)'!S$1,'Cyclical_after overrides'!$A$1:$BD$1,0))), "")</f>
        <v>0.57797429086873731</v>
      </c>
      <c r="T29" s="179">
        <f>_xlfn.IFNA(IF($C29 &gt; "2023-24", INDEX(PR24_after_overrides!$D$3:$AU$128, MATCH('Stata dataset (nominal)'!$A29, PR24_after_overrides!$A$3:$A$128, 0), MATCH('Stata dataset (nominal)'!T$1, PR24_after_overrides!$D$2:$AU$2, 0)), INDEX('Cyclical_after overrides'!$A$1:$BD$245,MATCH('Stata dataset (nominal)'!$A29,'Cyclical_after overrides'!$A$1:$A$245,0),MATCH('Stata dataset (nominal)'!T$1,'Cyclical_after overrides'!$A$1:$BD$1,0))), "")</f>
        <v>9.7050257091312631</v>
      </c>
      <c r="U29" s="179" t="str">
        <f>_xlfn.IFNA(IF($C29 &gt; "2023-24", INDEX(PR24_after_overrides!$D$3:$AU$128, MATCH('Stata dataset (nominal)'!$A29, PR24_after_overrides!$A$3:$A$128, 0), MATCH('Stata dataset (nominal)'!U$1, PR24_after_overrides!$D$2:$AU$2, 0)), INDEX('Cyclical_after overrides'!$A$1:$BD$245,MATCH('Stata dataset (nominal)'!$A29,'Cyclical_after overrides'!$A$1:$A$245,0),MATCH('Stata dataset (nominal)'!U$1,'Cyclical_after overrides'!$A$1:$BD$1,0))), "")</f>
        <v/>
      </c>
      <c r="V29" s="179" t="str">
        <f>_xlfn.IFNA(IF($C29 &gt; "2023-24", INDEX(PR24_after_overrides!$D$3:$AU$128, MATCH('Stata dataset (nominal)'!$A29, PR24_after_overrides!$A$3:$A$128, 0), MATCH('Stata dataset (nominal)'!V$1, PR24_after_overrides!$D$2:$AU$2, 0)), INDEX('Cyclical_after overrides'!$A$1:$BD$245,MATCH('Stata dataset (nominal)'!$A29,'Cyclical_after overrides'!$A$1:$A$245,0),MATCH('Stata dataset (nominal)'!V$1,'Cyclical_after overrides'!$A$1:$BD$1,0))), "")</f>
        <v/>
      </c>
      <c r="W29" s="179" t="str">
        <f>_xlfn.IFNA(IF($C29 &gt; "2023-24", INDEX(PR24_after_overrides!$D$3:$AU$128, MATCH('Stata dataset (nominal)'!$A29, PR24_after_overrides!$A$3:$A$128, 0), MATCH('Stata dataset (nominal)'!W$1, PR24_after_overrides!$D$2:$AU$2, 0)), INDEX('Cyclical_after overrides'!$A$1:$BD$245,MATCH('Stata dataset (nominal)'!$A29,'Cyclical_after overrides'!$A$1:$A$245,0),MATCH('Stata dataset (nominal)'!W$1,'Cyclical_after overrides'!$A$1:$BD$1,0))), "")</f>
        <v/>
      </c>
      <c r="X29" s="179" t="str">
        <f>_xlfn.IFNA(IF($C29 &gt; "2023-24", INDEX(PR24_after_overrides!$D$3:$AU$128, MATCH('Stata dataset (nominal)'!$A29, PR24_after_overrides!$A$3:$A$128, 0), MATCH('Stata dataset (nominal)'!X$1, PR24_after_overrides!$D$2:$AU$2, 0)), INDEX('Cyclical_after overrides'!$A$1:$BD$245,MATCH('Stata dataset (nominal)'!$A29,'Cyclical_after overrides'!$A$1:$A$245,0),MATCH('Stata dataset (nominal)'!X$1,'Cyclical_after overrides'!$A$1:$BD$1,0))), "")</f>
        <v/>
      </c>
      <c r="Y29" s="179" t="str">
        <f>_xlfn.IFNA(IF($C29 &gt; "2023-24", INDEX(PR24_after_overrides!$D$3:$AU$128, MATCH('Stata dataset (nominal)'!$A29, PR24_after_overrides!$A$3:$A$128, 0), MATCH('Stata dataset (nominal)'!Y$1, PR24_after_overrides!$D$2:$AU$2, 0)), INDEX('Cyclical_after overrides'!$A$1:$BD$245,MATCH('Stata dataset (nominal)'!$A29,'Cyclical_after overrides'!$A$1:$A$245,0),MATCH('Stata dataset (nominal)'!Y$1,'Cyclical_after overrides'!$A$1:$BD$1,0))), "")</f>
        <v/>
      </c>
      <c r="Z29" s="179" t="str">
        <f>_xlfn.IFNA(IF($C29 &gt; "2023-24", INDEX(PR24_after_overrides!$D$3:$AU$128, MATCH('Stata dataset (nominal)'!$A29, PR24_after_overrides!$A$3:$A$128, 0), MATCH('Stata dataset (nominal)'!Z$1, PR24_after_overrides!$D$2:$AU$2, 0)), INDEX('Cyclical_after overrides'!$A$1:$BD$245,MATCH('Stata dataset (nominal)'!$A29,'Cyclical_after overrides'!$A$1:$A$245,0),MATCH('Stata dataset (nominal)'!Z$1,'Cyclical_after overrides'!$A$1:$BD$1,0))), "")</f>
        <v/>
      </c>
      <c r="AA29" s="179">
        <f>_xlfn.IFNA(IF($C29 &gt; "2023-24", INDEX(PR24_after_overrides!$D$3:$AU$128, MATCH('Stata dataset (nominal)'!$A29, PR24_after_overrides!$A$3:$A$128, 0), MATCH('Stata dataset (nominal)'!AA$1, PR24_after_overrides!$D$2:$AU$2, 0)), INDEX('Cyclical_after overrides'!$A$1:$BD$245,MATCH('Stata dataset (nominal)'!$A29,'Cyclical_after overrides'!$A$1:$A$245,0),MATCH('Stata dataset (nominal)'!AA$1,'Cyclical_after overrides'!$A$1:$BD$1,0))), "")</f>
        <v>32.933178191764085</v>
      </c>
      <c r="AB29" s="179">
        <f>INDEX(Depreciation!$U$5:$U$318, MATCH('Stata dataset (nominal)'!$A29, Depreciation!$A$5:$A$318, 0))</f>
        <v>0.50737696668852361</v>
      </c>
      <c r="AC29" s="180" t="str">
        <f t="shared" si="1"/>
        <v/>
      </c>
      <c r="AD29" s="72">
        <f>INDEX(Recharges!$V$5:$V$318, MATCH('Stata dataset (nominal)'!$A29, Recharges!$A$5:$A$318, 0))</f>
        <v>9.4163847529529485E-2</v>
      </c>
    </row>
    <row r="30" spans="1:30" x14ac:dyDescent="0.4">
      <c r="A30" s="160" t="str">
        <f t="shared" si="0"/>
        <v>HDD28</v>
      </c>
      <c r="B30" s="160" t="s">
        <v>277</v>
      </c>
      <c r="C30" s="160" t="s">
        <v>520</v>
      </c>
      <c r="D30" s="179">
        <f>_xlfn.IFNA(IF($C30 &gt; "2023-24", INDEX(PR24_after_overrides!$D$3:$AU$128, MATCH('Stata dataset (nominal)'!$A30, PR24_after_overrides!$A$3:$A$128, 0), MATCH('Stata dataset (nominal)'!D$1, PR24_after_overrides!$D$2:$AU$2, 0)), INDEX('Cyclical_after overrides'!$A$1:$BD$245,MATCH('Stata dataset (nominal)'!$A30,'Cyclical_after overrides'!$A$1:$A$245,0),MATCH('Stata dataset (nominal)'!D$1,'Cyclical_after overrides'!$A$1:$BD$1,0))), "")</f>
        <v>0.88707476096865978</v>
      </c>
      <c r="E30" s="179">
        <f>_xlfn.IFNA(IF($C30 &gt; "2023-24", INDEX(PR24_after_overrides!$D$3:$AU$128, MATCH('Stata dataset (nominal)'!$A30, PR24_after_overrides!$A$3:$A$128, 0), MATCH('Stata dataset (nominal)'!E$1, PR24_after_overrides!$D$2:$AU$2, 0)), INDEX('Cyclical_after overrides'!$A$1:$BD$245,MATCH('Stata dataset (nominal)'!$A30,'Cyclical_after overrides'!$A$1:$A$245,0),MATCH('Stata dataset (nominal)'!E$1,'Cyclical_after overrides'!$A$1:$BD$1,0))), "")</f>
        <v>1.3324694287427257</v>
      </c>
      <c r="F30" s="179">
        <f>_xlfn.IFNA(IF($C30 &gt; "2023-24", INDEX(PR24_after_overrides!$D$3:$AU$128, MATCH('Stata dataset (nominal)'!$A30, PR24_after_overrides!$A$3:$A$128, 0), MATCH('Stata dataset (nominal)'!F$1, PR24_after_overrides!$D$2:$AU$2, 0)), INDEX('Cyclical_after overrides'!$A$1:$BD$245,MATCH('Stata dataset (nominal)'!$A30,'Cyclical_after overrides'!$A$1:$A$245,0),MATCH('Stata dataset (nominal)'!F$1,'Cyclical_after overrides'!$A$1:$BD$1,0))), "")</f>
        <v>7.6656447677246484E-2</v>
      </c>
      <c r="G30" s="179">
        <f>_xlfn.IFNA(IF($C30 &gt; "2023-24", INDEX(PR24_after_overrides!$D$3:$AU$128, MATCH('Stata dataset (nominal)'!$A30, PR24_after_overrides!$A$3:$A$128, 0), MATCH('Stata dataset (nominal)'!G$1, PR24_after_overrides!$D$2:$AU$2, 0)), INDEX('Cyclical_after overrides'!$A$1:$BD$245,MATCH('Stata dataset (nominal)'!$A30,'Cyclical_after overrides'!$A$1:$A$245,0),MATCH('Stata dataset (nominal)'!G$1,'Cyclical_after overrides'!$A$1:$BD$1,0))), "")</f>
        <v>0.67750772138272253</v>
      </c>
      <c r="H30" s="179">
        <f>_xlfn.IFNA(IF($C30 &gt; "2023-24", INDEX(PR24_after_overrides!$D$3:$AU$128, MATCH('Stata dataset (nominal)'!$A30, PR24_after_overrides!$A$3:$A$128, 0), MATCH('Stata dataset (nominal)'!H$1, PR24_after_overrides!$D$2:$AU$2, 0)), INDEX('Cyclical_after overrides'!$A$1:$BD$245,MATCH('Stata dataset (nominal)'!$A30,'Cyclical_after overrides'!$A$1:$A$245,0),MATCH('Stata dataset (nominal)'!H$1,'Cyclical_after overrides'!$A$1:$BD$1,0))), "")</f>
        <v>0.38891874189191228</v>
      </c>
      <c r="I30" s="179">
        <f>_xlfn.IFNA(IF($C30 &gt; "2023-24", INDEX(PR24_after_overrides!$D$3:$AU$128, MATCH('Stata dataset (nominal)'!$A30, PR24_after_overrides!$A$3:$A$128, 0), MATCH('Stata dataset (nominal)'!I$1, PR24_after_overrides!$D$2:$AU$2, 0)), INDEX('Cyclical_after overrides'!$A$1:$BD$245,MATCH('Stata dataset (nominal)'!$A30,'Cyclical_after overrides'!$A$1:$A$245,0),MATCH('Stata dataset (nominal)'!I$1,'Cyclical_after overrides'!$A$1:$BD$1,0))), "")</f>
        <v>0.29870650328350573</v>
      </c>
      <c r="J30" s="179">
        <f>_xlfn.IFNA(IF($C30 &gt; "2023-24", INDEX(PR24_after_overrides!$D$3:$AU$128, MATCH('Stata dataset (nominal)'!$A30, PR24_after_overrides!$A$3:$A$128, 0), MATCH('Stata dataset (nominal)'!J$1, PR24_after_overrides!$D$2:$AU$2, 0)), INDEX('Cyclical_after overrides'!$A$1:$BD$245,MATCH('Stata dataset (nominal)'!$A30,'Cyclical_after overrides'!$A$1:$A$245,0),MATCH('Stata dataset (nominal)'!J$1,'Cyclical_after overrides'!$A$1:$BD$1,0))), "")</f>
        <v>7.8911049079518434E-3</v>
      </c>
      <c r="K30" s="179" t="str">
        <f>_xlfn.IFNA(IF($C30 &gt; "2023-24", INDEX(PR24_after_overrides!$D$3:$AU$128, MATCH('Stata dataset (nominal)'!$A30, PR24_after_overrides!$A$3:$A$128, 0), MATCH('Stata dataset (nominal)'!K$1, PR24_after_overrides!$D$2:$AU$2, 0)), INDEX('Cyclical_after overrides'!$A$1:$BD$245,MATCH('Stata dataset (nominal)'!$A30,'Cyclical_after overrides'!$A$1:$A$245,0),MATCH('Stata dataset (nominal)'!K$1,'Cyclical_after overrides'!$A$1:$BD$1,0))), "")</f>
        <v/>
      </c>
      <c r="L30" s="179">
        <f>_xlfn.IFNA(IF($C30 &gt; "2023-24", INDEX(PR24_after_overrides!$D$3:$AU$128, MATCH('Stata dataset (nominal)'!$A30, PR24_after_overrides!$A$3:$A$128, 0), MATCH('Stata dataset (nominal)'!L$1, PR24_after_overrides!$D$2:$AU$2, 0)), INDEX('Cyclical_after overrides'!$A$1:$BD$245,MATCH('Stata dataset (nominal)'!$A30,'Cyclical_after overrides'!$A$1:$A$245,0),MATCH('Stata dataset (nominal)'!L$1,'Cyclical_after overrides'!$A$1:$BD$1,0))), "")</f>
        <v>0</v>
      </c>
      <c r="M30" s="179">
        <f>_xlfn.IFNA(IF($C30 &gt; "2023-24", INDEX(PR24_after_overrides!$D$3:$AU$128, MATCH('Stata dataset (nominal)'!$A30, PR24_after_overrides!$A$3:$A$128, 0), MATCH('Stata dataset (nominal)'!M$1, PR24_after_overrides!$D$2:$AU$2, 0)), INDEX('Cyclical_after overrides'!$A$1:$BD$245,MATCH('Stata dataset (nominal)'!$A30,'Cyclical_after overrides'!$A$1:$A$245,0),MATCH('Stata dataset (nominal)'!M$1,'Cyclical_after overrides'!$A$1:$BD$1,0))), "")</f>
        <v>4.621932874657509E-2</v>
      </c>
      <c r="N30" s="179">
        <f>_xlfn.IFNA(IF($C30 &gt; "2023-24", INDEX(PR24_after_overrides!$D$3:$AU$128, MATCH('Stata dataset (nominal)'!$A30, PR24_after_overrides!$A$3:$A$128, 0), MATCH('Stata dataset (nominal)'!N$1, PR24_after_overrides!$D$2:$AU$2, 0)), INDEX('Cyclical_after overrides'!$A$1:$BD$245,MATCH('Stata dataset (nominal)'!$A30,'Cyclical_after overrides'!$A$1:$A$245,0),MATCH('Stata dataset (nominal)'!N$1,'Cyclical_after overrides'!$A$1:$BD$1,0))), "")</f>
        <v>0.67750772138272253</v>
      </c>
      <c r="O30" s="179">
        <f>_xlfn.IFNA(IF($C30 &gt; "2023-24", INDEX(PR24_after_overrides!$D$3:$AU$128, MATCH('Stata dataset (nominal)'!$A30, PR24_after_overrides!$A$3:$A$128, 0), MATCH('Stata dataset (nominal)'!O$1, PR24_after_overrides!$D$2:$AU$2, 0)), INDEX('Cyclical_after overrides'!$A$1:$BD$245,MATCH('Stata dataset (nominal)'!$A30,'Cyclical_after overrides'!$A$1:$A$245,0),MATCH('Stata dataset (nominal)'!O$1,'Cyclical_after overrides'!$A$1:$BD$1,0))), "")</f>
        <v>28.393000000000001</v>
      </c>
      <c r="P30" s="179">
        <f>_xlfn.IFNA(IF($C30 &gt; "2023-24", INDEX(PR24_after_overrides!$D$3:$AU$128, MATCH('Stata dataset (nominal)'!$A30, PR24_after_overrides!$A$3:$A$128, 0), MATCH('Stata dataset (nominal)'!P$1, PR24_after_overrides!$D$2:$AU$2, 0)), INDEX('Cyclical_after overrides'!$A$1:$BD$245,MATCH('Stata dataset (nominal)'!$A30,'Cyclical_after overrides'!$A$1:$A$245,0),MATCH('Stata dataset (nominal)'!P$1,'Cyclical_after overrides'!$A$1:$BD$1,0))), "")</f>
        <v>1.1859999999999999</v>
      </c>
      <c r="Q30" s="179">
        <f>_xlfn.IFNA(IF($C30 &gt; "2023-24", INDEX(PR24_after_overrides!$D$3:$AU$128, MATCH('Stata dataset (nominal)'!$A30, PR24_after_overrides!$A$3:$A$128, 0), MATCH('Stata dataset (nominal)'!Q$1, PR24_after_overrides!$D$2:$AU$2, 0)), INDEX('Cyclical_after overrides'!$A$1:$BD$245,MATCH('Stata dataset (nominal)'!$A30,'Cyclical_after overrides'!$A$1:$A$245,0),MATCH('Stata dataset (nominal)'!Q$1,'Cyclical_after overrides'!$A$1:$BD$1,0))), "")</f>
        <v>8.4849999999999994</v>
      </c>
      <c r="R30" s="179">
        <f>_xlfn.IFNA(IF($C30 &gt; "2023-24", INDEX(PR24_after_overrides!$D$3:$AU$128, MATCH('Stata dataset (nominal)'!$A30, PR24_after_overrides!$A$3:$A$128, 0), MATCH('Stata dataset (nominal)'!R$1, PR24_after_overrides!$D$2:$AU$2, 0)), INDEX('Cyclical_after overrides'!$A$1:$BD$245,MATCH('Stata dataset (nominal)'!$A30,'Cyclical_after overrides'!$A$1:$A$245,0),MATCH('Stata dataset (nominal)'!R$1,'Cyclical_after overrides'!$A$1:$BD$1,0))), "")</f>
        <v>51.024000000000001</v>
      </c>
      <c r="S30" s="179">
        <f>_xlfn.IFNA(IF($C30 &gt; "2023-24", INDEX(PR24_after_overrides!$D$3:$AU$128, MATCH('Stata dataset (nominal)'!$A30, PR24_after_overrides!$A$3:$A$128, 0), MATCH('Stata dataset (nominal)'!S$1, PR24_after_overrides!$D$2:$AU$2, 0)), INDEX('Cyclical_after overrides'!$A$1:$BD$245,MATCH('Stata dataset (nominal)'!$A30,'Cyclical_after overrides'!$A$1:$A$245,0),MATCH('Stata dataset (nominal)'!S$1,'Cyclical_after overrides'!$A$1:$BD$1,0))), "")</f>
        <v>0.64737358702254533</v>
      </c>
      <c r="T30" s="179">
        <f>_xlfn.IFNA(IF($C30 &gt; "2023-24", INDEX(PR24_after_overrides!$D$3:$AU$128, MATCH('Stata dataset (nominal)'!$A30, PR24_after_overrides!$A$3:$A$128, 0), MATCH('Stata dataset (nominal)'!T$1, PR24_after_overrides!$D$2:$AU$2, 0)), INDEX('Cyclical_after overrides'!$A$1:$BD$245,MATCH('Stata dataset (nominal)'!$A30,'Cyclical_after overrides'!$A$1:$A$245,0),MATCH('Stata dataset (nominal)'!T$1,'Cyclical_after overrides'!$A$1:$BD$1,0))), "")</f>
        <v>9.8496264129774556</v>
      </c>
      <c r="U30" s="179" t="str">
        <f>_xlfn.IFNA(IF($C30 &gt; "2023-24", INDEX(PR24_after_overrides!$D$3:$AU$128, MATCH('Stata dataset (nominal)'!$A30, PR24_after_overrides!$A$3:$A$128, 0), MATCH('Stata dataset (nominal)'!U$1, PR24_after_overrides!$D$2:$AU$2, 0)), INDEX('Cyclical_after overrides'!$A$1:$BD$245,MATCH('Stata dataset (nominal)'!$A30,'Cyclical_after overrides'!$A$1:$A$245,0),MATCH('Stata dataset (nominal)'!U$1,'Cyclical_after overrides'!$A$1:$BD$1,0))), "")</f>
        <v/>
      </c>
      <c r="V30" s="179" t="str">
        <f>_xlfn.IFNA(IF($C30 &gt; "2023-24", INDEX(PR24_after_overrides!$D$3:$AU$128, MATCH('Stata dataset (nominal)'!$A30, PR24_after_overrides!$A$3:$A$128, 0), MATCH('Stata dataset (nominal)'!V$1, PR24_after_overrides!$D$2:$AU$2, 0)), INDEX('Cyclical_after overrides'!$A$1:$BD$245,MATCH('Stata dataset (nominal)'!$A30,'Cyclical_after overrides'!$A$1:$A$245,0),MATCH('Stata dataset (nominal)'!V$1,'Cyclical_after overrides'!$A$1:$BD$1,0))), "")</f>
        <v/>
      </c>
      <c r="W30" s="179" t="str">
        <f>_xlfn.IFNA(IF($C30 &gt; "2023-24", INDEX(PR24_after_overrides!$D$3:$AU$128, MATCH('Stata dataset (nominal)'!$A30, PR24_after_overrides!$A$3:$A$128, 0), MATCH('Stata dataset (nominal)'!W$1, PR24_after_overrides!$D$2:$AU$2, 0)), INDEX('Cyclical_after overrides'!$A$1:$BD$245,MATCH('Stata dataset (nominal)'!$A30,'Cyclical_after overrides'!$A$1:$A$245,0),MATCH('Stata dataset (nominal)'!W$1,'Cyclical_after overrides'!$A$1:$BD$1,0))), "")</f>
        <v/>
      </c>
      <c r="X30" s="179" t="str">
        <f>_xlfn.IFNA(IF($C30 &gt; "2023-24", INDEX(PR24_after_overrides!$D$3:$AU$128, MATCH('Stata dataset (nominal)'!$A30, PR24_after_overrides!$A$3:$A$128, 0), MATCH('Stata dataset (nominal)'!X$1, PR24_after_overrides!$D$2:$AU$2, 0)), INDEX('Cyclical_after overrides'!$A$1:$BD$245,MATCH('Stata dataset (nominal)'!$A30,'Cyclical_after overrides'!$A$1:$A$245,0),MATCH('Stata dataset (nominal)'!X$1,'Cyclical_after overrides'!$A$1:$BD$1,0))), "")</f>
        <v/>
      </c>
      <c r="Y30" s="179" t="str">
        <f>_xlfn.IFNA(IF($C30 &gt; "2023-24", INDEX(PR24_after_overrides!$D$3:$AU$128, MATCH('Stata dataset (nominal)'!$A30, PR24_after_overrides!$A$3:$A$128, 0), MATCH('Stata dataset (nominal)'!Y$1, PR24_after_overrides!$D$2:$AU$2, 0)), INDEX('Cyclical_after overrides'!$A$1:$BD$245,MATCH('Stata dataset (nominal)'!$A30,'Cyclical_after overrides'!$A$1:$A$245,0),MATCH('Stata dataset (nominal)'!Y$1,'Cyclical_after overrides'!$A$1:$BD$1,0))), "")</f>
        <v/>
      </c>
      <c r="Z30" s="179" t="str">
        <f>_xlfn.IFNA(IF($C30 &gt; "2023-24", INDEX(PR24_after_overrides!$D$3:$AU$128, MATCH('Stata dataset (nominal)'!$A30, PR24_after_overrides!$A$3:$A$128, 0), MATCH('Stata dataset (nominal)'!Z$1, PR24_after_overrides!$D$2:$AU$2, 0)), INDEX('Cyclical_after overrides'!$A$1:$BD$245,MATCH('Stata dataset (nominal)'!$A30,'Cyclical_after overrides'!$A$1:$A$245,0),MATCH('Stata dataset (nominal)'!Z$1,'Cyclical_after overrides'!$A$1:$BD$1,0))), "")</f>
        <v/>
      </c>
      <c r="AA30" s="179">
        <f>_xlfn.IFNA(IF($C30 &gt; "2023-24", INDEX(PR24_after_overrides!$D$3:$AU$128, MATCH('Stata dataset (nominal)'!$A30, PR24_after_overrides!$A$3:$A$128, 0), MATCH('Stata dataset (nominal)'!AA$1, PR24_after_overrides!$D$2:$AU$2, 0)), INDEX('Cyclical_after overrides'!$A$1:$BD$245,MATCH('Stata dataset (nominal)'!$A30,'Cyclical_after overrides'!$A$1:$A$245,0),MATCH('Stata dataset (nominal)'!AA$1,'Cyclical_after overrides'!$A$1:$BD$1,0))), "")</f>
        <v>34.476952148916368</v>
      </c>
      <c r="AB30" s="179">
        <f>INDEX(Depreciation!$U$5:$U$318, MATCH('Stata dataset (nominal)'!$A30, Depreciation!$A$5:$A$318, 0))</f>
        <v>0.52983132953390955</v>
      </c>
      <c r="AC30" s="180" t="str">
        <f t="shared" si="1"/>
        <v/>
      </c>
      <c r="AD30" s="72">
        <f>INDEX(Recharges!$V$5:$V$318, MATCH('Stata dataset (nominal)'!$A30, Recharges!$A$5:$A$318, 0))</f>
        <v>9.2438657493150181E-2</v>
      </c>
    </row>
    <row r="31" spans="1:30" x14ac:dyDescent="0.4">
      <c r="A31" s="160" t="str">
        <f t="shared" si="0"/>
        <v>HDD29</v>
      </c>
      <c r="B31" s="160" t="s">
        <v>277</v>
      </c>
      <c r="C31" s="160" t="s">
        <v>521</v>
      </c>
      <c r="D31" s="179">
        <f>_xlfn.IFNA(IF($C31 &gt; "2023-24", INDEX(PR24_after_overrides!$D$3:$AU$128, MATCH('Stata dataset (nominal)'!$A31, PR24_after_overrides!$A$3:$A$128, 0), MATCH('Stata dataset (nominal)'!D$1, PR24_after_overrides!$D$2:$AU$2, 0)), INDEX('Cyclical_after overrides'!$A$1:$BD$245,MATCH('Stata dataset (nominal)'!$A31,'Cyclical_after overrides'!$A$1:$A$245,0),MATCH('Stata dataset (nominal)'!D$1,'Cyclical_after overrides'!$A$1:$BD$1,0))), "")</f>
        <v>0.86826734427030228</v>
      </c>
      <c r="E31" s="179">
        <f>_xlfn.IFNA(IF($C31 &gt; "2023-24", INDEX(PR24_after_overrides!$D$3:$AU$128, MATCH('Stata dataset (nominal)'!$A31, PR24_after_overrides!$A$3:$A$128, 0), MATCH('Stata dataset (nominal)'!E$1, PR24_after_overrides!$D$2:$AU$2, 0)), INDEX('Cyclical_after overrides'!$A$1:$BD$245,MATCH('Stata dataset (nominal)'!$A31,'Cyclical_after overrides'!$A$1:$A$245,0),MATCH('Stata dataset (nominal)'!E$1,'Cyclical_after overrides'!$A$1:$BD$1,0))), "")</f>
        <v>1.3970351505266081</v>
      </c>
      <c r="F31" s="179">
        <f>_xlfn.IFNA(IF($C31 &gt; "2023-24", INDEX(PR24_after_overrides!$D$3:$AU$128, MATCH('Stata dataset (nominal)'!$A31, PR24_after_overrides!$A$3:$A$128, 0), MATCH('Stata dataset (nominal)'!F$1, PR24_after_overrides!$D$2:$AU$2, 0)), INDEX('Cyclical_after overrides'!$A$1:$BD$245,MATCH('Stata dataset (nominal)'!$A31,'Cyclical_after overrides'!$A$1:$A$245,0),MATCH('Stata dataset (nominal)'!F$1,'Cyclical_after overrides'!$A$1:$BD$1,0))), "")</f>
        <v>7.8316892197699384E-2</v>
      </c>
      <c r="G31" s="179">
        <f>_xlfn.IFNA(IF($C31 &gt; "2023-24", INDEX(PR24_after_overrides!$D$3:$AU$128, MATCH('Stata dataset (nominal)'!$A31, PR24_after_overrides!$A$3:$A$128, 0), MATCH('Stata dataset (nominal)'!G$1, PR24_after_overrides!$D$2:$AU$2, 0)), INDEX('Cyclical_after overrides'!$A$1:$BD$245,MATCH('Stata dataset (nominal)'!$A31,'Cyclical_after overrides'!$A$1:$A$245,0),MATCH('Stata dataset (nominal)'!G$1,'Cyclical_after overrides'!$A$1:$BD$1,0))), "")</f>
        <v>0.68066593071824022</v>
      </c>
      <c r="H31" s="179">
        <f>_xlfn.IFNA(IF($C31 &gt; "2023-24", INDEX(PR24_after_overrides!$D$3:$AU$128, MATCH('Stata dataset (nominal)'!$A31, PR24_after_overrides!$A$3:$A$128, 0), MATCH('Stata dataset (nominal)'!H$1, PR24_after_overrides!$D$2:$AU$2, 0)), INDEX('Cyclical_after overrides'!$A$1:$BD$245,MATCH('Stata dataset (nominal)'!$A31,'Cyclical_after overrides'!$A$1:$A$245,0),MATCH('Stata dataset (nominal)'!H$1,'Cyclical_after overrides'!$A$1:$BD$1,0))), "")</f>
        <v>0.39964649400884827</v>
      </c>
      <c r="I31" s="179">
        <f>_xlfn.IFNA(IF($C31 &gt; "2023-24", INDEX(PR24_after_overrides!$D$3:$AU$128, MATCH('Stata dataset (nominal)'!$A31, PR24_after_overrides!$A$3:$A$128, 0), MATCH('Stata dataset (nominal)'!I$1, PR24_after_overrides!$D$2:$AU$2, 0)), INDEX('Cyclical_after overrides'!$A$1:$BD$245,MATCH('Stata dataset (nominal)'!$A31,'Cyclical_after overrides'!$A$1:$A$245,0),MATCH('Stata dataset (nominal)'!I$1,'Cyclical_after overrides'!$A$1:$BD$1,0))), "")</f>
        <v>0.25841695127733527</v>
      </c>
      <c r="J31" s="179">
        <f>_xlfn.IFNA(IF($C31 &gt; "2023-24", INDEX(PR24_after_overrides!$D$3:$AU$128, MATCH('Stata dataset (nominal)'!$A31, PR24_after_overrides!$A$3:$A$128, 0), MATCH('Stata dataset (nominal)'!J$1, PR24_after_overrides!$D$2:$AU$2, 0)), INDEX('Cyclical_after overrides'!$A$1:$BD$245,MATCH('Stata dataset (nominal)'!$A31,'Cyclical_after overrides'!$A$1:$A$245,0),MATCH('Stata dataset (nominal)'!J$1,'Cyclical_after overrides'!$A$1:$BD$1,0))), "")</f>
        <v>8.0620330203514078E-3</v>
      </c>
      <c r="K31" s="179" t="str">
        <f>_xlfn.IFNA(IF($C31 &gt; "2023-24", INDEX(PR24_after_overrides!$D$3:$AU$128, MATCH('Stata dataset (nominal)'!$A31, PR24_after_overrides!$A$3:$A$128, 0), MATCH('Stata dataset (nominal)'!K$1, PR24_after_overrides!$D$2:$AU$2, 0)), INDEX('Cyclical_after overrides'!$A$1:$BD$245,MATCH('Stata dataset (nominal)'!$A31,'Cyclical_after overrides'!$A$1:$A$245,0),MATCH('Stata dataset (nominal)'!K$1,'Cyclical_after overrides'!$A$1:$BD$1,0))), "")</f>
        <v/>
      </c>
      <c r="L31" s="179">
        <f>_xlfn.IFNA(IF($C31 &gt; "2023-24", INDEX(PR24_after_overrides!$D$3:$AU$128, MATCH('Stata dataset (nominal)'!$A31, PR24_after_overrides!$A$3:$A$128, 0), MATCH('Stata dataset (nominal)'!L$1, PR24_after_overrides!$D$2:$AU$2, 0)), INDEX('Cyclical_after overrides'!$A$1:$BD$245,MATCH('Stata dataset (nominal)'!$A31,'Cyclical_after overrides'!$A$1:$A$245,0),MATCH('Stata dataset (nominal)'!L$1,'Cyclical_after overrides'!$A$1:$BD$1,0))), "")</f>
        <v>0</v>
      </c>
      <c r="M31" s="179">
        <f>_xlfn.IFNA(IF($C31 &gt; "2023-24", INDEX(PR24_after_overrides!$D$3:$AU$128, MATCH('Stata dataset (nominal)'!$A31, PR24_after_overrides!$A$3:$A$128, 0), MATCH('Stata dataset (nominal)'!M$1, PR24_after_overrides!$D$2:$AU$2, 0)), INDEX('Cyclical_after overrides'!$A$1:$BD$245,MATCH('Stata dataset (nominal)'!$A31,'Cyclical_after overrides'!$A$1:$A$245,0),MATCH('Stata dataset (nominal)'!M$1,'Cyclical_after overrides'!$A$1:$BD$1,0))), "")</f>
        <v>4.8372198122108447E-2</v>
      </c>
      <c r="N31" s="179">
        <f>_xlfn.IFNA(IF($C31 &gt; "2023-24", INDEX(PR24_after_overrides!$D$3:$AU$128, MATCH('Stata dataset (nominal)'!$A31, PR24_after_overrides!$A$3:$A$128, 0), MATCH('Stata dataset (nominal)'!N$1, PR24_after_overrides!$D$2:$AU$2, 0)), INDEX('Cyclical_after overrides'!$A$1:$BD$245,MATCH('Stata dataset (nominal)'!$A31,'Cyclical_after overrides'!$A$1:$A$245,0),MATCH('Stata dataset (nominal)'!N$1,'Cyclical_after overrides'!$A$1:$BD$1,0))), "")</f>
        <v>0.68066593071824022</v>
      </c>
      <c r="O31" s="179">
        <f>_xlfn.IFNA(IF($C31 &gt; "2023-24", INDEX(PR24_after_overrides!$D$3:$AU$128, MATCH('Stata dataset (nominal)'!$A31, PR24_after_overrides!$A$3:$A$128, 0), MATCH('Stata dataset (nominal)'!O$1, PR24_after_overrides!$D$2:$AU$2, 0)), INDEX('Cyclical_after overrides'!$A$1:$BD$245,MATCH('Stata dataset (nominal)'!$A31,'Cyclical_after overrides'!$A$1:$A$245,0),MATCH('Stata dataset (nominal)'!O$1,'Cyclical_after overrides'!$A$1:$BD$1,0))), "")</f>
        <v>28.074000000000002</v>
      </c>
      <c r="P31" s="179">
        <f>_xlfn.IFNA(IF($C31 &gt; "2023-24", INDEX(PR24_after_overrides!$D$3:$AU$128, MATCH('Stata dataset (nominal)'!$A31, PR24_after_overrides!$A$3:$A$128, 0), MATCH('Stata dataset (nominal)'!P$1, PR24_after_overrides!$D$2:$AU$2, 0)), INDEX('Cyclical_after overrides'!$A$1:$BD$245,MATCH('Stata dataset (nominal)'!$A31,'Cyclical_after overrides'!$A$1:$A$245,0),MATCH('Stata dataset (nominal)'!P$1,'Cyclical_after overrides'!$A$1:$BD$1,0))), "")</f>
        <v>1.214</v>
      </c>
      <c r="Q31" s="179">
        <f>_xlfn.IFNA(IF($C31 &gt; "2023-24", INDEX(PR24_after_overrides!$D$3:$AU$128, MATCH('Stata dataset (nominal)'!$A31, PR24_after_overrides!$A$3:$A$128, 0), MATCH('Stata dataset (nominal)'!Q$1, PR24_after_overrides!$D$2:$AU$2, 0)), INDEX('Cyclical_after overrides'!$A$1:$BD$245,MATCH('Stata dataset (nominal)'!$A31,'Cyclical_after overrides'!$A$1:$A$245,0),MATCH('Stata dataset (nominal)'!Q$1,'Cyclical_after overrides'!$A$1:$BD$1,0))), "")</f>
        <v>8.391</v>
      </c>
      <c r="R31" s="179">
        <f>_xlfn.IFNA(IF($C31 &gt; "2023-24", INDEX(PR24_after_overrides!$D$3:$AU$128, MATCH('Stata dataset (nominal)'!$A31, PR24_after_overrides!$A$3:$A$128, 0), MATCH('Stata dataset (nominal)'!R$1, PR24_after_overrides!$D$2:$AU$2, 0)), INDEX('Cyclical_after overrides'!$A$1:$BD$245,MATCH('Stata dataset (nominal)'!$A31,'Cyclical_after overrides'!$A$1:$A$245,0),MATCH('Stata dataset (nominal)'!R$1,'Cyclical_after overrides'!$A$1:$BD$1,0))), "")</f>
        <v>51.670999999999999</v>
      </c>
      <c r="S31" s="179">
        <f>_xlfn.IFNA(IF($C31 &gt; "2023-24", INDEX(PR24_after_overrides!$D$3:$AU$128, MATCH('Stata dataset (nominal)'!$A31, PR24_after_overrides!$A$3:$A$128, 0), MATCH('Stata dataset (nominal)'!S$1, PR24_after_overrides!$D$2:$AU$2, 0)), INDEX('Cyclical_after overrides'!$A$1:$BD$245,MATCH('Stata dataset (nominal)'!$A31,'Cyclical_after overrides'!$A$1:$A$245,0),MATCH('Stata dataset (nominal)'!S$1,'Cyclical_after overrides'!$A$1:$BD$1,0))), "")</f>
        <v>0.71518358631786938</v>
      </c>
      <c r="T31" s="179">
        <f>_xlfn.IFNA(IF($C31 &gt; "2023-24", INDEX(PR24_after_overrides!$D$3:$AU$128, MATCH('Stata dataset (nominal)'!$A31, PR24_after_overrides!$A$3:$A$128, 0), MATCH('Stata dataset (nominal)'!T$1, PR24_after_overrides!$D$2:$AU$2, 0)), INDEX('Cyclical_after overrides'!$A$1:$BD$245,MATCH('Stata dataset (nominal)'!$A31,'Cyclical_after overrides'!$A$1:$A$245,0),MATCH('Stata dataset (nominal)'!T$1,'Cyclical_after overrides'!$A$1:$BD$1,0))), "")</f>
        <v>9.9878164136821308</v>
      </c>
      <c r="U31" s="179" t="str">
        <f>_xlfn.IFNA(IF($C31 &gt; "2023-24", INDEX(PR24_after_overrides!$D$3:$AU$128, MATCH('Stata dataset (nominal)'!$A31, PR24_after_overrides!$A$3:$A$128, 0), MATCH('Stata dataset (nominal)'!U$1, PR24_after_overrides!$D$2:$AU$2, 0)), INDEX('Cyclical_after overrides'!$A$1:$BD$245,MATCH('Stata dataset (nominal)'!$A31,'Cyclical_after overrides'!$A$1:$A$245,0),MATCH('Stata dataset (nominal)'!U$1,'Cyclical_after overrides'!$A$1:$BD$1,0))), "")</f>
        <v/>
      </c>
      <c r="V31" s="179" t="str">
        <f>_xlfn.IFNA(IF($C31 &gt; "2023-24", INDEX(PR24_after_overrides!$D$3:$AU$128, MATCH('Stata dataset (nominal)'!$A31, PR24_after_overrides!$A$3:$A$128, 0), MATCH('Stata dataset (nominal)'!V$1, PR24_after_overrides!$D$2:$AU$2, 0)), INDEX('Cyclical_after overrides'!$A$1:$BD$245,MATCH('Stata dataset (nominal)'!$A31,'Cyclical_after overrides'!$A$1:$A$245,0),MATCH('Stata dataset (nominal)'!V$1,'Cyclical_after overrides'!$A$1:$BD$1,0))), "")</f>
        <v/>
      </c>
      <c r="W31" s="179" t="str">
        <f>_xlfn.IFNA(IF($C31 &gt; "2023-24", INDEX(PR24_after_overrides!$D$3:$AU$128, MATCH('Stata dataset (nominal)'!$A31, PR24_after_overrides!$A$3:$A$128, 0), MATCH('Stata dataset (nominal)'!W$1, PR24_after_overrides!$D$2:$AU$2, 0)), INDEX('Cyclical_after overrides'!$A$1:$BD$245,MATCH('Stata dataset (nominal)'!$A31,'Cyclical_after overrides'!$A$1:$A$245,0),MATCH('Stata dataset (nominal)'!W$1,'Cyclical_after overrides'!$A$1:$BD$1,0))), "")</f>
        <v/>
      </c>
      <c r="X31" s="179" t="str">
        <f>_xlfn.IFNA(IF($C31 &gt; "2023-24", INDEX(PR24_after_overrides!$D$3:$AU$128, MATCH('Stata dataset (nominal)'!$A31, PR24_after_overrides!$A$3:$A$128, 0), MATCH('Stata dataset (nominal)'!X$1, PR24_after_overrides!$D$2:$AU$2, 0)), INDEX('Cyclical_after overrides'!$A$1:$BD$245,MATCH('Stata dataset (nominal)'!$A31,'Cyclical_after overrides'!$A$1:$A$245,0),MATCH('Stata dataset (nominal)'!X$1,'Cyclical_after overrides'!$A$1:$BD$1,0))), "")</f>
        <v/>
      </c>
      <c r="Y31" s="179" t="str">
        <f>_xlfn.IFNA(IF($C31 &gt; "2023-24", INDEX(PR24_after_overrides!$D$3:$AU$128, MATCH('Stata dataset (nominal)'!$A31, PR24_after_overrides!$A$3:$A$128, 0), MATCH('Stata dataset (nominal)'!Y$1, PR24_after_overrides!$D$2:$AU$2, 0)), INDEX('Cyclical_after overrides'!$A$1:$BD$245,MATCH('Stata dataset (nominal)'!$A31,'Cyclical_after overrides'!$A$1:$A$245,0),MATCH('Stata dataset (nominal)'!Y$1,'Cyclical_after overrides'!$A$1:$BD$1,0))), "")</f>
        <v/>
      </c>
      <c r="Z31" s="179" t="str">
        <f>_xlfn.IFNA(IF($C31 &gt; "2023-24", INDEX(PR24_after_overrides!$D$3:$AU$128, MATCH('Stata dataset (nominal)'!$A31, PR24_after_overrides!$A$3:$A$128, 0), MATCH('Stata dataset (nominal)'!Z$1, PR24_after_overrides!$D$2:$AU$2, 0)), INDEX('Cyclical_after overrides'!$A$1:$BD$245,MATCH('Stata dataset (nominal)'!$A31,'Cyclical_after overrides'!$A$1:$A$245,0),MATCH('Stata dataset (nominal)'!Z$1,'Cyclical_after overrides'!$A$1:$BD$1,0))), "")</f>
        <v/>
      </c>
      <c r="AA31" s="179">
        <f>_xlfn.IFNA(IF($C31 &gt; "2023-24", INDEX(PR24_after_overrides!$D$3:$AU$128, MATCH('Stata dataset (nominal)'!$A31, PR24_after_overrides!$A$3:$A$128, 0), MATCH('Stata dataset (nominal)'!AA$1, PR24_after_overrides!$D$2:$AU$2, 0)), INDEX('Cyclical_after overrides'!$A$1:$BD$245,MATCH('Stata dataset (nominal)'!$A31,'Cyclical_after overrides'!$A$1:$A$245,0),MATCH('Stata dataset (nominal)'!AA$1,'Cyclical_after overrides'!$A$1:$BD$1,0))), "")</f>
        <v>36.393261448831538</v>
      </c>
      <c r="AB31" s="179">
        <f>INDEX(Depreciation!$U$5:$U$318, MATCH('Stata dataset (nominal)'!$A31, Depreciation!$A$5:$A$318, 0))</f>
        <v>0.54245965036935895</v>
      </c>
      <c r="AC31" s="180" t="str">
        <f t="shared" si="1"/>
        <v/>
      </c>
      <c r="AD31" s="72">
        <f>INDEX(Recharges!$V$5:$V$318, MATCH('Stata dataset (nominal)'!$A31, Recharges!$A$5:$A$318, 0))</f>
        <v>4.3765322110479066E-2</v>
      </c>
    </row>
    <row r="32" spans="1:30" x14ac:dyDescent="0.4">
      <c r="A32" s="160" t="str">
        <f t="shared" si="0"/>
        <v>HDD30</v>
      </c>
      <c r="B32" s="160" t="s">
        <v>277</v>
      </c>
      <c r="C32" s="160" t="s">
        <v>522</v>
      </c>
      <c r="D32" s="179">
        <f>_xlfn.IFNA(IF($C32 &gt; "2023-24", INDEX(PR24_after_overrides!$D$3:$AU$128, MATCH('Stata dataset (nominal)'!$A32, PR24_after_overrides!$A$3:$A$128, 0), MATCH('Stata dataset (nominal)'!D$1, PR24_after_overrides!$D$2:$AU$2, 0)), INDEX('Cyclical_after overrides'!$A$1:$BD$245,MATCH('Stata dataset (nominal)'!$A32,'Cyclical_after overrides'!$A$1:$A$245,0),MATCH('Stata dataset (nominal)'!D$1,'Cyclical_after overrides'!$A$1:$BD$1,0))), "")</f>
        <v>0.85187901166654545</v>
      </c>
      <c r="E32" s="179">
        <f>_xlfn.IFNA(IF($C32 &gt; "2023-24", INDEX(PR24_after_overrides!$D$3:$AU$128, MATCH('Stata dataset (nominal)'!$A32, PR24_after_overrides!$A$3:$A$128, 0), MATCH('Stata dataset (nominal)'!E$1, PR24_after_overrides!$D$2:$AU$2, 0)), INDEX('Cyclical_after overrides'!$A$1:$BD$245,MATCH('Stata dataset (nominal)'!$A32,'Cyclical_after overrides'!$A$1:$A$245,0),MATCH('Stata dataset (nominal)'!E$1,'Cyclical_after overrides'!$A$1:$BD$1,0))), "")</f>
        <v>1.4203894959600616</v>
      </c>
      <c r="F32" s="179">
        <f>_xlfn.IFNA(IF($C32 &gt; "2023-24", INDEX(PR24_after_overrides!$D$3:$AU$128, MATCH('Stata dataset (nominal)'!$A32, PR24_after_overrides!$A$3:$A$128, 0), MATCH('Stata dataset (nominal)'!F$1, PR24_after_overrides!$D$2:$AU$2, 0)), INDEX('Cyclical_after overrides'!$A$1:$BD$245,MATCH('Stata dataset (nominal)'!$A32,'Cyclical_after overrides'!$A$1:$A$245,0),MATCH('Stata dataset (nominal)'!F$1,'Cyclical_after overrides'!$A$1:$BD$1,0))), "")</f>
        <v>7.9823541921722474E-2</v>
      </c>
      <c r="G32" s="179">
        <f>_xlfn.IFNA(IF($C32 &gt; "2023-24", INDEX(PR24_after_overrides!$D$3:$AU$128, MATCH('Stata dataset (nominal)'!$A32, PR24_after_overrides!$A$3:$A$128, 0), MATCH('Stata dataset (nominal)'!G$1, PR24_after_overrides!$D$2:$AU$2, 0)), INDEX('Cyclical_after overrides'!$A$1:$BD$245,MATCH('Stata dataset (nominal)'!$A32,'Cyclical_after overrides'!$A$1:$A$245,0),MATCH('Stata dataset (nominal)'!G$1,'Cyclical_after overrides'!$A$1:$BD$1,0))), "")</f>
        <v>0.68319560880062469</v>
      </c>
      <c r="H32" s="179">
        <f>_xlfn.IFNA(IF($C32 &gt; "2023-24", INDEX(PR24_after_overrides!$D$3:$AU$128, MATCH('Stata dataset (nominal)'!$A32, PR24_after_overrides!$A$3:$A$128, 0), MATCH('Stata dataset (nominal)'!H$1, PR24_after_overrides!$D$2:$AU$2, 0)), INDEX('Cyclical_after overrides'!$A$1:$BD$245,MATCH('Stata dataset (nominal)'!$A32,'Cyclical_after overrides'!$A$1:$A$245,0),MATCH('Stata dataset (nominal)'!H$1,'Cyclical_after overrides'!$A$1:$BD$1,0))), "")</f>
        <v>0.40968259015707564</v>
      </c>
      <c r="I32" s="179">
        <f>_xlfn.IFNA(IF($C32 &gt; "2023-24", INDEX(PR24_after_overrides!$D$3:$AU$128, MATCH('Stata dataset (nominal)'!$A32, PR24_after_overrides!$A$3:$A$128, 0), MATCH('Stata dataset (nominal)'!I$1, PR24_after_overrides!$D$2:$AU$2, 0)), INDEX('Cyclical_after overrides'!$A$1:$BD$245,MATCH('Stata dataset (nominal)'!$A32,'Cyclical_after overrides'!$A$1:$A$245,0),MATCH('Stata dataset (nominal)'!I$1,'Cyclical_after overrides'!$A$1:$BD$1,0))), "")</f>
        <v>0.26338834145127177</v>
      </c>
      <c r="J32" s="179">
        <f>_xlfn.IFNA(IF($C32 &gt; "2023-24", INDEX(PR24_after_overrides!$D$3:$AU$128, MATCH('Stata dataset (nominal)'!$A32, PR24_after_overrides!$A$3:$A$128, 0), MATCH('Stata dataset (nominal)'!J$1, PR24_after_overrides!$D$2:$AU$2, 0)), INDEX('Cyclical_after overrides'!$A$1:$BD$245,MATCH('Stata dataset (nominal)'!$A32,'Cyclical_after overrides'!$A$1:$A$245,0),MATCH('Stata dataset (nominal)'!J$1,'Cyclical_after overrides'!$A$1:$BD$1,0))), "")</f>
        <v>8.2171293154714321E-3</v>
      </c>
      <c r="K32" s="179" t="str">
        <f>_xlfn.IFNA(IF($C32 &gt; "2023-24", INDEX(PR24_after_overrides!$D$3:$AU$128, MATCH('Stata dataset (nominal)'!$A32, PR24_after_overrides!$A$3:$A$128, 0), MATCH('Stata dataset (nominal)'!K$1, PR24_after_overrides!$D$2:$AU$2, 0)), INDEX('Cyclical_after overrides'!$A$1:$BD$245,MATCH('Stata dataset (nominal)'!$A32,'Cyclical_after overrides'!$A$1:$A$245,0),MATCH('Stata dataset (nominal)'!K$1,'Cyclical_after overrides'!$A$1:$BD$1,0))), "")</f>
        <v/>
      </c>
      <c r="L32" s="179">
        <f>_xlfn.IFNA(IF($C32 &gt; "2023-24", INDEX(PR24_after_overrides!$D$3:$AU$128, MATCH('Stata dataset (nominal)'!$A32, PR24_after_overrides!$A$3:$A$128, 0), MATCH('Stata dataset (nominal)'!L$1, PR24_after_overrides!$D$2:$AU$2, 0)), INDEX('Cyclical_after overrides'!$A$1:$BD$245,MATCH('Stata dataset (nominal)'!$A32,'Cyclical_after overrides'!$A$1:$A$245,0),MATCH('Stata dataset (nominal)'!L$1,'Cyclical_after overrides'!$A$1:$BD$1,0))), "")</f>
        <v>0</v>
      </c>
      <c r="M32" s="179">
        <f>_xlfn.IFNA(IF($C32 &gt; "2023-24", INDEX(PR24_after_overrides!$D$3:$AU$128, MATCH('Stata dataset (nominal)'!$A32, PR24_after_overrides!$A$3:$A$128, 0), MATCH('Stata dataset (nominal)'!M$1, PR24_after_overrides!$D$2:$AU$2, 0)), INDEX('Cyclical_after overrides'!$A$1:$BD$245,MATCH('Stata dataset (nominal)'!$A32,'Cyclical_after overrides'!$A$1:$A$245,0),MATCH('Stata dataset (nominal)'!M$1,'Cyclical_after overrides'!$A$1:$BD$1,0))), "")</f>
        <v>5.0476651509324504E-2</v>
      </c>
      <c r="N32" s="179">
        <f>_xlfn.IFNA(IF($C32 &gt; "2023-24", INDEX(PR24_after_overrides!$D$3:$AU$128, MATCH('Stata dataset (nominal)'!$A32, PR24_after_overrides!$A$3:$A$128, 0), MATCH('Stata dataset (nominal)'!N$1, PR24_after_overrides!$D$2:$AU$2, 0)), INDEX('Cyclical_after overrides'!$A$1:$BD$245,MATCH('Stata dataset (nominal)'!$A32,'Cyclical_after overrides'!$A$1:$A$245,0),MATCH('Stata dataset (nominal)'!N$1,'Cyclical_after overrides'!$A$1:$BD$1,0))), "")</f>
        <v>0.68319560880062469</v>
      </c>
      <c r="O32" s="179">
        <f>_xlfn.IFNA(IF($C32 &gt; "2023-24", INDEX(PR24_after_overrides!$D$3:$AU$128, MATCH('Stata dataset (nominal)'!$A32, PR24_after_overrides!$A$3:$A$128, 0), MATCH('Stata dataset (nominal)'!O$1, PR24_after_overrides!$D$2:$AU$2, 0)), INDEX('Cyclical_after overrides'!$A$1:$BD$245,MATCH('Stata dataset (nominal)'!$A32,'Cyclical_after overrides'!$A$1:$A$245,0),MATCH('Stata dataset (nominal)'!O$1,'Cyclical_after overrides'!$A$1:$BD$1,0))), "")</f>
        <v>27.75</v>
      </c>
      <c r="P32" s="179">
        <f>_xlfn.IFNA(IF($C32 &gt; "2023-24", INDEX(PR24_after_overrides!$D$3:$AU$128, MATCH('Stata dataset (nominal)'!$A32, PR24_after_overrides!$A$3:$A$128, 0), MATCH('Stata dataset (nominal)'!P$1, PR24_after_overrides!$D$2:$AU$2, 0)), INDEX('Cyclical_after overrides'!$A$1:$BD$245,MATCH('Stata dataset (nominal)'!$A32,'Cyclical_after overrides'!$A$1:$A$245,0),MATCH('Stata dataset (nominal)'!P$1,'Cyclical_after overrides'!$A$1:$BD$1,0))), "")</f>
        <v>1.248</v>
      </c>
      <c r="Q32" s="179">
        <f>_xlfn.IFNA(IF($C32 &gt; "2023-24", INDEX(PR24_after_overrides!$D$3:$AU$128, MATCH('Stata dataset (nominal)'!$A32, PR24_after_overrides!$A$3:$A$128, 0), MATCH('Stata dataset (nominal)'!Q$1, PR24_after_overrides!$D$2:$AU$2, 0)), INDEX('Cyclical_after overrides'!$A$1:$BD$245,MATCH('Stata dataset (nominal)'!$A32,'Cyclical_after overrides'!$A$1:$A$245,0),MATCH('Stata dataset (nominal)'!Q$1,'Cyclical_after overrides'!$A$1:$BD$1,0))), "")</f>
        <v>8.2940000000000005</v>
      </c>
      <c r="R32" s="179">
        <f>_xlfn.IFNA(IF($C32 &gt; "2023-24", INDEX(PR24_after_overrides!$D$3:$AU$128, MATCH('Stata dataset (nominal)'!$A32, PR24_after_overrides!$A$3:$A$128, 0), MATCH('Stata dataset (nominal)'!R$1, PR24_after_overrides!$D$2:$AU$2, 0)), INDEX('Cyclical_after overrides'!$A$1:$BD$245,MATCH('Stata dataset (nominal)'!$A32,'Cyclical_after overrides'!$A$1:$A$245,0),MATCH('Stata dataset (nominal)'!R$1,'Cyclical_after overrides'!$A$1:$BD$1,0))), "")</f>
        <v>52.304000000000002</v>
      </c>
      <c r="S32" s="179">
        <f>_xlfn.IFNA(IF($C32 &gt; "2023-24", INDEX(PR24_after_overrides!$D$3:$AU$128, MATCH('Stata dataset (nominal)'!$A32, PR24_after_overrides!$A$3:$A$128, 0), MATCH('Stata dataset (nominal)'!S$1, PR24_after_overrides!$D$2:$AU$2, 0)), INDEX('Cyclical_after overrides'!$A$1:$BD$245,MATCH('Stata dataset (nominal)'!$A32,'Cyclical_after overrides'!$A$1:$A$245,0),MATCH('Stata dataset (nominal)'!S$1,'Cyclical_after overrides'!$A$1:$BD$1,0))), "")</f>
        <v>0.78246381999369852</v>
      </c>
      <c r="T32" s="179">
        <f>_xlfn.IFNA(IF($C32 &gt; "2023-24", INDEX(PR24_after_overrides!$D$3:$AU$128, MATCH('Stata dataset (nominal)'!$A32, PR24_after_overrides!$A$3:$A$128, 0), MATCH('Stata dataset (nominal)'!T$1, PR24_after_overrides!$D$2:$AU$2, 0)), INDEX('Cyclical_after overrides'!$A$1:$BD$245,MATCH('Stata dataset (nominal)'!$A32,'Cyclical_after overrides'!$A$1:$A$245,0),MATCH('Stata dataset (nominal)'!T$1,'Cyclical_after overrides'!$A$1:$BD$1,0))), "")</f>
        <v>10.120536180006299</v>
      </c>
      <c r="U32" s="179" t="str">
        <f>_xlfn.IFNA(IF($C32 &gt; "2023-24", INDEX(PR24_after_overrides!$D$3:$AU$128, MATCH('Stata dataset (nominal)'!$A32, PR24_after_overrides!$A$3:$A$128, 0), MATCH('Stata dataset (nominal)'!U$1, PR24_after_overrides!$D$2:$AU$2, 0)), INDEX('Cyclical_after overrides'!$A$1:$BD$245,MATCH('Stata dataset (nominal)'!$A32,'Cyclical_after overrides'!$A$1:$A$245,0),MATCH('Stata dataset (nominal)'!U$1,'Cyclical_after overrides'!$A$1:$BD$1,0))), "")</f>
        <v/>
      </c>
      <c r="V32" s="179" t="str">
        <f>_xlfn.IFNA(IF($C32 &gt; "2023-24", INDEX(PR24_after_overrides!$D$3:$AU$128, MATCH('Stata dataset (nominal)'!$A32, PR24_after_overrides!$A$3:$A$128, 0), MATCH('Stata dataset (nominal)'!V$1, PR24_after_overrides!$D$2:$AU$2, 0)), INDEX('Cyclical_after overrides'!$A$1:$BD$245,MATCH('Stata dataset (nominal)'!$A32,'Cyclical_after overrides'!$A$1:$A$245,0),MATCH('Stata dataset (nominal)'!V$1,'Cyclical_after overrides'!$A$1:$BD$1,0))), "")</f>
        <v/>
      </c>
      <c r="W32" s="179" t="str">
        <f>_xlfn.IFNA(IF($C32 &gt; "2023-24", INDEX(PR24_after_overrides!$D$3:$AU$128, MATCH('Stata dataset (nominal)'!$A32, PR24_after_overrides!$A$3:$A$128, 0), MATCH('Stata dataset (nominal)'!W$1, PR24_after_overrides!$D$2:$AU$2, 0)), INDEX('Cyclical_after overrides'!$A$1:$BD$245,MATCH('Stata dataset (nominal)'!$A32,'Cyclical_after overrides'!$A$1:$A$245,0),MATCH('Stata dataset (nominal)'!W$1,'Cyclical_after overrides'!$A$1:$BD$1,0))), "")</f>
        <v/>
      </c>
      <c r="X32" s="179" t="str">
        <f>_xlfn.IFNA(IF($C32 &gt; "2023-24", INDEX(PR24_after_overrides!$D$3:$AU$128, MATCH('Stata dataset (nominal)'!$A32, PR24_after_overrides!$A$3:$A$128, 0), MATCH('Stata dataset (nominal)'!X$1, PR24_after_overrides!$D$2:$AU$2, 0)), INDEX('Cyclical_after overrides'!$A$1:$BD$245,MATCH('Stata dataset (nominal)'!$A32,'Cyclical_after overrides'!$A$1:$A$245,0),MATCH('Stata dataset (nominal)'!X$1,'Cyclical_after overrides'!$A$1:$BD$1,0))), "")</f>
        <v/>
      </c>
      <c r="Y32" s="179" t="str">
        <f>_xlfn.IFNA(IF($C32 &gt; "2023-24", INDEX(PR24_after_overrides!$D$3:$AU$128, MATCH('Stata dataset (nominal)'!$A32, PR24_after_overrides!$A$3:$A$128, 0), MATCH('Stata dataset (nominal)'!Y$1, PR24_after_overrides!$D$2:$AU$2, 0)), INDEX('Cyclical_after overrides'!$A$1:$BD$245,MATCH('Stata dataset (nominal)'!$A32,'Cyclical_after overrides'!$A$1:$A$245,0),MATCH('Stata dataset (nominal)'!Y$1,'Cyclical_after overrides'!$A$1:$BD$1,0))), "")</f>
        <v/>
      </c>
      <c r="Z32" s="179" t="str">
        <f>_xlfn.IFNA(IF($C32 &gt; "2023-24", INDEX(PR24_after_overrides!$D$3:$AU$128, MATCH('Stata dataset (nominal)'!$A32, PR24_after_overrides!$A$3:$A$128, 0), MATCH('Stata dataset (nominal)'!Z$1, PR24_after_overrides!$D$2:$AU$2, 0)), INDEX('Cyclical_after overrides'!$A$1:$BD$245,MATCH('Stata dataset (nominal)'!$A32,'Cyclical_after overrides'!$A$1:$A$245,0),MATCH('Stata dataset (nominal)'!Z$1,'Cyclical_after overrides'!$A$1:$BD$1,0))), "")</f>
        <v/>
      </c>
      <c r="AA32" s="179">
        <f>_xlfn.IFNA(IF($C32 &gt; "2023-24", INDEX(PR24_after_overrides!$D$3:$AU$128, MATCH('Stata dataset (nominal)'!$A32, PR24_after_overrides!$A$3:$A$128, 0), MATCH('Stata dataset (nominal)'!AA$1, PR24_after_overrides!$D$2:$AU$2, 0)), INDEX('Cyclical_after overrides'!$A$1:$BD$245,MATCH('Stata dataset (nominal)'!$A32,'Cyclical_after overrides'!$A$1:$A$245,0),MATCH('Stata dataset (nominal)'!AA$1,'Cyclical_after overrides'!$A$1:$BD$1,0))), "")</f>
        <v>38.168629770724472</v>
      </c>
      <c r="AB32" s="179">
        <f>INDEX(Depreciation!$U$5:$U$318, MATCH('Stata dataset (nominal)'!$A32, Depreciation!$A$5:$A$318, 0))</f>
        <v>0.620980201126341</v>
      </c>
      <c r="AC32" s="180" t="str">
        <f t="shared" si="1"/>
        <v/>
      </c>
      <c r="AD32" s="72">
        <f>INDEX(Recharges!$V$5:$V$318, MATCH('Stata dataset (nominal)'!$A32, Recharges!$A$5:$A$318, 0))</f>
        <v>2.3477512329918376E-2</v>
      </c>
    </row>
    <row r="33" spans="1:30" x14ac:dyDescent="0.4">
      <c r="A33" s="160" t="str">
        <f t="shared" si="0"/>
        <v>NES14</v>
      </c>
      <c r="B33" s="160" t="s">
        <v>265</v>
      </c>
      <c r="C33" s="160" t="s">
        <v>243</v>
      </c>
      <c r="D33" s="179">
        <f>_xlfn.IFNA(IF($C33 &gt; "2023-24", INDEX(PR24_after_overrides!$D$3:$AU$128, MATCH('Stata dataset (nominal)'!$A33, PR24_after_overrides!$A$3:$A$128, 0), MATCH('Stata dataset (nominal)'!D$1, PR24_after_overrides!$D$2:$AU$2, 0)), INDEX('Cyclical_after overrides'!$A$1:$BD$245,MATCH('Stata dataset (nominal)'!$A33,'Cyclical_after overrides'!$A$1:$A$245,0),MATCH('Stata dataset (nominal)'!D$1,'Cyclical_after overrides'!$A$1:$BD$1,0))), "")</f>
        <v>1.24788708586883</v>
      </c>
      <c r="E33" s="179">
        <f>_xlfn.IFNA(IF($C33 &gt; "2023-24", INDEX(PR24_after_overrides!$D$3:$AU$128, MATCH('Stata dataset (nominal)'!$A33, PR24_after_overrides!$A$3:$A$128, 0), MATCH('Stata dataset (nominal)'!E$1, PR24_after_overrides!$D$2:$AU$2, 0)), INDEX('Cyclical_after overrides'!$A$1:$BD$245,MATCH('Stata dataset (nominal)'!$A33,'Cyclical_after overrides'!$A$1:$A$245,0),MATCH('Stata dataset (nominal)'!E$1,'Cyclical_after overrides'!$A$1:$BD$1,0))), "")</f>
        <v>11.6</v>
      </c>
      <c r="F33" s="179">
        <f>_xlfn.IFNA(IF($C33 &gt; "2023-24", INDEX(PR24_after_overrides!$D$3:$AU$128, MATCH('Stata dataset (nominal)'!$A33, PR24_after_overrides!$A$3:$A$128, 0), MATCH('Stata dataset (nominal)'!F$1, PR24_after_overrides!$D$2:$AU$2, 0)), INDEX('Cyclical_after overrides'!$A$1:$BD$245,MATCH('Stata dataset (nominal)'!$A33,'Cyclical_after overrides'!$A$1:$A$245,0),MATCH('Stata dataset (nominal)'!F$1,'Cyclical_after overrides'!$A$1:$BD$1,0))), "")</f>
        <v>4.3</v>
      </c>
      <c r="G33" s="179">
        <f>_xlfn.IFNA(IF($C33 &gt; "2023-24", INDEX(PR24_after_overrides!$D$3:$AU$128, MATCH('Stata dataset (nominal)'!$A33, PR24_after_overrides!$A$3:$A$128, 0), MATCH('Stata dataset (nominal)'!G$1, PR24_after_overrides!$D$2:$AU$2, 0)), INDEX('Cyclical_after overrides'!$A$1:$BD$245,MATCH('Stata dataset (nominal)'!$A33,'Cyclical_after overrides'!$A$1:$A$245,0),MATCH('Stata dataset (nominal)'!G$1,'Cyclical_after overrides'!$A$1:$BD$1,0))), "")</f>
        <v>18.5</v>
      </c>
      <c r="H33" s="179">
        <f>_xlfn.IFNA(IF($C33 &gt; "2023-24", INDEX(PR24_after_overrides!$D$3:$AU$128, MATCH('Stata dataset (nominal)'!$A33, PR24_after_overrides!$A$3:$A$128, 0), MATCH('Stata dataset (nominal)'!H$1, PR24_after_overrides!$D$2:$AU$2, 0)), INDEX('Cyclical_after overrides'!$A$1:$BD$245,MATCH('Stata dataset (nominal)'!$A33,'Cyclical_after overrides'!$A$1:$A$245,0),MATCH('Stata dataset (nominal)'!H$1,'Cyclical_after overrides'!$A$1:$BD$1,0))), "")</f>
        <v>2.1</v>
      </c>
      <c r="I33" s="179">
        <f>_xlfn.IFNA(IF($C33 &gt; "2023-24", INDEX(PR24_after_overrides!$D$3:$AU$128, MATCH('Stata dataset (nominal)'!$A33, PR24_after_overrides!$A$3:$A$128, 0), MATCH('Stata dataset (nominal)'!I$1, PR24_after_overrides!$D$2:$AU$2, 0)), INDEX('Cyclical_after overrides'!$A$1:$BD$245,MATCH('Stata dataset (nominal)'!$A33,'Cyclical_after overrides'!$A$1:$A$245,0),MATCH('Stata dataset (nominal)'!I$1,'Cyclical_after overrides'!$A$1:$BD$1,0))), "")</f>
        <v>10</v>
      </c>
      <c r="J33" s="179">
        <f>_xlfn.IFNA(IF($C33 &gt; "2023-24", INDEX(PR24_after_overrides!$D$3:$AU$128, MATCH('Stata dataset (nominal)'!$A33, PR24_after_overrides!$A$3:$A$128, 0), MATCH('Stata dataset (nominal)'!J$1, PR24_after_overrides!$D$2:$AU$2, 0)), INDEX('Cyclical_after overrides'!$A$1:$BD$245,MATCH('Stata dataset (nominal)'!$A33,'Cyclical_after overrides'!$A$1:$A$245,0),MATCH('Stata dataset (nominal)'!J$1,'Cyclical_after overrides'!$A$1:$BD$1,0))), "")</f>
        <v>0.3</v>
      </c>
      <c r="K33" s="179">
        <f>_xlfn.IFNA(IF($C33 &gt; "2023-24", INDEX(PR24_after_overrides!$D$3:$AU$128, MATCH('Stata dataset (nominal)'!$A33, PR24_after_overrides!$A$3:$A$128, 0), MATCH('Stata dataset (nominal)'!K$1, PR24_after_overrides!$D$2:$AU$2, 0)), INDEX('Cyclical_after overrides'!$A$1:$BD$245,MATCH('Stata dataset (nominal)'!$A33,'Cyclical_after overrides'!$A$1:$A$245,0),MATCH('Stata dataset (nominal)'!K$1,'Cyclical_after overrides'!$A$1:$BD$1,0))), "")</f>
        <v>0</v>
      </c>
      <c r="L33" s="179">
        <f>_xlfn.IFNA(IF($C33 &gt; "2023-24", INDEX(PR24_after_overrides!$D$3:$AU$128, MATCH('Stata dataset (nominal)'!$A33, PR24_after_overrides!$A$3:$A$128, 0), MATCH('Stata dataset (nominal)'!L$1, PR24_after_overrides!$D$2:$AU$2, 0)), INDEX('Cyclical_after overrides'!$A$1:$BD$245,MATCH('Stata dataset (nominal)'!$A33,'Cyclical_after overrides'!$A$1:$A$245,0),MATCH('Stata dataset (nominal)'!L$1,'Cyclical_after overrides'!$A$1:$BD$1,0))), "")</f>
        <v>0.8</v>
      </c>
      <c r="M33" s="179">
        <f>_xlfn.IFNA(IF($C33 &gt; "2023-24", INDEX(PR24_after_overrides!$D$3:$AU$128, MATCH('Stata dataset (nominal)'!$A33, PR24_after_overrides!$A$3:$A$128, 0), MATCH('Stata dataset (nominal)'!M$1, PR24_after_overrides!$D$2:$AU$2, 0)), INDEX('Cyclical_after overrides'!$A$1:$BD$245,MATCH('Stata dataset (nominal)'!$A33,'Cyclical_after overrides'!$A$1:$A$245,0),MATCH('Stata dataset (nominal)'!M$1,'Cyclical_after overrides'!$A$1:$BD$1,0))), "")</f>
        <v>5.3819999999999997</v>
      </c>
      <c r="N33" s="179" t="str">
        <f>_xlfn.IFNA(IF($C33 &gt; "2023-24", INDEX(PR24_after_overrides!$D$3:$AU$128, MATCH('Stata dataset (nominal)'!$A33, PR24_after_overrides!$A$3:$A$128, 0), MATCH('Stata dataset (nominal)'!N$1, PR24_after_overrides!$D$2:$AU$2, 0)), INDEX('Cyclical_after overrides'!$A$1:$BD$245,MATCH('Stata dataset (nominal)'!$A33,'Cyclical_after overrides'!$A$1:$A$245,0),MATCH('Stata dataset (nominal)'!N$1,'Cyclical_after overrides'!$A$1:$BD$1,0))), "")</f>
        <v/>
      </c>
      <c r="O33" s="179">
        <f>_xlfn.IFNA(IF($C33 &gt; "2023-24", INDEX(PR24_after_overrides!$D$3:$AU$128, MATCH('Stata dataset (nominal)'!$A33, PR24_after_overrides!$A$3:$A$128, 0), MATCH('Stata dataset (nominal)'!O$1, PR24_after_overrides!$D$2:$AU$2, 0)), INDEX('Cyclical_after overrides'!$A$1:$BD$245,MATCH('Stata dataset (nominal)'!$A33,'Cyclical_after overrides'!$A$1:$A$245,0),MATCH('Stata dataset (nominal)'!O$1,'Cyclical_after overrides'!$A$1:$BD$1,0))), "")</f>
        <v>328.83100000000002</v>
      </c>
      <c r="P33" s="179">
        <f>_xlfn.IFNA(IF($C33 &gt; "2023-24", INDEX(PR24_after_overrides!$D$3:$AU$128, MATCH('Stata dataset (nominal)'!$A33, PR24_after_overrides!$A$3:$A$128, 0), MATCH('Stata dataset (nominal)'!P$1, PR24_after_overrides!$D$2:$AU$2, 0)), INDEX('Cyclical_after overrides'!$A$1:$BD$245,MATCH('Stata dataset (nominal)'!$A33,'Cyclical_after overrides'!$A$1:$A$245,0),MATCH('Stata dataset (nominal)'!P$1,'Cyclical_after overrides'!$A$1:$BD$1,0))), "")</f>
        <v>35.195999999999998</v>
      </c>
      <c r="Q33" s="179">
        <f>_xlfn.IFNA(IF($C33 &gt; "2023-24", INDEX(PR24_after_overrides!$D$3:$AU$128, MATCH('Stata dataset (nominal)'!$A33, PR24_after_overrides!$A$3:$A$128, 0), MATCH('Stata dataset (nominal)'!Q$1, PR24_after_overrides!$D$2:$AU$2, 0)), INDEX('Cyclical_after overrides'!$A$1:$BD$245,MATCH('Stata dataset (nominal)'!$A33,'Cyclical_after overrides'!$A$1:$A$245,0),MATCH('Stata dataset (nominal)'!Q$1,'Cyclical_after overrides'!$A$1:$BD$1,0))), "")</f>
        <v>752.673</v>
      </c>
      <c r="R33" s="179">
        <f>_xlfn.IFNA(IF($C33 &gt; "2023-24", INDEX(PR24_after_overrides!$D$3:$AU$128, MATCH('Stata dataset (nominal)'!$A33, PR24_after_overrides!$A$3:$A$128, 0), MATCH('Stata dataset (nominal)'!R$1, PR24_after_overrides!$D$2:$AU$2, 0)), INDEX('Cyclical_after overrides'!$A$1:$BD$245,MATCH('Stata dataset (nominal)'!$A33,'Cyclical_after overrides'!$A$1:$A$245,0),MATCH('Stata dataset (nominal)'!R$1,'Cyclical_after overrides'!$A$1:$BD$1,0))), "")</f>
        <v>395.48099999999999</v>
      </c>
      <c r="S33" s="179">
        <f>_xlfn.IFNA(IF($C33 &gt; "2023-24", INDEX(PR24_after_overrides!$D$3:$AU$128, MATCH('Stata dataset (nominal)'!$A33, PR24_after_overrides!$A$3:$A$128, 0), MATCH('Stata dataset (nominal)'!S$1, PR24_after_overrides!$D$2:$AU$2, 0)), INDEX('Cyclical_after overrides'!$A$1:$BD$245,MATCH('Stata dataset (nominal)'!$A33,'Cyclical_after overrides'!$A$1:$A$245,0),MATCH('Stata dataset (nominal)'!S$1,'Cyclical_after overrides'!$A$1:$BD$1,0))), "")</f>
        <v>31.207999999999998</v>
      </c>
      <c r="T33" s="179">
        <f>_xlfn.IFNA(IF($C33 &gt; "2023-24", INDEX(PR24_after_overrides!$D$3:$AU$128, MATCH('Stata dataset (nominal)'!$A33, PR24_after_overrides!$A$3:$A$128, 0), MATCH('Stata dataset (nominal)'!T$1, PR24_after_overrides!$D$2:$AU$2, 0)), INDEX('Cyclical_after overrides'!$A$1:$BD$245,MATCH('Stata dataset (nominal)'!$A33,'Cyclical_after overrides'!$A$1:$A$245,0),MATCH('Stata dataset (nominal)'!T$1,'Cyclical_after overrides'!$A$1:$BD$1,0))), "")</f>
        <v>300.45299999999997</v>
      </c>
      <c r="U33" s="179">
        <f>_xlfn.IFNA(IF($C33 &gt; "2023-24", INDEX(PR24_after_overrides!$D$3:$AU$128, MATCH('Stata dataset (nominal)'!$A33, PR24_after_overrides!$A$3:$A$128, 0), MATCH('Stata dataset (nominal)'!U$1, PR24_after_overrides!$D$2:$AU$2, 0)), INDEX('Cyclical_after overrides'!$A$1:$BD$245,MATCH('Stata dataset (nominal)'!$A33,'Cyclical_after overrides'!$A$1:$A$245,0),MATCH('Stata dataset (nominal)'!U$1,'Cyclical_after overrides'!$A$1:$BD$1,0))), "")</f>
        <v>28.638311099828169</v>
      </c>
      <c r="V33" s="179">
        <f>_xlfn.IFNA(IF($C33 &gt; "2023-24", INDEX(PR24_after_overrides!$D$3:$AU$128, MATCH('Stata dataset (nominal)'!$A33, PR24_after_overrides!$A$3:$A$128, 0), MATCH('Stata dataset (nominal)'!V$1, PR24_after_overrides!$D$2:$AU$2, 0)), INDEX('Cyclical_after overrides'!$A$1:$BD$245,MATCH('Stata dataset (nominal)'!$A33,'Cyclical_after overrides'!$A$1:$A$245,0),MATCH('Stata dataset (nominal)'!V$1,'Cyclical_after overrides'!$A$1:$BD$1,0))), "")</f>
        <v>134.80066196250203</v>
      </c>
      <c r="W33" s="179">
        <f>_xlfn.IFNA(IF($C33 &gt; "2023-24", INDEX(PR24_after_overrides!$D$3:$AU$128, MATCH('Stata dataset (nominal)'!$A33, PR24_after_overrides!$A$3:$A$128, 0), MATCH('Stata dataset (nominal)'!W$1, PR24_after_overrides!$D$2:$AU$2, 0)), INDEX('Cyclical_after overrides'!$A$1:$BD$245,MATCH('Stata dataset (nominal)'!$A33,'Cyclical_after overrides'!$A$1:$A$245,0),MATCH('Stata dataset (nominal)'!W$1,'Cyclical_after overrides'!$A$1:$BD$1,0))), "")</f>
        <v>2.6953781133334633</v>
      </c>
      <c r="X33" s="179">
        <f>_xlfn.IFNA(IF($C33 &gt; "2023-24", INDEX(PR24_after_overrides!$D$3:$AU$128, MATCH('Stata dataset (nominal)'!$A33, PR24_after_overrides!$A$3:$A$128, 0), MATCH('Stata dataset (nominal)'!X$1, PR24_after_overrides!$D$2:$AU$2, 0)), INDEX('Cyclical_after overrides'!$A$1:$BD$245,MATCH('Stata dataset (nominal)'!$A33,'Cyclical_after overrides'!$A$1:$A$245,0),MATCH('Stata dataset (nominal)'!X$1,'Cyclical_after overrides'!$A$1:$BD$1,0))), "")</f>
        <v>9.6672483697440263</v>
      </c>
      <c r="Y33" s="179">
        <f>_xlfn.IFNA(IF($C33 &gt; "2023-24", INDEX(PR24_after_overrides!$D$3:$AU$128, MATCH('Stata dataset (nominal)'!$A33, PR24_after_overrides!$A$3:$A$128, 0), MATCH('Stata dataset (nominal)'!Y$1, PR24_after_overrides!$D$2:$AU$2, 0)), INDEX('Cyclical_after overrides'!$A$1:$BD$245,MATCH('Stata dataset (nominal)'!$A33,'Cyclical_after overrides'!$A$1:$A$245,0),MATCH('Stata dataset (nominal)'!Y$1,'Cyclical_after overrides'!$A$1:$BD$1,0))), "")</f>
        <v>17.398328297211766</v>
      </c>
      <c r="Z33" s="179">
        <f>_xlfn.IFNA(IF($C33 &gt; "2023-24", INDEX(PR24_after_overrides!$D$3:$AU$128, MATCH('Stata dataset (nominal)'!$A33, PR24_after_overrides!$A$3:$A$128, 0), MATCH('Stata dataset (nominal)'!Z$1, PR24_after_overrides!$D$2:$AU$2, 0)), INDEX('Cyclical_after overrides'!$A$1:$BD$245,MATCH('Stata dataset (nominal)'!$A33,'Cyclical_after overrides'!$A$1:$A$245,0),MATCH('Stata dataset (nominal)'!Z$1,'Cyclical_after overrides'!$A$1:$BD$1,0))), "")</f>
        <v>17.398328297211766</v>
      </c>
      <c r="AA33" s="179">
        <f>_xlfn.IFNA(IF($C33 &gt; "2023-24", INDEX(PR24_after_overrides!$D$3:$AU$128, MATCH('Stata dataset (nominal)'!$A33, PR24_after_overrides!$A$3:$A$128, 0), MATCH('Stata dataset (nominal)'!AA$1, PR24_after_overrides!$D$2:$AU$2, 0)), INDEX('Cyclical_after overrides'!$A$1:$BD$245,MATCH('Stata dataset (nominal)'!$A33,'Cyclical_after overrides'!$A$1:$A$245,0),MATCH('Stata dataset (nominal)'!AA$1,'Cyclical_after overrides'!$A$1:$BD$1,0))), "")</f>
        <v>562.87958101811932</v>
      </c>
      <c r="AB33" s="179">
        <f>INDEX(Depreciation!$U$5:$U$318, MATCH('Stata dataset (nominal)'!$A33, Depreciation!$A$5:$A$318, 0))</f>
        <v>2.73</v>
      </c>
      <c r="AC33" s="180">
        <f t="shared" si="1"/>
        <v>3.2197272727272721</v>
      </c>
      <c r="AD33" s="72">
        <f>INDEX(Recharges!$V$5:$V$318, MATCH('Stata dataset (nominal)'!$A33, Recharges!$A$5:$A$318, 0))</f>
        <v>1.218</v>
      </c>
    </row>
    <row r="34" spans="1:30" x14ac:dyDescent="0.4">
      <c r="A34" s="160" t="str">
        <f t="shared" si="0"/>
        <v>NES15</v>
      </c>
      <c r="B34" s="160" t="s">
        <v>265</v>
      </c>
      <c r="C34" s="160" t="s">
        <v>245</v>
      </c>
      <c r="D34" s="179">
        <f>_xlfn.IFNA(IF($C34 &gt; "2023-24", INDEX(PR24_after_overrides!$D$3:$AU$128, MATCH('Stata dataset (nominal)'!$A34, PR24_after_overrides!$A$3:$A$128, 0), MATCH('Stata dataset (nominal)'!D$1, PR24_after_overrides!$D$2:$AU$2, 0)), INDEX('Cyclical_after overrides'!$A$1:$BD$245,MATCH('Stata dataset (nominal)'!$A34,'Cyclical_after overrides'!$A$1:$A$245,0),MATCH('Stata dataset (nominal)'!D$1,'Cyclical_after overrides'!$A$1:$BD$1,0))), "")</f>
        <v>1.2338096431854266</v>
      </c>
      <c r="E34" s="179">
        <f>_xlfn.IFNA(IF($C34 &gt; "2023-24", INDEX(PR24_after_overrides!$D$3:$AU$128, MATCH('Stata dataset (nominal)'!$A34, PR24_after_overrides!$A$3:$A$128, 0), MATCH('Stata dataset (nominal)'!E$1, PR24_after_overrides!$D$2:$AU$2, 0)), INDEX('Cyclical_after overrides'!$A$1:$BD$245,MATCH('Stata dataset (nominal)'!$A34,'Cyclical_after overrides'!$A$1:$A$245,0),MATCH('Stata dataset (nominal)'!E$1,'Cyclical_after overrides'!$A$1:$BD$1,0))), "")</f>
        <v>12.2</v>
      </c>
      <c r="F34" s="179">
        <f>_xlfn.IFNA(IF($C34 &gt; "2023-24", INDEX(PR24_after_overrides!$D$3:$AU$128, MATCH('Stata dataset (nominal)'!$A34, PR24_after_overrides!$A$3:$A$128, 0), MATCH('Stata dataset (nominal)'!F$1, PR24_after_overrides!$D$2:$AU$2, 0)), INDEX('Cyclical_after overrides'!$A$1:$BD$245,MATCH('Stata dataset (nominal)'!$A34,'Cyclical_after overrides'!$A$1:$A$245,0),MATCH('Stata dataset (nominal)'!F$1,'Cyclical_after overrides'!$A$1:$BD$1,0))), "")</f>
        <v>4.0999999999999996</v>
      </c>
      <c r="G34" s="179">
        <f>_xlfn.IFNA(IF($C34 &gt; "2023-24", INDEX(PR24_after_overrides!$D$3:$AU$128, MATCH('Stata dataset (nominal)'!$A34, PR24_after_overrides!$A$3:$A$128, 0), MATCH('Stata dataset (nominal)'!G$1, PR24_after_overrides!$D$2:$AU$2, 0)), INDEX('Cyclical_after overrides'!$A$1:$BD$245,MATCH('Stata dataset (nominal)'!$A34,'Cyclical_after overrides'!$A$1:$A$245,0),MATCH('Stata dataset (nominal)'!G$1,'Cyclical_after overrides'!$A$1:$BD$1,0))), "")</f>
        <v>19.600000000000001</v>
      </c>
      <c r="H34" s="179">
        <f>_xlfn.IFNA(IF($C34 &gt; "2023-24", INDEX(PR24_after_overrides!$D$3:$AU$128, MATCH('Stata dataset (nominal)'!$A34, PR24_after_overrides!$A$3:$A$128, 0), MATCH('Stata dataset (nominal)'!H$1, PR24_after_overrides!$D$2:$AU$2, 0)), INDEX('Cyclical_after overrides'!$A$1:$BD$245,MATCH('Stata dataset (nominal)'!$A34,'Cyclical_after overrides'!$A$1:$A$245,0),MATCH('Stata dataset (nominal)'!H$1,'Cyclical_after overrides'!$A$1:$BD$1,0))), "")</f>
        <v>2</v>
      </c>
      <c r="I34" s="179">
        <f>_xlfn.IFNA(IF($C34 &gt; "2023-24", INDEX(PR24_after_overrides!$D$3:$AU$128, MATCH('Stata dataset (nominal)'!$A34, PR24_after_overrides!$A$3:$A$128, 0), MATCH('Stata dataset (nominal)'!I$1, PR24_after_overrides!$D$2:$AU$2, 0)), INDEX('Cyclical_after overrides'!$A$1:$BD$245,MATCH('Stata dataset (nominal)'!$A34,'Cyclical_after overrides'!$A$1:$A$245,0),MATCH('Stata dataset (nominal)'!I$1,'Cyclical_after overrides'!$A$1:$BD$1,0))), "")</f>
        <v>10.3</v>
      </c>
      <c r="J34" s="179">
        <f>_xlfn.IFNA(IF($C34 &gt; "2023-24", INDEX(PR24_after_overrides!$D$3:$AU$128, MATCH('Stata dataset (nominal)'!$A34, PR24_after_overrides!$A$3:$A$128, 0), MATCH('Stata dataset (nominal)'!J$1, PR24_after_overrides!$D$2:$AU$2, 0)), INDEX('Cyclical_after overrides'!$A$1:$BD$245,MATCH('Stata dataset (nominal)'!$A34,'Cyclical_after overrides'!$A$1:$A$245,0),MATCH('Stata dataset (nominal)'!J$1,'Cyclical_after overrides'!$A$1:$BD$1,0))), "")</f>
        <v>0.3</v>
      </c>
      <c r="K34" s="179">
        <f>_xlfn.IFNA(IF($C34 &gt; "2023-24", INDEX(PR24_after_overrides!$D$3:$AU$128, MATCH('Stata dataset (nominal)'!$A34, PR24_after_overrides!$A$3:$A$128, 0), MATCH('Stata dataset (nominal)'!K$1, PR24_after_overrides!$D$2:$AU$2, 0)), INDEX('Cyclical_after overrides'!$A$1:$BD$245,MATCH('Stata dataset (nominal)'!$A34,'Cyclical_after overrides'!$A$1:$A$245,0),MATCH('Stata dataset (nominal)'!K$1,'Cyclical_after overrides'!$A$1:$BD$1,0))), "")</f>
        <v>0</v>
      </c>
      <c r="L34" s="179">
        <f>_xlfn.IFNA(IF($C34 &gt; "2023-24", INDEX(PR24_after_overrides!$D$3:$AU$128, MATCH('Stata dataset (nominal)'!$A34, PR24_after_overrides!$A$3:$A$128, 0), MATCH('Stata dataset (nominal)'!L$1, PR24_after_overrides!$D$2:$AU$2, 0)), INDEX('Cyclical_after overrides'!$A$1:$BD$245,MATCH('Stata dataset (nominal)'!$A34,'Cyclical_after overrides'!$A$1:$A$245,0),MATCH('Stata dataset (nominal)'!L$1,'Cyclical_after overrides'!$A$1:$BD$1,0))), "")</f>
        <v>0.7</v>
      </c>
      <c r="M34" s="179">
        <f>_xlfn.IFNA(IF($C34 &gt; "2023-24", INDEX(PR24_after_overrides!$D$3:$AU$128, MATCH('Stata dataset (nominal)'!$A34, PR24_after_overrides!$A$3:$A$128, 0), MATCH('Stata dataset (nominal)'!M$1, PR24_after_overrides!$D$2:$AU$2, 0)), INDEX('Cyclical_after overrides'!$A$1:$BD$245,MATCH('Stata dataset (nominal)'!$A34,'Cyclical_after overrides'!$A$1:$A$245,0),MATCH('Stata dataset (nominal)'!M$1,'Cyclical_after overrides'!$A$1:$BD$1,0))), "")</f>
        <v>3.9670000000000001</v>
      </c>
      <c r="N34" s="179" t="str">
        <f>_xlfn.IFNA(IF($C34 &gt; "2023-24", INDEX(PR24_after_overrides!$D$3:$AU$128, MATCH('Stata dataset (nominal)'!$A34, PR24_after_overrides!$A$3:$A$128, 0), MATCH('Stata dataset (nominal)'!N$1, PR24_after_overrides!$D$2:$AU$2, 0)), INDEX('Cyclical_after overrides'!$A$1:$BD$245,MATCH('Stata dataset (nominal)'!$A34,'Cyclical_after overrides'!$A$1:$A$245,0),MATCH('Stata dataset (nominal)'!N$1,'Cyclical_after overrides'!$A$1:$BD$1,0))), "")</f>
        <v/>
      </c>
      <c r="O34" s="179">
        <f>_xlfn.IFNA(IF($C34 &gt; "2023-24", INDEX(PR24_after_overrides!$D$3:$AU$128, MATCH('Stata dataset (nominal)'!$A34, PR24_after_overrides!$A$3:$A$128, 0), MATCH('Stata dataset (nominal)'!O$1, PR24_after_overrides!$D$2:$AU$2, 0)), INDEX('Cyclical_after overrides'!$A$1:$BD$245,MATCH('Stata dataset (nominal)'!$A34,'Cyclical_after overrides'!$A$1:$A$245,0),MATCH('Stata dataset (nominal)'!O$1,'Cyclical_after overrides'!$A$1:$BD$1,0))), "")</f>
        <v>318.88900000000001</v>
      </c>
      <c r="P34" s="179">
        <f>_xlfn.IFNA(IF($C34 &gt; "2023-24", INDEX(PR24_after_overrides!$D$3:$AU$128, MATCH('Stata dataset (nominal)'!$A34, PR24_after_overrides!$A$3:$A$128, 0), MATCH('Stata dataset (nominal)'!P$1, PR24_after_overrides!$D$2:$AU$2, 0)), INDEX('Cyclical_after overrides'!$A$1:$BD$245,MATCH('Stata dataset (nominal)'!$A34,'Cyclical_after overrides'!$A$1:$A$245,0),MATCH('Stata dataset (nominal)'!P$1,'Cyclical_after overrides'!$A$1:$BD$1,0))), "")</f>
        <v>34.356999999999999</v>
      </c>
      <c r="Q34" s="179">
        <f>_xlfn.IFNA(IF($C34 &gt; "2023-24", INDEX(PR24_after_overrides!$D$3:$AU$128, MATCH('Stata dataset (nominal)'!$A34, PR24_after_overrides!$A$3:$A$128, 0), MATCH('Stata dataset (nominal)'!Q$1, PR24_after_overrides!$D$2:$AU$2, 0)), INDEX('Cyclical_after overrides'!$A$1:$BD$245,MATCH('Stata dataset (nominal)'!$A34,'Cyclical_after overrides'!$A$1:$A$245,0),MATCH('Stata dataset (nominal)'!Q$1,'Cyclical_after overrides'!$A$1:$BD$1,0))), "")</f>
        <v>735.64800000000002</v>
      </c>
      <c r="R34" s="179">
        <f>_xlfn.IFNA(IF($C34 &gt; "2023-24", INDEX(PR24_after_overrides!$D$3:$AU$128, MATCH('Stata dataset (nominal)'!$A34, PR24_after_overrides!$A$3:$A$128, 0), MATCH('Stata dataset (nominal)'!R$1, PR24_after_overrides!$D$2:$AU$2, 0)), INDEX('Cyclical_after overrides'!$A$1:$BD$245,MATCH('Stata dataset (nominal)'!$A34,'Cyclical_after overrides'!$A$1:$A$245,0),MATCH('Stata dataset (nominal)'!R$1,'Cyclical_after overrides'!$A$1:$BD$1,0))), "")</f>
        <v>410.839</v>
      </c>
      <c r="S34" s="179">
        <f>_xlfn.IFNA(IF($C34 &gt; "2023-24", INDEX(PR24_after_overrides!$D$3:$AU$128, MATCH('Stata dataset (nominal)'!$A34, PR24_after_overrides!$A$3:$A$128, 0), MATCH('Stata dataset (nominal)'!S$1, PR24_after_overrides!$D$2:$AU$2, 0)), INDEX('Cyclical_after overrides'!$A$1:$BD$245,MATCH('Stata dataset (nominal)'!$A34,'Cyclical_after overrides'!$A$1:$A$245,0),MATCH('Stata dataset (nominal)'!S$1,'Cyclical_after overrides'!$A$1:$BD$1,0))), "")</f>
        <v>30.635999999999999</v>
      </c>
      <c r="T34" s="179">
        <f>_xlfn.IFNA(IF($C34 &gt; "2023-24", INDEX(PR24_after_overrides!$D$3:$AU$128, MATCH('Stata dataset (nominal)'!$A34, PR24_after_overrides!$A$3:$A$128, 0), MATCH('Stata dataset (nominal)'!T$1, PR24_after_overrides!$D$2:$AU$2, 0)), INDEX('Cyclical_after overrides'!$A$1:$BD$245,MATCH('Stata dataset (nominal)'!$A34,'Cyclical_after overrides'!$A$1:$A$245,0),MATCH('Stata dataset (nominal)'!T$1,'Cyclical_after overrides'!$A$1:$BD$1,0))), "")</f>
        <v>322.18099999999998</v>
      </c>
      <c r="U34" s="179">
        <f>_xlfn.IFNA(IF($C34 &gt; "2023-24", INDEX(PR24_after_overrides!$D$3:$AU$128, MATCH('Stata dataset (nominal)'!$A34, PR24_after_overrides!$A$3:$A$128, 0), MATCH('Stata dataset (nominal)'!U$1, PR24_after_overrides!$D$2:$AU$2, 0)), INDEX('Cyclical_after overrides'!$A$1:$BD$245,MATCH('Stata dataset (nominal)'!$A34,'Cyclical_after overrides'!$A$1:$A$245,0),MATCH('Stata dataset (nominal)'!U$1,'Cyclical_after overrides'!$A$1:$BD$1,0))), "")</f>
        <v>28.873627330658156</v>
      </c>
      <c r="V34" s="179">
        <f>_xlfn.IFNA(IF($C34 &gt; "2023-24", INDEX(PR24_after_overrides!$D$3:$AU$128, MATCH('Stata dataset (nominal)'!$A34, PR24_after_overrides!$A$3:$A$128, 0), MATCH('Stata dataset (nominal)'!V$1, PR24_after_overrides!$D$2:$AU$2, 0)), INDEX('Cyclical_after overrides'!$A$1:$BD$245,MATCH('Stata dataset (nominal)'!$A34,'Cyclical_after overrides'!$A$1:$A$245,0),MATCH('Stata dataset (nominal)'!V$1,'Cyclical_after overrides'!$A$1:$BD$1,0))), "")</f>
        <v>131.86368812165941</v>
      </c>
      <c r="W34" s="179">
        <f>_xlfn.IFNA(IF($C34 &gt; "2023-24", INDEX(PR24_after_overrides!$D$3:$AU$128, MATCH('Stata dataset (nominal)'!$A34, PR24_after_overrides!$A$3:$A$128, 0), MATCH('Stata dataset (nominal)'!W$1, PR24_after_overrides!$D$2:$AU$2, 0)), INDEX('Cyclical_after overrides'!$A$1:$BD$245,MATCH('Stata dataset (nominal)'!$A34,'Cyclical_after overrides'!$A$1:$A$245,0),MATCH('Stata dataset (nominal)'!W$1,'Cyclical_after overrides'!$A$1:$BD$1,0))), "")</f>
        <v>2.665283380329142</v>
      </c>
      <c r="X34" s="179">
        <f>_xlfn.IFNA(IF($C34 &gt; "2023-24", INDEX(PR24_after_overrides!$D$3:$AU$128, MATCH('Stata dataset (nominal)'!$A34, PR24_after_overrides!$A$3:$A$128, 0), MATCH('Stata dataset (nominal)'!X$1, PR24_after_overrides!$D$2:$AU$2, 0)), INDEX('Cyclical_after overrides'!$A$1:$BD$245,MATCH('Stata dataset (nominal)'!$A34,'Cyclical_after overrides'!$A$1:$A$245,0),MATCH('Stata dataset (nominal)'!X$1,'Cyclical_after overrides'!$A$1:$BD$1,0))), "")</f>
        <v>9.6672483697440263</v>
      </c>
      <c r="Y34" s="179">
        <f>_xlfn.IFNA(IF($C34 &gt; "2023-24", INDEX(PR24_after_overrides!$D$3:$AU$128, MATCH('Stata dataset (nominal)'!$A34, PR24_after_overrides!$A$3:$A$128, 0), MATCH('Stata dataset (nominal)'!Y$1, PR24_after_overrides!$D$2:$AU$2, 0)), INDEX('Cyclical_after overrides'!$A$1:$BD$245,MATCH('Stata dataset (nominal)'!$A34,'Cyclical_after overrides'!$A$1:$A$245,0),MATCH('Stata dataset (nominal)'!Y$1,'Cyclical_after overrides'!$A$1:$BD$1,0))), "")</f>
        <v>17.397904553773483</v>
      </c>
      <c r="Z34" s="179">
        <f>_xlfn.IFNA(IF($C34 &gt; "2023-24", INDEX(PR24_after_overrides!$D$3:$AU$128, MATCH('Stata dataset (nominal)'!$A34, PR24_after_overrides!$A$3:$A$128, 0), MATCH('Stata dataset (nominal)'!Z$1, PR24_after_overrides!$D$2:$AU$2, 0)), INDEX('Cyclical_after overrides'!$A$1:$BD$245,MATCH('Stata dataset (nominal)'!$A34,'Cyclical_after overrides'!$A$1:$A$245,0),MATCH('Stata dataset (nominal)'!Z$1,'Cyclical_after overrides'!$A$1:$BD$1,0))), "")</f>
        <v>17.397904553773483</v>
      </c>
      <c r="AA34" s="179">
        <f>_xlfn.IFNA(IF($C34 &gt; "2023-24", INDEX(PR24_after_overrides!$D$3:$AU$128, MATCH('Stata dataset (nominal)'!$A34, PR24_after_overrides!$A$3:$A$128, 0), MATCH('Stata dataset (nominal)'!AA$1, PR24_after_overrides!$D$2:$AU$2, 0)), INDEX('Cyclical_after overrides'!$A$1:$BD$245,MATCH('Stata dataset (nominal)'!$A34,'Cyclical_after overrides'!$A$1:$A$245,0),MATCH('Stata dataset (nominal)'!AA$1,'Cyclical_after overrides'!$A$1:$BD$1,0))), "")</f>
        <v>586.22149462995571</v>
      </c>
      <c r="AB34" s="179">
        <f>INDEX(Depreciation!$U$5:$U$318, MATCH('Stata dataset (nominal)'!$A34, Depreciation!$A$5:$A$318, 0))</f>
        <v>2.7610000000000001</v>
      </c>
      <c r="AC34" s="180">
        <f t="shared" si="1"/>
        <v>3.2197272727272721</v>
      </c>
      <c r="AD34" s="72">
        <f>INDEX(Recharges!$V$5:$V$318, MATCH('Stata dataset (nominal)'!$A34, Recharges!$A$5:$A$318, 0))</f>
        <v>1.232</v>
      </c>
    </row>
    <row r="35" spans="1:30" x14ac:dyDescent="0.4">
      <c r="A35" s="160" t="str">
        <f t="shared" si="0"/>
        <v>NES16</v>
      </c>
      <c r="B35" s="160" t="s">
        <v>265</v>
      </c>
      <c r="C35" s="160" t="s">
        <v>247</v>
      </c>
      <c r="D35" s="179">
        <f>_xlfn.IFNA(IF($C35 &gt; "2023-24", INDEX(PR24_after_overrides!$D$3:$AU$128, MATCH('Stata dataset (nominal)'!$A35, PR24_after_overrides!$A$3:$A$128, 0), MATCH('Stata dataset (nominal)'!D$1, PR24_after_overrides!$D$2:$AU$2, 0)), INDEX('Cyclical_after overrides'!$A$1:$BD$245,MATCH('Stata dataset (nominal)'!$A35,'Cyclical_after overrides'!$A$1:$A$245,0),MATCH('Stata dataset (nominal)'!D$1,'Cyclical_after overrides'!$A$1:$BD$1,0))), "")</f>
        <v>1.2283693843594008</v>
      </c>
      <c r="E35" s="179">
        <f>_xlfn.IFNA(IF($C35 &gt; "2023-24", INDEX(PR24_after_overrides!$D$3:$AU$128, MATCH('Stata dataset (nominal)'!$A35, PR24_after_overrides!$A$3:$A$128, 0), MATCH('Stata dataset (nominal)'!E$1, PR24_after_overrides!$D$2:$AU$2, 0)), INDEX('Cyclical_after overrides'!$A$1:$BD$245,MATCH('Stata dataset (nominal)'!$A35,'Cyclical_after overrides'!$A$1:$A$245,0),MATCH('Stata dataset (nominal)'!E$1,'Cyclical_after overrides'!$A$1:$BD$1,0))), "")</f>
        <v>12.694000000000001</v>
      </c>
      <c r="F35" s="179">
        <f>_xlfn.IFNA(IF($C35 &gt; "2023-24", INDEX(PR24_after_overrides!$D$3:$AU$128, MATCH('Stata dataset (nominal)'!$A35, PR24_after_overrides!$A$3:$A$128, 0), MATCH('Stata dataset (nominal)'!F$1, PR24_after_overrides!$D$2:$AU$2, 0)), INDEX('Cyclical_after overrides'!$A$1:$BD$245,MATCH('Stata dataset (nominal)'!$A35,'Cyclical_after overrides'!$A$1:$A$245,0),MATCH('Stata dataset (nominal)'!F$1,'Cyclical_after overrides'!$A$1:$BD$1,0))), "")</f>
        <v>4.6829999999999998</v>
      </c>
      <c r="G35" s="179">
        <f>_xlfn.IFNA(IF($C35 &gt; "2023-24", INDEX(PR24_after_overrides!$D$3:$AU$128, MATCH('Stata dataset (nominal)'!$A35, PR24_after_overrides!$A$3:$A$128, 0), MATCH('Stata dataset (nominal)'!G$1, PR24_after_overrides!$D$2:$AU$2, 0)), INDEX('Cyclical_after overrides'!$A$1:$BD$245,MATCH('Stata dataset (nominal)'!$A35,'Cyclical_after overrides'!$A$1:$A$245,0),MATCH('Stata dataset (nominal)'!G$1,'Cyclical_after overrides'!$A$1:$BD$1,0))), "")</f>
        <v>20.65</v>
      </c>
      <c r="H35" s="179">
        <f>_xlfn.IFNA(IF($C35 &gt; "2023-24", INDEX(PR24_after_overrides!$D$3:$AU$128, MATCH('Stata dataset (nominal)'!$A35, PR24_after_overrides!$A$3:$A$128, 0), MATCH('Stata dataset (nominal)'!H$1, PR24_after_overrides!$D$2:$AU$2, 0)), INDEX('Cyclical_after overrides'!$A$1:$BD$245,MATCH('Stata dataset (nominal)'!$A35,'Cyclical_after overrides'!$A$1:$A$245,0),MATCH('Stata dataset (nominal)'!H$1,'Cyclical_after overrides'!$A$1:$BD$1,0))), "")</f>
        <v>2.1920000000000002</v>
      </c>
      <c r="I35" s="179">
        <f>_xlfn.IFNA(IF($C35 &gt; "2023-24", INDEX(PR24_after_overrides!$D$3:$AU$128, MATCH('Stata dataset (nominal)'!$A35, PR24_after_overrides!$A$3:$A$128, 0), MATCH('Stata dataset (nominal)'!I$1, PR24_after_overrides!$D$2:$AU$2, 0)), INDEX('Cyclical_after overrides'!$A$1:$BD$245,MATCH('Stata dataset (nominal)'!$A35,'Cyclical_after overrides'!$A$1:$A$245,0),MATCH('Stata dataset (nominal)'!I$1,'Cyclical_after overrides'!$A$1:$BD$1,0))), "")</f>
        <v>0.9780000000000002</v>
      </c>
      <c r="J35" s="179" t="str">
        <f>_xlfn.IFNA(IF($C35 &gt; "2023-24", INDEX(PR24_after_overrides!$D$3:$AU$128, MATCH('Stata dataset (nominal)'!$A35, PR24_after_overrides!$A$3:$A$128, 0), MATCH('Stata dataset (nominal)'!J$1, PR24_after_overrides!$D$2:$AU$2, 0)), INDEX('Cyclical_after overrides'!$A$1:$BD$245,MATCH('Stata dataset (nominal)'!$A35,'Cyclical_after overrides'!$A$1:$A$245,0),MATCH('Stata dataset (nominal)'!J$1,'Cyclical_after overrides'!$A$1:$BD$1,0))), "")</f>
        <v/>
      </c>
      <c r="K35" s="179" t="str">
        <f>_xlfn.IFNA(IF($C35 &gt; "2023-24", INDEX(PR24_after_overrides!$D$3:$AU$128, MATCH('Stata dataset (nominal)'!$A35, PR24_after_overrides!$A$3:$A$128, 0), MATCH('Stata dataset (nominal)'!K$1, PR24_after_overrides!$D$2:$AU$2, 0)), INDEX('Cyclical_after overrides'!$A$1:$BD$245,MATCH('Stata dataset (nominal)'!$A35,'Cyclical_after overrides'!$A$1:$A$245,0),MATCH('Stata dataset (nominal)'!K$1,'Cyclical_after overrides'!$A$1:$BD$1,0))), "")</f>
        <v/>
      </c>
      <c r="L35" s="179">
        <f>_xlfn.IFNA(IF($C35 &gt; "2023-24", INDEX(PR24_after_overrides!$D$3:$AU$128, MATCH('Stata dataset (nominal)'!$A35, PR24_after_overrides!$A$3:$A$128, 0), MATCH('Stata dataset (nominal)'!L$1, PR24_after_overrides!$D$2:$AU$2, 0)), INDEX('Cyclical_after overrides'!$A$1:$BD$245,MATCH('Stata dataset (nominal)'!$A35,'Cyclical_after overrides'!$A$1:$A$245,0),MATCH('Stata dataset (nominal)'!L$1,'Cyclical_after overrides'!$A$1:$BD$1,0))), "")</f>
        <v>5.3999999999999999E-2</v>
      </c>
      <c r="M35" s="179">
        <f>_xlfn.IFNA(IF($C35 &gt; "2023-24", INDEX(PR24_after_overrides!$D$3:$AU$128, MATCH('Stata dataset (nominal)'!$A35, PR24_after_overrides!$A$3:$A$128, 0), MATCH('Stata dataset (nominal)'!M$1, PR24_after_overrides!$D$2:$AU$2, 0)), INDEX('Cyclical_after overrides'!$A$1:$BD$245,MATCH('Stata dataset (nominal)'!$A35,'Cyclical_after overrides'!$A$1:$A$245,0),MATCH('Stata dataset (nominal)'!M$1,'Cyclical_after overrides'!$A$1:$BD$1,0))), "")</f>
        <v>3.8460000000000001</v>
      </c>
      <c r="N35" s="179" t="str">
        <f>_xlfn.IFNA(IF($C35 &gt; "2023-24", INDEX(PR24_after_overrides!$D$3:$AU$128, MATCH('Stata dataset (nominal)'!$A35, PR24_after_overrides!$A$3:$A$128, 0), MATCH('Stata dataset (nominal)'!N$1, PR24_after_overrides!$D$2:$AU$2, 0)), INDEX('Cyclical_after overrides'!$A$1:$BD$245,MATCH('Stata dataset (nominal)'!$A35,'Cyclical_after overrides'!$A$1:$A$245,0),MATCH('Stata dataset (nominal)'!N$1,'Cyclical_after overrides'!$A$1:$BD$1,0))), "")</f>
        <v/>
      </c>
      <c r="O35" s="179">
        <f>_xlfn.IFNA(IF($C35 &gt; "2023-24", INDEX(PR24_after_overrides!$D$3:$AU$128, MATCH('Stata dataset (nominal)'!$A35, PR24_after_overrides!$A$3:$A$128, 0), MATCH('Stata dataset (nominal)'!O$1, PR24_after_overrides!$D$2:$AU$2, 0)), INDEX('Cyclical_after overrides'!$A$1:$BD$245,MATCH('Stata dataset (nominal)'!$A35,'Cyclical_after overrides'!$A$1:$A$245,0),MATCH('Stata dataset (nominal)'!O$1,'Cyclical_after overrides'!$A$1:$BD$1,0))), "")</f>
        <v>309.70400000000001</v>
      </c>
      <c r="P35" s="179">
        <f>_xlfn.IFNA(IF($C35 &gt; "2023-24", INDEX(PR24_after_overrides!$D$3:$AU$128, MATCH('Stata dataset (nominal)'!$A35, PR24_after_overrides!$A$3:$A$128, 0), MATCH('Stata dataset (nominal)'!P$1, PR24_after_overrides!$D$2:$AU$2, 0)), INDEX('Cyclical_after overrides'!$A$1:$BD$245,MATCH('Stata dataset (nominal)'!$A35,'Cyclical_after overrides'!$A$1:$A$245,0),MATCH('Stata dataset (nominal)'!P$1,'Cyclical_after overrides'!$A$1:$BD$1,0))), "")</f>
        <v>33.78</v>
      </c>
      <c r="Q35" s="179">
        <f>_xlfn.IFNA(IF($C35 &gt; "2023-24", INDEX(PR24_after_overrides!$D$3:$AU$128, MATCH('Stata dataset (nominal)'!$A35, PR24_after_overrides!$A$3:$A$128, 0), MATCH('Stata dataset (nominal)'!Q$1, PR24_after_overrides!$D$2:$AU$2, 0)), INDEX('Cyclical_after overrides'!$A$1:$BD$245,MATCH('Stata dataset (nominal)'!$A35,'Cyclical_after overrides'!$A$1:$A$245,0),MATCH('Stata dataset (nominal)'!Q$1,'Cyclical_after overrides'!$A$1:$BD$1,0))), "")</f>
        <v>720.49900000000002</v>
      </c>
      <c r="R35" s="179">
        <f>_xlfn.IFNA(IF($C35 &gt; "2023-24", INDEX(PR24_after_overrides!$D$3:$AU$128, MATCH('Stata dataset (nominal)'!$A35, PR24_after_overrides!$A$3:$A$128, 0), MATCH('Stata dataset (nominal)'!R$1, PR24_after_overrides!$D$2:$AU$2, 0)), INDEX('Cyclical_after overrides'!$A$1:$BD$245,MATCH('Stata dataset (nominal)'!$A35,'Cyclical_after overrides'!$A$1:$A$245,0),MATCH('Stata dataset (nominal)'!R$1,'Cyclical_after overrides'!$A$1:$BD$1,0))), "")</f>
        <v>424.06700000000001</v>
      </c>
      <c r="S35" s="179">
        <f>_xlfn.IFNA(IF($C35 &gt; "2023-24", INDEX(PR24_after_overrides!$D$3:$AU$128, MATCH('Stata dataset (nominal)'!$A35, PR24_after_overrides!$A$3:$A$128, 0), MATCH('Stata dataset (nominal)'!S$1, PR24_after_overrides!$D$2:$AU$2, 0)), INDEX('Cyclical_after overrides'!$A$1:$BD$245,MATCH('Stata dataset (nominal)'!$A35,'Cyclical_after overrides'!$A$1:$A$245,0),MATCH('Stata dataset (nominal)'!S$1,'Cyclical_after overrides'!$A$1:$BD$1,0))), "")</f>
        <v>31.498000000000001</v>
      </c>
      <c r="T35" s="179">
        <f>_xlfn.IFNA(IF($C35 &gt; "2023-24", INDEX(PR24_after_overrides!$D$3:$AU$128, MATCH('Stata dataset (nominal)'!$A35, PR24_after_overrides!$A$3:$A$128, 0), MATCH('Stata dataset (nominal)'!T$1, PR24_after_overrides!$D$2:$AU$2, 0)), INDEX('Cyclical_after overrides'!$A$1:$BD$245,MATCH('Stata dataset (nominal)'!$A35,'Cyclical_after overrides'!$A$1:$A$245,0),MATCH('Stata dataset (nominal)'!T$1,'Cyclical_after overrides'!$A$1:$BD$1,0))), "")</f>
        <v>341.11500000000001</v>
      </c>
      <c r="U35" s="179">
        <f>_xlfn.IFNA(IF($C35 &gt; "2023-24", INDEX(PR24_after_overrides!$D$3:$AU$128, MATCH('Stata dataset (nominal)'!$A35, PR24_after_overrides!$A$3:$A$128, 0), MATCH('Stata dataset (nominal)'!U$1, PR24_after_overrides!$D$2:$AU$2, 0)), INDEX('Cyclical_after overrides'!$A$1:$BD$245,MATCH('Stata dataset (nominal)'!$A35,'Cyclical_after overrides'!$A$1:$A$245,0),MATCH('Stata dataset (nominal)'!U$1,'Cyclical_after overrides'!$A$1:$BD$1,0))), "")</f>
        <v>28.717372294299011</v>
      </c>
      <c r="V35" s="179">
        <f>_xlfn.IFNA(IF($C35 &gt; "2023-24", INDEX(PR24_after_overrides!$D$3:$AU$128, MATCH('Stata dataset (nominal)'!$A35, PR24_after_overrides!$A$3:$A$128, 0), MATCH('Stata dataset (nominal)'!V$1, PR24_after_overrides!$D$2:$AU$2, 0)), INDEX('Cyclical_after overrides'!$A$1:$BD$245,MATCH('Stata dataset (nominal)'!$A35,'Cyclical_after overrides'!$A$1:$A$245,0),MATCH('Stata dataset (nominal)'!V$1,'Cyclical_after overrides'!$A$1:$BD$1,0))), "")</f>
        <v>132.07220120577426</v>
      </c>
      <c r="W35" s="179">
        <f>_xlfn.IFNA(IF($C35 &gt; "2023-24", INDEX(PR24_after_overrides!$D$3:$AU$128, MATCH('Stata dataset (nominal)'!$A35, PR24_after_overrides!$A$3:$A$128, 0), MATCH('Stata dataset (nominal)'!W$1, PR24_after_overrides!$D$2:$AU$2, 0)), INDEX('Cyclical_after overrides'!$A$1:$BD$245,MATCH('Stata dataset (nominal)'!$A35,'Cyclical_after overrides'!$A$1:$A$245,0),MATCH('Stata dataset (nominal)'!W$1,'Cyclical_after overrides'!$A$1:$BD$1,0))), "")</f>
        <v>2.6053818067708612</v>
      </c>
      <c r="X35" s="179">
        <f>_xlfn.IFNA(IF($C35 &gt; "2023-24", INDEX(PR24_after_overrides!$D$3:$AU$128, MATCH('Stata dataset (nominal)'!$A35, PR24_after_overrides!$A$3:$A$128, 0), MATCH('Stata dataset (nominal)'!X$1, PR24_after_overrides!$D$2:$AU$2, 0)), INDEX('Cyclical_after overrides'!$A$1:$BD$245,MATCH('Stata dataset (nominal)'!$A35,'Cyclical_after overrides'!$A$1:$A$245,0),MATCH('Stata dataset (nominal)'!X$1,'Cyclical_after overrides'!$A$1:$BD$1,0))), "")</f>
        <v>9.6672483697440263</v>
      </c>
      <c r="Y35" s="179">
        <f>_xlfn.IFNA(IF($C35 &gt; "2023-24", INDEX(PR24_after_overrides!$D$3:$AU$128, MATCH('Stata dataset (nominal)'!$A35, PR24_after_overrides!$A$3:$A$128, 0), MATCH('Stata dataset (nominal)'!Y$1, PR24_after_overrides!$D$2:$AU$2, 0)), INDEX('Cyclical_after overrides'!$A$1:$BD$245,MATCH('Stata dataset (nominal)'!$A35,'Cyclical_after overrides'!$A$1:$A$245,0),MATCH('Stata dataset (nominal)'!Y$1,'Cyclical_after overrides'!$A$1:$BD$1,0))), "")</f>
        <v>17.398069274740141</v>
      </c>
      <c r="Z35" s="179">
        <f>_xlfn.IFNA(IF($C35 &gt; "2023-24", INDEX(PR24_after_overrides!$D$3:$AU$128, MATCH('Stata dataset (nominal)'!$A35, PR24_after_overrides!$A$3:$A$128, 0), MATCH('Stata dataset (nominal)'!Z$1, PR24_after_overrides!$D$2:$AU$2, 0)), INDEX('Cyclical_after overrides'!$A$1:$BD$245,MATCH('Stata dataset (nominal)'!$A35,'Cyclical_after overrides'!$A$1:$A$245,0),MATCH('Stata dataset (nominal)'!Z$1,'Cyclical_after overrides'!$A$1:$BD$1,0))), "")</f>
        <v>17.398069274740141</v>
      </c>
      <c r="AA35" s="179">
        <f>_xlfn.IFNA(IF($C35 &gt; "2023-24", INDEX(PR24_after_overrides!$D$3:$AU$128, MATCH('Stata dataset (nominal)'!$A35, PR24_after_overrides!$A$3:$A$128, 0), MATCH('Stata dataset (nominal)'!AA$1, PR24_after_overrides!$D$2:$AU$2, 0)), INDEX('Cyclical_after overrides'!$A$1:$BD$245,MATCH('Stata dataset (nominal)'!$A35,'Cyclical_after overrides'!$A$1:$A$245,0),MATCH('Stata dataset (nominal)'!AA$1,'Cyclical_after overrides'!$A$1:$BD$1,0))), "")</f>
        <v>582.95699999999999</v>
      </c>
      <c r="AB35" s="179">
        <f>INDEX(Depreciation!$U$5:$U$318, MATCH('Stata dataset (nominal)'!$A35, Depreciation!$A$5:$A$318, 0))</f>
        <v>2.7730000000000001</v>
      </c>
      <c r="AC35" s="180">
        <f t="shared" si="1"/>
        <v>3.2197272727272721</v>
      </c>
      <c r="AD35" s="72">
        <f>INDEX(Recharges!$V$5:$V$318, MATCH('Stata dataset (nominal)'!$A35, Recharges!$A$5:$A$318, 0))</f>
        <v>1.238</v>
      </c>
    </row>
    <row r="36" spans="1:30" x14ac:dyDescent="0.4">
      <c r="A36" s="160" t="str">
        <f t="shared" si="0"/>
        <v>NES17</v>
      </c>
      <c r="B36" s="160" t="s">
        <v>265</v>
      </c>
      <c r="C36" s="160" t="s">
        <v>249</v>
      </c>
      <c r="D36" s="179">
        <f>_xlfn.IFNA(IF($C36 &gt; "2023-24", INDEX(PR24_after_overrides!$D$3:$AU$128, MATCH('Stata dataset (nominal)'!$A36, PR24_after_overrides!$A$3:$A$128, 0), MATCH('Stata dataset (nominal)'!D$1, PR24_after_overrides!$D$2:$AU$2, 0)), INDEX('Cyclical_after overrides'!$A$1:$BD$245,MATCH('Stata dataset (nominal)'!$A36,'Cyclical_after overrides'!$A$1:$A$245,0),MATCH('Stata dataset (nominal)'!D$1,'Cyclical_after overrides'!$A$1:$BD$1,0))), "")</f>
        <v>1.2117357406647515</v>
      </c>
      <c r="E36" s="179">
        <f>_xlfn.IFNA(IF($C36 &gt; "2023-24", INDEX(PR24_after_overrides!$D$3:$AU$128, MATCH('Stata dataset (nominal)'!$A36, PR24_after_overrides!$A$3:$A$128, 0), MATCH('Stata dataset (nominal)'!E$1, PR24_after_overrides!$D$2:$AU$2, 0)), INDEX('Cyclical_after overrides'!$A$1:$BD$245,MATCH('Stata dataset (nominal)'!$A36,'Cyclical_after overrides'!$A$1:$A$245,0),MATCH('Stata dataset (nominal)'!E$1,'Cyclical_after overrides'!$A$1:$BD$1,0))), "")</f>
        <v>12.565000000000001</v>
      </c>
      <c r="F36" s="179">
        <f>_xlfn.IFNA(IF($C36 &gt; "2023-24", INDEX(PR24_after_overrides!$D$3:$AU$128, MATCH('Stata dataset (nominal)'!$A36, PR24_after_overrides!$A$3:$A$128, 0), MATCH('Stata dataset (nominal)'!F$1, PR24_after_overrides!$D$2:$AU$2, 0)), INDEX('Cyclical_after overrides'!$A$1:$BD$245,MATCH('Stata dataset (nominal)'!$A36,'Cyclical_after overrides'!$A$1:$A$245,0),MATCH('Stata dataset (nominal)'!F$1,'Cyclical_after overrides'!$A$1:$BD$1,0))), "")</f>
        <v>4.6219999999999999</v>
      </c>
      <c r="G36" s="179">
        <f>_xlfn.IFNA(IF($C36 &gt; "2023-24", INDEX(PR24_after_overrides!$D$3:$AU$128, MATCH('Stata dataset (nominal)'!$A36, PR24_after_overrides!$A$3:$A$128, 0), MATCH('Stata dataset (nominal)'!G$1, PR24_after_overrides!$D$2:$AU$2, 0)), INDEX('Cyclical_after overrides'!$A$1:$BD$245,MATCH('Stata dataset (nominal)'!$A36,'Cyclical_after overrides'!$A$1:$A$245,0),MATCH('Stata dataset (nominal)'!G$1,'Cyclical_after overrides'!$A$1:$BD$1,0))), "")</f>
        <v>14.432000000000002</v>
      </c>
      <c r="H36" s="179">
        <f>_xlfn.IFNA(IF($C36 &gt; "2023-24", INDEX(PR24_after_overrides!$D$3:$AU$128, MATCH('Stata dataset (nominal)'!$A36, PR24_after_overrides!$A$3:$A$128, 0), MATCH('Stata dataset (nominal)'!H$1, PR24_after_overrides!$D$2:$AU$2, 0)), INDEX('Cyclical_after overrides'!$A$1:$BD$245,MATCH('Stata dataset (nominal)'!$A36,'Cyclical_after overrides'!$A$1:$A$245,0),MATCH('Stata dataset (nominal)'!H$1,'Cyclical_after overrides'!$A$1:$BD$1,0))), "")</f>
        <v>2.3789999999999996</v>
      </c>
      <c r="I36" s="179">
        <f>_xlfn.IFNA(IF($C36 &gt; "2023-24", INDEX(PR24_after_overrides!$D$3:$AU$128, MATCH('Stata dataset (nominal)'!$A36, PR24_after_overrides!$A$3:$A$128, 0), MATCH('Stata dataset (nominal)'!I$1, PR24_after_overrides!$D$2:$AU$2, 0)), INDEX('Cyclical_after overrides'!$A$1:$BD$245,MATCH('Stata dataset (nominal)'!$A36,'Cyclical_after overrides'!$A$1:$A$245,0),MATCH('Stata dataset (nominal)'!I$1,'Cyclical_after overrides'!$A$1:$BD$1,0))), "")</f>
        <v>9.4570000000000007</v>
      </c>
      <c r="J36" s="179" t="str">
        <f>_xlfn.IFNA(IF($C36 &gt; "2023-24", INDEX(PR24_after_overrides!$D$3:$AU$128, MATCH('Stata dataset (nominal)'!$A36, PR24_after_overrides!$A$3:$A$128, 0), MATCH('Stata dataset (nominal)'!J$1, PR24_after_overrides!$D$2:$AU$2, 0)), INDEX('Cyclical_after overrides'!$A$1:$BD$245,MATCH('Stata dataset (nominal)'!$A36,'Cyclical_after overrides'!$A$1:$A$245,0),MATCH('Stata dataset (nominal)'!J$1,'Cyclical_after overrides'!$A$1:$BD$1,0))), "")</f>
        <v/>
      </c>
      <c r="K36" s="179" t="str">
        <f>_xlfn.IFNA(IF($C36 &gt; "2023-24", INDEX(PR24_after_overrides!$D$3:$AU$128, MATCH('Stata dataset (nominal)'!$A36, PR24_after_overrides!$A$3:$A$128, 0), MATCH('Stata dataset (nominal)'!K$1, PR24_after_overrides!$D$2:$AU$2, 0)), INDEX('Cyclical_after overrides'!$A$1:$BD$245,MATCH('Stata dataset (nominal)'!$A36,'Cyclical_after overrides'!$A$1:$A$245,0),MATCH('Stata dataset (nominal)'!K$1,'Cyclical_after overrides'!$A$1:$BD$1,0))), "")</f>
        <v/>
      </c>
      <c r="L36" s="179">
        <f>_xlfn.IFNA(IF($C36 &gt; "2023-24", INDEX(PR24_after_overrides!$D$3:$AU$128, MATCH('Stata dataset (nominal)'!$A36, PR24_after_overrides!$A$3:$A$128, 0), MATCH('Stata dataset (nominal)'!L$1, PR24_after_overrides!$D$2:$AU$2, 0)), INDEX('Cyclical_after overrides'!$A$1:$BD$245,MATCH('Stata dataset (nominal)'!$A36,'Cyclical_after overrides'!$A$1:$A$245,0),MATCH('Stata dataset (nominal)'!L$1,'Cyclical_after overrides'!$A$1:$BD$1,0))), "")</f>
        <v>0</v>
      </c>
      <c r="M36" s="179">
        <f>_xlfn.IFNA(IF($C36 &gt; "2023-24", INDEX(PR24_after_overrides!$D$3:$AU$128, MATCH('Stata dataset (nominal)'!$A36, PR24_after_overrides!$A$3:$A$128, 0), MATCH('Stata dataset (nominal)'!M$1, PR24_after_overrides!$D$2:$AU$2, 0)), INDEX('Cyclical_after overrides'!$A$1:$BD$245,MATCH('Stata dataset (nominal)'!$A36,'Cyclical_after overrides'!$A$1:$A$245,0),MATCH('Stata dataset (nominal)'!M$1,'Cyclical_after overrides'!$A$1:$BD$1,0))), "")</f>
        <v>11.423999999999999</v>
      </c>
      <c r="N36" s="179" t="str">
        <f>_xlfn.IFNA(IF($C36 &gt; "2023-24", INDEX(PR24_after_overrides!$D$3:$AU$128, MATCH('Stata dataset (nominal)'!$A36, PR24_after_overrides!$A$3:$A$128, 0), MATCH('Stata dataset (nominal)'!N$1, PR24_after_overrides!$D$2:$AU$2, 0)), INDEX('Cyclical_after overrides'!$A$1:$BD$245,MATCH('Stata dataset (nominal)'!$A36,'Cyclical_after overrides'!$A$1:$A$245,0),MATCH('Stata dataset (nominal)'!N$1,'Cyclical_after overrides'!$A$1:$BD$1,0))), "")</f>
        <v/>
      </c>
      <c r="O36" s="179">
        <f>_xlfn.IFNA(IF($C36 &gt; "2023-24", INDEX(PR24_after_overrides!$D$3:$AU$128, MATCH('Stata dataset (nominal)'!$A36, PR24_after_overrides!$A$3:$A$128, 0), MATCH('Stata dataset (nominal)'!O$1, PR24_after_overrides!$D$2:$AU$2, 0)), INDEX('Cyclical_after overrides'!$A$1:$BD$245,MATCH('Stata dataset (nominal)'!$A36,'Cyclical_after overrides'!$A$1:$A$245,0),MATCH('Stata dataset (nominal)'!O$1,'Cyclical_after overrides'!$A$1:$BD$1,0))), "")</f>
        <v>300.56599999999997</v>
      </c>
      <c r="P36" s="179">
        <f>_xlfn.IFNA(IF($C36 &gt; "2023-24", INDEX(PR24_after_overrides!$D$3:$AU$128, MATCH('Stata dataset (nominal)'!$A36, PR24_after_overrides!$A$3:$A$128, 0), MATCH('Stata dataset (nominal)'!P$1, PR24_after_overrides!$D$2:$AU$2, 0)), INDEX('Cyclical_after overrides'!$A$1:$BD$245,MATCH('Stata dataset (nominal)'!$A36,'Cyclical_after overrides'!$A$1:$A$245,0),MATCH('Stata dataset (nominal)'!P$1,'Cyclical_after overrides'!$A$1:$BD$1,0))), "")</f>
        <v>33.590000000000003</v>
      </c>
      <c r="Q36" s="179">
        <f>_xlfn.IFNA(IF($C36 &gt; "2023-24", INDEX(PR24_after_overrides!$D$3:$AU$128, MATCH('Stata dataset (nominal)'!$A36, PR24_after_overrides!$A$3:$A$128, 0), MATCH('Stata dataset (nominal)'!Q$1, PR24_after_overrides!$D$2:$AU$2, 0)), INDEX('Cyclical_after overrides'!$A$1:$BD$245,MATCH('Stata dataset (nominal)'!$A36,'Cyclical_after overrides'!$A$1:$A$245,0),MATCH('Stata dataset (nominal)'!Q$1,'Cyclical_after overrides'!$A$1:$BD$1,0))), "")</f>
        <v>703.91300000000001</v>
      </c>
      <c r="R36" s="179">
        <f>_xlfn.IFNA(IF($C36 &gt; "2023-24", INDEX(PR24_after_overrides!$D$3:$AU$128, MATCH('Stata dataset (nominal)'!$A36, PR24_after_overrides!$A$3:$A$128, 0), MATCH('Stata dataset (nominal)'!R$1, PR24_after_overrides!$D$2:$AU$2, 0)), INDEX('Cyclical_after overrides'!$A$1:$BD$245,MATCH('Stata dataset (nominal)'!$A36,'Cyclical_after overrides'!$A$1:$A$245,0),MATCH('Stata dataset (nominal)'!R$1,'Cyclical_after overrides'!$A$1:$BD$1,0))), "")</f>
        <v>436.90100000000001</v>
      </c>
      <c r="S36" s="179">
        <f>_xlfn.IFNA(IF($C36 &gt; "2023-24", INDEX(PR24_after_overrides!$D$3:$AU$128, MATCH('Stata dataset (nominal)'!$A36, PR24_after_overrides!$A$3:$A$128, 0), MATCH('Stata dataset (nominal)'!S$1, PR24_after_overrides!$D$2:$AU$2, 0)), INDEX('Cyclical_after overrides'!$A$1:$BD$245,MATCH('Stata dataset (nominal)'!$A36,'Cyclical_after overrides'!$A$1:$A$245,0),MATCH('Stata dataset (nominal)'!S$1,'Cyclical_after overrides'!$A$1:$BD$1,0))), "")</f>
        <v>32.274999999999999</v>
      </c>
      <c r="T36" s="179">
        <f>_xlfn.IFNA(IF($C36 &gt; "2023-24", INDEX(PR24_after_overrides!$D$3:$AU$128, MATCH('Stata dataset (nominal)'!$A36, PR24_after_overrides!$A$3:$A$128, 0), MATCH('Stata dataset (nominal)'!T$1, PR24_after_overrides!$D$2:$AU$2, 0)), INDEX('Cyclical_after overrides'!$A$1:$BD$245,MATCH('Stata dataset (nominal)'!$A36,'Cyclical_after overrides'!$A$1:$A$245,0),MATCH('Stata dataset (nominal)'!T$1,'Cyclical_after overrides'!$A$1:$BD$1,0))), "")</f>
        <v>361.83499999999998</v>
      </c>
      <c r="U36" s="179">
        <f>_xlfn.IFNA(IF($C36 &gt; "2023-24", INDEX(PR24_after_overrides!$D$3:$AU$128, MATCH('Stata dataset (nominal)'!$A36, PR24_after_overrides!$A$3:$A$128, 0), MATCH('Stata dataset (nominal)'!U$1, PR24_after_overrides!$D$2:$AU$2, 0)), INDEX('Cyclical_after overrides'!$A$1:$BD$245,MATCH('Stata dataset (nominal)'!$A36,'Cyclical_after overrides'!$A$1:$A$245,0),MATCH('Stata dataset (nominal)'!U$1,'Cyclical_after overrides'!$A$1:$BD$1,0))), "")</f>
        <v>28.231333945452594</v>
      </c>
      <c r="V36" s="179">
        <f>_xlfn.IFNA(IF($C36 &gt; "2023-24", INDEX(PR24_after_overrides!$D$3:$AU$128, MATCH('Stata dataset (nominal)'!$A36, PR24_after_overrides!$A$3:$A$128, 0), MATCH('Stata dataset (nominal)'!V$1, PR24_after_overrides!$D$2:$AU$2, 0)), INDEX('Cyclical_after overrides'!$A$1:$BD$245,MATCH('Stata dataset (nominal)'!$A36,'Cyclical_after overrides'!$A$1:$A$245,0),MATCH('Stata dataset (nominal)'!V$1,'Cyclical_after overrides'!$A$1:$BD$1,0))), "")</f>
        <v>133.11250144282553</v>
      </c>
      <c r="W36" s="179">
        <f>_xlfn.IFNA(IF($C36 &gt; "2023-24", INDEX(PR24_after_overrides!$D$3:$AU$128, MATCH('Stata dataset (nominal)'!$A36, PR24_after_overrides!$A$3:$A$128, 0), MATCH('Stata dataset (nominal)'!W$1, PR24_after_overrides!$D$2:$AU$2, 0)), INDEX('Cyclical_after overrides'!$A$1:$BD$245,MATCH('Stata dataset (nominal)'!$A36,'Cyclical_after overrides'!$A$1:$A$245,0),MATCH('Stata dataset (nominal)'!W$1,'Cyclical_after overrides'!$A$1:$BD$1,0))), "")</f>
        <v>2.4133025837815936</v>
      </c>
      <c r="X36" s="179">
        <f>_xlfn.IFNA(IF($C36 &gt; "2023-24", INDEX(PR24_after_overrides!$D$3:$AU$128, MATCH('Stata dataset (nominal)'!$A36, PR24_after_overrides!$A$3:$A$128, 0), MATCH('Stata dataset (nominal)'!X$1, PR24_after_overrides!$D$2:$AU$2, 0)), INDEX('Cyclical_after overrides'!$A$1:$BD$245,MATCH('Stata dataset (nominal)'!$A36,'Cyclical_after overrides'!$A$1:$A$245,0),MATCH('Stata dataset (nominal)'!X$1,'Cyclical_after overrides'!$A$1:$BD$1,0))), "")</f>
        <v>9.6672483697440263</v>
      </c>
      <c r="Y36" s="179">
        <f>_xlfn.IFNA(IF($C36 &gt; "2023-24", INDEX(PR24_after_overrides!$D$3:$AU$128, MATCH('Stata dataset (nominal)'!$A36, PR24_after_overrides!$A$3:$A$128, 0), MATCH('Stata dataset (nominal)'!Y$1, PR24_after_overrides!$D$2:$AU$2, 0)), INDEX('Cyclical_after overrides'!$A$1:$BD$245,MATCH('Stata dataset (nominal)'!$A36,'Cyclical_after overrides'!$A$1:$A$245,0),MATCH('Stata dataset (nominal)'!Y$1,'Cyclical_after overrides'!$A$1:$BD$1,0))), "")</f>
        <v>17.393574078757187</v>
      </c>
      <c r="Z36" s="179">
        <f>_xlfn.IFNA(IF($C36 &gt; "2023-24", INDEX(PR24_after_overrides!$D$3:$AU$128, MATCH('Stata dataset (nominal)'!$A36, PR24_after_overrides!$A$3:$A$128, 0), MATCH('Stata dataset (nominal)'!Z$1, PR24_after_overrides!$D$2:$AU$2, 0)), INDEX('Cyclical_after overrides'!$A$1:$BD$245,MATCH('Stata dataset (nominal)'!$A36,'Cyclical_after overrides'!$A$1:$A$245,0),MATCH('Stata dataset (nominal)'!Z$1,'Cyclical_after overrides'!$A$1:$BD$1,0))), "")</f>
        <v>16.966696777355594</v>
      </c>
      <c r="AA36" s="179">
        <f>_xlfn.IFNA(IF($C36 &gt; "2023-24", INDEX(PR24_after_overrides!$D$3:$AU$128, MATCH('Stata dataset (nominal)'!$A36, PR24_after_overrides!$A$3:$A$128, 0), MATCH('Stata dataset (nominal)'!AA$1, PR24_after_overrides!$D$2:$AU$2, 0)), INDEX('Cyclical_after overrides'!$A$1:$BD$245,MATCH('Stata dataset (nominal)'!$A36,'Cyclical_after overrides'!$A$1:$A$245,0),MATCH('Stata dataset (nominal)'!AA$1,'Cyclical_after overrides'!$A$1:$BD$1,0))), "")</f>
        <v>592.10399999999993</v>
      </c>
      <c r="AB36" s="179">
        <f>INDEX(Depreciation!$U$5:$U$318, MATCH('Stata dataset (nominal)'!$A36, Depreciation!$A$5:$A$318, 0))</f>
        <v>1.93</v>
      </c>
      <c r="AC36" s="180">
        <f t="shared" si="1"/>
        <v>3.2197272727272721</v>
      </c>
      <c r="AD36" s="72">
        <f>INDEX(Recharges!$V$5:$V$318, MATCH('Stata dataset (nominal)'!$A36, Recharges!$A$5:$A$318, 0))</f>
        <v>1.1889999999999998</v>
      </c>
    </row>
    <row r="37" spans="1:30" x14ac:dyDescent="0.4">
      <c r="A37" s="160" t="str">
        <f t="shared" si="0"/>
        <v>NES18</v>
      </c>
      <c r="B37" s="160" t="s">
        <v>265</v>
      </c>
      <c r="C37" s="160" t="s">
        <v>251</v>
      </c>
      <c r="D37" s="179">
        <f>_xlfn.IFNA(IF($C37 &gt; "2023-24", INDEX(PR24_after_overrides!$D$3:$AU$128, MATCH('Stata dataset (nominal)'!$A37, PR24_after_overrides!$A$3:$A$128, 0), MATCH('Stata dataset (nominal)'!D$1, PR24_after_overrides!$D$2:$AU$2, 0)), INDEX('Cyclical_after overrides'!$A$1:$BD$245,MATCH('Stata dataset (nominal)'!$A37,'Cyclical_after overrides'!$A$1:$A$245,0),MATCH('Stata dataset (nominal)'!D$1,'Cyclical_after overrides'!$A$1:$BD$1,0))), "")</f>
        <v>1.1806332960179113</v>
      </c>
      <c r="E37" s="179">
        <f>_xlfn.IFNA(IF($C37 &gt; "2023-24", INDEX(PR24_after_overrides!$D$3:$AU$128, MATCH('Stata dataset (nominal)'!$A37, PR24_after_overrides!$A$3:$A$128, 0), MATCH('Stata dataset (nominal)'!E$1, PR24_after_overrides!$D$2:$AU$2, 0)), INDEX('Cyclical_after overrides'!$A$1:$BD$245,MATCH('Stata dataset (nominal)'!$A37,'Cyclical_after overrides'!$A$1:$A$245,0),MATCH('Stata dataset (nominal)'!E$1,'Cyclical_after overrides'!$A$1:$BD$1,0))), "")</f>
        <v>13.933999999999999</v>
      </c>
      <c r="F37" s="179">
        <f>_xlfn.IFNA(IF($C37 &gt; "2023-24", INDEX(PR24_after_overrides!$D$3:$AU$128, MATCH('Stata dataset (nominal)'!$A37, PR24_after_overrides!$A$3:$A$128, 0), MATCH('Stata dataset (nominal)'!F$1, PR24_after_overrides!$D$2:$AU$2, 0)), INDEX('Cyclical_after overrides'!$A$1:$BD$245,MATCH('Stata dataset (nominal)'!$A37,'Cyclical_after overrides'!$A$1:$A$245,0),MATCH('Stata dataset (nominal)'!F$1,'Cyclical_after overrides'!$A$1:$BD$1,0))), "")</f>
        <v>4.8490000000000002</v>
      </c>
      <c r="G37" s="179">
        <f>_xlfn.IFNA(IF($C37 &gt; "2023-24", INDEX(PR24_after_overrides!$D$3:$AU$128, MATCH('Stata dataset (nominal)'!$A37, PR24_after_overrides!$A$3:$A$128, 0), MATCH('Stata dataset (nominal)'!G$1, PR24_after_overrides!$D$2:$AU$2, 0)), INDEX('Cyclical_after overrides'!$A$1:$BD$245,MATCH('Stata dataset (nominal)'!$A37,'Cyclical_after overrides'!$A$1:$A$245,0),MATCH('Stata dataset (nominal)'!G$1,'Cyclical_after overrides'!$A$1:$BD$1,0))), "")</f>
        <v>15.09</v>
      </c>
      <c r="H37" s="179">
        <f>_xlfn.IFNA(IF($C37 &gt; "2023-24", INDEX(PR24_after_overrides!$D$3:$AU$128, MATCH('Stata dataset (nominal)'!$A37, PR24_after_overrides!$A$3:$A$128, 0), MATCH('Stata dataset (nominal)'!H$1, PR24_after_overrides!$D$2:$AU$2, 0)), INDEX('Cyclical_after overrides'!$A$1:$BD$245,MATCH('Stata dataset (nominal)'!$A37,'Cyclical_after overrides'!$A$1:$A$245,0),MATCH('Stata dataset (nominal)'!H$1,'Cyclical_after overrides'!$A$1:$BD$1,0))), "")</f>
        <v>2.3370000000000002</v>
      </c>
      <c r="I37" s="179">
        <f>_xlfn.IFNA(IF($C37 &gt; "2023-24", INDEX(PR24_after_overrides!$D$3:$AU$128, MATCH('Stata dataset (nominal)'!$A37, PR24_after_overrides!$A$3:$A$128, 0), MATCH('Stata dataset (nominal)'!I$1, PR24_after_overrides!$D$2:$AU$2, 0)), INDEX('Cyclical_after overrides'!$A$1:$BD$245,MATCH('Stata dataset (nominal)'!$A37,'Cyclical_after overrides'!$A$1:$A$245,0),MATCH('Stata dataset (nominal)'!I$1,'Cyclical_after overrides'!$A$1:$BD$1,0))), "")</f>
        <v>10.581</v>
      </c>
      <c r="J37" s="179" t="str">
        <f>_xlfn.IFNA(IF($C37 &gt; "2023-24", INDEX(PR24_after_overrides!$D$3:$AU$128, MATCH('Stata dataset (nominal)'!$A37, PR24_after_overrides!$A$3:$A$128, 0), MATCH('Stata dataset (nominal)'!J$1, PR24_after_overrides!$D$2:$AU$2, 0)), INDEX('Cyclical_after overrides'!$A$1:$BD$245,MATCH('Stata dataset (nominal)'!$A37,'Cyclical_after overrides'!$A$1:$A$245,0),MATCH('Stata dataset (nominal)'!J$1,'Cyclical_after overrides'!$A$1:$BD$1,0))), "")</f>
        <v/>
      </c>
      <c r="K37" s="179" t="str">
        <f>_xlfn.IFNA(IF($C37 &gt; "2023-24", INDEX(PR24_after_overrides!$D$3:$AU$128, MATCH('Stata dataset (nominal)'!$A37, PR24_after_overrides!$A$3:$A$128, 0), MATCH('Stata dataset (nominal)'!K$1, PR24_after_overrides!$D$2:$AU$2, 0)), INDEX('Cyclical_after overrides'!$A$1:$BD$245,MATCH('Stata dataset (nominal)'!$A37,'Cyclical_after overrides'!$A$1:$A$245,0),MATCH('Stata dataset (nominal)'!K$1,'Cyclical_after overrides'!$A$1:$BD$1,0))), "")</f>
        <v/>
      </c>
      <c r="L37" s="179">
        <f>_xlfn.IFNA(IF($C37 &gt; "2023-24", INDEX(PR24_after_overrides!$D$3:$AU$128, MATCH('Stata dataset (nominal)'!$A37, PR24_after_overrides!$A$3:$A$128, 0), MATCH('Stata dataset (nominal)'!L$1, PR24_after_overrides!$D$2:$AU$2, 0)), INDEX('Cyclical_after overrides'!$A$1:$BD$245,MATCH('Stata dataset (nominal)'!$A37,'Cyclical_after overrides'!$A$1:$A$245,0),MATCH('Stata dataset (nominal)'!L$1,'Cyclical_after overrides'!$A$1:$BD$1,0))), "")</f>
        <v>0</v>
      </c>
      <c r="M37" s="179">
        <f>_xlfn.IFNA(IF($C37 &gt; "2023-24", INDEX(PR24_after_overrides!$D$3:$AU$128, MATCH('Stata dataset (nominal)'!$A37, PR24_after_overrides!$A$3:$A$128, 0), MATCH('Stata dataset (nominal)'!M$1, PR24_after_overrides!$D$2:$AU$2, 0)), INDEX('Cyclical_after overrides'!$A$1:$BD$245,MATCH('Stata dataset (nominal)'!$A37,'Cyclical_after overrides'!$A$1:$A$245,0),MATCH('Stata dataset (nominal)'!M$1,'Cyclical_after overrides'!$A$1:$BD$1,0))), "")</f>
        <v>10.27</v>
      </c>
      <c r="N37" s="179" t="str">
        <f>_xlfn.IFNA(IF($C37 &gt; "2023-24", INDEX(PR24_after_overrides!$D$3:$AU$128, MATCH('Stata dataset (nominal)'!$A37, PR24_after_overrides!$A$3:$A$128, 0), MATCH('Stata dataset (nominal)'!N$1, PR24_after_overrides!$D$2:$AU$2, 0)), INDEX('Cyclical_after overrides'!$A$1:$BD$245,MATCH('Stata dataset (nominal)'!$A37,'Cyclical_after overrides'!$A$1:$A$245,0),MATCH('Stata dataset (nominal)'!N$1,'Cyclical_after overrides'!$A$1:$BD$1,0))), "")</f>
        <v/>
      </c>
      <c r="O37" s="179">
        <f>_xlfn.IFNA(IF($C37 &gt; "2023-24", INDEX(PR24_after_overrides!$D$3:$AU$128, MATCH('Stata dataset (nominal)'!$A37, PR24_after_overrides!$A$3:$A$128, 0), MATCH('Stata dataset (nominal)'!O$1, PR24_after_overrides!$D$2:$AU$2, 0)), INDEX('Cyclical_after overrides'!$A$1:$BD$245,MATCH('Stata dataset (nominal)'!$A37,'Cyclical_after overrides'!$A$1:$A$245,0),MATCH('Stata dataset (nominal)'!O$1,'Cyclical_after overrides'!$A$1:$BD$1,0))), "")</f>
        <v>291.11900000000003</v>
      </c>
      <c r="P37" s="179">
        <f>_xlfn.IFNA(IF($C37 &gt; "2023-24", INDEX(PR24_after_overrides!$D$3:$AU$128, MATCH('Stata dataset (nominal)'!$A37, PR24_after_overrides!$A$3:$A$128, 0), MATCH('Stata dataset (nominal)'!P$1, PR24_after_overrides!$D$2:$AU$2, 0)), INDEX('Cyclical_after overrides'!$A$1:$BD$245,MATCH('Stata dataset (nominal)'!$A37,'Cyclical_after overrides'!$A$1:$A$245,0),MATCH('Stata dataset (nominal)'!P$1,'Cyclical_after overrides'!$A$1:$BD$1,0))), "")</f>
        <v>32.777000000000001</v>
      </c>
      <c r="Q37" s="179">
        <f>_xlfn.IFNA(IF($C37 &gt; "2023-24", INDEX(PR24_after_overrides!$D$3:$AU$128, MATCH('Stata dataset (nominal)'!$A37, PR24_after_overrides!$A$3:$A$128, 0), MATCH('Stata dataset (nominal)'!Q$1, PR24_after_overrides!$D$2:$AU$2, 0)), INDEX('Cyclical_after overrides'!$A$1:$BD$245,MATCH('Stata dataset (nominal)'!$A37,'Cyclical_after overrides'!$A$1:$A$245,0),MATCH('Stata dataset (nominal)'!Q$1,'Cyclical_after overrides'!$A$1:$BD$1,0))), "")</f>
        <v>686.37099999999998</v>
      </c>
      <c r="R37" s="179">
        <f>_xlfn.IFNA(IF($C37 &gt; "2023-24", INDEX(PR24_after_overrides!$D$3:$AU$128, MATCH('Stata dataset (nominal)'!$A37, PR24_after_overrides!$A$3:$A$128, 0), MATCH('Stata dataset (nominal)'!R$1, PR24_after_overrides!$D$2:$AU$2, 0)), INDEX('Cyclical_after overrides'!$A$1:$BD$245,MATCH('Stata dataset (nominal)'!$A37,'Cyclical_after overrides'!$A$1:$A$245,0),MATCH('Stata dataset (nominal)'!R$1,'Cyclical_after overrides'!$A$1:$BD$1,0))), "")</f>
        <v>450.18200000000002</v>
      </c>
      <c r="S37" s="179">
        <f>_xlfn.IFNA(IF($C37 &gt; "2023-24", INDEX(PR24_after_overrides!$D$3:$AU$128, MATCH('Stata dataset (nominal)'!$A37, PR24_after_overrides!$A$3:$A$128, 0), MATCH('Stata dataset (nominal)'!S$1, PR24_after_overrides!$D$2:$AU$2, 0)), INDEX('Cyclical_after overrides'!$A$1:$BD$245,MATCH('Stata dataset (nominal)'!$A37,'Cyclical_after overrides'!$A$1:$A$245,0),MATCH('Stata dataset (nominal)'!S$1,'Cyclical_after overrides'!$A$1:$BD$1,0))), "")</f>
        <v>33.037999999999997</v>
      </c>
      <c r="T37" s="179">
        <f>_xlfn.IFNA(IF($C37 &gt; "2023-24", INDEX(PR24_after_overrides!$D$3:$AU$128, MATCH('Stata dataset (nominal)'!$A37, PR24_after_overrides!$A$3:$A$128, 0), MATCH('Stata dataset (nominal)'!T$1, PR24_after_overrides!$D$2:$AU$2, 0)), INDEX('Cyclical_after overrides'!$A$1:$BD$245,MATCH('Stata dataset (nominal)'!$A37,'Cyclical_after overrides'!$A$1:$A$245,0),MATCH('Stata dataset (nominal)'!T$1,'Cyclical_after overrides'!$A$1:$BD$1,0))), "")</f>
        <v>385.005</v>
      </c>
      <c r="U37" s="179">
        <f>_xlfn.IFNA(IF($C37 &gt; "2023-24", INDEX(PR24_after_overrides!$D$3:$AU$128, MATCH('Stata dataset (nominal)'!$A37, PR24_after_overrides!$A$3:$A$128, 0), MATCH('Stata dataset (nominal)'!U$1, PR24_after_overrides!$D$2:$AU$2, 0)), INDEX('Cyclical_after overrides'!$A$1:$BD$245,MATCH('Stata dataset (nominal)'!$A37,'Cyclical_after overrides'!$A$1:$A$245,0),MATCH('Stata dataset (nominal)'!U$1,'Cyclical_after overrides'!$A$1:$BD$1,0))), "")</f>
        <v>28.033576836330635</v>
      </c>
      <c r="V37" s="179">
        <f>_xlfn.IFNA(IF($C37 &gt; "2023-24", INDEX(PR24_after_overrides!$D$3:$AU$128, MATCH('Stata dataset (nominal)'!$A37, PR24_after_overrides!$A$3:$A$128, 0), MATCH('Stata dataset (nominal)'!V$1, PR24_after_overrides!$D$2:$AU$2, 0)), INDEX('Cyclical_after overrides'!$A$1:$BD$245,MATCH('Stata dataset (nominal)'!$A37,'Cyclical_after overrides'!$A$1:$A$245,0),MATCH('Stata dataset (nominal)'!V$1,'Cyclical_after overrides'!$A$1:$BD$1,0))), "")</f>
        <v>133.5411889922525</v>
      </c>
      <c r="W37" s="179">
        <f>_xlfn.IFNA(IF($C37 &gt; "2023-24", INDEX(PR24_after_overrides!$D$3:$AU$128, MATCH('Stata dataset (nominal)'!$A37, PR24_after_overrides!$A$3:$A$128, 0), MATCH('Stata dataset (nominal)'!W$1, PR24_after_overrides!$D$2:$AU$2, 0)), INDEX('Cyclical_after overrides'!$A$1:$BD$245,MATCH('Stata dataset (nominal)'!$A37,'Cyclical_after overrides'!$A$1:$A$245,0),MATCH('Stata dataset (nominal)'!W$1,'Cyclical_after overrides'!$A$1:$BD$1,0))), "")</f>
        <v>2.4173901427149915</v>
      </c>
      <c r="X37" s="179">
        <f>_xlfn.IFNA(IF($C37 &gt; "2023-24", INDEX(PR24_after_overrides!$D$3:$AU$128, MATCH('Stata dataset (nominal)'!$A37, PR24_after_overrides!$A$3:$A$128, 0), MATCH('Stata dataset (nominal)'!X$1, PR24_after_overrides!$D$2:$AU$2, 0)), INDEX('Cyclical_after overrides'!$A$1:$BD$245,MATCH('Stata dataset (nominal)'!$A37,'Cyclical_after overrides'!$A$1:$A$245,0),MATCH('Stata dataset (nominal)'!X$1,'Cyclical_after overrides'!$A$1:$BD$1,0))), "")</f>
        <v>9.8266630152918726</v>
      </c>
      <c r="Y37" s="179">
        <f>_xlfn.IFNA(IF($C37 &gt; "2023-24", INDEX(PR24_after_overrides!$D$3:$AU$128, MATCH('Stata dataset (nominal)'!$A37, PR24_after_overrides!$A$3:$A$128, 0), MATCH('Stata dataset (nominal)'!Y$1, PR24_after_overrides!$D$2:$AU$2, 0)), INDEX('Cyclical_after overrides'!$A$1:$BD$245,MATCH('Stata dataset (nominal)'!$A37,'Cyclical_after overrides'!$A$1:$A$245,0),MATCH('Stata dataset (nominal)'!Y$1,'Cyclical_after overrides'!$A$1:$BD$1,0))), "")</f>
        <v>17.39017807303129</v>
      </c>
      <c r="Z37" s="179">
        <f>_xlfn.IFNA(IF($C37 &gt; "2023-24", INDEX(PR24_after_overrides!$D$3:$AU$128, MATCH('Stata dataset (nominal)'!$A37, PR24_after_overrides!$A$3:$A$128, 0), MATCH('Stata dataset (nominal)'!Z$1, PR24_after_overrides!$D$2:$AU$2, 0)), INDEX('Cyclical_after overrides'!$A$1:$BD$245,MATCH('Stata dataset (nominal)'!$A37,'Cyclical_after overrides'!$A$1:$A$245,0),MATCH('Stata dataset (nominal)'!Z$1,'Cyclical_after overrides'!$A$1:$BD$1,0))), "")</f>
        <v>16.536465161823426</v>
      </c>
      <c r="AA37" s="179">
        <f>_xlfn.IFNA(IF($C37 &gt; "2023-24", INDEX(PR24_after_overrides!$D$3:$AU$128, MATCH('Stata dataset (nominal)'!$A37, PR24_after_overrides!$A$3:$A$128, 0), MATCH('Stata dataset (nominal)'!AA$1, PR24_after_overrides!$D$2:$AU$2, 0)), INDEX('Cyclical_after overrides'!$A$1:$BD$245,MATCH('Stata dataset (nominal)'!$A37,'Cyclical_after overrides'!$A$1:$A$245,0),MATCH('Stata dataset (nominal)'!AA$1,'Cyclical_after overrides'!$A$1:$BD$1,0))), "")</f>
        <v>613.78300000000002</v>
      </c>
      <c r="AB37" s="179">
        <f>INDEX(Depreciation!$U$5:$U$318, MATCH('Stata dataset (nominal)'!$A37, Depreciation!$A$5:$A$318, 0))</f>
        <v>2.4319999999999999</v>
      </c>
      <c r="AC37" s="180">
        <f t="shared" si="1"/>
        <v>3.2197272727272721</v>
      </c>
      <c r="AD37" s="72">
        <f>INDEX(Recharges!$V$5:$V$318, MATCH('Stata dataset (nominal)'!$A37, Recharges!$A$5:$A$318, 0))</f>
        <v>3.7029999999999998</v>
      </c>
    </row>
    <row r="38" spans="1:30" x14ac:dyDescent="0.4">
      <c r="A38" s="160" t="str">
        <f t="shared" si="0"/>
        <v>NES19</v>
      </c>
      <c r="B38" s="160" t="s">
        <v>265</v>
      </c>
      <c r="C38" s="160" t="s">
        <v>253</v>
      </c>
      <c r="D38" s="179">
        <f>_xlfn.IFNA(IF($C38 &gt; "2023-24", INDEX(PR24_after_overrides!$D$3:$AU$128, MATCH('Stata dataset (nominal)'!$A38, PR24_after_overrides!$A$3:$A$128, 0), MATCH('Stata dataset (nominal)'!D$1, PR24_after_overrides!$D$2:$AU$2, 0)), INDEX('Cyclical_after overrides'!$A$1:$BD$245,MATCH('Stata dataset (nominal)'!$A38,'Cyclical_after overrides'!$A$1:$A$245,0),MATCH('Stata dataset (nominal)'!D$1,'Cyclical_after overrides'!$A$1:$BD$1,0))), "")</f>
        <v>1.1560444722831191</v>
      </c>
      <c r="E38" s="179">
        <f>_xlfn.IFNA(IF($C38 &gt; "2023-24", INDEX(PR24_after_overrides!$D$3:$AU$128, MATCH('Stata dataset (nominal)'!$A38, PR24_after_overrides!$A$3:$A$128, 0), MATCH('Stata dataset (nominal)'!E$1, PR24_after_overrides!$D$2:$AU$2, 0)), INDEX('Cyclical_after overrides'!$A$1:$BD$245,MATCH('Stata dataset (nominal)'!$A38,'Cyclical_after overrides'!$A$1:$A$245,0),MATCH('Stata dataset (nominal)'!E$1,'Cyclical_after overrides'!$A$1:$BD$1,0))), "")</f>
        <v>17.437999999999999</v>
      </c>
      <c r="F38" s="179">
        <f>_xlfn.IFNA(IF($C38 &gt; "2023-24", INDEX(PR24_after_overrides!$D$3:$AU$128, MATCH('Stata dataset (nominal)'!$A38, PR24_after_overrides!$A$3:$A$128, 0), MATCH('Stata dataset (nominal)'!F$1, PR24_after_overrides!$D$2:$AU$2, 0)), INDEX('Cyclical_after overrides'!$A$1:$BD$245,MATCH('Stata dataset (nominal)'!$A38,'Cyclical_after overrides'!$A$1:$A$245,0),MATCH('Stata dataset (nominal)'!F$1,'Cyclical_after overrides'!$A$1:$BD$1,0))), "")</f>
        <v>3.3140000000000001</v>
      </c>
      <c r="G38" s="179">
        <f>_xlfn.IFNA(IF($C38 &gt; "2023-24", INDEX(PR24_after_overrides!$D$3:$AU$128, MATCH('Stata dataset (nominal)'!$A38, PR24_after_overrides!$A$3:$A$128, 0), MATCH('Stata dataset (nominal)'!G$1, PR24_after_overrides!$D$2:$AU$2, 0)), INDEX('Cyclical_after overrides'!$A$1:$BD$245,MATCH('Stata dataset (nominal)'!$A38,'Cyclical_after overrides'!$A$1:$A$245,0),MATCH('Stata dataset (nominal)'!G$1,'Cyclical_after overrides'!$A$1:$BD$1,0))), "")</f>
        <v>19.11</v>
      </c>
      <c r="H38" s="179">
        <f>_xlfn.IFNA(IF($C38 &gt; "2023-24", INDEX(PR24_after_overrides!$D$3:$AU$128, MATCH('Stata dataset (nominal)'!$A38, PR24_after_overrides!$A$3:$A$128, 0), MATCH('Stata dataset (nominal)'!H$1, PR24_after_overrides!$D$2:$AU$2, 0)), INDEX('Cyclical_after overrides'!$A$1:$BD$245,MATCH('Stata dataset (nominal)'!$A38,'Cyclical_after overrides'!$A$1:$A$245,0),MATCH('Stata dataset (nominal)'!H$1,'Cyclical_after overrides'!$A$1:$BD$1,0))), "")</f>
        <v>2.2890000000000001</v>
      </c>
      <c r="I38" s="179">
        <f>_xlfn.IFNA(IF($C38 &gt; "2023-24", INDEX(PR24_after_overrides!$D$3:$AU$128, MATCH('Stata dataset (nominal)'!$A38, PR24_after_overrides!$A$3:$A$128, 0), MATCH('Stata dataset (nominal)'!I$1, PR24_after_overrides!$D$2:$AU$2, 0)), INDEX('Cyclical_after overrides'!$A$1:$BD$245,MATCH('Stata dataset (nominal)'!$A38,'Cyclical_after overrides'!$A$1:$A$245,0),MATCH('Stata dataset (nominal)'!I$1,'Cyclical_after overrides'!$A$1:$BD$1,0))), "")</f>
        <v>10.8</v>
      </c>
      <c r="J38" s="179" t="str">
        <f>_xlfn.IFNA(IF($C38 &gt; "2023-24", INDEX(PR24_after_overrides!$D$3:$AU$128, MATCH('Stata dataset (nominal)'!$A38, PR24_after_overrides!$A$3:$A$128, 0), MATCH('Stata dataset (nominal)'!J$1, PR24_after_overrides!$D$2:$AU$2, 0)), INDEX('Cyclical_after overrides'!$A$1:$BD$245,MATCH('Stata dataset (nominal)'!$A38,'Cyclical_after overrides'!$A$1:$A$245,0),MATCH('Stata dataset (nominal)'!J$1,'Cyclical_after overrides'!$A$1:$BD$1,0))), "")</f>
        <v/>
      </c>
      <c r="K38" s="179" t="str">
        <f>_xlfn.IFNA(IF($C38 &gt; "2023-24", INDEX(PR24_after_overrides!$D$3:$AU$128, MATCH('Stata dataset (nominal)'!$A38, PR24_after_overrides!$A$3:$A$128, 0), MATCH('Stata dataset (nominal)'!K$1, PR24_after_overrides!$D$2:$AU$2, 0)), INDEX('Cyclical_after overrides'!$A$1:$BD$245,MATCH('Stata dataset (nominal)'!$A38,'Cyclical_after overrides'!$A$1:$A$245,0),MATCH('Stata dataset (nominal)'!K$1,'Cyclical_after overrides'!$A$1:$BD$1,0))), "")</f>
        <v/>
      </c>
      <c r="L38" s="179">
        <f>_xlfn.IFNA(IF($C38 &gt; "2023-24", INDEX(PR24_after_overrides!$D$3:$AU$128, MATCH('Stata dataset (nominal)'!$A38, PR24_after_overrides!$A$3:$A$128, 0), MATCH('Stata dataset (nominal)'!L$1, PR24_after_overrides!$D$2:$AU$2, 0)), INDEX('Cyclical_after overrides'!$A$1:$BD$245,MATCH('Stata dataset (nominal)'!$A38,'Cyclical_after overrides'!$A$1:$A$245,0),MATCH('Stata dataset (nominal)'!L$1,'Cyclical_after overrides'!$A$1:$BD$1,0))), "")</f>
        <v>0</v>
      </c>
      <c r="M38" s="179">
        <f>_xlfn.IFNA(IF($C38 &gt; "2023-24", INDEX(PR24_after_overrides!$D$3:$AU$128, MATCH('Stata dataset (nominal)'!$A38, PR24_after_overrides!$A$3:$A$128, 0), MATCH('Stata dataset (nominal)'!M$1, PR24_after_overrides!$D$2:$AU$2, 0)), INDEX('Cyclical_after overrides'!$A$1:$BD$245,MATCH('Stata dataset (nominal)'!$A38,'Cyclical_after overrides'!$A$1:$A$245,0),MATCH('Stata dataset (nominal)'!M$1,'Cyclical_after overrides'!$A$1:$BD$1,0))), "")</f>
        <v>2.6280000000000001</v>
      </c>
      <c r="N38" s="179" t="str">
        <f>_xlfn.IFNA(IF($C38 &gt; "2023-24", INDEX(PR24_after_overrides!$D$3:$AU$128, MATCH('Stata dataset (nominal)'!$A38, PR24_after_overrides!$A$3:$A$128, 0), MATCH('Stata dataset (nominal)'!N$1, PR24_after_overrides!$D$2:$AU$2, 0)), INDEX('Cyclical_after overrides'!$A$1:$BD$245,MATCH('Stata dataset (nominal)'!$A38,'Cyclical_after overrides'!$A$1:$A$245,0),MATCH('Stata dataset (nominal)'!N$1,'Cyclical_after overrides'!$A$1:$BD$1,0))), "")</f>
        <v/>
      </c>
      <c r="O38" s="179">
        <f>_xlfn.IFNA(IF($C38 &gt; "2023-24", INDEX(PR24_after_overrides!$D$3:$AU$128, MATCH('Stata dataset (nominal)'!$A38, PR24_after_overrides!$A$3:$A$128, 0), MATCH('Stata dataset (nominal)'!O$1, PR24_after_overrides!$D$2:$AU$2, 0)), INDEX('Cyclical_after overrides'!$A$1:$BD$245,MATCH('Stata dataset (nominal)'!$A38,'Cyclical_after overrides'!$A$1:$A$245,0),MATCH('Stata dataset (nominal)'!O$1,'Cyclical_after overrides'!$A$1:$BD$1,0))), "")</f>
        <v>284.31900000000002</v>
      </c>
      <c r="P38" s="179">
        <f>_xlfn.IFNA(IF($C38 &gt; "2023-24", INDEX(PR24_after_overrides!$D$3:$AU$128, MATCH('Stata dataset (nominal)'!$A38, PR24_after_overrides!$A$3:$A$128, 0), MATCH('Stata dataset (nominal)'!P$1, PR24_after_overrides!$D$2:$AU$2, 0)), INDEX('Cyclical_after overrides'!$A$1:$BD$245,MATCH('Stata dataset (nominal)'!$A38,'Cyclical_after overrides'!$A$1:$A$245,0),MATCH('Stata dataset (nominal)'!P$1,'Cyclical_after overrides'!$A$1:$BD$1,0))), "")</f>
        <v>30.821999999999999</v>
      </c>
      <c r="Q38" s="179">
        <f>_xlfn.IFNA(IF($C38 &gt; "2023-24", INDEX(PR24_after_overrides!$D$3:$AU$128, MATCH('Stata dataset (nominal)'!$A38, PR24_after_overrides!$A$3:$A$128, 0), MATCH('Stata dataset (nominal)'!Q$1, PR24_after_overrides!$D$2:$AU$2, 0)), INDEX('Cyclical_after overrides'!$A$1:$BD$245,MATCH('Stata dataset (nominal)'!$A38,'Cyclical_after overrides'!$A$1:$A$245,0),MATCH('Stata dataset (nominal)'!Q$1,'Cyclical_after overrides'!$A$1:$BD$1,0))), "")</f>
        <v>667.39700000000005</v>
      </c>
      <c r="R38" s="179">
        <f>_xlfn.IFNA(IF($C38 &gt; "2023-24", INDEX(PR24_after_overrides!$D$3:$AU$128, MATCH('Stata dataset (nominal)'!$A38, PR24_after_overrides!$A$3:$A$128, 0), MATCH('Stata dataset (nominal)'!R$1, PR24_after_overrides!$D$2:$AU$2, 0)), INDEX('Cyclical_after overrides'!$A$1:$BD$245,MATCH('Stata dataset (nominal)'!$A38,'Cyclical_after overrides'!$A$1:$A$245,0),MATCH('Stata dataset (nominal)'!R$1,'Cyclical_after overrides'!$A$1:$BD$1,0))), "")</f>
        <v>462.32799999999997</v>
      </c>
      <c r="S38" s="179">
        <f>_xlfn.IFNA(IF($C38 &gt; "2023-24", INDEX(PR24_after_overrides!$D$3:$AU$128, MATCH('Stata dataset (nominal)'!$A38, PR24_after_overrides!$A$3:$A$128, 0), MATCH('Stata dataset (nominal)'!S$1, PR24_after_overrides!$D$2:$AU$2, 0)), INDEX('Cyclical_after overrides'!$A$1:$BD$245,MATCH('Stata dataset (nominal)'!$A38,'Cyclical_after overrides'!$A$1:$A$245,0),MATCH('Stata dataset (nominal)'!S$1,'Cyclical_after overrides'!$A$1:$BD$1,0))), "")</f>
        <v>33.811999999999998</v>
      </c>
      <c r="T38" s="179">
        <f>_xlfn.IFNA(IF($C38 &gt; "2023-24", INDEX(PR24_after_overrides!$D$3:$AU$128, MATCH('Stata dataset (nominal)'!$A38, PR24_after_overrides!$A$3:$A$128, 0), MATCH('Stata dataset (nominal)'!T$1, PR24_after_overrides!$D$2:$AU$2, 0)), INDEX('Cyclical_after overrides'!$A$1:$BD$245,MATCH('Stata dataset (nominal)'!$A38,'Cyclical_after overrides'!$A$1:$A$245,0),MATCH('Stata dataset (nominal)'!T$1,'Cyclical_after overrides'!$A$1:$BD$1,0))), "")</f>
        <v>409.654</v>
      </c>
      <c r="U38" s="179">
        <f>_xlfn.IFNA(IF($C38 &gt; "2023-24", INDEX(PR24_after_overrides!$D$3:$AU$128, MATCH('Stata dataset (nominal)'!$A38, PR24_after_overrides!$A$3:$A$128, 0), MATCH('Stata dataset (nominal)'!U$1, PR24_after_overrides!$D$2:$AU$2, 0)), INDEX('Cyclical_after overrides'!$A$1:$BD$245,MATCH('Stata dataset (nominal)'!$A38,'Cyclical_after overrides'!$A$1:$A$245,0),MATCH('Stata dataset (nominal)'!U$1,'Cyclical_after overrides'!$A$1:$BD$1,0))), "")</f>
        <v>27.30303337692359</v>
      </c>
      <c r="V38" s="179">
        <f>_xlfn.IFNA(IF($C38 &gt; "2023-24", INDEX(PR24_after_overrides!$D$3:$AU$128, MATCH('Stata dataset (nominal)'!$A38, PR24_after_overrides!$A$3:$A$128, 0), MATCH('Stata dataset (nominal)'!V$1, PR24_after_overrides!$D$2:$AU$2, 0)), INDEX('Cyclical_after overrides'!$A$1:$BD$245,MATCH('Stata dataset (nominal)'!$A38,'Cyclical_after overrides'!$A$1:$A$245,0),MATCH('Stata dataset (nominal)'!V$1,'Cyclical_after overrides'!$A$1:$BD$1,0))), "")</f>
        <v>133.2946134543572</v>
      </c>
      <c r="W38" s="179">
        <f>_xlfn.IFNA(IF($C38 &gt; "2023-24", INDEX(PR24_after_overrides!$D$3:$AU$128, MATCH('Stata dataset (nominal)'!$A38, PR24_after_overrides!$A$3:$A$128, 0), MATCH('Stata dataset (nominal)'!W$1, PR24_after_overrides!$D$2:$AU$2, 0)), INDEX('Cyclical_after overrides'!$A$1:$BD$245,MATCH('Stata dataset (nominal)'!$A38,'Cyclical_after overrides'!$A$1:$A$245,0),MATCH('Stata dataset (nominal)'!W$1,'Cyclical_after overrides'!$A$1:$BD$1,0))), "")</f>
        <v>2.4037352349918799</v>
      </c>
      <c r="X38" s="179">
        <f>_xlfn.IFNA(IF($C38 &gt; "2023-24", INDEX(PR24_after_overrides!$D$3:$AU$128, MATCH('Stata dataset (nominal)'!$A38, PR24_after_overrides!$A$3:$A$128, 0), MATCH('Stata dataset (nominal)'!X$1, PR24_after_overrides!$D$2:$AU$2, 0)), INDEX('Cyclical_after overrides'!$A$1:$BD$245,MATCH('Stata dataset (nominal)'!$A38,'Cyclical_after overrides'!$A$1:$A$245,0),MATCH('Stata dataset (nominal)'!X$1,'Cyclical_after overrides'!$A$1:$BD$1,0))), "")</f>
        <v>10.299393281272161</v>
      </c>
      <c r="Y38" s="179">
        <f>_xlfn.IFNA(IF($C38 &gt; "2023-24", INDEX(PR24_after_overrides!$D$3:$AU$128, MATCH('Stata dataset (nominal)'!$A38, PR24_after_overrides!$A$3:$A$128, 0), MATCH('Stata dataset (nominal)'!Y$1, PR24_after_overrides!$D$2:$AU$2, 0)), INDEX('Cyclical_after overrides'!$A$1:$BD$245,MATCH('Stata dataset (nominal)'!$A38,'Cyclical_after overrides'!$A$1:$A$245,0),MATCH('Stata dataset (nominal)'!Y$1,'Cyclical_after overrides'!$A$1:$BD$1,0))), "")</f>
        <v>17.39017807303129</v>
      </c>
      <c r="Z38" s="179">
        <f>_xlfn.IFNA(IF($C38 &gt; "2023-24", INDEX(PR24_after_overrides!$D$3:$AU$128, MATCH('Stata dataset (nominal)'!$A38, PR24_after_overrides!$A$3:$A$128, 0), MATCH('Stata dataset (nominal)'!Z$1, PR24_after_overrides!$D$2:$AU$2, 0)), INDEX('Cyclical_after overrides'!$A$1:$BD$245,MATCH('Stata dataset (nominal)'!$A38,'Cyclical_after overrides'!$A$1:$A$245,0),MATCH('Stata dataset (nominal)'!Z$1,'Cyclical_after overrides'!$A$1:$BD$1,0))), "")</f>
        <v>16.10960870621949</v>
      </c>
      <c r="AA38" s="179">
        <f>_xlfn.IFNA(IF($C38 &gt; "2023-24", INDEX(PR24_after_overrides!$D$3:$AU$128, MATCH('Stata dataset (nominal)'!$A38, PR24_after_overrides!$A$3:$A$128, 0), MATCH('Stata dataset (nominal)'!AA$1, PR24_after_overrides!$D$2:$AU$2, 0)), INDEX('Cyclical_after overrides'!$A$1:$BD$245,MATCH('Stata dataset (nominal)'!$A38,'Cyclical_after overrides'!$A$1:$A$245,0),MATCH('Stata dataset (nominal)'!AA$1,'Cyclical_after overrides'!$A$1:$BD$1,0))), "")</f>
        <v>636.59399999999994</v>
      </c>
      <c r="AB38" s="179">
        <f>INDEX(Depreciation!$U$5:$U$318, MATCH('Stata dataset (nominal)'!$A38, Depreciation!$A$5:$A$318, 0))</f>
        <v>3.6219999999999999</v>
      </c>
      <c r="AC38" s="180">
        <f t="shared" si="1"/>
        <v>3.2197272727272721</v>
      </c>
      <c r="AD38" s="72">
        <f>INDEX(Recharges!$V$5:$V$318, MATCH('Stata dataset (nominal)'!$A38, Recharges!$A$5:$A$318, 0))</f>
        <v>3.8740000000000001</v>
      </c>
    </row>
    <row r="39" spans="1:30" x14ac:dyDescent="0.4">
      <c r="A39" s="160" t="str">
        <f t="shared" si="0"/>
        <v>NES20</v>
      </c>
      <c r="B39" s="160" t="s">
        <v>265</v>
      </c>
      <c r="C39" s="160" t="s">
        <v>255</v>
      </c>
      <c r="D39" s="179">
        <f>_xlfn.IFNA(IF($C39 &gt; "2023-24", INDEX(PR24_after_overrides!$D$3:$AU$128, MATCH('Stata dataset (nominal)'!$A39, PR24_after_overrides!$A$3:$A$128, 0), MATCH('Stata dataset (nominal)'!D$1, PR24_after_overrides!$D$2:$AU$2, 0)), INDEX('Cyclical_after overrides'!$A$1:$BD$245,MATCH('Stata dataset (nominal)'!$A39,'Cyclical_after overrides'!$A$1:$A$245,0),MATCH('Stata dataset (nominal)'!D$1,'Cyclical_after overrides'!$A$1:$BD$1,0))), "")</f>
        <v>1.1367310801447381</v>
      </c>
      <c r="E39" s="179">
        <f>_xlfn.IFNA(IF($C39 &gt; "2023-24", INDEX(PR24_after_overrides!$D$3:$AU$128, MATCH('Stata dataset (nominal)'!$A39, PR24_after_overrides!$A$3:$A$128, 0), MATCH('Stata dataset (nominal)'!E$1, PR24_after_overrides!$D$2:$AU$2, 0)), INDEX('Cyclical_after overrides'!$A$1:$BD$245,MATCH('Stata dataset (nominal)'!$A39,'Cyclical_after overrides'!$A$1:$A$245,0),MATCH('Stata dataset (nominal)'!E$1,'Cyclical_after overrides'!$A$1:$BD$1,0))), "")</f>
        <v>14.752000000000001</v>
      </c>
      <c r="F39" s="179">
        <f>_xlfn.IFNA(IF($C39 &gt; "2023-24", INDEX(PR24_after_overrides!$D$3:$AU$128, MATCH('Stata dataset (nominal)'!$A39, PR24_after_overrides!$A$3:$A$128, 0), MATCH('Stata dataset (nominal)'!F$1, PR24_after_overrides!$D$2:$AU$2, 0)), INDEX('Cyclical_after overrides'!$A$1:$BD$245,MATCH('Stata dataset (nominal)'!$A39,'Cyclical_after overrides'!$A$1:$A$245,0),MATCH('Stata dataset (nominal)'!F$1,'Cyclical_after overrides'!$A$1:$BD$1,0))), "")</f>
        <v>4.9459999999999997</v>
      </c>
      <c r="G39" s="179">
        <f>_xlfn.IFNA(IF($C39 &gt; "2023-24", INDEX(PR24_after_overrides!$D$3:$AU$128, MATCH('Stata dataset (nominal)'!$A39, PR24_after_overrides!$A$3:$A$128, 0), MATCH('Stata dataset (nominal)'!G$1, PR24_after_overrides!$D$2:$AU$2, 0)), INDEX('Cyclical_after overrides'!$A$1:$BD$245,MATCH('Stata dataset (nominal)'!$A39,'Cyclical_after overrides'!$A$1:$A$245,0),MATCH('Stata dataset (nominal)'!G$1,'Cyclical_after overrides'!$A$1:$BD$1,0))), "")</f>
        <v>28.096</v>
      </c>
      <c r="H39" s="179">
        <f>_xlfn.IFNA(IF($C39 &gt; "2023-24", INDEX(PR24_after_overrides!$D$3:$AU$128, MATCH('Stata dataset (nominal)'!$A39, PR24_after_overrides!$A$3:$A$128, 0), MATCH('Stata dataset (nominal)'!H$1, PR24_after_overrides!$D$2:$AU$2, 0)), INDEX('Cyclical_after overrides'!$A$1:$BD$245,MATCH('Stata dataset (nominal)'!$A39,'Cyclical_after overrides'!$A$1:$A$245,0),MATCH('Stata dataset (nominal)'!H$1,'Cyclical_after overrides'!$A$1:$BD$1,0))), "")</f>
        <v>2.6779999999999999</v>
      </c>
      <c r="I39" s="179">
        <f>_xlfn.IFNA(IF($C39 &gt; "2023-24", INDEX(PR24_after_overrides!$D$3:$AU$128, MATCH('Stata dataset (nominal)'!$A39, PR24_after_overrides!$A$3:$A$128, 0), MATCH('Stata dataset (nominal)'!I$1, PR24_after_overrides!$D$2:$AU$2, 0)), INDEX('Cyclical_after overrides'!$A$1:$BD$245,MATCH('Stata dataset (nominal)'!$A39,'Cyclical_after overrides'!$A$1:$A$245,0),MATCH('Stata dataset (nominal)'!I$1,'Cyclical_after overrides'!$A$1:$BD$1,0))), "")</f>
        <v>12.997999999999999</v>
      </c>
      <c r="J39" s="179" t="str">
        <f>_xlfn.IFNA(IF($C39 &gt; "2023-24", INDEX(PR24_after_overrides!$D$3:$AU$128, MATCH('Stata dataset (nominal)'!$A39, PR24_after_overrides!$A$3:$A$128, 0), MATCH('Stata dataset (nominal)'!J$1, PR24_after_overrides!$D$2:$AU$2, 0)), INDEX('Cyclical_after overrides'!$A$1:$BD$245,MATCH('Stata dataset (nominal)'!$A39,'Cyclical_after overrides'!$A$1:$A$245,0),MATCH('Stata dataset (nominal)'!J$1,'Cyclical_after overrides'!$A$1:$BD$1,0))), "")</f>
        <v/>
      </c>
      <c r="K39" s="179" t="str">
        <f>_xlfn.IFNA(IF($C39 &gt; "2023-24", INDEX(PR24_after_overrides!$D$3:$AU$128, MATCH('Stata dataset (nominal)'!$A39, PR24_after_overrides!$A$3:$A$128, 0), MATCH('Stata dataset (nominal)'!K$1, PR24_after_overrides!$D$2:$AU$2, 0)), INDEX('Cyclical_after overrides'!$A$1:$BD$245,MATCH('Stata dataset (nominal)'!$A39,'Cyclical_after overrides'!$A$1:$A$245,0),MATCH('Stata dataset (nominal)'!K$1,'Cyclical_after overrides'!$A$1:$BD$1,0))), "")</f>
        <v/>
      </c>
      <c r="L39" s="179">
        <f>_xlfn.IFNA(IF($C39 &gt; "2023-24", INDEX(PR24_after_overrides!$D$3:$AU$128, MATCH('Stata dataset (nominal)'!$A39, PR24_after_overrides!$A$3:$A$128, 0), MATCH('Stata dataset (nominal)'!L$1, PR24_after_overrides!$D$2:$AU$2, 0)), INDEX('Cyclical_after overrides'!$A$1:$BD$245,MATCH('Stata dataset (nominal)'!$A39,'Cyclical_after overrides'!$A$1:$A$245,0),MATCH('Stata dataset (nominal)'!L$1,'Cyclical_after overrides'!$A$1:$BD$1,0))), "")</f>
        <v>0</v>
      </c>
      <c r="M39" s="179">
        <f>_xlfn.IFNA(IF($C39 &gt; "2023-24", INDEX(PR24_after_overrides!$D$3:$AU$128, MATCH('Stata dataset (nominal)'!$A39, PR24_after_overrides!$A$3:$A$128, 0), MATCH('Stata dataset (nominal)'!M$1, PR24_after_overrides!$D$2:$AU$2, 0)), INDEX('Cyclical_after overrides'!$A$1:$BD$245,MATCH('Stata dataset (nominal)'!$A39,'Cyclical_after overrides'!$A$1:$A$245,0),MATCH('Stata dataset (nominal)'!M$1,'Cyclical_after overrides'!$A$1:$BD$1,0))), "")</f>
        <v>1.1719999999999999</v>
      </c>
      <c r="N39" s="179" t="str">
        <f>_xlfn.IFNA(IF($C39 &gt; "2023-24", INDEX(PR24_after_overrides!$D$3:$AU$128, MATCH('Stata dataset (nominal)'!$A39, PR24_after_overrides!$A$3:$A$128, 0), MATCH('Stata dataset (nominal)'!N$1, PR24_after_overrides!$D$2:$AU$2, 0)), INDEX('Cyclical_after overrides'!$A$1:$BD$245,MATCH('Stata dataset (nominal)'!$A39,'Cyclical_after overrides'!$A$1:$A$245,0),MATCH('Stata dataset (nominal)'!N$1,'Cyclical_after overrides'!$A$1:$BD$1,0))), "")</f>
        <v/>
      </c>
      <c r="O39" s="179">
        <f>_xlfn.IFNA(IF($C39 &gt; "2023-24", INDEX(PR24_after_overrides!$D$3:$AU$128, MATCH('Stata dataset (nominal)'!$A39, PR24_after_overrides!$A$3:$A$128, 0), MATCH('Stata dataset (nominal)'!O$1, PR24_after_overrides!$D$2:$AU$2, 0)), INDEX('Cyclical_after overrides'!$A$1:$BD$245,MATCH('Stata dataset (nominal)'!$A39,'Cyclical_after overrides'!$A$1:$A$245,0),MATCH('Stata dataset (nominal)'!O$1,'Cyclical_after overrides'!$A$1:$BD$1,0))), "")</f>
        <v>278.43900000000002</v>
      </c>
      <c r="P39" s="179">
        <f>_xlfn.IFNA(IF($C39 &gt; "2023-24", INDEX(PR24_after_overrides!$D$3:$AU$128, MATCH('Stata dataset (nominal)'!$A39, PR24_after_overrides!$A$3:$A$128, 0), MATCH('Stata dataset (nominal)'!P$1, PR24_after_overrides!$D$2:$AU$2, 0)), INDEX('Cyclical_after overrides'!$A$1:$BD$245,MATCH('Stata dataset (nominal)'!$A39,'Cyclical_after overrides'!$A$1:$A$245,0),MATCH('Stata dataset (nominal)'!P$1,'Cyclical_after overrides'!$A$1:$BD$1,0))), "")</f>
        <v>28.901</v>
      </c>
      <c r="Q39" s="179">
        <f>_xlfn.IFNA(IF($C39 &gt; "2023-24", INDEX(PR24_after_overrides!$D$3:$AU$128, MATCH('Stata dataset (nominal)'!$A39, PR24_after_overrides!$A$3:$A$128, 0), MATCH('Stata dataset (nominal)'!Q$1, PR24_after_overrides!$D$2:$AU$2, 0)), INDEX('Cyclical_after overrides'!$A$1:$BD$245,MATCH('Stata dataset (nominal)'!$A39,'Cyclical_after overrides'!$A$1:$A$245,0),MATCH('Stata dataset (nominal)'!Q$1,'Cyclical_after overrides'!$A$1:$BD$1,0))), "")</f>
        <v>651.101</v>
      </c>
      <c r="R39" s="179">
        <f>_xlfn.IFNA(IF($C39 &gt; "2023-24", INDEX(PR24_after_overrides!$D$3:$AU$128, MATCH('Stata dataset (nominal)'!$A39, PR24_after_overrides!$A$3:$A$128, 0), MATCH('Stata dataset (nominal)'!R$1, PR24_after_overrides!$D$2:$AU$2, 0)), INDEX('Cyclical_after overrides'!$A$1:$BD$245,MATCH('Stata dataset (nominal)'!$A39,'Cyclical_after overrides'!$A$1:$A$245,0),MATCH('Stata dataset (nominal)'!R$1,'Cyclical_after overrides'!$A$1:$BD$1,0))), "")</f>
        <v>473.21</v>
      </c>
      <c r="S39" s="179">
        <f>_xlfn.IFNA(IF($C39 &gt; "2023-24", INDEX(PR24_after_overrides!$D$3:$AU$128, MATCH('Stata dataset (nominal)'!$A39, PR24_after_overrides!$A$3:$A$128, 0), MATCH('Stata dataset (nominal)'!S$1, PR24_after_overrides!$D$2:$AU$2, 0)), INDEX('Cyclical_after overrides'!$A$1:$BD$245,MATCH('Stata dataset (nominal)'!$A39,'Cyclical_after overrides'!$A$1:$A$245,0),MATCH('Stata dataset (nominal)'!S$1,'Cyclical_after overrides'!$A$1:$BD$1,0))), "")</f>
        <v>37.573</v>
      </c>
      <c r="T39" s="179">
        <f>_xlfn.IFNA(IF($C39 &gt; "2023-24", INDEX(PR24_after_overrides!$D$3:$AU$128, MATCH('Stata dataset (nominal)'!$A39, PR24_after_overrides!$A$3:$A$128, 0), MATCH('Stata dataset (nominal)'!T$1, PR24_after_overrides!$D$2:$AU$2, 0)), INDEX('Cyclical_after overrides'!$A$1:$BD$245,MATCH('Stata dataset (nominal)'!$A39,'Cyclical_after overrides'!$A$1:$A$245,0),MATCH('Stata dataset (nominal)'!T$1,'Cyclical_after overrides'!$A$1:$BD$1,0))), "")</f>
        <v>432.07100000000003</v>
      </c>
      <c r="U39" s="179">
        <f>_xlfn.IFNA(IF($C39 &gt; "2023-24", INDEX(PR24_after_overrides!$D$3:$AU$128, MATCH('Stata dataset (nominal)'!$A39, PR24_after_overrides!$A$3:$A$128, 0), MATCH('Stata dataset (nominal)'!U$1, PR24_after_overrides!$D$2:$AU$2, 0)), INDEX('Cyclical_after overrides'!$A$1:$BD$245,MATCH('Stata dataset (nominal)'!$A39,'Cyclical_after overrides'!$A$1:$A$245,0),MATCH('Stata dataset (nominal)'!U$1,'Cyclical_after overrides'!$A$1:$BD$1,0))), "")</f>
        <v>26.731537354241073</v>
      </c>
      <c r="V39" s="179">
        <f>_xlfn.IFNA(IF($C39 &gt; "2023-24", INDEX(PR24_after_overrides!$D$3:$AU$128, MATCH('Stata dataset (nominal)'!$A39, PR24_after_overrides!$A$3:$A$128, 0), MATCH('Stata dataset (nominal)'!V$1, PR24_after_overrides!$D$2:$AU$2, 0)), INDEX('Cyclical_after overrides'!$A$1:$BD$245,MATCH('Stata dataset (nominal)'!$A39,'Cyclical_after overrides'!$A$1:$A$245,0),MATCH('Stata dataset (nominal)'!V$1,'Cyclical_after overrides'!$A$1:$BD$1,0))), "")</f>
        <v>132.85199178885495</v>
      </c>
      <c r="W39" s="179">
        <f>_xlfn.IFNA(IF($C39 &gt; "2023-24", INDEX(PR24_after_overrides!$D$3:$AU$128, MATCH('Stata dataset (nominal)'!$A39, PR24_after_overrides!$A$3:$A$128, 0), MATCH('Stata dataset (nominal)'!W$1, PR24_after_overrides!$D$2:$AU$2, 0)), INDEX('Cyclical_after overrides'!$A$1:$BD$245,MATCH('Stata dataset (nominal)'!$A39,'Cyclical_after overrides'!$A$1:$A$245,0),MATCH('Stata dataset (nominal)'!W$1,'Cyclical_after overrides'!$A$1:$BD$1,0))), "")</f>
        <v>2.4201978882899953</v>
      </c>
      <c r="X39" s="179">
        <f>_xlfn.IFNA(IF($C39 &gt; "2023-24", INDEX(PR24_after_overrides!$D$3:$AU$128, MATCH('Stata dataset (nominal)'!$A39, PR24_after_overrides!$A$3:$A$128, 0), MATCH('Stata dataset (nominal)'!X$1, PR24_after_overrides!$D$2:$AU$2, 0)), INDEX('Cyclical_after overrides'!$A$1:$BD$245,MATCH('Stata dataset (nominal)'!$A39,'Cyclical_after overrides'!$A$1:$A$245,0),MATCH('Stata dataset (nominal)'!X$1,'Cyclical_after overrides'!$A$1:$BD$1,0))), "")</f>
        <v>9.2720095374152844</v>
      </c>
      <c r="Y39" s="179">
        <f>_xlfn.IFNA(IF($C39 &gt; "2023-24", INDEX(PR24_after_overrides!$D$3:$AU$128, MATCH('Stata dataset (nominal)'!$A39, PR24_after_overrides!$A$3:$A$128, 0), MATCH('Stata dataset (nominal)'!Y$1, PR24_after_overrides!$D$2:$AU$2, 0)), INDEX('Cyclical_after overrides'!$A$1:$BD$245,MATCH('Stata dataset (nominal)'!$A39,'Cyclical_after overrides'!$A$1:$A$245,0),MATCH('Stata dataset (nominal)'!Y$1,'Cyclical_after overrides'!$A$1:$BD$1,0))), "")</f>
        <v>15.677606266651466</v>
      </c>
      <c r="Z39" s="179">
        <f>_xlfn.IFNA(IF($C39 &gt; "2023-24", INDEX(PR24_after_overrides!$D$3:$AU$128, MATCH('Stata dataset (nominal)'!$A39, PR24_after_overrides!$A$3:$A$128, 0), MATCH('Stata dataset (nominal)'!Z$1, PR24_after_overrides!$D$2:$AU$2, 0)), INDEX('Cyclical_after overrides'!$A$1:$BD$245,MATCH('Stata dataset (nominal)'!$A39,'Cyclical_after overrides'!$A$1:$A$245,0),MATCH('Stata dataset (nominal)'!Z$1,'Cyclical_after overrides'!$A$1:$BD$1,0))), "")</f>
        <v>15.677606266651466</v>
      </c>
      <c r="AA39" s="179">
        <f>_xlfn.IFNA(IF($C39 &gt; "2023-24", INDEX(PR24_after_overrides!$D$3:$AU$128, MATCH('Stata dataset (nominal)'!$A39, PR24_after_overrides!$A$3:$A$128, 0), MATCH('Stata dataset (nominal)'!AA$1, PR24_after_overrides!$D$2:$AU$2, 0)), INDEX('Cyclical_after overrides'!$A$1:$BD$245,MATCH('Stata dataset (nominal)'!$A39,'Cyclical_after overrides'!$A$1:$A$245,0),MATCH('Stata dataset (nominal)'!AA$1,'Cyclical_after overrides'!$A$1:$BD$1,0))), "")</f>
        <v>652.97900000000004</v>
      </c>
      <c r="AB39" s="179">
        <f>INDEX(Depreciation!$U$5:$U$318, MATCH('Stata dataset (nominal)'!$A39, Depreciation!$A$5:$A$318, 0))</f>
        <v>3.774</v>
      </c>
      <c r="AC39" s="180">
        <f t="shared" si="1"/>
        <v>3.2197272727272721</v>
      </c>
      <c r="AD39" s="72">
        <f>INDEX(Recharges!$V$5:$V$318, MATCH('Stata dataset (nominal)'!$A39, Recharges!$A$5:$A$318, 0))</f>
        <v>3.669</v>
      </c>
    </row>
    <row r="40" spans="1:30" x14ac:dyDescent="0.4">
      <c r="A40" s="160" t="str">
        <f t="shared" si="0"/>
        <v>NES21</v>
      </c>
      <c r="B40" s="160" t="s">
        <v>265</v>
      </c>
      <c r="C40" s="160" t="s">
        <v>257</v>
      </c>
      <c r="D40" s="179">
        <f>_xlfn.IFNA(IF($C40 &gt; "2023-24", INDEX(PR24_after_overrides!$D$3:$AU$128, MATCH('Stata dataset (nominal)'!$A40, PR24_after_overrides!$A$3:$A$128, 0), MATCH('Stata dataset (nominal)'!D$1, PR24_after_overrides!$D$2:$AU$2, 0)), INDEX('Cyclical_after overrides'!$A$1:$BD$245,MATCH('Stata dataset (nominal)'!$A40,'Cyclical_after overrides'!$A$1:$A$245,0),MATCH('Stata dataset (nominal)'!D$1,'Cyclical_after overrides'!$A$1:$BD$1,0))), "")</f>
        <v>1.1277018254028868</v>
      </c>
      <c r="E40" s="179">
        <f>_xlfn.IFNA(IF($C40 &gt; "2023-24", INDEX(PR24_after_overrides!$D$3:$AU$128, MATCH('Stata dataset (nominal)'!$A40, PR24_after_overrides!$A$3:$A$128, 0), MATCH('Stata dataset (nominal)'!E$1, PR24_after_overrides!$D$2:$AU$2, 0)), INDEX('Cyclical_after overrides'!$A$1:$BD$245,MATCH('Stata dataset (nominal)'!$A40,'Cyclical_after overrides'!$A$1:$A$245,0),MATCH('Stata dataset (nominal)'!E$1,'Cyclical_after overrides'!$A$1:$BD$1,0))), "")</f>
        <v>14.305</v>
      </c>
      <c r="F40" s="179">
        <f>_xlfn.IFNA(IF($C40 &gt; "2023-24", INDEX(PR24_after_overrides!$D$3:$AU$128, MATCH('Stata dataset (nominal)'!$A40, PR24_after_overrides!$A$3:$A$128, 0), MATCH('Stata dataset (nominal)'!F$1, PR24_after_overrides!$D$2:$AU$2, 0)), INDEX('Cyclical_after overrides'!$A$1:$BD$245,MATCH('Stata dataset (nominal)'!$A40,'Cyclical_after overrides'!$A$1:$A$245,0),MATCH('Stata dataset (nominal)'!F$1,'Cyclical_after overrides'!$A$1:$BD$1,0))), "")</f>
        <v>4.5449999999999999</v>
      </c>
      <c r="G40" s="179">
        <f>_xlfn.IFNA(IF($C40 &gt; "2023-24", INDEX(PR24_after_overrides!$D$3:$AU$128, MATCH('Stata dataset (nominal)'!$A40, PR24_after_overrides!$A$3:$A$128, 0), MATCH('Stata dataset (nominal)'!G$1, PR24_after_overrides!$D$2:$AU$2, 0)), INDEX('Cyclical_after overrides'!$A$1:$BD$245,MATCH('Stata dataset (nominal)'!$A40,'Cyclical_after overrides'!$A$1:$A$245,0),MATCH('Stata dataset (nominal)'!G$1,'Cyclical_after overrides'!$A$1:$BD$1,0))), "")</f>
        <v>23.385999999999999</v>
      </c>
      <c r="H40" s="179">
        <f>_xlfn.IFNA(IF($C40 &gt; "2023-24", INDEX(PR24_after_overrides!$D$3:$AU$128, MATCH('Stata dataset (nominal)'!$A40, PR24_after_overrides!$A$3:$A$128, 0), MATCH('Stata dataset (nominal)'!H$1, PR24_after_overrides!$D$2:$AU$2, 0)), INDEX('Cyclical_after overrides'!$A$1:$BD$245,MATCH('Stata dataset (nominal)'!$A40,'Cyclical_after overrides'!$A$1:$A$245,0),MATCH('Stata dataset (nominal)'!H$1,'Cyclical_after overrides'!$A$1:$BD$1,0))), "")</f>
        <v>2.09</v>
      </c>
      <c r="I40" s="179">
        <f>_xlfn.IFNA(IF($C40 &gt; "2023-24", INDEX(PR24_after_overrides!$D$3:$AU$128, MATCH('Stata dataset (nominal)'!$A40, PR24_after_overrides!$A$3:$A$128, 0), MATCH('Stata dataset (nominal)'!I$1, PR24_after_overrides!$D$2:$AU$2, 0)), INDEX('Cyclical_after overrides'!$A$1:$BD$245,MATCH('Stata dataset (nominal)'!$A40,'Cyclical_after overrides'!$A$1:$A$245,0),MATCH('Stata dataset (nominal)'!I$1,'Cyclical_after overrides'!$A$1:$BD$1,0))), "")</f>
        <v>11.608000000000001</v>
      </c>
      <c r="J40" s="179">
        <f>_xlfn.IFNA(IF($C40 &gt; "2023-24", INDEX(PR24_after_overrides!$D$3:$AU$128, MATCH('Stata dataset (nominal)'!$A40, PR24_after_overrides!$A$3:$A$128, 0), MATCH('Stata dataset (nominal)'!J$1, PR24_after_overrides!$D$2:$AU$2, 0)), INDEX('Cyclical_after overrides'!$A$1:$BD$245,MATCH('Stata dataset (nominal)'!$A40,'Cyclical_after overrides'!$A$1:$A$245,0),MATCH('Stata dataset (nominal)'!J$1,'Cyclical_after overrides'!$A$1:$BD$1,0))), "")</f>
        <v>0.24199999999999999</v>
      </c>
      <c r="K40" s="179" t="str">
        <f>_xlfn.IFNA(IF($C40 &gt; "2023-24", INDEX(PR24_after_overrides!$D$3:$AU$128, MATCH('Stata dataset (nominal)'!$A40, PR24_after_overrides!$A$3:$A$128, 0), MATCH('Stata dataset (nominal)'!K$1, PR24_after_overrides!$D$2:$AU$2, 0)), INDEX('Cyclical_after overrides'!$A$1:$BD$245,MATCH('Stata dataset (nominal)'!$A40,'Cyclical_after overrides'!$A$1:$A$245,0),MATCH('Stata dataset (nominal)'!K$1,'Cyclical_after overrides'!$A$1:$BD$1,0))), "")</f>
        <v/>
      </c>
      <c r="L40" s="179">
        <f>_xlfn.IFNA(IF($C40 &gt; "2023-24", INDEX(PR24_after_overrides!$D$3:$AU$128, MATCH('Stata dataset (nominal)'!$A40, PR24_after_overrides!$A$3:$A$128, 0), MATCH('Stata dataset (nominal)'!L$1, PR24_after_overrides!$D$2:$AU$2, 0)), INDEX('Cyclical_after overrides'!$A$1:$BD$245,MATCH('Stata dataset (nominal)'!$A40,'Cyclical_after overrides'!$A$1:$A$245,0),MATCH('Stata dataset (nominal)'!L$1,'Cyclical_after overrides'!$A$1:$BD$1,0))), "")</f>
        <v>2.8000000000000001E-2</v>
      </c>
      <c r="M40" s="179" t="str">
        <f>_xlfn.IFNA(IF($C40 &gt; "2023-24", INDEX(PR24_after_overrides!$D$3:$AU$128, MATCH('Stata dataset (nominal)'!$A40, PR24_after_overrides!$A$3:$A$128, 0), MATCH('Stata dataset (nominal)'!M$1, PR24_after_overrides!$D$2:$AU$2, 0)), INDEX('Cyclical_after overrides'!$A$1:$BD$245,MATCH('Stata dataset (nominal)'!$A40,'Cyclical_after overrides'!$A$1:$A$245,0),MATCH('Stata dataset (nominal)'!M$1,'Cyclical_after overrides'!$A$1:$BD$1,0))), "")</f>
        <v/>
      </c>
      <c r="N40" s="179" t="str">
        <f>_xlfn.IFNA(IF($C40 &gt; "2023-24", INDEX(PR24_after_overrides!$D$3:$AU$128, MATCH('Stata dataset (nominal)'!$A40, PR24_after_overrides!$A$3:$A$128, 0), MATCH('Stata dataset (nominal)'!N$1, PR24_after_overrides!$D$2:$AU$2, 0)), INDEX('Cyclical_after overrides'!$A$1:$BD$245,MATCH('Stata dataset (nominal)'!$A40,'Cyclical_after overrides'!$A$1:$A$245,0),MATCH('Stata dataset (nominal)'!N$1,'Cyclical_after overrides'!$A$1:$BD$1,0))), "")</f>
        <v/>
      </c>
      <c r="O40" s="179">
        <f>_xlfn.IFNA(IF($C40 &gt; "2023-24", INDEX(PR24_after_overrides!$D$3:$AU$128, MATCH('Stata dataset (nominal)'!$A40, PR24_after_overrides!$A$3:$A$128, 0), MATCH('Stata dataset (nominal)'!O$1, PR24_after_overrides!$D$2:$AU$2, 0)), INDEX('Cyclical_after overrides'!$A$1:$BD$245,MATCH('Stata dataset (nominal)'!$A40,'Cyclical_after overrides'!$A$1:$A$245,0),MATCH('Stata dataset (nominal)'!O$1,'Cyclical_after overrides'!$A$1:$BD$1,0))), "")</f>
        <v>277.17500000000001</v>
      </c>
      <c r="P40" s="179">
        <f>_xlfn.IFNA(IF($C40 &gt; "2023-24", INDEX(PR24_after_overrides!$D$3:$AU$128, MATCH('Stata dataset (nominal)'!$A40, PR24_after_overrides!$A$3:$A$128, 0), MATCH('Stata dataset (nominal)'!P$1, PR24_after_overrides!$D$2:$AU$2, 0)), INDEX('Cyclical_after overrides'!$A$1:$BD$245,MATCH('Stata dataset (nominal)'!$A40,'Cyclical_after overrides'!$A$1:$A$245,0),MATCH('Stata dataset (nominal)'!P$1,'Cyclical_after overrides'!$A$1:$BD$1,0))), "")</f>
        <v>28.481000000000002</v>
      </c>
      <c r="Q40" s="179">
        <f>_xlfn.IFNA(IF($C40 &gt; "2023-24", INDEX(PR24_after_overrides!$D$3:$AU$128, MATCH('Stata dataset (nominal)'!$A40, PR24_after_overrides!$A$3:$A$128, 0), MATCH('Stata dataset (nominal)'!Q$1, PR24_after_overrides!$D$2:$AU$2, 0)), INDEX('Cyclical_after overrides'!$A$1:$BD$245,MATCH('Stata dataset (nominal)'!$A40,'Cyclical_after overrides'!$A$1:$A$245,0),MATCH('Stata dataset (nominal)'!Q$1,'Cyclical_after overrides'!$A$1:$BD$1,0))), "")</f>
        <v>652.13499999999999</v>
      </c>
      <c r="R40" s="179">
        <f>_xlfn.IFNA(IF($C40 &gt; "2023-24", INDEX(PR24_after_overrides!$D$3:$AU$128, MATCH('Stata dataset (nominal)'!$A40, PR24_after_overrides!$A$3:$A$128, 0), MATCH('Stata dataset (nominal)'!R$1, PR24_after_overrides!$D$2:$AU$2, 0)), INDEX('Cyclical_after overrides'!$A$1:$BD$245,MATCH('Stata dataset (nominal)'!$A40,'Cyclical_after overrides'!$A$1:$A$245,0),MATCH('Stata dataset (nominal)'!R$1,'Cyclical_after overrides'!$A$1:$BD$1,0))), "")</f>
        <v>486.786</v>
      </c>
      <c r="S40" s="179">
        <f>_xlfn.IFNA(IF($C40 &gt; "2023-24", INDEX(PR24_after_overrides!$D$3:$AU$128, MATCH('Stata dataset (nominal)'!$A40, PR24_after_overrides!$A$3:$A$128, 0), MATCH('Stata dataset (nominal)'!S$1, PR24_after_overrides!$D$2:$AU$2, 0)), INDEX('Cyclical_after overrides'!$A$1:$BD$245,MATCH('Stata dataset (nominal)'!$A40,'Cyclical_after overrides'!$A$1:$A$245,0),MATCH('Stata dataset (nominal)'!S$1,'Cyclical_after overrides'!$A$1:$BD$1,0))), "")</f>
        <v>38.546999999999997</v>
      </c>
      <c r="T40" s="179">
        <f>_xlfn.IFNA(IF($C40 &gt; "2023-24", INDEX(PR24_after_overrides!$D$3:$AU$128, MATCH('Stata dataset (nominal)'!$A40, PR24_after_overrides!$A$3:$A$128, 0), MATCH('Stata dataset (nominal)'!T$1, PR24_after_overrides!$D$2:$AU$2, 0)), INDEX('Cyclical_after overrides'!$A$1:$BD$245,MATCH('Stata dataset (nominal)'!$A40,'Cyclical_after overrides'!$A$1:$A$245,0),MATCH('Stata dataset (nominal)'!T$1,'Cyclical_after overrides'!$A$1:$BD$1,0))), "")</f>
        <v>452.589</v>
      </c>
      <c r="U40" s="179">
        <f>_xlfn.IFNA(IF($C40 &gt; "2023-24", INDEX(PR24_after_overrides!$D$3:$AU$128, MATCH('Stata dataset (nominal)'!$A40, PR24_after_overrides!$A$3:$A$128, 0), MATCH('Stata dataset (nominal)'!U$1, PR24_after_overrides!$D$2:$AU$2, 0)), INDEX('Cyclical_after overrides'!$A$1:$BD$245,MATCH('Stata dataset (nominal)'!$A40,'Cyclical_after overrides'!$A$1:$A$245,0),MATCH('Stata dataset (nominal)'!U$1,'Cyclical_after overrides'!$A$1:$BD$1,0))), "")</f>
        <v>26.668878033859961</v>
      </c>
      <c r="V40" s="179">
        <f>_xlfn.IFNA(IF($C40 &gt; "2023-24", INDEX(PR24_after_overrides!$D$3:$AU$128, MATCH('Stata dataset (nominal)'!$A40, PR24_after_overrides!$A$3:$A$128, 0), MATCH('Stata dataset (nominal)'!V$1, PR24_after_overrides!$D$2:$AU$2, 0)), INDEX('Cyclical_after overrides'!$A$1:$BD$245,MATCH('Stata dataset (nominal)'!$A40,'Cyclical_after overrides'!$A$1:$A$245,0),MATCH('Stata dataset (nominal)'!V$1,'Cyclical_after overrides'!$A$1:$BD$1,0))), "")</f>
        <v>132.17623509887238</v>
      </c>
      <c r="W40" s="179">
        <f>_xlfn.IFNA(IF($C40 &gt; "2023-24", INDEX(PR24_after_overrides!$D$3:$AU$128, MATCH('Stata dataset (nominal)'!$A40, PR24_after_overrides!$A$3:$A$128, 0), MATCH('Stata dataset (nominal)'!W$1, PR24_after_overrides!$D$2:$AU$2, 0)), INDEX('Cyclical_after overrides'!$A$1:$BD$245,MATCH('Stata dataset (nominal)'!$A40,'Cyclical_after overrides'!$A$1:$A$245,0),MATCH('Stata dataset (nominal)'!W$1,'Cyclical_after overrides'!$A$1:$BD$1,0))), "")</f>
        <v>2.4807086703656895</v>
      </c>
      <c r="X40" s="179">
        <f>_xlfn.IFNA(IF($C40 &gt; "2023-24", INDEX(PR24_after_overrides!$D$3:$AU$128, MATCH('Stata dataset (nominal)'!$A40, PR24_after_overrides!$A$3:$A$128, 0), MATCH('Stata dataset (nominal)'!X$1, PR24_after_overrides!$D$2:$AU$2, 0)), INDEX('Cyclical_after overrides'!$A$1:$BD$245,MATCH('Stata dataset (nominal)'!$A40,'Cyclical_after overrides'!$A$1:$A$245,0),MATCH('Stata dataset (nominal)'!X$1,'Cyclical_after overrides'!$A$1:$BD$1,0))), "")</f>
        <v>9.2720095374152844</v>
      </c>
      <c r="Y40" s="179">
        <f>_xlfn.IFNA(IF($C40 &gt; "2023-24", INDEX(PR24_after_overrides!$D$3:$AU$128, MATCH('Stata dataset (nominal)'!$A40, PR24_after_overrides!$A$3:$A$128, 0), MATCH('Stata dataset (nominal)'!Y$1, PR24_after_overrides!$D$2:$AU$2, 0)), INDEX('Cyclical_after overrides'!$A$1:$BD$245,MATCH('Stata dataset (nominal)'!$A40,'Cyclical_after overrides'!$A$1:$A$245,0),MATCH('Stata dataset (nominal)'!Y$1,'Cyclical_after overrides'!$A$1:$BD$1,0))), "")</f>
        <v>15.677606266651466</v>
      </c>
      <c r="Z40" s="179">
        <f>_xlfn.IFNA(IF($C40 &gt; "2023-24", INDEX(PR24_after_overrides!$D$3:$AU$128, MATCH('Stata dataset (nominal)'!$A40, PR24_after_overrides!$A$3:$A$128, 0), MATCH('Stata dataset (nominal)'!Z$1, PR24_after_overrides!$D$2:$AU$2, 0)), INDEX('Cyclical_after overrides'!$A$1:$BD$245,MATCH('Stata dataset (nominal)'!$A40,'Cyclical_after overrides'!$A$1:$A$245,0),MATCH('Stata dataset (nominal)'!Z$1,'Cyclical_after overrides'!$A$1:$BD$1,0))), "")</f>
        <v>15.677606266651466</v>
      </c>
      <c r="AA40" s="179">
        <f>_xlfn.IFNA(IF($C40 &gt; "2023-24", INDEX(PR24_after_overrides!$D$3:$AU$128, MATCH('Stata dataset (nominal)'!$A40, PR24_after_overrides!$A$3:$A$128, 0), MATCH('Stata dataset (nominal)'!AA$1, PR24_after_overrides!$D$2:$AU$2, 0)), INDEX('Cyclical_after overrides'!$A$1:$BD$245,MATCH('Stata dataset (nominal)'!$A40,'Cyclical_after overrides'!$A$1:$A$245,0),MATCH('Stata dataset (nominal)'!AA$1,'Cyclical_after overrides'!$A$1:$BD$1,0))), "")</f>
        <v>554.51800000000003</v>
      </c>
      <c r="AB40" s="179">
        <f>INDEX(Depreciation!$U$5:$U$318, MATCH('Stata dataset (nominal)'!$A40, Depreciation!$A$5:$A$318, 0))</f>
        <v>3.294</v>
      </c>
      <c r="AC40" s="180">
        <f t="shared" si="1"/>
        <v>3.2197272727272721</v>
      </c>
      <c r="AD40" s="72">
        <f>INDEX(Recharges!$V$5:$V$318, MATCH('Stata dataset (nominal)'!$A40, Recharges!$A$5:$A$318, 0))</f>
        <v>4.3870000000000005</v>
      </c>
    </row>
    <row r="41" spans="1:30" x14ac:dyDescent="0.4">
      <c r="A41" s="160" t="str">
        <f t="shared" si="0"/>
        <v>NES22</v>
      </c>
      <c r="B41" s="160" t="s">
        <v>265</v>
      </c>
      <c r="C41" s="160" t="s">
        <v>259</v>
      </c>
      <c r="D41" s="179">
        <f>_xlfn.IFNA(IF($C41 &gt; "2023-24", INDEX(PR24_after_overrides!$D$3:$AU$128, MATCH('Stata dataset (nominal)'!$A41, PR24_after_overrides!$A$3:$A$128, 0), MATCH('Stata dataset (nominal)'!D$1, PR24_after_overrides!$D$2:$AU$2, 0)), INDEX('Cyclical_after overrides'!$A$1:$BD$245,MATCH('Stata dataset (nominal)'!$A41,'Cyclical_after overrides'!$A$1:$A$245,0),MATCH('Stata dataset (nominal)'!D$1,'Cyclical_after overrides'!$A$1:$BD$1,0))), "")</f>
        <v>1.0877412700751434</v>
      </c>
      <c r="E41" s="179">
        <f>_xlfn.IFNA(IF($C41 &gt; "2023-24", INDEX(PR24_after_overrides!$D$3:$AU$128, MATCH('Stata dataset (nominal)'!$A41, PR24_after_overrides!$A$3:$A$128, 0), MATCH('Stata dataset (nominal)'!E$1, PR24_after_overrides!$D$2:$AU$2, 0)), INDEX('Cyclical_after overrides'!$A$1:$BD$245,MATCH('Stata dataset (nominal)'!$A41,'Cyclical_after overrides'!$A$1:$A$245,0),MATCH('Stata dataset (nominal)'!E$1,'Cyclical_after overrides'!$A$1:$BD$1,0))), "")</f>
        <v>14.695</v>
      </c>
      <c r="F41" s="179">
        <f>_xlfn.IFNA(IF($C41 &gt; "2023-24", INDEX(PR24_after_overrides!$D$3:$AU$128, MATCH('Stata dataset (nominal)'!$A41, PR24_after_overrides!$A$3:$A$128, 0), MATCH('Stata dataset (nominal)'!F$1, PR24_after_overrides!$D$2:$AU$2, 0)), INDEX('Cyclical_after overrides'!$A$1:$BD$245,MATCH('Stata dataset (nominal)'!$A41,'Cyclical_after overrides'!$A$1:$A$245,0),MATCH('Stata dataset (nominal)'!F$1,'Cyclical_after overrides'!$A$1:$BD$1,0))), "")</f>
        <v>4.6059999999999999</v>
      </c>
      <c r="G41" s="179">
        <f>_xlfn.IFNA(IF($C41 &gt; "2023-24", INDEX(PR24_after_overrides!$D$3:$AU$128, MATCH('Stata dataset (nominal)'!$A41, PR24_after_overrides!$A$3:$A$128, 0), MATCH('Stata dataset (nominal)'!G$1, PR24_after_overrides!$D$2:$AU$2, 0)), INDEX('Cyclical_after overrides'!$A$1:$BD$245,MATCH('Stata dataset (nominal)'!$A41,'Cyclical_after overrides'!$A$1:$A$245,0),MATCH('Stata dataset (nominal)'!G$1,'Cyclical_after overrides'!$A$1:$BD$1,0))), "")</f>
        <v>13.391999999999999</v>
      </c>
      <c r="H41" s="179">
        <f>_xlfn.IFNA(IF($C41 &gt; "2023-24", INDEX(PR24_after_overrides!$D$3:$AU$128, MATCH('Stata dataset (nominal)'!$A41, PR24_after_overrides!$A$3:$A$128, 0), MATCH('Stata dataset (nominal)'!H$1, PR24_after_overrides!$D$2:$AU$2, 0)), INDEX('Cyclical_after overrides'!$A$1:$BD$245,MATCH('Stata dataset (nominal)'!$A41,'Cyclical_after overrides'!$A$1:$A$245,0),MATCH('Stata dataset (nominal)'!H$1,'Cyclical_after overrides'!$A$1:$BD$1,0))), "")</f>
        <v>2.3610000000000002</v>
      </c>
      <c r="I41" s="179">
        <f>_xlfn.IFNA(IF($C41 &gt; "2023-24", INDEX(PR24_after_overrides!$D$3:$AU$128, MATCH('Stata dataset (nominal)'!$A41, PR24_after_overrides!$A$3:$A$128, 0), MATCH('Stata dataset (nominal)'!I$1, PR24_after_overrides!$D$2:$AU$2, 0)), INDEX('Cyclical_after overrides'!$A$1:$BD$245,MATCH('Stata dataset (nominal)'!$A41,'Cyclical_after overrides'!$A$1:$A$245,0),MATCH('Stata dataset (nominal)'!I$1,'Cyclical_after overrides'!$A$1:$BD$1,0))), "")</f>
        <v>12.105</v>
      </c>
      <c r="J41" s="179">
        <f>_xlfn.IFNA(IF($C41 &gt; "2023-24", INDEX(PR24_after_overrides!$D$3:$AU$128, MATCH('Stata dataset (nominal)'!$A41, PR24_after_overrides!$A$3:$A$128, 0), MATCH('Stata dataset (nominal)'!J$1, PR24_after_overrides!$D$2:$AU$2, 0)), INDEX('Cyclical_after overrides'!$A$1:$BD$245,MATCH('Stata dataset (nominal)'!$A41,'Cyclical_after overrides'!$A$1:$A$245,0),MATCH('Stata dataset (nominal)'!J$1,'Cyclical_after overrides'!$A$1:$BD$1,0))), "")</f>
        <v>0.26500000000000001</v>
      </c>
      <c r="K41" s="179" t="str">
        <f>_xlfn.IFNA(IF($C41 &gt; "2023-24", INDEX(PR24_after_overrides!$D$3:$AU$128, MATCH('Stata dataset (nominal)'!$A41, PR24_after_overrides!$A$3:$A$128, 0), MATCH('Stata dataset (nominal)'!K$1, PR24_after_overrides!$D$2:$AU$2, 0)), INDEX('Cyclical_after overrides'!$A$1:$BD$245,MATCH('Stata dataset (nominal)'!$A41,'Cyclical_after overrides'!$A$1:$A$245,0),MATCH('Stata dataset (nominal)'!K$1,'Cyclical_after overrides'!$A$1:$BD$1,0))), "")</f>
        <v/>
      </c>
      <c r="L41" s="179">
        <f>_xlfn.IFNA(IF($C41 &gt; "2023-24", INDEX(PR24_after_overrides!$D$3:$AU$128, MATCH('Stata dataset (nominal)'!$A41, PR24_after_overrides!$A$3:$A$128, 0), MATCH('Stata dataset (nominal)'!L$1, PR24_after_overrides!$D$2:$AU$2, 0)), INDEX('Cyclical_after overrides'!$A$1:$BD$245,MATCH('Stata dataset (nominal)'!$A41,'Cyclical_after overrides'!$A$1:$A$245,0),MATCH('Stata dataset (nominal)'!L$1,'Cyclical_after overrides'!$A$1:$BD$1,0))), "")</f>
        <v>3.5999999999999997E-2</v>
      </c>
      <c r="M41" s="179" t="str">
        <f>_xlfn.IFNA(IF($C41 &gt; "2023-24", INDEX(PR24_after_overrides!$D$3:$AU$128, MATCH('Stata dataset (nominal)'!$A41, PR24_after_overrides!$A$3:$A$128, 0), MATCH('Stata dataset (nominal)'!M$1, PR24_after_overrides!$D$2:$AU$2, 0)), INDEX('Cyclical_after overrides'!$A$1:$BD$245,MATCH('Stata dataset (nominal)'!$A41,'Cyclical_after overrides'!$A$1:$A$245,0),MATCH('Stata dataset (nominal)'!M$1,'Cyclical_after overrides'!$A$1:$BD$1,0))), "")</f>
        <v/>
      </c>
      <c r="N41" s="179" t="str">
        <f>_xlfn.IFNA(IF($C41 &gt; "2023-24", INDEX(PR24_after_overrides!$D$3:$AU$128, MATCH('Stata dataset (nominal)'!$A41, PR24_after_overrides!$A$3:$A$128, 0), MATCH('Stata dataset (nominal)'!N$1, PR24_after_overrides!$D$2:$AU$2, 0)), INDEX('Cyclical_after overrides'!$A$1:$BD$245,MATCH('Stata dataset (nominal)'!$A41,'Cyclical_after overrides'!$A$1:$A$245,0),MATCH('Stata dataset (nominal)'!N$1,'Cyclical_after overrides'!$A$1:$BD$1,0))), "")</f>
        <v/>
      </c>
      <c r="O41" s="179">
        <f>_xlfn.IFNA(IF($C41 &gt; "2023-24", INDEX(PR24_after_overrides!$D$3:$AU$128, MATCH('Stata dataset (nominal)'!$A41, PR24_after_overrides!$A$3:$A$128, 0), MATCH('Stata dataset (nominal)'!O$1, PR24_after_overrides!$D$2:$AU$2, 0)), INDEX('Cyclical_after overrides'!$A$1:$BD$245,MATCH('Stata dataset (nominal)'!$A41,'Cyclical_after overrides'!$A$1:$A$245,0),MATCH('Stata dataset (nominal)'!O$1,'Cyclical_after overrides'!$A$1:$BD$1,0))), "")</f>
        <v>275.322</v>
      </c>
      <c r="P41" s="179">
        <f>_xlfn.IFNA(IF($C41 &gt; "2023-24", INDEX(PR24_after_overrides!$D$3:$AU$128, MATCH('Stata dataset (nominal)'!$A41, PR24_after_overrides!$A$3:$A$128, 0), MATCH('Stata dataset (nominal)'!P$1, PR24_after_overrides!$D$2:$AU$2, 0)), INDEX('Cyclical_after overrides'!$A$1:$BD$245,MATCH('Stata dataset (nominal)'!$A41,'Cyclical_after overrides'!$A$1:$A$245,0),MATCH('Stata dataset (nominal)'!P$1,'Cyclical_after overrides'!$A$1:$BD$1,0))), "")</f>
        <v>27.742000000000001</v>
      </c>
      <c r="Q41" s="179">
        <f>_xlfn.IFNA(IF($C41 &gt; "2023-24", INDEX(PR24_after_overrides!$D$3:$AU$128, MATCH('Stata dataset (nominal)'!$A41, PR24_after_overrides!$A$3:$A$128, 0), MATCH('Stata dataset (nominal)'!Q$1, PR24_after_overrides!$D$2:$AU$2, 0)), INDEX('Cyclical_after overrides'!$A$1:$BD$245,MATCH('Stata dataset (nominal)'!$A41,'Cyclical_after overrides'!$A$1:$A$245,0),MATCH('Stata dataset (nominal)'!Q$1,'Cyclical_after overrides'!$A$1:$BD$1,0))), "")</f>
        <v>646.61699999999996</v>
      </c>
      <c r="R41" s="179">
        <f>_xlfn.IFNA(IF($C41 &gt; "2023-24", INDEX(PR24_after_overrides!$D$3:$AU$128, MATCH('Stata dataset (nominal)'!$A41, PR24_after_overrides!$A$3:$A$128, 0), MATCH('Stata dataset (nominal)'!R$1, PR24_after_overrides!$D$2:$AU$2, 0)), INDEX('Cyclical_after overrides'!$A$1:$BD$245,MATCH('Stata dataset (nominal)'!$A41,'Cyclical_after overrides'!$A$1:$A$245,0),MATCH('Stata dataset (nominal)'!R$1,'Cyclical_after overrides'!$A$1:$BD$1,0))), "")</f>
        <v>494.95499999999998</v>
      </c>
      <c r="S41" s="179">
        <f>_xlfn.IFNA(IF($C41 &gt; "2023-24", INDEX(PR24_after_overrides!$D$3:$AU$128, MATCH('Stata dataset (nominal)'!$A41, PR24_after_overrides!$A$3:$A$128, 0), MATCH('Stata dataset (nominal)'!S$1, PR24_after_overrides!$D$2:$AU$2, 0)), INDEX('Cyclical_after overrides'!$A$1:$BD$245,MATCH('Stata dataset (nominal)'!$A41,'Cyclical_after overrides'!$A$1:$A$245,0),MATCH('Stata dataset (nominal)'!S$1,'Cyclical_after overrides'!$A$1:$BD$1,0))), "")</f>
        <v>39.966999999999999</v>
      </c>
      <c r="T41" s="179">
        <f>_xlfn.IFNA(IF($C41 &gt; "2023-24", INDEX(PR24_after_overrides!$D$3:$AU$128, MATCH('Stata dataset (nominal)'!$A41, PR24_after_overrides!$A$3:$A$128, 0), MATCH('Stata dataset (nominal)'!T$1, PR24_after_overrides!$D$2:$AU$2, 0)), INDEX('Cyclical_after overrides'!$A$1:$BD$245,MATCH('Stata dataset (nominal)'!$A41,'Cyclical_after overrides'!$A$1:$A$245,0),MATCH('Stata dataset (nominal)'!T$1,'Cyclical_after overrides'!$A$1:$BD$1,0))), "")</f>
        <v>470.26499999999999</v>
      </c>
      <c r="U41" s="179">
        <f>_xlfn.IFNA(IF($C41 &gt; "2023-24", INDEX(PR24_after_overrides!$D$3:$AU$128, MATCH('Stata dataset (nominal)'!$A41, PR24_after_overrides!$A$3:$A$128, 0), MATCH('Stata dataset (nominal)'!U$1, PR24_after_overrides!$D$2:$AU$2, 0)), INDEX('Cyclical_after overrides'!$A$1:$BD$245,MATCH('Stata dataset (nominal)'!$A41,'Cyclical_after overrides'!$A$1:$A$245,0),MATCH('Stata dataset (nominal)'!U$1,'Cyclical_after overrides'!$A$1:$BD$1,0))), "")</f>
        <v>24.645419540051634</v>
      </c>
      <c r="V41" s="179">
        <f>_xlfn.IFNA(IF($C41 &gt; "2023-24", INDEX(PR24_after_overrides!$D$3:$AU$128, MATCH('Stata dataset (nominal)'!$A41, PR24_after_overrides!$A$3:$A$128, 0), MATCH('Stata dataset (nominal)'!V$1, PR24_after_overrides!$D$2:$AU$2, 0)), INDEX('Cyclical_after overrides'!$A$1:$BD$245,MATCH('Stata dataset (nominal)'!$A41,'Cyclical_after overrides'!$A$1:$A$245,0),MATCH('Stata dataset (nominal)'!V$1,'Cyclical_after overrides'!$A$1:$BD$1,0))), "")</f>
        <v>132.58854171052445</v>
      </c>
      <c r="W41" s="179">
        <f>_xlfn.IFNA(IF($C41 &gt; "2023-24", INDEX(PR24_after_overrides!$D$3:$AU$128, MATCH('Stata dataset (nominal)'!$A41, PR24_after_overrides!$A$3:$A$128, 0), MATCH('Stata dataset (nominal)'!W$1, PR24_after_overrides!$D$2:$AU$2, 0)), INDEX('Cyclical_after overrides'!$A$1:$BD$245,MATCH('Stata dataset (nominal)'!$A41,'Cyclical_after overrides'!$A$1:$A$245,0),MATCH('Stata dataset (nominal)'!W$1,'Cyclical_after overrides'!$A$1:$BD$1,0))), "")</f>
        <v>2.4660663945026329</v>
      </c>
      <c r="X41" s="179">
        <f>_xlfn.IFNA(IF($C41 &gt; "2023-24", INDEX(PR24_after_overrides!$D$3:$AU$128, MATCH('Stata dataset (nominal)'!$A41, PR24_after_overrides!$A$3:$A$128, 0), MATCH('Stata dataset (nominal)'!X$1, PR24_after_overrides!$D$2:$AU$2, 0)), INDEX('Cyclical_after overrides'!$A$1:$BD$245,MATCH('Stata dataset (nominal)'!$A41,'Cyclical_after overrides'!$A$1:$A$245,0),MATCH('Stata dataset (nominal)'!X$1,'Cyclical_after overrides'!$A$1:$BD$1,0))), "")</f>
        <v>9.2720095374152844</v>
      </c>
      <c r="Y41" s="179">
        <f>_xlfn.IFNA(IF($C41 &gt; "2023-24", INDEX(PR24_after_overrides!$D$3:$AU$128, MATCH('Stata dataset (nominal)'!$A41, PR24_after_overrides!$A$3:$A$128, 0), MATCH('Stata dataset (nominal)'!Y$1, PR24_after_overrides!$D$2:$AU$2, 0)), INDEX('Cyclical_after overrides'!$A$1:$BD$245,MATCH('Stata dataset (nominal)'!$A41,'Cyclical_after overrides'!$A$1:$A$245,0),MATCH('Stata dataset (nominal)'!Y$1,'Cyclical_after overrides'!$A$1:$BD$1,0))), "")</f>
        <v>15.677606266651466</v>
      </c>
      <c r="Z41" s="179">
        <f>_xlfn.IFNA(IF($C41 &gt; "2023-24", INDEX(PR24_after_overrides!$D$3:$AU$128, MATCH('Stata dataset (nominal)'!$A41, PR24_after_overrides!$A$3:$A$128, 0), MATCH('Stata dataset (nominal)'!Z$1, PR24_after_overrides!$D$2:$AU$2, 0)), INDEX('Cyclical_after overrides'!$A$1:$BD$245,MATCH('Stata dataset (nominal)'!$A41,'Cyclical_after overrides'!$A$1:$A$245,0),MATCH('Stata dataset (nominal)'!Z$1,'Cyclical_after overrides'!$A$1:$BD$1,0))), "")</f>
        <v>15.677606266651466</v>
      </c>
      <c r="AA41" s="179">
        <f>_xlfn.IFNA(IF($C41 &gt; "2023-24", INDEX(PR24_after_overrides!$D$3:$AU$128, MATCH('Stata dataset (nominal)'!$A41, PR24_after_overrides!$A$3:$A$128, 0), MATCH('Stata dataset (nominal)'!AA$1, PR24_after_overrides!$D$2:$AU$2, 0)), INDEX('Cyclical_after overrides'!$A$1:$BD$245,MATCH('Stata dataset (nominal)'!$A41,'Cyclical_after overrides'!$A$1:$A$245,0),MATCH('Stata dataset (nominal)'!AA$1,'Cyclical_after overrides'!$A$1:$BD$1,0))), "")</f>
        <v>557.41600000000005</v>
      </c>
      <c r="AB41" s="179">
        <f>INDEX(Depreciation!$U$5:$U$318, MATCH('Stata dataset (nominal)'!$A41, Depreciation!$A$5:$A$318, 0))</f>
        <v>3.4160000000000004</v>
      </c>
      <c r="AC41" s="180">
        <f t="shared" si="1"/>
        <v>3.2197272727272721</v>
      </c>
      <c r="AD41" s="72">
        <f>INDEX(Recharges!$V$5:$V$318, MATCH('Stata dataset (nominal)'!$A41, Recharges!$A$5:$A$318, 0))</f>
        <v>4.0200000000000005</v>
      </c>
    </row>
    <row r="42" spans="1:30" x14ac:dyDescent="0.4">
      <c r="A42" s="160" t="str">
        <f t="shared" si="0"/>
        <v>NES23</v>
      </c>
      <c r="B42" s="160" t="s">
        <v>265</v>
      </c>
      <c r="C42" s="160" t="s">
        <v>261</v>
      </c>
      <c r="D42" s="179">
        <f>_xlfn.IFNA(IF($C42 &gt; "2023-24", INDEX(PR24_after_overrides!$D$3:$AU$128, MATCH('Stata dataset (nominal)'!$A42, PR24_after_overrides!$A$3:$A$128, 0), MATCH('Stata dataset (nominal)'!D$1, PR24_after_overrides!$D$2:$AU$2, 0)), INDEX('Cyclical_after overrides'!$A$1:$BD$245,MATCH('Stata dataset (nominal)'!$A42,'Cyclical_after overrides'!$A$1:$A$245,0),MATCH('Stata dataset (nominal)'!D$1,'Cyclical_after overrides'!$A$1:$BD$1,0))), "")</f>
        <v>1</v>
      </c>
      <c r="E42" s="179">
        <f>_xlfn.IFNA(IF($C42 &gt; "2023-24", INDEX(PR24_after_overrides!$D$3:$AU$128, MATCH('Stata dataset (nominal)'!$A42, PR24_after_overrides!$A$3:$A$128, 0), MATCH('Stata dataset (nominal)'!E$1, PR24_after_overrides!$D$2:$AU$2, 0)), INDEX('Cyclical_after overrides'!$A$1:$BD$245,MATCH('Stata dataset (nominal)'!$A42,'Cyclical_after overrides'!$A$1:$A$245,0),MATCH('Stata dataset (nominal)'!E$1,'Cyclical_after overrides'!$A$1:$BD$1,0))), "")</f>
        <v>15.497999999999999</v>
      </c>
      <c r="F42" s="179">
        <f>_xlfn.IFNA(IF($C42 &gt; "2023-24", INDEX(PR24_after_overrides!$D$3:$AU$128, MATCH('Stata dataset (nominal)'!$A42, PR24_after_overrides!$A$3:$A$128, 0), MATCH('Stata dataset (nominal)'!F$1, PR24_after_overrides!$D$2:$AU$2, 0)), INDEX('Cyclical_after overrides'!$A$1:$BD$245,MATCH('Stata dataset (nominal)'!$A42,'Cyclical_after overrides'!$A$1:$A$245,0),MATCH('Stata dataset (nominal)'!F$1,'Cyclical_after overrides'!$A$1:$BD$1,0))), "")</f>
        <v>4.5140000000000002</v>
      </c>
      <c r="G42" s="179">
        <f>_xlfn.IFNA(IF($C42 &gt; "2023-24", INDEX(PR24_after_overrides!$D$3:$AU$128, MATCH('Stata dataset (nominal)'!$A42, PR24_after_overrides!$A$3:$A$128, 0), MATCH('Stata dataset (nominal)'!G$1, PR24_after_overrides!$D$2:$AU$2, 0)), INDEX('Cyclical_after overrides'!$A$1:$BD$245,MATCH('Stata dataset (nominal)'!$A42,'Cyclical_after overrides'!$A$1:$A$245,0),MATCH('Stata dataset (nominal)'!G$1,'Cyclical_after overrides'!$A$1:$BD$1,0))), "")</f>
        <v>18.04</v>
      </c>
      <c r="H42" s="179">
        <f>_xlfn.IFNA(IF($C42 &gt; "2023-24", INDEX(PR24_after_overrides!$D$3:$AU$128, MATCH('Stata dataset (nominal)'!$A42, PR24_after_overrides!$A$3:$A$128, 0), MATCH('Stata dataset (nominal)'!H$1, PR24_after_overrides!$D$2:$AU$2, 0)), INDEX('Cyclical_after overrides'!$A$1:$BD$245,MATCH('Stata dataset (nominal)'!$A42,'Cyclical_after overrides'!$A$1:$A$245,0),MATCH('Stata dataset (nominal)'!H$1,'Cyclical_after overrides'!$A$1:$BD$1,0))), "")</f>
        <v>2.012</v>
      </c>
      <c r="I42" s="179">
        <f>_xlfn.IFNA(IF($C42 &gt; "2023-24", INDEX(PR24_after_overrides!$D$3:$AU$128, MATCH('Stata dataset (nominal)'!$A42, PR24_after_overrides!$A$3:$A$128, 0), MATCH('Stata dataset (nominal)'!I$1, PR24_after_overrides!$D$2:$AU$2, 0)), INDEX('Cyclical_after overrides'!$A$1:$BD$245,MATCH('Stata dataset (nominal)'!$A42,'Cyclical_after overrides'!$A$1:$A$245,0),MATCH('Stata dataset (nominal)'!I$1,'Cyclical_after overrides'!$A$1:$BD$1,0))), "")</f>
        <v>9.34</v>
      </c>
      <c r="J42" s="179">
        <f>_xlfn.IFNA(IF($C42 &gt; "2023-24", INDEX(PR24_after_overrides!$D$3:$AU$128, MATCH('Stata dataset (nominal)'!$A42, PR24_after_overrides!$A$3:$A$128, 0), MATCH('Stata dataset (nominal)'!J$1, PR24_after_overrides!$D$2:$AU$2, 0)), INDEX('Cyclical_after overrides'!$A$1:$BD$245,MATCH('Stata dataset (nominal)'!$A42,'Cyclical_after overrides'!$A$1:$A$245,0),MATCH('Stata dataset (nominal)'!J$1,'Cyclical_after overrides'!$A$1:$BD$1,0))), "")</f>
        <v>0.246</v>
      </c>
      <c r="K42" s="179" t="str">
        <f>_xlfn.IFNA(IF($C42 &gt; "2023-24", INDEX(PR24_after_overrides!$D$3:$AU$128, MATCH('Stata dataset (nominal)'!$A42, PR24_after_overrides!$A$3:$A$128, 0), MATCH('Stata dataset (nominal)'!K$1, PR24_after_overrides!$D$2:$AU$2, 0)), INDEX('Cyclical_after overrides'!$A$1:$BD$245,MATCH('Stata dataset (nominal)'!$A42,'Cyclical_after overrides'!$A$1:$A$245,0),MATCH('Stata dataset (nominal)'!K$1,'Cyclical_after overrides'!$A$1:$BD$1,0))), "")</f>
        <v/>
      </c>
      <c r="L42" s="179">
        <f>_xlfn.IFNA(IF($C42 &gt; "2023-24", INDEX(PR24_after_overrides!$D$3:$AU$128, MATCH('Stata dataset (nominal)'!$A42, PR24_after_overrides!$A$3:$A$128, 0), MATCH('Stata dataset (nominal)'!L$1, PR24_after_overrides!$D$2:$AU$2, 0)), INDEX('Cyclical_after overrides'!$A$1:$BD$245,MATCH('Stata dataset (nominal)'!$A42,'Cyclical_after overrides'!$A$1:$A$245,0),MATCH('Stata dataset (nominal)'!L$1,'Cyclical_after overrides'!$A$1:$BD$1,0))), "")</f>
        <v>3.4000000000000002E-2</v>
      </c>
      <c r="M42" s="179" t="str">
        <f>_xlfn.IFNA(IF($C42 &gt; "2023-24", INDEX(PR24_after_overrides!$D$3:$AU$128, MATCH('Stata dataset (nominal)'!$A42, PR24_after_overrides!$A$3:$A$128, 0), MATCH('Stata dataset (nominal)'!M$1, PR24_after_overrides!$D$2:$AU$2, 0)), INDEX('Cyclical_after overrides'!$A$1:$BD$245,MATCH('Stata dataset (nominal)'!$A42,'Cyclical_after overrides'!$A$1:$A$245,0),MATCH('Stata dataset (nominal)'!M$1,'Cyclical_after overrides'!$A$1:$BD$1,0))), "")</f>
        <v/>
      </c>
      <c r="N42" s="179" t="str">
        <f>_xlfn.IFNA(IF($C42 &gt; "2023-24", INDEX(PR24_after_overrides!$D$3:$AU$128, MATCH('Stata dataset (nominal)'!$A42, PR24_after_overrides!$A$3:$A$128, 0), MATCH('Stata dataset (nominal)'!N$1, PR24_after_overrides!$D$2:$AU$2, 0)), INDEX('Cyclical_after overrides'!$A$1:$BD$245,MATCH('Stata dataset (nominal)'!$A42,'Cyclical_after overrides'!$A$1:$A$245,0),MATCH('Stata dataset (nominal)'!N$1,'Cyclical_after overrides'!$A$1:$BD$1,0))), "")</f>
        <v/>
      </c>
      <c r="O42" s="179">
        <f>_xlfn.IFNA(IF($C42 &gt; "2023-24", INDEX(PR24_after_overrides!$D$3:$AU$128, MATCH('Stata dataset (nominal)'!$A42, PR24_after_overrides!$A$3:$A$128, 0), MATCH('Stata dataset (nominal)'!O$1, PR24_after_overrides!$D$2:$AU$2, 0)), INDEX('Cyclical_after overrides'!$A$1:$BD$245,MATCH('Stata dataset (nominal)'!$A42,'Cyclical_after overrides'!$A$1:$A$245,0),MATCH('Stata dataset (nominal)'!O$1,'Cyclical_after overrides'!$A$1:$BD$1,0))), "")</f>
        <v>268.11099999999999</v>
      </c>
      <c r="P42" s="179">
        <f>_xlfn.IFNA(IF($C42 &gt; "2023-24", INDEX(PR24_after_overrides!$D$3:$AU$128, MATCH('Stata dataset (nominal)'!$A42, PR24_after_overrides!$A$3:$A$128, 0), MATCH('Stata dataset (nominal)'!P$1, PR24_after_overrides!$D$2:$AU$2, 0)), INDEX('Cyclical_after overrides'!$A$1:$BD$245,MATCH('Stata dataset (nominal)'!$A42,'Cyclical_after overrides'!$A$1:$A$245,0),MATCH('Stata dataset (nominal)'!P$1,'Cyclical_after overrides'!$A$1:$BD$1,0))), "")</f>
        <v>27.036999999999999</v>
      </c>
      <c r="Q42" s="179">
        <f>_xlfn.IFNA(IF($C42 &gt; "2023-24", INDEX(PR24_after_overrides!$D$3:$AU$128, MATCH('Stata dataset (nominal)'!$A42, PR24_after_overrides!$A$3:$A$128, 0), MATCH('Stata dataset (nominal)'!Q$1, PR24_after_overrides!$D$2:$AU$2, 0)), INDEX('Cyclical_after overrides'!$A$1:$BD$245,MATCH('Stata dataset (nominal)'!$A42,'Cyclical_after overrides'!$A$1:$A$245,0),MATCH('Stata dataset (nominal)'!Q$1,'Cyclical_after overrides'!$A$1:$BD$1,0))), "")</f>
        <v>636.56399999999996</v>
      </c>
      <c r="R42" s="179">
        <f>_xlfn.IFNA(IF($C42 &gt; "2023-24", INDEX(PR24_after_overrides!$D$3:$AU$128, MATCH('Stata dataset (nominal)'!$A42, PR24_after_overrides!$A$3:$A$128, 0), MATCH('Stata dataset (nominal)'!R$1, PR24_after_overrides!$D$2:$AU$2, 0)), INDEX('Cyclical_after overrides'!$A$1:$BD$245,MATCH('Stata dataset (nominal)'!$A42,'Cyclical_after overrides'!$A$1:$A$245,0),MATCH('Stata dataset (nominal)'!R$1,'Cyclical_after overrides'!$A$1:$BD$1,0))), "")</f>
        <v>509.786</v>
      </c>
      <c r="S42" s="179">
        <f>_xlfn.IFNA(IF($C42 &gt; "2023-24", INDEX(PR24_after_overrides!$D$3:$AU$128, MATCH('Stata dataset (nominal)'!$A42, PR24_after_overrides!$A$3:$A$128, 0), MATCH('Stata dataset (nominal)'!S$1, PR24_after_overrides!$D$2:$AU$2, 0)), INDEX('Cyclical_after overrides'!$A$1:$BD$245,MATCH('Stata dataset (nominal)'!$A42,'Cyclical_after overrides'!$A$1:$A$245,0),MATCH('Stata dataset (nominal)'!S$1,'Cyclical_after overrides'!$A$1:$BD$1,0))), "")</f>
        <v>41.487000000000002</v>
      </c>
      <c r="T42" s="179">
        <f>_xlfn.IFNA(IF($C42 &gt; "2023-24", INDEX(PR24_after_overrides!$D$3:$AU$128, MATCH('Stata dataset (nominal)'!$A42, PR24_after_overrides!$A$3:$A$128, 0), MATCH('Stata dataset (nominal)'!T$1, PR24_after_overrides!$D$2:$AU$2, 0)), INDEX('Cyclical_after overrides'!$A$1:$BD$245,MATCH('Stata dataset (nominal)'!$A42,'Cyclical_after overrides'!$A$1:$A$245,0),MATCH('Stata dataset (nominal)'!T$1,'Cyclical_after overrides'!$A$1:$BD$1,0))), "")</f>
        <v>488.72199999999998</v>
      </c>
      <c r="U42" s="179">
        <f>_xlfn.IFNA(IF($C42 &gt; "2023-24", INDEX(PR24_after_overrides!$D$3:$AU$128, MATCH('Stata dataset (nominal)'!$A42, PR24_after_overrides!$A$3:$A$128, 0), MATCH('Stata dataset (nominal)'!U$1, PR24_after_overrides!$D$2:$AU$2, 0)), INDEX('Cyclical_after overrides'!$A$1:$BD$245,MATCH('Stata dataset (nominal)'!$A42,'Cyclical_after overrides'!$A$1:$A$245,0),MATCH('Stata dataset (nominal)'!U$1,'Cyclical_after overrides'!$A$1:$BD$1,0))), "")</f>
        <v>25.985164074983388</v>
      </c>
      <c r="V42" s="179">
        <f>_xlfn.IFNA(IF($C42 &gt; "2023-24", INDEX(PR24_after_overrides!$D$3:$AU$128, MATCH('Stata dataset (nominal)'!$A42, PR24_after_overrides!$A$3:$A$128, 0), MATCH('Stata dataset (nominal)'!V$1, PR24_after_overrides!$D$2:$AU$2, 0)), INDEX('Cyclical_after overrides'!$A$1:$BD$245,MATCH('Stata dataset (nominal)'!$A42,'Cyclical_after overrides'!$A$1:$A$245,0),MATCH('Stata dataset (nominal)'!V$1,'Cyclical_after overrides'!$A$1:$BD$1,0))), "")</f>
        <v>132.77296202588496</v>
      </c>
      <c r="W42" s="179">
        <f>_xlfn.IFNA(IF($C42 &gt; "2023-24", INDEX(PR24_after_overrides!$D$3:$AU$128, MATCH('Stata dataset (nominal)'!$A42, PR24_after_overrides!$A$3:$A$128, 0), MATCH('Stata dataset (nominal)'!W$1, PR24_after_overrides!$D$2:$AU$2, 0)), INDEX('Cyclical_after overrides'!$A$1:$BD$245,MATCH('Stata dataset (nominal)'!$A42,'Cyclical_after overrides'!$A$1:$A$245,0),MATCH('Stata dataset (nominal)'!W$1,'Cyclical_after overrides'!$A$1:$BD$1,0))), "")</f>
        <v>2.4656169672470409</v>
      </c>
      <c r="X42" s="179">
        <f>_xlfn.IFNA(IF($C42 &gt; "2023-24", INDEX(PR24_after_overrides!$D$3:$AU$128, MATCH('Stata dataset (nominal)'!$A42, PR24_after_overrides!$A$3:$A$128, 0), MATCH('Stata dataset (nominal)'!X$1, PR24_after_overrides!$D$2:$AU$2, 0)), INDEX('Cyclical_after overrides'!$A$1:$BD$245,MATCH('Stata dataset (nominal)'!$A42,'Cyclical_after overrides'!$A$1:$A$245,0),MATCH('Stata dataset (nominal)'!X$1,'Cyclical_after overrides'!$A$1:$BD$1,0))), "")</f>
        <v>9.2720095374152844</v>
      </c>
      <c r="Y42" s="179">
        <f>_xlfn.IFNA(IF($C42 &gt; "2023-24", INDEX(PR24_after_overrides!$D$3:$AU$128, MATCH('Stata dataset (nominal)'!$A42, PR24_after_overrides!$A$3:$A$128, 0), MATCH('Stata dataset (nominal)'!Y$1, PR24_after_overrides!$D$2:$AU$2, 0)), INDEX('Cyclical_after overrides'!$A$1:$BD$245,MATCH('Stata dataset (nominal)'!$A42,'Cyclical_after overrides'!$A$1:$A$245,0),MATCH('Stata dataset (nominal)'!Y$1,'Cyclical_after overrides'!$A$1:$BD$1,0))), "")</f>
        <v>15.677606266651466</v>
      </c>
      <c r="Z42" s="179">
        <f>_xlfn.IFNA(IF($C42 &gt; "2023-24", INDEX(PR24_after_overrides!$D$3:$AU$128, MATCH('Stata dataset (nominal)'!$A42, PR24_after_overrides!$A$3:$A$128, 0), MATCH('Stata dataset (nominal)'!Z$1, PR24_after_overrides!$D$2:$AU$2, 0)), INDEX('Cyclical_after overrides'!$A$1:$BD$245,MATCH('Stata dataset (nominal)'!$A42,'Cyclical_after overrides'!$A$1:$A$245,0),MATCH('Stata dataset (nominal)'!Z$1,'Cyclical_after overrides'!$A$1:$BD$1,0))), "")</f>
        <v>15.677606266651466</v>
      </c>
      <c r="AA42" s="179">
        <f>_xlfn.IFNA(IF($C42 &gt; "2023-24", INDEX(PR24_after_overrides!$D$3:$AU$128, MATCH('Stata dataset (nominal)'!$A42, PR24_after_overrides!$A$3:$A$128, 0), MATCH('Stata dataset (nominal)'!AA$1, PR24_after_overrides!$D$2:$AU$2, 0)), INDEX('Cyclical_after overrides'!$A$1:$BD$245,MATCH('Stata dataset (nominal)'!$A42,'Cyclical_after overrides'!$A$1:$A$245,0),MATCH('Stata dataset (nominal)'!AA$1,'Cyclical_after overrides'!$A$1:$BD$1,0))), "")</f>
        <v>605.94100000000003</v>
      </c>
      <c r="AB42" s="179">
        <f>INDEX(Depreciation!$U$5:$U$318, MATCH('Stata dataset (nominal)'!$A42, Depreciation!$A$5:$A$318, 0))</f>
        <v>4.1839999999999993</v>
      </c>
      <c r="AC42" s="180">
        <f t="shared" si="1"/>
        <v>3.2197272727272721</v>
      </c>
      <c r="AD42" s="72">
        <f>INDEX(Recharges!$V$5:$V$318, MATCH('Stata dataset (nominal)'!$A42, Recharges!$A$5:$A$318, 0))</f>
        <v>3.0190000000000001</v>
      </c>
    </row>
    <row r="43" spans="1:30" x14ac:dyDescent="0.4">
      <c r="A43" s="160" t="str">
        <f t="shared" si="0"/>
        <v>NES24</v>
      </c>
      <c r="B43" s="160" t="s">
        <v>265</v>
      </c>
      <c r="C43" s="160" t="s">
        <v>263</v>
      </c>
      <c r="D43" s="179">
        <f>_xlfn.IFNA(IF($C43 &gt; "2023-24", INDEX(PR24_after_overrides!$D$3:$AU$128, MATCH('Stata dataset (nominal)'!$A43, PR24_after_overrides!$A$3:$A$128, 0), MATCH('Stata dataset (nominal)'!D$1, PR24_after_overrides!$D$2:$AU$2, 0)), INDEX('Cyclical_after overrides'!$A$1:$BD$245,MATCH('Stata dataset (nominal)'!$A43,'Cyclical_after overrides'!$A$1:$A$245,0),MATCH('Stata dataset (nominal)'!D$1,'Cyclical_after overrides'!$A$1:$BD$1,0))), "")</f>
        <v>0.94744609856262829</v>
      </c>
      <c r="E43" s="179">
        <f>_xlfn.IFNA(IF($C43 &gt; "2023-24", INDEX(PR24_after_overrides!$D$3:$AU$128, MATCH('Stata dataset (nominal)'!$A43, PR24_after_overrides!$A$3:$A$128, 0), MATCH('Stata dataset (nominal)'!E$1, PR24_after_overrides!$D$2:$AU$2, 0)), INDEX('Cyclical_after overrides'!$A$1:$BD$245,MATCH('Stata dataset (nominal)'!$A43,'Cyclical_after overrides'!$A$1:$A$245,0),MATCH('Stata dataset (nominal)'!E$1,'Cyclical_after overrides'!$A$1:$BD$1,0))), "")</f>
        <v>16.335999999999999</v>
      </c>
      <c r="F43" s="179">
        <f>_xlfn.IFNA(IF($C43 &gt; "2023-24", INDEX(PR24_after_overrides!$D$3:$AU$128, MATCH('Stata dataset (nominal)'!$A43, PR24_after_overrides!$A$3:$A$128, 0), MATCH('Stata dataset (nominal)'!F$1, PR24_after_overrides!$D$2:$AU$2, 0)), INDEX('Cyclical_after overrides'!$A$1:$BD$245,MATCH('Stata dataset (nominal)'!$A43,'Cyclical_after overrides'!$A$1:$A$245,0),MATCH('Stata dataset (nominal)'!F$1,'Cyclical_after overrides'!$A$1:$BD$1,0))), "")</f>
        <v>4.7080000000000002</v>
      </c>
      <c r="G43" s="179">
        <f>_xlfn.IFNA(IF($C43 &gt; "2023-24", INDEX(PR24_after_overrides!$D$3:$AU$128, MATCH('Stata dataset (nominal)'!$A43, PR24_after_overrides!$A$3:$A$128, 0), MATCH('Stata dataset (nominal)'!G$1, PR24_after_overrides!$D$2:$AU$2, 0)), INDEX('Cyclical_after overrides'!$A$1:$BD$245,MATCH('Stata dataset (nominal)'!$A43,'Cyclical_after overrides'!$A$1:$A$245,0),MATCH('Stata dataset (nominal)'!G$1,'Cyclical_after overrides'!$A$1:$BD$1,0))), "")</f>
        <v>20.806000000000001</v>
      </c>
      <c r="H43" s="179">
        <f>_xlfn.IFNA(IF($C43 &gt; "2023-24", INDEX(PR24_after_overrides!$D$3:$AU$128, MATCH('Stata dataset (nominal)'!$A43, PR24_after_overrides!$A$3:$A$128, 0), MATCH('Stata dataset (nominal)'!H$1, PR24_after_overrides!$D$2:$AU$2, 0)), INDEX('Cyclical_after overrides'!$A$1:$BD$245,MATCH('Stata dataset (nominal)'!$A43,'Cyclical_after overrides'!$A$1:$A$245,0),MATCH('Stata dataset (nominal)'!H$1,'Cyclical_after overrides'!$A$1:$BD$1,0))), "")</f>
        <v>2.3359999999999999</v>
      </c>
      <c r="I43" s="179">
        <f>_xlfn.IFNA(IF($C43 &gt; "2023-24", INDEX(PR24_after_overrides!$D$3:$AU$128, MATCH('Stata dataset (nominal)'!$A43, PR24_after_overrides!$A$3:$A$128, 0), MATCH('Stata dataset (nominal)'!I$1, PR24_after_overrides!$D$2:$AU$2, 0)), INDEX('Cyclical_after overrides'!$A$1:$BD$245,MATCH('Stata dataset (nominal)'!$A43,'Cyclical_after overrides'!$A$1:$A$245,0),MATCH('Stata dataset (nominal)'!I$1,'Cyclical_after overrides'!$A$1:$BD$1,0))), "")</f>
        <v>13.125</v>
      </c>
      <c r="J43" s="179">
        <f>_xlfn.IFNA(IF($C43 &gt; "2023-24", INDEX(PR24_after_overrides!$D$3:$AU$128, MATCH('Stata dataset (nominal)'!$A43, PR24_after_overrides!$A$3:$A$128, 0), MATCH('Stata dataset (nominal)'!J$1, PR24_after_overrides!$D$2:$AU$2, 0)), INDEX('Cyclical_after overrides'!$A$1:$BD$245,MATCH('Stata dataset (nominal)'!$A43,'Cyclical_after overrides'!$A$1:$A$245,0),MATCH('Stata dataset (nominal)'!J$1,'Cyclical_after overrides'!$A$1:$BD$1,0))), "")</f>
        <v>0.22900000000000001</v>
      </c>
      <c r="K43" s="179" t="str">
        <f>_xlfn.IFNA(IF($C43 &gt; "2023-24", INDEX(PR24_after_overrides!$D$3:$AU$128, MATCH('Stata dataset (nominal)'!$A43, PR24_after_overrides!$A$3:$A$128, 0), MATCH('Stata dataset (nominal)'!K$1, PR24_after_overrides!$D$2:$AU$2, 0)), INDEX('Cyclical_after overrides'!$A$1:$BD$245,MATCH('Stata dataset (nominal)'!$A43,'Cyclical_after overrides'!$A$1:$A$245,0),MATCH('Stata dataset (nominal)'!K$1,'Cyclical_after overrides'!$A$1:$BD$1,0))), "")</f>
        <v/>
      </c>
      <c r="L43" s="179">
        <f>_xlfn.IFNA(IF($C43 &gt; "2023-24", INDEX(PR24_after_overrides!$D$3:$AU$128, MATCH('Stata dataset (nominal)'!$A43, PR24_after_overrides!$A$3:$A$128, 0), MATCH('Stata dataset (nominal)'!L$1, PR24_after_overrides!$D$2:$AU$2, 0)), INDEX('Cyclical_after overrides'!$A$1:$BD$245,MATCH('Stata dataset (nominal)'!$A43,'Cyclical_after overrides'!$A$1:$A$245,0),MATCH('Stata dataset (nominal)'!L$1,'Cyclical_after overrides'!$A$1:$BD$1,0))), "")</f>
        <v>3.1E-2</v>
      </c>
      <c r="M43" s="179" t="str">
        <f>_xlfn.IFNA(IF($C43 &gt; "2023-24", INDEX(PR24_after_overrides!$D$3:$AU$128, MATCH('Stata dataset (nominal)'!$A43, PR24_after_overrides!$A$3:$A$128, 0), MATCH('Stata dataset (nominal)'!M$1, PR24_after_overrides!$D$2:$AU$2, 0)), INDEX('Cyclical_after overrides'!$A$1:$BD$245,MATCH('Stata dataset (nominal)'!$A43,'Cyclical_after overrides'!$A$1:$A$245,0),MATCH('Stata dataset (nominal)'!M$1,'Cyclical_after overrides'!$A$1:$BD$1,0))), "")</f>
        <v/>
      </c>
      <c r="N43" s="179" t="str">
        <f>_xlfn.IFNA(IF($C43 &gt; "2023-24", INDEX(PR24_after_overrides!$D$3:$AU$128, MATCH('Stata dataset (nominal)'!$A43, PR24_after_overrides!$A$3:$A$128, 0), MATCH('Stata dataset (nominal)'!N$1, PR24_after_overrides!$D$2:$AU$2, 0)), INDEX('Cyclical_after overrides'!$A$1:$BD$245,MATCH('Stata dataset (nominal)'!$A43,'Cyclical_after overrides'!$A$1:$A$245,0),MATCH('Stata dataset (nominal)'!N$1,'Cyclical_after overrides'!$A$1:$BD$1,0))), "")</f>
        <v/>
      </c>
      <c r="O43" s="179">
        <f>_xlfn.IFNA(IF($C43 &gt; "2023-24", INDEX(PR24_after_overrides!$D$3:$AU$128, MATCH('Stata dataset (nominal)'!$A43, PR24_after_overrides!$A$3:$A$128, 0), MATCH('Stata dataset (nominal)'!O$1, PR24_after_overrides!$D$2:$AU$2, 0)), INDEX('Cyclical_after overrides'!$A$1:$BD$245,MATCH('Stata dataset (nominal)'!$A43,'Cyclical_after overrides'!$A$1:$A$245,0),MATCH('Stata dataset (nominal)'!O$1,'Cyclical_after overrides'!$A$1:$BD$1,0))), "")</f>
        <v>261.84300000000002</v>
      </c>
      <c r="P43" s="179">
        <f>_xlfn.IFNA(IF($C43 &gt; "2023-24", INDEX(PR24_after_overrides!$D$3:$AU$128, MATCH('Stata dataset (nominal)'!$A43, PR24_after_overrides!$A$3:$A$128, 0), MATCH('Stata dataset (nominal)'!P$1, PR24_after_overrides!$D$2:$AU$2, 0)), INDEX('Cyclical_after overrides'!$A$1:$BD$245,MATCH('Stata dataset (nominal)'!$A43,'Cyclical_after overrides'!$A$1:$A$245,0),MATCH('Stata dataset (nominal)'!P$1,'Cyclical_after overrides'!$A$1:$BD$1,0))), "")</f>
        <v>26.291999999999998</v>
      </c>
      <c r="Q43" s="179">
        <f>_xlfn.IFNA(IF($C43 &gt; "2023-24", INDEX(PR24_after_overrides!$D$3:$AU$128, MATCH('Stata dataset (nominal)'!$A43, PR24_after_overrides!$A$3:$A$128, 0), MATCH('Stata dataset (nominal)'!Q$1, PR24_after_overrides!$D$2:$AU$2, 0)), INDEX('Cyclical_after overrides'!$A$1:$BD$245,MATCH('Stata dataset (nominal)'!$A43,'Cyclical_after overrides'!$A$1:$A$245,0),MATCH('Stata dataset (nominal)'!Q$1,'Cyclical_after overrides'!$A$1:$BD$1,0))), "")</f>
        <v>625.8309999999999</v>
      </c>
      <c r="R43" s="179">
        <f>_xlfn.IFNA(IF($C43 &gt; "2023-24", INDEX(PR24_after_overrides!$D$3:$AU$128, MATCH('Stata dataset (nominal)'!$A43, PR24_after_overrides!$A$3:$A$128, 0), MATCH('Stata dataset (nominal)'!R$1, PR24_after_overrides!$D$2:$AU$2, 0)), INDEX('Cyclical_after overrides'!$A$1:$BD$245,MATCH('Stata dataset (nominal)'!$A43,'Cyclical_after overrides'!$A$1:$A$245,0),MATCH('Stata dataset (nominal)'!R$1,'Cyclical_after overrides'!$A$1:$BD$1,0))), "")</f>
        <v>522.42100000000005</v>
      </c>
      <c r="S43" s="179">
        <f>_xlfn.IFNA(IF($C43 &gt; "2023-24", INDEX(PR24_after_overrides!$D$3:$AU$128, MATCH('Stata dataset (nominal)'!$A43, PR24_after_overrides!$A$3:$A$128, 0), MATCH('Stata dataset (nominal)'!S$1, PR24_after_overrides!$D$2:$AU$2, 0)), INDEX('Cyclical_after overrides'!$A$1:$BD$245,MATCH('Stata dataset (nominal)'!$A43,'Cyclical_after overrides'!$A$1:$A$245,0),MATCH('Stata dataset (nominal)'!S$1,'Cyclical_after overrides'!$A$1:$BD$1,0))), "")</f>
        <v>43.927</v>
      </c>
      <c r="T43" s="179">
        <f>_xlfn.IFNA(IF($C43 &gt; "2023-24", INDEX(PR24_after_overrides!$D$3:$AU$128, MATCH('Stata dataset (nominal)'!$A43, PR24_after_overrides!$A$3:$A$128, 0), MATCH('Stata dataset (nominal)'!T$1, PR24_after_overrides!$D$2:$AU$2, 0)), INDEX('Cyclical_after overrides'!$A$1:$BD$245,MATCH('Stata dataset (nominal)'!$A43,'Cyclical_after overrides'!$A$1:$A$245,0),MATCH('Stata dataset (nominal)'!T$1,'Cyclical_after overrides'!$A$1:$BD$1,0))), "")</f>
        <v>507.59700000000004</v>
      </c>
      <c r="U43" s="179">
        <f>_xlfn.IFNA(IF($C43 &gt; "2023-24", INDEX(PR24_after_overrides!$D$3:$AU$128, MATCH('Stata dataset (nominal)'!$A43, PR24_after_overrides!$A$3:$A$128, 0), MATCH('Stata dataset (nominal)'!U$1, PR24_after_overrides!$D$2:$AU$2, 0)), INDEX('Cyclical_after overrides'!$A$1:$BD$245,MATCH('Stata dataset (nominal)'!$A43,'Cyclical_after overrides'!$A$1:$A$245,0),MATCH('Stata dataset (nominal)'!U$1,'Cyclical_after overrides'!$A$1:$BD$1,0))), "")</f>
        <v>25.781371030039725</v>
      </c>
      <c r="V43" s="179">
        <f>_xlfn.IFNA(IF($C43 &gt; "2023-24", INDEX(PR24_after_overrides!$D$3:$AU$128, MATCH('Stata dataset (nominal)'!$A43, PR24_after_overrides!$A$3:$A$128, 0), MATCH('Stata dataset (nominal)'!V$1, PR24_after_overrides!$D$2:$AU$2, 0)), INDEX('Cyclical_after overrides'!$A$1:$BD$245,MATCH('Stata dataset (nominal)'!$A43,'Cyclical_after overrides'!$A$1:$A$245,0),MATCH('Stata dataset (nominal)'!V$1,'Cyclical_after overrides'!$A$1:$BD$1,0))), "")</f>
        <v>132.67745306472651</v>
      </c>
      <c r="W43" s="179">
        <f>_xlfn.IFNA(IF($C43 &gt; "2023-24", INDEX(PR24_after_overrides!$D$3:$AU$128, MATCH('Stata dataset (nominal)'!$A43, PR24_after_overrides!$A$3:$A$128, 0), MATCH('Stata dataset (nominal)'!W$1, PR24_after_overrides!$D$2:$AU$2, 0)), INDEX('Cyclical_after overrides'!$A$1:$BD$245,MATCH('Stata dataset (nominal)'!$A43,'Cyclical_after overrides'!$A$1:$A$245,0),MATCH('Stata dataset (nominal)'!W$1,'Cyclical_after overrides'!$A$1:$BD$1,0))), "")</f>
        <v>2.5243519523534244</v>
      </c>
      <c r="X43" s="179">
        <f>_xlfn.IFNA(IF($C43 &gt; "2023-24", INDEX(PR24_after_overrides!$D$3:$AU$128, MATCH('Stata dataset (nominal)'!$A43, PR24_after_overrides!$A$3:$A$128, 0), MATCH('Stata dataset (nominal)'!X$1, PR24_after_overrides!$D$2:$AU$2, 0)), INDEX('Cyclical_after overrides'!$A$1:$BD$245,MATCH('Stata dataset (nominal)'!$A43,'Cyclical_after overrides'!$A$1:$A$245,0),MATCH('Stata dataset (nominal)'!X$1,'Cyclical_after overrides'!$A$1:$BD$1,0))), "")</f>
        <v>9.2720095374152844</v>
      </c>
      <c r="Y43" s="179">
        <f>_xlfn.IFNA(IF($C43 &gt; "2023-24", INDEX(PR24_after_overrides!$D$3:$AU$128, MATCH('Stata dataset (nominal)'!$A43, PR24_after_overrides!$A$3:$A$128, 0), MATCH('Stata dataset (nominal)'!Y$1, PR24_after_overrides!$D$2:$AU$2, 0)), INDEX('Cyclical_after overrides'!$A$1:$BD$245,MATCH('Stata dataset (nominal)'!$A43,'Cyclical_after overrides'!$A$1:$A$245,0),MATCH('Stata dataset (nominal)'!Y$1,'Cyclical_after overrides'!$A$1:$BD$1,0))), "")</f>
        <v>15.677606266651466</v>
      </c>
      <c r="Z43" s="179">
        <f>_xlfn.IFNA(IF($C43 &gt; "2023-24", INDEX(PR24_after_overrides!$D$3:$AU$128, MATCH('Stata dataset (nominal)'!$A43, PR24_after_overrides!$A$3:$A$128, 0), MATCH('Stata dataset (nominal)'!Z$1, PR24_after_overrides!$D$2:$AU$2, 0)), INDEX('Cyclical_after overrides'!$A$1:$BD$245,MATCH('Stata dataset (nominal)'!$A43,'Cyclical_after overrides'!$A$1:$A$245,0),MATCH('Stata dataset (nominal)'!Z$1,'Cyclical_after overrides'!$A$1:$BD$1,0))), "")</f>
        <v>15.677606266651466</v>
      </c>
      <c r="AA43" s="179">
        <f>_xlfn.IFNA(IF($C43 &gt; "2023-24", INDEX(PR24_after_overrides!$D$3:$AU$128, MATCH('Stata dataset (nominal)'!$A43, PR24_after_overrides!$A$3:$A$128, 0), MATCH('Stata dataset (nominal)'!AA$1, PR24_after_overrides!$D$2:$AU$2, 0)), INDEX('Cyclical_after overrides'!$A$1:$BD$245,MATCH('Stata dataset (nominal)'!$A43,'Cyclical_after overrides'!$A$1:$A$245,0),MATCH('Stata dataset (nominal)'!AA$1,'Cyclical_after overrides'!$A$1:$BD$1,0))), "")</f>
        <v>647.10200000000009</v>
      </c>
      <c r="AB43" s="179">
        <f>INDEX(Depreciation!$U$5:$U$318, MATCH('Stata dataset (nominal)'!$A43, Depreciation!$A$5:$A$318, 0))</f>
        <v>4.5010000000000003</v>
      </c>
      <c r="AC43" s="180">
        <f t="shared" si="1"/>
        <v>3.2197272727272721</v>
      </c>
      <c r="AD43" s="72">
        <f>INDEX(Recharges!$V$5:$V$318, MATCH('Stata dataset (nominal)'!$A43, Recharges!$A$5:$A$318, 0))</f>
        <v>2.7809999999999997</v>
      </c>
    </row>
    <row r="44" spans="1:30" x14ac:dyDescent="0.4">
      <c r="A44" s="160" t="str">
        <f t="shared" si="0"/>
        <v>NES25</v>
      </c>
      <c r="B44" s="160" t="s">
        <v>265</v>
      </c>
      <c r="C44" s="160" t="s">
        <v>516</v>
      </c>
      <c r="D44" s="179">
        <f>_xlfn.IFNA(IF($C44 &gt; "2023-24", INDEX(PR24_after_overrides!$D$3:$AU$128, MATCH('Stata dataset (nominal)'!$A44, PR24_after_overrides!$A$3:$A$128, 0), MATCH('Stata dataset (nominal)'!D$1, PR24_after_overrides!$D$2:$AU$2, 0)), INDEX('Cyclical_after overrides'!$A$1:$BD$245,MATCH('Stata dataset (nominal)'!$A44,'Cyclical_after overrides'!$A$1:$A$245,0),MATCH('Stata dataset (nominal)'!D$1,'Cyclical_after overrides'!$A$1:$BD$1,0))), "")</f>
        <v>0.92379403115810554</v>
      </c>
      <c r="E44" s="179">
        <f>_xlfn.IFNA(IF($C44 &gt; "2023-24", INDEX(PR24_after_overrides!$D$3:$AU$128, MATCH('Stata dataset (nominal)'!$A44, PR24_after_overrides!$A$3:$A$128, 0), MATCH('Stata dataset (nominal)'!E$1, PR24_after_overrides!$D$2:$AU$2, 0)), INDEX('Cyclical_after overrides'!$A$1:$BD$245,MATCH('Stata dataset (nominal)'!$A44,'Cyclical_after overrides'!$A$1:$A$245,0),MATCH('Stata dataset (nominal)'!E$1,'Cyclical_after overrides'!$A$1:$BD$1,0))), "")</f>
        <v>16.518833728411785</v>
      </c>
      <c r="F44" s="179">
        <f>_xlfn.IFNA(IF($C44 &gt; "2023-24", INDEX(PR24_after_overrides!$D$3:$AU$128, MATCH('Stata dataset (nominal)'!$A44, PR24_after_overrides!$A$3:$A$128, 0), MATCH('Stata dataset (nominal)'!F$1, PR24_after_overrides!$D$2:$AU$2, 0)), INDEX('Cyclical_after overrides'!$A$1:$BD$245,MATCH('Stata dataset (nominal)'!$A44,'Cyclical_after overrides'!$A$1:$A$245,0),MATCH('Stata dataset (nominal)'!F$1,'Cyclical_after overrides'!$A$1:$BD$1,0))), "")</f>
        <v>4.9816299356586526</v>
      </c>
      <c r="G44" s="179">
        <f>_xlfn.IFNA(IF($C44 &gt; "2023-24", INDEX(PR24_after_overrides!$D$3:$AU$128, MATCH('Stata dataset (nominal)'!$A44, PR24_after_overrides!$A$3:$A$128, 0), MATCH('Stata dataset (nominal)'!G$1, PR24_after_overrides!$D$2:$AU$2, 0)), INDEX('Cyclical_after overrides'!$A$1:$BD$245,MATCH('Stata dataset (nominal)'!$A44,'Cyclical_after overrides'!$A$1:$A$245,0),MATCH('Stata dataset (nominal)'!G$1,'Cyclical_after overrides'!$A$1:$BD$1,0))), "")</f>
        <v>22.308002980020319</v>
      </c>
      <c r="H44" s="179">
        <f>_xlfn.IFNA(IF($C44 &gt; "2023-24", INDEX(PR24_after_overrides!$D$3:$AU$128, MATCH('Stata dataset (nominal)'!$A44, PR24_after_overrides!$A$3:$A$128, 0), MATCH('Stata dataset (nominal)'!H$1, PR24_after_overrides!$D$2:$AU$2, 0)), INDEX('Cyclical_after overrides'!$A$1:$BD$245,MATCH('Stata dataset (nominal)'!$A44,'Cyclical_after overrides'!$A$1:$A$245,0),MATCH('Stata dataset (nominal)'!H$1,'Cyclical_after overrides'!$A$1:$BD$1,0))), "")</f>
        <v>2.310038740264138</v>
      </c>
      <c r="I44" s="179">
        <f>_xlfn.IFNA(IF($C44 &gt; "2023-24", INDEX(PR24_after_overrides!$D$3:$AU$128, MATCH('Stata dataset (nominal)'!$A44, PR24_after_overrides!$A$3:$A$128, 0), MATCH('Stata dataset (nominal)'!I$1, PR24_after_overrides!$D$2:$AU$2, 0)), INDEX('Cyclical_after overrides'!$A$1:$BD$245,MATCH('Stata dataset (nominal)'!$A44,'Cyclical_after overrides'!$A$1:$A$245,0),MATCH('Stata dataset (nominal)'!I$1,'Cyclical_after overrides'!$A$1:$BD$1,0))), "")</f>
        <v>12.080614967829325</v>
      </c>
      <c r="J44" s="179">
        <f>_xlfn.IFNA(IF($C44 &gt; "2023-24", INDEX(PR24_after_overrides!$D$3:$AU$128, MATCH('Stata dataset (nominal)'!$A44, PR24_after_overrides!$A$3:$A$128, 0), MATCH('Stata dataset (nominal)'!J$1, PR24_after_overrides!$D$2:$AU$2, 0)), INDEX('Cyclical_after overrides'!$A$1:$BD$245,MATCH('Stata dataset (nominal)'!$A44,'Cyclical_after overrides'!$A$1:$A$245,0),MATCH('Stata dataset (nominal)'!J$1,'Cyclical_after overrides'!$A$1:$BD$1,0))), "")</f>
        <v>0.26954060277683711</v>
      </c>
      <c r="K44" s="179" t="str">
        <f>_xlfn.IFNA(IF($C44 &gt; "2023-24", INDEX(PR24_after_overrides!$D$3:$AU$128, MATCH('Stata dataset (nominal)'!$A44, PR24_after_overrides!$A$3:$A$128, 0), MATCH('Stata dataset (nominal)'!K$1, PR24_after_overrides!$D$2:$AU$2, 0)), INDEX('Cyclical_after overrides'!$A$1:$BD$245,MATCH('Stata dataset (nominal)'!$A44,'Cyclical_after overrides'!$A$1:$A$245,0),MATCH('Stata dataset (nominal)'!K$1,'Cyclical_after overrides'!$A$1:$BD$1,0))), "")</f>
        <v/>
      </c>
      <c r="L44" s="179">
        <f>_xlfn.IFNA(IF($C44 &gt; "2023-24", INDEX(PR24_after_overrides!$D$3:$AU$128, MATCH('Stata dataset (nominal)'!$A44, PR24_after_overrides!$A$3:$A$128, 0), MATCH('Stata dataset (nominal)'!L$1, PR24_after_overrides!$D$2:$AU$2, 0)), INDEX('Cyclical_after overrides'!$A$1:$BD$245,MATCH('Stata dataset (nominal)'!$A44,'Cyclical_after overrides'!$A$1:$A$245,0),MATCH('Stata dataset (nominal)'!L$1,'Cyclical_after overrides'!$A$1:$BD$1,0))), "")</f>
        <v>0</v>
      </c>
      <c r="M44" s="179">
        <f>_xlfn.IFNA(IF($C44 &gt; "2023-24", INDEX(PR24_after_overrides!$D$3:$AU$128, MATCH('Stata dataset (nominal)'!$A44, PR24_after_overrides!$A$3:$A$128, 0), MATCH('Stata dataset (nominal)'!M$1, PR24_after_overrides!$D$2:$AU$2, 0)), INDEX('Cyclical_after overrides'!$A$1:$BD$245,MATCH('Stata dataset (nominal)'!$A44,'Cyclical_after overrides'!$A$1:$A$245,0),MATCH('Stata dataset (nominal)'!M$1,'Cyclical_after overrides'!$A$1:$BD$1,0))), "")</f>
        <v>3.039638604808669</v>
      </c>
      <c r="N44" s="179">
        <f>_xlfn.IFNA(IF($C44 &gt; "2023-24", INDEX(PR24_after_overrides!$D$3:$AU$128, MATCH('Stata dataset (nominal)'!$A44, PR24_after_overrides!$A$3:$A$128, 0), MATCH('Stata dataset (nominal)'!N$1, PR24_after_overrides!$D$2:$AU$2, 0)), INDEX('Cyclical_after overrides'!$A$1:$BD$245,MATCH('Stata dataset (nominal)'!$A44,'Cyclical_after overrides'!$A$1:$A$245,0),MATCH('Stata dataset (nominal)'!N$1,'Cyclical_after overrides'!$A$1:$BD$1,0))), "")</f>
        <v>0</v>
      </c>
      <c r="O44" s="179">
        <f>_xlfn.IFNA(IF($C44 &gt; "2023-24", INDEX(PR24_after_overrides!$D$3:$AU$128, MATCH('Stata dataset (nominal)'!$A44, PR24_after_overrides!$A$3:$A$128, 0), MATCH('Stata dataset (nominal)'!O$1, PR24_after_overrides!$D$2:$AU$2, 0)), INDEX('Cyclical_after overrides'!$A$1:$BD$245,MATCH('Stata dataset (nominal)'!$A44,'Cyclical_after overrides'!$A$1:$A$245,0),MATCH('Stata dataset (nominal)'!O$1,'Cyclical_after overrides'!$A$1:$BD$1,0))), "")</f>
        <v>246.904</v>
      </c>
      <c r="P44" s="179">
        <f>_xlfn.IFNA(IF($C44 &gt; "2023-24", INDEX(PR24_after_overrides!$D$3:$AU$128, MATCH('Stata dataset (nominal)'!$A44, PR24_after_overrides!$A$3:$A$128, 0), MATCH('Stata dataset (nominal)'!P$1, PR24_after_overrides!$D$2:$AU$2, 0)), INDEX('Cyclical_after overrides'!$A$1:$BD$245,MATCH('Stata dataset (nominal)'!$A44,'Cyclical_after overrides'!$A$1:$A$245,0),MATCH('Stata dataset (nominal)'!P$1,'Cyclical_after overrides'!$A$1:$BD$1,0))), "")</f>
        <v>29.077000000000002</v>
      </c>
      <c r="Q44" s="179">
        <f>_xlfn.IFNA(IF($C44 &gt; "2023-24", INDEX(PR24_after_overrides!$D$3:$AU$128, MATCH('Stata dataset (nominal)'!$A44, PR24_after_overrides!$A$3:$A$128, 0), MATCH('Stata dataset (nominal)'!Q$1, PR24_after_overrides!$D$2:$AU$2, 0)), INDEX('Cyclical_after overrides'!$A$1:$BD$245,MATCH('Stata dataset (nominal)'!$A44,'Cyclical_after overrides'!$A$1:$A$245,0),MATCH('Stata dataset (nominal)'!Q$1,'Cyclical_after overrides'!$A$1:$BD$1,0))), "")</f>
        <v>605.64400000000001</v>
      </c>
      <c r="R44" s="179">
        <f>_xlfn.IFNA(IF($C44 &gt; "2023-24", INDEX(PR24_after_overrides!$D$3:$AU$128, MATCH('Stata dataset (nominal)'!$A44, PR24_after_overrides!$A$3:$A$128, 0), MATCH('Stata dataset (nominal)'!R$1, PR24_after_overrides!$D$2:$AU$2, 0)), INDEX('Cyclical_after overrides'!$A$1:$BD$245,MATCH('Stata dataset (nominal)'!$A44,'Cyclical_after overrides'!$A$1:$A$245,0),MATCH('Stata dataset (nominal)'!R$1,'Cyclical_after overrides'!$A$1:$BD$1,0))), "")</f>
        <v>533.66999999999996</v>
      </c>
      <c r="S44" s="179">
        <f>_xlfn.IFNA(IF($C44 &gt; "2023-24", INDEX(PR24_after_overrides!$D$3:$AU$128, MATCH('Stata dataset (nominal)'!$A44, PR24_after_overrides!$A$3:$A$128, 0), MATCH('Stata dataset (nominal)'!S$1, PR24_after_overrides!$D$2:$AU$2, 0)), INDEX('Cyclical_after overrides'!$A$1:$BD$245,MATCH('Stata dataset (nominal)'!$A44,'Cyclical_after overrides'!$A$1:$A$245,0),MATCH('Stata dataset (nominal)'!S$1,'Cyclical_after overrides'!$A$1:$BD$1,0))), "")</f>
        <v>48.173999999999999</v>
      </c>
      <c r="T44" s="179">
        <f>_xlfn.IFNA(IF($C44 &gt; "2023-24", INDEX(PR24_after_overrides!$D$3:$AU$128, MATCH('Stata dataset (nominal)'!$A44, PR24_after_overrides!$A$3:$A$128, 0), MATCH('Stata dataset (nominal)'!T$1, PR24_after_overrides!$D$2:$AU$2, 0)), INDEX('Cyclical_after overrides'!$A$1:$BD$245,MATCH('Stata dataset (nominal)'!$A44,'Cyclical_after overrides'!$A$1:$A$245,0),MATCH('Stata dataset (nominal)'!T$1,'Cyclical_after overrides'!$A$1:$BD$1,0))), "")</f>
        <v>520.21900000000005</v>
      </c>
      <c r="U44" s="179" t="str">
        <f>_xlfn.IFNA(IF($C44 &gt; "2023-24", INDEX(PR24_after_overrides!$D$3:$AU$128, MATCH('Stata dataset (nominal)'!$A44, PR24_after_overrides!$A$3:$A$128, 0), MATCH('Stata dataset (nominal)'!U$1, PR24_after_overrides!$D$2:$AU$2, 0)), INDEX('Cyclical_after overrides'!$A$1:$BD$245,MATCH('Stata dataset (nominal)'!$A44,'Cyclical_after overrides'!$A$1:$A$245,0),MATCH('Stata dataset (nominal)'!U$1,'Cyclical_after overrides'!$A$1:$BD$1,0))), "")</f>
        <v/>
      </c>
      <c r="V44" s="179" t="str">
        <f>_xlfn.IFNA(IF($C44 &gt; "2023-24", INDEX(PR24_after_overrides!$D$3:$AU$128, MATCH('Stata dataset (nominal)'!$A44, PR24_after_overrides!$A$3:$A$128, 0), MATCH('Stata dataset (nominal)'!V$1, PR24_after_overrides!$D$2:$AU$2, 0)), INDEX('Cyclical_after overrides'!$A$1:$BD$245,MATCH('Stata dataset (nominal)'!$A44,'Cyclical_after overrides'!$A$1:$A$245,0),MATCH('Stata dataset (nominal)'!V$1,'Cyclical_after overrides'!$A$1:$BD$1,0))), "")</f>
        <v/>
      </c>
      <c r="W44" s="179" t="str">
        <f>_xlfn.IFNA(IF($C44 &gt; "2023-24", INDEX(PR24_after_overrides!$D$3:$AU$128, MATCH('Stata dataset (nominal)'!$A44, PR24_after_overrides!$A$3:$A$128, 0), MATCH('Stata dataset (nominal)'!W$1, PR24_after_overrides!$D$2:$AU$2, 0)), INDEX('Cyclical_after overrides'!$A$1:$BD$245,MATCH('Stata dataset (nominal)'!$A44,'Cyclical_after overrides'!$A$1:$A$245,0),MATCH('Stata dataset (nominal)'!W$1,'Cyclical_after overrides'!$A$1:$BD$1,0))), "")</f>
        <v/>
      </c>
      <c r="X44" s="179" t="str">
        <f>_xlfn.IFNA(IF($C44 &gt; "2023-24", INDEX(PR24_after_overrides!$D$3:$AU$128, MATCH('Stata dataset (nominal)'!$A44, PR24_after_overrides!$A$3:$A$128, 0), MATCH('Stata dataset (nominal)'!X$1, PR24_after_overrides!$D$2:$AU$2, 0)), INDEX('Cyclical_after overrides'!$A$1:$BD$245,MATCH('Stata dataset (nominal)'!$A44,'Cyclical_after overrides'!$A$1:$A$245,0),MATCH('Stata dataset (nominal)'!X$1,'Cyclical_after overrides'!$A$1:$BD$1,0))), "")</f>
        <v/>
      </c>
      <c r="Y44" s="179" t="str">
        <f>_xlfn.IFNA(IF($C44 &gt; "2023-24", INDEX(PR24_after_overrides!$D$3:$AU$128, MATCH('Stata dataset (nominal)'!$A44, PR24_after_overrides!$A$3:$A$128, 0), MATCH('Stata dataset (nominal)'!Y$1, PR24_after_overrides!$D$2:$AU$2, 0)), INDEX('Cyclical_after overrides'!$A$1:$BD$245,MATCH('Stata dataset (nominal)'!$A44,'Cyclical_after overrides'!$A$1:$A$245,0),MATCH('Stata dataset (nominal)'!Y$1,'Cyclical_after overrides'!$A$1:$BD$1,0))), "")</f>
        <v/>
      </c>
      <c r="Z44" s="179" t="str">
        <f>_xlfn.IFNA(IF($C44 &gt; "2023-24", INDEX(PR24_after_overrides!$D$3:$AU$128, MATCH('Stata dataset (nominal)'!$A44, PR24_after_overrides!$A$3:$A$128, 0), MATCH('Stata dataset (nominal)'!Z$1, PR24_after_overrides!$D$2:$AU$2, 0)), INDEX('Cyclical_after overrides'!$A$1:$BD$245,MATCH('Stata dataset (nominal)'!$A44,'Cyclical_after overrides'!$A$1:$A$245,0),MATCH('Stata dataset (nominal)'!Z$1,'Cyclical_after overrides'!$A$1:$BD$1,0))), "")</f>
        <v/>
      </c>
      <c r="AA44" s="179">
        <f>_xlfn.IFNA(IF($C44 &gt; "2023-24", INDEX(PR24_after_overrides!$D$3:$AU$128, MATCH('Stata dataset (nominal)'!$A44, PR24_after_overrides!$A$3:$A$128, 0), MATCH('Stata dataset (nominal)'!AA$1, PR24_after_overrides!$D$2:$AU$2, 0)), INDEX('Cyclical_after overrides'!$A$1:$BD$245,MATCH('Stata dataset (nominal)'!$A44,'Cyclical_after overrides'!$A$1:$A$245,0),MATCH('Stata dataset (nominal)'!AA$1,'Cyclical_after overrides'!$A$1:$BD$1,0))), "")</f>
        <v>710.51335888926519</v>
      </c>
      <c r="AB44" s="179">
        <f>INDEX(Depreciation!$U$5:$U$318, MATCH('Stata dataset (nominal)'!$A44, Depreciation!$A$5:$A$318, 0))</f>
        <v>4.5713653233999327</v>
      </c>
      <c r="AC44" s="180" t="str">
        <f t="shared" si="1"/>
        <v/>
      </c>
      <c r="AD44" s="72">
        <f>INDEX(Recharges!$V$5:$V$318, MATCH('Stata dataset (nominal)'!$A44, Recharges!$A$5:$A$318, 0))</f>
        <v>3.4628931256349471</v>
      </c>
    </row>
    <row r="45" spans="1:30" x14ac:dyDescent="0.4">
      <c r="A45" s="160" t="str">
        <f t="shared" si="0"/>
        <v>NES26</v>
      </c>
      <c r="B45" s="160" t="s">
        <v>265</v>
      </c>
      <c r="C45" s="160" t="s">
        <v>518</v>
      </c>
      <c r="D45" s="179">
        <f>_xlfn.IFNA(IF($C45 &gt; "2023-24", INDEX(PR24_after_overrides!$D$3:$AU$128, MATCH('Stata dataset (nominal)'!$A45, PR24_after_overrides!$A$3:$A$128, 0), MATCH('Stata dataset (nominal)'!D$1, PR24_after_overrides!$D$2:$AU$2, 0)), INDEX('Cyclical_after overrides'!$A$1:$BD$245,MATCH('Stata dataset (nominal)'!$A45,'Cyclical_after overrides'!$A$1:$A$245,0),MATCH('Stata dataset (nominal)'!D$1,'Cyclical_after overrides'!$A$1:$BD$1,0))), "")</f>
        <v>0.8999756186760941</v>
      </c>
      <c r="E45" s="179">
        <f>_xlfn.IFNA(IF($C45 &gt; "2023-24", INDEX(PR24_after_overrides!$D$3:$AU$128, MATCH('Stata dataset (nominal)'!$A45, PR24_after_overrides!$A$3:$A$128, 0), MATCH('Stata dataset (nominal)'!E$1, PR24_after_overrides!$D$2:$AU$2, 0)), INDEX('Cyclical_after overrides'!$A$1:$BD$245,MATCH('Stata dataset (nominal)'!$A45,'Cyclical_after overrides'!$A$1:$A$245,0),MATCH('Stata dataset (nominal)'!E$1,'Cyclical_after overrides'!$A$1:$BD$1,0))), "")</f>
        <v>16.824900237047071</v>
      </c>
      <c r="F45" s="179">
        <f>_xlfn.IFNA(IF($C45 &gt; "2023-24", INDEX(PR24_after_overrides!$D$3:$AU$128, MATCH('Stata dataset (nominal)'!$A45, PR24_after_overrides!$A$3:$A$128, 0), MATCH('Stata dataset (nominal)'!F$1, PR24_after_overrides!$D$2:$AU$2, 0)), INDEX('Cyclical_after overrides'!$A$1:$BD$245,MATCH('Stata dataset (nominal)'!$A45,'Cyclical_after overrides'!$A$1:$A$245,0),MATCH('Stata dataset (nominal)'!F$1,'Cyclical_after overrides'!$A$1:$BD$1,0))), "")</f>
        <v>5.1623620724686763</v>
      </c>
      <c r="G45" s="179">
        <f>_xlfn.IFNA(IF($C45 &gt; "2023-24", INDEX(PR24_after_overrides!$D$3:$AU$128, MATCH('Stata dataset (nominal)'!$A45, PR24_after_overrides!$A$3:$A$128, 0), MATCH('Stata dataset (nominal)'!G$1, PR24_after_overrides!$D$2:$AU$2, 0)), INDEX('Cyclical_after overrides'!$A$1:$BD$245,MATCH('Stata dataset (nominal)'!$A45,'Cyclical_after overrides'!$A$1:$A$245,0),MATCH('Stata dataset (nominal)'!G$1,'Cyclical_after overrides'!$A$1:$BD$1,0))), "")</f>
        <v>24.326214561462919</v>
      </c>
      <c r="H45" s="179">
        <f>_xlfn.IFNA(IF($C45 &gt; "2023-24", INDEX(PR24_after_overrides!$D$3:$AU$128, MATCH('Stata dataset (nominal)'!$A45, PR24_after_overrides!$A$3:$A$128, 0), MATCH('Stata dataset (nominal)'!H$1, PR24_after_overrides!$D$2:$AU$2, 0)), INDEX('Cyclical_after overrides'!$A$1:$BD$245,MATCH('Stata dataset (nominal)'!$A45,'Cyclical_after overrides'!$A$1:$A$245,0),MATCH('Stata dataset (nominal)'!H$1,'Cyclical_after overrides'!$A$1:$BD$1,0))), "")</f>
        <v>2.4378438198442263</v>
      </c>
      <c r="I45" s="179">
        <f>_xlfn.IFNA(IF($C45 &gt; "2023-24", INDEX(PR24_after_overrides!$D$3:$AU$128, MATCH('Stata dataset (nominal)'!$A45, PR24_after_overrides!$A$3:$A$128, 0), MATCH('Stata dataset (nominal)'!I$1, PR24_after_overrides!$D$2:$AU$2, 0)), INDEX('Cyclical_after overrides'!$A$1:$BD$245,MATCH('Stata dataset (nominal)'!$A45,'Cyclical_after overrides'!$A$1:$A$245,0),MATCH('Stata dataset (nominal)'!I$1,'Cyclical_after overrides'!$A$1:$BD$1,0))), "")</f>
        <v>12.459226413816458</v>
      </c>
      <c r="J45" s="179">
        <f>_xlfn.IFNA(IF($C45 &gt; "2023-24", INDEX(PR24_after_overrides!$D$3:$AU$128, MATCH('Stata dataset (nominal)'!$A45, PR24_after_overrides!$A$3:$A$128, 0), MATCH('Stata dataset (nominal)'!J$1, PR24_after_overrides!$D$2:$AU$2, 0)), INDEX('Cyclical_after overrides'!$A$1:$BD$245,MATCH('Stata dataset (nominal)'!$A45,'Cyclical_after overrides'!$A$1:$A$245,0),MATCH('Stata dataset (nominal)'!J$1,'Cyclical_after overrides'!$A$1:$BD$1,0))), "")</f>
        <v>0.27667416186928545</v>
      </c>
      <c r="K45" s="179" t="str">
        <f>_xlfn.IFNA(IF($C45 &gt; "2023-24", INDEX(PR24_after_overrides!$D$3:$AU$128, MATCH('Stata dataset (nominal)'!$A45, PR24_after_overrides!$A$3:$A$128, 0), MATCH('Stata dataset (nominal)'!K$1, PR24_after_overrides!$D$2:$AU$2, 0)), INDEX('Cyclical_after overrides'!$A$1:$BD$245,MATCH('Stata dataset (nominal)'!$A45,'Cyclical_after overrides'!$A$1:$A$245,0),MATCH('Stata dataset (nominal)'!K$1,'Cyclical_after overrides'!$A$1:$BD$1,0))), "")</f>
        <v/>
      </c>
      <c r="L45" s="179">
        <f>_xlfn.IFNA(IF($C45 &gt; "2023-24", INDEX(PR24_after_overrides!$D$3:$AU$128, MATCH('Stata dataset (nominal)'!$A45, PR24_after_overrides!$A$3:$A$128, 0), MATCH('Stata dataset (nominal)'!L$1, PR24_after_overrides!$D$2:$AU$2, 0)), INDEX('Cyclical_after overrides'!$A$1:$BD$245,MATCH('Stata dataset (nominal)'!$A45,'Cyclical_after overrides'!$A$1:$A$245,0),MATCH('Stata dataset (nominal)'!L$1,'Cyclical_after overrides'!$A$1:$BD$1,0))), "")</f>
        <v>0</v>
      </c>
      <c r="M45" s="179">
        <f>_xlfn.IFNA(IF($C45 &gt; "2023-24", INDEX(PR24_after_overrides!$D$3:$AU$128, MATCH('Stata dataset (nominal)'!$A45, PR24_after_overrides!$A$3:$A$128, 0), MATCH('Stata dataset (nominal)'!M$1, PR24_after_overrides!$D$2:$AU$2, 0)), INDEX('Cyclical_after overrides'!$A$1:$BD$245,MATCH('Stata dataset (nominal)'!$A45,'Cyclical_after overrides'!$A$1:$A$245,0),MATCH('Stata dataset (nominal)'!M$1,'Cyclical_after overrides'!$A$1:$BD$1,0))), "")</f>
        <v>3.3334236369793433</v>
      </c>
      <c r="N45" s="179">
        <f>_xlfn.IFNA(IF($C45 &gt; "2023-24", INDEX(PR24_after_overrides!$D$3:$AU$128, MATCH('Stata dataset (nominal)'!$A45, PR24_after_overrides!$A$3:$A$128, 0), MATCH('Stata dataset (nominal)'!N$1, PR24_after_overrides!$D$2:$AU$2, 0)), INDEX('Cyclical_after overrides'!$A$1:$BD$245,MATCH('Stata dataset (nominal)'!$A45,'Cyclical_after overrides'!$A$1:$A$245,0),MATCH('Stata dataset (nominal)'!N$1,'Cyclical_after overrides'!$A$1:$BD$1,0))), "")</f>
        <v>0</v>
      </c>
      <c r="O45" s="179">
        <f>_xlfn.IFNA(IF($C45 &gt; "2023-24", INDEX(PR24_after_overrides!$D$3:$AU$128, MATCH('Stata dataset (nominal)'!$A45, PR24_after_overrides!$A$3:$A$128, 0), MATCH('Stata dataset (nominal)'!O$1, PR24_after_overrides!$D$2:$AU$2, 0)), INDEX('Cyclical_after overrides'!$A$1:$BD$245,MATCH('Stata dataset (nominal)'!$A45,'Cyclical_after overrides'!$A$1:$A$245,0),MATCH('Stata dataset (nominal)'!O$1,'Cyclical_after overrides'!$A$1:$BD$1,0))), "")</f>
        <v>209.876</v>
      </c>
      <c r="P45" s="179">
        <f>_xlfn.IFNA(IF($C45 &gt; "2023-24", INDEX(PR24_after_overrides!$D$3:$AU$128, MATCH('Stata dataset (nominal)'!$A45, PR24_after_overrides!$A$3:$A$128, 0), MATCH('Stata dataset (nominal)'!P$1, PR24_after_overrides!$D$2:$AU$2, 0)), INDEX('Cyclical_after overrides'!$A$1:$BD$245,MATCH('Stata dataset (nominal)'!$A45,'Cyclical_after overrides'!$A$1:$A$245,0),MATCH('Stata dataset (nominal)'!P$1,'Cyclical_after overrides'!$A$1:$BD$1,0))), "")</f>
        <v>29.126000000000001</v>
      </c>
      <c r="Q45" s="179">
        <f>_xlfn.IFNA(IF($C45 &gt; "2023-24", INDEX(PR24_after_overrides!$D$3:$AU$128, MATCH('Stata dataset (nominal)'!$A45, PR24_after_overrides!$A$3:$A$128, 0), MATCH('Stata dataset (nominal)'!Q$1, PR24_after_overrides!$D$2:$AU$2, 0)), INDEX('Cyclical_after overrides'!$A$1:$BD$245,MATCH('Stata dataset (nominal)'!$A45,'Cyclical_after overrides'!$A$1:$A$245,0),MATCH('Stata dataset (nominal)'!Q$1,'Cyclical_after overrides'!$A$1:$BD$1,0))), "")</f>
        <v>589.72900000000004</v>
      </c>
      <c r="R45" s="179">
        <f>_xlfn.IFNA(IF($C45 &gt; "2023-24", INDEX(PR24_after_overrides!$D$3:$AU$128, MATCH('Stata dataset (nominal)'!$A45, PR24_after_overrides!$A$3:$A$128, 0), MATCH('Stata dataset (nominal)'!R$1, PR24_after_overrides!$D$2:$AU$2, 0)), INDEX('Cyclical_after overrides'!$A$1:$BD$245,MATCH('Stata dataset (nominal)'!$A45,'Cyclical_after overrides'!$A$1:$A$245,0),MATCH('Stata dataset (nominal)'!R$1,'Cyclical_after overrides'!$A$1:$BD$1,0))), "")</f>
        <v>574.37900000000002</v>
      </c>
      <c r="S45" s="179">
        <f>_xlfn.IFNA(IF($C45 &gt; "2023-24", INDEX(PR24_after_overrides!$D$3:$AU$128, MATCH('Stata dataset (nominal)'!$A45, PR24_after_overrides!$A$3:$A$128, 0), MATCH('Stata dataset (nominal)'!S$1, PR24_after_overrides!$D$2:$AU$2, 0)), INDEX('Cyclical_after overrides'!$A$1:$BD$245,MATCH('Stata dataset (nominal)'!$A45,'Cyclical_after overrides'!$A$1:$A$245,0),MATCH('Stata dataset (nominal)'!S$1,'Cyclical_after overrides'!$A$1:$BD$1,0))), "")</f>
        <v>50.283999999999999</v>
      </c>
      <c r="T45" s="179">
        <f>_xlfn.IFNA(IF($C45 &gt; "2023-24", INDEX(PR24_after_overrides!$D$3:$AU$128, MATCH('Stata dataset (nominal)'!$A45, PR24_after_overrides!$A$3:$A$128, 0), MATCH('Stata dataset (nominal)'!T$1, PR24_after_overrides!$D$2:$AU$2, 0)), INDEX('Cyclical_after overrides'!$A$1:$BD$245,MATCH('Stata dataset (nominal)'!$A45,'Cyclical_after overrides'!$A$1:$A$245,0),MATCH('Stata dataset (nominal)'!T$1,'Cyclical_after overrides'!$A$1:$BD$1,0))), "")</f>
        <v>539.36400000000003</v>
      </c>
      <c r="U45" s="179" t="str">
        <f>_xlfn.IFNA(IF($C45 &gt; "2023-24", INDEX(PR24_after_overrides!$D$3:$AU$128, MATCH('Stata dataset (nominal)'!$A45, PR24_after_overrides!$A$3:$A$128, 0), MATCH('Stata dataset (nominal)'!U$1, PR24_after_overrides!$D$2:$AU$2, 0)), INDEX('Cyclical_after overrides'!$A$1:$BD$245,MATCH('Stata dataset (nominal)'!$A45,'Cyclical_after overrides'!$A$1:$A$245,0),MATCH('Stata dataset (nominal)'!U$1,'Cyclical_after overrides'!$A$1:$BD$1,0))), "")</f>
        <v/>
      </c>
      <c r="V45" s="179" t="str">
        <f>_xlfn.IFNA(IF($C45 &gt; "2023-24", INDEX(PR24_after_overrides!$D$3:$AU$128, MATCH('Stata dataset (nominal)'!$A45, PR24_after_overrides!$A$3:$A$128, 0), MATCH('Stata dataset (nominal)'!V$1, PR24_after_overrides!$D$2:$AU$2, 0)), INDEX('Cyclical_after overrides'!$A$1:$BD$245,MATCH('Stata dataset (nominal)'!$A45,'Cyclical_after overrides'!$A$1:$A$245,0),MATCH('Stata dataset (nominal)'!V$1,'Cyclical_after overrides'!$A$1:$BD$1,0))), "")</f>
        <v/>
      </c>
      <c r="W45" s="179" t="str">
        <f>_xlfn.IFNA(IF($C45 &gt; "2023-24", INDEX(PR24_after_overrides!$D$3:$AU$128, MATCH('Stata dataset (nominal)'!$A45, PR24_after_overrides!$A$3:$A$128, 0), MATCH('Stata dataset (nominal)'!W$1, PR24_after_overrides!$D$2:$AU$2, 0)), INDEX('Cyclical_after overrides'!$A$1:$BD$245,MATCH('Stata dataset (nominal)'!$A45,'Cyclical_after overrides'!$A$1:$A$245,0),MATCH('Stata dataset (nominal)'!W$1,'Cyclical_after overrides'!$A$1:$BD$1,0))), "")</f>
        <v/>
      </c>
      <c r="X45" s="179" t="str">
        <f>_xlfn.IFNA(IF($C45 &gt; "2023-24", INDEX(PR24_after_overrides!$D$3:$AU$128, MATCH('Stata dataset (nominal)'!$A45, PR24_after_overrides!$A$3:$A$128, 0), MATCH('Stata dataset (nominal)'!X$1, PR24_after_overrides!$D$2:$AU$2, 0)), INDEX('Cyclical_after overrides'!$A$1:$BD$245,MATCH('Stata dataset (nominal)'!$A45,'Cyclical_after overrides'!$A$1:$A$245,0),MATCH('Stata dataset (nominal)'!X$1,'Cyclical_after overrides'!$A$1:$BD$1,0))), "")</f>
        <v/>
      </c>
      <c r="Y45" s="179" t="str">
        <f>_xlfn.IFNA(IF($C45 &gt; "2023-24", INDEX(PR24_after_overrides!$D$3:$AU$128, MATCH('Stata dataset (nominal)'!$A45, PR24_after_overrides!$A$3:$A$128, 0), MATCH('Stata dataset (nominal)'!Y$1, PR24_after_overrides!$D$2:$AU$2, 0)), INDEX('Cyclical_after overrides'!$A$1:$BD$245,MATCH('Stata dataset (nominal)'!$A45,'Cyclical_after overrides'!$A$1:$A$245,0),MATCH('Stata dataset (nominal)'!Y$1,'Cyclical_after overrides'!$A$1:$BD$1,0))), "")</f>
        <v/>
      </c>
      <c r="Z45" s="179" t="str">
        <f>_xlfn.IFNA(IF($C45 &gt; "2023-24", INDEX(PR24_after_overrides!$D$3:$AU$128, MATCH('Stata dataset (nominal)'!$A45, PR24_after_overrides!$A$3:$A$128, 0), MATCH('Stata dataset (nominal)'!Z$1, PR24_after_overrides!$D$2:$AU$2, 0)), INDEX('Cyclical_after overrides'!$A$1:$BD$245,MATCH('Stata dataset (nominal)'!$A45,'Cyclical_after overrides'!$A$1:$A$245,0),MATCH('Stata dataset (nominal)'!Z$1,'Cyclical_after overrides'!$A$1:$BD$1,0))), "")</f>
        <v/>
      </c>
      <c r="AA45" s="179">
        <f>_xlfn.IFNA(IF($C45 &gt; "2023-24", INDEX(PR24_after_overrides!$D$3:$AU$128, MATCH('Stata dataset (nominal)'!$A45, PR24_after_overrides!$A$3:$A$128, 0), MATCH('Stata dataset (nominal)'!AA$1, PR24_after_overrides!$D$2:$AU$2, 0)), INDEX('Cyclical_after overrides'!$A$1:$BD$245,MATCH('Stata dataset (nominal)'!$A45,'Cyclical_after overrides'!$A$1:$A$245,0),MATCH('Stata dataset (nominal)'!AA$1,'Cyclical_after overrides'!$A$1:$BD$1,0))), "")</f>
        <v>787.77022986793099</v>
      </c>
      <c r="AB45" s="179">
        <f>INDEX(Depreciation!$U$5:$U$318, MATCH('Stata dataset (nominal)'!$A45, Depreciation!$A$5:$A$318, 0))</f>
        <v>4.7112387402641378</v>
      </c>
      <c r="AC45" s="180" t="str">
        <f t="shared" si="1"/>
        <v/>
      </c>
      <c r="AD45" s="72">
        <f>INDEX(Recharges!$V$5:$V$318, MATCH('Stata dataset (nominal)'!$A45, Recharges!$A$5:$A$318, 0))</f>
        <v>3.7178784964442939</v>
      </c>
    </row>
    <row r="46" spans="1:30" x14ac:dyDescent="0.4">
      <c r="A46" s="160" t="str">
        <f t="shared" si="0"/>
        <v>NES27</v>
      </c>
      <c r="B46" s="160" t="s">
        <v>265</v>
      </c>
      <c r="C46" s="160" t="s">
        <v>519</v>
      </c>
      <c r="D46" s="179">
        <f>_xlfn.IFNA(IF($C46 &gt; "2023-24", INDEX(PR24_after_overrides!$D$3:$AU$128, MATCH('Stata dataset (nominal)'!$A46, PR24_after_overrides!$A$3:$A$128, 0), MATCH('Stata dataset (nominal)'!D$1, PR24_after_overrides!$D$2:$AU$2, 0)), INDEX('Cyclical_after overrides'!$A$1:$BD$245,MATCH('Stata dataset (nominal)'!$A46,'Cyclical_after overrides'!$A$1:$A$245,0),MATCH('Stata dataset (nominal)'!D$1,'Cyclical_after overrides'!$A$1:$BD$1,0))), "")</f>
        <v>0.8833383188752616</v>
      </c>
      <c r="E46" s="179">
        <f>_xlfn.IFNA(IF($C46 &gt; "2023-24", INDEX(PR24_after_overrides!$D$3:$AU$128, MATCH('Stata dataset (nominal)'!$A46, PR24_after_overrides!$A$3:$A$128, 0), MATCH('Stata dataset (nominal)'!E$1, PR24_after_overrides!$D$2:$AU$2, 0)), INDEX('Cyclical_after overrides'!$A$1:$BD$245,MATCH('Stata dataset (nominal)'!$A46,'Cyclical_after overrides'!$A$1:$A$245,0),MATCH('Stata dataset (nominal)'!E$1,'Cyclical_after overrides'!$A$1:$BD$1,0))), "")</f>
        <v>17.285562817473757</v>
      </c>
      <c r="F46" s="179">
        <f>_xlfn.IFNA(IF($C46 &gt; "2023-24", INDEX(PR24_after_overrides!$D$3:$AU$128, MATCH('Stata dataset (nominal)'!$A46, PR24_after_overrides!$A$3:$A$128, 0), MATCH('Stata dataset (nominal)'!F$1, PR24_after_overrides!$D$2:$AU$2, 0)), INDEX('Cyclical_after overrides'!$A$1:$BD$245,MATCH('Stata dataset (nominal)'!$A46,'Cyclical_after overrides'!$A$1:$A$245,0),MATCH('Stata dataset (nominal)'!F$1,'Cyclical_after overrides'!$A$1:$BD$1,0))), "")</f>
        <v>5.3037436505248907</v>
      </c>
      <c r="G46" s="179">
        <f>_xlfn.IFNA(IF($C46 &gt; "2023-24", INDEX(PR24_after_overrides!$D$3:$AU$128, MATCH('Stata dataset (nominal)'!$A46, PR24_after_overrides!$A$3:$A$128, 0), MATCH('Stata dataset (nominal)'!G$1, PR24_after_overrides!$D$2:$AU$2, 0)), INDEX('Cyclical_after overrides'!$A$1:$BD$245,MATCH('Stata dataset (nominal)'!$A46,'Cyclical_after overrides'!$A$1:$A$245,0),MATCH('Stata dataset (nominal)'!G$1,'Cyclical_after overrides'!$A$1:$BD$1,0))), "")</f>
        <v>26.077211310531666</v>
      </c>
      <c r="H46" s="179">
        <f>_xlfn.IFNA(IF($C46 &gt; "2023-24", INDEX(PR24_after_overrides!$D$3:$AU$128, MATCH('Stata dataset (nominal)'!$A46, PR24_after_overrides!$A$3:$A$128, 0), MATCH('Stata dataset (nominal)'!H$1, PR24_after_overrides!$D$2:$AU$2, 0)), INDEX('Cyclical_after overrides'!$A$1:$BD$245,MATCH('Stata dataset (nominal)'!$A46,'Cyclical_after overrides'!$A$1:$A$245,0),MATCH('Stata dataset (nominal)'!H$1,'Cyclical_after overrides'!$A$1:$BD$1,0))), "")</f>
        <v>2.5041368100237054</v>
      </c>
      <c r="I46" s="179">
        <f>_xlfn.IFNA(IF($C46 &gt; "2023-24", INDEX(PR24_after_overrides!$D$3:$AU$128, MATCH('Stata dataset (nominal)'!$A46, PR24_after_overrides!$A$3:$A$128, 0), MATCH('Stata dataset (nominal)'!I$1, PR24_after_overrides!$D$2:$AU$2, 0)), INDEX('Cyclical_after overrides'!$A$1:$BD$245,MATCH('Stata dataset (nominal)'!$A46,'Cyclical_after overrides'!$A$1:$A$245,0),MATCH('Stata dataset (nominal)'!I$1,'Cyclical_after overrides'!$A$1:$BD$1,0))), "")</f>
        <v>12.802569251608535</v>
      </c>
      <c r="J46" s="179">
        <f>_xlfn.IFNA(IF($C46 &gt; "2023-24", INDEX(PR24_after_overrides!$D$3:$AU$128, MATCH('Stata dataset (nominal)'!$A46, PR24_after_overrides!$A$3:$A$128, 0), MATCH('Stata dataset (nominal)'!J$1, PR24_after_overrides!$D$2:$AU$2, 0)), INDEX('Cyclical_after overrides'!$A$1:$BD$245,MATCH('Stata dataset (nominal)'!$A46,'Cyclical_after overrides'!$A$1:$A$245,0),MATCH('Stata dataset (nominal)'!J$1,'Cyclical_after overrides'!$A$1:$BD$1,0))), "")</f>
        <v>0.28188520149001023</v>
      </c>
      <c r="K46" s="179" t="str">
        <f>_xlfn.IFNA(IF($C46 &gt; "2023-24", INDEX(PR24_after_overrides!$D$3:$AU$128, MATCH('Stata dataset (nominal)'!$A46, PR24_after_overrides!$A$3:$A$128, 0), MATCH('Stata dataset (nominal)'!K$1, PR24_after_overrides!$D$2:$AU$2, 0)), INDEX('Cyclical_after overrides'!$A$1:$BD$245,MATCH('Stata dataset (nominal)'!$A46,'Cyclical_after overrides'!$A$1:$A$245,0),MATCH('Stata dataset (nominal)'!K$1,'Cyclical_after overrides'!$A$1:$BD$1,0))), "")</f>
        <v/>
      </c>
      <c r="L46" s="179">
        <f>_xlfn.IFNA(IF($C46 &gt; "2023-24", INDEX(PR24_after_overrides!$D$3:$AU$128, MATCH('Stata dataset (nominal)'!$A46, PR24_after_overrides!$A$3:$A$128, 0), MATCH('Stata dataset (nominal)'!L$1, PR24_after_overrides!$D$2:$AU$2, 0)), INDEX('Cyclical_after overrides'!$A$1:$BD$245,MATCH('Stata dataset (nominal)'!$A46,'Cyclical_after overrides'!$A$1:$A$245,0),MATCH('Stata dataset (nominal)'!L$1,'Cyclical_after overrides'!$A$1:$BD$1,0))), "")</f>
        <v>0</v>
      </c>
      <c r="M46" s="179">
        <f>_xlfn.IFNA(IF($C46 &gt; "2023-24", INDEX(PR24_after_overrides!$D$3:$AU$128, MATCH('Stata dataset (nominal)'!$A46, PR24_after_overrides!$A$3:$A$128, 0), MATCH('Stata dataset (nominal)'!M$1, PR24_after_overrides!$D$2:$AU$2, 0)), INDEX('Cyclical_after overrides'!$A$1:$BD$245,MATCH('Stata dataset (nominal)'!$A46,'Cyclical_after overrides'!$A$1:$A$245,0),MATCH('Stata dataset (nominal)'!M$1,'Cyclical_after overrides'!$A$1:$BD$1,0))), "")</f>
        <v>3.396207246867593</v>
      </c>
      <c r="N46" s="179">
        <f>_xlfn.IFNA(IF($C46 &gt; "2023-24", INDEX(PR24_after_overrides!$D$3:$AU$128, MATCH('Stata dataset (nominal)'!$A46, PR24_after_overrides!$A$3:$A$128, 0), MATCH('Stata dataset (nominal)'!N$1, PR24_after_overrides!$D$2:$AU$2, 0)), INDEX('Cyclical_after overrides'!$A$1:$BD$245,MATCH('Stata dataset (nominal)'!$A46,'Cyclical_after overrides'!$A$1:$A$245,0),MATCH('Stata dataset (nominal)'!N$1,'Cyclical_after overrides'!$A$1:$BD$1,0))), "")</f>
        <v>0</v>
      </c>
      <c r="O46" s="179">
        <f>_xlfn.IFNA(IF($C46 &gt; "2023-24", INDEX(PR24_after_overrides!$D$3:$AU$128, MATCH('Stata dataset (nominal)'!$A46, PR24_after_overrides!$A$3:$A$128, 0), MATCH('Stata dataset (nominal)'!O$1, PR24_after_overrides!$D$2:$AU$2, 0)), INDEX('Cyclical_after overrides'!$A$1:$BD$245,MATCH('Stata dataset (nominal)'!$A46,'Cyclical_after overrides'!$A$1:$A$245,0),MATCH('Stata dataset (nominal)'!O$1,'Cyclical_after overrides'!$A$1:$BD$1,0))), "")</f>
        <v>161.47399999999999</v>
      </c>
      <c r="P46" s="179">
        <f>_xlfn.IFNA(IF($C46 &gt; "2023-24", INDEX(PR24_after_overrides!$D$3:$AU$128, MATCH('Stata dataset (nominal)'!$A46, PR24_after_overrides!$A$3:$A$128, 0), MATCH('Stata dataset (nominal)'!P$1, PR24_after_overrides!$D$2:$AU$2, 0)), INDEX('Cyclical_after overrides'!$A$1:$BD$245,MATCH('Stata dataset (nominal)'!$A46,'Cyclical_after overrides'!$A$1:$A$245,0),MATCH('Stata dataset (nominal)'!P$1,'Cyclical_after overrides'!$A$1:$BD$1,0))), "")</f>
        <v>29.178999999999998</v>
      </c>
      <c r="Q46" s="179">
        <f>_xlfn.IFNA(IF($C46 &gt; "2023-24", INDEX(PR24_after_overrides!$D$3:$AU$128, MATCH('Stata dataset (nominal)'!$A46, PR24_after_overrides!$A$3:$A$128, 0), MATCH('Stata dataset (nominal)'!Q$1, PR24_after_overrides!$D$2:$AU$2, 0)), INDEX('Cyclical_after overrides'!$A$1:$BD$245,MATCH('Stata dataset (nominal)'!$A46,'Cyclical_after overrides'!$A$1:$A$245,0),MATCH('Stata dataset (nominal)'!Q$1,'Cyclical_after overrides'!$A$1:$BD$1,0))), "")</f>
        <v>573.56200000000001</v>
      </c>
      <c r="R46" s="179">
        <f>_xlfn.IFNA(IF($C46 &gt; "2023-24", INDEX(PR24_after_overrides!$D$3:$AU$128, MATCH('Stata dataset (nominal)'!$A46, PR24_after_overrides!$A$3:$A$128, 0), MATCH('Stata dataset (nominal)'!R$1, PR24_after_overrides!$D$2:$AU$2, 0)), INDEX('Cyclical_after overrides'!$A$1:$BD$245,MATCH('Stata dataset (nominal)'!$A46,'Cyclical_after overrides'!$A$1:$A$245,0),MATCH('Stata dataset (nominal)'!R$1,'Cyclical_after overrides'!$A$1:$BD$1,0))), "")</f>
        <v>626.93100000000004</v>
      </c>
      <c r="S46" s="179">
        <f>_xlfn.IFNA(IF($C46 &gt; "2023-24", INDEX(PR24_after_overrides!$D$3:$AU$128, MATCH('Stata dataset (nominal)'!$A46, PR24_after_overrides!$A$3:$A$128, 0), MATCH('Stata dataset (nominal)'!S$1, PR24_after_overrides!$D$2:$AU$2, 0)), INDEX('Cyclical_after overrides'!$A$1:$BD$245,MATCH('Stata dataset (nominal)'!$A46,'Cyclical_after overrides'!$A$1:$A$245,0),MATCH('Stata dataset (nominal)'!S$1,'Cyclical_after overrides'!$A$1:$BD$1,0))), "")</f>
        <v>51.2</v>
      </c>
      <c r="T46" s="179">
        <f>_xlfn.IFNA(IF($C46 &gt; "2023-24", INDEX(PR24_after_overrides!$D$3:$AU$128, MATCH('Stata dataset (nominal)'!$A46, PR24_after_overrides!$A$3:$A$128, 0), MATCH('Stata dataset (nominal)'!T$1, PR24_after_overrides!$D$2:$AU$2, 0)), INDEX('Cyclical_after overrides'!$A$1:$BD$245,MATCH('Stata dataset (nominal)'!$A46,'Cyclical_after overrides'!$A$1:$A$245,0),MATCH('Stata dataset (nominal)'!T$1,'Cyclical_after overrides'!$A$1:$BD$1,0))), "")</f>
        <v>560.17600000000004</v>
      </c>
      <c r="U46" s="179" t="str">
        <f>_xlfn.IFNA(IF($C46 &gt; "2023-24", INDEX(PR24_after_overrides!$D$3:$AU$128, MATCH('Stata dataset (nominal)'!$A46, PR24_after_overrides!$A$3:$A$128, 0), MATCH('Stata dataset (nominal)'!U$1, PR24_after_overrides!$D$2:$AU$2, 0)), INDEX('Cyclical_after overrides'!$A$1:$BD$245,MATCH('Stata dataset (nominal)'!$A46,'Cyclical_after overrides'!$A$1:$A$245,0),MATCH('Stata dataset (nominal)'!U$1,'Cyclical_after overrides'!$A$1:$BD$1,0))), "")</f>
        <v/>
      </c>
      <c r="V46" s="179" t="str">
        <f>_xlfn.IFNA(IF($C46 &gt; "2023-24", INDEX(PR24_after_overrides!$D$3:$AU$128, MATCH('Stata dataset (nominal)'!$A46, PR24_after_overrides!$A$3:$A$128, 0), MATCH('Stata dataset (nominal)'!V$1, PR24_after_overrides!$D$2:$AU$2, 0)), INDEX('Cyclical_after overrides'!$A$1:$BD$245,MATCH('Stata dataset (nominal)'!$A46,'Cyclical_after overrides'!$A$1:$A$245,0),MATCH('Stata dataset (nominal)'!V$1,'Cyclical_after overrides'!$A$1:$BD$1,0))), "")</f>
        <v/>
      </c>
      <c r="W46" s="179" t="str">
        <f>_xlfn.IFNA(IF($C46 &gt; "2023-24", INDEX(PR24_after_overrides!$D$3:$AU$128, MATCH('Stata dataset (nominal)'!$A46, PR24_after_overrides!$A$3:$A$128, 0), MATCH('Stata dataset (nominal)'!W$1, PR24_after_overrides!$D$2:$AU$2, 0)), INDEX('Cyclical_after overrides'!$A$1:$BD$245,MATCH('Stata dataset (nominal)'!$A46,'Cyclical_after overrides'!$A$1:$A$245,0),MATCH('Stata dataset (nominal)'!W$1,'Cyclical_after overrides'!$A$1:$BD$1,0))), "")</f>
        <v/>
      </c>
      <c r="X46" s="179" t="str">
        <f>_xlfn.IFNA(IF($C46 &gt; "2023-24", INDEX(PR24_after_overrides!$D$3:$AU$128, MATCH('Stata dataset (nominal)'!$A46, PR24_after_overrides!$A$3:$A$128, 0), MATCH('Stata dataset (nominal)'!X$1, PR24_after_overrides!$D$2:$AU$2, 0)), INDEX('Cyclical_after overrides'!$A$1:$BD$245,MATCH('Stata dataset (nominal)'!$A46,'Cyclical_after overrides'!$A$1:$A$245,0),MATCH('Stata dataset (nominal)'!X$1,'Cyclical_after overrides'!$A$1:$BD$1,0))), "")</f>
        <v/>
      </c>
      <c r="Y46" s="179" t="str">
        <f>_xlfn.IFNA(IF($C46 &gt; "2023-24", INDEX(PR24_after_overrides!$D$3:$AU$128, MATCH('Stata dataset (nominal)'!$A46, PR24_after_overrides!$A$3:$A$128, 0), MATCH('Stata dataset (nominal)'!Y$1, PR24_after_overrides!$D$2:$AU$2, 0)), INDEX('Cyclical_after overrides'!$A$1:$BD$245,MATCH('Stata dataset (nominal)'!$A46,'Cyclical_after overrides'!$A$1:$A$245,0),MATCH('Stata dataset (nominal)'!Y$1,'Cyclical_after overrides'!$A$1:$BD$1,0))), "")</f>
        <v/>
      </c>
      <c r="Z46" s="179" t="str">
        <f>_xlfn.IFNA(IF($C46 &gt; "2023-24", INDEX(PR24_after_overrides!$D$3:$AU$128, MATCH('Stata dataset (nominal)'!$A46, PR24_after_overrides!$A$3:$A$128, 0), MATCH('Stata dataset (nominal)'!Z$1, PR24_after_overrides!$D$2:$AU$2, 0)), INDEX('Cyclical_after overrides'!$A$1:$BD$245,MATCH('Stata dataset (nominal)'!$A46,'Cyclical_after overrides'!$A$1:$A$245,0),MATCH('Stata dataset (nominal)'!Z$1,'Cyclical_after overrides'!$A$1:$BD$1,0))), "")</f>
        <v/>
      </c>
      <c r="AA46" s="179">
        <f>_xlfn.IFNA(IF($C46 &gt; "2023-24", INDEX(PR24_after_overrides!$D$3:$AU$128, MATCH('Stata dataset (nominal)'!$A46, PR24_after_overrides!$A$3:$A$128, 0), MATCH('Stata dataset (nominal)'!AA$1, PR24_after_overrides!$D$2:$AU$2, 0)), INDEX('Cyclical_after overrides'!$A$1:$BD$245,MATCH('Stata dataset (nominal)'!$A46,'Cyclical_after overrides'!$A$1:$A$245,0),MATCH('Stata dataset (nominal)'!AA$1,'Cyclical_after overrides'!$A$1:$BD$1,0))), "")</f>
        <v>829.02324551303775</v>
      </c>
      <c r="AB46" s="179">
        <f>INDEX(Depreciation!$U$5:$U$318, MATCH('Stata dataset (nominal)'!$A46, Depreciation!$A$5:$A$318, 0))</f>
        <v>4.8203501523874035</v>
      </c>
      <c r="AC46" s="180" t="str">
        <f t="shared" si="1"/>
        <v/>
      </c>
      <c r="AD46" s="72">
        <f>INDEX(Recharges!$V$5:$V$318, MATCH('Stata dataset (nominal)'!$A46, Recharges!$A$5:$A$318, 0))</f>
        <v>3.8399783271249586</v>
      </c>
    </row>
    <row r="47" spans="1:30" x14ac:dyDescent="0.4">
      <c r="A47" s="160" t="str">
        <f t="shared" si="0"/>
        <v>NES28</v>
      </c>
      <c r="B47" s="160" t="s">
        <v>265</v>
      </c>
      <c r="C47" s="160" t="s">
        <v>520</v>
      </c>
      <c r="D47" s="179">
        <f>_xlfn.IFNA(IF($C47 &gt; "2023-24", INDEX(PR24_after_overrides!$D$3:$AU$128, MATCH('Stata dataset (nominal)'!$A47, PR24_after_overrides!$A$3:$A$128, 0), MATCH('Stata dataset (nominal)'!D$1, PR24_after_overrides!$D$2:$AU$2, 0)), INDEX('Cyclical_after overrides'!$A$1:$BD$245,MATCH('Stata dataset (nominal)'!$A47,'Cyclical_after overrides'!$A$1:$A$245,0),MATCH('Stata dataset (nominal)'!D$1,'Cyclical_after overrides'!$A$1:$BD$1,0))), "")</f>
        <v>0.8659316169139637</v>
      </c>
      <c r="E47" s="179">
        <f>_xlfn.IFNA(IF($C47 &gt; "2023-24", INDEX(PR24_after_overrides!$D$3:$AU$128, MATCH('Stata dataset (nominal)'!$A47, PR24_after_overrides!$A$3:$A$128, 0), MATCH('Stata dataset (nominal)'!E$1, PR24_after_overrides!$D$2:$AU$2, 0)), INDEX('Cyclical_after overrides'!$A$1:$BD$245,MATCH('Stata dataset (nominal)'!$A47,'Cyclical_after overrides'!$A$1:$A$245,0),MATCH('Stata dataset (nominal)'!E$1,'Cyclical_after overrides'!$A$1:$BD$1,0))), "")</f>
        <v>17.803946291906541</v>
      </c>
      <c r="F47" s="179">
        <f>_xlfn.IFNA(IF($C47 &gt; "2023-24", INDEX(PR24_after_overrides!$D$3:$AU$128, MATCH('Stata dataset (nominal)'!$A47, PR24_after_overrides!$A$3:$A$128, 0), MATCH('Stata dataset (nominal)'!F$1, PR24_after_overrides!$D$2:$AU$2, 0)), INDEX('Cyclical_after overrides'!$A$1:$BD$245,MATCH('Stata dataset (nominal)'!$A47,'Cyclical_after overrides'!$A$1:$A$245,0),MATCH('Stata dataset (nominal)'!F$1,'Cyclical_after overrides'!$A$1:$BD$1,0))), "")</f>
        <v>5.4623250931256369</v>
      </c>
      <c r="G47" s="179">
        <f>_xlfn.IFNA(IF($C47 &gt; "2023-24", INDEX(PR24_after_overrides!$D$3:$AU$128, MATCH('Stata dataset (nominal)'!$A47, PR24_after_overrides!$A$3:$A$128, 0), MATCH('Stata dataset (nominal)'!G$1, PR24_after_overrides!$D$2:$AU$2, 0)), INDEX('Cyclical_after overrides'!$A$1:$BD$245,MATCH('Stata dataset (nominal)'!$A47,'Cyclical_after overrides'!$A$1:$A$245,0),MATCH('Stata dataset (nominal)'!G$1,'Cyclical_after overrides'!$A$1:$BD$1,0))), "")</f>
        <v>28.904129969522529</v>
      </c>
      <c r="H47" s="179">
        <f>_xlfn.IFNA(IF($C47 &gt; "2023-24", INDEX(PR24_after_overrides!$D$3:$AU$128, MATCH('Stata dataset (nominal)'!$A47, PR24_after_overrides!$A$3:$A$128, 0), MATCH('Stata dataset (nominal)'!H$1, PR24_after_overrides!$D$2:$AU$2, 0)), INDEX('Cyclical_after overrides'!$A$1:$BD$245,MATCH('Stata dataset (nominal)'!$A47,'Cyclical_after overrides'!$A$1:$A$245,0),MATCH('Stata dataset (nominal)'!H$1,'Cyclical_after overrides'!$A$1:$BD$1,0))), "")</f>
        <v>2.5798803928208609</v>
      </c>
      <c r="I47" s="179">
        <f>_xlfn.IFNA(IF($C47 &gt; "2023-24", INDEX(PR24_after_overrides!$D$3:$AU$128, MATCH('Stata dataset (nominal)'!$A47, PR24_after_overrides!$A$3:$A$128, 0), MATCH('Stata dataset (nominal)'!I$1, PR24_after_overrides!$D$2:$AU$2, 0)), INDEX('Cyclical_after overrides'!$A$1:$BD$245,MATCH('Stata dataset (nominal)'!$A47,'Cyclical_after overrides'!$A$1:$A$245,0),MATCH('Stata dataset (nominal)'!I$1,'Cyclical_after overrides'!$A$1:$BD$1,0))), "")</f>
        <v>13.190418015577384</v>
      </c>
      <c r="J47" s="179">
        <f>_xlfn.IFNA(IF($C47 &gt; "2023-24", INDEX(PR24_after_overrides!$D$3:$AU$128, MATCH('Stata dataset (nominal)'!$A47, PR24_after_overrides!$A$3:$A$128, 0), MATCH('Stata dataset (nominal)'!J$1, PR24_after_overrides!$D$2:$AU$2, 0)), INDEX('Cyclical_after overrides'!$A$1:$BD$245,MATCH('Stata dataset (nominal)'!$A47,'Cyclical_after overrides'!$A$1:$A$245,0),MATCH('Stata dataset (nominal)'!J$1,'Cyclical_after overrides'!$A$1:$BD$1,0))), "")</f>
        <v>0.28755157466982739</v>
      </c>
      <c r="K47" s="179" t="str">
        <f>_xlfn.IFNA(IF($C47 &gt; "2023-24", INDEX(PR24_after_overrides!$D$3:$AU$128, MATCH('Stata dataset (nominal)'!$A47, PR24_after_overrides!$A$3:$A$128, 0), MATCH('Stata dataset (nominal)'!K$1, PR24_after_overrides!$D$2:$AU$2, 0)), INDEX('Cyclical_after overrides'!$A$1:$BD$245,MATCH('Stata dataset (nominal)'!$A47,'Cyclical_after overrides'!$A$1:$A$245,0),MATCH('Stata dataset (nominal)'!K$1,'Cyclical_after overrides'!$A$1:$BD$1,0))), "")</f>
        <v/>
      </c>
      <c r="L47" s="179">
        <f>_xlfn.IFNA(IF($C47 &gt; "2023-24", INDEX(PR24_after_overrides!$D$3:$AU$128, MATCH('Stata dataset (nominal)'!$A47, PR24_after_overrides!$A$3:$A$128, 0), MATCH('Stata dataset (nominal)'!L$1, PR24_after_overrides!$D$2:$AU$2, 0)), INDEX('Cyclical_after overrides'!$A$1:$BD$245,MATCH('Stata dataset (nominal)'!$A47,'Cyclical_after overrides'!$A$1:$A$245,0),MATCH('Stata dataset (nominal)'!L$1,'Cyclical_after overrides'!$A$1:$BD$1,0))), "")</f>
        <v>0</v>
      </c>
      <c r="M47" s="179">
        <f>_xlfn.IFNA(IF($C47 &gt; "2023-24", INDEX(PR24_after_overrides!$D$3:$AU$128, MATCH('Stata dataset (nominal)'!$A47, PR24_after_overrides!$A$3:$A$128, 0), MATCH('Stata dataset (nominal)'!M$1, PR24_after_overrides!$D$2:$AU$2, 0)), INDEX('Cyclical_after overrides'!$A$1:$BD$245,MATCH('Stata dataset (nominal)'!$A47,'Cyclical_after overrides'!$A$1:$A$245,0),MATCH('Stata dataset (nominal)'!M$1,'Cyclical_after overrides'!$A$1:$BD$1,0))), "")</f>
        <v>3.4644768032509323</v>
      </c>
      <c r="N47" s="179">
        <f>_xlfn.IFNA(IF($C47 &gt; "2023-24", INDEX(PR24_after_overrides!$D$3:$AU$128, MATCH('Stata dataset (nominal)'!$A47, PR24_after_overrides!$A$3:$A$128, 0), MATCH('Stata dataset (nominal)'!N$1, PR24_after_overrides!$D$2:$AU$2, 0)), INDEX('Cyclical_after overrides'!$A$1:$BD$245,MATCH('Stata dataset (nominal)'!$A47,'Cyclical_after overrides'!$A$1:$A$245,0),MATCH('Stata dataset (nominal)'!N$1,'Cyclical_after overrides'!$A$1:$BD$1,0))), "")</f>
        <v>0</v>
      </c>
      <c r="O47" s="179">
        <f>_xlfn.IFNA(IF($C47 &gt; "2023-24", INDEX(PR24_after_overrides!$D$3:$AU$128, MATCH('Stata dataset (nominal)'!$A47, PR24_after_overrides!$A$3:$A$128, 0), MATCH('Stata dataset (nominal)'!O$1, PR24_after_overrides!$D$2:$AU$2, 0)), INDEX('Cyclical_after overrides'!$A$1:$BD$245,MATCH('Stata dataset (nominal)'!$A47,'Cyclical_after overrides'!$A$1:$A$245,0),MATCH('Stata dataset (nominal)'!O$1,'Cyclical_after overrides'!$A$1:$BD$1,0))), "")</f>
        <v>132.40600000000001</v>
      </c>
      <c r="P47" s="179">
        <f>_xlfn.IFNA(IF($C47 &gt; "2023-24", INDEX(PR24_after_overrides!$D$3:$AU$128, MATCH('Stata dataset (nominal)'!$A47, PR24_after_overrides!$A$3:$A$128, 0), MATCH('Stata dataset (nominal)'!P$1, PR24_after_overrides!$D$2:$AU$2, 0)), INDEX('Cyclical_after overrides'!$A$1:$BD$245,MATCH('Stata dataset (nominal)'!$A47,'Cyclical_after overrides'!$A$1:$A$245,0),MATCH('Stata dataset (nominal)'!P$1,'Cyclical_after overrides'!$A$1:$BD$1,0))), "")</f>
        <v>29.234999999999999</v>
      </c>
      <c r="Q47" s="179">
        <f>_xlfn.IFNA(IF($C47 &gt; "2023-24", INDEX(PR24_after_overrides!$D$3:$AU$128, MATCH('Stata dataset (nominal)'!$A47, PR24_after_overrides!$A$3:$A$128, 0), MATCH('Stata dataset (nominal)'!Q$1, PR24_after_overrides!$D$2:$AU$2, 0)), INDEX('Cyclical_after overrides'!$A$1:$BD$245,MATCH('Stata dataset (nominal)'!$A47,'Cyclical_after overrides'!$A$1:$A$245,0),MATCH('Stata dataset (nominal)'!Q$1,'Cyclical_after overrides'!$A$1:$BD$1,0))), "")</f>
        <v>556.83600000000001</v>
      </c>
      <c r="R47" s="179">
        <f>_xlfn.IFNA(IF($C47 &gt; "2023-24", INDEX(PR24_after_overrides!$D$3:$AU$128, MATCH('Stata dataset (nominal)'!$A47, PR24_after_overrides!$A$3:$A$128, 0), MATCH('Stata dataset (nominal)'!R$1, PR24_after_overrides!$D$2:$AU$2, 0)), INDEX('Cyclical_after overrides'!$A$1:$BD$245,MATCH('Stata dataset (nominal)'!$A47,'Cyclical_after overrides'!$A$1:$A$245,0),MATCH('Stata dataset (nominal)'!R$1,'Cyclical_after overrides'!$A$1:$BD$1,0))), "")</f>
        <v>660.55499999999995</v>
      </c>
      <c r="S47" s="179">
        <f>_xlfn.IFNA(IF($C47 &gt; "2023-24", INDEX(PR24_after_overrides!$D$3:$AU$128, MATCH('Stata dataset (nominal)'!$A47, PR24_after_overrides!$A$3:$A$128, 0), MATCH('Stata dataset (nominal)'!S$1, PR24_after_overrides!$D$2:$AU$2, 0)), INDEX('Cyclical_after overrides'!$A$1:$BD$245,MATCH('Stata dataset (nominal)'!$A47,'Cyclical_after overrides'!$A$1:$A$245,0),MATCH('Stata dataset (nominal)'!S$1,'Cyclical_after overrides'!$A$1:$BD$1,0))), "")</f>
        <v>51.53</v>
      </c>
      <c r="T47" s="179">
        <f>_xlfn.IFNA(IF($C47 &gt; "2023-24", INDEX(PR24_after_overrides!$D$3:$AU$128, MATCH('Stata dataset (nominal)'!$A47, PR24_after_overrides!$A$3:$A$128, 0), MATCH('Stata dataset (nominal)'!T$1, PR24_after_overrides!$D$2:$AU$2, 0)), INDEX('Cyclical_after overrides'!$A$1:$BD$245,MATCH('Stata dataset (nominal)'!$A47,'Cyclical_after overrides'!$A$1:$A$245,0),MATCH('Stata dataset (nominal)'!T$1,'Cyclical_after overrides'!$A$1:$BD$1,0))), "")</f>
        <v>581.82799999999997</v>
      </c>
      <c r="U47" s="179" t="str">
        <f>_xlfn.IFNA(IF($C47 &gt; "2023-24", INDEX(PR24_after_overrides!$D$3:$AU$128, MATCH('Stata dataset (nominal)'!$A47, PR24_after_overrides!$A$3:$A$128, 0), MATCH('Stata dataset (nominal)'!U$1, PR24_after_overrides!$D$2:$AU$2, 0)), INDEX('Cyclical_after overrides'!$A$1:$BD$245,MATCH('Stata dataset (nominal)'!$A47,'Cyclical_after overrides'!$A$1:$A$245,0),MATCH('Stata dataset (nominal)'!U$1,'Cyclical_after overrides'!$A$1:$BD$1,0))), "")</f>
        <v/>
      </c>
      <c r="V47" s="179" t="str">
        <f>_xlfn.IFNA(IF($C47 &gt; "2023-24", INDEX(PR24_after_overrides!$D$3:$AU$128, MATCH('Stata dataset (nominal)'!$A47, PR24_after_overrides!$A$3:$A$128, 0), MATCH('Stata dataset (nominal)'!V$1, PR24_after_overrides!$D$2:$AU$2, 0)), INDEX('Cyclical_after overrides'!$A$1:$BD$245,MATCH('Stata dataset (nominal)'!$A47,'Cyclical_after overrides'!$A$1:$A$245,0),MATCH('Stata dataset (nominal)'!V$1,'Cyclical_after overrides'!$A$1:$BD$1,0))), "")</f>
        <v/>
      </c>
      <c r="W47" s="179" t="str">
        <f>_xlfn.IFNA(IF($C47 &gt; "2023-24", INDEX(PR24_after_overrides!$D$3:$AU$128, MATCH('Stata dataset (nominal)'!$A47, PR24_after_overrides!$A$3:$A$128, 0), MATCH('Stata dataset (nominal)'!W$1, PR24_after_overrides!$D$2:$AU$2, 0)), INDEX('Cyclical_after overrides'!$A$1:$BD$245,MATCH('Stata dataset (nominal)'!$A47,'Cyclical_after overrides'!$A$1:$A$245,0),MATCH('Stata dataset (nominal)'!W$1,'Cyclical_after overrides'!$A$1:$BD$1,0))), "")</f>
        <v/>
      </c>
      <c r="X47" s="179" t="str">
        <f>_xlfn.IFNA(IF($C47 &gt; "2023-24", INDEX(PR24_after_overrides!$D$3:$AU$128, MATCH('Stata dataset (nominal)'!$A47, PR24_after_overrides!$A$3:$A$128, 0), MATCH('Stata dataset (nominal)'!X$1, PR24_after_overrides!$D$2:$AU$2, 0)), INDEX('Cyclical_after overrides'!$A$1:$BD$245,MATCH('Stata dataset (nominal)'!$A47,'Cyclical_after overrides'!$A$1:$A$245,0),MATCH('Stata dataset (nominal)'!X$1,'Cyclical_after overrides'!$A$1:$BD$1,0))), "")</f>
        <v/>
      </c>
      <c r="Y47" s="179" t="str">
        <f>_xlfn.IFNA(IF($C47 &gt; "2023-24", INDEX(PR24_after_overrides!$D$3:$AU$128, MATCH('Stata dataset (nominal)'!$A47, PR24_after_overrides!$A$3:$A$128, 0), MATCH('Stata dataset (nominal)'!Y$1, PR24_after_overrides!$D$2:$AU$2, 0)), INDEX('Cyclical_after overrides'!$A$1:$BD$245,MATCH('Stata dataset (nominal)'!$A47,'Cyclical_after overrides'!$A$1:$A$245,0),MATCH('Stata dataset (nominal)'!Y$1,'Cyclical_after overrides'!$A$1:$BD$1,0))), "")</f>
        <v/>
      </c>
      <c r="Z47" s="179" t="str">
        <f>_xlfn.IFNA(IF($C47 &gt; "2023-24", INDEX(PR24_after_overrides!$D$3:$AU$128, MATCH('Stata dataset (nominal)'!$A47, PR24_after_overrides!$A$3:$A$128, 0), MATCH('Stata dataset (nominal)'!Z$1, PR24_after_overrides!$D$2:$AU$2, 0)), INDEX('Cyclical_after overrides'!$A$1:$BD$245,MATCH('Stata dataset (nominal)'!$A47,'Cyclical_after overrides'!$A$1:$A$245,0),MATCH('Stata dataset (nominal)'!Z$1,'Cyclical_after overrides'!$A$1:$BD$1,0))), "")</f>
        <v/>
      </c>
      <c r="AA47" s="179">
        <f>_xlfn.IFNA(IF($C47 &gt; "2023-24", INDEX(PR24_after_overrides!$D$3:$AU$128, MATCH('Stata dataset (nominal)'!$A47, PR24_after_overrides!$A$3:$A$128, 0), MATCH('Stata dataset (nominal)'!AA$1, PR24_after_overrides!$D$2:$AU$2, 0)), INDEX('Cyclical_after overrides'!$A$1:$BD$245,MATCH('Stata dataset (nominal)'!$A47,'Cyclical_after overrides'!$A$1:$A$245,0),MATCH('Stata dataset (nominal)'!AA$1,'Cyclical_after overrides'!$A$1:$BD$1,0))), "")</f>
        <v>874.76422526244517</v>
      </c>
      <c r="AB47" s="179">
        <f>INDEX(Depreciation!$U$5:$U$318, MATCH('Stata dataset (nominal)'!$A47, Depreciation!$A$5:$A$318, 0))</f>
        <v>4.9565114798510006</v>
      </c>
      <c r="AC47" s="180" t="str">
        <f t="shared" si="1"/>
        <v/>
      </c>
      <c r="AD47" s="72">
        <f>INDEX(Recharges!$V$5:$V$318, MATCH('Stata dataset (nominal)'!$A47, Recharges!$A$5:$A$318, 0))</f>
        <v>3.9645162885201497</v>
      </c>
    </row>
    <row r="48" spans="1:30" x14ac:dyDescent="0.4">
      <c r="A48" s="160" t="str">
        <f t="shared" si="0"/>
        <v>NES29</v>
      </c>
      <c r="B48" s="160" t="s">
        <v>265</v>
      </c>
      <c r="C48" s="160" t="s">
        <v>521</v>
      </c>
      <c r="D48" s="179">
        <f>_xlfn.IFNA(IF($C48 &gt; "2023-24", INDEX(PR24_after_overrides!$D$3:$AU$128, MATCH('Stata dataset (nominal)'!$A48, PR24_after_overrides!$A$3:$A$128, 0), MATCH('Stata dataset (nominal)'!D$1, PR24_after_overrides!$D$2:$AU$2, 0)), INDEX('Cyclical_after overrides'!$A$1:$BD$245,MATCH('Stata dataset (nominal)'!$A48,'Cyclical_after overrides'!$A$1:$A$245,0),MATCH('Stata dataset (nominal)'!D$1,'Cyclical_after overrides'!$A$1:$BD$1,0))), "")</f>
        <v>0.84905117883841275</v>
      </c>
      <c r="E48" s="179">
        <f>_xlfn.IFNA(IF($C48 &gt; "2023-24", INDEX(PR24_after_overrides!$D$3:$AU$128, MATCH('Stata dataset (nominal)'!$A48, PR24_after_overrides!$A$3:$A$128, 0), MATCH('Stata dataset (nominal)'!E$1, PR24_after_overrides!$D$2:$AU$2, 0)), INDEX('Cyclical_after overrides'!$A$1:$BD$245,MATCH('Stata dataset (nominal)'!$A48,'Cyclical_after overrides'!$A$1:$A$245,0),MATCH('Stata dataset (nominal)'!E$1,'Cyclical_after overrides'!$A$1:$BD$1,0))), "")</f>
        <v>18.320450389434477</v>
      </c>
      <c r="F48" s="179">
        <f>_xlfn.IFNA(IF($C48 &gt; "2023-24", INDEX(PR24_after_overrides!$D$3:$AU$128, MATCH('Stata dataset (nominal)'!$A48, PR24_after_overrides!$A$3:$A$128, 0), MATCH('Stata dataset (nominal)'!F$1, PR24_after_overrides!$D$2:$AU$2, 0)), INDEX('Cyclical_after overrides'!$A$1:$BD$245,MATCH('Stata dataset (nominal)'!$A48,'Cyclical_after overrides'!$A$1:$A$245,0),MATCH('Stata dataset (nominal)'!F$1,'Cyclical_after overrides'!$A$1:$BD$1,0))), "")</f>
        <v>5.6203914663054535</v>
      </c>
      <c r="G48" s="179">
        <f>_xlfn.IFNA(IF($C48 &gt; "2023-24", INDEX(PR24_after_overrides!$D$3:$AU$128, MATCH('Stata dataset (nominal)'!$A48, PR24_after_overrides!$A$3:$A$128, 0), MATCH('Stata dataset (nominal)'!G$1, PR24_after_overrides!$D$2:$AU$2, 0)), INDEX('Cyclical_after overrides'!$A$1:$BD$245,MATCH('Stata dataset (nominal)'!$A48,'Cyclical_after overrides'!$A$1:$A$245,0),MATCH('Stata dataset (nominal)'!G$1,'Cyclical_after overrides'!$A$1:$BD$1,0))), "")</f>
        <v>30.660107009820525</v>
      </c>
      <c r="H48" s="179">
        <f>_xlfn.IFNA(IF($C48 &gt; "2023-24", INDEX(PR24_after_overrides!$D$3:$AU$128, MATCH('Stata dataset (nominal)'!$A48, PR24_after_overrides!$A$3:$A$128, 0), MATCH('Stata dataset (nominal)'!H$1, PR24_after_overrides!$D$2:$AU$2, 0)), INDEX('Cyclical_after overrides'!$A$1:$BD$245,MATCH('Stata dataset (nominal)'!$A48,'Cyclical_after overrides'!$A$1:$A$245,0),MATCH('Stata dataset (nominal)'!H$1,'Cyclical_after overrides'!$A$1:$BD$1,0))), "")</f>
        <v>2.6547280731459537</v>
      </c>
      <c r="I48" s="179">
        <f>_xlfn.IFNA(IF($C48 &gt; "2023-24", INDEX(PR24_after_overrides!$D$3:$AU$128, MATCH('Stata dataset (nominal)'!$A48, PR24_after_overrides!$A$3:$A$128, 0), MATCH('Stata dataset (nominal)'!I$1, PR24_after_overrides!$D$2:$AU$2, 0)), INDEX('Cyclical_after overrides'!$A$1:$BD$245,MATCH('Stata dataset (nominal)'!$A48,'Cyclical_after overrides'!$A$1:$A$245,0),MATCH('Stata dataset (nominal)'!I$1,'Cyclical_after overrides'!$A$1:$BD$1,0))), "")</f>
        <v>13.57515340331866</v>
      </c>
      <c r="J48" s="179">
        <f>_xlfn.IFNA(IF($C48 &gt; "2023-24", INDEX(PR24_after_overrides!$D$3:$AU$128, MATCH('Stata dataset (nominal)'!$A48, PR24_after_overrides!$A$3:$A$128, 0), MATCH('Stata dataset (nominal)'!J$1, PR24_after_overrides!$D$2:$AU$2, 0)), INDEX('Cyclical_after overrides'!$A$1:$BD$245,MATCH('Stata dataset (nominal)'!$A48,'Cyclical_after overrides'!$A$1:$A$245,0),MATCH('Stata dataset (nominal)'!J$1,'Cyclical_after overrides'!$A$1:$BD$1,0))), "")</f>
        <v>0.29326854046732143</v>
      </c>
      <c r="K48" s="179" t="str">
        <f>_xlfn.IFNA(IF($C48 &gt; "2023-24", INDEX(PR24_after_overrides!$D$3:$AU$128, MATCH('Stata dataset (nominal)'!$A48, PR24_after_overrides!$A$3:$A$128, 0), MATCH('Stata dataset (nominal)'!K$1, PR24_after_overrides!$D$2:$AU$2, 0)), INDEX('Cyclical_after overrides'!$A$1:$BD$245,MATCH('Stata dataset (nominal)'!$A48,'Cyclical_after overrides'!$A$1:$A$245,0),MATCH('Stata dataset (nominal)'!K$1,'Cyclical_after overrides'!$A$1:$BD$1,0))), "")</f>
        <v/>
      </c>
      <c r="L48" s="179">
        <f>_xlfn.IFNA(IF($C48 &gt; "2023-24", INDEX(PR24_after_overrides!$D$3:$AU$128, MATCH('Stata dataset (nominal)'!$A48, PR24_after_overrides!$A$3:$A$128, 0), MATCH('Stata dataset (nominal)'!L$1, PR24_after_overrides!$D$2:$AU$2, 0)), INDEX('Cyclical_after overrides'!$A$1:$BD$245,MATCH('Stata dataset (nominal)'!$A48,'Cyclical_after overrides'!$A$1:$A$245,0),MATCH('Stata dataset (nominal)'!L$1,'Cyclical_after overrides'!$A$1:$BD$1,0))), "")</f>
        <v>0</v>
      </c>
      <c r="M48" s="179">
        <f>_xlfn.IFNA(IF($C48 &gt; "2023-24", INDEX(PR24_after_overrides!$D$3:$AU$128, MATCH('Stata dataset (nominal)'!$A48, PR24_after_overrides!$A$3:$A$128, 0), MATCH('Stata dataset (nominal)'!M$1, PR24_after_overrides!$D$2:$AU$2, 0)), INDEX('Cyclical_after overrides'!$A$1:$BD$245,MATCH('Stata dataset (nominal)'!$A48,'Cyclical_after overrides'!$A$1:$A$245,0),MATCH('Stata dataset (nominal)'!M$1,'Cyclical_after overrides'!$A$1:$BD$1,0))), "")</f>
        <v>3.5333559092448361</v>
      </c>
      <c r="N48" s="179">
        <f>_xlfn.IFNA(IF($C48 &gt; "2023-24", INDEX(PR24_after_overrides!$D$3:$AU$128, MATCH('Stata dataset (nominal)'!$A48, PR24_after_overrides!$A$3:$A$128, 0), MATCH('Stata dataset (nominal)'!N$1, PR24_after_overrides!$D$2:$AU$2, 0)), INDEX('Cyclical_after overrides'!$A$1:$BD$245,MATCH('Stata dataset (nominal)'!$A48,'Cyclical_after overrides'!$A$1:$A$245,0),MATCH('Stata dataset (nominal)'!N$1,'Cyclical_after overrides'!$A$1:$BD$1,0))), "")</f>
        <v>0</v>
      </c>
      <c r="O48" s="179">
        <f>_xlfn.IFNA(IF($C48 &gt; "2023-24", INDEX(PR24_after_overrides!$D$3:$AU$128, MATCH('Stata dataset (nominal)'!$A48, PR24_after_overrides!$A$3:$A$128, 0), MATCH('Stata dataset (nominal)'!O$1, PR24_after_overrides!$D$2:$AU$2, 0)), INDEX('Cyclical_after overrides'!$A$1:$BD$245,MATCH('Stata dataset (nominal)'!$A48,'Cyclical_after overrides'!$A$1:$A$245,0),MATCH('Stata dataset (nominal)'!O$1,'Cyclical_after overrides'!$A$1:$BD$1,0))), "")</f>
        <v>111.44199999999999</v>
      </c>
      <c r="P48" s="179">
        <f>_xlfn.IFNA(IF($C48 &gt; "2023-24", INDEX(PR24_after_overrides!$D$3:$AU$128, MATCH('Stata dataset (nominal)'!$A48, PR24_after_overrides!$A$3:$A$128, 0), MATCH('Stata dataset (nominal)'!P$1, PR24_after_overrides!$D$2:$AU$2, 0)), INDEX('Cyclical_after overrides'!$A$1:$BD$245,MATCH('Stata dataset (nominal)'!$A48,'Cyclical_after overrides'!$A$1:$A$245,0),MATCH('Stata dataset (nominal)'!P$1,'Cyclical_after overrides'!$A$1:$BD$1,0))), "")</f>
        <v>29.286999999999999</v>
      </c>
      <c r="Q48" s="179">
        <f>_xlfn.IFNA(IF($C48 &gt; "2023-24", INDEX(PR24_after_overrides!$D$3:$AU$128, MATCH('Stata dataset (nominal)'!$A48, PR24_after_overrides!$A$3:$A$128, 0), MATCH('Stata dataset (nominal)'!Q$1, PR24_after_overrides!$D$2:$AU$2, 0)), INDEX('Cyclical_after overrides'!$A$1:$BD$245,MATCH('Stata dataset (nominal)'!$A48,'Cyclical_after overrides'!$A$1:$A$245,0),MATCH('Stata dataset (nominal)'!Q$1,'Cyclical_after overrides'!$A$1:$BD$1,0))), "")</f>
        <v>540.101</v>
      </c>
      <c r="R48" s="179">
        <f>_xlfn.IFNA(IF($C48 &gt; "2023-24", INDEX(PR24_after_overrides!$D$3:$AU$128, MATCH('Stata dataset (nominal)'!$A48, PR24_after_overrides!$A$3:$A$128, 0), MATCH('Stata dataset (nominal)'!R$1, PR24_after_overrides!$D$2:$AU$2, 0)), INDEX('Cyclical_after overrides'!$A$1:$BD$245,MATCH('Stata dataset (nominal)'!$A48,'Cyclical_after overrides'!$A$1:$A$245,0),MATCH('Stata dataset (nominal)'!R$1,'Cyclical_after overrides'!$A$1:$BD$1,0))), "")</f>
        <v>685.82399999999996</v>
      </c>
      <c r="S48" s="179">
        <f>_xlfn.IFNA(IF($C48 &gt; "2023-24", INDEX(PR24_after_overrides!$D$3:$AU$128, MATCH('Stata dataset (nominal)'!$A48, PR24_after_overrides!$A$3:$A$128, 0), MATCH('Stata dataset (nominal)'!S$1, PR24_after_overrides!$D$2:$AU$2, 0)), INDEX('Cyclical_after overrides'!$A$1:$BD$245,MATCH('Stata dataset (nominal)'!$A48,'Cyclical_after overrides'!$A$1:$A$245,0),MATCH('Stata dataset (nominal)'!S$1,'Cyclical_after overrides'!$A$1:$BD$1,0))), "")</f>
        <v>51.655999999999999</v>
      </c>
      <c r="T48" s="179">
        <f>_xlfn.IFNA(IF($C48 &gt; "2023-24", INDEX(PR24_after_overrides!$D$3:$AU$128, MATCH('Stata dataset (nominal)'!$A48, PR24_after_overrides!$A$3:$A$128, 0), MATCH('Stata dataset (nominal)'!T$1, PR24_after_overrides!$D$2:$AU$2, 0)), INDEX('Cyclical_after overrides'!$A$1:$BD$245,MATCH('Stata dataset (nominal)'!$A48,'Cyclical_after overrides'!$A$1:$A$245,0),MATCH('Stata dataset (nominal)'!T$1,'Cyclical_after overrides'!$A$1:$BD$1,0))), "")</f>
        <v>603.44000000000005</v>
      </c>
      <c r="U48" s="179" t="str">
        <f>_xlfn.IFNA(IF($C48 &gt; "2023-24", INDEX(PR24_after_overrides!$D$3:$AU$128, MATCH('Stata dataset (nominal)'!$A48, PR24_after_overrides!$A$3:$A$128, 0), MATCH('Stata dataset (nominal)'!U$1, PR24_after_overrides!$D$2:$AU$2, 0)), INDEX('Cyclical_after overrides'!$A$1:$BD$245,MATCH('Stata dataset (nominal)'!$A48,'Cyclical_after overrides'!$A$1:$A$245,0),MATCH('Stata dataset (nominal)'!U$1,'Cyclical_after overrides'!$A$1:$BD$1,0))), "")</f>
        <v/>
      </c>
      <c r="V48" s="179" t="str">
        <f>_xlfn.IFNA(IF($C48 &gt; "2023-24", INDEX(PR24_after_overrides!$D$3:$AU$128, MATCH('Stata dataset (nominal)'!$A48, PR24_after_overrides!$A$3:$A$128, 0), MATCH('Stata dataset (nominal)'!V$1, PR24_after_overrides!$D$2:$AU$2, 0)), INDEX('Cyclical_after overrides'!$A$1:$BD$245,MATCH('Stata dataset (nominal)'!$A48,'Cyclical_after overrides'!$A$1:$A$245,0),MATCH('Stata dataset (nominal)'!V$1,'Cyclical_after overrides'!$A$1:$BD$1,0))), "")</f>
        <v/>
      </c>
      <c r="W48" s="179" t="str">
        <f>_xlfn.IFNA(IF($C48 &gt; "2023-24", INDEX(PR24_after_overrides!$D$3:$AU$128, MATCH('Stata dataset (nominal)'!$A48, PR24_after_overrides!$A$3:$A$128, 0), MATCH('Stata dataset (nominal)'!W$1, PR24_after_overrides!$D$2:$AU$2, 0)), INDEX('Cyclical_after overrides'!$A$1:$BD$245,MATCH('Stata dataset (nominal)'!$A48,'Cyclical_after overrides'!$A$1:$A$245,0),MATCH('Stata dataset (nominal)'!W$1,'Cyclical_after overrides'!$A$1:$BD$1,0))), "")</f>
        <v/>
      </c>
      <c r="X48" s="179" t="str">
        <f>_xlfn.IFNA(IF($C48 &gt; "2023-24", INDEX(PR24_after_overrides!$D$3:$AU$128, MATCH('Stata dataset (nominal)'!$A48, PR24_after_overrides!$A$3:$A$128, 0), MATCH('Stata dataset (nominal)'!X$1, PR24_after_overrides!$D$2:$AU$2, 0)), INDEX('Cyclical_after overrides'!$A$1:$BD$245,MATCH('Stata dataset (nominal)'!$A48,'Cyclical_after overrides'!$A$1:$A$245,0),MATCH('Stata dataset (nominal)'!X$1,'Cyclical_after overrides'!$A$1:$BD$1,0))), "")</f>
        <v/>
      </c>
      <c r="Y48" s="179" t="str">
        <f>_xlfn.IFNA(IF($C48 &gt; "2023-24", INDEX(PR24_after_overrides!$D$3:$AU$128, MATCH('Stata dataset (nominal)'!$A48, PR24_after_overrides!$A$3:$A$128, 0), MATCH('Stata dataset (nominal)'!Y$1, PR24_after_overrides!$D$2:$AU$2, 0)), INDEX('Cyclical_after overrides'!$A$1:$BD$245,MATCH('Stata dataset (nominal)'!$A48,'Cyclical_after overrides'!$A$1:$A$245,0),MATCH('Stata dataset (nominal)'!Y$1,'Cyclical_after overrides'!$A$1:$BD$1,0))), "")</f>
        <v/>
      </c>
      <c r="Z48" s="179" t="str">
        <f>_xlfn.IFNA(IF($C48 &gt; "2023-24", INDEX(PR24_after_overrides!$D$3:$AU$128, MATCH('Stata dataset (nominal)'!$A48, PR24_after_overrides!$A$3:$A$128, 0), MATCH('Stata dataset (nominal)'!Z$1, PR24_after_overrides!$D$2:$AU$2, 0)), INDEX('Cyclical_after overrides'!$A$1:$BD$245,MATCH('Stata dataset (nominal)'!$A48,'Cyclical_after overrides'!$A$1:$A$245,0),MATCH('Stata dataset (nominal)'!Z$1,'Cyclical_after overrides'!$A$1:$BD$1,0))), "")</f>
        <v/>
      </c>
      <c r="AA48" s="179">
        <f>_xlfn.IFNA(IF($C48 &gt; "2023-24", INDEX(PR24_after_overrides!$D$3:$AU$128, MATCH('Stata dataset (nominal)'!$A48, PR24_after_overrides!$A$3:$A$128, 0), MATCH('Stata dataset (nominal)'!AA$1, PR24_after_overrides!$D$2:$AU$2, 0)), INDEX('Cyclical_after overrides'!$A$1:$BD$245,MATCH('Stata dataset (nominal)'!$A48,'Cyclical_after overrides'!$A$1:$A$245,0),MATCH('Stata dataset (nominal)'!AA$1,'Cyclical_after overrides'!$A$1:$BD$1,0))), "")</f>
        <v>922.40140467321385</v>
      </c>
      <c r="AB48" s="179">
        <f>INDEX(Depreciation!$U$5:$U$318, MATCH('Stata dataset (nominal)'!$A48, Depreciation!$A$5:$A$318, 0))</f>
        <v>5.0927436505248913</v>
      </c>
      <c r="AC48" s="180" t="str">
        <f t="shared" si="1"/>
        <v/>
      </c>
      <c r="AD48" s="72">
        <f>INDEX(Recharges!$V$5:$V$318, MATCH('Stata dataset (nominal)'!$A48, Recharges!$A$5:$A$318, 0))</f>
        <v>4.0857372163901129</v>
      </c>
    </row>
    <row r="49" spans="1:30" x14ac:dyDescent="0.4">
      <c r="A49" s="160" t="str">
        <f t="shared" si="0"/>
        <v>NES30</v>
      </c>
      <c r="B49" s="160" t="s">
        <v>265</v>
      </c>
      <c r="C49" s="160" t="s">
        <v>522</v>
      </c>
      <c r="D49" s="179">
        <f>_xlfn.IFNA(IF($C49 &gt; "2023-24", INDEX(PR24_after_overrides!$D$3:$AU$128, MATCH('Stata dataset (nominal)'!$A49, PR24_after_overrides!$A$3:$A$128, 0), MATCH('Stata dataset (nominal)'!D$1, PR24_after_overrides!$D$2:$AU$2, 0)), INDEX('Cyclical_after overrides'!$A$1:$BD$245,MATCH('Stata dataset (nominal)'!$A49,'Cyclical_after overrides'!$A$1:$A$245,0),MATCH('Stata dataset (nominal)'!D$1,'Cyclical_after overrides'!$A$1:$BD$1,0))), "")</f>
        <v>0.83239373097305203</v>
      </c>
      <c r="E49" s="179">
        <f>_xlfn.IFNA(IF($C49 &gt; "2023-24", INDEX(PR24_after_overrides!$D$3:$AU$128, MATCH('Stata dataset (nominal)'!$A49, PR24_after_overrides!$A$3:$A$128, 0), MATCH('Stata dataset (nominal)'!E$1, PR24_after_overrides!$D$2:$AU$2, 0)), INDEX('Cyclical_after overrides'!$A$1:$BD$245,MATCH('Stata dataset (nominal)'!$A49,'Cyclical_after overrides'!$A$1:$A$245,0),MATCH('Stata dataset (nominal)'!E$1,'Cyclical_after overrides'!$A$1:$BD$1,0))), "")</f>
        <v>18.863669217744672</v>
      </c>
      <c r="F49" s="179">
        <f>_xlfn.IFNA(IF($C49 &gt; "2023-24", INDEX(PR24_after_overrides!$D$3:$AU$128, MATCH('Stata dataset (nominal)'!$A49, PR24_after_overrides!$A$3:$A$128, 0), MATCH('Stata dataset (nominal)'!F$1, PR24_after_overrides!$D$2:$AU$2, 0)), INDEX('Cyclical_after overrides'!$A$1:$BD$245,MATCH('Stata dataset (nominal)'!$A49,'Cyclical_after overrides'!$A$1:$A$245,0),MATCH('Stata dataset (nominal)'!F$1,'Cyclical_after overrides'!$A$1:$BD$1,0))), "")</f>
        <v>5.7881262444971222</v>
      </c>
      <c r="G49" s="179">
        <f>_xlfn.IFNA(IF($C49 &gt; "2023-24", INDEX(PR24_after_overrides!$D$3:$AU$128, MATCH('Stata dataset (nominal)'!$A49, PR24_after_overrides!$A$3:$A$128, 0), MATCH('Stata dataset (nominal)'!G$1, PR24_after_overrides!$D$2:$AU$2, 0)), INDEX('Cyclical_after overrides'!$A$1:$BD$245,MATCH('Stata dataset (nominal)'!$A49,'Cyclical_after overrides'!$A$1:$A$245,0),MATCH('Stata dataset (nominal)'!G$1,'Cyclical_after overrides'!$A$1:$BD$1,0))), "")</f>
        <v>32.997605553674234</v>
      </c>
      <c r="H49" s="179">
        <f>_xlfn.IFNA(IF($C49 &gt; "2023-24", INDEX(PR24_after_overrides!$D$3:$AU$128, MATCH('Stata dataset (nominal)'!$A49, PR24_after_overrides!$A$3:$A$128, 0), MATCH('Stata dataset (nominal)'!H$1, PR24_after_overrides!$D$2:$AU$2, 0)), INDEX('Cyclical_after overrides'!$A$1:$BD$245,MATCH('Stata dataset (nominal)'!$A49,'Cyclical_after overrides'!$A$1:$A$245,0),MATCH('Stata dataset (nominal)'!H$1,'Cyclical_after overrides'!$A$1:$BD$1,0))), "")</f>
        <v>2.7330816119200816</v>
      </c>
      <c r="I49" s="179">
        <f>_xlfn.IFNA(IF($C49 &gt; "2023-24", INDEX(PR24_after_overrides!$D$3:$AU$128, MATCH('Stata dataset (nominal)'!$A49, PR24_after_overrides!$A$3:$A$128, 0), MATCH('Stata dataset (nominal)'!I$1, PR24_after_overrides!$D$2:$AU$2, 0)), INDEX('Cyclical_after overrides'!$A$1:$BD$245,MATCH('Stata dataset (nominal)'!$A49,'Cyclical_after overrides'!$A$1:$A$245,0),MATCH('Stata dataset (nominal)'!I$1,'Cyclical_after overrides'!$A$1:$BD$1,0))), "")</f>
        <v>13.980162952929229</v>
      </c>
      <c r="J49" s="179">
        <f>_xlfn.IFNA(IF($C49 &gt; "2023-24", INDEX(PR24_after_overrides!$D$3:$AU$128, MATCH('Stata dataset (nominal)'!$A49, PR24_after_overrides!$A$3:$A$128, 0), MATCH('Stata dataset (nominal)'!J$1, PR24_after_overrides!$D$2:$AU$2, 0)), INDEX('Cyclical_after overrides'!$A$1:$BD$245,MATCH('Stata dataset (nominal)'!$A49,'Cyclical_after overrides'!$A$1:$A$245,0),MATCH('Stata dataset (nominal)'!J$1,'Cyclical_after overrides'!$A$1:$BD$1,0))), "")</f>
        <v>0.29913728411784635</v>
      </c>
      <c r="K49" s="179" t="str">
        <f>_xlfn.IFNA(IF($C49 &gt; "2023-24", INDEX(PR24_after_overrides!$D$3:$AU$128, MATCH('Stata dataset (nominal)'!$A49, PR24_after_overrides!$A$3:$A$128, 0), MATCH('Stata dataset (nominal)'!K$1, PR24_after_overrides!$D$2:$AU$2, 0)), INDEX('Cyclical_after overrides'!$A$1:$BD$245,MATCH('Stata dataset (nominal)'!$A49,'Cyclical_after overrides'!$A$1:$A$245,0),MATCH('Stata dataset (nominal)'!K$1,'Cyclical_after overrides'!$A$1:$BD$1,0))), "")</f>
        <v/>
      </c>
      <c r="L49" s="179">
        <f>_xlfn.IFNA(IF($C49 &gt; "2023-24", INDEX(PR24_after_overrides!$D$3:$AU$128, MATCH('Stata dataset (nominal)'!$A49, PR24_after_overrides!$A$3:$A$128, 0), MATCH('Stata dataset (nominal)'!L$1, PR24_after_overrides!$D$2:$AU$2, 0)), INDEX('Cyclical_after overrides'!$A$1:$BD$245,MATCH('Stata dataset (nominal)'!$A49,'Cyclical_after overrides'!$A$1:$A$245,0),MATCH('Stata dataset (nominal)'!L$1,'Cyclical_after overrides'!$A$1:$BD$1,0))), "")</f>
        <v>0</v>
      </c>
      <c r="M49" s="179">
        <f>_xlfn.IFNA(IF($C49 &gt; "2023-24", INDEX(PR24_after_overrides!$D$3:$AU$128, MATCH('Stata dataset (nominal)'!$A49, PR24_after_overrides!$A$3:$A$128, 0), MATCH('Stata dataset (nominal)'!M$1, PR24_after_overrides!$D$2:$AU$2, 0)), INDEX('Cyclical_after overrides'!$A$1:$BD$245,MATCH('Stata dataset (nominal)'!$A49,'Cyclical_after overrides'!$A$1:$A$245,0),MATCH('Stata dataset (nominal)'!M$1,'Cyclical_after overrides'!$A$1:$BD$1,0))), "")</f>
        <v>3.6040636640704378</v>
      </c>
      <c r="N49" s="179">
        <f>_xlfn.IFNA(IF($C49 &gt; "2023-24", INDEX(PR24_after_overrides!$D$3:$AU$128, MATCH('Stata dataset (nominal)'!$A49, PR24_after_overrides!$A$3:$A$128, 0), MATCH('Stata dataset (nominal)'!N$1, PR24_after_overrides!$D$2:$AU$2, 0)), INDEX('Cyclical_after overrides'!$A$1:$BD$245,MATCH('Stata dataset (nominal)'!$A49,'Cyclical_after overrides'!$A$1:$A$245,0),MATCH('Stata dataset (nominal)'!N$1,'Cyclical_after overrides'!$A$1:$BD$1,0))), "")</f>
        <v>0</v>
      </c>
      <c r="O49" s="179">
        <f>_xlfn.IFNA(IF($C49 &gt; "2023-24", INDEX(PR24_after_overrides!$D$3:$AU$128, MATCH('Stata dataset (nominal)'!$A49, PR24_after_overrides!$A$3:$A$128, 0), MATCH('Stata dataset (nominal)'!O$1, PR24_after_overrides!$D$2:$AU$2, 0)), INDEX('Cyclical_after overrides'!$A$1:$BD$245,MATCH('Stata dataset (nominal)'!$A49,'Cyclical_after overrides'!$A$1:$A$245,0),MATCH('Stata dataset (nominal)'!O$1,'Cyclical_after overrides'!$A$1:$BD$1,0))), "")</f>
        <v>90.147999999999996</v>
      </c>
      <c r="P49" s="179">
        <f>_xlfn.IFNA(IF($C49 &gt; "2023-24", INDEX(PR24_after_overrides!$D$3:$AU$128, MATCH('Stata dataset (nominal)'!$A49, PR24_after_overrides!$A$3:$A$128, 0), MATCH('Stata dataset (nominal)'!P$1, PR24_after_overrides!$D$2:$AU$2, 0)), INDEX('Cyclical_after overrides'!$A$1:$BD$245,MATCH('Stata dataset (nominal)'!$A49,'Cyclical_after overrides'!$A$1:$A$245,0),MATCH('Stata dataset (nominal)'!P$1,'Cyclical_after overrides'!$A$1:$BD$1,0))), "")</f>
        <v>29.338999999999999</v>
      </c>
      <c r="Q49" s="179">
        <f>_xlfn.IFNA(IF($C49 &gt; "2023-24", INDEX(PR24_after_overrides!$D$3:$AU$128, MATCH('Stata dataset (nominal)'!$A49, PR24_after_overrides!$A$3:$A$128, 0), MATCH('Stata dataset (nominal)'!Q$1, PR24_after_overrides!$D$2:$AU$2, 0)), INDEX('Cyclical_after overrides'!$A$1:$BD$245,MATCH('Stata dataset (nominal)'!$A49,'Cyclical_after overrides'!$A$1:$A$245,0),MATCH('Stata dataset (nominal)'!Q$1,'Cyclical_after overrides'!$A$1:$BD$1,0))), "")</f>
        <v>523.42600000000004</v>
      </c>
      <c r="R49" s="179">
        <f>_xlfn.IFNA(IF($C49 &gt; "2023-24", INDEX(PR24_after_overrides!$D$3:$AU$128, MATCH('Stata dataset (nominal)'!$A49, PR24_after_overrides!$A$3:$A$128, 0), MATCH('Stata dataset (nominal)'!R$1, PR24_after_overrides!$D$2:$AU$2, 0)), INDEX('Cyclical_after overrides'!$A$1:$BD$245,MATCH('Stata dataset (nominal)'!$A49,'Cyclical_after overrides'!$A$1:$A$245,0),MATCH('Stata dataset (nominal)'!R$1,'Cyclical_after overrides'!$A$1:$BD$1,0))), "")</f>
        <v>711.26300000000003</v>
      </c>
      <c r="S49" s="179">
        <f>_xlfn.IFNA(IF($C49 &gt; "2023-24", INDEX(PR24_after_overrides!$D$3:$AU$128, MATCH('Stata dataset (nominal)'!$A49, PR24_after_overrides!$A$3:$A$128, 0), MATCH('Stata dataset (nominal)'!S$1, PR24_after_overrides!$D$2:$AU$2, 0)), INDEX('Cyclical_after overrides'!$A$1:$BD$245,MATCH('Stata dataset (nominal)'!$A49,'Cyclical_after overrides'!$A$1:$A$245,0),MATCH('Stata dataset (nominal)'!S$1,'Cyclical_after overrides'!$A$1:$BD$1,0))), "")</f>
        <v>51.783000000000001</v>
      </c>
      <c r="T49" s="179">
        <f>_xlfn.IFNA(IF($C49 &gt; "2023-24", INDEX(PR24_after_overrides!$D$3:$AU$128, MATCH('Stata dataset (nominal)'!$A49, PR24_after_overrides!$A$3:$A$128, 0), MATCH('Stata dataset (nominal)'!T$1, PR24_after_overrides!$D$2:$AU$2, 0)), INDEX('Cyclical_after overrides'!$A$1:$BD$245,MATCH('Stata dataset (nominal)'!$A49,'Cyclical_after overrides'!$A$1:$A$245,0),MATCH('Stata dataset (nominal)'!T$1,'Cyclical_after overrides'!$A$1:$BD$1,0))), "")</f>
        <v>624.58900000000006</v>
      </c>
      <c r="U49" s="179" t="str">
        <f>_xlfn.IFNA(IF($C49 &gt; "2023-24", INDEX(PR24_after_overrides!$D$3:$AU$128, MATCH('Stata dataset (nominal)'!$A49, PR24_after_overrides!$A$3:$A$128, 0), MATCH('Stata dataset (nominal)'!U$1, PR24_after_overrides!$D$2:$AU$2, 0)), INDEX('Cyclical_after overrides'!$A$1:$BD$245,MATCH('Stata dataset (nominal)'!$A49,'Cyclical_after overrides'!$A$1:$A$245,0),MATCH('Stata dataset (nominal)'!U$1,'Cyclical_after overrides'!$A$1:$BD$1,0))), "")</f>
        <v/>
      </c>
      <c r="V49" s="179" t="str">
        <f>_xlfn.IFNA(IF($C49 &gt; "2023-24", INDEX(PR24_after_overrides!$D$3:$AU$128, MATCH('Stata dataset (nominal)'!$A49, PR24_after_overrides!$A$3:$A$128, 0), MATCH('Stata dataset (nominal)'!V$1, PR24_after_overrides!$D$2:$AU$2, 0)), INDEX('Cyclical_after overrides'!$A$1:$BD$245,MATCH('Stata dataset (nominal)'!$A49,'Cyclical_after overrides'!$A$1:$A$245,0),MATCH('Stata dataset (nominal)'!V$1,'Cyclical_after overrides'!$A$1:$BD$1,0))), "")</f>
        <v/>
      </c>
      <c r="W49" s="179" t="str">
        <f>_xlfn.IFNA(IF($C49 &gt; "2023-24", INDEX(PR24_after_overrides!$D$3:$AU$128, MATCH('Stata dataset (nominal)'!$A49, PR24_after_overrides!$A$3:$A$128, 0), MATCH('Stata dataset (nominal)'!W$1, PR24_after_overrides!$D$2:$AU$2, 0)), INDEX('Cyclical_after overrides'!$A$1:$BD$245,MATCH('Stata dataset (nominal)'!$A49,'Cyclical_after overrides'!$A$1:$A$245,0),MATCH('Stata dataset (nominal)'!W$1,'Cyclical_after overrides'!$A$1:$BD$1,0))), "")</f>
        <v/>
      </c>
      <c r="X49" s="179" t="str">
        <f>_xlfn.IFNA(IF($C49 &gt; "2023-24", INDEX(PR24_after_overrides!$D$3:$AU$128, MATCH('Stata dataset (nominal)'!$A49, PR24_after_overrides!$A$3:$A$128, 0), MATCH('Stata dataset (nominal)'!X$1, PR24_after_overrides!$D$2:$AU$2, 0)), INDEX('Cyclical_after overrides'!$A$1:$BD$245,MATCH('Stata dataset (nominal)'!$A49,'Cyclical_after overrides'!$A$1:$A$245,0),MATCH('Stata dataset (nominal)'!X$1,'Cyclical_after overrides'!$A$1:$BD$1,0))), "")</f>
        <v/>
      </c>
      <c r="Y49" s="179" t="str">
        <f>_xlfn.IFNA(IF($C49 &gt; "2023-24", INDEX(PR24_after_overrides!$D$3:$AU$128, MATCH('Stata dataset (nominal)'!$A49, PR24_after_overrides!$A$3:$A$128, 0), MATCH('Stata dataset (nominal)'!Y$1, PR24_after_overrides!$D$2:$AU$2, 0)), INDEX('Cyclical_after overrides'!$A$1:$BD$245,MATCH('Stata dataset (nominal)'!$A49,'Cyclical_after overrides'!$A$1:$A$245,0),MATCH('Stata dataset (nominal)'!Y$1,'Cyclical_after overrides'!$A$1:$BD$1,0))), "")</f>
        <v/>
      </c>
      <c r="Z49" s="179" t="str">
        <f>_xlfn.IFNA(IF($C49 &gt; "2023-24", INDEX(PR24_after_overrides!$D$3:$AU$128, MATCH('Stata dataset (nominal)'!$A49, PR24_after_overrides!$A$3:$A$128, 0), MATCH('Stata dataset (nominal)'!Z$1, PR24_after_overrides!$D$2:$AU$2, 0)), INDEX('Cyclical_after overrides'!$A$1:$BD$245,MATCH('Stata dataset (nominal)'!$A49,'Cyclical_after overrides'!$A$1:$A$245,0),MATCH('Stata dataset (nominal)'!Z$1,'Cyclical_after overrides'!$A$1:$BD$1,0))), "")</f>
        <v/>
      </c>
      <c r="AA49" s="179">
        <f>_xlfn.IFNA(IF($C49 &gt; "2023-24", INDEX(PR24_after_overrides!$D$3:$AU$128, MATCH('Stata dataset (nominal)'!$A49, PR24_after_overrides!$A$3:$A$128, 0), MATCH('Stata dataset (nominal)'!AA$1, PR24_after_overrides!$D$2:$AU$2, 0)), INDEX('Cyclical_after overrides'!$A$1:$BD$245,MATCH('Stata dataset (nominal)'!$A49,'Cyclical_after overrides'!$A$1:$A$245,0),MATCH('Stata dataset (nominal)'!AA$1,'Cyclical_after overrides'!$A$1:$BD$1,0))), "")</f>
        <v>974.959288858788</v>
      </c>
      <c r="AB49" s="179">
        <f>INDEX(Depreciation!$U$5:$U$318, MATCH('Stata dataset (nominal)'!$A49, Depreciation!$A$5:$A$318, 0))</f>
        <v>5.2343017947849653</v>
      </c>
      <c r="AC49" s="180" t="str">
        <f t="shared" si="1"/>
        <v/>
      </c>
      <c r="AD49" s="72">
        <f>INDEX(Recharges!$V$5:$V$318, MATCH('Stata dataset (nominal)'!$A49, Recharges!$A$5:$A$318, 0))</f>
        <v>4.2167544869624125</v>
      </c>
    </row>
    <row r="50" spans="1:30" x14ac:dyDescent="0.4">
      <c r="A50" s="160" t="str">
        <f t="shared" si="0"/>
        <v>NWT14</v>
      </c>
      <c r="B50" s="160" t="s">
        <v>289</v>
      </c>
      <c r="C50" s="160" t="s">
        <v>243</v>
      </c>
      <c r="D50" s="179">
        <f>_xlfn.IFNA(IF($C50 &gt; "2023-24", INDEX(PR24_after_overrides!$D$3:$AU$128, MATCH('Stata dataset (nominal)'!$A50, PR24_after_overrides!$A$3:$A$128, 0), MATCH('Stata dataset (nominal)'!D$1, PR24_after_overrides!$D$2:$AU$2, 0)), INDEX('Cyclical_after overrides'!$A$1:$BD$245,MATCH('Stata dataset (nominal)'!$A50,'Cyclical_after overrides'!$A$1:$A$245,0),MATCH('Stata dataset (nominal)'!D$1,'Cyclical_after overrides'!$A$1:$BD$1,0))), "")</f>
        <v>1.24788708586883</v>
      </c>
      <c r="E50" s="179">
        <f>_xlfn.IFNA(IF($C50 &gt; "2023-24", INDEX(PR24_after_overrides!$D$3:$AU$128, MATCH('Stata dataset (nominal)'!$A50, PR24_after_overrides!$A$3:$A$128, 0), MATCH('Stata dataset (nominal)'!E$1, PR24_after_overrides!$D$2:$AU$2, 0)), INDEX('Cyclical_after overrides'!$A$1:$BD$245,MATCH('Stata dataset (nominal)'!$A50,'Cyclical_after overrides'!$A$1:$A$245,0),MATCH('Stata dataset (nominal)'!E$1,'Cyclical_after overrides'!$A$1:$BD$1,0))), "")</f>
        <v>26.8</v>
      </c>
      <c r="F50" s="179">
        <f>_xlfn.IFNA(IF($C50 &gt; "2023-24", INDEX(PR24_after_overrides!$D$3:$AU$128, MATCH('Stata dataset (nominal)'!$A50, PR24_after_overrides!$A$3:$A$128, 0), MATCH('Stata dataset (nominal)'!F$1, PR24_after_overrides!$D$2:$AU$2, 0)), INDEX('Cyclical_after overrides'!$A$1:$BD$245,MATCH('Stata dataset (nominal)'!$A50,'Cyclical_after overrides'!$A$1:$A$245,0),MATCH('Stata dataset (nominal)'!F$1,'Cyclical_after overrides'!$A$1:$BD$1,0))), "")</f>
        <v>12.1</v>
      </c>
      <c r="G50" s="179">
        <f>_xlfn.IFNA(IF($C50 &gt; "2023-24", INDEX(PR24_after_overrides!$D$3:$AU$128, MATCH('Stata dataset (nominal)'!$A50, PR24_after_overrides!$A$3:$A$128, 0), MATCH('Stata dataset (nominal)'!G$1, PR24_after_overrides!$D$2:$AU$2, 0)), INDEX('Cyclical_after overrides'!$A$1:$BD$245,MATCH('Stata dataset (nominal)'!$A50,'Cyclical_after overrides'!$A$1:$A$245,0),MATCH('Stata dataset (nominal)'!G$1,'Cyclical_after overrides'!$A$1:$BD$1,0))), "")</f>
        <v>64.099999999999994</v>
      </c>
      <c r="H50" s="179">
        <f>_xlfn.IFNA(IF($C50 &gt; "2023-24", INDEX(PR24_after_overrides!$D$3:$AU$128, MATCH('Stata dataset (nominal)'!$A50, PR24_after_overrides!$A$3:$A$128, 0), MATCH('Stata dataset (nominal)'!H$1, PR24_after_overrides!$D$2:$AU$2, 0)), INDEX('Cyclical_after overrides'!$A$1:$BD$245,MATCH('Stata dataset (nominal)'!$A50,'Cyclical_after overrides'!$A$1:$A$245,0),MATCH('Stata dataset (nominal)'!H$1,'Cyclical_after overrides'!$A$1:$BD$1,0))), "")</f>
        <v>5.5</v>
      </c>
      <c r="I50" s="179">
        <f>_xlfn.IFNA(IF($C50 &gt; "2023-24", INDEX(PR24_after_overrides!$D$3:$AU$128, MATCH('Stata dataset (nominal)'!$A50, PR24_after_overrides!$A$3:$A$128, 0), MATCH('Stata dataset (nominal)'!I$1, PR24_after_overrides!$D$2:$AU$2, 0)), INDEX('Cyclical_after overrides'!$A$1:$BD$245,MATCH('Stata dataset (nominal)'!$A50,'Cyclical_after overrides'!$A$1:$A$245,0),MATCH('Stata dataset (nominal)'!I$1,'Cyclical_after overrides'!$A$1:$BD$1,0))), "")</f>
        <v>10.1</v>
      </c>
      <c r="J50" s="179">
        <f>_xlfn.IFNA(IF($C50 &gt; "2023-24", INDEX(PR24_after_overrides!$D$3:$AU$128, MATCH('Stata dataset (nominal)'!$A50, PR24_after_overrides!$A$3:$A$128, 0), MATCH('Stata dataset (nominal)'!J$1, PR24_after_overrides!$D$2:$AU$2, 0)), INDEX('Cyclical_after overrides'!$A$1:$BD$245,MATCH('Stata dataset (nominal)'!$A50,'Cyclical_after overrides'!$A$1:$A$245,0),MATCH('Stata dataset (nominal)'!J$1,'Cyclical_after overrides'!$A$1:$BD$1,0))), "")</f>
        <v>0.1</v>
      </c>
      <c r="K50" s="179">
        <f>_xlfn.IFNA(IF($C50 &gt; "2023-24", INDEX(PR24_after_overrides!$D$3:$AU$128, MATCH('Stata dataset (nominal)'!$A50, PR24_after_overrides!$A$3:$A$128, 0), MATCH('Stata dataset (nominal)'!K$1, PR24_after_overrides!$D$2:$AU$2, 0)), INDEX('Cyclical_after overrides'!$A$1:$BD$245,MATCH('Stata dataset (nominal)'!$A50,'Cyclical_after overrides'!$A$1:$A$245,0),MATCH('Stata dataset (nominal)'!K$1,'Cyclical_after overrides'!$A$1:$BD$1,0))), "")</f>
        <v>0.4</v>
      </c>
      <c r="L50" s="179">
        <f>_xlfn.IFNA(IF($C50 &gt; "2023-24", INDEX(PR24_after_overrides!$D$3:$AU$128, MATCH('Stata dataset (nominal)'!$A50, PR24_after_overrides!$A$3:$A$128, 0), MATCH('Stata dataset (nominal)'!L$1, PR24_after_overrides!$D$2:$AU$2, 0)), INDEX('Cyclical_after overrides'!$A$1:$BD$245,MATCH('Stata dataset (nominal)'!$A50,'Cyclical_after overrides'!$A$1:$A$245,0),MATCH('Stata dataset (nominal)'!L$1,'Cyclical_after overrides'!$A$1:$BD$1,0))), "")</f>
        <v>0</v>
      </c>
      <c r="M50" s="179">
        <f>_xlfn.IFNA(IF($C50 &gt; "2023-24", INDEX(PR24_after_overrides!$D$3:$AU$128, MATCH('Stata dataset (nominal)'!$A50, PR24_after_overrides!$A$3:$A$128, 0), MATCH('Stata dataset (nominal)'!M$1, PR24_after_overrides!$D$2:$AU$2, 0)), INDEX('Cyclical_after overrides'!$A$1:$BD$245,MATCH('Stata dataset (nominal)'!$A50,'Cyclical_after overrides'!$A$1:$A$245,0),MATCH('Stata dataset (nominal)'!M$1,'Cyclical_after overrides'!$A$1:$BD$1,0))), "")</f>
        <v>1.69886333</v>
      </c>
      <c r="N50" s="179" t="str">
        <f>_xlfn.IFNA(IF($C50 &gt; "2023-24", INDEX(PR24_after_overrides!$D$3:$AU$128, MATCH('Stata dataset (nominal)'!$A50, PR24_after_overrides!$A$3:$A$128, 0), MATCH('Stata dataset (nominal)'!N$1, PR24_after_overrides!$D$2:$AU$2, 0)), INDEX('Cyclical_after overrides'!$A$1:$BD$245,MATCH('Stata dataset (nominal)'!$A50,'Cyclical_after overrides'!$A$1:$A$245,0),MATCH('Stata dataset (nominal)'!N$1,'Cyclical_after overrides'!$A$1:$BD$1,0))), "")</f>
        <v/>
      </c>
      <c r="O50" s="179">
        <f>_xlfn.IFNA(IF($C50 &gt; "2023-24", INDEX(PR24_after_overrides!$D$3:$AU$128, MATCH('Stata dataset (nominal)'!$A50, PR24_after_overrides!$A$3:$A$128, 0), MATCH('Stata dataset (nominal)'!O$1, PR24_after_overrides!$D$2:$AU$2, 0)), INDEX('Cyclical_after overrides'!$A$1:$BD$245,MATCH('Stata dataset (nominal)'!$A50,'Cyclical_after overrides'!$A$1:$A$245,0),MATCH('Stata dataset (nominal)'!O$1,'Cyclical_after overrides'!$A$1:$BD$1,0))), "")</f>
        <v>46.084000000000003</v>
      </c>
      <c r="P50" s="179">
        <f>_xlfn.IFNA(IF($C50 &gt; "2023-24", INDEX(PR24_after_overrides!$D$3:$AU$128, MATCH('Stata dataset (nominal)'!$A50, PR24_after_overrides!$A$3:$A$128, 0), MATCH('Stata dataset (nominal)'!P$1, PR24_after_overrides!$D$2:$AU$2, 0)), INDEX('Cyclical_after overrides'!$A$1:$BD$245,MATCH('Stata dataset (nominal)'!$A50,'Cyclical_after overrides'!$A$1:$A$245,0),MATCH('Stata dataset (nominal)'!P$1,'Cyclical_after overrides'!$A$1:$BD$1,0))), "")</f>
        <v>27.266999999999999</v>
      </c>
      <c r="Q50" s="179">
        <f>_xlfn.IFNA(IF($C50 &gt; "2023-24", INDEX(PR24_after_overrides!$D$3:$AU$128, MATCH('Stata dataset (nominal)'!$A50, PR24_after_overrides!$A$3:$A$128, 0), MATCH('Stata dataset (nominal)'!Q$1, PR24_after_overrides!$D$2:$AU$2, 0)), INDEX('Cyclical_after overrides'!$A$1:$BD$245,MATCH('Stata dataset (nominal)'!$A50,'Cyclical_after overrides'!$A$1:$A$245,0),MATCH('Stata dataset (nominal)'!Q$1,'Cyclical_after overrides'!$A$1:$BD$1,0))), "")</f>
        <v>1793.423</v>
      </c>
      <c r="R50" s="179">
        <f>_xlfn.IFNA(IF($C50 &gt; "2023-24", INDEX(PR24_after_overrides!$D$3:$AU$128, MATCH('Stata dataset (nominal)'!$A50, PR24_after_overrides!$A$3:$A$128, 0), MATCH('Stata dataset (nominal)'!R$1, PR24_after_overrides!$D$2:$AU$2, 0)), INDEX('Cyclical_after overrides'!$A$1:$BD$245,MATCH('Stata dataset (nominal)'!$A50,'Cyclical_after overrides'!$A$1:$A$245,0),MATCH('Stata dataset (nominal)'!R$1,'Cyclical_after overrides'!$A$1:$BD$1,0))), "")</f>
        <v>23.175999999999998</v>
      </c>
      <c r="S50" s="179">
        <f>_xlfn.IFNA(IF($C50 &gt; "2023-24", INDEX(PR24_after_overrides!$D$3:$AU$128, MATCH('Stata dataset (nominal)'!$A50, PR24_after_overrides!$A$3:$A$128, 0), MATCH('Stata dataset (nominal)'!S$1, PR24_after_overrides!$D$2:$AU$2, 0)), INDEX('Cyclical_after overrides'!$A$1:$BD$245,MATCH('Stata dataset (nominal)'!$A50,'Cyclical_after overrides'!$A$1:$A$245,0),MATCH('Stata dataset (nominal)'!S$1,'Cyclical_after overrides'!$A$1:$BD$1,0))), "")</f>
        <v>15.521000000000001</v>
      </c>
      <c r="T50" s="179">
        <f>_xlfn.IFNA(IF($C50 &gt; "2023-24", INDEX(PR24_after_overrides!$D$3:$AU$128, MATCH('Stata dataset (nominal)'!$A50, PR24_after_overrides!$A$3:$A$128, 0), MATCH('Stata dataset (nominal)'!T$1, PR24_after_overrides!$D$2:$AU$2, 0)), INDEX('Cyclical_after overrides'!$A$1:$BD$245,MATCH('Stata dataset (nominal)'!$A50,'Cyclical_after overrides'!$A$1:$A$245,0),MATCH('Stata dataset (nominal)'!T$1,'Cyclical_after overrides'!$A$1:$BD$1,0))), "")</f>
        <v>1006.773</v>
      </c>
      <c r="U50" s="179">
        <f>_xlfn.IFNA(IF($C50 &gt; "2023-24", INDEX(PR24_after_overrides!$D$3:$AU$128, MATCH('Stata dataset (nominal)'!$A50, PR24_after_overrides!$A$3:$A$128, 0), MATCH('Stata dataset (nominal)'!U$1, PR24_after_overrides!$D$2:$AU$2, 0)), INDEX('Cyclical_after overrides'!$A$1:$BD$245,MATCH('Stata dataset (nominal)'!$A50,'Cyclical_after overrides'!$A$1:$A$245,0),MATCH('Stata dataset (nominal)'!U$1,'Cyclical_after overrides'!$A$1:$BD$1,0))), "")</f>
        <v>29.341781866724752</v>
      </c>
      <c r="V50" s="179">
        <f>_xlfn.IFNA(IF($C50 &gt; "2023-24", INDEX(PR24_after_overrides!$D$3:$AU$128, MATCH('Stata dataset (nominal)'!$A50, PR24_after_overrides!$A$3:$A$128, 0), MATCH('Stata dataset (nominal)'!V$1, PR24_after_overrides!$D$2:$AU$2, 0)), INDEX('Cyclical_after overrides'!$A$1:$BD$245,MATCH('Stata dataset (nominal)'!$A50,'Cyclical_after overrides'!$A$1:$A$245,0),MATCH('Stata dataset (nominal)'!V$1,'Cyclical_after overrides'!$A$1:$BD$1,0))), "")</f>
        <v>133.95572630005478</v>
      </c>
      <c r="W50" s="179">
        <f>_xlfn.IFNA(IF($C50 &gt; "2023-24", INDEX(PR24_after_overrides!$D$3:$AU$128, MATCH('Stata dataset (nominal)'!$A50, PR24_after_overrides!$A$3:$A$128, 0), MATCH('Stata dataset (nominal)'!W$1, PR24_after_overrides!$D$2:$AU$2, 0)), INDEX('Cyclical_after overrides'!$A$1:$BD$245,MATCH('Stata dataset (nominal)'!$A50,'Cyclical_after overrides'!$A$1:$A$245,0),MATCH('Stata dataset (nominal)'!W$1,'Cyclical_after overrides'!$A$1:$BD$1,0))), "")</f>
        <v>2.5982291393240504</v>
      </c>
      <c r="X50" s="179">
        <f>_xlfn.IFNA(IF($C50 &gt; "2023-24", INDEX(PR24_after_overrides!$D$3:$AU$128, MATCH('Stata dataset (nominal)'!$A50, PR24_after_overrides!$A$3:$A$128, 0), MATCH('Stata dataset (nominal)'!X$1, PR24_after_overrides!$D$2:$AU$2, 0)), INDEX('Cyclical_after overrides'!$A$1:$BD$245,MATCH('Stata dataset (nominal)'!$A50,'Cyclical_after overrides'!$A$1:$A$245,0),MATCH('Stata dataset (nominal)'!X$1,'Cyclical_after overrides'!$A$1:$BD$1,0))), "")</f>
        <v>11.381666774000607</v>
      </c>
      <c r="Y50" s="179">
        <f>_xlfn.IFNA(IF($C50 &gt; "2023-24", INDEX(PR24_after_overrides!$D$3:$AU$128, MATCH('Stata dataset (nominal)'!$A50, PR24_after_overrides!$A$3:$A$128, 0), MATCH('Stata dataset (nominal)'!Y$1, PR24_after_overrides!$D$2:$AU$2, 0)), INDEX('Cyclical_after overrides'!$A$1:$BD$245,MATCH('Stata dataset (nominal)'!$A50,'Cyclical_after overrides'!$A$1:$A$245,0),MATCH('Stata dataset (nominal)'!Y$1,'Cyclical_after overrides'!$A$1:$BD$1,0))), "")</f>
        <v>17.326142675376964</v>
      </c>
      <c r="Z50" s="179">
        <f>_xlfn.IFNA(IF($C50 &gt; "2023-24", INDEX(PR24_after_overrides!$D$3:$AU$128, MATCH('Stata dataset (nominal)'!$A50, PR24_after_overrides!$A$3:$A$128, 0), MATCH('Stata dataset (nominal)'!Z$1, PR24_after_overrides!$D$2:$AU$2, 0)), INDEX('Cyclical_after overrides'!$A$1:$BD$245,MATCH('Stata dataset (nominal)'!$A50,'Cyclical_after overrides'!$A$1:$A$245,0),MATCH('Stata dataset (nominal)'!Z$1,'Cyclical_after overrides'!$A$1:$BD$1,0))), "")</f>
        <v>17.326142675376964</v>
      </c>
      <c r="AA50" s="179">
        <f>_xlfn.IFNA(IF($C50 &gt; "2023-24", INDEX(PR24_after_overrides!$D$3:$AU$128, MATCH('Stata dataset (nominal)'!$A50, PR24_after_overrides!$A$3:$A$128, 0), MATCH('Stata dataset (nominal)'!AA$1, PR24_after_overrides!$D$2:$AU$2, 0)), INDEX('Cyclical_after overrides'!$A$1:$BD$245,MATCH('Stata dataset (nominal)'!$A50,'Cyclical_after overrides'!$A$1:$A$245,0),MATCH('Stata dataset (nominal)'!AA$1,'Cyclical_after overrides'!$A$1:$BD$1,0))), "")</f>
        <v>1183.6726674719589</v>
      </c>
      <c r="AB50" s="179">
        <f>INDEX(Depreciation!$U$5:$U$318, MATCH('Stata dataset (nominal)'!$A50, Depreciation!$A$5:$A$318, 0))</f>
        <v>9.4155416699999996</v>
      </c>
      <c r="AC50" s="180">
        <f t="shared" si="1"/>
        <v>7.4262680551470712</v>
      </c>
      <c r="AD50" s="72">
        <f>INDEX(Recharges!$V$5:$V$318, MATCH('Stata dataset (nominal)'!$A50, Recharges!$A$5:$A$318, 0))</f>
        <v>3.645737061917774</v>
      </c>
    </row>
    <row r="51" spans="1:30" x14ac:dyDescent="0.4">
      <c r="A51" s="160" t="str">
        <f t="shared" si="0"/>
        <v>NWT15</v>
      </c>
      <c r="B51" s="160" t="s">
        <v>289</v>
      </c>
      <c r="C51" s="160" t="s">
        <v>245</v>
      </c>
      <c r="D51" s="179">
        <f>_xlfn.IFNA(IF($C51 &gt; "2023-24", INDEX(PR24_after_overrides!$D$3:$AU$128, MATCH('Stata dataset (nominal)'!$A51, PR24_after_overrides!$A$3:$A$128, 0), MATCH('Stata dataset (nominal)'!D$1, PR24_after_overrides!$D$2:$AU$2, 0)), INDEX('Cyclical_after overrides'!$A$1:$BD$245,MATCH('Stata dataset (nominal)'!$A51,'Cyclical_after overrides'!$A$1:$A$245,0),MATCH('Stata dataset (nominal)'!D$1,'Cyclical_after overrides'!$A$1:$BD$1,0))), "")</f>
        <v>1.2338096431854266</v>
      </c>
      <c r="E51" s="179">
        <f>_xlfn.IFNA(IF($C51 &gt; "2023-24", INDEX(PR24_after_overrides!$D$3:$AU$128, MATCH('Stata dataset (nominal)'!$A51, PR24_after_overrides!$A$3:$A$128, 0), MATCH('Stata dataset (nominal)'!E$1, PR24_after_overrides!$D$2:$AU$2, 0)), INDEX('Cyclical_after overrides'!$A$1:$BD$245,MATCH('Stata dataset (nominal)'!$A51,'Cyclical_after overrides'!$A$1:$A$245,0),MATCH('Stata dataset (nominal)'!E$1,'Cyclical_after overrides'!$A$1:$BD$1,0))), "")</f>
        <v>28.632999999999999</v>
      </c>
      <c r="F51" s="179">
        <f>_xlfn.IFNA(IF($C51 &gt; "2023-24", INDEX(PR24_after_overrides!$D$3:$AU$128, MATCH('Stata dataset (nominal)'!$A51, PR24_after_overrides!$A$3:$A$128, 0), MATCH('Stata dataset (nominal)'!F$1, PR24_after_overrides!$D$2:$AU$2, 0)), INDEX('Cyclical_after overrides'!$A$1:$BD$245,MATCH('Stata dataset (nominal)'!$A51,'Cyclical_after overrides'!$A$1:$A$245,0),MATCH('Stata dataset (nominal)'!F$1,'Cyclical_after overrides'!$A$1:$BD$1,0))), "")</f>
        <v>10.852</v>
      </c>
      <c r="G51" s="179">
        <f>_xlfn.IFNA(IF($C51 &gt; "2023-24", INDEX(PR24_after_overrides!$D$3:$AU$128, MATCH('Stata dataset (nominal)'!$A51, PR24_after_overrides!$A$3:$A$128, 0), MATCH('Stata dataset (nominal)'!G$1, PR24_after_overrides!$D$2:$AU$2, 0)), INDEX('Cyclical_after overrides'!$A$1:$BD$245,MATCH('Stata dataset (nominal)'!$A51,'Cyclical_after overrides'!$A$1:$A$245,0),MATCH('Stata dataset (nominal)'!G$1,'Cyclical_after overrides'!$A$1:$BD$1,0))), "")</f>
        <v>74.507000000000005</v>
      </c>
      <c r="H51" s="179">
        <f>_xlfn.IFNA(IF($C51 &gt; "2023-24", INDEX(PR24_after_overrides!$D$3:$AU$128, MATCH('Stata dataset (nominal)'!$A51, PR24_after_overrides!$A$3:$A$128, 0), MATCH('Stata dataset (nominal)'!H$1, PR24_after_overrides!$D$2:$AU$2, 0)), INDEX('Cyclical_after overrides'!$A$1:$BD$245,MATCH('Stata dataset (nominal)'!$A51,'Cyclical_after overrides'!$A$1:$A$245,0),MATCH('Stata dataset (nominal)'!H$1,'Cyclical_after overrides'!$A$1:$BD$1,0))), "")</f>
        <v>5.0199999999999996</v>
      </c>
      <c r="I51" s="179">
        <f>_xlfn.IFNA(IF($C51 &gt; "2023-24", INDEX(PR24_after_overrides!$D$3:$AU$128, MATCH('Stata dataset (nominal)'!$A51, PR24_after_overrides!$A$3:$A$128, 0), MATCH('Stata dataset (nominal)'!I$1, PR24_after_overrides!$D$2:$AU$2, 0)), INDEX('Cyclical_after overrides'!$A$1:$BD$245,MATCH('Stata dataset (nominal)'!$A51,'Cyclical_after overrides'!$A$1:$A$245,0),MATCH('Stata dataset (nominal)'!I$1,'Cyclical_after overrides'!$A$1:$BD$1,0))), "")</f>
        <v>9.67</v>
      </c>
      <c r="J51" s="179">
        <f>_xlfn.IFNA(IF($C51 &gt; "2023-24", INDEX(PR24_after_overrides!$D$3:$AU$128, MATCH('Stata dataset (nominal)'!$A51, PR24_after_overrides!$A$3:$A$128, 0), MATCH('Stata dataset (nominal)'!J$1, PR24_after_overrides!$D$2:$AU$2, 0)), INDEX('Cyclical_after overrides'!$A$1:$BD$245,MATCH('Stata dataset (nominal)'!$A51,'Cyclical_after overrides'!$A$1:$A$245,0),MATCH('Stata dataset (nominal)'!J$1,'Cyclical_after overrides'!$A$1:$BD$1,0))), "")</f>
        <v>0.19700000000000001</v>
      </c>
      <c r="K51" s="179">
        <f>_xlfn.IFNA(IF($C51 &gt; "2023-24", INDEX(PR24_after_overrides!$D$3:$AU$128, MATCH('Stata dataset (nominal)'!$A51, PR24_after_overrides!$A$3:$A$128, 0), MATCH('Stata dataset (nominal)'!K$1, PR24_after_overrides!$D$2:$AU$2, 0)), INDEX('Cyclical_after overrides'!$A$1:$BD$245,MATCH('Stata dataset (nominal)'!$A51,'Cyclical_after overrides'!$A$1:$A$245,0),MATCH('Stata dataset (nominal)'!K$1,'Cyclical_after overrides'!$A$1:$BD$1,0))), "")</f>
        <v>0.52500000000000002</v>
      </c>
      <c r="L51" s="179">
        <f>_xlfn.IFNA(IF($C51 &gt; "2023-24", INDEX(PR24_after_overrides!$D$3:$AU$128, MATCH('Stata dataset (nominal)'!$A51, PR24_after_overrides!$A$3:$A$128, 0), MATCH('Stata dataset (nominal)'!L$1, PR24_after_overrides!$D$2:$AU$2, 0)), INDEX('Cyclical_after overrides'!$A$1:$BD$245,MATCH('Stata dataset (nominal)'!$A51,'Cyclical_after overrides'!$A$1:$A$245,0),MATCH('Stata dataset (nominal)'!L$1,'Cyclical_after overrides'!$A$1:$BD$1,0))), "")</f>
        <v>0</v>
      </c>
      <c r="M51" s="179">
        <f>_xlfn.IFNA(IF($C51 &gt; "2023-24", INDEX(PR24_after_overrides!$D$3:$AU$128, MATCH('Stata dataset (nominal)'!$A51, PR24_after_overrides!$A$3:$A$128, 0), MATCH('Stata dataset (nominal)'!M$1, PR24_after_overrides!$D$2:$AU$2, 0)), INDEX('Cyclical_after overrides'!$A$1:$BD$245,MATCH('Stata dataset (nominal)'!$A51,'Cyclical_after overrides'!$A$1:$A$245,0),MATCH('Stata dataset (nominal)'!M$1,'Cyclical_after overrides'!$A$1:$BD$1,0))), "")</f>
        <v>6.26377586</v>
      </c>
      <c r="N51" s="179" t="str">
        <f>_xlfn.IFNA(IF($C51 &gt; "2023-24", INDEX(PR24_after_overrides!$D$3:$AU$128, MATCH('Stata dataset (nominal)'!$A51, PR24_after_overrides!$A$3:$A$128, 0), MATCH('Stata dataset (nominal)'!N$1, PR24_after_overrides!$D$2:$AU$2, 0)), INDEX('Cyclical_after overrides'!$A$1:$BD$245,MATCH('Stata dataset (nominal)'!$A51,'Cyclical_after overrides'!$A$1:$A$245,0),MATCH('Stata dataset (nominal)'!N$1,'Cyclical_after overrides'!$A$1:$BD$1,0))), "")</f>
        <v/>
      </c>
      <c r="O51" s="179">
        <f>_xlfn.IFNA(IF($C51 &gt; "2023-24", INDEX(PR24_after_overrides!$D$3:$AU$128, MATCH('Stata dataset (nominal)'!$A51, PR24_after_overrides!$A$3:$A$128, 0), MATCH('Stata dataset (nominal)'!O$1, PR24_after_overrides!$D$2:$AU$2, 0)), INDEX('Cyclical_after overrides'!$A$1:$BD$245,MATCH('Stata dataset (nominal)'!$A51,'Cyclical_after overrides'!$A$1:$A$245,0),MATCH('Stata dataset (nominal)'!O$1,'Cyclical_after overrides'!$A$1:$BD$1,0))), "")</f>
        <v>45.408000000000001</v>
      </c>
      <c r="P51" s="179">
        <f>_xlfn.IFNA(IF($C51 &gt; "2023-24", INDEX(PR24_after_overrides!$D$3:$AU$128, MATCH('Stata dataset (nominal)'!$A51, PR24_after_overrides!$A$3:$A$128, 0), MATCH('Stata dataset (nominal)'!P$1, PR24_after_overrides!$D$2:$AU$2, 0)), INDEX('Cyclical_after overrides'!$A$1:$BD$245,MATCH('Stata dataset (nominal)'!$A51,'Cyclical_after overrides'!$A$1:$A$245,0),MATCH('Stata dataset (nominal)'!P$1,'Cyclical_after overrides'!$A$1:$BD$1,0))), "")</f>
        <v>26.065000000000001</v>
      </c>
      <c r="Q51" s="179">
        <f>_xlfn.IFNA(IF($C51 &gt; "2023-24", INDEX(PR24_after_overrides!$D$3:$AU$128, MATCH('Stata dataset (nominal)'!$A51, PR24_after_overrides!$A$3:$A$128, 0), MATCH('Stata dataset (nominal)'!Q$1, PR24_after_overrides!$D$2:$AU$2, 0)), INDEX('Cyclical_after overrides'!$A$1:$BD$245,MATCH('Stata dataset (nominal)'!$A51,'Cyclical_after overrides'!$A$1:$A$245,0),MATCH('Stata dataset (nominal)'!Q$1,'Cyclical_after overrides'!$A$1:$BD$1,0))), "")</f>
        <v>1746.1949999999999</v>
      </c>
      <c r="R51" s="179">
        <f>_xlfn.IFNA(IF($C51 &gt; "2023-24", INDEX(PR24_after_overrides!$D$3:$AU$128, MATCH('Stata dataset (nominal)'!$A51, PR24_after_overrides!$A$3:$A$128, 0), MATCH('Stata dataset (nominal)'!R$1, PR24_after_overrides!$D$2:$AU$2, 0)), INDEX('Cyclical_after overrides'!$A$1:$BD$245,MATCH('Stata dataset (nominal)'!$A51,'Cyclical_after overrides'!$A$1:$A$245,0),MATCH('Stata dataset (nominal)'!R$1,'Cyclical_after overrides'!$A$1:$BD$1,0))), "")</f>
        <v>24.091000000000001</v>
      </c>
      <c r="S51" s="179">
        <f>_xlfn.IFNA(IF($C51 &gt; "2023-24", INDEX(PR24_after_overrides!$D$3:$AU$128, MATCH('Stata dataset (nominal)'!$A51, PR24_after_overrides!$A$3:$A$128, 0), MATCH('Stata dataset (nominal)'!S$1, PR24_after_overrides!$D$2:$AU$2, 0)), INDEX('Cyclical_after overrides'!$A$1:$BD$245,MATCH('Stata dataset (nominal)'!$A51,'Cyclical_after overrides'!$A$1:$A$245,0),MATCH('Stata dataset (nominal)'!S$1,'Cyclical_after overrides'!$A$1:$BD$1,0))), "")</f>
        <v>15.99</v>
      </c>
      <c r="T51" s="179">
        <f>_xlfn.IFNA(IF($C51 &gt; "2023-24", INDEX(PR24_after_overrides!$D$3:$AU$128, MATCH('Stata dataset (nominal)'!$A51, PR24_after_overrides!$A$3:$A$128, 0), MATCH('Stata dataset (nominal)'!T$1, PR24_after_overrides!$D$2:$AU$2, 0)), INDEX('Cyclical_after overrides'!$A$1:$BD$245,MATCH('Stata dataset (nominal)'!$A51,'Cyclical_after overrides'!$A$1:$A$245,0),MATCH('Stata dataset (nominal)'!T$1,'Cyclical_after overrides'!$A$1:$BD$1,0))), "")</f>
        <v>1055.547</v>
      </c>
      <c r="U51" s="179">
        <f>_xlfn.IFNA(IF($C51 &gt; "2023-24", INDEX(PR24_after_overrides!$D$3:$AU$128, MATCH('Stata dataset (nominal)'!$A51, PR24_after_overrides!$A$3:$A$128, 0), MATCH('Stata dataset (nominal)'!U$1, PR24_after_overrides!$D$2:$AU$2, 0)), INDEX('Cyclical_after overrides'!$A$1:$BD$245,MATCH('Stata dataset (nominal)'!$A51,'Cyclical_after overrides'!$A$1:$A$245,0),MATCH('Stata dataset (nominal)'!U$1,'Cyclical_after overrides'!$A$1:$BD$1,0))), "")</f>
        <v>29.767480764103812</v>
      </c>
      <c r="V51" s="179">
        <f>_xlfn.IFNA(IF($C51 &gt; "2023-24", INDEX(PR24_after_overrides!$D$3:$AU$128, MATCH('Stata dataset (nominal)'!$A51, PR24_after_overrides!$A$3:$A$128, 0), MATCH('Stata dataset (nominal)'!V$1, PR24_after_overrides!$D$2:$AU$2, 0)), INDEX('Cyclical_after overrides'!$A$1:$BD$245,MATCH('Stata dataset (nominal)'!$A51,'Cyclical_after overrides'!$A$1:$A$245,0),MATCH('Stata dataset (nominal)'!V$1,'Cyclical_after overrides'!$A$1:$BD$1,0))), "")</f>
        <v>131.21419340439184</v>
      </c>
      <c r="W51" s="179">
        <f>_xlfn.IFNA(IF($C51 &gt; "2023-24", INDEX(PR24_after_overrides!$D$3:$AU$128, MATCH('Stata dataset (nominal)'!$A51, PR24_after_overrides!$A$3:$A$128, 0), MATCH('Stata dataset (nominal)'!W$1, PR24_after_overrides!$D$2:$AU$2, 0)), INDEX('Cyclical_after overrides'!$A$1:$BD$245,MATCH('Stata dataset (nominal)'!$A51,'Cyclical_after overrides'!$A$1:$A$245,0),MATCH('Stata dataset (nominal)'!W$1,'Cyclical_after overrides'!$A$1:$BD$1,0))), "")</f>
        <v>2.6261873373078362</v>
      </c>
      <c r="X51" s="179">
        <f>_xlfn.IFNA(IF($C51 &gt; "2023-24", INDEX(PR24_after_overrides!$D$3:$AU$128, MATCH('Stata dataset (nominal)'!$A51, PR24_after_overrides!$A$3:$A$128, 0), MATCH('Stata dataset (nominal)'!X$1, PR24_after_overrides!$D$2:$AU$2, 0)), INDEX('Cyclical_after overrides'!$A$1:$BD$245,MATCH('Stata dataset (nominal)'!$A51,'Cyclical_after overrides'!$A$1:$A$245,0),MATCH('Stata dataset (nominal)'!X$1,'Cyclical_after overrides'!$A$1:$BD$1,0))), "")</f>
        <v>11.381666774000607</v>
      </c>
      <c r="Y51" s="179">
        <f>_xlfn.IFNA(IF($C51 &gt; "2023-24", INDEX(PR24_after_overrides!$D$3:$AU$128, MATCH('Stata dataset (nominal)'!$A51, PR24_after_overrides!$A$3:$A$128, 0), MATCH('Stata dataset (nominal)'!Y$1, PR24_after_overrides!$D$2:$AU$2, 0)), INDEX('Cyclical_after overrides'!$A$1:$BD$245,MATCH('Stata dataset (nominal)'!$A51,'Cyclical_after overrides'!$A$1:$A$245,0),MATCH('Stata dataset (nominal)'!Y$1,'Cyclical_after overrides'!$A$1:$BD$1,0))), "")</f>
        <v>17.339598574106692</v>
      </c>
      <c r="Z51" s="179">
        <f>_xlfn.IFNA(IF($C51 &gt; "2023-24", INDEX(PR24_after_overrides!$D$3:$AU$128, MATCH('Stata dataset (nominal)'!$A51, PR24_after_overrides!$A$3:$A$128, 0), MATCH('Stata dataset (nominal)'!Z$1, PR24_after_overrides!$D$2:$AU$2, 0)), INDEX('Cyclical_after overrides'!$A$1:$BD$245,MATCH('Stata dataset (nominal)'!$A51,'Cyclical_after overrides'!$A$1:$A$245,0),MATCH('Stata dataset (nominal)'!Z$1,'Cyclical_after overrides'!$A$1:$BD$1,0))), "")</f>
        <v>17.339598574106692</v>
      </c>
      <c r="AA51" s="179">
        <f>_xlfn.IFNA(IF($C51 &gt; "2023-24", INDEX(PR24_after_overrides!$D$3:$AU$128, MATCH('Stata dataset (nominal)'!$A51, PR24_after_overrides!$A$3:$A$128, 0), MATCH('Stata dataset (nominal)'!AA$1, PR24_after_overrides!$D$2:$AU$2, 0)), INDEX('Cyclical_after overrides'!$A$1:$BD$245,MATCH('Stata dataset (nominal)'!$A51,'Cyclical_after overrides'!$A$1:$A$245,0),MATCH('Stata dataset (nominal)'!AA$1,'Cyclical_after overrides'!$A$1:$BD$1,0))), "")</f>
        <v>1223.2874201221061</v>
      </c>
      <c r="AB51" s="179">
        <f>INDEX(Depreciation!$U$5:$U$318, MATCH('Stata dataset (nominal)'!$A51, Depreciation!$A$5:$A$318, 0))</f>
        <v>9.7743386900000004</v>
      </c>
      <c r="AC51" s="180">
        <f t="shared" si="1"/>
        <v>7.4262680551470712</v>
      </c>
      <c r="AD51" s="72">
        <f>INDEX(Recharges!$V$5:$V$318, MATCH('Stata dataset (nominal)'!$A51, Recharges!$A$5:$A$318, 0))</f>
        <v>3.7846647667026723</v>
      </c>
    </row>
    <row r="52" spans="1:30" x14ac:dyDescent="0.4">
      <c r="A52" s="160" t="str">
        <f t="shared" si="0"/>
        <v>NWT16</v>
      </c>
      <c r="B52" s="160" t="s">
        <v>289</v>
      </c>
      <c r="C52" s="160" t="s">
        <v>247</v>
      </c>
      <c r="D52" s="179">
        <f>_xlfn.IFNA(IF($C52 &gt; "2023-24", INDEX(PR24_after_overrides!$D$3:$AU$128, MATCH('Stata dataset (nominal)'!$A52, PR24_after_overrides!$A$3:$A$128, 0), MATCH('Stata dataset (nominal)'!D$1, PR24_after_overrides!$D$2:$AU$2, 0)), INDEX('Cyclical_after overrides'!$A$1:$BD$245,MATCH('Stata dataset (nominal)'!$A52,'Cyclical_after overrides'!$A$1:$A$245,0),MATCH('Stata dataset (nominal)'!D$1,'Cyclical_after overrides'!$A$1:$BD$1,0))), "")</f>
        <v>1.2283693843594008</v>
      </c>
      <c r="E52" s="179">
        <f>_xlfn.IFNA(IF($C52 &gt; "2023-24", INDEX(PR24_after_overrides!$D$3:$AU$128, MATCH('Stata dataset (nominal)'!$A52, PR24_after_overrides!$A$3:$A$128, 0), MATCH('Stata dataset (nominal)'!E$1, PR24_after_overrides!$D$2:$AU$2, 0)), INDEX('Cyclical_after overrides'!$A$1:$BD$245,MATCH('Stata dataset (nominal)'!$A52,'Cyclical_after overrides'!$A$1:$A$245,0),MATCH('Stata dataset (nominal)'!E$1,'Cyclical_after overrides'!$A$1:$BD$1,0))), "")</f>
        <v>28.749821587395296</v>
      </c>
      <c r="F52" s="179">
        <f>_xlfn.IFNA(IF($C52 &gt; "2023-24", INDEX(PR24_after_overrides!$D$3:$AU$128, MATCH('Stata dataset (nominal)'!$A52, PR24_after_overrides!$A$3:$A$128, 0), MATCH('Stata dataset (nominal)'!F$1, PR24_after_overrides!$D$2:$AU$2, 0)), INDEX('Cyclical_after overrides'!$A$1:$BD$245,MATCH('Stata dataset (nominal)'!$A52,'Cyclical_after overrides'!$A$1:$A$245,0),MATCH('Stata dataset (nominal)'!F$1,'Cyclical_after overrides'!$A$1:$BD$1,0))), "")</f>
        <v>11.126874997576611</v>
      </c>
      <c r="G52" s="179">
        <f>_xlfn.IFNA(IF($C52 &gt; "2023-24", INDEX(PR24_after_overrides!$D$3:$AU$128, MATCH('Stata dataset (nominal)'!$A52, PR24_after_overrides!$A$3:$A$128, 0), MATCH('Stata dataset (nominal)'!G$1, PR24_after_overrides!$D$2:$AU$2, 0)), INDEX('Cyclical_after overrides'!$A$1:$BD$245,MATCH('Stata dataset (nominal)'!$A52,'Cyclical_after overrides'!$A$1:$A$245,0),MATCH('Stata dataset (nominal)'!G$1,'Cyclical_after overrides'!$A$1:$BD$1,0))), "")</f>
        <v>60.020538136595206</v>
      </c>
      <c r="H52" s="179">
        <f>_xlfn.IFNA(IF($C52 &gt; "2023-24", INDEX(PR24_after_overrides!$D$3:$AU$128, MATCH('Stata dataset (nominal)'!$A52, PR24_after_overrides!$A$3:$A$128, 0), MATCH('Stata dataset (nominal)'!H$1, PR24_after_overrides!$D$2:$AU$2, 0)), INDEX('Cyclical_after overrides'!$A$1:$BD$245,MATCH('Stata dataset (nominal)'!$A52,'Cyclical_after overrides'!$A$1:$A$245,0),MATCH('Stata dataset (nominal)'!H$1,'Cyclical_after overrides'!$A$1:$BD$1,0))), "")</f>
        <v>4.7256535440688765</v>
      </c>
      <c r="I52" s="179">
        <f>_xlfn.IFNA(IF($C52 &gt; "2023-24", INDEX(PR24_after_overrides!$D$3:$AU$128, MATCH('Stata dataset (nominal)'!$A52, PR24_after_overrides!$A$3:$A$128, 0), MATCH('Stata dataset (nominal)'!I$1, PR24_after_overrides!$D$2:$AU$2, 0)), INDEX('Cyclical_after overrides'!$A$1:$BD$245,MATCH('Stata dataset (nominal)'!$A52,'Cyclical_after overrides'!$A$1:$A$245,0),MATCH('Stata dataset (nominal)'!I$1,'Cyclical_after overrides'!$A$1:$BD$1,0))), "")</f>
        <v>9.4381961563878729</v>
      </c>
      <c r="J52" s="179" t="str">
        <f>_xlfn.IFNA(IF($C52 &gt; "2023-24", INDEX(PR24_after_overrides!$D$3:$AU$128, MATCH('Stata dataset (nominal)'!$A52, PR24_after_overrides!$A$3:$A$128, 0), MATCH('Stata dataset (nominal)'!J$1, PR24_after_overrides!$D$2:$AU$2, 0)), INDEX('Cyclical_after overrides'!$A$1:$BD$245,MATCH('Stata dataset (nominal)'!$A52,'Cyclical_after overrides'!$A$1:$A$245,0),MATCH('Stata dataset (nominal)'!J$1,'Cyclical_after overrides'!$A$1:$BD$1,0))), "")</f>
        <v/>
      </c>
      <c r="K52" s="179" t="str">
        <f>_xlfn.IFNA(IF($C52 &gt; "2023-24", INDEX(PR24_after_overrides!$D$3:$AU$128, MATCH('Stata dataset (nominal)'!$A52, PR24_after_overrides!$A$3:$A$128, 0), MATCH('Stata dataset (nominal)'!K$1, PR24_after_overrides!$D$2:$AU$2, 0)), INDEX('Cyclical_after overrides'!$A$1:$BD$245,MATCH('Stata dataset (nominal)'!$A52,'Cyclical_after overrides'!$A$1:$A$245,0),MATCH('Stata dataset (nominal)'!K$1,'Cyclical_after overrides'!$A$1:$BD$1,0))), "")</f>
        <v/>
      </c>
      <c r="L52" s="179">
        <f>_xlfn.IFNA(IF($C52 &gt; "2023-24", INDEX(PR24_after_overrides!$D$3:$AU$128, MATCH('Stata dataset (nominal)'!$A52, PR24_after_overrides!$A$3:$A$128, 0), MATCH('Stata dataset (nominal)'!L$1, PR24_after_overrides!$D$2:$AU$2, 0)), INDEX('Cyclical_after overrides'!$A$1:$BD$245,MATCH('Stata dataset (nominal)'!$A52,'Cyclical_after overrides'!$A$1:$A$245,0),MATCH('Stata dataset (nominal)'!L$1,'Cyclical_after overrides'!$A$1:$BD$1,0))), "")</f>
        <v>0</v>
      </c>
      <c r="M52" s="179">
        <f>_xlfn.IFNA(IF($C52 &gt; "2023-24", INDEX(PR24_after_overrides!$D$3:$AU$128, MATCH('Stata dataset (nominal)'!$A52, PR24_after_overrides!$A$3:$A$128, 0), MATCH('Stata dataset (nominal)'!M$1, PR24_after_overrides!$D$2:$AU$2, 0)), INDEX('Cyclical_after overrides'!$A$1:$BD$245,MATCH('Stata dataset (nominal)'!$A52,'Cyclical_after overrides'!$A$1:$A$245,0),MATCH('Stata dataset (nominal)'!M$1,'Cyclical_after overrides'!$A$1:$BD$1,0))), "")</f>
        <v>11.80265563</v>
      </c>
      <c r="N52" s="179" t="str">
        <f>_xlfn.IFNA(IF($C52 &gt; "2023-24", INDEX(PR24_after_overrides!$D$3:$AU$128, MATCH('Stata dataset (nominal)'!$A52, PR24_after_overrides!$A$3:$A$128, 0), MATCH('Stata dataset (nominal)'!N$1, PR24_after_overrides!$D$2:$AU$2, 0)), INDEX('Cyclical_after overrides'!$A$1:$BD$245,MATCH('Stata dataset (nominal)'!$A52,'Cyclical_after overrides'!$A$1:$A$245,0),MATCH('Stata dataset (nominal)'!N$1,'Cyclical_after overrides'!$A$1:$BD$1,0))), "")</f>
        <v/>
      </c>
      <c r="O52" s="179">
        <f>_xlfn.IFNA(IF($C52 &gt; "2023-24", INDEX(PR24_after_overrides!$D$3:$AU$128, MATCH('Stata dataset (nominal)'!$A52, PR24_after_overrides!$A$3:$A$128, 0), MATCH('Stata dataset (nominal)'!O$1, PR24_after_overrides!$D$2:$AU$2, 0)), INDEX('Cyclical_after overrides'!$A$1:$BD$245,MATCH('Stata dataset (nominal)'!$A52,'Cyclical_after overrides'!$A$1:$A$245,0),MATCH('Stata dataset (nominal)'!O$1,'Cyclical_after overrides'!$A$1:$BD$1,0))), "")</f>
        <v>45.009</v>
      </c>
      <c r="P52" s="179">
        <f>_xlfn.IFNA(IF($C52 &gt; "2023-24", INDEX(PR24_after_overrides!$D$3:$AU$128, MATCH('Stata dataset (nominal)'!$A52, PR24_after_overrides!$A$3:$A$128, 0), MATCH('Stata dataset (nominal)'!P$1, PR24_after_overrides!$D$2:$AU$2, 0)), INDEX('Cyclical_after overrides'!$A$1:$BD$245,MATCH('Stata dataset (nominal)'!$A52,'Cyclical_after overrides'!$A$1:$A$245,0),MATCH('Stata dataset (nominal)'!P$1,'Cyclical_after overrides'!$A$1:$BD$1,0))), "")</f>
        <v>25.12</v>
      </c>
      <c r="Q52" s="179">
        <f>_xlfn.IFNA(IF($C52 &gt; "2023-24", INDEX(PR24_after_overrides!$D$3:$AU$128, MATCH('Stata dataset (nominal)'!$A52, PR24_after_overrides!$A$3:$A$128, 0), MATCH('Stata dataset (nominal)'!Q$1, PR24_after_overrides!$D$2:$AU$2, 0)), INDEX('Cyclical_after overrides'!$A$1:$BD$245,MATCH('Stata dataset (nominal)'!$A52,'Cyclical_after overrides'!$A$1:$A$245,0),MATCH('Stata dataset (nominal)'!Q$1,'Cyclical_after overrides'!$A$1:$BD$1,0))), "")</f>
        <v>1714.54</v>
      </c>
      <c r="R52" s="179">
        <f>_xlfn.IFNA(IF($C52 &gt; "2023-24", INDEX(PR24_after_overrides!$D$3:$AU$128, MATCH('Stata dataset (nominal)'!$A52, PR24_after_overrides!$A$3:$A$128, 0), MATCH('Stata dataset (nominal)'!R$1, PR24_after_overrides!$D$2:$AU$2, 0)), INDEX('Cyclical_after overrides'!$A$1:$BD$245,MATCH('Stata dataset (nominal)'!$A52,'Cyclical_after overrides'!$A$1:$A$245,0),MATCH('Stata dataset (nominal)'!R$1,'Cyclical_after overrides'!$A$1:$BD$1,0))), "")</f>
        <v>25.068000000000001</v>
      </c>
      <c r="S52" s="179">
        <f>_xlfn.IFNA(IF($C52 &gt; "2023-24", INDEX(PR24_after_overrides!$D$3:$AU$128, MATCH('Stata dataset (nominal)'!$A52, PR24_after_overrides!$A$3:$A$128, 0), MATCH('Stata dataset (nominal)'!S$1, PR24_after_overrides!$D$2:$AU$2, 0)), INDEX('Cyclical_after overrides'!$A$1:$BD$245,MATCH('Stata dataset (nominal)'!$A52,'Cyclical_after overrides'!$A$1:$A$245,0),MATCH('Stata dataset (nominal)'!S$1,'Cyclical_after overrides'!$A$1:$BD$1,0))), "")</f>
        <v>16.728999999999999</v>
      </c>
      <c r="T52" s="179">
        <f>_xlfn.IFNA(IF($C52 &gt; "2023-24", INDEX(PR24_after_overrides!$D$3:$AU$128, MATCH('Stata dataset (nominal)'!$A52, PR24_after_overrides!$A$3:$A$128, 0), MATCH('Stata dataset (nominal)'!T$1, PR24_after_overrides!$D$2:$AU$2, 0)), INDEX('Cyclical_after overrides'!$A$1:$BD$245,MATCH('Stata dataset (nominal)'!$A52,'Cyclical_after overrides'!$A$1:$A$245,0),MATCH('Stata dataset (nominal)'!T$1,'Cyclical_after overrides'!$A$1:$BD$1,0))), "")</f>
        <v>1098.587</v>
      </c>
      <c r="U52" s="179">
        <f>_xlfn.IFNA(IF($C52 &gt; "2023-24", INDEX(PR24_after_overrides!$D$3:$AU$128, MATCH('Stata dataset (nominal)'!$A52, PR24_after_overrides!$A$3:$A$128, 0), MATCH('Stata dataset (nominal)'!U$1, PR24_after_overrides!$D$2:$AU$2, 0)), INDEX('Cyclical_after overrides'!$A$1:$BD$245,MATCH('Stata dataset (nominal)'!$A52,'Cyclical_after overrides'!$A$1:$A$245,0),MATCH('Stata dataset (nominal)'!U$1,'Cyclical_after overrides'!$A$1:$BD$1,0))), "")</f>
        <v>29.798683979464229</v>
      </c>
      <c r="V52" s="179">
        <f>_xlfn.IFNA(IF($C52 &gt; "2023-24", INDEX(PR24_after_overrides!$D$3:$AU$128, MATCH('Stata dataset (nominal)'!$A52, PR24_after_overrides!$A$3:$A$128, 0), MATCH('Stata dataset (nominal)'!V$1, PR24_after_overrides!$D$2:$AU$2, 0)), INDEX('Cyclical_after overrides'!$A$1:$BD$245,MATCH('Stata dataset (nominal)'!$A52,'Cyclical_after overrides'!$A$1:$A$245,0),MATCH('Stata dataset (nominal)'!V$1,'Cyclical_after overrides'!$A$1:$BD$1,0))), "")</f>
        <v>131.20697558921617</v>
      </c>
      <c r="W52" s="179">
        <f>_xlfn.IFNA(IF($C52 &gt; "2023-24", INDEX(PR24_after_overrides!$D$3:$AU$128, MATCH('Stata dataset (nominal)'!$A52, PR24_after_overrides!$A$3:$A$128, 0), MATCH('Stata dataset (nominal)'!W$1, PR24_after_overrides!$D$2:$AU$2, 0)), INDEX('Cyclical_after overrides'!$A$1:$BD$245,MATCH('Stata dataset (nominal)'!$A52,'Cyclical_after overrides'!$A$1:$A$245,0),MATCH('Stata dataset (nominal)'!W$1,'Cyclical_after overrides'!$A$1:$BD$1,0))), "")</f>
        <v>2.6036455029395378</v>
      </c>
      <c r="X52" s="179">
        <f>_xlfn.IFNA(IF($C52 &gt; "2023-24", INDEX(PR24_after_overrides!$D$3:$AU$128, MATCH('Stata dataset (nominal)'!$A52, PR24_after_overrides!$A$3:$A$128, 0), MATCH('Stata dataset (nominal)'!X$1, PR24_after_overrides!$D$2:$AU$2, 0)), INDEX('Cyclical_after overrides'!$A$1:$BD$245,MATCH('Stata dataset (nominal)'!$A52,'Cyclical_after overrides'!$A$1:$A$245,0),MATCH('Stata dataset (nominal)'!X$1,'Cyclical_after overrides'!$A$1:$BD$1,0))), "")</f>
        <v>11.381666774000607</v>
      </c>
      <c r="Y52" s="179">
        <f>_xlfn.IFNA(IF($C52 &gt; "2023-24", INDEX(PR24_after_overrides!$D$3:$AU$128, MATCH('Stata dataset (nominal)'!$A52, PR24_after_overrides!$A$3:$A$128, 0), MATCH('Stata dataset (nominal)'!Y$1, PR24_after_overrides!$D$2:$AU$2, 0)), INDEX('Cyclical_after overrides'!$A$1:$BD$245,MATCH('Stata dataset (nominal)'!$A52,'Cyclical_after overrides'!$A$1:$A$245,0),MATCH('Stata dataset (nominal)'!Y$1,'Cyclical_after overrides'!$A$1:$BD$1,0))), "")</f>
        <v>17.354454388349666</v>
      </c>
      <c r="Z52" s="179">
        <f>_xlfn.IFNA(IF($C52 &gt; "2023-24", INDEX(PR24_after_overrides!$D$3:$AU$128, MATCH('Stata dataset (nominal)'!$A52, PR24_after_overrides!$A$3:$A$128, 0), MATCH('Stata dataset (nominal)'!Z$1, PR24_after_overrides!$D$2:$AU$2, 0)), INDEX('Cyclical_after overrides'!$A$1:$BD$245,MATCH('Stata dataset (nominal)'!$A52,'Cyclical_after overrides'!$A$1:$A$245,0),MATCH('Stata dataset (nominal)'!Z$1,'Cyclical_after overrides'!$A$1:$BD$1,0))), "")</f>
        <v>17.354454388349666</v>
      </c>
      <c r="AA52" s="179">
        <f>_xlfn.IFNA(IF($C52 &gt; "2023-24", INDEX(PR24_after_overrides!$D$3:$AU$128, MATCH('Stata dataset (nominal)'!$A52, PR24_after_overrides!$A$3:$A$128, 0), MATCH('Stata dataset (nominal)'!AA$1, PR24_after_overrides!$D$2:$AU$2, 0)), INDEX('Cyclical_after overrides'!$A$1:$BD$245,MATCH('Stata dataset (nominal)'!$A52,'Cyclical_after overrides'!$A$1:$A$245,0),MATCH('Stata dataset (nominal)'!AA$1,'Cyclical_after overrides'!$A$1:$BD$1,0))), "")</f>
        <v>1174.1260000000002</v>
      </c>
      <c r="AB52" s="179">
        <f>INDEX(Depreciation!$U$5:$U$318, MATCH('Stata dataset (nominal)'!$A52, Depreciation!$A$5:$A$318, 0))</f>
        <v>6.2440696475367901</v>
      </c>
      <c r="AC52" s="180">
        <f t="shared" si="1"/>
        <v>7.4262680551470712</v>
      </c>
      <c r="AD52" s="72">
        <f>INDEX(Recharges!$V$5:$V$318, MATCH('Stata dataset (nominal)'!$A52, Recharges!$A$5:$A$318, 0))</f>
        <v>4.164831329316331</v>
      </c>
    </row>
    <row r="53" spans="1:30" x14ac:dyDescent="0.4">
      <c r="A53" s="160" t="str">
        <f t="shared" si="0"/>
        <v>NWT17</v>
      </c>
      <c r="B53" s="160" t="s">
        <v>289</v>
      </c>
      <c r="C53" s="160" t="s">
        <v>249</v>
      </c>
      <c r="D53" s="179">
        <f>_xlfn.IFNA(IF($C53 &gt; "2023-24", INDEX(PR24_after_overrides!$D$3:$AU$128, MATCH('Stata dataset (nominal)'!$A53, PR24_after_overrides!$A$3:$A$128, 0), MATCH('Stata dataset (nominal)'!D$1, PR24_after_overrides!$D$2:$AU$2, 0)), INDEX('Cyclical_after overrides'!$A$1:$BD$245,MATCH('Stata dataset (nominal)'!$A53,'Cyclical_after overrides'!$A$1:$A$245,0),MATCH('Stata dataset (nominal)'!D$1,'Cyclical_after overrides'!$A$1:$BD$1,0))), "")</f>
        <v>1.2117357406647515</v>
      </c>
      <c r="E53" s="179">
        <f>_xlfn.IFNA(IF($C53 &gt; "2023-24", INDEX(PR24_after_overrides!$D$3:$AU$128, MATCH('Stata dataset (nominal)'!$A53, PR24_after_overrides!$A$3:$A$128, 0), MATCH('Stata dataset (nominal)'!E$1, PR24_after_overrides!$D$2:$AU$2, 0)), INDEX('Cyclical_after overrides'!$A$1:$BD$245,MATCH('Stata dataset (nominal)'!$A53,'Cyclical_after overrides'!$A$1:$A$245,0),MATCH('Stata dataset (nominal)'!E$1,'Cyclical_after overrides'!$A$1:$BD$1,0))), "")</f>
        <v>29.185823983015275</v>
      </c>
      <c r="F53" s="179">
        <f>_xlfn.IFNA(IF($C53 &gt; "2023-24", INDEX(PR24_after_overrides!$D$3:$AU$128, MATCH('Stata dataset (nominal)'!$A53, PR24_after_overrides!$A$3:$A$128, 0), MATCH('Stata dataset (nominal)'!F$1, PR24_after_overrides!$D$2:$AU$2, 0)), INDEX('Cyclical_after overrides'!$A$1:$BD$245,MATCH('Stata dataset (nominal)'!$A53,'Cyclical_after overrides'!$A$1:$A$245,0),MATCH('Stata dataset (nominal)'!F$1,'Cyclical_after overrides'!$A$1:$BD$1,0))), "")</f>
        <v>12.124423259567124</v>
      </c>
      <c r="G53" s="179">
        <f>_xlfn.IFNA(IF($C53 &gt; "2023-24", INDEX(PR24_after_overrides!$D$3:$AU$128, MATCH('Stata dataset (nominal)'!$A53, PR24_after_overrides!$A$3:$A$128, 0), MATCH('Stata dataset (nominal)'!G$1, PR24_after_overrides!$D$2:$AU$2, 0)), INDEX('Cyclical_after overrides'!$A$1:$BD$245,MATCH('Stata dataset (nominal)'!$A53,'Cyclical_after overrides'!$A$1:$A$245,0),MATCH('Stata dataset (nominal)'!G$1,'Cyclical_after overrides'!$A$1:$BD$1,0))), "")</f>
        <v>51.379321039999965</v>
      </c>
      <c r="H53" s="179">
        <f>_xlfn.IFNA(IF($C53 &gt; "2023-24", INDEX(PR24_after_overrides!$D$3:$AU$128, MATCH('Stata dataset (nominal)'!$A53, PR24_after_overrides!$A$3:$A$128, 0), MATCH('Stata dataset (nominal)'!H$1, PR24_after_overrides!$D$2:$AU$2, 0)), INDEX('Cyclical_after overrides'!$A$1:$BD$245,MATCH('Stata dataset (nominal)'!$A53,'Cyclical_after overrides'!$A$1:$A$245,0),MATCH('Stata dataset (nominal)'!H$1,'Cyclical_after overrides'!$A$1:$BD$1,0))), "")</f>
        <v>4.8556139836633152</v>
      </c>
      <c r="I53" s="179">
        <f>_xlfn.IFNA(IF($C53 &gt; "2023-24", INDEX(PR24_after_overrides!$D$3:$AU$128, MATCH('Stata dataset (nominal)'!$A53, PR24_after_overrides!$A$3:$A$128, 0), MATCH('Stata dataset (nominal)'!I$1, PR24_after_overrides!$D$2:$AU$2, 0)), INDEX('Cyclical_after overrides'!$A$1:$BD$245,MATCH('Stata dataset (nominal)'!$A53,'Cyclical_after overrides'!$A$1:$A$245,0),MATCH('Stata dataset (nominal)'!I$1,'Cyclical_after overrides'!$A$1:$BD$1,0))), "")</f>
        <v>9.9821991071788965</v>
      </c>
      <c r="J53" s="179" t="str">
        <f>_xlfn.IFNA(IF($C53 &gt; "2023-24", INDEX(PR24_after_overrides!$D$3:$AU$128, MATCH('Stata dataset (nominal)'!$A53, PR24_after_overrides!$A$3:$A$128, 0), MATCH('Stata dataset (nominal)'!J$1, PR24_after_overrides!$D$2:$AU$2, 0)), INDEX('Cyclical_after overrides'!$A$1:$BD$245,MATCH('Stata dataset (nominal)'!$A53,'Cyclical_after overrides'!$A$1:$A$245,0),MATCH('Stata dataset (nominal)'!J$1,'Cyclical_after overrides'!$A$1:$BD$1,0))), "")</f>
        <v/>
      </c>
      <c r="K53" s="179" t="str">
        <f>_xlfn.IFNA(IF($C53 &gt; "2023-24", INDEX(PR24_after_overrides!$D$3:$AU$128, MATCH('Stata dataset (nominal)'!$A53, PR24_after_overrides!$A$3:$A$128, 0), MATCH('Stata dataset (nominal)'!K$1, PR24_after_overrides!$D$2:$AU$2, 0)), INDEX('Cyclical_after overrides'!$A$1:$BD$245,MATCH('Stata dataset (nominal)'!$A53,'Cyclical_after overrides'!$A$1:$A$245,0),MATCH('Stata dataset (nominal)'!K$1,'Cyclical_after overrides'!$A$1:$BD$1,0))), "")</f>
        <v/>
      </c>
      <c r="L53" s="179">
        <f>_xlfn.IFNA(IF($C53 &gt; "2023-24", INDEX(PR24_after_overrides!$D$3:$AU$128, MATCH('Stata dataset (nominal)'!$A53, PR24_after_overrides!$A$3:$A$128, 0), MATCH('Stata dataset (nominal)'!L$1, PR24_after_overrides!$D$2:$AU$2, 0)), INDEX('Cyclical_after overrides'!$A$1:$BD$245,MATCH('Stata dataset (nominal)'!$A53,'Cyclical_after overrides'!$A$1:$A$245,0),MATCH('Stata dataset (nominal)'!L$1,'Cyclical_after overrides'!$A$1:$BD$1,0))), "")</f>
        <v>0</v>
      </c>
      <c r="M53" s="179">
        <f>_xlfn.IFNA(IF($C53 &gt; "2023-24", INDEX(PR24_after_overrides!$D$3:$AU$128, MATCH('Stata dataset (nominal)'!$A53, PR24_after_overrides!$A$3:$A$128, 0), MATCH('Stata dataset (nominal)'!M$1, PR24_after_overrides!$D$2:$AU$2, 0)), INDEX('Cyclical_after overrides'!$A$1:$BD$245,MATCH('Stata dataset (nominal)'!$A53,'Cyclical_after overrides'!$A$1:$A$245,0),MATCH('Stata dataset (nominal)'!M$1,'Cyclical_after overrides'!$A$1:$BD$1,0))), "")</f>
        <v>13.1091259</v>
      </c>
      <c r="N53" s="179" t="str">
        <f>_xlfn.IFNA(IF($C53 &gt; "2023-24", INDEX(PR24_after_overrides!$D$3:$AU$128, MATCH('Stata dataset (nominal)'!$A53, PR24_after_overrides!$A$3:$A$128, 0), MATCH('Stata dataset (nominal)'!N$1, PR24_after_overrides!$D$2:$AU$2, 0)), INDEX('Cyclical_after overrides'!$A$1:$BD$245,MATCH('Stata dataset (nominal)'!$A53,'Cyclical_after overrides'!$A$1:$A$245,0),MATCH('Stata dataset (nominal)'!N$1,'Cyclical_after overrides'!$A$1:$BD$1,0))), "")</f>
        <v/>
      </c>
      <c r="O53" s="179">
        <f>_xlfn.IFNA(IF($C53 &gt; "2023-24", INDEX(PR24_after_overrides!$D$3:$AU$128, MATCH('Stata dataset (nominal)'!$A53, PR24_after_overrides!$A$3:$A$128, 0), MATCH('Stata dataset (nominal)'!O$1, PR24_after_overrides!$D$2:$AU$2, 0)), INDEX('Cyclical_after overrides'!$A$1:$BD$245,MATCH('Stata dataset (nominal)'!$A53,'Cyclical_after overrides'!$A$1:$A$245,0),MATCH('Stata dataset (nominal)'!O$1,'Cyclical_after overrides'!$A$1:$BD$1,0))), "")</f>
        <v>44.616999999999997</v>
      </c>
      <c r="P53" s="179">
        <f>_xlfn.IFNA(IF($C53 &gt; "2023-24", INDEX(PR24_after_overrides!$D$3:$AU$128, MATCH('Stata dataset (nominal)'!$A53, PR24_after_overrides!$A$3:$A$128, 0), MATCH('Stata dataset (nominal)'!P$1, PR24_after_overrides!$D$2:$AU$2, 0)), INDEX('Cyclical_after overrides'!$A$1:$BD$245,MATCH('Stata dataset (nominal)'!$A53,'Cyclical_after overrides'!$A$1:$A$245,0),MATCH('Stata dataset (nominal)'!P$1,'Cyclical_after overrides'!$A$1:$BD$1,0))), "")</f>
        <v>24.681999999999999</v>
      </c>
      <c r="Q53" s="179">
        <f>_xlfn.IFNA(IF($C53 &gt; "2023-24", INDEX(PR24_after_overrides!$D$3:$AU$128, MATCH('Stata dataset (nominal)'!$A53, PR24_after_overrides!$A$3:$A$128, 0), MATCH('Stata dataset (nominal)'!Q$1, PR24_after_overrides!$D$2:$AU$2, 0)), INDEX('Cyclical_after overrides'!$A$1:$BD$245,MATCH('Stata dataset (nominal)'!$A53,'Cyclical_after overrides'!$A$1:$A$245,0),MATCH('Stata dataset (nominal)'!Q$1,'Cyclical_after overrides'!$A$1:$BD$1,0))), "")</f>
        <v>1688.94</v>
      </c>
      <c r="R53" s="179">
        <f>_xlfn.IFNA(IF($C53 &gt; "2023-24", INDEX(PR24_after_overrides!$D$3:$AU$128, MATCH('Stata dataset (nominal)'!$A53, PR24_after_overrides!$A$3:$A$128, 0), MATCH('Stata dataset (nominal)'!R$1, PR24_after_overrides!$D$2:$AU$2, 0)), INDEX('Cyclical_after overrides'!$A$1:$BD$245,MATCH('Stata dataset (nominal)'!$A53,'Cyclical_after overrides'!$A$1:$A$245,0),MATCH('Stata dataset (nominal)'!R$1,'Cyclical_after overrides'!$A$1:$BD$1,0))), "")</f>
        <v>25.995999999999999</v>
      </c>
      <c r="S53" s="179">
        <f>_xlfn.IFNA(IF($C53 &gt; "2023-24", INDEX(PR24_after_overrides!$D$3:$AU$128, MATCH('Stata dataset (nominal)'!$A53, PR24_after_overrides!$A$3:$A$128, 0), MATCH('Stata dataset (nominal)'!S$1, PR24_after_overrides!$D$2:$AU$2, 0)), INDEX('Cyclical_after overrides'!$A$1:$BD$245,MATCH('Stata dataset (nominal)'!$A53,'Cyclical_after overrides'!$A$1:$A$245,0),MATCH('Stata dataset (nominal)'!S$1,'Cyclical_after overrides'!$A$1:$BD$1,0))), "")</f>
        <v>44.369</v>
      </c>
      <c r="T53" s="179">
        <f>_xlfn.IFNA(IF($C53 &gt; "2023-24", INDEX(PR24_after_overrides!$D$3:$AU$128, MATCH('Stata dataset (nominal)'!$A53, PR24_after_overrides!$A$3:$A$128, 0), MATCH('Stata dataset (nominal)'!T$1, PR24_after_overrides!$D$2:$AU$2, 0)), INDEX('Cyclical_after overrides'!$A$1:$BD$245,MATCH('Stata dataset (nominal)'!$A53,'Cyclical_after overrides'!$A$1:$A$245,0),MATCH('Stata dataset (nominal)'!T$1,'Cyclical_after overrides'!$A$1:$BD$1,0))), "")</f>
        <v>1143.348</v>
      </c>
      <c r="U53" s="179">
        <f>_xlfn.IFNA(IF($C53 &gt; "2023-24", INDEX(PR24_after_overrides!$D$3:$AU$128, MATCH('Stata dataset (nominal)'!$A53, PR24_after_overrides!$A$3:$A$128, 0), MATCH('Stata dataset (nominal)'!U$1, PR24_after_overrides!$D$2:$AU$2, 0)), INDEX('Cyclical_after overrides'!$A$1:$BD$245,MATCH('Stata dataset (nominal)'!$A53,'Cyclical_after overrides'!$A$1:$A$245,0),MATCH('Stata dataset (nominal)'!U$1,'Cyclical_after overrides'!$A$1:$BD$1,0))), "")</f>
        <v>29.635745060299016</v>
      </c>
      <c r="V53" s="179">
        <f>_xlfn.IFNA(IF($C53 &gt; "2023-24", INDEX(PR24_after_overrides!$D$3:$AU$128, MATCH('Stata dataset (nominal)'!$A53, PR24_after_overrides!$A$3:$A$128, 0), MATCH('Stata dataset (nominal)'!V$1, PR24_after_overrides!$D$2:$AU$2, 0)), INDEX('Cyclical_after overrides'!$A$1:$BD$245,MATCH('Stata dataset (nominal)'!$A53,'Cyclical_after overrides'!$A$1:$A$245,0),MATCH('Stata dataset (nominal)'!V$1,'Cyclical_after overrides'!$A$1:$BD$1,0))), "")</f>
        <v>132.14626965400015</v>
      </c>
      <c r="W53" s="179">
        <f>_xlfn.IFNA(IF($C53 &gt; "2023-24", INDEX(PR24_after_overrides!$D$3:$AU$128, MATCH('Stata dataset (nominal)'!$A53, PR24_after_overrides!$A$3:$A$128, 0), MATCH('Stata dataset (nominal)'!W$1, PR24_after_overrides!$D$2:$AU$2, 0)), INDEX('Cyclical_after overrides'!$A$1:$BD$245,MATCH('Stata dataset (nominal)'!$A53,'Cyclical_after overrides'!$A$1:$A$245,0),MATCH('Stata dataset (nominal)'!W$1,'Cyclical_after overrides'!$A$1:$BD$1,0))), "")</f>
        <v>2.4778286435419785</v>
      </c>
      <c r="X53" s="179">
        <f>_xlfn.IFNA(IF($C53 &gt; "2023-24", INDEX(PR24_after_overrides!$D$3:$AU$128, MATCH('Stata dataset (nominal)'!$A53, PR24_after_overrides!$A$3:$A$128, 0), MATCH('Stata dataset (nominal)'!X$1, PR24_after_overrides!$D$2:$AU$2, 0)), INDEX('Cyclical_after overrides'!$A$1:$BD$245,MATCH('Stata dataset (nominal)'!$A53,'Cyclical_after overrides'!$A$1:$A$245,0),MATCH('Stata dataset (nominal)'!X$1,'Cyclical_after overrides'!$A$1:$BD$1,0))), "")</f>
        <v>11.381666774000607</v>
      </c>
      <c r="Y53" s="179">
        <f>_xlfn.IFNA(IF($C53 &gt; "2023-24", INDEX(PR24_after_overrides!$D$3:$AU$128, MATCH('Stata dataset (nominal)'!$A53, PR24_after_overrides!$A$3:$A$128, 0), MATCH('Stata dataset (nominal)'!Y$1, PR24_after_overrides!$D$2:$AU$2, 0)), INDEX('Cyclical_after overrides'!$A$1:$BD$245,MATCH('Stata dataset (nominal)'!$A53,'Cyclical_after overrides'!$A$1:$A$245,0),MATCH('Stata dataset (nominal)'!Y$1,'Cyclical_after overrides'!$A$1:$BD$1,0))), "")</f>
        <v>17.357532788456528</v>
      </c>
      <c r="Z53" s="179">
        <f>_xlfn.IFNA(IF($C53 &gt; "2023-24", INDEX(PR24_after_overrides!$D$3:$AU$128, MATCH('Stata dataset (nominal)'!$A53, PR24_after_overrides!$A$3:$A$128, 0), MATCH('Stata dataset (nominal)'!Z$1, PR24_after_overrides!$D$2:$AU$2, 0)), INDEX('Cyclical_after overrides'!$A$1:$BD$245,MATCH('Stata dataset (nominal)'!$A53,'Cyclical_after overrides'!$A$1:$A$245,0),MATCH('Stata dataset (nominal)'!Z$1,'Cyclical_after overrides'!$A$1:$BD$1,0))), "")</f>
        <v>17.031652661195317</v>
      </c>
      <c r="AA53" s="179">
        <f>_xlfn.IFNA(IF($C53 &gt; "2023-24", INDEX(PR24_after_overrides!$D$3:$AU$128, MATCH('Stata dataset (nominal)'!$A53, PR24_after_overrides!$A$3:$A$128, 0), MATCH('Stata dataset (nominal)'!AA$1, PR24_after_overrides!$D$2:$AU$2, 0)), INDEX('Cyclical_after overrides'!$A$1:$BD$245,MATCH('Stata dataset (nominal)'!$A53,'Cyclical_after overrides'!$A$1:$A$245,0),MATCH('Stata dataset (nominal)'!AA$1,'Cyclical_after overrides'!$A$1:$BD$1,0))), "")</f>
        <v>1183.5219999999999</v>
      </c>
      <c r="AB53" s="179">
        <f>INDEX(Depreciation!$U$5:$U$318, MATCH('Stata dataset (nominal)'!$A53, Depreciation!$A$5:$A$318, 0))</f>
        <v>6.9228467130810003</v>
      </c>
      <c r="AC53" s="180">
        <f t="shared" si="1"/>
        <v>7.4262680551470712</v>
      </c>
      <c r="AD53" s="72">
        <f>INDEX(Recharges!$V$5:$V$318, MATCH('Stata dataset (nominal)'!$A53, Recharges!$A$5:$A$318, 0))</f>
        <v>4.224564032666092</v>
      </c>
    </row>
    <row r="54" spans="1:30" x14ac:dyDescent="0.4">
      <c r="A54" s="160" t="str">
        <f t="shared" si="0"/>
        <v>NWT18</v>
      </c>
      <c r="B54" s="160" t="s">
        <v>289</v>
      </c>
      <c r="C54" s="160" t="s">
        <v>251</v>
      </c>
      <c r="D54" s="179">
        <f>_xlfn.IFNA(IF($C54 &gt; "2023-24", INDEX(PR24_after_overrides!$D$3:$AU$128, MATCH('Stata dataset (nominal)'!$A54, PR24_after_overrides!$A$3:$A$128, 0), MATCH('Stata dataset (nominal)'!D$1, PR24_after_overrides!$D$2:$AU$2, 0)), INDEX('Cyclical_after overrides'!$A$1:$BD$245,MATCH('Stata dataset (nominal)'!$A54,'Cyclical_after overrides'!$A$1:$A$245,0),MATCH('Stata dataset (nominal)'!D$1,'Cyclical_after overrides'!$A$1:$BD$1,0))), "")</f>
        <v>1.1806332960179113</v>
      </c>
      <c r="E54" s="179">
        <f>_xlfn.IFNA(IF($C54 &gt; "2023-24", INDEX(PR24_after_overrides!$D$3:$AU$128, MATCH('Stata dataset (nominal)'!$A54, PR24_after_overrides!$A$3:$A$128, 0), MATCH('Stata dataset (nominal)'!E$1, PR24_after_overrides!$D$2:$AU$2, 0)), INDEX('Cyclical_after overrides'!$A$1:$BD$245,MATCH('Stata dataset (nominal)'!$A54,'Cyclical_after overrides'!$A$1:$A$245,0),MATCH('Stata dataset (nominal)'!E$1,'Cyclical_after overrides'!$A$1:$BD$1,0))), "")</f>
        <v>24.6381552700174</v>
      </c>
      <c r="F54" s="179">
        <f>_xlfn.IFNA(IF($C54 &gt; "2023-24", INDEX(PR24_after_overrides!$D$3:$AU$128, MATCH('Stata dataset (nominal)'!$A54, PR24_after_overrides!$A$3:$A$128, 0), MATCH('Stata dataset (nominal)'!F$1, PR24_after_overrides!$D$2:$AU$2, 0)), INDEX('Cyclical_after overrides'!$A$1:$BD$245,MATCH('Stata dataset (nominal)'!$A54,'Cyclical_after overrides'!$A$1:$A$245,0),MATCH('Stata dataset (nominal)'!F$1,'Cyclical_after overrides'!$A$1:$BD$1,0))), "")</f>
        <v>11.505537032532899</v>
      </c>
      <c r="G54" s="179">
        <f>_xlfn.IFNA(IF($C54 &gt; "2023-24", INDEX(PR24_after_overrides!$D$3:$AU$128, MATCH('Stata dataset (nominal)'!$A54, PR24_after_overrides!$A$3:$A$128, 0), MATCH('Stata dataset (nominal)'!G$1, PR24_after_overrides!$D$2:$AU$2, 0)), INDEX('Cyclical_after overrides'!$A$1:$BD$245,MATCH('Stata dataset (nominal)'!$A54,'Cyclical_after overrides'!$A$1:$A$245,0),MATCH('Stata dataset (nominal)'!G$1,'Cyclical_after overrides'!$A$1:$BD$1,0))), "")</f>
        <v>50.390275860000003</v>
      </c>
      <c r="H54" s="179">
        <f>_xlfn.IFNA(IF($C54 &gt; "2023-24", INDEX(PR24_after_overrides!$D$3:$AU$128, MATCH('Stata dataset (nominal)'!$A54, PR24_after_overrides!$A$3:$A$128, 0), MATCH('Stata dataset (nominal)'!H$1, PR24_after_overrides!$D$2:$AU$2, 0)), INDEX('Cyclical_after overrides'!$A$1:$BD$245,MATCH('Stata dataset (nominal)'!$A54,'Cyclical_after overrides'!$A$1:$A$245,0),MATCH('Stata dataset (nominal)'!H$1,'Cyclical_after overrides'!$A$1:$BD$1,0))), "")</f>
        <v>3.9877238174496998</v>
      </c>
      <c r="I54" s="179">
        <f>_xlfn.IFNA(IF($C54 &gt; "2023-24", INDEX(PR24_after_overrides!$D$3:$AU$128, MATCH('Stata dataset (nominal)'!$A54, PR24_after_overrides!$A$3:$A$128, 0), MATCH('Stata dataset (nominal)'!I$1, PR24_after_overrides!$D$2:$AU$2, 0)), INDEX('Cyclical_after overrides'!$A$1:$BD$245,MATCH('Stata dataset (nominal)'!$A54,'Cyclical_after overrides'!$A$1:$A$245,0),MATCH('Stata dataset (nominal)'!I$1,'Cyclical_after overrides'!$A$1:$BD$1,0))), "")</f>
        <v>15.6500424702598</v>
      </c>
      <c r="J54" s="179" t="str">
        <f>_xlfn.IFNA(IF($C54 &gt; "2023-24", INDEX(PR24_after_overrides!$D$3:$AU$128, MATCH('Stata dataset (nominal)'!$A54, PR24_after_overrides!$A$3:$A$128, 0), MATCH('Stata dataset (nominal)'!J$1, PR24_after_overrides!$D$2:$AU$2, 0)), INDEX('Cyclical_after overrides'!$A$1:$BD$245,MATCH('Stata dataset (nominal)'!$A54,'Cyclical_after overrides'!$A$1:$A$245,0),MATCH('Stata dataset (nominal)'!J$1,'Cyclical_after overrides'!$A$1:$BD$1,0))), "")</f>
        <v/>
      </c>
      <c r="K54" s="179" t="str">
        <f>_xlfn.IFNA(IF($C54 &gt; "2023-24", INDEX(PR24_after_overrides!$D$3:$AU$128, MATCH('Stata dataset (nominal)'!$A54, PR24_after_overrides!$A$3:$A$128, 0), MATCH('Stata dataset (nominal)'!K$1, PR24_after_overrides!$D$2:$AU$2, 0)), INDEX('Cyclical_after overrides'!$A$1:$BD$245,MATCH('Stata dataset (nominal)'!$A54,'Cyclical_after overrides'!$A$1:$A$245,0),MATCH('Stata dataset (nominal)'!K$1,'Cyclical_after overrides'!$A$1:$BD$1,0))), "")</f>
        <v/>
      </c>
      <c r="L54" s="179">
        <f>_xlfn.IFNA(IF($C54 &gt; "2023-24", INDEX(PR24_after_overrides!$D$3:$AU$128, MATCH('Stata dataset (nominal)'!$A54, PR24_after_overrides!$A$3:$A$128, 0), MATCH('Stata dataset (nominal)'!L$1, PR24_after_overrides!$D$2:$AU$2, 0)), INDEX('Cyclical_after overrides'!$A$1:$BD$245,MATCH('Stata dataset (nominal)'!$A54,'Cyclical_after overrides'!$A$1:$A$245,0),MATCH('Stata dataset (nominal)'!L$1,'Cyclical_after overrides'!$A$1:$BD$1,0))), "")</f>
        <v>0</v>
      </c>
      <c r="M54" s="179">
        <f>_xlfn.IFNA(IF($C54 &gt; "2023-24", INDEX(PR24_after_overrides!$D$3:$AU$128, MATCH('Stata dataset (nominal)'!$A54, PR24_after_overrides!$A$3:$A$128, 0), MATCH('Stata dataset (nominal)'!M$1, PR24_after_overrides!$D$2:$AU$2, 0)), INDEX('Cyclical_after overrides'!$A$1:$BD$245,MATCH('Stata dataset (nominal)'!$A54,'Cyclical_after overrides'!$A$1:$A$245,0),MATCH('Stata dataset (nominal)'!M$1,'Cyclical_after overrides'!$A$1:$BD$1,0))), "")</f>
        <v>6.22139943</v>
      </c>
      <c r="N54" s="179" t="str">
        <f>_xlfn.IFNA(IF($C54 &gt; "2023-24", INDEX(PR24_after_overrides!$D$3:$AU$128, MATCH('Stata dataset (nominal)'!$A54, PR24_after_overrides!$A$3:$A$128, 0), MATCH('Stata dataset (nominal)'!N$1, PR24_after_overrides!$D$2:$AU$2, 0)), INDEX('Cyclical_after overrides'!$A$1:$BD$245,MATCH('Stata dataset (nominal)'!$A54,'Cyclical_after overrides'!$A$1:$A$245,0),MATCH('Stata dataset (nominal)'!N$1,'Cyclical_after overrides'!$A$1:$BD$1,0))), "")</f>
        <v/>
      </c>
      <c r="O54" s="179">
        <f>_xlfn.IFNA(IF($C54 &gt; "2023-24", INDEX(PR24_after_overrides!$D$3:$AU$128, MATCH('Stata dataset (nominal)'!$A54, PR24_after_overrides!$A$3:$A$128, 0), MATCH('Stata dataset (nominal)'!O$1, PR24_after_overrides!$D$2:$AU$2, 0)), INDEX('Cyclical_after overrides'!$A$1:$BD$245,MATCH('Stata dataset (nominal)'!$A54,'Cyclical_after overrides'!$A$1:$A$245,0),MATCH('Stata dataset (nominal)'!O$1,'Cyclical_after overrides'!$A$1:$BD$1,0))), "")</f>
        <v>44.146000000000001</v>
      </c>
      <c r="P54" s="179">
        <f>_xlfn.IFNA(IF($C54 &gt; "2023-24", INDEX(PR24_after_overrides!$D$3:$AU$128, MATCH('Stata dataset (nominal)'!$A54, PR24_after_overrides!$A$3:$A$128, 0), MATCH('Stata dataset (nominal)'!P$1, PR24_after_overrides!$D$2:$AU$2, 0)), INDEX('Cyclical_after overrides'!$A$1:$BD$245,MATCH('Stata dataset (nominal)'!$A54,'Cyclical_after overrides'!$A$1:$A$245,0),MATCH('Stata dataset (nominal)'!P$1,'Cyclical_after overrides'!$A$1:$BD$1,0))), "")</f>
        <v>24.279</v>
      </c>
      <c r="Q54" s="179">
        <f>_xlfn.IFNA(IF($C54 &gt; "2023-24", INDEX(PR24_after_overrides!$D$3:$AU$128, MATCH('Stata dataset (nominal)'!$A54, PR24_after_overrides!$A$3:$A$128, 0), MATCH('Stata dataset (nominal)'!Q$1, PR24_after_overrides!$D$2:$AU$2, 0)), INDEX('Cyclical_after overrides'!$A$1:$BD$245,MATCH('Stata dataset (nominal)'!$A54,'Cyclical_after overrides'!$A$1:$A$245,0),MATCH('Stata dataset (nominal)'!Q$1,'Cyclical_after overrides'!$A$1:$BD$1,0))), "")</f>
        <v>1642.92</v>
      </c>
      <c r="R54" s="179">
        <f>_xlfn.IFNA(IF($C54 &gt; "2023-24", INDEX(PR24_after_overrides!$D$3:$AU$128, MATCH('Stata dataset (nominal)'!$A54, PR24_after_overrides!$A$3:$A$128, 0), MATCH('Stata dataset (nominal)'!R$1, PR24_after_overrides!$D$2:$AU$2, 0)), INDEX('Cyclical_after overrides'!$A$1:$BD$245,MATCH('Stata dataset (nominal)'!$A54,'Cyclical_after overrides'!$A$1:$A$245,0),MATCH('Stata dataset (nominal)'!R$1,'Cyclical_after overrides'!$A$1:$BD$1,0))), "")</f>
        <v>27.297999999999998</v>
      </c>
      <c r="S54" s="179">
        <f>_xlfn.IFNA(IF($C54 &gt; "2023-24", INDEX(PR24_after_overrides!$D$3:$AU$128, MATCH('Stata dataset (nominal)'!$A54, PR24_after_overrides!$A$3:$A$128, 0), MATCH('Stata dataset (nominal)'!S$1, PR24_after_overrides!$D$2:$AU$2, 0)), INDEX('Cyclical_after overrides'!$A$1:$BD$245,MATCH('Stata dataset (nominal)'!$A54,'Cyclical_after overrides'!$A$1:$A$245,0),MATCH('Stata dataset (nominal)'!S$1,'Cyclical_after overrides'!$A$1:$BD$1,0))), "")</f>
        <v>49.72</v>
      </c>
      <c r="T54" s="179">
        <f>_xlfn.IFNA(IF($C54 &gt; "2023-24", INDEX(PR24_after_overrides!$D$3:$AU$128, MATCH('Stata dataset (nominal)'!$A54, PR24_after_overrides!$A$3:$A$128, 0), MATCH('Stata dataset (nominal)'!T$1, PR24_after_overrides!$D$2:$AU$2, 0)), INDEX('Cyclical_after overrides'!$A$1:$BD$245,MATCH('Stata dataset (nominal)'!$A54,'Cyclical_after overrides'!$A$1:$A$245,0),MATCH('Stata dataset (nominal)'!T$1,'Cyclical_after overrides'!$A$1:$BD$1,0))), "")</f>
        <v>1186.98</v>
      </c>
      <c r="U54" s="179">
        <f>_xlfn.IFNA(IF($C54 &gt; "2023-24", INDEX(PR24_after_overrides!$D$3:$AU$128, MATCH('Stata dataset (nominal)'!$A54, PR24_after_overrides!$A$3:$A$128, 0), MATCH('Stata dataset (nominal)'!U$1, PR24_after_overrides!$D$2:$AU$2, 0)), INDEX('Cyclical_after overrides'!$A$1:$BD$245,MATCH('Stata dataset (nominal)'!$A54,'Cyclical_after overrides'!$A$1:$A$245,0),MATCH('Stata dataset (nominal)'!U$1,'Cyclical_after overrides'!$A$1:$BD$1,0))), "")</f>
        <v>29.621920355259768</v>
      </c>
      <c r="V54" s="179">
        <f>_xlfn.IFNA(IF($C54 &gt; "2023-24", INDEX(PR24_after_overrides!$D$3:$AU$128, MATCH('Stata dataset (nominal)'!$A54, PR24_after_overrides!$A$3:$A$128, 0), MATCH('Stata dataset (nominal)'!V$1, PR24_after_overrides!$D$2:$AU$2, 0)), INDEX('Cyclical_after overrides'!$A$1:$BD$245,MATCH('Stata dataset (nominal)'!$A54,'Cyclical_after overrides'!$A$1:$A$245,0),MATCH('Stata dataset (nominal)'!V$1,'Cyclical_after overrides'!$A$1:$BD$1,0))), "")</f>
        <v>132.47978488957457</v>
      </c>
      <c r="W54" s="179">
        <f>_xlfn.IFNA(IF($C54 &gt; "2023-24", INDEX(PR24_after_overrides!$D$3:$AU$128, MATCH('Stata dataset (nominal)'!$A54, PR24_after_overrides!$A$3:$A$128, 0), MATCH('Stata dataset (nominal)'!W$1, PR24_after_overrides!$D$2:$AU$2, 0)), INDEX('Cyclical_after overrides'!$A$1:$BD$245,MATCH('Stata dataset (nominal)'!$A54,'Cyclical_after overrides'!$A$1:$A$245,0),MATCH('Stata dataset (nominal)'!W$1,'Cyclical_after overrides'!$A$1:$BD$1,0))), "")</f>
        <v>2.4942925205731288</v>
      </c>
      <c r="X54" s="179">
        <f>_xlfn.IFNA(IF($C54 &gt; "2023-24", INDEX(PR24_after_overrides!$D$3:$AU$128, MATCH('Stata dataset (nominal)'!$A54, PR24_after_overrides!$A$3:$A$128, 0), MATCH('Stata dataset (nominal)'!X$1, PR24_after_overrides!$D$2:$AU$2, 0)), INDEX('Cyclical_after overrides'!$A$1:$BD$245,MATCH('Stata dataset (nominal)'!$A54,'Cyclical_after overrides'!$A$1:$A$245,0),MATCH('Stata dataset (nominal)'!X$1,'Cyclical_after overrides'!$A$1:$BD$1,0))), "")</f>
        <v>11.720084943512827</v>
      </c>
      <c r="Y54" s="179">
        <f>_xlfn.IFNA(IF($C54 &gt; "2023-24", INDEX(PR24_after_overrides!$D$3:$AU$128, MATCH('Stata dataset (nominal)'!$A54, PR24_after_overrides!$A$3:$A$128, 0), MATCH('Stata dataset (nominal)'!Y$1, PR24_after_overrides!$D$2:$AU$2, 0)), INDEX('Cyclical_after overrides'!$A$1:$BD$245,MATCH('Stata dataset (nominal)'!$A54,'Cyclical_after overrides'!$A$1:$A$245,0),MATCH('Stata dataset (nominal)'!Y$1,'Cyclical_after overrides'!$A$1:$BD$1,0))), "")</f>
        <v>17.359256797645934</v>
      </c>
      <c r="Z54" s="179">
        <f>_xlfn.IFNA(IF($C54 &gt; "2023-24", INDEX(PR24_after_overrides!$D$3:$AU$128, MATCH('Stata dataset (nominal)'!$A54, PR24_after_overrides!$A$3:$A$128, 0), MATCH('Stata dataset (nominal)'!Z$1, PR24_after_overrides!$D$2:$AU$2, 0)), INDEX('Cyclical_after overrides'!$A$1:$BD$245,MATCH('Stata dataset (nominal)'!$A54,'Cyclical_after overrides'!$A$1:$A$245,0),MATCH('Stata dataset (nominal)'!Z$1,'Cyclical_after overrides'!$A$1:$BD$1,0))), "")</f>
        <v>16.707274053633306</v>
      </c>
      <c r="AA54" s="179">
        <f>_xlfn.IFNA(IF($C54 &gt; "2023-24", INDEX(PR24_after_overrides!$D$3:$AU$128, MATCH('Stata dataset (nominal)'!$A54, PR24_after_overrides!$A$3:$A$128, 0), MATCH('Stata dataset (nominal)'!AA$1, PR24_after_overrides!$D$2:$AU$2, 0)), INDEX('Cyclical_after overrides'!$A$1:$BD$245,MATCH('Stata dataset (nominal)'!$A54,'Cyclical_after overrides'!$A$1:$A$245,0),MATCH('Stata dataset (nominal)'!AA$1,'Cyclical_after overrides'!$A$1:$BD$1,0))), "")</f>
        <v>1204.021</v>
      </c>
      <c r="AB54" s="179">
        <f>INDEX(Depreciation!$U$5:$U$318, MATCH('Stata dataset (nominal)'!$A54, Depreciation!$A$5:$A$318, 0))</f>
        <v>7.4487963600000002</v>
      </c>
      <c r="AC54" s="180">
        <f t="shared" si="1"/>
        <v>7.4262680551470712</v>
      </c>
      <c r="AD54" s="72">
        <f>INDEX(Recharges!$V$5:$V$318, MATCH('Stata dataset (nominal)'!$A54, Recharges!$A$5:$A$318, 0))</f>
        <v>4.1760392889969591</v>
      </c>
    </row>
    <row r="55" spans="1:30" x14ac:dyDescent="0.4">
      <c r="A55" s="160" t="str">
        <f t="shared" si="0"/>
        <v>NWT19</v>
      </c>
      <c r="B55" s="160" t="s">
        <v>289</v>
      </c>
      <c r="C55" s="160" t="s">
        <v>253</v>
      </c>
      <c r="D55" s="179">
        <f>_xlfn.IFNA(IF($C55 &gt; "2023-24", INDEX(PR24_after_overrides!$D$3:$AU$128, MATCH('Stata dataset (nominal)'!$A55, PR24_after_overrides!$A$3:$A$128, 0), MATCH('Stata dataset (nominal)'!D$1, PR24_after_overrides!$D$2:$AU$2, 0)), INDEX('Cyclical_after overrides'!$A$1:$BD$245,MATCH('Stata dataset (nominal)'!$A55,'Cyclical_after overrides'!$A$1:$A$245,0),MATCH('Stata dataset (nominal)'!D$1,'Cyclical_after overrides'!$A$1:$BD$1,0))), "")</f>
        <v>1.1560444722831191</v>
      </c>
      <c r="E55" s="179">
        <f>_xlfn.IFNA(IF($C55 &gt; "2023-24", INDEX(PR24_after_overrides!$D$3:$AU$128, MATCH('Stata dataset (nominal)'!$A55, PR24_after_overrides!$A$3:$A$128, 0), MATCH('Stata dataset (nominal)'!E$1, PR24_after_overrides!$D$2:$AU$2, 0)), INDEX('Cyclical_after overrides'!$A$1:$BD$245,MATCH('Stata dataset (nominal)'!$A55,'Cyclical_after overrides'!$A$1:$A$245,0),MATCH('Stata dataset (nominal)'!E$1,'Cyclical_after overrides'!$A$1:$BD$1,0))), "")</f>
        <v>24.2377963513506</v>
      </c>
      <c r="F55" s="179">
        <f>_xlfn.IFNA(IF($C55 &gt; "2023-24", INDEX(PR24_after_overrides!$D$3:$AU$128, MATCH('Stata dataset (nominal)'!$A55, PR24_after_overrides!$A$3:$A$128, 0), MATCH('Stata dataset (nominal)'!F$1, PR24_after_overrides!$D$2:$AU$2, 0)), INDEX('Cyclical_after overrides'!$A$1:$BD$245,MATCH('Stata dataset (nominal)'!$A55,'Cyclical_after overrides'!$A$1:$A$245,0),MATCH('Stata dataset (nominal)'!F$1,'Cyclical_after overrides'!$A$1:$BD$1,0))), "")</f>
        <v>13.112257717048101</v>
      </c>
      <c r="G55" s="179">
        <f>_xlfn.IFNA(IF($C55 &gt; "2023-24", INDEX(PR24_after_overrides!$D$3:$AU$128, MATCH('Stata dataset (nominal)'!$A55, PR24_after_overrides!$A$3:$A$128, 0), MATCH('Stata dataset (nominal)'!G$1, PR24_after_overrides!$D$2:$AU$2, 0)), INDEX('Cyclical_after overrides'!$A$1:$BD$245,MATCH('Stata dataset (nominal)'!$A55,'Cyclical_after overrides'!$A$1:$A$245,0),MATCH('Stata dataset (nominal)'!G$1,'Cyclical_after overrides'!$A$1:$BD$1,0))), "")</f>
        <v>44.33047835</v>
      </c>
      <c r="H55" s="179">
        <f>_xlfn.IFNA(IF($C55 &gt; "2023-24", INDEX(PR24_after_overrides!$D$3:$AU$128, MATCH('Stata dataset (nominal)'!$A55, PR24_after_overrides!$A$3:$A$128, 0), MATCH('Stata dataset (nominal)'!H$1, PR24_after_overrides!$D$2:$AU$2, 0)), INDEX('Cyclical_after overrides'!$A$1:$BD$245,MATCH('Stata dataset (nominal)'!$A55,'Cyclical_after overrides'!$A$1:$A$245,0),MATCH('Stata dataset (nominal)'!H$1,'Cyclical_after overrides'!$A$1:$BD$1,0))), "")</f>
        <v>4.2145957703132897</v>
      </c>
      <c r="I55" s="179">
        <f>_xlfn.IFNA(IF($C55 &gt; "2023-24", INDEX(PR24_after_overrides!$D$3:$AU$128, MATCH('Stata dataset (nominal)'!$A55, PR24_after_overrides!$A$3:$A$128, 0), MATCH('Stata dataset (nominal)'!I$1, PR24_after_overrides!$D$2:$AU$2, 0)), INDEX('Cyclical_after overrides'!$A$1:$BD$245,MATCH('Stata dataset (nominal)'!$A55,'Cyclical_after overrides'!$A$1:$A$245,0),MATCH('Stata dataset (nominal)'!I$1,'Cyclical_after overrides'!$A$1:$BD$1,0))), "")</f>
        <v>18.557670369068799</v>
      </c>
      <c r="J55" s="179" t="str">
        <f>_xlfn.IFNA(IF($C55 &gt; "2023-24", INDEX(PR24_after_overrides!$D$3:$AU$128, MATCH('Stata dataset (nominal)'!$A55, PR24_after_overrides!$A$3:$A$128, 0), MATCH('Stata dataset (nominal)'!J$1, PR24_after_overrides!$D$2:$AU$2, 0)), INDEX('Cyclical_after overrides'!$A$1:$BD$245,MATCH('Stata dataset (nominal)'!$A55,'Cyclical_after overrides'!$A$1:$A$245,0),MATCH('Stata dataset (nominal)'!J$1,'Cyclical_after overrides'!$A$1:$BD$1,0))), "")</f>
        <v/>
      </c>
      <c r="K55" s="179" t="str">
        <f>_xlfn.IFNA(IF($C55 &gt; "2023-24", INDEX(PR24_after_overrides!$D$3:$AU$128, MATCH('Stata dataset (nominal)'!$A55, PR24_after_overrides!$A$3:$A$128, 0), MATCH('Stata dataset (nominal)'!K$1, PR24_after_overrides!$D$2:$AU$2, 0)), INDEX('Cyclical_after overrides'!$A$1:$BD$245,MATCH('Stata dataset (nominal)'!$A55,'Cyclical_after overrides'!$A$1:$A$245,0),MATCH('Stata dataset (nominal)'!K$1,'Cyclical_after overrides'!$A$1:$BD$1,0))), "")</f>
        <v/>
      </c>
      <c r="L55" s="179">
        <f>_xlfn.IFNA(IF($C55 &gt; "2023-24", INDEX(PR24_after_overrides!$D$3:$AU$128, MATCH('Stata dataset (nominal)'!$A55, PR24_after_overrides!$A$3:$A$128, 0), MATCH('Stata dataset (nominal)'!L$1, PR24_after_overrides!$D$2:$AU$2, 0)), INDEX('Cyclical_after overrides'!$A$1:$BD$245,MATCH('Stata dataset (nominal)'!$A55,'Cyclical_after overrides'!$A$1:$A$245,0),MATCH('Stata dataset (nominal)'!L$1,'Cyclical_after overrides'!$A$1:$BD$1,0))), "")</f>
        <v>0</v>
      </c>
      <c r="M55" s="179">
        <f>_xlfn.IFNA(IF($C55 &gt; "2023-24", INDEX(PR24_after_overrides!$D$3:$AU$128, MATCH('Stata dataset (nominal)'!$A55, PR24_after_overrides!$A$3:$A$128, 0), MATCH('Stata dataset (nominal)'!M$1, PR24_after_overrides!$D$2:$AU$2, 0)), INDEX('Cyclical_after overrides'!$A$1:$BD$245,MATCH('Stata dataset (nominal)'!$A55,'Cyclical_after overrides'!$A$1:$A$245,0),MATCH('Stata dataset (nominal)'!M$1,'Cyclical_after overrides'!$A$1:$BD$1,0))), "")</f>
        <v>4.85847183</v>
      </c>
      <c r="N55" s="179" t="str">
        <f>_xlfn.IFNA(IF($C55 &gt; "2023-24", INDEX(PR24_after_overrides!$D$3:$AU$128, MATCH('Stata dataset (nominal)'!$A55, PR24_after_overrides!$A$3:$A$128, 0), MATCH('Stata dataset (nominal)'!N$1, PR24_after_overrides!$D$2:$AU$2, 0)), INDEX('Cyclical_after overrides'!$A$1:$BD$245,MATCH('Stata dataset (nominal)'!$A55,'Cyclical_after overrides'!$A$1:$A$245,0),MATCH('Stata dataset (nominal)'!N$1,'Cyclical_after overrides'!$A$1:$BD$1,0))), "")</f>
        <v/>
      </c>
      <c r="O55" s="179">
        <f>_xlfn.IFNA(IF($C55 &gt; "2023-24", INDEX(PR24_after_overrides!$D$3:$AU$128, MATCH('Stata dataset (nominal)'!$A55, PR24_after_overrides!$A$3:$A$128, 0), MATCH('Stata dataset (nominal)'!O$1, PR24_after_overrides!$D$2:$AU$2, 0)), INDEX('Cyclical_after overrides'!$A$1:$BD$245,MATCH('Stata dataset (nominal)'!$A55,'Cyclical_after overrides'!$A$1:$A$245,0),MATCH('Stata dataset (nominal)'!O$1,'Cyclical_after overrides'!$A$1:$BD$1,0))), "")</f>
        <v>43.432000000000002</v>
      </c>
      <c r="P55" s="179">
        <f>_xlfn.IFNA(IF($C55 &gt; "2023-24", INDEX(PR24_after_overrides!$D$3:$AU$128, MATCH('Stata dataset (nominal)'!$A55, PR24_after_overrides!$A$3:$A$128, 0), MATCH('Stata dataset (nominal)'!P$1, PR24_after_overrides!$D$2:$AU$2, 0)), INDEX('Cyclical_after overrides'!$A$1:$BD$245,MATCH('Stata dataset (nominal)'!$A55,'Cyclical_after overrides'!$A$1:$A$245,0),MATCH('Stata dataset (nominal)'!P$1,'Cyclical_after overrides'!$A$1:$BD$1,0))), "")</f>
        <v>23.867999999999999</v>
      </c>
      <c r="Q55" s="179">
        <f>_xlfn.IFNA(IF($C55 &gt; "2023-24", INDEX(PR24_after_overrides!$D$3:$AU$128, MATCH('Stata dataset (nominal)'!$A55, PR24_after_overrides!$A$3:$A$128, 0), MATCH('Stata dataset (nominal)'!Q$1, PR24_after_overrides!$D$2:$AU$2, 0)), INDEX('Cyclical_after overrides'!$A$1:$BD$245,MATCH('Stata dataset (nominal)'!$A55,'Cyclical_after overrides'!$A$1:$A$245,0),MATCH('Stata dataset (nominal)'!Q$1,'Cyclical_after overrides'!$A$1:$BD$1,0))), "")</f>
        <v>1612.8019999999999</v>
      </c>
      <c r="R55" s="179">
        <f>_xlfn.IFNA(IF($C55 &gt; "2023-24", INDEX(PR24_after_overrides!$D$3:$AU$128, MATCH('Stata dataset (nominal)'!$A55, PR24_after_overrides!$A$3:$A$128, 0), MATCH('Stata dataset (nominal)'!R$1, PR24_after_overrides!$D$2:$AU$2, 0)), INDEX('Cyclical_after overrides'!$A$1:$BD$245,MATCH('Stata dataset (nominal)'!$A55,'Cyclical_after overrides'!$A$1:$A$245,0),MATCH('Stata dataset (nominal)'!R$1,'Cyclical_after overrides'!$A$1:$BD$1,0))), "")</f>
        <v>28.204999999999998</v>
      </c>
      <c r="S55" s="179">
        <f>_xlfn.IFNA(IF($C55 &gt; "2023-24", INDEX(PR24_after_overrides!$D$3:$AU$128, MATCH('Stata dataset (nominal)'!$A55, PR24_after_overrides!$A$3:$A$128, 0), MATCH('Stata dataset (nominal)'!S$1, PR24_after_overrides!$D$2:$AU$2, 0)), INDEX('Cyclical_after overrides'!$A$1:$BD$245,MATCH('Stata dataset (nominal)'!$A55,'Cyclical_after overrides'!$A$1:$A$245,0),MATCH('Stata dataset (nominal)'!S$1,'Cyclical_after overrides'!$A$1:$BD$1,0))), "")</f>
        <v>50.744</v>
      </c>
      <c r="T55" s="179">
        <f>_xlfn.IFNA(IF($C55 &gt; "2023-24", INDEX(PR24_after_overrides!$D$3:$AU$128, MATCH('Stata dataset (nominal)'!$A55, PR24_after_overrides!$A$3:$A$128, 0), MATCH('Stata dataset (nominal)'!T$1, PR24_after_overrides!$D$2:$AU$2, 0)), INDEX('Cyclical_after overrides'!$A$1:$BD$245,MATCH('Stata dataset (nominal)'!$A55,'Cyclical_after overrides'!$A$1:$A$245,0),MATCH('Stata dataset (nominal)'!T$1,'Cyclical_after overrides'!$A$1:$BD$1,0))), "")</f>
        <v>1238.6110000000001</v>
      </c>
      <c r="U55" s="179">
        <f>_xlfn.IFNA(IF($C55 &gt; "2023-24", INDEX(PR24_after_overrides!$D$3:$AU$128, MATCH('Stata dataset (nominal)'!$A55, PR24_after_overrides!$A$3:$A$128, 0), MATCH('Stata dataset (nominal)'!U$1, PR24_after_overrides!$D$2:$AU$2, 0)), INDEX('Cyclical_after overrides'!$A$1:$BD$245,MATCH('Stata dataset (nominal)'!$A55,'Cyclical_after overrides'!$A$1:$A$245,0),MATCH('Stata dataset (nominal)'!U$1,'Cyclical_after overrides'!$A$1:$BD$1,0))), "")</f>
        <v>29.092225449533245</v>
      </c>
      <c r="V55" s="179">
        <f>_xlfn.IFNA(IF($C55 &gt; "2023-24", INDEX(PR24_after_overrides!$D$3:$AU$128, MATCH('Stata dataset (nominal)'!$A55, PR24_after_overrides!$A$3:$A$128, 0), MATCH('Stata dataset (nominal)'!V$1, PR24_after_overrides!$D$2:$AU$2, 0)), INDEX('Cyclical_after overrides'!$A$1:$BD$245,MATCH('Stata dataset (nominal)'!$A55,'Cyclical_after overrides'!$A$1:$A$245,0),MATCH('Stata dataset (nominal)'!V$1,'Cyclical_after overrides'!$A$1:$BD$1,0))), "")</f>
        <v>132.24645442806124</v>
      </c>
      <c r="W55" s="179">
        <f>_xlfn.IFNA(IF($C55 &gt; "2023-24", INDEX(PR24_after_overrides!$D$3:$AU$128, MATCH('Stata dataset (nominal)'!$A55, PR24_after_overrides!$A$3:$A$128, 0), MATCH('Stata dataset (nominal)'!W$1, PR24_after_overrides!$D$2:$AU$2, 0)), INDEX('Cyclical_after overrides'!$A$1:$BD$245,MATCH('Stata dataset (nominal)'!$A55,'Cyclical_after overrides'!$A$1:$A$245,0),MATCH('Stata dataset (nominal)'!W$1,'Cyclical_after overrides'!$A$1:$BD$1,0))), "")</f>
        <v>2.5325129822233268</v>
      </c>
      <c r="X55" s="179">
        <f>_xlfn.IFNA(IF($C55 &gt; "2023-24", INDEX(PR24_after_overrides!$D$3:$AU$128, MATCH('Stata dataset (nominal)'!$A55, PR24_after_overrides!$A$3:$A$128, 0), MATCH('Stata dataset (nominal)'!X$1, PR24_after_overrides!$D$2:$AU$2, 0)), INDEX('Cyclical_after overrides'!$A$1:$BD$245,MATCH('Stata dataset (nominal)'!$A55,'Cyclical_after overrides'!$A$1:$A$245,0),MATCH('Stata dataset (nominal)'!X$1,'Cyclical_after overrides'!$A$1:$BD$1,0))), "")</f>
        <v>11.994042016879627</v>
      </c>
      <c r="Y55" s="179">
        <f>_xlfn.IFNA(IF($C55 &gt; "2023-24", INDEX(PR24_after_overrides!$D$3:$AU$128, MATCH('Stata dataset (nominal)'!$A55, PR24_after_overrides!$A$3:$A$128, 0), MATCH('Stata dataset (nominal)'!Y$1, PR24_after_overrides!$D$2:$AU$2, 0)), INDEX('Cyclical_after overrides'!$A$1:$BD$245,MATCH('Stata dataset (nominal)'!$A55,'Cyclical_after overrides'!$A$1:$A$245,0),MATCH('Stata dataset (nominal)'!Y$1,'Cyclical_after overrides'!$A$1:$BD$1,0))), "")</f>
        <v>17.359256797645934</v>
      </c>
      <c r="Z55" s="179">
        <f>_xlfn.IFNA(IF($C55 &gt; "2023-24", INDEX(PR24_after_overrides!$D$3:$AU$128, MATCH('Stata dataset (nominal)'!$A55, PR24_after_overrides!$A$3:$A$128, 0), MATCH('Stata dataset (nominal)'!Z$1, PR24_after_overrides!$D$2:$AU$2, 0)), INDEX('Cyclical_after overrides'!$A$1:$BD$245,MATCH('Stata dataset (nominal)'!$A55,'Cyclical_after overrides'!$A$1:$A$245,0),MATCH('Stata dataset (nominal)'!Z$1,'Cyclical_after overrides'!$A$1:$BD$1,0))), "")</f>
        <v>16.381282681626992</v>
      </c>
      <c r="AA55" s="179">
        <f>_xlfn.IFNA(IF($C55 &gt; "2023-24", INDEX(PR24_after_overrides!$D$3:$AU$128, MATCH('Stata dataset (nominal)'!$A55, PR24_after_overrides!$A$3:$A$128, 0), MATCH('Stata dataset (nominal)'!AA$1, PR24_after_overrides!$D$2:$AU$2, 0)), INDEX('Cyclical_after overrides'!$A$1:$BD$245,MATCH('Stata dataset (nominal)'!$A55,'Cyclical_after overrides'!$A$1:$A$245,0),MATCH('Stata dataset (nominal)'!AA$1,'Cyclical_after overrides'!$A$1:$BD$1,0))), "")</f>
        <v>1273.2584999999999</v>
      </c>
      <c r="AB55" s="179">
        <f>INDEX(Depreciation!$U$5:$U$318, MATCH('Stata dataset (nominal)'!$A55, Depreciation!$A$5:$A$318, 0))</f>
        <v>6.4843123499999997</v>
      </c>
      <c r="AC55" s="180">
        <f t="shared" si="1"/>
        <v>7.4262680551470712</v>
      </c>
      <c r="AD55" s="72">
        <f>INDEX(Recharges!$V$5:$V$318, MATCH('Stata dataset (nominal)'!$A55, Recharges!$A$5:$A$318, 0))</f>
        <v>4.3420000000000005</v>
      </c>
    </row>
    <row r="56" spans="1:30" x14ac:dyDescent="0.4">
      <c r="A56" s="160" t="str">
        <f t="shared" si="0"/>
        <v>NWT20</v>
      </c>
      <c r="B56" s="160" t="s">
        <v>289</v>
      </c>
      <c r="C56" s="160" t="s">
        <v>255</v>
      </c>
      <c r="D56" s="179">
        <f>_xlfn.IFNA(IF($C56 &gt; "2023-24", INDEX(PR24_after_overrides!$D$3:$AU$128, MATCH('Stata dataset (nominal)'!$A56, PR24_after_overrides!$A$3:$A$128, 0), MATCH('Stata dataset (nominal)'!D$1, PR24_after_overrides!$D$2:$AU$2, 0)), INDEX('Cyclical_after overrides'!$A$1:$BD$245,MATCH('Stata dataset (nominal)'!$A56,'Cyclical_after overrides'!$A$1:$A$245,0),MATCH('Stata dataset (nominal)'!D$1,'Cyclical_after overrides'!$A$1:$BD$1,0))), "")</f>
        <v>1.1367310801447381</v>
      </c>
      <c r="E56" s="179">
        <f>_xlfn.IFNA(IF($C56 &gt; "2023-24", INDEX(PR24_after_overrides!$D$3:$AU$128, MATCH('Stata dataset (nominal)'!$A56, PR24_after_overrides!$A$3:$A$128, 0), MATCH('Stata dataset (nominal)'!E$1, PR24_after_overrides!$D$2:$AU$2, 0)), INDEX('Cyclical_after overrides'!$A$1:$BD$245,MATCH('Stata dataset (nominal)'!$A56,'Cyclical_after overrides'!$A$1:$A$245,0),MATCH('Stata dataset (nominal)'!E$1,'Cyclical_after overrides'!$A$1:$BD$1,0))), "")</f>
        <v>22.9940786337779</v>
      </c>
      <c r="F56" s="179">
        <f>_xlfn.IFNA(IF($C56 &gt; "2023-24", INDEX(PR24_after_overrides!$D$3:$AU$128, MATCH('Stata dataset (nominal)'!$A56, PR24_after_overrides!$A$3:$A$128, 0), MATCH('Stata dataset (nominal)'!F$1, PR24_after_overrides!$D$2:$AU$2, 0)), INDEX('Cyclical_after overrides'!$A$1:$BD$245,MATCH('Stata dataset (nominal)'!$A56,'Cyclical_after overrides'!$A$1:$A$245,0),MATCH('Stata dataset (nominal)'!F$1,'Cyclical_after overrides'!$A$1:$BD$1,0))), "")</f>
        <v>12.4904340761538</v>
      </c>
      <c r="G56" s="179">
        <f>_xlfn.IFNA(IF($C56 &gt; "2023-24", INDEX(PR24_after_overrides!$D$3:$AU$128, MATCH('Stata dataset (nominal)'!$A56, PR24_after_overrides!$A$3:$A$128, 0), MATCH('Stata dataset (nominal)'!G$1, PR24_after_overrides!$D$2:$AU$2, 0)), INDEX('Cyclical_after overrides'!$A$1:$BD$245,MATCH('Stata dataset (nominal)'!$A56,'Cyclical_after overrides'!$A$1:$A$245,0),MATCH('Stata dataset (nominal)'!G$1,'Cyclical_after overrides'!$A$1:$BD$1,0))), "")</f>
        <v>64.367952000000002</v>
      </c>
      <c r="H56" s="179">
        <f>_xlfn.IFNA(IF($C56 &gt; "2023-24", INDEX(PR24_after_overrides!$D$3:$AU$128, MATCH('Stata dataset (nominal)'!$A56, PR24_after_overrides!$A$3:$A$128, 0), MATCH('Stata dataset (nominal)'!H$1, PR24_after_overrides!$D$2:$AU$2, 0)), INDEX('Cyclical_after overrides'!$A$1:$BD$245,MATCH('Stata dataset (nominal)'!$A56,'Cyclical_after overrides'!$A$1:$A$245,0),MATCH('Stata dataset (nominal)'!H$1,'Cyclical_after overrides'!$A$1:$BD$1,0))), "")</f>
        <v>4.15965484154294</v>
      </c>
      <c r="I56" s="179">
        <f>_xlfn.IFNA(IF($C56 &gt; "2023-24", INDEX(PR24_after_overrides!$D$3:$AU$128, MATCH('Stata dataset (nominal)'!$A56, PR24_after_overrides!$A$3:$A$128, 0), MATCH('Stata dataset (nominal)'!I$1, PR24_after_overrides!$D$2:$AU$2, 0)), INDEX('Cyclical_after overrides'!$A$1:$BD$245,MATCH('Stata dataset (nominal)'!$A56,'Cyclical_after overrides'!$A$1:$A$245,0),MATCH('Stata dataset (nominal)'!I$1,'Cyclical_after overrides'!$A$1:$BD$1,0))), "")</f>
        <v>14.5870679077111</v>
      </c>
      <c r="J56" s="179" t="str">
        <f>_xlfn.IFNA(IF($C56 &gt; "2023-24", INDEX(PR24_after_overrides!$D$3:$AU$128, MATCH('Stata dataset (nominal)'!$A56, PR24_after_overrides!$A$3:$A$128, 0), MATCH('Stata dataset (nominal)'!J$1, PR24_after_overrides!$D$2:$AU$2, 0)), INDEX('Cyclical_after overrides'!$A$1:$BD$245,MATCH('Stata dataset (nominal)'!$A56,'Cyclical_after overrides'!$A$1:$A$245,0),MATCH('Stata dataset (nominal)'!J$1,'Cyclical_after overrides'!$A$1:$BD$1,0))), "")</f>
        <v/>
      </c>
      <c r="K56" s="179" t="str">
        <f>_xlfn.IFNA(IF($C56 &gt; "2023-24", INDEX(PR24_after_overrides!$D$3:$AU$128, MATCH('Stata dataset (nominal)'!$A56, PR24_after_overrides!$A$3:$A$128, 0), MATCH('Stata dataset (nominal)'!K$1, PR24_after_overrides!$D$2:$AU$2, 0)), INDEX('Cyclical_after overrides'!$A$1:$BD$245,MATCH('Stata dataset (nominal)'!$A56,'Cyclical_after overrides'!$A$1:$A$245,0),MATCH('Stata dataset (nominal)'!K$1,'Cyclical_after overrides'!$A$1:$BD$1,0))), "")</f>
        <v/>
      </c>
      <c r="L56" s="179">
        <f>_xlfn.IFNA(IF($C56 &gt; "2023-24", INDEX(PR24_after_overrides!$D$3:$AU$128, MATCH('Stata dataset (nominal)'!$A56, PR24_after_overrides!$A$3:$A$128, 0), MATCH('Stata dataset (nominal)'!L$1, PR24_after_overrides!$D$2:$AU$2, 0)), INDEX('Cyclical_after overrides'!$A$1:$BD$245,MATCH('Stata dataset (nominal)'!$A56,'Cyclical_after overrides'!$A$1:$A$245,0),MATCH('Stata dataset (nominal)'!L$1,'Cyclical_after overrides'!$A$1:$BD$1,0))), "")</f>
        <v>0</v>
      </c>
      <c r="M56" s="179">
        <f>_xlfn.IFNA(IF($C56 &gt; "2023-24", INDEX(PR24_after_overrides!$D$3:$AU$128, MATCH('Stata dataset (nominal)'!$A56, PR24_after_overrides!$A$3:$A$128, 0), MATCH('Stata dataset (nominal)'!M$1, PR24_after_overrides!$D$2:$AU$2, 0)), INDEX('Cyclical_after overrides'!$A$1:$BD$245,MATCH('Stata dataset (nominal)'!$A56,'Cyclical_after overrides'!$A$1:$A$245,0),MATCH('Stata dataset (nominal)'!M$1,'Cyclical_after overrides'!$A$1:$BD$1,0))), "")</f>
        <v>2.8387721099999998</v>
      </c>
      <c r="N56" s="179" t="str">
        <f>_xlfn.IFNA(IF($C56 &gt; "2023-24", INDEX(PR24_after_overrides!$D$3:$AU$128, MATCH('Stata dataset (nominal)'!$A56, PR24_after_overrides!$A$3:$A$128, 0), MATCH('Stata dataset (nominal)'!N$1, PR24_after_overrides!$D$2:$AU$2, 0)), INDEX('Cyclical_after overrides'!$A$1:$BD$245,MATCH('Stata dataset (nominal)'!$A56,'Cyclical_after overrides'!$A$1:$A$245,0),MATCH('Stata dataset (nominal)'!N$1,'Cyclical_after overrides'!$A$1:$BD$1,0))), "")</f>
        <v/>
      </c>
      <c r="O56" s="179">
        <f>_xlfn.IFNA(IF($C56 &gt; "2023-24", INDEX(PR24_after_overrides!$D$3:$AU$128, MATCH('Stata dataset (nominal)'!$A56, PR24_after_overrides!$A$3:$A$128, 0), MATCH('Stata dataset (nominal)'!O$1, PR24_after_overrides!$D$2:$AU$2, 0)), INDEX('Cyclical_after overrides'!$A$1:$BD$245,MATCH('Stata dataset (nominal)'!$A56,'Cyclical_after overrides'!$A$1:$A$245,0),MATCH('Stata dataset (nominal)'!O$1,'Cyclical_after overrides'!$A$1:$BD$1,0))), "")</f>
        <v>43.069000000000003</v>
      </c>
      <c r="P56" s="179">
        <f>_xlfn.IFNA(IF($C56 &gt; "2023-24", INDEX(PR24_after_overrides!$D$3:$AU$128, MATCH('Stata dataset (nominal)'!$A56, PR24_after_overrides!$A$3:$A$128, 0), MATCH('Stata dataset (nominal)'!P$1, PR24_after_overrides!$D$2:$AU$2, 0)), INDEX('Cyclical_after overrides'!$A$1:$BD$245,MATCH('Stata dataset (nominal)'!$A56,'Cyclical_after overrides'!$A$1:$A$245,0),MATCH('Stata dataset (nominal)'!P$1,'Cyclical_after overrides'!$A$1:$BD$1,0))), "")</f>
        <v>23.372</v>
      </c>
      <c r="Q56" s="179">
        <f>_xlfn.IFNA(IF($C56 &gt; "2023-24", INDEX(PR24_after_overrides!$D$3:$AU$128, MATCH('Stata dataset (nominal)'!$A56, PR24_after_overrides!$A$3:$A$128, 0), MATCH('Stata dataset (nominal)'!Q$1, PR24_after_overrides!$D$2:$AU$2, 0)), INDEX('Cyclical_after overrides'!$A$1:$BD$245,MATCH('Stata dataset (nominal)'!$A56,'Cyclical_after overrides'!$A$1:$A$245,0),MATCH('Stata dataset (nominal)'!Q$1,'Cyclical_after overrides'!$A$1:$BD$1,0))), "")</f>
        <v>1584.787</v>
      </c>
      <c r="R56" s="179">
        <f>_xlfn.IFNA(IF($C56 &gt; "2023-24", INDEX(PR24_after_overrides!$D$3:$AU$128, MATCH('Stata dataset (nominal)'!$A56, PR24_after_overrides!$A$3:$A$128, 0), MATCH('Stata dataset (nominal)'!R$1, PR24_after_overrides!$D$2:$AU$2, 0)), INDEX('Cyclical_after overrides'!$A$1:$BD$245,MATCH('Stata dataset (nominal)'!$A56,'Cyclical_after overrides'!$A$1:$A$245,0),MATCH('Stata dataset (nominal)'!R$1,'Cyclical_after overrides'!$A$1:$BD$1,0))), "")</f>
        <v>29.262</v>
      </c>
      <c r="S56" s="179">
        <f>_xlfn.IFNA(IF($C56 &gt; "2023-24", INDEX(PR24_after_overrides!$D$3:$AU$128, MATCH('Stata dataset (nominal)'!$A56, PR24_after_overrides!$A$3:$A$128, 0), MATCH('Stata dataset (nominal)'!S$1, PR24_after_overrides!$D$2:$AU$2, 0)), INDEX('Cyclical_after overrides'!$A$1:$BD$245,MATCH('Stata dataset (nominal)'!$A56,'Cyclical_after overrides'!$A$1:$A$245,0),MATCH('Stata dataset (nominal)'!S$1,'Cyclical_after overrides'!$A$1:$BD$1,0))), "")</f>
        <v>52.012</v>
      </c>
      <c r="T56" s="179">
        <f>_xlfn.IFNA(IF($C56 &gt; "2023-24", INDEX(PR24_after_overrides!$D$3:$AU$128, MATCH('Stata dataset (nominal)'!$A56, PR24_after_overrides!$A$3:$A$128, 0), MATCH('Stata dataset (nominal)'!T$1, PR24_after_overrides!$D$2:$AU$2, 0)), INDEX('Cyclical_after overrides'!$A$1:$BD$245,MATCH('Stata dataset (nominal)'!$A56,'Cyclical_after overrides'!$A$1:$A$245,0),MATCH('Stata dataset (nominal)'!T$1,'Cyclical_after overrides'!$A$1:$BD$1,0))), "")</f>
        <v>1297.576</v>
      </c>
      <c r="U56" s="179">
        <f>_xlfn.IFNA(IF($C56 &gt; "2023-24", INDEX(PR24_after_overrides!$D$3:$AU$128, MATCH('Stata dataset (nominal)'!$A56, PR24_after_overrides!$A$3:$A$128, 0), MATCH('Stata dataset (nominal)'!U$1, PR24_after_overrides!$D$2:$AU$2, 0)), INDEX('Cyclical_after overrides'!$A$1:$BD$245,MATCH('Stata dataset (nominal)'!$A56,'Cyclical_after overrides'!$A$1:$A$245,0),MATCH('Stata dataset (nominal)'!U$1,'Cyclical_after overrides'!$A$1:$BD$1,0))), "")</f>
        <v>28.71952182376468</v>
      </c>
      <c r="V56" s="179">
        <f>_xlfn.IFNA(IF($C56 &gt; "2023-24", INDEX(PR24_after_overrides!$D$3:$AU$128, MATCH('Stata dataset (nominal)'!$A56, PR24_after_overrides!$A$3:$A$128, 0), MATCH('Stata dataset (nominal)'!V$1, PR24_after_overrides!$D$2:$AU$2, 0)), INDEX('Cyclical_after overrides'!$A$1:$BD$245,MATCH('Stata dataset (nominal)'!$A56,'Cyclical_after overrides'!$A$1:$A$245,0),MATCH('Stata dataset (nominal)'!V$1,'Cyclical_after overrides'!$A$1:$BD$1,0))), "")</f>
        <v>131.92480358388252</v>
      </c>
      <c r="W56" s="179">
        <f>_xlfn.IFNA(IF($C56 &gt; "2023-24", INDEX(PR24_after_overrides!$D$3:$AU$128, MATCH('Stata dataset (nominal)'!$A56, PR24_after_overrides!$A$3:$A$128, 0), MATCH('Stata dataset (nominal)'!W$1, PR24_after_overrides!$D$2:$AU$2, 0)), INDEX('Cyclical_after overrides'!$A$1:$BD$245,MATCH('Stata dataset (nominal)'!$A56,'Cyclical_after overrides'!$A$1:$A$245,0),MATCH('Stata dataset (nominal)'!W$1,'Cyclical_after overrides'!$A$1:$BD$1,0))), "")</f>
        <v>2.5902368697150786</v>
      </c>
      <c r="X56" s="179">
        <f>_xlfn.IFNA(IF($C56 &gt; "2023-24", INDEX(PR24_after_overrides!$D$3:$AU$128, MATCH('Stata dataset (nominal)'!$A56, PR24_after_overrides!$A$3:$A$128, 0), MATCH('Stata dataset (nominal)'!X$1, PR24_after_overrides!$D$2:$AU$2, 0)), INDEX('Cyclical_after overrides'!$A$1:$BD$245,MATCH('Stata dataset (nominal)'!$A56,'Cyclical_after overrides'!$A$1:$A$245,0),MATCH('Stata dataset (nominal)'!X$1,'Cyclical_after overrides'!$A$1:$BD$1,0))), "")</f>
        <v>11.115211941720034</v>
      </c>
      <c r="Y56" s="179">
        <f>_xlfn.IFNA(IF($C56 &gt; "2023-24", INDEX(PR24_after_overrides!$D$3:$AU$128, MATCH('Stata dataset (nominal)'!$A56, PR24_after_overrides!$A$3:$A$128, 0), MATCH('Stata dataset (nominal)'!Y$1, PR24_after_overrides!$D$2:$AU$2, 0)), INDEX('Cyclical_after overrides'!$A$1:$BD$245,MATCH('Stata dataset (nominal)'!$A56,'Cyclical_after overrides'!$A$1:$A$245,0),MATCH('Stata dataset (nominal)'!Y$1,'Cyclical_after overrides'!$A$1:$BD$1,0))), "")</f>
        <v>16.056939658260902</v>
      </c>
      <c r="Z56" s="179">
        <f>_xlfn.IFNA(IF($C56 &gt; "2023-24", INDEX(PR24_after_overrides!$D$3:$AU$128, MATCH('Stata dataset (nominal)'!$A56, PR24_after_overrides!$A$3:$A$128, 0), MATCH('Stata dataset (nominal)'!Z$1, PR24_after_overrides!$D$2:$AU$2, 0)), INDEX('Cyclical_after overrides'!$A$1:$BD$245,MATCH('Stata dataset (nominal)'!$A56,'Cyclical_after overrides'!$A$1:$A$245,0),MATCH('Stata dataset (nominal)'!Z$1,'Cyclical_after overrides'!$A$1:$BD$1,0))), "")</f>
        <v>16.056939658260902</v>
      </c>
      <c r="AA56" s="179">
        <f>_xlfn.IFNA(IF($C56 &gt; "2023-24", INDEX(PR24_after_overrides!$D$3:$AU$128, MATCH('Stata dataset (nominal)'!$A56, PR24_after_overrides!$A$3:$A$128, 0), MATCH('Stata dataset (nominal)'!AA$1, PR24_after_overrides!$D$2:$AU$2, 0)), INDEX('Cyclical_after overrides'!$A$1:$BD$245,MATCH('Stata dataset (nominal)'!$A56,'Cyclical_after overrides'!$A$1:$A$245,0),MATCH('Stata dataset (nominal)'!AA$1,'Cyclical_after overrides'!$A$1:$BD$1,0))), "")</f>
        <v>1307.9605000000001</v>
      </c>
      <c r="AB56" s="179">
        <f>INDEX(Depreciation!$U$5:$U$318, MATCH('Stata dataset (nominal)'!$A56, Depreciation!$A$5:$A$318, 0))</f>
        <v>7.4172412760000004</v>
      </c>
      <c r="AC56" s="180">
        <f t="shared" si="1"/>
        <v>7.4262680551470712</v>
      </c>
      <c r="AD56" s="72">
        <f>INDEX(Recharges!$V$5:$V$318, MATCH('Stata dataset (nominal)'!$A56, Recharges!$A$5:$A$318, 0))</f>
        <v>4.2090000000000005</v>
      </c>
    </row>
    <row r="57" spans="1:30" x14ac:dyDescent="0.4">
      <c r="A57" s="160" t="str">
        <f t="shared" si="0"/>
        <v>NWT21</v>
      </c>
      <c r="B57" s="160" t="s">
        <v>289</v>
      </c>
      <c r="C57" s="160" t="s">
        <v>257</v>
      </c>
      <c r="D57" s="179">
        <f>_xlfn.IFNA(IF($C57 &gt; "2023-24", INDEX(PR24_after_overrides!$D$3:$AU$128, MATCH('Stata dataset (nominal)'!$A57, PR24_after_overrides!$A$3:$A$128, 0), MATCH('Stata dataset (nominal)'!D$1, PR24_after_overrides!$D$2:$AU$2, 0)), INDEX('Cyclical_after overrides'!$A$1:$BD$245,MATCH('Stata dataset (nominal)'!$A57,'Cyclical_after overrides'!$A$1:$A$245,0),MATCH('Stata dataset (nominal)'!D$1,'Cyclical_after overrides'!$A$1:$BD$1,0))), "")</f>
        <v>1.1277018254028868</v>
      </c>
      <c r="E57" s="179">
        <f>_xlfn.IFNA(IF($C57 &gt; "2023-24", INDEX(PR24_after_overrides!$D$3:$AU$128, MATCH('Stata dataset (nominal)'!$A57, PR24_after_overrides!$A$3:$A$128, 0), MATCH('Stata dataset (nominal)'!E$1, PR24_after_overrides!$D$2:$AU$2, 0)), INDEX('Cyclical_after overrides'!$A$1:$BD$245,MATCH('Stata dataset (nominal)'!$A57,'Cyclical_after overrides'!$A$1:$A$245,0),MATCH('Stata dataset (nominal)'!E$1,'Cyclical_after overrides'!$A$1:$BD$1,0))), "")</f>
        <v>21.225043132149999</v>
      </c>
      <c r="F57" s="179">
        <f>_xlfn.IFNA(IF($C57 &gt; "2023-24", INDEX(PR24_after_overrides!$D$3:$AU$128, MATCH('Stata dataset (nominal)'!$A57, PR24_after_overrides!$A$3:$A$128, 0), MATCH('Stata dataset (nominal)'!F$1, PR24_after_overrides!$D$2:$AU$2, 0)), INDEX('Cyclical_after overrides'!$A$1:$BD$245,MATCH('Stata dataset (nominal)'!$A57,'Cyclical_after overrides'!$A$1:$A$245,0),MATCH('Stata dataset (nominal)'!F$1,'Cyclical_after overrides'!$A$1:$BD$1,0))), "")</f>
        <v>12.7138937422115</v>
      </c>
      <c r="G57" s="179">
        <f>_xlfn.IFNA(IF($C57 &gt; "2023-24", INDEX(PR24_after_overrides!$D$3:$AU$128, MATCH('Stata dataset (nominal)'!$A57, PR24_after_overrides!$A$3:$A$128, 0), MATCH('Stata dataset (nominal)'!G$1, PR24_after_overrides!$D$2:$AU$2, 0)), INDEX('Cyclical_after overrides'!$A$1:$BD$245,MATCH('Stata dataset (nominal)'!$A57,'Cyclical_after overrides'!$A$1:$A$245,0),MATCH('Stata dataset (nominal)'!G$1,'Cyclical_after overrides'!$A$1:$BD$1,0))), "")</f>
        <v>47.525266860000002</v>
      </c>
      <c r="H57" s="179">
        <f>_xlfn.IFNA(IF($C57 &gt; "2023-24", INDEX(PR24_after_overrides!$D$3:$AU$128, MATCH('Stata dataset (nominal)'!$A57, PR24_after_overrides!$A$3:$A$128, 0), MATCH('Stata dataset (nominal)'!H$1, PR24_after_overrides!$D$2:$AU$2, 0)), INDEX('Cyclical_after overrides'!$A$1:$BD$245,MATCH('Stata dataset (nominal)'!$A57,'Cyclical_after overrides'!$A$1:$A$245,0),MATCH('Stata dataset (nominal)'!H$1,'Cyclical_after overrides'!$A$1:$BD$1,0))), "")</f>
        <v>3.4158665199566198</v>
      </c>
      <c r="I57" s="179">
        <f>_xlfn.IFNA(IF($C57 &gt; "2023-24", INDEX(PR24_after_overrides!$D$3:$AU$128, MATCH('Stata dataset (nominal)'!$A57, PR24_after_overrides!$A$3:$A$128, 0), MATCH('Stata dataset (nominal)'!I$1, PR24_after_overrides!$D$2:$AU$2, 0)), INDEX('Cyclical_after overrides'!$A$1:$BD$245,MATCH('Stata dataset (nominal)'!$A57,'Cyclical_after overrides'!$A$1:$A$245,0),MATCH('Stata dataset (nominal)'!I$1,'Cyclical_after overrides'!$A$1:$BD$1,0))), "")</f>
        <v>13.4059355609776</v>
      </c>
      <c r="J57" s="179">
        <f>_xlfn.IFNA(IF($C57 &gt; "2023-24", INDEX(PR24_after_overrides!$D$3:$AU$128, MATCH('Stata dataset (nominal)'!$A57, PR24_after_overrides!$A$3:$A$128, 0), MATCH('Stata dataset (nominal)'!J$1, PR24_after_overrides!$D$2:$AU$2, 0)), INDEX('Cyclical_after overrides'!$A$1:$BD$245,MATCH('Stata dataset (nominal)'!$A57,'Cyclical_after overrides'!$A$1:$A$245,0),MATCH('Stata dataset (nominal)'!J$1,'Cyclical_after overrides'!$A$1:$BD$1,0))), "")</f>
        <v>0</v>
      </c>
      <c r="K57" s="179" t="str">
        <f>_xlfn.IFNA(IF($C57 &gt; "2023-24", INDEX(PR24_after_overrides!$D$3:$AU$128, MATCH('Stata dataset (nominal)'!$A57, PR24_after_overrides!$A$3:$A$128, 0), MATCH('Stata dataset (nominal)'!K$1, PR24_after_overrides!$D$2:$AU$2, 0)), INDEX('Cyclical_after overrides'!$A$1:$BD$245,MATCH('Stata dataset (nominal)'!$A57,'Cyclical_after overrides'!$A$1:$A$245,0),MATCH('Stata dataset (nominal)'!K$1,'Cyclical_after overrides'!$A$1:$BD$1,0))), "")</f>
        <v/>
      </c>
      <c r="L57" s="179">
        <f>_xlfn.IFNA(IF($C57 &gt; "2023-24", INDEX(PR24_after_overrides!$D$3:$AU$128, MATCH('Stata dataset (nominal)'!$A57, PR24_after_overrides!$A$3:$A$128, 0), MATCH('Stata dataset (nominal)'!L$1, PR24_after_overrides!$D$2:$AU$2, 0)), INDEX('Cyclical_after overrides'!$A$1:$BD$245,MATCH('Stata dataset (nominal)'!$A57,'Cyclical_after overrides'!$A$1:$A$245,0),MATCH('Stata dataset (nominal)'!L$1,'Cyclical_after overrides'!$A$1:$BD$1,0))), "")</f>
        <v>0</v>
      </c>
      <c r="M57" s="179" t="str">
        <f>_xlfn.IFNA(IF($C57 &gt; "2023-24", INDEX(PR24_after_overrides!$D$3:$AU$128, MATCH('Stata dataset (nominal)'!$A57, PR24_after_overrides!$A$3:$A$128, 0), MATCH('Stata dataset (nominal)'!M$1, PR24_after_overrides!$D$2:$AU$2, 0)), INDEX('Cyclical_after overrides'!$A$1:$BD$245,MATCH('Stata dataset (nominal)'!$A57,'Cyclical_after overrides'!$A$1:$A$245,0),MATCH('Stata dataset (nominal)'!M$1,'Cyclical_after overrides'!$A$1:$BD$1,0))), "")</f>
        <v/>
      </c>
      <c r="N57" s="179" t="str">
        <f>_xlfn.IFNA(IF($C57 &gt; "2023-24", INDEX(PR24_after_overrides!$D$3:$AU$128, MATCH('Stata dataset (nominal)'!$A57, PR24_after_overrides!$A$3:$A$128, 0), MATCH('Stata dataset (nominal)'!N$1, PR24_after_overrides!$D$2:$AU$2, 0)), INDEX('Cyclical_after overrides'!$A$1:$BD$245,MATCH('Stata dataset (nominal)'!$A57,'Cyclical_after overrides'!$A$1:$A$245,0),MATCH('Stata dataset (nominal)'!N$1,'Cyclical_after overrides'!$A$1:$BD$1,0))), "")</f>
        <v/>
      </c>
      <c r="O57" s="179">
        <f>_xlfn.IFNA(IF($C57 &gt; "2023-24", INDEX(PR24_after_overrides!$D$3:$AU$128, MATCH('Stata dataset (nominal)'!$A57, PR24_after_overrides!$A$3:$A$128, 0), MATCH('Stata dataset (nominal)'!O$1, PR24_after_overrides!$D$2:$AU$2, 0)), INDEX('Cyclical_after overrides'!$A$1:$BD$245,MATCH('Stata dataset (nominal)'!$A57,'Cyclical_after overrides'!$A$1:$A$245,0),MATCH('Stata dataset (nominal)'!O$1,'Cyclical_after overrides'!$A$1:$BD$1,0))), "")</f>
        <v>43.293999999999997</v>
      </c>
      <c r="P57" s="179">
        <f>_xlfn.IFNA(IF($C57 &gt; "2023-24", INDEX(PR24_after_overrides!$D$3:$AU$128, MATCH('Stata dataset (nominal)'!$A57, PR24_after_overrides!$A$3:$A$128, 0), MATCH('Stata dataset (nominal)'!P$1, PR24_after_overrides!$D$2:$AU$2, 0)), INDEX('Cyclical_after overrides'!$A$1:$BD$245,MATCH('Stata dataset (nominal)'!$A57,'Cyclical_after overrides'!$A$1:$A$245,0),MATCH('Stata dataset (nominal)'!P$1,'Cyclical_after overrides'!$A$1:$BD$1,0))), "")</f>
        <v>23.082000000000001</v>
      </c>
      <c r="Q57" s="179">
        <f>_xlfn.IFNA(IF($C57 &gt; "2023-24", INDEX(PR24_after_overrides!$D$3:$AU$128, MATCH('Stata dataset (nominal)'!$A57, PR24_after_overrides!$A$3:$A$128, 0), MATCH('Stata dataset (nominal)'!Q$1, PR24_after_overrides!$D$2:$AU$2, 0)), INDEX('Cyclical_after overrides'!$A$1:$BD$245,MATCH('Stata dataset (nominal)'!$A57,'Cyclical_after overrides'!$A$1:$A$245,0),MATCH('Stata dataset (nominal)'!Q$1,'Cyclical_after overrides'!$A$1:$BD$1,0))), "")</f>
        <v>1585.308</v>
      </c>
      <c r="R57" s="179">
        <f>_xlfn.IFNA(IF($C57 &gt; "2023-24", INDEX(PR24_after_overrides!$D$3:$AU$128, MATCH('Stata dataset (nominal)'!$A57, PR24_after_overrides!$A$3:$A$128, 0), MATCH('Stata dataset (nominal)'!R$1, PR24_after_overrides!$D$2:$AU$2, 0)), INDEX('Cyclical_after overrides'!$A$1:$BD$245,MATCH('Stata dataset (nominal)'!$A57,'Cyclical_after overrides'!$A$1:$A$245,0),MATCH('Stata dataset (nominal)'!R$1,'Cyclical_after overrides'!$A$1:$BD$1,0))), "")</f>
        <v>30.393999999999998</v>
      </c>
      <c r="S57" s="179">
        <f>_xlfn.IFNA(IF($C57 &gt; "2023-24", INDEX(PR24_after_overrides!$D$3:$AU$128, MATCH('Stata dataset (nominal)'!$A57, PR24_after_overrides!$A$3:$A$128, 0), MATCH('Stata dataset (nominal)'!S$1, PR24_after_overrides!$D$2:$AU$2, 0)), INDEX('Cyclical_after overrides'!$A$1:$BD$245,MATCH('Stata dataset (nominal)'!$A57,'Cyclical_after overrides'!$A$1:$A$245,0),MATCH('Stata dataset (nominal)'!S$1,'Cyclical_after overrides'!$A$1:$BD$1,0))), "")</f>
        <v>54.981999999999999</v>
      </c>
      <c r="T57" s="179">
        <f>_xlfn.IFNA(IF($C57 &gt; "2023-24", INDEX(PR24_after_overrides!$D$3:$AU$128, MATCH('Stata dataset (nominal)'!$A57, PR24_after_overrides!$A$3:$A$128, 0), MATCH('Stata dataset (nominal)'!T$1, PR24_after_overrides!$D$2:$AU$2, 0)), INDEX('Cyclical_after overrides'!$A$1:$BD$245,MATCH('Stata dataset (nominal)'!$A57,'Cyclical_after overrides'!$A$1:$A$245,0),MATCH('Stata dataset (nominal)'!T$1,'Cyclical_after overrides'!$A$1:$BD$1,0))), "")</f>
        <v>1349.1120000000001</v>
      </c>
      <c r="U57" s="179">
        <f>_xlfn.IFNA(IF($C57 &gt; "2023-24", INDEX(PR24_after_overrides!$D$3:$AU$128, MATCH('Stata dataset (nominal)'!$A57, PR24_after_overrides!$A$3:$A$128, 0), MATCH('Stata dataset (nominal)'!U$1, PR24_after_overrides!$D$2:$AU$2, 0)), INDEX('Cyclical_after overrides'!$A$1:$BD$245,MATCH('Stata dataset (nominal)'!$A57,'Cyclical_after overrides'!$A$1:$A$245,0),MATCH('Stata dataset (nominal)'!U$1,'Cyclical_after overrides'!$A$1:$BD$1,0))), "")</f>
        <v>28.514017844723174</v>
      </c>
      <c r="V57" s="179">
        <f>_xlfn.IFNA(IF($C57 &gt; "2023-24", INDEX(PR24_after_overrides!$D$3:$AU$128, MATCH('Stata dataset (nominal)'!$A57, PR24_after_overrides!$A$3:$A$128, 0), MATCH('Stata dataset (nominal)'!V$1, PR24_after_overrides!$D$2:$AU$2, 0)), INDEX('Cyclical_after overrides'!$A$1:$BD$245,MATCH('Stata dataset (nominal)'!$A57,'Cyclical_after overrides'!$A$1:$A$245,0),MATCH('Stata dataset (nominal)'!V$1,'Cyclical_after overrides'!$A$1:$BD$1,0))), "")</f>
        <v>131.5012729695132</v>
      </c>
      <c r="W57" s="179">
        <f>_xlfn.IFNA(IF($C57 &gt; "2023-24", INDEX(PR24_after_overrides!$D$3:$AU$128, MATCH('Stata dataset (nominal)'!$A57, PR24_after_overrides!$A$3:$A$128, 0), MATCH('Stata dataset (nominal)'!W$1, PR24_after_overrides!$D$2:$AU$2, 0)), INDEX('Cyclical_after overrides'!$A$1:$BD$245,MATCH('Stata dataset (nominal)'!$A57,'Cyclical_after overrides'!$A$1:$A$245,0),MATCH('Stata dataset (nominal)'!W$1,'Cyclical_after overrides'!$A$1:$BD$1,0))), "")</f>
        <v>2.6476802531921391</v>
      </c>
      <c r="X57" s="179">
        <f>_xlfn.IFNA(IF($C57 &gt; "2023-24", INDEX(PR24_after_overrides!$D$3:$AU$128, MATCH('Stata dataset (nominal)'!$A57, PR24_after_overrides!$A$3:$A$128, 0), MATCH('Stata dataset (nominal)'!X$1, PR24_after_overrides!$D$2:$AU$2, 0)), INDEX('Cyclical_after overrides'!$A$1:$BD$245,MATCH('Stata dataset (nominal)'!$A57,'Cyclical_after overrides'!$A$1:$A$245,0),MATCH('Stata dataset (nominal)'!X$1,'Cyclical_after overrides'!$A$1:$BD$1,0))), "")</f>
        <v>11.115211941720034</v>
      </c>
      <c r="Y57" s="179">
        <f>_xlfn.IFNA(IF($C57 &gt; "2023-24", INDEX(PR24_after_overrides!$D$3:$AU$128, MATCH('Stata dataset (nominal)'!$A57, PR24_after_overrides!$A$3:$A$128, 0), MATCH('Stata dataset (nominal)'!Y$1, PR24_after_overrides!$D$2:$AU$2, 0)), INDEX('Cyclical_after overrides'!$A$1:$BD$245,MATCH('Stata dataset (nominal)'!$A57,'Cyclical_after overrides'!$A$1:$A$245,0),MATCH('Stata dataset (nominal)'!Y$1,'Cyclical_after overrides'!$A$1:$BD$1,0))), "")</f>
        <v>16.056939658260902</v>
      </c>
      <c r="Z57" s="179">
        <f>_xlfn.IFNA(IF($C57 &gt; "2023-24", INDEX(PR24_after_overrides!$D$3:$AU$128, MATCH('Stata dataset (nominal)'!$A57, PR24_after_overrides!$A$3:$A$128, 0), MATCH('Stata dataset (nominal)'!Z$1, PR24_after_overrides!$D$2:$AU$2, 0)), INDEX('Cyclical_after overrides'!$A$1:$BD$245,MATCH('Stata dataset (nominal)'!$A57,'Cyclical_after overrides'!$A$1:$A$245,0),MATCH('Stata dataset (nominal)'!Z$1,'Cyclical_after overrides'!$A$1:$BD$1,0))), "")</f>
        <v>16.056939658260902</v>
      </c>
      <c r="AA57" s="179">
        <f>_xlfn.IFNA(IF($C57 &gt; "2023-24", INDEX(PR24_after_overrides!$D$3:$AU$128, MATCH('Stata dataset (nominal)'!$A57, PR24_after_overrides!$A$3:$A$128, 0), MATCH('Stata dataset (nominal)'!AA$1, PR24_after_overrides!$D$2:$AU$2, 0)), INDEX('Cyclical_after overrides'!$A$1:$BD$245,MATCH('Stata dataset (nominal)'!$A57,'Cyclical_after overrides'!$A$1:$A$245,0),MATCH('Stata dataset (nominal)'!AA$1,'Cyclical_after overrides'!$A$1:$BD$1,0))), "")</f>
        <v>1312.8860231900001</v>
      </c>
      <c r="AB57" s="179">
        <f>INDEX(Depreciation!$U$5:$U$318, MATCH('Stata dataset (nominal)'!$A57, Depreciation!$A$5:$A$318, 0))</f>
        <v>5.5623472500000002</v>
      </c>
      <c r="AC57" s="180">
        <f t="shared" si="1"/>
        <v>7.4262680551470712</v>
      </c>
      <c r="AD57" s="72">
        <f>INDEX(Recharges!$V$5:$V$318, MATCH('Stata dataset (nominal)'!$A57, Recharges!$A$5:$A$318, 0))</f>
        <v>3.8816646252883378</v>
      </c>
    </row>
    <row r="58" spans="1:30" x14ac:dyDescent="0.4">
      <c r="A58" s="160" t="str">
        <f t="shared" si="0"/>
        <v>NWT22</v>
      </c>
      <c r="B58" s="160" t="s">
        <v>289</v>
      </c>
      <c r="C58" s="160" t="s">
        <v>259</v>
      </c>
      <c r="D58" s="179">
        <f>_xlfn.IFNA(IF($C58 &gt; "2023-24", INDEX(PR24_after_overrides!$D$3:$AU$128, MATCH('Stata dataset (nominal)'!$A58, PR24_after_overrides!$A$3:$A$128, 0), MATCH('Stata dataset (nominal)'!D$1, PR24_after_overrides!$D$2:$AU$2, 0)), INDEX('Cyclical_after overrides'!$A$1:$BD$245,MATCH('Stata dataset (nominal)'!$A58,'Cyclical_after overrides'!$A$1:$A$245,0),MATCH('Stata dataset (nominal)'!D$1,'Cyclical_after overrides'!$A$1:$BD$1,0))), "")</f>
        <v>1.0877412700751434</v>
      </c>
      <c r="E58" s="179">
        <f>_xlfn.IFNA(IF($C58 &gt; "2023-24", INDEX(PR24_after_overrides!$D$3:$AU$128, MATCH('Stata dataset (nominal)'!$A58, PR24_after_overrides!$A$3:$A$128, 0), MATCH('Stata dataset (nominal)'!E$1, PR24_after_overrides!$D$2:$AU$2, 0)), INDEX('Cyclical_after overrides'!$A$1:$BD$245,MATCH('Stata dataset (nominal)'!$A58,'Cyclical_after overrides'!$A$1:$A$245,0),MATCH('Stata dataset (nominal)'!E$1,'Cyclical_after overrides'!$A$1:$BD$1,0))), "")</f>
        <v>22.093947961536401</v>
      </c>
      <c r="F58" s="179">
        <f>_xlfn.IFNA(IF($C58 &gt; "2023-24", INDEX(PR24_after_overrides!$D$3:$AU$128, MATCH('Stata dataset (nominal)'!$A58, PR24_after_overrides!$A$3:$A$128, 0), MATCH('Stata dataset (nominal)'!F$1, PR24_after_overrides!$D$2:$AU$2, 0)), INDEX('Cyclical_after overrides'!$A$1:$BD$245,MATCH('Stata dataset (nominal)'!$A58,'Cyclical_after overrides'!$A$1:$A$245,0),MATCH('Stata dataset (nominal)'!F$1,'Cyclical_after overrides'!$A$1:$BD$1,0))), "")</f>
        <v>15.9268703936735</v>
      </c>
      <c r="G58" s="179">
        <f>_xlfn.IFNA(IF($C58 &gt; "2023-24", INDEX(PR24_after_overrides!$D$3:$AU$128, MATCH('Stata dataset (nominal)'!$A58, PR24_after_overrides!$A$3:$A$128, 0), MATCH('Stata dataset (nominal)'!G$1, PR24_after_overrides!$D$2:$AU$2, 0)), INDEX('Cyclical_after overrides'!$A$1:$BD$245,MATCH('Stata dataset (nominal)'!$A58,'Cyclical_after overrides'!$A$1:$A$245,0),MATCH('Stata dataset (nominal)'!G$1,'Cyclical_after overrides'!$A$1:$BD$1,0))), "")</f>
        <v>42.97173712</v>
      </c>
      <c r="H58" s="179">
        <f>_xlfn.IFNA(IF($C58 &gt; "2023-24", INDEX(PR24_after_overrides!$D$3:$AU$128, MATCH('Stata dataset (nominal)'!$A58, PR24_after_overrides!$A$3:$A$128, 0), MATCH('Stata dataset (nominal)'!H$1, PR24_after_overrides!$D$2:$AU$2, 0)), INDEX('Cyclical_after overrides'!$A$1:$BD$245,MATCH('Stata dataset (nominal)'!$A58,'Cyclical_after overrides'!$A$1:$A$245,0),MATCH('Stata dataset (nominal)'!H$1,'Cyclical_after overrides'!$A$1:$BD$1,0))), "")</f>
        <v>2.6053517127100001</v>
      </c>
      <c r="I58" s="179">
        <f>_xlfn.IFNA(IF($C58 &gt; "2023-24", INDEX(PR24_after_overrides!$D$3:$AU$128, MATCH('Stata dataset (nominal)'!$A58, PR24_after_overrides!$A$3:$A$128, 0), MATCH('Stata dataset (nominal)'!I$1, PR24_after_overrides!$D$2:$AU$2, 0)), INDEX('Cyclical_after overrides'!$A$1:$BD$245,MATCH('Stata dataset (nominal)'!$A58,'Cyclical_after overrides'!$A$1:$A$245,0),MATCH('Stata dataset (nominal)'!I$1,'Cyclical_after overrides'!$A$1:$BD$1,0))), "")</f>
        <v>12.616726500232399</v>
      </c>
      <c r="J58" s="179">
        <f>_xlfn.IFNA(IF($C58 &gt; "2023-24", INDEX(PR24_after_overrides!$D$3:$AU$128, MATCH('Stata dataset (nominal)'!$A58, PR24_after_overrides!$A$3:$A$128, 0), MATCH('Stata dataset (nominal)'!J$1, PR24_after_overrides!$D$2:$AU$2, 0)), INDEX('Cyclical_after overrides'!$A$1:$BD$245,MATCH('Stata dataset (nominal)'!$A58,'Cyclical_after overrides'!$A$1:$A$245,0),MATCH('Stata dataset (nominal)'!J$1,'Cyclical_after overrides'!$A$1:$BD$1,0))), "")</f>
        <v>0</v>
      </c>
      <c r="K58" s="179" t="str">
        <f>_xlfn.IFNA(IF($C58 &gt; "2023-24", INDEX(PR24_after_overrides!$D$3:$AU$128, MATCH('Stata dataset (nominal)'!$A58, PR24_after_overrides!$A$3:$A$128, 0), MATCH('Stata dataset (nominal)'!K$1, PR24_after_overrides!$D$2:$AU$2, 0)), INDEX('Cyclical_after overrides'!$A$1:$BD$245,MATCH('Stata dataset (nominal)'!$A58,'Cyclical_after overrides'!$A$1:$A$245,0),MATCH('Stata dataset (nominal)'!K$1,'Cyclical_after overrides'!$A$1:$BD$1,0))), "")</f>
        <v/>
      </c>
      <c r="L58" s="179">
        <f>_xlfn.IFNA(IF($C58 &gt; "2023-24", INDEX(PR24_after_overrides!$D$3:$AU$128, MATCH('Stata dataset (nominal)'!$A58, PR24_after_overrides!$A$3:$A$128, 0), MATCH('Stata dataset (nominal)'!L$1, PR24_after_overrides!$D$2:$AU$2, 0)), INDEX('Cyclical_after overrides'!$A$1:$BD$245,MATCH('Stata dataset (nominal)'!$A58,'Cyclical_after overrides'!$A$1:$A$245,0),MATCH('Stata dataset (nominal)'!L$1,'Cyclical_after overrides'!$A$1:$BD$1,0))), "")</f>
        <v>0</v>
      </c>
      <c r="M58" s="179" t="str">
        <f>_xlfn.IFNA(IF($C58 &gt; "2023-24", INDEX(PR24_after_overrides!$D$3:$AU$128, MATCH('Stata dataset (nominal)'!$A58, PR24_after_overrides!$A$3:$A$128, 0), MATCH('Stata dataset (nominal)'!M$1, PR24_after_overrides!$D$2:$AU$2, 0)), INDEX('Cyclical_after overrides'!$A$1:$BD$245,MATCH('Stata dataset (nominal)'!$A58,'Cyclical_after overrides'!$A$1:$A$245,0),MATCH('Stata dataset (nominal)'!M$1,'Cyclical_after overrides'!$A$1:$BD$1,0))), "")</f>
        <v/>
      </c>
      <c r="N58" s="179" t="str">
        <f>_xlfn.IFNA(IF($C58 &gt; "2023-24", INDEX(PR24_after_overrides!$D$3:$AU$128, MATCH('Stata dataset (nominal)'!$A58, PR24_after_overrides!$A$3:$A$128, 0), MATCH('Stata dataset (nominal)'!N$1, PR24_after_overrides!$D$2:$AU$2, 0)), INDEX('Cyclical_after overrides'!$A$1:$BD$245,MATCH('Stata dataset (nominal)'!$A58,'Cyclical_after overrides'!$A$1:$A$245,0),MATCH('Stata dataset (nominal)'!N$1,'Cyclical_after overrides'!$A$1:$BD$1,0))), "")</f>
        <v/>
      </c>
      <c r="O58" s="179">
        <f>_xlfn.IFNA(IF($C58 &gt; "2023-24", INDEX(PR24_after_overrides!$D$3:$AU$128, MATCH('Stata dataset (nominal)'!$A58, PR24_after_overrides!$A$3:$A$128, 0), MATCH('Stata dataset (nominal)'!O$1, PR24_after_overrides!$D$2:$AU$2, 0)), INDEX('Cyclical_after overrides'!$A$1:$BD$245,MATCH('Stata dataset (nominal)'!$A58,'Cyclical_after overrides'!$A$1:$A$245,0),MATCH('Stata dataset (nominal)'!O$1,'Cyclical_after overrides'!$A$1:$BD$1,0))), "")</f>
        <v>43.362000000000002</v>
      </c>
      <c r="P58" s="179">
        <f>_xlfn.IFNA(IF($C58 &gt; "2023-24", INDEX(PR24_after_overrides!$D$3:$AU$128, MATCH('Stata dataset (nominal)'!$A58, PR24_after_overrides!$A$3:$A$128, 0), MATCH('Stata dataset (nominal)'!P$1, PR24_after_overrides!$D$2:$AU$2, 0)), INDEX('Cyclical_after overrides'!$A$1:$BD$245,MATCH('Stata dataset (nominal)'!$A58,'Cyclical_after overrides'!$A$1:$A$245,0),MATCH('Stata dataset (nominal)'!P$1,'Cyclical_after overrides'!$A$1:$BD$1,0))), "")</f>
        <v>23.111000000000001</v>
      </c>
      <c r="Q58" s="179">
        <f>_xlfn.IFNA(IF($C58 &gt; "2023-24", INDEX(PR24_after_overrides!$D$3:$AU$128, MATCH('Stata dataset (nominal)'!$A58, PR24_after_overrides!$A$3:$A$128, 0), MATCH('Stata dataset (nominal)'!Q$1, PR24_after_overrides!$D$2:$AU$2, 0)), INDEX('Cyclical_after overrides'!$A$1:$BD$245,MATCH('Stata dataset (nominal)'!$A58,'Cyclical_after overrides'!$A$1:$A$245,0),MATCH('Stata dataset (nominal)'!Q$1,'Cyclical_after overrides'!$A$1:$BD$1,0))), "")</f>
        <v>1596.0429999999999</v>
      </c>
      <c r="R58" s="179">
        <f>_xlfn.IFNA(IF($C58 &gt; "2023-24", INDEX(PR24_after_overrides!$D$3:$AU$128, MATCH('Stata dataset (nominal)'!$A58, PR24_after_overrides!$A$3:$A$128, 0), MATCH('Stata dataset (nominal)'!R$1, PR24_after_overrides!$D$2:$AU$2, 0)), INDEX('Cyclical_after overrides'!$A$1:$BD$245,MATCH('Stata dataset (nominal)'!$A58,'Cyclical_after overrides'!$A$1:$A$245,0),MATCH('Stata dataset (nominal)'!R$1,'Cyclical_after overrides'!$A$1:$BD$1,0))), "")</f>
        <v>31.856000000000002</v>
      </c>
      <c r="S58" s="179">
        <f>_xlfn.IFNA(IF($C58 &gt; "2023-24", INDEX(PR24_after_overrides!$D$3:$AU$128, MATCH('Stata dataset (nominal)'!$A58, PR24_after_overrides!$A$3:$A$128, 0), MATCH('Stata dataset (nominal)'!S$1, PR24_after_overrides!$D$2:$AU$2, 0)), INDEX('Cyclical_after overrides'!$A$1:$BD$245,MATCH('Stata dataset (nominal)'!$A58,'Cyclical_after overrides'!$A$1:$A$245,0),MATCH('Stata dataset (nominal)'!S$1,'Cyclical_after overrides'!$A$1:$BD$1,0))), "")</f>
        <v>57.494999999999997</v>
      </c>
      <c r="T58" s="179">
        <f>_xlfn.IFNA(IF($C58 &gt; "2023-24", INDEX(PR24_after_overrides!$D$3:$AU$128, MATCH('Stata dataset (nominal)'!$A58, PR24_after_overrides!$A$3:$A$128, 0), MATCH('Stata dataset (nominal)'!T$1, PR24_after_overrides!$D$2:$AU$2, 0)), INDEX('Cyclical_after overrides'!$A$1:$BD$245,MATCH('Stata dataset (nominal)'!$A58,'Cyclical_after overrides'!$A$1:$A$245,0),MATCH('Stata dataset (nominal)'!T$1,'Cyclical_after overrides'!$A$1:$BD$1,0))), "")</f>
        <v>1412.5820000000001</v>
      </c>
      <c r="U58" s="179">
        <f>_xlfn.IFNA(IF($C58 &gt; "2023-24", INDEX(PR24_after_overrides!$D$3:$AU$128, MATCH('Stata dataset (nominal)'!$A58, PR24_after_overrides!$A$3:$A$128, 0), MATCH('Stata dataset (nominal)'!U$1, PR24_after_overrides!$D$2:$AU$2, 0)), INDEX('Cyclical_after overrides'!$A$1:$BD$245,MATCH('Stata dataset (nominal)'!$A58,'Cyclical_after overrides'!$A$1:$A$245,0),MATCH('Stata dataset (nominal)'!U$1,'Cyclical_after overrides'!$A$1:$BD$1,0))), "")</f>
        <v>26.203064515276907</v>
      </c>
      <c r="V58" s="179">
        <f>_xlfn.IFNA(IF($C58 &gt; "2023-24", INDEX(PR24_after_overrides!$D$3:$AU$128, MATCH('Stata dataset (nominal)'!$A58, PR24_after_overrides!$A$3:$A$128, 0), MATCH('Stata dataset (nominal)'!V$1, PR24_after_overrides!$D$2:$AU$2, 0)), INDEX('Cyclical_after overrides'!$A$1:$BD$245,MATCH('Stata dataset (nominal)'!$A58,'Cyclical_after overrides'!$A$1:$A$245,0),MATCH('Stata dataset (nominal)'!V$1,'Cyclical_after overrides'!$A$1:$BD$1,0))), "")</f>
        <v>131.87215600657638</v>
      </c>
      <c r="W58" s="179">
        <f>_xlfn.IFNA(IF($C58 &gt; "2023-24", INDEX(PR24_after_overrides!$D$3:$AU$128, MATCH('Stata dataset (nominal)'!$A58, PR24_after_overrides!$A$3:$A$128, 0), MATCH('Stata dataset (nominal)'!W$1, PR24_after_overrides!$D$2:$AU$2, 0)), INDEX('Cyclical_after overrides'!$A$1:$BD$245,MATCH('Stata dataset (nominal)'!$A58,'Cyclical_after overrides'!$A$1:$A$245,0),MATCH('Stata dataset (nominal)'!W$1,'Cyclical_after overrides'!$A$1:$BD$1,0))), "")</f>
        <v>2.6409800755340771</v>
      </c>
      <c r="X58" s="179">
        <f>_xlfn.IFNA(IF($C58 &gt; "2023-24", INDEX(PR24_after_overrides!$D$3:$AU$128, MATCH('Stata dataset (nominal)'!$A58, PR24_after_overrides!$A$3:$A$128, 0), MATCH('Stata dataset (nominal)'!X$1, PR24_after_overrides!$D$2:$AU$2, 0)), INDEX('Cyclical_after overrides'!$A$1:$BD$245,MATCH('Stata dataset (nominal)'!$A58,'Cyclical_after overrides'!$A$1:$A$245,0),MATCH('Stata dataset (nominal)'!X$1,'Cyclical_after overrides'!$A$1:$BD$1,0))), "")</f>
        <v>11.115211941720034</v>
      </c>
      <c r="Y58" s="179">
        <f>_xlfn.IFNA(IF($C58 &gt; "2023-24", INDEX(PR24_after_overrides!$D$3:$AU$128, MATCH('Stata dataset (nominal)'!$A58, PR24_after_overrides!$A$3:$A$128, 0), MATCH('Stata dataset (nominal)'!Y$1, PR24_after_overrides!$D$2:$AU$2, 0)), INDEX('Cyclical_after overrides'!$A$1:$BD$245,MATCH('Stata dataset (nominal)'!$A58,'Cyclical_after overrides'!$A$1:$A$245,0),MATCH('Stata dataset (nominal)'!Y$1,'Cyclical_after overrides'!$A$1:$BD$1,0))), "")</f>
        <v>16.056939658260902</v>
      </c>
      <c r="Z58" s="179">
        <f>_xlfn.IFNA(IF($C58 &gt; "2023-24", INDEX(PR24_after_overrides!$D$3:$AU$128, MATCH('Stata dataset (nominal)'!$A58, PR24_after_overrides!$A$3:$A$128, 0), MATCH('Stata dataset (nominal)'!Z$1, PR24_after_overrides!$D$2:$AU$2, 0)), INDEX('Cyclical_after overrides'!$A$1:$BD$245,MATCH('Stata dataset (nominal)'!$A58,'Cyclical_after overrides'!$A$1:$A$245,0),MATCH('Stata dataset (nominal)'!Z$1,'Cyclical_after overrides'!$A$1:$BD$1,0))), "")</f>
        <v>16.056939658260902</v>
      </c>
      <c r="AA58" s="179">
        <f>_xlfn.IFNA(IF($C58 &gt; "2023-24", INDEX(PR24_after_overrides!$D$3:$AU$128, MATCH('Stata dataset (nominal)'!$A58, PR24_after_overrides!$A$3:$A$128, 0), MATCH('Stata dataset (nominal)'!AA$1, PR24_after_overrides!$D$2:$AU$2, 0)), INDEX('Cyclical_after overrides'!$A$1:$BD$245,MATCH('Stata dataset (nominal)'!$A58,'Cyclical_after overrides'!$A$1:$A$245,0),MATCH('Stata dataset (nominal)'!AA$1,'Cyclical_after overrides'!$A$1:$BD$1,0))), "")</f>
        <v>1309.2675076800001</v>
      </c>
      <c r="AB58" s="179">
        <f>INDEX(Depreciation!$U$5:$U$318, MATCH('Stata dataset (nominal)'!$A58, Depreciation!$A$5:$A$318, 0))</f>
        <v>6.8813386100000002</v>
      </c>
      <c r="AC58" s="180">
        <f t="shared" si="1"/>
        <v>7.4262680551470712</v>
      </c>
      <c r="AD58" s="72">
        <f>INDEX(Recharges!$V$5:$V$318, MATCH('Stata dataset (nominal)'!$A58, Recharges!$A$5:$A$318, 0))</f>
        <v>2.9701454492789519</v>
      </c>
    </row>
    <row r="59" spans="1:30" x14ac:dyDescent="0.4">
      <c r="A59" s="160" t="str">
        <f t="shared" si="0"/>
        <v>NWT23</v>
      </c>
      <c r="B59" s="160" t="s">
        <v>289</v>
      </c>
      <c r="C59" s="160" t="s">
        <v>261</v>
      </c>
      <c r="D59" s="179">
        <f>_xlfn.IFNA(IF($C59 &gt; "2023-24", INDEX(PR24_after_overrides!$D$3:$AU$128, MATCH('Stata dataset (nominal)'!$A59, PR24_after_overrides!$A$3:$A$128, 0), MATCH('Stata dataset (nominal)'!D$1, PR24_after_overrides!$D$2:$AU$2, 0)), INDEX('Cyclical_after overrides'!$A$1:$BD$245,MATCH('Stata dataset (nominal)'!$A59,'Cyclical_after overrides'!$A$1:$A$245,0),MATCH('Stata dataset (nominal)'!D$1,'Cyclical_after overrides'!$A$1:$BD$1,0))), "")</f>
        <v>1</v>
      </c>
      <c r="E59" s="179">
        <f>_xlfn.IFNA(IF($C59 &gt; "2023-24", INDEX(PR24_after_overrides!$D$3:$AU$128, MATCH('Stata dataset (nominal)'!$A59, PR24_after_overrides!$A$3:$A$128, 0), MATCH('Stata dataset (nominal)'!E$1, PR24_after_overrides!$D$2:$AU$2, 0)), INDEX('Cyclical_after overrides'!$A$1:$BD$245,MATCH('Stata dataset (nominal)'!$A59,'Cyclical_after overrides'!$A$1:$A$245,0),MATCH('Stata dataset (nominal)'!E$1,'Cyclical_after overrides'!$A$1:$BD$1,0))), "")</f>
        <v>21.93069825313853</v>
      </c>
      <c r="F59" s="179">
        <f>_xlfn.IFNA(IF($C59 &gt; "2023-24", INDEX(PR24_after_overrides!$D$3:$AU$128, MATCH('Stata dataset (nominal)'!$A59, PR24_after_overrides!$A$3:$A$128, 0), MATCH('Stata dataset (nominal)'!F$1, PR24_after_overrides!$D$2:$AU$2, 0)), INDEX('Cyclical_after overrides'!$A$1:$BD$245,MATCH('Stata dataset (nominal)'!$A59,'Cyclical_after overrides'!$A$1:$A$245,0),MATCH('Stata dataset (nominal)'!F$1,'Cyclical_after overrides'!$A$1:$BD$1,0))), "")</f>
        <v>13.289106113781459</v>
      </c>
      <c r="G59" s="179">
        <f>_xlfn.IFNA(IF($C59 &gt; "2023-24", INDEX(PR24_after_overrides!$D$3:$AU$128, MATCH('Stata dataset (nominal)'!$A59, PR24_after_overrides!$A$3:$A$128, 0), MATCH('Stata dataset (nominal)'!G$1, PR24_after_overrides!$D$2:$AU$2, 0)), INDEX('Cyclical_after overrides'!$A$1:$BD$245,MATCH('Stata dataset (nominal)'!$A59,'Cyclical_after overrides'!$A$1:$A$245,0),MATCH('Stata dataset (nominal)'!G$1,'Cyclical_after overrides'!$A$1:$BD$1,0))), "")</f>
        <v>42.171679589999997</v>
      </c>
      <c r="H59" s="179">
        <f>_xlfn.IFNA(IF($C59 &gt; "2023-24", INDEX(PR24_after_overrides!$D$3:$AU$128, MATCH('Stata dataset (nominal)'!$A59, PR24_after_overrides!$A$3:$A$128, 0), MATCH('Stata dataset (nominal)'!H$1, PR24_after_overrides!$D$2:$AU$2, 0)), INDEX('Cyclical_after overrides'!$A$1:$BD$245,MATCH('Stata dataset (nominal)'!$A59,'Cyclical_after overrides'!$A$1:$A$245,0),MATCH('Stata dataset (nominal)'!H$1,'Cyclical_after overrides'!$A$1:$BD$1,0))), "")</f>
        <v>3.3339525650399988</v>
      </c>
      <c r="I59" s="179">
        <f>_xlfn.IFNA(IF($C59 &gt; "2023-24", INDEX(PR24_after_overrides!$D$3:$AU$128, MATCH('Stata dataset (nominal)'!$A59, PR24_after_overrides!$A$3:$A$128, 0), MATCH('Stata dataset (nominal)'!I$1, PR24_after_overrides!$D$2:$AU$2, 0)), INDEX('Cyclical_after overrides'!$A$1:$BD$245,MATCH('Stata dataset (nominal)'!$A59,'Cyclical_after overrides'!$A$1:$A$245,0),MATCH('Stata dataset (nominal)'!I$1,'Cyclical_after overrides'!$A$1:$BD$1,0))), "")</f>
        <v>15.15761582133759</v>
      </c>
      <c r="J59" s="179">
        <f>_xlfn.IFNA(IF($C59 &gt; "2023-24", INDEX(PR24_after_overrides!$D$3:$AU$128, MATCH('Stata dataset (nominal)'!$A59, PR24_after_overrides!$A$3:$A$128, 0), MATCH('Stata dataset (nominal)'!J$1, PR24_after_overrides!$D$2:$AU$2, 0)), INDEX('Cyclical_after overrides'!$A$1:$BD$245,MATCH('Stata dataset (nominal)'!$A59,'Cyclical_after overrides'!$A$1:$A$245,0),MATCH('Stata dataset (nominal)'!J$1,'Cyclical_after overrides'!$A$1:$BD$1,0))), "")</f>
        <v>0</v>
      </c>
      <c r="K59" s="179" t="str">
        <f>_xlfn.IFNA(IF($C59 &gt; "2023-24", INDEX(PR24_after_overrides!$D$3:$AU$128, MATCH('Stata dataset (nominal)'!$A59, PR24_after_overrides!$A$3:$A$128, 0), MATCH('Stata dataset (nominal)'!K$1, PR24_after_overrides!$D$2:$AU$2, 0)), INDEX('Cyclical_after overrides'!$A$1:$BD$245,MATCH('Stata dataset (nominal)'!$A59,'Cyclical_after overrides'!$A$1:$A$245,0),MATCH('Stata dataset (nominal)'!K$1,'Cyclical_after overrides'!$A$1:$BD$1,0))), "")</f>
        <v/>
      </c>
      <c r="L59" s="179">
        <f>_xlfn.IFNA(IF($C59 &gt; "2023-24", INDEX(PR24_after_overrides!$D$3:$AU$128, MATCH('Stata dataset (nominal)'!$A59, PR24_after_overrides!$A$3:$A$128, 0), MATCH('Stata dataset (nominal)'!L$1, PR24_after_overrides!$D$2:$AU$2, 0)), INDEX('Cyclical_after overrides'!$A$1:$BD$245,MATCH('Stata dataset (nominal)'!$A59,'Cyclical_after overrides'!$A$1:$A$245,0),MATCH('Stata dataset (nominal)'!L$1,'Cyclical_after overrides'!$A$1:$BD$1,0))), "")</f>
        <v>0</v>
      </c>
      <c r="M59" s="179" t="str">
        <f>_xlfn.IFNA(IF($C59 &gt; "2023-24", INDEX(PR24_after_overrides!$D$3:$AU$128, MATCH('Stata dataset (nominal)'!$A59, PR24_after_overrides!$A$3:$A$128, 0), MATCH('Stata dataset (nominal)'!M$1, PR24_after_overrides!$D$2:$AU$2, 0)), INDEX('Cyclical_after overrides'!$A$1:$BD$245,MATCH('Stata dataset (nominal)'!$A59,'Cyclical_after overrides'!$A$1:$A$245,0),MATCH('Stata dataset (nominal)'!M$1,'Cyclical_after overrides'!$A$1:$BD$1,0))), "")</f>
        <v/>
      </c>
      <c r="N59" s="179" t="str">
        <f>_xlfn.IFNA(IF($C59 &gt; "2023-24", INDEX(PR24_after_overrides!$D$3:$AU$128, MATCH('Stata dataset (nominal)'!$A59, PR24_after_overrides!$A$3:$A$128, 0), MATCH('Stata dataset (nominal)'!N$1, PR24_after_overrides!$D$2:$AU$2, 0)), INDEX('Cyclical_after overrides'!$A$1:$BD$245,MATCH('Stata dataset (nominal)'!$A59,'Cyclical_after overrides'!$A$1:$A$245,0),MATCH('Stata dataset (nominal)'!N$1,'Cyclical_after overrides'!$A$1:$BD$1,0))), "")</f>
        <v/>
      </c>
      <c r="O59" s="179">
        <f>_xlfn.IFNA(IF($C59 &gt; "2023-24", INDEX(PR24_after_overrides!$D$3:$AU$128, MATCH('Stata dataset (nominal)'!$A59, PR24_after_overrides!$A$3:$A$128, 0), MATCH('Stata dataset (nominal)'!O$1, PR24_after_overrides!$D$2:$AU$2, 0)), INDEX('Cyclical_after overrides'!$A$1:$BD$245,MATCH('Stata dataset (nominal)'!$A59,'Cyclical_after overrides'!$A$1:$A$245,0),MATCH('Stata dataset (nominal)'!O$1,'Cyclical_after overrides'!$A$1:$BD$1,0))), "")</f>
        <v>42.973999999999997</v>
      </c>
      <c r="P59" s="179">
        <f>_xlfn.IFNA(IF($C59 &gt; "2023-24", INDEX(PR24_after_overrides!$D$3:$AU$128, MATCH('Stata dataset (nominal)'!$A59, PR24_after_overrides!$A$3:$A$128, 0), MATCH('Stata dataset (nominal)'!P$1, PR24_after_overrides!$D$2:$AU$2, 0)), INDEX('Cyclical_after overrides'!$A$1:$BD$245,MATCH('Stata dataset (nominal)'!$A59,'Cyclical_after overrides'!$A$1:$A$245,0),MATCH('Stata dataset (nominal)'!P$1,'Cyclical_after overrides'!$A$1:$BD$1,0))), "")</f>
        <v>23.077000000000002</v>
      </c>
      <c r="Q59" s="179">
        <f>_xlfn.IFNA(IF($C59 &gt; "2023-24", INDEX(PR24_after_overrides!$D$3:$AU$128, MATCH('Stata dataset (nominal)'!$A59, PR24_after_overrides!$A$3:$A$128, 0), MATCH('Stata dataset (nominal)'!Q$1, PR24_after_overrides!$D$2:$AU$2, 0)), INDEX('Cyclical_after overrides'!$A$1:$BD$245,MATCH('Stata dataset (nominal)'!$A59,'Cyclical_after overrides'!$A$1:$A$245,0),MATCH('Stata dataset (nominal)'!Q$1,'Cyclical_after overrides'!$A$1:$BD$1,0))), "")</f>
        <v>1575.223</v>
      </c>
      <c r="R59" s="179">
        <f>_xlfn.IFNA(IF($C59 &gt; "2023-24", INDEX(PR24_after_overrides!$D$3:$AU$128, MATCH('Stata dataset (nominal)'!$A59, PR24_after_overrides!$A$3:$A$128, 0), MATCH('Stata dataset (nominal)'!R$1, PR24_after_overrides!$D$2:$AU$2, 0)), INDEX('Cyclical_after overrides'!$A$1:$BD$245,MATCH('Stata dataset (nominal)'!$A59,'Cyclical_after overrides'!$A$1:$A$245,0),MATCH('Stata dataset (nominal)'!R$1,'Cyclical_after overrides'!$A$1:$BD$1,0))), "")</f>
        <v>32.741999999999997</v>
      </c>
      <c r="S59" s="179">
        <f>_xlfn.IFNA(IF($C59 &gt; "2023-24", INDEX(PR24_after_overrides!$D$3:$AU$128, MATCH('Stata dataset (nominal)'!$A59, PR24_after_overrides!$A$3:$A$128, 0), MATCH('Stata dataset (nominal)'!S$1, PR24_after_overrides!$D$2:$AU$2, 0)), INDEX('Cyclical_after overrides'!$A$1:$BD$245,MATCH('Stata dataset (nominal)'!$A59,'Cyclical_after overrides'!$A$1:$A$245,0),MATCH('Stata dataset (nominal)'!S$1,'Cyclical_after overrides'!$A$1:$BD$1,0))), "")</f>
        <v>59.308</v>
      </c>
      <c r="T59" s="179">
        <f>_xlfn.IFNA(IF($C59 &gt; "2023-24", INDEX(PR24_after_overrides!$D$3:$AU$128, MATCH('Stata dataset (nominal)'!$A59, PR24_after_overrides!$A$3:$A$128, 0), MATCH('Stata dataset (nominal)'!T$1, PR24_after_overrides!$D$2:$AU$2, 0)), INDEX('Cyclical_after overrides'!$A$1:$BD$245,MATCH('Stata dataset (nominal)'!$A59,'Cyclical_after overrides'!$A$1:$A$245,0),MATCH('Stata dataset (nominal)'!T$1,'Cyclical_after overrides'!$A$1:$BD$1,0))), "")</f>
        <v>1456.694</v>
      </c>
      <c r="U59" s="179">
        <f>_xlfn.IFNA(IF($C59 &gt; "2023-24", INDEX(PR24_after_overrides!$D$3:$AU$128, MATCH('Stata dataset (nominal)'!$A59, PR24_after_overrides!$A$3:$A$128, 0), MATCH('Stata dataset (nominal)'!U$1, PR24_after_overrides!$D$2:$AU$2, 0)), INDEX('Cyclical_after overrides'!$A$1:$BD$245,MATCH('Stata dataset (nominal)'!$A59,'Cyclical_after overrides'!$A$1:$A$245,0),MATCH('Stata dataset (nominal)'!U$1,'Cyclical_after overrides'!$A$1:$BD$1,0))), "")</f>
        <v>27.862851421425479</v>
      </c>
      <c r="V59" s="179">
        <f>_xlfn.IFNA(IF($C59 &gt; "2023-24", INDEX(PR24_after_overrides!$D$3:$AU$128, MATCH('Stata dataset (nominal)'!$A59, PR24_after_overrides!$A$3:$A$128, 0), MATCH('Stata dataset (nominal)'!V$1, PR24_after_overrides!$D$2:$AU$2, 0)), INDEX('Cyclical_after overrides'!$A$1:$BD$245,MATCH('Stata dataset (nominal)'!$A59,'Cyclical_after overrides'!$A$1:$A$245,0),MATCH('Stata dataset (nominal)'!V$1,'Cyclical_after overrides'!$A$1:$BD$1,0))), "")</f>
        <v>132.0697139600102</v>
      </c>
      <c r="W59" s="179">
        <f>_xlfn.IFNA(IF($C59 &gt; "2023-24", INDEX(PR24_after_overrides!$D$3:$AU$128, MATCH('Stata dataset (nominal)'!$A59, PR24_after_overrides!$A$3:$A$128, 0), MATCH('Stata dataset (nominal)'!W$1, PR24_after_overrides!$D$2:$AU$2, 0)), INDEX('Cyclical_after overrides'!$A$1:$BD$245,MATCH('Stata dataset (nominal)'!$A59,'Cyclical_after overrides'!$A$1:$A$245,0),MATCH('Stata dataset (nominal)'!W$1,'Cyclical_after overrides'!$A$1:$BD$1,0))), "")</f>
        <v>2.6504397383431768</v>
      </c>
      <c r="X59" s="179">
        <f>_xlfn.IFNA(IF($C59 &gt; "2023-24", INDEX(PR24_after_overrides!$D$3:$AU$128, MATCH('Stata dataset (nominal)'!$A59, PR24_after_overrides!$A$3:$A$128, 0), MATCH('Stata dataset (nominal)'!X$1, PR24_after_overrides!$D$2:$AU$2, 0)), INDEX('Cyclical_after overrides'!$A$1:$BD$245,MATCH('Stata dataset (nominal)'!$A59,'Cyclical_after overrides'!$A$1:$A$245,0),MATCH('Stata dataset (nominal)'!X$1,'Cyclical_after overrides'!$A$1:$BD$1,0))), "")</f>
        <v>11.115211941720034</v>
      </c>
      <c r="Y59" s="179">
        <f>_xlfn.IFNA(IF($C59 &gt; "2023-24", INDEX(PR24_after_overrides!$D$3:$AU$128, MATCH('Stata dataset (nominal)'!$A59, PR24_after_overrides!$A$3:$A$128, 0), MATCH('Stata dataset (nominal)'!Y$1, PR24_after_overrides!$D$2:$AU$2, 0)), INDEX('Cyclical_after overrides'!$A$1:$BD$245,MATCH('Stata dataset (nominal)'!$A59,'Cyclical_after overrides'!$A$1:$A$245,0),MATCH('Stata dataset (nominal)'!Y$1,'Cyclical_after overrides'!$A$1:$BD$1,0))), "")</f>
        <v>16.056939658260902</v>
      </c>
      <c r="Z59" s="179">
        <f>_xlfn.IFNA(IF($C59 &gt; "2023-24", INDEX(PR24_after_overrides!$D$3:$AU$128, MATCH('Stata dataset (nominal)'!$A59, PR24_after_overrides!$A$3:$A$128, 0), MATCH('Stata dataset (nominal)'!Z$1, PR24_after_overrides!$D$2:$AU$2, 0)), INDEX('Cyclical_after overrides'!$A$1:$BD$245,MATCH('Stata dataset (nominal)'!$A59,'Cyclical_after overrides'!$A$1:$A$245,0),MATCH('Stata dataset (nominal)'!Z$1,'Cyclical_after overrides'!$A$1:$BD$1,0))), "")</f>
        <v>16.056939658260902</v>
      </c>
      <c r="AA59" s="179">
        <f>_xlfn.IFNA(IF($C59 &gt; "2023-24", INDEX(PR24_after_overrides!$D$3:$AU$128, MATCH('Stata dataset (nominal)'!$A59, PR24_after_overrides!$A$3:$A$128, 0), MATCH('Stata dataset (nominal)'!AA$1, PR24_after_overrides!$D$2:$AU$2, 0)), INDEX('Cyclical_after overrides'!$A$1:$BD$245,MATCH('Stata dataset (nominal)'!$A59,'Cyclical_after overrides'!$A$1:$A$245,0),MATCH('Stata dataset (nominal)'!AA$1,'Cyclical_after overrides'!$A$1:$BD$1,0))), "")</f>
        <v>1293.3610101700001</v>
      </c>
      <c r="AB59" s="179">
        <f>INDEX(Depreciation!$U$5:$U$318, MATCH('Stata dataset (nominal)'!$A59, Depreciation!$A$5:$A$318, 0))</f>
        <v>7.8204739299999959</v>
      </c>
      <c r="AC59" s="180">
        <f t="shared" si="1"/>
        <v>7.4262680551470712</v>
      </c>
      <c r="AD59" s="72">
        <f>INDEX(Recharges!$V$5:$V$318, MATCH('Stata dataset (nominal)'!$A59, Recharges!$A$5:$A$318, 0))</f>
        <v>2.5894457514270504</v>
      </c>
    </row>
    <row r="60" spans="1:30" x14ac:dyDescent="0.4">
      <c r="A60" s="160" t="str">
        <f t="shared" si="0"/>
        <v>NWT24</v>
      </c>
      <c r="B60" s="160" t="s">
        <v>289</v>
      </c>
      <c r="C60" s="160" t="s">
        <v>263</v>
      </c>
      <c r="D60" s="179">
        <f>_xlfn.IFNA(IF($C60 &gt; "2023-24", INDEX(PR24_after_overrides!$D$3:$AU$128, MATCH('Stata dataset (nominal)'!$A60, PR24_after_overrides!$A$3:$A$128, 0), MATCH('Stata dataset (nominal)'!D$1, PR24_after_overrides!$D$2:$AU$2, 0)), INDEX('Cyclical_after overrides'!$A$1:$BD$245,MATCH('Stata dataset (nominal)'!$A60,'Cyclical_after overrides'!$A$1:$A$245,0),MATCH('Stata dataset (nominal)'!D$1,'Cyclical_after overrides'!$A$1:$BD$1,0))), "")</f>
        <v>0.94744609856262829</v>
      </c>
      <c r="E60" s="179">
        <f>_xlfn.IFNA(IF($C60 &gt; "2023-24", INDEX(PR24_after_overrides!$D$3:$AU$128, MATCH('Stata dataset (nominal)'!$A60, PR24_after_overrides!$A$3:$A$128, 0), MATCH('Stata dataset (nominal)'!E$1, PR24_after_overrides!$D$2:$AU$2, 0)), INDEX('Cyclical_after overrides'!$A$1:$BD$245,MATCH('Stata dataset (nominal)'!$A60,'Cyclical_after overrides'!$A$1:$A$245,0),MATCH('Stata dataset (nominal)'!E$1,'Cyclical_after overrides'!$A$1:$BD$1,0))), "")</f>
        <v>23.613967207404094</v>
      </c>
      <c r="F60" s="179">
        <f>_xlfn.IFNA(IF($C60 &gt; "2023-24", INDEX(PR24_after_overrides!$D$3:$AU$128, MATCH('Stata dataset (nominal)'!$A60, PR24_after_overrides!$A$3:$A$128, 0), MATCH('Stata dataset (nominal)'!F$1, PR24_after_overrides!$D$2:$AU$2, 0)), INDEX('Cyclical_after overrides'!$A$1:$BD$245,MATCH('Stata dataset (nominal)'!$A60,'Cyclical_after overrides'!$A$1:$A$245,0),MATCH('Stata dataset (nominal)'!F$1,'Cyclical_after overrides'!$A$1:$BD$1,0))), "")</f>
        <v>13.768969894038195</v>
      </c>
      <c r="G60" s="179">
        <f>_xlfn.IFNA(IF($C60 &gt; "2023-24", INDEX(PR24_after_overrides!$D$3:$AU$128, MATCH('Stata dataset (nominal)'!$A60, PR24_after_overrides!$A$3:$A$128, 0), MATCH('Stata dataset (nominal)'!G$1, PR24_after_overrides!$D$2:$AU$2, 0)), INDEX('Cyclical_after overrides'!$A$1:$BD$245,MATCH('Stata dataset (nominal)'!$A60,'Cyclical_after overrides'!$A$1:$A$245,0),MATCH('Stata dataset (nominal)'!G$1,'Cyclical_after overrides'!$A$1:$BD$1,0))), "")</f>
        <v>53.717739549999997</v>
      </c>
      <c r="H60" s="179">
        <f>_xlfn.IFNA(IF($C60 &gt; "2023-24", INDEX(PR24_after_overrides!$D$3:$AU$128, MATCH('Stata dataset (nominal)'!$A60, PR24_after_overrides!$A$3:$A$128, 0), MATCH('Stata dataset (nominal)'!H$1, PR24_after_overrides!$D$2:$AU$2, 0)), INDEX('Cyclical_after overrides'!$A$1:$BD$245,MATCH('Stata dataset (nominal)'!$A60,'Cyclical_after overrides'!$A$1:$A$245,0),MATCH('Stata dataset (nominal)'!H$1,'Cyclical_after overrides'!$A$1:$BD$1,0))), "")</f>
        <v>3.7370279694187918</v>
      </c>
      <c r="I60" s="179">
        <f>_xlfn.IFNA(IF($C60 &gt; "2023-24", INDEX(PR24_after_overrides!$D$3:$AU$128, MATCH('Stata dataset (nominal)'!$A60, PR24_after_overrides!$A$3:$A$128, 0), MATCH('Stata dataset (nominal)'!I$1, PR24_after_overrides!$D$2:$AU$2, 0)), INDEX('Cyclical_after overrides'!$A$1:$BD$245,MATCH('Stata dataset (nominal)'!$A60,'Cyclical_after overrides'!$A$1:$A$245,0),MATCH('Stata dataset (nominal)'!I$1,'Cyclical_after overrides'!$A$1:$BD$1,0))), "")</f>
        <v>15.088434174827423</v>
      </c>
      <c r="J60" s="179">
        <f>_xlfn.IFNA(IF($C60 &gt; "2023-24", INDEX(PR24_after_overrides!$D$3:$AU$128, MATCH('Stata dataset (nominal)'!$A60, PR24_after_overrides!$A$3:$A$128, 0), MATCH('Stata dataset (nominal)'!J$1, PR24_after_overrides!$D$2:$AU$2, 0)), INDEX('Cyclical_after overrides'!$A$1:$BD$245,MATCH('Stata dataset (nominal)'!$A60,'Cyclical_after overrides'!$A$1:$A$245,0),MATCH('Stata dataset (nominal)'!J$1,'Cyclical_after overrides'!$A$1:$BD$1,0))), "")</f>
        <v>0</v>
      </c>
      <c r="K60" s="179" t="str">
        <f>_xlfn.IFNA(IF($C60 &gt; "2023-24", INDEX(PR24_after_overrides!$D$3:$AU$128, MATCH('Stata dataset (nominal)'!$A60, PR24_after_overrides!$A$3:$A$128, 0), MATCH('Stata dataset (nominal)'!K$1, PR24_after_overrides!$D$2:$AU$2, 0)), INDEX('Cyclical_after overrides'!$A$1:$BD$245,MATCH('Stata dataset (nominal)'!$A60,'Cyclical_after overrides'!$A$1:$A$245,0),MATCH('Stata dataset (nominal)'!K$1,'Cyclical_after overrides'!$A$1:$BD$1,0))), "")</f>
        <v/>
      </c>
      <c r="L60" s="179">
        <f>_xlfn.IFNA(IF($C60 &gt; "2023-24", INDEX(PR24_after_overrides!$D$3:$AU$128, MATCH('Stata dataset (nominal)'!$A60, PR24_after_overrides!$A$3:$A$128, 0), MATCH('Stata dataset (nominal)'!L$1, PR24_after_overrides!$D$2:$AU$2, 0)), INDEX('Cyclical_after overrides'!$A$1:$BD$245,MATCH('Stata dataset (nominal)'!$A60,'Cyclical_after overrides'!$A$1:$A$245,0),MATCH('Stata dataset (nominal)'!L$1,'Cyclical_after overrides'!$A$1:$BD$1,0))), "")</f>
        <v>0</v>
      </c>
      <c r="M60" s="179" t="str">
        <f>_xlfn.IFNA(IF($C60 &gt; "2023-24", INDEX(PR24_after_overrides!$D$3:$AU$128, MATCH('Stata dataset (nominal)'!$A60, PR24_after_overrides!$A$3:$A$128, 0), MATCH('Stata dataset (nominal)'!M$1, PR24_after_overrides!$D$2:$AU$2, 0)), INDEX('Cyclical_after overrides'!$A$1:$BD$245,MATCH('Stata dataset (nominal)'!$A60,'Cyclical_after overrides'!$A$1:$A$245,0),MATCH('Stata dataset (nominal)'!M$1,'Cyclical_after overrides'!$A$1:$BD$1,0))), "")</f>
        <v/>
      </c>
      <c r="N60" s="179" t="str">
        <f>_xlfn.IFNA(IF($C60 &gt; "2023-24", INDEX(PR24_after_overrides!$D$3:$AU$128, MATCH('Stata dataset (nominal)'!$A60, PR24_after_overrides!$A$3:$A$128, 0), MATCH('Stata dataset (nominal)'!N$1, PR24_after_overrides!$D$2:$AU$2, 0)), INDEX('Cyclical_after overrides'!$A$1:$BD$245,MATCH('Stata dataset (nominal)'!$A60,'Cyclical_after overrides'!$A$1:$A$245,0),MATCH('Stata dataset (nominal)'!N$1,'Cyclical_after overrides'!$A$1:$BD$1,0))), "")</f>
        <v/>
      </c>
      <c r="O60" s="179">
        <f>_xlfn.IFNA(IF($C60 &gt; "2023-24", INDEX(PR24_after_overrides!$D$3:$AU$128, MATCH('Stata dataset (nominal)'!$A60, PR24_after_overrides!$A$3:$A$128, 0), MATCH('Stata dataset (nominal)'!O$1, PR24_after_overrides!$D$2:$AU$2, 0)), INDEX('Cyclical_after overrides'!$A$1:$BD$245,MATCH('Stata dataset (nominal)'!$A60,'Cyclical_after overrides'!$A$1:$A$245,0),MATCH('Stata dataset (nominal)'!O$1,'Cyclical_after overrides'!$A$1:$BD$1,0))), "")</f>
        <v>42.453000000000003</v>
      </c>
      <c r="P60" s="179">
        <f>_xlfn.IFNA(IF($C60 &gt; "2023-24", INDEX(PR24_after_overrides!$D$3:$AU$128, MATCH('Stata dataset (nominal)'!$A60, PR24_after_overrides!$A$3:$A$128, 0), MATCH('Stata dataset (nominal)'!P$1, PR24_after_overrides!$D$2:$AU$2, 0)), INDEX('Cyclical_after overrides'!$A$1:$BD$245,MATCH('Stata dataset (nominal)'!$A60,'Cyclical_after overrides'!$A$1:$A$245,0),MATCH('Stata dataset (nominal)'!P$1,'Cyclical_after overrides'!$A$1:$BD$1,0))), "")</f>
        <v>22.82</v>
      </c>
      <c r="Q60" s="179">
        <f>_xlfn.IFNA(IF($C60 &gt; "2023-24", INDEX(PR24_after_overrides!$D$3:$AU$128, MATCH('Stata dataset (nominal)'!$A60, PR24_after_overrides!$A$3:$A$128, 0), MATCH('Stata dataset (nominal)'!Q$1, PR24_after_overrides!$D$2:$AU$2, 0)), INDEX('Cyclical_after overrides'!$A$1:$BD$245,MATCH('Stata dataset (nominal)'!$A60,'Cyclical_after overrides'!$A$1:$A$245,0),MATCH('Stata dataset (nominal)'!Q$1,'Cyclical_after overrides'!$A$1:$BD$1,0))), "")</f>
        <v>1565.325</v>
      </c>
      <c r="R60" s="179">
        <f>_xlfn.IFNA(IF($C60 &gt; "2023-24", INDEX(PR24_after_overrides!$D$3:$AU$128, MATCH('Stata dataset (nominal)'!$A60, PR24_after_overrides!$A$3:$A$128, 0), MATCH('Stata dataset (nominal)'!R$1, PR24_after_overrides!$D$2:$AU$2, 0)), INDEX('Cyclical_after overrides'!$A$1:$BD$245,MATCH('Stata dataset (nominal)'!$A60,'Cyclical_after overrides'!$A$1:$A$245,0),MATCH('Stata dataset (nominal)'!R$1,'Cyclical_after overrides'!$A$1:$BD$1,0))), "")</f>
        <v>33.881999999999998</v>
      </c>
      <c r="S60" s="179">
        <f>_xlfn.IFNA(IF($C60 &gt; "2023-24", INDEX(PR24_after_overrides!$D$3:$AU$128, MATCH('Stata dataset (nominal)'!$A60, PR24_after_overrides!$A$3:$A$128, 0), MATCH('Stata dataset (nominal)'!S$1, PR24_after_overrides!$D$2:$AU$2, 0)), INDEX('Cyclical_after overrides'!$A$1:$BD$245,MATCH('Stata dataset (nominal)'!$A60,'Cyclical_after overrides'!$A$1:$A$245,0),MATCH('Stata dataset (nominal)'!S$1,'Cyclical_after overrides'!$A$1:$BD$1,0))), "")</f>
        <v>61.470999999999997</v>
      </c>
      <c r="T60" s="179">
        <f>_xlfn.IFNA(IF($C60 &gt; "2023-24", INDEX(PR24_after_overrides!$D$3:$AU$128, MATCH('Stata dataset (nominal)'!$A60, PR24_after_overrides!$A$3:$A$128, 0), MATCH('Stata dataset (nominal)'!T$1, PR24_after_overrides!$D$2:$AU$2, 0)), INDEX('Cyclical_after overrides'!$A$1:$BD$245,MATCH('Stata dataset (nominal)'!$A60,'Cyclical_after overrides'!$A$1:$A$245,0),MATCH('Stata dataset (nominal)'!T$1,'Cyclical_after overrides'!$A$1:$BD$1,0))), "")</f>
        <v>1507.961</v>
      </c>
      <c r="U60" s="179">
        <f>_xlfn.IFNA(IF($C60 &gt; "2023-24", INDEX(PR24_after_overrides!$D$3:$AU$128, MATCH('Stata dataset (nominal)'!$A60, PR24_after_overrides!$A$3:$A$128, 0), MATCH('Stata dataset (nominal)'!U$1, PR24_after_overrides!$D$2:$AU$2, 0)), INDEX('Cyclical_after overrides'!$A$1:$BD$245,MATCH('Stata dataset (nominal)'!$A60,'Cyclical_after overrides'!$A$1:$A$245,0),MATCH('Stata dataset (nominal)'!U$1,'Cyclical_after overrides'!$A$1:$BD$1,0))), "")</f>
        <v>27.738530424306788</v>
      </c>
      <c r="V60" s="179">
        <f>_xlfn.IFNA(IF($C60 &gt; "2023-24", INDEX(PR24_after_overrides!$D$3:$AU$128, MATCH('Stata dataset (nominal)'!$A60, PR24_after_overrides!$A$3:$A$128, 0), MATCH('Stata dataset (nominal)'!V$1, PR24_after_overrides!$D$2:$AU$2, 0)), INDEX('Cyclical_after overrides'!$A$1:$BD$245,MATCH('Stata dataset (nominal)'!$A60,'Cyclical_after overrides'!$A$1:$A$245,0),MATCH('Stata dataset (nominal)'!V$1,'Cyclical_after overrides'!$A$1:$BD$1,0))), "")</f>
        <v>132.00053417670495</v>
      </c>
      <c r="W60" s="179">
        <f>_xlfn.IFNA(IF($C60 &gt; "2023-24", INDEX(PR24_after_overrides!$D$3:$AU$128, MATCH('Stata dataset (nominal)'!$A60, PR24_after_overrides!$A$3:$A$128, 0), MATCH('Stata dataset (nominal)'!W$1, PR24_after_overrides!$D$2:$AU$2, 0)), INDEX('Cyclical_after overrides'!$A$1:$BD$245,MATCH('Stata dataset (nominal)'!$A60,'Cyclical_after overrides'!$A$1:$A$245,0),MATCH('Stata dataset (nominal)'!W$1,'Cyclical_after overrides'!$A$1:$BD$1,0))), "")</f>
        <v>2.7152140999184828</v>
      </c>
      <c r="X60" s="179">
        <f>_xlfn.IFNA(IF($C60 &gt; "2023-24", INDEX(PR24_after_overrides!$D$3:$AU$128, MATCH('Stata dataset (nominal)'!$A60, PR24_after_overrides!$A$3:$A$128, 0), MATCH('Stata dataset (nominal)'!X$1, PR24_after_overrides!$D$2:$AU$2, 0)), INDEX('Cyclical_after overrides'!$A$1:$BD$245,MATCH('Stata dataset (nominal)'!$A60,'Cyclical_after overrides'!$A$1:$A$245,0),MATCH('Stata dataset (nominal)'!X$1,'Cyclical_after overrides'!$A$1:$BD$1,0))), "")</f>
        <v>11.115211941720034</v>
      </c>
      <c r="Y60" s="179">
        <f>_xlfn.IFNA(IF($C60 &gt; "2023-24", INDEX(PR24_after_overrides!$D$3:$AU$128, MATCH('Stata dataset (nominal)'!$A60, PR24_after_overrides!$A$3:$A$128, 0), MATCH('Stata dataset (nominal)'!Y$1, PR24_after_overrides!$D$2:$AU$2, 0)), INDEX('Cyclical_after overrides'!$A$1:$BD$245,MATCH('Stata dataset (nominal)'!$A60,'Cyclical_after overrides'!$A$1:$A$245,0),MATCH('Stata dataset (nominal)'!Y$1,'Cyclical_after overrides'!$A$1:$BD$1,0))), "")</f>
        <v>16.056939658260902</v>
      </c>
      <c r="Z60" s="179">
        <f>_xlfn.IFNA(IF($C60 &gt; "2023-24", INDEX(PR24_after_overrides!$D$3:$AU$128, MATCH('Stata dataset (nominal)'!$A60, PR24_after_overrides!$A$3:$A$128, 0), MATCH('Stata dataset (nominal)'!Z$1, PR24_after_overrides!$D$2:$AU$2, 0)), INDEX('Cyclical_after overrides'!$A$1:$BD$245,MATCH('Stata dataset (nominal)'!$A60,'Cyclical_after overrides'!$A$1:$A$245,0),MATCH('Stata dataset (nominal)'!Z$1,'Cyclical_after overrides'!$A$1:$BD$1,0))), "")</f>
        <v>16.056939658260902</v>
      </c>
      <c r="AA60" s="179">
        <f>_xlfn.IFNA(IF($C60 &gt; "2023-24", INDEX(PR24_after_overrides!$D$3:$AU$128, MATCH('Stata dataset (nominal)'!$A60, PR24_after_overrides!$A$3:$A$128, 0), MATCH('Stata dataset (nominal)'!AA$1, PR24_after_overrides!$D$2:$AU$2, 0)), INDEX('Cyclical_after overrides'!$A$1:$BD$245,MATCH('Stata dataset (nominal)'!$A60,'Cyclical_after overrides'!$A$1:$A$245,0),MATCH('Stata dataset (nominal)'!AA$1,'Cyclical_after overrides'!$A$1:$BD$1,0))), "")</f>
        <v>1405.6371243600001</v>
      </c>
      <c r="AB60" s="179">
        <f>INDEX(Depreciation!$U$5:$U$318, MATCH('Stata dataset (nominal)'!$A60, Depreciation!$A$5:$A$318, 0))</f>
        <v>7.7176421100000026</v>
      </c>
      <c r="AC60" s="180">
        <f t="shared" si="1"/>
        <v>7.4262680551470712</v>
      </c>
      <c r="AD60" s="72">
        <f>INDEX(Recharges!$V$5:$V$318, MATCH('Stata dataset (nominal)'!$A60, Recharges!$A$5:$A$318, 0))</f>
        <v>1.9251593054290179</v>
      </c>
    </row>
    <row r="61" spans="1:30" x14ac:dyDescent="0.4">
      <c r="A61" s="160" t="str">
        <f t="shared" si="0"/>
        <v>NWT25</v>
      </c>
      <c r="B61" s="160" t="s">
        <v>289</v>
      </c>
      <c r="C61" s="160" t="s">
        <v>516</v>
      </c>
      <c r="D61" s="179">
        <f>_xlfn.IFNA(IF($C61 &gt; "2023-24", INDEX(PR24_after_overrides!$D$3:$AU$128, MATCH('Stata dataset (nominal)'!$A61, PR24_after_overrides!$A$3:$A$128, 0), MATCH('Stata dataset (nominal)'!D$1, PR24_after_overrides!$D$2:$AU$2, 0)), INDEX('Cyclical_after overrides'!$A$1:$BD$245,MATCH('Stata dataset (nominal)'!$A61,'Cyclical_after overrides'!$A$1:$A$245,0),MATCH('Stata dataset (nominal)'!D$1,'Cyclical_after overrides'!$A$1:$BD$1,0))), "")</f>
        <v>0.91993769470404962</v>
      </c>
      <c r="E61" s="179">
        <f>_xlfn.IFNA(IF($C61 &gt; "2023-24", INDEX(PR24_after_overrides!$D$3:$AU$128, MATCH('Stata dataset (nominal)'!$A61, PR24_after_overrides!$A$3:$A$128, 0), MATCH('Stata dataset (nominal)'!E$1, PR24_after_overrides!$D$2:$AU$2, 0)), INDEX('Cyclical_after overrides'!$A$1:$BD$245,MATCH('Stata dataset (nominal)'!$A61,'Cyclical_after overrides'!$A$1:$A$245,0),MATCH('Stata dataset (nominal)'!E$1,'Cyclical_after overrides'!$A$1:$BD$1,0))), "")</f>
        <v>24.524437432029849</v>
      </c>
      <c r="F61" s="179">
        <f>_xlfn.IFNA(IF($C61 &gt; "2023-24", INDEX(PR24_after_overrides!$D$3:$AU$128, MATCH('Stata dataset (nominal)'!$A61, PR24_after_overrides!$A$3:$A$128, 0), MATCH('Stata dataset (nominal)'!F$1, PR24_after_overrides!$D$2:$AU$2, 0)), INDEX('Cyclical_after overrides'!$A$1:$BD$245,MATCH('Stata dataset (nominal)'!$A61,'Cyclical_after overrides'!$A$1:$A$245,0),MATCH('Stata dataset (nominal)'!F$1,'Cyclical_after overrides'!$A$1:$BD$1,0))), "")</f>
        <v>14.978811183860342</v>
      </c>
      <c r="G61" s="179">
        <f>_xlfn.IFNA(IF($C61 &gt; "2023-24", INDEX(PR24_after_overrides!$D$3:$AU$128, MATCH('Stata dataset (nominal)'!$A61, PR24_after_overrides!$A$3:$A$128, 0), MATCH('Stata dataset (nominal)'!G$1, PR24_after_overrides!$D$2:$AU$2, 0)), INDEX('Cyclical_after overrides'!$A$1:$BD$245,MATCH('Stata dataset (nominal)'!$A61,'Cyclical_after overrides'!$A$1:$A$245,0),MATCH('Stata dataset (nominal)'!G$1,'Cyclical_after overrides'!$A$1:$BD$1,0))), "")</f>
        <v>51.141077023297647</v>
      </c>
      <c r="H61" s="179">
        <f>_xlfn.IFNA(IF($C61 &gt; "2023-24", INDEX(PR24_after_overrides!$D$3:$AU$128, MATCH('Stata dataset (nominal)'!$A61, PR24_after_overrides!$A$3:$A$128, 0), MATCH('Stata dataset (nominal)'!H$1, PR24_after_overrides!$D$2:$AU$2, 0)), INDEX('Cyclical_after overrides'!$A$1:$BD$245,MATCH('Stata dataset (nominal)'!$A61,'Cyclical_after overrides'!$A$1:$A$245,0),MATCH('Stata dataset (nominal)'!H$1,'Cyclical_after overrides'!$A$1:$BD$1,0))), "")</f>
        <v>3.7276707845192751</v>
      </c>
      <c r="I61" s="179">
        <f>_xlfn.IFNA(IF($C61 &gt; "2023-24", INDEX(PR24_after_overrides!$D$3:$AU$128, MATCH('Stata dataset (nominal)'!$A61, PR24_after_overrides!$A$3:$A$128, 0), MATCH('Stata dataset (nominal)'!I$1, PR24_after_overrides!$D$2:$AU$2, 0)), INDEX('Cyclical_after overrides'!$A$1:$BD$245,MATCH('Stata dataset (nominal)'!$A61,'Cyclical_after overrides'!$A$1:$A$245,0),MATCH('Stata dataset (nominal)'!I$1,'Cyclical_after overrides'!$A$1:$BD$1,0))), "")</f>
        <v>11.596210682580903</v>
      </c>
      <c r="J61" s="179">
        <f>_xlfn.IFNA(IF($C61 &gt; "2023-24", INDEX(PR24_after_overrides!$D$3:$AU$128, MATCH('Stata dataset (nominal)'!$A61, PR24_after_overrides!$A$3:$A$128, 0), MATCH('Stata dataset (nominal)'!J$1, PR24_after_overrides!$D$2:$AU$2, 0)), INDEX('Cyclical_after overrides'!$A$1:$BD$245,MATCH('Stata dataset (nominal)'!$A61,'Cyclical_after overrides'!$A$1:$A$245,0),MATCH('Stata dataset (nominal)'!J$1,'Cyclical_after overrides'!$A$1:$BD$1,0))), "")</f>
        <v>0</v>
      </c>
      <c r="K61" s="179" t="str">
        <f>_xlfn.IFNA(IF($C61 &gt; "2023-24", INDEX(PR24_after_overrides!$D$3:$AU$128, MATCH('Stata dataset (nominal)'!$A61, PR24_after_overrides!$A$3:$A$128, 0), MATCH('Stata dataset (nominal)'!K$1, PR24_after_overrides!$D$2:$AU$2, 0)), INDEX('Cyclical_after overrides'!$A$1:$BD$245,MATCH('Stata dataset (nominal)'!$A61,'Cyclical_after overrides'!$A$1:$A$245,0),MATCH('Stata dataset (nominal)'!K$1,'Cyclical_after overrides'!$A$1:$BD$1,0))), "")</f>
        <v/>
      </c>
      <c r="L61" s="179">
        <f>_xlfn.IFNA(IF($C61 &gt; "2023-24", INDEX(PR24_after_overrides!$D$3:$AU$128, MATCH('Stata dataset (nominal)'!$A61, PR24_after_overrides!$A$3:$A$128, 0), MATCH('Stata dataset (nominal)'!L$1, PR24_after_overrides!$D$2:$AU$2, 0)), INDEX('Cyclical_after overrides'!$A$1:$BD$245,MATCH('Stata dataset (nominal)'!$A61,'Cyclical_after overrides'!$A$1:$A$245,0),MATCH('Stata dataset (nominal)'!L$1,'Cyclical_after overrides'!$A$1:$BD$1,0))), "")</f>
        <v>0</v>
      </c>
      <c r="M61" s="179">
        <f>_xlfn.IFNA(IF($C61 &gt; "2023-24", INDEX(PR24_after_overrides!$D$3:$AU$128, MATCH('Stata dataset (nominal)'!$A61, PR24_after_overrides!$A$3:$A$128, 0), MATCH('Stata dataset (nominal)'!M$1, PR24_after_overrides!$D$2:$AU$2, 0)), INDEX('Cyclical_after overrides'!$A$1:$BD$245,MATCH('Stata dataset (nominal)'!$A61,'Cyclical_after overrides'!$A$1:$A$245,0),MATCH('Stata dataset (nominal)'!M$1,'Cyclical_after overrides'!$A$1:$BD$1,0))), "")</f>
        <v>2.4397919764375011</v>
      </c>
      <c r="N61" s="179">
        <f>_xlfn.IFNA(IF($C61 &gt; "2023-24", INDEX(PR24_after_overrides!$D$3:$AU$128, MATCH('Stata dataset (nominal)'!$A61, PR24_after_overrides!$A$3:$A$128, 0), MATCH('Stata dataset (nominal)'!N$1, PR24_after_overrides!$D$2:$AU$2, 0)), INDEX('Cyclical_after overrides'!$A$1:$BD$245,MATCH('Stata dataset (nominal)'!$A61,'Cyclical_after overrides'!$A$1:$A$245,0),MATCH('Stata dataset (nominal)'!N$1,'Cyclical_after overrides'!$A$1:$BD$1,0))), "")</f>
        <v>51.141077023297647</v>
      </c>
      <c r="O61" s="179">
        <f>_xlfn.IFNA(IF($C61 &gt; "2023-24", INDEX(PR24_after_overrides!$D$3:$AU$128, MATCH('Stata dataset (nominal)'!$A61, PR24_after_overrides!$A$3:$A$128, 0), MATCH('Stata dataset (nominal)'!O$1, PR24_after_overrides!$D$2:$AU$2, 0)), INDEX('Cyclical_after overrides'!$A$1:$BD$245,MATCH('Stata dataset (nominal)'!$A61,'Cyclical_after overrides'!$A$1:$A$245,0),MATCH('Stata dataset (nominal)'!O$1,'Cyclical_after overrides'!$A$1:$BD$1,0))), "")</f>
        <v>42.207999999999998</v>
      </c>
      <c r="P61" s="179">
        <f>_xlfn.IFNA(IF($C61 &gt; "2023-24", INDEX(PR24_after_overrides!$D$3:$AU$128, MATCH('Stata dataset (nominal)'!$A61, PR24_after_overrides!$A$3:$A$128, 0), MATCH('Stata dataset (nominal)'!P$1, PR24_after_overrides!$D$2:$AU$2, 0)), INDEX('Cyclical_after overrides'!$A$1:$BD$245,MATCH('Stata dataset (nominal)'!$A61,'Cyclical_after overrides'!$A$1:$A$245,0),MATCH('Stata dataset (nominal)'!P$1,'Cyclical_after overrides'!$A$1:$BD$1,0))), "")</f>
        <v>22.550999999999998</v>
      </c>
      <c r="Q61" s="179">
        <f>_xlfn.IFNA(IF($C61 &gt; "2023-24", INDEX(PR24_after_overrides!$D$3:$AU$128, MATCH('Stata dataset (nominal)'!$A61, PR24_after_overrides!$A$3:$A$128, 0), MATCH('Stata dataset (nominal)'!Q$1, PR24_after_overrides!$D$2:$AU$2, 0)), INDEX('Cyclical_after overrides'!$A$1:$BD$245,MATCH('Stata dataset (nominal)'!$A61,'Cyclical_after overrides'!$A$1:$A$245,0),MATCH('Stata dataset (nominal)'!Q$1,'Cyclical_after overrides'!$A$1:$BD$1,0))), "")</f>
        <v>1538.2760000000001</v>
      </c>
      <c r="R61" s="179">
        <f>_xlfn.IFNA(IF($C61 &gt; "2023-24", INDEX(PR24_after_overrides!$D$3:$AU$128, MATCH('Stata dataset (nominal)'!$A61, PR24_after_overrides!$A$3:$A$128, 0), MATCH('Stata dataset (nominal)'!R$1, PR24_after_overrides!$D$2:$AU$2, 0)), INDEX('Cyclical_after overrides'!$A$1:$BD$245,MATCH('Stata dataset (nominal)'!$A61,'Cyclical_after overrides'!$A$1:$A$245,0),MATCH('Stata dataset (nominal)'!R$1,'Cyclical_after overrides'!$A$1:$BD$1,0))), "")</f>
        <v>34.796999999999997</v>
      </c>
      <c r="S61" s="179">
        <f>_xlfn.IFNA(IF($C61 &gt; "2023-24", INDEX(PR24_after_overrides!$D$3:$AU$128, MATCH('Stata dataset (nominal)'!$A61, PR24_after_overrides!$A$3:$A$128, 0), MATCH('Stata dataset (nominal)'!S$1, PR24_after_overrides!$D$2:$AU$2, 0)), INDEX('Cyclical_after overrides'!$A$1:$BD$245,MATCH('Stata dataset (nominal)'!$A61,'Cyclical_after overrides'!$A$1:$A$245,0),MATCH('Stata dataset (nominal)'!S$1,'Cyclical_after overrides'!$A$1:$BD$1,0))), "")</f>
        <v>61.920999999999999</v>
      </c>
      <c r="T61" s="179">
        <f>_xlfn.IFNA(IF($C61 &gt; "2023-24", INDEX(PR24_after_overrides!$D$3:$AU$128, MATCH('Stata dataset (nominal)'!$A61, PR24_after_overrides!$A$3:$A$128, 0), MATCH('Stata dataset (nominal)'!T$1, PR24_after_overrides!$D$2:$AU$2, 0)), INDEX('Cyclical_after overrides'!$A$1:$BD$245,MATCH('Stata dataset (nominal)'!$A61,'Cyclical_after overrides'!$A$1:$A$245,0),MATCH('Stata dataset (nominal)'!T$1,'Cyclical_after overrides'!$A$1:$BD$1,0))), "")</f>
        <v>1552.203</v>
      </c>
      <c r="U61" s="179" t="str">
        <f>_xlfn.IFNA(IF($C61 &gt; "2023-24", INDEX(PR24_after_overrides!$D$3:$AU$128, MATCH('Stata dataset (nominal)'!$A61, PR24_after_overrides!$A$3:$A$128, 0), MATCH('Stata dataset (nominal)'!U$1, PR24_after_overrides!$D$2:$AU$2, 0)), INDEX('Cyclical_after overrides'!$A$1:$BD$245,MATCH('Stata dataset (nominal)'!$A61,'Cyclical_after overrides'!$A$1:$A$245,0),MATCH('Stata dataset (nominal)'!U$1,'Cyclical_after overrides'!$A$1:$BD$1,0))), "")</f>
        <v/>
      </c>
      <c r="V61" s="179" t="str">
        <f>_xlfn.IFNA(IF($C61 &gt; "2023-24", INDEX(PR24_after_overrides!$D$3:$AU$128, MATCH('Stata dataset (nominal)'!$A61, PR24_after_overrides!$A$3:$A$128, 0), MATCH('Stata dataset (nominal)'!V$1, PR24_after_overrides!$D$2:$AU$2, 0)), INDEX('Cyclical_after overrides'!$A$1:$BD$245,MATCH('Stata dataset (nominal)'!$A61,'Cyclical_after overrides'!$A$1:$A$245,0),MATCH('Stata dataset (nominal)'!V$1,'Cyclical_after overrides'!$A$1:$BD$1,0))), "")</f>
        <v/>
      </c>
      <c r="W61" s="179" t="str">
        <f>_xlfn.IFNA(IF($C61 &gt; "2023-24", INDEX(PR24_after_overrides!$D$3:$AU$128, MATCH('Stata dataset (nominal)'!$A61, PR24_after_overrides!$A$3:$A$128, 0), MATCH('Stata dataset (nominal)'!W$1, PR24_after_overrides!$D$2:$AU$2, 0)), INDEX('Cyclical_after overrides'!$A$1:$BD$245,MATCH('Stata dataset (nominal)'!$A61,'Cyclical_after overrides'!$A$1:$A$245,0),MATCH('Stata dataset (nominal)'!W$1,'Cyclical_after overrides'!$A$1:$BD$1,0))), "")</f>
        <v/>
      </c>
      <c r="X61" s="179" t="str">
        <f>_xlfn.IFNA(IF($C61 &gt; "2023-24", INDEX(PR24_after_overrides!$D$3:$AU$128, MATCH('Stata dataset (nominal)'!$A61, PR24_after_overrides!$A$3:$A$128, 0), MATCH('Stata dataset (nominal)'!X$1, PR24_after_overrides!$D$2:$AU$2, 0)), INDEX('Cyclical_after overrides'!$A$1:$BD$245,MATCH('Stata dataset (nominal)'!$A61,'Cyclical_after overrides'!$A$1:$A$245,0),MATCH('Stata dataset (nominal)'!X$1,'Cyclical_after overrides'!$A$1:$BD$1,0))), "")</f>
        <v/>
      </c>
      <c r="Y61" s="179" t="str">
        <f>_xlfn.IFNA(IF($C61 &gt; "2023-24", INDEX(PR24_after_overrides!$D$3:$AU$128, MATCH('Stata dataset (nominal)'!$A61, PR24_after_overrides!$A$3:$A$128, 0), MATCH('Stata dataset (nominal)'!Y$1, PR24_after_overrides!$D$2:$AU$2, 0)), INDEX('Cyclical_after overrides'!$A$1:$BD$245,MATCH('Stata dataset (nominal)'!$A61,'Cyclical_after overrides'!$A$1:$A$245,0),MATCH('Stata dataset (nominal)'!Y$1,'Cyclical_after overrides'!$A$1:$BD$1,0))), "")</f>
        <v/>
      </c>
      <c r="Z61" s="179" t="str">
        <f>_xlfn.IFNA(IF($C61 &gt; "2023-24", INDEX(PR24_after_overrides!$D$3:$AU$128, MATCH('Stata dataset (nominal)'!$A61, PR24_after_overrides!$A$3:$A$128, 0), MATCH('Stata dataset (nominal)'!Z$1, PR24_after_overrides!$D$2:$AU$2, 0)), INDEX('Cyclical_after overrides'!$A$1:$BD$245,MATCH('Stata dataset (nominal)'!$A61,'Cyclical_after overrides'!$A$1:$A$245,0),MATCH('Stata dataset (nominal)'!Z$1,'Cyclical_after overrides'!$A$1:$BD$1,0))), "")</f>
        <v/>
      </c>
      <c r="AA61" s="179">
        <f>_xlfn.IFNA(IF($C61 &gt; "2023-24", INDEX(PR24_after_overrides!$D$3:$AU$128, MATCH('Stata dataset (nominal)'!$A61, PR24_after_overrides!$A$3:$A$128, 0), MATCH('Stata dataset (nominal)'!AA$1, PR24_after_overrides!$D$2:$AU$2, 0)), INDEX('Cyclical_after overrides'!$A$1:$BD$245,MATCH('Stata dataset (nominal)'!$A61,'Cyclical_after overrides'!$A$1:$A$245,0),MATCH('Stata dataset (nominal)'!AA$1,'Cyclical_after overrides'!$A$1:$BD$1,0))), "")</f>
        <v>1540.0279008280752</v>
      </c>
      <c r="AB61" s="179">
        <f>INDEX(Depreciation!$U$5:$U$318, MATCH('Stata dataset (nominal)'!$A61, Depreciation!$A$5:$A$318, 0))</f>
        <v>6.7972725340255185</v>
      </c>
      <c r="AC61" s="180" t="str">
        <f t="shared" si="1"/>
        <v/>
      </c>
      <c r="AD61" s="72">
        <f>INDEX(Recharges!$V$5:$V$318, MATCH('Stata dataset (nominal)'!$A61, Recharges!$A$5:$A$318, 0))</f>
        <v>3.0972756046884582</v>
      </c>
    </row>
    <row r="62" spans="1:30" x14ac:dyDescent="0.4">
      <c r="A62" s="160" t="str">
        <f t="shared" si="0"/>
        <v>NWT26</v>
      </c>
      <c r="B62" s="160" t="s">
        <v>289</v>
      </c>
      <c r="C62" s="160" t="s">
        <v>518</v>
      </c>
      <c r="D62" s="179">
        <f>_xlfn.IFNA(IF($C62 &gt; "2023-24", INDEX(PR24_after_overrides!$D$3:$AU$128, MATCH('Stata dataset (nominal)'!$A62, PR24_after_overrides!$A$3:$A$128, 0), MATCH('Stata dataset (nominal)'!D$1, PR24_after_overrides!$D$2:$AU$2, 0)), INDEX('Cyclical_after overrides'!$A$1:$BD$245,MATCH('Stata dataset (nominal)'!$A62,'Cyclical_after overrides'!$A$1:$A$245,0),MATCH('Stata dataset (nominal)'!D$1,'Cyclical_after overrides'!$A$1:$BD$1,0))), "")</f>
        <v>0.89844225386394061</v>
      </c>
      <c r="E62" s="179">
        <f>_xlfn.IFNA(IF($C62 &gt; "2023-24", INDEX(PR24_after_overrides!$D$3:$AU$128, MATCH('Stata dataset (nominal)'!$A62, PR24_after_overrides!$A$3:$A$128, 0), MATCH('Stata dataset (nominal)'!E$1, PR24_after_overrides!$D$2:$AU$2, 0)), INDEX('Cyclical_after overrides'!$A$1:$BD$245,MATCH('Stata dataset (nominal)'!$A62,'Cyclical_after overrides'!$A$1:$A$245,0),MATCH('Stata dataset (nominal)'!E$1,'Cyclical_after overrides'!$A$1:$BD$1,0))), "")</f>
        <v>25.528534322833547</v>
      </c>
      <c r="F62" s="179">
        <f>_xlfn.IFNA(IF($C62 &gt; "2023-24", INDEX(PR24_after_overrides!$D$3:$AU$128, MATCH('Stata dataset (nominal)'!$A62, PR24_after_overrides!$A$3:$A$128, 0), MATCH('Stata dataset (nominal)'!F$1, PR24_after_overrides!$D$2:$AU$2, 0)), INDEX('Cyclical_after overrides'!$A$1:$BD$245,MATCH('Stata dataset (nominal)'!$A62,'Cyclical_after overrides'!$A$1:$A$245,0),MATCH('Stata dataset (nominal)'!F$1,'Cyclical_after overrides'!$A$1:$BD$1,0))), "")</f>
        <v>14.662195805819502</v>
      </c>
      <c r="G62" s="179">
        <f>_xlfn.IFNA(IF($C62 &gt; "2023-24", INDEX(PR24_after_overrides!$D$3:$AU$128, MATCH('Stata dataset (nominal)'!$A62, PR24_after_overrides!$A$3:$A$128, 0), MATCH('Stata dataset (nominal)'!G$1, PR24_after_overrides!$D$2:$AU$2, 0)), INDEX('Cyclical_after overrides'!$A$1:$BD$245,MATCH('Stata dataset (nominal)'!$A62,'Cyclical_after overrides'!$A$1:$A$245,0),MATCH('Stata dataset (nominal)'!G$1,'Cyclical_after overrides'!$A$1:$BD$1,0))), "")</f>
        <v>68.717236073743805</v>
      </c>
      <c r="H62" s="179">
        <f>_xlfn.IFNA(IF($C62 &gt; "2023-24", INDEX(PR24_after_overrides!$D$3:$AU$128, MATCH('Stata dataset (nominal)'!$A62, PR24_after_overrides!$A$3:$A$128, 0), MATCH('Stata dataset (nominal)'!H$1, PR24_after_overrides!$D$2:$AU$2, 0)), INDEX('Cyclical_after overrides'!$A$1:$BD$245,MATCH('Stata dataset (nominal)'!$A62,'Cyclical_after overrides'!$A$1:$A$245,0),MATCH('Stata dataset (nominal)'!H$1,'Cyclical_after overrides'!$A$1:$BD$1,0))), "")</f>
        <v>4.3491175787415806</v>
      </c>
      <c r="I62" s="179">
        <f>_xlfn.IFNA(IF($C62 &gt; "2023-24", INDEX(PR24_after_overrides!$D$3:$AU$128, MATCH('Stata dataset (nominal)'!$A62, PR24_after_overrides!$A$3:$A$128, 0), MATCH('Stata dataset (nominal)'!I$1, PR24_after_overrides!$D$2:$AU$2, 0)), INDEX('Cyclical_after overrides'!$A$1:$BD$245,MATCH('Stata dataset (nominal)'!$A62,'Cyclical_after overrides'!$A$1:$A$245,0),MATCH('Stata dataset (nominal)'!I$1,'Cyclical_after overrides'!$A$1:$BD$1,0))), "")</f>
        <v>16.830191208917693</v>
      </c>
      <c r="J62" s="179">
        <f>_xlfn.IFNA(IF($C62 &gt; "2023-24", INDEX(PR24_after_overrides!$D$3:$AU$128, MATCH('Stata dataset (nominal)'!$A62, PR24_after_overrides!$A$3:$A$128, 0), MATCH('Stata dataset (nominal)'!J$1, PR24_after_overrides!$D$2:$AU$2, 0)), INDEX('Cyclical_after overrides'!$A$1:$BD$245,MATCH('Stata dataset (nominal)'!$A62,'Cyclical_after overrides'!$A$1:$A$245,0),MATCH('Stata dataset (nominal)'!J$1,'Cyclical_after overrides'!$A$1:$BD$1,0))), "")</f>
        <v>0</v>
      </c>
      <c r="K62" s="179" t="str">
        <f>_xlfn.IFNA(IF($C62 &gt; "2023-24", INDEX(PR24_after_overrides!$D$3:$AU$128, MATCH('Stata dataset (nominal)'!$A62, PR24_after_overrides!$A$3:$A$128, 0), MATCH('Stata dataset (nominal)'!K$1, PR24_after_overrides!$D$2:$AU$2, 0)), INDEX('Cyclical_after overrides'!$A$1:$BD$245,MATCH('Stata dataset (nominal)'!$A62,'Cyclical_after overrides'!$A$1:$A$245,0),MATCH('Stata dataset (nominal)'!K$1,'Cyclical_after overrides'!$A$1:$BD$1,0))), "")</f>
        <v/>
      </c>
      <c r="L62" s="179">
        <f>_xlfn.IFNA(IF($C62 &gt; "2023-24", INDEX(PR24_after_overrides!$D$3:$AU$128, MATCH('Stata dataset (nominal)'!$A62, PR24_after_overrides!$A$3:$A$128, 0), MATCH('Stata dataset (nominal)'!L$1, PR24_after_overrides!$D$2:$AU$2, 0)), INDEX('Cyclical_after overrides'!$A$1:$BD$245,MATCH('Stata dataset (nominal)'!$A62,'Cyclical_after overrides'!$A$1:$A$245,0),MATCH('Stata dataset (nominal)'!L$1,'Cyclical_after overrides'!$A$1:$BD$1,0))), "")</f>
        <v>0</v>
      </c>
      <c r="M62" s="179">
        <f>_xlfn.IFNA(IF($C62 &gt; "2023-24", INDEX(PR24_after_overrides!$D$3:$AU$128, MATCH('Stata dataset (nominal)'!$A62, PR24_after_overrides!$A$3:$A$128, 0), MATCH('Stata dataset (nominal)'!M$1, PR24_after_overrides!$D$2:$AU$2, 0)), INDEX('Cyclical_after overrides'!$A$1:$BD$245,MATCH('Stata dataset (nominal)'!$A62,'Cyclical_after overrides'!$A$1:$A$245,0),MATCH('Stata dataset (nominal)'!M$1,'Cyclical_after overrides'!$A$1:$BD$1,0))), "")</f>
        <v>2.7012436615897548</v>
      </c>
      <c r="N62" s="179">
        <f>_xlfn.IFNA(IF($C62 &gt; "2023-24", INDEX(PR24_after_overrides!$D$3:$AU$128, MATCH('Stata dataset (nominal)'!$A62, PR24_after_overrides!$A$3:$A$128, 0), MATCH('Stata dataset (nominal)'!N$1, PR24_after_overrides!$D$2:$AU$2, 0)), INDEX('Cyclical_after overrides'!$A$1:$BD$245,MATCH('Stata dataset (nominal)'!$A62,'Cyclical_after overrides'!$A$1:$A$245,0),MATCH('Stata dataset (nominal)'!N$1,'Cyclical_after overrides'!$A$1:$BD$1,0))), "")</f>
        <v>68.717236073743805</v>
      </c>
      <c r="O62" s="179">
        <f>_xlfn.IFNA(IF($C62 &gt; "2023-24", INDEX(PR24_after_overrides!$D$3:$AU$128, MATCH('Stata dataset (nominal)'!$A62, PR24_after_overrides!$A$3:$A$128, 0), MATCH('Stata dataset (nominal)'!O$1, PR24_after_overrides!$D$2:$AU$2, 0)), INDEX('Cyclical_after overrides'!$A$1:$BD$245,MATCH('Stata dataset (nominal)'!$A62,'Cyclical_after overrides'!$A$1:$A$245,0),MATCH('Stata dataset (nominal)'!O$1,'Cyclical_after overrides'!$A$1:$BD$1,0))), "")</f>
        <v>41.749000000000002</v>
      </c>
      <c r="P62" s="179">
        <f>_xlfn.IFNA(IF($C62 &gt; "2023-24", INDEX(PR24_after_overrides!$D$3:$AU$128, MATCH('Stata dataset (nominal)'!$A62, PR24_after_overrides!$A$3:$A$128, 0), MATCH('Stata dataset (nominal)'!P$1, PR24_after_overrides!$D$2:$AU$2, 0)), INDEX('Cyclical_after overrides'!$A$1:$BD$245,MATCH('Stata dataset (nominal)'!$A62,'Cyclical_after overrides'!$A$1:$A$245,0),MATCH('Stata dataset (nominal)'!P$1,'Cyclical_after overrides'!$A$1:$BD$1,0))), "")</f>
        <v>22.091999999999999</v>
      </c>
      <c r="Q62" s="179">
        <f>_xlfn.IFNA(IF($C62 &gt; "2023-24", INDEX(PR24_after_overrides!$D$3:$AU$128, MATCH('Stata dataset (nominal)'!$A62, PR24_after_overrides!$A$3:$A$128, 0), MATCH('Stata dataset (nominal)'!Q$1, PR24_after_overrides!$D$2:$AU$2, 0)), INDEX('Cyclical_after overrides'!$A$1:$BD$245,MATCH('Stata dataset (nominal)'!$A62,'Cyclical_after overrides'!$A$1:$A$245,0),MATCH('Stata dataset (nominal)'!Q$1,'Cyclical_after overrides'!$A$1:$BD$1,0))), "")</f>
        <v>1506.7180000000001</v>
      </c>
      <c r="R62" s="179">
        <f>_xlfn.IFNA(IF($C62 &gt; "2023-24", INDEX(PR24_after_overrides!$D$3:$AU$128, MATCH('Stata dataset (nominal)'!$A62, PR24_after_overrides!$A$3:$A$128, 0), MATCH('Stata dataset (nominal)'!R$1, PR24_after_overrides!$D$2:$AU$2, 0)), INDEX('Cyclical_after overrides'!$A$1:$BD$245,MATCH('Stata dataset (nominal)'!$A62,'Cyclical_after overrides'!$A$1:$A$245,0),MATCH('Stata dataset (nominal)'!R$1,'Cyclical_after overrides'!$A$1:$BD$1,0))), "")</f>
        <v>35.779000000000003</v>
      </c>
      <c r="S62" s="179">
        <f>_xlfn.IFNA(IF($C62 &gt; "2023-24", INDEX(PR24_after_overrides!$D$3:$AU$128, MATCH('Stata dataset (nominal)'!$A62, PR24_after_overrides!$A$3:$A$128, 0), MATCH('Stata dataset (nominal)'!S$1, PR24_after_overrides!$D$2:$AU$2, 0)), INDEX('Cyclical_after overrides'!$A$1:$BD$245,MATCH('Stata dataset (nominal)'!$A62,'Cyclical_after overrides'!$A$1:$A$245,0),MATCH('Stata dataset (nominal)'!S$1,'Cyclical_after overrides'!$A$1:$BD$1,0))), "")</f>
        <v>62.423000000000002</v>
      </c>
      <c r="T62" s="179">
        <f>_xlfn.IFNA(IF($C62 &gt; "2023-24", INDEX(PR24_after_overrides!$D$3:$AU$128, MATCH('Stata dataset (nominal)'!$A62, PR24_after_overrides!$A$3:$A$128, 0), MATCH('Stata dataset (nominal)'!T$1, PR24_after_overrides!$D$2:$AU$2, 0)), INDEX('Cyclical_after overrides'!$A$1:$BD$245,MATCH('Stata dataset (nominal)'!$A62,'Cyclical_after overrides'!$A$1:$A$245,0),MATCH('Stata dataset (nominal)'!T$1,'Cyclical_after overrides'!$A$1:$BD$1,0))), "")</f>
        <v>1607.3219999999999</v>
      </c>
      <c r="U62" s="179" t="str">
        <f>_xlfn.IFNA(IF($C62 &gt; "2023-24", INDEX(PR24_after_overrides!$D$3:$AU$128, MATCH('Stata dataset (nominal)'!$A62, PR24_after_overrides!$A$3:$A$128, 0), MATCH('Stata dataset (nominal)'!U$1, PR24_after_overrides!$D$2:$AU$2, 0)), INDEX('Cyclical_after overrides'!$A$1:$BD$245,MATCH('Stata dataset (nominal)'!$A62,'Cyclical_after overrides'!$A$1:$A$245,0),MATCH('Stata dataset (nominal)'!U$1,'Cyclical_after overrides'!$A$1:$BD$1,0))), "")</f>
        <v/>
      </c>
      <c r="V62" s="179" t="str">
        <f>_xlfn.IFNA(IF($C62 &gt; "2023-24", INDEX(PR24_after_overrides!$D$3:$AU$128, MATCH('Stata dataset (nominal)'!$A62, PR24_after_overrides!$A$3:$A$128, 0), MATCH('Stata dataset (nominal)'!V$1, PR24_after_overrides!$D$2:$AU$2, 0)), INDEX('Cyclical_after overrides'!$A$1:$BD$245,MATCH('Stata dataset (nominal)'!$A62,'Cyclical_after overrides'!$A$1:$A$245,0),MATCH('Stata dataset (nominal)'!V$1,'Cyclical_after overrides'!$A$1:$BD$1,0))), "")</f>
        <v/>
      </c>
      <c r="W62" s="179" t="str">
        <f>_xlfn.IFNA(IF($C62 &gt; "2023-24", INDEX(PR24_after_overrides!$D$3:$AU$128, MATCH('Stata dataset (nominal)'!$A62, PR24_after_overrides!$A$3:$A$128, 0), MATCH('Stata dataset (nominal)'!W$1, PR24_after_overrides!$D$2:$AU$2, 0)), INDEX('Cyclical_after overrides'!$A$1:$BD$245,MATCH('Stata dataset (nominal)'!$A62,'Cyclical_after overrides'!$A$1:$A$245,0),MATCH('Stata dataset (nominal)'!W$1,'Cyclical_after overrides'!$A$1:$BD$1,0))), "")</f>
        <v/>
      </c>
      <c r="X62" s="179" t="str">
        <f>_xlfn.IFNA(IF($C62 &gt; "2023-24", INDEX(PR24_after_overrides!$D$3:$AU$128, MATCH('Stata dataset (nominal)'!$A62, PR24_after_overrides!$A$3:$A$128, 0), MATCH('Stata dataset (nominal)'!X$1, PR24_after_overrides!$D$2:$AU$2, 0)), INDEX('Cyclical_after overrides'!$A$1:$BD$245,MATCH('Stata dataset (nominal)'!$A62,'Cyclical_after overrides'!$A$1:$A$245,0),MATCH('Stata dataset (nominal)'!X$1,'Cyclical_after overrides'!$A$1:$BD$1,0))), "")</f>
        <v/>
      </c>
      <c r="Y62" s="179" t="str">
        <f>_xlfn.IFNA(IF($C62 &gt; "2023-24", INDEX(PR24_after_overrides!$D$3:$AU$128, MATCH('Stata dataset (nominal)'!$A62, PR24_after_overrides!$A$3:$A$128, 0), MATCH('Stata dataset (nominal)'!Y$1, PR24_after_overrides!$D$2:$AU$2, 0)), INDEX('Cyclical_after overrides'!$A$1:$BD$245,MATCH('Stata dataset (nominal)'!$A62,'Cyclical_after overrides'!$A$1:$A$245,0),MATCH('Stata dataset (nominal)'!Y$1,'Cyclical_after overrides'!$A$1:$BD$1,0))), "")</f>
        <v/>
      </c>
      <c r="Z62" s="179" t="str">
        <f>_xlfn.IFNA(IF($C62 &gt; "2023-24", INDEX(PR24_after_overrides!$D$3:$AU$128, MATCH('Stata dataset (nominal)'!$A62, PR24_after_overrides!$A$3:$A$128, 0), MATCH('Stata dataset (nominal)'!Z$1, PR24_after_overrides!$D$2:$AU$2, 0)), INDEX('Cyclical_after overrides'!$A$1:$BD$245,MATCH('Stata dataset (nominal)'!$A62,'Cyclical_after overrides'!$A$1:$A$245,0),MATCH('Stata dataset (nominal)'!Z$1,'Cyclical_after overrides'!$A$1:$BD$1,0))), "")</f>
        <v/>
      </c>
      <c r="AA62" s="179">
        <f>_xlfn.IFNA(IF($C62 &gt; "2023-24", INDEX(PR24_after_overrides!$D$3:$AU$128, MATCH('Stata dataset (nominal)'!$A62, PR24_after_overrides!$A$3:$A$128, 0), MATCH('Stata dataset (nominal)'!AA$1, PR24_after_overrides!$D$2:$AU$2, 0)), INDEX('Cyclical_after overrides'!$A$1:$BD$245,MATCH('Stata dataset (nominal)'!$A62,'Cyclical_after overrides'!$A$1:$A$245,0),MATCH('Stata dataset (nominal)'!AA$1,'Cyclical_after overrides'!$A$1:$BD$1,0))), "")</f>
        <v>1698.5877631776448</v>
      </c>
      <c r="AB62" s="179">
        <f>INDEX(Depreciation!$U$5:$U$318, MATCH('Stata dataset (nominal)'!$A62, Depreciation!$A$5:$A$318, 0))</f>
        <v>5.6895232964240083</v>
      </c>
      <c r="AC62" s="180" t="str">
        <f t="shared" si="1"/>
        <v/>
      </c>
      <c r="AD62" s="72">
        <f>INDEX(Recharges!$V$5:$V$318, MATCH('Stata dataset (nominal)'!$A62, Recharges!$A$5:$A$318, 0))</f>
        <v>3.217306892379578</v>
      </c>
    </row>
    <row r="63" spans="1:30" x14ac:dyDescent="0.4">
      <c r="A63" s="160" t="str">
        <f t="shared" si="0"/>
        <v>NWT27</v>
      </c>
      <c r="B63" s="160" t="s">
        <v>289</v>
      </c>
      <c r="C63" s="160" t="s">
        <v>519</v>
      </c>
      <c r="D63" s="179">
        <f>_xlfn.IFNA(IF($C63 &gt; "2023-24", INDEX(PR24_after_overrides!$D$3:$AU$128, MATCH('Stata dataset (nominal)'!$A63, PR24_after_overrides!$A$3:$A$128, 0), MATCH('Stata dataset (nominal)'!D$1, PR24_after_overrides!$D$2:$AU$2, 0)), INDEX('Cyclical_after overrides'!$A$1:$BD$245,MATCH('Stata dataset (nominal)'!$A63,'Cyclical_after overrides'!$A$1:$A$245,0),MATCH('Stata dataset (nominal)'!D$1,'Cyclical_after overrides'!$A$1:$BD$1,0))), "")</f>
        <v>0.87918304156246263</v>
      </c>
      <c r="E63" s="179">
        <f>_xlfn.IFNA(IF($C63 &gt; "2023-24", INDEX(PR24_after_overrides!$D$3:$AU$128, MATCH('Stata dataset (nominal)'!$A63, PR24_after_overrides!$A$3:$A$128, 0), MATCH('Stata dataset (nominal)'!E$1, PR24_after_overrides!$D$2:$AU$2, 0)), INDEX('Cyclical_after overrides'!$A$1:$BD$245,MATCH('Stata dataset (nominal)'!$A63,'Cyclical_after overrides'!$A$1:$A$245,0),MATCH('Stata dataset (nominal)'!E$1,'Cyclical_after overrides'!$A$1:$BD$1,0))), "")</f>
        <v>25.733984066294525</v>
      </c>
      <c r="F63" s="179">
        <f>_xlfn.IFNA(IF($C63 &gt; "2023-24", INDEX(PR24_after_overrides!$D$3:$AU$128, MATCH('Stata dataset (nominal)'!$A63, PR24_after_overrides!$A$3:$A$128, 0), MATCH('Stata dataset (nominal)'!F$1, PR24_after_overrides!$D$2:$AU$2, 0)), INDEX('Cyclical_after overrides'!$A$1:$BD$245,MATCH('Stata dataset (nominal)'!$A63,'Cyclical_after overrides'!$A$1:$A$245,0),MATCH('Stata dataset (nominal)'!F$1,'Cyclical_after overrides'!$A$1:$BD$1,0))), "")</f>
        <v>15.018492002843864</v>
      </c>
      <c r="G63" s="179">
        <f>_xlfn.IFNA(IF($C63 &gt; "2023-24", INDEX(PR24_after_overrides!$D$3:$AU$128, MATCH('Stata dataset (nominal)'!$A63, PR24_after_overrides!$A$3:$A$128, 0), MATCH('Stata dataset (nominal)'!G$1, PR24_after_overrides!$D$2:$AU$2, 0)), INDEX('Cyclical_after overrides'!$A$1:$BD$245,MATCH('Stata dataset (nominal)'!$A63,'Cyclical_after overrides'!$A$1:$A$245,0),MATCH('Stata dataset (nominal)'!G$1,'Cyclical_after overrides'!$A$1:$BD$1,0))), "")</f>
        <v>73.476674049076038</v>
      </c>
      <c r="H63" s="179">
        <f>_xlfn.IFNA(IF($C63 &gt; "2023-24", INDEX(PR24_after_overrides!$D$3:$AU$128, MATCH('Stata dataset (nominal)'!$A63, PR24_after_overrides!$A$3:$A$128, 0), MATCH('Stata dataset (nominal)'!H$1, PR24_after_overrides!$D$2:$AU$2, 0)), INDEX('Cyclical_after overrides'!$A$1:$BD$245,MATCH('Stata dataset (nominal)'!$A63,'Cyclical_after overrides'!$A$1:$A$245,0),MATCH('Stata dataset (nominal)'!H$1,'Cyclical_after overrides'!$A$1:$BD$1,0))), "")</f>
        <v>4.7463032680716273</v>
      </c>
      <c r="I63" s="179">
        <f>_xlfn.IFNA(IF($C63 &gt; "2023-24", INDEX(PR24_after_overrides!$D$3:$AU$128, MATCH('Stata dataset (nominal)'!$A63, PR24_after_overrides!$A$3:$A$128, 0), MATCH('Stata dataset (nominal)'!I$1, PR24_after_overrides!$D$2:$AU$2, 0)), INDEX('Cyclical_after overrides'!$A$1:$BD$245,MATCH('Stata dataset (nominal)'!$A63,'Cyclical_after overrides'!$A$1:$A$245,0),MATCH('Stata dataset (nominal)'!I$1,'Cyclical_after overrides'!$A$1:$BD$1,0))), "")</f>
        <v>18.604685784098329</v>
      </c>
      <c r="J63" s="179">
        <f>_xlfn.IFNA(IF($C63 &gt; "2023-24", INDEX(PR24_after_overrides!$D$3:$AU$128, MATCH('Stata dataset (nominal)'!$A63, PR24_after_overrides!$A$3:$A$128, 0), MATCH('Stata dataset (nominal)'!J$1, PR24_after_overrides!$D$2:$AU$2, 0)), INDEX('Cyclical_after overrides'!$A$1:$BD$245,MATCH('Stata dataset (nominal)'!$A63,'Cyclical_after overrides'!$A$1:$A$245,0),MATCH('Stata dataset (nominal)'!J$1,'Cyclical_after overrides'!$A$1:$BD$1,0))), "")</f>
        <v>0</v>
      </c>
      <c r="K63" s="179" t="str">
        <f>_xlfn.IFNA(IF($C63 &gt; "2023-24", INDEX(PR24_after_overrides!$D$3:$AU$128, MATCH('Stata dataset (nominal)'!$A63, PR24_after_overrides!$A$3:$A$128, 0), MATCH('Stata dataset (nominal)'!K$1, PR24_after_overrides!$D$2:$AU$2, 0)), INDEX('Cyclical_after overrides'!$A$1:$BD$245,MATCH('Stata dataset (nominal)'!$A63,'Cyclical_after overrides'!$A$1:$A$245,0),MATCH('Stata dataset (nominal)'!K$1,'Cyclical_after overrides'!$A$1:$BD$1,0))), "")</f>
        <v/>
      </c>
      <c r="L63" s="179">
        <f>_xlfn.IFNA(IF($C63 &gt; "2023-24", INDEX(PR24_after_overrides!$D$3:$AU$128, MATCH('Stata dataset (nominal)'!$A63, PR24_after_overrides!$A$3:$A$128, 0), MATCH('Stata dataset (nominal)'!L$1, PR24_after_overrides!$D$2:$AU$2, 0)), INDEX('Cyclical_after overrides'!$A$1:$BD$245,MATCH('Stata dataset (nominal)'!$A63,'Cyclical_after overrides'!$A$1:$A$245,0),MATCH('Stata dataset (nominal)'!L$1,'Cyclical_after overrides'!$A$1:$BD$1,0))), "")</f>
        <v>0</v>
      </c>
      <c r="M63" s="179">
        <f>_xlfn.IFNA(IF($C63 &gt; "2023-24", INDEX(PR24_after_overrides!$D$3:$AU$128, MATCH('Stata dataset (nominal)'!$A63, PR24_after_overrides!$A$3:$A$128, 0), MATCH('Stata dataset (nominal)'!M$1, PR24_after_overrides!$D$2:$AU$2, 0)), INDEX('Cyclical_after overrides'!$A$1:$BD$245,MATCH('Stata dataset (nominal)'!$A63,'Cyclical_after overrides'!$A$1:$A$245,0),MATCH('Stata dataset (nominal)'!M$1,'Cyclical_after overrides'!$A$1:$BD$1,0))), "")</f>
        <v>4.9056491557196766</v>
      </c>
      <c r="N63" s="179">
        <f>_xlfn.IFNA(IF($C63 &gt; "2023-24", INDEX(PR24_after_overrides!$D$3:$AU$128, MATCH('Stata dataset (nominal)'!$A63, PR24_after_overrides!$A$3:$A$128, 0), MATCH('Stata dataset (nominal)'!N$1, PR24_after_overrides!$D$2:$AU$2, 0)), INDEX('Cyclical_after overrides'!$A$1:$BD$245,MATCH('Stata dataset (nominal)'!$A63,'Cyclical_after overrides'!$A$1:$A$245,0),MATCH('Stata dataset (nominal)'!N$1,'Cyclical_after overrides'!$A$1:$BD$1,0))), "")</f>
        <v>73.476674049076038</v>
      </c>
      <c r="O63" s="179">
        <f>_xlfn.IFNA(IF($C63 &gt; "2023-24", INDEX(PR24_after_overrides!$D$3:$AU$128, MATCH('Stata dataset (nominal)'!$A63, PR24_after_overrides!$A$3:$A$128, 0), MATCH('Stata dataset (nominal)'!O$1, PR24_after_overrides!$D$2:$AU$2, 0)), INDEX('Cyclical_after overrides'!$A$1:$BD$245,MATCH('Stata dataset (nominal)'!$A63,'Cyclical_after overrides'!$A$1:$A$245,0),MATCH('Stata dataset (nominal)'!O$1,'Cyclical_after overrides'!$A$1:$BD$1,0))), "")</f>
        <v>41.295999999999999</v>
      </c>
      <c r="P63" s="179">
        <f>_xlfn.IFNA(IF($C63 &gt; "2023-24", INDEX(PR24_after_overrides!$D$3:$AU$128, MATCH('Stata dataset (nominal)'!$A63, PR24_after_overrides!$A$3:$A$128, 0), MATCH('Stata dataset (nominal)'!P$1, PR24_after_overrides!$D$2:$AU$2, 0)), INDEX('Cyclical_after overrides'!$A$1:$BD$245,MATCH('Stata dataset (nominal)'!$A63,'Cyclical_after overrides'!$A$1:$A$245,0),MATCH('Stata dataset (nominal)'!P$1,'Cyclical_after overrides'!$A$1:$BD$1,0))), "")</f>
        <v>21.638999999999999</v>
      </c>
      <c r="Q63" s="179">
        <f>_xlfn.IFNA(IF($C63 &gt; "2023-24", INDEX(PR24_after_overrides!$D$3:$AU$128, MATCH('Stata dataset (nominal)'!$A63, PR24_after_overrides!$A$3:$A$128, 0), MATCH('Stata dataset (nominal)'!Q$1, PR24_after_overrides!$D$2:$AU$2, 0)), INDEX('Cyclical_after overrides'!$A$1:$BD$245,MATCH('Stata dataset (nominal)'!$A63,'Cyclical_after overrides'!$A$1:$A$245,0),MATCH('Stata dataset (nominal)'!Q$1,'Cyclical_after overrides'!$A$1:$BD$1,0))), "")</f>
        <v>1464.2539999999999</v>
      </c>
      <c r="R63" s="179">
        <f>_xlfn.IFNA(IF($C63 &gt; "2023-24", INDEX(PR24_after_overrides!$D$3:$AU$128, MATCH('Stata dataset (nominal)'!$A63, PR24_after_overrides!$A$3:$A$128, 0), MATCH('Stata dataset (nominal)'!R$1, PR24_after_overrides!$D$2:$AU$2, 0)), INDEX('Cyclical_after overrides'!$A$1:$BD$245,MATCH('Stata dataset (nominal)'!$A63,'Cyclical_after overrides'!$A$1:$A$245,0),MATCH('Stata dataset (nominal)'!R$1,'Cyclical_after overrides'!$A$1:$BD$1,0))), "")</f>
        <v>36.789000000000001</v>
      </c>
      <c r="S63" s="179">
        <f>_xlfn.IFNA(IF($C63 &gt; "2023-24", INDEX(PR24_after_overrides!$D$3:$AU$128, MATCH('Stata dataset (nominal)'!$A63, PR24_after_overrides!$A$3:$A$128, 0), MATCH('Stata dataset (nominal)'!S$1, PR24_after_overrides!$D$2:$AU$2, 0)), INDEX('Cyclical_after overrides'!$A$1:$BD$245,MATCH('Stata dataset (nominal)'!$A63,'Cyclical_after overrides'!$A$1:$A$245,0),MATCH('Stata dataset (nominal)'!S$1,'Cyclical_after overrides'!$A$1:$BD$1,0))), "")</f>
        <v>62.886000000000003</v>
      </c>
      <c r="T63" s="179">
        <f>_xlfn.IFNA(IF($C63 &gt; "2023-24", INDEX(PR24_after_overrides!$D$3:$AU$128, MATCH('Stata dataset (nominal)'!$A63, PR24_after_overrides!$A$3:$A$128, 0), MATCH('Stata dataset (nominal)'!T$1, PR24_after_overrides!$D$2:$AU$2, 0)), INDEX('Cyclical_after overrides'!$A$1:$BD$245,MATCH('Stata dataset (nominal)'!$A63,'Cyclical_after overrides'!$A$1:$A$245,0),MATCH('Stata dataset (nominal)'!T$1,'Cyclical_after overrides'!$A$1:$BD$1,0))), "")</f>
        <v>1674.902</v>
      </c>
      <c r="U63" s="179" t="str">
        <f>_xlfn.IFNA(IF($C63 &gt; "2023-24", INDEX(PR24_after_overrides!$D$3:$AU$128, MATCH('Stata dataset (nominal)'!$A63, PR24_after_overrides!$A$3:$A$128, 0), MATCH('Stata dataset (nominal)'!U$1, PR24_after_overrides!$D$2:$AU$2, 0)), INDEX('Cyclical_after overrides'!$A$1:$BD$245,MATCH('Stata dataset (nominal)'!$A63,'Cyclical_after overrides'!$A$1:$A$245,0),MATCH('Stata dataset (nominal)'!U$1,'Cyclical_after overrides'!$A$1:$BD$1,0))), "")</f>
        <v/>
      </c>
      <c r="V63" s="179" t="str">
        <f>_xlfn.IFNA(IF($C63 &gt; "2023-24", INDEX(PR24_after_overrides!$D$3:$AU$128, MATCH('Stata dataset (nominal)'!$A63, PR24_after_overrides!$A$3:$A$128, 0), MATCH('Stata dataset (nominal)'!V$1, PR24_after_overrides!$D$2:$AU$2, 0)), INDEX('Cyclical_after overrides'!$A$1:$BD$245,MATCH('Stata dataset (nominal)'!$A63,'Cyclical_after overrides'!$A$1:$A$245,0),MATCH('Stata dataset (nominal)'!V$1,'Cyclical_after overrides'!$A$1:$BD$1,0))), "")</f>
        <v/>
      </c>
      <c r="W63" s="179" t="str">
        <f>_xlfn.IFNA(IF($C63 &gt; "2023-24", INDEX(PR24_after_overrides!$D$3:$AU$128, MATCH('Stata dataset (nominal)'!$A63, PR24_after_overrides!$A$3:$A$128, 0), MATCH('Stata dataset (nominal)'!W$1, PR24_after_overrides!$D$2:$AU$2, 0)), INDEX('Cyclical_after overrides'!$A$1:$BD$245,MATCH('Stata dataset (nominal)'!$A63,'Cyclical_after overrides'!$A$1:$A$245,0),MATCH('Stata dataset (nominal)'!W$1,'Cyclical_after overrides'!$A$1:$BD$1,0))), "")</f>
        <v/>
      </c>
      <c r="X63" s="179" t="str">
        <f>_xlfn.IFNA(IF($C63 &gt; "2023-24", INDEX(PR24_after_overrides!$D$3:$AU$128, MATCH('Stata dataset (nominal)'!$A63, PR24_after_overrides!$A$3:$A$128, 0), MATCH('Stata dataset (nominal)'!X$1, PR24_after_overrides!$D$2:$AU$2, 0)), INDEX('Cyclical_after overrides'!$A$1:$BD$245,MATCH('Stata dataset (nominal)'!$A63,'Cyclical_after overrides'!$A$1:$A$245,0),MATCH('Stata dataset (nominal)'!X$1,'Cyclical_after overrides'!$A$1:$BD$1,0))), "")</f>
        <v/>
      </c>
      <c r="Y63" s="179" t="str">
        <f>_xlfn.IFNA(IF($C63 &gt; "2023-24", INDEX(PR24_after_overrides!$D$3:$AU$128, MATCH('Stata dataset (nominal)'!$A63, PR24_after_overrides!$A$3:$A$128, 0), MATCH('Stata dataset (nominal)'!Y$1, PR24_after_overrides!$D$2:$AU$2, 0)), INDEX('Cyclical_after overrides'!$A$1:$BD$245,MATCH('Stata dataset (nominal)'!$A63,'Cyclical_after overrides'!$A$1:$A$245,0),MATCH('Stata dataset (nominal)'!Y$1,'Cyclical_after overrides'!$A$1:$BD$1,0))), "")</f>
        <v/>
      </c>
      <c r="Z63" s="179" t="str">
        <f>_xlfn.IFNA(IF($C63 &gt; "2023-24", INDEX(PR24_after_overrides!$D$3:$AU$128, MATCH('Stata dataset (nominal)'!$A63, PR24_after_overrides!$A$3:$A$128, 0), MATCH('Stata dataset (nominal)'!Z$1, PR24_after_overrides!$D$2:$AU$2, 0)), INDEX('Cyclical_after overrides'!$A$1:$BD$245,MATCH('Stata dataset (nominal)'!$A63,'Cyclical_after overrides'!$A$1:$A$245,0),MATCH('Stata dataset (nominal)'!Z$1,'Cyclical_after overrides'!$A$1:$BD$1,0))), "")</f>
        <v/>
      </c>
      <c r="AA63" s="179">
        <f>_xlfn.IFNA(IF($C63 &gt; "2023-24", INDEX(PR24_after_overrides!$D$3:$AU$128, MATCH('Stata dataset (nominal)'!$A63, PR24_after_overrides!$A$3:$A$128, 0), MATCH('Stata dataset (nominal)'!AA$1, PR24_after_overrides!$D$2:$AU$2, 0)), INDEX('Cyclical_after overrides'!$A$1:$BD$245,MATCH('Stata dataset (nominal)'!$A63,'Cyclical_after overrides'!$A$1:$A$245,0),MATCH('Stata dataset (nominal)'!AA$1,'Cyclical_after overrides'!$A$1:$BD$1,0))), "")</f>
        <v>1842.82037001302</v>
      </c>
      <c r="AB63" s="179">
        <f>INDEX(Depreciation!$U$5:$U$318, MATCH('Stata dataset (nominal)'!$A63, Depreciation!$A$5:$A$318, 0))</f>
        <v>4.9172555591219211</v>
      </c>
      <c r="AC63" s="180" t="str">
        <f t="shared" si="1"/>
        <v/>
      </c>
      <c r="AD63" s="72">
        <f>INDEX(Recharges!$V$5:$V$318, MATCH('Stata dataset (nominal)'!$A63, Recharges!$A$5:$A$318, 0))</f>
        <v>3.3278240860685</v>
      </c>
    </row>
    <row r="64" spans="1:30" x14ac:dyDescent="0.4">
      <c r="A64" s="160" t="str">
        <f t="shared" si="0"/>
        <v>NWT28</v>
      </c>
      <c r="B64" s="160" t="s">
        <v>289</v>
      </c>
      <c r="C64" s="160" t="s">
        <v>520</v>
      </c>
      <c r="D64" s="179">
        <f>_xlfn.IFNA(IF($C64 &gt; "2023-24", INDEX(PR24_after_overrides!$D$3:$AU$128, MATCH('Stata dataset (nominal)'!$A64, PR24_after_overrides!$A$3:$A$128, 0), MATCH('Stata dataset (nominal)'!D$1, PR24_after_overrides!$D$2:$AU$2, 0)), INDEX('Cyclical_after overrides'!$A$1:$BD$245,MATCH('Stata dataset (nominal)'!$A64,'Cyclical_after overrides'!$A$1:$A$245,0),MATCH('Stata dataset (nominal)'!D$1,'Cyclical_after overrides'!$A$1:$BD$1,0))), "")</f>
        <v>0.85882968822708206</v>
      </c>
      <c r="E64" s="179">
        <f>_xlfn.IFNA(IF($C64 &gt; "2023-24", INDEX(PR24_after_overrides!$D$3:$AU$128, MATCH('Stata dataset (nominal)'!$A64, PR24_after_overrides!$A$3:$A$128, 0), MATCH('Stata dataset (nominal)'!E$1, PR24_after_overrides!$D$2:$AU$2, 0)), INDEX('Cyclical_after overrides'!$A$1:$BD$245,MATCH('Stata dataset (nominal)'!$A64,'Cyclical_after overrides'!$A$1:$A$245,0),MATCH('Stata dataset (nominal)'!E$1,'Cyclical_after overrides'!$A$1:$BD$1,0))), "")</f>
        <v>25.978617373527836</v>
      </c>
      <c r="F64" s="179">
        <f>_xlfn.IFNA(IF($C64 &gt; "2023-24", INDEX(PR24_after_overrides!$D$3:$AU$128, MATCH('Stata dataset (nominal)'!$A64, PR24_after_overrides!$A$3:$A$128, 0), MATCH('Stata dataset (nominal)'!F$1, PR24_after_overrides!$D$2:$AU$2, 0)), INDEX('Cyclical_after overrides'!$A$1:$BD$245,MATCH('Stata dataset (nominal)'!$A64,'Cyclical_after overrides'!$A$1:$A$245,0),MATCH('Stata dataset (nominal)'!F$1,'Cyclical_after overrides'!$A$1:$BD$1,0))), "")</f>
        <v>15.40459833660231</v>
      </c>
      <c r="G64" s="179">
        <f>_xlfn.IFNA(IF($C64 &gt; "2023-24", INDEX(PR24_after_overrides!$D$3:$AU$128, MATCH('Stata dataset (nominal)'!$A64, PR24_after_overrides!$A$3:$A$128, 0), MATCH('Stata dataset (nominal)'!G$1, PR24_after_overrides!$D$2:$AU$2, 0)), INDEX('Cyclical_after overrides'!$A$1:$BD$245,MATCH('Stata dataset (nominal)'!$A64,'Cyclical_after overrides'!$A$1:$A$245,0),MATCH('Stata dataset (nominal)'!G$1,'Cyclical_after overrides'!$A$1:$BD$1,0))), "")</f>
        <v>82.79891395967779</v>
      </c>
      <c r="H64" s="179">
        <f>_xlfn.IFNA(IF($C64 &gt; "2023-24", INDEX(PR24_after_overrides!$D$3:$AU$128, MATCH('Stata dataset (nominal)'!$A64, PR24_after_overrides!$A$3:$A$128, 0), MATCH('Stata dataset (nominal)'!H$1, PR24_after_overrides!$D$2:$AU$2, 0)), INDEX('Cyclical_after overrides'!$A$1:$BD$245,MATCH('Stata dataset (nominal)'!$A64,'Cyclical_after overrides'!$A$1:$A$245,0),MATCH('Stata dataset (nominal)'!H$1,'Cyclical_after overrides'!$A$1:$BD$1,0))), "")</f>
        <v>5.1583467021225307</v>
      </c>
      <c r="I64" s="179">
        <f>_xlfn.IFNA(IF($C64 &gt; "2023-24", INDEX(PR24_after_overrides!$D$3:$AU$128, MATCH('Stata dataset (nominal)'!$A64, PR24_after_overrides!$A$3:$A$128, 0), MATCH('Stata dataset (nominal)'!I$1, PR24_after_overrides!$D$2:$AU$2, 0)), INDEX('Cyclical_after overrides'!$A$1:$BD$245,MATCH('Stata dataset (nominal)'!$A64,'Cyclical_after overrides'!$A$1:$A$245,0),MATCH('Stata dataset (nominal)'!I$1,'Cyclical_after overrides'!$A$1:$BD$1,0))), "")</f>
        <v>14.887506933533956</v>
      </c>
      <c r="J64" s="179">
        <f>_xlfn.IFNA(IF($C64 &gt; "2023-24", INDEX(PR24_after_overrides!$D$3:$AU$128, MATCH('Stata dataset (nominal)'!$A64, PR24_after_overrides!$A$3:$A$128, 0), MATCH('Stata dataset (nominal)'!J$1, PR24_after_overrides!$D$2:$AU$2, 0)), INDEX('Cyclical_after overrides'!$A$1:$BD$245,MATCH('Stata dataset (nominal)'!$A64,'Cyclical_after overrides'!$A$1:$A$245,0),MATCH('Stata dataset (nominal)'!J$1,'Cyclical_after overrides'!$A$1:$BD$1,0))), "")</f>
        <v>0</v>
      </c>
      <c r="K64" s="179" t="str">
        <f>_xlfn.IFNA(IF($C64 &gt; "2023-24", INDEX(PR24_after_overrides!$D$3:$AU$128, MATCH('Stata dataset (nominal)'!$A64, PR24_after_overrides!$A$3:$A$128, 0), MATCH('Stata dataset (nominal)'!K$1, PR24_after_overrides!$D$2:$AU$2, 0)), INDEX('Cyclical_after overrides'!$A$1:$BD$245,MATCH('Stata dataset (nominal)'!$A64,'Cyclical_after overrides'!$A$1:$A$245,0),MATCH('Stata dataset (nominal)'!K$1,'Cyclical_after overrides'!$A$1:$BD$1,0))), "")</f>
        <v/>
      </c>
      <c r="L64" s="179">
        <f>_xlfn.IFNA(IF($C64 &gt; "2023-24", INDEX(PR24_after_overrides!$D$3:$AU$128, MATCH('Stata dataset (nominal)'!$A64, PR24_after_overrides!$A$3:$A$128, 0), MATCH('Stata dataset (nominal)'!L$1, PR24_after_overrides!$D$2:$AU$2, 0)), INDEX('Cyclical_after overrides'!$A$1:$BD$245,MATCH('Stata dataset (nominal)'!$A64,'Cyclical_after overrides'!$A$1:$A$245,0),MATCH('Stata dataset (nominal)'!L$1,'Cyclical_after overrides'!$A$1:$BD$1,0))), "")</f>
        <v>0</v>
      </c>
      <c r="M64" s="179">
        <f>_xlfn.IFNA(IF($C64 &gt; "2023-24", INDEX(PR24_after_overrides!$D$3:$AU$128, MATCH('Stata dataset (nominal)'!$A64, PR24_after_overrides!$A$3:$A$128, 0), MATCH('Stata dataset (nominal)'!M$1, PR24_after_overrides!$D$2:$AU$2, 0)), INDEX('Cyclical_after overrides'!$A$1:$BD$245,MATCH('Stata dataset (nominal)'!$A64,'Cyclical_after overrides'!$A$1:$A$245,0),MATCH('Stata dataset (nominal)'!M$1,'Cyclical_after overrides'!$A$1:$BD$1,0))), "")</f>
        <v>2.8267387348270083</v>
      </c>
      <c r="N64" s="179">
        <f>_xlfn.IFNA(IF($C64 &gt; "2023-24", INDEX(PR24_after_overrides!$D$3:$AU$128, MATCH('Stata dataset (nominal)'!$A64, PR24_after_overrides!$A$3:$A$128, 0), MATCH('Stata dataset (nominal)'!N$1, PR24_after_overrides!$D$2:$AU$2, 0)), INDEX('Cyclical_after overrides'!$A$1:$BD$245,MATCH('Stata dataset (nominal)'!$A64,'Cyclical_after overrides'!$A$1:$A$245,0),MATCH('Stata dataset (nominal)'!N$1,'Cyclical_after overrides'!$A$1:$BD$1,0))), "")</f>
        <v>82.79891395967779</v>
      </c>
      <c r="O64" s="179">
        <f>_xlfn.IFNA(IF($C64 &gt; "2023-24", INDEX(PR24_after_overrides!$D$3:$AU$128, MATCH('Stata dataset (nominal)'!$A64, PR24_after_overrides!$A$3:$A$128, 0), MATCH('Stata dataset (nominal)'!O$1, PR24_after_overrides!$D$2:$AU$2, 0)), INDEX('Cyclical_after overrides'!$A$1:$BD$245,MATCH('Stata dataset (nominal)'!$A64,'Cyclical_after overrides'!$A$1:$A$245,0),MATCH('Stata dataset (nominal)'!O$1,'Cyclical_after overrides'!$A$1:$BD$1,0))), "")</f>
        <v>40.847999999999999</v>
      </c>
      <c r="P64" s="179">
        <f>_xlfn.IFNA(IF($C64 &gt; "2023-24", INDEX(PR24_after_overrides!$D$3:$AU$128, MATCH('Stata dataset (nominal)'!$A64, PR24_after_overrides!$A$3:$A$128, 0), MATCH('Stata dataset (nominal)'!P$1, PR24_after_overrides!$D$2:$AU$2, 0)), INDEX('Cyclical_after overrides'!$A$1:$BD$245,MATCH('Stata dataset (nominal)'!$A64,'Cyclical_after overrides'!$A$1:$A$245,0),MATCH('Stata dataset (nominal)'!P$1,'Cyclical_after overrides'!$A$1:$BD$1,0))), "")</f>
        <v>21.190999999999999</v>
      </c>
      <c r="Q64" s="179">
        <f>_xlfn.IFNA(IF($C64 &gt; "2023-24", INDEX(PR24_after_overrides!$D$3:$AU$128, MATCH('Stata dataset (nominal)'!$A64, PR24_after_overrides!$A$3:$A$128, 0), MATCH('Stata dataset (nominal)'!Q$1, PR24_after_overrides!$D$2:$AU$2, 0)), INDEX('Cyclical_after overrides'!$A$1:$BD$245,MATCH('Stata dataset (nominal)'!$A64,'Cyclical_after overrides'!$A$1:$A$245,0),MATCH('Stata dataset (nominal)'!Q$1,'Cyclical_after overrides'!$A$1:$BD$1,0))), "")</f>
        <v>1417.8520000000001</v>
      </c>
      <c r="R64" s="179">
        <f>_xlfn.IFNA(IF($C64 &gt; "2023-24", INDEX(PR24_after_overrides!$D$3:$AU$128, MATCH('Stata dataset (nominal)'!$A64, PR24_after_overrides!$A$3:$A$128, 0), MATCH('Stata dataset (nominal)'!R$1, PR24_after_overrides!$D$2:$AU$2, 0)), INDEX('Cyclical_after overrides'!$A$1:$BD$245,MATCH('Stata dataset (nominal)'!$A64,'Cyclical_after overrides'!$A$1:$A$245,0),MATCH('Stata dataset (nominal)'!R$1,'Cyclical_after overrides'!$A$1:$BD$1,0))), "")</f>
        <v>37.826999999999998</v>
      </c>
      <c r="S64" s="179">
        <f>_xlfn.IFNA(IF($C64 &gt; "2023-24", INDEX(PR24_after_overrides!$D$3:$AU$128, MATCH('Stata dataset (nominal)'!$A64, PR24_after_overrides!$A$3:$A$128, 0), MATCH('Stata dataset (nominal)'!S$1, PR24_after_overrides!$D$2:$AU$2, 0)), INDEX('Cyclical_after overrides'!$A$1:$BD$245,MATCH('Stata dataset (nominal)'!$A64,'Cyclical_after overrides'!$A$1:$A$245,0),MATCH('Stata dataset (nominal)'!S$1,'Cyclical_after overrides'!$A$1:$BD$1,0))), "")</f>
        <v>63.268999999999998</v>
      </c>
      <c r="T64" s="179">
        <f>_xlfn.IFNA(IF($C64 &gt; "2023-24", INDEX(PR24_after_overrides!$D$3:$AU$128, MATCH('Stata dataset (nominal)'!$A64, PR24_after_overrides!$A$3:$A$128, 0), MATCH('Stata dataset (nominal)'!T$1, PR24_after_overrides!$D$2:$AU$2, 0)), INDEX('Cyclical_after overrides'!$A$1:$BD$245,MATCH('Stata dataset (nominal)'!$A64,'Cyclical_after overrides'!$A$1:$A$245,0),MATCH('Stata dataset (nominal)'!T$1,'Cyclical_after overrides'!$A$1:$BD$1,0))), "")</f>
        <v>1752.076</v>
      </c>
      <c r="U64" s="179" t="str">
        <f>_xlfn.IFNA(IF($C64 &gt; "2023-24", INDEX(PR24_after_overrides!$D$3:$AU$128, MATCH('Stata dataset (nominal)'!$A64, PR24_after_overrides!$A$3:$A$128, 0), MATCH('Stata dataset (nominal)'!U$1, PR24_after_overrides!$D$2:$AU$2, 0)), INDEX('Cyclical_after overrides'!$A$1:$BD$245,MATCH('Stata dataset (nominal)'!$A64,'Cyclical_after overrides'!$A$1:$A$245,0),MATCH('Stata dataset (nominal)'!U$1,'Cyclical_after overrides'!$A$1:$BD$1,0))), "")</f>
        <v/>
      </c>
      <c r="V64" s="179" t="str">
        <f>_xlfn.IFNA(IF($C64 &gt; "2023-24", INDEX(PR24_after_overrides!$D$3:$AU$128, MATCH('Stata dataset (nominal)'!$A64, PR24_after_overrides!$A$3:$A$128, 0), MATCH('Stata dataset (nominal)'!V$1, PR24_after_overrides!$D$2:$AU$2, 0)), INDEX('Cyclical_after overrides'!$A$1:$BD$245,MATCH('Stata dataset (nominal)'!$A64,'Cyclical_after overrides'!$A$1:$A$245,0),MATCH('Stata dataset (nominal)'!V$1,'Cyclical_after overrides'!$A$1:$BD$1,0))), "")</f>
        <v/>
      </c>
      <c r="W64" s="179" t="str">
        <f>_xlfn.IFNA(IF($C64 &gt; "2023-24", INDEX(PR24_after_overrides!$D$3:$AU$128, MATCH('Stata dataset (nominal)'!$A64, PR24_after_overrides!$A$3:$A$128, 0), MATCH('Stata dataset (nominal)'!W$1, PR24_after_overrides!$D$2:$AU$2, 0)), INDEX('Cyclical_after overrides'!$A$1:$BD$245,MATCH('Stata dataset (nominal)'!$A64,'Cyclical_after overrides'!$A$1:$A$245,0),MATCH('Stata dataset (nominal)'!W$1,'Cyclical_after overrides'!$A$1:$BD$1,0))), "")</f>
        <v/>
      </c>
      <c r="X64" s="179" t="str">
        <f>_xlfn.IFNA(IF($C64 &gt; "2023-24", INDEX(PR24_after_overrides!$D$3:$AU$128, MATCH('Stata dataset (nominal)'!$A64, PR24_after_overrides!$A$3:$A$128, 0), MATCH('Stata dataset (nominal)'!X$1, PR24_after_overrides!$D$2:$AU$2, 0)), INDEX('Cyclical_after overrides'!$A$1:$BD$245,MATCH('Stata dataset (nominal)'!$A64,'Cyclical_after overrides'!$A$1:$A$245,0),MATCH('Stata dataset (nominal)'!X$1,'Cyclical_after overrides'!$A$1:$BD$1,0))), "")</f>
        <v/>
      </c>
      <c r="Y64" s="179" t="str">
        <f>_xlfn.IFNA(IF($C64 &gt; "2023-24", INDEX(PR24_after_overrides!$D$3:$AU$128, MATCH('Stata dataset (nominal)'!$A64, PR24_after_overrides!$A$3:$A$128, 0), MATCH('Stata dataset (nominal)'!Y$1, PR24_after_overrides!$D$2:$AU$2, 0)), INDEX('Cyclical_after overrides'!$A$1:$BD$245,MATCH('Stata dataset (nominal)'!$A64,'Cyclical_after overrides'!$A$1:$A$245,0),MATCH('Stata dataset (nominal)'!Y$1,'Cyclical_after overrides'!$A$1:$BD$1,0))), "")</f>
        <v/>
      </c>
      <c r="Z64" s="179" t="str">
        <f>_xlfn.IFNA(IF($C64 &gt; "2023-24", INDEX(PR24_after_overrides!$D$3:$AU$128, MATCH('Stata dataset (nominal)'!$A64, PR24_after_overrides!$A$3:$A$128, 0), MATCH('Stata dataset (nominal)'!Z$1, PR24_after_overrides!$D$2:$AU$2, 0)), INDEX('Cyclical_after overrides'!$A$1:$BD$245,MATCH('Stata dataset (nominal)'!$A64,'Cyclical_after overrides'!$A$1:$A$245,0),MATCH('Stata dataset (nominal)'!Z$1,'Cyclical_after overrides'!$A$1:$BD$1,0))), "")</f>
        <v/>
      </c>
      <c r="AA64" s="179">
        <f>_xlfn.IFNA(IF($C64 &gt; "2023-24", INDEX(PR24_after_overrides!$D$3:$AU$128, MATCH('Stata dataset (nominal)'!$A64, PR24_after_overrides!$A$3:$A$128, 0), MATCH('Stata dataset (nominal)'!AA$1, PR24_after_overrides!$D$2:$AU$2, 0)), INDEX('Cyclical_after overrides'!$A$1:$BD$245,MATCH('Stata dataset (nominal)'!$A64,'Cyclical_after overrides'!$A$1:$A$245,0),MATCH('Stata dataset (nominal)'!AA$1,'Cyclical_after overrides'!$A$1:$BD$1,0))), "")</f>
        <v>1941.5114465311433</v>
      </c>
      <c r="AB64" s="179">
        <f>INDEX(Depreciation!$U$5:$U$318, MATCH('Stata dataset (nominal)'!$A64, Depreciation!$A$5:$A$318, 0))</f>
        <v>3.8577379763939765</v>
      </c>
      <c r="AC64" s="180" t="str">
        <f t="shared" si="1"/>
        <v/>
      </c>
      <c r="AD64" s="72">
        <f>INDEX(Recharges!$V$5:$V$318, MATCH('Stata dataset (nominal)'!$A64, Recharges!$A$5:$A$318, 0))</f>
        <v>3.4376534448390017</v>
      </c>
    </row>
    <row r="65" spans="1:30" x14ac:dyDescent="0.4">
      <c r="A65" s="160" t="str">
        <f t="shared" si="0"/>
        <v>NWT29</v>
      </c>
      <c r="B65" s="160" t="s">
        <v>289</v>
      </c>
      <c r="C65" s="160" t="s">
        <v>521</v>
      </c>
      <c r="D65" s="179">
        <f>_xlfn.IFNA(IF($C65 &gt; "2023-24", INDEX(PR24_after_overrides!$D$3:$AU$128, MATCH('Stata dataset (nominal)'!$A65, PR24_after_overrides!$A$3:$A$128, 0), MATCH('Stata dataset (nominal)'!D$1, PR24_after_overrides!$D$2:$AU$2, 0)), INDEX('Cyclical_after overrides'!$A$1:$BD$245,MATCH('Stata dataset (nominal)'!$A65,'Cyclical_after overrides'!$A$1:$A$245,0),MATCH('Stata dataset (nominal)'!D$1,'Cyclical_after overrides'!$A$1:$BD$1,0))), "")</f>
        <v>0.83958830888206493</v>
      </c>
      <c r="E65" s="179">
        <f>_xlfn.IFNA(IF($C65 &gt; "2023-24", INDEX(PR24_after_overrides!$D$3:$AU$128, MATCH('Stata dataset (nominal)'!$A65, PR24_after_overrides!$A$3:$A$128, 0), MATCH('Stata dataset (nominal)'!E$1, PR24_after_overrides!$D$2:$AU$2, 0)), INDEX('Cyclical_after overrides'!$A$1:$BD$245,MATCH('Stata dataset (nominal)'!$A65,'Cyclical_after overrides'!$A$1:$A$245,0),MATCH('Stata dataset (nominal)'!E$1,'Cyclical_after overrides'!$A$1:$BD$1,0))), "")</f>
        <v>26.148687742214328</v>
      </c>
      <c r="F65" s="179">
        <f>_xlfn.IFNA(IF($C65 &gt; "2023-24", INDEX(PR24_after_overrides!$D$3:$AU$128, MATCH('Stata dataset (nominal)'!$A65, PR24_after_overrides!$A$3:$A$128, 0), MATCH('Stata dataset (nominal)'!F$1, PR24_after_overrides!$D$2:$AU$2, 0)), INDEX('Cyclical_after overrides'!$A$1:$BD$245,MATCH('Stata dataset (nominal)'!$A65,'Cyclical_after overrides'!$A$1:$A$245,0),MATCH('Stata dataset (nominal)'!F$1,'Cyclical_after overrides'!$A$1:$BD$1,0))), "")</f>
        <v>15.784142272410648</v>
      </c>
      <c r="G65" s="179">
        <f>_xlfn.IFNA(IF($C65 &gt; "2023-24", INDEX(PR24_after_overrides!$D$3:$AU$128, MATCH('Stata dataset (nominal)'!$A65, PR24_after_overrides!$A$3:$A$128, 0), MATCH('Stata dataset (nominal)'!G$1, PR24_after_overrides!$D$2:$AU$2, 0)), INDEX('Cyclical_after overrides'!$A$1:$BD$245,MATCH('Stata dataset (nominal)'!$A65,'Cyclical_after overrides'!$A$1:$A$245,0),MATCH('Stata dataset (nominal)'!G$1,'Cyclical_after overrides'!$A$1:$BD$1,0))), "")</f>
        <v>88.588049615157459</v>
      </c>
      <c r="H65" s="179">
        <f>_xlfn.IFNA(IF($C65 &gt; "2023-24", INDEX(PR24_after_overrides!$D$3:$AU$128, MATCH('Stata dataset (nominal)'!$A65, PR24_after_overrides!$A$3:$A$128, 0), MATCH('Stata dataset (nominal)'!H$1, PR24_after_overrides!$D$2:$AU$2, 0)), INDEX('Cyclical_after overrides'!$A$1:$BD$245,MATCH('Stata dataset (nominal)'!$A65,'Cyclical_after overrides'!$A$1:$A$245,0),MATCH('Stata dataset (nominal)'!H$1,'Cyclical_after overrides'!$A$1:$BD$1,0))), "")</f>
        <v>5.5676983025680169</v>
      </c>
      <c r="I65" s="179">
        <f>_xlfn.IFNA(IF($C65 &gt; "2023-24", INDEX(PR24_after_overrides!$D$3:$AU$128, MATCH('Stata dataset (nominal)'!$A65, PR24_after_overrides!$A$3:$A$128, 0), MATCH('Stata dataset (nominal)'!I$1, PR24_after_overrides!$D$2:$AU$2, 0)), INDEX('Cyclical_after overrides'!$A$1:$BD$245,MATCH('Stata dataset (nominal)'!$A65,'Cyclical_after overrides'!$A$1:$A$245,0),MATCH('Stata dataset (nominal)'!I$1,'Cyclical_after overrides'!$A$1:$BD$1,0))), "")</f>
        <v>14.938476314123294</v>
      </c>
      <c r="J65" s="179">
        <f>_xlfn.IFNA(IF($C65 &gt; "2023-24", INDEX(PR24_after_overrides!$D$3:$AU$128, MATCH('Stata dataset (nominal)'!$A65, PR24_after_overrides!$A$3:$A$128, 0), MATCH('Stata dataset (nominal)'!J$1, PR24_after_overrides!$D$2:$AU$2, 0)), INDEX('Cyclical_after overrides'!$A$1:$BD$245,MATCH('Stata dataset (nominal)'!$A65,'Cyclical_after overrides'!$A$1:$A$245,0),MATCH('Stata dataset (nominal)'!J$1,'Cyclical_after overrides'!$A$1:$BD$1,0))), "")</f>
        <v>0</v>
      </c>
      <c r="K65" s="179" t="str">
        <f>_xlfn.IFNA(IF($C65 &gt; "2023-24", INDEX(PR24_after_overrides!$D$3:$AU$128, MATCH('Stata dataset (nominal)'!$A65, PR24_after_overrides!$A$3:$A$128, 0), MATCH('Stata dataset (nominal)'!K$1, PR24_after_overrides!$D$2:$AU$2, 0)), INDEX('Cyclical_after overrides'!$A$1:$BD$245,MATCH('Stata dataset (nominal)'!$A65,'Cyclical_after overrides'!$A$1:$A$245,0),MATCH('Stata dataset (nominal)'!K$1,'Cyclical_after overrides'!$A$1:$BD$1,0))), "")</f>
        <v/>
      </c>
      <c r="L65" s="179">
        <f>_xlfn.IFNA(IF($C65 &gt; "2023-24", INDEX(PR24_after_overrides!$D$3:$AU$128, MATCH('Stata dataset (nominal)'!$A65, PR24_after_overrides!$A$3:$A$128, 0), MATCH('Stata dataset (nominal)'!L$1, PR24_after_overrides!$D$2:$AU$2, 0)), INDEX('Cyclical_after overrides'!$A$1:$BD$245,MATCH('Stata dataset (nominal)'!$A65,'Cyclical_after overrides'!$A$1:$A$245,0),MATCH('Stata dataset (nominal)'!L$1,'Cyclical_after overrides'!$A$1:$BD$1,0))), "")</f>
        <v>0</v>
      </c>
      <c r="M65" s="179">
        <f>_xlfn.IFNA(IF($C65 &gt; "2023-24", INDEX(PR24_after_overrides!$D$3:$AU$128, MATCH('Stata dataset (nominal)'!$A65, PR24_after_overrides!$A$3:$A$128, 0), MATCH('Stata dataset (nominal)'!M$1, PR24_after_overrides!$D$2:$AU$2, 0)), INDEX('Cyclical_after overrides'!$A$1:$BD$245,MATCH('Stata dataset (nominal)'!$A65,'Cyclical_after overrides'!$A$1:$A$245,0),MATCH('Stata dataset (nominal)'!M$1,'Cyclical_after overrides'!$A$1:$BD$1,0))), "")</f>
        <v>2.2328396308591834</v>
      </c>
      <c r="N65" s="179">
        <f>_xlfn.IFNA(IF($C65 &gt; "2023-24", INDEX(PR24_after_overrides!$D$3:$AU$128, MATCH('Stata dataset (nominal)'!$A65, PR24_after_overrides!$A$3:$A$128, 0), MATCH('Stata dataset (nominal)'!N$1, PR24_after_overrides!$D$2:$AU$2, 0)), INDEX('Cyclical_after overrides'!$A$1:$BD$245,MATCH('Stata dataset (nominal)'!$A65,'Cyclical_after overrides'!$A$1:$A$245,0),MATCH('Stata dataset (nominal)'!N$1,'Cyclical_after overrides'!$A$1:$BD$1,0))), "")</f>
        <v>88.588049615157459</v>
      </c>
      <c r="O65" s="179">
        <f>_xlfn.IFNA(IF($C65 &gt; "2023-24", INDEX(PR24_after_overrides!$D$3:$AU$128, MATCH('Stata dataset (nominal)'!$A65, PR24_after_overrides!$A$3:$A$128, 0), MATCH('Stata dataset (nominal)'!O$1, PR24_after_overrides!$D$2:$AU$2, 0)), INDEX('Cyclical_after overrides'!$A$1:$BD$245,MATCH('Stata dataset (nominal)'!$A65,'Cyclical_after overrides'!$A$1:$A$245,0),MATCH('Stata dataset (nominal)'!O$1,'Cyclical_after overrides'!$A$1:$BD$1,0))), "")</f>
        <v>40.404000000000003</v>
      </c>
      <c r="P65" s="179">
        <f>_xlfn.IFNA(IF($C65 &gt; "2023-24", INDEX(PR24_after_overrides!$D$3:$AU$128, MATCH('Stata dataset (nominal)'!$A65, PR24_after_overrides!$A$3:$A$128, 0), MATCH('Stata dataset (nominal)'!P$1, PR24_after_overrides!$D$2:$AU$2, 0)), INDEX('Cyclical_after overrides'!$A$1:$BD$245,MATCH('Stata dataset (nominal)'!$A65,'Cyclical_after overrides'!$A$1:$A$245,0),MATCH('Stata dataset (nominal)'!P$1,'Cyclical_after overrides'!$A$1:$BD$1,0))), "")</f>
        <v>20.747</v>
      </c>
      <c r="Q65" s="179">
        <f>_xlfn.IFNA(IF($C65 &gt; "2023-24", INDEX(PR24_after_overrides!$D$3:$AU$128, MATCH('Stata dataset (nominal)'!$A65, PR24_after_overrides!$A$3:$A$128, 0), MATCH('Stata dataset (nominal)'!Q$1, PR24_after_overrides!$D$2:$AU$2, 0)), INDEX('Cyclical_after overrides'!$A$1:$BD$245,MATCH('Stata dataset (nominal)'!$A65,'Cyclical_after overrides'!$A$1:$A$245,0),MATCH('Stata dataset (nominal)'!Q$1,'Cyclical_after overrides'!$A$1:$BD$1,0))), "")</f>
        <v>1367.308</v>
      </c>
      <c r="R65" s="179">
        <f>_xlfn.IFNA(IF($C65 &gt; "2023-24", INDEX(PR24_after_overrides!$D$3:$AU$128, MATCH('Stata dataset (nominal)'!$A65, PR24_after_overrides!$A$3:$A$128, 0), MATCH('Stata dataset (nominal)'!R$1, PR24_after_overrides!$D$2:$AU$2, 0)), INDEX('Cyclical_after overrides'!$A$1:$BD$245,MATCH('Stata dataset (nominal)'!$A65,'Cyclical_after overrides'!$A$1:$A$245,0),MATCH('Stata dataset (nominal)'!R$1,'Cyclical_after overrides'!$A$1:$BD$1,0))), "")</f>
        <v>38.895000000000003</v>
      </c>
      <c r="S65" s="179">
        <f>_xlfn.IFNA(IF($C65 &gt; "2023-24", INDEX(PR24_after_overrides!$D$3:$AU$128, MATCH('Stata dataset (nominal)'!$A65, PR24_after_overrides!$A$3:$A$128, 0), MATCH('Stata dataset (nominal)'!S$1, PR24_after_overrides!$D$2:$AU$2, 0)), INDEX('Cyclical_after overrides'!$A$1:$BD$245,MATCH('Stata dataset (nominal)'!$A65,'Cyclical_after overrides'!$A$1:$A$245,0),MATCH('Stata dataset (nominal)'!S$1,'Cyclical_after overrides'!$A$1:$BD$1,0))), "")</f>
        <v>63.639000000000003</v>
      </c>
      <c r="T65" s="179">
        <f>_xlfn.IFNA(IF($C65 &gt; "2023-24", INDEX(PR24_after_overrides!$D$3:$AU$128, MATCH('Stata dataset (nominal)'!$A65, PR24_after_overrides!$A$3:$A$128, 0), MATCH('Stata dataset (nominal)'!T$1, PR24_after_overrides!$D$2:$AU$2, 0)), INDEX('Cyclical_after overrides'!$A$1:$BD$245,MATCH('Stata dataset (nominal)'!$A65,'Cyclical_after overrides'!$A$1:$A$245,0),MATCH('Stata dataset (nominal)'!T$1,'Cyclical_after overrides'!$A$1:$BD$1,0))), "")</f>
        <v>1835.482</v>
      </c>
      <c r="U65" s="179" t="str">
        <f>_xlfn.IFNA(IF($C65 &gt; "2023-24", INDEX(PR24_after_overrides!$D$3:$AU$128, MATCH('Stata dataset (nominal)'!$A65, PR24_after_overrides!$A$3:$A$128, 0), MATCH('Stata dataset (nominal)'!U$1, PR24_after_overrides!$D$2:$AU$2, 0)), INDEX('Cyclical_after overrides'!$A$1:$BD$245,MATCH('Stata dataset (nominal)'!$A65,'Cyclical_after overrides'!$A$1:$A$245,0),MATCH('Stata dataset (nominal)'!U$1,'Cyclical_after overrides'!$A$1:$BD$1,0))), "")</f>
        <v/>
      </c>
      <c r="V65" s="179" t="str">
        <f>_xlfn.IFNA(IF($C65 &gt; "2023-24", INDEX(PR24_after_overrides!$D$3:$AU$128, MATCH('Stata dataset (nominal)'!$A65, PR24_after_overrides!$A$3:$A$128, 0), MATCH('Stata dataset (nominal)'!V$1, PR24_after_overrides!$D$2:$AU$2, 0)), INDEX('Cyclical_after overrides'!$A$1:$BD$245,MATCH('Stata dataset (nominal)'!$A65,'Cyclical_after overrides'!$A$1:$A$245,0),MATCH('Stata dataset (nominal)'!V$1,'Cyclical_after overrides'!$A$1:$BD$1,0))), "")</f>
        <v/>
      </c>
      <c r="W65" s="179" t="str">
        <f>_xlfn.IFNA(IF($C65 &gt; "2023-24", INDEX(PR24_after_overrides!$D$3:$AU$128, MATCH('Stata dataset (nominal)'!$A65, PR24_after_overrides!$A$3:$A$128, 0), MATCH('Stata dataset (nominal)'!W$1, PR24_after_overrides!$D$2:$AU$2, 0)), INDEX('Cyclical_after overrides'!$A$1:$BD$245,MATCH('Stata dataset (nominal)'!$A65,'Cyclical_after overrides'!$A$1:$A$245,0),MATCH('Stata dataset (nominal)'!W$1,'Cyclical_after overrides'!$A$1:$BD$1,0))), "")</f>
        <v/>
      </c>
      <c r="X65" s="179" t="str">
        <f>_xlfn.IFNA(IF($C65 &gt; "2023-24", INDEX(PR24_after_overrides!$D$3:$AU$128, MATCH('Stata dataset (nominal)'!$A65, PR24_after_overrides!$A$3:$A$128, 0), MATCH('Stata dataset (nominal)'!X$1, PR24_after_overrides!$D$2:$AU$2, 0)), INDEX('Cyclical_after overrides'!$A$1:$BD$245,MATCH('Stata dataset (nominal)'!$A65,'Cyclical_after overrides'!$A$1:$A$245,0),MATCH('Stata dataset (nominal)'!X$1,'Cyclical_after overrides'!$A$1:$BD$1,0))), "")</f>
        <v/>
      </c>
      <c r="Y65" s="179" t="str">
        <f>_xlfn.IFNA(IF($C65 &gt; "2023-24", INDEX(PR24_after_overrides!$D$3:$AU$128, MATCH('Stata dataset (nominal)'!$A65, PR24_after_overrides!$A$3:$A$128, 0), MATCH('Stata dataset (nominal)'!Y$1, PR24_after_overrides!$D$2:$AU$2, 0)), INDEX('Cyclical_after overrides'!$A$1:$BD$245,MATCH('Stata dataset (nominal)'!$A65,'Cyclical_after overrides'!$A$1:$A$245,0),MATCH('Stata dataset (nominal)'!Y$1,'Cyclical_after overrides'!$A$1:$BD$1,0))), "")</f>
        <v/>
      </c>
      <c r="Z65" s="179" t="str">
        <f>_xlfn.IFNA(IF($C65 &gt; "2023-24", INDEX(PR24_after_overrides!$D$3:$AU$128, MATCH('Stata dataset (nominal)'!$A65, PR24_after_overrides!$A$3:$A$128, 0), MATCH('Stata dataset (nominal)'!Z$1, PR24_after_overrides!$D$2:$AU$2, 0)), INDEX('Cyclical_after overrides'!$A$1:$BD$245,MATCH('Stata dataset (nominal)'!$A65,'Cyclical_after overrides'!$A$1:$A$245,0),MATCH('Stata dataset (nominal)'!Z$1,'Cyclical_after overrides'!$A$1:$BD$1,0))), "")</f>
        <v/>
      </c>
      <c r="AA65" s="179">
        <f>_xlfn.IFNA(IF($C65 &gt; "2023-24", INDEX(PR24_after_overrides!$D$3:$AU$128, MATCH('Stata dataset (nominal)'!$A65, PR24_after_overrides!$A$3:$A$128, 0), MATCH('Stata dataset (nominal)'!AA$1, PR24_after_overrides!$D$2:$AU$2, 0)), INDEX('Cyclical_after overrides'!$A$1:$BD$245,MATCH('Stata dataset (nominal)'!$A65,'Cyclical_after overrides'!$A$1:$A$245,0),MATCH('Stata dataset (nominal)'!AA$1,'Cyclical_after overrides'!$A$1:$BD$1,0))), "")</f>
        <v>2066.1179465224709</v>
      </c>
      <c r="AB65" s="179">
        <f>INDEX(Depreciation!$U$5:$U$318, MATCH('Stata dataset (nominal)'!$A65, Depreciation!$A$5:$A$318, 0))</f>
        <v>3.7591366585034311</v>
      </c>
      <c r="AC65" s="180" t="str">
        <f t="shared" si="1"/>
        <v/>
      </c>
      <c r="AD65" s="72">
        <f>INDEX(Recharges!$V$5:$V$318, MATCH('Stata dataset (nominal)'!$A65, Recharges!$A$5:$A$318, 0))</f>
        <v>3.5751812384725552</v>
      </c>
    </row>
    <row r="66" spans="1:30" x14ac:dyDescent="0.4">
      <c r="A66" s="160" t="str">
        <f t="shared" si="0"/>
        <v>NWT30</v>
      </c>
      <c r="B66" s="160" t="s">
        <v>289</v>
      </c>
      <c r="C66" s="160" t="s">
        <v>522</v>
      </c>
      <c r="D66" s="179">
        <f>_xlfn.IFNA(IF($C66 &gt; "2023-24", INDEX(PR24_after_overrides!$D$3:$AU$128, MATCH('Stata dataset (nominal)'!$A66, PR24_after_overrides!$A$3:$A$128, 0), MATCH('Stata dataset (nominal)'!D$1, PR24_after_overrides!$D$2:$AU$2, 0)), INDEX('Cyclical_after overrides'!$A$1:$BD$245,MATCH('Stata dataset (nominal)'!$A66,'Cyclical_after overrides'!$A$1:$A$245,0),MATCH('Stata dataset (nominal)'!D$1,'Cyclical_after overrides'!$A$1:$BD$1,0))), "")</f>
        <v>0.82256267409470718</v>
      </c>
      <c r="E66" s="179">
        <f>_xlfn.IFNA(IF($C66 &gt; "2023-24", INDEX(PR24_after_overrides!$D$3:$AU$128, MATCH('Stata dataset (nominal)'!$A66, PR24_after_overrides!$A$3:$A$128, 0), MATCH('Stata dataset (nominal)'!E$1, PR24_after_overrides!$D$2:$AU$2, 0)), INDEX('Cyclical_after overrides'!$A$1:$BD$245,MATCH('Stata dataset (nominal)'!$A66,'Cyclical_after overrides'!$A$1:$A$245,0),MATCH('Stata dataset (nominal)'!E$1,'Cyclical_after overrides'!$A$1:$BD$1,0))), "")</f>
        <v>26.263828268357074</v>
      </c>
      <c r="F66" s="179">
        <f>_xlfn.IFNA(IF($C66 &gt; "2023-24", INDEX(PR24_after_overrides!$D$3:$AU$128, MATCH('Stata dataset (nominal)'!$A66, PR24_after_overrides!$A$3:$A$128, 0), MATCH('Stata dataset (nominal)'!F$1, PR24_after_overrides!$D$2:$AU$2, 0)), INDEX('Cyclical_after overrides'!$A$1:$BD$245,MATCH('Stata dataset (nominal)'!$A66,'Cyclical_after overrides'!$A$1:$A$245,0),MATCH('Stata dataset (nominal)'!F$1,'Cyclical_after overrides'!$A$1:$BD$1,0))), "")</f>
        <v>16.167805419842189</v>
      </c>
      <c r="G66" s="179">
        <f>_xlfn.IFNA(IF($C66 &gt; "2023-24", INDEX(PR24_after_overrides!$D$3:$AU$128, MATCH('Stata dataset (nominal)'!$A66, PR24_after_overrides!$A$3:$A$128, 0), MATCH('Stata dataset (nominal)'!G$1, PR24_after_overrides!$D$2:$AU$2, 0)), INDEX('Cyclical_after overrides'!$A$1:$BD$245,MATCH('Stata dataset (nominal)'!$A66,'Cyclical_after overrides'!$A$1:$A$245,0),MATCH('Stata dataset (nominal)'!G$1,'Cyclical_after overrides'!$A$1:$BD$1,0))), "")</f>
        <v>93.57252478089579</v>
      </c>
      <c r="H66" s="179">
        <f>_xlfn.IFNA(IF($C66 &gt; "2023-24", INDEX(PR24_after_overrides!$D$3:$AU$128, MATCH('Stata dataset (nominal)'!$A66, PR24_after_overrides!$A$3:$A$128, 0), MATCH('Stata dataset (nominal)'!H$1, PR24_after_overrides!$D$2:$AU$2, 0)), INDEX('Cyclical_after overrides'!$A$1:$BD$245,MATCH('Stata dataset (nominal)'!$A66,'Cyclical_after overrides'!$A$1:$A$245,0),MATCH('Stata dataset (nominal)'!H$1,'Cyclical_after overrides'!$A$1:$BD$1,0))), "")</f>
        <v>5.9777778825861345</v>
      </c>
      <c r="I66" s="179">
        <f>_xlfn.IFNA(IF($C66 &gt; "2023-24", INDEX(PR24_after_overrides!$D$3:$AU$128, MATCH('Stata dataset (nominal)'!$A66, PR24_after_overrides!$A$3:$A$128, 0), MATCH('Stata dataset (nominal)'!I$1, PR24_after_overrides!$D$2:$AU$2, 0)), INDEX('Cyclical_after overrides'!$A$1:$BD$245,MATCH('Stata dataset (nominal)'!$A66,'Cyclical_after overrides'!$A$1:$A$245,0),MATCH('Stata dataset (nominal)'!I$1,'Cyclical_after overrides'!$A$1:$BD$1,0))), "")</f>
        <v>15.836010903565237</v>
      </c>
      <c r="J66" s="179">
        <f>_xlfn.IFNA(IF($C66 &gt; "2023-24", INDEX(PR24_after_overrides!$D$3:$AU$128, MATCH('Stata dataset (nominal)'!$A66, PR24_after_overrides!$A$3:$A$128, 0), MATCH('Stata dataset (nominal)'!J$1, PR24_after_overrides!$D$2:$AU$2, 0)), INDEX('Cyclical_after overrides'!$A$1:$BD$245,MATCH('Stata dataset (nominal)'!$A66,'Cyclical_after overrides'!$A$1:$A$245,0),MATCH('Stata dataset (nominal)'!J$1,'Cyclical_after overrides'!$A$1:$BD$1,0))), "")</f>
        <v>0</v>
      </c>
      <c r="K66" s="179" t="str">
        <f>_xlfn.IFNA(IF($C66 &gt; "2023-24", INDEX(PR24_after_overrides!$D$3:$AU$128, MATCH('Stata dataset (nominal)'!$A66, PR24_after_overrides!$A$3:$A$128, 0), MATCH('Stata dataset (nominal)'!K$1, PR24_after_overrides!$D$2:$AU$2, 0)), INDEX('Cyclical_after overrides'!$A$1:$BD$245,MATCH('Stata dataset (nominal)'!$A66,'Cyclical_after overrides'!$A$1:$A$245,0),MATCH('Stata dataset (nominal)'!K$1,'Cyclical_after overrides'!$A$1:$BD$1,0))), "")</f>
        <v/>
      </c>
      <c r="L66" s="179">
        <f>_xlfn.IFNA(IF($C66 &gt; "2023-24", INDEX(PR24_after_overrides!$D$3:$AU$128, MATCH('Stata dataset (nominal)'!$A66, PR24_after_overrides!$A$3:$A$128, 0), MATCH('Stata dataset (nominal)'!L$1, PR24_after_overrides!$D$2:$AU$2, 0)), INDEX('Cyclical_after overrides'!$A$1:$BD$245,MATCH('Stata dataset (nominal)'!$A66,'Cyclical_after overrides'!$A$1:$A$245,0),MATCH('Stata dataset (nominal)'!L$1,'Cyclical_after overrides'!$A$1:$BD$1,0))), "")</f>
        <v>0</v>
      </c>
      <c r="M66" s="179">
        <f>_xlfn.IFNA(IF($C66 &gt; "2023-24", INDEX(PR24_after_overrides!$D$3:$AU$128, MATCH('Stata dataset (nominal)'!$A66, PR24_after_overrides!$A$3:$A$128, 0), MATCH('Stata dataset (nominal)'!M$1, PR24_after_overrides!$D$2:$AU$2, 0)), INDEX('Cyclical_after overrides'!$A$1:$BD$245,MATCH('Stata dataset (nominal)'!$A66,'Cyclical_after overrides'!$A$1:$A$245,0),MATCH('Stata dataset (nominal)'!M$1,'Cyclical_after overrides'!$A$1:$BD$1,0))), "")</f>
        <v>0.57811743423724793</v>
      </c>
      <c r="N66" s="179">
        <f>_xlfn.IFNA(IF($C66 &gt; "2023-24", INDEX(PR24_after_overrides!$D$3:$AU$128, MATCH('Stata dataset (nominal)'!$A66, PR24_after_overrides!$A$3:$A$128, 0), MATCH('Stata dataset (nominal)'!N$1, PR24_after_overrides!$D$2:$AU$2, 0)), INDEX('Cyclical_after overrides'!$A$1:$BD$245,MATCH('Stata dataset (nominal)'!$A66,'Cyclical_after overrides'!$A$1:$A$245,0),MATCH('Stata dataset (nominal)'!N$1,'Cyclical_after overrides'!$A$1:$BD$1,0))), "")</f>
        <v>93.57252478089579</v>
      </c>
      <c r="O66" s="179">
        <f>_xlfn.IFNA(IF($C66 &gt; "2023-24", INDEX(PR24_after_overrides!$D$3:$AU$128, MATCH('Stata dataset (nominal)'!$A66, PR24_after_overrides!$A$3:$A$128, 0), MATCH('Stata dataset (nominal)'!O$1, PR24_after_overrides!$D$2:$AU$2, 0)), INDEX('Cyclical_after overrides'!$A$1:$BD$245,MATCH('Stata dataset (nominal)'!$A66,'Cyclical_after overrides'!$A$1:$A$245,0),MATCH('Stata dataset (nominal)'!O$1,'Cyclical_after overrides'!$A$1:$BD$1,0))), "")</f>
        <v>39.965000000000003</v>
      </c>
      <c r="P66" s="179">
        <f>_xlfn.IFNA(IF($C66 &gt; "2023-24", INDEX(PR24_after_overrides!$D$3:$AU$128, MATCH('Stata dataset (nominal)'!$A66, PR24_after_overrides!$A$3:$A$128, 0), MATCH('Stata dataset (nominal)'!P$1, PR24_after_overrides!$D$2:$AU$2, 0)), INDEX('Cyclical_after overrides'!$A$1:$BD$245,MATCH('Stata dataset (nominal)'!$A66,'Cyclical_after overrides'!$A$1:$A$245,0),MATCH('Stata dataset (nominal)'!P$1,'Cyclical_after overrides'!$A$1:$BD$1,0))), "")</f>
        <v>20.308</v>
      </c>
      <c r="Q66" s="179">
        <f>_xlfn.IFNA(IF($C66 &gt; "2023-24", INDEX(PR24_after_overrides!$D$3:$AU$128, MATCH('Stata dataset (nominal)'!$A66, PR24_after_overrides!$A$3:$A$128, 0), MATCH('Stata dataset (nominal)'!Q$1, PR24_after_overrides!$D$2:$AU$2, 0)), INDEX('Cyclical_after overrides'!$A$1:$BD$245,MATCH('Stata dataset (nominal)'!$A66,'Cyclical_after overrides'!$A$1:$A$245,0),MATCH('Stata dataset (nominal)'!Q$1,'Cyclical_after overrides'!$A$1:$BD$1,0))), "")</f>
        <v>1321.817</v>
      </c>
      <c r="R66" s="179">
        <f>_xlfn.IFNA(IF($C66 &gt; "2023-24", INDEX(PR24_after_overrides!$D$3:$AU$128, MATCH('Stata dataset (nominal)'!$A66, PR24_after_overrides!$A$3:$A$128, 0), MATCH('Stata dataset (nominal)'!R$1, PR24_after_overrides!$D$2:$AU$2, 0)), INDEX('Cyclical_after overrides'!$A$1:$BD$245,MATCH('Stata dataset (nominal)'!$A66,'Cyclical_after overrides'!$A$1:$A$245,0),MATCH('Stata dataset (nominal)'!R$1,'Cyclical_after overrides'!$A$1:$BD$1,0))), "")</f>
        <v>39.993000000000002</v>
      </c>
      <c r="S66" s="179">
        <f>_xlfn.IFNA(IF($C66 &gt; "2023-24", INDEX(PR24_after_overrides!$D$3:$AU$128, MATCH('Stata dataset (nominal)'!$A66, PR24_after_overrides!$A$3:$A$128, 0), MATCH('Stata dataset (nominal)'!S$1, PR24_after_overrides!$D$2:$AU$2, 0)), INDEX('Cyclical_after overrides'!$A$1:$BD$245,MATCH('Stata dataset (nominal)'!$A66,'Cyclical_after overrides'!$A$1:$A$245,0),MATCH('Stata dataset (nominal)'!S$1,'Cyclical_after overrides'!$A$1:$BD$1,0))), "")</f>
        <v>64.052000000000007</v>
      </c>
      <c r="T66" s="179">
        <f>_xlfn.IFNA(IF($C66 &gt; "2023-24", INDEX(PR24_after_overrides!$D$3:$AU$128, MATCH('Stata dataset (nominal)'!$A66, PR24_after_overrides!$A$3:$A$128, 0), MATCH('Stata dataset (nominal)'!T$1, PR24_after_overrides!$D$2:$AU$2, 0)), INDEX('Cyclical_after overrides'!$A$1:$BD$245,MATCH('Stata dataset (nominal)'!$A66,'Cyclical_after overrides'!$A$1:$A$245,0),MATCH('Stata dataset (nominal)'!T$1,'Cyclical_after overrides'!$A$1:$BD$1,0))), "")</f>
        <v>1911.0809999999999</v>
      </c>
      <c r="U66" s="179" t="str">
        <f>_xlfn.IFNA(IF($C66 &gt; "2023-24", INDEX(PR24_after_overrides!$D$3:$AU$128, MATCH('Stata dataset (nominal)'!$A66, PR24_after_overrides!$A$3:$A$128, 0), MATCH('Stata dataset (nominal)'!U$1, PR24_after_overrides!$D$2:$AU$2, 0)), INDEX('Cyclical_after overrides'!$A$1:$BD$245,MATCH('Stata dataset (nominal)'!$A66,'Cyclical_after overrides'!$A$1:$A$245,0),MATCH('Stata dataset (nominal)'!U$1,'Cyclical_after overrides'!$A$1:$BD$1,0))), "")</f>
        <v/>
      </c>
      <c r="V66" s="179" t="str">
        <f>_xlfn.IFNA(IF($C66 &gt; "2023-24", INDEX(PR24_after_overrides!$D$3:$AU$128, MATCH('Stata dataset (nominal)'!$A66, PR24_after_overrides!$A$3:$A$128, 0), MATCH('Stata dataset (nominal)'!V$1, PR24_after_overrides!$D$2:$AU$2, 0)), INDEX('Cyclical_after overrides'!$A$1:$BD$245,MATCH('Stata dataset (nominal)'!$A66,'Cyclical_after overrides'!$A$1:$A$245,0),MATCH('Stata dataset (nominal)'!V$1,'Cyclical_after overrides'!$A$1:$BD$1,0))), "")</f>
        <v/>
      </c>
      <c r="W66" s="179" t="str">
        <f>_xlfn.IFNA(IF($C66 &gt; "2023-24", INDEX(PR24_after_overrides!$D$3:$AU$128, MATCH('Stata dataset (nominal)'!$A66, PR24_after_overrides!$A$3:$A$128, 0), MATCH('Stata dataset (nominal)'!W$1, PR24_after_overrides!$D$2:$AU$2, 0)), INDEX('Cyclical_after overrides'!$A$1:$BD$245,MATCH('Stata dataset (nominal)'!$A66,'Cyclical_after overrides'!$A$1:$A$245,0),MATCH('Stata dataset (nominal)'!W$1,'Cyclical_after overrides'!$A$1:$BD$1,0))), "")</f>
        <v/>
      </c>
      <c r="X66" s="179" t="str">
        <f>_xlfn.IFNA(IF($C66 &gt; "2023-24", INDEX(PR24_after_overrides!$D$3:$AU$128, MATCH('Stata dataset (nominal)'!$A66, PR24_after_overrides!$A$3:$A$128, 0), MATCH('Stata dataset (nominal)'!X$1, PR24_after_overrides!$D$2:$AU$2, 0)), INDEX('Cyclical_after overrides'!$A$1:$BD$245,MATCH('Stata dataset (nominal)'!$A66,'Cyclical_after overrides'!$A$1:$A$245,0),MATCH('Stata dataset (nominal)'!X$1,'Cyclical_after overrides'!$A$1:$BD$1,0))), "")</f>
        <v/>
      </c>
      <c r="Y66" s="179" t="str">
        <f>_xlfn.IFNA(IF($C66 &gt; "2023-24", INDEX(PR24_after_overrides!$D$3:$AU$128, MATCH('Stata dataset (nominal)'!$A66, PR24_after_overrides!$A$3:$A$128, 0), MATCH('Stata dataset (nominal)'!Y$1, PR24_after_overrides!$D$2:$AU$2, 0)), INDEX('Cyclical_after overrides'!$A$1:$BD$245,MATCH('Stata dataset (nominal)'!$A66,'Cyclical_after overrides'!$A$1:$A$245,0),MATCH('Stata dataset (nominal)'!Y$1,'Cyclical_after overrides'!$A$1:$BD$1,0))), "")</f>
        <v/>
      </c>
      <c r="Z66" s="179" t="str">
        <f>_xlfn.IFNA(IF($C66 &gt; "2023-24", INDEX(PR24_after_overrides!$D$3:$AU$128, MATCH('Stata dataset (nominal)'!$A66, PR24_after_overrides!$A$3:$A$128, 0), MATCH('Stata dataset (nominal)'!Z$1, PR24_after_overrides!$D$2:$AU$2, 0)), INDEX('Cyclical_after overrides'!$A$1:$BD$245,MATCH('Stata dataset (nominal)'!$A66,'Cyclical_after overrides'!$A$1:$A$245,0),MATCH('Stata dataset (nominal)'!Z$1,'Cyclical_after overrides'!$A$1:$BD$1,0))), "")</f>
        <v/>
      </c>
      <c r="AA66" s="179">
        <f>_xlfn.IFNA(IF($C66 &gt; "2023-24", INDEX(PR24_after_overrides!$D$3:$AU$128, MATCH('Stata dataset (nominal)'!$A66, PR24_after_overrides!$A$3:$A$128, 0), MATCH('Stata dataset (nominal)'!AA$1, PR24_after_overrides!$D$2:$AU$2, 0)), INDEX('Cyclical_after overrides'!$A$1:$BD$245,MATCH('Stata dataset (nominal)'!$A66,'Cyclical_after overrides'!$A$1:$A$245,0),MATCH('Stata dataset (nominal)'!AA$1,'Cyclical_after overrides'!$A$1:$BD$1,0))), "")</f>
        <v>2229.6107729547784</v>
      </c>
      <c r="AB66" s="179">
        <f>INDEX(Depreciation!$U$5:$U$318, MATCH('Stata dataset (nominal)'!$A66, Depreciation!$A$5:$A$318, 0))</f>
        <v>3.7655110362818274</v>
      </c>
      <c r="AC66" s="180" t="str">
        <f t="shared" si="1"/>
        <v/>
      </c>
      <c r="AD66" s="72">
        <f>INDEX(Recharges!$V$5:$V$318, MATCH('Stata dataset (nominal)'!$A66, Recharges!$A$5:$A$318, 0))</f>
        <v>3.6662355190142595</v>
      </c>
    </row>
    <row r="67" spans="1:30" x14ac:dyDescent="0.4">
      <c r="A67" s="160" t="str">
        <f t="shared" si="0"/>
        <v>SRN14</v>
      </c>
      <c r="B67" s="160" t="s">
        <v>301</v>
      </c>
      <c r="C67" s="160" t="s">
        <v>243</v>
      </c>
      <c r="D67" s="179">
        <f>_xlfn.IFNA(IF($C67 &gt; "2023-24", INDEX(PR24_after_overrides!$D$3:$AU$128, MATCH('Stata dataset (nominal)'!$A67, PR24_after_overrides!$A$3:$A$128, 0), MATCH('Stata dataset (nominal)'!D$1, PR24_after_overrides!$D$2:$AU$2, 0)), INDEX('Cyclical_after overrides'!$A$1:$BD$245,MATCH('Stata dataset (nominal)'!$A67,'Cyclical_after overrides'!$A$1:$A$245,0),MATCH('Stata dataset (nominal)'!D$1,'Cyclical_after overrides'!$A$1:$BD$1,0))), "")</f>
        <v>1.24788708586883</v>
      </c>
      <c r="E67" s="179">
        <f>_xlfn.IFNA(IF($C67 &gt; "2023-24", INDEX(PR24_after_overrides!$D$3:$AU$128, MATCH('Stata dataset (nominal)'!$A67, PR24_after_overrides!$A$3:$A$128, 0), MATCH('Stata dataset (nominal)'!E$1, PR24_after_overrides!$D$2:$AU$2, 0)), INDEX('Cyclical_after overrides'!$A$1:$BD$245,MATCH('Stata dataset (nominal)'!$A67,'Cyclical_after overrides'!$A$1:$A$245,0),MATCH('Stata dataset (nominal)'!E$1,'Cyclical_after overrides'!$A$1:$BD$1,0))), "")</f>
        <v>15.9</v>
      </c>
      <c r="F67" s="179">
        <f>_xlfn.IFNA(IF($C67 &gt; "2023-24", INDEX(PR24_after_overrides!$D$3:$AU$128, MATCH('Stata dataset (nominal)'!$A67, PR24_after_overrides!$A$3:$A$128, 0), MATCH('Stata dataset (nominal)'!F$1, PR24_after_overrides!$D$2:$AU$2, 0)), INDEX('Cyclical_after overrides'!$A$1:$BD$245,MATCH('Stata dataset (nominal)'!$A67,'Cyclical_after overrides'!$A$1:$A$245,0),MATCH('Stata dataset (nominal)'!F$1,'Cyclical_after overrides'!$A$1:$BD$1,0))), "")</f>
        <v>6</v>
      </c>
      <c r="G67" s="179">
        <f>_xlfn.IFNA(IF($C67 &gt; "2023-24", INDEX(PR24_after_overrides!$D$3:$AU$128, MATCH('Stata dataset (nominal)'!$A67, PR24_after_overrides!$A$3:$A$128, 0), MATCH('Stata dataset (nominal)'!G$1, PR24_after_overrides!$D$2:$AU$2, 0)), INDEX('Cyclical_after overrides'!$A$1:$BD$245,MATCH('Stata dataset (nominal)'!$A67,'Cyclical_after overrides'!$A$1:$A$245,0),MATCH('Stata dataset (nominal)'!G$1,'Cyclical_after overrides'!$A$1:$BD$1,0))), "")</f>
        <v>28.2</v>
      </c>
      <c r="H67" s="179">
        <f>_xlfn.IFNA(IF($C67 &gt; "2023-24", INDEX(PR24_after_overrides!$D$3:$AU$128, MATCH('Stata dataset (nominal)'!$A67, PR24_after_overrides!$A$3:$A$128, 0), MATCH('Stata dataset (nominal)'!H$1, PR24_after_overrides!$D$2:$AU$2, 0)), INDEX('Cyclical_after overrides'!$A$1:$BD$245,MATCH('Stata dataset (nominal)'!$A67,'Cyclical_after overrides'!$A$1:$A$245,0),MATCH('Stata dataset (nominal)'!H$1,'Cyclical_after overrides'!$A$1:$BD$1,0))), "")</f>
        <v>4.9000000000000004</v>
      </c>
      <c r="I67" s="179">
        <f>_xlfn.IFNA(IF($C67 &gt; "2023-24", INDEX(PR24_after_overrides!$D$3:$AU$128, MATCH('Stata dataset (nominal)'!$A67, PR24_after_overrides!$A$3:$A$128, 0), MATCH('Stata dataset (nominal)'!I$1, PR24_after_overrides!$D$2:$AU$2, 0)), INDEX('Cyclical_after overrides'!$A$1:$BD$245,MATCH('Stata dataset (nominal)'!$A67,'Cyclical_after overrides'!$A$1:$A$245,0),MATCH('Stata dataset (nominal)'!I$1,'Cyclical_after overrides'!$A$1:$BD$1,0))), "")</f>
        <v>10.199999999999999</v>
      </c>
      <c r="J67" s="179">
        <f>_xlfn.IFNA(IF($C67 &gt; "2023-24", INDEX(PR24_after_overrides!$D$3:$AU$128, MATCH('Stata dataset (nominal)'!$A67, PR24_after_overrides!$A$3:$A$128, 0), MATCH('Stata dataset (nominal)'!J$1, PR24_after_overrides!$D$2:$AU$2, 0)), INDEX('Cyclical_after overrides'!$A$1:$BD$245,MATCH('Stata dataset (nominal)'!$A67,'Cyclical_after overrides'!$A$1:$A$245,0),MATCH('Stata dataset (nominal)'!J$1,'Cyclical_after overrides'!$A$1:$BD$1,0))), "")</f>
        <v>0.1</v>
      </c>
      <c r="K67" s="179">
        <f>_xlfn.IFNA(IF($C67 &gt; "2023-24", INDEX(PR24_after_overrides!$D$3:$AU$128, MATCH('Stata dataset (nominal)'!$A67, PR24_after_overrides!$A$3:$A$128, 0), MATCH('Stata dataset (nominal)'!K$1, PR24_after_overrides!$D$2:$AU$2, 0)), INDEX('Cyclical_after overrides'!$A$1:$BD$245,MATCH('Stata dataset (nominal)'!$A67,'Cyclical_after overrides'!$A$1:$A$245,0),MATCH('Stata dataset (nominal)'!K$1,'Cyclical_after overrides'!$A$1:$BD$1,0))), "")</f>
        <v>0.3</v>
      </c>
      <c r="L67" s="179">
        <f>_xlfn.IFNA(IF($C67 &gt; "2023-24", INDEX(PR24_after_overrides!$D$3:$AU$128, MATCH('Stata dataset (nominal)'!$A67, PR24_after_overrides!$A$3:$A$128, 0), MATCH('Stata dataset (nominal)'!L$1, PR24_after_overrides!$D$2:$AU$2, 0)), INDEX('Cyclical_after overrides'!$A$1:$BD$245,MATCH('Stata dataset (nominal)'!$A67,'Cyclical_after overrides'!$A$1:$A$245,0),MATCH('Stata dataset (nominal)'!L$1,'Cyclical_after overrides'!$A$1:$BD$1,0))), "")</f>
        <v>0</v>
      </c>
      <c r="M67" s="179">
        <f>_xlfn.IFNA(IF($C67 &gt; "2023-24", INDEX(PR24_after_overrides!$D$3:$AU$128, MATCH('Stata dataset (nominal)'!$A67, PR24_after_overrides!$A$3:$A$128, 0), MATCH('Stata dataset (nominal)'!M$1, PR24_after_overrides!$D$2:$AU$2, 0)), INDEX('Cyclical_after overrides'!$A$1:$BD$245,MATCH('Stata dataset (nominal)'!$A67,'Cyclical_after overrides'!$A$1:$A$245,0),MATCH('Stata dataset (nominal)'!M$1,'Cyclical_after overrides'!$A$1:$BD$1,0))), "")</f>
        <v>9.6880000000000006</v>
      </c>
      <c r="N67" s="179" t="str">
        <f>_xlfn.IFNA(IF($C67 &gt; "2023-24", INDEX(PR24_after_overrides!$D$3:$AU$128, MATCH('Stata dataset (nominal)'!$A67, PR24_after_overrides!$A$3:$A$128, 0), MATCH('Stata dataset (nominal)'!N$1, PR24_after_overrides!$D$2:$AU$2, 0)), INDEX('Cyclical_after overrides'!$A$1:$BD$245,MATCH('Stata dataset (nominal)'!$A67,'Cyclical_after overrides'!$A$1:$A$245,0),MATCH('Stata dataset (nominal)'!N$1,'Cyclical_after overrides'!$A$1:$BD$1,0))), "")</f>
        <v/>
      </c>
      <c r="O67" s="179">
        <f>_xlfn.IFNA(IF($C67 &gt; "2023-24", INDEX(PR24_after_overrides!$D$3:$AU$128, MATCH('Stata dataset (nominal)'!$A67, PR24_after_overrides!$A$3:$A$128, 0), MATCH('Stata dataset (nominal)'!O$1, PR24_after_overrides!$D$2:$AU$2, 0)), INDEX('Cyclical_after overrides'!$A$1:$BD$245,MATCH('Stata dataset (nominal)'!$A67,'Cyclical_after overrides'!$A$1:$A$245,0),MATCH('Stata dataset (nominal)'!O$1,'Cyclical_after overrides'!$A$1:$BD$1,0))), "")</f>
        <v>30.657</v>
      </c>
      <c r="P67" s="179">
        <f>_xlfn.IFNA(IF($C67 &gt; "2023-24", INDEX(PR24_after_overrides!$D$3:$AU$128, MATCH('Stata dataset (nominal)'!$A67, PR24_after_overrides!$A$3:$A$128, 0), MATCH('Stata dataset (nominal)'!P$1, PR24_after_overrides!$D$2:$AU$2, 0)), INDEX('Cyclical_after overrides'!$A$1:$BD$245,MATCH('Stata dataset (nominal)'!$A67,'Cyclical_after overrides'!$A$1:$A$245,0),MATCH('Stata dataset (nominal)'!P$1,'Cyclical_after overrides'!$A$1:$BD$1,0))), "")</f>
        <v>416.75400000000002</v>
      </c>
      <c r="Q67" s="179">
        <f>_xlfn.IFNA(IF($C67 &gt; "2023-24", INDEX(PR24_after_overrides!$D$3:$AU$128, MATCH('Stata dataset (nominal)'!$A67, PR24_after_overrides!$A$3:$A$128, 0), MATCH('Stata dataset (nominal)'!Q$1, PR24_after_overrides!$D$2:$AU$2, 0)), INDEX('Cyclical_after overrides'!$A$1:$BD$245,MATCH('Stata dataset (nominal)'!$A67,'Cyclical_after overrides'!$A$1:$A$245,0),MATCH('Stata dataset (nominal)'!Q$1,'Cyclical_after overrides'!$A$1:$BD$1,0))), "")</f>
        <v>259.81900000000002</v>
      </c>
      <c r="R67" s="179">
        <f>_xlfn.IFNA(IF($C67 &gt; "2023-24", INDEX(PR24_after_overrides!$D$3:$AU$128, MATCH('Stata dataset (nominal)'!$A67, PR24_after_overrides!$A$3:$A$128, 0), MATCH('Stata dataset (nominal)'!R$1, PR24_after_overrides!$D$2:$AU$2, 0)), INDEX('Cyclical_after overrides'!$A$1:$BD$245,MATCH('Stata dataset (nominal)'!$A67,'Cyclical_after overrides'!$A$1:$A$245,0),MATCH('Stata dataset (nominal)'!R$1,'Cyclical_after overrides'!$A$1:$BD$1,0))), "")</f>
        <v>45.451000000000001</v>
      </c>
      <c r="S67" s="179">
        <f>_xlfn.IFNA(IF($C67 &gt; "2023-24", INDEX(PR24_after_overrides!$D$3:$AU$128, MATCH('Stata dataset (nominal)'!$A67, PR24_after_overrides!$A$3:$A$128, 0), MATCH('Stata dataset (nominal)'!S$1, PR24_after_overrides!$D$2:$AU$2, 0)), INDEX('Cyclical_after overrides'!$A$1:$BD$245,MATCH('Stata dataset (nominal)'!$A67,'Cyclical_after overrides'!$A$1:$A$245,0),MATCH('Stata dataset (nominal)'!S$1,'Cyclical_after overrides'!$A$1:$BD$1,0))), "")</f>
        <v>450.66849999999999</v>
      </c>
      <c r="T67" s="179">
        <f>_xlfn.IFNA(IF($C67 &gt; "2023-24", INDEX(PR24_after_overrides!$D$3:$AU$128, MATCH('Stata dataset (nominal)'!$A67, PR24_after_overrides!$A$3:$A$128, 0), MATCH('Stata dataset (nominal)'!T$1, PR24_after_overrides!$D$2:$AU$2, 0)), INDEX('Cyclical_after overrides'!$A$1:$BD$245,MATCH('Stata dataset (nominal)'!$A67,'Cyclical_after overrides'!$A$1:$A$245,0),MATCH('Stata dataset (nominal)'!T$1,'Cyclical_after overrides'!$A$1:$BD$1,0))), "")</f>
        <v>655.28499999999997</v>
      </c>
      <c r="U67" s="179">
        <f>_xlfn.IFNA(IF($C67 &gt; "2023-24", INDEX(PR24_after_overrides!$D$3:$AU$128, MATCH('Stata dataset (nominal)'!$A67, PR24_after_overrides!$A$3:$A$128, 0), MATCH('Stata dataset (nominal)'!U$1, PR24_after_overrides!$D$2:$AU$2, 0)), INDEX('Cyclical_after overrides'!$A$1:$BD$245,MATCH('Stata dataset (nominal)'!$A67,'Cyclical_after overrides'!$A$1:$A$245,0),MATCH('Stata dataset (nominal)'!U$1,'Cyclical_after overrides'!$A$1:$BD$1,0))), "")</f>
        <v>24.577279769331188</v>
      </c>
      <c r="V67" s="179">
        <f>_xlfn.IFNA(IF($C67 &gt; "2023-24", INDEX(PR24_after_overrides!$D$3:$AU$128, MATCH('Stata dataset (nominal)'!$A67, PR24_after_overrides!$A$3:$A$128, 0), MATCH('Stata dataset (nominal)'!V$1, PR24_after_overrides!$D$2:$AU$2, 0)), INDEX('Cyclical_after overrides'!$A$1:$BD$245,MATCH('Stata dataset (nominal)'!$A67,'Cyclical_after overrides'!$A$1:$A$245,0),MATCH('Stata dataset (nominal)'!V$1,'Cyclical_after overrides'!$A$1:$BD$1,0))), "")</f>
        <v>141.93025727024346</v>
      </c>
      <c r="W67" s="179">
        <f>_xlfn.IFNA(IF($C67 &gt; "2023-24", INDEX(PR24_after_overrides!$D$3:$AU$128, MATCH('Stata dataset (nominal)'!$A67, PR24_after_overrides!$A$3:$A$128, 0), MATCH('Stata dataset (nominal)'!W$1, PR24_after_overrides!$D$2:$AU$2, 0)), INDEX('Cyclical_after overrides'!$A$1:$BD$245,MATCH('Stata dataset (nominal)'!$A67,'Cyclical_after overrides'!$A$1:$A$245,0),MATCH('Stata dataset (nominal)'!W$1,'Cyclical_after overrides'!$A$1:$BD$1,0))), "")</f>
        <v>2.0513393657812022</v>
      </c>
      <c r="X67" s="179">
        <f>_xlfn.IFNA(IF($C67 &gt; "2023-24", INDEX(PR24_after_overrides!$D$3:$AU$128, MATCH('Stata dataset (nominal)'!$A67, PR24_after_overrides!$A$3:$A$128, 0), MATCH('Stata dataset (nominal)'!X$1, PR24_after_overrides!$D$2:$AU$2, 0)), INDEX('Cyclical_after overrides'!$A$1:$BD$245,MATCH('Stata dataset (nominal)'!$A67,'Cyclical_after overrides'!$A$1:$A$245,0),MATCH('Stata dataset (nominal)'!X$1,'Cyclical_after overrides'!$A$1:$BD$1,0))), "")</f>
        <v>13.064665620409151</v>
      </c>
      <c r="Y67" s="179">
        <f>_xlfn.IFNA(IF($C67 &gt; "2023-24", INDEX(PR24_after_overrides!$D$3:$AU$128, MATCH('Stata dataset (nominal)'!$A67, PR24_after_overrides!$A$3:$A$128, 0), MATCH('Stata dataset (nominal)'!Y$1, PR24_after_overrides!$D$2:$AU$2, 0)), INDEX('Cyclical_after overrides'!$A$1:$BD$245,MATCH('Stata dataset (nominal)'!$A67,'Cyclical_after overrides'!$A$1:$A$245,0),MATCH('Stata dataset (nominal)'!Y$1,'Cyclical_after overrides'!$A$1:$BD$1,0))), "")</f>
        <v>12.563992938899126</v>
      </c>
      <c r="Z67" s="179">
        <f>_xlfn.IFNA(IF($C67 &gt; "2023-24", INDEX(PR24_after_overrides!$D$3:$AU$128, MATCH('Stata dataset (nominal)'!$A67, PR24_after_overrides!$A$3:$A$128, 0), MATCH('Stata dataset (nominal)'!Z$1, PR24_after_overrides!$D$2:$AU$2, 0)), INDEX('Cyclical_after overrides'!$A$1:$BD$245,MATCH('Stata dataset (nominal)'!$A67,'Cyclical_after overrides'!$A$1:$A$245,0),MATCH('Stata dataset (nominal)'!Z$1,'Cyclical_after overrides'!$A$1:$BD$1,0))), "")</f>
        <v>12.563992938899126</v>
      </c>
      <c r="AA67" s="179">
        <f>_xlfn.IFNA(IF($C67 &gt; "2023-24", INDEX(PR24_after_overrides!$D$3:$AU$128, MATCH('Stata dataset (nominal)'!$A67, PR24_after_overrides!$A$3:$A$128, 0), MATCH('Stata dataset (nominal)'!AA$1, PR24_after_overrides!$D$2:$AU$2, 0)), INDEX('Cyclical_after overrides'!$A$1:$BD$245,MATCH('Stata dataset (nominal)'!$A67,'Cyclical_after overrides'!$A$1:$A$245,0),MATCH('Stata dataset (nominal)'!AA$1,'Cyclical_after overrides'!$A$1:$BD$1,0))), "")</f>
        <v>648.25986471095803</v>
      </c>
      <c r="AB67" s="179">
        <f>INDEX(Depreciation!$U$5:$U$318, MATCH('Stata dataset (nominal)'!$A67, Depreciation!$A$5:$A$318, 0))</f>
        <v>15.6</v>
      </c>
      <c r="AC67" s="180">
        <f t="shared" si="1"/>
        <v>6.78</v>
      </c>
      <c r="AD67" s="72">
        <f>INDEX(Recharges!$V$5:$V$318, MATCH('Stata dataset (nominal)'!$A67, Recharges!$A$5:$A$318, 0))</f>
        <v>2.3889999999999998</v>
      </c>
    </row>
    <row r="68" spans="1:30" x14ac:dyDescent="0.4">
      <c r="A68" s="160" t="str">
        <f t="shared" si="0"/>
        <v>SRN15</v>
      </c>
      <c r="B68" s="160" t="s">
        <v>301</v>
      </c>
      <c r="C68" s="160" t="s">
        <v>245</v>
      </c>
      <c r="D68" s="179">
        <f>_xlfn.IFNA(IF($C68 &gt; "2023-24", INDEX(PR24_after_overrides!$D$3:$AU$128, MATCH('Stata dataset (nominal)'!$A68, PR24_after_overrides!$A$3:$A$128, 0), MATCH('Stata dataset (nominal)'!D$1, PR24_after_overrides!$D$2:$AU$2, 0)), INDEX('Cyclical_after overrides'!$A$1:$BD$245,MATCH('Stata dataset (nominal)'!$A68,'Cyclical_after overrides'!$A$1:$A$245,0),MATCH('Stata dataset (nominal)'!D$1,'Cyclical_after overrides'!$A$1:$BD$1,0))), "")</f>
        <v>1.2338096431854266</v>
      </c>
      <c r="E68" s="179">
        <f>_xlfn.IFNA(IF($C68 &gt; "2023-24", INDEX(PR24_after_overrides!$D$3:$AU$128, MATCH('Stata dataset (nominal)'!$A68, PR24_after_overrides!$A$3:$A$128, 0), MATCH('Stata dataset (nominal)'!E$1, PR24_after_overrides!$D$2:$AU$2, 0)), INDEX('Cyclical_after overrides'!$A$1:$BD$245,MATCH('Stata dataset (nominal)'!$A68,'Cyclical_after overrides'!$A$1:$A$245,0),MATCH('Stata dataset (nominal)'!E$1,'Cyclical_after overrides'!$A$1:$BD$1,0))), "")</f>
        <v>17.399999999999999</v>
      </c>
      <c r="F68" s="179">
        <f>_xlfn.IFNA(IF($C68 &gt; "2023-24", INDEX(PR24_after_overrides!$D$3:$AU$128, MATCH('Stata dataset (nominal)'!$A68, PR24_after_overrides!$A$3:$A$128, 0), MATCH('Stata dataset (nominal)'!F$1, PR24_after_overrides!$D$2:$AU$2, 0)), INDEX('Cyclical_after overrides'!$A$1:$BD$245,MATCH('Stata dataset (nominal)'!$A68,'Cyclical_after overrides'!$A$1:$A$245,0),MATCH('Stata dataset (nominal)'!F$1,'Cyclical_after overrides'!$A$1:$BD$1,0))), "")</f>
        <v>3.3</v>
      </c>
      <c r="G68" s="179">
        <f>_xlfn.IFNA(IF($C68 &gt; "2023-24", INDEX(PR24_after_overrides!$D$3:$AU$128, MATCH('Stata dataset (nominal)'!$A68, PR24_after_overrides!$A$3:$A$128, 0), MATCH('Stata dataset (nominal)'!G$1, PR24_after_overrides!$D$2:$AU$2, 0)), INDEX('Cyclical_after overrides'!$A$1:$BD$245,MATCH('Stata dataset (nominal)'!$A68,'Cyclical_after overrides'!$A$1:$A$245,0),MATCH('Stata dataset (nominal)'!G$1,'Cyclical_after overrides'!$A$1:$BD$1,0))), "")</f>
        <v>30</v>
      </c>
      <c r="H68" s="179">
        <f>_xlfn.IFNA(IF($C68 &gt; "2023-24", INDEX(PR24_after_overrides!$D$3:$AU$128, MATCH('Stata dataset (nominal)'!$A68, PR24_after_overrides!$A$3:$A$128, 0), MATCH('Stata dataset (nominal)'!H$1, PR24_after_overrides!$D$2:$AU$2, 0)), INDEX('Cyclical_after overrides'!$A$1:$BD$245,MATCH('Stata dataset (nominal)'!$A68,'Cyclical_after overrides'!$A$1:$A$245,0),MATCH('Stata dataset (nominal)'!H$1,'Cyclical_after overrides'!$A$1:$BD$1,0))), "")</f>
        <v>4.4000000000000004</v>
      </c>
      <c r="I68" s="179">
        <f>_xlfn.IFNA(IF($C68 &gt; "2023-24", INDEX(PR24_after_overrides!$D$3:$AU$128, MATCH('Stata dataset (nominal)'!$A68, PR24_after_overrides!$A$3:$A$128, 0), MATCH('Stata dataset (nominal)'!I$1, PR24_after_overrides!$D$2:$AU$2, 0)), INDEX('Cyclical_after overrides'!$A$1:$BD$245,MATCH('Stata dataset (nominal)'!$A68,'Cyclical_after overrides'!$A$1:$A$245,0),MATCH('Stata dataset (nominal)'!I$1,'Cyclical_after overrides'!$A$1:$BD$1,0))), "")</f>
        <v>8.5</v>
      </c>
      <c r="J68" s="179">
        <f>_xlfn.IFNA(IF($C68 &gt; "2023-24", INDEX(PR24_after_overrides!$D$3:$AU$128, MATCH('Stata dataset (nominal)'!$A68, PR24_after_overrides!$A$3:$A$128, 0), MATCH('Stata dataset (nominal)'!J$1, PR24_after_overrides!$D$2:$AU$2, 0)), INDEX('Cyclical_after overrides'!$A$1:$BD$245,MATCH('Stata dataset (nominal)'!$A68,'Cyclical_after overrides'!$A$1:$A$245,0),MATCH('Stata dataset (nominal)'!J$1,'Cyclical_after overrides'!$A$1:$BD$1,0))), "")</f>
        <v>0.2</v>
      </c>
      <c r="K68" s="179">
        <f>_xlfn.IFNA(IF($C68 &gt; "2023-24", INDEX(PR24_after_overrides!$D$3:$AU$128, MATCH('Stata dataset (nominal)'!$A68, PR24_after_overrides!$A$3:$A$128, 0), MATCH('Stata dataset (nominal)'!K$1, PR24_after_overrides!$D$2:$AU$2, 0)), INDEX('Cyclical_after overrides'!$A$1:$BD$245,MATCH('Stata dataset (nominal)'!$A68,'Cyclical_after overrides'!$A$1:$A$245,0),MATCH('Stata dataset (nominal)'!K$1,'Cyclical_after overrides'!$A$1:$BD$1,0))), "")</f>
        <v>0</v>
      </c>
      <c r="L68" s="179">
        <f>_xlfn.IFNA(IF($C68 &gt; "2023-24", INDEX(PR24_after_overrides!$D$3:$AU$128, MATCH('Stata dataset (nominal)'!$A68, PR24_after_overrides!$A$3:$A$128, 0), MATCH('Stata dataset (nominal)'!L$1, PR24_after_overrides!$D$2:$AU$2, 0)), INDEX('Cyclical_after overrides'!$A$1:$BD$245,MATCH('Stata dataset (nominal)'!$A68,'Cyclical_after overrides'!$A$1:$A$245,0),MATCH('Stata dataset (nominal)'!L$1,'Cyclical_after overrides'!$A$1:$BD$1,0))), "")</f>
        <v>0</v>
      </c>
      <c r="M68" s="179">
        <f>_xlfn.IFNA(IF($C68 &gt; "2023-24", INDEX(PR24_after_overrides!$D$3:$AU$128, MATCH('Stata dataset (nominal)'!$A68, PR24_after_overrides!$A$3:$A$128, 0), MATCH('Stata dataset (nominal)'!M$1, PR24_after_overrides!$D$2:$AU$2, 0)), INDEX('Cyclical_after overrides'!$A$1:$BD$245,MATCH('Stata dataset (nominal)'!$A68,'Cyclical_after overrides'!$A$1:$A$245,0),MATCH('Stata dataset (nominal)'!M$1,'Cyclical_after overrides'!$A$1:$BD$1,0))), "")</f>
        <v>11.923</v>
      </c>
      <c r="N68" s="179" t="str">
        <f>_xlfn.IFNA(IF($C68 &gt; "2023-24", INDEX(PR24_after_overrides!$D$3:$AU$128, MATCH('Stata dataset (nominal)'!$A68, PR24_after_overrides!$A$3:$A$128, 0), MATCH('Stata dataset (nominal)'!N$1, PR24_after_overrides!$D$2:$AU$2, 0)), INDEX('Cyclical_after overrides'!$A$1:$BD$245,MATCH('Stata dataset (nominal)'!$A68,'Cyclical_after overrides'!$A$1:$A$245,0),MATCH('Stata dataset (nominal)'!N$1,'Cyclical_after overrides'!$A$1:$BD$1,0))), "")</f>
        <v/>
      </c>
      <c r="O68" s="179">
        <f>_xlfn.IFNA(IF($C68 &gt; "2023-24", INDEX(PR24_after_overrides!$D$3:$AU$128, MATCH('Stata dataset (nominal)'!$A68, PR24_after_overrides!$A$3:$A$128, 0), MATCH('Stata dataset (nominal)'!O$1, PR24_after_overrides!$D$2:$AU$2, 0)), INDEX('Cyclical_after overrides'!$A$1:$BD$245,MATCH('Stata dataset (nominal)'!$A68,'Cyclical_after overrides'!$A$1:$A$245,0),MATCH('Stata dataset (nominal)'!O$1,'Cyclical_after overrides'!$A$1:$BD$1,0))), "")</f>
        <v>25.753</v>
      </c>
      <c r="P68" s="179">
        <f>_xlfn.IFNA(IF($C68 &gt; "2023-24", INDEX(PR24_after_overrides!$D$3:$AU$128, MATCH('Stata dataset (nominal)'!$A68, PR24_after_overrides!$A$3:$A$128, 0), MATCH('Stata dataset (nominal)'!P$1, PR24_after_overrides!$D$2:$AU$2, 0)), INDEX('Cyclical_after overrides'!$A$1:$BD$245,MATCH('Stata dataset (nominal)'!$A68,'Cyclical_after overrides'!$A$1:$A$245,0),MATCH('Stata dataset (nominal)'!P$1,'Cyclical_after overrides'!$A$1:$BD$1,0))), "")</f>
        <v>382.40300000000002</v>
      </c>
      <c r="Q68" s="179">
        <f>_xlfn.IFNA(IF($C68 &gt; "2023-24", INDEX(PR24_after_overrides!$D$3:$AU$128, MATCH('Stata dataset (nominal)'!$A68, PR24_after_overrides!$A$3:$A$128, 0), MATCH('Stata dataset (nominal)'!Q$1, PR24_after_overrides!$D$2:$AU$2, 0)), INDEX('Cyclical_after overrides'!$A$1:$BD$245,MATCH('Stata dataset (nominal)'!$A68,'Cyclical_after overrides'!$A$1:$A$245,0),MATCH('Stata dataset (nominal)'!Q$1,'Cyclical_after overrides'!$A$1:$BD$1,0))), "")</f>
        <v>177.44900000000001</v>
      </c>
      <c r="R68" s="179">
        <f>_xlfn.IFNA(IF($C68 &gt; "2023-24", INDEX(PR24_after_overrides!$D$3:$AU$128, MATCH('Stata dataset (nominal)'!$A68, PR24_after_overrides!$A$3:$A$128, 0), MATCH('Stata dataset (nominal)'!R$1, PR24_after_overrides!$D$2:$AU$2, 0)), INDEX('Cyclical_after overrides'!$A$1:$BD$245,MATCH('Stata dataset (nominal)'!$A68,'Cyclical_after overrides'!$A$1:$A$245,0),MATCH('Stata dataset (nominal)'!R$1,'Cyclical_after overrides'!$A$1:$BD$1,0))), "")</f>
        <v>52.006</v>
      </c>
      <c r="S68" s="179">
        <f>_xlfn.IFNA(IF($C68 &gt; "2023-24", INDEX(PR24_after_overrides!$D$3:$AU$128, MATCH('Stata dataset (nominal)'!$A68, PR24_after_overrides!$A$3:$A$128, 0), MATCH('Stata dataset (nominal)'!S$1, PR24_after_overrides!$D$2:$AU$2, 0)), INDEX('Cyclical_after overrides'!$A$1:$BD$245,MATCH('Stata dataset (nominal)'!$A68,'Cyclical_after overrides'!$A$1:$A$245,0),MATCH('Stata dataset (nominal)'!S$1,'Cyclical_after overrides'!$A$1:$BD$1,0))), "")</f>
        <v>490.35700000000003</v>
      </c>
      <c r="T68" s="179">
        <f>_xlfn.IFNA(IF($C68 &gt; "2023-24", INDEX(PR24_after_overrides!$D$3:$AU$128, MATCH('Stata dataset (nominal)'!$A68, PR24_after_overrides!$A$3:$A$128, 0), MATCH('Stata dataset (nominal)'!T$1, PR24_after_overrides!$D$2:$AU$2, 0)), INDEX('Cyclical_after overrides'!$A$1:$BD$245,MATCH('Stata dataset (nominal)'!$A68,'Cyclical_after overrides'!$A$1:$A$245,0),MATCH('Stata dataset (nominal)'!T$1,'Cyclical_after overrides'!$A$1:$BD$1,0))), "")</f>
        <v>738.57600000000002</v>
      </c>
      <c r="U68" s="179">
        <f>_xlfn.IFNA(IF($C68 &gt; "2023-24", INDEX(PR24_after_overrides!$D$3:$AU$128, MATCH('Stata dataset (nominal)'!$A68, PR24_after_overrides!$A$3:$A$128, 0), MATCH('Stata dataset (nominal)'!U$1, PR24_after_overrides!$D$2:$AU$2, 0)), INDEX('Cyclical_after overrides'!$A$1:$BD$245,MATCH('Stata dataset (nominal)'!$A68,'Cyclical_after overrides'!$A$1:$A$245,0),MATCH('Stata dataset (nominal)'!U$1,'Cyclical_after overrides'!$A$1:$BD$1,0))), "")</f>
        <v>24.365158642932879</v>
      </c>
      <c r="V68" s="179">
        <f>_xlfn.IFNA(IF($C68 &gt; "2023-24", INDEX(PR24_after_overrides!$D$3:$AU$128, MATCH('Stata dataset (nominal)'!$A68, PR24_after_overrides!$A$3:$A$128, 0), MATCH('Stata dataset (nominal)'!V$1, PR24_after_overrides!$D$2:$AU$2, 0)), INDEX('Cyclical_after overrides'!$A$1:$BD$245,MATCH('Stata dataset (nominal)'!$A68,'Cyclical_after overrides'!$A$1:$A$245,0),MATCH('Stata dataset (nominal)'!V$1,'Cyclical_after overrides'!$A$1:$BD$1,0))), "")</f>
        <v>139.11266856019739</v>
      </c>
      <c r="W68" s="179">
        <f>_xlfn.IFNA(IF($C68 &gt; "2023-24", INDEX(PR24_after_overrides!$D$3:$AU$128, MATCH('Stata dataset (nominal)'!$A68, PR24_after_overrides!$A$3:$A$128, 0), MATCH('Stata dataset (nominal)'!W$1, PR24_after_overrides!$D$2:$AU$2, 0)), INDEX('Cyclical_after overrides'!$A$1:$BD$245,MATCH('Stata dataset (nominal)'!$A68,'Cyclical_after overrides'!$A$1:$A$245,0),MATCH('Stata dataset (nominal)'!W$1,'Cyclical_after overrides'!$A$1:$BD$1,0))), "")</f>
        <v>1.9854891251705167</v>
      </c>
      <c r="X68" s="179">
        <f>_xlfn.IFNA(IF($C68 &gt; "2023-24", INDEX(PR24_after_overrides!$D$3:$AU$128, MATCH('Stata dataset (nominal)'!$A68, PR24_after_overrides!$A$3:$A$128, 0), MATCH('Stata dataset (nominal)'!X$1, PR24_after_overrides!$D$2:$AU$2, 0)), INDEX('Cyclical_after overrides'!$A$1:$BD$245,MATCH('Stata dataset (nominal)'!$A68,'Cyclical_after overrides'!$A$1:$A$245,0),MATCH('Stata dataset (nominal)'!X$1,'Cyclical_after overrides'!$A$1:$BD$1,0))), "")</f>
        <v>13.064665620409151</v>
      </c>
      <c r="Y68" s="179">
        <f>_xlfn.IFNA(IF($C68 &gt; "2023-24", INDEX(PR24_after_overrides!$D$3:$AU$128, MATCH('Stata dataset (nominal)'!$A68, PR24_after_overrides!$A$3:$A$128, 0), MATCH('Stata dataset (nominal)'!Y$1, PR24_after_overrides!$D$2:$AU$2, 0)), INDEX('Cyclical_after overrides'!$A$1:$BD$245,MATCH('Stata dataset (nominal)'!$A68,'Cyclical_after overrides'!$A$1:$A$245,0),MATCH('Stata dataset (nominal)'!Y$1,'Cyclical_after overrides'!$A$1:$BD$1,0))), "")</f>
        <v>12.564708944948883</v>
      </c>
      <c r="Z68" s="179">
        <f>_xlfn.IFNA(IF($C68 &gt; "2023-24", INDEX(PR24_after_overrides!$D$3:$AU$128, MATCH('Stata dataset (nominal)'!$A68, PR24_after_overrides!$A$3:$A$128, 0), MATCH('Stata dataset (nominal)'!Z$1, PR24_after_overrides!$D$2:$AU$2, 0)), INDEX('Cyclical_after overrides'!$A$1:$BD$245,MATCH('Stata dataset (nominal)'!$A68,'Cyclical_after overrides'!$A$1:$A$245,0),MATCH('Stata dataset (nominal)'!Z$1,'Cyclical_after overrides'!$A$1:$BD$1,0))), "")</f>
        <v>12.564708944948883</v>
      </c>
      <c r="AA68" s="179">
        <f>_xlfn.IFNA(IF($C68 &gt; "2023-24", INDEX(PR24_after_overrides!$D$3:$AU$128, MATCH('Stata dataset (nominal)'!$A68, PR24_after_overrides!$A$3:$A$128, 0), MATCH('Stata dataset (nominal)'!AA$1, PR24_after_overrides!$D$2:$AU$2, 0)), INDEX('Cyclical_after overrides'!$A$1:$BD$245,MATCH('Stata dataset (nominal)'!$A68,'Cyclical_after overrides'!$A$1:$A$245,0),MATCH('Stata dataset (nominal)'!AA$1,'Cyclical_after overrides'!$A$1:$BD$1,0))), "")</f>
        <v>678.45352545297669</v>
      </c>
      <c r="AB68" s="179">
        <f>INDEX(Depreciation!$U$5:$U$318, MATCH('Stata dataset (nominal)'!$A68, Depreciation!$A$5:$A$318, 0))</f>
        <v>13.398999999999999</v>
      </c>
      <c r="AC68" s="180">
        <f t="shared" si="1"/>
        <v>6.78</v>
      </c>
      <c r="AD68" s="72">
        <f>INDEX(Recharges!$V$5:$V$318, MATCH('Stata dataset (nominal)'!$A68, Recharges!$A$5:$A$318, 0))</f>
        <v>3.42</v>
      </c>
    </row>
    <row r="69" spans="1:30" x14ac:dyDescent="0.4">
      <c r="A69" s="160" t="str">
        <f t="shared" si="0"/>
        <v>SRN16</v>
      </c>
      <c r="B69" s="160" t="s">
        <v>301</v>
      </c>
      <c r="C69" s="160" t="s">
        <v>247</v>
      </c>
      <c r="D69" s="179">
        <f>_xlfn.IFNA(IF($C69 &gt; "2023-24", INDEX(PR24_after_overrides!$D$3:$AU$128, MATCH('Stata dataset (nominal)'!$A69, PR24_after_overrides!$A$3:$A$128, 0), MATCH('Stata dataset (nominal)'!D$1, PR24_after_overrides!$D$2:$AU$2, 0)), INDEX('Cyclical_after overrides'!$A$1:$BD$245,MATCH('Stata dataset (nominal)'!$A69,'Cyclical_after overrides'!$A$1:$A$245,0),MATCH('Stata dataset (nominal)'!D$1,'Cyclical_after overrides'!$A$1:$BD$1,0))), "")</f>
        <v>1.2283693843594008</v>
      </c>
      <c r="E69" s="179">
        <f>_xlfn.IFNA(IF($C69 &gt; "2023-24", INDEX(PR24_after_overrides!$D$3:$AU$128, MATCH('Stata dataset (nominal)'!$A69, PR24_after_overrides!$A$3:$A$128, 0), MATCH('Stata dataset (nominal)'!E$1, PR24_after_overrides!$D$2:$AU$2, 0)), INDEX('Cyclical_after overrides'!$A$1:$BD$245,MATCH('Stata dataset (nominal)'!$A69,'Cyclical_after overrides'!$A$1:$A$245,0),MATCH('Stata dataset (nominal)'!E$1,'Cyclical_after overrides'!$A$1:$BD$1,0))), "")</f>
        <v>18.774000000000001</v>
      </c>
      <c r="F69" s="179">
        <f>_xlfn.IFNA(IF($C69 &gt; "2023-24", INDEX(PR24_after_overrides!$D$3:$AU$128, MATCH('Stata dataset (nominal)'!$A69, PR24_after_overrides!$A$3:$A$128, 0), MATCH('Stata dataset (nominal)'!F$1, PR24_after_overrides!$D$2:$AU$2, 0)), INDEX('Cyclical_after overrides'!$A$1:$BD$245,MATCH('Stata dataset (nominal)'!$A69,'Cyclical_after overrides'!$A$1:$A$245,0),MATCH('Stata dataset (nominal)'!F$1,'Cyclical_after overrides'!$A$1:$BD$1,0))), "")</f>
        <v>3.9939999999999998</v>
      </c>
      <c r="G69" s="179">
        <f>_xlfn.IFNA(IF($C69 &gt; "2023-24", INDEX(PR24_after_overrides!$D$3:$AU$128, MATCH('Stata dataset (nominal)'!$A69, PR24_after_overrides!$A$3:$A$128, 0), MATCH('Stata dataset (nominal)'!G$1, PR24_after_overrides!$D$2:$AU$2, 0)), INDEX('Cyclical_after overrides'!$A$1:$BD$245,MATCH('Stata dataset (nominal)'!$A69,'Cyclical_after overrides'!$A$1:$A$245,0),MATCH('Stata dataset (nominal)'!G$1,'Cyclical_after overrides'!$A$1:$BD$1,0))), "")</f>
        <v>33.992999999999995</v>
      </c>
      <c r="H69" s="179">
        <f>_xlfn.IFNA(IF($C69 &gt; "2023-24", INDEX(PR24_after_overrides!$D$3:$AU$128, MATCH('Stata dataset (nominal)'!$A69, PR24_after_overrides!$A$3:$A$128, 0), MATCH('Stata dataset (nominal)'!H$1, PR24_after_overrides!$D$2:$AU$2, 0)), INDEX('Cyclical_after overrides'!$A$1:$BD$245,MATCH('Stata dataset (nominal)'!$A69,'Cyclical_after overrides'!$A$1:$A$245,0),MATCH('Stata dataset (nominal)'!H$1,'Cyclical_after overrides'!$A$1:$BD$1,0))), "")</f>
        <v>5.8469999999999995</v>
      </c>
      <c r="I69" s="179">
        <f>_xlfn.IFNA(IF($C69 &gt; "2023-24", INDEX(PR24_after_overrides!$D$3:$AU$128, MATCH('Stata dataset (nominal)'!$A69, PR24_after_overrides!$A$3:$A$128, 0), MATCH('Stata dataset (nominal)'!I$1, PR24_after_overrides!$D$2:$AU$2, 0)), INDEX('Cyclical_after overrides'!$A$1:$BD$245,MATCH('Stata dataset (nominal)'!$A69,'Cyclical_after overrides'!$A$1:$A$245,0),MATCH('Stata dataset (nominal)'!I$1,'Cyclical_after overrides'!$A$1:$BD$1,0))), "")</f>
        <v>12.709999999999999</v>
      </c>
      <c r="J69" s="179" t="str">
        <f>_xlfn.IFNA(IF($C69 &gt; "2023-24", INDEX(PR24_after_overrides!$D$3:$AU$128, MATCH('Stata dataset (nominal)'!$A69, PR24_after_overrides!$A$3:$A$128, 0), MATCH('Stata dataset (nominal)'!J$1, PR24_after_overrides!$D$2:$AU$2, 0)), INDEX('Cyclical_after overrides'!$A$1:$BD$245,MATCH('Stata dataset (nominal)'!$A69,'Cyclical_after overrides'!$A$1:$A$245,0),MATCH('Stata dataset (nominal)'!J$1,'Cyclical_after overrides'!$A$1:$BD$1,0))), "")</f>
        <v/>
      </c>
      <c r="K69" s="179" t="str">
        <f>_xlfn.IFNA(IF($C69 &gt; "2023-24", INDEX(PR24_after_overrides!$D$3:$AU$128, MATCH('Stata dataset (nominal)'!$A69, PR24_after_overrides!$A$3:$A$128, 0), MATCH('Stata dataset (nominal)'!K$1, PR24_after_overrides!$D$2:$AU$2, 0)), INDEX('Cyclical_after overrides'!$A$1:$BD$245,MATCH('Stata dataset (nominal)'!$A69,'Cyclical_after overrides'!$A$1:$A$245,0),MATCH('Stata dataset (nominal)'!K$1,'Cyclical_after overrides'!$A$1:$BD$1,0))), "")</f>
        <v/>
      </c>
      <c r="L69" s="179">
        <f>_xlfn.IFNA(IF($C69 &gt; "2023-24", INDEX(PR24_after_overrides!$D$3:$AU$128, MATCH('Stata dataset (nominal)'!$A69, PR24_after_overrides!$A$3:$A$128, 0), MATCH('Stata dataset (nominal)'!L$1, PR24_after_overrides!$D$2:$AU$2, 0)), INDEX('Cyclical_after overrides'!$A$1:$BD$245,MATCH('Stata dataset (nominal)'!$A69,'Cyclical_after overrides'!$A$1:$A$245,0),MATCH('Stata dataset (nominal)'!L$1,'Cyclical_after overrides'!$A$1:$BD$1,0))), "")</f>
        <v>0</v>
      </c>
      <c r="M69" s="179">
        <f>_xlfn.IFNA(IF($C69 &gt; "2023-24", INDEX(PR24_after_overrides!$D$3:$AU$128, MATCH('Stata dataset (nominal)'!$A69, PR24_after_overrides!$A$3:$A$128, 0), MATCH('Stata dataset (nominal)'!M$1, PR24_after_overrides!$D$2:$AU$2, 0)), INDEX('Cyclical_after overrides'!$A$1:$BD$245,MATCH('Stata dataset (nominal)'!$A69,'Cyclical_after overrides'!$A$1:$A$245,0),MATCH('Stata dataset (nominal)'!M$1,'Cyclical_after overrides'!$A$1:$BD$1,0))), "")</f>
        <v>4.6520000000000001</v>
      </c>
      <c r="N69" s="179" t="str">
        <f>_xlfn.IFNA(IF($C69 &gt; "2023-24", INDEX(PR24_after_overrides!$D$3:$AU$128, MATCH('Stata dataset (nominal)'!$A69, PR24_after_overrides!$A$3:$A$128, 0), MATCH('Stata dataset (nominal)'!N$1, PR24_after_overrides!$D$2:$AU$2, 0)), INDEX('Cyclical_after overrides'!$A$1:$BD$245,MATCH('Stata dataset (nominal)'!$A69,'Cyclical_after overrides'!$A$1:$A$245,0),MATCH('Stata dataset (nominal)'!N$1,'Cyclical_after overrides'!$A$1:$BD$1,0))), "")</f>
        <v/>
      </c>
      <c r="O69" s="179">
        <f>_xlfn.IFNA(IF($C69 &gt; "2023-24", INDEX(PR24_after_overrides!$D$3:$AU$128, MATCH('Stata dataset (nominal)'!$A69, PR24_after_overrides!$A$3:$A$128, 0), MATCH('Stata dataset (nominal)'!O$1, PR24_after_overrides!$D$2:$AU$2, 0)), INDEX('Cyclical_after overrides'!$A$1:$BD$245,MATCH('Stata dataset (nominal)'!$A69,'Cyclical_after overrides'!$A$1:$A$245,0),MATCH('Stata dataset (nominal)'!O$1,'Cyclical_after overrides'!$A$1:$BD$1,0))), "")</f>
        <v>19.464500000000001</v>
      </c>
      <c r="P69" s="179">
        <f>_xlfn.IFNA(IF($C69 &gt; "2023-24", INDEX(PR24_after_overrides!$D$3:$AU$128, MATCH('Stata dataset (nominal)'!$A69, PR24_after_overrides!$A$3:$A$128, 0), MATCH('Stata dataset (nominal)'!P$1, PR24_after_overrides!$D$2:$AU$2, 0)), INDEX('Cyclical_after overrides'!$A$1:$BD$245,MATCH('Stata dataset (nominal)'!$A69,'Cyclical_after overrides'!$A$1:$A$245,0),MATCH('Stata dataset (nominal)'!P$1,'Cyclical_after overrides'!$A$1:$BD$1,0))), "")</f>
        <v>355.03250000000003</v>
      </c>
      <c r="Q69" s="179">
        <f>_xlfn.IFNA(IF($C69 &gt; "2023-24", INDEX(PR24_after_overrides!$D$3:$AU$128, MATCH('Stata dataset (nominal)'!$A69, PR24_after_overrides!$A$3:$A$128, 0), MATCH('Stata dataset (nominal)'!Q$1, PR24_after_overrides!$D$2:$AU$2, 0)), INDEX('Cyclical_after overrides'!$A$1:$BD$245,MATCH('Stata dataset (nominal)'!$A69,'Cyclical_after overrides'!$A$1:$A$245,0),MATCH('Stata dataset (nominal)'!Q$1,'Cyclical_after overrides'!$A$1:$BD$1,0))), "")</f>
        <v>132.88650000000001</v>
      </c>
      <c r="R69" s="179">
        <f>_xlfn.IFNA(IF($C69 &gt; "2023-24", INDEX(PR24_after_overrides!$D$3:$AU$128, MATCH('Stata dataset (nominal)'!$A69, PR24_after_overrides!$A$3:$A$128, 0), MATCH('Stata dataset (nominal)'!R$1, PR24_after_overrides!$D$2:$AU$2, 0)), INDEX('Cyclical_after overrides'!$A$1:$BD$245,MATCH('Stata dataset (nominal)'!$A69,'Cyclical_after overrides'!$A$1:$A$245,0),MATCH('Stata dataset (nominal)'!R$1,'Cyclical_after overrides'!$A$1:$BD$1,0))), "")</f>
        <v>61.168999999999997</v>
      </c>
      <c r="S69" s="179">
        <f>_xlfn.IFNA(IF($C69 &gt; "2023-24", INDEX(PR24_after_overrides!$D$3:$AU$128, MATCH('Stata dataset (nominal)'!$A69, PR24_after_overrides!$A$3:$A$128, 0), MATCH('Stata dataset (nominal)'!S$1, PR24_after_overrides!$D$2:$AU$2, 0)), INDEX('Cyclical_after overrides'!$A$1:$BD$245,MATCH('Stata dataset (nominal)'!$A69,'Cyclical_after overrides'!$A$1:$A$245,0),MATCH('Stata dataset (nominal)'!S$1,'Cyclical_after overrides'!$A$1:$BD$1,0))), "")</f>
        <v>525.9855</v>
      </c>
      <c r="T69" s="179">
        <f>_xlfn.IFNA(IF($C69 &gt; "2023-24", INDEX(PR24_after_overrides!$D$3:$AU$128, MATCH('Stata dataset (nominal)'!$A69, PR24_after_overrides!$A$3:$A$128, 0), MATCH('Stata dataset (nominal)'!T$1, PR24_after_overrides!$D$2:$AU$2, 0)), INDEX('Cyclical_after overrides'!$A$1:$BD$245,MATCH('Stata dataset (nominal)'!$A69,'Cyclical_after overrides'!$A$1:$A$245,0),MATCH('Stata dataset (nominal)'!T$1,'Cyclical_after overrides'!$A$1:$BD$1,0))), "")</f>
        <v>787.30799999999999</v>
      </c>
      <c r="U69" s="179">
        <f>_xlfn.IFNA(IF($C69 &gt; "2023-24", INDEX(PR24_after_overrides!$D$3:$AU$128, MATCH('Stata dataset (nominal)'!$A69, PR24_after_overrides!$A$3:$A$128, 0), MATCH('Stata dataset (nominal)'!U$1, PR24_after_overrides!$D$2:$AU$2, 0)), INDEX('Cyclical_after overrides'!$A$1:$BD$245,MATCH('Stata dataset (nominal)'!$A69,'Cyclical_after overrides'!$A$1:$A$245,0),MATCH('Stata dataset (nominal)'!U$1,'Cyclical_after overrides'!$A$1:$BD$1,0))), "")</f>
        <v>23.986022583005592</v>
      </c>
      <c r="V69" s="179">
        <f>_xlfn.IFNA(IF($C69 &gt; "2023-24", INDEX(PR24_after_overrides!$D$3:$AU$128, MATCH('Stata dataset (nominal)'!$A69, PR24_after_overrides!$A$3:$A$128, 0), MATCH('Stata dataset (nominal)'!V$1, PR24_after_overrides!$D$2:$AU$2, 0)), INDEX('Cyclical_after overrides'!$A$1:$BD$245,MATCH('Stata dataset (nominal)'!$A69,'Cyclical_after overrides'!$A$1:$A$245,0),MATCH('Stata dataset (nominal)'!V$1,'Cyclical_after overrides'!$A$1:$BD$1,0))), "")</f>
        <v>139.55976511107431</v>
      </c>
      <c r="W69" s="179">
        <f>_xlfn.IFNA(IF($C69 &gt; "2023-24", INDEX(PR24_after_overrides!$D$3:$AU$128, MATCH('Stata dataset (nominal)'!$A69, PR24_after_overrides!$A$3:$A$128, 0), MATCH('Stata dataset (nominal)'!W$1, PR24_after_overrides!$D$2:$AU$2, 0)), INDEX('Cyclical_after overrides'!$A$1:$BD$245,MATCH('Stata dataset (nominal)'!$A69,'Cyclical_after overrides'!$A$1:$A$245,0),MATCH('Stata dataset (nominal)'!W$1,'Cyclical_after overrides'!$A$1:$BD$1,0))), "")</f>
        <v>1.9165308077565899</v>
      </c>
      <c r="X69" s="179">
        <f>_xlfn.IFNA(IF($C69 &gt; "2023-24", INDEX(PR24_after_overrides!$D$3:$AU$128, MATCH('Stata dataset (nominal)'!$A69, PR24_after_overrides!$A$3:$A$128, 0), MATCH('Stata dataset (nominal)'!X$1, PR24_after_overrides!$D$2:$AU$2, 0)), INDEX('Cyclical_after overrides'!$A$1:$BD$245,MATCH('Stata dataset (nominal)'!$A69,'Cyclical_after overrides'!$A$1:$A$245,0),MATCH('Stata dataset (nominal)'!X$1,'Cyclical_after overrides'!$A$1:$BD$1,0))), "")</f>
        <v>13.064665620409151</v>
      </c>
      <c r="Y69" s="179">
        <f>_xlfn.IFNA(IF($C69 &gt; "2023-24", INDEX(PR24_after_overrides!$D$3:$AU$128, MATCH('Stata dataset (nominal)'!$A69, PR24_after_overrides!$A$3:$A$128, 0), MATCH('Stata dataset (nominal)'!Y$1, PR24_after_overrides!$D$2:$AU$2, 0)), INDEX('Cyclical_after overrides'!$A$1:$BD$245,MATCH('Stata dataset (nominal)'!$A69,'Cyclical_after overrides'!$A$1:$A$245,0),MATCH('Stata dataset (nominal)'!Y$1,'Cyclical_after overrides'!$A$1:$BD$1,0))), "")</f>
        <v>12.565788428158035</v>
      </c>
      <c r="Z69" s="179">
        <f>_xlfn.IFNA(IF($C69 &gt; "2023-24", INDEX(PR24_after_overrides!$D$3:$AU$128, MATCH('Stata dataset (nominal)'!$A69, PR24_after_overrides!$A$3:$A$128, 0), MATCH('Stata dataset (nominal)'!Z$1, PR24_after_overrides!$D$2:$AU$2, 0)), INDEX('Cyclical_after overrides'!$A$1:$BD$245,MATCH('Stata dataset (nominal)'!$A69,'Cyclical_after overrides'!$A$1:$A$245,0),MATCH('Stata dataset (nominal)'!Z$1,'Cyclical_after overrides'!$A$1:$BD$1,0))), "")</f>
        <v>12.565788428158035</v>
      </c>
      <c r="AA69" s="179">
        <f>_xlfn.IFNA(IF($C69 &gt; "2023-24", INDEX(PR24_after_overrides!$D$3:$AU$128, MATCH('Stata dataset (nominal)'!$A69, PR24_after_overrides!$A$3:$A$128, 0), MATCH('Stata dataset (nominal)'!AA$1, PR24_after_overrides!$D$2:$AU$2, 0)), INDEX('Cyclical_after overrides'!$A$1:$BD$245,MATCH('Stata dataset (nominal)'!$A69,'Cyclical_after overrides'!$A$1:$A$245,0),MATCH('Stata dataset (nominal)'!AA$1,'Cyclical_after overrides'!$A$1:$BD$1,0))), "")</f>
        <v>634.46028578941241</v>
      </c>
      <c r="AB69" s="179">
        <f>INDEX(Depreciation!$U$5:$U$318, MATCH('Stata dataset (nominal)'!$A69, Depreciation!$A$5:$A$318, 0))</f>
        <v>5.7080000000000002</v>
      </c>
      <c r="AC69" s="180">
        <f t="shared" ref="AC69:AC132" si="2">IF(C69&gt;"2023-24","",AVERAGEIFS($AB$4:$AB$317,$B$4:$B$317,B69,$C$4:$C$317,"&lt;="&amp;"2023-24"))</f>
        <v>6.78</v>
      </c>
      <c r="AD69" s="72">
        <f>INDEX(Recharges!$V$5:$V$318, MATCH('Stata dataset (nominal)'!$A69, Recharges!$A$5:$A$318, 0))</f>
        <v>3.6270000000000002</v>
      </c>
    </row>
    <row r="70" spans="1:30" x14ac:dyDescent="0.4">
      <c r="A70" s="160" t="str">
        <f t="shared" si="0"/>
        <v>SRN17</v>
      </c>
      <c r="B70" s="160" t="s">
        <v>301</v>
      </c>
      <c r="C70" s="160" t="s">
        <v>249</v>
      </c>
      <c r="D70" s="179">
        <f>_xlfn.IFNA(IF($C70 &gt; "2023-24", INDEX(PR24_after_overrides!$D$3:$AU$128, MATCH('Stata dataset (nominal)'!$A70, PR24_after_overrides!$A$3:$A$128, 0), MATCH('Stata dataset (nominal)'!D$1, PR24_after_overrides!$D$2:$AU$2, 0)), INDEX('Cyclical_after overrides'!$A$1:$BD$245,MATCH('Stata dataset (nominal)'!$A70,'Cyclical_after overrides'!$A$1:$A$245,0),MATCH('Stata dataset (nominal)'!D$1,'Cyclical_after overrides'!$A$1:$BD$1,0))), "")</f>
        <v>1.2117357406647515</v>
      </c>
      <c r="E70" s="179">
        <f>_xlfn.IFNA(IF($C70 &gt; "2023-24", INDEX(PR24_after_overrides!$D$3:$AU$128, MATCH('Stata dataset (nominal)'!$A70, PR24_after_overrides!$A$3:$A$128, 0), MATCH('Stata dataset (nominal)'!E$1, PR24_after_overrides!$D$2:$AU$2, 0)), INDEX('Cyclical_after overrides'!$A$1:$BD$245,MATCH('Stata dataset (nominal)'!$A70,'Cyclical_after overrides'!$A$1:$A$245,0),MATCH('Stata dataset (nominal)'!E$1,'Cyclical_after overrides'!$A$1:$BD$1,0))), "")</f>
        <v>19.641999999999999</v>
      </c>
      <c r="F70" s="179">
        <f>_xlfn.IFNA(IF($C70 &gt; "2023-24", INDEX(PR24_after_overrides!$D$3:$AU$128, MATCH('Stata dataset (nominal)'!$A70, PR24_after_overrides!$A$3:$A$128, 0), MATCH('Stata dataset (nominal)'!F$1, PR24_after_overrides!$D$2:$AU$2, 0)), INDEX('Cyclical_after overrides'!$A$1:$BD$245,MATCH('Stata dataset (nominal)'!$A70,'Cyclical_after overrides'!$A$1:$A$245,0),MATCH('Stata dataset (nominal)'!F$1,'Cyclical_after overrides'!$A$1:$BD$1,0))), "")</f>
        <v>8.7139999999999986</v>
      </c>
      <c r="G70" s="179">
        <f>_xlfn.IFNA(IF($C70 &gt; "2023-24", INDEX(PR24_after_overrides!$D$3:$AU$128, MATCH('Stata dataset (nominal)'!$A70, PR24_after_overrides!$A$3:$A$128, 0), MATCH('Stata dataset (nominal)'!G$1, PR24_after_overrides!$D$2:$AU$2, 0)), INDEX('Cyclical_after overrides'!$A$1:$BD$245,MATCH('Stata dataset (nominal)'!$A70,'Cyclical_after overrides'!$A$1:$A$245,0),MATCH('Stata dataset (nominal)'!G$1,'Cyclical_after overrides'!$A$1:$BD$1,0))), "")</f>
        <v>35.561999999999998</v>
      </c>
      <c r="H70" s="179">
        <f>_xlfn.IFNA(IF($C70 &gt; "2023-24", INDEX(PR24_after_overrides!$D$3:$AU$128, MATCH('Stata dataset (nominal)'!$A70, PR24_after_overrides!$A$3:$A$128, 0), MATCH('Stata dataset (nominal)'!H$1, PR24_after_overrides!$D$2:$AU$2, 0)), INDEX('Cyclical_after overrides'!$A$1:$BD$245,MATCH('Stata dataset (nominal)'!$A70,'Cyclical_after overrides'!$A$1:$A$245,0),MATCH('Stata dataset (nominal)'!H$1,'Cyclical_after overrides'!$A$1:$BD$1,0))), "")</f>
        <v>5.2970000000000006</v>
      </c>
      <c r="I70" s="179">
        <f>_xlfn.IFNA(IF($C70 &gt; "2023-24", INDEX(PR24_after_overrides!$D$3:$AU$128, MATCH('Stata dataset (nominal)'!$A70, PR24_after_overrides!$A$3:$A$128, 0), MATCH('Stata dataset (nominal)'!I$1, PR24_after_overrides!$D$2:$AU$2, 0)), INDEX('Cyclical_after overrides'!$A$1:$BD$245,MATCH('Stata dataset (nominal)'!$A70,'Cyclical_after overrides'!$A$1:$A$245,0),MATCH('Stata dataset (nominal)'!I$1,'Cyclical_after overrides'!$A$1:$BD$1,0))), "")</f>
        <v>11.169</v>
      </c>
      <c r="J70" s="179" t="str">
        <f>_xlfn.IFNA(IF($C70 &gt; "2023-24", INDEX(PR24_after_overrides!$D$3:$AU$128, MATCH('Stata dataset (nominal)'!$A70, PR24_after_overrides!$A$3:$A$128, 0), MATCH('Stata dataset (nominal)'!J$1, PR24_after_overrides!$D$2:$AU$2, 0)), INDEX('Cyclical_after overrides'!$A$1:$BD$245,MATCH('Stata dataset (nominal)'!$A70,'Cyclical_after overrides'!$A$1:$A$245,0),MATCH('Stata dataset (nominal)'!J$1,'Cyclical_after overrides'!$A$1:$BD$1,0))), "")</f>
        <v/>
      </c>
      <c r="K70" s="179" t="str">
        <f>_xlfn.IFNA(IF($C70 &gt; "2023-24", INDEX(PR24_after_overrides!$D$3:$AU$128, MATCH('Stata dataset (nominal)'!$A70, PR24_after_overrides!$A$3:$A$128, 0), MATCH('Stata dataset (nominal)'!K$1, PR24_after_overrides!$D$2:$AU$2, 0)), INDEX('Cyclical_after overrides'!$A$1:$BD$245,MATCH('Stata dataset (nominal)'!$A70,'Cyclical_after overrides'!$A$1:$A$245,0),MATCH('Stata dataset (nominal)'!K$1,'Cyclical_after overrides'!$A$1:$BD$1,0))), "")</f>
        <v/>
      </c>
      <c r="L70" s="179">
        <f>_xlfn.IFNA(IF($C70 &gt; "2023-24", INDEX(PR24_after_overrides!$D$3:$AU$128, MATCH('Stata dataset (nominal)'!$A70, PR24_after_overrides!$A$3:$A$128, 0), MATCH('Stata dataset (nominal)'!L$1, PR24_after_overrides!$D$2:$AU$2, 0)), INDEX('Cyclical_after overrides'!$A$1:$BD$245,MATCH('Stata dataset (nominal)'!$A70,'Cyclical_after overrides'!$A$1:$A$245,0),MATCH('Stata dataset (nominal)'!L$1,'Cyclical_after overrides'!$A$1:$BD$1,0))), "")</f>
        <v>0</v>
      </c>
      <c r="M70" s="179">
        <f>_xlfn.IFNA(IF($C70 &gt; "2023-24", INDEX(PR24_after_overrides!$D$3:$AU$128, MATCH('Stata dataset (nominal)'!$A70, PR24_after_overrides!$A$3:$A$128, 0), MATCH('Stata dataset (nominal)'!M$1, PR24_after_overrides!$D$2:$AU$2, 0)), INDEX('Cyclical_after overrides'!$A$1:$BD$245,MATCH('Stata dataset (nominal)'!$A70,'Cyclical_after overrides'!$A$1:$A$245,0),MATCH('Stata dataset (nominal)'!M$1,'Cyclical_after overrides'!$A$1:$BD$1,0))), "")</f>
        <v>0.53600000000000003</v>
      </c>
      <c r="N70" s="179" t="str">
        <f>_xlfn.IFNA(IF($C70 &gt; "2023-24", INDEX(PR24_after_overrides!$D$3:$AU$128, MATCH('Stata dataset (nominal)'!$A70, PR24_after_overrides!$A$3:$A$128, 0), MATCH('Stata dataset (nominal)'!N$1, PR24_after_overrides!$D$2:$AU$2, 0)), INDEX('Cyclical_after overrides'!$A$1:$BD$245,MATCH('Stata dataset (nominal)'!$A70,'Cyclical_after overrides'!$A$1:$A$245,0),MATCH('Stata dataset (nominal)'!N$1,'Cyclical_after overrides'!$A$1:$BD$1,0))), "")</f>
        <v/>
      </c>
      <c r="O70" s="179">
        <f>_xlfn.IFNA(IF($C70 &gt; "2023-24", INDEX(PR24_after_overrides!$D$3:$AU$128, MATCH('Stata dataset (nominal)'!$A70, PR24_after_overrides!$A$3:$A$128, 0), MATCH('Stata dataset (nominal)'!O$1, PR24_after_overrides!$D$2:$AU$2, 0)), INDEX('Cyclical_after overrides'!$A$1:$BD$245,MATCH('Stata dataset (nominal)'!$A70,'Cyclical_after overrides'!$A$1:$A$245,0),MATCH('Stata dataset (nominal)'!O$1,'Cyclical_after overrides'!$A$1:$BD$1,0))), "")</f>
        <v>16.372</v>
      </c>
      <c r="P70" s="179">
        <f>_xlfn.IFNA(IF($C70 &gt; "2023-24", INDEX(PR24_after_overrides!$D$3:$AU$128, MATCH('Stata dataset (nominal)'!$A70, PR24_after_overrides!$A$3:$A$128, 0), MATCH('Stata dataset (nominal)'!P$1, PR24_after_overrides!$D$2:$AU$2, 0)), INDEX('Cyclical_after overrides'!$A$1:$BD$245,MATCH('Stata dataset (nominal)'!$A70,'Cyclical_after overrides'!$A$1:$A$245,0),MATCH('Stata dataset (nominal)'!P$1,'Cyclical_after overrides'!$A$1:$BD$1,0))), "")</f>
        <v>329.52600000000001</v>
      </c>
      <c r="Q70" s="179">
        <f>_xlfn.IFNA(IF($C70 &gt; "2023-24", INDEX(PR24_after_overrides!$D$3:$AU$128, MATCH('Stata dataset (nominal)'!$A70, PR24_after_overrides!$A$3:$A$128, 0), MATCH('Stata dataset (nominal)'!Q$1, PR24_after_overrides!$D$2:$AU$2, 0)), INDEX('Cyclical_after overrides'!$A$1:$BD$245,MATCH('Stata dataset (nominal)'!$A70,'Cyclical_after overrides'!$A$1:$A$245,0),MATCH('Stata dataset (nominal)'!Q$1,'Cyclical_after overrides'!$A$1:$BD$1,0))), "")</f>
        <v>117.694</v>
      </c>
      <c r="R70" s="179">
        <f>_xlfn.IFNA(IF($C70 &gt; "2023-24", INDEX(PR24_after_overrides!$D$3:$AU$128, MATCH('Stata dataset (nominal)'!$A70, PR24_after_overrides!$A$3:$A$128, 0), MATCH('Stata dataset (nominal)'!R$1, PR24_after_overrides!$D$2:$AU$2, 0)), INDEX('Cyclical_after overrides'!$A$1:$BD$245,MATCH('Stata dataset (nominal)'!$A70,'Cyclical_after overrides'!$A$1:$A$245,0),MATCH('Stata dataset (nominal)'!R$1,'Cyclical_after overrides'!$A$1:$BD$1,0))), "")</f>
        <v>64.799000000000007</v>
      </c>
      <c r="S70" s="179">
        <f>_xlfn.IFNA(IF($C70 &gt; "2023-24", INDEX(PR24_after_overrides!$D$3:$AU$128, MATCH('Stata dataset (nominal)'!$A70, PR24_after_overrides!$A$3:$A$128, 0), MATCH('Stata dataset (nominal)'!S$1, PR24_after_overrides!$D$2:$AU$2, 0)), INDEX('Cyclical_after overrides'!$A$1:$BD$245,MATCH('Stata dataset (nominal)'!$A70,'Cyclical_after overrides'!$A$1:$A$245,0),MATCH('Stata dataset (nominal)'!S$1,'Cyclical_after overrides'!$A$1:$BD$1,0))), "")</f>
        <v>557.73400000000004</v>
      </c>
      <c r="T70" s="179">
        <f>_xlfn.IFNA(IF($C70 &gt; "2023-24", INDEX(PR24_after_overrides!$D$3:$AU$128, MATCH('Stata dataset (nominal)'!$A70, PR24_after_overrides!$A$3:$A$128, 0), MATCH('Stata dataset (nominal)'!T$1, PR24_after_overrides!$D$2:$AU$2, 0)), INDEX('Cyclical_after overrides'!$A$1:$BD$245,MATCH('Stata dataset (nominal)'!$A70,'Cyclical_after overrides'!$A$1:$A$245,0),MATCH('Stata dataset (nominal)'!T$1,'Cyclical_after overrides'!$A$1:$BD$1,0))), "")</f>
        <v>809.101</v>
      </c>
      <c r="U70" s="179">
        <f>_xlfn.IFNA(IF($C70 &gt; "2023-24", INDEX(PR24_after_overrides!$D$3:$AU$128, MATCH('Stata dataset (nominal)'!$A70, PR24_after_overrides!$A$3:$A$128, 0), MATCH('Stata dataset (nominal)'!U$1, PR24_after_overrides!$D$2:$AU$2, 0)), INDEX('Cyclical_after overrides'!$A$1:$BD$245,MATCH('Stata dataset (nominal)'!$A70,'Cyclical_after overrides'!$A$1:$A$245,0),MATCH('Stata dataset (nominal)'!U$1,'Cyclical_after overrides'!$A$1:$BD$1,0))), "")</f>
        <v>23.16123058858367</v>
      </c>
      <c r="V70" s="179">
        <f>_xlfn.IFNA(IF($C70 &gt; "2023-24", INDEX(PR24_after_overrides!$D$3:$AU$128, MATCH('Stata dataset (nominal)'!$A70, PR24_after_overrides!$A$3:$A$128, 0), MATCH('Stata dataset (nominal)'!V$1, PR24_after_overrides!$D$2:$AU$2, 0)), INDEX('Cyclical_after overrides'!$A$1:$BD$245,MATCH('Stata dataset (nominal)'!$A70,'Cyclical_after overrides'!$A$1:$A$245,0),MATCH('Stata dataset (nominal)'!V$1,'Cyclical_after overrides'!$A$1:$BD$1,0))), "")</f>
        <v>140.73077291757835</v>
      </c>
      <c r="W70" s="179">
        <f>_xlfn.IFNA(IF($C70 &gt; "2023-24", INDEX(PR24_after_overrides!$D$3:$AU$128, MATCH('Stata dataset (nominal)'!$A70, PR24_after_overrides!$A$3:$A$128, 0), MATCH('Stata dataset (nominal)'!W$1, PR24_after_overrides!$D$2:$AU$2, 0)), INDEX('Cyclical_after overrides'!$A$1:$BD$245,MATCH('Stata dataset (nominal)'!$A70,'Cyclical_after overrides'!$A$1:$A$245,0),MATCH('Stata dataset (nominal)'!W$1,'Cyclical_after overrides'!$A$1:$BD$1,0))), "")</f>
        <v>1.7079310477292085</v>
      </c>
      <c r="X70" s="179">
        <f>_xlfn.IFNA(IF($C70 &gt; "2023-24", INDEX(PR24_after_overrides!$D$3:$AU$128, MATCH('Stata dataset (nominal)'!$A70, PR24_after_overrides!$A$3:$A$128, 0), MATCH('Stata dataset (nominal)'!X$1, PR24_after_overrides!$D$2:$AU$2, 0)), INDEX('Cyclical_after overrides'!$A$1:$BD$245,MATCH('Stata dataset (nominal)'!$A70,'Cyclical_after overrides'!$A$1:$A$245,0),MATCH('Stata dataset (nominal)'!X$1,'Cyclical_after overrides'!$A$1:$BD$1,0))), "")</f>
        <v>13.064665620409151</v>
      </c>
      <c r="Y70" s="179">
        <f>_xlfn.IFNA(IF($C70 &gt; "2023-24", INDEX(PR24_after_overrides!$D$3:$AU$128, MATCH('Stata dataset (nominal)'!$A70, PR24_after_overrides!$A$3:$A$128, 0), MATCH('Stata dataset (nominal)'!Y$1, PR24_after_overrides!$D$2:$AU$2, 0)), INDEX('Cyclical_after overrides'!$A$1:$BD$245,MATCH('Stata dataset (nominal)'!$A70,'Cyclical_after overrides'!$A$1:$A$245,0),MATCH('Stata dataset (nominal)'!Y$1,'Cyclical_after overrides'!$A$1:$BD$1,0))), "")</f>
        <v>12.560757393526631</v>
      </c>
      <c r="Z70" s="179">
        <f>_xlfn.IFNA(IF($C70 &gt; "2023-24", INDEX(PR24_after_overrides!$D$3:$AU$128, MATCH('Stata dataset (nominal)'!$A70, PR24_after_overrides!$A$3:$A$128, 0), MATCH('Stata dataset (nominal)'!Z$1, PR24_after_overrides!$D$2:$AU$2, 0)), INDEX('Cyclical_after overrides'!$A$1:$BD$245,MATCH('Stata dataset (nominal)'!$A70,'Cyclical_after overrides'!$A$1:$A$245,0),MATCH('Stata dataset (nominal)'!Z$1,'Cyclical_after overrides'!$A$1:$BD$1,0))), "")</f>
        <v>12.186069745238425</v>
      </c>
      <c r="AA70" s="179">
        <f>_xlfn.IFNA(IF($C70 &gt; "2023-24", INDEX(PR24_after_overrides!$D$3:$AU$128, MATCH('Stata dataset (nominal)'!$A70, PR24_after_overrides!$A$3:$A$128, 0), MATCH('Stata dataset (nominal)'!AA$1, PR24_after_overrides!$D$2:$AU$2, 0)), INDEX('Cyclical_after overrides'!$A$1:$BD$245,MATCH('Stata dataset (nominal)'!$A70,'Cyclical_after overrides'!$A$1:$A$245,0),MATCH('Stata dataset (nominal)'!AA$1,'Cyclical_after overrides'!$A$1:$BD$1,0))), "")</f>
        <v>629.01800000000003</v>
      </c>
      <c r="AB70" s="179">
        <f>INDEX(Depreciation!$U$5:$U$318, MATCH('Stata dataset (nominal)'!$A70, Depreciation!$A$5:$A$318, 0))</f>
        <v>5.6740000000000004</v>
      </c>
      <c r="AC70" s="180">
        <f t="shared" si="2"/>
        <v>6.78</v>
      </c>
      <c r="AD70" s="72">
        <f>INDEX(Recharges!$V$5:$V$318, MATCH('Stata dataset (nominal)'!$A70, Recharges!$A$5:$A$318, 0))</f>
        <v>3.839</v>
      </c>
    </row>
    <row r="71" spans="1:30" x14ac:dyDescent="0.4">
      <c r="A71" s="160" t="str">
        <f t="shared" si="0"/>
        <v>SRN18</v>
      </c>
      <c r="B71" s="160" t="s">
        <v>301</v>
      </c>
      <c r="C71" s="160" t="s">
        <v>251</v>
      </c>
      <c r="D71" s="179">
        <f>_xlfn.IFNA(IF($C71 &gt; "2023-24", INDEX(PR24_after_overrides!$D$3:$AU$128, MATCH('Stata dataset (nominal)'!$A71, PR24_after_overrides!$A$3:$A$128, 0), MATCH('Stata dataset (nominal)'!D$1, PR24_after_overrides!$D$2:$AU$2, 0)), INDEX('Cyclical_after overrides'!$A$1:$BD$245,MATCH('Stata dataset (nominal)'!$A71,'Cyclical_after overrides'!$A$1:$A$245,0),MATCH('Stata dataset (nominal)'!D$1,'Cyclical_after overrides'!$A$1:$BD$1,0))), "")</f>
        <v>1.1806332960179113</v>
      </c>
      <c r="E71" s="179">
        <f>_xlfn.IFNA(IF($C71 &gt; "2023-24", INDEX(PR24_after_overrides!$D$3:$AU$128, MATCH('Stata dataset (nominal)'!$A71, PR24_after_overrides!$A$3:$A$128, 0), MATCH('Stata dataset (nominal)'!E$1, PR24_after_overrides!$D$2:$AU$2, 0)), INDEX('Cyclical_after overrides'!$A$1:$BD$245,MATCH('Stata dataset (nominal)'!$A71,'Cyclical_after overrides'!$A$1:$A$245,0),MATCH('Stata dataset (nominal)'!E$1,'Cyclical_after overrides'!$A$1:$BD$1,0))), "")</f>
        <v>23.463000000000001</v>
      </c>
      <c r="F71" s="179">
        <f>_xlfn.IFNA(IF($C71 &gt; "2023-24", INDEX(PR24_after_overrides!$D$3:$AU$128, MATCH('Stata dataset (nominal)'!$A71, PR24_after_overrides!$A$3:$A$128, 0), MATCH('Stata dataset (nominal)'!F$1, PR24_after_overrides!$D$2:$AU$2, 0)), INDEX('Cyclical_after overrides'!$A$1:$BD$245,MATCH('Stata dataset (nominal)'!$A71,'Cyclical_after overrides'!$A$1:$A$245,0),MATCH('Stata dataset (nominal)'!F$1,'Cyclical_after overrides'!$A$1:$BD$1,0))), "")</f>
        <v>12.348000000000001</v>
      </c>
      <c r="G71" s="179">
        <f>_xlfn.IFNA(IF($C71 &gt; "2023-24", INDEX(PR24_after_overrides!$D$3:$AU$128, MATCH('Stata dataset (nominal)'!$A71, PR24_after_overrides!$A$3:$A$128, 0), MATCH('Stata dataset (nominal)'!G$1, PR24_after_overrides!$D$2:$AU$2, 0)), INDEX('Cyclical_after overrides'!$A$1:$BD$245,MATCH('Stata dataset (nominal)'!$A71,'Cyclical_after overrides'!$A$1:$A$245,0),MATCH('Stata dataset (nominal)'!G$1,'Cyclical_after overrides'!$A$1:$BD$1,0))), "")</f>
        <v>21.686</v>
      </c>
      <c r="H71" s="179">
        <f>_xlfn.IFNA(IF($C71 &gt; "2023-24", INDEX(PR24_after_overrides!$D$3:$AU$128, MATCH('Stata dataset (nominal)'!$A71, PR24_after_overrides!$A$3:$A$128, 0), MATCH('Stata dataset (nominal)'!H$1, PR24_after_overrides!$D$2:$AU$2, 0)), INDEX('Cyclical_after overrides'!$A$1:$BD$245,MATCH('Stata dataset (nominal)'!$A71,'Cyclical_after overrides'!$A$1:$A$245,0),MATCH('Stata dataset (nominal)'!H$1,'Cyclical_after overrides'!$A$1:$BD$1,0))), "")</f>
        <v>4.4359999999999999</v>
      </c>
      <c r="I71" s="179">
        <f>_xlfn.IFNA(IF($C71 &gt; "2023-24", INDEX(PR24_after_overrides!$D$3:$AU$128, MATCH('Stata dataset (nominal)'!$A71, PR24_after_overrides!$A$3:$A$128, 0), MATCH('Stata dataset (nominal)'!I$1, PR24_after_overrides!$D$2:$AU$2, 0)), INDEX('Cyclical_after overrides'!$A$1:$BD$245,MATCH('Stata dataset (nominal)'!$A71,'Cyclical_after overrides'!$A$1:$A$245,0),MATCH('Stata dataset (nominal)'!I$1,'Cyclical_after overrides'!$A$1:$BD$1,0))), "")</f>
        <v>9.4420000000000002</v>
      </c>
      <c r="J71" s="179" t="str">
        <f>_xlfn.IFNA(IF($C71 &gt; "2023-24", INDEX(PR24_after_overrides!$D$3:$AU$128, MATCH('Stata dataset (nominal)'!$A71, PR24_after_overrides!$A$3:$A$128, 0), MATCH('Stata dataset (nominal)'!J$1, PR24_after_overrides!$D$2:$AU$2, 0)), INDEX('Cyclical_after overrides'!$A$1:$BD$245,MATCH('Stata dataset (nominal)'!$A71,'Cyclical_after overrides'!$A$1:$A$245,0),MATCH('Stata dataset (nominal)'!J$1,'Cyclical_after overrides'!$A$1:$BD$1,0))), "")</f>
        <v/>
      </c>
      <c r="K71" s="179" t="str">
        <f>_xlfn.IFNA(IF($C71 &gt; "2023-24", INDEX(PR24_after_overrides!$D$3:$AU$128, MATCH('Stata dataset (nominal)'!$A71, PR24_after_overrides!$A$3:$A$128, 0), MATCH('Stata dataset (nominal)'!K$1, PR24_after_overrides!$D$2:$AU$2, 0)), INDEX('Cyclical_after overrides'!$A$1:$BD$245,MATCH('Stata dataset (nominal)'!$A71,'Cyclical_after overrides'!$A$1:$A$245,0),MATCH('Stata dataset (nominal)'!K$1,'Cyclical_after overrides'!$A$1:$BD$1,0))), "")</f>
        <v/>
      </c>
      <c r="L71" s="179">
        <f>_xlfn.IFNA(IF($C71 &gt; "2023-24", INDEX(PR24_after_overrides!$D$3:$AU$128, MATCH('Stata dataset (nominal)'!$A71, PR24_after_overrides!$A$3:$A$128, 0), MATCH('Stata dataset (nominal)'!L$1, PR24_after_overrides!$D$2:$AU$2, 0)), INDEX('Cyclical_after overrides'!$A$1:$BD$245,MATCH('Stata dataset (nominal)'!$A71,'Cyclical_after overrides'!$A$1:$A$245,0),MATCH('Stata dataset (nominal)'!L$1,'Cyclical_after overrides'!$A$1:$BD$1,0))), "")</f>
        <v>0</v>
      </c>
      <c r="M71" s="179">
        <f>_xlfn.IFNA(IF($C71 &gt; "2023-24", INDEX(PR24_after_overrides!$D$3:$AU$128, MATCH('Stata dataset (nominal)'!$A71, PR24_after_overrides!$A$3:$A$128, 0), MATCH('Stata dataset (nominal)'!M$1, PR24_after_overrides!$D$2:$AU$2, 0)), INDEX('Cyclical_after overrides'!$A$1:$BD$245,MATCH('Stata dataset (nominal)'!$A71,'Cyclical_after overrides'!$A$1:$A$245,0),MATCH('Stata dataset (nominal)'!M$1,'Cyclical_after overrides'!$A$1:$BD$1,0))), "")</f>
        <v>3.7280000000000002</v>
      </c>
      <c r="N71" s="179" t="str">
        <f>_xlfn.IFNA(IF($C71 &gt; "2023-24", INDEX(PR24_after_overrides!$D$3:$AU$128, MATCH('Stata dataset (nominal)'!$A71, PR24_after_overrides!$A$3:$A$128, 0), MATCH('Stata dataset (nominal)'!N$1, PR24_after_overrides!$D$2:$AU$2, 0)), INDEX('Cyclical_after overrides'!$A$1:$BD$245,MATCH('Stata dataset (nominal)'!$A71,'Cyclical_after overrides'!$A$1:$A$245,0),MATCH('Stata dataset (nominal)'!N$1,'Cyclical_after overrides'!$A$1:$BD$1,0))), "")</f>
        <v/>
      </c>
      <c r="O71" s="179">
        <f>_xlfn.IFNA(IF($C71 &gt; "2023-24", INDEX(PR24_after_overrides!$D$3:$AU$128, MATCH('Stata dataset (nominal)'!$A71, PR24_after_overrides!$A$3:$A$128, 0), MATCH('Stata dataset (nominal)'!O$1, PR24_after_overrides!$D$2:$AU$2, 0)), INDEX('Cyclical_after overrides'!$A$1:$BD$245,MATCH('Stata dataset (nominal)'!$A71,'Cyclical_after overrides'!$A$1:$A$245,0),MATCH('Stata dataset (nominal)'!O$1,'Cyclical_after overrides'!$A$1:$BD$1,0))), "")</f>
        <v>15.736000000000001</v>
      </c>
      <c r="P71" s="179">
        <f>_xlfn.IFNA(IF($C71 &gt; "2023-24", INDEX(PR24_after_overrides!$D$3:$AU$128, MATCH('Stata dataset (nominal)'!$A71, PR24_after_overrides!$A$3:$A$128, 0), MATCH('Stata dataset (nominal)'!P$1, PR24_after_overrides!$D$2:$AU$2, 0)), INDEX('Cyclical_after overrides'!$A$1:$BD$245,MATCH('Stata dataset (nominal)'!$A71,'Cyclical_after overrides'!$A$1:$A$245,0),MATCH('Stata dataset (nominal)'!P$1,'Cyclical_after overrides'!$A$1:$BD$1,0))), "")</f>
        <v>301.81099999999998</v>
      </c>
      <c r="Q71" s="179">
        <f>_xlfn.IFNA(IF($C71 &gt; "2023-24", INDEX(PR24_after_overrides!$D$3:$AU$128, MATCH('Stata dataset (nominal)'!$A71, PR24_after_overrides!$A$3:$A$128, 0), MATCH('Stata dataset (nominal)'!Q$1, PR24_after_overrides!$D$2:$AU$2, 0)), INDEX('Cyclical_after overrides'!$A$1:$BD$245,MATCH('Stata dataset (nominal)'!$A71,'Cyclical_after overrides'!$A$1:$A$245,0),MATCH('Stata dataset (nominal)'!Q$1,'Cyclical_after overrides'!$A$1:$BD$1,0))), "")</f>
        <v>113.083</v>
      </c>
      <c r="R71" s="179">
        <f>_xlfn.IFNA(IF($C71 &gt; "2023-24", INDEX(PR24_after_overrides!$D$3:$AU$128, MATCH('Stata dataset (nominal)'!$A71, PR24_after_overrides!$A$3:$A$128, 0), MATCH('Stata dataset (nominal)'!R$1, PR24_after_overrides!$D$2:$AU$2, 0)), INDEX('Cyclical_after overrides'!$A$1:$BD$245,MATCH('Stata dataset (nominal)'!$A71,'Cyclical_after overrides'!$A$1:$A$245,0),MATCH('Stata dataset (nominal)'!R$1,'Cyclical_after overrides'!$A$1:$BD$1,0))), "")</f>
        <v>65.986000000000004</v>
      </c>
      <c r="S71" s="179">
        <f>_xlfn.IFNA(IF($C71 &gt; "2023-24", INDEX(PR24_after_overrides!$D$3:$AU$128, MATCH('Stata dataset (nominal)'!$A71, PR24_after_overrides!$A$3:$A$128, 0), MATCH('Stata dataset (nominal)'!S$1, PR24_after_overrides!$D$2:$AU$2, 0)), INDEX('Cyclical_after overrides'!$A$1:$BD$245,MATCH('Stata dataset (nominal)'!$A71,'Cyclical_after overrides'!$A$1:$A$245,0),MATCH('Stata dataset (nominal)'!S$1,'Cyclical_after overrides'!$A$1:$BD$1,0))), "")</f>
        <v>591.10900000000004</v>
      </c>
      <c r="T71" s="179">
        <f>_xlfn.IFNA(IF($C71 &gt; "2023-24", INDEX(PR24_after_overrides!$D$3:$AU$128, MATCH('Stata dataset (nominal)'!$A71, PR24_after_overrides!$A$3:$A$128, 0), MATCH('Stata dataset (nominal)'!T$1, PR24_after_overrides!$D$2:$AU$2, 0)), INDEX('Cyclical_after overrides'!$A$1:$BD$245,MATCH('Stata dataset (nominal)'!$A71,'Cyclical_after overrides'!$A$1:$A$245,0),MATCH('Stata dataset (nominal)'!T$1,'Cyclical_after overrides'!$A$1:$BD$1,0))), "")</f>
        <v>817.20699999999999</v>
      </c>
      <c r="U71" s="179">
        <f>_xlfn.IFNA(IF($C71 &gt; "2023-24", INDEX(PR24_after_overrides!$D$3:$AU$128, MATCH('Stata dataset (nominal)'!$A71, PR24_after_overrides!$A$3:$A$128, 0), MATCH('Stata dataset (nominal)'!U$1, PR24_after_overrides!$D$2:$AU$2, 0)), INDEX('Cyclical_after overrides'!$A$1:$BD$245,MATCH('Stata dataset (nominal)'!$A71,'Cyclical_after overrides'!$A$1:$A$245,0),MATCH('Stata dataset (nominal)'!U$1,'Cyclical_after overrides'!$A$1:$BD$1,0))), "")</f>
        <v>23.042561819008014</v>
      </c>
      <c r="V71" s="179">
        <f>_xlfn.IFNA(IF($C71 &gt; "2023-24", INDEX(PR24_after_overrides!$D$3:$AU$128, MATCH('Stata dataset (nominal)'!$A71, PR24_after_overrides!$A$3:$A$128, 0), MATCH('Stata dataset (nominal)'!V$1, PR24_after_overrides!$D$2:$AU$2, 0)), INDEX('Cyclical_after overrides'!$A$1:$BD$245,MATCH('Stata dataset (nominal)'!$A71,'Cyclical_after overrides'!$A$1:$A$245,0),MATCH('Stata dataset (nominal)'!V$1,'Cyclical_after overrides'!$A$1:$BD$1,0))), "")</f>
        <v>141.14364747032965</v>
      </c>
      <c r="W71" s="179">
        <f>_xlfn.IFNA(IF($C71 &gt; "2023-24", INDEX(PR24_after_overrides!$D$3:$AU$128, MATCH('Stata dataset (nominal)'!$A71, PR24_after_overrides!$A$3:$A$128, 0), MATCH('Stata dataset (nominal)'!W$1, PR24_after_overrides!$D$2:$AU$2, 0)), INDEX('Cyclical_after overrides'!$A$1:$BD$245,MATCH('Stata dataset (nominal)'!$A71,'Cyclical_after overrides'!$A$1:$A$245,0),MATCH('Stata dataset (nominal)'!W$1,'Cyclical_after overrides'!$A$1:$BD$1,0))), "")</f>
        <v>1.6993170388486267</v>
      </c>
      <c r="X71" s="179">
        <f>_xlfn.IFNA(IF($C71 &gt; "2023-24", INDEX(PR24_after_overrides!$D$3:$AU$128, MATCH('Stata dataset (nominal)'!$A71, PR24_after_overrides!$A$3:$A$128, 0), MATCH('Stata dataset (nominal)'!X$1, PR24_after_overrides!$D$2:$AU$2, 0)), INDEX('Cyclical_after overrides'!$A$1:$BD$245,MATCH('Stata dataset (nominal)'!$A71,'Cyclical_after overrides'!$A$1:$A$245,0),MATCH('Stata dataset (nominal)'!X$1,'Cyclical_after overrides'!$A$1:$BD$1,0))), "")</f>
        <v>13.31330689041183</v>
      </c>
      <c r="Y71" s="179">
        <f>_xlfn.IFNA(IF($C71 &gt; "2023-24", INDEX(PR24_after_overrides!$D$3:$AU$128, MATCH('Stata dataset (nominal)'!$A71, PR24_after_overrides!$A$3:$A$128, 0), MATCH('Stata dataset (nominal)'!Y$1, PR24_after_overrides!$D$2:$AU$2, 0)), INDEX('Cyclical_after overrides'!$A$1:$BD$245,MATCH('Stata dataset (nominal)'!$A71,'Cyclical_after overrides'!$A$1:$A$245,0),MATCH('Stata dataset (nominal)'!Y$1,'Cyclical_after overrides'!$A$1:$BD$1,0))), "")</f>
        <v>12.554081645663333</v>
      </c>
      <c r="Z71" s="179">
        <f>_xlfn.IFNA(IF($C71 &gt; "2023-24", INDEX(PR24_after_overrides!$D$3:$AU$128, MATCH('Stata dataset (nominal)'!$A71, PR24_after_overrides!$A$3:$A$128, 0), MATCH('Stata dataset (nominal)'!Z$1, PR24_after_overrides!$D$2:$AU$2, 0)), INDEX('Cyclical_after overrides'!$A$1:$BD$245,MATCH('Stata dataset (nominal)'!$A71,'Cyclical_after overrides'!$A$1:$A$245,0),MATCH('Stata dataset (nominal)'!Z$1,'Cyclical_after overrides'!$A$1:$BD$1,0))), "")</f>
        <v>11.805108054769903</v>
      </c>
      <c r="AA71" s="179">
        <f>_xlfn.IFNA(IF($C71 &gt; "2023-24", INDEX(PR24_after_overrides!$D$3:$AU$128, MATCH('Stata dataset (nominal)'!$A71, PR24_after_overrides!$A$3:$A$128, 0), MATCH('Stata dataset (nominal)'!AA$1, PR24_after_overrides!$D$2:$AU$2, 0)), INDEX('Cyclical_after overrides'!$A$1:$BD$245,MATCH('Stata dataset (nominal)'!$A71,'Cyclical_after overrides'!$A$1:$A$245,0),MATCH('Stata dataset (nominal)'!AA$1,'Cyclical_after overrides'!$A$1:$BD$1,0))), "")</f>
        <v>642.66700000000003</v>
      </c>
      <c r="AB71" s="179">
        <f>INDEX(Depreciation!$U$5:$U$318, MATCH('Stata dataset (nominal)'!$A71, Depreciation!$A$5:$A$318, 0))</f>
        <v>4.7439999999999998</v>
      </c>
      <c r="AC71" s="180">
        <f t="shared" si="2"/>
        <v>6.78</v>
      </c>
      <c r="AD71" s="72">
        <f>INDEX(Recharges!$V$5:$V$318, MATCH('Stata dataset (nominal)'!$A71, Recharges!$A$5:$A$318, 0))</f>
        <v>5.6349999999999998</v>
      </c>
    </row>
    <row r="72" spans="1:30" x14ac:dyDescent="0.4">
      <c r="A72" s="160" t="str">
        <f t="shared" si="0"/>
        <v>SRN19</v>
      </c>
      <c r="B72" s="160" t="s">
        <v>301</v>
      </c>
      <c r="C72" s="160" t="s">
        <v>253</v>
      </c>
      <c r="D72" s="179">
        <f>_xlfn.IFNA(IF($C72 &gt; "2023-24", INDEX(PR24_after_overrides!$D$3:$AU$128, MATCH('Stata dataset (nominal)'!$A72, PR24_after_overrides!$A$3:$A$128, 0), MATCH('Stata dataset (nominal)'!D$1, PR24_after_overrides!$D$2:$AU$2, 0)), INDEX('Cyclical_after overrides'!$A$1:$BD$245,MATCH('Stata dataset (nominal)'!$A72,'Cyclical_after overrides'!$A$1:$A$245,0),MATCH('Stata dataset (nominal)'!D$1,'Cyclical_after overrides'!$A$1:$BD$1,0))), "")</f>
        <v>1.1560444722831191</v>
      </c>
      <c r="E72" s="179">
        <f>_xlfn.IFNA(IF($C72 &gt; "2023-24", INDEX(PR24_after_overrides!$D$3:$AU$128, MATCH('Stata dataset (nominal)'!$A72, PR24_after_overrides!$A$3:$A$128, 0), MATCH('Stata dataset (nominal)'!E$1, PR24_after_overrides!$D$2:$AU$2, 0)), INDEX('Cyclical_after overrides'!$A$1:$BD$245,MATCH('Stata dataset (nominal)'!$A72,'Cyclical_after overrides'!$A$1:$A$245,0),MATCH('Stata dataset (nominal)'!E$1,'Cyclical_after overrides'!$A$1:$BD$1,0))), "")</f>
        <v>21.032</v>
      </c>
      <c r="F72" s="179">
        <f>_xlfn.IFNA(IF($C72 &gt; "2023-24", INDEX(PR24_after_overrides!$D$3:$AU$128, MATCH('Stata dataset (nominal)'!$A72, PR24_after_overrides!$A$3:$A$128, 0), MATCH('Stata dataset (nominal)'!F$1, PR24_after_overrides!$D$2:$AU$2, 0)), INDEX('Cyclical_after overrides'!$A$1:$BD$245,MATCH('Stata dataset (nominal)'!$A72,'Cyclical_after overrides'!$A$1:$A$245,0),MATCH('Stata dataset (nominal)'!F$1,'Cyclical_after overrides'!$A$1:$BD$1,0))), "")</f>
        <v>14.91</v>
      </c>
      <c r="G72" s="179">
        <f>_xlfn.IFNA(IF($C72 &gt; "2023-24", INDEX(PR24_after_overrides!$D$3:$AU$128, MATCH('Stata dataset (nominal)'!$A72, PR24_after_overrides!$A$3:$A$128, 0), MATCH('Stata dataset (nominal)'!G$1, PR24_after_overrides!$D$2:$AU$2, 0)), INDEX('Cyclical_after overrides'!$A$1:$BD$245,MATCH('Stata dataset (nominal)'!$A72,'Cyclical_after overrides'!$A$1:$A$245,0),MATCH('Stata dataset (nominal)'!G$1,'Cyclical_after overrides'!$A$1:$BD$1,0))), "")</f>
        <v>9.6020000000000003</v>
      </c>
      <c r="H72" s="179">
        <f>_xlfn.IFNA(IF($C72 &gt; "2023-24", INDEX(PR24_after_overrides!$D$3:$AU$128, MATCH('Stata dataset (nominal)'!$A72, PR24_after_overrides!$A$3:$A$128, 0), MATCH('Stata dataset (nominal)'!H$1, PR24_after_overrides!$D$2:$AU$2, 0)), INDEX('Cyclical_after overrides'!$A$1:$BD$245,MATCH('Stata dataset (nominal)'!$A72,'Cyclical_after overrides'!$A$1:$A$245,0),MATCH('Stata dataset (nominal)'!H$1,'Cyclical_after overrides'!$A$1:$BD$1,0))), "")</f>
        <v>3.2090000000000001</v>
      </c>
      <c r="I72" s="179">
        <f>_xlfn.IFNA(IF($C72 &gt; "2023-24", INDEX(PR24_after_overrides!$D$3:$AU$128, MATCH('Stata dataset (nominal)'!$A72, PR24_after_overrides!$A$3:$A$128, 0), MATCH('Stata dataset (nominal)'!I$1, PR24_after_overrides!$D$2:$AU$2, 0)), INDEX('Cyclical_after overrides'!$A$1:$BD$245,MATCH('Stata dataset (nominal)'!$A72,'Cyclical_after overrides'!$A$1:$A$245,0),MATCH('Stata dataset (nominal)'!I$1,'Cyclical_after overrides'!$A$1:$BD$1,0))), "")</f>
        <v>10.071</v>
      </c>
      <c r="J72" s="179" t="str">
        <f>_xlfn.IFNA(IF($C72 &gt; "2023-24", INDEX(PR24_after_overrides!$D$3:$AU$128, MATCH('Stata dataset (nominal)'!$A72, PR24_after_overrides!$A$3:$A$128, 0), MATCH('Stata dataset (nominal)'!J$1, PR24_after_overrides!$D$2:$AU$2, 0)), INDEX('Cyclical_after overrides'!$A$1:$BD$245,MATCH('Stata dataset (nominal)'!$A72,'Cyclical_after overrides'!$A$1:$A$245,0),MATCH('Stata dataset (nominal)'!J$1,'Cyclical_after overrides'!$A$1:$BD$1,0))), "")</f>
        <v/>
      </c>
      <c r="K72" s="179" t="str">
        <f>_xlfn.IFNA(IF($C72 &gt; "2023-24", INDEX(PR24_after_overrides!$D$3:$AU$128, MATCH('Stata dataset (nominal)'!$A72, PR24_after_overrides!$A$3:$A$128, 0), MATCH('Stata dataset (nominal)'!K$1, PR24_after_overrides!$D$2:$AU$2, 0)), INDEX('Cyclical_after overrides'!$A$1:$BD$245,MATCH('Stata dataset (nominal)'!$A72,'Cyclical_after overrides'!$A$1:$A$245,0),MATCH('Stata dataset (nominal)'!K$1,'Cyclical_after overrides'!$A$1:$BD$1,0))), "")</f>
        <v/>
      </c>
      <c r="L72" s="179">
        <f>_xlfn.IFNA(IF($C72 &gt; "2023-24", INDEX(PR24_after_overrides!$D$3:$AU$128, MATCH('Stata dataset (nominal)'!$A72, PR24_after_overrides!$A$3:$A$128, 0), MATCH('Stata dataset (nominal)'!L$1, PR24_after_overrides!$D$2:$AU$2, 0)), INDEX('Cyclical_after overrides'!$A$1:$BD$245,MATCH('Stata dataset (nominal)'!$A72,'Cyclical_after overrides'!$A$1:$A$245,0),MATCH('Stata dataset (nominal)'!L$1,'Cyclical_after overrides'!$A$1:$BD$1,0))), "")</f>
        <v>0</v>
      </c>
      <c r="M72" s="179">
        <f>_xlfn.IFNA(IF($C72 &gt; "2023-24", INDEX(PR24_after_overrides!$D$3:$AU$128, MATCH('Stata dataset (nominal)'!$A72, PR24_after_overrides!$A$3:$A$128, 0), MATCH('Stata dataset (nominal)'!M$1, PR24_after_overrides!$D$2:$AU$2, 0)), INDEX('Cyclical_after overrides'!$A$1:$BD$245,MATCH('Stata dataset (nominal)'!$A72,'Cyclical_after overrides'!$A$1:$A$245,0),MATCH('Stata dataset (nominal)'!M$1,'Cyclical_after overrides'!$A$1:$BD$1,0))), "")</f>
        <v>0.74299999999999999</v>
      </c>
      <c r="N72" s="179" t="str">
        <f>_xlfn.IFNA(IF($C72 &gt; "2023-24", INDEX(PR24_after_overrides!$D$3:$AU$128, MATCH('Stata dataset (nominal)'!$A72, PR24_after_overrides!$A$3:$A$128, 0), MATCH('Stata dataset (nominal)'!N$1, PR24_after_overrides!$D$2:$AU$2, 0)), INDEX('Cyclical_after overrides'!$A$1:$BD$245,MATCH('Stata dataset (nominal)'!$A72,'Cyclical_after overrides'!$A$1:$A$245,0),MATCH('Stata dataset (nominal)'!N$1,'Cyclical_after overrides'!$A$1:$BD$1,0))), "")</f>
        <v/>
      </c>
      <c r="O72" s="179">
        <f>_xlfn.IFNA(IF($C72 &gt; "2023-24", INDEX(PR24_after_overrides!$D$3:$AU$128, MATCH('Stata dataset (nominal)'!$A72, PR24_after_overrides!$A$3:$A$128, 0), MATCH('Stata dataset (nominal)'!O$1, PR24_after_overrides!$D$2:$AU$2, 0)), INDEX('Cyclical_after overrides'!$A$1:$BD$245,MATCH('Stata dataset (nominal)'!$A72,'Cyclical_after overrides'!$A$1:$A$245,0),MATCH('Stata dataset (nominal)'!O$1,'Cyclical_after overrides'!$A$1:$BD$1,0))), "")</f>
        <v>15.693</v>
      </c>
      <c r="P72" s="179">
        <f>_xlfn.IFNA(IF($C72 &gt; "2023-24", INDEX(PR24_after_overrides!$D$3:$AU$128, MATCH('Stata dataset (nominal)'!$A72, PR24_after_overrides!$A$3:$A$128, 0), MATCH('Stata dataset (nominal)'!P$1, PR24_after_overrides!$D$2:$AU$2, 0)), INDEX('Cyclical_after overrides'!$A$1:$BD$245,MATCH('Stata dataset (nominal)'!$A72,'Cyclical_after overrides'!$A$1:$A$245,0),MATCH('Stata dataset (nominal)'!P$1,'Cyclical_after overrides'!$A$1:$BD$1,0))), "")</f>
        <v>277.303</v>
      </c>
      <c r="Q72" s="179">
        <f>_xlfn.IFNA(IF($C72 &gt; "2023-24", INDEX(PR24_after_overrides!$D$3:$AU$128, MATCH('Stata dataset (nominal)'!$A72, PR24_after_overrides!$A$3:$A$128, 0), MATCH('Stata dataset (nominal)'!Q$1, PR24_after_overrides!$D$2:$AU$2, 0)), INDEX('Cyclical_after overrides'!$A$1:$BD$245,MATCH('Stata dataset (nominal)'!$A72,'Cyclical_after overrides'!$A$1:$A$245,0),MATCH('Stata dataset (nominal)'!Q$1,'Cyclical_after overrides'!$A$1:$BD$1,0))), "")</f>
        <v>112.30500000000001</v>
      </c>
      <c r="R72" s="179">
        <f>_xlfn.IFNA(IF($C72 &gt; "2023-24", INDEX(PR24_after_overrides!$D$3:$AU$128, MATCH('Stata dataset (nominal)'!$A72, PR24_after_overrides!$A$3:$A$128, 0), MATCH('Stata dataset (nominal)'!R$1, PR24_after_overrides!$D$2:$AU$2, 0)), INDEX('Cyclical_after overrides'!$A$1:$BD$245,MATCH('Stata dataset (nominal)'!$A72,'Cyclical_after overrides'!$A$1:$A$245,0),MATCH('Stata dataset (nominal)'!R$1,'Cyclical_after overrides'!$A$1:$BD$1,0))), "")</f>
        <v>69.468999999999994</v>
      </c>
      <c r="S72" s="179">
        <f>_xlfn.IFNA(IF($C72 &gt; "2023-24", INDEX(PR24_after_overrides!$D$3:$AU$128, MATCH('Stata dataset (nominal)'!$A72, PR24_after_overrides!$A$3:$A$128, 0), MATCH('Stata dataset (nominal)'!S$1, PR24_after_overrides!$D$2:$AU$2, 0)), INDEX('Cyclical_after overrides'!$A$1:$BD$245,MATCH('Stata dataset (nominal)'!$A72,'Cyclical_after overrides'!$A$1:$A$245,0),MATCH('Stata dataset (nominal)'!S$1,'Cyclical_after overrides'!$A$1:$BD$1,0))), "")</f>
        <v>620.24300000000005</v>
      </c>
      <c r="T72" s="179">
        <f>_xlfn.IFNA(IF($C72 &gt; "2023-24", INDEX(PR24_after_overrides!$D$3:$AU$128, MATCH('Stata dataset (nominal)'!$A72, PR24_after_overrides!$A$3:$A$128, 0), MATCH('Stata dataset (nominal)'!T$1, PR24_after_overrides!$D$2:$AU$2, 0)), INDEX('Cyclical_after overrides'!$A$1:$BD$245,MATCH('Stata dataset (nominal)'!$A72,'Cyclical_after overrides'!$A$1:$A$245,0),MATCH('Stata dataset (nominal)'!T$1,'Cyclical_after overrides'!$A$1:$BD$1,0))), "")</f>
        <v>824.63099999999997</v>
      </c>
      <c r="U72" s="179">
        <f>_xlfn.IFNA(IF($C72 &gt; "2023-24", INDEX(PR24_after_overrides!$D$3:$AU$128, MATCH('Stata dataset (nominal)'!$A72, PR24_after_overrides!$A$3:$A$128, 0), MATCH('Stata dataset (nominal)'!U$1, PR24_after_overrides!$D$2:$AU$2, 0)), INDEX('Cyclical_after overrides'!$A$1:$BD$245,MATCH('Stata dataset (nominal)'!$A72,'Cyclical_after overrides'!$A$1:$A$245,0),MATCH('Stata dataset (nominal)'!U$1,'Cyclical_after overrides'!$A$1:$BD$1,0))), "")</f>
        <v>22.270440705929374</v>
      </c>
      <c r="V72" s="179">
        <f>_xlfn.IFNA(IF($C72 &gt; "2023-24", INDEX(PR24_after_overrides!$D$3:$AU$128, MATCH('Stata dataset (nominal)'!$A72, PR24_after_overrides!$A$3:$A$128, 0), MATCH('Stata dataset (nominal)'!V$1, PR24_after_overrides!$D$2:$AU$2, 0)), INDEX('Cyclical_after overrides'!$A$1:$BD$245,MATCH('Stata dataset (nominal)'!$A72,'Cyclical_after overrides'!$A$1:$A$245,0),MATCH('Stata dataset (nominal)'!V$1,'Cyclical_after overrides'!$A$1:$BD$1,0))), "")</f>
        <v>140.87148088593904</v>
      </c>
      <c r="W72" s="179">
        <f>_xlfn.IFNA(IF($C72 &gt; "2023-24", INDEX(PR24_after_overrides!$D$3:$AU$128, MATCH('Stata dataset (nominal)'!$A72, PR24_after_overrides!$A$3:$A$128, 0), MATCH('Stata dataset (nominal)'!W$1, PR24_after_overrides!$D$2:$AU$2, 0)), INDEX('Cyclical_after overrides'!$A$1:$BD$245,MATCH('Stata dataset (nominal)'!$A72,'Cyclical_after overrides'!$A$1:$A$245,0),MATCH('Stata dataset (nominal)'!W$1,'Cyclical_after overrides'!$A$1:$BD$1,0))), "")</f>
        <v>1.674675537863568</v>
      </c>
      <c r="X72" s="179">
        <f>_xlfn.IFNA(IF($C72 &gt; "2023-24", INDEX(PR24_after_overrides!$D$3:$AU$128, MATCH('Stata dataset (nominal)'!$A72, PR24_after_overrides!$A$3:$A$128, 0), MATCH('Stata dataset (nominal)'!X$1, PR24_after_overrides!$D$2:$AU$2, 0)), INDEX('Cyclical_after overrides'!$A$1:$BD$245,MATCH('Stata dataset (nominal)'!$A72,'Cyclical_after overrides'!$A$1:$A$245,0),MATCH('Stata dataset (nominal)'!X$1,'Cyclical_after overrides'!$A$1:$BD$1,0))), "")</f>
        <v>13.579710165317801</v>
      </c>
      <c r="Y72" s="179">
        <f>_xlfn.IFNA(IF($C72 &gt; "2023-24", INDEX(PR24_after_overrides!$D$3:$AU$128, MATCH('Stata dataset (nominal)'!$A72, PR24_after_overrides!$A$3:$A$128, 0), MATCH('Stata dataset (nominal)'!Y$1, PR24_after_overrides!$D$2:$AU$2, 0)), INDEX('Cyclical_after overrides'!$A$1:$BD$245,MATCH('Stata dataset (nominal)'!$A72,'Cyclical_after overrides'!$A$1:$A$245,0),MATCH('Stata dataset (nominal)'!Y$1,'Cyclical_after overrides'!$A$1:$BD$1,0))), "")</f>
        <v>12.554081645663333</v>
      </c>
      <c r="Z72" s="179">
        <f>_xlfn.IFNA(IF($C72 &gt; "2023-24", INDEX(PR24_after_overrides!$D$3:$AU$128, MATCH('Stata dataset (nominal)'!$A72, PR24_after_overrides!$A$3:$A$128, 0), MATCH('Stata dataset (nominal)'!Z$1, PR24_after_overrides!$D$2:$AU$2, 0)), INDEX('Cyclical_after overrides'!$A$1:$BD$245,MATCH('Stata dataset (nominal)'!$A72,'Cyclical_after overrides'!$A$1:$A$245,0),MATCH('Stata dataset (nominal)'!Z$1,'Cyclical_after overrides'!$A$1:$BD$1,0))), "")</f>
        <v>11.430621259323186</v>
      </c>
      <c r="AA72" s="179">
        <f>_xlfn.IFNA(IF($C72 &gt; "2023-24", INDEX(PR24_after_overrides!$D$3:$AU$128, MATCH('Stata dataset (nominal)'!$A72, PR24_after_overrides!$A$3:$A$128, 0), MATCH('Stata dataset (nominal)'!AA$1, PR24_after_overrides!$D$2:$AU$2, 0)), INDEX('Cyclical_after overrides'!$A$1:$BD$245,MATCH('Stata dataset (nominal)'!$A72,'Cyclical_after overrides'!$A$1:$A$245,0),MATCH('Stata dataset (nominal)'!AA$1,'Cyclical_after overrides'!$A$1:$BD$1,0))), "")</f>
        <v>671.88100000000009</v>
      </c>
      <c r="AB72" s="179">
        <f>INDEX(Depreciation!$U$5:$U$318, MATCH('Stata dataset (nominal)'!$A72, Depreciation!$A$5:$A$318, 0))</f>
        <v>4.1240000000000006</v>
      </c>
      <c r="AC72" s="180">
        <f t="shared" si="2"/>
        <v>6.78</v>
      </c>
      <c r="AD72" s="72">
        <f>INDEX(Recharges!$V$5:$V$318, MATCH('Stata dataset (nominal)'!$A72, Recharges!$A$5:$A$318, 0))</f>
        <v>6.5350000000000001</v>
      </c>
    </row>
    <row r="73" spans="1:30" x14ac:dyDescent="0.4">
      <c r="A73" s="160" t="str">
        <f t="shared" si="0"/>
        <v>SRN20</v>
      </c>
      <c r="B73" s="160" t="s">
        <v>301</v>
      </c>
      <c r="C73" s="160" t="s">
        <v>255</v>
      </c>
      <c r="D73" s="179">
        <f>_xlfn.IFNA(IF($C73 &gt; "2023-24", INDEX(PR24_after_overrides!$D$3:$AU$128, MATCH('Stata dataset (nominal)'!$A73, PR24_after_overrides!$A$3:$A$128, 0), MATCH('Stata dataset (nominal)'!D$1, PR24_after_overrides!$D$2:$AU$2, 0)), INDEX('Cyclical_after overrides'!$A$1:$BD$245,MATCH('Stata dataset (nominal)'!$A73,'Cyclical_after overrides'!$A$1:$A$245,0),MATCH('Stata dataset (nominal)'!D$1,'Cyclical_after overrides'!$A$1:$BD$1,0))), "")</f>
        <v>1.1367310801447381</v>
      </c>
      <c r="E73" s="179">
        <f>_xlfn.IFNA(IF($C73 &gt; "2023-24", INDEX(PR24_after_overrides!$D$3:$AU$128, MATCH('Stata dataset (nominal)'!$A73, PR24_after_overrides!$A$3:$A$128, 0), MATCH('Stata dataset (nominal)'!E$1, PR24_after_overrides!$D$2:$AU$2, 0)), INDEX('Cyclical_after overrides'!$A$1:$BD$245,MATCH('Stata dataset (nominal)'!$A73,'Cyclical_after overrides'!$A$1:$A$245,0),MATCH('Stata dataset (nominal)'!E$1,'Cyclical_after overrides'!$A$1:$BD$1,0))), "")</f>
        <v>25.593</v>
      </c>
      <c r="F73" s="179">
        <f>_xlfn.IFNA(IF($C73 &gt; "2023-24", INDEX(PR24_after_overrides!$D$3:$AU$128, MATCH('Stata dataset (nominal)'!$A73, PR24_after_overrides!$A$3:$A$128, 0), MATCH('Stata dataset (nominal)'!F$1, PR24_after_overrides!$D$2:$AU$2, 0)), INDEX('Cyclical_after overrides'!$A$1:$BD$245,MATCH('Stata dataset (nominal)'!$A73,'Cyclical_after overrides'!$A$1:$A$245,0),MATCH('Stata dataset (nominal)'!F$1,'Cyclical_after overrides'!$A$1:$BD$1,0))), "")</f>
        <v>14.17</v>
      </c>
      <c r="G73" s="179">
        <f>_xlfn.IFNA(IF($C73 &gt; "2023-24", INDEX(PR24_after_overrides!$D$3:$AU$128, MATCH('Stata dataset (nominal)'!$A73, PR24_after_overrides!$A$3:$A$128, 0), MATCH('Stata dataset (nominal)'!G$1, PR24_after_overrides!$D$2:$AU$2, 0)), INDEX('Cyclical_after overrides'!$A$1:$BD$245,MATCH('Stata dataset (nominal)'!$A73,'Cyclical_after overrides'!$A$1:$A$245,0),MATCH('Stata dataset (nominal)'!G$1,'Cyclical_after overrides'!$A$1:$BD$1,0))), "")</f>
        <v>29.422000000000001</v>
      </c>
      <c r="H73" s="179">
        <f>_xlfn.IFNA(IF($C73 &gt; "2023-24", INDEX(PR24_after_overrides!$D$3:$AU$128, MATCH('Stata dataset (nominal)'!$A73, PR24_after_overrides!$A$3:$A$128, 0), MATCH('Stata dataset (nominal)'!H$1, PR24_after_overrides!$D$2:$AU$2, 0)), INDEX('Cyclical_after overrides'!$A$1:$BD$245,MATCH('Stata dataset (nominal)'!$A73,'Cyclical_after overrides'!$A$1:$A$245,0),MATCH('Stata dataset (nominal)'!H$1,'Cyclical_after overrides'!$A$1:$BD$1,0))), "")</f>
        <v>3.6349999999999998</v>
      </c>
      <c r="I73" s="179">
        <f>_xlfn.IFNA(IF($C73 &gt; "2023-24", INDEX(PR24_after_overrides!$D$3:$AU$128, MATCH('Stata dataset (nominal)'!$A73, PR24_after_overrides!$A$3:$A$128, 0), MATCH('Stata dataset (nominal)'!I$1, PR24_after_overrides!$D$2:$AU$2, 0)), INDEX('Cyclical_after overrides'!$A$1:$BD$245,MATCH('Stata dataset (nominal)'!$A73,'Cyclical_after overrides'!$A$1:$A$245,0),MATCH('Stata dataset (nominal)'!I$1,'Cyclical_after overrides'!$A$1:$BD$1,0))), "")</f>
        <v>6.9649999999999999</v>
      </c>
      <c r="J73" s="179" t="str">
        <f>_xlfn.IFNA(IF($C73 &gt; "2023-24", INDEX(PR24_after_overrides!$D$3:$AU$128, MATCH('Stata dataset (nominal)'!$A73, PR24_after_overrides!$A$3:$A$128, 0), MATCH('Stata dataset (nominal)'!J$1, PR24_after_overrides!$D$2:$AU$2, 0)), INDEX('Cyclical_after overrides'!$A$1:$BD$245,MATCH('Stata dataset (nominal)'!$A73,'Cyclical_after overrides'!$A$1:$A$245,0),MATCH('Stata dataset (nominal)'!J$1,'Cyclical_after overrides'!$A$1:$BD$1,0))), "")</f>
        <v/>
      </c>
      <c r="K73" s="179" t="str">
        <f>_xlfn.IFNA(IF($C73 &gt; "2023-24", INDEX(PR24_after_overrides!$D$3:$AU$128, MATCH('Stata dataset (nominal)'!$A73, PR24_after_overrides!$A$3:$A$128, 0), MATCH('Stata dataset (nominal)'!K$1, PR24_after_overrides!$D$2:$AU$2, 0)), INDEX('Cyclical_after overrides'!$A$1:$BD$245,MATCH('Stata dataset (nominal)'!$A73,'Cyclical_after overrides'!$A$1:$A$245,0),MATCH('Stata dataset (nominal)'!K$1,'Cyclical_after overrides'!$A$1:$BD$1,0))), "")</f>
        <v/>
      </c>
      <c r="L73" s="179">
        <f>_xlfn.IFNA(IF($C73 &gt; "2023-24", INDEX(PR24_after_overrides!$D$3:$AU$128, MATCH('Stata dataset (nominal)'!$A73, PR24_after_overrides!$A$3:$A$128, 0), MATCH('Stata dataset (nominal)'!L$1, PR24_after_overrides!$D$2:$AU$2, 0)), INDEX('Cyclical_after overrides'!$A$1:$BD$245,MATCH('Stata dataset (nominal)'!$A73,'Cyclical_after overrides'!$A$1:$A$245,0),MATCH('Stata dataset (nominal)'!L$1,'Cyclical_after overrides'!$A$1:$BD$1,0))), "")</f>
        <v>0</v>
      </c>
      <c r="M73" s="179">
        <f>_xlfn.IFNA(IF($C73 &gt; "2023-24", INDEX(PR24_after_overrides!$D$3:$AU$128, MATCH('Stata dataset (nominal)'!$A73, PR24_after_overrides!$A$3:$A$128, 0), MATCH('Stata dataset (nominal)'!M$1, PR24_after_overrides!$D$2:$AU$2, 0)), INDEX('Cyclical_after overrides'!$A$1:$BD$245,MATCH('Stata dataset (nominal)'!$A73,'Cyclical_after overrides'!$A$1:$A$245,0),MATCH('Stata dataset (nominal)'!M$1,'Cyclical_after overrides'!$A$1:$BD$1,0))), "")</f>
        <v>1.252</v>
      </c>
      <c r="N73" s="179" t="str">
        <f>_xlfn.IFNA(IF($C73 &gt; "2023-24", INDEX(PR24_after_overrides!$D$3:$AU$128, MATCH('Stata dataset (nominal)'!$A73, PR24_after_overrides!$A$3:$A$128, 0), MATCH('Stata dataset (nominal)'!N$1, PR24_after_overrides!$D$2:$AU$2, 0)), INDEX('Cyclical_after overrides'!$A$1:$BD$245,MATCH('Stata dataset (nominal)'!$A73,'Cyclical_after overrides'!$A$1:$A$245,0),MATCH('Stata dataset (nominal)'!N$1,'Cyclical_after overrides'!$A$1:$BD$1,0))), "")</f>
        <v/>
      </c>
      <c r="O73" s="179">
        <f>_xlfn.IFNA(IF($C73 &gt; "2023-24", INDEX(PR24_after_overrides!$D$3:$AU$128, MATCH('Stata dataset (nominal)'!$A73, PR24_after_overrides!$A$3:$A$128, 0), MATCH('Stata dataset (nominal)'!O$1, PR24_after_overrides!$D$2:$AU$2, 0)), INDEX('Cyclical_after overrides'!$A$1:$BD$245,MATCH('Stata dataset (nominal)'!$A73,'Cyclical_after overrides'!$A$1:$A$245,0),MATCH('Stata dataset (nominal)'!O$1,'Cyclical_after overrides'!$A$1:$BD$1,0))), "")</f>
        <v>15.644</v>
      </c>
      <c r="P73" s="179">
        <f>_xlfn.IFNA(IF($C73 &gt; "2023-24", INDEX(PR24_after_overrides!$D$3:$AU$128, MATCH('Stata dataset (nominal)'!$A73, PR24_after_overrides!$A$3:$A$128, 0), MATCH('Stata dataset (nominal)'!P$1, PR24_after_overrides!$D$2:$AU$2, 0)), INDEX('Cyclical_after overrides'!$A$1:$BD$245,MATCH('Stata dataset (nominal)'!$A73,'Cyclical_after overrides'!$A$1:$A$245,0),MATCH('Stata dataset (nominal)'!P$1,'Cyclical_after overrides'!$A$1:$BD$1,0))), "")</f>
        <v>264.28199999999998</v>
      </c>
      <c r="Q73" s="179">
        <f>_xlfn.IFNA(IF($C73 &gt; "2023-24", INDEX(PR24_after_overrides!$D$3:$AU$128, MATCH('Stata dataset (nominal)'!$A73, PR24_after_overrides!$A$3:$A$128, 0), MATCH('Stata dataset (nominal)'!Q$1, PR24_after_overrides!$D$2:$AU$2, 0)), INDEX('Cyclical_after overrides'!$A$1:$BD$245,MATCH('Stata dataset (nominal)'!$A73,'Cyclical_after overrides'!$A$1:$A$245,0),MATCH('Stata dataset (nominal)'!Q$1,'Cyclical_after overrides'!$A$1:$BD$1,0))), "")</f>
        <v>112.015</v>
      </c>
      <c r="R73" s="179">
        <f>_xlfn.IFNA(IF($C73 &gt; "2023-24", INDEX(PR24_after_overrides!$D$3:$AU$128, MATCH('Stata dataset (nominal)'!$A73, PR24_after_overrides!$A$3:$A$128, 0), MATCH('Stata dataset (nominal)'!R$1, PR24_after_overrides!$D$2:$AU$2, 0)), INDEX('Cyclical_after overrides'!$A$1:$BD$245,MATCH('Stata dataset (nominal)'!$A73,'Cyclical_after overrides'!$A$1:$A$245,0),MATCH('Stata dataset (nominal)'!R$1,'Cyclical_after overrides'!$A$1:$BD$1,0))), "")</f>
        <v>72.265000000000001</v>
      </c>
      <c r="S73" s="179">
        <f>_xlfn.IFNA(IF($C73 &gt; "2023-24", INDEX(PR24_after_overrides!$D$3:$AU$128, MATCH('Stata dataset (nominal)'!$A73, PR24_after_overrides!$A$3:$A$128, 0), MATCH('Stata dataset (nominal)'!S$1, PR24_after_overrides!$D$2:$AU$2, 0)), INDEX('Cyclical_after overrides'!$A$1:$BD$245,MATCH('Stata dataset (nominal)'!$A73,'Cyclical_after overrides'!$A$1:$A$245,0),MATCH('Stata dataset (nominal)'!S$1,'Cyclical_after overrides'!$A$1:$BD$1,0))), "")</f>
        <v>638.36099999999999</v>
      </c>
      <c r="T73" s="179">
        <f>_xlfn.IFNA(IF($C73 &gt; "2023-24", INDEX(PR24_after_overrides!$D$3:$AU$128, MATCH('Stata dataset (nominal)'!$A73, PR24_after_overrides!$A$3:$A$128, 0), MATCH('Stata dataset (nominal)'!T$1, PR24_after_overrides!$D$2:$AU$2, 0)), INDEX('Cyclical_after overrides'!$A$1:$BD$245,MATCH('Stata dataset (nominal)'!$A73,'Cyclical_after overrides'!$A$1:$A$245,0),MATCH('Stata dataset (nominal)'!T$1,'Cyclical_after overrides'!$A$1:$BD$1,0))), "")</f>
        <v>830.28599999999994</v>
      </c>
      <c r="U73" s="179">
        <f>_xlfn.IFNA(IF($C73 &gt; "2023-24", INDEX(PR24_after_overrides!$D$3:$AU$128, MATCH('Stata dataset (nominal)'!$A73, PR24_after_overrides!$A$3:$A$128, 0), MATCH('Stata dataset (nominal)'!U$1, PR24_after_overrides!$D$2:$AU$2, 0)), INDEX('Cyclical_after overrides'!$A$1:$BD$245,MATCH('Stata dataset (nominal)'!$A73,'Cyclical_after overrides'!$A$1:$A$245,0),MATCH('Stata dataset (nominal)'!U$1,'Cyclical_after overrides'!$A$1:$BD$1,0))), "")</f>
        <v>21.529430212441586</v>
      </c>
      <c r="V73" s="179">
        <f>_xlfn.IFNA(IF($C73 &gt; "2023-24", INDEX(PR24_after_overrides!$D$3:$AU$128, MATCH('Stata dataset (nominal)'!$A73, PR24_after_overrides!$A$3:$A$128, 0), MATCH('Stata dataset (nominal)'!V$1, PR24_after_overrides!$D$2:$AU$2, 0)), INDEX('Cyclical_after overrides'!$A$1:$BD$245,MATCH('Stata dataset (nominal)'!$A73,'Cyclical_after overrides'!$A$1:$A$245,0),MATCH('Stata dataset (nominal)'!V$1,'Cyclical_after overrides'!$A$1:$BD$1,0))), "")</f>
        <v>140.47575799542611</v>
      </c>
      <c r="W73" s="179">
        <f>_xlfn.IFNA(IF($C73 &gt; "2023-24", INDEX(PR24_after_overrides!$D$3:$AU$128, MATCH('Stata dataset (nominal)'!$A73, PR24_after_overrides!$A$3:$A$128, 0), MATCH('Stata dataset (nominal)'!W$1, PR24_after_overrides!$D$2:$AU$2, 0)), INDEX('Cyclical_after overrides'!$A$1:$BD$245,MATCH('Stata dataset (nominal)'!$A73,'Cyclical_after overrides'!$A$1:$A$245,0),MATCH('Stata dataset (nominal)'!W$1,'Cyclical_after overrides'!$A$1:$BD$1,0))), "")</f>
        <v>1.6906371201267221</v>
      </c>
      <c r="X73" s="179">
        <f>_xlfn.IFNA(IF($C73 &gt; "2023-24", INDEX(PR24_after_overrides!$D$3:$AU$128, MATCH('Stata dataset (nominal)'!$A73, PR24_after_overrides!$A$3:$A$128, 0), MATCH('Stata dataset (nominal)'!X$1, PR24_after_overrides!$D$2:$AU$2, 0)), INDEX('Cyclical_after overrides'!$A$1:$BD$245,MATCH('Stata dataset (nominal)'!$A73,'Cyclical_after overrides'!$A$1:$A$245,0),MATCH('Stata dataset (nominal)'!X$1,'Cyclical_after overrides'!$A$1:$BD$1,0))), "")</f>
        <v>12.362481032808635</v>
      </c>
      <c r="Y73" s="179">
        <f>_xlfn.IFNA(IF($C73 &gt; "2023-24", INDEX(PR24_after_overrides!$D$3:$AU$128, MATCH('Stata dataset (nominal)'!$A73, PR24_after_overrides!$A$3:$A$128, 0), MATCH('Stata dataset (nominal)'!Y$1, PR24_after_overrides!$D$2:$AU$2, 0)), INDEX('Cyclical_after overrides'!$A$1:$BD$245,MATCH('Stata dataset (nominal)'!$A73,'Cyclical_after overrides'!$A$1:$A$245,0),MATCH('Stata dataset (nominal)'!Y$1,'Cyclical_after overrides'!$A$1:$BD$1,0))), "")</f>
        <v>11.047502565691792</v>
      </c>
      <c r="Z73" s="179">
        <f>_xlfn.IFNA(IF($C73 &gt; "2023-24", INDEX(PR24_after_overrides!$D$3:$AU$128, MATCH('Stata dataset (nominal)'!$A73, PR24_after_overrides!$A$3:$A$128, 0), MATCH('Stata dataset (nominal)'!Z$1, PR24_after_overrides!$D$2:$AU$2, 0)), INDEX('Cyclical_after overrides'!$A$1:$BD$245,MATCH('Stata dataset (nominal)'!$A73,'Cyclical_after overrides'!$A$1:$A$245,0),MATCH('Stata dataset (nominal)'!Z$1,'Cyclical_after overrides'!$A$1:$BD$1,0))), "")</f>
        <v>11.047502565691792</v>
      </c>
      <c r="AA73" s="179">
        <f>_xlfn.IFNA(IF($C73 &gt; "2023-24", INDEX(PR24_after_overrides!$D$3:$AU$128, MATCH('Stata dataset (nominal)'!$A73, PR24_after_overrides!$A$3:$A$128, 0), MATCH('Stata dataset (nominal)'!AA$1, PR24_after_overrides!$D$2:$AU$2, 0)), INDEX('Cyclical_after overrides'!$A$1:$BD$245,MATCH('Stata dataset (nominal)'!$A73,'Cyclical_after overrides'!$A$1:$A$245,0),MATCH('Stata dataset (nominal)'!AA$1,'Cyclical_after overrides'!$A$1:$BD$1,0))), "")</f>
        <v>676.50199999999995</v>
      </c>
      <c r="AB73" s="179">
        <f>INDEX(Depreciation!$U$5:$U$318, MATCH('Stata dataset (nominal)'!$A73, Depreciation!$A$5:$A$318, 0))</f>
        <v>2.8490000000000002</v>
      </c>
      <c r="AC73" s="180">
        <f t="shared" si="2"/>
        <v>6.78</v>
      </c>
      <c r="AD73" s="72">
        <f>INDEX(Recharges!$V$5:$V$318, MATCH('Stata dataset (nominal)'!$A73, Recharges!$A$5:$A$318, 0))</f>
        <v>4.6900000000000004</v>
      </c>
    </row>
    <row r="74" spans="1:30" x14ac:dyDescent="0.4">
      <c r="A74" s="160" t="str">
        <f t="shared" si="0"/>
        <v>SRN21</v>
      </c>
      <c r="B74" s="160" t="s">
        <v>301</v>
      </c>
      <c r="C74" s="160" t="s">
        <v>257</v>
      </c>
      <c r="D74" s="179">
        <f>_xlfn.IFNA(IF($C74 &gt; "2023-24", INDEX(PR24_after_overrides!$D$3:$AU$128, MATCH('Stata dataset (nominal)'!$A74, PR24_after_overrides!$A$3:$A$128, 0), MATCH('Stata dataset (nominal)'!D$1, PR24_after_overrides!$D$2:$AU$2, 0)), INDEX('Cyclical_after overrides'!$A$1:$BD$245,MATCH('Stata dataset (nominal)'!$A74,'Cyclical_after overrides'!$A$1:$A$245,0),MATCH('Stata dataset (nominal)'!D$1,'Cyclical_after overrides'!$A$1:$BD$1,0))), "")</f>
        <v>1.1277018254028868</v>
      </c>
      <c r="E74" s="179">
        <f>_xlfn.IFNA(IF($C74 &gt; "2023-24", INDEX(PR24_after_overrides!$D$3:$AU$128, MATCH('Stata dataset (nominal)'!$A74, PR24_after_overrides!$A$3:$A$128, 0), MATCH('Stata dataset (nominal)'!E$1, PR24_after_overrides!$D$2:$AU$2, 0)), INDEX('Cyclical_after overrides'!$A$1:$BD$245,MATCH('Stata dataset (nominal)'!$A74,'Cyclical_after overrides'!$A$1:$A$245,0),MATCH('Stata dataset (nominal)'!E$1,'Cyclical_after overrides'!$A$1:$BD$1,0))), "")</f>
        <v>20.966999999999999</v>
      </c>
      <c r="F74" s="179">
        <f>_xlfn.IFNA(IF($C74 &gt; "2023-24", INDEX(PR24_after_overrides!$D$3:$AU$128, MATCH('Stata dataset (nominal)'!$A74, PR24_after_overrides!$A$3:$A$128, 0), MATCH('Stata dataset (nominal)'!F$1, PR24_after_overrides!$D$2:$AU$2, 0)), INDEX('Cyclical_after overrides'!$A$1:$BD$245,MATCH('Stata dataset (nominal)'!$A74,'Cyclical_after overrides'!$A$1:$A$245,0),MATCH('Stata dataset (nominal)'!F$1,'Cyclical_after overrides'!$A$1:$BD$1,0))), "")</f>
        <v>5.0830000000000002</v>
      </c>
      <c r="G74" s="179">
        <f>_xlfn.IFNA(IF($C74 &gt; "2023-24", INDEX(PR24_after_overrides!$D$3:$AU$128, MATCH('Stata dataset (nominal)'!$A74, PR24_after_overrides!$A$3:$A$128, 0), MATCH('Stata dataset (nominal)'!G$1, PR24_after_overrides!$D$2:$AU$2, 0)), INDEX('Cyclical_after overrides'!$A$1:$BD$245,MATCH('Stata dataset (nominal)'!$A74,'Cyclical_after overrides'!$A$1:$A$245,0),MATCH('Stata dataset (nominal)'!G$1,'Cyclical_after overrides'!$A$1:$BD$1,0))), "")</f>
        <v>33.823</v>
      </c>
      <c r="H74" s="179">
        <f>_xlfn.IFNA(IF($C74 &gt; "2023-24", INDEX(PR24_after_overrides!$D$3:$AU$128, MATCH('Stata dataset (nominal)'!$A74, PR24_after_overrides!$A$3:$A$128, 0), MATCH('Stata dataset (nominal)'!H$1, PR24_after_overrides!$D$2:$AU$2, 0)), INDEX('Cyclical_after overrides'!$A$1:$BD$245,MATCH('Stata dataset (nominal)'!$A74,'Cyclical_after overrides'!$A$1:$A$245,0),MATCH('Stata dataset (nominal)'!H$1,'Cyclical_after overrides'!$A$1:$BD$1,0))), "")</f>
        <v>3.484</v>
      </c>
      <c r="I74" s="179">
        <f>_xlfn.IFNA(IF($C74 &gt; "2023-24", INDEX(PR24_after_overrides!$D$3:$AU$128, MATCH('Stata dataset (nominal)'!$A74, PR24_after_overrides!$A$3:$A$128, 0), MATCH('Stata dataset (nominal)'!I$1, PR24_after_overrides!$D$2:$AU$2, 0)), INDEX('Cyclical_after overrides'!$A$1:$BD$245,MATCH('Stata dataset (nominal)'!$A74,'Cyclical_after overrides'!$A$1:$A$245,0),MATCH('Stata dataset (nominal)'!I$1,'Cyclical_after overrides'!$A$1:$BD$1,0))), "")</f>
        <v>4.8090000000000002</v>
      </c>
      <c r="J74" s="179">
        <f>_xlfn.IFNA(IF($C74 &gt; "2023-24", INDEX(PR24_after_overrides!$D$3:$AU$128, MATCH('Stata dataset (nominal)'!$A74, PR24_after_overrides!$A$3:$A$128, 0), MATCH('Stata dataset (nominal)'!J$1, PR24_after_overrides!$D$2:$AU$2, 0)), INDEX('Cyclical_after overrides'!$A$1:$BD$245,MATCH('Stata dataset (nominal)'!$A74,'Cyclical_after overrides'!$A$1:$A$245,0),MATCH('Stata dataset (nominal)'!J$1,'Cyclical_after overrides'!$A$1:$BD$1,0))), "")</f>
        <v>1.7999999999999999E-2</v>
      </c>
      <c r="K74" s="179" t="str">
        <f>_xlfn.IFNA(IF($C74 &gt; "2023-24", INDEX(PR24_after_overrides!$D$3:$AU$128, MATCH('Stata dataset (nominal)'!$A74, PR24_after_overrides!$A$3:$A$128, 0), MATCH('Stata dataset (nominal)'!K$1, PR24_after_overrides!$D$2:$AU$2, 0)), INDEX('Cyclical_after overrides'!$A$1:$BD$245,MATCH('Stata dataset (nominal)'!$A74,'Cyclical_after overrides'!$A$1:$A$245,0),MATCH('Stata dataset (nominal)'!K$1,'Cyclical_after overrides'!$A$1:$BD$1,0))), "")</f>
        <v/>
      </c>
      <c r="L74" s="179">
        <f>_xlfn.IFNA(IF($C74 &gt; "2023-24", INDEX(PR24_after_overrides!$D$3:$AU$128, MATCH('Stata dataset (nominal)'!$A74, PR24_after_overrides!$A$3:$A$128, 0), MATCH('Stata dataset (nominal)'!L$1, PR24_after_overrides!$D$2:$AU$2, 0)), INDEX('Cyclical_after overrides'!$A$1:$BD$245,MATCH('Stata dataset (nominal)'!$A74,'Cyclical_after overrides'!$A$1:$A$245,0),MATCH('Stata dataset (nominal)'!L$1,'Cyclical_after overrides'!$A$1:$BD$1,0))), "")</f>
        <v>0</v>
      </c>
      <c r="M74" s="179" t="str">
        <f>_xlfn.IFNA(IF($C74 &gt; "2023-24", INDEX(PR24_after_overrides!$D$3:$AU$128, MATCH('Stata dataset (nominal)'!$A74, PR24_after_overrides!$A$3:$A$128, 0), MATCH('Stata dataset (nominal)'!M$1, PR24_after_overrides!$D$2:$AU$2, 0)), INDEX('Cyclical_after overrides'!$A$1:$BD$245,MATCH('Stata dataset (nominal)'!$A74,'Cyclical_after overrides'!$A$1:$A$245,0),MATCH('Stata dataset (nominal)'!M$1,'Cyclical_after overrides'!$A$1:$BD$1,0))), "")</f>
        <v/>
      </c>
      <c r="N74" s="179" t="str">
        <f>_xlfn.IFNA(IF($C74 &gt; "2023-24", INDEX(PR24_after_overrides!$D$3:$AU$128, MATCH('Stata dataset (nominal)'!$A74, PR24_after_overrides!$A$3:$A$128, 0), MATCH('Stata dataset (nominal)'!N$1, PR24_after_overrides!$D$2:$AU$2, 0)), INDEX('Cyclical_after overrides'!$A$1:$BD$245,MATCH('Stata dataset (nominal)'!$A74,'Cyclical_after overrides'!$A$1:$A$245,0),MATCH('Stata dataset (nominal)'!N$1,'Cyclical_after overrides'!$A$1:$BD$1,0))), "")</f>
        <v/>
      </c>
      <c r="O74" s="179">
        <f>_xlfn.IFNA(IF($C74 &gt; "2023-24", INDEX(PR24_after_overrides!$D$3:$AU$128, MATCH('Stata dataset (nominal)'!$A74, PR24_after_overrides!$A$3:$A$128, 0), MATCH('Stata dataset (nominal)'!O$1, PR24_after_overrides!$D$2:$AU$2, 0)), INDEX('Cyclical_after overrides'!$A$1:$BD$245,MATCH('Stata dataset (nominal)'!$A74,'Cyclical_after overrides'!$A$1:$A$245,0),MATCH('Stata dataset (nominal)'!O$1,'Cyclical_after overrides'!$A$1:$BD$1,0))), "")</f>
        <v>15.638999999999999</v>
      </c>
      <c r="P74" s="179">
        <f>_xlfn.IFNA(IF($C74 &gt; "2023-24", INDEX(PR24_after_overrides!$D$3:$AU$128, MATCH('Stata dataset (nominal)'!$A74, PR24_after_overrides!$A$3:$A$128, 0), MATCH('Stata dataset (nominal)'!P$1, PR24_after_overrides!$D$2:$AU$2, 0)), INDEX('Cyclical_after overrides'!$A$1:$BD$245,MATCH('Stata dataset (nominal)'!$A74,'Cyclical_after overrides'!$A$1:$A$245,0),MATCH('Stata dataset (nominal)'!P$1,'Cyclical_after overrides'!$A$1:$BD$1,0))), "")</f>
        <v>261.83999999999997</v>
      </c>
      <c r="Q74" s="179">
        <f>_xlfn.IFNA(IF($C74 &gt; "2023-24", INDEX(PR24_after_overrides!$D$3:$AU$128, MATCH('Stata dataset (nominal)'!$A74, PR24_after_overrides!$A$3:$A$128, 0), MATCH('Stata dataset (nominal)'!Q$1, PR24_after_overrides!$D$2:$AU$2, 0)), INDEX('Cyclical_after overrides'!$A$1:$BD$245,MATCH('Stata dataset (nominal)'!$A74,'Cyclical_after overrides'!$A$1:$A$245,0),MATCH('Stata dataset (nominal)'!Q$1,'Cyclical_after overrides'!$A$1:$BD$1,0))), "")</f>
        <v>112.20699999999999</v>
      </c>
      <c r="R74" s="179">
        <f>_xlfn.IFNA(IF($C74 &gt; "2023-24", INDEX(PR24_after_overrides!$D$3:$AU$128, MATCH('Stata dataset (nominal)'!$A74, PR24_after_overrides!$A$3:$A$128, 0), MATCH('Stata dataset (nominal)'!R$1, PR24_after_overrides!$D$2:$AU$2, 0)), INDEX('Cyclical_after overrides'!$A$1:$BD$245,MATCH('Stata dataset (nominal)'!$A74,'Cyclical_after overrides'!$A$1:$A$245,0),MATCH('Stata dataset (nominal)'!R$1,'Cyclical_after overrides'!$A$1:$BD$1,0))), "")</f>
        <v>74.506</v>
      </c>
      <c r="S74" s="179">
        <f>_xlfn.IFNA(IF($C74 &gt; "2023-24", INDEX(PR24_after_overrides!$D$3:$AU$128, MATCH('Stata dataset (nominal)'!$A74, PR24_after_overrides!$A$3:$A$128, 0), MATCH('Stata dataset (nominal)'!S$1, PR24_after_overrides!$D$2:$AU$2, 0)), INDEX('Cyclical_after overrides'!$A$1:$BD$245,MATCH('Stata dataset (nominal)'!$A74,'Cyclical_after overrides'!$A$1:$A$245,0),MATCH('Stata dataset (nominal)'!S$1,'Cyclical_after overrides'!$A$1:$BD$1,0))), "")</f>
        <v>649.29999999999995</v>
      </c>
      <c r="T74" s="179">
        <f>_xlfn.IFNA(IF($C74 &gt; "2023-24", INDEX(PR24_after_overrides!$D$3:$AU$128, MATCH('Stata dataset (nominal)'!$A74, PR24_after_overrides!$A$3:$A$128, 0), MATCH('Stata dataset (nominal)'!T$1, PR24_after_overrides!$D$2:$AU$2, 0)), INDEX('Cyclical_after overrides'!$A$1:$BD$245,MATCH('Stata dataset (nominal)'!$A74,'Cyclical_after overrides'!$A$1:$A$245,0),MATCH('Stata dataset (nominal)'!T$1,'Cyclical_after overrides'!$A$1:$BD$1,0))), "")</f>
        <v>833.375</v>
      </c>
      <c r="U74" s="179">
        <f>_xlfn.IFNA(IF($C74 &gt; "2023-24", INDEX(PR24_after_overrides!$D$3:$AU$128, MATCH('Stata dataset (nominal)'!$A74, PR24_after_overrides!$A$3:$A$128, 0), MATCH('Stata dataset (nominal)'!U$1, PR24_after_overrides!$D$2:$AU$2, 0)), INDEX('Cyclical_after overrides'!$A$1:$BD$245,MATCH('Stata dataset (nominal)'!$A74,'Cyclical_after overrides'!$A$1:$A$245,0),MATCH('Stata dataset (nominal)'!U$1,'Cyclical_after overrides'!$A$1:$BD$1,0))), "")</f>
        <v>21.350666240578036</v>
      </c>
      <c r="V74" s="179">
        <f>_xlfn.IFNA(IF($C74 &gt; "2023-24", INDEX(PR24_after_overrides!$D$3:$AU$128, MATCH('Stata dataset (nominal)'!$A74, PR24_after_overrides!$A$3:$A$128, 0), MATCH('Stata dataset (nominal)'!V$1, PR24_after_overrides!$D$2:$AU$2, 0)), INDEX('Cyclical_after overrides'!$A$1:$BD$245,MATCH('Stata dataset (nominal)'!$A74,'Cyclical_after overrides'!$A$1:$A$245,0),MATCH('Stata dataset (nominal)'!V$1,'Cyclical_after overrides'!$A$1:$BD$1,0))), "")</f>
        <v>139.54896282655821</v>
      </c>
      <c r="W74" s="179">
        <f>_xlfn.IFNA(IF($C74 &gt; "2023-24", INDEX(PR24_after_overrides!$D$3:$AU$128, MATCH('Stata dataset (nominal)'!$A74, PR24_after_overrides!$A$3:$A$128, 0), MATCH('Stata dataset (nominal)'!W$1, PR24_after_overrides!$D$2:$AU$2, 0)), INDEX('Cyclical_after overrides'!$A$1:$BD$245,MATCH('Stata dataset (nominal)'!$A74,'Cyclical_after overrides'!$A$1:$A$245,0),MATCH('Stata dataset (nominal)'!W$1,'Cyclical_after overrides'!$A$1:$BD$1,0))), "")</f>
        <v>1.7354698484242228</v>
      </c>
      <c r="X74" s="179">
        <f>_xlfn.IFNA(IF($C74 &gt; "2023-24", INDEX(PR24_after_overrides!$D$3:$AU$128, MATCH('Stata dataset (nominal)'!$A74, PR24_after_overrides!$A$3:$A$128, 0), MATCH('Stata dataset (nominal)'!X$1, PR24_after_overrides!$D$2:$AU$2, 0)), INDEX('Cyclical_after overrides'!$A$1:$BD$245,MATCH('Stata dataset (nominal)'!$A74,'Cyclical_after overrides'!$A$1:$A$245,0),MATCH('Stata dataset (nominal)'!X$1,'Cyclical_after overrides'!$A$1:$BD$1,0))), "")</f>
        <v>12.362481032808635</v>
      </c>
      <c r="Y74" s="179">
        <f>_xlfn.IFNA(IF($C74 &gt; "2023-24", INDEX(PR24_after_overrides!$D$3:$AU$128, MATCH('Stata dataset (nominal)'!$A74, PR24_after_overrides!$A$3:$A$128, 0), MATCH('Stata dataset (nominal)'!Y$1, PR24_after_overrides!$D$2:$AU$2, 0)), INDEX('Cyclical_after overrides'!$A$1:$BD$245,MATCH('Stata dataset (nominal)'!$A74,'Cyclical_after overrides'!$A$1:$A$245,0),MATCH('Stata dataset (nominal)'!Y$1,'Cyclical_after overrides'!$A$1:$BD$1,0))), "")</f>
        <v>11.047502565691792</v>
      </c>
      <c r="Z74" s="179">
        <f>_xlfn.IFNA(IF($C74 &gt; "2023-24", INDEX(PR24_after_overrides!$D$3:$AU$128, MATCH('Stata dataset (nominal)'!$A74, PR24_after_overrides!$A$3:$A$128, 0), MATCH('Stata dataset (nominal)'!Z$1, PR24_after_overrides!$D$2:$AU$2, 0)), INDEX('Cyclical_after overrides'!$A$1:$BD$245,MATCH('Stata dataset (nominal)'!$A74,'Cyclical_after overrides'!$A$1:$A$245,0),MATCH('Stata dataset (nominal)'!Z$1,'Cyclical_after overrides'!$A$1:$BD$1,0))), "")</f>
        <v>11.047502565691792</v>
      </c>
      <c r="AA74" s="179">
        <f>_xlfn.IFNA(IF($C74 &gt; "2023-24", INDEX(PR24_after_overrides!$D$3:$AU$128, MATCH('Stata dataset (nominal)'!$A74, PR24_after_overrides!$A$3:$A$128, 0), MATCH('Stata dataset (nominal)'!AA$1, PR24_after_overrides!$D$2:$AU$2, 0)), INDEX('Cyclical_after overrides'!$A$1:$BD$245,MATCH('Stata dataset (nominal)'!$A74,'Cyclical_after overrides'!$A$1:$A$245,0),MATCH('Stata dataset (nominal)'!AA$1,'Cyclical_after overrides'!$A$1:$BD$1,0))), "")</f>
        <v>623.26300000000003</v>
      </c>
      <c r="AB74" s="179">
        <f>INDEX(Depreciation!$U$5:$U$318, MATCH('Stata dataset (nominal)'!$A74, Depreciation!$A$5:$A$318, 0))</f>
        <v>5.2789999999999999</v>
      </c>
      <c r="AC74" s="180">
        <f t="shared" si="2"/>
        <v>6.78</v>
      </c>
      <c r="AD74" s="72">
        <f>INDEX(Recharges!$V$5:$V$318, MATCH('Stata dataset (nominal)'!$A74, Recharges!$A$5:$A$318, 0))</f>
        <v>5.5779999999999994</v>
      </c>
    </row>
    <row r="75" spans="1:30" x14ac:dyDescent="0.4">
      <c r="A75" s="160" t="str">
        <f t="shared" si="0"/>
        <v>SRN22</v>
      </c>
      <c r="B75" s="160" t="s">
        <v>301</v>
      </c>
      <c r="C75" s="160" t="s">
        <v>259</v>
      </c>
      <c r="D75" s="179">
        <f>_xlfn.IFNA(IF($C75 &gt; "2023-24", INDEX(PR24_after_overrides!$D$3:$AU$128, MATCH('Stata dataset (nominal)'!$A75, PR24_after_overrides!$A$3:$A$128, 0), MATCH('Stata dataset (nominal)'!D$1, PR24_after_overrides!$D$2:$AU$2, 0)), INDEX('Cyclical_after overrides'!$A$1:$BD$245,MATCH('Stata dataset (nominal)'!$A75,'Cyclical_after overrides'!$A$1:$A$245,0),MATCH('Stata dataset (nominal)'!D$1,'Cyclical_after overrides'!$A$1:$BD$1,0))), "")</f>
        <v>1.0877412700751434</v>
      </c>
      <c r="E75" s="179">
        <f>_xlfn.IFNA(IF($C75 &gt; "2023-24", INDEX(PR24_after_overrides!$D$3:$AU$128, MATCH('Stata dataset (nominal)'!$A75, PR24_after_overrides!$A$3:$A$128, 0), MATCH('Stata dataset (nominal)'!E$1, PR24_after_overrides!$D$2:$AU$2, 0)), INDEX('Cyclical_after overrides'!$A$1:$BD$245,MATCH('Stata dataset (nominal)'!$A75,'Cyclical_after overrides'!$A$1:$A$245,0),MATCH('Stata dataset (nominal)'!E$1,'Cyclical_after overrides'!$A$1:$BD$1,0))), "")</f>
        <v>20.738</v>
      </c>
      <c r="F75" s="179">
        <f>_xlfn.IFNA(IF($C75 &gt; "2023-24", INDEX(PR24_after_overrides!$D$3:$AU$128, MATCH('Stata dataset (nominal)'!$A75, PR24_after_overrides!$A$3:$A$128, 0), MATCH('Stata dataset (nominal)'!F$1, PR24_after_overrides!$D$2:$AU$2, 0)), INDEX('Cyclical_after overrides'!$A$1:$BD$245,MATCH('Stata dataset (nominal)'!$A75,'Cyclical_after overrides'!$A$1:$A$245,0),MATCH('Stata dataset (nominal)'!F$1,'Cyclical_after overrides'!$A$1:$BD$1,0))), "")</f>
        <v>6.2830000000000004</v>
      </c>
      <c r="G75" s="179">
        <f>_xlfn.IFNA(IF($C75 &gt; "2023-24", INDEX(PR24_after_overrides!$D$3:$AU$128, MATCH('Stata dataset (nominal)'!$A75, PR24_after_overrides!$A$3:$A$128, 0), MATCH('Stata dataset (nominal)'!G$1, PR24_after_overrides!$D$2:$AU$2, 0)), INDEX('Cyclical_after overrides'!$A$1:$BD$245,MATCH('Stata dataset (nominal)'!$A75,'Cyclical_after overrides'!$A$1:$A$245,0),MATCH('Stata dataset (nominal)'!G$1,'Cyclical_after overrides'!$A$1:$BD$1,0))), "")</f>
        <v>29.963999999999999</v>
      </c>
      <c r="H75" s="179">
        <f>_xlfn.IFNA(IF($C75 &gt; "2023-24", INDEX(PR24_after_overrides!$D$3:$AU$128, MATCH('Stata dataset (nominal)'!$A75, PR24_after_overrides!$A$3:$A$128, 0), MATCH('Stata dataset (nominal)'!H$1, PR24_after_overrides!$D$2:$AU$2, 0)), INDEX('Cyclical_after overrides'!$A$1:$BD$245,MATCH('Stata dataset (nominal)'!$A75,'Cyclical_after overrides'!$A$1:$A$245,0),MATCH('Stata dataset (nominal)'!H$1,'Cyclical_after overrides'!$A$1:$BD$1,0))), "")</f>
        <v>3.21</v>
      </c>
      <c r="I75" s="179">
        <f>_xlfn.IFNA(IF($C75 &gt; "2023-24", INDEX(PR24_after_overrides!$D$3:$AU$128, MATCH('Stata dataset (nominal)'!$A75, PR24_after_overrides!$A$3:$A$128, 0), MATCH('Stata dataset (nominal)'!I$1, PR24_after_overrides!$D$2:$AU$2, 0)), INDEX('Cyclical_after overrides'!$A$1:$BD$245,MATCH('Stata dataset (nominal)'!$A75,'Cyclical_after overrides'!$A$1:$A$245,0),MATCH('Stata dataset (nominal)'!I$1,'Cyclical_after overrides'!$A$1:$BD$1,0))), "")</f>
        <v>5.0330000000000004</v>
      </c>
      <c r="J75" s="179">
        <f>_xlfn.IFNA(IF($C75 &gt; "2023-24", INDEX(PR24_after_overrides!$D$3:$AU$128, MATCH('Stata dataset (nominal)'!$A75, PR24_after_overrides!$A$3:$A$128, 0), MATCH('Stata dataset (nominal)'!J$1, PR24_after_overrides!$D$2:$AU$2, 0)), INDEX('Cyclical_after overrides'!$A$1:$BD$245,MATCH('Stata dataset (nominal)'!$A75,'Cyclical_after overrides'!$A$1:$A$245,0),MATCH('Stata dataset (nominal)'!J$1,'Cyclical_after overrides'!$A$1:$BD$1,0))), "")</f>
        <v>1.9E-2</v>
      </c>
      <c r="K75" s="179" t="str">
        <f>_xlfn.IFNA(IF($C75 &gt; "2023-24", INDEX(PR24_after_overrides!$D$3:$AU$128, MATCH('Stata dataset (nominal)'!$A75, PR24_after_overrides!$A$3:$A$128, 0), MATCH('Stata dataset (nominal)'!K$1, PR24_after_overrides!$D$2:$AU$2, 0)), INDEX('Cyclical_after overrides'!$A$1:$BD$245,MATCH('Stata dataset (nominal)'!$A75,'Cyclical_after overrides'!$A$1:$A$245,0),MATCH('Stata dataset (nominal)'!K$1,'Cyclical_after overrides'!$A$1:$BD$1,0))), "")</f>
        <v/>
      </c>
      <c r="L75" s="179">
        <f>_xlfn.IFNA(IF($C75 &gt; "2023-24", INDEX(PR24_after_overrides!$D$3:$AU$128, MATCH('Stata dataset (nominal)'!$A75, PR24_after_overrides!$A$3:$A$128, 0), MATCH('Stata dataset (nominal)'!L$1, PR24_after_overrides!$D$2:$AU$2, 0)), INDEX('Cyclical_after overrides'!$A$1:$BD$245,MATCH('Stata dataset (nominal)'!$A75,'Cyclical_after overrides'!$A$1:$A$245,0),MATCH('Stata dataset (nominal)'!L$1,'Cyclical_after overrides'!$A$1:$BD$1,0))), "")</f>
        <v>0</v>
      </c>
      <c r="M75" s="179" t="str">
        <f>_xlfn.IFNA(IF($C75 &gt; "2023-24", INDEX(PR24_after_overrides!$D$3:$AU$128, MATCH('Stata dataset (nominal)'!$A75, PR24_after_overrides!$A$3:$A$128, 0), MATCH('Stata dataset (nominal)'!M$1, PR24_after_overrides!$D$2:$AU$2, 0)), INDEX('Cyclical_after overrides'!$A$1:$BD$245,MATCH('Stata dataset (nominal)'!$A75,'Cyclical_after overrides'!$A$1:$A$245,0),MATCH('Stata dataset (nominal)'!M$1,'Cyclical_after overrides'!$A$1:$BD$1,0))), "")</f>
        <v/>
      </c>
      <c r="N75" s="179" t="str">
        <f>_xlfn.IFNA(IF($C75 &gt; "2023-24", INDEX(PR24_after_overrides!$D$3:$AU$128, MATCH('Stata dataset (nominal)'!$A75, PR24_after_overrides!$A$3:$A$128, 0), MATCH('Stata dataset (nominal)'!N$1, PR24_after_overrides!$D$2:$AU$2, 0)), INDEX('Cyclical_after overrides'!$A$1:$BD$245,MATCH('Stata dataset (nominal)'!$A75,'Cyclical_after overrides'!$A$1:$A$245,0),MATCH('Stata dataset (nominal)'!N$1,'Cyclical_after overrides'!$A$1:$BD$1,0))), "")</f>
        <v/>
      </c>
      <c r="O75" s="179">
        <f>_xlfn.IFNA(IF($C75 &gt; "2023-24", INDEX(PR24_after_overrides!$D$3:$AU$128, MATCH('Stata dataset (nominal)'!$A75, PR24_after_overrides!$A$3:$A$128, 0), MATCH('Stata dataset (nominal)'!O$1, PR24_after_overrides!$D$2:$AU$2, 0)), INDEX('Cyclical_after overrides'!$A$1:$BD$245,MATCH('Stata dataset (nominal)'!$A75,'Cyclical_after overrides'!$A$1:$A$245,0),MATCH('Stata dataset (nominal)'!O$1,'Cyclical_after overrides'!$A$1:$BD$1,0))), "")</f>
        <v>15.756500000000001</v>
      </c>
      <c r="P75" s="179">
        <f>_xlfn.IFNA(IF($C75 &gt; "2023-24", INDEX(PR24_after_overrides!$D$3:$AU$128, MATCH('Stata dataset (nominal)'!$A75, PR24_after_overrides!$A$3:$A$128, 0), MATCH('Stata dataset (nominal)'!P$1, PR24_after_overrides!$D$2:$AU$2, 0)), INDEX('Cyclical_after overrides'!$A$1:$BD$245,MATCH('Stata dataset (nominal)'!$A75,'Cyclical_after overrides'!$A$1:$A$245,0),MATCH('Stata dataset (nominal)'!P$1,'Cyclical_after overrides'!$A$1:$BD$1,0))), "")</f>
        <v>260.959</v>
      </c>
      <c r="Q75" s="179">
        <f>_xlfn.IFNA(IF($C75 &gt; "2023-24", INDEX(PR24_after_overrides!$D$3:$AU$128, MATCH('Stata dataset (nominal)'!$A75, PR24_after_overrides!$A$3:$A$128, 0), MATCH('Stata dataset (nominal)'!Q$1, PR24_after_overrides!$D$2:$AU$2, 0)), INDEX('Cyclical_after overrides'!$A$1:$BD$245,MATCH('Stata dataset (nominal)'!$A75,'Cyclical_after overrides'!$A$1:$A$245,0),MATCH('Stata dataset (nominal)'!Q$1,'Cyclical_after overrides'!$A$1:$BD$1,0))), "")</f>
        <v>113.9965</v>
      </c>
      <c r="R75" s="179">
        <f>_xlfn.IFNA(IF($C75 &gt; "2023-24", INDEX(PR24_after_overrides!$D$3:$AU$128, MATCH('Stata dataset (nominal)'!$A75, PR24_after_overrides!$A$3:$A$128, 0), MATCH('Stata dataset (nominal)'!R$1, PR24_after_overrides!$D$2:$AU$2, 0)), INDEX('Cyclical_after overrides'!$A$1:$BD$245,MATCH('Stata dataset (nominal)'!$A75,'Cyclical_after overrides'!$A$1:$A$245,0),MATCH('Stata dataset (nominal)'!R$1,'Cyclical_after overrides'!$A$1:$BD$1,0))), "")</f>
        <v>77.180499999999995</v>
      </c>
      <c r="S75" s="179">
        <f>_xlfn.IFNA(IF($C75 &gt; "2023-24", INDEX(PR24_after_overrides!$D$3:$AU$128, MATCH('Stata dataset (nominal)'!$A75, PR24_after_overrides!$A$3:$A$128, 0), MATCH('Stata dataset (nominal)'!S$1, PR24_after_overrides!$D$2:$AU$2, 0)), INDEX('Cyclical_after overrides'!$A$1:$BD$245,MATCH('Stata dataset (nominal)'!$A75,'Cyclical_after overrides'!$A$1:$A$245,0),MATCH('Stata dataset (nominal)'!S$1,'Cyclical_after overrides'!$A$1:$BD$1,0))), "")</f>
        <v>659.34100000000001</v>
      </c>
      <c r="T75" s="179">
        <f>_xlfn.IFNA(IF($C75 &gt; "2023-24", INDEX(PR24_after_overrides!$D$3:$AU$128, MATCH('Stata dataset (nominal)'!$A75, PR24_after_overrides!$A$3:$A$128, 0), MATCH('Stata dataset (nominal)'!T$1, PR24_after_overrides!$D$2:$AU$2, 0)), INDEX('Cyclical_after overrides'!$A$1:$BD$245,MATCH('Stata dataset (nominal)'!$A75,'Cyclical_after overrides'!$A$1:$A$245,0),MATCH('Stata dataset (nominal)'!T$1,'Cyclical_after overrides'!$A$1:$BD$1,0))), "")</f>
        <v>839.32349999999997</v>
      </c>
      <c r="U75" s="179">
        <f>_xlfn.IFNA(IF($C75 &gt; "2023-24", INDEX(PR24_after_overrides!$D$3:$AU$128, MATCH('Stata dataset (nominal)'!$A75, PR24_after_overrides!$A$3:$A$128, 0), MATCH('Stata dataset (nominal)'!U$1, PR24_after_overrides!$D$2:$AU$2, 0)), INDEX('Cyclical_after overrides'!$A$1:$BD$245,MATCH('Stata dataset (nominal)'!$A75,'Cyclical_after overrides'!$A$1:$A$245,0),MATCH('Stata dataset (nominal)'!U$1,'Cyclical_after overrides'!$A$1:$BD$1,0))), "")</f>
        <v>19.435991737803032</v>
      </c>
      <c r="V75" s="179">
        <f>_xlfn.IFNA(IF($C75 &gt; "2023-24", INDEX(PR24_after_overrides!$D$3:$AU$128, MATCH('Stata dataset (nominal)'!$A75, PR24_after_overrides!$A$3:$A$128, 0), MATCH('Stata dataset (nominal)'!V$1, PR24_after_overrides!$D$2:$AU$2, 0)), INDEX('Cyclical_after overrides'!$A$1:$BD$245,MATCH('Stata dataset (nominal)'!$A75,'Cyclical_after overrides'!$A$1:$A$245,0),MATCH('Stata dataset (nominal)'!V$1,'Cyclical_after overrides'!$A$1:$BD$1,0))), "")</f>
        <v>139.85838313550494</v>
      </c>
      <c r="W75" s="179">
        <f>_xlfn.IFNA(IF($C75 &gt; "2023-24", INDEX(PR24_after_overrides!$D$3:$AU$128, MATCH('Stata dataset (nominal)'!$A75, PR24_after_overrides!$A$3:$A$128, 0), MATCH('Stata dataset (nominal)'!W$1, PR24_after_overrides!$D$2:$AU$2, 0)), INDEX('Cyclical_after overrides'!$A$1:$BD$245,MATCH('Stata dataset (nominal)'!$A75,'Cyclical_after overrides'!$A$1:$A$245,0),MATCH('Stata dataset (nominal)'!W$1,'Cyclical_after overrides'!$A$1:$BD$1,0))), "")</f>
        <v>1.7325128463291775</v>
      </c>
      <c r="X75" s="179">
        <f>_xlfn.IFNA(IF($C75 &gt; "2023-24", INDEX(PR24_after_overrides!$D$3:$AU$128, MATCH('Stata dataset (nominal)'!$A75, PR24_after_overrides!$A$3:$A$128, 0), MATCH('Stata dataset (nominal)'!X$1, PR24_after_overrides!$D$2:$AU$2, 0)), INDEX('Cyclical_after overrides'!$A$1:$BD$245,MATCH('Stata dataset (nominal)'!$A75,'Cyclical_after overrides'!$A$1:$A$245,0),MATCH('Stata dataset (nominal)'!X$1,'Cyclical_after overrides'!$A$1:$BD$1,0))), "")</f>
        <v>12.362481032808635</v>
      </c>
      <c r="Y75" s="179">
        <f>_xlfn.IFNA(IF($C75 &gt; "2023-24", INDEX(PR24_after_overrides!$D$3:$AU$128, MATCH('Stata dataset (nominal)'!$A75, PR24_after_overrides!$A$3:$A$128, 0), MATCH('Stata dataset (nominal)'!Y$1, PR24_after_overrides!$D$2:$AU$2, 0)), INDEX('Cyclical_after overrides'!$A$1:$BD$245,MATCH('Stata dataset (nominal)'!$A75,'Cyclical_after overrides'!$A$1:$A$245,0),MATCH('Stata dataset (nominal)'!Y$1,'Cyclical_after overrides'!$A$1:$BD$1,0))), "")</f>
        <v>11.047502565691792</v>
      </c>
      <c r="Z75" s="179">
        <f>_xlfn.IFNA(IF($C75 &gt; "2023-24", INDEX(PR24_after_overrides!$D$3:$AU$128, MATCH('Stata dataset (nominal)'!$A75, PR24_after_overrides!$A$3:$A$128, 0), MATCH('Stata dataset (nominal)'!Z$1, PR24_after_overrides!$D$2:$AU$2, 0)), INDEX('Cyclical_after overrides'!$A$1:$BD$245,MATCH('Stata dataset (nominal)'!$A75,'Cyclical_after overrides'!$A$1:$A$245,0),MATCH('Stata dataset (nominal)'!Z$1,'Cyclical_after overrides'!$A$1:$BD$1,0))), "")</f>
        <v>11.047502565691792</v>
      </c>
      <c r="AA75" s="179">
        <f>_xlfn.IFNA(IF($C75 &gt; "2023-24", INDEX(PR24_after_overrides!$D$3:$AU$128, MATCH('Stata dataset (nominal)'!$A75, PR24_after_overrides!$A$3:$A$128, 0), MATCH('Stata dataset (nominal)'!AA$1, PR24_after_overrides!$D$2:$AU$2, 0)), INDEX('Cyclical_after overrides'!$A$1:$BD$245,MATCH('Stata dataset (nominal)'!$A75,'Cyclical_after overrides'!$A$1:$A$245,0),MATCH('Stata dataset (nominal)'!AA$1,'Cyclical_after overrides'!$A$1:$BD$1,0))), "")</f>
        <v>656.17499999999995</v>
      </c>
      <c r="AB75" s="179">
        <f>INDEX(Depreciation!$U$5:$U$318, MATCH('Stata dataset (nominal)'!$A75, Depreciation!$A$5:$A$318, 0))</f>
        <v>5.3610000000000007</v>
      </c>
      <c r="AC75" s="180">
        <f t="shared" si="2"/>
        <v>6.78</v>
      </c>
      <c r="AD75" s="72">
        <f>INDEX(Recharges!$V$5:$V$318, MATCH('Stata dataset (nominal)'!$A75, Recharges!$A$5:$A$318, 0))</f>
        <v>1.1820000000000002</v>
      </c>
    </row>
    <row r="76" spans="1:30" x14ac:dyDescent="0.4">
      <c r="A76" s="160" t="str">
        <f t="shared" si="0"/>
        <v>SRN23</v>
      </c>
      <c r="B76" s="160" t="s">
        <v>301</v>
      </c>
      <c r="C76" s="160" t="s">
        <v>261</v>
      </c>
      <c r="D76" s="179">
        <f>_xlfn.IFNA(IF($C76 &gt; "2023-24", INDEX(PR24_after_overrides!$D$3:$AU$128, MATCH('Stata dataset (nominal)'!$A76, PR24_after_overrides!$A$3:$A$128, 0), MATCH('Stata dataset (nominal)'!D$1, PR24_after_overrides!$D$2:$AU$2, 0)), INDEX('Cyclical_after overrides'!$A$1:$BD$245,MATCH('Stata dataset (nominal)'!$A76,'Cyclical_after overrides'!$A$1:$A$245,0),MATCH('Stata dataset (nominal)'!D$1,'Cyclical_after overrides'!$A$1:$BD$1,0))), "")</f>
        <v>1</v>
      </c>
      <c r="E76" s="179">
        <f>_xlfn.IFNA(IF($C76 &gt; "2023-24", INDEX(PR24_after_overrides!$D$3:$AU$128, MATCH('Stata dataset (nominal)'!$A76, PR24_after_overrides!$A$3:$A$128, 0), MATCH('Stata dataset (nominal)'!E$1, PR24_after_overrides!$D$2:$AU$2, 0)), INDEX('Cyclical_after overrides'!$A$1:$BD$245,MATCH('Stata dataset (nominal)'!$A76,'Cyclical_after overrides'!$A$1:$A$245,0),MATCH('Stata dataset (nominal)'!E$1,'Cyclical_after overrides'!$A$1:$BD$1,0))), "")</f>
        <v>23.536000000000001</v>
      </c>
      <c r="F76" s="179">
        <f>_xlfn.IFNA(IF($C76 &gt; "2023-24", INDEX(PR24_after_overrides!$D$3:$AU$128, MATCH('Stata dataset (nominal)'!$A76, PR24_after_overrides!$A$3:$A$128, 0), MATCH('Stata dataset (nominal)'!F$1, PR24_after_overrides!$D$2:$AU$2, 0)), INDEX('Cyclical_after overrides'!$A$1:$BD$245,MATCH('Stata dataset (nominal)'!$A76,'Cyclical_after overrides'!$A$1:$A$245,0),MATCH('Stata dataset (nominal)'!F$1,'Cyclical_after overrides'!$A$1:$BD$1,0))), "")</f>
        <v>8.2129999999999992</v>
      </c>
      <c r="G76" s="179">
        <f>_xlfn.IFNA(IF($C76 &gt; "2023-24", INDEX(PR24_after_overrides!$D$3:$AU$128, MATCH('Stata dataset (nominal)'!$A76, PR24_after_overrides!$A$3:$A$128, 0), MATCH('Stata dataset (nominal)'!G$1, PR24_after_overrides!$D$2:$AU$2, 0)), INDEX('Cyclical_after overrides'!$A$1:$BD$245,MATCH('Stata dataset (nominal)'!$A76,'Cyclical_after overrides'!$A$1:$A$245,0),MATCH('Stata dataset (nominal)'!G$1,'Cyclical_after overrides'!$A$1:$BD$1,0))), "")</f>
        <v>12.012</v>
      </c>
      <c r="H76" s="179">
        <f>_xlfn.IFNA(IF($C76 &gt; "2023-24", INDEX(PR24_after_overrides!$D$3:$AU$128, MATCH('Stata dataset (nominal)'!$A76, PR24_after_overrides!$A$3:$A$128, 0), MATCH('Stata dataset (nominal)'!H$1, PR24_after_overrides!$D$2:$AU$2, 0)), INDEX('Cyclical_after overrides'!$A$1:$BD$245,MATCH('Stata dataset (nominal)'!$A76,'Cyclical_after overrides'!$A$1:$A$245,0),MATCH('Stata dataset (nominal)'!H$1,'Cyclical_after overrides'!$A$1:$BD$1,0))), "")</f>
        <v>3.948</v>
      </c>
      <c r="I76" s="179">
        <f>_xlfn.IFNA(IF($C76 &gt; "2023-24", INDEX(PR24_after_overrides!$D$3:$AU$128, MATCH('Stata dataset (nominal)'!$A76, PR24_after_overrides!$A$3:$A$128, 0), MATCH('Stata dataset (nominal)'!I$1, PR24_after_overrides!$D$2:$AU$2, 0)), INDEX('Cyclical_after overrides'!$A$1:$BD$245,MATCH('Stata dataset (nominal)'!$A76,'Cyclical_after overrides'!$A$1:$A$245,0),MATCH('Stata dataset (nominal)'!I$1,'Cyclical_after overrides'!$A$1:$BD$1,0))), "")</f>
        <v>4.9550000000000001</v>
      </c>
      <c r="J76" s="179">
        <f>_xlfn.IFNA(IF($C76 &gt; "2023-24", INDEX(PR24_after_overrides!$D$3:$AU$128, MATCH('Stata dataset (nominal)'!$A76, PR24_after_overrides!$A$3:$A$128, 0), MATCH('Stata dataset (nominal)'!J$1, PR24_after_overrides!$D$2:$AU$2, 0)), INDEX('Cyclical_after overrides'!$A$1:$BD$245,MATCH('Stata dataset (nominal)'!$A76,'Cyclical_after overrides'!$A$1:$A$245,0),MATCH('Stata dataset (nominal)'!J$1,'Cyclical_after overrides'!$A$1:$BD$1,0))), "")</f>
        <v>2.4E-2</v>
      </c>
      <c r="K76" s="179" t="str">
        <f>_xlfn.IFNA(IF($C76 &gt; "2023-24", INDEX(PR24_after_overrides!$D$3:$AU$128, MATCH('Stata dataset (nominal)'!$A76, PR24_after_overrides!$A$3:$A$128, 0), MATCH('Stata dataset (nominal)'!K$1, PR24_after_overrides!$D$2:$AU$2, 0)), INDEX('Cyclical_after overrides'!$A$1:$BD$245,MATCH('Stata dataset (nominal)'!$A76,'Cyclical_after overrides'!$A$1:$A$245,0),MATCH('Stata dataset (nominal)'!K$1,'Cyclical_after overrides'!$A$1:$BD$1,0))), "")</f>
        <v/>
      </c>
      <c r="L76" s="179">
        <f>_xlfn.IFNA(IF($C76 &gt; "2023-24", INDEX(PR24_after_overrides!$D$3:$AU$128, MATCH('Stata dataset (nominal)'!$A76, PR24_after_overrides!$A$3:$A$128, 0), MATCH('Stata dataset (nominal)'!L$1, PR24_after_overrides!$D$2:$AU$2, 0)), INDEX('Cyclical_after overrides'!$A$1:$BD$245,MATCH('Stata dataset (nominal)'!$A76,'Cyclical_after overrides'!$A$1:$A$245,0),MATCH('Stata dataset (nominal)'!L$1,'Cyclical_after overrides'!$A$1:$BD$1,0))), "")</f>
        <v>0</v>
      </c>
      <c r="M76" s="179" t="str">
        <f>_xlfn.IFNA(IF($C76 &gt; "2023-24", INDEX(PR24_after_overrides!$D$3:$AU$128, MATCH('Stata dataset (nominal)'!$A76, PR24_after_overrides!$A$3:$A$128, 0), MATCH('Stata dataset (nominal)'!M$1, PR24_after_overrides!$D$2:$AU$2, 0)), INDEX('Cyclical_after overrides'!$A$1:$BD$245,MATCH('Stata dataset (nominal)'!$A76,'Cyclical_after overrides'!$A$1:$A$245,0),MATCH('Stata dataset (nominal)'!M$1,'Cyclical_after overrides'!$A$1:$BD$1,0))), "")</f>
        <v/>
      </c>
      <c r="N76" s="179" t="str">
        <f>_xlfn.IFNA(IF($C76 &gt; "2023-24", INDEX(PR24_after_overrides!$D$3:$AU$128, MATCH('Stata dataset (nominal)'!$A76, PR24_after_overrides!$A$3:$A$128, 0), MATCH('Stata dataset (nominal)'!N$1, PR24_after_overrides!$D$2:$AU$2, 0)), INDEX('Cyclical_after overrides'!$A$1:$BD$245,MATCH('Stata dataset (nominal)'!$A76,'Cyclical_after overrides'!$A$1:$A$245,0),MATCH('Stata dataset (nominal)'!N$1,'Cyclical_after overrides'!$A$1:$BD$1,0))), "")</f>
        <v/>
      </c>
      <c r="O76" s="179">
        <f>_xlfn.IFNA(IF($C76 &gt; "2023-24", INDEX(PR24_after_overrides!$D$3:$AU$128, MATCH('Stata dataset (nominal)'!$A76, PR24_after_overrides!$A$3:$A$128, 0), MATCH('Stata dataset (nominal)'!O$1, PR24_after_overrides!$D$2:$AU$2, 0)), INDEX('Cyclical_after overrides'!$A$1:$BD$245,MATCH('Stata dataset (nominal)'!$A76,'Cyclical_after overrides'!$A$1:$A$245,0),MATCH('Stata dataset (nominal)'!O$1,'Cyclical_after overrides'!$A$1:$BD$1,0))), "")</f>
        <v>15.861000000000001</v>
      </c>
      <c r="P76" s="179">
        <f>_xlfn.IFNA(IF($C76 &gt; "2023-24", INDEX(PR24_after_overrides!$D$3:$AU$128, MATCH('Stata dataset (nominal)'!$A76, PR24_after_overrides!$A$3:$A$128, 0), MATCH('Stata dataset (nominal)'!P$1, PR24_after_overrides!$D$2:$AU$2, 0)), INDEX('Cyclical_after overrides'!$A$1:$BD$245,MATCH('Stata dataset (nominal)'!$A76,'Cyclical_after overrides'!$A$1:$A$245,0),MATCH('Stata dataset (nominal)'!P$1,'Cyclical_after overrides'!$A$1:$BD$1,0))), "")</f>
        <v>258.23</v>
      </c>
      <c r="Q76" s="179">
        <f>_xlfn.IFNA(IF($C76 &gt; "2023-24", INDEX(PR24_after_overrides!$D$3:$AU$128, MATCH('Stata dataset (nominal)'!$A76, PR24_after_overrides!$A$3:$A$128, 0), MATCH('Stata dataset (nominal)'!Q$1, PR24_after_overrides!$D$2:$AU$2, 0)), INDEX('Cyclical_after overrides'!$A$1:$BD$245,MATCH('Stata dataset (nominal)'!$A76,'Cyclical_after overrides'!$A$1:$A$245,0),MATCH('Stata dataset (nominal)'!Q$1,'Cyclical_after overrides'!$A$1:$BD$1,0))), "")</f>
        <v>115.46299999999999</v>
      </c>
      <c r="R76" s="179">
        <f>_xlfn.IFNA(IF($C76 &gt; "2023-24", INDEX(PR24_after_overrides!$D$3:$AU$128, MATCH('Stata dataset (nominal)'!$A76, PR24_after_overrides!$A$3:$A$128, 0), MATCH('Stata dataset (nominal)'!R$1, PR24_after_overrides!$D$2:$AU$2, 0)), INDEX('Cyclical_after overrides'!$A$1:$BD$245,MATCH('Stata dataset (nominal)'!$A76,'Cyclical_after overrides'!$A$1:$A$245,0),MATCH('Stata dataset (nominal)'!R$1,'Cyclical_after overrides'!$A$1:$BD$1,0))), "")</f>
        <v>79.433000000000007</v>
      </c>
      <c r="S76" s="179">
        <f>_xlfn.IFNA(IF($C76 &gt; "2023-24", INDEX(PR24_after_overrides!$D$3:$AU$128, MATCH('Stata dataset (nominal)'!$A76, PR24_after_overrides!$A$3:$A$128, 0), MATCH('Stata dataset (nominal)'!S$1, PR24_after_overrides!$D$2:$AU$2, 0)), INDEX('Cyclical_after overrides'!$A$1:$BD$245,MATCH('Stata dataset (nominal)'!$A76,'Cyclical_after overrides'!$A$1:$A$245,0),MATCH('Stata dataset (nominal)'!S$1,'Cyclical_after overrides'!$A$1:$BD$1,0))), "")</f>
        <v>670.351</v>
      </c>
      <c r="T76" s="179">
        <f>_xlfn.IFNA(IF($C76 &gt; "2023-24", INDEX(PR24_after_overrides!$D$3:$AU$128, MATCH('Stata dataset (nominal)'!$A76, PR24_after_overrides!$A$3:$A$128, 0), MATCH('Stata dataset (nominal)'!T$1, PR24_after_overrides!$D$2:$AU$2, 0)), INDEX('Cyclical_after overrides'!$A$1:$BD$245,MATCH('Stata dataset (nominal)'!$A76,'Cyclical_after overrides'!$A$1:$A$245,0),MATCH('Stata dataset (nominal)'!T$1,'Cyclical_after overrides'!$A$1:$BD$1,0))), "")</f>
        <v>845.32799999999997</v>
      </c>
      <c r="U76" s="179">
        <f>_xlfn.IFNA(IF($C76 &gt; "2023-24", INDEX(PR24_after_overrides!$D$3:$AU$128, MATCH('Stata dataset (nominal)'!$A76, PR24_after_overrides!$A$3:$A$128, 0), MATCH('Stata dataset (nominal)'!U$1, PR24_after_overrides!$D$2:$AU$2, 0)), INDEX('Cyclical_after overrides'!$A$1:$BD$245,MATCH('Stata dataset (nominal)'!$A76,'Cyclical_after overrides'!$A$1:$A$245,0),MATCH('Stata dataset (nominal)'!U$1,'Cyclical_after overrides'!$A$1:$BD$1,0))), "")</f>
        <v>20.638428642156477</v>
      </c>
      <c r="V76" s="179">
        <f>_xlfn.IFNA(IF($C76 &gt; "2023-24", INDEX(PR24_after_overrides!$D$3:$AU$128, MATCH('Stata dataset (nominal)'!$A76, PR24_after_overrides!$A$3:$A$128, 0), MATCH('Stata dataset (nominal)'!V$1, PR24_after_overrides!$D$2:$AU$2, 0)), INDEX('Cyclical_after overrides'!$A$1:$BD$245,MATCH('Stata dataset (nominal)'!$A76,'Cyclical_after overrides'!$A$1:$A$245,0),MATCH('Stata dataset (nominal)'!V$1,'Cyclical_after overrides'!$A$1:$BD$1,0))), "")</f>
        <v>139.97628297568545</v>
      </c>
      <c r="W76" s="179">
        <f>_xlfn.IFNA(IF($C76 &gt; "2023-24", INDEX(PR24_after_overrides!$D$3:$AU$128, MATCH('Stata dataset (nominal)'!$A76, PR24_after_overrides!$A$3:$A$128, 0), MATCH('Stata dataset (nominal)'!W$1, PR24_after_overrides!$D$2:$AU$2, 0)), INDEX('Cyclical_after overrides'!$A$1:$BD$245,MATCH('Stata dataset (nominal)'!$A76,'Cyclical_after overrides'!$A$1:$A$245,0),MATCH('Stata dataset (nominal)'!W$1,'Cyclical_after overrides'!$A$1:$BD$1,0))), "")</f>
        <v>1.7462115970438525</v>
      </c>
      <c r="X76" s="179">
        <f>_xlfn.IFNA(IF($C76 &gt; "2023-24", INDEX(PR24_after_overrides!$D$3:$AU$128, MATCH('Stata dataset (nominal)'!$A76, PR24_after_overrides!$A$3:$A$128, 0), MATCH('Stata dataset (nominal)'!X$1, PR24_after_overrides!$D$2:$AU$2, 0)), INDEX('Cyclical_after overrides'!$A$1:$BD$245,MATCH('Stata dataset (nominal)'!$A76,'Cyclical_after overrides'!$A$1:$A$245,0),MATCH('Stata dataset (nominal)'!X$1,'Cyclical_after overrides'!$A$1:$BD$1,0))), "")</f>
        <v>12.362481032808635</v>
      </c>
      <c r="Y76" s="179">
        <f>_xlfn.IFNA(IF($C76 &gt; "2023-24", INDEX(PR24_after_overrides!$D$3:$AU$128, MATCH('Stata dataset (nominal)'!$A76, PR24_after_overrides!$A$3:$A$128, 0), MATCH('Stata dataset (nominal)'!Y$1, PR24_after_overrides!$D$2:$AU$2, 0)), INDEX('Cyclical_after overrides'!$A$1:$BD$245,MATCH('Stata dataset (nominal)'!$A76,'Cyclical_after overrides'!$A$1:$A$245,0),MATCH('Stata dataset (nominal)'!Y$1,'Cyclical_after overrides'!$A$1:$BD$1,0))), "")</f>
        <v>11.047502565691792</v>
      </c>
      <c r="Z76" s="179">
        <f>_xlfn.IFNA(IF($C76 &gt; "2023-24", INDEX(PR24_after_overrides!$D$3:$AU$128, MATCH('Stata dataset (nominal)'!$A76, PR24_after_overrides!$A$3:$A$128, 0), MATCH('Stata dataset (nominal)'!Z$1, PR24_after_overrides!$D$2:$AU$2, 0)), INDEX('Cyclical_after overrides'!$A$1:$BD$245,MATCH('Stata dataset (nominal)'!$A76,'Cyclical_after overrides'!$A$1:$A$245,0),MATCH('Stata dataset (nominal)'!Z$1,'Cyclical_after overrides'!$A$1:$BD$1,0))), "")</f>
        <v>11.047502565691792</v>
      </c>
      <c r="AA76" s="179">
        <f>_xlfn.IFNA(IF($C76 &gt; "2023-24", INDEX(PR24_after_overrides!$D$3:$AU$128, MATCH('Stata dataset (nominal)'!$A76, PR24_after_overrides!$A$3:$A$128, 0), MATCH('Stata dataset (nominal)'!AA$1, PR24_after_overrides!$D$2:$AU$2, 0)), INDEX('Cyclical_after overrides'!$A$1:$BD$245,MATCH('Stata dataset (nominal)'!$A76,'Cyclical_after overrides'!$A$1:$A$245,0),MATCH('Stata dataset (nominal)'!AA$1,'Cyclical_after overrides'!$A$1:$BD$1,0))), "")</f>
        <v>602.53399999999999</v>
      </c>
      <c r="AB76" s="179">
        <f>INDEX(Depreciation!$U$5:$U$318, MATCH('Stata dataset (nominal)'!$A76, Depreciation!$A$5:$A$318, 0))</f>
        <v>4.327</v>
      </c>
      <c r="AC76" s="180">
        <f t="shared" si="2"/>
        <v>6.78</v>
      </c>
      <c r="AD76" s="72">
        <f>INDEX(Recharges!$V$5:$V$318, MATCH('Stata dataset (nominal)'!$A76, Recharges!$A$5:$A$318, 0))</f>
        <v>1.6240000000000001</v>
      </c>
    </row>
    <row r="77" spans="1:30" x14ac:dyDescent="0.4">
      <c r="A77" s="160" t="str">
        <f t="shared" si="0"/>
        <v>SRN24</v>
      </c>
      <c r="B77" s="160" t="s">
        <v>301</v>
      </c>
      <c r="C77" s="160" t="s">
        <v>263</v>
      </c>
      <c r="D77" s="179">
        <f>_xlfn.IFNA(IF($C77 &gt; "2023-24", INDEX(PR24_after_overrides!$D$3:$AU$128, MATCH('Stata dataset (nominal)'!$A77, PR24_after_overrides!$A$3:$A$128, 0), MATCH('Stata dataset (nominal)'!D$1, PR24_after_overrides!$D$2:$AU$2, 0)), INDEX('Cyclical_after overrides'!$A$1:$BD$245,MATCH('Stata dataset (nominal)'!$A77,'Cyclical_after overrides'!$A$1:$A$245,0),MATCH('Stata dataset (nominal)'!D$1,'Cyclical_after overrides'!$A$1:$BD$1,0))), "")</f>
        <v>0.94744609856262829</v>
      </c>
      <c r="E77" s="179">
        <f>_xlfn.IFNA(IF($C77 &gt; "2023-24", INDEX(PR24_after_overrides!$D$3:$AU$128, MATCH('Stata dataset (nominal)'!$A77, PR24_after_overrides!$A$3:$A$128, 0), MATCH('Stata dataset (nominal)'!E$1, PR24_after_overrides!$D$2:$AU$2, 0)), INDEX('Cyclical_after overrides'!$A$1:$BD$245,MATCH('Stata dataset (nominal)'!$A77,'Cyclical_after overrides'!$A$1:$A$245,0),MATCH('Stata dataset (nominal)'!E$1,'Cyclical_after overrides'!$A$1:$BD$1,0))), "")</f>
        <v>26.431999999999999</v>
      </c>
      <c r="F77" s="179">
        <f>_xlfn.IFNA(IF($C77 &gt; "2023-24", INDEX(PR24_after_overrides!$D$3:$AU$128, MATCH('Stata dataset (nominal)'!$A77, PR24_after_overrides!$A$3:$A$128, 0), MATCH('Stata dataset (nominal)'!F$1, PR24_after_overrides!$D$2:$AU$2, 0)), INDEX('Cyclical_after overrides'!$A$1:$BD$245,MATCH('Stata dataset (nominal)'!$A77,'Cyclical_after overrides'!$A$1:$A$245,0),MATCH('Stata dataset (nominal)'!F$1,'Cyclical_after overrides'!$A$1:$BD$1,0))), "")</f>
        <v>9.42</v>
      </c>
      <c r="G77" s="179">
        <f>_xlfn.IFNA(IF($C77 &gt; "2023-24", INDEX(PR24_after_overrides!$D$3:$AU$128, MATCH('Stata dataset (nominal)'!$A77, PR24_after_overrides!$A$3:$A$128, 0), MATCH('Stata dataset (nominal)'!G$1, PR24_after_overrides!$D$2:$AU$2, 0)), INDEX('Cyclical_after overrides'!$A$1:$BD$245,MATCH('Stata dataset (nominal)'!$A77,'Cyclical_after overrides'!$A$1:$A$245,0),MATCH('Stata dataset (nominal)'!G$1,'Cyclical_after overrides'!$A$1:$BD$1,0))), "")</f>
        <v>15.375999999999999</v>
      </c>
      <c r="H77" s="179">
        <f>_xlfn.IFNA(IF($C77 &gt; "2023-24", INDEX(PR24_after_overrides!$D$3:$AU$128, MATCH('Stata dataset (nominal)'!$A77, PR24_after_overrides!$A$3:$A$128, 0), MATCH('Stata dataset (nominal)'!H$1, PR24_after_overrides!$D$2:$AU$2, 0)), INDEX('Cyclical_after overrides'!$A$1:$BD$245,MATCH('Stata dataset (nominal)'!$A77,'Cyclical_after overrides'!$A$1:$A$245,0),MATCH('Stata dataset (nominal)'!H$1,'Cyclical_after overrides'!$A$1:$BD$1,0))), "")</f>
        <v>3.7170000000000001</v>
      </c>
      <c r="I77" s="179">
        <f>_xlfn.IFNA(IF($C77 &gt; "2023-24", INDEX(PR24_after_overrides!$D$3:$AU$128, MATCH('Stata dataset (nominal)'!$A77, PR24_after_overrides!$A$3:$A$128, 0), MATCH('Stata dataset (nominal)'!I$1, PR24_after_overrides!$D$2:$AU$2, 0)), INDEX('Cyclical_after overrides'!$A$1:$BD$245,MATCH('Stata dataset (nominal)'!$A77,'Cyclical_after overrides'!$A$1:$A$245,0),MATCH('Stata dataset (nominal)'!I$1,'Cyclical_after overrides'!$A$1:$BD$1,0))), "")</f>
        <v>5.39</v>
      </c>
      <c r="J77" s="179">
        <f>_xlfn.IFNA(IF($C77 &gt; "2023-24", INDEX(PR24_after_overrides!$D$3:$AU$128, MATCH('Stata dataset (nominal)'!$A77, PR24_after_overrides!$A$3:$A$128, 0), MATCH('Stata dataset (nominal)'!J$1, PR24_after_overrides!$D$2:$AU$2, 0)), INDEX('Cyclical_after overrides'!$A$1:$BD$245,MATCH('Stata dataset (nominal)'!$A77,'Cyclical_after overrides'!$A$1:$A$245,0),MATCH('Stata dataset (nominal)'!J$1,'Cyclical_after overrides'!$A$1:$BD$1,0))), "")</f>
        <v>2.4E-2</v>
      </c>
      <c r="K77" s="179" t="str">
        <f>_xlfn.IFNA(IF($C77 &gt; "2023-24", INDEX(PR24_after_overrides!$D$3:$AU$128, MATCH('Stata dataset (nominal)'!$A77, PR24_after_overrides!$A$3:$A$128, 0), MATCH('Stata dataset (nominal)'!K$1, PR24_after_overrides!$D$2:$AU$2, 0)), INDEX('Cyclical_after overrides'!$A$1:$BD$245,MATCH('Stata dataset (nominal)'!$A77,'Cyclical_after overrides'!$A$1:$A$245,0),MATCH('Stata dataset (nominal)'!K$1,'Cyclical_after overrides'!$A$1:$BD$1,0))), "")</f>
        <v/>
      </c>
      <c r="L77" s="179">
        <f>_xlfn.IFNA(IF($C77 &gt; "2023-24", INDEX(PR24_after_overrides!$D$3:$AU$128, MATCH('Stata dataset (nominal)'!$A77, PR24_after_overrides!$A$3:$A$128, 0), MATCH('Stata dataset (nominal)'!L$1, PR24_after_overrides!$D$2:$AU$2, 0)), INDEX('Cyclical_after overrides'!$A$1:$BD$245,MATCH('Stata dataset (nominal)'!$A77,'Cyclical_after overrides'!$A$1:$A$245,0),MATCH('Stata dataset (nominal)'!L$1,'Cyclical_after overrides'!$A$1:$BD$1,0))), "")</f>
        <v>0</v>
      </c>
      <c r="M77" s="179" t="str">
        <f>_xlfn.IFNA(IF($C77 &gt; "2023-24", INDEX(PR24_after_overrides!$D$3:$AU$128, MATCH('Stata dataset (nominal)'!$A77, PR24_after_overrides!$A$3:$A$128, 0), MATCH('Stata dataset (nominal)'!M$1, PR24_after_overrides!$D$2:$AU$2, 0)), INDEX('Cyclical_after overrides'!$A$1:$BD$245,MATCH('Stata dataset (nominal)'!$A77,'Cyclical_after overrides'!$A$1:$A$245,0),MATCH('Stata dataset (nominal)'!M$1,'Cyclical_after overrides'!$A$1:$BD$1,0))), "")</f>
        <v/>
      </c>
      <c r="N77" s="179" t="str">
        <f>_xlfn.IFNA(IF($C77 &gt; "2023-24", INDEX(PR24_after_overrides!$D$3:$AU$128, MATCH('Stata dataset (nominal)'!$A77, PR24_after_overrides!$A$3:$A$128, 0), MATCH('Stata dataset (nominal)'!N$1, PR24_after_overrides!$D$2:$AU$2, 0)), INDEX('Cyclical_after overrides'!$A$1:$BD$245,MATCH('Stata dataset (nominal)'!$A77,'Cyclical_after overrides'!$A$1:$A$245,0),MATCH('Stata dataset (nominal)'!N$1,'Cyclical_after overrides'!$A$1:$BD$1,0))), "")</f>
        <v/>
      </c>
      <c r="O77" s="179">
        <f>_xlfn.IFNA(IF($C77 &gt; "2023-24", INDEX(PR24_after_overrides!$D$3:$AU$128, MATCH('Stata dataset (nominal)'!$A77, PR24_after_overrides!$A$3:$A$128, 0), MATCH('Stata dataset (nominal)'!O$1, PR24_after_overrides!$D$2:$AU$2, 0)), INDEX('Cyclical_after overrides'!$A$1:$BD$245,MATCH('Stata dataset (nominal)'!$A77,'Cyclical_after overrides'!$A$1:$A$245,0),MATCH('Stata dataset (nominal)'!O$1,'Cyclical_after overrides'!$A$1:$BD$1,0))), "")</f>
        <v>16.219000000000001</v>
      </c>
      <c r="P77" s="179">
        <f>_xlfn.IFNA(IF($C77 &gt; "2023-24", INDEX(PR24_after_overrides!$D$3:$AU$128, MATCH('Stata dataset (nominal)'!$A77, PR24_after_overrides!$A$3:$A$128, 0), MATCH('Stata dataset (nominal)'!P$1, PR24_after_overrides!$D$2:$AU$2, 0)), INDEX('Cyclical_after overrides'!$A$1:$BD$245,MATCH('Stata dataset (nominal)'!$A77,'Cyclical_after overrides'!$A$1:$A$245,0),MATCH('Stata dataset (nominal)'!P$1,'Cyclical_after overrides'!$A$1:$BD$1,0))), "")</f>
        <v>253.36799999999999</v>
      </c>
      <c r="Q77" s="179">
        <f>_xlfn.IFNA(IF($C77 &gt; "2023-24", INDEX(PR24_after_overrides!$D$3:$AU$128, MATCH('Stata dataset (nominal)'!$A77, PR24_after_overrides!$A$3:$A$128, 0), MATCH('Stata dataset (nominal)'!Q$1, PR24_after_overrides!$D$2:$AU$2, 0)), INDEX('Cyclical_after overrides'!$A$1:$BD$245,MATCH('Stata dataset (nominal)'!$A77,'Cyclical_after overrides'!$A$1:$A$245,0),MATCH('Stata dataset (nominal)'!Q$1,'Cyclical_after overrides'!$A$1:$BD$1,0))), "")</f>
        <v>118.471</v>
      </c>
      <c r="R77" s="179">
        <f>_xlfn.IFNA(IF($C77 &gt; "2023-24", INDEX(PR24_after_overrides!$D$3:$AU$128, MATCH('Stata dataset (nominal)'!$A77, PR24_after_overrides!$A$3:$A$128, 0), MATCH('Stata dataset (nominal)'!R$1, PR24_after_overrides!$D$2:$AU$2, 0)), INDEX('Cyclical_after overrides'!$A$1:$BD$245,MATCH('Stata dataset (nominal)'!$A77,'Cyclical_after overrides'!$A$1:$A$245,0),MATCH('Stata dataset (nominal)'!R$1,'Cyclical_after overrides'!$A$1:$BD$1,0))), "")</f>
        <v>80.569000000000003</v>
      </c>
      <c r="S77" s="179">
        <f>_xlfn.IFNA(IF($C77 &gt; "2023-24", INDEX(PR24_after_overrides!$D$3:$AU$128, MATCH('Stata dataset (nominal)'!$A77, PR24_after_overrides!$A$3:$A$128, 0), MATCH('Stata dataset (nominal)'!S$1, PR24_after_overrides!$D$2:$AU$2, 0)), INDEX('Cyclical_after overrides'!$A$1:$BD$245,MATCH('Stata dataset (nominal)'!$A77,'Cyclical_after overrides'!$A$1:$A$245,0),MATCH('Stata dataset (nominal)'!S$1,'Cyclical_after overrides'!$A$1:$BD$1,0))), "")</f>
        <v>682.09400000000005</v>
      </c>
      <c r="T77" s="179">
        <f>_xlfn.IFNA(IF($C77 &gt; "2023-24", INDEX(PR24_after_overrides!$D$3:$AU$128, MATCH('Stata dataset (nominal)'!$A77, PR24_after_overrides!$A$3:$A$128, 0), MATCH('Stata dataset (nominal)'!T$1, PR24_after_overrides!$D$2:$AU$2, 0)), INDEX('Cyclical_after overrides'!$A$1:$BD$245,MATCH('Stata dataset (nominal)'!$A77,'Cyclical_after overrides'!$A$1:$A$245,0),MATCH('Stata dataset (nominal)'!T$1,'Cyclical_after overrides'!$A$1:$BD$1,0))), "")</f>
        <v>850.92399999999998</v>
      </c>
      <c r="U77" s="179">
        <f>_xlfn.IFNA(IF($C77 &gt; "2023-24", INDEX(PR24_after_overrides!$D$3:$AU$128, MATCH('Stata dataset (nominal)'!$A77, PR24_after_overrides!$A$3:$A$128, 0), MATCH('Stata dataset (nominal)'!U$1, PR24_after_overrides!$D$2:$AU$2, 0)), INDEX('Cyclical_after overrides'!$A$1:$BD$245,MATCH('Stata dataset (nominal)'!$A77,'Cyclical_after overrides'!$A$1:$A$245,0),MATCH('Stata dataset (nominal)'!U$1,'Cyclical_after overrides'!$A$1:$BD$1,0))), "")</f>
        <v>21.14375843803715</v>
      </c>
      <c r="V77" s="179">
        <f>_xlfn.IFNA(IF($C77 &gt; "2023-24", INDEX(PR24_after_overrides!$D$3:$AU$128, MATCH('Stata dataset (nominal)'!$A77, PR24_after_overrides!$A$3:$A$128, 0), MATCH('Stata dataset (nominal)'!V$1, PR24_after_overrides!$D$2:$AU$2, 0)), INDEX('Cyclical_after overrides'!$A$1:$BD$245,MATCH('Stata dataset (nominal)'!$A77,'Cyclical_after overrides'!$A$1:$A$245,0),MATCH('Stata dataset (nominal)'!V$1,'Cyclical_after overrides'!$A$1:$BD$1,0))), "")</f>
        <v>139.35988996963709</v>
      </c>
      <c r="W77" s="179">
        <f>_xlfn.IFNA(IF($C77 &gt; "2023-24", INDEX(PR24_after_overrides!$D$3:$AU$128, MATCH('Stata dataset (nominal)'!$A77, PR24_after_overrides!$A$3:$A$128, 0), MATCH('Stata dataset (nominal)'!W$1, PR24_after_overrides!$D$2:$AU$2, 0)), INDEX('Cyclical_after overrides'!$A$1:$BD$245,MATCH('Stata dataset (nominal)'!$A77,'Cyclical_after overrides'!$A$1:$A$245,0),MATCH('Stata dataset (nominal)'!W$1,'Cyclical_after overrides'!$A$1:$BD$1,0))), "")</f>
        <v>1.8512242717893945</v>
      </c>
      <c r="X77" s="179">
        <f>_xlfn.IFNA(IF($C77 &gt; "2023-24", INDEX(PR24_after_overrides!$D$3:$AU$128, MATCH('Stata dataset (nominal)'!$A77, PR24_after_overrides!$A$3:$A$128, 0), MATCH('Stata dataset (nominal)'!X$1, PR24_after_overrides!$D$2:$AU$2, 0)), INDEX('Cyclical_after overrides'!$A$1:$BD$245,MATCH('Stata dataset (nominal)'!$A77,'Cyclical_after overrides'!$A$1:$A$245,0),MATCH('Stata dataset (nominal)'!X$1,'Cyclical_after overrides'!$A$1:$BD$1,0))), "")</f>
        <v>12.362481032808635</v>
      </c>
      <c r="Y77" s="179">
        <f>_xlfn.IFNA(IF($C77 &gt; "2023-24", INDEX(PR24_after_overrides!$D$3:$AU$128, MATCH('Stata dataset (nominal)'!$A77, PR24_after_overrides!$A$3:$A$128, 0), MATCH('Stata dataset (nominal)'!Y$1, PR24_after_overrides!$D$2:$AU$2, 0)), INDEX('Cyclical_after overrides'!$A$1:$BD$245,MATCH('Stata dataset (nominal)'!$A77,'Cyclical_after overrides'!$A$1:$A$245,0),MATCH('Stata dataset (nominal)'!Y$1,'Cyclical_after overrides'!$A$1:$BD$1,0))), "")</f>
        <v>11.047502565691792</v>
      </c>
      <c r="Z77" s="179">
        <f>_xlfn.IFNA(IF($C77 &gt; "2023-24", INDEX(PR24_after_overrides!$D$3:$AU$128, MATCH('Stata dataset (nominal)'!$A77, PR24_after_overrides!$A$3:$A$128, 0), MATCH('Stata dataset (nominal)'!Z$1, PR24_after_overrides!$D$2:$AU$2, 0)), INDEX('Cyclical_after overrides'!$A$1:$BD$245,MATCH('Stata dataset (nominal)'!$A77,'Cyclical_after overrides'!$A$1:$A$245,0),MATCH('Stata dataset (nominal)'!Z$1,'Cyclical_after overrides'!$A$1:$BD$1,0))), "")</f>
        <v>11.047502565691792</v>
      </c>
      <c r="AA77" s="179">
        <f>_xlfn.IFNA(IF($C77 &gt; "2023-24", INDEX(PR24_after_overrides!$D$3:$AU$128, MATCH('Stata dataset (nominal)'!$A77, PR24_after_overrides!$A$3:$A$128, 0), MATCH('Stata dataset (nominal)'!AA$1, PR24_after_overrides!$D$2:$AU$2, 0)), INDEX('Cyclical_after overrides'!$A$1:$BD$245,MATCH('Stata dataset (nominal)'!$A77,'Cyclical_after overrides'!$A$1:$A$245,0),MATCH('Stata dataset (nominal)'!AA$1,'Cyclical_after overrides'!$A$1:$BD$1,0))), "")</f>
        <v>656.74099999999999</v>
      </c>
      <c r="AB77" s="179">
        <f>INDEX(Depreciation!$U$5:$U$318, MATCH('Stata dataset (nominal)'!$A77, Depreciation!$A$5:$A$318, 0))</f>
        <v>7.5149999999999997</v>
      </c>
      <c r="AC77" s="180">
        <f t="shared" si="2"/>
        <v>6.78</v>
      </c>
      <c r="AD77" s="72">
        <f>INDEX(Recharges!$V$5:$V$318, MATCH('Stata dataset (nominal)'!$A77, Recharges!$A$5:$A$318, 0))</f>
        <v>1.345</v>
      </c>
    </row>
    <row r="78" spans="1:30" x14ac:dyDescent="0.4">
      <c r="A78" s="160" t="str">
        <f t="shared" si="0"/>
        <v>SRN25</v>
      </c>
      <c r="B78" s="160" t="s">
        <v>301</v>
      </c>
      <c r="C78" s="160" t="s">
        <v>516</v>
      </c>
      <c r="D78" s="179">
        <f>_xlfn.IFNA(IF($C78 &gt; "2023-24", INDEX(PR24_after_overrides!$D$3:$AU$128, MATCH('Stata dataset (nominal)'!$A78, PR24_after_overrides!$A$3:$A$128, 0), MATCH('Stata dataset (nominal)'!D$1, PR24_after_overrides!$D$2:$AU$2, 0)), INDEX('Cyclical_after overrides'!$A$1:$BD$245,MATCH('Stata dataset (nominal)'!$A78,'Cyclical_after overrides'!$A$1:$A$245,0),MATCH('Stata dataset (nominal)'!D$1,'Cyclical_after overrides'!$A$1:$BD$1,0))), "")</f>
        <v>0.91988038128465488</v>
      </c>
      <c r="E78" s="179">
        <f>_xlfn.IFNA(IF($C78 &gt; "2023-24", INDEX(PR24_after_overrides!$D$3:$AU$128, MATCH('Stata dataset (nominal)'!$A78, PR24_after_overrides!$A$3:$A$128, 0), MATCH('Stata dataset (nominal)'!E$1, PR24_after_overrides!$D$2:$AU$2, 0)), INDEX('Cyclical_after overrides'!$A$1:$BD$245,MATCH('Stata dataset (nominal)'!$A78,'Cyclical_after overrides'!$A$1:$A$245,0),MATCH('Stata dataset (nominal)'!E$1,'Cyclical_after overrides'!$A$1:$BD$1,0))), "")</f>
        <v>24.565150491026085</v>
      </c>
      <c r="F78" s="179">
        <f>_xlfn.IFNA(IF($C78 &gt; "2023-24", INDEX(PR24_after_overrides!$D$3:$AU$128, MATCH('Stata dataset (nominal)'!$A78, PR24_after_overrides!$A$3:$A$128, 0), MATCH('Stata dataset (nominal)'!F$1, PR24_after_overrides!$D$2:$AU$2, 0)), INDEX('Cyclical_after overrides'!$A$1:$BD$245,MATCH('Stata dataset (nominal)'!$A78,'Cyclical_after overrides'!$A$1:$A$245,0),MATCH('Stata dataset (nominal)'!F$1,'Cyclical_after overrides'!$A$1:$BD$1,0))), "")</f>
        <v>8.5467634270233681</v>
      </c>
      <c r="G78" s="179">
        <f>_xlfn.IFNA(IF($C78 &gt; "2023-24", INDEX(PR24_after_overrides!$D$3:$AU$128, MATCH('Stata dataset (nominal)'!$A78, PR24_after_overrides!$A$3:$A$128, 0), MATCH('Stata dataset (nominal)'!G$1, PR24_after_overrides!$D$2:$AU$2, 0)), INDEX('Cyclical_after overrides'!$A$1:$BD$245,MATCH('Stata dataset (nominal)'!$A78,'Cyclical_after overrides'!$A$1:$A$245,0),MATCH('Stata dataset (nominal)'!G$1,'Cyclical_after overrides'!$A$1:$BD$1,0))), "")</f>
        <v>12.912548459194044</v>
      </c>
      <c r="H78" s="179">
        <f>_xlfn.IFNA(IF($C78 &gt; "2023-24", INDEX(PR24_after_overrides!$D$3:$AU$128, MATCH('Stata dataset (nominal)'!$A78, PR24_after_overrides!$A$3:$A$128, 0), MATCH('Stata dataset (nominal)'!H$1, PR24_after_overrides!$D$2:$AU$2, 0)), INDEX('Cyclical_after overrides'!$A$1:$BD$245,MATCH('Stata dataset (nominal)'!$A78,'Cyclical_after overrides'!$A$1:$A$245,0),MATCH('Stata dataset (nominal)'!H$1,'Cyclical_after overrides'!$A$1:$BD$1,0))), "")</f>
        <v>3.6483004402302752</v>
      </c>
      <c r="I78" s="179">
        <f>_xlfn.IFNA(IF($C78 &gt; "2023-24", INDEX(PR24_after_overrides!$D$3:$AU$128, MATCH('Stata dataset (nominal)'!$A78, PR24_after_overrides!$A$3:$A$128, 0), MATCH('Stata dataset (nominal)'!I$1, PR24_after_overrides!$D$2:$AU$2, 0)), INDEX('Cyclical_after overrides'!$A$1:$BD$245,MATCH('Stata dataset (nominal)'!$A78,'Cyclical_after overrides'!$A$1:$A$245,0),MATCH('Stata dataset (nominal)'!I$1,'Cyclical_after overrides'!$A$1:$BD$1,0))), "")</f>
        <v>4.8560661699966143</v>
      </c>
      <c r="J78" s="179">
        <f>_xlfn.IFNA(IF($C78 &gt; "2023-24", INDEX(PR24_after_overrides!$D$3:$AU$128, MATCH('Stata dataset (nominal)'!$A78, PR24_after_overrides!$A$3:$A$128, 0), MATCH('Stata dataset (nominal)'!J$1, PR24_after_overrides!$D$2:$AU$2, 0)), INDEX('Cyclical_after overrides'!$A$1:$BD$245,MATCH('Stata dataset (nominal)'!$A78,'Cyclical_after overrides'!$A$1:$A$245,0),MATCH('Stata dataset (nominal)'!J$1,'Cyclical_after overrides'!$A$1:$BD$1,0))), "")</f>
        <v>2.7177446664409084E-2</v>
      </c>
      <c r="K78" s="179" t="str">
        <f>_xlfn.IFNA(IF($C78 &gt; "2023-24", INDEX(PR24_after_overrides!$D$3:$AU$128, MATCH('Stata dataset (nominal)'!$A78, PR24_after_overrides!$A$3:$A$128, 0), MATCH('Stata dataset (nominal)'!K$1, PR24_after_overrides!$D$2:$AU$2, 0)), INDEX('Cyclical_after overrides'!$A$1:$BD$245,MATCH('Stata dataset (nominal)'!$A78,'Cyclical_after overrides'!$A$1:$A$245,0),MATCH('Stata dataset (nominal)'!K$1,'Cyclical_after overrides'!$A$1:$BD$1,0))), "")</f>
        <v/>
      </c>
      <c r="L78" s="179">
        <f>_xlfn.IFNA(IF($C78 &gt; "2023-24", INDEX(PR24_after_overrides!$D$3:$AU$128, MATCH('Stata dataset (nominal)'!$A78, PR24_after_overrides!$A$3:$A$128, 0), MATCH('Stata dataset (nominal)'!L$1, PR24_after_overrides!$D$2:$AU$2, 0)), INDEX('Cyclical_after overrides'!$A$1:$BD$245,MATCH('Stata dataset (nominal)'!$A78,'Cyclical_after overrides'!$A$1:$A$245,0),MATCH('Stata dataset (nominal)'!L$1,'Cyclical_after overrides'!$A$1:$BD$1,0))), "")</f>
        <v>0</v>
      </c>
      <c r="M78" s="179">
        <f>_xlfn.IFNA(IF($C78 &gt; "2023-24", INDEX(PR24_after_overrides!$D$3:$AU$128, MATCH('Stata dataset (nominal)'!$A78, PR24_after_overrides!$A$3:$A$128, 0), MATCH('Stata dataset (nominal)'!M$1, PR24_after_overrides!$D$2:$AU$2, 0)), INDEX('Cyclical_after overrides'!$A$1:$BD$245,MATCH('Stata dataset (nominal)'!$A78,'Cyclical_after overrides'!$A$1:$A$245,0),MATCH('Stata dataset (nominal)'!M$1,'Cyclical_after overrides'!$A$1:$BD$1,0))), "")</f>
        <v>2.3568281747375561</v>
      </c>
      <c r="N78" s="179">
        <f>_xlfn.IFNA(IF($C78 &gt; "2023-24", INDEX(PR24_after_overrides!$D$3:$AU$128, MATCH('Stata dataset (nominal)'!$A78, PR24_after_overrides!$A$3:$A$128, 0), MATCH('Stata dataset (nominal)'!N$1, PR24_after_overrides!$D$2:$AU$2, 0)), INDEX('Cyclical_after overrides'!$A$1:$BD$245,MATCH('Stata dataset (nominal)'!$A78,'Cyclical_after overrides'!$A$1:$A$245,0),MATCH('Stata dataset (nominal)'!N$1,'Cyclical_after overrides'!$A$1:$BD$1,0))), "")</f>
        <v>0</v>
      </c>
      <c r="O78" s="179">
        <f>_xlfn.IFNA(IF($C78 &gt; "2023-24", INDEX(PR24_after_overrides!$D$3:$AU$128, MATCH('Stata dataset (nominal)'!$A78, PR24_after_overrides!$A$3:$A$128, 0), MATCH('Stata dataset (nominal)'!O$1, PR24_after_overrides!$D$2:$AU$2, 0)), INDEX('Cyclical_after overrides'!$A$1:$BD$245,MATCH('Stata dataset (nominal)'!$A78,'Cyclical_after overrides'!$A$1:$A$245,0),MATCH('Stata dataset (nominal)'!O$1,'Cyclical_after overrides'!$A$1:$BD$1,0))), "")</f>
        <v>15.615</v>
      </c>
      <c r="P78" s="179">
        <f>_xlfn.IFNA(IF($C78 &gt; "2023-24", INDEX(PR24_after_overrides!$D$3:$AU$128, MATCH('Stata dataset (nominal)'!$A78, PR24_after_overrides!$A$3:$A$128, 0), MATCH('Stata dataset (nominal)'!P$1, PR24_after_overrides!$D$2:$AU$2, 0)), INDEX('Cyclical_after overrides'!$A$1:$BD$245,MATCH('Stata dataset (nominal)'!$A78,'Cyclical_after overrides'!$A$1:$A$245,0),MATCH('Stata dataset (nominal)'!P$1,'Cyclical_after overrides'!$A$1:$BD$1,0))), "")</f>
        <v>250.04599999999999</v>
      </c>
      <c r="Q78" s="179">
        <f>_xlfn.IFNA(IF($C78 &gt; "2023-24", INDEX(PR24_after_overrides!$D$3:$AU$128, MATCH('Stata dataset (nominal)'!$A78, PR24_after_overrides!$A$3:$A$128, 0), MATCH('Stata dataset (nominal)'!Q$1, PR24_after_overrides!$D$2:$AU$2, 0)), INDEX('Cyclical_after overrides'!$A$1:$BD$245,MATCH('Stata dataset (nominal)'!$A78,'Cyclical_after overrides'!$A$1:$A$245,0),MATCH('Stata dataset (nominal)'!Q$1,'Cyclical_after overrides'!$A$1:$BD$1,0))), "")</f>
        <v>119.88800000000001</v>
      </c>
      <c r="R78" s="179">
        <f>_xlfn.IFNA(IF($C78 &gt; "2023-24", INDEX(PR24_after_overrides!$D$3:$AU$128, MATCH('Stata dataset (nominal)'!$A78, PR24_after_overrides!$A$3:$A$128, 0), MATCH('Stata dataset (nominal)'!R$1, PR24_after_overrides!$D$2:$AU$2, 0)), INDEX('Cyclical_after overrides'!$A$1:$BD$245,MATCH('Stata dataset (nominal)'!$A78,'Cyclical_after overrides'!$A$1:$A$245,0),MATCH('Stata dataset (nominal)'!R$1,'Cyclical_after overrides'!$A$1:$BD$1,0))), "")</f>
        <v>82.781000000000006</v>
      </c>
      <c r="S78" s="179">
        <f>_xlfn.IFNA(IF($C78 &gt; "2023-24", INDEX(PR24_after_overrides!$D$3:$AU$128, MATCH('Stata dataset (nominal)'!$A78, PR24_after_overrides!$A$3:$A$128, 0), MATCH('Stata dataset (nominal)'!S$1, PR24_after_overrides!$D$2:$AU$2, 0)), INDEX('Cyclical_after overrides'!$A$1:$BD$245,MATCH('Stata dataset (nominal)'!$A78,'Cyclical_after overrides'!$A$1:$A$245,0),MATCH('Stata dataset (nominal)'!S$1,'Cyclical_after overrides'!$A$1:$BD$1,0))), "")</f>
        <v>693.548</v>
      </c>
      <c r="T78" s="179">
        <f>_xlfn.IFNA(IF($C78 &gt; "2023-24", INDEX(PR24_after_overrides!$D$3:$AU$128, MATCH('Stata dataset (nominal)'!$A78, PR24_after_overrides!$A$3:$A$128, 0), MATCH('Stata dataset (nominal)'!T$1, PR24_after_overrides!$D$2:$AU$2, 0)), INDEX('Cyclical_after overrides'!$A$1:$BD$245,MATCH('Stata dataset (nominal)'!$A78,'Cyclical_after overrides'!$A$1:$A$245,0),MATCH('Stata dataset (nominal)'!T$1,'Cyclical_after overrides'!$A$1:$BD$1,0))), "")</f>
        <v>860.322</v>
      </c>
      <c r="U78" s="179" t="str">
        <f>_xlfn.IFNA(IF($C78 &gt; "2023-24", INDEX(PR24_after_overrides!$D$3:$AU$128, MATCH('Stata dataset (nominal)'!$A78, PR24_after_overrides!$A$3:$A$128, 0), MATCH('Stata dataset (nominal)'!U$1, PR24_after_overrides!$D$2:$AU$2, 0)), INDEX('Cyclical_after overrides'!$A$1:$BD$245,MATCH('Stata dataset (nominal)'!$A78,'Cyclical_after overrides'!$A$1:$A$245,0),MATCH('Stata dataset (nominal)'!U$1,'Cyclical_after overrides'!$A$1:$BD$1,0))), "")</f>
        <v/>
      </c>
      <c r="V78" s="179" t="str">
        <f>_xlfn.IFNA(IF($C78 &gt; "2023-24", INDEX(PR24_after_overrides!$D$3:$AU$128, MATCH('Stata dataset (nominal)'!$A78, PR24_after_overrides!$A$3:$A$128, 0), MATCH('Stata dataset (nominal)'!V$1, PR24_after_overrides!$D$2:$AU$2, 0)), INDEX('Cyclical_after overrides'!$A$1:$BD$245,MATCH('Stata dataset (nominal)'!$A78,'Cyclical_after overrides'!$A$1:$A$245,0),MATCH('Stata dataset (nominal)'!V$1,'Cyclical_after overrides'!$A$1:$BD$1,0))), "")</f>
        <v/>
      </c>
      <c r="W78" s="179" t="str">
        <f>_xlfn.IFNA(IF($C78 &gt; "2023-24", INDEX(PR24_after_overrides!$D$3:$AU$128, MATCH('Stata dataset (nominal)'!$A78, PR24_after_overrides!$A$3:$A$128, 0), MATCH('Stata dataset (nominal)'!W$1, PR24_after_overrides!$D$2:$AU$2, 0)), INDEX('Cyclical_after overrides'!$A$1:$BD$245,MATCH('Stata dataset (nominal)'!$A78,'Cyclical_after overrides'!$A$1:$A$245,0),MATCH('Stata dataset (nominal)'!W$1,'Cyclical_after overrides'!$A$1:$BD$1,0))), "")</f>
        <v/>
      </c>
      <c r="X78" s="179" t="str">
        <f>_xlfn.IFNA(IF($C78 &gt; "2023-24", INDEX(PR24_after_overrides!$D$3:$AU$128, MATCH('Stata dataset (nominal)'!$A78, PR24_after_overrides!$A$3:$A$128, 0), MATCH('Stata dataset (nominal)'!X$1, PR24_after_overrides!$D$2:$AU$2, 0)), INDEX('Cyclical_after overrides'!$A$1:$BD$245,MATCH('Stata dataset (nominal)'!$A78,'Cyclical_after overrides'!$A$1:$A$245,0),MATCH('Stata dataset (nominal)'!X$1,'Cyclical_after overrides'!$A$1:$BD$1,0))), "")</f>
        <v/>
      </c>
      <c r="Y78" s="179" t="str">
        <f>_xlfn.IFNA(IF($C78 &gt; "2023-24", INDEX(PR24_after_overrides!$D$3:$AU$128, MATCH('Stata dataset (nominal)'!$A78, PR24_after_overrides!$A$3:$A$128, 0), MATCH('Stata dataset (nominal)'!Y$1, PR24_after_overrides!$D$2:$AU$2, 0)), INDEX('Cyclical_after overrides'!$A$1:$BD$245,MATCH('Stata dataset (nominal)'!$A78,'Cyclical_after overrides'!$A$1:$A$245,0),MATCH('Stata dataset (nominal)'!Y$1,'Cyclical_after overrides'!$A$1:$BD$1,0))), "")</f>
        <v/>
      </c>
      <c r="Z78" s="179" t="str">
        <f>_xlfn.IFNA(IF($C78 &gt; "2023-24", INDEX(PR24_after_overrides!$D$3:$AU$128, MATCH('Stata dataset (nominal)'!$A78, PR24_after_overrides!$A$3:$A$128, 0), MATCH('Stata dataset (nominal)'!Z$1, PR24_after_overrides!$D$2:$AU$2, 0)), INDEX('Cyclical_after overrides'!$A$1:$BD$245,MATCH('Stata dataset (nominal)'!$A78,'Cyclical_after overrides'!$A$1:$A$245,0),MATCH('Stata dataset (nominal)'!Z$1,'Cyclical_after overrides'!$A$1:$BD$1,0))), "")</f>
        <v/>
      </c>
      <c r="AA78" s="179">
        <f>_xlfn.IFNA(IF($C78 &gt; "2023-24", INDEX(PR24_after_overrides!$D$3:$AU$128, MATCH('Stata dataset (nominal)'!$A78, PR24_after_overrides!$A$3:$A$128, 0), MATCH('Stata dataset (nominal)'!AA$1, PR24_after_overrides!$D$2:$AU$2, 0)), INDEX('Cyclical_after overrides'!$A$1:$BD$245,MATCH('Stata dataset (nominal)'!$A78,'Cyclical_after overrides'!$A$1:$A$245,0),MATCH('Stata dataset (nominal)'!AA$1,'Cyclical_after overrides'!$A$1:$BD$1,0))), "")</f>
        <v>718.04509960040662</v>
      </c>
      <c r="AB78" s="179">
        <f>INDEX(Depreciation!$U$5:$U$318, MATCH('Stata dataset (nominal)'!$A78, Depreciation!$A$5:$A$318, 0))</f>
        <v>9.8012743650524925</v>
      </c>
      <c r="AC78" s="180" t="str">
        <f t="shared" si="2"/>
        <v/>
      </c>
      <c r="AD78" s="72">
        <f>INDEX(Recharges!$V$5:$V$318, MATCH('Stata dataset (nominal)'!$A78, Recharges!$A$5:$A$318, 0))</f>
        <v>1.8284986115814432</v>
      </c>
    </row>
    <row r="79" spans="1:30" x14ac:dyDescent="0.4">
      <c r="A79" s="160" t="str">
        <f t="shared" si="0"/>
        <v>SRN26</v>
      </c>
      <c r="B79" s="160" t="s">
        <v>301</v>
      </c>
      <c r="C79" s="160" t="s">
        <v>518</v>
      </c>
      <c r="D79" s="179">
        <f>_xlfn.IFNA(IF($C79 &gt; "2023-24", INDEX(PR24_after_overrides!$D$3:$AU$128, MATCH('Stata dataset (nominal)'!$A79, PR24_after_overrides!$A$3:$A$128, 0), MATCH('Stata dataset (nominal)'!D$1, PR24_after_overrides!$D$2:$AU$2, 0)), INDEX('Cyclical_after overrides'!$A$1:$BD$245,MATCH('Stata dataset (nominal)'!$A79,'Cyclical_after overrides'!$A$1:$A$245,0),MATCH('Stata dataset (nominal)'!D$1,'Cyclical_after overrides'!$A$1:$BD$1,0))), "")</f>
        <v>0.8977866958530949</v>
      </c>
      <c r="E79" s="179">
        <f>_xlfn.IFNA(IF($C79 &gt; "2023-24", INDEX(PR24_after_overrides!$D$3:$AU$128, MATCH('Stata dataset (nominal)'!$A79, PR24_after_overrides!$A$3:$A$128, 0), MATCH('Stata dataset (nominal)'!E$1, PR24_after_overrides!$D$2:$AU$2, 0)), INDEX('Cyclical_after overrides'!$A$1:$BD$245,MATCH('Stata dataset (nominal)'!$A79,'Cyclical_after overrides'!$A$1:$A$245,0),MATCH('Stata dataset (nominal)'!E$1,'Cyclical_after overrides'!$A$1:$BD$1,0))), "")</f>
        <v>42.178170132069084</v>
      </c>
      <c r="F79" s="179">
        <f>_xlfn.IFNA(IF($C79 &gt; "2023-24", INDEX(PR24_after_overrides!$D$3:$AU$128, MATCH('Stata dataset (nominal)'!$A79, PR24_after_overrides!$A$3:$A$128, 0), MATCH('Stata dataset (nominal)'!F$1, PR24_after_overrides!$D$2:$AU$2, 0)), INDEX('Cyclical_after overrides'!$A$1:$BD$245,MATCH('Stata dataset (nominal)'!$A79,'Cyclical_after overrides'!$A$1:$A$245,0),MATCH('Stata dataset (nominal)'!F$1,'Cyclical_after overrides'!$A$1:$BD$1,0))), "")</f>
        <v>7.8637832712495772</v>
      </c>
      <c r="G79" s="179">
        <f>_xlfn.IFNA(IF($C79 &gt; "2023-24", INDEX(PR24_after_overrides!$D$3:$AU$128, MATCH('Stata dataset (nominal)'!$A79, PR24_after_overrides!$A$3:$A$128, 0), MATCH('Stata dataset (nominal)'!G$1, PR24_after_overrides!$D$2:$AU$2, 0)), INDEX('Cyclical_after overrides'!$A$1:$BD$245,MATCH('Stata dataset (nominal)'!$A79,'Cyclical_after overrides'!$A$1:$A$245,0),MATCH('Stata dataset (nominal)'!G$1,'Cyclical_after overrides'!$A$1:$BD$1,0))), "")</f>
        <v>31.767011175076195</v>
      </c>
      <c r="H79" s="179">
        <f>_xlfn.IFNA(IF($C79 &gt; "2023-24", INDEX(PR24_after_overrides!$D$3:$AU$128, MATCH('Stata dataset (nominal)'!$A79, PR24_after_overrides!$A$3:$A$128, 0), MATCH('Stata dataset (nominal)'!H$1, PR24_after_overrides!$D$2:$AU$2, 0)), INDEX('Cyclical_after overrides'!$A$1:$BD$245,MATCH('Stata dataset (nominal)'!$A79,'Cyclical_after overrides'!$A$1:$A$245,0),MATCH('Stata dataset (nominal)'!H$1,'Cyclical_after overrides'!$A$1:$BD$1,0))), "")</f>
        <v>4.3885702675245515</v>
      </c>
      <c r="I79" s="179">
        <f>_xlfn.IFNA(IF($C79 &gt; "2023-24", INDEX(PR24_after_overrides!$D$3:$AU$128, MATCH('Stata dataset (nominal)'!$A79, PR24_after_overrides!$A$3:$A$128, 0), MATCH('Stata dataset (nominal)'!I$1, PR24_after_overrides!$D$2:$AU$2, 0)), INDEX('Cyclical_after overrides'!$A$1:$BD$245,MATCH('Stata dataset (nominal)'!$A79,'Cyclical_after overrides'!$A$1:$A$245,0),MATCH('Stata dataset (nominal)'!I$1,'Cyclical_after overrides'!$A$1:$BD$1,0))), "")</f>
        <v>5.9435053166271601</v>
      </c>
      <c r="J79" s="179">
        <f>_xlfn.IFNA(IF($C79 &gt; "2023-24", INDEX(PR24_after_overrides!$D$3:$AU$128, MATCH('Stata dataset (nominal)'!$A79, PR24_after_overrides!$A$3:$A$128, 0), MATCH('Stata dataset (nominal)'!J$1, PR24_after_overrides!$D$2:$AU$2, 0)), INDEX('Cyclical_after overrides'!$A$1:$BD$245,MATCH('Stata dataset (nominal)'!$A79,'Cyclical_after overrides'!$A$1:$A$245,0),MATCH('Stata dataset (nominal)'!J$1,'Cyclical_after overrides'!$A$1:$BD$1,0))), "")</f>
        <v>3.675706061632239E-2</v>
      </c>
      <c r="K79" s="179" t="str">
        <f>_xlfn.IFNA(IF($C79 &gt; "2023-24", INDEX(PR24_after_overrides!$D$3:$AU$128, MATCH('Stata dataset (nominal)'!$A79, PR24_after_overrides!$A$3:$A$128, 0), MATCH('Stata dataset (nominal)'!K$1, PR24_after_overrides!$D$2:$AU$2, 0)), INDEX('Cyclical_after overrides'!$A$1:$BD$245,MATCH('Stata dataset (nominal)'!$A79,'Cyclical_after overrides'!$A$1:$A$245,0),MATCH('Stata dataset (nominal)'!K$1,'Cyclical_after overrides'!$A$1:$BD$1,0))), "")</f>
        <v/>
      </c>
      <c r="L79" s="179">
        <f>_xlfn.IFNA(IF($C79 &gt; "2023-24", INDEX(PR24_after_overrides!$D$3:$AU$128, MATCH('Stata dataset (nominal)'!$A79, PR24_after_overrides!$A$3:$A$128, 0), MATCH('Stata dataset (nominal)'!L$1, PR24_after_overrides!$D$2:$AU$2, 0)), INDEX('Cyclical_after overrides'!$A$1:$BD$245,MATCH('Stata dataset (nominal)'!$A79,'Cyclical_after overrides'!$A$1:$A$245,0),MATCH('Stata dataset (nominal)'!L$1,'Cyclical_after overrides'!$A$1:$BD$1,0))), "")</f>
        <v>0</v>
      </c>
      <c r="M79" s="179">
        <f>_xlfn.IFNA(IF($C79 &gt; "2023-24", INDEX(PR24_after_overrides!$D$3:$AU$128, MATCH('Stata dataset (nominal)'!$A79, PR24_after_overrides!$A$3:$A$128, 0), MATCH('Stata dataset (nominal)'!M$1, PR24_after_overrides!$D$2:$AU$2, 0)), INDEX('Cyclical_after overrides'!$A$1:$BD$245,MATCH('Stata dataset (nominal)'!$A79,'Cyclical_after overrides'!$A$1:$A$245,0),MATCH('Stata dataset (nominal)'!M$1,'Cyclical_after overrides'!$A$1:$BD$1,0))), "")</f>
        <v>2.7846258042668475</v>
      </c>
      <c r="N79" s="179">
        <f>_xlfn.IFNA(IF($C79 &gt; "2023-24", INDEX(PR24_after_overrides!$D$3:$AU$128, MATCH('Stata dataset (nominal)'!$A79, PR24_after_overrides!$A$3:$A$128, 0), MATCH('Stata dataset (nominal)'!N$1, PR24_after_overrides!$D$2:$AU$2, 0)), INDEX('Cyclical_after overrides'!$A$1:$BD$245,MATCH('Stata dataset (nominal)'!$A79,'Cyclical_after overrides'!$A$1:$A$245,0),MATCH('Stata dataset (nominal)'!N$1,'Cyclical_after overrides'!$A$1:$BD$1,0))), "")</f>
        <v>0</v>
      </c>
      <c r="O79" s="179">
        <f>_xlfn.IFNA(IF($C79 &gt; "2023-24", INDEX(PR24_after_overrides!$D$3:$AU$128, MATCH('Stata dataset (nominal)'!$A79, PR24_after_overrides!$A$3:$A$128, 0), MATCH('Stata dataset (nominal)'!O$1, PR24_after_overrides!$D$2:$AU$2, 0)), INDEX('Cyclical_after overrides'!$A$1:$BD$245,MATCH('Stata dataset (nominal)'!$A79,'Cyclical_after overrides'!$A$1:$A$245,0),MATCH('Stata dataset (nominal)'!O$1,'Cyclical_after overrides'!$A$1:$BD$1,0))), "")</f>
        <v>14.832000000000001</v>
      </c>
      <c r="P79" s="179">
        <f>_xlfn.IFNA(IF($C79 &gt; "2023-24", INDEX(PR24_after_overrides!$D$3:$AU$128, MATCH('Stata dataset (nominal)'!$A79, PR24_after_overrides!$A$3:$A$128, 0), MATCH('Stata dataset (nominal)'!P$1, PR24_after_overrides!$D$2:$AU$2, 0)), INDEX('Cyclical_after overrides'!$A$1:$BD$245,MATCH('Stata dataset (nominal)'!$A79,'Cyclical_after overrides'!$A$1:$A$245,0),MATCH('Stata dataset (nominal)'!P$1,'Cyclical_after overrides'!$A$1:$BD$1,0))), "")</f>
        <v>250.04599999999999</v>
      </c>
      <c r="Q79" s="179">
        <f>_xlfn.IFNA(IF($C79 &gt; "2023-24", INDEX(PR24_after_overrides!$D$3:$AU$128, MATCH('Stata dataset (nominal)'!$A79, PR24_after_overrides!$A$3:$A$128, 0), MATCH('Stata dataset (nominal)'!Q$1, PR24_after_overrides!$D$2:$AU$2, 0)), INDEX('Cyclical_after overrides'!$A$1:$BD$245,MATCH('Stata dataset (nominal)'!$A79,'Cyclical_after overrides'!$A$1:$A$245,0),MATCH('Stata dataset (nominal)'!Q$1,'Cyclical_after overrides'!$A$1:$BD$1,0))), "")</f>
        <v>119.581</v>
      </c>
      <c r="R79" s="179">
        <f>_xlfn.IFNA(IF($C79 &gt; "2023-24", INDEX(PR24_after_overrides!$D$3:$AU$128, MATCH('Stata dataset (nominal)'!$A79, PR24_after_overrides!$A$3:$A$128, 0), MATCH('Stata dataset (nominal)'!R$1, PR24_after_overrides!$D$2:$AU$2, 0)), INDEX('Cyclical_after overrides'!$A$1:$BD$245,MATCH('Stata dataset (nominal)'!$A79,'Cyclical_after overrides'!$A$1:$A$245,0),MATCH('Stata dataset (nominal)'!R$1,'Cyclical_after overrides'!$A$1:$BD$1,0))), "")</f>
        <v>84.159000000000006</v>
      </c>
      <c r="S79" s="179">
        <f>_xlfn.IFNA(IF($C79 &gt; "2023-24", INDEX(PR24_after_overrides!$D$3:$AU$128, MATCH('Stata dataset (nominal)'!$A79, PR24_after_overrides!$A$3:$A$128, 0), MATCH('Stata dataset (nominal)'!S$1, PR24_after_overrides!$D$2:$AU$2, 0)), INDEX('Cyclical_after overrides'!$A$1:$BD$245,MATCH('Stata dataset (nominal)'!$A79,'Cyclical_after overrides'!$A$1:$A$245,0),MATCH('Stata dataset (nominal)'!S$1,'Cyclical_after overrides'!$A$1:$BD$1,0))), "")</f>
        <v>701.41099999999994</v>
      </c>
      <c r="T79" s="179">
        <f>_xlfn.IFNA(IF($C79 &gt; "2023-24", INDEX(PR24_after_overrides!$D$3:$AU$128, MATCH('Stata dataset (nominal)'!$A79, PR24_after_overrides!$A$3:$A$128, 0), MATCH('Stata dataset (nominal)'!T$1, PR24_after_overrides!$D$2:$AU$2, 0)), INDEX('Cyclical_after overrides'!$A$1:$BD$245,MATCH('Stata dataset (nominal)'!$A79,'Cyclical_after overrides'!$A$1:$A$245,0),MATCH('Stata dataset (nominal)'!T$1,'Cyclical_after overrides'!$A$1:$BD$1,0))), "")</f>
        <v>876.87599999999998</v>
      </c>
      <c r="U79" s="179" t="str">
        <f>_xlfn.IFNA(IF($C79 &gt; "2023-24", INDEX(PR24_after_overrides!$D$3:$AU$128, MATCH('Stata dataset (nominal)'!$A79, PR24_after_overrides!$A$3:$A$128, 0), MATCH('Stata dataset (nominal)'!U$1, PR24_after_overrides!$D$2:$AU$2, 0)), INDEX('Cyclical_after overrides'!$A$1:$BD$245,MATCH('Stata dataset (nominal)'!$A79,'Cyclical_after overrides'!$A$1:$A$245,0),MATCH('Stata dataset (nominal)'!U$1,'Cyclical_after overrides'!$A$1:$BD$1,0))), "")</f>
        <v/>
      </c>
      <c r="V79" s="179" t="str">
        <f>_xlfn.IFNA(IF($C79 &gt; "2023-24", INDEX(PR24_after_overrides!$D$3:$AU$128, MATCH('Stata dataset (nominal)'!$A79, PR24_after_overrides!$A$3:$A$128, 0), MATCH('Stata dataset (nominal)'!V$1, PR24_after_overrides!$D$2:$AU$2, 0)), INDEX('Cyclical_after overrides'!$A$1:$BD$245,MATCH('Stata dataset (nominal)'!$A79,'Cyclical_after overrides'!$A$1:$A$245,0),MATCH('Stata dataset (nominal)'!V$1,'Cyclical_after overrides'!$A$1:$BD$1,0))), "")</f>
        <v/>
      </c>
      <c r="W79" s="179" t="str">
        <f>_xlfn.IFNA(IF($C79 &gt; "2023-24", INDEX(PR24_after_overrides!$D$3:$AU$128, MATCH('Stata dataset (nominal)'!$A79, PR24_after_overrides!$A$3:$A$128, 0), MATCH('Stata dataset (nominal)'!W$1, PR24_after_overrides!$D$2:$AU$2, 0)), INDEX('Cyclical_after overrides'!$A$1:$BD$245,MATCH('Stata dataset (nominal)'!$A79,'Cyclical_after overrides'!$A$1:$A$245,0),MATCH('Stata dataset (nominal)'!W$1,'Cyclical_after overrides'!$A$1:$BD$1,0))), "")</f>
        <v/>
      </c>
      <c r="X79" s="179" t="str">
        <f>_xlfn.IFNA(IF($C79 &gt; "2023-24", INDEX(PR24_after_overrides!$D$3:$AU$128, MATCH('Stata dataset (nominal)'!$A79, PR24_after_overrides!$A$3:$A$128, 0), MATCH('Stata dataset (nominal)'!X$1, PR24_after_overrides!$D$2:$AU$2, 0)), INDEX('Cyclical_after overrides'!$A$1:$BD$245,MATCH('Stata dataset (nominal)'!$A79,'Cyclical_after overrides'!$A$1:$A$245,0),MATCH('Stata dataset (nominal)'!X$1,'Cyclical_after overrides'!$A$1:$BD$1,0))), "")</f>
        <v/>
      </c>
      <c r="Y79" s="179" t="str">
        <f>_xlfn.IFNA(IF($C79 &gt; "2023-24", INDEX(PR24_after_overrides!$D$3:$AU$128, MATCH('Stata dataset (nominal)'!$A79, PR24_after_overrides!$A$3:$A$128, 0), MATCH('Stata dataset (nominal)'!Y$1, PR24_after_overrides!$D$2:$AU$2, 0)), INDEX('Cyclical_after overrides'!$A$1:$BD$245,MATCH('Stata dataset (nominal)'!$A79,'Cyclical_after overrides'!$A$1:$A$245,0),MATCH('Stata dataset (nominal)'!Y$1,'Cyclical_after overrides'!$A$1:$BD$1,0))), "")</f>
        <v/>
      </c>
      <c r="Z79" s="179" t="str">
        <f>_xlfn.IFNA(IF($C79 &gt; "2023-24", INDEX(PR24_after_overrides!$D$3:$AU$128, MATCH('Stata dataset (nominal)'!$A79, PR24_after_overrides!$A$3:$A$128, 0), MATCH('Stata dataset (nominal)'!Z$1, PR24_after_overrides!$D$2:$AU$2, 0)), INDEX('Cyclical_after overrides'!$A$1:$BD$245,MATCH('Stata dataset (nominal)'!$A79,'Cyclical_after overrides'!$A$1:$A$245,0),MATCH('Stata dataset (nominal)'!Z$1,'Cyclical_after overrides'!$A$1:$BD$1,0))), "")</f>
        <v/>
      </c>
      <c r="AA79" s="179">
        <f>_xlfn.IFNA(IF($C79 &gt; "2023-24", INDEX(PR24_after_overrides!$D$3:$AU$128, MATCH('Stata dataset (nominal)'!$A79, PR24_after_overrides!$A$3:$A$128, 0), MATCH('Stata dataset (nominal)'!AA$1, PR24_after_overrides!$D$2:$AU$2, 0)), INDEX('Cyclical_after overrides'!$A$1:$BD$245,MATCH('Stata dataset (nominal)'!$A79,'Cyclical_after overrides'!$A$1:$A$245,0),MATCH('Stata dataset (nominal)'!AA$1,'Cyclical_after overrides'!$A$1:$BD$1,0))), "")</f>
        <v>1009.9347697934304</v>
      </c>
      <c r="AB79" s="179">
        <f>INDEX(Depreciation!$U$5:$U$318, MATCH('Stata dataset (nominal)'!$A79, Depreciation!$A$5:$A$318, 0))</f>
        <v>5.4300203183203521</v>
      </c>
      <c r="AC79" s="180" t="str">
        <f t="shared" si="2"/>
        <v/>
      </c>
      <c r="AD79" s="72">
        <f>INDEX(Recharges!$V$5:$V$318, MATCH('Stata dataset (nominal)'!$A79, Recharges!$A$5:$A$318, 0))</f>
        <v>1.4056791059939047</v>
      </c>
    </row>
    <row r="80" spans="1:30" x14ac:dyDescent="0.4">
      <c r="A80" s="160" t="str">
        <f t="shared" si="0"/>
        <v>SRN27</v>
      </c>
      <c r="B80" s="160" t="s">
        <v>301</v>
      </c>
      <c r="C80" s="160" t="s">
        <v>519</v>
      </c>
      <c r="D80" s="179">
        <f>_xlfn.IFNA(IF($C80 &gt; "2023-24", INDEX(PR24_after_overrides!$D$3:$AU$128, MATCH('Stata dataset (nominal)'!$A80, PR24_after_overrides!$A$3:$A$128, 0), MATCH('Stata dataset (nominal)'!D$1, PR24_after_overrides!$D$2:$AU$2, 0)), INDEX('Cyclical_after overrides'!$A$1:$BD$245,MATCH('Stata dataset (nominal)'!$A80,'Cyclical_after overrides'!$A$1:$A$245,0),MATCH('Stata dataset (nominal)'!D$1,'Cyclical_after overrides'!$A$1:$BD$1,0))), "")</f>
        <v>0.88017883755588677</v>
      </c>
      <c r="E80" s="179">
        <f>_xlfn.IFNA(IF($C80 &gt; "2023-24", INDEX(PR24_after_overrides!$D$3:$AU$128, MATCH('Stata dataset (nominal)'!$A80, PR24_after_overrides!$A$3:$A$128, 0), MATCH('Stata dataset (nominal)'!E$1, PR24_after_overrides!$D$2:$AU$2, 0)), INDEX('Cyclical_after overrides'!$A$1:$BD$245,MATCH('Stata dataset (nominal)'!$A80,'Cyclical_after overrides'!$A$1:$A$245,0),MATCH('Stata dataset (nominal)'!E$1,'Cyclical_after overrides'!$A$1:$BD$1,0))), "")</f>
        <v>44.468235692516082</v>
      </c>
      <c r="F80" s="179">
        <f>_xlfn.IFNA(IF($C80 &gt; "2023-24", INDEX(PR24_after_overrides!$D$3:$AU$128, MATCH('Stata dataset (nominal)'!$A80, PR24_after_overrides!$A$3:$A$128, 0), MATCH('Stata dataset (nominal)'!F$1, PR24_after_overrides!$D$2:$AU$2, 0)), INDEX('Cyclical_after overrides'!$A$1:$BD$245,MATCH('Stata dataset (nominal)'!$A80,'Cyclical_after overrides'!$A$1:$A$245,0),MATCH('Stata dataset (nominal)'!F$1,'Cyclical_after overrides'!$A$1:$BD$1,0))), "")</f>
        <v>9.0777006434134773</v>
      </c>
      <c r="G80" s="179">
        <f>_xlfn.IFNA(IF($C80 &gt; "2023-24", INDEX(PR24_after_overrides!$D$3:$AU$128, MATCH('Stata dataset (nominal)'!$A80, PR24_after_overrides!$A$3:$A$128, 0), MATCH('Stata dataset (nominal)'!G$1, PR24_after_overrides!$D$2:$AU$2, 0)), INDEX('Cyclical_after overrides'!$A$1:$BD$245,MATCH('Stata dataset (nominal)'!$A80,'Cyclical_after overrides'!$A$1:$A$245,0),MATCH('Stata dataset (nominal)'!G$1,'Cyclical_after overrides'!$A$1:$BD$1,0))), "")</f>
        <v>29.097495767016593</v>
      </c>
      <c r="H80" s="179">
        <f>_xlfn.IFNA(IF($C80 &gt; "2023-24", INDEX(PR24_after_overrides!$D$3:$AU$128, MATCH('Stata dataset (nominal)'!$A80, PR24_after_overrides!$A$3:$A$128, 0), MATCH('Stata dataset (nominal)'!H$1, PR24_after_overrides!$D$2:$AU$2, 0)), INDEX('Cyclical_after overrides'!$A$1:$BD$245,MATCH('Stata dataset (nominal)'!$A80,'Cyclical_after overrides'!$A$1:$A$245,0),MATCH('Stata dataset (nominal)'!H$1,'Cyclical_after overrides'!$A$1:$BD$1,0))), "")</f>
        <v>3.929883169657975</v>
      </c>
      <c r="I80" s="179">
        <f>_xlfn.IFNA(IF($C80 &gt; "2023-24", INDEX(PR24_after_overrides!$D$3:$AU$128, MATCH('Stata dataset (nominal)'!$A80, PR24_after_overrides!$A$3:$A$128, 0), MATCH('Stata dataset (nominal)'!I$1, PR24_after_overrides!$D$2:$AU$2, 0)), INDEX('Cyclical_after overrides'!$A$1:$BD$245,MATCH('Stata dataset (nominal)'!$A80,'Cyclical_after overrides'!$A$1:$A$245,0),MATCH('Stata dataset (nominal)'!I$1,'Cyclical_after overrides'!$A$1:$BD$1,0))), "")</f>
        <v>6.0624043345750085</v>
      </c>
      <c r="J80" s="179">
        <f>_xlfn.IFNA(IF($C80 &gt; "2023-24", INDEX(PR24_after_overrides!$D$3:$AU$128, MATCH('Stata dataset (nominal)'!$A80, PR24_after_overrides!$A$3:$A$128, 0), MATCH('Stata dataset (nominal)'!J$1, PR24_after_overrides!$D$2:$AU$2, 0)), INDEX('Cyclical_after overrides'!$A$1:$BD$245,MATCH('Stata dataset (nominal)'!$A80,'Cyclical_after overrides'!$A$1:$A$245,0),MATCH('Stata dataset (nominal)'!J$1,'Cyclical_after overrides'!$A$1:$BD$1,0))), "")</f>
        <v>3.7492380629867934E-2</v>
      </c>
      <c r="K80" s="179" t="str">
        <f>_xlfn.IFNA(IF($C80 &gt; "2023-24", INDEX(PR24_after_overrides!$D$3:$AU$128, MATCH('Stata dataset (nominal)'!$A80, PR24_after_overrides!$A$3:$A$128, 0), MATCH('Stata dataset (nominal)'!K$1, PR24_after_overrides!$D$2:$AU$2, 0)), INDEX('Cyclical_after overrides'!$A$1:$BD$245,MATCH('Stata dataset (nominal)'!$A80,'Cyclical_after overrides'!$A$1:$A$245,0),MATCH('Stata dataset (nominal)'!K$1,'Cyclical_after overrides'!$A$1:$BD$1,0))), "")</f>
        <v/>
      </c>
      <c r="L80" s="179">
        <f>_xlfn.IFNA(IF($C80 &gt; "2023-24", INDEX(PR24_after_overrides!$D$3:$AU$128, MATCH('Stata dataset (nominal)'!$A80, PR24_after_overrides!$A$3:$A$128, 0), MATCH('Stata dataset (nominal)'!L$1, PR24_after_overrides!$D$2:$AU$2, 0)), INDEX('Cyclical_after overrides'!$A$1:$BD$245,MATCH('Stata dataset (nominal)'!$A80,'Cyclical_after overrides'!$A$1:$A$245,0),MATCH('Stata dataset (nominal)'!L$1,'Cyclical_after overrides'!$A$1:$BD$1,0))), "")</f>
        <v>0</v>
      </c>
      <c r="M80" s="179">
        <f>_xlfn.IFNA(IF($C80 &gt; "2023-24", INDEX(PR24_after_overrides!$D$3:$AU$128, MATCH('Stata dataset (nominal)'!$A80, PR24_after_overrides!$A$3:$A$128, 0), MATCH('Stata dataset (nominal)'!M$1, PR24_after_overrides!$D$2:$AU$2, 0)), INDEX('Cyclical_after overrides'!$A$1:$BD$245,MATCH('Stata dataset (nominal)'!$A80,'Cyclical_after overrides'!$A$1:$A$245,0),MATCH('Stata dataset (nominal)'!M$1,'Cyclical_after overrides'!$A$1:$BD$1,0))), "")</f>
        <v>1.1361327463596342</v>
      </c>
      <c r="N80" s="179">
        <f>_xlfn.IFNA(IF($C80 &gt; "2023-24", INDEX(PR24_after_overrides!$D$3:$AU$128, MATCH('Stata dataset (nominal)'!$A80, PR24_after_overrides!$A$3:$A$128, 0), MATCH('Stata dataset (nominal)'!N$1, PR24_after_overrides!$D$2:$AU$2, 0)), INDEX('Cyclical_after overrides'!$A$1:$BD$245,MATCH('Stata dataset (nominal)'!$A80,'Cyclical_after overrides'!$A$1:$A$245,0),MATCH('Stata dataset (nominal)'!N$1,'Cyclical_after overrides'!$A$1:$BD$1,0))), "")</f>
        <v>0</v>
      </c>
      <c r="O80" s="179">
        <f>_xlfn.IFNA(IF($C80 &gt; "2023-24", INDEX(PR24_after_overrides!$D$3:$AU$128, MATCH('Stata dataset (nominal)'!$A80, PR24_after_overrides!$A$3:$A$128, 0), MATCH('Stata dataset (nominal)'!O$1, PR24_after_overrides!$D$2:$AU$2, 0)), INDEX('Cyclical_after overrides'!$A$1:$BD$245,MATCH('Stata dataset (nominal)'!$A80,'Cyclical_after overrides'!$A$1:$A$245,0),MATCH('Stata dataset (nominal)'!O$1,'Cyclical_after overrides'!$A$1:$BD$1,0))), "")</f>
        <v>14.074</v>
      </c>
      <c r="P80" s="179">
        <f>_xlfn.IFNA(IF($C80 &gt; "2023-24", INDEX(PR24_after_overrides!$D$3:$AU$128, MATCH('Stata dataset (nominal)'!$A80, PR24_after_overrides!$A$3:$A$128, 0), MATCH('Stata dataset (nominal)'!P$1, PR24_after_overrides!$D$2:$AU$2, 0)), INDEX('Cyclical_after overrides'!$A$1:$BD$245,MATCH('Stata dataset (nominal)'!$A80,'Cyclical_after overrides'!$A$1:$A$245,0),MATCH('Stata dataset (nominal)'!P$1,'Cyclical_after overrides'!$A$1:$BD$1,0))), "")</f>
        <v>250.04599999999999</v>
      </c>
      <c r="Q80" s="179">
        <f>_xlfn.IFNA(IF($C80 &gt; "2023-24", INDEX(PR24_after_overrides!$D$3:$AU$128, MATCH('Stata dataset (nominal)'!$A80, PR24_after_overrides!$A$3:$A$128, 0), MATCH('Stata dataset (nominal)'!Q$1, PR24_after_overrides!$D$2:$AU$2, 0)), INDEX('Cyclical_after overrides'!$A$1:$BD$245,MATCH('Stata dataset (nominal)'!$A80,'Cyclical_after overrides'!$A$1:$A$245,0),MATCH('Stata dataset (nominal)'!Q$1,'Cyclical_after overrides'!$A$1:$BD$1,0))), "")</f>
        <v>113.479</v>
      </c>
      <c r="R80" s="179">
        <f>_xlfn.IFNA(IF($C80 &gt; "2023-24", INDEX(PR24_after_overrides!$D$3:$AU$128, MATCH('Stata dataset (nominal)'!$A80, PR24_after_overrides!$A$3:$A$128, 0), MATCH('Stata dataset (nominal)'!R$1, PR24_after_overrides!$D$2:$AU$2, 0)), INDEX('Cyclical_after overrides'!$A$1:$BD$245,MATCH('Stata dataset (nominal)'!$A80,'Cyclical_after overrides'!$A$1:$A$245,0),MATCH('Stata dataset (nominal)'!R$1,'Cyclical_after overrides'!$A$1:$BD$1,0))), "")</f>
        <v>85.525999999999996</v>
      </c>
      <c r="S80" s="179">
        <f>_xlfn.IFNA(IF($C80 &gt; "2023-24", INDEX(PR24_after_overrides!$D$3:$AU$128, MATCH('Stata dataset (nominal)'!$A80, PR24_after_overrides!$A$3:$A$128, 0), MATCH('Stata dataset (nominal)'!S$1, PR24_after_overrides!$D$2:$AU$2, 0)), INDEX('Cyclical_after overrides'!$A$1:$BD$245,MATCH('Stata dataset (nominal)'!$A80,'Cyclical_after overrides'!$A$1:$A$245,0),MATCH('Stata dataset (nominal)'!S$1,'Cyclical_after overrides'!$A$1:$BD$1,0))), "")</f>
        <v>709.36699999999996</v>
      </c>
      <c r="T80" s="179">
        <f>_xlfn.IFNA(IF($C80 &gt; "2023-24", INDEX(PR24_after_overrides!$D$3:$AU$128, MATCH('Stata dataset (nominal)'!$A80, PR24_after_overrides!$A$3:$A$128, 0), MATCH('Stata dataset (nominal)'!T$1, PR24_after_overrides!$D$2:$AU$2, 0)), INDEX('Cyclical_after overrides'!$A$1:$BD$245,MATCH('Stata dataset (nominal)'!$A80,'Cyclical_after overrides'!$A$1:$A$245,0),MATCH('Stata dataset (nominal)'!T$1,'Cyclical_after overrides'!$A$1:$BD$1,0))), "")</f>
        <v>887.32500000000005</v>
      </c>
      <c r="U80" s="179" t="str">
        <f>_xlfn.IFNA(IF($C80 &gt; "2023-24", INDEX(PR24_after_overrides!$D$3:$AU$128, MATCH('Stata dataset (nominal)'!$A80, PR24_after_overrides!$A$3:$A$128, 0), MATCH('Stata dataset (nominal)'!U$1, PR24_after_overrides!$D$2:$AU$2, 0)), INDEX('Cyclical_after overrides'!$A$1:$BD$245,MATCH('Stata dataset (nominal)'!$A80,'Cyclical_after overrides'!$A$1:$A$245,0),MATCH('Stata dataset (nominal)'!U$1,'Cyclical_after overrides'!$A$1:$BD$1,0))), "")</f>
        <v/>
      </c>
      <c r="V80" s="179" t="str">
        <f>_xlfn.IFNA(IF($C80 &gt; "2023-24", INDEX(PR24_after_overrides!$D$3:$AU$128, MATCH('Stata dataset (nominal)'!$A80, PR24_after_overrides!$A$3:$A$128, 0), MATCH('Stata dataset (nominal)'!V$1, PR24_after_overrides!$D$2:$AU$2, 0)), INDEX('Cyclical_after overrides'!$A$1:$BD$245,MATCH('Stata dataset (nominal)'!$A80,'Cyclical_after overrides'!$A$1:$A$245,0),MATCH('Stata dataset (nominal)'!V$1,'Cyclical_after overrides'!$A$1:$BD$1,0))), "")</f>
        <v/>
      </c>
      <c r="W80" s="179" t="str">
        <f>_xlfn.IFNA(IF($C80 &gt; "2023-24", INDEX(PR24_after_overrides!$D$3:$AU$128, MATCH('Stata dataset (nominal)'!$A80, PR24_after_overrides!$A$3:$A$128, 0), MATCH('Stata dataset (nominal)'!W$1, PR24_after_overrides!$D$2:$AU$2, 0)), INDEX('Cyclical_after overrides'!$A$1:$BD$245,MATCH('Stata dataset (nominal)'!$A80,'Cyclical_after overrides'!$A$1:$A$245,0),MATCH('Stata dataset (nominal)'!W$1,'Cyclical_after overrides'!$A$1:$BD$1,0))), "")</f>
        <v/>
      </c>
      <c r="X80" s="179" t="str">
        <f>_xlfn.IFNA(IF($C80 &gt; "2023-24", INDEX(PR24_after_overrides!$D$3:$AU$128, MATCH('Stata dataset (nominal)'!$A80, PR24_after_overrides!$A$3:$A$128, 0), MATCH('Stata dataset (nominal)'!X$1, PR24_after_overrides!$D$2:$AU$2, 0)), INDEX('Cyclical_after overrides'!$A$1:$BD$245,MATCH('Stata dataset (nominal)'!$A80,'Cyclical_after overrides'!$A$1:$A$245,0),MATCH('Stata dataset (nominal)'!X$1,'Cyclical_after overrides'!$A$1:$BD$1,0))), "")</f>
        <v/>
      </c>
      <c r="Y80" s="179" t="str">
        <f>_xlfn.IFNA(IF($C80 &gt; "2023-24", INDEX(PR24_after_overrides!$D$3:$AU$128, MATCH('Stata dataset (nominal)'!$A80, PR24_after_overrides!$A$3:$A$128, 0), MATCH('Stata dataset (nominal)'!Y$1, PR24_after_overrides!$D$2:$AU$2, 0)), INDEX('Cyclical_after overrides'!$A$1:$BD$245,MATCH('Stata dataset (nominal)'!$A80,'Cyclical_after overrides'!$A$1:$A$245,0),MATCH('Stata dataset (nominal)'!Y$1,'Cyclical_after overrides'!$A$1:$BD$1,0))), "")</f>
        <v/>
      </c>
      <c r="Z80" s="179" t="str">
        <f>_xlfn.IFNA(IF($C80 &gt; "2023-24", INDEX(PR24_after_overrides!$D$3:$AU$128, MATCH('Stata dataset (nominal)'!$A80, PR24_after_overrides!$A$3:$A$128, 0), MATCH('Stata dataset (nominal)'!Z$1, PR24_after_overrides!$D$2:$AU$2, 0)), INDEX('Cyclical_after overrides'!$A$1:$BD$245,MATCH('Stata dataset (nominal)'!$A80,'Cyclical_after overrides'!$A$1:$A$245,0),MATCH('Stata dataset (nominal)'!Z$1,'Cyclical_after overrides'!$A$1:$BD$1,0))), "")</f>
        <v/>
      </c>
      <c r="AA80" s="179">
        <f>_xlfn.IFNA(IF($C80 &gt; "2023-24", INDEX(PR24_after_overrides!$D$3:$AU$128, MATCH('Stata dataset (nominal)'!$A80, PR24_after_overrides!$A$3:$A$128, 0), MATCH('Stata dataset (nominal)'!AA$1, PR24_after_overrides!$D$2:$AU$2, 0)), INDEX('Cyclical_after overrides'!$A$1:$BD$245,MATCH('Stata dataset (nominal)'!$A80,'Cyclical_after overrides'!$A$1:$A$245,0),MATCH('Stata dataset (nominal)'!AA$1,'Cyclical_after overrides'!$A$1:$BD$1,0))), "")</f>
        <v>1218.6682458516761</v>
      </c>
      <c r="AB80" s="179">
        <f>INDEX(Depreciation!$U$5:$U$318, MATCH('Stata dataset (nominal)'!$A80, Depreciation!$A$5:$A$318, 0))</f>
        <v>5.2830172705722998</v>
      </c>
      <c r="AC80" s="180" t="str">
        <f t="shared" si="2"/>
        <v/>
      </c>
      <c r="AD80" s="72">
        <f>INDEX(Recharges!$V$5:$V$318, MATCH('Stata dataset (nominal)'!$A80, Recharges!$A$5:$A$318, 0))</f>
        <v>1.0088858787673551</v>
      </c>
    </row>
    <row r="81" spans="1:30" x14ac:dyDescent="0.4">
      <c r="A81" s="160" t="str">
        <f t="shared" si="0"/>
        <v>SRN28</v>
      </c>
      <c r="B81" s="160" t="s">
        <v>301</v>
      </c>
      <c r="C81" s="160" t="s">
        <v>520</v>
      </c>
      <c r="D81" s="179">
        <f>_xlfn.IFNA(IF($C81 &gt; "2023-24", INDEX(PR24_after_overrides!$D$3:$AU$128, MATCH('Stata dataset (nominal)'!$A81, PR24_after_overrides!$A$3:$A$128, 0), MATCH('Stata dataset (nominal)'!D$1, PR24_after_overrides!$D$2:$AU$2, 0)), INDEX('Cyclical_after overrides'!$A$1:$BD$245,MATCH('Stata dataset (nominal)'!$A81,'Cyclical_after overrides'!$A$1:$A$245,0),MATCH('Stata dataset (nominal)'!D$1,'Cyclical_after overrides'!$A$1:$BD$1,0))), "")</f>
        <v>0.86299608393243321</v>
      </c>
      <c r="E81" s="179">
        <f>_xlfn.IFNA(IF($C81 &gt; "2023-24", INDEX(PR24_after_overrides!$D$3:$AU$128, MATCH('Stata dataset (nominal)'!$A81, PR24_after_overrides!$A$3:$A$128, 0), MATCH('Stata dataset (nominal)'!E$1, PR24_after_overrides!$D$2:$AU$2, 0)), INDEX('Cyclical_after overrides'!$A$1:$BD$245,MATCH('Stata dataset (nominal)'!$A81,'Cyclical_after overrides'!$A$1:$A$245,0),MATCH('Stata dataset (nominal)'!E$1,'Cyclical_after overrides'!$A$1:$BD$1,0))), "")</f>
        <v>37.319983948526925</v>
      </c>
      <c r="F81" s="179">
        <f>_xlfn.IFNA(IF($C81 &gt; "2023-24", INDEX(PR24_after_overrides!$D$3:$AU$128, MATCH('Stata dataset (nominal)'!$A81, PR24_after_overrides!$A$3:$A$128, 0), MATCH('Stata dataset (nominal)'!F$1, PR24_after_overrides!$D$2:$AU$2, 0)), INDEX('Cyclical_after overrides'!$A$1:$BD$245,MATCH('Stata dataset (nominal)'!$A81,'Cyclical_after overrides'!$A$1:$A$245,0),MATCH('Stata dataset (nominal)'!F$1,'Cyclical_after overrides'!$A$1:$BD$1,0))), "")</f>
        <v>9.2097752793769061</v>
      </c>
      <c r="G81" s="179">
        <f>_xlfn.IFNA(IF($C81 &gt; "2023-24", INDEX(PR24_after_overrides!$D$3:$AU$128, MATCH('Stata dataset (nominal)'!$A81, PR24_after_overrides!$A$3:$A$128, 0), MATCH('Stata dataset (nominal)'!G$1, PR24_after_overrides!$D$2:$AU$2, 0)), INDEX('Cyclical_after overrides'!$A$1:$BD$245,MATCH('Stata dataset (nominal)'!$A81,'Cyclical_after overrides'!$A$1:$A$245,0),MATCH('Stata dataset (nominal)'!G$1,'Cyclical_after overrides'!$A$1:$BD$1,0))), "")</f>
        <v>31.733631832035218</v>
      </c>
      <c r="H81" s="179">
        <f>_xlfn.IFNA(IF($C81 &gt; "2023-24", INDEX(PR24_after_overrides!$D$3:$AU$128, MATCH('Stata dataset (nominal)'!$A81, PR24_after_overrides!$A$3:$A$128, 0), MATCH('Stata dataset (nominal)'!H$1, PR24_after_overrides!$D$2:$AU$2, 0)), INDEX('Cyclical_after overrides'!$A$1:$BD$245,MATCH('Stata dataset (nominal)'!$A81,'Cyclical_after overrides'!$A$1:$A$245,0),MATCH('Stata dataset (nominal)'!H$1,'Cyclical_after overrides'!$A$1:$BD$1,0))), "")</f>
        <v>3.3395284795123605</v>
      </c>
      <c r="I81" s="179">
        <f>_xlfn.IFNA(IF($C81 &gt; "2023-24", INDEX(PR24_after_overrides!$D$3:$AU$128, MATCH('Stata dataset (nominal)'!$A81, PR24_after_overrides!$A$3:$A$128, 0), MATCH('Stata dataset (nominal)'!I$1, PR24_after_overrides!$D$2:$AU$2, 0)), INDEX('Cyclical_after overrides'!$A$1:$BD$245,MATCH('Stata dataset (nominal)'!$A81,'Cyclical_after overrides'!$A$1:$A$245,0),MATCH('Stata dataset (nominal)'!I$1,'Cyclical_after overrides'!$A$1:$BD$1,0))), "")</f>
        <v>6.183110328479513</v>
      </c>
      <c r="J81" s="179">
        <f>_xlfn.IFNA(IF($C81 &gt; "2023-24", INDEX(PR24_after_overrides!$D$3:$AU$128, MATCH('Stata dataset (nominal)'!$A81, PR24_after_overrides!$A$3:$A$128, 0), MATCH('Stata dataset (nominal)'!J$1, PR24_after_overrides!$D$2:$AU$2, 0)), INDEX('Cyclical_after overrides'!$A$1:$BD$245,MATCH('Stata dataset (nominal)'!$A81,'Cyclical_after overrides'!$A$1:$A$245,0),MATCH('Stata dataset (nominal)'!J$1,'Cyclical_after overrides'!$A$1:$BD$1,0))), "")</f>
        <v>3.8238875719607185E-2</v>
      </c>
      <c r="K81" s="179" t="str">
        <f>_xlfn.IFNA(IF($C81 &gt; "2023-24", INDEX(PR24_after_overrides!$D$3:$AU$128, MATCH('Stata dataset (nominal)'!$A81, PR24_after_overrides!$A$3:$A$128, 0), MATCH('Stata dataset (nominal)'!K$1, PR24_after_overrides!$D$2:$AU$2, 0)), INDEX('Cyclical_after overrides'!$A$1:$BD$245,MATCH('Stata dataset (nominal)'!$A81,'Cyclical_after overrides'!$A$1:$A$245,0),MATCH('Stata dataset (nominal)'!K$1,'Cyclical_after overrides'!$A$1:$BD$1,0))), "")</f>
        <v/>
      </c>
      <c r="L81" s="179">
        <f>_xlfn.IFNA(IF($C81 &gt; "2023-24", INDEX(PR24_after_overrides!$D$3:$AU$128, MATCH('Stata dataset (nominal)'!$A81, PR24_after_overrides!$A$3:$A$128, 0), MATCH('Stata dataset (nominal)'!L$1, PR24_after_overrides!$D$2:$AU$2, 0)), INDEX('Cyclical_after overrides'!$A$1:$BD$245,MATCH('Stata dataset (nominal)'!$A81,'Cyclical_after overrides'!$A$1:$A$245,0),MATCH('Stata dataset (nominal)'!L$1,'Cyclical_after overrides'!$A$1:$BD$1,0))), "")</f>
        <v>0</v>
      </c>
      <c r="M81" s="179">
        <f>_xlfn.IFNA(IF($C81 &gt; "2023-24", INDEX(PR24_after_overrides!$D$3:$AU$128, MATCH('Stata dataset (nominal)'!$A81, PR24_after_overrides!$A$3:$A$128, 0), MATCH('Stata dataset (nominal)'!M$1, PR24_after_overrides!$D$2:$AU$2, 0)), INDEX('Cyclical_after overrides'!$A$1:$BD$245,MATCH('Stata dataset (nominal)'!$A81,'Cyclical_after overrides'!$A$1:$A$245,0),MATCH('Stata dataset (nominal)'!M$1,'Cyclical_after overrides'!$A$1:$BD$1,0))), "")</f>
        <v>5.2143921435827973</v>
      </c>
      <c r="N81" s="179">
        <f>_xlfn.IFNA(IF($C81 &gt; "2023-24", INDEX(PR24_after_overrides!$D$3:$AU$128, MATCH('Stata dataset (nominal)'!$A81, PR24_after_overrides!$A$3:$A$128, 0), MATCH('Stata dataset (nominal)'!N$1, PR24_after_overrides!$D$2:$AU$2, 0)), INDEX('Cyclical_after overrides'!$A$1:$BD$245,MATCH('Stata dataset (nominal)'!$A81,'Cyclical_after overrides'!$A$1:$A$245,0),MATCH('Stata dataset (nominal)'!N$1,'Cyclical_after overrides'!$A$1:$BD$1,0))), "")</f>
        <v>0</v>
      </c>
      <c r="O81" s="179">
        <f>_xlfn.IFNA(IF($C81 &gt; "2023-24", INDEX(PR24_after_overrides!$D$3:$AU$128, MATCH('Stata dataset (nominal)'!$A81, PR24_after_overrides!$A$3:$A$128, 0), MATCH('Stata dataset (nominal)'!O$1, PR24_after_overrides!$D$2:$AU$2, 0)), INDEX('Cyclical_after overrides'!$A$1:$BD$245,MATCH('Stata dataset (nominal)'!$A81,'Cyclical_after overrides'!$A$1:$A$245,0),MATCH('Stata dataset (nominal)'!O$1,'Cyclical_after overrides'!$A$1:$BD$1,0))), "")</f>
        <v>13.486000000000001</v>
      </c>
      <c r="P81" s="179">
        <f>_xlfn.IFNA(IF($C81 &gt; "2023-24", INDEX(PR24_after_overrides!$D$3:$AU$128, MATCH('Stata dataset (nominal)'!$A81, PR24_after_overrides!$A$3:$A$128, 0), MATCH('Stata dataset (nominal)'!P$1, PR24_after_overrides!$D$2:$AU$2, 0)), INDEX('Cyclical_after overrides'!$A$1:$BD$245,MATCH('Stata dataset (nominal)'!$A81,'Cyclical_after overrides'!$A$1:$A$245,0),MATCH('Stata dataset (nominal)'!P$1,'Cyclical_after overrides'!$A$1:$BD$1,0))), "")</f>
        <v>250.04599999999999</v>
      </c>
      <c r="Q81" s="179">
        <f>_xlfn.IFNA(IF($C81 &gt; "2023-24", INDEX(PR24_after_overrides!$D$3:$AU$128, MATCH('Stata dataset (nominal)'!$A81, PR24_after_overrides!$A$3:$A$128, 0), MATCH('Stata dataset (nominal)'!Q$1, PR24_after_overrides!$D$2:$AU$2, 0)), INDEX('Cyclical_after overrides'!$A$1:$BD$245,MATCH('Stata dataset (nominal)'!$A81,'Cyclical_after overrides'!$A$1:$A$245,0),MATCH('Stata dataset (nominal)'!Q$1,'Cyclical_after overrides'!$A$1:$BD$1,0))), "")</f>
        <v>108.747</v>
      </c>
      <c r="R81" s="179">
        <f>_xlfn.IFNA(IF($C81 &gt; "2023-24", INDEX(PR24_after_overrides!$D$3:$AU$128, MATCH('Stata dataset (nominal)'!$A81, PR24_after_overrides!$A$3:$A$128, 0), MATCH('Stata dataset (nominal)'!R$1, PR24_after_overrides!$D$2:$AU$2, 0)), INDEX('Cyclical_after overrides'!$A$1:$BD$245,MATCH('Stata dataset (nominal)'!$A81,'Cyclical_after overrides'!$A$1:$A$245,0),MATCH('Stata dataset (nominal)'!R$1,'Cyclical_after overrides'!$A$1:$BD$1,0))), "")</f>
        <v>86.744</v>
      </c>
      <c r="S81" s="179">
        <f>_xlfn.IFNA(IF($C81 &gt; "2023-24", INDEX(PR24_after_overrides!$D$3:$AU$128, MATCH('Stata dataset (nominal)'!$A81, PR24_after_overrides!$A$3:$A$128, 0), MATCH('Stata dataset (nominal)'!S$1, PR24_after_overrides!$D$2:$AU$2, 0)), INDEX('Cyclical_after overrides'!$A$1:$BD$245,MATCH('Stata dataset (nominal)'!$A81,'Cyclical_after overrides'!$A$1:$A$245,0),MATCH('Stata dataset (nominal)'!S$1,'Cyclical_after overrides'!$A$1:$BD$1,0))), "")</f>
        <v>717.68499999999995</v>
      </c>
      <c r="T81" s="179">
        <f>_xlfn.IFNA(IF($C81 &gt; "2023-24", INDEX(PR24_after_overrides!$D$3:$AU$128, MATCH('Stata dataset (nominal)'!$A81, PR24_after_overrides!$A$3:$A$128, 0), MATCH('Stata dataset (nominal)'!T$1, PR24_after_overrides!$D$2:$AU$2, 0)), INDEX('Cyclical_after overrides'!$A$1:$BD$245,MATCH('Stata dataset (nominal)'!$A81,'Cyclical_after overrides'!$A$1:$A$245,0),MATCH('Stata dataset (nominal)'!T$1,'Cyclical_after overrides'!$A$1:$BD$1,0))), "")</f>
        <v>896.56100000000004</v>
      </c>
      <c r="U81" s="179" t="str">
        <f>_xlfn.IFNA(IF($C81 &gt; "2023-24", INDEX(PR24_after_overrides!$D$3:$AU$128, MATCH('Stata dataset (nominal)'!$A81, PR24_after_overrides!$A$3:$A$128, 0), MATCH('Stata dataset (nominal)'!U$1, PR24_after_overrides!$D$2:$AU$2, 0)), INDEX('Cyclical_after overrides'!$A$1:$BD$245,MATCH('Stata dataset (nominal)'!$A81,'Cyclical_after overrides'!$A$1:$A$245,0),MATCH('Stata dataset (nominal)'!U$1,'Cyclical_after overrides'!$A$1:$BD$1,0))), "")</f>
        <v/>
      </c>
      <c r="V81" s="179" t="str">
        <f>_xlfn.IFNA(IF($C81 &gt; "2023-24", INDEX(PR24_after_overrides!$D$3:$AU$128, MATCH('Stata dataset (nominal)'!$A81, PR24_after_overrides!$A$3:$A$128, 0), MATCH('Stata dataset (nominal)'!V$1, PR24_after_overrides!$D$2:$AU$2, 0)), INDEX('Cyclical_after overrides'!$A$1:$BD$245,MATCH('Stata dataset (nominal)'!$A81,'Cyclical_after overrides'!$A$1:$A$245,0),MATCH('Stata dataset (nominal)'!V$1,'Cyclical_after overrides'!$A$1:$BD$1,0))), "")</f>
        <v/>
      </c>
      <c r="W81" s="179" t="str">
        <f>_xlfn.IFNA(IF($C81 &gt; "2023-24", INDEX(PR24_after_overrides!$D$3:$AU$128, MATCH('Stata dataset (nominal)'!$A81, PR24_after_overrides!$A$3:$A$128, 0), MATCH('Stata dataset (nominal)'!W$1, PR24_after_overrides!$D$2:$AU$2, 0)), INDEX('Cyclical_after overrides'!$A$1:$BD$245,MATCH('Stata dataset (nominal)'!$A81,'Cyclical_after overrides'!$A$1:$A$245,0),MATCH('Stata dataset (nominal)'!W$1,'Cyclical_after overrides'!$A$1:$BD$1,0))), "")</f>
        <v/>
      </c>
      <c r="X81" s="179" t="str">
        <f>_xlfn.IFNA(IF($C81 &gt; "2023-24", INDEX(PR24_after_overrides!$D$3:$AU$128, MATCH('Stata dataset (nominal)'!$A81, PR24_after_overrides!$A$3:$A$128, 0), MATCH('Stata dataset (nominal)'!X$1, PR24_after_overrides!$D$2:$AU$2, 0)), INDEX('Cyclical_after overrides'!$A$1:$BD$245,MATCH('Stata dataset (nominal)'!$A81,'Cyclical_after overrides'!$A$1:$A$245,0),MATCH('Stata dataset (nominal)'!X$1,'Cyclical_after overrides'!$A$1:$BD$1,0))), "")</f>
        <v/>
      </c>
      <c r="Y81" s="179" t="str">
        <f>_xlfn.IFNA(IF($C81 &gt; "2023-24", INDEX(PR24_after_overrides!$D$3:$AU$128, MATCH('Stata dataset (nominal)'!$A81, PR24_after_overrides!$A$3:$A$128, 0), MATCH('Stata dataset (nominal)'!Y$1, PR24_after_overrides!$D$2:$AU$2, 0)), INDEX('Cyclical_after overrides'!$A$1:$BD$245,MATCH('Stata dataset (nominal)'!$A81,'Cyclical_after overrides'!$A$1:$A$245,0),MATCH('Stata dataset (nominal)'!Y$1,'Cyclical_after overrides'!$A$1:$BD$1,0))), "")</f>
        <v/>
      </c>
      <c r="Z81" s="179" t="str">
        <f>_xlfn.IFNA(IF($C81 &gt; "2023-24", INDEX(PR24_after_overrides!$D$3:$AU$128, MATCH('Stata dataset (nominal)'!$A81, PR24_after_overrides!$A$3:$A$128, 0), MATCH('Stata dataset (nominal)'!Z$1, PR24_after_overrides!$D$2:$AU$2, 0)), INDEX('Cyclical_after overrides'!$A$1:$BD$245,MATCH('Stata dataset (nominal)'!$A81,'Cyclical_after overrides'!$A$1:$A$245,0),MATCH('Stata dataset (nominal)'!Z$1,'Cyclical_after overrides'!$A$1:$BD$1,0))), "")</f>
        <v/>
      </c>
      <c r="AA81" s="179">
        <f>_xlfn.IFNA(IF($C81 &gt; "2023-24", INDEX(PR24_after_overrides!$D$3:$AU$128, MATCH('Stata dataset (nominal)'!$A81, PR24_after_overrides!$A$3:$A$128, 0), MATCH('Stata dataset (nominal)'!AA$1, PR24_after_overrides!$D$2:$AU$2, 0)), INDEX('Cyclical_after overrides'!$A$1:$BD$245,MATCH('Stata dataset (nominal)'!$A81,'Cyclical_after overrides'!$A$1:$A$245,0),MATCH('Stata dataset (nominal)'!AA$1,'Cyclical_after overrides'!$A$1:$BD$1,0))), "")</f>
        <v>1279.9339655943108</v>
      </c>
      <c r="AB81" s="179">
        <f>INDEX(Depreciation!$U$5:$U$318, MATCH('Stata dataset (nominal)'!$A81, Depreciation!$A$5:$A$318, 0))</f>
        <v>6.009297257026752</v>
      </c>
      <c r="AC81" s="180" t="str">
        <f t="shared" si="2"/>
        <v/>
      </c>
      <c r="AD81" s="72">
        <f>INDEX(Recharges!$V$5:$V$318, MATCH('Stata dataset (nominal)'!$A81, Recharges!$A$5:$A$318, 0))</f>
        <v>0.74276119200812729</v>
      </c>
    </row>
    <row r="82" spans="1:30" x14ac:dyDescent="0.4">
      <c r="A82" s="160" t="str">
        <f t="shared" si="0"/>
        <v>SRN29</v>
      </c>
      <c r="B82" s="160" t="s">
        <v>301</v>
      </c>
      <c r="C82" s="160" t="s">
        <v>521</v>
      </c>
      <c r="D82" s="179">
        <f>_xlfn.IFNA(IF($C82 &gt; "2023-24", INDEX(PR24_after_overrides!$D$3:$AU$128, MATCH('Stata dataset (nominal)'!$A82, PR24_after_overrides!$A$3:$A$128, 0), MATCH('Stata dataset (nominal)'!D$1, PR24_after_overrides!$D$2:$AU$2, 0)), INDEX('Cyclical_after overrides'!$A$1:$BD$245,MATCH('Stata dataset (nominal)'!$A82,'Cyclical_after overrides'!$A$1:$A$245,0),MATCH('Stata dataset (nominal)'!D$1,'Cyclical_after overrides'!$A$1:$BD$1,0))), "")</f>
        <v>0.8461318051575929</v>
      </c>
      <c r="E82" s="179">
        <f>_xlfn.IFNA(IF($C82 &gt; "2023-24", INDEX(PR24_after_overrides!$D$3:$AU$128, MATCH('Stata dataset (nominal)'!$A82, PR24_after_overrides!$A$3:$A$128, 0), MATCH('Stata dataset (nominal)'!E$1, PR24_after_overrides!$D$2:$AU$2, 0)), INDEX('Cyclical_after overrides'!$A$1:$BD$245,MATCH('Stata dataset (nominal)'!$A82,'Cyclical_after overrides'!$A$1:$A$245,0),MATCH('Stata dataset (nominal)'!E$1,'Cyclical_after overrides'!$A$1:$BD$1,0))), "")</f>
        <v>32.276295292922455</v>
      </c>
      <c r="F82" s="179">
        <f>_xlfn.IFNA(IF($C82 &gt; "2023-24", INDEX(PR24_after_overrides!$D$3:$AU$128, MATCH('Stata dataset (nominal)'!$A82, PR24_after_overrides!$A$3:$A$128, 0), MATCH('Stata dataset (nominal)'!F$1, PR24_after_overrides!$D$2:$AU$2, 0)), INDEX('Cyclical_after overrides'!$A$1:$BD$245,MATCH('Stata dataset (nominal)'!$A82,'Cyclical_after overrides'!$A$1:$A$245,0),MATCH('Stata dataset (nominal)'!F$1,'Cyclical_after overrides'!$A$1:$BD$1,0))), "")</f>
        <v>9.5729766339315976</v>
      </c>
      <c r="G82" s="179">
        <f>_xlfn.IFNA(IF($C82 &gt; "2023-24", INDEX(PR24_after_overrides!$D$3:$AU$128, MATCH('Stata dataset (nominal)'!$A82, PR24_after_overrides!$A$3:$A$128, 0), MATCH('Stata dataset (nominal)'!G$1, PR24_after_overrides!$D$2:$AU$2, 0)), INDEX('Cyclical_after overrides'!$A$1:$BD$245,MATCH('Stata dataset (nominal)'!$A82,'Cyclical_after overrides'!$A$1:$A$245,0),MATCH('Stata dataset (nominal)'!G$1,'Cyclical_after overrides'!$A$1:$BD$1,0))), "")</f>
        <v>33.20877412800543</v>
      </c>
      <c r="H82" s="179">
        <f>_xlfn.IFNA(IF($C82 &gt; "2023-24", INDEX(PR24_after_overrides!$D$3:$AU$128, MATCH('Stata dataset (nominal)'!$A82, PR24_after_overrides!$A$3:$A$128, 0), MATCH('Stata dataset (nominal)'!H$1, PR24_after_overrides!$D$2:$AU$2, 0)), INDEX('Cyclical_after overrides'!$A$1:$BD$245,MATCH('Stata dataset (nominal)'!$A82,'Cyclical_after overrides'!$A$1:$A$245,0),MATCH('Stata dataset (nominal)'!H$1,'Cyclical_after overrides'!$A$1:$BD$1,0))), "")</f>
        <v>2.6591601760921106</v>
      </c>
      <c r="I82" s="179">
        <f>_xlfn.IFNA(IF($C82 &gt; "2023-24", INDEX(PR24_after_overrides!$D$3:$AU$128, MATCH('Stata dataset (nominal)'!$A82, PR24_after_overrides!$A$3:$A$128, 0), MATCH('Stata dataset (nominal)'!I$1, PR24_after_overrides!$D$2:$AU$2, 0)), INDEX('Cyclical_after overrides'!$A$1:$BD$245,MATCH('Stata dataset (nominal)'!$A82,'Cyclical_after overrides'!$A$1:$A$245,0),MATCH('Stata dataset (nominal)'!I$1,'Cyclical_after overrides'!$A$1:$BD$1,0))), "")</f>
        <v>6.306346088723334</v>
      </c>
      <c r="J82" s="179">
        <f>_xlfn.IFNA(IF($C82 &gt; "2023-24", INDEX(PR24_after_overrides!$D$3:$AU$128, MATCH('Stata dataset (nominal)'!$A82, PR24_after_overrides!$A$3:$A$128, 0), MATCH('Stata dataset (nominal)'!J$1, PR24_after_overrides!$D$2:$AU$2, 0)), INDEX('Cyclical_after overrides'!$A$1:$BD$245,MATCH('Stata dataset (nominal)'!$A82,'Cyclical_after overrides'!$A$1:$A$245,0),MATCH('Stata dataset (nominal)'!J$1,'Cyclical_after overrides'!$A$1:$BD$1,0))), "")</f>
        <v>3.9001015916017623E-2</v>
      </c>
      <c r="K82" s="179" t="str">
        <f>_xlfn.IFNA(IF($C82 &gt; "2023-24", INDEX(PR24_after_overrides!$D$3:$AU$128, MATCH('Stata dataset (nominal)'!$A82, PR24_after_overrides!$A$3:$A$128, 0), MATCH('Stata dataset (nominal)'!K$1, PR24_after_overrides!$D$2:$AU$2, 0)), INDEX('Cyclical_after overrides'!$A$1:$BD$245,MATCH('Stata dataset (nominal)'!$A82,'Cyclical_after overrides'!$A$1:$A$245,0),MATCH('Stata dataset (nominal)'!K$1,'Cyclical_after overrides'!$A$1:$BD$1,0))), "")</f>
        <v/>
      </c>
      <c r="L82" s="179">
        <f>_xlfn.IFNA(IF($C82 &gt; "2023-24", INDEX(PR24_after_overrides!$D$3:$AU$128, MATCH('Stata dataset (nominal)'!$A82, PR24_after_overrides!$A$3:$A$128, 0), MATCH('Stata dataset (nominal)'!L$1, PR24_after_overrides!$D$2:$AU$2, 0)), INDEX('Cyclical_after overrides'!$A$1:$BD$245,MATCH('Stata dataset (nominal)'!$A82,'Cyclical_after overrides'!$A$1:$A$245,0),MATCH('Stata dataset (nominal)'!L$1,'Cyclical_after overrides'!$A$1:$BD$1,0))), "")</f>
        <v>0</v>
      </c>
      <c r="M82" s="179">
        <f>_xlfn.IFNA(IF($C82 &gt; "2023-24", INDEX(PR24_after_overrides!$D$3:$AU$128, MATCH('Stata dataset (nominal)'!$A82, PR24_after_overrides!$A$3:$A$128, 0), MATCH('Stata dataset (nominal)'!M$1, PR24_after_overrides!$D$2:$AU$2, 0)), INDEX('Cyclical_after overrides'!$A$1:$BD$245,MATCH('Stata dataset (nominal)'!$A82,'Cyclical_after overrides'!$A$1:$A$245,0),MATCH('Stata dataset (nominal)'!M$1,'Cyclical_after overrides'!$A$1:$BD$1,0))), "")</f>
        <v>1.1818489671520491</v>
      </c>
      <c r="N82" s="179">
        <f>_xlfn.IFNA(IF($C82 &gt; "2023-24", INDEX(PR24_after_overrides!$D$3:$AU$128, MATCH('Stata dataset (nominal)'!$A82, PR24_after_overrides!$A$3:$A$128, 0), MATCH('Stata dataset (nominal)'!N$1, PR24_after_overrides!$D$2:$AU$2, 0)), INDEX('Cyclical_after overrides'!$A$1:$BD$245,MATCH('Stata dataset (nominal)'!$A82,'Cyclical_after overrides'!$A$1:$A$245,0),MATCH('Stata dataset (nominal)'!N$1,'Cyclical_after overrides'!$A$1:$BD$1,0))), "")</f>
        <v>0</v>
      </c>
      <c r="O82" s="179">
        <f>_xlfn.IFNA(IF($C82 &gt; "2023-24", INDEX(PR24_after_overrides!$D$3:$AU$128, MATCH('Stata dataset (nominal)'!$A82, PR24_after_overrides!$A$3:$A$128, 0), MATCH('Stata dataset (nominal)'!O$1, PR24_after_overrides!$D$2:$AU$2, 0)), INDEX('Cyclical_after overrides'!$A$1:$BD$245,MATCH('Stata dataset (nominal)'!$A82,'Cyclical_after overrides'!$A$1:$A$245,0),MATCH('Stata dataset (nominal)'!O$1,'Cyclical_after overrides'!$A$1:$BD$1,0))), "")</f>
        <v>12.58</v>
      </c>
      <c r="P82" s="179">
        <f>_xlfn.IFNA(IF($C82 &gt; "2023-24", INDEX(PR24_after_overrides!$D$3:$AU$128, MATCH('Stata dataset (nominal)'!$A82, PR24_after_overrides!$A$3:$A$128, 0), MATCH('Stata dataset (nominal)'!P$1, PR24_after_overrides!$D$2:$AU$2, 0)), INDEX('Cyclical_after overrides'!$A$1:$BD$245,MATCH('Stata dataset (nominal)'!$A82,'Cyclical_after overrides'!$A$1:$A$245,0),MATCH('Stata dataset (nominal)'!P$1,'Cyclical_after overrides'!$A$1:$BD$1,0))), "")</f>
        <v>250.04599999999999</v>
      </c>
      <c r="Q82" s="179">
        <f>_xlfn.IFNA(IF($C82 &gt; "2023-24", INDEX(PR24_after_overrides!$D$3:$AU$128, MATCH('Stata dataset (nominal)'!$A82, PR24_after_overrides!$A$3:$A$128, 0), MATCH('Stata dataset (nominal)'!Q$1, PR24_after_overrides!$D$2:$AU$2, 0)), INDEX('Cyclical_after overrides'!$A$1:$BD$245,MATCH('Stata dataset (nominal)'!$A82,'Cyclical_after overrides'!$A$1:$A$245,0),MATCH('Stata dataset (nominal)'!Q$1,'Cyclical_after overrides'!$A$1:$BD$1,0))), "")</f>
        <v>101.453</v>
      </c>
      <c r="R82" s="179">
        <f>_xlfn.IFNA(IF($C82 &gt; "2023-24", INDEX(PR24_after_overrides!$D$3:$AU$128, MATCH('Stata dataset (nominal)'!$A82, PR24_after_overrides!$A$3:$A$128, 0), MATCH('Stata dataset (nominal)'!R$1, PR24_after_overrides!$D$2:$AU$2, 0)), INDEX('Cyclical_after overrides'!$A$1:$BD$245,MATCH('Stata dataset (nominal)'!$A82,'Cyclical_after overrides'!$A$1:$A$245,0),MATCH('Stata dataset (nominal)'!R$1,'Cyclical_after overrides'!$A$1:$BD$1,0))), "")</f>
        <v>88.272000000000006</v>
      </c>
      <c r="S82" s="179">
        <f>_xlfn.IFNA(IF($C82 &gt; "2023-24", INDEX(PR24_after_overrides!$D$3:$AU$128, MATCH('Stata dataset (nominal)'!$A82, PR24_after_overrides!$A$3:$A$128, 0), MATCH('Stata dataset (nominal)'!S$1, PR24_after_overrides!$D$2:$AU$2, 0)), INDEX('Cyclical_after overrides'!$A$1:$BD$245,MATCH('Stata dataset (nominal)'!$A82,'Cyclical_after overrides'!$A$1:$A$245,0),MATCH('Stata dataset (nominal)'!S$1,'Cyclical_after overrides'!$A$1:$BD$1,0))), "")</f>
        <v>725.75099999999998</v>
      </c>
      <c r="T82" s="179">
        <f>_xlfn.IFNA(IF($C82 &gt; "2023-24", INDEX(PR24_after_overrides!$D$3:$AU$128, MATCH('Stata dataset (nominal)'!$A82, PR24_after_overrides!$A$3:$A$128, 0), MATCH('Stata dataset (nominal)'!T$1, PR24_after_overrides!$D$2:$AU$2, 0)), INDEX('Cyclical_after overrides'!$A$1:$BD$245,MATCH('Stata dataset (nominal)'!$A82,'Cyclical_after overrides'!$A$1:$A$245,0),MATCH('Stata dataset (nominal)'!T$1,'Cyclical_after overrides'!$A$1:$BD$1,0))), "")</f>
        <v>908.29899999999998</v>
      </c>
      <c r="U82" s="179" t="str">
        <f>_xlfn.IFNA(IF($C82 &gt; "2023-24", INDEX(PR24_after_overrides!$D$3:$AU$128, MATCH('Stata dataset (nominal)'!$A82, PR24_after_overrides!$A$3:$A$128, 0), MATCH('Stata dataset (nominal)'!U$1, PR24_after_overrides!$D$2:$AU$2, 0)), INDEX('Cyclical_after overrides'!$A$1:$BD$245,MATCH('Stata dataset (nominal)'!$A82,'Cyclical_after overrides'!$A$1:$A$245,0),MATCH('Stata dataset (nominal)'!U$1,'Cyclical_after overrides'!$A$1:$BD$1,0))), "")</f>
        <v/>
      </c>
      <c r="V82" s="179" t="str">
        <f>_xlfn.IFNA(IF($C82 &gt; "2023-24", INDEX(PR24_after_overrides!$D$3:$AU$128, MATCH('Stata dataset (nominal)'!$A82, PR24_after_overrides!$A$3:$A$128, 0), MATCH('Stata dataset (nominal)'!V$1, PR24_after_overrides!$D$2:$AU$2, 0)), INDEX('Cyclical_after overrides'!$A$1:$BD$245,MATCH('Stata dataset (nominal)'!$A82,'Cyclical_after overrides'!$A$1:$A$245,0),MATCH('Stata dataset (nominal)'!V$1,'Cyclical_after overrides'!$A$1:$BD$1,0))), "")</f>
        <v/>
      </c>
      <c r="W82" s="179" t="str">
        <f>_xlfn.IFNA(IF($C82 &gt; "2023-24", INDEX(PR24_after_overrides!$D$3:$AU$128, MATCH('Stata dataset (nominal)'!$A82, PR24_after_overrides!$A$3:$A$128, 0), MATCH('Stata dataset (nominal)'!W$1, PR24_after_overrides!$D$2:$AU$2, 0)), INDEX('Cyclical_after overrides'!$A$1:$BD$245,MATCH('Stata dataset (nominal)'!$A82,'Cyclical_after overrides'!$A$1:$A$245,0),MATCH('Stata dataset (nominal)'!W$1,'Cyclical_after overrides'!$A$1:$BD$1,0))), "")</f>
        <v/>
      </c>
      <c r="X82" s="179" t="str">
        <f>_xlfn.IFNA(IF($C82 &gt; "2023-24", INDEX(PR24_after_overrides!$D$3:$AU$128, MATCH('Stata dataset (nominal)'!$A82, PR24_after_overrides!$A$3:$A$128, 0), MATCH('Stata dataset (nominal)'!X$1, PR24_after_overrides!$D$2:$AU$2, 0)), INDEX('Cyclical_after overrides'!$A$1:$BD$245,MATCH('Stata dataset (nominal)'!$A82,'Cyclical_after overrides'!$A$1:$A$245,0),MATCH('Stata dataset (nominal)'!X$1,'Cyclical_after overrides'!$A$1:$BD$1,0))), "")</f>
        <v/>
      </c>
      <c r="Y82" s="179" t="str">
        <f>_xlfn.IFNA(IF($C82 &gt; "2023-24", INDEX(PR24_after_overrides!$D$3:$AU$128, MATCH('Stata dataset (nominal)'!$A82, PR24_after_overrides!$A$3:$A$128, 0), MATCH('Stata dataset (nominal)'!Y$1, PR24_after_overrides!$D$2:$AU$2, 0)), INDEX('Cyclical_after overrides'!$A$1:$BD$245,MATCH('Stata dataset (nominal)'!$A82,'Cyclical_after overrides'!$A$1:$A$245,0),MATCH('Stata dataset (nominal)'!Y$1,'Cyclical_after overrides'!$A$1:$BD$1,0))), "")</f>
        <v/>
      </c>
      <c r="Z82" s="179" t="str">
        <f>_xlfn.IFNA(IF($C82 &gt; "2023-24", INDEX(PR24_after_overrides!$D$3:$AU$128, MATCH('Stata dataset (nominal)'!$A82, PR24_after_overrides!$A$3:$A$128, 0), MATCH('Stata dataset (nominal)'!Z$1, PR24_after_overrides!$D$2:$AU$2, 0)), INDEX('Cyclical_after overrides'!$A$1:$BD$245,MATCH('Stata dataset (nominal)'!$A82,'Cyclical_after overrides'!$A$1:$A$245,0),MATCH('Stata dataset (nominal)'!Z$1,'Cyclical_after overrides'!$A$1:$BD$1,0))), "")</f>
        <v/>
      </c>
      <c r="AA82" s="179">
        <f>_xlfn.IFNA(IF($C82 &gt; "2023-24", INDEX(PR24_after_overrides!$D$3:$AU$128, MATCH('Stata dataset (nominal)'!$A82, PR24_after_overrides!$A$3:$A$128, 0), MATCH('Stata dataset (nominal)'!AA$1, PR24_after_overrides!$D$2:$AU$2, 0)), INDEX('Cyclical_after overrides'!$A$1:$BD$245,MATCH('Stata dataset (nominal)'!$A82,'Cyclical_after overrides'!$A$1:$A$245,0),MATCH('Stata dataset (nominal)'!AA$1,'Cyclical_after overrides'!$A$1:$BD$1,0))), "")</f>
        <v>1310.3703149339656</v>
      </c>
      <c r="AB82" s="179">
        <f>INDEX(Depreciation!$U$5:$U$318, MATCH('Stata dataset (nominal)'!$A82, Depreciation!$A$5:$A$318, 0))</f>
        <v>6.815722993565867</v>
      </c>
      <c r="AC82" s="180" t="str">
        <f t="shared" si="2"/>
        <v/>
      </c>
      <c r="AD82" s="72">
        <f>INDEX(Recharges!$V$5:$V$318, MATCH('Stata dataset (nominal)'!$A82, Recharges!$A$5:$A$318, 0))</f>
        <v>0.65592617676938736</v>
      </c>
    </row>
    <row r="83" spans="1:30" x14ac:dyDescent="0.4">
      <c r="A83" s="160" t="str">
        <f t="shared" si="0"/>
        <v>SRN30</v>
      </c>
      <c r="B83" s="160" t="s">
        <v>301</v>
      </c>
      <c r="C83" s="160" t="s">
        <v>522</v>
      </c>
      <c r="D83" s="179">
        <f>_xlfn.IFNA(IF($C83 &gt; "2023-24", INDEX(PR24_after_overrides!$D$3:$AU$128, MATCH('Stata dataset (nominal)'!$A83, PR24_after_overrides!$A$3:$A$128, 0), MATCH('Stata dataset (nominal)'!D$1, PR24_after_overrides!$D$2:$AU$2, 0)), INDEX('Cyclical_after overrides'!$A$1:$BD$245,MATCH('Stata dataset (nominal)'!$A83,'Cyclical_after overrides'!$A$1:$A$245,0),MATCH('Stata dataset (nominal)'!D$1,'Cyclical_after overrides'!$A$1:$BD$1,0))), "")</f>
        <v>0.82958759411169802</v>
      </c>
      <c r="E83" s="179">
        <f>_xlfn.IFNA(IF($C83 &gt; "2023-24", INDEX(PR24_after_overrides!$D$3:$AU$128, MATCH('Stata dataset (nominal)'!$A83, PR24_after_overrides!$A$3:$A$128, 0), MATCH('Stata dataset (nominal)'!E$1, PR24_after_overrides!$D$2:$AU$2, 0)), INDEX('Cyclical_after overrides'!$A$1:$BD$245,MATCH('Stata dataset (nominal)'!$A83,'Cyclical_after overrides'!$A$1:$A$245,0),MATCH('Stata dataset (nominal)'!E$1,'Cyclical_after overrides'!$A$1:$BD$1,0))), "")</f>
        <v>32.076178801219093</v>
      </c>
      <c r="F83" s="179">
        <f>_xlfn.IFNA(IF($C83 &gt; "2023-24", INDEX(PR24_after_overrides!$D$3:$AU$128, MATCH('Stata dataset (nominal)'!$A83, PR24_after_overrides!$A$3:$A$128, 0), MATCH('Stata dataset (nominal)'!F$1, PR24_after_overrides!$D$2:$AU$2, 0)), INDEX('Cyclical_after overrides'!$A$1:$BD$245,MATCH('Stata dataset (nominal)'!$A83,'Cyclical_after overrides'!$A$1:$A$245,0),MATCH('Stata dataset (nominal)'!F$1,'Cyclical_after overrides'!$A$1:$BD$1,0))), "")</f>
        <v>9.704822079241449</v>
      </c>
      <c r="G83" s="179">
        <f>_xlfn.IFNA(IF($C83 &gt; "2023-24", INDEX(PR24_after_overrides!$D$3:$AU$128, MATCH('Stata dataset (nominal)'!$A83, PR24_after_overrides!$A$3:$A$128, 0), MATCH('Stata dataset (nominal)'!G$1, PR24_after_overrides!$D$2:$AU$2, 0)), INDEX('Cyclical_after overrides'!$A$1:$BD$245,MATCH('Stata dataset (nominal)'!$A83,'Cyclical_after overrides'!$A$1:$A$245,0),MATCH('Stata dataset (nominal)'!G$1,'Cyclical_after overrides'!$A$1:$BD$1,0))), "")</f>
        <v>34.708812190992205</v>
      </c>
      <c r="H83" s="179">
        <f>_xlfn.IFNA(IF($C83 &gt; "2023-24", INDEX(PR24_after_overrides!$D$3:$AU$128, MATCH('Stata dataset (nominal)'!$A83, PR24_after_overrides!$A$3:$A$128, 0), MATCH('Stata dataset (nominal)'!H$1, PR24_after_overrides!$D$2:$AU$2, 0)), INDEX('Cyclical_after overrides'!$A$1:$BD$245,MATCH('Stata dataset (nominal)'!$A83,'Cyclical_after overrides'!$A$1:$A$245,0),MATCH('Stata dataset (nominal)'!H$1,'Cyclical_after overrides'!$A$1:$BD$1,0))), "")</f>
        <v>2.06970308161192</v>
      </c>
      <c r="I83" s="179">
        <f>_xlfn.IFNA(IF($C83 &gt; "2023-24", INDEX(PR24_after_overrides!$D$3:$AU$128, MATCH('Stata dataset (nominal)'!$A83, PR24_after_overrides!$A$3:$A$128, 0), MATCH('Stata dataset (nominal)'!I$1, PR24_after_overrides!$D$2:$AU$2, 0)), INDEX('Cyclical_after overrides'!$A$1:$BD$245,MATCH('Stata dataset (nominal)'!$A83,'Cyclical_after overrides'!$A$1:$A$245,0),MATCH('Stata dataset (nominal)'!I$1,'Cyclical_after overrides'!$A$1:$BD$1,0))), "")</f>
        <v>6.4321116153064679</v>
      </c>
      <c r="J83" s="179">
        <f>_xlfn.IFNA(IF($C83 &gt; "2023-24", INDEX(PR24_after_overrides!$D$3:$AU$128, MATCH('Stata dataset (nominal)'!$A83, PR24_after_overrides!$A$3:$A$128, 0), MATCH('Stata dataset (nominal)'!J$1, PR24_after_overrides!$D$2:$AU$2, 0)), INDEX('Cyclical_after overrides'!$A$1:$BD$245,MATCH('Stata dataset (nominal)'!$A83,'Cyclical_after overrides'!$A$1:$A$245,0),MATCH('Stata dataset (nominal)'!J$1,'Cyclical_after overrides'!$A$1:$BD$1,0))), "")</f>
        <v>3.977880121909922E-2</v>
      </c>
      <c r="K83" s="179" t="str">
        <f>_xlfn.IFNA(IF($C83 &gt; "2023-24", INDEX(PR24_after_overrides!$D$3:$AU$128, MATCH('Stata dataset (nominal)'!$A83, PR24_after_overrides!$A$3:$A$128, 0), MATCH('Stata dataset (nominal)'!K$1, PR24_after_overrides!$D$2:$AU$2, 0)), INDEX('Cyclical_after overrides'!$A$1:$BD$245,MATCH('Stata dataset (nominal)'!$A83,'Cyclical_after overrides'!$A$1:$A$245,0),MATCH('Stata dataset (nominal)'!K$1,'Cyclical_after overrides'!$A$1:$BD$1,0))), "")</f>
        <v/>
      </c>
      <c r="L83" s="179">
        <f>_xlfn.IFNA(IF($C83 &gt; "2023-24", INDEX(PR24_after_overrides!$D$3:$AU$128, MATCH('Stata dataset (nominal)'!$A83, PR24_after_overrides!$A$3:$A$128, 0), MATCH('Stata dataset (nominal)'!L$1, PR24_after_overrides!$D$2:$AU$2, 0)), INDEX('Cyclical_after overrides'!$A$1:$BD$245,MATCH('Stata dataset (nominal)'!$A83,'Cyclical_after overrides'!$A$1:$A$245,0),MATCH('Stata dataset (nominal)'!L$1,'Cyclical_after overrides'!$A$1:$BD$1,0))), "")</f>
        <v>0</v>
      </c>
      <c r="M83" s="179">
        <f>_xlfn.IFNA(IF($C83 &gt; "2023-24", INDEX(PR24_after_overrides!$D$3:$AU$128, MATCH('Stata dataset (nominal)'!$A83, PR24_after_overrides!$A$3:$A$128, 0), MATCH('Stata dataset (nominal)'!M$1, PR24_after_overrides!$D$2:$AU$2, 0)), INDEX('Cyclical_after overrides'!$A$1:$BD$245,MATCH('Stata dataset (nominal)'!$A83,'Cyclical_after overrides'!$A$1:$A$245,0),MATCH('Stata dataset (nominal)'!M$1,'Cyclical_after overrides'!$A$1:$BD$1,0))), "")</f>
        <v>1.2054182187605824</v>
      </c>
      <c r="N83" s="179">
        <f>_xlfn.IFNA(IF($C83 &gt; "2023-24", INDEX(PR24_after_overrides!$D$3:$AU$128, MATCH('Stata dataset (nominal)'!$A83, PR24_after_overrides!$A$3:$A$128, 0), MATCH('Stata dataset (nominal)'!N$1, PR24_after_overrides!$D$2:$AU$2, 0)), INDEX('Cyclical_after overrides'!$A$1:$BD$245,MATCH('Stata dataset (nominal)'!$A83,'Cyclical_after overrides'!$A$1:$A$245,0),MATCH('Stata dataset (nominal)'!N$1,'Cyclical_after overrides'!$A$1:$BD$1,0))), "")</f>
        <v>0</v>
      </c>
      <c r="O83" s="179">
        <f>_xlfn.IFNA(IF($C83 &gt; "2023-24", INDEX(PR24_after_overrides!$D$3:$AU$128, MATCH('Stata dataset (nominal)'!$A83, PR24_after_overrides!$A$3:$A$128, 0), MATCH('Stata dataset (nominal)'!O$1, PR24_after_overrides!$D$2:$AU$2, 0)), INDEX('Cyclical_after overrides'!$A$1:$BD$245,MATCH('Stata dataset (nominal)'!$A83,'Cyclical_after overrides'!$A$1:$A$245,0),MATCH('Stata dataset (nominal)'!O$1,'Cyclical_after overrides'!$A$1:$BD$1,0))), "")</f>
        <v>11.872999999999999</v>
      </c>
      <c r="P83" s="179">
        <f>_xlfn.IFNA(IF($C83 &gt; "2023-24", INDEX(PR24_after_overrides!$D$3:$AU$128, MATCH('Stata dataset (nominal)'!$A83, PR24_after_overrides!$A$3:$A$128, 0), MATCH('Stata dataset (nominal)'!P$1, PR24_after_overrides!$D$2:$AU$2, 0)), INDEX('Cyclical_after overrides'!$A$1:$BD$245,MATCH('Stata dataset (nominal)'!$A83,'Cyclical_after overrides'!$A$1:$A$245,0),MATCH('Stata dataset (nominal)'!P$1,'Cyclical_after overrides'!$A$1:$BD$1,0))), "")</f>
        <v>250.04599999999999</v>
      </c>
      <c r="Q83" s="179">
        <f>_xlfn.IFNA(IF($C83 &gt; "2023-24", INDEX(PR24_after_overrides!$D$3:$AU$128, MATCH('Stata dataset (nominal)'!$A83, PR24_after_overrides!$A$3:$A$128, 0), MATCH('Stata dataset (nominal)'!Q$1, PR24_after_overrides!$D$2:$AU$2, 0)), INDEX('Cyclical_after overrides'!$A$1:$BD$245,MATCH('Stata dataset (nominal)'!$A83,'Cyclical_after overrides'!$A$1:$A$245,0),MATCH('Stata dataset (nominal)'!Q$1,'Cyclical_after overrides'!$A$1:$BD$1,0))), "")</f>
        <v>95.76</v>
      </c>
      <c r="R83" s="179">
        <f>_xlfn.IFNA(IF($C83 &gt; "2023-24", INDEX(PR24_after_overrides!$D$3:$AU$128, MATCH('Stata dataset (nominal)'!$A83, PR24_after_overrides!$A$3:$A$128, 0), MATCH('Stata dataset (nominal)'!R$1, PR24_after_overrides!$D$2:$AU$2, 0)), INDEX('Cyclical_after overrides'!$A$1:$BD$245,MATCH('Stata dataset (nominal)'!$A83,'Cyclical_after overrides'!$A$1:$A$245,0),MATCH('Stata dataset (nominal)'!R$1,'Cyclical_after overrides'!$A$1:$BD$1,0))), "")</f>
        <v>89.587999999999994</v>
      </c>
      <c r="S83" s="179">
        <f>_xlfn.IFNA(IF($C83 &gt; "2023-24", INDEX(PR24_after_overrides!$D$3:$AU$128, MATCH('Stata dataset (nominal)'!$A83, PR24_after_overrides!$A$3:$A$128, 0), MATCH('Stata dataset (nominal)'!S$1, PR24_after_overrides!$D$2:$AU$2, 0)), INDEX('Cyclical_after overrides'!$A$1:$BD$245,MATCH('Stata dataset (nominal)'!$A83,'Cyclical_after overrides'!$A$1:$A$245,0),MATCH('Stata dataset (nominal)'!S$1,'Cyclical_after overrides'!$A$1:$BD$1,0))), "")</f>
        <v>733.67200000000003</v>
      </c>
      <c r="T83" s="179">
        <f>_xlfn.IFNA(IF($C83 &gt; "2023-24", INDEX(PR24_after_overrides!$D$3:$AU$128, MATCH('Stata dataset (nominal)'!$A83, PR24_after_overrides!$A$3:$A$128, 0), MATCH('Stata dataset (nominal)'!T$1, PR24_after_overrides!$D$2:$AU$2, 0)), INDEX('Cyclical_after overrides'!$A$1:$BD$245,MATCH('Stata dataset (nominal)'!$A83,'Cyclical_after overrides'!$A$1:$A$245,0),MATCH('Stata dataset (nominal)'!T$1,'Cyclical_after overrides'!$A$1:$BD$1,0))), "")</f>
        <v>918.34100000000001</v>
      </c>
      <c r="U83" s="179" t="str">
        <f>_xlfn.IFNA(IF($C83 &gt; "2023-24", INDEX(PR24_after_overrides!$D$3:$AU$128, MATCH('Stata dataset (nominal)'!$A83, PR24_after_overrides!$A$3:$A$128, 0), MATCH('Stata dataset (nominal)'!U$1, PR24_after_overrides!$D$2:$AU$2, 0)), INDEX('Cyclical_after overrides'!$A$1:$BD$245,MATCH('Stata dataset (nominal)'!$A83,'Cyclical_after overrides'!$A$1:$A$245,0),MATCH('Stata dataset (nominal)'!U$1,'Cyclical_after overrides'!$A$1:$BD$1,0))), "")</f>
        <v/>
      </c>
      <c r="V83" s="179" t="str">
        <f>_xlfn.IFNA(IF($C83 &gt; "2023-24", INDEX(PR24_after_overrides!$D$3:$AU$128, MATCH('Stata dataset (nominal)'!$A83, PR24_after_overrides!$A$3:$A$128, 0), MATCH('Stata dataset (nominal)'!V$1, PR24_after_overrides!$D$2:$AU$2, 0)), INDEX('Cyclical_after overrides'!$A$1:$BD$245,MATCH('Stata dataset (nominal)'!$A83,'Cyclical_after overrides'!$A$1:$A$245,0),MATCH('Stata dataset (nominal)'!V$1,'Cyclical_after overrides'!$A$1:$BD$1,0))), "")</f>
        <v/>
      </c>
      <c r="W83" s="179" t="str">
        <f>_xlfn.IFNA(IF($C83 &gt; "2023-24", INDEX(PR24_after_overrides!$D$3:$AU$128, MATCH('Stata dataset (nominal)'!$A83, PR24_after_overrides!$A$3:$A$128, 0), MATCH('Stata dataset (nominal)'!W$1, PR24_after_overrides!$D$2:$AU$2, 0)), INDEX('Cyclical_after overrides'!$A$1:$BD$245,MATCH('Stata dataset (nominal)'!$A83,'Cyclical_after overrides'!$A$1:$A$245,0),MATCH('Stata dataset (nominal)'!W$1,'Cyclical_after overrides'!$A$1:$BD$1,0))), "")</f>
        <v/>
      </c>
      <c r="X83" s="179" t="str">
        <f>_xlfn.IFNA(IF($C83 &gt; "2023-24", INDEX(PR24_after_overrides!$D$3:$AU$128, MATCH('Stata dataset (nominal)'!$A83, PR24_after_overrides!$A$3:$A$128, 0), MATCH('Stata dataset (nominal)'!X$1, PR24_after_overrides!$D$2:$AU$2, 0)), INDEX('Cyclical_after overrides'!$A$1:$BD$245,MATCH('Stata dataset (nominal)'!$A83,'Cyclical_after overrides'!$A$1:$A$245,0),MATCH('Stata dataset (nominal)'!X$1,'Cyclical_after overrides'!$A$1:$BD$1,0))), "")</f>
        <v/>
      </c>
      <c r="Y83" s="179" t="str">
        <f>_xlfn.IFNA(IF($C83 &gt; "2023-24", INDEX(PR24_after_overrides!$D$3:$AU$128, MATCH('Stata dataset (nominal)'!$A83, PR24_after_overrides!$A$3:$A$128, 0), MATCH('Stata dataset (nominal)'!Y$1, PR24_after_overrides!$D$2:$AU$2, 0)), INDEX('Cyclical_after overrides'!$A$1:$BD$245,MATCH('Stata dataset (nominal)'!$A83,'Cyclical_after overrides'!$A$1:$A$245,0),MATCH('Stata dataset (nominal)'!Y$1,'Cyclical_after overrides'!$A$1:$BD$1,0))), "")</f>
        <v/>
      </c>
      <c r="Z83" s="179" t="str">
        <f>_xlfn.IFNA(IF($C83 &gt; "2023-24", INDEX(PR24_after_overrides!$D$3:$AU$128, MATCH('Stata dataset (nominal)'!$A83, PR24_after_overrides!$A$3:$A$128, 0), MATCH('Stata dataset (nominal)'!Z$1, PR24_after_overrides!$D$2:$AU$2, 0)), INDEX('Cyclical_after overrides'!$A$1:$BD$245,MATCH('Stata dataset (nominal)'!$A83,'Cyclical_after overrides'!$A$1:$A$245,0),MATCH('Stata dataset (nominal)'!Z$1,'Cyclical_after overrides'!$A$1:$BD$1,0))), "")</f>
        <v/>
      </c>
      <c r="AA83" s="179">
        <f>_xlfn.IFNA(IF($C83 &gt; "2023-24", INDEX(PR24_after_overrides!$D$3:$AU$128, MATCH('Stata dataset (nominal)'!$A83, PR24_after_overrides!$A$3:$A$128, 0), MATCH('Stata dataset (nominal)'!AA$1, PR24_after_overrides!$D$2:$AU$2, 0)), INDEX('Cyclical_after overrides'!$A$1:$BD$245,MATCH('Stata dataset (nominal)'!$A83,'Cyclical_after overrides'!$A$1:$A$245,0),MATCH('Stata dataset (nominal)'!AA$1,'Cyclical_after overrides'!$A$1:$BD$1,0))), "")</f>
        <v>1352.1067672197764</v>
      </c>
      <c r="AB83" s="179">
        <f>INDEX(Depreciation!$U$5:$U$318, MATCH('Stata dataset (nominal)'!$A83, Depreciation!$A$5:$A$318, 0))</f>
        <v>7.3904190992211305</v>
      </c>
      <c r="AC83" s="180" t="str">
        <f t="shared" si="2"/>
        <v/>
      </c>
      <c r="AD83" s="72">
        <f>INDEX(Recharges!$V$5:$V$318, MATCH('Stata dataset (nominal)'!$A83, Recharges!$A$5:$A$318, 0))</f>
        <v>0.62681747375550279</v>
      </c>
    </row>
    <row r="84" spans="1:30" x14ac:dyDescent="0.4">
      <c r="A84" s="160" t="str">
        <f t="shared" si="0"/>
        <v>SVE19</v>
      </c>
      <c r="B84" s="160" t="s">
        <v>433</v>
      </c>
      <c r="C84" s="160" t="s">
        <v>253</v>
      </c>
      <c r="D84" s="179">
        <f>_xlfn.IFNA(IF($C84 &gt; "2023-24", INDEX(PR24_after_overrides!$D$3:$AU$128, MATCH('Stata dataset (nominal)'!$A84, PR24_after_overrides!$A$3:$A$128, 0), MATCH('Stata dataset (nominal)'!D$1, PR24_after_overrides!$D$2:$AU$2, 0)), INDEX('Cyclical_after overrides'!$A$1:$BD$245,MATCH('Stata dataset (nominal)'!$A84,'Cyclical_after overrides'!$A$1:$A$245,0),MATCH('Stata dataset (nominal)'!D$1,'Cyclical_after overrides'!$A$1:$BD$1,0))), "")</f>
        <v>1.1560444722831191</v>
      </c>
      <c r="E84" s="179">
        <f>_xlfn.IFNA(IF($C84 &gt; "2023-24", INDEX(PR24_after_overrides!$D$3:$AU$128, MATCH('Stata dataset (nominal)'!$A84, PR24_after_overrides!$A$3:$A$128, 0), MATCH('Stata dataset (nominal)'!E$1, PR24_after_overrides!$D$2:$AU$2, 0)), INDEX('Cyclical_after overrides'!$A$1:$BD$245,MATCH('Stata dataset (nominal)'!$A84,'Cyclical_after overrides'!$A$1:$A$245,0),MATCH('Stata dataset (nominal)'!E$1,'Cyclical_after overrides'!$A$1:$BD$1,0))), "")</f>
        <v>34.255000000000003</v>
      </c>
      <c r="F84" s="179">
        <f>_xlfn.IFNA(IF($C84 &gt; "2023-24", INDEX(PR24_after_overrides!$D$3:$AU$128, MATCH('Stata dataset (nominal)'!$A84, PR24_after_overrides!$A$3:$A$128, 0), MATCH('Stata dataset (nominal)'!F$1, PR24_after_overrides!$D$2:$AU$2, 0)), INDEX('Cyclical_after overrides'!$A$1:$BD$245,MATCH('Stata dataset (nominal)'!$A84,'Cyclical_after overrides'!$A$1:$A$245,0),MATCH('Stata dataset (nominal)'!F$1,'Cyclical_after overrides'!$A$1:$BD$1,0))), "")</f>
        <v>5.7229999999999999</v>
      </c>
      <c r="G84" s="179">
        <f>_xlfn.IFNA(IF($C84 &gt; "2023-24", INDEX(PR24_after_overrides!$D$3:$AU$128, MATCH('Stata dataset (nominal)'!$A84, PR24_after_overrides!$A$3:$A$128, 0), MATCH('Stata dataset (nominal)'!G$1, PR24_after_overrides!$D$2:$AU$2, 0)), INDEX('Cyclical_after overrides'!$A$1:$BD$245,MATCH('Stata dataset (nominal)'!$A84,'Cyclical_after overrides'!$A$1:$A$245,0),MATCH('Stata dataset (nominal)'!G$1,'Cyclical_after overrides'!$A$1:$BD$1,0))), "")</f>
        <v>24.277000000000001</v>
      </c>
      <c r="H84" s="179">
        <f>_xlfn.IFNA(IF($C84 &gt; "2023-24", INDEX(PR24_after_overrides!$D$3:$AU$128, MATCH('Stata dataset (nominal)'!$A84, PR24_after_overrides!$A$3:$A$128, 0), MATCH('Stata dataset (nominal)'!H$1, PR24_after_overrides!$D$2:$AU$2, 0)), INDEX('Cyclical_after overrides'!$A$1:$BD$245,MATCH('Stata dataset (nominal)'!$A84,'Cyclical_after overrides'!$A$1:$A$245,0),MATCH('Stata dataset (nominal)'!H$1,'Cyclical_after overrides'!$A$1:$BD$1,0))), "")</f>
        <v>4.8470000000000004</v>
      </c>
      <c r="I84" s="179">
        <f>_xlfn.IFNA(IF($C84 &gt; "2023-24", INDEX(PR24_after_overrides!$D$3:$AU$128, MATCH('Stata dataset (nominal)'!$A84, PR24_after_overrides!$A$3:$A$128, 0), MATCH('Stata dataset (nominal)'!I$1, PR24_after_overrides!$D$2:$AU$2, 0)), INDEX('Cyclical_after overrides'!$A$1:$BD$245,MATCH('Stata dataset (nominal)'!$A84,'Cyclical_after overrides'!$A$1:$A$245,0),MATCH('Stata dataset (nominal)'!I$1,'Cyclical_after overrides'!$A$1:$BD$1,0))), "")</f>
        <v>22.78</v>
      </c>
      <c r="J84" s="179" t="str">
        <f>_xlfn.IFNA(IF($C84 &gt; "2023-24", INDEX(PR24_after_overrides!$D$3:$AU$128, MATCH('Stata dataset (nominal)'!$A84, PR24_after_overrides!$A$3:$A$128, 0), MATCH('Stata dataset (nominal)'!J$1, PR24_after_overrides!$D$2:$AU$2, 0)), INDEX('Cyclical_after overrides'!$A$1:$BD$245,MATCH('Stata dataset (nominal)'!$A84,'Cyclical_after overrides'!$A$1:$A$245,0),MATCH('Stata dataset (nominal)'!J$1,'Cyclical_after overrides'!$A$1:$BD$1,0))), "")</f>
        <v/>
      </c>
      <c r="K84" s="179" t="str">
        <f>_xlfn.IFNA(IF($C84 &gt; "2023-24", INDEX(PR24_after_overrides!$D$3:$AU$128, MATCH('Stata dataset (nominal)'!$A84, PR24_after_overrides!$A$3:$A$128, 0), MATCH('Stata dataset (nominal)'!K$1, PR24_after_overrides!$D$2:$AU$2, 0)), INDEX('Cyclical_after overrides'!$A$1:$BD$245,MATCH('Stata dataset (nominal)'!$A84,'Cyclical_after overrides'!$A$1:$A$245,0),MATCH('Stata dataset (nominal)'!K$1,'Cyclical_after overrides'!$A$1:$BD$1,0))), "")</f>
        <v/>
      </c>
      <c r="L84" s="179">
        <f>_xlfn.IFNA(IF($C84 &gt; "2023-24", INDEX(PR24_after_overrides!$D$3:$AU$128, MATCH('Stata dataset (nominal)'!$A84, PR24_after_overrides!$A$3:$A$128, 0), MATCH('Stata dataset (nominal)'!L$1, PR24_after_overrides!$D$2:$AU$2, 0)), INDEX('Cyclical_after overrides'!$A$1:$BD$245,MATCH('Stata dataset (nominal)'!$A84,'Cyclical_after overrides'!$A$1:$A$245,0),MATCH('Stata dataset (nominal)'!L$1,'Cyclical_after overrides'!$A$1:$BD$1,0))), "")</f>
        <v>0</v>
      </c>
      <c r="M84" s="179">
        <f>_xlfn.IFNA(IF($C84 &gt; "2023-24", INDEX(PR24_after_overrides!$D$3:$AU$128, MATCH('Stata dataset (nominal)'!$A84, PR24_after_overrides!$A$3:$A$128, 0), MATCH('Stata dataset (nominal)'!M$1, PR24_after_overrides!$D$2:$AU$2, 0)), INDEX('Cyclical_after overrides'!$A$1:$BD$245,MATCH('Stata dataset (nominal)'!$A84,'Cyclical_after overrides'!$A$1:$A$245,0),MATCH('Stata dataset (nominal)'!M$1,'Cyclical_after overrides'!$A$1:$BD$1,0))), "")</f>
        <v>8.3170000000000002</v>
      </c>
      <c r="N84" s="179" t="str">
        <f>_xlfn.IFNA(IF($C84 &gt; "2023-24", INDEX(PR24_after_overrides!$D$3:$AU$128, MATCH('Stata dataset (nominal)'!$A84, PR24_after_overrides!$A$3:$A$128, 0), MATCH('Stata dataset (nominal)'!N$1, PR24_after_overrides!$D$2:$AU$2, 0)), INDEX('Cyclical_after overrides'!$A$1:$BD$245,MATCH('Stata dataset (nominal)'!$A84,'Cyclical_after overrides'!$A$1:$A$245,0),MATCH('Stata dataset (nominal)'!N$1,'Cyclical_after overrides'!$A$1:$BD$1,0))), "")</f>
        <v/>
      </c>
      <c r="O84" s="179">
        <f>_xlfn.IFNA(IF($C84 &gt; "2023-24", INDEX(PR24_after_overrides!$D$3:$AU$128, MATCH('Stata dataset (nominal)'!$A84, PR24_after_overrides!$A$3:$A$128, 0), MATCH('Stata dataset (nominal)'!O$1, PR24_after_overrides!$D$2:$AU$2, 0)), INDEX('Cyclical_after overrides'!$A$1:$BD$245,MATCH('Stata dataset (nominal)'!$A84,'Cyclical_after overrides'!$A$1:$A$245,0),MATCH('Stata dataset (nominal)'!O$1,'Cyclical_after overrides'!$A$1:$BD$1,0))), "")</f>
        <v>147.54599999999999</v>
      </c>
      <c r="P84" s="179">
        <f>_xlfn.IFNA(IF($C84 &gt; "2023-24", INDEX(PR24_after_overrides!$D$3:$AU$128, MATCH('Stata dataset (nominal)'!$A84, PR24_after_overrides!$A$3:$A$128, 0), MATCH('Stata dataset (nominal)'!P$1, PR24_after_overrides!$D$2:$AU$2, 0)), INDEX('Cyclical_after overrides'!$A$1:$BD$245,MATCH('Stata dataset (nominal)'!$A84,'Cyclical_after overrides'!$A$1:$A$245,0),MATCH('Stata dataset (nominal)'!P$1,'Cyclical_after overrides'!$A$1:$BD$1,0))), "")</f>
        <v>439.51600000000002</v>
      </c>
      <c r="Q84" s="179">
        <f>_xlfn.IFNA(IF($C84 &gt; "2023-24", INDEX(PR24_after_overrides!$D$3:$AU$128, MATCH('Stata dataset (nominal)'!$A84, PR24_after_overrides!$A$3:$A$128, 0), MATCH('Stata dataset (nominal)'!Q$1, PR24_after_overrides!$D$2:$AU$2, 0)), INDEX('Cyclical_after overrides'!$A$1:$BD$245,MATCH('Stata dataset (nominal)'!$A84,'Cyclical_after overrides'!$A$1:$A$245,0),MATCH('Stata dataset (nominal)'!Q$1,'Cyclical_after overrides'!$A$1:$BD$1,0))), "")</f>
        <v>1608.87</v>
      </c>
      <c r="R84" s="179">
        <f>_xlfn.IFNA(IF($C84 &gt; "2023-24", INDEX(PR24_after_overrides!$D$3:$AU$128, MATCH('Stata dataset (nominal)'!$A84, PR24_after_overrides!$A$3:$A$128, 0), MATCH('Stata dataset (nominal)'!R$1, PR24_after_overrides!$D$2:$AU$2, 0)), INDEX('Cyclical_after overrides'!$A$1:$BD$245,MATCH('Stata dataset (nominal)'!$A84,'Cyclical_after overrides'!$A$1:$A$245,0),MATCH('Stata dataset (nominal)'!R$1,'Cyclical_after overrides'!$A$1:$BD$1,0))), "")</f>
        <v>155.821</v>
      </c>
      <c r="S84" s="179">
        <f>_xlfn.IFNA(IF($C84 &gt; "2023-24", INDEX(PR24_after_overrides!$D$3:$AU$128, MATCH('Stata dataset (nominal)'!$A84, PR24_after_overrides!$A$3:$A$128, 0), MATCH('Stata dataset (nominal)'!S$1, PR24_after_overrides!$D$2:$AU$2, 0)), INDEX('Cyclical_after overrides'!$A$1:$BD$245,MATCH('Stata dataset (nominal)'!$A84,'Cyclical_after overrides'!$A$1:$A$245,0),MATCH('Stata dataset (nominal)'!S$1,'Cyclical_after overrides'!$A$1:$BD$1,0))), "")</f>
        <v>292.42500000000001</v>
      </c>
      <c r="T84" s="179">
        <f>_xlfn.IFNA(IF($C84 &gt; "2023-24", INDEX(PR24_after_overrides!$D$3:$AU$128, MATCH('Stata dataset (nominal)'!$A84, PR24_after_overrides!$A$3:$A$128, 0), MATCH('Stata dataset (nominal)'!T$1, PR24_after_overrides!$D$2:$AU$2, 0)), INDEX('Cyclical_after overrides'!$A$1:$BD$245,MATCH('Stata dataset (nominal)'!$A84,'Cyclical_after overrides'!$A$1:$A$245,0),MATCH('Stata dataset (nominal)'!T$1,'Cyclical_after overrides'!$A$1:$BD$1,0))), "")</f>
        <v>1362.241</v>
      </c>
      <c r="U84" s="179">
        <f>_xlfn.IFNA(IF($C84 &gt; "2023-24", INDEX(PR24_after_overrides!$D$3:$AU$128, MATCH('Stata dataset (nominal)'!$A84, PR24_after_overrides!$A$3:$A$128, 0), MATCH('Stata dataset (nominal)'!U$1, PR24_after_overrides!$D$2:$AU$2, 0)), INDEX('Cyclical_after overrides'!$A$1:$BD$245,MATCH('Stata dataset (nominal)'!$A84,'Cyclical_after overrides'!$A$1:$A$245,0),MATCH('Stata dataset (nominal)'!U$1,'Cyclical_after overrides'!$A$1:$BD$1,0))), "")</f>
        <v>25.524459004001425</v>
      </c>
      <c r="V84" s="179">
        <f>_xlfn.IFNA(IF($C84 &gt; "2023-24", INDEX(PR24_after_overrides!$D$3:$AU$128, MATCH('Stata dataset (nominal)'!$A84, PR24_after_overrides!$A$3:$A$128, 0), MATCH('Stata dataset (nominal)'!V$1, PR24_after_overrides!$D$2:$AU$2, 0)), INDEX('Cyclical_after overrides'!$A$1:$BD$245,MATCH('Stata dataset (nominal)'!$A84,'Cyclical_after overrides'!$A$1:$A$245,0),MATCH('Stata dataset (nominal)'!V$1,'Cyclical_after overrides'!$A$1:$BD$1,0))), "")</f>
        <v>136.05266627448958</v>
      </c>
      <c r="W84" s="179">
        <f>_xlfn.IFNA(IF($C84 &gt; "2023-24", INDEX(PR24_after_overrides!$D$3:$AU$128, MATCH('Stata dataset (nominal)'!$A84, PR24_after_overrides!$A$3:$A$128, 0), MATCH('Stata dataset (nominal)'!W$1, PR24_after_overrides!$D$2:$AU$2, 0)), INDEX('Cyclical_after overrides'!$A$1:$BD$245,MATCH('Stata dataset (nominal)'!$A84,'Cyclical_after overrides'!$A$1:$A$245,0),MATCH('Stata dataset (nominal)'!W$1,'Cyclical_after overrides'!$A$1:$BD$1,0))), "")</f>
        <v>2.2025842569758773</v>
      </c>
      <c r="X84" s="179">
        <f>_xlfn.IFNA(IF($C84 &gt; "2023-24", INDEX(PR24_after_overrides!$D$3:$AU$128, MATCH('Stata dataset (nominal)'!$A84, PR24_after_overrides!$A$3:$A$128, 0), MATCH('Stata dataset (nominal)'!X$1, PR24_after_overrides!$D$2:$AU$2, 0)), INDEX('Cyclical_after overrides'!$A$1:$BD$245,MATCH('Stata dataset (nominal)'!$A84,'Cyclical_after overrides'!$A$1:$A$245,0),MATCH('Stata dataset (nominal)'!X$1,'Cyclical_after overrides'!$A$1:$BD$1,0))), "")</f>
        <v>12.888520319640271</v>
      </c>
      <c r="Y84" s="179">
        <f>_xlfn.IFNA(IF($C84 &gt; "2023-24", INDEX(PR24_after_overrides!$D$3:$AU$128, MATCH('Stata dataset (nominal)'!$A84, PR24_after_overrides!$A$3:$A$128, 0), MATCH('Stata dataset (nominal)'!Y$1, PR24_after_overrides!$D$2:$AU$2, 0)), INDEX('Cyclical_after overrides'!$A$1:$BD$245,MATCH('Stata dataset (nominal)'!$A84,'Cyclical_after overrides'!$A$1:$A$245,0),MATCH('Stata dataset (nominal)'!Y$1,'Cyclical_after overrides'!$A$1:$BD$1,0))), "")</f>
        <v>15.641447110859675</v>
      </c>
      <c r="Z84" s="179">
        <f>_xlfn.IFNA(IF($C84 &gt; "2023-24", INDEX(PR24_after_overrides!$D$3:$AU$128, MATCH('Stata dataset (nominal)'!$A84, PR24_after_overrides!$A$3:$A$128, 0), MATCH('Stata dataset (nominal)'!Z$1, PR24_after_overrides!$D$2:$AU$2, 0)), INDEX('Cyclical_after overrides'!$A$1:$BD$245,MATCH('Stata dataset (nominal)'!$A84,'Cyclical_after overrides'!$A$1:$A$245,0),MATCH('Stata dataset (nominal)'!Z$1,'Cyclical_after overrides'!$A$1:$BD$1,0))), "")</f>
        <v>14.362262988519898</v>
      </c>
      <c r="AA84" s="179">
        <f>_xlfn.IFNA(IF($C84 &gt; "2023-24", INDEX(PR24_after_overrides!$D$3:$AU$128, MATCH('Stata dataset (nominal)'!$A84, PR24_after_overrides!$A$3:$A$128, 0), MATCH('Stata dataset (nominal)'!AA$1, PR24_after_overrides!$D$2:$AU$2, 0)), INDEX('Cyclical_after overrides'!$A$1:$BD$245,MATCH('Stata dataset (nominal)'!$A84,'Cyclical_after overrides'!$A$1:$A$245,0),MATCH('Stata dataset (nominal)'!AA$1,'Cyclical_after overrides'!$A$1:$BD$1,0))), "")</f>
        <v>1213.258</v>
      </c>
      <c r="AB84" s="179">
        <f>INDEX(Depreciation!$U$5:$U$318, MATCH('Stata dataset (nominal)'!$A84, Depreciation!$A$5:$A$318, 0))</f>
        <v>7.468</v>
      </c>
      <c r="AC84" s="180">
        <f t="shared" si="2"/>
        <v>8.1111666666666675</v>
      </c>
      <c r="AD84" s="72">
        <f>INDEX(Recharges!$V$5:$V$318, MATCH('Stata dataset (nominal)'!$A84, Recharges!$A$5:$A$318, 0))</f>
        <v>8.5</v>
      </c>
    </row>
    <row r="85" spans="1:30" x14ac:dyDescent="0.4">
      <c r="A85" s="160" t="str">
        <f t="shared" si="0"/>
        <v>SVE20</v>
      </c>
      <c r="B85" s="160" t="s">
        <v>433</v>
      </c>
      <c r="C85" s="160" t="s">
        <v>255</v>
      </c>
      <c r="D85" s="179">
        <f>_xlfn.IFNA(IF($C85 &gt; "2023-24", INDEX(PR24_after_overrides!$D$3:$AU$128, MATCH('Stata dataset (nominal)'!$A85, PR24_after_overrides!$A$3:$A$128, 0), MATCH('Stata dataset (nominal)'!D$1, PR24_after_overrides!$D$2:$AU$2, 0)), INDEX('Cyclical_after overrides'!$A$1:$BD$245,MATCH('Stata dataset (nominal)'!$A85,'Cyclical_after overrides'!$A$1:$A$245,0),MATCH('Stata dataset (nominal)'!D$1,'Cyclical_after overrides'!$A$1:$BD$1,0))), "")</f>
        <v>1.1367310801447381</v>
      </c>
      <c r="E85" s="179">
        <f>_xlfn.IFNA(IF($C85 &gt; "2023-24", INDEX(PR24_after_overrides!$D$3:$AU$128, MATCH('Stata dataset (nominal)'!$A85, PR24_after_overrides!$A$3:$A$128, 0), MATCH('Stata dataset (nominal)'!E$1, PR24_after_overrides!$D$2:$AU$2, 0)), INDEX('Cyclical_after overrides'!$A$1:$BD$245,MATCH('Stata dataset (nominal)'!$A85,'Cyclical_after overrides'!$A$1:$A$245,0),MATCH('Stata dataset (nominal)'!E$1,'Cyclical_after overrides'!$A$1:$BD$1,0))), "")</f>
        <v>33.103000000000002</v>
      </c>
      <c r="F85" s="179">
        <f>_xlfn.IFNA(IF($C85 &gt; "2023-24", INDEX(PR24_after_overrides!$D$3:$AU$128, MATCH('Stata dataset (nominal)'!$A85, PR24_after_overrides!$A$3:$A$128, 0), MATCH('Stata dataset (nominal)'!F$1, PR24_after_overrides!$D$2:$AU$2, 0)), INDEX('Cyclical_after overrides'!$A$1:$BD$245,MATCH('Stata dataset (nominal)'!$A85,'Cyclical_after overrides'!$A$1:$A$245,0),MATCH('Stata dataset (nominal)'!F$1,'Cyclical_after overrides'!$A$1:$BD$1,0))), "")</f>
        <v>7.9509999999999996</v>
      </c>
      <c r="G85" s="179">
        <f>_xlfn.IFNA(IF($C85 &gt; "2023-24", INDEX(PR24_after_overrides!$D$3:$AU$128, MATCH('Stata dataset (nominal)'!$A85, PR24_after_overrides!$A$3:$A$128, 0), MATCH('Stata dataset (nominal)'!G$1, PR24_after_overrides!$D$2:$AU$2, 0)), INDEX('Cyclical_after overrides'!$A$1:$BD$245,MATCH('Stata dataset (nominal)'!$A85,'Cyclical_after overrides'!$A$1:$A$245,0),MATCH('Stata dataset (nominal)'!G$1,'Cyclical_after overrides'!$A$1:$BD$1,0))), "")</f>
        <v>40.22</v>
      </c>
      <c r="H85" s="179">
        <f>_xlfn.IFNA(IF($C85 &gt; "2023-24", INDEX(PR24_after_overrides!$D$3:$AU$128, MATCH('Stata dataset (nominal)'!$A85, PR24_after_overrides!$A$3:$A$128, 0), MATCH('Stata dataset (nominal)'!H$1, PR24_after_overrides!$D$2:$AU$2, 0)), INDEX('Cyclical_after overrides'!$A$1:$BD$245,MATCH('Stata dataset (nominal)'!$A85,'Cyclical_after overrides'!$A$1:$A$245,0),MATCH('Stata dataset (nominal)'!H$1,'Cyclical_after overrides'!$A$1:$BD$1,0))), "")</f>
        <v>4.2949999999999999</v>
      </c>
      <c r="I85" s="179">
        <f>_xlfn.IFNA(IF($C85 &gt; "2023-24", INDEX(PR24_after_overrides!$D$3:$AU$128, MATCH('Stata dataset (nominal)'!$A85, PR24_after_overrides!$A$3:$A$128, 0), MATCH('Stata dataset (nominal)'!I$1, PR24_after_overrides!$D$2:$AU$2, 0)), INDEX('Cyclical_after overrides'!$A$1:$BD$245,MATCH('Stata dataset (nominal)'!$A85,'Cyclical_after overrides'!$A$1:$A$245,0),MATCH('Stata dataset (nominal)'!I$1,'Cyclical_after overrides'!$A$1:$BD$1,0))), "")</f>
        <v>22.173999999999999</v>
      </c>
      <c r="J85" s="179" t="str">
        <f>_xlfn.IFNA(IF($C85 &gt; "2023-24", INDEX(PR24_after_overrides!$D$3:$AU$128, MATCH('Stata dataset (nominal)'!$A85, PR24_after_overrides!$A$3:$A$128, 0), MATCH('Stata dataset (nominal)'!J$1, PR24_after_overrides!$D$2:$AU$2, 0)), INDEX('Cyclical_after overrides'!$A$1:$BD$245,MATCH('Stata dataset (nominal)'!$A85,'Cyclical_after overrides'!$A$1:$A$245,0),MATCH('Stata dataset (nominal)'!J$1,'Cyclical_after overrides'!$A$1:$BD$1,0))), "")</f>
        <v/>
      </c>
      <c r="K85" s="179" t="str">
        <f>_xlfn.IFNA(IF($C85 &gt; "2023-24", INDEX(PR24_after_overrides!$D$3:$AU$128, MATCH('Stata dataset (nominal)'!$A85, PR24_after_overrides!$A$3:$A$128, 0), MATCH('Stata dataset (nominal)'!K$1, PR24_after_overrides!$D$2:$AU$2, 0)), INDEX('Cyclical_after overrides'!$A$1:$BD$245,MATCH('Stata dataset (nominal)'!$A85,'Cyclical_after overrides'!$A$1:$A$245,0),MATCH('Stata dataset (nominal)'!K$1,'Cyclical_after overrides'!$A$1:$BD$1,0))), "")</f>
        <v/>
      </c>
      <c r="L85" s="179">
        <f>_xlfn.IFNA(IF($C85 &gt; "2023-24", INDEX(PR24_after_overrides!$D$3:$AU$128, MATCH('Stata dataset (nominal)'!$A85, PR24_after_overrides!$A$3:$A$128, 0), MATCH('Stata dataset (nominal)'!L$1, PR24_after_overrides!$D$2:$AU$2, 0)), INDEX('Cyclical_after overrides'!$A$1:$BD$245,MATCH('Stata dataset (nominal)'!$A85,'Cyclical_after overrides'!$A$1:$A$245,0),MATCH('Stata dataset (nominal)'!L$1,'Cyclical_after overrides'!$A$1:$BD$1,0))), "")</f>
        <v>0</v>
      </c>
      <c r="M85" s="179">
        <f>_xlfn.IFNA(IF($C85 &gt; "2023-24", INDEX(PR24_after_overrides!$D$3:$AU$128, MATCH('Stata dataset (nominal)'!$A85, PR24_after_overrides!$A$3:$A$128, 0), MATCH('Stata dataset (nominal)'!M$1, PR24_after_overrides!$D$2:$AU$2, 0)), INDEX('Cyclical_after overrides'!$A$1:$BD$245,MATCH('Stata dataset (nominal)'!$A85,'Cyclical_after overrides'!$A$1:$A$245,0),MATCH('Stata dataset (nominal)'!M$1,'Cyclical_after overrides'!$A$1:$BD$1,0))), "")</f>
        <v>9.9710000000000001</v>
      </c>
      <c r="N85" s="179" t="str">
        <f>_xlfn.IFNA(IF($C85 &gt; "2023-24", INDEX(PR24_after_overrides!$D$3:$AU$128, MATCH('Stata dataset (nominal)'!$A85, PR24_after_overrides!$A$3:$A$128, 0), MATCH('Stata dataset (nominal)'!N$1, PR24_after_overrides!$D$2:$AU$2, 0)), INDEX('Cyclical_after overrides'!$A$1:$BD$245,MATCH('Stata dataset (nominal)'!$A85,'Cyclical_after overrides'!$A$1:$A$245,0),MATCH('Stata dataset (nominal)'!N$1,'Cyclical_after overrides'!$A$1:$BD$1,0))), "")</f>
        <v/>
      </c>
      <c r="O85" s="179">
        <f>_xlfn.IFNA(IF($C85 &gt; "2023-24", INDEX(PR24_after_overrides!$D$3:$AU$128, MATCH('Stata dataset (nominal)'!$A85, PR24_after_overrides!$A$3:$A$128, 0), MATCH('Stata dataset (nominal)'!O$1, PR24_after_overrides!$D$2:$AU$2, 0)), INDEX('Cyclical_after overrides'!$A$1:$BD$245,MATCH('Stata dataset (nominal)'!$A85,'Cyclical_after overrides'!$A$1:$A$245,0),MATCH('Stata dataset (nominal)'!O$1,'Cyclical_after overrides'!$A$1:$BD$1,0))), "")</f>
        <v>144.64699999999999</v>
      </c>
      <c r="P85" s="179">
        <f>_xlfn.IFNA(IF($C85 &gt; "2023-24", INDEX(PR24_after_overrides!$D$3:$AU$128, MATCH('Stata dataset (nominal)'!$A85, PR24_after_overrides!$A$3:$A$128, 0), MATCH('Stata dataset (nominal)'!P$1, PR24_after_overrides!$D$2:$AU$2, 0)), INDEX('Cyclical_after overrides'!$A$1:$BD$245,MATCH('Stata dataset (nominal)'!$A85,'Cyclical_after overrides'!$A$1:$A$245,0),MATCH('Stata dataset (nominal)'!P$1,'Cyclical_after overrides'!$A$1:$BD$1,0))), "")</f>
        <v>440.61900000000003</v>
      </c>
      <c r="Q85" s="179">
        <f>_xlfn.IFNA(IF($C85 &gt; "2023-24", INDEX(PR24_after_overrides!$D$3:$AU$128, MATCH('Stata dataset (nominal)'!$A85, PR24_after_overrides!$A$3:$A$128, 0), MATCH('Stata dataset (nominal)'!Q$1, PR24_after_overrides!$D$2:$AU$2, 0)), INDEX('Cyclical_after overrides'!$A$1:$BD$245,MATCH('Stata dataset (nominal)'!$A85,'Cyclical_after overrides'!$A$1:$A$245,0),MATCH('Stata dataset (nominal)'!Q$1,'Cyclical_after overrides'!$A$1:$BD$1,0))), "")</f>
        <v>1581.673</v>
      </c>
      <c r="R85" s="179">
        <f>_xlfn.IFNA(IF($C85 &gt; "2023-24", INDEX(PR24_after_overrides!$D$3:$AU$128, MATCH('Stata dataset (nominal)'!$A85, PR24_after_overrides!$A$3:$A$128, 0), MATCH('Stata dataset (nominal)'!R$1, PR24_after_overrides!$D$2:$AU$2, 0)), INDEX('Cyclical_after overrides'!$A$1:$BD$245,MATCH('Stata dataset (nominal)'!$A85,'Cyclical_after overrides'!$A$1:$A$245,0),MATCH('Stata dataset (nominal)'!R$1,'Cyclical_after overrides'!$A$1:$BD$1,0))), "")</f>
        <v>159.13200000000001</v>
      </c>
      <c r="S85" s="179">
        <f>_xlfn.IFNA(IF($C85 &gt; "2023-24", INDEX(PR24_after_overrides!$D$3:$AU$128, MATCH('Stata dataset (nominal)'!$A85, PR24_after_overrides!$A$3:$A$128, 0), MATCH('Stata dataset (nominal)'!S$1, PR24_after_overrides!$D$2:$AU$2, 0)), INDEX('Cyclical_after overrides'!$A$1:$BD$245,MATCH('Stata dataset (nominal)'!$A85,'Cyclical_after overrides'!$A$1:$A$245,0),MATCH('Stata dataset (nominal)'!S$1,'Cyclical_after overrides'!$A$1:$BD$1,0))), "")</f>
        <v>305.48399999999998</v>
      </c>
      <c r="T85" s="179">
        <f>_xlfn.IFNA(IF($C85 &gt; "2023-24", INDEX(PR24_after_overrides!$D$3:$AU$128, MATCH('Stata dataset (nominal)'!$A85, PR24_after_overrides!$A$3:$A$128, 0), MATCH('Stata dataset (nominal)'!T$1, PR24_after_overrides!$D$2:$AU$2, 0)), INDEX('Cyclical_after overrides'!$A$1:$BD$245,MATCH('Stata dataset (nominal)'!$A85,'Cyclical_after overrides'!$A$1:$A$245,0),MATCH('Stata dataset (nominal)'!T$1,'Cyclical_after overrides'!$A$1:$BD$1,0))), "")</f>
        <v>1403.617</v>
      </c>
      <c r="U85" s="179">
        <f>_xlfn.IFNA(IF($C85 &gt; "2023-24", INDEX(PR24_after_overrides!$D$3:$AU$128, MATCH('Stata dataset (nominal)'!$A85, PR24_after_overrides!$A$3:$A$128, 0), MATCH('Stata dataset (nominal)'!U$1, PR24_after_overrides!$D$2:$AU$2, 0)), INDEX('Cyclical_after overrides'!$A$1:$BD$245,MATCH('Stata dataset (nominal)'!$A85,'Cyclical_after overrides'!$A$1:$A$245,0),MATCH('Stata dataset (nominal)'!U$1,'Cyclical_after overrides'!$A$1:$BD$1,0))), "")</f>
        <v>24.779369353368278</v>
      </c>
      <c r="V85" s="179">
        <f>_xlfn.IFNA(IF($C85 &gt; "2023-24", INDEX(PR24_after_overrides!$D$3:$AU$128, MATCH('Stata dataset (nominal)'!$A85, PR24_after_overrides!$A$3:$A$128, 0), MATCH('Stata dataset (nominal)'!V$1, PR24_after_overrides!$D$2:$AU$2, 0)), INDEX('Cyclical_after overrides'!$A$1:$BD$245,MATCH('Stata dataset (nominal)'!$A85,'Cyclical_after overrides'!$A$1:$A$245,0),MATCH('Stata dataset (nominal)'!V$1,'Cyclical_after overrides'!$A$1:$BD$1,0))), "")</f>
        <v>135.80592868061206</v>
      </c>
      <c r="W85" s="179">
        <f>_xlfn.IFNA(IF($C85 &gt; "2023-24", INDEX(PR24_after_overrides!$D$3:$AU$128, MATCH('Stata dataset (nominal)'!$A85, PR24_after_overrides!$A$3:$A$128, 0), MATCH('Stata dataset (nominal)'!W$1, PR24_after_overrides!$D$2:$AU$2, 0)), INDEX('Cyclical_after overrides'!$A$1:$BD$245,MATCH('Stata dataset (nominal)'!$A85,'Cyclical_after overrides'!$A$1:$A$245,0),MATCH('Stata dataset (nominal)'!W$1,'Cyclical_after overrides'!$A$1:$BD$1,0))), "")</f>
        <v>2.2230935975016837</v>
      </c>
      <c r="X85" s="179">
        <f>_xlfn.IFNA(IF($C85 &gt; "2023-24", INDEX(PR24_after_overrides!$D$3:$AU$128, MATCH('Stata dataset (nominal)'!$A85, PR24_after_overrides!$A$3:$A$128, 0), MATCH('Stata dataset (nominal)'!X$1, PR24_after_overrides!$D$2:$AU$2, 0)), INDEX('Cyclical_after overrides'!$A$1:$BD$245,MATCH('Stata dataset (nominal)'!$A85,'Cyclical_after overrides'!$A$1:$A$245,0),MATCH('Stata dataset (nominal)'!X$1,'Cyclical_after overrides'!$A$1:$BD$1,0))), "")</f>
        <v>11.760390408961008</v>
      </c>
      <c r="Y85" s="179">
        <f>_xlfn.IFNA(IF($C85 &gt; "2023-24", INDEX(PR24_after_overrides!$D$3:$AU$128, MATCH('Stata dataset (nominal)'!$A85, PR24_after_overrides!$A$3:$A$128, 0), MATCH('Stata dataset (nominal)'!Y$1, PR24_after_overrides!$D$2:$AU$2, 0)), INDEX('Cyclical_after overrides'!$A$1:$BD$245,MATCH('Stata dataset (nominal)'!$A85,'Cyclical_after overrides'!$A$1:$A$245,0),MATCH('Stata dataset (nominal)'!Y$1,'Cyclical_after overrides'!$A$1:$BD$1,0))), "")</f>
        <v>13.919114777003761</v>
      </c>
      <c r="Z85" s="179">
        <f>_xlfn.IFNA(IF($C85 &gt; "2023-24", INDEX(PR24_after_overrides!$D$3:$AU$128, MATCH('Stata dataset (nominal)'!$A85, PR24_after_overrides!$A$3:$A$128, 0), MATCH('Stata dataset (nominal)'!Z$1, PR24_after_overrides!$D$2:$AU$2, 0)), INDEX('Cyclical_after overrides'!$A$1:$BD$245,MATCH('Stata dataset (nominal)'!$A85,'Cyclical_after overrides'!$A$1:$A$245,0),MATCH('Stata dataset (nominal)'!Z$1,'Cyclical_after overrides'!$A$1:$BD$1,0))), "")</f>
        <v>13.919114777003761</v>
      </c>
      <c r="AA85" s="179">
        <f>_xlfn.IFNA(IF($C85 &gt; "2023-24", INDEX(PR24_after_overrides!$D$3:$AU$128, MATCH('Stata dataset (nominal)'!$A85, PR24_after_overrides!$A$3:$A$128, 0), MATCH('Stata dataset (nominal)'!AA$1, PR24_after_overrides!$D$2:$AU$2, 0)), INDEX('Cyclical_after overrides'!$A$1:$BD$245,MATCH('Stata dataset (nominal)'!$A85,'Cyclical_after overrides'!$A$1:$A$245,0),MATCH('Stata dataset (nominal)'!AA$1,'Cyclical_after overrides'!$A$1:$BD$1,0))), "")</f>
        <v>1253.3600000000001</v>
      </c>
      <c r="AB85" s="179">
        <f>INDEX(Depreciation!$U$5:$U$318, MATCH('Stata dataset (nominal)'!$A85, Depreciation!$A$5:$A$318, 0))</f>
        <v>7.6099999999999994</v>
      </c>
      <c r="AC85" s="180">
        <f t="shared" si="2"/>
        <v>8.1111666666666675</v>
      </c>
      <c r="AD85" s="72">
        <f>INDEX(Recharges!$V$5:$V$318, MATCH('Stata dataset (nominal)'!$A85, Recharges!$A$5:$A$318, 0))</f>
        <v>8.7270000000000003</v>
      </c>
    </row>
    <row r="86" spans="1:30" x14ac:dyDescent="0.4">
      <c r="A86" s="160" t="str">
        <f t="shared" si="0"/>
        <v>SVE21</v>
      </c>
      <c r="B86" s="160" t="s">
        <v>433</v>
      </c>
      <c r="C86" s="160" t="s">
        <v>257</v>
      </c>
      <c r="D86" s="179">
        <f>_xlfn.IFNA(IF($C86 &gt; "2023-24", INDEX(PR24_after_overrides!$D$3:$AU$128, MATCH('Stata dataset (nominal)'!$A86, PR24_after_overrides!$A$3:$A$128, 0), MATCH('Stata dataset (nominal)'!D$1, PR24_after_overrides!$D$2:$AU$2, 0)), INDEX('Cyclical_after overrides'!$A$1:$BD$245,MATCH('Stata dataset (nominal)'!$A86,'Cyclical_after overrides'!$A$1:$A$245,0),MATCH('Stata dataset (nominal)'!D$1,'Cyclical_after overrides'!$A$1:$BD$1,0))), "")</f>
        <v>1.1277018254028868</v>
      </c>
      <c r="E86" s="179">
        <f>_xlfn.IFNA(IF($C86 &gt; "2023-24", INDEX(PR24_after_overrides!$D$3:$AU$128, MATCH('Stata dataset (nominal)'!$A86, PR24_after_overrides!$A$3:$A$128, 0), MATCH('Stata dataset (nominal)'!E$1, PR24_after_overrides!$D$2:$AU$2, 0)), INDEX('Cyclical_after overrides'!$A$1:$BD$245,MATCH('Stata dataset (nominal)'!$A86,'Cyclical_after overrides'!$A$1:$A$245,0),MATCH('Stata dataset (nominal)'!E$1,'Cyclical_after overrides'!$A$1:$BD$1,0))), "")</f>
        <v>32.670999999999999</v>
      </c>
      <c r="F86" s="179">
        <f>_xlfn.IFNA(IF($C86 &gt; "2023-24", INDEX(PR24_after_overrides!$D$3:$AU$128, MATCH('Stata dataset (nominal)'!$A86, PR24_after_overrides!$A$3:$A$128, 0), MATCH('Stata dataset (nominal)'!F$1, PR24_after_overrides!$D$2:$AU$2, 0)), INDEX('Cyclical_after overrides'!$A$1:$BD$245,MATCH('Stata dataset (nominal)'!$A86,'Cyclical_after overrides'!$A$1:$A$245,0),MATCH('Stata dataset (nominal)'!F$1,'Cyclical_after overrides'!$A$1:$BD$1,0))), "")</f>
        <v>7.7270000000000003</v>
      </c>
      <c r="G86" s="179">
        <f>_xlfn.IFNA(IF($C86 &gt; "2023-24", INDEX(PR24_after_overrides!$D$3:$AU$128, MATCH('Stata dataset (nominal)'!$A86, PR24_after_overrides!$A$3:$A$128, 0), MATCH('Stata dataset (nominal)'!G$1, PR24_after_overrides!$D$2:$AU$2, 0)), INDEX('Cyclical_after overrides'!$A$1:$BD$245,MATCH('Stata dataset (nominal)'!$A86,'Cyclical_after overrides'!$A$1:$A$245,0),MATCH('Stata dataset (nominal)'!G$1,'Cyclical_after overrides'!$A$1:$BD$1,0))), "")</f>
        <v>38.143000000000001</v>
      </c>
      <c r="H86" s="179">
        <f>_xlfn.IFNA(IF($C86 &gt; "2023-24", INDEX(PR24_after_overrides!$D$3:$AU$128, MATCH('Stata dataset (nominal)'!$A86, PR24_after_overrides!$A$3:$A$128, 0), MATCH('Stata dataset (nominal)'!H$1, PR24_after_overrides!$D$2:$AU$2, 0)), INDEX('Cyclical_after overrides'!$A$1:$BD$245,MATCH('Stata dataset (nominal)'!$A86,'Cyclical_after overrides'!$A$1:$A$245,0),MATCH('Stata dataset (nominal)'!H$1,'Cyclical_after overrides'!$A$1:$BD$1,0))), "")</f>
        <v>5.45</v>
      </c>
      <c r="I86" s="179">
        <f>_xlfn.IFNA(IF($C86 &gt; "2023-24", INDEX(PR24_after_overrides!$D$3:$AU$128, MATCH('Stata dataset (nominal)'!$A86, PR24_after_overrides!$A$3:$A$128, 0), MATCH('Stata dataset (nominal)'!I$1, PR24_after_overrides!$D$2:$AU$2, 0)), INDEX('Cyclical_after overrides'!$A$1:$BD$245,MATCH('Stata dataset (nominal)'!$A86,'Cyclical_after overrides'!$A$1:$A$245,0),MATCH('Stata dataset (nominal)'!I$1,'Cyclical_after overrides'!$A$1:$BD$1,0))), "")</f>
        <v>17.478999999999999</v>
      </c>
      <c r="J86" s="179">
        <f>_xlfn.IFNA(IF($C86 &gt; "2023-24", INDEX(PR24_after_overrides!$D$3:$AU$128, MATCH('Stata dataset (nominal)'!$A86, PR24_after_overrides!$A$3:$A$128, 0), MATCH('Stata dataset (nominal)'!J$1, PR24_after_overrides!$D$2:$AU$2, 0)), INDEX('Cyclical_after overrides'!$A$1:$BD$245,MATCH('Stata dataset (nominal)'!$A86,'Cyclical_after overrides'!$A$1:$A$245,0),MATCH('Stata dataset (nominal)'!J$1,'Cyclical_after overrides'!$A$1:$BD$1,0))), "")</f>
        <v>0.68100000000000005</v>
      </c>
      <c r="K86" s="179" t="str">
        <f>_xlfn.IFNA(IF($C86 &gt; "2023-24", INDEX(PR24_after_overrides!$D$3:$AU$128, MATCH('Stata dataset (nominal)'!$A86, PR24_after_overrides!$A$3:$A$128, 0), MATCH('Stata dataset (nominal)'!K$1, PR24_after_overrides!$D$2:$AU$2, 0)), INDEX('Cyclical_after overrides'!$A$1:$BD$245,MATCH('Stata dataset (nominal)'!$A86,'Cyclical_after overrides'!$A$1:$A$245,0),MATCH('Stata dataset (nominal)'!K$1,'Cyclical_after overrides'!$A$1:$BD$1,0))), "")</f>
        <v/>
      </c>
      <c r="L86" s="179">
        <f>_xlfn.IFNA(IF($C86 &gt; "2023-24", INDEX(PR24_after_overrides!$D$3:$AU$128, MATCH('Stata dataset (nominal)'!$A86, PR24_after_overrides!$A$3:$A$128, 0), MATCH('Stata dataset (nominal)'!L$1, PR24_after_overrides!$D$2:$AU$2, 0)), INDEX('Cyclical_after overrides'!$A$1:$BD$245,MATCH('Stata dataset (nominal)'!$A86,'Cyclical_after overrides'!$A$1:$A$245,0),MATCH('Stata dataset (nominal)'!L$1,'Cyclical_after overrides'!$A$1:$BD$1,0))), "")</f>
        <v>0</v>
      </c>
      <c r="M86" s="179" t="str">
        <f>_xlfn.IFNA(IF($C86 &gt; "2023-24", INDEX(PR24_after_overrides!$D$3:$AU$128, MATCH('Stata dataset (nominal)'!$A86, PR24_after_overrides!$A$3:$A$128, 0), MATCH('Stata dataset (nominal)'!M$1, PR24_after_overrides!$D$2:$AU$2, 0)), INDEX('Cyclical_after overrides'!$A$1:$BD$245,MATCH('Stata dataset (nominal)'!$A86,'Cyclical_after overrides'!$A$1:$A$245,0),MATCH('Stata dataset (nominal)'!M$1,'Cyclical_after overrides'!$A$1:$BD$1,0))), "")</f>
        <v/>
      </c>
      <c r="N86" s="179" t="str">
        <f>_xlfn.IFNA(IF($C86 &gt; "2023-24", INDEX(PR24_after_overrides!$D$3:$AU$128, MATCH('Stata dataset (nominal)'!$A86, PR24_after_overrides!$A$3:$A$128, 0), MATCH('Stata dataset (nominal)'!N$1, PR24_after_overrides!$D$2:$AU$2, 0)), INDEX('Cyclical_after overrides'!$A$1:$BD$245,MATCH('Stata dataset (nominal)'!$A86,'Cyclical_after overrides'!$A$1:$A$245,0),MATCH('Stata dataset (nominal)'!N$1,'Cyclical_after overrides'!$A$1:$BD$1,0))), "")</f>
        <v/>
      </c>
      <c r="O86" s="179">
        <f>_xlfn.IFNA(IF($C86 &gt; "2023-24", INDEX(PR24_after_overrides!$D$3:$AU$128, MATCH('Stata dataset (nominal)'!$A86, PR24_after_overrides!$A$3:$A$128, 0), MATCH('Stata dataset (nominal)'!O$1, PR24_after_overrides!$D$2:$AU$2, 0)), INDEX('Cyclical_after overrides'!$A$1:$BD$245,MATCH('Stata dataset (nominal)'!$A86,'Cyclical_after overrides'!$A$1:$A$245,0),MATCH('Stata dataset (nominal)'!O$1,'Cyclical_after overrides'!$A$1:$BD$1,0))), "")</f>
        <v>142.953</v>
      </c>
      <c r="P86" s="179">
        <f>_xlfn.IFNA(IF($C86 &gt; "2023-24", INDEX(PR24_after_overrides!$D$3:$AU$128, MATCH('Stata dataset (nominal)'!$A86, PR24_after_overrides!$A$3:$A$128, 0), MATCH('Stata dataset (nominal)'!P$1, PR24_after_overrides!$D$2:$AU$2, 0)), INDEX('Cyclical_after overrides'!$A$1:$BD$245,MATCH('Stata dataset (nominal)'!$A86,'Cyclical_after overrides'!$A$1:$A$245,0),MATCH('Stata dataset (nominal)'!P$1,'Cyclical_after overrides'!$A$1:$BD$1,0))), "")</f>
        <v>426.22699999999998</v>
      </c>
      <c r="Q86" s="179">
        <f>_xlfn.IFNA(IF($C86 &gt; "2023-24", INDEX(PR24_after_overrides!$D$3:$AU$128, MATCH('Stata dataset (nominal)'!$A86, PR24_after_overrides!$A$3:$A$128, 0), MATCH('Stata dataset (nominal)'!Q$1, PR24_after_overrides!$D$2:$AU$2, 0)), INDEX('Cyclical_after overrides'!$A$1:$BD$245,MATCH('Stata dataset (nominal)'!$A86,'Cyclical_after overrides'!$A$1:$A$245,0),MATCH('Stata dataset (nominal)'!Q$1,'Cyclical_after overrides'!$A$1:$BD$1,0))), "")</f>
        <v>1573.893</v>
      </c>
      <c r="R86" s="179">
        <f>_xlfn.IFNA(IF($C86 &gt; "2023-24", INDEX(PR24_after_overrides!$D$3:$AU$128, MATCH('Stata dataset (nominal)'!$A86, PR24_after_overrides!$A$3:$A$128, 0), MATCH('Stata dataset (nominal)'!R$1, PR24_after_overrides!$D$2:$AU$2, 0)), INDEX('Cyclical_after overrides'!$A$1:$BD$245,MATCH('Stata dataset (nominal)'!$A86,'Cyclical_after overrides'!$A$1:$A$245,0),MATCH('Stata dataset (nominal)'!R$1,'Cyclical_after overrides'!$A$1:$BD$1,0))), "")</f>
        <v>155.14699999999999</v>
      </c>
      <c r="S86" s="179">
        <f>_xlfn.IFNA(IF($C86 &gt; "2023-24", INDEX(PR24_after_overrides!$D$3:$AU$128, MATCH('Stata dataset (nominal)'!$A86, PR24_after_overrides!$A$3:$A$128, 0), MATCH('Stata dataset (nominal)'!S$1, PR24_after_overrides!$D$2:$AU$2, 0)), INDEX('Cyclical_after overrides'!$A$1:$BD$245,MATCH('Stata dataset (nominal)'!$A86,'Cyclical_after overrides'!$A$1:$A$245,0),MATCH('Stata dataset (nominal)'!S$1,'Cyclical_after overrides'!$A$1:$BD$1,0))), "")</f>
        <v>316.72300000000001</v>
      </c>
      <c r="T86" s="179">
        <f>_xlfn.IFNA(IF($C86 &gt; "2023-24", INDEX(PR24_after_overrides!$D$3:$AU$128, MATCH('Stata dataset (nominal)'!$A86, PR24_after_overrides!$A$3:$A$128, 0), MATCH('Stata dataset (nominal)'!T$1, PR24_after_overrides!$D$2:$AU$2, 0)), INDEX('Cyclical_after overrides'!$A$1:$BD$245,MATCH('Stata dataset (nominal)'!$A86,'Cyclical_after overrides'!$A$1:$A$245,0),MATCH('Stata dataset (nominal)'!T$1,'Cyclical_after overrides'!$A$1:$BD$1,0))), "")</f>
        <v>1459.4490000000001</v>
      </c>
      <c r="U86" s="179">
        <f>_xlfn.IFNA(IF($C86 &gt; "2023-24", INDEX(PR24_after_overrides!$D$3:$AU$128, MATCH('Stata dataset (nominal)'!$A86, PR24_after_overrides!$A$3:$A$128, 0), MATCH('Stata dataset (nominal)'!U$1, PR24_after_overrides!$D$2:$AU$2, 0)), INDEX('Cyclical_after overrides'!$A$1:$BD$245,MATCH('Stata dataset (nominal)'!$A86,'Cyclical_after overrides'!$A$1:$A$245,0),MATCH('Stata dataset (nominal)'!U$1,'Cyclical_after overrides'!$A$1:$BD$1,0))), "")</f>
        <v>24.413193046584251</v>
      </c>
      <c r="V86" s="179">
        <f>_xlfn.IFNA(IF($C86 &gt; "2023-24", INDEX(PR24_after_overrides!$D$3:$AU$128, MATCH('Stata dataset (nominal)'!$A86, PR24_after_overrides!$A$3:$A$128, 0), MATCH('Stata dataset (nominal)'!V$1, PR24_after_overrides!$D$2:$AU$2, 0)), INDEX('Cyclical_after overrides'!$A$1:$BD$245,MATCH('Stata dataset (nominal)'!$A86,'Cyclical_after overrides'!$A$1:$A$245,0),MATCH('Stata dataset (nominal)'!V$1,'Cyclical_after overrides'!$A$1:$BD$1,0))), "")</f>
        <v>135.21346712117827</v>
      </c>
      <c r="W86" s="179">
        <f>_xlfn.IFNA(IF($C86 &gt; "2023-24", INDEX(PR24_after_overrides!$D$3:$AU$128, MATCH('Stata dataset (nominal)'!$A86, PR24_after_overrides!$A$3:$A$128, 0), MATCH('Stata dataset (nominal)'!W$1, PR24_after_overrides!$D$2:$AU$2, 0)), INDEX('Cyclical_after overrides'!$A$1:$BD$245,MATCH('Stata dataset (nominal)'!$A86,'Cyclical_after overrides'!$A$1:$A$245,0),MATCH('Stata dataset (nominal)'!W$1,'Cyclical_after overrides'!$A$1:$BD$1,0))), "")</f>
        <v>2.2502953466948421</v>
      </c>
      <c r="X86" s="179">
        <f>_xlfn.IFNA(IF($C86 &gt; "2023-24", INDEX(PR24_after_overrides!$D$3:$AU$128, MATCH('Stata dataset (nominal)'!$A86, PR24_after_overrides!$A$3:$A$128, 0), MATCH('Stata dataset (nominal)'!X$1, PR24_after_overrides!$D$2:$AU$2, 0)), INDEX('Cyclical_after overrides'!$A$1:$BD$245,MATCH('Stata dataset (nominal)'!$A86,'Cyclical_after overrides'!$A$1:$A$245,0),MATCH('Stata dataset (nominal)'!X$1,'Cyclical_after overrides'!$A$1:$BD$1,0))), "")</f>
        <v>11.760390408961008</v>
      </c>
      <c r="Y86" s="179">
        <f>_xlfn.IFNA(IF($C86 &gt; "2023-24", INDEX(PR24_after_overrides!$D$3:$AU$128, MATCH('Stata dataset (nominal)'!$A86, PR24_after_overrides!$A$3:$A$128, 0), MATCH('Stata dataset (nominal)'!Y$1, PR24_after_overrides!$D$2:$AU$2, 0)), INDEX('Cyclical_after overrides'!$A$1:$BD$245,MATCH('Stata dataset (nominal)'!$A86,'Cyclical_after overrides'!$A$1:$A$245,0),MATCH('Stata dataset (nominal)'!Y$1,'Cyclical_after overrides'!$A$1:$BD$1,0))), "")</f>
        <v>13.919114777003761</v>
      </c>
      <c r="Z86" s="179">
        <f>_xlfn.IFNA(IF($C86 &gt; "2023-24", INDEX(PR24_after_overrides!$D$3:$AU$128, MATCH('Stata dataset (nominal)'!$A86, PR24_after_overrides!$A$3:$A$128, 0), MATCH('Stata dataset (nominal)'!Z$1, PR24_after_overrides!$D$2:$AU$2, 0)), INDEX('Cyclical_after overrides'!$A$1:$BD$245,MATCH('Stata dataset (nominal)'!$A86,'Cyclical_after overrides'!$A$1:$A$245,0),MATCH('Stata dataset (nominal)'!Z$1,'Cyclical_after overrides'!$A$1:$BD$1,0))), "")</f>
        <v>13.919114777003761</v>
      </c>
      <c r="AA86" s="179">
        <f>_xlfn.IFNA(IF($C86 &gt; "2023-24", INDEX(PR24_after_overrides!$D$3:$AU$128, MATCH('Stata dataset (nominal)'!$A86, PR24_after_overrides!$A$3:$A$128, 0), MATCH('Stata dataset (nominal)'!AA$1, PR24_after_overrides!$D$2:$AU$2, 0)), INDEX('Cyclical_after overrides'!$A$1:$BD$245,MATCH('Stata dataset (nominal)'!$A86,'Cyclical_after overrides'!$A$1:$A$245,0),MATCH('Stata dataset (nominal)'!AA$1,'Cyclical_after overrides'!$A$1:$BD$1,0))), "")</f>
        <v>1296.711</v>
      </c>
      <c r="AB86" s="179">
        <f>INDEX(Depreciation!$U$5:$U$318, MATCH('Stata dataset (nominal)'!$A86, Depreciation!$A$5:$A$318, 0))</f>
        <v>8.0210000000000008</v>
      </c>
      <c r="AC86" s="180">
        <f t="shared" si="2"/>
        <v>8.1111666666666675</v>
      </c>
      <c r="AD86" s="72">
        <f>INDEX(Recharges!$V$5:$V$318, MATCH('Stata dataset (nominal)'!$A86, Recharges!$A$5:$A$318, 0))</f>
        <v>6.2009999999999996</v>
      </c>
    </row>
    <row r="87" spans="1:30" x14ac:dyDescent="0.4">
      <c r="A87" s="160" t="str">
        <f t="shared" si="0"/>
        <v>SVE22</v>
      </c>
      <c r="B87" s="160" t="s">
        <v>433</v>
      </c>
      <c r="C87" s="160" t="s">
        <v>259</v>
      </c>
      <c r="D87" s="179">
        <f>_xlfn.IFNA(IF($C87 &gt; "2023-24", INDEX(PR24_after_overrides!$D$3:$AU$128, MATCH('Stata dataset (nominal)'!$A87, PR24_after_overrides!$A$3:$A$128, 0), MATCH('Stata dataset (nominal)'!D$1, PR24_after_overrides!$D$2:$AU$2, 0)), INDEX('Cyclical_after overrides'!$A$1:$BD$245,MATCH('Stata dataset (nominal)'!$A87,'Cyclical_after overrides'!$A$1:$A$245,0),MATCH('Stata dataset (nominal)'!D$1,'Cyclical_after overrides'!$A$1:$BD$1,0))), "")</f>
        <v>1.0877412700751434</v>
      </c>
      <c r="E87" s="179">
        <f>_xlfn.IFNA(IF($C87 &gt; "2023-24", INDEX(PR24_after_overrides!$D$3:$AU$128, MATCH('Stata dataset (nominal)'!$A87, PR24_after_overrides!$A$3:$A$128, 0), MATCH('Stata dataset (nominal)'!E$1, PR24_after_overrides!$D$2:$AU$2, 0)), INDEX('Cyclical_after overrides'!$A$1:$BD$245,MATCH('Stata dataset (nominal)'!$A87,'Cyclical_after overrides'!$A$1:$A$245,0),MATCH('Stata dataset (nominal)'!E$1,'Cyclical_after overrides'!$A$1:$BD$1,0))), "")</f>
        <v>33.841999999999999</v>
      </c>
      <c r="F87" s="179">
        <f>_xlfn.IFNA(IF($C87 &gt; "2023-24", INDEX(PR24_after_overrides!$D$3:$AU$128, MATCH('Stata dataset (nominal)'!$A87, PR24_after_overrides!$A$3:$A$128, 0), MATCH('Stata dataset (nominal)'!F$1, PR24_after_overrides!$D$2:$AU$2, 0)), INDEX('Cyclical_after overrides'!$A$1:$BD$245,MATCH('Stata dataset (nominal)'!$A87,'Cyclical_after overrides'!$A$1:$A$245,0),MATCH('Stata dataset (nominal)'!F$1,'Cyclical_after overrides'!$A$1:$BD$1,0))), "")</f>
        <v>8.4499999999999993</v>
      </c>
      <c r="G87" s="179">
        <f>_xlfn.IFNA(IF($C87 &gt; "2023-24", INDEX(PR24_after_overrides!$D$3:$AU$128, MATCH('Stata dataset (nominal)'!$A87, PR24_after_overrides!$A$3:$A$128, 0), MATCH('Stata dataset (nominal)'!G$1, PR24_after_overrides!$D$2:$AU$2, 0)), INDEX('Cyclical_after overrides'!$A$1:$BD$245,MATCH('Stata dataset (nominal)'!$A87,'Cyclical_after overrides'!$A$1:$A$245,0),MATCH('Stata dataset (nominal)'!G$1,'Cyclical_after overrides'!$A$1:$BD$1,0))), "")</f>
        <v>23.713000000000001</v>
      </c>
      <c r="H87" s="179">
        <f>_xlfn.IFNA(IF($C87 &gt; "2023-24", INDEX(PR24_after_overrides!$D$3:$AU$128, MATCH('Stata dataset (nominal)'!$A87, PR24_after_overrides!$A$3:$A$128, 0), MATCH('Stata dataset (nominal)'!H$1, PR24_after_overrides!$D$2:$AU$2, 0)), INDEX('Cyclical_after overrides'!$A$1:$BD$245,MATCH('Stata dataset (nominal)'!$A87,'Cyclical_after overrides'!$A$1:$A$245,0),MATCH('Stata dataset (nominal)'!H$1,'Cyclical_after overrides'!$A$1:$BD$1,0))), "")</f>
        <v>4.3470000000000004</v>
      </c>
      <c r="I87" s="179">
        <f>_xlfn.IFNA(IF($C87 &gt; "2023-24", INDEX(PR24_after_overrides!$D$3:$AU$128, MATCH('Stata dataset (nominal)'!$A87, PR24_after_overrides!$A$3:$A$128, 0), MATCH('Stata dataset (nominal)'!I$1, PR24_after_overrides!$D$2:$AU$2, 0)), INDEX('Cyclical_after overrides'!$A$1:$BD$245,MATCH('Stata dataset (nominal)'!$A87,'Cyclical_after overrides'!$A$1:$A$245,0),MATCH('Stata dataset (nominal)'!I$1,'Cyclical_after overrides'!$A$1:$BD$1,0))), "")</f>
        <v>16.577000000000002</v>
      </c>
      <c r="J87" s="179">
        <f>_xlfn.IFNA(IF($C87 &gt; "2023-24", INDEX(PR24_after_overrides!$D$3:$AU$128, MATCH('Stata dataset (nominal)'!$A87, PR24_after_overrides!$A$3:$A$128, 0), MATCH('Stata dataset (nominal)'!J$1, PR24_after_overrides!$D$2:$AU$2, 0)), INDEX('Cyclical_after overrides'!$A$1:$BD$245,MATCH('Stata dataset (nominal)'!$A87,'Cyclical_after overrides'!$A$1:$A$245,0),MATCH('Stata dataset (nominal)'!J$1,'Cyclical_after overrides'!$A$1:$BD$1,0))), "")</f>
        <v>0.6</v>
      </c>
      <c r="K87" s="179" t="str">
        <f>_xlfn.IFNA(IF($C87 &gt; "2023-24", INDEX(PR24_after_overrides!$D$3:$AU$128, MATCH('Stata dataset (nominal)'!$A87, PR24_after_overrides!$A$3:$A$128, 0), MATCH('Stata dataset (nominal)'!K$1, PR24_after_overrides!$D$2:$AU$2, 0)), INDEX('Cyclical_after overrides'!$A$1:$BD$245,MATCH('Stata dataset (nominal)'!$A87,'Cyclical_after overrides'!$A$1:$A$245,0),MATCH('Stata dataset (nominal)'!K$1,'Cyclical_after overrides'!$A$1:$BD$1,0))), "")</f>
        <v/>
      </c>
      <c r="L87" s="179">
        <f>_xlfn.IFNA(IF($C87 &gt; "2023-24", INDEX(PR24_after_overrides!$D$3:$AU$128, MATCH('Stata dataset (nominal)'!$A87, PR24_after_overrides!$A$3:$A$128, 0), MATCH('Stata dataset (nominal)'!L$1, PR24_after_overrides!$D$2:$AU$2, 0)), INDEX('Cyclical_after overrides'!$A$1:$BD$245,MATCH('Stata dataset (nominal)'!$A87,'Cyclical_after overrides'!$A$1:$A$245,0),MATCH('Stata dataset (nominal)'!L$1,'Cyclical_after overrides'!$A$1:$BD$1,0))), "")</f>
        <v>0</v>
      </c>
      <c r="M87" s="179" t="str">
        <f>_xlfn.IFNA(IF($C87 &gt; "2023-24", INDEX(PR24_after_overrides!$D$3:$AU$128, MATCH('Stata dataset (nominal)'!$A87, PR24_after_overrides!$A$3:$A$128, 0), MATCH('Stata dataset (nominal)'!M$1, PR24_after_overrides!$D$2:$AU$2, 0)), INDEX('Cyclical_after overrides'!$A$1:$BD$245,MATCH('Stata dataset (nominal)'!$A87,'Cyclical_after overrides'!$A$1:$A$245,0),MATCH('Stata dataset (nominal)'!M$1,'Cyclical_after overrides'!$A$1:$BD$1,0))), "")</f>
        <v/>
      </c>
      <c r="N87" s="179" t="str">
        <f>_xlfn.IFNA(IF($C87 &gt; "2023-24", INDEX(PR24_after_overrides!$D$3:$AU$128, MATCH('Stata dataset (nominal)'!$A87, PR24_after_overrides!$A$3:$A$128, 0), MATCH('Stata dataset (nominal)'!N$1, PR24_after_overrides!$D$2:$AU$2, 0)), INDEX('Cyclical_after overrides'!$A$1:$BD$245,MATCH('Stata dataset (nominal)'!$A87,'Cyclical_after overrides'!$A$1:$A$245,0),MATCH('Stata dataset (nominal)'!N$1,'Cyclical_after overrides'!$A$1:$BD$1,0))), "")</f>
        <v/>
      </c>
      <c r="O87" s="179">
        <f>_xlfn.IFNA(IF($C87 &gt; "2023-24", INDEX(PR24_after_overrides!$D$3:$AU$128, MATCH('Stata dataset (nominal)'!$A87, PR24_after_overrides!$A$3:$A$128, 0), MATCH('Stata dataset (nominal)'!O$1, PR24_after_overrides!$D$2:$AU$2, 0)), INDEX('Cyclical_after overrides'!$A$1:$BD$245,MATCH('Stata dataset (nominal)'!$A87,'Cyclical_after overrides'!$A$1:$A$245,0),MATCH('Stata dataset (nominal)'!O$1,'Cyclical_after overrides'!$A$1:$BD$1,0))), "")</f>
        <v>141.987895889546</v>
      </c>
      <c r="P87" s="179">
        <f>_xlfn.IFNA(IF($C87 &gt; "2023-24", INDEX(PR24_after_overrides!$D$3:$AU$128, MATCH('Stata dataset (nominal)'!$A87, PR24_after_overrides!$A$3:$A$128, 0), MATCH('Stata dataset (nominal)'!P$1, PR24_after_overrides!$D$2:$AU$2, 0)), INDEX('Cyclical_after overrides'!$A$1:$BD$245,MATCH('Stata dataset (nominal)'!$A87,'Cyclical_after overrides'!$A$1:$A$245,0),MATCH('Stata dataset (nominal)'!P$1,'Cyclical_after overrides'!$A$1:$BD$1,0))), "")</f>
        <v>421.21000425902901</v>
      </c>
      <c r="Q87" s="179">
        <f>_xlfn.IFNA(IF($C87 &gt; "2023-24", INDEX(PR24_after_overrides!$D$3:$AU$128, MATCH('Stata dataset (nominal)'!$A87, PR24_after_overrides!$A$3:$A$128, 0), MATCH('Stata dataset (nominal)'!Q$1, PR24_after_overrides!$D$2:$AU$2, 0)), INDEX('Cyclical_after overrides'!$A$1:$BD$245,MATCH('Stata dataset (nominal)'!$A87,'Cyclical_after overrides'!$A$1:$A$245,0),MATCH('Stata dataset (nominal)'!Q$1,'Cyclical_after overrides'!$A$1:$BD$1,0))), "")</f>
        <v>1562.8376821740001</v>
      </c>
      <c r="R87" s="179">
        <f>_xlfn.IFNA(IF($C87 &gt; "2023-24", INDEX(PR24_after_overrides!$D$3:$AU$128, MATCH('Stata dataset (nominal)'!$A87, PR24_after_overrides!$A$3:$A$128, 0), MATCH('Stata dataset (nominal)'!R$1, PR24_after_overrides!$D$2:$AU$2, 0)), INDEX('Cyclical_after overrides'!$A$1:$BD$245,MATCH('Stata dataset (nominal)'!$A87,'Cyclical_after overrides'!$A$1:$A$245,0),MATCH('Stata dataset (nominal)'!R$1,'Cyclical_after overrides'!$A$1:$BD$1,0))), "")</f>
        <v>159.53431232766101</v>
      </c>
      <c r="S87" s="179">
        <f>_xlfn.IFNA(IF($C87 &gt; "2023-24", INDEX(PR24_after_overrides!$D$3:$AU$128, MATCH('Stata dataset (nominal)'!$A87, PR24_after_overrides!$A$3:$A$128, 0), MATCH('Stata dataset (nominal)'!S$1, PR24_after_overrides!$D$2:$AU$2, 0)), INDEX('Cyclical_after overrides'!$A$1:$BD$245,MATCH('Stata dataset (nominal)'!$A87,'Cyclical_after overrides'!$A$1:$A$245,0),MATCH('Stata dataset (nominal)'!S$1,'Cyclical_after overrides'!$A$1:$BD$1,0))), "")</f>
        <v>321.96122207970097</v>
      </c>
      <c r="T87" s="179">
        <f>_xlfn.IFNA(IF($C87 &gt; "2023-24", INDEX(PR24_after_overrides!$D$3:$AU$128, MATCH('Stata dataset (nominal)'!$A87, PR24_after_overrides!$A$3:$A$128, 0), MATCH('Stata dataset (nominal)'!T$1, PR24_after_overrides!$D$2:$AU$2, 0)), INDEX('Cyclical_after overrides'!$A$1:$BD$245,MATCH('Stata dataset (nominal)'!$A87,'Cyclical_after overrides'!$A$1:$A$245,0),MATCH('Stata dataset (nominal)'!T$1,'Cyclical_after overrides'!$A$1:$BD$1,0))), "")</f>
        <v>1505.83729314112</v>
      </c>
      <c r="U87" s="179">
        <f>_xlfn.IFNA(IF($C87 &gt; "2023-24", INDEX(PR24_after_overrides!$D$3:$AU$128, MATCH('Stata dataset (nominal)'!$A87, PR24_after_overrides!$A$3:$A$128, 0), MATCH('Stata dataset (nominal)'!U$1, PR24_after_overrides!$D$2:$AU$2, 0)), INDEX('Cyclical_after overrides'!$A$1:$BD$245,MATCH('Stata dataset (nominal)'!$A87,'Cyclical_after overrides'!$A$1:$A$245,0),MATCH('Stata dataset (nominal)'!U$1,'Cyclical_after overrides'!$A$1:$BD$1,0))), "")</f>
        <v>22.302861771556298</v>
      </c>
      <c r="V87" s="179">
        <f>_xlfn.IFNA(IF($C87 &gt; "2023-24", INDEX(PR24_after_overrides!$D$3:$AU$128, MATCH('Stata dataset (nominal)'!$A87, PR24_after_overrides!$A$3:$A$128, 0), MATCH('Stata dataset (nominal)'!V$1, PR24_after_overrides!$D$2:$AU$2, 0)), INDEX('Cyclical_after overrides'!$A$1:$BD$245,MATCH('Stata dataset (nominal)'!$A87,'Cyclical_after overrides'!$A$1:$A$245,0),MATCH('Stata dataset (nominal)'!V$1,'Cyclical_after overrides'!$A$1:$BD$1,0))), "")</f>
        <v>135.62351354754233</v>
      </c>
      <c r="W87" s="179">
        <f>_xlfn.IFNA(IF($C87 &gt; "2023-24", INDEX(PR24_after_overrides!$D$3:$AU$128, MATCH('Stata dataset (nominal)'!$A87, PR24_after_overrides!$A$3:$A$128, 0), MATCH('Stata dataset (nominal)'!W$1, PR24_after_overrides!$D$2:$AU$2, 0)), INDEX('Cyclical_after overrides'!$A$1:$BD$245,MATCH('Stata dataset (nominal)'!$A87,'Cyclical_after overrides'!$A$1:$A$245,0),MATCH('Stata dataset (nominal)'!W$1,'Cyclical_after overrides'!$A$1:$BD$1,0))), "")</f>
        <v>2.2401026726876028</v>
      </c>
      <c r="X87" s="179">
        <f>_xlfn.IFNA(IF($C87 &gt; "2023-24", INDEX(PR24_after_overrides!$D$3:$AU$128, MATCH('Stata dataset (nominal)'!$A87, PR24_after_overrides!$A$3:$A$128, 0), MATCH('Stata dataset (nominal)'!X$1, PR24_after_overrides!$D$2:$AU$2, 0)), INDEX('Cyclical_after overrides'!$A$1:$BD$245,MATCH('Stata dataset (nominal)'!$A87,'Cyclical_after overrides'!$A$1:$A$245,0),MATCH('Stata dataset (nominal)'!X$1,'Cyclical_after overrides'!$A$1:$BD$1,0))), "")</f>
        <v>11.760390408961008</v>
      </c>
      <c r="Y87" s="179">
        <f>_xlfn.IFNA(IF($C87 &gt; "2023-24", INDEX(PR24_after_overrides!$D$3:$AU$128, MATCH('Stata dataset (nominal)'!$A87, PR24_after_overrides!$A$3:$A$128, 0), MATCH('Stata dataset (nominal)'!Y$1, PR24_after_overrides!$D$2:$AU$2, 0)), INDEX('Cyclical_after overrides'!$A$1:$BD$245,MATCH('Stata dataset (nominal)'!$A87,'Cyclical_after overrides'!$A$1:$A$245,0),MATCH('Stata dataset (nominal)'!Y$1,'Cyclical_after overrides'!$A$1:$BD$1,0))), "")</f>
        <v>13.919114777003761</v>
      </c>
      <c r="Z87" s="179">
        <f>_xlfn.IFNA(IF($C87 &gt; "2023-24", INDEX(PR24_after_overrides!$D$3:$AU$128, MATCH('Stata dataset (nominal)'!$A87, PR24_after_overrides!$A$3:$A$128, 0), MATCH('Stata dataset (nominal)'!Z$1, PR24_after_overrides!$D$2:$AU$2, 0)), INDEX('Cyclical_after overrides'!$A$1:$BD$245,MATCH('Stata dataset (nominal)'!$A87,'Cyclical_after overrides'!$A$1:$A$245,0),MATCH('Stata dataset (nominal)'!Z$1,'Cyclical_after overrides'!$A$1:$BD$1,0))), "")</f>
        <v>13.919114777003761</v>
      </c>
      <c r="AA87" s="179">
        <f>_xlfn.IFNA(IF($C87 &gt; "2023-24", INDEX(PR24_after_overrides!$D$3:$AU$128, MATCH('Stata dataset (nominal)'!$A87, PR24_after_overrides!$A$3:$A$128, 0), MATCH('Stata dataset (nominal)'!AA$1, PR24_after_overrides!$D$2:$AU$2, 0)), INDEX('Cyclical_after overrides'!$A$1:$BD$245,MATCH('Stata dataset (nominal)'!$A87,'Cyclical_after overrides'!$A$1:$A$245,0),MATCH('Stata dataset (nominal)'!AA$1,'Cyclical_after overrides'!$A$1:$BD$1,0))), "")</f>
        <v>1291.9259999999999</v>
      </c>
      <c r="AB87" s="179">
        <f>INDEX(Depreciation!$U$5:$U$318, MATCH('Stata dataset (nominal)'!$A87, Depreciation!$A$5:$A$318, 0))</f>
        <v>9.11</v>
      </c>
      <c r="AC87" s="180">
        <f t="shared" si="2"/>
        <v>8.1111666666666675</v>
      </c>
      <c r="AD87" s="72">
        <f>INDEX(Recharges!$V$5:$V$318, MATCH('Stata dataset (nominal)'!$A87, Recharges!$A$5:$A$318, 0))</f>
        <v>6.4669999999999996</v>
      </c>
    </row>
    <row r="88" spans="1:30" x14ac:dyDescent="0.4">
      <c r="A88" s="160" t="str">
        <f t="shared" si="0"/>
        <v>SVE23</v>
      </c>
      <c r="B88" s="160" t="s">
        <v>433</v>
      </c>
      <c r="C88" s="160" t="s">
        <v>261</v>
      </c>
      <c r="D88" s="179">
        <f>_xlfn.IFNA(IF($C88 &gt; "2023-24", INDEX(PR24_after_overrides!$D$3:$AU$128, MATCH('Stata dataset (nominal)'!$A88, PR24_after_overrides!$A$3:$A$128, 0), MATCH('Stata dataset (nominal)'!D$1, PR24_after_overrides!$D$2:$AU$2, 0)), INDEX('Cyclical_after overrides'!$A$1:$BD$245,MATCH('Stata dataset (nominal)'!$A88,'Cyclical_after overrides'!$A$1:$A$245,0),MATCH('Stata dataset (nominal)'!D$1,'Cyclical_after overrides'!$A$1:$BD$1,0))), "")</f>
        <v>1</v>
      </c>
      <c r="E88" s="179">
        <f>_xlfn.IFNA(IF($C88 &gt; "2023-24", INDEX(PR24_after_overrides!$D$3:$AU$128, MATCH('Stata dataset (nominal)'!$A88, PR24_after_overrides!$A$3:$A$128, 0), MATCH('Stata dataset (nominal)'!E$1, PR24_after_overrides!$D$2:$AU$2, 0)), INDEX('Cyclical_after overrides'!$A$1:$BD$245,MATCH('Stata dataset (nominal)'!$A88,'Cyclical_after overrides'!$A$1:$A$245,0),MATCH('Stata dataset (nominal)'!E$1,'Cyclical_after overrides'!$A$1:$BD$1,0))), "")</f>
        <v>33.484999999999999</v>
      </c>
      <c r="F88" s="179">
        <f>_xlfn.IFNA(IF($C88 &gt; "2023-24", INDEX(PR24_after_overrides!$D$3:$AU$128, MATCH('Stata dataset (nominal)'!$A88, PR24_after_overrides!$A$3:$A$128, 0), MATCH('Stata dataset (nominal)'!F$1, PR24_after_overrides!$D$2:$AU$2, 0)), INDEX('Cyclical_after overrides'!$A$1:$BD$245,MATCH('Stata dataset (nominal)'!$A88,'Cyclical_after overrides'!$A$1:$A$245,0),MATCH('Stata dataset (nominal)'!F$1,'Cyclical_after overrides'!$A$1:$BD$1,0))), "")</f>
        <v>8.1349999999999998</v>
      </c>
      <c r="G88" s="179">
        <f>_xlfn.IFNA(IF($C88 &gt; "2023-24", INDEX(PR24_after_overrides!$D$3:$AU$128, MATCH('Stata dataset (nominal)'!$A88, PR24_after_overrides!$A$3:$A$128, 0), MATCH('Stata dataset (nominal)'!G$1, PR24_after_overrides!$D$2:$AU$2, 0)), INDEX('Cyclical_after overrides'!$A$1:$BD$245,MATCH('Stata dataset (nominal)'!$A88,'Cyclical_after overrides'!$A$1:$A$245,0),MATCH('Stata dataset (nominal)'!G$1,'Cyclical_after overrides'!$A$1:$BD$1,0))), "")</f>
        <v>23.29</v>
      </c>
      <c r="H88" s="179">
        <f>_xlfn.IFNA(IF($C88 &gt; "2023-24", INDEX(PR24_after_overrides!$D$3:$AU$128, MATCH('Stata dataset (nominal)'!$A88, PR24_after_overrides!$A$3:$A$128, 0), MATCH('Stata dataset (nominal)'!H$1, PR24_after_overrides!$D$2:$AU$2, 0)), INDEX('Cyclical_after overrides'!$A$1:$BD$245,MATCH('Stata dataset (nominal)'!$A88,'Cyclical_after overrides'!$A$1:$A$245,0),MATCH('Stata dataset (nominal)'!H$1,'Cyclical_after overrides'!$A$1:$BD$1,0))), "")</f>
        <v>5.0860000000000003</v>
      </c>
      <c r="I88" s="179">
        <f>_xlfn.IFNA(IF($C88 &gt; "2023-24", INDEX(PR24_after_overrides!$D$3:$AU$128, MATCH('Stata dataset (nominal)'!$A88, PR24_after_overrides!$A$3:$A$128, 0), MATCH('Stata dataset (nominal)'!I$1, PR24_after_overrides!$D$2:$AU$2, 0)), INDEX('Cyclical_after overrides'!$A$1:$BD$245,MATCH('Stata dataset (nominal)'!$A88,'Cyclical_after overrides'!$A$1:$A$245,0),MATCH('Stata dataset (nominal)'!I$1,'Cyclical_after overrides'!$A$1:$BD$1,0))), "")</f>
        <v>17.75</v>
      </c>
      <c r="J88" s="179">
        <f>_xlfn.IFNA(IF($C88 &gt; "2023-24", INDEX(PR24_after_overrides!$D$3:$AU$128, MATCH('Stata dataset (nominal)'!$A88, PR24_after_overrides!$A$3:$A$128, 0), MATCH('Stata dataset (nominal)'!J$1, PR24_after_overrides!$D$2:$AU$2, 0)), INDEX('Cyclical_after overrides'!$A$1:$BD$245,MATCH('Stata dataset (nominal)'!$A88,'Cyclical_after overrides'!$A$1:$A$245,0),MATCH('Stata dataset (nominal)'!J$1,'Cyclical_after overrides'!$A$1:$BD$1,0))), "")</f>
        <v>0.49199999999999999</v>
      </c>
      <c r="K88" s="179" t="str">
        <f>_xlfn.IFNA(IF($C88 &gt; "2023-24", INDEX(PR24_after_overrides!$D$3:$AU$128, MATCH('Stata dataset (nominal)'!$A88, PR24_after_overrides!$A$3:$A$128, 0), MATCH('Stata dataset (nominal)'!K$1, PR24_after_overrides!$D$2:$AU$2, 0)), INDEX('Cyclical_after overrides'!$A$1:$BD$245,MATCH('Stata dataset (nominal)'!$A88,'Cyclical_after overrides'!$A$1:$A$245,0),MATCH('Stata dataset (nominal)'!K$1,'Cyclical_after overrides'!$A$1:$BD$1,0))), "")</f>
        <v/>
      </c>
      <c r="L88" s="179">
        <f>_xlfn.IFNA(IF($C88 &gt; "2023-24", INDEX(PR24_after_overrides!$D$3:$AU$128, MATCH('Stata dataset (nominal)'!$A88, PR24_after_overrides!$A$3:$A$128, 0), MATCH('Stata dataset (nominal)'!L$1, PR24_after_overrides!$D$2:$AU$2, 0)), INDEX('Cyclical_after overrides'!$A$1:$BD$245,MATCH('Stata dataset (nominal)'!$A88,'Cyclical_after overrides'!$A$1:$A$245,0),MATCH('Stata dataset (nominal)'!L$1,'Cyclical_after overrides'!$A$1:$BD$1,0))), "")</f>
        <v>0</v>
      </c>
      <c r="M88" s="179" t="str">
        <f>_xlfn.IFNA(IF($C88 &gt; "2023-24", INDEX(PR24_after_overrides!$D$3:$AU$128, MATCH('Stata dataset (nominal)'!$A88, PR24_after_overrides!$A$3:$A$128, 0), MATCH('Stata dataset (nominal)'!M$1, PR24_after_overrides!$D$2:$AU$2, 0)), INDEX('Cyclical_after overrides'!$A$1:$BD$245,MATCH('Stata dataset (nominal)'!$A88,'Cyclical_after overrides'!$A$1:$A$245,0),MATCH('Stata dataset (nominal)'!M$1,'Cyclical_after overrides'!$A$1:$BD$1,0))), "")</f>
        <v/>
      </c>
      <c r="N88" s="179" t="str">
        <f>_xlfn.IFNA(IF($C88 &gt; "2023-24", INDEX(PR24_after_overrides!$D$3:$AU$128, MATCH('Stata dataset (nominal)'!$A88, PR24_after_overrides!$A$3:$A$128, 0), MATCH('Stata dataset (nominal)'!N$1, PR24_after_overrides!$D$2:$AU$2, 0)), INDEX('Cyclical_after overrides'!$A$1:$BD$245,MATCH('Stata dataset (nominal)'!$A88,'Cyclical_after overrides'!$A$1:$A$245,0),MATCH('Stata dataset (nominal)'!N$1,'Cyclical_after overrides'!$A$1:$BD$1,0))), "")</f>
        <v/>
      </c>
      <c r="O88" s="179">
        <f>_xlfn.IFNA(IF($C88 &gt; "2023-24", INDEX(PR24_after_overrides!$D$3:$AU$128, MATCH('Stata dataset (nominal)'!$A88, PR24_after_overrides!$A$3:$A$128, 0), MATCH('Stata dataset (nominal)'!O$1, PR24_after_overrides!$D$2:$AU$2, 0)), INDEX('Cyclical_after overrides'!$A$1:$BD$245,MATCH('Stata dataset (nominal)'!$A88,'Cyclical_after overrides'!$A$1:$A$245,0),MATCH('Stata dataset (nominal)'!O$1,'Cyclical_after overrides'!$A$1:$BD$1,0))), "")</f>
        <v>140.20400000000001</v>
      </c>
      <c r="P88" s="179">
        <f>_xlfn.IFNA(IF($C88 &gt; "2023-24", INDEX(PR24_after_overrides!$D$3:$AU$128, MATCH('Stata dataset (nominal)'!$A88, PR24_after_overrides!$A$3:$A$128, 0), MATCH('Stata dataset (nominal)'!P$1, PR24_after_overrides!$D$2:$AU$2, 0)), INDEX('Cyclical_after overrides'!$A$1:$BD$245,MATCH('Stata dataset (nominal)'!$A88,'Cyclical_after overrides'!$A$1:$A$245,0),MATCH('Stata dataset (nominal)'!P$1,'Cyclical_after overrides'!$A$1:$BD$1,0))), "")</f>
        <v>399.84500000000003</v>
      </c>
      <c r="Q88" s="179">
        <f>_xlfn.IFNA(IF($C88 &gt; "2023-24", INDEX(PR24_after_overrides!$D$3:$AU$128, MATCH('Stata dataset (nominal)'!$A88, PR24_after_overrides!$A$3:$A$128, 0), MATCH('Stata dataset (nominal)'!Q$1, PR24_after_overrides!$D$2:$AU$2, 0)), INDEX('Cyclical_after overrides'!$A$1:$BD$245,MATCH('Stata dataset (nominal)'!$A88,'Cyclical_after overrides'!$A$1:$A$245,0),MATCH('Stata dataset (nominal)'!Q$1,'Cyclical_after overrides'!$A$1:$BD$1,0))), "")</f>
        <v>1550.2619999999999</v>
      </c>
      <c r="R88" s="179">
        <f>_xlfn.IFNA(IF($C88 &gt; "2023-24", INDEX(PR24_after_overrides!$D$3:$AU$128, MATCH('Stata dataset (nominal)'!$A88, PR24_after_overrides!$A$3:$A$128, 0), MATCH('Stata dataset (nominal)'!R$1, PR24_after_overrides!$D$2:$AU$2, 0)), INDEX('Cyclical_after overrides'!$A$1:$BD$245,MATCH('Stata dataset (nominal)'!$A88,'Cyclical_after overrides'!$A$1:$A$245,0),MATCH('Stata dataset (nominal)'!R$1,'Cyclical_after overrides'!$A$1:$BD$1,0))), "")</f>
        <v>164.99600000000001</v>
      </c>
      <c r="S88" s="179">
        <f>_xlfn.IFNA(IF($C88 &gt; "2023-24", INDEX(PR24_after_overrides!$D$3:$AU$128, MATCH('Stata dataset (nominal)'!$A88, PR24_after_overrides!$A$3:$A$128, 0), MATCH('Stata dataset (nominal)'!S$1, PR24_after_overrides!$D$2:$AU$2, 0)), INDEX('Cyclical_after overrides'!$A$1:$BD$245,MATCH('Stata dataset (nominal)'!$A88,'Cyclical_after overrides'!$A$1:$A$245,0),MATCH('Stata dataset (nominal)'!S$1,'Cyclical_after overrides'!$A$1:$BD$1,0))), "")</f>
        <v>327.32499999999999</v>
      </c>
      <c r="T88" s="179">
        <f>_xlfn.IFNA(IF($C88 &gt; "2023-24", INDEX(PR24_after_overrides!$D$3:$AU$128, MATCH('Stata dataset (nominal)'!$A88, PR24_after_overrides!$A$3:$A$128, 0), MATCH('Stata dataset (nominal)'!T$1, PR24_after_overrides!$D$2:$AU$2, 0)), INDEX('Cyclical_after overrides'!$A$1:$BD$245,MATCH('Stata dataset (nominal)'!$A88,'Cyclical_after overrides'!$A$1:$A$245,0),MATCH('Stata dataset (nominal)'!T$1,'Cyclical_after overrides'!$A$1:$BD$1,0))), "")</f>
        <v>1582.6489999999999</v>
      </c>
      <c r="U88" s="179">
        <f>_xlfn.IFNA(IF($C88 &gt; "2023-24", INDEX(PR24_after_overrides!$D$3:$AU$128, MATCH('Stata dataset (nominal)'!$A88, PR24_after_overrides!$A$3:$A$128, 0), MATCH('Stata dataset (nominal)'!U$1, PR24_after_overrides!$D$2:$AU$2, 0)), INDEX('Cyclical_after overrides'!$A$1:$BD$245,MATCH('Stata dataset (nominal)'!$A88,'Cyclical_after overrides'!$A$1:$A$245,0),MATCH('Stata dataset (nominal)'!U$1,'Cyclical_after overrides'!$A$1:$BD$1,0))), "")</f>
        <v>23.606517386717634</v>
      </c>
      <c r="V88" s="179">
        <f>_xlfn.IFNA(IF($C88 &gt; "2023-24", INDEX(PR24_after_overrides!$D$3:$AU$128, MATCH('Stata dataset (nominal)'!$A88, PR24_after_overrides!$A$3:$A$128, 0), MATCH('Stata dataset (nominal)'!V$1, PR24_after_overrides!$D$2:$AU$2, 0)), INDEX('Cyclical_after overrides'!$A$1:$BD$245,MATCH('Stata dataset (nominal)'!$A88,'Cyclical_after overrides'!$A$1:$A$245,0),MATCH('Stata dataset (nominal)'!V$1,'Cyclical_after overrides'!$A$1:$BD$1,0))), "")</f>
        <v>135.68662990140132</v>
      </c>
      <c r="W88" s="179">
        <f>_xlfn.IFNA(IF($C88 &gt; "2023-24", INDEX(PR24_after_overrides!$D$3:$AU$128, MATCH('Stata dataset (nominal)'!$A88, PR24_after_overrides!$A$3:$A$128, 0), MATCH('Stata dataset (nominal)'!W$1, PR24_after_overrides!$D$2:$AU$2, 0)), INDEX('Cyclical_after overrides'!$A$1:$BD$245,MATCH('Stata dataset (nominal)'!$A88,'Cyclical_after overrides'!$A$1:$A$245,0),MATCH('Stata dataset (nominal)'!W$1,'Cyclical_after overrides'!$A$1:$BD$1,0))), "")</f>
        <v>2.2529451144294828</v>
      </c>
      <c r="X88" s="179">
        <f>_xlfn.IFNA(IF($C88 &gt; "2023-24", INDEX(PR24_after_overrides!$D$3:$AU$128, MATCH('Stata dataset (nominal)'!$A88, PR24_after_overrides!$A$3:$A$128, 0), MATCH('Stata dataset (nominal)'!X$1, PR24_after_overrides!$D$2:$AU$2, 0)), INDEX('Cyclical_after overrides'!$A$1:$BD$245,MATCH('Stata dataset (nominal)'!$A88,'Cyclical_after overrides'!$A$1:$A$245,0),MATCH('Stata dataset (nominal)'!X$1,'Cyclical_after overrides'!$A$1:$BD$1,0))), "")</f>
        <v>11.760390408961008</v>
      </c>
      <c r="Y88" s="179">
        <f>_xlfn.IFNA(IF($C88 &gt; "2023-24", INDEX(PR24_after_overrides!$D$3:$AU$128, MATCH('Stata dataset (nominal)'!$A88, PR24_after_overrides!$A$3:$A$128, 0), MATCH('Stata dataset (nominal)'!Y$1, PR24_after_overrides!$D$2:$AU$2, 0)), INDEX('Cyclical_after overrides'!$A$1:$BD$245,MATCH('Stata dataset (nominal)'!$A88,'Cyclical_after overrides'!$A$1:$A$245,0),MATCH('Stata dataset (nominal)'!Y$1,'Cyclical_after overrides'!$A$1:$BD$1,0))), "")</f>
        <v>13.919114777003761</v>
      </c>
      <c r="Z88" s="179">
        <f>_xlfn.IFNA(IF($C88 &gt; "2023-24", INDEX(PR24_after_overrides!$D$3:$AU$128, MATCH('Stata dataset (nominal)'!$A88, PR24_after_overrides!$A$3:$A$128, 0), MATCH('Stata dataset (nominal)'!Z$1, PR24_after_overrides!$D$2:$AU$2, 0)), INDEX('Cyclical_after overrides'!$A$1:$BD$245,MATCH('Stata dataset (nominal)'!$A88,'Cyclical_after overrides'!$A$1:$A$245,0),MATCH('Stata dataset (nominal)'!Z$1,'Cyclical_after overrides'!$A$1:$BD$1,0))), "")</f>
        <v>13.919114777003761</v>
      </c>
      <c r="AA88" s="179">
        <f>_xlfn.IFNA(IF($C88 &gt; "2023-24", INDEX(PR24_after_overrides!$D$3:$AU$128, MATCH('Stata dataset (nominal)'!$A88, PR24_after_overrides!$A$3:$A$128, 0), MATCH('Stata dataset (nominal)'!AA$1, PR24_after_overrides!$D$2:$AU$2, 0)), INDEX('Cyclical_after overrides'!$A$1:$BD$245,MATCH('Stata dataset (nominal)'!$A88,'Cyclical_after overrides'!$A$1:$A$245,0),MATCH('Stata dataset (nominal)'!AA$1,'Cyclical_after overrides'!$A$1:$BD$1,0))), "")</f>
        <v>1396.2650000000001</v>
      </c>
      <c r="AB88" s="179">
        <f>INDEX(Depreciation!$U$5:$U$318, MATCH('Stata dataset (nominal)'!$A88, Depreciation!$A$5:$A$318, 0))</f>
        <v>8.782</v>
      </c>
      <c r="AC88" s="180">
        <f t="shared" si="2"/>
        <v>8.1111666666666675</v>
      </c>
      <c r="AD88" s="72">
        <f>INDEX(Recharges!$V$5:$V$318, MATCH('Stata dataset (nominal)'!$A88, Recharges!$A$5:$A$318, 0))</f>
        <v>5.9009999999999989</v>
      </c>
    </row>
    <row r="89" spans="1:30" x14ac:dyDescent="0.4">
      <c r="A89" s="160" t="str">
        <f t="shared" si="0"/>
        <v>SVE24</v>
      </c>
      <c r="B89" s="160" t="s">
        <v>433</v>
      </c>
      <c r="C89" s="160" t="s">
        <v>263</v>
      </c>
      <c r="D89" s="179">
        <f>_xlfn.IFNA(IF($C89 &gt; "2023-24", INDEX(PR24_after_overrides!$D$3:$AU$128, MATCH('Stata dataset (nominal)'!$A89, PR24_after_overrides!$A$3:$A$128, 0), MATCH('Stata dataset (nominal)'!D$1, PR24_after_overrides!$D$2:$AU$2, 0)), INDEX('Cyclical_after overrides'!$A$1:$BD$245,MATCH('Stata dataset (nominal)'!$A89,'Cyclical_after overrides'!$A$1:$A$245,0),MATCH('Stata dataset (nominal)'!D$1,'Cyclical_after overrides'!$A$1:$BD$1,0))), "")</f>
        <v>0.94744609856262829</v>
      </c>
      <c r="E89" s="179">
        <f>_xlfn.IFNA(IF($C89 &gt; "2023-24", INDEX(PR24_after_overrides!$D$3:$AU$128, MATCH('Stata dataset (nominal)'!$A89, PR24_after_overrides!$A$3:$A$128, 0), MATCH('Stata dataset (nominal)'!E$1, PR24_after_overrides!$D$2:$AU$2, 0)), INDEX('Cyclical_after overrides'!$A$1:$BD$245,MATCH('Stata dataset (nominal)'!$A89,'Cyclical_after overrides'!$A$1:$A$245,0),MATCH('Stata dataset (nominal)'!E$1,'Cyclical_after overrides'!$A$1:$BD$1,0))), "")</f>
        <v>32.131</v>
      </c>
      <c r="F89" s="179">
        <f>_xlfn.IFNA(IF($C89 &gt; "2023-24", INDEX(PR24_after_overrides!$D$3:$AU$128, MATCH('Stata dataset (nominal)'!$A89, PR24_after_overrides!$A$3:$A$128, 0), MATCH('Stata dataset (nominal)'!F$1, PR24_after_overrides!$D$2:$AU$2, 0)), INDEX('Cyclical_after overrides'!$A$1:$BD$245,MATCH('Stata dataset (nominal)'!$A89,'Cyclical_after overrides'!$A$1:$A$245,0),MATCH('Stata dataset (nominal)'!F$1,'Cyclical_after overrides'!$A$1:$BD$1,0))), "")</f>
        <v>7.3470000000000004</v>
      </c>
      <c r="G89" s="179">
        <f>_xlfn.IFNA(IF($C89 &gt; "2023-24", INDEX(PR24_after_overrides!$D$3:$AU$128, MATCH('Stata dataset (nominal)'!$A89, PR24_after_overrides!$A$3:$A$128, 0), MATCH('Stata dataset (nominal)'!G$1, PR24_after_overrides!$D$2:$AU$2, 0)), INDEX('Cyclical_after overrides'!$A$1:$BD$245,MATCH('Stata dataset (nominal)'!$A89,'Cyclical_after overrides'!$A$1:$A$245,0),MATCH('Stata dataset (nominal)'!G$1,'Cyclical_after overrides'!$A$1:$BD$1,0))), "")</f>
        <v>23.829000000000001</v>
      </c>
      <c r="H89" s="179">
        <f>_xlfn.IFNA(IF($C89 &gt; "2023-24", INDEX(PR24_after_overrides!$D$3:$AU$128, MATCH('Stata dataset (nominal)'!$A89, PR24_after_overrides!$A$3:$A$128, 0), MATCH('Stata dataset (nominal)'!H$1, PR24_after_overrides!$D$2:$AU$2, 0)), INDEX('Cyclical_after overrides'!$A$1:$BD$245,MATCH('Stata dataset (nominal)'!$A89,'Cyclical_after overrides'!$A$1:$A$245,0),MATCH('Stata dataset (nominal)'!H$1,'Cyclical_after overrides'!$A$1:$BD$1,0))), "")</f>
        <v>6.4050000000000002</v>
      </c>
      <c r="I89" s="179">
        <f>_xlfn.IFNA(IF($C89 &gt; "2023-24", INDEX(PR24_after_overrides!$D$3:$AU$128, MATCH('Stata dataset (nominal)'!$A89, PR24_after_overrides!$A$3:$A$128, 0), MATCH('Stata dataset (nominal)'!I$1, PR24_after_overrides!$D$2:$AU$2, 0)), INDEX('Cyclical_after overrides'!$A$1:$BD$245,MATCH('Stata dataset (nominal)'!$A89,'Cyclical_after overrides'!$A$1:$A$245,0),MATCH('Stata dataset (nominal)'!I$1,'Cyclical_after overrides'!$A$1:$BD$1,0))), "")</f>
        <v>18.09</v>
      </c>
      <c r="J89" s="179">
        <f>_xlfn.IFNA(IF($C89 &gt; "2023-24", INDEX(PR24_after_overrides!$D$3:$AU$128, MATCH('Stata dataset (nominal)'!$A89, PR24_after_overrides!$A$3:$A$128, 0), MATCH('Stata dataset (nominal)'!J$1, PR24_after_overrides!$D$2:$AU$2, 0)), INDEX('Cyclical_after overrides'!$A$1:$BD$245,MATCH('Stata dataset (nominal)'!$A89,'Cyclical_after overrides'!$A$1:$A$245,0),MATCH('Stata dataset (nominal)'!J$1,'Cyclical_after overrides'!$A$1:$BD$1,0))), "")</f>
        <v>0.49099999999999999</v>
      </c>
      <c r="K89" s="179" t="str">
        <f>_xlfn.IFNA(IF($C89 &gt; "2023-24", INDEX(PR24_after_overrides!$D$3:$AU$128, MATCH('Stata dataset (nominal)'!$A89, PR24_after_overrides!$A$3:$A$128, 0), MATCH('Stata dataset (nominal)'!K$1, PR24_after_overrides!$D$2:$AU$2, 0)), INDEX('Cyclical_after overrides'!$A$1:$BD$245,MATCH('Stata dataset (nominal)'!$A89,'Cyclical_after overrides'!$A$1:$A$245,0),MATCH('Stata dataset (nominal)'!K$1,'Cyclical_after overrides'!$A$1:$BD$1,0))), "")</f>
        <v/>
      </c>
      <c r="L89" s="179">
        <f>_xlfn.IFNA(IF($C89 &gt; "2023-24", INDEX(PR24_after_overrides!$D$3:$AU$128, MATCH('Stata dataset (nominal)'!$A89, PR24_after_overrides!$A$3:$A$128, 0), MATCH('Stata dataset (nominal)'!L$1, PR24_after_overrides!$D$2:$AU$2, 0)), INDEX('Cyclical_after overrides'!$A$1:$BD$245,MATCH('Stata dataset (nominal)'!$A89,'Cyclical_after overrides'!$A$1:$A$245,0),MATCH('Stata dataset (nominal)'!L$1,'Cyclical_after overrides'!$A$1:$BD$1,0))), "")</f>
        <v>0</v>
      </c>
      <c r="M89" s="179" t="str">
        <f>_xlfn.IFNA(IF($C89 &gt; "2023-24", INDEX(PR24_after_overrides!$D$3:$AU$128, MATCH('Stata dataset (nominal)'!$A89, PR24_after_overrides!$A$3:$A$128, 0), MATCH('Stata dataset (nominal)'!M$1, PR24_after_overrides!$D$2:$AU$2, 0)), INDEX('Cyclical_after overrides'!$A$1:$BD$245,MATCH('Stata dataset (nominal)'!$A89,'Cyclical_after overrides'!$A$1:$A$245,0),MATCH('Stata dataset (nominal)'!M$1,'Cyclical_after overrides'!$A$1:$BD$1,0))), "")</f>
        <v/>
      </c>
      <c r="N89" s="179" t="str">
        <f>_xlfn.IFNA(IF($C89 &gt; "2023-24", INDEX(PR24_after_overrides!$D$3:$AU$128, MATCH('Stata dataset (nominal)'!$A89, PR24_after_overrides!$A$3:$A$128, 0), MATCH('Stata dataset (nominal)'!N$1, PR24_after_overrides!$D$2:$AU$2, 0)), INDEX('Cyclical_after overrides'!$A$1:$BD$245,MATCH('Stata dataset (nominal)'!$A89,'Cyclical_after overrides'!$A$1:$A$245,0),MATCH('Stata dataset (nominal)'!N$1,'Cyclical_after overrides'!$A$1:$BD$1,0))), "")</f>
        <v/>
      </c>
      <c r="O89" s="179">
        <f>_xlfn.IFNA(IF($C89 &gt; "2023-24", INDEX(PR24_after_overrides!$D$3:$AU$128, MATCH('Stata dataset (nominal)'!$A89, PR24_after_overrides!$A$3:$A$128, 0), MATCH('Stata dataset (nominal)'!O$1, PR24_after_overrides!$D$2:$AU$2, 0)), INDEX('Cyclical_after overrides'!$A$1:$BD$245,MATCH('Stata dataset (nominal)'!$A89,'Cyclical_after overrides'!$A$1:$A$245,0),MATCH('Stata dataset (nominal)'!O$1,'Cyclical_after overrides'!$A$1:$BD$1,0))), "")</f>
        <v>137.92782240514447</v>
      </c>
      <c r="P89" s="179">
        <f>_xlfn.IFNA(IF($C89 &gt; "2023-24", INDEX(PR24_after_overrides!$D$3:$AU$128, MATCH('Stata dataset (nominal)'!$A89, PR24_after_overrides!$A$3:$A$128, 0), MATCH('Stata dataset (nominal)'!P$1, PR24_after_overrides!$D$2:$AU$2, 0)), INDEX('Cyclical_after overrides'!$A$1:$BD$245,MATCH('Stata dataset (nominal)'!$A89,'Cyclical_after overrides'!$A$1:$A$245,0),MATCH('Stata dataset (nominal)'!P$1,'Cyclical_after overrides'!$A$1:$BD$1,0))), "")</f>
        <v>396.822</v>
      </c>
      <c r="Q89" s="179">
        <f>_xlfn.IFNA(IF($C89 &gt; "2023-24", INDEX(PR24_after_overrides!$D$3:$AU$128, MATCH('Stata dataset (nominal)'!$A89, PR24_after_overrides!$A$3:$A$128, 0), MATCH('Stata dataset (nominal)'!Q$1, PR24_after_overrides!$D$2:$AU$2, 0)), INDEX('Cyclical_after overrides'!$A$1:$BD$245,MATCH('Stata dataset (nominal)'!$A89,'Cyclical_after overrides'!$A$1:$A$245,0),MATCH('Stata dataset (nominal)'!Q$1,'Cyclical_after overrides'!$A$1:$BD$1,0))), "")</f>
        <v>1521.7487322605173</v>
      </c>
      <c r="R89" s="179">
        <f>_xlfn.IFNA(IF($C89 &gt; "2023-24", INDEX(PR24_after_overrides!$D$3:$AU$128, MATCH('Stata dataset (nominal)'!$A89, PR24_after_overrides!$A$3:$A$128, 0), MATCH('Stata dataset (nominal)'!R$1, PR24_after_overrides!$D$2:$AU$2, 0)), INDEX('Cyclical_after overrides'!$A$1:$BD$245,MATCH('Stata dataset (nominal)'!$A89,'Cyclical_after overrides'!$A$1:$A$245,0),MATCH('Stata dataset (nominal)'!R$1,'Cyclical_after overrides'!$A$1:$BD$1,0))), "")</f>
        <v>170.58384426426707</v>
      </c>
      <c r="S89" s="179">
        <f>_xlfn.IFNA(IF($C89 &gt; "2023-24", INDEX(PR24_after_overrides!$D$3:$AU$128, MATCH('Stata dataset (nominal)'!$A89, PR24_after_overrides!$A$3:$A$128, 0), MATCH('Stata dataset (nominal)'!S$1, PR24_after_overrides!$D$2:$AU$2, 0)), INDEX('Cyclical_after overrides'!$A$1:$BD$245,MATCH('Stata dataset (nominal)'!$A89,'Cyclical_after overrides'!$A$1:$A$245,0),MATCH('Stata dataset (nominal)'!S$1,'Cyclical_after overrides'!$A$1:$BD$1,0))), "")</f>
        <v>338.46199999999999</v>
      </c>
      <c r="T89" s="179">
        <f>_xlfn.IFNA(IF($C89 &gt; "2023-24", INDEX(PR24_after_overrides!$D$3:$AU$128, MATCH('Stata dataset (nominal)'!$A89, PR24_after_overrides!$A$3:$A$128, 0), MATCH('Stata dataset (nominal)'!T$1, PR24_after_overrides!$D$2:$AU$2, 0)), INDEX('Cyclical_after overrides'!$A$1:$BD$245,MATCH('Stata dataset (nominal)'!$A89,'Cyclical_after overrides'!$A$1:$A$245,0),MATCH('Stata dataset (nominal)'!T$1,'Cyclical_after overrides'!$A$1:$BD$1,0))), "")</f>
        <v>1653.5906284459259</v>
      </c>
      <c r="U89" s="179">
        <f>_xlfn.IFNA(IF($C89 &gt; "2023-24", INDEX(PR24_after_overrides!$D$3:$AU$128, MATCH('Stata dataset (nominal)'!$A89, PR24_after_overrides!$A$3:$A$128, 0), MATCH('Stata dataset (nominal)'!U$1, PR24_after_overrides!$D$2:$AU$2, 0)), INDEX('Cyclical_after overrides'!$A$1:$BD$245,MATCH('Stata dataset (nominal)'!$A89,'Cyclical_after overrides'!$A$1:$A$245,0),MATCH('Stata dataset (nominal)'!U$1,'Cyclical_after overrides'!$A$1:$BD$1,0))), "")</f>
        <v>23.498921186134041</v>
      </c>
      <c r="V89" s="179">
        <f>_xlfn.IFNA(IF($C89 &gt; "2023-24", INDEX(PR24_after_overrides!$D$3:$AU$128, MATCH('Stata dataset (nominal)'!$A89, PR24_after_overrides!$A$3:$A$128, 0), MATCH('Stata dataset (nominal)'!V$1, PR24_after_overrides!$D$2:$AU$2, 0)), INDEX('Cyclical_after overrides'!$A$1:$BD$245,MATCH('Stata dataset (nominal)'!$A89,'Cyclical_after overrides'!$A$1:$A$245,0),MATCH('Stata dataset (nominal)'!V$1,'Cyclical_after overrides'!$A$1:$BD$1,0))), "")</f>
        <v>135.51495011967708</v>
      </c>
      <c r="W89" s="179">
        <f>_xlfn.IFNA(IF($C89 &gt; "2023-24", INDEX(PR24_after_overrides!$D$3:$AU$128, MATCH('Stata dataset (nominal)'!$A89, PR24_after_overrides!$A$3:$A$128, 0), MATCH('Stata dataset (nominal)'!W$1, PR24_after_overrides!$D$2:$AU$2, 0)), INDEX('Cyclical_after overrides'!$A$1:$BD$245,MATCH('Stata dataset (nominal)'!$A89,'Cyclical_after overrides'!$A$1:$A$245,0),MATCH('Stata dataset (nominal)'!W$1,'Cyclical_after overrides'!$A$1:$BD$1,0))), "")</f>
        <v>2.3227146092980755</v>
      </c>
      <c r="X89" s="179">
        <f>_xlfn.IFNA(IF($C89 &gt; "2023-24", INDEX(PR24_after_overrides!$D$3:$AU$128, MATCH('Stata dataset (nominal)'!$A89, PR24_after_overrides!$A$3:$A$128, 0), MATCH('Stata dataset (nominal)'!X$1, PR24_after_overrides!$D$2:$AU$2, 0)), INDEX('Cyclical_after overrides'!$A$1:$BD$245,MATCH('Stata dataset (nominal)'!$A89,'Cyclical_after overrides'!$A$1:$A$245,0),MATCH('Stata dataset (nominal)'!X$1,'Cyclical_after overrides'!$A$1:$BD$1,0))), "")</f>
        <v>11.760390408961008</v>
      </c>
      <c r="Y89" s="179">
        <f>_xlfn.IFNA(IF($C89 &gt; "2023-24", INDEX(PR24_after_overrides!$D$3:$AU$128, MATCH('Stata dataset (nominal)'!$A89, PR24_after_overrides!$A$3:$A$128, 0), MATCH('Stata dataset (nominal)'!Y$1, PR24_after_overrides!$D$2:$AU$2, 0)), INDEX('Cyclical_after overrides'!$A$1:$BD$245,MATCH('Stata dataset (nominal)'!$A89,'Cyclical_after overrides'!$A$1:$A$245,0),MATCH('Stata dataset (nominal)'!Y$1,'Cyclical_after overrides'!$A$1:$BD$1,0))), "")</f>
        <v>13.919114777003761</v>
      </c>
      <c r="Z89" s="179">
        <f>_xlfn.IFNA(IF($C89 &gt; "2023-24", INDEX(PR24_after_overrides!$D$3:$AU$128, MATCH('Stata dataset (nominal)'!$A89, PR24_after_overrides!$A$3:$A$128, 0), MATCH('Stata dataset (nominal)'!Z$1, PR24_after_overrides!$D$2:$AU$2, 0)), INDEX('Cyclical_after overrides'!$A$1:$BD$245,MATCH('Stata dataset (nominal)'!$A89,'Cyclical_after overrides'!$A$1:$A$245,0),MATCH('Stata dataset (nominal)'!Z$1,'Cyclical_after overrides'!$A$1:$BD$1,0))), "")</f>
        <v>13.919114777003761</v>
      </c>
      <c r="AA89" s="179">
        <f>_xlfn.IFNA(IF($C89 &gt; "2023-24", INDEX(PR24_after_overrides!$D$3:$AU$128, MATCH('Stata dataset (nominal)'!$A89, PR24_after_overrides!$A$3:$A$128, 0), MATCH('Stata dataset (nominal)'!AA$1, PR24_after_overrides!$D$2:$AU$2, 0)), INDEX('Cyclical_after overrides'!$A$1:$BD$245,MATCH('Stata dataset (nominal)'!$A89,'Cyclical_after overrides'!$A$1:$A$245,0),MATCH('Stata dataset (nominal)'!AA$1,'Cyclical_after overrides'!$A$1:$BD$1,0))), "")</f>
        <v>1523.721</v>
      </c>
      <c r="AB89" s="179">
        <f>INDEX(Depreciation!$U$5:$U$318, MATCH('Stata dataset (nominal)'!$A89, Depreciation!$A$5:$A$318, 0))</f>
        <v>7.6760000000000002</v>
      </c>
      <c r="AC89" s="180">
        <f t="shared" si="2"/>
        <v>8.1111666666666675</v>
      </c>
      <c r="AD89" s="72">
        <f>INDEX(Recharges!$V$5:$V$318, MATCH('Stata dataset (nominal)'!$A89, Recharges!$A$5:$A$318, 0))</f>
        <v>3.653</v>
      </c>
    </row>
    <row r="90" spans="1:30" x14ac:dyDescent="0.4">
      <c r="A90" s="160" t="str">
        <f t="shared" si="0"/>
        <v>SVE25</v>
      </c>
      <c r="B90" s="160" t="s">
        <v>433</v>
      </c>
      <c r="C90" s="160" t="s">
        <v>516</v>
      </c>
      <c r="D90" s="179">
        <f>_xlfn.IFNA(IF($C90 &gt; "2023-24", INDEX(PR24_after_overrides!$D$3:$AU$128, MATCH('Stata dataset (nominal)'!$A90, PR24_after_overrides!$A$3:$A$128, 0), MATCH('Stata dataset (nominal)'!D$1, PR24_after_overrides!$D$2:$AU$2, 0)), INDEX('Cyclical_after overrides'!$A$1:$BD$245,MATCH('Stata dataset (nominal)'!$A90,'Cyclical_after overrides'!$A$1:$A$245,0),MATCH('Stata dataset (nominal)'!D$1,'Cyclical_after overrides'!$A$1:$BD$1,0))), "")</f>
        <v>0.93120932587923888</v>
      </c>
      <c r="E90" s="179">
        <f>_xlfn.IFNA(IF($C90 &gt; "2023-24", INDEX(PR24_after_overrides!$D$3:$AU$128, MATCH('Stata dataset (nominal)'!$A90, PR24_after_overrides!$A$3:$A$128, 0), MATCH('Stata dataset (nominal)'!E$1, PR24_after_overrides!$D$2:$AU$2, 0)), INDEX('Cyclical_after overrides'!$A$1:$BD$245,MATCH('Stata dataset (nominal)'!$A90,'Cyclical_after overrides'!$A$1:$A$245,0),MATCH('Stata dataset (nominal)'!E$1,'Cyclical_after overrides'!$A$1:$BD$1,0))), "")</f>
        <v>40.161792946338387</v>
      </c>
      <c r="F90" s="179">
        <f>_xlfn.IFNA(IF($C90 &gt; "2023-24", INDEX(PR24_after_overrides!$D$3:$AU$128, MATCH('Stata dataset (nominal)'!$A90, PR24_after_overrides!$A$3:$A$128, 0), MATCH('Stata dataset (nominal)'!F$1, PR24_after_overrides!$D$2:$AU$2, 0)), INDEX('Cyclical_after overrides'!$A$1:$BD$245,MATCH('Stata dataset (nominal)'!$A90,'Cyclical_after overrides'!$A$1:$A$245,0),MATCH('Stata dataset (nominal)'!F$1,'Cyclical_after overrides'!$A$1:$BD$1,0))), "")</f>
        <v>10.25225986754999</v>
      </c>
      <c r="G90" s="179">
        <f>_xlfn.IFNA(IF($C90 &gt; "2023-24", INDEX(PR24_after_overrides!$D$3:$AU$128, MATCH('Stata dataset (nominal)'!$A90, PR24_after_overrides!$A$3:$A$128, 0), MATCH('Stata dataset (nominal)'!G$1, PR24_after_overrides!$D$2:$AU$2, 0)), INDEX('Cyclical_after overrides'!$A$1:$BD$245,MATCH('Stata dataset (nominal)'!$A90,'Cyclical_after overrides'!$A$1:$A$245,0),MATCH('Stata dataset (nominal)'!G$1,'Cyclical_after overrides'!$A$1:$BD$1,0))), "")</f>
        <v>30.368037791394798</v>
      </c>
      <c r="H90" s="179">
        <f>_xlfn.IFNA(IF($C90 &gt; "2023-24", INDEX(PR24_after_overrides!$D$3:$AU$128, MATCH('Stata dataset (nominal)'!$A90, PR24_after_overrides!$A$3:$A$128, 0), MATCH('Stata dataset (nominal)'!H$1, PR24_after_overrides!$D$2:$AU$2, 0)), INDEX('Cyclical_after overrides'!$A$1:$BD$245,MATCH('Stata dataset (nominal)'!$A90,'Cyclical_after overrides'!$A$1:$A$245,0),MATCH('Stata dataset (nominal)'!H$1,'Cyclical_after overrides'!$A$1:$BD$1,0))), "")</f>
        <v>5.6507166044881156</v>
      </c>
      <c r="I90" s="179">
        <f>_xlfn.IFNA(IF($C90 &gt; "2023-24", INDEX(PR24_after_overrides!$D$3:$AU$128, MATCH('Stata dataset (nominal)'!$A90, PR24_after_overrides!$A$3:$A$128, 0), MATCH('Stata dataset (nominal)'!I$1, PR24_after_overrides!$D$2:$AU$2, 0)), INDEX('Cyclical_after overrides'!$A$1:$BD$245,MATCH('Stata dataset (nominal)'!$A90,'Cyclical_after overrides'!$A$1:$A$245,0),MATCH('Stata dataset (nominal)'!I$1,'Cyclical_after overrides'!$A$1:$BD$1,0))), "")</f>
        <v>24.143026641399796</v>
      </c>
      <c r="J90" s="179">
        <f>_xlfn.IFNA(IF($C90 &gt; "2023-24", INDEX(PR24_after_overrides!$D$3:$AU$128, MATCH('Stata dataset (nominal)'!$A90, PR24_after_overrides!$A$3:$A$128, 0), MATCH('Stata dataset (nominal)'!J$1, PR24_after_overrides!$D$2:$AU$2, 0)), INDEX('Cyclical_after overrides'!$A$1:$BD$245,MATCH('Stata dataset (nominal)'!$A90,'Cyclical_after overrides'!$A$1:$A$245,0),MATCH('Stata dataset (nominal)'!J$1,'Cyclical_after overrides'!$A$1:$BD$1,0))), "")</f>
        <v>0.55089654467928606</v>
      </c>
      <c r="K90" s="179" t="str">
        <f>_xlfn.IFNA(IF($C90 &gt; "2023-24", INDEX(PR24_after_overrides!$D$3:$AU$128, MATCH('Stata dataset (nominal)'!$A90, PR24_after_overrides!$A$3:$A$128, 0), MATCH('Stata dataset (nominal)'!K$1, PR24_after_overrides!$D$2:$AU$2, 0)), INDEX('Cyclical_after overrides'!$A$1:$BD$245,MATCH('Stata dataset (nominal)'!$A90,'Cyclical_after overrides'!$A$1:$A$245,0),MATCH('Stata dataset (nominal)'!K$1,'Cyclical_after overrides'!$A$1:$BD$1,0))), "")</f>
        <v/>
      </c>
      <c r="L90" s="179">
        <f>_xlfn.IFNA(IF($C90 &gt; "2023-24", INDEX(PR24_after_overrides!$D$3:$AU$128, MATCH('Stata dataset (nominal)'!$A90, PR24_after_overrides!$A$3:$A$128, 0), MATCH('Stata dataset (nominal)'!L$1, PR24_after_overrides!$D$2:$AU$2, 0)), INDEX('Cyclical_after overrides'!$A$1:$BD$245,MATCH('Stata dataset (nominal)'!$A90,'Cyclical_after overrides'!$A$1:$A$245,0),MATCH('Stata dataset (nominal)'!L$1,'Cyclical_after overrides'!$A$1:$BD$1,0))), "")</f>
        <v>0</v>
      </c>
      <c r="M90" s="179">
        <f>_xlfn.IFNA(IF($C90 &gt; "2023-24", INDEX(PR24_after_overrides!$D$3:$AU$128, MATCH('Stata dataset (nominal)'!$A90, PR24_after_overrides!$A$3:$A$128, 0), MATCH('Stata dataset (nominal)'!M$1, PR24_after_overrides!$D$2:$AU$2, 0)), INDEX('Cyclical_after overrides'!$A$1:$BD$245,MATCH('Stata dataset (nominal)'!$A90,'Cyclical_after overrides'!$A$1:$A$245,0),MATCH('Stata dataset (nominal)'!M$1,'Cyclical_after overrides'!$A$1:$BD$1,0))), "")</f>
        <v>0.21786330202934803</v>
      </c>
      <c r="N90" s="179">
        <f>_xlfn.IFNA(IF($C90 &gt; "2023-24", INDEX(PR24_after_overrides!$D$3:$AU$128, MATCH('Stata dataset (nominal)'!$A90, PR24_after_overrides!$A$3:$A$128, 0), MATCH('Stata dataset (nominal)'!N$1, PR24_after_overrides!$D$2:$AU$2, 0)), INDEX('Cyclical_after overrides'!$A$1:$BD$245,MATCH('Stata dataset (nominal)'!$A90,'Cyclical_after overrides'!$A$1:$A$245,0),MATCH('Stata dataset (nominal)'!N$1,'Cyclical_after overrides'!$A$1:$BD$1,0))), "")</f>
        <v>30.368037791394798</v>
      </c>
      <c r="O90" s="179">
        <f>_xlfn.IFNA(IF($C90 &gt; "2023-24", INDEX(PR24_after_overrides!$D$3:$AU$128, MATCH('Stata dataset (nominal)'!$A90, PR24_after_overrides!$A$3:$A$128, 0), MATCH('Stata dataset (nominal)'!O$1, PR24_after_overrides!$D$2:$AU$2, 0)), INDEX('Cyclical_after overrides'!$A$1:$BD$245,MATCH('Stata dataset (nominal)'!$A90,'Cyclical_after overrides'!$A$1:$A$245,0),MATCH('Stata dataset (nominal)'!O$1,'Cyclical_after overrides'!$A$1:$BD$1,0))), "")</f>
        <v>127.937725490255</v>
      </c>
      <c r="P90" s="179">
        <f>_xlfn.IFNA(IF($C90 &gt; "2023-24", INDEX(PR24_after_overrides!$D$3:$AU$128, MATCH('Stata dataset (nominal)'!$A90, PR24_after_overrides!$A$3:$A$128, 0), MATCH('Stata dataset (nominal)'!P$1, PR24_after_overrides!$D$2:$AU$2, 0)), INDEX('Cyclical_after overrides'!$A$1:$BD$245,MATCH('Stata dataset (nominal)'!$A90,'Cyclical_after overrides'!$A$1:$A$245,0),MATCH('Stata dataset (nominal)'!P$1,'Cyclical_after overrides'!$A$1:$BD$1,0))), "")</f>
        <v>361.16739928933549</v>
      </c>
      <c r="Q90" s="179">
        <f>_xlfn.IFNA(IF($C90 &gt; "2023-24", INDEX(PR24_after_overrides!$D$3:$AU$128, MATCH('Stata dataset (nominal)'!$A90, PR24_after_overrides!$A$3:$A$128, 0), MATCH('Stata dataset (nominal)'!Q$1, PR24_after_overrides!$D$2:$AU$2, 0)), INDEX('Cyclical_after overrides'!$A$1:$BD$245,MATCH('Stata dataset (nominal)'!$A90,'Cyclical_after overrides'!$A$1:$A$245,0),MATCH('Stata dataset (nominal)'!Q$1,'Cyclical_after overrides'!$A$1:$BD$1,0))), "")</f>
        <v>1424.392545822323</v>
      </c>
      <c r="R90" s="179">
        <f>_xlfn.IFNA(IF($C90 &gt; "2023-24", INDEX(PR24_after_overrides!$D$3:$AU$128, MATCH('Stata dataset (nominal)'!$A90, PR24_after_overrides!$A$3:$A$128, 0), MATCH('Stata dataset (nominal)'!R$1, PR24_after_overrides!$D$2:$AU$2, 0)), INDEX('Cyclical_after overrides'!$A$1:$BD$245,MATCH('Stata dataset (nominal)'!$A90,'Cyclical_after overrides'!$A$1:$A$245,0),MATCH('Stata dataset (nominal)'!R$1,'Cyclical_after overrides'!$A$1:$BD$1,0))), "")</f>
        <v>183.94961321482731</v>
      </c>
      <c r="S90" s="179">
        <f>_xlfn.IFNA(IF($C90 &gt; "2023-24", INDEX(PR24_after_overrides!$D$3:$AU$128, MATCH('Stata dataset (nominal)'!$A90, PR24_after_overrides!$A$3:$A$128, 0), MATCH('Stata dataset (nominal)'!S$1, PR24_after_overrides!$D$2:$AU$2, 0)), INDEX('Cyclical_after overrides'!$A$1:$BD$245,MATCH('Stata dataset (nominal)'!$A90,'Cyclical_after overrides'!$A$1:$A$245,0),MATCH('Stata dataset (nominal)'!S$1,'Cyclical_after overrides'!$A$1:$BD$1,0))), "")</f>
        <v>368.97359076249762</v>
      </c>
      <c r="T90" s="179">
        <f>_xlfn.IFNA(IF($C90 &gt; "2023-24", INDEX(PR24_after_overrides!$D$3:$AU$128, MATCH('Stata dataset (nominal)'!$A90, PR24_after_overrides!$A$3:$A$128, 0), MATCH('Stata dataset (nominal)'!T$1, PR24_after_overrides!$D$2:$AU$2, 0)), INDEX('Cyclical_after overrides'!$A$1:$BD$245,MATCH('Stata dataset (nominal)'!$A90,'Cyclical_after overrides'!$A$1:$A$245,0),MATCH('Stata dataset (nominal)'!T$1,'Cyclical_after overrides'!$A$1:$BD$1,0))), "")</f>
        <v>1791.863110714756</v>
      </c>
      <c r="U90" s="179" t="str">
        <f>_xlfn.IFNA(IF($C90 &gt; "2023-24", INDEX(PR24_after_overrides!$D$3:$AU$128, MATCH('Stata dataset (nominal)'!$A90, PR24_after_overrides!$A$3:$A$128, 0), MATCH('Stata dataset (nominal)'!U$1, PR24_after_overrides!$D$2:$AU$2, 0)), INDEX('Cyclical_after overrides'!$A$1:$BD$245,MATCH('Stata dataset (nominal)'!$A90,'Cyclical_after overrides'!$A$1:$A$245,0),MATCH('Stata dataset (nominal)'!U$1,'Cyclical_after overrides'!$A$1:$BD$1,0))), "")</f>
        <v/>
      </c>
      <c r="V90" s="179" t="str">
        <f>_xlfn.IFNA(IF($C90 &gt; "2023-24", INDEX(PR24_after_overrides!$D$3:$AU$128, MATCH('Stata dataset (nominal)'!$A90, PR24_after_overrides!$A$3:$A$128, 0), MATCH('Stata dataset (nominal)'!V$1, PR24_after_overrides!$D$2:$AU$2, 0)), INDEX('Cyclical_after overrides'!$A$1:$BD$245,MATCH('Stata dataset (nominal)'!$A90,'Cyclical_after overrides'!$A$1:$A$245,0),MATCH('Stata dataset (nominal)'!V$1,'Cyclical_after overrides'!$A$1:$BD$1,0))), "")</f>
        <v/>
      </c>
      <c r="W90" s="179" t="str">
        <f>_xlfn.IFNA(IF($C90 &gt; "2023-24", INDEX(PR24_after_overrides!$D$3:$AU$128, MATCH('Stata dataset (nominal)'!$A90, PR24_after_overrides!$A$3:$A$128, 0), MATCH('Stata dataset (nominal)'!W$1, PR24_after_overrides!$D$2:$AU$2, 0)), INDEX('Cyclical_after overrides'!$A$1:$BD$245,MATCH('Stata dataset (nominal)'!$A90,'Cyclical_after overrides'!$A$1:$A$245,0),MATCH('Stata dataset (nominal)'!W$1,'Cyclical_after overrides'!$A$1:$BD$1,0))), "")</f>
        <v/>
      </c>
      <c r="X90" s="179" t="str">
        <f>_xlfn.IFNA(IF($C90 &gt; "2023-24", INDEX(PR24_after_overrides!$D$3:$AU$128, MATCH('Stata dataset (nominal)'!$A90, PR24_after_overrides!$A$3:$A$128, 0), MATCH('Stata dataset (nominal)'!X$1, PR24_after_overrides!$D$2:$AU$2, 0)), INDEX('Cyclical_after overrides'!$A$1:$BD$245,MATCH('Stata dataset (nominal)'!$A90,'Cyclical_after overrides'!$A$1:$A$245,0),MATCH('Stata dataset (nominal)'!X$1,'Cyclical_after overrides'!$A$1:$BD$1,0))), "")</f>
        <v/>
      </c>
      <c r="Y90" s="179" t="str">
        <f>_xlfn.IFNA(IF($C90 &gt; "2023-24", INDEX(PR24_after_overrides!$D$3:$AU$128, MATCH('Stata dataset (nominal)'!$A90, PR24_after_overrides!$A$3:$A$128, 0), MATCH('Stata dataset (nominal)'!Y$1, PR24_after_overrides!$D$2:$AU$2, 0)), INDEX('Cyclical_after overrides'!$A$1:$BD$245,MATCH('Stata dataset (nominal)'!$A90,'Cyclical_after overrides'!$A$1:$A$245,0),MATCH('Stata dataset (nominal)'!Y$1,'Cyclical_after overrides'!$A$1:$BD$1,0))), "")</f>
        <v/>
      </c>
      <c r="Z90" s="179" t="str">
        <f>_xlfn.IFNA(IF($C90 &gt; "2023-24", INDEX(PR24_after_overrides!$D$3:$AU$128, MATCH('Stata dataset (nominal)'!$A90, PR24_after_overrides!$A$3:$A$128, 0), MATCH('Stata dataset (nominal)'!Z$1, PR24_after_overrides!$D$2:$AU$2, 0)), INDEX('Cyclical_after overrides'!$A$1:$BD$245,MATCH('Stata dataset (nominal)'!$A90,'Cyclical_after overrides'!$A$1:$A$245,0),MATCH('Stata dataset (nominal)'!Z$1,'Cyclical_after overrides'!$A$1:$BD$1,0))), "")</f>
        <v/>
      </c>
      <c r="AA90" s="179">
        <f>_xlfn.IFNA(IF($C90 &gt; "2023-24", INDEX(PR24_after_overrides!$D$3:$AU$128, MATCH('Stata dataset (nominal)'!$A90, PR24_after_overrides!$A$3:$A$128, 0), MATCH('Stata dataset (nominal)'!AA$1, PR24_after_overrides!$D$2:$AU$2, 0)), INDEX('Cyclical_after overrides'!$A$1:$BD$245,MATCH('Stata dataset (nominal)'!$A90,'Cyclical_after overrides'!$A$1:$A$245,0),MATCH('Stata dataset (nominal)'!AA$1,'Cyclical_after overrides'!$A$1:$BD$1,0))), "")</f>
        <v>1525.7469221230615</v>
      </c>
      <c r="AB90" s="179">
        <f>INDEX(Depreciation!$U$5:$U$318, MATCH('Stata dataset (nominal)'!$A90, Depreciation!$A$5:$A$318, 0))</f>
        <v>8.463165292255411</v>
      </c>
      <c r="AC90" s="180" t="str">
        <f t="shared" si="2"/>
        <v/>
      </c>
      <c r="AD90" s="72">
        <f>INDEX(Recharges!$V$5:$V$318, MATCH('Stata dataset (nominal)'!$A90, Recharges!$A$5:$A$318, 0))</f>
        <v>5.5014483399453855</v>
      </c>
    </row>
    <row r="91" spans="1:30" x14ac:dyDescent="0.4">
      <c r="A91" s="160" t="str">
        <f t="shared" si="0"/>
        <v>SVE26</v>
      </c>
      <c r="B91" s="160" t="s">
        <v>433</v>
      </c>
      <c r="C91" s="160" t="s">
        <v>518</v>
      </c>
      <c r="D91" s="179">
        <f>_xlfn.IFNA(IF($C91 &gt; "2023-24", INDEX(PR24_after_overrides!$D$3:$AU$128, MATCH('Stata dataset (nominal)'!$A91, PR24_after_overrides!$A$3:$A$128, 0), MATCH('Stata dataset (nominal)'!D$1, PR24_after_overrides!$D$2:$AU$2, 0)), INDEX('Cyclical_after overrides'!$A$1:$BD$245,MATCH('Stata dataset (nominal)'!$A91,'Cyclical_after overrides'!$A$1:$A$245,0),MATCH('Stata dataset (nominal)'!D$1,'Cyclical_after overrides'!$A$1:$BD$1,0))), "")</f>
        <v>0.92032013308434635</v>
      </c>
      <c r="E91" s="179">
        <f>_xlfn.IFNA(IF($C91 &gt; "2023-24", INDEX(PR24_after_overrides!$D$3:$AU$128, MATCH('Stata dataset (nominal)'!$A91, PR24_after_overrides!$A$3:$A$128, 0), MATCH('Stata dataset (nominal)'!E$1, PR24_after_overrides!$D$2:$AU$2, 0)), INDEX('Cyclical_after overrides'!$A$1:$BD$245,MATCH('Stata dataset (nominal)'!$A91,'Cyclical_after overrides'!$A$1:$A$245,0),MATCH('Stata dataset (nominal)'!E$1,'Cyclical_after overrides'!$A$1:$BD$1,0))), "")</f>
        <v>43.695664752250323</v>
      </c>
      <c r="F91" s="179">
        <f>_xlfn.IFNA(IF($C91 &gt; "2023-24", INDEX(PR24_after_overrides!$D$3:$AU$128, MATCH('Stata dataset (nominal)'!$A91, PR24_after_overrides!$A$3:$A$128, 0), MATCH('Stata dataset (nominal)'!F$1, PR24_after_overrides!$D$2:$AU$2, 0)), INDEX('Cyclical_after overrides'!$A$1:$BD$245,MATCH('Stata dataset (nominal)'!$A91,'Cyclical_after overrides'!$A$1:$A$245,0),MATCH('Stata dataset (nominal)'!F$1,'Cyclical_after overrides'!$A$1:$BD$1,0))), "")</f>
        <v>10.618044361639981</v>
      </c>
      <c r="G91" s="179">
        <f>_xlfn.IFNA(IF($C91 &gt; "2023-24", INDEX(PR24_after_overrides!$D$3:$AU$128, MATCH('Stata dataset (nominal)'!$A91, PR24_after_overrides!$A$3:$A$128, 0), MATCH('Stata dataset (nominal)'!G$1, PR24_after_overrides!$D$2:$AU$2, 0)), INDEX('Cyclical_after overrides'!$A$1:$BD$245,MATCH('Stata dataset (nominal)'!$A91,'Cyclical_after overrides'!$A$1:$A$245,0),MATCH('Stata dataset (nominal)'!G$1,'Cyclical_after overrides'!$A$1:$BD$1,0))), "")</f>
        <v>38.52572460973262</v>
      </c>
      <c r="H91" s="179">
        <f>_xlfn.IFNA(IF($C91 &gt; "2023-24", INDEX(PR24_after_overrides!$D$3:$AU$128, MATCH('Stata dataset (nominal)'!$A91, PR24_after_overrides!$A$3:$A$128, 0), MATCH('Stata dataset (nominal)'!H$1, PR24_after_overrides!$D$2:$AU$2, 0)), INDEX('Cyclical_after overrides'!$A$1:$BD$245,MATCH('Stata dataset (nominal)'!$A91,'Cyclical_after overrides'!$A$1:$A$245,0),MATCH('Stata dataset (nominal)'!H$1,'Cyclical_after overrides'!$A$1:$BD$1,0))), "")</f>
        <v>6.3499643112386464</v>
      </c>
      <c r="I91" s="179">
        <f>_xlfn.IFNA(IF($C91 &gt; "2023-24", INDEX(PR24_after_overrides!$D$3:$AU$128, MATCH('Stata dataset (nominal)'!$A91, PR24_after_overrides!$A$3:$A$128, 0), MATCH('Stata dataset (nominal)'!I$1, PR24_after_overrides!$D$2:$AU$2, 0)), INDEX('Cyclical_after overrides'!$A$1:$BD$245,MATCH('Stata dataset (nominal)'!$A91,'Cyclical_after overrides'!$A$1:$A$245,0),MATCH('Stata dataset (nominal)'!I$1,'Cyclical_after overrides'!$A$1:$BD$1,0))), "")</f>
        <v>26.658144281736902</v>
      </c>
      <c r="J91" s="179">
        <f>_xlfn.IFNA(IF($C91 &gt; "2023-24", INDEX(PR24_after_overrides!$D$3:$AU$128, MATCH('Stata dataset (nominal)'!$A91, PR24_after_overrides!$A$3:$A$128, 0), MATCH('Stata dataset (nominal)'!J$1, PR24_after_overrides!$D$2:$AU$2, 0)), INDEX('Cyclical_after overrides'!$A$1:$BD$245,MATCH('Stata dataset (nominal)'!$A91,'Cyclical_after overrides'!$A$1:$A$245,0),MATCH('Stata dataset (nominal)'!J$1,'Cyclical_after overrides'!$A$1:$BD$1,0))), "")</f>
        <v>0.56067446690608169</v>
      </c>
      <c r="K91" s="179" t="str">
        <f>_xlfn.IFNA(IF($C91 &gt; "2023-24", INDEX(PR24_after_overrides!$D$3:$AU$128, MATCH('Stata dataset (nominal)'!$A91, PR24_after_overrides!$A$3:$A$128, 0), MATCH('Stata dataset (nominal)'!K$1, PR24_after_overrides!$D$2:$AU$2, 0)), INDEX('Cyclical_after overrides'!$A$1:$BD$245,MATCH('Stata dataset (nominal)'!$A91,'Cyclical_after overrides'!$A$1:$A$245,0),MATCH('Stata dataset (nominal)'!K$1,'Cyclical_after overrides'!$A$1:$BD$1,0))), "")</f>
        <v/>
      </c>
      <c r="L91" s="179">
        <f>_xlfn.IFNA(IF($C91 &gt; "2023-24", INDEX(PR24_after_overrides!$D$3:$AU$128, MATCH('Stata dataset (nominal)'!$A91, PR24_after_overrides!$A$3:$A$128, 0), MATCH('Stata dataset (nominal)'!L$1, PR24_after_overrides!$D$2:$AU$2, 0)), INDEX('Cyclical_after overrides'!$A$1:$BD$245,MATCH('Stata dataset (nominal)'!$A91,'Cyclical_after overrides'!$A$1:$A$245,0),MATCH('Stata dataset (nominal)'!L$1,'Cyclical_after overrides'!$A$1:$BD$1,0))), "")</f>
        <v>0</v>
      </c>
      <c r="M91" s="179">
        <f>_xlfn.IFNA(IF($C91 &gt; "2023-24", INDEX(PR24_after_overrides!$D$3:$AU$128, MATCH('Stata dataset (nominal)'!$A91, PR24_after_overrides!$A$3:$A$128, 0), MATCH('Stata dataset (nominal)'!M$1, PR24_after_overrides!$D$2:$AU$2, 0)), INDEX('Cyclical_after overrides'!$A$1:$BD$245,MATCH('Stata dataset (nominal)'!$A91,'Cyclical_after overrides'!$A$1:$A$245,0),MATCH('Stata dataset (nominal)'!M$1,'Cyclical_after overrides'!$A$1:$BD$1,0))), "")</f>
        <v>5.1916717110024377</v>
      </c>
      <c r="N91" s="179">
        <f>_xlfn.IFNA(IF($C91 &gt; "2023-24", INDEX(PR24_after_overrides!$D$3:$AU$128, MATCH('Stata dataset (nominal)'!$A91, PR24_after_overrides!$A$3:$A$128, 0), MATCH('Stata dataset (nominal)'!N$1, PR24_after_overrides!$D$2:$AU$2, 0)), INDEX('Cyclical_after overrides'!$A$1:$BD$245,MATCH('Stata dataset (nominal)'!$A91,'Cyclical_after overrides'!$A$1:$A$245,0),MATCH('Stata dataset (nominal)'!N$1,'Cyclical_after overrides'!$A$1:$BD$1,0))), "")</f>
        <v>38.52572460973262</v>
      </c>
      <c r="O91" s="179">
        <f>_xlfn.IFNA(IF($C91 &gt; "2023-24", INDEX(PR24_after_overrides!$D$3:$AU$128, MATCH('Stata dataset (nominal)'!$A91, PR24_after_overrides!$A$3:$A$128, 0), MATCH('Stata dataset (nominal)'!O$1, PR24_after_overrides!$D$2:$AU$2, 0)), INDEX('Cyclical_after overrides'!$A$1:$BD$245,MATCH('Stata dataset (nominal)'!$A91,'Cyclical_after overrides'!$A$1:$A$245,0),MATCH('Stata dataset (nominal)'!O$1,'Cyclical_after overrides'!$A$1:$BD$1,0))), "")</f>
        <v>116.60668267686989</v>
      </c>
      <c r="P91" s="179">
        <f>_xlfn.IFNA(IF($C91 &gt; "2023-24", INDEX(PR24_after_overrides!$D$3:$AU$128, MATCH('Stata dataset (nominal)'!$A91, PR24_after_overrides!$A$3:$A$128, 0), MATCH('Stata dataset (nominal)'!P$1, PR24_after_overrides!$D$2:$AU$2, 0)), INDEX('Cyclical_after overrides'!$A$1:$BD$245,MATCH('Stata dataset (nominal)'!$A91,'Cyclical_after overrides'!$A$1:$A$245,0),MATCH('Stata dataset (nominal)'!P$1,'Cyclical_after overrides'!$A$1:$BD$1,0))), "")</f>
        <v>352.08143502171691</v>
      </c>
      <c r="Q91" s="179">
        <f>_xlfn.IFNA(IF($C91 &gt; "2023-24", INDEX(PR24_after_overrides!$D$3:$AU$128, MATCH('Stata dataset (nominal)'!$A91, PR24_after_overrides!$A$3:$A$128, 0), MATCH('Stata dataset (nominal)'!Q$1, PR24_after_overrides!$D$2:$AU$2, 0)), INDEX('Cyclical_after overrides'!$A$1:$BD$245,MATCH('Stata dataset (nominal)'!$A91,'Cyclical_after overrides'!$A$1:$A$245,0),MATCH('Stata dataset (nominal)'!Q$1,'Cyclical_after overrides'!$A$1:$BD$1,0))), "")</f>
        <v>1308.883131764004</v>
      </c>
      <c r="R91" s="179">
        <f>_xlfn.IFNA(IF($C91 &gt; "2023-24", INDEX(PR24_after_overrides!$D$3:$AU$128, MATCH('Stata dataset (nominal)'!$A91, PR24_after_overrides!$A$3:$A$128, 0), MATCH('Stata dataset (nominal)'!R$1, PR24_after_overrides!$D$2:$AU$2, 0)), INDEX('Cyclical_after overrides'!$A$1:$BD$245,MATCH('Stata dataset (nominal)'!$A91,'Cyclical_after overrides'!$A$1:$A$245,0),MATCH('Stata dataset (nominal)'!R$1,'Cyclical_after overrides'!$A$1:$BD$1,0))), "")</f>
        <v>197.80126514812321</v>
      </c>
      <c r="S91" s="179">
        <f>_xlfn.IFNA(IF($C91 &gt; "2023-24", INDEX(PR24_after_overrides!$D$3:$AU$128, MATCH('Stata dataset (nominal)'!$A91, PR24_after_overrides!$A$3:$A$128, 0), MATCH('Stata dataset (nominal)'!S$1, PR24_after_overrides!$D$2:$AU$2, 0)), INDEX('Cyclical_after overrides'!$A$1:$BD$245,MATCH('Stata dataset (nominal)'!$A91,'Cyclical_after overrides'!$A$1:$A$245,0),MATCH('Stata dataset (nominal)'!S$1,'Cyclical_after overrides'!$A$1:$BD$1,0))), "")</f>
        <v>384.7444241906432</v>
      </c>
      <c r="T91" s="179">
        <f>_xlfn.IFNA(IF($C91 &gt; "2023-24", INDEX(PR24_after_overrides!$D$3:$AU$128, MATCH('Stata dataset (nominal)'!$A91, PR24_after_overrides!$A$3:$A$128, 0), MATCH('Stata dataset (nominal)'!T$1, PR24_after_overrides!$D$2:$AU$2, 0)), INDEX('Cyclical_after overrides'!$A$1:$BD$245,MATCH('Stata dataset (nominal)'!$A91,'Cyclical_after overrides'!$A$1:$A$245,0),MATCH('Stata dataset (nominal)'!T$1,'Cyclical_after overrides'!$A$1:$BD$1,0))), "")</f>
        <v>1897.2525937166561</v>
      </c>
      <c r="U91" s="179" t="str">
        <f>_xlfn.IFNA(IF($C91 &gt; "2023-24", INDEX(PR24_after_overrides!$D$3:$AU$128, MATCH('Stata dataset (nominal)'!$A91, PR24_after_overrides!$A$3:$A$128, 0), MATCH('Stata dataset (nominal)'!U$1, PR24_after_overrides!$D$2:$AU$2, 0)), INDEX('Cyclical_after overrides'!$A$1:$BD$245,MATCH('Stata dataset (nominal)'!$A91,'Cyclical_after overrides'!$A$1:$A$245,0),MATCH('Stata dataset (nominal)'!U$1,'Cyclical_after overrides'!$A$1:$BD$1,0))), "")</f>
        <v/>
      </c>
      <c r="V91" s="179" t="str">
        <f>_xlfn.IFNA(IF($C91 &gt; "2023-24", INDEX(PR24_after_overrides!$D$3:$AU$128, MATCH('Stata dataset (nominal)'!$A91, PR24_after_overrides!$A$3:$A$128, 0), MATCH('Stata dataset (nominal)'!V$1, PR24_after_overrides!$D$2:$AU$2, 0)), INDEX('Cyclical_after overrides'!$A$1:$BD$245,MATCH('Stata dataset (nominal)'!$A91,'Cyclical_after overrides'!$A$1:$A$245,0),MATCH('Stata dataset (nominal)'!V$1,'Cyclical_after overrides'!$A$1:$BD$1,0))), "")</f>
        <v/>
      </c>
      <c r="W91" s="179" t="str">
        <f>_xlfn.IFNA(IF($C91 &gt; "2023-24", INDEX(PR24_after_overrides!$D$3:$AU$128, MATCH('Stata dataset (nominal)'!$A91, PR24_after_overrides!$A$3:$A$128, 0), MATCH('Stata dataset (nominal)'!W$1, PR24_after_overrides!$D$2:$AU$2, 0)), INDEX('Cyclical_after overrides'!$A$1:$BD$245,MATCH('Stata dataset (nominal)'!$A91,'Cyclical_after overrides'!$A$1:$A$245,0),MATCH('Stata dataset (nominal)'!W$1,'Cyclical_after overrides'!$A$1:$BD$1,0))), "")</f>
        <v/>
      </c>
      <c r="X91" s="179" t="str">
        <f>_xlfn.IFNA(IF($C91 &gt; "2023-24", INDEX(PR24_after_overrides!$D$3:$AU$128, MATCH('Stata dataset (nominal)'!$A91, PR24_after_overrides!$A$3:$A$128, 0), MATCH('Stata dataset (nominal)'!X$1, PR24_after_overrides!$D$2:$AU$2, 0)), INDEX('Cyclical_after overrides'!$A$1:$BD$245,MATCH('Stata dataset (nominal)'!$A91,'Cyclical_after overrides'!$A$1:$A$245,0),MATCH('Stata dataset (nominal)'!X$1,'Cyclical_after overrides'!$A$1:$BD$1,0))), "")</f>
        <v/>
      </c>
      <c r="Y91" s="179" t="str">
        <f>_xlfn.IFNA(IF($C91 &gt; "2023-24", INDEX(PR24_after_overrides!$D$3:$AU$128, MATCH('Stata dataset (nominal)'!$A91, PR24_after_overrides!$A$3:$A$128, 0), MATCH('Stata dataset (nominal)'!Y$1, PR24_after_overrides!$D$2:$AU$2, 0)), INDEX('Cyclical_after overrides'!$A$1:$BD$245,MATCH('Stata dataset (nominal)'!$A91,'Cyclical_after overrides'!$A$1:$A$245,0),MATCH('Stata dataset (nominal)'!Y$1,'Cyclical_after overrides'!$A$1:$BD$1,0))), "")</f>
        <v/>
      </c>
      <c r="Z91" s="179" t="str">
        <f>_xlfn.IFNA(IF($C91 &gt; "2023-24", INDEX(PR24_after_overrides!$D$3:$AU$128, MATCH('Stata dataset (nominal)'!$A91, PR24_after_overrides!$A$3:$A$128, 0), MATCH('Stata dataset (nominal)'!Z$1, PR24_after_overrides!$D$2:$AU$2, 0)), INDEX('Cyclical_after overrides'!$A$1:$BD$245,MATCH('Stata dataset (nominal)'!$A91,'Cyclical_after overrides'!$A$1:$A$245,0),MATCH('Stata dataset (nominal)'!Z$1,'Cyclical_after overrides'!$A$1:$BD$1,0))), "")</f>
        <v/>
      </c>
      <c r="AA91" s="179">
        <f>_xlfn.IFNA(IF($C91 &gt; "2023-24", INDEX(PR24_after_overrides!$D$3:$AU$128, MATCH('Stata dataset (nominal)'!$A91, PR24_after_overrides!$A$3:$A$128, 0), MATCH('Stata dataset (nominal)'!AA$1, PR24_after_overrides!$D$2:$AU$2, 0)), INDEX('Cyclical_after overrides'!$A$1:$BD$245,MATCH('Stata dataset (nominal)'!$A91,'Cyclical_after overrides'!$A$1:$A$245,0),MATCH('Stata dataset (nominal)'!AA$1,'Cyclical_after overrides'!$A$1:$BD$1,0))), "")</f>
        <v>1923.1106861963028</v>
      </c>
      <c r="AB91" s="179">
        <f>INDEX(Depreciation!$U$5:$U$318, MATCH('Stata dataset (nominal)'!$A91, Depreciation!$A$5:$A$318, 0))</f>
        <v>5.0653137620373334</v>
      </c>
      <c r="AC91" s="180" t="str">
        <f t="shared" si="2"/>
        <v/>
      </c>
      <c r="AD91" s="72">
        <f>INDEX(Recharges!$V$5:$V$318, MATCH('Stata dataset (nominal)'!$A91, Recharges!$A$5:$A$318, 0))</f>
        <v>5.6013117769396334</v>
      </c>
    </row>
    <row r="92" spans="1:30" x14ac:dyDescent="0.4">
      <c r="A92" s="160" t="str">
        <f t="shared" si="0"/>
        <v>SVE27</v>
      </c>
      <c r="B92" s="160" t="s">
        <v>433</v>
      </c>
      <c r="C92" s="160" t="s">
        <v>519</v>
      </c>
      <c r="D92" s="179">
        <f>_xlfn.IFNA(IF($C92 &gt; "2023-24", INDEX(PR24_after_overrides!$D$3:$AU$128, MATCH('Stata dataset (nominal)'!$A92, PR24_after_overrides!$A$3:$A$128, 0), MATCH('Stata dataset (nominal)'!D$1, PR24_after_overrides!$D$2:$AU$2, 0)), INDEX('Cyclical_after overrides'!$A$1:$BD$245,MATCH('Stata dataset (nominal)'!$A92,'Cyclical_after overrides'!$A$1:$A$245,0),MATCH('Stata dataset (nominal)'!D$1,'Cyclical_after overrides'!$A$1:$BD$1,0))), "")</f>
        <v>0.90268189151196565</v>
      </c>
      <c r="E92" s="179">
        <f>_xlfn.IFNA(IF($C92 &gt; "2023-24", INDEX(PR24_after_overrides!$D$3:$AU$128, MATCH('Stata dataset (nominal)'!$A92, PR24_after_overrides!$A$3:$A$128, 0), MATCH('Stata dataset (nominal)'!E$1, PR24_after_overrides!$D$2:$AU$2, 0)), INDEX('Cyclical_after overrides'!$A$1:$BD$245,MATCH('Stata dataset (nominal)'!$A92,'Cyclical_after overrides'!$A$1:$A$245,0),MATCH('Stata dataset (nominal)'!E$1,'Cyclical_after overrides'!$A$1:$BD$1,0))), "")</f>
        <v>42.727122769016738</v>
      </c>
      <c r="F92" s="179">
        <f>_xlfn.IFNA(IF($C92 &gt; "2023-24", INDEX(PR24_after_overrides!$D$3:$AU$128, MATCH('Stata dataset (nominal)'!$A92, PR24_after_overrides!$A$3:$A$128, 0), MATCH('Stata dataset (nominal)'!F$1, PR24_after_overrides!$D$2:$AU$2, 0)), INDEX('Cyclical_after overrides'!$A$1:$BD$245,MATCH('Stata dataset (nominal)'!$A92,'Cyclical_after overrides'!$A$1:$A$245,0),MATCH('Stata dataset (nominal)'!F$1,'Cyclical_after overrides'!$A$1:$BD$1,0))), "")</f>
        <v>10.970642142175652</v>
      </c>
      <c r="G92" s="179">
        <f>_xlfn.IFNA(IF($C92 &gt; "2023-24", INDEX(PR24_after_overrides!$D$3:$AU$128, MATCH('Stata dataset (nominal)'!$A92, PR24_after_overrides!$A$3:$A$128, 0), MATCH('Stata dataset (nominal)'!G$1, PR24_after_overrides!$D$2:$AU$2, 0)), INDEX('Cyclical_after overrides'!$A$1:$BD$245,MATCH('Stata dataset (nominal)'!$A92,'Cyclical_after overrides'!$A$1:$A$245,0),MATCH('Stata dataset (nominal)'!G$1,'Cyclical_after overrides'!$A$1:$BD$1,0))), "")</f>
        <v>43.85930455931296</v>
      </c>
      <c r="H92" s="179">
        <f>_xlfn.IFNA(IF($C92 &gt; "2023-24", INDEX(PR24_after_overrides!$D$3:$AU$128, MATCH('Stata dataset (nominal)'!$A92, PR24_after_overrides!$A$3:$A$128, 0), MATCH('Stata dataset (nominal)'!H$1, PR24_after_overrides!$D$2:$AU$2, 0)), INDEX('Cyclical_after overrides'!$A$1:$BD$245,MATCH('Stata dataset (nominal)'!$A92,'Cyclical_after overrides'!$A$1:$A$245,0),MATCH('Stata dataset (nominal)'!H$1,'Cyclical_after overrides'!$A$1:$BD$1,0))), "")</f>
        <v>6.4928742396537906</v>
      </c>
      <c r="I92" s="179">
        <f>_xlfn.IFNA(IF($C92 &gt; "2023-24", INDEX(PR24_after_overrides!$D$3:$AU$128, MATCH('Stata dataset (nominal)'!$A92, PR24_after_overrides!$A$3:$A$128, 0), MATCH('Stata dataset (nominal)'!I$1, PR24_after_overrides!$D$2:$AU$2, 0)), INDEX('Cyclical_after overrides'!$A$1:$BD$245,MATCH('Stata dataset (nominal)'!$A92,'Cyclical_after overrides'!$A$1:$A$245,0),MATCH('Stata dataset (nominal)'!I$1,'Cyclical_after overrides'!$A$1:$BD$1,0))), "")</f>
        <v>28.257726472461773</v>
      </c>
      <c r="J92" s="179">
        <f>_xlfn.IFNA(IF($C92 &gt; "2023-24", INDEX(PR24_after_overrides!$D$3:$AU$128, MATCH('Stata dataset (nominal)'!$A92, PR24_after_overrides!$A$3:$A$128, 0), MATCH('Stata dataset (nominal)'!J$1, PR24_after_overrides!$D$2:$AU$2, 0)), INDEX('Cyclical_after overrides'!$A$1:$BD$245,MATCH('Stata dataset (nominal)'!$A92,'Cyclical_after overrides'!$A$1:$A$245,0),MATCH('Stata dataset (nominal)'!J$1,'Cyclical_after overrides'!$A$1:$BD$1,0))), "")</f>
        <v>0.57495337491559761</v>
      </c>
      <c r="K92" s="179" t="str">
        <f>_xlfn.IFNA(IF($C92 &gt; "2023-24", INDEX(PR24_after_overrides!$D$3:$AU$128, MATCH('Stata dataset (nominal)'!$A92, PR24_after_overrides!$A$3:$A$128, 0), MATCH('Stata dataset (nominal)'!K$1, PR24_after_overrides!$D$2:$AU$2, 0)), INDEX('Cyclical_after overrides'!$A$1:$BD$245,MATCH('Stata dataset (nominal)'!$A92,'Cyclical_after overrides'!$A$1:$A$245,0),MATCH('Stata dataset (nominal)'!K$1,'Cyclical_after overrides'!$A$1:$BD$1,0))), "")</f>
        <v/>
      </c>
      <c r="L92" s="179">
        <f>_xlfn.IFNA(IF($C92 &gt; "2023-24", INDEX(PR24_after_overrides!$D$3:$AU$128, MATCH('Stata dataset (nominal)'!$A92, PR24_after_overrides!$A$3:$A$128, 0), MATCH('Stata dataset (nominal)'!L$1, PR24_after_overrides!$D$2:$AU$2, 0)), INDEX('Cyclical_after overrides'!$A$1:$BD$245,MATCH('Stata dataset (nominal)'!$A92,'Cyclical_after overrides'!$A$1:$A$245,0),MATCH('Stata dataset (nominal)'!L$1,'Cyclical_after overrides'!$A$1:$BD$1,0))), "")</f>
        <v>0</v>
      </c>
      <c r="M92" s="179">
        <f>_xlfn.IFNA(IF($C92 &gt; "2023-24", INDEX(PR24_after_overrides!$D$3:$AU$128, MATCH('Stata dataset (nominal)'!$A92, PR24_after_overrides!$A$3:$A$128, 0), MATCH('Stata dataset (nominal)'!M$1, PR24_after_overrides!$D$2:$AU$2, 0)), INDEX('Cyclical_after overrides'!$A$1:$BD$245,MATCH('Stata dataset (nominal)'!$A92,'Cyclical_after overrides'!$A$1:$A$245,0),MATCH('Stata dataset (nominal)'!M$1,'Cyclical_after overrides'!$A$1:$BD$1,0))), "")</f>
        <v>5.3252425302876265</v>
      </c>
      <c r="N92" s="179">
        <f>_xlfn.IFNA(IF($C92 &gt; "2023-24", INDEX(PR24_after_overrides!$D$3:$AU$128, MATCH('Stata dataset (nominal)'!$A92, PR24_after_overrides!$A$3:$A$128, 0), MATCH('Stata dataset (nominal)'!N$1, PR24_after_overrides!$D$2:$AU$2, 0)), INDEX('Cyclical_after overrides'!$A$1:$BD$245,MATCH('Stata dataset (nominal)'!$A92,'Cyclical_after overrides'!$A$1:$A$245,0),MATCH('Stata dataset (nominal)'!N$1,'Cyclical_after overrides'!$A$1:$BD$1,0))), "")</f>
        <v>43.85930455931296</v>
      </c>
      <c r="O92" s="179">
        <f>_xlfn.IFNA(IF($C92 &gt; "2023-24", INDEX(PR24_after_overrides!$D$3:$AU$128, MATCH('Stata dataset (nominal)'!$A92, PR24_after_overrides!$A$3:$A$128, 0), MATCH('Stata dataset (nominal)'!O$1, PR24_after_overrides!$D$2:$AU$2, 0)), INDEX('Cyclical_after overrides'!$A$1:$BD$245,MATCH('Stata dataset (nominal)'!$A92,'Cyclical_after overrides'!$A$1:$A$245,0),MATCH('Stata dataset (nominal)'!O$1,'Cyclical_after overrides'!$A$1:$BD$1,0))), "")</f>
        <v>108.8351106287147</v>
      </c>
      <c r="P92" s="179">
        <f>_xlfn.IFNA(IF($C92 &gt; "2023-24", INDEX(PR24_after_overrides!$D$3:$AU$128, MATCH('Stata dataset (nominal)'!$A92, PR24_after_overrides!$A$3:$A$128, 0), MATCH('Stata dataset (nominal)'!P$1, PR24_after_overrides!$D$2:$AU$2, 0)), INDEX('Cyclical_after overrides'!$A$1:$BD$245,MATCH('Stata dataset (nominal)'!$A92,'Cyclical_after overrides'!$A$1:$A$245,0),MATCH('Stata dataset (nominal)'!P$1,'Cyclical_after overrides'!$A$1:$BD$1,0))), "")</f>
        <v>343.10064101564461</v>
      </c>
      <c r="Q92" s="179">
        <f>_xlfn.IFNA(IF($C92 &gt; "2023-24", INDEX(PR24_after_overrides!$D$3:$AU$128, MATCH('Stata dataset (nominal)'!$A92, PR24_after_overrides!$A$3:$A$128, 0), MATCH('Stata dataset (nominal)'!Q$1, PR24_after_overrides!$D$2:$AU$2, 0)), INDEX('Cyclical_after overrides'!$A$1:$BD$245,MATCH('Stata dataset (nominal)'!$A92,'Cyclical_after overrides'!$A$1:$A$245,0),MATCH('Stata dataset (nominal)'!Q$1,'Cyclical_after overrides'!$A$1:$BD$1,0))), "")</f>
        <v>1222.453583316468</v>
      </c>
      <c r="R92" s="179">
        <f>_xlfn.IFNA(IF($C92 &gt; "2023-24", INDEX(PR24_after_overrides!$D$3:$AU$128, MATCH('Stata dataset (nominal)'!$A92, PR24_after_overrides!$A$3:$A$128, 0), MATCH('Stata dataset (nominal)'!R$1, PR24_after_overrides!$D$2:$AU$2, 0)), INDEX('Cyclical_after overrides'!$A$1:$BD$245,MATCH('Stata dataset (nominal)'!$A92,'Cyclical_after overrides'!$A$1:$A$245,0),MATCH('Stata dataset (nominal)'!R$1,'Cyclical_after overrides'!$A$1:$BD$1,0))), "")</f>
        <v>208.1596051634009</v>
      </c>
      <c r="S92" s="179">
        <f>_xlfn.IFNA(IF($C92 &gt; "2023-24", INDEX(PR24_after_overrides!$D$3:$AU$128, MATCH('Stata dataset (nominal)'!$A92, PR24_after_overrides!$A$3:$A$128, 0), MATCH('Stata dataset (nominal)'!S$1, PR24_after_overrides!$D$2:$AU$2, 0)), INDEX('Cyclical_after overrides'!$A$1:$BD$245,MATCH('Stata dataset (nominal)'!$A92,'Cyclical_after overrides'!$A$1:$A$245,0),MATCH('Stata dataset (nominal)'!S$1,'Cyclical_after overrides'!$A$1:$BD$1,0))), "")</f>
        <v>403.77117684322769</v>
      </c>
      <c r="T92" s="179">
        <f>_xlfn.IFNA(IF($C92 &gt; "2023-24", INDEX(PR24_after_overrides!$D$3:$AU$128, MATCH('Stata dataset (nominal)'!$A92, PR24_after_overrides!$A$3:$A$128, 0), MATCH('Stata dataset (nominal)'!T$1, PR24_after_overrides!$D$2:$AU$2, 0)), INDEX('Cyclical_after overrides'!$A$1:$BD$245,MATCH('Stata dataset (nominal)'!$A92,'Cyclical_after overrides'!$A$1:$A$245,0),MATCH('Stata dataset (nominal)'!T$1,'Cyclical_after overrides'!$A$1:$BD$1,0))), "")</f>
        <v>1996.61740072406</v>
      </c>
      <c r="U92" s="179" t="str">
        <f>_xlfn.IFNA(IF($C92 &gt; "2023-24", INDEX(PR24_after_overrides!$D$3:$AU$128, MATCH('Stata dataset (nominal)'!$A92, PR24_after_overrides!$A$3:$A$128, 0), MATCH('Stata dataset (nominal)'!U$1, PR24_after_overrides!$D$2:$AU$2, 0)), INDEX('Cyclical_after overrides'!$A$1:$BD$245,MATCH('Stata dataset (nominal)'!$A92,'Cyclical_after overrides'!$A$1:$A$245,0),MATCH('Stata dataset (nominal)'!U$1,'Cyclical_after overrides'!$A$1:$BD$1,0))), "")</f>
        <v/>
      </c>
      <c r="V92" s="179" t="str">
        <f>_xlfn.IFNA(IF($C92 &gt; "2023-24", INDEX(PR24_after_overrides!$D$3:$AU$128, MATCH('Stata dataset (nominal)'!$A92, PR24_after_overrides!$A$3:$A$128, 0), MATCH('Stata dataset (nominal)'!V$1, PR24_after_overrides!$D$2:$AU$2, 0)), INDEX('Cyclical_after overrides'!$A$1:$BD$245,MATCH('Stata dataset (nominal)'!$A92,'Cyclical_after overrides'!$A$1:$A$245,0),MATCH('Stata dataset (nominal)'!V$1,'Cyclical_after overrides'!$A$1:$BD$1,0))), "")</f>
        <v/>
      </c>
      <c r="W92" s="179" t="str">
        <f>_xlfn.IFNA(IF($C92 &gt; "2023-24", INDEX(PR24_after_overrides!$D$3:$AU$128, MATCH('Stata dataset (nominal)'!$A92, PR24_after_overrides!$A$3:$A$128, 0), MATCH('Stata dataset (nominal)'!W$1, PR24_after_overrides!$D$2:$AU$2, 0)), INDEX('Cyclical_after overrides'!$A$1:$BD$245,MATCH('Stata dataset (nominal)'!$A92,'Cyclical_after overrides'!$A$1:$A$245,0),MATCH('Stata dataset (nominal)'!W$1,'Cyclical_after overrides'!$A$1:$BD$1,0))), "")</f>
        <v/>
      </c>
      <c r="X92" s="179" t="str">
        <f>_xlfn.IFNA(IF($C92 &gt; "2023-24", INDEX(PR24_after_overrides!$D$3:$AU$128, MATCH('Stata dataset (nominal)'!$A92, PR24_after_overrides!$A$3:$A$128, 0), MATCH('Stata dataset (nominal)'!X$1, PR24_after_overrides!$D$2:$AU$2, 0)), INDEX('Cyclical_after overrides'!$A$1:$BD$245,MATCH('Stata dataset (nominal)'!$A92,'Cyclical_after overrides'!$A$1:$A$245,0),MATCH('Stata dataset (nominal)'!X$1,'Cyclical_after overrides'!$A$1:$BD$1,0))), "")</f>
        <v/>
      </c>
      <c r="Y92" s="179" t="str">
        <f>_xlfn.IFNA(IF($C92 &gt; "2023-24", INDEX(PR24_after_overrides!$D$3:$AU$128, MATCH('Stata dataset (nominal)'!$A92, PR24_after_overrides!$A$3:$A$128, 0), MATCH('Stata dataset (nominal)'!Y$1, PR24_after_overrides!$D$2:$AU$2, 0)), INDEX('Cyclical_after overrides'!$A$1:$BD$245,MATCH('Stata dataset (nominal)'!$A92,'Cyclical_after overrides'!$A$1:$A$245,0),MATCH('Stata dataset (nominal)'!Y$1,'Cyclical_after overrides'!$A$1:$BD$1,0))), "")</f>
        <v/>
      </c>
      <c r="Z92" s="179" t="str">
        <f>_xlfn.IFNA(IF($C92 &gt; "2023-24", INDEX(PR24_after_overrides!$D$3:$AU$128, MATCH('Stata dataset (nominal)'!$A92, PR24_after_overrides!$A$3:$A$128, 0), MATCH('Stata dataset (nominal)'!Z$1, PR24_after_overrides!$D$2:$AU$2, 0)), INDEX('Cyclical_after overrides'!$A$1:$BD$245,MATCH('Stata dataset (nominal)'!$A92,'Cyclical_after overrides'!$A$1:$A$245,0),MATCH('Stata dataset (nominal)'!Z$1,'Cyclical_after overrides'!$A$1:$BD$1,0))), "")</f>
        <v/>
      </c>
      <c r="AA92" s="179">
        <f>_xlfn.IFNA(IF($C92 &gt; "2023-24", INDEX(PR24_after_overrides!$D$3:$AU$128, MATCH('Stata dataset (nominal)'!$A92, PR24_after_overrides!$A$3:$A$128, 0), MATCH('Stata dataset (nominal)'!AA$1, PR24_after_overrides!$D$2:$AU$2, 0)), INDEX('Cyclical_after overrides'!$A$1:$BD$245,MATCH('Stata dataset (nominal)'!$A92,'Cyclical_after overrides'!$A$1:$A$245,0),MATCH('Stata dataset (nominal)'!AA$1,'Cyclical_after overrides'!$A$1:$BD$1,0))), "")</f>
        <v>2149.4096306203041</v>
      </c>
      <c r="AB92" s="179">
        <f>INDEX(Depreciation!$U$5:$U$318, MATCH('Stata dataset (nominal)'!$A92, Depreciation!$A$5:$A$318, 0))</f>
        <v>4.4264212401322931</v>
      </c>
      <c r="AC92" s="180" t="str">
        <f t="shared" si="2"/>
        <v/>
      </c>
      <c r="AD92" s="72">
        <f>INDEX(Recharges!$V$5:$V$318, MATCH('Stata dataset (nominal)'!$A92, Recharges!$A$5:$A$318, 0))</f>
        <v>5.7451025092722343</v>
      </c>
    </row>
    <row r="93" spans="1:30" x14ac:dyDescent="0.4">
      <c r="A93" s="160" t="str">
        <f t="shared" si="0"/>
        <v>SVE28</v>
      </c>
      <c r="B93" s="160" t="s">
        <v>433</v>
      </c>
      <c r="C93" s="160" t="s">
        <v>520</v>
      </c>
      <c r="D93" s="179">
        <f>_xlfn.IFNA(IF($C93 &gt; "2023-24", INDEX(PR24_after_overrides!$D$3:$AU$128, MATCH('Stata dataset (nominal)'!$A93, PR24_after_overrides!$A$3:$A$128, 0), MATCH('Stata dataset (nominal)'!D$1, PR24_after_overrides!$D$2:$AU$2, 0)), INDEX('Cyclical_after overrides'!$A$1:$BD$245,MATCH('Stata dataset (nominal)'!$A93,'Cyclical_after overrides'!$A$1:$A$245,0),MATCH('Stata dataset (nominal)'!D$1,'Cyclical_after overrides'!$A$1:$BD$1,0))), "")</f>
        <v>0.88707476096865978</v>
      </c>
      <c r="E93" s="179">
        <f>_xlfn.IFNA(IF($C93 &gt; "2023-24", INDEX(PR24_after_overrides!$D$3:$AU$128, MATCH('Stata dataset (nominal)'!$A93, PR24_after_overrides!$A$3:$A$128, 0), MATCH('Stata dataset (nominal)'!E$1, PR24_after_overrides!$D$2:$AU$2, 0)), INDEX('Cyclical_after overrides'!$A$1:$BD$245,MATCH('Stata dataset (nominal)'!$A93,'Cyclical_after overrides'!$A$1:$A$245,0),MATCH('Stata dataset (nominal)'!E$1,'Cyclical_after overrides'!$A$1:$BD$1,0))), "")</f>
        <v>45.586913053237801</v>
      </c>
      <c r="F93" s="179">
        <f>_xlfn.IFNA(IF($C93 &gt; "2023-24", INDEX(PR24_after_overrides!$D$3:$AU$128, MATCH('Stata dataset (nominal)'!$A93, PR24_after_overrides!$A$3:$A$128, 0), MATCH('Stata dataset (nominal)'!F$1, PR24_after_overrides!$D$2:$AU$2, 0)), INDEX('Cyclical_after overrides'!$A$1:$BD$245,MATCH('Stata dataset (nominal)'!$A93,'Cyclical_after overrides'!$A$1:$A$245,0),MATCH('Stata dataset (nominal)'!F$1,'Cyclical_after overrides'!$A$1:$BD$1,0))), "")</f>
        <v>11.32260824220976</v>
      </c>
      <c r="G93" s="179">
        <f>_xlfn.IFNA(IF($C93 &gt; "2023-24", INDEX(PR24_after_overrides!$D$3:$AU$128, MATCH('Stata dataset (nominal)'!$A93, PR24_after_overrides!$A$3:$A$128, 0), MATCH('Stata dataset (nominal)'!G$1, PR24_after_overrides!$D$2:$AU$2, 0)), INDEX('Cyclical_after overrides'!$A$1:$BD$245,MATCH('Stata dataset (nominal)'!$A93,'Cyclical_after overrides'!$A$1:$A$245,0),MATCH('Stata dataset (nominal)'!G$1,'Cyclical_after overrides'!$A$1:$BD$1,0))), "")</f>
        <v>47.325210734389479</v>
      </c>
      <c r="H93" s="179">
        <f>_xlfn.IFNA(IF($C93 &gt; "2023-24", INDEX(PR24_after_overrides!$D$3:$AU$128, MATCH('Stata dataset (nominal)'!$A93, PR24_after_overrides!$A$3:$A$128, 0), MATCH('Stata dataset (nominal)'!H$1, PR24_after_overrides!$D$2:$AU$2, 0)), INDEX('Cyclical_after overrides'!$A$1:$BD$245,MATCH('Stata dataset (nominal)'!$A93,'Cyclical_after overrides'!$A$1:$A$245,0),MATCH('Stata dataset (nominal)'!H$1,'Cyclical_after overrides'!$A$1:$BD$1,0))), "")</f>
        <v>6.6150005142659172</v>
      </c>
      <c r="I93" s="179">
        <f>_xlfn.IFNA(IF($C93 &gt; "2023-24", INDEX(PR24_after_overrides!$D$3:$AU$128, MATCH('Stata dataset (nominal)'!$A93, PR24_after_overrides!$A$3:$A$128, 0), MATCH('Stata dataset (nominal)'!I$1, PR24_after_overrides!$D$2:$AU$2, 0)), INDEX('Cyclical_after overrides'!$A$1:$BD$245,MATCH('Stata dataset (nominal)'!$A93,'Cyclical_after overrides'!$A$1:$A$245,0),MATCH('Stata dataset (nominal)'!I$1,'Cyclical_after overrides'!$A$1:$BD$1,0))), "")</f>
        <v>29.67896431556283</v>
      </c>
      <c r="J93" s="179">
        <f>_xlfn.IFNA(IF($C93 &gt; "2023-24", INDEX(PR24_after_overrides!$D$3:$AU$128, MATCH('Stata dataset (nominal)'!$A93, PR24_after_overrides!$A$3:$A$128, 0), MATCH('Stata dataset (nominal)'!J$1, PR24_after_overrides!$D$2:$AU$2, 0)), INDEX('Cyclical_after overrides'!$A$1:$BD$245,MATCH('Stata dataset (nominal)'!$A93,'Cyclical_after overrides'!$A$1:$A$245,0),MATCH('Stata dataset (nominal)'!J$1,'Cyclical_after overrides'!$A$1:$BD$1,0))), "")</f>
        <v>0.58845096599298041</v>
      </c>
      <c r="K93" s="179" t="str">
        <f>_xlfn.IFNA(IF($C93 &gt; "2023-24", INDEX(PR24_after_overrides!$D$3:$AU$128, MATCH('Stata dataset (nominal)'!$A93, PR24_after_overrides!$A$3:$A$128, 0), MATCH('Stata dataset (nominal)'!K$1, PR24_after_overrides!$D$2:$AU$2, 0)), INDEX('Cyclical_after overrides'!$A$1:$BD$245,MATCH('Stata dataset (nominal)'!$A93,'Cyclical_after overrides'!$A$1:$A$245,0),MATCH('Stata dataset (nominal)'!K$1,'Cyclical_after overrides'!$A$1:$BD$1,0))), "")</f>
        <v/>
      </c>
      <c r="L93" s="179">
        <f>_xlfn.IFNA(IF($C93 &gt; "2023-24", INDEX(PR24_after_overrides!$D$3:$AU$128, MATCH('Stata dataset (nominal)'!$A93, PR24_after_overrides!$A$3:$A$128, 0), MATCH('Stata dataset (nominal)'!L$1, PR24_after_overrides!$D$2:$AU$2, 0)), INDEX('Cyclical_after overrides'!$A$1:$BD$245,MATCH('Stata dataset (nominal)'!$A93,'Cyclical_after overrides'!$A$1:$A$245,0),MATCH('Stata dataset (nominal)'!L$1,'Cyclical_after overrides'!$A$1:$BD$1,0))), "")</f>
        <v>0</v>
      </c>
      <c r="M93" s="179">
        <f>_xlfn.IFNA(IF($C93 &gt; "2023-24", INDEX(PR24_after_overrides!$D$3:$AU$128, MATCH('Stata dataset (nominal)'!$A93, PR24_after_overrides!$A$3:$A$128, 0), MATCH('Stata dataset (nominal)'!M$1, PR24_after_overrides!$D$2:$AU$2, 0)), INDEX('Cyclical_after overrides'!$A$1:$BD$245,MATCH('Stata dataset (nominal)'!$A93,'Cyclical_after overrides'!$A$1:$A$245,0),MATCH('Stata dataset (nominal)'!M$1,'Cyclical_after overrides'!$A$1:$BD$1,0))), "")</f>
        <v>6.1494253246967583</v>
      </c>
      <c r="N93" s="179">
        <f>_xlfn.IFNA(IF($C93 &gt; "2023-24", INDEX(PR24_after_overrides!$D$3:$AU$128, MATCH('Stata dataset (nominal)'!$A93, PR24_after_overrides!$A$3:$A$128, 0), MATCH('Stata dataset (nominal)'!N$1, PR24_after_overrides!$D$2:$AU$2, 0)), INDEX('Cyclical_after overrides'!$A$1:$BD$245,MATCH('Stata dataset (nominal)'!$A93,'Cyclical_after overrides'!$A$1:$A$245,0),MATCH('Stata dataset (nominal)'!N$1,'Cyclical_after overrides'!$A$1:$BD$1,0))), "")</f>
        <v>47.325210734389479</v>
      </c>
      <c r="O93" s="179">
        <f>_xlfn.IFNA(IF($C93 &gt; "2023-24", INDEX(PR24_after_overrides!$D$3:$AU$128, MATCH('Stata dataset (nominal)'!$A93, PR24_after_overrides!$A$3:$A$128, 0), MATCH('Stata dataset (nominal)'!O$1, PR24_after_overrides!$D$2:$AU$2, 0)), INDEX('Cyclical_after overrides'!$A$1:$BD$245,MATCH('Stata dataset (nominal)'!$A93,'Cyclical_after overrides'!$A$1:$A$245,0),MATCH('Stata dataset (nominal)'!O$1,'Cyclical_after overrides'!$A$1:$BD$1,0))), "")</f>
        <v>99.024935185437585</v>
      </c>
      <c r="P93" s="179">
        <f>_xlfn.IFNA(IF($C93 &gt; "2023-24", INDEX(PR24_after_overrides!$D$3:$AU$128, MATCH('Stata dataset (nominal)'!$A93, PR24_after_overrides!$A$3:$A$128, 0), MATCH('Stata dataset (nominal)'!P$1, PR24_after_overrides!$D$2:$AU$2, 0)), INDEX('Cyclical_after overrides'!$A$1:$BD$245,MATCH('Stata dataset (nominal)'!$A93,'Cyclical_after overrides'!$A$1:$A$245,0),MATCH('Stata dataset (nominal)'!P$1,'Cyclical_after overrides'!$A$1:$BD$1,0))), "")</f>
        <v>334.33087597444</v>
      </c>
      <c r="Q93" s="179">
        <f>_xlfn.IFNA(IF($C93 &gt; "2023-24", INDEX(PR24_after_overrides!$D$3:$AU$128, MATCH('Stata dataset (nominal)'!$A93, PR24_after_overrides!$A$3:$A$128, 0), MATCH('Stata dataset (nominal)'!Q$1, PR24_after_overrides!$D$2:$AU$2, 0)), INDEX('Cyclical_after overrides'!$A$1:$BD$245,MATCH('Stata dataset (nominal)'!$A93,'Cyclical_after overrides'!$A$1:$A$245,0),MATCH('Stata dataset (nominal)'!Q$1,'Cyclical_after overrides'!$A$1:$BD$1,0))), "")</f>
        <v>1113.494511222239</v>
      </c>
      <c r="R93" s="179">
        <f>_xlfn.IFNA(IF($C93 &gt; "2023-24", INDEX(PR24_after_overrides!$D$3:$AU$128, MATCH('Stata dataset (nominal)'!$A93, PR24_after_overrides!$A$3:$A$128, 0), MATCH('Stata dataset (nominal)'!R$1, PR24_after_overrides!$D$2:$AU$2, 0)), INDEX('Cyclical_after overrides'!$A$1:$BD$245,MATCH('Stata dataset (nominal)'!$A93,'Cyclical_after overrides'!$A$1:$A$245,0),MATCH('Stata dataset (nominal)'!R$1,'Cyclical_after overrides'!$A$1:$BD$1,0))), "")</f>
        <v>220.76076049643481</v>
      </c>
      <c r="S93" s="179">
        <f>_xlfn.IFNA(IF($C93 &gt; "2023-24", INDEX(PR24_after_overrides!$D$3:$AU$128, MATCH('Stata dataset (nominal)'!$A93, PR24_after_overrides!$A$3:$A$128, 0), MATCH('Stata dataset (nominal)'!S$1, PR24_after_overrides!$D$2:$AU$2, 0)), INDEX('Cyclical_after overrides'!$A$1:$BD$245,MATCH('Stata dataset (nominal)'!$A93,'Cyclical_after overrides'!$A$1:$A$245,0),MATCH('Stata dataset (nominal)'!S$1,'Cyclical_after overrides'!$A$1:$BD$1,0))), "")</f>
        <v>423.12</v>
      </c>
      <c r="T93" s="179">
        <f>_xlfn.IFNA(IF($C93 &gt; "2023-24", INDEX(PR24_after_overrides!$D$3:$AU$128, MATCH('Stata dataset (nominal)'!$A93, PR24_after_overrides!$A$3:$A$128, 0), MATCH('Stata dataset (nominal)'!T$1, PR24_after_overrides!$D$2:$AU$2, 0)), INDEX('Cyclical_after overrides'!$A$1:$BD$245,MATCH('Stata dataset (nominal)'!$A93,'Cyclical_after overrides'!$A$1:$A$245,0),MATCH('Stata dataset (nominal)'!T$1,'Cyclical_after overrides'!$A$1:$BD$1,0))), "")</f>
        <v>2117.4837869471648</v>
      </c>
      <c r="U93" s="179" t="str">
        <f>_xlfn.IFNA(IF($C93 &gt; "2023-24", INDEX(PR24_after_overrides!$D$3:$AU$128, MATCH('Stata dataset (nominal)'!$A93, PR24_after_overrides!$A$3:$A$128, 0), MATCH('Stata dataset (nominal)'!U$1, PR24_after_overrides!$D$2:$AU$2, 0)), INDEX('Cyclical_after overrides'!$A$1:$BD$245,MATCH('Stata dataset (nominal)'!$A93,'Cyclical_after overrides'!$A$1:$A$245,0),MATCH('Stata dataset (nominal)'!U$1,'Cyclical_after overrides'!$A$1:$BD$1,0))), "")</f>
        <v/>
      </c>
      <c r="V93" s="179" t="str">
        <f>_xlfn.IFNA(IF($C93 &gt; "2023-24", INDEX(PR24_after_overrides!$D$3:$AU$128, MATCH('Stata dataset (nominal)'!$A93, PR24_after_overrides!$A$3:$A$128, 0), MATCH('Stata dataset (nominal)'!V$1, PR24_after_overrides!$D$2:$AU$2, 0)), INDEX('Cyclical_after overrides'!$A$1:$BD$245,MATCH('Stata dataset (nominal)'!$A93,'Cyclical_after overrides'!$A$1:$A$245,0),MATCH('Stata dataset (nominal)'!V$1,'Cyclical_after overrides'!$A$1:$BD$1,0))), "")</f>
        <v/>
      </c>
      <c r="W93" s="179" t="str">
        <f>_xlfn.IFNA(IF($C93 &gt; "2023-24", INDEX(PR24_after_overrides!$D$3:$AU$128, MATCH('Stata dataset (nominal)'!$A93, PR24_after_overrides!$A$3:$A$128, 0), MATCH('Stata dataset (nominal)'!W$1, PR24_after_overrides!$D$2:$AU$2, 0)), INDEX('Cyclical_after overrides'!$A$1:$BD$245,MATCH('Stata dataset (nominal)'!$A93,'Cyclical_after overrides'!$A$1:$A$245,0),MATCH('Stata dataset (nominal)'!W$1,'Cyclical_after overrides'!$A$1:$BD$1,0))), "")</f>
        <v/>
      </c>
      <c r="X93" s="179" t="str">
        <f>_xlfn.IFNA(IF($C93 &gt; "2023-24", INDEX(PR24_after_overrides!$D$3:$AU$128, MATCH('Stata dataset (nominal)'!$A93, PR24_after_overrides!$A$3:$A$128, 0), MATCH('Stata dataset (nominal)'!X$1, PR24_after_overrides!$D$2:$AU$2, 0)), INDEX('Cyclical_after overrides'!$A$1:$BD$245,MATCH('Stata dataset (nominal)'!$A93,'Cyclical_after overrides'!$A$1:$A$245,0),MATCH('Stata dataset (nominal)'!X$1,'Cyclical_after overrides'!$A$1:$BD$1,0))), "")</f>
        <v/>
      </c>
      <c r="Y93" s="179" t="str">
        <f>_xlfn.IFNA(IF($C93 &gt; "2023-24", INDEX(PR24_after_overrides!$D$3:$AU$128, MATCH('Stata dataset (nominal)'!$A93, PR24_after_overrides!$A$3:$A$128, 0), MATCH('Stata dataset (nominal)'!Y$1, PR24_after_overrides!$D$2:$AU$2, 0)), INDEX('Cyclical_after overrides'!$A$1:$BD$245,MATCH('Stata dataset (nominal)'!$A93,'Cyclical_after overrides'!$A$1:$A$245,0),MATCH('Stata dataset (nominal)'!Y$1,'Cyclical_after overrides'!$A$1:$BD$1,0))), "")</f>
        <v/>
      </c>
      <c r="Z93" s="179" t="str">
        <f>_xlfn.IFNA(IF($C93 &gt; "2023-24", INDEX(PR24_after_overrides!$D$3:$AU$128, MATCH('Stata dataset (nominal)'!$A93, PR24_after_overrides!$A$3:$A$128, 0), MATCH('Stata dataset (nominal)'!Z$1, PR24_after_overrides!$D$2:$AU$2, 0)), INDEX('Cyclical_after overrides'!$A$1:$BD$245,MATCH('Stata dataset (nominal)'!$A93,'Cyclical_after overrides'!$A$1:$A$245,0),MATCH('Stata dataset (nominal)'!Z$1,'Cyclical_after overrides'!$A$1:$BD$1,0))), "")</f>
        <v/>
      </c>
      <c r="AA93" s="179">
        <f>_xlfn.IFNA(IF($C93 &gt; "2023-24", INDEX(PR24_after_overrides!$D$3:$AU$128, MATCH('Stata dataset (nominal)'!$A93, PR24_after_overrides!$A$3:$A$128, 0), MATCH('Stata dataset (nominal)'!AA$1, PR24_after_overrides!$D$2:$AU$2, 0)), INDEX('Cyclical_after overrides'!$A$1:$BD$245,MATCH('Stata dataset (nominal)'!$A93,'Cyclical_after overrides'!$A$1:$A$245,0),MATCH('Stata dataset (nominal)'!AA$1,'Cyclical_after overrides'!$A$1:$BD$1,0))), "")</f>
        <v>2265.3317312798295</v>
      </c>
      <c r="AB93" s="179">
        <f>INDEX(Depreciation!$U$5:$U$318, MATCH('Stata dataset (nominal)'!$A93, Depreciation!$A$5:$A$318, 0))</f>
        <v>3.021351142654348</v>
      </c>
      <c r="AC93" s="180" t="str">
        <f t="shared" si="2"/>
        <v/>
      </c>
      <c r="AD93" s="72">
        <f>INDEX(Recharges!$V$5:$V$318, MATCH('Stata dataset (nominal)'!$A93, Recharges!$A$5:$A$318, 0))</f>
        <v>5.8800004571252593</v>
      </c>
    </row>
    <row r="94" spans="1:30" x14ac:dyDescent="0.4">
      <c r="A94" s="160" t="str">
        <f t="shared" si="0"/>
        <v>SVE29</v>
      </c>
      <c r="B94" s="160" t="s">
        <v>433</v>
      </c>
      <c r="C94" s="160" t="s">
        <v>521</v>
      </c>
      <c r="D94" s="179">
        <f>_xlfn.IFNA(IF($C94 &gt; "2023-24", INDEX(PR24_after_overrides!$D$3:$AU$128, MATCH('Stata dataset (nominal)'!$A94, PR24_after_overrides!$A$3:$A$128, 0), MATCH('Stata dataset (nominal)'!D$1, PR24_after_overrides!$D$2:$AU$2, 0)), INDEX('Cyclical_after overrides'!$A$1:$BD$245,MATCH('Stata dataset (nominal)'!$A94,'Cyclical_after overrides'!$A$1:$A$245,0),MATCH('Stata dataset (nominal)'!D$1,'Cyclical_after overrides'!$A$1:$BD$1,0))), "")</f>
        <v>0.86826734427030228</v>
      </c>
      <c r="E94" s="179">
        <f>_xlfn.IFNA(IF($C94 &gt; "2023-24", INDEX(PR24_after_overrides!$D$3:$AU$128, MATCH('Stata dataset (nominal)'!$A94, PR24_after_overrides!$A$3:$A$128, 0), MATCH('Stata dataset (nominal)'!E$1, PR24_after_overrides!$D$2:$AU$2, 0)), INDEX('Cyclical_after overrides'!$A$1:$BD$245,MATCH('Stata dataset (nominal)'!$A94,'Cyclical_after overrides'!$A$1:$A$245,0),MATCH('Stata dataset (nominal)'!E$1,'Cyclical_after overrides'!$A$1:$BD$1,0))), "")</f>
        <v>47.128341598968511</v>
      </c>
      <c r="F94" s="179">
        <f>_xlfn.IFNA(IF($C94 &gt; "2023-24", INDEX(PR24_after_overrides!$D$3:$AU$128, MATCH('Stata dataset (nominal)'!$A94, PR24_after_overrides!$A$3:$A$128, 0), MATCH('Stata dataset (nominal)'!F$1, PR24_after_overrides!$D$2:$AU$2, 0)), INDEX('Cyclical_after overrides'!$A$1:$BD$245,MATCH('Stata dataset (nominal)'!$A94,'Cyclical_after overrides'!$A$1:$A$245,0),MATCH('Stata dataset (nominal)'!F$1,'Cyclical_after overrides'!$A$1:$BD$1,0))), "")</f>
        <v>11.707223664553149</v>
      </c>
      <c r="G94" s="179">
        <f>_xlfn.IFNA(IF($C94 &gt; "2023-24", INDEX(PR24_after_overrides!$D$3:$AU$128, MATCH('Stata dataset (nominal)'!$A94, PR24_after_overrides!$A$3:$A$128, 0), MATCH('Stata dataset (nominal)'!G$1, PR24_after_overrides!$D$2:$AU$2, 0)), INDEX('Cyclical_after overrides'!$A$1:$BD$245,MATCH('Stata dataset (nominal)'!$A94,'Cyclical_after overrides'!$A$1:$A$245,0),MATCH('Stata dataset (nominal)'!G$1,'Cyclical_after overrides'!$A$1:$BD$1,0))), "")</f>
        <v>52.336414930115517</v>
      </c>
      <c r="H94" s="179">
        <f>_xlfn.IFNA(IF($C94 &gt; "2023-24", INDEX(PR24_after_overrides!$D$3:$AU$128, MATCH('Stata dataset (nominal)'!$A94, PR24_after_overrides!$A$3:$A$128, 0), MATCH('Stata dataset (nominal)'!H$1, PR24_after_overrides!$D$2:$AU$2, 0)), INDEX('Cyclical_after overrides'!$A$1:$BD$245,MATCH('Stata dataset (nominal)'!$A94,'Cyclical_after overrides'!$A$1:$A$245,0),MATCH('Stata dataset (nominal)'!H$1,'Cyclical_after overrides'!$A$1:$BD$1,0))), "")</f>
        <v>6.7721077370951814</v>
      </c>
      <c r="I94" s="179">
        <f>_xlfn.IFNA(IF($C94 &gt; "2023-24", INDEX(PR24_after_overrides!$D$3:$AU$128, MATCH('Stata dataset (nominal)'!$A94, PR24_after_overrides!$A$3:$A$128, 0), MATCH('Stata dataset (nominal)'!I$1, PR24_after_overrides!$D$2:$AU$2, 0)), INDEX('Cyclical_after overrides'!$A$1:$BD$245,MATCH('Stata dataset (nominal)'!$A94,'Cyclical_after overrides'!$A$1:$A$245,0),MATCH('Stata dataset (nominal)'!I$1,'Cyclical_after overrides'!$A$1:$BD$1,0))), "")</f>
        <v>31.497240980685444</v>
      </c>
      <c r="J94" s="179">
        <f>_xlfn.IFNA(IF($C94 &gt; "2023-24", INDEX(PR24_after_overrides!$D$3:$AU$128, MATCH('Stata dataset (nominal)'!$A94, PR24_after_overrides!$A$3:$A$128, 0), MATCH('Stata dataset (nominal)'!J$1, PR24_after_overrides!$D$2:$AU$2, 0)), INDEX('Cyclical_after overrides'!$A$1:$BD$245,MATCH('Stata dataset (nominal)'!$A94,'Cyclical_after overrides'!$A$1:$A$245,0),MATCH('Stata dataset (nominal)'!J$1,'Cyclical_after overrides'!$A$1:$BD$1,0))), "")</f>
        <v>0.60465247652635556</v>
      </c>
      <c r="K94" s="179" t="str">
        <f>_xlfn.IFNA(IF($C94 &gt; "2023-24", INDEX(PR24_after_overrides!$D$3:$AU$128, MATCH('Stata dataset (nominal)'!$A94, PR24_after_overrides!$A$3:$A$128, 0), MATCH('Stata dataset (nominal)'!K$1, PR24_after_overrides!$D$2:$AU$2, 0)), INDEX('Cyclical_after overrides'!$A$1:$BD$245,MATCH('Stata dataset (nominal)'!$A94,'Cyclical_after overrides'!$A$1:$A$245,0),MATCH('Stata dataset (nominal)'!K$1,'Cyclical_after overrides'!$A$1:$BD$1,0))), "")</f>
        <v/>
      </c>
      <c r="L94" s="179">
        <f>_xlfn.IFNA(IF($C94 &gt; "2023-24", INDEX(PR24_after_overrides!$D$3:$AU$128, MATCH('Stata dataset (nominal)'!$A94, PR24_after_overrides!$A$3:$A$128, 0), MATCH('Stata dataset (nominal)'!L$1, PR24_after_overrides!$D$2:$AU$2, 0)), INDEX('Cyclical_after overrides'!$A$1:$BD$245,MATCH('Stata dataset (nominal)'!$A94,'Cyclical_after overrides'!$A$1:$A$245,0),MATCH('Stata dataset (nominal)'!L$1,'Cyclical_after overrides'!$A$1:$BD$1,0))), "")</f>
        <v>0</v>
      </c>
      <c r="M94" s="179">
        <f>_xlfn.IFNA(IF($C94 &gt; "2023-24", INDEX(PR24_after_overrides!$D$3:$AU$128, MATCH('Stata dataset (nominal)'!$A94, PR24_after_overrides!$A$3:$A$128, 0), MATCH('Stata dataset (nominal)'!M$1, PR24_after_overrides!$D$2:$AU$2, 0)), INDEX('Cyclical_after overrides'!$A$1:$BD$245,MATCH('Stata dataset (nominal)'!$A94,'Cyclical_after overrides'!$A$1:$A$245,0),MATCH('Stata dataset (nominal)'!M$1,'Cyclical_after overrides'!$A$1:$BD$1,0))), "")</f>
        <v>7.0370031077638711</v>
      </c>
      <c r="N94" s="179">
        <f>_xlfn.IFNA(IF($C94 &gt; "2023-24", INDEX(PR24_after_overrides!$D$3:$AU$128, MATCH('Stata dataset (nominal)'!$A94, PR24_after_overrides!$A$3:$A$128, 0), MATCH('Stata dataset (nominal)'!N$1, PR24_after_overrides!$D$2:$AU$2, 0)), INDEX('Cyclical_after overrides'!$A$1:$BD$245,MATCH('Stata dataset (nominal)'!$A94,'Cyclical_after overrides'!$A$1:$A$245,0),MATCH('Stata dataset (nominal)'!N$1,'Cyclical_after overrides'!$A$1:$BD$1,0))), "")</f>
        <v>52.336414930115517</v>
      </c>
      <c r="O94" s="179">
        <f>_xlfn.IFNA(IF($C94 &gt; "2023-24", INDEX(PR24_after_overrides!$D$3:$AU$128, MATCH('Stata dataset (nominal)'!$A94, PR24_after_overrides!$A$3:$A$128, 0), MATCH('Stata dataset (nominal)'!O$1, PR24_after_overrides!$D$2:$AU$2, 0)), INDEX('Cyclical_after overrides'!$A$1:$BD$245,MATCH('Stata dataset (nominal)'!$A94,'Cyclical_after overrides'!$A$1:$A$245,0),MATCH('Stata dataset (nominal)'!O$1,'Cyclical_after overrides'!$A$1:$BD$1,0))), "")</f>
        <v>89.103641062269304</v>
      </c>
      <c r="P94" s="179">
        <f>_xlfn.IFNA(IF($C94 &gt; "2023-24", INDEX(PR24_after_overrides!$D$3:$AU$128, MATCH('Stata dataset (nominal)'!$A94, PR24_after_overrides!$A$3:$A$128, 0), MATCH('Stata dataset (nominal)'!P$1, PR24_after_overrides!$D$2:$AU$2, 0)), INDEX('Cyclical_after overrides'!$A$1:$BD$245,MATCH('Stata dataset (nominal)'!$A94,'Cyclical_after overrides'!$A$1:$A$245,0),MATCH('Stata dataset (nominal)'!P$1,'Cyclical_after overrides'!$A$1:$BD$1,0))), "")</f>
        <v>325.64725311869688</v>
      </c>
      <c r="Q94" s="179">
        <f>_xlfn.IFNA(IF($C94 &gt; "2023-24", INDEX(PR24_after_overrides!$D$3:$AU$128, MATCH('Stata dataset (nominal)'!$A94, PR24_after_overrides!$A$3:$A$128, 0), MATCH('Stata dataset (nominal)'!Q$1, PR24_after_overrides!$D$2:$AU$2, 0)), INDEX('Cyclical_after overrides'!$A$1:$BD$245,MATCH('Stata dataset (nominal)'!$A94,'Cyclical_after overrides'!$A$1:$A$245,0),MATCH('Stata dataset (nominal)'!Q$1,'Cyclical_after overrides'!$A$1:$BD$1,0))), "")</f>
        <v>1003.3115539318291</v>
      </c>
      <c r="R94" s="179">
        <f>_xlfn.IFNA(IF($C94 &gt; "2023-24", INDEX(PR24_after_overrides!$D$3:$AU$128, MATCH('Stata dataset (nominal)'!$A94, PR24_after_overrides!$A$3:$A$128, 0), MATCH('Stata dataset (nominal)'!R$1, PR24_after_overrides!$D$2:$AU$2, 0)), INDEX('Cyclical_after overrides'!$A$1:$BD$245,MATCH('Stata dataset (nominal)'!$A94,'Cyclical_after overrides'!$A$1:$A$245,0),MATCH('Stata dataset (nominal)'!R$1,'Cyclical_after overrides'!$A$1:$BD$1,0))), "")</f>
        <v>233.4015682302709</v>
      </c>
      <c r="S94" s="179">
        <f>_xlfn.IFNA(IF($C94 &gt; "2023-24", INDEX(PR24_after_overrides!$D$3:$AU$128, MATCH('Stata dataset (nominal)'!$A94, PR24_after_overrides!$A$3:$A$128, 0), MATCH('Stata dataset (nominal)'!S$1, PR24_after_overrides!$D$2:$AU$2, 0)), INDEX('Cyclical_after overrides'!$A$1:$BD$245,MATCH('Stata dataset (nominal)'!$A94,'Cyclical_after overrides'!$A$1:$A$245,0),MATCH('Stata dataset (nominal)'!S$1,'Cyclical_after overrides'!$A$1:$BD$1,0))), "")</f>
        <v>442.44250168568971</v>
      </c>
      <c r="T94" s="179">
        <f>_xlfn.IFNA(IF($C94 &gt; "2023-24", INDEX(PR24_after_overrides!$D$3:$AU$128, MATCH('Stata dataset (nominal)'!$A94, PR24_after_overrides!$A$3:$A$128, 0), MATCH('Stata dataset (nominal)'!T$1, PR24_after_overrides!$D$2:$AU$2, 0)), INDEX('Cyclical_after overrides'!$A$1:$BD$245,MATCH('Stata dataset (nominal)'!$A94,'Cyclical_after overrides'!$A$1:$A$245,0),MATCH('Stata dataset (nominal)'!T$1,'Cyclical_after overrides'!$A$1:$BD$1,0))), "")</f>
        <v>2238.7144125366121</v>
      </c>
      <c r="U94" s="179" t="str">
        <f>_xlfn.IFNA(IF($C94 &gt; "2023-24", INDEX(PR24_after_overrides!$D$3:$AU$128, MATCH('Stata dataset (nominal)'!$A94, PR24_after_overrides!$A$3:$A$128, 0), MATCH('Stata dataset (nominal)'!U$1, PR24_after_overrides!$D$2:$AU$2, 0)), INDEX('Cyclical_after overrides'!$A$1:$BD$245,MATCH('Stata dataset (nominal)'!$A94,'Cyclical_after overrides'!$A$1:$A$245,0),MATCH('Stata dataset (nominal)'!U$1,'Cyclical_after overrides'!$A$1:$BD$1,0))), "")</f>
        <v/>
      </c>
      <c r="V94" s="179" t="str">
        <f>_xlfn.IFNA(IF($C94 &gt; "2023-24", INDEX(PR24_after_overrides!$D$3:$AU$128, MATCH('Stata dataset (nominal)'!$A94, PR24_after_overrides!$A$3:$A$128, 0), MATCH('Stata dataset (nominal)'!V$1, PR24_after_overrides!$D$2:$AU$2, 0)), INDEX('Cyclical_after overrides'!$A$1:$BD$245,MATCH('Stata dataset (nominal)'!$A94,'Cyclical_after overrides'!$A$1:$A$245,0),MATCH('Stata dataset (nominal)'!V$1,'Cyclical_after overrides'!$A$1:$BD$1,0))), "")</f>
        <v/>
      </c>
      <c r="W94" s="179" t="str">
        <f>_xlfn.IFNA(IF($C94 &gt; "2023-24", INDEX(PR24_after_overrides!$D$3:$AU$128, MATCH('Stata dataset (nominal)'!$A94, PR24_after_overrides!$A$3:$A$128, 0), MATCH('Stata dataset (nominal)'!W$1, PR24_after_overrides!$D$2:$AU$2, 0)), INDEX('Cyclical_after overrides'!$A$1:$BD$245,MATCH('Stata dataset (nominal)'!$A94,'Cyclical_after overrides'!$A$1:$A$245,0),MATCH('Stata dataset (nominal)'!W$1,'Cyclical_after overrides'!$A$1:$BD$1,0))), "")</f>
        <v/>
      </c>
      <c r="X94" s="179" t="str">
        <f>_xlfn.IFNA(IF($C94 &gt; "2023-24", INDEX(PR24_after_overrides!$D$3:$AU$128, MATCH('Stata dataset (nominal)'!$A94, PR24_after_overrides!$A$3:$A$128, 0), MATCH('Stata dataset (nominal)'!X$1, PR24_after_overrides!$D$2:$AU$2, 0)), INDEX('Cyclical_after overrides'!$A$1:$BD$245,MATCH('Stata dataset (nominal)'!$A94,'Cyclical_after overrides'!$A$1:$A$245,0),MATCH('Stata dataset (nominal)'!X$1,'Cyclical_after overrides'!$A$1:$BD$1,0))), "")</f>
        <v/>
      </c>
      <c r="Y94" s="179" t="str">
        <f>_xlfn.IFNA(IF($C94 &gt; "2023-24", INDEX(PR24_after_overrides!$D$3:$AU$128, MATCH('Stata dataset (nominal)'!$A94, PR24_after_overrides!$A$3:$A$128, 0), MATCH('Stata dataset (nominal)'!Y$1, PR24_after_overrides!$D$2:$AU$2, 0)), INDEX('Cyclical_after overrides'!$A$1:$BD$245,MATCH('Stata dataset (nominal)'!$A94,'Cyclical_after overrides'!$A$1:$A$245,0),MATCH('Stata dataset (nominal)'!Y$1,'Cyclical_after overrides'!$A$1:$BD$1,0))), "")</f>
        <v/>
      </c>
      <c r="Z94" s="179" t="str">
        <f>_xlfn.IFNA(IF($C94 &gt; "2023-24", INDEX(PR24_after_overrides!$D$3:$AU$128, MATCH('Stata dataset (nominal)'!$A94, PR24_after_overrides!$A$3:$A$128, 0), MATCH('Stata dataset (nominal)'!Z$1, PR24_after_overrides!$D$2:$AU$2, 0)), INDEX('Cyclical_after overrides'!$A$1:$BD$245,MATCH('Stata dataset (nominal)'!$A94,'Cyclical_after overrides'!$A$1:$A$245,0),MATCH('Stata dataset (nominal)'!Z$1,'Cyclical_after overrides'!$A$1:$BD$1,0))), "")</f>
        <v/>
      </c>
      <c r="AA94" s="179">
        <f>_xlfn.IFNA(IF($C94 &gt; "2023-24", INDEX(PR24_after_overrides!$D$3:$AU$128, MATCH('Stata dataset (nominal)'!$A94, PR24_after_overrides!$A$3:$A$128, 0), MATCH('Stata dataset (nominal)'!AA$1, PR24_after_overrides!$D$2:$AU$2, 0)), INDEX('Cyclical_after overrides'!$A$1:$BD$245,MATCH('Stata dataset (nominal)'!$A94,'Cyclical_after overrides'!$A$1:$A$245,0),MATCH('Stata dataset (nominal)'!AA$1,'Cyclical_after overrides'!$A$1:$BD$1,0))), "")</f>
        <v>2443.8711856484974</v>
      </c>
      <c r="AB94" s="179">
        <f>INDEX(Depreciation!$U$5:$U$318, MATCH('Stata dataset (nominal)'!$A94, Depreciation!$A$5:$A$318, 0))</f>
        <v>3.137912551491179</v>
      </c>
      <c r="AC94" s="180" t="str">
        <f t="shared" si="2"/>
        <v/>
      </c>
      <c r="AD94" s="72">
        <f>INDEX(Recharges!$V$5:$V$318, MATCH('Stata dataset (nominal)'!$A94, Recharges!$A$5:$A$318, 0))</f>
        <v>6.0453730462606483</v>
      </c>
    </row>
    <row r="95" spans="1:30" x14ac:dyDescent="0.4">
      <c r="A95" s="160" t="str">
        <f t="shared" si="0"/>
        <v>SVE30</v>
      </c>
      <c r="B95" s="160" t="s">
        <v>433</v>
      </c>
      <c r="C95" s="160" t="s">
        <v>522</v>
      </c>
      <c r="D95" s="179">
        <f>_xlfn.IFNA(IF($C95 &gt; "2023-24", INDEX(PR24_after_overrides!$D$3:$AU$128, MATCH('Stata dataset (nominal)'!$A95, PR24_after_overrides!$A$3:$A$128, 0), MATCH('Stata dataset (nominal)'!D$1, PR24_after_overrides!$D$2:$AU$2, 0)), INDEX('Cyclical_after overrides'!$A$1:$BD$245,MATCH('Stata dataset (nominal)'!$A95,'Cyclical_after overrides'!$A$1:$A$245,0),MATCH('Stata dataset (nominal)'!D$1,'Cyclical_after overrides'!$A$1:$BD$1,0))), "")</f>
        <v>0.85187901166654545</v>
      </c>
      <c r="E95" s="179">
        <f>_xlfn.IFNA(IF($C95 &gt; "2023-24", INDEX(PR24_after_overrides!$D$3:$AU$128, MATCH('Stata dataset (nominal)'!$A95, PR24_after_overrides!$A$3:$A$128, 0), MATCH('Stata dataset (nominal)'!E$1, PR24_after_overrides!$D$2:$AU$2, 0)), INDEX('Cyclical_after overrides'!$A$1:$BD$245,MATCH('Stata dataset (nominal)'!$A95,'Cyclical_after overrides'!$A$1:$A$245,0),MATCH('Stata dataset (nominal)'!E$1,'Cyclical_after overrides'!$A$1:$BD$1,0))), "")</f>
        <v>51.150456113193158</v>
      </c>
      <c r="F95" s="179">
        <f>_xlfn.IFNA(IF($C95 &gt; "2023-24", INDEX(PR24_after_overrides!$D$3:$AU$128, MATCH('Stata dataset (nominal)'!$A95, PR24_after_overrides!$A$3:$A$128, 0), MATCH('Stata dataset (nominal)'!F$1, PR24_after_overrides!$D$2:$AU$2, 0)), INDEX('Cyclical_after overrides'!$A$1:$BD$245,MATCH('Stata dataset (nominal)'!$A95,'Cyclical_after overrides'!$A$1:$A$245,0),MATCH('Stata dataset (nominal)'!F$1,'Cyclical_after overrides'!$A$1:$BD$1,0))), "")</f>
        <v>12.088571098674972</v>
      </c>
      <c r="G95" s="179">
        <f>_xlfn.IFNA(IF($C95 &gt; "2023-24", INDEX(PR24_after_overrides!$D$3:$AU$128, MATCH('Stata dataset (nominal)'!$A95, PR24_after_overrides!$A$3:$A$128, 0), MATCH('Stata dataset (nominal)'!G$1, PR24_after_overrides!$D$2:$AU$2, 0)), INDEX('Cyclical_after overrides'!$A$1:$BD$245,MATCH('Stata dataset (nominal)'!$A95,'Cyclical_after overrides'!$A$1:$A$245,0),MATCH('Stata dataset (nominal)'!G$1,'Cyclical_after overrides'!$A$1:$BD$1,0))), "")</f>
        <v>54.223662477179481</v>
      </c>
      <c r="H95" s="179">
        <f>_xlfn.IFNA(IF($C95 &gt; "2023-24", INDEX(PR24_after_overrides!$D$3:$AU$128, MATCH('Stata dataset (nominal)'!$A95, PR24_after_overrides!$A$3:$A$128, 0), MATCH('Stata dataset (nominal)'!H$1, PR24_after_overrides!$D$2:$AU$2, 0)), INDEX('Cyclical_after overrides'!$A$1:$BD$245,MATCH('Stata dataset (nominal)'!$A95,'Cyclical_after overrides'!$A$1:$A$245,0),MATCH('Stata dataset (nominal)'!H$1,'Cyclical_after overrides'!$A$1:$BD$1,0))), "")</f>
        <v>6.9141273811609611</v>
      </c>
      <c r="I95" s="179">
        <f>_xlfn.IFNA(IF($C95 &gt; "2023-24", INDEX(PR24_after_overrides!$D$3:$AU$128, MATCH('Stata dataset (nominal)'!$A95, PR24_after_overrides!$A$3:$A$128, 0), MATCH('Stata dataset (nominal)'!I$1, PR24_after_overrides!$D$2:$AU$2, 0)), INDEX('Cyclical_after overrides'!$A$1:$BD$245,MATCH('Stata dataset (nominal)'!$A95,'Cyclical_after overrides'!$A$1:$A$245,0),MATCH('Stata dataset (nominal)'!I$1,'Cyclical_after overrides'!$A$1:$BD$1,0))), "")</f>
        <v>32.987210014767392</v>
      </c>
      <c r="J95" s="179">
        <f>_xlfn.IFNA(IF($C95 &gt; "2023-24", INDEX(PR24_after_overrides!$D$3:$AU$128, MATCH('Stata dataset (nominal)'!$A95, PR24_after_overrides!$A$3:$A$128, 0), MATCH('Stata dataset (nominal)'!J$1, PR24_after_overrides!$D$2:$AU$2, 0)), INDEX('Cyclical_after overrides'!$A$1:$BD$245,MATCH('Stata dataset (nominal)'!$A95,'Cyclical_after overrides'!$A$1:$A$245,0),MATCH('Stata dataset (nominal)'!J$1,'Cyclical_after overrides'!$A$1:$BD$1,0))), "")</f>
        <v>0.61980632550984516</v>
      </c>
      <c r="K95" s="179" t="str">
        <f>_xlfn.IFNA(IF($C95 &gt; "2023-24", INDEX(PR24_after_overrides!$D$3:$AU$128, MATCH('Stata dataset (nominal)'!$A95, PR24_after_overrides!$A$3:$A$128, 0), MATCH('Stata dataset (nominal)'!K$1, PR24_after_overrides!$D$2:$AU$2, 0)), INDEX('Cyclical_after overrides'!$A$1:$BD$245,MATCH('Stata dataset (nominal)'!$A95,'Cyclical_after overrides'!$A$1:$A$245,0),MATCH('Stata dataset (nominal)'!K$1,'Cyclical_after overrides'!$A$1:$BD$1,0))), "")</f>
        <v/>
      </c>
      <c r="L95" s="179">
        <f>_xlfn.IFNA(IF($C95 &gt; "2023-24", INDEX(PR24_after_overrides!$D$3:$AU$128, MATCH('Stata dataset (nominal)'!$A95, PR24_after_overrides!$A$3:$A$128, 0), MATCH('Stata dataset (nominal)'!L$1, PR24_after_overrides!$D$2:$AU$2, 0)), INDEX('Cyclical_after overrides'!$A$1:$BD$245,MATCH('Stata dataset (nominal)'!$A95,'Cyclical_after overrides'!$A$1:$A$245,0),MATCH('Stata dataset (nominal)'!L$1,'Cyclical_after overrides'!$A$1:$BD$1,0))), "")</f>
        <v>0</v>
      </c>
      <c r="M95" s="179">
        <f>_xlfn.IFNA(IF($C95 &gt; "2023-24", INDEX(PR24_after_overrides!$D$3:$AU$128, MATCH('Stata dataset (nominal)'!$A95, PR24_after_overrides!$A$3:$A$128, 0), MATCH('Stata dataset (nominal)'!M$1, PR24_after_overrides!$D$2:$AU$2, 0)), INDEX('Cyclical_after overrides'!$A$1:$BD$245,MATCH('Stata dataset (nominal)'!$A95,'Cyclical_after overrides'!$A$1:$A$245,0),MATCH('Stata dataset (nominal)'!M$1,'Cyclical_after overrides'!$A$1:$BD$1,0))), "")</f>
        <v>7.2146395389839162</v>
      </c>
      <c r="N95" s="179">
        <f>_xlfn.IFNA(IF($C95 &gt; "2023-24", INDEX(PR24_after_overrides!$D$3:$AU$128, MATCH('Stata dataset (nominal)'!$A95, PR24_after_overrides!$A$3:$A$128, 0), MATCH('Stata dataset (nominal)'!N$1, PR24_after_overrides!$D$2:$AU$2, 0)), INDEX('Cyclical_after overrides'!$A$1:$BD$245,MATCH('Stata dataset (nominal)'!$A95,'Cyclical_after overrides'!$A$1:$A$245,0),MATCH('Stata dataset (nominal)'!N$1,'Cyclical_after overrides'!$A$1:$BD$1,0))), "")</f>
        <v>54.223662477179481</v>
      </c>
      <c r="O95" s="179">
        <f>_xlfn.IFNA(IF($C95 &gt; "2023-24", INDEX(PR24_after_overrides!$D$3:$AU$128, MATCH('Stata dataset (nominal)'!$A95, PR24_after_overrides!$A$3:$A$128, 0), MATCH('Stata dataset (nominal)'!O$1, PR24_after_overrides!$D$2:$AU$2, 0)), INDEX('Cyclical_after overrides'!$A$1:$BD$245,MATCH('Stata dataset (nominal)'!$A95,'Cyclical_after overrides'!$A$1:$A$245,0),MATCH('Stata dataset (nominal)'!O$1,'Cyclical_after overrides'!$A$1:$BD$1,0))), "")</f>
        <v>80.201346500737188</v>
      </c>
      <c r="P95" s="179">
        <f>_xlfn.IFNA(IF($C95 &gt; "2023-24", INDEX(PR24_after_overrides!$D$3:$AU$128, MATCH('Stata dataset (nominal)'!$A95, PR24_after_overrides!$A$3:$A$128, 0), MATCH('Stata dataset (nominal)'!P$1, PR24_after_overrides!$D$2:$AU$2, 0)), INDEX('Cyclical_after overrides'!$A$1:$BD$245,MATCH('Stata dataset (nominal)'!$A95,'Cyclical_after overrides'!$A$1:$A$245,0),MATCH('Stata dataset (nominal)'!P$1,'Cyclical_after overrides'!$A$1:$BD$1,0))), "")</f>
        <v>316.95775638663048</v>
      </c>
      <c r="Q95" s="179">
        <f>_xlfn.IFNA(IF($C95 &gt; "2023-24", INDEX(PR24_after_overrides!$D$3:$AU$128, MATCH('Stata dataset (nominal)'!$A95, PR24_after_overrides!$A$3:$A$128, 0), MATCH('Stata dataset (nominal)'!Q$1, PR24_after_overrides!$D$2:$AU$2, 0)), INDEX('Cyclical_after overrides'!$A$1:$BD$245,MATCH('Stata dataset (nominal)'!$A95,'Cyclical_after overrides'!$A$1:$A$245,0),MATCH('Stata dataset (nominal)'!Q$1,'Cyclical_after overrides'!$A$1:$BD$1,0))), "")</f>
        <v>904.39554087063175</v>
      </c>
      <c r="R95" s="179">
        <f>_xlfn.IFNA(IF($C95 &gt; "2023-24", INDEX(PR24_after_overrides!$D$3:$AU$128, MATCH('Stata dataset (nominal)'!$A95, PR24_after_overrides!$A$3:$A$128, 0), MATCH('Stata dataset (nominal)'!R$1, PR24_after_overrides!$D$2:$AU$2, 0)), INDEX('Cyclical_after overrides'!$A$1:$BD$245,MATCH('Stata dataset (nominal)'!$A95,'Cyclical_after overrides'!$A$1:$A$245,0),MATCH('Stata dataset (nominal)'!R$1,'Cyclical_after overrides'!$A$1:$BD$1,0))), "")</f>
        <v>244.89736568570379</v>
      </c>
      <c r="S95" s="179">
        <f>_xlfn.IFNA(IF($C95 &gt; "2023-24", INDEX(PR24_after_overrides!$D$3:$AU$128, MATCH('Stata dataset (nominal)'!$A95, PR24_after_overrides!$A$3:$A$128, 0), MATCH('Stata dataset (nominal)'!S$1, PR24_after_overrides!$D$2:$AU$2, 0)), INDEX('Cyclical_after overrides'!$A$1:$BD$245,MATCH('Stata dataset (nominal)'!$A95,'Cyclical_after overrides'!$A$1:$A$245,0),MATCH('Stata dataset (nominal)'!S$1,'Cyclical_after overrides'!$A$1:$BD$1,0))), "")</f>
        <v>461.23538887853232</v>
      </c>
      <c r="T95" s="179">
        <f>_xlfn.IFNA(IF($C95 &gt; "2023-24", INDEX(PR24_after_overrides!$D$3:$AU$128, MATCH('Stata dataset (nominal)'!$A95, PR24_after_overrides!$A$3:$A$128, 0), MATCH('Stata dataset (nominal)'!T$1, PR24_after_overrides!$D$2:$AU$2, 0)), INDEX('Cyclical_after overrides'!$A$1:$BD$245,MATCH('Stata dataset (nominal)'!$A95,'Cyclical_after overrides'!$A$1:$A$245,0),MATCH('Stata dataset (nominal)'!T$1,'Cyclical_after overrides'!$A$1:$BD$1,0))), "")</f>
        <v>2348.9598719398991</v>
      </c>
      <c r="U95" s="179" t="str">
        <f>_xlfn.IFNA(IF($C95 &gt; "2023-24", INDEX(PR24_after_overrides!$D$3:$AU$128, MATCH('Stata dataset (nominal)'!$A95, PR24_after_overrides!$A$3:$A$128, 0), MATCH('Stata dataset (nominal)'!U$1, PR24_after_overrides!$D$2:$AU$2, 0)), INDEX('Cyclical_after overrides'!$A$1:$BD$245,MATCH('Stata dataset (nominal)'!$A95,'Cyclical_after overrides'!$A$1:$A$245,0),MATCH('Stata dataset (nominal)'!U$1,'Cyclical_after overrides'!$A$1:$BD$1,0))), "")</f>
        <v/>
      </c>
      <c r="V95" s="179" t="str">
        <f>_xlfn.IFNA(IF($C95 &gt; "2023-24", INDEX(PR24_after_overrides!$D$3:$AU$128, MATCH('Stata dataset (nominal)'!$A95, PR24_after_overrides!$A$3:$A$128, 0), MATCH('Stata dataset (nominal)'!V$1, PR24_after_overrides!$D$2:$AU$2, 0)), INDEX('Cyclical_after overrides'!$A$1:$BD$245,MATCH('Stata dataset (nominal)'!$A95,'Cyclical_after overrides'!$A$1:$A$245,0),MATCH('Stata dataset (nominal)'!V$1,'Cyclical_after overrides'!$A$1:$BD$1,0))), "")</f>
        <v/>
      </c>
      <c r="W95" s="179" t="str">
        <f>_xlfn.IFNA(IF($C95 &gt; "2023-24", INDEX(PR24_after_overrides!$D$3:$AU$128, MATCH('Stata dataset (nominal)'!$A95, PR24_after_overrides!$A$3:$A$128, 0), MATCH('Stata dataset (nominal)'!W$1, PR24_after_overrides!$D$2:$AU$2, 0)), INDEX('Cyclical_after overrides'!$A$1:$BD$245,MATCH('Stata dataset (nominal)'!$A95,'Cyclical_after overrides'!$A$1:$A$245,0),MATCH('Stata dataset (nominal)'!W$1,'Cyclical_after overrides'!$A$1:$BD$1,0))), "")</f>
        <v/>
      </c>
      <c r="X95" s="179" t="str">
        <f>_xlfn.IFNA(IF($C95 &gt; "2023-24", INDEX(PR24_after_overrides!$D$3:$AU$128, MATCH('Stata dataset (nominal)'!$A95, PR24_after_overrides!$A$3:$A$128, 0), MATCH('Stata dataset (nominal)'!X$1, PR24_after_overrides!$D$2:$AU$2, 0)), INDEX('Cyclical_after overrides'!$A$1:$BD$245,MATCH('Stata dataset (nominal)'!$A95,'Cyclical_after overrides'!$A$1:$A$245,0),MATCH('Stata dataset (nominal)'!X$1,'Cyclical_after overrides'!$A$1:$BD$1,0))), "")</f>
        <v/>
      </c>
      <c r="Y95" s="179" t="str">
        <f>_xlfn.IFNA(IF($C95 &gt; "2023-24", INDEX(PR24_after_overrides!$D$3:$AU$128, MATCH('Stata dataset (nominal)'!$A95, PR24_after_overrides!$A$3:$A$128, 0), MATCH('Stata dataset (nominal)'!Y$1, PR24_after_overrides!$D$2:$AU$2, 0)), INDEX('Cyclical_after overrides'!$A$1:$BD$245,MATCH('Stata dataset (nominal)'!$A95,'Cyclical_after overrides'!$A$1:$A$245,0),MATCH('Stata dataset (nominal)'!Y$1,'Cyclical_after overrides'!$A$1:$BD$1,0))), "")</f>
        <v/>
      </c>
      <c r="Z95" s="179" t="str">
        <f>_xlfn.IFNA(IF($C95 &gt; "2023-24", INDEX(PR24_after_overrides!$D$3:$AU$128, MATCH('Stata dataset (nominal)'!$A95, PR24_after_overrides!$A$3:$A$128, 0), MATCH('Stata dataset (nominal)'!Z$1, PR24_after_overrides!$D$2:$AU$2, 0)), INDEX('Cyclical_after overrides'!$A$1:$BD$245,MATCH('Stata dataset (nominal)'!$A95,'Cyclical_after overrides'!$A$1:$A$245,0),MATCH('Stata dataset (nominal)'!Z$1,'Cyclical_after overrides'!$A$1:$BD$1,0))), "")</f>
        <v/>
      </c>
      <c r="AA95" s="179">
        <f>_xlfn.IFNA(IF($C95 &gt; "2023-24", INDEX(PR24_after_overrides!$D$3:$AU$128, MATCH('Stata dataset (nominal)'!$A95, PR24_after_overrides!$A$3:$A$128, 0), MATCH('Stata dataset (nominal)'!AA$1, PR24_after_overrides!$D$2:$AU$2, 0)), INDEX('Cyclical_after overrides'!$A$1:$BD$245,MATCH('Stata dataset (nominal)'!$A95,'Cyclical_after overrides'!$A$1:$A$245,0),MATCH('Stata dataset (nominal)'!AA$1,'Cyclical_after overrides'!$A$1:$BD$1,0))), "")</f>
        <v>2468.7945360058925</v>
      </c>
      <c r="AB95" s="179">
        <f>INDEX(Depreciation!$U$5:$U$318, MATCH('Stata dataset (nominal)'!$A95, Depreciation!$A$5:$A$318, 0))</f>
        <v>3.8189215957635927</v>
      </c>
      <c r="AC95" s="180" t="str">
        <f t="shared" si="2"/>
        <v/>
      </c>
      <c r="AD95" s="72">
        <f>INDEX(Recharges!$V$5:$V$318, MATCH('Stata dataset (nominal)'!$A95, Recharges!$A$5:$A$318, 0))</f>
        <v>6.1992371307149474</v>
      </c>
    </row>
    <row r="96" spans="1:30" x14ac:dyDescent="0.4">
      <c r="A96" s="160" t="str">
        <f t="shared" si="0"/>
        <v>SVT14</v>
      </c>
      <c r="B96" s="160" t="s">
        <v>313</v>
      </c>
      <c r="C96" s="160" t="s">
        <v>243</v>
      </c>
      <c r="D96" s="179">
        <f>_xlfn.IFNA(IF($C96 &gt; "2023-24", INDEX(PR24_after_overrides!$D$3:$AU$128, MATCH('Stata dataset (nominal)'!$A96, PR24_after_overrides!$A$3:$A$128, 0), MATCH('Stata dataset (nominal)'!D$1, PR24_after_overrides!$D$2:$AU$2, 0)), INDEX('Cyclical_after overrides'!$A$1:$BD$245,MATCH('Stata dataset (nominal)'!$A96,'Cyclical_after overrides'!$A$1:$A$245,0),MATCH('Stata dataset (nominal)'!D$1,'Cyclical_after overrides'!$A$1:$BD$1,0))), "")</f>
        <v>1.24788708586883</v>
      </c>
      <c r="E96" s="179">
        <f>_xlfn.IFNA(IF($C96 &gt; "2023-24", INDEX(PR24_after_overrides!$D$3:$AU$128, MATCH('Stata dataset (nominal)'!$A96, PR24_after_overrides!$A$3:$A$128, 0), MATCH('Stata dataset (nominal)'!E$1, PR24_after_overrides!$D$2:$AU$2, 0)), INDEX('Cyclical_after overrides'!$A$1:$BD$245,MATCH('Stata dataset (nominal)'!$A96,'Cyclical_after overrides'!$A$1:$A$245,0),MATCH('Stata dataset (nominal)'!E$1,'Cyclical_after overrides'!$A$1:$BD$1,0))), "")</f>
        <v>34.299999999999997</v>
      </c>
      <c r="F96" s="179">
        <f>_xlfn.IFNA(IF($C96 &gt; "2023-24", INDEX(PR24_after_overrides!$D$3:$AU$128, MATCH('Stata dataset (nominal)'!$A96, PR24_after_overrides!$A$3:$A$128, 0), MATCH('Stata dataset (nominal)'!F$1, PR24_after_overrides!$D$2:$AU$2, 0)), INDEX('Cyclical_after overrides'!$A$1:$BD$245,MATCH('Stata dataset (nominal)'!$A96,'Cyclical_after overrides'!$A$1:$A$245,0),MATCH('Stata dataset (nominal)'!F$1,'Cyclical_after overrides'!$A$1:$BD$1,0))), "")</f>
        <v>9.1</v>
      </c>
      <c r="G96" s="179">
        <f>_xlfn.IFNA(IF($C96 &gt; "2023-24", INDEX(PR24_after_overrides!$D$3:$AU$128, MATCH('Stata dataset (nominal)'!$A96, PR24_after_overrides!$A$3:$A$128, 0), MATCH('Stata dataset (nominal)'!G$1, PR24_after_overrides!$D$2:$AU$2, 0)), INDEX('Cyclical_after overrides'!$A$1:$BD$245,MATCH('Stata dataset (nominal)'!$A96,'Cyclical_after overrides'!$A$1:$A$245,0),MATCH('Stata dataset (nominal)'!G$1,'Cyclical_after overrides'!$A$1:$BD$1,0))), "")</f>
        <v>26.9</v>
      </c>
      <c r="H96" s="179">
        <f>_xlfn.IFNA(IF($C96 &gt; "2023-24", INDEX(PR24_after_overrides!$D$3:$AU$128, MATCH('Stata dataset (nominal)'!$A96, PR24_after_overrides!$A$3:$A$128, 0), MATCH('Stata dataset (nominal)'!H$1, PR24_after_overrides!$D$2:$AU$2, 0)), INDEX('Cyclical_after overrides'!$A$1:$BD$245,MATCH('Stata dataset (nominal)'!$A96,'Cyclical_after overrides'!$A$1:$A$245,0),MATCH('Stata dataset (nominal)'!H$1,'Cyclical_after overrides'!$A$1:$BD$1,0))), "")</f>
        <v>5.6</v>
      </c>
      <c r="I96" s="179">
        <f>_xlfn.IFNA(IF($C96 &gt; "2023-24", INDEX(PR24_after_overrides!$D$3:$AU$128, MATCH('Stata dataset (nominal)'!$A96, PR24_after_overrides!$A$3:$A$128, 0), MATCH('Stata dataset (nominal)'!I$1, PR24_after_overrides!$D$2:$AU$2, 0)), INDEX('Cyclical_after overrides'!$A$1:$BD$245,MATCH('Stata dataset (nominal)'!$A96,'Cyclical_after overrides'!$A$1:$A$245,0),MATCH('Stata dataset (nominal)'!I$1,'Cyclical_after overrides'!$A$1:$BD$1,0))), "")</f>
        <v>19.899999999999999</v>
      </c>
      <c r="J96" s="179">
        <f>_xlfn.IFNA(IF($C96 &gt; "2023-24", INDEX(PR24_after_overrides!$D$3:$AU$128, MATCH('Stata dataset (nominal)'!$A96, PR24_after_overrides!$A$3:$A$128, 0), MATCH('Stata dataset (nominal)'!J$1, PR24_after_overrides!$D$2:$AU$2, 0)), INDEX('Cyclical_after overrides'!$A$1:$BD$245,MATCH('Stata dataset (nominal)'!$A96,'Cyclical_after overrides'!$A$1:$A$245,0),MATCH('Stata dataset (nominal)'!J$1,'Cyclical_after overrides'!$A$1:$BD$1,0))), "")</f>
        <v>0.5</v>
      </c>
      <c r="K96" s="179">
        <f>_xlfn.IFNA(IF($C96 &gt; "2023-24", INDEX(PR24_after_overrides!$D$3:$AU$128, MATCH('Stata dataset (nominal)'!$A96, PR24_after_overrides!$A$3:$A$128, 0), MATCH('Stata dataset (nominal)'!K$1, PR24_after_overrides!$D$2:$AU$2, 0)), INDEX('Cyclical_after overrides'!$A$1:$BD$245,MATCH('Stata dataset (nominal)'!$A96,'Cyclical_after overrides'!$A$1:$A$245,0),MATCH('Stata dataset (nominal)'!K$1,'Cyclical_after overrides'!$A$1:$BD$1,0))), "")</f>
        <v>0</v>
      </c>
      <c r="L96" s="179">
        <f>_xlfn.IFNA(IF($C96 &gt; "2023-24", INDEX(PR24_after_overrides!$D$3:$AU$128, MATCH('Stata dataset (nominal)'!$A96, PR24_after_overrides!$A$3:$A$128, 0), MATCH('Stata dataset (nominal)'!L$1, PR24_after_overrides!$D$2:$AU$2, 0)), INDEX('Cyclical_after overrides'!$A$1:$BD$245,MATCH('Stata dataset (nominal)'!$A96,'Cyclical_after overrides'!$A$1:$A$245,0),MATCH('Stata dataset (nominal)'!L$1,'Cyclical_after overrides'!$A$1:$BD$1,0))), "")</f>
        <v>0</v>
      </c>
      <c r="M96" s="179">
        <f>_xlfn.IFNA(IF($C96 &gt; "2023-24", INDEX(PR24_after_overrides!$D$3:$AU$128, MATCH('Stata dataset (nominal)'!$A96, PR24_after_overrides!$A$3:$A$128, 0), MATCH('Stata dataset (nominal)'!M$1, PR24_after_overrides!$D$2:$AU$2, 0)), INDEX('Cyclical_after overrides'!$A$1:$BD$245,MATCH('Stata dataset (nominal)'!$A96,'Cyclical_after overrides'!$A$1:$A$245,0),MATCH('Stata dataset (nominal)'!M$1,'Cyclical_after overrides'!$A$1:$BD$1,0))), "")</f>
        <v>2.04676218724626</v>
      </c>
      <c r="N96" s="179" t="str">
        <f>_xlfn.IFNA(IF($C96 &gt; "2023-24", INDEX(PR24_after_overrides!$D$3:$AU$128, MATCH('Stata dataset (nominal)'!$A96, PR24_after_overrides!$A$3:$A$128, 0), MATCH('Stata dataset (nominal)'!N$1, PR24_after_overrides!$D$2:$AU$2, 0)), INDEX('Cyclical_after overrides'!$A$1:$BD$245,MATCH('Stata dataset (nominal)'!$A96,'Cyclical_after overrides'!$A$1:$A$245,0),MATCH('Stata dataset (nominal)'!N$1,'Cyclical_after overrides'!$A$1:$BD$1,0))), "")</f>
        <v/>
      </c>
      <c r="O96" s="179">
        <f>_xlfn.IFNA(IF($C96 &gt; "2023-24", INDEX(PR24_after_overrides!$D$3:$AU$128, MATCH('Stata dataset (nominal)'!$A96, PR24_after_overrides!$A$3:$A$128, 0), MATCH('Stata dataset (nominal)'!O$1, PR24_after_overrides!$D$2:$AU$2, 0)), INDEX('Cyclical_after overrides'!$A$1:$BD$245,MATCH('Stata dataset (nominal)'!$A96,'Cyclical_after overrides'!$A$1:$A$245,0),MATCH('Stata dataset (nominal)'!O$1,'Cyclical_after overrides'!$A$1:$BD$1,0))), "")</f>
        <v>155.49700000000001</v>
      </c>
      <c r="P96" s="179">
        <f>_xlfn.IFNA(IF($C96 &gt; "2023-24", INDEX(PR24_after_overrides!$D$3:$AU$128, MATCH('Stata dataset (nominal)'!$A96, PR24_after_overrides!$A$3:$A$128, 0), MATCH('Stata dataset (nominal)'!P$1, PR24_after_overrides!$D$2:$AU$2, 0)), INDEX('Cyclical_after overrides'!$A$1:$BD$245,MATCH('Stata dataset (nominal)'!$A96,'Cyclical_after overrides'!$A$1:$A$245,0),MATCH('Stata dataset (nominal)'!P$1,'Cyclical_after overrides'!$A$1:$BD$1,0))), "")</f>
        <v>478.077</v>
      </c>
      <c r="Q96" s="179">
        <f>_xlfn.IFNA(IF($C96 &gt; "2023-24", INDEX(PR24_after_overrides!$D$3:$AU$128, MATCH('Stata dataset (nominal)'!$A96, PR24_after_overrides!$A$3:$A$128, 0), MATCH('Stata dataset (nominal)'!Q$1, PR24_after_overrides!$D$2:$AU$2, 0)), INDEX('Cyclical_after overrides'!$A$1:$BD$245,MATCH('Stata dataset (nominal)'!$A96,'Cyclical_after overrides'!$A$1:$A$245,0),MATCH('Stata dataset (nominal)'!Q$1,'Cyclical_after overrides'!$A$1:$BD$1,0))), "")</f>
        <v>1768.6469999999999</v>
      </c>
      <c r="R96" s="179">
        <f>_xlfn.IFNA(IF($C96 &gt; "2023-24", INDEX(PR24_after_overrides!$D$3:$AU$128, MATCH('Stata dataset (nominal)'!$A96, PR24_after_overrides!$A$3:$A$128, 0), MATCH('Stata dataset (nominal)'!R$1, PR24_after_overrides!$D$2:$AU$2, 0)), INDEX('Cyclical_after overrides'!$A$1:$BD$245,MATCH('Stata dataset (nominal)'!$A96,'Cyclical_after overrides'!$A$1:$A$245,0),MATCH('Stata dataset (nominal)'!R$1,'Cyclical_after overrides'!$A$1:$BD$1,0))), "")</f>
        <v>104.505</v>
      </c>
      <c r="S96" s="179">
        <f>_xlfn.IFNA(IF($C96 &gt; "2023-24", INDEX(PR24_after_overrides!$D$3:$AU$128, MATCH('Stata dataset (nominal)'!$A96, PR24_after_overrides!$A$3:$A$128, 0), MATCH('Stata dataset (nominal)'!S$1, PR24_after_overrides!$D$2:$AU$2, 0)), INDEX('Cyclical_after overrides'!$A$1:$BD$245,MATCH('Stata dataset (nominal)'!$A96,'Cyclical_after overrides'!$A$1:$A$245,0),MATCH('Stata dataset (nominal)'!S$1,'Cyclical_after overrides'!$A$1:$BD$1,0))), "")</f>
        <v>223.54300000000001</v>
      </c>
      <c r="T96" s="179">
        <f>_xlfn.IFNA(IF($C96 &gt; "2023-24", INDEX(PR24_after_overrides!$D$3:$AU$128, MATCH('Stata dataset (nominal)'!$A96, PR24_after_overrides!$A$3:$A$128, 0), MATCH('Stata dataset (nominal)'!T$1, PR24_after_overrides!$D$2:$AU$2, 0)), INDEX('Cyclical_after overrides'!$A$1:$BD$245,MATCH('Stata dataset (nominal)'!$A96,'Cyclical_after overrides'!$A$1:$A$245,0),MATCH('Stata dataset (nominal)'!T$1,'Cyclical_after overrides'!$A$1:$BD$1,0))), "")</f>
        <v>1118.6849999999999</v>
      </c>
      <c r="U96" s="179">
        <f>_xlfn.IFNA(IF($C96 &gt; "2023-24", INDEX(PR24_after_overrides!$D$3:$AU$128, MATCH('Stata dataset (nominal)'!$A96, PR24_after_overrides!$A$3:$A$128, 0), MATCH('Stata dataset (nominal)'!U$1, PR24_after_overrides!$D$2:$AU$2, 0)), INDEX('Cyclical_after overrides'!$A$1:$BD$245,MATCH('Stata dataset (nominal)'!$A96,'Cyclical_after overrides'!$A$1:$A$245,0),MATCH('Stata dataset (nominal)'!U$1,'Cyclical_after overrides'!$A$1:$BD$1,0))), "")</f>
        <v>27.185681994028286</v>
      </c>
      <c r="V96" s="179">
        <f>_xlfn.IFNA(IF($C96 &gt; "2023-24", INDEX(PR24_after_overrides!$D$3:$AU$128, MATCH('Stata dataset (nominal)'!$A96, PR24_after_overrides!$A$3:$A$128, 0), MATCH('Stata dataset (nominal)'!V$1, PR24_after_overrides!$D$2:$AU$2, 0)), INDEX('Cyclical_after overrides'!$A$1:$BD$245,MATCH('Stata dataset (nominal)'!$A96,'Cyclical_after overrides'!$A$1:$A$245,0),MATCH('Stata dataset (nominal)'!V$1,'Cyclical_after overrides'!$A$1:$BD$1,0))), "")</f>
        <v>137.30519671972911</v>
      </c>
      <c r="W96" s="179">
        <f>_xlfn.IFNA(IF($C96 &gt; "2023-24", INDEX(PR24_after_overrides!$D$3:$AU$128, MATCH('Stata dataset (nominal)'!$A96, PR24_after_overrides!$A$3:$A$128, 0), MATCH('Stata dataset (nominal)'!W$1, PR24_after_overrides!$D$2:$AU$2, 0)), INDEX('Cyclical_after overrides'!$A$1:$BD$245,MATCH('Stata dataset (nominal)'!$A96,'Cyclical_after overrides'!$A$1:$A$245,0),MATCH('Stata dataset (nominal)'!W$1,'Cyclical_after overrides'!$A$1:$BD$1,0))), "")</f>
        <v>2.4590964584454094</v>
      </c>
      <c r="X96" s="179">
        <f>_xlfn.IFNA(IF($C96 &gt; "2023-24", INDEX(PR24_after_overrides!$D$3:$AU$128, MATCH('Stata dataset (nominal)'!$A96, PR24_after_overrides!$A$3:$A$128, 0), MATCH('Stata dataset (nominal)'!X$1, PR24_after_overrides!$D$2:$AU$2, 0)), INDEX('Cyclical_after overrides'!$A$1:$BD$245,MATCH('Stata dataset (nominal)'!$A96,'Cyclical_after overrides'!$A$1:$A$245,0),MATCH('Stata dataset (nominal)'!X$1,'Cyclical_after overrides'!$A$1:$BD$1,0))), "")</f>
        <v>11.876864082534</v>
      </c>
      <c r="Y96" s="179">
        <f>_xlfn.IFNA(IF($C96 &gt; "2023-24", INDEX(PR24_after_overrides!$D$3:$AU$128, MATCH('Stata dataset (nominal)'!$A96, PR24_after_overrides!$A$3:$A$128, 0), MATCH('Stata dataset (nominal)'!Y$1, PR24_after_overrides!$D$2:$AU$2, 0)), INDEX('Cyclical_after overrides'!$A$1:$BD$245,MATCH('Stata dataset (nominal)'!$A96,'Cyclical_after overrides'!$A$1:$A$245,0),MATCH('Stata dataset (nominal)'!Y$1,'Cyclical_after overrides'!$A$1:$BD$1,0))), "")</f>
        <v>15.612119338611013</v>
      </c>
      <c r="Z96" s="179">
        <f>_xlfn.IFNA(IF($C96 &gt; "2023-24", INDEX(PR24_after_overrides!$D$3:$AU$128, MATCH('Stata dataset (nominal)'!$A96, PR24_after_overrides!$A$3:$A$128, 0), MATCH('Stata dataset (nominal)'!Z$1, PR24_after_overrides!$D$2:$AU$2, 0)), INDEX('Cyclical_after overrides'!$A$1:$BD$245,MATCH('Stata dataset (nominal)'!$A96,'Cyclical_after overrides'!$A$1:$A$245,0),MATCH('Stata dataset (nominal)'!Z$1,'Cyclical_after overrides'!$A$1:$BD$1,0))), "")</f>
        <v>15.612119338611013</v>
      </c>
      <c r="AA96" s="179">
        <f>_xlfn.IFNA(IF($C96 &gt; "2023-24", INDEX(PR24_after_overrides!$D$3:$AU$128, MATCH('Stata dataset (nominal)'!$A96, PR24_after_overrides!$A$3:$A$128, 0), MATCH('Stata dataset (nominal)'!AA$1, PR24_after_overrides!$D$2:$AU$2, 0)), INDEX('Cyclical_after overrides'!$A$1:$BD$245,MATCH('Stata dataset (nominal)'!$A96,'Cyclical_after overrides'!$A$1:$A$245,0),MATCH('Stata dataset (nominal)'!AA$1,'Cyclical_after overrides'!$A$1:$BD$1,0))), "")</f>
        <v>1133.0575095725624</v>
      </c>
      <c r="AB96" s="179">
        <f>INDEX(Depreciation!$U$5:$U$318, MATCH('Stata dataset (nominal)'!$A96, Depreciation!$A$5:$A$318, 0))</f>
        <v>4.6935200000000004</v>
      </c>
      <c r="AC96" s="180">
        <f t="shared" si="2"/>
        <v>4.2900198005014891</v>
      </c>
      <c r="AD96" s="72">
        <f>INDEX(Recharges!$V$5:$V$318, MATCH('Stata dataset (nominal)'!$A96, Recharges!$A$5:$A$318, 0))</f>
        <v>9.5337305519999997</v>
      </c>
    </row>
    <row r="97" spans="1:30" x14ac:dyDescent="0.4">
      <c r="A97" s="160" t="str">
        <f t="shared" si="0"/>
        <v>SVT15</v>
      </c>
      <c r="B97" s="160" t="s">
        <v>313</v>
      </c>
      <c r="C97" s="160" t="s">
        <v>245</v>
      </c>
      <c r="D97" s="179">
        <f>_xlfn.IFNA(IF($C97 &gt; "2023-24", INDEX(PR24_after_overrides!$D$3:$AU$128, MATCH('Stata dataset (nominal)'!$A97, PR24_after_overrides!$A$3:$A$128, 0), MATCH('Stata dataset (nominal)'!D$1, PR24_after_overrides!$D$2:$AU$2, 0)), INDEX('Cyclical_after overrides'!$A$1:$BD$245,MATCH('Stata dataset (nominal)'!$A97,'Cyclical_after overrides'!$A$1:$A$245,0),MATCH('Stata dataset (nominal)'!D$1,'Cyclical_after overrides'!$A$1:$BD$1,0))), "")</f>
        <v>1.2338096431854266</v>
      </c>
      <c r="E97" s="179">
        <f>_xlfn.IFNA(IF($C97 &gt; "2023-24", INDEX(PR24_after_overrides!$D$3:$AU$128, MATCH('Stata dataset (nominal)'!$A97, PR24_after_overrides!$A$3:$A$128, 0), MATCH('Stata dataset (nominal)'!E$1, PR24_after_overrides!$D$2:$AU$2, 0)), INDEX('Cyclical_after overrides'!$A$1:$BD$245,MATCH('Stata dataset (nominal)'!$A97,'Cyclical_after overrides'!$A$1:$A$245,0),MATCH('Stata dataset (nominal)'!E$1,'Cyclical_after overrides'!$A$1:$BD$1,0))), "")</f>
        <v>31.2</v>
      </c>
      <c r="F97" s="179">
        <f>_xlfn.IFNA(IF($C97 &gt; "2023-24", INDEX(PR24_after_overrides!$D$3:$AU$128, MATCH('Stata dataset (nominal)'!$A97, PR24_after_overrides!$A$3:$A$128, 0), MATCH('Stata dataset (nominal)'!F$1, PR24_after_overrides!$D$2:$AU$2, 0)), INDEX('Cyclical_after overrides'!$A$1:$BD$245,MATCH('Stata dataset (nominal)'!$A97,'Cyclical_after overrides'!$A$1:$A$245,0),MATCH('Stata dataset (nominal)'!F$1,'Cyclical_after overrides'!$A$1:$BD$1,0))), "")</f>
        <v>9.6</v>
      </c>
      <c r="G97" s="179">
        <f>_xlfn.IFNA(IF($C97 &gt; "2023-24", INDEX(PR24_after_overrides!$D$3:$AU$128, MATCH('Stata dataset (nominal)'!$A97, PR24_after_overrides!$A$3:$A$128, 0), MATCH('Stata dataset (nominal)'!G$1, PR24_after_overrides!$D$2:$AU$2, 0)), INDEX('Cyclical_after overrides'!$A$1:$BD$245,MATCH('Stata dataset (nominal)'!$A97,'Cyclical_after overrides'!$A$1:$A$245,0),MATCH('Stata dataset (nominal)'!G$1,'Cyclical_after overrides'!$A$1:$BD$1,0))), "")</f>
        <v>26.1</v>
      </c>
      <c r="H97" s="179">
        <f>_xlfn.IFNA(IF($C97 &gt; "2023-24", INDEX(PR24_after_overrides!$D$3:$AU$128, MATCH('Stata dataset (nominal)'!$A97, PR24_after_overrides!$A$3:$A$128, 0), MATCH('Stata dataset (nominal)'!H$1, PR24_after_overrides!$D$2:$AU$2, 0)), INDEX('Cyclical_after overrides'!$A$1:$BD$245,MATCH('Stata dataset (nominal)'!$A97,'Cyclical_after overrides'!$A$1:$A$245,0),MATCH('Stata dataset (nominal)'!H$1,'Cyclical_after overrides'!$A$1:$BD$1,0))), "")</f>
        <v>5.4</v>
      </c>
      <c r="I97" s="179">
        <f>_xlfn.IFNA(IF($C97 &gt; "2023-24", INDEX(PR24_after_overrides!$D$3:$AU$128, MATCH('Stata dataset (nominal)'!$A97, PR24_after_overrides!$A$3:$A$128, 0), MATCH('Stata dataset (nominal)'!I$1, PR24_after_overrides!$D$2:$AU$2, 0)), INDEX('Cyclical_after overrides'!$A$1:$BD$245,MATCH('Stata dataset (nominal)'!$A97,'Cyclical_after overrides'!$A$1:$A$245,0),MATCH('Stata dataset (nominal)'!I$1,'Cyclical_after overrides'!$A$1:$BD$1,0))), "")</f>
        <v>23.7</v>
      </c>
      <c r="J97" s="179">
        <f>_xlfn.IFNA(IF($C97 &gt; "2023-24", INDEX(PR24_after_overrides!$D$3:$AU$128, MATCH('Stata dataset (nominal)'!$A97, PR24_after_overrides!$A$3:$A$128, 0), MATCH('Stata dataset (nominal)'!J$1, PR24_after_overrides!$D$2:$AU$2, 0)), INDEX('Cyclical_after overrides'!$A$1:$BD$245,MATCH('Stata dataset (nominal)'!$A97,'Cyclical_after overrides'!$A$1:$A$245,0),MATCH('Stata dataset (nominal)'!J$1,'Cyclical_after overrides'!$A$1:$BD$1,0))), "")</f>
        <v>0.7</v>
      </c>
      <c r="K97" s="179">
        <f>_xlfn.IFNA(IF($C97 &gt; "2023-24", INDEX(PR24_after_overrides!$D$3:$AU$128, MATCH('Stata dataset (nominal)'!$A97, PR24_after_overrides!$A$3:$A$128, 0), MATCH('Stata dataset (nominal)'!K$1, PR24_after_overrides!$D$2:$AU$2, 0)), INDEX('Cyclical_after overrides'!$A$1:$BD$245,MATCH('Stata dataset (nominal)'!$A97,'Cyclical_after overrides'!$A$1:$A$245,0),MATCH('Stata dataset (nominal)'!K$1,'Cyclical_after overrides'!$A$1:$BD$1,0))), "")</f>
        <v>2.2000000000000002</v>
      </c>
      <c r="L97" s="179">
        <f>_xlfn.IFNA(IF($C97 &gt; "2023-24", INDEX(PR24_after_overrides!$D$3:$AU$128, MATCH('Stata dataset (nominal)'!$A97, PR24_after_overrides!$A$3:$A$128, 0), MATCH('Stata dataset (nominal)'!L$1, PR24_after_overrides!$D$2:$AU$2, 0)), INDEX('Cyclical_after overrides'!$A$1:$BD$245,MATCH('Stata dataset (nominal)'!$A97,'Cyclical_after overrides'!$A$1:$A$245,0),MATCH('Stata dataset (nominal)'!L$1,'Cyclical_after overrides'!$A$1:$BD$1,0))), "")</f>
        <v>0</v>
      </c>
      <c r="M97" s="179">
        <f>_xlfn.IFNA(IF($C97 &gt; "2023-24", INDEX(PR24_after_overrides!$D$3:$AU$128, MATCH('Stata dataset (nominal)'!$A97, PR24_after_overrides!$A$3:$A$128, 0), MATCH('Stata dataset (nominal)'!M$1, PR24_after_overrides!$D$2:$AU$2, 0)), INDEX('Cyclical_after overrides'!$A$1:$BD$245,MATCH('Stata dataset (nominal)'!$A97,'Cyclical_after overrides'!$A$1:$A$245,0),MATCH('Stata dataset (nominal)'!M$1,'Cyclical_after overrides'!$A$1:$BD$1,0))), "")</f>
        <v>2.0750000000000002</v>
      </c>
      <c r="N97" s="179" t="str">
        <f>_xlfn.IFNA(IF($C97 &gt; "2023-24", INDEX(PR24_after_overrides!$D$3:$AU$128, MATCH('Stata dataset (nominal)'!$A97, PR24_after_overrides!$A$3:$A$128, 0), MATCH('Stata dataset (nominal)'!N$1, PR24_after_overrides!$D$2:$AU$2, 0)), INDEX('Cyclical_after overrides'!$A$1:$BD$245,MATCH('Stata dataset (nominal)'!$A97,'Cyclical_after overrides'!$A$1:$A$245,0),MATCH('Stata dataset (nominal)'!N$1,'Cyclical_after overrides'!$A$1:$BD$1,0))), "")</f>
        <v/>
      </c>
      <c r="O97" s="179">
        <f>_xlfn.IFNA(IF($C97 &gt; "2023-24", INDEX(PR24_after_overrides!$D$3:$AU$128, MATCH('Stata dataset (nominal)'!$A97, PR24_after_overrides!$A$3:$A$128, 0), MATCH('Stata dataset (nominal)'!O$1, PR24_after_overrides!$D$2:$AU$2, 0)), INDEX('Cyclical_after overrides'!$A$1:$BD$245,MATCH('Stata dataset (nominal)'!$A97,'Cyclical_after overrides'!$A$1:$A$245,0),MATCH('Stata dataset (nominal)'!O$1,'Cyclical_after overrides'!$A$1:$BD$1,0))), "")</f>
        <v>151.798</v>
      </c>
      <c r="P97" s="179">
        <f>_xlfn.IFNA(IF($C97 &gt; "2023-24", INDEX(PR24_after_overrides!$D$3:$AU$128, MATCH('Stata dataset (nominal)'!$A97, PR24_after_overrides!$A$3:$A$128, 0), MATCH('Stata dataset (nominal)'!P$1, PR24_after_overrides!$D$2:$AU$2, 0)), INDEX('Cyclical_after overrides'!$A$1:$BD$245,MATCH('Stata dataset (nominal)'!$A97,'Cyclical_after overrides'!$A$1:$A$245,0),MATCH('Stata dataset (nominal)'!P$1,'Cyclical_after overrides'!$A$1:$BD$1,0))), "")</f>
        <v>468.11750000000001</v>
      </c>
      <c r="Q97" s="179">
        <f>_xlfn.IFNA(IF($C97 &gt; "2023-24", INDEX(PR24_after_overrides!$D$3:$AU$128, MATCH('Stata dataset (nominal)'!$A97, PR24_after_overrides!$A$3:$A$128, 0), MATCH('Stata dataset (nominal)'!Q$1, PR24_after_overrides!$D$2:$AU$2, 0)), INDEX('Cyclical_after overrides'!$A$1:$BD$245,MATCH('Stata dataset (nominal)'!$A97,'Cyclical_after overrides'!$A$1:$A$245,0),MATCH('Stata dataset (nominal)'!Q$1,'Cyclical_after overrides'!$A$1:$BD$1,0))), "")</f>
        <v>1736.3240000000001</v>
      </c>
      <c r="R97" s="179">
        <f>_xlfn.IFNA(IF($C97 &gt; "2023-24", INDEX(PR24_after_overrides!$D$3:$AU$128, MATCH('Stata dataset (nominal)'!$A97, PR24_after_overrides!$A$3:$A$128, 0), MATCH('Stata dataset (nominal)'!R$1, PR24_after_overrides!$D$2:$AU$2, 0)), INDEX('Cyclical_after overrides'!$A$1:$BD$245,MATCH('Stata dataset (nominal)'!$A97,'Cyclical_after overrides'!$A$1:$A$245,0),MATCH('Stata dataset (nominal)'!R$1,'Cyclical_after overrides'!$A$1:$BD$1,0))), "")</f>
        <v>108.5675</v>
      </c>
      <c r="S97" s="179">
        <f>_xlfn.IFNA(IF($C97 &gt; "2023-24", INDEX(PR24_after_overrides!$D$3:$AU$128, MATCH('Stata dataset (nominal)'!$A97, PR24_after_overrides!$A$3:$A$128, 0), MATCH('Stata dataset (nominal)'!S$1, PR24_after_overrides!$D$2:$AU$2, 0)), INDEX('Cyclical_after overrides'!$A$1:$BD$245,MATCH('Stata dataset (nominal)'!$A97,'Cyclical_after overrides'!$A$1:$A$245,0),MATCH('Stata dataset (nominal)'!S$1,'Cyclical_after overrides'!$A$1:$BD$1,0))), "")</f>
        <v>237.33099999999999</v>
      </c>
      <c r="T97" s="179">
        <f>_xlfn.IFNA(IF($C97 &gt; "2023-24", INDEX(PR24_after_overrides!$D$3:$AU$128, MATCH('Stata dataset (nominal)'!$A97, PR24_after_overrides!$A$3:$A$128, 0), MATCH('Stata dataset (nominal)'!T$1, PR24_after_overrides!$D$2:$AU$2, 0)), INDEX('Cyclical_after overrides'!$A$1:$BD$245,MATCH('Stata dataset (nominal)'!$A97,'Cyclical_after overrides'!$A$1:$A$245,0),MATCH('Stata dataset (nominal)'!T$1,'Cyclical_after overrides'!$A$1:$BD$1,0))), "")</f>
        <v>1164.1559999999999</v>
      </c>
      <c r="U97" s="179">
        <f>_xlfn.IFNA(IF($C97 &gt; "2023-24", INDEX(PR24_after_overrides!$D$3:$AU$128, MATCH('Stata dataset (nominal)'!$A97, PR24_after_overrides!$A$3:$A$128, 0), MATCH('Stata dataset (nominal)'!U$1, PR24_after_overrides!$D$2:$AU$2, 0)), INDEX('Cyclical_after overrides'!$A$1:$BD$245,MATCH('Stata dataset (nominal)'!$A97,'Cyclical_after overrides'!$A$1:$A$245,0),MATCH('Stata dataset (nominal)'!U$1,'Cyclical_after overrides'!$A$1:$BD$1,0))), "")</f>
        <v>27.398651661250131</v>
      </c>
      <c r="V97" s="179">
        <f>_xlfn.IFNA(IF($C97 &gt; "2023-24", INDEX(PR24_after_overrides!$D$3:$AU$128, MATCH('Stata dataset (nominal)'!$A97, PR24_after_overrides!$A$3:$A$128, 0), MATCH('Stata dataset (nominal)'!V$1, PR24_after_overrides!$D$2:$AU$2, 0)), INDEX('Cyclical_after overrides'!$A$1:$BD$245,MATCH('Stata dataset (nominal)'!$A97,'Cyclical_after overrides'!$A$1:$A$245,0),MATCH('Stata dataset (nominal)'!V$1,'Cyclical_after overrides'!$A$1:$BD$1,0))), "")</f>
        <v>134.4112284388986</v>
      </c>
      <c r="W97" s="179">
        <f>_xlfn.IFNA(IF($C97 &gt; "2023-24", INDEX(PR24_after_overrides!$D$3:$AU$128, MATCH('Stata dataset (nominal)'!$A97, PR24_after_overrides!$A$3:$A$128, 0), MATCH('Stata dataset (nominal)'!W$1, PR24_after_overrides!$D$2:$AU$2, 0)), INDEX('Cyclical_after overrides'!$A$1:$BD$245,MATCH('Stata dataset (nominal)'!$A97,'Cyclical_after overrides'!$A$1:$A$245,0),MATCH('Stata dataset (nominal)'!W$1,'Cyclical_after overrides'!$A$1:$BD$1,0))), "")</f>
        <v>2.4385977813076236</v>
      </c>
      <c r="X97" s="179">
        <f>_xlfn.IFNA(IF($C97 &gt; "2023-24", INDEX(PR24_after_overrides!$D$3:$AU$128, MATCH('Stata dataset (nominal)'!$A97, PR24_after_overrides!$A$3:$A$128, 0), MATCH('Stata dataset (nominal)'!X$1, PR24_after_overrides!$D$2:$AU$2, 0)), INDEX('Cyclical_after overrides'!$A$1:$BD$245,MATCH('Stata dataset (nominal)'!$A97,'Cyclical_after overrides'!$A$1:$A$245,0),MATCH('Stata dataset (nominal)'!X$1,'Cyclical_after overrides'!$A$1:$BD$1,0))), "")</f>
        <v>11.876864082534</v>
      </c>
      <c r="Y97" s="179">
        <f>_xlfn.IFNA(IF($C97 &gt; "2023-24", INDEX(PR24_after_overrides!$D$3:$AU$128, MATCH('Stata dataset (nominal)'!$A97, PR24_after_overrides!$A$3:$A$128, 0), MATCH('Stata dataset (nominal)'!Y$1, PR24_after_overrides!$D$2:$AU$2, 0)), INDEX('Cyclical_after overrides'!$A$1:$BD$245,MATCH('Stata dataset (nominal)'!$A97,'Cyclical_after overrides'!$A$1:$A$245,0),MATCH('Stata dataset (nominal)'!Y$1,'Cyclical_after overrides'!$A$1:$BD$1,0))), "")</f>
        <v>15.6173837721302</v>
      </c>
      <c r="Z97" s="179">
        <f>_xlfn.IFNA(IF($C97 &gt; "2023-24", INDEX(PR24_after_overrides!$D$3:$AU$128, MATCH('Stata dataset (nominal)'!$A97, PR24_after_overrides!$A$3:$A$128, 0), MATCH('Stata dataset (nominal)'!Z$1, PR24_after_overrides!$D$2:$AU$2, 0)), INDEX('Cyclical_after overrides'!$A$1:$BD$245,MATCH('Stata dataset (nominal)'!$A97,'Cyclical_after overrides'!$A$1:$A$245,0),MATCH('Stata dataset (nominal)'!Z$1,'Cyclical_after overrides'!$A$1:$BD$1,0))), "")</f>
        <v>15.6173837721302</v>
      </c>
      <c r="AA97" s="179">
        <f>_xlfn.IFNA(IF($C97 &gt; "2023-24", INDEX(PR24_after_overrides!$D$3:$AU$128, MATCH('Stata dataset (nominal)'!$A97, PR24_after_overrides!$A$3:$A$128, 0), MATCH('Stata dataset (nominal)'!AA$1, PR24_after_overrides!$D$2:$AU$2, 0)), INDEX('Cyclical_after overrides'!$A$1:$BD$245,MATCH('Stata dataset (nominal)'!$A97,'Cyclical_after overrides'!$A$1:$A$245,0),MATCH('Stata dataset (nominal)'!AA$1,'Cyclical_after overrides'!$A$1:$BD$1,0))), "")</f>
        <v>1167.7892148403794</v>
      </c>
      <c r="AB97" s="179">
        <f>INDEX(Depreciation!$U$5:$U$318, MATCH('Stata dataset (nominal)'!$A97, Depreciation!$A$5:$A$318, 0))</f>
        <v>4.2870203408383496</v>
      </c>
      <c r="AC97" s="180">
        <f t="shared" si="2"/>
        <v>4.2900198005014891</v>
      </c>
      <c r="AD97" s="72">
        <f>INDEX(Recharges!$V$5:$V$318, MATCH('Stata dataset (nominal)'!$A97, Recharges!$A$5:$A$318, 0))</f>
        <v>7.5999510479704435</v>
      </c>
    </row>
    <row r="98" spans="1:30" x14ac:dyDescent="0.4">
      <c r="A98" s="160" t="str">
        <f t="shared" si="0"/>
        <v>SVT16</v>
      </c>
      <c r="B98" s="160" t="s">
        <v>313</v>
      </c>
      <c r="C98" s="160" t="s">
        <v>247</v>
      </c>
      <c r="D98" s="179">
        <f>_xlfn.IFNA(IF($C98 &gt; "2023-24", INDEX(PR24_after_overrides!$D$3:$AU$128, MATCH('Stata dataset (nominal)'!$A98, PR24_after_overrides!$A$3:$A$128, 0), MATCH('Stata dataset (nominal)'!D$1, PR24_after_overrides!$D$2:$AU$2, 0)), INDEX('Cyclical_after overrides'!$A$1:$BD$245,MATCH('Stata dataset (nominal)'!$A98,'Cyclical_after overrides'!$A$1:$A$245,0),MATCH('Stata dataset (nominal)'!D$1,'Cyclical_after overrides'!$A$1:$BD$1,0))), "")</f>
        <v>1.2283693843594008</v>
      </c>
      <c r="E98" s="179">
        <f>_xlfn.IFNA(IF($C98 &gt; "2023-24", INDEX(PR24_after_overrides!$D$3:$AU$128, MATCH('Stata dataset (nominal)'!$A98, PR24_after_overrides!$A$3:$A$128, 0), MATCH('Stata dataset (nominal)'!E$1, PR24_after_overrides!$D$2:$AU$2, 0)), INDEX('Cyclical_after overrides'!$A$1:$BD$245,MATCH('Stata dataset (nominal)'!$A98,'Cyclical_after overrides'!$A$1:$A$245,0),MATCH('Stata dataset (nominal)'!E$1,'Cyclical_after overrides'!$A$1:$BD$1,0))), "")</f>
        <v>29.675000000000001</v>
      </c>
      <c r="F98" s="179">
        <f>_xlfn.IFNA(IF($C98 &gt; "2023-24", INDEX(PR24_after_overrides!$D$3:$AU$128, MATCH('Stata dataset (nominal)'!$A98, PR24_after_overrides!$A$3:$A$128, 0), MATCH('Stata dataset (nominal)'!F$1, PR24_after_overrides!$D$2:$AU$2, 0)), INDEX('Cyclical_after overrides'!$A$1:$BD$245,MATCH('Stata dataset (nominal)'!$A98,'Cyclical_after overrides'!$A$1:$A$245,0),MATCH('Stata dataset (nominal)'!F$1,'Cyclical_after overrides'!$A$1:$BD$1,0))), "")</f>
        <v>6.992</v>
      </c>
      <c r="G98" s="179">
        <f>_xlfn.IFNA(IF($C98 &gt; "2023-24", INDEX(PR24_after_overrides!$D$3:$AU$128, MATCH('Stata dataset (nominal)'!$A98, PR24_after_overrides!$A$3:$A$128, 0), MATCH('Stata dataset (nominal)'!G$1, PR24_after_overrides!$D$2:$AU$2, 0)), INDEX('Cyclical_after overrides'!$A$1:$BD$245,MATCH('Stata dataset (nominal)'!$A98,'Cyclical_after overrides'!$A$1:$A$245,0),MATCH('Stata dataset (nominal)'!G$1,'Cyclical_after overrides'!$A$1:$BD$1,0))), "")</f>
        <v>20.105</v>
      </c>
      <c r="H98" s="179">
        <f>_xlfn.IFNA(IF($C98 &gt; "2023-24", INDEX(PR24_after_overrides!$D$3:$AU$128, MATCH('Stata dataset (nominal)'!$A98, PR24_after_overrides!$A$3:$A$128, 0), MATCH('Stata dataset (nominal)'!H$1, PR24_after_overrides!$D$2:$AU$2, 0)), INDEX('Cyclical_after overrides'!$A$1:$BD$245,MATCH('Stata dataset (nominal)'!$A98,'Cyclical_after overrides'!$A$1:$A$245,0),MATCH('Stata dataset (nominal)'!H$1,'Cyclical_after overrides'!$A$1:$BD$1,0))), "")</f>
        <v>4.5709999999999997</v>
      </c>
      <c r="I98" s="179">
        <f>_xlfn.IFNA(IF($C98 &gt; "2023-24", INDEX(PR24_after_overrides!$D$3:$AU$128, MATCH('Stata dataset (nominal)'!$A98, PR24_after_overrides!$A$3:$A$128, 0), MATCH('Stata dataset (nominal)'!I$1, PR24_after_overrides!$D$2:$AU$2, 0)), INDEX('Cyclical_after overrides'!$A$1:$BD$245,MATCH('Stata dataset (nominal)'!$A98,'Cyclical_after overrides'!$A$1:$A$245,0),MATCH('Stata dataset (nominal)'!I$1,'Cyclical_after overrides'!$A$1:$BD$1,0))), "")</f>
        <v>21.978999999999999</v>
      </c>
      <c r="J98" s="179" t="str">
        <f>_xlfn.IFNA(IF($C98 &gt; "2023-24", INDEX(PR24_after_overrides!$D$3:$AU$128, MATCH('Stata dataset (nominal)'!$A98, PR24_after_overrides!$A$3:$A$128, 0), MATCH('Stata dataset (nominal)'!J$1, PR24_after_overrides!$D$2:$AU$2, 0)), INDEX('Cyclical_after overrides'!$A$1:$BD$245,MATCH('Stata dataset (nominal)'!$A98,'Cyclical_after overrides'!$A$1:$A$245,0),MATCH('Stata dataset (nominal)'!J$1,'Cyclical_after overrides'!$A$1:$BD$1,0))), "")</f>
        <v/>
      </c>
      <c r="K98" s="179" t="str">
        <f>_xlfn.IFNA(IF($C98 &gt; "2023-24", INDEX(PR24_after_overrides!$D$3:$AU$128, MATCH('Stata dataset (nominal)'!$A98, PR24_after_overrides!$A$3:$A$128, 0), MATCH('Stata dataset (nominal)'!K$1, PR24_after_overrides!$D$2:$AU$2, 0)), INDEX('Cyclical_after overrides'!$A$1:$BD$245,MATCH('Stata dataset (nominal)'!$A98,'Cyclical_after overrides'!$A$1:$A$245,0),MATCH('Stata dataset (nominal)'!K$1,'Cyclical_after overrides'!$A$1:$BD$1,0))), "")</f>
        <v/>
      </c>
      <c r="L98" s="179">
        <f>_xlfn.IFNA(IF($C98 &gt; "2023-24", INDEX(PR24_after_overrides!$D$3:$AU$128, MATCH('Stata dataset (nominal)'!$A98, PR24_after_overrides!$A$3:$A$128, 0), MATCH('Stata dataset (nominal)'!L$1, PR24_after_overrides!$D$2:$AU$2, 0)), INDEX('Cyclical_after overrides'!$A$1:$BD$245,MATCH('Stata dataset (nominal)'!$A98,'Cyclical_after overrides'!$A$1:$A$245,0),MATCH('Stata dataset (nominal)'!L$1,'Cyclical_after overrides'!$A$1:$BD$1,0))), "")</f>
        <v>0</v>
      </c>
      <c r="M98" s="179">
        <f>_xlfn.IFNA(IF($C98 &gt; "2023-24", INDEX(PR24_after_overrides!$D$3:$AU$128, MATCH('Stata dataset (nominal)'!$A98, PR24_after_overrides!$A$3:$A$128, 0), MATCH('Stata dataset (nominal)'!M$1, PR24_after_overrides!$D$2:$AU$2, 0)), INDEX('Cyclical_after overrides'!$A$1:$BD$245,MATCH('Stata dataset (nominal)'!$A98,'Cyclical_after overrides'!$A$1:$A$245,0),MATCH('Stata dataset (nominal)'!M$1,'Cyclical_after overrides'!$A$1:$BD$1,0))), "")</f>
        <v>7.9416571749999996</v>
      </c>
      <c r="N98" s="179" t="str">
        <f>_xlfn.IFNA(IF($C98 &gt; "2023-24", INDEX(PR24_after_overrides!$D$3:$AU$128, MATCH('Stata dataset (nominal)'!$A98, PR24_after_overrides!$A$3:$A$128, 0), MATCH('Stata dataset (nominal)'!N$1, PR24_after_overrides!$D$2:$AU$2, 0)), INDEX('Cyclical_after overrides'!$A$1:$BD$245,MATCH('Stata dataset (nominal)'!$A98,'Cyclical_after overrides'!$A$1:$A$245,0),MATCH('Stata dataset (nominal)'!N$1,'Cyclical_after overrides'!$A$1:$BD$1,0))), "")</f>
        <v/>
      </c>
      <c r="O98" s="179">
        <f>_xlfn.IFNA(IF($C98 &gt; "2023-24", INDEX(PR24_after_overrides!$D$3:$AU$128, MATCH('Stata dataset (nominal)'!$A98, PR24_after_overrides!$A$3:$A$128, 0), MATCH('Stata dataset (nominal)'!O$1, PR24_after_overrides!$D$2:$AU$2, 0)), INDEX('Cyclical_after overrides'!$A$1:$BD$245,MATCH('Stata dataset (nominal)'!$A98,'Cyclical_after overrides'!$A$1:$A$245,0),MATCH('Stata dataset (nominal)'!O$1,'Cyclical_after overrides'!$A$1:$BD$1,0))), "")</f>
        <v>150.46299999999999</v>
      </c>
      <c r="P98" s="179">
        <f>_xlfn.IFNA(IF($C98 &gt; "2023-24", INDEX(PR24_after_overrides!$D$3:$AU$128, MATCH('Stata dataset (nominal)'!$A98, PR24_after_overrides!$A$3:$A$128, 0), MATCH('Stata dataset (nominal)'!P$1, PR24_after_overrides!$D$2:$AU$2, 0)), INDEX('Cyclical_after overrides'!$A$1:$BD$245,MATCH('Stata dataset (nominal)'!$A98,'Cyclical_after overrides'!$A$1:$A$245,0),MATCH('Stata dataset (nominal)'!P$1,'Cyclical_after overrides'!$A$1:$BD$1,0))), "")</f>
        <v>446.71300000000002</v>
      </c>
      <c r="Q98" s="179">
        <f>_xlfn.IFNA(IF($C98 &gt; "2023-24", INDEX(PR24_after_overrides!$D$3:$AU$128, MATCH('Stata dataset (nominal)'!$A98, PR24_after_overrides!$A$3:$A$128, 0), MATCH('Stata dataset (nominal)'!Q$1, PR24_after_overrides!$D$2:$AU$2, 0)), INDEX('Cyclical_after overrides'!$A$1:$BD$245,MATCH('Stata dataset (nominal)'!$A98,'Cyclical_after overrides'!$A$1:$A$245,0),MATCH('Stata dataset (nominal)'!Q$1,'Cyclical_after overrides'!$A$1:$BD$1,0))), "")</f>
        <v>1691.53</v>
      </c>
      <c r="R98" s="179">
        <f>_xlfn.IFNA(IF($C98 &gt; "2023-24", INDEX(PR24_after_overrides!$D$3:$AU$128, MATCH('Stata dataset (nominal)'!$A98, PR24_after_overrides!$A$3:$A$128, 0), MATCH('Stata dataset (nominal)'!R$1, PR24_after_overrides!$D$2:$AU$2, 0)), INDEX('Cyclical_after overrides'!$A$1:$BD$245,MATCH('Stata dataset (nominal)'!$A98,'Cyclical_after overrides'!$A$1:$A$245,0),MATCH('Stata dataset (nominal)'!R$1,'Cyclical_after overrides'!$A$1:$BD$1,0))), "")</f>
        <v>116.35299999999999</v>
      </c>
      <c r="S98" s="179">
        <f>_xlfn.IFNA(IF($C98 &gt; "2023-24", INDEX(PR24_after_overrides!$D$3:$AU$128, MATCH('Stata dataset (nominal)'!$A98, PR24_after_overrides!$A$3:$A$128, 0), MATCH('Stata dataset (nominal)'!S$1, PR24_after_overrides!$D$2:$AU$2, 0)), INDEX('Cyclical_after overrides'!$A$1:$BD$245,MATCH('Stata dataset (nominal)'!$A98,'Cyclical_after overrides'!$A$1:$A$245,0),MATCH('Stata dataset (nominal)'!S$1,'Cyclical_after overrides'!$A$1:$BD$1,0))), "")</f>
        <v>253.99799999999999</v>
      </c>
      <c r="T98" s="179">
        <f>_xlfn.IFNA(IF($C98 &gt; "2023-24", INDEX(PR24_after_overrides!$D$3:$AU$128, MATCH('Stata dataset (nominal)'!$A98, PR24_after_overrides!$A$3:$A$128, 0), MATCH('Stata dataset (nominal)'!T$1, PR24_after_overrides!$D$2:$AU$2, 0)), INDEX('Cyclical_after overrides'!$A$1:$BD$245,MATCH('Stata dataset (nominal)'!$A98,'Cyclical_after overrides'!$A$1:$A$245,0),MATCH('Stata dataset (nominal)'!T$1,'Cyclical_after overrides'!$A$1:$BD$1,0))), "")</f>
        <v>1289.1890000000001</v>
      </c>
      <c r="U98" s="179">
        <f>_xlfn.IFNA(IF($C98 &gt; "2023-24", INDEX(PR24_after_overrides!$D$3:$AU$128, MATCH('Stata dataset (nominal)'!$A98, PR24_after_overrides!$A$3:$A$128, 0), MATCH('Stata dataset (nominal)'!U$1, PR24_after_overrides!$D$2:$AU$2, 0)), INDEX('Cyclical_after overrides'!$A$1:$BD$245,MATCH('Stata dataset (nominal)'!$A98,'Cyclical_after overrides'!$A$1:$A$245,0),MATCH('Stata dataset (nominal)'!U$1,'Cyclical_after overrides'!$A$1:$BD$1,0))), "")</f>
        <v>27.197169396611073</v>
      </c>
      <c r="V98" s="179">
        <f>_xlfn.IFNA(IF($C98 &gt; "2023-24", INDEX(PR24_after_overrides!$D$3:$AU$128, MATCH('Stata dataset (nominal)'!$A98, PR24_after_overrides!$A$3:$A$128, 0), MATCH('Stata dataset (nominal)'!V$1, PR24_after_overrides!$D$2:$AU$2, 0)), INDEX('Cyclical_after overrides'!$A$1:$BD$245,MATCH('Stata dataset (nominal)'!$A98,'Cyclical_after overrides'!$A$1:$A$245,0),MATCH('Stata dataset (nominal)'!V$1,'Cyclical_after overrides'!$A$1:$BD$1,0))), "")</f>
        <v>134.67095731804497</v>
      </c>
      <c r="W98" s="179">
        <f>_xlfn.IFNA(IF($C98 &gt; "2023-24", INDEX(PR24_after_overrides!$D$3:$AU$128, MATCH('Stata dataset (nominal)'!$A98, PR24_after_overrides!$A$3:$A$128, 0), MATCH('Stata dataset (nominal)'!W$1, PR24_after_overrides!$D$2:$AU$2, 0)), INDEX('Cyclical_after overrides'!$A$1:$BD$245,MATCH('Stata dataset (nominal)'!$A98,'Cyclical_after overrides'!$A$1:$A$245,0),MATCH('Stata dataset (nominal)'!W$1,'Cyclical_after overrides'!$A$1:$BD$1,0))), "")</f>
        <v>2.3747383615807314</v>
      </c>
      <c r="X98" s="179">
        <f>_xlfn.IFNA(IF($C98 &gt; "2023-24", INDEX(PR24_after_overrides!$D$3:$AU$128, MATCH('Stata dataset (nominal)'!$A98, PR24_after_overrides!$A$3:$A$128, 0), MATCH('Stata dataset (nominal)'!X$1, PR24_after_overrides!$D$2:$AU$2, 0)), INDEX('Cyclical_after overrides'!$A$1:$BD$245,MATCH('Stata dataset (nominal)'!$A98,'Cyclical_after overrides'!$A$1:$A$245,0),MATCH('Stata dataset (nominal)'!X$1,'Cyclical_after overrides'!$A$1:$BD$1,0))), "")</f>
        <v>11.876864082534</v>
      </c>
      <c r="Y98" s="179">
        <f>_xlfn.IFNA(IF($C98 &gt; "2023-24", INDEX(PR24_after_overrides!$D$3:$AU$128, MATCH('Stata dataset (nominal)'!$A98, PR24_after_overrides!$A$3:$A$128, 0), MATCH('Stata dataset (nominal)'!Y$1, PR24_after_overrides!$D$2:$AU$2, 0)), INDEX('Cyclical_after overrides'!$A$1:$BD$245,MATCH('Stata dataset (nominal)'!$A98,'Cyclical_after overrides'!$A$1:$A$245,0),MATCH('Stata dataset (nominal)'!Y$1,'Cyclical_after overrides'!$A$1:$BD$1,0))), "")</f>
        <v>15.63233325759823</v>
      </c>
      <c r="Z98" s="179">
        <f>_xlfn.IFNA(IF($C98 &gt; "2023-24", INDEX(PR24_after_overrides!$D$3:$AU$128, MATCH('Stata dataset (nominal)'!$A98, PR24_after_overrides!$A$3:$A$128, 0), MATCH('Stata dataset (nominal)'!Z$1, PR24_after_overrides!$D$2:$AU$2, 0)), INDEX('Cyclical_after overrides'!$A$1:$BD$245,MATCH('Stata dataset (nominal)'!$A98,'Cyclical_after overrides'!$A$1:$A$245,0),MATCH('Stata dataset (nominal)'!Z$1,'Cyclical_after overrides'!$A$1:$BD$1,0))), "")</f>
        <v>15.63233325759823</v>
      </c>
      <c r="AA98" s="179">
        <f>_xlfn.IFNA(IF($C98 &gt; "2023-24", INDEX(PR24_after_overrides!$D$3:$AU$128, MATCH('Stata dataset (nominal)'!$A98, PR24_after_overrides!$A$3:$A$128, 0), MATCH('Stata dataset (nominal)'!AA$1, PR24_after_overrides!$D$2:$AU$2, 0)), INDEX('Cyclical_after overrides'!$A$1:$BD$245,MATCH('Stata dataset (nominal)'!$A98,'Cyclical_after overrides'!$A$1:$A$245,0),MATCH('Stata dataset (nominal)'!AA$1,'Cyclical_after overrides'!$A$1:$BD$1,0))), "")</f>
        <v>1119.0990000000002</v>
      </c>
      <c r="AB98" s="179">
        <f>INDEX(Depreciation!$U$5:$U$318, MATCH('Stata dataset (nominal)'!$A98, Depreciation!$A$5:$A$318, 0))</f>
        <v>2.619255231280825</v>
      </c>
      <c r="AC98" s="180">
        <f t="shared" si="2"/>
        <v>4.2900198005014891</v>
      </c>
      <c r="AD98" s="72">
        <f>INDEX(Recharges!$V$5:$V$318, MATCH('Stata dataset (nominal)'!$A98, Recharges!$A$5:$A$318, 0))</f>
        <v>8.2987238200361535</v>
      </c>
    </row>
    <row r="99" spans="1:30" x14ac:dyDescent="0.4">
      <c r="A99" s="160" t="str">
        <f t="shared" si="0"/>
        <v>SVT17</v>
      </c>
      <c r="B99" s="160" t="s">
        <v>313</v>
      </c>
      <c r="C99" s="160" t="s">
        <v>249</v>
      </c>
      <c r="D99" s="179">
        <f>_xlfn.IFNA(IF($C99 &gt; "2023-24", INDEX(PR24_after_overrides!$D$3:$AU$128, MATCH('Stata dataset (nominal)'!$A99, PR24_after_overrides!$A$3:$A$128, 0), MATCH('Stata dataset (nominal)'!D$1, PR24_after_overrides!$D$2:$AU$2, 0)), INDEX('Cyclical_after overrides'!$A$1:$BD$245,MATCH('Stata dataset (nominal)'!$A99,'Cyclical_after overrides'!$A$1:$A$245,0),MATCH('Stata dataset (nominal)'!D$1,'Cyclical_after overrides'!$A$1:$BD$1,0))), "")</f>
        <v>1.2117357406647515</v>
      </c>
      <c r="E99" s="179">
        <f>_xlfn.IFNA(IF($C99 &gt; "2023-24", INDEX(PR24_after_overrides!$D$3:$AU$128, MATCH('Stata dataset (nominal)'!$A99, PR24_after_overrides!$A$3:$A$128, 0), MATCH('Stata dataset (nominal)'!E$1, PR24_after_overrides!$D$2:$AU$2, 0)), INDEX('Cyclical_after overrides'!$A$1:$BD$245,MATCH('Stata dataset (nominal)'!$A99,'Cyclical_after overrides'!$A$1:$A$245,0),MATCH('Stata dataset (nominal)'!E$1,'Cyclical_after overrides'!$A$1:$BD$1,0))), "")</f>
        <v>31.038</v>
      </c>
      <c r="F99" s="179">
        <f>_xlfn.IFNA(IF($C99 &gt; "2023-24", INDEX(PR24_after_overrides!$D$3:$AU$128, MATCH('Stata dataset (nominal)'!$A99, PR24_after_overrides!$A$3:$A$128, 0), MATCH('Stata dataset (nominal)'!F$1, PR24_after_overrides!$D$2:$AU$2, 0)), INDEX('Cyclical_after overrides'!$A$1:$BD$245,MATCH('Stata dataset (nominal)'!$A99,'Cyclical_after overrides'!$A$1:$A$245,0),MATCH('Stata dataset (nominal)'!F$1,'Cyclical_after overrides'!$A$1:$BD$1,0))), "")</f>
        <v>7.3330000000000002</v>
      </c>
      <c r="G99" s="179">
        <f>_xlfn.IFNA(IF($C99 &gt; "2023-24", INDEX(PR24_after_overrides!$D$3:$AU$128, MATCH('Stata dataset (nominal)'!$A99, PR24_after_overrides!$A$3:$A$128, 0), MATCH('Stata dataset (nominal)'!G$1, PR24_after_overrides!$D$2:$AU$2, 0)), INDEX('Cyclical_after overrides'!$A$1:$BD$245,MATCH('Stata dataset (nominal)'!$A99,'Cyclical_after overrides'!$A$1:$A$245,0),MATCH('Stata dataset (nominal)'!G$1,'Cyclical_after overrides'!$A$1:$BD$1,0))), "")</f>
        <v>20.55</v>
      </c>
      <c r="H99" s="179">
        <f>_xlfn.IFNA(IF($C99 &gt; "2023-24", INDEX(PR24_after_overrides!$D$3:$AU$128, MATCH('Stata dataset (nominal)'!$A99, PR24_after_overrides!$A$3:$A$128, 0), MATCH('Stata dataset (nominal)'!H$1, PR24_after_overrides!$D$2:$AU$2, 0)), INDEX('Cyclical_after overrides'!$A$1:$BD$245,MATCH('Stata dataset (nominal)'!$A99,'Cyclical_after overrides'!$A$1:$A$245,0),MATCH('Stata dataset (nominal)'!H$1,'Cyclical_after overrides'!$A$1:$BD$1,0))), "")</f>
        <v>5.3580000000000005</v>
      </c>
      <c r="I99" s="179">
        <f>_xlfn.IFNA(IF($C99 &gt; "2023-24", INDEX(PR24_after_overrides!$D$3:$AU$128, MATCH('Stata dataset (nominal)'!$A99, PR24_after_overrides!$A$3:$A$128, 0), MATCH('Stata dataset (nominal)'!I$1, PR24_after_overrides!$D$2:$AU$2, 0)), INDEX('Cyclical_after overrides'!$A$1:$BD$245,MATCH('Stata dataset (nominal)'!$A99,'Cyclical_after overrides'!$A$1:$A$245,0),MATCH('Stata dataset (nominal)'!I$1,'Cyclical_after overrides'!$A$1:$BD$1,0))), "")</f>
        <v>16.587</v>
      </c>
      <c r="J99" s="179" t="str">
        <f>_xlfn.IFNA(IF($C99 &gt; "2023-24", INDEX(PR24_after_overrides!$D$3:$AU$128, MATCH('Stata dataset (nominal)'!$A99, PR24_after_overrides!$A$3:$A$128, 0), MATCH('Stata dataset (nominal)'!J$1, PR24_after_overrides!$D$2:$AU$2, 0)), INDEX('Cyclical_after overrides'!$A$1:$BD$245,MATCH('Stata dataset (nominal)'!$A99,'Cyclical_after overrides'!$A$1:$A$245,0),MATCH('Stata dataset (nominal)'!J$1,'Cyclical_after overrides'!$A$1:$BD$1,0))), "")</f>
        <v/>
      </c>
      <c r="K99" s="179" t="str">
        <f>_xlfn.IFNA(IF($C99 &gt; "2023-24", INDEX(PR24_after_overrides!$D$3:$AU$128, MATCH('Stata dataset (nominal)'!$A99, PR24_after_overrides!$A$3:$A$128, 0), MATCH('Stata dataset (nominal)'!K$1, PR24_after_overrides!$D$2:$AU$2, 0)), INDEX('Cyclical_after overrides'!$A$1:$BD$245,MATCH('Stata dataset (nominal)'!$A99,'Cyclical_after overrides'!$A$1:$A$245,0),MATCH('Stata dataset (nominal)'!K$1,'Cyclical_after overrides'!$A$1:$BD$1,0))), "")</f>
        <v/>
      </c>
      <c r="L99" s="179">
        <f>_xlfn.IFNA(IF($C99 &gt; "2023-24", INDEX(PR24_after_overrides!$D$3:$AU$128, MATCH('Stata dataset (nominal)'!$A99, PR24_after_overrides!$A$3:$A$128, 0), MATCH('Stata dataset (nominal)'!L$1, PR24_after_overrides!$D$2:$AU$2, 0)), INDEX('Cyclical_after overrides'!$A$1:$BD$245,MATCH('Stata dataset (nominal)'!$A99,'Cyclical_after overrides'!$A$1:$A$245,0),MATCH('Stata dataset (nominal)'!L$1,'Cyclical_after overrides'!$A$1:$BD$1,0))), "")</f>
        <v>0</v>
      </c>
      <c r="M99" s="179">
        <f>_xlfn.IFNA(IF($C99 &gt; "2023-24", INDEX(PR24_after_overrides!$D$3:$AU$128, MATCH('Stata dataset (nominal)'!$A99, PR24_after_overrides!$A$3:$A$128, 0), MATCH('Stata dataset (nominal)'!M$1, PR24_after_overrides!$D$2:$AU$2, 0)), INDEX('Cyclical_after overrides'!$A$1:$BD$245,MATCH('Stata dataset (nominal)'!$A99,'Cyclical_after overrides'!$A$1:$A$245,0),MATCH('Stata dataset (nominal)'!M$1,'Cyclical_after overrides'!$A$1:$BD$1,0))), "")</f>
        <v>13.2613058804248</v>
      </c>
      <c r="N99" s="179" t="str">
        <f>_xlfn.IFNA(IF($C99 &gt; "2023-24", INDEX(PR24_after_overrides!$D$3:$AU$128, MATCH('Stata dataset (nominal)'!$A99, PR24_after_overrides!$A$3:$A$128, 0), MATCH('Stata dataset (nominal)'!N$1, PR24_after_overrides!$D$2:$AU$2, 0)), INDEX('Cyclical_after overrides'!$A$1:$BD$245,MATCH('Stata dataset (nominal)'!$A99,'Cyclical_after overrides'!$A$1:$A$245,0),MATCH('Stata dataset (nominal)'!N$1,'Cyclical_after overrides'!$A$1:$BD$1,0))), "")</f>
        <v/>
      </c>
      <c r="O99" s="179">
        <f>_xlfn.IFNA(IF($C99 &gt; "2023-24", INDEX(PR24_after_overrides!$D$3:$AU$128, MATCH('Stata dataset (nominal)'!$A99, PR24_after_overrides!$A$3:$A$128, 0), MATCH('Stata dataset (nominal)'!O$1, PR24_after_overrides!$D$2:$AU$2, 0)), INDEX('Cyclical_after overrides'!$A$1:$BD$245,MATCH('Stata dataset (nominal)'!$A99,'Cyclical_after overrides'!$A$1:$A$245,0),MATCH('Stata dataset (nominal)'!O$1,'Cyclical_after overrides'!$A$1:$BD$1,0))), "")</f>
        <v>142.60400000000001</v>
      </c>
      <c r="P99" s="179">
        <f>_xlfn.IFNA(IF($C99 &gt; "2023-24", INDEX(PR24_after_overrides!$D$3:$AU$128, MATCH('Stata dataset (nominal)'!$A99, PR24_after_overrides!$A$3:$A$128, 0), MATCH('Stata dataset (nominal)'!P$1, PR24_after_overrides!$D$2:$AU$2, 0)), INDEX('Cyclical_after overrides'!$A$1:$BD$245,MATCH('Stata dataset (nominal)'!$A99,'Cyclical_after overrides'!$A$1:$A$245,0),MATCH('Stata dataset (nominal)'!P$1,'Cyclical_after overrides'!$A$1:$BD$1,0))), "")</f>
        <v>517.92499999999995</v>
      </c>
      <c r="Q99" s="179">
        <f>_xlfn.IFNA(IF($C99 &gt; "2023-24", INDEX(PR24_after_overrides!$D$3:$AU$128, MATCH('Stata dataset (nominal)'!$A99, PR24_after_overrides!$A$3:$A$128, 0), MATCH('Stata dataset (nominal)'!Q$1, PR24_after_overrides!$D$2:$AU$2, 0)), INDEX('Cyclical_after overrides'!$A$1:$BD$245,MATCH('Stata dataset (nominal)'!$A99,'Cyclical_after overrides'!$A$1:$A$245,0),MATCH('Stata dataset (nominal)'!Q$1,'Cyclical_after overrides'!$A$1:$BD$1,0))), "")</f>
        <v>1655.242</v>
      </c>
      <c r="R99" s="179">
        <f>_xlfn.IFNA(IF($C99 &gt; "2023-24", INDEX(PR24_after_overrides!$D$3:$AU$128, MATCH('Stata dataset (nominal)'!$A99, PR24_after_overrides!$A$3:$A$128, 0), MATCH('Stata dataset (nominal)'!R$1, PR24_after_overrides!$D$2:$AU$2, 0)), INDEX('Cyclical_after overrides'!$A$1:$BD$245,MATCH('Stata dataset (nominal)'!$A99,'Cyclical_after overrides'!$A$1:$A$245,0),MATCH('Stata dataset (nominal)'!R$1,'Cyclical_after overrides'!$A$1:$BD$1,0))), "")</f>
        <v>114.06699999999999</v>
      </c>
      <c r="S99" s="179">
        <f>_xlfn.IFNA(IF($C99 &gt; "2023-24", INDEX(PR24_after_overrides!$D$3:$AU$128, MATCH('Stata dataset (nominal)'!$A99, PR24_after_overrides!$A$3:$A$128, 0), MATCH('Stata dataset (nominal)'!S$1, PR24_after_overrides!$D$2:$AU$2, 0)), INDEX('Cyclical_after overrides'!$A$1:$BD$245,MATCH('Stata dataset (nominal)'!$A99,'Cyclical_after overrides'!$A$1:$A$245,0),MATCH('Stata dataset (nominal)'!S$1,'Cyclical_after overrides'!$A$1:$BD$1,0))), "")</f>
        <v>270.22300000000001</v>
      </c>
      <c r="T99" s="179">
        <f>_xlfn.IFNA(IF($C99 &gt; "2023-24", INDEX(PR24_after_overrides!$D$3:$AU$128, MATCH('Stata dataset (nominal)'!$A99, PR24_after_overrides!$A$3:$A$128, 0), MATCH('Stata dataset (nominal)'!T$1, PR24_after_overrides!$D$2:$AU$2, 0)), INDEX('Cyclical_after overrides'!$A$1:$BD$245,MATCH('Stata dataset (nominal)'!$A99,'Cyclical_after overrides'!$A$1:$A$245,0),MATCH('Stata dataset (nominal)'!T$1,'Cyclical_after overrides'!$A$1:$BD$1,0))), "")</f>
        <v>1279.751</v>
      </c>
      <c r="U99" s="179">
        <f>_xlfn.IFNA(IF($C99 &gt; "2023-24", INDEX(PR24_after_overrides!$D$3:$AU$128, MATCH('Stata dataset (nominal)'!$A99, PR24_after_overrides!$A$3:$A$128, 0), MATCH('Stata dataset (nominal)'!U$1, PR24_after_overrides!$D$2:$AU$2, 0)), INDEX('Cyclical_after overrides'!$A$1:$BD$245,MATCH('Stata dataset (nominal)'!$A99,'Cyclical_after overrides'!$A$1:$A$245,0),MATCH('Stata dataset (nominal)'!U$1,'Cyclical_after overrides'!$A$1:$BD$1,0))), "")</f>
        <v>26.624784141415653</v>
      </c>
      <c r="V99" s="179">
        <f>_xlfn.IFNA(IF($C99 &gt; "2023-24", INDEX(PR24_after_overrides!$D$3:$AU$128, MATCH('Stata dataset (nominal)'!$A99, PR24_after_overrides!$A$3:$A$128, 0), MATCH('Stata dataset (nominal)'!V$1, PR24_after_overrides!$D$2:$AU$2, 0)), INDEX('Cyclical_after overrides'!$A$1:$BD$245,MATCH('Stata dataset (nominal)'!$A99,'Cyclical_after overrides'!$A$1:$A$245,0),MATCH('Stata dataset (nominal)'!V$1,'Cyclical_after overrides'!$A$1:$BD$1,0))), "")</f>
        <v>135.78009709732413</v>
      </c>
      <c r="W99" s="179">
        <f>_xlfn.IFNA(IF($C99 &gt; "2023-24", INDEX(PR24_after_overrides!$D$3:$AU$128, MATCH('Stata dataset (nominal)'!$A99, PR24_after_overrides!$A$3:$A$128, 0), MATCH('Stata dataset (nominal)'!W$1, PR24_after_overrides!$D$2:$AU$2, 0)), INDEX('Cyclical_after overrides'!$A$1:$BD$245,MATCH('Stata dataset (nominal)'!$A99,'Cyclical_after overrides'!$A$1:$A$245,0),MATCH('Stata dataset (nominal)'!W$1,'Cyclical_after overrides'!$A$1:$BD$1,0))), "")</f>
        <v>2.1691590721622975</v>
      </c>
      <c r="X99" s="179">
        <f>_xlfn.IFNA(IF($C99 &gt; "2023-24", INDEX(PR24_after_overrides!$D$3:$AU$128, MATCH('Stata dataset (nominal)'!$A99, PR24_after_overrides!$A$3:$A$128, 0), MATCH('Stata dataset (nominal)'!X$1, PR24_after_overrides!$D$2:$AU$2, 0)), INDEX('Cyclical_after overrides'!$A$1:$BD$245,MATCH('Stata dataset (nominal)'!$A99,'Cyclical_after overrides'!$A$1:$A$245,0),MATCH('Stata dataset (nominal)'!X$1,'Cyclical_after overrides'!$A$1:$BD$1,0))), "")</f>
        <v>11.876864082534</v>
      </c>
      <c r="Y99" s="179">
        <f>_xlfn.IFNA(IF($C99 &gt; "2023-24", INDEX(PR24_after_overrides!$D$3:$AU$128, MATCH('Stata dataset (nominal)'!$A99, PR24_after_overrides!$A$3:$A$128, 0), MATCH('Stata dataset (nominal)'!Y$1, PR24_after_overrides!$D$2:$AU$2, 0)), INDEX('Cyclical_after overrides'!$A$1:$BD$245,MATCH('Stata dataset (nominal)'!$A99,'Cyclical_after overrides'!$A$1:$A$245,0),MATCH('Stata dataset (nominal)'!Y$1,'Cyclical_after overrides'!$A$1:$BD$1,0))), "")</f>
        <v>15.631676327006891</v>
      </c>
      <c r="Z99" s="179">
        <f>_xlfn.IFNA(IF($C99 &gt; "2023-24", INDEX(PR24_after_overrides!$D$3:$AU$128, MATCH('Stata dataset (nominal)'!$A99, PR24_after_overrides!$A$3:$A$128, 0), MATCH('Stata dataset (nominal)'!Z$1, PR24_after_overrides!$D$2:$AU$2, 0)), INDEX('Cyclical_after overrides'!$A$1:$BD$245,MATCH('Stata dataset (nominal)'!$A99,'Cyclical_after overrides'!$A$1:$A$245,0),MATCH('Stata dataset (nominal)'!Z$1,'Cyclical_after overrides'!$A$1:$BD$1,0))), "")</f>
        <v>15.207912803876452</v>
      </c>
      <c r="AA99" s="179">
        <f>_xlfn.IFNA(IF($C99 &gt; "2023-24", INDEX(PR24_after_overrides!$D$3:$AU$128, MATCH('Stata dataset (nominal)'!$A99, PR24_after_overrides!$A$3:$A$128, 0), MATCH('Stata dataset (nominal)'!AA$1, PR24_after_overrides!$D$2:$AU$2, 0)), INDEX('Cyclical_after overrides'!$A$1:$BD$245,MATCH('Stata dataset (nominal)'!$A99,'Cyclical_after overrides'!$A$1:$A$245,0),MATCH('Stata dataset (nominal)'!AA$1,'Cyclical_after overrides'!$A$1:$BD$1,0))), "")</f>
        <v>1138.4949999999999</v>
      </c>
      <c r="AB99" s="179">
        <f>INDEX(Depreciation!$U$5:$U$318, MATCH('Stata dataset (nominal)'!$A99, Depreciation!$A$5:$A$318, 0))</f>
        <v>1.546323230889759</v>
      </c>
      <c r="AC99" s="180">
        <f t="shared" si="2"/>
        <v>4.2900198005014891</v>
      </c>
      <c r="AD99" s="72">
        <f>INDEX(Recharges!$V$5:$V$318, MATCH('Stata dataset (nominal)'!$A99, Recharges!$A$5:$A$318, 0))</f>
        <v>6.8895018808721771</v>
      </c>
    </row>
    <row r="100" spans="1:30" x14ac:dyDescent="0.4">
      <c r="A100" s="160" t="str">
        <f t="shared" si="0"/>
        <v>SVT18</v>
      </c>
      <c r="B100" s="160" t="s">
        <v>313</v>
      </c>
      <c r="C100" s="160" t="s">
        <v>251</v>
      </c>
      <c r="D100" s="179">
        <f>_xlfn.IFNA(IF($C100 &gt; "2023-24", INDEX(PR24_after_overrides!$D$3:$AU$128, MATCH('Stata dataset (nominal)'!$A100, PR24_after_overrides!$A$3:$A$128, 0), MATCH('Stata dataset (nominal)'!D$1, PR24_after_overrides!$D$2:$AU$2, 0)), INDEX('Cyclical_after overrides'!$A$1:$BD$245,MATCH('Stata dataset (nominal)'!$A100,'Cyclical_after overrides'!$A$1:$A$245,0),MATCH('Stata dataset (nominal)'!D$1,'Cyclical_after overrides'!$A$1:$BD$1,0))), "")</f>
        <v>1.1806332960179113</v>
      </c>
      <c r="E100" s="179">
        <f>_xlfn.IFNA(IF($C100 &gt; "2023-24", INDEX(PR24_after_overrides!$D$3:$AU$128, MATCH('Stata dataset (nominal)'!$A100, PR24_after_overrides!$A$3:$A$128, 0), MATCH('Stata dataset (nominal)'!E$1, PR24_after_overrides!$D$2:$AU$2, 0)), INDEX('Cyclical_after overrides'!$A$1:$BD$245,MATCH('Stata dataset (nominal)'!$A100,'Cyclical_after overrides'!$A$1:$A$245,0),MATCH('Stata dataset (nominal)'!E$1,'Cyclical_after overrides'!$A$1:$BD$1,0))), "")</f>
        <v>32.087000000000003</v>
      </c>
      <c r="F100" s="179">
        <f>_xlfn.IFNA(IF($C100 &gt; "2023-24", INDEX(PR24_after_overrides!$D$3:$AU$128, MATCH('Stata dataset (nominal)'!$A100, PR24_after_overrides!$A$3:$A$128, 0), MATCH('Stata dataset (nominal)'!F$1, PR24_after_overrides!$D$2:$AU$2, 0)), INDEX('Cyclical_after overrides'!$A$1:$BD$245,MATCH('Stata dataset (nominal)'!$A100,'Cyclical_after overrides'!$A$1:$A$245,0),MATCH('Stata dataset (nominal)'!F$1,'Cyclical_after overrides'!$A$1:$BD$1,0))), "")</f>
        <v>11.975</v>
      </c>
      <c r="G100" s="179">
        <f>_xlfn.IFNA(IF($C100 &gt; "2023-24", INDEX(PR24_after_overrides!$D$3:$AU$128, MATCH('Stata dataset (nominal)'!$A100, PR24_after_overrides!$A$3:$A$128, 0), MATCH('Stata dataset (nominal)'!G$1, PR24_after_overrides!$D$2:$AU$2, 0)), INDEX('Cyclical_after overrides'!$A$1:$BD$245,MATCH('Stata dataset (nominal)'!$A100,'Cyclical_after overrides'!$A$1:$A$245,0),MATCH('Stata dataset (nominal)'!G$1,'Cyclical_after overrides'!$A$1:$BD$1,0))), "")</f>
        <v>25.042999999999999</v>
      </c>
      <c r="H100" s="179">
        <f>_xlfn.IFNA(IF($C100 &gt; "2023-24", INDEX(PR24_after_overrides!$D$3:$AU$128, MATCH('Stata dataset (nominal)'!$A100, PR24_after_overrides!$A$3:$A$128, 0), MATCH('Stata dataset (nominal)'!H$1, PR24_after_overrides!$D$2:$AU$2, 0)), INDEX('Cyclical_after overrides'!$A$1:$BD$245,MATCH('Stata dataset (nominal)'!$A100,'Cyclical_after overrides'!$A$1:$A$245,0),MATCH('Stata dataset (nominal)'!H$1,'Cyclical_after overrides'!$A$1:$BD$1,0))), "")</f>
        <v>4.6340000000000003</v>
      </c>
      <c r="I100" s="179">
        <f>_xlfn.IFNA(IF($C100 &gt; "2023-24", INDEX(PR24_after_overrides!$D$3:$AU$128, MATCH('Stata dataset (nominal)'!$A100, PR24_after_overrides!$A$3:$A$128, 0), MATCH('Stata dataset (nominal)'!I$1, PR24_after_overrides!$D$2:$AU$2, 0)), INDEX('Cyclical_after overrides'!$A$1:$BD$245,MATCH('Stata dataset (nominal)'!$A100,'Cyclical_after overrides'!$A$1:$A$245,0),MATCH('Stata dataset (nominal)'!I$1,'Cyclical_after overrides'!$A$1:$BD$1,0))), "")</f>
        <v>15.298</v>
      </c>
      <c r="J100" s="179" t="str">
        <f>_xlfn.IFNA(IF($C100 &gt; "2023-24", INDEX(PR24_after_overrides!$D$3:$AU$128, MATCH('Stata dataset (nominal)'!$A100, PR24_after_overrides!$A$3:$A$128, 0), MATCH('Stata dataset (nominal)'!J$1, PR24_after_overrides!$D$2:$AU$2, 0)), INDEX('Cyclical_after overrides'!$A$1:$BD$245,MATCH('Stata dataset (nominal)'!$A100,'Cyclical_after overrides'!$A$1:$A$245,0),MATCH('Stata dataset (nominal)'!J$1,'Cyclical_after overrides'!$A$1:$BD$1,0))), "")</f>
        <v/>
      </c>
      <c r="K100" s="179" t="str">
        <f>_xlfn.IFNA(IF($C100 &gt; "2023-24", INDEX(PR24_after_overrides!$D$3:$AU$128, MATCH('Stata dataset (nominal)'!$A100, PR24_after_overrides!$A$3:$A$128, 0), MATCH('Stata dataset (nominal)'!K$1, PR24_after_overrides!$D$2:$AU$2, 0)), INDEX('Cyclical_after overrides'!$A$1:$BD$245,MATCH('Stata dataset (nominal)'!$A100,'Cyclical_after overrides'!$A$1:$A$245,0),MATCH('Stata dataset (nominal)'!K$1,'Cyclical_after overrides'!$A$1:$BD$1,0))), "")</f>
        <v/>
      </c>
      <c r="L100" s="179">
        <f>_xlfn.IFNA(IF($C100 &gt; "2023-24", INDEX(PR24_after_overrides!$D$3:$AU$128, MATCH('Stata dataset (nominal)'!$A100, PR24_after_overrides!$A$3:$A$128, 0), MATCH('Stata dataset (nominal)'!L$1, PR24_after_overrides!$D$2:$AU$2, 0)), INDEX('Cyclical_after overrides'!$A$1:$BD$245,MATCH('Stata dataset (nominal)'!$A100,'Cyclical_after overrides'!$A$1:$A$245,0),MATCH('Stata dataset (nominal)'!L$1,'Cyclical_after overrides'!$A$1:$BD$1,0))), "")</f>
        <v>0</v>
      </c>
      <c r="M100" s="179">
        <f>_xlfn.IFNA(IF($C100 &gt; "2023-24", INDEX(PR24_after_overrides!$D$3:$AU$128, MATCH('Stata dataset (nominal)'!$A100, PR24_after_overrides!$A$3:$A$128, 0), MATCH('Stata dataset (nominal)'!M$1, PR24_after_overrides!$D$2:$AU$2, 0)), INDEX('Cyclical_after overrides'!$A$1:$BD$245,MATCH('Stata dataset (nominal)'!$A100,'Cyclical_after overrides'!$A$1:$A$245,0),MATCH('Stata dataset (nominal)'!M$1,'Cyclical_after overrides'!$A$1:$BD$1,0))), "")</f>
        <v>16.79</v>
      </c>
      <c r="N100" s="179" t="str">
        <f>_xlfn.IFNA(IF($C100 &gt; "2023-24", INDEX(PR24_after_overrides!$D$3:$AU$128, MATCH('Stata dataset (nominal)'!$A100, PR24_after_overrides!$A$3:$A$128, 0), MATCH('Stata dataset (nominal)'!N$1, PR24_after_overrides!$D$2:$AU$2, 0)), INDEX('Cyclical_after overrides'!$A$1:$BD$245,MATCH('Stata dataset (nominal)'!$A100,'Cyclical_after overrides'!$A$1:$A$245,0),MATCH('Stata dataset (nominal)'!N$1,'Cyclical_after overrides'!$A$1:$BD$1,0))), "")</f>
        <v/>
      </c>
      <c r="O100" s="179">
        <f>_xlfn.IFNA(IF($C100 &gt; "2023-24", INDEX(PR24_after_overrides!$D$3:$AU$128, MATCH('Stata dataset (nominal)'!$A100, PR24_after_overrides!$A$3:$A$128, 0), MATCH('Stata dataset (nominal)'!O$1, PR24_after_overrides!$D$2:$AU$2, 0)), INDEX('Cyclical_after overrides'!$A$1:$BD$245,MATCH('Stata dataset (nominal)'!$A100,'Cyclical_after overrides'!$A$1:$A$245,0),MATCH('Stata dataset (nominal)'!O$1,'Cyclical_after overrides'!$A$1:$BD$1,0))), "")</f>
        <v>124.708</v>
      </c>
      <c r="P100" s="179">
        <f>_xlfn.IFNA(IF($C100 &gt; "2023-24", INDEX(PR24_after_overrides!$D$3:$AU$128, MATCH('Stata dataset (nominal)'!$A100, PR24_after_overrides!$A$3:$A$128, 0), MATCH('Stata dataset (nominal)'!P$1, PR24_after_overrides!$D$2:$AU$2, 0)), INDEX('Cyclical_after overrides'!$A$1:$BD$245,MATCH('Stata dataset (nominal)'!$A100,'Cyclical_after overrides'!$A$1:$A$245,0),MATCH('Stata dataset (nominal)'!P$1,'Cyclical_after overrides'!$A$1:$BD$1,0))), "")</f>
        <v>526.62</v>
      </c>
      <c r="Q100" s="179">
        <f>_xlfn.IFNA(IF($C100 &gt; "2023-24", INDEX(PR24_after_overrides!$D$3:$AU$128, MATCH('Stata dataset (nominal)'!$A100, PR24_after_overrides!$A$3:$A$128, 0), MATCH('Stata dataset (nominal)'!Q$1, PR24_after_overrides!$D$2:$AU$2, 0)), INDEX('Cyclical_after overrides'!$A$1:$BD$245,MATCH('Stata dataset (nominal)'!$A100,'Cyclical_after overrides'!$A$1:$A$245,0),MATCH('Stata dataset (nominal)'!Q$1,'Cyclical_after overrides'!$A$1:$BD$1,0))), "")</f>
        <v>1631.2080000000001</v>
      </c>
      <c r="R100" s="179">
        <f>_xlfn.IFNA(IF($C100 &gt; "2023-24", INDEX(PR24_after_overrides!$D$3:$AU$128, MATCH('Stata dataset (nominal)'!$A100, PR24_after_overrides!$A$3:$A$128, 0), MATCH('Stata dataset (nominal)'!R$1, PR24_after_overrides!$D$2:$AU$2, 0)), INDEX('Cyclical_after overrides'!$A$1:$BD$245,MATCH('Stata dataset (nominal)'!$A100,'Cyclical_after overrides'!$A$1:$A$245,0),MATCH('Stata dataset (nominal)'!R$1,'Cyclical_after overrides'!$A$1:$BD$1,0))), "")</f>
        <v>125.13500000000001</v>
      </c>
      <c r="S100" s="179">
        <f>_xlfn.IFNA(IF($C100 &gt; "2023-24", INDEX(PR24_after_overrides!$D$3:$AU$128, MATCH('Stata dataset (nominal)'!$A100, PR24_after_overrides!$A$3:$A$128, 0), MATCH('Stata dataset (nominal)'!S$1, PR24_after_overrides!$D$2:$AU$2, 0)), INDEX('Cyclical_after overrides'!$A$1:$BD$245,MATCH('Stata dataset (nominal)'!$A100,'Cyclical_after overrides'!$A$1:$A$245,0),MATCH('Stata dataset (nominal)'!S$1,'Cyclical_after overrides'!$A$1:$BD$1,0))), "")</f>
        <v>276.86</v>
      </c>
      <c r="T100" s="179">
        <f>_xlfn.IFNA(IF($C100 &gt; "2023-24", INDEX(PR24_after_overrides!$D$3:$AU$128, MATCH('Stata dataset (nominal)'!$A100, PR24_after_overrides!$A$3:$A$128, 0), MATCH('Stata dataset (nominal)'!T$1, PR24_after_overrides!$D$2:$AU$2, 0)), INDEX('Cyclical_after overrides'!$A$1:$BD$245,MATCH('Stata dataset (nominal)'!$A100,'Cyclical_after overrides'!$A$1:$A$245,0),MATCH('Stata dataset (nominal)'!T$1,'Cyclical_after overrides'!$A$1:$BD$1,0))), "")</f>
        <v>1335.337</v>
      </c>
      <c r="U100" s="179">
        <f>_xlfn.IFNA(IF($C100 &gt; "2023-24", INDEX(PR24_after_overrides!$D$3:$AU$128, MATCH('Stata dataset (nominal)'!$A100, PR24_after_overrides!$A$3:$A$128, 0), MATCH('Stata dataset (nominal)'!U$1, PR24_after_overrides!$D$2:$AU$2, 0)), INDEX('Cyclical_after overrides'!$A$1:$BD$245,MATCH('Stata dataset (nominal)'!$A100,'Cyclical_after overrides'!$A$1:$A$245,0),MATCH('Stata dataset (nominal)'!U$1,'Cyclical_after overrides'!$A$1:$BD$1,0))), "")</f>
        <v>26.341244542632804</v>
      </c>
      <c r="V100" s="179">
        <f>_xlfn.IFNA(IF($C100 &gt; "2023-24", INDEX(PR24_after_overrides!$D$3:$AU$128, MATCH('Stata dataset (nominal)'!$A100, PR24_after_overrides!$A$3:$A$128, 0), MATCH('Stata dataset (nominal)'!V$1, PR24_after_overrides!$D$2:$AU$2, 0)), INDEX('Cyclical_after overrides'!$A$1:$BD$245,MATCH('Stata dataset (nominal)'!$A100,'Cyclical_after overrides'!$A$1:$A$245,0),MATCH('Stata dataset (nominal)'!V$1,'Cyclical_after overrides'!$A$1:$BD$1,0))), "")</f>
        <v>136.12382688755727</v>
      </c>
      <c r="W100" s="179">
        <f>_xlfn.IFNA(IF($C100 &gt; "2023-24", INDEX(PR24_after_overrides!$D$3:$AU$128, MATCH('Stata dataset (nominal)'!$A100, PR24_after_overrides!$A$3:$A$128, 0), MATCH('Stata dataset (nominal)'!W$1, PR24_after_overrides!$D$2:$AU$2, 0)), INDEX('Cyclical_after overrides'!$A$1:$BD$245,MATCH('Stata dataset (nominal)'!$A100,'Cyclical_after overrides'!$A$1:$A$245,0),MATCH('Stata dataset (nominal)'!W$1,'Cyclical_after overrides'!$A$1:$BD$1,0))), "")</f>
        <v>2.1651313943035779</v>
      </c>
      <c r="X100" s="179">
        <f>_xlfn.IFNA(IF($C100 &gt; "2023-24", INDEX(PR24_after_overrides!$D$3:$AU$128, MATCH('Stata dataset (nominal)'!$A100, PR24_after_overrides!$A$3:$A$128, 0), MATCH('Stata dataset (nominal)'!X$1, PR24_after_overrides!$D$2:$AU$2, 0)), INDEX('Cyclical_after overrides'!$A$1:$BD$245,MATCH('Stata dataset (nominal)'!$A100,'Cyclical_after overrides'!$A$1:$A$245,0),MATCH('Stata dataset (nominal)'!X$1,'Cyclical_after overrides'!$A$1:$BD$1,0))), "")</f>
        <v>12.363692369746056</v>
      </c>
      <c r="Y100" s="179">
        <f>_xlfn.IFNA(IF($C100 &gt; "2023-24", INDEX(PR24_after_overrides!$D$3:$AU$128, MATCH('Stata dataset (nominal)'!$A100, PR24_after_overrides!$A$3:$A$128, 0), MATCH('Stata dataset (nominal)'!Y$1, PR24_after_overrides!$D$2:$AU$2, 0)), INDEX('Cyclical_after overrides'!$A$1:$BD$245,MATCH('Stata dataset (nominal)'!$A100,'Cyclical_after overrides'!$A$1:$A$245,0),MATCH('Stata dataset (nominal)'!Y$1,'Cyclical_after overrides'!$A$1:$BD$1,0))), "")</f>
        <v>15.621386413153278</v>
      </c>
      <c r="Z100" s="179">
        <f>_xlfn.IFNA(IF($C100 &gt; "2023-24", INDEX(PR24_after_overrides!$D$3:$AU$128, MATCH('Stata dataset (nominal)'!$A100, PR24_after_overrides!$A$3:$A$128, 0), MATCH('Stata dataset (nominal)'!Z$1, PR24_after_overrides!$D$2:$AU$2, 0)), INDEX('Cyclical_after overrides'!$A$1:$BD$245,MATCH('Stata dataset (nominal)'!$A100,'Cyclical_after overrides'!$A$1:$A$245,0),MATCH('Stata dataset (nominal)'!Z$1,'Cyclical_after overrides'!$A$1:$BD$1,0))), "")</f>
        <v>14.773897142298145</v>
      </c>
      <c r="AA100" s="179">
        <f>_xlfn.IFNA(IF($C100 &gt; "2023-24", INDEX(PR24_after_overrides!$D$3:$AU$128, MATCH('Stata dataset (nominal)'!$A100, PR24_after_overrides!$A$3:$A$128, 0), MATCH('Stata dataset (nominal)'!AA$1, PR24_after_overrides!$D$2:$AU$2, 0)), INDEX('Cyclical_after overrides'!$A$1:$BD$245,MATCH('Stata dataset (nominal)'!$A100,'Cyclical_after overrides'!$A$1:$A$245,0),MATCH('Stata dataset (nominal)'!AA$1,'Cyclical_after overrides'!$A$1:$BD$1,0))), "")</f>
        <v>1156.8890000000001</v>
      </c>
      <c r="AB100" s="179">
        <f>INDEX(Depreciation!$U$5:$U$318, MATCH('Stata dataset (nominal)'!$A100, Depreciation!$A$5:$A$318, 0))</f>
        <v>5.0280000000000005</v>
      </c>
      <c r="AC100" s="180">
        <f t="shared" si="2"/>
        <v>4.2900198005014891</v>
      </c>
      <c r="AD100" s="72">
        <f>INDEX(Recharges!$V$5:$V$318, MATCH('Stata dataset (nominal)'!$A100, Recharges!$A$5:$A$318, 0))</f>
        <v>6.8317127231970805</v>
      </c>
    </row>
    <row r="101" spans="1:30" x14ac:dyDescent="0.4">
      <c r="A101" s="160" t="str">
        <f t="shared" si="0"/>
        <v>SVT19</v>
      </c>
      <c r="B101" s="160" t="s">
        <v>313</v>
      </c>
      <c r="C101" s="160" t="s">
        <v>253</v>
      </c>
      <c r="D101" s="179">
        <f>_xlfn.IFNA(IF($C101 &gt; "2023-24", INDEX(PR24_after_overrides!$D$3:$AU$128, MATCH('Stata dataset (nominal)'!$A101, PR24_after_overrides!$A$3:$A$128, 0), MATCH('Stata dataset (nominal)'!D$1, PR24_after_overrides!$D$2:$AU$2, 0)), INDEX('Cyclical_after overrides'!$A$1:$BD$245,MATCH('Stata dataset (nominal)'!$A101,'Cyclical_after overrides'!$A$1:$A$245,0),MATCH('Stata dataset (nominal)'!D$1,'Cyclical_after overrides'!$A$1:$BD$1,0))), "")</f>
        <v>1.1560444722831191</v>
      </c>
      <c r="E101" s="179">
        <f>_xlfn.IFNA(IF($C101 &gt; "2023-24", INDEX(PR24_after_overrides!$D$3:$AU$128, MATCH('Stata dataset (nominal)'!$A101, PR24_after_overrides!$A$3:$A$128, 0), MATCH('Stata dataset (nominal)'!E$1, PR24_after_overrides!$D$2:$AU$2, 0)), INDEX('Cyclical_after overrides'!$A$1:$BD$245,MATCH('Stata dataset (nominal)'!$A101,'Cyclical_after overrides'!$A$1:$A$245,0),MATCH('Stata dataset (nominal)'!E$1,'Cyclical_after overrides'!$A$1:$BD$1,0))), "")</f>
        <v>34.107999999999997</v>
      </c>
      <c r="F101" s="179">
        <f>_xlfn.IFNA(IF($C101 &gt; "2023-24", INDEX(PR24_after_overrides!$D$3:$AU$128, MATCH('Stata dataset (nominal)'!$A101, PR24_after_overrides!$A$3:$A$128, 0), MATCH('Stata dataset (nominal)'!F$1, PR24_after_overrides!$D$2:$AU$2, 0)), INDEX('Cyclical_after overrides'!$A$1:$BD$245,MATCH('Stata dataset (nominal)'!$A101,'Cyclical_after overrides'!$A$1:$A$245,0),MATCH('Stata dataset (nominal)'!F$1,'Cyclical_after overrides'!$A$1:$BD$1,0))), "")</f>
        <v>5.7720000000000002</v>
      </c>
      <c r="G101" s="179">
        <f>_xlfn.IFNA(IF($C101 &gt; "2023-24", INDEX(PR24_after_overrides!$D$3:$AU$128, MATCH('Stata dataset (nominal)'!$A101, PR24_after_overrides!$A$3:$A$128, 0), MATCH('Stata dataset (nominal)'!G$1, PR24_after_overrides!$D$2:$AU$2, 0)), INDEX('Cyclical_after overrides'!$A$1:$BD$245,MATCH('Stata dataset (nominal)'!$A101,'Cyclical_after overrides'!$A$1:$A$245,0),MATCH('Stata dataset (nominal)'!G$1,'Cyclical_after overrides'!$A$1:$BD$1,0))), "")</f>
        <v>24.72</v>
      </c>
      <c r="H101" s="179">
        <f>_xlfn.IFNA(IF($C101 &gt; "2023-24", INDEX(PR24_after_overrides!$D$3:$AU$128, MATCH('Stata dataset (nominal)'!$A101, PR24_after_overrides!$A$3:$A$128, 0), MATCH('Stata dataset (nominal)'!H$1, PR24_after_overrides!$D$2:$AU$2, 0)), INDEX('Cyclical_after overrides'!$A$1:$BD$245,MATCH('Stata dataset (nominal)'!$A101,'Cyclical_after overrides'!$A$1:$A$245,0),MATCH('Stata dataset (nominal)'!H$1,'Cyclical_after overrides'!$A$1:$BD$1,0))), "")</f>
        <v>4.8090000000000002</v>
      </c>
      <c r="I101" s="179">
        <f>_xlfn.IFNA(IF($C101 &gt; "2023-24", INDEX(PR24_after_overrides!$D$3:$AU$128, MATCH('Stata dataset (nominal)'!$A101, PR24_after_overrides!$A$3:$A$128, 0), MATCH('Stata dataset (nominal)'!I$1, PR24_after_overrides!$D$2:$AU$2, 0)), INDEX('Cyclical_after overrides'!$A$1:$BD$245,MATCH('Stata dataset (nominal)'!$A101,'Cyclical_after overrides'!$A$1:$A$245,0),MATCH('Stata dataset (nominal)'!I$1,'Cyclical_after overrides'!$A$1:$BD$1,0))), "")</f>
        <v>22.853999999999999</v>
      </c>
      <c r="J101" s="179" t="str">
        <f>_xlfn.IFNA(IF($C101 &gt; "2023-24", INDEX(PR24_after_overrides!$D$3:$AU$128, MATCH('Stata dataset (nominal)'!$A101, PR24_after_overrides!$A$3:$A$128, 0), MATCH('Stata dataset (nominal)'!J$1, PR24_after_overrides!$D$2:$AU$2, 0)), INDEX('Cyclical_after overrides'!$A$1:$BD$245,MATCH('Stata dataset (nominal)'!$A101,'Cyclical_after overrides'!$A$1:$A$245,0),MATCH('Stata dataset (nominal)'!J$1,'Cyclical_after overrides'!$A$1:$BD$1,0))), "")</f>
        <v/>
      </c>
      <c r="K101" s="179" t="str">
        <f>_xlfn.IFNA(IF($C101 &gt; "2023-24", INDEX(PR24_after_overrides!$D$3:$AU$128, MATCH('Stata dataset (nominal)'!$A101, PR24_after_overrides!$A$3:$A$128, 0), MATCH('Stata dataset (nominal)'!K$1, PR24_after_overrides!$D$2:$AU$2, 0)), INDEX('Cyclical_after overrides'!$A$1:$BD$245,MATCH('Stata dataset (nominal)'!$A101,'Cyclical_after overrides'!$A$1:$A$245,0),MATCH('Stata dataset (nominal)'!K$1,'Cyclical_after overrides'!$A$1:$BD$1,0))), "")</f>
        <v/>
      </c>
      <c r="L101" s="179">
        <f>_xlfn.IFNA(IF($C101 &gt; "2023-24", INDEX(PR24_after_overrides!$D$3:$AU$128, MATCH('Stata dataset (nominal)'!$A101, PR24_after_overrides!$A$3:$A$128, 0), MATCH('Stata dataset (nominal)'!L$1, PR24_after_overrides!$D$2:$AU$2, 0)), INDEX('Cyclical_after overrides'!$A$1:$BD$245,MATCH('Stata dataset (nominal)'!$A101,'Cyclical_after overrides'!$A$1:$A$245,0),MATCH('Stata dataset (nominal)'!L$1,'Cyclical_after overrides'!$A$1:$BD$1,0))), "")</f>
        <v>0</v>
      </c>
      <c r="M101" s="179">
        <f>_xlfn.IFNA(IF($C101 &gt; "2023-24", INDEX(PR24_after_overrides!$D$3:$AU$128, MATCH('Stata dataset (nominal)'!$A101, PR24_after_overrides!$A$3:$A$128, 0), MATCH('Stata dataset (nominal)'!M$1, PR24_after_overrides!$D$2:$AU$2, 0)), INDEX('Cyclical_after overrides'!$A$1:$BD$245,MATCH('Stata dataset (nominal)'!$A101,'Cyclical_after overrides'!$A$1:$A$245,0),MATCH('Stata dataset (nominal)'!M$1,'Cyclical_after overrides'!$A$1:$BD$1,0))), "")</f>
        <v>8.3249999999999993</v>
      </c>
      <c r="N101" s="179" t="str">
        <f>_xlfn.IFNA(IF($C101 &gt; "2023-24", INDEX(PR24_after_overrides!$D$3:$AU$128, MATCH('Stata dataset (nominal)'!$A101, PR24_after_overrides!$A$3:$A$128, 0), MATCH('Stata dataset (nominal)'!N$1, PR24_after_overrides!$D$2:$AU$2, 0)), INDEX('Cyclical_after overrides'!$A$1:$BD$245,MATCH('Stata dataset (nominal)'!$A101,'Cyclical_after overrides'!$A$1:$A$245,0),MATCH('Stata dataset (nominal)'!N$1,'Cyclical_after overrides'!$A$1:$BD$1,0))), "")</f>
        <v/>
      </c>
      <c r="O101" s="179">
        <f>_xlfn.IFNA(IF($C101 &gt; "2023-24", INDEX(PR24_after_overrides!$D$3:$AU$128, MATCH('Stata dataset (nominal)'!$A101, PR24_after_overrides!$A$3:$A$128, 0), MATCH('Stata dataset (nominal)'!O$1, PR24_after_overrides!$D$2:$AU$2, 0)), INDEX('Cyclical_after overrides'!$A$1:$BD$245,MATCH('Stata dataset (nominal)'!$A101,'Cyclical_after overrides'!$A$1:$A$245,0),MATCH('Stata dataset (nominal)'!O$1,'Cyclical_after overrides'!$A$1:$BD$1,0))), "")</f>
        <v>135.79249999999999</v>
      </c>
      <c r="P101" s="179">
        <f>_xlfn.IFNA(IF($C101 &gt; "2023-24", INDEX(PR24_after_overrides!$D$3:$AU$128, MATCH('Stata dataset (nominal)'!$A101, PR24_after_overrides!$A$3:$A$128, 0), MATCH('Stata dataset (nominal)'!P$1, PR24_after_overrides!$D$2:$AU$2, 0)), INDEX('Cyclical_after overrides'!$A$1:$BD$245,MATCH('Stata dataset (nominal)'!$A101,'Cyclical_after overrides'!$A$1:$A$245,0),MATCH('Stata dataset (nominal)'!P$1,'Cyclical_after overrides'!$A$1:$BD$1,0))), "")</f>
        <v>440.577</v>
      </c>
      <c r="Q101" s="179">
        <f>_xlfn.IFNA(IF($C101 &gt; "2023-24", INDEX(PR24_after_overrides!$D$3:$AU$128, MATCH('Stata dataset (nominal)'!$A101, PR24_after_overrides!$A$3:$A$128, 0), MATCH('Stata dataset (nominal)'!Q$1, PR24_after_overrides!$D$2:$AU$2, 0)), INDEX('Cyclical_after overrides'!$A$1:$BD$245,MATCH('Stata dataset (nominal)'!$A101,'Cyclical_after overrides'!$A$1:$A$245,0),MATCH('Stata dataset (nominal)'!Q$1,'Cyclical_after overrides'!$A$1:$BD$1,0))), "")</f>
        <v>1617.9311666666699</v>
      </c>
      <c r="R101" s="179">
        <f>_xlfn.IFNA(IF($C101 &gt; "2023-24", INDEX(PR24_after_overrides!$D$3:$AU$128, MATCH('Stata dataset (nominal)'!$A101, PR24_after_overrides!$A$3:$A$128, 0), MATCH('Stata dataset (nominal)'!R$1, PR24_after_overrides!$D$2:$AU$2, 0)), INDEX('Cyclical_after overrides'!$A$1:$BD$245,MATCH('Stata dataset (nominal)'!$A101,'Cyclical_after overrides'!$A$1:$A$245,0),MATCH('Stata dataset (nominal)'!R$1,'Cyclical_after overrides'!$A$1:$BD$1,0))), "")</f>
        <v>129.642333333333</v>
      </c>
      <c r="S101" s="179">
        <f>_xlfn.IFNA(IF($C101 &gt; "2023-24", INDEX(PR24_after_overrides!$D$3:$AU$128, MATCH('Stata dataset (nominal)'!$A101, PR24_after_overrides!$A$3:$A$128, 0), MATCH('Stata dataset (nominal)'!S$1, PR24_after_overrides!$D$2:$AU$2, 0)), INDEX('Cyclical_after overrides'!$A$1:$BD$245,MATCH('Stata dataset (nominal)'!$A101,'Cyclical_after overrides'!$A$1:$A$245,0),MATCH('Stata dataset (nominal)'!S$1,'Cyclical_after overrides'!$A$1:$BD$1,0))), "")</f>
        <v>293.83300000000003</v>
      </c>
      <c r="T101" s="179">
        <f>_xlfn.IFNA(IF($C101 &gt; "2023-24", INDEX(PR24_after_overrides!$D$3:$AU$128, MATCH('Stata dataset (nominal)'!$A101, PR24_after_overrides!$A$3:$A$128, 0), MATCH('Stata dataset (nominal)'!T$1, PR24_after_overrides!$D$2:$AU$2, 0)), INDEX('Cyclical_after overrides'!$A$1:$BD$245,MATCH('Stata dataset (nominal)'!$A101,'Cyclical_after overrides'!$A$1:$A$245,0),MATCH('Stata dataset (nominal)'!T$1,'Cyclical_after overrides'!$A$1:$BD$1,0))), "")</f>
        <v>1369.5585000000001</v>
      </c>
      <c r="U101" s="179">
        <f>_xlfn.IFNA(IF($C101 &gt; "2023-24", INDEX(PR24_after_overrides!$D$3:$AU$128, MATCH('Stata dataset (nominal)'!$A101, PR24_after_overrides!$A$3:$A$128, 0), MATCH('Stata dataset (nominal)'!U$1, PR24_after_overrides!$D$2:$AU$2, 0)), INDEX('Cyclical_after overrides'!$A$1:$BD$245,MATCH('Stata dataset (nominal)'!$A101,'Cyclical_after overrides'!$A$1:$A$245,0),MATCH('Stata dataset (nominal)'!U$1,'Cyclical_after overrides'!$A$1:$BD$1,0))), "")</f>
        <v>25.474439922511671</v>
      </c>
      <c r="V101" s="179">
        <f>_xlfn.IFNA(IF($C101 &gt; "2023-24", INDEX(PR24_after_overrides!$D$3:$AU$128, MATCH('Stata dataset (nominal)'!$A101, PR24_after_overrides!$A$3:$A$128, 0), MATCH('Stata dataset (nominal)'!V$1, PR24_after_overrides!$D$2:$AU$2, 0)), INDEX('Cyclical_after overrides'!$A$1:$BD$245,MATCH('Stata dataset (nominal)'!$A101,'Cyclical_after overrides'!$A$1:$A$245,0),MATCH('Stata dataset (nominal)'!V$1,'Cyclical_after overrides'!$A$1:$BD$1,0))), "")</f>
        <v>136.09609628710302</v>
      </c>
      <c r="W101" s="179">
        <f>_xlfn.IFNA(IF($C101 &gt; "2023-24", INDEX(PR24_after_overrides!$D$3:$AU$128, MATCH('Stata dataset (nominal)'!$A101, PR24_after_overrides!$A$3:$A$128, 0), MATCH('Stata dataset (nominal)'!W$1, PR24_after_overrides!$D$2:$AU$2, 0)), INDEX('Cyclical_after overrides'!$A$1:$BD$245,MATCH('Stata dataset (nominal)'!$A101,'Cyclical_after overrides'!$A$1:$A$245,0),MATCH('Stata dataset (nominal)'!W$1,'Cyclical_after overrides'!$A$1:$BD$1,0))), "")</f>
        <v>2.1963741833790746</v>
      </c>
      <c r="X101" s="179">
        <f>_xlfn.IFNA(IF($C101 &gt; "2023-24", INDEX(PR24_after_overrides!$D$3:$AU$128, MATCH('Stata dataset (nominal)'!$A101, PR24_after_overrides!$A$3:$A$128, 0), MATCH('Stata dataset (nominal)'!X$1, PR24_after_overrides!$D$2:$AU$2, 0)), INDEX('Cyclical_after overrides'!$A$1:$BD$245,MATCH('Stata dataset (nominal)'!$A101,'Cyclical_after overrides'!$A$1:$A$245,0),MATCH('Stata dataset (nominal)'!X$1,'Cyclical_after overrides'!$A$1:$BD$1,0))), "")</f>
        <v>12.891845833485201</v>
      </c>
      <c r="Y101" s="179">
        <f>_xlfn.IFNA(IF($C101 &gt; "2023-24", INDEX(PR24_after_overrides!$D$3:$AU$128, MATCH('Stata dataset (nominal)'!$A101, PR24_after_overrides!$A$3:$A$128, 0), MATCH('Stata dataset (nominal)'!Y$1, PR24_after_overrides!$D$2:$AU$2, 0)), INDEX('Cyclical_after overrides'!$A$1:$BD$245,MATCH('Stata dataset (nominal)'!$A101,'Cyclical_after overrides'!$A$1:$A$245,0),MATCH('Stata dataset (nominal)'!Y$1,'Cyclical_after overrides'!$A$1:$BD$1,0))), "")</f>
        <v>15.621386413153278</v>
      </c>
      <c r="Z101" s="179">
        <f>_xlfn.IFNA(IF($C101 &gt; "2023-24", INDEX(PR24_after_overrides!$D$3:$AU$128, MATCH('Stata dataset (nominal)'!$A101, PR24_after_overrides!$A$3:$A$128, 0), MATCH('Stata dataset (nominal)'!Z$1, PR24_after_overrides!$D$2:$AU$2, 0)), INDEX('Cyclical_after overrides'!$A$1:$BD$245,MATCH('Stata dataset (nominal)'!$A101,'Cyclical_after overrides'!$A$1:$A$245,0),MATCH('Stata dataset (nominal)'!Z$1,'Cyclical_after overrides'!$A$1:$BD$1,0))), "")</f>
        <v>14.350152506870581</v>
      </c>
      <c r="AA101" s="179">
        <f>_xlfn.IFNA(IF($C101 &gt; "2023-24", INDEX(PR24_after_overrides!$D$3:$AU$128, MATCH('Stata dataset (nominal)'!$A101, PR24_after_overrides!$A$3:$A$128, 0), MATCH('Stata dataset (nominal)'!AA$1, PR24_after_overrides!$D$2:$AU$2, 0)), INDEX('Cyclical_after overrides'!$A$1:$BD$245,MATCH('Stata dataset (nominal)'!$A101,'Cyclical_after overrides'!$A$1:$A$245,0),MATCH('Stata dataset (nominal)'!AA$1,'Cyclical_after overrides'!$A$1:$BD$1,0))), "")</f>
        <v>1212.8990000000001</v>
      </c>
      <c r="AB101" s="179">
        <f>INDEX(Depreciation!$U$5:$U$318, MATCH('Stata dataset (nominal)'!$A101, Depreciation!$A$5:$A$318, 0))</f>
        <v>7.5660000000000007</v>
      </c>
      <c r="AC101" s="180">
        <f t="shared" si="2"/>
        <v>4.2900198005014891</v>
      </c>
      <c r="AD101" s="72">
        <f>INDEX(Recharges!$V$5:$V$318, MATCH('Stata dataset (nominal)'!$A101, Recharges!$A$5:$A$318, 0))</f>
        <v>8.4385388435787831</v>
      </c>
    </row>
    <row r="102" spans="1:30" x14ac:dyDescent="0.4">
      <c r="A102" s="160" t="str">
        <f t="shared" si="0"/>
        <v>SWT14</v>
      </c>
      <c r="B102" s="160" t="s">
        <v>325</v>
      </c>
      <c r="C102" s="160" t="s">
        <v>243</v>
      </c>
      <c r="D102" s="179">
        <f>_xlfn.IFNA(IF($C102 &gt; "2023-24", INDEX(PR24_after_overrides!$D$3:$AU$128, MATCH('Stata dataset (nominal)'!$A102, PR24_after_overrides!$A$3:$A$128, 0), MATCH('Stata dataset (nominal)'!D$1, PR24_after_overrides!$D$2:$AU$2, 0)), INDEX('Cyclical_after overrides'!$A$1:$BD$245,MATCH('Stata dataset (nominal)'!$A102,'Cyclical_after overrides'!$A$1:$A$245,0),MATCH('Stata dataset (nominal)'!D$1,'Cyclical_after overrides'!$A$1:$BD$1,0))), "")</f>
        <v>1.24788708586883</v>
      </c>
      <c r="E102" s="179">
        <f>_xlfn.IFNA(IF($C102 &gt; "2023-24", INDEX(PR24_after_overrides!$D$3:$AU$128, MATCH('Stata dataset (nominal)'!$A102, PR24_after_overrides!$A$3:$A$128, 0), MATCH('Stata dataset (nominal)'!E$1, PR24_after_overrides!$D$2:$AU$2, 0)), INDEX('Cyclical_after overrides'!$A$1:$BD$245,MATCH('Stata dataset (nominal)'!$A102,'Cyclical_after overrides'!$A$1:$A$245,0),MATCH('Stata dataset (nominal)'!E$1,'Cyclical_after overrides'!$A$1:$BD$1,0))), "")</f>
        <v>8.1</v>
      </c>
      <c r="F102" s="179">
        <f>_xlfn.IFNA(IF($C102 &gt; "2023-24", INDEX(PR24_after_overrides!$D$3:$AU$128, MATCH('Stata dataset (nominal)'!$A102, PR24_after_overrides!$A$3:$A$128, 0), MATCH('Stata dataset (nominal)'!F$1, PR24_after_overrides!$D$2:$AU$2, 0)), INDEX('Cyclical_after overrides'!$A$1:$BD$245,MATCH('Stata dataset (nominal)'!$A102,'Cyclical_after overrides'!$A$1:$A$245,0),MATCH('Stata dataset (nominal)'!F$1,'Cyclical_after overrides'!$A$1:$BD$1,0))), "")</f>
        <v>1.2</v>
      </c>
      <c r="G102" s="179">
        <f>_xlfn.IFNA(IF($C102 &gt; "2023-24", INDEX(PR24_after_overrides!$D$3:$AU$128, MATCH('Stata dataset (nominal)'!$A102, PR24_after_overrides!$A$3:$A$128, 0), MATCH('Stata dataset (nominal)'!G$1, PR24_after_overrides!$D$2:$AU$2, 0)), INDEX('Cyclical_after overrides'!$A$1:$BD$245,MATCH('Stata dataset (nominal)'!$A102,'Cyclical_after overrides'!$A$1:$A$245,0),MATCH('Stata dataset (nominal)'!G$1,'Cyclical_after overrides'!$A$1:$BD$1,0))), "")</f>
        <v>15.6</v>
      </c>
      <c r="H102" s="179">
        <f>_xlfn.IFNA(IF($C102 &gt; "2023-24", INDEX(PR24_after_overrides!$D$3:$AU$128, MATCH('Stata dataset (nominal)'!$A102, PR24_after_overrides!$A$3:$A$128, 0), MATCH('Stata dataset (nominal)'!H$1, PR24_after_overrides!$D$2:$AU$2, 0)), INDEX('Cyclical_after overrides'!$A$1:$BD$245,MATCH('Stata dataset (nominal)'!$A102,'Cyclical_after overrides'!$A$1:$A$245,0),MATCH('Stata dataset (nominal)'!H$1,'Cyclical_after overrides'!$A$1:$BD$1,0))), "")</f>
        <v>1.2</v>
      </c>
      <c r="I102" s="179">
        <f>_xlfn.IFNA(IF($C102 &gt; "2023-24", INDEX(PR24_after_overrides!$D$3:$AU$128, MATCH('Stata dataset (nominal)'!$A102, PR24_after_overrides!$A$3:$A$128, 0), MATCH('Stata dataset (nominal)'!I$1, PR24_after_overrides!$D$2:$AU$2, 0)), INDEX('Cyclical_after overrides'!$A$1:$BD$245,MATCH('Stata dataset (nominal)'!$A102,'Cyclical_after overrides'!$A$1:$A$245,0),MATCH('Stata dataset (nominal)'!I$1,'Cyclical_after overrides'!$A$1:$BD$1,0))), "")</f>
        <v>2.9</v>
      </c>
      <c r="J102" s="179">
        <f>_xlfn.IFNA(IF($C102 &gt; "2023-24", INDEX(PR24_after_overrides!$D$3:$AU$128, MATCH('Stata dataset (nominal)'!$A102, PR24_after_overrides!$A$3:$A$128, 0), MATCH('Stata dataset (nominal)'!J$1, PR24_after_overrides!$D$2:$AU$2, 0)), INDEX('Cyclical_after overrides'!$A$1:$BD$245,MATCH('Stata dataset (nominal)'!$A102,'Cyclical_after overrides'!$A$1:$A$245,0),MATCH('Stata dataset (nominal)'!J$1,'Cyclical_after overrides'!$A$1:$BD$1,0))), "")</f>
        <v>0.1</v>
      </c>
      <c r="K102" s="179">
        <f>_xlfn.IFNA(IF($C102 &gt; "2023-24", INDEX(PR24_after_overrides!$D$3:$AU$128, MATCH('Stata dataset (nominal)'!$A102, PR24_after_overrides!$A$3:$A$128, 0), MATCH('Stata dataset (nominal)'!K$1, PR24_after_overrides!$D$2:$AU$2, 0)), INDEX('Cyclical_after overrides'!$A$1:$BD$245,MATCH('Stata dataset (nominal)'!$A102,'Cyclical_after overrides'!$A$1:$A$245,0),MATCH('Stata dataset (nominal)'!K$1,'Cyclical_after overrides'!$A$1:$BD$1,0))), "")</f>
        <v>0</v>
      </c>
      <c r="L102" s="179">
        <f>_xlfn.IFNA(IF($C102 &gt; "2023-24", INDEX(PR24_after_overrides!$D$3:$AU$128, MATCH('Stata dataset (nominal)'!$A102, PR24_after_overrides!$A$3:$A$128, 0), MATCH('Stata dataset (nominal)'!L$1, PR24_after_overrides!$D$2:$AU$2, 0)), INDEX('Cyclical_after overrides'!$A$1:$BD$245,MATCH('Stata dataset (nominal)'!$A102,'Cyclical_after overrides'!$A$1:$A$245,0),MATCH('Stata dataset (nominal)'!L$1,'Cyclical_after overrides'!$A$1:$BD$1,0))), "")</f>
        <v>0</v>
      </c>
      <c r="M102" s="179">
        <f>_xlfn.IFNA(IF($C102 &gt; "2023-24", INDEX(PR24_after_overrides!$D$3:$AU$128, MATCH('Stata dataset (nominal)'!$A102, PR24_after_overrides!$A$3:$A$128, 0), MATCH('Stata dataset (nominal)'!M$1, PR24_after_overrides!$D$2:$AU$2, 0)), INDEX('Cyclical_after overrides'!$A$1:$BD$245,MATCH('Stata dataset (nominal)'!$A102,'Cyclical_after overrides'!$A$1:$A$245,0),MATCH('Stata dataset (nominal)'!M$1,'Cyclical_after overrides'!$A$1:$BD$1,0))), "")</f>
        <v>0</v>
      </c>
      <c r="N102" s="179" t="str">
        <f>_xlfn.IFNA(IF($C102 &gt; "2023-24", INDEX(PR24_after_overrides!$D$3:$AU$128, MATCH('Stata dataset (nominal)'!$A102, PR24_after_overrides!$A$3:$A$128, 0), MATCH('Stata dataset (nominal)'!N$1, PR24_after_overrides!$D$2:$AU$2, 0)), INDEX('Cyclical_after overrides'!$A$1:$BD$245,MATCH('Stata dataset (nominal)'!$A102,'Cyclical_after overrides'!$A$1:$A$245,0),MATCH('Stata dataset (nominal)'!N$1,'Cyclical_after overrides'!$A$1:$BD$1,0))), "")</f>
        <v/>
      </c>
      <c r="O102" s="179">
        <f>_xlfn.IFNA(IF($C102 &gt; "2023-24", INDEX(PR24_after_overrides!$D$3:$AU$128, MATCH('Stata dataset (nominal)'!$A102, PR24_after_overrides!$A$3:$A$128, 0), MATCH('Stata dataset (nominal)'!O$1, PR24_after_overrides!$D$2:$AU$2, 0)), INDEX('Cyclical_after overrides'!$A$1:$BD$245,MATCH('Stata dataset (nominal)'!$A102,'Cyclical_after overrides'!$A$1:$A$245,0),MATCH('Stata dataset (nominal)'!O$1,'Cyclical_after overrides'!$A$1:$BD$1,0))), "")</f>
        <v>32.115000000000002</v>
      </c>
      <c r="P102" s="179">
        <f>_xlfn.IFNA(IF($C102 &gt; "2023-24", INDEX(PR24_after_overrides!$D$3:$AU$128, MATCH('Stata dataset (nominal)'!$A102, PR24_after_overrides!$A$3:$A$128, 0), MATCH('Stata dataset (nominal)'!P$1, PR24_after_overrides!$D$2:$AU$2, 0)), INDEX('Cyclical_after overrides'!$A$1:$BD$245,MATCH('Stata dataset (nominal)'!$A102,'Cyclical_after overrides'!$A$1:$A$245,0),MATCH('Stata dataset (nominal)'!P$1,'Cyclical_after overrides'!$A$1:$BD$1,0))), "")</f>
        <v>2.512</v>
      </c>
      <c r="Q102" s="179">
        <f>_xlfn.IFNA(IF($C102 &gt; "2023-24", INDEX(PR24_after_overrides!$D$3:$AU$128, MATCH('Stata dataset (nominal)'!$A102, PR24_after_overrides!$A$3:$A$128, 0), MATCH('Stata dataset (nominal)'!Q$1, PR24_after_overrides!$D$2:$AU$2, 0)), INDEX('Cyclical_after overrides'!$A$1:$BD$245,MATCH('Stata dataset (nominal)'!$A102,'Cyclical_after overrides'!$A$1:$A$245,0),MATCH('Stata dataset (nominal)'!Q$1,'Cyclical_after overrides'!$A$1:$BD$1,0))), "")</f>
        <v>137.31</v>
      </c>
      <c r="R102" s="179">
        <f>_xlfn.IFNA(IF($C102 &gt; "2023-24", INDEX(PR24_after_overrides!$D$3:$AU$128, MATCH('Stata dataset (nominal)'!$A102, PR24_after_overrides!$A$3:$A$128, 0), MATCH('Stata dataset (nominal)'!R$1, PR24_after_overrides!$D$2:$AU$2, 0)), INDEX('Cyclical_after overrides'!$A$1:$BD$245,MATCH('Stata dataset (nominal)'!$A102,'Cyclical_after overrides'!$A$1:$A$245,0),MATCH('Stata dataset (nominal)'!R$1,'Cyclical_after overrides'!$A$1:$BD$1,0))), "")</f>
        <v>27.384</v>
      </c>
      <c r="S102" s="179">
        <f>_xlfn.IFNA(IF($C102 &gt; "2023-24", INDEX(PR24_after_overrides!$D$3:$AU$128, MATCH('Stata dataset (nominal)'!$A102, PR24_after_overrides!$A$3:$A$128, 0), MATCH('Stata dataset (nominal)'!S$1, PR24_after_overrides!$D$2:$AU$2, 0)), INDEX('Cyclical_after overrides'!$A$1:$BD$245,MATCH('Stata dataset (nominal)'!$A102,'Cyclical_after overrides'!$A$1:$A$245,0),MATCH('Stata dataset (nominal)'!S$1,'Cyclical_after overrides'!$A$1:$BD$1,0))), "")</f>
        <v>2.089</v>
      </c>
      <c r="T102" s="179">
        <f>_xlfn.IFNA(IF($C102 &gt; "2023-24", INDEX(PR24_after_overrides!$D$3:$AU$128, MATCH('Stata dataset (nominal)'!$A102, PR24_after_overrides!$A$3:$A$128, 0), MATCH('Stata dataset (nominal)'!T$1, PR24_after_overrides!$D$2:$AU$2, 0)), INDEX('Cyclical_after overrides'!$A$1:$BD$245,MATCH('Stata dataset (nominal)'!$A102,'Cyclical_after overrides'!$A$1:$A$245,0),MATCH('Stata dataset (nominal)'!T$1,'Cyclical_after overrides'!$A$1:$BD$1,0))), "")</f>
        <v>514.22400000000005</v>
      </c>
      <c r="U102" s="179">
        <f>_xlfn.IFNA(IF($C102 &gt; "2023-24", INDEX(PR24_after_overrides!$D$3:$AU$128, MATCH('Stata dataset (nominal)'!$A102, PR24_after_overrides!$A$3:$A$128, 0), MATCH('Stata dataset (nominal)'!U$1, PR24_after_overrides!$D$2:$AU$2, 0)), INDEX('Cyclical_after overrides'!$A$1:$BD$245,MATCH('Stata dataset (nominal)'!$A102,'Cyclical_after overrides'!$A$1:$A$245,0),MATCH('Stata dataset (nominal)'!U$1,'Cyclical_after overrides'!$A$1:$BD$1,0))), "")</f>
        <v>21.560837848844542</v>
      </c>
      <c r="V102" s="179">
        <f>_xlfn.IFNA(IF($C102 &gt; "2023-24", INDEX(PR24_after_overrides!$D$3:$AU$128, MATCH('Stata dataset (nominal)'!$A102, PR24_after_overrides!$A$3:$A$128, 0), MATCH('Stata dataset (nominal)'!V$1, PR24_after_overrides!$D$2:$AU$2, 0)), INDEX('Cyclical_after overrides'!$A$1:$BD$245,MATCH('Stata dataset (nominal)'!$A102,'Cyclical_after overrides'!$A$1:$A$245,0),MATCH('Stata dataset (nominal)'!V$1,'Cyclical_after overrides'!$A$1:$BD$1,0))), "")</f>
        <v>143.33092184332969</v>
      </c>
      <c r="W102" s="179">
        <f>_xlfn.IFNA(IF($C102 &gt; "2023-24", INDEX(PR24_after_overrides!$D$3:$AU$128, MATCH('Stata dataset (nominal)'!$A102, PR24_after_overrides!$A$3:$A$128, 0), MATCH('Stata dataset (nominal)'!W$1, PR24_after_overrides!$D$2:$AU$2, 0)), INDEX('Cyclical_after overrides'!$A$1:$BD$245,MATCH('Stata dataset (nominal)'!$A102,'Cyclical_after overrides'!$A$1:$A$245,0),MATCH('Stata dataset (nominal)'!W$1,'Cyclical_after overrides'!$A$1:$BD$1,0))), "")</f>
        <v>1.7550751868314518</v>
      </c>
      <c r="X102" s="179">
        <f>_xlfn.IFNA(IF($C102 &gt; "2023-24", INDEX(PR24_after_overrides!$D$3:$AU$128, MATCH('Stata dataset (nominal)'!$A102, PR24_after_overrides!$A$3:$A$128, 0), MATCH('Stata dataset (nominal)'!X$1, PR24_after_overrides!$D$2:$AU$2, 0)), INDEX('Cyclical_after overrides'!$A$1:$BD$245,MATCH('Stata dataset (nominal)'!$A102,'Cyclical_after overrides'!$A$1:$A$245,0),MATCH('Stata dataset (nominal)'!X$1,'Cyclical_after overrides'!$A$1:$BD$1,0))), "")</f>
        <v>10.128592934259743</v>
      </c>
      <c r="Y102" s="179">
        <f>_xlfn.IFNA(IF($C102 &gt; "2023-24", INDEX(PR24_after_overrides!$D$3:$AU$128, MATCH('Stata dataset (nominal)'!$A102, PR24_after_overrides!$A$3:$A$128, 0), MATCH('Stata dataset (nominal)'!Y$1, PR24_after_overrides!$D$2:$AU$2, 0)), INDEX('Cyclical_after overrides'!$A$1:$BD$245,MATCH('Stata dataset (nominal)'!$A102,'Cyclical_after overrides'!$A$1:$A$245,0),MATCH('Stata dataset (nominal)'!Y$1,'Cyclical_after overrides'!$A$1:$BD$1,0))), "")</f>
        <v>13.392561352891541</v>
      </c>
      <c r="Z102" s="179">
        <f>_xlfn.IFNA(IF($C102 &gt; "2023-24", INDEX(PR24_after_overrides!$D$3:$AU$128, MATCH('Stata dataset (nominal)'!$A102, PR24_after_overrides!$A$3:$A$128, 0), MATCH('Stata dataset (nominal)'!Z$1, PR24_after_overrides!$D$2:$AU$2, 0)), INDEX('Cyclical_after overrides'!$A$1:$BD$245,MATCH('Stata dataset (nominal)'!$A102,'Cyclical_after overrides'!$A$1:$A$245,0),MATCH('Stata dataset (nominal)'!Z$1,'Cyclical_after overrides'!$A$1:$BD$1,0))), "")</f>
        <v>13.392561352891541</v>
      </c>
      <c r="AA102" s="179">
        <f>_xlfn.IFNA(IF($C102 &gt; "2023-24", INDEX(PR24_after_overrides!$D$3:$AU$128, MATCH('Stata dataset (nominal)'!$A102, PR24_after_overrides!$A$3:$A$128, 0), MATCH('Stata dataset (nominal)'!AA$1, PR24_after_overrides!$D$2:$AU$2, 0)), INDEX('Cyclical_after overrides'!$A$1:$BD$245,MATCH('Stata dataset (nominal)'!$A102,'Cyclical_after overrides'!$A$1:$A$245,0),MATCH('Stata dataset (nominal)'!AA$1,'Cyclical_after overrides'!$A$1:$BD$1,0))), "")</f>
        <v>394.69469404659202</v>
      </c>
      <c r="AB102" s="179">
        <f>INDEX(Depreciation!$U$5:$U$318, MATCH('Stata dataset (nominal)'!$A102, Depreciation!$A$5:$A$318, 0))</f>
        <v>1.5947165210832512</v>
      </c>
      <c r="AC102" s="180">
        <f t="shared" si="2"/>
        <v>1.4376081781543626</v>
      </c>
      <c r="AD102" s="72">
        <f>INDEX(Recharges!$V$5:$V$318, MATCH('Stata dataset (nominal)'!$A102, Recharges!$A$5:$A$318, 0))</f>
        <v>0</v>
      </c>
    </row>
    <row r="103" spans="1:30" x14ac:dyDescent="0.4">
      <c r="A103" s="160" t="str">
        <f t="shared" si="0"/>
        <v>SWT15</v>
      </c>
      <c r="B103" s="160" t="s">
        <v>325</v>
      </c>
      <c r="C103" s="160" t="s">
        <v>245</v>
      </c>
      <c r="D103" s="179">
        <f>_xlfn.IFNA(IF($C103 &gt; "2023-24", INDEX(PR24_after_overrides!$D$3:$AU$128, MATCH('Stata dataset (nominal)'!$A103, PR24_after_overrides!$A$3:$A$128, 0), MATCH('Stata dataset (nominal)'!D$1, PR24_after_overrides!$D$2:$AU$2, 0)), INDEX('Cyclical_after overrides'!$A$1:$BD$245,MATCH('Stata dataset (nominal)'!$A103,'Cyclical_after overrides'!$A$1:$A$245,0),MATCH('Stata dataset (nominal)'!D$1,'Cyclical_after overrides'!$A$1:$BD$1,0))), "")</f>
        <v>1.2338096431854266</v>
      </c>
      <c r="E103" s="179">
        <f>_xlfn.IFNA(IF($C103 &gt; "2023-24", INDEX(PR24_after_overrides!$D$3:$AU$128, MATCH('Stata dataset (nominal)'!$A103, PR24_after_overrides!$A$3:$A$128, 0), MATCH('Stata dataset (nominal)'!E$1, PR24_after_overrides!$D$2:$AU$2, 0)), INDEX('Cyclical_after overrides'!$A$1:$BD$245,MATCH('Stata dataset (nominal)'!$A103,'Cyclical_after overrides'!$A$1:$A$245,0),MATCH('Stata dataset (nominal)'!E$1,'Cyclical_after overrides'!$A$1:$BD$1,0))), "")</f>
        <v>8.9489999999999998</v>
      </c>
      <c r="F103" s="179">
        <f>_xlfn.IFNA(IF($C103 &gt; "2023-24", INDEX(PR24_after_overrides!$D$3:$AU$128, MATCH('Stata dataset (nominal)'!$A103, PR24_after_overrides!$A$3:$A$128, 0), MATCH('Stata dataset (nominal)'!F$1, PR24_after_overrides!$D$2:$AU$2, 0)), INDEX('Cyclical_after overrides'!$A$1:$BD$245,MATCH('Stata dataset (nominal)'!$A103,'Cyclical_after overrides'!$A$1:$A$245,0),MATCH('Stata dataset (nominal)'!F$1,'Cyclical_after overrides'!$A$1:$BD$1,0))), "")</f>
        <v>0.78300000000000003</v>
      </c>
      <c r="G103" s="179">
        <f>_xlfn.IFNA(IF($C103 &gt; "2023-24", INDEX(PR24_after_overrides!$D$3:$AU$128, MATCH('Stata dataset (nominal)'!$A103, PR24_after_overrides!$A$3:$A$128, 0), MATCH('Stata dataset (nominal)'!G$1, PR24_after_overrides!$D$2:$AU$2, 0)), INDEX('Cyclical_after overrides'!$A$1:$BD$245,MATCH('Stata dataset (nominal)'!$A103,'Cyclical_after overrides'!$A$1:$A$245,0),MATCH('Stata dataset (nominal)'!G$1,'Cyclical_after overrides'!$A$1:$BD$1,0))), "")</f>
        <v>15.34</v>
      </c>
      <c r="H103" s="179">
        <f>_xlfn.IFNA(IF($C103 &gt; "2023-24", INDEX(PR24_after_overrides!$D$3:$AU$128, MATCH('Stata dataset (nominal)'!$A103, PR24_after_overrides!$A$3:$A$128, 0), MATCH('Stata dataset (nominal)'!H$1, PR24_after_overrides!$D$2:$AU$2, 0)), INDEX('Cyclical_after overrides'!$A$1:$BD$245,MATCH('Stata dataset (nominal)'!$A103,'Cyclical_after overrides'!$A$1:$A$245,0),MATCH('Stata dataset (nominal)'!H$1,'Cyclical_after overrides'!$A$1:$BD$1,0))), "")</f>
        <v>1.1479999999999999</v>
      </c>
      <c r="I103" s="179">
        <f>_xlfn.IFNA(IF($C103 &gt; "2023-24", INDEX(PR24_after_overrides!$D$3:$AU$128, MATCH('Stata dataset (nominal)'!$A103, PR24_after_overrides!$A$3:$A$128, 0), MATCH('Stata dataset (nominal)'!I$1, PR24_after_overrides!$D$2:$AU$2, 0)), INDEX('Cyclical_after overrides'!$A$1:$BD$245,MATCH('Stata dataset (nominal)'!$A103,'Cyclical_after overrides'!$A$1:$A$245,0),MATCH('Stata dataset (nominal)'!I$1,'Cyclical_after overrides'!$A$1:$BD$1,0))), "")</f>
        <v>2.9</v>
      </c>
      <c r="J103" s="179">
        <f>_xlfn.IFNA(IF($C103 &gt; "2023-24", INDEX(PR24_after_overrides!$D$3:$AU$128, MATCH('Stata dataset (nominal)'!$A103, PR24_after_overrides!$A$3:$A$128, 0), MATCH('Stata dataset (nominal)'!J$1, PR24_after_overrides!$D$2:$AU$2, 0)), INDEX('Cyclical_after overrides'!$A$1:$BD$245,MATCH('Stata dataset (nominal)'!$A103,'Cyclical_after overrides'!$A$1:$A$245,0),MATCH('Stata dataset (nominal)'!J$1,'Cyclical_after overrides'!$A$1:$BD$1,0))), "")</f>
        <v>0.115</v>
      </c>
      <c r="K103" s="179">
        <f>_xlfn.IFNA(IF($C103 &gt; "2023-24", INDEX(PR24_after_overrides!$D$3:$AU$128, MATCH('Stata dataset (nominal)'!$A103, PR24_after_overrides!$A$3:$A$128, 0), MATCH('Stata dataset (nominal)'!K$1, PR24_after_overrides!$D$2:$AU$2, 0)), INDEX('Cyclical_after overrides'!$A$1:$BD$245,MATCH('Stata dataset (nominal)'!$A103,'Cyclical_after overrides'!$A$1:$A$245,0),MATCH('Stata dataset (nominal)'!K$1,'Cyclical_after overrides'!$A$1:$BD$1,0))), "")</f>
        <v>0.115</v>
      </c>
      <c r="L103" s="179">
        <f>_xlfn.IFNA(IF($C103 &gt; "2023-24", INDEX(PR24_after_overrides!$D$3:$AU$128, MATCH('Stata dataset (nominal)'!$A103, PR24_after_overrides!$A$3:$A$128, 0), MATCH('Stata dataset (nominal)'!L$1, PR24_after_overrides!$D$2:$AU$2, 0)), INDEX('Cyclical_after overrides'!$A$1:$BD$245,MATCH('Stata dataset (nominal)'!$A103,'Cyclical_after overrides'!$A$1:$A$245,0),MATCH('Stata dataset (nominal)'!L$1,'Cyclical_after overrides'!$A$1:$BD$1,0))), "")</f>
        <v>0</v>
      </c>
      <c r="M103" s="179">
        <f>_xlfn.IFNA(IF($C103 &gt; "2023-24", INDEX(PR24_after_overrides!$D$3:$AU$128, MATCH('Stata dataset (nominal)'!$A103, PR24_after_overrides!$A$3:$A$128, 0), MATCH('Stata dataset (nominal)'!M$1, PR24_after_overrides!$D$2:$AU$2, 0)), INDEX('Cyclical_after overrides'!$A$1:$BD$245,MATCH('Stata dataset (nominal)'!$A103,'Cyclical_after overrides'!$A$1:$A$245,0),MATCH('Stata dataset (nominal)'!M$1,'Cyclical_after overrides'!$A$1:$BD$1,0))), "")</f>
        <v>0</v>
      </c>
      <c r="N103" s="179" t="str">
        <f>_xlfn.IFNA(IF($C103 &gt; "2023-24", INDEX(PR24_after_overrides!$D$3:$AU$128, MATCH('Stata dataset (nominal)'!$A103, PR24_after_overrides!$A$3:$A$128, 0), MATCH('Stata dataset (nominal)'!N$1, PR24_after_overrides!$D$2:$AU$2, 0)), INDEX('Cyclical_after overrides'!$A$1:$BD$245,MATCH('Stata dataset (nominal)'!$A103,'Cyclical_after overrides'!$A$1:$A$245,0),MATCH('Stata dataset (nominal)'!N$1,'Cyclical_after overrides'!$A$1:$BD$1,0))), "")</f>
        <v/>
      </c>
      <c r="O103" s="179">
        <f>_xlfn.IFNA(IF($C103 &gt; "2023-24", INDEX(PR24_after_overrides!$D$3:$AU$128, MATCH('Stata dataset (nominal)'!$A103, PR24_after_overrides!$A$3:$A$128, 0), MATCH('Stata dataset (nominal)'!O$1, PR24_after_overrides!$D$2:$AU$2, 0)), INDEX('Cyclical_after overrides'!$A$1:$BD$245,MATCH('Stata dataset (nominal)'!$A103,'Cyclical_after overrides'!$A$1:$A$245,0),MATCH('Stata dataset (nominal)'!O$1,'Cyclical_after overrides'!$A$1:$BD$1,0))), "")</f>
        <v>31.356999999999999</v>
      </c>
      <c r="P103" s="179">
        <f>_xlfn.IFNA(IF($C103 &gt; "2023-24", INDEX(PR24_after_overrides!$D$3:$AU$128, MATCH('Stata dataset (nominal)'!$A103, PR24_after_overrides!$A$3:$A$128, 0), MATCH('Stata dataset (nominal)'!P$1, PR24_after_overrides!$D$2:$AU$2, 0)), INDEX('Cyclical_after overrides'!$A$1:$BD$245,MATCH('Stata dataset (nominal)'!$A103,'Cyclical_after overrides'!$A$1:$A$245,0),MATCH('Stata dataset (nominal)'!P$1,'Cyclical_after overrides'!$A$1:$BD$1,0))), "")</f>
        <v>2.4569999999999999</v>
      </c>
      <c r="Q103" s="179">
        <f>_xlfn.IFNA(IF($C103 &gt; "2023-24", INDEX(PR24_after_overrides!$D$3:$AU$128, MATCH('Stata dataset (nominal)'!$A103, PR24_after_overrides!$A$3:$A$128, 0), MATCH('Stata dataset (nominal)'!Q$1, PR24_after_overrides!$D$2:$AU$2, 0)), INDEX('Cyclical_after overrides'!$A$1:$BD$245,MATCH('Stata dataset (nominal)'!$A103,'Cyclical_after overrides'!$A$1:$A$245,0),MATCH('Stata dataset (nominal)'!Q$1,'Cyclical_after overrides'!$A$1:$BD$1,0))), "")</f>
        <v>129.40199999999999</v>
      </c>
      <c r="R103" s="179">
        <f>_xlfn.IFNA(IF($C103 &gt; "2023-24", INDEX(PR24_after_overrides!$D$3:$AU$128, MATCH('Stata dataset (nominal)'!$A103, PR24_after_overrides!$A$3:$A$128, 0), MATCH('Stata dataset (nominal)'!R$1, PR24_after_overrides!$D$2:$AU$2, 0)), INDEX('Cyclical_after overrides'!$A$1:$BD$245,MATCH('Stata dataset (nominal)'!$A103,'Cyclical_after overrides'!$A$1:$A$245,0),MATCH('Stata dataset (nominal)'!R$1,'Cyclical_after overrides'!$A$1:$BD$1,0))), "")</f>
        <v>27.465</v>
      </c>
      <c r="S103" s="179">
        <f>_xlfn.IFNA(IF($C103 &gt; "2023-24", INDEX(PR24_after_overrides!$D$3:$AU$128, MATCH('Stata dataset (nominal)'!$A103, PR24_after_overrides!$A$3:$A$128, 0), MATCH('Stata dataset (nominal)'!S$1, PR24_after_overrides!$D$2:$AU$2, 0)), INDEX('Cyclical_after overrides'!$A$1:$BD$245,MATCH('Stata dataset (nominal)'!$A103,'Cyclical_after overrides'!$A$1:$A$245,0),MATCH('Stata dataset (nominal)'!S$1,'Cyclical_after overrides'!$A$1:$BD$1,0))), "")</f>
        <v>2.169</v>
      </c>
      <c r="T103" s="179">
        <f>_xlfn.IFNA(IF($C103 &gt; "2023-24", INDEX(PR24_after_overrides!$D$3:$AU$128, MATCH('Stata dataset (nominal)'!$A103, PR24_after_overrides!$A$3:$A$128, 0), MATCH('Stata dataset (nominal)'!T$1, PR24_after_overrides!$D$2:$AU$2, 0)), INDEX('Cyclical_after overrides'!$A$1:$BD$245,MATCH('Stata dataset (nominal)'!$A103,'Cyclical_after overrides'!$A$1:$A$245,0),MATCH('Stata dataset (nominal)'!T$1,'Cyclical_after overrides'!$A$1:$BD$1,0))), "")</f>
        <v>527.327</v>
      </c>
      <c r="U103" s="179">
        <f>_xlfn.IFNA(IF($C103 &gt; "2023-24", INDEX(PR24_after_overrides!$D$3:$AU$128, MATCH('Stata dataset (nominal)'!$A103, PR24_after_overrides!$A$3:$A$128, 0), MATCH('Stata dataset (nominal)'!U$1, PR24_after_overrides!$D$2:$AU$2, 0)), INDEX('Cyclical_after overrides'!$A$1:$BD$245,MATCH('Stata dataset (nominal)'!$A103,'Cyclical_after overrides'!$A$1:$A$245,0),MATCH('Stata dataset (nominal)'!U$1,'Cyclical_after overrides'!$A$1:$BD$1,0))), "")</f>
        <v>21.486762156609778</v>
      </c>
      <c r="V103" s="179">
        <f>_xlfn.IFNA(IF($C103 &gt; "2023-24", INDEX(PR24_after_overrides!$D$3:$AU$128, MATCH('Stata dataset (nominal)'!$A103, PR24_after_overrides!$A$3:$A$128, 0), MATCH('Stata dataset (nominal)'!V$1, PR24_after_overrides!$D$2:$AU$2, 0)), INDEX('Cyclical_after overrides'!$A$1:$BD$245,MATCH('Stata dataset (nominal)'!$A103,'Cyclical_after overrides'!$A$1:$A$245,0),MATCH('Stata dataset (nominal)'!V$1,'Cyclical_after overrides'!$A$1:$BD$1,0))), "")</f>
        <v>140.25876104346139</v>
      </c>
      <c r="W103" s="179">
        <f>_xlfn.IFNA(IF($C103 &gt; "2023-24", INDEX(PR24_after_overrides!$D$3:$AU$128, MATCH('Stata dataset (nominal)'!$A103, PR24_after_overrides!$A$3:$A$128, 0), MATCH('Stata dataset (nominal)'!W$1, PR24_after_overrides!$D$2:$AU$2, 0)), INDEX('Cyclical_after overrides'!$A$1:$BD$245,MATCH('Stata dataset (nominal)'!$A103,'Cyclical_after overrides'!$A$1:$A$245,0),MATCH('Stata dataset (nominal)'!W$1,'Cyclical_after overrides'!$A$1:$BD$1,0))), "")</f>
        <v>1.7127296101535361</v>
      </c>
      <c r="X103" s="179">
        <f>_xlfn.IFNA(IF($C103 &gt; "2023-24", INDEX(PR24_after_overrides!$D$3:$AU$128, MATCH('Stata dataset (nominal)'!$A103, PR24_after_overrides!$A$3:$A$128, 0), MATCH('Stata dataset (nominal)'!X$1, PR24_after_overrides!$D$2:$AU$2, 0)), INDEX('Cyclical_after overrides'!$A$1:$BD$245,MATCH('Stata dataset (nominal)'!$A103,'Cyclical_after overrides'!$A$1:$A$245,0),MATCH('Stata dataset (nominal)'!X$1,'Cyclical_after overrides'!$A$1:$BD$1,0))), "")</f>
        <v>10.128592934259743</v>
      </c>
      <c r="Y103" s="179">
        <f>_xlfn.IFNA(IF($C103 &gt; "2023-24", INDEX(PR24_after_overrides!$D$3:$AU$128, MATCH('Stata dataset (nominal)'!$A103, PR24_after_overrides!$A$3:$A$128, 0), MATCH('Stata dataset (nominal)'!Y$1, PR24_after_overrides!$D$2:$AU$2, 0)), INDEX('Cyclical_after overrides'!$A$1:$BD$245,MATCH('Stata dataset (nominal)'!$A103,'Cyclical_after overrides'!$A$1:$A$245,0),MATCH('Stata dataset (nominal)'!Y$1,'Cyclical_after overrides'!$A$1:$BD$1,0))), "")</f>
        <v>13.386118326019847</v>
      </c>
      <c r="Z103" s="179">
        <f>_xlfn.IFNA(IF($C103 &gt; "2023-24", INDEX(PR24_after_overrides!$D$3:$AU$128, MATCH('Stata dataset (nominal)'!$A103, PR24_after_overrides!$A$3:$A$128, 0), MATCH('Stata dataset (nominal)'!Z$1, PR24_after_overrides!$D$2:$AU$2, 0)), INDEX('Cyclical_after overrides'!$A$1:$BD$245,MATCH('Stata dataset (nominal)'!$A103,'Cyclical_after overrides'!$A$1:$A$245,0),MATCH('Stata dataset (nominal)'!Z$1,'Cyclical_after overrides'!$A$1:$BD$1,0))), "")</f>
        <v>13.386118326019847</v>
      </c>
      <c r="AA103" s="179">
        <f>_xlfn.IFNA(IF($C103 &gt; "2023-24", INDEX(PR24_after_overrides!$D$3:$AU$128, MATCH('Stata dataset (nominal)'!$A103, PR24_after_overrides!$A$3:$A$128, 0), MATCH('Stata dataset (nominal)'!AA$1, PR24_after_overrides!$D$2:$AU$2, 0)), INDEX('Cyclical_after overrides'!$A$1:$BD$245,MATCH('Stata dataset (nominal)'!$A103,'Cyclical_after overrides'!$A$1:$A$245,0),MATCH('Stata dataset (nominal)'!AA$1,'Cyclical_after overrides'!$A$1:$BD$1,0))), "")</f>
        <v>403.07756480495857</v>
      </c>
      <c r="AB103" s="179">
        <f>INDEX(Depreciation!$U$5:$U$318, MATCH('Stata dataset (nominal)'!$A103, Depreciation!$A$5:$A$318, 0))</f>
        <v>1.5107325313748694</v>
      </c>
      <c r="AC103" s="180">
        <f t="shared" si="2"/>
        <v>1.4376081781543626</v>
      </c>
      <c r="AD103" s="72">
        <f>INDEX(Recharges!$V$5:$V$318, MATCH('Stata dataset (nominal)'!$A103, Recharges!$A$5:$A$318, 0))</f>
        <v>0</v>
      </c>
    </row>
    <row r="104" spans="1:30" x14ac:dyDescent="0.4">
      <c r="A104" s="160" t="str">
        <f t="shared" si="0"/>
        <v>SWT16</v>
      </c>
      <c r="B104" s="160" t="s">
        <v>325</v>
      </c>
      <c r="C104" s="160" t="s">
        <v>247</v>
      </c>
      <c r="D104" s="179">
        <f>_xlfn.IFNA(IF($C104 &gt; "2023-24", INDEX(PR24_after_overrides!$D$3:$AU$128, MATCH('Stata dataset (nominal)'!$A104, PR24_after_overrides!$A$3:$A$128, 0), MATCH('Stata dataset (nominal)'!D$1, PR24_after_overrides!$D$2:$AU$2, 0)), INDEX('Cyclical_after overrides'!$A$1:$BD$245,MATCH('Stata dataset (nominal)'!$A104,'Cyclical_after overrides'!$A$1:$A$245,0),MATCH('Stata dataset (nominal)'!D$1,'Cyclical_after overrides'!$A$1:$BD$1,0))), "")</f>
        <v>1.2283693843594008</v>
      </c>
      <c r="E104" s="179">
        <f>_xlfn.IFNA(IF($C104 &gt; "2023-24", INDEX(PR24_after_overrides!$D$3:$AU$128, MATCH('Stata dataset (nominal)'!$A104, PR24_after_overrides!$A$3:$A$128, 0), MATCH('Stata dataset (nominal)'!E$1, PR24_after_overrides!$D$2:$AU$2, 0)), INDEX('Cyclical_after overrides'!$A$1:$BD$245,MATCH('Stata dataset (nominal)'!$A104,'Cyclical_after overrides'!$A$1:$A$245,0),MATCH('Stata dataset (nominal)'!E$1,'Cyclical_after overrides'!$A$1:$BD$1,0))), "")</f>
        <v>8.9670000000000005</v>
      </c>
      <c r="F104" s="179">
        <f>_xlfn.IFNA(IF($C104 &gt; "2023-24", INDEX(PR24_after_overrides!$D$3:$AU$128, MATCH('Stata dataset (nominal)'!$A104, PR24_after_overrides!$A$3:$A$128, 0), MATCH('Stata dataset (nominal)'!F$1, PR24_after_overrides!$D$2:$AU$2, 0)), INDEX('Cyclical_after overrides'!$A$1:$BD$245,MATCH('Stata dataset (nominal)'!$A104,'Cyclical_after overrides'!$A$1:$A$245,0),MATCH('Stata dataset (nominal)'!F$1,'Cyclical_after overrides'!$A$1:$BD$1,0))), "")</f>
        <v>0.65800000000000003</v>
      </c>
      <c r="G104" s="179">
        <f>_xlfn.IFNA(IF($C104 &gt; "2023-24", INDEX(PR24_after_overrides!$D$3:$AU$128, MATCH('Stata dataset (nominal)'!$A104, PR24_after_overrides!$A$3:$A$128, 0), MATCH('Stata dataset (nominal)'!G$1, PR24_after_overrides!$D$2:$AU$2, 0)), INDEX('Cyclical_after overrides'!$A$1:$BD$245,MATCH('Stata dataset (nominal)'!$A104,'Cyclical_after overrides'!$A$1:$A$245,0),MATCH('Stata dataset (nominal)'!G$1,'Cyclical_after overrides'!$A$1:$BD$1,0))), "")</f>
        <v>14.428000000000001</v>
      </c>
      <c r="H104" s="179">
        <f>_xlfn.IFNA(IF($C104 &gt; "2023-24", INDEX(PR24_after_overrides!$D$3:$AU$128, MATCH('Stata dataset (nominal)'!$A104, PR24_after_overrides!$A$3:$A$128, 0), MATCH('Stata dataset (nominal)'!H$1, PR24_after_overrides!$D$2:$AU$2, 0)), INDEX('Cyclical_after overrides'!$A$1:$BD$245,MATCH('Stata dataset (nominal)'!$A104,'Cyclical_after overrides'!$A$1:$A$245,0),MATCH('Stata dataset (nominal)'!H$1,'Cyclical_after overrides'!$A$1:$BD$1,0))), "")</f>
        <v>1.0680000000000001</v>
      </c>
      <c r="I104" s="179">
        <f>_xlfn.IFNA(IF($C104 &gt; "2023-24", INDEX(PR24_after_overrides!$D$3:$AU$128, MATCH('Stata dataset (nominal)'!$A104, PR24_after_overrides!$A$3:$A$128, 0), MATCH('Stata dataset (nominal)'!I$1, PR24_after_overrides!$D$2:$AU$2, 0)), INDEX('Cyclical_after overrides'!$A$1:$BD$245,MATCH('Stata dataset (nominal)'!$A104,'Cyclical_after overrides'!$A$1:$A$245,0),MATCH('Stata dataset (nominal)'!I$1,'Cyclical_after overrides'!$A$1:$BD$1,0))), "")</f>
        <v>4.258</v>
      </c>
      <c r="J104" s="179" t="str">
        <f>_xlfn.IFNA(IF($C104 &gt; "2023-24", INDEX(PR24_after_overrides!$D$3:$AU$128, MATCH('Stata dataset (nominal)'!$A104, PR24_after_overrides!$A$3:$A$128, 0), MATCH('Stata dataset (nominal)'!J$1, PR24_after_overrides!$D$2:$AU$2, 0)), INDEX('Cyclical_after overrides'!$A$1:$BD$245,MATCH('Stata dataset (nominal)'!$A104,'Cyclical_after overrides'!$A$1:$A$245,0),MATCH('Stata dataset (nominal)'!J$1,'Cyclical_after overrides'!$A$1:$BD$1,0))), "")</f>
        <v/>
      </c>
      <c r="K104" s="179" t="str">
        <f>_xlfn.IFNA(IF($C104 &gt; "2023-24", INDEX(PR24_after_overrides!$D$3:$AU$128, MATCH('Stata dataset (nominal)'!$A104, PR24_after_overrides!$A$3:$A$128, 0), MATCH('Stata dataset (nominal)'!K$1, PR24_after_overrides!$D$2:$AU$2, 0)), INDEX('Cyclical_after overrides'!$A$1:$BD$245,MATCH('Stata dataset (nominal)'!$A104,'Cyclical_after overrides'!$A$1:$A$245,0),MATCH('Stata dataset (nominal)'!K$1,'Cyclical_after overrides'!$A$1:$BD$1,0))), "")</f>
        <v/>
      </c>
      <c r="L104" s="179">
        <f>_xlfn.IFNA(IF($C104 &gt; "2023-24", INDEX(PR24_after_overrides!$D$3:$AU$128, MATCH('Stata dataset (nominal)'!$A104, PR24_after_overrides!$A$3:$A$128, 0), MATCH('Stata dataset (nominal)'!L$1, PR24_after_overrides!$D$2:$AU$2, 0)), INDEX('Cyclical_after overrides'!$A$1:$BD$245,MATCH('Stata dataset (nominal)'!$A104,'Cyclical_after overrides'!$A$1:$A$245,0),MATCH('Stata dataset (nominal)'!L$1,'Cyclical_after overrides'!$A$1:$BD$1,0))), "")</f>
        <v>0</v>
      </c>
      <c r="M104" s="179">
        <f>_xlfn.IFNA(IF($C104 &gt; "2023-24", INDEX(PR24_after_overrides!$D$3:$AU$128, MATCH('Stata dataset (nominal)'!$A104, PR24_after_overrides!$A$3:$A$128, 0), MATCH('Stata dataset (nominal)'!M$1, PR24_after_overrides!$D$2:$AU$2, 0)), INDEX('Cyclical_after overrides'!$A$1:$BD$245,MATCH('Stata dataset (nominal)'!$A104,'Cyclical_after overrides'!$A$1:$A$245,0),MATCH('Stata dataset (nominal)'!M$1,'Cyclical_after overrides'!$A$1:$BD$1,0))), "")</f>
        <v>0</v>
      </c>
      <c r="N104" s="179" t="str">
        <f>_xlfn.IFNA(IF($C104 &gt; "2023-24", INDEX(PR24_after_overrides!$D$3:$AU$128, MATCH('Stata dataset (nominal)'!$A104, PR24_after_overrides!$A$3:$A$128, 0), MATCH('Stata dataset (nominal)'!N$1, PR24_after_overrides!$D$2:$AU$2, 0)), INDEX('Cyclical_after overrides'!$A$1:$BD$245,MATCH('Stata dataset (nominal)'!$A104,'Cyclical_after overrides'!$A$1:$A$245,0),MATCH('Stata dataset (nominal)'!N$1,'Cyclical_after overrides'!$A$1:$BD$1,0))), "")</f>
        <v/>
      </c>
      <c r="O104" s="179">
        <f>_xlfn.IFNA(IF($C104 &gt; "2023-24", INDEX(PR24_after_overrides!$D$3:$AU$128, MATCH('Stata dataset (nominal)'!$A104, PR24_after_overrides!$A$3:$A$128, 0), MATCH('Stata dataset (nominal)'!O$1, PR24_after_overrides!$D$2:$AU$2, 0)), INDEX('Cyclical_after overrides'!$A$1:$BD$245,MATCH('Stata dataset (nominal)'!$A104,'Cyclical_after overrides'!$A$1:$A$245,0),MATCH('Stata dataset (nominal)'!O$1,'Cyclical_after overrides'!$A$1:$BD$1,0))), "")</f>
        <v>33.234999999999999</v>
      </c>
      <c r="P104" s="179">
        <f>_xlfn.IFNA(IF($C104 &gt; "2023-24", INDEX(PR24_after_overrides!$D$3:$AU$128, MATCH('Stata dataset (nominal)'!$A104, PR24_after_overrides!$A$3:$A$128, 0), MATCH('Stata dataset (nominal)'!P$1, PR24_after_overrides!$D$2:$AU$2, 0)), INDEX('Cyclical_after overrides'!$A$1:$BD$245,MATCH('Stata dataset (nominal)'!$A104,'Cyclical_after overrides'!$A$1:$A$245,0),MATCH('Stata dataset (nominal)'!P$1,'Cyclical_after overrides'!$A$1:$BD$1,0))), "")</f>
        <v>2.4750000000000001</v>
      </c>
      <c r="Q104" s="179">
        <f>_xlfn.IFNA(IF($C104 &gt; "2023-24", INDEX(PR24_after_overrides!$D$3:$AU$128, MATCH('Stata dataset (nominal)'!$A104, PR24_after_overrides!$A$3:$A$128, 0), MATCH('Stata dataset (nominal)'!Q$1, PR24_after_overrides!$D$2:$AU$2, 0)), INDEX('Cyclical_after overrides'!$A$1:$BD$245,MATCH('Stata dataset (nominal)'!$A104,'Cyclical_after overrides'!$A$1:$A$245,0),MATCH('Stata dataset (nominal)'!Q$1,'Cyclical_after overrides'!$A$1:$BD$1,0))), "")</f>
        <v>123.40600000000001</v>
      </c>
      <c r="R104" s="179">
        <f>_xlfn.IFNA(IF($C104 &gt; "2023-24", INDEX(PR24_after_overrides!$D$3:$AU$128, MATCH('Stata dataset (nominal)'!$A104, PR24_after_overrides!$A$3:$A$128, 0), MATCH('Stata dataset (nominal)'!R$1, PR24_after_overrides!$D$2:$AU$2, 0)), INDEX('Cyclical_after overrides'!$A$1:$BD$245,MATCH('Stata dataset (nominal)'!$A104,'Cyclical_after overrides'!$A$1:$A$245,0),MATCH('Stata dataset (nominal)'!R$1,'Cyclical_after overrides'!$A$1:$BD$1,0))), "")</f>
        <v>35.174999999999997</v>
      </c>
      <c r="S104" s="179">
        <f>_xlfn.IFNA(IF($C104 &gt; "2023-24", INDEX(PR24_after_overrides!$D$3:$AU$128, MATCH('Stata dataset (nominal)'!$A104, PR24_after_overrides!$A$3:$A$128, 0), MATCH('Stata dataset (nominal)'!S$1, PR24_after_overrides!$D$2:$AU$2, 0)), INDEX('Cyclical_after overrides'!$A$1:$BD$245,MATCH('Stata dataset (nominal)'!$A104,'Cyclical_after overrides'!$A$1:$A$245,0),MATCH('Stata dataset (nominal)'!S$1,'Cyclical_after overrides'!$A$1:$BD$1,0))), "")</f>
        <v>2.3450000000000002</v>
      </c>
      <c r="T104" s="179">
        <f>_xlfn.IFNA(IF($C104 &gt; "2023-24", INDEX(PR24_after_overrides!$D$3:$AU$128, MATCH('Stata dataset (nominal)'!$A104, PR24_after_overrides!$A$3:$A$128, 0), MATCH('Stata dataset (nominal)'!T$1, PR24_after_overrides!$D$2:$AU$2, 0)), INDEX('Cyclical_after overrides'!$A$1:$BD$245,MATCH('Stata dataset (nominal)'!$A104,'Cyclical_after overrides'!$A$1:$A$245,0),MATCH('Stata dataset (nominal)'!T$1,'Cyclical_after overrides'!$A$1:$BD$1,0))), "")</f>
        <v>538.99300000000005</v>
      </c>
      <c r="U104" s="179">
        <f>_xlfn.IFNA(IF($C104 &gt; "2023-24", INDEX(PR24_after_overrides!$D$3:$AU$128, MATCH('Stata dataset (nominal)'!$A104, PR24_after_overrides!$A$3:$A$128, 0), MATCH('Stata dataset (nominal)'!U$1, PR24_after_overrides!$D$2:$AU$2, 0)), INDEX('Cyclical_after overrides'!$A$1:$BD$245,MATCH('Stata dataset (nominal)'!$A104,'Cyclical_after overrides'!$A$1:$A$245,0),MATCH('Stata dataset (nominal)'!U$1,'Cyclical_after overrides'!$A$1:$BD$1,0))), "")</f>
        <v>21.22756846102093</v>
      </c>
      <c r="V104" s="179">
        <f>_xlfn.IFNA(IF($C104 &gt; "2023-24", INDEX(PR24_after_overrides!$D$3:$AU$128, MATCH('Stata dataset (nominal)'!$A104, PR24_after_overrides!$A$3:$A$128, 0), MATCH('Stata dataset (nominal)'!V$1, PR24_after_overrides!$D$2:$AU$2, 0)), INDEX('Cyclical_after overrides'!$A$1:$BD$245,MATCH('Stata dataset (nominal)'!$A104,'Cyclical_after overrides'!$A$1:$A$245,0),MATCH('Stata dataset (nominal)'!V$1,'Cyclical_after overrides'!$A$1:$BD$1,0))), "")</f>
        <v>140.65638713198487</v>
      </c>
      <c r="W104" s="179">
        <f>_xlfn.IFNA(IF($C104 &gt; "2023-24", INDEX(PR24_after_overrides!$D$3:$AU$128, MATCH('Stata dataset (nominal)'!$A104, PR24_after_overrides!$A$3:$A$128, 0), MATCH('Stata dataset (nominal)'!W$1, PR24_after_overrides!$D$2:$AU$2, 0)), INDEX('Cyclical_after overrides'!$A$1:$BD$245,MATCH('Stata dataset (nominal)'!$A104,'Cyclical_after overrides'!$A$1:$A$245,0),MATCH('Stata dataset (nominal)'!W$1,'Cyclical_after overrides'!$A$1:$BD$1,0))), "")</f>
        <v>1.6580463151598883</v>
      </c>
      <c r="X104" s="179">
        <f>_xlfn.IFNA(IF($C104 &gt; "2023-24", INDEX(PR24_after_overrides!$D$3:$AU$128, MATCH('Stata dataset (nominal)'!$A104, PR24_after_overrides!$A$3:$A$128, 0), MATCH('Stata dataset (nominal)'!X$1, PR24_after_overrides!$D$2:$AU$2, 0)), INDEX('Cyclical_after overrides'!$A$1:$BD$245,MATCH('Stata dataset (nominal)'!$A104,'Cyclical_after overrides'!$A$1:$A$245,0),MATCH('Stata dataset (nominal)'!X$1,'Cyclical_after overrides'!$A$1:$BD$1,0))), "")</f>
        <v>10.128592934259743</v>
      </c>
      <c r="Y104" s="179">
        <f>_xlfn.IFNA(IF($C104 &gt; "2023-24", INDEX(PR24_after_overrides!$D$3:$AU$128, MATCH('Stata dataset (nominal)'!$A104, PR24_after_overrides!$A$3:$A$128, 0), MATCH('Stata dataset (nominal)'!Y$1, PR24_after_overrides!$D$2:$AU$2, 0)), INDEX('Cyclical_after overrides'!$A$1:$BD$245,MATCH('Stata dataset (nominal)'!$A104,'Cyclical_after overrides'!$A$1:$A$245,0),MATCH('Stata dataset (nominal)'!Y$1,'Cyclical_after overrides'!$A$1:$BD$1,0))), "")</f>
        <v>13.382641815814436</v>
      </c>
      <c r="Z104" s="179">
        <f>_xlfn.IFNA(IF($C104 &gt; "2023-24", INDEX(PR24_after_overrides!$D$3:$AU$128, MATCH('Stata dataset (nominal)'!$A104, PR24_after_overrides!$A$3:$A$128, 0), MATCH('Stata dataset (nominal)'!Z$1, PR24_after_overrides!$D$2:$AU$2, 0)), INDEX('Cyclical_after overrides'!$A$1:$BD$245,MATCH('Stata dataset (nominal)'!$A104,'Cyclical_after overrides'!$A$1:$A$245,0),MATCH('Stata dataset (nominal)'!Z$1,'Cyclical_after overrides'!$A$1:$BD$1,0))), "")</f>
        <v>13.382641815814436</v>
      </c>
      <c r="AA104" s="179">
        <f>_xlfn.IFNA(IF($C104 &gt; "2023-24", INDEX(PR24_after_overrides!$D$3:$AU$128, MATCH('Stata dataset (nominal)'!$A104, PR24_after_overrides!$A$3:$A$128, 0), MATCH('Stata dataset (nominal)'!AA$1, PR24_after_overrides!$D$2:$AU$2, 0)), INDEX('Cyclical_after overrides'!$A$1:$BD$245,MATCH('Stata dataset (nominal)'!$A104,'Cyclical_after overrides'!$A$1:$A$245,0),MATCH('Stata dataset (nominal)'!AA$1,'Cyclical_after overrides'!$A$1:$BD$1,0))), "")</f>
        <v>378.31600000000003</v>
      </c>
      <c r="AB104" s="179">
        <f>INDEX(Depreciation!$U$5:$U$318, MATCH('Stata dataset (nominal)'!$A104, Depreciation!$A$5:$A$318, 0))</f>
        <v>1.2073754820049674</v>
      </c>
      <c r="AC104" s="180">
        <f t="shared" si="2"/>
        <v>1.4376081781543626</v>
      </c>
      <c r="AD104" s="72">
        <f>INDEX(Recharges!$V$5:$V$318, MATCH('Stata dataset (nominal)'!$A104, Recharges!$A$5:$A$318, 0))</f>
        <v>0.98499999999999999</v>
      </c>
    </row>
    <row r="105" spans="1:30" x14ac:dyDescent="0.4">
      <c r="A105" s="160" t="str">
        <f t="shared" si="0"/>
        <v>SWB14</v>
      </c>
      <c r="B105" s="160" t="s">
        <v>337</v>
      </c>
      <c r="C105" s="160" t="s">
        <v>243</v>
      </c>
      <c r="D105" s="179">
        <f>_xlfn.IFNA(IF($C105 &gt; "2023-24", INDEX(PR24_after_overrides!$D$3:$AU$128, MATCH('Stata dataset (nominal)'!$A105, PR24_after_overrides!$A$3:$A$128, 0), MATCH('Stata dataset (nominal)'!D$1, PR24_after_overrides!$D$2:$AU$2, 0)), INDEX('Cyclical_after overrides'!$A$1:$BD$245,MATCH('Stata dataset (nominal)'!$A105,'Cyclical_after overrides'!$A$1:$A$245,0),MATCH('Stata dataset (nominal)'!D$1,'Cyclical_after overrides'!$A$1:$BD$1,0))), "")</f>
        <v>1.24788708586883</v>
      </c>
      <c r="E105" s="179">
        <f>_xlfn.IFNA(IF($C105 &gt; "2023-24", INDEX(PR24_after_overrides!$D$3:$AU$128, MATCH('Stata dataset (nominal)'!$A105, PR24_after_overrides!$A$3:$A$128, 0), MATCH('Stata dataset (nominal)'!E$1, PR24_after_overrides!$D$2:$AU$2, 0)), INDEX('Cyclical_after overrides'!$A$1:$BD$245,MATCH('Stata dataset (nominal)'!$A105,'Cyclical_after overrides'!$A$1:$A$245,0),MATCH('Stata dataset (nominal)'!E$1,'Cyclical_after overrides'!$A$1:$BD$1,0))), "")</f>
        <v>9.4439999999999991</v>
      </c>
      <c r="F105" s="179">
        <f>_xlfn.IFNA(IF($C105 &gt; "2023-24", INDEX(PR24_after_overrides!$D$3:$AU$128, MATCH('Stata dataset (nominal)'!$A105, PR24_after_overrides!$A$3:$A$128, 0), MATCH('Stata dataset (nominal)'!F$1, PR24_after_overrides!$D$2:$AU$2, 0)), INDEX('Cyclical_after overrides'!$A$1:$BD$245,MATCH('Stata dataset (nominal)'!$A105,'Cyclical_after overrides'!$A$1:$A$245,0),MATCH('Stata dataset (nominal)'!F$1,'Cyclical_after overrides'!$A$1:$BD$1,0))), "")</f>
        <v>1.673</v>
      </c>
      <c r="G105" s="179">
        <f>_xlfn.IFNA(IF($C105 &gt; "2023-24", INDEX(PR24_after_overrides!$D$3:$AU$128, MATCH('Stata dataset (nominal)'!$A105, PR24_after_overrides!$A$3:$A$128, 0), MATCH('Stata dataset (nominal)'!G$1, PR24_after_overrides!$D$2:$AU$2, 0)), INDEX('Cyclical_after overrides'!$A$1:$BD$245,MATCH('Stata dataset (nominal)'!$A105,'Cyclical_after overrides'!$A$1:$A$245,0),MATCH('Stata dataset (nominal)'!G$1,'Cyclical_after overrides'!$A$1:$BD$1,0))), "")</f>
        <v>15.891</v>
      </c>
      <c r="H105" s="179">
        <f>_xlfn.IFNA(IF($C105 &gt; "2023-24", INDEX(PR24_after_overrides!$D$3:$AU$128, MATCH('Stata dataset (nominal)'!$A105, PR24_after_overrides!$A$3:$A$128, 0), MATCH('Stata dataset (nominal)'!H$1, PR24_after_overrides!$D$2:$AU$2, 0)), INDEX('Cyclical_after overrides'!$A$1:$BD$245,MATCH('Stata dataset (nominal)'!$A105,'Cyclical_after overrides'!$A$1:$A$245,0),MATCH('Stata dataset (nominal)'!H$1,'Cyclical_after overrides'!$A$1:$BD$1,0))), "")</f>
        <v>1.3639999999999999</v>
      </c>
      <c r="I105" s="179">
        <f>_xlfn.IFNA(IF($C105 &gt; "2023-24", INDEX(PR24_after_overrides!$D$3:$AU$128, MATCH('Stata dataset (nominal)'!$A105, PR24_after_overrides!$A$3:$A$128, 0), MATCH('Stata dataset (nominal)'!I$1, PR24_after_overrides!$D$2:$AU$2, 0)), INDEX('Cyclical_after overrides'!$A$1:$BD$245,MATCH('Stata dataset (nominal)'!$A105,'Cyclical_after overrides'!$A$1:$A$245,0),MATCH('Stata dataset (nominal)'!I$1,'Cyclical_after overrides'!$A$1:$BD$1,0))), "")</f>
        <v>4.2439999999999998</v>
      </c>
      <c r="J105" s="179">
        <f>_xlfn.IFNA(IF($C105 &gt; "2023-24", INDEX(PR24_after_overrides!$D$3:$AU$128, MATCH('Stata dataset (nominal)'!$A105, PR24_after_overrides!$A$3:$A$128, 0), MATCH('Stata dataset (nominal)'!J$1, PR24_after_overrides!$D$2:$AU$2, 0)), INDEX('Cyclical_after overrides'!$A$1:$BD$245,MATCH('Stata dataset (nominal)'!$A105,'Cyclical_after overrides'!$A$1:$A$245,0),MATCH('Stata dataset (nominal)'!J$1,'Cyclical_after overrides'!$A$1:$BD$1,0))), "")</f>
        <v>0.111</v>
      </c>
      <c r="K105" s="179">
        <f>_xlfn.IFNA(IF($C105 &gt; "2023-24", INDEX(PR24_after_overrides!$D$3:$AU$128, MATCH('Stata dataset (nominal)'!$A105, PR24_after_overrides!$A$3:$A$128, 0), MATCH('Stata dataset (nominal)'!K$1, PR24_after_overrides!$D$2:$AU$2, 0)), INDEX('Cyclical_after overrides'!$A$1:$BD$245,MATCH('Stata dataset (nominal)'!$A105,'Cyclical_after overrides'!$A$1:$A$245,0),MATCH('Stata dataset (nominal)'!K$1,'Cyclical_after overrides'!$A$1:$BD$1,0))), "")</f>
        <v>0</v>
      </c>
      <c r="L105" s="179">
        <f>_xlfn.IFNA(IF($C105 &gt; "2023-24", INDEX(PR24_after_overrides!$D$3:$AU$128, MATCH('Stata dataset (nominal)'!$A105, PR24_after_overrides!$A$3:$A$128, 0), MATCH('Stata dataset (nominal)'!L$1, PR24_after_overrides!$D$2:$AU$2, 0)), INDEX('Cyclical_after overrides'!$A$1:$BD$245,MATCH('Stata dataset (nominal)'!$A105,'Cyclical_after overrides'!$A$1:$A$245,0),MATCH('Stata dataset (nominal)'!L$1,'Cyclical_after overrides'!$A$1:$BD$1,0))), "")</f>
        <v>0.04</v>
      </c>
      <c r="M105" s="179">
        <f>_xlfn.IFNA(IF($C105 &gt; "2023-24", INDEX(PR24_after_overrides!$D$3:$AU$128, MATCH('Stata dataset (nominal)'!$A105, PR24_after_overrides!$A$3:$A$128, 0), MATCH('Stata dataset (nominal)'!M$1, PR24_after_overrides!$D$2:$AU$2, 0)), INDEX('Cyclical_after overrides'!$A$1:$BD$245,MATCH('Stata dataset (nominal)'!$A105,'Cyclical_after overrides'!$A$1:$A$245,0),MATCH('Stata dataset (nominal)'!M$1,'Cyclical_after overrides'!$A$1:$BD$1,0))), "")</f>
        <v>2.2250000000000001</v>
      </c>
      <c r="N105" s="179" t="str">
        <f>_xlfn.IFNA(IF($C105 &gt; "2023-24", INDEX(PR24_after_overrides!$D$3:$AU$128, MATCH('Stata dataset (nominal)'!$A105, PR24_after_overrides!$A$3:$A$128, 0), MATCH('Stata dataset (nominal)'!N$1, PR24_after_overrides!$D$2:$AU$2, 0)), INDEX('Cyclical_after overrides'!$A$1:$BD$245,MATCH('Stata dataset (nominal)'!$A105,'Cyclical_after overrides'!$A$1:$A$245,0),MATCH('Stata dataset (nominal)'!N$1,'Cyclical_after overrides'!$A$1:$BD$1,0))), "")</f>
        <v/>
      </c>
      <c r="O105" s="179">
        <f>_xlfn.IFNA(IF($C105 &gt; "2023-24", INDEX(PR24_after_overrides!$D$3:$AU$128, MATCH('Stata dataset (nominal)'!$A105, PR24_after_overrides!$A$3:$A$128, 0), MATCH('Stata dataset (nominal)'!O$1, PR24_after_overrides!$D$2:$AU$2, 0)), INDEX('Cyclical_after overrides'!$A$1:$BD$245,MATCH('Stata dataset (nominal)'!$A105,'Cyclical_after overrides'!$A$1:$A$245,0),MATCH('Stata dataset (nominal)'!O$1,'Cyclical_after overrides'!$A$1:$BD$1,0))), "")</f>
        <v>98.793999999999997</v>
      </c>
      <c r="P105" s="179">
        <f>_xlfn.IFNA(IF($C105 &gt; "2023-24", INDEX(PR24_after_overrides!$D$3:$AU$128, MATCH('Stata dataset (nominal)'!$A105, PR24_after_overrides!$A$3:$A$128, 0), MATCH('Stata dataset (nominal)'!P$1, PR24_after_overrides!$D$2:$AU$2, 0)), INDEX('Cyclical_after overrides'!$A$1:$BD$245,MATCH('Stata dataset (nominal)'!$A105,'Cyclical_after overrides'!$A$1:$A$245,0),MATCH('Stata dataset (nominal)'!P$1,'Cyclical_after overrides'!$A$1:$BD$1,0))), "")</f>
        <v>2.512</v>
      </c>
      <c r="Q105" s="179">
        <f>_xlfn.IFNA(IF($C105 &gt; "2023-24", INDEX(PR24_after_overrides!$D$3:$AU$128, MATCH('Stata dataset (nominal)'!$A105, PR24_after_overrides!$A$3:$A$128, 0), MATCH('Stata dataset (nominal)'!Q$1, PR24_after_overrides!$D$2:$AU$2, 0)), INDEX('Cyclical_after overrides'!$A$1:$BD$245,MATCH('Stata dataset (nominal)'!$A105,'Cyclical_after overrides'!$A$1:$A$245,0),MATCH('Stata dataset (nominal)'!Q$1,'Cyclical_after overrides'!$A$1:$BD$1,0))), "")</f>
        <v>137.31</v>
      </c>
      <c r="R105" s="179">
        <f>_xlfn.IFNA(IF($C105 &gt; "2023-24", INDEX(PR24_after_overrides!$D$3:$AU$128, MATCH('Stata dataset (nominal)'!$A105, PR24_after_overrides!$A$3:$A$128, 0), MATCH('Stata dataset (nominal)'!R$1, PR24_after_overrides!$D$2:$AU$2, 0)), INDEX('Cyclical_after overrides'!$A$1:$BD$245,MATCH('Stata dataset (nominal)'!$A105,'Cyclical_after overrides'!$A$1:$A$245,0),MATCH('Stata dataset (nominal)'!R$1,'Cyclical_after overrides'!$A$1:$BD$1,0))), "")</f>
        <v>146.61600000000001</v>
      </c>
      <c r="S105" s="179">
        <f>_xlfn.IFNA(IF($C105 &gt; "2023-24", INDEX(PR24_after_overrides!$D$3:$AU$128, MATCH('Stata dataset (nominal)'!$A105, PR24_after_overrides!$A$3:$A$128, 0), MATCH('Stata dataset (nominal)'!S$1, PR24_after_overrides!$D$2:$AU$2, 0)), INDEX('Cyclical_after overrides'!$A$1:$BD$245,MATCH('Stata dataset (nominal)'!$A105,'Cyclical_after overrides'!$A$1:$A$245,0),MATCH('Stata dataset (nominal)'!S$1,'Cyclical_after overrides'!$A$1:$BD$1,0))), "")</f>
        <v>2.089</v>
      </c>
      <c r="T105" s="179">
        <f>_xlfn.IFNA(IF($C105 &gt; "2023-24", INDEX(PR24_after_overrides!$D$3:$AU$128, MATCH('Stata dataset (nominal)'!$A105, PR24_after_overrides!$A$3:$A$128, 0), MATCH('Stata dataset (nominal)'!T$1, PR24_after_overrides!$D$2:$AU$2, 0)), INDEX('Cyclical_after overrides'!$A$1:$BD$245,MATCH('Stata dataset (nominal)'!$A105,'Cyclical_after overrides'!$A$1:$A$245,0),MATCH('Stata dataset (nominal)'!T$1,'Cyclical_after overrides'!$A$1:$BD$1,0))), "")</f>
        <v>514.22400000000005</v>
      </c>
      <c r="U105" s="179">
        <f>_xlfn.IFNA(IF($C105 &gt; "2023-24", INDEX(PR24_after_overrides!$D$3:$AU$128, MATCH('Stata dataset (nominal)'!$A105, PR24_after_overrides!$A$3:$A$128, 0), MATCH('Stata dataset (nominal)'!U$1, PR24_after_overrides!$D$2:$AU$2, 0)), INDEX('Cyclical_after overrides'!$A$1:$BD$245,MATCH('Stata dataset (nominal)'!$A105,'Cyclical_after overrides'!$A$1:$A$245,0),MATCH('Stata dataset (nominal)'!U$1,'Cyclical_after overrides'!$A$1:$BD$1,0))), "")</f>
        <v>21.488410278292019</v>
      </c>
      <c r="V105" s="179">
        <f>_xlfn.IFNA(IF($C105 &gt; "2023-24", INDEX(PR24_after_overrides!$D$3:$AU$128, MATCH('Stata dataset (nominal)'!$A105, PR24_after_overrides!$A$3:$A$128, 0), MATCH('Stata dataset (nominal)'!V$1, PR24_after_overrides!$D$2:$AU$2, 0)), INDEX('Cyclical_after overrides'!$A$1:$BD$245,MATCH('Stata dataset (nominal)'!$A105,'Cyclical_after overrides'!$A$1:$A$245,0),MATCH('Stata dataset (nominal)'!V$1,'Cyclical_after overrides'!$A$1:$BD$1,0))), "")</f>
        <v>143.54511760049957</v>
      </c>
      <c r="W105" s="179">
        <f>_xlfn.IFNA(IF($C105 &gt; "2023-24", INDEX(PR24_after_overrides!$D$3:$AU$128, MATCH('Stata dataset (nominal)'!$A105, PR24_after_overrides!$A$3:$A$128, 0), MATCH('Stata dataset (nominal)'!W$1, PR24_after_overrides!$D$2:$AU$2, 0)), INDEX('Cyclical_after overrides'!$A$1:$BD$245,MATCH('Stata dataset (nominal)'!$A105,'Cyclical_after overrides'!$A$1:$A$245,0),MATCH('Stata dataset (nominal)'!W$1,'Cyclical_after overrides'!$A$1:$BD$1,0))), "")</f>
        <v>1.7478968951283798</v>
      </c>
      <c r="X105" s="179">
        <f>_xlfn.IFNA(IF($C105 &gt; "2023-24", INDEX(PR24_after_overrides!$D$3:$AU$128, MATCH('Stata dataset (nominal)'!$A105, PR24_after_overrides!$A$3:$A$128, 0), MATCH('Stata dataset (nominal)'!X$1, PR24_after_overrides!$D$2:$AU$2, 0)), INDEX('Cyclical_after overrides'!$A$1:$BD$245,MATCH('Stata dataset (nominal)'!$A105,'Cyclical_after overrides'!$A$1:$A$245,0),MATCH('Stata dataset (nominal)'!X$1,'Cyclical_after overrides'!$A$1:$BD$1,0))), "")</f>
        <v>10.537768278016573</v>
      </c>
      <c r="Y105" s="179">
        <f>_xlfn.IFNA(IF($C105 &gt; "2023-24", INDEX(PR24_after_overrides!$D$3:$AU$128, MATCH('Stata dataset (nominal)'!$A105, PR24_after_overrides!$A$3:$A$128, 0), MATCH('Stata dataset (nominal)'!Y$1, PR24_after_overrides!$D$2:$AU$2, 0)), INDEX('Cyclical_after overrides'!$A$1:$BD$245,MATCH('Stata dataset (nominal)'!$A105,'Cyclical_after overrides'!$A$1:$A$245,0),MATCH('Stata dataset (nominal)'!Y$1,'Cyclical_after overrides'!$A$1:$BD$1,0))), "")</f>
        <v>13.006069996198216</v>
      </c>
      <c r="Z105" s="179">
        <f>_xlfn.IFNA(IF($C105 &gt; "2023-24", INDEX(PR24_after_overrides!$D$3:$AU$128, MATCH('Stata dataset (nominal)'!$A105, PR24_after_overrides!$A$3:$A$128, 0), MATCH('Stata dataset (nominal)'!Z$1, PR24_after_overrides!$D$2:$AU$2, 0)), INDEX('Cyclical_after overrides'!$A$1:$BD$245,MATCH('Stata dataset (nominal)'!$A105,'Cyclical_after overrides'!$A$1:$A$245,0),MATCH('Stata dataset (nominal)'!Z$1,'Cyclical_after overrides'!$A$1:$BD$1,0))), "")</f>
        <v>13.006069996198216</v>
      </c>
      <c r="AA105" s="179">
        <f>_xlfn.IFNA(IF($C105 &gt; "2023-24", INDEX(PR24_after_overrides!$D$3:$AU$128, MATCH('Stata dataset (nominal)'!$A105, PR24_after_overrides!$A$3:$A$128, 0), MATCH('Stata dataset (nominal)'!AA$1, PR24_after_overrides!$D$2:$AU$2, 0)), INDEX('Cyclical_after overrides'!$A$1:$BD$245,MATCH('Stata dataset (nominal)'!$A105,'Cyclical_after overrides'!$A$1:$A$245,0),MATCH('Stata dataset (nominal)'!AA$1,'Cyclical_after overrides'!$A$1:$BD$1,0))), "")</f>
        <v>424.34615565142377</v>
      </c>
      <c r="AB105" s="179">
        <f>INDEX(Depreciation!$U$5:$U$318, MATCH('Stata dataset (nominal)'!$A105, Depreciation!$A$5:$A$318, 0))</f>
        <v>2.0089999999999999</v>
      </c>
      <c r="AC105" s="180">
        <f t="shared" si="2"/>
        <v>1.6189090909090906</v>
      </c>
      <c r="AD105" s="72">
        <f>INDEX(Recharges!$V$5:$V$318, MATCH('Stata dataset (nominal)'!$A105, Recharges!$A$5:$A$318, 0))</f>
        <v>1.0549999999999999</v>
      </c>
    </row>
    <row r="106" spans="1:30" x14ac:dyDescent="0.4">
      <c r="A106" s="160" t="str">
        <f t="shared" si="0"/>
        <v>SWB15</v>
      </c>
      <c r="B106" s="160" t="s">
        <v>337</v>
      </c>
      <c r="C106" s="160" t="s">
        <v>245</v>
      </c>
      <c r="D106" s="179">
        <f>_xlfn.IFNA(IF($C106 &gt; "2023-24", INDEX(PR24_after_overrides!$D$3:$AU$128, MATCH('Stata dataset (nominal)'!$A106, PR24_after_overrides!$A$3:$A$128, 0), MATCH('Stata dataset (nominal)'!D$1, PR24_after_overrides!$D$2:$AU$2, 0)), INDEX('Cyclical_after overrides'!$A$1:$BD$245,MATCH('Stata dataset (nominal)'!$A106,'Cyclical_after overrides'!$A$1:$A$245,0),MATCH('Stata dataset (nominal)'!D$1,'Cyclical_after overrides'!$A$1:$BD$1,0))), "")</f>
        <v>1.2338096431854266</v>
      </c>
      <c r="E106" s="179">
        <f>_xlfn.IFNA(IF($C106 &gt; "2023-24", INDEX(PR24_after_overrides!$D$3:$AU$128, MATCH('Stata dataset (nominal)'!$A106, PR24_after_overrides!$A$3:$A$128, 0), MATCH('Stata dataset (nominal)'!E$1, PR24_after_overrides!$D$2:$AU$2, 0)), INDEX('Cyclical_after overrides'!$A$1:$BD$245,MATCH('Stata dataset (nominal)'!$A106,'Cyclical_after overrides'!$A$1:$A$245,0),MATCH('Stata dataset (nominal)'!E$1,'Cyclical_after overrides'!$A$1:$BD$1,0))), "")</f>
        <v>10.581</v>
      </c>
      <c r="F106" s="179">
        <f>_xlfn.IFNA(IF($C106 &gt; "2023-24", INDEX(PR24_after_overrides!$D$3:$AU$128, MATCH('Stata dataset (nominal)'!$A106, PR24_after_overrides!$A$3:$A$128, 0), MATCH('Stata dataset (nominal)'!F$1, PR24_after_overrides!$D$2:$AU$2, 0)), INDEX('Cyclical_after overrides'!$A$1:$BD$245,MATCH('Stata dataset (nominal)'!$A106,'Cyclical_after overrides'!$A$1:$A$245,0),MATCH('Stata dataset (nominal)'!F$1,'Cyclical_after overrides'!$A$1:$BD$1,0))), "")</f>
        <v>1.3050000000000002</v>
      </c>
      <c r="G106" s="179">
        <f>_xlfn.IFNA(IF($C106 &gt; "2023-24", INDEX(PR24_after_overrides!$D$3:$AU$128, MATCH('Stata dataset (nominal)'!$A106, PR24_after_overrides!$A$3:$A$128, 0), MATCH('Stata dataset (nominal)'!G$1, PR24_after_overrides!$D$2:$AU$2, 0)), INDEX('Cyclical_after overrides'!$A$1:$BD$245,MATCH('Stata dataset (nominal)'!$A106,'Cyclical_after overrides'!$A$1:$A$245,0),MATCH('Stata dataset (nominal)'!G$1,'Cyclical_after overrides'!$A$1:$BD$1,0))), "")</f>
        <v>15.667999999999999</v>
      </c>
      <c r="H106" s="179">
        <f>_xlfn.IFNA(IF($C106 &gt; "2023-24", INDEX(PR24_after_overrides!$D$3:$AU$128, MATCH('Stata dataset (nominal)'!$A106, PR24_after_overrides!$A$3:$A$128, 0), MATCH('Stata dataset (nominal)'!H$1, PR24_after_overrides!$D$2:$AU$2, 0)), INDEX('Cyclical_after overrides'!$A$1:$BD$245,MATCH('Stata dataset (nominal)'!$A106,'Cyclical_after overrides'!$A$1:$A$245,0),MATCH('Stata dataset (nominal)'!H$1,'Cyclical_after overrides'!$A$1:$BD$1,0))), "")</f>
        <v>1.3479999999999999</v>
      </c>
      <c r="I106" s="179">
        <f>_xlfn.IFNA(IF($C106 &gt; "2023-24", INDEX(PR24_after_overrides!$D$3:$AU$128, MATCH('Stata dataset (nominal)'!$A106, PR24_after_overrides!$A$3:$A$128, 0), MATCH('Stata dataset (nominal)'!I$1, PR24_after_overrides!$D$2:$AU$2, 0)), INDEX('Cyclical_after overrides'!$A$1:$BD$245,MATCH('Stata dataset (nominal)'!$A106,'Cyclical_after overrides'!$A$1:$A$245,0),MATCH('Stata dataset (nominal)'!I$1,'Cyclical_after overrides'!$A$1:$BD$1,0))), "")</f>
        <v>3.9929999999999999</v>
      </c>
      <c r="J106" s="179">
        <f>_xlfn.IFNA(IF($C106 &gt; "2023-24", INDEX(PR24_after_overrides!$D$3:$AU$128, MATCH('Stata dataset (nominal)'!$A106, PR24_after_overrides!$A$3:$A$128, 0), MATCH('Stata dataset (nominal)'!J$1, PR24_after_overrides!$D$2:$AU$2, 0)), INDEX('Cyclical_after overrides'!$A$1:$BD$245,MATCH('Stata dataset (nominal)'!$A106,'Cyclical_after overrides'!$A$1:$A$245,0),MATCH('Stata dataset (nominal)'!J$1,'Cyclical_after overrides'!$A$1:$BD$1,0))), "")</f>
        <v>0.127</v>
      </c>
      <c r="K106" s="179">
        <f>_xlfn.IFNA(IF($C106 &gt; "2023-24", INDEX(PR24_after_overrides!$D$3:$AU$128, MATCH('Stata dataset (nominal)'!$A106, PR24_after_overrides!$A$3:$A$128, 0), MATCH('Stata dataset (nominal)'!K$1, PR24_after_overrides!$D$2:$AU$2, 0)), INDEX('Cyclical_after overrides'!$A$1:$BD$245,MATCH('Stata dataset (nominal)'!$A106,'Cyclical_after overrides'!$A$1:$A$245,0),MATCH('Stata dataset (nominal)'!K$1,'Cyclical_after overrides'!$A$1:$BD$1,0))), "")</f>
        <v>0</v>
      </c>
      <c r="L106" s="179">
        <f>_xlfn.IFNA(IF($C106 &gt; "2023-24", INDEX(PR24_after_overrides!$D$3:$AU$128, MATCH('Stata dataset (nominal)'!$A106, PR24_after_overrides!$A$3:$A$128, 0), MATCH('Stata dataset (nominal)'!L$1, PR24_after_overrides!$D$2:$AU$2, 0)), INDEX('Cyclical_after overrides'!$A$1:$BD$245,MATCH('Stata dataset (nominal)'!$A106,'Cyclical_after overrides'!$A$1:$A$245,0),MATCH('Stata dataset (nominal)'!L$1,'Cyclical_after overrides'!$A$1:$BD$1,0))), "")</f>
        <v>8.0000000000000002E-3</v>
      </c>
      <c r="M106" s="179">
        <f>_xlfn.IFNA(IF($C106 &gt; "2023-24", INDEX(PR24_after_overrides!$D$3:$AU$128, MATCH('Stata dataset (nominal)'!$A106, PR24_after_overrides!$A$3:$A$128, 0), MATCH('Stata dataset (nominal)'!M$1, PR24_after_overrides!$D$2:$AU$2, 0)), INDEX('Cyclical_after overrides'!$A$1:$BD$245,MATCH('Stata dataset (nominal)'!$A106,'Cyclical_after overrides'!$A$1:$A$245,0),MATCH('Stata dataset (nominal)'!M$1,'Cyclical_after overrides'!$A$1:$BD$1,0))), "")</f>
        <v>1.34</v>
      </c>
      <c r="N106" s="179" t="str">
        <f>_xlfn.IFNA(IF($C106 &gt; "2023-24", INDEX(PR24_after_overrides!$D$3:$AU$128, MATCH('Stata dataset (nominal)'!$A106, PR24_after_overrides!$A$3:$A$128, 0), MATCH('Stata dataset (nominal)'!N$1, PR24_after_overrides!$D$2:$AU$2, 0)), INDEX('Cyclical_after overrides'!$A$1:$BD$245,MATCH('Stata dataset (nominal)'!$A106,'Cyclical_after overrides'!$A$1:$A$245,0),MATCH('Stata dataset (nominal)'!N$1,'Cyclical_after overrides'!$A$1:$BD$1,0))), "")</f>
        <v/>
      </c>
      <c r="O106" s="179">
        <f>_xlfn.IFNA(IF($C106 &gt; "2023-24", INDEX(PR24_after_overrides!$D$3:$AU$128, MATCH('Stata dataset (nominal)'!$A106, PR24_after_overrides!$A$3:$A$128, 0), MATCH('Stata dataset (nominal)'!O$1, PR24_after_overrides!$D$2:$AU$2, 0)), INDEX('Cyclical_after overrides'!$A$1:$BD$245,MATCH('Stata dataset (nominal)'!$A106,'Cyclical_after overrides'!$A$1:$A$245,0),MATCH('Stata dataset (nominal)'!O$1,'Cyclical_after overrides'!$A$1:$BD$1,0))), "")</f>
        <v>94.947000000000003</v>
      </c>
      <c r="P106" s="179">
        <f>_xlfn.IFNA(IF($C106 &gt; "2023-24", INDEX(PR24_after_overrides!$D$3:$AU$128, MATCH('Stata dataset (nominal)'!$A106, PR24_after_overrides!$A$3:$A$128, 0), MATCH('Stata dataset (nominal)'!P$1, PR24_after_overrides!$D$2:$AU$2, 0)), INDEX('Cyclical_after overrides'!$A$1:$BD$245,MATCH('Stata dataset (nominal)'!$A106,'Cyclical_after overrides'!$A$1:$A$245,0),MATCH('Stata dataset (nominal)'!P$1,'Cyclical_after overrides'!$A$1:$BD$1,0))), "")</f>
        <v>2.4569999999999999</v>
      </c>
      <c r="Q106" s="179">
        <f>_xlfn.IFNA(IF($C106 &gt; "2023-24", INDEX(PR24_after_overrides!$D$3:$AU$128, MATCH('Stata dataset (nominal)'!$A106, PR24_after_overrides!$A$3:$A$128, 0), MATCH('Stata dataset (nominal)'!Q$1, PR24_after_overrides!$D$2:$AU$2, 0)), INDEX('Cyclical_after overrides'!$A$1:$BD$245,MATCH('Stata dataset (nominal)'!$A106,'Cyclical_after overrides'!$A$1:$A$245,0),MATCH('Stata dataset (nominal)'!Q$1,'Cyclical_after overrides'!$A$1:$BD$1,0))), "")</f>
        <v>129.40199999999999</v>
      </c>
      <c r="R106" s="179">
        <f>_xlfn.IFNA(IF($C106 &gt; "2023-24", INDEX(PR24_after_overrides!$D$3:$AU$128, MATCH('Stata dataset (nominal)'!$A106, PR24_after_overrides!$A$3:$A$128, 0), MATCH('Stata dataset (nominal)'!R$1, PR24_after_overrides!$D$2:$AU$2, 0)), INDEX('Cyclical_after overrides'!$A$1:$BD$245,MATCH('Stata dataset (nominal)'!$A106,'Cyclical_after overrides'!$A$1:$A$245,0),MATCH('Stata dataset (nominal)'!R$1,'Cyclical_after overrides'!$A$1:$BD$1,0))), "")</f>
        <v>150.39500000000001</v>
      </c>
      <c r="S106" s="179">
        <f>_xlfn.IFNA(IF($C106 &gt; "2023-24", INDEX(PR24_after_overrides!$D$3:$AU$128, MATCH('Stata dataset (nominal)'!$A106, PR24_after_overrides!$A$3:$A$128, 0), MATCH('Stata dataset (nominal)'!S$1, PR24_after_overrides!$D$2:$AU$2, 0)), INDEX('Cyclical_after overrides'!$A$1:$BD$245,MATCH('Stata dataset (nominal)'!$A106,'Cyclical_after overrides'!$A$1:$A$245,0),MATCH('Stata dataset (nominal)'!S$1,'Cyclical_after overrides'!$A$1:$BD$1,0))), "")</f>
        <v>2.169</v>
      </c>
      <c r="T106" s="179">
        <f>_xlfn.IFNA(IF($C106 &gt; "2023-24", INDEX(PR24_after_overrides!$D$3:$AU$128, MATCH('Stata dataset (nominal)'!$A106, PR24_after_overrides!$A$3:$A$128, 0), MATCH('Stata dataset (nominal)'!T$1, PR24_after_overrides!$D$2:$AU$2, 0)), INDEX('Cyclical_after overrides'!$A$1:$BD$245,MATCH('Stata dataset (nominal)'!$A106,'Cyclical_after overrides'!$A$1:$A$245,0),MATCH('Stata dataset (nominal)'!T$1,'Cyclical_after overrides'!$A$1:$BD$1,0))), "")</f>
        <v>527.327</v>
      </c>
      <c r="U106" s="179">
        <f>_xlfn.IFNA(IF($C106 &gt; "2023-24", INDEX(PR24_after_overrides!$D$3:$AU$128, MATCH('Stata dataset (nominal)'!$A106, PR24_after_overrides!$A$3:$A$128, 0), MATCH('Stata dataset (nominal)'!U$1, PR24_after_overrides!$D$2:$AU$2, 0)), INDEX('Cyclical_after overrides'!$A$1:$BD$245,MATCH('Stata dataset (nominal)'!$A106,'Cyclical_after overrides'!$A$1:$A$245,0),MATCH('Stata dataset (nominal)'!U$1,'Cyclical_after overrides'!$A$1:$BD$1,0))), "")</f>
        <v>21.411366318085641</v>
      </c>
      <c r="V106" s="179">
        <f>_xlfn.IFNA(IF($C106 &gt; "2023-24", INDEX(PR24_after_overrides!$D$3:$AU$128, MATCH('Stata dataset (nominal)'!$A106, PR24_after_overrides!$A$3:$A$128, 0), MATCH('Stata dataset (nominal)'!V$1, PR24_after_overrides!$D$2:$AU$2, 0)), INDEX('Cyclical_after overrides'!$A$1:$BD$245,MATCH('Stata dataset (nominal)'!$A106,'Cyclical_after overrides'!$A$1:$A$245,0),MATCH('Stata dataset (nominal)'!V$1,'Cyclical_after overrides'!$A$1:$BD$1,0))), "")</f>
        <v>140.49285629308716</v>
      </c>
      <c r="W106" s="179">
        <f>_xlfn.IFNA(IF($C106 &gt; "2023-24", INDEX(PR24_after_overrides!$D$3:$AU$128, MATCH('Stata dataset (nominal)'!$A106, PR24_after_overrides!$A$3:$A$128, 0), MATCH('Stata dataset (nominal)'!W$1, PR24_after_overrides!$D$2:$AU$2, 0)), INDEX('Cyclical_after overrides'!$A$1:$BD$245,MATCH('Stata dataset (nominal)'!$A106,'Cyclical_after overrides'!$A$1:$A$245,0),MATCH('Stata dataset (nominal)'!W$1,'Cyclical_after overrides'!$A$1:$BD$1,0))), "")</f>
        <v>1.7035655184106733</v>
      </c>
      <c r="X106" s="179">
        <f>_xlfn.IFNA(IF($C106 &gt; "2023-24", INDEX(PR24_after_overrides!$D$3:$AU$128, MATCH('Stata dataset (nominal)'!$A106, PR24_after_overrides!$A$3:$A$128, 0), MATCH('Stata dataset (nominal)'!X$1, PR24_after_overrides!$D$2:$AU$2, 0)), INDEX('Cyclical_after overrides'!$A$1:$BD$245,MATCH('Stata dataset (nominal)'!$A106,'Cyclical_after overrides'!$A$1:$A$245,0),MATCH('Stata dataset (nominal)'!X$1,'Cyclical_after overrides'!$A$1:$BD$1,0))), "")</f>
        <v>10.537768278016573</v>
      </c>
      <c r="Y106" s="179">
        <f>_xlfn.IFNA(IF($C106 &gt; "2023-24", INDEX(PR24_after_overrides!$D$3:$AU$128, MATCH('Stata dataset (nominal)'!$A106, PR24_after_overrides!$A$3:$A$128, 0), MATCH('Stata dataset (nominal)'!Y$1, PR24_after_overrides!$D$2:$AU$2, 0)), INDEX('Cyclical_after overrides'!$A$1:$BD$245,MATCH('Stata dataset (nominal)'!$A106,'Cyclical_after overrides'!$A$1:$A$245,0),MATCH('Stata dataset (nominal)'!Y$1,'Cyclical_after overrides'!$A$1:$BD$1,0))), "")</f>
        <v>13.00232888736427</v>
      </c>
      <c r="Z106" s="179">
        <f>_xlfn.IFNA(IF($C106 &gt; "2023-24", INDEX(PR24_after_overrides!$D$3:$AU$128, MATCH('Stata dataset (nominal)'!$A106, PR24_after_overrides!$A$3:$A$128, 0), MATCH('Stata dataset (nominal)'!Z$1, PR24_after_overrides!$D$2:$AU$2, 0)), INDEX('Cyclical_after overrides'!$A$1:$BD$245,MATCH('Stata dataset (nominal)'!$A106,'Cyclical_after overrides'!$A$1:$A$245,0),MATCH('Stata dataset (nominal)'!Z$1,'Cyclical_after overrides'!$A$1:$BD$1,0))), "")</f>
        <v>13.00232888736427</v>
      </c>
      <c r="AA106" s="179">
        <f>_xlfn.IFNA(IF($C106 &gt; "2023-24", INDEX(PR24_after_overrides!$D$3:$AU$128, MATCH('Stata dataset (nominal)'!$A106, PR24_after_overrides!$A$3:$A$128, 0), MATCH('Stata dataset (nominal)'!AA$1, PR24_after_overrides!$D$2:$AU$2, 0)), INDEX('Cyclical_after overrides'!$A$1:$BD$245,MATCH('Stata dataset (nominal)'!$A106,'Cyclical_after overrides'!$A$1:$A$245,0),MATCH('Stata dataset (nominal)'!AA$1,'Cyclical_after overrides'!$A$1:$BD$1,0))), "")</f>
        <v>433.28314012851337</v>
      </c>
      <c r="AB106" s="179">
        <f>INDEX(Depreciation!$U$5:$U$318, MATCH('Stata dataset (nominal)'!$A106, Depreciation!$A$5:$A$318, 0))</f>
        <v>1.9019999999999999</v>
      </c>
      <c r="AC106" s="180">
        <f t="shared" si="2"/>
        <v>1.6189090909090906</v>
      </c>
      <c r="AD106" s="72">
        <f>INDEX(Recharges!$V$5:$V$318, MATCH('Stata dataset (nominal)'!$A106, Recharges!$A$5:$A$318, 0))</f>
        <v>1.1359999999999999</v>
      </c>
    </row>
    <row r="107" spans="1:30" x14ac:dyDescent="0.4">
      <c r="A107" s="160" t="str">
        <f t="shared" si="0"/>
        <v>SWB16</v>
      </c>
      <c r="B107" s="160" t="s">
        <v>337</v>
      </c>
      <c r="C107" s="160" t="s">
        <v>247</v>
      </c>
      <c r="D107" s="179">
        <f>_xlfn.IFNA(IF($C107 &gt; "2023-24", INDEX(PR24_after_overrides!$D$3:$AU$128, MATCH('Stata dataset (nominal)'!$A107, PR24_after_overrides!$A$3:$A$128, 0), MATCH('Stata dataset (nominal)'!D$1, PR24_after_overrides!$D$2:$AU$2, 0)), INDEX('Cyclical_after overrides'!$A$1:$BD$245,MATCH('Stata dataset (nominal)'!$A107,'Cyclical_after overrides'!$A$1:$A$245,0),MATCH('Stata dataset (nominal)'!D$1,'Cyclical_after overrides'!$A$1:$BD$1,0))), "")</f>
        <v>1.2283693843594008</v>
      </c>
      <c r="E107" s="179">
        <f>_xlfn.IFNA(IF($C107 &gt; "2023-24", INDEX(PR24_after_overrides!$D$3:$AU$128, MATCH('Stata dataset (nominal)'!$A107, PR24_after_overrides!$A$3:$A$128, 0), MATCH('Stata dataset (nominal)'!E$1, PR24_after_overrides!$D$2:$AU$2, 0)), INDEX('Cyclical_after overrides'!$A$1:$BD$245,MATCH('Stata dataset (nominal)'!$A107,'Cyclical_after overrides'!$A$1:$A$245,0),MATCH('Stata dataset (nominal)'!E$1,'Cyclical_after overrides'!$A$1:$BD$1,0))), "")</f>
        <v>10.55</v>
      </c>
      <c r="F107" s="179">
        <f>_xlfn.IFNA(IF($C107 &gt; "2023-24", INDEX(PR24_after_overrides!$D$3:$AU$128, MATCH('Stata dataset (nominal)'!$A107, PR24_after_overrides!$A$3:$A$128, 0), MATCH('Stata dataset (nominal)'!F$1, PR24_after_overrides!$D$2:$AU$2, 0)), INDEX('Cyclical_after overrides'!$A$1:$BD$245,MATCH('Stata dataset (nominal)'!$A107,'Cyclical_after overrides'!$A$1:$A$245,0),MATCH('Stata dataset (nominal)'!F$1,'Cyclical_after overrides'!$A$1:$BD$1,0))), "")</f>
        <v>1.2410000000000001</v>
      </c>
      <c r="G107" s="179">
        <f>_xlfn.IFNA(IF($C107 &gt; "2023-24", INDEX(PR24_after_overrides!$D$3:$AU$128, MATCH('Stata dataset (nominal)'!$A107, PR24_after_overrides!$A$3:$A$128, 0), MATCH('Stata dataset (nominal)'!G$1, PR24_after_overrides!$D$2:$AU$2, 0)), INDEX('Cyclical_after overrides'!$A$1:$BD$245,MATCH('Stata dataset (nominal)'!$A107,'Cyclical_after overrides'!$A$1:$A$245,0),MATCH('Stata dataset (nominal)'!G$1,'Cyclical_after overrides'!$A$1:$BD$1,0))), "")</f>
        <v>14.587000000000002</v>
      </c>
      <c r="H107" s="179">
        <f>_xlfn.IFNA(IF($C107 &gt; "2023-24", INDEX(PR24_after_overrides!$D$3:$AU$128, MATCH('Stata dataset (nominal)'!$A107, PR24_after_overrides!$A$3:$A$128, 0), MATCH('Stata dataset (nominal)'!H$1, PR24_after_overrides!$D$2:$AU$2, 0)), INDEX('Cyclical_after overrides'!$A$1:$BD$245,MATCH('Stata dataset (nominal)'!$A107,'Cyclical_after overrides'!$A$1:$A$245,0),MATCH('Stata dataset (nominal)'!H$1,'Cyclical_after overrides'!$A$1:$BD$1,0))), "")</f>
        <v>1.163</v>
      </c>
      <c r="I107" s="179">
        <f>_xlfn.IFNA(IF($C107 &gt; "2023-24", INDEX(PR24_after_overrides!$D$3:$AU$128, MATCH('Stata dataset (nominal)'!$A107, PR24_after_overrides!$A$3:$A$128, 0), MATCH('Stata dataset (nominal)'!I$1, PR24_after_overrides!$D$2:$AU$2, 0)), INDEX('Cyclical_after overrides'!$A$1:$BD$245,MATCH('Stata dataset (nominal)'!$A107,'Cyclical_after overrides'!$A$1:$A$245,0),MATCH('Stata dataset (nominal)'!I$1,'Cyclical_after overrides'!$A$1:$BD$1,0))), "")</f>
        <v>5.8460000000000001</v>
      </c>
      <c r="J107" s="179">
        <f>_xlfn.IFNA(IF($C107 &gt; "2023-24", INDEX(PR24_after_overrides!$D$3:$AU$128, MATCH('Stata dataset (nominal)'!$A107, PR24_after_overrides!$A$3:$A$128, 0), MATCH('Stata dataset (nominal)'!J$1, PR24_after_overrides!$D$2:$AU$2, 0)), INDEX('Cyclical_after overrides'!$A$1:$BD$245,MATCH('Stata dataset (nominal)'!$A107,'Cyclical_after overrides'!$A$1:$A$245,0),MATCH('Stata dataset (nominal)'!J$1,'Cyclical_after overrides'!$A$1:$BD$1,0))), "")</f>
        <v>0</v>
      </c>
      <c r="K107" s="179" t="str">
        <f>_xlfn.IFNA(IF($C107 &gt; "2023-24", INDEX(PR24_after_overrides!$D$3:$AU$128, MATCH('Stata dataset (nominal)'!$A107, PR24_after_overrides!$A$3:$A$128, 0), MATCH('Stata dataset (nominal)'!K$1, PR24_after_overrides!$D$2:$AU$2, 0)), INDEX('Cyclical_after overrides'!$A$1:$BD$245,MATCH('Stata dataset (nominal)'!$A107,'Cyclical_after overrides'!$A$1:$A$245,0),MATCH('Stata dataset (nominal)'!K$1,'Cyclical_after overrides'!$A$1:$BD$1,0))), "")</f>
        <v/>
      </c>
      <c r="L107" s="179">
        <f>_xlfn.IFNA(IF($C107 &gt; "2023-24", INDEX(PR24_after_overrides!$D$3:$AU$128, MATCH('Stata dataset (nominal)'!$A107, PR24_after_overrides!$A$3:$A$128, 0), MATCH('Stata dataset (nominal)'!L$1, PR24_after_overrides!$D$2:$AU$2, 0)), INDEX('Cyclical_after overrides'!$A$1:$BD$245,MATCH('Stata dataset (nominal)'!$A107,'Cyclical_after overrides'!$A$1:$A$245,0),MATCH('Stata dataset (nominal)'!L$1,'Cyclical_after overrides'!$A$1:$BD$1,0))), "")</f>
        <v>0</v>
      </c>
      <c r="M107" s="179">
        <f>_xlfn.IFNA(IF($C107 &gt; "2023-24", INDEX(PR24_after_overrides!$D$3:$AU$128, MATCH('Stata dataset (nominal)'!$A107, PR24_after_overrides!$A$3:$A$128, 0), MATCH('Stata dataset (nominal)'!M$1, PR24_after_overrides!$D$2:$AU$2, 0)), INDEX('Cyclical_after overrides'!$A$1:$BD$245,MATCH('Stata dataset (nominal)'!$A107,'Cyclical_after overrides'!$A$1:$A$245,0),MATCH('Stata dataset (nominal)'!M$1,'Cyclical_after overrides'!$A$1:$BD$1,0))), "")</f>
        <v>2.5449999999999999</v>
      </c>
      <c r="N107" s="179" t="str">
        <f>_xlfn.IFNA(IF($C107 &gt; "2023-24", INDEX(PR24_after_overrides!$D$3:$AU$128, MATCH('Stata dataset (nominal)'!$A107, PR24_after_overrides!$A$3:$A$128, 0), MATCH('Stata dataset (nominal)'!N$1, PR24_after_overrides!$D$2:$AU$2, 0)), INDEX('Cyclical_after overrides'!$A$1:$BD$245,MATCH('Stata dataset (nominal)'!$A107,'Cyclical_after overrides'!$A$1:$A$245,0),MATCH('Stata dataset (nominal)'!N$1,'Cyclical_after overrides'!$A$1:$BD$1,0))), "")</f>
        <v/>
      </c>
      <c r="O107" s="179">
        <f>_xlfn.IFNA(IF($C107 &gt; "2023-24", INDEX(PR24_after_overrides!$D$3:$AU$128, MATCH('Stata dataset (nominal)'!$A107, PR24_after_overrides!$A$3:$A$128, 0), MATCH('Stata dataset (nominal)'!O$1, PR24_after_overrides!$D$2:$AU$2, 0)), INDEX('Cyclical_after overrides'!$A$1:$BD$245,MATCH('Stata dataset (nominal)'!$A107,'Cyclical_after overrides'!$A$1:$A$245,0),MATCH('Stata dataset (nominal)'!O$1,'Cyclical_after overrides'!$A$1:$BD$1,0))), "")</f>
        <v>92.745000000000005</v>
      </c>
      <c r="P107" s="179">
        <f>_xlfn.IFNA(IF($C107 &gt; "2023-24", INDEX(PR24_after_overrides!$D$3:$AU$128, MATCH('Stata dataset (nominal)'!$A107, PR24_after_overrides!$A$3:$A$128, 0), MATCH('Stata dataset (nominal)'!P$1, PR24_after_overrides!$D$2:$AU$2, 0)), INDEX('Cyclical_after overrides'!$A$1:$BD$245,MATCH('Stata dataset (nominal)'!$A107,'Cyclical_after overrides'!$A$1:$A$245,0),MATCH('Stata dataset (nominal)'!P$1,'Cyclical_after overrides'!$A$1:$BD$1,0))), "")</f>
        <v>2.4750000000000001</v>
      </c>
      <c r="Q107" s="179">
        <f>_xlfn.IFNA(IF($C107 &gt; "2023-24", INDEX(PR24_after_overrides!$D$3:$AU$128, MATCH('Stata dataset (nominal)'!$A107, PR24_after_overrides!$A$3:$A$128, 0), MATCH('Stata dataset (nominal)'!Q$1, PR24_after_overrides!$D$2:$AU$2, 0)), INDEX('Cyclical_after overrides'!$A$1:$BD$245,MATCH('Stata dataset (nominal)'!$A107,'Cyclical_after overrides'!$A$1:$A$245,0),MATCH('Stata dataset (nominal)'!Q$1,'Cyclical_after overrides'!$A$1:$BD$1,0))), "")</f>
        <v>123.40600000000001</v>
      </c>
      <c r="R107" s="179">
        <f>_xlfn.IFNA(IF($C107 &gt; "2023-24", INDEX(PR24_after_overrides!$D$3:$AU$128, MATCH('Stata dataset (nominal)'!$A107, PR24_after_overrides!$A$3:$A$128, 0), MATCH('Stata dataset (nominal)'!R$1, PR24_after_overrides!$D$2:$AU$2, 0)), INDEX('Cyclical_after overrides'!$A$1:$BD$245,MATCH('Stata dataset (nominal)'!$A107,'Cyclical_after overrides'!$A$1:$A$245,0),MATCH('Stata dataset (nominal)'!R$1,'Cyclical_after overrides'!$A$1:$BD$1,0))), "")</f>
        <v>162.48500000000001</v>
      </c>
      <c r="S107" s="179">
        <f>_xlfn.IFNA(IF($C107 &gt; "2023-24", INDEX(PR24_after_overrides!$D$3:$AU$128, MATCH('Stata dataset (nominal)'!$A107, PR24_after_overrides!$A$3:$A$128, 0), MATCH('Stata dataset (nominal)'!S$1, PR24_after_overrides!$D$2:$AU$2, 0)), INDEX('Cyclical_after overrides'!$A$1:$BD$245,MATCH('Stata dataset (nominal)'!$A107,'Cyclical_after overrides'!$A$1:$A$245,0),MATCH('Stata dataset (nominal)'!S$1,'Cyclical_after overrides'!$A$1:$BD$1,0))), "")</f>
        <v>2.3450000000000002</v>
      </c>
      <c r="T107" s="179">
        <f>_xlfn.IFNA(IF($C107 &gt; "2023-24", INDEX(PR24_after_overrides!$D$3:$AU$128, MATCH('Stata dataset (nominal)'!$A107, PR24_after_overrides!$A$3:$A$128, 0), MATCH('Stata dataset (nominal)'!T$1, PR24_after_overrides!$D$2:$AU$2, 0)), INDEX('Cyclical_after overrides'!$A$1:$BD$245,MATCH('Stata dataset (nominal)'!$A107,'Cyclical_after overrides'!$A$1:$A$245,0),MATCH('Stata dataset (nominal)'!T$1,'Cyclical_after overrides'!$A$1:$BD$1,0))), "")</f>
        <v>538.99300000000005</v>
      </c>
      <c r="U107" s="179">
        <f>_xlfn.IFNA(IF($C107 &gt; "2023-24", INDEX(PR24_after_overrides!$D$3:$AU$128, MATCH('Stata dataset (nominal)'!$A107, PR24_after_overrides!$A$3:$A$128, 0), MATCH('Stata dataset (nominal)'!U$1, PR24_after_overrides!$D$2:$AU$2, 0)), INDEX('Cyclical_after overrides'!$A$1:$BD$245,MATCH('Stata dataset (nominal)'!$A107,'Cyclical_after overrides'!$A$1:$A$245,0),MATCH('Stata dataset (nominal)'!U$1,'Cyclical_after overrides'!$A$1:$BD$1,0))), "")</f>
        <v>21.143464817334085</v>
      </c>
      <c r="V107" s="179">
        <f>_xlfn.IFNA(IF($C107 &gt; "2023-24", INDEX(PR24_after_overrides!$D$3:$AU$128, MATCH('Stata dataset (nominal)'!$A107, PR24_after_overrides!$A$3:$A$128, 0), MATCH('Stata dataset (nominal)'!V$1, PR24_after_overrides!$D$2:$AU$2, 0)), INDEX('Cyclical_after overrides'!$A$1:$BD$245,MATCH('Stata dataset (nominal)'!$A107,'Cyclical_after overrides'!$A$1:$A$245,0),MATCH('Stata dataset (nominal)'!V$1,'Cyclical_after overrides'!$A$1:$BD$1,0))), "")</f>
        <v>140.87399877831922</v>
      </c>
      <c r="W107" s="179">
        <f>_xlfn.IFNA(IF($C107 &gt; "2023-24", INDEX(PR24_after_overrides!$D$3:$AU$128, MATCH('Stata dataset (nominal)'!$A107, PR24_after_overrides!$A$3:$A$128, 0), MATCH('Stata dataset (nominal)'!W$1, PR24_after_overrides!$D$2:$AU$2, 0)), INDEX('Cyclical_after overrides'!$A$1:$BD$245,MATCH('Stata dataset (nominal)'!$A107,'Cyclical_after overrides'!$A$1:$A$245,0),MATCH('Stata dataset (nominal)'!W$1,'Cyclical_after overrides'!$A$1:$BD$1,0))), "")</f>
        <v>1.6484150264335495</v>
      </c>
      <c r="X107" s="179">
        <f>_xlfn.IFNA(IF($C107 &gt; "2023-24", INDEX(PR24_after_overrides!$D$3:$AU$128, MATCH('Stata dataset (nominal)'!$A107, PR24_after_overrides!$A$3:$A$128, 0), MATCH('Stata dataset (nominal)'!X$1, PR24_after_overrides!$D$2:$AU$2, 0)), INDEX('Cyclical_after overrides'!$A$1:$BD$245,MATCH('Stata dataset (nominal)'!$A107,'Cyclical_after overrides'!$A$1:$A$245,0),MATCH('Stata dataset (nominal)'!X$1,'Cyclical_after overrides'!$A$1:$BD$1,0))), "")</f>
        <v>10.537768278016573</v>
      </c>
      <c r="Y107" s="179">
        <f>_xlfn.IFNA(IF($C107 &gt; "2023-24", INDEX(PR24_after_overrides!$D$3:$AU$128, MATCH('Stata dataset (nominal)'!$A107, PR24_after_overrides!$A$3:$A$128, 0), MATCH('Stata dataset (nominal)'!Y$1, PR24_after_overrides!$D$2:$AU$2, 0)), INDEX('Cyclical_after overrides'!$A$1:$BD$245,MATCH('Stata dataset (nominal)'!$A107,'Cyclical_after overrides'!$A$1:$A$245,0),MATCH('Stata dataset (nominal)'!Y$1,'Cyclical_after overrides'!$A$1:$BD$1,0))), "")</f>
        <v>13.001083770412025</v>
      </c>
      <c r="Z107" s="179">
        <f>_xlfn.IFNA(IF($C107 &gt; "2023-24", INDEX(PR24_after_overrides!$D$3:$AU$128, MATCH('Stata dataset (nominal)'!$A107, PR24_after_overrides!$A$3:$A$128, 0), MATCH('Stata dataset (nominal)'!Z$1, PR24_after_overrides!$D$2:$AU$2, 0)), INDEX('Cyclical_after overrides'!$A$1:$BD$245,MATCH('Stata dataset (nominal)'!$A107,'Cyclical_after overrides'!$A$1:$A$245,0),MATCH('Stata dataset (nominal)'!Z$1,'Cyclical_after overrides'!$A$1:$BD$1,0))), "")</f>
        <v>13.001083770412025</v>
      </c>
      <c r="AA107" s="179">
        <f>_xlfn.IFNA(IF($C107 &gt; "2023-24", INDEX(PR24_after_overrides!$D$3:$AU$128, MATCH('Stata dataset (nominal)'!$A107, PR24_after_overrides!$A$3:$A$128, 0), MATCH('Stata dataset (nominal)'!AA$1, PR24_after_overrides!$D$2:$AU$2, 0)), INDEX('Cyclical_after overrides'!$A$1:$BD$245,MATCH('Stata dataset (nominal)'!$A107,'Cyclical_after overrides'!$A$1:$A$245,0),MATCH('Stata dataset (nominal)'!AA$1,'Cyclical_after overrides'!$A$1:$BD$1,0))), "")</f>
        <v>403.56700000000001</v>
      </c>
      <c r="AB107" s="179">
        <f>INDEX(Depreciation!$U$5:$U$318, MATCH('Stata dataset (nominal)'!$A107, Depreciation!$A$5:$A$318, 0))</f>
        <v>1.514</v>
      </c>
      <c r="AC107" s="180">
        <f t="shared" si="2"/>
        <v>1.6189090909090906</v>
      </c>
      <c r="AD107" s="72">
        <f>INDEX(Recharges!$V$5:$V$318, MATCH('Stata dataset (nominal)'!$A107, Recharges!$A$5:$A$318, 0))</f>
        <v>1.17</v>
      </c>
    </row>
    <row r="108" spans="1:30" x14ac:dyDescent="0.4">
      <c r="A108" s="160" t="str">
        <f t="shared" si="0"/>
        <v>SWB17</v>
      </c>
      <c r="B108" s="160" t="s">
        <v>337</v>
      </c>
      <c r="C108" s="160" t="s">
        <v>249</v>
      </c>
      <c r="D108" s="179">
        <f>_xlfn.IFNA(IF($C108 &gt; "2023-24", INDEX(PR24_after_overrides!$D$3:$AU$128, MATCH('Stata dataset (nominal)'!$A108, PR24_after_overrides!$A$3:$A$128, 0), MATCH('Stata dataset (nominal)'!D$1, PR24_after_overrides!$D$2:$AU$2, 0)), INDEX('Cyclical_after overrides'!$A$1:$BD$245,MATCH('Stata dataset (nominal)'!$A108,'Cyclical_after overrides'!$A$1:$A$245,0),MATCH('Stata dataset (nominal)'!D$1,'Cyclical_after overrides'!$A$1:$BD$1,0))), "")</f>
        <v>1.2117357406647515</v>
      </c>
      <c r="E108" s="179">
        <f>_xlfn.IFNA(IF($C108 &gt; "2023-24", INDEX(PR24_after_overrides!$D$3:$AU$128, MATCH('Stata dataset (nominal)'!$A108, PR24_after_overrides!$A$3:$A$128, 0), MATCH('Stata dataset (nominal)'!E$1, PR24_after_overrides!$D$2:$AU$2, 0)), INDEX('Cyclical_after overrides'!$A$1:$BD$245,MATCH('Stata dataset (nominal)'!$A108,'Cyclical_after overrides'!$A$1:$A$245,0),MATCH('Stata dataset (nominal)'!E$1,'Cyclical_after overrides'!$A$1:$BD$1,0))), "")</f>
        <v>9.7609999999999992</v>
      </c>
      <c r="F108" s="179">
        <f>_xlfn.IFNA(IF($C108 &gt; "2023-24", INDEX(PR24_after_overrides!$D$3:$AU$128, MATCH('Stata dataset (nominal)'!$A108, PR24_after_overrides!$A$3:$A$128, 0), MATCH('Stata dataset (nominal)'!F$1, PR24_after_overrides!$D$2:$AU$2, 0)), INDEX('Cyclical_after overrides'!$A$1:$BD$245,MATCH('Stata dataset (nominal)'!$A108,'Cyclical_after overrides'!$A$1:$A$245,0),MATCH('Stata dataset (nominal)'!F$1,'Cyclical_after overrides'!$A$1:$BD$1,0))), "")</f>
        <v>1.6199999999999999</v>
      </c>
      <c r="G108" s="179">
        <f>_xlfn.IFNA(IF($C108 &gt; "2023-24", INDEX(PR24_after_overrides!$D$3:$AU$128, MATCH('Stata dataset (nominal)'!$A108, PR24_after_overrides!$A$3:$A$128, 0), MATCH('Stata dataset (nominal)'!G$1, PR24_after_overrides!$D$2:$AU$2, 0)), INDEX('Cyclical_after overrides'!$A$1:$BD$245,MATCH('Stata dataset (nominal)'!$A108,'Cyclical_after overrides'!$A$1:$A$245,0),MATCH('Stata dataset (nominal)'!G$1,'Cyclical_after overrides'!$A$1:$BD$1,0))), "")</f>
        <v>12.442999999999998</v>
      </c>
      <c r="H108" s="179">
        <f>_xlfn.IFNA(IF($C108 &gt; "2023-24", INDEX(PR24_after_overrides!$D$3:$AU$128, MATCH('Stata dataset (nominal)'!$A108, PR24_after_overrides!$A$3:$A$128, 0), MATCH('Stata dataset (nominal)'!H$1, PR24_after_overrides!$D$2:$AU$2, 0)), INDEX('Cyclical_after overrides'!$A$1:$BD$245,MATCH('Stata dataset (nominal)'!$A108,'Cyclical_after overrides'!$A$1:$A$245,0),MATCH('Stata dataset (nominal)'!H$1,'Cyclical_after overrides'!$A$1:$BD$1,0))), "")</f>
        <v>1.155</v>
      </c>
      <c r="I108" s="179">
        <f>_xlfn.IFNA(IF($C108 &gt; "2023-24", INDEX(PR24_after_overrides!$D$3:$AU$128, MATCH('Stata dataset (nominal)'!$A108, PR24_after_overrides!$A$3:$A$128, 0), MATCH('Stata dataset (nominal)'!I$1, PR24_after_overrides!$D$2:$AU$2, 0)), INDEX('Cyclical_after overrides'!$A$1:$BD$245,MATCH('Stata dataset (nominal)'!$A108,'Cyclical_after overrides'!$A$1:$A$245,0),MATCH('Stata dataset (nominal)'!I$1,'Cyclical_after overrides'!$A$1:$BD$1,0))), "")</f>
        <v>5.1989999999999998</v>
      </c>
      <c r="J108" s="179" t="str">
        <f>_xlfn.IFNA(IF($C108 &gt; "2023-24", INDEX(PR24_after_overrides!$D$3:$AU$128, MATCH('Stata dataset (nominal)'!$A108, PR24_after_overrides!$A$3:$A$128, 0), MATCH('Stata dataset (nominal)'!J$1, PR24_after_overrides!$D$2:$AU$2, 0)), INDEX('Cyclical_after overrides'!$A$1:$BD$245,MATCH('Stata dataset (nominal)'!$A108,'Cyclical_after overrides'!$A$1:$A$245,0),MATCH('Stata dataset (nominal)'!J$1,'Cyclical_after overrides'!$A$1:$BD$1,0))), "")</f>
        <v/>
      </c>
      <c r="K108" s="179" t="str">
        <f>_xlfn.IFNA(IF($C108 &gt; "2023-24", INDEX(PR24_after_overrides!$D$3:$AU$128, MATCH('Stata dataset (nominal)'!$A108, PR24_after_overrides!$A$3:$A$128, 0), MATCH('Stata dataset (nominal)'!K$1, PR24_after_overrides!$D$2:$AU$2, 0)), INDEX('Cyclical_after overrides'!$A$1:$BD$245,MATCH('Stata dataset (nominal)'!$A108,'Cyclical_after overrides'!$A$1:$A$245,0),MATCH('Stata dataset (nominal)'!K$1,'Cyclical_after overrides'!$A$1:$BD$1,0))), "")</f>
        <v/>
      </c>
      <c r="L108" s="179">
        <f>_xlfn.IFNA(IF($C108 &gt; "2023-24", INDEX(PR24_after_overrides!$D$3:$AU$128, MATCH('Stata dataset (nominal)'!$A108, PR24_after_overrides!$A$3:$A$128, 0), MATCH('Stata dataset (nominal)'!L$1, PR24_after_overrides!$D$2:$AU$2, 0)), INDEX('Cyclical_after overrides'!$A$1:$BD$245,MATCH('Stata dataset (nominal)'!$A108,'Cyclical_after overrides'!$A$1:$A$245,0),MATCH('Stata dataset (nominal)'!L$1,'Cyclical_after overrides'!$A$1:$BD$1,0))), "")</f>
        <v>0</v>
      </c>
      <c r="M108" s="179">
        <f>_xlfn.IFNA(IF($C108 &gt; "2023-24", INDEX(PR24_after_overrides!$D$3:$AU$128, MATCH('Stata dataset (nominal)'!$A108, PR24_after_overrides!$A$3:$A$128, 0), MATCH('Stata dataset (nominal)'!M$1, PR24_after_overrides!$D$2:$AU$2, 0)), INDEX('Cyclical_after overrides'!$A$1:$BD$245,MATCH('Stata dataset (nominal)'!$A108,'Cyclical_after overrides'!$A$1:$A$245,0),MATCH('Stata dataset (nominal)'!M$1,'Cyclical_after overrides'!$A$1:$BD$1,0))), "")</f>
        <v>1.2809999999999999</v>
      </c>
      <c r="N108" s="179" t="str">
        <f>_xlfn.IFNA(IF($C108 &gt; "2023-24", INDEX(PR24_after_overrides!$D$3:$AU$128, MATCH('Stata dataset (nominal)'!$A108, PR24_after_overrides!$A$3:$A$128, 0), MATCH('Stata dataset (nominal)'!N$1, PR24_after_overrides!$D$2:$AU$2, 0)), INDEX('Cyclical_after overrides'!$A$1:$BD$245,MATCH('Stata dataset (nominal)'!$A108,'Cyclical_after overrides'!$A$1:$A$245,0),MATCH('Stata dataset (nominal)'!N$1,'Cyclical_after overrides'!$A$1:$BD$1,0))), "")</f>
        <v/>
      </c>
      <c r="O108" s="179">
        <f>_xlfn.IFNA(IF($C108 &gt; "2023-24", INDEX(PR24_after_overrides!$D$3:$AU$128, MATCH('Stata dataset (nominal)'!$A108, PR24_after_overrides!$A$3:$A$128, 0), MATCH('Stata dataset (nominal)'!O$1, PR24_after_overrides!$D$2:$AU$2, 0)), INDEX('Cyclical_after overrides'!$A$1:$BD$245,MATCH('Stata dataset (nominal)'!$A108,'Cyclical_after overrides'!$A$1:$A$245,0),MATCH('Stata dataset (nominal)'!O$1,'Cyclical_after overrides'!$A$1:$BD$1,0))), "")</f>
        <v>86.408999999999992</v>
      </c>
      <c r="P108" s="179">
        <f>_xlfn.IFNA(IF($C108 &gt; "2023-24", INDEX(PR24_after_overrides!$D$3:$AU$128, MATCH('Stata dataset (nominal)'!$A108, PR24_after_overrides!$A$3:$A$128, 0), MATCH('Stata dataset (nominal)'!P$1, PR24_after_overrides!$D$2:$AU$2, 0)), INDEX('Cyclical_after overrides'!$A$1:$BD$245,MATCH('Stata dataset (nominal)'!$A108,'Cyclical_after overrides'!$A$1:$A$245,0),MATCH('Stata dataset (nominal)'!P$1,'Cyclical_after overrides'!$A$1:$BD$1,0))), "")</f>
        <v>2.2930000000000001</v>
      </c>
      <c r="Q108" s="179">
        <f>_xlfn.IFNA(IF($C108 &gt; "2023-24", INDEX(PR24_after_overrides!$D$3:$AU$128, MATCH('Stata dataset (nominal)'!$A108, PR24_after_overrides!$A$3:$A$128, 0), MATCH('Stata dataset (nominal)'!Q$1, PR24_after_overrides!$D$2:$AU$2, 0)), INDEX('Cyclical_after overrides'!$A$1:$BD$245,MATCH('Stata dataset (nominal)'!$A108,'Cyclical_after overrides'!$A$1:$A$245,0),MATCH('Stata dataset (nominal)'!Q$1,'Cyclical_after overrides'!$A$1:$BD$1,0))), "")</f>
        <v>109.84699999999999</v>
      </c>
      <c r="R108" s="179">
        <f>_xlfn.IFNA(IF($C108 &gt; "2023-24", INDEX(PR24_after_overrides!$D$3:$AU$128, MATCH('Stata dataset (nominal)'!$A108, PR24_after_overrides!$A$3:$A$128, 0), MATCH('Stata dataset (nominal)'!R$1, PR24_after_overrides!$D$2:$AU$2, 0)), INDEX('Cyclical_after overrides'!$A$1:$BD$245,MATCH('Stata dataset (nominal)'!$A108,'Cyclical_after overrides'!$A$1:$A$245,0),MATCH('Stata dataset (nominal)'!R$1,'Cyclical_after overrides'!$A$1:$BD$1,0))), "")</f>
        <v>173.35700000000003</v>
      </c>
      <c r="S108" s="179">
        <f>_xlfn.IFNA(IF($C108 &gt; "2023-24", INDEX(PR24_after_overrides!$D$3:$AU$128, MATCH('Stata dataset (nominal)'!$A108, PR24_after_overrides!$A$3:$A$128, 0), MATCH('Stata dataset (nominal)'!S$1, PR24_after_overrides!$D$2:$AU$2, 0)), INDEX('Cyclical_after overrides'!$A$1:$BD$245,MATCH('Stata dataset (nominal)'!$A108,'Cyclical_after overrides'!$A$1:$A$245,0),MATCH('Stata dataset (nominal)'!S$1,'Cyclical_after overrides'!$A$1:$BD$1,0))), "")</f>
        <v>2.4470000000000001</v>
      </c>
      <c r="T108" s="179">
        <f>_xlfn.IFNA(IF($C108 &gt; "2023-24", INDEX(PR24_after_overrides!$D$3:$AU$128, MATCH('Stata dataset (nominal)'!$A108, PR24_after_overrides!$A$3:$A$128, 0), MATCH('Stata dataset (nominal)'!T$1, PR24_after_overrides!$D$2:$AU$2, 0)), INDEX('Cyclical_after overrides'!$A$1:$BD$245,MATCH('Stata dataset (nominal)'!$A108,'Cyclical_after overrides'!$A$1:$A$245,0),MATCH('Stata dataset (nominal)'!T$1,'Cyclical_after overrides'!$A$1:$BD$1,0))), "")</f>
        <v>565.02599999999995</v>
      </c>
      <c r="U108" s="179">
        <f>_xlfn.IFNA(IF($C108 &gt; "2023-24", INDEX(PR24_after_overrides!$D$3:$AU$128, MATCH('Stata dataset (nominal)'!$A108, PR24_after_overrides!$A$3:$A$128, 0), MATCH('Stata dataset (nominal)'!U$1, PR24_after_overrides!$D$2:$AU$2, 0)), INDEX('Cyclical_after overrides'!$A$1:$BD$245,MATCH('Stata dataset (nominal)'!$A108,'Cyclical_after overrides'!$A$1:$A$245,0),MATCH('Stata dataset (nominal)'!U$1,'Cyclical_after overrides'!$A$1:$BD$1,0))), "")</f>
        <v>20.585436907060409</v>
      </c>
      <c r="V108" s="179">
        <f>_xlfn.IFNA(IF($C108 &gt; "2023-24", INDEX(PR24_after_overrides!$D$3:$AU$128, MATCH('Stata dataset (nominal)'!$A108, PR24_after_overrides!$A$3:$A$128, 0), MATCH('Stata dataset (nominal)'!V$1, PR24_after_overrides!$D$2:$AU$2, 0)), INDEX('Cyclical_after overrides'!$A$1:$BD$245,MATCH('Stata dataset (nominal)'!$A108,'Cyclical_after overrides'!$A$1:$A$245,0),MATCH('Stata dataset (nominal)'!V$1,'Cyclical_after overrides'!$A$1:$BD$1,0))), "")</f>
        <v>141.52548789827281</v>
      </c>
      <c r="W108" s="179">
        <f>_xlfn.IFNA(IF($C108 &gt; "2023-24", INDEX(PR24_after_overrides!$D$3:$AU$128, MATCH('Stata dataset (nominal)'!$A108, PR24_after_overrides!$A$3:$A$128, 0), MATCH('Stata dataset (nominal)'!W$1, PR24_after_overrides!$D$2:$AU$2, 0)), INDEX('Cyclical_after overrides'!$A$1:$BD$245,MATCH('Stata dataset (nominal)'!$A108,'Cyclical_after overrides'!$A$1:$A$245,0),MATCH('Stata dataset (nominal)'!W$1,'Cyclical_after overrides'!$A$1:$BD$1,0))), "")</f>
        <v>1.486670037242418</v>
      </c>
      <c r="X108" s="179">
        <f>_xlfn.IFNA(IF($C108 &gt; "2023-24", INDEX(PR24_after_overrides!$D$3:$AU$128, MATCH('Stata dataset (nominal)'!$A108, PR24_after_overrides!$A$3:$A$128, 0), MATCH('Stata dataset (nominal)'!X$1, PR24_after_overrides!$D$2:$AU$2, 0)), INDEX('Cyclical_after overrides'!$A$1:$BD$245,MATCH('Stata dataset (nominal)'!$A108,'Cyclical_after overrides'!$A$1:$A$245,0),MATCH('Stata dataset (nominal)'!X$1,'Cyclical_after overrides'!$A$1:$BD$1,0))), "")</f>
        <v>10.537768278016573</v>
      </c>
      <c r="Y108" s="179">
        <f>_xlfn.IFNA(IF($C108 &gt; "2023-24", INDEX(PR24_after_overrides!$D$3:$AU$128, MATCH('Stata dataset (nominal)'!$A108, PR24_after_overrides!$A$3:$A$128, 0), MATCH('Stata dataset (nominal)'!Y$1, PR24_after_overrides!$D$2:$AU$2, 0)), INDEX('Cyclical_after overrides'!$A$1:$BD$245,MATCH('Stata dataset (nominal)'!$A108,'Cyclical_after overrides'!$A$1:$A$245,0),MATCH('Stata dataset (nominal)'!Y$1,'Cyclical_after overrides'!$A$1:$BD$1,0))), "")</f>
        <v>12.999577213629401</v>
      </c>
      <c r="Z108" s="179">
        <f>_xlfn.IFNA(IF($C108 &gt; "2023-24", INDEX(PR24_after_overrides!$D$3:$AU$128, MATCH('Stata dataset (nominal)'!$A108, PR24_after_overrides!$A$3:$A$128, 0), MATCH('Stata dataset (nominal)'!Z$1, PR24_after_overrides!$D$2:$AU$2, 0)), INDEX('Cyclical_after overrides'!$A$1:$BD$245,MATCH('Stata dataset (nominal)'!$A108,'Cyclical_after overrides'!$A$1:$A$245,0),MATCH('Stata dataset (nominal)'!Z$1,'Cyclical_after overrides'!$A$1:$BD$1,0))), "")</f>
        <v>12.687657960082019</v>
      </c>
      <c r="AA108" s="179">
        <f>_xlfn.IFNA(IF($C108 &gt; "2023-24", INDEX(PR24_after_overrides!$D$3:$AU$128, MATCH('Stata dataset (nominal)'!$A108, PR24_after_overrides!$A$3:$A$128, 0), MATCH('Stata dataset (nominal)'!AA$1, PR24_after_overrides!$D$2:$AU$2, 0)), INDEX('Cyclical_after overrides'!$A$1:$BD$245,MATCH('Stata dataset (nominal)'!$A108,'Cyclical_after overrides'!$A$1:$A$245,0),MATCH('Stata dataset (nominal)'!AA$1,'Cyclical_after overrides'!$A$1:$BD$1,0))), "")</f>
        <v>413.91300000000001</v>
      </c>
      <c r="AB108" s="179">
        <f>INDEX(Depreciation!$U$5:$U$318, MATCH('Stata dataset (nominal)'!$A108, Depreciation!$A$5:$A$318, 0))</f>
        <v>1.8049999999999999</v>
      </c>
      <c r="AC108" s="180">
        <f t="shared" si="2"/>
        <v>1.6189090909090906</v>
      </c>
      <c r="AD108" s="72">
        <f>INDEX(Recharges!$V$5:$V$318, MATCH('Stata dataset (nominal)'!$A108, Recharges!$A$5:$A$318, 0))</f>
        <v>1.1869999999999998</v>
      </c>
    </row>
    <row r="109" spans="1:30" x14ac:dyDescent="0.4">
      <c r="A109" s="160" t="str">
        <f t="shared" si="0"/>
        <v>SWB18</v>
      </c>
      <c r="B109" s="160" t="s">
        <v>337</v>
      </c>
      <c r="C109" s="160" t="s">
        <v>251</v>
      </c>
      <c r="D109" s="179">
        <f>_xlfn.IFNA(IF($C109 &gt; "2023-24", INDEX(PR24_after_overrides!$D$3:$AU$128, MATCH('Stata dataset (nominal)'!$A109, PR24_after_overrides!$A$3:$A$128, 0), MATCH('Stata dataset (nominal)'!D$1, PR24_after_overrides!$D$2:$AU$2, 0)), INDEX('Cyclical_after overrides'!$A$1:$BD$245,MATCH('Stata dataset (nominal)'!$A109,'Cyclical_after overrides'!$A$1:$A$245,0),MATCH('Stata dataset (nominal)'!D$1,'Cyclical_after overrides'!$A$1:$BD$1,0))), "")</f>
        <v>1.1806332960179113</v>
      </c>
      <c r="E109" s="179">
        <f>_xlfn.IFNA(IF($C109 &gt; "2023-24", INDEX(PR24_after_overrides!$D$3:$AU$128, MATCH('Stata dataset (nominal)'!$A109, PR24_after_overrides!$A$3:$A$128, 0), MATCH('Stata dataset (nominal)'!E$1, PR24_after_overrides!$D$2:$AU$2, 0)), INDEX('Cyclical_after overrides'!$A$1:$BD$245,MATCH('Stata dataset (nominal)'!$A109,'Cyclical_after overrides'!$A$1:$A$245,0),MATCH('Stata dataset (nominal)'!E$1,'Cyclical_after overrides'!$A$1:$BD$1,0))), "")</f>
        <v>9.9309999999999992</v>
      </c>
      <c r="F109" s="179">
        <f>_xlfn.IFNA(IF($C109 &gt; "2023-24", INDEX(PR24_after_overrides!$D$3:$AU$128, MATCH('Stata dataset (nominal)'!$A109, PR24_after_overrides!$A$3:$A$128, 0), MATCH('Stata dataset (nominal)'!F$1, PR24_after_overrides!$D$2:$AU$2, 0)), INDEX('Cyclical_after overrides'!$A$1:$BD$245,MATCH('Stata dataset (nominal)'!$A109,'Cyclical_after overrides'!$A$1:$A$245,0),MATCH('Stata dataset (nominal)'!F$1,'Cyclical_after overrides'!$A$1:$BD$1,0))), "")</f>
        <v>2.2679999999999998</v>
      </c>
      <c r="G109" s="179">
        <f>_xlfn.IFNA(IF($C109 &gt; "2023-24", INDEX(PR24_after_overrides!$D$3:$AU$128, MATCH('Stata dataset (nominal)'!$A109, PR24_after_overrides!$A$3:$A$128, 0), MATCH('Stata dataset (nominal)'!G$1, PR24_after_overrides!$D$2:$AU$2, 0)), INDEX('Cyclical_after overrides'!$A$1:$BD$245,MATCH('Stata dataset (nominal)'!$A109,'Cyclical_after overrides'!$A$1:$A$245,0),MATCH('Stata dataset (nominal)'!G$1,'Cyclical_after overrides'!$A$1:$BD$1,0))), "")</f>
        <v>11.326000000000001</v>
      </c>
      <c r="H109" s="179">
        <f>_xlfn.IFNA(IF($C109 &gt; "2023-24", INDEX(PR24_after_overrides!$D$3:$AU$128, MATCH('Stata dataset (nominal)'!$A109, PR24_after_overrides!$A$3:$A$128, 0), MATCH('Stata dataset (nominal)'!H$1, PR24_after_overrides!$D$2:$AU$2, 0)), INDEX('Cyclical_after overrides'!$A$1:$BD$245,MATCH('Stata dataset (nominal)'!$A109,'Cyclical_after overrides'!$A$1:$A$245,0),MATCH('Stata dataset (nominal)'!H$1,'Cyclical_after overrides'!$A$1:$BD$1,0))), "")</f>
        <v>1.351</v>
      </c>
      <c r="I109" s="179">
        <f>_xlfn.IFNA(IF($C109 &gt; "2023-24", INDEX(PR24_after_overrides!$D$3:$AU$128, MATCH('Stata dataset (nominal)'!$A109, PR24_after_overrides!$A$3:$A$128, 0), MATCH('Stata dataset (nominal)'!I$1, PR24_after_overrides!$D$2:$AU$2, 0)), INDEX('Cyclical_after overrides'!$A$1:$BD$245,MATCH('Stata dataset (nominal)'!$A109,'Cyclical_after overrides'!$A$1:$A$245,0),MATCH('Stata dataset (nominal)'!I$1,'Cyclical_after overrides'!$A$1:$BD$1,0))), "")</f>
        <v>4.1749999999999998</v>
      </c>
      <c r="J109" s="179" t="str">
        <f>_xlfn.IFNA(IF($C109 &gt; "2023-24", INDEX(PR24_after_overrides!$D$3:$AU$128, MATCH('Stata dataset (nominal)'!$A109, PR24_after_overrides!$A$3:$A$128, 0), MATCH('Stata dataset (nominal)'!J$1, PR24_after_overrides!$D$2:$AU$2, 0)), INDEX('Cyclical_after overrides'!$A$1:$BD$245,MATCH('Stata dataset (nominal)'!$A109,'Cyclical_after overrides'!$A$1:$A$245,0),MATCH('Stata dataset (nominal)'!J$1,'Cyclical_after overrides'!$A$1:$BD$1,0))), "")</f>
        <v/>
      </c>
      <c r="K109" s="179" t="str">
        <f>_xlfn.IFNA(IF($C109 &gt; "2023-24", INDEX(PR24_after_overrides!$D$3:$AU$128, MATCH('Stata dataset (nominal)'!$A109, PR24_after_overrides!$A$3:$A$128, 0), MATCH('Stata dataset (nominal)'!K$1, PR24_after_overrides!$D$2:$AU$2, 0)), INDEX('Cyclical_after overrides'!$A$1:$BD$245,MATCH('Stata dataset (nominal)'!$A109,'Cyclical_after overrides'!$A$1:$A$245,0),MATCH('Stata dataset (nominal)'!K$1,'Cyclical_after overrides'!$A$1:$BD$1,0))), "")</f>
        <v/>
      </c>
      <c r="L109" s="179">
        <f>_xlfn.IFNA(IF($C109 &gt; "2023-24", INDEX(PR24_after_overrides!$D$3:$AU$128, MATCH('Stata dataset (nominal)'!$A109, PR24_after_overrides!$A$3:$A$128, 0), MATCH('Stata dataset (nominal)'!L$1, PR24_after_overrides!$D$2:$AU$2, 0)), INDEX('Cyclical_after overrides'!$A$1:$BD$245,MATCH('Stata dataset (nominal)'!$A109,'Cyclical_after overrides'!$A$1:$A$245,0),MATCH('Stata dataset (nominal)'!L$1,'Cyclical_after overrides'!$A$1:$BD$1,0))), "")</f>
        <v>0</v>
      </c>
      <c r="M109" s="179">
        <f>_xlfn.IFNA(IF($C109 &gt; "2023-24", INDEX(PR24_after_overrides!$D$3:$AU$128, MATCH('Stata dataset (nominal)'!$A109, PR24_after_overrides!$A$3:$A$128, 0), MATCH('Stata dataset (nominal)'!M$1, PR24_after_overrides!$D$2:$AU$2, 0)), INDEX('Cyclical_after overrides'!$A$1:$BD$245,MATCH('Stata dataset (nominal)'!$A109,'Cyclical_after overrides'!$A$1:$A$245,0),MATCH('Stata dataset (nominal)'!M$1,'Cyclical_after overrides'!$A$1:$BD$1,0))), "")</f>
        <v>1.2809999999999999</v>
      </c>
      <c r="N109" s="179" t="str">
        <f>_xlfn.IFNA(IF($C109 &gt; "2023-24", INDEX(PR24_after_overrides!$D$3:$AU$128, MATCH('Stata dataset (nominal)'!$A109, PR24_after_overrides!$A$3:$A$128, 0), MATCH('Stata dataset (nominal)'!N$1, PR24_after_overrides!$D$2:$AU$2, 0)), INDEX('Cyclical_after overrides'!$A$1:$BD$245,MATCH('Stata dataset (nominal)'!$A109,'Cyclical_after overrides'!$A$1:$A$245,0),MATCH('Stata dataset (nominal)'!N$1,'Cyclical_after overrides'!$A$1:$BD$1,0))), "")</f>
        <v/>
      </c>
      <c r="O109" s="179">
        <f>_xlfn.IFNA(IF($C109 &gt; "2023-24", INDEX(PR24_after_overrides!$D$3:$AU$128, MATCH('Stata dataset (nominal)'!$A109, PR24_after_overrides!$A$3:$A$128, 0), MATCH('Stata dataset (nominal)'!O$1, PR24_after_overrides!$D$2:$AU$2, 0)), INDEX('Cyclical_after overrides'!$A$1:$BD$245,MATCH('Stata dataset (nominal)'!$A109,'Cyclical_after overrides'!$A$1:$A$245,0),MATCH('Stata dataset (nominal)'!O$1,'Cyclical_after overrides'!$A$1:$BD$1,0))), "")</f>
        <v>87.769000000000005</v>
      </c>
      <c r="P109" s="179">
        <f>_xlfn.IFNA(IF($C109 &gt; "2023-24", INDEX(PR24_after_overrides!$D$3:$AU$128, MATCH('Stata dataset (nominal)'!$A109, PR24_after_overrides!$A$3:$A$128, 0), MATCH('Stata dataset (nominal)'!P$1, PR24_after_overrides!$D$2:$AU$2, 0)), INDEX('Cyclical_after overrides'!$A$1:$BD$245,MATCH('Stata dataset (nominal)'!$A109,'Cyclical_after overrides'!$A$1:$A$245,0),MATCH('Stata dataset (nominal)'!P$1,'Cyclical_after overrides'!$A$1:$BD$1,0))), "")</f>
        <v>2.3039999999999998</v>
      </c>
      <c r="Q109" s="179">
        <f>_xlfn.IFNA(IF($C109 &gt; "2023-24", INDEX(PR24_after_overrides!$D$3:$AU$128, MATCH('Stata dataset (nominal)'!$A109, PR24_after_overrides!$A$3:$A$128, 0), MATCH('Stata dataset (nominal)'!Q$1, PR24_after_overrides!$D$2:$AU$2, 0)), INDEX('Cyclical_after overrides'!$A$1:$BD$245,MATCH('Stata dataset (nominal)'!$A109,'Cyclical_after overrides'!$A$1:$A$245,0),MATCH('Stata dataset (nominal)'!Q$1,'Cyclical_after overrides'!$A$1:$BD$1,0))), "")</f>
        <v>109.47499999999999</v>
      </c>
      <c r="R109" s="179">
        <f>_xlfn.IFNA(IF($C109 &gt; "2023-24", INDEX(PR24_after_overrides!$D$3:$AU$128, MATCH('Stata dataset (nominal)'!$A109, PR24_after_overrides!$A$3:$A$128, 0), MATCH('Stata dataset (nominal)'!R$1, PR24_after_overrides!$D$2:$AU$2, 0)), INDEX('Cyclical_after overrides'!$A$1:$BD$245,MATCH('Stata dataset (nominal)'!$A109,'Cyclical_after overrides'!$A$1:$A$245,0),MATCH('Stata dataset (nominal)'!R$1,'Cyclical_after overrides'!$A$1:$BD$1,0))), "")</f>
        <v>172.34699999999998</v>
      </c>
      <c r="S109" s="179">
        <f>_xlfn.IFNA(IF($C109 &gt; "2023-24", INDEX(PR24_after_overrides!$D$3:$AU$128, MATCH('Stata dataset (nominal)'!$A109, PR24_after_overrides!$A$3:$A$128, 0), MATCH('Stata dataset (nominal)'!S$1, PR24_after_overrides!$D$2:$AU$2, 0)), INDEX('Cyclical_after overrides'!$A$1:$BD$245,MATCH('Stata dataset (nominal)'!$A109,'Cyclical_after overrides'!$A$1:$A$245,0),MATCH('Stata dataset (nominal)'!S$1,'Cyclical_after overrides'!$A$1:$BD$1,0))), "")</f>
        <v>2.57</v>
      </c>
      <c r="T109" s="179">
        <f>_xlfn.IFNA(IF($C109 &gt; "2023-24", INDEX(PR24_after_overrides!$D$3:$AU$128, MATCH('Stata dataset (nominal)'!$A109, PR24_after_overrides!$A$3:$A$128, 0), MATCH('Stata dataset (nominal)'!T$1, PR24_after_overrides!$D$2:$AU$2, 0)), INDEX('Cyclical_after overrides'!$A$1:$BD$245,MATCH('Stata dataset (nominal)'!$A109,'Cyclical_after overrides'!$A$1:$A$245,0),MATCH('Stata dataset (nominal)'!T$1,'Cyclical_after overrides'!$A$1:$BD$1,0))), "")</f>
        <v>578.15599999999995</v>
      </c>
      <c r="U109" s="179">
        <f>_xlfn.IFNA(IF($C109 &gt; "2023-24", INDEX(PR24_after_overrides!$D$3:$AU$128, MATCH('Stata dataset (nominal)'!$A109, PR24_after_overrides!$A$3:$A$128, 0), MATCH('Stata dataset (nominal)'!U$1, PR24_after_overrides!$D$2:$AU$2, 0)), INDEX('Cyclical_after overrides'!$A$1:$BD$245,MATCH('Stata dataset (nominal)'!$A109,'Cyclical_after overrides'!$A$1:$A$245,0),MATCH('Stata dataset (nominal)'!U$1,'Cyclical_after overrides'!$A$1:$BD$1,0))), "")</f>
        <v>20.609441781602442</v>
      </c>
      <c r="V109" s="179">
        <f>_xlfn.IFNA(IF($C109 &gt; "2023-24", INDEX(PR24_after_overrides!$D$3:$AU$128, MATCH('Stata dataset (nominal)'!$A109, PR24_after_overrides!$A$3:$A$128, 0), MATCH('Stata dataset (nominal)'!V$1, PR24_after_overrides!$D$2:$AU$2, 0)), INDEX('Cyclical_after overrides'!$A$1:$BD$245,MATCH('Stata dataset (nominal)'!$A109,'Cyclical_after overrides'!$A$1:$A$245,0),MATCH('Stata dataset (nominal)'!V$1,'Cyclical_after overrides'!$A$1:$BD$1,0))), "")</f>
        <v>142.15196578633876</v>
      </c>
      <c r="W109" s="179">
        <f>_xlfn.IFNA(IF($C109 &gt; "2023-24", INDEX(PR24_after_overrides!$D$3:$AU$128, MATCH('Stata dataset (nominal)'!$A109, PR24_after_overrides!$A$3:$A$128, 0), MATCH('Stata dataset (nominal)'!W$1, PR24_after_overrides!$D$2:$AU$2, 0)), INDEX('Cyclical_after overrides'!$A$1:$BD$245,MATCH('Stata dataset (nominal)'!$A109,'Cyclical_after overrides'!$A$1:$A$245,0),MATCH('Stata dataset (nominal)'!W$1,'Cyclical_after overrides'!$A$1:$BD$1,0))), "")</f>
        <v>1.4797095789726229</v>
      </c>
      <c r="X109" s="179">
        <f>_xlfn.IFNA(IF($C109 &gt; "2023-24", INDEX(PR24_after_overrides!$D$3:$AU$128, MATCH('Stata dataset (nominal)'!$A109, PR24_after_overrides!$A$3:$A$128, 0), MATCH('Stata dataset (nominal)'!X$1, PR24_after_overrides!$D$2:$AU$2, 0)), INDEX('Cyclical_after overrides'!$A$1:$BD$245,MATCH('Stata dataset (nominal)'!$A109,'Cyclical_after overrides'!$A$1:$A$245,0),MATCH('Stata dataset (nominal)'!X$1,'Cyclical_after overrides'!$A$1:$BD$1,0))), "")</f>
        <v>10.448341081585838</v>
      </c>
      <c r="Y109" s="179">
        <f>_xlfn.IFNA(IF($C109 &gt; "2023-24", INDEX(PR24_after_overrides!$D$3:$AU$128, MATCH('Stata dataset (nominal)'!$A109, PR24_after_overrides!$A$3:$A$128, 0), MATCH('Stata dataset (nominal)'!Y$1, PR24_after_overrides!$D$2:$AU$2, 0)), INDEX('Cyclical_after overrides'!$A$1:$BD$245,MATCH('Stata dataset (nominal)'!$A109,'Cyclical_after overrides'!$A$1:$A$245,0),MATCH('Stata dataset (nominal)'!Y$1,'Cyclical_after overrides'!$A$1:$BD$1,0))), "")</f>
        <v>12.993002975325652</v>
      </c>
      <c r="Z109" s="179">
        <f>_xlfn.IFNA(IF($C109 &gt; "2023-24", INDEX(PR24_after_overrides!$D$3:$AU$128, MATCH('Stata dataset (nominal)'!$A109, PR24_after_overrides!$A$3:$A$128, 0), MATCH('Stata dataset (nominal)'!Z$1, PR24_after_overrides!$D$2:$AU$2, 0)), INDEX('Cyclical_after overrides'!$A$1:$BD$245,MATCH('Stata dataset (nominal)'!$A109,'Cyclical_after overrides'!$A$1:$A$245,0),MATCH('Stata dataset (nominal)'!Z$1,'Cyclical_after overrides'!$A$1:$BD$1,0))), "")</f>
        <v>12.369631618962934</v>
      </c>
      <c r="AA109" s="179">
        <f>_xlfn.IFNA(IF($C109 &gt; "2023-24", INDEX(PR24_after_overrides!$D$3:$AU$128, MATCH('Stata dataset (nominal)'!$A109, PR24_after_overrides!$A$3:$A$128, 0), MATCH('Stata dataset (nominal)'!AA$1, PR24_after_overrides!$D$2:$AU$2, 0)), INDEX('Cyclical_after overrides'!$A$1:$BD$245,MATCH('Stata dataset (nominal)'!$A109,'Cyclical_after overrides'!$A$1:$A$245,0),MATCH('Stata dataset (nominal)'!AA$1,'Cyclical_after overrides'!$A$1:$BD$1,0))), "")</f>
        <v>420.411</v>
      </c>
      <c r="AB109" s="179">
        <f>INDEX(Depreciation!$U$5:$U$318, MATCH('Stata dataset (nominal)'!$A109, Depreciation!$A$5:$A$318, 0))</f>
        <v>1.9989999999999999</v>
      </c>
      <c r="AC109" s="180">
        <f t="shared" si="2"/>
        <v>1.6189090909090906</v>
      </c>
      <c r="AD109" s="72">
        <f>INDEX(Recharges!$V$5:$V$318, MATCH('Stata dataset (nominal)'!$A109, Recharges!$A$5:$A$318, 0))</f>
        <v>1.298</v>
      </c>
    </row>
    <row r="110" spans="1:30" x14ac:dyDescent="0.4">
      <c r="A110" s="160" t="str">
        <f t="shared" ref="A110:A232" si="3">B110&amp;RIGHT(C110,2)</f>
        <v>SWB19</v>
      </c>
      <c r="B110" s="160" t="s">
        <v>337</v>
      </c>
      <c r="C110" s="160" t="s">
        <v>253</v>
      </c>
      <c r="D110" s="179">
        <f>_xlfn.IFNA(IF($C110 &gt; "2023-24", INDEX(PR24_after_overrides!$D$3:$AU$128, MATCH('Stata dataset (nominal)'!$A110, PR24_after_overrides!$A$3:$A$128, 0), MATCH('Stata dataset (nominal)'!D$1, PR24_after_overrides!$D$2:$AU$2, 0)), INDEX('Cyclical_after overrides'!$A$1:$BD$245,MATCH('Stata dataset (nominal)'!$A110,'Cyclical_after overrides'!$A$1:$A$245,0),MATCH('Stata dataset (nominal)'!D$1,'Cyclical_after overrides'!$A$1:$BD$1,0))), "")</f>
        <v>1.1560444722831191</v>
      </c>
      <c r="E110" s="179">
        <f>_xlfn.IFNA(IF($C110 &gt; "2023-24", INDEX(PR24_after_overrides!$D$3:$AU$128, MATCH('Stata dataset (nominal)'!$A110, PR24_after_overrides!$A$3:$A$128, 0), MATCH('Stata dataset (nominal)'!E$1, PR24_after_overrides!$D$2:$AU$2, 0)), INDEX('Cyclical_after overrides'!$A$1:$BD$245,MATCH('Stata dataset (nominal)'!$A110,'Cyclical_after overrides'!$A$1:$A$245,0),MATCH('Stata dataset (nominal)'!E$1,'Cyclical_after overrides'!$A$1:$BD$1,0))), "")</f>
        <v>9.9169999999999998</v>
      </c>
      <c r="F110" s="179">
        <f>_xlfn.IFNA(IF($C110 &gt; "2023-24", INDEX(PR24_after_overrides!$D$3:$AU$128, MATCH('Stata dataset (nominal)'!$A110, PR24_after_overrides!$A$3:$A$128, 0), MATCH('Stata dataset (nominal)'!F$1, PR24_after_overrides!$D$2:$AU$2, 0)), INDEX('Cyclical_after overrides'!$A$1:$BD$245,MATCH('Stata dataset (nominal)'!$A110,'Cyclical_after overrides'!$A$1:$A$245,0),MATCH('Stata dataset (nominal)'!F$1,'Cyclical_after overrides'!$A$1:$BD$1,0))), "")</f>
        <v>2.5030000000000001</v>
      </c>
      <c r="G110" s="179">
        <f>_xlfn.IFNA(IF($C110 &gt; "2023-24", INDEX(PR24_after_overrides!$D$3:$AU$128, MATCH('Stata dataset (nominal)'!$A110, PR24_after_overrides!$A$3:$A$128, 0), MATCH('Stata dataset (nominal)'!G$1, PR24_after_overrides!$D$2:$AU$2, 0)), INDEX('Cyclical_after overrides'!$A$1:$BD$245,MATCH('Stata dataset (nominal)'!$A110,'Cyclical_after overrides'!$A$1:$A$245,0),MATCH('Stata dataset (nominal)'!G$1,'Cyclical_after overrides'!$A$1:$BD$1,0))), "")</f>
        <v>7.9870000000000001</v>
      </c>
      <c r="H110" s="179">
        <f>_xlfn.IFNA(IF($C110 &gt; "2023-24", INDEX(PR24_after_overrides!$D$3:$AU$128, MATCH('Stata dataset (nominal)'!$A110, PR24_after_overrides!$A$3:$A$128, 0), MATCH('Stata dataset (nominal)'!H$1, PR24_after_overrides!$D$2:$AU$2, 0)), INDEX('Cyclical_after overrides'!$A$1:$BD$245,MATCH('Stata dataset (nominal)'!$A110,'Cyclical_after overrides'!$A$1:$A$245,0),MATCH('Stata dataset (nominal)'!H$1,'Cyclical_after overrides'!$A$1:$BD$1,0))), "")</f>
        <v>0.72799999999999998</v>
      </c>
      <c r="I110" s="179">
        <f>_xlfn.IFNA(IF($C110 &gt; "2023-24", INDEX(PR24_after_overrides!$D$3:$AU$128, MATCH('Stata dataset (nominal)'!$A110, PR24_after_overrides!$A$3:$A$128, 0), MATCH('Stata dataset (nominal)'!I$1, PR24_after_overrides!$D$2:$AU$2, 0)), INDEX('Cyclical_after overrides'!$A$1:$BD$245,MATCH('Stata dataset (nominal)'!$A110,'Cyclical_after overrides'!$A$1:$A$245,0),MATCH('Stata dataset (nominal)'!I$1,'Cyclical_after overrides'!$A$1:$BD$1,0))), "")</f>
        <v>4.4320000000000004</v>
      </c>
      <c r="J110" s="179" t="str">
        <f>_xlfn.IFNA(IF($C110 &gt; "2023-24", INDEX(PR24_after_overrides!$D$3:$AU$128, MATCH('Stata dataset (nominal)'!$A110, PR24_after_overrides!$A$3:$A$128, 0), MATCH('Stata dataset (nominal)'!J$1, PR24_after_overrides!$D$2:$AU$2, 0)), INDEX('Cyclical_after overrides'!$A$1:$BD$245,MATCH('Stata dataset (nominal)'!$A110,'Cyclical_after overrides'!$A$1:$A$245,0),MATCH('Stata dataset (nominal)'!J$1,'Cyclical_after overrides'!$A$1:$BD$1,0))), "")</f>
        <v/>
      </c>
      <c r="K110" s="179" t="str">
        <f>_xlfn.IFNA(IF($C110 &gt; "2023-24", INDEX(PR24_after_overrides!$D$3:$AU$128, MATCH('Stata dataset (nominal)'!$A110, PR24_after_overrides!$A$3:$A$128, 0), MATCH('Stata dataset (nominal)'!K$1, PR24_after_overrides!$D$2:$AU$2, 0)), INDEX('Cyclical_after overrides'!$A$1:$BD$245,MATCH('Stata dataset (nominal)'!$A110,'Cyclical_after overrides'!$A$1:$A$245,0),MATCH('Stata dataset (nominal)'!K$1,'Cyclical_after overrides'!$A$1:$BD$1,0))), "")</f>
        <v/>
      </c>
      <c r="L110" s="179">
        <f>_xlfn.IFNA(IF($C110 &gt; "2023-24", INDEX(PR24_after_overrides!$D$3:$AU$128, MATCH('Stata dataset (nominal)'!$A110, PR24_after_overrides!$A$3:$A$128, 0), MATCH('Stata dataset (nominal)'!L$1, PR24_after_overrides!$D$2:$AU$2, 0)), INDEX('Cyclical_after overrides'!$A$1:$BD$245,MATCH('Stata dataset (nominal)'!$A110,'Cyclical_after overrides'!$A$1:$A$245,0),MATCH('Stata dataset (nominal)'!L$1,'Cyclical_after overrides'!$A$1:$BD$1,0))), "")</f>
        <v>3.0000000000000001E-3</v>
      </c>
      <c r="M110" s="179">
        <f>_xlfn.IFNA(IF($C110 &gt; "2023-24", INDEX(PR24_after_overrides!$D$3:$AU$128, MATCH('Stata dataset (nominal)'!$A110, PR24_after_overrides!$A$3:$A$128, 0), MATCH('Stata dataset (nominal)'!M$1, PR24_after_overrides!$D$2:$AU$2, 0)), INDEX('Cyclical_after overrides'!$A$1:$BD$245,MATCH('Stata dataset (nominal)'!$A110,'Cyclical_after overrides'!$A$1:$A$245,0),MATCH('Stata dataset (nominal)'!M$1,'Cyclical_after overrides'!$A$1:$BD$1,0))), "")</f>
        <v>1.052</v>
      </c>
      <c r="N110" s="179" t="str">
        <f>_xlfn.IFNA(IF($C110 &gt; "2023-24", INDEX(PR24_after_overrides!$D$3:$AU$128, MATCH('Stata dataset (nominal)'!$A110, PR24_after_overrides!$A$3:$A$128, 0), MATCH('Stata dataset (nominal)'!N$1, PR24_after_overrides!$D$2:$AU$2, 0)), INDEX('Cyclical_after overrides'!$A$1:$BD$245,MATCH('Stata dataset (nominal)'!$A110,'Cyclical_after overrides'!$A$1:$A$245,0),MATCH('Stata dataset (nominal)'!N$1,'Cyclical_after overrides'!$A$1:$BD$1,0))), "")</f>
        <v/>
      </c>
      <c r="O110" s="179">
        <f>_xlfn.IFNA(IF($C110 &gt; "2023-24", INDEX(PR24_after_overrides!$D$3:$AU$128, MATCH('Stata dataset (nominal)'!$A110, PR24_after_overrides!$A$3:$A$128, 0), MATCH('Stata dataset (nominal)'!O$1, PR24_after_overrides!$D$2:$AU$2, 0)), INDEX('Cyclical_after overrides'!$A$1:$BD$245,MATCH('Stata dataset (nominal)'!$A110,'Cyclical_after overrides'!$A$1:$A$245,0),MATCH('Stata dataset (nominal)'!O$1,'Cyclical_after overrides'!$A$1:$BD$1,0))), "")</f>
        <v>85.608000000000004</v>
      </c>
      <c r="P110" s="179">
        <f>_xlfn.IFNA(IF($C110 &gt; "2023-24", INDEX(PR24_after_overrides!$D$3:$AU$128, MATCH('Stata dataset (nominal)'!$A110, PR24_after_overrides!$A$3:$A$128, 0), MATCH('Stata dataset (nominal)'!P$1, PR24_after_overrides!$D$2:$AU$2, 0)), INDEX('Cyclical_after overrides'!$A$1:$BD$245,MATCH('Stata dataset (nominal)'!$A110,'Cyclical_after overrides'!$A$1:$A$245,0),MATCH('Stata dataset (nominal)'!P$1,'Cyclical_after overrides'!$A$1:$BD$1,0))), "")</f>
        <v>2.2389999999999999</v>
      </c>
      <c r="Q110" s="179">
        <f>_xlfn.IFNA(IF($C110 &gt; "2023-24", INDEX(PR24_after_overrides!$D$3:$AU$128, MATCH('Stata dataset (nominal)'!$A110, PR24_after_overrides!$A$3:$A$128, 0), MATCH('Stata dataset (nominal)'!Q$1, PR24_after_overrides!$D$2:$AU$2, 0)), INDEX('Cyclical_after overrides'!$A$1:$BD$245,MATCH('Stata dataset (nominal)'!$A110,'Cyclical_after overrides'!$A$1:$A$245,0),MATCH('Stata dataset (nominal)'!Q$1,'Cyclical_after overrides'!$A$1:$BD$1,0))), "")</f>
        <v>103.80200000000001</v>
      </c>
      <c r="R110" s="179">
        <f>_xlfn.IFNA(IF($C110 &gt; "2023-24", INDEX(PR24_after_overrides!$D$3:$AU$128, MATCH('Stata dataset (nominal)'!$A110, PR24_after_overrides!$A$3:$A$128, 0), MATCH('Stata dataset (nominal)'!R$1, PR24_after_overrides!$D$2:$AU$2, 0)), INDEX('Cyclical_after overrides'!$A$1:$BD$245,MATCH('Stata dataset (nominal)'!$A110,'Cyclical_after overrides'!$A$1:$A$245,0),MATCH('Stata dataset (nominal)'!R$1,'Cyclical_after overrides'!$A$1:$BD$1,0))), "")</f>
        <v>171.63799999999998</v>
      </c>
      <c r="S110" s="179">
        <f>_xlfn.IFNA(IF($C110 &gt; "2023-24", INDEX(PR24_after_overrides!$D$3:$AU$128, MATCH('Stata dataset (nominal)'!$A110, PR24_after_overrides!$A$3:$A$128, 0), MATCH('Stata dataset (nominal)'!S$1, PR24_after_overrides!$D$2:$AU$2, 0)), INDEX('Cyclical_after overrides'!$A$1:$BD$245,MATCH('Stata dataset (nominal)'!$A110,'Cyclical_after overrides'!$A$1:$A$245,0),MATCH('Stata dataset (nominal)'!S$1,'Cyclical_after overrides'!$A$1:$BD$1,0))), "")</f>
        <v>2.625</v>
      </c>
      <c r="T110" s="179">
        <f>_xlfn.IFNA(IF($C110 &gt; "2023-24", INDEX(PR24_after_overrides!$D$3:$AU$128, MATCH('Stata dataset (nominal)'!$A110, PR24_after_overrides!$A$3:$A$128, 0), MATCH('Stata dataset (nominal)'!T$1, PR24_after_overrides!$D$2:$AU$2, 0)), INDEX('Cyclical_after overrides'!$A$1:$BD$245,MATCH('Stata dataset (nominal)'!$A110,'Cyclical_after overrides'!$A$1:$A$245,0),MATCH('Stata dataset (nominal)'!T$1,'Cyclical_after overrides'!$A$1:$BD$1,0))), "")</f>
        <v>594.37099999999998</v>
      </c>
      <c r="U110" s="179">
        <f>_xlfn.IFNA(IF($C110 &gt; "2023-24", INDEX(PR24_after_overrides!$D$3:$AU$128, MATCH('Stata dataset (nominal)'!$A110, PR24_after_overrides!$A$3:$A$128, 0), MATCH('Stata dataset (nominal)'!U$1, PR24_after_overrides!$D$2:$AU$2, 0)), INDEX('Cyclical_after overrides'!$A$1:$BD$245,MATCH('Stata dataset (nominal)'!$A110,'Cyclical_after overrides'!$A$1:$A$245,0),MATCH('Stata dataset (nominal)'!U$1,'Cyclical_after overrides'!$A$1:$BD$1,0))), "")</f>
        <v>19.877012619214739</v>
      </c>
      <c r="V110" s="179">
        <f>_xlfn.IFNA(IF($C110 &gt; "2023-24", INDEX(PR24_after_overrides!$D$3:$AU$128, MATCH('Stata dataset (nominal)'!$A110, PR24_after_overrides!$A$3:$A$128, 0), MATCH('Stata dataset (nominal)'!V$1, PR24_after_overrides!$D$2:$AU$2, 0)), INDEX('Cyclical_after overrides'!$A$1:$BD$245,MATCH('Stata dataset (nominal)'!$A110,'Cyclical_after overrides'!$A$1:$A$245,0),MATCH('Stata dataset (nominal)'!V$1,'Cyclical_after overrides'!$A$1:$BD$1,0))), "")</f>
        <v>141.64093149178501</v>
      </c>
      <c r="W110" s="179">
        <f>_xlfn.IFNA(IF($C110 &gt; "2023-24", INDEX(PR24_after_overrides!$D$3:$AU$128, MATCH('Stata dataset (nominal)'!$A110, PR24_after_overrides!$A$3:$A$128, 0), MATCH('Stata dataset (nominal)'!W$1, PR24_after_overrides!$D$2:$AU$2, 0)), INDEX('Cyclical_after overrides'!$A$1:$BD$245,MATCH('Stata dataset (nominal)'!$A110,'Cyclical_after overrides'!$A$1:$A$245,0),MATCH('Stata dataset (nominal)'!W$1,'Cyclical_after overrides'!$A$1:$BD$1,0))), "")</f>
        <v>1.4556099583522122</v>
      </c>
      <c r="X110" s="179">
        <f>_xlfn.IFNA(IF($C110 &gt; "2023-24", INDEX(PR24_after_overrides!$D$3:$AU$128, MATCH('Stata dataset (nominal)'!$A110, PR24_after_overrides!$A$3:$A$128, 0), MATCH('Stata dataset (nominal)'!X$1, PR24_after_overrides!$D$2:$AU$2, 0)), INDEX('Cyclical_after overrides'!$A$1:$BD$245,MATCH('Stata dataset (nominal)'!$A110,'Cyclical_after overrides'!$A$1:$A$245,0),MATCH('Stata dataset (nominal)'!X$1,'Cyclical_after overrides'!$A$1:$BD$1,0))), "")</f>
        <v>10.489002236564762</v>
      </c>
      <c r="Y110" s="179">
        <f>_xlfn.IFNA(IF($C110 &gt; "2023-24", INDEX(PR24_after_overrides!$D$3:$AU$128, MATCH('Stata dataset (nominal)'!$A110, PR24_after_overrides!$A$3:$A$128, 0), MATCH('Stata dataset (nominal)'!Y$1, PR24_after_overrides!$D$2:$AU$2, 0)), INDEX('Cyclical_after overrides'!$A$1:$BD$245,MATCH('Stata dataset (nominal)'!$A110,'Cyclical_after overrides'!$A$1:$A$245,0),MATCH('Stata dataset (nominal)'!Y$1,'Cyclical_after overrides'!$A$1:$BD$1,0))), "")</f>
        <v>12.993002975325652</v>
      </c>
      <c r="Z110" s="179">
        <f>_xlfn.IFNA(IF($C110 &gt; "2023-24", INDEX(PR24_after_overrides!$D$3:$AU$128, MATCH('Stata dataset (nominal)'!$A110, PR24_after_overrides!$A$3:$A$128, 0), MATCH('Stata dataset (nominal)'!Z$1, PR24_after_overrides!$D$2:$AU$2, 0)), INDEX('Cyclical_after overrides'!$A$1:$BD$245,MATCH('Stata dataset (nominal)'!$A110,'Cyclical_after overrides'!$A$1:$A$245,0),MATCH('Stata dataset (nominal)'!Z$1,'Cyclical_after overrides'!$A$1:$BD$1,0))), "")</f>
        <v>12.057945940781574</v>
      </c>
      <c r="AA110" s="179">
        <f>_xlfn.IFNA(IF($C110 &gt; "2023-24", INDEX(PR24_after_overrides!$D$3:$AU$128, MATCH('Stata dataset (nominal)'!$A110, PR24_after_overrides!$A$3:$A$128, 0), MATCH('Stata dataset (nominal)'!AA$1, PR24_after_overrides!$D$2:$AU$2, 0)), INDEX('Cyclical_after overrides'!$A$1:$BD$245,MATCH('Stata dataset (nominal)'!$A110,'Cyclical_after overrides'!$A$1:$A$245,0),MATCH('Stata dataset (nominal)'!AA$1,'Cyclical_after overrides'!$A$1:$BD$1,0))), "")</f>
        <v>427.52199999999993</v>
      </c>
      <c r="AB110" s="179">
        <f>INDEX(Depreciation!$U$5:$U$318, MATCH('Stata dataset (nominal)'!$A110, Depreciation!$A$5:$A$318, 0))</f>
        <v>2.1379999999999999</v>
      </c>
      <c r="AC110" s="180">
        <f t="shared" si="2"/>
        <v>1.6189090909090906</v>
      </c>
      <c r="AD110" s="72">
        <f>INDEX(Recharges!$V$5:$V$318, MATCH('Stata dataset (nominal)'!$A110, Recharges!$A$5:$A$318, 0))</f>
        <v>1.4319999999999999</v>
      </c>
    </row>
    <row r="111" spans="1:30" x14ac:dyDescent="0.4">
      <c r="A111" s="160" t="str">
        <f t="shared" si="3"/>
        <v>SWB20</v>
      </c>
      <c r="B111" s="160" t="s">
        <v>337</v>
      </c>
      <c r="C111" s="160" t="s">
        <v>255</v>
      </c>
      <c r="D111" s="179">
        <f>_xlfn.IFNA(IF($C111 &gt; "2023-24", INDEX(PR24_after_overrides!$D$3:$AU$128, MATCH('Stata dataset (nominal)'!$A111, PR24_after_overrides!$A$3:$A$128, 0), MATCH('Stata dataset (nominal)'!D$1, PR24_after_overrides!$D$2:$AU$2, 0)), INDEX('Cyclical_after overrides'!$A$1:$BD$245,MATCH('Stata dataset (nominal)'!$A111,'Cyclical_after overrides'!$A$1:$A$245,0),MATCH('Stata dataset (nominal)'!D$1,'Cyclical_after overrides'!$A$1:$BD$1,0))), "")</f>
        <v>1.1367310801447381</v>
      </c>
      <c r="E111" s="179">
        <f>_xlfn.IFNA(IF($C111 &gt; "2023-24", INDEX(PR24_after_overrides!$D$3:$AU$128, MATCH('Stata dataset (nominal)'!$A111, PR24_after_overrides!$A$3:$A$128, 0), MATCH('Stata dataset (nominal)'!E$1, PR24_after_overrides!$D$2:$AU$2, 0)), INDEX('Cyclical_after overrides'!$A$1:$BD$245,MATCH('Stata dataset (nominal)'!$A111,'Cyclical_after overrides'!$A$1:$A$245,0),MATCH('Stata dataset (nominal)'!E$1,'Cyclical_after overrides'!$A$1:$BD$1,0))), "")</f>
        <v>10.47</v>
      </c>
      <c r="F111" s="179">
        <f>_xlfn.IFNA(IF($C111 &gt; "2023-24", INDEX(PR24_after_overrides!$D$3:$AU$128, MATCH('Stata dataset (nominal)'!$A111, PR24_after_overrides!$A$3:$A$128, 0), MATCH('Stata dataset (nominal)'!F$1, PR24_after_overrides!$D$2:$AU$2, 0)), INDEX('Cyclical_after overrides'!$A$1:$BD$245,MATCH('Stata dataset (nominal)'!$A111,'Cyclical_after overrides'!$A$1:$A$245,0),MATCH('Stata dataset (nominal)'!F$1,'Cyclical_after overrides'!$A$1:$BD$1,0))), "")</f>
        <v>2.117</v>
      </c>
      <c r="G111" s="179">
        <f>_xlfn.IFNA(IF($C111 &gt; "2023-24", INDEX(PR24_after_overrides!$D$3:$AU$128, MATCH('Stata dataset (nominal)'!$A111, PR24_after_overrides!$A$3:$A$128, 0), MATCH('Stata dataset (nominal)'!G$1, PR24_after_overrides!$D$2:$AU$2, 0)), INDEX('Cyclical_after overrides'!$A$1:$BD$245,MATCH('Stata dataset (nominal)'!$A111,'Cyclical_after overrides'!$A$1:$A$245,0),MATCH('Stata dataset (nominal)'!G$1,'Cyclical_after overrides'!$A$1:$BD$1,0))), "")</f>
        <v>10.5</v>
      </c>
      <c r="H111" s="179">
        <f>_xlfn.IFNA(IF($C111 &gt; "2023-24", INDEX(PR24_after_overrides!$D$3:$AU$128, MATCH('Stata dataset (nominal)'!$A111, PR24_after_overrides!$A$3:$A$128, 0), MATCH('Stata dataset (nominal)'!H$1, PR24_after_overrides!$D$2:$AU$2, 0)), INDEX('Cyclical_after overrides'!$A$1:$BD$245,MATCH('Stata dataset (nominal)'!$A111,'Cyclical_after overrides'!$A$1:$A$245,0),MATCH('Stata dataset (nominal)'!H$1,'Cyclical_after overrides'!$A$1:$BD$1,0))), "")</f>
        <v>0.75600000000000001</v>
      </c>
      <c r="I111" s="179">
        <f>_xlfn.IFNA(IF($C111 &gt; "2023-24", INDEX(PR24_after_overrides!$D$3:$AU$128, MATCH('Stata dataset (nominal)'!$A111, PR24_after_overrides!$A$3:$A$128, 0), MATCH('Stata dataset (nominal)'!I$1, PR24_after_overrides!$D$2:$AU$2, 0)), INDEX('Cyclical_after overrides'!$A$1:$BD$245,MATCH('Stata dataset (nominal)'!$A111,'Cyclical_after overrides'!$A$1:$A$245,0),MATCH('Stata dataset (nominal)'!I$1,'Cyclical_after overrides'!$A$1:$BD$1,0))), "")</f>
        <v>4.3079999999999998</v>
      </c>
      <c r="J111" s="179" t="str">
        <f>_xlfn.IFNA(IF($C111 &gt; "2023-24", INDEX(PR24_after_overrides!$D$3:$AU$128, MATCH('Stata dataset (nominal)'!$A111, PR24_after_overrides!$A$3:$A$128, 0), MATCH('Stata dataset (nominal)'!J$1, PR24_after_overrides!$D$2:$AU$2, 0)), INDEX('Cyclical_after overrides'!$A$1:$BD$245,MATCH('Stata dataset (nominal)'!$A111,'Cyclical_after overrides'!$A$1:$A$245,0),MATCH('Stata dataset (nominal)'!J$1,'Cyclical_after overrides'!$A$1:$BD$1,0))), "")</f>
        <v/>
      </c>
      <c r="K111" s="179" t="str">
        <f>_xlfn.IFNA(IF($C111 &gt; "2023-24", INDEX(PR24_after_overrides!$D$3:$AU$128, MATCH('Stata dataset (nominal)'!$A111, PR24_after_overrides!$A$3:$A$128, 0), MATCH('Stata dataset (nominal)'!K$1, PR24_after_overrides!$D$2:$AU$2, 0)), INDEX('Cyclical_after overrides'!$A$1:$BD$245,MATCH('Stata dataset (nominal)'!$A111,'Cyclical_after overrides'!$A$1:$A$245,0),MATCH('Stata dataset (nominal)'!K$1,'Cyclical_after overrides'!$A$1:$BD$1,0))), "")</f>
        <v/>
      </c>
      <c r="L111" s="179">
        <f>_xlfn.IFNA(IF($C111 &gt; "2023-24", INDEX(PR24_after_overrides!$D$3:$AU$128, MATCH('Stata dataset (nominal)'!$A111, PR24_after_overrides!$A$3:$A$128, 0), MATCH('Stata dataset (nominal)'!L$1, PR24_after_overrides!$D$2:$AU$2, 0)), INDEX('Cyclical_after overrides'!$A$1:$BD$245,MATCH('Stata dataset (nominal)'!$A111,'Cyclical_after overrides'!$A$1:$A$245,0),MATCH('Stata dataset (nominal)'!L$1,'Cyclical_after overrides'!$A$1:$BD$1,0))), "")</f>
        <v>4.4999999999999997E-3</v>
      </c>
      <c r="M111" s="179">
        <f>_xlfn.IFNA(IF($C111 &gt; "2023-24", INDEX(PR24_after_overrides!$D$3:$AU$128, MATCH('Stata dataset (nominal)'!$A111, PR24_after_overrides!$A$3:$A$128, 0), MATCH('Stata dataset (nominal)'!M$1, PR24_after_overrides!$D$2:$AU$2, 0)), INDEX('Cyclical_after overrides'!$A$1:$BD$245,MATCH('Stata dataset (nominal)'!$A111,'Cyclical_after overrides'!$A$1:$A$245,0),MATCH('Stata dataset (nominal)'!M$1,'Cyclical_after overrides'!$A$1:$BD$1,0))), "")</f>
        <v>0.96199999999999997</v>
      </c>
      <c r="N111" s="179" t="str">
        <f>_xlfn.IFNA(IF($C111 &gt; "2023-24", INDEX(PR24_after_overrides!$D$3:$AU$128, MATCH('Stata dataset (nominal)'!$A111, PR24_after_overrides!$A$3:$A$128, 0), MATCH('Stata dataset (nominal)'!N$1, PR24_after_overrides!$D$2:$AU$2, 0)), INDEX('Cyclical_after overrides'!$A$1:$BD$245,MATCH('Stata dataset (nominal)'!$A111,'Cyclical_after overrides'!$A$1:$A$245,0),MATCH('Stata dataset (nominal)'!N$1,'Cyclical_after overrides'!$A$1:$BD$1,0))), "")</f>
        <v/>
      </c>
      <c r="O111" s="179">
        <f>_xlfn.IFNA(IF($C111 &gt; "2023-24", INDEX(PR24_after_overrides!$D$3:$AU$128, MATCH('Stata dataset (nominal)'!$A111, PR24_after_overrides!$A$3:$A$128, 0), MATCH('Stata dataset (nominal)'!O$1, PR24_after_overrides!$D$2:$AU$2, 0)), INDEX('Cyclical_after overrides'!$A$1:$BD$245,MATCH('Stata dataset (nominal)'!$A111,'Cyclical_after overrides'!$A$1:$A$245,0),MATCH('Stata dataset (nominal)'!O$1,'Cyclical_after overrides'!$A$1:$BD$1,0))), "")</f>
        <v>83.274999999999991</v>
      </c>
      <c r="P111" s="179">
        <f>_xlfn.IFNA(IF($C111 &gt; "2023-24", INDEX(PR24_after_overrides!$D$3:$AU$128, MATCH('Stata dataset (nominal)'!$A111, PR24_after_overrides!$A$3:$A$128, 0), MATCH('Stata dataset (nominal)'!P$1, PR24_after_overrides!$D$2:$AU$2, 0)), INDEX('Cyclical_after overrides'!$A$1:$BD$245,MATCH('Stata dataset (nominal)'!$A111,'Cyclical_after overrides'!$A$1:$A$245,0),MATCH('Stata dataset (nominal)'!P$1,'Cyclical_after overrides'!$A$1:$BD$1,0))), "")</f>
        <v>2.2349999999999999</v>
      </c>
      <c r="Q111" s="179">
        <f>_xlfn.IFNA(IF($C111 &gt; "2023-24", INDEX(PR24_after_overrides!$D$3:$AU$128, MATCH('Stata dataset (nominal)'!$A111, PR24_after_overrides!$A$3:$A$128, 0), MATCH('Stata dataset (nominal)'!Q$1, PR24_after_overrides!$D$2:$AU$2, 0)), INDEX('Cyclical_after overrides'!$A$1:$BD$245,MATCH('Stata dataset (nominal)'!$A111,'Cyclical_after overrides'!$A$1:$A$245,0),MATCH('Stata dataset (nominal)'!Q$1,'Cyclical_after overrides'!$A$1:$BD$1,0))), "")</f>
        <v>99.661000000000001</v>
      </c>
      <c r="R111" s="179">
        <f>_xlfn.IFNA(IF($C111 &gt; "2023-24", INDEX(PR24_after_overrides!$D$3:$AU$128, MATCH('Stata dataset (nominal)'!$A111, PR24_after_overrides!$A$3:$A$128, 0), MATCH('Stata dataset (nominal)'!R$1, PR24_after_overrides!$D$2:$AU$2, 0)), INDEX('Cyclical_after overrides'!$A$1:$BD$245,MATCH('Stata dataset (nominal)'!$A111,'Cyclical_after overrides'!$A$1:$A$245,0),MATCH('Stata dataset (nominal)'!R$1,'Cyclical_after overrides'!$A$1:$BD$1,0))), "")</f>
        <v>175.57400000000001</v>
      </c>
      <c r="S111" s="179">
        <f>_xlfn.IFNA(IF($C111 &gt; "2023-24", INDEX(PR24_after_overrides!$D$3:$AU$128, MATCH('Stata dataset (nominal)'!$A111, PR24_after_overrides!$A$3:$A$128, 0), MATCH('Stata dataset (nominal)'!S$1, PR24_after_overrides!$D$2:$AU$2, 0)), INDEX('Cyclical_after overrides'!$A$1:$BD$245,MATCH('Stata dataset (nominal)'!$A111,'Cyclical_after overrides'!$A$1:$A$245,0),MATCH('Stata dataset (nominal)'!S$1,'Cyclical_after overrides'!$A$1:$BD$1,0))), "")</f>
        <v>2.6819999999999999</v>
      </c>
      <c r="T111" s="179">
        <f>_xlfn.IFNA(IF($C111 &gt; "2023-24", INDEX(PR24_after_overrides!$D$3:$AU$128, MATCH('Stata dataset (nominal)'!$A111, PR24_after_overrides!$A$3:$A$128, 0), MATCH('Stata dataset (nominal)'!T$1, PR24_after_overrides!$D$2:$AU$2, 0)), INDEX('Cyclical_after overrides'!$A$1:$BD$245,MATCH('Stata dataset (nominal)'!$A111,'Cyclical_after overrides'!$A$1:$A$245,0),MATCH('Stata dataset (nominal)'!T$1,'Cyclical_after overrides'!$A$1:$BD$1,0))), "")</f>
        <v>607.16200000000003</v>
      </c>
      <c r="U111" s="179">
        <f>_xlfn.IFNA(IF($C111 &gt; "2023-24", INDEX(PR24_after_overrides!$D$3:$AU$128, MATCH('Stata dataset (nominal)'!$A111, PR24_after_overrides!$A$3:$A$128, 0), MATCH('Stata dataset (nominal)'!U$1, PR24_after_overrides!$D$2:$AU$2, 0)), INDEX('Cyclical_after overrides'!$A$1:$BD$245,MATCH('Stata dataset (nominal)'!$A111,'Cyclical_after overrides'!$A$1:$A$245,0),MATCH('Stata dataset (nominal)'!U$1,'Cyclical_after overrides'!$A$1:$BD$1,0))), "")</f>
        <v>19.137099640023287</v>
      </c>
      <c r="V111" s="179">
        <f>_xlfn.IFNA(IF($C111 &gt; "2023-24", INDEX(PR24_after_overrides!$D$3:$AU$128, MATCH('Stata dataset (nominal)'!$A111, PR24_after_overrides!$A$3:$A$128, 0), MATCH('Stata dataset (nominal)'!V$1, PR24_after_overrides!$D$2:$AU$2, 0)), INDEX('Cyclical_after overrides'!$A$1:$BD$245,MATCH('Stata dataset (nominal)'!$A111,'Cyclical_after overrides'!$A$1:$A$245,0),MATCH('Stata dataset (nominal)'!V$1,'Cyclical_after overrides'!$A$1:$BD$1,0))), "")</f>
        <v>141.06838224358384</v>
      </c>
      <c r="W111" s="179">
        <f>_xlfn.IFNA(IF($C111 &gt; "2023-24", INDEX(PR24_after_overrides!$D$3:$AU$128, MATCH('Stata dataset (nominal)'!$A111, PR24_after_overrides!$A$3:$A$128, 0), MATCH('Stata dataset (nominal)'!W$1, PR24_after_overrides!$D$2:$AU$2, 0)), INDEX('Cyclical_after overrides'!$A$1:$BD$245,MATCH('Stata dataset (nominal)'!$A111,'Cyclical_after overrides'!$A$1:$A$245,0),MATCH('Stata dataset (nominal)'!W$1,'Cyclical_after overrides'!$A$1:$BD$1,0))), "")</f>
        <v>1.460894482724524</v>
      </c>
      <c r="X111" s="179">
        <f>_xlfn.IFNA(IF($C111 &gt; "2023-24", INDEX(PR24_after_overrides!$D$3:$AU$128, MATCH('Stata dataset (nominal)'!$A111, PR24_after_overrides!$A$3:$A$128, 0), MATCH('Stata dataset (nominal)'!X$1, PR24_after_overrides!$D$2:$AU$2, 0)), INDEX('Cyclical_after overrides'!$A$1:$BD$245,MATCH('Stata dataset (nominal)'!$A111,'Cyclical_after overrides'!$A$1:$A$245,0),MATCH('Stata dataset (nominal)'!X$1,'Cyclical_after overrides'!$A$1:$BD$1,0))), "")</f>
        <v>9.2670800337822623</v>
      </c>
      <c r="Y111" s="179">
        <f>_xlfn.IFNA(IF($C111 &gt; "2023-24", INDEX(PR24_after_overrides!$D$3:$AU$128, MATCH('Stata dataset (nominal)'!$A111, PR24_after_overrides!$A$3:$A$128, 0), MATCH('Stata dataset (nominal)'!Y$1, PR24_after_overrides!$D$2:$AU$2, 0)), INDEX('Cyclical_after overrides'!$A$1:$BD$245,MATCH('Stata dataset (nominal)'!$A111,'Cyclical_after overrides'!$A$1:$A$245,0),MATCH('Stata dataset (nominal)'!Y$1,'Cyclical_after overrides'!$A$1:$BD$1,0))), "")</f>
        <v>11.739587370064454</v>
      </c>
      <c r="Z111" s="179">
        <f>_xlfn.IFNA(IF($C111 &gt; "2023-24", INDEX(PR24_after_overrides!$D$3:$AU$128, MATCH('Stata dataset (nominal)'!$A111, PR24_after_overrides!$A$3:$A$128, 0), MATCH('Stata dataset (nominal)'!Z$1, PR24_after_overrides!$D$2:$AU$2, 0)), INDEX('Cyclical_after overrides'!$A$1:$BD$245,MATCH('Stata dataset (nominal)'!$A111,'Cyclical_after overrides'!$A$1:$A$245,0),MATCH('Stata dataset (nominal)'!Z$1,'Cyclical_after overrides'!$A$1:$BD$1,0))), "")</f>
        <v>11.739587370064454</v>
      </c>
      <c r="AA111" s="179">
        <f>_xlfn.IFNA(IF($C111 &gt; "2023-24", INDEX(PR24_after_overrides!$D$3:$AU$128, MATCH('Stata dataset (nominal)'!$A111, PR24_after_overrides!$A$3:$A$128, 0), MATCH('Stata dataset (nominal)'!AA$1, PR24_after_overrides!$D$2:$AU$2, 0)), INDEX('Cyclical_after overrides'!$A$1:$BD$245,MATCH('Stata dataset (nominal)'!$A111,'Cyclical_after overrides'!$A$1:$A$245,0),MATCH('Stata dataset (nominal)'!AA$1,'Cyclical_after overrides'!$A$1:$BD$1,0))), "")</f>
        <v>427.25269281000038</v>
      </c>
      <c r="AB111" s="179">
        <f>INDEX(Depreciation!$U$5:$U$318, MATCH('Stata dataset (nominal)'!$A111, Depreciation!$A$5:$A$318, 0))</f>
        <v>2.1040000000000001</v>
      </c>
      <c r="AC111" s="180">
        <f t="shared" si="2"/>
        <v>1.6189090909090906</v>
      </c>
      <c r="AD111" s="72">
        <f>INDEX(Recharges!$V$5:$V$318, MATCH('Stata dataset (nominal)'!$A111, Recharges!$A$5:$A$318, 0))</f>
        <v>1.647</v>
      </c>
    </row>
    <row r="112" spans="1:30" x14ac:dyDescent="0.4">
      <c r="A112" s="160" t="str">
        <f t="shared" si="3"/>
        <v>SWB21</v>
      </c>
      <c r="B112" s="160" t="s">
        <v>337</v>
      </c>
      <c r="C112" s="160" t="s">
        <v>257</v>
      </c>
      <c r="D112" s="179">
        <f>_xlfn.IFNA(IF($C112 &gt; "2023-24", INDEX(PR24_after_overrides!$D$3:$AU$128, MATCH('Stata dataset (nominal)'!$A112, PR24_after_overrides!$A$3:$A$128, 0), MATCH('Stata dataset (nominal)'!D$1, PR24_after_overrides!$D$2:$AU$2, 0)), INDEX('Cyclical_after overrides'!$A$1:$BD$245,MATCH('Stata dataset (nominal)'!$A112,'Cyclical_after overrides'!$A$1:$A$245,0),MATCH('Stata dataset (nominal)'!D$1,'Cyclical_after overrides'!$A$1:$BD$1,0))), "")</f>
        <v>1.1277018254028868</v>
      </c>
      <c r="E112" s="179">
        <f>_xlfn.IFNA(IF($C112 &gt; "2023-24", INDEX(PR24_after_overrides!$D$3:$AU$128, MATCH('Stata dataset (nominal)'!$A112, PR24_after_overrides!$A$3:$A$128, 0), MATCH('Stata dataset (nominal)'!E$1, PR24_after_overrides!$D$2:$AU$2, 0)), INDEX('Cyclical_after overrides'!$A$1:$BD$245,MATCH('Stata dataset (nominal)'!$A112,'Cyclical_after overrides'!$A$1:$A$245,0),MATCH('Stata dataset (nominal)'!E$1,'Cyclical_after overrides'!$A$1:$BD$1,0))), "")</f>
        <v>10.081</v>
      </c>
      <c r="F112" s="179">
        <f>_xlfn.IFNA(IF($C112 &gt; "2023-24", INDEX(PR24_after_overrides!$D$3:$AU$128, MATCH('Stata dataset (nominal)'!$A112, PR24_after_overrides!$A$3:$A$128, 0), MATCH('Stata dataset (nominal)'!F$1, PR24_after_overrides!$D$2:$AU$2, 0)), INDEX('Cyclical_after overrides'!$A$1:$BD$245,MATCH('Stata dataset (nominal)'!$A112,'Cyclical_after overrides'!$A$1:$A$245,0),MATCH('Stata dataset (nominal)'!F$1,'Cyclical_after overrides'!$A$1:$BD$1,0))), "")</f>
        <v>2.2160000000000002</v>
      </c>
      <c r="G112" s="179">
        <f>_xlfn.IFNA(IF($C112 &gt; "2023-24", INDEX(PR24_after_overrides!$D$3:$AU$128, MATCH('Stata dataset (nominal)'!$A112, PR24_after_overrides!$A$3:$A$128, 0), MATCH('Stata dataset (nominal)'!G$1, PR24_after_overrides!$D$2:$AU$2, 0)), INDEX('Cyclical_after overrides'!$A$1:$BD$245,MATCH('Stata dataset (nominal)'!$A112,'Cyclical_after overrides'!$A$1:$A$245,0),MATCH('Stata dataset (nominal)'!G$1,'Cyclical_after overrides'!$A$1:$BD$1,0))), "")</f>
        <v>7.5819999999999999</v>
      </c>
      <c r="H112" s="179">
        <f>_xlfn.IFNA(IF($C112 &gt; "2023-24", INDEX(PR24_after_overrides!$D$3:$AU$128, MATCH('Stata dataset (nominal)'!$A112, PR24_after_overrides!$A$3:$A$128, 0), MATCH('Stata dataset (nominal)'!H$1, PR24_after_overrides!$D$2:$AU$2, 0)), INDEX('Cyclical_after overrides'!$A$1:$BD$245,MATCH('Stata dataset (nominal)'!$A112,'Cyclical_after overrides'!$A$1:$A$245,0),MATCH('Stata dataset (nominal)'!H$1,'Cyclical_after overrides'!$A$1:$BD$1,0))), "")</f>
        <v>0.49399999999999999</v>
      </c>
      <c r="I112" s="179">
        <f>_xlfn.IFNA(IF($C112 &gt; "2023-24", INDEX(PR24_after_overrides!$D$3:$AU$128, MATCH('Stata dataset (nominal)'!$A112, PR24_after_overrides!$A$3:$A$128, 0), MATCH('Stata dataset (nominal)'!I$1, PR24_after_overrides!$D$2:$AU$2, 0)), INDEX('Cyclical_after overrides'!$A$1:$BD$245,MATCH('Stata dataset (nominal)'!$A112,'Cyclical_after overrides'!$A$1:$A$245,0),MATCH('Stata dataset (nominal)'!I$1,'Cyclical_after overrides'!$A$1:$BD$1,0))), "")</f>
        <v>4.2530000000000001</v>
      </c>
      <c r="J112" s="179">
        <f>_xlfn.IFNA(IF($C112 &gt; "2023-24", INDEX(PR24_after_overrides!$D$3:$AU$128, MATCH('Stata dataset (nominal)'!$A112, PR24_after_overrides!$A$3:$A$128, 0), MATCH('Stata dataset (nominal)'!J$1, PR24_after_overrides!$D$2:$AU$2, 0)), INDEX('Cyclical_after overrides'!$A$1:$BD$245,MATCH('Stata dataset (nominal)'!$A112,'Cyclical_after overrides'!$A$1:$A$245,0),MATCH('Stata dataset (nominal)'!J$1,'Cyclical_after overrides'!$A$1:$BD$1,0))), "")</f>
        <v>0</v>
      </c>
      <c r="K112" s="179" t="str">
        <f>_xlfn.IFNA(IF($C112 &gt; "2023-24", INDEX(PR24_after_overrides!$D$3:$AU$128, MATCH('Stata dataset (nominal)'!$A112, PR24_after_overrides!$A$3:$A$128, 0), MATCH('Stata dataset (nominal)'!K$1, PR24_after_overrides!$D$2:$AU$2, 0)), INDEX('Cyclical_after overrides'!$A$1:$BD$245,MATCH('Stata dataset (nominal)'!$A112,'Cyclical_after overrides'!$A$1:$A$245,0),MATCH('Stata dataset (nominal)'!K$1,'Cyclical_after overrides'!$A$1:$BD$1,0))), "")</f>
        <v/>
      </c>
      <c r="L112" s="179">
        <f>_xlfn.IFNA(IF($C112 &gt; "2023-24", INDEX(PR24_after_overrides!$D$3:$AU$128, MATCH('Stata dataset (nominal)'!$A112, PR24_after_overrides!$A$3:$A$128, 0), MATCH('Stata dataset (nominal)'!L$1, PR24_after_overrides!$D$2:$AU$2, 0)), INDEX('Cyclical_after overrides'!$A$1:$BD$245,MATCH('Stata dataset (nominal)'!$A112,'Cyclical_after overrides'!$A$1:$A$245,0),MATCH('Stata dataset (nominal)'!L$1,'Cyclical_after overrides'!$A$1:$BD$1,0))), "")</f>
        <v>3.0000000000000001E-3</v>
      </c>
      <c r="M112" s="179" t="str">
        <f>_xlfn.IFNA(IF($C112 &gt; "2023-24", INDEX(PR24_after_overrides!$D$3:$AU$128, MATCH('Stata dataset (nominal)'!$A112, PR24_after_overrides!$A$3:$A$128, 0), MATCH('Stata dataset (nominal)'!M$1, PR24_after_overrides!$D$2:$AU$2, 0)), INDEX('Cyclical_after overrides'!$A$1:$BD$245,MATCH('Stata dataset (nominal)'!$A112,'Cyclical_after overrides'!$A$1:$A$245,0),MATCH('Stata dataset (nominal)'!M$1,'Cyclical_after overrides'!$A$1:$BD$1,0))), "")</f>
        <v/>
      </c>
      <c r="N112" s="179" t="str">
        <f>_xlfn.IFNA(IF($C112 &gt; "2023-24", INDEX(PR24_after_overrides!$D$3:$AU$128, MATCH('Stata dataset (nominal)'!$A112, PR24_after_overrides!$A$3:$A$128, 0), MATCH('Stata dataset (nominal)'!N$1, PR24_after_overrides!$D$2:$AU$2, 0)), INDEX('Cyclical_after overrides'!$A$1:$BD$245,MATCH('Stata dataset (nominal)'!$A112,'Cyclical_after overrides'!$A$1:$A$245,0),MATCH('Stata dataset (nominal)'!N$1,'Cyclical_after overrides'!$A$1:$BD$1,0))), "")</f>
        <v/>
      </c>
      <c r="O112" s="179">
        <f>_xlfn.IFNA(IF($C112 &gt; "2023-24", INDEX(PR24_after_overrides!$D$3:$AU$128, MATCH('Stata dataset (nominal)'!$A112, PR24_after_overrides!$A$3:$A$128, 0), MATCH('Stata dataset (nominal)'!O$1, PR24_after_overrides!$D$2:$AU$2, 0)), INDEX('Cyclical_after overrides'!$A$1:$BD$245,MATCH('Stata dataset (nominal)'!$A112,'Cyclical_after overrides'!$A$1:$A$245,0),MATCH('Stata dataset (nominal)'!O$1,'Cyclical_after overrides'!$A$1:$BD$1,0))), "")</f>
        <v>82.905000000000001</v>
      </c>
      <c r="P112" s="179">
        <f>_xlfn.IFNA(IF($C112 &gt; "2023-24", INDEX(PR24_after_overrides!$D$3:$AU$128, MATCH('Stata dataset (nominal)'!$A112, PR24_after_overrides!$A$3:$A$128, 0), MATCH('Stata dataset (nominal)'!P$1, PR24_after_overrides!$D$2:$AU$2, 0)), INDEX('Cyclical_after overrides'!$A$1:$BD$245,MATCH('Stata dataset (nominal)'!$A112,'Cyclical_after overrides'!$A$1:$A$245,0),MATCH('Stata dataset (nominal)'!P$1,'Cyclical_after overrides'!$A$1:$BD$1,0))), "")</f>
        <v>2.206</v>
      </c>
      <c r="Q112" s="179">
        <f>_xlfn.IFNA(IF($C112 &gt; "2023-24", INDEX(PR24_after_overrides!$D$3:$AU$128, MATCH('Stata dataset (nominal)'!$A112, PR24_after_overrides!$A$3:$A$128, 0), MATCH('Stata dataset (nominal)'!Q$1, PR24_after_overrides!$D$2:$AU$2, 0)), INDEX('Cyclical_after overrides'!$A$1:$BD$245,MATCH('Stata dataset (nominal)'!$A112,'Cyclical_after overrides'!$A$1:$A$245,0),MATCH('Stata dataset (nominal)'!Q$1,'Cyclical_after overrides'!$A$1:$BD$1,0))), "")</f>
        <v>97.519000000000005</v>
      </c>
      <c r="R112" s="179">
        <f>_xlfn.IFNA(IF($C112 &gt; "2023-24", INDEX(PR24_after_overrides!$D$3:$AU$128, MATCH('Stata dataset (nominal)'!$A112, PR24_after_overrides!$A$3:$A$128, 0), MATCH('Stata dataset (nominal)'!R$1, PR24_after_overrides!$D$2:$AU$2, 0)), INDEX('Cyclical_after overrides'!$A$1:$BD$245,MATCH('Stata dataset (nominal)'!$A112,'Cyclical_after overrides'!$A$1:$A$245,0),MATCH('Stata dataset (nominal)'!R$1,'Cyclical_after overrides'!$A$1:$BD$1,0))), "")</f>
        <v>183.946</v>
      </c>
      <c r="S112" s="179">
        <f>_xlfn.IFNA(IF($C112 &gt; "2023-24", INDEX(PR24_after_overrides!$D$3:$AU$128, MATCH('Stata dataset (nominal)'!$A112, PR24_after_overrides!$A$3:$A$128, 0), MATCH('Stata dataset (nominal)'!S$1, PR24_after_overrides!$D$2:$AU$2, 0)), INDEX('Cyclical_after overrides'!$A$1:$BD$245,MATCH('Stata dataset (nominal)'!$A112,'Cyclical_after overrides'!$A$1:$A$245,0),MATCH('Stata dataset (nominal)'!S$1,'Cyclical_after overrides'!$A$1:$BD$1,0))), "")</f>
        <v>2.7770000000000001</v>
      </c>
      <c r="T112" s="179">
        <f>_xlfn.IFNA(IF($C112 &gt; "2023-24", INDEX(PR24_after_overrides!$D$3:$AU$128, MATCH('Stata dataset (nominal)'!$A112, PR24_after_overrides!$A$3:$A$128, 0), MATCH('Stata dataset (nominal)'!T$1, PR24_after_overrides!$D$2:$AU$2, 0)), INDEX('Cyclical_after overrides'!$A$1:$BD$245,MATCH('Stata dataset (nominal)'!$A112,'Cyclical_after overrides'!$A$1:$A$245,0),MATCH('Stata dataset (nominal)'!T$1,'Cyclical_after overrides'!$A$1:$BD$1,0))), "")</f>
        <v>616.75</v>
      </c>
      <c r="U112" s="179">
        <f>_xlfn.IFNA(IF($C112 &gt; "2023-24", INDEX(PR24_after_overrides!$D$3:$AU$128, MATCH('Stata dataset (nominal)'!$A112, PR24_after_overrides!$A$3:$A$128, 0), MATCH('Stata dataset (nominal)'!U$1, PR24_after_overrides!$D$2:$AU$2, 0)), INDEX('Cyclical_after overrides'!$A$1:$BD$245,MATCH('Stata dataset (nominal)'!$A112,'Cyclical_after overrides'!$A$1:$A$245,0),MATCH('Stata dataset (nominal)'!U$1,'Cyclical_after overrides'!$A$1:$BD$1,0))), "")</f>
        <v>18.879940245290339</v>
      </c>
      <c r="V112" s="179">
        <f>_xlfn.IFNA(IF($C112 &gt; "2023-24", INDEX(PR24_after_overrides!$D$3:$AU$128, MATCH('Stata dataset (nominal)'!$A112, PR24_after_overrides!$A$3:$A$128, 0), MATCH('Stata dataset (nominal)'!V$1, PR24_after_overrides!$D$2:$AU$2, 0)), INDEX('Cyclical_after overrides'!$A$1:$BD$245,MATCH('Stata dataset (nominal)'!$A112,'Cyclical_after overrides'!$A$1:$A$245,0),MATCH('Stata dataset (nominal)'!V$1,'Cyclical_after overrides'!$A$1:$BD$1,0))), "")</f>
        <v>140.23154601620863</v>
      </c>
      <c r="W112" s="179">
        <f>_xlfn.IFNA(IF($C112 &gt; "2023-24", INDEX(PR24_after_overrides!$D$3:$AU$128, MATCH('Stata dataset (nominal)'!$A112, PR24_after_overrides!$A$3:$A$128, 0), MATCH('Stata dataset (nominal)'!W$1, PR24_after_overrides!$D$2:$AU$2, 0)), INDEX('Cyclical_after overrides'!$A$1:$BD$245,MATCH('Stata dataset (nominal)'!$A112,'Cyclical_after overrides'!$A$1:$A$245,0),MATCH('Stata dataset (nominal)'!W$1,'Cyclical_after overrides'!$A$1:$BD$1,0))), "")</f>
        <v>1.4817485213305737</v>
      </c>
      <c r="X112" s="179">
        <f>_xlfn.IFNA(IF($C112 &gt; "2023-24", INDEX(PR24_after_overrides!$D$3:$AU$128, MATCH('Stata dataset (nominal)'!$A112, PR24_after_overrides!$A$3:$A$128, 0), MATCH('Stata dataset (nominal)'!X$1, PR24_after_overrides!$D$2:$AU$2, 0)), INDEX('Cyclical_after overrides'!$A$1:$BD$245,MATCH('Stata dataset (nominal)'!$A112,'Cyclical_after overrides'!$A$1:$A$245,0),MATCH('Stata dataset (nominal)'!X$1,'Cyclical_after overrides'!$A$1:$BD$1,0))), "")</f>
        <v>9.2670800337822623</v>
      </c>
      <c r="Y112" s="179">
        <f>_xlfn.IFNA(IF($C112 &gt; "2023-24", INDEX(PR24_after_overrides!$D$3:$AU$128, MATCH('Stata dataset (nominal)'!$A112, PR24_after_overrides!$A$3:$A$128, 0), MATCH('Stata dataset (nominal)'!Y$1, PR24_after_overrides!$D$2:$AU$2, 0)), INDEX('Cyclical_after overrides'!$A$1:$BD$245,MATCH('Stata dataset (nominal)'!$A112,'Cyclical_after overrides'!$A$1:$A$245,0),MATCH('Stata dataset (nominal)'!Y$1,'Cyclical_after overrides'!$A$1:$BD$1,0))), "")</f>
        <v>11.739587370064454</v>
      </c>
      <c r="Z112" s="179">
        <f>_xlfn.IFNA(IF($C112 &gt; "2023-24", INDEX(PR24_after_overrides!$D$3:$AU$128, MATCH('Stata dataset (nominal)'!$A112, PR24_after_overrides!$A$3:$A$128, 0), MATCH('Stata dataset (nominal)'!Z$1, PR24_after_overrides!$D$2:$AU$2, 0)), INDEX('Cyclical_after overrides'!$A$1:$BD$245,MATCH('Stata dataset (nominal)'!$A112,'Cyclical_after overrides'!$A$1:$A$245,0),MATCH('Stata dataset (nominal)'!Z$1,'Cyclical_after overrides'!$A$1:$BD$1,0))), "")</f>
        <v>11.739587370064454</v>
      </c>
      <c r="AA112" s="179">
        <f>_xlfn.IFNA(IF($C112 &gt; "2023-24", INDEX(PR24_after_overrides!$D$3:$AU$128, MATCH('Stata dataset (nominal)'!$A112, PR24_after_overrides!$A$3:$A$128, 0), MATCH('Stata dataset (nominal)'!AA$1, PR24_after_overrides!$D$2:$AU$2, 0)), INDEX('Cyclical_after overrides'!$A$1:$BD$245,MATCH('Stata dataset (nominal)'!$A112,'Cyclical_after overrides'!$A$1:$A$245,0),MATCH('Stata dataset (nominal)'!AA$1,'Cyclical_after overrides'!$A$1:$BD$1,0))), "")</f>
        <v>449.363</v>
      </c>
      <c r="AB112" s="179">
        <f>INDEX(Depreciation!$U$5:$U$318, MATCH('Stata dataset (nominal)'!$A112, Depreciation!$A$5:$A$318, 0))</f>
        <v>1.4269999999999998</v>
      </c>
      <c r="AC112" s="180">
        <f t="shared" si="2"/>
        <v>1.6189090909090906</v>
      </c>
      <c r="AD112" s="72">
        <f>INDEX(Recharges!$V$5:$V$318, MATCH('Stata dataset (nominal)'!$A112, Recharges!$A$5:$A$318, 0))</f>
        <v>0</v>
      </c>
    </row>
    <row r="113" spans="1:30" x14ac:dyDescent="0.4">
      <c r="A113" s="160" t="str">
        <f t="shared" si="3"/>
        <v>SWB22</v>
      </c>
      <c r="B113" s="160" t="s">
        <v>337</v>
      </c>
      <c r="C113" s="160" t="s">
        <v>259</v>
      </c>
      <c r="D113" s="179">
        <f>_xlfn.IFNA(IF($C113 &gt; "2023-24", INDEX(PR24_after_overrides!$D$3:$AU$128, MATCH('Stata dataset (nominal)'!$A113, PR24_after_overrides!$A$3:$A$128, 0), MATCH('Stata dataset (nominal)'!D$1, PR24_after_overrides!$D$2:$AU$2, 0)), INDEX('Cyclical_after overrides'!$A$1:$BD$245,MATCH('Stata dataset (nominal)'!$A113,'Cyclical_after overrides'!$A$1:$A$245,0),MATCH('Stata dataset (nominal)'!D$1,'Cyclical_after overrides'!$A$1:$BD$1,0))), "")</f>
        <v>1.0877412700751434</v>
      </c>
      <c r="E113" s="179">
        <f>_xlfn.IFNA(IF($C113 &gt; "2023-24", INDEX(PR24_after_overrides!$D$3:$AU$128, MATCH('Stata dataset (nominal)'!$A113, PR24_after_overrides!$A$3:$A$128, 0), MATCH('Stata dataset (nominal)'!E$1, PR24_after_overrides!$D$2:$AU$2, 0)), INDEX('Cyclical_after overrides'!$A$1:$BD$245,MATCH('Stata dataset (nominal)'!$A113,'Cyclical_after overrides'!$A$1:$A$245,0),MATCH('Stata dataset (nominal)'!E$1,'Cyclical_after overrides'!$A$1:$BD$1,0))), "")</f>
        <v>10.54</v>
      </c>
      <c r="F113" s="179">
        <f>_xlfn.IFNA(IF($C113 &gt; "2023-24", INDEX(PR24_after_overrides!$D$3:$AU$128, MATCH('Stata dataset (nominal)'!$A113, PR24_after_overrides!$A$3:$A$128, 0), MATCH('Stata dataset (nominal)'!F$1, PR24_after_overrides!$D$2:$AU$2, 0)), INDEX('Cyclical_after overrides'!$A$1:$BD$245,MATCH('Stata dataset (nominal)'!$A113,'Cyclical_after overrides'!$A$1:$A$245,0),MATCH('Stata dataset (nominal)'!F$1,'Cyclical_after overrides'!$A$1:$BD$1,0))), "")</f>
        <v>1.9610000000000001</v>
      </c>
      <c r="G113" s="179">
        <f>_xlfn.IFNA(IF($C113 &gt; "2023-24", INDEX(PR24_after_overrides!$D$3:$AU$128, MATCH('Stata dataset (nominal)'!$A113, PR24_after_overrides!$A$3:$A$128, 0), MATCH('Stata dataset (nominal)'!G$1, PR24_after_overrides!$D$2:$AU$2, 0)), INDEX('Cyclical_after overrides'!$A$1:$BD$245,MATCH('Stata dataset (nominal)'!$A113,'Cyclical_after overrides'!$A$1:$A$245,0),MATCH('Stata dataset (nominal)'!G$1,'Cyclical_after overrides'!$A$1:$BD$1,0))), "")</f>
        <v>7.9</v>
      </c>
      <c r="H113" s="179">
        <f>_xlfn.IFNA(IF($C113 &gt; "2023-24", INDEX(PR24_after_overrides!$D$3:$AU$128, MATCH('Stata dataset (nominal)'!$A113, PR24_after_overrides!$A$3:$A$128, 0), MATCH('Stata dataset (nominal)'!H$1, PR24_after_overrides!$D$2:$AU$2, 0)), INDEX('Cyclical_after overrides'!$A$1:$BD$245,MATCH('Stata dataset (nominal)'!$A113,'Cyclical_after overrides'!$A$1:$A$245,0),MATCH('Stata dataset (nominal)'!H$1,'Cyclical_after overrides'!$A$1:$BD$1,0))), "")</f>
        <v>0.6</v>
      </c>
      <c r="I113" s="179">
        <f>_xlfn.IFNA(IF($C113 &gt; "2023-24", INDEX(PR24_after_overrides!$D$3:$AU$128, MATCH('Stata dataset (nominal)'!$A113, PR24_after_overrides!$A$3:$A$128, 0), MATCH('Stata dataset (nominal)'!I$1, PR24_after_overrides!$D$2:$AU$2, 0)), INDEX('Cyclical_after overrides'!$A$1:$BD$245,MATCH('Stata dataset (nominal)'!$A113,'Cyclical_after overrides'!$A$1:$A$245,0),MATCH('Stata dataset (nominal)'!I$1,'Cyclical_after overrides'!$A$1:$BD$1,0))), "")</f>
        <v>5.1159999999999997</v>
      </c>
      <c r="J113" s="179">
        <f>_xlfn.IFNA(IF($C113 &gt; "2023-24", INDEX(PR24_after_overrides!$D$3:$AU$128, MATCH('Stata dataset (nominal)'!$A113, PR24_after_overrides!$A$3:$A$128, 0), MATCH('Stata dataset (nominal)'!J$1, PR24_after_overrides!$D$2:$AU$2, 0)), INDEX('Cyclical_after overrides'!$A$1:$BD$245,MATCH('Stata dataset (nominal)'!$A113,'Cyclical_after overrides'!$A$1:$A$245,0),MATCH('Stata dataset (nominal)'!J$1,'Cyclical_after overrides'!$A$1:$BD$1,0))), "")</f>
        <v>0</v>
      </c>
      <c r="K113" s="179" t="str">
        <f>_xlfn.IFNA(IF($C113 &gt; "2023-24", INDEX(PR24_after_overrides!$D$3:$AU$128, MATCH('Stata dataset (nominal)'!$A113, PR24_after_overrides!$A$3:$A$128, 0), MATCH('Stata dataset (nominal)'!K$1, PR24_after_overrides!$D$2:$AU$2, 0)), INDEX('Cyclical_after overrides'!$A$1:$BD$245,MATCH('Stata dataset (nominal)'!$A113,'Cyclical_after overrides'!$A$1:$A$245,0),MATCH('Stata dataset (nominal)'!K$1,'Cyclical_after overrides'!$A$1:$BD$1,0))), "")</f>
        <v/>
      </c>
      <c r="L113" s="179">
        <f>_xlfn.IFNA(IF($C113 &gt; "2023-24", INDEX(PR24_after_overrides!$D$3:$AU$128, MATCH('Stata dataset (nominal)'!$A113, PR24_after_overrides!$A$3:$A$128, 0), MATCH('Stata dataset (nominal)'!L$1, PR24_after_overrides!$D$2:$AU$2, 0)), INDEX('Cyclical_after overrides'!$A$1:$BD$245,MATCH('Stata dataset (nominal)'!$A113,'Cyclical_after overrides'!$A$1:$A$245,0),MATCH('Stata dataset (nominal)'!L$1,'Cyclical_after overrides'!$A$1:$BD$1,0))), "")</f>
        <v>2E-3</v>
      </c>
      <c r="M113" s="179" t="str">
        <f>_xlfn.IFNA(IF($C113 &gt; "2023-24", INDEX(PR24_after_overrides!$D$3:$AU$128, MATCH('Stata dataset (nominal)'!$A113, PR24_after_overrides!$A$3:$A$128, 0), MATCH('Stata dataset (nominal)'!M$1, PR24_after_overrides!$D$2:$AU$2, 0)), INDEX('Cyclical_after overrides'!$A$1:$BD$245,MATCH('Stata dataset (nominal)'!$A113,'Cyclical_after overrides'!$A$1:$A$245,0),MATCH('Stata dataset (nominal)'!M$1,'Cyclical_after overrides'!$A$1:$BD$1,0))), "")</f>
        <v/>
      </c>
      <c r="N113" s="179" t="str">
        <f>_xlfn.IFNA(IF($C113 &gt; "2023-24", INDEX(PR24_after_overrides!$D$3:$AU$128, MATCH('Stata dataset (nominal)'!$A113, PR24_after_overrides!$A$3:$A$128, 0), MATCH('Stata dataset (nominal)'!N$1, PR24_after_overrides!$D$2:$AU$2, 0)), INDEX('Cyclical_after overrides'!$A$1:$BD$245,MATCH('Stata dataset (nominal)'!$A113,'Cyclical_after overrides'!$A$1:$A$245,0),MATCH('Stata dataset (nominal)'!N$1,'Cyclical_after overrides'!$A$1:$BD$1,0))), "")</f>
        <v/>
      </c>
      <c r="O113" s="179">
        <f>_xlfn.IFNA(IF($C113 &gt; "2023-24", INDEX(PR24_after_overrides!$D$3:$AU$128, MATCH('Stata dataset (nominal)'!$A113, PR24_after_overrides!$A$3:$A$128, 0), MATCH('Stata dataset (nominal)'!O$1, PR24_after_overrides!$D$2:$AU$2, 0)), INDEX('Cyclical_after overrides'!$A$1:$BD$245,MATCH('Stata dataset (nominal)'!$A113,'Cyclical_after overrides'!$A$1:$A$245,0),MATCH('Stata dataset (nominal)'!O$1,'Cyclical_after overrides'!$A$1:$BD$1,0))), "")</f>
        <v>81.501333333333307</v>
      </c>
      <c r="P113" s="179">
        <f>_xlfn.IFNA(IF($C113 &gt; "2023-24", INDEX(PR24_after_overrides!$D$3:$AU$128, MATCH('Stata dataset (nominal)'!$A113, PR24_after_overrides!$A$3:$A$128, 0), MATCH('Stata dataset (nominal)'!P$1, PR24_after_overrides!$D$2:$AU$2, 0)), INDEX('Cyclical_after overrides'!$A$1:$BD$245,MATCH('Stata dataset (nominal)'!$A113,'Cyclical_after overrides'!$A$1:$A$245,0),MATCH('Stata dataset (nominal)'!P$1,'Cyclical_after overrides'!$A$1:$BD$1,0))), "")</f>
        <v>2.1308333333333298</v>
      </c>
      <c r="Q113" s="179">
        <f>_xlfn.IFNA(IF($C113 &gt; "2023-24", INDEX(PR24_after_overrides!$D$3:$AU$128, MATCH('Stata dataset (nominal)'!$A113, PR24_after_overrides!$A$3:$A$128, 0), MATCH('Stata dataset (nominal)'!Q$1, PR24_after_overrides!$D$2:$AU$2, 0)), INDEX('Cyclical_after overrides'!$A$1:$BD$245,MATCH('Stata dataset (nominal)'!$A113,'Cyclical_after overrides'!$A$1:$A$245,0),MATCH('Stata dataset (nominal)'!Q$1,'Cyclical_after overrides'!$A$1:$BD$1,0))), "")</f>
        <v>92.759666666666703</v>
      </c>
      <c r="R113" s="179">
        <f>_xlfn.IFNA(IF($C113 &gt; "2023-24", INDEX(PR24_after_overrides!$D$3:$AU$128, MATCH('Stata dataset (nominal)'!$A113, PR24_after_overrides!$A$3:$A$128, 0), MATCH('Stata dataset (nominal)'!R$1, PR24_after_overrides!$D$2:$AU$2, 0)), INDEX('Cyclical_after overrides'!$A$1:$BD$245,MATCH('Stata dataset (nominal)'!$A113,'Cyclical_after overrides'!$A$1:$A$245,0),MATCH('Stata dataset (nominal)'!R$1,'Cyclical_after overrides'!$A$1:$BD$1,0))), "")</f>
        <v>187.07616666666701</v>
      </c>
      <c r="S113" s="179">
        <f>_xlfn.IFNA(IF($C113 &gt; "2023-24", INDEX(PR24_after_overrides!$D$3:$AU$128, MATCH('Stata dataset (nominal)'!$A113, PR24_after_overrides!$A$3:$A$128, 0), MATCH('Stata dataset (nominal)'!S$1, PR24_after_overrides!$D$2:$AU$2, 0)), INDEX('Cyclical_after overrides'!$A$1:$BD$245,MATCH('Stata dataset (nominal)'!$A113,'Cyclical_after overrides'!$A$1:$A$245,0),MATCH('Stata dataset (nominal)'!S$1,'Cyclical_after overrides'!$A$1:$BD$1,0))), "")</f>
        <v>2.8657499999999998</v>
      </c>
      <c r="T113" s="179">
        <f>_xlfn.IFNA(IF($C113 &gt; "2023-24", INDEX(PR24_after_overrides!$D$3:$AU$128, MATCH('Stata dataset (nominal)'!$A113, PR24_after_overrides!$A$3:$A$128, 0), MATCH('Stata dataset (nominal)'!T$1, PR24_after_overrides!$D$2:$AU$2, 0)), INDEX('Cyclical_after overrides'!$A$1:$BD$245,MATCH('Stata dataset (nominal)'!$A113,'Cyclical_after overrides'!$A$1:$A$245,0),MATCH('Stata dataset (nominal)'!T$1,'Cyclical_after overrides'!$A$1:$BD$1,0))), "")</f>
        <v>627.67774999999995</v>
      </c>
      <c r="U113" s="179">
        <f>_xlfn.IFNA(IF($C113 &gt; "2023-24", INDEX(PR24_after_overrides!$D$3:$AU$128, MATCH('Stata dataset (nominal)'!$A113, PR24_after_overrides!$A$3:$A$128, 0), MATCH('Stata dataset (nominal)'!U$1, PR24_after_overrides!$D$2:$AU$2, 0)), INDEX('Cyclical_after overrides'!$A$1:$BD$245,MATCH('Stata dataset (nominal)'!$A113,'Cyclical_after overrides'!$A$1:$A$245,0),MATCH('Stata dataset (nominal)'!U$1,'Cyclical_after overrides'!$A$1:$BD$1,0))), "")</f>
        <v>17.097339587580631</v>
      </c>
      <c r="V113" s="179">
        <f>_xlfn.IFNA(IF($C113 &gt; "2023-24", INDEX(PR24_after_overrides!$D$3:$AU$128, MATCH('Stata dataset (nominal)'!$A113, PR24_after_overrides!$A$3:$A$128, 0), MATCH('Stata dataset (nominal)'!V$1, PR24_after_overrides!$D$2:$AU$2, 0)), INDEX('Cyclical_after overrides'!$A$1:$BD$245,MATCH('Stata dataset (nominal)'!$A113,'Cyclical_after overrides'!$A$1:$A$245,0),MATCH('Stata dataset (nominal)'!V$1,'Cyclical_after overrides'!$A$1:$BD$1,0))), "")</f>
        <v>140.51642161906307</v>
      </c>
      <c r="W113" s="179">
        <f>_xlfn.IFNA(IF($C113 &gt; "2023-24", INDEX(PR24_after_overrides!$D$3:$AU$128, MATCH('Stata dataset (nominal)'!$A113, PR24_after_overrides!$A$3:$A$128, 0), MATCH('Stata dataset (nominal)'!W$1, PR24_after_overrides!$D$2:$AU$2, 0)), INDEX('Cyclical_after overrides'!$A$1:$BD$245,MATCH('Stata dataset (nominal)'!$A113,'Cyclical_after overrides'!$A$1:$A$245,0),MATCH('Stata dataset (nominal)'!W$1,'Cyclical_after overrides'!$A$1:$BD$1,0))), "")</f>
        <v>1.4775057367298745</v>
      </c>
      <c r="X113" s="179">
        <f>_xlfn.IFNA(IF($C113 &gt; "2023-24", INDEX(PR24_after_overrides!$D$3:$AU$128, MATCH('Stata dataset (nominal)'!$A113, PR24_after_overrides!$A$3:$A$128, 0), MATCH('Stata dataset (nominal)'!X$1, PR24_after_overrides!$D$2:$AU$2, 0)), INDEX('Cyclical_after overrides'!$A$1:$BD$245,MATCH('Stata dataset (nominal)'!$A113,'Cyclical_after overrides'!$A$1:$A$245,0),MATCH('Stata dataset (nominal)'!X$1,'Cyclical_after overrides'!$A$1:$BD$1,0))), "")</f>
        <v>9.2670800337822623</v>
      </c>
      <c r="Y113" s="179">
        <f>_xlfn.IFNA(IF($C113 &gt; "2023-24", INDEX(PR24_after_overrides!$D$3:$AU$128, MATCH('Stata dataset (nominal)'!$A113, PR24_after_overrides!$A$3:$A$128, 0), MATCH('Stata dataset (nominal)'!Y$1, PR24_after_overrides!$D$2:$AU$2, 0)), INDEX('Cyclical_after overrides'!$A$1:$BD$245,MATCH('Stata dataset (nominal)'!$A113,'Cyclical_after overrides'!$A$1:$A$245,0),MATCH('Stata dataset (nominal)'!Y$1,'Cyclical_after overrides'!$A$1:$BD$1,0))), "")</f>
        <v>11.739587370064454</v>
      </c>
      <c r="Z113" s="179">
        <f>_xlfn.IFNA(IF($C113 &gt; "2023-24", INDEX(PR24_after_overrides!$D$3:$AU$128, MATCH('Stata dataset (nominal)'!$A113, PR24_after_overrides!$A$3:$A$128, 0), MATCH('Stata dataset (nominal)'!Z$1, PR24_after_overrides!$D$2:$AU$2, 0)), INDEX('Cyclical_after overrides'!$A$1:$BD$245,MATCH('Stata dataset (nominal)'!$A113,'Cyclical_after overrides'!$A$1:$A$245,0),MATCH('Stata dataset (nominal)'!Z$1,'Cyclical_after overrides'!$A$1:$BD$1,0))), "")</f>
        <v>11.739587370064454</v>
      </c>
      <c r="AA113" s="179">
        <f>_xlfn.IFNA(IF($C113 &gt; "2023-24", INDEX(PR24_after_overrides!$D$3:$AU$128, MATCH('Stata dataset (nominal)'!$A113, PR24_after_overrides!$A$3:$A$128, 0), MATCH('Stata dataset (nominal)'!AA$1, PR24_after_overrides!$D$2:$AU$2, 0)), INDEX('Cyclical_after overrides'!$A$1:$BD$245,MATCH('Stata dataset (nominal)'!$A113,'Cyclical_after overrides'!$A$1:$A$245,0),MATCH('Stata dataset (nominal)'!AA$1,'Cyclical_after overrides'!$A$1:$BD$1,0))), "")</f>
        <v>443.07900000000001</v>
      </c>
      <c r="AB113" s="179">
        <f>INDEX(Depreciation!$U$5:$U$318, MATCH('Stata dataset (nominal)'!$A113, Depreciation!$A$5:$A$318, 0))</f>
        <v>1.276</v>
      </c>
      <c r="AC113" s="180">
        <f t="shared" si="2"/>
        <v>1.6189090909090906</v>
      </c>
      <c r="AD113" s="72">
        <f>INDEX(Recharges!$V$5:$V$318, MATCH('Stata dataset (nominal)'!$A113, Recharges!$A$5:$A$318, 0))</f>
        <v>1.3720000000000001</v>
      </c>
    </row>
    <row r="114" spans="1:30" x14ac:dyDescent="0.4">
      <c r="A114" s="160" t="str">
        <f t="shared" si="3"/>
        <v>SWB23</v>
      </c>
      <c r="B114" s="160" t="s">
        <v>337</v>
      </c>
      <c r="C114" s="160" t="s">
        <v>261</v>
      </c>
      <c r="D114" s="179">
        <f>_xlfn.IFNA(IF($C114 &gt; "2023-24", INDEX(PR24_after_overrides!$D$3:$AU$128, MATCH('Stata dataset (nominal)'!$A114, PR24_after_overrides!$A$3:$A$128, 0), MATCH('Stata dataset (nominal)'!D$1, PR24_after_overrides!$D$2:$AU$2, 0)), INDEX('Cyclical_after overrides'!$A$1:$BD$245,MATCH('Stata dataset (nominal)'!$A114,'Cyclical_after overrides'!$A$1:$A$245,0),MATCH('Stata dataset (nominal)'!D$1,'Cyclical_after overrides'!$A$1:$BD$1,0))), "")</f>
        <v>1</v>
      </c>
      <c r="E114" s="179">
        <f>_xlfn.IFNA(IF($C114 &gt; "2023-24", INDEX(PR24_after_overrides!$D$3:$AU$128, MATCH('Stata dataset (nominal)'!$A114, PR24_after_overrides!$A$3:$A$128, 0), MATCH('Stata dataset (nominal)'!E$1, PR24_after_overrides!$D$2:$AU$2, 0)), INDEX('Cyclical_after overrides'!$A$1:$BD$245,MATCH('Stata dataset (nominal)'!$A114,'Cyclical_after overrides'!$A$1:$A$245,0),MATCH('Stata dataset (nominal)'!E$1,'Cyclical_after overrides'!$A$1:$BD$1,0))), "")</f>
        <v>11.8</v>
      </c>
      <c r="F114" s="179">
        <f>_xlfn.IFNA(IF($C114 &gt; "2023-24", INDEX(PR24_after_overrides!$D$3:$AU$128, MATCH('Stata dataset (nominal)'!$A114, PR24_after_overrides!$A$3:$A$128, 0), MATCH('Stata dataset (nominal)'!F$1, PR24_after_overrides!$D$2:$AU$2, 0)), INDEX('Cyclical_after overrides'!$A$1:$BD$245,MATCH('Stata dataset (nominal)'!$A114,'Cyclical_after overrides'!$A$1:$A$245,0),MATCH('Stata dataset (nominal)'!F$1,'Cyclical_after overrides'!$A$1:$BD$1,0))), "")</f>
        <v>0.46100000000000002</v>
      </c>
      <c r="G114" s="179">
        <f>_xlfn.IFNA(IF($C114 &gt; "2023-24", INDEX(PR24_after_overrides!$D$3:$AU$128, MATCH('Stata dataset (nominal)'!$A114, PR24_after_overrides!$A$3:$A$128, 0), MATCH('Stata dataset (nominal)'!G$1, PR24_after_overrides!$D$2:$AU$2, 0)), INDEX('Cyclical_after overrides'!$A$1:$BD$245,MATCH('Stata dataset (nominal)'!$A114,'Cyclical_after overrides'!$A$1:$A$245,0),MATCH('Stata dataset (nominal)'!G$1,'Cyclical_after overrides'!$A$1:$BD$1,0))), "")</f>
        <v>8.5</v>
      </c>
      <c r="H114" s="179">
        <f>_xlfn.IFNA(IF($C114 &gt; "2023-24", INDEX(PR24_after_overrides!$D$3:$AU$128, MATCH('Stata dataset (nominal)'!$A114, PR24_after_overrides!$A$3:$A$128, 0), MATCH('Stata dataset (nominal)'!H$1, PR24_after_overrides!$D$2:$AU$2, 0)), INDEX('Cyclical_after overrides'!$A$1:$BD$245,MATCH('Stata dataset (nominal)'!$A114,'Cyclical_after overrides'!$A$1:$A$245,0),MATCH('Stata dataset (nominal)'!H$1,'Cyclical_after overrides'!$A$1:$BD$1,0))), "")</f>
        <v>1.466</v>
      </c>
      <c r="I114" s="179">
        <f>_xlfn.IFNA(IF($C114 &gt; "2023-24", INDEX(PR24_after_overrides!$D$3:$AU$128, MATCH('Stata dataset (nominal)'!$A114, PR24_after_overrides!$A$3:$A$128, 0), MATCH('Stata dataset (nominal)'!I$1, PR24_after_overrides!$D$2:$AU$2, 0)), INDEX('Cyclical_after overrides'!$A$1:$BD$245,MATCH('Stata dataset (nominal)'!$A114,'Cyclical_after overrides'!$A$1:$A$245,0),MATCH('Stata dataset (nominal)'!I$1,'Cyclical_after overrides'!$A$1:$BD$1,0))), "")</f>
        <v>5.7140000000000004</v>
      </c>
      <c r="J114" s="179">
        <f>_xlfn.IFNA(IF($C114 &gt; "2023-24", INDEX(PR24_after_overrides!$D$3:$AU$128, MATCH('Stata dataset (nominal)'!$A114, PR24_after_overrides!$A$3:$A$128, 0), MATCH('Stata dataset (nominal)'!J$1, PR24_after_overrides!$D$2:$AU$2, 0)), INDEX('Cyclical_after overrides'!$A$1:$BD$245,MATCH('Stata dataset (nominal)'!$A114,'Cyclical_after overrides'!$A$1:$A$245,0),MATCH('Stata dataset (nominal)'!J$1,'Cyclical_after overrides'!$A$1:$BD$1,0))), "")</f>
        <v>3.0000000000000001E-3</v>
      </c>
      <c r="K114" s="179" t="str">
        <f>_xlfn.IFNA(IF($C114 &gt; "2023-24", INDEX(PR24_after_overrides!$D$3:$AU$128, MATCH('Stata dataset (nominal)'!$A114, PR24_after_overrides!$A$3:$A$128, 0), MATCH('Stata dataset (nominal)'!K$1, PR24_after_overrides!$D$2:$AU$2, 0)), INDEX('Cyclical_after overrides'!$A$1:$BD$245,MATCH('Stata dataset (nominal)'!$A114,'Cyclical_after overrides'!$A$1:$A$245,0),MATCH('Stata dataset (nominal)'!K$1,'Cyclical_after overrides'!$A$1:$BD$1,0))), "")</f>
        <v/>
      </c>
      <c r="L114" s="179">
        <f>_xlfn.IFNA(IF($C114 &gt; "2023-24", INDEX(PR24_after_overrides!$D$3:$AU$128, MATCH('Stata dataset (nominal)'!$A114, PR24_after_overrides!$A$3:$A$128, 0), MATCH('Stata dataset (nominal)'!L$1, PR24_after_overrides!$D$2:$AU$2, 0)), INDEX('Cyclical_after overrides'!$A$1:$BD$245,MATCH('Stata dataset (nominal)'!$A114,'Cyclical_after overrides'!$A$1:$A$245,0),MATCH('Stata dataset (nominal)'!L$1,'Cyclical_after overrides'!$A$1:$BD$1,0))), "")</f>
        <v>3.0000000000000001E-3</v>
      </c>
      <c r="M114" s="179" t="str">
        <f>_xlfn.IFNA(IF($C114 &gt; "2023-24", INDEX(PR24_after_overrides!$D$3:$AU$128, MATCH('Stata dataset (nominal)'!$A114, PR24_after_overrides!$A$3:$A$128, 0), MATCH('Stata dataset (nominal)'!M$1, PR24_after_overrides!$D$2:$AU$2, 0)), INDEX('Cyclical_after overrides'!$A$1:$BD$245,MATCH('Stata dataset (nominal)'!$A114,'Cyclical_after overrides'!$A$1:$A$245,0),MATCH('Stata dataset (nominal)'!M$1,'Cyclical_after overrides'!$A$1:$BD$1,0))), "")</f>
        <v/>
      </c>
      <c r="N114" s="179" t="str">
        <f>_xlfn.IFNA(IF($C114 &gt; "2023-24", INDEX(PR24_after_overrides!$D$3:$AU$128, MATCH('Stata dataset (nominal)'!$A114, PR24_after_overrides!$A$3:$A$128, 0), MATCH('Stata dataset (nominal)'!N$1, PR24_after_overrides!$D$2:$AU$2, 0)), INDEX('Cyclical_after overrides'!$A$1:$BD$245,MATCH('Stata dataset (nominal)'!$A114,'Cyclical_after overrides'!$A$1:$A$245,0),MATCH('Stata dataset (nominal)'!N$1,'Cyclical_after overrides'!$A$1:$BD$1,0))), "")</f>
        <v/>
      </c>
      <c r="O114" s="179">
        <f>_xlfn.IFNA(IF($C114 &gt; "2023-24", INDEX(PR24_after_overrides!$D$3:$AU$128, MATCH('Stata dataset (nominal)'!$A114, PR24_after_overrides!$A$3:$A$128, 0), MATCH('Stata dataset (nominal)'!O$1, PR24_after_overrides!$D$2:$AU$2, 0)), INDEX('Cyclical_after overrides'!$A$1:$BD$245,MATCH('Stata dataset (nominal)'!$A114,'Cyclical_after overrides'!$A$1:$A$245,0),MATCH('Stata dataset (nominal)'!O$1,'Cyclical_after overrides'!$A$1:$BD$1,0))), "")</f>
        <v>80.337999999999994</v>
      </c>
      <c r="P114" s="179">
        <f>_xlfn.IFNA(IF($C114 &gt; "2023-24", INDEX(PR24_after_overrides!$D$3:$AU$128, MATCH('Stata dataset (nominal)'!$A114, PR24_after_overrides!$A$3:$A$128, 0), MATCH('Stata dataset (nominal)'!P$1, PR24_after_overrides!$D$2:$AU$2, 0)), INDEX('Cyclical_after overrides'!$A$1:$BD$245,MATCH('Stata dataset (nominal)'!$A114,'Cyclical_after overrides'!$A$1:$A$245,0),MATCH('Stata dataset (nominal)'!P$1,'Cyclical_after overrides'!$A$1:$BD$1,0))), "")</f>
        <v>2.1040000000000001</v>
      </c>
      <c r="Q114" s="179">
        <f>_xlfn.IFNA(IF($C114 &gt; "2023-24", INDEX(PR24_after_overrides!$D$3:$AU$128, MATCH('Stata dataset (nominal)'!$A114, PR24_after_overrides!$A$3:$A$128, 0), MATCH('Stata dataset (nominal)'!Q$1, PR24_after_overrides!$D$2:$AU$2, 0)), INDEX('Cyclical_after overrides'!$A$1:$BD$245,MATCH('Stata dataset (nominal)'!$A114,'Cyclical_after overrides'!$A$1:$A$245,0),MATCH('Stata dataset (nominal)'!Q$1,'Cyclical_after overrides'!$A$1:$BD$1,0))), "")</f>
        <v>89.649000000000001</v>
      </c>
      <c r="R114" s="179">
        <f>_xlfn.IFNA(IF($C114 &gt; "2023-24", INDEX(PR24_after_overrides!$D$3:$AU$128, MATCH('Stata dataset (nominal)'!$A114, PR24_after_overrides!$A$3:$A$128, 0), MATCH('Stata dataset (nominal)'!R$1, PR24_after_overrides!$D$2:$AU$2, 0)), INDEX('Cyclical_after overrides'!$A$1:$BD$245,MATCH('Stata dataset (nominal)'!$A114,'Cyclical_after overrides'!$A$1:$A$245,0),MATCH('Stata dataset (nominal)'!R$1,'Cyclical_after overrides'!$A$1:$BD$1,0))), "")</f>
        <v>189.79</v>
      </c>
      <c r="S114" s="179">
        <f>_xlfn.IFNA(IF($C114 &gt; "2023-24", INDEX(PR24_after_overrides!$D$3:$AU$128, MATCH('Stata dataset (nominal)'!$A114, PR24_after_overrides!$A$3:$A$128, 0), MATCH('Stata dataset (nominal)'!S$1, PR24_after_overrides!$D$2:$AU$2, 0)), INDEX('Cyclical_after overrides'!$A$1:$BD$245,MATCH('Stata dataset (nominal)'!$A114,'Cyclical_after overrides'!$A$1:$A$245,0),MATCH('Stata dataset (nominal)'!S$1,'Cyclical_after overrides'!$A$1:$BD$1,0))), "")</f>
        <v>2.9220000000000002</v>
      </c>
      <c r="T114" s="179">
        <f>_xlfn.IFNA(IF($C114 &gt; "2023-24", INDEX(PR24_after_overrides!$D$3:$AU$128, MATCH('Stata dataset (nominal)'!$A114, PR24_after_overrides!$A$3:$A$128, 0), MATCH('Stata dataset (nominal)'!T$1, PR24_after_overrides!$D$2:$AU$2, 0)), INDEX('Cyclical_after overrides'!$A$1:$BD$245,MATCH('Stata dataset (nominal)'!$A114,'Cyclical_after overrides'!$A$1:$A$245,0),MATCH('Stata dataset (nominal)'!T$1,'Cyclical_after overrides'!$A$1:$BD$1,0))), "")</f>
        <v>637.66200000000003</v>
      </c>
      <c r="U114" s="179">
        <f>_xlfn.IFNA(IF($C114 &gt; "2023-24", INDEX(PR24_after_overrides!$D$3:$AU$128, MATCH('Stata dataset (nominal)'!$A114, PR24_after_overrides!$A$3:$A$128, 0), MATCH('Stata dataset (nominal)'!U$1, PR24_after_overrides!$D$2:$AU$2, 0)), INDEX('Cyclical_after overrides'!$A$1:$BD$245,MATCH('Stata dataset (nominal)'!$A114,'Cyclical_after overrides'!$A$1:$A$245,0),MATCH('Stata dataset (nominal)'!U$1,'Cyclical_after overrides'!$A$1:$BD$1,0))), "")</f>
        <v>17.989137999536336</v>
      </c>
      <c r="V114" s="179">
        <f>_xlfn.IFNA(IF($C114 &gt; "2023-24", INDEX(PR24_after_overrides!$D$3:$AU$128, MATCH('Stata dataset (nominal)'!$A114, PR24_after_overrides!$A$3:$A$128, 0), MATCH('Stata dataset (nominal)'!V$1, PR24_after_overrides!$D$2:$AU$2, 0)), INDEX('Cyclical_after overrides'!$A$1:$BD$245,MATCH('Stata dataset (nominal)'!$A114,'Cyclical_after overrides'!$A$1:$A$245,0),MATCH('Stata dataset (nominal)'!V$1,'Cyclical_after overrides'!$A$1:$BD$1,0))), "")</f>
        <v>140.60627285217103</v>
      </c>
      <c r="W114" s="179">
        <f>_xlfn.IFNA(IF($C114 &gt; "2023-24", INDEX(PR24_after_overrides!$D$3:$AU$128, MATCH('Stata dataset (nominal)'!$A114, PR24_after_overrides!$A$3:$A$128, 0), MATCH('Stata dataset (nominal)'!W$1, PR24_after_overrides!$D$2:$AU$2, 0)), INDEX('Cyclical_after overrides'!$A$1:$BD$245,MATCH('Stata dataset (nominal)'!$A114,'Cyclical_after overrides'!$A$1:$A$245,0),MATCH('Stata dataset (nominal)'!W$1,'Cyclical_after overrides'!$A$1:$BD$1,0))), "")</f>
        <v>1.4728981243367434</v>
      </c>
      <c r="X114" s="179">
        <f>_xlfn.IFNA(IF($C114 &gt; "2023-24", INDEX(PR24_after_overrides!$D$3:$AU$128, MATCH('Stata dataset (nominal)'!$A114, PR24_after_overrides!$A$3:$A$128, 0), MATCH('Stata dataset (nominal)'!X$1, PR24_after_overrides!$D$2:$AU$2, 0)), INDEX('Cyclical_after overrides'!$A$1:$BD$245,MATCH('Stata dataset (nominal)'!$A114,'Cyclical_after overrides'!$A$1:$A$245,0),MATCH('Stata dataset (nominal)'!X$1,'Cyclical_after overrides'!$A$1:$BD$1,0))), "")</f>
        <v>9.2670800337822623</v>
      </c>
      <c r="Y114" s="179">
        <f>_xlfn.IFNA(IF($C114 &gt; "2023-24", INDEX(PR24_after_overrides!$D$3:$AU$128, MATCH('Stata dataset (nominal)'!$A114, PR24_after_overrides!$A$3:$A$128, 0), MATCH('Stata dataset (nominal)'!Y$1, PR24_after_overrides!$D$2:$AU$2, 0)), INDEX('Cyclical_after overrides'!$A$1:$BD$245,MATCH('Stata dataset (nominal)'!$A114,'Cyclical_after overrides'!$A$1:$A$245,0),MATCH('Stata dataset (nominal)'!Y$1,'Cyclical_after overrides'!$A$1:$BD$1,0))), "")</f>
        <v>11.739587370064454</v>
      </c>
      <c r="Z114" s="179">
        <f>_xlfn.IFNA(IF($C114 &gt; "2023-24", INDEX(PR24_after_overrides!$D$3:$AU$128, MATCH('Stata dataset (nominal)'!$A114, PR24_after_overrides!$A$3:$A$128, 0), MATCH('Stata dataset (nominal)'!Z$1, PR24_after_overrides!$D$2:$AU$2, 0)), INDEX('Cyclical_after overrides'!$A$1:$BD$245,MATCH('Stata dataset (nominal)'!$A114,'Cyclical_after overrides'!$A$1:$A$245,0),MATCH('Stata dataset (nominal)'!Z$1,'Cyclical_after overrides'!$A$1:$BD$1,0))), "")</f>
        <v>11.739587370064454</v>
      </c>
      <c r="AA114" s="179">
        <f>_xlfn.IFNA(IF($C114 &gt; "2023-24", INDEX(PR24_after_overrides!$D$3:$AU$128, MATCH('Stata dataset (nominal)'!$A114, PR24_after_overrides!$A$3:$A$128, 0), MATCH('Stata dataset (nominal)'!AA$1, PR24_after_overrides!$D$2:$AU$2, 0)), INDEX('Cyclical_after overrides'!$A$1:$BD$245,MATCH('Stata dataset (nominal)'!$A114,'Cyclical_after overrides'!$A$1:$A$245,0),MATCH('Stata dataset (nominal)'!AA$1,'Cyclical_after overrides'!$A$1:$BD$1,0))), "")</f>
        <v>418.80799999999999</v>
      </c>
      <c r="AB114" s="179">
        <f>INDEX(Depreciation!$U$5:$U$318, MATCH('Stata dataset (nominal)'!$A114, Depreciation!$A$5:$A$318, 0))</f>
        <v>0.89100000000000001</v>
      </c>
      <c r="AC114" s="180">
        <f t="shared" si="2"/>
        <v>1.6189090909090906</v>
      </c>
      <c r="AD114" s="72">
        <f>INDEX(Recharges!$V$5:$V$318, MATCH('Stata dataset (nominal)'!$A114, Recharges!$A$5:$A$318, 0))</f>
        <v>1.43</v>
      </c>
    </row>
    <row r="115" spans="1:30" x14ac:dyDescent="0.4">
      <c r="A115" s="160" t="str">
        <f t="shared" si="3"/>
        <v>SWB24</v>
      </c>
      <c r="B115" s="160" t="s">
        <v>337</v>
      </c>
      <c r="C115" s="160" t="s">
        <v>263</v>
      </c>
      <c r="D115" s="179">
        <f>_xlfn.IFNA(IF($C115 &gt; "2023-24", INDEX(PR24_after_overrides!$D$3:$AU$128, MATCH('Stata dataset (nominal)'!$A115, PR24_after_overrides!$A$3:$A$128, 0), MATCH('Stata dataset (nominal)'!D$1, PR24_after_overrides!$D$2:$AU$2, 0)), INDEX('Cyclical_after overrides'!$A$1:$BD$245,MATCH('Stata dataset (nominal)'!$A115,'Cyclical_after overrides'!$A$1:$A$245,0),MATCH('Stata dataset (nominal)'!D$1,'Cyclical_after overrides'!$A$1:$BD$1,0))), "")</f>
        <v>0.94744609856262829</v>
      </c>
      <c r="E115" s="179">
        <f>_xlfn.IFNA(IF($C115 &gt; "2023-24", INDEX(PR24_after_overrides!$D$3:$AU$128, MATCH('Stata dataset (nominal)'!$A115, PR24_after_overrides!$A$3:$A$128, 0), MATCH('Stata dataset (nominal)'!E$1, PR24_after_overrides!$D$2:$AU$2, 0)), INDEX('Cyclical_after overrides'!$A$1:$BD$245,MATCH('Stata dataset (nominal)'!$A115,'Cyclical_after overrides'!$A$1:$A$245,0),MATCH('Stata dataset (nominal)'!E$1,'Cyclical_after overrides'!$A$1:$BD$1,0))), "")</f>
        <v>14.744</v>
      </c>
      <c r="F115" s="179">
        <f>_xlfn.IFNA(IF($C115 &gt; "2023-24", INDEX(PR24_after_overrides!$D$3:$AU$128, MATCH('Stata dataset (nominal)'!$A115, PR24_after_overrides!$A$3:$A$128, 0), MATCH('Stata dataset (nominal)'!F$1, PR24_after_overrides!$D$2:$AU$2, 0)), INDEX('Cyclical_after overrides'!$A$1:$BD$245,MATCH('Stata dataset (nominal)'!$A115,'Cyclical_after overrides'!$A$1:$A$245,0),MATCH('Stata dataset (nominal)'!F$1,'Cyclical_after overrides'!$A$1:$BD$1,0))), "")</f>
        <v>0.54300000000000004</v>
      </c>
      <c r="G115" s="179">
        <f>_xlfn.IFNA(IF($C115 &gt; "2023-24", INDEX(PR24_after_overrides!$D$3:$AU$128, MATCH('Stata dataset (nominal)'!$A115, PR24_after_overrides!$A$3:$A$128, 0), MATCH('Stata dataset (nominal)'!G$1, PR24_after_overrides!$D$2:$AU$2, 0)), INDEX('Cyclical_after overrides'!$A$1:$BD$245,MATCH('Stata dataset (nominal)'!$A115,'Cyclical_after overrides'!$A$1:$A$245,0),MATCH('Stata dataset (nominal)'!G$1,'Cyclical_after overrides'!$A$1:$BD$1,0))), "")</f>
        <v>8.0519999999999996</v>
      </c>
      <c r="H115" s="179">
        <f>_xlfn.IFNA(IF($C115 &gt; "2023-24", INDEX(PR24_after_overrides!$D$3:$AU$128, MATCH('Stata dataset (nominal)'!$A115, PR24_after_overrides!$A$3:$A$128, 0), MATCH('Stata dataset (nominal)'!H$1, PR24_after_overrides!$D$2:$AU$2, 0)), INDEX('Cyclical_after overrides'!$A$1:$BD$245,MATCH('Stata dataset (nominal)'!$A115,'Cyclical_after overrides'!$A$1:$A$245,0),MATCH('Stata dataset (nominal)'!H$1,'Cyclical_after overrides'!$A$1:$BD$1,0))), "")</f>
        <v>1.48</v>
      </c>
      <c r="I115" s="179">
        <f>_xlfn.IFNA(IF($C115 &gt; "2023-24", INDEX(PR24_after_overrides!$D$3:$AU$128, MATCH('Stata dataset (nominal)'!$A115, PR24_after_overrides!$A$3:$A$128, 0), MATCH('Stata dataset (nominal)'!I$1, PR24_after_overrides!$D$2:$AU$2, 0)), INDEX('Cyclical_after overrides'!$A$1:$BD$245,MATCH('Stata dataset (nominal)'!$A115,'Cyclical_after overrides'!$A$1:$A$245,0),MATCH('Stata dataset (nominal)'!I$1,'Cyclical_after overrides'!$A$1:$BD$1,0))), "")</f>
        <v>5.016</v>
      </c>
      <c r="J115" s="179">
        <f>_xlfn.IFNA(IF($C115 &gt; "2023-24", INDEX(PR24_after_overrides!$D$3:$AU$128, MATCH('Stata dataset (nominal)'!$A115, PR24_after_overrides!$A$3:$A$128, 0), MATCH('Stata dataset (nominal)'!J$1, PR24_after_overrides!$D$2:$AU$2, 0)), INDEX('Cyclical_after overrides'!$A$1:$BD$245,MATCH('Stata dataset (nominal)'!$A115,'Cyclical_after overrides'!$A$1:$A$245,0),MATCH('Stata dataset (nominal)'!J$1,'Cyclical_after overrides'!$A$1:$BD$1,0))), "")</f>
        <v>0</v>
      </c>
      <c r="K115" s="179" t="str">
        <f>_xlfn.IFNA(IF($C115 &gt; "2023-24", INDEX(PR24_after_overrides!$D$3:$AU$128, MATCH('Stata dataset (nominal)'!$A115, PR24_after_overrides!$A$3:$A$128, 0), MATCH('Stata dataset (nominal)'!K$1, PR24_after_overrides!$D$2:$AU$2, 0)), INDEX('Cyclical_after overrides'!$A$1:$BD$245,MATCH('Stata dataset (nominal)'!$A115,'Cyclical_after overrides'!$A$1:$A$245,0),MATCH('Stata dataset (nominal)'!K$1,'Cyclical_after overrides'!$A$1:$BD$1,0))), "")</f>
        <v/>
      </c>
      <c r="L115" s="179">
        <f>_xlfn.IFNA(IF($C115 &gt; "2023-24", INDEX(PR24_after_overrides!$D$3:$AU$128, MATCH('Stata dataset (nominal)'!$A115, PR24_after_overrides!$A$3:$A$128, 0), MATCH('Stata dataset (nominal)'!L$1, PR24_after_overrides!$D$2:$AU$2, 0)), INDEX('Cyclical_after overrides'!$A$1:$BD$245,MATCH('Stata dataset (nominal)'!$A115,'Cyclical_after overrides'!$A$1:$A$245,0),MATCH('Stata dataset (nominal)'!L$1,'Cyclical_after overrides'!$A$1:$BD$1,0))), "")</f>
        <v>0</v>
      </c>
      <c r="M115" s="179" t="str">
        <f>_xlfn.IFNA(IF($C115 &gt; "2023-24", INDEX(PR24_after_overrides!$D$3:$AU$128, MATCH('Stata dataset (nominal)'!$A115, PR24_after_overrides!$A$3:$A$128, 0), MATCH('Stata dataset (nominal)'!M$1, PR24_after_overrides!$D$2:$AU$2, 0)), INDEX('Cyclical_after overrides'!$A$1:$BD$245,MATCH('Stata dataset (nominal)'!$A115,'Cyclical_after overrides'!$A$1:$A$245,0),MATCH('Stata dataset (nominal)'!M$1,'Cyclical_after overrides'!$A$1:$BD$1,0))), "")</f>
        <v/>
      </c>
      <c r="N115" s="179" t="str">
        <f>_xlfn.IFNA(IF($C115 &gt; "2023-24", INDEX(PR24_after_overrides!$D$3:$AU$128, MATCH('Stata dataset (nominal)'!$A115, PR24_after_overrides!$A$3:$A$128, 0), MATCH('Stata dataset (nominal)'!N$1, PR24_after_overrides!$D$2:$AU$2, 0)), INDEX('Cyclical_after overrides'!$A$1:$BD$245,MATCH('Stata dataset (nominal)'!$A115,'Cyclical_after overrides'!$A$1:$A$245,0),MATCH('Stata dataset (nominal)'!N$1,'Cyclical_after overrides'!$A$1:$BD$1,0))), "")</f>
        <v/>
      </c>
      <c r="O115" s="179">
        <f>_xlfn.IFNA(IF($C115 &gt; "2023-24", INDEX(PR24_after_overrides!$D$3:$AU$128, MATCH('Stata dataset (nominal)'!$A115, PR24_after_overrides!$A$3:$A$128, 0), MATCH('Stata dataset (nominal)'!O$1, PR24_after_overrides!$D$2:$AU$2, 0)), INDEX('Cyclical_after overrides'!$A$1:$BD$245,MATCH('Stata dataset (nominal)'!$A115,'Cyclical_after overrides'!$A$1:$A$245,0),MATCH('Stata dataset (nominal)'!O$1,'Cyclical_after overrides'!$A$1:$BD$1,0))), "")</f>
        <v>79.242000000000004</v>
      </c>
      <c r="P115" s="179">
        <f>_xlfn.IFNA(IF($C115 &gt; "2023-24", INDEX(PR24_after_overrides!$D$3:$AU$128, MATCH('Stata dataset (nominal)'!$A115, PR24_after_overrides!$A$3:$A$128, 0), MATCH('Stata dataset (nominal)'!P$1, PR24_after_overrides!$D$2:$AU$2, 0)), INDEX('Cyclical_after overrides'!$A$1:$BD$245,MATCH('Stata dataset (nominal)'!$A115,'Cyclical_after overrides'!$A$1:$A$245,0),MATCH('Stata dataset (nominal)'!P$1,'Cyclical_after overrides'!$A$1:$BD$1,0))), "")</f>
        <v>2.0569999999999999</v>
      </c>
      <c r="Q115" s="179">
        <f>_xlfn.IFNA(IF($C115 &gt; "2023-24", INDEX(PR24_after_overrides!$D$3:$AU$128, MATCH('Stata dataset (nominal)'!$A115, PR24_after_overrides!$A$3:$A$128, 0), MATCH('Stata dataset (nominal)'!Q$1, PR24_after_overrides!$D$2:$AU$2, 0)), INDEX('Cyclical_after overrides'!$A$1:$BD$245,MATCH('Stata dataset (nominal)'!$A115,'Cyclical_after overrides'!$A$1:$A$245,0),MATCH('Stata dataset (nominal)'!Q$1,'Cyclical_after overrides'!$A$1:$BD$1,0))), "")</f>
        <v>86.850999999999999</v>
      </c>
      <c r="R115" s="179">
        <f>_xlfn.IFNA(IF($C115 &gt; "2023-24", INDEX(PR24_after_overrides!$D$3:$AU$128, MATCH('Stata dataset (nominal)'!$A115, PR24_after_overrides!$A$3:$A$128, 0), MATCH('Stata dataset (nominal)'!R$1, PR24_after_overrides!$D$2:$AU$2, 0)), INDEX('Cyclical_after overrides'!$A$1:$BD$245,MATCH('Stata dataset (nominal)'!$A115,'Cyclical_after overrides'!$A$1:$A$245,0),MATCH('Stata dataset (nominal)'!R$1,'Cyclical_after overrides'!$A$1:$BD$1,0))), "")</f>
        <v>192.595</v>
      </c>
      <c r="S115" s="179">
        <f>_xlfn.IFNA(IF($C115 &gt; "2023-24", INDEX(PR24_after_overrides!$D$3:$AU$128, MATCH('Stata dataset (nominal)'!$A115, PR24_after_overrides!$A$3:$A$128, 0), MATCH('Stata dataset (nominal)'!S$1, PR24_after_overrides!$D$2:$AU$2, 0)), INDEX('Cyclical_after overrides'!$A$1:$BD$245,MATCH('Stata dataset (nominal)'!$A115,'Cyclical_after overrides'!$A$1:$A$245,0),MATCH('Stata dataset (nominal)'!S$1,'Cyclical_after overrides'!$A$1:$BD$1,0))), "")</f>
        <v>2.9889999999999999</v>
      </c>
      <c r="T115" s="179">
        <f>_xlfn.IFNA(IF($C115 &gt; "2023-24", INDEX(PR24_after_overrides!$D$3:$AU$128, MATCH('Stata dataset (nominal)'!$A115, PR24_after_overrides!$A$3:$A$128, 0), MATCH('Stata dataset (nominal)'!T$1, PR24_after_overrides!$D$2:$AU$2, 0)), INDEX('Cyclical_after overrides'!$A$1:$BD$245,MATCH('Stata dataset (nominal)'!$A115,'Cyclical_after overrides'!$A$1:$A$245,0),MATCH('Stata dataset (nominal)'!T$1,'Cyclical_after overrides'!$A$1:$BD$1,0))), "")</f>
        <v>646.89800000000002</v>
      </c>
      <c r="U115" s="179">
        <f>_xlfn.IFNA(IF($C115 &gt; "2023-24", INDEX(PR24_after_overrides!$D$3:$AU$128, MATCH('Stata dataset (nominal)'!$A115, PR24_after_overrides!$A$3:$A$128, 0), MATCH('Stata dataset (nominal)'!U$1, PR24_after_overrides!$D$2:$AU$2, 0)), INDEX('Cyclical_after overrides'!$A$1:$BD$245,MATCH('Stata dataset (nominal)'!$A115,'Cyclical_after overrides'!$A$1:$A$245,0),MATCH('Stata dataset (nominal)'!U$1,'Cyclical_after overrides'!$A$1:$BD$1,0))), "")</f>
        <v>17.768164097511601</v>
      </c>
      <c r="V115" s="179">
        <f>_xlfn.IFNA(IF($C115 &gt; "2023-24", INDEX(PR24_after_overrides!$D$3:$AU$128, MATCH('Stata dataset (nominal)'!$A115, PR24_after_overrides!$A$3:$A$128, 0), MATCH('Stata dataset (nominal)'!V$1, PR24_after_overrides!$D$2:$AU$2, 0)), INDEX('Cyclical_after overrides'!$A$1:$BD$245,MATCH('Stata dataset (nominal)'!$A115,'Cyclical_after overrides'!$A$1:$A$245,0),MATCH('Stata dataset (nominal)'!V$1,'Cyclical_after overrides'!$A$1:$BD$1,0))), "")</f>
        <v>140.50839124001905</v>
      </c>
      <c r="W115" s="179">
        <f>_xlfn.IFNA(IF($C115 &gt; "2023-24", INDEX(PR24_after_overrides!$D$3:$AU$128, MATCH('Stata dataset (nominal)'!$A115, PR24_after_overrides!$A$3:$A$128, 0), MATCH('Stata dataset (nominal)'!W$1, PR24_after_overrides!$D$2:$AU$2, 0)), INDEX('Cyclical_after overrides'!$A$1:$BD$245,MATCH('Stata dataset (nominal)'!$A115,'Cyclical_after overrides'!$A$1:$A$245,0),MATCH('Stata dataset (nominal)'!W$1,'Cyclical_after overrides'!$A$1:$BD$1,0))), "")</f>
        <v>1.5085689154316144</v>
      </c>
      <c r="X115" s="179">
        <f>_xlfn.IFNA(IF($C115 &gt; "2023-24", INDEX(PR24_after_overrides!$D$3:$AU$128, MATCH('Stata dataset (nominal)'!$A115, PR24_after_overrides!$A$3:$A$128, 0), MATCH('Stata dataset (nominal)'!X$1, PR24_after_overrides!$D$2:$AU$2, 0)), INDEX('Cyclical_after overrides'!$A$1:$BD$245,MATCH('Stata dataset (nominal)'!$A115,'Cyclical_after overrides'!$A$1:$A$245,0),MATCH('Stata dataset (nominal)'!X$1,'Cyclical_after overrides'!$A$1:$BD$1,0))), "")</f>
        <v>0</v>
      </c>
      <c r="Y115" s="179">
        <f>_xlfn.IFNA(IF($C115 &gt; "2023-24", INDEX(PR24_after_overrides!$D$3:$AU$128, MATCH('Stata dataset (nominal)'!$A115, PR24_after_overrides!$A$3:$A$128, 0), MATCH('Stata dataset (nominal)'!Y$1, PR24_after_overrides!$D$2:$AU$2, 0)), INDEX('Cyclical_after overrides'!$A$1:$BD$245,MATCH('Stata dataset (nominal)'!$A115,'Cyclical_after overrides'!$A$1:$A$245,0),MATCH('Stata dataset (nominal)'!Y$1,'Cyclical_after overrides'!$A$1:$BD$1,0))), "")</f>
        <v>11.739587370064454</v>
      </c>
      <c r="Z115" s="179">
        <f>_xlfn.IFNA(IF($C115 &gt; "2023-24", INDEX(PR24_after_overrides!$D$3:$AU$128, MATCH('Stata dataset (nominal)'!$A115, PR24_after_overrides!$A$3:$A$128, 0), MATCH('Stata dataset (nominal)'!Z$1, PR24_after_overrides!$D$2:$AU$2, 0)), INDEX('Cyclical_after overrides'!$A$1:$BD$245,MATCH('Stata dataset (nominal)'!$A115,'Cyclical_after overrides'!$A$1:$A$245,0),MATCH('Stata dataset (nominal)'!Z$1,'Cyclical_after overrides'!$A$1:$BD$1,0))), "")</f>
        <v>11.739587370064454</v>
      </c>
      <c r="AA115" s="179">
        <f>_xlfn.IFNA(IF($C115 &gt; "2023-24", INDEX(PR24_after_overrides!$D$3:$AU$128, MATCH('Stata dataset (nominal)'!$A115, PR24_after_overrides!$A$3:$A$128, 0), MATCH('Stata dataset (nominal)'!AA$1, PR24_after_overrides!$D$2:$AU$2, 0)), INDEX('Cyclical_after overrides'!$A$1:$BD$245,MATCH('Stata dataset (nominal)'!$A115,'Cyclical_after overrides'!$A$1:$A$245,0),MATCH('Stata dataset (nominal)'!AA$1,'Cyclical_after overrides'!$A$1:$BD$1,0))), "")</f>
        <v>438.25900000000007</v>
      </c>
      <c r="AB115" s="179">
        <f>INDEX(Depreciation!$U$5:$U$318, MATCH('Stata dataset (nominal)'!$A115, Depreciation!$A$5:$A$318, 0))</f>
        <v>0.74299999999999999</v>
      </c>
      <c r="AC115" s="180">
        <f t="shared" si="2"/>
        <v>1.6189090909090906</v>
      </c>
      <c r="AD115" s="72">
        <f>INDEX(Recharges!$V$5:$V$318, MATCH('Stata dataset (nominal)'!$A115, Recharges!$A$5:$A$318, 0))</f>
        <v>1.4950000000000001</v>
      </c>
    </row>
    <row r="116" spans="1:30" x14ac:dyDescent="0.4">
      <c r="A116" s="160" t="str">
        <f t="shared" si="3"/>
        <v>SWB25</v>
      </c>
      <c r="B116" s="160" t="s">
        <v>337</v>
      </c>
      <c r="C116" s="160" t="s">
        <v>516</v>
      </c>
      <c r="D116" s="179">
        <f>_xlfn.IFNA(IF($C116 &gt; "2023-24", INDEX(PR24_after_overrides!$D$3:$AU$128, MATCH('Stata dataset (nominal)'!$A116, PR24_after_overrides!$A$3:$A$128, 0), MATCH('Stata dataset (nominal)'!D$1, PR24_after_overrides!$D$2:$AU$2, 0)), INDEX('Cyclical_after overrides'!$A$1:$BD$245,MATCH('Stata dataset (nominal)'!$A116,'Cyclical_after overrides'!$A$1:$A$245,0),MATCH('Stata dataset (nominal)'!D$1,'Cyclical_after overrides'!$A$1:$BD$1,0))), "")</f>
        <v>0.92334804186428132</v>
      </c>
      <c r="E116" s="179">
        <f>_xlfn.IFNA(IF($C116 &gt; "2023-24", INDEX(PR24_after_overrides!$D$3:$AU$128, MATCH('Stata dataset (nominal)'!$A116, PR24_after_overrides!$A$3:$A$128, 0), MATCH('Stata dataset (nominal)'!E$1, PR24_after_overrides!$D$2:$AU$2, 0)), INDEX('Cyclical_after overrides'!$A$1:$BD$245,MATCH('Stata dataset (nominal)'!$A116,'Cyclical_after overrides'!$A$1:$A$245,0),MATCH('Stata dataset (nominal)'!E$1,'Cyclical_after overrides'!$A$1:$BD$1,0))), "")</f>
        <v>14.211325962749745</v>
      </c>
      <c r="F116" s="179">
        <f>_xlfn.IFNA(IF($C116 &gt; "2023-24", INDEX(PR24_after_overrides!$D$3:$AU$128, MATCH('Stata dataset (nominal)'!$A116, PR24_after_overrides!$A$3:$A$128, 0), MATCH('Stata dataset (nominal)'!F$1, PR24_after_overrides!$D$2:$AU$2, 0)), INDEX('Cyclical_after overrides'!$A$1:$BD$245,MATCH('Stata dataset (nominal)'!$A116,'Cyclical_after overrides'!$A$1:$A$245,0),MATCH('Stata dataset (nominal)'!F$1,'Cyclical_after overrides'!$A$1:$BD$1,0))), "")</f>
        <v>0.51419984060514257</v>
      </c>
      <c r="G116" s="179">
        <f>_xlfn.IFNA(IF($C116 &gt; "2023-24", INDEX(PR24_after_overrides!$D$3:$AU$128, MATCH('Stata dataset (nominal)'!$A116, PR24_after_overrides!$A$3:$A$128, 0), MATCH('Stata dataset (nominal)'!G$1, PR24_after_overrides!$D$2:$AU$2, 0)), INDEX('Cyclical_after overrides'!$A$1:$BD$245,MATCH('Stata dataset (nominal)'!$A116,'Cyclical_after overrides'!$A$1:$A$245,0),MATCH('Stata dataset (nominal)'!G$1,'Cyclical_after overrides'!$A$1:$BD$1,0))), "")</f>
        <v>9.2056295292922456</v>
      </c>
      <c r="H116" s="179">
        <f>_xlfn.IFNA(IF($C116 &gt; "2023-24", INDEX(PR24_after_overrides!$D$3:$AU$128, MATCH('Stata dataset (nominal)'!$A116, PR24_after_overrides!$A$3:$A$128, 0), MATCH('Stata dataset (nominal)'!H$1, PR24_after_overrides!$D$2:$AU$2, 0)), INDEX('Cyclical_after overrides'!$A$1:$BD$245,MATCH('Stata dataset (nominal)'!$A116,'Cyclical_after overrides'!$A$1:$A$245,0),MATCH('Stata dataset (nominal)'!H$1,'Cyclical_after overrides'!$A$1:$BD$1,0))), "")</f>
        <v>1.7360734277006433</v>
      </c>
      <c r="I116" s="179">
        <f>_xlfn.IFNA(IF($C116 &gt; "2023-24", INDEX(PR24_after_overrides!$D$3:$AU$128, MATCH('Stata dataset (nominal)'!$A116, PR24_after_overrides!$A$3:$A$128, 0), MATCH('Stata dataset (nominal)'!I$1, PR24_after_overrides!$D$2:$AU$2, 0)), INDEX('Cyclical_after overrides'!$A$1:$BD$245,MATCH('Stata dataset (nominal)'!$A116,'Cyclical_after overrides'!$A$1:$A$245,0),MATCH('Stata dataset (nominal)'!I$1,'Cyclical_after overrides'!$A$1:$BD$1,0))), "")</f>
        <v>6.1331152969861158</v>
      </c>
      <c r="J116" s="179">
        <f>_xlfn.IFNA(IF($C116 &gt; "2023-24", INDEX(PR24_after_overrides!$D$3:$AU$128, MATCH('Stata dataset (nominal)'!$A116, PR24_after_overrides!$A$3:$A$128, 0), MATCH('Stata dataset (nominal)'!J$1, PR24_after_overrides!$D$2:$AU$2, 0)), INDEX('Cyclical_after overrides'!$A$1:$BD$245,MATCH('Stata dataset (nominal)'!$A116,'Cyclical_after overrides'!$A$1:$A$245,0),MATCH('Stata dataset (nominal)'!J$1,'Cyclical_after overrides'!$A$1:$BD$1,0))), "")</f>
        <v>0</v>
      </c>
      <c r="K116" s="179" t="str">
        <f>_xlfn.IFNA(IF($C116 &gt; "2023-24", INDEX(PR24_after_overrides!$D$3:$AU$128, MATCH('Stata dataset (nominal)'!$A116, PR24_after_overrides!$A$3:$A$128, 0), MATCH('Stata dataset (nominal)'!K$1, PR24_after_overrides!$D$2:$AU$2, 0)), INDEX('Cyclical_after overrides'!$A$1:$BD$245,MATCH('Stata dataset (nominal)'!$A116,'Cyclical_after overrides'!$A$1:$A$245,0),MATCH('Stata dataset (nominal)'!K$1,'Cyclical_after overrides'!$A$1:$BD$1,0))), "")</f>
        <v/>
      </c>
      <c r="L116" s="179">
        <f>_xlfn.IFNA(IF($C116 &gt; "2023-24", INDEX(PR24_after_overrides!$D$3:$AU$128, MATCH('Stata dataset (nominal)'!$A116, PR24_after_overrides!$A$3:$A$128, 0), MATCH('Stata dataset (nominal)'!L$1, PR24_after_overrides!$D$2:$AU$2, 0)), INDEX('Cyclical_after overrides'!$A$1:$BD$245,MATCH('Stata dataset (nominal)'!$A116,'Cyclical_after overrides'!$A$1:$A$245,0),MATCH('Stata dataset (nominal)'!L$1,'Cyclical_after overrides'!$A$1:$BD$1,0))), "")</f>
        <v>2.1660304774805284E-3</v>
      </c>
      <c r="M116" s="179">
        <f>_xlfn.IFNA(IF($C116 &gt; "2023-24", INDEX(PR24_after_overrides!$D$3:$AU$128, MATCH('Stata dataset (nominal)'!$A116, PR24_after_overrides!$A$3:$A$128, 0), MATCH('Stata dataset (nominal)'!M$1, PR24_after_overrides!$D$2:$AU$2, 0)), INDEX('Cyclical_after overrides'!$A$1:$BD$245,MATCH('Stata dataset (nominal)'!$A116,'Cyclical_after overrides'!$A$1:$A$245,0),MATCH('Stata dataset (nominal)'!M$1,'Cyclical_after overrides'!$A$1:$BD$1,0))), "")</f>
        <v>0.32707060209955974</v>
      </c>
      <c r="N116" s="179">
        <f>_xlfn.IFNA(IF($C116 &gt; "2023-24", INDEX(PR24_after_overrides!$D$3:$AU$128, MATCH('Stata dataset (nominal)'!$A116, PR24_after_overrides!$A$3:$A$128, 0), MATCH('Stata dataset (nominal)'!N$1, PR24_after_overrides!$D$2:$AU$2, 0)), INDEX('Cyclical_after overrides'!$A$1:$BD$245,MATCH('Stata dataset (nominal)'!$A116,'Cyclical_after overrides'!$A$1:$A$245,0),MATCH('Stata dataset (nominal)'!N$1,'Cyclical_after overrides'!$A$1:$BD$1,0))), "")</f>
        <v>0</v>
      </c>
      <c r="O116" s="179">
        <f>_xlfn.IFNA(IF($C116 &gt; "2023-24", INDEX(PR24_after_overrides!$D$3:$AU$128, MATCH('Stata dataset (nominal)'!$A116, PR24_after_overrides!$A$3:$A$128, 0), MATCH('Stata dataset (nominal)'!O$1, PR24_after_overrides!$D$2:$AU$2, 0)), INDEX('Cyclical_after overrides'!$A$1:$BD$245,MATCH('Stata dataset (nominal)'!$A116,'Cyclical_after overrides'!$A$1:$A$245,0),MATCH('Stata dataset (nominal)'!O$1,'Cyclical_after overrides'!$A$1:$BD$1,0))), "")</f>
        <v>78.688000000000002</v>
      </c>
      <c r="P116" s="179">
        <f>_xlfn.IFNA(IF($C116 &gt; "2023-24", INDEX(PR24_after_overrides!$D$3:$AU$128, MATCH('Stata dataset (nominal)'!$A116, PR24_after_overrides!$A$3:$A$128, 0), MATCH('Stata dataset (nominal)'!P$1, PR24_after_overrides!$D$2:$AU$2, 0)), INDEX('Cyclical_after overrides'!$A$1:$BD$245,MATCH('Stata dataset (nominal)'!$A116,'Cyclical_after overrides'!$A$1:$A$245,0),MATCH('Stata dataset (nominal)'!P$1,'Cyclical_after overrides'!$A$1:$BD$1,0))), "")</f>
        <v>2.0659999999999998</v>
      </c>
      <c r="Q116" s="179">
        <f>_xlfn.IFNA(IF($C116 &gt; "2023-24", INDEX(PR24_after_overrides!$D$3:$AU$128, MATCH('Stata dataset (nominal)'!$A116, PR24_after_overrides!$A$3:$A$128, 0), MATCH('Stata dataset (nominal)'!Q$1, PR24_after_overrides!$D$2:$AU$2, 0)), INDEX('Cyclical_after overrides'!$A$1:$BD$245,MATCH('Stata dataset (nominal)'!$A116,'Cyclical_after overrides'!$A$1:$A$245,0),MATCH('Stata dataset (nominal)'!Q$1,'Cyclical_after overrides'!$A$1:$BD$1,0))), "")</f>
        <v>85.238</v>
      </c>
      <c r="R116" s="179">
        <f>_xlfn.IFNA(IF($C116 &gt; "2023-24", INDEX(PR24_after_overrides!$D$3:$AU$128, MATCH('Stata dataset (nominal)'!$A116, PR24_after_overrides!$A$3:$A$128, 0), MATCH('Stata dataset (nominal)'!R$1, PR24_after_overrides!$D$2:$AU$2, 0)), INDEX('Cyclical_after overrides'!$A$1:$BD$245,MATCH('Stata dataset (nominal)'!$A116,'Cyclical_after overrides'!$A$1:$A$245,0),MATCH('Stata dataset (nominal)'!R$1,'Cyclical_after overrides'!$A$1:$BD$1,0))), "")</f>
        <v>195.87100000000001</v>
      </c>
      <c r="S116" s="179">
        <f>_xlfn.IFNA(IF($C116 &gt; "2023-24", INDEX(PR24_after_overrides!$D$3:$AU$128, MATCH('Stata dataset (nominal)'!$A116, PR24_after_overrides!$A$3:$A$128, 0), MATCH('Stata dataset (nominal)'!S$1, PR24_after_overrides!$D$2:$AU$2, 0)), INDEX('Cyclical_after overrides'!$A$1:$BD$245,MATCH('Stata dataset (nominal)'!$A116,'Cyclical_after overrides'!$A$1:$A$245,0),MATCH('Stata dataset (nominal)'!S$1,'Cyclical_after overrides'!$A$1:$BD$1,0))), "")</f>
        <v>3.0750000000000002</v>
      </c>
      <c r="T116" s="179">
        <f>_xlfn.IFNA(IF($C116 &gt; "2023-24", INDEX(PR24_after_overrides!$D$3:$AU$128, MATCH('Stata dataset (nominal)'!$A116, PR24_after_overrides!$A$3:$A$128, 0), MATCH('Stata dataset (nominal)'!T$1, PR24_after_overrides!$D$2:$AU$2, 0)), INDEX('Cyclical_after overrides'!$A$1:$BD$245,MATCH('Stata dataset (nominal)'!$A116,'Cyclical_after overrides'!$A$1:$A$245,0),MATCH('Stata dataset (nominal)'!T$1,'Cyclical_after overrides'!$A$1:$BD$1,0))), "")</f>
        <v>667.50400000000002</v>
      </c>
      <c r="U116" s="179" t="str">
        <f>_xlfn.IFNA(IF($C116 &gt; "2023-24", INDEX(PR24_after_overrides!$D$3:$AU$128, MATCH('Stata dataset (nominal)'!$A116, PR24_after_overrides!$A$3:$A$128, 0), MATCH('Stata dataset (nominal)'!U$1, PR24_after_overrides!$D$2:$AU$2, 0)), INDEX('Cyclical_after overrides'!$A$1:$BD$245,MATCH('Stata dataset (nominal)'!$A116,'Cyclical_after overrides'!$A$1:$A$245,0),MATCH('Stata dataset (nominal)'!U$1,'Cyclical_after overrides'!$A$1:$BD$1,0))), "")</f>
        <v/>
      </c>
      <c r="V116" s="179" t="str">
        <f>_xlfn.IFNA(IF($C116 &gt; "2023-24", INDEX(PR24_after_overrides!$D$3:$AU$128, MATCH('Stata dataset (nominal)'!$A116, PR24_after_overrides!$A$3:$A$128, 0), MATCH('Stata dataset (nominal)'!V$1, PR24_after_overrides!$D$2:$AU$2, 0)), INDEX('Cyclical_after overrides'!$A$1:$BD$245,MATCH('Stata dataset (nominal)'!$A116,'Cyclical_after overrides'!$A$1:$A$245,0),MATCH('Stata dataset (nominal)'!V$1,'Cyclical_after overrides'!$A$1:$BD$1,0))), "")</f>
        <v/>
      </c>
      <c r="W116" s="179" t="str">
        <f>_xlfn.IFNA(IF($C116 &gt; "2023-24", INDEX(PR24_after_overrides!$D$3:$AU$128, MATCH('Stata dataset (nominal)'!$A116, PR24_after_overrides!$A$3:$A$128, 0), MATCH('Stata dataset (nominal)'!W$1, PR24_after_overrides!$D$2:$AU$2, 0)), INDEX('Cyclical_after overrides'!$A$1:$BD$245,MATCH('Stata dataset (nominal)'!$A116,'Cyclical_after overrides'!$A$1:$A$245,0),MATCH('Stata dataset (nominal)'!W$1,'Cyclical_after overrides'!$A$1:$BD$1,0))), "")</f>
        <v/>
      </c>
      <c r="X116" s="179" t="str">
        <f>_xlfn.IFNA(IF($C116 &gt; "2023-24", INDEX(PR24_after_overrides!$D$3:$AU$128, MATCH('Stata dataset (nominal)'!$A116, PR24_after_overrides!$A$3:$A$128, 0), MATCH('Stata dataset (nominal)'!X$1, PR24_after_overrides!$D$2:$AU$2, 0)), INDEX('Cyclical_after overrides'!$A$1:$BD$245,MATCH('Stata dataset (nominal)'!$A116,'Cyclical_after overrides'!$A$1:$A$245,0),MATCH('Stata dataset (nominal)'!X$1,'Cyclical_after overrides'!$A$1:$BD$1,0))), "")</f>
        <v/>
      </c>
      <c r="Y116" s="179" t="str">
        <f>_xlfn.IFNA(IF($C116 &gt; "2023-24", INDEX(PR24_after_overrides!$D$3:$AU$128, MATCH('Stata dataset (nominal)'!$A116, PR24_after_overrides!$A$3:$A$128, 0), MATCH('Stata dataset (nominal)'!Y$1, PR24_after_overrides!$D$2:$AU$2, 0)), INDEX('Cyclical_after overrides'!$A$1:$BD$245,MATCH('Stata dataset (nominal)'!$A116,'Cyclical_after overrides'!$A$1:$A$245,0),MATCH('Stata dataset (nominal)'!Y$1,'Cyclical_after overrides'!$A$1:$BD$1,0))), "")</f>
        <v/>
      </c>
      <c r="Z116" s="179" t="str">
        <f>_xlfn.IFNA(IF($C116 &gt; "2023-24", INDEX(PR24_after_overrides!$D$3:$AU$128, MATCH('Stata dataset (nominal)'!$A116, PR24_after_overrides!$A$3:$A$128, 0), MATCH('Stata dataset (nominal)'!Z$1, PR24_after_overrides!$D$2:$AU$2, 0)), INDEX('Cyclical_after overrides'!$A$1:$BD$245,MATCH('Stata dataset (nominal)'!$A116,'Cyclical_after overrides'!$A$1:$A$245,0),MATCH('Stata dataset (nominal)'!Z$1,'Cyclical_after overrides'!$A$1:$BD$1,0))), "")</f>
        <v/>
      </c>
      <c r="AA116" s="179">
        <f>_xlfn.IFNA(IF($C116 &gt; "2023-24", INDEX(PR24_after_overrides!$D$3:$AU$128, MATCH('Stata dataset (nominal)'!$A116, PR24_after_overrides!$A$3:$A$128, 0), MATCH('Stata dataset (nominal)'!AA$1, PR24_after_overrides!$D$2:$AU$2, 0)), INDEX('Cyclical_after overrides'!$A$1:$BD$245,MATCH('Stata dataset (nominal)'!$A116,'Cyclical_after overrides'!$A$1:$A$245,0),MATCH('Stata dataset (nominal)'!AA$1,'Cyclical_after overrides'!$A$1:$BD$1,0))), "")</f>
        <v>445.66699999999997</v>
      </c>
      <c r="AB116" s="179">
        <f>INDEX(Depreciation!$U$5:$U$318, MATCH('Stata dataset (nominal)'!$A116, Depreciation!$A$5:$A$318, 0))</f>
        <v>1.9905820088046056</v>
      </c>
      <c r="AC116" s="180" t="str">
        <f t="shared" si="2"/>
        <v/>
      </c>
      <c r="AD116" s="72">
        <f>INDEX(Recharges!$V$5:$V$318, MATCH('Stata dataset (nominal)'!$A116, Recharges!$A$5:$A$318, 0))</f>
        <v>1.1880677168980698</v>
      </c>
    </row>
    <row r="117" spans="1:30" x14ac:dyDescent="0.4">
      <c r="A117" s="160" t="str">
        <f t="shared" si="3"/>
        <v>SWB26</v>
      </c>
      <c r="B117" s="160" t="s">
        <v>337</v>
      </c>
      <c r="C117" s="160" t="s">
        <v>518</v>
      </c>
      <c r="D117" s="179">
        <f>_xlfn.IFNA(IF($C117 &gt; "2023-24", INDEX(PR24_after_overrides!$D$3:$AU$128, MATCH('Stata dataset (nominal)'!$A117, PR24_after_overrides!$A$3:$A$128, 0), MATCH('Stata dataset (nominal)'!D$1, PR24_after_overrides!$D$2:$AU$2, 0)), INDEX('Cyclical_after overrides'!$A$1:$BD$245,MATCH('Stata dataset (nominal)'!$A117,'Cyclical_after overrides'!$A$1:$A$245,0),MATCH('Stata dataset (nominal)'!D$1,'Cyclical_after overrides'!$A$1:$BD$1,0))), "")</f>
        <v>0.9052431782983148</v>
      </c>
      <c r="E117" s="179">
        <f>_xlfn.IFNA(IF($C117 &gt; "2023-24", INDEX(PR24_after_overrides!$D$3:$AU$128, MATCH('Stata dataset (nominal)'!$A117, PR24_after_overrides!$A$3:$A$128, 0), MATCH('Stata dataset (nominal)'!E$1, PR24_after_overrides!$D$2:$AU$2, 0)), INDEX('Cyclical_after overrides'!$A$1:$BD$245,MATCH('Stata dataset (nominal)'!$A117,'Cyclical_after overrides'!$A$1:$A$245,0),MATCH('Stata dataset (nominal)'!E$1,'Cyclical_after overrides'!$A$1:$BD$1,0))), "")</f>
        <v>13.689478008095495</v>
      </c>
      <c r="F117" s="179">
        <f>_xlfn.IFNA(IF($C117 &gt; "2023-24", INDEX(PR24_after_overrides!$D$3:$AU$128, MATCH('Stata dataset (nominal)'!$A117, PR24_after_overrides!$A$3:$A$128, 0), MATCH('Stata dataset (nominal)'!F$1, PR24_after_overrides!$D$2:$AU$2, 0)), INDEX('Cyclical_after overrides'!$A$1:$BD$245,MATCH('Stata dataset (nominal)'!$A117,'Cyclical_after overrides'!$A$1:$A$245,0),MATCH('Stata dataset (nominal)'!F$1,'Cyclical_after overrides'!$A$1:$BD$1,0))), "")</f>
        <v>0.5347712922840846</v>
      </c>
      <c r="G117" s="179">
        <f>_xlfn.IFNA(IF($C117 &gt; "2023-24", INDEX(PR24_after_overrides!$D$3:$AU$128, MATCH('Stata dataset (nominal)'!$A117, PR24_after_overrides!$A$3:$A$128, 0), MATCH('Stata dataset (nominal)'!G$1, PR24_after_overrides!$D$2:$AU$2, 0)), INDEX('Cyclical_after overrides'!$A$1:$BD$245,MATCH('Stata dataset (nominal)'!$A117,'Cyclical_after overrides'!$A$1:$A$245,0),MATCH('Stata dataset (nominal)'!G$1,'Cyclical_after overrides'!$A$1:$BD$1,0))), "")</f>
        <v>12.261898533017273</v>
      </c>
      <c r="H117" s="179">
        <f>_xlfn.IFNA(IF($C117 &gt; "2023-24", INDEX(PR24_after_overrides!$D$3:$AU$128, MATCH('Stata dataset (nominal)'!$A117, PR24_after_overrides!$A$3:$A$128, 0), MATCH('Stata dataset (nominal)'!H$1, PR24_after_overrides!$D$2:$AU$2, 0)), INDEX('Cyclical_after overrides'!$A$1:$BD$245,MATCH('Stata dataset (nominal)'!$A117,'Cyclical_after overrides'!$A$1:$A$245,0),MATCH('Stata dataset (nominal)'!H$1,'Cyclical_after overrides'!$A$1:$BD$1,0))), "")</f>
        <v>1.7010396615273378</v>
      </c>
      <c r="I117" s="179">
        <f>_xlfn.IFNA(IF($C117 &gt; "2023-24", INDEX(PR24_after_overrides!$D$3:$AU$128, MATCH('Stata dataset (nominal)'!$A117, PR24_after_overrides!$A$3:$A$128, 0), MATCH('Stata dataset (nominal)'!I$1, PR24_after_overrides!$D$2:$AU$2, 0)), INDEX('Cyclical_after overrides'!$A$1:$BD$245,MATCH('Stata dataset (nominal)'!$A117,'Cyclical_after overrides'!$A$1:$A$245,0),MATCH('Stata dataset (nominal)'!I$1,'Cyclical_after overrides'!$A$1:$BD$1,0))), "")</f>
        <v>6.6296075174428202</v>
      </c>
      <c r="J117" s="179">
        <f>_xlfn.IFNA(IF($C117 &gt; "2023-24", INDEX(PR24_after_overrides!$D$3:$AU$128, MATCH('Stata dataset (nominal)'!$A117, PR24_after_overrides!$A$3:$A$128, 0), MATCH('Stata dataset (nominal)'!J$1, PR24_after_overrides!$D$2:$AU$2, 0)), INDEX('Cyclical_after overrides'!$A$1:$BD$245,MATCH('Stata dataset (nominal)'!$A117,'Cyclical_after overrides'!$A$1:$A$245,0),MATCH('Stata dataset (nominal)'!J$1,'Cyclical_after overrides'!$A$1:$BD$1,0))), "")</f>
        <v>0</v>
      </c>
      <c r="K117" s="179" t="str">
        <f>_xlfn.IFNA(IF($C117 &gt; "2023-24", INDEX(PR24_after_overrides!$D$3:$AU$128, MATCH('Stata dataset (nominal)'!$A117, PR24_after_overrides!$A$3:$A$128, 0), MATCH('Stata dataset (nominal)'!K$1, PR24_after_overrides!$D$2:$AU$2, 0)), INDEX('Cyclical_after overrides'!$A$1:$BD$245,MATCH('Stata dataset (nominal)'!$A117,'Cyclical_after overrides'!$A$1:$A$245,0),MATCH('Stata dataset (nominal)'!K$1,'Cyclical_after overrides'!$A$1:$BD$1,0))), "")</f>
        <v/>
      </c>
      <c r="L117" s="179">
        <f>_xlfn.IFNA(IF($C117 &gt; "2023-24", INDEX(PR24_after_overrides!$D$3:$AU$128, MATCH('Stata dataset (nominal)'!$A117, PR24_after_overrides!$A$3:$A$128, 0), MATCH('Stata dataset (nominal)'!L$1, PR24_after_overrides!$D$2:$AU$2, 0)), INDEX('Cyclical_after overrides'!$A$1:$BD$245,MATCH('Stata dataset (nominal)'!$A117,'Cyclical_after overrides'!$A$1:$A$245,0),MATCH('Stata dataset (nominal)'!L$1,'Cyclical_after overrides'!$A$1:$BD$1,0))), "")</f>
        <v>3.3140266305452088E-3</v>
      </c>
      <c r="M117" s="179">
        <f>_xlfn.IFNA(IF($C117 &gt; "2023-24", INDEX(PR24_after_overrides!$D$3:$AU$128, MATCH('Stata dataset (nominal)'!$A117, PR24_after_overrides!$A$3:$A$128, 0), MATCH('Stata dataset (nominal)'!M$1, PR24_after_overrides!$D$2:$AU$2, 0)), INDEX('Cyclical_after overrides'!$A$1:$BD$245,MATCH('Stata dataset (nominal)'!$A117,'Cyclical_after overrides'!$A$1:$A$245,0),MATCH('Stata dataset (nominal)'!M$1,'Cyclical_after overrides'!$A$1:$BD$1,0))), "")</f>
        <v>1.381949104937352</v>
      </c>
      <c r="N117" s="179">
        <f>_xlfn.IFNA(IF($C117 &gt; "2023-24", INDEX(PR24_after_overrides!$D$3:$AU$128, MATCH('Stata dataset (nominal)'!$A117, PR24_after_overrides!$A$3:$A$128, 0), MATCH('Stata dataset (nominal)'!N$1, PR24_after_overrides!$D$2:$AU$2, 0)), INDEX('Cyclical_after overrides'!$A$1:$BD$245,MATCH('Stata dataset (nominal)'!$A117,'Cyclical_after overrides'!$A$1:$A$245,0),MATCH('Stata dataset (nominal)'!N$1,'Cyclical_after overrides'!$A$1:$BD$1,0))), "")</f>
        <v>0</v>
      </c>
      <c r="O117" s="179">
        <f>_xlfn.IFNA(IF($C117 &gt; "2023-24", INDEX(PR24_after_overrides!$D$3:$AU$128, MATCH('Stata dataset (nominal)'!$A117, PR24_after_overrides!$A$3:$A$128, 0), MATCH('Stata dataset (nominal)'!O$1, PR24_after_overrides!$D$2:$AU$2, 0)), INDEX('Cyclical_after overrides'!$A$1:$BD$245,MATCH('Stata dataset (nominal)'!$A117,'Cyclical_after overrides'!$A$1:$A$245,0),MATCH('Stata dataset (nominal)'!O$1,'Cyclical_after overrides'!$A$1:$BD$1,0))), "")</f>
        <v>76.943455923988253</v>
      </c>
      <c r="P117" s="179">
        <f>_xlfn.IFNA(IF($C117 &gt; "2023-24", INDEX(PR24_after_overrides!$D$3:$AU$128, MATCH('Stata dataset (nominal)'!$A117, PR24_after_overrides!$A$3:$A$128, 0), MATCH('Stata dataset (nominal)'!P$1, PR24_after_overrides!$D$2:$AU$2, 0)), INDEX('Cyclical_after overrides'!$A$1:$BD$245,MATCH('Stata dataset (nominal)'!$A117,'Cyclical_after overrides'!$A$1:$A$245,0),MATCH('Stata dataset (nominal)'!P$1,'Cyclical_after overrides'!$A$1:$BD$1,0))), "")</f>
        <v>2.0300600917103551</v>
      </c>
      <c r="Q117" s="179">
        <f>_xlfn.IFNA(IF($C117 &gt; "2023-24", INDEX(PR24_after_overrides!$D$3:$AU$128, MATCH('Stata dataset (nominal)'!$A117, PR24_after_overrides!$A$3:$A$128, 0), MATCH('Stata dataset (nominal)'!Q$1, PR24_after_overrides!$D$2:$AU$2, 0)), INDEX('Cyclical_after overrides'!$A$1:$BD$245,MATCH('Stata dataset (nominal)'!$A117,'Cyclical_after overrides'!$A$1:$A$245,0),MATCH('Stata dataset (nominal)'!Q$1,'Cyclical_after overrides'!$A$1:$BD$1,0))), "")</f>
        <v>80.481308931022056</v>
      </c>
      <c r="R117" s="179">
        <f>_xlfn.IFNA(IF($C117 &gt; "2023-24", INDEX(PR24_after_overrides!$D$3:$AU$128, MATCH('Stata dataset (nominal)'!$A117, PR24_after_overrides!$A$3:$A$128, 0), MATCH('Stata dataset (nominal)'!R$1, PR24_after_overrides!$D$2:$AU$2, 0)), INDEX('Cyclical_after overrides'!$A$1:$BD$245,MATCH('Stata dataset (nominal)'!$A117,'Cyclical_after overrides'!$A$1:$A$245,0),MATCH('Stata dataset (nominal)'!R$1,'Cyclical_after overrides'!$A$1:$BD$1,0))), "")</f>
        <v>199.63093546151819</v>
      </c>
      <c r="S117" s="179">
        <f>_xlfn.IFNA(IF($C117 &gt; "2023-24", INDEX(PR24_after_overrides!$D$3:$AU$128, MATCH('Stata dataset (nominal)'!$A117, PR24_after_overrides!$A$3:$A$128, 0), MATCH('Stata dataset (nominal)'!S$1, PR24_after_overrides!$D$2:$AU$2, 0)), INDEX('Cyclical_after overrides'!$A$1:$BD$245,MATCH('Stata dataset (nominal)'!$A117,'Cyclical_after overrides'!$A$1:$A$245,0),MATCH('Stata dataset (nominal)'!S$1,'Cyclical_after overrides'!$A$1:$BD$1,0))), "")</f>
        <v>3.1625145484392529</v>
      </c>
      <c r="T117" s="179">
        <f>_xlfn.IFNA(IF($C117 &gt; "2023-24", INDEX(PR24_after_overrides!$D$3:$AU$128, MATCH('Stata dataset (nominal)'!$A117, PR24_after_overrides!$A$3:$A$128, 0), MATCH('Stata dataset (nominal)'!T$1, PR24_after_overrides!$D$2:$AU$2, 0)), INDEX('Cyclical_after overrides'!$A$1:$BD$245,MATCH('Stata dataset (nominal)'!$A117,'Cyclical_after overrides'!$A$1:$A$245,0),MATCH('Stata dataset (nominal)'!T$1,'Cyclical_after overrides'!$A$1:$BD$1,0))), "")</f>
        <v>683.82105825302301</v>
      </c>
      <c r="U117" s="179" t="str">
        <f>_xlfn.IFNA(IF($C117 &gt; "2023-24", INDEX(PR24_after_overrides!$D$3:$AU$128, MATCH('Stata dataset (nominal)'!$A117, PR24_after_overrides!$A$3:$A$128, 0), MATCH('Stata dataset (nominal)'!U$1, PR24_after_overrides!$D$2:$AU$2, 0)), INDEX('Cyclical_after overrides'!$A$1:$BD$245,MATCH('Stata dataset (nominal)'!$A117,'Cyclical_after overrides'!$A$1:$A$245,0),MATCH('Stata dataset (nominal)'!U$1,'Cyclical_after overrides'!$A$1:$BD$1,0))), "")</f>
        <v/>
      </c>
      <c r="V117" s="179" t="str">
        <f>_xlfn.IFNA(IF($C117 &gt; "2023-24", INDEX(PR24_after_overrides!$D$3:$AU$128, MATCH('Stata dataset (nominal)'!$A117, PR24_after_overrides!$A$3:$A$128, 0), MATCH('Stata dataset (nominal)'!V$1, PR24_after_overrides!$D$2:$AU$2, 0)), INDEX('Cyclical_after overrides'!$A$1:$BD$245,MATCH('Stata dataset (nominal)'!$A117,'Cyclical_after overrides'!$A$1:$A$245,0),MATCH('Stata dataset (nominal)'!V$1,'Cyclical_after overrides'!$A$1:$BD$1,0))), "")</f>
        <v/>
      </c>
      <c r="W117" s="179" t="str">
        <f>_xlfn.IFNA(IF($C117 &gt; "2023-24", INDEX(PR24_after_overrides!$D$3:$AU$128, MATCH('Stata dataset (nominal)'!$A117, PR24_after_overrides!$A$3:$A$128, 0), MATCH('Stata dataset (nominal)'!W$1, PR24_after_overrides!$D$2:$AU$2, 0)), INDEX('Cyclical_after overrides'!$A$1:$BD$245,MATCH('Stata dataset (nominal)'!$A117,'Cyclical_after overrides'!$A$1:$A$245,0),MATCH('Stata dataset (nominal)'!W$1,'Cyclical_after overrides'!$A$1:$BD$1,0))), "")</f>
        <v/>
      </c>
      <c r="X117" s="179" t="str">
        <f>_xlfn.IFNA(IF($C117 &gt; "2023-24", INDEX(PR24_after_overrides!$D$3:$AU$128, MATCH('Stata dataset (nominal)'!$A117, PR24_after_overrides!$A$3:$A$128, 0), MATCH('Stata dataset (nominal)'!X$1, PR24_after_overrides!$D$2:$AU$2, 0)), INDEX('Cyclical_after overrides'!$A$1:$BD$245,MATCH('Stata dataset (nominal)'!$A117,'Cyclical_after overrides'!$A$1:$A$245,0),MATCH('Stata dataset (nominal)'!X$1,'Cyclical_after overrides'!$A$1:$BD$1,0))), "")</f>
        <v/>
      </c>
      <c r="Y117" s="179" t="str">
        <f>_xlfn.IFNA(IF($C117 &gt; "2023-24", INDEX(PR24_after_overrides!$D$3:$AU$128, MATCH('Stata dataset (nominal)'!$A117, PR24_after_overrides!$A$3:$A$128, 0), MATCH('Stata dataset (nominal)'!Y$1, PR24_after_overrides!$D$2:$AU$2, 0)), INDEX('Cyclical_after overrides'!$A$1:$BD$245,MATCH('Stata dataset (nominal)'!$A117,'Cyclical_after overrides'!$A$1:$A$245,0),MATCH('Stata dataset (nominal)'!Y$1,'Cyclical_after overrides'!$A$1:$BD$1,0))), "")</f>
        <v/>
      </c>
      <c r="Z117" s="179" t="str">
        <f>_xlfn.IFNA(IF($C117 &gt; "2023-24", INDEX(PR24_after_overrides!$D$3:$AU$128, MATCH('Stata dataset (nominal)'!$A117, PR24_after_overrides!$A$3:$A$128, 0), MATCH('Stata dataset (nominal)'!Z$1, PR24_after_overrides!$D$2:$AU$2, 0)), INDEX('Cyclical_after overrides'!$A$1:$BD$245,MATCH('Stata dataset (nominal)'!$A117,'Cyclical_after overrides'!$A$1:$A$245,0),MATCH('Stata dataset (nominal)'!Z$1,'Cyclical_after overrides'!$A$1:$BD$1,0))), "")</f>
        <v/>
      </c>
      <c r="AA117" s="179">
        <f>_xlfn.IFNA(IF($C117 &gt; "2023-24", INDEX(PR24_after_overrides!$D$3:$AU$128, MATCH('Stata dataset (nominal)'!$A117, PR24_after_overrides!$A$3:$A$128, 0), MATCH('Stata dataset (nominal)'!AA$1, PR24_after_overrides!$D$2:$AU$2, 0)), INDEX('Cyclical_after overrides'!$A$1:$BD$245,MATCH('Stata dataset (nominal)'!$A117,'Cyclical_after overrides'!$A$1:$A$245,0),MATCH('Stata dataset (nominal)'!AA$1,'Cyclical_after overrides'!$A$1:$BD$1,0))), "")</f>
        <v>0</v>
      </c>
      <c r="AB117" s="179">
        <f>INDEX(Depreciation!$U$5:$U$318, MATCH('Stata dataset (nominal)'!$A117, Depreciation!$A$5:$A$318, 0))</f>
        <v>1.7475967098408403</v>
      </c>
      <c r="AC117" s="180" t="str">
        <f t="shared" si="2"/>
        <v/>
      </c>
      <c r="AD117" s="72">
        <f>INDEX(Recharges!$V$5:$V$318, MATCH('Stata dataset (nominal)'!$A117, Recharges!$A$5:$A$318, 0))</f>
        <v>0.96659110057568598</v>
      </c>
    </row>
    <row r="118" spans="1:30" x14ac:dyDescent="0.4">
      <c r="A118" s="160" t="str">
        <f t="shared" si="3"/>
        <v>SWB27</v>
      </c>
      <c r="B118" s="160" t="s">
        <v>337</v>
      </c>
      <c r="C118" s="160" t="s">
        <v>519</v>
      </c>
      <c r="D118" s="179">
        <f>_xlfn.IFNA(IF($C118 &gt; "2023-24", INDEX(PR24_after_overrides!$D$3:$AU$128, MATCH('Stata dataset (nominal)'!$A118, PR24_after_overrides!$A$3:$A$128, 0), MATCH('Stata dataset (nominal)'!D$1, PR24_after_overrides!$D$2:$AU$2, 0)), INDEX('Cyclical_after overrides'!$A$1:$BD$245,MATCH('Stata dataset (nominal)'!$A118,'Cyclical_after overrides'!$A$1:$A$245,0),MATCH('Stata dataset (nominal)'!D$1,'Cyclical_after overrides'!$A$1:$BD$1,0))), "")</f>
        <v>0.88749331205717152</v>
      </c>
      <c r="E118" s="179">
        <f>_xlfn.IFNA(IF($C118 &gt; "2023-24", INDEX(PR24_after_overrides!$D$3:$AU$128, MATCH('Stata dataset (nominal)'!$A118, PR24_after_overrides!$A$3:$A$128, 0), MATCH('Stata dataset (nominal)'!E$1, PR24_after_overrides!$D$2:$AU$2, 0)), INDEX('Cyclical_after overrides'!$A$1:$BD$245,MATCH('Stata dataset (nominal)'!$A118,'Cyclical_after overrides'!$A$1:$A$245,0),MATCH('Stata dataset (nominal)'!E$1,'Cyclical_after overrides'!$A$1:$BD$1,0))), "")</f>
        <v>15.143566165851468</v>
      </c>
      <c r="F118" s="179">
        <f>_xlfn.IFNA(IF($C118 &gt; "2023-24", INDEX(PR24_after_overrides!$D$3:$AU$128, MATCH('Stata dataset (nominal)'!$A118, PR24_after_overrides!$A$3:$A$128, 0), MATCH('Stata dataset (nominal)'!F$1, PR24_after_overrides!$D$2:$AU$2, 0)), INDEX('Cyclical_after overrides'!$A$1:$BD$245,MATCH('Stata dataset (nominal)'!$A118,'Cyclical_after overrides'!$A$1:$A$245,0),MATCH('Stata dataset (nominal)'!F$1,'Cyclical_after overrides'!$A$1:$BD$1,0))), "")</f>
        <v>0.59169742640963296</v>
      </c>
      <c r="G118" s="179">
        <f>_xlfn.IFNA(IF($C118 &gt; "2023-24", INDEX(PR24_after_overrides!$D$3:$AU$128, MATCH('Stata dataset (nominal)'!$A118, PR24_after_overrides!$A$3:$A$128, 0), MATCH('Stata dataset (nominal)'!G$1, PR24_after_overrides!$D$2:$AU$2, 0)), INDEX('Cyclical_after overrides'!$A$1:$BD$245,MATCH('Stata dataset (nominal)'!$A118,'Cyclical_after overrides'!$A$1:$A$245,0),MATCH('Stata dataset (nominal)'!G$1,'Cyclical_after overrides'!$A$1:$BD$1,0))), "")</f>
        <v>12.613052794789843</v>
      </c>
      <c r="H118" s="179">
        <f>_xlfn.IFNA(IF($C118 &gt; "2023-24", INDEX(PR24_after_overrides!$D$3:$AU$128, MATCH('Stata dataset (nominal)'!$A118, PR24_after_overrides!$A$3:$A$128, 0), MATCH('Stata dataset (nominal)'!H$1, PR24_after_overrides!$D$2:$AU$2, 0)), INDEX('Cyclical_after overrides'!$A$1:$BD$245,MATCH('Stata dataset (nominal)'!$A118,'Cyclical_after overrides'!$A$1:$A$245,0),MATCH('Stata dataset (nominal)'!H$1,'Cyclical_after overrides'!$A$1:$BD$1,0))), "")</f>
        <v>1.8807959262466363</v>
      </c>
      <c r="I118" s="179">
        <f>_xlfn.IFNA(IF($C118 &gt; "2023-24", INDEX(PR24_after_overrides!$D$3:$AU$128, MATCH('Stata dataset (nominal)'!$A118, PR24_after_overrides!$A$3:$A$128, 0), MATCH('Stata dataset (nominal)'!I$1, PR24_after_overrides!$D$2:$AU$2, 0)), INDEX('Cyclical_after overrides'!$A$1:$BD$245,MATCH('Stata dataset (nominal)'!$A118,'Cyclical_after overrides'!$A$1:$A$245,0),MATCH('Stata dataset (nominal)'!I$1,'Cyclical_after overrides'!$A$1:$BD$1,0))), "")</f>
        <v>7.3324311465752254</v>
      </c>
      <c r="J118" s="179">
        <f>_xlfn.IFNA(IF($C118 &gt; "2023-24", INDEX(PR24_after_overrides!$D$3:$AU$128, MATCH('Stata dataset (nominal)'!$A118, PR24_after_overrides!$A$3:$A$128, 0), MATCH('Stata dataset (nominal)'!J$1, PR24_after_overrides!$D$2:$AU$2, 0)), INDEX('Cyclical_after overrides'!$A$1:$BD$245,MATCH('Stata dataset (nominal)'!$A118,'Cyclical_after overrides'!$A$1:$A$245,0),MATCH('Stata dataset (nominal)'!J$1,'Cyclical_after overrides'!$A$1:$BD$1,0))), "")</f>
        <v>0</v>
      </c>
      <c r="K118" s="179" t="str">
        <f>_xlfn.IFNA(IF($C118 &gt; "2023-24", INDEX(PR24_after_overrides!$D$3:$AU$128, MATCH('Stata dataset (nominal)'!$A118, PR24_after_overrides!$A$3:$A$128, 0), MATCH('Stata dataset (nominal)'!K$1, PR24_after_overrides!$D$2:$AU$2, 0)), INDEX('Cyclical_after overrides'!$A$1:$BD$245,MATCH('Stata dataset (nominal)'!$A118,'Cyclical_after overrides'!$A$1:$A$245,0),MATCH('Stata dataset (nominal)'!K$1,'Cyclical_after overrides'!$A$1:$BD$1,0))), "")</f>
        <v/>
      </c>
      <c r="L118" s="179">
        <f>_xlfn.IFNA(IF($C118 &gt; "2023-24", INDEX(PR24_after_overrides!$D$3:$AU$128, MATCH('Stata dataset (nominal)'!$A118, PR24_after_overrides!$A$3:$A$128, 0), MATCH('Stata dataset (nominal)'!L$1, PR24_after_overrides!$D$2:$AU$2, 0)), INDEX('Cyclical_after overrides'!$A$1:$BD$245,MATCH('Stata dataset (nominal)'!$A118,'Cyclical_after overrides'!$A$1:$A$245,0),MATCH('Stata dataset (nominal)'!L$1,'Cyclical_after overrides'!$A$1:$BD$1,0))), "")</f>
        <v>3.3803071631561127E-3</v>
      </c>
      <c r="M118" s="179">
        <f>_xlfn.IFNA(IF($C118 &gt; "2023-24", INDEX(PR24_after_overrides!$D$3:$AU$128, MATCH('Stata dataset (nominal)'!$A118, PR24_after_overrides!$A$3:$A$128, 0), MATCH('Stata dataset (nominal)'!M$1, PR24_after_overrides!$D$2:$AU$2, 0)), INDEX('Cyclical_after overrides'!$A$1:$BD$245,MATCH('Stata dataset (nominal)'!$A118,'Cyclical_after overrides'!$A$1:$A$245,0),MATCH('Stata dataset (nominal)'!M$1,'Cyclical_after overrides'!$A$1:$BD$1,0))), "")</f>
        <v>1.4095880870360988</v>
      </c>
      <c r="N118" s="179">
        <f>_xlfn.IFNA(IF($C118 &gt; "2023-24", INDEX(PR24_after_overrides!$D$3:$AU$128, MATCH('Stata dataset (nominal)'!$A118, PR24_after_overrides!$A$3:$A$128, 0), MATCH('Stata dataset (nominal)'!N$1, PR24_after_overrides!$D$2:$AU$2, 0)), INDEX('Cyclical_after overrides'!$A$1:$BD$245,MATCH('Stata dataset (nominal)'!$A118,'Cyclical_after overrides'!$A$1:$A$245,0),MATCH('Stata dataset (nominal)'!N$1,'Cyclical_after overrides'!$A$1:$BD$1,0))), "")</f>
        <v>0</v>
      </c>
      <c r="O118" s="179">
        <f>_xlfn.IFNA(IF($C118 &gt; "2023-24", INDEX(PR24_after_overrides!$D$3:$AU$128, MATCH('Stata dataset (nominal)'!$A118, PR24_after_overrides!$A$3:$A$128, 0), MATCH('Stata dataset (nominal)'!O$1, PR24_after_overrides!$D$2:$AU$2, 0)), INDEX('Cyclical_after overrides'!$A$1:$BD$245,MATCH('Stata dataset (nominal)'!$A118,'Cyclical_after overrides'!$A$1:$A$245,0),MATCH('Stata dataset (nominal)'!O$1,'Cyclical_after overrides'!$A$1:$BD$1,0))), "")</f>
        <v>76.293234602013953</v>
      </c>
      <c r="P118" s="179">
        <f>_xlfn.IFNA(IF($C118 &gt; "2023-24", INDEX(PR24_after_overrides!$D$3:$AU$128, MATCH('Stata dataset (nominal)'!$A118, PR24_after_overrides!$A$3:$A$128, 0), MATCH('Stata dataset (nominal)'!P$1, PR24_after_overrides!$D$2:$AU$2, 0)), INDEX('Cyclical_after overrides'!$A$1:$BD$245,MATCH('Stata dataset (nominal)'!$A118,'Cyclical_after overrides'!$A$1:$A$245,0),MATCH('Stata dataset (nominal)'!P$1,'Cyclical_after overrides'!$A$1:$BD$1,0))), "")</f>
        <v>2.014941506551247</v>
      </c>
      <c r="Q118" s="179">
        <f>_xlfn.IFNA(IF($C118 &gt; "2023-24", INDEX(PR24_after_overrides!$D$3:$AU$128, MATCH('Stata dataset (nominal)'!$A118, PR24_after_overrides!$A$3:$A$128, 0), MATCH('Stata dataset (nominal)'!Q$1, PR24_after_overrides!$D$2:$AU$2, 0)), INDEX('Cyclical_after overrides'!$A$1:$BD$245,MATCH('Stata dataset (nominal)'!$A118,'Cyclical_after overrides'!$A$1:$A$245,0),MATCH('Stata dataset (nominal)'!Q$1,'Cyclical_after overrides'!$A$1:$BD$1,0))), "")</f>
        <v>78.723997821654351</v>
      </c>
      <c r="R118" s="179">
        <f>_xlfn.IFNA(IF($C118 &gt; "2023-24", INDEX(PR24_after_overrides!$D$3:$AU$128, MATCH('Stata dataset (nominal)'!$A118, PR24_after_overrides!$A$3:$A$128, 0), MATCH('Stata dataset (nominal)'!R$1, PR24_after_overrides!$D$2:$AU$2, 0)), INDEX('Cyclical_after overrides'!$A$1:$BD$245,MATCH('Stata dataset (nominal)'!$A118,'Cyclical_after overrides'!$A$1:$A$245,0),MATCH('Stata dataset (nominal)'!R$1,'Cyclical_after overrides'!$A$1:$BD$1,0))), "")</f>
        <v>202.17308905052741</v>
      </c>
      <c r="S118" s="179">
        <f>_xlfn.IFNA(IF($C118 &gt; "2023-24", INDEX(PR24_after_overrides!$D$3:$AU$128, MATCH('Stata dataset (nominal)'!$A118, PR24_after_overrides!$A$3:$A$128, 0), MATCH('Stata dataset (nominal)'!S$1, PR24_after_overrides!$D$2:$AU$2, 0)), INDEX('Cyclical_after overrides'!$A$1:$BD$245,MATCH('Stata dataset (nominal)'!$A118,'Cyclical_after overrides'!$A$1:$A$245,0),MATCH('Stata dataset (nominal)'!S$1,'Cyclical_after overrides'!$A$1:$BD$1,0))), "")</f>
        <v>3.2265206301405809</v>
      </c>
      <c r="T118" s="179">
        <f>_xlfn.IFNA(IF($C118 &gt; "2023-24", INDEX(PR24_after_overrides!$D$3:$AU$128, MATCH('Stata dataset (nominal)'!$A118, PR24_after_overrides!$A$3:$A$128, 0), MATCH('Stata dataset (nominal)'!T$1, PR24_after_overrides!$D$2:$AU$2, 0)), INDEX('Cyclical_after overrides'!$A$1:$BD$245,MATCH('Stata dataset (nominal)'!$A118,'Cyclical_after overrides'!$A$1:$A$245,0),MATCH('Stata dataset (nominal)'!T$1,'Cyclical_after overrides'!$A$1:$BD$1,0))), "")</f>
        <v>696.43485588205453</v>
      </c>
      <c r="U118" s="179" t="str">
        <f>_xlfn.IFNA(IF($C118 &gt; "2023-24", INDEX(PR24_after_overrides!$D$3:$AU$128, MATCH('Stata dataset (nominal)'!$A118, PR24_after_overrides!$A$3:$A$128, 0), MATCH('Stata dataset (nominal)'!U$1, PR24_after_overrides!$D$2:$AU$2, 0)), INDEX('Cyclical_after overrides'!$A$1:$BD$245,MATCH('Stata dataset (nominal)'!$A118,'Cyclical_after overrides'!$A$1:$A$245,0),MATCH('Stata dataset (nominal)'!U$1,'Cyclical_after overrides'!$A$1:$BD$1,0))), "")</f>
        <v/>
      </c>
      <c r="V118" s="179" t="str">
        <f>_xlfn.IFNA(IF($C118 &gt; "2023-24", INDEX(PR24_after_overrides!$D$3:$AU$128, MATCH('Stata dataset (nominal)'!$A118, PR24_after_overrides!$A$3:$A$128, 0), MATCH('Stata dataset (nominal)'!V$1, PR24_after_overrides!$D$2:$AU$2, 0)), INDEX('Cyclical_after overrides'!$A$1:$BD$245,MATCH('Stata dataset (nominal)'!$A118,'Cyclical_after overrides'!$A$1:$A$245,0),MATCH('Stata dataset (nominal)'!V$1,'Cyclical_after overrides'!$A$1:$BD$1,0))), "")</f>
        <v/>
      </c>
      <c r="W118" s="179" t="str">
        <f>_xlfn.IFNA(IF($C118 &gt; "2023-24", INDEX(PR24_after_overrides!$D$3:$AU$128, MATCH('Stata dataset (nominal)'!$A118, PR24_after_overrides!$A$3:$A$128, 0), MATCH('Stata dataset (nominal)'!W$1, PR24_after_overrides!$D$2:$AU$2, 0)), INDEX('Cyclical_after overrides'!$A$1:$BD$245,MATCH('Stata dataset (nominal)'!$A118,'Cyclical_after overrides'!$A$1:$A$245,0),MATCH('Stata dataset (nominal)'!W$1,'Cyclical_after overrides'!$A$1:$BD$1,0))), "")</f>
        <v/>
      </c>
      <c r="X118" s="179" t="str">
        <f>_xlfn.IFNA(IF($C118 &gt; "2023-24", INDEX(PR24_after_overrides!$D$3:$AU$128, MATCH('Stata dataset (nominal)'!$A118, PR24_after_overrides!$A$3:$A$128, 0), MATCH('Stata dataset (nominal)'!X$1, PR24_after_overrides!$D$2:$AU$2, 0)), INDEX('Cyclical_after overrides'!$A$1:$BD$245,MATCH('Stata dataset (nominal)'!$A118,'Cyclical_after overrides'!$A$1:$A$245,0),MATCH('Stata dataset (nominal)'!X$1,'Cyclical_after overrides'!$A$1:$BD$1,0))), "")</f>
        <v/>
      </c>
      <c r="Y118" s="179" t="str">
        <f>_xlfn.IFNA(IF($C118 &gt; "2023-24", INDEX(PR24_after_overrides!$D$3:$AU$128, MATCH('Stata dataset (nominal)'!$A118, PR24_after_overrides!$A$3:$A$128, 0), MATCH('Stata dataset (nominal)'!Y$1, PR24_after_overrides!$D$2:$AU$2, 0)), INDEX('Cyclical_after overrides'!$A$1:$BD$245,MATCH('Stata dataset (nominal)'!$A118,'Cyclical_after overrides'!$A$1:$A$245,0),MATCH('Stata dataset (nominal)'!Y$1,'Cyclical_after overrides'!$A$1:$BD$1,0))), "")</f>
        <v/>
      </c>
      <c r="Z118" s="179" t="str">
        <f>_xlfn.IFNA(IF($C118 &gt; "2023-24", INDEX(PR24_after_overrides!$D$3:$AU$128, MATCH('Stata dataset (nominal)'!$A118, PR24_after_overrides!$A$3:$A$128, 0), MATCH('Stata dataset (nominal)'!Z$1, PR24_after_overrides!$D$2:$AU$2, 0)), INDEX('Cyclical_after overrides'!$A$1:$BD$245,MATCH('Stata dataset (nominal)'!$A118,'Cyclical_after overrides'!$A$1:$A$245,0),MATCH('Stata dataset (nominal)'!Z$1,'Cyclical_after overrides'!$A$1:$BD$1,0))), "")</f>
        <v/>
      </c>
      <c r="AA118" s="179">
        <f>_xlfn.IFNA(IF($C118 &gt; "2023-24", INDEX(PR24_after_overrides!$D$3:$AU$128, MATCH('Stata dataset (nominal)'!$A118, PR24_after_overrides!$A$3:$A$128, 0), MATCH('Stata dataset (nominal)'!AA$1, PR24_after_overrides!$D$2:$AU$2, 0)), INDEX('Cyclical_after overrides'!$A$1:$BD$245,MATCH('Stata dataset (nominal)'!$A118,'Cyclical_after overrides'!$A$1:$A$245,0),MATCH('Stata dataset (nominal)'!AA$1,'Cyclical_after overrides'!$A$1:$BD$1,0))), "")</f>
        <v>0</v>
      </c>
      <c r="AB118" s="179">
        <f>INDEX(Depreciation!$U$5:$U$318, MATCH('Stata dataset (nominal)'!$A118, Depreciation!$A$5:$A$318, 0))</f>
        <v>1.4850816136799188</v>
      </c>
      <c r="AC118" s="180" t="str">
        <f t="shared" si="2"/>
        <v/>
      </c>
      <c r="AD118" s="72">
        <f>INDEX(Recharges!$V$5:$V$318, MATCH('Stata dataset (nominal)'!$A118, Recharges!$A$5:$A$318, 0))</f>
        <v>0.82141464064693537</v>
      </c>
    </row>
    <row r="119" spans="1:30" x14ac:dyDescent="0.4">
      <c r="A119" s="160" t="str">
        <f t="shared" si="3"/>
        <v>SWB28</v>
      </c>
      <c r="B119" s="160" t="s">
        <v>337</v>
      </c>
      <c r="C119" s="160" t="s">
        <v>520</v>
      </c>
      <c r="D119" s="179">
        <f>_xlfn.IFNA(IF($C119 &gt; "2023-24", INDEX(PR24_after_overrides!$D$3:$AU$128, MATCH('Stata dataset (nominal)'!$A119, PR24_after_overrides!$A$3:$A$128, 0), MATCH('Stata dataset (nominal)'!D$1, PR24_after_overrides!$D$2:$AU$2, 0)), INDEX('Cyclical_after overrides'!$A$1:$BD$245,MATCH('Stata dataset (nominal)'!$A119,'Cyclical_after overrides'!$A$1:$A$245,0),MATCH('Stata dataset (nominal)'!D$1,'Cyclical_after overrides'!$A$1:$BD$1,0))), "")</f>
        <v>0.87009148240899159</v>
      </c>
      <c r="E119" s="179">
        <f>_xlfn.IFNA(IF($C119 &gt; "2023-24", INDEX(PR24_after_overrides!$D$3:$AU$128, MATCH('Stata dataset (nominal)'!$A119, PR24_after_overrides!$A$3:$A$128, 0), MATCH('Stata dataset (nominal)'!E$1, PR24_after_overrides!$D$2:$AU$2, 0)), INDEX('Cyclical_after overrides'!$A$1:$BD$245,MATCH('Stata dataset (nominal)'!$A119,'Cyclical_after overrides'!$A$1:$A$245,0),MATCH('Stata dataset (nominal)'!E$1,'Cyclical_after overrides'!$A$1:$BD$1,0))), "")</f>
        <v>16.287387726330937</v>
      </c>
      <c r="F119" s="179">
        <f>_xlfn.IFNA(IF($C119 &gt; "2023-24", INDEX(PR24_after_overrides!$D$3:$AU$128, MATCH('Stata dataset (nominal)'!$A119, PR24_after_overrides!$A$3:$A$128, 0), MATCH('Stata dataset (nominal)'!F$1, PR24_after_overrides!$D$2:$AU$2, 0)), INDEX('Cyclical_after overrides'!$A$1:$BD$245,MATCH('Stata dataset (nominal)'!$A119,'Cyclical_after overrides'!$A$1:$A$245,0),MATCH('Stata dataset (nominal)'!F$1,'Cyclical_after overrides'!$A$1:$BD$1,0))), "")</f>
        <v>0.63578187570254074</v>
      </c>
      <c r="G119" s="179">
        <f>_xlfn.IFNA(IF($C119 &gt; "2023-24", INDEX(PR24_after_overrides!$D$3:$AU$128, MATCH('Stata dataset (nominal)'!$A119, PR24_after_overrides!$A$3:$A$128, 0), MATCH('Stata dataset (nominal)'!G$1, PR24_after_overrides!$D$2:$AU$2, 0)), INDEX('Cyclical_after overrides'!$A$1:$BD$245,MATCH('Stata dataset (nominal)'!$A119,'Cyclical_after overrides'!$A$1:$A$245,0),MATCH('Stata dataset (nominal)'!G$1,'Cyclical_after overrides'!$A$1:$BD$1,0))), "")</f>
        <v>13.190567005924521</v>
      </c>
      <c r="H119" s="179">
        <f>_xlfn.IFNA(IF($C119 &gt; "2023-24", INDEX(PR24_after_overrides!$D$3:$AU$128, MATCH('Stata dataset (nominal)'!$A119, PR24_after_overrides!$A$3:$A$128, 0), MATCH('Stata dataset (nominal)'!H$1, PR24_after_overrides!$D$2:$AU$2, 0)), INDEX('Cyclical_after overrides'!$A$1:$BD$245,MATCH('Stata dataset (nominal)'!$A119,'Cyclical_after overrides'!$A$1:$A$245,0),MATCH('Stata dataset (nominal)'!H$1,'Cyclical_after overrides'!$A$1:$BD$1,0))), "")</f>
        <v>2.0236471897361357</v>
      </c>
      <c r="I119" s="179">
        <f>_xlfn.IFNA(IF($C119 &gt; "2023-24", INDEX(PR24_after_overrides!$D$3:$AU$128, MATCH('Stata dataset (nominal)'!$A119, PR24_after_overrides!$A$3:$A$128, 0), MATCH('Stata dataset (nominal)'!I$1, PR24_after_overrides!$D$2:$AU$2, 0)), INDEX('Cyclical_after overrides'!$A$1:$BD$245,MATCH('Stata dataset (nominal)'!$A119,'Cyclical_after overrides'!$A$1:$A$245,0),MATCH('Stata dataset (nominal)'!I$1,'Cyclical_after overrides'!$A$1:$BD$1,0))), "")</f>
        <v>7.8865381857979795</v>
      </c>
      <c r="J119" s="179">
        <f>_xlfn.IFNA(IF($C119 &gt; "2023-24", INDEX(PR24_after_overrides!$D$3:$AU$128, MATCH('Stata dataset (nominal)'!$A119, PR24_after_overrides!$A$3:$A$128, 0), MATCH('Stata dataset (nominal)'!J$1, PR24_after_overrides!$D$2:$AU$2, 0)), INDEX('Cyclical_after overrides'!$A$1:$BD$245,MATCH('Stata dataset (nominal)'!$A119,'Cyclical_after overrides'!$A$1:$A$245,0),MATCH('Stata dataset (nominal)'!J$1,'Cyclical_after overrides'!$A$1:$BD$1,0))), "")</f>
        <v>0</v>
      </c>
      <c r="K119" s="179" t="str">
        <f>_xlfn.IFNA(IF($C119 &gt; "2023-24", INDEX(PR24_after_overrides!$D$3:$AU$128, MATCH('Stata dataset (nominal)'!$A119, PR24_after_overrides!$A$3:$A$128, 0), MATCH('Stata dataset (nominal)'!K$1, PR24_after_overrides!$D$2:$AU$2, 0)), INDEX('Cyclical_after overrides'!$A$1:$BD$245,MATCH('Stata dataset (nominal)'!$A119,'Cyclical_after overrides'!$A$1:$A$245,0),MATCH('Stata dataset (nominal)'!K$1,'Cyclical_after overrides'!$A$1:$BD$1,0))), "")</f>
        <v/>
      </c>
      <c r="L119" s="179">
        <f>_xlfn.IFNA(IF($C119 &gt; "2023-24", INDEX(PR24_after_overrides!$D$3:$AU$128, MATCH('Stata dataset (nominal)'!$A119, PR24_after_overrides!$A$3:$A$128, 0), MATCH('Stata dataset (nominal)'!L$1, PR24_after_overrides!$D$2:$AU$2, 0)), INDEX('Cyclical_after overrides'!$A$1:$BD$245,MATCH('Stata dataset (nominal)'!$A119,'Cyclical_after overrides'!$A$1:$A$245,0),MATCH('Stata dataset (nominal)'!L$1,'Cyclical_after overrides'!$A$1:$BD$1,0))), "")</f>
        <v>3.4479133064192354E-3</v>
      </c>
      <c r="M119" s="179">
        <f>_xlfn.IFNA(IF($C119 &gt; "2023-24", INDEX(PR24_after_overrides!$D$3:$AU$128, MATCH('Stata dataset (nominal)'!$A119, PR24_after_overrides!$A$3:$A$128, 0), MATCH('Stata dataset (nominal)'!M$1, PR24_after_overrides!$D$2:$AU$2, 0)), INDEX('Cyclical_after overrides'!$A$1:$BD$245,MATCH('Stata dataset (nominal)'!$A119,'Cyclical_after overrides'!$A$1:$A$245,0),MATCH('Stata dataset (nominal)'!M$1,'Cyclical_after overrides'!$A$1:$BD$1,0))), "")</f>
        <v>1.437779848776821</v>
      </c>
      <c r="N119" s="179">
        <f>_xlfn.IFNA(IF($C119 &gt; "2023-24", INDEX(PR24_after_overrides!$D$3:$AU$128, MATCH('Stata dataset (nominal)'!$A119, PR24_after_overrides!$A$3:$A$128, 0), MATCH('Stata dataset (nominal)'!N$1, PR24_after_overrides!$D$2:$AU$2, 0)), INDEX('Cyclical_after overrides'!$A$1:$BD$245,MATCH('Stata dataset (nominal)'!$A119,'Cyclical_after overrides'!$A$1:$A$245,0),MATCH('Stata dataset (nominal)'!N$1,'Cyclical_after overrides'!$A$1:$BD$1,0))), "")</f>
        <v>0</v>
      </c>
      <c r="O119" s="179">
        <f>_xlfn.IFNA(IF($C119 &gt; "2023-24", INDEX(PR24_after_overrides!$D$3:$AU$128, MATCH('Stata dataset (nominal)'!$A119, PR24_after_overrides!$A$3:$A$128, 0), MATCH('Stata dataset (nominal)'!O$1, PR24_after_overrides!$D$2:$AU$2, 0)), INDEX('Cyclical_after overrides'!$A$1:$BD$245,MATCH('Stata dataset (nominal)'!$A119,'Cyclical_after overrides'!$A$1:$A$245,0),MATCH('Stata dataset (nominal)'!O$1,'Cyclical_after overrides'!$A$1:$BD$1,0))), "")</f>
        <v>75.695495070578275</v>
      </c>
      <c r="P119" s="179">
        <f>_xlfn.IFNA(IF($C119 &gt; "2023-24", INDEX(PR24_after_overrides!$D$3:$AU$128, MATCH('Stata dataset (nominal)'!$A119, PR24_after_overrides!$A$3:$A$128, 0), MATCH('Stata dataset (nominal)'!P$1, PR24_after_overrides!$D$2:$AU$2, 0)), INDEX('Cyclical_after overrides'!$A$1:$BD$245,MATCH('Stata dataset (nominal)'!$A119,'Cyclical_after overrides'!$A$1:$A$245,0),MATCH('Stata dataset (nominal)'!P$1,'Cyclical_after overrides'!$A$1:$BD$1,0))), "")</f>
        <v>2.0010443628504708</v>
      </c>
      <c r="Q119" s="179">
        <f>_xlfn.IFNA(IF($C119 &gt; "2023-24", INDEX(PR24_after_overrides!$D$3:$AU$128, MATCH('Stata dataset (nominal)'!$A119, PR24_after_overrides!$A$3:$A$128, 0), MATCH('Stata dataset (nominal)'!Q$1, PR24_after_overrides!$D$2:$AU$2, 0)), INDEX('Cyclical_after overrides'!$A$1:$BD$245,MATCH('Stata dataset (nominal)'!$A119,'Cyclical_after overrides'!$A$1:$A$245,0),MATCH('Stata dataset (nominal)'!Q$1,'Cyclical_after overrides'!$A$1:$BD$1,0))), "")</f>
        <v>77.109157320539595</v>
      </c>
      <c r="R119" s="179">
        <f>_xlfn.IFNA(IF($C119 &gt; "2023-24", INDEX(PR24_after_overrides!$D$3:$AU$128, MATCH('Stata dataset (nominal)'!$A119, PR24_after_overrides!$A$3:$A$128, 0), MATCH('Stata dataset (nominal)'!R$1, PR24_after_overrides!$D$2:$AU$2, 0)), INDEX('Cyclical_after overrides'!$A$1:$BD$245,MATCH('Stata dataset (nominal)'!$A119,'Cyclical_after overrides'!$A$1:$A$245,0),MATCH('Stata dataset (nominal)'!R$1,'Cyclical_after overrides'!$A$1:$BD$1,0))), "")</f>
        <v>204.53131316225381</v>
      </c>
      <c r="S119" s="179">
        <f>_xlfn.IFNA(IF($C119 &gt; "2023-24", INDEX(PR24_after_overrides!$D$3:$AU$128, MATCH('Stata dataset (nominal)'!$A119, PR24_after_overrides!$A$3:$A$128, 0), MATCH('Stata dataset (nominal)'!S$1, PR24_after_overrides!$D$2:$AU$2, 0)), INDEX('Cyclical_after overrides'!$A$1:$BD$245,MATCH('Stata dataset (nominal)'!$A119,'Cyclical_after overrides'!$A$1:$A$245,0),MATCH('Stata dataset (nominal)'!S$1,'Cyclical_after overrides'!$A$1:$BD$1,0))), "")</f>
        <v>3.285908664467418</v>
      </c>
      <c r="T119" s="179">
        <f>_xlfn.IFNA(IF($C119 &gt; "2023-24", INDEX(PR24_after_overrides!$D$3:$AU$128, MATCH('Stata dataset (nominal)'!$A119, PR24_after_overrides!$A$3:$A$128, 0), MATCH('Stata dataset (nominal)'!T$1, PR24_after_overrides!$D$2:$AU$2, 0)), INDEX('Cyclical_after overrides'!$A$1:$BD$245,MATCH('Stata dataset (nominal)'!$A119,'Cyclical_after overrides'!$A$1:$A$245,0),MATCH('Stata dataset (nominal)'!T$1,'Cyclical_after overrides'!$A$1:$BD$1,0))), "")</f>
        <v>708.15189583661834</v>
      </c>
      <c r="U119" s="179" t="str">
        <f>_xlfn.IFNA(IF($C119 &gt; "2023-24", INDEX(PR24_after_overrides!$D$3:$AU$128, MATCH('Stata dataset (nominal)'!$A119, PR24_after_overrides!$A$3:$A$128, 0), MATCH('Stata dataset (nominal)'!U$1, PR24_after_overrides!$D$2:$AU$2, 0)), INDEX('Cyclical_after overrides'!$A$1:$BD$245,MATCH('Stata dataset (nominal)'!$A119,'Cyclical_after overrides'!$A$1:$A$245,0),MATCH('Stata dataset (nominal)'!U$1,'Cyclical_after overrides'!$A$1:$BD$1,0))), "")</f>
        <v/>
      </c>
      <c r="V119" s="179" t="str">
        <f>_xlfn.IFNA(IF($C119 &gt; "2023-24", INDEX(PR24_after_overrides!$D$3:$AU$128, MATCH('Stata dataset (nominal)'!$A119, PR24_after_overrides!$A$3:$A$128, 0), MATCH('Stata dataset (nominal)'!V$1, PR24_after_overrides!$D$2:$AU$2, 0)), INDEX('Cyclical_after overrides'!$A$1:$BD$245,MATCH('Stata dataset (nominal)'!$A119,'Cyclical_after overrides'!$A$1:$A$245,0),MATCH('Stata dataset (nominal)'!V$1,'Cyclical_after overrides'!$A$1:$BD$1,0))), "")</f>
        <v/>
      </c>
      <c r="W119" s="179" t="str">
        <f>_xlfn.IFNA(IF($C119 &gt; "2023-24", INDEX(PR24_after_overrides!$D$3:$AU$128, MATCH('Stata dataset (nominal)'!$A119, PR24_after_overrides!$A$3:$A$128, 0), MATCH('Stata dataset (nominal)'!W$1, PR24_after_overrides!$D$2:$AU$2, 0)), INDEX('Cyclical_after overrides'!$A$1:$BD$245,MATCH('Stata dataset (nominal)'!$A119,'Cyclical_after overrides'!$A$1:$A$245,0),MATCH('Stata dataset (nominal)'!W$1,'Cyclical_after overrides'!$A$1:$BD$1,0))), "")</f>
        <v/>
      </c>
      <c r="X119" s="179" t="str">
        <f>_xlfn.IFNA(IF($C119 &gt; "2023-24", INDEX(PR24_after_overrides!$D$3:$AU$128, MATCH('Stata dataset (nominal)'!$A119, PR24_after_overrides!$A$3:$A$128, 0), MATCH('Stata dataset (nominal)'!X$1, PR24_after_overrides!$D$2:$AU$2, 0)), INDEX('Cyclical_after overrides'!$A$1:$BD$245,MATCH('Stata dataset (nominal)'!$A119,'Cyclical_after overrides'!$A$1:$A$245,0),MATCH('Stata dataset (nominal)'!X$1,'Cyclical_after overrides'!$A$1:$BD$1,0))), "")</f>
        <v/>
      </c>
      <c r="Y119" s="179" t="str">
        <f>_xlfn.IFNA(IF($C119 &gt; "2023-24", INDEX(PR24_after_overrides!$D$3:$AU$128, MATCH('Stata dataset (nominal)'!$A119, PR24_after_overrides!$A$3:$A$128, 0), MATCH('Stata dataset (nominal)'!Y$1, PR24_after_overrides!$D$2:$AU$2, 0)), INDEX('Cyclical_after overrides'!$A$1:$BD$245,MATCH('Stata dataset (nominal)'!$A119,'Cyclical_after overrides'!$A$1:$A$245,0),MATCH('Stata dataset (nominal)'!Y$1,'Cyclical_after overrides'!$A$1:$BD$1,0))), "")</f>
        <v/>
      </c>
      <c r="Z119" s="179" t="str">
        <f>_xlfn.IFNA(IF($C119 &gt; "2023-24", INDEX(PR24_after_overrides!$D$3:$AU$128, MATCH('Stata dataset (nominal)'!$A119, PR24_after_overrides!$A$3:$A$128, 0), MATCH('Stata dataset (nominal)'!Z$1, PR24_after_overrides!$D$2:$AU$2, 0)), INDEX('Cyclical_after overrides'!$A$1:$BD$245,MATCH('Stata dataset (nominal)'!$A119,'Cyclical_after overrides'!$A$1:$A$245,0),MATCH('Stata dataset (nominal)'!Z$1,'Cyclical_after overrides'!$A$1:$BD$1,0))), "")</f>
        <v/>
      </c>
      <c r="AA119" s="179">
        <f>_xlfn.IFNA(IF($C119 &gt; "2023-24", INDEX(PR24_after_overrides!$D$3:$AU$128, MATCH('Stata dataset (nominal)'!$A119, PR24_after_overrides!$A$3:$A$128, 0), MATCH('Stata dataset (nominal)'!AA$1, PR24_after_overrides!$D$2:$AU$2, 0)), INDEX('Cyclical_after overrides'!$A$1:$BD$245,MATCH('Stata dataset (nominal)'!$A119,'Cyclical_after overrides'!$A$1:$A$245,0),MATCH('Stata dataset (nominal)'!AA$1,'Cyclical_after overrides'!$A$1:$BD$1,0))), "")</f>
        <v>63.314032045776415</v>
      </c>
      <c r="AB119" s="179">
        <f>INDEX(Depreciation!$U$5:$U$318, MATCH('Stata dataset (nominal)'!$A119, Depreciation!$A$5:$A$318, 0))</f>
        <v>1.5216790725663558</v>
      </c>
      <c r="AC119" s="180" t="str">
        <f t="shared" si="2"/>
        <v/>
      </c>
      <c r="AD119" s="72">
        <f>INDEX(Recharges!$V$5:$V$318, MATCH('Stata dataset (nominal)'!$A119, Recharges!$A$5:$A$318, 0))</f>
        <v>0.65280491934870843</v>
      </c>
    </row>
    <row r="120" spans="1:30" x14ac:dyDescent="0.4">
      <c r="A120" s="160" t="str">
        <f t="shared" si="3"/>
        <v>SWB29</v>
      </c>
      <c r="B120" s="160" t="s">
        <v>337</v>
      </c>
      <c r="C120" s="160" t="s">
        <v>521</v>
      </c>
      <c r="D120" s="179">
        <f>_xlfn.IFNA(IF($C120 &gt; "2023-24", INDEX(PR24_after_overrides!$D$3:$AU$128, MATCH('Stata dataset (nominal)'!$A120, PR24_after_overrides!$A$3:$A$128, 0), MATCH('Stata dataset (nominal)'!D$1, PR24_after_overrides!$D$2:$AU$2, 0)), INDEX('Cyclical_after overrides'!$A$1:$BD$245,MATCH('Stata dataset (nominal)'!$A120,'Cyclical_after overrides'!$A$1:$A$245,0),MATCH('Stata dataset (nominal)'!D$1,'Cyclical_after overrides'!$A$1:$BD$1,0))), "")</f>
        <v>0.85303086510685477</v>
      </c>
      <c r="E120" s="179">
        <f>_xlfn.IFNA(IF($C120 &gt; "2023-24", INDEX(PR24_after_overrides!$D$3:$AU$128, MATCH('Stata dataset (nominal)'!$A120, PR24_after_overrides!$A$3:$A$128, 0), MATCH('Stata dataset (nominal)'!E$1, PR24_after_overrides!$D$2:$AU$2, 0)), INDEX('Cyclical_after overrides'!$A$1:$BD$245,MATCH('Stata dataset (nominal)'!$A120,'Cyclical_after overrides'!$A$1:$A$245,0),MATCH('Stata dataset (nominal)'!E$1,'Cyclical_after overrides'!$A$1:$BD$1,0))), "")</f>
        <v>16.896596260372874</v>
      </c>
      <c r="F120" s="179">
        <f>_xlfn.IFNA(IF($C120 &gt; "2023-24", INDEX(PR24_after_overrides!$D$3:$AU$128, MATCH('Stata dataset (nominal)'!$A120, PR24_after_overrides!$A$3:$A$128, 0), MATCH('Stata dataset (nominal)'!F$1, PR24_after_overrides!$D$2:$AU$2, 0)), INDEX('Cyclical_after overrides'!$A$1:$BD$245,MATCH('Stata dataset (nominal)'!$A120,'Cyclical_after overrides'!$A$1:$A$245,0),MATCH('Stata dataset (nominal)'!F$1,'Cyclical_after overrides'!$A$1:$BD$1,0))), "")</f>
        <v>0.6595153020816239</v>
      </c>
      <c r="G120" s="179">
        <f>_xlfn.IFNA(IF($C120 &gt; "2023-24", INDEX(PR24_after_overrides!$D$3:$AU$128, MATCH('Stata dataset (nominal)'!$A120, PR24_after_overrides!$A$3:$A$128, 0), MATCH('Stata dataset (nominal)'!G$1, PR24_after_overrides!$D$2:$AU$2, 0)), INDEX('Cyclical_after overrides'!$A$1:$BD$245,MATCH('Stata dataset (nominal)'!$A120,'Cyclical_after overrides'!$A$1:$A$245,0),MATCH('Stata dataset (nominal)'!G$1,'Cyclical_after overrides'!$A$1:$BD$1,0))), "")</f>
        <v>13.913916231522562</v>
      </c>
      <c r="H120" s="179">
        <f>_xlfn.IFNA(IF($C120 &gt; "2023-24", INDEX(PR24_after_overrides!$D$3:$AU$128, MATCH('Stata dataset (nominal)'!$A120, PR24_after_overrides!$A$3:$A$128, 0), MATCH('Stata dataset (nominal)'!H$1, PR24_after_overrides!$D$2:$AU$2, 0)), INDEX('Cyclical_after overrides'!$A$1:$BD$245,MATCH('Stata dataset (nominal)'!$A120,'Cyclical_after overrides'!$A$1:$A$245,0),MATCH('Stata dataset (nominal)'!H$1,'Cyclical_after overrides'!$A$1:$BD$1,0))), "")</f>
        <v>2.0993022291612258</v>
      </c>
      <c r="I120" s="179">
        <f>_xlfn.IFNA(IF($C120 &gt; "2023-24", INDEX(PR24_after_overrides!$D$3:$AU$128, MATCH('Stata dataset (nominal)'!$A120, PR24_after_overrides!$A$3:$A$128, 0), MATCH('Stata dataset (nominal)'!I$1, PR24_after_overrides!$D$2:$AU$2, 0)), INDEX('Cyclical_after overrides'!$A$1:$BD$245,MATCH('Stata dataset (nominal)'!$A120,'Cyclical_after overrides'!$A$1:$A$245,0),MATCH('Stata dataset (nominal)'!I$1,'Cyclical_after overrides'!$A$1:$BD$1,0))), "")</f>
        <v>8.1822361220026032</v>
      </c>
      <c r="J120" s="179">
        <f>_xlfn.IFNA(IF($C120 &gt; "2023-24", INDEX(PR24_after_overrides!$D$3:$AU$128, MATCH('Stata dataset (nominal)'!$A120, PR24_after_overrides!$A$3:$A$128, 0), MATCH('Stata dataset (nominal)'!J$1, PR24_after_overrides!$D$2:$AU$2, 0)), INDEX('Cyclical_after overrides'!$A$1:$BD$245,MATCH('Stata dataset (nominal)'!$A120,'Cyclical_after overrides'!$A$1:$A$245,0),MATCH('Stata dataset (nominal)'!J$1,'Cyclical_after overrides'!$A$1:$BD$1,0))), "")</f>
        <v>0</v>
      </c>
      <c r="K120" s="179" t="str">
        <f>_xlfn.IFNA(IF($C120 &gt; "2023-24", INDEX(PR24_after_overrides!$D$3:$AU$128, MATCH('Stata dataset (nominal)'!$A120, PR24_after_overrides!$A$3:$A$128, 0), MATCH('Stata dataset (nominal)'!K$1, PR24_after_overrides!$D$2:$AU$2, 0)), INDEX('Cyclical_after overrides'!$A$1:$BD$245,MATCH('Stata dataset (nominal)'!$A120,'Cyclical_after overrides'!$A$1:$A$245,0),MATCH('Stata dataset (nominal)'!K$1,'Cyclical_after overrides'!$A$1:$BD$1,0))), "")</f>
        <v/>
      </c>
      <c r="L120" s="179">
        <f>_xlfn.IFNA(IF($C120 &gt; "2023-24", INDEX(PR24_after_overrides!$D$3:$AU$128, MATCH('Stata dataset (nominal)'!$A120, PR24_after_overrides!$A$3:$A$128, 0), MATCH('Stata dataset (nominal)'!L$1, PR24_after_overrides!$D$2:$AU$2, 0)), INDEX('Cyclical_after overrides'!$A$1:$BD$245,MATCH('Stata dataset (nominal)'!$A120,'Cyclical_after overrides'!$A$1:$A$245,0),MATCH('Stata dataset (nominal)'!L$1,'Cyclical_after overrides'!$A$1:$BD$1,0))), "")</f>
        <v>3.5168715725476187E-3</v>
      </c>
      <c r="M120" s="179">
        <f>_xlfn.IFNA(IF($C120 &gt; "2023-24", INDEX(PR24_after_overrides!$D$3:$AU$128, MATCH('Stata dataset (nominal)'!$A120, PR24_after_overrides!$A$3:$A$128, 0), MATCH('Stata dataset (nominal)'!M$1, PR24_after_overrides!$D$2:$AU$2, 0)), INDEX('Cyclical_after overrides'!$A$1:$BD$245,MATCH('Stata dataset (nominal)'!$A120,'Cyclical_after overrides'!$A$1:$A$245,0),MATCH('Stata dataset (nominal)'!M$1,'Cyclical_after overrides'!$A$1:$BD$1,0))), "")</f>
        <v>1.4665354457523569</v>
      </c>
      <c r="N120" s="179">
        <f>_xlfn.IFNA(IF($C120 &gt; "2023-24", INDEX(PR24_after_overrides!$D$3:$AU$128, MATCH('Stata dataset (nominal)'!$A120, PR24_after_overrides!$A$3:$A$128, 0), MATCH('Stata dataset (nominal)'!N$1, PR24_after_overrides!$D$2:$AU$2, 0)), INDEX('Cyclical_after overrides'!$A$1:$BD$245,MATCH('Stata dataset (nominal)'!$A120,'Cyclical_after overrides'!$A$1:$A$245,0),MATCH('Stata dataset (nominal)'!N$1,'Cyclical_after overrides'!$A$1:$BD$1,0))), "")</f>
        <v>0</v>
      </c>
      <c r="O120" s="179">
        <f>_xlfn.IFNA(IF($C120 &gt; "2023-24", INDEX(PR24_after_overrides!$D$3:$AU$128, MATCH('Stata dataset (nominal)'!$A120, PR24_after_overrides!$A$3:$A$128, 0), MATCH('Stata dataset (nominal)'!O$1, PR24_after_overrides!$D$2:$AU$2, 0)), INDEX('Cyclical_after overrides'!$A$1:$BD$245,MATCH('Stata dataset (nominal)'!$A120,'Cyclical_after overrides'!$A$1:$A$245,0),MATCH('Stata dataset (nominal)'!O$1,'Cyclical_after overrides'!$A$1:$BD$1,0))), "")</f>
        <v>75.143109500777385</v>
      </c>
      <c r="P120" s="179">
        <f>_xlfn.IFNA(IF($C120 &gt; "2023-24", INDEX(PR24_after_overrides!$D$3:$AU$128, MATCH('Stata dataset (nominal)'!$A120, PR24_after_overrides!$A$3:$A$128, 0), MATCH('Stata dataset (nominal)'!P$1, PR24_after_overrides!$D$2:$AU$2, 0)), INDEX('Cyclical_after overrides'!$A$1:$BD$245,MATCH('Stata dataset (nominal)'!$A120,'Cyclical_after overrides'!$A$1:$A$245,0),MATCH('Stata dataset (nominal)'!P$1,'Cyclical_after overrides'!$A$1:$BD$1,0))), "")</f>
        <v>1.9882036655592059</v>
      </c>
      <c r="Q120" s="179">
        <f>_xlfn.IFNA(IF($C120 &gt; "2023-24", INDEX(PR24_after_overrides!$D$3:$AU$128, MATCH('Stata dataset (nominal)'!$A120, PR24_after_overrides!$A$3:$A$128, 0), MATCH('Stata dataset (nominal)'!Q$1, PR24_after_overrides!$D$2:$AU$2, 0)), INDEX('Cyclical_after overrides'!$A$1:$BD$245,MATCH('Stata dataset (nominal)'!$A120,'Cyclical_after overrides'!$A$1:$A$245,0),MATCH('Stata dataset (nominal)'!Q$1,'Cyclical_after overrides'!$A$1:$BD$1,0))), "")</f>
        <v>75.617618989865591</v>
      </c>
      <c r="R120" s="179">
        <f>_xlfn.IFNA(IF($C120 &gt; "2023-24", INDEX(PR24_after_overrides!$D$3:$AU$128, MATCH('Stata dataset (nominal)'!$A120, PR24_after_overrides!$A$3:$A$128, 0), MATCH('Stata dataset (nominal)'!R$1, PR24_after_overrides!$D$2:$AU$2, 0)), INDEX('Cyclical_after overrides'!$A$1:$BD$245,MATCH('Stata dataset (nominal)'!$A120,'Cyclical_after overrides'!$A$1:$A$245,0),MATCH('Stata dataset (nominal)'!R$1,'Cyclical_after overrides'!$A$1:$BD$1,0))), "")</f>
        <v>206.70427674427799</v>
      </c>
      <c r="S120" s="179">
        <f>_xlfn.IFNA(IF($C120 &gt; "2023-24", INDEX(PR24_after_overrides!$D$3:$AU$128, MATCH('Stata dataset (nominal)'!$A120, PR24_after_overrides!$A$3:$A$128, 0), MATCH('Stata dataset (nominal)'!S$1, PR24_after_overrides!$D$2:$AU$2, 0)), INDEX('Cyclical_after overrides'!$A$1:$BD$245,MATCH('Stata dataset (nominal)'!$A120,'Cyclical_after overrides'!$A$1:$A$245,0),MATCH('Stata dataset (nominal)'!S$1,'Cyclical_after overrides'!$A$1:$BD$1,0))), "")</f>
        <v>3.3406250691237989</v>
      </c>
      <c r="T120" s="179">
        <f>_xlfn.IFNA(IF($C120 &gt; "2023-24", INDEX(PR24_after_overrides!$D$3:$AU$128, MATCH('Stata dataset (nominal)'!$A120, PR24_after_overrides!$A$3:$A$128, 0), MATCH('Stata dataset (nominal)'!T$1, PR24_after_overrides!$D$2:$AU$2, 0)), INDEX('Cyclical_after overrides'!$A$1:$BD$245,MATCH('Stata dataset (nominal)'!$A120,'Cyclical_after overrides'!$A$1:$A$245,0),MATCH('Stata dataset (nominal)'!T$1,'Cyclical_after overrides'!$A$1:$BD$1,0))), "")</f>
        <v>718.94280690400308</v>
      </c>
      <c r="U120" s="179" t="str">
        <f>_xlfn.IFNA(IF($C120 &gt; "2023-24", INDEX(PR24_after_overrides!$D$3:$AU$128, MATCH('Stata dataset (nominal)'!$A120, PR24_after_overrides!$A$3:$A$128, 0), MATCH('Stata dataset (nominal)'!U$1, PR24_after_overrides!$D$2:$AU$2, 0)), INDEX('Cyclical_after overrides'!$A$1:$BD$245,MATCH('Stata dataset (nominal)'!$A120,'Cyclical_after overrides'!$A$1:$A$245,0),MATCH('Stata dataset (nominal)'!U$1,'Cyclical_after overrides'!$A$1:$BD$1,0))), "")</f>
        <v/>
      </c>
      <c r="V120" s="179" t="str">
        <f>_xlfn.IFNA(IF($C120 &gt; "2023-24", INDEX(PR24_after_overrides!$D$3:$AU$128, MATCH('Stata dataset (nominal)'!$A120, PR24_after_overrides!$A$3:$A$128, 0), MATCH('Stata dataset (nominal)'!V$1, PR24_after_overrides!$D$2:$AU$2, 0)), INDEX('Cyclical_after overrides'!$A$1:$BD$245,MATCH('Stata dataset (nominal)'!$A120,'Cyclical_after overrides'!$A$1:$A$245,0),MATCH('Stata dataset (nominal)'!V$1,'Cyclical_after overrides'!$A$1:$BD$1,0))), "")</f>
        <v/>
      </c>
      <c r="W120" s="179" t="str">
        <f>_xlfn.IFNA(IF($C120 &gt; "2023-24", INDEX(PR24_after_overrides!$D$3:$AU$128, MATCH('Stata dataset (nominal)'!$A120, PR24_after_overrides!$A$3:$A$128, 0), MATCH('Stata dataset (nominal)'!W$1, PR24_after_overrides!$D$2:$AU$2, 0)), INDEX('Cyclical_after overrides'!$A$1:$BD$245,MATCH('Stata dataset (nominal)'!$A120,'Cyclical_after overrides'!$A$1:$A$245,0),MATCH('Stata dataset (nominal)'!W$1,'Cyclical_after overrides'!$A$1:$BD$1,0))), "")</f>
        <v/>
      </c>
      <c r="X120" s="179" t="str">
        <f>_xlfn.IFNA(IF($C120 &gt; "2023-24", INDEX(PR24_after_overrides!$D$3:$AU$128, MATCH('Stata dataset (nominal)'!$A120, PR24_after_overrides!$A$3:$A$128, 0), MATCH('Stata dataset (nominal)'!X$1, PR24_after_overrides!$D$2:$AU$2, 0)), INDEX('Cyclical_after overrides'!$A$1:$BD$245,MATCH('Stata dataset (nominal)'!$A120,'Cyclical_after overrides'!$A$1:$A$245,0),MATCH('Stata dataset (nominal)'!X$1,'Cyclical_after overrides'!$A$1:$BD$1,0))), "")</f>
        <v/>
      </c>
      <c r="Y120" s="179" t="str">
        <f>_xlfn.IFNA(IF($C120 &gt; "2023-24", INDEX(PR24_after_overrides!$D$3:$AU$128, MATCH('Stata dataset (nominal)'!$A120, PR24_after_overrides!$A$3:$A$128, 0), MATCH('Stata dataset (nominal)'!Y$1, PR24_after_overrides!$D$2:$AU$2, 0)), INDEX('Cyclical_after overrides'!$A$1:$BD$245,MATCH('Stata dataset (nominal)'!$A120,'Cyclical_after overrides'!$A$1:$A$245,0),MATCH('Stata dataset (nominal)'!Y$1,'Cyclical_after overrides'!$A$1:$BD$1,0))), "")</f>
        <v/>
      </c>
      <c r="Z120" s="179" t="str">
        <f>_xlfn.IFNA(IF($C120 &gt; "2023-24", INDEX(PR24_after_overrides!$D$3:$AU$128, MATCH('Stata dataset (nominal)'!$A120, PR24_after_overrides!$A$3:$A$128, 0), MATCH('Stata dataset (nominal)'!Z$1, PR24_after_overrides!$D$2:$AU$2, 0)), INDEX('Cyclical_after overrides'!$A$1:$BD$245,MATCH('Stata dataset (nominal)'!$A120,'Cyclical_after overrides'!$A$1:$A$245,0),MATCH('Stata dataset (nominal)'!Z$1,'Cyclical_after overrides'!$A$1:$BD$1,0))), "")</f>
        <v/>
      </c>
      <c r="AA120" s="179">
        <f>_xlfn.IFNA(IF($C120 &gt; "2023-24", INDEX(PR24_after_overrides!$D$3:$AU$128, MATCH('Stata dataset (nominal)'!$A120, PR24_after_overrides!$A$3:$A$128, 0), MATCH('Stata dataset (nominal)'!AA$1, PR24_after_overrides!$D$2:$AU$2, 0)), INDEX('Cyclical_after overrides'!$A$1:$BD$245,MATCH('Stata dataset (nominal)'!$A120,'Cyclical_after overrides'!$A$1:$A$245,0),MATCH('Stata dataset (nominal)'!AA$1,'Cyclical_after overrides'!$A$1:$BD$1,0))), "")</f>
        <v>0</v>
      </c>
      <c r="AB120" s="179">
        <f>INDEX(Depreciation!$U$5:$U$318, MATCH('Stata dataset (nominal)'!$A120, Depreciation!$A$5:$A$318, 0))</f>
        <v>1.5591463971627777</v>
      </c>
      <c r="AC120" s="180" t="str">
        <f t="shared" si="2"/>
        <v/>
      </c>
      <c r="AD120" s="72">
        <f>INDEX(Recharges!$V$5:$V$318, MATCH('Stata dataset (nominal)'!$A120, Recharges!$A$5:$A$318, 0))</f>
        <v>0.52635844535796028</v>
      </c>
    </row>
    <row r="121" spans="1:30" x14ac:dyDescent="0.4">
      <c r="A121" s="160" t="str">
        <f t="shared" si="3"/>
        <v>SWB30</v>
      </c>
      <c r="B121" s="160" t="s">
        <v>337</v>
      </c>
      <c r="C121" s="160" t="s">
        <v>522</v>
      </c>
      <c r="D121" s="179">
        <f>_xlfn.IFNA(IF($C121 &gt; "2023-24", INDEX(PR24_after_overrides!$D$3:$AU$128, MATCH('Stata dataset (nominal)'!$A121, PR24_after_overrides!$A$3:$A$128, 0), MATCH('Stata dataset (nominal)'!D$1, PR24_after_overrides!$D$2:$AU$2, 0)), INDEX('Cyclical_after overrides'!$A$1:$BD$245,MATCH('Stata dataset (nominal)'!$A121,'Cyclical_after overrides'!$A$1:$A$245,0),MATCH('Stata dataset (nominal)'!D$1,'Cyclical_after overrides'!$A$1:$BD$1,0))), "")</f>
        <v>0.8363047697126027</v>
      </c>
      <c r="E121" s="179">
        <f>_xlfn.IFNA(IF($C121 &gt; "2023-24", INDEX(PR24_after_overrides!$D$3:$AU$128, MATCH('Stata dataset (nominal)'!$A121, PR24_after_overrides!$A$3:$A$128, 0), MATCH('Stata dataset (nominal)'!E$1, PR24_after_overrides!$D$2:$AU$2, 0)), INDEX('Cyclical_after overrides'!$A$1:$BD$245,MATCH('Stata dataset (nominal)'!$A121,'Cyclical_after overrides'!$A$1:$A$245,0),MATCH('Stata dataset (nominal)'!E$1,'Cyclical_after overrides'!$A$1:$BD$1,0))), "")</f>
        <v>17.310877663376019</v>
      </c>
      <c r="F121" s="179">
        <f>_xlfn.IFNA(IF($C121 &gt; "2023-24", INDEX(PR24_after_overrides!$D$3:$AU$128, MATCH('Stata dataset (nominal)'!$A121, PR24_after_overrides!$A$3:$A$128, 0), MATCH('Stata dataset (nominal)'!F$1, PR24_after_overrides!$D$2:$AU$2, 0)), INDEX('Cyclical_after overrides'!$A$1:$BD$245,MATCH('Stata dataset (nominal)'!$A121,'Cyclical_after overrides'!$A$1:$A$245,0),MATCH('Stata dataset (nominal)'!F$1,'Cyclical_after overrides'!$A$1:$BD$1,0))), "")</f>
        <v>0.67600626892374649</v>
      </c>
      <c r="G121" s="179">
        <f>_xlfn.IFNA(IF($C121 &gt; "2023-24", INDEX(PR24_after_overrides!$D$3:$AU$128, MATCH('Stata dataset (nominal)'!$A121, PR24_after_overrides!$A$3:$A$128, 0), MATCH('Stata dataset (nominal)'!G$1, PR24_after_overrides!$D$2:$AU$2, 0)), INDEX('Cyclical_after overrides'!$A$1:$BD$245,MATCH('Stata dataset (nominal)'!$A121,'Cyclical_after overrides'!$A$1:$A$245,0),MATCH('Stata dataset (nominal)'!G$1,'Cyclical_after overrides'!$A$1:$BD$1,0))), "")</f>
        <v>14.680054980696818</v>
      </c>
      <c r="H121" s="179">
        <f>_xlfn.IFNA(IF($C121 &gt; "2023-24", INDEX(PR24_after_overrides!$D$3:$AU$128, MATCH('Stata dataset (nominal)'!$A121, PR24_after_overrides!$A$3:$A$128, 0), MATCH('Stata dataset (nominal)'!H$1, PR24_after_overrides!$D$2:$AU$2, 0)), INDEX('Cyclical_after overrides'!$A$1:$BD$245,MATCH('Stata dataset (nominal)'!$A121,'Cyclical_after overrides'!$A$1:$A$245,0),MATCH('Stata dataset (nominal)'!H$1,'Cyclical_after overrides'!$A$1:$BD$1,0))), "")</f>
        <v>2.15056177583909</v>
      </c>
      <c r="I121" s="179">
        <f>_xlfn.IFNA(IF($C121 &gt; "2023-24", INDEX(PR24_after_overrides!$D$3:$AU$128, MATCH('Stata dataset (nominal)'!$A121, PR24_after_overrides!$A$3:$A$128, 0), MATCH('Stata dataset (nominal)'!I$1, PR24_after_overrides!$D$2:$AU$2, 0)), INDEX('Cyclical_after overrides'!$A$1:$BD$245,MATCH('Stata dataset (nominal)'!$A121,'Cyclical_after overrides'!$A$1:$A$245,0),MATCH('Stata dataset (nominal)'!I$1,'Cyclical_after overrides'!$A$1:$BD$1,0))), "")</f>
        <v>8.3827470598611988</v>
      </c>
      <c r="J121" s="179">
        <f>_xlfn.IFNA(IF($C121 &gt; "2023-24", INDEX(PR24_after_overrides!$D$3:$AU$128, MATCH('Stata dataset (nominal)'!$A121, PR24_after_overrides!$A$3:$A$128, 0), MATCH('Stata dataset (nominal)'!J$1, PR24_after_overrides!$D$2:$AU$2, 0)), INDEX('Cyclical_after overrides'!$A$1:$BD$245,MATCH('Stata dataset (nominal)'!$A121,'Cyclical_after overrides'!$A$1:$A$245,0),MATCH('Stata dataset (nominal)'!J$1,'Cyclical_after overrides'!$A$1:$BD$1,0))), "")</f>
        <v>0</v>
      </c>
      <c r="K121" s="179" t="str">
        <f>_xlfn.IFNA(IF($C121 &gt; "2023-24", INDEX(PR24_after_overrides!$D$3:$AU$128, MATCH('Stata dataset (nominal)'!$A121, PR24_after_overrides!$A$3:$A$128, 0), MATCH('Stata dataset (nominal)'!K$1, PR24_after_overrides!$D$2:$AU$2, 0)), INDEX('Cyclical_after overrides'!$A$1:$BD$245,MATCH('Stata dataset (nominal)'!$A121,'Cyclical_after overrides'!$A$1:$A$245,0),MATCH('Stata dataset (nominal)'!K$1,'Cyclical_after overrides'!$A$1:$BD$1,0))), "")</f>
        <v/>
      </c>
      <c r="L121" s="179">
        <f>_xlfn.IFNA(IF($C121 &gt; "2023-24", INDEX(PR24_after_overrides!$D$3:$AU$128, MATCH('Stata dataset (nominal)'!$A121, PR24_after_overrides!$A$3:$A$128, 0), MATCH('Stata dataset (nominal)'!L$1, PR24_after_overrides!$D$2:$AU$2, 0)), INDEX('Cyclical_after overrides'!$A$1:$BD$245,MATCH('Stata dataset (nominal)'!$A121,'Cyclical_after overrides'!$A$1:$A$245,0),MATCH('Stata dataset (nominal)'!L$1,'Cyclical_after overrides'!$A$1:$BD$1,0))), "")</f>
        <v>3.5872090039985715E-3</v>
      </c>
      <c r="M121" s="179">
        <f>_xlfn.IFNA(IF($C121 &gt; "2023-24", INDEX(PR24_after_overrides!$D$3:$AU$128, MATCH('Stata dataset (nominal)'!$A121, PR24_after_overrides!$A$3:$A$128, 0), MATCH('Stata dataset (nominal)'!M$1, PR24_after_overrides!$D$2:$AU$2, 0)), INDEX('Cyclical_after overrides'!$A$1:$BD$245,MATCH('Stata dataset (nominal)'!$A121,'Cyclical_after overrides'!$A$1:$A$245,0),MATCH('Stata dataset (nominal)'!M$1,'Cyclical_after overrides'!$A$1:$BD$1,0))), "")</f>
        <v>1.4958661546674041</v>
      </c>
      <c r="N121" s="179">
        <f>_xlfn.IFNA(IF($C121 &gt; "2023-24", INDEX(PR24_after_overrides!$D$3:$AU$128, MATCH('Stata dataset (nominal)'!$A121, PR24_after_overrides!$A$3:$A$128, 0), MATCH('Stata dataset (nominal)'!N$1, PR24_after_overrides!$D$2:$AU$2, 0)), INDEX('Cyclical_after overrides'!$A$1:$BD$245,MATCH('Stata dataset (nominal)'!$A121,'Cyclical_after overrides'!$A$1:$A$245,0),MATCH('Stata dataset (nominal)'!N$1,'Cyclical_after overrides'!$A$1:$BD$1,0))), "")</f>
        <v>0</v>
      </c>
      <c r="O121" s="179">
        <f>_xlfn.IFNA(IF($C121 &gt; "2023-24", INDEX(PR24_after_overrides!$D$3:$AU$128, MATCH('Stata dataset (nominal)'!$A121, PR24_after_overrides!$A$3:$A$128, 0), MATCH('Stata dataset (nominal)'!O$1, PR24_after_overrides!$D$2:$AU$2, 0)), INDEX('Cyclical_after overrides'!$A$1:$BD$245,MATCH('Stata dataset (nominal)'!$A121,'Cyclical_after overrides'!$A$1:$A$245,0),MATCH('Stata dataset (nominal)'!O$1,'Cyclical_after overrides'!$A$1:$BD$1,0))), "")</f>
        <v>74.630057229030129</v>
      </c>
      <c r="P121" s="179">
        <f>_xlfn.IFNA(IF($C121 &gt; "2023-24", INDEX(PR24_after_overrides!$D$3:$AU$128, MATCH('Stata dataset (nominal)'!$A121, PR24_after_overrides!$A$3:$A$128, 0), MATCH('Stata dataset (nominal)'!P$1, PR24_after_overrides!$D$2:$AU$2, 0)), INDEX('Cyclical_after overrides'!$A$1:$BD$245,MATCH('Stata dataset (nominal)'!$A121,'Cyclical_after overrides'!$A$1:$A$245,0),MATCH('Stata dataset (nominal)'!P$1,'Cyclical_after overrides'!$A$1:$BD$1,0))), "")</f>
        <v>1.976278038620584</v>
      </c>
      <c r="Q121" s="179">
        <f>_xlfn.IFNA(IF($C121 &gt; "2023-24", INDEX(PR24_after_overrides!$D$3:$AU$128, MATCH('Stata dataset (nominal)'!$A121, PR24_after_overrides!$A$3:$A$128, 0), MATCH('Stata dataset (nominal)'!Q$1, PR24_after_overrides!$D$2:$AU$2, 0)), INDEX('Cyclical_after overrides'!$A$1:$BD$245,MATCH('Stata dataset (nominal)'!$A121,'Cyclical_after overrides'!$A$1:$A$245,0),MATCH('Stata dataset (nominal)'!Q$1,'Cyclical_after overrides'!$A$1:$BD$1,0))), "")</f>
        <v>74.232638324016278</v>
      </c>
      <c r="R121" s="179">
        <f>_xlfn.IFNA(IF($C121 &gt; "2023-24", INDEX(PR24_after_overrides!$D$3:$AU$128, MATCH('Stata dataset (nominal)'!$A121, PR24_after_overrides!$A$3:$A$128, 0), MATCH('Stata dataset (nominal)'!R$1, PR24_after_overrides!$D$2:$AU$2, 0)), INDEX('Cyclical_after overrides'!$A$1:$BD$245,MATCH('Stata dataset (nominal)'!$A121,'Cyclical_after overrides'!$A$1:$A$245,0),MATCH('Stata dataset (nominal)'!R$1,'Cyclical_after overrides'!$A$1:$BD$1,0))), "")</f>
        <v>208.7484994267879</v>
      </c>
      <c r="S121" s="179">
        <f>_xlfn.IFNA(IF($C121 &gt; "2023-24", INDEX(PR24_after_overrides!$D$3:$AU$128, MATCH('Stata dataset (nominal)'!$A121, PR24_after_overrides!$A$3:$A$128, 0), MATCH('Stata dataset (nominal)'!S$1, PR24_after_overrides!$D$2:$AU$2, 0)), INDEX('Cyclical_after overrides'!$A$1:$BD$245,MATCH('Stata dataset (nominal)'!$A121,'Cyclical_after overrides'!$A$1:$A$245,0),MATCH('Stata dataset (nominal)'!S$1,'Cyclical_after overrides'!$A$1:$BD$1,0))), "")</f>
        <v>3.3921161125765238</v>
      </c>
      <c r="T121" s="179">
        <f>_xlfn.IFNA(IF($C121 &gt; "2023-24", INDEX(PR24_after_overrides!$D$3:$AU$128, MATCH('Stata dataset (nominal)'!$A121, PR24_after_overrides!$A$3:$A$128, 0), MATCH('Stata dataset (nominal)'!T$1, PR24_after_overrides!$D$2:$AU$2, 0)), INDEX('Cyclical_after overrides'!$A$1:$BD$245,MATCH('Stata dataset (nominal)'!$A121,'Cyclical_after overrides'!$A$1:$A$245,0),MATCH('Stata dataset (nominal)'!T$1,'Cyclical_after overrides'!$A$1:$BD$1,0))), "")</f>
        <v>729.11411211930601</v>
      </c>
      <c r="U121" s="179" t="str">
        <f>_xlfn.IFNA(IF($C121 &gt; "2023-24", INDEX(PR24_after_overrides!$D$3:$AU$128, MATCH('Stata dataset (nominal)'!$A121, PR24_after_overrides!$A$3:$A$128, 0), MATCH('Stata dataset (nominal)'!U$1, PR24_after_overrides!$D$2:$AU$2, 0)), INDEX('Cyclical_after overrides'!$A$1:$BD$245,MATCH('Stata dataset (nominal)'!$A121,'Cyclical_after overrides'!$A$1:$A$245,0),MATCH('Stata dataset (nominal)'!U$1,'Cyclical_after overrides'!$A$1:$BD$1,0))), "")</f>
        <v/>
      </c>
      <c r="V121" s="179" t="str">
        <f>_xlfn.IFNA(IF($C121 &gt; "2023-24", INDEX(PR24_after_overrides!$D$3:$AU$128, MATCH('Stata dataset (nominal)'!$A121, PR24_after_overrides!$A$3:$A$128, 0), MATCH('Stata dataset (nominal)'!V$1, PR24_after_overrides!$D$2:$AU$2, 0)), INDEX('Cyclical_after overrides'!$A$1:$BD$245,MATCH('Stata dataset (nominal)'!$A121,'Cyclical_after overrides'!$A$1:$A$245,0),MATCH('Stata dataset (nominal)'!V$1,'Cyclical_after overrides'!$A$1:$BD$1,0))), "")</f>
        <v/>
      </c>
      <c r="W121" s="179" t="str">
        <f>_xlfn.IFNA(IF($C121 &gt; "2023-24", INDEX(PR24_after_overrides!$D$3:$AU$128, MATCH('Stata dataset (nominal)'!$A121, PR24_after_overrides!$A$3:$A$128, 0), MATCH('Stata dataset (nominal)'!W$1, PR24_after_overrides!$D$2:$AU$2, 0)), INDEX('Cyclical_after overrides'!$A$1:$BD$245,MATCH('Stata dataset (nominal)'!$A121,'Cyclical_after overrides'!$A$1:$A$245,0),MATCH('Stata dataset (nominal)'!W$1,'Cyclical_after overrides'!$A$1:$BD$1,0))), "")</f>
        <v/>
      </c>
      <c r="X121" s="179" t="str">
        <f>_xlfn.IFNA(IF($C121 &gt; "2023-24", INDEX(PR24_after_overrides!$D$3:$AU$128, MATCH('Stata dataset (nominal)'!$A121, PR24_after_overrides!$A$3:$A$128, 0), MATCH('Stata dataset (nominal)'!X$1, PR24_after_overrides!$D$2:$AU$2, 0)), INDEX('Cyclical_after overrides'!$A$1:$BD$245,MATCH('Stata dataset (nominal)'!$A121,'Cyclical_after overrides'!$A$1:$A$245,0),MATCH('Stata dataset (nominal)'!X$1,'Cyclical_after overrides'!$A$1:$BD$1,0))), "")</f>
        <v/>
      </c>
      <c r="Y121" s="179" t="str">
        <f>_xlfn.IFNA(IF($C121 &gt; "2023-24", INDEX(PR24_after_overrides!$D$3:$AU$128, MATCH('Stata dataset (nominal)'!$A121, PR24_after_overrides!$A$3:$A$128, 0), MATCH('Stata dataset (nominal)'!Y$1, PR24_after_overrides!$D$2:$AU$2, 0)), INDEX('Cyclical_after overrides'!$A$1:$BD$245,MATCH('Stata dataset (nominal)'!$A121,'Cyclical_after overrides'!$A$1:$A$245,0),MATCH('Stata dataset (nominal)'!Y$1,'Cyclical_after overrides'!$A$1:$BD$1,0))), "")</f>
        <v/>
      </c>
      <c r="Z121" s="179" t="str">
        <f>_xlfn.IFNA(IF($C121 &gt; "2023-24", INDEX(PR24_after_overrides!$D$3:$AU$128, MATCH('Stata dataset (nominal)'!$A121, PR24_after_overrides!$A$3:$A$128, 0), MATCH('Stata dataset (nominal)'!Z$1, PR24_after_overrides!$D$2:$AU$2, 0)), INDEX('Cyclical_after overrides'!$A$1:$BD$245,MATCH('Stata dataset (nominal)'!$A121,'Cyclical_after overrides'!$A$1:$A$245,0),MATCH('Stata dataset (nominal)'!Z$1,'Cyclical_after overrides'!$A$1:$BD$1,0))), "")</f>
        <v/>
      </c>
      <c r="AA121" s="179">
        <f>_xlfn.IFNA(IF($C121 &gt; "2023-24", INDEX(PR24_after_overrides!$D$3:$AU$128, MATCH('Stata dataset (nominal)'!$A121, PR24_after_overrides!$A$3:$A$128, 0), MATCH('Stata dataset (nominal)'!AA$1, PR24_after_overrides!$D$2:$AU$2, 0)), INDEX('Cyclical_after overrides'!$A$1:$BD$245,MATCH('Stata dataset (nominal)'!$A121,'Cyclical_after overrides'!$A$1:$A$245,0),MATCH('Stata dataset (nominal)'!AA$1,'Cyclical_after overrides'!$A$1:$BD$1,0))), "")</f>
        <v>0</v>
      </c>
      <c r="AB121" s="179">
        <f>INDEX(Depreciation!$U$5:$U$318, MATCH('Stata dataset (nominal)'!$A121, Depreciation!$A$5:$A$318, 0))</f>
        <v>1.6130483154646909</v>
      </c>
      <c r="AC121" s="180" t="str">
        <f t="shared" si="2"/>
        <v/>
      </c>
      <c r="AD121" s="72">
        <f>INDEX(Recharges!$V$5:$V$318, MATCH('Stata dataset (nominal)'!$A121, Recharges!$A$5:$A$318, 0))</f>
        <v>0.41133329912516947</v>
      </c>
    </row>
    <row r="122" spans="1:30" x14ac:dyDescent="0.4">
      <c r="A122" s="160" t="str">
        <f t="shared" si="3"/>
        <v>SBB14</v>
      </c>
      <c r="B122" s="160" t="s">
        <v>505</v>
      </c>
      <c r="C122" s="160" t="s">
        <v>243</v>
      </c>
      <c r="D122" s="179">
        <f>_xlfn.IFNA(IF($C122 &gt; "2023-24", INDEX(PR24_after_overrides!$D$3:$AU$128, MATCH('Stata dataset (nominal)'!$A122, PR24_after_overrides!$A$3:$A$128, 0), MATCH('Stata dataset (nominal)'!D$1, PR24_after_overrides!$D$2:$AU$2, 0)), INDEX('Cyclical_after overrides'!$A$1:$BD$245,MATCH('Stata dataset (nominal)'!$A122,'Cyclical_after overrides'!$A$1:$A$245,0),MATCH('Stata dataset (nominal)'!D$1,'Cyclical_after overrides'!$A$1:$BD$1,0))), "")</f>
        <v>1.24788708586883</v>
      </c>
      <c r="E122" s="179">
        <f>_xlfn.IFNA(IF($C122 &gt; "2023-24", INDEX(PR24_after_overrides!$D$3:$AU$128, MATCH('Stata dataset (nominal)'!$A122, PR24_after_overrides!$A$3:$A$128, 0), MATCH('Stata dataset (nominal)'!E$1, PR24_after_overrides!$D$2:$AU$2, 0)), INDEX('Cyclical_after overrides'!$A$1:$BD$245,MATCH('Stata dataset (nominal)'!$A122,'Cyclical_after overrides'!$A$1:$A$245,0),MATCH('Stata dataset (nominal)'!E$1,'Cyclical_after overrides'!$A$1:$BD$1,0))), "")</f>
        <v>11.943999999999999</v>
      </c>
      <c r="F122" s="179">
        <f>_xlfn.IFNA(IF($C122 &gt; "2023-24", INDEX(PR24_after_overrides!$D$3:$AU$128, MATCH('Stata dataset (nominal)'!$A122, PR24_after_overrides!$A$3:$A$128, 0), MATCH('Stata dataset (nominal)'!F$1, PR24_after_overrides!$D$2:$AU$2, 0)), INDEX('Cyclical_after overrides'!$A$1:$BD$245,MATCH('Stata dataset (nominal)'!$A122,'Cyclical_after overrides'!$A$1:$A$245,0),MATCH('Stata dataset (nominal)'!F$1,'Cyclical_after overrides'!$A$1:$BD$1,0))), "")</f>
        <v>2.2729999999999997</v>
      </c>
      <c r="G122" s="179">
        <f>_xlfn.IFNA(IF($C122 &gt; "2023-24", INDEX(PR24_after_overrides!$D$3:$AU$128, MATCH('Stata dataset (nominal)'!$A122, PR24_after_overrides!$A$3:$A$128, 0), MATCH('Stata dataset (nominal)'!G$1, PR24_after_overrides!$D$2:$AU$2, 0)), INDEX('Cyclical_after overrides'!$A$1:$BD$245,MATCH('Stata dataset (nominal)'!$A122,'Cyclical_after overrides'!$A$1:$A$245,0),MATCH('Stata dataset (nominal)'!G$1,'Cyclical_after overrides'!$A$1:$BD$1,0))), "")</f>
        <v>19.391000000000002</v>
      </c>
      <c r="H122" s="179">
        <f>_xlfn.IFNA(IF($C122 &gt; "2023-24", INDEX(PR24_after_overrides!$D$3:$AU$128, MATCH('Stata dataset (nominal)'!$A122, PR24_after_overrides!$A$3:$A$128, 0), MATCH('Stata dataset (nominal)'!H$1, PR24_after_overrides!$D$2:$AU$2, 0)), INDEX('Cyclical_after overrides'!$A$1:$BD$245,MATCH('Stata dataset (nominal)'!$A122,'Cyclical_after overrides'!$A$1:$A$245,0),MATCH('Stata dataset (nominal)'!H$1,'Cyclical_after overrides'!$A$1:$BD$1,0))), "")</f>
        <v>1.764</v>
      </c>
      <c r="I122" s="179">
        <f>_xlfn.IFNA(IF($C122 &gt; "2023-24", INDEX(PR24_after_overrides!$D$3:$AU$128, MATCH('Stata dataset (nominal)'!$A122, PR24_after_overrides!$A$3:$A$128, 0), MATCH('Stata dataset (nominal)'!I$1, PR24_after_overrides!$D$2:$AU$2, 0)), INDEX('Cyclical_after overrides'!$A$1:$BD$245,MATCH('Stata dataset (nominal)'!$A122,'Cyclical_after overrides'!$A$1:$A$245,0),MATCH('Stata dataset (nominal)'!I$1,'Cyclical_after overrides'!$A$1:$BD$1,0))), "")</f>
        <v>6.1440000000000001</v>
      </c>
      <c r="J122" s="179">
        <f>_xlfn.IFNA(IF($C122 &gt; "2023-24", INDEX(PR24_after_overrides!$D$3:$AU$128, MATCH('Stata dataset (nominal)'!$A122, PR24_after_overrides!$A$3:$A$128, 0), MATCH('Stata dataset (nominal)'!J$1, PR24_after_overrides!$D$2:$AU$2, 0)), INDEX('Cyclical_after overrides'!$A$1:$BD$245,MATCH('Stata dataset (nominal)'!$A122,'Cyclical_after overrides'!$A$1:$A$245,0),MATCH('Stata dataset (nominal)'!J$1,'Cyclical_after overrides'!$A$1:$BD$1,0))), "")</f>
        <v>0.111</v>
      </c>
      <c r="K122" s="179">
        <f>_xlfn.IFNA(IF($C122 &gt; "2023-24", INDEX(PR24_after_overrides!$D$3:$AU$128, MATCH('Stata dataset (nominal)'!$A122, PR24_after_overrides!$A$3:$A$128, 0), MATCH('Stata dataset (nominal)'!K$1, PR24_after_overrides!$D$2:$AU$2, 0)), INDEX('Cyclical_after overrides'!$A$1:$BD$245,MATCH('Stata dataset (nominal)'!$A122,'Cyclical_after overrides'!$A$1:$A$245,0),MATCH('Stata dataset (nominal)'!K$1,'Cyclical_after overrides'!$A$1:$BD$1,0))), "")</f>
        <v>0</v>
      </c>
      <c r="L122" s="179">
        <f>_xlfn.IFNA(IF($C122 &gt; "2023-24", INDEX(PR24_after_overrides!$D$3:$AU$128, MATCH('Stata dataset (nominal)'!$A122, PR24_after_overrides!$A$3:$A$128, 0), MATCH('Stata dataset (nominal)'!L$1, PR24_after_overrides!$D$2:$AU$2, 0)), INDEX('Cyclical_after overrides'!$A$1:$BD$245,MATCH('Stata dataset (nominal)'!$A122,'Cyclical_after overrides'!$A$1:$A$245,0),MATCH('Stata dataset (nominal)'!L$1,'Cyclical_after overrides'!$A$1:$BD$1,0))), "")</f>
        <v>0.04</v>
      </c>
      <c r="M122" s="179">
        <f>_xlfn.IFNA(IF($C122 &gt; "2023-24", INDEX(PR24_after_overrides!$D$3:$AU$128, MATCH('Stata dataset (nominal)'!$A122, PR24_after_overrides!$A$3:$A$128, 0), MATCH('Stata dataset (nominal)'!M$1, PR24_after_overrides!$D$2:$AU$2, 0)), INDEX('Cyclical_after overrides'!$A$1:$BD$245,MATCH('Stata dataset (nominal)'!$A122,'Cyclical_after overrides'!$A$1:$A$245,0),MATCH('Stata dataset (nominal)'!M$1,'Cyclical_after overrides'!$A$1:$BD$1,0))), "")</f>
        <v>2.423</v>
      </c>
      <c r="N122" s="179" t="str">
        <f>_xlfn.IFNA(IF($C122 &gt; "2023-24", INDEX(PR24_after_overrides!$D$3:$AU$128, MATCH('Stata dataset (nominal)'!$A122, PR24_after_overrides!$A$3:$A$128, 0), MATCH('Stata dataset (nominal)'!N$1, PR24_after_overrides!$D$2:$AU$2, 0)), INDEX('Cyclical_after overrides'!$A$1:$BD$245,MATCH('Stata dataset (nominal)'!$A122,'Cyclical_after overrides'!$A$1:$A$245,0),MATCH('Stata dataset (nominal)'!N$1,'Cyclical_after overrides'!$A$1:$BD$1,0))), "")</f>
        <v/>
      </c>
      <c r="O122" s="179">
        <f>_xlfn.IFNA(IF($C122 &gt; "2023-24", INDEX(PR24_after_overrides!$D$3:$AU$128, MATCH('Stata dataset (nominal)'!$A122, PR24_after_overrides!$A$3:$A$128, 0), MATCH('Stata dataset (nominal)'!O$1, PR24_after_overrides!$D$2:$AU$2, 0)), INDEX('Cyclical_after overrides'!$A$1:$BD$245,MATCH('Stata dataset (nominal)'!$A122,'Cyclical_after overrides'!$A$1:$A$245,0),MATCH('Stata dataset (nominal)'!O$1,'Cyclical_after overrides'!$A$1:$BD$1,0))), "")</f>
        <v>372.17399999999998</v>
      </c>
      <c r="P122" s="179">
        <f>_xlfn.IFNA(IF($C122 &gt; "2023-24", INDEX(PR24_after_overrides!$D$3:$AU$128, MATCH('Stata dataset (nominal)'!$A122, PR24_after_overrides!$A$3:$A$128, 0), MATCH('Stata dataset (nominal)'!P$1, PR24_after_overrides!$D$2:$AU$2, 0)), INDEX('Cyclical_after overrides'!$A$1:$BD$245,MATCH('Stata dataset (nominal)'!$A122,'Cyclical_after overrides'!$A$1:$A$245,0),MATCH('Stata dataset (nominal)'!P$1,'Cyclical_after overrides'!$A$1:$BD$1,0))), "")</f>
        <v>2.512</v>
      </c>
      <c r="Q122" s="179">
        <f>_xlfn.IFNA(IF($C122 &gt; "2023-24", INDEX(PR24_after_overrides!$D$3:$AU$128, MATCH('Stata dataset (nominal)'!$A122, PR24_after_overrides!$A$3:$A$128, 0), MATCH('Stata dataset (nominal)'!Q$1, PR24_after_overrides!$D$2:$AU$2, 0)), INDEX('Cyclical_after overrides'!$A$1:$BD$245,MATCH('Stata dataset (nominal)'!$A122,'Cyclical_after overrides'!$A$1:$A$245,0),MATCH('Stata dataset (nominal)'!Q$1,'Cyclical_after overrides'!$A$1:$BD$1,0))), "")</f>
        <v>137.31</v>
      </c>
      <c r="R122" s="179">
        <f>_xlfn.IFNA(IF($C122 &gt; "2023-24", INDEX(PR24_after_overrides!$D$3:$AU$128, MATCH('Stata dataset (nominal)'!$A122, PR24_after_overrides!$A$3:$A$128, 0), MATCH('Stata dataset (nominal)'!R$1, PR24_after_overrides!$D$2:$AU$2, 0)), INDEX('Cyclical_after overrides'!$A$1:$BD$245,MATCH('Stata dataset (nominal)'!$A122,'Cyclical_after overrides'!$A$1:$A$245,0),MATCH('Stata dataset (nominal)'!R$1,'Cyclical_after overrides'!$A$1:$BD$1,0))), "")</f>
        <v>346.38600000000002</v>
      </c>
      <c r="S122" s="179">
        <f>_xlfn.IFNA(IF($C122 &gt; "2023-24", INDEX(PR24_after_overrides!$D$3:$AU$128, MATCH('Stata dataset (nominal)'!$A122, PR24_after_overrides!$A$3:$A$128, 0), MATCH('Stata dataset (nominal)'!S$1, PR24_after_overrides!$D$2:$AU$2, 0)), INDEX('Cyclical_after overrides'!$A$1:$BD$245,MATCH('Stata dataset (nominal)'!$A122,'Cyclical_after overrides'!$A$1:$A$245,0),MATCH('Stata dataset (nominal)'!S$1,'Cyclical_after overrides'!$A$1:$BD$1,0))), "")</f>
        <v>2.089</v>
      </c>
      <c r="T122" s="179">
        <f>_xlfn.IFNA(IF($C122 &gt; "2023-24", INDEX(PR24_after_overrides!$D$3:$AU$128, MATCH('Stata dataset (nominal)'!$A122, PR24_after_overrides!$A$3:$A$128, 0), MATCH('Stata dataset (nominal)'!T$1, PR24_after_overrides!$D$2:$AU$2, 0)), INDEX('Cyclical_after overrides'!$A$1:$BD$245,MATCH('Stata dataset (nominal)'!$A122,'Cyclical_after overrides'!$A$1:$A$245,0),MATCH('Stata dataset (nominal)'!T$1,'Cyclical_after overrides'!$A$1:$BD$1,0))), "")</f>
        <v>514.22400000000005</v>
      </c>
      <c r="U122" s="179">
        <f>_xlfn.IFNA(IF($C122 &gt; "2023-24", INDEX(PR24_after_overrides!$D$3:$AU$128, MATCH('Stata dataset (nominal)'!$A122, PR24_after_overrides!$A$3:$A$128, 0), MATCH('Stata dataset (nominal)'!U$1, PR24_after_overrides!$D$2:$AU$2, 0)), INDEX('Cyclical_after overrides'!$A$1:$BD$245,MATCH('Stata dataset (nominal)'!$A122,'Cyclical_after overrides'!$A$1:$A$245,0),MATCH('Stata dataset (nominal)'!U$1,'Cyclical_after overrides'!$A$1:$BD$1,0))), "")</f>
        <v>21.876836956657815</v>
      </c>
      <c r="V122" s="179">
        <f>_xlfn.IFNA(IF($C122 &gt; "2023-24", INDEX(PR24_after_overrides!$D$3:$AU$128, MATCH('Stata dataset (nominal)'!$A122, PR24_after_overrides!$A$3:$A$128, 0), MATCH('Stata dataset (nominal)'!V$1, PR24_after_overrides!$D$2:$AU$2, 0)), INDEX('Cyclical_after overrides'!$A$1:$BD$245,MATCH('Stata dataset (nominal)'!$A122,'Cyclical_after overrides'!$A$1:$A$245,0),MATCH('Stata dataset (nominal)'!V$1,'Cyclical_after overrides'!$A$1:$BD$1,0))), "")</f>
        <v>143.2436453581069</v>
      </c>
      <c r="W122" s="179">
        <f>_xlfn.IFNA(IF($C122 &gt; "2023-24", INDEX(PR24_after_overrides!$D$3:$AU$128, MATCH('Stata dataset (nominal)'!$A122, PR24_after_overrides!$A$3:$A$128, 0), MATCH('Stata dataset (nominal)'!W$1, PR24_after_overrides!$D$2:$AU$2, 0)), INDEX('Cyclical_after overrides'!$A$1:$BD$245,MATCH('Stata dataset (nominal)'!$A122,'Cyclical_after overrides'!$A$1:$A$245,0),MATCH('Stata dataset (nominal)'!W$1,'Cyclical_after overrides'!$A$1:$BD$1,0))), "")</f>
        <v>1.7841457968766186</v>
      </c>
      <c r="X122" s="179" t="str">
        <f>_xlfn.IFNA(IF($C122 &gt; "2023-24", INDEX(PR24_after_overrides!$D$3:$AU$128, MATCH('Stata dataset (nominal)'!$A122, PR24_after_overrides!$A$3:$A$128, 0), MATCH('Stata dataset (nominal)'!X$1, PR24_after_overrides!$D$2:$AU$2, 0)), INDEX('Cyclical_after overrides'!$A$1:$BD$245,MATCH('Stata dataset (nominal)'!$A122,'Cyclical_after overrides'!$A$1:$A$245,0),MATCH('Stata dataset (nominal)'!X$1,'Cyclical_after overrides'!$A$1:$BD$1,0))), "")</f>
        <v/>
      </c>
      <c r="Y122" s="179">
        <f>_xlfn.IFNA(IF($C122 &gt; "2023-24", INDEX(PR24_after_overrides!$D$3:$AU$128, MATCH('Stata dataset (nominal)'!$A122, PR24_after_overrides!$A$3:$A$128, 0), MATCH('Stata dataset (nominal)'!Y$1, PR24_after_overrides!$D$2:$AU$2, 0)), INDEX('Cyclical_after overrides'!$A$1:$BD$245,MATCH('Stata dataset (nominal)'!$A122,'Cyclical_after overrides'!$A$1:$A$245,0),MATCH('Stata dataset (nominal)'!Y$1,'Cyclical_after overrides'!$A$1:$BD$1,0))), "")</f>
        <v>12.905810919676833</v>
      </c>
      <c r="Z122" s="179">
        <f>_xlfn.IFNA(IF($C122 &gt; "2023-24", INDEX(PR24_after_overrides!$D$3:$AU$128, MATCH('Stata dataset (nominal)'!$A122, PR24_after_overrides!$A$3:$A$128, 0), MATCH('Stata dataset (nominal)'!Z$1, PR24_after_overrides!$D$2:$AU$2, 0)), INDEX('Cyclical_after overrides'!$A$1:$BD$245,MATCH('Stata dataset (nominal)'!$A122,'Cyclical_after overrides'!$A$1:$A$245,0),MATCH('Stata dataset (nominal)'!Z$1,'Cyclical_after overrides'!$A$1:$BD$1,0))), "")</f>
        <v>12.905810919676833</v>
      </c>
      <c r="AA122" s="179">
        <f>_xlfn.IFNA(IF($C122 &gt; "2023-24", INDEX(PR24_after_overrides!$D$3:$AU$128, MATCH('Stata dataset (nominal)'!$A122, PR24_after_overrides!$A$3:$A$128, 0), MATCH('Stata dataset (nominal)'!AA$1, PR24_after_overrides!$D$2:$AU$2, 0)), INDEX('Cyclical_after overrides'!$A$1:$BD$245,MATCH('Stata dataset (nominal)'!$A122,'Cyclical_after overrides'!$A$1:$A$245,0),MATCH('Stata dataset (nominal)'!AA$1,'Cyclical_after overrides'!$A$1:$BD$1,0))), "")</f>
        <v>518.52438377912006</v>
      </c>
      <c r="AB122" s="179">
        <f>INDEX(Depreciation!$U$5:$U$318, MATCH('Stata dataset (nominal)'!$A122, Depreciation!$A$5:$A$318, 0))</f>
        <v>2.2719999999999998</v>
      </c>
      <c r="AC122" s="180">
        <f t="shared" si="2"/>
        <v>1.8338444745454543</v>
      </c>
      <c r="AD122" s="72">
        <f>INDEX(Recharges!$V$5:$V$318, MATCH('Stata dataset (nominal)'!$A122, Recharges!$A$5:$A$318, 0))</f>
        <v>1.345</v>
      </c>
    </row>
    <row r="123" spans="1:30" x14ac:dyDescent="0.4">
      <c r="A123" s="160" t="str">
        <f t="shared" si="3"/>
        <v>SBB15</v>
      </c>
      <c r="B123" s="160" t="s">
        <v>505</v>
      </c>
      <c r="C123" s="160" t="s">
        <v>245</v>
      </c>
      <c r="D123" s="179">
        <f>_xlfn.IFNA(IF($C123 &gt; "2023-24", INDEX(PR24_after_overrides!$D$3:$AU$128, MATCH('Stata dataset (nominal)'!$A123, PR24_after_overrides!$A$3:$A$128, 0), MATCH('Stata dataset (nominal)'!D$1, PR24_after_overrides!$D$2:$AU$2, 0)), INDEX('Cyclical_after overrides'!$A$1:$BD$245,MATCH('Stata dataset (nominal)'!$A123,'Cyclical_after overrides'!$A$1:$A$245,0),MATCH('Stata dataset (nominal)'!D$1,'Cyclical_after overrides'!$A$1:$BD$1,0))), "")</f>
        <v>1.2338096431854266</v>
      </c>
      <c r="E123" s="179">
        <f>_xlfn.IFNA(IF($C123 &gt; "2023-24", INDEX(PR24_after_overrides!$D$3:$AU$128, MATCH('Stata dataset (nominal)'!$A123, PR24_after_overrides!$A$3:$A$128, 0), MATCH('Stata dataset (nominal)'!E$1, PR24_after_overrides!$D$2:$AU$2, 0)), INDEX('Cyclical_after overrides'!$A$1:$BD$245,MATCH('Stata dataset (nominal)'!$A123,'Cyclical_after overrides'!$A$1:$A$245,0),MATCH('Stata dataset (nominal)'!E$1,'Cyclical_after overrides'!$A$1:$BD$1,0))), "")</f>
        <v>13.481</v>
      </c>
      <c r="F123" s="179">
        <f>_xlfn.IFNA(IF($C123 &gt; "2023-24", INDEX(PR24_after_overrides!$D$3:$AU$128, MATCH('Stata dataset (nominal)'!$A123, PR24_after_overrides!$A$3:$A$128, 0), MATCH('Stata dataset (nominal)'!F$1, PR24_after_overrides!$D$2:$AU$2, 0)), INDEX('Cyclical_after overrides'!$A$1:$BD$245,MATCH('Stata dataset (nominal)'!$A123,'Cyclical_after overrides'!$A$1:$A$245,0),MATCH('Stata dataset (nominal)'!F$1,'Cyclical_after overrides'!$A$1:$BD$1,0))), "")</f>
        <v>2.0049999999999999</v>
      </c>
      <c r="G123" s="179">
        <f>_xlfn.IFNA(IF($C123 &gt; "2023-24", INDEX(PR24_after_overrides!$D$3:$AU$128, MATCH('Stata dataset (nominal)'!$A123, PR24_after_overrides!$A$3:$A$128, 0), MATCH('Stata dataset (nominal)'!G$1, PR24_after_overrides!$D$2:$AU$2, 0)), INDEX('Cyclical_after overrides'!$A$1:$BD$245,MATCH('Stata dataset (nominal)'!$A123,'Cyclical_after overrides'!$A$1:$A$245,0),MATCH('Stata dataset (nominal)'!G$1,'Cyclical_after overrides'!$A$1:$BD$1,0))), "")</f>
        <v>18.867999999999999</v>
      </c>
      <c r="H123" s="179">
        <f>_xlfn.IFNA(IF($C123 &gt; "2023-24", INDEX(PR24_after_overrides!$D$3:$AU$128, MATCH('Stata dataset (nominal)'!$A123, PR24_after_overrides!$A$3:$A$128, 0), MATCH('Stata dataset (nominal)'!H$1, PR24_after_overrides!$D$2:$AU$2, 0)), INDEX('Cyclical_after overrides'!$A$1:$BD$245,MATCH('Stata dataset (nominal)'!$A123,'Cyclical_after overrides'!$A$1:$A$245,0),MATCH('Stata dataset (nominal)'!H$1,'Cyclical_after overrides'!$A$1:$BD$1,0))), "")</f>
        <v>1.748</v>
      </c>
      <c r="I123" s="179">
        <f>_xlfn.IFNA(IF($C123 &gt; "2023-24", INDEX(PR24_after_overrides!$D$3:$AU$128, MATCH('Stata dataset (nominal)'!$A123, PR24_after_overrides!$A$3:$A$128, 0), MATCH('Stata dataset (nominal)'!I$1, PR24_after_overrides!$D$2:$AU$2, 0)), INDEX('Cyclical_after overrides'!$A$1:$BD$245,MATCH('Stata dataset (nominal)'!$A123,'Cyclical_after overrides'!$A$1:$A$245,0),MATCH('Stata dataset (nominal)'!I$1,'Cyclical_after overrides'!$A$1:$BD$1,0))), "")</f>
        <v>5.7930000000000001</v>
      </c>
      <c r="J123" s="179">
        <f>_xlfn.IFNA(IF($C123 &gt; "2023-24", INDEX(PR24_after_overrides!$D$3:$AU$128, MATCH('Stata dataset (nominal)'!$A123, PR24_after_overrides!$A$3:$A$128, 0), MATCH('Stata dataset (nominal)'!J$1, PR24_after_overrides!$D$2:$AU$2, 0)), INDEX('Cyclical_after overrides'!$A$1:$BD$245,MATCH('Stata dataset (nominal)'!$A123,'Cyclical_after overrides'!$A$1:$A$245,0),MATCH('Stata dataset (nominal)'!J$1,'Cyclical_after overrides'!$A$1:$BD$1,0))), "")</f>
        <v>0.127</v>
      </c>
      <c r="K123" s="179">
        <f>_xlfn.IFNA(IF($C123 &gt; "2023-24", INDEX(PR24_after_overrides!$D$3:$AU$128, MATCH('Stata dataset (nominal)'!$A123, PR24_after_overrides!$A$3:$A$128, 0), MATCH('Stata dataset (nominal)'!K$1, PR24_after_overrides!$D$2:$AU$2, 0)), INDEX('Cyclical_after overrides'!$A$1:$BD$245,MATCH('Stata dataset (nominal)'!$A123,'Cyclical_after overrides'!$A$1:$A$245,0),MATCH('Stata dataset (nominal)'!K$1,'Cyclical_after overrides'!$A$1:$BD$1,0))), "")</f>
        <v>0</v>
      </c>
      <c r="L123" s="179">
        <f>_xlfn.IFNA(IF($C123 &gt; "2023-24", INDEX(PR24_after_overrides!$D$3:$AU$128, MATCH('Stata dataset (nominal)'!$A123, PR24_after_overrides!$A$3:$A$128, 0), MATCH('Stata dataset (nominal)'!L$1, PR24_after_overrides!$D$2:$AU$2, 0)), INDEX('Cyclical_after overrides'!$A$1:$BD$245,MATCH('Stata dataset (nominal)'!$A123,'Cyclical_after overrides'!$A$1:$A$245,0),MATCH('Stata dataset (nominal)'!L$1,'Cyclical_after overrides'!$A$1:$BD$1,0))), "")</f>
        <v>0.10800000000000001</v>
      </c>
      <c r="M123" s="179">
        <f>_xlfn.IFNA(IF($C123 &gt; "2023-24", INDEX(PR24_after_overrides!$D$3:$AU$128, MATCH('Stata dataset (nominal)'!$A123, PR24_after_overrides!$A$3:$A$128, 0), MATCH('Stata dataset (nominal)'!M$1, PR24_after_overrides!$D$2:$AU$2, 0)), INDEX('Cyclical_after overrides'!$A$1:$BD$245,MATCH('Stata dataset (nominal)'!$A123,'Cyclical_after overrides'!$A$1:$A$245,0),MATCH('Stata dataset (nominal)'!M$1,'Cyclical_after overrides'!$A$1:$BD$1,0))), "")</f>
        <v>1.9410000000000001</v>
      </c>
      <c r="N123" s="179" t="str">
        <f>_xlfn.IFNA(IF($C123 &gt; "2023-24", INDEX(PR24_after_overrides!$D$3:$AU$128, MATCH('Stata dataset (nominal)'!$A123, PR24_after_overrides!$A$3:$A$128, 0), MATCH('Stata dataset (nominal)'!N$1, PR24_after_overrides!$D$2:$AU$2, 0)), INDEX('Cyclical_after overrides'!$A$1:$BD$245,MATCH('Stata dataset (nominal)'!$A123,'Cyclical_after overrides'!$A$1:$A$245,0),MATCH('Stata dataset (nominal)'!N$1,'Cyclical_after overrides'!$A$1:$BD$1,0))), "")</f>
        <v/>
      </c>
      <c r="O123" s="179">
        <f>_xlfn.IFNA(IF($C123 &gt; "2023-24", INDEX(PR24_after_overrides!$D$3:$AU$128, MATCH('Stata dataset (nominal)'!$A123, PR24_after_overrides!$A$3:$A$128, 0), MATCH('Stata dataset (nominal)'!O$1, PR24_after_overrides!$D$2:$AU$2, 0)), INDEX('Cyclical_after overrides'!$A$1:$BD$245,MATCH('Stata dataset (nominal)'!$A123,'Cyclical_after overrides'!$A$1:$A$245,0),MATCH('Stata dataset (nominal)'!O$1,'Cyclical_after overrides'!$A$1:$BD$1,0))), "")</f>
        <v>358.95299999999997</v>
      </c>
      <c r="P123" s="179">
        <f>_xlfn.IFNA(IF($C123 &gt; "2023-24", INDEX(PR24_after_overrides!$D$3:$AU$128, MATCH('Stata dataset (nominal)'!$A123, PR24_after_overrides!$A$3:$A$128, 0), MATCH('Stata dataset (nominal)'!P$1, PR24_after_overrides!$D$2:$AU$2, 0)), INDEX('Cyclical_after overrides'!$A$1:$BD$245,MATCH('Stata dataset (nominal)'!$A123,'Cyclical_after overrides'!$A$1:$A$245,0),MATCH('Stata dataset (nominal)'!P$1,'Cyclical_after overrides'!$A$1:$BD$1,0))), "")</f>
        <v>2.4569999999999999</v>
      </c>
      <c r="Q123" s="179">
        <f>_xlfn.IFNA(IF($C123 &gt; "2023-24", INDEX(PR24_after_overrides!$D$3:$AU$128, MATCH('Stata dataset (nominal)'!$A123, PR24_after_overrides!$A$3:$A$128, 0), MATCH('Stata dataset (nominal)'!Q$1, PR24_after_overrides!$D$2:$AU$2, 0)), INDEX('Cyclical_after overrides'!$A$1:$BD$245,MATCH('Stata dataset (nominal)'!$A123,'Cyclical_after overrides'!$A$1:$A$245,0),MATCH('Stata dataset (nominal)'!Q$1,'Cyclical_after overrides'!$A$1:$BD$1,0))), "")</f>
        <v>129.40199999999999</v>
      </c>
      <c r="R123" s="179">
        <f>_xlfn.IFNA(IF($C123 &gt; "2023-24", INDEX(PR24_after_overrides!$D$3:$AU$128, MATCH('Stata dataset (nominal)'!$A123, PR24_after_overrides!$A$3:$A$128, 0), MATCH('Stata dataset (nominal)'!R$1, PR24_after_overrides!$D$2:$AU$2, 0)), INDEX('Cyclical_after overrides'!$A$1:$BD$245,MATCH('Stata dataset (nominal)'!$A123,'Cyclical_after overrides'!$A$1:$A$245,0),MATCH('Stata dataset (nominal)'!R$1,'Cyclical_after overrides'!$A$1:$BD$1,0))), "")</f>
        <v>363.113</v>
      </c>
      <c r="S123" s="179">
        <f>_xlfn.IFNA(IF($C123 &gt; "2023-24", INDEX(PR24_after_overrides!$D$3:$AU$128, MATCH('Stata dataset (nominal)'!$A123, PR24_after_overrides!$A$3:$A$128, 0), MATCH('Stata dataset (nominal)'!S$1, PR24_after_overrides!$D$2:$AU$2, 0)), INDEX('Cyclical_after overrides'!$A$1:$BD$245,MATCH('Stata dataset (nominal)'!$A123,'Cyclical_after overrides'!$A$1:$A$245,0),MATCH('Stata dataset (nominal)'!S$1,'Cyclical_after overrides'!$A$1:$BD$1,0))), "")</f>
        <v>2.169</v>
      </c>
      <c r="T123" s="179">
        <f>_xlfn.IFNA(IF($C123 &gt; "2023-24", INDEX(PR24_after_overrides!$D$3:$AU$128, MATCH('Stata dataset (nominal)'!$A123, PR24_after_overrides!$A$3:$A$128, 0), MATCH('Stata dataset (nominal)'!T$1, PR24_after_overrides!$D$2:$AU$2, 0)), INDEX('Cyclical_after overrides'!$A$1:$BD$245,MATCH('Stata dataset (nominal)'!$A123,'Cyclical_after overrides'!$A$1:$A$245,0),MATCH('Stata dataset (nominal)'!T$1,'Cyclical_after overrides'!$A$1:$BD$1,0))), "")</f>
        <v>527.327</v>
      </c>
      <c r="U123" s="179">
        <f>_xlfn.IFNA(IF($C123 &gt; "2023-24", INDEX(PR24_after_overrides!$D$3:$AU$128, MATCH('Stata dataset (nominal)'!$A123, PR24_after_overrides!$A$3:$A$128, 0), MATCH('Stata dataset (nominal)'!U$1, PR24_after_overrides!$D$2:$AU$2, 0)), INDEX('Cyclical_after overrides'!$A$1:$BD$245,MATCH('Stata dataset (nominal)'!$A123,'Cyclical_after overrides'!$A$1:$A$245,0),MATCH('Stata dataset (nominal)'!U$1,'Cyclical_after overrides'!$A$1:$BD$1,0))), "")</f>
        <v>21.790562932517986</v>
      </c>
      <c r="V123" s="179">
        <f>_xlfn.IFNA(IF($C123 &gt; "2023-24", INDEX(PR24_after_overrides!$D$3:$AU$128, MATCH('Stata dataset (nominal)'!$A123, PR24_after_overrides!$A$3:$A$128, 0), MATCH('Stata dataset (nominal)'!V$1, PR24_after_overrides!$D$2:$AU$2, 0)), INDEX('Cyclical_after overrides'!$A$1:$BD$245,MATCH('Stata dataset (nominal)'!$A123,'Cyclical_after overrides'!$A$1:$A$245,0),MATCH('Stata dataset (nominal)'!V$1,'Cyclical_after overrides'!$A$1:$BD$1,0))), "")</f>
        <v>140.22667864313192</v>
      </c>
      <c r="W123" s="179">
        <f>_xlfn.IFNA(IF($C123 &gt; "2023-24", INDEX(PR24_after_overrides!$D$3:$AU$128, MATCH('Stata dataset (nominal)'!$A123, PR24_after_overrides!$A$3:$A$128, 0), MATCH('Stata dataset (nominal)'!W$1, PR24_after_overrides!$D$2:$AU$2, 0)), INDEX('Cyclical_after overrides'!$A$1:$BD$245,MATCH('Stata dataset (nominal)'!$A123,'Cyclical_after overrides'!$A$1:$A$245,0),MATCH('Stata dataset (nominal)'!W$1,'Cyclical_after overrides'!$A$1:$BD$1,0))), "")</f>
        <v>1.7383155231697036</v>
      </c>
      <c r="X123" s="179" t="str">
        <f>_xlfn.IFNA(IF($C123 &gt; "2023-24", INDEX(PR24_after_overrides!$D$3:$AU$128, MATCH('Stata dataset (nominal)'!$A123, PR24_after_overrides!$A$3:$A$128, 0), MATCH('Stata dataset (nominal)'!X$1, PR24_after_overrides!$D$2:$AU$2, 0)), INDEX('Cyclical_after overrides'!$A$1:$BD$245,MATCH('Stata dataset (nominal)'!$A123,'Cyclical_after overrides'!$A$1:$A$245,0),MATCH('Stata dataset (nominal)'!X$1,'Cyclical_after overrides'!$A$1:$BD$1,0))), "")</f>
        <v/>
      </c>
      <c r="Y123" s="179">
        <f>_xlfn.IFNA(IF($C123 &gt; "2023-24", INDEX(PR24_after_overrides!$D$3:$AU$128, MATCH('Stata dataset (nominal)'!$A123, PR24_after_overrides!$A$3:$A$128, 0), MATCH('Stata dataset (nominal)'!Y$1, PR24_after_overrides!$D$2:$AU$2, 0)), INDEX('Cyclical_after overrides'!$A$1:$BD$245,MATCH('Stata dataset (nominal)'!$A123,'Cyclical_after overrides'!$A$1:$A$245,0),MATCH('Stata dataset (nominal)'!Y$1,'Cyclical_after overrides'!$A$1:$BD$1,0))), "")</f>
        <v>12.903920448498793</v>
      </c>
      <c r="Z123" s="179">
        <f>_xlfn.IFNA(IF($C123 &gt; "2023-24", INDEX(PR24_after_overrides!$D$3:$AU$128, MATCH('Stata dataset (nominal)'!$A123, PR24_after_overrides!$A$3:$A$128, 0), MATCH('Stata dataset (nominal)'!Z$1, PR24_after_overrides!$D$2:$AU$2, 0)), INDEX('Cyclical_after overrides'!$A$1:$BD$245,MATCH('Stata dataset (nominal)'!$A123,'Cyclical_after overrides'!$A$1:$A$245,0),MATCH('Stata dataset (nominal)'!Z$1,'Cyclical_after overrides'!$A$1:$BD$1,0))), "")</f>
        <v>12.903920448498793</v>
      </c>
      <c r="AA123" s="179">
        <f>_xlfn.IFNA(IF($C123 &gt; "2023-24", INDEX(PR24_after_overrides!$D$3:$AU$128, MATCH('Stata dataset (nominal)'!$A123, PR24_after_overrides!$A$3:$A$128, 0), MATCH('Stata dataset (nominal)'!AA$1, PR24_after_overrides!$D$2:$AU$2, 0)), INDEX('Cyclical_after overrides'!$A$1:$BD$245,MATCH('Stata dataset (nominal)'!$A123,'Cyclical_after overrides'!$A$1:$A$245,0),MATCH('Stata dataset (nominal)'!AA$1,'Cyclical_after overrides'!$A$1:$BD$1,0))), "")</f>
        <v>534.70320699650301</v>
      </c>
      <c r="AB123" s="179">
        <f>INDEX(Depreciation!$U$5:$U$318, MATCH('Stata dataset (nominal)'!$A123, Depreciation!$A$5:$A$318, 0))</f>
        <v>2.0979999999999999</v>
      </c>
      <c r="AC123" s="180">
        <f t="shared" si="2"/>
        <v>1.8338444745454543</v>
      </c>
      <c r="AD123" s="72">
        <f>INDEX(Recharges!$V$5:$V$318, MATCH('Stata dataset (nominal)'!$A123, Recharges!$A$5:$A$318, 0))</f>
        <v>1.5109999999999999</v>
      </c>
    </row>
    <row r="124" spans="1:30" x14ac:dyDescent="0.4">
      <c r="A124" s="160" t="str">
        <f t="shared" si="3"/>
        <v>SBB16</v>
      </c>
      <c r="B124" s="160" t="s">
        <v>505</v>
      </c>
      <c r="C124" s="160" t="s">
        <v>247</v>
      </c>
      <c r="D124" s="179">
        <f>_xlfn.IFNA(IF($C124 &gt; "2023-24", INDEX(PR24_after_overrides!$D$3:$AU$128, MATCH('Stata dataset (nominal)'!$A124, PR24_after_overrides!$A$3:$A$128, 0), MATCH('Stata dataset (nominal)'!D$1, PR24_after_overrides!$D$2:$AU$2, 0)), INDEX('Cyclical_after overrides'!$A$1:$BD$245,MATCH('Stata dataset (nominal)'!$A124,'Cyclical_after overrides'!$A$1:$A$245,0),MATCH('Stata dataset (nominal)'!D$1,'Cyclical_after overrides'!$A$1:$BD$1,0))), "")</f>
        <v>1.2283693843594008</v>
      </c>
      <c r="E124" s="179">
        <f>_xlfn.IFNA(IF($C124 &gt; "2023-24", INDEX(PR24_after_overrides!$D$3:$AU$128, MATCH('Stata dataset (nominal)'!$A124, PR24_after_overrides!$A$3:$A$128, 0), MATCH('Stata dataset (nominal)'!E$1, PR24_after_overrides!$D$2:$AU$2, 0)), INDEX('Cyclical_after overrides'!$A$1:$BD$245,MATCH('Stata dataset (nominal)'!$A124,'Cyclical_after overrides'!$A$1:$A$245,0),MATCH('Stata dataset (nominal)'!E$1,'Cyclical_after overrides'!$A$1:$BD$1,0))), "")</f>
        <v>12.369000000000002</v>
      </c>
      <c r="F124" s="179">
        <f>_xlfn.IFNA(IF($C124 &gt; "2023-24", INDEX(PR24_after_overrides!$D$3:$AU$128, MATCH('Stata dataset (nominal)'!$A124, PR24_after_overrides!$A$3:$A$128, 0), MATCH('Stata dataset (nominal)'!F$1, PR24_after_overrides!$D$2:$AU$2, 0)), INDEX('Cyclical_after overrides'!$A$1:$BD$245,MATCH('Stata dataset (nominal)'!$A124,'Cyclical_after overrides'!$A$1:$A$245,0),MATCH('Stata dataset (nominal)'!F$1,'Cyclical_after overrides'!$A$1:$BD$1,0))), "")</f>
        <v>1.68</v>
      </c>
      <c r="G124" s="179">
        <f>_xlfn.IFNA(IF($C124 &gt; "2023-24", INDEX(PR24_after_overrides!$D$3:$AU$128, MATCH('Stata dataset (nominal)'!$A124, PR24_after_overrides!$A$3:$A$128, 0), MATCH('Stata dataset (nominal)'!G$1, PR24_after_overrides!$D$2:$AU$2, 0)), INDEX('Cyclical_after overrides'!$A$1:$BD$245,MATCH('Stata dataset (nominal)'!$A124,'Cyclical_after overrides'!$A$1:$A$245,0),MATCH('Stata dataset (nominal)'!G$1,'Cyclical_after overrides'!$A$1:$BD$1,0))), "")</f>
        <v>16.981000000000002</v>
      </c>
      <c r="H124" s="179">
        <f>_xlfn.IFNA(IF($C124 &gt; "2023-24", INDEX(PR24_after_overrides!$D$3:$AU$128, MATCH('Stata dataset (nominal)'!$A124, PR24_after_overrides!$A$3:$A$128, 0), MATCH('Stata dataset (nominal)'!H$1, PR24_after_overrides!$D$2:$AU$2, 0)), INDEX('Cyclical_after overrides'!$A$1:$BD$245,MATCH('Stata dataset (nominal)'!$A124,'Cyclical_after overrides'!$A$1:$A$245,0),MATCH('Stata dataset (nominal)'!H$1,'Cyclical_after overrides'!$A$1:$BD$1,0))), "")</f>
        <v>1.552</v>
      </c>
      <c r="I124" s="179">
        <f>_xlfn.IFNA(IF($C124 &gt; "2023-24", INDEX(PR24_after_overrides!$D$3:$AU$128, MATCH('Stata dataset (nominal)'!$A124, PR24_after_overrides!$A$3:$A$128, 0), MATCH('Stata dataset (nominal)'!I$1, PR24_after_overrides!$D$2:$AU$2, 0)), INDEX('Cyclical_after overrides'!$A$1:$BD$245,MATCH('Stata dataset (nominal)'!$A124,'Cyclical_after overrides'!$A$1:$A$245,0),MATCH('Stata dataset (nominal)'!I$1,'Cyclical_after overrides'!$A$1:$BD$1,0))), "")</f>
        <v>8.875</v>
      </c>
      <c r="J124" s="179">
        <f>_xlfn.IFNA(IF($C124 &gt; "2023-24", INDEX(PR24_after_overrides!$D$3:$AU$128, MATCH('Stata dataset (nominal)'!$A124, PR24_after_overrides!$A$3:$A$128, 0), MATCH('Stata dataset (nominal)'!J$1, PR24_after_overrides!$D$2:$AU$2, 0)), INDEX('Cyclical_after overrides'!$A$1:$BD$245,MATCH('Stata dataset (nominal)'!$A124,'Cyclical_after overrides'!$A$1:$A$245,0),MATCH('Stata dataset (nominal)'!J$1,'Cyclical_after overrides'!$A$1:$BD$1,0))), "")</f>
        <v>0</v>
      </c>
      <c r="K124" s="179">
        <f>_xlfn.IFNA(IF($C124 &gt; "2023-24", INDEX(PR24_after_overrides!$D$3:$AU$128, MATCH('Stata dataset (nominal)'!$A124, PR24_after_overrides!$A$3:$A$128, 0), MATCH('Stata dataset (nominal)'!K$1, PR24_after_overrides!$D$2:$AU$2, 0)), INDEX('Cyclical_after overrides'!$A$1:$BD$245,MATCH('Stata dataset (nominal)'!$A124,'Cyclical_after overrides'!$A$1:$A$245,0),MATCH('Stata dataset (nominal)'!K$1,'Cyclical_after overrides'!$A$1:$BD$1,0))), "")</f>
        <v>0</v>
      </c>
      <c r="L124" s="179">
        <f>_xlfn.IFNA(IF($C124 &gt; "2023-24", INDEX(PR24_after_overrides!$D$3:$AU$128, MATCH('Stata dataset (nominal)'!$A124, PR24_after_overrides!$A$3:$A$128, 0), MATCH('Stata dataset (nominal)'!L$1, PR24_after_overrides!$D$2:$AU$2, 0)), INDEX('Cyclical_after overrides'!$A$1:$BD$245,MATCH('Stata dataset (nominal)'!$A124,'Cyclical_after overrides'!$A$1:$A$245,0),MATCH('Stata dataset (nominal)'!L$1,'Cyclical_after overrides'!$A$1:$BD$1,0))), "")</f>
        <v>0</v>
      </c>
      <c r="M124" s="179">
        <f>_xlfn.IFNA(IF($C124 &gt; "2023-24", INDEX(PR24_after_overrides!$D$3:$AU$128, MATCH('Stata dataset (nominal)'!$A124, PR24_after_overrides!$A$3:$A$128, 0), MATCH('Stata dataset (nominal)'!M$1, PR24_after_overrides!$D$2:$AU$2, 0)), INDEX('Cyclical_after overrides'!$A$1:$BD$245,MATCH('Stata dataset (nominal)'!$A124,'Cyclical_after overrides'!$A$1:$A$245,0),MATCH('Stata dataset (nominal)'!M$1,'Cyclical_after overrides'!$A$1:$BD$1,0))), "")</f>
        <v>2.6459999999999999</v>
      </c>
      <c r="N124" s="179" t="str">
        <f>_xlfn.IFNA(IF($C124 &gt; "2023-24", INDEX(PR24_after_overrides!$D$3:$AU$128, MATCH('Stata dataset (nominal)'!$A124, PR24_after_overrides!$A$3:$A$128, 0), MATCH('Stata dataset (nominal)'!N$1, PR24_after_overrides!$D$2:$AU$2, 0)), INDEX('Cyclical_after overrides'!$A$1:$BD$245,MATCH('Stata dataset (nominal)'!$A124,'Cyclical_after overrides'!$A$1:$A$245,0),MATCH('Stata dataset (nominal)'!N$1,'Cyclical_after overrides'!$A$1:$BD$1,0))), "")</f>
        <v/>
      </c>
      <c r="O124" s="179">
        <f>_xlfn.IFNA(IF($C124 &gt; "2023-24", INDEX(PR24_after_overrides!$D$3:$AU$128, MATCH('Stata dataset (nominal)'!$A124, PR24_after_overrides!$A$3:$A$128, 0), MATCH('Stata dataset (nominal)'!O$1, PR24_after_overrides!$D$2:$AU$2, 0)), INDEX('Cyclical_after overrides'!$A$1:$BD$245,MATCH('Stata dataset (nominal)'!$A124,'Cyclical_after overrides'!$A$1:$A$245,0),MATCH('Stata dataset (nominal)'!O$1,'Cyclical_after overrides'!$A$1:$BD$1,0))), "")</f>
        <v>349.56700000000001</v>
      </c>
      <c r="P124" s="179">
        <f>_xlfn.IFNA(IF($C124 &gt; "2023-24", INDEX(PR24_after_overrides!$D$3:$AU$128, MATCH('Stata dataset (nominal)'!$A124, PR24_after_overrides!$A$3:$A$128, 0), MATCH('Stata dataset (nominal)'!P$1, PR24_after_overrides!$D$2:$AU$2, 0)), INDEX('Cyclical_after overrides'!$A$1:$BD$245,MATCH('Stata dataset (nominal)'!$A124,'Cyclical_after overrides'!$A$1:$A$245,0),MATCH('Stata dataset (nominal)'!P$1,'Cyclical_after overrides'!$A$1:$BD$1,0))), "")</f>
        <v>2.4750000000000001</v>
      </c>
      <c r="Q124" s="179">
        <f>_xlfn.IFNA(IF($C124 &gt; "2023-24", INDEX(PR24_after_overrides!$D$3:$AU$128, MATCH('Stata dataset (nominal)'!$A124, PR24_after_overrides!$A$3:$A$128, 0), MATCH('Stata dataset (nominal)'!Q$1, PR24_after_overrides!$D$2:$AU$2, 0)), INDEX('Cyclical_after overrides'!$A$1:$BD$245,MATCH('Stata dataset (nominal)'!$A124,'Cyclical_after overrides'!$A$1:$A$245,0),MATCH('Stata dataset (nominal)'!Q$1,'Cyclical_after overrides'!$A$1:$BD$1,0))), "")</f>
        <v>123.40600000000001</v>
      </c>
      <c r="R124" s="179">
        <f>_xlfn.IFNA(IF($C124 &gt; "2023-24", INDEX(PR24_after_overrides!$D$3:$AU$128, MATCH('Stata dataset (nominal)'!$A124, PR24_after_overrides!$A$3:$A$128, 0), MATCH('Stata dataset (nominal)'!R$1, PR24_after_overrides!$D$2:$AU$2, 0)), INDEX('Cyclical_after overrides'!$A$1:$BD$245,MATCH('Stata dataset (nominal)'!$A124,'Cyclical_after overrides'!$A$1:$A$245,0),MATCH('Stata dataset (nominal)'!R$1,'Cyclical_after overrides'!$A$1:$BD$1,0))), "")</f>
        <v>386.80100000000004</v>
      </c>
      <c r="S124" s="179">
        <f>_xlfn.IFNA(IF($C124 &gt; "2023-24", INDEX(PR24_after_overrides!$D$3:$AU$128, MATCH('Stata dataset (nominal)'!$A124, PR24_after_overrides!$A$3:$A$128, 0), MATCH('Stata dataset (nominal)'!S$1, PR24_after_overrides!$D$2:$AU$2, 0)), INDEX('Cyclical_after overrides'!$A$1:$BD$245,MATCH('Stata dataset (nominal)'!$A124,'Cyclical_after overrides'!$A$1:$A$245,0),MATCH('Stata dataset (nominal)'!S$1,'Cyclical_after overrides'!$A$1:$BD$1,0))), "")</f>
        <v>2.3450000000000002</v>
      </c>
      <c r="T124" s="179">
        <f>_xlfn.IFNA(IF($C124 &gt; "2023-24", INDEX(PR24_after_overrides!$D$3:$AU$128, MATCH('Stata dataset (nominal)'!$A124, PR24_after_overrides!$A$3:$A$128, 0), MATCH('Stata dataset (nominal)'!T$1, PR24_after_overrides!$D$2:$AU$2, 0)), INDEX('Cyclical_after overrides'!$A$1:$BD$245,MATCH('Stata dataset (nominal)'!$A124,'Cyclical_after overrides'!$A$1:$A$245,0),MATCH('Stata dataset (nominal)'!T$1,'Cyclical_after overrides'!$A$1:$BD$1,0))), "")</f>
        <v>538.99300000000005</v>
      </c>
      <c r="U124" s="179">
        <f>_xlfn.IFNA(IF($C124 &gt; "2023-24", INDEX(PR24_after_overrides!$D$3:$AU$128, MATCH('Stata dataset (nominal)'!$A124, PR24_after_overrides!$A$3:$A$128, 0), MATCH('Stata dataset (nominal)'!U$1, PR24_after_overrides!$D$2:$AU$2, 0)), INDEX('Cyclical_after overrides'!$A$1:$BD$245,MATCH('Stata dataset (nominal)'!$A124,'Cyclical_after overrides'!$A$1:$A$245,0),MATCH('Stata dataset (nominal)'!U$1,'Cyclical_after overrides'!$A$1:$BD$1,0))), "")</f>
        <v>21.513428821848287</v>
      </c>
      <c r="V124" s="179">
        <f>_xlfn.IFNA(IF($C124 &gt; "2023-24", INDEX(PR24_after_overrides!$D$3:$AU$128, MATCH('Stata dataset (nominal)'!$A124, PR24_after_overrides!$A$3:$A$128, 0), MATCH('Stata dataset (nominal)'!V$1, PR24_after_overrides!$D$2:$AU$2, 0)), INDEX('Cyclical_after overrides'!$A$1:$BD$245,MATCH('Stata dataset (nominal)'!$A124,'Cyclical_after overrides'!$A$1:$A$245,0),MATCH('Stata dataset (nominal)'!V$1,'Cyclical_after overrides'!$A$1:$BD$1,0))), "")</f>
        <v>140.63923570018366</v>
      </c>
      <c r="W124" s="179">
        <f>_xlfn.IFNA(IF($C124 &gt; "2023-24", INDEX(PR24_after_overrides!$D$3:$AU$128, MATCH('Stata dataset (nominal)'!$A124, PR24_after_overrides!$A$3:$A$128, 0), MATCH('Stata dataset (nominal)'!W$1, PR24_after_overrides!$D$2:$AU$2, 0)), INDEX('Cyclical_after overrides'!$A$1:$BD$245,MATCH('Stata dataset (nominal)'!$A124,'Cyclical_after overrides'!$A$1:$A$245,0),MATCH('Stata dataset (nominal)'!W$1,'Cyclical_after overrides'!$A$1:$BD$1,0))), "")</f>
        <v>1.6830164360821176</v>
      </c>
      <c r="X124" s="179" t="str">
        <f>_xlfn.IFNA(IF($C124 &gt; "2023-24", INDEX(PR24_after_overrides!$D$3:$AU$128, MATCH('Stata dataset (nominal)'!$A124, PR24_after_overrides!$A$3:$A$128, 0), MATCH('Stata dataset (nominal)'!X$1, PR24_after_overrides!$D$2:$AU$2, 0)), INDEX('Cyclical_after overrides'!$A$1:$BD$245,MATCH('Stata dataset (nominal)'!$A124,'Cyclical_after overrides'!$A$1:$A$245,0),MATCH('Stata dataset (nominal)'!X$1,'Cyclical_after overrides'!$A$1:$BD$1,0))), "")</f>
        <v/>
      </c>
      <c r="Y124" s="179">
        <f>_xlfn.IFNA(IF($C124 &gt; "2023-24", INDEX(PR24_after_overrides!$D$3:$AU$128, MATCH('Stata dataset (nominal)'!$A124, PR24_after_overrides!$A$3:$A$128, 0), MATCH('Stata dataset (nominal)'!Y$1, PR24_after_overrides!$D$2:$AU$2, 0)), INDEX('Cyclical_after overrides'!$A$1:$BD$245,MATCH('Stata dataset (nominal)'!$A124,'Cyclical_after overrides'!$A$1:$A$245,0),MATCH('Stata dataset (nominal)'!Y$1,'Cyclical_after overrides'!$A$1:$BD$1,0))), "")</f>
        <v>12.903120553429344</v>
      </c>
      <c r="Z124" s="179">
        <f>_xlfn.IFNA(IF($C124 &gt; "2023-24", INDEX(PR24_after_overrides!$D$3:$AU$128, MATCH('Stata dataset (nominal)'!$A124, PR24_after_overrides!$A$3:$A$128, 0), MATCH('Stata dataset (nominal)'!Z$1, PR24_after_overrides!$D$2:$AU$2, 0)), INDEX('Cyclical_after overrides'!$A$1:$BD$245,MATCH('Stata dataset (nominal)'!$A124,'Cyclical_after overrides'!$A$1:$A$245,0),MATCH('Stata dataset (nominal)'!Z$1,'Cyclical_after overrides'!$A$1:$BD$1,0))), "")</f>
        <v>12.903120553429344</v>
      </c>
      <c r="AA124" s="179">
        <f>_xlfn.IFNA(IF($C124 &gt; "2023-24", INDEX(PR24_after_overrides!$D$3:$AU$128, MATCH('Stata dataset (nominal)'!$A124, PR24_after_overrides!$A$3:$A$128, 0), MATCH('Stata dataset (nominal)'!AA$1, PR24_after_overrides!$D$2:$AU$2, 0)), INDEX('Cyclical_after overrides'!$A$1:$BD$245,MATCH('Stata dataset (nominal)'!$A124,'Cyclical_after overrides'!$A$1:$A$245,0),MATCH('Stata dataset (nominal)'!AA$1,'Cyclical_after overrides'!$A$1:$BD$1,0))), "")</f>
        <v>486.57058255631193</v>
      </c>
      <c r="AB124" s="179">
        <f>INDEX(Depreciation!$U$5:$U$318, MATCH('Stata dataset (nominal)'!$A124, Depreciation!$A$5:$A$318, 0))</f>
        <v>1.748</v>
      </c>
      <c r="AC124" s="180">
        <f t="shared" si="2"/>
        <v>1.8338444745454543</v>
      </c>
      <c r="AD124" s="72">
        <f>INDEX(Recharges!$V$5:$V$318, MATCH('Stata dataset (nominal)'!$A124, Recharges!$A$5:$A$318, 0))</f>
        <v>1.635</v>
      </c>
    </row>
    <row r="125" spans="1:30" x14ac:dyDescent="0.4">
      <c r="A125" s="160" t="str">
        <f t="shared" si="3"/>
        <v>SBB17</v>
      </c>
      <c r="B125" s="160" t="s">
        <v>505</v>
      </c>
      <c r="C125" s="160" t="s">
        <v>249</v>
      </c>
      <c r="D125" s="179">
        <f>_xlfn.IFNA(IF($C125 &gt; "2023-24", INDEX(PR24_after_overrides!$D$3:$AU$128, MATCH('Stata dataset (nominal)'!$A125, PR24_after_overrides!$A$3:$A$128, 0), MATCH('Stata dataset (nominal)'!D$1, PR24_after_overrides!$D$2:$AU$2, 0)), INDEX('Cyclical_after overrides'!$A$1:$BD$245,MATCH('Stata dataset (nominal)'!$A125,'Cyclical_after overrides'!$A$1:$A$245,0),MATCH('Stata dataset (nominal)'!D$1,'Cyclical_after overrides'!$A$1:$BD$1,0))), "")</f>
        <v>1.2117357406647515</v>
      </c>
      <c r="E125" s="179">
        <f>_xlfn.IFNA(IF($C125 &gt; "2023-24", INDEX(PR24_after_overrides!$D$3:$AU$128, MATCH('Stata dataset (nominal)'!$A125, PR24_after_overrides!$A$3:$A$128, 0), MATCH('Stata dataset (nominal)'!E$1, PR24_after_overrides!$D$2:$AU$2, 0)), INDEX('Cyclical_after overrides'!$A$1:$BD$245,MATCH('Stata dataset (nominal)'!$A125,'Cyclical_after overrides'!$A$1:$A$245,0),MATCH('Stata dataset (nominal)'!E$1,'Cyclical_after overrides'!$A$1:$BD$1,0))), "")</f>
        <v>11.766999999999999</v>
      </c>
      <c r="F125" s="179">
        <f>_xlfn.IFNA(IF($C125 &gt; "2023-24", INDEX(PR24_after_overrides!$D$3:$AU$128, MATCH('Stata dataset (nominal)'!$A125, PR24_after_overrides!$A$3:$A$128, 0), MATCH('Stata dataset (nominal)'!F$1, PR24_after_overrides!$D$2:$AU$2, 0)), INDEX('Cyclical_after overrides'!$A$1:$BD$245,MATCH('Stata dataset (nominal)'!$A125,'Cyclical_after overrides'!$A$1:$A$245,0),MATCH('Stata dataset (nominal)'!F$1,'Cyclical_after overrides'!$A$1:$BD$1,0))), "")</f>
        <v>2.0989999999999998</v>
      </c>
      <c r="G125" s="179">
        <f>_xlfn.IFNA(IF($C125 &gt; "2023-24", INDEX(PR24_after_overrides!$D$3:$AU$128, MATCH('Stata dataset (nominal)'!$A125, PR24_after_overrides!$A$3:$A$128, 0), MATCH('Stata dataset (nominal)'!G$1, PR24_after_overrides!$D$2:$AU$2, 0)), INDEX('Cyclical_after overrides'!$A$1:$BD$245,MATCH('Stata dataset (nominal)'!$A125,'Cyclical_after overrides'!$A$1:$A$245,0),MATCH('Stata dataset (nominal)'!G$1,'Cyclical_after overrides'!$A$1:$BD$1,0))), "")</f>
        <v>15.224999999999998</v>
      </c>
      <c r="H125" s="179">
        <f>_xlfn.IFNA(IF($C125 &gt; "2023-24", INDEX(PR24_after_overrides!$D$3:$AU$128, MATCH('Stata dataset (nominal)'!$A125, PR24_after_overrides!$A$3:$A$128, 0), MATCH('Stata dataset (nominal)'!H$1, PR24_after_overrides!$D$2:$AU$2, 0)), INDEX('Cyclical_after overrides'!$A$1:$BD$245,MATCH('Stata dataset (nominal)'!$A125,'Cyclical_after overrides'!$A$1:$A$245,0),MATCH('Stata dataset (nominal)'!H$1,'Cyclical_after overrides'!$A$1:$BD$1,0))), "")</f>
        <v>1.4670000000000001</v>
      </c>
      <c r="I125" s="179">
        <f>_xlfn.IFNA(IF($C125 &gt; "2023-24", INDEX(PR24_after_overrides!$D$3:$AU$128, MATCH('Stata dataset (nominal)'!$A125, PR24_after_overrides!$A$3:$A$128, 0), MATCH('Stata dataset (nominal)'!I$1, PR24_after_overrides!$D$2:$AU$2, 0)), INDEX('Cyclical_after overrides'!$A$1:$BD$245,MATCH('Stata dataset (nominal)'!$A125,'Cyclical_after overrides'!$A$1:$A$245,0),MATCH('Stata dataset (nominal)'!I$1,'Cyclical_after overrides'!$A$1:$BD$1,0))), "")</f>
        <v>7.726</v>
      </c>
      <c r="J125" s="179">
        <f>_xlfn.IFNA(IF($C125 &gt; "2023-24", INDEX(PR24_after_overrides!$D$3:$AU$128, MATCH('Stata dataset (nominal)'!$A125, PR24_after_overrides!$A$3:$A$128, 0), MATCH('Stata dataset (nominal)'!J$1, PR24_after_overrides!$D$2:$AU$2, 0)), INDEX('Cyclical_after overrides'!$A$1:$BD$245,MATCH('Stata dataset (nominal)'!$A125,'Cyclical_after overrides'!$A$1:$A$245,0),MATCH('Stata dataset (nominal)'!J$1,'Cyclical_after overrides'!$A$1:$BD$1,0))), "")</f>
        <v>0</v>
      </c>
      <c r="K125" s="179">
        <f>_xlfn.IFNA(IF($C125 &gt; "2023-24", INDEX(PR24_after_overrides!$D$3:$AU$128, MATCH('Stata dataset (nominal)'!$A125, PR24_after_overrides!$A$3:$A$128, 0), MATCH('Stata dataset (nominal)'!K$1, PR24_after_overrides!$D$2:$AU$2, 0)), INDEX('Cyclical_after overrides'!$A$1:$BD$245,MATCH('Stata dataset (nominal)'!$A125,'Cyclical_after overrides'!$A$1:$A$245,0),MATCH('Stata dataset (nominal)'!K$1,'Cyclical_after overrides'!$A$1:$BD$1,0))), "")</f>
        <v>0</v>
      </c>
      <c r="L125" s="179">
        <f>_xlfn.IFNA(IF($C125 &gt; "2023-24", INDEX(PR24_after_overrides!$D$3:$AU$128, MATCH('Stata dataset (nominal)'!$A125, PR24_after_overrides!$A$3:$A$128, 0), MATCH('Stata dataset (nominal)'!L$1, PR24_after_overrides!$D$2:$AU$2, 0)), INDEX('Cyclical_after overrides'!$A$1:$BD$245,MATCH('Stata dataset (nominal)'!$A125,'Cyclical_after overrides'!$A$1:$A$245,0),MATCH('Stata dataset (nominal)'!L$1,'Cyclical_after overrides'!$A$1:$BD$1,0))), "")</f>
        <v>0</v>
      </c>
      <c r="M125" s="179">
        <f>_xlfn.IFNA(IF($C125 &gt; "2023-24", INDEX(PR24_after_overrides!$D$3:$AU$128, MATCH('Stata dataset (nominal)'!$A125, PR24_after_overrides!$A$3:$A$128, 0), MATCH('Stata dataset (nominal)'!M$1, PR24_after_overrides!$D$2:$AU$2, 0)), INDEX('Cyclical_after overrides'!$A$1:$BD$245,MATCH('Stata dataset (nominal)'!$A125,'Cyclical_after overrides'!$A$1:$A$245,0),MATCH('Stata dataset (nominal)'!M$1,'Cyclical_after overrides'!$A$1:$BD$1,0))), "")</f>
        <v>1.244</v>
      </c>
      <c r="N125" s="179" t="str">
        <f>_xlfn.IFNA(IF($C125 &gt; "2023-24", INDEX(PR24_after_overrides!$D$3:$AU$128, MATCH('Stata dataset (nominal)'!$A125, PR24_after_overrides!$A$3:$A$128, 0), MATCH('Stata dataset (nominal)'!N$1, PR24_after_overrides!$D$2:$AU$2, 0)), INDEX('Cyclical_after overrides'!$A$1:$BD$245,MATCH('Stata dataset (nominal)'!$A125,'Cyclical_after overrides'!$A$1:$A$245,0),MATCH('Stata dataset (nominal)'!N$1,'Cyclical_after overrides'!$A$1:$BD$1,0))), "")</f>
        <v/>
      </c>
      <c r="O125" s="179">
        <f>_xlfn.IFNA(IF($C125 &gt; "2023-24", INDEX(PR24_after_overrides!$D$3:$AU$128, MATCH('Stata dataset (nominal)'!$A125, PR24_after_overrides!$A$3:$A$128, 0), MATCH('Stata dataset (nominal)'!O$1, PR24_after_overrides!$D$2:$AU$2, 0)), INDEX('Cyclical_after overrides'!$A$1:$BD$245,MATCH('Stata dataset (nominal)'!$A125,'Cyclical_after overrides'!$A$1:$A$245,0),MATCH('Stata dataset (nominal)'!O$1,'Cyclical_after overrides'!$A$1:$BD$1,0))), "")</f>
        <v>336.26099999999997</v>
      </c>
      <c r="P125" s="179">
        <f>_xlfn.IFNA(IF($C125 &gt; "2023-24", INDEX(PR24_after_overrides!$D$3:$AU$128, MATCH('Stata dataset (nominal)'!$A125, PR24_after_overrides!$A$3:$A$128, 0), MATCH('Stata dataset (nominal)'!P$1, PR24_after_overrides!$D$2:$AU$2, 0)), INDEX('Cyclical_after overrides'!$A$1:$BD$245,MATCH('Stata dataset (nominal)'!$A125,'Cyclical_after overrides'!$A$1:$A$245,0),MATCH('Stata dataset (nominal)'!P$1,'Cyclical_after overrides'!$A$1:$BD$1,0))), "")</f>
        <v>2.2930000000000001</v>
      </c>
      <c r="Q125" s="179">
        <f>_xlfn.IFNA(IF($C125 &gt; "2023-24", INDEX(PR24_after_overrides!$D$3:$AU$128, MATCH('Stata dataset (nominal)'!$A125, PR24_after_overrides!$A$3:$A$128, 0), MATCH('Stata dataset (nominal)'!Q$1, PR24_after_overrides!$D$2:$AU$2, 0)), INDEX('Cyclical_after overrides'!$A$1:$BD$245,MATCH('Stata dataset (nominal)'!$A125,'Cyclical_after overrides'!$A$1:$A$245,0),MATCH('Stata dataset (nominal)'!Q$1,'Cyclical_after overrides'!$A$1:$BD$1,0))), "")</f>
        <v>109.84699999999999</v>
      </c>
      <c r="R125" s="179">
        <f>_xlfn.IFNA(IF($C125 &gt; "2023-24", INDEX(PR24_after_overrides!$D$3:$AU$128, MATCH('Stata dataset (nominal)'!$A125, PR24_after_overrides!$A$3:$A$128, 0), MATCH('Stata dataset (nominal)'!R$1, PR24_after_overrides!$D$2:$AU$2, 0)), INDEX('Cyclical_after overrides'!$A$1:$BD$245,MATCH('Stata dataset (nominal)'!$A125,'Cyclical_after overrides'!$A$1:$A$245,0),MATCH('Stata dataset (nominal)'!R$1,'Cyclical_after overrides'!$A$1:$BD$1,0))), "")</f>
        <v>408.09500000000003</v>
      </c>
      <c r="S125" s="179">
        <f>_xlfn.IFNA(IF($C125 &gt; "2023-24", INDEX(PR24_after_overrides!$D$3:$AU$128, MATCH('Stata dataset (nominal)'!$A125, PR24_after_overrides!$A$3:$A$128, 0), MATCH('Stata dataset (nominal)'!S$1, PR24_after_overrides!$D$2:$AU$2, 0)), INDEX('Cyclical_after overrides'!$A$1:$BD$245,MATCH('Stata dataset (nominal)'!$A125,'Cyclical_after overrides'!$A$1:$A$245,0),MATCH('Stata dataset (nominal)'!S$1,'Cyclical_after overrides'!$A$1:$BD$1,0))), "")</f>
        <v>2.4470000000000001</v>
      </c>
      <c r="T125" s="179">
        <f>_xlfn.IFNA(IF($C125 &gt; "2023-24", INDEX(PR24_after_overrides!$D$3:$AU$128, MATCH('Stata dataset (nominal)'!$A125, PR24_after_overrides!$A$3:$A$128, 0), MATCH('Stata dataset (nominal)'!T$1, PR24_after_overrides!$D$2:$AU$2, 0)), INDEX('Cyclical_after overrides'!$A$1:$BD$245,MATCH('Stata dataset (nominal)'!$A125,'Cyclical_after overrides'!$A$1:$A$245,0),MATCH('Stata dataset (nominal)'!T$1,'Cyclical_after overrides'!$A$1:$BD$1,0))), "")</f>
        <v>565.02599999999995</v>
      </c>
      <c r="U125" s="179">
        <f>_xlfn.IFNA(IF($C125 &gt; "2023-24", INDEX(PR24_after_overrides!$D$3:$AU$128, MATCH('Stata dataset (nominal)'!$A125, PR24_after_overrides!$A$3:$A$128, 0), MATCH('Stata dataset (nominal)'!U$1, PR24_after_overrides!$D$2:$AU$2, 0)), INDEX('Cyclical_after overrides'!$A$1:$BD$245,MATCH('Stata dataset (nominal)'!$A125,'Cyclical_after overrides'!$A$1:$A$245,0),MATCH('Stata dataset (nominal)'!U$1,'Cyclical_after overrides'!$A$1:$BD$1,0))), "")</f>
        <v>20.897452784653613</v>
      </c>
      <c r="V125" s="179">
        <f>_xlfn.IFNA(IF($C125 &gt; "2023-24", INDEX(PR24_after_overrides!$D$3:$AU$128, MATCH('Stata dataset (nominal)'!$A125, PR24_after_overrides!$A$3:$A$128, 0), MATCH('Stata dataset (nominal)'!V$1, PR24_after_overrides!$D$2:$AU$2, 0)), INDEX('Cyclical_after overrides'!$A$1:$BD$245,MATCH('Stata dataset (nominal)'!$A125,'Cyclical_after overrides'!$A$1:$A$245,0),MATCH('Stata dataset (nominal)'!V$1,'Cyclical_after overrides'!$A$1:$BD$1,0))), "")</f>
        <v>141.37939993057716</v>
      </c>
      <c r="W125" s="179">
        <f>_xlfn.IFNA(IF($C125 &gt; "2023-24", INDEX(PR24_after_overrides!$D$3:$AU$128, MATCH('Stata dataset (nominal)'!$A125, PR24_after_overrides!$A$3:$A$128, 0), MATCH('Stata dataset (nominal)'!W$1, PR24_after_overrides!$D$2:$AU$2, 0)), INDEX('Cyclical_after overrides'!$A$1:$BD$245,MATCH('Stata dataset (nominal)'!$A125,'Cyclical_after overrides'!$A$1:$A$245,0),MATCH('Stata dataset (nominal)'!W$1,'Cyclical_after overrides'!$A$1:$BD$1,0))), "")</f>
        <v>1.5129984300305834</v>
      </c>
      <c r="X125" s="179" t="str">
        <f>_xlfn.IFNA(IF($C125 &gt; "2023-24", INDEX(PR24_after_overrides!$D$3:$AU$128, MATCH('Stata dataset (nominal)'!$A125, PR24_after_overrides!$A$3:$A$128, 0), MATCH('Stata dataset (nominal)'!X$1, PR24_after_overrides!$D$2:$AU$2, 0)), INDEX('Cyclical_after overrides'!$A$1:$BD$245,MATCH('Stata dataset (nominal)'!$A125,'Cyclical_after overrides'!$A$1:$A$245,0),MATCH('Stata dataset (nominal)'!X$1,'Cyclical_after overrides'!$A$1:$BD$1,0))), "")</f>
        <v/>
      </c>
      <c r="Y125" s="179">
        <f>_xlfn.IFNA(IF($C125 &gt; "2023-24", INDEX(PR24_after_overrides!$D$3:$AU$128, MATCH('Stata dataset (nominal)'!$A125, PR24_after_overrides!$A$3:$A$128, 0), MATCH('Stata dataset (nominal)'!Y$1, PR24_after_overrides!$D$2:$AU$2, 0)), INDEX('Cyclical_after overrides'!$A$1:$BD$245,MATCH('Stata dataset (nominal)'!$A125,'Cyclical_after overrides'!$A$1:$A$245,0),MATCH('Stata dataset (nominal)'!Y$1,'Cyclical_after overrides'!$A$1:$BD$1,0))), "")</f>
        <v>12.901802302905557</v>
      </c>
      <c r="Z125" s="179">
        <f>_xlfn.IFNA(IF($C125 &gt; "2023-24", INDEX(PR24_after_overrides!$D$3:$AU$128, MATCH('Stata dataset (nominal)'!$A125, PR24_after_overrides!$A$3:$A$128, 0), MATCH('Stata dataset (nominal)'!Z$1, PR24_after_overrides!$D$2:$AU$2, 0)), INDEX('Cyclical_after overrides'!$A$1:$BD$245,MATCH('Stata dataset (nominal)'!$A125,'Cyclical_after overrides'!$A$1:$A$245,0),MATCH('Stata dataset (nominal)'!Z$1,'Cyclical_after overrides'!$A$1:$BD$1,0))), "")</f>
        <v>12.558788234746384</v>
      </c>
      <c r="AA125" s="179">
        <f>_xlfn.IFNA(IF($C125 &gt; "2023-24", INDEX(PR24_after_overrides!$D$3:$AU$128, MATCH('Stata dataset (nominal)'!$A125, PR24_after_overrides!$A$3:$A$128, 0), MATCH('Stata dataset (nominal)'!AA$1, PR24_after_overrides!$D$2:$AU$2, 0)), INDEX('Cyclical_after overrides'!$A$1:$BD$245,MATCH('Stata dataset (nominal)'!$A125,'Cyclical_after overrides'!$A$1:$A$245,0),MATCH('Stata dataset (nominal)'!AA$1,'Cyclical_after overrides'!$A$1:$BD$1,0))), "")</f>
        <v>496.41</v>
      </c>
      <c r="AB125" s="179">
        <f>INDEX(Depreciation!$U$5:$U$318, MATCH('Stata dataset (nominal)'!$A125, Depreciation!$A$5:$A$318, 0))</f>
        <v>2.0649999999999999</v>
      </c>
      <c r="AC125" s="180">
        <f t="shared" si="2"/>
        <v>1.8338444745454543</v>
      </c>
      <c r="AD125" s="72">
        <f>INDEX(Recharges!$V$5:$V$318, MATCH('Stata dataset (nominal)'!$A125, Recharges!$A$5:$A$318, 0))</f>
        <v>1.7256250227292758</v>
      </c>
    </row>
    <row r="126" spans="1:30" x14ac:dyDescent="0.4">
      <c r="A126" s="160" t="str">
        <f t="shared" si="3"/>
        <v>SBB18</v>
      </c>
      <c r="B126" s="160" t="s">
        <v>505</v>
      </c>
      <c r="C126" s="160" t="s">
        <v>251</v>
      </c>
      <c r="D126" s="179">
        <f>_xlfn.IFNA(IF($C126 &gt; "2023-24", INDEX(PR24_after_overrides!$D$3:$AU$128, MATCH('Stata dataset (nominal)'!$A126, PR24_after_overrides!$A$3:$A$128, 0), MATCH('Stata dataset (nominal)'!D$1, PR24_after_overrides!$D$2:$AU$2, 0)), INDEX('Cyclical_after overrides'!$A$1:$BD$245,MATCH('Stata dataset (nominal)'!$A126,'Cyclical_after overrides'!$A$1:$A$245,0),MATCH('Stata dataset (nominal)'!D$1,'Cyclical_after overrides'!$A$1:$BD$1,0))), "")</f>
        <v>1.1806332960179113</v>
      </c>
      <c r="E126" s="179">
        <f>_xlfn.IFNA(IF($C126 &gt; "2023-24", INDEX(PR24_after_overrides!$D$3:$AU$128, MATCH('Stata dataset (nominal)'!$A126, PR24_after_overrides!$A$3:$A$128, 0), MATCH('Stata dataset (nominal)'!E$1, PR24_after_overrides!$D$2:$AU$2, 0)), INDEX('Cyclical_after overrides'!$A$1:$BD$245,MATCH('Stata dataset (nominal)'!$A126,'Cyclical_after overrides'!$A$1:$A$245,0),MATCH('Stata dataset (nominal)'!E$1,'Cyclical_after overrides'!$A$1:$BD$1,0))), "")</f>
        <v>12.321</v>
      </c>
      <c r="F126" s="179">
        <f>_xlfn.IFNA(IF($C126 &gt; "2023-24", INDEX(PR24_after_overrides!$D$3:$AU$128, MATCH('Stata dataset (nominal)'!$A126, PR24_after_overrides!$A$3:$A$128, 0), MATCH('Stata dataset (nominal)'!F$1, PR24_after_overrides!$D$2:$AU$2, 0)), INDEX('Cyclical_after overrides'!$A$1:$BD$245,MATCH('Stata dataset (nominal)'!$A126,'Cyclical_after overrides'!$A$1:$A$245,0),MATCH('Stata dataset (nominal)'!F$1,'Cyclical_after overrides'!$A$1:$BD$1,0))), "")</f>
        <v>2.8239999999999998</v>
      </c>
      <c r="G126" s="179">
        <f>_xlfn.IFNA(IF($C126 &gt; "2023-24", INDEX(PR24_after_overrides!$D$3:$AU$128, MATCH('Stata dataset (nominal)'!$A126, PR24_after_overrides!$A$3:$A$128, 0), MATCH('Stata dataset (nominal)'!G$1, PR24_after_overrides!$D$2:$AU$2, 0)), INDEX('Cyclical_after overrides'!$A$1:$BD$245,MATCH('Stata dataset (nominal)'!$A126,'Cyclical_after overrides'!$A$1:$A$245,0),MATCH('Stata dataset (nominal)'!G$1,'Cyclical_after overrides'!$A$1:$BD$1,0))), "")</f>
        <v>14.238</v>
      </c>
      <c r="H126" s="179">
        <f>_xlfn.IFNA(IF($C126 &gt; "2023-24", INDEX(PR24_after_overrides!$D$3:$AU$128, MATCH('Stata dataset (nominal)'!$A126, PR24_after_overrides!$A$3:$A$128, 0), MATCH('Stata dataset (nominal)'!H$1, PR24_after_overrides!$D$2:$AU$2, 0)), INDEX('Cyclical_after overrides'!$A$1:$BD$245,MATCH('Stata dataset (nominal)'!$A126,'Cyclical_after overrides'!$A$1:$A$245,0),MATCH('Stata dataset (nominal)'!H$1,'Cyclical_after overrides'!$A$1:$BD$1,0))), "")</f>
        <v>1.641</v>
      </c>
      <c r="I126" s="179">
        <f>_xlfn.IFNA(IF($C126 &gt; "2023-24", INDEX(PR24_after_overrides!$D$3:$AU$128, MATCH('Stata dataset (nominal)'!$A126, PR24_after_overrides!$A$3:$A$128, 0), MATCH('Stata dataset (nominal)'!I$1, PR24_after_overrides!$D$2:$AU$2, 0)), INDEX('Cyclical_after overrides'!$A$1:$BD$245,MATCH('Stata dataset (nominal)'!$A126,'Cyclical_after overrides'!$A$1:$A$245,0),MATCH('Stata dataset (nominal)'!I$1,'Cyclical_after overrides'!$A$1:$BD$1,0))), "")</f>
        <v>7.1639999999999997</v>
      </c>
      <c r="J126" s="179">
        <f>_xlfn.IFNA(IF($C126 &gt; "2023-24", INDEX(PR24_after_overrides!$D$3:$AU$128, MATCH('Stata dataset (nominal)'!$A126, PR24_after_overrides!$A$3:$A$128, 0), MATCH('Stata dataset (nominal)'!J$1, PR24_after_overrides!$D$2:$AU$2, 0)), INDEX('Cyclical_after overrides'!$A$1:$BD$245,MATCH('Stata dataset (nominal)'!$A126,'Cyclical_after overrides'!$A$1:$A$245,0),MATCH('Stata dataset (nominal)'!J$1,'Cyclical_after overrides'!$A$1:$BD$1,0))), "")</f>
        <v>0</v>
      </c>
      <c r="K126" s="179">
        <f>_xlfn.IFNA(IF($C126 &gt; "2023-24", INDEX(PR24_after_overrides!$D$3:$AU$128, MATCH('Stata dataset (nominal)'!$A126, PR24_after_overrides!$A$3:$A$128, 0), MATCH('Stata dataset (nominal)'!K$1, PR24_after_overrides!$D$2:$AU$2, 0)), INDEX('Cyclical_after overrides'!$A$1:$BD$245,MATCH('Stata dataset (nominal)'!$A126,'Cyclical_after overrides'!$A$1:$A$245,0),MATCH('Stata dataset (nominal)'!K$1,'Cyclical_after overrides'!$A$1:$BD$1,0))), "")</f>
        <v>0</v>
      </c>
      <c r="L126" s="179">
        <f>_xlfn.IFNA(IF($C126 &gt; "2023-24", INDEX(PR24_after_overrides!$D$3:$AU$128, MATCH('Stata dataset (nominal)'!$A126, PR24_after_overrides!$A$3:$A$128, 0), MATCH('Stata dataset (nominal)'!L$1, PR24_after_overrides!$D$2:$AU$2, 0)), INDEX('Cyclical_after overrides'!$A$1:$BD$245,MATCH('Stata dataset (nominal)'!$A126,'Cyclical_after overrides'!$A$1:$A$245,0),MATCH('Stata dataset (nominal)'!L$1,'Cyclical_after overrides'!$A$1:$BD$1,0))), "")</f>
        <v>0</v>
      </c>
      <c r="M126" s="179">
        <f>_xlfn.IFNA(IF($C126 &gt; "2023-24", INDEX(PR24_after_overrides!$D$3:$AU$128, MATCH('Stata dataset (nominal)'!$A126, PR24_after_overrides!$A$3:$A$128, 0), MATCH('Stata dataset (nominal)'!M$1, PR24_after_overrides!$D$2:$AU$2, 0)), INDEX('Cyclical_after overrides'!$A$1:$BD$245,MATCH('Stata dataset (nominal)'!$A126,'Cyclical_after overrides'!$A$1:$A$245,0),MATCH('Stata dataset (nominal)'!M$1,'Cyclical_after overrides'!$A$1:$BD$1,0))), "")</f>
        <v>1.587</v>
      </c>
      <c r="N126" s="179" t="str">
        <f>_xlfn.IFNA(IF($C126 &gt; "2023-24", INDEX(PR24_after_overrides!$D$3:$AU$128, MATCH('Stata dataset (nominal)'!$A126, PR24_after_overrides!$A$3:$A$128, 0), MATCH('Stata dataset (nominal)'!N$1, PR24_after_overrides!$D$2:$AU$2, 0)), INDEX('Cyclical_after overrides'!$A$1:$BD$245,MATCH('Stata dataset (nominal)'!$A126,'Cyclical_after overrides'!$A$1:$A$245,0),MATCH('Stata dataset (nominal)'!N$1,'Cyclical_after overrides'!$A$1:$BD$1,0))), "")</f>
        <v/>
      </c>
      <c r="O126" s="179">
        <f>_xlfn.IFNA(IF($C126 &gt; "2023-24", INDEX(PR24_after_overrides!$D$3:$AU$128, MATCH('Stata dataset (nominal)'!$A126, PR24_after_overrides!$A$3:$A$128, 0), MATCH('Stata dataset (nominal)'!O$1, PR24_after_overrides!$D$2:$AU$2, 0)), INDEX('Cyclical_after overrides'!$A$1:$BD$245,MATCH('Stata dataset (nominal)'!$A126,'Cyclical_after overrides'!$A$1:$A$245,0),MATCH('Stata dataset (nominal)'!O$1,'Cyclical_after overrides'!$A$1:$BD$1,0))), "")</f>
        <v>327.56100000000004</v>
      </c>
      <c r="P126" s="179">
        <f>_xlfn.IFNA(IF($C126 &gt; "2023-24", INDEX(PR24_after_overrides!$D$3:$AU$128, MATCH('Stata dataset (nominal)'!$A126, PR24_after_overrides!$A$3:$A$128, 0), MATCH('Stata dataset (nominal)'!P$1, PR24_after_overrides!$D$2:$AU$2, 0)), INDEX('Cyclical_after overrides'!$A$1:$BD$245,MATCH('Stata dataset (nominal)'!$A126,'Cyclical_after overrides'!$A$1:$A$245,0),MATCH('Stata dataset (nominal)'!P$1,'Cyclical_after overrides'!$A$1:$BD$1,0))), "")</f>
        <v>2.3039999999999998</v>
      </c>
      <c r="Q126" s="179">
        <f>_xlfn.IFNA(IF($C126 &gt; "2023-24", INDEX(PR24_after_overrides!$D$3:$AU$128, MATCH('Stata dataset (nominal)'!$A126, PR24_after_overrides!$A$3:$A$128, 0), MATCH('Stata dataset (nominal)'!Q$1, PR24_after_overrides!$D$2:$AU$2, 0)), INDEX('Cyclical_after overrides'!$A$1:$BD$245,MATCH('Stata dataset (nominal)'!$A126,'Cyclical_after overrides'!$A$1:$A$245,0),MATCH('Stata dataset (nominal)'!Q$1,'Cyclical_after overrides'!$A$1:$BD$1,0))), "")</f>
        <v>109.47499999999999</v>
      </c>
      <c r="R126" s="179">
        <f>_xlfn.IFNA(IF($C126 &gt; "2023-24", INDEX(PR24_after_overrides!$D$3:$AU$128, MATCH('Stata dataset (nominal)'!$A126, PR24_after_overrides!$A$3:$A$128, 0), MATCH('Stata dataset (nominal)'!R$1, PR24_after_overrides!$D$2:$AU$2, 0)), INDEX('Cyclical_after overrides'!$A$1:$BD$245,MATCH('Stata dataset (nominal)'!$A126,'Cyclical_after overrides'!$A$1:$A$245,0),MATCH('Stata dataset (nominal)'!R$1,'Cyclical_after overrides'!$A$1:$BD$1,0))), "")</f>
        <v>422.51</v>
      </c>
      <c r="S126" s="179">
        <f>_xlfn.IFNA(IF($C126 &gt; "2023-24", INDEX(PR24_after_overrides!$D$3:$AU$128, MATCH('Stata dataset (nominal)'!$A126, PR24_after_overrides!$A$3:$A$128, 0), MATCH('Stata dataset (nominal)'!S$1, PR24_after_overrides!$D$2:$AU$2, 0)), INDEX('Cyclical_after overrides'!$A$1:$BD$245,MATCH('Stata dataset (nominal)'!$A126,'Cyclical_after overrides'!$A$1:$A$245,0),MATCH('Stata dataset (nominal)'!S$1,'Cyclical_after overrides'!$A$1:$BD$1,0))), "")</f>
        <v>2.57</v>
      </c>
      <c r="T126" s="179">
        <f>_xlfn.IFNA(IF($C126 &gt; "2023-24", INDEX(PR24_after_overrides!$D$3:$AU$128, MATCH('Stata dataset (nominal)'!$A126, PR24_after_overrides!$A$3:$A$128, 0), MATCH('Stata dataset (nominal)'!T$1, PR24_after_overrides!$D$2:$AU$2, 0)), INDEX('Cyclical_after overrides'!$A$1:$BD$245,MATCH('Stata dataset (nominal)'!$A126,'Cyclical_after overrides'!$A$1:$A$245,0),MATCH('Stata dataset (nominal)'!T$1,'Cyclical_after overrides'!$A$1:$BD$1,0))), "")</f>
        <v>578.15599999999995</v>
      </c>
      <c r="U126" s="179">
        <f>_xlfn.IFNA(IF($C126 &gt; "2023-24", INDEX(PR24_after_overrides!$D$3:$AU$128, MATCH('Stata dataset (nominal)'!$A126, PR24_after_overrides!$A$3:$A$128, 0), MATCH('Stata dataset (nominal)'!U$1, PR24_after_overrides!$D$2:$AU$2, 0)), INDEX('Cyclical_after overrides'!$A$1:$BD$245,MATCH('Stata dataset (nominal)'!$A126,'Cyclical_after overrides'!$A$1:$A$245,0),MATCH('Stata dataset (nominal)'!U$1,'Cyclical_after overrides'!$A$1:$BD$1,0))), "")</f>
        <v>20.854833520278863</v>
      </c>
      <c r="V126" s="179">
        <f>_xlfn.IFNA(IF($C126 &gt; "2023-24", INDEX(PR24_after_overrides!$D$3:$AU$128, MATCH('Stata dataset (nominal)'!$A126, PR24_after_overrides!$A$3:$A$128, 0), MATCH('Stata dataset (nominal)'!V$1, PR24_after_overrides!$D$2:$AU$2, 0)), INDEX('Cyclical_after overrides'!$A$1:$BD$245,MATCH('Stata dataset (nominal)'!$A126,'Cyclical_after overrides'!$A$1:$A$245,0),MATCH('Stata dataset (nominal)'!V$1,'Cyclical_after overrides'!$A$1:$BD$1,0))), "")</f>
        <v>141.97687984651373</v>
      </c>
      <c r="W126" s="179">
        <f>_xlfn.IFNA(IF($C126 &gt; "2023-24", INDEX(PR24_after_overrides!$D$3:$AU$128, MATCH('Stata dataset (nominal)'!$A126, PR24_after_overrides!$A$3:$A$128, 0), MATCH('Stata dataset (nominal)'!W$1, PR24_after_overrides!$D$2:$AU$2, 0)), INDEX('Cyclical_after overrides'!$A$1:$BD$245,MATCH('Stata dataset (nominal)'!$A126,'Cyclical_after overrides'!$A$1:$A$245,0),MATCH('Stata dataset (nominal)'!W$1,'Cyclical_after overrides'!$A$1:$BD$1,0))), "")</f>
        <v>1.5043262693193531</v>
      </c>
      <c r="X126" s="179" t="str">
        <f>_xlfn.IFNA(IF($C126 &gt; "2023-24", INDEX(PR24_after_overrides!$D$3:$AU$128, MATCH('Stata dataset (nominal)'!$A126, PR24_after_overrides!$A$3:$A$128, 0), MATCH('Stata dataset (nominal)'!X$1, PR24_after_overrides!$D$2:$AU$2, 0)), INDEX('Cyclical_after overrides'!$A$1:$BD$245,MATCH('Stata dataset (nominal)'!$A126,'Cyclical_after overrides'!$A$1:$A$245,0),MATCH('Stata dataset (nominal)'!X$1,'Cyclical_after overrides'!$A$1:$BD$1,0))), "")</f>
        <v/>
      </c>
      <c r="Y126" s="179">
        <f>_xlfn.IFNA(IF($C126 &gt; "2023-24", INDEX(PR24_after_overrides!$D$3:$AU$128, MATCH('Stata dataset (nominal)'!$A126, PR24_after_overrides!$A$3:$A$128, 0), MATCH('Stata dataset (nominal)'!Y$1, PR24_after_overrides!$D$2:$AU$2, 0)), INDEX('Cyclical_after overrides'!$A$1:$BD$245,MATCH('Stata dataset (nominal)'!$A126,'Cyclical_after overrides'!$A$1:$A$245,0),MATCH('Stata dataset (nominal)'!Y$1,'Cyclical_after overrides'!$A$1:$BD$1,0))), "")</f>
        <v>12.894989317347944</v>
      </c>
      <c r="Z126" s="179">
        <f>_xlfn.IFNA(IF($C126 &gt; "2023-24", INDEX(PR24_after_overrides!$D$3:$AU$128, MATCH('Stata dataset (nominal)'!$A126, PR24_after_overrides!$A$3:$A$128, 0), MATCH('Stata dataset (nominal)'!Z$1, PR24_after_overrides!$D$2:$AU$2, 0)), INDEX('Cyclical_after overrides'!$A$1:$BD$245,MATCH('Stata dataset (nominal)'!$A126,'Cyclical_after overrides'!$A$1:$A$245,0),MATCH('Stata dataset (nominal)'!Z$1,'Cyclical_after overrides'!$A$1:$BD$1,0))), "")</f>
        <v>12.209259208396524</v>
      </c>
      <c r="AA126" s="179">
        <f>_xlfn.IFNA(IF($C126 &gt; "2023-24", INDEX(PR24_after_overrides!$D$3:$AU$128, MATCH('Stata dataset (nominal)'!$A126, PR24_after_overrides!$A$3:$A$128, 0), MATCH('Stata dataset (nominal)'!AA$1, PR24_after_overrides!$D$2:$AU$2, 0)), INDEX('Cyclical_after overrides'!$A$1:$BD$245,MATCH('Stata dataset (nominal)'!$A126,'Cyclical_after overrides'!$A$1:$A$245,0),MATCH('Stata dataset (nominal)'!AA$1,'Cyclical_after overrides'!$A$1:$BD$1,0))), "")</f>
        <v>506.97300000000001</v>
      </c>
      <c r="AB126" s="179">
        <f>INDEX(Depreciation!$U$5:$U$318, MATCH('Stata dataset (nominal)'!$A126, Depreciation!$A$5:$A$318, 0))</f>
        <v>2.206</v>
      </c>
      <c r="AC126" s="180">
        <f t="shared" si="2"/>
        <v>1.8338444745454543</v>
      </c>
      <c r="AD126" s="72">
        <f>INDEX(Recharges!$V$5:$V$318, MATCH('Stata dataset (nominal)'!$A126, Recharges!$A$5:$A$318, 0))</f>
        <v>1.9610000000000001</v>
      </c>
    </row>
    <row r="127" spans="1:30" x14ac:dyDescent="0.4">
      <c r="A127" s="160" t="str">
        <f t="shared" si="3"/>
        <v>SBB19</v>
      </c>
      <c r="B127" s="160" t="s">
        <v>505</v>
      </c>
      <c r="C127" s="160" t="s">
        <v>253</v>
      </c>
      <c r="D127" s="179">
        <f>_xlfn.IFNA(IF($C127 &gt; "2023-24", INDEX(PR24_after_overrides!$D$3:$AU$128, MATCH('Stata dataset (nominal)'!$A127, PR24_after_overrides!$A$3:$A$128, 0), MATCH('Stata dataset (nominal)'!D$1, PR24_after_overrides!$D$2:$AU$2, 0)), INDEX('Cyclical_after overrides'!$A$1:$BD$245,MATCH('Stata dataset (nominal)'!$A127,'Cyclical_after overrides'!$A$1:$A$245,0),MATCH('Stata dataset (nominal)'!D$1,'Cyclical_after overrides'!$A$1:$BD$1,0))), "")</f>
        <v>1.1560444722831191</v>
      </c>
      <c r="E127" s="179">
        <f>_xlfn.IFNA(IF($C127 &gt; "2023-24", INDEX(PR24_after_overrides!$D$3:$AU$128, MATCH('Stata dataset (nominal)'!$A127, PR24_after_overrides!$A$3:$A$128, 0), MATCH('Stata dataset (nominal)'!E$1, PR24_after_overrides!$D$2:$AU$2, 0)), INDEX('Cyclical_after overrides'!$A$1:$BD$245,MATCH('Stata dataset (nominal)'!$A127,'Cyclical_after overrides'!$A$1:$A$245,0),MATCH('Stata dataset (nominal)'!E$1,'Cyclical_after overrides'!$A$1:$BD$1,0))), "")</f>
        <v>12.343999999999999</v>
      </c>
      <c r="F127" s="179">
        <f>_xlfn.IFNA(IF($C127 &gt; "2023-24", INDEX(PR24_after_overrides!$D$3:$AU$128, MATCH('Stata dataset (nominal)'!$A127, PR24_after_overrides!$A$3:$A$128, 0), MATCH('Stata dataset (nominal)'!F$1, PR24_after_overrides!$D$2:$AU$2, 0)), INDEX('Cyclical_after overrides'!$A$1:$BD$245,MATCH('Stata dataset (nominal)'!$A127,'Cyclical_after overrides'!$A$1:$A$245,0),MATCH('Stata dataset (nominal)'!F$1,'Cyclical_after overrides'!$A$1:$BD$1,0))), "")</f>
        <v>2.9620000000000002</v>
      </c>
      <c r="G127" s="179">
        <f>_xlfn.IFNA(IF($C127 &gt; "2023-24", INDEX(PR24_after_overrides!$D$3:$AU$128, MATCH('Stata dataset (nominal)'!$A127, PR24_after_overrides!$A$3:$A$128, 0), MATCH('Stata dataset (nominal)'!G$1, PR24_after_overrides!$D$2:$AU$2, 0)), INDEX('Cyclical_after overrides'!$A$1:$BD$245,MATCH('Stata dataset (nominal)'!$A127,'Cyclical_after overrides'!$A$1:$A$245,0),MATCH('Stata dataset (nominal)'!G$1,'Cyclical_after overrides'!$A$1:$BD$1,0))), "")</f>
        <v>11.9</v>
      </c>
      <c r="H127" s="179">
        <f>_xlfn.IFNA(IF($C127 &gt; "2023-24", INDEX(PR24_after_overrides!$D$3:$AU$128, MATCH('Stata dataset (nominal)'!$A127, PR24_after_overrides!$A$3:$A$128, 0), MATCH('Stata dataset (nominal)'!H$1, PR24_after_overrides!$D$2:$AU$2, 0)), INDEX('Cyclical_after overrides'!$A$1:$BD$245,MATCH('Stata dataset (nominal)'!$A127,'Cyclical_after overrides'!$A$1:$A$245,0),MATCH('Stata dataset (nominal)'!H$1,'Cyclical_after overrides'!$A$1:$BD$1,0))), "")</f>
        <v>1.004</v>
      </c>
      <c r="I127" s="179">
        <f>_xlfn.IFNA(IF($C127 &gt; "2023-24", INDEX(PR24_after_overrides!$D$3:$AU$128, MATCH('Stata dataset (nominal)'!$A127, PR24_after_overrides!$A$3:$A$128, 0), MATCH('Stata dataset (nominal)'!I$1, PR24_after_overrides!$D$2:$AU$2, 0)), INDEX('Cyclical_after overrides'!$A$1:$BD$245,MATCH('Stata dataset (nominal)'!$A127,'Cyclical_after overrides'!$A$1:$A$245,0),MATCH('Stata dataset (nominal)'!I$1,'Cyclical_after overrides'!$A$1:$BD$1,0))), "")</f>
        <v>8.0560000000000009</v>
      </c>
      <c r="J127" s="179">
        <f>_xlfn.IFNA(IF($C127 &gt; "2023-24", INDEX(PR24_after_overrides!$D$3:$AU$128, MATCH('Stata dataset (nominal)'!$A127, PR24_after_overrides!$A$3:$A$128, 0), MATCH('Stata dataset (nominal)'!J$1, PR24_after_overrides!$D$2:$AU$2, 0)), INDEX('Cyclical_after overrides'!$A$1:$BD$245,MATCH('Stata dataset (nominal)'!$A127,'Cyclical_after overrides'!$A$1:$A$245,0),MATCH('Stata dataset (nominal)'!J$1,'Cyclical_after overrides'!$A$1:$BD$1,0))), "")</f>
        <v>0</v>
      </c>
      <c r="K127" s="179">
        <f>_xlfn.IFNA(IF($C127 &gt; "2023-24", INDEX(PR24_after_overrides!$D$3:$AU$128, MATCH('Stata dataset (nominal)'!$A127, PR24_after_overrides!$A$3:$A$128, 0), MATCH('Stata dataset (nominal)'!K$1, PR24_after_overrides!$D$2:$AU$2, 0)), INDEX('Cyclical_after overrides'!$A$1:$BD$245,MATCH('Stata dataset (nominal)'!$A127,'Cyclical_after overrides'!$A$1:$A$245,0),MATCH('Stata dataset (nominal)'!K$1,'Cyclical_after overrides'!$A$1:$BD$1,0))), "")</f>
        <v>0</v>
      </c>
      <c r="L127" s="179">
        <f>_xlfn.IFNA(IF($C127 &gt; "2023-24", INDEX(PR24_after_overrides!$D$3:$AU$128, MATCH('Stata dataset (nominal)'!$A127, PR24_after_overrides!$A$3:$A$128, 0), MATCH('Stata dataset (nominal)'!L$1, PR24_after_overrides!$D$2:$AU$2, 0)), INDEX('Cyclical_after overrides'!$A$1:$BD$245,MATCH('Stata dataset (nominal)'!$A127,'Cyclical_after overrides'!$A$1:$A$245,0),MATCH('Stata dataset (nominal)'!L$1,'Cyclical_after overrides'!$A$1:$BD$1,0))), "")</f>
        <v>3.0000000000000001E-3</v>
      </c>
      <c r="M127" s="179">
        <f>_xlfn.IFNA(IF($C127 &gt; "2023-24", INDEX(PR24_after_overrides!$D$3:$AU$128, MATCH('Stata dataset (nominal)'!$A127, PR24_after_overrides!$A$3:$A$128, 0), MATCH('Stata dataset (nominal)'!M$1, PR24_after_overrides!$D$2:$AU$2, 0)), INDEX('Cyclical_after overrides'!$A$1:$BD$245,MATCH('Stata dataset (nominal)'!$A127,'Cyclical_after overrides'!$A$1:$A$245,0),MATCH('Stata dataset (nominal)'!M$1,'Cyclical_after overrides'!$A$1:$BD$1,0))), "")</f>
        <v>1.7010000000000001</v>
      </c>
      <c r="N127" s="179" t="str">
        <f>_xlfn.IFNA(IF($C127 &gt; "2023-24", INDEX(PR24_after_overrides!$D$3:$AU$128, MATCH('Stata dataset (nominal)'!$A127, PR24_after_overrides!$A$3:$A$128, 0), MATCH('Stata dataset (nominal)'!N$1, PR24_after_overrides!$D$2:$AU$2, 0)), INDEX('Cyclical_after overrides'!$A$1:$BD$245,MATCH('Stata dataset (nominal)'!$A127,'Cyclical_after overrides'!$A$1:$A$245,0),MATCH('Stata dataset (nominal)'!N$1,'Cyclical_after overrides'!$A$1:$BD$1,0))), "")</f>
        <v/>
      </c>
      <c r="O127" s="179">
        <f>_xlfn.IFNA(IF($C127 &gt; "2023-24", INDEX(PR24_after_overrides!$D$3:$AU$128, MATCH('Stata dataset (nominal)'!$A127, PR24_after_overrides!$A$3:$A$128, 0), MATCH('Stata dataset (nominal)'!O$1, PR24_after_overrides!$D$2:$AU$2, 0)), INDEX('Cyclical_after overrides'!$A$1:$BD$245,MATCH('Stata dataset (nominal)'!$A127,'Cyclical_after overrides'!$A$1:$A$245,0),MATCH('Stata dataset (nominal)'!O$1,'Cyclical_after overrides'!$A$1:$BD$1,0))), "")</f>
        <v>310.04599999999999</v>
      </c>
      <c r="P127" s="179">
        <f>_xlfn.IFNA(IF($C127 &gt; "2023-24", INDEX(PR24_after_overrides!$D$3:$AU$128, MATCH('Stata dataset (nominal)'!$A127, PR24_after_overrides!$A$3:$A$128, 0), MATCH('Stata dataset (nominal)'!P$1, PR24_after_overrides!$D$2:$AU$2, 0)), INDEX('Cyclical_after overrides'!$A$1:$BD$245,MATCH('Stata dataset (nominal)'!$A127,'Cyclical_after overrides'!$A$1:$A$245,0),MATCH('Stata dataset (nominal)'!P$1,'Cyclical_after overrides'!$A$1:$BD$1,0))), "")</f>
        <v>2.2389999999999999</v>
      </c>
      <c r="Q127" s="179">
        <f>_xlfn.IFNA(IF($C127 &gt; "2023-24", INDEX(PR24_after_overrides!$D$3:$AU$128, MATCH('Stata dataset (nominal)'!$A127, PR24_after_overrides!$A$3:$A$128, 0), MATCH('Stata dataset (nominal)'!Q$1, PR24_after_overrides!$D$2:$AU$2, 0)), INDEX('Cyclical_after overrides'!$A$1:$BD$245,MATCH('Stata dataset (nominal)'!$A127,'Cyclical_after overrides'!$A$1:$A$245,0),MATCH('Stata dataset (nominal)'!Q$1,'Cyclical_after overrides'!$A$1:$BD$1,0))), "")</f>
        <v>103.80200000000001</v>
      </c>
      <c r="R127" s="179">
        <f>_xlfn.IFNA(IF($C127 &gt; "2023-24", INDEX(PR24_after_overrides!$D$3:$AU$128, MATCH('Stata dataset (nominal)'!$A127, PR24_after_overrides!$A$3:$A$128, 0), MATCH('Stata dataset (nominal)'!R$1, PR24_after_overrides!$D$2:$AU$2, 0)), INDEX('Cyclical_after overrides'!$A$1:$BD$245,MATCH('Stata dataset (nominal)'!$A127,'Cyclical_after overrides'!$A$1:$A$245,0),MATCH('Stata dataset (nominal)'!R$1,'Cyclical_after overrides'!$A$1:$BD$1,0))), "")</f>
        <v>441.03199999999998</v>
      </c>
      <c r="S127" s="179">
        <f>_xlfn.IFNA(IF($C127 &gt; "2023-24", INDEX(PR24_after_overrides!$D$3:$AU$128, MATCH('Stata dataset (nominal)'!$A127, PR24_after_overrides!$A$3:$A$128, 0), MATCH('Stata dataset (nominal)'!S$1, PR24_after_overrides!$D$2:$AU$2, 0)), INDEX('Cyclical_after overrides'!$A$1:$BD$245,MATCH('Stata dataset (nominal)'!$A127,'Cyclical_after overrides'!$A$1:$A$245,0),MATCH('Stata dataset (nominal)'!S$1,'Cyclical_after overrides'!$A$1:$BD$1,0))), "")</f>
        <v>2.625</v>
      </c>
      <c r="T127" s="179">
        <f>_xlfn.IFNA(IF($C127 &gt; "2023-24", INDEX(PR24_after_overrides!$D$3:$AU$128, MATCH('Stata dataset (nominal)'!$A127, PR24_after_overrides!$A$3:$A$128, 0), MATCH('Stata dataset (nominal)'!T$1, PR24_after_overrides!$D$2:$AU$2, 0)), INDEX('Cyclical_after overrides'!$A$1:$BD$245,MATCH('Stata dataset (nominal)'!$A127,'Cyclical_after overrides'!$A$1:$A$245,0),MATCH('Stata dataset (nominal)'!T$1,'Cyclical_after overrides'!$A$1:$BD$1,0))), "")</f>
        <v>594.37099999999998</v>
      </c>
      <c r="U127" s="179">
        <f>_xlfn.IFNA(IF($C127 &gt; "2023-24", INDEX(PR24_after_overrides!$D$3:$AU$128, MATCH('Stata dataset (nominal)'!$A127, PR24_after_overrides!$A$3:$A$128, 0), MATCH('Stata dataset (nominal)'!U$1, PR24_after_overrides!$D$2:$AU$2, 0)), INDEX('Cyclical_after overrides'!$A$1:$BD$245,MATCH('Stata dataset (nominal)'!$A127,'Cyclical_after overrides'!$A$1:$A$245,0),MATCH('Stata dataset (nominal)'!U$1,'Cyclical_after overrides'!$A$1:$BD$1,0))), "")</f>
        <v>20.105660661908569</v>
      </c>
      <c r="V127" s="179">
        <f>_xlfn.IFNA(IF($C127 &gt; "2023-24", INDEX(PR24_after_overrides!$D$3:$AU$128, MATCH('Stata dataset (nominal)'!$A127, PR24_after_overrides!$A$3:$A$128, 0), MATCH('Stata dataset (nominal)'!V$1, PR24_after_overrides!$D$2:$AU$2, 0)), INDEX('Cyclical_after overrides'!$A$1:$BD$245,MATCH('Stata dataset (nominal)'!$A127,'Cyclical_after overrides'!$A$1:$A$245,0),MATCH('Stata dataset (nominal)'!V$1,'Cyclical_after overrides'!$A$1:$BD$1,0))), "")</f>
        <v>141.50903210844697</v>
      </c>
      <c r="W127" s="179">
        <f>_xlfn.IFNA(IF($C127 &gt; "2023-24", INDEX(PR24_after_overrides!$D$3:$AU$128, MATCH('Stata dataset (nominal)'!$A127, PR24_after_overrides!$A$3:$A$128, 0), MATCH('Stata dataset (nominal)'!W$1, PR24_after_overrides!$D$2:$AU$2, 0)), INDEX('Cyclical_after overrides'!$A$1:$BD$245,MATCH('Stata dataset (nominal)'!$A127,'Cyclical_after overrides'!$A$1:$A$245,0),MATCH('Stata dataset (nominal)'!W$1,'Cyclical_after overrides'!$A$1:$BD$1,0))), "")</f>
        <v>1.4787975226168244</v>
      </c>
      <c r="X127" s="179" t="str">
        <f>_xlfn.IFNA(IF($C127 &gt; "2023-24", INDEX(PR24_after_overrides!$D$3:$AU$128, MATCH('Stata dataset (nominal)'!$A127, PR24_after_overrides!$A$3:$A$128, 0), MATCH('Stata dataset (nominal)'!X$1, PR24_after_overrides!$D$2:$AU$2, 0)), INDEX('Cyclical_after overrides'!$A$1:$BD$245,MATCH('Stata dataset (nominal)'!$A127,'Cyclical_after overrides'!$A$1:$A$245,0),MATCH('Stata dataset (nominal)'!X$1,'Cyclical_after overrides'!$A$1:$BD$1,0))), "")</f>
        <v/>
      </c>
      <c r="Y127" s="179">
        <f>_xlfn.IFNA(IF($C127 &gt; "2023-24", INDEX(PR24_after_overrides!$D$3:$AU$128, MATCH('Stata dataset (nominal)'!$A127, PR24_after_overrides!$A$3:$A$128, 0), MATCH('Stata dataset (nominal)'!Y$1, PR24_after_overrides!$D$2:$AU$2, 0)), INDEX('Cyclical_after overrides'!$A$1:$BD$245,MATCH('Stata dataset (nominal)'!$A127,'Cyclical_after overrides'!$A$1:$A$245,0),MATCH('Stata dataset (nominal)'!Y$1,'Cyclical_after overrides'!$A$1:$BD$1,0))), "")</f>
        <v>12.894989317347944</v>
      </c>
      <c r="Z127" s="179">
        <f>_xlfn.IFNA(IF($C127 &gt; "2023-24", INDEX(PR24_after_overrides!$D$3:$AU$128, MATCH('Stata dataset (nominal)'!$A127, PR24_after_overrides!$A$3:$A$128, 0), MATCH('Stata dataset (nominal)'!Z$1, PR24_after_overrides!$D$2:$AU$2, 0)), INDEX('Cyclical_after overrides'!$A$1:$BD$245,MATCH('Stata dataset (nominal)'!$A127,'Cyclical_after overrides'!$A$1:$A$245,0),MATCH('Stata dataset (nominal)'!Z$1,'Cyclical_after overrides'!$A$1:$BD$1,0))), "")</f>
        <v>11.866394153920817</v>
      </c>
      <c r="AA127" s="179">
        <f>_xlfn.IFNA(IF($C127 &gt; "2023-24", INDEX(PR24_after_overrides!$D$3:$AU$128, MATCH('Stata dataset (nominal)'!$A127, PR24_after_overrides!$A$3:$A$128, 0), MATCH('Stata dataset (nominal)'!AA$1, PR24_after_overrides!$D$2:$AU$2, 0)), INDEX('Cyclical_after overrides'!$A$1:$BD$245,MATCH('Stata dataset (nominal)'!$A127,'Cyclical_after overrides'!$A$1:$A$245,0),MATCH('Stata dataset (nominal)'!AA$1,'Cyclical_after overrides'!$A$1:$BD$1,0))), "")</f>
        <v>518.20799999999997</v>
      </c>
      <c r="AB127" s="179">
        <f>INDEX(Depreciation!$U$5:$U$318, MATCH('Stata dataset (nominal)'!$A127, Depreciation!$A$5:$A$318, 0))</f>
        <v>2.3810000000000002</v>
      </c>
      <c r="AC127" s="180">
        <f t="shared" si="2"/>
        <v>1.8338444745454543</v>
      </c>
      <c r="AD127" s="72">
        <f>INDEX(Recharges!$V$5:$V$318, MATCH('Stata dataset (nominal)'!$A127, Recharges!$A$5:$A$318, 0))</f>
        <v>2.2349999999999999</v>
      </c>
    </row>
    <row r="128" spans="1:30" x14ac:dyDescent="0.4">
      <c r="A128" s="160" t="str">
        <f t="shared" si="3"/>
        <v>SBB20</v>
      </c>
      <c r="B128" s="160" t="s">
        <v>505</v>
      </c>
      <c r="C128" s="160" t="s">
        <v>255</v>
      </c>
      <c r="D128" s="179">
        <f>_xlfn.IFNA(IF($C128 &gt; "2023-24", INDEX(PR24_after_overrides!$D$3:$AU$128, MATCH('Stata dataset (nominal)'!$A128, PR24_after_overrides!$A$3:$A$128, 0), MATCH('Stata dataset (nominal)'!D$1, PR24_after_overrides!$D$2:$AU$2, 0)), INDEX('Cyclical_after overrides'!$A$1:$BD$245,MATCH('Stata dataset (nominal)'!$A128,'Cyclical_after overrides'!$A$1:$A$245,0),MATCH('Stata dataset (nominal)'!D$1,'Cyclical_after overrides'!$A$1:$BD$1,0))), "")</f>
        <v>1.1367310801447381</v>
      </c>
      <c r="E128" s="179">
        <f>_xlfn.IFNA(IF($C128 &gt; "2023-24", INDEX(PR24_after_overrides!$D$3:$AU$128, MATCH('Stata dataset (nominal)'!$A128, PR24_after_overrides!$A$3:$A$128, 0), MATCH('Stata dataset (nominal)'!E$1, PR24_after_overrides!$D$2:$AU$2, 0)), INDEX('Cyclical_after overrides'!$A$1:$BD$245,MATCH('Stata dataset (nominal)'!$A128,'Cyclical_after overrides'!$A$1:$A$245,0),MATCH('Stata dataset (nominal)'!E$1,'Cyclical_after overrides'!$A$1:$BD$1,0))), "")</f>
        <v>13.338000000000001</v>
      </c>
      <c r="F128" s="179">
        <f>_xlfn.IFNA(IF($C128 &gt; "2023-24", INDEX(PR24_after_overrides!$D$3:$AU$128, MATCH('Stata dataset (nominal)'!$A128, PR24_after_overrides!$A$3:$A$128, 0), MATCH('Stata dataset (nominal)'!F$1, PR24_after_overrides!$D$2:$AU$2, 0)), INDEX('Cyclical_after overrides'!$A$1:$BD$245,MATCH('Stata dataset (nominal)'!$A128,'Cyclical_after overrides'!$A$1:$A$245,0),MATCH('Stata dataset (nominal)'!F$1,'Cyclical_after overrides'!$A$1:$BD$1,0))), "")</f>
        <v>2.5670000000000002</v>
      </c>
      <c r="G128" s="179">
        <f>_xlfn.IFNA(IF($C128 &gt; "2023-24", INDEX(PR24_after_overrides!$D$3:$AU$128, MATCH('Stata dataset (nominal)'!$A128, PR24_after_overrides!$A$3:$A$128, 0), MATCH('Stata dataset (nominal)'!G$1, PR24_after_overrides!$D$2:$AU$2, 0)), INDEX('Cyclical_after overrides'!$A$1:$BD$245,MATCH('Stata dataset (nominal)'!$A128,'Cyclical_after overrides'!$A$1:$A$245,0),MATCH('Stata dataset (nominal)'!G$1,'Cyclical_after overrides'!$A$1:$BD$1,0))), "")</f>
        <v>15.035</v>
      </c>
      <c r="H128" s="179">
        <f>_xlfn.IFNA(IF($C128 &gt; "2023-24", INDEX(PR24_after_overrides!$D$3:$AU$128, MATCH('Stata dataset (nominal)'!$A128, PR24_after_overrides!$A$3:$A$128, 0), MATCH('Stata dataset (nominal)'!H$1, PR24_after_overrides!$D$2:$AU$2, 0)), INDEX('Cyclical_after overrides'!$A$1:$BD$245,MATCH('Stata dataset (nominal)'!$A128,'Cyclical_after overrides'!$A$1:$A$245,0),MATCH('Stata dataset (nominal)'!H$1,'Cyclical_after overrides'!$A$1:$BD$1,0))), "")</f>
        <v>1.0620000000000001</v>
      </c>
      <c r="I128" s="179">
        <f>_xlfn.IFNA(IF($C128 &gt; "2023-24", INDEX(PR24_after_overrides!$D$3:$AU$128, MATCH('Stata dataset (nominal)'!$A128, PR24_after_overrides!$A$3:$A$128, 0), MATCH('Stata dataset (nominal)'!I$1, PR24_after_overrides!$D$2:$AU$2, 0)), INDEX('Cyclical_after overrides'!$A$1:$BD$245,MATCH('Stata dataset (nominal)'!$A128,'Cyclical_after overrides'!$A$1:$A$245,0),MATCH('Stata dataset (nominal)'!I$1,'Cyclical_after overrides'!$A$1:$BD$1,0))), "")</f>
        <v>8.73</v>
      </c>
      <c r="J128" s="179">
        <f>_xlfn.IFNA(IF($C128 &gt; "2023-24", INDEX(PR24_after_overrides!$D$3:$AU$128, MATCH('Stata dataset (nominal)'!$A128, PR24_after_overrides!$A$3:$A$128, 0), MATCH('Stata dataset (nominal)'!J$1, PR24_after_overrides!$D$2:$AU$2, 0)), INDEX('Cyclical_after overrides'!$A$1:$BD$245,MATCH('Stata dataset (nominal)'!$A128,'Cyclical_after overrides'!$A$1:$A$245,0),MATCH('Stata dataset (nominal)'!J$1,'Cyclical_after overrides'!$A$1:$BD$1,0))), "")</f>
        <v>0</v>
      </c>
      <c r="K128" s="179">
        <f>_xlfn.IFNA(IF($C128 &gt; "2023-24", INDEX(PR24_after_overrides!$D$3:$AU$128, MATCH('Stata dataset (nominal)'!$A128, PR24_after_overrides!$A$3:$A$128, 0), MATCH('Stata dataset (nominal)'!K$1, PR24_after_overrides!$D$2:$AU$2, 0)), INDEX('Cyclical_after overrides'!$A$1:$BD$245,MATCH('Stata dataset (nominal)'!$A128,'Cyclical_after overrides'!$A$1:$A$245,0),MATCH('Stata dataset (nominal)'!K$1,'Cyclical_after overrides'!$A$1:$BD$1,0))), "")</f>
        <v>0</v>
      </c>
      <c r="L128" s="179">
        <f>_xlfn.IFNA(IF($C128 &gt; "2023-24", INDEX(PR24_after_overrides!$D$3:$AU$128, MATCH('Stata dataset (nominal)'!$A128, PR24_after_overrides!$A$3:$A$128, 0), MATCH('Stata dataset (nominal)'!L$1, PR24_after_overrides!$D$2:$AU$2, 0)), INDEX('Cyclical_after overrides'!$A$1:$BD$245,MATCH('Stata dataset (nominal)'!$A128,'Cyclical_after overrides'!$A$1:$A$245,0),MATCH('Stata dataset (nominal)'!L$1,'Cyclical_after overrides'!$A$1:$BD$1,0))), "")</f>
        <v>4.4999999999999997E-3</v>
      </c>
      <c r="M128" s="179">
        <f>_xlfn.IFNA(IF($C128 &gt; "2023-24", INDEX(PR24_after_overrides!$D$3:$AU$128, MATCH('Stata dataset (nominal)'!$A128, PR24_after_overrides!$A$3:$A$128, 0), MATCH('Stata dataset (nominal)'!M$1, PR24_after_overrides!$D$2:$AU$2, 0)), INDEX('Cyclical_after overrides'!$A$1:$BD$245,MATCH('Stata dataset (nominal)'!$A128,'Cyclical_after overrides'!$A$1:$A$245,0),MATCH('Stata dataset (nominal)'!M$1,'Cyclical_after overrides'!$A$1:$BD$1,0))), "")</f>
        <v>2.5229347500000001</v>
      </c>
      <c r="N128" s="179" t="str">
        <f>_xlfn.IFNA(IF($C128 &gt; "2023-24", INDEX(PR24_after_overrides!$D$3:$AU$128, MATCH('Stata dataset (nominal)'!$A128, PR24_after_overrides!$A$3:$A$128, 0), MATCH('Stata dataset (nominal)'!N$1, PR24_after_overrides!$D$2:$AU$2, 0)), INDEX('Cyclical_after overrides'!$A$1:$BD$245,MATCH('Stata dataset (nominal)'!$A128,'Cyclical_after overrides'!$A$1:$A$245,0),MATCH('Stata dataset (nominal)'!N$1,'Cyclical_after overrides'!$A$1:$BD$1,0))), "")</f>
        <v/>
      </c>
      <c r="O128" s="179">
        <f>_xlfn.IFNA(IF($C128 &gt; "2023-24", INDEX(PR24_after_overrides!$D$3:$AU$128, MATCH('Stata dataset (nominal)'!$A128, PR24_after_overrides!$A$3:$A$128, 0), MATCH('Stata dataset (nominal)'!O$1, PR24_after_overrides!$D$2:$AU$2, 0)), INDEX('Cyclical_after overrides'!$A$1:$BD$245,MATCH('Stata dataset (nominal)'!$A128,'Cyclical_after overrides'!$A$1:$A$245,0),MATCH('Stata dataset (nominal)'!O$1,'Cyclical_after overrides'!$A$1:$BD$1,0))), "")</f>
        <v>294.03999999999996</v>
      </c>
      <c r="P128" s="179">
        <f>_xlfn.IFNA(IF($C128 &gt; "2023-24", INDEX(PR24_after_overrides!$D$3:$AU$128, MATCH('Stata dataset (nominal)'!$A128, PR24_after_overrides!$A$3:$A$128, 0), MATCH('Stata dataset (nominal)'!P$1, PR24_after_overrides!$D$2:$AU$2, 0)), INDEX('Cyclical_after overrides'!$A$1:$BD$245,MATCH('Stata dataset (nominal)'!$A128,'Cyclical_after overrides'!$A$1:$A$245,0),MATCH('Stata dataset (nominal)'!P$1,'Cyclical_after overrides'!$A$1:$BD$1,0))), "")</f>
        <v>2.2349999999999999</v>
      </c>
      <c r="Q128" s="179">
        <f>_xlfn.IFNA(IF($C128 &gt; "2023-24", INDEX(PR24_after_overrides!$D$3:$AU$128, MATCH('Stata dataset (nominal)'!$A128, PR24_after_overrides!$A$3:$A$128, 0), MATCH('Stata dataset (nominal)'!Q$1, PR24_after_overrides!$D$2:$AU$2, 0)), INDEX('Cyclical_after overrides'!$A$1:$BD$245,MATCH('Stata dataset (nominal)'!$A128,'Cyclical_after overrides'!$A$1:$A$245,0),MATCH('Stata dataset (nominal)'!Q$1,'Cyclical_after overrides'!$A$1:$BD$1,0))), "")</f>
        <v>99.661000000000001</v>
      </c>
      <c r="R128" s="179">
        <f>_xlfn.IFNA(IF($C128 &gt; "2023-24", INDEX(PR24_after_overrides!$D$3:$AU$128, MATCH('Stata dataset (nominal)'!$A128, PR24_after_overrides!$A$3:$A$128, 0), MATCH('Stata dataset (nominal)'!R$1, PR24_after_overrides!$D$2:$AU$2, 0)), INDEX('Cyclical_after overrides'!$A$1:$BD$245,MATCH('Stata dataset (nominal)'!$A128,'Cyclical_after overrides'!$A$1:$A$245,0),MATCH('Stata dataset (nominal)'!R$1,'Cyclical_after overrides'!$A$1:$BD$1,0))), "")</f>
        <v>462.04700000000003</v>
      </c>
      <c r="S128" s="179">
        <f>_xlfn.IFNA(IF($C128 &gt; "2023-24", INDEX(PR24_after_overrides!$D$3:$AU$128, MATCH('Stata dataset (nominal)'!$A128, PR24_after_overrides!$A$3:$A$128, 0), MATCH('Stata dataset (nominal)'!S$1, PR24_after_overrides!$D$2:$AU$2, 0)), INDEX('Cyclical_after overrides'!$A$1:$BD$245,MATCH('Stata dataset (nominal)'!$A128,'Cyclical_after overrides'!$A$1:$A$245,0),MATCH('Stata dataset (nominal)'!S$1,'Cyclical_after overrides'!$A$1:$BD$1,0))), "")</f>
        <v>2.6819999999999999</v>
      </c>
      <c r="T128" s="179">
        <f>_xlfn.IFNA(IF($C128 &gt; "2023-24", INDEX(PR24_after_overrides!$D$3:$AU$128, MATCH('Stata dataset (nominal)'!$A128, PR24_after_overrides!$A$3:$A$128, 0), MATCH('Stata dataset (nominal)'!T$1, PR24_after_overrides!$D$2:$AU$2, 0)), INDEX('Cyclical_after overrides'!$A$1:$BD$245,MATCH('Stata dataset (nominal)'!$A128,'Cyclical_after overrides'!$A$1:$A$245,0),MATCH('Stata dataset (nominal)'!T$1,'Cyclical_after overrides'!$A$1:$BD$1,0))), "")</f>
        <v>607.16200000000003</v>
      </c>
      <c r="U128" s="179">
        <f>_xlfn.IFNA(IF($C128 &gt; "2023-24", INDEX(PR24_after_overrides!$D$3:$AU$128, MATCH('Stata dataset (nominal)'!$A128, PR24_after_overrides!$A$3:$A$128, 0), MATCH('Stata dataset (nominal)'!U$1, PR24_after_overrides!$D$2:$AU$2, 0)), INDEX('Cyclical_after overrides'!$A$1:$BD$245,MATCH('Stata dataset (nominal)'!$A128,'Cyclical_after overrides'!$A$1:$A$245,0),MATCH('Stata dataset (nominal)'!U$1,'Cyclical_after overrides'!$A$1:$BD$1,0))), "")</f>
        <v>19.377865736929806</v>
      </c>
      <c r="V128" s="179">
        <f>_xlfn.IFNA(IF($C128 &gt; "2023-24", INDEX(PR24_after_overrides!$D$3:$AU$128, MATCH('Stata dataset (nominal)'!$A128, PR24_after_overrides!$A$3:$A$128, 0), MATCH('Stata dataset (nominal)'!V$1, PR24_after_overrides!$D$2:$AU$2, 0)), INDEX('Cyclical_after overrides'!$A$1:$BD$245,MATCH('Stata dataset (nominal)'!$A128,'Cyclical_after overrides'!$A$1:$A$245,0),MATCH('Stata dataset (nominal)'!V$1,'Cyclical_after overrides'!$A$1:$BD$1,0))), "")</f>
        <v>140.97139857611276</v>
      </c>
      <c r="W128" s="179">
        <f>_xlfn.IFNA(IF($C128 &gt; "2023-24", INDEX(PR24_after_overrides!$D$3:$AU$128, MATCH('Stata dataset (nominal)'!$A128, PR24_after_overrides!$A$3:$A$128, 0), MATCH('Stata dataset (nominal)'!W$1, PR24_after_overrides!$D$2:$AU$2, 0)), INDEX('Cyclical_after overrides'!$A$1:$BD$245,MATCH('Stata dataset (nominal)'!$A128,'Cyclical_after overrides'!$A$1:$A$245,0),MATCH('Stata dataset (nominal)'!W$1,'Cyclical_after overrides'!$A$1:$BD$1,0))), "")</f>
        <v>1.4843200960177609</v>
      </c>
      <c r="X128" s="179" t="str">
        <f>_xlfn.IFNA(IF($C128 &gt; "2023-24", INDEX(PR24_after_overrides!$D$3:$AU$128, MATCH('Stata dataset (nominal)'!$A128, PR24_after_overrides!$A$3:$A$128, 0), MATCH('Stata dataset (nominal)'!X$1, PR24_after_overrides!$D$2:$AU$2, 0)), INDEX('Cyclical_after overrides'!$A$1:$BD$245,MATCH('Stata dataset (nominal)'!$A128,'Cyclical_after overrides'!$A$1:$A$245,0),MATCH('Stata dataset (nominal)'!X$1,'Cyclical_after overrides'!$A$1:$BD$1,0))), "")</f>
        <v/>
      </c>
      <c r="Y128" s="179">
        <f>_xlfn.IFNA(IF($C128 &gt; "2023-24", INDEX(PR24_after_overrides!$D$3:$AU$128, MATCH('Stata dataset (nominal)'!$A128, PR24_after_overrides!$A$3:$A$128, 0), MATCH('Stata dataset (nominal)'!Y$1, PR24_after_overrides!$D$2:$AU$2, 0)), INDEX('Cyclical_after overrides'!$A$1:$BD$245,MATCH('Stata dataset (nominal)'!$A128,'Cyclical_after overrides'!$A$1:$A$245,0),MATCH('Stata dataset (nominal)'!Y$1,'Cyclical_after overrides'!$A$1:$BD$1,0))), "")</f>
        <v>11.516321557620319</v>
      </c>
      <c r="Z128" s="179">
        <f>_xlfn.IFNA(IF($C128 &gt; "2023-24", INDEX(PR24_after_overrides!$D$3:$AU$128, MATCH('Stata dataset (nominal)'!$A128, PR24_after_overrides!$A$3:$A$128, 0), MATCH('Stata dataset (nominal)'!Z$1, PR24_after_overrides!$D$2:$AU$2, 0)), INDEX('Cyclical_after overrides'!$A$1:$BD$245,MATCH('Stata dataset (nominal)'!$A128,'Cyclical_after overrides'!$A$1:$A$245,0),MATCH('Stata dataset (nominal)'!Z$1,'Cyclical_after overrides'!$A$1:$BD$1,0))), "")</f>
        <v>11.516321557620319</v>
      </c>
      <c r="AA128" s="179">
        <f>_xlfn.IFNA(IF($C128 &gt; "2023-24", INDEX(PR24_after_overrides!$D$3:$AU$128, MATCH('Stata dataset (nominal)'!$A128, PR24_after_overrides!$A$3:$A$128, 0), MATCH('Stata dataset (nominal)'!AA$1, PR24_after_overrides!$D$2:$AU$2, 0)), INDEX('Cyclical_after overrides'!$A$1:$BD$245,MATCH('Stata dataset (nominal)'!$A128,'Cyclical_after overrides'!$A$1:$A$245,0),MATCH('Stata dataset (nominal)'!AA$1,'Cyclical_after overrides'!$A$1:$BD$1,0))), "")</f>
        <v>521.43569281000032</v>
      </c>
      <c r="AB128" s="179">
        <f>INDEX(Depreciation!$U$5:$U$318, MATCH('Stata dataset (nominal)'!$A128, Depreciation!$A$5:$A$318, 0))</f>
        <v>2.4132892200000002</v>
      </c>
      <c r="AC128" s="180">
        <f t="shared" si="2"/>
        <v>1.8338444745454543</v>
      </c>
      <c r="AD128" s="72">
        <f>INDEX(Recharges!$V$5:$V$318, MATCH('Stata dataset (nominal)'!$A128, Recharges!$A$5:$A$318, 0))</f>
        <v>2.2429999999999999</v>
      </c>
    </row>
    <row r="129" spans="1:30" x14ac:dyDescent="0.4">
      <c r="A129" s="160" t="str">
        <f t="shared" si="3"/>
        <v>SBB21</v>
      </c>
      <c r="B129" s="160" t="s">
        <v>505</v>
      </c>
      <c r="C129" s="160" t="s">
        <v>257</v>
      </c>
      <c r="D129" s="179">
        <f>_xlfn.IFNA(IF($C129 &gt; "2023-24", INDEX(PR24_after_overrides!$D$3:$AU$128, MATCH('Stata dataset (nominal)'!$A129, PR24_after_overrides!$A$3:$A$128, 0), MATCH('Stata dataset (nominal)'!D$1, PR24_after_overrides!$D$2:$AU$2, 0)), INDEX('Cyclical_after overrides'!$A$1:$BD$245,MATCH('Stata dataset (nominal)'!$A129,'Cyclical_after overrides'!$A$1:$A$245,0),MATCH('Stata dataset (nominal)'!D$1,'Cyclical_after overrides'!$A$1:$BD$1,0))), "")</f>
        <v>1.1277018254028868</v>
      </c>
      <c r="E129" s="179">
        <f>_xlfn.IFNA(IF($C129 &gt; "2023-24", INDEX(PR24_after_overrides!$D$3:$AU$128, MATCH('Stata dataset (nominal)'!$A129, PR24_after_overrides!$A$3:$A$128, 0), MATCH('Stata dataset (nominal)'!E$1, PR24_after_overrides!$D$2:$AU$2, 0)), INDEX('Cyclical_after overrides'!$A$1:$BD$245,MATCH('Stata dataset (nominal)'!$A129,'Cyclical_after overrides'!$A$1:$A$245,0),MATCH('Stata dataset (nominal)'!E$1,'Cyclical_after overrides'!$A$1:$BD$1,0))), "")</f>
        <v>12.991999999999999</v>
      </c>
      <c r="F129" s="179">
        <f>_xlfn.IFNA(IF($C129 &gt; "2023-24", INDEX(PR24_after_overrides!$D$3:$AU$128, MATCH('Stata dataset (nominal)'!$A129, PR24_after_overrides!$A$3:$A$128, 0), MATCH('Stata dataset (nominal)'!F$1, PR24_after_overrides!$D$2:$AU$2, 0)), INDEX('Cyclical_after overrides'!$A$1:$BD$245,MATCH('Stata dataset (nominal)'!$A129,'Cyclical_after overrides'!$A$1:$A$245,0),MATCH('Stata dataset (nominal)'!F$1,'Cyclical_after overrides'!$A$1:$BD$1,0))), "")</f>
        <v>2.7060000000000004</v>
      </c>
      <c r="G129" s="179">
        <f>_xlfn.IFNA(IF($C129 &gt; "2023-24", INDEX(PR24_after_overrides!$D$3:$AU$128, MATCH('Stata dataset (nominal)'!$A129, PR24_after_overrides!$A$3:$A$128, 0), MATCH('Stata dataset (nominal)'!G$1, PR24_after_overrides!$D$2:$AU$2, 0)), INDEX('Cyclical_after overrides'!$A$1:$BD$245,MATCH('Stata dataset (nominal)'!$A129,'Cyclical_after overrides'!$A$1:$A$245,0),MATCH('Stata dataset (nominal)'!G$1,'Cyclical_after overrides'!$A$1:$BD$1,0))), "")</f>
        <v>12.484</v>
      </c>
      <c r="H129" s="179">
        <f>_xlfn.IFNA(IF($C129 &gt; "2023-24", INDEX(PR24_after_overrides!$D$3:$AU$128, MATCH('Stata dataset (nominal)'!$A129, PR24_after_overrides!$A$3:$A$128, 0), MATCH('Stata dataset (nominal)'!H$1, PR24_after_overrides!$D$2:$AU$2, 0)), INDEX('Cyclical_after overrides'!$A$1:$BD$245,MATCH('Stata dataset (nominal)'!$A129,'Cyclical_after overrides'!$A$1:$A$245,0),MATCH('Stata dataset (nominal)'!H$1,'Cyclical_after overrides'!$A$1:$BD$1,0))), "")</f>
        <v>0.81400000000000006</v>
      </c>
      <c r="I129" s="179">
        <f>_xlfn.IFNA(IF($C129 &gt; "2023-24", INDEX(PR24_after_overrides!$D$3:$AU$128, MATCH('Stata dataset (nominal)'!$A129, PR24_after_overrides!$A$3:$A$128, 0), MATCH('Stata dataset (nominal)'!I$1, PR24_after_overrides!$D$2:$AU$2, 0)), INDEX('Cyclical_after overrides'!$A$1:$BD$245,MATCH('Stata dataset (nominal)'!$A129,'Cyclical_after overrides'!$A$1:$A$245,0),MATCH('Stata dataset (nominal)'!I$1,'Cyclical_after overrides'!$A$1:$BD$1,0))), "")</f>
        <v>7.4180000000000001</v>
      </c>
      <c r="J129" s="179">
        <f>_xlfn.IFNA(IF($C129 &gt; "2023-24", INDEX(PR24_after_overrides!$D$3:$AU$128, MATCH('Stata dataset (nominal)'!$A129, PR24_after_overrides!$A$3:$A$128, 0), MATCH('Stata dataset (nominal)'!J$1, PR24_after_overrides!$D$2:$AU$2, 0)), INDEX('Cyclical_after overrides'!$A$1:$BD$245,MATCH('Stata dataset (nominal)'!$A129,'Cyclical_after overrides'!$A$1:$A$245,0),MATCH('Stata dataset (nominal)'!J$1,'Cyclical_after overrides'!$A$1:$BD$1,0))), "")</f>
        <v>5.0000000000000001E-3</v>
      </c>
      <c r="K129" s="179">
        <f>_xlfn.IFNA(IF($C129 &gt; "2023-24", INDEX(PR24_after_overrides!$D$3:$AU$128, MATCH('Stata dataset (nominal)'!$A129, PR24_after_overrides!$A$3:$A$128, 0), MATCH('Stata dataset (nominal)'!K$1, PR24_after_overrides!$D$2:$AU$2, 0)), INDEX('Cyclical_after overrides'!$A$1:$BD$245,MATCH('Stata dataset (nominal)'!$A129,'Cyclical_after overrides'!$A$1:$A$245,0),MATCH('Stata dataset (nominal)'!K$1,'Cyclical_after overrides'!$A$1:$BD$1,0))), "")</f>
        <v>0</v>
      </c>
      <c r="L129" s="179">
        <f>_xlfn.IFNA(IF($C129 &gt; "2023-24", INDEX(PR24_after_overrides!$D$3:$AU$128, MATCH('Stata dataset (nominal)'!$A129, PR24_after_overrides!$A$3:$A$128, 0), MATCH('Stata dataset (nominal)'!L$1, PR24_after_overrides!$D$2:$AU$2, 0)), INDEX('Cyclical_after overrides'!$A$1:$BD$245,MATCH('Stata dataset (nominal)'!$A129,'Cyclical_after overrides'!$A$1:$A$245,0),MATCH('Stata dataset (nominal)'!L$1,'Cyclical_after overrides'!$A$1:$BD$1,0))), "")</f>
        <v>3.0000000000000001E-3</v>
      </c>
      <c r="M129" s="179">
        <f>_xlfn.IFNA(IF($C129 &gt; "2023-24", INDEX(PR24_after_overrides!$D$3:$AU$128, MATCH('Stata dataset (nominal)'!$A129, PR24_after_overrides!$A$3:$A$128, 0), MATCH('Stata dataset (nominal)'!M$1, PR24_after_overrides!$D$2:$AU$2, 0)), INDEX('Cyclical_after overrides'!$A$1:$BD$245,MATCH('Stata dataset (nominal)'!$A129,'Cyclical_after overrides'!$A$1:$A$245,0),MATCH('Stata dataset (nominal)'!M$1,'Cyclical_after overrides'!$A$1:$BD$1,0))), "")</f>
        <v>0</v>
      </c>
      <c r="N129" s="179" t="str">
        <f>_xlfn.IFNA(IF($C129 &gt; "2023-24", INDEX(PR24_after_overrides!$D$3:$AU$128, MATCH('Stata dataset (nominal)'!$A129, PR24_after_overrides!$A$3:$A$128, 0), MATCH('Stata dataset (nominal)'!N$1, PR24_after_overrides!$D$2:$AU$2, 0)), INDEX('Cyclical_after overrides'!$A$1:$BD$245,MATCH('Stata dataset (nominal)'!$A129,'Cyclical_after overrides'!$A$1:$A$245,0),MATCH('Stata dataset (nominal)'!N$1,'Cyclical_after overrides'!$A$1:$BD$1,0))), "")</f>
        <v/>
      </c>
      <c r="O129" s="179">
        <f>_xlfn.IFNA(IF($C129 &gt; "2023-24", INDEX(PR24_after_overrides!$D$3:$AU$128, MATCH('Stata dataset (nominal)'!$A129, PR24_after_overrides!$A$3:$A$128, 0), MATCH('Stata dataset (nominal)'!O$1, PR24_after_overrides!$D$2:$AU$2, 0)), INDEX('Cyclical_after overrides'!$A$1:$BD$245,MATCH('Stata dataset (nominal)'!$A129,'Cyclical_after overrides'!$A$1:$A$245,0),MATCH('Stata dataset (nominal)'!O$1,'Cyclical_after overrides'!$A$1:$BD$1,0))), "")</f>
        <v>286.86099999999999</v>
      </c>
      <c r="P129" s="179">
        <f>_xlfn.IFNA(IF($C129 &gt; "2023-24", INDEX(PR24_after_overrides!$D$3:$AU$128, MATCH('Stata dataset (nominal)'!$A129, PR24_after_overrides!$A$3:$A$128, 0), MATCH('Stata dataset (nominal)'!P$1, PR24_after_overrides!$D$2:$AU$2, 0)), INDEX('Cyclical_after overrides'!$A$1:$BD$245,MATCH('Stata dataset (nominal)'!$A129,'Cyclical_after overrides'!$A$1:$A$245,0),MATCH('Stata dataset (nominal)'!P$1,'Cyclical_after overrides'!$A$1:$BD$1,0))), "")</f>
        <v>2.206</v>
      </c>
      <c r="Q129" s="179">
        <f>_xlfn.IFNA(IF($C129 &gt; "2023-24", INDEX(PR24_after_overrides!$D$3:$AU$128, MATCH('Stata dataset (nominal)'!$A129, PR24_after_overrides!$A$3:$A$128, 0), MATCH('Stata dataset (nominal)'!Q$1, PR24_after_overrides!$D$2:$AU$2, 0)), INDEX('Cyclical_after overrides'!$A$1:$BD$245,MATCH('Stata dataset (nominal)'!$A129,'Cyclical_after overrides'!$A$1:$A$245,0),MATCH('Stata dataset (nominal)'!Q$1,'Cyclical_after overrides'!$A$1:$BD$1,0))), "")</f>
        <v>97.519000000000005</v>
      </c>
      <c r="R129" s="179">
        <f>_xlfn.IFNA(IF($C129 &gt; "2023-24", INDEX(PR24_after_overrides!$D$3:$AU$128, MATCH('Stata dataset (nominal)'!$A129, PR24_after_overrides!$A$3:$A$128, 0), MATCH('Stata dataset (nominal)'!R$1, PR24_after_overrides!$D$2:$AU$2, 0)), INDEX('Cyclical_after overrides'!$A$1:$BD$245,MATCH('Stata dataset (nominal)'!$A129,'Cyclical_after overrides'!$A$1:$A$245,0),MATCH('Stata dataset (nominal)'!R$1,'Cyclical_after overrides'!$A$1:$BD$1,0))), "")</f>
        <v>483.14400000000001</v>
      </c>
      <c r="S129" s="179">
        <f>_xlfn.IFNA(IF($C129 &gt; "2023-24", INDEX(PR24_after_overrides!$D$3:$AU$128, MATCH('Stata dataset (nominal)'!$A129, PR24_after_overrides!$A$3:$A$128, 0), MATCH('Stata dataset (nominal)'!S$1, PR24_after_overrides!$D$2:$AU$2, 0)), INDEX('Cyclical_after overrides'!$A$1:$BD$245,MATCH('Stata dataset (nominal)'!$A129,'Cyclical_after overrides'!$A$1:$A$245,0),MATCH('Stata dataset (nominal)'!S$1,'Cyclical_after overrides'!$A$1:$BD$1,0))), "")</f>
        <v>2.7770000000000001</v>
      </c>
      <c r="T129" s="179">
        <f>_xlfn.IFNA(IF($C129 &gt; "2023-24", INDEX(PR24_after_overrides!$D$3:$AU$128, MATCH('Stata dataset (nominal)'!$A129, PR24_after_overrides!$A$3:$A$128, 0), MATCH('Stata dataset (nominal)'!T$1, PR24_after_overrides!$D$2:$AU$2, 0)), INDEX('Cyclical_after overrides'!$A$1:$BD$245,MATCH('Stata dataset (nominal)'!$A129,'Cyclical_after overrides'!$A$1:$A$245,0),MATCH('Stata dataset (nominal)'!T$1,'Cyclical_after overrides'!$A$1:$BD$1,0))), "")</f>
        <v>616.75</v>
      </c>
      <c r="U129" s="179">
        <f>_xlfn.IFNA(IF($C129 &gt; "2023-24", INDEX(PR24_after_overrides!$D$3:$AU$128, MATCH('Stata dataset (nominal)'!$A129, PR24_after_overrides!$A$3:$A$128, 0), MATCH('Stata dataset (nominal)'!U$1, PR24_after_overrides!$D$2:$AU$2, 0)), INDEX('Cyclical_after overrides'!$A$1:$BD$245,MATCH('Stata dataset (nominal)'!$A129,'Cyclical_after overrides'!$A$1:$A$245,0),MATCH('Stata dataset (nominal)'!U$1,'Cyclical_after overrides'!$A$1:$BD$1,0))), "")</f>
        <v>19.132560659574573</v>
      </c>
      <c r="V129" s="179">
        <f>_xlfn.IFNA(IF($C129 &gt; "2023-24", INDEX(PR24_after_overrides!$D$3:$AU$128, MATCH('Stata dataset (nominal)'!$A129, PR24_after_overrides!$A$3:$A$128, 0), MATCH('Stata dataset (nominal)'!V$1, PR24_after_overrides!$D$2:$AU$2, 0)), INDEX('Cyclical_after overrides'!$A$1:$BD$245,MATCH('Stata dataset (nominal)'!$A129,'Cyclical_after overrides'!$A$1:$A$245,0),MATCH('Stata dataset (nominal)'!V$1,'Cyclical_after overrides'!$A$1:$BD$1,0))), "")</f>
        <v>140.10527944915205</v>
      </c>
      <c r="W129" s="179">
        <f>_xlfn.IFNA(IF($C129 &gt; "2023-24", INDEX(PR24_after_overrides!$D$3:$AU$128, MATCH('Stata dataset (nominal)'!$A129, PR24_after_overrides!$A$3:$A$128, 0), MATCH('Stata dataset (nominal)'!W$1, PR24_after_overrides!$D$2:$AU$2, 0)), INDEX('Cyclical_after overrides'!$A$1:$BD$245,MATCH('Stata dataset (nominal)'!$A129,'Cyclical_after overrides'!$A$1:$A$245,0),MATCH('Stata dataset (nominal)'!W$1,'Cyclical_after overrides'!$A$1:$BD$1,0))), "")</f>
        <v>1.5055654039785742</v>
      </c>
      <c r="X129" s="179" t="str">
        <f>_xlfn.IFNA(IF($C129 &gt; "2023-24", INDEX(PR24_after_overrides!$D$3:$AU$128, MATCH('Stata dataset (nominal)'!$A129, PR24_after_overrides!$A$3:$A$128, 0), MATCH('Stata dataset (nominal)'!X$1, PR24_after_overrides!$D$2:$AU$2, 0)), INDEX('Cyclical_after overrides'!$A$1:$BD$245,MATCH('Stata dataset (nominal)'!$A129,'Cyclical_after overrides'!$A$1:$A$245,0),MATCH('Stata dataset (nominal)'!X$1,'Cyclical_after overrides'!$A$1:$BD$1,0))), "")</f>
        <v/>
      </c>
      <c r="Y129" s="179">
        <f>_xlfn.IFNA(IF($C129 &gt; "2023-24", INDEX(PR24_after_overrides!$D$3:$AU$128, MATCH('Stata dataset (nominal)'!$A129, PR24_after_overrides!$A$3:$A$128, 0), MATCH('Stata dataset (nominal)'!Y$1, PR24_after_overrides!$D$2:$AU$2, 0)), INDEX('Cyclical_after overrides'!$A$1:$BD$245,MATCH('Stata dataset (nominal)'!$A129,'Cyclical_after overrides'!$A$1:$A$245,0),MATCH('Stata dataset (nominal)'!Y$1,'Cyclical_after overrides'!$A$1:$BD$1,0))), "")</f>
        <v>11.516321557620319</v>
      </c>
      <c r="Z129" s="179">
        <f>_xlfn.IFNA(IF($C129 &gt; "2023-24", INDEX(PR24_after_overrides!$D$3:$AU$128, MATCH('Stata dataset (nominal)'!$A129, PR24_after_overrides!$A$3:$A$128, 0), MATCH('Stata dataset (nominal)'!Z$1, PR24_after_overrides!$D$2:$AU$2, 0)), INDEX('Cyclical_after overrides'!$A$1:$BD$245,MATCH('Stata dataset (nominal)'!$A129,'Cyclical_after overrides'!$A$1:$A$245,0),MATCH('Stata dataset (nominal)'!Z$1,'Cyclical_after overrides'!$A$1:$BD$1,0))), "")</f>
        <v>11.516321557620319</v>
      </c>
      <c r="AA129" s="179">
        <f>_xlfn.IFNA(IF($C129 &gt; "2023-24", INDEX(PR24_after_overrides!$D$3:$AU$128, MATCH('Stata dataset (nominal)'!$A129, PR24_after_overrides!$A$3:$A$128, 0), MATCH('Stata dataset (nominal)'!AA$1, PR24_after_overrides!$D$2:$AU$2, 0)), INDEX('Cyclical_after overrides'!$A$1:$BD$245,MATCH('Stata dataset (nominal)'!$A129,'Cyclical_after overrides'!$A$1:$A$245,0),MATCH('Stata dataset (nominal)'!AA$1,'Cyclical_after overrides'!$A$1:$BD$1,0))), "")</f>
        <v>544.48199999999997</v>
      </c>
      <c r="AB129" s="179">
        <f>INDEX(Depreciation!$U$5:$U$318, MATCH('Stata dataset (nominal)'!$A129, Depreciation!$A$5:$A$318, 0))</f>
        <v>1.5780000000000001</v>
      </c>
      <c r="AC129" s="180">
        <f t="shared" si="2"/>
        <v>1.8338444745454543</v>
      </c>
      <c r="AD129" s="72">
        <f>INDEX(Recharges!$V$5:$V$318, MATCH('Stata dataset (nominal)'!$A129, Recharges!$A$5:$A$318, 0))</f>
        <v>0.71700000000000008</v>
      </c>
    </row>
    <row r="130" spans="1:30" x14ac:dyDescent="0.4">
      <c r="A130" s="160" t="str">
        <f t="shared" si="3"/>
        <v>SBB22</v>
      </c>
      <c r="B130" s="160" t="s">
        <v>505</v>
      </c>
      <c r="C130" s="160" t="s">
        <v>259</v>
      </c>
      <c r="D130" s="179">
        <f>_xlfn.IFNA(IF($C130 &gt; "2023-24", INDEX(PR24_after_overrides!$D$3:$AU$128, MATCH('Stata dataset (nominal)'!$A130, PR24_after_overrides!$A$3:$A$128, 0), MATCH('Stata dataset (nominal)'!D$1, PR24_after_overrides!$D$2:$AU$2, 0)), INDEX('Cyclical_after overrides'!$A$1:$BD$245,MATCH('Stata dataset (nominal)'!$A130,'Cyclical_after overrides'!$A$1:$A$245,0),MATCH('Stata dataset (nominal)'!D$1,'Cyclical_after overrides'!$A$1:$BD$1,0))), "")</f>
        <v>1.0877412700751434</v>
      </c>
      <c r="E130" s="179">
        <f>_xlfn.IFNA(IF($C130 &gt; "2023-24", INDEX(PR24_after_overrides!$D$3:$AU$128, MATCH('Stata dataset (nominal)'!$A130, PR24_after_overrides!$A$3:$A$128, 0), MATCH('Stata dataset (nominal)'!E$1, PR24_after_overrides!$D$2:$AU$2, 0)), INDEX('Cyclical_after overrides'!$A$1:$BD$245,MATCH('Stata dataset (nominal)'!$A130,'Cyclical_after overrides'!$A$1:$A$245,0),MATCH('Stata dataset (nominal)'!E$1,'Cyclical_after overrides'!$A$1:$BD$1,0))), "")</f>
        <v>13.032999999999999</v>
      </c>
      <c r="F130" s="179">
        <f>_xlfn.IFNA(IF($C130 &gt; "2023-24", INDEX(PR24_after_overrides!$D$3:$AU$128, MATCH('Stata dataset (nominal)'!$A130, PR24_after_overrides!$A$3:$A$128, 0), MATCH('Stata dataset (nominal)'!F$1, PR24_after_overrides!$D$2:$AU$2, 0)), INDEX('Cyclical_after overrides'!$A$1:$BD$245,MATCH('Stata dataset (nominal)'!$A130,'Cyclical_after overrides'!$A$1:$A$245,0),MATCH('Stata dataset (nominal)'!F$1,'Cyclical_after overrides'!$A$1:$BD$1,0))), "")</f>
        <v>2.4900000000000002</v>
      </c>
      <c r="G130" s="179">
        <f>_xlfn.IFNA(IF($C130 &gt; "2023-24", INDEX(PR24_after_overrides!$D$3:$AU$128, MATCH('Stata dataset (nominal)'!$A130, PR24_after_overrides!$A$3:$A$128, 0), MATCH('Stata dataset (nominal)'!G$1, PR24_after_overrides!$D$2:$AU$2, 0)), INDEX('Cyclical_after overrides'!$A$1:$BD$245,MATCH('Stata dataset (nominal)'!$A130,'Cyclical_after overrides'!$A$1:$A$245,0),MATCH('Stata dataset (nominal)'!G$1,'Cyclical_after overrides'!$A$1:$BD$1,0))), "")</f>
        <v>10.530000000000001</v>
      </c>
      <c r="H130" s="179">
        <f>_xlfn.IFNA(IF($C130 &gt; "2023-24", INDEX(PR24_after_overrides!$D$3:$AU$128, MATCH('Stata dataset (nominal)'!$A130, PR24_after_overrides!$A$3:$A$128, 0), MATCH('Stata dataset (nominal)'!H$1, PR24_after_overrides!$D$2:$AU$2, 0)), INDEX('Cyclical_after overrides'!$A$1:$BD$245,MATCH('Stata dataset (nominal)'!$A130,'Cyclical_after overrides'!$A$1:$A$245,0),MATCH('Stata dataset (nominal)'!H$1,'Cyclical_after overrides'!$A$1:$BD$1,0))), "")</f>
        <v>0.90599999999999992</v>
      </c>
      <c r="I130" s="179">
        <f>_xlfn.IFNA(IF($C130 &gt; "2023-24", INDEX(PR24_after_overrides!$D$3:$AU$128, MATCH('Stata dataset (nominal)'!$A130, PR24_after_overrides!$A$3:$A$128, 0), MATCH('Stata dataset (nominal)'!I$1, PR24_after_overrides!$D$2:$AU$2, 0)), INDEX('Cyclical_after overrides'!$A$1:$BD$245,MATCH('Stata dataset (nominal)'!$A130,'Cyclical_after overrides'!$A$1:$A$245,0),MATCH('Stata dataset (nominal)'!I$1,'Cyclical_after overrides'!$A$1:$BD$1,0))), "")</f>
        <v>7.6269999999999998</v>
      </c>
      <c r="J130" s="179">
        <f>_xlfn.IFNA(IF($C130 &gt; "2023-24", INDEX(PR24_after_overrides!$D$3:$AU$128, MATCH('Stata dataset (nominal)'!$A130, PR24_after_overrides!$A$3:$A$128, 0), MATCH('Stata dataset (nominal)'!J$1, PR24_after_overrides!$D$2:$AU$2, 0)), INDEX('Cyclical_after overrides'!$A$1:$BD$245,MATCH('Stata dataset (nominal)'!$A130,'Cyclical_after overrides'!$A$1:$A$245,0),MATCH('Stata dataset (nominal)'!J$1,'Cyclical_after overrides'!$A$1:$BD$1,0))), "")</f>
        <v>3.0000000000000001E-3</v>
      </c>
      <c r="K130" s="179">
        <f>_xlfn.IFNA(IF($C130 &gt; "2023-24", INDEX(PR24_after_overrides!$D$3:$AU$128, MATCH('Stata dataset (nominal)'!$A130, PR24_after_overrides!$A$3:$A$128, 0), MATCH('Stata dataset (nominal)'!K$1, PR24_after_overrides!$D$2:$AU$2, 0)), INDEX('Cyclical_after overrides'!$A$1:$BD$245,MATCH('Stata dataset (nominal)'!$A130,'Cyclical_after overrides'!$A$1:$A$245,0),MATCH('Stata dataset (nominal)'!K$1,'Cyclical_after overrides'!$A$1:$BD$1,0))), "")</f>
        <v>0</v>
      </c>
      <c r="L130" s="179">
        <f>_xlfn.IFNA(IF($C130 &gt; "2023-24", INDEX(PR24_after_overrides!$D$3:$AU$128, MATCH('Stata dataset (nominal)'!$A130, PR24_after_overrides!$A$3:$A$128, 0), MATCH('Stata dataset (nominal)'!L$1, PR24_after_overrides!$D$2:$AU$2, 0)), INDEX('Cyclical_after overrides'!$A$1:$BD$245,MATCH('Stata dataset (nominal)'!$A130,'Cyclical_after overrides'!$A$1:$A$245,0),MATCH('Stata dataset (nominal)'!L$1,'Cyclical_after overrides'!$A$1:$BD$1,0))), "")</f>
        <v>2E-3</v>
      </c>
      <c r="M130" s="179">
        <f>_xlfn.IFNA(IF($C130 &gt; "2023-24", INDEX(PR24_after_overrides!$D$3:$AU$128, MATCH('Stata dataset (nominal)'!$A130, PR24_after_overrides!$A$3:$A$128, 0), MATCH('Stata dataset (nominal)'!M$1, PR24_after_overrides!$D$2:$AU$2, 0)), INDEX('Cyclical_after overrides'!$A$1:$BD$245,MATCH('Stata dataset (nominal)'!$A130,'Cyclical_after overrides'!$A$1:$A$245,0),MATCH('Stata dataset (nominal)'!M$1,'Cyclical_after overrides'!$A$1:$BD$1,0))), "")</f>
        <v>0</v>
      </c>
      <c r="N130" s="179" t="str">
        <f>_xlfn.IFNA(IF($C130 &gt; "2023-24", INDEX(PR24_after_overrides!$D$3:$AU$128, MATCH('Stata dataset (nominal)'!$A130, PR24_after_overrides!$A$3:$A$128, 0), MATCH('Stata dataset (nominal)'!N$1, PR24_after_overrides!$D$2:$AU$2, 0)), INDEX('Cyclical_after overrides'!$A$1:$BD$245,MATCH('Stata dataset (nominal)'!$A130,'Cyclical_after overrides'!$A$1:$A$245,0),MATCH('Stata dataset (nominal)'!N$1,'Cyclical_after overrides'!$A$1:$BD$1,0))), "")</f>
        <v/>
      </c>
      <c r="O130" s="179">
        <f>_xlfn.IFNA(IF($C130 &gt; "2023-24", INDEX(PR24_after_overrides!$D$3:$AU$128, MATCH('Stata dataset (nominal)'!$A130, PR24_after_overrides!$A$3:$A$128, 0), MATCH('Stata dataset (nominal)'!O$1, PR24_after_overrides!$D$2:$AU$2, 0)), INDEX('Cyclical_after overrides'!$A$1:$BD$245,MATCH('Stata dataset (nominal)'!$A130,'Cyclical_after overrides'!$A$1:$A$245,0),MATCH('Stata dataset (nominal)'!O$1,'Cyclical_after overrides'!$A$1:$BD$1,0))), "")</f>
        <v>277.94133333333332</v>
      </c>
      <c r="P130" s="179">
        <f>_xlfn.IFNA(IF($C130 &gt; "2023-24", INDEX(PR24_after_overrides!$D$3:$AU$128, MATCH('Stata dataset (nominal)'!$A130, PR24_after_overrides!$A$3:$A$128, 0), MATCH('Stata dataset (nominal)'!P$1, PR24_after_overrides!$D$2:$AU$2, 0)), INDEX('Cyclical_after overrides'!$A$1:$BD$245,MATCH('Stata dataset (nominal)'!$A130,'Cyclical_after overrides'!$A$1:$A$245,0),MATCH('Stata dataset (nominal)'!P$1,'Cyclical_after overrides'!$A$1:$BD$1,0))), "")</f>
        <v>2.1308333333333298</v>
      </c>
      <c r="Q130" s="179">
        <f>_xlfn.IFNA(IF($C130 &gt; "2023-24", INDEX(PR24_after_overrides!$D$3:$AU$128, MATCH('Stata dataset (nominal)'!$A130, PR24_after_overrides!$A$3:$A$128, 0), MATCH('Stata dataset (nominal)'!Q$1, PR24_after_overrides!$D$2:$AU$2, 0)), INDEX('Cyclical_after overrides'!$A$1:$BD$245,MATCH('Stata dataset (nominal)'!$A130,'Cyclical_after overrides'!$A$1:$A$245,0),MATCH('Stata dataset (nominal)'!Q$1,'Cyclical_after overrides'!$A$1:$BD$1,0))), "")</f>
        <v>92.759666666666703</v>
      </c>
      <c r="R130" s="179">
        <f>_xlfn.IFNA(IF($C130 &gt; "2023-24", INDEX(PR24_after_overrides!$D$3:$AU$128, MATCH('Stata dataset (nominal)'!$A130, PR24_after_overrides!$A$3:$A$128, 0), MATCH('Stata dataset (nominal)'!R$1, PR24_after_overrides!$D$2:$AU$2, 0)), INDEX('Cyclical_after overrides'!$A$1:$BD$245,MATCH('Stata dataset (nominal)'!$A130,'Cyclical_after overrides'!$A$1:$A$245,0),MATCH('Stata dataset (nominal)'!R$1,'Cyclical_after overrides'!$A$1:$BD$1,0))), "")</f>
        <v>498.93316666666703</v>
      </c>
      <c r="S130" s="179">
        <f>_xlfn.IFNA(IF($C130 &gt; "2023-24", INDEX(PR24_after_overrides!$D$3:$AU$128, MATCH('Stata dataset (nominal)'!$A130, PR24_after_overrides!$A$3:$A$128, 0), MATCH('Stata dataset (nominal)'!S$1, PR24_after_overrides!$D$2:$AU$2, 0)), INDEX('Cyclical_after overrides'!$A$1:$BD$245,MATCH('Stata dataset (nominal)'!$A130,'Cyclical_after overrides'!$A$1:$A$245,0),MATCH('Stata dataset (nominal)'!S$1,'Cyclical_after overrides'!$A$1:$BD$1,0))), "")</f>
        <v>2.8657499999999998</v>
      </c>
      <c r="T130" s="179">
        <f>_xlfn.IFNA(IF($C130 &gt; "2023-24", INDEX(PR24_after_overrides!$D$3:$AU$128, MATCH('Stata dataset (nominal)'!$A130, PR24_after_overrides!$A$3:$A$128, 0), MATCH('Stata dataset (nominal)'!T$1, PR24_after_overrides!$D$2:$AU$2, 0)), INDEX('Cyclical_after overrides'!$A$1:$BD$245,MATCH('Stata dataset (nominal)'!$A130,'Cyclical_after overrides'!$A$1:$A$245,0),MATCH('Stata dataset (nominal)'!T$1,'Cyclical_after overrides'!$A$1:$BD$1,0))), "")</f>
        <v>627.67774999999995</v>
      </c>
      <c r="U130" s="179">
        <f>_xlfn.IFNA(IF($C130 &gt; "2023-24", INDEX(PR24_after_overrides!$D$3:$AU$128, MATCH('Stata dataset (nominal)'!$A130, PR24_after_overrides!$A$3:$A$128, 0), MATCH('Stata dataset (nominal)'!U$1, PR24_after_overrides!$D$2:$AU$2, 0)), INDEX('Cyclical_after overrides'!$A$1:$BD$245,MATCH('Stata dataset (nominal)'!$A130,'Cyclical_after overrides'!$A$1:$A$245,0),MATCH('Stata dataset (nominal)'!U$1,'Cyclical_after overrides'!$A$1:$BD$1,0))), "")</f>
        <v>17.337680691346218</v>
      </c>
      <c r="V130" s="179">
        <f>_xlfn.IFNA(IF($C130 &gt; "2023-24", INDEX(PR24_after_overrides!$D$3:$AU$128, MATCH('Stata dataset (nominal)'!$A130, PR24_after_overrides!$A$3:$A$128, 0), MATCH('Stata dataset (nominal)'!V$1, PR24_after_overrides!$D$2:$AU$2, 0)), INDEX('Cyclical_after overrides'!$A$1:$BD$245,MATCH('Stata dataset (nominal)'!$A130,'Cyclical_after overrides'!$A$1:$A$245,0),MATCH('Stata dataset (nominal)'!V$1,'Cyclical_after overrides'!$A$1:$BD$1,0))), "")</f>
        <v>140.38889132908426</v>
      </c>
      <c r="W130" s="179">
        <f>_xlfn.IFNA(IF($C130 &gt; "2023-24", INDEX(PR24_after_overrides!$D$3:$AU$128, MATCH('Stata dataset (nominal)'!$A130, PR24_after_overrides!$A$3:$A$128, 0), MATCH('Stata dataset (nominal)'!W$1, PR24_after_overrides!$D$2:$AU$2, 0)), INDEX('Cyclical_after overrides'!$A$1:$BD$245,MATCH('Stata dataset (nominal)'!$A130,'Cyclical_after overrides'!$A$1:$A$245,0),MATCH('Stata dataset (nominal)'!W$1,'Cyclical_after overrides'!$A$1:$BD$1,0))), "")</f>
        <v>1.5014129100038001</v>
      </c>
      <c r="X130" s="179" t="str">
        <f>_xlfn.IFNA(IF($C130 &gt; "2023-24", INDEX(PR24_after_overrides!$D$3:$AU$128, MATCH('Stata dataset (nominal)'!$A130, PR24_after_overrides!$A$3:$A$128, 0), MATCH('Stata dataset (nominal)'!X$1, PR24_after_overrides!$D$2:$AU$2, 0)), INDEX('Cyclical_after overrides'!$A$1:$BD$245,MATCH('Stata dataset (nominal)'!$A130,'Cyclical_after overrides'!$A$1:$A$245,0),MATCH('Stata dataset (nominal)'!X$1,'Cyclical_after overrides'!$A$1:$BD$1,0))), "")</f>
        <v/>
      </c>
      <c r="Y130" s="179">
        <f>_xlfn.IFNA(IF($C130 &gt; "2023-24", INDEX(PR24_after_overrides!$D$3:$AU$128, MATCH('Stata dataset (nominal)'!$A130, PR24_after_overrides!$A$3:$A$128, 0), MATCH('Stata dataset (nominal)'!Y$1, PR24_after_overrides!$D$2:$AU$2, 0)), INDEX('Cyclical_after overrides'!$A$1:$BD$245,MATCH('Stata dataset (nominal)'!$A130,'Cyclical_after overrides'!$A$1:$A$245,0),MATCH('Stata dataset (nominal)'!Y$1,'Cyclical_after overrides'!$A$1:$BD$1,0))), "")</f>
        <v>11.516321557620319</v>
      </c>
      <c r="Z130" s="179">
        <f>_xlfn.IFNA(IF($C130 &gt; "2023-24", INDEX(PR24_after_overrides!$D$3:$AU$128, MATCH('Stata dataset (nominal)'!$A130, PR24_after_overrides!$A$3:$A$128, 0), MATCH('Stata dataset (nominal)'!Z$1, PR24_after_overrides!$D$2:$AU$2, 0)), INDEX('Cyclical_after overrides'!$A$1:$BD$245,MATCH('Stata dataset (nominal)'!$A130,'Cyclical_after overrides'!$A$1:$A$245,0),MATCH('Stata dataset (nominal)'!Z$1,'Cyclical_after overrides'!$A$1:$BD$1,0))), "")</f>
        <v>11.516321557620319</v>
      </c>
      <c r="AA130" s="179">
        <f>_xlfn.IFNA(IF($C130 &gt; "2023-24", INDEX(PR24_after_overrides!$D$3:$AU$128, MATCH('Stata dataset (nominal)'!$A130, PR24_after_overrides!$A$3:$A$128, 0), MATCH('Stata dataset (nominal)'!AA$1, PR24_after_overrides!$D$2:$AU$2, 0)), INDEX('Cyclical_after overrides'!$A$1:$BD$245,MATCH('Stata dataset (nominal)'!$A130,'Cyclical_after overrides'!$A$1:$A$245,0),MATCH('Stata dataset (nominal)'!AA$1,'Cyclical_after overrides'!$A$1:$BD$1,0))), "")</f>
        <v>539.31899999999996</v>
      </c>
      <c r="AB130" s="179">
        <f>INDEX(Depreciation!$U$5:$U$318, MATCH('Stata dataset (nominal)'!$A130, Depreciation!$A$5:$A$318, 0))</f>
        <v>1.4330000000000001</v>
      </c>
      <c r="AC130" s="180">
        <f t="shared" si="2"/>
        <v>1.8338444745454543</v>
      </c>
      <c r="AD130" s="72">
        <f>INDEX(Recharges!$V$5:$V$318, MATCH('Stata dataset (nominal)'!$A130, Recharges!$A$5:$A$318, 0))</f>
        <v>1.9830000000000001</v>
      </c>
    </row>
    <row r="131" spans="1:30" x14ac:dyDescent="0.4">
      <c r="A131" s="160" t="str">
        <f t="shared" si="3"/>
        <v>SBB23</v>
      </c>
      <c r="B131" s="160" t="s">
        <v>505</v>
      </c>
      <c r="C131" s="160" t="s">
        <v>261</v>
      </c>
      <c r="D131" s="179">
        <f>_xlfn.IFNA(IF($C131 &gt; "2023-24", INDEX(PR24_after_overrides!$D$3:$AU$128, MATCH('Stata dataset (nominal)'!$A131, PR24_after_overrides!$A$3:$A$128, 0), MATCH('Stata dataset (nominal)'!D$1, PR24_after_overrides!$D$2:$AU$2, 0)), INDEX('Cyclical_after overrides'!$A$1:$BD$245,MATCH('Stata dataset (nominal)'!$A131,'Cyclical_after overrides'!$A$1:$A$245,0),MATCH('Stata dataset (nominal)'!D$1,'Cyclical_after overrides'!$A$1:$BD$1,0))), "")</f>
        <v>1</v>
      </c>
      <c r="E131" s="179">
        <f>_xlfn.IFNA(IF($C131 &gt; "2023-24", INDEX(PR24_after_overrides!$D$3:$AU$128, MATCH('Stata dataset (nominal)'!$A131, PR24_after_overrides!$A$3:$A$128, 0), MATCH('Stata dataset (nominal)'!E$1, PR24_after_overrides!$D$2:$AU$2, 0)), INDEX('Cyclical_after overrides'!$A$1:$BD$245,MATCH('Stata dataset (nominal)'!$A131,'Cyclical_after overrides'!$A$1:$A$245,0),MATCH('Stata dataset (nominal)'!E$1,'Cyclical_after overrides'!$A$1:$BD$1,0))), "")</f>
        <v>14.555</v>
      </c>
      <c r="F131" s="179">
        <f>_xlfn.IFNA(IF($C131 &gt; "2023-24", INDEX(PR24_after_overrides!$D$3:$AU$128, MATCH('Stata dataset (nominal)'!$A131, PR24_after_overrides!$A$3:$A$128, 0), MATCH('Stata dataset (nominal)'!F$1, PR24_after_overrides!$D$2:$AU$2, 0)), INDEX('Cyclical_after overrides'!$A$1:$BD$245,MATCH('Stata dataset (nominal)'!$A131,'Cyclical_after overrides'!$A$1:$A$245,0),MATCH('Stata dataset (nominal)'!F$1,'Cyclical_after overrides'!$A$1:$BD$1,0))), "")</f>
        <v>1.0669999999999999</v>
      </c>
      <c r="G131" s="179">
        <f>_xlfn.IFNA(IF($C131 &gt; "2023-24", INDEX(PR24_after_overrides!$D$3:$AU$128, MATCH('Stata dataset (nominal)'!$A131, PR24_after_overrides!$A$3:$A$128, 0), MATCH('Stata dataset (nominal)'!G$1, PR24_after_overrides!$D$2:$AU$2, 0)), INDEX('Cyclical_after overrides'!$A$1:$BD$245,MATCH('Stata dataset (nominal)'!$A131,'Cyclical_after overrides'!$A$1:$A$245,0),MATCH('Stata dataset (nominal)'!G$1,'Cyclical_after overrides'!$A$1:$BD$1,0))), "")</f>
        <v>12.111000000000001</v>
      </c>
      <c r="H131" s="179">
        <f>_xlfn.IFNA(IF($C131 &gt; "2023-24", INDEX(PR24_after_overrides!$D$3:$AU$128, MATCH('Stata dataset (nominal)'!$A131, PR24_after_overrides!$A$3:$A$128, 0), MATCH('Stata dataset (nominal)'!H$1, PR24_after_overrides!$D$2:$AU$2, 0)), INDEX('Cyclical_after overrides'!$A$1:$BD$245,MATCH('Stata dataset (nominal)'!$A131,'Cyclical_after overrides'!$A$1:$A$245,0),MATCH('Stata dataset (nominal)'!H$1,'Cyclical_after overrides'!$A$1:$BD$1,0))), "")</f>
        <v>1.8180000000000001</v>
      </c>
      <c r="I131" s="179">
        <f>_xlfn.IFNA(IF($C131 &gt; "2023-24", INDEX(PR24_after_overrides!$D$3:$AU$128, MATCH('Stata dataset (nominal)'!$A131, PR24_after_overrides!$A$3:$A$128, 0), MATCH('Stata dataset (nominal)'!I$1, PR24_after_overrides!$D$2:$AU$2, 0)), INDEX('Cyclical_after overrides'!$A$1:$BD$245,MATCH('Stata dataset (nominal)'!$A131,'Cyclical_after overrides'!$A$1:$A$245,0),MATCH('Stata dataset (nominal)'!I$1,'Cyclical_after overrides'!$A$1:$BD$1,0))), "")</f>
        <v>8.5210000000000008</v>
      </c>
      <c r="J131" s="179">
        <f>_xlfn.IFNA(IF($C131 &gt; "2023-24", INDEX(PR24_after_overrides!$D$3:$AU$128, MATCH('Stata dataset (nominal)'!$A131, PR24_after_overrides!$A$3:$A$128, 0), MATCH('Stata dataset (nominal)'!J$1, PR24_after_overrides!$D$2:$AU$2, 0)), INDEX('Cyclical_after overrides'!$A$1:$BD$245,MATCH('Stata dataset (nominal)'!$A131,'Cyclical_after overrides'!$A$1:$A$245,0),MATCH('Stata dataset (nominal)'!J$1,'Cyclical_after overrides'!$A$1:$BD$1,0))), "")</f>
        <v>6.0000000000000001E-3</v>
      </c>
      <c r="K131" s="179">
        <f>_xlfn.IFNA(IF($C131 &gt; "2023-24", INDEX(PR24_after_overrides!$D$3:$AU$128, MATCH('Stata dataset (nominal)'!$A131, PR24_after_overrides!$A$3:$A$128, 0), MATCH('Stata dataset (nominal)'!K$1, PR24_after_overrides!$D$2:$AU$2, 0)), INDEX('Cyclical_after overrides'!$A$1:$BD$245,MATCH('Stata dataset (nominal)'!$A131,'Cyclical_after overrides'!$A$1:$A$245,0),MATCH('Stata dataset (nominal)'!K$1,'Cyclical_after overrides'!$A$1:$BD$1,0))), "")</f>
        <v>0</v>
      </c>
      <c r="L131" s="179">
        <f>_xlfn.IFNA(IF($C131 &gt; "2023-24", INDEX(PR24_after_overrides!$D$3:$AU$128, MATCH('Stata dataset (nominal)'!$A131, PR24_after_overrides!$A$3:$A$128, 0), MATCH('Stata dataset (nominal)'!L$1, PR24_after_overrides!$D$2:$AU$2, 0)), INDEX('Cyclical_after overrides'!$A$1:$BD$245,MATCH('Stata dataset (nominal)'!$A131,'Cyclical_after overrides'!$A$1:$A$245,0),MATCH('Stata dataset (nominal)'!L$1,'Cyclical_after overrides'!$A$1:$BD$1,0))), "")</f>
        <v>3.0000000000000001E-3</v>
      </c>
      <c r="M131" s="179">
        <f>_xlfn.IFNA(IF($C131 &gt; "2023-24", INDEX(PR24_after_overrides!$D$3:$AU$128, MATCH('Stata dataset (nominal)'!$A131, PR24_after_overrides!$A$3:$A$128, 0), MATCH('Stata dataset (nominal)'!M$1, PR24_after_overrides!$D$2:$AU$2, 0)), INDEX('Cyclical_after overrides'!$A$1:$BD$245,MATCH('Stata dataset (nominal)'!$A131,'Cyclical_after overrides'!$A$1:$A$245,0),MATCH('Stata dataset (nominal)'!M$1,'Cyclical_after overrides'!$A$1:$BD$1,0))), "")</f>
        <v>0</v>
      </c>
      <c r="N131" s="179" t="str">
        <f>_xlfn.IFNA(IF($C131 &gt; "2023-24", INDEX(PR24_after_overrides!$D$3:$AU$128, MATCH('Stata dataset (nominal)'!$A131, PR24_after_overrides!$A$3:$A$128, 0), MATCH('Stata dataset (nominal)'!N$1, PR24_after_overrides!$D$2:$AU$2, 0)), INDEX('Cyclical_after overrides'!$A$1:$BD$245,MATCH('Stata dataset (nominal)'!$A131,'Cyclical_after overrides'!$A$1:$A$245,0),MATCH('Stata dataset (nominal)'!N$1,'Cyclical_after overrides'!$A$1:$BD$1,0))), "")</f>
        <v/>
      </c>
      <c r="O131" s="179">
        <f>_xlfn.IFNA(IF($C131 &gt; "2023-24", INDEX(PR24_after_overrides!$D$3:$AU$128, MATCH('Stata dataset (nominal)'!$A131, PR24_after_overrides!$A$3:$A$128, 0), MATCH('Stata dataset (nominal)'!O$1, PR24_after_overrides!$D$2:$AU$2, 0)), INDEX('Cyclical_after overrides'!$A$1:$BD$245,MATCH('Stata dataset (nominal)'!$A131,'Cyclical_after overrides'!$A$1:$A$245,0),MATCH('Stata dataset (nominal)'!O$1,'Cyclical_after overrides'!$A$1:$BD$1,0))), "")</f>
        <v>266.79999999999995</v>
      </c>
      <c r="P131" s="179">
        <f>_xlfn.IFNA(IF($C131 &gt; "2023-24", INDEX(PR24_after_overrides!$D$3:$AU$128, MATCH('Stata dataset (nominal)'!$A131, PR24_after_overrides!$A$3:$A$128, 0), MATCH('Stata dataset (nominal)'!P$1, PR24_after_overrides!$D$2:$AU$2, 0)), INDEX('Cyclical_after overrides'!$A$1:$BD$245,MATCH('Stata dataset (nominal)'!$A131,'Cyclical_after overrides'!$A$1:$A$245,0),MATCH('Stata dataset (nominal)'!P$1,'Cyclical_after overrides'!$A$1:$BD$1,0))), "")</f>
        <v>2.1040000000000001</v>
      </c>
      <c r="Q131" s="179">
        <f>_xlfn.IFNA(IF($C131 &gt; "2023-24", INDEX(PR24_after_overrides!$D$3:$AU$128, MATCH('Stata dataset (nominal)'!$A131, PR24_after_overrides!$A$3:$A$128, 0), MATCH('Stata dataset (nominal)'!Q$1, PR24_after_overrides!$D$2:$AU$2, 0)), INDEX('Cyclical_after overrides'!$A$1:$BD$245,MATCH('Stata dataset (nominal)'!$A131,'Cyclical_after overrides'!$A$1:$A$245,0),MATCH('Stata dataset (nominal)'!Q$1,'Cyclical_after overrides'!$A$1:$BD$1,0))), "")</f>
        <v>89.649000000000001</v>
      </c>
      <c r="R131" s="179">
        <f>_xlfn.IFNA(IF($C131 &gt; "2023-24", INDEX(PR24_after_overrides!$D$3:$AU$128, MATCH('Stata dataset (nominal)'!$A131, PR24_after_overrides!$A$3:$A$128, 0), MATCH('Stata dataset (nominal)'!R$1, PR24_after_overrides!$D$2:$AU$2, 0)), INDEX('Cyclical_after overrides'!$A$1:$BD$245,MATCH('Stata dataset (nominal)'!$A131,'Cyclical_after overrides'!$A$1:$A$245,0),MATCH('Stata dataset (nominal)'!R$1,'Cyclical_after overrides'!$A$1:$BD$1,0))), "")</f>
        <v>516.39300000000003</v>
      </c>
      <c r="S131" s="179">
        <f>_xlfn.IFNA(IF($C131 &gt; "2023-24", INDEX(PR24_after_overrides!$D$3:$AU$128, MATCH('Stata dataset (nominal)'!$A131, PR24_after_overrides!$A$3:$A$128, 0), MATCH('Stata dataset (nominal)'!S$1, PR24_after_overrides!$D$2:$AU$2, 0)), INDEX('Cyclical_after overrides'!$A$1:$BD$245,MATCH('Stata dataset (nominal)'!$A131,'Cyclical_after overrides'!$A$1:$A$245,0),MATCH('Stata dataset (nominal)'!S$1,'Cyclical_after overrides'!$A$1:$BD$1,0))), "")</f>
        <v>2.9220000000000002</v>
      </c>
      <c r="T131" s="179">
        <f>_xlfn.IFNA(IF($C131 &gt; "2023-24", INDEX(PR24_after_overrides!$D$3:$AU$128, MATCH('Stata dataset (nominal)'!$A131, PR24_after_overrides!$A$3:$A$128, 0), MATCH('Stata dataset (nominal)'!T$1, PR24_after_overrides!$D$2:$AU$2, 0)), INDEX('Cyclical_after overrides'!$A$1:$BD$245,MATCH('Stata dataset (nominal)'!$A131,'Cyclical_after overrides'!$A$1:$A$245,0),MATCH('Stata dataset (nominal)'!T$1,'Cyclical_after overrides'!$A$1:$BD$1,0))), "")</f>
        <v>637.66200000000003</v>
      </c>
      <c r="U131" s="179">
        <f>_xlfn.IFNA(IF($C131 &gt; "2023-24", INDEX(PR24_after_overrides!$D$3:$AU$128, MATCH('Stata dataset (nominal)'!$A131, PR24_after_overrides!$A$3:$A$128, 0), MATCH('Stata dataset (nominal)'!U$1, PR24_after_overrides!$D$2:$AU$2, 0)), INDEX('Cyclical_after overrides'!$A$1:$BD$245,MATCH('Stata dataset (nominal)'!$A131,'Cyclical_after overrides'!$A$1:$A$245,0),MATCH('Stata dataset (nominal)'!U$1,'Cyclical_after overrides'!$A$1:$BD$1,0))), "")</f>
        <v>18.265992028587906</v>
      </c>
      <c r="V131" s="179">
        <f>_xlfn.IFNA(IF($C131 &gt; "2023-24", INDEX(PR24_after_overrides!$D$3:$AU$128, MATCH('Stata dataset (nominal)'!$A131, PR24_after_overrides!$A$3:$A$128, 0), MATCH('Stata dataset (nominal)'!V$1, PR24_after_overrides!$D$2:$AU$2, 0)), INDEX('Cyclical_after overrides'!$A$1:$BD$245,MATCH('Stata dataset (nominal)'!$A131,'Cyclical_after overrides'!$A$1:$A$245,0),MATCH('Stata dataset (nominal)'!V$1,'Cyclical_after overrides'!$A$1:$BD$1,0))), "")</f>
        <v>140.50288592902783</v>
      </c>
      <c r="W131" s="179">
        <f>_xlfn.IFNA(IF($C131 &gt; "2023-24", INDEX(PR24_after_overrides!$D$3:$AU$128, MATCH('Stata dataset (nominal)'!$A131, PR24_after_overrides!$A$3:$A$128, 0), MATCH('Stata dataset (nominal)'!W$1, PR24_after_overrides!$D$2:$AU$2, 0)), INDEX('Cyclical_after overrides'!$A$1:$BD$245,MATCH('Stata dataset (nominal)'!$A131,'Cyclical_after overrides'!$A$1:$A$245,0),MATCH('Stata dataset (nominal)'!W$1,'Cyclical_after overrides'!$A$1:$BD$1,0))), "")</f>
        <v>1.4977290515780837</v>
      </c>
      <c r="X131" s="179" t="str">
        <f>_xlfn.IFNA(IF($C131 &gt; "2023-24", INDEX(PR24_after_overrides!$D$3:$AU$128, MATCH('Stata dataset (nominal)'!$A131, PR24_after_overrides!$A$3:$A$128, 0), MATCH('Stata dataset (nominal)'!X$1, PR24_after_overrides!$D$2:$AU$2, 0)), INDEX('Cyclical_after overrides'!$A$1:$BD$245,MATCH('Stata dataset (nominal)'!$A131,'Cyclical_after overrides'!$A$1:$A$245,0),MATCH('Stata dataset (nominal)'!X$1,'Cyclical_after overrides'!$A$1:$BD$1,0))), "")</f>
        <v/>
      </c>
      <c r="Y131" s="179">
        <f>_xlfn.IFNA(IF($C131 &gt; "2023-24", INDEX(PR24_after_overrides!$D$3:$AU$128, MATCH('Stata dataset (nominal)'!$A131, PR24_after_overrides!$A$3:$A$128, 0), MATCH('Stata dataset (nominal)'!Y$1, PR24_after_overrides!$D$2:$AU$2, 0)), INDEX('Cyclical_after overrides'!$A$1:$BD$245,MATCH('Stata dataset (nominal)'!$A131,'Cyclical_after overrides'!$A$1:$A$245,0),MATCH('Stata dataset (nominal)'!Y$1,'Cyclical_after overrides'!$A$1:$BD$1,0))), "")</f>
        <v>11.516321557620319</v>
      </c>
      <c r="Z131" s="179">
        <f>_xlfn.IFNA(IF($C131 &gt; "2023-24", INDEX(PR24_after_overrides!$D$3:$AU$128, MATCH('Stata dataset (nominal)'!$A131, PR24_after_overrides!$A$3:$A$128, 0), MATCH('Stata dataset (nominal)'!Z$1, PR24_after_overrides!$D$2:$AU$2, 0)), INDEX('Cyclical_after overrides'!$A$1:$BD$245,MATCH('Stata dataset (nominal)'!$A131,'Cyclical_after overrides'!$A$1:$A$245,0),MATCH('Stata dataset (nominal)'!Z$1,'Cyclical_after overrides'!$A$1:$BD$1,0))), "")</f>
        <v>11.516321557620319</v>
      </c>
      <c r="AA131" s="179">
        <f>_xlfn.IFNA(IF($C131 &gt; "2023-24", INDEX(PR24_after_overrides!$D$3:$AU$128, MATCH('Stata dataset (nominal)'!$A131, PR24_after_overrides!$A$3:$A$128, 0), MATCH('Stata dataset (nominal)'!AA$1, PR24_after_overrides!$D$2:$AU$2, 0)), INDEX('Cyclical_after overrides'!$A$1:$BD$245,MATCH('Stata dataset (nominal)'!$A131,'Cyclical_after overrides'!$A$1:$A$245,0),MATCH('Stata dataset (nominal)'!AA$1,'Cyclical_after overrides'!$A$1:$BD$1,0))), "")</f>
        <v>520.59299999999996</v>
      </c>
      <c r="AB131" s="179">
        <f>INDEX(Depreciation!$U$5:$U$318, MATCH('Stata dataset (nominal)'!$A131, Depreciation!$A$5:$A$318, 0))</f>
        <v>1.0859999999999999</v>
      </c>
      <c r="AC131" s="180">
        <f t="shared" si="2"/>
        <v>1.8338444745454543</v>
      </c>
      <c r="AD131" s="72">
        <f>INDEX(Recharges!$V$5:$V$318, MATCH('Stata dataset (nominal)'!$A131, Recharges!$A$5:$A$318, 0))</f>
        <v>1.8979999999999999</v>
      </c>
    </row>
    <row r="132" spans="1:30" x14ac:dyDescent="0.4">
      <c r="A132" s="160" t="str">
        <f t="shared" si="3"/>
        <v>SBB24</v>
      </c>
      <c r="B132" s="160" t="s">
        <v>505</v>
      </c>
      <c r="C132" s="160" t="s">
        <v>263</v>
      </c>
      <c r="D132" s="179">
        <f>_xlfn.IFNA(IF($C132 &gt; "2023-24", INDEX(PR24_after_overrides!$D$3:$AU$128, MATCH('Stata dataset (nominal)'!$A132, PR24_after_overrides!$A$3:$A$128, 0), MATCH('Stata dataset (nominal)'!D$1, PR24_after_overrides!$D$2:$AU$2, 0)), INDEX('Cyclical_after overrides'!$A$1:$BD$245,MATCH('Stata dataset (nominal)'!$A132,'Cyclical_after overrides'!$A$1:$A$245,0),MATCH('Stata dataset (nominal)'!D$1,'Cyclical_after overrides'!$A$1:$BD$1,0))), "")</f>
        <v>0.94744609856262829</v>
      </c>
      <c r="E132" s="179">
        <f>_xlfn.IFNA(IF($C132 &gt; "2023-24", INDEX(PR24_after_overrides!$D$3:$AU$128, MATCH('Stata dataset (nominal)'!$A132, PR24_after_overrides!$A$3:$A$128, 0), MATCH('Stata dataset (nominal)'!E$1, PR24_after_overrides!$D$2:$AU$2, 0)), INDEX('Cyclical_after overrides'!$A$1:$BD$245,MATCH('Stata dataset (nominal)'!$A132,'Cyclical_after overrides'!$A$1:$A$245,0),MATCH('Stata dataset (nominal)'!E$1,'Cyclical_after overrides'!$A$1:$BD$1,0))), "")</f>
        <v>17.262999999999998</v>
      </c>
      <c r="F132" s="179">
        <f>_xlfn.IFNA(IF($C132 &gt; "2023-24", INDEX(PR24_after_overrides!$D$3:$AU$128, MATCH('Stata dataset (nominal)'!$A132, PR24_after_overrides!$A$3:$A$128, 0), MATCH('Stata dataset (nominal)'!F$1, PR24_after_overrides!$D$2:$AU$2, 0)), INDEX('Cyclical_after overrides'!$A$1:$BD$245,MATCH('Stata dataset (nominal)'!$A132,'Cyclical_after overrides'!$A$1:$A$245,0),MATCH('Stata dataset (nominal)'!F$1,'Cyclical_after overrides'!$A$1:$BD$1,0))), "")</f>
        <v>1.2190000000000001</v>
      </c>
      <c r="G132" s="179">
        <f>_xlfn.IFNA(IF($C132 &gt; "2023-24", INDEX(PR24_after_overrides!$D$3:$AU$128, MATCH('Stata dataset (nominal)'!$A132, PR24_after_overrides!$A$3:$A$128, 0), MATCH('Stata dataset (nominal)'!G$1, PR24_after_overrides!$D$2:$AU$2, 0)), INDEX('Cyclical_after overrides'!$A$1:$BD$245,MATCH('Stata dataset (nominal)'!$A132,'Cyclical_after overrides'!$A$1:$A$245,0),MATCH('Stata dataset (nominal)'!G$1,'Cyclical_after overrides'!$A$1:$BD$1,0))), "")</f>
        <v>11.867999999999999</v>
      </c>
      <c r="H132" s="179">
        <f>_xlfn.IFNA(IF($C132 &gt; "2023-24", INDEX(PR24_after_overrides!$D$3:$AU$128, MATCH('Stata dataset (nominal)'!$A132, PR24_after_overrides!$A$3:$A$128, 0), MATCH('Stata dataset (nominal)'!H$1, PR24_after_overrides!$D$2:$AU$2, 0)), INDEX('Cyclical_after overrides'!$A$1:$BD$245,MATCH('Stata dataset (nominal)'!$A132,'Cyclical_after overrides'!$A$1:$A$245,0),MATCH('Stata dataset (nominal)'!H$1,'Cyclical_after overrides'!$A$1:$BD$1,0))), "")</f>
        <v>1.883</v>
      </c>
      <c r="I132" s="179">
        <f>_xlfn.IFNA(IF($C132 &gt; "2023-24", INDEX(PR24_after_overrides!$D$3:$AU$128, MATCH('Stata dataset (nominal)'!$A132, PR24_after_overrides!$A$3:$A$128, 0), MATCH('Stata dataset (nominal)'!I$1, PR24_after_overrides!$D$2:$AU$2, 0)), INDEX('Cyclical_after overrides'!$A$1:$BD$245,MATCH('Stata dataset (nominal)'!$A132,'Cyclical_after overrides'!$A$1:$A$245,0),MATCH('Stata dataset (nominal)'!I$1,'Cyclical_after overrides'!$A$1:$BD$1,0))), "")</f>
        <v>7.2940000000000005</v>
      </c>
      <c r="J132" s="179">
        <f>_xlfn.IFNA(IF($C132 &gt; "2023-24", INDEX(PR24_after_overrides!$D$3:$AU$128, MATCH('Stata dataset (nominal)'!$A132, PR24_after_overrides!$A$3:$A$128, 0), MATCH('Stata dataset (nominal)'!J$1, PR24_after_overrides!$D$2:$AU$2, 0)), INDEX('Cyclical_after overrides'!$A$1:$BD$245,MATCH('Stata dataset (nominal)'!$A132,'Cyclical_after overrides'!$A$1:$A$245,0),MATCH('Stata dataset (nominal)'!J$1,'Cyclical_after overrides'!$A$1:$BD$1,0))), "")</f>
        <v>3.0000000000000001E-3</v>
      </c>
      <c r="K132" s="179">
        <f>_xlfn.IFNA(IF($C132 &gt; "2023-24", INDEX(PR24_after_overrides!$D$3:$AU$128, MATCH('Stata dataset (nominal)'!$A132, PR24_after_overrides!$A$3:$A$128, 0), MATCH('Stata dataset (nominal)'!K$1, PR24_after_overrides!$D$2:$AU$2, 0)), INDEX('Cyclical_after overrides'!$A$1:$BD$245,MATCH('Stata dataset (nominal)'!$A132,'Cyclical_after overrides'!$A$1:$A$245,0),MATCH('Stata dataset (nominal)'!K$1,'Cyclical_after overrides'!$A$1:$BD$1,0))), "")</f>
        <v>0</v>
      </c>
      <c r="L132" s="179">
        <f>_xlfn.IFNA(IF($C132 &gt; "2023-24", INDEX(PR24_after_overrides!$D$3:$AU$128, MATCH('Stata dataset (nominal)'!$A132, PR24_after_overrides!$A$3:$A$128, 0), MATCH('Stata dataset (nominal)'!L$1, PR24_after_overrides!$D$2:$AU$2, 0)), INDEX('Cyclical_after overrides'!$A$1:$BD$245,MATCH('Stata dataset (nominal)'!$A132,'Cyclical_after overrides'!$A$1:$A$245,0),MATCH('Stata dataset (nominal)'!L$1,'Cyclical_after overrides'!$A$1:$BD$1,0))), "")</f>
        <v>0</v>
      </c>
      <c r="M132" s="179">
        <f>_xlfn.IFNA(IF($C132 &gt; "2023-24", INDEX(PR24_after_overrides!$D$3:$AU$128, MATCH('Stata dataset (nominal)'!$A132, PR24_after_overrides!$A$3:$A$128, 0), MATCH('Stata dataset (nominal)'!M$1, PR24_after_overrides!$D$2:$AU$2, 0)), INDEX('Cyclical_after overrides'!$A$1:$BD$245,MATCH('Stata dataset (nominal)'!$A132,'Cyclical_after overrides'!$A$1:$A$245,0),MATCH('Stata dataset (nominal)'!M$1,'Cyclical_after overrides'!$A$1:$BD$1,0))), "")</f>
        <v>0</v>
      </c>
      <c r="N132" s="179" t="str">
        <f>_xlfn.IFNA(IF($C132 &gt; "2023-24", INDEX(PR24_after_overrides!$D$3:$AU$128, MATCH('Stata dataset (nominal)'!$A132, PR24_after_overrides!$A$3:$A$128, 0), MATCH('Stata dataset (nominal)'!N$1, PR24_after_overrides!$D$2:$AU$2, 0)), INDEX('Cyclical_after overrides'!$A$1:$BD$245,MATCH('Stata dataset (nominal)'!$A132,'Cyclical_after overrides'!$A$1:$A$245,0),MATCH('Stata dataset (nominal)'!N$1,'Cyclical_after overrides'!$A$1:$BD$1,0))), "")</f>
        <v/>
      </c>
      <c r="O132" s="179">
        <f>_xlfn.IFNA(IF($C132 &gt; "2023-24", INDEX(PR24_after_overrides!$D$3:$AU$128, MATCH('Stata dataset (nominal)'!$A132, PR24_after_overrides!$A$3:$A$128, 0), MATCH('Stata dataset (nominal)'!O$1, PR24_after_overrides!$D$2:$AU$2, 0)), INDEX('Cyclical_after overrides'!$A$1:$BD$245,MATCH('Stata dataset (nominal)'!$A132,'Cyclical_after overrides'!$A$1:$A$245,0),MATCH('Stata dataset (nominal)'!O$1,'Cyclical_after overrides'!$A$1:$BD$1,0))), "")</f>
        <v>253.75400000000002</v>
      </c>
      <c r="P132" s="179">
        <f>_xlfn.IFNA(IF($C132 &gt; "2023-24", INDEX(PR24_after_overrides!$D$3:$AU$128, MATCH('Stata dataset (nominal)'!$A132, PR24_after_overrides!$A$3:$A$128, 0), MATCH('Stata dataset (nominal)'!P$1, PR24_after_overrides!$D$2:$AU$2, 0)), INDEX('Cyclical_after overrides'!$A$1:$BD$245,MATCH('Stata dataset (nominal)'!$A132,'Cyclical_after overrides'!$A$1:$A$245,0),MATCH('Stata dataset (nominal)'!P$1,'Cyclical_after overrides'!$A$1:$BD$1,0))), "")</f>
        <v>2.0569999999999999</v>
      </c>
      <c r="Q132" s="179">
        <f>_xlfn.IFNA(IF($C132 &gt; "2023-24", INDEX(PR24_after_overrides!$D$3:$AU$128, MATCH('Stata dataset (nominal)'!$A132, PR24_after_overrides!$A$3:$A$128, 0), MATCH('Stata dataset (nominal)'!Q$1, PR24_after_overrides!$D$2:$AU$2, 0)), INDEX('Cyclical_after overrides'!$A$1:$BD$245,MATCH('Stata dataset (nominal)'!$A132,'Cyclical_after overrides'!$A$1:$A$245,0),MATCH('Stata dataset (nominal)'!Q$1,'Cyclical_after overrides'!$A$1:$BD$1,0))), "")</f>
        <v>86.850999999999999</v>
      </c>
      <c r="R132" s="179">
        <f>_xlfn.IFNA(IF($C132 &gt; "2023-24", INDEX(PR24_after_overrides!$D$3:$AU$128, MATCH('Stata dataset (nominal)'!$A132, PR24_after_overrides!$A$3:$A$128, 0), MATCH('Stata dataset (nominal)'!R$1, PR24_after_overrides!$D$2:$AU$2, 0)), INDEX('Cyclical_after overrides'!$A$1:$BD$245,MATCH('Stata dataset (nominal)'!$A132,'Cyclical_after overrides'!$A$1:$A$245,0),MATCH('Stata dataset (nominal)'!R$1,'Cyclical_after overrides'!$A$1:$BD$1,0))), "")</f>
        <v>535.46900000000005</v>
      </c>
      <c r="S132" s="179">
        <f>_xlfn.IFNA(IF($C132 &gt; "2023-24", INDEX(PR24_after_overrides!$D$3:$AU$128, MATCH('Stata dataset (nominal)'!$A132, PR24_after_overrides!$A$3:$A$128, 0), MATCH('Stata dataset (nominal)'!S$1, PR24_after_overrides!$D$2:$AU$2, 0)), INDEX('Cyclical_after overrides'!$A$1:$BD$245,MATCH('Stata dataset (nominal)'!$A132,'Cyclical_after overrides'!$A$1:$A$245,0),MATCH('Stata dataset (nominal)'!S$1,'Cyclical_after overrides'!$A$1:$BD$1,0))), "")</f>
        <v>2.9889999999999999</v>
      </c>
      <c r="T132" s="179">
        <f>_xlfn.IFNA(IF($C132 &gt; "2023-24", INDEX(PR24_after_overrides!$D$3:$AU$128, MATCH('Stata dataset (nominal)'!$A132, PR24_after_overrides!$A$3:$A$128, 0), MATCH('Stata dataset (nominal)'!T$1, PR24_after_overrides!$D$2:$AU$2, 0)), INDEX('Cyclical_after overrides'!$A$1:$BD$245,MATCH('Stata dataset (nominal)'!$A132,'Cyclical_after overrides'!$A$1:$A$245,0),MATCH('Stata dataset (nominal)'!T$1,'Cyclical_after overrides'!$A$1:$BD$1,0))), "")</f>
        <v>646.89800000000002</v>
      </c>
      <c r="U132" s="179">
        <f>_xlfn.IFNA(IF($C132 &gt; "2023-24", INDEX(PR24_after_overrides!$D$3:$AU$128, MATCH('Stata dataset (nominal)'!$A132, PR24_after_overrides!$A$3:$A$128, 0), MATCH('Stata dataset (nominal)'!U$1, PR24_after_overrides!$D$2:$AU$2, 0)), INDEX('Cyclical_after overrides'!$A$1:$BD$245,MATCH('Stata dataset (nominal)'!$A132,'Cyclical_after overrides'!$A$1:$A$245,0),MATCH('Stata dataset (nominal)'!U$1,'Cyclical_after overrides'!$A$1:$BD$1,0))), "")</f>
        <v>18.061427096065064</v>
      </c>
      <c r="V132" s="179">
        <f>_xlfn.IFNA(IF($C132 &gt; "2023-24", INDEX(PR24_after_overrides!$D$3:$AU$128, MATCH('Stata dataset (nominal)'!$A132, PR24_after_overrides!$A$3:$A$128, 0), MATCH('Stata dataset (nominal)'!V$1, PR24_after_overrides!$D$2:$AU$2, 0)), INDEX('Cyclical_after overrides'!$A$1:$BD$245,MATCH('Stata dataset (nominal)'!$A132,'Cyclical_after overrides'!$A$1:$A$245,0),MATCH('Stata dataset (nominal)'!V$1,'Cyclical_after overrides'!$A$1:$BD$1,0))), "")</f>
        <v>140.39422979505298</v>
      </c>
      <c r="W132" s="179">
        <f>_xlfn.IFNA(IF($C132 &gt; "2023-24", INDEX(PR24_after_overrides!$D$3:$AU$128, MATCH('Stata dataset (nominal)'!$A132, PR24_after_overrides!$A$3:$A$128, 0), MATCH('Stata dataset (nominal)'!W$1, PR24_after_overrides!$D$2:$AU$2, 0)), INDEX('Cyclical_after overrides'!$A$1:$BD$245,MATCH('Stata dataset (nominal)'!$A132,'Cyclical_after overrides'!$A$1:$A$245,0),MATCH('Stata dataset (nominal)'!W$1,'Cyclical_after overrides'!$A$1:$BD$1,0))), "")</f>
        <v>1.5324322189908615</v>
      </c>
      <c r="X132" s="179" t="str">
        <f>_xlfn.IFNA(IF($C132 &gt; "2023-24", INDEX(PR24_after_overrides!$D$3:$AU$128, MATCH('Stata dataset (nominal)'!$A132, PR24_after_overrides!$A$3:$A$128, 0), MATCH('Stata dataset (nominal)'!X$1, PR24_after_overrides!$D$2:$AU$2, 0)), INDEX('Cyclical_after overrides'!$A$1:$BD$245,MATCH('Stata dataset (nominal)'!$A132,'Cyclical_after overrides'!$A$1:$A$245,0),MATCH('Stata dataset (nominal)'!X$1,'Cyclical_after overrides'!$A$1:$BD$1,0))), "")</f>
        <v/>
      </c>
      <c r="Y132" s="179">
        <f>_xlfn.IFNA(IF($C132 &gt; "2023-24", INDEX(PR24_after_overrides!$D$3:$AU$128, MATCH('Stata dataset (nominal)'!$A132, PR24_after_overrides!$A$3:$A$128, 0), MATCH('Stata dataset (nominal)'!Y$1, PR24_after_overrides!$D$2:$AU$2, 0)), INDEX('Cyclical_after overrides'!$A$1:$BD$245,MATCH('Stata dataset (nominal)'!$A132,'Cyclical_after overrides'!$A$1:$A$245,0),MATCH('Stata dataset (nominal)'!Y$1,'Cyclical_after overrides'!$A$1:$BD$1,0))), "")</f>
        <v>11.516321557620319</v>
      </c>
      <c r="Z132" s="179">
        <f>_xlfn.IFNA(IF($C132 &gt; "2023-24", INDEX(PR24_after_overrides!$D$3:$AU$128, MATCH('Stata dataset (nominal)'!$A132, PR24_after_overrides!$A$3:$A$128, 0), MATCH('Stata dataset (nominal)'!Z$1, PR24_after_overrides!$D$2:$AU$2, 0)), INDEX('Cyclical_after overrides'!$A$1:$BD$245,MATCH('Stata dataset (nominal)'!$A132,'Cyclical_after overrides'!$A$1:$A$245,0),MATCH('Stata dataset (nominal)'!Z$1,'Cyclical_after overrides'!$A$1:$BD$1,0))), "")</f>
        <v>11.516321557620319</v>
      </c>
      <c r="AA132" s="179">
        <f>_xlfn.IFNA(IF($C132 &gt; "2023-24", INDEX(PR24_after_overrides!$D$3:$AU$128, MATCH('Stata dataset (nominal)'!$A132, PR24_after_overrides!$A$3:$A$128, 0), MATCH('Stata dataset (nominal)'!AA$1, PR24_after_overrides!$D$2:$AU$2, 0)), INDEX('Cyclical_after overrides'!$A$1:$BD$245,MATCH('Stata dataset (nominal)'!$A132,'Cyclical_after overrides'!$A$1:$A$245,0),MATCH('Stata dataset (nominal)'!AA$1,'Cyclical_after overrides'!$A$1:$BD$1,0))), "")</f>
        <v>548.10400000000004</v>
      </c>
      <c r="AB132" s="179">
        <f>INDEX(Depreciation!$U$5:$U$318, MATCH('Stata dataset (nominal)'!$A132, Depreciation!$A$5:$A$318, 0))</f>
        <v>0.89200000000000002</v>
      </c>
      <c r="AC132" s="180">
        <f t="shared" si="2"/>
        <v>1.8338444745454543</v>
      </c>
      <c r="AD132" s="72">
        <f>INDEX(Recharges!$V$5:$V$318, MATCH('Stata dataset (nominal)'!$A132, Recharges!$A$5:$A$318, 0))</f>
        <v>1.8850000000000002</v>
      </c>
    </row>
    <row r="133" spans="1:30" x14ac:dyDescent="0.4">
      <c r="A133" s="160" t="str">
        <f t="shared" si="3"/>
        <v>SBB25</v>
      </c>
      <c r="B133" s="160" t="s">
        <v>505</v>
      </c>
      <c r="C133" s="160" t="s">
        <v>516</v>
      </c>
      <c r="D133" s="179">
        <f>_xlfn.IFNA(IF($C133 &gt; "2023-24", INDEX(PR24_after_overrides!$D$3:$AU$128, MATCH('Stata dataset (nominal)'!$A133, PR24_after_overrides!$A$3:$A$128, 0), MATCH('Stata dataset (nominal)'!D$1, PR24_after_overrides!$D$2:$AU$2, 0)), INDEX('Cyclical_after overrides'!$A$1:$BD$245,MATCH('Stata dataset (nominal)'!$A133,'Cyclical_after overrides'!$A$1:$A$245,0),MATCH('Stata dataset (nominal)'!D$1,'Cyclical_after overrides'!$A$1:$BD$1,0))), "")</f>
        <v>0.92334804186428132</v>
      </c>
      <c r="E133" s="179">
        <f>_xlfn.IFNA(IF($C133 &gt; "2023-24", INDEX(PR24_after_overrides!$D$3:$AU$128, MATCH('Stata dataset (nominal)'!$A133, PR24_after_overrides!$A$3:$A$128, 0), MATCH('Stata dataset (nominal)'!E$1, PR24_after_overrides!$D$2:$AU$2, 0)), INDEX('Cyclical_after overrides'!$A$1:$BD$245,MATCH('Stata dataset (nominal)'!$A133,'Cyclical_after overrides'!$A$1:$A$245,0),MATCH('Stata dataset (nominal)'!E$1,'Cyclical_after overrides'!$A$1:$BD$1,0))), "")</f>
        <v>16.954799293887643</v>
      </c>
      <c r="F133" s="179">
        <f>_xlfn.IFNA(IF($C133 &gt; "2023-24", INDEX(PR24_after_overrides!$D$3:$AU$128, MATCH('Stata dataset (nominal)'!$A133, PR24_after_overrides!$A$3:$A$128, 0), MATCH('Stata dataset (nominal)'!F$1, PR24_after_overrides!$D$2:$AU$2, 0)), INDEX('Cyclical_after overrides'!$A$1:$BD$245,MATCH('Stata dataset (nominal)'!$A133,'Cyclical_after overrides'!$A$1:$A$245,0),MATCH('Stata dataset (nominal)'!F$1,'Cyclical_after overrides'!$A$1:$BD$1,0))), "")</f>
        <v>1.2432493517608643</v>
      </c>
      <c r="G133" s="179">
        <f>_xlfn.IFNA(IF($C133 &gt; "2023-24", INDEX(PR24_after_overrides!$D$3:$AU$128, MATCH('Stata dataset (nominal)'!$A133, PR24_after_overrides!$A$3:$A$128, 0), MATCH('Stata dataset (nominal)'!G$1, PR24_after_overrides!$D$2:$AU$2, 0)), INDEX('Cyclical_after overrides'!$A$1:$BD$245,MATCH('Stata dataset (nominal)'!$A133,'Cyclical_after overrides'!$A$1:$A$245,0),MATCH('Stata dataset (nominal)'!G$1,'Cyclical_after overrides'!$A$1:$BD$1,0))), "")</f>
        <v>14.408075104462252</v>
      </c>
      <c r="H133" s="179">
        <f>_xlfn.IFNA(IF($C133 &gt; "2023-24", INDEX(PR24_after_overrides!$D$3:$AU$128, MATCH('Stata dataset (nominal)'!$A133, PR24_after_overrides!$A$3:$A$128, 0), MATCH('Stata dataset (nominal)'!H$1, PR24_after_overrides!$D$2:$AU$2, 0)), INDEX('Cyclical_after overrides'!$A$1:$BD$245,MATCH('Stata dataset (nominal)'!$A133,'Cyclical_after overrides'!$A$1:$A$245,0),MATCH('Stata dataset (nominal)'!H$1,'Cyclical_after overrides'!$A$1:$BD$1,0))), "")</f>
        <v>2.1725285689129699</v>
      </c>
      <c r="I133" s="179">
        <f>_xlfn.IFNA(IF($C133 &gt; "2023-24", INDEX(PR24_after_overrides!$D$3:$AU$128, MATCH('Stata dataset (nominal)'!$A133, PR24_after_overrides!$A$3:$A$128, 0), MATCH('Stata dataset (nominal)'!I$1, PR24_after_overrides!$D$2:$AU$2, 0)), INDEX('Cyclical_after overrides'!$A$1:$BD$245,MATCH('Stata dataset (nominal)'!$A133,'Cyclical_after overrides'!$A$1:$A$245,0),MATCH('Stata dataset (nominal)'!I$1,'Cyclical_after overrides'!$A$1:$BD$1,0))), "")</f>
        <v>8.4983742981568362</v>
      </c>
      <c r="J133" s="179">
        <f>_xlfn.IFNA(IF($C133 &gt; "2023-24", INDEX(PR24_after_overrides!$D$3:$AU$128, MATCH('Stata dataset (nominal)'!$A133, PR24_after_overrides!$A$3:$A$128, 0), MATCH('Stata dataset (nominal)'!J$1, PR24_after_overrides!$D$2:$AU$2, 0)), INDEX('Cyclical_after overrides'!$A$1:$BD$245,MATCH('Stata dataset (nominal)'!$A133,'Cyclical_after overrides'!$A$1:$A$245,0),MATCH('Stata dataset (nominal)'!J$1,'Cyclical_after overrides'!$A$1:$BD$1,0))), "")</f>
        <v>3.1276873921614119E-3</v>
      </c>
      <c r="K133" s="179" t="str">
        <f>_xlfn.IFNA(IF($C133 &gt; "2023-24", INDEX(PR24_after_overrides!$D$3:$AU$128, MATCH('Stata dataset (nominal)'!$A133, PR24_after_overrides!$A$3:$A$128, 0), MATCH('Stata dataset (nominal)'!K$1, PR24_after_overrides!$D$2:$AU$2, 0)), INDEX('Cyclical_after overrides'!$A$1:$BD$245,MATCH('Stata dataset (nominal)'!$A133,'Cyclical_after overrides'!$A$1:$A$245,0),MATCH('Stata dataset (nominal)'!K$1,'Cyclical_after overrides'!$A$1:$BD$1,0))), "")</f>
        <v/>
      </c>
      <c r="L133" s="179">
        <f>_xlfn.IFNA(IF($C133 &gt; "2023-24", INDEX(PR24_after_overrides!$D$3:$AU$128, MATCH('Stata dataset (nominal)'!$A133, PR24_after_overrides!$A$3:$A$128, 0), MATCH('Stata dataset (nominal)'!L$1, PR24_after_overrides!$D$2:$AU$2, 0)), INDEX('Cyclical_after overrides'!$A$1:$BD$245,MATCH('Stata dataset (nominal)'!$A133,'Cyclical_after overrides'!$A$1:$A$245,0),MATCH('Stata dataset (nominal)'!L$1,'Cyclical_after overrides'!$A$1:$BD$1,0))), "")</f>
        <v>2.1660304774805284E-3</v>
      </c>
      <c r="M133" s="179">
        <f>_xlfn.IFNA(IF($C133 &gt; "2023-24", INDEX(PR24_after_overrides!$D$3:$AU$128, MATCH('Stata dataset (nominal)'!$A133, PR24_after_overrides!$A$3:$A$128, 0), MATCH('Stata dataset (nominal)'!M$1, PR24_after_overrides!$D$2:$AU$2, 0)), INDEX('Cyclical_after overrides'!$A$1:$BD$245,MATCH('Stata dataset (nominal)'!$A133,'Cyclical_after overrides'!$A$1:$A$245,0),MATCH('Stata dataset (nominal)'!M$1,'Cyclical_after overrides'!$A$1:$BD$1,0))), "")</f>
        <v>1.0516077968167965</v>
      </c>
      <c r="N133" s="179">
        <f>_xlfn.IFNA(IF($C133 &gt; "2023-24", INDEX(PR24_after_overrides!$D$3:$AU$128, MATCH('Stata dataset (nominal)'!$A133, PR24_after_overrides!$A$3:$A$128, 0), MATCH('Stata dataset (nominal)'!N$1, PR24_after_overrides!$D$2:$AU$2, 0)), INDEX('Cyclical_after overrides'!$A$1:$BD$245,MATCH('Stata dataset (nominal)'!$A133,'Cyclical_after overrides'!$A$1:$A$245,0),MATCH('Stata dataset (nominal)'!N$1,'Cyclical_after overrides'!$A$1:$BD$1,0))), "")</f>
        <v>0</v>
      </c>
      <c r="O133" s="179">
        <f>_xlfn.IFNA(IF($C133 &gt; "2023-24", INDEX(PR24_after_overrides!$D$3:$AU$128, MATCH('Stata dataset (nominal)'!$A133, PR24_after_overrides!$A$3:$A$128, 0), MATCH('Stata dataset (nominal)'!O$1, PR24_after_overrides!$D$2:$AU$2, 0)), INDEX('Cyclical_after overrides'!$A$1:$BD$245,MATCH('Stata dataset (nominal)'!$A133,'Cyclical_after overrides'!$A$1:$A$245,0),MATCH('Stata dataset (nominal)'!O$1,'Cyclical_after overrides'!$A$1:$BD$1,0))), "")</f>
        <v>218.29958845839633</v>
      </c>
      <c r="P133" s="179">
        <f>_xlfn.IFNA(IF($C133 &gt; "2023-24", INDEX(PR24_after_overrides!$D$3:$AU$128, MATCH('Stata dataset (nominal)'!$A133, PR24_after_overrides!$A$3:$A$128, 0), MATCH('Stata dataset (nominal)'!P$1, PR24_after_overrides!$D$2:$AU$2, 0)), INDEX('Cyclical_after overrides'!$A$1:$BD$245,MATCH('Stata dataset (nominal)'!$A133,'Cyclical_after overrides'!$A$1:$A$245,0),MATCH('Stata dataset (nominal)'!P$1,'Cyclical_after overrides'!$A$1:$BD$1,0))), "")</f>
        <v>2.0659999999999998</v>
      </c>
      <c r="Q133" s="179">
        <f>_xlfn.IFNA(IF($C133 &gt; "2023-24", INDEX(PR24_after_overrides!$D$3:$AU$128, MATCH('Stata dataset (nominal)'!$A133, PR24_after_overrides!$A$3:$A$128, 0), MATCH('Stata dataset (nominal)'!Q$1, PR24_after_overrides!$D$2:$AU$2, 0)), INDEX('Cyclical_after overrides'!$A$1:$BD$245,MATCH('Stata dataset (nominal)'!$A133,'Cyclical_after overrides'!$A$1:$A$245,0),MATCH('Stata dataset (nominal)'!Q$1,'Cyclical_after overrides'!$A$1:$BD$1,0))), "")</f>
        <v>85.238</v>
      </c>
      <c r="R133" s="179">
        <f>_xlfn.IFNA(IF($C133 &gt; "2023-24", INDEX(PR24_after_overrides!$D$3:$AU$128, MATCH('Stata dataset (nominal)'!$A133, PR24_after_overrides!$A$3:$A$128, 0), MATCH('Stata dataset (nominal)'!R$1, PR24_after_overrides!$D$2:$AU$2, 0)), INDEX('Cyclical_after overrides'!$A$1:$BD$245,MATCH('Stata dataset (nominal)'!$A133,'Cyclical_after overrides'!$A$1:$A$245,0),MATCH('Stata dataset (nominal)'!R$1,'Cyclical_after overrides'!$A$1:$BD$1,0))), "")</f>
        <v>576.351</v>
      </c>
      <c r="S133" s="179">
        <f>_xlfn.IFNA(IF($C133 &gt; "2023-24", INDEX(PR24_after_overrides!$D$3:$AU$128, MATCH('Stata dataset (nominal)'!$A133, PR24_after_overrides!$A$3:$A$128, 0), MATCH('Stata dataset (nominal)'!S$1, PR24_after_overrides!$D$2:$AU$2, 0)), INDEX('Cyclical_after overrides'!$A$1:$BD$245,MATCH('Stata dataset (nominal)'!$A133,'Cyclical_after overrides'!$A$1:$A$245,0),MATCH('Stata dataset (nominal)'!S$1,'Cyclical_after overrides'!$A$1:$BD$1,0))), "")</f>
        <v>3.0750000000000002</v>
      </c>
      <c r="T133" s="179">
        <f>_xlfn.IFNA(IF($C133 &gt; "2023-24", INDEX(PR24_after_overrides!$D$3:$AU$128, MATCH('Stata dataset (nominal)'!$A133, PR24_after_overrides!$A$3:$A$128, 0), MATCH('Stata dataset (nominal)'!T$1, PR24_after_overrides!$D$2:$AU$2, 0)), INDEX('Cyclical_after overrides'!$A$1:$BD$245,MATCH('Stata dataset (nominal)'!$A133,'Cyclical_after overrides'!$A$1:$A$245,0),MATCH('Stata dataset (nominal)'!T$1,'Cyclical_after overrides'!$A$1:$BD$1,0))), "")</f>
        <v>667.50400000000002</v>
      </c>
      <c r="U133" s="179" t="str">
        <f>_xlfn.IFNA(IF($C133 &gt; "2023-24", INDEX(PR24_after_overrides!$D$3:$AU$128, MATCH('Stata dataset (nominal)'!$A133, PR24_after_overrides!$A$3:$A$128, 0), MATCH('Stata dataset (nominal)'!U$1, PR24_after_overrides!$D$2:$AU$2, 0)), INDEX('Cyclical_after overrides'!$A$1:$BD$245,MATCH('Stata dataset (nominal)'!$A133,'Cyclical_after overrides'!$A$1:$A$245,0),MATCH('Stata dataset (nominal)'!U$1,'Cyclical_after overrides'!$A$1:$BD$1,0))), "")</f>
        <v/>
      </c>
      <c r="V133" s="179" t="str">
        <f>_xlfn.IFNA(IF($C133 &gt; "2023-24", INDEX(PR24_after_overrides!$D$3:$AU$128, MATCH('Stata dataset (nominal)'!$A133, PR24_after_overrides!$A$3:$A$128, 0), MATCH('Stata dataset (nominal)'!V$1, PR24_after_overrides!$D$2:$AU$2, 0)), INDEX('Cyclical_after overrides'!$A$1:$BD$245,MATCH('Stata dataset (nominal)'!$A133,'Cyclical_after overrides'!$A$1:$A$245,0),MATCH('Stata dataset (nominal)'!V$1,'Cyclical_after overrides'!$A$1:$BD$1,0))), "")</f>
        <v/>
      </c>
      <c r="W133" s="179" t="str">
        <f>_xlfn.IFNA(IF($C133 &gt; "2023-24", INDEX(PR24_after_overrides!$D$3:$AU$128, MATCH('Stata dataset (nominal)'!$A133, PR24_after_overrides!$A$3:$A$128, 0), MATCH('Stata dataset (nominal)'!W$1, PR24_after_overrides!$D$2:$AU$2, 0)), INDEX('Cyclical_after overrides'!$A$1:$BD$245,MATCH('Stata dataset (nominal)'!$A133,'Cyclical_after overrides'!$A$1:$A$245,0),MATCH('Stata dataset (nominal)'!W$1,'Cyclical_after overrides'!$A$1:$BD$1,0))), "")</f>
        <v/>
      </c>
      <c r="X133" s="179" t="str">
        <f>_xlfn.IFNA(IF($C133 &gt; "2023-24", INDEX(PR24_after_overrides!$D$3:$AU$128, MATCH('Stata dataset (nominal)'!$A133, PR24_after_overrides!$A$3:$A$128, 0), MATCH('Stata dataset (nominal)'!X$1, PR24_after_overrides!$D$2:$AU$2, 0)), INDEX('Cyclical_after overrides'!$A$1:$BD$245,MATCH('Stata dataset (nominal)'!$A133,'Cyclical_after overrides'!$A$1:$A$245,0),MATCH('Stata dataset (nominal)'!X$1,'Cyclical_after overrides'!$A$1:$BD$1,0))), "")</f>
        <v/>
      </c>
      <c r="Y133" s="179" t="str">
        <f>_xlfn.IFNA(IF($C133 &gt; "2023-24", INDEX(PR24_after_overrides!$D$3:$AU$128, MATCH('Stata dataset (nominal)'!$A133, PR24_after_overrides!$A$3:$A$128, 0), MATCH('Stata dataset (nominal)'!Y$1, PR24_after_overrides!$D$2:$AU$2, 0)), INDEX('Cyclical_after overrides'!$A$1:$BD$245,MATCH('Stata dataset (nominal)'!$A133,'Cyclical_after overrides'!$A$1:$A$245,0),MATCH('Stata dataset (nominal)'!Y$1,'Cyclical_after overrides'!$A$1:$BD$1,0))), "")</f>
        <v/>
      </c>
      <c r="Z133" s="179" t="str">
        <f>_xlfn.IFNA(IF($C133 &gt; "2023-24", INDEX(PR24_after_overrides!$D$3:$AU$128, MATCH('Stata dataset (nominal)'!$A133, PR24_after_overrides!$A$3:$A$128, 0), MATCH('Stata dataset (nominal)'!Z$1, PR24_after_overrides!$D$2:$AU$2, 0)), INDEX('Cyclical_after overrides'!$A$1:$BD$245,MATCH('Stata dataset (nominal)'!$A133,'Cyclical_after overrides'!$A$1:$A$245,0),MATCH('Stata dataset (nominal)'!Z$1,'Cyclical_after overrides'!$A$1:$BD$1,0))), "")</f>
        <v/>
      </c>
      <c r="AA133" s="179">
        <f>_xlfn.IFNA(IF($C133 &gt; "2023-24", INDEX(PR24_after_overrides!$D$3:$AU$128, MATCH('Stata dataset (nominal)'!$A133, PR24_after_overrides!$A$3:$A$128, 0), MATCH('Stata dataset (nominal)'!AA$1, PR24_after_overrides!$D$2:$AU$2, 0)), INDEX('Cyclical_after overrides'!$A$1:$BD$245,MATCH('Stata dataset (nominal)'!$A133,'Cyclical_after overrides'!$A$1:$A$245,0),MATCH('Stata dataset (nominal)'!AA$1,'Cyclical_after overrides'!$A$1:$BD$1,0))), "")</f>
        <v>564.90629374873015</v>
      </c>
      <c r="AB133" s="179">
        <f>INDEX(Depreciation!$U$5:$U$318, MATCH('Stata dataset (nominal)'!$A133, Depreciation!$A$5:$A$318, 0))</f>
        <v>2.1519512793769051</v>
      </c>
      <c r="AC133" s="180" t="str">
        <f t="shared" ref="AC133:AC196" si="4">IF(C133&gt;"2023-24","",AVERAGEIFS($AB$4:$AB$317,$B$4:$B$317,B133,$C$4:$C$317,"&lt;="&amp;"2023-24"))</f>
        <v/>
      </c>
      <c r="AD133" s="72">
        <f>INDEX(Recharges!$V$5:$V$318, MATCH('Stata dataset (nominal)'!$A133, Recharges!$A$5:$A$318, 0))</f>
        <v>1.6104436600067729</v>
      </c>
    </row>
    <row r="134" spans="1:30" x14ac:dyDescent="0.4">
      <c r="A134" s="160" t="str">
        <f t="shared" si="3"/>
        <v>SBB26</v>
      </c>
      <c r="B134" s="160" t="s">
        <v>505</v>
      </c>
      <c r="C134" s="160" t="s">
        <v>518</v>
      </c>
      <c r="D134" s="179">
        <f>_xlfn.IFNA(IF($C134 &gt; "2023-24", INDEX(PR24_after_overrides!$D$3:$AU$128, MATCH('Stata dataset (nominal)'!$A134, PR24_after_overrides!$A$3:$A$128, 0), MATCH('Stata dataset (nominal)'!D$1, PR24_after_overrides!$D$2:$AU$2, 0)), INDEX('Cyclical_after overrides'!$A$1:$BD$245,MATCH('Stata dataset (nominal)'!$A134,'Cyclical_after overrides'!$A$1:$A$245,0),MATCH('Stata dataset (nominal)'!D$1,'Cyclical_after overrides'!$A$1:$BD$1,0))), "")</f>
        <v>0.9052431782983148</v>
      </c>
      <c r="E134" s="179">
        <f>_xlfn.IFNA(IF($C134 &gt; "2023-24", INDEX(PR24_after_overrides!$D$3:$AU$128, MATCH('Stata dataset (nominal)'!$A134, PR24_after_overrides!$A$3:$A$128, 0), MATCH('Stata dataset (nominal)'!E$1, PR24_after_overrides!$D$2:$AU$2, 0)), INDEX('Cyclical_after overrides'!$A$1:$BD$245,MATCH('Stata dataset (nominal)'!$A134,'Cyclical_after overrides'!$A$1:$A$245,0),MATCH('Stata dataset (nominal)'!E$1,'Cyclical_after overrides'!$A$1:$BD$1,0))), "")</f>
        <v>16.849186974148235</v>
      </c>
      <c r="F134" s="179">
        <f>_xlfn.IFNA(IF($C134 &gt; "2023-24", INDEX(PR24_after_overrides!$D$3:$AU$128, MATCH('Stata dataset (nominal)'!$A134, PR24_after_overrides!$A$3:$A$128, 0), MATCH('Stata dataset (nominal)'!F$1, PR24_after_overrides!$D$2:$AU$2, 0)), INDEX('Cyclical_after overrides'!$A$1:$BD$245,MATCH('Stata dataset (nominal)'!$A134,'Cyclical_after overrides'!$A$1:$A$245,0),MATCH('Stata dataset (nominal)'!F$1,'Cyclical_after overrides'!$A$1:$BD$1,0))), "")</f>
        <v>1.2296404350648598</v>
      </c>
      <c r="G134" s="179">
        <f>_xlfn.IFNA(IF($C134 &gt; "2023-24", INDEX(PR24_after_overrides!$D$3:$AU$128, MATCH('Stata dataset (nominal)'!$A134, PR24_after_overrides!$A$3:$A$128, 0), MATCH('Stata dataset (nominal)'!G$1, PR24_after_overrides!$D$2:$AU$2, 0)), INDEX('Cyclical_after overrides'!$A$1:$BD$245,MATCH('Stata dataset (nominal)'!$A134,'Cyclical_after overrides'!$A$1:$A$245,0),MATCH('Stata dataset (nominal)'!G$1,'Cyclical_after overrides'!$A$1:$BD$1,0))), "")</f>
        <v>18.449186252245177</v>
      </c>
      <c r="H134" s="179">
        <f>_xlfn.IFNA(IF($C134 &gt; "2023-24", INDEX(PR24_after_overrides!$D$3:$AU$128, MATCH('Stata dataset (nominal)'!$A134, PR24_after_overrides!$A$3:$A$128, 0), MATCH('Stata dataset (nominal)'!H$1, PR24_after_overrides!$D$2:$AU$2, 0)), INDEX('Cyclical_after overrides'!$A$1:$BD$245,MATCH('Stata dataset (nominal)'!$A134,'Cyclical_after overrides'!$A$1:$A$245,0),MATCH('Stata dataset (nominal)'!H$1,'Cyclical_after overrides'!$A$1:$BD$1,0))), "")</f>
        <v>2.104619659654412</v>
      </c>
      <c r="I134" s="179">
        <f>_xlfn.IFNA(IF($C134 &gt; "2023-24", INDEX(PR24_after_overrides!$D$3:$AU$128, MATCH('Stata dataset (nominal)'!$A134, PR24_after_overrides!$A$3:$A$128, 0), MATCH('Stata dataset (nominal)'!I$1, PR24_after_overrides!$D$2:$AU$2, 0)), INDEX('Cyclical_after overrides'!$A$1:$BD$245,MATCH('Stata dataset (nominal)'!$A134,'Cyclical_after overrides'!$A$1:$A$245,0),MATCH('Stata dataset (nominal)'!I$1,'Cyclical_after overrides'!$A$1:$BD$1,0))), "")</f>
        <v>9.8493531774318193</v>
      </c>
      <c r="J134" s="179">
        <f>_xlfn.IFNA(IF($C134 &gt; "2023-24", INDEX(PR24_after_overrides!$D$3:$AU$128, MATCH('Stata dataset (nominal)'!$A134, PR24_after_overrides!$A$3:$A$128, 0), MATCH('Stata dataset (nominal)'!J$1, PR24_after_overrides!$D$2:$AU$2, 0)), INDEX('Cyclical_after overrides'!$A$1:$BD$245,MATCH('Stata dataset (nominal)'!$A134,'Cyclical_after overrides'!$A$1:$A$245,0),MATCH('Stata dataset (nominal)'!J$1,'Cyclical_after overrides'!$A$1:$BD$1,0))), "")</f>
        <v>3.3140266305452088E-3</v>
      </c>
      <c r="K134" s="179" t="str">
        <f>_xlfn.IFNA(IF($C134 &gt; "2023-24", INDEX(PR24_after_overrides!$D$3:$AU$128, MATCH('Stata dataset (nominal)'!$A134, PR24_after_overrides!$A$3:$A$128, 0), MATCH('Stata dataset (nominal)'!K$1, PR24_after_overrides!$D$2:$AU$2, 0)), INDEX('Cyclical_after overrides'!$A$1:$BD$245,MATCH('Stata dataset (nominal)'!$A134,'Cyclical_after overrides'!$A$1:$A$245,0),MATCH('Stata dataset (nominal)'!K$1,'Cyclical_after overrides'!$A$1:$BD$1,0))), "")</f>
        <v/>
      </c>
      <c r="L134" s="179">
        <f>_xlfn.IFNA(IF($C134 &gt; "2023-24", INDEX(PR24_after_overrides!$D$3:$AU$128, MATCH('Stata dataset (nominal)'!$A134, PR24_after_overrides!$A$3:$A$128, 0), MATCH('Stata dataset (nominal)'!L$1, PR24_after_overrides!$D$2:$AU$2, 0)), INDEX('Cyclical_after overrides'!$A$1:$BD$245,MATCH('Stata dataset (nominal)'!$A134,'Cyclical_after overrides'!$A$1:$A$245,0),MATCH('Stata dataset (nominal)'!L$1,'Cyclical_after overrides'!$A$1:$BD$1,0))), "")</f>
        <v>3.3140266305452088E-3</v>
      </c>
      <c r="M134" s="179">
        <f>_xlfn.IFNA(IF($C134 &gt; "2023-24", INDEX(PR24_after_overrides!$D$3:$AU$128, MATCH('Stata dataset (nominal)'!$A134, PR24_after_overrides!$A$3:$A$128, 0), MATCH('Stata dataset (nominal)'!M$1, PR24_after_overrides!$D$2:$AU$2, 0)), INDEX('Cyclical_after overrides'!$A$1:$BD$245,MATCH('Stata dataset (nominal)'!$A134,'Cyclical_after overrides'!$A$1:$A$245,0),MATCH('Stata dataset (nominal)'!M$1,'Cyclical_after overrides'!$A$1:$BD$1,0))), "")</f>
        <v>1.381949104937352</v>
      </c>
      <c r="N134" s="179">
        <f>_xlfn.IFNA(IF($C134 &gt; "2023-24", INDEX(PR24_after_overrides!$D$3:$AU$128, MATCH('Stata dataset (nominal)'!$A134, PR24_after_overrides!$A$3:$A$128, 0), MATCH('Stata dataset (nominal)'!N$1, PR24_after_overrides!$D$2:$AU$2, 0)), INDEX('Cyclical_after overrides'!$A$1:$BD$245,MATCH('Stata dataset (nominal)'!$A134,'Cyclical_after overrides'!$A$1:$A$245,0),MATCH('Stata dataset (nominal)'!N$1,'Cyclical_after overrides'!$A$1:$BD$1,0))), "")</f>
        <v>0</v>
      </c>
      <c r="O134" s="179">
        <f>_xlfn.IFNA(IF($C134 &gt; "2023-24", INDEX(PR24_after_overrides!$D$3:$AU$128, MATCH('Stata dataset (nominal)'!$A134, PR24_after_overrides!$A$3:$A$128, 0), MATCH('Stata dataset (nominal)'!O$1, PR24_after_overrides!$D$2:$AU$2, 0)), INDEX('Cyclical_after overrides'!$A$1:$BD$245,MATCH('Stata dataset (nominal)'!$A134,'Cyclical_after overrides'!$A$1:$A$245,0),MATCH('Stata dataset (nominal)'!O$1,'Cyclical_after overrides'!$A$1:$BD$1,0))), "")</f>
        <v>208.40401240808427</v>
      </c>
      <c r="P134" s="179">
        <f>_xlfn.IFNA(IF($C134 &gt; "2023-24", INDEX(PR24_after_overrides!$D$3:$AU$128, MATCH('Stata dataset (nominal)'!$A134, PR24_after_overrides!$A$3:$A$128, 0), MATCH('Stata dataset (nominal)'!P$1, PR24_after_overrides!$D$2:$AU$2, 0)), INDEX('Cyclical_after overrides'!$A$1:$BD$245,MATCH('Stata dataset (nominal)'!$A134,'Cyclical_after overrides'!$A$1:$A$245,0),MATCH('Stata dataset (nominal)'!P$1,'Cyclical_after overrides'!$A$1:$BD$1,0))), "")</f>
        <v>2.0300600917103551</v>
      </c>
      <c r="Q134" s="179">
        <f>_xlfn.IFNA(IF($C134 &gt; "2023-24", INDEX(PR24_after_overrides!$D$3:$AU$128, MATCH('Stata dataset (nominal)'!$A134, PR24_after_overrides!$A$3:$A$128, 0), MATCH('Stata dataset (nominal)'!Q$1, PR24_after_overrides!$D$2:$AU$2, 0)), INDEX('Cyclical_after overrides'!$A$1:$BD$245,MATCH('Stata dataset (nominal)'!$A134,'Cyclical_after overrides'!$A$1:$A$245,0),MATCH('Stata dataset (nominal)'!Q$1,'Cyclical_after overrides'!$A$1:$BD$1,0))), "")</f>
        <v>80.481308931022056</v>
      </c>
      <c r="R134" s="179">
        <f>_xlfn.IFNA(IF($C134 &gt; "2023-24", INDEX(PR24_after_overrides!$D$3:$AU$128, MATCH('Stata dataset (nominal)'!$A134, PR24_after_overrides!$A$3:$A$128, 0), MATCH('Stata dataset (nominal)'!R$1, PR24_after_overrides!$D$2:$AU$2, 0)), INDEX('Cyclical_after overrides'!$A$1:$BD$245,MATCH('Stata dataset (nominal)'!$A134,'Cyclical_after overrides'!$A$1:$A$245,0),MATCH('Stata dataset (nominal)'!R$1,'Cyclical_after overrides'!$A$1:$BD$1,0))), "")</f>
        <v>589.38493546151824</v>
      </c>
      <c r="S134" s="179">
        <f>_xlfn.IFNA(IF($C134 &gt; "2023-24", INDEX(PR24_after_overrides!$D$3:$AU$128, MATCH('Stata dataset (nominal)'!$A134, PR24_after_overrides!$A$3:$A$128, 0), MATCH('Stata dataset (nominal)'!S$1, PR24_after_overrides!$D$2:$AU$2, 0)), INDEX('Cyclical_after overrides'!$A$1:$BD$245,MATCH('Stata dataset (nominal)'!$A134,'Cyclical_after overrides'!$A$1:$A$245,0),MATCH('Stata dataset (nominal)'!S$1,'Cyclical_after overrides'!$A$1:$BD$1,0))), "")</f>
        <v>3.1625145484392529</v>
      </c>
      <c r="T134" s="179">
        <f>_xlfn.IFNA(IF($C134 &gt; "2023-24", INDEX(PR24_after_overrides!$D$3:$AU$128, MATCH('Stata dataset (nominal)'!$A134, PR24_after_overrides!$A$3:$A$128, 0), MATCH('Stata dataset (nominal)'!T$1, PR24_after_overrides!$D$2:$AU$2, 0)), INDEX('Cyclical_after overrides'!$A$1:$BD$245,MATCH('Stata dataset (nominal)'!$A134,'Cyclical_after overrides'!$A$1:$A$245,0),MATCH('Stata dataset (nominal)'!T$1,'Cyclical_after overrides'!$A$1:$BD$1,0))), "")</f>
        <v>683.82105825302301</v>
      </c>
      <c r="U134" s="179" t="str">
        <f>_xlfn.IFNA(IF($C134 &gt; "2023-24", INDEX(PR24_after_overrides!$D$3:$AU$128, MATCH('Stata dataset (nominal)'!$A134, PR24_after_overrides!$A$3:$A$128, 0), MATCH('Stata dataset (nominal)'!U$1, PR24_after_overrides!$D$2:$AU$2, 0)), INDEX('Cyclical_after overrides'!$A$1:$BD$245,MATCH('Stata dataset (nominal)'!$A134,'Cyclical_after overrides'!$A$1:$A$245,0),MATCH('Stata dataset (nominal)'!U$1,'Cyclical_after overrides'!$A$1:$BD$1,0))), "")</f>
        <v/>
      </c>
      <c r="V134" s="179" t="str">
        <f>_xlfn.IFNA(IF($C134 &gt; "2023-24", INDEX(PR24_after_overrides!$D$3:$AU$128, MATCH('Stata dataset (nominal)'!$A134, PR24_after_overrides!$A$3:$A$128, 0), MATCH('Stata dataset (nominal)'!V$1, PR24_after_overrides!$D$2:$AU$2, 0)), INDEX('Cyclical_after overrides'!$A$1:$BD$245,MATCH('Stata dataset (nominal)'!$A134,'Cyclical_after overrides'!$A$1:$A$245,0),MATCH('Stata dataset (nominal)'!V$1,'Cyclical_after overrides'!$A$1:$BD$1,0))), "")</f>
        <v/>
      </c>
      <c r="W134" s="179" t="str">
        <f>_xlfn.IFNA(IF($C134 &gt; "2023-24", INDEX(PR24_after_overrides!$D$3:$AU$128, MATCH('Stata dataset (nominal)'!$A134, PR24_after_overrides!$A$3:$A$128, 0), MATCH('Stata dataset (nominal)'!W$1, PR24_after_overrides!$D$2:$AU$2, 0)), INDEX('Cyclical_after overrides'!$A$1:$BD$245,MATCH('Stata dataset (nominal)'!$A134,'Cyclical_after overrides'!$A$1:$A$245,0),MATCH('Stata dataset (nominal)'!W$1,'Cyclical_after overrides'!$A$1:$BD$1,0))), "")</f>
        <v/>
      </c>
      <c r="X134" s="179" t="str">
        <f>_xlfn.IFNA(IF($C134 &gt; "2023-24", INDEX(PR24_after_overrides!$D$3:$AU$128, MATCH('Stata dataset (nominal)'!$A134, PR24_after_overrides!$A$3:$A$128, 0), MATCH('Stata dataset (nominal)'!X$1, PR24_after_overrides!$D$2:$AU$2, 0)), INDEX('Cyclical_after overrides'!$A$1:$BD$245,MATCH('Stata dataset (nominal)'!$A134,'Cyclical_after overrides'!$A$1:$A$245,0),MATCH('Stata dataset (nominal)'!X$1,'Cyclical_after overrides'!$A$1:$BD$1,0))), "")</f>
        <v/>
      </c>
      <c r="Y134" s="179" t="str">
        <f>_xlfn.IFNA(IF($C134 &gt; "2023-24", INDEX(PR24_after_overrides!$D$3:$AU$128, MATCH('Stata dataset (nominal)'!$A134, PR24_after_overrides!$A$3:$A$128, 0), MATCH('Stata dataset (nominal)'!Y$1, PR24_after_overrides!$D$2:$AU$2, 0)), INDEX('Cyclical_after overrides'!$A$1:$BD$245,MATCH('Stata dataset (nominal)'!$A134,'Cyclical_after overrides'!$A$1:$A$245,0),MATCH('Stata dataset (nominal)'!Y$1,'Cyclical_after overrides'!$A$1:$BD$1,0))), "")</f>
        <v/>
      </c>
      <c r="Z134" s="179" t="str">
        <f>_xlfn.IFNA(IF($C134 &gt; "2023-24", INDEX(PR24_after_overrides!$D$3:$AU$128, MATCH('Stata dataset (nominal)'!$A134, PR24_after_overrides!$A$3:$A$128, 0), MATCH('Stata dataset (nominal)'!Z$1, PR24_after_overrides!$D$2:$AU$2, 0)), INDEX('Cyclical_after overrides'!$A$1:$BD$245,MATCH('Stata dataset (nominal)'!$A134,'Cyclical_after overrides'!$A$1:$A$245,0),MATCH('Stata dataset (nominal)'!Z$1,'Cyclical_after overrides'!$A$1:$BD$1,0))), "")</f>
        <v/>
      </c>
      <c r="AA134" s="179">
        <f>_xlfn.IFNA(IF($C134 &gt; "2023-24", INDEX(PR24_after_overrides!$D$3:$AU$128, MATCH('Stata dataset (nominal)'!$A134, PR24_after_overrides!$A$3:$A$128, 0), MATCH('Stata dataset (nominal)'!AA$1, PR24_after_overrides!$D$2:$AU$2, 0)), INDEX('Cyclical_after overrides'!$A$1:$BD$245,MATCH('Stata dataset (nominal)'!$A134,'Cyclical_after overrides'!$A$1:$A$245,0),MATCH('Stata dataset (nominal)'!AA$1,'Cyclical_after overrides'!$A$1:$BD$1,0))), "")</f>
        <v>652.50643601685067</v>
      </c>
      <c r="AB134" s="179">
        <f>INDEX(Depreciation!$U$5:$U$318, MATCH('Stata dataset (nominal)'!$A134, Depreciation!$A$5:$A$318, 0))</f>
        <v>1.8646923174534378</v>
      </c>
      <c r="AC134" s="180" t="str">
        <f t="shared" si="4"/>
        <v/>
      </c>
      <c r="AD134" s="72">
        <f>INDEX(Recharges!$V$5:$V$318, MATCH('Stata dataset (nominal)'!$A134, Recharges!$A$5:$A$318, 0))</f>
        <v>1.1458141636934289</v>
      </c>
    </row>
    <row r="135" spans="1:30" x14ac:dyDescent="0.4">
      <c r="A135" s="160" t="str">
        <f t="shared" si="3"/>
        <v>SBB27</v>
      </c>
      <c r="B135" s="160" t="s">
        <v>505</v>
      </c>
      <c r="C135" s="160" t="s">
        <v>519</v>
      </c>
      <c r="D135" s="179">
        <f>_xlfn.IFNA(IF($C135 &gt; "2023-24", INDEX(PR24_after_overrides!$D$3:$AU$128, MATCH('Stata dataset (nominal)'!$A135, PR24_after_overrides!$A$3:$A$128, 0), MATCH('Stata dataset (nominal)'!D$1, PR24_after_overrides!$D$2:$AU$2, 0)), INDEX('Cyclical_after overrides'!$A$1:$BD$245,MATCH('Stata dataset (nominal)'!$A135,'Cyclical_after overrides'!$A$1:$A$245,0),MATCH('Stata dataset (nominal)'!D$1,'Cyclical_after overrides'!$A$1:$BD$1,0))), "")</f>
        <v>0.88749331205717152</v>
      </c>
      <c r="E135" s="179">
        <f>_xlfn.IFNA(IF($C135 &gt; "2023-24", INDEX(PR24_after_overrides!$D$3:$AU$128, MATCH('Stata dataset (nominal)'!$A135, PR24_after_overrides!$A$3:$A$128, 0), MATCH('Stata dataset (nominal)'!E$1, PR24_after_overrides!$D$2:$AU$2, 0)), INDEX('Cyclical_after overrides'!$A$1:$BD$245,MATCH('Stata dataset (nominal)'!$A135,'Cyclical_after overrides'!$A$1:$A$245,0),MATCH('Stata dataset (nominal)'!E$1,'Cyclical_after overrides'!$A$1:$BD$1,0))), "")</f>
        <v>18.625711595194399</v>
      </c>
      <c r="F135" s="179">
        <f>_xlfn.IFNA(IF($C135 &gt; "2023-24", INDEX(PR24_after_overrides!$D$3:$AU$128, MATCH('Stata dataset (nominal)'!$A135, PR24_after_overrides!$A$3:$A$128, 0), MATCH('Stata dataset (nominal)'!F$1, PR24_after_overrides!$D$2:$AU$2, 0)), INDEX('Cyclical_after overrides'!$A$1:$BD$245,MATCH('Stata dataset (nominal)'!$A135,'Cyclical_after overrides'!$A$1:$A$245,0),MATCH('Stata dataset (nominal)'!F$1,'Cyclical_after overrides'!$A$1:$BD$1,0))), "")</f>
        <v>1.3571376289518686</v>
      </c>
      <c r="G135" s="179">
        <f>_xlfn.IFNA(IF($C135 &gt; "2023-24", INDEX(PR24_after_overrides!$D$3:$AU$128, MATCH('Stata dataset (nominal)'!$A135, PR24_after_overrides!$A$3:$A$128, 0), MATCH('Stata dataset (nominal)'!G$1, PR24_after_overrides!$D$2:$AU$2, 0)), INDEX('Cyclical_after overrides'!$A$1:$BD$245,MATCH('Stata dataset (nominal)'!$A135,'Cyclical_after overrides'!$A$1:$A$245,0),MATCH('Stata dataset (nominal)'!G$1,'Cyclical_after overrides'!$A$1:$BD$1,0))), "")</f>
        <v>18.953382263816323</v>
      </c>
      <c r="H135" s="179">
        <f>_xlfn.IFNA(IF($C135 &gt; "2023-24", INDEX(PR24_after_overrides!$D$3:$AU$128, MATCH('Stata dataset (nominal)'!$A135, PR24_after_overrides!$A$3:$A$128, 0), MATCH('Stata dataset (nominal)'!H$1, PR24_after_overrides!$D$2:$AU$2, 0)), INDEX('Cyclical_after overrides'!$A$1:$BD$245,MATCH('Stata dataset (nominal)'!$A135,'Cyclical_after overrides'!$A$1:$A$245,0),MATCH('Stata dataset (nominal)'!H$1,'Cyclical_after overrides'!$A$1:$BD$1,0))), "")</f>
        <v>2.3254802343902208</v>
      </c>
      <c r="I135" s="179">
        <f>_xlfn.IFNA(IF($C135 &gt; "2023-24", INDEX(PR24_after_overrides!$D$3:$AU$128, MATCH('Stata dataset (nominal)'!$A135, PR24_after_overrides!$A$3:$A$128, 0), MATCH('Stata dataset (nominal)'!I$1, PR24_after_overrides!$D$2:$AU$2, 0)), INDEX('Cyclical_after overrides'!$A$1:$BD$245,MATCH('Stata dataset (nominal)'!$A135,'Cyclical_after overrides'!$A$1:$A$245,0),MATCH('Stata dataset (nominal)'!I$1,'Cyclical_after overrides'!$A$1:$BD$1,0))), "")</f>
        <v>10.880185736136063</v>
      </c>
      <c r="J135" s="179">
        <f>_xlfn.IFNA(IF($C135 &gt; "2023-24", INDEX(PR24_after_overrides!$D$3:$AU$128, MATCH('Stata dataset (nominal)'!$A135, PR24_after_overrides!$A$3:$A$128, 0), MATCH('Stata dataset (nominal)'!J$1, PR24_after_overrides!$D$2:$AU$2, 0)), INDEX('Cyclical_after overrides'!$A$1:$BD$245,MATCH('Stata dataset (nominal)'!$A135,'Cyclical_after overrides'!$A$1:$A$245,0),MATCH('Stata dataset (nominal)'!J$1,'Cyclical_after overrides'!$A$1:$BD$1,0))), "")</f>
        <v>3.3803071631561127E-3</v>
      </c>
      <c r="K135" s="179" t="str">
        <f>_xlfn.IFNA(IF($C135 &gt; "2023-24", INDEX(PR24_after_overrides!$D$3:$AU$128, MATCH('Stata dataset (nominal)'!$A135, PR24_after_overrides!$A$3:$A$128, 0), MATCH('Stata dataset (nominal)'!K$1, PR24_after_overrides!$D$2:$AU$2, 0)), INDEX('Cyclical_after overrides'!$A$1:$BD$245,MATCH('Stata dataset (nominal)'!$A135,'Cyclical_after overrides'!$A$1:$A$245,0),MATCH('Stata dataset (nominal)'!K$1,'Cyclical_after overrides'!$A$1:$BD$1,0))), "")</f>
        <v/>
      </c>
      <c r="L135" s="179">
        <f>_xlfn.IFNA(IF($C135 &gt; "2023-24", INDEX(PR24_after_overrides!$D$3:$AU$128, MATCH('Stata dataset (nominal)'!$A135, PR24_after_overrides!$A$3:$A$128, 0), MATCH('Stata dataset (nominal)'!L$1, PR24_after_overrides!$D$2:$AU$2, 0)), INDEX('Cyclical_after overrides'!$A$1:$BD$245,MATCH('Stata dataset (nominal)'!$A135,'Cyclical_after overrides'!$A$1:$A$245,0),MATCH('Stata dataset (nominal)'!L$1,'Cyclical_after overrides'!$A$1:$BD$1,0))), "")</f>
        <v>3.3803071631561127E-3</v>
      </c>
      <c r="M135" s="179">
        <f>_xlfn.IFNA(IF($C135 &gt; "2023-24", INDEX(PR24_after_overrides!$D$3:$AU$128, MATCH('Stata dataset (nominal)'!$A135, PR24_after_overrides!$A$3:$A$128, 0), MATCH('Stata dataset (nominal)'!M$1, PR24_after_overrides!$D$2:$AU$2, 0)), INDEX('Cyclical_after overrides'!$A$1:$BD$245,MATCH('Stata dataset (nominal)'!$A135,'Cyclical_after overrides'!$A$1:$A$245,0),MATCH('Stata dataset (nominal)'!M$1,'Cyclical_after overrides'!$A$1:$BD$1,0))), "")</f>
        <v>1.4095880870360988</v>
      </c>
      <c r="N135" s="179">
        <f>_xlfn.IFNA(IF($C135 &gt; "2023-24", INDEX(PR24_after_overrides!$D$3:$AU$128, MATCH('Stata dataset (nominal)'!$A135, PR24_after_overrides!$A$3:$A$128, 0), MATCH('Stata dataset (nominal)'!N$1, PR24_after_overrides!$D$2:$AU$2, 0)), INDEX('Cyclical_after overrides'!$A$1:$BD$245,MATCH('Stata dataset (nominal)'!$A135,'Cyclical_after overrides'!$A$1:$A$245,0),MATCH('Stata dataset (nominal)'!N$1,'Cyclical_after overrides'!$A$1:$BD$1,0))), "")</f>
        <v>0</v>
      </c>
      <c r="O135" s="179">
        <f>_xlfn.IFNA(IF($C135 &gt; "2023-24", INDEX(PR24_after_overrides!$D$3:$AU$128, MATCH('Stata dataset (nominal)'!$A135, PR24_after_overrides!$A$3:$A$128, 0), MATCH('Stata dataset (nominal)'!O$1, PR24_after_overrides!$D$2:$AU$2, 0)), INDEX('Cyclical_after overrides'!$A$1:$BD$245,MATCH('Stata dataset (nominal)'!$A135,'Cyclical_after overrides'!$A$1:$A$245,0),MATCH('Stata dataset (nominal)'!O$1,'Cyclical_after overrides'!$A$1:$BD$1,0))), "")</f>
        <v>199.96152335187585</v>
      </c>
      <c r="P135" s="179">
        <f>_xlfn.IFNA(IF($C135 &gt; "2023-24", INDEX(PR24_after_overrides!$D$3:$AU$128, MATCH('Stata dataset (nominal)'!$A135, PR24_after_overrides!$A$3:$A$128, 0), MATCH('Stata dataset (nominal)'!P$1, PR24_after_overrides!$D$2:$AU$2, 0)), INDEX('Cyclical_after overrides'!$A$1:$BD$245,MATCH('Stata dataset (nominal)'!$A135,'Cyclical_after overrides'!$A$1:$A$245,0),MATCH('Stata dataset (nominal)'!P$1,'Cyclical_after overrides'!$A$1:$BD$1,0))), "")</f>
        <v>2.014941506551247</v>
      </c>
      <c r="Q135" s="179">
        <f>_xlfn.IFNA(IF($C135 &gt; "2023-24", INDEX(PR24_after_overrides!$D$3:$AU$128, MATCH('Stata dataset (nominal)'!$A135, PR24_after_overrides!$A$3:$A$128, 0), MATCH('Stata dataset (nominal)'!Q$1, PR24_after_overrides!$D$2:$AU$2, 0)), INDEX('Cyclical_after overrides'!$A$1:$BD$245,MATCH('Stata dataset (nominal)'!$A135,'Cyclical_after overrides'!$A$1:$A$245,0),MATCH('Stata dataset (nominal)'!Q$1,'Cyclical_after overrides'!$A$1:$BD$1,0))), "")</f>
        <v>78.723997821654351</v>
      </c>
      <c r="R135" s="179">
        <f>_xlfn.IFNA(IF($C135 &gt; "2023-24", INDEX(PR24_after_overrides!$D$3:$AU$128, MATCH('Stata dataset (nominal)'!$A135, PR24_after_overrides!$A$3:$A$128, 0), MATCH('Stata dataset (nominal)'!R$1, PR24_after_overrides!$D$2:$AU$2, 0)), INDEX('Cyclical_after overrides'!$A$1:$BD$245,MATCH('Stata dataset (nominal)'!$A135,'Cyclical_after overrides'!$A$1:$A$245,0),MATCH('Stata dataset (nominal)'!R$1,'Cyclical_after overrides'!$A$1:$BD$1,0))), "")</f>
        <v>601.42308905052744</v>
      </c>
      <c r="S135" s="179">
        <f>_xlfn.IFNA(IF($C135 &gt; "2023-24", INDEX(PR24_after_overrides!$D$3:$AU$128, MATCH('Stata dataset (nominal)'!$A135, PR24_after_overrides!$A$3:$A$128, 0), MATCH('Stata dataset (nominal)'!S$1, PR24_after_overrides!$D$2:$AU$2, 0)), INDEX('Cyclical_after overrides'!$A$1:$BD$245,MATCH('Stata dataset (nominal)'!$A135,'Cyclical_after overrides'!$A$1:$A$245,0),MATCH('Stata dataset (nominal)'!S$1,'Cyclical_after overrides'!$A$1:$BD$1,0))), "")</f>
        <v>3.2265206301405809</v>
      </c>
      <c r="T135" s="179">
        <f>_xlfn.IFNA(IF($C135 &gt; "2023-24", INDEX(PR24_after_overrides!$D$3:$AU$128, MATCH('Stata dataset (nominal)'!$A135, PR24_after_overrides!$A$3:$A$128, 0), MATCH('Stata dataset (nominal)'!T$1, PR24_after_overrides!$D$2:$AU$2, 0)), INDEX('Cyclical_after overrides'!$A$1:$BD$245,MATCH('Stata dataset (nominal)'!$A135,'Cyclical_after overrides'!$A$1:$A$245,0),MATCH('Stata dataset (nominal)'!T$1,'Cyclical_after overrides'!$A$1:$BD$1,0))), "")</f>
        <v>696.43485588205453</v>
      </c>
      <c r="U135" s="179" t="str">
        <f>_xlfn.IFNA(IF($C135 &gt; "2023-24", INDEX(PR24_after_overrides!$D$3:$AU$128, MATCH('Stata dataset (nominal)'!$A135, PR24_after_overrides!$A$3:$A$128, 0), MATCH('Stata dataset (nominal)'!U$1, PR24_after_overrides!$D$2:$AU$2, 0)), INDEX('Cyclical_after overrides'!$A$1:$BD$245,MATCH('Stata dataset (nominal)'!$A135,'Cyclical_after overrides'!$A$1:$A$245,0),MATCH('Stata dataset (nominal)'!U$1,'Cyclical_after overrides'!$A$1:$BD$1,0))), "")</f>
        <v/>
      </c>
      <c r="V135" s="179" t="str">
        <f>_xlfn.IFNA(IF($C135 &gt; "2023-24", INDEX(PR24_after_overrides!$D$3:$AU$128, MATCH('Stata dataset (nominal)'!$A135, PR24_after_overrides!$A$3:$A$128, 0), MATCH('Stata dataset (nominal)'!V$1, PR24_after_overrides!$D$2:$AU$2, 0)), INDEX('Cyclical_after overrides'!$A$1:$BD$245,MATCH('Stata dataset (nominal)'!$A135,'Cyclical_after overrides'!$A$1:$A$245,0),MATCH('Stata dataset (nominal)'!V$1,'Cyclical_after overrides'!$A$1:$BD$1,0))), "")</f>
        <v/>
      </c>
      <c r="W135" s="179" t="str">
        <f>_xlfn.IFNA(IF($C135 &gt; "2023-24", INDEX(PR24_after_overrides!$D$3:$AU$128, MATCH('Stata dataset (nominal)'!$A135, PR24_after_overrides!$A$3:$A$128, 0), MATCH('Stata dataset (nominal)'!W$1, PR24_after_overrides!$D$2:$AU$2, 0)), INDEX('Cyclical_after overrides'!$A$1:$BD$245,MATCH('Stata dataset (nominal)'!$A135,'Cyclical_after overrides'!$A$1:$A$245,0),MATCH('Stata dataset (nominal)'!W$1,'Cyclical_after overrides'!$A$1:$BD$1,0))), "")</f>
        <v/>
      </c>
      <c r="X135" s="179" t="str">
        <f>_xlfn.IFNA(IF($C135 &gt; "2023-24", INDEX(PR24_after_overrides!$D$3:$AU$128, MATCH('Stata dataset (nominal)'!$A135, PR24_after_overrides!$A$3:$A$128, 0), MATCH('Stata dataset (nominal)'!X$1, PR24_after_overrides!$D$2:$AU$2, 0)), INDEX('Cyclical_after overrides'!$A$1:$BD$245,MATCH('Stata dataset (nominal)'!$A135,'Cyclical_after overrides'!$A$1:$A$245,0),MATCH('Stata dataset (nominal)'!X$1,'Cyclical_after overrides'!$A$1:$BD$1,0))), "")</f>
        <v/>
      </c>
      <c r="Y135" s="179" t="str">
        <f>_xlfn.IFNA(IF($C135 &gt; "2023-24", INDEX(PR24_after_overrides!$D$3:$AU$128, MATCH('Stata dataset (nominal)'!$A135, PR24_after_overrides!$A$3:$A$128, 0), MATCH('Stata dataset (nominal)'!Y$1, PR24_after_overrides!$D$2:$AU$2, 0)), INDEX('Cyclical_after overrides'!$A$1:$BD$245,MATCH('Stata dataset (nominal)'!$A135,'Cyclical_after overrides'!$A$1:$A$245,0),MATCH('Stata dataset (nominal)'!Y$1,'Cyclical_after overrides'!$A$1:$BD$1,0))), "")</f>
        <v/>
      </c>
      <c r="Z135" s="179" t="str">
        <f>_xlfn.IFNA(IF($C135 &gt; "2023-24", INDEX(PR24_after_overrides!$D$3:$AU$128, MATCH('Stata dataset (nominal)'!$A135, PR24_after_overrides!$A$3:$A$128, 0), MATCH('Stata dataset (nominal)'!Z$1, PR24_after_overrides!$D$2:$AU$2, 0)), INDEX('Cyclical_after overrides'!$A$1:$BD$245,MATCH('Stata dataset (nominal)'!$A135,'Cyclical_after overrides'!$A$1:$A$245,0),MATCH('Stata dataset (nominal)'!Z$1,'Cyclical_after overrides'!$A$1:$BD$1,0))), "")</f>
        <v/>
      </c>
      <c r="AA135" s="179">
        <f>_xlfn.IFNA(IF($C135 &gt; "2023-24", INDEX(PR24_after_overrides!$D$3:$AU$128, MATCH('Stata dataset (nominal)'!$A135, PR24_after_overrides!$A$3:$A$128, 0), MATCH('Stata dataset (nominal)'!AA$1, PR24_after_overrides!$D$2:$AU$2, 0)), INDEX('Cyclical_after overrides'!$A$1:$BD$245,MATCH('Stata dataset (nominal)'!$A135,'Cyclical_after overrides'!$A$1:$A$245,0),MATCH('Stata dataset (nominal)'!AA$1,'Cyclical_after overrides'!$A$1:$BD$1,0))), "")</f>
        <v>710.30619773210265</v>
      </c>
      <c r="AB135" s="179">
        <f>INDEX(Depreciation!$U$5:$U$318, MATCH('Stata dataset (nominal)'!$A135, Depreciation!$A$5:$A$318, 0))</f>
        <v>1.5538145259974263</v>
      </c>
      <c r="AC135" s="180" t="str">
        <f t="shared" si="4"/>
        <v/>
      </c>
      <c r="AD135" s="72">
        <f>INDEX(Recharges!$V$5:$V$318, MATCH('Stata dataset (nominal)'!$A135, Recharges!$A$5:$A$318, 0))</f>
        <v>0.97135744896942589</v>
      </c>
    </row>
    <row r="136" spans="1:30" x14ac:dyDescent="0.4">
      <c r="A136" s="160" t="str">
        <f t="shared" si="3"/>
        <v>SBB28</v>
      </c>
      <c r="B136" s="160" t="s">
        <v>505</v>
      </c>
      <c r="C136" s="160" t="s">
        <v>520</v>
      </c>
      <c r="D136" s="179">
        <f>_xlfn.IFNA(IF($C136 &gt; "2023-24", INDEX(PR24_after_overrides!$D$3:$AU$128, MATCH('Stata dataset (nominal)'!$A136, PR24_after_overrides!$A$3:$A$128, 0), MATCH('Stata dataset (nominal)'!D$1, PR24_after_overrides!$D$2:$AU$2, 0)), INDEX('Cyclical_after overrides'!$A$1:$BD$245,MATCH('Stata dataset (nominal)'!$A136,'Cyclical_after overrides'!$A$1:$A$245,0),MATCH('Stata dataset (nominal)'!D$1,'Cyclical_after overrides'!$A$1:$BD$1,0))), "")</f>
        <v>0.87009148240899159</v>
      </c>
      <c r="E136" s="179">
        <f>_xlfn.IFNA(IF($C136 &gt; "2023-24", INDEX(PR24_after_overrides!$D$3:$AU$128, MATCH('Stata dataset (nominal)'!$A136, PR24_after_overrides!$A$3:$A$128, 0), MATCH('Stata dataset (nominal)'!E$1, PR24_after_overrides!$D$2:$AU$2, 0)), INDEX('Cyclical_after overrides'!$A$1:$BD$245,MATCH('Stata dataset (nominal)'!$A136,'Cyclical_after overrides'!$A$1:$A$245,0),MATCH('Stata dataset (nominal)'!E$1,'Cyclical_after overrides'!$A$1:$BD$1,0))), "")</f>
        <v>20.021960126290981</v>
      </c>
      <c r="F136" s="179">
        <f>_xlfn.IFNA(IF($C136 &gt; "2023-24", INDEX(PR24_after_overrides!$D$3:$AU$128, MATCH('Stata dataset (nominal)'!$A136, PR24_after_overrides!$A$3:$A$128, 0), MATCH('Stata dataset (nominal)'!F$1, PR24_after_overrides!$D$2:$AU$2, 0)), INDEX('Cyclical_after overrides'!$A$1:$BD$245,MATCH('Stata dataset (nominal)'!$A136,'Cyclical_after overrides'!$A$1:$A$245,0),MATCH('Stata dataset (nominal)'!F$1,'Cyclical_after overrides'!$A$1:$BD$1,0))), "")</f>
        <v>1.4576462516107029</v>
      </c>
      <c r="G136" s="179">
        <f>_xlfn.IFNA(IF($C136 &gt; "2023-24", INDEX(PR24_after_overrides!$D$3:$AU$128, MATCH('Stata dataset (nominal)'!$A136, PR24_after_overrides!$A$3:$A$128, 0), MATCH('Stata dataset (nominal)'!G$1, PR24_after_overrides!$D$2:$AU$2, 0)), INDEX('Cyclical_after overrides'!$A$1:$BD$245,MATCH('Stata dataset (nominal)'!$A136,'Cyclical_after overrides'!$A$1:$A$245,0),MATCH('Stata dataset (nominal)'!G$1,'Cyclical_after overrides'!$A$1:$BD$1,0))), "")</f>
        <v>19.804814032072088</v>
      </c>
      <c r="H136" s="179">
        <f>_xlfn.IFNA(IF($C136 &gt; "2023-24", INDEX(PR24_after_overrides!$D$3:$AU$128, MATCH('Stata dataset (nominal)'!$A136, PR24_after_overrides!$A$3:$A$128, 0), MATCH('Stata dataset (nominal)'!H$1, PR24_after_overrides!$D$2:$AU$2, 0)), INDEX('Cyclical_after overrides'!$A$1:$BD$245,MATCH('Stata dataset (nominal)'!$A136,'Cyclical_after overrides'!$A$1:$A$245,0),MATCH('Stata dataset (nominal)'!H$1,'Cyclical_after overrides'!$A$1:$BD$1,0))), "")</f>
        <v>2.5004835965130408</v>
      </c>
      <c r="I136" s="179">
        <f>_xlfn.IFNA(IF($C136 &gt; "2023-24", INDEX(PR24_after_overrides!$D$3:$AU$128, MATCH('Stata dataset (nominal)'!$A136, PR24_after_overrides!$A$3:$A$128, 0), MATCH('Stata dataset (nominal)'!I$1, PR24_after_overrides!$D$2:$AU$2, 0)), INDEX('Cyclical_after overrides'!$A$1:$BD$245,MATCH('Stata dataset (nominal)'!$A136,'Cyclical_after overrides'!$A$1:$A$245,0),MATCH('Stata dataset (nominal)'!I$1,'Cyclical_after overrides'!$A$1:$BD$1,0))), "")</f>
        <v>11.690891523335132</v>
      </c>
      <c r="J136" s="179">
        <f>_xlfn.IFNA(IF($C136 &gt; "2023-24", INDEX(PR24_after_overrides!$D$3:$AU$128, MATCH('Stata dataset (nominal)'!$A136, PR24_after_overrides!$A$3:$A$128, 0), MATCH('Stata dataset (nominal)'!J$1, PR24_after_overrides!$D$2:$AU$2, 0)), INDEX('Cyclical_after overrides'!$A$1:$BD$245,MATCH('Stata dataset (nominal)'!$A136,'Cyclical_after overrides'!$A$1:$A$245,0),MATCH('Stata dataset (nominal)'!J$1,'Cyclical_after overrides'!$A$1:$BD$1,0))), "")</f>
        <v>3.4479133064192345E-3</v>
      </c>
      <c r="K136" s="179" t="str">
        <f>_xlfn.IFNA(IF($C136 &gt; "2023-24", INDEX(PR24_after_overrides!$D$3:$AU$128, MATCH('Stata dataset (nominal)'!$A136, PR24_after_overrides!$A$3:$A$128, 0), MATCH('Stata dataset (nominal)'!K$1, PR24_after_overrides!$D$2:$AU$2, 0)), INDEX('Cyclical_after overrides'!$A$1:$BD$245,MATCH('Stata dataset (nominal)'!$A136,'Cyclical_after overrides'!$A$1:$A$245,0),MATCH('Stata dataset (nominal)'!K$1,'Cyclical_after overrides'!$A$1:$BD$1,0))), "")</f>
        <v/>
      </c>
      <c r="L136" s="179">
        <f>_xlfn.IFNA(IF($C136 &gt; "2023-24", INDEX(PR24_after_overrides!$D$3:$AU$128, MATCH('Stata dataset (nominal)'!$A136, PR24_after_overrides!$A$3:$A$128, 0), MATCH('Stata dataset (nominal)'!L$1, PR24_after_overrides!$D$2:$AU$2, 0)), INDEX('Cyclical_after overrides'!$A$1:$BD$245,MATCH('Stata dataset (nominal)'!$A136,'Cyclical_after overrides'!$A$1:$A$245,0),MATCH('Stata dataset (nominal)'!L$1,'Cyclical_after overrides'!$A$1:$BD$1,0))), "")</f>
        <v>3.4479133064192354E-3</v>
      </c>
      <c r="M136" s="179">
        <f>_xlfn.IFNA(IF($C136 &gt; "2023-24", INDEX(PR24_after_overrides!$D$3:$AU$128, MATCH('Stata dataset (nominal)'!$A136, PR24_after_overrides!$A$3:$A$128, 0), MATCH('Stata dataset (nominal)'!M$1, PR24_after_overrides!$D$2:$AU$2, 0)), INDEX('Cyclical_after overrides'!$A$1:$BD$245,MATCH('Stata dataset (nominal)'!$A136,'Cyclical_after overrides'!$A$1:$A$245,0),MATCH('Stata dataset (nominal)'!M$1,'Cyclical_after overrides'!$A$1:$BD$1,0))), "")</f>
        <v>1.437779848776821</v>
      </c>
      <c r="N136" s="179">
        <f>_xlfn.IFNA(IF($C136 &gt; "2023-24", INDEX(PR24_after_overrides!$D$3:$AU$128, MATCH('Stata dataset (nominal)'!$A136, PR24_after_overrides!$A$3:$A$128, 0), MATCH('Stata dataset (nominal)'!N$1, PR24_after_overrides!$D$2:$AU$2, 0)), INDEX('Cyclical_after overrides'!$A$1:$BD$245,MATCH('Stata dataset (nominal)'!$A136,'Cyclical_after overrides'!$A$1:$A$245,0),MATCH('Stata dataset (nominal)'!N$1,'Cyclical_after overrides'!$A$1:$BD$1,0))), "")</f>
        <v>0</v>
      </c>
      <c r="O136" s="179">
        <f>_xlfn.IFNA(IF($C136 &gt; "2023-24", INDEX(PR24_after_overrides!$D$3:$AU$128, MATCH('Stata dataset (nominal)'!$A136, PR24_after_overrides!$A$3:$A$128, 0), MATCH('Stata dataset (nominal)'!O$1, PR24_after_overrides!$D$2:$AU$2, 0)), INDEX('Cyclical_after overrides'!$A$1:$BD$245,MATCH('Stata dataset (nominal)'!$A136,'Cyclical_after overrides'!$A$1:$A$245,0),MATCH('Stata dataset (nominal)'!O$1,'Cyclical_after overrides'!$A$1:$BD$1,0))), "")</f>
        <v>191.91448946931627</v>
      </c>
      <c r="P136" s="179">
        <f>_xlfn.IFNA(IF($C136 &gt; "2023-24", INDEX(PR24_after_overrides!$D$3:$AU$128, MATCH('Stata dataset (nominal)'!$A136, PR24_after_overrides!$A$3:$A$128, 0), MATCH('Stata dataset (nominal)'!P$1, PR24_after_overrides!$D$2:$AU$2, 0)), INDEX('Cyclical_after overrides'!$A$1:$BD$245,MATCH('Stata dataset (nominal)'!$A136,'Cyclical_after overrides'!$A$1:$A$245,0),MATCH('Stata dataset (nominal)'!P$1,'Cyclical_after overrides'!$A$1:$BD$1,0))), "")</f>
        <v>2.0010443628504708</v>
      </c>
      <c r="Q136" s="179">
        <f>_xlfn.IFNA(IF($C136 &gt; "2023-24", INDEX(PR24_after_overrides!$D$3:$AU$128, MATCH('Stata dataset (nominal)'!$A136, PR24_after_overrides!$A$3:$A$128, 0), MATCH('Stata dataset (nominal)'!Q$1, PR24_after_overrides!$D$2:$AU$2, 0)), INDEX('Cyclical_after overrides'!$A$1:$BD$245,MATCH('Stata dataset (nominal)'!$A136,'Cyclical_after overrides'!$A$1:$A$245,0),MATCH('Stata dataset (nominal)'!Q$1,'Cyclical_after overrides'!$A$1:$BD$1,0))), "")</f>
        <v>77.109157320539595</v>
      </c>
      <c r="R136" s="179">
        <f>_xlfn.IFNA(IF($C136 &gt; "2023-24", INDEX(PR24_after_overrides!$D$3:$AU$128, MATCH('Stata dataset (nominal)'!$A136, PR24_after_overrides!$A$3:$A$128, 0), MATCH('Stata dataset (nominal)'!R$1, PR24_after_overrides!$D$2:$AU$2, 0)), INDEX('Cyclical_after overrides'!$A$1:$BD$245,MATCH('Stata dataset (nominal)'!$A136,'Cyclical_after overrides'!$A$1:$A$245,0),MATCH('Stata dataset (nominal)'!R$1,'Cyclical_after overrides'!$A$1:$BD$1,0))), "")</f>
        <v>613.35531316225388</v>
      </c>
      <c r="S136" s="179">
        <f>_xlfn.IFNA(IF($C136 &gt; "2023-24", INDEX(PR24_after_overrides!$D$3:$AU$128, MATCH('Stata dataset (nominal)'!$A136, PR24_after_overrides!$A$3:$A$128, 0), MATCH('Stata dataset (nominal)'!S$1, PR24_after_overrides!$D$2:$AU$2, 0)), INDEX('Cyclical_after overrides'!$A$1:$BD$245,MATCH('Stata dataset (nominal)'!$A136,'Cyclical_after overrides'!$A$1:$A$245,0),MATCH('Stata dataset (nominal)'!S$1,'Cyclical_after overrides'!$A$1:$BD$1,0))), "")</f>
        <v>3.285908664467418</v>
      </c>
      <c r="T136" s="179">
        <f>_xlfn.IFNA(IF($C136 &gt; "2023-24", INDEX(PR24_after_overrides!$D$3:$AU$128, MATCH('Stata dataset (nominal)'!$A136, PR24_after_overrides!$A$3:$A$128, 0), MATCH('Stata dataset (nominal)'!T$1, PR24_after_overrides!$D$2:$AU$2, 0)), INDEX('Cyclical_after overrides'!$A$1:$BD$245,MATCH('Stata dataset (nominal)'!$A136,'Cyclical_after overrides'!$A$1:$A$245,0),MATCH('Stata dataset (nominal)'!T$1,'Cyclical_after overrides'!$A$1:$BD$1,0))), "")</f>
        <v>708.15189583661834</v>
      </c>
      <c r="U136" s="179" t="str">
        <f>_xlfn.IFNA(IF($C136 &gt; "2023-24", INDEX(PR24_after_overrides!$D$3:$AU$128, MATCH('Stata dataset (nominal)'!$A136, PR24_after_overrides!$A$3:$A$128, 0), MATCH('Stata dataset (nominal)'!U$1, PR24_after_overrides!$D$2:$AU$2, 0)), INDEX('Cyclical_after overrides'!$A$1:$BD$245,MATCH('Stata dataset (nominal)'!$A136,'Cyclical_after overrides'!$A$1:$A$245,0),MATCH('Stata dataset (nominal)'!U$1,'Cyclical_after overrides'!$A$1:$BD$1,0))), "")</f>
        <v/>
      </c>
      <c r="V136" s="179" t="str">
        <f>_xlfn.IFNA(IF($C136 &gt; "2023-24", INDEX(PR24_after_overrides!$D$3:$AU$128, MATCH('Stata dataset (nominal)'!$A136, PR24_after_overrides!$A$3:$A$128, 0), MATCH('Stata dataset (nominal)'!V$1, PR24_after_overrides!$D$2:$AU$2, 0)), INDEX('Cyclical_after overrides'!$A$1:$BD$245,MATCH('Stata dataset (nominal)'!$A136,'Cyclical_after overrides'!$A$1:$A$245,0),MATCH('Stata dataset (nominal)'!V$1,'Cyclical_after overrides'!$A$1:$BD$1,0))), "")</f>
        <v/>
      </c>
      <c r="W136" s="179" t="str">
        <f>_xlfn.IFNA(IF($C136 &gt; "2023-24", INDEX(PR24_after_overrides!$D$3:$AU$128, MATCH('Stata dataset (nominal)'!$A136, PR24_after_overrides!$A$3:$A$128, 0), MATCH('Stata dataset (nominal)'!W$1, PR24_after_overrides!$D$2:$AU$2, 0)), INDEX('Cyclical_after overrides'!$A$1:$BD$245,MATCH('Stata dataset (nominal)'!$A136,'Cyclical_after overrides'!$A$1:$A$245,0),MATCH('Stata dataset (nominal)'!W$1,'Cyclical_after overrides'!$A$1:$BD$1,0))), "")</f>
        <v/>
      </c>
      <c r="X136" s="179" t="str">
        <f>_xlfn.IFNA(IF($C136 &gt; "2023-24", INDEX(PR24_after_overrides!$D$3:$AU$128, MATCH('Stata dataset (nominal)'!$A136, PR24_after_overrides!$A$3:$A$128, 0), MATCH('Stata dataset (nominal)'!X$1, PR24_after_overrides!$D$2:$AU$2, 0)), INDEX('Cyclical_after overrides'!$A$1:$BD$245,MATCH('Stata dataset (nominal)'!$A136,'Cyclical_after overrides'!$A$1:$A$245,0),MATCH('Stata dataset (nominal)'!X$1,'Cyclical_after overrides'!$A$1:$BD$1,0))), "")</f>
        <v/>
      </c>
      <c r="Y136" s="179" t="str">
        <f>_xlfn.IFNA(IF($C136 &gt; "2023-24", INDEX(PR24_after_overrides!$D$3:$AU$128, MATCH('Stata dataset (nominal)'!$A136, PR24_after_overrides!$A$3:$A$128, 0), MATCH('Stata dataset (nominal)'!Y$1, PR24_after_overrides!$D$2:$AU$2, 0)), INDEX('Cyclical_after overrides'!$A$1:$BD$245,MATCH('Stata dataset (nominal)'!$A136,'Cyclical_after overrides'!$A$1:$A$245,0),MATCH('Stata dataset (nominal)'!Y$1,'Cyclical_after overrides'!$A$1:$BD$1,0))), "")</f>
        <v/>
      </c>
      <c r="Z136" s="179" t="str">
        <f>_xlfn.IFNA(IF($C136 &gt; "2023-24", INDEX(PR24_after_overrides!$D$3:$AU$128, MATCH('Stata dataset (nominal)'!$A136, PR24_after_overrides!$A$3:$A$128, 0), MATCH('Stata dataset (nominal)'!Z$1, PR24_after_overrides!$D$2:$AU$2, 0)), INDEX('Cyclical_after overrides'!$A$1:$BD$245,MATCH('Stata dataset (nominal)'!$A136,'Cyclical_after overrides'!$A$1:$A$245,0),MATCH('Stata dataset (nominal)'!Z$1,'Cyclical_after overrides'!$A$1:$BD$1,0))), "")</f>
        <v/>
      </c>
      <c r="AA136" s="179">
        <f>_xlfn.IFNA(IF($C136 &gt; "2023-24", INDEX(PR24_after_overrides!$D$3:$AU$128, MATCH('Stata dataset (nominal)'!$A136, PR24_after_overrides!$A$3:$A$128, 0), MATCH('Stata dataset (nominal)'!AA$1, PR24_after_overrides!$D$2:$AU$2, 0)), INDEX('Cyclical_after overrides'!$A$1:$BD$245,MATCH('Stata dataset (nominal)'!$A136,'Cyclical_after overrides'!$A$1:$A$245,0),MATCH('Stata dataset (nominal)'!AA$1,'Cyclical_after overrides'!$A$1:$BD$1,0))), "")</f>
        <v>767.96062656536901</v>
      </c>
      <c r="AB136" s="179">
        <f>INDEX(Depreciation!$U$5:$U$318, MATCH('Stata dataset (nominal)'!$A136, Depreciation!$A$5:$A$318, 0))</f>
        <v>1.584890816517375</v>
      </c>
      <c r="AC136" s="180" t="str">
        <f t="shared" si="4"/>
        <v/>
      </c>
      <c r="AD136" s="72">
        <f>INDEX(Recharges!$V$5:$V$318, MATCH('Stata dataset (nominal)'!$A136, Recharges!$A$5:$A$318, 0))</f>
        <v>0.75840249468024756</v>
      </c>
    </row>
    <row r="137" spans="1:30" x14ac:dyDescent="0.4">
      <c r="A137" s="160" t="str">
        <f t="shared" si="3"/>
        <v>SBB29</v>
      </c>
      <c r="B137" s="160" t="s">
        <v>505</v>
      </c>
      <c r="C137" s="160" t="s">
        <v>521</v>
      </c>
      <c r="D137" s="179">
        <f>_xlfn.IFNA(IF($C137 &gt; "2023-24", INDEX(PR24_after_overrides!$D$3:$AU$128, MATCH('Stata dataset (nominal)'!$A137, PR24_after_overrides!$A$3:$A$128, 0), MATCH('Stata dataset (nominal)'!D$1, PR24_after_overrides!$D$2:$AU$2, 0)), INDEX('Cyclical_after overrides'!$A$1:$BD$245,MATCH('Stata dataset (nominal)'!$A137,'Cyclical_after overrides'!$A$1:$A$245,0),MATCH('Stata dataset (nominal)'!D$1,'Cyclical_after overrides'!$A$1:$BD$1,0))), "")</f>
        <v>0.85303086510685477</v>
      </c>
      <c r="E137" s="179">
        <f>_xlfn.IFNA(IF($C137 &gt; "2023-24", INDEX(PR24_after_overrides!$D$3:$AU$128, MATCH('Stata dataset (nominal)'!$A137, PR24_after_overrides!$A$3:$A$128, 0), MATCH('Stata dataset (nominal)'!E$1, PR24_after_overrides!$D$2:$AU$2, 0)), INDEX('Cyclical_after overrides'!$A$1:$BD$245,MATCH('Stata dataset (nominal)'!$A137,'Cyclical_after overrides'!$A$1:$A$245,0),MATCH('Stata dataset (nominal)'!E$1,'Cyclical_after overrides'!$A$1:$BD$1,0))), "")</f>
        <v>20.762125586255713</v>
      </c>
      <c r="F137" s="179">
        <f>_xlfn.IFNA(IF($C137 &gt; "2023-24", INDEX(PR24_after_overrides!$D$3:$AU$128, MATCH('Stata dataset (nominal)'!$A137, PR24_after_overrides!$A$3:$A$128, 0), MATCH('Stata dataset (nominal)'!F$1, PR24_after_overrides!$D$2:$AU$2, 0)), INDEX('Cyclical_after overrides'!$A$1:$BD$245,MATCH('Stata dataset (nominal)'!$A137,'Cyclical_after overrides'!$A$1:$A$245,0),MATCH('Stata dataset (nominal)'!F$1,'Cyclical_after overrides'!$A$1:$BD$1,0))), "")</f>
        <v>1.5101175327341811</v>
      </c>
      <c r="G137" s="179">
        <f>_xlfn.IFNA(IF($C137 &gt; "2023-24", INDEX(PR24_after_overrides!$D$3:$AU$128, MATCH('Stata dataset (nominal)'!$A137, PR24_after_overrides!$A$3:$A$128, 0), MATCH('Stata dataset (nominal)'!G$1, PR24_after_overrides!$D$2:$AU$2, 0)), INDEX('Cyclical_after overrides'!$A$1:$BD$245,MATCH('Stata dataset (nominal)'!$A137,'Cyclical_after overrides'!$A$1:$A$245,0),MATCH('Stata dataset (nominal)'!G$1,'Cyclical_after overrides'!$A$1:$BD$1,0))), "")</f>
        <v>20.931247309279243</v>
      </c>
      <c r="H137" s="179">
        <f>_xlfn.IFNA(IF($C137 &gt; "2023-24", INDEX(PR24_after_overrides!$D$3:$AU$128, MATCH('Stata dataset (nominal)'!$A137, PR24_after_overrides!$A$3:$A$128, 0), MATCH('Stata dataset (nominal)'!H$1, PR24_after_overrides!$D$2:$AU$2, 0)), INDEX('Cyclical_after overrides'!$A$1:$BD$245,MATCH('Stata dataset (nominal)'!$A137,'Cyclical_after overrides'!$A$1:$A$245,0),MATCH('Stata dataset (nominal)'!H$1,'Cyclical_after overrides'!$A$1:$BD$1,0))), "")</f>
        <v>2.5929434613028035</v>
      </c>
      <c r="I137" s="179">
        <f>_xlfn.IFNA(IF($C137 &gt; "2023-24", INDEX(PR24_after_overrides!$D$3:$AU$128, MATCH('Stata dataset (nominal)'!$A137, PR24_after_overrides!$A$3:$A$128, 0), MATCH('Stata dataset (nominal)'!I$1, PR24_after_overrides!$D$2:$AU$2, 0)), INDEX('Cyclical_after overrides'!$A$1:$BD$245,MATCH('Stata dataset (nominal)'!$A137,'Cyclical_after overrides'!$A$1:$A$245,0),MATCH('Stata dataset (nominal)'!I$1,'Cyclical_after overrides'!$A$1:$BD$1,0))), "")</f>
        <v>12.120750038659061</v>
      </c>
      <c r="J137" s="179">
        <f>_xlfn.IFNA(IF($C137 &gt; "2023-24", INDEX(PR24_after_overrides!$D$3:$AU$128, MATCH('Stata dataset (nominal)'!$A137, PR24_after_overrides!$A$3:$A$128, 0), MATCH('Stata dataset (nominal)'!J$1, PR24_after_overrides!$D$2:$AU$2, 0)), INDEX('Cyclical_after overrides'!$A$1:$BD$245,MATCH('Stata dataset (nominal)'!$A137,'Cyclical_after overrides'!$A$1:$A$245,0),MATCH('Stata dataset (nominal)'!J$1,'Cyclical_after overrides'!$A$1:$BD$1,0))), "")</f>
        <v>3.5168715725476187E-3</v>
      </c>
      <c r="K137" s="179" t="str">
        <f>_xlfn.IFNA(IF($C137 &gt; "2023-24", INDEX(PR24_after_overrides!$D$3:$AU$128, MATCH('Stata dataset (nominal)'!$A137, PR24_after_overrides!$A$3:$A$128, 0), MATCH('Stata dataset (nominal)'!K$1, PR24_after_overrides!$D$2:$AU$2, 0)), INDEX('Cyclical_after overrides'!$A$1:$BD$245,MATCH('Stata dataset (nominal)'!$A137,'Cyclical_after overrides'!$A$1:$A$245,0),MATCH('Stata dataset (nominal)'!K$1,'Cyclical_after overrides'!$A$1:$BD$1,0))), "")</f>
        <v/>
      </c>
      <c r="L137" s="179">
        <f>_xlfn.IFNA(IF($C137 &gt; "2023-24", INDEX(PR24_after_overrides!$D$3:$AU$128, MATCH('Stata dataset (nominal)'!$A137, PR24_after_overrides!$A$3:$A$128, 0), MATCH('Stata dataset (nominal)'!L$1, PR24_after_overrides!$D$2:$AU$2, 0)), INDEX('Cyclical_after overrides'!$A$1:$BD$245,MATCH('Stata dataset (nominal)'!$A137,'Cyclical_after overrides'!$A$1:$A$245,0),MATCH('Stata dataset (nominal)'!L$1,'Cyclical_after overrides'!$A$1:$BD$1,0))), "")</f>
        <v>3.5168715725476187E-3</v>
      </c>
      <c r="M137" s="179">
        <f>_xlfn.IFNA(IF($C137 &gt; "2023-24", INDEX(PR24_after_overrides!$D$3:$AU$128, MATCH('Stata dataset (nominal)'!$A137, PR24_after_overrides!$A$3:$A$128, 0), MATCH('Stata dataset (nominal)'!M$1, PR24_after_overrides!$D$2:$AU$2, 0)), INDEX('Cyclical_after overrides'!$A$1:$BD$245,MATCH('Stata dataset (nominal)'!$A137,'Cyclical_after overrides'!$A$1:$A$245,0),MATCH('Stata dataset (nominal)'!M$1,'Cyclical_after overrides'!$A$1:$BD$1,0))), "")</f>
        <v>1.4665354457523569</v>
      </c>
      <c r="N137" s="179">
        <f>_xlfn.IFNA(IF($C137 &gt; "2023-24", INDEX(PR24_after_overrides!$D$3:$AU$128, MATCH('Stata dataset (nominal)'!$A137, PR24_after_overrides!$A$3:$A$128, 0), MATCH('Stata dataset (nominal)'!N$1, PR24_after_overrides!$D$2:$AU$2, 0)), INDEX('Cyclical_after overrides'!$A$1:$BD$245,MATCH('Stata dataset (nominal)'!$A137,'Cyclical_after overrides'!$A$1:$A$245,0),MATCH('Stata dataset (nominal)'!N$1,'Cyclical_after overrides'!$A$1:$BD$1,0))), "")</f>
        <v>0</v>
      </c>
      <c r="O137" s="179">
        <f>_xlfn.IFNA(IF($C137 &gt; "2023-24", INDEX(PR24_after_overrides!$D$3:$AU$128, MATCH('Stata dataset (nominal)'!$A137, PR24_after_overrides!$A$3:$A$128, 0), MATCH('Stata dataset (nominal)'!O$1, PR24_after_overrides!$D$2:$AU$2, 0)), INDEX('Cyclical_after overrides'!$A$1:$BD$245,MATCH('Stata dataset (nominal)'!$A137,'Cyclical_after overrides'!$A$1:$A$245,0),MATCH('Stata dataset (nominal)'!O$1,'Cyclical_after overrides'!$A$1:$BD$1,0))), "")</f>
        <v>184.24068710246519</v>
      </c>
      <c r="P137" s="179">
        <f>_xlfn.IFNA(IF($C137 &gt; "2023-24", INDEX(PR24_after_overrides!$D$3:$AU$128, MATCH('Stata dataset (nominal)'!$A137, PR24_after_overrides!$A$3:$A$128, 0), MATCH('Stata dataset (nominal)'!P$1, PR24_after_overrides!$D$2:$AU$2, 0)), INDEX('Cyclical_after overrides'!$A$1:$BD$245,MATCH('Stata dataset (nominal)'!$A137,'Cyclical_after overrides'!$A$1:$A$245,0),MATCH('Stata dataset (nominal)'!P$1,'Cyclical_after overrides'!$A$1:$BD$1,0))), "")</f>
        <v>1.9882036655592059</v>
      </c>
      <c r="Q137" s="179">
        <f>_xlfn.IFNA(IF($C137 &gt; "2023-24", INDEX(PR24_after_overrides!$D$3:$AU$128, MATCH('Stata dataset (nominal)'!$A137, PR24_after_overrides!$A$3:$A$128, 0), MATCH('Stata dataset (nominal)'!Q$1, PR24_after_overrides!$D$2:$AU$2, 0)), INDEX('Cyclical_after overrides'!$A$1:$BD$245,MATCH('Stata dataset (nominal)'!$A137,'Cyclical_after overrides'!$A$1:$A$245,0),MATCH('Stata dataset (nominal)'!Q$1,'Cyclical_after overrides'!$A$1:$BD$1,0))), "")</f>
        <v>75.617618989865591</v>
      </c>
      <c r="R137" s="179">
        <f>_xlfn.IFNA(IF($C137 &gt; "2023-24", INDEX(PR24_after_overrides!$D$3:$AU$128, MATCH('Stata dataset (nominal)'!$A137, PR24_after_overrides!$A$3:$A$128, 0), MATCH('Stata dataset (nominal)'!R$1, PR24_after_overrides!$D$2:$AU$2, 0)), INDEX('Cyclical_after overrides'!$A$1:$BD$245,MATCH('Stata dataset (nominal)'!$A137,'Cyclical_after overrides'!$A$1:$A$245,0),MATCH('Stata dataset (nominal)'!R$1,'Cyclical_after overrides'!$A$1:$BD$1,0))), "")</f>
        <v>625.24327674427798</v>
      </c>
      <c r="S137" s="179">
        <f>_xlfn.IFNA(IF($C137 &gt; "2023-24", INDEX(PR24_after_overrides!$D$3:$AU$128, MATCH('Stata dataset (nominal)'!$A137, PR24_after_overrides!$A$3:$A$128, 0), MATCH('Stata dataset (nominal)'!S$1, PR24_after_overrides!$D$2:$AU$2, 0)), INDEX('Cyclical_after overrides'!$A$1:$BD$245,MATCH('Stata dataset (nominal)'!$A137,'Cyclical_after overrides'!$A$1:$A$245,0),MATCH('Stata dataset (nominal)'!S$1,'Cyclical_after overrides'!$A$1:$BD$1,0))), "")</f>
        <v>3.3406250691237989</v>
      </c>
      <c r="T137" s="179">
        <f>_xlfn.IFNA(IF($C137 &gt; "2023-24", INDEX(PR24_after_overrides!$D$3:$AU$128, MATCH('Stata dataset (nominal)'!$A137, PR24_after_overrides!$A$3:$A$128, 0), MATCH('Stata dataset (nominal)'!T$1, PR24_after_overrides!$D$2:$AU$2, 0)), INDEX('Cyclical_after overrides'!$A$1:$BD$245,MATCH('Stata dataset (nominal)'!$A137,'Cyclical_after overrides'!$A$1:$A$245,0),MATCH('Stata dataset (nominal)'!T$1,'Cyclical_after overrides'!$A$1:$BD$1,0))), "")</f>
        <v>718.94280690400308</v>
      </c>
      <c r="U137" s="179" t="str">
        <f>_xlfn.IFNA(IF($C137 &gt; "2023-24", INDEX(PR24_after_overrides!$D$3:$AU$128, MATCH('Stata dataset (nominal)'!$A137, PR24_after_overrides!$A$3:$A$128, 0), MATCH('Stata dataset (nominal)'!U$1, PR24_after_overrides!$D$2:$AU$2, 0)), INDEX('Cyclical_after overrides'!$A$1:$BD$245,MATCH('Stata dataset (nominal)'!$A137,'Cyclical_after overrides'!$A$1:$A$245,0),MATCH('Stata dataset (nominal)'!U$1,'Cyclical_after overrides'!$A$1:$BD$1,0))), "")</f>
        <v/>
      </c>
      <c r="V137" s="179" t="str">
        <f>_xlfn.IFNA(IF($C137 &gt; "2023-24", INDEX(PR24_after_overrides!$D$3:$AU$128, MATCH('Stata dataset (nominal)'!$A137, PR24_after_overrides!$A$3:$A$128, 0), MATCH('Stata dataset (nominal)'!V$1, PR24_after_overrides!$D$2:$AU$2, 0)), INDEX('Cyclical_after overrides'!$A$1:$BD$245,MATCH('Stata dataset (nominal)'!$A137,'Cyclical_after overrides'!$A$1:$A$245,0),MATCH('Stata dataset (nominal)'!V$1,'Cyclical_after overrides'!$A$1:$BD$1,0))), "")</f>
        <v/>
      </c>
      <c r="W137" s="179" t="str">
        <f>_xlfn.IFNA(IF($C137 &gt; "2023-24", INDEX(PR24_after_overrides!$D$3:$AU$128, MATCH('Stata dataset (nominal)'!$A137, PR24_after_overrides!$A$3:$A$128, 0), MATCH('Stata dataset (nominal)'!W$1, PR24_after_overrides!$D$2:$AU$2, 0)), INDEX('Cyclical_after overrides'!$A$1:$BD$245,MATCH('Stata dataset (nominal)'!$A137,'Cyclical_after overrides'!$A$1:$A$245,0),MATCH('Stata dataset (nominal)'!W$1,'Cyclical_after overrides'!$A$1:$BD$1,0))), "")</f>
        <v/>
      </c>
      <c r="X137" s="179" t="str">
        <f>_xlfn.IFNA(IF($C137 &gt; "2023-24", INDEX(PR24_after_overrides!$D$3:$AU$128, MATCH('Stata dataset (nominal)'!$A137, PR24_after_overrides!$A$3:$A$128, 0), MATCH('Stata dataset (nominal)'!X$1, PR24_after_overrides!$D$2:$AU$2, 0)), INDEX('Cyclical_after overrides'!$A$1:$BD$245,MATCH('Stata dataset (nominal)'!$A137,'Cyclical_after overrides'!$A$1:$A$245,0),MATCH('Stata dataset (nominal)'!X$1,'Cyclical_after overrides'!$A$1:$BD$1,0))), "")</f>
        <v/>
      </c>
      <c r="Y137" s="179" t="str">
        <f>_xlfn.IFNA(IF($C137 &gt; "2023-24", INDEX(PR24_after_overrides!$D$3:$AU$128, MATCH('Stata dataset (nominal)'!$A137, PR24_after_overrides!$A$3:$A$128, 0), MATCH('Stata dataset (nominal)'!Y$1, PR24_after_overrides!$D$2:$AU$2, 0)), INDEX('Cyclical_after overrides'!$A$1:$BD$245,MATCH('Stata dataset (nominal)'!$A137,'Cyclical_after overrides'!$A$1:$A$245,0),MATCH('Stata dataset (nominal)'!Y$1,'Cyclical_after overrides'!$A$1:$BD$1,0))), "")</f>
        <v/>
      </c>
      <c r="Z137" s="179" t="str">
        <f>_xlfn.IFNA(IF($C137 &gt; "2023-24", INDEX(PR24_after_overrides!$D$3:$AU$128, MATCH('Stata dataset (nominal)'!$A137, PR24_after_overrides!$A$3:$A$128, 0), MATCH('Stata dataset (nominal)'!Z$1, PR24_after_overrides!$D$2:$AU$2, 0)), INDEX('Cyclical_after overrides'!$A$1:$BD$245,MATCH('Stata dataset (nominal)'!$A137,'Cyclical_after overrides'!$A$1:$A$245,0),MATCH('Stata dataset (nominal)'!Z$1,'Cyclical_after overrides'!$A$1:$BD$1,0))), "")</f>
        <v/>
      </c>
      <c r="AA137" s="179">
        <f>_xlfn.IFNA(IF($C137 &gt; "2023-24", INDEX(PR24_after_overrides!$D$3:$AU$128, MATCH('Stata dataset (nominal)'!$A137, PR24_after_overrides!$A$3:$A$128, 0), MATCH('Stata dataset (nominal)'!AA$1, PR24_after_overrides!$D$2:$AU$2, 0)), INDEX('Cyclical_after overrides'!$A$1:$BD$245,MATCH('Stata dataset (nominal)'!$A137,'Cyclical_after overrides'!$A$1:$A$245,0),MATCH('Stata dataset (nominal)'!AA$1,'Cyclical_after overrides'!$A$1:$BD$1,0))), "")</f>
        <v>804.06234763156192</v>
      </c>
      <c r="AB137" s="179">
        <f>INDEX(Depreciation!$U$5:$U$318, MATCH('Stata dataset (nominal)'!$A137, Depreciation!$A$5:$A$318, 0))</f>
        <v>1.5673524308320554</v>
      </c>
      <c r="AC137" s="180" t="str">
        <f t="shared" si="4"/>
        <v/>
      </c>
      <c r="AD137" s="72">
        <f>INDEX(Recharges!$V$5:$V$318, MATCH('Stata dataset (nominal)'!$A137, Recharges!$A$5:$A$318, 0))</f>
        <v>0.57999869708020058</v>
      </c>
    </row>
    <row r="138" spans="1:30" x14ac:dyDescent="0.4">
      <c r="A138" s="160" t="str">
        <f t="shared" si="3"/>
        <v>SBB30</v>
      </c>
      <c r="B138" s="160" t="s">
        <v>505</v>
      </c>
      <c r="C138" s="160" t="s">
        <v>522</v>
      </c>
      <c r="D138" s="179">
        <f>_xlfn.IFNA(IF($C138 &gt; "2023-24", INDEX(PR24_after_overrides!$D$3:$AU$128, MATCH('Stata dataset (nominal)'!$A138, PR24_after_overrides!$A$3:$A$128, 0), MATCH('Stata dataset (nominal)'!D$1, PR24_after_overrides!$D$2:$AU$2, 0)), INDEX('Cyclical_after overrides'!$A$1:$BD$245,MATCH('Stata dataset (nominal)'!$A138,'Cyclical_after overrides'!$A$1:$A$245,0),MATCH('Stata dataset (nominal)'!D$1,'Cyclical_after overrides'!$A$1:$BD$1,0))), "")</f>
        <v>0.8363047697126027</v>
      </c>
      <c r="E138" s="179">
        <f>_xlfn.IFNA(IF($C138 &gt; "2023-24", INDEX(PR24_after_overrides!$D$3:$AU$128, MATCH('Stata dataset (nominal)'!$A138, PR24_after_overrides!$A$3:$A$128, 0), MATCH('Stata dataset (nominal)'!E$1, PR24_after_overrides!$D$2:$AU$2, 0)), INDEX('Cyclical_after overrides'!$A$1:$BD$245,MATCH('Stata dataset (nominal)'!$A138,'Cyclical_after overrides'!$A$1:$A$245,0),MATCH('Stata dataset (nominal)'!E$1,'Cyclical_after overrides'!$A$1:$BD$1,0))), "")</f>
        <v>21.26591832439005</v>
      </c>
      <c r="F138" s="179">
        <f>_xlfn.IFNA(IF($C138 &gt; "2023-24", INDEX(PR24_after_overrides!$D$3:$AU$128, MATCH('Stata dataset (nominal)'!$A138, PR24_after_overrides!$A$3:$A$128, 0), MATCH('Stata dataset (nominal)'!F$1, PR24_after_overrides!$D$2:$AU$2, 0)), INDEX('Cyclical_after overrides'!$A$1:$BD$245,MATCH('Stata dataset (nominal)'!$A138,'Cyclical_after overrides'!$A$1:$A$245,0),MATCH('Stata dataset (nominal)'!F$1,'Cyclical_after overrides'!$A$1:$BD$1,0))), "")</f>
        <v>1.5459266867021135</v>
      </c>
      <c r="G138" s="179">
        <f>_xlfn.IFNA(IF($C138 &gt; "2023-24", INDEX(PR24_after_overrides!$D$3:$AU$128, MATCH('Stata dataset (nominal)'!$A138, PR24_after_overrides!$A$3:$A$128, 0), MATCH('Stata dataset (nominal)'!G$1, PR24_after_overrides!$D$2:$AU$2, 0)), INDEX('Cyclical_after overrides'!$A$1:$BD$245,MATCH('Stata dataset (nominal)'!$A138,'Cyclical_after overrides'!$A$1:$A$245,0),MATCH('Stata dataset (nominal)'!G$1,'Cyclical_after overrides'!$A$1:$BD$1,0))), "")</f>
        <v>22.113947773316525</v>
      </c>
      <c r="H138" s="179">
        <f>_xlfn.IFNA(IF($C138 &gt; "2023-24", INDEX(PR24_after_overrides!$D$3:$AU$128, MATCH('Stata dataset (nominal)'!$A138, PR24_after_overrides!$A$3:$A$128, 0), MATCH('Stata dataset (nominal)'!H$1, PR24_after_overrides!$D$2:$AU$2, 0)), INDEX('Cyclical_after overrides'!$A$1:$BD$245,MATCH('Stata dataset (nominal)'!$A138,'Cyclical_after overrides'!$A$1:$A$245,0),MATCH('Stata dataset (nominal)'!H$1,'Cyclical_after overrides'!$A$1:$BD$1,0))), "")</f>
        <v>2.6555465384813308</v>
      </c>
      <c r="I138" s="179">
        <f>_xlfn.IFNA(IF($C138 &gt; "2023-24", INDEX(PR24_after_overrides!$D$3:$AU$128, MATCH('Stata dataset (nominal)'!$A138, PR24_after_overrides!$A$3:$A$128, 0), MATCH('Stata dataset (nominal)'!I$1, PR24_after_overrides!$D$2:$AU$2, 0)), INDEX('Cyclical_after overrides'!$A$1:$BD$245,MATCH('Stata dataset (nominal)'!$A138,'Cyclical_after overrides'!$A$1:$A$245,0),MATCH('Stata dataset (nominal)'!I$1,'Cyclical_after overrides'!$A$1:$BD$1,0))), "")</f>
        <v>12.411852152729425</v>
      </c>
      <c r="J138" s="179">
        <f>_xlfn.IFNA(IF($C138 &gt; "2023-24", INDEX(PR24_after_overrides!$D$3:$AU$128, MATCH('Stata dataset (nominal)'!$A138, PR24_after_overrides!$A$3:$A$128, 0), MATCH('Stata dataset (nominal)'!J$1, PR24_after_overrides!$D$2:$AU$2, 0)), INDEX('Cyclical_after overrides'!$A$1:$BD$245,MATCH('Stata dataset (nominal)'!$A138,'Cyclical_after overrides'!$A$1:$A$245,0),MATCH('Stata dataset (nominal)'!J$1,'Cyclical_after overrides'!$A$1:$BD$1,0))), "")</f>
        <v>3.5872090039985715E-3</v>
      </c>
      <c r="K138" s="179" t="str">
        <f>_xlfn.IFNA(IF($C138 &gt; "2023-24", INDEX(PR24_after_overrides!$D$3:$AU$128, MATCH('Stata dataset (nominal)'!$A138, PR24_after_overrides!$A$3:$A$128, 0), MATCH('Stata dataset (nominal)'!K$1, PR24_after_overrides!$D$2:$AU$2, 0)), INDEX('Cyclical_after overrides'!$A$1:$BD$245,MATCH('Stata dataset (nominal)'!$A138,'Cyclical_after overrides'!$A$1:$A$245,0),MATCH('Stata dataset (nominal)'!K$1,'Cyclical_after overrides'!$A$1:$BD$1,0))), "")</f>
        <v/>
      </c>
      <c r="L138" s="179">
        <f>_xlfn.IFNA(IF($C138 &gt; "2023-24", INDEX(PR24_after_overrides!$D$3:$AU$128, MATCH('Stata dataset (nominal)'!$A138, PR24_after_overrides!$A$3:$A$128, 0), MATCH('Stata dataset (nominal)'!L$1, PR24_after_overrides!$D$2:$AU$2, 0)), INDEX('Cyclical_after overrides'!$A$1:$BD$245,MATCH('Stata dataset (nominal)'!$A138,'Cyclical_after overrides'!$A$1:$A$245,0),MATCH('Stata dataset (nominal)'!L$1,'Cyclical_after overrides'!$A$1:$BD$1,0))), "")</f>
        <v>3.5872090039985715E-3</v>
      </c>
      <c r="M138" s="179">
        <f>_xlfn.IFNA(IF($C138 &gt; "2023-24", INDEX(PR24_after_overrides!$D$3:$AU$128, MATCH('Stata dataset (nominal)'!$A138, PR24_after_overrides!$A$3:$A$128, 0), MATCH('Stata dataset (nominal)'!M$1, PR24_after_overrides!$D$2:$AU$2, 0)), INDEX('Cyclical_after overrides'!$A$1:$BD$245,MATCH('Stata dataset (nominal)'!$A138,'Cyclical_after overrides'!$A$1:$A$245,0),MATCH('Stata dataset (nominal)'!M$1,'Cyclical_after overrides'!$A$1:$BD$1,0))), "")</f>
        <v>1.4958661546674041</v>
      </c>
      <c r="N138" s="179">
        <f>_xlfn.IFNA(IF($C138 &gt; "2023-24", INDEX(PR24_after_overrides!$D$3:$AU$128, MATCH('Stata dataset (nominal)'!$A138, PR24_after_overrides!$A$3:$A$128, 0), MATCH('Stata dataset (nominal)'!N$1, PR24_after_overrides!$D$2:$AU$2, 0)), INDEX('Cyclical_after overrides'!$A$1:$BD$245,MATCH('Stata dataset (nominal)'!$A138,'Cyclical_after overrides'!$A$1:$A$245,0),MATCH('Stata dataset (nominal)'!N$1,'Cyclical_after overrides'!$A$1:$BD$1,0))), "")</f>
        <v>0</v>
      </c>
      <c r="O138" s="179">
        <f>_xlfn.IFNA(IF($C138 &gt; "2023-24", INDEX(PR24_after_overrides!$D$3:$AU$128, MATCH('Stata dataset (nominal)'!$A138, PR24_after_overrides!$A$3:$A$128, 0), MATCH('Stata dataset (nominal)'!O$1, PR24_after_overrides!$D$2:$AU$2, 0)), INDEX('Cyclical_after overrides'!$A$1:$BD$245,MATCH('Stata dataset (nominal)'!$A138,'Cyclical_after overrides'!$A$1:$A$245,0),MATCH('Stata dataset (nominal)'!O$1,'Cyclical_after overrides'!$A$1:$BD$1,0))), "")</f>
        <v>176.91966419526352</v>
      </c>
      <c r="P138" s="179">
        <f>_xlfn.IFNA(IF($C138 &gt; "2023-24", INDEX(PR24_after_overrides!$D$3:$AU$128, MATCH('Stata dataset (nominal)'!$A138, PR24_after_overrides!$A$3:$A$128, 0), MATCH('Stata dataset (nominal)'!P$1, PR24_after_overrides!$D$2:$AU$2, 0)), INDEX('Cyclical_after overrides'!$A$1:$BD$245,MATCH('Stata dataset (nominal)'!$A138,'Cyclical_after overrides'!$A$1:$A$245,0),MATCH('Stata dataset (nominal)'!P$1,'Cyclical_after overrides'!$A$1:$BD$1,0))), "")</f>
        <v>1.976278038620584</v>
      </c>
      <c r="Q138" s="179">
        <f>_xlfn.IFNA(IF($C138 &gt; "2023-24", INDEX(PR24_after_overrides!$D$3:$AU$128, MATCH('Stata dataset (nominal)'!$A138, PR24_after_overrides!$A$3:$A$128, 0), MATCH('Stata dataset (nominal)'!Q$1, PR24_after_overrides!$D$2:$AU$2, 0)), INDEX('Cyclical_after overrides'!$A$1:$BD$245,MATCH('Stata dataset (nominal)'!$A138,'Cyclical_after overrides'!$A$1:$A$245,0),MATCH('Stata dataset (nominal)'!Q$1,'Cyclical_after overrides'!$A$1:$BD$1,0))), "")</f>
        <v>74.232638324016278</v>
      </c>
      <c r="R138" s="179">
        <f>_xlfn.IFNA(IF($C138 &gt; "2023-24", INDEX(PR24_after_overrides!$D$3:$AU$128, MATCH('Stata dataset (nominal)'!$A138, PR24_after_overrides!$A$3:$A$128, 0), MATCH('Stata dataset (nominal)'!R$1, PR24_after_overrides!$D$2:$AU$2, 0)), INDEX('Cyclical_after overrides'!$A$1:$BD$245,MATCH('Stata dataset (nominal)'!$A138,'Cyclical_after overrides'!$A$1:$A$245,0),MATCH('Stata dataset (nominal)'!R$1,'Cyclical_after overrides'!$A$1:$BD$1,0))), "")</f>
        <v>635.9564994267879</v>
      </c>
      <c r="S138" s="179">
        <f>_xlfn.IFNA(IF($C138 &gt; "2023-24", INDEX(PR24_after_overrides!$D$3:$AU$128, MATCH('Stata dataset (nominal)'!$A138, PR24_after_overrides!$A$3:$A$128, 0), MATCH('Stata dataset (nominal)'!S$1, PR24_after_overrides!$D$2:$AU$2, 0)), INDEX('Cyclical_after overrides'!$A$1:$BD$245,MATCH('Stata dataset (nominal)'!$A138,'Cyclical_after overrides'!$A$1:$A$245,0),MATCH('Stata dataset (nominal)'!S$1,'Cyclical_after overrides'!$A$1:$BD$1,0))), "")</f>
        <v>3.3921161125765238</v>
      </c>
      <c r="T138" s="179">
        <f>_xlfn.IFNA(IF($C138 &gt; "2023-24", INDEX(PR24_after_overrides!$D$3:$AU$128, MATCH('Stata dataset (nominal)'!$A138, PR24_after_overrides!$A$3:$A$128, 0), MATCH('Stata dataset (nominal)'!T$1, PR24_after_overrides!$D$2:$AU$2, 0)), INDEX('Cyclical_after overrides'!$A$1:$BD$245,MATCH('Stata dataset (nominal)'!$A138,'Cyclical_after overrides'!$A$1:$A$245,0),MATCH('Stata dataset (nominal)'!T$1,'Cyclical_after overrides'!$A$1:$BD$1,0))), "")</f>
        <v>729.11411211930601</v>
      </c>
      <c r="U138" s="179" t="str">
        <f>_xlfn.IFNA(IF($C138 &gt; "2023-24", INDEX(PR24_after_overrides!$D$3:$AU$128, MATCH('Stata dataset (nominal)'!$A138, PR24_after_overrides!$A$3:$A$128, 0), MATCH('Stata dataset (nominal)'!U$1, PR24_after_overrides!$D$2:$AU$2, 0)), INDEX('Cyclical_after overrides'!$A$1:$BD$245,MATCH('Stata dataset (nominal)'!$A138,'Cyclical_after overrides'!$A$1:$A$245,0),MATCH('Stata dataset (nominal)'!U$1,'Cyclical_after overrides'!$A$1:$BD$1,0))), "")</f>
        <v/>
      </c>
      <c r="V138" s="179" t="str">
        <f>_xlfn.IFNA(IF($C138 &gt; "2023-24", INDEX(PR24_after_overrides!$D$3:$AU$128, MATCH('Stata dataset (nominal)'!$A138, PR24_after_overrides!$A$3:$A$128, 0), MATCH('Stata dataset (nominal)'!V$1, PR24_after_overrides!$D$2:$AU$2, 0)), INDEX('Cyclical_after overrides'!$A$1:$BD$245,MATCH('Stata dataset (nominal)'!$A138,'Cyclical_after overrides'!$A$1:$A$245,0),MATCH('Stata dataset (nominal)'!V$1,'Cyclical_after overrides'!$A$1:$BD$1,0))), "")</f>
        <v/>
      </c>
      <c r="W138" s="179" t="str">
        <f>_xlfn.IFNA(IF($C138 &gt; "2023-24", INDEX(PR24_after_overrides!$D$3:$AU$128, MATCH('Stata dataset (nominal)'!$A138, PR24_after_overrides!$A$3:$A$128, 0), MATCH('Stata dataset (nominal)'!W$1, PR24_after_overrides!$D$2:$AU$2, 0)), INDEX('Cyclical_after overrides'!$A$1:$BD$245,MATCH('Stata dataset (nominal)'!$A138,'Cyclical_after overrides'!$A$1:$A$245,0),MATCH('Stata dataset (nominal)'!W$1,'Cyclical_after overrides'!$A$1:$BD$1,0))), "")</f>
        <v/>
      </c>
      <c r="X138" s="179" t="str">
        <f>_xlfn.IFNA(IF($C138 &gt; "2023-24", INDEX(PR24_after_overrides!$D$3:$AU$128, MATCH('Stata dataset (nominal)'!$A138, PR24_after_overrides!$A$3:$A$128, 0), MATCH('Stata dataset (nominal)'!X$1, PR24_after_overrides!$D$2:$AU$2, 0)), INDEX('Cyclical_after overrides'!$A$1:$BD$245,MATCH('Stata dataset (nominal)'!$A138,'Cyclical_after overrides'!$A$1:$A$245,0),MATCH('Stata dataset (nominal)'!X$1,'Cyclical_after overrides'!$A$1:$BD$1,0))), "")</f>
        <v/>
      </c>
      <c r="Y138" s="179" t="str">
        <f>_xlfn.IFNA(IF($C138 &gt; "2023-24", INDEX(PR24_after_overrides!$D$3:$AU$128, MATCH('Stata dataset (nominal)'!$A138, PR24_after_overrides!$A$3:$A$128, 0), MATCH('Stata dataset (nominal)'!Y$1, PR24_after_overrides!$D$2:$AU$2, 0)), INDEX('Cyclical_after overrides'!$A$1:$BD$245,MATCH('Stata dataset (nominal)'!$A138,'Cyclical_after overrides'!$A$1:$A$245,0),MATCH('Stata dataset (nominal)'!Y$1,'Cyclical_after overrides'!$A$1:$BD$1,0))), "")</f>
        <v/>
      </c>
      <c r="Z138" s="179" t="str">
        <f>_xlfn.IFNA(IF($C138 &gt; "2023-24", INDEX(PR24_after_overrides!$D$3:$AU$128, MATCH('Stata dataset (nominal)'!$A138, PR24_after_overrides!$A$3:$A$128, 0), MATCH('Stata dataset (nominal)'!Z$1, PR24_after_overrides!$D$2:$AU$2, 0)), INDEX('Cyclical_after overrides'!$A$1:$BD$245,MATCH('Stata dataset (nominal)'!$A138,'Cyclical_after overrides'!$A$1:$A$245,0),MATCH('Stata dataset (nominal)'!Z$1,'Cyclical_after overrides'!$A$1:$BD$1,0))), "")</f>
        <v/>
      </c>
      <c r="AA138" s="179">
        <f>_xlfn.IFNA(IF($C138 &gt; "2023-24", INDEX(PR24_after_overrides!$D$3:$AU$128, MATCH('Stata dataset (nominal)'!$A138, PR24_after_overrides!$A$3:$A$128, 0), MATCH('Stata dataset (nominal)'!AA$1, PR24_after_overrides!$D$2:$AU$2, 0)), INDEX('Cyclical_after overrides'!$A$1:$BD$245,MATCH('Stata dataset (nominal)'!$A138,'Cyclical_after overrides'!$A$1:$A$245,0),MATCH('Stata dataset (nominal)'!AA$1,'Cyclical_after overrides'!$A$1:$BD$1,0))), "")</f>
        <v>834.63352748767829</v>
      </c>
      <c r="AB138" s="179">
        <f>INDEX(Depreciation!$U$5:$U$318, MATCH('Stata dataset (nominal)'!$A138, Depreciation!$A$5:$A$318, 0))</f>
        <v>1.6214184698073542</v>
      </c>
      <c r="AC138" s="180" t="str">
        <f t="shared" si="4"/>
        <v/>
      </c>
      <c r="AD138" s="72">
        <f>INDEX(Recharges!$V$5:$V$318, MATCH('Stata dataset (nominal)'!$A138, Recharges!$A$5:$A$318, 0))</f>
        <v>0.45996200506048324</v>
      </c>
    </row>
    <row r="139" spans="1:30" x14ac:dyDescent="0.4">
      <c r="A139" s="160" t="str">
        <f t="shared" si="3"/>
        <v>TMS14</v>
      </c>
      <c r="B139" s="160" t="s">
        <v>349</v>
      </c>
      <c r="C139" s="160" t="s">
        <v>243</v>
      </c>
      <c r="D139" s="179">
        <f>_xlfn.IFNA(IF($C139 &gt; "2023-24", INDEX(PR24_after_overrides!$D$3:$AU$128, MATCH('Stata dataset (nominal)'!$A139, PR24_after_overrides!$A$3:$A$128, 0), MATCH('Stata dataset (nominal)'!D$1, PR24_after_overrides!$D$2:$AU$2, 0)), INDEX('Cyclical_after overrides'!$A$1:$BD$245,MATCH('Stata dataset (nominal)'!$A139,'Cyclical_after overrides'!$A$1:$A$245,0),MATCH('Stata dataset (nominal)'!D$1,'Cyclical_after overrides'!$A$1:$BD$1,0))), "")</f>
        <v>1.24788708586883</v>
      </c>
      <c r="E139" s="179">
        <f>_xlfn.IFNA(IF($C139 &gt; "2023-24", INDEX(PR24_after_overrides!$D$3:$AU$128, MATCH('Stata dataset (nominal)'!$A139, PR24_after_overrides!$A$3:$A$128, 0), MATCH('Stata dataset (nominal)'!E$1, PR24_after_overrides!$D$2:$AU$2, 0)), INDEX('Cyclical_after overrides'!$A$1:$BD$245,MATCH('Stata dataset (nominal)'!$A139,'Cyclical_after overrides'!$A$1:$A$245,0),MATCH('Stata dataset (nominal)'!E$1,'Cyclical_after overrides'!$A$1:$BD$1,0))), "")</f>
        <v>43.8</v>
      </c>
      <c r="F139" s="179">
        <f>_xlfn.IFNA(IF($C139 &gt; "2023-24", INDEX(PR24_after_overrides!$D$3:$AU$128, MATCH('Stata dataset (nominal)'!$A139, PR24_after_overrides!$A$3:$A$128, 0), MATCH('Stata dataset (nominal)'!F$1, PR24_after_overrides!$D$2:$AU$2, 0)), INDEX('Cyclical_after overrides'!$A$1:$BD$245,MATCH('Stata dataset (nominal)'!$A139,'Cyclical_after overrides'!$A$1:$A$245,0),MATCH('Stata dataset (nominal)'!F$1,'Cyclical_after overrides'!$A$1:$BD$1,0))), "")</f>
        <v>20</v>
      </c>
      <c r="G139" s="179">
        <f>_xlfn.IFNA(IF($C139 &gt; "2023-24", INDEX(PR24_after_overrides!$D$3:$AU$128, MATCH('Stata dataset (nominal)'!$A139, PR24_after_overrides!$A$3:$A$128, 0), MATCH('Stata dataset (nominal)'!G$1, PR24_after_overrides!$D$2:$AU$2, 0)), INDEX('Cyclical_after overrides'!$A$1:$BD$245,MATCH('Stata dataset (nominal)'!$A139,'Cyclical_after overrides'!$A$1:$A$245,0),MATCH('Stata dataset (nominal)'!G$1,'Cyclical_after overrides'!$A$1:$BD$1,0))), "")</f>
        <v>54.1</v>
      </c>
      <c r="H139" s="179">
        <f>_xlfn.IFNA(IF($C139 &gt; "2023-24", INDEX(PR24_after_overrides!$D$3:$AU$128, MATCH('Stata dataset (nominal)'!$A139, PR24_after_overrides!$A$3:$A$128, 0), MATCH('Stata dataset (nominal)'!H$1, PR24_after_overrides!$D$2:$AU$2, 0)), INDEX('Cyclical_after overrides'!$A$1:$BD$245,MATCH('Stata dataset (nominal)'!$A139,'Cyclical_after overrides'!$A$1:$A$245,0),MATCH('Stata dataset (nominal)'!H$1,'Cyclical_after overrides'!$A$1:$BD$1,0))), "")</f>
        <v>6.7</v>
      </c>
      <c r="I139" s="179">
        <f>_xlfn.IFNA(IF($C139 &gt; "2023-24", INDEX(PR24_after_overrides!$D$3:$AU$128, MATCH('Stata dataset (nominal)'!$A139, PR24_after_overrides!$A$3:$A$128, 0), MATCH('Stata dataset (nominal)'!I$1, PR24_after_overrides!$D$2:$AU$2, 0)), INDEX('Cyclical_after overrides'!$A$1:$BD$245,MATCH('Stata dataset (nominal)'!$A139,'Cyclical_after overrides'!$A$1:$A$245,0),MATCH('Stata dataset (nominal)'!I$1,'Cyclical_after overrides'!$A$1:$BD$1,0))), "")</f>
        <v>21.1</v>
      </c>
      <c r="J139" s="179">
        <f>_xlfn.IFNA(IF($C139 &gt; "2023-24", INDEX(PR24_after_overrides!$D$3:$AU$128, MATCH('Stata dataset (nominal)'!$A139, PR24_after_overrides!$A$3:$A$128, 0), MATCH('Stata dataset (nominal)'!J$1, PR24_after_overrides!$D$2:$AU$2, 0)), INDEX('Cyclical_after overrides'!$A$1:$BD$245,MATCH('Stata dataset (nominal)'!$A139,'Cyclical_after overrides'!$A$1:$A$245,0),MATCH('Stata dataset (nominal)'!J$1,'Cyclical_after overrides'!$A$1:$BD$1,0))), "")</f>
        <v>0.9</v>
      </c>
      <c r="K139" s="179">
        <f>_xlfn.IFNA(IF($C139 &gt; "2023-24", INDEX(PR24_after_overrides!$D$3:$AU$128, MATCH('Stata dataset (nominal)'!$A139, PR24_after_overrides!$A$3:$A$128, 0), MATCH('Stata dataset (nominal)'!K$1, PR24_after_overrides!$D$2:$AU$2, 0)), INDEX('Cyclical_after overrides'!$A$1:$BD$245,MATCH('Stata dataset (nominal)'!$A139,'Cyclical_after overrides'!$A$1:$A$245,0),MATCH('Stata dataset (nominal)'!K$1,'Cyclical_after overrides'!$A$1:$BD$1,0))), "")</f>
        <v>0</v>
      </c>
      <c r="L139" s="179">
        <f>_xlfn.IFNA(IF($C139 &gt; "2023-24", INDEX(PR24_after_overrides!$D$3:$AU$128, MATCH('Stata dataset (nominal)'!$A139, PR24_after_overrides!$A$3:$A$128, 0), MATCH('Stata dataset (nominal)'!L$1, PR24_after_overrides!$D$2:$AU$2, 0)), INDEX('Cyclical_after overrides'!$A$1:$BD$245,MATCH('Stata dataset (nominal)'!$A139,'Cyclical_after overrides'!$A$1:$A$245,0),MATCH('Stata dataset (nominal)'!L$1,'Cyclical_after overrides'!$A$1:$BD$1,0))), "")</f>
        <v>0</v>
      </c>
      <c r="M139" s="179">
        <f>_xlfn.IFNA(IF($C139 &gt; "2023-24", INDEX(PR24_after_overrides!$D$3:$AU$128, MATCH('Stata dataset (nominal)'!$A139, PR24_after_overrides!$A$3:$A$128, 0), MATCH('Stata dataset (nominal)'!M$1, PR24_after_overrides!$D$2:$AU$2, 0)), INDEX('Cyclical_after overrides'!$A$1:$BD$245,MATCH('Stata dataset (nominal)'!$A139,'Cyclical_after overrides'!$A$1:$A$245,0),MATCH('Stata dataset (nominal)'!M$1,'Cyclical_after overrides'!$A$1:$BD$1,0))), "")</f>
        <v>1.036848</v>
      </c>
      <c r="N139" s="179" t="str">
        <f>_xlfn.IFNA(IF($C139 &gt; "2023-24", INDEX(PR24_after_overrides!$D$3:$AU$128, MATCH('Stata dataset (nominal)'!$A139, PR24_after_overrides!$A$3:$A$128, 0), MATCH('Stata dataset (nominal)'!N$1, PR24_after_overrides!$D$2:$AU$2, 0)), INDEX('Cyclical_after overrides'!$A$1:$BD$245,MATCH('Stata dataset (nominal)'!$A139,'Cyclical_after overrides'!$A$1:$A$245,0),MATCH('Stata dataset (nominal)'!N$1,'Cyclical_after overrides'!$A$1:$BD$1,0))), "")</f>
        <v/>
      </c>
      <c r="O139" s="179">
        <f>_xlfn.IFNA(IF($C139 &gt; "2023-24", INDEX(PR24_after_overrides!$D$3:$AU$128, MATCH('Stata dataset (nominal)'!$A139, PR24_after_overrides!$A$3:$A$128, 0), MATCH('Stata dataset (nominal)'!O$1, PR24_after_overrides!$D$2:$AU$2, 0)), INDEX('Cyclical_after overrides'!$A$1:$BD$245,MATCH('Stata dataset (nominal)'!$A139,'Cyclical_after overrides'!$A$1:$A$245,0),MATCH('Stata dataset (nominal)'!O$1,'Cyclical_after overrides'!$A$1:$BD$1,0))), "")</f>
        <v>31.943999999999999</v>
      </c>
      <c r="P139" s="179">
        <f>_xlfn.IFNA(IF($C139 &gt; "2023-24", INDEX(PR24_after_overrides!$D$3:$AU$128, MATCH('Stata dataset (nominal)'!$A139, PR24_after_overrides!$A$3:$A$128, 0), MATCH('Stata dataset (nominal)'!P$1, PR24_after_overrides!$D$2:$AU$2, 0)), INDEX('Cyclical_after overrides'!$A$1:$BD$245,MATCH('Stata dataset (nominal)'!$A139,'Cyclical_after overrides'!$A$1:$A$245,0),MATCH('Stata dataset (nominal)'!P$1,'Cyclical_after overrides'!$A$1:$BD$1,0))), "")</f>
        <v>1258.8599999999999</v>
      </c>
      <c r="Q139" s="179">
        <f>_xlfn.IFNA(IF($C139 &gt; "2023-24", INDEX(PR24_after_overrides!$D$3:$AU$128, MATCH('Stata dataset (nominal)'!$A139, PR24_after_overrides!$A$3:$A$128, 0), MATCH('Stata dataset (nominal)'!Q$1, PR24_after_overrides!$D$2:$AU$2, 0)), INDEX('Cyclical_after overrides'!$A$1:$BD$245,MATCH('Stata dataset (nominal)'!$A139,'Cyclical_after overrides'!$A$1:$A$245,0),MATCH('Stata dataset (nominal)'!Q$1,'Cyclical_after overrides'!$A$1:$BD$1,0))), "")</f>
        <v>2243.502</v>
      </c>
      <c r="R139" s="179">
        <f>_xlfn.IFNA(IF($C139 &gt; "2023-24", INDEX(PR24_after_overrides!$D$3:$AU$128, MATCH('Stata dataset (nominal)'!$A139, PR24_after_overrides!$A$3:$A$128, 0), MATCH('Stata dataset (nominal)'!R$1, PR24_after_overrides!$D$2:$AU$2, 0)), INDEX('Cyclical_after overrides'!$A$1:$BD$245,MATCH('Stata dataset (nominal)'!$A139,'Cyclical_after overrides'!$A$1:$A$245,0),MATCH('Stata dataset (nominal)'!R$1,'Cyclical_after overrides'!$A$1:$BD$1,0))), "")</f>
        <v>15.82</v>
      </c>
      <c r="S139" s="179">
        <f>_xlfn.IFNA(IF($C139 &gt; "2023-24", INDEX(PR24_after_overrides!$D$3:$AU$128, MATCH('Stata dataset (nominal)'!$A139, PR24_after_overrides!$A$3:$A$128, 0), MATCH('Stata dataset (nominal)'!S$1, PR24_after_overrides!$D$2:$AU$2, 0)), INDEX('Cyclical_after overrides'!$A$1:$BD$245,MATCH('Stata dataset (nominal)'!$A139,'Cyclical_after overrides'!$A$1:$A$245,0),MATCH('Stata dataset (nominal)'!S$1,'Cyclical_after overrides'!$A$1:$BD$1,0))), "")</f>
        <v>623.42399999999998</v>
      </c>
      <c r="T139" s="179">
        <f>_xlfn.IFNA(IF($C139 &gt; "2023-24", INDEX(PR24_after_overrides!$D$3:$AU$128, MATCH('Stata dataset (nominal)'!$A139, PR24_after_overrides!$A$3:$A$128, 0), MATCH('Stata dataset (nominal)'!T$1, PR24_after_overrides!$D$2:$AU$2, 0)), INDEX('Cyclical_after overrides'!$A$1:$BD$245,MATCH('Stata dataset (nominal)'!$A139,'Cyclical_after overrides'!$A$1:$A$245,0),MATCH('Stata dataset (nominal)'!T$1,'Cyclical_after overrides'!$A$1:$BD$1,0))), "")</f>
        <v>1111.047</v>
      </c>
      <c r="U139" s="179">
        <f>_xlfn.IFNA(IF($C139 &gt; "2023-24", INDEX(PR24_after_overrides!$D$3:$AU$128, MATCH('Stata dataset (nominal)'!$A139, PR24_after_overrides!$A$3:$A$128, 0), MATCH('Stata dataset (nominal)'!U$1, PR24_after_overrides!$D$2:$AU$2, 0)), INDEX('Cyclical_after overrides'!$A$1:$BD$245,MATCH('Stata dataset (nominal)'!$A139,'Cyclical_after overrides'!$A$1:$A$245,0),MATCH('Stata dataset (nominal)'!U$1,'Cyclical_after overrides'!$A$1:$BD$1,0))), "")</f>
        <v>29.936154978594892</v>
      </c>
      <c r="V139" s="179">
        <f>_xlfn.IFNA(IF($C139 &gt; "2023-24", INDEX(PR24_after_overrides!$D$3:$AU$128, MATCH('Stata dataset (nominal)'!$A139, PR24_after_overrides!$A$3:$A$128, 0), MATCH('Stata dataset (nominal)'!V$1, PR24_after_overrides!$D$2:$AU$2, 0)), INDEX('Cyclical_after overrides'!$A$1:$BD$245,MATCH('Stata dataset (nominal)'!$A139,'Cyclical_after overrides'!$A$1:$A$245,0),MATCH('Stata dataset (nominal)'!V$1,'Cyclical_after overrides'!$A$1:$BD$1,0))), "")</f>
        <v>137.31924458141486</v>
      </c>
      <c r="W139" s="179">
        <f>_xlfn.IFNA(IF($C139 &gt; "2023-24", INDEX(PR24_after_overrides!$D$3:$AU$128, MATCH('Stata dataset (nominal)'!$A139, PR24_after_overrides!$A$3:$A$128, 0), MATCH('Stata dataset (nominal)'!W$1, PR24_after_overrides!$D$2:$AU$2, 0)), INDEX('Cyclical_after overrides'!$A$1:$BD$245,MATCH('Stata dataset (nominal)'!$A139,'Cyclical_after overrides'!$A$1:$A$245,0),MATCH('Stata dataset (nominal)'!W$1,'Cyclical_after overrides'!$A$1:$BD$1,0))), "")</f>
        <v>2.6452739778616583</v>
      </c>
      <c r="X139" s="179">
        <f>_xlfn.IFNA(IF($C139 &gt; "2023-24", INDEX(PR24_after_overrides!$D$3:$AU$128, MATCH('Stata dataset (nominal)'!$A139, PR24_after_overrides!$A$3:$A$128, 0), MATCH('Stata dataset (nominal)'!X$1, PR24_after_overrides!$D$2:$AU$2, 0)), INDEX('Cyclical_after overrides'!$A$1:$BD$245,MATCH('Stata dataset (nominal)'!$A139,'Cyclical_after overrides'!$A$1:$A$245,0),MATCH('Stata dataset (nominal)'!X$1,'Cyclical_after overrides'!$A$1:$BD$1,0))), "")</f>
        <v>18.287806618661076</v>
      </c>
      <c r="Y139" s="179">
        <f>_xlfn.IFNA(IF($C139 &gt; "2023-24", INDEX(PR24_after_overrides!$D$3:$AU$128, MATCH('Stata dataset (nominal)'!$A139, PR24_after_overrides!$A$3:$A$128, 0), MATCH('Stata dataset (nominal)'!Y$1, PR24_after_overrides!$D$2:$AU$2, 0)), INDEX('Cyclical_after overrides'!$A$1:$BD$245,MATCH('Stata dataset (nominal)'!$A139,'Cyclical_after overrides'!$A$1:$A$245,0),MATCH('Stata dataset (nominal)'!Y$1,'Cyclical_after overrides'!$A$1:$BD$1,0))), "")</f>
        <v>14.173257344027382</v>
      </c>
      <c r="Z139" s="179">
        <f>_xlfn.IFNA(IF($C139 &gt; "2023-24", INDEX(PR24_after_overrides!$D$3:$AU$128, MATCH('Stata dataset (nominal)'!$A139, PR24_after_overrides!$A$3:$A$128, 0), MATCH('Stata dataset (nominal)'!Z$1, PR24_after_overrides!$D$2:$AU$2, 0)), INDEX('Cyclical_after overrides'!$A$1:$BD$245,MATCH('Stata dataset (nominal)'!$A139,'Cyclical_after overrides'!$A$1:$A$245,0),MATCH('Stata dataset (nominal)'!Z$1,'Cyclical_after overrides'!$A$1:$BD$1,0))), "")</f>
        <v>14.173257344027382</v>
      </c>
      <c r="AA139" s="179">
        <f>_xlfn.IFNA(IF($C139 &gt; "2023-24", INDEX(PR24_after_overrides!$D$3:$AU$128, MATCH('Stata dataset (nominal)'!$A139, PR24_after_overrides!$A$3:$A$128, 0), MATCH('Stata dataset (nominal)'!AA$1, PR24_after_overrides!$D$2:$AU$2, 0)), INDEX('Cyclical_after overrides'!$A$1:$BD$245,MATCH('Stata dataset (nominal)'!$A139,'Cyclical_after overrides'!$A$1:$A$245,0),MATCH('Stata dataset (nominal)'!AA$1,'Cyclical_after overrides'!$A$1:$BD$1,0))), "")</f>
        <v>1517.2292285140152</v>
      </c>
      <c r="AB139" s="179">
        <f>INDEX(Depreciation!$U$5:$U$318, MATCH('Stata dataset (nominal)'!$A139, Depreciation!$A$5:$A$318, 0))</f>
        <v>8.5294100000000004</v>
      </c>
      <c r="AC139" s="180">
        <f t="shared" si="4"/>
        <v>11.530650306363636</v>
      </c>
      <c r="AD139" s="72">
        <f>INDEX(Recharges!$V$5:$V$318, MATCH('Stata dataset (nominal)'!$A139, Recharges!$A$5:$A$318, 0))</f>
        <v>0</v>
      </c>
    </row>
    <row r="140" spans="1:30" x14ac:dyDescent="0.4">
      <c r="A140" s="160" t="str">
        <f t="shared" si="3"/>
        <v>TMS15</v>
      </c>
      <c r="B140" s="160" t="s">
        <v>349</v>
      </c>
      <c r="C140" s="160" t="s">
        <v>245</v>
      </c>
      <c r="D140" s="179">
        <f>_xlfn.IFNA(IF($C140 &gt; "2023-24", INDEX(PR24_after_overrides!$D$3:$AU$128, MATCH('Stata dataset (nominal)'!$A140, PR24_after_overrides!$A$3:$A$128, 0), MATCH('Stata dataset (nominal)'!D$1, PR24_after_overrides!$D$2:$AU$2, 0)), INDEX('Cyclical_after overrides'!$A$1:$BD$245,MATCH('Stata dataset (nominal)'!$A140,'Cyclical_after overrides'!$A$1:$A$245,0),MATCH('Stata dataset (nominal)'!D$1,'Cyclical_after overrides'!$A$1:$BD$1,0))), "")</f>
        <v>1.2338096431854266</v>
      </c>
      <c r="E140" s="179">
        <f>_xlfn.IFNA(IF($C140 &gt; "2023-24", INDEX(PR24_after_overrides!$D$3:$AU$128, MATCH('Stata dataset (nominal)'!$A140, PR24_after_overrides!$A$3:$A$128, 0), MATCH('Stata dataset (nominal)'!E$1, PR24_after_overrides!$D$2:$AU$2, 0)), INDEX('Cyclical_after overrides'!$A$1:$BD$245,MATCH('Stata dataset (nominal)'!$A140,'Cyclical_after overrides'!$A$1:$A$245,0),MATCH('Stata dataset (nominal)'!E$1,'Cyclical_after overrides'!$A$1:$BD$1,0))), "")</f>
        <v>41.5</v>
      </c>
      <c r="F140" s="179">
        <f>_xlfn.IFNA(IF($C140 &gt; "2023-24", INDEX(PR24_after_overrides!$D$3:$AU$128, MATCH('Stata dataset (nominal)'!$A140, PR24_after_overrides!$A$3:$A$128, 0), MATCH('Stata dataset (nominal)'!F$1, PR24_after_overrides!$D$2:$AU$2, 0)), INDEX('Cyclical_after overrides'!$A$1:$BD$245,MATCH('Stata dataset (nominal)'!$A140,'Cyclical_after overrides'!$A$1:$A$245,0),MATCH('Stata dataset (nominal)'!F$1,'Cyclical_after overrides'!$A$1:$BD$1,0))), "")</f>
        <v>17</v>
      </c>
      <c r="G140" s="179">
        <f>_xlfn.IFNA(IF($C140 &gt; "2023-24", INDEX(PR24_after_overrides!$D$3:$AU$128, MATCH('Stata dataset (nominal)'!$A140, PR24_after_overrides!$A$3:$A$128, 0), MATCH('Stata dataset (nominal)'!G$1, PR24_after_overrides!$D$2:$AU$2, 0)), INDEX('Cyclical_after overrides'!$A$1:$BD$245,MATCH('Stata dataset (nominal)'!$A140,'Cyclical_after overrides'!$A$1:$A$245,0),MATCH('Stata dataset (nominal)'!G$1,'Cyclical_after overrides'!$A$1:$BD$1,0))), "")</f>
        <v>65.3</v>
      </c>
      <c r="H140" s="179">
        <f>_xlfn.IFNA(IF($C140 &gt; "2023-24", INDEX(PR24_after_overrides!$D$3:$AU$128, MATCH('Stata dataset (nominal)'!$A140, PR24_after_overrides!$A$3:$A$128, 0), MATCH('Stata dataset (nominal)'!H$1, PR24_after_overrides!$D$2:$AU$2, 0)), INDEX('Cyclical_after overrides'!$A$1:$BD$245,MATCH('Stata dataset (nominal)'!$A140,'Cyclical_after overrides'!$A$1:$A$245,0),MATCH('Stata dataset (nominal)'!H$1,'Cyclical_after overrides'!$A$1:$BD$1,0))), "")</f>
        <v>6.7</v>
      </c>
      <c r="I140" s="179">
        <f>_xlfn.IFNA(IF($C140 &gt; "2023-24", INDEX(PR24_after_overrides!$D$3:$AU$128, MATCH('Stata dataset (nominal)'!$A140, PR24_after_overrides!$A$3:$A$128, 0), MATCH('Stata dataset (nominal)'!I$1, PR24_after_overrides!$D$2:$AU$2, 0)), INDEX('Cyclical_after overrides'!$A$1:$BD$245,MATCH('Stata dataset (nominal)'!$A140,'Cyclical_after overrides'!$A$1:$A$245,0),MATCH('Stata dataset (nominal)'!I$1,'Cyclical_after overrides'!$A$1:$BD$1,0))), "")</f>
        <v>32.4</v>
      </c>
      <c r="J140" s="179">
        <f>_xlfn.IFNA(IF($C140 &gt; "2023-24", INDEX(PR24_after_overrides!$D$3:$AU$128, MATCH('Stata dataset (nominal)'!$A140, PR24_after_overrides!$A$3:$A$128, 0), MATCH('Stata dataset (nominal)'!J$1, PR24_after_overrides!$D$2:$AU$2, 0)), INDEX('Cyclical_after overrides'!$A$1:$BD$245,MATCH('Stata dataset (nominal)'!$A140,'Cyclical_after overrides'!$A$1:$A$245,0),MATCH('Stata dataset (nominal)'!J$1,'Cyclical_after overrides'!$A$1:$BD$1,0))), "")</f>
        <v>0.3</v>
      </c>
      <c r="K140" s="179">
        <f>_xlfn.IFNA(IF($C140 &gt; "2023-24", INDEX(PR24_after_overrides!$D$3:$AU$128, MATCH('Stata dataset (nominal)'!$A140, PR24_after_overrides!$A$3:$A$128, 0), MATCH('Stata dataset (nominal)'!K$1, PR24_after_overrides!$D$2:$AU$2, 0)), INDEX('Cyclical_after overrides'!$A$1:$BD$245,MATCH('Stata dataset (nominal)'!$A140,'Cyclical_after overrides'!$A$1:$A$245,0),MATCH('Stata dataset (nominal)'!K$1,'Cyclical_after overrides'!$A$1:$BD$1,0))), "")</f>
        <v>0</v>
      </c>
      <c r="L140" s="179">
        <f>_xlfn.IFNA(IF($C140 &gt; "2023-24", INDEX(PR24_after_overrides!$D$3:$AU$128, MATCH('Stata dataset (nominal)'!$A140, PR24_after_overrides!$A$3:$A$128, 0), MATCH('Stata dataset (nominal)'!L$1, PR24_after_overrides!$D$2:$AU$2, 0)), INDEX('Cyclical_after overrides'!$A$1:$BD$245,MATCH('Stata dataset (nominal)'!$A140,'Cyclical_after overrides'!$A$1:$A$245,0),MATCH('Stata dataset (nominal)'!L$1,'Cyclical_after overrides'!$A$1:$BD$1,0))), "")</f>
        <v>0</v>
      </c>
      <c r="M140" s="179">
        <f>_xlfn.IFNA(IF($C140 &gt; "2023-24", INDEX(PR24_after_overrides!$D$3:$AU$128, MATCH('Stata dataset (nominal)'!$A140, PR24_after_overrides!$A$3:$A$128, 0), MATCH('Stata dataset (nominal)'!M$1, PR24_after_overrides!$D$2:$AU$2, 0)), INDEX('Cyclical_after overrides'!$A$1:$BD$245,MATCH('Stata dataset (nominal)'!$A140,'Cyclical_after overrides'!$A$1:$A$245,0),MATCH('Stata dataset (nominal)'!M$1,'Cyclical_after overrides'!$A$1:$BD$1,0))), "")</f>
        <v>11.193282679999999</v>
      </c>
      <c r="N140" s="179" t="str">
        <f>_xlfn.IFNA(IF($C140 &gt; "2023-24", INDEX(PR24_after_overrides!$D$3:$AU$128, MATCH('Stata dataset (nominal)'!$A140, PR24_after_overrides!$A$3:$A$128, 0), MATCH('Stata dataset (nominal)'!N$1, PR24_after_overrides!$D$2:$AU$2, 0)), INDEX('Cyclical_after overrides'!$A$1:$BD$245,MATCH('Stata dataset (nominal)'!$A140,'Cyclical_after overrides'!$A$1:$A$245,0),MATCH('Stata dataset (nominal)'!N$1,'Cyclical_after overrides'!$A$1:$BD$1,0))), "")</f>
        <v/>
      </c>
      <c r="O140" s="179">
        <f>_xlfn.IFNA(IF($C140 &gt; "2023-24", INDEX(PR24_after_overrides!$D$3:$AU$128, MATCH('Stata dataset (nominal)'!$A140, PR24_after_overrides!$A$3:$A$128, 0), MATCH('Stata dataset (nominal)'!O$1, PR24_after_overrides!$D$2:$AU$2, 0)), INDEX('Cyclical_after overrides'!$A$1:$BD$245,MATCH('Stata dataset (nominal)'!$A140,'Cyclical_after overrides'!$A$1:$A$245,0),MATCH('Stata dataset (nominal)'!O$1,'Cyclical_after overrides'!$A$1:$BD$1,0))), "")</f>
        <v>31.577000000000002</v>
      </c>
      <c r="P140" s="179">
        <f>_xlfn.IFNA(IF($C140 &gt; "2023-24", INDEX(PR24_after_overrides!$D$3:$AU$128, MATCH('Stata dataset (nominal)'!$A140, PR24_after_overrides!$A$3:$A$128, 0), MATCH('Stata dataset (nominal)'!P$1, PR24_after_overrides!$D$2:$AU$2, 0)), INDEX('Cyclical_after overrides'!$A$1:$BD$245,MATCH('Stata dataset (nominal)'!$A140,'Cyclical_after overrides'!$A$1:$A$245,0),MATCH('Stata dataset (nominal)'!P$1,'Cyclical_after overrides'!$A$1:$BD$1,0))), "")</f>
        <v>1245.443</v>
      </c>
      <c r="Q140" s="179">
        <f>_xlfn.IFNA(IF($C140 &gt; "2023-24", INDEX(PR24_after_overrides!$D$3:$AU$128, MATCH('Stata dataset (nominal)'!$A140, PR24_after_overrides!$A$3:$A$128, 0), MATCH('Stata dataset (nominal)'!Q$1, PR24_after_overrides!$D$2:$AU$2, 0)), INDEX('Cyclical_after overrides'!$A$1:$BD$245,MATCH('Stata dataset (nominal)'!$A140,'Cyclical_after overrides'!$A$1:$A$245,0),MATCH('Stata dataset (nominal)'!Q$1,'Cyclical_after overrides'!$A$1:$BD$1,0))), "")</f>
        <v>2219.953</v>
      </c>
      <c r="R140" s="179">
        <f>_xlfn.IFNA(IF($C140 &gt; "2023-24", INDEX(PR24_after_overrides!$D$3:$AU$128, MATCH('Stata dataset (nominal)'!$A140, PR24_after_overrides!$A$3:$A$128, 0), MATCH('Stata dataset (nominal)'!R$1, PR24_after_overrides!$D$2:$AU$2, 0)), INDEX('Cyclical_after overrides'!$A$1:$BD$245,MATCH('Stata dataset (nominal)'!$A140,'Cyclical_after overrides'!$A$1:$A$245,0),MATCH('Stata dataset (nominal)'!R$1,'Cyclical_after overrides'!$A$1:$BD$1,0))), "")</f>
        <v>16.513000000000002</v>
      </c>
      <c r="S140" s="179">
        <f>_xlfn.IFNA(IF($C140 &gt; "2023-24", INDEX(PR24_after_overrides!$D$3:$AU$128, MATCH('Stata dataset (nominal)'!$A140, PR24_after_overrides!$A$3:$A$128, 0), MATCH('Stata dataset (nominal)'!S$1, PR24_after_overrides!$D$2:$AU$2, 0)), INDEX('Cyclical_after overrides'!$A$1:$BD$245,MATCH('Stata dataset (nominal)'!$A140,'Cyclical_after overrides'!$A$1:$A$245,0),MATCH('Stata dataset (nominal)'!S$1,'Cyclical_after overrides'!$A$1:$BD$1,0))), "")</f>
        <v>651.29499999999996</v>
      </c>
      <c r="T140" s="179">
        <f>_xlfn.IFNA(IF($C140 &gt; "2023-24", INDEX(PR24_after_overrides!$D$3:$AU$128, MATCH('Stata dataset (nominal)'!$A140, PR24_after_overrides!$A$3:$A$128, 0), MATCH('Stata dataset (nominal)'!T$1, PR24_after_overrides!$D$2:$AU$2, 0)), INDEX('Cyclical_after overrides'!$A$1:$BD$245,MATCH('Stata dataset (nominal)'!$A140,'Cyclical_after overrides'!$A$1:$A$245,0),MATCH('Stata dataset (nominal)'!T$1,'Cyclical_after overrides'!$A$1:$BD$1,0))), "")</f>
        <v>1160.9110000000001</v>
      </c>
      <c r="U140" s="179">
        <f>_xlfn.IFNA(IF($C140 &gt; "2023-24", INDEX(PR24_after_overrides!$D$3:$AU$128, MATCH('Stata dataset (nominal)'!$A140, PR24_after_overrides!$A$3:$A$128, 0), MATCH('Stata dataset (nominal)'!U$1, PR24_after_overrides!$D$2:$AU$2, 0)), INDEX('Cyclical_after overrides'!$A$1:$BD$245,MATCH('Stata dataset (nominal)'!$A140,'Cyclical_after overrides'!$A$1:$A$245,0),MATCH('Stata dataset (nominal)'!U$1,'Cyclical_after overrides'!$A$1:$BD$1,0))), "")</f>
        <v>29.678361016999236</v>
      </c>
      <c r="V140" s="179">
        <f>_xlfn.IFNA(IF($C140 &gt; "2023-24", INDEX(PR24_after_overrides!$D$3:$AU$128, MATCH('Stata dataset (nominal)'!$A140, PR24_after_overrides!$A$3:$A$128, 0), MATCH('Stata dataset (nominal)'!V$1, PR24_after_overrides!$D$2:$AU$2, 0)), INDEX('Cyclical_after overrides'!$A$1:$BD$245,MATCH('Stata dataset (nominal)'!$A140,'Cyclical_after overrides'!$A$1:$A$245,0),MATCH('Stata dataset (nominal)'!V$1,'Cyclical_after overrides'!$A$1:$BD$1,0))), "")</f>
        <v>135.09687088348531</v>
      </c>
      <c r="W140" s="179">
        <f>_xlfn.IFNA(IF($C140 &gt; "2023-24", INDEX(PR24_after_overrides!$D$3:$AU$128, MATCH('Stata dataset (nominal)'!$A140, PR24_after_overrides!$A$3:$A$128, 0), MATCH('Stata dataset (nominal)'!W$1, PR24_after_overrides!$D$2:$AU$2, 0)), INDEX('Cyclical_after overrides'!$A$1:$BD$245,MATCH('Stata dataset (nominal)'!$A140,'Cyclical_after overrides'!$A$1:$A$245,0),MATCH('Stata dataset (nominal)'!W$1,'Cyclical_after overrides'!$A$1:$BD$1,0))), "")</f>
        <v>2.5804678767030009</v>
      </c>
      <c r="X140" s="179">
        <f>_xlfn.IFNA(IF($C140 &gt; "2023-24", INDEX(PR24_after_overrides!$D$3:$AU$128, MATCH('Stata dataset (nominal)'!$A140, PR24_after_overrides!$A$3:$A$128, 0), MATCH('Stata dataset (nominal)'!X$1, PR24_after_overrides!$D$2:$AU$2, 0)), INDEX('Cyclical_after overrides'!$A$1:$BD$245,MATCH('Stata dataset (nominal)'!$A140,'Cyclical_after overrides'!$A$1:$A$245,0),MATCH('Stata dataset (nominal)'!X$1,'Cyclical_after overrides'!$A$1:$BD$1,0))), "")</f>
        <v>18.287806618661076</v>
      </c>
      <c r="Y140" s="179">
        <f>_xlfn.IFNA(IF($C140 &gt; "2023-24", INDEX(PR24_after_overrides!$D$3:$AU$128, MATCH('Stata dataset (nominal)'!$A140, PR24_after_overrides!$A$3:$A$128, 0), MATCH('Stata dataset (nominal)'!Y$1, PR24_after_overrides!$D$2:$AU$2, 0)), INDEX('Cyclical_after overrides'!$A$1:$BD$245,MATCH('Stata dataset (nominal)'!$A140,'Cyclical_after overrides'!$A$1:$A$245,0),MATCH('Stata dataset (nominal)'!Y$1,'Cyclical_after overrides'!$A$1:$BD$1,0))), "")</f>
        <v>14.198348368491356</v>
      </c>
      <c r="Z140" s="179">
        <f>_xlfn.IFNA(IF($C140 &gt; "2023-24", INDEX(PR24_after_overrides!$D$3:$AU$128, MATCH('Stata dataset (nominal)'!$A140, PR24_after_overrides!$A$3:$A$128, 0), MATCH('Stata dataset (nominal)'!Z$1, PR24_after_overrides!$D$2:$AU$2, 0)), INDEX('Cyclical_after overrides'!$A$1:$BD$245,MATCH('Stata dataset (nominal)'!$A140,'Cyclical_after overrides'!$A$1:$A$245,0),MATCH('Stata dataset (nominal)'!Z$1,'Cyclical_after overrides'!$A$1:$BD$1,0))), "")</f>
        <v>14.198348368491356</v>
      </c>
      <c r="AA140" s="179">
        <f>_xlfn.IFNA(IF($C140 &gt; "2023-24", INDEX(PR24_after_overrides!$D$3:$AU$128, MATCH('Stata dataset (nominal)'!$A140, PR24_after_overrides!$A$3:$A$128, 0), MATCH('Stata dataset (nominal)'!AA$1, PR24_after_overrides!$D$2:$AU$2, 0)), INDEX('Cyclical_after overrides'!$A$1:$BD$245,MATCH('Stata dataset (nominal)'!$A140,'Cyclical_after overrides'!$A$1:$A$245,0),MATCH('Stata dataset (nominal)'!AA$1,'Cyclical_after overrides'!$A$1:$BD$1,0))), "")</f>
        <v>1596.4948576358929</v>
      </c>
      <c r="AB140" s="179">
        <f>INDEX(Depreciation!$U$5:$U$318, MATCH('Stata dataset (nominal)'!$A140, Depreciation!$A$5:$A$318, 0))</f>
        <v>7.45444</v>
      </c>
      <c r="AC140" s="180">
        <f t="shared" si="4"/>
        <v>11.530650306363636</v>
      </c>
      <c r="AD140" s="72">
        <f>INDEX(Recharges!$V$5:$V$318, MATCH('Stata dataset (nominal)'!$A140, Recharges!$A$5:$A$318, 0))</f>
        <v>0</v>
      </c>
    </row>
    <row r="141" spans="1:30" x14ac:dyDescent="0.4">
      <c r="A141" s="160" t="str">
        <f t="shared" si="3"/>
        <v>TMS16</v>
      </c>
      <c r="B141" s="160" t="s">
        <v>349</v>
      </c>
      <c r="C141" s="160" t="s">
        <v>247</v>
      </c>
      <c r="D141" s="179">
        <f>_xlfn.IFNA(IF($C141 &gt; "2023-24", INDEX(PR24_after_overrides!$D$3:$AU$128, MATCH('Stata dataset (nominal)'!$A141, PR24_after_overrides!$A$3:$A$128, 0), MATCH('Stata dataset (nominal)'!D$1, PR24_after_overrides!$D$2:$AU$2, 0)), INDEX('Cyclical_after overrides'!$A$1:$BD$245,MATCH('Stata dataset (nominal)'!$A141,'Cyclical_after overrides'!$A$1:$A$245,0),MATCH('Stata dataset (nominal)'!D$1,'Cyclical_after overrides'!$A$1:$BD$1,0))), "")</f>
        <v>1.2283693843594008</v>
      </c>
      <c r="E141" s="179">
        <f>_xlfn.IFNA(IF($C141 &gt; "2023-24", INDEX(PR24_after_overrides!$D$3:$AU$128, MATCH('Stata dataset (nominal)'!$A141, PR24_after_overrides!$A$3:$A$128, 0), MATCH('Stata dataset (nominal)'!E$1, PR24_after_overrides!$D$2:$AU$2, 0)), INDEX('Cyclical_after overrides'!$A$1:$BD$245,MATCH('Stata dataset (nominal)'!$A141,'Cyclical_after overrides'!$A$1:$A$245,0),MATCH('Stata dataset (nominal)'!E$1,'Cyclical_after overrides'!$A$1:$BD$1,0))), "")</f>
        <v>46.432832697885729</v>
      </c>
      <c r="F141" s="179">
        <f>_xlfn.IFNA(IF($C141 &gt; "2023-24", INDEX(PR24_after_overrides!$D$3:$AU$128, MATCH('Stata dataset (nominal)'!$A141, PR24_after_overrides!$A$3:$A$128, 0), MATCH('Stata dataset (nominal)'!F$1, PR24_after_overrides!$D$2:$AU$2, 0)), INDEX('Cyclical_after overrides'!$A$1:$BD$245,MATCH('Stata dataset (nominal)'!$A141,'Cyclical_after overrides'!$A$1:$A$245,0),MATCH('Stata dataset (nominal)'!F$1,'Cyclical_after overrides'!$A$1:$BD$1,0))), "")</f>
        <v>21.94466512349819</v>
      </c>
      <c r="G141" s="179">
        <f>_xlfn.IFNA(IF($C141 &gt; "2023-24", INDEX(PR24_after_overrides!$D$3:$AU$128, MATCH('Stata dataset (nominal)'!$A141, PR24_after_overrides!$A$3:$A$128, 0), MATCH('Stata dataset (nominal)'!G$1, PR24_after_overrides!$D$2:$AU$2, 0)), INDEX('Cyclical_after overrides'!$A$1:$BD$245,MATCH('Stata dataset (nominal)'!$A141,'Cyclical_after overrides'!$A$1:$A$245,0),MATCH('Stata dataset (nominal)'!G$1,'Cyclical_after overrides'!$A$1:$BD$1,0))), "")</f>
        <v>54.496393563600407</v>
      </c>
      <c r="H141" s="179">
        <f>_xlfn.IFNA(IF($C141 &gt; "2023-24", INDEX(PR24_after_overrides!$D$3:$AU$128, MATCH('Stata dataset (nominal)'!$A141, PR24_after_overrides!$A$3:$A$128, 0), MATCH('Stata dataset (nominal)'!H$1, PR24_after_overrides!$D$2:$AU$2, 0)), INDEX('Cyclical_after overrides'!$A$1:$BD$245,MATCH('Stata dataset (nominal)'!$A141,'Cyclical_after overrides'!$A$1:$A$245,0),MATCH('Stata dataset (nominal)'!H$1,'Cyclical_after overrides'!$A$1:$BD$1,0))), "")</f>
        <v>9.1505731787954758</v>
      </c>
      <c r="I141" s="179">
        <f>_xlfn.IFNA(IF($C141 &gt; "2023-24", INDEX(PR24_after_overrides!$D$3:$AU$128, MATCH('Stata dataset (nominal)'!$A141, PR24_after_overrides!$A$3:$A$128, 0), MATCH('Stata dataset (nominal)'!I$1, PR24_after_overrides!$D$2:$AU$2, 0)), INDEX('Cyclical_after overrides'!$A$1:$BD$245,MATCH('Stata dataset (nominal)'!$A141,'Cyclical_after overrides'!$A$1:$A$245,0),MATCH('Stata dataset (nominal)'!I$1,'Cyclical_after overrides'!$A$1:$BD$1,0))), "")</f>
        <v>28.069312932467341</v>
      </c>
      <c r="J141" s="179" t="str">
        <f>_xlfn.IFNA(IF($C141 &gt; "2023-24", INDEX(PR24_after_overrides!$D$3:$AU$128, MATCH('Stata dataset (nominal)'!$A141, PR24_after_overrides!$A$3:$A$128, 0), MATCH('Stata dataset (nominal)'!J$1, PR24_after_overrides!$D$2:$AU$2, 0)), INDEX('Cyclical_after overrides'!$A$1:$BD$245,MATCH('Stata dataset (nominal)'!$A141,'Cyclical_after overrides'!$A$1:$A$245,0),MATCH('Stata dataset (nominal)'!J$1,'Cyclical_after overrides'!$A$1:$BD$1,0))), "")</f>
        <v/>
      </c>
      <c r="K141" s="179" t="str">
        <f>_xlfn.IFNA(IF($C141 &gt; "2023-24", INDEX(PR24_after_overrides!$D$3:$AU$128, MATCH('Stata dataset (nominal)'!$A141, PR24_after_overrides!$A$3:$A$128, 0), MATCH('Stata dataset (nominal)'!K$1, PR24_after_overrides!$D$2:$AU$2, 0)), INDEX('Cyclical_after overrides'!$A$1:$BD$245,MATCH('Stata dataset (nominal)'!$A141,'Cyclical_after overrides'!$A$1:$A$245,0),MATCH('Stata dataset (nominal)'!K$1,'Cyclical_after overrides'!$A$1:$BD$1,0))), "")</f>
        <v/>
      </c>
      <c r="L141" s="179">
        <f>_xlfn.IFNA(IF($C141 &gt; "2023-24", INDEX(PR24_after_overrides!$D$3:$AU$128, MATCH('Stata dataset (nominal)'!$A141, PR24_after_overrides!$A$3:$A$128, 0), MATCH('Stata dataset (nominal)'!L$1, PR24_after_overrides!$D$2:$AU$2, 0)), INDEX('Cyclical_after overrides'!$A$1:$BD$245,MATCH('Stata dataset (nominal)'!$A141,'Cyclical_after overrides'!$A$1:$A$245,0),MATCH('Stata dataset (nominal)'!L$1,'Cyclical_after overrides'!$A$1:$BD$1,0))), "")</f>
        <v>0</v>
      </c>
      <c r="M141" s="179">
        <f>_xlfn.IFNA(IF($C141 &gt; "2023-24", INDEX(PR24_after_overrides!$D$3:$AU$128, MATCH('Stata dataset (nominal)'!$A141, PR24_after_overrides!$A$3:$A$128, 0), MATCH('Stata dataset (nominal)'!M$1, PR24_after_overrides!$D$2:$AU$2, 0)), INDEX('Cyclical_after overrides'!$A$1:$BD$245,MATCH('Stata dataset (nominal)'!$A141,'Cyclical_after overrides'!$A$1:$A$245,0),MATCH('Stata dataset (nominal)'!M$1,'Cyclical_after overrides'!$A$1:$BD$1,0))), "")</f>
        <v>22.850563690000001</v>
      </c>
      <c r="N141" s="179" t="str">
        <f>_xlfn.IFNA(IF($C141 &gt; "2023-24", INDEX(PR24_after_overrides!$D$3:$AU$128, MATCH('Stata dataset (nominal)'!$A141, PR24_after_overrides!$A$3:$A$128, 0), MATCH('Stata dataset (nominal)'!N$1, PR24_after_overrides!$D$2:$AU$2, 0)), INDEX('Cyclical_after overrides'!$A$1:$BD$245,MATCH('Stata dataset (nominal)'!$A141,'Cyclical_after overrides'!$A$1:$A$245,0),MATCH('Stata dataset (nominal)'!N$1,'Cyclical_after overrides'!$A$1:$BD$1,0))), "")</f>
        <v/>
      </c>
      <c r="O141" s="179">
        <f>_xlfn.IFNA(IF($C141 &gt; "2023-24", INDEX(PR24_after_overrides!$D$3:$AU$128, MATCH('Stata dataset (nominal)'!$A141, PR24_after_overrides!$A$3:$A$128, 0), MATCH('Stata dataset (nominal)'!O$1, PR24_after_overrides!$D$2:$AU$2, 0)), INDEX('Cyclical_after overrides'!$A$1:$BD$245,MATCH('Stata dataset (nominal)'!$A141,'Cyclical_after overrides'!$A$1:$A$245,0),MATCH('Stata dataset (nominal)'!O$1,'Cyclical_after overrides'!$A$1:$BD$1,0))), "")</f>
        <v>26.3155</v>
      </c>
      <c r="P141" s="179">
        <f>_xlfn.IFNA(IF($C141 &gt; "2023-24", INDEX(PR24_after_overrides!$D$3:$AU$128, MATCH('Stata dataset (nominal)'!$A141, PR24_after_overrides!$A$3:$A$128, 0), MATCH('Stata dataset (nominal)'!P$1, PR24_after_overrides!$D$2:$AU$2, 0)), INDEX('Cyclical_after overrides'!$A$1:$BD$245,MATCH('Stata dataset (nominal)'!$A141,'Cyclical_after overrides'!$A$1:$A$245,0),MATCH('Stata dataset (nominal)'!P$1,'Cyclical_after overrides'!$A$1:$BD$1,0))), "")</f>
        <v>957.23599999999999</v>
      </c>
      <c r="Q141" s="179">
        <f>_xlfn.IFNA(IF($C141 &gt; "2023-24", INDEX(PR24_after_overrides!$D$3:$AU$128, MATCH('Stata dataset (nominal)'!$A141, PR24_after_overrides!$A$3:$A$128, 0), MATCH('Stata dataset (nominal)'!Q$1, PR24_after_overrides!$D$2:$AU$2, 0)), INDEX('Cyclical_after overrides'!$A$1:$BD$245,MATCH('Stata dataset (nominal)'!$A141,'Cyclical_after overrides'!$A$1:$A$245,0),MATCH('Stata dataset (nominal)'!Q$1,'Cyclical_after overrides'!$A$1:$BD$1,0))), "")</f>
        <v>2190.4549999999999</v>
      </c>
      <c r="R141" s="179">
        <f>_xlfn.IFNA(IF($C141 &gt; "2023-24", INDEX(PR24_after_overrides!$D$3:$AU$128, MATCH('Stata dataset (nominal)'!$A141, PR24_after_overrides!$A$3:$A$128, 0), MATCH('Stata dataset (nominal)'!R$1, PR24_after_overrides!$D$2:$AU$2, 0)), INDEX('Cyclical_after overrides'!$A$1:$BD$245,MATCH('Stata dataset (nominal)'!$A141,'Cyclical_after overrides'!$A$1:$A$245,0),MATCH('Stata dataset (nominal)'!R$1,'Cyclical_after overrides'!$A$1:$BD$1,0))), "")</f>
        <v>20.860499999999998</v>
      </c>
      <c r="S141" s="179">
        <f>_xlfn.IFNA(IF($C141 &gt; "2023-24", INDEX(PR24_after_overrides!$D$3:$AU$128, MATCH('Stata dataset (nominal)'!$A141, PR24_after_overrides!$A$3:$A$128, 0), MATCH('Stata dataset (nominal)'!S$1, PR24_after_overrides!$D$2:$AU$2, 0)), INDEX('Cyclical_after overrides'!$A$1:$BD$245,MATCH('Stata dataset (nominal)'!$A141,'Cyclical_after overrides'!$A$1:$A$245,0),MATCH('Stata dataset (nominal)'!S$1,'Cyclical_after overrides'!$A$1:$BD$1,0))), "")</f>
        <v>940.43050000000005</v>
      </c>
      <c r="T141" s="179">
        <f>_xlfn.IFNA(IF($C141 &gt; "2023-24", INDEX(PR24_after_overrides!$D$3:$AU$128, MATCH('Stata dataset (nominal)'!$A141, PR24_after_overrides!$A$3:$A$128, 0), MATCH('Stata dataset (nominal)'!T$1, PR24_after_overrides!$D$2:$AU$2, 0)), INDEX('Cyclical_after overrides'!$A$1:$BD$245,MATCH('Stata dataset (nominal)'!$A141,'Cyclical_after overrides'!$A$1:$A$245,0),MATCH('Stata dataset (nominal)'!T$1,'Cyclical_after overrides'!$A$1:$BD$1,0))), "")</f>
        <v>1217.1220000000001</v>
      </c>
      <c r="U141" s="179">
        <f>_xlfn.IFNA(IF($C141 &gt; "2023-24", INDEX(PR24_after_overrides!$D$3:$AU$128, MATCH('Stata dataset (nominal)'!$A141, PR24_after_overrides!$A$3:$A$128, 0), MATCH('Stata dataset (nominal)'!U$1, PR24_after_overrides!$D$2:$AU$2, 0)), INDEX('Cyclical_after overrides'!$A$1:$BD$245,MATCH('Stata dataset (nominal)'!$A141,'Cyclical_after overrides'!$A$1:$A$245,0),MATCH('Stata dataset (nominal)'!U$1,'Cyclical_after overrides'!$A$1:$BD$1,0))), "")</f>
        <v>29.222533710334851</v>
      </c>
      <c r="V141" s="179">
        <f>_xlfn.IFNA(IF($C141 &gt; "2023-24", INDEX(PR24_after_overrides!$D$3:$AU$128, MATCH('Stata dataset (nominal)'!$A141, PR24_after_overrides!$A$3:$A$128, 0), MATCH('Stata dataset (nominal)'!V$1, PR24_after_overrides!$D$2:$AU$2, 0)), INDEX('Cyclical_after overrides'!$A$1:$BD$245,MATCH('Stata dataset (nominal)'!$A141,'Cyclical_after overrides'!$A$1:$A$245,0),MATCH('Stata dataset (nominal)'!V$1,'Cyclical_after overrides'!$A$1:$BD$1,0))), "")</f>
        <v>135.49103712202222</v>
      </c>
      <c r="W141" s="179">
        <f>_xlfn.IFNA(IF($C141 &gt; "2023-24", INDEX(PR24_after_overrides!$D$3:$AU$128, MATCH('Stata dataset (nominal)'!$A141, PR24_after_overrides!$A$3:$A$128, 0), MATCH('Stata dataset (nominal)'!W$1, PR24_after_overrides!$D$2:$AU$2, 0)), INDEX('Cyclical_after overrides'!$A$1:$BD$245,MATCH('Stata dataset (nominal)'!$A141,'Cyclical_after overrides'!$A$1:$A$245,0),MATCH('Stata dataset (nominal)'!W$1,'Cyclical_after overrides'!$A$1:$BD$1,0))), "")</f>
        <v>2.5022087182082542</v>
      </c>
      <c r="X141" s="179">
        <f>_xlfn.IFNA(IF($C141 &gt; "2023-24", INDEX(PR24_after_overrides!$D$3:$AU$128, MATCH('Stata dataset (nominal)'!$A141, PR24_after_overrides!$A$3:$A$128, 0), MATCH('Stata dataset (nominal)'!X$1, PR24_after_overrides!$D$2:$AU$2, 0)), INDEX('Cyclical_after overrides'!$A$1:$BD$245,MATCH('Stata dataset (nominal)'!$A141,'Cyclical_after overrides'!$A$1:$A$245,0),MATCH('Stata dataset (nominal)'!X$1,'Cyclical_after overrides'!$A$1:$BD$1,0))), "")</f>
        <v>18.287806618661076</v>
      </c>
      <c r="Y141" s="179">
        <f>_xlfn.IFNA(IF($C141 &gt; "2023-24", INDEX(PR24_after_overrides!$D$3:$AU$128, MATCH('Stata dataset (nominal)'!$A141, PR24_after_overrides!$A$3:$A$128, 0), MATCH('Stata dataset (nominal)'!Y$1, PR24_after_overrides!$D$2:$AU$2, 0)), INDEX('Cyclical_after overrides'!$A$1:$BD$245,MATCH('Stata dataset (nominal)'!$A141,'Cyclical_after overrides'!$A$1:$A$245,0),MATCH('Stata dataset (nominal)'!Y$1,'Cyclical_after overrides'!$A$1:$BD$1,0))), "")</f>
        <v>14.215411916452192</v>
      </c>
      <c r="Z141" s="179">
        <f>_xlfn.IFNA(IF($C141 &gt; "2023-24", INDEX(PR24_after_overrides!$D$3:$AU$128, MATCH('Stata dataset (nominal)'!$A141, PR24_after_overrides!$A$3:$A$128, 0), MATCH('Stata dataset (nominal)'!Z$1, PR24_after_overrides!$D$2:$AU$2, 0)), INDEX('Cyclical_after overrides'!$A$1:$BD$245,MATCH('Stata dataset (nominal)'!$A141,'Cyclical_after overrides'!$A$1:$A$245,0),MATCH('Stata dataset (nominal)'!Z$1,'Cyclical_after overrides'!$A$1:$BD$1,0))), "")</f>
        <v>14.215411916452192</v>
      </c>
      <c r="AA141" s="179">
        <f>_xlfn.IFNA(IF($C141 &gt; "2023-24", INDEX(PR24_after_overrides!$D$3:$AU$128, MATCH('Stata dataset (nominal)'!$A141, PR24_after_overrides!$A$3:$A$128, 0), MATCH('Stata dataset (nominal)'!AA$1, PR24_after_overrides!$D$2:$AU$2, 0)), INDEX('Cyclical_after overrides'!$A$1:$BD$245,MATCH('Stata dataset (nominal)'!$A141,'Cyclical_after overrides'!$A$1:$A$245,0),MATCH('Stata dataset (nominal)'!AA$1,'Cyclical_after overrides'!$A$1:$BD$1,0))), "")</f>
        <v>1593.9343851257511</v>
      </c>
      <c r="AB141" s="179">
        <f>INDEX(Depreciation!$U$5:$U$318, MATCH('Stata dataset (nominal)'!$A141, Depreciation!$A$5:$A$318, 0))</f>
        <v>1.2829999999999999</v>
      </c>
      <c r="AC141" s="180">
        <f t="shared" si="4"/>
        <v>11.530650306363636</v>
      </c>
      <c r="AD141" s="72">
        <f>INDEX(Recharges!$V$5:$V$318, MATCH('Stata dataset (nominal)'!$A141, Recharges!$A$5:$A$318, 0))</f>
        <v>0</v>
      </c>
    </row>
    <row r="142" spans="1:30" x14ac:dyDescent="0.4">
      <c r="A142" s="160" t="str">
        <f t="shared" si="3"/>
        <v>TMS17</v>
      </c>
      <c r="B142" s="160" t="s">
        <v>349</v>
      </c>
      <c r="C142" s="160" t="s">
        <v>249</v>
      </c>
      <c r="D142" s="179">
        <f>_xlfn.IFNA(IF($C142 &gt; "2023-24", INDEX(PR24_after_overrides!$D$3:$AU$128, MATCH('Stata dataset (nominal)'!$A142, PR24_after_overrides!$A$3:$A$128, 0), MATCH('Stata dataset (nominal)'!D$1, PR24_after_overrides!$D$2:$AU$2, 0)), INDEX('Cyclical_after overrides'!$A$1:$BD$245,MATCH('Stata dataset (nominal)'!$A142,'Cyclical_after overrides'!$A$1:$A$245,0),MATCH('Stata dataset (nominal)'!D$1,'Cyclical_after overrides'!$A$1:$BD$1,0))), "")</f>
        <v>1.2117357406647515</v>
      </c>
      <c r="E142" s="179">
        <f>_xlfn.IFNA(IF($C142 &gt; "2023-24", INDEX(PR24_after_overrides!$D$3:$AU$128, MATCH('Stata dataset (nominal)'!$A142, PR24_after_overrides!$A$3:$A$128, 0), MATCH('Stata dataset (nominal)'!E$1, PR24_after_overrides!$D$2:$AU$2, 0)), INDEX('Cyclical_after overrides'!$A$1:$BD$245,MATCH('Stata dataset (nominal)'!$A142,'Cyclical_after overrides'!$A$1:$A$245,0),MATCH('Stata dataset (nominal)'!E$1,'Cyclical_after overrides'!$A$1:$BD$1,0))), "")</f>
        <v>52.765000000000001</v>
      </c>
      <c r="F142" s="179">
        <f>_xlfn.IFNA(IF($C142 &gt; "2023-24", INDEX(PR24_after_overrides!$D$3:$AU$128, MATCH('Stata dataset (nominal)'!$A142, PR24_after_overrides!$A$3:$A$128, 0), MATCH('Stata dataset (nominal)'!F$1, PR24_after_overrides!$D$2:$AU$2, 0)), INDEX('Cyclical_after overrides'!$A$1:$BD$245,MATCH('Stata dataset (nominal)'!$A142,'Cyclical_after overrides'!$A$1:$A$245,0),MATCH('Stata dataset (nominal)'!F$1,'Cyclical_after overrides'!$A$1:$BD$1,0))), "")</f>
        <v>19.059000000000001</v>
      </c>
      <c r="G142" s="179">
        <f>_xlfn.IFNA(IF($C142 &gt; "2023-24", INDEX(PR24_after_overrides!$D$3:$AU$128, MATCH('Stata dataset (nominal)'!$A142, PR24_after_overrides!$A$3:$A$128, 0), MATCH('Stata dataset (nominal)'!G$1, PR24_after_overrides!$D$2:$AU$2, 0)), INDEX('Cyclical_after overrides'!$A$1:$BD$245,MATCH('Stata dataset (nominal)'!$A142,'Cyclical_after overrides'!$A$1:$A$245,0),MATCH('Stata dataset (nominal)'!G$1,'Cyclical_after overrides'!$A$1:$BD$1,0))), "")</f>
        <v>47.835000000000001</v>
      </c>
      <c r="H142" s="179">
        <f>_xlfn.IFNA(IF($C142 &gt; "2023-24", INDEX(PR24_after_overrides!$D$3:$AU$128, MATCH('Stata dataset (nominal)'!$A142, PR24_after_overrides!$A$3:$A$128, 0), MATCH('Stata dataset (nominal)'!H$1, PR24_after_overrides!$D$2:$AU$2, 0)), INDEX('Cyclical_after overrides'!$A$1:$BD$245,MATCH('Stata dataset (nominal)'!$A142,'Cyclical_after overrides'!$A$1:$A$245,0),MATCH('Stata dataset (nominal)'!H$1,'Cyclical_after overrides'!$A$1:$BD$1,0))), "")</f>
        <v>9.7320000000000011</v>
      </c>
      <c r="I142" s="179">
        <f>_xlfn.IFNA(IF($C142 &gt; "2023-24", INDEX(PR24_after_overrides!$D$3:$AU$128, MATCH('Stata dataset (nominal)'!$A142, PR24_after_overrides!$A$3:$A$128, 0), MATCH('Stata dataset (nominal)'!I$1, PR24_after_overrides!$D$2:$AU$2, 0)), INDEX('Cyclical_after overrides'!$A$1:$BD$245,MATCH('Stata dataset (nominal)'!$A142,'Cyclical_after overrides'!$A$1:$A$245,0),MATCH('Stata dataset (nominal)'!I$1,'Cyclical_after overrides'!$A$1:$BD$1,0))), "")</f>
        <v>32.150999999999996</v>
      </c>
      <c r="J142" s="179" t="str">
        <f>_xlfn.IFNA(IF($C142 &gt; "2023-24", INDEX(PR24_after_overrides!$D$3:$AU$128, MATCH('Stata dataset (nominal)'!$A142, PR24_after_overrides!$A$3:$A$128, 0), MATCH('Stata dataset (nominal)'!J$1, PR24_after_overrides!$D$2:$AU$2, 0)), INDEX('Cyclical_after overrides'!$A$1:$BD$245,MATCH('Stata dataset (nominal)'!$A142,'Cyclical_after overrides'!$A$1:$A$245,0),MATCH('Stata dataset (nominal)'!J$1,'Cyclical_after overrides'!$A$1:$BD$1,0))), "")</f>
        <v/>
      </c>
      <c r="K142" s="179" t="str">
        <f>_xlfn.IFNA(IF($C142 &gt; "2023-24", INDEX(PR24_after_overrides!$D$3:$AU$128, MATCH('Stata dataset (nominal)'!$A142, PR24_after_overrides!$A$3:$A$128, 0), MATCH('Stata dataset (nominal)'!K$1, PR24_after_overrides!$D$2:$AU$2, 0)), INDEX('Cyclical_after overrides'!$A$1:$BD$245,MATCH('Stata dataset (nominal)'!$A142,'Cyclical_after overrides'!$A$1:$A$245,0),MATCH('Stata dataset (nominal)'!K$1,'Cyclical_after overrides'!$A$1:$BD$1,0))), "")</f>
        <v/>
      </c>
      <c r="L142" s="179">
        <f>_xlfn.IFNA(IF($C142 &gt; "2023-24", INDEX(PR24_after_overrides!$D$3:$AU$128, MATCH('Stata dataset (nominal)'!$A142, PR24_after_overrides!$A$3:$A$128, 0), MATCH('Stata dataset (nominal)'!L$1, PR24_after_overrides!$D$2:$AU$2, 0)), INDEX('Cyclical_after overrides'!$A$1:$BD$245,MATCH('Stata dataset (nominal)'!$A142,'Cyclical_after overrides'!$A$1:$A$245,0),MATCH('Stata dataset (nominal)'!L$1,'Cyclical_after overrides'!$A$1:$BD$1,0))), "")</f>
        <v>0</v>
      </c>
      <c r="M142" s="179">
        <f>_xlfn.IFNA(IF($C142 &gt; "2023-24", INDEX(PR24_after_overrides!$D$3:$AU$128, MATCH('Stata dataset (nominal)'!$A142, PR24_after_overrides!$A$3:$A$128, 0), MATCH('Stata dataset (nominal)'!M$1, PR24_after_overrides!$D$2:$AU$2, 0)), INDEX('Cyclical_after overrides'!$A$1:$BD$245,MATCH('Stata dataset (nominal)'!$A142,'Cyclical_after overrides'!$A$1:$A$245,0),MATCH('Stata dataset (nominal)'!M$1,'Cyclical_after overrides'!$A$1:$BD$1,0))), "")</f>
        <v>40.306571419999997</v>
      </c>
      <c r="N142" s="179" t="str">
        <f>_xlfn.IFNA(IF($C142 &gt; "2023-24", INDEX(PR24_after_overrides!$D$3:$AU$128, MATCH('Stata dataset (nominal)'!$A142, PR24_after_overrides!$A$3:$A$128, 0), MATCH('Stata dataset (nominal)'!N$1, PR24_after_overrides!$D$2:$AU$2, 0)), INDEX('Cyclical_after overrides'!$A$1:$BD$245,MATCH('Stata dataset (nominal)'!$A142,'Cyclical_after overrides'!$A$1:$A$245,0),MATCH('Stata dataset (nominal)'!N$1,'Cyclical_after overrides'!$A$1:$BD$1,0))), "")</f>
        <v/>
      </c>
      <c r="O142" s="179">
        <f>_xlfn.IFNA(IF($C142 &gt; "2023-24", INDEX(PR24_after_overrides!$D$3:$AU$128, MATCH('Stata dataset (nominal)'!$A142, PR24_after_overrides!$A$3:$A$128, 0), MATCH('Stata dataset (nominal)'!O$1, PR24_after_overrides!$D$2:$AU$2, 0)), INDEX('Cyclical_after overrides'!$A$1:$BD$245,MATCH('Stata dataset (nominal)'!$A142,'Cyclical_after overrides'!$A$1:$A$245,0),MATCH('Stata dataset (nominal)'!O$1,'Cyclical_after overrides'!$A$1:$BD$1,0))), "")</f>
        <v>25.984999999999999</v>
      </c>
      <c r="P142" s="179">
        <f>_xlfn.IFNA(IF($C142 &gt; "2023-24", INDEX(PR24_after_overrides!$D$3:$AU$128, MATCH('Stata dataset (nominal)'!$A142, PR24_after_overrides!$A$3:$A$128, 0), MATCH('Stata dataset (nominal)'!P$1, PR24_after_overrides!$D$2:$AU$2, 0)), INDEX('Cyclical_after overrides'!$A$1:$BD$245,MATCH('Stata dataset (nominal)'!$A142,'Cyclical_after overrides'!$A$1:$A$245,0),MATCH('Stata dataset (nominal)'!P$1,'Cyclical_after overrides'!$A$1:$BD$1,0))), "")</f>
        <v>916.399</v>
      </c>
      <c r="Q142" s="179">
        <f>_xlfn.IFNA(IF($C142 &gt; "2023-24", INDEX(PR24_after_overrides!$D$3:$AU$128, MATCH('Stata dataset (nominal)'!$A142, PR24_after_overrides!$A$3:$A$128, 0), MATCH('Stata dataset (nominal)'!Q$1, PR24_after_overrides!$D$2:$AU$2, 0)), INDEX('Cyclical_after overrides'!$A$1:$BD$245,MATCH('Stata dataset (nominal)'!$A142,'Cyclical_after overrides'!$A$1:$A$245,0),MATCH('Stata dataset (nominal)'!Q$1,'Cyclical_after overrides'!$A$1:$BD$1,0))), "")</f>
        <v>2150.3870000000002</v>
      </c>
      <c r="R142" s="179">
        <f>_xlfn.IFNA(IF($C142 &gt; "2023-24", INDEX(PR24_after_overrides!$D$3:$AU$128, MATCH('Stata dataset (nominal)'!$A142, PR24_after_overrides!$A$3:$A$128, 0), MATCH('Stata dataset (nominal)'!R$1, PR24_after_overrides!$D$2:$AU$2, 0)), INDEX('Cyclical_after overrides'!$A$1:$BD$245,MATCH('Stata dataset (nominal)'!$A142,'Cyclical_after overrides'!$A$1:$A$245,0),MATCH('Stata dataset (nominal)'!R$1,'Cyclical_after overrides'!$A$1:$BD$1,0))), "")</f>
        <v>21.484999999999999</v>
      </c>
      <c r="S142" s="179">
        <f>_xlfn.IFNA(IF($C142 &gt; "2023-24", INDEX(PR24_after_overrides!$D$3:$AU$128, MATCH('Stata dataset (nominal)'!$A142, PR24_after_overrides!$A$3:$A$128, 0), MATCH('Stata dataset (nominal)'!S$1, PR24_after_overrides!$D$2:$AU$2, 0)), INDEX('Cyclical_after overrides'!$A$1:$BD$245,MATCH('Stata dataset (nominal)'!$A142,'Cyclical_after overrides'!$A$1:$A$245,0),MATCH('Stata dataset (nominal)'!S$1,'Cyclical_after overrides'!$A$1:$BD$1,0))), "")</f>
        <v>1004.712</v>
      </c>
      <c r="T142" s="179">
        <f>_xlfn.IFNA(IF($C142 &gt; "2023-24", INDEX(PR24_after_overrides!$D$3:$AU$128, MATCH('Stata dataset (nominal)'!$A142, PR24_after_overrides!$A$3:$A$128, 0), MATCH('Stata dataset (nominal)'!T$1, PR24_after_overrides!$D$2:$AU$2, 0)), INDEX('Cyclical_after overrides'!$A$1:$BD$245,MATCH('Stata dataset (nominal)'!$A142,'Cyclical_after overrides'!$A$1:$A$245,0),MATCH('Stata dataset (nominal)'!T$1,'Cyclical_after overrides'!$A$1:$BD$1,0))), "")</f>
        <v>1269.828</v>
      </c>
      <c r="U142" s="179">
        <f>_xlfn.IFNA(IF($C142 &gt; "2023-24", INDEX(PR24_after_overrides!$D$3:$AU$128, MATCH('Stata dataset (nominal)'!$A142, PR24_after_overrides!$A$3:$A$128, 0), MATCH('Stata dataset (nominal)'!U$1, PR24_after_overrides!$D$2:$AU$2, 0)), INDEX('Cyclical_after overrides'!$A$1:$BD$245,MATCH('Stata dataset (nominal)'!$A142,'Cyclical_after overrides'!$A$1:$A$245,0),MATCH('Stata dataset (nominal)'!U$1,'Cyclical_after overrides'!$A$1:$BD$1,0))), "")</f>
        <v>28.943125364258545</v>
      </c>
      <c r="V142" s="179">
        <f>_xlfn.IFNA(IF($C142 &gt; "2023-24", INDEX(PR24_after_overrides!$D$3:$AU$128, MATCH('Stata dataset (nominal)'!$A142, PR24_after_overrides!$A$3:$A$128, 0), MATCH('Stata dataset (nominal)'!V$1, PR24_after_overrides!$D$2:$AU$2, 0)), INDEX('Cyclical_after overrides'!$A$1:$BD$245,MATCH('Stata dataset (nominal)'!$A142,'Cyclical_after overrides'!$A$1:$A$245,0),MATCH('Stata dataset (nominal)'!V$1,'Cyclical_after overrides'!$A$1:$BD$1,0))), "")</f>
        <v>136.57075454770592</v>
      </c>
      <c r="W142" s="179">
        <f>_xlfn.IFNA(IF($C142 &gt; "2023-24", INDEX(PR24_after_overrides!$D$3:$AU$128, MATCH('Stata dataset (nominal)'!$A142, PR24_after_overrides!$A$3:$A$128, 0), MATCH('Stata dataset (nominal)'!W$1, PR24_after_overrides!$D$2:$AU$2, 0)), INDEX('Cyclical_after overrides'!$A$1:$BD$245,MATCH('Stata dataset (nominal)'!$A142,'Cyclical_after overrides'!$A$1:$A$245,0),MATCH('Stata dataset (nominal)'!W$1,'Cyclical_after overrides'!$A$1:$BD$1,0))), "")</f>
        <v>2.3208116925581104</v>
      </c>
      <c r="X142" s="179">
        <f>_xlfn.IFNA(IF($C142 &gt; "2023-24", INDEX(PR24_after_overrides!$D$3:$AU$128, MATCH('Stata dataset (nominal)'!$A142, PR24_after_overrides!$A$3:$A$128, 0), MATCH('Stata dataset (nominal)'!X$1, PR24_after_overrides!$D$2:$AU$2, 0)), INDEX('Cyclical_after overrides'!$A$1:$BD$245,MATCH('Stata dataset (nominal)'!$A142,'Cyclical_after overrides'!$A$1:$A$245,0),MATCH('Stata dataset (nominal)'!X$1,'Cyclical_after overrides'!$A$1:$BD$1,0))), "")</f>
        <v>18.287806618661076</v>
      </c>
      <c r="Y142" s="179">
        <f>_xlfn.IFNA(IF($C142 &gt; "2023-24", INDEX(PR24_after_overrides!$D$3:$AU$128, MATCH('Stata dataset (nominal)'!$A142, PR24_after_overrides!$A$3:$A$128, 0), MATCH('Stata dataset (nominal)'!Y$1, PR24_after_overrides!$D$2:$AU$2, 0)), INDEX('Cyclical_after overrides'!$A$1:$BD$245,MATCH('Stata dataset (nominal)'!$A142,'Cyclical_after overrides'!$A$1:$A$245,0),MATCH('Stata dataset (nominal)'!Y$1,'Cyclical_after overrides'!$A$1:$BD$1,0))), "")</f>
        <v>14.223931782552675</v>
      </c>
      <c r="Z142" s="179">
        <f>_xlfn.IFNA(IF($C142 &gt; "2023-24", INDEX(PR24_after_overrides!$D$3:$AU$128, MATCH('Stata dataset (nominal)'!$A142, PR24_after_overrides!$A$3:$A$128, 0), MATCH('Stata dataset (nominal)'!Z$1, PR24_after_overrides!$D$2:$AU$2, 0)), INDEX('Cyclical_after overrides'!$A$1:$BD$245,MATCH('Stata dataset (nominal)'!$A142,'Cyclical_after overrides'!$A$1:$A$245,0),MATCH('Stata dataset (nominal)'!Z$1,'Cyclical_after overrides'!$A$1:$BD$1,0))), "")</f>
        <v>13.617476600218771</v>
      </c>
      <c r="AA142" s="179">
        <f>_xlfn.IFNA(IF($C142 &gt; "2023-24", INDEX(PR24_after_overrides!$D$3:$AU$128, MATCH('Stata dataset (nominal)'!$A142, PR24_after_overrides!$A$3:$A$128, 0), MATCH('Stata dataset (nominal)'!AA$1, PR24_after_overrides!$D$2:$AU$2, 0)), INDEX('Cyclical_after overrides'!$A$1:$BD$245,MATCH('Stata dataset (nominal)'!$A142,'Cyclical_after overrides'!$A$1:$A$245,0),MATCH('Stata dataset (nominal)'!AA$1,'Cyclical_after overrides'!$A$1:$BD$1,0))), "")</f>
        <v>1596.7330000000002</v>
      </c>
      <c r="AB142" s="179">
        <f>INDEX(Depreciation!$U$5:$U$318, MATCH('Stata dataset (nominal)'!$A142, Depreciation!$A$5:$A$318, 0))</f>
        <v>1.82830337</v>
      </c>
      <c r="AC142" s="180">
        <f t="shared" si="4"/>
        <v>11.530650306363636</v>
      </c>
      <c r="AD142" s="72">
        <f>INDEX(Recharges!$V$5:$V$318, MATCH('Stata dataset (nominal)'!$A142, Recharges!$A$5:$A$318, 0))</f>
        <v>0</v>
      </c>
    </row>
    <row r="143" spans="1:30" x14ac:dyDescent="0.4">
      <c r="A143" s="160" t="str">
        <f t="shared" si="3"/>
        <v>TMS18</v>
      </c>
      <c r="B143" s="160" t="s">
        <v>349</v>
      </c>
      <c r="C143" s="160" t="s">
        <v>251</v>
      </c>
      <c r="D143" s="179">
        <f>_xlfn.IFNA(IF($C143 &gt; "2023-24", INDEX(PR24_after_overrides!$D$3:$AU$128, MATCH('Stata dataset (nominal)'!$A143, PR24_after_overrides!$A$3:$A$128, 0), MATCH('Stata dataset (nominal)'!D$1, PR24_after_overrides!$D$2:$AU$2, 0)), INDEX('Cyclical_after overrides'!$A$1:$BD$245,MATCH('Stata dataset (nominal)'!$A143,'Cyclical_after overrides'!$A$1:$A$245,0),MATCH('Stata dataset (nominal)'!D$1,'Cyclical_after overrides'!$A$1:$BD$1,0))), "")</f>
        <v>1.1806332960179113</v>
      </c>
      <c r="E143" s="179">
        <f>_xlfn.IFNA(IF($C143 &gt; "2023-24", INDEX(PR24_after_overrides!$D$3:$AU$128, MATCH('Stata dataset (nominal)'!$A143, PR24_after_overrides!$A$3:$A$128, 0), MATCH('Stata dataset (nominal)'!E$1, PR24_after_overrides!$D$2:$AU$2, 0)), INDEX('Cyclical_after overrides'!$A$1:$BD$245,MATCH('Stata dataset (nominal)'!$A143,'Cyclical_after overrides'!$A$1:$A$245,0),MATCH('Stata dataset (nominal)'!E$1,'Cyclical_after overrides'!$A$1:$BD$1,0))), "")</f>
        <v>65.081000000000003</v>
      </c>
      <c r="F143" s="179">
        <f>_xlfn.IFNA(IF($C143 &gt; "2023-24", INDEX(PR24_after_overrides!$D$3:$AU$128, MATCH('Stata dataset (nominal)'!$A143, PR24_after_overrides!$A$3:$A$128, 0), MATCH('Stata dataset (nominal)'!F$1, PR24_after_overrides!$D$2:$AU$2, 0)), INDEX('Cyclical_after overrides'!$A$1:$BD$245,MATCH('Stata dataset (nominal)'!$A143,'Cyclical_after overrides'!$A$1:$A$245,0),MATCH('Stata dataset (nominal)'!F$1,'Cyclical_after overrides'!$A$1:$BD$1,0))), "")</f>
        <v>12.496</v>
      </c>
      <c r="G143" s="179">
        <f>_xlfn.IFNA(IF($C143 &gt; "2023-24", INDEX(PR24_after_overrides!$D$3:$AU$128, MATCH('Stata dataset (nominal)'!$A143, PR24_after_overrides!$A$3:$A$128, 0), MATCH('Stata dataset (nominal)'!G$1, PR24_after_overrides!$D$2:$AU$2, 0)), INDEX('Cyclical_after overrides'!$A$1:$BD$245,MATCH('Stata dataset (nominal)'!$A143,'Cyclical_after overrides'!$A$1:$A$245,0),MATCH('Stata dataset (nominal)'!G$1,'Cyclical_after overrides'!$A$1:$BD$1,0))), "")</f>
        <v>52.046999999999997</v>
      </c>
      <c r="H143" s="179">
        <f>_xlfn.IFNA(IF($C143 &gt; "2023-24", INDEX(PR24_after_overrides!$D$3:$AU$128, MATCH('Stata dataset (nominal)'!$A143, PR24_after_overrides!$A$3:$A$128, 0), MATCH('Stata dataset (nominal)'!H$1, PR24_after_overrides!$D$2:$AU$2, 0)), INDEX('Cyclical_after overrides'!$A$1:$BD$245,MATCH('Stata dataset (nominal)'!$A143,'Cyclical_after overrides'!$A$1:$A$245,0),MATCH('Stata dataset (nominal)'!H$1,'Cyclical_after overrides'!$A$1:$BD$1,0))), "")</f>
        <v>8.702</v>
      </c>
      <c r="I143" s="179">
        <f>_xlfn.IFNA(IF($C143 &gt; "2023-24", INDEX(PR24_after_overrides!$D$3:$AU$128, MATCH('Stata dataset (nominal)'!$A143, PR24_after_overrides!$A$3:$A$128, 0), MATCH('Stata dataset (nominal)'!I$1, PR24_after_overrides!$D$2:$AU$2, 0)), INDEX('Cyclical_after overrides'!$A$1:$BD$245,MATCH('Stata dataset (nominal)'!$A143,'Cyclical_after overrides'!$A$1:$A$245,0),MATCH('Stata dataset (nominal)'!I$1,'Cyclical_after overrides'!$A$1:$BD$1,0))), "")</f>
        <v>30.221</v>
      </c>
      <c r="J143" s="179" t="str">
        <f>_xlfn.IFNA(IF($C143 &gt; "2023-24", INDEX(PR24_after_overrides!$D$3:$AU$128, MATCH('Stata dataset (nominal)'!$A143, PR24_after_overrides!$A$3:$A$128, 0), MATCH('Stata dataset (nominal)'!J$1, PR24_after_overrides!$D$2:$AU$2, 0)), INDEX('Cyclical_after overrides'!$A$1:$BD$245,MATCH('Stata dataset (nominal)'!$A143,'Cyclical_after overrides'!$A$1:$A$245,0),MATCH('Stata dataset (nominal)'!J$1,'Cyclical_after overrides'!$A$1:$BD$1,0))), "")</f>
        <v/>
      </c>
      <c r="K143" s="179" t="str">
        <f>_xlfn.IFNA(IF($C143 &gt; "2023-24", INDEX(PR24_after_overrides!$D$3:$AU$128, MATCH('Stata dataset (nominal)'!$A143, PR24_after_overrides!$A$3:$A$128, 0), MATCH('Stata dataset (nominal)'!K$1, PR24_after_overrides!$D$2:$AU$2, 0)), INDEX('Cyclical_after overrides'!$A$1:$BD$245,MATCH('Stata dataset (nominal)'!$A143,'Cyclical_after overrides'!$A$1:$A$245,0),MATCH('Stata dataset (nominal)'!K$1,'Cyclical_after overrides'!$A$1:$BD$1,0))), "")</f>
        <v/>
      </c>
      <c r="L143" s="179">
        <f>_xlfn.IFNA(IF($C143 &gt; "2023-24", INDEX(PR24_after_overrides!$D$3:$AU$128, MATCH('Stata dataset (nominal)'!$A143, PR24_after_overrides!$A$3:$A$128, 0), MATCH('Stata dataset (nominal)'!L$1, PR24_after_overrides!$D$2:$AU$2, 0)), INDEX('Cyclical_after overrides'!$A$1:$BD$245,MATCH('Stata dataset (nominal)'!$A143,'Cyclical_after overrides'!$A$1:$A$245,0),MATCH('Stata dataset (nominal)'!L$1,'Cyclical_after overrides'!$A$1:$BD$1,0))), "")</f>
        <v>0</v>
      </c>
      <c r="M143" s="179">
        <f>_xlfn.IFNA(IF($C143 &gt; "2023-24", INDEX(PR24_after_overrides!$D$3:$AU$128, MATCH('Stata dataset (nominal)'!$A143, PR24_after_overrides!$A$3:$A$128, 0), MATCH('Stata dataset (nominal)'!M$1, PR24_after_overrides!$D$2:$AU$2, 0)), INDEX('Cyclical_after overrides'!$A$1:$BD$245,MATCH('Stata dataset (nominal)'!$A143,'Cyclical_after overrides'!$A$1:$A$245,0),MATCH('Stata dataset (nominal)'!M$1,'Cyclical_after overrides'!$A$1:$BD$1,0))), "")</f>
        <v>38.892000000000003</v>
      </c>
      <c r="N143" s="179" t="str">
        <f>_xlfn.IFNA(IF($C143 &gt; "2023-24", INDEX(PR24_after_overrides!$D$3:$AU$128, MATCH('Stata dataset (nominal)'!$A143, PR24_after_overrides!$A$3:$A$128, 0), MATCH('Stata dataset (nominal)'!N$1, PR24_after_overrides!$D$2:$AU$2, 0)), INDEX('Cyclical_after overrides'!$A$1:$BD$245,MATCH('Stata dataset (nominal)'!$A143,'Cyclical_after overrides'!$A$1:$A$245,0),MATCH('Stata dataset (nominal)'!N$1,'Cyclical_after overrides'!$A$1:$BD$1,0))), "")</f>
        <v/>
      </c>
      <c r="O143" s="179">
        <f>_xlfn.IFNA(IF($C143 &gt; "2023-24", INDEX(PR24_after_overrides!$D$3:$AU$128, MATCH('Stata dataset (nominal)'!$A143, PR24_after_overrides!$A$3:$A$128, 0), MATCH('Stata dataset (nominal)'!O$1, PR24_after_overrides!$D$2:$AU$2, 0)), INDEX('Cyclical_after overrides'!$A$1:$BD$245,MATCH('Stata dataset (nominal)'!$A143,'Cyclical_after overrides'!$A$1:$A$245,0),MATCH('Stata dataset (nominal)'!O$1,'Cyclical_after overrides'!$A$1:$BD$1,0))), "")</f>
        <v>25.661999999999999</v>
      </c>
      <c r="P143" s="179">
        <f>_xlfn.IFNA(IF($C143 &gt; "2023-24", INDEX(PR24_after_overrides!$D$3:$AU$128, MATCH('Stata dataset (nominal)'!$A143, PR24_after_overrides!$A$3:$A$128, 0), MATCH('Stata dataset (nominal)'!P$1, PR24_after_overrides!$D$2:$AU$2, 0)), INDEX('Cyclical_after overrides'!$A$1:$BD$245,MATCH('Stata dataset (nominal)'!$A143,'Cyclical_after overrides'!$A$1:$A$245,0),MATCH('Stata dataset (nominal)'!P$1,'Cyclical_after overrides'!$A$1:$BD$1,0))), "")</f>
        <v>866.52700000000004</v>
      </c>
      <c r="Q143" s="179">
        <f>_xlfn.IFNA(IF($C143 &gt; "2023-24", INDEX(PR24_after_overrides!$D$3:$AU$128, MATCH('Stata dataset (nominal)'!$A143, PR24_after_overrides!$A$3:$A$128, 0), MATCH('Stata dataset (nominal)'!Q$1, PR24_after_overrides!$D$2:$AU$2, 0)), INDEX('Cyclical_after overrides'!$A$1:$BD$245,MATCH('Stata dataset (nominal)'!$A143,'Cyclical_after overrides'!$A$1:$A$245,0),MATCH('Stata dataset (nominal)'!Q$1,'Cyclical_after overrides'!$A$1:$BD$1,0))), "")</f>
        <v>2091.8150000000001</v>
      </c>
      <c r="R143" s="179">
        <f>_xlfn.IFNA(IF($C143 &gt; "2023-24", INDEX(PR24_after_overrides!$D$3:$AU$128, MATCH('Stata dataset (nominal)'!$A143, PR24_after_overrides!$A$3:$A$128, 0), MATCH('Stata dataset (nominal)'!R$1, PR24_after_overrides!$D$2:$AU$2, 0)), INDEX('Cyclical_after overrides'!$A$1:$BD$245,MATCH('Stata dataset (nominal)'!$A143,'Cyclical_after overrides'!$A$1:$A$245,0),MATCH('Stata dataset (nominal)'!R$1,'Cyclical_after overrides'!$A$1:$BD$1,0))), "")</f>
        <v>22.045999999999999</v>
      </c>
      <c r="S143" s="179">
        <f>_xlfn.IFNA(IF($C143 &gt; "2023-24", INDEX(PR24_after_overrides!$D$3:$AU$128, MATCH('Stata dataset (nominal)'!$A143, PR24_after_overrides!$A$3:$A$128, 0), MATCH('Stata dataset (nominal)'!S$1, PR24_after_overrides!$D$2:$AU$2, 0)), INDEX('Cyclical_after overrides'!$A$1:$BD$245,MATCH('Stata dataset (nominal)'!$A143,'Cyclical_after overrides'!$A$1:$A$245,0),MATCH('Stata dataset (nominal)'!S$1,'Cyclical_after overrides'!$A$1:$BD$1,0))), "")</f>
        <v>1067.268</v>
      </c>
      <c r="T143" s="179">
        <f>_xlfn.IFNA(IF($C143 &gt; "2023-24", INDEX(PR24_after_overrides!$D$3:$AU$128, MATCH('Stata dataset (nominal)'!$A143, PR24_after_overrides!$A$3:$A$128, 0), MATCH('Stata dataset (nominal)'!T$1, PR24_after_overrides!$D$2:$AU$2, 0)), INDEX('Cyclical_after overrides'!$A$1:$BD$245,MATCH('Stata dataset (nominal)'!$A143,'Cyclical_after overrides'!$A$1:$A$245,0),MATCH('Stata dataset (nominal)'!T$1,'Cyclical_after overrides'!$A$1:$BD$1,0))), "")</f>
        <v>1336.3230000000001</v>
      </c>
      <c r="U143" s="179">
        <f>_xlfn.IFNA(IF($C143 &gt; "2023-24", INDEX(PR24_after_overrides!$D$3:$AU$128, MATCH('Stata dataset (nominal)'!$A143, PR24_after_overrides!$A$3:$A$128, 0), MATCH('Stata dataset (nominal)'!U$1, PR24_after_overrides!$D$2:$AU$2, 0)), INDEX('Cyclical_after overrides'!$A$1:$BD$245,MATCH('Stata dataset (nominal)'!$A143,'Cyclical_after overrides'!$A$1:$A$245,0),MATCH('Stata dataset (nominal)'!U$1,'Cyclical_after overrides'!$A$1:$BD$1,0))), "")</f>
        <v>28.313715981113535</v>
      </c>
      <c r="V143" s="179">
        <f>_xlfn.IFNA(IF($C143 &gt; "2023-24", INDEX(PR24_after_overrides!$D$3:$AU$128, MATCH('Stata dataset (nominal)'!$A143, PR24_after_overrides!$A$3:$A$128, 0), MATCH('Stata dataset (nominal)'!V$1, PR24_after_overrides!$D$2:$AU$2, 0)), INDEX('Cyclical_after overrides'!$A$1:$BD$245,MATCH('Stata dataset (nominal)'!$A143,'Cyclical_after overrides'!$A$1:$A$245,0),MATCH('Stata dataset (nominal)'!V$1,'Cyclical_after overrides'!$A$1:$BD$1,0))), "")</f>
        <v>136.63534289143786</v>
      </c>
      <c r="W143" s="179">
        <f>_xlfn.IFNA(IF($C143 &gt; "2023-24", INDEX(PR24_after_overrides!$D$3:$AU$128, MATCH('Stata dataset (nominal)'!$A143, PR24_after_overrides!$A$3:$A$128, 0), MATCH('Stata dataset (nominal)'!W$1, PR24_after_overrides!$D$2:$AU$2, 0)), INDEX('Cyclical_after overrides'!$A$1:$BD$245,MATCH('Stata dataset (nominal)'!$A143,'Cyclical_after overrides'!$A$1:$A$245,0),MATCH('Stata dataset (nominal)'!W$1,'Cyclical_after overrides'!$A$1:$BD$1,0))), "")</f>
        <v>2.3002917564585217</v>
      </c>
      <c r="X143" s="179">
        <f>_xlfn.IFNA(IF($C143 &gt; "2023-24", INDEX(PR24_after_overrides!$D$3:$AU$128, MATCH('Stata dataset (nominal)'!$A143, PR24_after_overrides!$A$3:$A$128, 0), MATCH('Stata dataset (nominal)'!X$1, PR24_after_overrides!$D$2:$AU$2, 0)), INDEX('Cyclical_after overrides'!$A$1:$BD$245,MATCH('Stata dataset (nominal)'!$A143,'Cyclical_after overrides'!$A$1:$A$245,0),MATCH('Stata dataset (nominal)'!X$1,'Cyclical_after overrides'!$A$1:$BD$1,0))), "")</f>
        <v>18.528096866629202</v>
      </c>
      <c r="Y143" s="179">
        <f>_xlfn.IFNA(IF($C143 &gt; "2023-24", INDEX(PR24_after_overrides!$D$3:$AU$128, MATCH('Stata dataset (nominal)'!$A143, PR24_after_overrides!$A$3:$A$128, 0), MATCH('Stata dataset (nominal)'!Y$1, PR24_after_overrides!$D$2:$AU$2, 0)), INDEX('Cyclical_after overrides'!$A$1:$BD$245,MATCH('Stata dataset (nominal)'!$A143,'Cyclical_after overrides'!$A$1:$A$245,0),MATCH('Stata dataset (nominal)'!Y$1,'Cyclical_after overrides'!$A$1:$BD$1,0))), "")</f>
        <v>14.236281524643957</v>
      </c>
      <c r="Z143" s="179">
        <f>_xlfn.IFNA(IF($C143 &gt; "2023-24", INDEX(PR24_after_overrides!$D$3:$AU$128, MATCH('Stata dataset (nominal)'!$A143, PR24_after_overrides!$A$3:$A$128, 0), MATCH('Stata dataset (nominal)'!Z$1, PR24_after_overrides!$D$2:$AU$2, 0)), INDEX('Cyclical_after overrides'!$A$1:$BD$245,MATCH('Stata dataset (nominal)'!$A143,'Cyclical_after overrides'!$A$1:$A$245,0),MATCH('Stata dataset (nominal)'!Z$1,'Cyclical_after overrides'!$A$1:$BD$1,0))), "")</f>
        <v>13.021371520213984</v>
      </c>
      <c r="AA143" s="179">
        <f>_xlfn.IFNA(IF($C143 &gt; "2023-24", INDEX(PR24_after_overrides!$D$3:$AU$128, MATCH('Stata dataset (nominal)'!$A143, PR24_after_overrides!$A$3:$A$128, 0), MATCH('Stata dataset (nominal)'!AA$1, PR24_after_overrides!$D$2:$AU$2, 0)), INDEX('Cyclical_after overrides'!$A$1:$BD$245,MATCH('Stata dataset (nominal)'!$A143,'Cyclical_after overrides'!$A$1:$A$245,0),MATCH('Stata dataset (nominal)'!AA$1,'Cyclical_after overrides'!$A$1:$BD$1,0))), "")</f>
        <v>1598.298</v>
      </c>
      <c r="AB143" s="179">
        <f>INDEX(Depreciation!$U$5:$U$318, MATCH('Stata dataset (nominal)'!$A143, Depreciation!$A$5:$A$318, 0))</f>
        <v>3.2530000000000001</v>
      </c>
      <c r="AC143" s="180">
        <f t="shared" si="4"/>
        <v>11.530650306363636</v>
      </c>
      <c r="AD143" s="72">
        <f>INDEX(Recharges!$V$5:$V$318, MATCH('Stata dataset (nominal)'!$A143, Recharges!$A$5:$A$318, 0))</f>
        <v>0</v>
      </c>
    </row>
    <row r="144" spans="1:30" x14ac:dyDescent="0.4">
      <c r="A144" s="160" t="str">
        <f t="shared" si="3"/>
        <v>TMS19</v>
      </c>
      <c r="B144" s="160" t="s">
        <v>349</v>
      </c>
      <c r="C144" s="160" t="s">
        <v>253</v>
      </c>
      <c r="D144" s="179">
        <f>_xlfn.IFNA(IF($C144 &gt; "2023-24", INDEX(PR24_after_overrides!$D$3:$AU$128, MATCH('Stata dataset (nominal)'!$A144, PR24_after_overrides!$A$3:$A$128, 0), MATCH('Stata dataset (nominal)'!D$1, PR24_after_overrides!$D$2:$AU$2, 0)), INDEX('Cyclical_after overrides'!$A$1:$BD$245,MATCH('Stata dataset (nominal)'!$A144,'Cyclical_after overrides'!$A$1:$A$245,0),MATCH('Stata dataset (nominal)'!D$1,'Cyclical_after overrides'!$A$1:$BD$1,0))), "")</f>
        <v>1.1560444722831191</v>
      </c>
      <c r="E144" s="179">
        <f>_xlfn.IFNA(IF($C144 &gt; "2023-24", INDEX(PR24_after_overrides!$D$3:$AU$128, MATCH('Stata dataset (nominal)'!$A144, PR24_after_overrides!$A$3:$A$128, 0), MATCH('Stata dataset (nominal)'!E$1, PR24_after_overrides!$D$2:$AU$2, 0)), INDEX('Cyclical_after overrides'!$A$1:$BD$245,MATCH('Stata dataset (nominal)'!$A144,'Cyclical_after overrides'!$A$1:$A$245,0),MATCH('Stata dataset (nominal)'!E$1,'Cyclical_after overrides'!$A$1:$BD$1,0))), "")</f>
        <v>66.659000000000006</v>
      </c>
      <c r="F144" s="179">
        <f>_xlfn.IFNA(IF($C144 &gt; "2023-24", INDEX(PR24_after_overrides!$D$3:$AU$128, MATCH('Stata dataset (nominal)'!$A144, PR24_after_overrides!$A$3:$A$128, 0), MATCH('Stata dataset (nominal)'!F$1, PR24_after_overrides!$D$2:$AU$2, 0)), INDEX('Cyclical_after overrides'!$A$1:$BD$245,MATCH('Stata dataset (nominal)'!$A144,'Cyclical_after overrides'!$A$1:$A$245,0),MATCH('Stata dataset (nominal)'!F$1,'Cyclical_after overrides'!$A$1:$BD$1,0))), "")</f>
        <v>10.288</v>
      </c>
      <c r="G144" s="179">
        <f>_xlfn.IFNA(IF($C144 &gt; "2023-24", INDEX(PR24_after_overrides!$D$3:$AU$128, MATCH('Stata dataset (nominal)'!$A144, PR24_after_overrides!$A$3:$A$128, 0), MATCH('Stata dataset (nominal)'!G$1, PR24_after_overrides!$D$2:$AU$2, 0)), INDEX('Cyclical_after overrides'!$A$1:$BD$245,MATCH('Stata dataset (nominal)'!$A144,'Cyclical_after overrides'!$A$1:$A$245,0),MATCH('Stata dataset (nominal)'!G$1,'Cyclical_after overrides'!$A$1:$BD$1,0))), "")</f>
        <v>57.316000000000003</v>
      </c>
      <c r="H144" s="179">
        <f>_xlfn.IFNA(IF($C144 &gt; "2023-24", INDEX(PR24_after_overrides!$D$3:$AU$128, MATCH('Stata dataset (nominal)'!$A144, PR24_after_overrides!$A$3:$A$128, 0), MATCH('Stata dataset (nominal)'!H$1, PR24_after_overrides!$D$2:$AU$2, 0)), INDEX('Cyclical_after overrides'!$A$1:$BD$245,MATCH('Stata dataset (nominal)'!$A144,'Cyclical_after overrides'!$A$1:$A$245,0),MATCH('Stata dataset (nominal)'!H$1,'Cyclical_after overrides'!$A$1:$BD$1,0))), "")</f>
        <v>10.17</v>
      </c>
      <c r="I144" s="179">
        <f>_xlfn.IFNA(IF($C144 &gt; "2023-24", INDEX(PR24_after_overrides!$D$3:$AU$128, MATCH('Stata dataset (nominal)'!$A144, PR24_after_overrides!$A$3:$A$128, 0), MATCH('Stata dataset (nominal)'!I$1, PR24_after_overrides!$D$2:$AU$2, 0)), INDEX('Cyclical_after overrides'!$A$1:$BD$245,MATCH('Stata dataset (nominal)'!$A144,'Cyclical_after overrides'!$A$1:$A$245,0),MATCH('Stata dataset (nominal)'!I$1,'Cyclical_after overrides'!$A$1:$BD$1,0))), "")</f>
        <v>29.169</v>
      </c>
      <c r="J144" s="179" t="str">
        <f>_xlfn.IFNA(IF($C144 &gt; "2023-24", INDEX(PR24_after_overrides!$D$3:$AU$128, MATCH('Stata dataset (nominal)'!$A144, PR24_after_overrides!$A$3:$A$128, 0), MATCH('Stata dataset (nominal)'!J$1, PR24_after_overrides!$D$2:$AU$2, 0)), INDEX('Cyclical_after overrides'!$A$1:$BD$245,MATCH('Stata dataset (nominal)'!$A144,'Cyclical_after overrides'!$A$1:$A$245,0),MATCH('Stata dataset (nominal)'!J$1,'Cyclical_after overrides'!$A$1:$BD$1,0))), "")</f>
        <v/>
      </c>
      <c r="K144" s="179" t="str">
        <f>_xlfn.IFNA(IF($C144 &gt; "2023-24", INDEX(PR24_after_overrides!$D$3:$AU$128, MATCH('Stata dataset (nominal)'!$A144, PR24_after_overrides!$A$3:$A$128, 0), MATCH('Stata dataset (nominal)'!K$1, PR24_after_overrides!$D$2:$AU$2, 0)), INDEX('Cyclical_after overrides'!$A$1:$BD$245,MATCH('Stata dataset (nominal)'!$A144,'Cyclical_after overrides'!$A$1:$A$245,0),MATCH('Stata dataset (nominal)'!K$1,'Cyclical_after overrides'!$A$1:$BD$1,0))), "")</f>
        <v/>
      </c>
      <c r="L144" s="179">
        <f>_xlfn.IFNA(IF($C144 &gt; "2023-24", INDEX(PR24_after_overrides!$D$3:$AU$128, MATCH('Stata dataset (nominal)'!$A144, PR24_after_overrides!$A$3:$A$128, 0), MATCH('Stata dataset (nominal)'!L$1, PR24_after_overrides!$D$2:$AU$2, 0)), INDEX('Cyclical_after overrides'!$A$1:$BD$245,MATCH('Stata dataset (nominal)'!$A144,'Cyclical_after overrides'!$A$1:$A$245,0),MATCH('Stata dataset (nominal)'!L$1,'Cyclical_after overrides'!$A$1:$BD$1,0))), "")</f>
        <v>0</v>
      </c>
      <c r="M144" s="179">
        <f>_xlfn.IFNA(IF($C144 &gt; "2023-24", INDEX(PR24_after_overrides!$D$3:$AU$128, MATCH('Stata dataset (nominal)'!$A144, PR24_after_overrides!$A$3:$A$128, 0), MATCH('Stata dataset (nominal)'!M$1, PR24_after_overrides!$D$2:$AU$2, 0)), INDEX('Cyclical_after overrides'!$A$1:$BD$245,MATCH('Stata dataset (nominal)'!$A144,'Cyclical_after overrides'!$A$1:$A$245,0),MATCH('Stata dataset (nominal)'!M$1,'Cyclical_after overrides'!$A$1:$BD$1,0))), "")</f>
        <v>28.335000000000001</v>
      </c>
      <c r="N144" s="179" t="str">
        <f>_xlfn.IFNA(IF($C144 &gt; "2023-24", INDEX(PR24_after_overrides!$D$3:$AU$128, MATCH('Stata dataset (nominal)'!$A144, PR24_after_overrides!$A$3:$A$128, 0), MATCH('Stata dataset (nominal)'!N$1, PR24_after_overrides!$D$2:$AU$2, 0)), INDEX('Cyclical_after overrides'!$A$1:$BD$245,MATCH('Stata dataset (nominal)'!$A144,'Cyclical_after overrides'!$A$1:$A$245,0),MATCH('Stata dataset (nominal)'!N$1,'Cyclical_after overrides'!$A$1:$BD$1,0))), "")</f>
        <v/>
      </c>
      <c r="O144" s="179">
        <f>_xlfn.IFNA(IF($C144 &gt; "2023-24", INDEX(PR24_after_overrides!$D$3:$AU$128, MATCH('Stata dataset (nominal)'!$A144, PR24_after_overrides!$A$3:$A$128, 0), MATCH('Stata dataset (nominal)'!O$1, PR24_after_overrides!$D$2:$AU$2, 0)), INDEX('Cyclical_after overrides'!$A$1:$BD$245,MATCH('Stata dataset (nominal)'!$A144,'Cyclical_after overrides'!$A$1:$A$245,0),MATCH('Stata dataset (nominal)'!O$1,'Cyclical_after overrides'!$A$1:$BD$1,0))), "")</f>
        <v>25.754999999999999</v>
      </c>
      <c r="P144" s="179">
        <f>_xlfn.IFNA(IF($C144 &gt; "2023-24", INDEX(PR24_after_overrides!$D$3:$AU$128, MATCH('Stata dataset (nominal)'!$A144, PR24_after_overrides!$A$3:$A$128, 0), MATCH('Stata dataset (nominal)'!P$1, PR24_after_overrides!$D$2:$AU$2, 0)), INDEX('Cyclical_after overrides'!$A$1:$BD$245,MATCH('Stata dataset (nominal)'!$A144,'Cyclical_after overrides'!$A$1:$A$245,0),MATCH('Stata dataset (nominal)'!P$1,'Cyclical_after overrides'!$A$1:$BD$1,0))), "")</f>
        <v>810.73800000000006</v>
      </c>
      <c r="Q144" s="179">
        <f>_xlfn.IFNA(IF($C144 &gt; "2023-24", INDEX(PR24_after_overrides!$D$3:$AU$128, MATCH('Stata dataset (nominal)'!$A144, PR24_after_overrides!$A$3:$A$128, 0), MATCH('Stata dataset (nominal)'!Q$1, PR24_after_overrides!$D$2:$AU$2, 0)), INDEX('Cyclical_after overrides'!$A$1:$BD$245,MATCH('Stata dataset (nominal)'!$A144,'Cyclical_after overrides'!$A$1:$A$245,0),MATCH('Stata dataset (nominal)'!Q$1,'Cyclical_after overrides'!$A$1:$BD$1,0))), "")</f>
        <v>2024.2919999999999</v>
      </c>
      <c r="R144" s="179">
        <f>_xlfn.IFNA(IF($C144 &gt; "2023-24", INDEX(PR24_after_overrides!$D$3:$AU$128, MATCH('Stata dataset (nominal)'!$A144, PR24_after_overrides!$A$3:$A$128, 0), MATCH('Stata dataset (nominal)'!R$1, PR24_after_overrides!$D$2:$AU$2, 0)), INDEX('Cyclical_after overrides'!$A$1:$BD$245,MATCH('Stata dataset (nominal)'!$A144,'Cyclical_after overrides'!$A$1:$A$245,0),MATCH('Stata dataset (nominal)'!R$1,'Cyclical_after overrides'!$A$1:$BD$1,0))), "")</f>
        <v>22.602</v>
      </c>
      <c r="S144" s="179">
        <f>_xlfn.IFNA(IF($C144 &gt; "2023-24", INDEX(PR24_after_overrides!$D$3:$AU$128, MATCH('Stata dataset (nominal)'!$A144, PR24_after_overrides!$A$3:$A$128, 0), MATCH('Stata dataset (nominal)'!S$1, PR24_after_overrides!$D$2:$AU$2, 0)), INDEX('Cyclical_after overrides'!$A$1:$BD$245,MATCH('Stata dataset (nominal)'!$A144,'Cyclical_after overrides'!$A$1:$A$245,0),MATCH('Stata dataset (nominal)'!S$1,'Cyclical_after overrides'!$A$1:$BD$1,0))), "")</f>
        <v>1133.597</v>
      </c>
      <c r="T144" s="179">
        <f>_xlfn.IFNA(IF($C144 &gt; "2023-24", INDEX(PR24_after_overrides!$D$3:$AU$128, MATCH('Stata dataset (nominal)'!$A144, PR24_after_overrides!$A$3:$A$128, 0), MATCH('Stata dataset (nominal)'!T$1, PR24_after_overrides!$D$2:$AU$2, 0)), INDEX('Cyclical_after overrides'!$A$1:$BD$245,MATCH('Stata dataset (nominal)'!$A144,'Cyclical_after overrides'!$A$1:$A$245,0),MATCH('Stata dataset (nominal)'!T$1,'Cyclical_after overrides'!$A$1:$BD$1,0))), "")</f>
        <v>1438.8030000000001</v>
      </c>
      <c r="U144" s="179">
        <f>_xlfn.IFNA(IF($C144 &gt; "2023-24", INDEX(PR24_after_overrides!$D$3:$AU$128, MATCH('Stata dataset (nominal)'!$A144, PR24_after_overrides!$A$3:$A$128, 0), MATCH('Stata dataset (nominal)'!U$1, PR24_after_overrides!$D$2:$AU$2, 0)), INDEX('Cyclical_after overrides'!$A$1:$BD$245,MATCH('Stata dataset (nominal)'!$A144,'Cyclical_after overrides'!$A$1:$A$245,0),MATCH('Stata dataset (nominal)'!U$1,'Cyclical_after overrides'!$A$1:$BD$1,0))), "")</f>
        <v>27.608479593251737</v>
      </c>
      <c r="V144" s="179">
        <f>_xlfn.IFNA(IF($C144 &gt; "2023-24", INDEX(PR24_after_overrides!$D$3:$AU$128, MATCH('Stata dataset (nominal)'!$A144, PR24_after_overrides!$A$3:$A$128, 0), MATCH('Stata dataset (nominal)'!V$1, PR24_after_overrides!$D$2:$AU$2, 0)), INDEX('Cyclical_after overrides'!$A$1:$BD$245,MATCH('Stata dataset (nominal)'!$A144,'Cyclical_after overrides'!$A$1:$A$245,0),MATCH('Stata dataset (nominal)'!V$1,'Cyclical_after overrides'!$A$1:$BD$1,0))), "")</f>
        <v>136.56073938658909</v>
      </c>
      <c r="W144" s="179">
        <f>_xlfn.IFNA(IF($C144 &gt; "2023-24", INDEX(PR24_after_overrides!$D$3:$AU$128, MATCH('Stata dataset (nominal)'!$A144, PR24_after_overrides!$A$3:$A$128, 0), MATCH('Stata dataset (nominal)'!W$1, PR24_after_overrides!$D$2:$AU$2, 0)), INDEX('Cyclical_after overrides'!$A$1:$BD$245,MATCH('Stata dataset (nominal)'!$A144,'Cyclical_after overrides'!$A$1:$A$245,0),MATCH('Stata dataset (nominal)'!W$1,'Cyclical_after overrides'!$A$1:$BD$1,0))), "")</f>
        <v>2.2646265129852265</v>
      </c>
      <c r="X144" s="179">
        <f>_xlfn.IFNA(IF($C144 &gt; "2023-24", INDEX(PR24_after_overrides!$D$3:$AU$128, MATCH('Stata dataset (nominal)'!$A144, PR24_after_overrides!$A$3:$A$128, 0), MATCH('Stata dataset (nominal)'!X$1, PR24_after_overrides!$D$2:$AU$2, 0)), INDEX('Cyclical_after overrides'!$A$1:$BD$245,MATCH('Stata dataset (nominal)'!$A144,'Cyclical_after overrides'!$A$1:$A$245,0),MATCH('Stata dataset (nominal)'!X$1,'Cyclical_after overrides'!$A$1:$BD$1,0))), "")</f>
        <v>19.322406814047671</v>
      </c>
      <c r="Y144" s="179">
        <f>_xlfn.IFNA(IF($C144 &gt; "2023-24", INDEX(PR24_after_overrides!$D$3:$AU$128, MATCH('Stata dataset (nominal)'!$A144, PR24_after_overrides!$A$3:$A$128, 0), MATCH('Stata dataset (nominal)'!Y$1, PR24_after_overrides!$D$2:$AU$2, 0)), INDEX('Cyclical_after overrides'!$A$1:$BD$245,MATCH('Stata dataset (nominal)'!$A144,'Cyclical_after overrides'!$A$1:$A$245,0),MATCH('Stata dataset (nominal)'!Y$1,'Cyclical_after overrides'!$A$1:$BD$1,0))), "")</f>
        <v>14.236281524643957</v>
      </c>
      <c r="Z144" s="179">
        <f>_xlfn.IFNA(IF($C144 &gt; "2023-24", INDEX(PR24_after_overrides!$D$3:$AU$128, MATCH('Stata dataset (nominal)'!$A144, PR24_after_overrides!$A$3:$A$128, 0), MATCH('Stata dataset (nominal)'!Z$1, PR24_after_overrides!$D$2:$AU$2, 0)), INDEX('Cyclical_after overrides'!$A$1:$BD$245,MATCH('Stata dataset (nominal)'!$A144,'Cyclical_after overrides'!$A$1:$A$245,0),MATCH('Stata dataset (nominal)'!Z$1,'Cyclical_after overrides'!$A$1:$BD$1,0))), "")</f>
        <v>12.413916517998995</v>
      </c>
      <c r="AA144" s="179">
        <f>_xlfn.IFNA(IF($C144 &gt; "2023-24", INDEX(PR24_after_overrides!$D$3:$AU$128, MATCH('Stata dataset (nominal)'!$A144, PR24_after_overrides!$A$3:$A$128, 0), MATCH('Stata dataset (nominal)'!AA$1, PR24_after_overrides!$D$2:$AU$2, 0)), INDEX('Cyclical_after overrides'!$A$1:$BD$245,MATCH('Stata dataset (nominal)'!$A144,'Cyclical_after overrides'!$A$1:$A$245,0),MATCH('Stata dataset (nominal)'!AA$1,'Cyclical_after overrides'!$A$1:$BD$1,0))), "")</f>
        <v>1654.2329999999999</v>
      </c>
      <c r="AB144" s="179">
        <f>INDEX(Depreciation!$U$5:$U$318, MATCH('Stata dataset (nominal)'!$A144, Depreciation!$A$5:$A$318, 0))</f>
        <v>4.9260000000000002</v>
      </c>
      <c r="AC144" s="180">
        <f t="shared" si="4"/>
        <v>11.530650306363636</v>
      </c>
      <c r="AD144" s="72">
        <f>INDEX(Recharges!$V$5:$V$318, MATCH('Stata dataset (nominal)'!$A144, Recharges!$A$5:$A$318, 0))</f>
        <v>1.587</v>
      </c>
    </row>
    <row r="145" spans="1:30" x14ac:dyDescent="0.4">
      <c r="A145" s="160" t="str">
        <f t="shared" si="3"/>
        <v>TMS20</v>
      </c>
      <c r="B145" s="160" t="s">
        <v>349</v>
      </c>
      <c r="C145" s="160" t="s">
        <v>255</v>
      </c>
      <c r="D145" s="179">
        <f>_xlfn.IFNA(IF($C145 &gt; "2023-24", INDEX(PR24_after_overrides!$D$3:$AU$128, MATCH('Stata dataset (nominal)'!$A145, PR24_after_overrides!$A$3:$A$128, 0), MATCH('Stata dataset (nominal)'!D$1, PR24_after_overrides!$D$2:$AU$2, 0)), INDEX('Cyclical_after overrides'!$A$1:$BD$245,MATCH('Stata dataset (nominal)'!$A145,'Cyclical_after overrides'!$A$1:$A$245,0),MATCH('Stata dataset (nominal)'!D$1,'Cyclical_after overrides'!$A$1:$BD$1,0))), "")</f>
        <v>1.1367310801447381</v>
      </c>
      <c r="E145" s="179">
        <f>_xlfn.IFNA(IF($C145 &gt; "2023-24", INDEX(PR24_after_overrides!$D$3:$AU$128, MATCH('Stata dataset (nominal)'!$A145, PR24_after_overrides!$A$3:$A$128, 0), MATCH('Stata dataset (nominal)'!E$1, PR24_after_overrides!$D$2:$AU$2, 0)), INDEX('Cyclical_after overrides'!$A$1:$BD$245,MATCH('Stata dataset (nominal)'!$A145,'Cyclical_after overrides'!$A$1:$A$245,0),MATCH('Stata dataset (nominal)'!E$1,'Cyclical_after overrides'!$A$1:$BD$1,0))), "")</f>
        <v>67.11</v>
      </c>
      <c r="F145" s="179">
        <f>_xlfn.IFNA(IF($C145 &gt; "2023-24", INDEX(PR24_after_overrides!$D$3:$AU$128, MATCH('Stata dataset (nominal)'!$A145, PR24_after_overrides!$A$3:$A$128, 0), MATCH('Stata dataset (nominal)'!F$1, PR24_after_overrides!$D$2:$AU$2, 0)), INDEX('Cyclical_after overrides'!$A$1:$BD$245,MATCH('Stata dataset (nominal)'!$A145,'Cyclical_after overrides'!$A$1:$A$245,0),MATCH('Stata dataset (nominal)'!F$1,'Cyclical_after overrides'!$A$1:$BD$1,0))), "")</f>
        <v>10.441000000000001</v>
      </c>
      <c r="G145" s="179">
        <f>_xlfn.IFNA(IF($C145 &gt; "2023-24", INDEX(PR24_after_overrides!$D$3:$AU$128, MATCH('Stata dataset (nominal)'!$A145, PR24_after_overrides!$A$3:$A$128, 0), MATCH('Stata dataset (nominal)'!G$1, PR24_after_overrides!$D$2:$AU$2, 0)), INDEX('Cyclical_after overrides'!$A$1:$BD$245,MATCH('Stata dataset (nominal)'!$A145,'Cyclical_after overrides'!$A$1:$A$245,0),MATCH('Stata dataset (nominal)'!G$1,'Cyclical_after overrides'!$A$1:$BD$1,0))), "")</f>
        <v>72.861000000000004</v>
      </c>
      <c r="H145" s="179">
        <f>_xlfn.IFNA(IF($C145 &gt; "2023-24", INDEX(PR24_after_overrides!$D$3:$AU$128, MATCH('Stata dataset (nominal)'!$A145, PR24_after_overrides!$A$3:$A$128, 0), MATCH('Stata dataset (nominal)'!H$1, PR24_after_overrides!$D$2:$AU$2, 0)), INDEX('Cyclical_after overrides'!$A$1:$BD$245,MATCH('Stata dataset (nominal)'!$A145,'Cyclical_after overrides'!$A$1:$A$245,0),MATCH('Stata dataset (nominal)'!H$1,'Cyclical_after overrides'!$A$1:$BD$1,0))), "")</f>
        <v>9.0960000000000001</v>
      </c>
      <c r="I145" s="179">
        <f>_xlfn.IFNA(IF($C145 &gt; "2023-24", INDEX(PR24_after_overrides!$D$3:$AU$128, MATCH('Stata dataset (nominal)'!$A145, PR24_after_overrides!$A$3:$A$128, 0), MATCH('Stata dataset (nominal)'!I$1, PR24_after_overrides!$D$2:$AU$2, 0)), INDEX('Cyclical_after overrides'!$A$1:$BD$245,MATCH('Stata dataset (nominal)'!$A145,'Cyclical_after overrides'!$A$1:$A$245,0),MATCH('Stata dataset (nominal)'!I$1,'Cyclical_after overrides'!$A$1:$BD$1,0))), "")</f>
        <v>44.673999999999999</v>
      </c>
      <c r="J145" s="179" t="str">
        <f>_xlfn.IFNA(IF($C145 &gt; "2023-24", INDEX(PR24_after_overrides!$D$3:$AU$128, MATCH('Stata dataset (nominal)'!$A145, PR24_after_overrides!$A$3:$A$128, 0), MATCH('Stata dataset (nominal)'!J$1, PR24_after_overrides!$D$2:$AU$2, 0)), INDEX('Cyclical_after overrides'!$A$1:$BD$245,MATCH('Stata dataset (nominal)'!$A145,'Cyclical_after overrides'!$A$1:$A$245,0),MATCH('Stata dataset (nominal)'!J$1,'Cyclical_after overrides'!$A$1:$BD$1,0))), "")</f>
        <v/>
      </c>
      <c r="K145" s="179" t="str">
        <f>_xlfn.IFNA(IF($C145 &gt; "2023-24", INDEX(PR24_after_overrides!$D$3:$AU$128, MATCH('Stata dataset (nominal)'!$A145, PR24_after_overrides!$A$3:$A$128, 0), MATCH('Stata dataset (nominal)'!K$1, PR24_after_overrides!$D$2:$AU$2, 0)), INDEX('Cyclical_after overrides'!$A$1:$BD$245,MATCH('Stata dataset (nominal)'!$A145,'Cyclical_after overrides'!$A$1:$A$245,0),MATCH('Stata dataset (nominal)'!K$1,'Cyclical_after overrides'!$A$1:$BD$1,0))), "")</f>
        <v/>
      </c>
      <c r="L145" s="179">
        <f>_xlfn.IFNA(IF($C145 &gt; "2023-24", INDEX(PR24_after_overrides!$D$3:$AU$128, MATCH('Stata dataset (nominal)'!$A145, PR24_after_overrides!$A$3:$A$128, 0), MATCH('Stata dataset (nominal)'!L$1, PR24_after_overrides!$D$2:$AU$2, 0)), INDEX('Cyclical_after overrides'!$A$1:$BD$245,MATCH('Stata dataset (nominal)'!$A145,'Cyclical_after overrides'!$A$1:$A$245,0),MATCH('Stata dataset (nominal)'!L$1,'Cyclical_after overrides'!$A$1:$BD$1,0))), "")</f>
        <v>0</v>
      </c>
      <c r="M145" s="179">
        <f>_xlfn.IFNA(IF($C145 &gt; "2023-24", INDEX(PR24_after_overrides!$D$3:$AU$128, MATCH('Stata dataset (nominal)'!$A145, PR24_after_overrides!$A$3:$A$128, 0), MATCH('Stata dataset (nominal)'!M$1, PR24_after_overrides!$D$2:$AU$2, 0)), INDEX('Cyclical_after overrides'!$A$1:$BD$245,MATCH('Stata dataset (nominal)'!$A145,'Cyclical_after overrides'!$A$1:$A$245,0),MATCH('Stata dataset (nominal)'!M$1,'Cyclical_after overrides'!$A$1:$BD$1,0))), "")</f>
        <v>10.795</v>
      </c>
      <c r="N145" s="179" t="str">
        <f>_xlfn.IFNA(IF($C145 &gt; "2023-24", INDEX(PR24_after_overrides!$D$3:$AU$128, MATCH('Stata dataset (nominal)'!$A145, PR24_after_overrides!$A$3:$A$128, 0), MATCH('Stata dataset (nominal)'!N$1, PR24_after_overrides!$D$2:$AU$2, 0)), INDEX('Cyclical_after overrides'!$A$1:$BD$245,MATCH('Stata dataset (nominal)'!$A145,'Cyclical_after overrides'!$A$1:$A$245,0),MATCH('Stata dataset (nominal)'!N$1,'Cyclical_after overrides'!$A$1:$BD$1,0))), "")</f>
        <v/>
      </c>
      <c r="O145" s="179">
        <f>_xlfn.IFNA(IF($C145 &gt; "2023-24", INDEX(PR24_after_overrides!$D$3:$AU$128, MATCH('Stata dataset (nominal)'!$A145, PR24_after_overrides!$A$3:$A$128, 0), MATCH('Stata dataset (nominal)'!O$1, PR24_after_overrides!$D$2:$AU$2, 0)), INDEX('Cyclical_after overrides'!$A$1:$BD$245,MATCH('Stata dataset (nominal)'!$A145,'Cyclical_after overrides'!$A$1:$A$245,0),MATCH('Stata dataset (nominal)'!O$1,'Cyclical_after overrides'!$A$1:$BD$1,0))), "")</f>
        <v>26.867000000000001</v>
      </c>
      <c r="P145" s="179">
        <f>_xlfn.IFNA(IF($C145 &gt; "2023-24", INDEX(PR24_after_overrides!$D$3:$AU$128, MATCH('Stata dataset (nominal)'!$A145, PR24_after_overrides!$A$3:$A$128, 0), MATCH('Stata dataset (nominal)'!P$1, PR24_after_overrides!$D$2:$AU$2, 0)), INDEX('Cyclical_after overrides'!$A$1:$BD$245,MATCH('Stata dataset (nominal)'!$A145,'Cyclical_after overrides'!$A$1:$A$245,0),MATCH('Stata dataset (nominal)'!P$1,'Cyclical_after overrides'!$A$1:$BD$1,0))), "")</f>
        <v>769.17600000000004</v>
      </c>
      <c r="Q145" s="179">
        <f>_xlfn.IFNA(IF($C145 &gt; "2023-24", INDEX(PR24_after_overrides!$D$3:$AU$128, MATCH('Stata dataset (nominal)'!$A145, PR24_after_overrides!$A$3:$A$128, 0), MATCH('Stata dataset (nominal)'!Q$1, PR24_after_overrides!$D$2:$AU$2, 0)), INDEX('Cyclical_after overrides'!$A$1:$BD$245,MATCH('Stata dataset (nominal)'!$A145,'Cyclical_after overrides'!$A$1:$A$245,0),MATCH('Stata dataset (nominal)'!Q$1,'Cyclical_after overrides'!$A$1:$BD$1,0))), "")</f>
        <v>1929.154</v>
      </c>
      <c r="R145" s="179">
        <f>_xlfn.IFNA(IF($C145 &gt; "2023-24", INDEX(PR24_after_overrides!$D$3:$AU$128, MATCH('Stata dataset (nominal)'!$A145, PR24_after_overrides!$A$3:$A$128, 0), MATCH('Stata dataset (nominal)'!R$1, PR24_after_overrides!$D$2:$AU$2, 0)), INDEX('Cyclical_after overrides'!$A$1:$BD$245,MATCH('Stata dataset (nominal)'!$A145,'Cyclical_after overrides'!$A$1:$A$245,0),MATCH('Stata dataset (nominal)'!R$1,'Cyclical_after overrides'!$A$1:$BD$1,0))), "")</f>
        <v>25.928999999999998</v>
      </c>
      <c r="S145" s="179">
        <f>_xlfn.IFNA(IF($C145 &gt; "2023-24", INDEX(PR24_after_overrides!$D$3:$AU$128, MATCH('Stata dataset (nominal)'!$A145, PR24_after_overrides!$A$3:$A$128, 0), MATCH('Stata dataset (nominal)'!S$1, PR24_after_overrides!$D$2:$AU$2, 0)), INDEX('Cyclical_after overrides'!$A$1:$BD$245,MATCH('Stata dataset (nominal)'!$A145,'Cyclical_after overrides'!$A$1:$A$245,0),MATCH('Stata dataset (nominal)'!S$1,'Cyclical_after overrides'!$A$1:$BD$1,0))), "")</f>
        <v>1208.6790000000001</v>
      </c>
      <c r="T145" s="179">
        <f>_xlfn.IFNA(IF($C145 &gt; "2023-24", INDEX(PR24_after_overrides!$D$3:$AU$128, MATCH('Stata dataset (nominal)'!$A145, PR24_after_overrides!$A$3:$A$128, 0), MATCH('Stata dataset (nominal)'!T$1, PR24_after_overrides!$D$2:$AU$2, 0)), INDEX('Cyclical_after overrides'!$A$1:$BD$245,MATCH('Stata dataset (nominal)'!$A145,'Cyclical_after overrides'!$A$1:$A$245,0),MATCH('Stata dataset (nominal)'!T$1,'Cyclical_after overrides'!$A$1:$BD$1,0))), "")</f>
        <v>1562.932</v>
      </c>
      <c r="U145" s="179">
        <f>_xlfn.IFNA(IF($C145 &gt; "2023-24", INDEX(PR24_after_overrides!$D$3:$AU$128, MATCH('Stata dataset (nominal)'!$A145, PR24_after_overrides!$A$3:$A$128, 0), MATCH('Stata dataset (nominal)'!U$1, PR24_after_overrides!$D$2:$AU$2, 0)), INDEX('Cyclical_after overrides'!$A$1:$BD$245,MATCH('Stata dataset (nominal)'!$A145,'Cyclical_after overrides'!$A$1:$A$245,0),MATCH('Stata dataset (nominal)'!U$1,'Cyclical_after overrides'!$A$1:$BD$1,0))), "")</f>
        <v>26.713465668165284</v>
      </c>
      <c r="V145" s="179">
        <f>_xlfn.IFNA(IF($C145 &gt; "2023-24", INDEX(PR24_after_overrides!$D$3:$AU$128, MATCH('Stata dataset (nominal)'!$A145, PR24_after_overrides!$A$3:$A$128, 0), MATCH('Stata dataset (nominal)'!V$1, PR24_after_overrides!$D$2:$AU$2, 0)), INDEX('Cyclical_after overrides'!$A$1:$BD$245,MATCH('Stata dataset (nominal)'!$A145,'Cyclical_after overrides'!$A$1:$A$245,0),MATCH('Stata dataset (nominal)'!V$1,'Cyclical_after overrides'!$A$1:$BD$1,0))), "")</f>
        <v>136.15643092214466</v>
      </c>
      <c r="W145" s="179">
        <f>_xlfn.IFNA(IF($C145 &gt; "2023-24", INDEX(PR24_after_overrides!$D$3:$AU$128, MATCH('Stata dataset (nominal)'!$A145, PR24_after_overrides!$A$3:$A$128, 0), MATCH('Stata dataset (nominal)'!W$1, PR24_after_overrides!$D$2:$AU$2, 0)), INDEX('Cyclical_after overrides'!$A$1:$BD$245,MATCH('Stata dataset (nominal)'!$A145,'Cyclical_after overrides'!$A$1:$A$245,0),MATCH('Stata dataset (nominal)'!W$1,'Cyclical_after overrides'!$A$1:$BD$1,0))), "")</f>
        <v>2.2168729434584602</v>
      </c>
      <c r="X145" s="179">
        <f>_xlfn.IFNA(IF($C145 &gt; "2023-24", INDEX(PR24_after_overrides!$D$3:$AU$128, MATCH('Stata dataset (nominal)'!$A145, PR24_after_overrides!$A$3:$A$128, 0), MATCH('Stata dataset (nominal)'!X$1, PR24_after_overrides!$D$2:$AU$2, 0)), INDEX('Cyclical_after overrides'!$A$1:$BD$245,MATCH('Stata dataset (nominal)'!$A145,'Cyclical_after overrides'!$A$1:$A$245,0),MATCH('Stata dataset (nominal)'!X$1,'Cyclical_after overrides'!$A$1:$BD$1,0))), "")</f>
        <v>17.355320145649053</v>
      </c>
      <c r="Y145" s="179">
        <f>_xlfn.IFNA(IF($C145 &gt; "2023-24", INDEX(PR24_after_overrides!$D$3:$AU$128, MATCH('Stata dataset (nominal)'!$A145, PR24_after_overrides!$A$3:$A$128, 0), MATCH('Stata dataset (nominal)'!Y$1, PR24_after_overrides!$D$2:$AU$2, 0)), INDEX('Cyclical_after overrides'!$A$1:$BD$245,MATCH('Stata dataset (nominal)'!$A145,'Cyclical_after overrides'!$A$1:$A$245,0),MATCH('Stata dataset (nominal)'!Y$1,'Cyclical_after overrides'!$A$1:$BD$1,0))), "")</f>
        <v>11.805542930194168</v>
      </c>
      <c r="Z145" s="179">
        <f>_xlfn.IFNA(IF($C145 &gt; "2023-24", INDEX(PR24_after_overrides!$D$3:$AU$128, MATCH('Stata dataset (nominal)'!$A145, PR24_after_overrides!$A$3:$A$128, 0), MATCH('Stata dataset (nominal)'!Z$1, PR24_after_overrides!$D$2:$AU$2, 0)), INDEX('Cyclical_after overrides'!$A$1:$BD$245,MATCH('Stata dataset (nominal)'!$A145,'Cyclical_after overrides'!$A$1:$A$245,0),MATCH('Stata dataset (nominal)'!Z$1,'Cyclical_after overrides'!$A$1:$BD$1,0))), "")</f>
        <v>11.805542930194168</v>
      </c>
      <c r="AA145" s="179">
        <f>_xlfn.IFNA(IF($C145 &gt; "2023-24", INDEX(PR24_after_overrides!$D$3:$AU$128, MATCH('Stata dataset (nominal)'!$A145, PR24_after_overrides!$A$3:$A$128, 0), MATCH('Stata dataset (nominal)'!AA$1, PR24_after_overrides!$D$2:$AU$2, 0)), INDEX('Cyclical_after overrides'!$A$1:$BD$245,MATCH('Stata dataset (nominal)'!$A145,'Cyclical_after overrides'!$A$1:$A$245,0),MATCH('Stata dataset (nominal)'!AA$1,'Cyclical_after overrides'!$A$1:$BD$1,0))), "")</f>
        <v>1706.1010000000001</v>
      </c>
      <c r="AB145" s="179">
        <f>INDEX(Depreciation!$U$5:$U$318, MATCH('Stata dataset (nominal)'!$A145, Depreciation!$A$5:$A$318, 0))</f>
        <v>12.001000000000001</v>
      </c>
      <c r="AC145" s="180">
        <f t="shared" si="4"/>
        <v>11.530650306363636</v>
      </c>
      <c r="AD145" s="72">
        <f>INDEX(Recharges!$V$5:$V$318, MATCH('Stata dataset (nominal)'!$A145, Recharges!$A$5:$A$318, 0))</f>
        <v>2.0409999999999999</v>
      </c>
    </row>
    <row r="146" spans="1:30" x14ac:dyDescent="0.4">
      <c r="A146" s="160" t="str">
        <f t="shared" si="3"/>
        <v>TMS21</v>
      </c>
      <c r="B146" s="160" t="s">
        <v>349</v>
      </c>
      <c r="C146" s="160" t="s">
        <v>257</v>
      </c>
      <c r="D146" s="179">
        <f>_xlfn.IFNA(IF($C146 &gt; "2023-24", INDEX(PR24_after_overrides!$D$3:$AU$128, MATCH('Stata dataset (nominal)'!$A146, PR24_after_overrides!$A$3:$A$128, 0), MATCH('Stata dataset (nominal)'!D$1, PR24_after_overrides!$D$2:$AU$2, 0)), INDEX('Cyclical_after overrides'!$A$1:$BD$245,MATCH('Stata dataset (nominal)'!$A146,'Cyclical_after overrides'!$A$1:$A$245,0),MATCH('Stata dataset (nominal)'!D$1,'Cyclical_after overrides'!$A$1:$BD$1,0))), "")</f>
        <v>1.1277018254028868</v>
      </c>
      <c r="E146" s="179">
        <f>_xlfn.IFNA(IF($C146 &gt; "2023-24", INDEX(PR24_after_overrides!$D$3:$AU$128, MATCH('Stata dataset (nominal)'!$A146, PR24_after_overrides!$A$3:$A$128, 0), MATCH('Stata dataset (nominal)'!E$1, PR24_after_overrides!$D$2:$AU$2, 0)), INDEX('Cyclical_after overrides'!$A$1:$BD$245,MATCH('Stata dataset (nominal)'!$A146,'Cyclical_after overrides'!$A$1:$A$245,0),MATCH('Stata dataset (nominal)'!E$1,'Cyclical_after overrides'!$A$1:$BD$1,0))), "")</f>
        <v>76.244</v>
      </c>
      <c r="F146" s="179">
        <f>_xlfn.IFNA(IF($C146 &gt; "2023-24", INDEX(PR24_after_overrides!$D$3:$AU$128, MATCH('Stata dataset (nominal)'!$A146, PR24_after_overrides!$A$3:$A$128, 0), MATCH('Stata dataset (nominal)'!F$1, PR24_after_overrides!$D$2:$AU$2, 0)), INDEX('Cyclical_after overrides'!$A$1:$BD$245,MATCH('Stata dataset (nominal)'!$A146,'Cyclical_after overrides'!$A$1:$A$245,0),MATCH('Stata dataset (nominal)'!F$1,'Cyclical_after overrides'!$A$1:$BD$1,0))), "")</f>
        <v>14.715999999999999</v>
      </c>
      <c r="G146" s="179">
        <f>_xlfn.IFNA(IF($C146 &gt; "2023-24", INDEX(PR24_after_overrides!$D$3:$AU$128, MATCH('Stata dataset (nominal)'!$A146, PR24_after_overrides!$A$3:$A$128, 0), MATCH('Stata dataset (nominal)'!G$1, PR24_after_overrides!$D$2:$AU$2, 0)), INDEX('Cyclical_after overrides'!$A$1:$BD$245,MATCH('Stata dataset (nominal)'!$A146,'Cyclical_after overrides'!$A$1:$A$245,0),MATCH('Stata dataset (nominal)'!G$1,'Cyclical_after overrides'!$A$1:$BD$1,0))), "")</f>
        <v>85.338999999999999</v>
      </c>
      <c r="H146" s="179">
        <f>_xlfn.IFNA(IF($C146 &gt; "2023-24", INDEX(PR24_after_overrides!$D$3:$AU$128, MATCH('Stata dataset (nominal)'!$A146, PR24_after_overrides!$A$3:$A$128, 0), MATCH('Stata dataset (nominal)'!H$1, PR24_after_overrides!$D$2:$AU$2, 0)), INDEX('Cyclical_after overrides'!$A$1:$BD$245,MATCH('Stata dataset (nominal)'!$A146,'Cyclical_after overrides'!$A$1:$A$245,0),MATCH('Stata dataset (nominal)'!H$1,'Cyclical_after overrides'!$A$1:$BD$1,0))), "")</f>
        <v>7.2880000000000003</v>
      </c>
      <c r="I146" s="179">
        <f>_xlfn.IFNA(IF($C146 &gt; "2023-24", INDEX(PR24_after_overrides!$D$3:$AU$128, MATCH('Stata dataset (nominal)'!$A146, PR24_after_overrides!$A$3:$A$128, 0), MATCH('Stata dataset (nominal)'!I$1, PR24_after_overrides!$D$2:$AU$2, 0)), INDEX('Cyclical_after overrides'!$A$1:$BD$245,MATCH('Stata dataset (nominal)'!$A146,'Cyclical_after overrides'!$A$1:$A$245,0),MATCH('Stata dataset (nominal)'!I$1,'Cyclical_after overrides'!$A$1:$BD$1,0))), "")</f>
        <v>6.6669816481925599</v>
      </c>
      <c r="J146" s="179">
        <f>_xlfn.IFNA(IF($C146 &gt; "2023-24", INDEX(PR24_after_overrides!$D$3:$AU$128, MATCH('Stata dataset (nominal)'!$A146, PR24_after_overrides!$A$3:$A$128, 0), MATCH('Stata dataset (nominal)'!J$1, PR24_after_overrides!$D$2:$AU$2, 0)), INDEX('Cyclical_after overrides'!$A$1:$BD$245,MATCH('Stata dataset (nominal)'!$A146,'Cyclical_after overrides'!$A$1:$A$245,0),MATCH('Stata dataset (nominal)'!J$1,'Cyclical_after overrides'!$A$1:$BD$1,0))), "")</f>
        <v>0.25471006752960701</v>
      </c>
      <c r="K146" s="179" t="str">
        <f>_xlfn.IFNA(IF($C146 &gt; "2023-24", INDEX(PR24_after_overrides!$D$3:$AU$128, MATCH('Stata dataset (nominal)'!$A146, PR24_after_overrides!$A$3:$A$128, 0), MATCH('Stata dataset (nominal)'!K$1, PR24_after_overrides!$D$2:$AU$2, 0)), INDEX('Cyclical_after overrides'!$A$1:$BD$245,MATCH('Stata dataset (nominal)'!$A146,'Cyclical_after overrides'!$A$1:$A$245,0),MATCH('Stata dataset (nominal)'!K$1,'Cyclical_after overrides'!$A$1:$BD$1,0))), "")</f>
        <v/>
      </c>
      <c r="L146" s="179">
        <f>_xlfn.IFNA(IF($C146 &gt; "2023-24", INDEX(PR24_after_overrides!$D$3:$AU$128, MATCH('Stata dataset (nominal)'!$A146, PR24_after_overrides!$A$3:$A$128, 0), MATCH('Stata dataset (nominal)'!L$1, PR24_after_overrides!$D$2:$AU$2, 0)), INDEX('Cyclical_after overrides'!$A$1:$BD$245,MATCH('Stata dataset (nominal)'!$A146,'Cyclical_after overrides'!$A$1:$A$245,0),MATCH('Stata dataset (nominal)'!L$1,'Cyclical_after overrides'!$A$1:$BD$1,0))), "")</f>
        <v>0</v>
      </c>
      <c r="M146" s="179" t="str">
        <f>_xlfn.IFNA(IF($C146 &gt; "2023-24", INDEX(PR24_after_overrides!$D$3:$AU$128, MATCH('Stata dataset (nominal)'!$A146, PR24_after_overrides!$A$3:$A$128, 0), MATCH('Stata dataset (nominal)'!M$1, PR24_after_overrides!$D$2:$AU$2, 0)), INDEX('Cyclical_after overrides'!$A$1:$BD$245,MATCH('Stata dataset (nominal)'!$A146,'Cyclical_after overrides'!$A$1:$A$245,0),MATCH('Stata dataset (nominal)'!M$1,'Cyclical_after overrides'!$A$1:$BD$1,0))), "")</f>
        <v/>
      </c>
      <c r="N146" s="179" t="str">
        <f>_xlfn.IFNA(IF($C146 &gt; "2023-24", INDEX(PR24_after_overrides!$D$3:$AU$128, MATCH('Stata dataset (nominal)'!$A146, PR24_after_overrides!$A$3:$A$128, 0), MATCH('Stata dataset (nominal)'!N$1, PR24_after_overrides!$D$2:$AU$2, 0)), INDEX('Cyclical_after overrides'!$A$1:$BD$245,MATCH('Stata dataset (nominal)'!$A146,'Cyclical_after overrides'!$A$1:$A$245,0),MATCH('Stata dataset (nominal)'!N$1,'Cyclical_after overrides'!$A$1:$BD$1,0))), "")</f>
        <v/>
      </c>
      <c r="O146" s="179">
        <f>_xlfn.IFNA(IF($C146 &gt; "2023-24", INDEX(PR24_after_overrides!$D$3:$AU$128, MATCH('Stata dataset (nominal)'!$A146, PR24_after_overrides!$A$3:$A$128, 0), MATCH('Stata dataset (nominal)'!O$1, PR24_after_overrides!$D$2:$AU$2, 0)), INDEX('Cyclical_after overrides'!$A$1:$BD$245,MATCH('Stata dataset (nominal)'!$A146,'Cyclical_after overrides'!$A$1:$A$245,0),MATCH('Stata dataset (nominal)'!O$1,'Cyclical_after overrides'!$A$1:$BD$1,0))), "")</f>
        <v>27.181000000000001</v>
      </c>
      <c r="P146" s="179">
        <f>_xlfn.IFNA(IF($C146 &gt; "2023-24", INDEX(PR24_after_overrides!$D$3:$AU$128, MATCH('Stata dataset (nominal)'!$A146, PR24_after_overrides!$A$3:$A$128, 0), MATCH('Stata dataset (nominal)'!P$1, PR24_after_overrides!$D$2:$AU$2, 0)), INDEX('Cyclical_after overrides'!$A$1:$BD$245,MATCH('Stata dataset (nominal)'!$A146,'Cyclical_after overrides'!$A$1:$A$245,0),MATCH('Stata dataset (nominal)'!P$1,'Cyclical_after overrides'!$A$1:$BD$1,0))), "")</f>
        <v>736.32799999999997</v>
      </c>
      <c r="Q146" s="179">
        <f>_xlfn.IFNA(IF($C146 &gt; "2023-24", INDEX(PR24_after_overrides!$D$3:$AU$128, MATCH('Stata dataset (nominal)'!$A146, PR24_after_overrides!$A$3:$A$128, 0), MATCH('Stata dataset (nominal)'!Q$1, PR24_after_overrides!$D$2:$AU$2, 0)), INDEX('Cyclical_after overrides'!$A$1:$BD$245,MATCH('Stata dataset (nominal)'!$A146,'Cyclical_after overrides'!$A$1:$A$245,0),MATCH('Stata dataset (nominal)'!Q$1,'Cyclical_after overrides'!$A$1:$BD$1,0))), "")</f>
        <v>1845.56</v>
      </c>
      <c r="R146" s="179">
        <f>_xlfn.IFNA(IF($C146 &gt; "2023-24", INDEX(PR24_after_overrides!$D$3:$AU$128, MATCH('Stata dataset (nominal)'!$A146, PR24_after_overrides!$A$3:$A$128, 0), MATCH('Stata dataset (nominal)'!R$1, PR24_after_overrides!$D$2:$AU$2, 0)), INDEX('Cyclical_after overrides'!$A$1:$BD$245,MATCH('Stata dataset (nominal)'!$A146,'Cyclical_after overrides'!$A$1:$A$245,0),MATCH('Stata dataset (nominal)'!R$1,'Cyclical_after overrides'!$A$1:$BD$1,0))), "")</f>
        <v>26.44</v>
      </c>
      <c r="S146" s="179">
        <f>_xlfn.IFNA(IF($C146 &gt; "2023-24", INDEX(PR24_after_overrides!$D$3:$AU$128, MATCH('Stata dataset (nominal)'!$A146, PR24_after_overrides!$A$3:$A$128, 0), MATCH('Stata dataset (nominal)'!S$1, PR24_after_overrides!$D$2:$AU$2, 0)), INDEX('Cyclical_after overrides'!$A$1:$BD$245,MATCH('Stata dataset (nominal)'!$A146,'Cyclical_after overrides'!$A$1:$A$245,0),MATCH('Stata dataset (nominal)'!S$1,'Cyclical_after overrides'!$A$1:$BD$1,0))), "")</f>
        <v>1263.8689999999999</v>
      </c>
      <c r="T146" s="179">
        <f>_xlfn.IFNA(IF($C146 &gt; "2023-24", INDEX(PR24_after_overrides!$D$3:$AU$128, MATCH('Stata dataset (nominal)'!$A146, PR24_after_overrides!$A$3:$A$128, 0), MATCH('Stata dataset (nominal)'!T$1, PR24_after_overrides!$D$2:$AU$2, 0)), INDEX('Cyclical_after overrides'!$A$1:$BD$245,MATCH('Stata dataset (nominal)'!$A146,'Cyclical_after overrides'!$A$1:$A$245,0),MATCH('Stata dataset (nominal)'!T$1,'Cyclical_after overrides'!$A$1:$BD$1,0))), "")</f>
        <v>1687.22</v>
      </c>
      <c r="U146" s="179">
        <f>_xlfn.IFNA(IF($C146 &gt; "2023-24", INDEX(PR24_after_overrides!$D$3:$AU$128, MATCH('Stata dataset (nominal)'!$A146, PR24_after_overrides!$A$3:$A$128, 0), MATCH('Stata dataset (nominal)'!U$1, PR24_after_overrides!$D$2:$AU$2, 0)), INDEX('Cyclical_after overrides'!$A$1:$BD$245,MATCH('Stata dataset (nominal)'!$A146,'Cyclical_after overrides'!$A$1:$A$245,0),MATCH('Stata dataset (nominal)'!U$1,'Cyclical_after overrides'!$A$1:$BD$1,0))), "")</f>
        <v>26.460247749403855</v>
      </c>
      <c r="V146" s="179">
        <f>_xlfn.IFNA(IF($C146 &gt; "2023-24", INDEX(PR24_after_overrides!$D$3:$AU$128, MATCH('Stata dataset (nominal)'!$A146, PR24_after_overrides!$A$3:$A$128, 0), MATCH('Stata dataset (nominal)'!V$1, PR24_after_overrides!$D$2:$AU$2, 0)), INDEX('Cyclical_after overrides'!$A$1:$BD$245,MATCH('Stata dataset (nominal)'!$A146,'Cyclical_after overrides'!$A$1:$A$245,0),MATCH('Stata dataset (nominal)'!V$1,'Cyclical_after overrides'!$A$1:$BD$1,0))), "")</f>
        <v>135.61990999377909</v>
      </c>
      <c r="W146" s="179">
        <f>_xlfn.IFNA(IF($C146 &gt; "2023-24", INDEX(PR24_after_overrides!$D$3:$AU$128, MATCH('Stata dataset (nominal)'!$A146, PR24_after_overrides!$A$3:$A$128, 0), MATCH('Stata dataset (nominal)'!W$1, PR24_after_overrides!$D$2:$AU$2, 0)), INDEX('Cyclical_after overrides'!$A$1:$BD$245,MATCH('Stata dataset (nominal)'!$A146,'Cyclical_after overrides'!$A$1:$A$245,0),MATCH('Stata dataset (nominal)'!W$1,'Cyclical_after overrides'!$A$1:$BD$1,0))), "")</f>
        <v>2.2283772654991512</v>
      </c>
      <c r="X146" s="179">
        <f>_xlfn.IFNA(IF($C146 &gt; "2023-24", INDEX(PR24_after_overrides!$D$3:$AU$128, MATCH('Stata dataset (nominal)'!$A146, PR24_after_overrides!$A$3:$A$128, 0), MATCH('Stata dataset (nominal)'!X$1, PR24_after_overrides!$D$2:$AU$2, 0)), INDEX('Cyclical_after overrides'!$A$1:$BD$245,MATCH('Stata dataset (nominal)'!$A146,'Cyclical_after overrides'!$A$1:$A$245,0),MATCH('Stata dataset (nominal)'!X$1,'Cyclical_after overrides'!$A$1:$BD$1,0))), "")</f>
        <v>17.355320145649053</v>
      </c>
      <c r="Y146" s="179">
        <f>_xlfn.IFNA(IF($C146 &gt; "2023-24", INDEX(PR24_after_overrides!$D$3:$AU$128, MATCH('Stata dataset (nominal)'!$A146, PR24_after_overrides!$A$3:$A$128, 0), MATCH('Stata dataset (nominal)'!Y$1, PR24_after_overrides!$D$2:$AU$2, 0)), INDEX('Cyclical_after overrides'!$A$1:$BD$245,MATCH('Stata dataset (nominal)'!$A146,'Cyclical_after overrides'!$A$1:$A$245,0),MATCH('Stata dataset (nominal)'!Y$1,'Cyclical_after overrides'!$A$1:$BD$1,0))), "")</f>
        <v>11.805542930194168</v>
      </c>
      <c r="Z146" s="179">
        <f>_xlfn.IFNA(IF($C146 &gt; "2023-24", INDEX(PR24_after_overrides!$D$3:$AU$128, MATCH('Stata dataset (nominal)'!$A146, PR24_after_overrides!$A$3:$A$128, 0), MATCH('Stata dataset (nominal)'!Z$1, PR24_after_overrides!$D$2:$AU$2, 0)), INDEX('Cyclical_after overrides'!$A$1:$BD$245,MATCH('Stata dataset (nominal)'!$A146,'Cyclical_after overrides'!$A$1:$A$245,0),MATCH('Stata dataset (nominal)'!Z$1,'Cyclical_after overrides'!$A$1:$BD$1,0))), "")</f>
        <v>11.805542930194168</v>
      </c>
      <c r="AA146" s="179">
        <f>_xlfn.IFNA(IF($C146 &gt; "2023-24", INDEX(PR24_after_overrides!$D$3:$AU$128, MATCH('Stata dataset (nominal)'!$A146, PR24_after_overrides!$A$3:$A$128, 0), MATCH('Stata dataset (nominal)'!AA$1, PR24_after_overrides!$D$2:$AU$2, 0)), INDEX('Cyclical_after overrides'!$A$1:$BD$245,MATCH('Stata dataset (nominal)'!$A146,'Cyclical_after overrides'!$A$1:$A$245,0),MATCH('Stata dataset (nominal)'!AA$1,'Cyclical_after overrides'!$A$1:$BD$1,0))), "")</f>
        <v>1738.2439999999999</v>
      </c>
      <c r="AB146" s="179">
        <f>INDEX(Depreciation!$U$5:$U$318, MATCH('Stata dataset (nominal)'!$A146, Depreciation!$A$5:$A$318, 0))</f>
        <v>19.783000000000001</v>
      </c>
      <c r="AC146" s="180">
        <f t="shared" si="4"/>
        <v>11.530650306363636</v>
      </c>
      <c r="AD146" s="72">
        <f>INDEX(Recharges!$V$5:$V$318, MATCH('Stata dataset (nominal)'!$A146, Recharges!$A$5:$A$318, 0))</f>
        <v>3.8010000000000002</v>
      </c>
    </row>
    <row r="147" spans="1:30" x14ac:dyDescent="0.4">
      <c r="A147" s="160" t="str">
        <f t="shared" si="3"/>
        <v>TMS22</v>
      </c>
      <c r="B147" s="160" t="s">
        <v>349</v>
      </c>
      <c r="C147" s="160" t="s">
        <v>259</v>
      </c>
      <c r="D147" s="179">
        <f>_xlfn.IFNA(IF($C147 &gt; "2023-24", INDEX(PR24_after_overrides!$D$3:$AU$128, MATCH('Stata dataset (nominal)'!$A147, PR24_after_overrides!$A$3:$A$128, 0), MATCH('Stata dataset (nominal)'!D$1, PR24_after_overrides!$D$2:$AU$2, 0)), INDEX('Cyclical_after overrides'!$A$1:$BD$245,MATCH('Stata dataset (nominal)'!$A147,'Cyclical_after overrides'!$A$1:$A$245,0),MATCH('Stata dataset (nominal)'!D$1,'Cyclical_after overrides'!$A$1:$BD$1,0))), "")</f>
        <v>1.0877412700751434</v>
      </c>
      <c r="E147" s="179">
        <f>_xlfn.IFNA(IF($C147 &gt; "2023-24", INDEX(PR24_after_overrides!$D$3:$AU$128, MATCH('Stata dataset (nominal)'!$A147, PR24_after_overrides!$A$3:$A$128, 0), MATCH('Stata dataset (nominal)'!E$1, PR24_after_overrides!$D$2:$AU$2, 0)), INDEX('Cyclical_after overrides'!$A$1:$BD$245,MATCH('Stata dataset (nominal)'!$A147,'Cyclical_after overrides'!$A$1:$A$245,0),MATCH('Stata dataset (nominal)'!E$1,'Cyclical_after overrides'!$A$1:$BD$1,0))), "")</f>
        <v>72.346000000000004</v>
      </c>
      <c r="F147" s="179">
        <f>_xlfn.IFNA(IF($C147 &gt; "2023-24", INDEX(PR24_after_overrides!$D$3:$AU$128, MATCH('Stata dataset (nominal)'!$A147, PR24_after_overrides!$A$3:$A$128, 0), MATCH('Stata dataset (nominal)'!F$1, PR24_after_overrides!$D$2:$AU$2, 0)), INDEX('Cyclical_after overrides'!$A$1:$BD$245,MATCH('Stata dataset (nominal)'!$A147,'Cyclical_after overrides'!$A$1:$A$245,0),MATCH('Stata dataset (nominal)'!F$1,'Cyclical_after overrides'!$A$1:$BD$1,0))), "")</f>
        <v>18.904</v>
      </c>
      <c r="G147" s="179">
        <f>_xlfn.IFNA(IF($C147 &gt; "2023-24", INDEX(PR24_after_overrides!$D$3:$AU$128, MATCH('Stata dataset (nominal)'!$A147, PR24_after_overrides!$A$3:$A$128, 0), MATCH('Stata dataset (nominal)'!G$1, PR24_after_overrides!$D$2:$AU$2, 0)), INDEX('Cyclical_after overrides'!$A$1:$BD$245,MATCH('Stata dataset (nominal)'!$A147,'Cyclical_after overrides'!$A$1:$A$245,0),MATCH('Stata dataset (nominal)'!G$1,'Cyclical_after overrides'!$A$1:$BD$1,0))), "")</f>
        <v>65.97</v>
      </c>
      <c r="H147" s="179">
        <f>_xlfn.IFNA(IF($C147 &gt; "2023-24", INDEX(PR24_after_overrides!$D$3:$AU$128, MATCH('Stata dataset (nominal)'!$A147, PR24_after_overrides!$A$3:$A$128, 0), MATCH('Stata dataset (nominal)'!H$1, PR24_after_overrides!$D$2:$AU$2, 0)), INDEX('Cyclical_after overrides'!$A$1:$BD$245,MATCH('Stata dataset (nominal)'!$A147,'Cyclical_after overrides'!$A$1:$A$245,0),MATCH('Stata dataset (nominal)'!H$1,'Cyclical_after overrides'!$A$1:$BD$1,0))), "")</f>
        <v>7.7709999999999999</v>
      </c>
      <c r="I147" s="179">
        <f>_xlfn.IFNA(IF($C147 &gt; "2023-24", INDEX(PR24_after_overrides!$D$3:$AU$128, MATCH('Stata dataset (nominal)'!$A147, PR24_after_overrides!$A$3:$A$128, 0), MATCH('Stata dataset (nominal)'!I$1, PR24_after_overrides!$D$2:$AU$2, 0)), INDEX('Cyclical_after overrides'!$A$1:$BD$245,MATCH('Stata dataset (nominal)'!$A147,'Cyclical_after overrides'!$A$1:$A$245,0),MATCH('Stata dataset (nominal)'!I$1,'Cyclical_after overrides'!$A$1:$BD$1,0))), "")</f>
        <v>1.474</v>
      </c>
      <c r="J147" s="179">
        <f>_xlfn.IFNA(IF($C147 &gt; "2023-24", INDEX(PR24_after_overrides!$D$3:$AU$128, MATCH('Stata dataset (nominal)'!$A147, PR24_after_overrides!$A$3:$A$128, 0), MATCH('Stata dataset (nominal)'!J$1, PR24_after_overrides!$D$2:$AU$2, 0)), INDEX('Cyclical_after overrides'!$A$1:$BD$245,MATCH('Stata dataset (nominal)'!$A147,'Cyclical_after overrides'!$A$1:$A$245,0),MATCH('Stata dataset (nominal)'!J$1,'Cyclical_after overrides'!$A$1:$BD$1,0))), "")</f>
        <v>0.33100000000000002</v>
      </c>
      <c r="K147" s="179" t="str">
        <f>_xlfn.IFNA(IF($C147 &gt; "2023-24", INDEX(PR24_after_overrides!$D$3:$AU$128, MATCH('Stata dataset (nominal)'!$A147, PR24_after_overrides!$A$3:$A$128, 0), MATCH('Stata dataset (nominal)'!K$1, PR24_after_overrides!$D$2:$AU$2, 0)), INDEX('Cyclical_after overrides'!$A$1:$BD$245,MATCH('Stata dataset (nominal)'!$A147,'Cyclical_after overrides'!$A$1:$A$245,0),MATCH('Stata dataset (nominal)'!K$1,'Cyclical_after overrides'!$A$1:$BD$1,0))), "")</f>
        <v/>
      </c>
      <c r="L147" s="179">
        <f>_xlfn.IFNA(IF($C147 &gt; "2023-24", INDEX(PR24_after_overrides!$D$3:$AU$128, MATCH('Stata dataset (nominal)'!$A147, PR24_after_overrides!$A$3:$A$128, 0), MATCH('Stata dataset (nominal)'!L$1, PR24_after_overrides!$D$2:$AU$2, 0)), INDEX('Cyclical_after overrides'!$A$1:$BD$245,MATCH('Stata dataset (nominal)'!$A147,'Cyclical_after overrides'!$A$1:$A$245,0),MATCH('Stata dataset (nominal)'!L$1,'Cyclical_after overrides'!$A$1:$BD$1,0))), "")</f>
        <v>0</v>
      </c>
      <c r="M147" s="179" t="str">
        <f>_xlfn.IFNA(IF($C147 &gt; "2023-24", INDEX(PR24_after_overrides!$D$3:$AU$128, MATCH('Stata dataset (nominal)'!$A147, PR24_after_overrides!$A$3:$A$128, 0), MATCH('Stata dataset (nominal)'!M$1, PR24_after_overrides!$D$2:$AU$2, 0)), INDEX('Cyclical_after overrides'!$A$1:$BD$245,MATCH('Stata dataset (nominal)'!$A147,'Cyclical_after overrides'!$A$1:$A$245,0),MATCH('Stata dataset (nominal)'!M$1,'Cyclical_after overrides'!$A$1:$BD$1,0))), "")</f>
        <v/>
      </c>
      <c r="N147" s="179" t="str">
        <f>_xlfn.IFNA(IF($C147 &gt; "2023-24", INDEX(PR24_after_overrides!$D$3:$AU$128, MATCH('Stata dataset (nominal)'!$A147, PR24_after_overrides!$A$3:$A$128, 0), MATCH('Stata dataset (nominal)'!N$1, PR24_after_overrides!$D$2:$AU$2, 0)), INDEX('Cyclical_after overrides'!$A$1:$BD$245,MATCH('Stata dataset (nominal)'!$A147,'Cyclical_after overrides'!$A$1:$A$245,0),MATCH('Stata dataset (nominal)'!N$1,'Cyclical_after overrides'!$A$1:$BD$1,0))), "")</f>
        <v/>
      </c>
      <c r="O147" s="179">
        <f>_xlfn.IFNA(IF($C147 &gt; "2023-24", INDEX(PR24_after_overrides!$D$3:$AU$128, MATCH('Stata dataset (nominal)'!$A147, PR24_after_overrides!$A$3:$A$128, 0), MATCH('Stata dataset (nominal)'!O$1, PR24_after_overrides!$D$2:$AU$2, 0)), INDEX('Cyclical_after overrides'!$A$1:$BD$245,MATCH('Stata dataset (nominal)'!$A147,'Cyclical_after overrides'!$A$1:$A$245,0),MATCH('Stata dataset (nominal)'!O$1,'Cyclical_after overrides'!$A$1:$BD$1,0))), "")</f>
        <v>26.234000000000002</v>
      </c>
      <c r="P147" s="179">
        <f>_xlfn.IFNA(IF($C147 &gt; "2023-24", INDEX(PR24_after_overrides!$D$3:$AU$128, MATCH('Stata dataset (nominal)'!$A147, PR24_after_overrides!$A$3:$A$128, 0), MATCH('Stata dataset (nominal)'!P$1, PR24_after_overrides!$D$2:$AU$2, 0)), INDEX('Cyclical_after overrides'!$A$1:$BD$245,MATCH('Stata dataset (nominal)'!$A147,'Cyclical_after overrides'!$A$1:$A$245,0),MATCH('Stata dataset (nominal)'!P$1,'Cyclical_after overrides'!$A$1:$BD$1,0))), "")</f>
        <v>697.70399999999995</v>
      </c>
      <c r="Q147" s="179">
        <f>_xlfn.IFNA(IF($C147 &gt; "2023-24", INDEX(PR24_after_overrides!$D$3:$AU$128, MATCH('Stata dataset (nominal)'!$A147, PR24_after_overrides!$A$3:$A$128, 0), MATCH('Stata dataset (nominal)'!Q$1, PR24_after_overrides!$D$2:$AU$2, 0)), INDEX('Cyclical_after overrides'!$A$1:$BD$245,MATCH('Stata dataset (nominal)'!$A147,'Cyclical_after overrides'!$A$1:$A$245,0),MATCH('Stata dataset (nominal)'!Q$1,'Cyclical_after overrides'!$A$1:$BD$1,0))), "")</f>
        <v>1781.819</v>
      </c>
      <c r="R147" s="179">
        <f>_xlfn.IFNA(IF($C147 &gt; "2023-24", INDEX(PR24_after_overrides!$D$3:$AU$128, MATCH('Stata dataset (nominal)'!$A147, PR24_after_overrides!$A$3:$A$128, 0), MATCH('Stata dataset (nominal)'!R$1, PR24_after_overrides!$D$2:$AU$2, 0)), INDEX('Cyclical_after overrides'!$A$1:$BD$245,MATCH('Stata dataset (nominal)'!$A147,'Cyclical_after overrides'!$A$1:$A$245,0),MATCH('Stata dataset (nominal)'!R$1,'Cyclical_after overrides'!$A$1:$BD$1,0))), "")</f>
        <v>24.208500000000001</v>
      </c>
      <c r="S147" s="179">
        <f>_xlfn.IFNA(IF($C147 &gt; "2023-24", INDEX(PR24_after_overrides!$D$3:$AU$128, MATCH('Stata dataset (nominal)'!$A147, PR24_after_overrides!$A$3:$A$128, 0), MATCH('Stata dataset (nominal)'!S$1, PR24_after_overrides!$D$2:$AU$2, 0)), INDEX('Cyclical_after overrides'!$A$1:$BD$245,MATCH('Stata dataset (nominal)'!$A147,'Cyclical_after overrides'!$A$1:$A$245,0),MATCH('Stata dataset (nominal)'!S$1,'Cyclical_after overrides'!$A$1:$BD$1,0))), "")</f>
        <v>1313.3875</v>
      </c>
      <c r="T147" s="179">
        <f>_xlfn.IFNA(IF($C147 &gt; "2023-24", INDEX(PR24_after_overrides!$D$3:$AU$128, MATCH('Stata dataset (nominal)'!$A147, PR24_after_overrides!$A$3:$A$128, 0), MATCH('Stata dataset (nominal)'!T$1, PR24_after_overrides!$D$2:$AU$2, 0)), INDEX('Cyclical_after overrides'!$A$1:$BD$245,MATCH('Stata dataset (nominal)'!$A147,'Cyclical_after overrides'!$A$1:$A$245,0),MATCH('Stata dataset (nominal)'!T$1,'Cyclical_after overrides'!$A$1:$BD$1,0))), "")</f>
        <v>1805.3285000000001</v>
      </c>
      <c r="U147" s="179">
        <f>_xlfn.IFNA(IF($C147 &gt; "2023-24", INDEX(PR24_after_overrides!$D$3:$AU$128, MATCH('Stata dataset (nominal)'!$A147, PR24_after_overrides!$A$3:$A$128, 0), MATCH('Stata dataset (nominal)'!U$1, PR24_after_overrides!$D$2:$AU$2, 0)), INDEX('Cyclical_after overrides'!$A$1:$BD$245,MATCH('Stata dataset (nominal)'!$A147,'Cyclical_after overrides'!$A$1:$A$245,0),MATCH('Stata dataset (nominal)'!U$1,'Cyclical_after overrides'!$A$1:$BD$1,0))), "")</f>
        <v>24.18709502819037</v>
      </c>
      <c r="V147" s="179">
        <f>_xlfn.IFNA(IF($C147 &gt; "2023-24", INDEX(PR24_after_overrides!$D$3:$AU$128, MATCH('Stata dataset (nominal)'!$A147, PR24_after_overrides!$A$3:$A$128, 0), MATCH('Stata dataset (nominal)'!V$1, PR24_after_overrides!$D$2:$AU$2, 0)), INDEX('Cyclical_after overrides'!$A$1:$BD$245,MATCH('Stata dataset (nominal)'!$A147,'Cyclical_after overrides'!$A$1:$A$245,0),MATCH('Stata dataset (nominal)'!V$1,'Cyclical_after overrides'!$A$1:$BD$1,0))), "")</f>
        <v>135.88784399659264</v>
      </c>
      <c r="W147" s="179">
        <f>_xlfn.IFNA(IF($C147 &gt; "2023-24", INDEX(PR24_after_overrides!$D$3:$AU$128, MATCH('Stata dataset (nominal)'!$A147, PR24_after_overrides!$A$3:$A$128, 0), MATCH('Stata dataset (nominal)'!W$1, PR24_after_overrides!$D$2:$AU$2, 0)), INDEX('Cyclical_after overrides'!$A$1:$BD$245,MATCH('Stata dataset (nominal)'!$A147,'Cyclical_after overrides'!$A$1:$A$245,0),MATCH('Stata dataset (nominal)'!W$1,'Cyclical_after overrides'!$A$1:$BD$1,0))), "")</f>
        <v>2.2250733209887006</v>
      </c>
      <c r="X147" s="179">
        <f>_xlfn.IFNA(IF($C147 &gt; "2023-24", INDEX(PR24_after_overrides!$D$3:$AU$128, MATCH('Stata dataset (nominal)'!$A147, PR24_after_overrides!$A$3:$A$128, 0), MATCH('Stata dataset (nominal)'!X$1, PR24_after_overrides!$D$2:$AU$2, 0)), INDEX('Cyclical_after overrides'!$A$1:$BD$245,MATCH('Stata dataset (nominal)'!$A147,'Cyclical_after overrides'!$A$1:$A$245,0),MATCH('Stata dataset (nominal)'!X$1,'Cyclical_after overrides'!$A$1:$BD$1,0))), "")</f>
        <v>17.355320145649053</v>
      </c>
      <c r="Y147" s="179">
        <f>_xlfn.IFNA(IF($C147 &gt; "2023-24", INDEX(PR24_after_overrides!$D$3:$AU$128, MATCH('Stata dataset (nominal)'!$A147, PR24_after_overrides!$A$3:$A$128, 0), MATCH('Stata dataset (nominal)'!Y$1, PR24_after_overrides!$D$2:$AU$2, 0)), INDEX('Cyclical_after overrides'!$A$1:$BD$245,MATCH('Stata dataset (nominal)'!$A147,'Cyclical_after overrides'!$A$1:$A$245,0),MATCH('Stata dataset (nominal)'!Y$1,'Cyclical_after overrides'!$A$1:$BD$1,0))), "")</f>
        <v>11.805542930194168</v>
      </c>
      <c r="Z147" s="179">
        <f>_xlfn.IFNA(IF($C147 &gt; "2023-24", INDEX(PR24_after_overrides!$D$3:$AU$128, MATCH('Stata dataset (nominal)'!$A147, PR24_after_overrides!$A$3:$A$128, 0), MATCH('Stata dataset (nominal)'!Z$1, PR24_after_overrides!$D$2:$AU$2, 0)), INDEX('Cyclical_after overrides'!$A$1:$BD$245,MATCH('Stata dataset (nominal)'!$A147,'Cyclical_after overrides'!$A$1:$A$245,0),MATCH('Stata dataset (nominal)'!Z$1,'Cyclical_after overrides'!$A$1:$BD$1,0))), "")</f>
        <v>11.805542930194168</v>
      </c>
      <c r="AA147" s="179">
        <f>_xlfn.IFNA(IF($C147 &gt; "2023-24", INDEX(PR24_after_overrides!$D$3:$AU$128, MATCH('Stata dataset (nominal)'!$A147, PR24_after_overrides!$A$3:$A$128, 0), MATCH('Stata dataset (nominal)'!AA$1, PR24_after_overrides!$D$2:$AU$2, 0)), INDEX('Cyclical_after overrides'!$A$1:$BD$245,MATCH('Stata dataset (nominal)'!$A147,'Cyclical_after overrides'!$A$1:$A$245,0),MATCH('Stata dataset (nominal)'!AA$1,'Cyclical_after overrides'!$A$1:$BD$1,0))), "")</f>
        <v>1760.6849999999999</v>
      </c>
      <c r="AB147" s="179">
        <f>INDEX(Depreciation!$U$5:$U$318, MATCH('Stata dataset (nominal)'!$A147, Depreciation!$A$5:$A$318, 0))</f>
        <v>19.419999999999998</v>
      </c>
      <c r="AC147" s="180">
        <f t="shared" si="4"/>
        <v>11.530650306363636</v>
      </c>
      <c r="AD147" s="72">
        <f>INDEX(Recharges!$V$5:$V$318, MATCH('Stata dataset (nominal)'!$A147, Recharges!$A$5:$A$318, 0))</f>
        <v>3.9279999999999999</v>
      </c>
    </row>
    <row r="148" spans="1:30" x14ac:dyDescent="0.4">
      <c r="A148" s="160" t="str">
        <f t="shared" si="3"/>
        <v>TMS23</v>
      </c>
      <c r="B148" s="160" t="s">
        <v>349</v>
      </c>
      <c r="C148" s="160" t="s">
        <v>261</v>
      </c>
      <c r="D148" s="179">
        <f>_xlfn.IFNA(IF($C148 &gt; "2023-24", INDEX(PR24_after_overrides!$D$3:$AU$128, MATCH('Stata dataset (nominal)'!$A148, PR24_after_overrides!$A$3:$A$128, 0), MATCH('Stata dataset (nominal)'!D$1, PR24_after_overrides!$D$2:$AU$2, 0)), INDEX('Cyclical_after overrides'!$A$1:$BD$245,MATCH('Stata dataset (nominal)'!$A148,'Cyclical_after overrides'!$A$1:$A$245,0),MATCH('Stata dataset (nominal)'!D$1,'Cyclical_after overrides'!$A$1:$BD$1,0))), "")</f>
        <v>1</v>
      </c>
      <c r="E148" s="179">
        <f>_xlfn.IFNA(IF($C148 &gt; "2023-24", INDEX(PR24_after_overrides!$D$3:$AU$128, MATCH('Stata dataset (nominal)'!$A148, PR24_after_overrides!$A$3:$A$128, 0), MATCH('Stata dataset (nominal)'!E$1, PR24_after_overrides!$D$2:$AU$2, 0)), INDEX('Cyclical_after overrides'!$A$1:$BD$245,MATCH('Stata dataset (nominal)'!$A148,'Cyclical_after overrides'!$A$1:$A$245,0),MATCH('Stata dataset (nominal)'!E$1,'Cyclical_after overrides'!$A$1:$BD$1,0))), "")</f>
        <v>70.332999999999998</v>
      </c>
      <c r="F148" s="179">
        <f>_xlfn.IFNA(IF($C148 &gt; "2023-24", INDEX(PR24_after_overrides!$D$3:$AU$128, MATCH('Stata dataset (nominal)'!$A148, PR24_after_overrides!$A$3:$A$128, 0), MATCH('Stata dataset (nominal)'!F$1, PR24_after_overrides!$D$2:$AU$2, 0)), INDEX('Cyclical_after overrides'!$A$1:$BD$245,MATCH('Stata dataset (nominal)'!$A148,'Cyclical_after overrides'!$A$1:$A$245,0),MATCH('Stata dataset (nominal)'!F$1,'Cyclical_after overrides'!$A$1:$BD$1,0))), "")</f>
        <v>18.228999999999999</v>
      </c>
      <c r="G148" s="179">
        <f>_xlfn.IFNA(IF($C148 &gt; "2023-24", INDEX(PR24_after_overrides!$D$3:$AU$128, MATCH('Stata dataset (nominal)'!$A148, PR24_after_overrides!$A$3:$A$128, 0), MATCH('Stata dataset (nominal)'!G$1, PR24_after_overrides!$D$2:$AU$2, 0)), INDEX('Cyclical_after overrides'!$A$1:$BD$245,MATCH('Stata dataset (nominal)'!$A148,'Cyclical_after overrides'!$A$1:$A$245,0),MATCH('Stata dataset (nominal)'!G$1,'Cyclical_after overrides'!$A$1:$BD$1,0))), "")</f>
        <v>89.730999999999995</v>
      </c>
      <c r="H148" s="179">
        <f>_xlfn.IFNA(IF($C148 &gt; "2023-24", INDEX(PR24_after_overrides!$D$3:$AU$128, MATCH('Stata dataset (nominal)'!$A148, PR24_after_overrides!$A$3:$A$128, 0), MATCH('Stata dataset (nominal)'!H$1, PR24_after_overrides!$D$2:$AU$2, 0)), INDEX('Cyclical_after overrides'!$A$1:$BD$245,MATCH('Stata dataset (nominal)'!$A148,'Cyclical_after overrides'!$A$1:$A$245,0),MATCH('Stata dataset (nominal)'!H$1,'Cyclical_after overrides'!$A$1:$BD$1,0))), "")</f>
        <v>7.4820000000000002</v>
      </c>
      <c r="I148" s="179">
        <f>_xlfn.IFNA(IF($C148 &gt; "2023-24", INDEX(PR24_after_overrides!$D$3:$AU$128, MATCH('Stata dataset (nominal)'!$A148, PR24_after_overrides!$A$3:$A$128, 0), MATCH('Stata dataset (nominal)'!I$1, PR24_after_overrides!$D$2:$AU$2, 0)), INDEX('Cyclical_after overrides'!$A$1:$BD$245,MATCH('Stata dataset (nominal)'!$A148,'Cyclical_after overrides'!$A$1:$A$245,0),MATCH('Stata dataset (nominal)'!I$1,'Cyclical_after overrides'!$A$1:$BD$1,0))), "")</f>
        <v>1.3560000000000001</v>
      </c>
      <c r="J148" s="179">
        <f>_xlfn.IFNA(IF($C148 &gt; "2023-24", INDEX(PR24_after_overrides!$D$3:$AU$128, MATCH('Stata dataset (nominal)'!$A148, PR24_after_overrides!$A$3:$A$128, 0), MATCH('Stata dataset (nominal)'!J$1, PR24_after_overrides!$D$2:$AU$2, 0)), INDEX('Cyclical_after overrides'!$A$1:$BD$245,MATCH('Stata dataset (nominal)'!$A148,'Cyclical_after overrides'!$A$1:$A$245,0),MATCH('Stata dataset (nominal)'!J$1,'Cyclical_after overrides'!$A$1:$BD$1,0))), "")</f>
        <v>0.39700000000000002</v>
      </c>
      <c r="K148" s="179" t="str">
        <f>_xlfn.IFNA(IF($C148 &gt; "2023-24", INDEX(PR24_after_overrides!$D$3:$AU$128, MATCH('Stata dataset (nominal)'!$A148, PR24_after_overrides!$A$3:$A$128, 0), MATCH('Stata dataset (nominal)'!K$1, PR24_after_overrides!$D$2:$AU$2, 0)), INDEX('Cyclical_after overrides'!$A$1:$BD$245,MATCH('Stata dataset (nominal)'!$A148,'Cyclical_after overrides'!$A$1:$A$245,0),MATCH('Stata dataset (nominal)'!K$1,'Cyclical_after overrides'!$A$1:$BD$1,0))), "")</f>
        <v/>
      </c>
      <c r="L148" s="179">
        <f>_xlfn.IFNA(IF($C148 &gt; "2023-24", INDEX(PR24_after_overrides!$D$3:$AU$128, MATCH('Stata dataset (nominal)'!$A148, PR24_after_overrides!$A$3:$A$128, 0), MATCH('Stata dataset (nominal)'!L$1, PR24_after_overrides!$D$2:$AU$2, 0)), INDEX('Cyclical_after overrides'!$A$1:$BD$245,MATCH('Stata dataset (nominal)'!$A148,'Cyclical_after overrides'!$A$1:$A$245,0),MATCH('Stata dataset (nominal)'!L$1,'Cyclical_after overrides'!$A$1:$BD$1,0))), "")</f>
        <v>0</v>
      </c>
      <c r="M148" s="179" t="str">
        <f>_xlfn.IFNA(IF($C148 &gt; "2023-24", INDEX(PR24_after_overrides!$D$3:$AU$128, MATCH('Stata dataset (nominal)'!$A148, PR24_after_overrides!$A$3:$A$128, 0), MATCH('Stata dataset (nominal)'!M$1, PR24_after_overrides!$D$2:$AU$2, 0)), INDEX('Cyclical_after overrides'!$A$1:$BD$245,MATCH('Stata dataset (nominal)'!$A148,'Cyclical_after overrides'!$A$1:$A$245,0),MATCH('Stata dataset (nominal)'!M$1,'Cyclical_after overrides'!$A$1:$BD$1,0))), "")</f>
        <v/>
      </c>
      <c r="N148" s="179" t="str">
        <f>_xlfn.IFNA(IF($C148 &gt; "2023-24", INDEX(PR24_after_overrides!$D$3:$AU$128, MATCH('Stata dataset (nominal)'!$A148, PR24_after_overrides!$A$3:$A$128, 0), MATCH('Stata dataset (nominal)'!N$1, PR24_after_overrides!$D$2:$AU$2, 0)), INDEX('Cyclical_after overrides'!$A$1:$BD$245,MATCH('Stata dataset (nominal)'!$A148,'Cyclical_after overrides'!$A$1:$A$245,0),MATCH('Stata dataset (nominal)'!N$1,'Cyclical_after overrides'!$A$1:$BD$1,0))), "")</f>
        <v/>
      </c>
      <c r="O148" s="179">
        <f>_xlfn.IFNA(IF($C148 &gt; "2023-24", INDEX(PR24_after_overrides!$D$3:$AU$128, MATCH('Stata dataset (nominal)'!$A148, PR24_after_overrides!$A$3:$A$128, 0), MATCH('Stata dataset (nominal)'!O$1, PR24_after_overrides!$D$2:$AU$2, 0)), INDEX('Cyclical_after overrides'!$A$1:$BD$245,MATCH('Stata dataset (nominal)'!$A148,'Cyclical_after overrides'!$A$1:$A$245,0),MATCH('Stata dataset (nominal)'!O$1,'Cyclical_after overrides'!$A$1:$BD$1,0))), "")</f>
        <v>25.817</v>
      </c>
      <c r="P148" s="179">
        <f>_xlfn.IFNA(IF($C148 &gt; "2023-24", INDEX(PR24_after_overrides!$D$3:$AU$128, MATCH('Stata dataset (nominal)'!$A148, PR24_after_overrides!$A$3:$A$128, 0), MATCH('Stata dataset (nominal)'!P$1, PR24_after_overrides!$D$2:$AU$2, 0)), INDEX('Cyclical_after overrides'!$A$1:$BD$245,MATCH('Stata dataset (nominal)'!$A148,'Cyclical_after overrides'!$A$1:$A$245,0),MATCH('Stata dataset (nominal)'!P$1,'Cyclical_after overrides'!$A$1:$BD$1,0))), "")</f>
        <v>664.06400000000008</v>
      </c>
      <c r="Q148" s="179">
        <f>_xlfn.IFNA(IF($C148 &gt; "2023-24", INDEX(PR24_after_overrides!$D$3:$AU$128, MATCH('Stata dataset (nominal)'!$A148, PR24_after_overrides!$A$3:$A$128, 0), MATCH('Stata dataset (nominal)'!Q$1, PR24_after_overrides!$D$2:$AU$2, 0)), INDEX('Cyclical_after overrides'!$A$1:$BD$245,MATCH('Stata dataset (nominal)'!$A148,'Cyclical_after overrides'!$A$1:$A$245,0),MATCH('Stata dataset (nominal)'!Q$1,'Cyclical_after overrides'!$A$1:$BD$1,0))), "")</f>
        <v>1701.4949999999999</v>
      </c>
      <c r="R148" s="179">
        <f>_xlfn.IFNA(IF($C148 &gt; "2023-24", INDEX(PR24_after_overrides!$D$3:$AU$128, MATCH('Stata dataset (nominal)'!$A148, PR24_after_overrides!$A$3:$A$128, 0), MATCH('Stata dataset (nominal)'!R$1, PR24_after_overrides!$D$2:$AU$2, 0)), INDEX('Cyclical_after overrides'!$A$1:$BD$245,MATCH('Stata dataset (nominal)'!$A148,'Cyclical_after overrides'!$A$1:$A$245,0),MATCH('Stata dataset (nominal)'!R$1,'Cyclical_after overrides'!$A$1:$BD$1,0))), "")</f>
        <v>24.620999999999999</v>
      </c>
      <c r="S148" s="179">
        <f>_xlfn.IFNA(IF($C148 &gt; "2023-24", INDEX(PR24_after_overrides!$D$3:$AU$128, MATCH('Stata dataset (nominal)'!$A148, PR24_after_overrides!$A$3:$A$128, 0), MATCH('Stata dataset (nominal)'!S$1, PR24_after_overrides!$D$2:$AU$2, 0)), INDEX('Cyclical_after overrides'!$A$1:$BD$245,MATCH('Stata dataset (nominal)'!$A148,'Cyclical_after overrides'!$A$1:$A$245,0),MATCH('Stata dataset (nominal)'!S$1,'Cyclical_after overrides'!$A$1:$BD$1,0))), "")</f>
        <v>1372.2845</v>
      </c>
      <c r="T148" s="179">
        <f>_xlfn.IFNA(IF($C148 &gt; "2023-24", INDEX(PR24_after_overrides!$D$3:$AU$128, MATCH('Stata dataset (nominal)'!$A148, PR24_after_overrides!$A$3:$A$128, 0), MATCH('Stata dataset (nominal)'!T$1, PR24_after_overrides!$D$2:$AU$2, 0)), INDEX('Cyclical_after overrides'!$A$1:$BD$245,MATCH('Stata dataset (nominal)'!$A148,'Cyclical_after overrides'!$A$1:$A$245,0),MATCH('Stata dataset (nominal)'!T$1,'Cyclical_after overrides'!$A$1:$BD$1,0))), "")</f>
        <v>1922.8420000000001</v>
      </c>
      <c r="U148" s="179">
        <f>_xlfn.IFNA(IF($C148 &gt; "2023-24", INDEX(PR24_after_overrides!$D$3:$AU$128, MATCH('Stata dataset (nominal)'!$A148, PR24_after_overrides!$A$3:$A$128, 0), MATCH('Stata dataset (nominal)'!U$1, PR24_after_overrides!$D$2:$AU$2, 0)), INDEX('Cyclical_after overrides'!$A$1:$BD$245,MATCH('Stata dataset (nominal)'!$A148,'Cyclical_after overrides'!$A$1:$A$245,0),MATCH('Stata dataset (nominal)'!U$1,'Cyclical_after overrides'!$A$1:$BD$1,0))), "")</f>
        <v>25.619705365550793</v>
      </c>
      <c r="V148" s="179">
        <f>_xlfn.IFNA(IF($C148 &gt; "2023-24", INDEX(PR24_after_overrides!$D$3:$AU$128, MATCH('Stata dataset (nominal)'!$A148, PR24_after_overrides!$A$3:$A$128, 0), MATCH('Stata dataset (nominal)'!V$1, PR24_after_overrides!$D$2:$AU$2, 0)), INDEX('Cyclical_after overrides'!$A$1:$BD$245,MATCH('Stata dataset (nominal)'!$A148,'Cyclical_after overrides'!$A$1:$A$245,0),MATCH('Stata dataset (nominal)'!V$1,'Cyclical_after overrides'!$A$1:$BD$1,0))), "")</f>
        <v>136.34434724982836</v>
      </c>
      <c r="W148" s="179">
        <f>_xlfn.IFNA(IF($C148 &gt; "2023-24", INDEX(PR24_after_overrides!$D$3:$AU$128, MATCH('Stata dataset (nominal)'!$A148, PR24_after_overrides!$A$3:$A$128, 0), MATCH('Stata dataset (nominal)'!W$1, PR24_after_overrides!$D$2:$AU$2, 0)), INDEX('Cyclical_after overrides'!$A$1:$BD$245,MATCH('Stata dataset (nominal)'!$A148,'Cyclical_after overrides'!$A$1:$A$245,0),MATCH('Stata dataset (nominal)'!W$1,'Cyclical_after overrides'!$A$1:$BD$1,0))), "")</f>
        <v>2.1932441760734638</v>
      </c>
      <c r="X148" s="179">
        <f>_xlfn.IFNA(IF($C148 &gt; "2023-24", INDEX(PR24_after_overrides!$D$3:$AU$128, MATCH('Stata dataset (nominal)'!$A148, PR24_after_overrides!$A$3:$A$128, 0), MATCH('Stata dataset (nominal)'!X$1, PR24_after_overrides!$D$2:$AU$2, 0)), INDEX('Cyclical_after overrides'!$A$1:$BD$245,MATCH('Stata dataset (nominal)'!$A148,'Cyclical_after overrides'!$A$1:$A$245,0),MATCH('Stata dataset (nominal)'!X$1,'Cyclical_after overrides'!$A$1:$BD$1,0))), "")</f>
        <v>17.355320145649053</v>
      </c>
      <c r="Y148" s="179">
        <f>_xlfn.IFNA(IF($C148 &gt; "2023-24", INDEX(PR24_after_overrides!$D$3:$AU$128, MATCH('Stata dataset (nominal)'!$A148, PR24_after_overrides!$A$3:$A$128, 0), MATCH('Stata dataset (nominal)'!Y$1, PR24_after_overrides!$D$2:$AU$2, 0)), INDEX('Cyclical_after overrides'!$A$1:$BD$245,MATCH('Stata dataset (nominal)'!$A148,'Cyclical_after overrides'!$A$1:$A$245,0),MATCH('Stata dataset (nominal)'!Y$1,'Cyclical_after overrides'!$A$1:$BD$1,0))), "")</f>
        <v>11.805542930194168</v>
      </c>
      <c r="Z148" s="179">
        <f>_xlfn.IFNA(IF($C148 &gt; "2023-24", INDEX(PR24_after_overrides!$D$3:$AU$128, MATCH('Stata dataset (nominal)'!$A148, PR24_after_overrides!$A$3:$A$128, 0), MATCH('Stata dataset (nominal)'!Z$1, PR24_after_overrides!$D$2:$AU$2, 0)), INDEX('Cyclical_after overrides'!$A$1:$BD$245,MATCH('Stata dataset (nominal)'!$A148,'Cyclical_after overrides'!$A$1:$A$245,0),MATCH('Stata dataset (nominal)'!Z$1,'Cyclical_after overrides'!$A$1:$BD$1,0))), "")</f>
        <v>11.805542930194168</v>
      </c>
      <c r="AA148" s="179">
        <f>_xlfn.IFNA(IF($C148 &gt; "2023-24", INDEX(PR24_after_overrides!$D$3:$AU$128, MATCH('Stata dataset (nominal)'!$A148, PR24_after_overrides!$A$3:$A$128, 0), MATCH('Stata dataset (nominal)'!AA$1, PR24_after_overrides!$D$2:$AU$2, 0)), INDEX('Cyclical_after overrides'!$A$1:$BD$245,MATCH('Stata dataset (nominal)'!$A148,'Cyclical_after overrides'!$A$1:$A$245,0),MATCH('Stata dataset (nominal)'!AA$1,'Cyclical_after overrides'!$A$1:$BD$1,0))), "")</f>
        <v>1800.912</v>
      </c>
      <c r="AB148" s="179">
        <f>INDEX(Depreciation!$U$5:$U$318, MATCH('Stata dataset (nominal)'!$A148, Depreciation!$A$5:$A$318, 0))</f>
        <v>23.471999999999998</v>
      </c>
      <c r="AC148" s="180">
        <f t="shared" si="4"/>
        <v>11.530650306363636</v>
      </c>
      <c r="AD148" s="72">
        <f>INDEX(Recharges!$V$5:$V$318, MATCH('Stata dataset (nominal)'!$A148, Recharges!$A$5:$A$318, 0))</f>
        <v>4.508</v>
      </c>
    </row>
    <row r="149" spans="1:30" x14ac:dyDescent="0.4">
      <c r="A149" s="160" t="str">
        <f t="shared" si="3"/>
        <v>TMS24</v>
      </c>
      <c r="B149" s="160" t="s">
        <v>349</v>
      </c>
      <c r="C149" s="160" t="s">
        <v>263</v>
      </c>
      <c r="D149" s="179">
        <f>_xlfn.IFNA(IF($C149 &gt; "2023-24", INDEX(PR24_after_overrides!$D$3:$AU$128, MATCH('Stata dataset (nominal)'!$A149, PR24_after_overrides!$A$3:$A$128, 0), MATCH('Stata dataset (nominal)'!D$1, PR24_after_overrides!$D$2:$AU$2, 0)), INDEX('Cyclical_after overrides'!$A$1:$BD$245,MATCH('Stata dataset (nominal)'!$A149,'Cyclical_after overrides'!$A$1:$A$245,0),MATCH('Stata dataset (nominal)'!D$1,'Cyclical_after overrides'!$A$1:$BD$1,0))), "")</f>
        <v>0.94744609856262829</v>
      </c>
      <c r="E149" s="179">
        <f>_xlfn.IFNA(IF($C149 &gt; "2023-24", INDEX(PR24_after_overrides!$D$3:$AU$128, MATCH('Stata dataset (nominal)'!$A149, PR24_after_overrides!$A$3:$A$128, 0), MATCH('Stata dataset (nominal)'!E$1, PR24_after_overrides!$D$2:$AU$2, 0)), INDEX('Cyclical_after overrides'!$A$1:$BD$245,MATCH('Stata dataset (nominal)'!$A149,'Cyclical_after overrides'!$A$1:$A$245,0),MATCH('Stata dataset (nominal)'!E$1,'Cyclical_after overrides'!$A$1:$BD$1,0))), "")</f>
        <v>63.814</v>
      </c>
      <c r="F149" s="179">
        <f>_xlfn.IFNA(IF($C149 &gt; "2023-24", INDEX(PR24_after_overrides!$D$3:$AU$128, MATCH('Stata dataset (nominal)'!$A149, PR24_after_overrides!$A$3:$A$128, 0), MATCH('Stata dataset (nominal)'!F$1, PR24_after_overrides!$D$2:$AU$2, 0)), INDEX('Cyclical_after overrides'!$A$1:$BD$245,MATCH('Stata dataset (nominal)'!$A149,'Cyclical_after overrides'!$A$1:$A$245,0),MATCH('Stata dataset (nominal)'!F$1,'Cyclical_after overrides'!$A$1:$BD$1,0))), "")</f>
        <v>22.382000000000001</v>
      </c>
      <c r="G149" s="179">
        <f>_xlfn.IFNA(IF($C149 &gt; "2023-24", INDEX(PR24_after_overrides!$D$3:$AU$128, MATCH('Stata dataset (nominal)'!$A149, PR24_after_overrides!$A$3:$A$128, 0), MATCH('Stata dataset (nominal)'!G$1, PR24_after_overrides!$D$2:$AU$2, 0)), INDEX('Cyclical_after overrides'!$A$1:$BD$245,MATCH('Stata dataset (nominal)'!$A149,'Cyclical_after overrides'!$A$1:$A$245,0),MATCH('Stata dataset (nominal)'!G$1,'Cyclical_after overrides'!$A$1:$BD$1,0))), "")</f>
        <v>87.012</v>
      </c>
      <c r="H149" s="179">
        <f>_xlfn.IFNA(IF($C149 &gt; "2023-24", INDEX(PR24_after_overrides!$D$3:$AU$128, MATCH('Stata dataset (nominal)'!$A149, PR24_after_overrides!$A$3:$A$128, 0), MATCH('Stata dataset (nominal)'!H$1, PR24_after_overrides!$D$2:$AU$2, 0)), INDEX('Cyclical_after overrides'!$A$1:$BD$245,MATCH('Stata dataset (nominal)'!$A149,'Cyclical_after overrides'!$A$1:$A$245,0),MATCH('Stata dataset (nominal)'!H$1,'Cyclical_after overrides'!$A$1:$BD$1,0))), "")</f>
        <v>9.3439999999999994</v>
      </c>
      <c r="I149" s="179">
        <f>_xlfn.IFNA(IF($C149 &gt; "2023-24", INDEX(PR24_after_overrides!$D$3:$AU$128, MATCH('Stata dataset (nominal)'!$A149, PR24_after_overrides!$A$3:$A$128, 0), MATCH('Stata dataset (nominal)'!I$1, PR24_after_overrides!$D$2:$AU$2, 0)), INDEX('Cyclical_after overrides'!$A$1:$BD$245,MATCH('Stata dataset (nominal)'!$A149,'Cyclical_after overrides'!$A$1:$A$245,0),MATCH('Stata dataset (nominal)'!I$1,'Cyclical_after overrides'!$A$1:$BD$1,0))), "")</f>
        <v>0.41199999999999998</v>
      </c>
      <c r="J149" s="179">
        <f>_xlfn.IFNA(IF($C149 &gt; "2023-24", INDEX(PR24_after_overrides!$D$3:$AU$128, MATCH('Stata dataset (nominal)'!$A149, PR24_after_overrides!$A$3:$A$128, 0), MATCH('Stata dataset (nominal)'!J$1, PR24_after_overrides!$D$2:$AU$2, 0)), INDEX('Cyclical_after overrides'!$A$1:$BD$245,MATCH('Stata dataset (nominal)'!$A149,'Cyclical_after overrides'!$A$1:$A$245,0),MATCH('Stata dataset (nominal)'!J$1,'Cyclical_after overrides'!$A$1:$BD$1,0))), "")</f>
        <v>0.38400000000000001</v>
      </c>
      <c r="K149" s="179" t="str">
        <f>_xlfn.IFNA(IF($C149 &gt; "2023-24", INDEX(PR24_after_overrides!$D$3:$AU$128, MATCH('Stata dataset (nominal)'!$A149, PR24_after_overrides!$A$3:$A$128, 0), MATCH('Stata dataset (nominal)'!K$1, PR24_after_overrides!$D$2:$AU$2, 0)), INDEX('Cyclical_after overrides'!$A$1:$BD$245,MATCH('Stata dataset (nominal)'!$A149,'Cyclical_after overrides'!$A$1:$A$245,0),MATCH('Stata dataset (nominal)'!K$1,'Cyclical_after overrides'!$A$1:$BD$1,0))), "")</f>
        <v/>
      </c>
      <c r="L149" s="179">
        <f>_xlfn.IFNA(IF($C149 &gt; "2023-24", INDEX(PR24_after_overrides!$D$3:$AU$128, MATCH('Stata dataset (nominal)'!$A149, PR24_after_overrides!$A$3:$A$128, 0), MATCH('Stata dataset (nominal)'!L$1, PR24_after_overrides!$D$2:$AU$2, 0)), INDEX('Cyclical_after overrides'!$A$1:$BD$245,MATCH('Stata dataset (nominal)'!$A149,'Cyclical_after overrides'!$A$1:$A$245,0),MATCH('Stata dataset (nominal)'!L$1,'Cyclical_after overrides'!$A$1:$BD$1,0))), "")</f>
        <v>0</v>
      </c>
      <c r="M149" s="179" t="str">
        <f>_xlfn.IFNA(IF($C149 &gt; "2023-24", INDEX(PR24_after_overrides!$D$3:$AU$128, MATCH('Stata dataset (nominal)'!$A149, PR24_after_overrides!$A$3:$A$128, 0), MATCH('Stata dataset (nominal)'!M$1, PR24_after_overrides!$D$2:$AU$2, 0)), INDEX('Cyclical_after overrides'!$A$1:$BD$245,MATCH('Stata dataset (nominal)'!$A149,'Cyclical_after overrides'!$A$1:$A$245,0),MATCH('Stata dataset (nominal)'!M$1,'Cyclical_after overrides'!$A$1:$BD$1,0))), "")</f>
        <v/>
      </c>
      <c r="N149" s="179" t="str">
        <f>_xlfn.IFNA(IF($C149 &gt; "2023-24", INDEX(PR24_after_overrides!$D$3:$AU$128, MATCH('Stata dataset (nominal)'!$A149, PR24_after_overrides!$A$3:$A$128, 0), MATCH('Stata dataset (nominal)'!N$1, PR24_after_overrides!$D$2:$AU$2, 0)), INDEX('Cyclical_after overrides'!$A$1:$BD$245,MATCH('Stata dataset (nominal)'!$A149,'Cyclical_after overrides'!$A$1:$A$245,0),MATCH('Stata dataset (nominal)'!N$1,'Cyclical_after overrides'!$A$1:$BD$1,0))), "")</f>
        <v/>
      </c>
      <c r="O149" s="179">
        <f>_xlfn.IFNA(IF($C149 &gt; "2023-24", INDEX(PR24_after_overrides!$D$3:$AU$128, MATCH('Stata dataset (nominal)'!$A149, PR24_after_overrides!$A$3:$A$128, 0), MATCH('Stata dataset (nominal)'!O$1, PR24_after_overrides!$D$2:$AU$2, 0)), INDEX('Cyclical_after overrides'!$A$1:$BD$245,MATCH('Stata dataset (nominal)'!$A149,'Cyclical_after overrides'!$A$1:$A$245,0),MATCH('Stata dataset (nominal)'!O$1,'Cyclical_after overrides'!$A$1:$BD$1,0))), "")</f>
        <v>25.212</v>
      </c>
      <c r="P149" s="179">
        <f>_xlfn.IFNA(IF($C149 &gt; "2023-24", INDEX(PR24_after_overrides!$D$3:$AU$128, MATCH('Stata dataset (nominal)'!$A149, PR24_after_overrides!$A$3:$A$128, 0), MATCH('Stata dataset (nominal)'!P$1, PR24_after_overrides!$D$2:$AU$2, 0)), INDEX('Cyclical_after overrides'!$A$1:$BD$245,MATCH('Stata dataset (nominal)'!$A149,'Cyclical_after overrides'!$A$1:$A$245,0),MATCH('Stata dataset (nominal)'!P$1,'Cyclical_after overrides'!$A$1:$BD$1,0))), "")</f>
        <v>625.45399999999995</v>
      </c>
      <c r="Q149" s="179">
        <f>_xlfn.IFNA(IF($C149 &gt; "2023-24", INDEX(PR24_after_overrides!$D$3:$AU$128, MATCH('Stata dataset (nominal)'!$A149, PR24_after_overrides!$A$3:$A$128, 0), MATCH('Stata dataset (nominal)'!Q$1, PR24_after_overrides!$D$2:$AU$2, 0)), INDEX('Cyclical_after overrides'!$A$1:$BD$245,MATCH('Stata dataset (nominal)'!$A149,'Cyclical_after overrides'!$A$1:$A$245,0),MATCH('Stata dataset (nominal)'!Q$1,'Cyclical_after overrides'!$A$1:$BD$1,0))), "")</f>
        <v>1601.316</v>
      </c>
      <c r="R149" s="179">
        <f>_xlfn.IFNA(IF($C149 &gt; "2023-24", INDEX(PR24_after_overrides!$D$3:$AU$128, MATCH('Stata dataset (nominal)'!$A149, PR24_after_overrides!$A$3:$A$128, 0), MATCH('Stata dataset (nominal)'!R$1, PR24_after_overrides!$D$2:$AU$2, 0)), INDEX('Cyclical_after overrides'!$A$1:$BD$245,MATCH('Stata dataset (nominal)'!$A149,'Cyclical_after overrides'!$A$1:$A$245,0),MATCH('Stata dataset (nominal)'!R$1,'Cyclical_after overrides'!$A$1:$BD$1,0))), "")</f>
        <v>25.273</v>
      </c>
      <c r="S149" s="179">
        <f>_xlfn.IFNA(IF($C149 &gt; "2023-24", INDEX(PR24_after_overrides!$D$3:$AU$128, MATCH('Stata dataset (nominal)'!$A149, PR24_after_overrides!$A$3:$A$128, 0), MATCH('Stata dataset (nominal)'!S$1, PR24_after_overrides!$D$2:$AU$2, 0)), INDEX('Cyclical_after overrides'!$A$1:$BD$245,MATCH('Stata dataset (nominal)'!$A149,'Cyclical_after overrides'!$A$1:$A$245,0),MATCH('Stata dataset (nominal)'!S$1,'Cyclical_after overrides'!$A$1:$BD$1,0))), "")</f>
        <v>1429.2460000000001</v>
      </c>
      <c r="T149" s="179">
        <f>_xlfn.IFNA(IF($C149 &gt; "2023-24", INDEX(PR24_after_overrides!$D$3:$AU$128, MATCH('Stata dataset (nominal)'!$A149, PR24_after_overrides!$A$3:$A$128, 0), MATCH('Stata dataset (nominal)'!T$1, PR24_after_overrides!$D$2:$AU$2, 0)), INDEX('Cyclical_after overrides'!$A$1:$BD$245,MATCH('Stata dataset (nominal)'!$A149,'Cyclical_after overrides'!$A$1:$A$245,0),MATCH('Stata dataset (nominal)'!T$1,'Cyclical_after overrides'!$A$1:$BD$1,0))), "")</f>
        <v>2062.4870000000001</v>
      </c>
      <c r="U149" s="179">
        <f>_xlfn.IFNA(IF($C149 &gt; "2023-24", INDEX(PR24_after_overrides!$D$3:$AU$128, MATCH('Stata dataset (nominal)'!$A149, PR24_after_overrides!$A$3:$A$128, 0), MATCH('Stata dataset (nominal)'!U$1, PR24_after_overrides!$D$2:$AU$2, 0)), INDEX('Cyclical_after overrides'!$A$1:$BD$245,MATCH('Stata dataset (nominal)'!$A149,'Cyclical_after overrides'!$A$1:$A$245,0),MATCH('Stata dataset (nominal)'!U$1,'Cyclical_after overrides'!$A$1:$BD$1,0))), "")</f>
        <v>25.44186029480754</v>
      </c>
      <c r="V149" s="179">
        <f>_xlfn.IFNA(IF($C149 &gt; "2023-24", INDEX(PR24_after_overrides!$D$3:$AU$128, MATCH('Stata dataset (nominal)'!$A149, PR24_after_overrides!$A$3:$A$128, 0), MATCH('Stata dataset (nominal)'!V$1, PR24_after_overrides!$D$2:$AU$2, 0)), INDEX('Cyclical_after overrides'!$A$1:$BD$245,MATCH('Stata dataset (nominal)'!$A149,'Cyclical_after overrides'!$A$1:$A$245,0),MATCH('Stata dataset (nominal)'!V$1,'Cyclical_after overrides'!$A$1:$BD$1,0))), "")</f>
        <v>136.41417397405115</v>
      </c>
      <c r="W149" s="179">
        <f>_xlfn.IFNA(IF($C149 &gt; "2023-24", INDEX(PR24_after_overrides!$D$3:$AU$128, MATCH('Stata dataset (nominal)'!$A149, PR24_after_overrides!$A$3:$A$128, 0), MATCH('Stata dataset (nominal)'!W$1, PR24_after_overrides!$D$2:$AU$2, 0)), INDEX('Cyclical_after overrides'!$A$1:$BD$245,MATCH('Stata dataset (nominal)'!$A149,'Cyclical_after overrides'!$A$1:$A$245,0),MATCH('Stata dataset (nominal)'!W$1,'Cyclical_after overrides'!$A$1:$BD$1,0))), "")</f>
        <v>2.2174075024629678</v>
      </c>
      <c r="X149" s="179">
        <f>_xlfn.IFNA(IF($C149 &gt; "2023-24", INDEX(PR24_after_overrides!$D$3:$AU$128, MATCH('Stata dataset (nominal)'!$A149, PR24_after_overrides!$A$3:$A$128, 0), MATCH('Stata dataset (nominal)'!X$1, PR24_after_overrides!$D$2:$AU$2, 0)), INDEX('Cyclical_after overrides'!$A$1:$BD$245,MATCH('Stata dataset (nominal)'!$A149,'Cyclical_after overrides'!$A$1:$A$245,0),MATCH('Stata dataset (nominal)'!X$1,'Cyclical_after overrides'!$A$1:$BD$1,0))), "")</f>
        <v>17.355320145649053</v>
      </c>
      <c r="Y149" s="179">
        <f>_xlfn.IFNA(IF($C149 &gt; "2023-24", INDEX(PR24_after_overrides!$D$3:$AU$128, MATCH('Stata dataset (nominal)'!$A149, PR24_after_overrides!$A$3:$A$128, 0), MATCH('Stata dataset (nominal)'!Y$1, PR24_after_overrides!$D$2:$AU$2, 0)), INDEX('Cyclical_after overrides'!$A$1:$BD$245,MATCH('Stata dataset (nominal)'!$A149,'Cyclical_after overrides'!$A$1:$A$245,0),MATCH('Stata dataset (nominal)'!Y$1,'Cyclical_after overrides'!$A$1:$BD$1,0))), "")</f>
        <v>11.805542930194168</v>
      </c>
      <c r="Z149" s="179">
        <f>_xlfn.IFNA(IF($C149 &gt; "2023-24", INDEX(PR24_after_overrides!$D$3:$AU$128, MATCH('Stata dataset (nominal)'!$A149, PR24_after_overrides!$A$3:$A$128, 0), MATCH('Stata dataset (nominal)'!Z$1, PR24_after_overrides!$D$2:$AU$2, 0)), INDEX('Cyclical_after overrides'!$A$1:$BD$245,MATCH('Stata dataset (nominal)'!$A149,'Cyclical_after overrides'!$A$1:$A$245,0),MATCH('Stata dataset (nominal)'!Z$1,'Cyclical_after overrides'!$A$1:$BD$1,0))), "")</f>
        <v>11.805542930194168</v>
      </c>
      <c r="AA149" s="179">
        <f>_xlfn.IFNA(IF($C149 &gt; "2023-24", INDEX(PR24_after_overrides!$D$3:$AU$128, MATCH('Stata dataset (nominal)'!$A149, PR24_after_overrides!$A$3:$A$128, 0), MATCH('Stata dataset (nominal)'!AA$1, PR24_after_overrides!$D$2:$AU$2, 0)), INDEX('Cyclical_after overrides'!$A$1:$BD$245,MATCH('Stata dataset (nominal)'!$A149,'Cyclical_after overrides'!$A$1:$A$245,0),MATCH('Stata dataset (nominal)'!AA$1,'Cyclical_after overrides'!$A$1:$BD$1,0))), "")</f>
        <v>1963.605</v>
      </c>
      <c r="AB149" s="179">
        <f>INDEX(Depreciation!$U$5:$U$318, MATCH('Stata dataset (nominal)'!$A149, Depreciation!$A$5:$A$318, 0))</f>
        <v>24.887</v>
      </c>
      <c r="AC149" s="180">
        <f t="shared" si="4"/>
        <v>11.530650306363636</v>
      </c>
      <c r="AD149" s="72">
        <f>INDEX(Recharges!$V$5:$V$318, MATCH('Stata dataset (nominal)'!$A149, Recharges!$A$5:$A$318, 0))</f>
        <v>5.0449999999999999</v>
      </c>
    </row>
    <row r="150" spans="1:30" x14ac:dyDescent="0.4">
      <c r="A150" s="160" t="str">
        <f t="shared" si="3"/>
        <v>TMS25</v>
      </c>
      <c r="B150" s="160" t="s">
        <v>349</v>
      </c>
      <c r="C150" s="160" t="s">
        <v>516</v>
      </c>
      <c r="D150" s="179">
        <f>_xlfn.IFNA(IF($C150 &gt; "2023-24", INDEX(PR24_after_overrides!$D$3:$AU$128, MATCH('Stata dataset (nominal)'!$A150, PR24_after_overrides!$A$3:$A$128, 0), MATCH('Stata dataset (nominal)'!D$1, PR24_after_overrides!$D$2:$AU$2, 0)), INDEX('Cyclical_after overrides'!$A$1:$BD$245,MATCH('Stata dataset (nominal)'!$A150,'Cyclical_after overrides'!$A$1:$A$245,0),MATCH('Stata dataset (nominal)'!D$1,'Cyclical_after overrides'!$A$1:$BD$1,0))), "")</f>
        <v>0.93120932587923888</v>
      </c>
      <c r="E150" s="179">
        <f>_xlfn.IFNA(IF($C150 &gt; "2023-24", INDEX(PR24_after_overrides!$D$3:$AU$128, MATCH('Stata dataset (nominal)'!$A150, PR24_after_overrides!$A$3:$A$128, 0), MATCH('Stata dataset (nominal)'!E$1, PR24_after_overrides!$D$2:$AU$2, 0)), INDEX('Cyclical_after overrides'!$A$1:$BD$245,MATCH('Stata dataset (nominal)'!$A150,'Cyclical_after overrides'!$A$1:$A$245,0),MATCH('Stata dataset (nominal)'!E$1,'Cyclical_after overrides'!$A$1:$BD$1,0))), "")</f>
        <v>81.637224310030717</v>
      </c>
      <c r="F150" s="179">
        <f>_xlfn.IFNA(IF($C150 &gt; "2023-24", INDEX(PR24_after_overrides!$D$3:$AU$128, MATCH('Stata dataset (nominal)'!$A150, PR24_after_overrides!$A$3:$A$128, 0), MATCH('Stata dataset (nominal)'!F$1, PR24_after_overrides!$D$2:$AU$2, 0)), INDEX('Cyclical_after overrides'!$A$1:$BD$245,MATCH('Stata dataset (nominal)'!$A150,'Cyclical_after overrides'!$A$1:$A$245,0),MATCH('Stata dataset (nominal)'!F$1,'Cyclical_after overrides'!$A$1:$BD$1,0))), "")</f>
        <v>25.671552764387343</v>
      </c>
      <c r="G150" s="179">
        <f>_xlfn.IFNA(IF($C150 &gt; "2023-24", INDEX(PR24_after_overrides!$D$3:$AU$128, MATCH('Stata dataset (nominal)'!$A150, PR24_after_overrides!$A$3:$A$128, 0), MATCH('Stata dataset (nominal)'!G$1, PR24_after_overrides!$D$2:$AU$2, 0)), INDEX('Cyclical_after overrides'!$A$1:$BD$245,MATCH('Stata dataset (nominal)'!$A150,'Cyclical_after overrides'!$A$1:$A$245,0),MATCH('Stata dataset (nominal)'!G$1,'Cyclical_after overrides'!$A$1:$BD$1,0))), "")</f>
        <v>86.362811760488128</v>
      </c>
      <c r="H150" s="179">
        <f>_xlfn.IFNA(IF($C150 &gt; "2023-24", INDEX(PR24_after_overrides!$D$3:$AU$128, MATCH('Stata dataset (nominal)'!$A150, PR24_after_overrides!$A$3:$A$128, 0), MATCH('Stata dataset (nominal)'!H$1, PR24_after_overrides!$D$2:$AU$2, 0)), INDEX('Cyclical_after overrides'!$A$1:$BD$245,MATCH('Stata dataset (nominal)'!$A150,'Cyclical_after overrides'!$A$1:$A$245,0),MATCH('Stata dataset (nominal)'!H$1,'Cyclical_after overrides'!$A$1:$BD$1,0))), "")</f>
        <v>11.456963128050488</v>
      </c>
      <c r="I150" s="179">
        <f>_xlfn.IFNA(IF($C150 &gt; "2023-24", INDEX(PR24_after_overrides!$D$3:$AU$128, MATCH('Stata dataset (nominal)'!$A150, PR24_after_overrides!$A$3:$A$128, 0), MATCH('Stata dataset (nominal)'!I$1, PR24_after_overrides!$D$2:$AU$2, 0)), INDEX('Cyclical_after overrides'!$A$1:$BD$245,MATCH('Stata dataset (nominal)'!$A150,'Cyclical_after overrides'!$A$1:$A$245,0),MATCH('Stata dataset (nominal)'!I$1,'Cyclical_after overrides'!$A$1:$BD$1,0))), "")</f>
        <v>11.224866321600153</v>
      </c>
      <c r="J150" s="179">
        <f>_xlfn.IFNA(IF($C150 &gt; "2023-24", INDEX(PR24_after_overrides!$D$3:$AU$128, MATCH('Stata dataset (nominal)'!$A150, PR24_after_overrides!$A$3:$A$128, 0), MATCH('Stata dataset (nominal)'!J$1, PR24_after_overrides!$D$2:$AU$2, 0)), INDEX('Cyclical_after overrides'!$A$1:$BD$245,MATCH('Stata dataset (nominal)'!$A150,'Cyclical_after overrides'!$A$1:$A$245,0),MATCH('Stata dataset (nominal)'!J$1,'Cyclical_after overrides'!$A$1:$BD$1,0))), "")</f>
        <v>0.56700463078102037</v>
      </c>
      <c r="K150" s="179" t="str">
        <f>_xlfn.IFNA(IF($C150 &gt; "2023-24", INDEX(PR24_after_overrides!$D$3:$AU$128, MATCH('Stata dataset (nominal)'!$A150, PR24_after_overrides!$A$3:$A$128, 0), MATCH('Stata dataset (nominal)'!K$1, PR24_after_overrides!$D$2:$AU$2, 0)), INDEX('Cyclical_after overrides'!$A$1:$BD$245,MATCH('Stata dataset (nominal)'!$A150,'Cyclical_after overrides'!$A$1:$A$245,0),MATCH('Stata dataset (nominal)'!K$1,'Cyclical_after overrides'!$A$1:$BD$1,0))), "")</f>
        <v/>
      </c>
      <c r="L150" s="179">
        <f>_xlfn.IFNA(IF($C150 &gt; "2023-24", INDEX(PR24_after_overrides!$D$3:$AU$128, MATCH('Stata dataset (nominal)'!$A150, PR24_after_overrides!$A$3:$A$128, 0), MATCH('Stata dataset (nominal)'!L$1, PR24_after_overrides!$D$2:$AU$2, 0)), INDEX('Cyclical_after overrides'!$A$1:$BD$245,MATCH('Stata dataset (nominal)'!$A150,'Cyclical_after overrides'!$A$1:$A$245,0),MATCH('Stata dataset (nominal)'!L$1,'Cyclical_after overrides'!$A$1:$BD$1,0))), "")</f>
        <v>0</v>
      </c>
      <c r="M150" s="179">
        <f>_xlfn.IFNA(IF($C150 &gt; "2023-24", INDEX(PR24_after_overrides!$D$3:$AU$128, MATCH('Stata dataset (nominal)'!$A150, PR24_after_overrides!$A$3:$A$128, 0), MATCH('Stata dataset (nominal)'!M$1, PR24_after_overrides!$D$2:$AU$2, 0)), INDEX('Cyclical_after overrides'!$A$1:$BD$245,MATCH('Stata dataset (nominal)'!$A150,'Cyclical_after overrides'!$A$1:$A$245,0),MATCH('Stata dataset (nominal)'!M$1,'Cyclical_after overrides'!$A$1:$BD$1,0))), "")</f>
        <v>13.873724026182677</v>
      </c>
      <c r="N150" s="179">
        <f>_xlfn.IFNA(IF($C150 &gt; "2023-24", INDEX(PR24_after_overrides!$D$3:$AU$128, MATCH('Stata dataset (nominal)'!$A150, PR24_after_overrides!$A$3:$A$128, 0), MATCH('Stata dataset (nominal)'!N$1, PR24_after_overrides!$D$2:$AU$2, 0)), INDEX('Cyclical_after overrides'!$A$1:$BD$245,MATCH('Stata dataset (nominal)'!$A150,'Cyclical_after overrides'!$A$1:$A$245,0),MATCH('Stata dataset (nominal)'!N$1,'Cyclical_after overrides'!$A$1:$BD$1,0))), "")</f>
        <v>86.362811760488128</v>
      </c>
      <c r="O150" s="179">
        <f>_xlfn.IFNA(IF($C150 &gt; "2023-24", INDEX(PR24_after_overrides!$D$3:$AU$128, MATCH('Stata dataset (nominal)'!$A150, PR24_after_overrides!$A$3:$A$128, 0), MATCH('Stata dataset (nominal)'!O$1, PR24_after_overrides!$D$2:$AU$2, 0)), INDEX('Cyclical_after overrides'!$A$1:$BD$245,MATCH('Stata dataset (nominal)'!$A150,'Cyclical_after overrides'!$A$1:$A$245,0),MATCH('Stata dataset (nominal)'!O$1,'Cyclical_after overrides'!$A$1:$BD$1,0))), "")</f>
        <v>22.233499999999999</v>
      </c>
      <c r="P150" s="179">
        <f>_xlfn.IFNA(IF($C150 &gt; "2023-24", INDEX(PR24_after_overrides!$D$3:$AU$128, MATCH('Stata dataset (nominal)'!$A150, PR24_after_overrides!$A$3:$A$128, 0), MATCH('Stata dataset (nominal)'!P$1, PR24_after_overrides!$D$2:$AU$2, 0)), INDEX('Cyclical_after overrides'!$A$1:$BD$245,MATCH('Stata dataset (nominal)'!$A150,'Cyclical_after overrides'!$A$1:$A$245,0),MATCH('Stata dataset (nominal)'!P$1,'Cyclical_after overrides'!$A$1:$BD$1,0))), "")</f>
        <v>597.02049999999997</v>
      </c>
      <c r="Q150" s="179">
        <f>_xlfn.IFNA(IF($C150 &gt; "2023-24", INDEX(PR24_after_overrides!$D$3:$AU$128, MATCH('Stata dataset (nominal)'!$A150, PR24_after_overrides!$A$3:$A$128, 0), MATCH('Stata dataset (nominal)'!Q$1, PR24_after_overrides!$D$2:$AU$2, 0)), INDEX('Cyclical_after overrides'!$A$1:$BD$245,MATCH('Stata dataset (nominal)'!$A150,'Cyclical_after overrides'!$A$1:$A$245,0),MATCH('Stata dataset (nominal)'!Q$1,'Cyclical_after overrides'!$A$1:$BD$1,0))), "")</f>
        <v>1485.9335000000001</v>
      </c>
      <c r="R150" s="179">
        <f>_xlfn.IFNA(IF($C150 &gt; "2023-24", INDEX(PR24_after_overrides!$D$3:$AU$128, MATCH('Stata dataset (nominal)'!$A150, PR24_after_overrides!$A$3:$A$128, 0), MATCH('Stata dataset (nominal)'!R$1, PR24_after_overrides!$D$2:$AU$2, 0)), INDEX('Cyclical_after overrides'!$A$1:$BD$245,MATCH('Stata dataset (nominal)'!$A150,'Cyclical_after overrides'!$A$1:$A$245,0),MATCH('Stata dataset (nominal)'!R$1,'Cyclical_after overrides'!$A$1:$BD$1,0))), "")</f>
        <v>28.831499999999998</v>
      </c>
      <c r="S150" s="179">
        <f>_xlfn.IFNA(IF($C150 &gt; "2023-24", INDEX(PR24_after_overrides!$D$3:$AU$128, MATCH('Stata dataset (nominal)'!$A150, PR24_after_overrides!$A$3:$A$128, 0), MATCH('Stata dataset (nominal)'!S$1, PR24_after_overrides!$D$2:$AU$2, 0)), INDEX('Cyclical_after overrides'!$A$1:$BD$245,MATCH('Stata dataset (nominal)'!$A150,'Cyclical_after overrides'!$A$1:$A$245,0),MATCH('Stata dataset (nominal)'!S$1,'Cyclical_after overrides'!$A$1:$BD$1,0))), "")</f>
        <v>1482.5795000000001</v>
      </c>
      <c r="T150" s="179">
        <f>_xlfn.IFNA(IF($C150 &gt; "2023-24", INDEX(PR24_after_overrides!$D$3:$AU$128, MATCH('Stata dataset (nominal)'!$A150, PR24_after_overrides!$A$3:$A$128, 0), MATCH('Stata dataset (nominal)'!T$1, PR24_after_overrides!$D$2:$AU$2, 0)), INDEX('Cyclical_after overrides'!$A$1:$BD$245,MATCH('Stata dataset (nominal)'!$A150,'Cyclical_after overrides'!$A$1:$A$245,0),MATCH('Stata dataset (nominal)'!T$1,'Cyclical_after overrides'!$A$1:$BD$1,0))), "")</f>
        <v>2227.4245000000001</v>
      </c>
      <c r="U150" s="179" t="str">
        <f>_xlfn.IFNA(IF($C150 &gt; "2023-24", INDEX(PR24_after_overrides!$D$3:$AU$128, MATCH('Stata dataset (nominal)'!$A150, PR24_after_overrides!$A$3:$A$128, 0), MATCH('Stata dataset (nominal)'!U$1, PR24_after_overrides!$D$2:$AU$2, 0)), INDEX('Cyclical_after overrides'!$A$1:$BD$245,MATCH('Stata dataset (nominal)'!$A150,'Cyclical_after overrides'!$A$1:$A$245,0),MATCH('Stata dataset (nominal)'!U$1,'Cyclical_after overrides'!$A$1:$BD$1,0))), "")</f>
        <v/>
      </c>
      <c r="V150" s="179" t="str">
        <f>_xlfn.IFNA(IF($C150 &gt; "2023-24", INDEX(PR24_after_overrides!$D$3:$AU$128, MATCH('Stata dataset (nominal)'!$A150, PR24_after_overrides!$A$3:$A$128, 0), MATCH('Stata dataset (nominal)'!V$1, PR24_after_overrides!$D$2:$AU$2, 0)), INDEX('Cyclical_after overrides'!$A$1:$BD$245,MATCH('Stata dataset (nominal)'!$A150,'Cyclical_after overrides'!$A$1:$A$245,0),MATCH('Stata dataset (nominal)'!V$1,'Cyclical_after overrides'!$A$1:$BD$1,0))), "")</f>
        <v/>
      </c>
      <c r="W150" s="179" t="str">
        <f>_xlfn.IFNA(IF($C150 &gt; "2023-24", INDEX(PR24_after_overrides!$D$3:$AU$128, MATCH('Stata dataset (nominal)'!$A150, PR24_after_overrides!$A$3:$A$128, 0), MATCH('Stata dataset (nominal)'!W$1, PR24_after_overrides!$D$2:$AU$2, 0)), INDEX('Cyclical_after overrides'!$A$1:$BD$245,MATCH('Stata dataset (nominal)'!$A150,'Cyclical_after overrides'!$A$1:$A$245,0),MATCH('Stata dataset (nominal)'!W$1,'Cyclical_after overrides'!$A$1:$BD$1,0))), "")</f>
        <v/>
      </c>
      <c r="X150" s="179" t="str">
        <f>_xlfn.IFNA(IF($C150 &gt; "2023-24", INDEX(PR24_after_overrides!$D$3:$AU$128, MATCH('Stata dataset (nominal)'!$A150, PR24_after_overrides!$A$3:$A$128, 0), MATCH('Stata dataset (nominal)'!X$1, PR24_after_overrides!$D$2:$AU$2, 0)), INDEX('Cyclical_after overrides'!$A$1:$BD$245,MATCH('Stata dataset (nominal)'!$A150,'Cyclical_after overrides'!$A$1:$A$245,0),MATCH('Stata dataset (nominal)'!X$1,'Cyclical_after overrides'!$A$1:$BD$1,0))), "")</f>
        <v/>
      </c>
      <c r="Y150" s="179" t="str">
        <f>_xlfn.IFNA(IF($C150 &gt; "2023-24", INDEX(PR24_after_overrides!$D$3:$AU$128, MATCH('Stata dataset (nominal)'!$A150, PR24_after_overrides!$A$3:$A$128, 0), MATCH('Stata dataset (nominal)'!Y$1, PR24_after_overrides!$D$2:$AU$2, 0)), INDEX('Cyclical_after overrides'!$A$1:$BD$245,MATCH('Stata dataset (nominal)'!$A150,'Cyclical_after overrides'!$A$1:$A$245,0),MATCH('Stata dataset (nominal)'!Y$1,'Cyclical_after overrides'!$A$1:$BD$1,0))), "")</f>
        <v/>
      </c>
      <c r="Z150" s="179" t="str">
        <f>_xlfn.IFNA(IF($C150 &gt; "2023-24", INDEX(PR24_after_overrides!$D$3:$AU$128, MATCH('Stata dataset (nominal)'!$A150, PR24_after_overrides!$A$3:$A$128, 0), MATCH('Stata dataset (nominal)'!Z$1, PR24_after_overrides!$D$2:$AU$2, 0)), INDEX('Cyclical_after overrides'!$A$1:$BD$245,MATCH('Stata dataset (nominal)'!$A150,'Cyclical_after overrides'!$A$1:$A$245,0),MATCH('Stata dataset (nominal)'!Z$1,'Cyclical_after overrides'!$A$1:$BD$1,0))), "")</f>
        <v/>
      </c>
      <c r="AA150" s="179">
        <f>_xlfn.IFNA(IF($C150 &gt; "2023-24", INDEX(PR24_after_overrides!$D$3:$AU$128, MATCH('Stata dataset (nominal)'!$A150, PR24_after_overrides!$A$3:$A$128, 0), MATCH('Stata dataset (nominal)'!AA$1, PR24_after_overrides!$D$2:$AU$2, 0)), INDEX('Cyclical_after overrides'!$A$1:$BD$245,MATCH('Stata dataset (nominal)'!$A150,'Cyclical_after overrides'!$A$1:$A$245,0),MATCH('Stata dataset (nominal)'!AA$1,'Cyclical_after overrides'!$A$1:$BD$1,0))), "")</f>
        <v>2017.6039382177964</v>
      </c>
      <c r="AB150" s="179">
        <f>INDEX(Depreciation!$U$5:$U$318, MATCH('Stata dataset (nominal)'!$A150, Depreciation!$A$5:$A$318, 0))</f>
        <v>29.74914354635855</v>
      </c>
      <c r="AC150" s="180" t="str">
        <f t="shared" si="4"/>
        <v/>
      </c>
      <c r="AD150" s="72">
        <f>INDEX(Recharges!$V$5:$V$318, MATCH('Stata dataset (nominal)'!$A150, Recharges!$A$5:$A$318, 0))</f>
        <v>2.5986782750968063</v>
      </c>
    </row>
    <row r="151" spans="1:30" x14ac:dyDescent="0.4">
      <c r="A151" s="160" t="str">
        <f t="shared" si="3"/>
        <v>TMS26</v>
      </c>
      <c r="B151" s="160" t="s">
        <v>349</v>
      </c>
      <c r="C151" s="160" t="s">
        <v>518</v>
      </c>
      <c r="D151" s="179">
        <f>_xlfn.IFNA(IF($C151 &gt; "2023-24", INDEX(PR24_after_overrides!$D$3:$AU$128, MATCH('Stata dataset (nominal)'!$A151, PR24_after_overrides!$A$3:$A$128, 0), MATCH('Stata dataset (nominal)'!D$1, PR24_after_overrides!$D$2:$AU$2, 0)), INDEX('Cyclical_after overrides'!$A$1:$BD$245,MATCH('Stata dataset (nominal)'!$A151,'Cyclical_after overrides'!$A$1:$A$245,0),MATCH('Stata dataset (nominal)'!D$1,'Cyclical_after overrides'!$A$1:$BD$1,0))), "")</f>
        <v>0.92032013308434635</v>
      </c>
      <c r="E151" s="179">
        <f>_xlfn.IFNA(IF($C151 &gt; "2023-24", INDEX(PR24_after_overrides!$D$3:$AU$128, MATCH('Stata dataset (nominal)'!$A151, PR24_after_overrides!$A$3:$A$128, 0), MATCH('Stata dataset (nominal)'!E$1, PR24_after_overrides!$D$2:$AU$2, 0)), INDEX('Cyclical_after overrides'!$A$1:$BD$245,MATCH('Stata dataset (nominal)'!$A151,'Cyclical_after overrides'!$A$1:$A$245,0),MATCH('Stata dataset (nominal)'!E$1,'Cyclical_after overrides'!$A$1:$BD$1,0))), "")</f>
        <v>74.151436270011928</v>
      </c>
      <c r="F151" s="179">
        <f>_xlfn.IFNA(IF($C151 &gt; "2023-24", INDEX(PR24_after_overrides!$D$3:$AU$128, MATCH('Stata dataset (nominal)'!$A151, PR24_after_overrides!$A$3:$A$128, 0), MATCH('Stata dataset (nominal)'!F$1, PR24_after_overrides!$D$2:$AU$2, 0)), INDEX('Cyclical_after overrides'!$A$1:$BD$245,MATCH('Stata dataset (nominal)'!$A151,'Cyclical_after overrides'!$A$1:$A$245,0),MATCH('Stata dataset (nominal)'!F$1,'Cyclical_after overrides'!$A$1:$BD$1,0))), "")</f>
        <v>22.846610588362108</v>
      </c>
      <c r="G151" s="179">
        <f>_xlfn.IFNA(IF($C151 &gt; "2023-24", INDEX(PR24_after_overrides!$D$3:$AU$128, MATCH('Stata dataset (nominal)'!$A151, PR24_after_overrides!$A$3:$A$128, 0), MATCH('Stata dataset (nominal)'!G$1, PR24_after_overrides!$D$2:$AU$2, 0)), INDEX('Cyclical_after overrides'!$A$1:$BD$245,MATCH('Stata dataset (nominal)'!$A151,'Cyclical_after overrides'!$A$1:$A$245,0),MATCH('Stata dataset (nominal)'!G$1,'Cyclical_after overrides'!$A$1:$BD$1,0))), "")</f>
        <v>134.82427204414799</v>
      </c>
      <c r="H151" s="179">
        <f>_xlfn.IFNA(IF($C151 &gt; "2023-24", INDEX(PR24_after_overrides!$D$3:$AU$128, MATCH('Stata dataset (nominal)'!$A151, PR24_after_overrides!$A$3:$A$128, 0), MATCH('Stata dataset (nominal)'!H$1, PR24_after_overrides!$D$2:$AU$2, 0)), INDEX('Cyclical_after overrides'!$A$1:$BD$245,MATCH('Stata dataset (nominal)'!$A151,'Cyclical_after overrides'!$A$1:$A$245,0),MATCH('Stata dataset (nominal)'!H$1,'Cyclical_after overrides'!$A$1:$BD$1,0))), "")</f>
        <v>9.8712556248720276</v>
      </c>
      <c r="I151" s="179">
        <f>_xlfn.IFNA(IF($C151 &gt; "2023-24", INDEX(PR24_after_overrides!$D$3:$AU$128, MATCH('Stata dataset (nominal)'!$A151, PR24_after_overrides!$A$3:$A$128, 0), MATCH('Stata dataset (nominal)'!I$1, PR24_after_overrides!$D$2:$AU$2, 0)), INDEX('Cyclical_after overrides'!$A$1:$BD$245,MATCH('Stata dataset (nominal)'!$A151,'Cyclical_after overrides'!$A$1:$A$245,0),MATCH('Stata dataset (nominal)'!I$1,'Cyclical_after overrides'!$A$1:$BD$1,0))), "")</f>
        <v>5.3381901025342691</v>
      </c>
      <c r="J151" s="179">
        <f>_xlfn.IFNA(IF($C151 &gt; "2023-24", INDEX(PR24_after_overrides!$D$3:$AU$128, MATCH('Stata dataset (nominal)'!$A151, PR24_after_overrides!$A$3:$A$128, 0), MATCH('Stata dataset (nominal)'!J$1, PR24_after_overrides!$D$2:$AU$2, 0)), INDEX('Cyclical_after overrides'!$A$1:$BD$245,MATCH('Stata dataset (nominal)'!$A151,'Cyclical_after overrides'!$A$1:$A$245,0),MATCH('Stata dataset (nominal)'!J$1,'Cyclical_after overrides'!$A$1:$BD$1,0))), "")</f>
        <v>0.57628723852857444</v>
      </c>
      <c r="K151" s="179" t="str">
        <f>_xlfn.IFNA(IF($C151 &gt; "2023-24", INDEX(PR24_after_overrides!$D$3:$AU$128, MATCH('Stata dataset (nominal)'!$A151, PR24_after_overrides!$A$3:$A$128, 0), MATCH('Stata dataset (nominal)'!K$1, PR24_after_overrides!$D$2:$AU$2, 0)), INDEX('Cyclical_after overrides'!$A$1:$BD$245,MATCH('Stata dataset (nominal)'!$A151,'Cyclical_after overrides'!$A$1:$A$245,0),MATCH('Stata dataset (nominal)'!K$1,'Cyclical_after overrides'!$A$1:$BD$1,0))), "")</f>
        <v/>
      </c>
      <c r="L151" s="179">
        <f>_xlfn.IFNA(IF($C151 &gt; "2023-24", INDEX(PR24_after_overrides!$D$3:$AU$128, MATCH('Stata dataset (nominal)'!$A151, PR24_after_overrides!$A$3:$A$128, 0), MATCH('Stata dataset (nominal)'!L$1, PR24_after_overrides!$D$2:$AU$2, 0)), INDEX('Cyclical_after overrides'!$A$1:$BD$245,MATCH('Stata dataset (nominal)'!$A151,'Cyclical_after overrides'!$A$1:$A$245,0),MATCH('Stata dataset (nominal)'!L$1,'Cyclical_after overrides'!$A$1:$BD$1,0))), "")</f>
        <v>0</v>
      </c>
      <c r="M151" s="179">
        <f>_xlfn.IFNA(IF($C151 &gt; "2023-24", INDEX(PR24_after_overrides!$D$3:$AU$128, MATCH('Stata dataset (nominal)'!$A151, PR24_after_overrides!$A$3:$A$128, 0), MATCH('Stata dataset (nominal)'!M$1, PR24_after_overrides!$D$2:$AU$2, 0)), INDEX('Cyclical_after overrides'!$A$1:$BD$245,MATCH('Stata dataset (nominal)'!$A151,'Cyclical_after overrides'!$A$1:$A$245,0),MATCH('Stata dataset (nominal)'!M$1,'Cyclical_after overrides'!$A$1:$BD$1,0))), "")</f>
        <v>11.792559823938308</v>
      </c>
      <c r="N151" s="179">
        <f>_xlfn.IFNA(IF($C151 &gt; "2023-24", INDEX(PR24_after_overrides!$D$3:$AU$128, MATCH('Stata dataset (nominal)'!$A151, PR24_after_overrides!$A$3:$A$128, 0), MATCH('Stata dataset (nominal)'!N$1, PR24_after_overrides!$D$2:$AU$2, 0)), INDEX('Cyclical_after overrides'!$A$1:$BD$245,MATCH('Stata dataset (nominal)'!$A151,'Cyclical_after overrides'!$A$1:$A$245,0),MATCH('Stata dataset (nominal)'!N$1,'Cyclical_after overrides'!$A$1:$BD$1,0))), "")</f>
        <v>134.82427204414799</v>
      </c>
      <c r="O151" s="179">
        <f>_xlfn.IFNA(IF($C151 &gt; "2023-24", INDEX(PR24_after_overrides!$D$3:$AU$128, MATCH('Stata dataset (nominal)'!$A151, PR24_after_overrides!$A$3:$A$128, 0), MATCH('Stata dataset (nominal)'!O$1, PR24_after_overrides!$D$2:$AU$2, 0)), INDEX('Cyclical_after overrides'!$A$1:$BD$245,MATCH('Stata dataset (nominal)'!$A151,'Cyclical_after overrides'!$A$1:$A$245,0),MATCH('Stata dataset (nominal)'!O$1,'Cyclical_after overrides'!$A$1:$BD$1,0))), "")</f>
        <v>19.237500000000001</v>
      </c>
      <c r="P151" s="179">
        <f>_xlfn.IFNA(IF($C151 &gt; "2023-24", INDEX(PR24_after_overrides!$D$3:$AU$128, MATCH('Stata dataset (nominal)'!$A151, PR24_after_overrides!$A$3:$A$128, 0), MATCH('Stata dataset (nominal)'!P$1, PR24_after_overrides!$D$2:$AU$2, 0)), INDEX('Cyclical_after overrides'!$A$1:$BD$245,MATCH('Stata dataset (nominal)'!$A151,'Cyclical_after overrides'!$A$1:$A$245,0),MATCH('Stata dataset (nominal)'!P$1,'Cyclical_after overrides'!$A$1:$BD$1,0))), "")</f>
        <v>579.72400000000005</v>
      </c>
      <c r="Q151" s="179">
        <f>_xlfn.IFNA(IF($C151 &gt; "2023-24", INDEX(PR24_after_overrides!$D$3:$AU$128, MATCH('Stata dataset (nominal)'!$A151, PR24_after_overrides!$A$3:$A$128, 0), MATCH('Stata dataset (nominal)'!Q$1, PR24_after_overrides!$D$2:$AU$2, 0)), INDEX('Cyclical_after overrides'!$A$1:$BD$245,MATCH('Stata dataset (nominal)'!$A151,'Cyclical_after overrides'!$A$1:$A$245,0),MATCH('Stata dataset (nominal)'!Q$1,'Cyclical_after overrides'!$A$1:$BD$1,0))), "")</f>
        <v>1397.2805000000001</v>
      </c>
      <c r="R151" s="179">
        <f>_xlfn.IFNA(IF($C151 &gt; "2023-24", INDEX(PR24_after_overrides!$D$3:$AU$128, MATCH('Stata dataset (nominal)'!$A151, PR24_after_overrides!$A$3:$A$128, 0), MATCH('Stata dataset (nominal)'!R$1, PR24_after_overrides!$D$2:$AU$2, 0)), INDEX('Cyclical_after overrides'!$A$1:$BD$245,MATCH('Stata dataset (nominal)'!$A151,'Cyclical_after overrides'!$A$1:$A$245,0),MATCH('Stata dataset (nominal)'!R$1,'Cyclical_after overrides'!$A$1:$BD$1,0))), "")</f>
        <v>32.633000000000003</v>
      </c>
      <c r="S151" s="179">
        <f>_xlfn.IFNA(IF($C151 &gt; "2023-24", INDEX(PR24_after_overrides!$D$3:$AU$128, MATCH('Stata dataset (nominal)'!$A151, PR24_after_overrides!$A$3:$A$128, 0), MATCH('Stata dataset (nominal)'!S$1, PR24_after_overrides!$D$2:$AU$2, 0)), INDEX('Cyclical_after overrides'!$A$1:$BD$245,MATCH('Stata dataset (nominal)'!$A151,'Cyclical_after overrides'!$A$1:$A$245,0),MATCH('Stata dataset (nominal)'!S$1,'Cyclical_after overrides'!$A$1:$BD$1,0))), "")</f>
        <v>1528.961</v>
      </c>
      <c r="T151" s="179">
        <f>_xlfn.IFNA(IF($C151 &gt; "2023-24", INDEX(PR24_after_overrides!$D$3:$AU$128, MATCH('Stata dataset (nominal)'!$A151, PR24_after_overrides!$A$3:$A$128, 0), MATCH('Stata dataset (nominal)'!T$1, PR24_after_overrides!$D$2:$AU$2, 0)), INDEX('Cyclical_after overrides'!$A$1:$BD$245,MATCH('Stata dataset (nominal)'!$A151,'Cyclical_after overrides'!$A$1:$A$245,0),MATCH('Stata dataset (nominal)'!T$1,'Cyclical_after overrides'!$A$1:$BD$1,0))), "")</f>
        <v>2370.2420000000002</v>
      </c>
      <c r="U151" s="179" t="str">
        <f>_xlfn.IFNA(IF($C151 &gt; "2023-24", INDEX(PR24_after_overrides!$D$3:$AU$128, MATCH('Stata dataset (nominal)'!$A151, PR24_after_overrides!$A$3:$A$128, 0), MATCH('Stata dataset (nominal)'!U$1, PR24_after_overrides!$D$2:$AU$2, 0)), INDEX('Cyclical_after overrides'!$A$1:$BD$245,MATCH('Stata dataset (nominal)'!$A151,'Cyclical_after overrides'!$A$1:$A$245,0),MATCH('Stata dataset (nominal)'!U$1,'Cyclical_after overrides'!$A$1:$BD$1,0))), "")</f>
        <v/>
      </c>
      <c r="V151" s="179" t="str">
        <f>_xlfn.IFNA(IF($C151 &gt; "2023-24", INDEX(PR24_after_overrides!$D$3:$AU$128, MATCH('Stata dataset (nominal)'!$A151, PR24_after_overrides!$A$3:$A$128, 0), MATCH('Stata dataset (nominal)'!V$1, PR24_after_overrides!$D$2:$AU$2, 0)), INDEX('Cyclical_after overrides'!$A$1:$BD$245,MATCH('Stata dataset (nominal)'!$A151,'Cyclical_after overrides'!$A$1:$A$245,0),MATCH('Stata dataset (nominal)'!V$1,'Cyclical_after overrides'!$A$1:$BD$1,0))), "")</f>
        <v/>
      </c>
      <c r="W151" s="179" t="str">
        <f>_xlfn.IFNA(IF($C151 &gt; "2023-24", INDEX(PR24_after_overrides!$D$3:$AU$128, MATCH('Stata dataset (nominal)'!$A151, PR24_after_overrides!$A$3:$A$128, 0), MATCH('Stata dataset (nominal)'!W$1, PR24_after_overrides!$D$2:$AU$2, 0)), INDEX('Cyclical_after overrides'!$A$1:$BD$245,MATCH('Stata dataset (nominal)'!$A151,'Cyclical_after overrides'!$A$1:$A$245,0),MATCH('Stata dataset (nominal)'!W$1,'Cyclical_after overrides'!$A$1:$BD$1,0))), "")</f>
        <v/>
      </c>
      <c r="X151" s="179" t="str">
        <f>_xlfn.IFNA(IF($C151 &gt; "2023-24", INDEX(PR24_after_overrides!$D$3:$AU$128, MATCH('Stata dataset (nominal)'!$A151, PR24_after_overrides!$A$3:$A$128, 0), MATCH('Stata dataset (nominal)'!X$1, PR24_after_overrides!$D$2:$AU$2, 0)), INDEX('Cyclical_after overrides'!$A$1:$BD$245,MATCH('Stata dataset (nominal)'!$A151,'Cyclical_after overrides'!$A$1:$A$245,0),MATCH('Stata dataset (nominal)'!X$1,'Cyclical_after overrides'!$A$1:$BD$1,0))), "")</f>
        <v/>
      </c>
      <c r="Y151" s="179" t="str">
        <f>_xlfn.IFNA(IF($C151 &gt; "2023-24", INDEX(PR24_after_overrides!$D$3:$AU$128, MATCH('Stata dataset (nominal)'!$A151, PR24_after_overrides!$A$3:$A$128, 0), MATCH('Stata dataset (nominal)'!Y$1, PR24_after_overrides!$D$2:$AU$2, 0)), INDEX('Cyclical_after overrides'!$A$1:$BD$245,MATCH('Stata dataset (nominal)'!$A151,'Cyclical_after overrides'!$A$1:$A$245,0),MATCH('Stata dataset (nominal)'!Y$1,'Cyclical_after overrides'!$A$1:$BD$1,0))), "")</f>
        <v/>
      </c>
      <c r="Z151" s="179" t="str">
        <f>_xlfn.IFNA(IF($C151 &gt; "2023-24", INDEX(PR24_after_overrides!$D$3:$AU$128, MATCH('Stata dataset (nominal)'!$A151, PR24_after_overrides!$A$3:$A$128, 0), MATCH('Stata dataset (nominal)'!Z$1, PR24_after_overrides!$D$2:$AU$2, 0)), INDEX('Cyclical_after overrides'!$A$1:$BD$245,MATCH('Stata dataset (nominal)'!$A151,'Cyclical_after overrides'!$A$1:$A$245,0),MATCH('Stata dataset (nominal)'!Z$1,'Cyclical_after overrides'!$A$1:$BD$1,0))), "")</f>
        <v/>
      </c>
      <c r="AA151" s="179">
        <f>_xlfn.IFNA(IF($C151 &gt; "2023-24", INDEX(PR24_after_overrides!$D$3:$AU$128, MATCH('Stata dataset (nominal)'!$A151, PR24_after_overrides!$A$3:$A$128, 0), MATCH('Stata dataset (nominal)'!AA$1, PR24_after_overrides!$D$2:$AU$2, 0)), INDEX('Cyclical_after overrides'!$A$1:$BD$245,MATCH('Stata dataset (nominal)'!$A151,'Cyclical_after overrides'!$A$1:$A$245,0),MATCH('Stata dataset (nominal)'!AA$1,'Cyclical_after overrides'!$A$1:$BD$1,0))), "")</f>
        <v>2978.197233266998</v>
      </c>
      <c r="AB151" s="179">
        <f>INDEX(Depreciation!$U$5:$U$318, MATCH('Stata dataset (nominal)'!$A151, Depreciation!$A$5:$A$318, 0))</f>
        <v>31.955133519816343</v>
      </c>
      <c r="AC151" s="180" t="str">
        <f t="shared" si="4"/>
        <v/>
      </c>
      <c r="AD151" s="72">
        <f>INDEX(Recharges!$V$5:$V$318, MATCH('Stata dataset (nominal)'!$A151, Recharges!$A$5:$A$318, 0))</f>
        <v>0.62604653073922312</v>
      </c>
    </row>
    <row r="152" spans="1:30" x14ac:dyDescent="0.4">
      <c r="A152" s="160" t="str">
        <f t="shared" si="3"/>
        <v>TMS27</v>
      </c>
      <c r="B152" s="160" t="s">
        <v>349</v>
      </c>
      <c r="C152" s="160" t="s">
        <v>519</v>
      </c>
      <c r="D152" s="179">
        <f>_xlfn.IFNA(IF($C152 &gt; "2023-24", INDEX(PR24_after_overrides!$D$3:$AU$128, MATCH('Stata dataset (nominal)'!$A152, PR24_after_overrides!$A$3:$A$128, 0), MATCH('Stata dataset (nominal)'!D$1, PR24_after_overrides!$D$2:$AU$2, 0)), INDEX('Cyclical_after overrides'!$A$1:$BD$245,MATCH('Stata dataset (nominal)'!$A152,'Cyclical_after overrides'!$A$1:$A$245,0),MATCH('Stata dataset (nominal)'!D$1,'Cyclical_after overrides'!$A$1:$BD$1,0))), "")</f>
        <v>0.90268189151196565</v>
      </c>
      <c r="E152" s="179">
        <f>_xlfn.IFNA(IF($C152 &gt; "2023-24", INDEX(PR24_after_overrides!$D$3:$AU$128, MATCH('Stata dataset (nominal)'!$A152, PR24_after_overrides!$A$3:$A$128, 0), MATCH('Stata dataset (nominal)'!E$1, PR24_after_overrides!$D$2:$AU$2, 0)), INDEX('Cyclical_after overrides'!$A$1:$BD$245,MATCH('Stata dataset (nominal)'!$A152,'Cyclical_after overrides'!$A$1:$A$245,0),MATCH('Stata dataset (nominal)'!E$1,'Cyclical_after overrides'!$A$1:$BD$1,0))), "")</f>
        <v>75.020067971280639</v>
      </c>
      <c r="F152" s="179">
        <f>_xlfn.IFNA(IF($C152 &gt; "2023-24", INDEX(PR24_after_overrides!$D$3:$AU$128, MATCH('Stata dataset (nominal)'!$A152, PR24_after_overrides!$A$3:$A$128, 0), MATCH('Stata dataset (nominal)'!F$1, PR24_after_overrides!$D$2:$AU$2, 0)), INDEX('Cyclical_after overrides'!$A$1:$BD$245,MATCH('Stata dataset (nominal)'!$A152,'Cyclical_after overrides'!$A$1:$A$245,0),MATCH('Stata dataset (nominal)'!F$1,'Cyclical_after overrides'!$A$1:$BD$1,0))), "")</f>
        <v>22.785559918029687</v>
      </c>
      <c r="G152" s="179">
        <f>_xlfn.IFNA(IF($C152 &gt; "2023-24", INDEX(PR24_after_overrides!$D$3:$AU$128, MATCH('Stata dataset (nominal)'!$A152, PR24_after_overrides!$A$3:$A$128, 0), MATCH('Stata dataset (nominal)'!G$1, PR24_after_overrides!$D$2:$AU$2, 0)), INDEX('Cyclical_after overrides'!$A$1:$BD$245,MATCH('Stata dataset (nominal)'!$A152,'Cyclical_after overrides'!$A$1:$A$245,0),MATCH('Stata dataset (nominal)'!G$1,'Cyclical_after overrides'!$A$1:$BD$1,0))), "")</f>
        <v>122.50686087304115</v>
      </c>
      <c r="H152" s="179">
        <f>_xlfn.IFNA(IF($C152 &gt; "2023-24", INDEX(PR24_after_overrides!$D$3:$AU$128, MATCH('Stata dataset (nominal)'!$A152, PR24_after_overrides!$A$3:$A$128, 0), MATCH('Stata dataset (nominal)'!H$1, PR24_after_overrides!$D$2:$AU$2, 0)), INDEX('Cyclical_after overrides'!$A$1:$BD$245,MATCH('Stata dataset (nominal)'!$A152,'Cyclical_after overrides'!$A$1:$A$245,0),MATCH('Stata dataset (nominal)'!H$1,'Cyclical_after overrides'!$A$1:$BD$1,0))), "")</f>
        <v>10.096554023722936</v>
      </c>
      <c r="I152" s="179">
        <f>_xlfn.IFNA(IF($C152 &gt; "2023-24", INDEX(PR24_after_overrides!$D$3:$AU$128, MATCH('Stata dataset (nominal)'!$A152, PR24_after_overrides!$A$3:$A$128, 0), MATCH('Stata dataset (nominal)'!I$1, PR24_after_overrides!$D$2:$AU$2, 0)), INDEX('Cyclical_after overrides'!$A$1:$BD$245,MATCH('Stata dataset (nominal)'!$A152,'Cyclical_after overrides'!$A$1:$A$245,0),MATCH('Stata dataset (nominal)'!I$1,'Cyclical_after overrides'!$A$1:$BD$1,0))), "")</f>
        <v>5.3026242895883637</v>
      </c>
      <c r="J152" s="179">
        <f>_xlfn.IFNA(IF($C152 &gt; "2023-24", INDEX(PR24_after_overrides!$D$3:$AU$128, MATCH('Stata dataset (nominal)'!$A152, PR24_after_overrides!$A$3:$A$128, 0), MATCH('Stata dataset (nominal)'!J$1, PR24_after_overrides!$D$2:$AU$2, 0)), INDEX('Cyclical_after overrides'!$A$1:$BD$245,MATCH('Stata dataset (nominal)'!$A152,'Cyclical_after overrides'!$A$1:$A$245,0),MATCH('Stata dataset (nominal)'!J$1,'Cyclical_after overrides'!$A$1:$BD$1,0))), "")</f>
        <v>0.64943379560049441</v>
      </c>
      <c r="K152" s="179" t="str">
        <f>_xlfn.IFNA(IF($C152 &gt; "2023-24", INDEX(PR24_after_overrides!$D$3:$AU$128, MATCH('Stata dataset (nominal)'!$A152, PR24_after_overrides!$A$3:$A$128, 0), MATCH('Stata dataset (nominal)'!K$1, PR24_after_overrides!$D$2:$AU$2, 0)), INDEX('Cyclical_after overrides'!$A$1:$BD$245,MATCH('Stata dataset (nominal)'!$A152,'Cyclical_after overrides'!$A$1:$A$245,0),MATCH('Stata dataset (nominal)'!K$1,'Cyclical_after overrides'!$A$1:$BD$1,0))), "")</f>
        <v/>
      </c>
      <c r="L152" s="179">
        <f>_xlfn.IFNA(IF($C152 &gt; "2023-24", INDEX(PR24_after_overrides!$D$3:$AU$128, MATCH('Stata dataset (nominal)'!$A152, PR24_after_overrides!$A$3:$A$128, 0), MATCH('Stata dataset (nominal)'!L$1, PR24_after_overrides!$D$2:$AU$2, 0)), INDEX('Cyclical_after overrides'!$A$1:$BD$245,MATCH('Stata dataset (nominal)'!$A152,'Cyclical_after overrides'!$A$1:$A$245,0),MATCH('Stata dataset (nominal)'!L$1,'Cyclical_after overrides'!$A$1:$BD$1,0))), "")</f>
        <v>0</v>
      </c>
      <c r="M152" s="179">
        <f>_xlfn.IFNA(IF($C152 &gt; "2023-24", INDEX(PR24_after_overrides!$D$3:$AU$128, MATCH('Stata dataset (nominal)'!$A152, PR24_after_overrides!$A$3:$A$128, 0), MATCH('Stata dataset (nominal)'!M$1, PR24_after_overrides!$D$2:$AU$2, 0)), INDEX('Cyclical_after overrides'!$A$1:$BD$245,MATCH('Stata dataset (nominal)'!$A152,'Cyclical_after overrides'!$A$1:$A$245,0),MATCH('Stata dataset (nominal)'!M$1,'Cyclical_after overrides'!$A$1:$BD$1,0))), "")</f>
        <v>9.2975765229128786</v>
      </c>
      <c r="N152" s="179">
        <f>_xlfn.IFNA(IF($C152 &gt; "2023-24", INDEX(PR24_after_overrides!$D$3:$AU$128, MATCH('Stata dataset (nominal)'!$A152, PR24_after_overrides!$A$3:$A$128, 0), MATCH('Stata dataset (nominal)'!N$1, PR24_after_overrides!$D$2:$AU$2, 0)), INDEX('Cyclical_after overrides'!$A$1:$BD$245,MATCH('Stata dataset (nominal)'!$A152,'Cyclical_after overrides'!$A$1:$A$245,0),MATCH('Stata dataset (nominal)'!N$1,'Cyclical_after overrides'!$A$1:$BD$1,0))), "")</f>
        <v>122.50686087304115</v>
      </c>
      <c r="O152" s="179">
        <f>_xlfn.IFNA(IF($C152 &gt; "2023-24", INDEX(PR24_after_overrides!$D$3:$AU$128, MATCH('Stata dataset (nominal)'!$A152, PR24_after_overrides!$A$3:$A$128, 0), MATCH('Stata dataset (nominal)'!O$1, PR24_after_overrides!$D$2:$AU$2, 0)), INDEX('Cyclical_after overrides'!$A$1:$BD$245,MATCH('Stata dataset (nominal)'!$A152,'Cyclical_after overrides'!$A$1:$A$245,0),MATCH('Stata dataset (nominal)'!O$1,'Cyclical_after overrides'!$A$1:$BD$1,0))), "")</f>
        <v>18.395</v>
      </c>
      <c r="P152" s="179">
        <f>_xlfn.IFNA(IF($C152 &gt; "2023-24", INDEX(PR24_after_overrides!$D$3:$AU$128, MATCH('Stata dataset (nominal)'!$A152, PR24_after_overrides!$A$3:$A$128, 0), MATCH('Stata dataset (nominal)'!P$1, PR24_after_overrides!$D$2:$AU$2, 0)), INDEX('Cyclical_after overrides'!$A$1:$BD$245,MATCH('Stata dataset (nominal)'!$A152,'Cyclical_after overrides'!$A$1:$A$245,0),MATCH('Stata dataset (nominal)'!P$1,'Cyclical_after overrides'!$A$1:$BD$1,0))), "")</f>
        <v>554.70699999999999</v>
      </c>
      <c r="Q152" s="179">
        <f>_xlfn.IFNA(IF($C152 &gt; "2023-24", INDEX(PR24_after_overrides!$D$3:$AU$128, MATCH('Stata dataset (nominal)'!$A152, PR24_after_overrides!$A$3:$A$128, 0), MATCH('Stata dataset (nominal)'!Q$1, PR24_after_overrides!$D$2:$AU$2, 0)), INDEX('Cyclical_after overrides'!$A$1:$BD$245,MATCH('Stata dataset (nominal)'!$A152,'Cyclical_after overrides'!$A$1:$A$245,0),MATCH('Stata dataset (nominal)'!Q$1,'Cyclical_after overrides'!$A$1:$BD$1,0))), "")</f>
        <v>1336.087</v>
      </c>
      <c r="R152" s="179">
        <f>_xlfn.IFNA(IF($C152 &gt; "2023-24", INDEX(PR24_after_overrides!$D$3:$AU$128, MATCH('Stata dataset (nominal)'!$A152, PR24_after_overrides!$A$3:$A$128, 0), MATCH('Stata dataset (nominal)'!R$1, PR24_after_overrides!$D$2:$AU$2, 0)), INDEX('Cyclical_after overrides'!$A$1:$BD$245,MATCH('Stata dataset (nominal)'!$A152,'Cyclical_after overrides'!$A$1:$A$245,0),MATCH('Stata dataset (nominal)'!R$1,'Cyclical_after overrides'!$A$1:$BD$1,0))), "")</f>
        <v>34.167000000000002</v>
      </c>
      <c r="S152" s="179">
        <f>_xlfn.IFNA(IF($C152 &gt; "2023-24", INDEX(PR24_after_overrides!$D$3:$AU$128, MATCH('Stata dataset (nominal)'!$A152, PR24_after_overrides!$A$3:$A$128, 0), MATCH('Stata dataset (nominal)'!S$1, PR24_after_overrides!$D$2:$AU$2, 0)), INDEX('Cyclical_after overrides'!$A$1:$BD$245,MATCH('Stata dataset (nominal)'!$A152,'Cyclical_after overrides'!$A$1:$A$245,0),MATCH('Stata dataset (nominal)'!S$1,'Cyclical_after overrides'!$A$1:$BD$1,0))), "")</f>
        <v>1580.7550000000001</v>
      </c>
      <c r="T152" s="179">
        <f>_xlfn.IFNA(IF($C152 &gt; "2023-24", INDEX(PR24_after_overrides!$D$3:$AU$128, MATCH('Stata dataset (nominal)'!$A152, PR24_after_overrides!$A$3:$A$128, 0), MATCH('Stata dataset (nominal)'!T$1, PR24_after_overrides!$D$2:$AU$2, 0)), INDEX('Cyclical_after overrides'!$A$1:$BD$245,MATCH('Stata dataset (nominal)'!$A152,'Cyclical_after overrides'!$A$1:$A$245,0),MATCH('Stata dataset (nominal)'!T$1,'Cyclical_after overrides'!$A$1:$BD$1,0))), "")</f>
        <v>2481.6840000000002</v>
      </c>
      <c r="U152" s="179" t="str">
        <f>_xlfn.IFNA(IF($C152 &gt; "2023-24", INDEX(PR24_after_overrides!$D$3:$AU$128, MATCH('Stata dataset (nominal)'!$A152, PR24_after_overrides!$A$3:$A$128, 0), MATCH('Stata dataset (nominal)'!U$1, PR24_after_overrides!$D$2:$AU$2, 0)), INDEX('Cyclical_after overrides'!$A$1:$BD$245,MATCH('Stata dataset (nominal)'!$A152,'Cyclical_after overrides'!$A$1:$A$245,0),MATCH('Stata dataset (nominal)'!U$1,'Cyclical_after overrides'!$A$1:$BD$1,0))), "")</f>
        <v/>
      </c>
      <c r="V152" s="179" t="str">
        <f>_xlfn.IFNA(IF($C152 &gt; "2023-24", INDEX(PR24_after_overrides!$D$3:$AU$128, MATCH('Stata dataset (nominal)'!$A152, PR24_after_overrides!$A$3:$A$128, 0), MATCH('Stata dataset (nominal)'!V$1, PR24_after_overrides!$D$2:$AU$2, 0)), INDEX('Cyclical_after overrides'!$A$1:$BD$245,MATCH('Stata dataset (nominal)'!$A152,'Cyclical_after overrides'!$A$1:$A$245,0),MATCH('Stata dataset (nominal)'!V$1,'Cyclical_after overrides'!$A$1:$BD$1,0))), "")</f>
        <v/>
      </c>
      <c r="W152" s="179" t="str">
        <f>_xlfn.IFNA(IF($C152 &gt; "2023-24", INDEX(PR24_after_overrides!$D$3:$AU$128, MATCH('Stata dataset (nominal)'!$A152, PR24_after_overrides!$A$3:$A$128, 0), MATCH('Stata dataset (nominal)'!W$1, PR24_after_overrides!$D$2:$AU$2, 0)), INDEX('Cyclical_after overrides'!$A$1:$BD$245,MATCH('Stata dataset (nominal)'!$A152,'Cyclical_after overrides'!$A$1:$A$245,0),MATCH('Stata dataset (nominal)'!W$1,'Cyclical_after overrides'!$A$1:$BD$1,0))), "")</f>
        <v/>
      </c>
      <c r="X152" s="179" t="str">
        <f>_xlfn.IFNA(IF($C152 &gt; "2023-24", INDEX(PR24_after_overrides!$D$3:$AU$128, MATCH('Stata dataset (nominal)'!$A152, PR24_after_overrides!$A$3:$A$128, 0), MATCH('Stata dataset (nominal)'!X$1, PR24_after_overrides!$D$2:$AU$2, 0)), INDEX('Cyclical_after overrides'!$A$1:$BD$245,MATCH('Stata dataset (nominal)'!$A152,'Cyclical_after overrides'!$A$1:$A$245,0),MATCH('Stata dataset (nominal)'!X$1,'Cyclical_after overrides'!$A$1:$BD$1,0))), "")</f>
        <v/>
      </c>
      <c r="Y152" s="179" t="str">
        <f>_xlfn.IFNA(IF($C152 &gt; "2023-24", INDEX(PR24_after_overrides!$D$3:$AU$128, MATCH('Stata dataset (nominal)'!$A152, PR24_after_overrides!$A$3:$A$128, 0), MATCH('Stata dataset (nominal)'!Y$1, PR24_after_overrides!$D$2:$AU$2, 0)), INDEX('Cyclical_after overrides'!$A$1:$BD$245,MATCH('Stata dataset (nominal)'!$A152,'Cyclical_after overrides'!$A$1:$A$245,0),MATCH('Stata dataset (nominal)'!Y$1,'Cyclical_after overrides'!$A$1:$BD$1,0))), "")</f>
        <v/>
      </c>
      <c r="Z152" s="179" t="str">
        <f>_xlfn.IFNA(IF($C152 &gt; "2023-24", INDEX(PR24_after_overrides!$D$3:$AU$128, MATCH('Stata dataset (nominal)'!$A152, PR24_after_overrides!$A$3:$A$128, 0), MATCH('Stata dataset (nominal)'!Z$1, PR24_after_overrides!$D$2:$AU$2, 0)), INDEX('Cyclical_after overrides'!$A$1:$BD$245,MATCH('Stata dataset (nominal)'!$A152,'Cyclical_after overrides'!$A$1:$A$245,0),MATCH('Stata dataset (nominal)'!Z$1,'Cyclical_after overrides'!$A$1:$BD$1,0))), "")</f>
        <v/>
      </c>
      <c r="AA152" s="179">
        <f>_xlfn.IFNA(IF($C152 &gt; "2023-24", INDEX(PR24_after_overrides!$D$3:$AU$128, MATCH('Stata dataset (nominal)'!$A152, PR24_after_overrides!$A$3:$A$128, 0), MATCH('Stata dataset (nominal)'!AA$1, PR24_after_overrides!$D$2:$AU$2, 0)), INDEX('Cyclical_after overrides'!$A$1:$BD$245,MATCH('Stata dataset (nominal)'!$A152,'Cyclical_after overrides'!$A$1:$A$245,0),MATCH('Stata dataset (nominal)'!AA$1,'Cyclical_after overrides'!$A$1:$BD$1,0))), "")</f>
        <v>3078.2833018080855</v>
      </c>
      <c r="AB152" s="179">
        <f>INDEX(Depreciation!$U$5:$U$318, MATCH('Stata dataset (nominal)'!$A152, Depreciation!$A$5:$A$318, 0))</f>
        <v>23.276845189682444</v>
      </c>
      <c r="AC152" s="180" t="str">
        <f t="shared" si="4"/>
        <v/>
      </c>
      <c r="AD152" s="72">
        <f>INDEX(Recharges!$V$5:$V$318, MATCH('Stata dataset (nominal)'!$A152, Recharges!$A$5:$A$318, 0))</f>
        <v>4.0139771190705398</v>
      </c>
    </row>
    <row r="153" spans="1:30" x14ac:dyDescent="0.4">
      <c r="A153" s="160" t="str">
        <f t="shared" si="3"/>
        <v>TMS28</v>
      </c>
      <c r="B153" s="160" t="s">
        <v>349</v>
      </c>
      <c r="C153" s="160" t="s">
        <v>520</v>
      </c>
      <c r="D153" s="179">
        <f>_xlfn.IFNA(IF($C153 &gt; "2023-24", INDEX(PR24_after_overrides!$D$3:$AU$128, MATCH('Stata dataset (nominal)'!$A153, PR24_after_overrides!$A$3:$A$128, 0), MATCH('Stata dataset (nominal)'!D$1, PR24_after_overrides!$D$2:$AU$2, 0)), INDEX('Cyclical_after overrides'!$A$1:$BD$245,MATCH('Stata dataset (nominal)'!$A153,'Cyclical_after overrides'!$A$1:$A$245,0),MATCH('Stata dataset (nominal)'!D$1,'Cyclical_after overrides'!$A$1:$BD$1,0))), "")</f>
        <v>0.88707476096865978</v>
      </c>
      <c r="E153" s="179">
        <f>_xlfn.IFNA(IF($C153 &gt; "2023-24", INDEX(PR24_after_overrides!$D$3:$AU$128, MATCH('Stata dataset (nominal)'!$A153, PR24_after_overrides!$A$3:$A$128, 0), MATCH('Stata dataset (nominal)'!E$1, PR24_after_overrides!$D$2:$AU$2, 0)), INDEX('Cyclical_after overrides'!$A$1:$BD$245,MATCH('Stata dataset (nominal)'!$A153,'Cyclical_after overrides'!$A$1:$A$245,0),MATCH('Stata dataset (nominal)'!E$1,'Cyclical_after overrides'!$A$1:$BD$1,0))), "")</f>
        <v>75.638698191287261</v>
      </c>
      <c r="F153" s="179">
        <f>_xlfn.IFNA(IF($C153 &gt; "2023-24", INDEX(PR24_after_overrides!$D$3:$AU$128, MATCH('Stata dataset (nominal)'!$A153, PR24_after_overrides!$A$3:$A$128, 0), MATCH('Stata dataset (nominal)'!F$1, PR24_after_overrides!$D$2:$AU$2, 0)), INDEX('Cyclical_after overrides'!$A$1:$BD$245,MATCH('Stata dataset (nominal)'!$A153,'Cyclical_after overrides'!$A$1:$A$245,0),MATCH('Stata dataset (nominal)'!F$1,'Cyclical_after overrides'!$A$1:$BD$1,0))), "")</f>
        <v>22.586781026536393</v>
      </c>
      <c r="G153" s="179">
        <f>_xlfn.IFNA(IF($C153 &gt; "2023-24", INDEX(PR24_after_overrides!$D$3:$AU$128, MATCH('Stata dataset (nominal)'!$A153, PR24_after_overrides!$A$3:$A$128, 0), MATCH('Stata dataset (nominal)'!G$1, PR24_after_overrides!$D$2:$AU$2, 0)), INDEX('Cyclical_after overrides'!$A$1:$BD$245,MATCH('Stata dataset (nominal)'!$A153,'Cyclical_after overrides'!$A$1:$A$245,0),MATCH('Stata dataset (nominal)'!G$1,'Cyclical_after overrides'!$A$1:$BD$1,0))), "")</f>
        <v>114.2512222802296</v>
      </c>
      <c r="H153" s="179">
        <f>_xlfn.IFNA(IF($C153 &gt; "2023-24", INDEX(PR24_after_overrides!$D$3:$AU$128, MATCH('Stata dataset (nominal)'!$A153, PR24_after_overrides!$A$3:$A$128, 0), MATCH('Stata dataset (nominal)'!H$1, PR24_after_overrides!$D$2:$AU$2, 0)), INDEX('Cyclical_after overrides'!$A$1:$BD$245,MATCH('Stata dataset (nominal)'!$A153,'Cyclical_after overrides'!$A$1:$A$245,0),MATCH('Stata dataset (nominal)'!H$1,'Cyclical_after overrides'!$A$1:$BD$1,0))), "")</f>
        <v>10.300665255228093</v>
      </c>
      <c r="I153" s="179">
        <f>_xlfn.IFNA(IF($C153 &gt; "2023-24", INDEX(PR24_after_overrides!$D$3:$AU$128, MATCH('Stata dataset (nominal)'!$A153, PR24_after_overrides!$A$3:$A$128, 0), MATCH('Stata dataset (nominal)'!I$1, PR24_after_overrides!$D$2:$AU$2, 0)), INDEX('Cyclical_after overrides'!$A$1:$BD$245,MATCH('Stata dataset (nominal)'!$A153,'Cyclical_after overrides'!$A$1:$A$245,0),MATCH('Stata dataset (nominal)'!I$1,'Cyclical_after overrides'!$A$1:$BD$1,0))), "")</f>
        <v>5.0975766057811249</v>
      </c>
      <c r="J153" s="179">
        <f>_xlfn.IFNA(IF($C153 &gt; "2023-24", INDEX(PR24_after_overrides!$D$3:$AU$128, MATCH('Stata dataset (nominal)'!$A153, PR24_after_overrides!$A$3:$A$128, 0), MATCH('Stata dataset (nominal)'!J$1, PR24_after_overrides!$D$2:$AU$2, 0)), INDEX('Cyclical_after overrides'!$A$1:$BD$245,MATCH('Stata dataset (nominal)'!$A153,'Cyclical_after overrides'!$A$1:$A$245,0),MATCH('Stata dataset (nominal)'!J$1,'Cyclical_after overrides'!$A$1:$BD$1,0))), "")</f>
        <v>0.66380747608507151</v>
      </c>
      <c r="K153" s="179" t="str">
        <f>_xlfn.IFNA(IF($C153 &gt; "2023-24", INDEX(PR24_after_overrides!$D$3:$AU$128, MATCH('Stata dataset (nominal)'!$A153, PR24_after_overrides!$A$3:$A$128, 0), MATCH('Stata dataset (nominal)'!K$1, PR24_after_overrides!$D$2:$AU$2, 0)), INDEX('Cyclical_after overrides'!$A$1:$BD$245,MATCH('Stata dataset (nominal)'!$A153,'Cyclical_after overrides'!$A$1:$A$245,0),MATCH('Stata dataset (nominal)'!K$1,'Cyclical_after overrides'!$A$1:$BD$1,0))), "")</f>
        <v/>
      </c>
      <c r="L153" s="179">
        <f>_xlfn.IFNA(IF($C153 &gt; "2023-24", INDEX(PR24_after_overrides!$D$3:$AU$128, MATCH('Stata dataset (nominal)'!$A153, PR24_after_overrides!$A$3:$A$128, 0), MATCH('Stata dataset (nominal)'!L$1, PR24_after_overrides!$D$2:$AU$2, 0)), INDEX('Cyclical_after overrides'!$A$1:$BD$245,MATCH('Stata dataset (nominal)'!$A153,'Cyclical_after overrides'!$A$1:$A$245,0),MATCH('Stata dataset (nominal)'!L$1,'Cyclical_after overrides'!$A$1:$BD$1,0))), "")</f>
        <v>0</v>
      </c>
      <c r="M153" s="179">
        <f>_xlfn.IFNA(IF($C153 &gt; "2023-24", INDEX(PR24_after_overrides!$D$3:$AU$128, MATCH('Stata dataset (nominal)'!$A153, PR24_after_overrides!$A$3:$A$128, 0), MATCH('Stata dataset (nominal)'!M$1, PR24_after_overrides!$D$2:$AU$2, 0)), INDEX('Cyclical_after overrides'!$A$1:$BD$245,MATCH('Stata dataset (nominal)'!$A153,'Cyclical_after overrides'!$A$1:$A$245,0),MATCH('Stata dataset (nominal)'!M$1,'Cyclical_after overrides'!$A$1:$BD$1,0))), "")</f>
        <v>16.086044310823031</v>
      </c>
      <c r="N153" s="179">
        <f>_xlfn.IFNA(IF($C153 &gt; "2023-24", INDEX(PR24_after_overrides!$D$3:$AU$128, MATCH('Stata dataset (nominal)'!$A153, PR24_after_overrides!$A$3:$A$128, 0), MATCH('Stata dataset (nominal)'!N$1, PR24_after_overrides!$D$2:$AU$2, 0)), INDEX('Cyclical_after overrides'!$A$1:$BD$245,MATCH('Stata dataset (nominal)'!$A153,'Cyclical_after overrides'!$A$1:$A$245,0),MATCH('Stata dataset (nominal)'!N$1,'Cyclical_after overrides'!$A$1:$BD$1,0))), "")</f>
        <v>114.2512222802296</v>
      </c>
      <c r="O153" s="179">
        <f>_xlfn.IFNA(IF($C153 &gt; "2023-24", INDEX(PR24_after_overrides!$D$3:$AU$128, MATCH('Stata dataset (nominal)'!$A153, PR24_after_overrides!$A$3:$A$128, 0), MATCH('Stata dataset (nominal)'!O$1, PR24_after_overrides!$D$2:$AU$2, 0)), INDEX('Cyclical_after overrides'!$A$1:$BD$245,MATCH('Stata dataset (nominal)'!$A153,'Cyclical_after overrides'!$A$1:$A$245,0),MATCH('Stata dataset (nominal)'!O$1,'Cyclical_after overrides'!$A$1:$BD$1,0))), "")</f>
        <v>17.579000000000001</v>
      </c>
      <c r="P153" s="179">
        <f>_xlfn.IFNA(IF($C153 &gt; "2023-24", INDEX(PR24_after_overrides!$D$3:$AU$128, MATCH('Stata dataset (nominal)'!$A153, PR24_after_overrides!$A$3:$A$128, 0), MATCH('Stata dataset (nominal)'!P$1, PR24_after_overrides!$D$2:$AU$2, 0)), INDEX('Cyclical_after overrides'!$A$1:$BD$245,MATCH('Stata dataset (nominal)'!$A153,'Cyclical_after overrides'!$A$1:$A$245,0),MATCH('Stata dataset (nominal)'!P$1,'Cyclical_after overrides'!$A$1:$BD$1,0))), "")</f>
        <v>619.49800000000005</v>
      </c>
      <c r="Q153" s="179">
        <f>_xlfn.IFNA(IF($C153 &gt; "2023-24", INDEX(PR24_after_overrides!$D$3:$AU$128, MATCH('Stata dataset (nominal)'!$A153, PR24_after_overrides!$A$3:$A$128, 0), MATCH('Stata dataset (nominal)'!Q$1, PR24_after_overrides!$D$2:$AU$2, 0)), INDEX('Cyclical_after overrides'!$A$1:$BD$245,MATCH('Stata dataset (nominal)'!$A153,'Cyclical_after overrides'!$A$1:$A$245,0),MATCH('Stata dataset (nominal)'!Q$1,'Cyclical_after overrides'!$A$1:$BD$1,0))), "")</f>
        <v>1276.8230000000001</v>
      </c>
      <c r="R153" s="179">
        <f>_xlfn.IFNA(IF($C153 &gt; "2023-24", INDEX(PR24_after_overrides!$D$3:$AU$128, MATCH('Stata dataset (nominal)'!$A153, PR24_after_overrides!$A$3:$A$128, 0), MATCH('Stata dataset (nominal)'!R$1, PR24_after_overrides!$D$2:$AU$2, 0)), INDEX('Cyclical_after overrides'!$A$1:$BD$245,MATCH('Stata dataset (nominal)'!$A153,'Cyclical_after overrides'!$A$1:$A$245,0),MATCH('Stata dataset (nominal)'!R$1,'Cyclical_after overrides'!$A$1:$BD$1,0))), "")</f>
        <v>35.725999999999999</v>
      </c>
      <c r="S153" s="179">
        <f>_xlfn.IFNA(IF($C153 &gt; "2023-24", INDEX(PR24_after_overrides!$D$3:$AU$128, MATCH('Stata dataset (nominal)'!$A153, PR24_after_overrides!$A$3:$A$128, 0), MATCH('Stata dataset (nominal)'!S$1, PR24_after_overrides!$D$2:$AU$2, 0)), INDEX('Cyclical_after overrides'!$A$1:$BD$245,MATCH('Stata dataset (nominal)'!$A153,'Cyclical_after overrides'!$A$1:$A$245,0),MATCH('Stata dataset (nominal)'!S$1,'Cyclical_after overrides'!$A$1:$BD$1,0))), "")</f>
        <v>1544.3634999999999</v>
      </c>
      <c r="T153" s="179">
        <f>_xlfn.IFNA(IF($C153 &gt; "2023-24", INDEX(PR24_after_overrides!$D$3:$AU$128, MATCH('Stata dataset (nominal)'!$A153, PR24_after_overrides!$A$3:$A$128, 0), MATCH('Stata dataset (nominal)'!T$1, PR24_after_overrides!$D$2:$AU$2, 0)), INDEX('Cyclical_after overrides'!$A$1:$BD$245,MATCH('Stata dataset (nominal)'!$A153,'Cyclical_after overrides'!$A$1:$A$245,0),MATCH('Stata dataset (nominal)'!T$1,'Cyclical_after overrides'!$A$1:$BD$1,0))), "")</f>
        <v>2594.9140000000002</v>
      </c>
      <c r="U153" s="179" t="str">
        <f>_xlfn.IFNA(IF($C153 &gt; "2023-24", INDEX(PR24_after_overrides!$D$3:$AU$128, MATCH('Stata dataset (nominal)'!$A153, PR24_after_overrides!$A$3:$A$128, 0), MATCH('Stata dataset (nominal)'!U$1, PR24_after_overrides!$D$2:$AU$2, 0)), INDEX('Cyclical_after overrides'!$A$1:$BD$245,MATCH('Stata dataset (nominal)'!$A153,'Cyclical_after overrides'!$A$1:$A$245,0),MATCH('Stata dataset (nominal)'!U$1,'Cyclical_after overrides'!$A$1:$BD$1,0))), "")</f>
        <v/>
      </c>
      <c r="V153" s="179" t="str">
        <f>_xlfn.IFNA(IF($C153 &gt; "2023-24", INDEX(PR24_after_overrides!$D$3:$AU$128, MATCH('Stata dataset (nominal)'!$A153, PR24_after_overrides!$A$3:$A$128, 0), MATCH('Stata dataset (nominal)'!V$1, PR24_after_overrides!$D$2:$AU$2, 0)), INDEX('Cyclical_after overrides'!$A$1:$BD$245,MATCH('Stata dataset (nominal)'!$A153,'Cyclical_after overrides'!$A$1:$A$245,0),MATCH('Stata dataset (nominal)'!V$1,'Cyclical_after overrides'!$A$1:$BD$1,0))), "")</f>
        <v/>
      </c>
      <c r="W153" s="179" t="str">
        <f>_xlfn.IFNA(IF($C153 &gt; "2023-24", INDEX(PR24_after_overrides!$D$3:$AU$128, MATCH('Stata dataset (nominal)'!$A153, PR24_after_overrides!$A$3:$A$128, 0), MATCH('Stata dataset (nominal)'!W$1, PR24_after_overrides!$D$2:$AU$2, 0)), INDEX('Cyclical_after overrides'!$A$1:$BD$245,MATCH('Stata dataset (nominal)'!$A153,'Cyclical_after overrides'!$A$1:$A$245,0),MATCH('Stata dataset (nominal)'!W$1,'Cyclical_after overrides'!$A$1:$BD$1,0))), "")</f>
        <v/>
      </c>
      <c r="X153" s="179" t="str">
        <f>_xlfn.IFNA(IF($C153 &gt; "2023-24", INDEX(PR24_after_overrides!$D$3:$AU$128, MATCH('Stata dataset (nominal)'!$A153, PR24_after_overrides!$A$3:$A$128, 0), MATCH('Stata dataset (nominal)'!X$1, PR24_after_overrides!$D$2:$AU$2, 0)), INDEX('Cyclical_after overrides'!$A$1:$BD$245,MATCH('Stata dataset (nominal)'!$A153,'Cyclical_after overrides'!$A$1:$A$245,0),MATCH('Stata dataset (nominal)'!X$1,'Cyclical_after overrides'!$A$1:$BD$1,0))), "")</f>
        <v/>
      </c>
      <c r="Y153" s="179" t="str">
        <f>_xlfn.IFNA(IF($C153 &gt; "2023-24", INDEX(PR24_after_overrides!$D$3:$AU$128, MATCH('Stata dataset (nominal)'!$A153, PR24_after_overrides!$A$3:$A$128, 0), MATCH('Stata dataset (nominal)'!Y$1, PR24_after_overrides!$D$2:$AU$2, 0)), INDEX('Cyclical_after overrides'!$A$1:$BD$245,MATCH('Stata dataset (nominal)'!$A153,'Cyclical_after overrides'!$A$1:$A$245,0),MATCH('Stata dataset (nominal)'!Y$1,'Cyclical_after overrides'!$A$1:$BD$1,0))), "")</f>
        <v/>
      </c>
      <c r="Z153" s="179" t="str">
        <f>_xlfn.IFNA(IF($C153 &gt; "2023-24", INDEX(PR24_after_overrides!$D$3:$AU$128, MATCH('Stata dataset (nominal)'!$A153, PR24_after_overrides!$A$3:$A$128, 0), MATCH('Stata dataset (nominal)'!Z$1, PR24_after_overrides!$D$2:$AU$2, 0)), INDEX('Cyclical_after overrides'!$A$1:$BD$245,MATCH('Stata dataset (nominal)'!$A153,'Cyclical_after overrides'!$A$1:$A$245,0),MATCH('Stata dataset (nominal)'!Z$1,'Cyclical_after overrides'!$A$1:$BD$1,0))), "")</f>
        <v/>
      </c>
      <c r="AA153" s="179">
        <f>_xlfn.IFNA(IF($C153 &gt; "2023-24", INDEX(PR24_after_overrides!$D$3:$AU$128, MATCH('Stata dataset (nominal)'!$A153, PR24_after_overrides!$A$3:$A$128, 0), MATCH('Stata dataset (nominal)'!AA$1, PR24_after_overrides!$D$2:$AU$2, 0)), INDEX('Cyclical_after overrides'!$A$1:$BD$245,MATCH('Stata dataset (nominal)'!$A153,'Cyclical_after overrides'!$A$1:$A$245,0),MATCH('Stata dataset (nominal)'!AA$1,'Cyclical_after overrides'!$A$1:$BD$1,0))), "")</f>
        <v>3287.8716001123908</v>
      </c>
      <c r="AB153" s="179">
        <f>INDEX(Depreciation!$U$5:$U$318, MATCH('Stata dataset (nominal)'!$A153, Depreciation!$A$5:$A$318, 0))</f>
        <v>7.7166324543975255</v>
      </c>
      <c r="AC153" s="180" t="str">
        <f t="shared" si="4"/>
        <v/>
      </c>
      <c r="AD153" s="72">
        <f>INDEX(Recharges!$V$5:$V$318, MATCH('Stata dataset (nominal)'!$A153, Recharges!$A$5:$A$318, 0))</f>
        <v>6.9962657691271826</v>
      </c>
    </row>
    <row r="154" spans="1:30" x14ac:dyDescent="0.4">
      <c r="A154" s="160" t="str">
        <f t="shared" si="3"/>
        <v>TMS29</v>
      </c>
      <c r="B154" s="160" t="s">
        <v>349</v>
      </c>
      <c r="C154" s="160" t="s">
        <v>521</v>
      </c>
      <c r="D154" s="179">
        <f>_xlfn.IFNA(IF($C154 &gt; "2023-24", INDEX(PR24_after_overrides!$D$3:$AU$128, MATCH('Stata dataset (nominal)'!$A154, PR24_after_overrides!$A$3:$A$128, 0), MATCH('Stata dataset (nominal)'!D$1, PR24_after_overrides!$D$2:$AU$2, 0)), INDEX('Cyclical_after overrides'!$A$1:$BD$245,MATCH('Stata dataset (nominal)'!$A154,'Cyclical_after overrides'!$A$1:$A$245,0),MATCH('Stata dataset (nominal)'!D$1,'Cyclical_after overrides'!$A$1:$BD$1,0))), "")</f>
        <v>0.86826734427030228</v>
      </c>
      <c r="E154" s="179">
        <f>_xlfn.IFNA(IF($C154 &gt; "2023-24", INDEX(PR24_after_overrides!$D$3:$AU$128, MATCH('Stata dataset (nominal)'!$A154, PR24_after_overrides!$A$3:$A$128, 0), MATCH('Stata dataset (nominal)'!E$1, PR24_after_overrides!$D$2:$AU$2, 0)), INDEX('Cyclical_after overrides'!$A$1:$BD$245,MATCH('Stata dataset (nominal)'!$A154,'Cyclical_after overrides'!$A$1:$A$245,0),MATCH('Stata dataset (nominal)'!E$1,'Cyclical_after overrides'!$A$1:$BD$1,0))), "")</f>
        <v>76.624546369719511</v>
      </c>
      <c r="F154" s="179">
        <f>_xlfn.IFNA(IF($C154 &gt; "2023-24", INDEX(PR24_after_overrides!$D$3:$AU$128, MATCH('Stata dataset (nominal)'!$A154, PR24_after_overrides!$A$3:$A$128, 0), MATCH('Stata dataset (nominal)'!F$1, PR24_after_overrides!$D$2:$AU$2, 0)), INDEX('Cyclical_after overrides'!$A$1:$BD$245,MATCH('Stata dataset (nominal)'!$A154,'Cyclical_after overrides'!$A$1:$A$245,0),MATCH('Stata dataset (nominal)'!F$1,'Cyclical_after overrides'!$A$1:$BD$1,0))), "")</f>
        <v>23.181799635553329</v>
      </c>
      <c r="G154" s="179">
        <f>_xlfn.IFNA(IF($C154 &gt; "2023-24", INDEX(PR24_after_overrides!$D$3:$AU$128, MATCH('Stata dataset (nominal)'!$A154, PR24_after_overrides!$A$3:$A$128, 0), MATCH('Stata dataset (nominal)'!G$1, PR24_after_overrides!$D$2:$AU$2, 0)), INDEX('Cyclical_after overrides'!$A$1:$BD$245,MATCH('Stata dataset (nominal)'!$A154,'Cyclical_after overrides'!$A$1:$A$245,0),MATCH('Stata dataset (nominal)'!G$1,'Cyclical_after overrides'!$A$1:$BD$1,0))), "")</f>
        <v>102.74581140683668</v>
      </c>
      <c r="H154" s="179">
        <f>_xlfn.IFNA(IF($C154 &gt; "2023-24", INDEX(PR24_after_overrides!$D$3:$AU$128, MATCH('Stata dataset (nominal)'!$A154, PR24_after_overrides!$A$3:$A$128, 0), MATCH('Stata dataset (nominal)'!H$1, PR24_after_overrides!$D$2:$AU$2, 0)), INDEX('Cyclical_after overrides'!$A$1:$BD$245,MATCH('Stata dataset (nominal)'!$A154,'Cyclical_after overrides'!$A$1:$A$245,0),MATCH('Stata dataset (nominal)'!H$1,'Cyclical_after overrides'!$A$1:$BD$1,0))), "")</f>
        <v>10.563362235113155</v>
      </c>
      <c r="I154" s="179">
        <f>_xlfn.IFNA(IF($C154 &gt; "2023-24", INDEX(PR24_after_overrides!$D$3:$AU$128, MATCH('Stata dataset (nominal)'!$A154, PR24_after_overrides!$A$3:$A$128, 0), MATCH('Stata dataset (nominal)'!I$1, PR24_after_overrides!$D$2:$AU$2, 0)), INDEX('Cyclical_after overrides'!$A$1:$BD$245,MATCH('Stata dataset (nominal)'!$A154,'Cyclical_after overrides'!$A$1:$A$245,0),MATCH('Stata dataset (nominal)'!I$1,'Cyclical_after overrides'!$A$1:$BD$1,0))), "")</f>
        <v>4.831894261963356</v>
      </c>
      <c r="J154" s="179">
        <f>_xlfn.IFNA(IF($C154 &gt; "2023-24", INDEX(PR24_after_overrides!$D$3:$AU$128, MATCH('Stata dataset (nominal)'!$A154, PR24_after_overrides!$A$3:$A$128, 0), MATCH('Stata dataset (nominal)'!J$1, PR24_after_overrides!$D$2:$AU$2, 0)), INDEX('Cyclical_after overrides'!$A$1:$BD$245,MATCH('Stata dataset (nominal)'!$A154,'Cyclical_after overrides'!$A$1:$A$245,0),MATCH('Stata dataset (nominal)'!J$1,'Cyclical_after overrides'!$A$1:$BD$1,0))), "")</f>
        <v>0.68115701231910064</v>
      </c>
      <c r="K154" s="179" t="str">
        <f>_xlfn.IFNA(IF($C154 &gt; "2023-24", INDEX(PR24_after_overrides!$D$3:$AU$128, MATCH('Stata dataset (nominal)'!$A154, PR24_after_overrides!$A$3:$A$128, 0), MATCH('Stata dataset (nominal)'!K$1, PR24_after_overrides!$D$2:$AU$2, 0)), INDEX('Cyclical_after overrides'!$A$1:$BD$245,MATCH('Stata dataset (nominal)'!$A154,'Cyclical_after overrides'!$A$1:$A$245,0),MATCH('Stata dataset (nominal)'!K$1,'Cyclical_after overrides'!$A$1:$BD$1,0))), "")</f>
        <v/>
      </c>
      <c r="L154" s="179">
        <f>_xlfn.IFNA(IF($C154 &gt; "2023-24", INDEX(PR24_after_overrides!$D$3:$AU$128, MATCH('Stata dataset (nominal)'!$A154, PR24_after_overrides!$A$3:$A$128, 0), MATCH('Stata dataset (nominal)'!L$1, PR24_after_overrides!$D$2:$AU$2, 0)), INDEX('Cyclical_after overrides'!$A$1:$BD$245,MATCH('Stata dataset (nominal)'!$A154,'Cyclical_after overrides'!$A$1:$A$245,0),MATCH('Stata dataset (nominal)'!L$1,'Cyclical_after overrides'!$A$1:$BD$1,0))), "")</f>
        <v>0</v>
      </c>
      <c r="M154" s="179">
        <f>_xlfn.IFNA(IF($C154 &gt; "2023-24", INDEX(PR24_after_overrides!$D$3:$AU$128, MATCH('Stata dataset (nominal)'!$A154, PR24_after_overrides!$A$3:$A$128, 0), MATCH('Stata dataset (nominal)'!M$1, PR24_after_overrides!$D$2:$AU$2, 0)), INDEX('Cyclical_after overrides'!$A$1:$BD$245,MATCH('Stata dataset (nominal)'!$A154,'Cyclical_after overrides'!$A$1:$A$245,0),MATCH('Stata dataset (nominal)'!M$1,'Cyclical_after overrides'!$A$1:$BD$1,0))), "")</f>
        <v>31.268463727226742</v>
      </c>
      <c r="N154" s="179">
        <f>_xlfn.IFNA(IF($C154 &gt; "2023-24", INDEX(PR24_after_overrides!$D$3:$AU$128, MATCH('Stata dataset (nominal)'!$A154, PR24_after_overrides!$A$3:$A$128, 0), MATCH('Stata dataset (nominal)'!N$1, PR24_after_overrides!$D$2:$AU$2, 0)), INDEX('Cyclical_after overrides'!$A$1:$BD$245,MATCH('Stata dataset (nominal)'!$A154,'Cyclical_after overrides'!$A$1:$A$245,0),MATCH('Stata dataset (nominal)'!N$1,'Cyclical_after overrides'!$A$1:$BD$1,0))), "")</f>
        <v>102.74581140683668</v>
      </c>
      <c r="O154" s="179">
        <f>_xlfn.IFNA(IF($C154 &gt; "2023-24", INDEX(PR24_after_overrides!$D$3:$AU$128, MATCH('Stata dataset (nominal)'!$A154, PR24_after_overrides!$A$3:$A$128, 0), MATCH('Stata dataset (nominal)'!O$1, PR24_after_overrides!$D$2:$AU$2, 0)), INDEX('Cyclical_after overrides'!$A$1:$BD$245,MATCH('Stata dataset (nominal)'!$A154,'Cyclical_after overrides'!$A$1:$A$245,0),MATCH('Stata dataset (nominal)'!O$1,'Cyclical_after overrides'!$A$1:$BD$1,0))), "")</f>
        <v>16.754000000000001</v>
      </c>
      <c r="P154" s="179">
        <f>_xlfn.IFNA(IF($C154 &gt; "2023-24", INDEX(PR24_after_overrides!$D$3:$AU$128, MATCH('Stata dataset (nominal)'!$A154, PR24_after_overrides!$A$3:$A$128, 0), MATCH('Stata dataset (nominal)'!P$1, PR24_after_overrides!$D$2:$AU$2, 0)), INDEX('Cyclical_after overrides'!$A$1:$BD$245,MATCH('Stata dataset (nominal)'!$A154,'Cyclical_after overrides'!$A$1:$A$245,0),MATCH('Stata dataset (nominal)'!P$1,'Cyclical_after overrides'!$A$1:$BD$1,0))), "")</f>
        <v>679.87800000000004</v>
      </c>
      <c r="Q154" s="179">
        <f>_xlfn.IFNA(IF($C154 &gt; "2023-24", INDEX(PR24_after_overrides!$D$3:$AU$128, MATCH('Stata dataset (nominal)'!$A154, PR24_after_overrides!$A$3:$A$128, 0), MATCH('Stata dataset (nominal)'!Q$1, PR24_after_overrides!$D$2:$AU$2, 0)), INDEX('Cyclical_after overrides'!$A$1:$BD$245,MATCH('Stata dataset (nominal)'!$A154,'Cyclical_after overrides'!$A$1:$A$245,0),MATCH('Stata dataset (nominal)'!Q$1,'Cyclical_after overrides'!$A$1:$BD$1,0))), "")</f>
        <v>1216.9024999999999</v>
      </c>
      <c r="R154" s="179">
        <f>_xlfn.IFNA(IF($C154 &gt; "2023-24", INDEX(PR24_after_overrides!$D$3:$AU$128, MATCH('Stata dataset (nominal)'!$A154, PR24_after_overrides!$A$3:$A$128, 0), MATCH('Stata dataset (nominal)'!R$1, PR24_after_overrides!$D$2:$AU$2, 0)), INDEX('Cyclical_after overrides'!$A$1:$BD$245,MATCH('Stata dataset (nominal)'!$A154,'Cyclical_after overrides'!$A$1:$A$245,0),MATCH('Stata dataset (nominal)'!R$1,'Cyclical_after overrides'!$A$1:$BD$1,0))), "")</f>
        <v>37.223999999999997</v>
      </c>
      <c r="S154" s="179">
        <f>_xlfn.IFNA(IF($C154 &gt; "2023-24", INDEX(PR24_after_overrides!$D$3:$AU$128, MATCH('Stata dataset (nominal)'!$A154, PR24_after_overrides!$A$3:$A$128, 0), MATCH('Stata dataset (nominal)'!S$1, PR24_after_overrides!$D$2:$AU$2, 0)), INDEX('Cyclical_after overrides'!$A$1:$BD$245,MATCH('Stata dataset (nominal)'!$A154,'Cyclical_after overrides'!$A$1:$A$245,0),MATCH('Stata dataset (nominal)'!S$1,'Cyclical_after overrides'!$A$1:$BD$1,0))), "")</f>
        <v>1510.5554999999999</v>
      </c>
      <c r="T154" s="179">
        <f>_xlfn.IFNA(IF($C154 &gt; "2023-24", INDEX(PR24_after_overrides!$D$3:$AU$128, MATCH('Stata dataset (nominal)'!$A154, PR24_after_overrides!$A$3:$A$128, 0), MATCH('Stata dataset (nominal)'!T$1, PR24_after_overrides!$D$2:$AU$2, 0)), INDEX('Cyclical_after overrides'!$A$1:$BD$245,MATCH('Stata dataset (nominal)'!$A154,'Cyclical_after overrides'!$A$1:$A$245,0),MATCH('Stata dataset (nominal)'!T$1,'Cyclical_after overrides'!$A$1:$BD$1,0))), "")</f>
        <v>2703.701</v>
      </c>
      <c r="U154" s="179" t="str">
        <f>_xlfn.IFNA(IF($C154 &gt; "2023-24", INDEX(PR24_after_overrides!$D$3:$AU$128, MATCH('Stata dataset (nominal)'!$A154, PR24_after_overrides!$A$3:$A$128, 0), MATCH('Stata dataset (nominal)'!U$1, PR24_after_overrides!$D$2:$AU$2, 0)), INDEX('Cyclical_after overrides'!$A$1:$BD$245,MATCH('Stata dataset (nominal)'!$A154,'Cyclical_after overrides'!$A$1:$A$245,0),MATCH('Stata dataset (nominal)'!U$1,'Cyclical_after overrides'!$A$1:$BD$1,0))), "")</f>
        <v/>
      </c>
      <c r="V154" s="179" t="str">
        <f>_xlfn.IFNA(IF($C154 &gt; "2023-24", INDEX(PR24_after_overrides!$D$3:$AU$128, MATCH('Stata dataset (nominal)'!$A154, PR24_after_overrides!$A$3:$A$128, 0), MATCH('Stata dataset (nominal)'!V$1, PR24_after_overrides!$D$2:$AU$2, 0)), INDEX('Cyclical_after overrides'!$A$1:$BD$245,MATCH('Stata dataset (nominal)'!$A154,'Cyclical_after overrides'!$A$1:$A$245,0),MATCH('Stata dataset (nominal)'!V$1,'Cyclical_after overrides'!$A$1:$BD$1,0))), "")</f>
        <v/>
      </c>
      <c r="W154" s="179" t="str">
        <f>_xlfn.IFNA(IF($C154 &gt; "2023-24", INDEX(PR24_after_overrides!$D$3:$AU$128, MATCH('Stata dataset (nominal)'!$A154, PR24_after_overrides!$A$3:$A$128, 0), MATCH('Stata dataset (nominal)'!W$1, PR24_after_overrides!$D$2:$AU$2, 0)), INDEX('Cyclical_after overrides'!$A$1:$BD$245,MATCH('Stata dataset (nominal)'!$A154,'Cyclical_after overrides'!$A$1:$A$245,0),MATCH('Stata dataset (nominal)'!W$1,'Cyclical_after overrides'!$A$1:$BD$1,0))), "")</f>
        <v/>
      </c>
      <c r="X154" s="179" t="str">
        <f>_xlfn.IFNA(IF($C154 &gt; "2023-24", INDEX(PR24_after_overrides!$D$3:$AU$128, MATCH('Stata dataset (nominal)'!$A154, PR24_after_overrides!$A$3:$A$128, 0), MATCH('Stata dataset (nominal)'!X$1, PR24_after_overrides!$D$2:$AU$2, 0)), INDEX('Cyclical_after overrides'!$A$1:$BD$245,MATCH('Stata dataset (nominal)'!$A154,'Cyclical_after overrides'!$A$1:$A$245,0),MATCH('Stata dataset (nominal)'!X$1,'Cyclical_after overrides'!$A$1:$BD$1,0))), "")</f>
        <v/>
      </c>
      <c r="Y154" s="179" t="str">
        <f>_xlfn.IFNA(IF($C154 &gt; "2023-24", INDEX(PR24_after_overrides!$D$3:$AU$128, MATCH('Stata dataset (nominal)'!$A154, PR24_after_overrides!$A$3:$A$128, 0), MATCH('Stata dataset (nominal)'!Y$1, PR24_after_overrides!$D$2:$AU$2, 0)), INDEX('Cyclical_after overrides'!$A$1:$BD$245,MATCH('Stata dataset (nominal)'!$A154,'Cyclical_after overrides'!$A$1:$A$245,0),MATCH('Stata dataset (nominal)'!Y$1,'Cyclical_after overrides'!$A$1:$BD$1,0))), "")</f>
        <v/>
      </c>
      <c r="Z154" s="179" t="str">
        <f>_xlfn.IFNA(IF($C154 &gt; "2023-24", INDEX(PR24_after_overrides!$D$3:$AU$128, MATCH('Stata dataset (nominal)'!$A154, PR24_after_overrides!$A$3:$A$128, 0), MATCH('Stata dataset (nominal)'!Z$1, PR24_after_overrides!$D$2:$AU$2, 0)), INDEX('Cyclical_after overrides'!$A$1:$BD$245,MATCH('Stata dataset (nominal)'!$A154,'Cyclical_after overrides'!$A$1:$A$245,0),MATCH('Stata dataset (nominal)'!Z$1,'Cyclical_after overrides'!$A$1:$BD$1,0))), "")</f>
        <v/>
      </c>
      <c r="AA154" s="179">
        <f>_xlfn.IFNA(IF($C154 &gt; "2023-24", INDEX(PR24_after_overrides!$D$3:$AU$128, MATCH('Stata dataset (nominal)'!$A154, PR24_after_overrides!$A$3:$A$128, 0), MATCH('Stata dataset (nominal)'!AA$1, PR24_after_overrides!$D$2:$AU$2, 0)), INDEX('Cyclical_after overrides'!$A$1:$BD$245,MATCH('Stata dataset (nominal)'!$A154,'Cyclical_after overrides'!$A$1:$A$245,0),MATCH('Stata dataset (nominal)'!AA$1,'Cyclical_after overrides'!$A$1:$BD$1,0))), "")</f>
        <v>3471.7623362723234</v>
      </c>
      <c r="AB154" s="179">
        <f>INDEX(Depreciation!$U$5:$U$318, MATCH('Stata dataset (nominal)'!$A154, Depreciation!$A$5:$A$318, 0))</f>
        <v>7.439881584580994</v>
      </c>
      <c r="AC154" s="180" t="str">
        <f t="shared" si="4"/>
        <v/>
      </c>
      <c r="AD154" s="72">
        <f>INDEX(Recharges!$V$5:$V$318, MATCH('Stata dataset (nominal)'!$A154, Recharges!$A$5:$A$318, 0))</f>
        <v>7.9918950105708415</v>
      </c>
    </row>
    <row r="155" spans="1:30" x14ac:dyDescent="0.4">
      <c r="A155" s="160" t="str">
        <f t="shared" si="3"/>
        <v>TMS30</v>
      </c>
      <c r="B155" s="160" t="s">
        <v>349</v>
      </c>
      <c r="C155" s="160" t="s">
        <v>522</v>
      </c>
      <c r="D155" s="179">
        <f>_xlfn.IFNA(IF($C155 &gt; "2023-24", INDEX(PR24_after_overrides!$D$3:$AU$128, MATCH('Stata dataset (nominal)'!$A155, PR24_after_overrides!$A$3:$A$128, 0), MATCH('Stata dataset (nominal)'!D$1, PR24_after_overrides!$D$2:$AU$2, 0)), INDEX('Cyclical_after overrides'!$A$1:$BD$245,MATCH('Stata dataset (nominal)'!$A155,'Cyclical_after overrides'!$A$1:$A$245,0),MATCH('Stata dataset (nominal)'!D$1,'Cyclical_after overrides'!$A$1:$BD$1,0))), "")</f>
        <v>0.85759167769206901</v>
      </c>
      <c r="E155" s="179">
        <f>_xlfn.IFNA(IF($C155 &gt; "2023-24", INDEX(PR24_after_overrides!$D$3:$AU$128, MATCH('Stata dataset (nominal)'!$A155, PR24_after_overrides!$A$3:$A$128, 0), MATCH('Stata dataset (nominal)'!E$1, PR24_after_overrides!$D$2:$AU$2, 0)), INDEX('Cyclical_after overrides'!$A$1:$BD$245,MATCH('Stata dataset (nominal)'!$A155,'Cyclical_after overrides'!$A$1:$A$245,0),MATCH('Stata dataset (nominal)'!E$1,'Cyclical_after overrides'!$A$1:$BD$1,0))), "")</f>
        <v>77.030879258874336</v>
      </c>
      <c r="F155" s="179">
        <f>_xlfn.IFNA(IF($C155 &gt; "2023-24", INDEX(PR24_after_overrides!$D$3:$AU$128, MATCH('Stata dataset (nominal)'!$A155, PR24_after_overrides!$A$3:$A$128, 0), MATCH('Stata dataset (nominal)'!F$1, PR24_after_overrides!$D$2:$AU$2, 0)), INDEX('Cyclical_after overrides'!$A$1:$BD$245,MATCH('Stata dataset (nominal)'!$A155,'Cyclical_after overrides'!$A$1:$A$245,0),MATCH('Stata dataset (nominal)'!F$1,'Cyclical_after overrides'!$A$1:$BD$1,0))), "")</f>
        <v>23.567702975372864</v>
      </c>
      <c r="G155" s="179">
        <f>_xlfn.IFNA(IF($C155 &gt; "2023-24", INDEX(PR24_after_overrides!$D$3:$AU$128, MATCH('Stata dataset (nominal)'!$A155, PR24_after_overrides!$A$3:$A$128, 0), MATCH('Stata dataset (nominal)'!G$1, PR24_after_overrides!$D$2:$AU$2, 0)), INDEX('Cyclical_after overrides'!$A$1:$BD$245,MATCH('Stata dataset (nominal)'!$A155,'Cyclical_after overrides'!$A$1:$A$245,0),MATCH('Stata dataset (nominal)'!G$1,'Cyclical_after overrides'!$A$1:$BD$1,0))), "")</f>
        <v>101.59557359602574</v>
      </c>
      <c r="H155" s="179">
        <f>_xlfn.IFNA(IF($C155 &gt; "2023-24", INDEX(PR24_after_overrides!$D$3:$AU$128, MATCH('Stata dataset (nominal)'!$A155, PR24_after_overrides!$A$3:$A$128, 0), MATCH('Stata dataset (nominal)'!H$1, PR24_after_overrides!$D$2:$AU$2, 0)), INDEX('Cyclical_after overrides'!$A$1:$BD$245,MATCH('Stata dataset (nominal)'!$A155,'Cyclical_after overrides'!$A$1:$A$245,0),MATCH('Stata dataset (nominal)'!H$1,'Cyclical_after overrides'!$A$1:$BD$1,0))), "")</f>
        <v>10.734429817397872</v>
      </c>
      <c r="I155" s="179">
        <f>_xlfn.IFNA(IF($C155 &gt; "2023-24", INDEX(PR24_after_overrides!$D$3:$AU$128, MATCH('Stata dataset (nominal)'!$A155, PR24_after_overrides!$A$3:$A$128, 0), MATCH('Stata dataset (nominal)'!I$1, PR24_after_overrides!$D$2:$AU$2, 0)), INDEX('Cyclical_after overrides'!$A$1:$BD$245,MATCH('Stata dataset (nominal)'!$A155,'Cyclical_after overrides'!$A$1:$A$245,0),MATCH('Stata dataset (nominal)'!I$1,'Cyclical_after overrides'!$A$1:$BD$1,0))), "")</f>
        <v>4.8497053939249977</v>
      </c>
      <c r="J155" s="179">
        <f>_xlfn.IFNA(IF($C155 &gt; "2023-24", INDEX(PR24_after_overrides!$D$3:$AU$128, MATCH('Stata dataset (nominal)'!$A155, PR24_after_overrides!$A$3:$A$128, 0), MATCH('Stata dataset (nominal)'!J$1, PR24_after_overrides!$D$2:$AU$2, 0)), INDEX('Cyclical_after overrides'!$A$1:$BD$245,MATCH('Stata dataset (nominal)'!$A155,'Cyclical_after overrides'!$A$1:$A$245,0),MATCH('Stata dataset (nominal)'!J$1,'Cyclical_after overrides'!$A$1:$BD$1,0))), "")</f>
        <v>0.76177454379606424</v>
      </c>
      <c r="K155" s="179" t="str">
        <f>_xlfn.IFNA(IF($C155 &gt; "2023-24", INDEX(PR24_after_overrides!$D$3:$AU$128, MATCH('Stata dataset (nominal)'!$A155, PR24_after_overrides!$A$3:$A$128, 0), MATCH('Stata dataset (nominal)'!K$1, PR24_after_overrides!$D$2:$AU$2, 0)), INDEX('Cyclical_after overrides'!$A$1:$BD$245,MATCH('Stata dataset (nominal)'!$A155,'Cyclical_after overrides'!$A$1:$A$245,0),MATCH('Stata dataset (nominal)'!K$1,'Cyclical_after overrides'!$A$1:$BD$1,0))), "")</f>
        <v/>
      </c>
      <c r="L155" s="179">
        <f>_xlfn.IFNA(IF($C155 &gt; "2023-24", INDEX(PR24_after_overrides!$D$3:$AU$128, MATCH('Stata dataset (nominal)'!$A155, PR24_after_overrides!$A$3:$A$128, 0), MATCH('Stata dataset (nominal)'!L$1, PR24_after_overrides!$D$2:$AU$2, 0)), INDEX('Cyclical_after overrides'!$A$1:$BD$245,MATCH('Stata dataset (nominal)'!$A155,'Cyclical_after overrides'!$A$1:$A$245,0),MATCH('Stata dataset (nominal)'!L$1,'Cyclical_after overrides'!$A$1:$BD$1,0))), "")</f>
        <v>0</v>
      </c>
      <c r="M155" s="179">
        <f>_xlfn.IFNA(IF($C155 &gt; "2023-24", INDEX(PR24_after_overrides!$D$3:$AU$128, MATCH('Stata dataset (nominal)'!$A155, PR24_after_overrides!$A$3:$A$128, 0), MATCH('Stata dataset (nominal)'!M$1, PR24_after_overrides!$D$2:$AU$2, 0)), INDEX('Cyclical_after overrides'!$A$1:$BD$245,MATCH('Stata dataset (nominal)'!$A155,'Cyclical_after overrides'!$A$1:$A$245,0),MATCH('Stata dataset (nominal)'!M$1,'Cyclical_after overrides'!$A$1:$BD$1,0))), "")</f>
        <v>22.208209165102936</v>
      </c>
      <c r="N155" s="179">
        <f>_xlfn.IFNA(IF($C155 &gt; "2023-24", INDEX(PR24_after_overrides!$D$3:$AU$128, MATCH('Stata dataset (nominal)'!$A155, PR24_after_overrides!$A$3:$A$128, 0), MATCH('Stata dataset (nominal)'!N$1, PR24_after_overrides!$D$2:$AU$2, 0)), INDEX('Cyclical_after overrides'!$A$1:$BD$245,MATCH('Stata dataset (nominal)'!$A155,'Cyclical_after overrides'!$A$1:$A$245,0),MATCH('Stata dataset (nominal)'!N$1,'Cyclical_after overrides'!$A$1:$BD$1,0))), "")</f>
        <v>101.59557359602574</v>
      </c>
      <c r="O155" s="179">
        <f>_xlfn.IFNA(IF($C155 &gt; "2023-24", INDEX(PR24_after_overrides!$D$3:$AU$128, MATCH('Stata dataset (nominal)'!$A155, PR24_after_overrides!$A$3:$A$128, 0), MATCH('Stata dataset (nominal)'!O$1, PR24_after_overrides!$D$2:$AU$2, 0)), INDEX('Cyclical_after overrides'!$A$1:$BD$245,MATCH('Stata dataset (nominal)'!$A155,'Cyclical_after overrides'!$A$1:$A$245,0),MATCH('Stata dataset (nominal)'!O$1,'Cyclical_after overrides'!$A$1:$BD$1,0))), "")</f>
        <v>15.932499999999999</v>
      </c>
      <c r="P155" s="179">
        <f>_xlfn.IFNA(IF($C155 &gt; "2023-24", INDEX(PR24_after_overrides!$D$3:$AU$128, MATCH('Stata dataset (nominal)'!$A155, PR24_after_overrides!$A$3:$A$128, 0), MATCH('Stata dataset (nominal)'!P$1, PR24_after_overrides!$D$2:$AU$2, 0)), INDEX('Cyclical_after overrides'!$A$1:$BD$245,MATCH('Stata dataset (nominal)'!$A155,'Cyclical_after overrides'!$A$1:$A$245,0),MATCH('Stata dataset (nominal)'!P$1,'Cyclical_after overrides'!$A$1:$BD$1,0))), "")</f>
        <v>646.649</v>
      </c>
      <c r="Q155" s="179">
        <f>_xlfn.IFNA(IF($C155 &gt; "2023-24", INDEX(PR24_after_overrides!$D$3:$AU$128, MATCH('Stata dataset (nominal)'!$A155, PR24_after_overrides!$A$3:$A$128, 0), MATCH('Stata dataset (nominal)'!Q$1, PR24_after_overrides!$D$2:$AU$2, 0)), INDEX('Cyclical_after overrides'!$A$1:$BD$245,MATCH('Stata dataset (nominal)'!$A155,'Cyclical_after overrides'!$A$1:$A$245,0),MATCH('Stata dataset (nominal)'!Q$1,'Cyclical_after overrides'!$A$1:$BD$1,0))), "")</f>
        <v>1157.2545</v>
      </c>
      <c r="R155" s="179">
        <f>_xlfn.IFNA(IF($C155 &gt; "2023-24", INDEX(PR24_after_overrides!$D$3:$AU$128, MATCH('Stata dataset (nominal)'!$A155, PR24_after_overrides!$A$3:$A$128, 0), MATCH('Stata dataset (nominal)'!R$1, PR24_after_overrides!$D$2:$AU$2, 0)), INDEX('Cyclical_after overrides'!$A$1:$BD$245,MATCH('Stata dataset (nominal)'!$A155,'Cyclical_after overrides'!$A$1:$A$245,0),MATCH('Stata dataset (nominal)'!R$1,'Cyclical_after overrides'!$A$1:$BD$1,0))), "")</f>
        <v>38.686500000000002</v>
      </c>
      <c r="S155" s="179">
        <f>_xlfn.IFNA(IF($C155 &gt; "2023-24", INDEX(PR24_after_overrides!$D$3:$AU$128, MATCH('Stata dataset (nominal)'!$A155, PR24_after_overrides!$A$3:$A$128, 0), MATCH('Stata dataset (nominal)'!S$1, PR24_after_overrides!$D$2:$AU$2, 0)), INDEX('Cyclical_after overrides'!$A$1:$BD$245,MATCH('Stata dataset (nominal)'!$A155,'Cyclical_after overrides'!$A$1:$A$245,0),MATCH('Stata dataset (nominal)'!S$1,'Cyclical_after overrides'!$A$1:$BD$1,0))), "")</f>
        <v>1570.1155000000001</v>
      </c>
      <c r="T155" s="179">
        <f>_xlfn.IFNA(IF($C155 &gt; "2023-24", INDEX(PR24_after_overrides!$D$3:$AU$128, MATCH('Stata dataset (nominal)'!$A155, PR24_after_overrides!$A$3:$A$128, 0), MATCH('Stata dataset (nominal)'!T$1, PR24_after_overrides!$D$2:$AU$2, 0)), INDEX('Cyclical_after overrides'!$A$1:$BD$245,MATCH('Stata dataset (nominal)'!$A155,'Cyclical_after overrides'!$A$1:$A$245,0),MATCH('Stata dataset (nominal)'!T$1,'Cyclical_after overrides'!$A$1:$BD$1,0))), "")</f>
        <v>2809.9079999999999</v>
      </c>
      <c r="U155" s="179" t="str">
        <f>_xlfn.IFNA(IF($C155 &gt; "2023-24", INDEX(PR24_after_overrides!$D$3:$AU$128, MATCH('Stata dataset (nominal)'!$A155, PR24_after_overrides!$A$3:$A$128, 0), MATCH('Stata dataset (nominal)'!U$1, PR24_after_overrides!$D$2:$AU$2, 0)), INDEX('Cyclical_after overrides'!$A$1:$BD$245,MATCH('Stata dataset (nominal)'!$A155,'Cyclical_after overrides'!$A$1:$A$245,0),MATCH('Stata dataset (nominal)'!U$1,'Cyclical_after overrides'!$A$1:$BD$1,0))), "")</f>
        <v/>
      </c>
      <c r="V155" s="179" t="str">
        <f>_xlfn.IFNA(IF($C155 &gt; "2023-24", INDEX(PR24_after_overrides!$D$3:$AU$128, MATCH('Stata dataset (nominal)'!$A155, PR24_after_overrides!$A$3:$A$128, 0), MATCH('Stata dataset (nominal)'!V$1, PR24_after_overrides!$D$2:$AU$2, 0)), INDEX('Cyclical_after overrides'!$A$1:$BD$245,MATCH('Stata dataset (nominal)'!$A155,'Cyclical_after overrides'!$A$1:$A$245,0),MATCH('Stata dataset (nominal)'!V$1,'Cyclical_after overrides'!$A$1:$BD$1,0))), "")</f>
        <v/>
      </c>
      <c r="W155" s="179" t="str">
        <f>_xlfn.IFNA(IF($C155 &gt; "2023-24", INDEX(PR24_after_overrides!$D$3:$AU$128, MATCH('Stata dataset (nominal)'!$A155, PR24_after_overrides!$A$3:$A$128, 0), MATCH('Stata dataset (nominal)'!W$1, PR24_after_overrides!$D$2:$AU$2, 0)), INDEX('Cyclical_after overrides'!$A$1:$BD$245,MATCH('Stata dataset (nominal)'!$A155,'Cyclical_after overrides'!$A$1:$A$245,0),MATCH('Stata dataset (nominal)'!W$1,'Cyclical_after overrides'!$A$1:$BD$1,0))), "")</f>
        <v/>
      </c>
      <c r="X155" s="179" t="str">
        <f>_xlfn.IFNA(IF($C155 &gt; "2023-24", INDEX(PR24_after_overrides!$D$3:$AU$128, MATCH('Stata dataset (nominal)'!$A155, PR24_after_overrides!$A$3:$A$128, 0), MATCH('Stata dataset (nominal)'!X$1, PR24_after_overrides!$D$2:$AU$2, 0)), INDEX('Cyclical_after overrides'!$A$1:$BD$245,MATCH('Stata dataset (nominal)'!$A155,'Cyclical_after overrides'!$A$1:$A$245,0),MATCH('Stata dataset (nominal)'!X$1,'Cyclical_after overrides'!$A$1:$BD$1,0))), "")</f>
        <v/>
      </c>
      <c r="Y155" s="179" t="str">
        <f>_xlfn.IFNA(IF($C155 &gt; "2023-24", INDEX(PR24_after_overrides!$D$3:$AU$128, MATCH('Stata dataset (nominal)'!$A155, PR24_after_overrides!$A$3:$A$128, 0), MATCH('Stata dataset (nominal)'!Y$1, PR24_after_overrides!$D$2:$AU$2, 0)), INDEX('Cyclical_after overrides'!$A$1:$BD$245,MATCH('Stata dataset (nominal)'!$A155,'Cyclical_after overrides'!$A$1:$A$245,0),MATCH('Stata dataset (nominal)'!Y$1,'Cyclical_after overrides'!$A$1:$BD$1,0))), "")</f>
        <v/>
      </c>
      <c r="Z155" s="179" t="str">
        <f>_xlfn.IFNA(IF($C155 &gt; "2023-24", INDEX(PR24_after_overrides!$D$3:$AU$128, MATCH('Stata dataset (nominal)'!$A155, PR24_after_overrides!$A$3:$A$128, 0), MATCH('Stata dataset (nominal)'!Z$1, PR24_after_overrides!$D$2:$AU$2, 0)), INDEX('Cyclical_after overrides'!$A$1:$BD$245,MATCH('Stata dataset (nominal)'!$A155,'Cyclical_after overrides'!$A$1:$A$245,0),MATCH('Stata dataset (nominal)'!Z$1,'Cyclical_after overrides'!$A$1:$BD$1,0))), "")</f>
        <v/>
      </c>
      <c r="AA155" s="179">
        <f>_xlfn.IFNA(IF($C155 &gt; "2023-24", INDEX(PR24_after_overrides!$D$3:$AU$128, MATCH('Stata dataset (nominal)'!$A155, PR24_after_overrides!$A$3:$A$128, 0), MATCH('Stata dataset (nominal)'!AA$1, PR24_after_overrides!$D$2:$AU$2, 0)), INDEX('Cyclical_after overrides'!$A$1:$BD$245,MATCH('Stata dataset (nominal)'!$A155,'Cyclical_after overrides'!$A$1:$A$245,0),MATCH('Stata dataset (nominal)'!AA$1,'Cyclical_after overrides'!$A$1:$BD$1,0))), "")</f>
        <v>3689.7226644480688</v>
      </c>
      <c r="AB155" s="179">
        <f>INDEX(Depreciation!$U$5:$U$318, MATCH('Stata dataset (nominal)'!$A155, Depreciation!$A$5:$A$318, 0))</f>
        <v>4.1737129735146956</v>
      </c>
      <c r="AC155" s="180" t="str">
        <f t="shared" si="4"/>
        <v/>
      </c>
      <c r="AD155" s="72">
        <f>INDEX(Recharges!$V$5:$V$318, MATCH('Stata dataset (nominal)'!$A155, Recharges!$A$5:$A$318, 0))</f>
        <v>8.1662560077616018</v>
      </c>
    </row>
    <row r="156" spans="1:30" x14ac:dyDescent="0.4">
      <c r="A156" s="160" t="str">
        <f t="shared" si="3"/>
        <v>WSH14</v>
      </c>
      <c r="B156" s="160" t="s">
        <v>361</v>
      </c>
      <c r="C156" s="160" t="s">
        <v>243</v>
      </c>
      <c r="D156" s="179">
        <f>_xlfn.IFNA(IF($C156 &gt; "2023-24", INDEX(PR24_after_overrides!$D$3:$AU$128, MATCH('Stata dataset (nominal)'!$A156, PR24_after_overrides!$A$3:$A$128, 0), MATCH('Stata dataset (nominal)'!D$1, PR24_after_overrides!$D$2:$AU$2, 0)), INDEX('Cyclical_after overrides'!$A$1:$BD$245,MATCH('Stata dataset (nominal)'!$A156,'Cyclical_after overrides'!$A$1:$A$245,0),MATCH('Stata dataset (nominal)'!D$1,'Cyclical_after overrides'!$A$1:$BD$1,0))), "")</f>
        <v>1.24788708586883</v>
      </c>
      <c r="E156" s="179">
        <f>_xlfn.IFNA(IF($C156 &gt; "2023-24", INDEX(PR24_after_overrides!$D$3:$AU$128, MATCH('Stata dataset (nominal)'!$A156, PR24_after_overrides!$A$3:$A$128, 0), MATCH('Stata dataset (nominal)'!E$1, PR24_after_overrides!$D$2:$AU$2, 0)), INDEX('Cyclical_after overrides'!$A$1:$BD$245,MATCH('Stata dataset (nominal)'!$A156,'Cyclical_after overrides'!$A$1:$A$245,0),MATCH('Stata dataset (nominal)'!E$1,'Cyclical_after overrides'!$A$1:$BD$1,0))), "")</f>
        <v>10.286</v>
      </c>
      <c r="F156" s="179">
        <f>_xlfn.IFNA(IF($C156 &gt; "2023-24", INDEX(PR24_after_overrides!$D$3:$AU$128, MATCH('Stata dataset (nominal)'!$A156, PR24_after_overrides!$A$3:$A$128, 0), MATCH('Stata dataset (nominal)'!F$1, PR24_after_overrides!$D$2:$AU$2, 0)), INDEX('Cyclical_after overrides'!$A$1:$BD$245,MATCH('Stata dataset (nominal)'!$A156,'Cyclical_after overrides'!$A$1:$A$245,0),MATCH('Stata dataset (nominal)'!F$1,'Cyclical_after overrides'!$A$1:$BD$1,0))), "")</f>
        <v>6.4249999999999998</v>
      </c>
      <c r="G156" s="179">
        <f>_xlfn.IFNA(IF($C156 &gt; "2023-24", INDEX(PR24_after_overrides!$D$3:$AU$128, MATCH('Stata dataset (nominal)'!$A156, PR24_after_overrides!$A$3:$A$128, 0), MATCH('Stata dataset (nominal)'!G$1, PR24_after_overrides!$D$2:$AU$2, 0)), INDEX('Cyclical_after overrides'!$A$1:$BD$245,MATCH('Stata dataset (nominal)'!$A156,'Cyclical_after overrides'!$A$1:$A$245,0),MATCH('Stata dataset (nominal)'!G$1,'Cyclical_after overrides'!$A$1:$BD$1,0))), "")</f>
        <v>26.009</v>
      </c>
      <c r="H156" s="179">
        <f>_xlfn.IFNA(IF($C156 &gt; "2023-24", INDEX(PR24_after_overrides!$D$3:$AU$128, MATCH('Stata dataset (nominal)'!$A156, PR24_after_overrides!$A$3:$A$128, 0), MATCH('Stata dataset (nominal)'!H$1, PR24_after_overrides!$D$2:$AU$2, 0)), INDEX('Cyclical_after overrides'!$A$1:$BD$245,MATCH('Stata dataset (nominal)'!$A156,'Cyclical_after overrides'!$A$1:$A$245,0),MATCH('Stata dataset (nominal)'!H$1,'Cyclical_after overrides'!$A$1:$BD$1,0))), "")</f>
        <v>2.0150000000000001</v>
      </c>
      <c r="I156" s="179">
        <f>_xlfn.IFNA(IF($C156 &gt; "2023-24", INDEX(PR24_after_overrides!$D$3:$AU$128, MATCH('Stata dataset (nominal)'!$A156, PR24_after_overrides!$A$3:$A$128, 0), MATCH('Stata dataset (nominal)'!I$1, PR24_after_overrides!$D$2:$AU$2, 0)), INDEX('Cyclical_after overrides'!$A$1:$BD$245,MATCH('Stata dataset (nominal)'!$A156,'Cyclical_after overrides'!$A$1:$A$245,0),MATCH('Stata dataset (nominal)'!I$1,'Cyclical_after overrides'!$A$1:$BD$1,0))), "")</f>
        <v>9.3119999999999994</v>
      </c>
      <c r="J156" s="179">
        <f>_xlfn.IFNA(IF($C156 &gt; "2023-24", INDEX(PR24_after_overrides!$D$3:$AU$128, MATCH('Stata dataset (nominal)'!$A156, PR24_after_overrides!$A$3:$A$128, 0), MATCH('Stata dataset (nominal)'!J$1, PR24_after_overrides!$D$2:$AU$2, 0)), INDEX('Cyclical_after overrides'!$A$1:$BD$245,MATCH('Stata dataset (nominal)'!$A156,'Cyclical_after overrides'!$A$1:$A$245,0),MATCH('Stata dataset (nominal)'!J$1,'Cyclical_after overrides'!$A$1:$BD$1,0))), "")</f>
        <v>0.29399999999999998</v>
      </c>
      <c r="K156" s="179">
        <f>_xlfn.IFNA(IF($C156 &gt; "2023-24", INDEX(PR24_after_overrides!$D$3:$AU$128, MATCH('Stata dataset (nominal)'!$A156, PR24_after_overrides!$A$3:$A$128, 0), MATCH('Stata dataset (nominal)'!K$1, PR24_after_overrides!$D$2:$AU$2, 0)), INDEX('Cyclical_after overrides'!$A$1:$BD$245,MATCH('Stata dataset (nominal)'!$A156,'Cyclical_after overrides'!$A$1:$A$245,0),MATCH('Stata dataset (nominal)'!K$1,'Cyclical_after overrides'!$A$1:$BD$1,0))), "")</f>
        <v>0</v>
      </c>
      <c r="L156" s="179">
        <f>_xlfn.IFNA(IF($C156 &gt; "2023-24", INDEX(PR24_after_overrides!$D$3:$AU$128, MATCH('Stata dataset (nominal)'!$A156, PR24_after_overrides!$A$3:$A$128, 0), MATCH('Stata dataset (nominal)'!L$1, PR24_after_overrides!$D$2:$AU$2, 0)), INDEX('Cyclical_after overrides'!$A$1:$BD$245,MATCH('Stata dataset (nominal)'!$A156,'Cyclical_after overrides'!$A$1:$A$245,0),MATCH('Stata dataset (nominal)'!L$1,'Cyclical_after overrides'!$A$1:$BD$1,0))), "")</f>
        <v>0</v>
      </c>
      <c r="M156" s="179">
        <f>_xlfn.IFNA(IF($C156 &gt; "2023-24", INDEX(PR24_after_overrides!$D$3:$AU$128, MATCH('Stata dataset (nominal)'!$A156, PR24_after_overrides!$A$3:$A$128, 0), MATCH('Stata dataset (nominal)'!M$1, PR24_after_overrides!$D$2:$AU$2, 0)), INDEX('Cyclical_after overrides'!$A$1:$BD$245,MATCH('Stata dataset (nominal)'!$A156,'Cyclical_after overrides'!$A$1:$A$245,0),MATCH('Stata dataset (nominal)'!M$1,'Cyclical_after overrides'!$A$1:$BD$1,0))), "")</f>
        <v>14.239000000000001</v>
      </c>
      <c r="N156" s="179" t="str">
        <f>_xlfn.IFNA(IF($C156 &gt; "2023-24", INDEX(PR24_after_overrides!$D$3:$AU$128, MATCH('Stata dataset (nominal)'!$A156, PR24_after_overrides!$A$3:$A$128, 0), MATCH('Stata dataset (nominal)'!N$1, PR24_after_overrides!$D$2:$AU$2, 0)), INDEX('Cyclical_after overrides'!$A$1:$BD$245,MATCH('Stata dataset (nominal)'!$A156,'Cyclical_after overrides'!$A$1:$A$245,0),MATCH('Stata dataset (nominal)'!N$1,'Cyclical_after overrides'!$A$1:$BD$1,0))), "")</f>
        <v/>
      </c>
      <c r="O156" s="179">
        <f>_xlfn.IFNA(IF($C156 &gt; "2023-24", INDEX(PR24_after_overrides!$D$3:$AU$128, MATCH('Stata dataset (nominal)'!$A156, PR24_after_overrides!$A$3:$A$128, 0), MATCH('Stata dataset (nominal)'!O$1, PR24_after_overrides!$D$2:$AU$2, 0)), INDEX('Cyclical_after overrides'!$A$1:$BD$245,MATCH('Stata dataset (nominal)'!$A156,'Cyclical_after overrides'!$A$1:$A$245,0),MATCH('Stata dataset (nominal)'!O$1,'Cyclical_after overrides'!$A$1:$BD$1,0))), "")</f>
        <v>53.67</v>
      </c>
      <c r="P156" s="179">
        <f>_xlfn.IFNA(IF($C156 &gt; "2023-24", INDEX(PR24_after_overrides!$D$3:$AU$128, MATCH('Stata dataset (nominal)'!$A156, PR24_after_overrides!$A$3:$A$128, 0), MATCH('Stata dataset (nominal)'!P$1, PR24_after_overrides!$D$2:$AU$2, 0)), INDEX('Cyclical_after overrides'!$A$1:$BD$245,MATCH('Stata dataset (nominal)'!$A156,'Cyclical_after overrides'!$A$1:$A$245,0),MATCH('Stata dataset (nominal)'!P$1,'Cyclical_after overrides'!$A$1:$BD$1,0))), "")</f>
        <v>60.283999999999999</v>
      </c>
      <c r="Q156" s="179">
        <f>_xlfn.IFNA(IF($C156 &gt; "2023-24", INDEX(PR24_after_overrides!$D$3:$AU$128, MATCH('Stata dataset (nominal)'!$A156, PR24_after_overrides!$A$3:$A$128, 0), MATCH('Stata dataset (nominal)'!Q$1, PR24_after_overrides!$D$2:$AU$2, 0)), INDEX('Cyclical_after overrides'!$A$1:$BD$245,MATCH('Stata dataset (nominal)'!$A156,'Cyclical_after overrides'!$A$1:$A$245,0),MATCH('Stata dataset (nominal)'!Q$1,'Cyclical_after overrides'!$A$1:$BD$1,0))), "")</f>
        <v>723.69100000000003</v>
      </c>
      <c r="R156" s="179">
        <f>_xlfn.IFNA(IF($C156 &gt; "2023-24", INDEX(PR24_after_overrides!$D$3:$AU$128, MATCH('Stata dataset (nominal)'!$A156, PR24_after_overrides!$A$3:$A$128, 0), MATCH('Stata dataset (nominal)'!R$1, PR24_after_overrides!$D$2:$AU$2, 0)), INDEX('Cyclical_after overrides'!$A$1:$BD$245,MATCH('Stata dataset (nominal)'!$A156,'Cyclical_after overrides'!$A$1:$A$245,0),MATCH('Stata dataset (nominal)'!R$1,'Cyclical_after overrides'!$A$1:$BD$1,0))), "")</f>
        <v>24.344000000000001</v>
      </c>
      <c r="S156" s="179">
        <f>_xlfn.IFNA(IF($C156 &gt; "2023-24", INDEX(PR24_after_overrides!$D$3:$AU$128, MATCH('Stata dataset (nominal)'!$A156, PR24_after_overrides!$A$3:$A$128, 0), MATCH('Stata dataset (nominal)'!S$1, PR24_after_overrides!$D$2:$AU$2, 0)), INDEX('Cyclical_after overrides'!$A$1:$BD$245,MATCH('Stata dataset (nominal)'!$A156,'Cyclical_after overrides'!$A$1:$A$245,0),MATCH('Stata dataset (nominal)'!S$1,'Cyclical_after overrides'!$A$1:$BD$1,0))), "")</f>
        <v>66.489000000000004</v>
      </c>
      <c r="T156" s="179">
        <f>_xlfn.IFNA(IF($C156 &gt; "2023-24", INDEX(PR24_after_overrides!$D$3:$AU$128, MATCH('Stata dataset (nominal)'!$A156, PR24_after_overrides!$A$3:$A$128, 0), MATCH('Stata dataset (nominal)'!T$1, PR24_after_overrides!$D$2:$AU$2, 0)), INDEX('Cyclical_after overrides'!$A$1:$BD$245,MATCH('Stata dataset (nominal)'!$A156,'Cyclical_after overrides'!$A$1:$A$245,0),MATCH('Stata dataset (nominal)'!T$1,'Cyclical_after overrides'!$A$1:$BD$1,0))), "")</f>
        <v>425.28500000000003</v>
      </c>
      <c r="U156" s="179">
        <f>_xlfn.IFNA(IF($C156 &gt; "2023-24", INDEX(PR24_after_overrides!$D$3:$AU$128, MATCH('Stata dataset (nominal)'!$A156, PR24_after_overrides!$A$3:$A$128, 0), MATCH('Stata dataset (nominal)'!U$1, PR24_after_overrides!$D$2:$AU$2, 0)), INDEX('Cyclical_after overrides'!$A$1:$BD$245,MATCH('Stata dataset (nominal)'!$A156,'Cyclical_after overrides'!$A$1:$A$245,0),MATCH('Stata dataset (nominal)'!U$1,'Cyclical_after overrides'!$A$1:$BD$1,0))), "")</f>
        <v>26.088455072736068</v>
      </c>
      <c r="V156" s="179">
        <f>_xlfn.IFNA(IF($C156 &gt; "2023-24", INDEX(PR24_after_overrides!$D$3:$AU$128, MATCH('Stata dataset (nominal)'!$A156, PR24_after_overrides!$A$3:$A$128, 0), MATCH('Stata dataset (nominal)'!V$1, PR24_after_overrides!$D$2:$AU$2, 0)), INDEX('Cyclical_after overrides'!$A$1:$BD$245,MATCH('Stata dataset (nominal)'!$A156,'Cyclical_after overrides'!$A$1:$A$245,0),MATCH('Stata dataset (nominal)'!V$1,'Cyclical_after overrides'!$A$1:$BD$1,0))), "")</f>
        <v>138.12946551835105</v>
      </c>
      <c r="W156" s="179">
        <f>_xlfn.IFNA(IF($C156 &gt; "2023-24", INDEX(PR24_after_overrides!$D$3:$AU$128, MATCH('Stata dataset (nominal)'!$A156, PR24_after_overrides!$A$3:$A$128, 0), MATCH('Stata dataset (nominal)'!W$1, PR24_after_overrides!$D$2:$AU$2, 0)), INDEX('Cyclical_after overrides'!$A$1:$BD$245,MATCH('Stata dataset (nominal)'!$A156,'Cyclical_after overrides'!$A$1:$A$245,0),MATCH('Stata dataset (nominal)'!W$1,'Cyclical_after overrides'!$A$1:$BD$1,0))), "")</f>
        <v>2.3561380972149317</v>
      </c>
      <c r="X156" s="179">
        <f>_xlfn.IFNA(IF($C156 &gt; "2023-24", INDEX(PR24_after_overrides!$D$3:$AU$128, MATCH('Stata dataset (nominal)'!$A156, PR24_after_overrides!$A$3:$A$128, 0), MATCH('Stata dataset (nominal)'!X$1, PR24_after_overrides!$D$2:$AU$2, 0)), INDEX('Cyclical_after overrides'!$A$1:$BD$245,MATCH('Stata dataset (nominal)'!$A156,'Cyclical_after overrides'!$A$1:$A$245,0),MATCH('Stata dataset (nominal)'!X$1,'Cyclical_after overrides'!$A$1:$BD$1,0))), "")</f>
        <v>9.5608644971677865</v>
      </c>
      <c r="Y156" s="179">
        <f>_xlfn.IFNA(IF($C156 &gt; "2023-24", INDEX(PR24_after_overrides!$D$3:$AU$128, MATCH('Stata dataset (nominal)'!$A156, PR24_after_overrides!$A$3:$A$128, 0), MATCH('Stata dataset (nominal)'!Y$1, PR24_after_overrides!$D$2:$AU$2, 0)), INDEX('Cyclical_after overrides'!$A$1:$BD$245,MATCH('Stata dataset (nominal)'!$A156,'Cyclical_after overrides'!$A$1:$A$245,0),MATCH('Stata dataset (nominal)'!Y$1,'Cyclical_after overrides'!$A$1:$BD$1,0))), "")</f>
        <v>16.734758818885414</v>
      </c>
      <c r="Z156" s="179">
        <f>_xlfn.IFNA(IF($C156 &gt; "2023-24", INDEX(PR24_after_overrides!$D$3:$AU$128, MATCH('Stata dataset (nominal)'!$A156, PR24_after_overrides!$A$3:$A$128, 0), MATCH('Stata dataset (nominal)'!Z$1, PR24_after_overrides!$D$2:$AU$2, 0)), INDEX('Cyclical_after overrides'!$A$1:$BD$245,MATCH('Stata dataset (nominal)'!$A156,'Cyclical_after overrides'!$A$1:$A$245,0),MATCH('Stata dataset (nominal)'!Z$1,'Cyclical_after overrides'!$A$1:$BD$1,0))), "")</f>
        <v>16.734758818885414</v>
      </c>
      <c r="AA156" s="179">
        <f>_xlfn.IFNA(IF($C156 &gt; "2023-24", INDEX(PR24_after_overrides!$D$3:$AU$128, MATCH('Stata dataset (nominal)'!$A156, PR24_after_overrides!$A$3:$A$128, 0), MATCH('Stata dataset (nominal)'!AA$1, PR24_after_overrides!$D$2:$AU$2, 0)), INDEX('Cyclical_after overrides'!$A$1:$BD$245,MATCH('Stata dataset (nominal)'!$A156,'Cyclical_after overrides'!$A$1:$A$245,0),MATCH('Stata dataset (nominal)'!AA$1,'Cyclical_after overrides'!$A$1:$BD$1,0))), "")</f>
        <v>556.22556105766489</v>
      </c>
      <c r="AB156" s="179">
        <f>INDEX(Depreciation!$U$5:$U$318, MATCH('Stata dataset (nominal)'!$A156, Depreciation!$A$5:$A$318, 0))</f>
        <v>1.5740000000000001</v>
      </c>
      <c r="AC156" s="180">
        <f t="shared" si="4"/>
        <v>4.9126363636363637</v>
      </c>
      <c r="AD156" s="72">
        <f>INDEX(Recharges!$V$5:$V$318, MATCH('Stata dataset (nominal)'!$A156, Recharges!$A$5:$A$318, 0))</f>
        <v>0</v>
      </c>
    </row>
    <row r="157" spans="1:30" x14ac:dyDescent="0.4">
      <c r="A157" s="160" t="str">
        <f t="shared" si="3"/>
        <v>WSH15</v>
      </c>
      <c r="B157" s="160" t="s">
        <v>361</v>
      </c>
      <c r="C157" s="160" t="s">
        <v>245</v>
      </c>
      <c r="D157" s="179">
        <f>_xlfn.IFNA(IF($C157 &gt; "2023-24", INDEX(PR24_after_overrides!$D$3:$AU$128, MATCH('Stata dataset (nominal)'!$A157, PR24_after_overrides!$A$3:$A$128, 0), MATCH('Stata dataset (nominal)'!D$1, PR24_after_overrides!$D$2:$AU$2, 0)), INDEX('Cyclical_after overrides'!$A$1:$BD$245,MATCH('Stata dataset (nominal)'!$A157,'Cyclical_after overrides'!$A$1:$A$245,0),MATCH('Stata dataset (nominal)'!D$1,'Cyclical_after overrides'!$A$1:$BD$1,0))), "")</f>
        <v>1.2338096431854266</v>
      </c>
      <c r="E157" s="179">
        <f>_xlfn.IFNA(IF($C157 &gt; "2023-24", INDEX(PR24_after_overrides!$D$3:$AU$128, MATCH('Stata dataset (nominal)'!$A157, PR24_after_overrides!$A$3:$A$128, 0), MATCH('Stata dataset (nominal)'!E$1, PR24_after_overrides!$D$2:$AU$2, 0)), INDEX('Cyclical_after overrides'!$A$1:$BD$245,MATCH('Stata dataset (nominal)'!$A157,'Cyclical_after overrides'!$A$1:$A$245,0),MATCH('Stata dataset (nominal)'!E$1,'Cyclical_after overrides'!$A$1:$BD$1,0))), "")</f>
        <v>10.755000000000001</v>
      </c>
      <c r="F157" s="179">
        <f>_xlfn.IFNA(IF($C157 &gt; "2023-24", INDEX(PR24_after_overrides!$D$3:$AU$128, MATCH('Stata dataset (nominal)'!$A157, PR24_after_overrides!$A$3:$A$128, 0), MATCH('Stata dataset (nominal)'!F$1, PR24_after_overrides!$D$2:$AU$2, 0)), INDEX('Cyclical_after overrides'!$A$1:$BD$245,MATCH('Stata dataset (nominal)'!$A157,'Cyclical_after overrides'!$A$1:$A$245,0),MATCH('Stata dataset (nominal)'!F$1,'Cyclical_after overrides'!$A$1:$BD$1,0))), "")</f>
        <v>6.944</v>
      </c>
      <c r="G157" s="179">
        <f>_xlfn.IFNA(IF($C157 &gt; "2023-24", INDEX(PR24_after_overrides!$D$3:$AU$128, MATCH('Stata dataset (nominal)'!$A157, PR24_after_overrides!$A$3:$A$128, 0), MATCH('Stata dataset (nominal)'!G$1, PR24_after_overrides!$D$2:$AU$2, 0)), INDEX('Cyclical_after overrides'!$A$1:$BD$245,MATCH('Stata dataset (nominal)'!$A157,'Cyclical_after overrides'!$A$1:$A$245,0),MATCH('Stata dataset (nominal)'!G$1,'Cyclical_after overrides'!$A$1:$BD$1,0))), "")</f>
        <v>27.065000000000001</v>
      </c>
      <c r="H157" s="179">
        <f>_xlfn.IFNA(IF($C157 &gt; "2023-24", INDEX(PR24_after_overrides!$D$3:$AU$128, MATCH('Stata dataset (nominal)'!$A157, PR24_after_overrides!$A$3:$A$128, 0), MATCH('Stata dataset (nominal)'!H$1, PR24_after_overrides!$D$2:$AU$2, 0)), INDEX('Cyclical_after overrides'!$A$1:$BD$245,MATCH('Stata dataset (nominal)'!$A157,'Cyclical_after overrides'!$A$1:$A$245,0),MATCH('Stata dataset (nominal)'!H$1,'Cyclical_after overrides'!$A$1:$BD$1,0))), "")</f>
        <v>1.7290000000000001</v>
      </c>
      <c r="I157" s="179">
        <f>_xlfn.IFNA(IF($C157 &gt; "2023-24", INDEX(PR24_after_overrides!$D$3:$AU$128, MATCH('Stata dataset (nominal)'!$A157, PR24_after_overrides!$A$3:$A$128, 0), MATCH('Stata dataset (nominal)'!I$1, PR24_after_overrides!$D$2:$AU$2, 0)), INDEX('Cyclical_after overrides'!$A$1:$BD$245,MATCH('Stata dataset (nominal)'!$A157,'Cyclical_after overrides'!$A$1:$A$245,0),MATCH('Stata dataset (nominal)'!I$1,'Cyclical_after overrides'!$A$1:$BD$1,0))), "")</f>
        <v>9.4580000000000002</v>
      </c>
      <c r="J157" s="179">
        <f>_xlfn.IFNA(IF($C157 &gt; "2023-24", INDEX(PR24_after_overrides!$D$3:$AU$128, MATCH('Stata dataset (nominal)'!$A157, PR24_after_overrides!$A$3:$A$128, 0), MATCH('Stata dataset (nominal)'!J$1, PR24_after_overrides!$D$2:$AU$2, 0)), INDEX('Cyclical_after overrides'!$A$1:$BD$245,MATCH('Stata dataset (nominal)'!$A157,'Cyclical_after overrides'!$A$1:$A$245,0),MATCH('Stata dataset (nominal)'!J$1,'Cyclical_after overrides'!$A$1:$BD$1,0))), "")</f>
        <v>0.253</v>
      </c>
      <c r="K157" s="179">
        <f>_xlfn.IFNA(IF($C157 &gt; "2023-24", INDEX(PR24_after_overrides!$D$3:$AU$128, MATCH('Stata dataset (nominal)'!$A157, PR24_after_overrides!$A$3:$A$128, 0), MATCH('Stata dataset (nominal)'!K$1, PR24_after_overrides!$D$2:$AU$2, 0)), INDEX('Cyclical_after overrides'!$A$1:$BD$245,MATCH('Stata dataset (nominal)'!$A157,'Cyclical_after overrides'!$A$1:$A$245,0),MATCH('Stata dataset (nominal)'!K$1,'Cyclical_after overrides'!$A$1:$BD$1,0))), "")</f>
        <v>3.827</v>
      </c>
      <c r="L157" s="179">
        <f>_xlfn.IFNA(IF($C157 &gt; "2023-24", INDEX(PR24_after_overrides!$D$3:$AU$128, MATCH('Stata dataset (nominal)'!$A157, PR24_after_overrides!$A$3:$A$128, 0), MATCH('Stata dataset (nominal)'!L$1, PR24_after_overrides!$D$2:$AU$2, 0)), INDEX('Cyclical_after overrides'!$A$1:$BD$245,MATCH('Stata dataset (nominal)'!$A157,'Cyclical_after overrides'!$A$1:$A$245,0),MATCH('Stata dataset (nominal)'!L$1,'Cyclical_after overrides'!$A$1:$BD$1,0))), "")</f>
        <v>0</v>
      </c>
      <c r="M157" s="179">
        <f>_xlfn.IFNA(IF($C157 &gt; "2023-24", INDEX(PR24_after_overrides!$D$3:$AU$128, MATCH('Stata dataset (nominal)'!$A157, PR24_after_overrides!$A$3:$A$128, 0), MATCH('Stata dataset (nominal)'!M$1, PR24_after_overrides!$D$2:$AU$2, 0)), INDEX('Cyclical_after overrides'!$A$1:$BD$245,MATCH('Stata dataset (nominal)'!$A157,'Cyclical_after overrides'!$A$1:$A$245,0),MATCH('Stata dataset (nominal)'!M$1,'Cyclical_after overrides'!$A$1:$BD$1,0))), "")</f>
        <v>15.759</v>
      </c>
      <c r="N157" s="179" t="str">
        <f>_xlfn.IFNA(IF($C157 &gt; "2023-24", INDEX(PR24_after_overrides!$D$3:$AU$128, MATCH('Stata dataset (nominal)'!$A157, PR24_after_overrides!$A$3:$A$128, 0), MATCH('Stata dataset (nominal)'!N$1, PR24_after_overrides!$D$2:$AU$2, 0)), INDEX('Cyclical_after overrides'!$A$1:$BD$245,MATCH('Stata dataset (nominal)'!$A157,'Cyclical_after overrides'!$A$1:$A$245,0),MATCH('Stata dataset (nominal)'!N$1,'Cyclical_after overrides'!$A$1:$BD$1,0))), "")</f>
        <v/>
      </c>
      <c r="O157" s="179">
        <f>_xlfn.IFNA(IF($C157 &gt; "2023-24", INDEX(PR24_after_overrides!$D$3:$AU$128, MATCH('Stata dataset (nominal)'!$A157, PR24_after_overrides!$A$3:$A$128, 0), MATCH('Stata dataset (nominal)'!O$1, PR24_after_overrides!$D$2:$AU$2, 0)), INDEX('Cyclical_after overrides'!$A$1:$BD$245,MATCH('Stata dataset (nominal)'!$A157,'Cyclical_after overrides'!$A$1:$A$245,0),MATCH('Stata dataset (nominal)'!O$1,'Cyclical_after overrides'!$A$1:$BD$1,0))), "")</f>
        <v>53.221477272074097</v>
      </c>
      <c r="P157" s="179">
        <f>_xlfn.IFNA(IF($C157 &gt; "2023-24", INDEX(PR24_after_overrides!$D$3:$AU$128, MATCH('Stata dataset (nominal)'!$A157, PR24_after_overrides!$A$3:$A$128, 0), MATCH('Stata dataset (nominal)'!P$1, PR24_after_overrides!$D$2:$AU$2, 0)), INDEX('Cyclical_after overrides'!$A$1:$BD$245,MATCH('Stata dataset (nominal)'!$A157,'Cyclical_after overrides'!$A$1:$A$245,0),MATCH('Stata dataset (nominal)'!P$1,'Cyclical_after overrides'!$A$1:$BD$1,0))), "")</f>
        <v>48.926856724382397</v>
      </c>
      <c r="Q157" s="179">
        <f>_xlfn.IFNA(IF($C157 &gt; "2023-24", INDEX(PR24_after_overrides!$D$3:$AU$128, MATCH('Stata dataset (nominal)'!$A157, PR24_after_overrides!$A$3:$A$128, 0), MATCH('Stata dataset (nominal)'!Q$1, PR24_after_overrides!$D$2:$AU$2, 0)), INDEX('Cyclical_after overrides'!$A$1:$BD$245,MATCH('Stata dataset (nominal)'!$A157,'Cyclical_after overrides'!$A$1:$A$245,0),MATCH('Stata dataset (nominal)'!Q$1,'Cyclical_after overrides'!$A$1:$BD$1,0))), "")</f>
        <v>708.81452272792603</v>
      </c>
      <c r="R157" s="179">
        <f>_xlfn.IFNA(IF($C157 &gt; "2023-24", INDEX(PR24_after_overrides!$D$3:$AU$128, MATCH('Stata dataset (nominal)'!$A157, PR24_after_overrides!$A$3:$A$128, 0), MATCH('Stata dataset (nominal)'!R$1, PR24_after_overrides!$D$2:$AU$2, 0)), INDEX('Cyclical_after overrides'!$A$1:$BD$245,MATCH('Stata dataset (nominal)'!$A157,'Cyclical_after overrides'!$A$1:$A$245,0),MATCH('Stata dataset (nominal)'!R$1,'Cyclical_after overrides'!$A$1:$BD$1,0))), "")</f>
        <v>24.914101860367399</v>
      </c>
      <c r="S157" s="179">
        <f>_xlfn.IFNA(IF($C157 &gt; "2023-24", INDEX(PR24_after_overrides!$D$3:$AU$128, MATCH('Stata dataset (nominal)'!$A157, PR24_after_overrides!$A$3:$A$128, 0), MATCH('Stata dataset (nominal)'!S$1, PR24_after_overrides!$D$2:$AU$2, 0)), INDEX('Cyclical_after overrides'!$A$1:$BD$245,MATCH('Stata dataset (nominal)'!$A157,'Cyclical_after overrides'!$A$1:$A$245,0),MATCH('Stata dataset (nominal)'!S$1,'Cyclical_after overrides'!$A$1:$BD$1,0))), "")</f>
        <v>63.393328174376499</v>
      </c>
      <c r="T157" s="179">
        <f>_xlfn.IFNA(IF($C157 &gt; "2023-24", INDEX(PR24_after_overrides!$D$3:$AU$128, MATCH('Stata dataset (nominal)'!$A157, PR24_after_overrides!$A$3:$A$128, 0), MATCH('Stata dataset (nominal)'!T$1, PR24_after_overrides!$D$2:$AU$2, 0)), INDEX('Cyclical_after overrides'!$A$1:$BD$245,MATCH('Stata dataset (nominal)'!$A157,'Cyclical_after overrides'!$A$1:$A$245,0),MATCH('Stata dataset (nominal)'!T$1,'Cyclical_after overrides'!$A$1:$BD$1,0))), "")</f>
        <v>449.20332510079402</v>
      </c>
      <c r="U157" s="179">
        <f>_xlfn.IFNA(IF($C157 &gt; "2023-24", INDEX(PR24_after_overrides!$D$3:$AU$128, MATCH('Stata dataset (nominal)'!$A157, PR24_after_overrides!$A$3:$A$128, 0), MATCH('Stata dataset (nominal)'!U$1, PR24_after_overrides!$D$2:$AU$2, 0)), INDEX('Cyclical_after overrides'!$A$1:$BD$245,MATCH('Stata dataset (nominal)'!$A157,'Cyclical_after overrides'!$A$1:$A$245,0),MATCH('Stata dataset (nominal)'!U$1,'Cyclical_after overrides'!$A$1:$BD$1,0))), "")</f>
        <v>26.257146879341338</v>
      </c>
      <c r="V157" s="179">
        <f>_xlfn.IFNA(IF($C157 &gt; "2023-24", INDEX(PR24_after_overrides!$D$3:$AU$128, MATCH('Stata dataset (nominal)'!$A157, PR24_after_overrides!$A$3:$A$128, 0), MATCH('Stata dataset (nominal)'!V$1, PR24_after_overrides!$D$2:$AU$2, 0)), INDEX('Cyclical_after overrides'!$A$1:$BD$245,MATCH('Stata dataset (nominal)'!$A157,'Cyclical_after overrides'!$A$1:$A$245,0),MATCH('Stata dataset (nominal)'!V$1,'Cyclical_after overrides'!$A$1:$BD$1,0))), "")</f>
        <v>135.09136363820159</v>
      </c>
      <c r="W157" s="179">
        <f>_xlfn.IFNA(IF($C157 &gt; "2023-24", INDEX(PR24_after_overrides!$D$3:$AU$128, MATCH('Stata dataset (nominal)'!$A157, PR24_after_overrides!$A$3:$A$128, 0), MATCH('Stata dataset (nominal)'!W$1, PR24_after_overrides!$D$2:$AU$2, 0)), INDEX('Cyclical_after overrides'!$A$1:$BD$245,MATCH('Stata dataset (nominal)'!$A157,'Cyclical_after overrides'!$A$1:$A$245,0),MATCH('Stata dataset (nominal)'!W$1,'Cyclical_after overrides'!$A$1:$BD$1,0))), "")</f>
        <v>2.3102201103431446</v>
      </c>
      <c r="X157" s="179">
        <f>_xlfn.IFNA(IF($C157 &gt; "2023-24", INDEX(PR24_after_overrides!$D$3:$AU$128, MATCH('Stata dataset (nominal)'!$A157, PR24_after_overrides!$A$3:$A$128, 0), MATCH('Stata dataset (nominal)'!X$1, PR24_after_overrides!$D$2:$AU$2, 0)), INDEX('Cyclical_after overrides'!$A$1:$BD$245,MATCH('Stata dataset (nominal)'!$A157,'Cyclical_after overrides'!$A$1:$A$245,0),MATCH('Stata dataset (nominal)'!X$1,'Cyclical_after overrides'!$A$1:$BD$1,0))), "")</f>
        <v>9.5608644971677865</v>
      </c>
      <c r="Y157" s="179">
        <f>_xlfn.IFNA(IF($C157 &gt; "2023-24", INDEX(PR24_after_overrides!$D$3:$AU$128, MATCH('Stata dataset (nominal)'!$A157, PR24_after_overrides!$A$3:$A$128, 0), MATCH('Stata dataset (nominal)'!Y$1, PR24_after_overrides!$D$2:$AU$2, 0)), INDEX('Cyclical_after overrides'!$A$1:$BD$245,MATCH('Stata dataset (nominal)'!$A157,'Cyclical_after overrides'!$A$1:$A$245,0),MATCH('Stata dataset (nominal)'!Y$1,'Cyclical_after overrides'!$A$1:$BD$1,0))), "")</f>
        <v>16.340078935692265</v>
      </c>
      <c r="Z157" s="179">
        <f>_xlfn.IFNA(IF($C157 &gt; "2023-24", INDEX(PR24_after_overrides!$D$3:$AU$128, MATCH('Stata dataset (nominal)'!$A157, PR24_after_overrides!$A$3:$A$128, 0), MATCH('Stata dataset (nominal)'!Z$1, PR24_after_overrides!$D$2:$AU$2, 0)), INDEX('Cyclical_after overrides'!$A$1:$BD$245,MATCH('Stata dataset (nominal)'!$A157,'Cyclical_after overrides'!$A$1:$A$245,0),MATCH('Stata dataset (nominal)'!Z$1,'Cyclical_after overrides'!$A$1:$BD$1,0))), "")</f>
        <v>16.340078935692265</v>
      </c>
      <c r="AA157" s="179">
        <f>_xlfn.IFNA(IF($C157 &gt; "2023-24", INDEX(PR24_after_overrides!$D$3:$AU$128, MATCH('Stata dataset (nominal)'!$A157, PR24_after_overrides!$A$3:$A$128, 0), MATCH('Stata dataset (nominal)'!AA$1, PR24_after_overrides!$D$2:$AU$2, 0)), INDEX('Cyclical_after overrides'!$A$1:$BD$245,MATCH('Stata dataset (nominal)'!$A157,'Cyclical_after overrides'!$A$1:$A$245,0),MATCH('Stata dataset (nominal)'!AA$1,'Cyclical_after overrides'!$A$1:$BD$1,0))), "")</f>
        <v>569.93756494586819</v>
      </c>
      <c r="AB157" s="179">
        <f>INDEX(Depreciation!$U$5:$U$318, MATCH('Stata dataset (nominal)'!$A157, Depreciation!$A$5:$A$318, 0))</f>
        <v>2.8029999999999999</v>
      </c>
      <c r="AC157" s="180">
        <f t="shared" si="4"/>
        <v>4.9126363636363637</v>
      </c>
      <c r="AD157" s="72">
        <f>INDEX(Recharges!$V$5:$V$318, MATCH('Stata dataset (nominal)'!$A157, Recharges!$A$5:$A$318, 0))</f>
        <v>0</v>
      </c>
    </row>
    <row r="158" spans="1:30" x14ac:dyDescent="0.4">
      <c r="A158" s="160" t="str">
        <f t="shared" si="3"/>
        <v>WSH16</v>
      </c>
      <c r="B158" s="160" t="s">
        <v>361</v>
      </c>
      <c r="C158" s="160" t="s">
        <v>247</v>
      </c>
      <c r="D158" s="179">
        <f>_xlfn.IFNA(IF($C158 &gt; "2023-24", INDEX(PR24_after_overrides!$D$3:$AU$128, MATCH('Stata dataset (nominal)'!$A158, PR24_after_overrides!$A$3:$A$128, 0), MATCH('Stata dataset (nominal)'!D$1, PR24_after_overrides!$D$2:$AU$2, 0)), INDEX('Cyclical_after overrides'!$A$1:$BD$245,MATCH('Stata dataset (nominal)'!$A158,'Cyclical_after overrides'!$A$1:$A$245,0),MATCH('Stata dataset (nominal)'!D$1,'Cyclical_after overrides'!$A$1:$BD$1,0))), "")</f>
        <v>1.2283693843594008</v>
      </c>
      <c r="E158" s="179">
        <f>_xlfn.IFNA(IF($C158 &gt; "2023-24", INDEX(PR24_after_overrides!$D$3:$AU$128, MATCH('Stata dataset (nominal)'!$A158, PR24_after_overrides!$A$3:$A$128, 0), MATCH('Stata dataset (nominal)'!E$1, PR24_after_overrides!$D$2:$AU$2, 0)), INDEX('Cyclical_after overrides'!$A$1:$BD$245,MATCH('Stata dataset (nominal)'!$A158,'Cyclical_after overrides'!$A$1:$A$245,0),MATCH('Stata dataset (nominal)'!E$1,'Cyclical_after overrides'!$A$1:$BD$1,0))), "")</f>
        <v>10.824999999999999</v>
      </c>
      <c r="F158" s="179">
        <f>_xlfn.IFNA(IF($C158 &gt; "2023-24", INDEX(PR24_after_overrides!$D$3:$AU$128, MATCH('Stata dataset (nominal)'!$A158, PR24_after_overrides!$A$3:$A$128, 0), MATCH('Stata dataset (nominal)'!F$1, PR24_after_overrides!$D$2:$AU$2, 0)), INDEX('Cyclical_after overrides'!$A$1:$BD$245,MATCH('Stata dataset (nominal)'!$A158,'Cyclical_after overrides'!$A$1:$A$245,0),MATCH('Stata dataset (nominal)'!F$1,'Cyclical_after overrides'!$A$1:$BD$1,0))), "")</f>
        <v>8.1820000000000004</v>
      </c>
      <c r="G158" s="179">
        <f>_xlfn.IFNA(IF($C158 &gt; "2023-24", INDEX(PR24_after_overrides!$D$3:$AU$128, MATCH('Stata dataset (nominal)'!$A158, PR24_after_overrides!$A$3:$A$128, 0), MATCH('Stata dataset (nominal)'!G$1, PR24_after_overrides!$D$2:$AU$2, 0)), INDEX('Cyclical_after overrides'!$A$1:$BD$245,MATCH('Stata dataset (nominal)'!$A158,'Cyclical_after overrides'!$A$1:$A$245,0),MATCH('Stata dataset (nominal)'!G$1,'Cyclical_after overrides'!$A$1:$BD$1,0))), "")</f>
        <v>25.221</v>
      </c>
      <c r="H158" s="179">
        <f>_xlfn.IFNA(IF($C158 &gt; "2023-24", INDEX(PR24_after_overrides!$D$3:$AU$128, MATCH('Stata dataset (nominal)'!$A158, PR24_after_overrides!$A$3:$A$128, 0), MATCH('Stata dataset (nominal)'!H$1, PR24_after_overrides!$D$2:$AU$2, 0)), INDEX('Cyclical_after overrides'!$A$1:$BD$245,MATCH('Stata dataset (nominal)'!$A158,'Cyclical_after overrides'!$A$1:$A$245,0),MATCH('Stata dataset (nominal)'!H$1,'Cyclical_after overrides'!$A$1:$BD$1,0))), "")</f>
        <v>2.105</v>
      </c>
      <c r="I158" s="179">
        <f>_xlfn.IFNA(IF($C158 &gt; "2023-24", INDEX(PR24_after_overrides!$D$3:$AU$128, MATCH('Stata dataset (nominal)'!$A158, PR24_after_overrides!$A$3:$A$128, 0), MATCH('Stata dataset (nominal)'!I$1, PR24_after_overrides!$D$2:$AU$2, 0)), INDEX('Cyclical_after overrides'!$A$1:$BD$245,MATCH('Stata dataset (nominal)'!$A158,'Cyclical_after overrides'!$A$1:$A$245,0),MATCH('Stata dataset (nominal)'!I$1,'Cyclical_after overrides'!$A$1:$BD$1,0))), "")</f>
        <v>12.737</v>
      </c>
      <c r="J158" s="179" t="str">
        <f>_xlfn.IFNA(IF($C158 &gt; "2023-24", INDEX(PR24_after_overrides!$D$3:$AU$128, MATCH('Stata dataset (nominal)'!$A158, PR24_after_overrides!$A$3:$A$128, 0), MATCH('Stata dataset (nominal)'!J$1, PR24_after_overrides!$D$2:$AU$2, 0)), INDEX('Cyclical_after overrides'!$A$1:$BD$245,MATCH('Stata dataset (nominal)'!$A158,'Cyclical_after overrides'!$A$1:$A$245,0),MATCH('Stata dataset (nominal)'!J$1,'Cyclical_after overrides'!$A$1:$BD$1,0))), "")</f>
        <v/>
      </c>
      <c r="K158" s="179" t="str">
        <f>_xlfn.IFNA(IF($C158 &gt; "2023-24", INDEX(PR24_after_overrides!$D$3:$AU$128, MATCH('Stata dataset (nominal)'!$A158, PR24_after_overrides!$A$3:$A$128, 0), MATCH('Stata dataset (nominal)'!K$1, PR24_after_overrides!$D$2:$AU$2, 0)), INDEX('Cyclical_after overrides'!$A$1:$BD$245,MATCH('Stata dataset (nominal)'!$A158,'Cyclical_after overrides'!$A$1:$A$245,0),MATCH('Stata dataset (nominal)'!K$1,'Cyclical_after overrides'!$A$1:$BD$1,0))), "")</f>
        <v/>
      </c>
      <c r="L158" s="179">
        <f>_xlfn.IFNA(IF($C158 &gt; "2023-24", INDEX(PR24_after_overrides!$D$3:$AU$128, MATCH('Stata dataset (nominal)'!$A158, PR24_after_overrides!$A$3:$A$128, 0), MATCH('Stata dataset (nominal)'!L$1, PR24_after_overrides!$D$2:$AU$2, 0)), INDEX('Cyclical_after overrides'!$A$1:$BD$245,MATCH('Stata dataset (nominal)'!$A158,'Cyclical_after overrides'!$A$1:$A$245,0),MATCH('Stata dataset (nominal)'!L$1,'Cyclical_after overrides'!$A$1:$BD$1,0))), "")</f>
        <v>0</v>
      </c>
      <c r="M158" s="179">
        <f>_xlfn.IFNA(IF($C158 &gt; "2023-24", INDEX(PR24_after_overrides!$D$3:$AU$128, MATCH('Stata dataset (nominal)'!$A158, PR24_after_overrides!$A$3:$A$128, 0), MATCH('Stata dataset (nominal)'!M$1, PR24_after_overrides!$D$2:$AU$2, 0)), INDEX('Cyclical_after overrides'!$A$1:$BD$245,MATCH('Stata dataset (nominal)'!$A158,'Cyclical_after overrides'!$A$1:$A$245,0),MATCH('Stata dataset (nominal)'!M$1,'Cyclical_after overrides'!$A$1:$BD$1,0))), "")</f>
        <v>8.5640000000000001</v>
      </c>
      <c r="N158" s="179" t="str">
        <f>_xlfn.IFNA(IF($C158 &gt; "2023-24", INDEX(PR24_after_overrides!$D$3:$AU$128, MATCH('Stata dataset (nominal)'!$A158, PR24_after_overrides!$A$3:$A$128, 0), MATCH('Stata dataset (nominal)'!N$1, PR24_after_overrides!$D$2:$AU$2, 0)), INDEX('Cyclical_after overrides'!$A$1:$BD$245,MATCH('Stata dataset (nominal)'!$A158,'Cyclical_after overrides'!$A$1:$A$245,0),MATCH('Stata dataset (nominal)'!N$1,'Cyclical_after overrides'!$A$1:$BD$1,0))), "")</f>
        <v/>
      </c>
      <c r="O158" s="179">
        <f>_xlfn.IFNA(IF($C158 &gt; "2023-24", INDEX(PR24_after_overrides!$D$3:$AU$128, MATCH('Stata dataset (nominal)'!$A158, PR24_after_overrides!$A$3:$A$128, 0), MATCH('Stata dataset (nominal)'!O$1, PR24_after_overrides!$D$2:$AU$2, 0)), INDEX('Cyclical_after overrides'!$A$1:$BD$245,MATCH('Stata dataset (nominal)'!$A158,'Cyclical_after overrides'!$A$1:$A$245,0),MATCH('Stata dataset (nominal)'!O$1,'Cyclical_after overrides'!$A$1:$BD$1,0))), "")</f>
        <v>57.668999999999997</v>
      </c>
      <c r="P158" s="179">
        <f>_xlfn.IFNA(IF($C158 &gt; "2023-24", INDEX(PR24_after_overrides!$D$3:$AU$128, MATCH('Stata dataset (nominal)'!$A158, PR24_after_overrides!$A$3:$A$128, 0), MATCH('Stata dataset (nominal)'!P$1, PR24_after_overrides!$D$2:$AU$2, 0)), INDEX('Cyclical_after overrides'!$A$1:$BD$245,MATCH('Stata dataset (nominal)'!$A158,'Cyclical_after overrides'!$A$1:$A$245,0),MATCH('Stata dataset (nominal)'!P$1,'Cyclical_after overrides'!$A$1:$BD$1,0))), "")</f>
        <v>53.621000000000002</v>
      </c>
      <c r="Q158" s="179">
        <f>_xlfn.IFNA(IF($C158 &gt; "2023-24", INDEX(PR24_after_overrides!$D$3:$AU$128, MATCH('Stata dataset (nominal)'!$A158, PR24_after_overrides!$A$3:$A$128, 0), MATCH('Stata dataset (nominal)'!Q$1, PR24_after_overrides!$D$2:$AU$2, 0)), INDEX('Cyclical_after overrides'!$A$1:$BD$245,MATCH('Stata dataset (nominal)'!$A158,'Cyclical_after overrides'!$A$1:$A$245,0),MATCH('Stata dataset (nominal)'!Q$1,'Cyclical_after overrides'!$A$1:$BD$1,0))), "")</f>
        <v>697.38900000000001</v>
      </c>
      <c r="R158" s="179">
        <f>_xlfn.IFNA(IF($C158 &gt; "2023-24", INDEX(PR24_after_overrides!$D$3:$AU$128, MATCH('Stata dataset (nominal)'!$A158, PR24_after_overrides!$A$3:$A$128, 0), MATCH('Stata dataset (nominal)'!R$1, PR24_after_overrides!$D$2:$AU$2, 0)), INDEX('Cyclical_after overrides'!$A$1:$BD$245,MATCH('Stata dataset (nominal)'!$A158,'Cyclical_after overrides'!$A$1:$A$245,0),MATCH('Stata dataset (nominal)'!R$1,'Cyclical_after overrides'!$A$1:$BD$1,0))), "")</f>
        <v>23.102</v>
      </c>
      <c r="S158" s="179">
        <f>_xlfn.IFNA(IF($C158 &gt; "2023-24", INDEX(PR24_after_overrides!$D$3:$AU$128, MATCH('Stata dataset (nominal)'!$A158, PR24_after_overrides!$A$3:$A$128, 0), MATCH('Stata dataset (nominal)'!S$1, PR24_after_overrides!$D$2:$AU$2, 0)), INDEX('Cyclical_after overrides'!$A$1:$BD$245,MATCH('Stata dataset (nominal)'!$A158,'Cyclical_after overrides'!$A$1:$A$245,0),MATCH('Stata dataset (nominal)'!S$1,'Cyclical_after overrides'!$A$1:$BD$1,0))), "")</f>
        <v>75.84</v>
      </c>
      <c r="T158" s="179">
        <f>_xlfn.IFNA(IF($C158 &gt; "2023-24", INDEX(PR24_after_overrides!$D$3:$AU$128, MATCH('Stata dataset (nominal)'!$A158, PR24_after_overrides!$A$3:$A$128, 0), MATCH('Stata dataset (nominal)'!T$1, PR24_after_overrides!$D$2:$AU$2, 0)), INDEX('Cyclical_after overrides'!$A$1:$BD$245,MATCH('Stata dataset (nominal)'!$A158,'Cyclical_after overrides'!$A$1:$A$245,0),MATCH('Stata dataset (nominal)'!T$1,'Cyclical_after overrides'!$A$1:$BD$1,0))), "")</f>
        <v>456.44600000000003</v>
      </c>
      <c r="U158" s="179">
        <f>_xlfn.IFNA(IF($C158 &gt; "2023-24", INDEX(PR24_after_overrides!$D$3:$AU$128, MATCH('Stata dataset (nominal)'!$A158, PR24_after_overrides!$A$3:$A$128, 0), MATCH('Stata dataset (nominal)'!U$1, PR24_after_overrides!$D$2:$AU$2, 0)), INDEX('Cyclical_after overrides'!$A$1:$BD$245,MATCH('Stata dataset (nominal)'!$A158,'Cyclical_after overrides'!$A$1:$A$245,0),MATCH('Stata dataset (nominal)'!U$1,'Cyclical_after overrides'!$A$1:$BD$1,0))), "")</f>
        <v>26.148652533182052</v>
      </c>
      <c r="V158" s="179">
        <f>_xlfn.IFNA(IF($C158 &gt; "2023-24", INDEX(PR24_after_overrides!$D$3:$AU$128, MATCH('Stata dataset (nominal)'!$A158, PR24_after_overrides!$A$3:$A$128, 0), MATCH('Stata dataset (nominal)'!V$1, PR24_after_overrides!$D$2:$AU$2, 0)), INDEX('Cyclical_after overrides'!$A$1:$BD$245,MATCH('Stata dataset (nominal)'!$A158,'Cyclical_after overrides'!$A$1:$A$245,0),MATCH('Stata dataset (nominal)'!V$1,'Cyclical_after overrides'!$A$1:$BD$1,0))), "")</f>
        <v>135.35201173626669</v>
      </c>
      <c r="W158" s="179">
        <f>_xlfn.IFNA(IF($C158 &gt; "2023-24", INDEX(PR24_after_overrides!$D$3:$AU$128, MATCH('Stata dataset (nominal)'!$A158, PR24_after_overrides!$A$3:$A$128, 0), MATCH('Stata dataset (nominal)'!W$1, PR24_after_overrides!$D$2:$AU$2, 0)), INDEX('Cyclical_after overrides'!$A$1:$BD$245,MATCH('Stata dataset (nominal)'!$A158,'Cyclical_after overrides'!$A$1:$A$245,0),MATCH('Stata dataset (nominal)'!W$1,'Cyclical_after overrides'!$A$1:$BD$1,0))), "")</f>
        <v>2.2468906214884274</v>
      </c>
      <c r="X158" s="179">
        <f>_xlfn.IFNA(IF($C158 &gt; "2023-24", INDEX(PR24_after_overrides!$D$3:$AU$128, MATCH('Stata dataset (nominal)'!$A158, PR24_after_overrides!$A$3:$A$128, 0), MATCH('Stata dataset (nominal)'!X$1, PR24_after_overrides!$D$2:$AU$2, 0)), INDEX('Cyclical_after overrides'!$A$1:$BD$245,MATCH('Stata dataset (nominal)'!$A158,'Cyclical_after overrides'!$A$1:$A$245,0),MATCH('Stata dataset (nominal)'!X$1,'Cyclical_after overrides'!$A$1:$BD$1,0))), "")</f>
        <v>9.5608644971677865</v>
      </c>
      <c r="Y158" s="179">
        <f>_xlfn.IFNA(IF($C158 &gt; "2023-24", INDEX(PR24_after_overrides!$D$3:$AU$128, MATCH('Stata dataset (nominal)'!$A158, PR24_after_overrides!$A$3:$A$128, 0), MATCH('Stata dataset (nominal)'!Y$1, PR24_after_overrides!$D$2:$AU$2, 0)), INDEX('Cyclical_after overrides'!$A$1:$BD$245,MATCH('Stata dataset (nominal)'!$A158,'Cyclical_after overrides'!$A$1:$A$245,0),MATCH('Stata dataset (nominal)'!Y$1,'Cyclical_after overrides'!$A$1:$BD$1,0))), "")</f>
        <v>16.193176466207547</v>
      </c>
      <c r="Z158" s="179">
        <f>_xlfn.IFNA(IF($C158 &gt; "2023-24", INDEX(PR24_after_overrides!$D$3:$AU$128, MATCH('Stata dataset (nominal)'!$A158, PR24_after_overrides!$A$3:$A$128, 0), MATCH('Stata dataset (nominal)'!Z$1, PR24_after_overrides!$D$2:$AU$2, 0)), INDEX('Cyclical_after overrides'!$A$1:$BD$245,MATCH('Stata dataset (nominal)'!$A158,'Cyclical_after overrides'!$A$1:$A$245,0),MATCH('Stata dataset (nominal)'!Z$1,'Cyclical_after overrides'!$A$1:$BD$1,0))), "")</f>
        <v>16.193176466207547</v>
      </c>
      <c r="AA158" s="179">
        <f>_xlfn.IFNA(IF($C158 &gt; "2023-24", INDEX(PR24_after_overrides!$D$3:$AU$128, MATCH('Stata dataset (nominal)'!$A158, PR24_after_overrides!$A$3:$A$128, 0), MATCH('Stata dataset (nominal)'!AA$1, PR24_after_overrides!$D$2:$AU$2, 0)), INDEX('Cyclical_after overrides'!$A$1:$BD$245,MATCH('Stata dataset (nominal)'!$A158,'Cyclical_after overrides'!$A$1:$A$245,0),MATCH('Stata dataset (nominal)'!AA$1,'Cyclical_after overrides'!$A$1:$BD$1,0))), "")</f>
        <v>555.08500000000004</v>
      </c>
      <c r="AB158" s="179">
        <f>INDEX(Depreciation!$U$5:$U$318, MATCH('Stata dataset (nominal)'!$A158, Depreciation!$A$5:$A$318, 0))</f>
        <v>2.9910000000000001</v>
      </c>
      <c r="AC158" s="180">
        <f t="shared" si="4"/>
        <v>4.9126363636363637</v>
      </c>
      <c r="AD158" s="72">
        <f>INDEX(Recharges!$V$5:$V$318, MATCH('Stata dataset (nominal)'!$A158, Recharges!$A$5:$A$318, 0))</f>
        <v>1.7999999999999999E-2</v>
      </c>
    </row>
    <row r="159" spans="1:30" x14ac:dyDescent="0.4">
      <c r="A159" s="160" t="str">
        <f t="shared" si="3"/>
        <v>WSH17</v>
      </c>
      <c r="B159" s="160" t="s">
        <v>361</v>
      </c>
      <c r="C159" s="160" t="s">
        <v>249</v>
      </c>
      <c r="D159" s="179">
        <f>_xlfn.IFNA(IF($C159 &gt; "2023-24", INDEX(PR24_after_overrides!$D$3:$AU$128, MATCH('Stata dataset (nominal)'!$A159, PR24_after_overrides!$A$3:$A$128, 0), MATCH('Stata dataset (nominal)'!D$1, PR24_after_overrides!$D$2:$AU$2, 0)), INDEX('Cyclical_after overrides'!$A$1:$BD$245,MATCH('Stata dataset (nominal)'!$A159,'Cyclical_after overrides'!$A$1:$A$245,0),MATCH('Stata dataset (nominal)'!D$1,'Cyclical_after overrides'!$A$1:$BD$1,0))), "")</f>
        <v>1.2117357406647515</v>
      </c>
      <c r="E159" s="179">
        <f>_xlfn.IFNA(IF($C159 &gt; "2023-24", INDEX(PR24_after_overrides!$D$3:$AU$128, MATCH('Stata dataset (nominal)'!$A159, PR24_after_overrides!$A$3:$A$128, 0), MATCH('Stata dataset (nominal)'!E$1, PR24_after_overrides!$D$2:$AU$2, 0)), INDEX('Cyclical_after overrides'!$A$1:$BD$245,MATCH('Stata dataset (nominal)'!$A159,'Cyclical_after overrides'!$A$1:$A$245,0),MATCH('Stata dataset (nominal)'!E$1,'Cyclical_after overrides'!$A$1:$BD$1,0))), "")</f>
        <v>9.8369999999999997</v>
      </c>
      <c r="F159" s="179">
        <f>_xlfn.IFNA(IF($C159 &gt; "2023-24", INDEX(PR24_after_overrides!$D$3:$AU$128, MATCH('Stata dataset (nominal)'!$A159, PR24_after_overrides!$A$3:$A$128, 0), MATCH('Stata dataset (nominal)'!F$1, PR24_after_overrides!$D$2:$AU$2, 0)), INDEX('Cyclical_after overrides'!$A$1:$BD$245,MATCH('Stata dataset (nominal)'!$A159,'Cyclical_after overrides'!$A$1:$A$245,0),MATCH('Stata dataset (nominal)'!F$1,'Cyclical_after overrides'!$A$1:$BD$1,0))), "")</f>
        <v>8.7830000000000013</v>
      </c>
      <c r="G159" s="179">
        <f>_xlfn.IFNA(IF($C159 &gt; "2023-24", INDEX(PR24_after_overrides!$D$3:$AU$128, MATCH('Stata dataset (nominal)'!$A159, PR24_after_overrides!$A$3:$A$128, 0), MATCH('Stata dataset (nominal)'!G$1, PR24_after_overrides!$D$2:$AU$2, 0)), INDEX('Cyclical_after overrides'!$A$1:$BD$245,MATCH('Stata dataset (nominal)'!$A159,'Cyclical_after overrides'!$A$1:$A$245,0),MATCH('Stata dataset (nominal)'!G$1,'Cyclical_after overrides'!$A$1:$BD$1,0))), "")</f>
        <v>22.666000000000004</v>
      </c>
      <c r="H159" s="179">
        <f>_xlfn.IFNA(IF($C159 &gt; "2023-24", INDEX(PR24_after_overrides!$D$3:$AU$128, MATCH('Stata dataset (nominal)'!$A159, PR24_after_overrides!$A$3:$A$128, 0), MATCH('Stata dataset (nominal)'!H$1, PR24_after_overrides!$D$2:$AU$2, 0)), INDEX('Cyclical_after overrides'!$A$1:$BD$245,MATCH('Stata dataset (nominal)'!$A159,'Cyclical_after overrides'!$A$1:$A$245,0),MATCH('Stata dataset (nominal)'!H$1,'Cyclical_after overrides'!$A$1:$BD$1,0))), "")</f>
        <v>2.028</v>
      </c>
      <c r="I159" s="179">
        <f>_xlfn.IFNA(IF($C159 &gt; "2023-24", INDEX(PR24_after_overrides!$D$3:$AU$128, MATCH('Stata dataset (nominal)'!$A159, PR24_after_overrides!$A$3:$A$128, 0), MATCH('Stata dataset (nominal)'!I$1, PR24_after_overrides!$D$2:$AU$2, 0)), INDEX('Cyclical_after overrides'!$A$1:$BD$245,MATCH('Stata dataset (nominal)'!$A159,'Cyclical_after overrides'!$A$1:$A$245,0),MATCH('Stata dataset (nominal)'!I$1,'Cyclical_after overrides'!$A$1:$BD$1,0))), "")</f>
        <v>10.925000000000001</v>
      </c>
      <c r="J159" s="179" t="str">
        <f>_xlfn.IFNA(IF($C159 &gt; "2023-24", INDEX(PR24_after_overrides!$D$3:$AU$128, MATCH('Stata dataset (nominal)'!$A159, PR24_after_overrides!$A$3:$A$128, 0), MATCH('Stata dataset (nominal)'!J$1, PR24_after_overrides!$D$2:$AU$2, 0)), INDEX('Cyclical_after overrides'!$A$1:$BD$245,MATCH('Stata dataset (nominal)'!$A159,'Cyclical_after overrides'!$A$1:$A$245,0),MATCH('Stata dataset (nominal)'!J$1,'Cyclical_after overrides'!$A$1:$BD$1,0))), "")</f>
        <v/>
      </c>
      <c r="K159" s="179" t="str">
        <f>_xlfn.IFNA(IF($C159 &gt; "2023-24", INDEX(PR24_after_overrides!$D$3:$AU$128, MATCH('Stata dataset (nominal)'!$A159, PR24_after_overrides!$A$3:$A$128, 0), MATCH('Stata dataset (nominal)'!K$1, PR24_after_overrides!$D$2:$AU$2, 0)), INDEX('Cyclical_after overrides'!$A$1:$BD$245,MATCH('Stata dataset (nominal)'!$A159,'Cyclical_after overrides'!$A$1:$A$245,0),MATCH('Stata dataset (nominal)'!K$1,'Cyclical_after overrides'!$A$1:$BD$1,0))), "")</f>
        <v/>
      </c>
      <c r="L159" s="179">
        <f>_xlfn.IFNA(IF($C159 &gt; "2023-24", INDEX(PR24_after_overrides!$D$3:$AU$128, MATCH('Stata dataset (nominal)'!$A159, PR24_after_overrides!$A$3:$A$128, 0), MATCH('Stata dataset (nominal)'!L$1, PR24_after_overrides!$D$2:$AU$2, 0)), INDEX('Cyclical_after overrides'!$A$1:$BD$245,MATCH('Stata dataset (nominal)'!$A159,'Cyclical_after overrides'!$A$1:$A$245,0),MATCH('Stata dataset (nominal)'!L$1,'Cyclical_after overrides'!$A$1:$BD$1,0))), "")</f>
        <v>0</v>
      </c>
      <c r="M159" s="179">
        <f>_xlfn.IFNA(IF($C159 &gt; "2023-24", INDEX(PR24_after_overrides!$D$3:$AU$128, MATCH('Stata dataset (nominal)'!$A159, PR24_after_overrides!$A$3:$A$128, 0), MATCH('Stata dataset (nominal)'!M$1, PR24_after_overrides!$D$2:$AU$2, 0)), INDEX('Cyclical_after overrides'!$A$1:$BD$245,MATCH('Stata dataset (nominal)'!$A159,'Cyclical_after overrides'!$A$1:$A$245,0),MATCH('Stata dataset (nominal)'!M$1,'Cyclical_after overrides'!$A$1:$BD$1,0))), "")</f>
        <v>3.8079999999999998</v>
      </c>
      <c r="N159" s="179" t="str">
        <f>_xlfn.IFNA(IF($C159 &gt; "2023-24", INDEX(PR24_after_overrides!$D$3:$AU$128, MATCH('Stata dataset (nominal)'!$A159, PR24_after_overrides!$A$3:$A$128, 0), MATCH('Stata dataset (nominal)'!N$1, PR24_after_overrides!$D$2:$AU$2, 0)), INDEX('Cyclical_after overrides'!$A$1:$BD$245,MATCH('Stata dataset (nominal)'!$A159,'Cyclical_after overrides'!$A$1:$A$245,0),MATCH('Stata dataset (nominal)'!N$1,'Cyclical_after overrides'!$A$1:$BD$1,0))), "")</f>
        <v/>
      </c>
      <c r="O159" s="179">
        <f>_xlfn.IFNA(IF($C159 &gt; "2023-24", INDEX(PR24_after_overrides!$D$3:$AU$128, MATCH('Stata dataset (nominal)'!$A159, PR24_after_overrides!$A$3:$A$128, 0), MATCH('Stata dataset (nominal)'!O$1, PR24_after_overrides!$D$2:$AU$2, 0)), INDEX('Cyclical_after overrides'!$A$1:$BD$245,MATCH('Stata dataset (nominal)'!$A159,'Cyclical_after overrides'!$A$1:$A$245,0),MATCH('Stata dataset (nominal)'!O$1,'Cyclical_after overrides'!$A$1:$BD$1,0))), "")</f>
        <v>53.109000000000002</v>
      </c>
      <c r="P159" s="179">
        <f>_xlfn.IFNA(IF($C159 &gt; "2023-24", INDEX(PR24_after_overrides!$D$3:$AU$128, MATCH('Stata dataset (nominal)'!$A159, PR24_after_overrides!$A$3:$A$128, 0), MATCH('Stata dataset (nominal)'!P$1, PR24_after_overrides!$D$2:$AU$2, 0)), INDEX('Cyclical_after overrides'!$A$1:$BD$245,MATCH('Stata dataset (nominal)'!$A159,'Cyclical_after overrides'!$A$1:$A$245,0),MATCH('Stata dataset (nominal)'!P$1,'Cyclical_after overrides'!$A$1:$BD$1,0))), "")</f>
        <v>52.207999999999998</v>
      </c>
      <c r="Q159" s="179">
        <f>_xlfn.IFNA(IF($C159 &gt; "2023-24", INDEX(PR24_after_overrides!$D$3:$AU$128, MATCH('Stata dataset (nominal)'!$A159, PR24_after_overrides!$A$3:$A$128, 0), MATCH('Stata dataset (nominal)'!Q$1, PR24_after_overrides!$D$2:$AU$2, 0)), INDEX('Cyclical_after overrides'!$A$1:$BD$245,MATCH('Stata dataset (nominal)'!$A159,'Cyclical_after overrides'!$A$1:$A$245,0),MATCH('Stata dataset (nominal)'!Q$1,'Cyclical_after overrides'!$A$1:$BD$1,0))), "")</f>
        <v>686.2</v>
      </c>
      <c r="R159" s="179">
        <f>_xlfn.IFNA(IF($C159 &gt; "2023-24", INDEX(PR24_after_overrides!$D$3:$AU$128, MATCH('Stata dataset (nominal)'!$A159, PR24_after_overrides!$A$3:$A$128, 0), MATCH('Stata dataset (nominal)'!R$1, PR24_after_overrides!$D$2:$AU$2, 0)), INDEX('Cyclical_after overrides'!$A$1:$BD$245,MATCH('Stata dataset (nominal)'!$A159,'Cyclical_after overrides'!$A$1:$A$245,0),MATCH('Stata dataset (nominal)'!R$1,'Cyclical_after overrides'!$A$1:$BD$1,0))), "")</f>
        <v>27.585999999999999</v>
      </c>
      <c r="S159" s="179">
        <f>_xlfn.IFNA(IF($C159 &gt; "2023-24", INDEX(PR24_after_overrides!$D$3:$AU$128, MATCH('Stata dataset (nominal)'!$A159, PR24_after_overrides!$A$3:$A$128, 0), MATCH('Stata dataset (nominal)'!S$1, PR24_after_overrides!$D$2:$AU$2, 0)), INDEX('Cyclical_after overrides'!$A$1:$BD$245,MATCH('Stata dataset (nominal)'!$A159,'Cyclical_after overrides'!$A$1:$A$245,0),MATCH('Stata dataset (nominal)'!S$1,'Cyclical_after overrides'!$A$1:$BD$1,0))), "")</f>
        <v>78.408000000000001</v>
      </c>
      <c r="T159" s="179">
        <f>_xlfn.IFNA(IF($C159 &gt; "2023-24", INDEX(PR24_after_overrides!$D$3:$AU$128, MATCH('Stata dataset (nominal)'!$A159, PR24_after_overrides!$A$3:$A$128, 0), MATCH('Stata dataset (nominal)'!T$1, PR24_after_overrides!$D$2:$AU$2, 0)), INDEX('Cyclical_after overrides'!$A$1:$BD$245,MATCH('Stata dataset (nominal)'!$A159,'Cyclical_after overrides'!$A$1:$A$245,0),MATCH('Stata dataset (nominal)'!T$1,'Cyclical_after overrides'!$A$1:$BD$1,0))), "")</f>
        <v>482.81400000000002</v>
      </c>
      <c r="U159" s="179">
        <f>_xlfn.IFNA(IF($C159 &gt; "2023-24", INDEX(PR24_after_overrides!$D$3:$AU$128, MATCH('Stata dataset (nominal)'!$A159, PR24_after_overrides!$A$3:$A$128, 0), MATCH('Stata dataset (nominal)'!U$1, PR24_after_overrides!$D$2:$AU$2, 0)), INDEX('Cyclical_after overrides'!$A$1:$BD$245,MATCH('Stata dataset (nominal)'!$A159,'Cyclical_after overrides'!$A$1:$A$245,0),MATCH('Stata dataset (nominal)'!U$1,'Cyclical_after overrides'!$A$1:$BD$1,0))), "")</f>
        <v>25.712007443816095</v>
      </c>
      <c r="V159" s="179">
        <f>_xlfn.IFNA(IF($C159 &gt; "2023-24", INDEX(PR24_after_overrides!$D$3:$AU$128, MATCH('Stata dataset (nominal)'!$A159, PR24_after_overrides!$A$3:$A$128, 0), MATCH('Stata dataset (nominal)'!V$1, PR24_after_overrides!$D$2:$AU$2, 0)), INDEX('Cyclical_after overrides'!$A$1:$BD$245,MATCH('Stata dataset (nominal)'!$A159,'Cyclical_after overrides'!$A$1:$A$245,0),MATCH('Stata dataset (nominal)'!V$1,'Cyclical_after overrides'!$A$1:$BD$1,0))), "")</f>
        <v>136.31421217833579</v>
      </c>
      <c r="W159" s="179">
        <f>_xlfn.IFNA(IF($C159 &gt; "2023-24", INDEX(PR24_after_overrides!$D$3:$AU$128, MATCH('Stata dataset (nominal)'!$A159, PR24_after_overrides!$A$3:$A$128, 0), MATCH('Stata dataset (nominal)'!W$1, PR24_after_overrides!$D$2:$AU$2, 0)), INDEX('Cyclical_after overrides'!$A$1:$BD$245,MATCH('Stata dataset (nominal)'!$A159,'Cyclical_after overrides'!$A$1:$A$245,0),MATCH('Stata dataset (nominal)'!W$1,'Cyclical_after overrides'!$A$1:$BD$1,0))), "")</f>
        <v>2.0738204139689973</v>
      </c>
      <c r="X159" s="179">
        <f>_xlfn.IFNA(IF($C159 &gt; "2023-24", INDEX(PR24_after_overrides!$D$3:$AU$128, MATCH('Stata dataset (nominal)'!$A159, PR24_after_overrides!$A$3:$A$128, 0), MATCH('Stata dataset (nominal)'!X$1, PR24_after_overrides!$D$2:$AU$2, 0)), INDEX('Cyclical_after overrides'!$A$1:$BD$245,MATCH('Stata dataset (nominal)'!$A159,'Cyclical_after overrides'!$A$1:$A$245,0),MATCH('Stata dataset (nominal)'!X$1,'Cyclical_after overrides'!$A$1:$BD$1,0))), "")</f>
        <v>9.5608644971677865</v>
      </c>
      <c r="Y159" s="179">
        <f>_xlfn.IFNA(IF($C159 &gt; "2023-24", INDEX(PR24_after_overrides!$D$3:$AU$128, MATCH('Stata dataset (nominal)'!$A159, PR24_after_overrides!$A$3:$A$128, 0), MATCH('Stata dataset (nominal)'!Y$1, PR24_after_overrides!$D$2:$AU$2, 0)), INDEX('Cyclical_after overrides'!$A$1:$BD$245,MATCH('Stata dataset (nominal)'!$A159,'Cyclical_after overrides'!$A$1:$A$245,0),MATCH('Stata dataset (nominal)'!Y$1,'Cyclical_after overrides'!$A$1:$BD$1,0))), "")</f>
        <v>15.744451253586275</v>
      </c>
      <c r="Z159" s="179">
        <f>_xlfn.IFNA(IF($C159 &gt; "2023-24", INDEX(PR24_after_overrides!$D$3:$AU$128, MATCH('Stata dataset (nominal)'!$A159, PR24_after_overrides!$A$3:$A$128, 0), MATCH('Stata dataset (nominal)'!Z$1, PR24_after_overrides!$D$2:$AU$2, 0)), INDEX('Cyclical_after overrides'!$A$1:$BD$245,MATCH('Stata dataset (nominal)'!$A159,'Cyclical_after overrides'!$A$1:$A$245,0),MATCH('Stata dataset (nominal)'!Z$1,'Cyclical_after overrides'!$A$1:$BD$1,0))), "")</f>
        <v>15.718103627274784</v>
      </c>
      <c r="AA159" s="179">
        <f>_xlfn.IFNA(IF($C159 &gt; "2023-24", INDEX(PR24_after_overrides!$D$3:$AU$128, MATCH('Stata dataset (nominal)'!$A159, PR24_after_overrides!$A$3:$A$128, 0), MATCH('Stata dataset (nominal)'!AA$1, PR24_after_overrides!$D$2:$AU$2, 0)), INDEX('Cyclical_after overrides'!$A$1:$BD$245,MATCH('Stata dataset (nominal)'!$A159,'Cyclical_after overrides'!$A$1:$A$245,0),MATCH('Stata dataset (nominal)'!AA$1,'Cyclical_after overrides'!$A$1:$BD$1,0))), "")</f>
        <v>552.05899999999997</v>
      </c>
      <c r="AB159" s="179">
        <f>INDEX(Depreciation!$U$5:$U$318, MATCH('Stata dataset (nominal)'!$A159, Depreciation!$A$5:$A$318, 0))</f>
        <v>3.1419999999999999</v>
      </c>
      <c r="AC159" s="180">
        <f t="shared" si="4"/>
        <v>4.9126363636363637</v>
      </c>
      <c r="AD159" s="72">
        <f>INDEX(Recharges!$V$5:$V$318, MATCH('Stata dataset (nominal)'!$A159, Recharges!$A$5:$A$318, 0))</f>
        <v>8.1000000000000003E-2</v>
      </c>
    </row>
    <row r="160" spans="1:30" x14ac:dyDescent="0.4">
      <c r="A160" s="160" t="str">
        <f t="shared" si="3"/>
        <v>WSH18</v>
      </c>
      <c r="B160" s="160" t="s">
        <v>361</v>
      </c>
      <c r="C160" s="160" t="s">
        <v>251</v>
      </c>
      <c r="D160" s="179">
        <f>_xlfn.IFNA(IF($C160 &gt; "2023-24", INDEX(PR24_after_overrides!$D$3:$AU$128, MATCH('Stata dataset (nominal)'!$A160, PR24_after_overrides!$A$3:$A$128, 0), MATCH('Stata dataset (nominal)'!D$1, PR24_after_overrides!$D$2:$AU$2, 0)), INDEX('Cyclical_after overrides'!$A$1:$BD$245,MATCH('Stata dataset (nominal)'!$A160,'Cyclical_after overrides'!$A$1:$A$245,0),MATCH('Stata dataset (nominal)'!D$1,'Cyclical_after overrides'!$A$1:$BD$1,0))), "")</f>
        <v>1.1806332960179113</v>
      </c>
      <c r="E160" s="179">
        <f>_xlfn.IFNA(IF($C160 &gt; "2023-24", INDEX(PR24_after_overrides!$D$3:$AU$128, MATCH('Stata dataset (nominal)'!$A160, PR24_after_overrides!$A$3:$A$128, 0), MATCH('Stata dataset (nominal)'!E$1, PR24_after_overrides!$D$2:$AU$2, 0)), INDEX('Cyclical_after overrides'!$A$1:$BD$245,MATCH('Stata dataset (nominal)'!$A160,'Cyclical_after overrides'!$A$1:$A$245,0),MATCH('Stata dataset (nominal)'!E$1,'Cyclical_after overrides'!$A$1:$BD$1,0))), "")</f>
        <v>12.66</v>
      </c>
      <c r="F160" s="179">
        <f>_xlfn.IFNA(IF($C160 &gt; "2023-24", INDEX(PR24_after_overrides!$D$3:$AU$128, MATCH('Stata dataset (nominal)'!$A160, PR24_after_overrides!$A$3:$A$128, 0), MATCH('Stata dataset (nominal)'!F$1, PR24_after_overrides!$D$2:$AU$2, 0)), INDEX('Cyclical_after overrides'!$A$1:$BD$245,MATCH('Stata dataset (nominal)'!$A160,'Cyclical_after overrides'!$A$1:$A$245,0),MATCH('Stata dataset (nominal)'!F$1,'Cyclical_after overrides'!$A$1:$BD$1,0))), "")</f>
        <v>7.4980000000000002</v>
      </c>
      <c r="G160" s="179">
        <f>_xlfn.IFNA(IF($C160 &gt; "2023-24", INDEX(PR24_after_overrides!$D$3:$AU$128, MATCH('Stata dataset (nominal)'!$A160, PR24_after_overrides!$A$3:$A$128, 0), MATCH('Stata dataset (nominal)'!G$1, PR24_after_overrides!$D$2:$AU$2, 0)), INDEX('Cyclical_after overrides'!$A$1:$BD$245,MATCH('Stata dataset (nominal)'!$A160,'Cyclical_after overrides'!$A$1:$A$245,0),MATCH('Stata dataset (nominal)'!G$1,'Cyclical_after overrides'!$A$1:$BD$1,0))), "")</f>
        <v>21.574999999999999</v>
      </c>
      <c r="H160" s="179">
        <f>_xlfn.IFNA(IF($C160 &gt; "2023-24", INDEX(PR24_after_overrides!$D$3:$AU$128, MATCH('Stata dataset (nominal)'!$A160, PR24_after_overrides!$A$3:$A$128, 0), MATCH('Stata dataset (nominal)'!H$1, PR24_after_overrides!$D$2:$AU$2, 0)), INDEX('Cyclical_after overrides'!$A$1:$BD$245,MATCH('Stata dataset (nominal)'!$A160,'Cyclical_after overrides'!$A$1:$A$245,0),MATCH('Stata dataset (nominal)'!H$1,'Cyclical_after overrides'!$A$1:$BD$1,0))), "")</f>
        <v>1.7549999999999999</v>
      </c>
      <c r="I160" s="179">
        <f>_xlfn.IFNA(IF($C160 &gt; "2023-24", INDEX(PR24_after_overrides!$D$3:$AU$128, MATCH('Stata dataset (nominal)'!$A160, PR24_after_overrides!$A$3:$A$128, 0), MATCH('Stata dataset (nominal)'!I$1, PR24_after_overrides!$D$2:$AU$2, 0)), INDEX('Cyclical_after overrides'!$A$1:$BD$245,MATCH('Stata dataset (nominal)'!$A160,'Cyclical_after overrides'!$A$1:$A$245,0),MATCH('Stata dataset (nominal)'!I$1,'Cyclical_after overrides'!$A$1:$BD$1,0))), "")</f>
        <v>10.007999999999999</v>
      </c>
      <c r="J160" s="179" t="str">
        <f>_xlfn.IFNA(IF($C160 &gt; "2023-24", INDEX(PR24_after_overrides!$D$3:$AU$128, MATCH('Stata dataset (nominal)'!$A160, PR24_after_overrides!$A$3:$A$128, 0), MATCH('Stata dataset (nominal)'!J$1, PR24_after_overrides!$D$2:$AU$2, 0)), INDEX('Cyclical_after overrides'!$A$1:$BD$245,MATCH('Stata dataset (nominal)'!$A160,'Cyclical_after overrides'!$A$1:$A$245,0),MATCH('Stata dataset (nominal)'!J$1,'Cyclical_after overrides'!$A$1:$BD$1,0))), "")</f>
        <v/>
      </c>
      <c r="K160" s="179" t="str">
        <f>_xlfn.IFNA(IF($C160 &gt; "2023-24", INDEX(PR24_after_overrides!$D$3:$AU$128, MATCH('Stata dataset (nominal)'!$A160, PR24_after_overrides!$A$3:$A$128, 0), MATCH('Stata dataset (nominal)'!K$1, PR24_after_overrides!$D$2:$AU$2, 0)), INDEX('Cyclical_after overrides'!$A$1:$BD$245,MATCH('Stata dataset (nominal)'!$A160,'Cyclical_after overrides'!$A$1:$A$245,0),MATCH('Stata dataset (nominal)'!K$1,'Cyclical_after overrides'!$A$1:$BD$1,0))), "")</f>
        <v/>
      </c>
      <c r="L160" s="179">
        <f>_xlfn.IFNA(IF($C160 &gt; "2023-24", INDEX(PR24_after_overrides!$D$3:$AU$128, MATCH('Stata dataset (nominal)'!$A160, PR24_after_overrides!$A$3:$A$128, 0), MATCH('Stata dataset (nominal)'!L$1, PR24_after_overrides!$D$2:$AU$2, 0)), INDEX('Cyclical_after overrides'!$A$1:$BD$245,MATCH('Stata dataset (nominal)'!$A160,'Cyclical_after overrides'!$A$1:$A$245,0),MATCH('Stata dataset (nominal)'!L$1,'Cyclical_after overrides'!$A$1:$BD$1,0))), "")</f>
        <v>0</v>
      </c>
      <c r="M160" s="179">
        <f>_xlfn.IFNA(IF($C160 &gt; "2023-24", INDEX(PR24_after_overrides!$D$3:$AU$128, MATCH('Stata dataset (nominal)'!$A160, PR24_after_overrides!$A$3:$A$128, 0), MATCH('Stata dataset (nominal)'!M$1, PR24_after_overrides!$D$2:$AU$2, 0)), INDEX('Cyclical_after overrides'!$A$1:$BD$245,MATCH('Stata dataset (nominal)'!$A160,'Cyclical_after overrides'!$A$1:$A$245,0),MATCH('Stata dataset (nominal)'!M$1,'Cyclical_after overrides'!$A$1:$BD$1,0))), "")</f>
        <v>8.0640000000000001</v>
      </c>
      <c r="N160" s="179" t="str">
        <f>_xlfn.IFNA(IF($C160 &gt; "2023-24", INDEX(PR24_after_overrides!$D$3:$AU$128, MATCH('Stata dataset (nominal)'!$A160, PR24_after_overrides!$A$3:$A$128, 0), MATCH('Stata dataset (nominal)'!N$1, PR24_after_overrides!$D$2:$AU$2, 0)), INDEX('Cyclical_after overrides'!$A$1:$BD$245,MATCH('Stata dataset (nominal)'!$A160,'Cyclical_after overrides'!$A$1:$A$245,0),MATCH('Stata dataset (nominal)'!N$1,'Cyclical_after overrides'!$A$1:$BD$1,0))), "")</f>
        <v/>
      </c>
      <c r="O160" s="179">
        <f>_xlfn.IFNA(IF($C160 &gt; "2023-24", INDEX(PR24_after_overrides!$D$3:$AU$128, MATCH('Stata dataset (nominal)'!$A160, PR24_after_overrides!$A$3:$A$128, 0), MATCH('Stata dataset (nominal)'!O$1, PR24_after_overrides!$D$2:$AU$2, 0)), INDEX('Cyclical_after overrides'!$A$1:$BD$245,MATCH('Stata dataset (nominal)'!$A160,'Cyclical_after overrides'!$A$1:$A$245,0),MATCH('Stata dataset (nominal)'!O$1,'Cyclical_after overrides'!$A$1:$BD$1,0))), "")</f>
        <v>52.844999999999999</v>
      </c>
      <c r="P160" s="179">
        <f>_xlfn.IFNA(IF($C160 &gt; "2023-24", INDEX(PR24_after_overrides!$D$3:$AU$128, MATCH('Stata dataset (nominal)'!$A160, PR24_after_overrides!$A$3:$A$128, 0), MATCH('Stata dataset (nominal)'!P$1, PR24_after_overrides!$D$2:$AU$2, 0)), INDEX('Cyclical_after overrides'!$A$1:$BD$245,MATCH('Stata dataset (nominal)'!$A160,'Cyclical_after overrides'!$A$1:$A$245,0),MATCH('Stata dataset (nominal)'!P$1,'Cyclical_after overrides'!$A$1:$BD$1,0))), "")</f>
        <v>50.985999999999997</v>
      </c>
      <c r="Q160" s="179">
        <f>_xlfn.IFNA(IF($C160 &gt; "2023-24", INDEX(PR24_after_overrides!$D$3:$AU$128, MATCH('Stata dataset (nominal)'!$A160, PR24_after_overrides!$A$3:$A$128, 0), MATCH('Stata dataset (nominal)'!Q$1, PR24_after_overrides!$D$2:$AU$2, 0)), INDEX('Cyclical_after overrides'!$A$1:$BD$245,MATCH('Stata dataset (nominal)'!$A160,'Cyclical_after overrides'!$A$1:$A$245,0),MATCH('Stata dataset (nominal)'!Q$1,'Cyclical_after overrides'!$A$1:$BD$1,0))), "")</f>
        <v>672.82600000000002</v>
      </c>
      <c r="R160" s="179">
        <f>_xlfn.IFNA(IF($C160 &gt; "2023-24", INDEX(PR24_after_overrides!$D$3:$AU$128, MATCH('Stata dataset (nominal)'!$A160, PR24_after_overrides!$A$3:$A$128, 0), MATCH('Stata dataset (nominal)'!R$1, PR24_after_overrides!$D$2:$AU$2, 0)), INDEX('Cyclical_after overrides'!$A$1:$BD$245,MATCH('Stata dataset (nominal)'!$A160,'Cyclical_after overrides'!$A$1:$A$245,0),MATCH('Stata dataset (nominal)'!R$1,'Cyclical_after overrides'!$A$1:$BD$1,0))), "")</f>
        <v>28.210999999999999</v>
      </c>
      <c r="S160" s="179">
        <f>_xlfn.IFNA(IF($C160 &gt; "2023-24", INDEX(PR24_after_overrides!$D$3:$AU$128, MATCH('Stata dataset (nominal)'!$A160, PR24_after_overrides!$A$3:$A$128, 0), MATCH('Stata dataset (nominal)'!S$1, PR24_after_overrides!$D$2:$AU$2, 0)), INDEX('Cyclical_after overrides'!$A$1:$BD$245,MATCH('Stata dataset (nominal)'!$A160,'Cyclical_after overrides'!$A$1:$A$245,0),MATCH('Stata dataset (nominal)'!S$1,'Cyclical_after overrides'!$A$1:$BD$1,0))), "")</f>
        <v>82.233000000000004</v>
      </c>
      <c r="T160" s="179">
        <f>_xlfn.IFNA(IF($C160 &gt; "2023-24", INDEX(PR24_after_overrides!$D$3:$AU$128, MATCH('Stata dataset (nominal)'!$A160, PR24_after_overrides!$A$3:$A$128, 0), MATCH('Stata dataset (nominal)'!T$1, PR24_after_overrides!$D$2:$AU$2, 0)), INDEX('Cyclical_after overrides'!$A$1:$BD$245,MATCH('Stata dataset (nominal)'!$A160,'Cyclical_after overrides'!$A$1:$A$245,0),MATCH('Stata dataset (nominal)'!T$1,'Cyclical_after overrides'!$A$1:$BD$1,0))), "")</f>
        <v>505.30200000000002</v>
      </c>
      <c r="U160" s="179">
        <f>_xlfn.IFNA(IF($C160 &gt; "2023-24", INDEX(PR24_after_overrides!$D$3:$AU$128, MATCH('Stata dataset (nominal)'!$A160, PR24_after_overrides!$A$3:$A$128, 0), MATCH('Stata dataset (nominal)'!U$1, PR24_after_overrides!$D$2:$AU$2, 0)), INDEX('Cyclical_after overrides'!$A$1:$BD$245,MATCH('Stata dataset (nominal)'!$A160,'Cyclical_after overrides'!$A$1:$A$245,0),MATCH('Stata dataset (nominal)'!U$1,'Cyclical_after overrides'!$A$1:$BD$1,0))), "")</f>
        <v>25.438512288229678</v>
      </c>
      <c r="V160" s="179">
        <f>_xlfn.IFNA(IF($C160 &gt; "2023-24", INDEX(PR24_after_overrides!$D$3:$AU$128, MATCH('Stata dataset (nominal)'!$A160, PR24_after_overrides!$A$3:$A$128, 0), MATCH('Stata dataset (nominal)'!V$1, PR24_after_overrides!$D$2:$AU$2, 0)), INDEX('Cyclical_after overrides'!$A$1:$BD$245,MATCH('Stata dataset (nominal)'!$A160,'Cyclical_after overrides'!$A$1:$A$245,0),MATCH('Stata dataset (nominal)'!V$1,'Cyclical_after overrides'!$A$1:$BD$1,0))), "")</f>
        <v>136.75334863479304</v>
      </c>
      <c r="W160" s="179">
        <f>_xlfn.IFNA(IF($C160 &gt; "2023-24", INDEX(PR24_after_overrides!$D$3:$AU$128, MATCH('Stata dataset (nominal)'!$A160, PR24_after_overrides!$A$3:$A$128, 0), MATCH('Stata dataset (nominal)'!W$1, PR24_after_overrides!$D$2:$AU$2, 0)), INDEX('Cyclical_after overrides'!$A$1:$BD$245,MATCH('Stata dataset (nominal)'!$A160,'Cyclical_after overrides'!$A$1:$A$245,0),MATCH('Stata dataset (nominal)'!W$1,'Cyclical_after overrides'!$A$1:$BD$1,0))), "")</f>
        <v>2.0728008136506824</v>
      </c>
      <c r="X160" s="179">
        <f>_xlfn.IFNA(IF($C160 &gt; "2023-24", INDEX(PR24_after_overrides!$D$3:$AU$128, MATCH('Stata dataset (nominal)'!$A160, PR24_after_overrides!$A$3:$A$128, 0), MATCH('Stata dataset (nominal)'!X$1, PR24_after_overrides!$D$2:$AU$2, 0)), INDEX('Cyclical_after overrides'!$A$1:$BD$245,MATCH('Stata dataset (nominal)'!$A160,'Cyclical_after overrides'!$A$1:$A$245,0),MATCH('Stata dataset (nominal)'!X$1,'Cyclical_after overrides'!$A$1:$BD$1,0))), "")</f>
        <v>9.7775464132679506</v>
      </c>
      <c r="Y160" s="179">
        <f>_xlfn.IFNA(IF($C160 &gt; "2023-24", INDEX(PR24_after_overrides!$D$3:$AU$128, MATCH('Stata dataset (nominal)'!$A160, PR24_after_overrides!$A$3:$A$128, 0), MATCH('Stata dataset (nominal)'!Y$1, PR24_after_overrides!$D$2:$AU$2, 0)), INDEX('Cyclical_after overrides'!$A$1:$BD$245,MATCH('Stata dataset (nominal)'!$A160,'Cyclical_after overrides'!$A$1:$A$245,0),MATCH('Stata dataset (nominal)'!Y$1,'Cyclical_after overrides'!$A$1:$BD$1,0))), "")</f>
        <v>15.744634939864655</v>
      </c>
      <c r="Z160" s="179">
        <f>_xlfn.IFNA(IF($C160 &gt; "2023-24", INDEX(PR24_after_overrides!$D$3:$AU$128, MATCH('Stata dataset (nominal)'!$A160, PR24_after_overrides!$A$3:$A$128, 0), MATCH('Stata dataset (nominal)'!Z$1, PR24_after_overrides!$D$2:$AU$2, 0)), INDEX('Cyclical_after overrides'!$A$1:$BD$245,MATCH('Stata dataset (nominal)'!$A160,'Cyclical_after overrides'!$A$1:$A$245,0),MATCH('Stata dataset (nominal)'!Z$1,'Cyclical_after overrides'!$A$1:$BD$1,0))), "")</f>
        <v>15.691853969745246</v>
      </c>
      <c r="AA160" s="179">
        <f>_xlfn.IFNA(IF($C160 &gt; "2023-24", INDEX(PR24_after_overrides!$D$3:$AU$128, MATCH('Stata dataset (nominal)'!$A160, PR24_after_overrides!$A$3:$A$128, 0), MATCH('Stata dataset (nominal)'!AA$1, PR24_after_overrides!$D$2:$AU$2, 0)), INDEX('Cyclical_after overrides'!$A$1:$BD$245,MATCH('Stata dataset (nominal)'!$A160,'Cyclical_after overrides'!$A$1:$A$245,0),MATCH('Stata dataset (nominal)'!AA$1,'Cyclical_after overrides'!$A$1:$BD$1,0))), "")</f>
        <v>559.26599999999996</v>
      </c>
      <c r="AB160" s="179">
        <f>INDEX(Depreciation!$U$5:$U$318, MATCH('Stata dataset (nominal)'!$A160, Depreciation!$A$5:$A$318, 0))</f>
        <v>5.4609999999999994</v>
      </c>
      <c r="AC160" s="180">
        <f t="shared" si="4"/>
        <v>4.9126363636363637</v>
      </c>
      <c r="AD160" s="72">
        <f>INDEX(Recharges!$V$5:$V$318, MATCH('Stata dataset (nominal)'!$A160, Recharges!$A$5:$A$318, 0))</f>
        <v>0.12499999999999999</v>
      </c>
    </row>
    <row r="161" spans="1:30" x14ac:dyDescent="0.4">
      <c r="A161" s="160" t="str">
        <f t="shared" si="3"/>
        <v>WSH19</v>
      </c>
      <c r="B161" s="160" t="s">
        <v>361</v>
      </c>
      <c r="C161" s="160" t="s">
        <v>253</v>
      </c>
      <c r="D161" s="179">
        <f>_xlfn.IFNA(IF($C161 &gt; "2023-24", INDEX(PR24_after_overrides!$D$3:$AU$128, MATCH('Stata dataset (nominal)'!$A161, PR24_after_overrides!$A$3:$A$128, 0), MATCH('Stata dataset (nominal)'!D$1, PR24_after_overrides!$D$2:$AU$2, 0)), INDEX('Cyclical_after overrides'!$A$1:$BD$245,MATCH('Stata dataset (nominal)'!$A161,'Cyclical_after overrides'!$A$1:$A$245,0),MATCH('Stata dataset (nominal)'!D$1,'Cyclical_after overrides'!$A$1:$BD$1,0))), "")</f>
        <v>1.1560444722831191</v>
      </c>
      <c r="E161" s="179">
        <f>_xlfn.IFNA(IF($C161 &gt; "2023-24", INDEX(PR24_after_overrides!$D$3:$AU$128, MATCH('Stata dataset (nominal)'!$A161, PR24_after_overrides!$A$3:$A$128, 0), MATCH('Stata dataset (nominal)'!E$1, PR24_after_overrides!$D$2:$AU$2, 0)), INDEX('Cyclical_after overrides'!$A$1:$BD$245,MATCH('Stata dataset (nominal)'!$A161,'Cyclical_after overrides'!$A$1:$A$245,0),MATCH('Stata dataset (nominal)'!E$1,'Cyclical_after overrides'!$A$1:$BD$1,0))), "")</f>
        <v>13.361000000000001</v>
      </c>
      <c r="F161" s="179">
        <f>_xlfn.IFNA(IF($C161 &gt; "2023-24", INDEX(PR24_after_overrides!$D$3:$AU$128, MATCH('Stata dataset (nominal)'!$A161, PR24_after_overrides!$A$3:$A$128, 0), MATCH('Stata dataset (nominal)'!F$1, PR24_after_overrides!$D$2:$AU$2, 0)), INDEX('Cyclical_after overrides'!$A$1:$BD$245,MATCH('Stata dataset (nominal)'!$A161,'Cyclical_after overrides'!$A$1:$A$245,0),MATCH('Stata dataset (nominal)'!F$1,'Cyclical_after overrides'!$A$1:$BD$1,0))), "")</f>
        <v>6.7140000000000004</v>
      </c>
      <c r="G161" s="179">
        <f>_xlfn.IFNA(IF($C161 &gt; "2023-24", INDEX(PR24_after_overrides!$D$3:$AU$128, MATCH('Stata dataset (nominal)'!$A161, PR24_after_overrides!$A$3:$A$128, 0), MATCH('Stata dataset (nominal)'!G$1, PR24_after_overrides!$D$2:$AU$2, 0)), INDEX('Cyclical_after overrides'!$A$1:$BD$245,MATCH('Stata dataset (nominal)'!$A161,'Cyclical_after overrides'!$A$1:$A$245,0),MATCH('Stata dataset (nominal)'!G$1,'Cyclical_after overrides'!$A$1:$BD$1,0))), "")</f>
        <v>20.113</v>
      </c>
      <c r="H161" s="179">
        <f>_xlfn.IFNA(IF($C161 &gt; "2023-24", INDEX(PR24_after_overrides!$D$3:$AU$128, MATCH('Stata dataset (nominal)'!$A161, PR24_after_overrides!$A$3:$A$128, 0), MATCH('Stata dataset (nominal)'!H$1, PR24_after_overrides!$D$2:$AU$2, 0)), INDEX('Cyclical_after overrides'!$A$1:$BD$245,MATCH('Stata dataset (nominal)'!$A161,'Cyclical_after overrides'!$A$1:$A$245,0),MATCH('Stata dataset (nominal)'!H$1,'Cyclical_after overrides'!$A$1:$BD$1,0))), "")</f>
        <v>1.8280000000000001</v>
      </c>
      <c r="I161" s="179">
        <f>_xlfn.IFNA(IF($C161 &gt; "2023-24", INDEX(PR24_after_overrides!$D$3:$AU$128, MATCH('Stata dataset (nominal)'!$A161, PR24_after_overrides!$A$3:$A$128, 0), MATCH('Stata dataset (nominal)'!I$1, PR24_after_overrides!$D$2:$AU$2, 0)), INDEX('Cyclical_after overrides'!$A$1:$BD$245,MATCH('Stata dataset (nominal)'!$A161,'Cyclical_after overrides'!$A$1:$A$245,0),MATCH('Stata dataset (nominal)'!I$1,'Cyclical_after overrides'!$A$1:$BD$1,0))), "")</f>
        <v>8.6530000000000005</v>
      </c>
      <c r="J161" s="179" t="str">
        <f>_xlfn.IFNA(IF($C161 &gt; "2023-24", INDEX(PR24_after_overrides!$D$3:$AU$128, MATCH('Stata dataset (nominal)'!$A161, PR24_after_overrides!$A$3:$A$128, 0), MATCH('Stata dataset (nominal)'!J$1, PR24_after_overrides!$D$2:$AU$2, 0)), INDEX('Cyclical_after overrides'!$A$1:$BD$245,MATCH('Stata dataset (nominal)'!$A161,'Cyclical_after overrides'!$A$1:$A$245,0),MATCH('Stata dataset (nominal)'!J$1,'Cyclical_after overrides'!$A$1:$BD$1,0))), "")</f>
        <v/>
      </c>
      <c r="K161" s="179" t="str">
        <f>_xlfn.IFNA(IF($C161 &gt; "2023-24", INDEX(PR24_after_overrides!$D$3:$AU$128, MATCH('Stata dataset (nominal)'!$A161, PR24_after_overrides!$A$3:$A$128, 0), MATCH('Stata dataset (nominal)'!K$1, PR24_after_overrides!$D$2:$AU$2, 0)), INDEX('Cyclical_after overrides'!$A$1:$BD$245,MATCH('Stata dataset (nominal)'!$A161,'Cyclical_after overrides'!$A$1:$A$245,0),MATCH('Stata dataset (nominal)'!K$1,'Cyclical_after overrides'!$A$1:$BD$1,0))), "")</f>
        <v/>
      </c>
      <c r="L161" s="179">
        <f>_xlfn.IFNA(IF($C161 &gt; "2023-24", INDEX(PR24_after_overrides!$D$3:$AU$128, MATCH('Stata dataset (nominal)'!$A161, PR24_after_overrides!$A$3:$A$128, 0), MATCH('Stata dataset (nominal)'!L$1, PR24_after_overrides!$D$2:$AU$2, 0)), INDEX('Cyclical_after overrides'!$A$1:$BD$245,MATCH('Stata dataset (nominal)'!$A161,'Cyclical_after overrides'!$A$1:$A$245,0),MATCH('Stata dataset (nominal)'!L$1,'Cyclical_after overrides'!$A$1:$BD$1,0))), "")</f>
        <v>0</v>
      </c>
      <c r="M161" s="179">
        <f>_xlfn.IFNA(IF($C161 &gt; "2023-24", INDEX(PR24_after_overrides!$D$3:$AU$128, MATCH('Stata dataset (nominal)'!$A161, PR24_after_overrides!$A$3:$A$128, 0), MATCH('Stata dataset (nominal)'!M$1, PR24_after_overrides!$D$2:$AU$2, 0)), INDEX('Cyclical_after overrides'!$A$1:$BD$245,MATCH('Stata dataset (nominal)'!$A161,'Cyclical_after overrides'!$A$1:$A$245,0),MATCH('Stata dataset (nominal)'!M$1,'Cyclical_after overrides'!$A$1:$BD$1,0))), "")</f>
        <v>7.8250000000000002</v>
      </c>
      <c r="N161" s="179" t="str">
        <f>_xlfn.IFNA(IF($C161 &gt; "2023-24", INDEX(PR24_after_overrides!$D$3:$AU$128, MATCH('Stata dataset (nominal)'!$A161, PR24_after_overrides!$A$3:$A$128, 0), MATCH('Stata dataset (nominal)'!N$1, PR24_after_overrides!$D$2:$AU$2, 0)), INDEX('Cyclical_after overrides'!$A$1:$BD$245,MATCH('Stata dataset (nominal)'!$A161,'Cyclical_after overrides'!$A$1:$A$245,0),MATCH('Stata dataset (nominal)'!N$1,'Cyclical_after overrides'!$A$1:$BD$1,0))), "")</f>
        <v/>
      </c>
      <c r="O161" s="179">
        <f>_xlfn.IFNA(IF($C161 &gt; "2023-24", INDEX(PR24_after_overrides!$D$3:$AU$128, MATCH('Stata dataset (nominal)'!$A161, PR24_after_overrides!$A$3:$A$128, 0), MATCH('Stata dataset (nominal)'!O$1, PR24_after_overrides!$D$2:$AU$2, 0)), INDEX('Cyclical_after overrides'!$A$1:$BD$245,MATCH('Stata dataset (nominal)'!$A161,'Cyclical_after overrides'!$A$1:$A$245,0),MATCH('Stata dataset (nominal)'!O$1,'Cyclical_after overrides'!$A$1:$BD$1,0))), "")</f>
        <v>52.615000000000002</v>
      </c>
      <c r="P161" s="179">
        <f>_xlfn.IFNA(IF($C161 &gt; "2023-24", INDEX(PR24_after_overrides!$D$3:$AU$128, MATCH('Stata dataset (nominal)'!$A161, PR24_after_overrides!$A$3:$A$128, 0), MATCH('Stata dataset (nominal)'!P$1, PR24_after_overrides!$D$2:$AU$2, 0)), INDEX('Cyclical_after overrides'!$A$1:$BD$245,MATCH('Stata dataset (nominal)'!$A161,'Cyclical_after overrides'!$A$1:$A$245,0),MATCH('Stata dataset (nominal)'!P$1,'Cyclical_after overrides'!$A$1:$BD$1,0))), "")</f>
        <v>48.694000000000003</v>
      </c>
      <c r="Q161" s="179">
        <f>_xlfn.IFNA(IF($C161 &gt; "2023-24", INDEX(PR24_after_overrides!$D$3:$AU$128, MATCH('Stata dataset (nominal)'!$A161, PR24_after_overrides!$A$3:$A$128, 0), MATCH('Stata dataset (nominal)'!Q$1, PR24_after_overrides!$D$2:$AU$2, 0)), INDEX('Cyclical_after overrides'!$A$1:$BD$245,MATCH('Stata dataset (nominal)'!$A161,'Cyclical_after overrides'!$A$1:$A$245,0),MATCH('Stata dataset (nominal)'!Q$1,'Cyclical_after overrides'!$A$1:$BD$1,0))), "")</f>
        <v>662.76199999999994</v>
      </c>
      <c r="R161" s="179">
        <f>_xlfn.IFNA(IF($C161 &gt; "2023-24", INDEX(PR24_after_overrides!$D$3:$AU$128, MATCH('Stata dataset (nominal)'!$A161, PR24_after_overrides!$A$3:$A$128, 0), MATCH('Stata dataset (nominal)'!R$1, PR24_after_overrides!$D$2:$AU$2, 0)), INDEX('Cyclical_after overrides'!$A$1:$BD$245,MATCH('Stata dataset (nominal)'!$A161,'Cyclical_after overrides'!$A$1:$A$245,0),MATCH('Stata dataset (nominal)'!R$1,'Cyclical_after overrides'!$A$1:$BD$1,0))), "")</f>
        <v>29.164999999999999</v>
      </c>
      <c r="S161" s="179">
        <f>_xlfn.IFNA(IF($C161 &gt; "2023-24", INDEX(PR24_after_overrides!$D$3:$AU$128, MATCH('Stata dataset (nominal)'!$A161, PR24_after_overrides!$A$3:$A$128, 0), MATCH('Stata dataset (nominal)'!S$1, PR24_after_overrides!$D$2:$AU$2, 0)), INDEX('Cyclical_after overrides'!$A$1:$BD$245,MATCH('Stata dataset (nominal)'!$A161,'Cyclical_after overrides'!$A$1:$A$245,0),MATCH('Stata dataset (nominal)'!S$1,'Cyclical_after overrides'!$A$1:$BD$1,0))), "")</f>
        <v>83.247</v>
      </c>
      <c r="T161" s="179">
        <f>_xlfn.IFNA(IF($C161 &gt; "2023-24", INDEX(PR24_after_overrides!$D$3:$AU$128, MATCH('Stata dataset (nominal)'!$A161, PR24_after_overrides!$A$3:$A$128, 0), MATCH('Stata dataset (nominal)'!T$1, PR24_after_overrides!$D$2:$AU$2, 0)), INDEX('Cyclical_after overrides'!$A$1:$BD$245,MATCH('Stata dataset (nominal)'!$A161,'Cyclical_after overrides'!$A$1:$A$245,0),MATCH('Stata dataset (nominal)'!T$1,'Cyclical_after overrides'!$A$1:$BD$1,0))), "")</f>
        <v>525.46</v>
      </c>
      <c r="U161" s="179">
        <f>_xlfn.IFNA(IF($C161 &gt; "2023-24", INDEX(PR24_after_overrides!$D$3:$AU$128, MATCH('Stata dataset (nominal)'!$A161, PR24_after_overrides!$A$3:$A$128, 0), MATCH('Stata dataset (nominal)'!U$1, PR24_after_overrides!$D$2:$AU$2, 0)), INDEX('Cyclical_after overrides'!$A$1:$BD$245,MATCH('Stata dataset (nominal)'!$A161,'Cyclical_after overrides'!$A$1:$A$245,0),MATCH('Stata dataset (nominal)'!U$1,'Cyclical_after overrides'!$A$1:$BD$1,0))), "")</f>
        <v>24.6670923099249</v>
      </c>
      <c r="V161" s="179">
        <f>_xlfn.IFNA(IF($C161 &gt; "2023-24", INDEX(PR24_after_overrides!$D$3:$AU$128, MATCH('Stata dataset (nominal)'!$A161, PR24_after_overrides!$A$3:$A$128, 0), MATCH('Stata dataset (nominal)'!V$1, PR24_after_overrides!$D$2:$AU$2, 0)), INDEX('Cyclical_after overrides'!$A$1:$BD$245,MATCH('Stata dataset (nominal)'!$A161,'Cyclical_after overrides'!$A$1:$A$245,0),MATCH('Stata dataset (nominal)'!V$1,'Cyclical_after overrides'!$A$1:$BD$1,0))), "")</f>
        <v>136.67000469281857</v>
      </c>
      <c r="W161" s="179">
        <f>_xlfn.IFNA(IF($C161 &gt; "2023-24", INDEX(PR24_after_overrides!$D$3:$AU$128, MATCH('Stata dataset (nominal)'!$A161, PR24_after_overrides!$A$3:$A$128, 0), MATCH('Stata dataset (nominal)'!W$1, PR24_after_overrides!$D$2:$AU$2, 0)), INDEX('Cyclical_after overrides'!$A$1:$BD$245,MATCH('Stata dataset (nominal)'!$A161,'Cyclical_after overrides'!$A$1:$A$245,0),MATCH('Stata dataset (nominal)'!W$1,'Cyclical_after overrides'!$A$1:$BD$1,0))), "")</f>
        <v>2.0415985153873066</v>
      </c>
      <c r="X161" s="179">
        <f>_xlfn.IFNA(IF($C161 &gt; "2023-24", INDEX(PR24_after_overrides!$D$3:$AU$128, MATCH('Stata dataset (nominal)'!$A161, PR24_after_overrides!$A$3:$A$128, 0), MATCH('Stata dataset (nominal)'!X$1, PR24_after_overrides!$D$2:$AU$2, 0)), INDEX('Cyclical_after overrides'!$A$1:$BD$245,MATCH('Stata dataset (nominal)'!$A161,'Cyclical_after overrides'!$A$1:$A$245,0),MATCH('Stata dataset (nominal)'!X$1,'Cyclical_after overrides'!$A$1:$BD$1,0))), "")</f>
        <v>9.9729512401506799</v>
      </c>
      <c r="Y161" s="179">
        <f>_xlfn.IFNA(IF($C161 &gt; "2023-24", INDEX(PR24_after_overrides!$D$3:$AU$128, MATCH('Stata dataset (nominal)'!$A161, PR24_after_overrides!$A$3:$A$128, 0), MATCH('Stata dataset (nominal)'!Y$1, PR24_after_overrides!$D$2:$AU$2, 0)), INDEX('Cyclical_after overrides'!$A$1:$BD$245,MATCH('Stata dataset (nominal)'!$A161,'Cyclical_after overrides'!$A$1:$A$245,0),MATCH('Stata dataset (nominal)'!Y$1,'Cyclical_after overrides'!$A$1:$BD$1,0))), "")</f>
        <v>15.513574272898014</v>
      </c>
      <c r="Z161" s="179">
        <f>_xlfn.IFNA(IF($C161 &gt; "2023-24", INDEX(PR24_after_overrides!$D$3:$AU$128, MATCH('Stata dataset (nominal)'!$A161, PR24_after_overrides!$A$3:$A$128, 0), MATCH('Stata dataset (nominal)'!Z$1, PR24_after_overrides!$D$2:$AU$2, 0)), INDEX('Cyclical_after overrides'!$A$1:$BD$245,MATCH('Stata dataset (nominal)'!$A161,'Cyclical_after overrides'!$A$1:$A$245,0),MATCH('Stata dataset (nominal)'!Z$1,'Cyclical_after overrides'!$A$1:$BD$1,0))), "")</f>
        <v>15.434402817718897</v>
      </c>
      <c r="AA161" s="179">
        <f>_xlfn.IFNA(IF($C161 &gt; "2023-24", INDEX(PR24_after_overrides!$D$3:$AU$128, MATCH('Stata dataset (nominal)'!$A161, PR24_after_overrides!$A$3:$A$128, 0), MATCH('Stata dataset (nominal)'!AA$1, PR24_after_overrides!$D$2:$AU$2, 0)), INDEX('Cyclical_after overrides'!$A$1:$BD$245,MATCH('Stata dataset (nominal)'!$A161,'Cyclical_after overrides'!$A$1:$A$245,0),MATCH('Stata dataset (nominal)'!AA$1,'Cyclical_after overrides'!$A$1:$BD$1,0))), "")</f>
        <v>577.63900000000001</v>
      </c>
      <c r="AB161" s="179">
        <f>INDEX(Depreciation!$U$5:$U$318, MATCH('Stata dataset (nominal)'!$A161, Depreciation!$A$5:$A$318, 0))</f>
        <v>5.6110000000000007</v>
      </c>
      <c r="AC161" s="180">
        <f t="shared" si="4"/>
        <v>4.9126363636363637</v>
      </c>
      <c r="AD161" s="72">
        <f>INDEX(Recharges!$V$5:$V$318, MATCH('Stata dataset (nominal)'!$A161, Recharges!$A$5:$A$318, 0))</f>
        <v>0.254</v>
      </c>
    </row>
    <row r="162" spans="1:30" x14ac:dyDescent="0.4">
      <c r="A162" s="160" t="str">
        <f t="shared" si="3"/>
        <v>WSH20</v>
      </c>
      <c r="B162" s="160" t="s">
        <v>361</v>
      </c>
      <c r="C162" s="160" t="s">
        <v>255</v>
      </c>
      <c r="D162" s="179">
        <f>_xlfn.IFNA(IF($C162 &gt; "2023-24", INDEX(PR24_after_overrides!$D$3:$AU$128, MATCH('Stata dataset (nominal)'!$A162, PR24_after_overrides!$A$3:$A$128, 0), MATCH('Stata dataset (nominal)'!D$1, PR24_after_overrides!$D$2:$AU$2, 0)), INDEX('Cyclical_after overrides'!$A$1:$BD$245,MATCH('Stata dataset (nominal)'!$A162,'Cyclical_after overrides'!$A$1:$A$245,0),MATCH('Stata dataset (nominal)'!D$1,'Cyclical_after overrides'!$A$1:$BD$1,0))), "")</f>
        <v>1.1367310801447381</v>
      </c>
      <c r="E162" s="179">
        <f>_xlfn.IFNA(IF($C162 &gt; "2023-24", INDEX(PR24_after_overrides!$D$3:$AU$128, MATCH('Stata dataset (nominal)'!$A162, PR24_after_overrides!$A$3:$A$128, 0), MATCH('Stata dataset (nominal)'!E$1, PR24_after_overrides!$D$2:$AU$2, 0)), INDEX('Cyclical_after overrides'!$A$1:$BD$245,MATCH('Stata dataset (nominal)'!$A162,'Cyclical_after overrides'!$A$1:$A$245,0),MATCH('Stata dataset (nominal)'!E$1,'Cyclical_after overrides'!$A$1:$BD$1,0))), "")</f>
        <v>12.497</v>
      </c>
      <c r="F162" s="179">
        <f>_xlfn.IFNA(IF($C162 &gt; "2023-24", INDEX(PR24_after_overrides!$D$3:$AU$128, MATCH('Stata dataset (nominal)'!$A162, PR24_after_overrides!$A$3:$A$128, 0), MATCH('Stata dataset (nominal)'!F$1, PR24_after_overrides!$D$2:$AU$2, 0)), INDEX('Cyclical_after overrides'!$A$1:$BD$245,MATCH('Stata dataset (nominal)'!$A162,'Cyclical_after overrides'!$A$1:$A$245,0),MATCH('Stata dataset (nominal)'!F$1,'Cyclical_after overrides'!$A$1:$BD$1,0))), "")</f>
        <v>5.4779999999999998</v>
      </c>
      <c r="G162" s="179">
        <f>_xlfn.IFNA(IF($C162 &gt; "2023-24", INDEX(PR24_after_overrides!$D$3:$AU$128, MATCH('Stata dataset (nominal)'!$A162, PR24_after_overrides!$A$3:$A$128, 0), MATCH('Stata dataset (nominal)'!G$1, PR24_after_overrides!$D$2:$AU$2, 0)), INDEX('Cyclical_after overrides'!$A$1:$BD$245,MATCH('Stata dataset (nominal)'!$A162,'Cyclical_after overrides'!$A$1:$A$245,0),MATCH('Stata dataset (nominal)'!G$1,'Cyclical_after overrides'!$A$1:$BD$1,0))), "")</f>
        <v>22.038</v>
      </c>
      <c r="H162" s="179">
        <f>_xlfn.IFNA(IF($C162 &gt; "2023-24", INDEX(PR24_after_overrides!$D$3:$AU$128, MATCH('Stata dataset (nominal)'!$A162, PR24_after_overrides!$A$3:$A$128, 0), MATCH('Stata dataset (nominal)'!H$1, PR24_after_overrides!$D$2:$AU$2, 0)), INDEX('Cyclical_after overrides'!$A$1:$BD$245,MATCH('Stata dataset (nominal)'!$A162,'Cyclical_after overrides'!$A$1:$A$245,0),MATCH('Stata dataset (nominal)'!H$1,'Cyclical_after overrides'!$A$1:$BD$1,0))), "")</f>
        <v>1.9650000000000001</v>
      </c>
      <c r="I162" s="179">
        <f>_xlfn.IFNA(IF($C162 &gt; "2023-24", INDEX(PR24_after_overrides!$D$3:$AU$128, MATCH('Stata dataset (nominal)'!$A162, PR24_after_overrides!$A$3:$A$128, 0), MATCH('Stata dataset (nominal)'!I$1, PR24_after_overrides!$D$2:$AU$2, 0)), INDEX('Cyclical_after overrides'!$A$1:$BD$245,MATCH('Stata dataset (nominal)'!$A162,'Cyclical_after overrides'!$A$1:$A$245,0),MATCH('Stata dataset (nominal)'!I$1,'Cyclical_after overrides'!$A$1:$BD$1,0))), "")</f>
        <v>11.717000000000001</v>
      </c>
      <c r="J162" s="179" t="str">
        <f>_xlfn.IFNA(IF($C162 &gt; "2023-24", INDEX(PR24_after_overrides!$D$3:$AU$128, MATCH('Stata dataset (nominal)'!$A162, PR24_after_overrides!$A$3:$A$128, 0), MATCH('Stata dataset (nominal)'!J$1, PR24_after_overrides!$D$2:$AU$2, 0)), INDEX('Cyclical_after overrides'!$A$1:$BD$245,MATCH('Stata dataset (nominal)'!$A162,'Cyclical_after overrides'!$A$1:$A$245,0),MATCH('Stata dataset (nominal)'!J$1,'Cyclical_after overrides'!$A$1:$BD$1,0))), "")</f>
        <v/>
      </c>
      <c r="K162" s="179" t="str">
        <f>_xlfn.IFNA(IF($C162 &gt; "2023-24", INDEX(PR24_after_overrides!$D$3:$AU$128, MATCH('Stata dataset (nominal)'!$A162, PR24_after_overrides!$A$3:$A$128, 0), MATCH('Stata dataset (nominal)'!K$1, PR24_after_overrides!$D$2:$AU$2, 0)), INDEX('Cyclical_after overrides'!$A$1:$BD$245,MATCH('Stata dataset (nominal)'!$A162,'Cyclical_after overrides'!$A$1:$A$245,0),MATCH('Stata dataset (nominal)'!K$1,'Cyclical_after overrides'!$A$1:$BD$1,0))), "")</f>
        <v/>
      </c>
      <c r="L162" s="179">
        <f>_xlfn.IFNA(IF($C162 &gt; "2023-24", INDEX(PR24_after_overrides!$D$3:$AU$128, MATCH('Stata dataset (nominal)'!$A162, PR24_after_overrides!$A$3:$A$128, 0), MATCH('Stata dataset (nominal)'!L$1, PR24_after_overrides!$D$2:$AU$2, 0)), INDEX('Cyclical_after overrides'!$A$1:$BD$245,MATCH('Stata dataset (nominal)'!$A162,'Cyclical_after overrides'!$A$1:$A$245,0),MATCH('Stata dataset (nominal)'!L$1,'Cyclical_after overrides'!$A$1:$BD$1,0))), "")</f>
        <v>0</v>
      </c>
      <c r="M162" s="179">
        <f>_xlfn.IFNA(IF($C162 &gt; "2023-24", INDEX(PR24_after_overrides!$D$3:$AU$128, MATCH('Stata dataset (nominal)'!$A162, PR24_after_overrides!$A$3:$A$128, 0), MATCH('Stata dataset (nominal)'!M$1, PR24_after_overrides!$D$2:$AU$2, 0)), INDEX('Cyclical_after overrides'!$A$1:$BD$245,MATCH('Stata dataset (nominal)'!$A162,'Cyclical_after overrides'!$A$1:$A$245,0),MATCH('Stata dataset (nominal)'!M$1,'Cyclical_after overrides'!$A$1:$BD$1,0))), "")</f>
        <v>7.3780000000000001</v>
      </c>
      <c r="N162" s="179" t="str">
        <f>_xlfn.IFNA(IF($C162 &gt; "2023-24", INDEX(PR24_after_overrides!$D$3:$AU$128, MATCH('Stata dataset (nominal)'!$A162, PR24_after_overrides!$A$3:$A$128, 0), MATCH('Stata dataset (nominal)'!N$1, PR24_after_overrides!$D$2:$AU$2, 0)), INDEX('Cyclical_after overrides'!$A$1:$BD$245,MATCH('Stata dataset (nominal)'!$A162,'Cyclical_after overrides'!$A$1:$A$245,0),MATCH('Stata dataset (nominal)'!N$1,'Cyclical_after overrides'!$A$1:$BD$1,0))), "")</f>
        <v/>
      </c>
      <c r="O162" s="179">
        <f>_xlfn.IFNA(IF($C162 &gt; "2023-24", INDEX(PR24_after_overrides!$D$3:$AU$128, MATCH('Stata dataset (nominal)'!$A162, PR24_after_overrides!$A$3:$A$128, 0), MATCH('Stata dataset (nominal)'!O$1, PR24_after_overrides!$D$2:$AU$2, 0)), INDEX('Cyclical_after overrides'!$A$1:$BD$245,MATCH('Stata dataset (nominal)'!$A162,'Cyclical_after overrides'!$A$1:$A$245,0),MATCH('Stata dataset (nominal)'!O$1,'Cyclical_after overrides'!$A$1:$BD$1,0))), "")</f>
        <v>52.356999999999999</v>
      </c>
      <c r="P162" s="179">
        <f>_xlfn.IFNA(IF($C162 &gt; "2023-24", INDEX(PR24_after_overrides!$D$3:$AU$128, MATCH('Stata dataset (nominal)'!$A162, PR24_after_overrides!$A$3:$A$128, 0), MATCH('Stata dataset (nominal)'!P$1, PR24_after_overrides!$D$2:$AU$2, 0)), INDEX('Cyclical_after overrides'!$A$1:$BD$245,MATCH('Stata dataset (nominal)'!$A162,'Cyclical_after overrides'!$A$1:$A$245,0),MATCH('Stata dataset (nominal)'!P$1,'Cyclical_after overrides'!$A$1:$BD$1,0))), "")</f>
        <v>49.843000000000004</v>
      </c>
      <c r="Q162" s="179">
        <f>_xlfn.IFNA(IF($C162 &gt; "2023-24", INDEX(PR24_after_overrides!$D$3:$AU$128, MATCH('Stata dataset (nominal)'!$A162, PR24_after_overrides!$A$3:$A$128, 0), MATCH('Stata dataset (nominal)'!Q$1, PR24_after_overrides!$D$2:$AU$2, 0)), INDEX('Cyclical_after overrides'!$A$1:$BD$245,MATCH('Stata dataset (nominal)'!$A162,'Cyclical_after overrides'!$A$1:$A$245,0),MATCH('Stata dataset (nominal)'!Q$1,'Cyclical_after overrides'!$A$1:$BD$1,0))), "")</f>
        <v>651.40499999999997</v>
      </c>
      <c r="R162" s="179">
        <f>_xlfn.IFNA(IF($C162 &gt; "2023-24", INDEX(PR24_after_overrides!$D$3:$AU$128, MATCH('Stata dataset (nominal)'!$A162, PR24_after_overrides!$A$3:$A$128, 0), MATCH('Stata dataset (nominal)'!R$1, PR24_after_overrides!$D$2:$AU$2, 0)), INDEX('Cyclical_after overrides'!$A$1:$BD$245,MATCH('Stata dataset (nominal)'!$A162,'Cyclical_after overrides'!$A$1:$A$245,0),MATCH('Stata dataset (nominal)'!R$1,'Cyclical_after overrides'!$A$1:$BD$1,0))), "")</f>
        <v>30.029</v>
      </c>
      <c r="S162" s="179">
        <f>_xlfn.IFNA(IF($C162 &gt; "2023-24", INDEX(PR24_after_overrides!$D$3:$AU$128, MATCH('Stata dataset (nominal)'!$A162, PR24_after_overrides!$A$3:$A$128, 0), MATCH('Stata dataset (nominal)'!S$1, PR24_after_overrides!$D$2:$AU$2, 0)), INDEX('Cyclical_after overrides'!$A$1:$BD$245,MATCH('Stata dataset (nominal)'!$A162,'Cyclical_after overrides'!$A$1:$A$245,0),MATCH('Stata dataset (nominal)'!S$1,'Cyclical_after overrides'!$A$1:$BD$1,0))), "")</f>
        <v>79.825000000000003</v>
      </c>
      <c r="T162" s="179">
        <f>_xlfn.IFNA(IF($C162 &gt; "2023-24", INDEX(PR24_after_overrides!$D$3:$AU$128, MATCH('Stata dataset (nominal)'!$A162, PR24_after_overrides!$A$3:$A$128, 0), MATCH('Stata dataset (nominal)'!T$1, PR24_after_overrides!$D$2:$AU$2, 0)), INDEX('Cyclical_after overrides'!$A$1:$BD$245,MATCH('Stata dataset (nominal)'!$A162,'Cyclical_after overrides'!$A$1:$A$245,0),MATCH('Stata dataset (nominal)'!T$1,'Cyclical_after overrides'!$A$1:$BD$1,0))), "")</f>
        <v>548.51599999999996</v>
      </c>
      <c r="U162" s="179">
        <f>_xlfn.IFNA(IF($C162 &gt; "2023-24", INDEX(PR24_after_overrides!$D$3:$AU$128, MATCH('Stata dataset (nominal)'!$A162, PR24_after_overrides!$A$3:$A$128, 0), MATCH('Stata dataset (nominal)'!U$1, PR24_after_overrides!$D$2:$AU$2, 0)), INDEX('Cyclical_after overrides'!$A$1:$BD$245,MATCH('Stata dataset (nominal)'!$A162,'Cyclical_after overrides'!$A$1:$A$245,0),MATCH('Stata dataset (nominal)'!U$1,'Cyclical_after overrides'!$A$1:$BD$1,0))), "")</f>
        <v>23.891982660168679</v>
      </c>
      <c r="V162" s="179">
        <f>_xlfn.IFNA(IF($C162 &gt; "2023-24", INDEX(PR24_after_overrides!$D$3:$AU$128, MATCH('Stata dataset (nominal)'!$A162, PR24_after_overrides!$A$3:$A$128, 0), MATCH('Stata dataset (nominal)'!V$1, PR24_after_overrides!$D$2:$AU$2, 0)), INDEX('Cyclical_after overrides'!$A$1:$BD$245,MATCH('Stata dataset (nominal)'!$A162,'Cyclical_after overrides'!$A$1:$A$245,0),MATCH('Stata dataset (nominal)'!V$1,'Cyclical_after overrides'!$A$1:$BD$1,0))), "")</f>
        <v>136.39067654557584</v>
      </c>
      <c r="W162" s="179">
        <f>_xlfn.IFNA(IF($C162 &gt; "2023-24", INDEX(PR24_after_overrides!$D$3:$AU$128, MATCH('Stata dataset (nominal)'!$A162, PR24_after_overrides!$A$3:$A$128, 0), MATCH('Stata dataset (nominal)'!W$1, PR24_after_overrides!$D$2:$AU$2, 0)), INDEX('Cyclical_after overrides'!$A$1:$BD$245,MATCH('Stata dataset (nominal)'!$A162,'Cyclical_after overrides'!$A$1:$A$245,0),MATCH('Stata dataset (nominal)'!W$1,'Cyclical_after overrides'!$A$1:$BD$1,0))), "")</f>
        <v>2.0456459338372843</v>
      </c>
      <c r="X162" s="179">
        <f>_xlfn.IFNA(IF($C162 &gt; "2023-24", INDEX(PR24_after_overrides!$D$3:$AU$128, MATCH('Stata dataset (nominal)'!$A162, PR24_after_overrides!$A$3:$A$128, 0), MATCH('Stata dataset (nominal)'!X$1, PR24_after_overrides!$D$2:$AU$2, 0)), INDEX('Cyclical_after overrides'!$A$1:$BD$245,MATCH('Stata dataset (nominal)'!$A162,'Cyclical_after overrides'!$A$1:$A$245,0),MATCH('Stata dataset (nominal)'!X$1,'Cyclical_after overrides'!$A$1:$BD$1,0))), "")</f>
        <v>9.0565981516539757</v>
      </c>
      <c r="Y162" s="179">
        <f>_xlfn.IFNA(IF($C162 &gt; "2023-24", INDEX(PR24_after_overrides!$D$3:$AU$128, MATCH('Stata dataset (nominal)'!$A162, PR24_after_overrides!$A$3:$A$128, 0), MATCH('Stata dataset (nominal)'!Y$1, PR24_after_overrides!$D$2:$AU$2, 0)), INDEX('Cyclical_after overrides'!$A$1:$BD$245,MATCH('Stata dataset (nominal)'!$A162,'Cyclical_after overrides'!$A$1:$A$245,0),MATCH('Stata dataset (nominal)'!Y$1,'Cyclical_after overrides'!$A$1:$BD$1,0))), "")</f>
        <v>15.407730450629964</v>
      </c>
      <c r="Z162" s="179">
        <f>_xlfn.IFNA(IF($C162 &gt; "2023-24", INDEX(PR24_after_overrides!$D$3:$AU$128, MATCH('Stata dataset (nominal)'!$A162, PR24_after_overrides!$A$3:$A$128, 0), MATCH('Stata dataset (nominal)'!Z$1, PR24_after_overrides!$D$2:$AU$2, 0)), INDEX('Cyclical_after overrides'!$A$1:$BD$245,MATCH('Stata dataset (nominal)'!$A162,'Cyclical_after overrides'!$A$1:$A$245,0),MATCH('Stata dataset (nominal)'!Z$1,'Cyclical_after overrides'!$A$1:$BD$1,0))), "")</f>
        <v>15.407730450629964</v>
      </c>
      <c r="AA162" s="179">
        <f>_xlfn.IFNA(IF($C162 &gt; "2023-24", INDEX(PR24_after_overrides!$D$3:$AU$128, MATCH('Stata dataset (nominal)'!$A162, PR24_after_overrides!$A$3:$A$128, 0), MATCH('Stata dataset (nominal)'!AA$1, PR24_after_overrides!$D$2:$AU$2, 0)), INDEX('Cyclical_after overrides'!$A$1:$BD$245,MATCH('Stata dataset (nominal)'!$A162,'Cyclical_after overrides'!$A$1:$A$245,0),MATCH('Stata dataset (nominal)'!AA$1,'Cyclical_after overrides'!$A$1:$BD$1,0))), "")</f>
        <v>586.30759999999998</v>
      </c>
      <c r="AB162" s="179">
        <f>INDEX(Depreciation!$U$5:$U$318, MATCH('Stata dataset (nominal)'!$A162, Depreciation!$A$5:$A$318, 0))</f>
        <v>6.452</v>
      </c>
      <c r="AC162" s="180">
        <f t="shared" si="4"/>
        <v>4.9126363636363637</v>
      </c>
      <c r="AD162" s="72">
        <f>INDEX(Recharges!$V$5:$V$318, MATCH('Stata dataset (nominal)'!$A162, Recharges!$A$5:$A$318, 0))</f>
        <v>0.33600000000000002</v>
      </c>
    </row>
    <row r="163" spans="1:30" x14ac:dyDescent="0.4">
      <c r="A163" s="160" t="str">
        <f t="shared" si="3"/>
        <v>WSH21</v>
      </c>
      <c r="B163" s="160" t="s">
        <v>361</v>
      </c>
      <c r="C163" s="160" t="s">
        <v>257</v>
      </c>
      <c r="D163" s="179">
        <f>_xlfn.IFNA(IF($C163 &gt; "2023-24", INDEX(PR24_after_overrides!$D$3:$AU$128, MATCH('Stata dataset (nominal)'!$A163, PR24_after_overrides!$A$3:$A$128, 0), MATCH('Stata dataset (nominal)'!D$1, PR24_after_overrides!$D$2:$AU$2, 0)), INDEX('Cyclical_after overrides'!$A$1:$BD$245,MATCH('Stata dataset (nominal)'!$A163,'Cyclical_after overrides'!$A$1:$A$245,0),MATCH('Stata dataset (nominal)'!D$1,'Cyclical_after overrides'!$A$1:$BD$1,0))), "")</f>
        <v>1.1277018254028868</v>
      </c>
      <c r="E163" s="179">
        <f>_xlfn.IFNA(IF($C163 &gt; "2023-24", INDEX(PR24_after_overrides!$D$3:$AU$128, MATCH('Stata dataset (nominal)'!$A163, PR24_after_overrides!$A$3:$A$128, 0), MATCH('Stata dataset (nominal)'!E$1, PR24_after_overrides!$D$2:$AU$2, 0)), INDEX('Cyclical_after overrides'!$A$1:$BD$245,MATCH('Stata dataset (nominal)'!$A163,'Cyclical_after overrides'!$A$1:$A$245,0),MATCH('Stata dataset (nominal)'!E$1,'Cyclical_after overrides'!$A$1:$BD$1,0))), "")</f>
        <v>11.926</v>
      </c>
      <c r="F163" s="179">
        <f>_xlfn.IFNA(IF($C163 &gt; "2023-24", INDEX(PR24_after_overrides!$D$3:$AU$128, MATCH('Stata dataset (nominal)'!$A163, PR24_after_overrides!$A$3:$A$128, 0), MATCH('Stata dataset (nominal)'!F$1, PR24_after_overrides!$D$2:$AU$2, 0)), INDEX('Cyclical_after overrides'!$A$1:$BD$245,MATCH('Stata dataset (nominal)'!$A163,'Cyclical_after overrides'!$A$1:$A$245,0),MATCH('Stata dataset (nominal)'!F$1,'Cyclical_after overrides'!$A$1:$BD$1,0))), "")</f>
        <v>5.0919999999999996</v>
      </c>
      <c r="G163" s="179">
        <f>_xlfn.IFNA(IF($C163 &gt; "2023-24", INDEX(PR24_after_overrides!$D$3:$AU$128, MATCH('Stata dataset (nominal)'!$A163, PR24_after_overrides!$A$3:$A$128, 0), MATCH('Stata dataset (nominal)'!G$1, PR24_after_overrides!$D$2:$AU$2, 0)), INDEX('Cyclical_after overrides'!$A$1:$BD$245,MATCH('Stata dataset (nominal)'!$A163,'Cyclical_after overrides'!$A$1:$A$245,0),MATCH('Stata dataset (nominal)'!G$1,'Cyclical_after overrides'!$A$1:$BD$1,0))), "")</f>
        <v>31.445</v>
      </c>
      <c r="H163" s="179">
        <f>_xlfn.IFNA(IF($C163 &gt; "2023-24", INDEX(PR24_after_overrides!$D$3:$AU$128, MATCH('Stata dataset (nominal)'!$A163, PR24_after_overrides!$A$3:$A$128, 0), MATCH('Stata dataset (nominal)'!H$1, PR24_after_overrides!$D$2:$AU$2, 0)), INDEX('Cyclical_after overrides'!$A$1:$BD$245,MATCH('Stata dataset (nominal)'!$A163,'Cyclical_after overrides'!$A$1:$A$245,0),MATCH('Stata dataset (nominal)'!H$1,'Cyclical_after overrides'!$A$1:$BD$1,0))), "")</f>
        <v>1.94</v>
      </c>
      <c r="I163" s="179">
        <f>_xlfn.IFNA(IF($C163 &gt; "2023-24", INDEX(PR24_after_overrides!$D$3:$AU$128, MATCH('Stata dataset (nominal)'!$A163, PR24_after_overrides!$A$3:$A$128, 0), MATCH('Stata dataset (nominal)'!I$1, PR24_after_overrides!$D$2:$AU$2, 0)), INDEX('Cyclical_after overrides'!$A$1:$BD$245,MATCH('Stata dataset (nominal)'!$A163,'Cyclical_after overrides'!$A$1:$A$245,0),MATCH('Stata dataset (nominal)'!I$1,'Cyclical_after overrides'!$A$1:$BD$1,0))), "")</f>
        <v>8.7859999999999996</v>
      </c>
      <c r="J163" s="179">
        <f>_xlfn.IFNA(IF($C163 &gt; "2023-24", INDEX(PR24_after_overrides!$D$3:$AU$128, MATCH('Stata dataset (nominal)'!$A163, PR24_after_overrides!$A$3:$A$128, 0), MATCH('Stata dataset (nominal)'!J$1, PR24_after_overrides!$D$2:$AU$2, 0)), INDEX('Cyclical_after overrides'!$A$1:$BD$245,MATCH('Stata dataset (nominal)'!$A163,'Cyclical_after overrides'!$A$1:$A$245,0),MATCH('Stata dataset (nominal)'!J$1,'Cyclical_after overrides'!$A$1:$BD$1,0))), "")</f>
        <v>0.25700000000000001</v>
      </c>
      <c r="K163" s="179" t="str">
        <f>_xlfn.IFNA(IF($C163 &gt; "2023-24", INDEX(PR24_after_overrides!$D$3:$AU$128, MATCH('Stata dataset (nominal)'!$A163, PR24_after_overrides!$A$3:$A$128, 0), MATCH('Stata dataset (nominal)'!K$1, PR24_after_overrides!$D$2:$AU$2, 0)), INDEX('Cyclical_after overrides'!$A$1:$BD$245,MATCH('Stata dataset (nominal)'!$A163,'Cyclical_after overrides'!$A$1:$A$245,0),MATCH('Stata dataset (nominal)'!K$1,'Cyclical_after overrides'!$A$1:$BD$1,0))), "")</f>
        <v/>
      </c>
      <c r="L163" s="179">
        <f>_xlfn.IFNA(IF($C163 &gt; "2023-24", INDEX(PR24_after_overrides!$D$3:$AU$128, MATCH('Stata dataset (nominal)'!$A163, PR24_after_overrides!$A$3:$A$128, 0), MATCH('Stata dataset (nominal)'!L$1, PR24_after_overrides!$D$2:$AU$2, 0)), INDEX('Cyclical_after overrides'!$A$1:$BD$245,MATCH('Stata dataset (nominal)'!$A163,'Cyclical_after overrides'!$A$1:$A$245,0),MATCH('Stata dataset (nominal)'!L$1,'Cyclical_after overrides'!$A$1:$BD$1,0))), "")</f>
        <v>0</v>
      </c>
      <c r="M163" s="179" t="str">
        <f>_xlfn.IFNA(IF($C163 &gt; "2023-24", INDEX(PR24_after_overrides!$D$3:$AU$128, MATCH('Stata dataset (nominal)'!$A163, PR24_after_overrides!$A$3:$A$128, 0), MATCH('Stata dataset (nominal)'!M$1, PR24_after_overrides!$D$2:$AU$2, 0)), INDEX('Cyclical_after overrides'!$A$1:$BD$245,MATCH('Stata dataset (nominal)'!$A163,'Cyclical_after overrides'!$A$1:$A$245,0),MATCH('Stata dataset (nominal)'!M$1,'Cyclical_after overrides'!$A$1:$BD$1,0))), "")</f>
        <v/>
      </c>
      <c r="N163" s="179" t="str">
        <f>_xlfn.IFNA(IF($C163 &gt; "2023-24", INDEX(PR24_after_overrides!$D$3:$AU$128, MATCH('Stata dataset (nominal)'!$A163, PR24_after_overrides!$A$3:$A$128, 0), MATCH('Stata dataset (nominal)'!N$1, PR24_after_overrides!$D$2:$AU$2, 0)), INDEX('Cyclical_after overrides'!$A$1:$BD$245,MATCH('Stata dataset (nominal)'!$A163,'Cyclical_after overrides'!$A$1:$A$245,0),MATCH('Stata dataset (nominal)'!N$1,'Cyclical_after overrides'!$A$1:$BD$1,0))), "")</f>
        <v/>
      </c>
      <c r="O163" s="179">
        <f>_xlfn.IFNA(IF($C163 &gt; "2023-24", INDEX(PR24_after_overrides!$D$3:$AU$128, MATCH('Stata dataset (nominal)'!$A163, PR24_after_overrides!$A$3:$A$128, 0), MATCH('Stata dataset (nominal)'!O$1, PR24_after_overrides!$D$2:$AU$2, 0)), INDEX('Cyclical_after overrides'!$A$1:$BD$245,MATCH('Stata dataset (nominal)'!$A163,'Cyclical_after overrides'!$A$1:$A$245,0),MATCH('Stata dataset (nominal)'!O$1,'Cyclical_after overrides'!$A$1:$BD$1,0))), "")</f>
        <v>52.290999999999997</v>
      </c>
      <c r="P163" s="179">
        <f>_xlfn.IFNA(IF($C163 &gt; "2023-24", INDEX(PR24_after_overrides!$D$3:$AU$128, MATCH('Stata dataset (nominal)'!$A163, PR24_after_overrides!$A$3:$A$128, 0), MATCH('Stata dataset (nominal)'!P$1, PR24_after_overrides!$D$2:$AU$2, 0)), INDEX('Cyclical_after overrides'!$A$1:$BD$245,MATCH('Stata dataset (nominal)'!$A163,'Cyclical_after overrides'!$A$1:$A$245,0),MATCH('Stata dataset (nominal)'!P$1,'Cyclical_after overrides'!$A$1:$BD$1,0))), "")</f>
        <v>47.59</v>
      </c>
      <c r="Q163" s="179">
        <f>_xlfn.IFNA(IF($C163 &gt; "2023-24", INDEX(PR24_after_overrides!$D$3:$AU$128, MATCH('Stata dataset (nominal)'!$A163, PR24_after_overrides!$A$3:$A$128, 0), MATCH('Stata dataset (nominal)'!Q$1, PR24_after_overrides!$D$2:$AU$2, 0)), INDEX('Cyclical_after overrides'!$A$1:$BD$245,MATCH('Stata dataset (nominal)'!$A163,'Cyclical_after overrides'!$A$1:$A$245,0),MATCH('Stata dataset (nominal)'!Q$1,'Cyclical_after overrides'!$A$1:$BD$1,0))), "")</f>
        <v>648.57500000000005</v>
      </c>
      <c r="R163" s="179">
        <f>_xlfn.IFNA(IF($C163 &gt; "2023-24", INDEX(PR24_after_overrides!$D$3:$AU$128, MATCH('Stata dataset (nominal)'!$A163, PR24_after_overrides!$A$3:$A$128, 0), MATCH('Stata dataset (nominal)'!R$1, PR24_after_overrides!$D$2:$AU$2, 0)), INDEX('Cyclical_after overrides'!$A$1:$BD$245,MATCH('Stata dataset (nominal)'!$A163,'Cyclical_after overrides'!$A$1:$A$245,0),MATCH('Stata dataset (nominal)'!R$1,'Cyclical_after overrides'!$A$1:$BD$1,0))), "")</f>
        <v>30.751999999999999</v>
      </c>
      <c r="S163" s="179">
        <f>_xlfn.IFNA(IF($C163 &gt; "2023-24", INDEX(PR24_after_overrides!$D$3:$AU$128, MATCH('Stata dataset (nominal)'!$A163, PR24_after_overrides!$A$3:$A$128, 0), MATCH('Stata dataset (nominal)'!S$1, PR24_after_overrides!$D$2:$AU$2, 0)), INDEX('Cyclical_after overrides'!$A$1:$BD$245,MATCH('Stata dataset (nominal)'!$A163,'Cyclical_after overrides'!$A$1:$A$245,0),MATCH('Stata dataset (nominal)'!S$1,'Cyclical_after overrides'!$A$1:$BD$1,0))), "")</f>
        <v>82.927999999999997</v>
      </c>
      <c r="T163" s="179">
        <f>_xlfn.IFNA(IF($C163 &gt; "2023-24", INDEX(PR24_after_overrides!$D$3:$AU$128, MATCH('Stata dataset (nominal)'!$A163, PR24_after_overrides!$A$3:$A$128, 0), MATCH('Stata dataset (nominal)'!T$1, PR24_after_overrides!$D$2:$AU$2, 0)), INDEX('Cyclical_after overrides'!$A$1:$BD$245,MATCH('Stata dataset (nominal)'!$A163,'Cyclical_after overrides'!$A$1:$A$245,0),MATCH('Stata dataset (nominal)'!T$1,'Cyclical_after overrides'!$A$1:$BD$1,0))), "")</f>
        <v>564.053</v>
      </c>
      <c r="U163" s="179">
        <f>_xlfn.IFNA(IF($C163 &gt; "2023-24", INDEX(PR24_after_overrides!$D$3:$AU$128, MATCH('Stata dataset (nominal)'!$A163, PR24_after_overrides!$A$3:$A$128, 0), MATCH('Stata dataset (nominal)'!U$1, PR24_after_overrides!$D$2:$AU$2, 0)), INDEX('Cyclical_after overrides'!$A$1:$BD$245,MATCH('Stata dataset (nominal)'!$A163,'Cyclical_after overrides'!$A$1:$A$245,0),MATCH('Stata dataset (nominal)'!U$1,'Cyclical_after overrides'!$A$1:$BD$1,0))), "")</f>
        <v>23.501770068899919</v>
      </c>
      <c r="V163" s="179">
        <f>_xlfn.IFNA(IF($C163 &gt; "2023-24", INDEX(PR24_after_overrides!$D$3:$AU$128, MATCH('Stata dataset (nominal)'!$A163, PR24_after_overrides!$A$3:$A$128, 0), MATCH('Stata dataset (nominal)'!V$1, PR24_after_overrides!$D$2:$AU$2, 0)), INDEX('Cyclical_after overrides'!$A$1:$BD$245,MATCH('Stata dataset (nominal)'!$A163,'Cyclical_after overrides'!$A$1:$A$245,0),MATCH('Stata dataset (nominal)'!V$1,'Cyclical_after overrides'!$A$1:$BD$1,0))), "")</f>
        <v>135.87277526893365</v>
      </c>
      <c r="W163" s="179">
        <f>_xlfn.IFNA(IF($C163 &gt; "2023-24", INDEX(PR24_after_overrides!$D$3:$AU$128, MATCH('Stata dataset (nominal)'!$A163, PR24_after_overrides!$A$3:$A$128, 0), MATCH('Stata dataset (nominal)'!W$1, PR24_after_overrides!$D$2:$AU$2, 0)), INDEX('Cyclical_after overrides'!$A$1:$BD$245,MATCH('Stata dataset (nominal)'!$A163,'Cyclical_after overrides'!$A$1:$A$245,0),MATCH('Stata dataset (nominal)'!W$1,'Cyclical_after overrides'!$A$1:$BD$1,0))), "")</f>
        <v>2.0516812971391891</v>
      </c>
      <c r="X163" s="179">
        <f>_xlfn.IFNA(IF($C163 &gt; "2023-24", INDEX(PR24_after_overrides!$D$3:$AU$128, MATCH('Stata dataset (nominal)'!$A163, PR24_after_overrides!$A$3:$A$128, 0), MATCH('Stata dataset (nominal)'!X$1, PR24_after_overrides!$D$2:$AU$2, 0)), INDEX('Cyclical_after overrides'!$A$1:$BD$245,MATCH('Stata dataset (nominal)'!$A163,'Cyclical_after overrides'!$A$1:$A$245,0),MATCH('Stata dataset (nominal)'!X$1,'Cyclical_after overrides'!$A$1:$BD$1,0))), "")</f>
        <v>9.0565981516539757</v>
      </c>
      <c r="Y163" s="179">
        <f>_xlfn.IFNA(IF($C163 &gt; "2023-24", INDEX(PR24_after_overrides!$D$3:$AU$128, MATCH('Stata dataset (nominal)'!$A163, PR24_after_overrides!$A$3:$A$128, 0), MATCH('Stata dataset (nominal)'!Y$1, PR24_after_overrides!$D$2:$AU$2, 0)), INDEX('Cyclical_after overrides'!$A$1:$BD$245,MATCH('Stata dataset (nominal)'!$A163,'Cyclical_after overrides'!$A$1:$A$245,0),MATCH('Stata dataset (nominal)'!Y$1,'Cyclical_after overrides'!$A$1:$BD$1,0))), "")</f>
        <v>15.407730450629964</v>
      </c>
      <c r="Z163" s="179">
        <f>_xlfn.IFNA(IF($C163 &gt; "2023-24", INDEX(PR24_after_overrides!$D$3:$AU$128, MATCH('Stata dataset (nominal)'!$A163, PR24_after_overrides!$A$3:$A$128, 0), MATCH('Stata dataset (nominal)'!Z$1, PR24_after_overrides!$D$2:$AU$2, 0)), INDEX('Cyclical_after overrides'!$A$1:$BD$245,MATCH('Stata dataset (nominal)'!$A163,'Cyclical_after overrides'!$A$1:$A$245,0),MATCH('Stata dataset (nominal)'!Z$1,'Cyclical_after overrides'!$A$1:$BD$1,0))), "")</f>
        <v>15.407730450629964</v>
      </c>
      <c r="AA163" s="179">
        <f>_xlfn.IFNA(IF($C163 &gt; "2023-24", INDEX(PR24_after_overrides!$D$3:$AU$128, MATCH('Stata dataset (nominal)'!$A163, PR24_after_overrides!$A$3:$A$128, 0), MATCH('Stata dataset (nominal)'!AA$1, PR24_after_overrides!$D$2:$AU$2, 0)), INDEX('Cyclical_after overrides'!$A$1:$BD$245,MATCH('Stata dataset (nominal)'!$A163,'Cyclical_after overrides'!$A$1:$A$245,0),MATCH('Stata dataset (nominal)'!AA$1,'Cyclical_after overrides'!$A$1:$BD$1,0))), "")</f>
        <v>609.399</v>
      </c>
      <c r="AB163" s="179">
        <f>INDEX(Depreciation!$U$5:$U$318, MATCH('Stata dataset (nominal)'!$A163, Depreciation!$A$5:$A$318, 0))</f>
        <v>5.6210000000000004</v>
      </c>
      <c r="AC163" s="180">
        <f t="shared" si="4"/>
        <v>4.9126363636363637</v>
      </c>
      <c r="AD163" s="72">
        <f>INDEX(Recharges!$V$5:$V$318, MATCH('Stata dataset (nominal)'!$A163, Recharges!$A$5:$A$318, 0))</f>
        <v>0.40300000000000002</v>
      </c>
    </row>
    <row r="164" spans="1:30" x14ac:dyDescent="0.4">
      <c r="A164" s="160" t="str">
        <f t="shared" si="3"/>
        <v>WSH22</v>
      </c>
      <c r="B164" s="160" t="s">
        <v>361</v>
      </c>
      <c r="C164" s="160" t="s">
        <v>259</v>
      </c>
      <c r="D164" s="179">
        <f>_xlfn.IFNA(IF($C164 &gt; "2023-24", INDEX(PR24_after_overrides!$D$3:$AU$128, MATCH('Stata dataset (nominal)'!$A164, PR24_after_overrides!$A$3:$A$128, 0), MATCH('Stata dataset (nominal)'!D$1, PR24_after_overrides!$D$2:$AU$2, 0)), INDEX('Cyclical_after overrides'!$A$1:$BD$245,MATCH('Stata dataset (nominal)'!$A164,'Cyclical_after overrides'!$A$1:$A$245,0),MATCH('Stata dataset (nominal)'!D$1,'Cyclical_after overrides'!$A$1:$BD$1,0))), "")</f>
        <v>1.0877412700751434</v>
      </c>
      <c r="E164" s="179">
        <f>_xlfn.IFNA(IF($C164 &gt; "2023-24", INDEX(PR24_after_overrides!$D$3:$AU$128, MATCH('Stata dataset (nominal)'!$A164, PR24_after_overrides!$A$3:$A$128, 0), MATCH('Stata dataset (nominal)'!E$1, PR24_after_overrides!$D$2:$AU$2, 0)), INDEX('Cyclical_after overrides'!$A$1:$BD$245,MATCH('Stata dataset (nominal)'!$A164,'Cyclical_after overrides'!$A$1:$A$245,0),MATCH('Stata dataset (nominal)'!E$1,'Cyclical_after overrides'!$A$1:$BD$1,0))), "")</f>
        <v>12.87</v>
      </c>
      <c r="F164" s="179">
        <f>_xlfn.IFNA(IF($C164 &gt; "2023-24", INDEX(PR24_after_overrides!$D$3:$AU$128, MATCH('Stata dataset (nominal)'!$A164, PR24_after_overrides!$A$3:$A$128, 0), MATCH('Stata dataset (nominal)'!F$1, PR24_after_overrides!$D$2:$AU$2, 0)), INDEX('Cyclical_after overrides'!$A$1:$BD$245,MATCH('Stata dataset (nominal)'!$A164,'Cyclical_after overrides'!$A$1:$A$245,0),MATCH('Stata dataset (nominal)'!F$1,'Cyclical_after overrides'!$A$1:$BD$1,0))), "")</f>
        <v>5.3789999999999996</v>
      </c>
      <c r="G164" s="179">
        <f>_xlfn.IFNA(IF($C164 &gt; "2023-24", INDEX(PR24_after_overrides!$D$3:$AU$128, MATCH('Stata dataset (nominal)'!$A164, PR24_after_overrides!$A$3:$A$128, 0), MATCH('Stata dataset (nominal)'!G$1, PR24_after_overrides!$D$2:$AU$2, 0)), INDEX('Cyclical_after overrides'!$A$1:$BD$245,MATCH('Stata dataset (nominal)'!$A164,'Cyclical_after overrides'!$A$1:$A$245,0),MATCH('Stata dataset (nominal)'!G$1,'Cyclical_after overrides'!$A$1:$BD$1,0))), "")</f>
        <v>18.440000000000001</v>
      </c>
      <c r="H164" s="179">
        <f>_xlfn.IFNA(IF($C164 &gt; "2023-24", INDEX(PR24_after_overrides!$D$3:$AU$128, MATCH('Stata dataset (nominal)'!$A164, PR24_after_overrides!$A$3:$A$128, 0), MATCH('Stata dataset (nominal)'!H$1, PR24_after_overrides!$D$2:$AU$2, 0)), INDEX('Cyclical_after overrides'!$A$1:$BD$245,MATCH('Stata dataset (nominal)'!$A164,'Cyclical_after overrides'!$A$1:$A$245,0),MATCH('Stata dataset (nominal)'!H$1,'Cyclical_after overrides'!$A$1:$BD$1,0))), "")</f>
        <v>1.8440000000000001</v>
      </c>
      <c r="I164" s="179">
        <f>_xlfn.IFNA(IF($C164 &gt; "2023-24", INDEX(PR24_after_overrides!$D$3:$AU$128, MATCH('Stata dataset (nominal)'!$A164, PR24_after_overrides!$A$3:$A$128, 0), MATCH('Stata dataset (nominal)'!I$1, PR24_after_overrides!$D$2:$AU$2, 0)), INDEX('Cyclical_after overrides'!$A$1:$BD$245,MATCH('Stata dataset (nominal)'!$A164,'Cyclical_after overrides'!$A$1:$A$245,0),MATCH('Stata dataset (nominal)'!I$1,'Cyclical_after overrides'!$A$1:$BD$1,0))), "")</f>
        <v>8.0359999999999996</v>
      </c>
      <c r="J164" s="179">
        <f>_xlfn.IFNA(IF($C164 &gt; "2023-24", INDEX(PR24_after_overrides!$D$3:$AU$128, MATCH('Stata dataset (nominal)'!$A164, PR24_after_overrides!$A$3:$A$128, 0), MATCH('Stata dataset (nominal)'!J$1, PR24_after_overrides!$D$2:$AU$2, 0)), INDEX('Cyclical_after overrides'!$A$1:$BD$245,MATCH('Stata dataset (nominal)'!$A164,'Cyclical_after overrides'!$A$1:$A$245,0),MATCH('Stata dataset (nominal)'!J$1,'Cyclical_after overrides'!$A$1:$BD$1,0))), "")</f>
        <v>0.23799999999999999</v>
      </c>
      <c r="K164" s="179" t="str">
        <f>_xlfn.IFNA(IF($C164 &gt; "2023-24", INDEX(PR24_after_overrides!$D$3:$AU$128, MATCH('Stata dataset (nominal)'!$A164, PR24_after_overrides!$A$3:$A$128, 0), MATCH('Stata dataset (nominal)'!K$1, PR24_after_overrides!$D$2:$AU$2, 0)), INDEX('Cyclical_after overrides'!$A$1:$BD$245,MATCH('Stata dataset (nominal)'!$A164,'Cyclical_after overrides'!$A$1:$A$245,0),MATCH('Stata dataset (nominal)'!K$1,'Cyclical_after overrides'!$A$1:$BD$1,0))), "")</f>
        <v/>
      </c>
      <c r="L164" s="179">
        <f>_xlfn.IFNA(IF($C164 &gt; "2023-24", INDEX(PR24_after_overrides!$D$3:$AU$128, MATCH('Stata dataset (nominal)'!$A164, PR24_after_overrides!$A$3:$A$128, 0), MATCH('Stata dataset (nominal)'!L$1, PR24_after_overrides!$D$2:$AU$2, 0)), INDEX('Cyclical_after overrides'!$A$1:$BD$245,MATCH('Stata dataset (nominal)'!$A164,'Cyclical_after overrides'!$A$1:$A$245,0),MATCH('Stata dataset (nominal)'!L$1,'Cyclical_after overrides'!$A$1:$BD$1,0))), "")</f>
        <v>0</v>
      </c>
      <c r="M164" s="179" t="str">
        <f>_xlfn.IFNA(IF($C164 &gt; "2023-24", INDEX(PR24_after_overrides!$D$3:$AU$128, MATCH('Stata dataset (nominal)'!$A164, PR24_after_overrides!$A$3:$A$128, 0), MATCH('Stata dataset (nominal)'!M$1, PR24_after_overrides!$D$2:$AU$2, 0)), INDEX('Cyclical_after overrides'!$A$1:$BD$245,MATCH('Stata dataset (nominal)'!$A164,'Cyclical_after overrides'!$A$1:$A$245,0),MATCH('Stata dataset (nominal)'!M$1,'Cyclical_after overrides'!$A$1:$BD$1,0))), "")</f>
        <v/>
      </c>
      <c r="N164" s="179" t="str">
        <f>_xlfn.IFNA(IF($C164 &gt; "2023-24", INDEX(PR24_after_overrides!$D$3:$AU$128, MATCH('Stata dataset (nominal)'!$A164, PR24_after_overrides!$A$3:$A$128, 0), MATCH('Stata dataset (nominal)'!N$1, PR24_after_overrides!$D$2:$AU$2, 0)), INDEX('Cyclical_after overrides'!$A$1:$BD$245,MATCH('Stata dataset (nominal)'!$A164,'Cyclical_after overrides'!$A$1:$A$245,0),MATCH('Stata dataset (nominal)'!N$1,'Cyclical_after overrides'!$A$1:$BD$1,0))), "")</f>
        <v/>
      </c>
      <c r="O164" s="179">
        <f>_xlfn.IFNA(IF($C164 &gt; "2023-24", INDEX(PR24_after_overrides!$D$3:$AU$128, MATCH('Stata dataset (nominal)'!$A164, PR24_after_overrides!$A$3:$A$128, 0), MATCH('Stata dataset (nominal)'!O$1, PR24_after_overrides!$D$2:$AU$2, 0)), INDEX('Cyclical_after overrides'!$A$1:$BD$245,MATCH('Stata dataset (nominal)'!$A164,'Cyclical_after overrides'!$A$1:$A$245,0),MATCH('Stata dataset (nominal)'!O$1,'Cyclical_after overrides'!$A$1:$BD$1,0))), "")</f>
        <v>52.203000000000003</v>
      </c>
      <c r="P164" s="179">
        <f>_xlfn.IFNA(IF($C164 &gt; "2023-24", INDEX(PR24_after_overrides!$D$3:$AU$128, MATCH('Stata dataset (nominal)'!$A164, PR24_after_overrides!$A$3:$A$128, 0), MATCH('Stata dataset (nominal)'!P$1, PR24_after_overrides!$D$2:$AU$2, 0)), INDEX('Cyclical_after overrides'!$A$1:$BD$245,MATCH('Stata dataset (nominal)'!$A164,'Cyclical_after overrides'!$A$1:$A$245,0),MATCH('Stata dataset (nominal)'!P$1,'Cyclical_after overrides'!$A$1:$BD$1,0))), "")</f>
        <v>47.137</v>
      </c>
      <c r="Q164" s="179">
        <f>_xlfn.IFNA(IF($C164 &gt; "2023-24", INDEX(PR24_after_overrides!$D$3:$AU$128, MATCH('Stata dataset (nominal)'!$A164, PR24_after_overrides!$A$3:$A$128, 0), MATCH('Stata dataset (nominal)'!Q$1, PR24_after_overrides!$D$2:$AU$2, 0)), INDEX('Cyclical_after overrides'!$A$1:$BD$245,MATCH('Stata dataset (nominal)'!$A164,'Cyclical_after overrides'!$A$1:$A$245,0),MATCH('Stata dataset (nominal)'!Q$1,'Cyclical_after overrides'!$A$1:$BD$1,0))), "")</f>
        <v>641.86699999999996</v>
      </c>
      <c r="R164" s="179">
        <f>_xlfn.IFNA(IF($C164 &gt; "2023-24", INDEX(PR24_after_overrides!$D$3:$AU$128, MATCH('Stata dataset (nominal)'!$A164, PR24_after_overrides!$A$3:$A$128, 0), MATCH('Stata dataset (nominal)'!R$1, PR24_after_overrides!$D$2:$AU$2, 0)), INDEX('Cyclical_after overrides'!$A$1:$BD$245,MATCH('Stata dataset (nominal)'!$A164,'Cyclical_after overrides'!$A$1:$A$245,0),MATCH('Stata dataset (nominal)'!R$1,'Cyclical_after overrides'!$A$1:$BD$1,0))), "")</f>
        <v>31.956</v>
      </c>
      <c r="S164" s="179">
        <f>_xlfn.IFNA(IF($C164 &gt; "2023-24", INDEX(PR24_after_overrides!$D$3:$AU$128, MATCH('Stata dataset (nominal)'!$A164, PR24_after_overrides!$A$3:$A$128, 0), MATCH('Stata dataset (nominal)'!S$1, PR24_after_overrides!$D$2:$AU$2, 0)), INDEX('Cyclical_after overrides'!$A$1:$BD$245,MATCH('Stata dataset (nominal)'!$A164,'Cyclical_after overrides'!$A$1:$A$245,0),MATCH('Stata dataset (nominal)'!S$1,'Cyclical_after overrides'!$A$1:$BD$1,0))), "")</f>
        <v>83.662999999999997</v>
      </c>
      <c r="T164" s="179">
        <f>_xlfn.IFNA(IF($C164 &gt; "2023-24", INDEX(PR24_after_overrides!$D$3:$AU$128, MATCH('Stata dataset (nominal)'!$A164, PR24_after_overrides!$A$3:$A$128, 0), MATCH('Stata dataset (nominal)'!T$1, PR24_after_overrides!$D$2:$AU$2, 0)), INDEX('Cyclical_after overrides'!$A$1:$BD$245,MATCH('Stata dataset (nominal)'!$A164,'Cyclical_after overrides'!$A$1:$A$245,0),MATCH('Stata dataset (nominal)'!T$1,'Cyclical_after overrides'!$A$1:$BD$1,0))), "")</f>
        <v>581.21600000000001</v>
      </c>
      <c r="U164" s="179">
        <f>_xlfn.IFNA(IF($C164 &gt; "2023-24", INDEX(PR24_after_overrides!$D$3:$AU$128, MATCH('Stata dataset (nominal)'!$A164, PR24_after_overrides!$A$3:$A$128, 0), MATCH('Stata dataset (nominal)'!U$1, PR24_after_overrides!$D$2:$AU$2, 0)), INDEX('Cyclical_after overrides'!$A$1:$BD$245,MATCH('Stata dataset (nominal)'!$A164,'Cyclical_after overrides'!$A$1:$A$245,0),MATCH('Stata dataset (nominal)'!U$1,'Cyclical_after overrides'!$A$1:$BD$1,0))), "")</f>
        <v>21.494401985015017</v>
      </c>
      <c r="V164" s="179">
        <f>_xlfn.IFNA(IF($C164 &gt; "2023-24", INDEX(PR24_after_overrides!$D$3:$AU$128, MATCH('Stata dataset (nominal)'!$A164, PR24_after_overrides!$A$3:$A$128, 0), MATCH('Stata dataset (nominal)'!V$1, PR24_after_overrides!$D$2:$AU$2, 0)), INDEX('Cyclical_after overrides'!$A$1:$BD$245,MATCH('Stata dataset (nominal)'!$A164,'Cyclical_after overrides'!$A$1:$A$245,0),MATCH('Stata dataset (nominal)'!V$1,'Cyclical_after overrides'!$A$1:$BD$1,0))), "")</f>
        <v>136.42866318591928</v>
      </c>
      <c r="W164" s="179">
        <f>_xlfn.IFNA(IF($C164 &gt; "2023-24", INDEX(PR24_after_overrides!$D$3:$AU$128, MATCH('Stata dataset (nominal)'!$A164, PR24_after_overrides!$A$3:$A$128, 0), MATCH('Stata dataset (nominal)'!W$1, PR24_after_overrides!$D$2:$AU$2, 0)), INDEX('Cyclical_after overrides'!$A$1:$BD$245,MATCH('Stata dataset (nominal)'!$A164,'Cyclical_after overrides'!$A$1:$A$245,0),MATCH('Stata dataset (nominal)'!W$1,'Cyclical_after overrides'!$A$1:$BD$1,0))), "")</f>
        <v>2.0143652266432097</v>
      </c>
      <c r="X164" s="179">
        <f>_xlfn.IFNA(IF($C164 &gt; "2023-24", INDEX(PR24_after_overrides!$D$3:$AU$128, MATCH('Stata dataset (nominal)'!$A164, PR24_after_overrides!$A$3:$A$128, 0), MATCH('Stata dataset (nominal)'!X$1, PR24_after_overrides!$D$2:$AU$2, 0)), INDEX('Cyclical_after overrides'!$A$1:$BD$245,MATCH('Stata dataset (nominal)'!$A164,'Cyclical_after overrides'!$A$1:$A$245,0),MATCH('Stata dataset (nominal)'!X$1,'Cyclical_after overrides'!$A$1:$BD$1,0))), "")</f>
        <v>9.0565981516539757</v>
      </c>
      <c r="Y164" s="179">
        <f>_xlfn.IFNA(IF($C164 &gt; "2023-24", INDEX(PR24_after_overrides!$D$3:$AU$128, MATCH('Stata dataset (nominal)'!$A164, PR24_after_overrides!$A$3:$A$128, 0), MATCH('Stata dataset (nominal)'!Y$1, PR24_after_overrides!$D$2:$AU$2, 0)), INDEX('Cyclical_after overrides'!$A$1:$BD$245,MATCH('Stata dataset (nominal)'!$A164,'Cyclical_after overrides'!$A$1:$A$245,0),MATCH('Stata dataset (nominal)'!Y$1,'Cyclical_after overrides'!$A$1:$BD$1,0))), "")</f>
        <v>15.407730450629964</v>
      </c>
      <c r="Z164" s="179">
        <f>_xlfn.IFNA(IF($C164 &gt; "2023-24", INDEX(PR24_after_overrides!$D$3:$AU$128, MATCH('Stata dataset (nominal)'!$A164, PR24_after_overrides!$A$3:$A$128, 0), MATCH('Stata dataset (nominal)'!Z$1, PR24_after_overrides!$D$2:$AU$2, 0)), INDEX('Cyclical_after overrides'!$A$1:$BD$245,MATCH('Stata dataset (nominal)'!$A164,'Cyclical_after overrides'!$A$1:$A$245,0),MATCH('Stata dataset (nominal)'!Z$1,'Cyclical_after overrides'!$A$1:$BD$1,0))), "")</f>
        <v>15.407730450629964</v>
      </c>
      <c r="AA164" s="179">
        <f>_xlfn.IFNA(IF($C164 &gt; "2023-24", INDEX(PR24_after_overrides!$D$3:$AU$128, MATCH('Stata dataset (nominal)'!$A164, PR24_after_overrides!$A$3:$A$128, 0), MATCH('Stata dataset (nominal)'!AA$1, PR24_after_overrides!$D$2:$AU$2, 0)), INDEX('Cyclical_after overrides'!$A$1:$BD$245,MATCH('Stata dataset (nominal)'!$A164,'Cyclical_after overrides'!$A$1:$A$245,0),MATCH('Stata dataset (nominal)'!AA$1,'Cyclical_after overrides'!$A$1:$BD$1,0))), "")</f>
        <v>617.45299999999997</v>
      </c>
      <c r="AB164" s="179">
        <f>INDEX(Depreciation!$U$5:$U$318, MATCH('Stata dataset (nominal)'!$A164, Depreciation!$A$5:$A$318, 0))</f>
        <v>6.5559999999999992</v>
      </c>
      <c r="AC164" s="180">
        <f t="shared" si="4"/>
        <v>4.9126363636363637</v>
      </c>
      <c r="AD164" s="72">
        <f>INDEX(Recharges!$V$5:$V$318, MATCH('Stata dataset (nominal)'!$A164, Recharges!$A$5:$A$318, 0))</f>
        <v>0.49700000000000005</v>
      </c>
    </row>
    <row r="165" spans="1:30" x14ac:dyDescent="0.4">
      <c r="A165" s="160" t="str">
        <f t="shared" si="3"/>
        <v>WSH23</v>
      </c>
      <c r="B165" s="160" t="s">
        <v>361</v>
      </c>
      <c r="C165" s="160" t="s">
        <v>261</v>
      </c>
      <c r="D165" s="179">
        <f>_xlfn.IFNA(IF($C165 &gt; "2023-24", INDEX(PR24_after_overrides!$D$3:$AU$128, MATCH('Stata dataset (nominal)'!$A165, PR24_after_overrides!$A$3:$A$128, 0), MATCH('Stata dataset (nominal)'!D$1, PR24_after_overrides!$D$2:$AU$2, 0)), INDEX('Cyclical_after overrides'!$A$1:$BD$245,MATCH('Stata dataset (nominal)'!$A165,'Cyclical_after overrides'!$A$1:$A$245,0),MATCH('Stata dataset (nominal)'!D$1,'Cyclical_after overrides'!$A$1:$BD$1,0))), "")</f>
        <v>1</v>
      </c>
      <c r="E165" s="179">
        <f>_xlfn.IFNA(IF($C165 &gt; "2023-24", INDEX(PR24_after_overrides!$D$3:$AU$128, MATCH('Stata dataset (nominal)'!$A165, PR24_after_overrides!$A$3:$A$128, 0), MATCH('Stata dataset (nominal)'!E$1, PR24_after_overrides!$D$2:$AU$2, 0)), INDEX('Cyclical_after overrides'!$A$1:$BD$245,MATCH('Stata dataset (nominal)'!$A165,'Cyclical_after overrides'!$A$1:$A$245,0),MATCH('Stata dataset (nominal)'!E$1,'Cyclical_after overrides'!$A$1:$BD$1,0))), "")</f>
        <v>14.818</v>
      </c>
      <c r="F165" s="179">
        <f>_xlfn.IFNA(IF($C165 &gt; "2023-24", INDEX(PR24_after_overrides!$D$3:$AU$128, MATCH('Stata dataset (nominal)'!$A165, PR24_after_overrides!$A$3:$A$128, 0), MATCH('Stata dataset (nominal)'!F$1, PR24_after_overrides!$D$2:$AU$2, 0)), INDEX('Cyclical_after overrides'!$A$1:$BD$245,MATCH('Stata dataset (nominal)'!$A165,'Cyclical_after overrides'!$A$1:$A$245,0),MATCH('Stata dataset (nominal)'!F$1,'Cyclical_after overrides'!$A$1:$BD$1,0))), "")</f>
        <v>4.7679999999999998</v>
      </c>
      <c r="G165" s="179">
        <f>_xlfn.IFNA(IF($C165 &gt; "2023-24", INDEX(PR24_after_overrides!$D$3:$AU$128, MATCH('Stata dataset (nominal)'!$A165, PR24_after_overrides!$A$3:$A$128, 0), MATCH('Stata dataset (nominal)'!G$1, PR24_after_overrides!$D$2:$AU$2, 0)), INDEX('Cyclical_after overrides'!$A$1:$BD$245,MATCH('Stata dataset (nominal)'!$A165,'Cyclical_after overrides'!$A$1:$A$245,0),MATCH('Stata dataset (nominal)'!G$1,'Cyclical_after overrides'!$A$1:$BD$1,0))), "")</f>
        <v>23.305</v>
      </c>
      <c r="H165" s="179">
        <f>_xlfn.IFNA(IF($C165 &gt; "2023-24", INDEX(PR24_after_overrides!$D$3:$AU$128, MATCH('Stata dataset (nominal)'!$A165, PR24_after_overrides!$A$3:$A$128, 0), MATCH('Stata dataset (nominal)'!H$1, PR24_after_overrides!$D$2:$AU$2, 0)), INDEX('Cyclical_after overrides'!$A$1:$BD$245,MATCH('Stata dataset (nominal)'!$A165,'Cyclical_after overrides'!$A$1:$A$245,0),MATCH('Stata dataset (nominal)'!H$1,'Cyclical_after overrides'!$A$1:$BD$1,0))), "")</f>
        <v>2.0270000000000001</v>
      </c>
      <c r="I165" s="179">
        <f>_xlfn.IFNA(IF($C165 &gt; "2023-24", INDEX(PR24_after_overrides!$D$3:$AU$128, MATCH('Stata dataset (nominal)'!$A165, PR24_after_overrides!$A$3:$A$128, 0), MATCH('Stata dataset (nominal)'!I$1, PR24_after_overrides!$D$2:$AU$2, 0)), INDEX('Cyclical_after overrides'!$A$1:$BD$245,MATCH('Stata dataset (nominal)'!$A165,'Cyclical_after overrides'!$A$1:$A$245,0),MATCH('Stata dataset (nominal)'!I$1,'Cyclical_after overrides'!$A$1:$BD$1,0))), "")</f>
        <v>16.236000000000001</v>
      </c>
      <c r="J165" s="179">
        <f>_xlfn.IFNA(IF($C165 &gt; "2023-24", INDEX(PR24_after_overrides!$D$3:$AU$128, MATCH('Stata dataset (nominal)'!$A165, PR24_after_overrides!$A$3:$A$128, 0), MATCH('Stata dataset (nominal)'!J$1, PR24_after_overrides!$D$2:$AU$2, 0)), INDEX('Cyclical_after overrides'!$A$1:$BD$245,MATCH('Stata dataset (nominal)'!$A165,'Cyclical_after overrides'!$A$1:$A$245,0),MATCH('Stata dataset (nominal)'!J$1,'Cyclical_after overrides'!$A$1:$BD$1,0))), "")</f>
        <v>0.21</v>
      </c>
      <c r="K165" s="179" t="str">
        <f>_xlfn.IFNA(IF($C165 &gt; "2023-24", INDEX(PR24_after_overrides!$D$3:$AU$128, MATCH('Stata dataset (nominal)'!$A165, PR24_after_overrides!$A$3:$A$128, 0), MATCH('Stata dataset (nominal)'!K$1, PR24_after_overrides!$D$2:$AU$2, 0)), INDEX('Cyclical_after overrides'!$A$1:$BD$245,MATCH('Stata dataset (nominal)'!$A165,'Cyclical_after overrides'!$A$1:$A$245,0),MATCH('Stata dataset (nominal)'!K$1,'Cyclical_after overrides'!$A$1:$BD$1,0))), "")</f>
        <v/>
      </c>
      <c r="L165" s="179">
        <f>_xlfn.IFNA(IF($C165 &gt; "2023-24", INDEX(PR24_after_overrides!$D$3:$AU$128, MATCH('Stata dataset (nominal)'!$A165, PR24_after_overrides!$A$3:$A$128, 0), MATCH('Stata dataset (nominal)'!L$1, PR24_after_overrides!$D$2:$AU$2, 0)), INDEX('Cyclical_after overrides'!$A$1:$BD$245,MATCH('Stata dataset (nominal)'!$A165,'Cyclical_after overrides'!$A$1:$A$245,0),MATCH('Stata dataset (nominal)'!L$1,'Cyclical_after overrides'!$A$1:$BD$1,0))), "")</f>
        <v>0</v>
      </c>
      <c r="M165" s="179" t="str">
        <f>_xlfn.IFNA(IF($C165 &gt; "2023-24", INDEX(PR24_after_overrides!$D$3:$AU$128, MATCH('Stata dataset (nominal)'!$A165, PR24_after_overrides!$A$3:$A$128, 0), MATCH('Stata dataset (nominal)'!M$1, PR24_after_overrides!$D$2:$AU$2, 0)), INDEX('Cyclical_after overrides'!$A$1:$BD$245,MATCH('Stata dataset (nominal)'!$A165,'Cyclical_after overrides'!$A$1:$A$245,0),MATCH('Stata dataset (nominal)'!M$1,'Cyclical_after overrides'!$A$1:$BD$1,0))), "")</f>
        <v/>
      </c>
      <c r="N165" s="179" t="str">
        <f>_xlfn.IFNA(IF($C165 &gt; "2023-24", INDEX(PR24_after_overrides!$D$3:$AU$128, MATCH('Stata dataset (nominal)'!$A165, PR24_after_overrides!$A$3:$A$128, 0), MATCH('Stata dataset (nominal)'!N$1, PR24_after_overrides!$D$2:$AU$2, 0)), INDEX('Cyclical_after overrides'!$A$1:$BD$245,MATCH('Stata dataset (nominal)'!$A165,'Cyclical_after overrides'!$A$1:$A$245,0),MATCH('Stata dataset (nominal)'!N$1,'Cyclical_after overrides'!$A$1:$BD$1,0))), "")</f>
        <v/>
      </c>
      <c r="O165" s="179">
        <f>_xlfn.IFNA(IF($C165 &gt; "2023-24", INDEX(PR24_after_overrides!$D$3:$AU$128, MATCH('Stata dataset (nominal)'!$A165, PR24_after_overrides!$A$3:$A$128, 0), MATCH('Stata dataset (nominal)'!O$1, PR24_after_overrides!$D$2:$AU$2, 0)), INDEX('Cyclical_after overrides'!$A$1:$BD$245,MATCH('Stata dataset (nominal)'!$A165,'Cyclical_after overrides'!$A$1:$A$245,0),MATCH('Stata dataset (nominal)'!O$1,'Cyclical_after overrides'!$A$1:$BD$1,0))), "")</f>
        <v>52.1</v>
      </c>
      <c r="P165" s="179">
        <f>_xlfn.IFNA(IF($C165 &gt; "2023-24", INDEX(PR24_after_overrides!$D$3:$AU$128, MATCH('Stata dataset (nominal)'!$A165, PR24_after_overrides!$A$3:$A$128, 0), MATCH('Stata dataset (nominal)'!P$1, PR24_after_overrides!$D$2:$AU$2, 0)), INDEX('Cyclical_after overrides'!$A$1:$BD$245,MATCH('Stata dataset (nominal)'!$A165,'Cyclical_after overrides'!$A$1:$A$245,0),MATCH('Stata dataset (nominal)'!P$1,'Cyclical_after overrides'!$A$1:$BD$1,0))), "")</f>
        <v>46.997999999999998</v>
      </c>
      <c r="Q165" s="179">
        <f>_xlfn.IFNA(IF($C165 &gt; "2023-24", INDEX(PR24_after_overrides!$D$3:$AU$128, MATCH('Stata dataset (nominal)'!$A165, PR24_after_overrides!$A$3:$A$128, 0), MATCH('Stata dataset (nominal)'!Q$1, PR24_after_overrides!$D$2:$AU$2, 0)), INDEX('Cyclical_after overrides'!$A$1:$BD$245,MATCH('Stata dataset (nominal)'!$A165,'Cyclical_after overrides'!$A$1:$A$245,0),MATCH('Stata dataset (nominal)'!Q$1,'Cyclical_after overrides'!$A$1:$BD$1,0))), "")</f>
        <v>629.47299999999996</v>
      </c>
      <c r="R165" s="179">
        <f>_xlfn.IFNA(IF($C165 &gt; "2023-24", INDEX(PR24_after_overrides!$D$3:$AU$128, MATCH('Stata dataset (nominal)'!$A165, PR24_after_overrides!$A$3:$A$128, 0), MATCH('Stata dataset (nominal)'!R$1, PR24_after_overrides!$D$2:$AU$2, 0)), INDEX('Cyclical_after overrides'!$A$1:$BD$245,MATCH('Stata dataset (nominal)'!$A165,'Cyclical_after overrides'!$A$1:$A$245,0),MATCH('Stata dataset (nominal)'!R$1,'Cyclical_after overrides'!$A$1:$BD$1,0))), "")</f>
        <v>33.220999999999997</v>
      </c>
      <c r="S165" s="179">
        <f>_xlfn.IFNA(IF($C165 &gt; "2023-24", INDEX(PR24_after_overrides!$D$3:$AU$128, MATCH('Stata dataset (nominal)'!$A165, PR24_after_overrides!$A$3:$A$128, 0), MATCH('Stata dataset (nominal)'!S$1, PR24_after_overrides!$D$2:$AU$2, 0)), INDEX('Cyclical_after overrides'!$A$1:$BD$245,MATCH('Stata dataset (nominal)'!$A165,'Cyclical_after overrides'!$A$1:$A$245,0),MATCH('Stata dataset (nominal)'!S$1,'Cyclical_after overrides'!$A$1:$BD$1,0))), "")</f>
        <v>83.611999999999995</v>
      </c>
      <c r="T165" s="179">
        <f>_xlfn.IFNA(IF($C165 &gt; "2023-24", INDEX(PR24_after_overrides!$D$3:$AU$128, MATCH('Stata dataset (nominal)'!$A165, PR24_after_overrides!$A$3:$A$128, 0), MATCH('Stata dataset (nominal)'!T$1, PR24_after_overrides!$D$2:$AU$2, 0)), INDEX('Cyclical_after overrides'!$A$1:$BD$245,MATCH('Stata dataset (nominal)'!$A165,'Cyclical_after overrides'!$A$1:$A$245,0),MATCH('Stata dataset (nominal)'!T$1,'Cyclical_after overrides'!$A$1:$BD$1,0))), "")</f>
        <v>598.971</v>
      </c>
      <c r="U165" s="179">
        <f>_xlfn.IFNA(IF($C165 &gt; "2023-24", INDEX(PR24_after_overrides!$D$3:$AU$128, MATCH('Stata dataset (nominal)'!$A165, PR24_after_overrides!$A$3:$A$128, 0), MATCH('Stata dataset (nominal)'!U$1, PR24_after_overrides!$D$2:$AU$2, 0)), INDEX('Cyclical_after overrides'!$A$1:$BD$245,MATCH('Stata dataset (nominal)'!$A165,'Cyclical_after overrides'!$A$1:$A$245,0),MATCH('Stata dataset (nominal)'!U$1,'Cyclical_after overrides'!$A$1:$BD$1,0))), "")</f>
        <v>22.423084979752293</v>
      </c>
      <c r="V165" s="179">
        <f>_xlfn.IFNA(IF($C165 &gt; "2023-24", INDEX(PR24_after_overrides!$D$3:$AU$128, MATCH('Stata dataset (nominal)'!$A165, PR24_after_overrides!$A$3:$A$128, 0), MATCH('Stata dataset (nominal)'!V$1, PR24_after_overrides!$D$2:$AU$2, 0)), INDEX('Cyclical_after overrides'!$A$1:$BD$245,MATCH('Stata dataset (nominal)'!$A165,'Cyclical_after overrides'!$A$1:$A$245,0),MATCH('Stata dataset (nominal)'!V$1,'Cyclical_after overrides'!$A$1:$BD$1,0))), "")</f>
        <v>136.58047951291454</v>
      </c>
      <c r="W165" s="179">
        <f>_xlfn.IFNA(IF($C165 &gt; "2023-24", INDEX(PR24_after_overrides!$D$3:$AU$128, MATCH('Stata dataset (nominal)'!$A165, PR24_after_overrides!$A$3:$A$128, 0), MATCH('Stata dataset (nominal)'!W$1, PR24_after_overrides!$D$2:$AU$2, 0)), INDEX('Cyclical_after overrides'!$A$1:$BD$245,MATCH('Stata dataset (nominal)'!$A165,'Cyclical_after overrides'!$A$1:$A$245,0),MATCH('Stata dataset (nominal)'!W$1,'Cyclical_after overrides'!$A$1:$BD$1,0))), "")</f>
        <v>1.9805348225731199</v>
      </c>
      <c r="X165" s="179">
        <f>_xlfn.IFNA(IF($C165 &gt; "2023-24", INDEX(PR24_after_overrides!$D$3:$AU$128, MATCH('Stata dataset (nominal)'!$A165, PR24_after_overrides!$A$3:$A$128, 0), MATCH('Stata dataset (nominal)'!X$1, PR24_after_overrides!$D$2:$AU$2, 0)), INDEX('Cyclical_after overrides'!$A$1:$BD$245,MATCH('Stata dataset (nominal)'!$A165,'Cyclical_after overrides'!$A$1:$A$245,0),MATCH('Stata dataset (nominal)'!X$1,'Cyclical_after overrides'!$A$1:$BD$1,0))), "")</f>
        <v>9.0565981516539757</v>
      </c>
      <c r="Y165" s="179">
        <f>_xlfn.IFNA(IF($C165 &gt; "2023-24", INDEX(PR24_after_overrides!$D$3:$AU$128, MATCH('Stata dataset (nominal)'!$A165, PR24_after_overrides!$A$3:$A$128, 0), MATCH('Stata dataset (nominal)'!Y$1, PR24_after_overrides!$D$2:$AU$2, 0)), INDEX('Cyclical_after overrides'!$A$1:$BD$245,MATCH('Stata dataset (nominal)'!$A165,'Cyclical_after overrides'!$A$1:$A$245,0),MATCH('Stata dataset (nominal)'!Y$1,'Cyclical_after overrides'!$A$1:$BD$1,0))), "")</f>
        <v>15.407730450629964</v>
      </c>
      <c r="Z165" s="179">
        <f>_xlfn.IFNA(IF($C165 &gt; "2023-24", INDEX(PR24_after_overrides!$D$3:$AU$128, MATCH('Stata dataset (nominal)'!$A165, PR24_after_overrides!$A$3:$A$128, 0), MATCH('Stata dataset (nominal)'!Z$1, PR24_after_overrides!$D$2:$AU$2, 0)), INDEX('Cyclical_after overrides'!$A$1:$BD$245,MATCH('Stata dataset (nominal)'!$A165,'Cyclical_after overrides'!$A$1:$A$245,0),MATCH('Stata dataset (nominal)'!Z$1,'Cyclical_after overrides'!$A$1:$BD$1,0))), "")</f>
        <v>15.407730450629964</v>
      </c>
      <c r="AA165" s="179">
        <f>_xlfn.IFNA(IF($C165 &gt; "2023-24", INDEX(PR24_after_overrides!$D$3:$AU$128, MATCH('Stata dataset (nominal)'!$A165, PR24_after_overrides!$A$3:$A$128, 0), MATCH('Stata dataset (nominal)'!AA$1, PR24_after_overrides!$D$2:$AU$2, 0)), INDEX('Cyclical_after overrides'!$A$1:$BD$245,MATCH('Stata dataset (nominal)'!$A165,'Cyclical_after overrides'!$A$1:$A$245,0),MATCH('Stata dataset (nominal)'!AA$1,'Cyclical_after overrides'!$A$1:$BD$1,0))), "")</f>
        <v>632.20500000000004</v>
      </c>
      <c r="AB165" s="179">
        <f>INDEX(Depreciation!$U$5:$U$318, MATCH('Stata dataset (nominal)'!$A165, Depreciation!$A$5:$A$318, 0))</f>
        <v>6.1769999999999996</v>
      </c>
      <c r="AC165" s="180">
        <f t="shared" si="4"/>
        <v>4.9126363636363637</v>
      </c>
      <c r="AD165" s="72">
        <f>INDEX(Recharges!$V$5:$V$318, MATCH('Stata dataset (nominal)'!$A165, Recharges!$A$5:$A$318, 0))</f>
        <v>0.55099999999999993</v>
      </c>
    </row>
    <row r="166" spans="1:30" x14ac:dyDescent="0.4">
      <c r="A166" s="160" t="str">
        <f t="shared" si="3"/>
        <v>WSH24</v>
      </c>
      <c r="B166" s="160" t="s">
        <v>361</v>
      </c>
      <c r="C166" s="160" t="s">
        <v>263</v>
      </c>
      <c r="D166" s="179">
        <f>_xlfn.IFNA(IF($C166 &gt; "2023-24", INDEX(PR24_after_overrides!$D$3:$AU$128, MATCH('Stata dataset (nominal)'!$A166, PR24_after_overrides!$A$3:$A$128, 0), MATCH('Stata dataset (nominal)'!D$1, PR24_after_overrides!$D$2:$AU$2, 0)), INDEX('Cyclical_after overrides'!$A$1:$BD$245,MATCH('Stata dataset (nominal)'!$A166,'Cyclical_after overrides'!$A$1:$A$245,0),MATCH('Stata dataset (nominal)'!D$1,'Cyclical_after overrides'!$A$1:$BD$1,0))), "")</f>
        <v>0.94744609856262829</v>
      </c>
      <c r="E166" s="179">
        <f>_xlfn.IFNA(IF($C166 &gt; "2023-24", INDEX(PR24_after_overrides!$D$3:$AU$128, MATCH('Stata dataset (nominal)'!$A166, PR24_after_overrides!$A$3:$A$128, 0), MATCH('Stata dataset (nominal)'!E$1, PR24_after_overrides!$D$2:$AU$2, 0)), INDEX('Cyclical_after overrides'!$A$1:$BD$245,MATCH('Stata dataset (nominal)'!$A166,'Cyclical_after overrides'!$A$1:$A$245,0),MATCH('Stata dataset (nominal)'!E$1,'Cyclical_after overrides'!$A$1:$BD$1,0))), "")</f>
        <v>15.355</v>
      </c>
      <c r="F166" s="179">
        <f>_xlfn.IFNA(IF($C166 &gt; "2023-24", INDEX(PR24_after_overrides!$D$3:$AU$128, MATCH('Stata dataset (nominal)'!$A166, PR24_after_overrides!$A$3:$A$128, 0), MATCH('Stata dataset (nominal)'!F$1, PR24_after_overrides!$D$2:$AU$2, 0)), INDEX('Cyclical_after overrides'!$A$1:$BD$245,MATCH('Stata dataset (nominal)'!$A166,'Cyclical_after overrides'!$A$1:$A$245,0),MATCH('Stata dataset (nominal)'!F$1,'Cyclical_after overrides'!$A$1:$BD$1,0))), "")</f>
        <v>4.7080000000000002</v>
      </c>
      <c r="G166" s="179">
        <f>_xlfn.IFNA(IF($C166 &gt; "2023-24", INDEX(PR24_after_overrides!$D$3:$AU$128, MATCH('Stata dataset (nominal)'!$A166, PR24_after_overrides!$A$3:$A$128, 0), MATCH('Stata dataset (nominal)'!G$1, PR24_after_overrides!$D$2:$AU$2, 0)), INDEX('Cyclical_after overrides'!$A$1:$BD$245,MATCH('Stata dataset (nominal)'!$A166,'Cyclical_after overrides'!$A$1:$A$245,0),MATCH('Stata dataset (nominal)'!G$1,'Cyclical_after overrides'!$A$1:$BD$1,0))), "")</f>
        <v>26.427</v>
      </c>
      <c r="H166" s="179">
        <f>_xlfn.IFNA(IF($C166 &gt; "2023-24", INDEX(PR24_after_overrides!$D$3:$AU$128, MATCH('Stata dataset (nominal)'!$A166, PR24_after_overrides!$A$3:$A$128, 0), MATCH('Stata dataset (nominal)'!H$1, PR24_after_overrides!$D$2:$AU$2, 0)), INDEX('Cyclical_after overrides'!$A$1:$BD$245,MATCH('Stata dataset (nominal)'!$A166,'Cyclical_after overrides'!$A$1:$A$245,0),MATCH('Stata dataset (nominal)'!H$1,'Cyclical_after overrides'!$A$1:$BD$1,0))), "")</f>
        <v>2.1880000000000002</v>
      </c>
      <c r="I166" s="179">
        <f>_xlfn.IFNA(IF($C166 &gt; "2023-24", INDEX(PR24_after_overrides!$D$3:$AU$128, MATCH('Stata dataset (nominal)'!$A166, PR24_after_overrides!$A$3:$A$128, 0), MATCH('Stata dataset (nominal)'!I$1, PR24_after_overrides!$D$2:$AU$2, 0)), INDEX('Cyclical_after overrides'!$A$1:$BD$245,MATCH('Stata dataset (nominal)'!$A166,'Cyclical_after overrides'!$A$1:$A$245,0),MATCH('Stata dataset (nominal)'!I$1,'Cyclical_after overrides'!$A$1:$BD$1,0))), "")</f>
        <v>10.08</v>
      </c>
      <c r="J166" s="179">
        <f>_xlfn.IFNA(IF($C166 &gt; "2023-24", INDEX(PR24_after_overrides!$D$3:$AU$128, MATCH('Stata dataset (nominal)'!$A166, PR24_after_overrides!$A$3:$A$128, 0), MATCH('Stata dataset (nominal)'!J$1, PR24_after_overrides!$D$2:$AU$2, 0)), INDEX('Cyclical_after overrides'!$A$1:$BD$245,MATCH('Stata dataset (nominal)'!$A166,'Cyclical_after overrides'!$A$1:$A$245,0),MATCH('Stata dataset (nominal)'!J$1,'Cyclical_after overrides'!$A$1:$BD$1,0))), "")</f>
        <v>0.19800000000000001</v>
      </c>
      <c r="K166" s="179" t="str">
        <f>_xlfn.IFNA(IF($C166 &gt; "2023-24", INDEX(PR24_after_overrides!$D$3:$AU$128, MATCH('Stata dataset (nominal)'!$A166, PR24_after_overrides!$A$3:$A$128, 0), MATCH('Stata dataset (nominal)'!K$1, PR24_after_overrides!$D$2:$AU$2, 0)), INDEX('Cyclical_after overrides'!$A$1:$BD$245,MATCH('Stata dataset (nominal)'!$A166,'Cyclical_after overrides'!$A$1:$A$245,0),MATCH('Stata dataset (nominal)'!K$1,'Cyclical_after overrides'!$A$1:$BD$1,0))), "")</f>
        <v/>
      </c>
      <c r="L166" s="179">
        <f>_xlfn.IFNA(IF($C166 &gt; "2023-24", INDEX(PR24_after_overrides!$D$3:$AU$128, MATCH('Stata dataset (nominal)'!$A166, PR24_after_overrides!$A$3:$A$128, 0), MATCH('Stata dataset (nominal)'!L$1, PR24_after_overrides!$D$2:$AU$2, 0)), INDEX('Cyclical_after overrides'!$A$1:$BD$245,MATCH('Stata dataset (nominal)'!$A166,'Cyclical_after overrides'!$A$1:$A$245,0),MATCH('Stata dataset (nominal)'!L$1,'Cyclical_after overrides'!$A$1:$BD$1,0))), "")</f>
        <v>0</v>
      </c>
      <c r="M166" s="179" t="str">
        <f>_xlfn.IFNA(IF($C166 &gt; "2023-24", INDEX(PR24_after_overrides!$D$3:$AU$128, MATCH('Stata dataset (nominal)'!$A166, PR24_after_overrides!$A$3:$A$128, 0), MATCH('Stata dataset (nominal)'!M$1, PR24_after_overrides!$D$2:$AU$2, 0)), INDEX('Cyclical_after overrides'!$A$1:$BD$245,MATCH('Stata dataset (nominal)'!$A166,'Cyclical_after overrides'!$A$1:$A$245,0),MATCH('Stata dataset (nominal)'!M$1,'Cyclical_after overrides'!$A$1:$BD$1,0))), "")</f>
        <v/>
      </c>
      <c r="N166" s="179" t="str">
        <f>_xlfn.IFNA(IF($C166 &gt; "2023-24", INDEX(PR24_after_overrides!$D$3:$AU$128, MATCH('Stata dataset (nominal)'!$A166, PR24_after_overrides!$A$3:$A$128, 0), MATCH('Stata dataset (nominal)'!N$1, PR24_after_overrides!$D$2:$AU$2, 0)), INDEX('Cyclical_after overrides'!$A$1:$BD$245,MATCH('Stata dataset (nominal)'!$A166,'Cyclical_after overrides'!$A$1:$A$245,0),MATCH('Stata dataset (nominal)'!N$1,'Cyclical_after overrides'!$A$1:$BD$1,0))), "")</f>
        <v/>
      </c>
      <c r="O166" s="179">
        <f>_xlfn.IFNA(IF($C166 &gt; "2023-24", INDEX(PR24_after_overrides!$D$3:$AU$128, MATCH('Stata dataset (nominal)'!$A166, PR24_after_overrides!$A$3:$A$128, 0), MATCH('Stata dataset (nominal)'!O$1, PR24_after_overrides!$D$2:$AU$2, 0)), INDEX('Cyclical_after overrides'!$A$1:$BD$245,MATCH('Stata dataset (nominal)'!$A166,'Cyclical_after overrides'!$A$1:$A$245,0),MATCH('Stata dataset (nominal)'!O$1,'Cyclical_after overrides'!$A$1:$BD$1,0))), "")</f>
        <v>51.963000000000001</v>
      </c>
      <c r="P166" s="179">
        <f>_xlfn.IFNA(IF($C166 &gt; "2023-24", INDEX(PR24_after_overrides!$D$3:$AU$128, MATCH('Stata dataset (nominal)'!$A166, PR24_after_overrides!$A$3:$A$128, 0), MATCH('Stata dataset (nominal)'!P$1, PR24_after_overrides!$D$2:$AU$2, 0)), INDEX('Cyclical_after overrides'!$A$1:$BD$245,MATCH('Stata dataset (nominal)'!$A166,'Cyclical_after overrides'!$A$1:$A$245,0),MATCH('Stata dataset (nominal)'!P$1,'Cyclical_after overrides'!$A$1:$BD$1,0))), "")</f>
        <v>44.618000000000002</v>
      </c>
      <c r="Q166" s="179">
        <f>_xlfn.IFNA(IF($C166 &gt; "2023-24", INDEX(PR24_after_overrides!$D$3:$AU$128, MATCH('Stata dataset (nominal)'!$A166, PR24_after_overrides!$A$3:$A$128, 0), MATCH('Stata dataset (nominal)'!Q$1, PR24_after_overrides!$D$2:$AU$2, 0)), INDEX('Cyclical_after overrides'!$A$1:$BD$245,MATCH('Stata dataset (nominal)'!$A166,'Cyclical_after overrides'!$A$1:$A$245,0),MATCH('Stata dataset (nominal)'!Q$1,'Cyclical_after overrides'!$A$1:$BD$1,0))), "")</f>
        <v>615.82000000000005</v>
      </c>
      <c r="R166" s="179">
        <f>_xlfn.IFNA(IF($C166 &gt; "2023-24", INDEX(PR24_after_overrides!$D$3:$AU$128, MATCH('Stata dataset (nominal)'!$A166, PR24_after_overrides!$A$3:$A$128, 0), MATCH('Stata dataset (nominal)'!R$1, PR24_after_overrides!$D$2:$AU$2, 0)), INDEX('Cyclical_after overrides'!$A$1:$BD$245,MATCH('Stata dataset (nominal)'!$A166,'Cyclical_after overrides'!$A$1:$A$245,0),MATCH('Stata dataset (nominal)'!R$1,'Cyclical_after overrides'!$A$1:$BD$1,0))), "")</f>
        <v>34.139000000000003</v>
      </c>
      <c r="S166" s="179">
        <f>_xlfn.IFNA(IF($C166 &gt; "2023-24", INDEX(PR24_after_overrides!$D$3:$AU$128, MATCH('Stata dataset (nominal)'!$A166, PR24_after_overrides!$A$3:$A$128, 0), MATCH('Stata dataset (nominal)'!S$1, PR24_after_overrides!$D$2:$AU$2, 0)), INDEX('Cyclical_after overrides'!$A$1:$BD$245,MATCH('Stata dataset (nominal)'!$A166,'Cyclical_after overrides'!$A$1:$A$245,0),MATCH('Stata dataset (nominal)'!S$1,'Cyclical_after overrides'!$A$1:$BD$1,0))), "")</f>
        <v>85.808000000000007</v>
      </c>
      <c r="T166" s="179">
        <f>_xlfn.IFNA(IF($C166 &gt; "2023-24", INDEX(PR24_after_overrides!$D$3:$AU$128, MATCH('Stata dataset (nominal)'!$A166, PR24_after_overrides!$A$3:$A$128, 0), MATCH('Stata dataset (nominal)'!T$1, PR24_after_overrides!$D$2:$AU$2, 0)), INDEX('Cyclical_after overrides'!$A$1:$BD$245,MATCH('Stata dataset (nominal)'!$A166,'Cyclical_after overrides'!$A$1:$A$245,0),MATCH('Stata dataset (nominal)'!T$1,'Cyclical_after overrides'!$A$1:$BD$1,0))), "")</f>
        <v>622.351</v>
      </c>
      <c r="U166" s="179">
        <f>_xlfn.IFNA(IF($C166 &gt; "2023-24", INDEX(PR24_after_overrides!$D$3:$AU$128, MATCH('Stata dataset (nominal)'!$A166, PR24_after_overrides!$A$3:$A$128, 0), MATCH('Stata dataset (nominal)'!U$1, PR24_after_overrides!$D$2:$AU$2, 0)), INDEX('Cyclical_after overrides'!$A$1:$BD$245,MATCH('Stata dataset (nominal)'!$A166,'Cyclical_after overrides'!$A$1:$A$245,0),MATCH('Stata dataset (nominal)'!U$1,'Cyclical_after overrides'!$A$1:$BD$1,0))), "")</f>
        <v>22.106221772431223</v>
      </c>
      <c r="V166" s="179">
        <f>_xlfn.IFNA(IF($C166 &gt; "2023-24", INDEX(PR24_after_overrides!$D$3:$AU$128, MATCH('Stata dataset (nominal)'!$A166, PR24_after_overrides!$A$3:$A$128, 0), MATCH('Stata dataset (nominal)'!V$1, PR24_after_overrides!$D$2:$AU$2, 0)), INDEX('Cyclical_after overrides'!$A$1:$BD$245,MATCH('Stata dataset (nominal)'!$A166,'Cyclical_after overrides'!$A$1:$A$245,0),MATCH('Stata dataset (nominal)'!V$1,'Cyclical_after overrides'!$A$1:$BD$1,0))), "")</f>
        <v>136.51507455424743</v>
      </c>
      <c r="W166" s="179">
        <f>_xlfn.IFNA(IF($C166 &gt; "2023-24", INDEX(PR24_after_overrides!$D$3:$AU$128, MATCH('Stata dataset (nominal)'!$A166, PR24_after_overrides!$A$3:$A$128, 0), MATCH('Stata dataset (nominal)'!W$1, PR24_after_overrides!$D$2:$AU$2, 0)), INDEX('Cyclical_after overrides'!$A$1:$BD$245,MATCH('Stata dataset (nominal)'!$A166,'Cyclical_after overrides'!$A$1:$A$245,0),MATCH('Stata dataset (nominal)'!W$1,'Cyclical_after overrides'!$A$1:$BD$1,0))), "")</f>
        <v>2.01089841718463</v>
      </c>
      <c r="X166" s="179">
        <f>_xlfn.IFNA(IF($C166 &gt; "2023-24", INDEX(PR24_after_overrides!$D$3:$AU$128, MATCH('Stata dataset (nominal)'!$A166, PR24_after_overrides!$A$3:$A$128, 0), MATCH('Stata dataset (nominal)'!X$1, PR24_after_overrides!$D$2:$AU$2, 0)), INDEX('Cyclical_after overrides'!$A$1:$BD$245,MATCH('Stata dataset (nominal)'!$A166,'Cyclical_after overrides'!$A$1:$A$245,0),MATCH('Stata dataset (nominal)'!X$1,'Cyclical_after overrides'!$A$1:$BD$1,0))), "")</f>
        <v>9.0565981516539757</v>
      </c>
      <c r="Y166" s="179">
        <f>_xlfn.IFNA(IF($C166 &gt; "2023-24", INDEX(PR24_after_overrides!$D$3:$AU$128, MATCH('Stata dataset (nominal)'!$A166, PR24_after_overrides!$A$3:$A$128, 0), MATCH('Stata dataset (nominal)'!Y$1, PR24_after_overrides!$D$2:$AU$2, 0)), INDEX('Cyclical_after overrides'!$A$1:$BD$245,MATCH('Stata dataset (nominal)'!$A166,'Cyclical_after overrides'!$A$1:$A$245,0),MATCH('Stata dataset (nominal)'!Y$1,'Cyclical_after overrides'!$A$1:$BD$1,0))), "")</f>
        <v>15.407730450629964</v>
      </c>
      <c r="Z166" s="179">
        <f>_xlfn.IFNA(IF($C166 &gt; "2023-24", INDEX(PR24_after_overrides!$D$3:$AU$128, MATCH('Stata dataset (nominal)'!$A166, PR24_after_overrides!$A$3:$A$128, 0), MATCH('Stata dataset (nominal)'!Z$1, PR24_after_overrides!$D$2:$AU$2, 0)), INDEX('Cyclical_after overrides'!$A$1:$BD$245,MATCH('Stata dataset (nominal)'!$A166,'Cyclical_after overrides'!$A$1:$A$245,0),MATCH('Stata dataset (nominal)'!Z$1,'Cyclical_after overrides'!$A$1:$BD$1,0))), "")</f>
        <v>15.407730450629964</v>
      </c>
      <c r="AA166" s="179">
        <f>_xlfn.IFNA(IF($C166 &gt; "2023-24", INDEX(PR24_after_overrides!$D$3:$AU$128, MATCH('Stata dataset (nominal)'!$A166, PR24_after_overrides!$A$3:$A$128, 0), MATCH('Stata dataset (nominal)'!AA$1, PR24_after_overrides!$D$2:$AU$2, 0)), INDEX('Cyclical_after overrides'!$A$1:$BD$245,MATCH('Stata dataset (nominal)'!$A166,'Cyclical_after overrides'!$A$1:$A$245,0),MATCH('Stata dataset (nominal)'!AA$1,'Cyclical_after overrides'!$A$1:$BD$1,0))), "")</f>
        <v>694.33500000000004</v>
      </c>
      <c r="AB166" s="179">
        <f>INDEX(Depreciation!$U$5:$U$318, MATCH('Stata dataset (nominal)'!$A166, Depreciation!$A$5:$A$318, 0))</f>
        <v>7.6509999999999998</v>
      </c>
      <c r="AC166" s="180">
        <f t="shared" si="4"/>
        <v>4.9126363636363637</v>
      </c>
      <c r="AD166" s="72">
        <f>INDEX(Recharges!$V$5:$V$318, MATCH('Stata dataset (nominal)'!$A166, Recharges!$A$5:$A$318, 0))</f>
        <v>0.57599999999999996</v>
      </c>
    </row>
    <row r="167" spans="1:30" x14ac:dyDescent="0.4">
      <c r="A167" s="160" t="str">
        <f t="shared" si="3"/>
        <v>WSH25</v>
      </c>
      <c r="B167" s="160" t="s">
        <v>361</v>
      </c>
      <c r="C167" s="160" t="s">
        <v>516</v>
      </c>
      <c r="D167" s="179">
        <f>_xlfn.IFNA(IF($C167 &gt; "2023-24", INDEX(PR24_after_overrides!$D$3:$AU$128, MATCH('Stata dataset (nominal)'!$A167, PR24_after_overrides!$A$3:$A$128, 0), MATCH('Stata dataset (nominal)'!D$1, PR24_after_overrides!$D$2:$AU$2, 0)), INDEX('Cyclical_after overrides'!$A$1:$BD$245,MATCH('Stata dataset (nominal)'!$A167,'Cyclical_after overrides'!$A$1:$A$245,0),MATCH('Stata dataset (nominal)'!D$1,'Cyclical_after overrides'!$A$1:$BD$1,0))), "")</f>
        <v>0.92393710469462054</v>
      </c>
      <c r="E167" s="179">
        <f>_xlfn.IFNA(IF($C167 &gt; "2023-24", INDEX(PR24_after_overrides!$D$3:$AU$128, MATCH('Stata dataset (nominal)'!$A167, PR24_after_overrides!$A$3:$A$128, 0), MATCH('Stata dataset (nominal)'!E$1, PR24_after_overrides!$D$2:$AU$2, 0)), INDEX('Cyclical_after overrides'!$A$1:$BD$245,MATCH('Stata dataset (nominal)'!$A167,'Cyclical_after overrides'!$A$1:$A$245,0),MATCH('Stata dataset (nominal)'!E$1,'Cyclical_after overrides'!$A$1:$BD$1,0))), "")</f>
        <v>15.722931708432101</v>
      </c>
      <c r="F167" s="179">
        <f>_xlfn.IFNA(IF($C167 &gt; "2023-24", INDEX(PR24_after_overrides!$D$3:$AU$128, MATCH('Stata dataset (nominal)'!$A167, PR24_after_overrides!$A$3:$A$128, 0), MATCH('Stata dataset (nominal)'!F$1, PR24_after_overrides!$D$2:$AU$2, 0)), INDEX('Cyclical_after overrides'!$A$1:$BD$245,MATCH('Stata dataset (nominal)'!$A167,'Cyclical_after overrides'!$A$1:$A$245,0),MATCH('Stata dataset (nominal)'!F$1,'Cyclical_after overrides'!$A$1:$BD$1,0))), "")</f>
        <v>5.176759300711141</v>
      </c>
      <c r="G167" s="179">
        <f>_xlfn.IFNA(IF($C167 &gt; "2023-24", INDEX(PR24_after_overrides!$D$3:$AU$128, MATCH('Stata dataset (nominal)'!$A167, PR24_after_overrides!$A$3:$A$128, 0), MATCH('Stata dataset (nominal)'!G$1, PR24_after_overrides!$D$2:$AU$2, 0)), INDEX('Cyclical_after overrides'!$A$1:$BD$245,MATCH('Stata dataset (nominal)'!$A167,'Cyclical_after overrides'!$A$1:$A$245,0),MATCH('Stata dataset (nominal)'!G$1,'Cyclical_after overrides'!$A$1:$BD$1,0))), "")</f>
        <v>20.842327797155434</v>
      </c>
      <c r="H167" s="179">
        <f>_xlfn.IFNA(IF($C167 &gt; "2023-24", INDEX(PR24_after_overrides!$D$3:$AU$128, MATCH('Stata dataset (nominal)'!$A167, PR24_after_overrides!$A$3:$A$128, 0), MATCH('Stata dataset (nominal)'!H$1, PR24_after_overrides!$D$2:$AU$2, 0)), INDEX('Cyclical_after overrides'!$A$1:$BD$245,MATCH('Stata dataset (nominal)'!$A167,'Cyclical_after overrides'!$A$1:$A$245,0),MATCH('Stata dataset (nominal)'!H$1,'Cyclical_after overrides'!$A$1:$BD$1,0))), "")</f>
        <v>2.3648795885540128</v>
      </c>
      <c r="I167" s="179">
        <f>_xlfn.IFNA(IF($C167 &gt; "2023-24", INDEX(PR24_after_overrides!$D$3:$AU$128, MATCH('Stata dataset (nominal)'!$A167, PR24_after_overrides!$A$3:$A$128, 0), MATCH('Stata dataset (nominal)'!I$1, PR24_after_overrides!$D$2:$AU$2, 0)), INDEX('Cyclical_after overrides'!$A$1:$BD$245,MATCH('Stata dataset (nominal)'!$A167,'Cyclical_after overrides'!$A$1:$A$245,0),MATCH('Stata dataset (nominal)'!I$1,'Cyclical_after overrides'!$A$1:$BD$1,0))), "")</f>
        <v>11.481300995597698</v>
      </c>
      <c r="J167" s="179">
        <f>_xlfn.IFNA(IF($C167 &gt; "2023-24", INDEX(PR24_after_overrides!$D$3:$AU$128, MATCH('Stata dataset (nominal)'!$A167, PR24_after_overrides!$A$3:$A$128, 0), MATCH('Stata dataset (nominal)'!J$1, PR24_after_overrides!$D$2:$AU$2, 0)), INDEX('Cyclical_after overrides'!$A$1:$BD$245,MATCH('Stata dataset (nominal)'!$A167,'Cyclical_after overrides'!$A$1:$A$245,0),MATCH('Stata dataset (nominal)'!J$1,'Cyclical_after overrides'!$A$1:$BD$1,0))), "")</f>
        <v>0.18183055875380968</v>
      </c>
      <c r="K167" s="179" t="str">
        <f>_xlfn.IFNA(IF($C167 &gt; "2023-24", INDEX(PR24_after_overrides!$D$3:$AU$128, MATCH('Stata dataset (nominal)'!$A167, PR24_after_overrides!$A$3:$A$128, 0), MATCH('Stata dataset (nominal)'!K$1, PR24_after_overrides!$D$2:$AU$2, 0)), INDEX('Cyclical_after overrides'!$A$1:$BD$245,MATCH('Stata dataset (nominal)'!$A167,'Cyclical_after overrides'!$A$1:$A$245,0),MATCH('Stata dataset (nominal)'!K$1,'Cyclical_after overrides'!$A$1:$BD$1,0))), "")</f>
        <v/>
      </c>
      <c r="L167" s="179">
        <f>_xlfn.IFNA(IF($C167 &gt; "2023-24", INDEX(PR24_after_overrides!$D$3:$AU$128, MATCH('Stata dataset (nominal)'!$A167, PR24_after_overrides!$A$3:$A$128, 0), MATCH('Stata dataset (nominal)'!L$1, PR24_after_overrides!$D$2:$AU$2, 0)), INDEX('Cyclical_after overrides'!$A$1:$BD$245,MATCH('Stata dataset (nominal)'!$A167,'Cyclical_after overrides'!$A$1:$A$245,0),MATCH('Stata dataset (nominal)'!L$1,'Cyclical_after overrides'!$A$1:$BD$1,0))), "")</f>
        <v>0</v>
      </c>
      <c r="M167" s="179">
        <f>_xlfn.IFNA(IF($C167 &gt; "2023-24", INDEX(PR24_after_overrides!$D$3:$AU$128, MATCH('Stata dataset (nominal)'!$A167, PR24_after_overrides!$A$3:$A$128, 0), MATCH('Stata dataset (nominal)'!M$1, PR24_after_overrides!$D$2:$AU$2, 0)), INDEX('Cyclical_after overrides'!$A$1:$BD$245,MATCH('Stata dataset (nominal)'!$A167,'Cyclical_after overrides'!$A$1:$A$245,0),MATCH('Stata dataset (nominal)'!M$1,'Cyclical_after overrides'!$A$1:$BD$1,0))), "")</f>
        <v>4.6918778107009818</v>
      </c>
      <c r="N167" s="179">
        <f>_xlfn.IFNA(IF($C167 &gt; "2023-24", INDEX(PR24_after_overrides!$D$3:$AU$128, MATCH('Stata dataset (nominal)'!$A167, PR24_after_overrides!$A$3:$A$128, 0), MATCH('Stata dataset (nominal)'!N$1, PR24_after_overrides!$D$2:$AU$2, 0)), INDEX('Cyclical_after overrides'!$A$1:$BD$245,MATCH('Stata dataset (nominal)'!$A167,'Cyclical_after overrides'!$A$1:$A$245,0),MATCH('Stata dataset (nominal)'!N$1,'Cyclical_after overrides'!$A$1:$BD$1,0))), "")</f>
        <v>20.842327797155434</v>
      </c>
      <c r="O167" s="179">
        <f>_xlfn.IFNA(IF($C167 &gt; "2023-24", INDEX(PR24_after_overrides!$D$3:$AU$128, MATCH('Stata dataset (nominal)'!$A167, PR24_after_overrides!$A$3:$A$128, 0), MATCH('Stata dataset (nominal)'!O$1, PR24_after_overrides!$D$2:$AU$2, 0)), INDEX('Cyclical_after overrides'!$A$1:$BD$245,MATCH('Stata dataset (nominal)'!$A167,'Cyclical_after overrides'!$A$1:$A$245,0),MATCH('Stata dataset (nominal)'!O$1,'Cyclical_after overrides'!$A$1:$BD$1,0))), "")</f>
        <v>51.329000000000001</v>
      </c>
      <c r="P167" s="179">
        <f>_xlfn.IFNA(IF($C167 &gt; "2023-24", INDEX(PR24_after_overrides!$D$3:$AU$128, MATCH('Stata dataset (nominal)'!$A167, PR24_after_overrides!$A$3:$A$128, 0), MATCH('Stata dataset (nominal)'!P$1, PR24_after_overrides!$D$2:$AU$2, 0)), INDEX('Cyclical_after overrides'!$A$1:$BD$245,MATCH('Stata dataset (nominal)'!$A167,'Cyclical_after overrides'!$A$1:$A$245,0),MATCH('Stata dataset (nominal)'!P$1,'Cyclical_after overrides'!$A$1:$BD$1,0))), "")</f>
        <v>43.884</v>
      </c>
      <c r="Q167" s="179">
        <f>_xlfn.IFNA(IF($C167 &gt; "2023-24", INDEX(PR24_after_overrides!$D$3:$AU$128, MATCH('Stata dataset (nominal)'!$A167, PR24_after_overrides!$A$3:$A$128, 0), MATCH('Stata dataset (nominal)'!Q$1, PR24_after_overrides!$D$2:$AU$2, 0)), INDEX('Cyclical_after overrides'!$A$1:$BD$245,MATCH('Stata dataset (nominal)'!$A167,'Cyclical_after overrides'!$A$1:$A$245,0),MATCH('Stata dataset (nominal)'!Q$1,'Cyclical_after overrides'!$A$1:$BD$1,0))), "")</f>
        <v>603.63199999999995</v>
      </c>
      <c r="R167" s="179">
        <f>_xlfn.IFNA(IF($C167 &gt; "2023-24", INDEX(PR24_after_overrides!$D$3:$AU$128, MATCH('Stata dataset (nominal)'!$A167, PR24_after_overrides!$A$3:$A$128, 0), MATCH('Stata dataset (nominal)'!R$1, PR24_after_overrides!$D$2:$AU$2, 0)), INDEX('Cyclical_after overrides'!$A$1:$BD$245,MATCH('Stata dataset (nominal)'!$A167,'Cyclical_after overrides'!$A$1:$A$245,0),MATCH('Stata dataset (nominal)'!R$1,'Cyclical_after overrides'!$A$1:$BD$1,0))), "")</f>
        <v>35.289000000000001</v>
      </c>
      <c r="S167" s="179">
        <f>_xlfn.IFNA(IF($C167 &gt; "2023-24", INDEX(PR24_after_overrides!$D$3:$AU$128, MATCH('Stata dataset (nominal)'!$A167, PR24_after_overrides!$A$3:$A$128, 0), MATCH('Stata dataset (nominal)'!S$1, PR24_after_overrides!$D$2:$AU$2, 0)), INDEX('Cyclical_after overrides'!$A$1:$BD$245,MATCH('Stata dataset (nominal)'!$A167,'Cyclical_after overrides'!$A$1:$A$245,0),MATCH('Stata dataset (nominal)'!S$1,'Cyclical_after overrides'!$A$1:$BD$1,0))), "")</f>
        <v>86.975999999999999</v>
      </c>
      <c r="T167" s="179">
        <f>_xlfn.IFNA(IF($C167 &gt; "2023-24", INDEX(PR24_after_overrides!$D$3:$AU$128, MATCH('Stata dataset (nominal)'!$A167, PR24_after_overrides!$A$3:$A$128, 0), MATCH('Stata dataset (nominal)'!T$1, PR24_after_overrides!$D$2:$AU$2, 0)), INDEX('Cyclical_after overrides'!$A$1:$BD$245,MATCH('Stata dataset (nominal)'!$A167,'Cyclical_after overrides'!$A$1:$A$245,0),MATCH('Stata dataset (nominal)'!T$1,'Cyclical_after overrides'!$A$1:$BD$1,0))), "")</f>
        <v>642.92499999999995</v>
      </c>
      <c r="U167" s="179" t="str">
        <f>_xlfn.IFNA(IF($C167 &gt; "2023-24", INDEX(PR24_after_overrides!$D$3:$AU$128, MATCH('Stata dataset (nominal)'!$A167, PR24_after_overrides!$A$3:$A$128, 0), MATCH('Stata dataset (nominal)'!U$1, PR24_after_overrides!$D$2:$AU$2, 0)), INDEX('Cyclical_after overrides'!$A$1:$BD$245,MATCH('Stata dataset (nominal)'!$A167,'Cyclical_after overrides'!$A$1:$A$245,0),MATCH('Stata dataset (nominal)'!U$1,'Cyclical_after overrides'!$A$1:$BD$1,0))), "")</f>
        <v/>
      </c>
      <c r="V167" s="179" t="str">
        <f>_xlfn.IFNA(IF($C167 &gt; "2023-24", INDEX(PR24_after_overrides!$D$3:$AU$128, MATCH('Stata dataset (nominal)'!$A167, PR24_after_overrides!$A$3:$A$128, 0), MATCH('Stata dataset (nominal)'!V$1, PR24_after_overrides!$D$2:$AU$2, 0)), INDEX('Cyclical_after overrides'!$A$1:$BD$245,MATCH('Stata dataset (nominal)'!$A167,'Cyclical_after overrides'!$A$1:$A$245,0),MATCH('Stata dataset (nominal)'!V$1,'Cyclical_after overrides'!$A$1:$BD$1,0))), "")</f>
        <v/>
      </c>
      <c r="W167" s="179" t="str">
        <f>_xlfn.IFNA(IF($C167 &gt; "2023-24", INDEX(PR24_after_overrides!$D$3:$AU$128, MATCH('Stata dataset (nominal)'!$A167, PR24_after_overrides!$A$3:$A$128, 0), MATCH('Stata dataset (nominal)'!W$1, PR24_after_overrides!$D$2:$AU$2, 0)), INDEX('Cyclical_after overrides'!$A$1:$BD$245,MATCH('Stata dataset (nominal)'!$A167,'Cyclical_after overrides'!$A$1:$A$245,0),MATCH('Stata dataset (nominal)'!W$1,'Cyclical_after overrides'!$A$1:$BD$1,0))), "")</f>
        <v/>
      </c>
      <c r="X167" s="179" t="str">
        <f>_xlfn.IFNA(IF($C167 &gt; "2023-24", INDEX(PR24_after_overrides!$D$3:$AU$128, MATCH('Stata dataset (nominal)'!$A167, PR24_after_overrides!$A$3:$A$128, 0), MATCH('Stata dataset (nominal)'!X$1, PR24_after_overrides!$D$2:$AU$2, 0)), INDEX('Cyclical_after overrides'!$A$1:$BD$245,MATCH('Stata dataset (nominal)'!$A167,'Cyclical_after overrides'!$A$1:$A$245,0),MATCH('Stata dataset (nominal)'!X$1,'Cyclical_after overrides'!$A$1:$BD$1,0))), "")</f>
        <v/>
      </c>
      <c r="Y167" s="179" t="str">
        <f>_xlfn.IFNA(IF($C167 &gt; "2023-24", INDEX(PR24_after_overrides!$D$3:$AU$128, MATCH('Stata dataset (nominal)'!$A167, PR24_after_overrides!$A$3:$A$128, 0), MATCH('Stata dataset (nominal)'!Y$1, PR24_after_overrides!$D$2:$AU$2, 0)), INDEX('Cyclical_after overrides'!$A$1:$BD$245,MATCH('Stata dataset (nominal)'!$A167,'Cyclical_after overrides'!$A$1:$A$245,0),MATCH('Stata dataset (nominal)'!Y$1,'Cyclical_after overrides'!$A$1:$BD$1,0))), "")</f>
        <v/>
      </c>
      <c r="Z167" s="179" t="str">
        <f>_xlfn.IFNA(IF($C167 &gt; "2023-24", INDEX(PR24_after_overrides!$D$3:$AU$128, MATCH('Stata dataset (nominal)'!$A167, PR24_after_overrides!$A$3:$A$128, 0), MATCH('Stata dataset (nominal)'!Z$1, PR24_after_overrides!$D$2:$AU$2, 0)), INDEX('Cyclical_after overrides'!$A$1:$BD$245,MATCH('Stata dataset (nominal)'!$A167,'Cyclical_after overrides'!$A$1:$A$245,0),MATCH('Stata dataset (nominal)'!Z$1,'Cyclical_after overrides'!$A$1:$BD$1,0))), "")</f>
        <v/>
      </c>
      <c r="AA167" s="179">
        <f>_xlfn.IFNA(IF($C167 &gt; "2023-24", INDEX(PR24_after_overrides!$D$3:$AU$128, MATCH('Stata dataset (nominal)'!$A167, PR24_after_overrides!$A$3:$A$128, 0), MATCH('Stata dataset (nominal)'!AA$1, PR24_after_overrides!$D$2:$AU$2, 0)), INDEX('Cyclical_after overrides'!$A$1:$BD$245,MATCH('Stata dataset (nominal)'!$A167,'Cyclical_after overrides'!$A$1:$A$245,0),MATCH('Stata dataset (nominal)'!AA$1,'Cyclical_after overrides'!$A$1:$BD$1,0))), "")</f>
        <v>660.40803374503344</v>
      </c>
      <c r="AB167" s="179">
        <f>INDEX(Depreciation!$U$5:$U$318, MATCH('Stata dataset (nominal)'!$A167, Depreciation!$A$5:$A$318, 0))</f>
        <v>8.3425592075855057</v>
      </c>
      <c r="AC167" s="180" t="str">
        <f t="shared" si="4"/>
        <v/>
      </c>
      <c r="AD167" s="72">
        <f>INDEX(Recharges!$V$5:$V$318, MATCH('Stata dataset (nominal)'!$A167, Recharges!$A$5:$A$318, 0))</f>
        <v>0.51626890789028101</v>
      </c>
    </row>
    <row r="168" spans="1:30" x14ac:dyDescent="0.4">
      <c r="A168" s="160" t="str">
        <f t="shared" si="3"/>
        <v>WSH26</v>
      </c>
      <c r="B168" s="160" t="s">
        <v>361</v>
      </c>
      <c r="C168" s="160" t="s">
        <v>518</v>
      </c>
      <c r="D168" s="179">
        <f>_xlfn.IFNA(IF($C168 &gt; "2023-24", INDEX(PR24_after_overrides!$D$3:$AU$128, MATCH('Stata dataset (nominal)'!$A168, PR24_after_overrides!$A$3:$A$128, 0), MATCH('Stata dataset (nominal)'!D$1, PR24_after_overrides!$D$2:$AU$2, 0)), INDEX('Cyclical_after overrides'!$A$1:$BD$245,MATCH('Stata dataset (nominal)'!$A168,'Cyclical_after overrides'!$A$1:$A$245,0),MATCH('Stata dataset (nominal)'!D$1,'Cyclical_after overrides'!$A$1:$BD$1,0))), "")</f>
        <v>0.90435057512948847</v>
      </c>
      <c r="E168" s="179">
        <f>_xlfn.IFNA(IF($C168 &gt; "2023-24", INDEX(PR24_after_overrides!$D$3:$AU$128, MATCH('Stata dataset (nominal)'!$A168, PR24_after_overrides!$A$3:$A$128, 0), MATCH('Stata dataset (nominal)'!E$1, PR24_after_overrides!$D$2:$AU$2, 0)), INDEX('Cyclical_after overrides'!$A$1:$BD$245,MATCH('Stata dataset (nominal)'!$A168,'Cyclical_after overrides'!$A$1:$A$245,0),MATCH('Stata dataset (nominal)'!E$1,'Cyclical_after overrides'!$A$1:$BD$1,0))), "")</f>
        <v>14.190293402713346</v>
      </c>
      <c r="F168" s="179">
        <f>_xlfn.IFNA(IF($C168 &gt; "2023-24", INDEX(PR24_after_overrides!$D$3:$AU$128, MATCH('Stata dataset (nominal)'!$A168, PR24_after_overrides!$A$3:$A$128, 0), MATCH('Stata dataset (nominal)'!F$1, PR24_after_overrides!$D$2:$AU$2, 0)), INDEX('Cyclical_after overrides'!$A$1:$BD$245,MATCH('Stata dataset (nominal)'!$A168,'Cyclical_after overrides'!$A$1:$A$245,0),MATCH('Stata dataset (nominal)'!F$1,'Cyclical_after overrides'!$A$1:$BD$1,0))), "")</f>
        <v>6.1823369761217419</v>
      </c>
      <c r="G168" s="179">
        <f>_xlfn.IFNA(IF($C168 &gt; "2023-24", INDEX(PR24_after_overrides!$D$3:$AU$128, MATCH('Stata dataset (nominal)'!$A168, PR24_after_overrides!$A$3:$A$128, 0), MATCH('Stata dataset (nominal)'!G$1, PR24_after_overrides!$D$2:$AU$2, 0)), INDEX('Cyclical_after overrides'!$A$1:$BD$245,MATCH('Stata dataset (nominal)'!$A168,'Cyclical_after overrides'!$A$1:$A$245,0),MATCH('Stata dataset (nominal)'!G$1,'Cyclical_after overrides'!$A$1:$BD$1,0))), "")</f>
        <v>20.431235969916191</v>
      </c>
      <c r="H168" s="179">
        <f>_xlfn.IFNA(IF($C168 &gt; "2023-24", INDEX(PR24_after_overrides!$D$3:$AU$128, MATCH('Stata dataset (nominal)'!$A168, PR24_after_overrides!$A$3:$A$128, 0), MATCH('Stata dataset (nominal)'!H$1, PR24_after_overrides!$D$2:$AU$2, 0)), INDEX('Cyclical_after overrides'!$A$1:$BD$245,MATCH('Stata dataset (nominal)'!$A168,'Cyclical_after overrides'!$A$1:$A$245,0),MATCH('Stata dataset (nominal)'!H$1,'Cyclical_after overrides'!$A$1:$BD$1,0))), "")</f>
        <v>2.381819682805622</v>
      </c>
      <c r="I168" s="179">
        <f>_xlfn.IFNA(IF($C168 &gt; "2023-24", INDEX(PR24_after_overrides!$D$3:$AU$128, MATCH('Stata dataset (nominal)'!$A168, PR24_after_overrides!$A$3:$A$128, 0), MATCH('Stata dataset (nominal)'!I$1, PR24_after_overrides!$D$2:$AU$2, 0)), INDEX('Cyclical_after overrides'!$A$1:$BD$245,MATCH('Stata dataset (nominal)'!$A168,'Cyclical_after overrides'!$A$1:$A$245,0),MATCH('Stata dataset (nominal)'!I$1,'Cyclical_after overrides'!$A$1:$BD$1,0))), "")</f>
        <v>10.417420256133594</v>
      </c>
      <c r="J168" s="179">
        <f>_xlfn.IFNA(IF($C168 &gt; "2023-24", INDEX(PR24_after_overrides!$D$3:$AU$128, MATCH('Stata dataset (nominal)'!$A168, PR24_after_overrides!$A$3:$A$128, 0), MATCH('Stata dataset (nominal)'!J$1, PR24_after_overrides!$D$2:$AU$2, 0)), INDEX('Cyclical_after overrides'!$A$1:$BD$245,MATCH('Stata dataset (nominal)'!$A168,'Cyclical_after overrides'!$A$1:$A$245,0),MATCH('Stata dataset (nominal)'!J$1,'Cyclical_after overrides'!$A$1:$BD$1,0))), "")</f>
        <v>0.23663389606332549</v>
      </c>
      <c r="K168" s="179" t="str">
        <f>_xlfn.IFNA(IF($C168 &gt; "2023-24", INDEX(PR24_after_overrides!$D$3:$AU$128, MATCH('Stata dataset (nominal)'!$A168, PR24_after_overrides!$A$3:$A$128, 0), MATCH('Stata dataset (nominal)'!K$1, PR24_after_overrides!$D$2:$AU$2, 0)), INDEX('Cyclical_after overrides'!$A$1:$BD$245,MATCH('Stata dataset (nominal)'!$A168,'Cyclical_after overrides'!$A$1:$A$245,0),MATCH('Stata dataset (nominal)'!K$1,'Cyclical_after overrides'!$A$1:$BD$1,0))), "")</f>
        <v/>
      </c>
      <c r="L168" s="179">
        <f>_xlfn.IFNA(IF($C168 &gt; "2023-24", INDEX(PR24_after_overrides!$D$3:$AU$128, MATCH('Stata dataset (nominal)'!$A168, PR24_after_overrides!$A$3:$A$128, 0), MATCH('Stata dataset (nominal)'!L$1, PR24_after_overrides!$D$2:$AU$2, 0)), INDEX('Cyclical_after overrides'!$A$1:$BD$245,MATCH('Stata dataset (nominal)'!$A168,'Cyclical_after overrides'!$A$1:$A$245,0),MATCH('Stata dataset (nominal)'!L$1,'Cyclical_after overrides'!$A$1:$BD$1,0))), "")</f>
        <v>0</v>
      </c>
      <c r="M168" s="179">
        <f>_xlfn.IFNA(IF($C168 &gt; "2023-24", INDEX(PR24_after_overrides!$D$3:$AU$128, MATCH('Stata dataset (nominal)'!$A168, PR24_after_overrides!$A$3:$A$128, 0), MATCH('Stata dataset (nominal)'!M$1, PR24_after_overrides!$D$2:$AU$2, 0)), INDEX('Cyclical_after overrides'!$A$1:$BD$245,MATCH('Stata dataset (nominal)'!$A168,'Cyclical_after overrides'!$A$1:$A$245,0),MATCH('Stata dataset (nominal)'!M$1,'Cyclical_after overrides'!$A$1:$BD$1,0))), "")</f>
        <v>4.1012856098078236</v>
      </c>
      <c r="N168" s="179">
        <f>_xlfn.IFNA(IF($C168 &gt; "2023-24", INDEX(PR24_after_overrides!$D$3:$AU$128, MATCH('Stata dataset (nominal)'!$A168, PR24_after_overrides!$A$3:$A$128, 0), MATCH('Stata dataset (nominal)'!N$1, PR24_after_overrides!$D$2:$AU$2, 0)), INDEX('Cyclical_after overrides'!$A$1:$BD$245,MATCH('Stata dataset (nominal)'!$A168,'Cyclical_after overrides'!$A$1:$A$245,0),MATCH('Stata dataset (nominal)'!N$1,'Cyclical_after overrides'!$A$1:$BD$1,0))), "")</f>
        <v>20.431235969916191</v>
      </c>
      <c r="O168" s="179">
        <f>_xlfn.IFNA(IF($C168 &gt; "2023-24", INDEX(PR24_after_overrides!$D$3:$AU$128, MATCH('Stata dataset (nominal)'!$A168, PR24_after_overrides!$A$3:$A$128, 0), MATCH('Stata dataset (nominal)'!O$1, PR24_after_overrides!$D$2:$AU$2, 0)), INDEX('Cyclical_after overrides'!$A$1:$BD$245,MATCH('Stata dataset (nominal)'!$A168,'Cyclical_after overrides'!$A$1:$A$245,0),MATCH('Stata dataset (nominal)'!O$1,'Cyclical_after overrides'!$A$1:$BD$1,0))), "")</f>
        <v>50.396000000000001</v>
      </c>
      <c r="P168" s="179">
        <f>_xlfn.IFNA(IF($C168 &gt; "2023-24", INDEX(PR24_after_overrides!$D$3:$AU$128, MATCH('Stata dataset (nominal)'!$A168, PR24_after_overrides!$A$3:$A$128, 0), MATCH('Stata dataset (nominal)'!P$1, PR24_after_overrides!$D$2:$AU$2, 0)), INDEX('Cyclical_after overrides'!$A$1:$BD$245,MATCH('Stata dataset (nominal)'!$A168,'Cyclical_after overrides'!$A$1:$A$245,0),MATCH('Stata dataset (nominal)'!P$1,'Cyclical_after overrides'!$A$1:$BD$1,0))), "")</f>
        <v>42.494</v>
      </c>
      <c r="Q168" s="179">
        <f>_xlfn.IFNA(IF($C168 &gt; "2023-24", INDEX(PR24_after_overrides!$D$3:$AU$128, MATCH('Stata dataset (nominal)'!$A168, PR24_after_overrides!$A$3:$A$128, 0), MATCH('Stata dataset (nominal)'!Q$1, PR24_after_overrides!$D$2:$AU$2, 0)), INDEX('Cyclical_after overrides'!$A$1:$BD$245,MATCH('Stata dataset (nominal)'!$A168,'Cyclical_after overrides'!$A$1:$A$245,0),MATCH('Stata dataset (nominal)'!Q$1,'Cyclical_after overrides'!$A$1:$BD$1,0))), "")</f>
        <v>592.65099999999995</v>
      </c>
      <c r="R168" s="179">
        <f>_xlfn.IFNA(IF($C168 &gt; "2023-24", INDEX(PR24_after_overrides!$D$3:$AU$128, MATCH('Stata dataset (nominal)'!$A168, PR24_after_overrides!$A$3:$A$128, 0), MATCH('Stata dataset (nominal)'!R$1, PR24_after_overrides!$D$2:$AU$2, 0)), INDEX('Cyclical_after overrides'!$A$1:$BD$245,MATCH('Stata dataset (nominal)'!$A168,'Cyclical_after overrides'!$A$1:$A$245,0),MATCH('Stata dataset (nominal)'!R$1,'Cyclical_after overrides'!$A$1:$BD$1,0))), "")</f>
        <v>36.79</v>
      </c>
      <c r="S168" s="179">
        <f>_xlfn.IFNA(IF($C168 &gt; "2023-24", INDEX(PR24_after_overrides!$D$3:$AU$128, MATCH('Stata dataset (nominal)'!$A168, PR24_after_overrides!$A$3:$A$128, 0), MATCH('Stata dataset (nominal)'!S$1, PR24_after_overrides!$D$2:$AU$2, 0)), INDEX('Cyclical_after overrides'!$A$1:$BD$245,MATCH('Stata dataset (nominal)'!$A168,'Cyclical_after overrides'!$A$1:$A$245,0),MATCH('Stata dataset (nominal)'!S$1,'Cyclical_after overrides'!$A$1:$BD$1,0))), "")</f>
        <v>89.144000000000005</v>
      </c>
      <c r="T168" s="179">
        <f>_xlfn.IFNA(IF($C168 &gt; "2023-24", INDEX(PR24_after_overrides!$D$3:$AU$128, MATCH('Stata dataset (nominal)'!$A168, PR24_after_overrides!$A$3:$A$128, 0), MATCH('Stata dataset (nominal)'!T$1, PR24_after_overrides!$D$2:$AU$2, 0)), INDEX('Cyclical_after overrides'!$A$1:$BD$245,MATCH('Stata dataset (nominal)'!$A168,'Cyclical_after overrides'!$A$1:$A$245,0),MATCH('Stata dataset (nominal)'!T$1,'Cyclical_after overrides'!$A$1:$BD$1,0))), "")</f>
        <v>661.952</v>
      </c>
      <c r="U168" s="179" t="str">
        <f>_xlfn.IFNA(IF($C168 &gt; "2023-24", INDEX(PR24_after_overrides!$D$3:$AU$128, MATCH('Stata dataset (nominal)'!$A168, PR24_after_overrides!$A$3:$A$128, 0), MATCH('Stata dataset (nominal)'!U$1, PR24_after_overrides!$D$2:$AU$2, 0)), INDEX('Cyclical_after overrides'!$A$1:$BD$245,MATCH('Stata dataset (nominal)'!$A168,'Cyclical_after overrides'!$A$1:$A$245,0),MATCH('Stata dataset (nominal)'!U$1,'Cyclical_after overrides'!$A$1:$BD$1,0))), "")</f>
        <v/>
      </c>
      <c r="V168" s="179" t="str">
        <f>_xlfn.IFNA(IF($C168 &gt; "2023-24", INDEX(PR24_after_overrides!$D$3:$AU$128, MATCH('Stata dataset (nominal)'!$A168, PR24_after_overrides!$A$3:$A$128, 0), MATCH('Stata dataset (nominal)'!V$1, PR24_after_overrides!$D$2:$AU$2, 0)), INDEX('Cyclical_after overrides'!$A$1:$BD$245,MATCH('Stata dataset (nominal)'!$A168,'Cyclical_after overrides'!$A$1:$A$245,0),MATCH('Stata dataset (nominal)'!V$1,'Cyclical_after overrides'!$A$1:$BD$1,0))), "")</f>
        <v/>
      </c>
      <c r="W168" s="179" t="str">
        <f>_xlfn.IFNA(IF($C168 &gt; "2023-24", INDEX(PR24_after_overrides!$D$3:$AU$128, MATCH('Stata dataset (nominal)'!$A168, PR24_after_overrides!$A$3:$A$128, 0), MATCH('Stata dataset (nominal)'!W$1, PR24_after_overrides!$D$2:$AU$2, 0)), INDEX('Cyclical_after overrides'!$A$1:$BD$245,MATCH('Stata dataset (nominal)'!$A168,'Cyclical_after overrides'!$A$1:$A$245,0),MATCH('Stata dataset (nominal)'!W$1,'Cyclical_after overrides'!$A$1:$BD$1,0))), "")</f>
        <v/>
      </c>
      <c r="X168" s="179" t="str">
        <f>_xlfn.IFNA(IF($C168 &gt; "2023-24", INDEX(PR24_after_overrides!$D$3:$AU$128, MATCH('Stata dataset (nominal)'!$A168, PR24_after_overrides!$A$3:$A$128, 0), MATCH('Stata dataset (nominal)'!X$1, PR24_after_overrides!$D$2:$AU$2, 0)), INDEX('Cyclical_after overrides'!$A$1:$BD$245,MATCH('Stata dataset (nominal)'!$A168,'Cyclical_after overrides'!$A$1:$A$245,0),MATCH('Stata dataset (nominal)'!X$1,'Cyclical_after overrides'!$A$1:$BD$1,0))), "")</f>
        <v/>
      </c>
      <c r="Y168" s="179" t="str">
        <f>_xlfn.IFNA(IF($C168 &gt; "2023-24", INDEX(PR24_after_overrides!$D$3:$AU$128, MATCH('Stata dataset (nominal)'!$A168, PR24_after_overrides!$A$3:$A$128, 0), MATCH('Stata dataset (nominal)'!Y$1, PR24_after_overrides!$D$2:$AU$2, 0)), INDEX('Cyclical_after overrides'!$A$1:$BD$245,MATCH('Stata dataset (nominal)'!$A168,'Cyclical_after overrides'!$A$1:$A$245,0),MATCH('Stata dataset (nominal)'!Y$1,'Cyclical_after overrides'!$A$1:$BD$1,0))), "")</f>
        <v/>
      </c>
      <c r="Z168" s="179" t="str">
        <f>_xlfn.IFNA(IF($C168 &gt; "2023-24", INDEX(PR24_after_overrides!$D$3:$AU$128, MATCH('Stata dataset (nominal)'!$A168, PR24_after_overrides!$A$3:$A$128, 0), MATCH('Stata dataset (nominal)'!Z$1, PR24_after_overrides!$D$2:$AU$2, 0)), INDEX('Cyclical_after overrides'!$A$1:$BD$245,MATCH('Stata dataset (nominal)'!$A168,'Cyclical_after overrides'!$A$1:$A$245,0),MATCH('Stata dataset (nominal)'!Z$1,'Cyclical_after overrides'!$A$1:$BD$1,0))), "")</f>
        <v/>
      </c>
      <c r="AA168" s="179">
        <f>_xlfn.IFNA(IF($C168 &gt; "2023-24", INDEX(PR24_after_overrides!$D$3:$AU$128, MATCH('Stata dataset (nominal)'!$A168, PR24_after_overrides!$A$3:$A$128, 0), MATCH('Stata dataset (nominal)'!AA$1, PR24_after_overrides!$D$2:$AU$2, 0)), INDEX('Cyclical_after overrides'!$A$1:$BD$245,MATCH('Stata dataset (nominal)'!$A168,'Cyclical_after overrides'!$A$1:$A$245,0),MATCH('Stata dataset (nominal)'!AA$1,'Cyclical_after overrides'!$A$1:$BD$1,0))), "")</f>
        <v>809.17071335441096</v>
      </c>
      <c r="AB168" s="179">
        <f>INDEX(Depreciation!$U$5:$U$318, MATCH('Stata dataset (nominal)'!$A168, Depreciation!$A$5:$A$318, 0))</f>
        <v>8.4568973695902478</v>
      </c>
      <c r="AC168" s="180" t="str">
        <f t="shared" si="4"/>
        <v/>
      </c>
      <c r="AD168" s="72">
        <f>INDEX(Recharges!$V$5:$V$318, MATCH('Stata dataset (nominal)'!$A168, Recharges!$A$5:$A$318, 0))</f>
        <v>0.59158474015831364</v>
      </c>
    </row>
    <row r="169" spans="1:30" x14ac:dyDescent="0.4">
      <c r="A169" s="160" t="str">
        <f t="shared" si="3"/>
        <v>WSH27</v>
      </c>
      <c r="B169" s="160" t="s">
        <v>361</v>
      </c>
      <c r="C169" s="160" t="s">
        <v>519</v>
      </c>
      <c r="D169" s="179">
        <f>_xlfn.IFNA(IF($C169 &gt; "2023-24", INDEX(PR24_after_overrides!$D$3:$AU$128, MATCH('Stata dataset (nominal)'!$A169, PR24_after_overrides!$A$3:$A$128, 0), MATCH('Stata dataset (nominal)'!D$1, PR24_after_overrides!$D$2:$AU$2, 0)), INDEX('Cyclical_after overrides'!$A$1:$BD$245,MATCH('Stata dataset (nominal)'!$A169,'Cyclical_after overrides'!$A$1:$A$245,0),MATCH('Stata dataset (nominal)'!D$1,'Cyclical_after overrides'!$A$1:$BD$1,0))), "")</f>
        <v>0.88661821091126336</v>
      </c>
      <c r="E169" s="179">
        <f>_xlfn.IFNA(IF($C169 &gt; "2023-24", INDEX(PR24_after_overrides!$D$3:$AU$128, MATCH('Stata dataset (nominal)'!$A169, PR24_after_overrides!$A$3:$A$128, 0), MATCH('Stata dataset (nominal)'!E$1, PR24_after_overrides!$D$2:$AU$2, 0)), INDEX('Cyclical_after overrides'!$A$1:$BD$245,MATCH('Stata dataset (nominal)'!$A169,'Cyclical_after overrides'!$A$1:$A$245,0),MATCH('Stata dataset (nominal)'!E$1,'Cyclical_after overrides'!$A$1:$BD$1,0))), "")</f>
        <v>14.084980261306468</v>
      </c>
      <c r="F169" s="179">
        <f>_xlfn.IFNA(IF($C169 &gt; "2023-24", INDEX(PR24_after_overrides!$D$3:$AU$128, MATCH('Stata dataset (nominal)'!$A169, PR24_after_overrides!$A$3:$A$128, 0), MATCH('Stata dataset (nominal)'!F$1, PR24_after_overrides!$D$2:$AU$2, 0)), INDEX('Cyclical_after overrides'!$A$1:$BD$245,MATCH('Stata dataset (nominal)'!$A169,'Cyclical_after overrides'!$A$1:$A$245,0),MATCH('Stata dataset (nominal)'!F$1,'Cyclical_after overrides'!$A$1:$BD$1,0))), "")</f>
        <v>6.3432037948100239</v>
      </c>
      <c r="G169" s="179">
        <f>_xlfn.IFNA(IF($C169 &gt; "2023-24", INDEX(PR24_after_overrides!$D$3:$AU$128, MATCH('Stata dataset (nominal)'!$A169, PR24_after_overrides!$A$3:$A$128, 0), MATCH('Stata dataset (nominal)'!G$1, PR24_after_overrides!$D$2:$AU$2, 0)), INDEX('Cyclical_after overrides'!$A$1:$BD$245,MATCH('Stata dataset (nominal)'!$A169,'Cyclical_after overrides'!$A$1:$A$245,0),MATCH('Stata dataset (nominal)'!G$1,'Cyclical_after overrides'!$A$1:$BD$1,0))), "")</f>
        <v>20.76090900623544</v>
      </c>
      <c r="H169" s="179">
        <f>_xlfn.IFNA(IF($C169 &gt; "2023-24", INDEX(PR24_after_overrides!$D$3:$AU$128, MATCH('Stata dataset (nominal)'!$A169, PR24_after_overrides!$A$3:$A$128, 0), MATCH('Stata dataset (nominal)'!H$1, PR24_after_overrides!$D$2:$AU$2, 0)), INDEX('Cyclical_after overrides'!$A$1:$BD$245,MATCH('Stata dataset (nominal)'!$A169,'Cyclical_after overrides'!$A$1:$A$245,0),MATCH('Stata dataset (nominal)'!H$1,'Cyclical_after overrides'!$A$1:$BD$1,0))), "")</f>
        <v>2.2557623736877752</v>
      </c>
      <c r="I169" s="179">
        <f>_xlfn.IFNA(IF($C169 &gt; "2023-24", INDEX(PR24_after_overrides!$D$3:$AU$128, MATCH('Stata dataset (nominal)'!$A169, PR24_after_overrides!$A$3:$A$128, 0), MATCH('Stata dataset (nominal)'!I$1, PR24_after_overrides!$D$2:$AU$2, 0)), INDEX('Cyclical_after overrides'!$A$1:$BD$245,MATCH('Stata dataset (nominal)'!$A169,'Cyclical_after overrides'!$A$1:$A$245,0),MATCH('Stata dataset (nominal)'!I$1,'Cyclical_after overrides'!$A$1:$BD$1,0))), "")</f>
        <v>10.375379037776922</v>
      </c>
      <c r="J169" s="179">
        <f>_xlfn.IFNA(IF($C169 &gt; "2023-24", INDEX(PR24_after_overrides!$D$3:$AU$128, MATCH('Stata dataset (nominal)'!$A169, PR24_after_overrides!$A$3:$A$128, 0), MATCH('Stata dataset (nominal)'!J$1, PR24_after_overrides!$D$2:$AU$2, 0)), INDEX('Cyclical_after overrides'!$A$1:$BD$245,MATCH('Stata dataset (nominal)'!$A169,'Cyclical_after overrides'!$A$1:$A$245,0),MATCH('Stata dataset (nominal)'!J$1,'Cyclical_after overrides'!$A$1:$BD$1,0))), "")</f>
        <v>0.24136657398459194</v>
      </c>
      <c r="K169" s="179" t="str">
        <f>_xlfn.IFNA(IF($C169 &gt; "2023-24", INDEX(PR24_after_overrides!$D$3:$AU$128, MATCH('Stata dataset (nominal)'!$A169, PR24_after_overrides!$A$3:$A$128, 0), MATCH('Stata dataset (nominal)'!K$1, PR24_after_overrides!$D$2:$AU$2, 0)), INDEX('Cyclical_after overrides'!$A$1:$BD$245,MATCH('Stata dataset (nominal)'!$A169,'Cyclical_after overrides'!$A$1:$A$245,0),MATCH('Stata dataset (nominal)'!K$1,'Cyclical_after overrides'!$A$1:$BD$1,0))), "")</f>
        <v/>
      </c>
      <c r="L169" s="179">
        <f>_xlfn.IFNA(IF($C169 &gt; "2023-24", INDEX(PR24_after_overrides!$D$3:$AU$128, MATCH('Stata dataset (nominal)'!$A169, PR24_after_overrides!$A$3:$A$128, 0), MATCH('Stata dataset (nominal)'!L$1, PR24_after_overrides!$D$2:$AU$2, 0)), INDEX('Cyclical_after overrides'!$A$1:$BD$245,MATCH('Stata dataset (nominal)'!$A169,'Cyclical_after overrides'!$A$1:$A$245,0),MATCH('Stata dataset (nominal)'!L$1,'Cyclical_after overrides'!$A$1:$BD$1,0))), "")</f>
        <v>0</v>
      </c>
      <c r="M169" s="179">
        <f>_xlfn.IFNA(IF($C169 &gt; "2023-24", INDEX(PR24_after_overrides!$D$3:$AU$128, MATCH('Stata dataset (nominal)'!$A169, PR24_after_overrides!$A$3:$A$128, 0), MATCH('Stata dataset (nominal)'!M$1, PR24_after_overrides!$D$2:$AU$2, 0)), INDEX('Cyclical_after overrides'!$A$1:$BD$245,MATCH('Stata dataset (nominal)'!$A169,'Cyclical_after overrides'!$A$1:$A$245,0),MATCH('Stata dataset (nominal)'!M$1,'Cyclical_after overrides'!$A$1:$BD$1,0))), "")</f>
        <v>4.1810555596302912</v>
      </c>
      <c r="N169" s="179">
        <f>_xlfn.IFNA(IF($C169 &gt; "2023-24", INDEX(PR24_after_overrides!$D$3:$AU$128, MATCH('Stata dataset (nominal)'!$A169, PR24_after_overrides!$A$3:$A$128, 0), MATCH('Stata dataset (nominal)'!N$1, PR24_after_overrides!$D$2:$AU$2, 0)), INDEX('Cyclical_after overrides'!$A$1:$BD$245,MATCH('Stata dataset (nominal)'!$A169,'Cyclical_after overrides'!$A$1:$A$245,0),MATCH('Stata dataset (nominal)'!N$1,'Cyclical_after overrides'!$A$1:$BD$1,0))), "")</f>
        <v>20.76090900623544</v>
      </c>
      <c r="O169" s="179">
        <f>_xlfn.IFNA(IF($C169 &gt; "2023-24", INDEX(PR24_after_overrides!$D$3:$AU$128, MATCH('Stata dataset (nominal)'!$A169, PR24_after_overrides!$A$3:$A$128, 0), MATCH('Stata dataset (nominal)'!O$1, PR24_after_overrides!$D$2:$AU$2, 0)), INDEX('Cyclical_after overrides'!$A$1:$BD$245,MATCH('Stata dataset (nominal)'!$A169,'Cyclical_after overrides'!$A$1:$A$245,0),MATCH('Stata dataset (nominal)'!O$1,'Cyclical_after overrides'!$A$1:$BD$1,0))), "")</f>
        <v>48.265000000000001</v>
      </c>
      <c r="P169" s="179">
        <f>_xlfn.IFNA(IF($C169 &gt; "2023-24", INDEX(PR24_after_overrides!$D$3:$AU$128, MATCH('Stata dataset (nominal)'!$A169, PR24_after_overrides!$A$3:$A$128, 0), MATCH('Stata dataset (nominal)'!P$1, PR24_after_overrides!$D$2:$AU$2, 0)), INDEX('Cyclical_after overrides'!$A$1:$BD$245,MATCH('Stata dataset (nominal)'!$A169,'Cyclical_after overrides'!$A$1:$A$245,0),MATCH('Stata dataset (nominal)'!P$1,'Cyclical_after overrides'!$A$1:$BD$1,0))), "")</f>
        <v>41.118000000000002</v>
      </c>
      <c r="Q169" s="179">
        <f>_xlfn.IFNA(IF($C169 &gt; "2023-24", INDEX(PR24_after_overrides!$D$3:$AU$128, MATCH('Stata dataset (nominal)'!$A169, PR24_after_overrides!$A$3:$A$128, 0), MATCH('Stata dataset (nominal)'!Q$1, PR24_after_overrides!$D$2:$AU$2, 0)), INDEX('Cyclical_after overrides'!$A$1:$BD$245,MATCH('Stata dataset (nominal)'!$A169,'Cyclical_after overrides'!$A$1:$A$245,0),MATCH('Stata dataset (nominal)'!Q$1,'Cyclical_after overrides'!$A$1:$BD$1,0))), "")</f>
        <v>567.59400000000005</v>
      </c>
      <c r="R169" s="179">
        <f>_xlfn.IFNA(IF($C169 &gt; "2023-24", INDEX(PR24_after_overrides!$D$3:$AU$128, MATCH('Stata dataset (nominal)'!$A169, PR24_after_overrides!$A$3:$A$128, 0), MATCH('Stata dataset (nominal)'!R$1, PR24_after_overrides!$D$2:$AU$2, 0)), INDEX('Cyclical_after overrides'!$A$1:$BD$245,MATCH('Stata dataset (nominal)'!$A169,'Cyclical_after overrides'!$A$1:$A$245,0),MATCH('Stata dataset (nominal)'!R$1,'Cyclical_after overrides'!$A$1:$BD$1,0))), "")</f>
        <v>39.484000000000002</v>
      </c>
      <c r="S169" s="179">
        <f>_xlfn.IFNA(IF($C169 &gt; "2023-24", INDEX(PR24_after_overrides!$D$3:$AU$128, MATCH('Stata dataset (nominal)'!$A169, PR24_after_overrides!$A$3:$A$128, 0), MATCH('Stata dataset (nominal)'!S$1, PR24_after_overrides!$D$2:$AU$2, 0)), INDEX('Cyclical_after overrides'!$A$1:$BD$245,MATCH('Stata dataset (nominal)'!$A169,'Cyclical_after overrides'!$A$1:$A$245,0),MATCH('Stata dataset (nominal)'!S$1,'Cyclical_after overrides'!$A$1:$BD$1,0))), "")</f>
        <v>91.284000000000006</v>
      </c>
      <c r="T169" s="179">
        <f>_xlfn.IFNA(IF($C169 &gt; "2023-24", INDEX(PR24_after_overrides!$D$3:$AU$128, MATCH('Stata dataset (nominal)'!$A169, PR24_after_overrides!$A$3:$A$128, 0), MATCH('Stata dataset (nominal)'!T$1, PR24_after_overrides!$D$2:$AU$2, 0)), INDEX('Cyclical_after overrides'!$A$1:$BD$245,MATCH('Stata dataset (nominal)'!$A169,'Cyclical_after overrides'!$A$1:$A$245,0),MATCH('Stata dataset (nominal)'!T$1,'Cyclical_after overrides'!$A$1:$BD$1,0))), "")</f>
        <v>694.87</v>
      </c>
      <c r="U169" s="179" t="str">
        <f>_xlfn.IFNA(IF($C169 &gt; "2023-24", INDEX(PR24_after_overrides!$D$3:$AU$128, MATCH('Stata dataset (nominal)'!$A169, PR24_after_overrides!$A$3:$A$128, 0), MATCH('Stata dataset (nominal)'!U$1, PR24_after_overrides!$D$2:$AU$2, 0)), INDEX('Cyclical_after overrides'!$A$1:$BD$245,MATCH('Stata dataset (nominal)'!$A169,'Cyclical_after overrides'!$A$1:$A$245,0),MATCH('Stata dataset (nominal)'!U$1,'Cyclical_after overrides'!$A$1:$BD$1,0))), "")</f>
        <v/>
      </c>
      <c r="V169" s="179" t="str">
        <f>_xlfn.IFNA(IF($C169 &gt; "2023-24", INDEX(PR24_after_overrides!$D$3:$AU$128, MATCH('Stata dataset (nominal)'!$A169, PR24_after_overrides!$A$3:$A$128, 0), MATCH('Stata dataset (nominal)'!V$1, PR24_after_overrides!$D$2:$AU$2, 0)), INDEX('Cyclical_after overrides'!$A$1:$BD$245,MATCH('Stata dataset (nominal)'!$A169,'Cyclical_after overrides'!$A$1:$A$245,0),MATCH('Stata dataset (nominal)'!V$1,'Cyclical_after overrides'!$A$1:$BD$1,0))), "")</f>
        <v/>
      </c>
      <c r="W169" s="179" t="str">
        <f>_xlfn.IFNA(IF($C169 &gt; "2023-24", INDEX(PR24_after_overrides!$D$3:$AU$128, MATCH('Stata dataset (nominal)'!$A169, PR24_after_overrides!$A$3:$A$128, 0), MATCH('Stata dataset (nominal)'!W$1, PR24_after_overrides!$D$2:$AU$2, 0)), INDEX('Cyclical_after overrides'!$A$1:$BD$245,MATCH('Stata dataset (nominal)'!$A169,'Cyclical_after overrides'!$A$1:$A$245,0),MATCH('Stata dataset (nominal)'!W$1,'Cyclical_after overrides'!$A$1:$BD$1,0))), "")</f>
        <v/>
      </c>
      <c r="X169" s="179" t="str">
        <f>_xlfn.IFNA(IF($C169 &gt; "2023-24", INDEX(PR24_after_overrides!$D$3:$AU$128, MATCH('Stata dataset (nominal)'!$A169, PR24_after_overrides!$A$3:$A$128, 0), MATCH('Stata dataset (nominal)'!X$1, PR24_after_overrides!$D$2:$AU$2, 0)), INDEX('Cyclical_after overrides'!$A$1:$BD$245,MATCH('Stata dataset (nominal)'!$A169,'Cyclical_after overrides'!$A$1:$A$245,0),MATCH('Stata dataset (nominal)'!X$1,'Cyclical_after overrides'!$A$1:$BD$1,0))), "")</f>
        <v/>
      </c>
      <c r="Y169" s="179" t="str">
        <f>_xlfn.IFNA(IF($C169 &gt; "2023-24", INDEX(PR24_after_overrides!$D$3:$AU$128, MATCH('Stata dataset (nominal)'!$A169, PR24_after_overrides!$A$3:$A$128, 0), MATCH('Stata dataset (nominal)'!Y$1, PR24_after_overrides!$D$2:$AU$2, 0)), INDEX('Cyclical_after overrides'!$A$1:$BD$245,MATCH('Stata dataset (nominal)'!$A169,'Cyclical_after overrides'!$A$1:$A$245,0),MATCH('Stata dataset (nominal)'!Y$1,'Cyclical_after overrides'!$A$1:$BD$1,0))), "")</f>
        <v/>
      </c>
      <c r="Z169" s="179" t="str">
        <f>_xlfn.IFNA(IF($C169 &gt; "2023-24", INDEX(PR24_after_overrides!$D$3:$AU$128, MATCH('Stata dataset (nominal)'!$A169, PR24_after_overrides!$A$3:$A$128, 0), MATCH('Stata dataset (nominal)'!Z$1, PR24_after_overrides!$D$2:$AU$2, 0)), INDEX('Cyclical_after overrides'!$A$1:$BD$245,MATCH('Stata dataset (nominal)'!$A169,'Cyclical_after overrides'!$A$1:$A$245,0),MATCH('Stata dataset (nominal)'!Z$1,'Cyclical_after overrides'!$A$1:$BD$1,0))), "")</f>
        <v/>
      </c>
      <c r="AA169" s="179">
        <f>_xlfn.IFNA(IF($C169 &gt; "2023-24", INDEX(PR24_after_overrides!$D$3:$AU$128, MATCH('Stata dataset (nominal)'!$A169, PR24_after_overrides!$A$3:$A$128, 0), MATCH('Stata dataset (nominal)'!AA$1, PR24_after_overrides!$D$2:$AU$2, 0)), INDEX('Cyclical_after overrides'!$A$1:$BD$245,MATCH('Stata dataset (nominal)'!$A169,'Cyclical_after overrides'!$A$1:$A$245,0),MATCH('Stata dataset (nominal)'!AA$1,'Cyclical_after overrides'!$A$1:$BD$1,0))), "")</f>
        <v>864.99689557668796</v>
      </c>
      <c r="AB169" s="179">
        <f>INDEX(Depreciation!$U$5:$U$318, MATCH('Stata dataset (nominal)'!$A169, Depreciation!$A$5:$A$318, 0))</f>
        <v>6.3229019334468344</v>
      </c>
      <c r="AC169" s="180" t="str">
        <f t="shared" si="4"/>
        <v/>
      </c>
      <c r="AD169" s="72">
        <f>INDEX(Recharges!$V$5:$V$318, MATCH('Stata dataset (nominal)'!$A169, Recharges!$A$5:$A$318, 0))</f>
        <v>0.51544170238765663</v>
      </c>
    </row>
    <row r="170" spans="1:30" x14ac:dyDescent="0.4">
      <c r="A170" s="160" t="str">
        <f t="shared" si="3"/>
        <v>WSH28</v>
      </c>
      <c r="B170" s="160" t="s">
        <v>361</v>
      </c>
      <c r="C170" s="160" t="s">
        <v>520</v>
      </c>
      <c r="D170" s="179">
        <f>_xlfn.IFNA(IF($C170 &gt; "2023-24", INDEX(PR24_after_overrides!$D$3:$AU$128, MATCH('Stata dataset (nominal)'!$A170, PR24_after_overrides!$A$3:$A$128, 0), MATCH('Stata dataset (nominal)'!D$1, PR24_after_overrides!$D$2:$AU$2, 0)), INDEX('Cyclical_after overrides'!$A$1:$BD$245,MATCH('Stata dataset (nominal)'!$A170,'Cyclical_after overrides'!$A$1:$A$245,0),MATCH('Stata dataset (nominal)'!D$1,'Cyclical_after overrides'!$A$1:$BD$1,0))), "")</f>
        <v>0.86923354010908171</v>
      </c>
      <c r="E170" s="179">
        <f>_xlfn.IFNA(IF($C170 &gt; "2023-24", INDEX(PR24_after_overrides!$D$3:$AU$128, MATCH('Stata dataset (nominal)'!$A170, PR24_after_overrides!$A$3:$A$128, 0), MATCH('Stata dataset (nominal)'!E$1, PR24_after_overrides!$D$2:$AU$2, 0)), INDEX('Cyclical_after overrides'!$A$1:$BD$245,MATCH('Stata dataset (nominal)'!$A170,'Cyclical_after overrides'!$A$1:$A$245,0),MATCH('Stata dataset (nominal)'!E$1,'Cyclical_after overrides'!$A$1:$BD$1,0))), "")</f>
        <v>13.968628038071653</v>
      </c>
      <c r="F170" s="179">
        <f>_xlfn.IFNA(IF($C170 &gt; "2023-24", INDEX(PR24_after_overrides!$D$3:$AU$128, MATCH('Stata dataset (nominal)'!$A170, PR24_after_overrides!$A$3:$A$128, 0), MATCH('Stata dataset (nominal)'!F$1, PR24_after_overrides!$D$2:$AU$2, 0)), INDEX('Cyclical_after overrides'!$A$1:$BD$245,MATCH('Stata dataset (nominal)'!$A170,'Cyclical_after overrides'!$A$1:$A$245,0),MATCH('Stata dataset (nominal)'!F$1,'Cyclical_after overrides'!$A$1:$BD$1,0))), "")</f>
        <v>6.1134318394261875</v>
      </c>
      <c r="G170" s="179">
        <f>_xlfn.IFNA(IF($C170 &gt; "2023-24", INDEX(PR24_after_overrides!$D$3:$AU$128, MATCH('Stata dataset (nominal)'!$A170, PR24_after_overrides!$A$3:$A$128, 0), MATCH('Stata dataset (nominal)'!G$1, PR24_after_overrides!$D$2:$AU$2, 0)), INDEX('Cyclical_after overrides'!$A$1:$BD$245,MATCH('Stata dataset (nominal)'!$A170,'Cyclical_after overrides'!$A$1:$A$245,0),MATCH('Stata dataset (nominal)'!G$1,'Cyclical_after overrides'!$A$1:$BD$1,0))), "")</f>
        <v>21.28311799574416</v>
      </c>
      <c r="H170" s="179">
        <f>_xlfn.IFNA(IF($C170 &gt; "2023-24", INDEX(PR24_after_overrides!$D$3:$AU$128, MATCH('Stata dataset (nominal)'!$A170, PR24_after_overrides!$A$3:$A$128, 0), MATCH('Stata dataset (nominal)'!H$1, PR24_after_overrides!$D$2:$AU$2, 0)), INDEX('Cyclical_after overrides'!$A$1:$BD$245,MATCH('Stata dataset (nominal)'!$A170,'Cyclical_after overrides'!$A$1:$A$245,0),MATCH('Stata dataset (nominal)'!H$1,'Cyclical_after overrides'!$A$1:$BD$1,0))), "")</f>
        <v>2.1973381282092617</v>
      </c>
      <c r="I170" s="179">
        <f>_xlfn.IFNA(IF($C170 &gt; "2023-24", INDEX(PR24_after_overrides!$D$3:$AU$128, MATCH('Stata dataset (nominal)'!$A170, PR24_after_overrides!$A$3:$A$128, 0), MATCH('Stata dataset (nominal)'!I$1, PR24_after_overrides!$D$2:$AU$2, 0)), INDEX('Cyclical_after overrides'!$A$1:$BD$245,MATCH('Stata dataset (nominal)'!$A170,'Cyclical_after overrides'!$A$1:$A$245,0),MATCH('Stata dataset (nominal)'!I$1,'Cyclical_after overrides'!$A$1:$BD$1,0))), "")</f>
        <v>10.477046247959029</v>
      </c>
      <c r="J170" s="179">
        <f>_xlfn.IFNA(IF($C170 &gt; "2023-24", INDEX(PR24_after_overrides!$D$3:$AU$128, MATCH('Stata dataset (nominal)'!$A170, PR24_after_overrides!$A$3:$A$128, 0), MATCH('Stata dataset (nominal)'!J$1, PR24_after_overrides!$D$2:$AU$2, 0)), INDEX('Cyclical_after overrides'!$A$1:$BD$245,MATCH('Stata dataset (nominal)'!$A170,'Cyclical_after overrides'!$A$1:$A$245,0),MATCH('Stata dataset (nominal)'!J$1,'Cyclical_after overrides'!$A$1:$BD$1,0))), "")</f>
        <v>0.2461939054642838</v>
      </c>
      <c r="K170" s="179" t="str">
        <f>_xlfn.IFNA(IF($C170 &gt; "2023-24", INDEX(PR24_after_overrides!$D$3:$AU$128, MATCH('Stata dataset (nominal)'!$A170, PR24_after_overrides!$A$3:$A$128, 0), MATCH('Stata dataset (nominal)'!K$1, PR24_after_overrides!$D$2:$AU$2, 0)), INDEX('Cyclical_after overrides'!$A$1:$BD$245,MATCH('Stata dataset (nominal)'!$A170,'Cyclical_after overrides'!$A$1:$A$245,0),MATCH('Stata dataset (nominal)'!K$1,'Cyclical_after overrides'!$A$1:$BD$1,0))), "")</f>
        <v/>
      </c>
      <c r="L170" s="179">
        <f>_xlfn.IFNA(IF($C170 &gt; "2023-24", INDEX(PR24_after_overrides!$D$3:$AU$128, MATCH('Stata dataset (nominal)'!$A170, PR24_after_overrides!$A$3:$A$128, 0), MATCH('Stata dataset (nominal)'!L$1, PR24_after_overrides!$D$2:$AU$2, 0)), INDEX('Cyclical_after overrides'!$A$1:$BD$245,MATCH('Stata dataset (nominal)'!$A170,'Cyclical_after overrides'!$A$1:$A$245,0),MATCH('Stata dataset (nominal)'!L$1,'Cyclical_after overrides'!$A$1:$BD$1,0))), "")</f>
        <v>0</v>
      </c>
      <c r="M170" s="179">
        <f>_xlfn.IFNA(IF($C170 &gt; "2023-24", INDEX(PR24_after_overrides!$D$3:$AU$128, MATCH('Stata dataset (nominal)'!$A170, PR24_after_overrides!$A$3:$A$128, 0), MATCH('Stata dataset (nominal)'!M$1, PR24_after_overrides!$D$2:$AU$2, 0)), INDEX('Cyclical_after overrides'!$A$1:$BD$245,MATCH('Stata dataset (nominal)'!$A170,'Cyclical_after overrides'!$A$1:$A$245,0),MATCH('Stata dataset (nominal)'!M$1,'Cyclical_after overrides'!$A$1:$BD$1,0))), "")</f>
        <v>4.2727297424969626</v>
      </c>
      <c r="N170" s="179">
        <f>_xlfn.IFNA(IF($C170 &gt; "2023-24", INDEX(PR24_after_overrides!$D$3:$AU$128, MATCH('Stata dataset (nominal)'!$A170, PR24_after_overrides!$A$3:$A$128, 0), MATCH('Stata dataset (nominal)'!N$1, PR24_after_overrides!$D$2:$AU$2, 0)), INDEX('Cyclical_after overrides'!$A$1:$BD$245,MATCH('Stata dataset (nominal)'!$A170,'Cyclical_after overrides'!$A$1:$A$245,0),MATCH('Stata dataset (nominal)'!N$1,'Cyclical_after overrides'!$A$1:$BD$1,0))), "")</f>
        <v>21.28311799574416</v>
      </c>
      <c r="O170" s="179">
        <f>_xlfn.IFNA(IF($C170 &gt; "2023-24", INDEX(PR24_after_overrides!$D$3:$AU$128, MATCH('Stata dataset (nominal)'!$A170, PR24_after_overrides!$A$3:$A$128, 0), MATCH('Stata dataset (nominal)'!O$1, PR24_after_overrides!$D$2:$AU$2, 0)), INDEX('Cyclical_after overrides'!$A$1:$BD$245,MATCH('Stata dataset (nominal)'!$A170,'Cyclical_after overrides'!$A$1:$A$245,0),MATCH('Stata dataset (nominal)'!O$1,'Cyclical_after overrides'!$A$1:$BD$1,0))), "")</f>
        <v>44.884</v>
      </c>
      <c r="P170" s="179">
        <f>_xlfn.IFNA(IF($C170 &gt; "2023-24", INDEX(PR24_after_overrides!$D$3:$AU$128, MATCH('Stata dataset (nominal)'!$A170, PR24_after_overrides!$A$3:$A$128, 0), MATCH('Stata dataset (nominal)'!P$1, PR24_after_overrides!$D$2:$AU$2, 0)), INDEX('Cyclical_after overrides'!$A$1:$BD$245,MATCH('Stata dataset (nominal)'!$A170,'Cyclical_after overrides'!$A$1:$A$245,0),MATCH('Stata dataset (nominal)'!P$1,'Cyclical_after overrides'!$A$1:$BD$1,0))), "")</f>
        <v>39.423999999999999</v>
      </c>
      <c r="Q170" s="179">
        <f>_xlfn.IFNA(IF($C170 &gt; "2023-24", INDEX(PR24_after_overrides!$D$3:$AU$128, MATCH('Stata dataset (nominal)'!$A170, PR24_after_overrides!$A$3:$A$128, 0), MATCH('Stata dataset (nominal)'!Q$1, PR24_after_overrides!$D$2:$AU$2, 0)), INDEX('Cyclical_after overrides'!$A$1:$BD$245,MATCH('Stata dataset (nominal)'!$A170,'Cyclical_after overrides'!$A$1:$A$245,0),MATCH('Stata dataset (nominal)'!Q$1,'Cyclical_after overrides'!$A$1:$BD$1,0))), "")</f>
        <v>527.83600000000001</v>
      </c>
      <c r="R170" s="179">
        <f>_xlfn.IFNA(IF($C170 &gt; "2023-24", INDEX(PR24_after_overrides!$D$3:$AU$128, MATCH('Stata dataset (nominal)'!$A170, PR24_after_overrides!$A$3:$A$128, 0), MATCH('Stata dataset (nominal)'!R$1, PR24_after_overrides!$D$2:$AU$2, 0)), INDEX('Cyclical_after overrides'!$A$1:$BD$245,MATCH('Stata dataset (nominal)'!$A170,'Cyclical_after overrides'!$A$1:$A$245,0),MATCH('Stata dataset (nominal)'!R$1,'Cyclical_after overrides'!$A$1:$BD$1,0))), "")</f>
        <v>43.445</v>
      </c>
      <c r="S170" s="179">
        <f>_xlfn.IFNA(IF($C170 &gt; "2023-24", INDEX(PR24_after_overrides!$D$3:$AU$128, MATCH('Stata dataset (nominal)'!$A170, PR24_after_overrides!$A$3:$A$128, 0), MATCH('Stata dataset (nominal)'!S$1, PR24_after_overrides!$D$2:$AU$2, 0)), INDEX('Cyclical_after overrides'!$A$1:$BD$245,MATCH('Stata dataset (nominal)'!$A170,'Cyclical_after overrides'!$A$1:$A$245,0),MATCH('Stata dataset (nominal)'!S$1,'Cyclical_after overrides'!$A$1:$BD$1,0))), "")</f>
        <v>93.722999999999999</v>
      </c>
      <c r="T170" s="179">
        <f>_xlfn.IFNA(IF($C170 &gt; "2023-24", INDEX(PR24_after_overrides!$D$3:$AU$128, MATCH('Stata dataset (nominal)'!$A170, PR24_after_overrides!$A$3:$A$128, 0), MATCH('Stata dataset (nominal)'!T$1, PR24_after_overrides!$D$2:$AU$2, 0)), INDEX('Cyclical_after overrides'!$A$1:$BD$245,MATCH('Stata dataset (nominal)'!$A170,'Cyclical_after overrides'!$A$1:$A$245,0),MATCH('Stata dataset (nominal)'!T$1,'Cyclical_after overrides'!$A$1:$BD$1,0))), "")</f>
        <v>742.52200000000005</v>
      </c>
      <c r="U170" s="179" t="str">
        <f>_xlfn.IFNA(IF($C170 &gt; "2023-24", INDEX(PR24_after_overrides!$D$3:$AU$128, MATCH('Stata dataset (nominal)'!$A170, PR24_after_overrides!$A$3:$A$128, 0), MATCH('Stata dataset (nominal)'!U$1, PR24_after_overrides!$D$2:$AU$2, 0)), INDEX('Cyclical_after overrides'!$A$1:$BD$245,MATCH('Stata dataset (nominal)'!$A170,'Cyclical_after overrides'!$A$1:$A$245,0),MATCH('Stata dataset (nominal)'!U$1,'Cyclical_after overrides'!$A$1:$BD$1,0))), "")</f>
        <v/>
      </c>
      <c r="V170" s="179" t="str">
        <f>_xlfn.IFNA(IF($C170 &gt; "2023-24", INDEX(PR24_after_overrides!$D$3:$AU$128, MATCH('Stata dataset (nominal)'!$A170, PR24_after_overrides!$A$3:$A$128, 0), MATCH('Stata dataset (nominal)'!V$1, PR24_after_overrides!$D$2:$AU$2, 0)), INDEX('Cyclical_after overrides'!$A$1:$BD$245,MATCH('Stata dataset (nominal)'!$A170,'Cyclical_after overrides'!$A$1:$A$245,0),MATCH('Stata dataset (nominal)'!V$1,'Cyclical_after overrides'!$A$1:$BD$1,0))), "")</f>
        <v/>
      </c>
      <c r="W170" s="179" t="str">
        <f>_xlfn.IFNA(IF($C170 &gt; "2023-24", INDEX(PR24_after_overrides!$D$3:$AU$128, MATCH('Stata dataset (nominal)'!$A170, PR24_after_overrides!$A$3:$A$128, 0), MATCH('Stata dataset (nominal)'!W$1, PR24_after_overrides!$D$2:$AU$2, 0)), INDEX('Cyclical_after overrides'!$A$1:$BD$245,MATCH('Stata dataset (nominal)'!$A170,'Cyclical_after overrides'!$A$1:$A$245,0),MATCH('Stata dataset (nominal)'!W$1,'Cyclical_after overrides'!$A$1:$BD$1,0))), "")</f>
        <v/>
      </c>
      <c r="X170" s="179" t="str">
        <f>_xlfn.IFNA(IF($C170 &gt; "2023-24", INDEX(PR24_after_overrides!$D$3:$AU$128, MATCH('Stata dataset (nominal)'!$A170, PR24_after_overrides!$A$3:$A$128, 0), MATCH('Stata dataset (nominal)'!X$1, PR24_after_overrides!$D$2:$AU$2, 0)), INDEX('Cyclical_after overrides'!$A$1:$BD$245,MATCH('Stata dataset (nominal)'!$A170,'Cyclical_after overrides'!$A$1:$A$245,0),MATCH('Stata dataset (nominal)'!X$1,'Cyclical_after overrides'!$A$1:$BD$1,0))), "")</f>
        <v/>
      </c>
      <c r="Y170" s="179" t="str">
        <f>_xlfn.IFNA(IF($C170 &gt; "2023-24", INDEX(PR24_after_overrides!$D$3:$AU$128, MATCH('Stata dataset (nominal)'!$A170, PR24_after_overrides!$A$3:$A$128, 0), MATCH('Stata dataset (nominal)'!Y$1, PR24_after_overrides!$D$2:$AU$2, 0)), INDEX('Cyclical_after overrides'!$A$1:$BD$245,MATCH('Stata dataset (nominal)'!$A170,'Cyclical_after overrides'!$A$1:$A$245,0),MATCH('Stata dataset (nominal)'!Y$1,'Cyclical_after overrides'!$A$1:$BD$1,0))), "")</f>
        <v/>
      </c>
      <c r="Z170" s="179" t="str">
        <f>_xlfn.IFNA(IF($C170 &gt; "2023-24", INDEX(PR24_after_overrides!$D$3:$AU$128, MATCH('Stata dataset (nominal)'!$A170, PR24_after_overrides!$A$3:$A$128, 0), MATCH('Stata dataset (nominal)'!Z$1, PR24_after_overrides!$D$2:$AU$2, 0)), INDEX('Cyclical_after overrides'!$A$1:$BD$245,MATCH('Stata dataset (nominal)'!$A170,'Cyclical_after overrides'!$A$1:$A$245,0),MATCH('Stata dataset (nominal)'!Z$1,'Cyclical_after overrides'!$A$1:$BD$1,0))), "")</f>
        <v/>
      </c>
      <c r="AA170" s="179">
        <f>_xlfn.IFNA(IF($C170 &gt; "2023-24", INDEX(PR24_after_overrides!$D$3:$AU$128, MATCH('Stata dataset (nominal)'!$A170, PR24_after_overrides!$A$3:$A$128, 0), MATCH('Stata dataset (nominal)'!AA$1, PR24_after_overrides!$D$2:$AU$2, 0)), INDEX('Cyclical_after overrides'!$A$1:$BD$245,MATCH('Stata dataset (nominal)'!$A170,'Cyclical_after overrides'!$A$1:$A$245,0),MATCH('Stata dataset (nominal)'!AA$1,'Cyclical_after overrides'!$A$1:$BD$1,0))), "")</f>
        <v>935.81294607881773</v>
      </c>
      <c r="AB170" s="179">
        <f>INDEX(Depreciation!$U$5:$U$318, MATCH('Stata dataset (nominal)'!$A170, Depreciation!$A$5:$A$318, 0))</f>
        <v>6.5471472710151364</v>
      </c>
      <c r="AC170" s="180" t="str">
        <f t="shared" si="4"/>
        <v/>
      </c>
      <c r="AD170" s="72">
        <f>INDEX(Recharges!$V$5:$V$318, MATCH('Stata dataset (nominal)'!$A170, Recharges!$A$5:$A$318, 0))</f>
        <v>0.51539658714018288</v>
      </c>
    </row>
    <row r="171" spans="1:30" x14ac:dyDescent="0.4">
      <c r="A171" s="160" t="str">
        <f t="shared" si="3"/>
        <v>WSH29</v>
      </c>
      <c r="B171" s="160" t="s">
        <v>361</v>
      </c>
      <c r="C171" s="160" t="s">
        <v>521</v>
      </c>
      <c r="D171" s="179">
        <f>_xlfn.IFNA(IF($C171 &gt; "2023-24", INDEX(PR24_after_overrides!$D$3:$AU$128, MATCH('Stata dataset (nominal)'!$A171, PR24_after_overrides!$A$3:$A$128, 0), MATCH('Stata dataset (nominal)'!D$1, PR24_after_overrides!$D$2:$AU$2, 0)), INDEX('Cyclical_after overrides'!$A$1:$BD$245,MATCH('Stata dataset (nominal)'!$A171,'Cyclical_after overrides'!$A$1:$A$245,0),MATCH('Stata dataset (nominal)'!D$1,'Cyclical_after overrides'!$A$1:$BD$1,0))), "")</f>
        <v>0.85218974520498214</v>
      </c>
      <c r="E171" s="179">
        <f>_xlfn.IFNA(IF($C171 &gt; "2023-24", INDEX(PR24_after_overrides!$D$3:$AU$128, MATCH('Stata dataset (nominal)'!$A171, PR24_after_overrides!$A$3:$A$128, 0), MATCH('Stata dataset (nominal)'!E$1, PR24_after_overrides!$D$2:$AU$2, 0)), INDEX('Cyclical_after overrides'!$A$1:$BD$245,MATCH('Stata dataset (nominal)'!$A171,'Cyclical_after overrides'!$A$1:$A$245,0),MATCH('Stata dataset (nominal)'!E$1,'Cyclical_after overrides'!$A$1:$BD$1,0))), "")</f>
        <v>14.225705094684029</v>
      </c>
      <c r="F171" s="179">
        <f>_xlfn.IFNA(IF($C171 &gt; "2023-24", INDEX(PR24_after_overrides!$D$3:$AU$128, MATCH('Stata dataset (nominal)'!$A171, PR24_after_overrides!$A$3:$A$128, 0), MATCH('Stata dataset (nominal)'!F$1, PR24_after_overrides!$D$2:$AU$2, 0)), INDEX('Cyclical_after overrides'!$A$1:$BD$245,MATCH('Stata dataset (nominal)'!$A171,'Cyclical_after overrides'!$A$1:$A$245,0),MATCH('Stata dataset (nominal)'!F$1,'Cyclical_after overrides'!$A$1:$BD$1,0))), "")</f>
        <v>6.1277432982298121</v>
      </c>
      <c r="G171" s="179">
        <f>_xlfn.IFNA(IF($C171 &gt; "2023-24", INDEX(PR24_after_overrides!$D$3:$AU$128, MATCH('Stata dataset (nominal)'!$A171, PR24_after_overrides!$A$3:$A$128, 0), MATCH('Stata dataset (nominal)'!G$1, PR24_after_overrides!$D$2:$AU$2, 0)), INDEX('Cyclical_after overrides'!$A$1:$BD$245,MATCH('Stata dataset (nominal)'!$A171,'Cyclical_after overrides'!$A$1:$A$245,0),MATCH('Stata dataset (nominal)'!G$1,'Cyclical_after overrides'!$A$1:$BD$1,0))), "")</f>
        <v>21.810870295709979</v>
      </c>
      <c r="H171" s="179">
        <f>_xlfn.IFNA(IF($C171 &gt; "2023-24", INDEX(PR24_after_overrides!$D$3:$AU$128, MATCH('Stata dataset (nominal)'!$A171, PR24_after_overrides!$A$3:$A$128, 0), MATCH('Stata dataset (nominal)'!H$1, PR24_after_overrides!$D$2:$AU$2, 0)), INDEX('Cyclical_after overrides'!$A$1:$BD$245,MATCH('Stata dataset (nominal)'!$A171,'Cyclical_after overrides'!$A$1:$A$245,0),MATCH('Stata dataset (nominal)'!H$1,'Cyclical_after overrides'!$A$1:$BD$1,0))), "")</f>
        <v>2.1685311403923193</v>
      </c>
      <c r="I171" s="179">
        <f>_xlfn.IFNA(IF($C171 &gt; "2023-24", INDEX(PR24_after_overrides!$D$3:$AU$128, MATCH('Stata dataset (nominal)'!$A171, PR24_after_overrides!$A$3:$A$128, 0), MATCH('Stata dataset (nominal)'!I$1, PR24_after_overrides!$D$2:$AU$2, 0)), INDEX('Cyclical_after overrides'!$A$1:$BD$245,MATCH('Stata dataset (nominal)'!$A171,'Cyclical_after overrides'!$A$1:$A$245,0),MATCH('Stata dataset (nominal)'!I$1,'Cyclical_after overrides'!$A$1:$BD$1,0))), "")</f>
        <v>10.525824853527654</v>
      </c>
      <c r="J171" s="179">
        <f>_xlfn.IFNA(IF($C171 &gt; "2023-24", INDEX(PR24_after_overrides!$D$3:$AU$128, MATCH('Stata dataset (nominal)'!$A171, PR24_after_overrides!$A$3:$A$128, 0), MATCH('Stata dataset (nominal)'!J$1, PR24_after_overrides!$D$2:$AU$2, 0)), INDEX('Cyclical_after overrides'!$A$1:$BD$245,MATCH('Stata dataset (nominal)'!$A171,'Cyclical_after overrides'!$A$1:$A$245,0),MATCH('Stata dataset (nominal)'!J$1,'Cyclical_after overrides'!$A$1:$BD$1,0))), "")</f>
        <v>0.25229123116036184</v>
      </c>
      <c r="K171" s="179" t="str">
        <f>_xlfn.IFNA(IF($C171 &gt; "2023-24", INDEX(PR24_after_overrides!$D$3:$AU$128, MATCH('Stata dataset (nominal)'!$A171, PR24_after_overrides!$A$3:$A$128, 0), MATCH('Stata dataset (nominal)'!K$1, PR24_after_overrides!$D$2:$AU$2, 0)), INDEX('Cyclical_after overrides'!$A$1:$BD$245,MATCH('Stata dataset (nominal)'!$A171,'Cyclical_after overrides'!$A$1:$A$245,0),MATCH('Stata dataset (nominal)'!K$1,'Cyclical_after overrides'!$A$1:$BD$1,0))), "")</f>
        <v/>
      </c>
      <c r="L171" s="179">
        <f>_xlfn.IFNA(IF($C171 &gt; "2023-24", INDEX(PR24_after_overrides!$D$3:$AU$128, MATCH('Stata dataset (nominal)'!$A171, PR24_after_overrides!$A$3:$A$128, 0), MATCH('Stata dataset (nominal)'!L$1, PR24_after_overrides!$D$2:$AU$2, 0)), INDEX('Cyclical_after overrides'!$A$1:$BD$245,MATCH('Stata dataset (nominal)'!$A171,'Cyclical_after overrides'!$A$1:$A$245,0),MATCH('Stata dataset (nominal)'!L$1,'Cyclical_after overrides'!$A$1:$BD$1,0))), "")</f>
        <v>0</v>
      </c>
      <c r="M171" s="179">
        <f>_xlfn.IFNA(IF($C171 &gt; "2023-24", INDEX(PR24_after_overrides!$D$3:$AU$128, MATCH('Stata dataset (nominal)'!$A171, PR24_after_overrides!$A$3:$A$128, 0), MATCH('Stata dataset (nominal)'!M$1, PR24_after_overrides!$D$2:$AU$2, 0)), INDEX('Cyclical_after overrides'!$A$1:$BD$245,MATCH('Stata dataset (nominal)'!$A171,'Cyclical_after overrides'!$A$1:$A$245,0),MATCH('Stata dataset (nominal)'!M$1,'Cyclical_after overrides'!$A$1:$BD$1,0))), "")</f>
        <v>4.374612603561995</v>
      </c>
      <c r="N171" s="179">
        <f>_xlfn.IFNA(IF($C171 &gt; "2023-24", INDEX(PR24_after_overrides!$D$3:$AU$128, MATCH('Stata dataset (nominal)'!$A171, PR24_after_overrides!$A$3:$A$128, 0), MATCH('Stata dataset (nominal)'!N$1, PR24_after_overrides!$D$2:$AU$2, 0)), INDEX('Cyclical_after overrides'!$A$1:$BD$245,MATCH('Stata dataset (nominal)'!$A171,'Cyclical_after overrides'!$A$1:$A$245,0),MATCH('Stata dataset (nominal)'!N$1,'Cyclical_after overrides'!$A$1:$BD$1,0))), "")</f>
        <v>21.810870295709979</v>
      </c>
      <c r="O171" s="179">
        <f>_xlfn.IFNA(IF($C171 &gt; "2023-24", INDEX(PR24_after_overrides!$D$3:$AU$128, MATCH('Stata dataset (nominal)'!$A171, PR24_after_overrides!$A$3:$A$128, 0), MATCH('Stata dataset (nominal)'!O$1, PR24_after_overrides!$D$2:$AU$2, 0)), INDEX('Cyclical_after overrides'!$A$1:$BD$245,MATCH('Stata dataset (nominal)'!$A171,'Cyclical_after overrides'!$A$1:$A$245,0),MATCH('Stata dataset (nominal)'!O$1,'Cyclical_after overrides'!$A$1:$BD$1,0))), "")</f>
        <v>41.462000000000003</v>
      </c>
      <c r="P171" s="179">
        <f>_xlfn.IFNA(IF($C171 &gt; "2023-24", INDEX(PR24_after_overrides!$D$3:$AU$128, MATCH('Stata dataset (nominal)'!$A171, PR24_after_overrides!$A$3:$A$128, 0), MATCH('Stata dataset (nominal)'!P$1, PR24_after_overrides!$D$2:$AU$2, 0)), INDEX('Cyclical_after overrides'!$A$1:$BD$245,MATCH('Stata dataset (nominal)'!$A171,'Cyclical_after overrides'!$A$1:$A$245,0),MATCH('Stata dataset (nominal)'!P$1,'Cyclical_after overrides'!$A$1:$BD$1,0))), "")</f>
        <v>37.673999999999999</v>
      </c>
      <c r="Q171" s="179">
        <f>_xlfn.IFNA(IF($C171 &gt; "2023-24", INDEX(PR24_after_overrides!$D$3:$AU$128, MATCH('Stata dataset (nominal)'!$A171, PR24_after_overrides!$A$3:$A$128, 0), MATCH('Stata dataset (nominal)'!Q$1, PR24_after_overrides!$D$2:$AU$2, 0)), INDEX('Cyclical_after overrides'!$A$1:$BD$245,MATCH('Stata dataset (nominal)'!$A171,'Cyclical_after overrides'!$A$1:$A$245,0),MATCH('Stata dataset (nominal)'!Q$1,'Cyclical_after overrides'!$A$1:$BD$1,0))), "")</f>
        <v>487.59300000000002</v>
      </c>
      <c r="R171" s="179">
        <f>_xlfn.IFNA(IF($C171 &gt; "2023-24", INDEX(PR24_after_overrides!$D$3:$AU$128, MATCH('Stata dataset (nominal)'!$A171, PR24_after_overrides!$A$3:$A$128, 0), MATCH('Stata dataset (nominal)'!R$1, PR24_after_overrides!$D$2:$AU$2, 0)), INDEX('Cyclical_after overrides'!$A$1:$BD$245,MATCH('Stata dataset (nominal)'!$A171,'Cyclical_after overrides'!$A$1:$A$245,0),MATCH('Stata dataset (nominal)'!R$1,'Cyclical_after overrides'!$A$1:$BD$1,0))), "")</f>
        <v>47.465000000000003</v>
      </c>
      <c r="S171" s="179">
        <f>_xlfn.IFNA(IF($C171 &gt; "2023-24", INDEX(PR24_after_overrides!$D$3:$AU$128, MATCH('Stata dataset (nominal)'!$A171, PR24_after_overrides!$A$3:$A$128, 0), MATCH('Stata dataset (nominal)'!S$1, PR24_after_overrides!$D$2:$AU$2, 0)), INDEX('Cyclical_after overrides'!$A$1:$BD$245,MATCH('Stata dataset (nominal)'!$A171,'Cyclical_after overrides'!$A$1:$A$245,0),MATCH('Stata dataset (nominal)'!S$1,'Cyclical_after overrides'!$A$1:$BD$1,0))), "")</f>
        <v>96.207999999999998</v>
      </c>
      <c r="T171" s="179">
        <f>_xlfn.IFNA(IF($C171 &gt; "2023-24", INDEX(PR24_after_overrides!$D$3:$AU$128, MATCH('Stata dataset (nominal)'!$A171, PR24_after_overrides!$A$3:$A$128, 0), MATCH('Stata dataset (nominal)'!T$1, PR24_after_overrides!$D$2:$AU$2, 0)), INDEX('Cyclical_after overrides'!$A$1:$BD$245,MATCH('Stata dataset (nominal)'!$A171,'Cyclical_after overrides'!$A$1:$A$245,0),MATCH('Stata dataset (nominal)'!T$1,'Cyclical_after overrides'!$A$1:$BD$1,0))), "")</f>
        <v>790.72500000000002</v>
      </c>
      <c r="U171" s="179" t="str">
        <f>_xlfn.IFNA(IF($C171 &gt; "2023-24", INDEX(PR24_after_overrides!$D$3:$AU$128, MATCH('Stata dataset (nominal)'!$A171, PR24_after_overrides!$A$3:$A$128, 0), MATCH('Stata dataset (nominal)'!U$1, PR24_after_overrides!$D$2:$AU$2, 0)), INDEX('Cyclical_after overrides'!$A$1:$BD$245,MATCH('Stata dataset (nominal)'!$A171,'Cyclical_after overrides'!$A$1:$A$245,0),MATCH('Stata dataset (nominal)'!U$1,'Cyclical_after overrides'!$A$1:$BD$1,0))), "")</f>
        <v/>
      </c>
      <c r="V171" s="179" t="str">
        <f>_xlfn.IFNA(IF($C171 &gt; "2023-24", INDEX(PR24_after_overrides!$D$3:$AU$128, MATCH('Stata dataset (nominal)'!$A171, PR24_after_overrides!$A$3:$A$128, 0), MATCH('Stata dataset (nominal)'!V$1, PR24_after_overrides!$D$2:$AU$2, 0)), INDEX('Cyclical_after overrides'!$A$1:$BD$245,MATCH('Stata dataset (nominal)'!$A171,'Cyclical_after overrides'!$A$1:$A$245,0),MATCH('Stata dataset (nominal)'!V$1,'Cyclical_after overrides'!$A$1:$BD$1,0))), "")</f>
        <v/>
      </c>
      <c r="W171" s="179" t="str">
        <f>_xlfn.IFNA(IF($C171 &gt; "2023-24", INDEX(PR24_after_overrides!$D$3:$AU$128, MATCH('Stata dataset (nominal)'!$A171, PR24_after_overrides!$A$3:$A$128, 0), MATCH('Stata dataset (nominal)'!W$1, PR24_after_overrides!$D$2:$AU$2, 0)), INDEX('Cyclical_after overrides'!$A$1:$BD$245,MATCH('Stata dataset (nominal)'!$A171,'Cyclical_after overrides'!$A$1:$A$245,0),MATCH('Stata dataset (nominal)'!W$1,'Cyclical_after overrides'!$A$1:$BD$1,0))), "")</f>
        <v/>
      </c>
      <c r="X171" s="179" t="str">
        <f>_xlfn.IFNA(IF($C171 &gt; "2023-24", INDEX(PR24_after_overrides!$D$3:$AU$128, MATCH('Stata dataset (nominal)'!$A171, PR24_after_overrides!$A$3:$A$128, 0), MATCH('Stata dataset (nominal)'!X$1, PR24_after_overrides!$D$2:$AU$2, 0)), INDEX('Cyclical_after overrides'!$A$1:$BD$245,MATCH('Stata dataset (nominal)'!$A171,'Cyclical_after overrides'!$A$1:$A$245,0),MATCH('Stata dataset (nominal)'!X$1,'Cyclical_after overrides'!$A$1:$BD$1,0))), "")</f>
        <v/>
      </c>
      <c r="Y171" s="179" t="str">
        <f>_xlfn.IFNA(IF($C171 &gt; "2023-24", INDEX(PR24_after_overrides!$D$3:$AU$128, MATCH('Stata dataset (nominal)'!$A171, PR24_after_overrides!$A$3:$A$128, 0), MATCH('Stata dataset (nominal)'!Y$1, PR24_after_overrides!$D$2:$AU$2, 0)), INDEX('Cyclical_after overrides'!$A$1:$BD$245,MATCH('Stata dataset (nominal)'!$A171,'Cyclical_after overrides'!$A$1:$A$245,0),MATCH('Stata dataset (nominal)'!Y$1,'Cyclical_after overrides'!$A$1:$BD$1,0))), "")</f>
        <v/>
      </c>
      <c r="Z171" s="179" t="str">
        <f>_xlfn.IFNA(IF($C171 &gt; "2023-24", INDEX(PR24_after_overrides!$D$3:$AU$128, MATCH('Stata dataset (nominal)'!$A171, PR24_after_overrides!$A$3:$A$128, 0), MATCH('Stata dataset (nominal)'!Z$1, PR24_after_overrides!$D$2:$AU$2, 0)), INDEX('Cyclical_after overrides'!$A$1:$BD$245,MATCH('Stata dataset (nominal)'!$A171,'Cyclical_after overrides'!$A$1:$A$245,0),MATCH('Stata dataset (nominal)'!Z$1,'Cyclical_after overrides'!$A$1:$BD$1,0))), "")</f>
        <v/>
      </c>
      <c r="AA171" s="179">
        <f>_xlfn.IFNA(IF($C171 &gt; "2023-24", INDEX(PR24_after_overrides!$D$3:$AU$128, MATCH('Stata dataset (nominal)'!$A171, PR24_after_overrides!$A$3:$A$128, 0), MATCH('Stata dataset (nominal)'!AA$1, PR24_after_overrides!$D$2:$AU$2, 0)), INDEX('Cyclical_after overrides'!$A$1:$BD$245,MATCH('Stata dataset (nominal)'!$A171,'Cyclical_after overrides'!$A$1:$A$245,0),MATCH('Stata dataset (nominal)'!AA$1,'Cyclical_after overrides'!$A$1:$BD$1,0))), "")</f>
        <v>994.33958782991238</v>
      </c>
      <c r="AB171" s="179">
        <f>INDEX(Depreciation!$U$5:$U$318, MATCH('Stata dataset (nominal)'!$A171, Depreciation!$A$5:$A$318, 0))</f>
        <v>5.9787154547071788</v>
      </c>
      <c r="AC171" s="180" t="str">
        <f t="shared" si="4"/>
        <v/>
      </c>
      <c r="AD171" s="72">
        <f>INDEX(Recharges!$V$5:$V$318, MATCH('Stata dataset (nominal)'!$A171, Recharges!$A$5:$A$318, 0))</f>
        <v>0.46585869195657509</v>
      </c>
    </row>
    <row r="172" spans="1:30" x14ac:dyDescent="0.4">
      <c r="A172" s="160" t="str">
        <f t="shared" si="3"/>
        <v>WSH30</v>
      </c>
      <c r="B172" s="160" t="s">
        <v>361</v>
      </c>
      <c r="C172" s="160" t="s">
        <v>522</v>
      </c>
      <c r="D172" s="179">
        <f>_xlfn.IFNA(IF($C172 &gt; "2023-24", INDEX(PR24_after_overrides!$D$3:$AU$128, MATCH('Stata dataset (nominal)'!$A172, PR24_after_overrides!$A$3:$A$128, 0), MATCH('Stata dataset (nominal)'!D$1, PR24_after_overrides!$D$2:$AU$2, 0)), INDEX('Cyclical_after overrides'!$A$1:$BD$245,MATCH('Stata dataset (nominal)'!$A172,'Cyclical_after overrides'!$A$1:$A$245,0),MATCH('Stata dataset (nominal)'!D$1,'Cyclical_after overrides'!$A$1:$BD$1,0))), "")</f>
        <v>0.83548014235782553</v>
      </c>
      <c r="E172" s="179">
        <f>_xlfn.IFNA(IF($C172 &gt; "2023-24", INDEX(PR24_after_overrides!$D$3:$AU$128, MATCH('Stata dataset (nominal)'!$A172, PR24_after_overrides!$A$3:$A$128, 0), MATCH('Stata dataset (nominal)'!E$1, PR24_after_overrides!$D$2:$AU$2, 0)), INDEX('Cyclical_after overrides'!$A$1:$BD$245,MATCH('Stata dataset (nominal)'!$A172,'Cyclical_after overrides'!$A$1:$A$245,0),MATCH('Stata dataset (nominal)'!E$1,'Cyclical_after overrides'!$A$1:$BD$1,0))), "")</f>
        <v>14.433616538111904</v>
      </c>
      <c r="F172" s="179">
        <f>_xlfn.IFNA(IF($C172 &gt; "2023-24", INDEX(PR24_after_overrides!$D$3:$AU$128, MATCH('Stata dataset (nominal)'!$A172, PR24_after_overrides!$A$3:$A$128, 0), MATCH('Stata dataset (nominal)'!F$1, PR24_after_overrides!$D$2:$AU$2, 0)), INDEX('Cyclical_after overrides'!$A$1:$BD$245,MATCH('Stata dataset (nominal)'!$A172,'Cyclical_after overrides'!$A$1:$A$245,0),MATCH('Stata dataset (nominal)'!F$1,'Cyclical_after overrides'!$A$1:$BD$1,0))), "")</f>
        <v>5.9618412784091053</v>
      </c>
      <c r="G172" s="179">
        <f>_xlfn.IFNA(IF($C172 &gt; "2023-24", INDEX(PR24_after_overrides!$D$3:$AU$128, MATCH('Stata dataset (nominal)'!$A172, PR24_after_overrides!$A$3:$A$128, 0), MATCH('Stata dataset (nominal)'!G$1, PR24_after_overrides!$D$2:$AU$2, 0)), INDEX('Cyclical_after overrides'!$A$1:$BD$245,MATCH('Stata dataset (nominal)'!$A172,'Cyclical_after overrides'!$A$1:$A$245,0),MATCH('Stata dataset (nominal)'!G$1,'Cyclical_after overrides'!$A$1:$BD$1,0))), "")</f>
        <v>22.425428265864888</v>
      </c>
      <c r="H172" s="179">
        <f>_xlfn.IFNA(IF($C172 &gt; "2023-24", INDEX(PR24_after_overrides!$D$3:$AU$128, MATCH('Stata dataset (nominal)'!$A172, PR24_after_overrides!$A$3:$A$128, 0), MATCH('Stata dataset (nominal)'!H$1, PR24_after_overrides!$D$2:$AU$2, 0)), INDEX('Cyclical_after overrides'!$A$1:$BD$245,MATCH('Stata dataset (nominal)'!$A172,'Cyclical_after overrides'!$A$1:$A$245,0),MATCH('Stata dataset (nominal)'!H$1,'Cyclical_after overrides'!$A$1:$BD$1,0))), "")</f>
        <v>2.1592374355049242</v>
      </c>
      <c r="I172" s="179">
        <f>_xlfn.IFNA(IF($C172 &gt; "2023-24", INDEX(PR24_after_overrides!$D$3:$AU$128, MATCH('Stata dataset (nominal)'!$A172, PR24_after_overrides!$A$3:$A$128, 0), MATCH('Stata dataset (nominal)'!I$1, PR24_after_overrides!$D$2:$AU$2, 0)), INDEX('Cyclical_after overrides'!$A$1:$BD$245,MATCH('Stata dataset (nominal)'!$A172,'Cyclical_after overrides'!$A$1:$A$245,0),MATCH('Stata dataset (nominal)'!I$1,'Cyclical_after overrides'!$A$1:$BD$1,0))), "")</f>
        <v>10.648966443285648</v>
      </c>
      <c r="J172" s="179">
        <f>_xlfn.IFNA(IF($C172 &gt; "2023-24", INDEX(PR24_after_overrides!$D$3:$AU$128, MATCH('Stata dataset (nominal)'!$A172, PR24_after_overrides!$A$3:$A$128, 0), MATCH('Stata dataset (nominal)'!J$1, PR24_after_overrides!$D$2:$AU$2, 0)), INDEX('Cyclical_after overrides'!$A$1:$BD$245,MATCH('Stata dataset (nominal)'!$A172,'Cyclical_after overrides'!$A$1:$A$245,0),MATCH('Stata dataset (nominal)'!J$1,'Cyclical_after overrides'!$A$1:$BD$1,0))), "")</f>
        <v>0.25853397232209735</v>
      </c>
      <c r="K172" s="179" t="str">
        <f>_xlfn.IFNA(IF($C172 &gt; "2023-24", INDEX(PR24_after_overrides!$D$3:$AU$128, MATCH('Stata dataset (nominal)'!$A172, PR24_after_overrides!$A$3:$A$128, 0), MATCH('Stata dataset (nominal)'!K$1, PR24_after_overrides!$D$2:$AU$2, 0)), INDEX('Cyclical_after overrides'!$A$1:$BD$245,MATCH('Stata dataset (nominal)'!$A172,'Cyclical_after overrides'!$A$1:$A$245,0),MATCH('Stata dataset (nominal)'!K$1,'Cyclical_after overrides'!$A$1:$BD$1,0))), "")</f>
        <v/>
      </c>
      <c r="L172" s="179">
        <f>_xlfn.IFNA(IF($C172 &gt; "2023-24", INDEX(PR24_after_overrides!$D$3:$AU$128, MATCH('Stata dataset (nominal)'!$A172, PR24_after_overrides!$A$3:$A$128, 0), MATCH('Stata dataset (nominal)'!L$1, PR24_after_overrides!$D$2:$AU$2, 0)), INDEX('Cyclical_after overrides'!$A$1:$BD$245,MATCH('Stata dataset (nominal)'!$A172,'Cyclical_after overrides'!$A$1:$A$245,0),MATCH('Stata dataset (nominal)'!L$1,'Cyclical_after overrides'!$A$1:$BD$1,0))), "")</f>
        <v>0</v>
      </c>
      <c r="M172" s="179">
        <f>_xlfn.IFNA(IF($C172 &gt; "2023-24", INDEX(PR24_after_overrides!$D$3:$AU$128, MATCH('Stata dataset (nominal)'!$A172, PR24_after_overrides!$A$3:$A$128, 0), MATCH('Stata dataset (nominal)'!M$1, PR24_after_overrides!$D$2:$AU$2, 0)), INDEX('Cyclical_after overrides'!$A$1:$BD$245,MATCH('Stata dataset (nominal)'!$A172,'Cyclical_after overrides'!$A$1:$A$245,0),MATCH('Stata dataset (nominal)'!M$1,'Cyclical_after overrides'!$A$1:$BD$1,0))), "")</f>
        <v>15.67362207202715</v>
      </c>
      <c r="N172" s="179">
        <f>_xlfn.IFNA(IF($C172 &gt; "2023-24", INDEX(PR24_after_overrides!$D$3:$AU$128, MATCH('Stata dataset (nominal)'!$A172, PR24_after_overrides!$A$3:$A$128, 0), MATCH('Stata dataset (nominal)'!N$1, PR24_after_overrides!$D$2:$AU$2, 0)), INDEX('Cyclical_after overrides'!$A$1:$BD$245,MATCH('Stata dataset (nominal)'!$A172,'Cyclical_after overrides'!$A$1:$A$245,0),MATCH('Stata dataset (nominal)'!N$1,'Cyclical_after overrides'!$A$1:$BD$1,0))), "")</f>
        <v>22.425428265864888</v>
      </c>
      <c r="O172" s="179">
        <f>_xlfn.IFNA(IF($C172 &gt; "2023-24", INDEX(PR24_after_overrides!$D$3:$AU$128, MATCH('Stata dataset (nominal)'!$A172, PR24_after_overrides!$A$3:$A$128, 0), MATCH('Stata dataset (nominal)'!O$1, PR24_after_overrides!$D$2:$AU$2, 0)), INDEX('Cyclical_after overrides'!$A$1:$BD$245,MATCH('Stata dataset (nominal)'!$A172,'Cyclical_after overrides'!$A$1:$A$245,0),MATCH('Stata dataset (nominal)'!O$1,'Cyclical_after overrides'!$A$1:$BD$1,0))), "")</f>
        <v>37.982999999999997</v>
      </c>
      <c r="P172" s="179">
        <f>_xlfn.IFNA(IF($C172 &gt; "2023-24", INDEX(PR24_after_overrides!$D$3:$AU$128, MATCH('Stata dataset (nominal)'!$A172, PR24_after_overrides!$A$3:$A$128, 0), MATCH('Stata dataset (nominal)'!P$1, PR24_after_overrides!$D$2:$AU$2, 0)), INDEX('Cyclical_after overrides'!$A$1:$BD$245,MATCH('Stata dataset (nominal)'!$A172,'Cyclical_after overrides'!$A$1:$A$245,0),MATCH('Stata dataset (nominal)'!P$1,'Cyclical_after overrides'!$A$1:$BD$1,0))), "")</f>
        <v>36.009</v>
      </c>
      <c r="Q172" s="179">
        <f>_xlfn.IFNA(IF($C172 &gt; "2023-24", INDEX(PR24_after_overrides!$D$3:$AU$128, MATCH('Stata dataset (nominal)'!$A172, PR24_after_overrides!$A$3:$A$128, 0), MATCH('Stata dataset (nominal)'!Q$1, PR24_after_overrides!$D$2:$AU$2, 0)), INDEX('Cyclical_after overrides'!$A$1:$BD$245,MATCH('Stata dataset (nominal)'!$A172,'Cyclical_after overrides'!$A$1:$A$245,0),MATCH('Stata dataset (nominal)'!Q$1,'Cyclical_after overrides'!$A$1:$BD$1,0))), "")</f>
        <v>446.68299999999999</v>
      </c>
      <c r="R172" s="179">
        <f>_xlfn.IFNA(IF($C172 &gt; "2023-24", INDEX(PR24_after_overrides!$D$3:$AU$128, MATCH('Stata dataset (nominal)'!$A172, PR24_after_overrides!$A$3:$A$128, 0), MATCH('Stata dataset (nominal)'!R$1, PR24_after_overrides!$D$2:$AU$2, 0)), INDEX('Cyclical_after overrides'!$A$1:$BD$245,MATCH('Stata dataset (nominal)'!$A172,'Cyclical_after overrides'!$A$1:$A$245,0),MATCH('Stata dataset (nominal)'!R$1,'Cyclical_after overrides'!$A$1:$BD$1,0))), "")</f>
        <v>51.533000000000001</v>
      </c>
      <c r="S172" s="179">
        <f>_xlfn.IFNA(IF($C172 &gt; "2023-24", INDEX(PR24_after_overrides!$D$3:$AU$128, MATCH('Stata dataset (nominal)'!$A172, PR24_after_overrides!$A$3:$A$128, 0), MATCH('Stata dataset (nominal)'!S$1, PR24_after_overrides!$D$2:$AU$2, 0)), INDEX('Cyclical_after overrides'!$A$1:$BD$245,MATCH('Stata dataset (nominal)'!$A172,'Cyclical_after overrides'!$A$1:$A$245,0),MATCH('Stata dataset (nominal)'!S$1,'Cyclical_after overrides'!$A$1:$BD$1,0))), "")</f>
        <v>98.593999999999994</v>
      </c>
      <c r="T172" s="179">
        <f>_xlfn.IFNA(IF($C172 &gt; "2023-24", INDEX(PR24_after_overrides!$D$3:$AU$128, MATCH('Stata dataset (nominal)'!$A172, PR24_after_overrides!$A$3:$A$128, 0), MATCH('Stata dataset (nominal)'!T$1, PR24_after_overrides!$D$2:$AU$2, 0)), INDEX('Cyclical_after overrides'!$A$1:$BD$245,MATCH('Stata dataset (nominal)'!$A172,'Cyclical_after overrides'!$A$1:$A$245,0),MATCH('Stata dataset (nominal)'!T$1,'Cyclical_after overrides'!$A$1:$BD$1,0))), "")</f>
        <v>839.47400000000005</v>
      </c>
      <c r="U172" s="179" t="str">
        <f>_xlfn.IFNA(IF($C172 &gt; "2023-24", INDEX(PR24_after_overrides!$D$3:$AU$128, MATCH('Stata dataset (nominal)'!$A172, PR24_after_overrides!$A$3:$A$128, 0), MATCH('Stata dataset (nominal)'!U$1, PR24_after_overrides!$D$2:$AU$2, 0)), INDEX('Cyclical_after overrides'!$A$1:$BD$245,MATCH('Stata dataset (nominal)'!$A172,'Cyclical_after overrides'!$A$1:$A$245,0),MATCH('Stata dataset (nominal)'!U$1,'Cyclical_after overrides'!$A$1:$BD$1,0))), "")</f>
        <v/>
      </c>
      <c r="V172" s="179" t="str">
        <f>_xlfn.IFNA(IF($C172 &gt; "2023-24", INDEX(PR24_after_overrides!$D$3:$AU$128, MATCH('Stata dataset (nominal)'!$A172, PR24_after_overrides!$A$3:$A$128, 0), MATCH('Stata dataset (nominal)'!V$1, PR24_after_overrides!$D$2:$AU$2, 0)), INDEX('Cyclical_after overrides'!$A$1:$BD$245,MATCH('Stata dataset (nominal)'!$A172,'Cyclical_after overrides'!$A$1:$A$245,0),MATCH('Stata dataset (nominal)'!V$1,'Cyclical_after overrides'!$A$1:$BD$1,0))), "")</f>
        <v/>
      </c>
      <c r="W172" s="179" t="str">
        <f>_xlfn.IFNA(IF($C172 &gt; "2023-24", INDEX(PR24_after_overrides!$D$3:$AU$128, MATCH('Stata dataset (nominal)'!$A172, PR24_after_overrides!$A$3:$A$128, 0), MATCH('Stata dataset (nominal)'!W$1, PR24_after_overrides!$D$2:$AU$2, 0)), INDEX('Cyclical_after overrides'!$A$1:$BD$245,MATCH('Stata dataset (nominal)'!$A172,'Cyclical_after overrides'!$A$1:$A$245,0),MATCH('Stata dataset (nominal)'!W$1,'Cyclical_after overrides'!$A$1:$BD$1,0))), "")</f>
        <v/>
      </c>
      <c r="X172" s="179" t="str">
        <f>_xlfn.IFNA(IF($C172 &gt; "2023-24", INDEX(PR24_after_overrides!$D$3:$AU$128, MATCH('Stata dataset (nominal)'!$A172, PR24_after_overrides!$A$3:$A$128, 0), MATCH('Stata dataset (nominal)'!X$1, PR24_after_overrides!$D$2:$AU$2, 0)), INDEX('Cyclical_after overrides'!$A$1:$BD$245,MATCH('Stata dataset (nominal)'!$A172,'Cyclical_after overrides'!$A$1:$A$245,0),MATCH('Stata dataset (nominal)'!X$1,'Cyclical_after overrides'!$A$1:$BD$1,0))), "")</f>
        <v/>
      </c>
      <c r="Y172" s="179" t="str">
        <f>_xlfn.IFNA(IF($C172 &gt; "2023-24", INDEX(PR24_after_overrides!$D$3:$AU$128, MATCH('Stata dataset (nominal)'!$A172, PR24_after_overrides!$A$3:$A$128, 0), MATCH('Stata dataset (nominal)'!Y$1, PR24_after_overrides!$D$2:$AU$2, 0)), INDEX('Cyclical_after overrides'!$A$1:$BD$245,MATCH('Stata dataset (nominal)'!$A172,'Cyclical_after overrides'!$A$1:$A$245,0),MATCH('Stata dataset (nominal)'!Y$1,'Cyclical_after overrides'!$A$1:$BD$1,0))), "")</f>
        <v/>
      </c>
      <c r="Z172" s="179" t="str">
        <f>_xlfn.IFNA(IF($C172 &gt; "2023-24", INDEX(PR24_after_overrides!$D$3:$AU$128, MATCH('Stata dataset (nominal)'!$A172, PR24_after_overrides!$A$3:$A$128, 0), MATCH('Stata dataset (nominal)'!Z$1, PR24_after_overrides!$D$2:$AU$2, 0)), INDEX('Cyclical_after overrides'!$A$1:$BD$245,MATCH('Stata dataset (nominal)'!$A172,'Cyclical_after overrides'!$A$1:$A$245,0),MATCH('Stata dataset (nominal)'!Z$1,'Cyclical_after overrides'!$A$1:$BD$1,0))), "")</f>
        <v/>
      </c>
      <c r="AA172" s="179">
        <f>_xlfn.IFNA(IF($C172 &gt; "2023-24", INDEX(PR24_after_overrides!$D$3:$AU$128, MATCH('Stata dataset (nominal)'!$A172, PR24_after_overrides!$A$3:$A$128, 0), MATCH('Stata dataset (nominal)'!AA$1, PR24_after_overrides!$D$2:$AU$2, 0)), INDEX('Cyclical_after overrides'!$A$1:$BD$245,MATCH('Stata dataset (nominal)'!$A172,'Cyclical_after overrides'!$A$1:$A$245,0),MATCH('Stata dataset (nominal)'!AA$1,'Cyclical_after overrides'!$A$1:$BD$1,0))), "")</f>
        <v>1058.2621359555028</v>
      </c>
      <c r="AB172" s="179">
        <f>INDEX(Depreciation!$U$5:$U$318, MATCH('Stata dataset (nominal)'!$A172, Depreciation!$A$5:$A$318, 0))</f>
        <v>6.646477538447253</v>
      </c>
      <c r="AC172" s="180" t="str">
        <f t="shared" si="4"/>
        <v/>
      </c>
      <c r="AD172" s="72">
        <f>INDEX(Recharges!$V$5:$V$318, MATCH('Stata dataset (nominal)'!$A172, Recharges!$A$5:$A$318, 0))</f>
        <v>0.43926836963985982</v>
      </c>
    </row>
    <row r="173" spans="1:30" x14ac:dyDescent="0.4">
      <c r="A173" s="160" t="str">
        <f t="shared" si="3"/>
        <v>WSX14</v>
      </c>
      <c r="B173" s="160" t="s">
        <v>373</v>
      </c>
      <c r="C173" s="160" t="s">
        <v>243</v>
      </c>
      <c r="D173" s="179">
        <f>_xlfn.IFNA(IF($C173 &gt; "2023-24", INDEX(PR24_after_overrides!$D$3:$AU$128, MATCH('Stata dataset (nominal)'!$A173, PR24_after_overrides!$A$3:$A$128, 0), MATCH('Stata dataset (nominal)'!D$1, PR24_after_overrides!$D$2:$AU$2, 0)), INDEX('Cyclical_after overrides'!$A$1:$BD$245,MATCH('Stata dataset (nominal)'!$A173,'Cyclical_after overrides'!$A$1:$A$245,0),MATCH('Stata dataset (nominal)'!D$1,'Cyclical_after overrides'!$A$1:$BD$1,0))), "")</f>
        <v>1.24788708586883</v>
      </c>
      <c r="E173" s="179">
        <f>_xlfn.IFNA(IF($C173 &gt; "2023-24", INDEX(PR24_after_overrides!$D$3:$AU$128, MATCH('Stata dataset (nominal)'!$A173, PR24_after_overrides!$A$3:$A$128, 0), MATCH('Stata dataset (nominal)'!E$1, PR24_after_overrides!$D$2:$AU$2, 0)), INDEX('Cyclical_after overrides'!$A$1:$BD$245,MATCH('Stata dataset (nominal)'!$A173,'Cyclical_after overrides'!$A$1:$A$245,0),MATCH('Stata dataset (nominal)'!E$1,'Cyclical_after overrides'!$A$1:$BD$1,0))), "")</f>
        <v>6.6</v>
      </c>
      <c r="F173" s="179">
        <f>_xlfn.IFNA(IF($C173 &gt; "2023-24", INDEX(PR24_after_overrides!$D$3:$AU$128, MATCH('Stata dataset (nominal)'!$A173, PR24_after_overrides!$A$3:$A$128, 0), MATCH('Stata dataset (nominal)'!F$1, PR24_after_overrides!$D$2:$AU$2, 0)), INDEX('Cyclical_after overrides'!$A$1:$BD$245,MATCH('Stata dataset (nominal)'!$A173,'Cyclical_after overrides'!$A$1:$A$245,0),MATCH('Stata dataset (nominal)'!F$1,'Cyclical_after overrides'!$A$1:$BD$1,0))), "")</f>
        <v>2.7</v>
      </c>
      <c r="G173" s="179">
        <f>_xlfn.IFNA(IF($C173 &gt; "2023-24", INDEX(PR24_after_overrides!$D$3:$AU$128, MATCH('Stata dataset (nominal)'!$A173, PR24_after_overrides!$A$3:$A$128, 0), MATCH('Stata dataset (nominal)'!G$1, PR24_after_overrides!$D$2:$AU$2, 0)), INDEX('Cyclical_after overrides'!$A$1:$BD$245,MATCH('Stata dataset (nominal)'!$A173,'Cyclical_after overrides'!$A$1:$A$245,0),MATCH('Stata dataset (nominal)'!G$1,'Cyclical_after overrides'!$A$1:$BD$1,0))), "")</f>
        <v>11.8</v>
      </c>
      <c r="H173" s="179">
        <f>_xlfn.IFNA(IF($C173 &gt; "2023-24", INDEX(PR24_after_overrides!$D$3:$AU$128, MATCH('Stata dataset (nominal)'!$A173, PR24_after_overrides!$A$3:$A$128, 0), MATCH('Stata dataset (nominal)'!H$1, PR24_after_overrides!$D$2:$AU$2, 0)), INDEX('Cyclical_after overrides'!$A$1:$BD$245,MATCH('Stata dataset (nominal)'!$A173,'Cyclical_after overrides'!$A$1:$A$245,0),MATCH('Stata dataset (nominal)'!H$1,'Cyclical_after overrides'!$A$1:$BD$1,0))), "")</f>
        <v>1.3</v>
      </c>
      <c r="I173" s="179">
        <f>_xlfn.IFNA(IF($C173 &gt; "2023-24", INDEX(PR24_after_overrides!$D$3:$AU$128, MATCH('Stata dataset (nominal)'!$A173, PR24_after_overrides!$A$3:$A$128, 0), MATCH('Stata dataset (nominal)'!I$1, PR24_after_overrides!$D$2:$AU$2, 0)), INDEX('Cyclical_after overrides'!$A$1:$BD$245,MATCH('Stata dataset (nominal)'!$A173,'Cyclical_after overrides'!$A$1:$A$245,0),MATCH('Stata dataset (nominal)'!I$1,'Cyclical_after overrides'!$A$1:$BD$1,0))), "")</f>
        <v>4</v>
      </c>
      <c r="J173" s="179">
        <f>_xlfn.IFNA(IF($C173 &gt; "2023-24", INDEX(PR24_after_overrides!$D$3:$AU$128, MATCH('Stata dataset (nominal)'!$A173, PR24_after_overrides!$A$3:$A$128, 0), MATCH('Stata dataset (nominal)'!J$1, PR24_after_overrides!$D$2:$AU$2, 0)), INDEX('Cyclical_after overrides'!$A$1:$BD$245,MATCH('Stata dataset (nominal)'!$A173,'Cyclical_after overrides'!$A$1:$A$245,0),MATCH('Stata dataset (nominal)'!J$1,'Cyclical_after overrides'!$A$1:$BD$1,0))), "")</f>
        <v>0.1</v>
      </c>
      <c r="K173" s="179">
        <f>_xlfn.IFNA(IF($C173 &gt; "2023-24", INDEX(PR24_after_overrides!$D$3:$AU$128, MATCH('Stata dataset (nominal)'!$A173, PR24_after_overrides!$A$3:$A$128, 0), MATCH('Stata dataset (nominal)'!K$1, PR24_after_overrides!$D$2:$AU$2, 0)), INDEX('Cyclical_after overrides'!$A$1:$BD$245,MATCH('Stata dataset (nominal)'!$A173,'Cyclical_after overrides'!$A$1:$A$245,0),MATCH('Stata dataset (nominal)'!K$1,'Cyclical_after overrides'!$A$1:$BD$1,0))), "")</f>
        <v>-1.2</v>
      </c>
      <c r="L173" s="179">
        <f>_xlfn.IFNA(IF($C173 &gt; "2023-24", INDEX(PR24_after_overrides!$D$3:$AU$128, MATCH('Stata dataset (nominal)'!$A173, PR24_after_overrides!$A$3:$A$128, 0), MATCH('Stata dataset (nominal)'!L$1, PR24_after_overrides!$D$2:$AU$2, 0)), INDEX('Cyclical_after overrides'!$A$1:$BD$245,MATCH('Stata dataset (nominal)'!$A173,'Cyclical_after overrides'!$A$1:$A$245,0),MATCH('Stata dataset (nominal)'!L$1,'Cyclical_after overrides'!$A$1:$BD$1,0))), "")</f>
        <v>0</v>
      </c>
      <c r="M173" s="179">
        <f>_xlfn.IFNA(IF($C173 &gt; "2023-24", INDEX(PR24_after_overrides!$D$3:$AU$128, MATCH('Stata dataset (nominal)'!$A173, PR24_after_overrides!$A$3:$A$128, 0), MATCH('Stata dataset (nominal)'!M$1, PR24_after_overrides!$D$2:$AU$2, 0)), INDEX('Cyclical_after overrides'!$A$1:$BD$245,MATCH('Stata dataset (nominal)'!$A173,'Cyclical_after overrides'!$A$1:$A$245,0),MATCH('Stata dataset (nominal)'!M$1,'Cyclical_after overrides'!$A$1:$BD$1,0))), "")</f>
        <v>1.5449999999999999</v>
      </c>
      <c r="N173" s="179" t="str">
        <f>_xlfn.IFNA(IF($C173 &gt; "2023-24", INDEX(PR24_after_overrides!$D$3:$AU$128, MATCH('Stata dataset (nominal)'!$A173, PR24_after_overrides!$A$3:$A$128, 0), MATCH('Stata dataset (nominal)'!N$1, PR24_after_overrides!$D$2:$AU$2, 0)), INDEX('Cyclical_after overrides'!$A$1:$BD$245,MATCH('Stata dataset (nominal)'!$A173,'Cyclical_after overrides'!$A$1:$A$245,0),MATCH('Stata dataset (nominal)'!N$1,'Cyclical_after overrides'!$A$1:$BD$1,0))), "")</f>
        <v/>
      </c>
      <c r="O173" s="179">
        <f>_xlfn.IFNA(IF($C173 &gt; "2023-24", INDEX(PR24_after_overrides!$D$3:$AU$128, MATCH('Stata dataset (nominal)'!$A173, PR24_after_overrides!$A$3:$A$128, 0), MATCH('Stata dataset (nominal)'!O$1, PR24_after_overrides!$D$2:$AU$2, 0)), INDEX('Cyclical_after overrides'!$A$1:$BD$245,MATCH('Stata dataset (nominal)'!$A173,'Cyclical_after overrides'!$A$1:$A$245,0),MATCH('Stata dataset (nominal)'!O$1,'Cyclical_after overrides'!$A$1:$BD$1,0))), "")</f>
        <v>22.218</v>
      </c>
      <c r="P173" s="179">
        <f>_xlfn.IFNA(IF($C173 &gt; "2023-24", INDEX(PR24_after_overrides!$D$3:$AU$128, MATCH('Stata dataset (nominal)'!$A173, PR24_after_overrides!$A$3:$A$128, 0), MATCH('Stata dataset (nominal)'!P$1, PR24_after_overrides!$D$2:$AU$2, 0)), INDEX('Cyclical_after overrides'!$A$1:$BD$245,MATCH('Stata dataset (nominal)'!$A173,'Cyclical_after overrides'!$A$1:$A$245,0),MATCH('Stata dataset (nominal)'!P$1,'Cyclical_after overrides'!$A$1:$BD$1,0))), "")</f>
        <v>324.24599999999998</v>
      </c>
      <c r="Q173" s="179">
        <f>_xlfn.IFNA(IF($C173 &gt; "2023-24", INDEX(PR24_after_overrides!$D$3:$AU$128, MATCH('Stata dataset (nominal)'!$A173, PR24_after_overrides!$A$3:$A$128, 0), MATCH('Stata dataset (nominal)'!Q$1, PR24_after_overrides!$D$2:$AU$2, 0)), INDEX('Cyclical_after overrides'!$A$1:$BD$245,MATCH('Stata dataset (nominal)'!$A173,'Cyclical_after overrides'!$A$1:$A$245,0),MATCH('Stata dataset (nominal)'!Q$1,'Cyclical_after overrides'!$A$1:$BD$1,0))), "")</f>
        <v>210.52699999999999</v>
      </c>
      <c r="R173" s="179">
        <f>_xlfn.IFNA(IF($C173 &gt; "2023-24", INDEX(PR24_after_overrides!$D$3:$AU$128, MATCH('Stata dataset (nominal)'!$A173, PR24_after_overrides!$A$3:$A$128, 0), MATCH('Stata dataset (nominal)'!R$1, PR24_after_overrides!$D$2:$AU$2, 0)), INDEX('Cyclical_after overrides'!$A$1:$BD$245,MATCH('Stata dataset (nominal)'!$A173,'Cyclical_after overrides'!$A$1:$A$245,0),MATCH('Stata dataset (nominal)'!R$1,'Cyclical_after overrides'!$A$1:$BD$1,0))), "")</f>
        <v>16.611999999999998</v>
      </c>
      <c r="S173" s="179">
        <f>_xlfn.IFNA(IF($C173 &gt; "2023-24", INDEX(PR24_after_overrides!$D$3:$AU$128, MATCH('Stata dataset (nominal)'!$A173, PR24_after_overrides!$A$3:$A$128, 0), MATCH('Stata dataset (nominal)'!S$1, PR24_after_overrides!$D$2:$AU$2, 0)), INDEX('Cyclical_after overrides'!$A$1:$BD$245,MATCH('Stata dataset (nominal)'!$A173,'Cyclical_after overrides'!$A$1:$A$245,0),MATCH('Stata dataset (nominal)'!S$1,'Cyclical_after overrides'!$A$1:$BD$1,0))), "")</f>
        <v>277.37299999999999</v>
      </c>
      <c r="T173" s="179">
        <f>_xlfn.IFNA(IF($C173 &gt; "2023-24", INDEX(PR24_after_overrides!$D$3:$AU$128, MATCH('Stata dataset (nominal)'!$A173, PR24_after_overrides!$A$3:$A$128, 0), MATCH('Stata dataset (nominal)'!T$1, PR24_after_overrides!$D$2:$AU$2, 0)), INDEX('Cyclical_after overrides'!$A$1:$BD$245,MATCH('Stata dataset (nominal)'!$A173,'Cyclical_after overrides'!$A$1:$A$245,0),MATCH('Stata dataset (nominal)'!T$1,'Cyclical_after overrides'!$A$1:$BD$1,0))), "")</f>
        <v>280.26400000000001</v>
      </c>
      <c r="U173" s="179">
        <f>_xlfn.IFNA(IF($C173 &gt; "2023-24", INDEX(PR24_after_overrides!$D$3:$AU$128, MATCH('Stata dataset (nominal)'!$A173, PR24_after_overrides!$A$3:$A$128, 0), MATCH('Stata dataset (nominal)'!U$1, PR24_after_overrides!$D$2:$AU$2, 0)), INDEX('Cyclical_after overrides'!$A$1:$BD$245,MATCH('Stata dataset (nominal)'!$A173,'Cyclical_after overrides'!$A$1:$A$245,0),MATCH('Stata dataset (nominal)'!U$1,'Cyclical_after overrides'!$A$1:$BD$1,0))), "")</f>
        <v>20.672864377785444</v>
      </c>
      <c r="V173" s="179">
        <f>_xlfn.IFNA(IF($C173 &gt; "2023-24", INDEX(PR24_after_overrides!$D$3:$AU$128, MATCH('Stata dataset (nominal)'!$A173, PR24_after_overrides!$A$3:$A$128, 0), MATCH('Stata dataset (nominal)'!V$1, PR24_after_overrides!$D$2:$AU$2, 0)), INDEX('Cyclical_after overrides'!$A$1:$BD$245,MATCH('Stata dataset (nominal)'!$A173,'Cyclical_after overrides'!$A$1:$A$245,0),MATCH('Stata dataset (nominal)'!V$1,'Cyclical_after overrides'!$A$1:$BD$1,0))), "")</f>
        <v>145.04351231493288</v>
      </c>
      <c r="W173" s="179">
        <f>_xlfn.IFNA(IF($C173 &gt; "2023-24", INDEX(PR24_after_overrides!$D$3:$AU$128, MATCH('Stata dataset (nominal)'!$A173, PR24_after_overrides!$A$3:$A$128, 0), MATCH('Stata dataset (nominal)'!W$1, PR24_after_overrides!$D$2:$AU$2, 0)), INDEX('Cyclical_after overrides'!$A$1:$BD$245,MATCH('Stata dataset (nominal)'!$A173,'Cyclical_after overrides'!$A$1:$A$245,0),MATCH('Stata dataset (nominal)'!W$1,'Cyclical_after overrides'!$A$1:$BD$1,0))), "")</f>
        <v>1.6760652266427305</v>
      </c>
      <c r="X173" s="179">
        <f>_xlfn.IFNA(IF($C173 &gt; "2023-24", INDEX(PR24_after_overrides!$D$3:$AU$128, MATCH('Stata dataset (nominal)'!$A173, PR24_after_overrides!$A$3:$A$128, 0), MATCH('Stata dataset (nominal)'!X$1, PR24_after_overrides!$D$2:$AU$2, 0)), INDEX('Cyclical_after overrides'!$A$1:$BD$245,MATCH('Stata dataset (nominal)'!$A173,'Cyclical_after overrides'!$A$1:$A$245,0),MATCH('Stata dataset (nominal)'!X$1,'Cyclical_after overrides'!$A$1:$BD$1,0))), "")</f>
        <v>12.543874897771628</v>
      </c>
      <c r="Y173" s="179">
        <f>_xlfn.IFNA(IF($C173 &gt; "2023-24", INDEX(PR24_after_overrides!$D$3:$AU$128, MATCH('Stata dataset (nominal)'!$A173, PR24_after_overrides!$A$3:$A$128, 0), MATCH('Stata dataset (nominal)'!Y$1, PR24_after_overrides!$D$2:$AU$2, 0)), INDEX('Cyclical_after overrides'!$A$1:$BD$245,MATCH('Stata dataset (nominal)'!$A173,'Cyclical_after overrides'!$A$1:$A$245,0),MATCH('Stata dataset (nominal)'!Y$1,'Cyclical_after overrides'!$A$1:$BD$1,0))), "")</f>
        <v>10.975439004777982</v>
      </c>
      <c r="Z173" s="179">
        <f>_xlfn.IFNA(IF($C173 &gt; "2023-24", INDEX(PR24_after_overrides!$D$3:$AU$128, MATCH('Stata dataset (nominal)'!$A173, PR24_after_overrides!$A$3:$A$128, 0), MATCH('Stata dataset (nominal)'!Z$1, PR24_after_overrides!$D$2:$AU$2, 0)), INDEX('Cyclical_after overrides'!$A$1:$BD$245,MATCH('Stata dataset (nominal)'!$A173,'Cyclical_after overrides'!$A$1:$A$245,0),MATCH('Stata dataset (nominal)'!Z$1,'Cyclical_after overrides'!$A$1:$BD$1,0))), "")</f>
        <v>10.975439004777982</v>
      </c>
      <c r="AA173" s="179">
        <f>_xlfn.IFNA(IF($C173 &gt; "2023-24", INDEX(PR24_after_overrides!$D$3:$AU$128, MATCH('Stata dataset (nominal)'!$A173, PR24_after_overrides!$A$3:$A$128, 0), MATCH('Stata dataset (nominal)'!AA$1, PR24_after_overrides!$D$2:$AU$2, 0)), INDEX('Cyclical_after overrides'!$A$1:$BD$245,MATCH('Stata dataset (nominal)'!$A173,'Cyclical_after overrides'!$A$1:$A$245,0),MATCH('Stata dataset (nominal)'!AA$1,'Cyclical_after overrides'!$A$1:$BD$1,0))), "")</f>
        <v>393.95761863675591</v>
      </c>
      <c r="AB173" s="179">
        <f>INDEX(Depreciation!$U$5:$U$318, MATCH('Stata dataset (nominal)'!$A173, Depreciation!$A$5:$A$318, 0))</f>
        <v>0.92300000000000004</v>
      </c>
      <c r="AC173" s="180">
        <f t="shared" si="4"/>
        <v>0.96672727272727277</v>
      </c>
      <c r="AD173" s="72">
        <f>INDEX(Recharges!$V$5:$V$318, MATCH('Stata dataset (nominal)'!$A173, Recharges!$A$5:$A$318, 0))</f>
        <v>0.56599999999999995</v>
      </c>
    </row>
    <row r="174" spans="1:30" x14ac:dyDescent="0.4">
      <c r="A174" s="160" t="str">
        <f t="shared" si="3"/>
        <v>WSX15</v>
      </c>
      <c r="B174" s="160" t="s">
        <v>373</v>
      </c>
      <c r="C174" s="160" t="s">
        <v>245</v>
      </c>
      <c r="D174" s="179">
        <f>_xlfn.IFNA(IF($C174 &gt; "2023-24", INDEX(PR24_after_overrides!$D$3:$AU$128, MATCH('Stata dataset (nominal)'!$A174, PR24_after_overrides!$A$3:$A$128, 0), MATCH('Stata dataset (nominal)'!D$1, PR24_after_overrides!$D$2:$AU$2, 0)), INDEX('Cyclical_after overrides'!$A$1:$BD$245,MATCH('Stata dataset (nominal)'!$A174,'Cyclical_after overrides'!$A$1:$A$245,0),MATCH('Stata dataset (nominal)'!D$1,'Cyclical_after overrides'!$A$1:$BD$1,0))), "")</f>
        <v>1.2338096431854266</v>
      </c>
      <c r="E174" s="179">
        <f>_xlfn.IFNA(IF($C174 &gt; "2023-24", INDEX(PR24_after_overrides!$D$3:$AU$128, MATCH('Stata dataset (nominal)'!$A174, PR24_after_overrides!$A$3:$A$128, 0), MATCH('Stata dataset (nominal)'!E$1, PR24_after_overrides!$D$2:$AU$2, 0)), INDEX('Cyclical_after overrides'!$A$1:$BD$245,MATCH('Stata dataset (nominal)'!$A174,'Cyclical_after overrides'!$A$1:$A$245,0),MATCH('Stata dataset (nominal)'!E$1,'Cyclical_after overrides'!$A$1:$BD$1,0))), "")</f>
        <v>6.9</v>
      </c>
      <c r="F174" s="179">
        <f>_xlfn.IFNA(IF($C174 &gt; "2023-24", INDEX(PR24_after_overrides!$D$3:$AU$128, MATCH('Stata dataset (nominal)'!$A174, PR24_after_overrides!$A$3:$A$128, 0), MATCH('Stata dataset (nominal)'!F$1, PR24_after_overrides!$D$2:$AU$2, 0)), INDEX('Cyclical_after overrides'!$A$1:$BD$245,MATCH('Stata dataset (nominal)'!$A174,'Cyclical_after overrides'!$A$1:$A$245,0),MATCH('Stata dataset (nominal)'!F$1,'Cyclical_after overrides'!$A$1:$BD$1,0))), "")</f>
        <v>3</v>
      </c>
      <c r="G174" s="179">
        <f>_xlfn.IFNA(IF($C174 &gt; "2023-24", INDEX(PR24_after_overrides!$D$3:$AU$128, MATCH('Stata dataset (nominal)'!$A174, PR24_after_overrides!$A$3:$A$128, 0), MATCH('Stata dataset (nominal)'!G$1, PR24_after_overrides!$D$2:$AU$2, 0)), INDEX('Cyclical_after overrides'!$A$1:$BD$245,MATCH('Stata dataset (nominal)'!$A174,'Cyclical_after overrides'!$A$1:$A$245,0),MATCH('Stata dataset (nominal)'!G$1,'Cyclical_after overrides'!$A$1:$BD$1,0))), "")</f>
        <v>11.2</v>
      </c>
      <c r="H174" s="179">
        <f>_xlfn.IFNA(IF($C174 &gt; "2023-24", INDEX(PR24_after_overrides!$D$3:$AU$128, MATCH('Stata dataset (nominal)'!$A174, PR24_after_overrides!$A$3:$A$128, 0), MATCH('Stata dataset (nominal)'!H$1, PR24_after_overrides!$D$2:$AU$2, 0)), INDEX('Cyclical_after overrides'!$A$1:$BD$245,MATCH('Stata dataset (nominal)'!$A174,'Cyclical_after overrides'!$A$1:$A$245,0),MATCH('Stata dataset (nominal)'!H$1,'Cyclical_after overrides'!$A$1:$BD$1,0))), "")</f>
        <v>1.5</v>
      </c>
      <c r="I174" s="179">
        <f>_xlfn.IFNA(IF($C174 &gt; "2023-24", INDEX(PR24_after_overrides!$D$3:$AU$128, MATCH('Stata dataset (nominal)'!$A174, PR24_after_overrides!$A$3:$A$128, 0), MATCH('Stata dataset (nominal)'!I$1, PR24_after_overrides!$D$2:$AU$2, 0)), INDEX('Cyclical_after overrides'!$A$1:$BD$245,MATCH('Stata dataset (nominal)'!$A174,'Cyclical_after overrides'!$A$1:$A$245,0),MATCH('Stata dataset (nominal)'!I$1,'Cyclical_after overrides'!$A$1:$BD$1,0))), "")</f>
        <v>4.3</v>
      </c>
      <c r="J174" s="179">
        <f>_xlfn.IFNA(IF($C174 &gt; "2023-24", INDEX(PR24_after_overrides!$D$3:$AU$128, MATCH('Stata dataset (nominal)'!$A174, PR24_after_overrides!$A$3:$A$128, 0), MATCH('Stata dataset (nominal)'!J$1, PR24_after_overrides!$D$2:$AU$2, 0)), INDEX('Cyclical_after overrides'!$A$1:$BD$245,MATCH('Stata dataset (nominal)'!$A174,'Cyclical_after overrides'!$A$1:$A$245,0),MATCH('Stata dataset (nominal)'!J$1,'Cyclical_after overrides'!$A$1:$BD$1,0))), "")</f>
        <v>0.1</v>
      </c>
      <c r="K174" s="179">
        <f>_xlfn.IFNA(IF($C174 &gt; "2023-24", INDEX(PR24_after_overrides!$D$3:$AU$128, MATCH('Stata dataset (nominal)'!$A174, PR24_after_overrides!$A$3:$A$128, 0), MATCH('Stata dataset (nominal)'!K$1, PR24_after_overrides!$D$2:$AU$2, 0)), INDEX('Cyclical_after overrides'!$A$1:$BD$245,MATCH('Stata dataset (nominal)'!$A174,'Cyclical_after overrides'!$A$1:$A$245,0),MATCH('Stata dataset (nominal)'!K$1,'Cyclical_after overrides'!$A$1:$BD$1,0))), "")</f>
        <v>0</v>
      </c>
      <c r="L174" s="179">
        <f>_xlfn.IFNA(IF($C174 &gt; "2023-24", INDEX(PR24_after_overrides!$D$3:$AU$128, MATCH('Stata dataset (nominal)'!$A174, PR24_after_overrides!$A$3:$A$128, 0), MATCH('Stata dataset (nominal)'!L$1, PR24_after_overrides!$D$2:$AU$2, 0)), INDEX('Cyclical_after overrides'!$A$1:$BD$245,MATCH('Stata dataset (nominal)'!$A174,'Cyclical_after overrides'!$A$1:$A$245,0),MATCH('Stata dataset (nominal)'!L$1,'Cyclical_after overrides'!$A$1:$BD$1,0))), "")</f>
        <v>0</v>
      </c>
      <c r="M174" s="179">
        <f>_xlfn.IFNA(IF($C174 &gt; "2023-24", INDEX(PR24_after_overrides!$D$3:$AU$128, MATCH('Stata dataset (nominal)'!$A174, PR24_after_overrides!$A$3:$A$128, 0), MATCH('Stata dataset (nominal)'!M$1, PR24_after_overrides!$D$2:$AU$2, 0)), INDEX('Cyclical_after overrides'!$A$1:$BD$245,MATCH('Stata dataset (nominal)'!$A174,'Cyclical_after overrides'!$A$1:$A$245,0),MATCH('Stata dataset (nominal)'!M$1,'Cyclical_after overrides'!$A$1:$BD$1,0))), "")</f>
        <v>0.72299999999999998</v>
      </c>
      <c r="N174" s="179" t="str">
        <f>_xlfn.IFNA(IF($C174 &gt; "2023-24", INDEX(PR24_after_overrides!$D$3:$AU$128, MATCH('Stata dataset (nominal)'!$A174, PR24_after_overrides!$A$3:$A$128, 0), MATCH('Stata dataset (nominal)'!N$1, PR24_after_overrides!$D$2:$AU$2, 0)), INDEX('Cyclical_after overrides'!$A$1:$BD$245,MATCH('Stata dataset (nominal)'!$A174,'Cyclical_after overrides'!$A$1:$A$245,0),MATCH('Stata dataset (nominal)'!N$1,'Cyclical_after overrides'!$A$1:$BD$1,0))), "")</f>
        <v/>
      </c>
      <c r="O174" s="179">
        <f>_xlfn.IFNA(IF($C174 &gt; "2023-24", INDEX(PR24_after_overrides!$D$3:$AU$128, MATCH('Stata dataset (nominal)'!$A174, PR24_after_overrides!$A$3:$A$128, 0), MATCH('Stata dataset (nominal)'!O$1, PR24_after_overrides!$D$2:$AU$2, 0)), INDEX('Cyclical_after overrides'!$A$1:$BD$245,MATCH('Stata dataset (nominal)'!$A174,'Cyclical_after overrides'!$A$1:$A$245,0),MATCH('Stata dataset (nominal)'!O$1,'Cyclical_after overrides'!$A$1:$BD$1,0))), "")</f>
        <v>21.82</v>
      </c>
      <c r="P174" s="179">
        <f>_xlfn.IFNA(IF($C174 &gt; "2023-24", INDEX(PR24_after_overrides!$D$3:$AU$128, MATCH('Stata dataset (nominal)'!$A174, PR24_after_overrides!$A$3:$A$128, 0), MATCH('Stata dataset (nominal)'!P$1, PR24_after_overrides!$D$2:$AU$2, 0)), INDEX('Cyclical_after overrides'!$A$1:$BD$245,MATCH('Stata dataset (nominal)'!$A174,'Cyclical_after overrides'!$A$1:$A$245,0),MATCH('Stata dataset (nominal)'!P$1,'Cyclical_after overrides'!$A$1:$BD$1,0))), "")</f>
        <v>312.87599999999998</v>
      </c>
      <c r="Q174" s="179">
        <f>_xlfn.IFNA(IF($C174 &gt; "2023-24", INDEX(PR24_after_overrides!$D$3:$AU$128, MATCH('Stata dataset (nominal)'!$A174, PR24_after_overrides!$A$3:$A$128, 0), MATCH('Stata dataset (nominal)'!Q$1, PR24_after_overrides!$D$2:$AU$2, 0)), INDEX('Cyclical_after overrides'!$A$1:$BD$245,MATCH('Stata dataset (nominal)'!$A174,'Cyclical_after overrides'!$A$1:$A$245,0),MATCH('Stata dataset (nominal)'!Q$1,'Cyclical_after overrides'!$A$1:$BD$1,0))), "")</f>
        <v>202.55799999999999</v>
      </c>
      <c r="R174" s="179">
        <f>_xlfn.IFNA(IF($C174 &gt; "2023-24", INDEX(PR24_after_overrides!$D$3:$AU$128, MATCH('Stata dataset (nominal)'!$A174, PR24_after_overrides!$A$3:$A$128, 0), MATCH('Stata dataset (nominal)'!R$1, PR24_after_overrides!$D$2:$AU$2, 0)), INDEX('Cyclical_after overrides'!$A$1:$BD$245,MATCH('Stata dataset (nominal)'!$A174,'Cyclical_after overrides'!$A$1:$A$245,0),MATCH('Stata dataset (nominal)'!R$1,'Cyclical_after overrides'!$A$1:$BD$1,0))), "")</f>
        <v>17.204000000000001</v>
      </c>
      <c r="S174" s="179">
        <f>_xlfn.IFNA(IF($C174 &gt; "2023-24", INDEX(PR24_after_overrides!$D$3:$AU$128, MATCH('Stata dataset (nominal)'!$A174, PR24_after_overrides!$A$3:$A$128, 0), MATCH('Stata dataset (nominal)'!S$1, PR24_after_overrides!$D$2:$AU$2, 0)), INDEX('Cyclical_after overrides'!$A$1:$BD$245,MATCH('Stata dataset (nominal)'!$A174,'Cyclical_after overrides'!$A$1:$A$245,0),MATCH('Stata dataset (nominal)'!S$1,'Cyclical_after overrides'!$A$1:$BD$1,0))), "")</f>
        <v>292.93400000000003</v>
      </c>
      <c r="T174" s="179">
        <f>_xlfn.IFNA(IF($C174 &gt; "2023-24", INDEX(PR24_after_overrides!$D$3:$AU$128, MATCH('Stata dataset (nominal)'!$A174, PR24_after_overrides!$A$3:$A$128, 0), MATCH('Stata dataset (nominal)'!T$1, PR24_after_overrides!$D$2:$AU$2, 0)), INDEX('Cyclical_after overrides'!$A$1:$BD$245,MATCH('Stata dataset (nominal)'!$A174,'Cyclical_after overrides'!$A$1:$A$245,0),MATCH('Stata dataset (nominal)'!T$1,'Cyclical_after overrides'!$A$1:$BD$1,0))), "")</f>
        <v>292.95699999999999</v>
      </c>
      <c r="U174" s="179">
        <f>_xlfn.IFNA(IF($C174 &gt; "2023-24", INDEX(PR24_after_overrides!$D$3:$AU$128, MATCH('Stata dataset (nominal)'!$A174, PR24_after_overrides!$A$3:$A$128, 0), MATCH('Stata dataset (nominal)'!U$1, PR24_after_overrides!$D$2:$AU$2, 0)), INDEX('Cyclical_after overrides'!$A$1:$BD$245,MATCH('Stata dataset (nominal)'!$A174,'Cyclical_after overrides'!$A$1:$A$245,0),MATCH('Stata dataset (nominal)'!U$1,'Cyclical_after overrides'!$A$1:$BD$1,0))), "")</f>
        <v>20.570758233046014</v>
      </c>
      <c r="V174" s="179">
        <f>_xlfn.IFNA(IF($C174 &gt; "2023-24", INDEX(PR24_after_overrides!$D$3:$AU$128, MATCH('Stata dataset (nominal)'!$A174, PR24_after_overrides!$A$3:$A$128, 0), MATCH('Stata dataset (nominal)'!V$1, PR24_after_overrides!$D$2:$AU$2, 0)), INDEX('Cyclical_after overrides'!$A$1:$BD$245,MATCH('Stata dataset (nominal)'!$A174,'Cyclical_after overrides'!$A$1:$A$245,0),MATCH('Stata dataset (nominal)'!V$1,'Cyclical_after overrides'!$A$1:$BD$1,0))), "")</f>
        <v>142.03725760905883</v>
      </c>
      <c r="W174" s="179">
        <f>_xlfn.IFNA(IF($C174 &gt; "2023-24", INDEX(PR24_after_overrides!$D$3:$AU$128, MATCH('Stata dataset (nominal)'!$A174, PR24_after_overrides!$A$3:$A$128, 0), MATCH('Stata dataset (nominal)'!W$1, PR24_after_overrides!$D$2:$AU$2, 0)), INDEX('Cyclical_after overrides'!$A$1:$BD$245,MATCH('Stata dataset (nominal)'!$A174,'Cyclical_after overrides'!$A$1:$A$245,0),MATCH('Stata dataset (nominal)'!W$1,'Cyclical_after overrides'!$A$1:$BD$1,0))), "")</f>
        <v>1.627963025938316</v>
      </c>
      <c r="X174" s="179">
        <f>_xlfn.IFNA(IF($C174 &gt; "2023-24", INDEX(PR24_after_overrides!$D$3:$AU$128, MATCH('Stata dataset (nominal)'!$A174, PR24_after_overrides!$A$3:$A$128, 0), MATCH('Stata dataset (nominal)'!X$1, PR24_after_overrides!$D$2:$AU$2, 0)), INDEX('Cyclical_after overrides'!$A$1:$BD$245,MATCH('Stata dataset (nominal)'!$A174,'Cyclical_after overrides'!$A$1:$A$245,0),MATCH('Stata dataset (nominal)'!X$1,'Cyclical_after overrides'!$A$1:$BD$1,0))), "")</f>
        <v>12.543874897771628</v>
      </c>
      <c r="Y174" s="179">
        <f>_xlfn.IFNA(IF($C174 &gt; "2023-24", INDEX(PR24_after_overrides!$D$3:$AU$128, MATCH('Stata dataset (nominal)'!$A174, PR24_after_overrides!$A$3:$A$128, 0), MATCH('Stata dataset (nominal)'!Y$1, PR24_after_overrides!$D$2:$AU$2, 0)), INDEX('Cyclical_after overrides'!$A$1:$BD$245,MATCH('Stata dataset (nominal)'!$A174,'Cyclical_after overrides'!$A$1:$A$245,0),MATCH('Stata dataset (nominal)'!Y$1,'Cyclical_after overrides'!$A$1:$BD$1,0))), "")</f>
        <v>10.9786111232442</v>
      </c>
      <c r="Z174" s="179">
        <f>_xlfn.IFNA(IF($C174 &gt; "2023-24", INDEX(PR24_after_overrides!$D$3:$AU$128, MATCH('Stata dataset (nominal)'!$A174, PR24_after_overrides!$A$3:$A$128, 0), MATCH('Stata dataset (nominal)'!Z$1, PR24_after_overrides!$D$2:$AU$2, 0)), INDEX('Cyclical_after overrides'!$A$1:$BD$245,MATCH('Stata dataset (nominal)'!$A174,'Cyclical_after overrides'!$A$1:$A$245,0),MATCH('Stata dataset (nominal)'!Z$1,'Cyclical_after overrides'!$A$1:$BD$1,0))), "")</f>
        <v>10.9786111232442</v>
      </c>
      <c r="AA174" s="179">
        <f>_xlfn.IFNA(IF($C174 &gt; "2023-24", INDEX(PR24_after_overrides!$D$3:$AU$128, MATCH('Stata dataset (nominal)'!$A174, PR24_after_overrides!$A$3:$A$128, 0), MATCH('Stata dataset (nominal)'!AA$1, PR24_after_overrides!$D$2:$AU$2, 0)), INDEX('Cyclical_after overrides'!$A$1:$BD$245,MATCH('Stata dataset (nominal)'!$A174,'Cyclical_after overrides'!$A$1:$A$245,0),MATCH('Stata dataset (nominal)'!AA$1,'Cyclical_after overrides'!$A$1:$BD$1,0))), "")</f>
        <v>415.76806643658324</v>
      </c>
      <c r="AB174" s="179">
        <f>INDEX(Depreciation!$U$5:$U$318, MATCH('Stata dataset (nominal)'!$A174, Depreciation!$A$5:$A$318, 0))</f>
        <v>0.94899999999999995</v>
      </c>
      <c r="AC174" s="180">
        <f t="shared" si="4"/>
        <v>0.96672727272727277</v>
      </c>
      <c r="AD174" s="72">
        <f>INDEX(Recharges!$V$5:$V$318, MATCH('Stata dataset (nominal)'!$A174, Recharges!$A$5:$A$318, 0))</f>
        <v>0.59499999999999997</v>
      </c>
    </row>
    <row r="175" spans="1:30" x14ac:dyDescent="0.4">
      <c r="A175" s="160" t="str">
        <f t="shared" si="3"/>
        <v>WSX16</v>
      </c>
      <c r="B175" s="160" t="s">
        <v>373</v>
      </c>
      <c r="C175" s="160" t="s">
        <v>247</v>
      </c>
      <c r="D175" s="179">
        <f>_xlfn.IFNA(IF($C175 &gt; "2023-24", INDEX(PR24_after_overrides!$D$3:$AU$128, MATCH('Stata dataset (nominal)'!$A175, PR24_after_overrides!$A$3:$A$128, 0), MATCH('Stata dataset (nominal)'!D$1, PR24_after_overrides!$D$2:$AU$2, 0)), INDEX('Cyclical_after overrides'!$A$1:$BD$245,MATCH('Stata dataset (nominal)'!$A175,'Cyclical_after overrides'!$A$1:$A$245,0),MATCH('Stata dataset (nominal)'!D$1,'Cyclical_after overrides'!$A$1:$BD$1,0))), "")</f>
        <v>1.2283693843594008</v>
      </c>
      <c r="E175" s="179">
        <f>_xlfn.IFNA(IF($C175 &gt; "2023-24", INDEX(PR24_after_overrides!$D$3:$AU$128, MATCH('Stata dataset (nominal)'!$A175, PR24_after_overrides!$A$3:$A$128, 0), MATCH('Stata dataset (nominal)'!E$1, PR24_after_overrides!$D$2:$AU$2, 0)), INDEX('Cyclical_after overrides'!$A$1:$BD$245,MATCH('Stata dataset (nominal)'!$A175,'Cyclical_after overrides'!$A$1:$A$245,0),MATCH('Stata dataset (nominal)'!E$1,'Cyclical_after overrides'!$A$1:$BD$1,0))), "")</f>
        <v>4.5577254265545477</v>
      </c>
      <c r="F175" s="179">
        <f>_xlfn.IFNA(IF($C175 &gt; "2023-24", INDEX(PR24_after_overrides!$D$3:$AU$128, MATCH('Stata dataset (nominal)'!$A175, PR24_after_overrides!$A$3:$A$128, 0), MATCH('Stata dataset (nominal)'!F$1, PR24_after_overrides!$D$2:$AU$2, 0)), INDEX('Cyclical_after overrides'!$A$1:$BD$245,MATCH('Stata dataset (nominal)'!$A175,'Cyclical_after overrides'!$A$1:$A$245,0),MATCH('Stata dataset (nominal)'!F$1,'Cyclical_after overrides'!$A$1:$BD$1,0))), "")</f>
        <v>2.5089701854927013</v>
      </c>
      <c r="G175" s="179">
        <f>_xlfn.IFNA(IF($C175 &gt; "2023-24", INDEX(PR24_after_overrides!$D$3:$AU$128, MATCH('Stata dataset (nominal)'!$A175, PR24_after_overrides!$A$3:$A$128, 0), MATCH('Stata dataset (nominal)'!G$1, PR24_after_overrides!$D$2:$AU$2, 0)), INDEX('Cyclical_after overrides'!$A$1:$BD$245,MATCH('Stata dataset (nominal)'!$A175,'Cyclical_after overrides'!$A$1:$A$245,0),MATCH('Stata dataset (nominal)'!G$1,'Cyclical_after overrides'!$A$1:$BD$1,0))), "")</f>
        <v>10.754480000000001</v>
      </c>
      <c r="H175" s="179">
        <f>_xlfn.IFNA(IF($C175 &gt; "2023-24", INDEX(PR24_after_overrides!$D$3:$AU$128, MATCH('Stata dataset (nominal)'!$A175, PR24_after_overrides!$A$3:$A$128, 0), MATCH('Stata dataset (nominal)'!H$1, PR24_after_overrides!$D$2:$AU$2, 0)), INDEX('Cyclical_after overrides'!$A$1:$BD$245,MATCH('Stata dataset (nominal)'!$A175,'Cyclical_after overrides'!$A$1:$A$245,0),MATCH('Stata dataset (nominal)'!H$1,'Cyclical_after overrides'!$A$1:$BD$1,0))), "")</f>
        <v>1.5390760463122437</v>
      </c>
      <c r="I175" s="179">
        <f>_xlfn.IFNA(IF($C175 &gt; "2023-24", INDEX(PR24_after_overrides!$D$3:$AU$128, MATCH('Stata dataset (nominal)'!$A175, PR24_after_overrides!$A$3:$A$128, 0), MATCH('Stata dataset (nominal)'!I$1, PR24_after_overrides!$D$2:$AU$2, 0)), INDEX('Cyclical_after overrides'!$A$1:$BD$245,MATCH('Stata dataset (nominal)'!$A175,'Cyclical_after overrides'!$A$1:$A$245,0),MATCH('Stata dataset (nominal)'!I$1,'Cyclical_after overrides'!$A$1:$BD$1,0))), "")</f>
        <v>6.4943360996863042</v>
      </c>
      <c r="J175" s="179" t="str">
        <f>_xlfn.IFNA(IF($C175 &gt; "2023-24", INDEX(PR24_after_overrides!$D$3:$AU$128, MATCH('Stata dataset (nominal)'!$A175, PR24_after_overrides!$A$3:$A$128, 0), MATCH('Stata dataset (nominal)'!J$1, PR24_after_overrides!$D$2:$AU$2, 0)), INDEX('Cyclical_after overrides'!$A$1:$BD$245,MATCH('Stata dataset (nominal)'!$A175,'Cyclical_after overrides'!$A$1:$A$245,0),MATCH('Stata dataset (nominal)'!J$1,'Cyclical_after overrides'!$A$1:$BD$1,0))), "")</f>
        <v/>
      </c>
      <c r="K175" s="179" t="str">
        <f>_xlfn.IFNA(IF($C175 &gt; "2023-24", INDEX(PR24_after_overrides!$D$3:$AU$128, MATCH('Stata dataset (nominal)'!$A175, PR24_after_overrides!$A$3:$A$128, 0), MATCH('Stata dataset (nominal)'!K$1, PR24_after_overrides!$D$2:$AU$2, 0)), INDEX('Cyclical_after overrides'!$A$1:$BD$245,MATCH('Stata dataset (nominal)'!$A175,'Cyclical_after overrides'!$A$1:$A$245,0),MATCH('Stata dataset (nominal)'!K$1,'Cyclical_after overrides'!$A$1:$BD$1,0))), "")</f>
        <v/>
      </c>
      <c r="L175" s="179">
        <f>_xlfn.IFNA(IF($C175 &gt; "2023-24", INDEX(PR24_after_overrides!$D$3:$AU$128, MATCH('Stata dataset (nominal)'!$A175, PR24_after_overrides!$A$3:$A$128, 0), MATCH('Stata dataset (nominal)'!L$1, PR24_after_overrides!$D$2:$AU$2, 0)), INDEX('Cyclical_after overrides'!$A$1:$BD$245,MATCH('Stata dataset (nominal)'!$A175,'Cyclical_after overrides'!$A$1:$A$245,0),MATCH('Stata dataset (nominal)'!L$1,'Cyclical_after overrides'!$A$1:$BD$1,0))), "")</f>
        <v>0</v>
      </c>
      <c r="M175" s="179">
        <f>_xlfn.IFNA(IF($C175 &gt; "2023-24", INDEX(PR24_after_overrides!$D$3:$AU$128, MATCH('Stata dataset (nominal)'!$A175, PR24_after_overrides!$A$3:$A$128, 0), MATCH('Stata dataset (nominal)'!M$1, PR24_after_overrides!$D$2:$AU$2, 0)), INDEX('Cyclical_after overrides'!$A$1:$BD$245,MATCH('Stata dataset (nominal)'!$A175,'Cyclical_after overrides'!$A$1:$A$245,0),MATCH('Stata dataset (nominal)'!M$1,'Cyclical_after overrides'!$A$1:$BD$1,0))), "")</f>
        <v>1.1970000000000001</v>
      </c>
      <c r="N175" s="179" t="str">
        <f>_xlfn.IFNA(IF($C175 &gt; "2023-24", INDEX(PR24_after_overrides!$D$3:$AU$128, MATCH('Stata dataset (nominal)'!$A175, PR24_after_overrides!$A$3:$A$128, 0), MATCH('Stata dataset (nominal)'!N$1, PR24_after_overrides!$D$2:$AU$2, 0)), INDEX('Cyclical_after overrides'!$A$1:$BD$245,MATCH('Stata dataset (nominal)'!$A175,'Cyclical_after overrides'!$A$1:$A$245,0),MATCH('Stata dataset (nominal)'!N$1,'Cyclical_after overrides'!$A$1:$BD$1,0))), "")</f>
        <v/>
      </c>
      <c r="O175" s="179">
        <f>_xlfn.IFNA(IF($C175 &gt; "2023-24", INDEX(PR24_after_overrides!$D$3:$AU$128, MATCH('Stata dataset (nominal)'!$A175, PR24_after_overrides!$A$3:$A$128, 0), MATCH('Stata dataset (nominal)'!O$1, PR24_after_overrides!$D$2:$AU$2, 0)), INDEX('Cyclical_after overrides'!$A$1:$BD$245,MATCH('Stata dataset (nominal)'!$A175,'Cyclical_after overrides'!$A$1:$A$245,0),MATCH('Stata dataset (nominal)'!O$1,'Cyclical_after overrides'!$A$1:$BD$1,0))), "")</f>
        <v>21.617999999999999</v>
      </c>
      <c r="P175" s="179">
        <f>_xlfn.IFNA(IF($C175 &gt; "2023-24", INDEX(PR24_after_overrides!$D$3:$AU$128, MATCH('Stata dataset (nominal)'!$A175, PR24_after_overrides!$A$3:$A$128, 0), MATCH('Stata dataset (nominal)'!P$1, PR24_after_overrides!$D$2:$AU$2, 0)), INDEX('Cyclical_after overrides'!$A$1:$BD$245,MATCH('Stata dataset (nominal)'!$A175,'Cyclical_after overrides'!$A$1:$A$245,0),MATCH('Stata dataset (nominal)'!P$1,'Cyclical_after overrides'!$A$1:$BD$1,0))), "")</f>
        <v>303.80599999999998</v>
      </c>
      <c r="Q175" s="179">
        <f>_xlfn.IFNA(IF($C175 &gt; "2023-24", INDEX(PR24_after_overrides!$D$3:$AU$128, MATCH('Stata dataset (nominal)'!$A175, PR24_after_overrides!$A$3:$A$128, 0), MATCH('Stata dataset (nominal)'!Q$1, PR24_after_overrides!$D$2:$AU$2, 0)), INDEX('Cyclical_after overrides'!$A$1:$BD$245,MATCH('Stata dataset (nominal)'!$A175,'Cyclical_after overrides'!$A$1:$A$245,0),MATCH('Stata dataset (nominal)'!Q$1,'Cyclical_after overrides'!$A$1:$BD$1,0))), "")</f>
        <v>196.86099999999999</v>
      </c>
      <c r="R175" s="179">
        <f>_xlfn.IFNA(IF($C175 &gt; "2023-24", INDEX(PR24_after_overrides!$D$3:$AU$128, MATCH('Stata dataset (nominal)'!$A175, PR24_after_overrides!$A$3:$A$128, 0), MATCH('Stata dataset (nominal)'!R$1, PR24_after_overrides!$D$2:$AU$2, 0)), INDEX('Cyclical_after overrides'!$A$1:$BD$245,MATCH('Stata dataset (nominal)'!$A175,'Cyclical_after overrides'!$A$1:$A$245,0),MATCH('Stata dataset (nominal)'!R$1,'Cyclical_after overrides'!$A$1:$BD$1,0))), "")</f>
        <v>18.062000000000001</v>
      </c>
      <c r="S175" s="179">
        <f>_xlfn.IFNA(IF($C175 &gt; "2023-24", INDEX(PR24_after_overrides!$D$3:$AU$128, MATCH('Stata dataset (nominal)'!$A175, PR24_after_overrides!$A$3:$A$128, 0), MATCH('Stata dataset (nominal)'!S$1, PR24_after_overrides!$D$2:$AU$2, 0)), INDEX('Cyclical_after overrides'!$A$1:$BD$245,MATCH('Stata dataset (nominal)'!$A175,'Cyclical_after overrides'!$A$1:$A$245,0),MATCH('Stata dataset (nominal)'!S$1,'Cyclical_after overrides'!$A$1:$BD$1,0))), "")</f>
        <v>326.24700000000001</v>
      </c>
      <c r="T175" s="179">
        <f>_xlfn.IFNA(IF($C175 &gt; "2023-24", INDEX(PR24_after_overrides!$D$3:$AU$128, MATCH('Stata dataset (nominal)'!$A175, PR24_after_overrides!$A$3:$A$128, 0), MATCH('Stata dataset (nominal)'!T$1, PR24_after_overrides!$D$2:$AU$2, 0)), INDEX('Cyclical_after overrides'!$A$1:$BD$245,MATCH('Stata dataset (nominal)'!$A175,'Cyclical_after overrides'!$A$1:$A$245,0),MATCH('Stata dataset (nominal)'!T$1,'Cyclical_after overrides'!$A$1:$BD$1,0))), "")</f>
        <v>306.72300000000001</v>
      </c>
      <c r="U175" s="179">
        <f>_xlfn.IFNA(IF($C175 &gt; "2023-24", INDEX(PR24_after_overrides!$D$3:$AU$128, MATCH('Stata dataset (nominal)'!$A175, PR24_after_overrides!$A$3:$A$128, 0), MATCH('Stata dataset (nominal)'!U$1, PR24_after_overrides!$D$2:$AU$2, 0)), INDEX('Cyclical_after overrides'!$A$1:$BD$245,MATCH('Stata dataset (nominal)'!$A175,'Cyclical_after overrides'!$A$1:$A$245,0),MATCH('Stata dataset (nominal)'!U$1,'Cyclical_after overrides'!$A$1:$BD$1,0))), "")</f>
        <v>20.287916071508349</v>
      </c>
      <c r="V175" s="179">
        <f>_xlfn.IFNA(IF($C175 &gt; "2023-24", INDEX(PR24_after_overrides!$D$3:$AU$128, MATCH('Stata dataset (nominal)'!$A175, PR24_after_overrides!$A$3:$A$128, 0), MATCH('Stata dataset (nominal)'!V$1, PR24_after_overrides!$D$2:$AU$2, 0)), INDEX('Cyclical_after overrides'!$A$1:$BD$245,MATCH('Stata dataset (nominal)'!$A175,'Cyclical_after overrides'!$A$1:$A$245,0),MATCH('Stata dataset (nominal)'!V$1,'Cyclical_after overrides'!$A$1:$BD$1,0))), "")</f>
        <v>142.45161668188899</v>
      </c>
      <c r="W175" s="179">
        <f>_xlfn.IFNA(IF($C175 &gt; "2023-24", INDEX(PR24_after_overrides!$D$3:$AU$128, MATCH('Stata dataset (nominal)'!$A175, PR24_after_overrides!$A$3:$A$128, 0), MATCH('Stata dataset (nominal)'!W$1, PR24_after_overrides!$D$2:$AU$2, 0)), INDEX('Cyclical_after overrides'!$A$1:$BD$245,MATCH('Stata dataset (nominal)'!$A175,'Cyclical_after overrides'!$A$1:$A$245,0),MATCH('Stata dataset (nominal)'!W$1,'Cyclical_after overrides'!$A$1:$BD$1,0))), "")</f>
        <v>1.5760503898138658</v>
      </c>
      <c r="X175" s="179">
        <f>_xlfn.IFNA(IF($C175 &gt; "2023-24", INDEX(PR24_after_overrides!$D$3:$AU$128, MATCH('Stata dataset (nominal)'!$A175, PR24_after_overrides!$A$3:$A$128, 0), MATCH('Stata dataset (nominal)'!X$1, PR24_after_overrides!$D$2:$AU$2, 0)), INDEX('Cyclical_after overrides'!$A$1:$BD$245,MATCH('Stata dataset (nominal)'!$A175,'Cyclical_after overrides'!$A$1:$A$245,0),MATCH('Stata dataset (nominal)'!X$1,'Cyclical_after overrides'!$A$1:$BD$1,0))), "")</f>
        <v>12.543874897771628</v>
      </c>
      <c r="Y175" s="179">
        <f>_xlfn.IFNA(IF($C175 &gt; "2023-24", INDEX(PR24_after_overrides!$D$3:$AU$128, MATCH('Stata dataset (nominal)'!$A175, PR24_after_overrides!$A$3:$A$128, 0), MATCH('Stata dataset (nominal)'!Y$1, PR24_after_overrides!$D$2:$AU$2, 0)), INDEX('Cyclical_after overrides'!$A$1:$BD$245,MATCH('Stata dataset (nominal)'!$A175,'Cyclical_after overrides'!$A$1:$A$245,0),MATCH('Stata dataset (nominal)'!Y$1,'Cyclical_after overrides'!$A$1:$BD$1,0))), "")</f>
        <v>10.98056146411775</v>
      </c>
      <c r="Z175" s="179">
        <f>_xlfn.IFNA(IF($C175 &gt; "2023-24", INDEX(PR24_after_overrides!$D$3:$AU$128, MATCH('Stata dataset (nominal)'!$A175, PR24_after_overrides!$A$3:$A$128, 0), MATCH('Stata dataset (nominal)'!Z$1, PR24_after_overrides!$D$2:$AU$2, 0)), INDEX('Cyclical_after overrides'!$A$1:$BD$245,MATCH('Stata dataset (nominal)'!$A175,'Cyclical_after overrides'!$A$1:$A$245,0),MATCH('Stata dataset (nominal)'!Z$1,'Cyclical_after overrides'!$A$1:$BD$1,0))), "")</f>
        <v>10.98056146411775</v>
      </c>
      <c r="AA175" s="179">
        <f>_xlfn.IFNA(IF($C175 &gt; "2023-24", INDEX(PR24_after_overrides!$D$3:$AU$128, MATCH('Stata dataset (nominal)'!$A175, PR24_after_overrides!$A$3:$A$128, 0), MATCH('Stata dataset (nominal)'!AA$1, PR24_after_overrides!$D$2:$AU$2, 0)), INDEX('Cyclical_after overrides'!$A$1:$BD$245,MATCH('Stata dataset (nominal)'!$A175,'Cyclical_after overrides'!$A$1:$A$245,0),MATCH('Stata dataset (nominal)'!AA$1,'Cyclical_after overrides'!$A$1:$BD$1,0))), "")</f>
        <v>387.56212299999999</v>
      </c>
      <c r="AB175" s="179">
        <f>INDEX(Depreciation!$U$5:$U$318, MATCH('Stata dataset (nominal)'!$A175, Depreciation!$A$5:$A$318, 0))</f>
        <v>0.91799999999999993</v>
      </c>
      <c r="AC175" s="180">
        <f t="shared" si="4"/>
        <v>0.96672727272727277</v>
      </c>
      <c r="AD175" s="72">
        <f>INDEX(Recharges!$V$5:$V$318, MATCH('Stata dataset (nominal)'!$A175, Recharges!$A$5:$A$318, 0))</f>
        <v>0.67200000000000004</v>
      </c>
    </row>
    <row r="176" spans="1:30" x14ac:dyDescent="0.4">
      <c r="A176" s="160" t="str">
        <f t="shared" si="3"/>
        <v>WSX17</v>
      </c>
      <c r="B176" s="160" t="s">
        <v>373</v>
      </c>
      <c r="C176" s="160" t="s">
        <v>249</v>
      </c>
      <c r="D176" s="179">
        <f>_xlfn.IFNA(IF($C176 &gt; "2023-24", INDEX(PR24_after_overrides!$D$3:$AU$128, MATCH('Stata dataset (nominal)'!$A176, PR24_after_overrides!$A$3:$A$128, 0), MATCH('Stata dataset (nominal)'!D$1, PR24_after_overrides!$D$2:$AU$2, 0)), INDEX('Cyclical_after overrides'!$A$1:$BD$245,MATCH('Stata dataset (nominal)'!$A176,'Cyclical_after overrides'!$A$1:$A$245,0),MATCH('Stata dataset (nominal)'!D$1,'Cyclical_after overrides'!$A$1:$BD$1,0))), "")</f>
        <v>1.2117357406647515</v>
      </c>
      <c r="E176" s="179">
        <f>_xlfn.IFNA(IF($C176 &gt; "2023-24", INDEX(PR24_after_overrides!$D$3:$AU$128, MATCH('Stata dataset (nominal)'!$A176, PR24_after_overrides!$A$3:$A$128, 0), MATCH('Stata dataset (nominal)'!E$1, PR24_after_overrides!$D$2:$AU$2, 0)), INDEX('Cyclical_after overrides'!$A$1:$BD$245,MATCH('Stata dataset (nominal)'!$A176,'Cyclical_after overrides'!$A$1:$A$245,0),MATCH('Stata dataset (nominal)'!E$1,'Cyclical_after overrides'!$A$1:$BD$1,0))), "")</f>
        <v>5.0847213016386341</v>
      </c>
      <c r="F176" s="179">
        <f>_xlfn.IFNA(IF($C176 &gt; "2023-24", INDEX(PR24_after_overrides!$D$3:$AU$128, MATCH('Stata dataset (nominal)'!$A176, PR24_after_overrides!$A$3:$A$128, 0), MATCH('Stata dataset (nominal)'!F$1, PR24_after_overrides!$D$2:$AU$2, 0)), INDEX('Cyclical_after overrides'!$A$1:$BD$245,MATCH('Stata dataset (nominal)'!$A176,'Cyclical_after overrides'!$A$1:$A$245,0),MATCH('Stata dataset (nominal)'!F$1,'Cyclical_after overrides'!$A$1:$BD$1,0))), "")</f>
        <v>2.2448898769206505</v>
      </c>
      <c r="G176" s="179">
        <f>_xlfn.IFNA(IF($C176 &gt; "2023-24", INDEX(PR24_after_overrides!$D$3:$AU$128, MATCH('Stata dataset (nominal)'!$A176, PR24_after_overrides!$A$3:$A$128, 0), MATCH('Stata dataset (nominal)'!G$1, PR24_after_overrides!$D$2:$AU$2, 0)), INDEX('Cyclical_after overrides'!$A$1:$BD$245,MATCH('Stata dataset (nominal)'!$A176,'Cyclical_after overrides'!$A$1:$A$245,0),MATCH('Stata dataset (nominal)'!G$1,'Cyclical_after overrides'!$A$1:$BD$1,0))), "")</f>
        <v>10.566999999999995</v>
      </c>
      <c r="H176" s="179">
        <f>_xlfn.IFNA(IF($C176 &gt; "2023-24", INDEX(PR24_after_overrides!$D$3:$AU$128, MATCH('Stata dataset (nominal)'!$A176, PR24_after_overrides!$A$3:$A$128, 0), MATCH('Stata dataset (nominal)'!H$1, PR24_after_overrides!$D$2:$AU$2, 0)), INDEX('Cyclical_after overrides'!$A$1:$BD$245,MATCH('Stata dataset (nominal)'!$A176,'Cyclical_after overrides'!$A$1:$A$245,0),MATCH('Stata dataset (nominal)'!H$1,'Cyclical_after overrides'!$A$1:$BD$1,0))), "")</f>
        <v>1.2697131901276077</v>
      </c>
      <c r="I176" s="179">
        <f>_xlfn.IFNA(IF($C176 &gt; "2023-24", INDEX(PR24_after_overrides!$D$3:$AU$128, MATCH('Stata dataset (nominal)'!$A176, PR24_after_overrides!$A$3:$A$128, 0), MATCH('Stata dataset (nominal)'!I$1, PR24_after_overrides!$D$2:$AU$2, 0)), INDEX('Cyclical_after overrides'!$A$1:$BD$245,MATCH('Stata dataset (nominal)'!$A176,'Cyclical_after overrides'!$A$1:$A$245,0),MATCH('Stata dataset (nominal)'!I$1,'Cyclical_after overrides'!$A$1:$BD$1,0))), "")</f>
        <v>7.007364677516513</v>
      </c>
      <c r="J176" s="179" t="str">
        <f>_xlfn.IFNA(IF($C176 &gt; "2023-24", INDEX(PR24_after_overrides!$D$3:$AU$128, MATCH('Stata dataset (nominal)'!$A176, PR24_after_overrides!$A$3:$A$128, 0), MATCH('Stata dataset (nominal)'!J$1, PR24_after_overrides!$D$2:$AU$2, 0)), INDEX('Cyclical_after overrides'!$A$1:$BD$245,MATCH('Stata dataset (nominal)'!$A176,'Cyclical_after overrides'!$A$1:$A$245,0),MATCH('Stata dataset (nominal)'!J$1,'Cyclical_after overrides'!$A$1:$BD$1,0))), "")</f>
        <v/>
      </c>
      <c r="K176" s="179" t="str">
        <f>_xlfn.IFNA(IF($C176 &gt; "2023-24", INDEX(PR24_after_overrides!$D$3:$AU$128, MATCH('Stata dataset (nominal)'!$A176, PR24_after_overrides!$A$3:$A$128, 0), MATCH('Stata dataset (nominal)'!K$1, PR24_after_overrides!$D$2:$AU$2, 0)), INDEX('Cyclical_after overrides'!$A$1:$BD$245,MATCH('Stata dataset (nominal)'!$A176,'Cyclical_after overrides'!$A$1:$A$245,0),MATCH('Stata dataset (nominal)'!K$1,'Cyclical_after overrides'!$A$1:$BD$1,0))), "")</f>
        <v/>
      </c>
      <c r="L176" s="179">
        <f>_xlfn.IFNA(IF($C176 &gt; "2023-24", INDEX(PR24_after_overrides!$D$3:$AU$128, MATCH('Stata dataset (nominal)'!$A176, PR24_after_overrides!$A$3:$A$128, 0), MATCH('Stata dataset (nominal)'!L$1, PR24_after_overrides!$D$2:$AU$2, 0)), INDEX('Cyclical_after overrides'!$A$1:$BD$245,MATCH('Stata dataset (nominal)'!$A176,'Cyclical_after overrides'!$A$1:$A$245,0),MATCH('Stata dataset (nominal)'!L$1,'Cyclical_after overrides'!$A$1:$BD$1,0))), "")</f>
        <v>0</v>
      </c>
      <c r="M176" s="179">
        <f>_xlfn.IFNA(IF($C176 &gt; "2023-24", INDEX(PR24_after_overrides!$D$3:$AU$128, MATCH('Stata dataset (nominal)'!$A176, PR24_after_overrides!$A$3:$A$128, 0), MATCH('Stata dataset (nominal)'!M$1, PR24_after_overrides!$D$2:$AU$2, 0)), INDEX('Cyclical_after overrides'!$A$1:$BD$245,MATCH('Stata dataset (nominal)'!$A176,'Cyclical_after overrides'!$A$1:$A$245,0),MATCH('Stata dataset (nominal)'!M$1,'Cyclical_after overrides'!$A$1:$BD$1,0))), "")</f>
        <v>1.819</v>
      </c>
      <c r="N176" s="179" t="str">
        <f>_xlfn.IFNA(IF($C176 &gt; "2023-24", INDEX(PR24_after_overrides!$D$3:$AU$128, MATCH('Stata dataset (nominal)'!$A176, PR24_after_overrides!$A$3:$A$128, 0), MATCH('Stata dataset (nominal)'!N$1, PR24_after_overrides!$D$2:$AU$2, 0)), INDEX('Cyclical_after overrides'!$A$1:$BD$245,MATCH('Stata dataset (nominal)'!$A176,'Cyclical_after overrides'!$A$1:$A$245,0),MATCH('Stata dataset (nominal)'!N$1,'Cyclical_after overrides'!$A$1:$BD$1,0))), "")</f>
        <v/>
      </c>
      <c r="O176" s="179">
        <f>_xlfn.IFNA(IF($C176 &gt; "2023-24", INDEX(PR24_after_overrides!$D$3:$AU$128, MATCH('Stata dataset (nominal)'!$A176, PR24_after_overrides!$A$3:$A$128, 0), MATCH('Stata dataset (nominal)'!O$1, PR24_after_overrides!$D$2:$AU$2, 0)), INDEX('Cyclical_after overrides'!$A$1:$BD$245,MATCH('Stata dataset (nominal)'!$A176,'Cyclical_after overrides'!$A$1:$A$245,0),MATCH('Stata dataset (nominal)'!O$1,'Cyclical_after overrides'!$A$1:$BD$1,0))), "")</f>
        <v>21.283000000000001</v>
      </c>
      <c r="P176" s="179">
        <f>_xlfn.IFNA(IF($C176 &gt; "2023-24", INDEX(PR24_after_overrides!$D$3:$AU$128, MATCH('Stata dataset (nominal)'!$A176, PR24_after_overrides!$A$3:$A$128, 0), MATCH('Stata dataset (nominal)'!P$1, PR24_after_overrides!$D$2:$AU$2, 0)), INDEX('Cyclical_after overrides'!$A$1:$BD$245,MATCH('Stata dataset (nominal)'!$A176,'Cyclical_after overrides'!$A$1:$A$245,0),MATCH('Stata dataset (nominal)'!P$1,'Cyclical_after overrides'!$A$1:$BD$1,0))), "")</f>
        <v>294.86399999999998</v>
      </c>
      <c r="Q176" s="179">
        <f>_xlfn.IFNA(IF($C176 &gt; "2023-24", INDEX(PR24_after_overrides!$D$3:$AU$128, MATCH('Stata dataset (nominal)'!$A176, PR24_after_overrides!$A$3:$A$128, 0), MATCH('Stata dataset (nominal)'!Q$1, PR24_after_overrides!$D$2:$AU$2, 0)), INDEX('Cyclical_after overrides'!$A$1:$BD$245,MATCH('Stata dataset (nominal)'!$A176,'Cyclical_after overrides'!$A$1:$A$245,0),MATCH('Stata dataset (nominal)'!Q$1,'Cyclical_after overrides'!$A$1:$BD$1,0))), "")</f>
        <v>189.83799999999999</v>
      </c>
      <c r="R176" s="179">
        <f>_xlfn.IFNA(IF($C176 &gt; "2023-24", INDEX(PR24_after_overrides!$D$3:$AU$128, MATCH('Stata dataset (nominal)'!$A176, PR24_after_overrides!$A$3:$A$128, 0), MATCH('Stata dataset (nominal)'!R$1, PR24_after_overrides!$D$2:$AU$2, 0)), INDEX('Cyclical_after overrides'!$A$1:$BD$245,MATCH('Stata dataset (nominal)'!$A176,'Cyclical_after overrides'!$A$1:$A$245,0),MATCH('Stata dataset (nominal)'!R$1,'Cyclical_after overrides'!$A$1:$BD$1,0))), "")</f>
        <v>18.731999999999999</v>
      </c>
      <c r="S176" s="179">
        <f>_xlfn.IFNA(IF($C176 &gt; "2023-24", INDEX(PR24_after_overrides!$D$3:$AU$128, MATCH('Stata dataset (nominal)'!$A176, PR24_after_overrides!$A$3:$A$128, 0), MATCH('Stata dataset (nominal)'!S$1, PR24_after_overrides!$D$2:$AU$2, 0)), INDEX('Cyclical_after overrides'!$A$1:$BD$245,MATCH('Stata dataset (nominal)'!$A176,'Cyclical_after overrides'!$A$1:$A$245,0),MATCH('Stata dataset (nominal)'!S$1,'Cyclical_after overrides'!$A$1:$BD$1,0))), "")</f>
        <v>338.72300000000001</v>
      </c>
      <c r="T176" s="179">
        <f>_xlfn.IFNA(IF($C176 &gt; "2023-24", INDEX(PR24_after_overrides!$D$3:$AU$128, MATCH('Stata dataset (nominal)'!$A176, PR24_after_overrides!$A$3:$A$128, 0), MATCH('Stata dataset (nominal)'!T$1, PR24_after_overrides!$D$2:$AU$2, 0)), INDEX('Cyclical_after overrides'!$A$1:$BD$245,MATCH('Stata dataset (nominal)'!$A176,'Cyclical_after overrides'!$A$1:$A$245,0),MATCH('Stata dataset (nominal)'!T$1,'Cyclical_after overrides'!$A$1:$BD$1,0))), "")</f>
        <v>318.51</v>
      </c>
      <c r="U176" s="179">
        <f>_xlfn.IFNA(IF($C176 &gt; "2023-24", INDEX(PR24_after_overrides!$D$3:$AU$128, MATCH('Stata dataset (nominal)'!$A176, PR24_after_overrides!$A$3:$A$128, 0), MATCH('Stata dataset (nominal)'!U$1, PR24_after_overrides!$D$2:$AU$2, 0)), INDEX('Cyclical_after overrides'!$A$1:$BD$245,MATCH('Stata dataset (nominal)'!$A176,'Cyclical_after overrides'!$A$1:$A$245,0),MATCH('Stata dataset (nominal)'!U$1,'Cyclical_after overrides'!$A$1:$BD$1,0))), "")</f>
        <v>19.567890760556338</v>
      </c>
      <c r="V176" s="179">
        <f>_xlfn.IFNA(IF($C176 &gt; "2023-24", INDEX(PR24_after_overrides!$D$3:$AU$128, MATCH('Stata dataset (nominal)'!$A176, PR24_after_overrides!$A$3:$A$128, 0), MATCH('Stata dataset (nominal)'!V$1, PR24_after_overrides!$D$2:$AU$2, 0)), INDEX('Cyclical_after overrides'!$A$1:$BD$245,MATCH('Stata dataset (nominal)'!$A176,'Cyclical_after overrides'!$A$1:$A$245,0),MATCH('Stata dataset (nominal)'!V$1,'Cyclical_after overrides'!$A$1:$BD$1,0))), "")</f>
        <v>143.02856556346094</v>
      </c>
      <c r="W176" s="179">
        <f>_xlfn.IFNA(IF($C176 &gt; "2023-24", INDEX(PR24_after_overrides!$D$3:$AU$128, MATCH('Stata dataset (nominal)'!$A176, PR24_after_overrides!$A$3:$A$128, 0), MATCH('Stata dataset (nominal)'!W$1, PR24_after_overrides!$D$2:$AU$2, 0)), INDEX('Cyclical_after overrides'!$A$1:$BD$245,MATCH('Stata dataset (nominal)'!$A176,'Cyclical_after overrides'!$A$1:$A$245,0),MATCH('Stata dataset (nominal)'!W$1,'Cyclical_after overrides'!$A$1:$BD$1,0))), "")</f>
        <v>1.4014650077540103</v>
      </c>
      <c r="X176" s="179">
        <f>_xlfn.IFNA(IF($C176 &gt; "2023-24", INDEX(PR24_after_overrides!$D$3:$AU$128, MATCH('Stata dataset (nominal)'!$A176, PR24_after_overrides!$A$3:$A$128, 0), MATCH('Stata dataset (nominal)'!X$1, PR24_after_overrides!$D$2:$AU$2, 0)), INDEX('Cyclical_after overrides'!$A$1:$BD$245,MATCH('Stata dataset (nominal)'!$A176,'Cyclical_after overrides'!$A$1:$A$245,0),MATCH('Stata dataset (nominal)'!X$1,'Cyclical_after overrides'!$A$1:$BD$1,0))), "")</f>
        <v>12.543874897771628</v>
      </c>
      <c r="Y176" s="179">
        <f>_xlfn.IFNA(IF($C176 &gt; "2023-24", INDEX(PR24_after_overrides!$D$3:$AU$128, MATCH('Stata dataset (nominal)'!$A176, PR24_after_overrides!$A$3:$A$128, 0), MATCH('Stata dataset (nominal)'!Y$1, PR24_after_overrides!$D$2:$AU$2, 0)), INDEX('Cyclical_after overrides'!$A$1:$BD$245,MATCH('Stata dataset (nominal)'!$A176,'Cyclical_after overrides'!$A$1:$A$245,0),MATCH('Stata dataset (nominal)'!Y$1,'Cyclical_after overrides'!$A$1:$BD$1,0))), "")</f>
        <v>10.980062934891709</v>
      </c>
      <c r="Z176" s="179">
        <f>_xlfn.IFNA(IF($C176 &gt; "2023-24", INDEX(PR24_after_overrides!$D$3:$AU$128, MATCH('Stata dataset (nominal)'!$A176, PR24_after_overrides!$A$3:$A$128, 0), MATCH('Stata dataset (nominal)'!Z$1, PR24_after_overrides!$D$2:$AU$2, 0)), INDEX('Cyclical_after overrides'!$A$1:$BD$245,MATCH('Stata dataset (nominal)'!$A176,'Cyclical_after overrides'!$A$1:$A$245,0),MATCH('Stata dataset (nominal)'!Z$1,'Cyclical_after overrides'!$A$1:$BD$1,0))), "")</f>
        <v>10.661238739760002</v>
      </c>
      <c r="AA176" s="179">
        <f>_xlfn.IFNA(IF($C176 &gt; "2023-24", INDEX(PR24_after_overrides!$D$3:$AU$128, MATCH('Stata dataset (nominal)'!$A176, PR24_after_overrides!$A$3:$A$128, 0), MATCH('Stata dataset (nominal)'!AA$1, PR24_after_overrides!$D$2:$AU$2, 0)), INDEX('Cyclical_after overrides'!$A$1:$BD$245,MATCH('Stata dataset (nominal)'!$A176,'Cyclical_after overrides'!$A$1:$A$245,0),MATCH('Stata dataset (nominal)'!AA$1,'Cyclical_after overrides'!$A$1:$BD$1,0))), "")</f>
        <v>392.77292199999999</v>
      </c>
      <c r="AB176" s="179">
        <f>INDEX(Depreciation!$U$5:$U$318, MATCH('Stata dataset (nominal)'!$A176, Depreciation!$A$5:$A$318, 0))</f>
        <v>1.1120000000000001</v>
      </c>
      <c r="AC176" s="180">
        <f t="shared" si="4"/>
        <v>0.96672727272727277</v>
      </c>
      <c r="AD176" s="72">
        <f>INDEX(Recharges!$V$5:$V$318, MATCH('Stata dataset (nominal)'!$A176, Recharges!$A$5:$A$318, 0))</f>
        <v>0.82699999999999996</v>
      </c>
    </row>
    <row r="177" spans="1:30" x14ac:dyDescent="0.4">
      <c r="A177" s="160" t="str">
        <f t="shared" si="3"/>
        <v>WSX18</v>
      </c>
      <c r="B177" s="160" t="s">
        <v>373</v>
      </c>
      <c r="C177" s="160" t="s">
        <v>251</v>
      </c>
      <c r="D177" s="179">
        <f>_xlfn.IFNA(IF($C177 &gt; "2023-24", INDEX(PR24_after_overrides!$D$3:$AU$128, MATCH('Stata dataset (nominal)'!$A177, PR24_after_overrides!$A$3:$A$128, 0), MATCH('Stata dataset (nominal)'!D$1, PR24_after_overrides!$D$2:$AU$2, 0)), INDEX('Cyclical_after overrides'!$A$1:$BD$245,MATCH('Stata dataset (nominal)'!$A177,'Cyclical_after overrides'!$A$1:$A$245,0),MATCH('Stata dataset (nominal)'!D$1,'Cyclical_after overrides'!$A$1:$BD$1,0))), "")</f>
        <v>1.1806332960179113</v>
      </c>
      <c r="E177" s="179">
        <f>_xlfn.IFNA(IF($C177 &gt; "2023-24", INDEX(PR24_after_overrides!$D$3:$AU$128, MATCH('Stata dataset (nominal)'!$A177, PR24_after_overrides!$A$3:$A$128, 0), MATCH('Stata dataset (nominal)'!E$1, PR24_after_overrides!$D$2:$AU$2, 0)), INDEX('Cyclical_after overrides'!$A$1:$BD$245,MATCH('Stata dataset (nominal)'!$A177,'Cyclical_after overrides'!$A$1:$A$245,0),MATCH('Stata dataset (nominal)'!E$1,'Cyclical_after overrides'!$A$1:$BD$1,0))), "")</f>
        <v>6.3296636409792502</v>
      </c>
      <c r="F177" s="179">
        <f>_xlfn.IFNA(IF($C177 &gt; "2023-24", INDEX(PR24_after_overrides!$D$3:$AU$128, MATCH('Stata dataset (nominal)'!$A177, PR24_after_overrides!$A$3:$A$128, 0), MATCH('Stata dataset (nominal)'!F$1, PR24_after_overrides!$D$2:$AU$2, 0)), INDEX('Cyclical_after overrides'!$A$1:$BD$245,MATCH('Stata dataset (nominal)'!$A177,'Cyclical_after overrides'!$A$1:$A$245,0),MATCH('Stata dataset (nominal)'!F$1,'Cyclical_after overrides'!$A$1:$BD$1,0))), "")</f>
        <v>1.9537572462138499</v>
      </c>
      <c r="G177" s="179">
        <f>_xlfn.IFNA(IF($C177 &gt; "2023-24", INDEX(PR24_after_overrides!$D$3:$AU$128, MATCH('Stata dataset (nominal)'!$A177, PR24_after_overrides!$A$3:$A$128, 0), MATCH('Stata dataset (nominal)'!G$1, PR24_after_overrides!$D$2:$AU$2, 0)), INDEX('Cyclical_after overrides'!$A$1:$BD$245,MATCH('Stata dataset (nominal)'!$A177,'Cyclical_after overrides'!$A$1:$A$245,0),MATCH('Stata dataset (nominal)'!G$1,'Cyclical_after overrides'!$A$1:$BD$1,0))), "")</f>
        <v>11.175907187040499</v>
      </c>
      <c r="H177" s="179">
        <f>_xlfn.IFNA(IF($C177 &gt; "2023-24", INDEX(PR24_after_overrides!$D$3:$AU$128, MATCH('Stata dataset (nominal)'!$A177, PR24_after_overrides!$A$3:$A$128, 0), MATCH('Stata dataset (nominal)'!H$1, PR24_after_overrides!$D$2:$AU$2, 0)), INDEX('Cyclical_after overrides'!$A$1:$BD$245,MATCH('Stata dataset (nominal)'!$A177,'Cyclical_after overrides'!$A$1:$A$245,0),MATCH('Stata dataset (nominal)'!H$1,'Cyclical_after overrides'!$A$1:$BD$1,0))), "")</f>
        <v>1.20650406952664</v>
      </c>
      <c r="I177" s="179">
        <f>_xlfn.IFNA(IF($C177 &gt; "2023-24", INDEX(PR24_after_overrides!$D$3:$AU$128, MATCH('Stata dataset (nominal)'!$A177, PR24_after_overrides!$A$3:$A$128, 0), MATCH('Stata dataset (nominal)'!I$1, PR24_after_overrides!$D$2:$AU$2, 0)), INDEX('Cyclical_after overrides'!$A$1:$BD$245,MATCH('Stata dataset (nominal)'!$A177,'Cyclical_after overrides'!$A$1:$A$245,0),MATCH('Stata dataset (nominal)'!I$1,'Cyclical_after overrides'!$A$1:$BD$1,0))), "")</f>
        <v>8.06725647576949</v>
      </c>
      <c r="J177" s="179" t="str">
        <f>_xlfn.IFNA(IF($C177 &gt; "2023-24", INDEX(PR24_after_overrides!$D$3:$AU$128, MATCH('Stata dataset (nominal)'!$A177, PR24_after_overrides!$A$3:$A$128, 0), MATCH('Stata dataset (nominal)'!J$1, PR24_after_overrides!$D$2:$AU$2, 0)), INDEX('Cyclical_after overrides'!$A$1:$BD$245,MATCH('Stata dataset (nominal)'!$A177,'Cyclical_after overrides'!$A$1:$A$245,0),MATCH('Stata dataset (nominal)'!J$1,'Cyclical_after overrides'!$A$1:$BD$1,0))), "")</f>
        <v/>
      </c>
      <c r="K177" s="179" t="str">
        <f>_xlfn.IFNA(IF($C177 &gt; "2023-24", INDEX(PR24_after_overrides!$D$3:$AU$128, MATCH('Stata dataset (nominal)'!$A177, PR24_after_overrides!$A$3:$A$128, 0), MATCH('Stata dataset (nominal)'!K$1, PR24_after_overrides!$D$2:$AU$2, 0)), INDEX('Cyclical_after overrides'!$A$1:$BD$245,MATCH('Stata dataset (nominal)'!$A177,'Cyclical_after overrides'!$A$1:$A$245,0),MATCH('Stata dataset (nominal)'!K$1,'Cyclical_after overrides'!$A$1:$BD$1,0))), "")</f>
        <v/>
      </c>
      <c r="L177" s="179">
        <f>_xlfn.IFNA(IF($C177 &gt; "2023-24", INDEX(PR24_after_overrides!$D$3:$AU$128, MATCH('Stata dataset (nominal)'!$A177, PR24_after_overrides!$A$3:$A$128, 0), MATCH('Stata dataset (nominal)'!L$1, PR24_after_overrides!$D$2:$AU$2, 0)), INDEX('Cyclical_after overrides'!$A$1:$BD$245,MATCH('Stata dataset (nominal)'!$A177,'Cyclical_after overrides'!$A$1:$A$245,0),MATCH('Stata dataset (nominal)'!L$1,'Cyclical_after overrides'!$A$1:$BD$1,0))), "")</f>
        <v>0</v>
      </c>
      <c r="M177" s="179">
        <f>_xlfn.IFNA(IF($C177 &gt; "2023-24", INDEX(PR24_after_overrides!$D$3:$AU$128, MATCH('Stata dataset (nominal)'!$A177, PR24_after_overrides!$A$3:$A$128, 0), MATCH('Stata dataset (nominal)'!M$1, PR24_after_overrides!$D$2:$AU$2, 0)), INDEX('Cyclical_after overrides'!$A$1:$BD$245,MATCH('Stata dataset (nominal)'!$A177,'Cyclical_after overrides'!$A$1:$A$245,0),MATCH('Stata dataset (nominal)'!M$1,'Cyclical_after overrides'!$A$1:$BD$1,0))), "")</f>
        <v>1.41279405</v>
      </c>
      <c r="N177" s="179" t="str">
        <f>_xlfn.IFNA(IF($C177 &gt; "2023-24", INDEX(PR24_after_overrides!$D$3:$AU$128, MATCH('Stata dataset (nominal)'!$A177, PR24_after_overrides!$A$3:$A$128, 0), MATCH('Stata dataset (nominal)'!N$1, PR24_after_overrides!$D$2:$AU$2, 0)), INDEX('Cyclical_after overrides'!$A$1:$BD$245,MATCH('Stata dataset (nominal)'!$A177,'Cyclical_after overrides'!$A$1:$A$245,0),MATCH('Stata dataset (nominal)'!N$1,'Cyclical_after overrides'!$A$1:$BD$1,0))), "")</f>
        <v/>
      </c>
      <c r="O177" s="179">
        <f>_xlfn.IFNA(IF($C177 &gt; "2023-24", INDEX(PR24_after_overrides!$D$3:$AU$128, MATCH('Stata dataset (nominal)'!$A177, PR24_after_overrides!$A$3:$A$128, 0), MATCH('Stata dataset (nominal)'!O$1, PR24_after_overrides!$D$2:$AU$2, 0)), INDEX('Cyclical_after overrides'!$A$1:$BD$245,MATCH('Stata dataset (nominal)'!$A177,'Cyclical_after overrides'!$A$1:$A$245,0),MATCH('Stata dataset (nominal)'!O$1,'Cyclical_after overrides'!$A$1:$BD$1,0))), "")</f>
        <v>20.47</v>
      </c>
      <c r="P177" s="179">
        <f>_xlfn.IFNA(IF($C177 &gt; "2023-24", INDEX(PR24_after_overrides!$D$3:$AU$128, MATCH('Stata dataset (nominal)'!$A177, PR24_after_overrides!$A$3:$A$128, 0), MATCH('Stata dataset (nominal)'!P$1, PR24_after_overrides!$D$2:$AU$2, 0)), INDEX('Cyclical_after overrides'!$A$1:$BD$245,MATCH('Stata dataset (nominal)'!$A177,'Cyclical_after overrides'!$A$1:$A$245,0),MATCH('Stata dataset (nominal)'!P$1,'Cyclical_after overrides'!$A$1:$BD$1,0))), "")</f>
        <v>283.62799999999999</v>
      </c>
      <c r="Q177" s="179">
        <f>_xlfn.IFNA(IF($C177 &gt; "2023-24", INDEX(PR24_after_overrides!$D$3:$AU$128, MATCH('Stata dataset (nominal)'!$A177, PR24_after_overrides!$A$3:$A$128, 0), MATCH('Stata dataset (nominal)'!Q$1, PR24_after_overrides!$D$2:$AU$2, 0)), INDEX('Cyclical_after overrides'!$A$1:$BD$245,MATCH('Stata dataset (nominal)'!$A177,'Cyclical_after overrides'!$A$1:$A$245,0),MATCH('Stata dataset (nominal)'!Q$1,'Cyclical_after overrides'!$A$1:$BD$1,0))), "")</f>
        <v>180.16300000000001</v>
      </c>
      <c r="R177" s="179">
        <f>_xlfn.IFNA(IF($C177 &gt; "2023-24", INDEX(PR24_after_overrides!$D$3:$AU$128, MATCH('Stata dataset (nominal)'!$A177, PR24_after_overrides!$A$3:$A$128, 0), MATCH('Stata dataset (nominal)'!R$1, PR24_after_overrides!$D$2:$AU$2, 0)), INDEX('Cyclical_after overrides'!$A$1:$BD$245,MATCH('Stata dataset (nominal)'!$A177,'Cyclical_after overrides'!$A$1:$A$245,0),MATCH('Stata dataset (nominal)'!R$1,'Cyclical_after overrides'!$A$1:$BD$1,0))), "")</f>
        <v>19.68</v>
      </c>
      <c r="S177" s="179">
        <f>_xlfn.IFNA(IF($C177 &gt; "2023-24", INDEX(PR24_after_overrides!$D$3:$AU$128, MATCH('Stata dataset (nominal)'!$A177, PR24_after_overrides!$A$3:$A$128, 0), MATCH('Stata dataset (nominal)'!S$1, PR24_after_overrides!$D$2:$AU$2, 0)), INDEX('Cyclical_after overrides'!$A$1:$BD$245,MATCH('Stata dataset (nominal)'!$A177,'Cyclical_after overrides'!$A$1:$A$245,0),MATCH('Stata dataset (nominal)'!S$1,'Cyclical_after overrides'!$A$1:$BD$1,0))), "")</f>
        <v>354.96800000000002</v>
      </c>
      <c r="T177" s="179">
        <f>_xlfn.IFNA(IF($C177 &gt; "2023-24", INDEX(PR24_after_overrides!$D$3:$AU$128, MATCH('Stata dataset (nominal)'!$A177, PR24_after_overrides!$A$3:$A$128, 0), MATCH('Stata dataset (nominal)'!T$1, PR24_after_overrides!$D$2:$AU$2, 0)), INDEX('Cyclical_after overrides'!$A$1:$BD$245,MATCH('Stata dataset (nominal)'!$A177,'Cyclical_after overrides'!$A$1:$A$245,0),MATCH('Stata dataset (nominal)'!T$1,'Cyclical_after overrides'!$A$1:$BD$1,0))), "")</f>
        <v>332.50200000000001</v>
      </c>
      <c r="U177" s="179">
        <f>_xlfn.IFNA(IF($C177 &gt; "2023-24", INDEX(PR24_after_overrides!$D$3:$AU$128, MATCH('Stata dataset (nominal)'!$A177, PR24_after_overrides!$A$3:$A$128, 0), MATCH('Stata dataset (nominal)'!U$1, PR24_after_overrides!$D$2:$AU$2, 0)), INDEX('Cyclical_after overrides'!$A$1:$BD$245,MATCH('Stata dataset (nominal)'!$A177,'Cyclical_after overrides'!$A$1:$A$245,0),MATCH('Stata dataset (nominal)'!U$1,'Cyclical_after overrides'!$A$1:$BD$1,0))), "")</f>
        <v>19.590869636862131</v>
      </c>
      <c r="V177" s="179">
        <f>_xlfn.IFNA(IF($C177 &gt; "2023-24", INDEX(PR24_after_overrides!$D$3:$AU$128, MATCH('Stata dataset (nominal)'!$A177, PR24_after_overrides!$A$3:$A$128, 0), MATCH('Stata dataset (nominal)'!V$1, PR24_after_overrides!$D$2:$AU$2, 0)), INDEX('Cyclical_after overrides'!$A$1:$BD$245,MATCH('Stata dataset (nominal)'!$A177,'Cyclical_after overrides'!$A$1:$A$245,0),MATCH('Stata dataset (nominal)'!V$1,'Cyclical_after overrides'!$A$1:$BD$1,0))), "")</f>
        <v>143.55049859039008</v>
      </c>
      <c r="W177" s="179">
        <f>_xlfn.IFNA(IF($C177 &gt; "2023-24", INDEX(PR24_after_overrides!$D$3:$AU$128, MATCH('Stata dataset (nominal)'!$A177, PR24_after_overrides!$A$3:$A$128, 0), MATCH('Stata dataset (nominal)'!W$1, PR24_after_overrides!$D$2:$AU$2, 0)), INDEX('Cyclical_after overrides'!$A$1:$BD$245,MATCH('Stata dataset (nominal)'!$A177,'Cyclical_after overrides'!$A$1:$A$245,0),MATCH('Stata dataset (nominal)'!W$1,'Cyclical_after overrides'!$A$1:$BD$1,0))), "")</f>
        <v>1.3926670020417942</v>
      </c>
      <c r="X177" s="179">
        <f>_xlfn.IFNA(IF($C177 &gt; "2023-24", INDEX(PR24_after_overrides!$D$3:$AU$128, MATCH('Stata dataset (nominal)'!$A177, PR24_after_overrides!$A$3:$A$128, 0), MATCH('Stata dataset (nominal)'!X$1, PR24_after_overrides!$D$2:$AU$2, 0)), INDEX('Cyclical_after overrides'!$A$1:$BD$245,MATCH('Stata dataset (nominal)'!$A177,'Cyclical_after overrides'!$A$1:$A$245,0),MATCH('Stata dataset (nominal)'!X$1,'Cyclical_after overrides'!$A$1:$BD$1,0))), "")</f>
        <v>12.658651432293505</v>
      </c>
      <c r="Y177" s="179">
        <f>_xlfn.IFNA(IF($C177 &gt; "2023-24", INDEX(PR24_after_overrides!$D$3:$AU$128, MATCH('Stata dataset (nominal)'!$A177, PR24_after_overrides!$A$3:$A$128, 0), MATCH('Stata dataset (nominal)'!Y$1, PR24_after_overrides!$D$2:$AU$2, 0)), INDEX('Cyclical_after overrides'!$A$1:$BD$245,MATCH('Stata dataset (nominal)'!$A177,'Cyclical_after overrides'!$A$1:$A$245,0),MATCH('Stata dataset (nominal)'!Y$1,'Cyclical_after overrides'!$A$1:$BD$1,0))), "")</f>
        <v>10.979192127886463</v>
      </c>
      <c r="Z177" s="179">
        <f>_xlfn.IFNA(IF($C177 &gt; "2023-24", INDEX(PR24_after_overrides!$D$3:$AU$128, MATCH('Stata dataset (nominal)'!$A177, PR24_after_overrides!$A$3:$A$128, 0), MATCH('Stata dataset (nominal)'!Z$1, PR24_after_overrides!$D$2:$AU$2, 0)), INDEX('Cyclical_after overrides'!$A$1:$BD$245,MATCH('Stata dataset (nominal)'!$A177,'Cyclical_after overrides'!$A$1:$A$245,0),MATCH('Stata dataset (nominal)'!Z$1,'Cyclical_after overrides'!$A$1:$BD$1,0))), "")</f>
        <v>10.341647207706902</v>
      </c>
      <c r="AA177" s="179">
        <f>_xlfn.IFNA(IF($C177 &gt; "2023-24", INDEX(PR24_after_overrides!$D$3:$AU$128, MATCH('Stata dataset (nominal)'!$A177, PR24_after_overrides!$A$3:$A$128, 0), MATCH('Stata dataset (nominal)'!AA$1, PR24_after_overrides!$D$2:$AU$2, 0)), INDEX('Cyclical_after overrides'!$A$1:$BD$245,MATCH('Stata dataset (nominal)'!$A177,'Cyclical_after overrides'!$A$1:$A$245,0),MATCH('Stata dataset (nominal)'!AA$1,'Cyclical_after overrides'!$A$1:$BD$1,0))), "")</f>
        <v>405.71616600000016</v>
      </c>
      <c r="AB177" s="179">
        <f>INDEX(Depreciation!$U$5:$U$318, MATCH('Stata dataset (nominal)'!$A177, Depreciation!$A$5:$A$318, 0))</f>
        <v>1.038</v>
      </c>
      <c r="AC177" s="180">
        <f t="shared" si="4"/>
        <v>0.96672727272727277</v>
      </c>
      <c r="AD177" s="72">
        <f>INDEX(Recharges!$V$5:$V$318, MATCH('Stata dataset (nominal)'!$A177, Recharges!$A$5:$A$318, 0))</f>
        <v>0.83499999999999996</v>
      </c>
    </row>
    <row r="178" spans="1:30" x14ac:dyDescent="0.4">
      <c r="A178" s="160" t="str">
        <f t="shared" si="3"/>
        <v>WSX19</v>
      </c>
      <c r="B178" s="160" t="s">
        <v>373</v>
      </c>
      <c r="C178" s="160" t="s">
        <v>253</v>
      </c>
      <c r="D178" s="179">
        <f>_xlfn.IFNA(IF($C178 &gt; "2023-24", INDEX(PR24_after_overrides!$D$3:$AU$128, MATCH('Stata dataset (nominal)'!$A178, PR24_after_overrides!$A$3:$A$128, 0), MATCH('Stata dataset (nominal)'!D$1, PR24_after_overrides!$D$2:$AU$2, 0)), INDEX('Cyclical_after overrides'!$A$1:$BD$245,MATCH('Stata dataset (nominal)'!$A178,'Cyclical_after overrides'!$A$1:$A$245,0),MATCH('Stata dataset (nominal)'!D$1,'Cyclical_after overrides'!$A$1:$BD$1,0))), "")</f>
        <v>1.1560444722831191</v>
      </c>
      <c r="E178" s="179">
        <f>_xlfn.IFNA(IF($C178 &gt; "2023-24", INDEX(PR24_after_overrides!$D$3:$AU$128, MATCH('Stata dataset (nominal)'!$A178, PR24_after_overrides!$A$3:$A$128, 0), MATCH('Stata dataset (nominal)'!E$1, PR24_after_overrides!$D$2:$AU$2, 0)), INDEX('Cyclical_after overrides'!$A$1:$BD$245,MATCH('Stata dataset (nominal)'!$A178,'Cyclical_after overrides'!$A$1:$A$245,0),MATCH('Stata dataset (nominal)'!E$1,'Cyclical_after overrides'!$A$1:$BD$1,0))), "")</f>
        <v>7.4966159425156196</v>
      </c>
      <c r="F178" s="179">
        <f>_xlfn.IFNA(IF($C178 &gt; "2023-24", INDEX(PR24_after_overrides!$D$3:$AU$128, MATCH('Stata dataset (nominal)'!$A178, PR24_after_overrides!$A$3:$A$128, 0), MATCH('Stata dataset (nominal)'!F$1, PR24_after_overrides!$D$2:$AU$2, 0)), INDEX('Cyclical_after overrides'!$A$1:$BD$245,MATCH('Stata dataset (nominal)'!$A178,'Cyclical_after overrides'!$A$1:$A$245,0),MATCH('Stata dataset (nominal)'!F$1,'Cyclical_after overrides'!$A$1:$BD$1,0))), "")</f>
        <v>1.7883117031962701</v>
      </c>
      <c r="G178" s="179">
        <f>_xlfn.IFNA(IF($C178 &gt; "2023-24", INDEX(PR24_after_overrides!$D$3:$AU$128, MATCH('Stata dataset (nominal)'!$A178, PR24_after_overrides!$A$3:$A$128, 0), MATCH('Stata dataset (nominal)'!G$1, PR24_after_overrides!$D$2:$AU$2, 0)), INDEX('Cyclical_after overrides'!$A$1:$BD$245,MATCH('Stata dataset (nominal)'!$A178,'Cyclical_after overrides'!$A$1:$A$245,0),MATCH('Stata dataset (nominal)'!G$1,'Cyclical_after overrides'!$A$1:$BD$1,0))), "")</f>
        <v>12.645747146292001</v>
      </c>
      <c r="H178" s="179">
        <f>_xlfn.IFNA(IF($C178 &gt; "2023-24", INDEX(PR24_after_overrides!$D$3:$AU$128, MATCH('Stata dataset (nominal)'!$A178, PR24_after_overrides!$A$3:$A$128, 0), MATCH('Stata dataset (nominal)'!H$1, PR24_after_overrides!$D$2:$AU$2, 0)), INDEX('Cyclical_after overrides'!$A$1:$BD$245,MATCH('Stata dataset (nominal)'!$A178,'Cyclical_after overrides'!$A$1:$A$245,0),MATCH('Stata dataset (nominal)'!H$1,'Cyclical_after overrides'!$A$1:$BD$1,0))), "")</f>
        <v>1.1706154152520001</v>
      </c>
      <c r="I178" s="179">
        <f>_xlfn.IFNA(IF($C178 &gt; "2023-24", INDEX(PR24_after_overrides!$D$3:$AU$128, MATCH('Stata dataset (nominal)'!$A178, PR24_after_overrides!$A$3:$A$128, 0), MATCH('Stata dataset (nominal)'!I$1, PR24_after_overrides!$D$2:$AU$2, 0)), INDEX('Cyclical_after overrides'!$A$1:$BD$245,MATCH('Stata dataset (nominal)'!$A178,'Cyclical_after overrides'!$A$1:$A$245,0),MATCH('Stata dataset (nominal)'!I$1,'Cyclical_after overrides'!$A$1:$BD$1,0))), "")</f>
        <v>10.161191543253199</v>
      </c>
      <c r="J178" s="179" t="str">
        <f>_xlfn.IFNA(IF($C178 &gt; "2023-24", INDEX(PR24_after_overrides!$D$3:$AU$128, MATCH('Stata dataset (nominal)'!$A178, PR24_after_overrides!$A$3:$A$128, 0), MATCH('Stata dataset (nominal)'!J$1, PR24_after_overrides!$D$2:$AU$2, 0)), INDEX('Cyclical_after overrides'!$A$1:$BD$245,MATCH('Stata dataset (nominal)'!$A178,'Cyclical_after overrides'!$A$1:$A$245,0),MATCH('Stata dataset (nominal)'!J$1,'Cyclical_after overrides'!$A$1:$BD$1,0))), "")</f>
        <v/>
      </c>
      <c r="K178" s="179" t="str">
        <f>_xlfn.IFNA(IF($C178 &gt; "2023-24", INDEX(PR24_after_overrides!$D$3:$AU$128, MATCH('Stata dataset (nominal)'!$A178, PR24_after_overrides!$A$3:$A$128, 0), MATCH('Stata dataset (nominal)'!K$1, PR24_after_overrides!$D$2:$AU$2, 0)), INDEX('Cyclical_after overrides'!$A$1:$BD$245,MATCH('Stata dataset (nominal)'!$A178,'Cyclical_after overrides'!$A$1:$A$245,0),MATCH('Stata dataset (nominal)'!K$1,'Cyclical_after overrides'!$A$1:$BD$1,0))), "")</f>
        <v/>
      </c>
      <c r="L178" s="179">
        <f>_xlfn.IFNA(IF($C178 &gt; "2023-24", INDEX(PR24_after_overrides!$D$3:$AU$128, MATCH('Stata dataset (nominal)'!$A178, PR24_after_overrides!$A$3:$A$128, 0), MATCH('Stata dataset (nominal)'!L$1, PR24_after_overrides!$D$2:$AU$2, 0)), INDEX('Cyclical_after overrides'!$A$1:$BD$245,MATCH('Stata dataset (nominal)'!$A178,'Cyclical_after overrides'!$A$1:$A$245,0),MATCH('Stata dataset (nominal)'!L$1,'Cyclical_after overrides'!$A$1:$BD$1,0))), "")</f>
        <v>0</v>
      </c>
      <c r="M178" s="179">
        <f>_xlfn.IFNA(IF($C178 &gt; "2023-24", INDEX(PR24_after_overrides!$D$3:$AU$128, MATCH('Stata dataset (nominal)'!$A178, PR24_after_overrides!$A$3:$A$128, 0), MATCH('Stata dataset (nominal)'!M$1, PR24_after_overrides!$D$2:$AU$2, 0)), INDEX('Cyclical_after overrides'!$A$1:$BD$245,MATCH('Stata dataset (nominal)'!$A178,'Cyclical_after overrides'!$A$1:$A$245,0),MATCH('Stata dataset (nominal)'!M$1,'Cyclical_after overrides'!$A$1:$BD$1,0))), "")</f>
        <v>2.0801332094779998</v>
      </c>
      <c r="N178" s="179" t="str">
        <f>_xlfn.IFNA(IF($C178 &gt; "2023-24", INDEX(PR24_after_overrides!$D$3:$AU$128, MATCH('Stata dataset (nominal)'!$A178, PR24_after_overrides!$A$3:$A$128, 0), MATCH('Stata dataset (nominal)'!N$1, PR24_after_overrides!$D$2:$AU$2, 0)), INDEX('Cyclical_after overrides'!$A$1:$BD$245,MATCH('Stata dataset (nominal)'!$A178,'Cyclical_after overrides'!$A$1:$A$245,0),MATCH('Stata dataset (nominal)'!N$1,'Cyclical_after overrides'!$A$1:$BD$1,0))), "")</f>
        <v/>
      </c>
      <c r="O178" s="179">
        <f>_xlfn.IFNA(IF($C178 &gt; "2023-24", INDEX(PR24_after_overrides!$D$3:$AU$128, MATCH('Stata dataset (nominal)'!$A178, PR24_after_overrides!$A$3:$A$128, 0), MATCH('Stata dataset (nominal)'!O$1, PR24_after_overrides!$D$2:$AU$2, 0)), INDEX('Cyclical_after overrides'!$A$1:$BD$245,MATCH('Stata dataset (nominal)'!$A178,'Cyclical_after overrides'!$A$1:$A$245,0),MATCH('Stata dataset (nominal)'!O$1,'Cyclical_after overrides'!$A$1:$BD$1,0))), "")</f>
        <v>19.827999999999999</v>
      </c>
      <c r="P178" s="179">
        <f>_xlfn.IFNA(IF($C178 &gt; "2023-24", INDEX(PR24_after_overrides!$D$3:$AU$128, MATCH('Stata dataset (nominal)'!$A178, PR24_after_overrides!$A$3:$A$128, 0), MATCH('Stata dataset (nominal)'!P$1, PR24_after_overrides!$D$2:$AU$2, 0)), INDEX('Cyclical_after overrides'!$A$1:$BD$245,MATCH('Stata dataset (nominal)'!$A178,'Cyclical_after overrides'!$A$1:$A$245,0),MATCH('Stata dataset (nominal)'!P$1,'Cyclical_after overrides'!$A$1:$BD$1,0))), "")</f>
        <v>266.839</v>
      </c>
      <c r="Q178" s="179">
        <f>_xlfn.IFNA(IF($C178 &gt; "2023-24", INDEX(PR24_after_overrides!$D$3:$AU$128, MATCH('Stata dataset (nominal)'!$A178, PR24_after_overrides!$A$3:$A$128, 0), MATCH('Stata dataset (nominal)'!Q$1, PR24_after_overrides!$D$2:$AU$2, 0)), INDEX('Cyclical_after overrides'!$A$1:$BD$245,MATCH('Stata dataset (nominal)'!$A178,'Cyclical_after overrides'!$A$1:$A$245,0),MATCH('Stata dataset (nominal)'!Q$1,'Cyclical_after overrides'!$A$1:$BD$1,0))), "")</f>
        <v>169.95400000000001</v>
      </c>
      <c r="R178" s="179">
        <f>_xlfn.IFNA(IF($C178 &gt; "2023-24", INDEX(PR24_after_overrides!$D$3:$AU$128, MATCH('Stata dataset (nominal)'!$A178, PR24_after_overrides!$A$3:$A$128, 0), MATCH('Stata dataset (nominal)'!R$1, PR24_after_overrides!$D$2:$AU$2, 0)), INDEX('Cyclical_after overrides'!$A$1:$BD$245,MATCH('Stata dataset (nominal)'!$A178,'Cyclical_after overrides'!$A$1:$A$245,0),MATCH('Stata dataset (nominal)'!R$1,'Cyclical_after overrides'!$A$1:$BD$1,0))), "")</f>
        <v>20.478999999999999</v>
      </c>
      <c r="S178" s="179">
        <f>_xlfn.IFNA(IF($C178 &gt; "2023-24", INDEX(PR24_after_overrides!$D$3:$AU$128, MATCH('Stata dataset (nominal)'!$A178, PR24_after_overrides!$A$3:$A$128, 0), MATCH('Stata dataset (nominal)'!S$1, PR24_after_overrides!$D$2:$AU$2, 0)), INDEX('Cyclical_after overrides'!$A$1:$BD$245,MATCH('Stata dataset (nominal)'!$A178,'Cyclical_after overrides'!$A$1:$A$245,0),MATCH('Stata dataset (nominal)'!S$1,'Cyclical_after overrides'!$A$1:$BD$1,0))), "")</f>
        <v>375.84699999999998</v>
      </c>
      <c r="T178" s="179">
        <f>_xlfn.IFNA(IF($C178 &gt; "2023-24", INDEX(PR24_after_overrides!$D$3:$AU$128, MATCH('Stata dataset (nominal)'!$A178, PR24_after_overrides!$A$3:$A$128, 0), MATCH('Stata dataset (nominal)'!T$1, PR24_after_overrides!$D$2:$AU$2, 0)), INDEX('Cyclical_after overrides'!$A$1:$BD$245,MATCH('Stata dataset (nominal)'!$A178,'Cyclical_after overrides'!$A$1:$A$245,0),MATCH('Stata dataset (nominal)'!T$1,'Cyclical_after overrides'!$A$1:$BD$1,0))), "")</f>
        <v>345.61</v>
      </c>
      <c r="U178" s="179">
        <f>_xlfn.IFNA(IF($C178 &gt; "2023-24", INDEX(PR24_after_overrides!$D$3:$AU$128, MATCH('Stata dataset (nominal)'!$A178, PR24_after_overrides!$A$3:$A$128, 0), MATCH('Stata dataset (nominal)'!U$1, PR24_after_overrides!$D$2:$AU$2, 0)), INDEX('Cyclical_after overrides'!$A$1:$BD$245,MATCH('Stata dataset (nominal)'!$A178,'Cyclical_after overrides'!$A$1:$A$245,0),MATCH('Stata dataset (nominal)'!U$1,'Cyclical_after overrides'!$A$1:$BD$1,0))), "")</f>
        <v>18.867813182274379</v>
      </c>
      <c r="V178" s="179">
        <f>_xlfn.IFNA(IF($C178 &gt; "2023-24", INDEX(PR24_after_overrides!$D$3:$AU$128, MATCH('Stata dataset (nominal)'!$A178, PR24_after_overrides!$A$3:$A$128, 0), MATCH('Stata dataset (nominal)'!V$1, PR24_after_overrides!$D$2:$AU$2, 0)), INDEX('Cyclical_after overrides'!$A$1:$BD$245,MATCH('Stata dataset (nominal)'!$A178,'Cyclical_after overrides'!$A$1:$A$245,0),MATCH('Stata dataset (nominal)'!V$1,'Cyclical_after overrides'!$A$1:$BD$1,0))), "")</f>
        <v>143.06166922239549</v>
      </c>
      <c r="W178" s="179">
        <f>_xlfn.IFNA(IF($C178 &gt; "2023-24", INDEX(PR24_after_overrides!$D$3:$AU$128, MATCH('Stata dataset (nominal)'!$A178, PR24_after_overrides!$A$3:$A$128, 0), MATCH('Stata dataset (nominal)'!W$1, PR24_after_overrides!$D$2:$AU$2, 0)), INDEX('Cyclical_after overrides'!$A$1:$BD$245,MATCH('Stata dataset (nominal)'!$A178,'Cyclical_after overrides'!$A$1:$A$245,0),MATCH('Stata dataset (nominal)'!W$1,'Cyclical_after overrides'!$A$1:$BD$1,0))), "")</f>
        <v>1.3669872989011711</v>
      </c>
      <c r="X178" s="179">
        <f>_xlfn.IFNA(IF($C178 &gt; "2023-24", INDEX(PR24_after_overrides!$D$3:$AU$128, MATCH('Stata dataset (nominal)'!$A178, PR24_after_overrides!$A$3:$A$128, 0), MATCH('Stata dataset (nominal)'!X$1, PR24_after_overrides!$D$2:$AU$2, 0)), INDEX('Cyclical_after overrides'!$A$1:$BD$245,MATCH('Stata dataset (nominal)'!$A178,'Cyclical_after overrides'!$A$1:$A$245,0),MATCH('Stata dataset (nominal)'!X$1,'Cyclical_after overrides'!$A$1:$BD$1,0))), "")</f>
        <v>12.803936865276114</v>
      </c>
      <c r="Y178" s="179">
        <f>_xlfn.IFNA(IF($C178 &gt; "2023-24", INDEX(PR24_after_overrides!$D$3:$AU$128, MATCH('Stata dataset (nominal)'!$A178, PR24_after_overrides!$A$3:$A$128, 0), MATCH('Stata dataset (nominal)'!Y$1, PR24_after_overrides!$D$2:$AU$2, 0)), INDEX('Cyclical_after overrides'!$A$1:$BD$245,MATCH('Stata dataset (nominal)'!$A178,'Cyclical_after overrides'!$A$1:$A$245,0),MATCH('Stata dataset (nominal)'!Y$1,'Cyclical_after overrides'!$A$1:$BD$1,0))), "")</f>
        <v>10.979192127886463</v>
      </c>
      <c r="Z178" s="179">
        <f>_xlfn.IFNA(IF($C178 &gt; "2023-24", INDEX(PR24_after_overrides!$D$3:$AU$128, MATCH('Stata dataset (nominal)'!$A178, PR24_after_overrides!$A$3:$A$128, 0), MATCH('Stata dataset (nominal)'!Z$1, PR24_after_overrides!$D$2:$AU$2, 0)), INDEX('Cyclical_after overrides'!$A$1:$BD$245,MATCH('Stata dataset (nominal)'!$A178,'Cyclical_after overrides'!$A$1:$A$245,0),MATCH('Stata dataset (nominal)'!Z$1,'Cyclical_after overrides'!$A$1:$BD$1,0))), "")</f>
        <v>10.022874747617124</v>
      </c>
      <c r="AA178" s="179">
        <f>_xlfn.IFNA(IF($C178 &gt; "2023-24", INDEX(PR24_after_overrides!$D$3:$AU$128, MATCH('Stata dataset (nominal)'!$A178, PR24_after_overrides!$A$3:$A$128, 0), MATCH('Stata dataset (nominal)'!AA$1, PR24_after_overrides!$D$2:$AU$2, 0)), INDEX('Cyclical_after overrides'!$A$1:$BD$245,MATCH('Stata dataset (nominal)'!$A178,'Cyclical_after overrides'!$A$1:$A$245,0),MATCH('Stata dataset (nominal)'!AA$1,'Cyclical_after overrides'!$A$1:$BD$1,0))), "")</f>
        <v>414.738</v>
      </c>
      <c r="AB178" s="179">
        <f>INDEX(Depreciation!$U$5:$U$318, MATCH('Stata dataset (nominal)'!$A178, Depreciation!$A$5:$A$318, 0))</f>
        <v>0.69499999999999995</v>
      </c>
      <c r="AC178" s="180">
        <f t="shared" si="4"/>
        <v>0.96672727272727277</v>
      </c>
      <c r="AD178" s="72">
        <f>INDEX(Recharges!$V$5:$V$318, MATCH('Stata dataset (nominal)'!$A178, Recharges!$A$5:$A$318, 0))</f>
        <v>0.6</v>
      </c>
    </row>
    <row r="179" spans="1:30" x14ac:dyDescent="0.4">
      <c r="A179" s="160" t="str">
        <f t="shared" si="3"/>
        <v>WSX20</v>
      </c>
      <c r="B179" s="160" t="s">
        <v>373</v>
      </c>
      <c r="C179" s="160" t="s">
        <v>255</v>
      </c>
      <c r="D179" s="179">
        <f>_xlfn.IFNA(IF($C179 &gt; "2023-24", INDEX(PR24_after_overrides!$D$3:$AU$128, MATCH('Stata dataset (nominal)'!$A179, PR24_after_overrides!$A$3:$A$128, 0), MATCH('Stata dataset (nominal)'!D$1, PR24_after_overrides!$D$2:$AU$2, 0)), INDEX('Cyclical_after overrides'!$A$1:$BD$245,MATCH('Stata dataset (nominal)'!$A179,'Cyclical_after overrides'!$A$1:$A$245,0),MATCH('Stata dataset (nominal)'!D$1,'Cyclical_after overrides'!$A$1:$BD$1,0))), "")</f>
        <v>1.1367310801447381</v>
      </c>
      <c r="E179" s="179">
        <f>_xlfn.IFNA(IF($C179 &gt; "2023-24", INDEX(PR24_after_overrides!$D$3:$AU$128, MATCH('Stata dataset (nominal)'!$A179, PR24_after_overrides!$A$3:$A$128, 0), MATCH('Stata dataset (nominal)'!E$1, PR24_after_overrides!$D$2:$AU$2, 0)), INDEX('Cyclical_after overrides'!$A$1:$BD$245,MATCH('Stata dataset (nominal)'!$A179,'Cyclical_after overrides'!$A$1:$A$245,0),MATCH('Stata dataset (nominal)'!E$1,'Cyclical_after overrides'!$A$1:$BD$1,0))), "")</f>
        <v>6.3501327348360999</v>
      </c>
      <c r="F179" s="179">
        <f>_xlfn.IFNA(IF($C179 &gt; "2023-24", INDEX(PR24_after_overrides!$D$3:$AU$128, MATCH('Stata dataset (nominal)'!$A179, PR24_after_overrides!$A$3:$A$128, 0), MATCH('Stata dataset (nominal)'!F$1, PR24_after_overrides!$D$2:$AU$2, 0)), INDEX('Cyclical_after overrides'!$A$1:$BD$245,MATCH('Stata dataset (nominal)'!$A179,'Cyclical_after overrides'!$A$1:$A$245,0),MATCH('Stata dataset (nominal)'!F$1,'Cyclical_after overrides'!$A$1:$BD$1,0))), "")</f>
        <v>1.72965743457799</v>
      </c>
      <c r="G179" s="179">
        <f>_xlfn.IFNA(IF($C179 &gt; "2023-24", INDEX(PR24_after_overrides!$D$3:$AU$128, MATCH('Stata dataset (nominal)'!$A179, PR24_after_overrides!$A$3:$A$128, 0), MATCH('Stata dataset (nominal)'!G$1, PR24_after_overrides!$D$2:$AU$2, 0)), INDEX('Cyclical_after overrides'!$A$1:$BD$245,MATCH('Stata dataset (nominal)'!$A179,'Cyclical_after overrides'!$A$1:$A$245,0),MATCH('Stata dataset (nominal)'!G$1,'Cyclical_after overrides'!$A$1:$BD$1,0))), "")</f>
        <v>19.548204026393702</v>
      </c>
      <c r="H179" s="179">
        <f>_xlfn.IFNA(IF($C179 &gt; "2023-24", INDEX(PR24_after_overrides!$D$3:$AU$128, MATCH('Stata dataset (nominal)'!$A179, PR24_after_overrides!$A$3:$A$128, 0), MATCH('Stata dataset (nominal)'!H$1, PR24_after_overrides!$D$2:$AU$2, 0)), INDEX('Cyclical_after overrides'!$A$1:$BD$245,MATCH('Stata dataset (nominal)'!$A179,'Cyclical_after overrides'!$A$1:$A$245,0),MATCH('Stata dataset (nominal)'!H$1,'Cyclical_after overrides'!$A$1:$BD$1,0))), "")</f>
        <v>1.27012049413627</v>
      </c>
      <c r="I179" s="179">
        <f>_xlfn.IFNA(IF($C179 &gt; "2023-24", INDEX(PR24_after_overrides!$D$3:$AU$128, MATCH('Stata dataset (nominal)'!$A179, PR24_after_overrides!$A$3:$A$128, 0), MATCH('Stata dataset (nominal)'!I$1, PR24_after_overrides!$D$2:$AU$2, 0)), INDEX('Cyclical_after overrides'!$A$1:$BD$245,MATCH('Stata dataset (nominal)'!$A179,'Cyclical_after overrides'!$A$1:$A$245,0),MATCH('Stata dataset (nominal)'!I$1,'Cyclical_after overrides'!$A$1:$BD$1,0))), "")</f>
        <v>6.8945569176592398</v>
      </c>
      <c r="J179" s="179" t="str">
        <f>_xlfn.IFNA(IF($C179 &gt; "2023-24", INDEX(PR24_after_overrides!$D$3:$AU$128, MATCH('Stata dataset (nominal)'!$A179, PR24_after_overrides!$A$3:$A$128, 0), MATCH('Stata dataset (nominal)'!J$1, PR24_after_overrides!$D$2:$AU$2, 0)), INDEX('Cyclical_after overrides'!$A$1:$BD$245,MATCH('Stata dataset (nominal)'!$A179,'Cyclical_after overrides'!$A$1:$A$245,0),MATCH('Stata dataset (nominal)'!J$1,'Cyclical_after overrides'!$A$1:$BD$1,0))), "")</f>
        <v/>
      </c>
      <c r="K179" s="179" t="str">
        <f>_xlfn.IFNA(IF($C179 &gt; "2023-24", INDEX(PR24_after_overrides!$D$3:$AU$128, MATCH('Stata dataset (nominal)'!$A179, PR24_after_overrides!$A$3:$A$128, 0), MATCH('Stata dataset (nominal)'!K$1, PR24_after_overrides!$D$2:$AU$2, 0)), INDEX('Cyclical_after overrides'!$A$1:$BD$245,MATCH('Stata dataset (nominal)'!$A179,'Cyclical_after overrides'!$A$1:$A$245,0),MATCH('Stata dataset (nominal)'!K$1,'Cyclical_after overrides'!$A$1:$BD$1,0))), "")</f>
        <v/>
      </c>
      <c r="L179" s="179">
        <f>_xlfn.IFNA(IF($C179 &gt; "2023-24", INDEX(PR24_after_overrides!$D$3:$AU$128, MATCH('Stata dataset (nominal)'!$A179, PR24_after_overrides!$A$3:$A$128, 0), MATCH('Stata dataset (nominal)'!L$1, PR24_after_overrides!$D$2:$AU$2, 0)), INDEX('Cyclical_after overrides'!$A$1:$BD$245,MATCH('Stata dataset (nominal)'!$A179,'Cyclical_after overrides'!$A$1:$A$245,0),MATCH('Stata dataset (nominal)'!L$1,'Cyclical_after overrides'!$A$1:$BD$1,0))), "")</f>
        <v>0</v>
      </c>
      <c r="M179" s="179">
        <f>_xlfn.IFNA(IF($C179 &gt; "2023-24", INDEX(PR24_after_overrides!$D$3:$AU$128, MATCH('Stata dataset (nominal)'!$A179, PR24_after_overrides!$A$3:$A$128, 0), MATCH('Stata dataset (nominal)'!M$1, PR24_after_overrides!$D$2:$AU$2, 0)), INDEX('Cyclical_after overrides'!$A$1:$BD$245,MATCH('Stata dataset (nominal)'!$A179,'Cyclical_after overrides'!$A$1:$A$245,0),MATCH('Stata dataset (nominal)'!M$1,'Cyclical_after overrides'!$A$1:$BD$1,0))), "")</f>
        <v>3.8069509941209998</v>
      </c>
      <c r="N179" s="179" t="str">
        <f>_xlfn.IFNA(IF($C179 &gt; "2023-24", INDEX(PR24_after_overrides!$D$3:$AU$128, MATCH('Stata dataset (nominal)'!$A179, PR24_after_overrides!$A$3:$A$128, 0), MATCH('Stata dataset (nominal)'!N$1, PR24_after_overrides!$D$2:$AU$2, 0)), INDEX('Cyclical_after overrides'!$A$1:$BD$245,MATCH('Stata dataset (nominal)'!$A179,'Cyclical_after overrides'!$A$1:$A$245,0),MATCH('Stata dataset (nominal)'!N$1,'Cyclical_after overrides'!$A$1:$BD$1,0))), "")</f>
        <v/>
      </c>
      <c r="O179" s="179">
        <f>_xlfn.IFNA(IF($C179 &gt; "2023-24", INDEX(PR24_after_overrides!$D$3:$AU$128, MATCH('Stata dataset (nominal)'!$A179, PR24_after_overrides!$A$3:$A$128, 0), MATCH('Stata dataset (nominal)'!O$1, PR24_after_overrides!$D$2:$AU$2, 0)), INDEX('Cyclical_after overrides'!$A$1:$BD$245,MATCH('Stata dataset (nominal)'!$A179,'Cyclical_after overrides'!$A$1:$A$245,0),MATCH('Stata dataset (nominal)'!O$1,'Cyclical_after overrides'!$A$1:$BD$1,0))), "")</f>
        <v>19.338000000000001</v>
      </c>
      <c r="P179" s="179">
        <f>_xlfn.IFNA(IF($C179 &gt; "2023-24", INDEX(PR24_after_overrides!$D$3:$AU$128, MATCH('Stata dataset (nominal)'!$A179, PR24_after_overrides!$A$3:$A$128, 0), MATCH('Stata dataset (nominal)'!P$1, PR24_after_overrides!$D$2:$AU$2, 0)), INDEX('Cyclical_after overrides'!$A$1:$BD$245,MATCH('Stata dataset (nominal)'!$A179,'Cyclical_after overrides'!$A$1:$A$245,0),MATCH('Stata dataset (nominal)'!P$1,'Cyclical_after overrides'!$A$1:$BD$1,0))), "")</f>
        <v>251.60400000000001</v>
      </c>
      <c r="Q179" s="179">
        <f>_xlfn.IFNA(IF($C179 &gt; "2023-24", INDEX(PR24_after_overrides!$D$3:$AU$128, MATCH('Stata dataset (nominal)'!$A179, PR24_after_overrides!$A$3:$A$128, 0), MATCH('Stata dataset (nominal)'!Q$1, PR24_after_overrides!$D$2:$AU$2, 0)), INDEX('Cyclical_after overrides'!$A$1:$BD$245,MATCH('Stata dataset (nominal)'!$A179,'Cyclical_after overrides'!$A$1:$A$245,0),MATCH('Stata dataset (nominal)'!Q$1,'Cyclical_after overrides'!$A$1:$BD$1,0))), "")</f>
        <v>161.38499999999999</v>
      </c>
      <c r="R179" s="179">
        <f>_xlfn.IFNA(IF($C179 &gt; "2023-24", INDEX(PR24_after_overrides!$D$3:$AU$128, MATCH('Stata dataset (nominal)'!$A179, PR24_after_overrides!$A$3:$A$128, 0), MATCH('Stata dataset (nominal)'!R$1, PR24_after_overrides!$D$2:$AU$2, 0)), INDEX('Cyclical_after overrides'!$A$1:$BD$245,MATCH('Stata dataset (nominal)'!$A179,'Cyclical_after overrides'!$A$1:$A$245,0),MATCH('Stata dataset (nominal)'!R$1,'Cyclical_after overrides'!$A$1:$BD$1,0))), "")</f>
        <v>21.158999999999999</v>
      </c>
      <c r="S179" s="179">
        <f>_xlfn.IFNA(IF($C179 &gt; "2023-24", INDEX(PR24_after_overrides!$D$3:$AU$128, MATCH('Stata dataset (nominal)'!$A179, PR24_after_overrides!$A$3:$A$128, 0), MATCH('Stata dataset (nominal)'!S$1, PR24_after_overrides!$D$2:$AU$2, 0)), INDEX('Cyclical_after overrides'!$A$1:$BD$245,MATCH('Stata dataset (nominal)'!$A179,'Cyclical_after overrides'!$A$1:$A$245,0),MATCH('Stata dataset (nominal)'!S$1,'Cyclical_after overrides'!$A$1:$BD$1,0))), "")</f>
        <v>395.113</v>
      </c>
      <c r="T179" s="179">
        <f>_xlfn.IFNA(IF($C179 &gt; "2023-24", INDEX(PR24_after_overrides!$D$3:$AU$128, MATCH('Stata dataset (nominal)'!$A179, PR24_after_overrides!$A$3:$A$128, 0), MATCH('Stata dataset (nominal)'!T$1, PR24_after_overrides!$D$2:$AU$2, 0)), INDEX('Cyclical_after overrides'!$A$1:$BD$245,MATCH('Stata dataset (nominal)'!$A179,'Cyclical_after overrides'!$A$1:$A$245,0),MATCH('Stata dataset (nominal)'!T$1,'Cyclical_after overrides'!$A$1:$BD$1,0))), "")</f>
        <v>357.83800000000002</v>
      </c>
      <c r="U179" s="179">
        <f>_xlfn.IFNA(IF($C179 &gt; "2023-24", INDEX(PR24_after_overrides!$D$3:$AU$128, MATCH('Stata dataset (nominal)'!$A179, PR24_after_overrides!$A$3:$A$128, 0), MATCH('Stata dataset (nominal)'!U$1, PR24_after_overrides!$D$2:$AU$2, 0)), INDEX('Cyclical_after overrides'!$A$1:$BD$245,MATCH('Stata dataset (nominal)'!$A179,'Cyclical_after overrides'!$A$1:$A$245,0),MATCH('Stata dataset (nominal)'!U$1,'Cyclical_after overrides'!$A$1:$BD$1,0))), "")</f>
        <v>18.18507297379249</v>
      </c>
      <c r="V179" s="179">
        <f>_xlfn.IFNA(IF($C179 &gt; "2023-24", INDEX(PR24_after_overrides!$D$3:$AU$128, MATCH('Stata dataset (nominal)'!$A179, PR24_after_overrides!$A$3:$A$128, 0), MATCH('Stata dataset (nominal)'!V$1, PR24_after_overrides!$D$2:$AU$2, 0)), INDEX('Cyclical_after overrides'!$A$1:$BD$245,MATCH('Stata dataset (nominal)'!$A179,'Cyclical_after overrides'!$A$1:$A$245,0),MATCH('Stata dataset (nominal)'!V$1,'Cyclical_after overrides'!$A$1:$BD$1,0))), "")</f>
        <v>142.5096760341184</v>
      </c>
      <c r="W179" s="179">
        <f>_xlfn.IFNA(IF($C179 &gt; "2023-24", INDEX(PR24_after_overrides!$D$3:$AU$128, MATCH('Stata dataset (nominal)'!$A179, PR24_after_overrides!$A$3:$A$128, 0), MATCH('Stata dataset (nominal)'!W$1, PR24_after_overrides!$D$2:$AU$2, 0)), INDEX('Cyclical_after overrides'!$A$1:$BD$245,MATCH('Stata dataset (nominal)'!$A179,'Cyclical_after overrides'!$A$1:$A$245,0),MATCH('Stata dataset (nominal)'!W$1,'Cyclical_after overrides'!$A$1:$BD$1,0))), "")</f>
        <v>1.3719540550875848</v>
      </c>
      <c r="X179" s="179">
        <f>_xlfn.IFNA(IF($C179 &gt; "2023-24", INDEX(PR24_after_overrides!$D$3:$AU$128, MATCH('Stata dataset (nominal)'!$A179, PR24_after_overrides!$A$3:$A$128, 0), MATCH('Stata dataset (nominal)'!X$1, PR24_after_overrides!$D$2:$AU$2, 0)), INDEX('Cyclical_after overrides'!$A$1:$BD$245,MATCH('Stata dataset (nominal)'!$A179,'Cyclical_after overrides'!$A$1:$A$245,0),MATCH('Stata dataset (nominal)'!X$1,'Cyclical_after overrides'!$A$1:$BD$1,0))), "")</f>
        <v>11.314560550874539</v>
      </c>
      <c r="Y179" s="179">
        <f>_xlfn.IFNA(IF($C179 &gt; "2023-24", INDEX(PR24_after_overrides!$D$3:$AU$128, MATCH('Stata dataset (nominal)'!$A179, PR24_after_overrides!$A$3:$A$128, 0), MATCH('Stata dataset (nominal)'!Y$1, PR24_after_overrides!$D$2:$AU$2, 0)), INDEX('Cyclical_after overrides'!$A$1:$BD$245,MATCH('Stata dataset (nominal)'!$A179,'Cyclical_after overrides'!$A$1:$A$245,0),MATCH('Stata dataset (nominal)'!Y$1,'Cyclical_after overrides'!$A$1:$BD$1,0))), "")</f>
        <v>9.7002642348695076</v>
      </c>
      <c r="Z179" s="179">
        <f>_xlfn.IFNA(IF($C179 &gt; "2023-24", INDEX(PR24_after_overrides!$D$3:$AU$128, MATCH('Stata dataset (nominal)'!$A179, PR24_after_overrides!$A$3:$A$128, 0), MATCH('Stata dataset (nominal)'!Z$1, PR24_after_overrides!$D$2:$AU$2, 0)), INDEX('Cyclical_after overrides'!$A$1:$BD$245,MATCH('Stata dataset (nominal)'!$A179,'Cyclical_after overrides'!$A$1:$A$245,0),MATCH('Stata dataset (nominal)'!Z$1,'Cyclical_after overrides'!$A$1:$BD$1,0))), "")</f>
        <v>9.7002642348695076</v>
      </c>
      <c r="AA179" s="179">
        <f>_xlfn.IFNA(IF($C179 &gt; "2023-24", INDEX(PR24_after_overrides!$D$3:$AU$128, MATCH('Stata dataset (nominal)'!$A179, PR24_after_overrides!$A$3:$A$128, 0), MATCH('Stata dataset (nominal)'!AA$1, PR24_after_overrides!$D$2:$AU$2, 0)), INDEX('Cyclical_after overrides'!$A$1:$BD$245,MATCH('Stata dataset (nominal)'!$A179,'Cyclical_after overrides'!$A$1:$A$245,0),MATCH('Stata dataset (nominal)'!AA$1,'Cyclical_after overrides'!$A$1:$BD$1,0))), "")</f>
        <v>418.7890879749998</v>
      </c>
      <c r="AB179" s="179">
        <f>INDEX(Depreciation!$U$5:$U$318, MATCH('Stata dataset (nominal)'!$A179, Depreciation!$A$5:$A$318, 0))</f>
        <v>1.0129999999999999</v>
      </c>
      <c r="AC179" s="180">
        <f t="shared" si="4"/>
        <v>0.96672727272727277</v>
      </c>
      <c r="AD179" s="72">
        <f>INDEX(Recharges!$V$5:$V$318, MATCH('Stata dataset (nominal)'!$A179, Recharges!$A$5:$A$318, 0))</f>
        <v>0.56100000000000005</v>
      </c>
    </row>
    <row r="180" spans="1:30" x14ac:dyDescent="0.4">
      <c r="A180" s="160" t="str">
        <f t="shared" si="3"/>
        <v>WSX21</v>
      </c>
      <c r="B180" s="160" t="s">
        <v>373</v>
      </c>
      <c r="C180" s="160" t="s">
        <v>257</v>
      </c>
      <c r="D180" s="179">
        <f>_xlfn.IFNA(IF($C180 &gt; "2023-24", INDEX(PR24_after_overrides!$D$3:$AU$128, MATCH('Stata dataset (nominal)'!$A180, PR24_after_overrides!$A$3:$A$128, 0), MATCH('Stata dataset (nominal)'!D$1, PR24_after_overrides!$D$2:$AU$2, 0)), INDEX('Cyclical_after overrides'!$A$1:$BD$245,MATCH('Stata dataset (nominal)'!$A180,'Cyclical_after overrides'!$A$1:$A$245,0),MATCH('Stata dataset (nominal)'!D$1,'Cyclical_after overrides'!$A$1:$BD$1,0))), "")</f>
        <v>1.1277018254028868</v>
      </c>
      <c r="E180" s="179">
        <f>_xlfn.IFNA(IF($C180 &gt; "2023-24", INDEX(PR24_after_overrides!$D$3:$AU$128, MATCH('Stata dataset (nominal)'!$A180, PR24_after_overrides!$A$3:$A$128, 0), MATCH('Stata dataset (nominal)'!E$1, PR24_after_overrides!$D$2:$AU$2, 0)), INDEX('Cyclical_after overrides'!$A$1:$BD$245,MATCH('Stata dataset (nominal)'!$A180,'Cyclical_after overrides'!$A$1:$A$245,0),MATCH('Stata dataset (nominal)'!E$1,'Cyclical_after overrides'!$A$1:$BD$1,0))), "")</f>
        <v>7.9862939523231899</v>
      </c>
      <c r="F180" s="179">
        <f>_xlfn.IFNA(IF($C180 &gt; "2023-24", INDEX(PR24_after_overrides!$D$3:$AU$128, MATCH('Stata dataset (nominal)'!$A180, PR24_after_overrides!$A$3:$A$128, 0), MATCH('Stata dataset (nominal)'!F$1, PR24_after_overrides!$D$2:$AU$2, 0)), INDEX('Cyclical_after overrides'!$A$1:$BD$245,MATCH('Stata dataset (nominal)'!$A180,'Cyclical_after overrides'!$A$1:$A$245,0),MATCH('Stata dataset (nominal)'!F$1,'Cyclical_after overrides'!$A$1:$BD$1,0))), "")</f>
        <v>1.8959496865369301</v>
      </c>
      <c r="G180" s="179">
        <f>_xlfn.IFNA(IF($C180 &gt; "2023-24", INDEX(PR24_after_overrides!$D$3:$AU$128, MATCH('Stata dataset (nominal)'!$A180, PR24_after_overrides!$A$3:$A$128, 0), MATCH('Stata dataset (nominal)'!G$1, PR24_after_overrides!$D$2:$AU$2, 0)), INDEX('Cyclical_after overrides'!$A$1:$BD$245,MATCH('Stata dataset (nominal)'!$A180,'Cyclical_after overrides'!$A$1:$A$245,0),MATCH('Stata dataset (nominal)'!G$1,'Cyclical_after overrides'!$A$1:$BD$1,0))), "")</f>
        <v>15.4292029488293</v>
      </c>
      <c r="H180" s="179">
        <f>_xlfn.IFNA(IF($C180 &gt; "2023-24", INDEX(PR24_after_overrides!$D$3:$AU$128, MATCH('Stata dataset (nominal)'!$A180, PR24_after_overrides!$A$3:$A$128, 0), MATCH('Stata dataset (nominal)'!H$1, PR24_after_overrides!$D$2:$AU$2, 0)), INDEX('Cyclical_after overrides'!$A$1:$BD$245,MATCH('Stata dataset (nominal)'!$A180,'Cyclical_after overrides'!$A$1:$A$245,0),MATCH('Stata dataset (nominal)'!H$1,'Cyclical_after overrides'!$A$1:$BD$1,0))), "")</f>
        <v>1.29952279826072</v>
      </c>
      <c r="I180" s="179">
        <f>_xlfn.IFNA(IF($C180 &gt; "2023-24", INDEX(PR24_after_overrides!$D$3:$AU$128, MATCH('Stata dataset (nominal)'!$A180, PR24_after_overrides!$A$3:$A$128, 0), MATCH('Stata dataset (nominal)'!I$1, PR24_after_overrides!$D$2:$AU$2, 0)), INDEX('Cyclical_after overrides'!$A$1:$BD$245,MATCH('Stata dataset (nominal)'!$A180,'Cyclical_after overrides'!$A$1:$A$245,0),MATCH('Stata dataset (nominal)'!I$1,'Cyclical_after overrides'!$A$1:$BD$1,0))), "")</f>
        <v>7.4435944915727097</v>
      </c>
      <c r="J180" s="179">
        <f>_xlfn.IFNA(IF($C180 &gt; "2023-24", INDEX(PR24_after_overrides!$D$3:$AU$128, MATCH('Stata dataset (nominal)'!$A180, PR24_after_overrides!$A$3:$A$128, 0), MATCH('Stata dataset (nominal)'!J$1, PR24_after_overrides!$D$2:$AU$2, 0)), INDEX('Cyclical_after overrides'!$A$1:$BD$245,MATCH('Stata dataset (nominal)'!$A180,'Cyclical_after overrides'!$A$1:$A$245,0),MATCH('Stata dataset (nominal)'!J$1,'Cyclical_after overrides'!$A$1:$BD$1,0))), "")</f>
        <v>9.0114453108375403E-2</v>
      </c>
      <c r="K180" s="179" t="str">
        <f>_xlfn.IFNA(IF($C180 &gt; "2023-24", INDEX(PR24_after_overrides!$D$3:$AU$128, MATCH('Stata dataset (nominal)'!$A180, PR24_after_overrides!$A$3:$A$128, 0), MATCH('Stata dataset (nominal)'!K$1, PR24_after_overrides!$D$2:$AU$2, 0)), INDEX('Cyclical_after overrides'!$A$1:$BD$245,MATCH('Stata dataset (nominal)'!$A180,'Cyclical_after overrides'!$A$1:$A$245,0),MATCH('Stata dataset (nominal)'!K$1,'Cyclical_after overrides'!$A$1:$BD$1,0))), "")</f>
        <v/>
      </c>
      <c r="L180" s="179">
        <f>_xlfn.IFNA(IF($C180 &gt; "2023-24", INDEX(PR24_after_overrides!$D$3:$AU$128, MATCH('Stata dataset (nominal)'!$A180, PR24_after_overrides!$A$3:$A$128, 0), MATCH('Stata dataset (nominal)'!L$1, PR24_after_overrides!$D$2:$AU$2, 0)), INDEX('Cyclical_after overrides'!$A$1:$BD$245,MATCH('Stata dataset (nominal)'!$A180,'Cyclical_after overrides'!$A$1:$A$245,0),MATCH('Stata dataset (nominal)'!L$1,'Cyclical_after overrides'!$A$1:$BD$1,0))), "")</f>
        <v>0</v>
      </c>
      <c r="M180" s="179" t="str">
        <f>_xlfn.IFNA(IF($C180 &gt; "2023-24", INDEX(PR24_after_overrides!$D$3:$AU$128, MATCH('Stata dataset (nominal)'!$A180, PR24_after_overrides!$A$3:$A$128, 0), MATCH('Stata dataset (nominal)'!M$1, PR24_after_overrides!$D$2:$AU$2, 0)), INDEX('Cyclical_after overrides'!$A$1:$BD$245,MATCH('Stata dataset (nominal)'!$A180,'Cyclical_after overrides'!$A$1:$A$245,0),MATCH('Stata dataset (nominal)'!M$1,'Cyclical_after overrides'!$A$1:$BD$1,0))), "")</f>
        <v/>
      </c>
      <c r="N180" s="179" t="str">
        <f>_xlfn.IFNA(IF($C180 &gt; "2023-24", INDEX(PR24_after_overrides!$D$3:$AU$128, MATCH('Stata dataset (nominal)'!$A180, PR24_after_overrides!$A$3:$A$128, 0), MATCH('Stata dataset (nominal)'!N$1, PR24_after_overrides!$D$2:$AU$2, 0)), INDEX('Cyclical_after overrides'!$A$1:$BD$245,MATCH('Stata dataset (nominal)'!$A180,'Cyclical_after overrides'!$A$1:$A$245,0),MATCH('Stata dataset (nominal)'!N$1,'Cyclical_after overrides'!$A$1:$BD$1,0))), "")</f>
        <v/>
      </c>
      <c r="O180" s="179">
        <f>_xlfn.IFNA(IF($C180 &gt; "2023-24", INDEX(PR24_after_overrides!$D$3:$AU$128, MATCH('Stata dataset (nominal)'!$A180, PR24_after_overrides!$A$3:$A$128, 0), MATCH('Stata dataset (nominal)'!O$1, PR24_after_overrides!$D$2:$AU$2, 0)), INDEX('Cyclical_after overrides'!$A$1:$BD$245,MATCH('Stata dataset (nominal)'!$A180,'Cyclical_after overrides'!$A$1:$A$245,0),MATCH('Stata dataset (nominal)'!O$1,'Cyclical_after overrides'!$A$1:$BD$1,0))), "")</f>
        <v>18.902000000000001</v>
      </c>
      <c r="P180" s="179">
        <f>_xlfn.IFNA(IF($C180 &gt; "2023-24", INDEX(PR24_after_overrides!$D$3:$AU$128, MATCH('Stata dataset (nominal)'!$A180, PR24_after_overrides!$A$3:$A$128, 0), MATCH('Stata dataset (nominal)'!P$1, PR24_after_overrides!$D$2:$AU$2, 0)), INDEX('Cyclical_after overrides'!$A$1:$BD$245,MATCH('Stata dataset (nominal)'!$A180,'Cyclical_after overrides'!$A$1:$A$245,0),MATCH('Stata dataset (nominal)'!P$1,'Cyclical_after overrides'!$A$1:$BD$1,0))), "")</f>
        <v>244.345</v>
      </c>
      <c r="Q180" s="179">
        <f>_xlfn.IFNA(IF($C180 &gt; "2023-24", INDEX(PR24_after_overrides!$D$3:$AU$128, MATCH('Stata dataset (nominal)'!$A180, PR24_after_overrides!$A$3:$A$128, 0), MATCH('Stata dataset (nominal)'!Q$1, PR24_after_overrides!$D$2:$AU$2, 0)), INDEX('Cyclical_after overrides'!$A$1:$BD$245,MATCH('Stata dataset (nominal)'!$A180,'Cyclical_after overrides'!$A$1:$A$245,0),MATCH('Stata dataset (nominal)'!Q$1,'Cyclical_after overrides'!$A$1:$BD$1,0))), "")</f>
        <v>155.643</v>
      </c>
      <c r="R180" s="179">
        <f>_xlfn.IFNA(IF($C180 &gt; "2023-24", INDEX(PR24_after_overrides!$D$3:$AU$128, MATCH('Stata dataset (nominal)'!$A180, PR24_after_overrides!$A$3:$A$128, 0), MATCH('Stata dataset (nominal)'!R$1, PR24_after_overrides!$D$2:$AU$2, 0)), INDEX('Cyclical_after overrides'!$A$1:$BD$245,MATCH('Stata dataset (nominal)'!$A180,'Cyclical_after overrides'!$A$1:$A$245,0),MATCH('Stata dataset (nominal)'!R$1,'Cyclical_after overrides'!$A$1:$BD$1,0))), "")</f>
        <v>22.088999999999999</v>
      </c>
      <c r="S180" s="179">
        <f>_xlfn.IFNA(IF($C180 &gt; "2023-24", INDEX(PR24_after_overrides!$D$3:$AU$128, MATCH('Stata dataset (nominal)'!$A180, PR24_after_overrides!$A$3:$A$128, 0), MATCH('Stata dataset (nominal)'!S$1, PR24_after_overrides!$D$2:$AU$2, 0)), INDEX('Cyclical_after overrides'!$A$1:$BD$245,MATCH('Stata dataset (nominal)'!$A180,'Cyclical_after overrides'!$A$1:$A$245,0),MATCH('Stata dataset (nominal)'!S$1,'Cyclical_after overrides'!$A$1:$BD$1,0))), "")</f>
        <v>410.5</v>
      </c>
      <c r="T180" s="179">
        <f>_xlfn.IFNA(IF($C180 &gt; "2023-24", INDEX(PR24_after_overrides!$D$3:$AU$128, MATCH('Stata dataset (nominal)'!$A180, PR24_after_overrides!$A$3:$A$128, 0), MATCH('Stata dataset (nominal)'!T$1, PR24_after_overrides!$D$2:$AU$2, 0)), INDEX('Cyclical_after overrides'!$A$1:$BD$245,MATCH('Stata dataset (nominal)'!$A180,'Cyclical_after overrides'!$A$1:$A$245,0),MATCH('Stata dataset (nominal)'!T$1,'Cyclical_after overrides'!$A$1:$BD$1,0))), "")</f>
        <v>370.54700000000003</v>
      </c>
      <c r="U180" s="179">
        <f>_xlfn.IFNA(IF($C180 &gt; "2023-24", INDEX(PR24_after_overrides!$D$3:$AU$128, MATCH('Stata dataset (nominal)'!$A180, PR24_after_overrides!$A$3:$A$128, 0), MATCH('Stata dataset (nominal)'!U$1, PR24_after_overrides!$D$2:$AU$2, 0)), INDEX('Cyclical_after overrides'!$A$1:$BD$245,MATCH('Stata dataset (nominal)'!$A180,'Cyclical_after overrides'!$A$1:$A$245,0),MATCH('Stata dataset (nominal)'!U$1,'Cyclical_after overrides'!$A$1:$BD$1,0))), "")</f>
        <v>18.012190978284174</v>
      </c>
      <c r="V180" s="179">
        <f>_xlfn.IFNA(IF($C180 &gt; "2023-24", INDEX(PR24_after_overrides!$D$3:$AU$128, MATCH('Stata dataset (nominal)'!$A180, PR24_after_overrides!$A$3:$A$128, 0), MATCH('Stata dataset (nominal)'!V$1, PR24_after_overrides!$D$2:$AU$2, 0)), INDEX('Cyclical_after overrides'!$A$1:$BD$245,MATCH('Stata dataset (nominal)'!$A180,'Cyclical_after overrides'!$A$1:$A$245,0),MATCH('Stata dataset (nominal)'!V$1,'Cyclical_after overrides'!$A$1:$BD$1,0))), "")</f>
        <v>141.54591546339543</v>
      </c>
      <c r="W180" s="179">
        <f>_xlfn.IFNA(IF($C180 &gt; "2023-24", INDEX(PR24_after_overrides!$D$3:$AU$128, MATCH('Stata dataset (nominal)'!$A180, PR24_after_overrides!$A$3:$A$128, 0), MATCH('Stata dataset (nominal)'!W$1, PR24_after_overrides!$D$2:$AU$2, 0)), INDEX('Cyclical_after overrides'!$A$1:$BD$245,MATCH('Stata dataset (nominal)'!$A180,'Cyclical_after overrides'!$A$1:$A$245,0),MATCH('Stata dataset (nominal)'!W$1,'Cyclical_after overrides'!$A$1:$BD$1,0))), "")</f>
        <v>1.4014971992907066</v>
      </c>
      <c r="X180" s="179">
        <f>_xlfn.IFNA(IF($C180 &gt; "2023-24", INDEX(PR24_after_overrides!$D$3:$AU$128, MATCH('Stata dataset (nominal)'!$A180, PR24_after_overrides!$A$3:$A$128, 0), MATCH('Stata dataset (nominal)'!X$1, PR24_after_overrides!$D$2:$AU$2, 0)), INDEX('Cyclical_after overrides'!$A$1:$BD$245,MATCH('Stata dataset (nominal)'!$A180,'Cyclical_after overrides'!$A$1:$A$245,0),MATCH('Stata dataset (nominal)'!X$1,'Cyclical_after overrides'!$A$1:$BD$1,0))), "")</f>
        <v>11.314560550874539</v>
      </c>
      <c r="Y180" s="179">
        <f>_xlfn.IFNA(IF($C180 &gt; "2023-24", INDEX(PR24_after_overrides!$D$3:$AU$128, MATCH('Stata dataset (nominal)'!$A180, PR24_after_overrides!$A$3:$A$128, 0), MATCH('Stata dataset (nominal)'!Y$1, PR24_after_overrides!$D$2:$AU$2, 0)), INDEX('Cyclical_after overrides'!$A$1:$BD$245,MATCH('Stata dataset (nominal)'!$A180,'Cyclical_after overrides'!$A$1:$A$245,0),MATCH('Stata dataset (nominal)'!Y$1,'Cyclical_after overrides'!$A$1:$BD$1,0))), "")</f>
        <v>9.7002642348695076</v>
      </c>
      <c r="Z180" s="179">
        <f>_xlfn.IFNA(IF($C180 &gt; "2023-24", INDEX(PR24_after_overrides!$D$3:$AU$128, MATCH('Stata dataset (nominal)'!$A180, PR24_after_overrides!$A$3:$A$128, 0), MATCH('Stata dataset (nominal)'!Z$1, PR24_after_overrides!$D$2:$AU$2, 0)), INDEX('Cyclical_after overrides'!$A$1:$BD$245,MATCH('Stata dataset (nominal)'!$A180,'Cyclical_after overrides'!$A$1:$A$245,0),MATCH('Stata dataset (nominal)'!Z$1,'Cyclical_after overrides'!$A$1:$BD$1,0))), "")</f>
        <v>9.7002642348695076</v>
      </c>
      <c r="AA180" s="179">
        <f>_xlfn.IFNA(IF($C180 &gt; "2023-24", INDEX(PR24_after_overrides!$D$3:$AU$128, MATCH('Stata dataset (nominal)'!$A180, PR24_after_overrides!$A$3:$A$128, 0), MATCH('Stata dataset (nominal)'!AA$1, PR24_after_overrides!$D$2:$AU$2, 0)), INDEX('Cyclical_after overrides'!$A$1:$BD$245,MATCH('Stata dataset (nominal)'!$A180,'Cyclical_after overrides'!$A$1:$A$245,0),MATCH('Stata dataset (nominal)'!AA$1,'Cyclical_after overrides'!$A$1:$BD$1,0))), "")</f>
        <v>408.80799999999999</v>
      </c>
      <c r="AB180" s="179">
        <f>INDEX(Depreciation!$U$5:$U$318, MATCH('Stata dataset (nominal)'!$A180, Depreciation!$A$5:$A$318, 0))</f>
        <v>1.0489999999999999</v>
      </c>
      <c r="AC180" s="180">
        <f t="shared" si="4"/>
        <v>0.96672727272727277</v>
      </c>
      <c r="AD180" s="72">
        <f>INDEX(Recharges!$V$5:$V$318, MATCH('Stata dataset (nominal)'!$A180, Recharges!$A$5:$A$318, 0))</f>
        <v>0.104</v>
      </c>
    </row>
    <row r="181" spans="1:30" x14ac:dyDescent="0.4">
      <c r="A181" s="160" t="str">
        <f t="shared" si="3"/>
        <v>WSX22</v>
      </c>
      <c r="B181" s="160" t="s">
        <v>373</v>
      </c>
      <c r="C181" s="160" t="s">
        <v>259</v>
      </c>
      <c r="D181" s="179">
        <f>_xlfn.IFNA(IF($C181 &gt; "2023-24", INDEX(PR24_after_overrides!$D$3:$AU$128, MATCH('Stata dataset (nominal)'!$A181, PR24_after_overrides!$A$3:$A$128, 0), MATCH('Stata dataset (nominal)'!D$1, PR24_after_overrides!$D$2:$AU$2, 0)), INDEX('Cyclical_after overrides'!$A$1:$BD$245,MATCH('Stata dataset (nominal)'!$A181,'Cyclical_after overrides'!$A$1:$A$245,0),MATCH('Stata dataset (nominal)'!D$1,'Cyclical_after overrides'!$A$1:$BD$1,0))), "")</f>
        <v>1.0877412700751434</v>
      </c>
      <c r="E181" s="179">
        <f>_xlfn.IFNA(IF($C181 &gt; "2023-24", INDEX(PR24_after_overrides!$D$3:$AU$128, MATCH('Stata dataset (nominal)'!$A181, PR24_after_overrides!$A$3:$A$128, 0), MATCH('Stata dataset (nominal)'!E$1, PR24_after_overrides!$D$2:$AU$2, 0)), INDEX('Cyclical_after overrides'!$A$1:$BD$245,MATCH('Stata dataset (nominal)'!$A181,'Cyclical_after overrides'!$A$1:$A$245,0),MATCH('Stata dataset (nominal)'!E$1,'Cyclical_after overrides'!$A$1:$BD$1,0))), "")</f>
        <v>7.0786661798316803</v>
      </c>
      <c r="F181" s="179">
        <f>_xlfn.IFNA(IF($C181 &gt; "2023-24", INDEX(PR24_after_overrides!$D$3:$AU$128, MATCH('Stata dataset (nominal)'!$A181, PR24_after_overrides!$A$3:$A$128, 0), MATCH('Stata dataset (nominal)'!F$1, PR24_after_overrides!$D$2:$AU$2, 0)), INDEX('Cyclical_after overrides'!$A$1:$BD$245,MATCH('Stata dataset (nominal)'!$A181,'Cyclical_after overrides'!$A$1:$A$245,0),MATCH('Stata dataset (nominal)'!F$1,'Cyclical_after overrides'!$A$1:$BD$1,0))), "")</f>
        <v>2.2481943694285298</v>
      </c>
      <c r="G181" s="179">
        <f>_xlfn.IFNA(IF($C181 &gt; "2023-24", INDEX(PR24_after_overrides!$D$3:$AU$128, MATCH('Stata dataset (nominal)'!$A181, PR24_after_overrides!$A$3:$A$128, 0), MATCH('Stata dataset (nominal)'!G$1, PR24_after_overrides!$D$2:$AU$2, 0)), INDEX('Cyclical_after overrides'!$A$1:$BD$245,MATCH('Stata dataset (nominal)'!$A181,'Cyclical_after overrides'!$A$1:$A$245,0),MATCH('Stata dataset (nominal)'!G$1,'Cyclical_after overrides'!$A$1:$BD$1,0))), "")</f>
        <v>16.3182860163136</v>
      </c>
      <c r="H181" s="179">
        <f>_xlfn.IFNA(IF($C181 &gt; "2023-24", INDEX(PR24_after_overrides!$D$3:$AU$128, MATCH('Stata dataset (nominal)'!$A181, PR24_after_overrides!$A$3:$A$128, 0), MATCH('Stata dataset (nominal)'!H$1, PR24_after_overrides!$D$2:$AU$2, 0)), INDEX('Cyclical_after overrides'!$A$1:$BD$245,MATCH('Stata dataset (nominal)'!$A181,'Cyclical_after overrides'!$A$1:$A$245,0),MATCH('Stata dataset (nominal)'!H$1,'Cyclical_after overrides'!$A$1:$BD$1,0))), "")</f>
        <v>1.25293212486314</v>
      </c>
      <c r="I181" s="179">
        <f>_xlfn.IFNA(IF($C181 &gt; "2023-24", INDEX(PR24_after_overrides!$D$3:$AU$128, MATCH('Stata dataset (nominal)'!$A181, PR24_after_overrides!$A$3:$A$128, 0), MATCH('Stata dataset (nominal)'!I$1, PR24_after_overrides!$D$2:$AU$2, 0)), INDEX('Cyclical_after overrides'!$A$1:$BD$245,MATCH('Stata dataset (nominal)'!$A181,'Cyclical_after overrides'!$A$1:$A$245,0),MATCH('Stata dataset (nominal)'!I$1,'Cyclical_after overrides'!$A$1:$BD$1,0))), "")</f>
        <v>5.1281572984493398</v>
      </c>
      <c r="J181" s="179">
        <f>_xlfn.IFNA(IF($C181 &gt; "2023-24", INDEX(PR24_after_overrides!$D$3:$AU$128, MATCH('Stata dataset (nominal)'!$A181, PR24_after_overrides!$A$3:$A$128, 0), MATCH('Stata dataset (nominal)'!J$1, PR24_after_overrides!$D$2:$AU$2, 0)), INDEX('Cyclical_after overrides'!$A$1:$BD$245,MATCH('Stata dataset (nominal)'!$A181,'Cyclical_after overrides'!$A$1:$A$245,0),MATCH('Stata dataset (nominal)'!J$1,'Cyclical_after overrides'!$A$1:$BD$1,0))), "")</f>
        <v>7.7262077855474606E-2</v>
      </c>
      <c r="K181" s="179" t="str">
        <f>_xlfn.IFNA(IF($C181 &gt; "2023-24", INDEX(PR24_after_overrides!$D$3:$AU$128, MATCH('Stata dataset (nominal)'!$A181, PR24_after_overrides!$A$3:$A$128, 0), MATCH('Stata dataset (nominal)'!K$1, PR24_after_overrides!$D$2:$AU$2, 0)), INDEX('Cyclical_after overrides'!$A$1:$BD$245,MATCH('Stata dataset (nominal)'!$A181,'Cyclical_after overrides'!$A$1:$A$245,0),MATCH('Stata dataset (nominal)'!K$1,'Cyclical_after overrides'!$A$1:$BD$1,0))), "")</f>
        <v/>
      </c>
      <c r="L181" s="179">
        <f>_xlfn.IFNA(IF($C181 &gt; "2023-24", INDEX(PR24_after_overrides!$D$3:$AU$128, MATCH('Stata dataset (nominal)'!$A181, PR24_after_overrides!$A$3:$A$128, 0), MATCH('Stata dataset (nominal)'!L$1, PR24_after_overrides!$D$2:$AU$2, 0)), INDEX('Cyclical_after overrides'!$A$1:$BD$245,MATCH('Stata dataset (nominal)'!$A181,'Cyclical_after overrides'!$A$1:$A$245,0),MATCH('Stata dataset (nominal)'!L$1,'Cyclical_after overrides'!$A$1:$BD$1,0))), "")</f>
        <v>0</v>
      </c>
      <c r="M181" s="179" t="str">
        <f>_xlfn.IFNA(IF($C181 &gt; "2023-24", INDEX(PR24_after_overrides!$D$3:$AU$128, MATCH('Stata dataset (nominal)'!$A181, PR24_after_overrides!$A$3:$A$128, 0), MATCH('Stata dataset (nominal)'!M$1, PR24_after_overrides!$D$2:$AU$2, 0)), INDEX('Cyclical_after overrides'!$A$1:$BD$245,MATCH('Stata dataset (nominal)'!$A181,'Cyclical_after overrides'!$A$1:$A$245,0),MATCH('Stata dataset (nominal)'!M$1,'Cyclical_after overrides'!$A$1:$BD$1,0))), "")</f>
        <v/>
      </c>
      <c r="N181" s="179" t="str">
        <f>_xlfn.IFNA(IF($C181 &gt; "2023-24", INDEX(PR24_after_overrides!$D$3:$AU$128, MATCH('Stata dataset (nominal)'!$A181, PR24_after_overrides!$A$3:$A$128, 0), MATCH('Stata dataset (nominal)'!N$1, PR24_after_overrides!$D$2:$AU$2, 0)), INDEX('Cyclical_after overrides'!$A$1:$BD$245,MATCH('Stata dataset (nominal)'!$A181,'Cyclical_after overrides'!$A$1:$A$245,0),MATCH('Stata dataset (nominal)'!N$1,'Cyclical_after overrides'!$A$1:$BD$1,0))), "")</f>
        <v/>
      </c>
      <c r="O181" s="179">
        <f>_xlfn.IFNA(IF($C181 &gt; "2023-24", INDEX(PR24_after_overrides!$D$3:$AU$128, MATCH('Stata dataset (nominal)'!$A181, PR24_after_overrides!$A$3:$A$128, 0), MATCH('Stata dataset (nominal)'!O$1, PR24_after_overrides!$D$2:$AU$2, 0)), INDEX('Cyclical_after overrides'!$A$1:$BD$245,MATCH('Stata dataset (nominal)'!$A181,'Cyclical_after overrides'!$A$1:$A$245,0),MATCH('Stata dataset (nominal)'!O$1,'Cyclical_after overrides'!$A$1:$BD$1,0))), "")</f>
        <v>18.439</v>
      </c>
      <c r="P181" s="179">
        <f>_xlfn.IFNA(IF($C181 &gt; "2023-24", INDEX(PR24_after_overrides!$D$3:$AU$128, MATCH('Stata dataset (nominal)'!$A181, PR24_after_overrides!$A$3:$A$128, 0), MATCH('Stata dataset (nominal)'!P$1, PR24_after_overrides!$D$2:$AU$2, 0)), INDEX('Cyclical_after overrides'!$A$1:$BD$245,MATCH('Stata dataset (nominal)'!$A181,'Cyclical_after overrides'!$A$1:$A$245,0),MATCH('Stata dataset (nominal)'!P$1,'Cyclical_after overrides'!$A$1:$BD$1,0))), "")</f>
        <v>236.571</v>
      </c>
      <c r="Q181" s="179">
        <f>_xlfn.IFNA(IF($C181 &gt; "2023-24", INDEX(PR24_after_overrides!$D$3:$AU$128, MATCH('Stata dataset (nominal)'!$A181, PR24_after_overrides!$A$3:$A$128, 0), MATCH('Stata dataset (nominal)'!Q$1, PR24_after_overrides!$D$2:$AU$2, 0)), INDEX('Cyclical_after overrides'!$A$1:$BD$245,MATCH('Stata dataset (nominal)'!$A181,'Cyclical_after overrides'!$A$1:$A$245,0),MATCH('Stata dataset (nominal)'!Q$1,'Cyclical_after overrides'!$A$1:$BD$1,0))), "")</f>
        <v>149.72800000000001</v>
      </c>
      <c r="R181" s="179">
        <f>_xlfn.IFNA(IF($C181 &gt; "2023-24", INDEX(PR24_after_overrides!$D$3:$AU$128, MATCH('Stata dataset (nominal)'!$A181, PR24_after_overrides!$A$3:$A$128, 0), MATCH('Stata dataset (nominal)'!R$1, PR24_after_overrides!$D$2:$AU$2, 0)), INDEX('Cyclical_after overrides'!$A$1:$BD$245,MATCH('Stata dataset (nominal)'!$A181,'Cyclical_after overrides'!$A$1:$A$245,0),MATCH('Stata dataset (nominal)'!R$1,'Cyclical_after overrides'!$A$1:$BD$1,0))), "")</f>
        <v>22.954999999999998</v>
      </c>
      <c r="S181" s="179">
        <f>_xlfn.IFNA(IF($C181 &gt; "2023-24", INDEX(PR24_after_overrides!$D$3:$AU$128, MATCH('Stata dataset (nominal)'!$A181, PR24_after_overrides!$A$3:$A$128, 0), MATCH('Stata dataset (nominal)'!S$1, PR24_after_overrides!$D$2:$AU$2, 0)), INDEX('Cyclical_after overrides'!$A$1:$BD$245,MATCH('Stata dataset (nominal)'!$A181,'Cyclical_after overrides'!$A$1:$A$245,0),MATCH('Stata dataset (nominal)'!S$1,'Cyclical_after overrides'!$A$1:$BD$1,0))), "")</f>
        <v>424.75400000000002</v>
      </c>
      <c r="T181" s="179">
        <f>_xlfn.IFNA(IF($C181 &gt; "2023-24", INDEX(PR24_after_overrides!$D$3:$AU$128, MATCH('Stata dataset (nominal)'!$A181, PR24_after_overrides!$A$3:$A$128, 0), MATCH('Stata dataset (nominal)'!T$1, PR24_after_overrides!$D$2:$AU$2, 0)), INDEX('Cyclical_after overrides'!$A$1:$BD$245,MATCH('Stata dataset (nominal)'!$A181,'Cyclical_after overrides'!$A$1:$A$245,0),MATCH('Stata dataset (nominal)'!T$1,'Cyclical_after overrides'!$A$1:$BD$1,0))), "")</f>
        <v>382.49799999999999</v>
      </c>
      <c r="U181" s="179">
        <f>_xlfn.IFNA(IF($C181 &gt; "2023-24", INDEX(PR24_after_overrides!$D$3:$AU$128, MATCH('Stata dataset (nominal)'!$A181, PR24_after_overrides!$A$3:$A$128, 0), MATCH('Stata dataset (nominal)'!U$1, PR24_after_overrides!$D$2:$AU$2, 0)), INDEX('Cyclical_after overrides'!$A$1:$BD$245,MATCH('Stata dataset (nominal)'!$A181,'Cyclical_after overrides'!$A$1:$A$245,0),MATCH('Stata dataset (nominal)'!U$1,'Cyclical_after overrides'!$A$1:$BD$1,0))), "")</f>
        <v>16.347991719036983</v>
      </c>
      <c r="V181" s="179">
        <f>_xlfn.IFNA(IF($C181 &gt; "2023-24", INDEX(PR24_after_overrides!$D$3:$AU$128, MATCH('Stata dataset (nominal)'!$A181, PR24_after_overrides!$A$3:$A$128, 0), MATCH('Stata dataset (nominal)'!V$1, PR24_after_overrides!$D$2:$AU$2, 0)), INDEX('Cyclical_after overrides'!$A$1:$BD$245,MATCH('Stata dataset (nominal)'!$A181,'Cyclical_after overrides'!$A$1:$A$245,0),MATCH('Stata dataset (nominal)'!V$1,'Cyclical_after overrides'!$A$1:$BD$1,0))), "")</f>
        <v>141.86404987001202</v>
      </c>
      <c r="W181" s="179">
        <f>_xlfn.IFNA(IF($C181 &gt; "2023-24", INDEX(PR24_after_overrides!$D$3:$AU$128, MATCH('Stata dataset (nominal)'!$A181, PR24_after_overrides!$A$3:$A$128, 0), MATCH('Stata dataset (nominal)'!W$1, PR24_after_overrides!$D$2:$AU$2, 0)), INDEX('Cyclical_after overrides'!$A$1:$BD$245,MATCH('Stata dataset (nominal)'!$A181,'Cyclical_after overrides'!$A$1:$A$245,0),MATCH('Stata dataset (nominal)'!W$1,'Cyclical_after overrides'!$A$1:$BD$1,0))), "")</f>
        <v>1.4027384852195972</v>
      </c>
      <c r="X181" s="179">
        <f>_xlfn.IFNA(IF($C181 &gt; "2023-24", INDEX(PR24_after_overrides!$D$3:$AU$128, MATCH('Stata dataset (nominal)'!$A181, PR24_after_overrides!$A$3:$A$128, 0), MATCH('Stata dataset (nominal)'!X$1, PR24_after_overrides!$D$2:$AU$2, 0)), INDEX('Cyclical_after overrides'!$A$1:$BD$245,MATCH('Stata dataset (nominal)'!$A181,'Cyclical_after overrides'!$A$1:$A$245,0),MATCH('Stata dataset (nominal)'!X$1,'Cyclical_after overrides'!$A$1:$BD$1,0))), "")</f>
        <v>11.314560550874539</v>
      </c>
      <c r="Y181" s="179">
        <f>_xlfn.IFNA(IF($C181 &gt; "2023-24", INDEX(PR24_after_overrides!$D$3:$AU$128, MATCH('Stata dataset (nominal)'!$A181, PR24_after_overrides!$A$3:$A$128, 0), MATCH('Stata dataset (nominal)'!Y$1, PR24_after_overrides!$D$2:$AU$2, 0)), INDEX('Cyclical_after overrides'!$A$1:$BD$245,MATCH('Stata dataset (nominal)'!$A181,'Cyclical_after overrides'!$A$1:$A$245,0),MATCH('Stata dataset (nominal)'!Y$1,'Cyclical_after overrides'!$A$1:$BD$1,0))), "")</f>
        <v>9.7002642348695076</v>
      </c>
      <c r="Z181" s="179">
        <f>_xlfn.IFNA(IF($C181 &gt; "2023-24", INDEX(PR24_after_overrides!$D$3:$AU$128, MATCH('Stata dataset (nominal)'!$A181, PR24_after_overrides!$A$3:$A$128, 0), MATCH('Stata dataset (nominal)'!Z$1, PR24_after_overrides!$D$2:$AU$2, 0)), INDEX('Cyclical_after overrides'!$A$1:$BD$245,MATCH('Stata dataset (nominal)'!$A181,'Cyclical_after overrides'!$A$1:$A$245,0),MATCH('Stata dataset (nominal)'!Z$1,'Cyclical_after overrides'!$A$1:$BD$1,0))), "")</f>
        <v>9.7002642348695076</v>
      </c>
      <c r="AA181" s="179">
        <f>_xlfn.IFNA(IF($C181 &gt; "2023-24", INDEX(PR24_after_overrides!$D$3:$AU$128, MATCH('Stata dataset (nominal)'!$A181, PR24_after_overrides!$A$3:$A$128, 0), MATCH('Stata dataset (nominal)'!AA$1, PR24_after_overrides!$D$2:$AU$2, 0)), INDEX('Cyclical_after overrides'!$A$1:$BD$245,MATCH('Stata dataset (nominal)'!$A181,'Cyclical_after overrides'!$A$1:$A$245,0),MATCH('Stata dataset (nominal)'!AA$1,'Cyclical_after overrides'!$A$1:$BD$1,0))), "")</f>
        <v>400.07299999999998</v>
      </c>
      <c r="AB181" s="179">
        <f>INDEX(Depreciation!$U$5:$U$318, MATCH('Stata dataset (nominal)'!$A181, Depreciation!$A$5:$A$318, 0))</f>
        <v>1.117</v>
      </c>
      <c r="AC181" s="180">
        <f t="shared" si="4"/>
        <v>0.96672727272727277</v>
      </c>
      <c r="AD181" s="72">
        <f>INDEX(Recharges!$V$5:$V$318, MATCH('Stata dataset (nominal)'!$A181, Recharges!$A$5:$A$318, 0))</f>
        <v>0.376</v>
      </c>
    </row>
    <row r="182" spans="1:30" x14ac:dyDescent="0.4">
      <c r="A182" s="160" t="str">
        <f t="shared" si="3"/>
        <v>WSX23</v>
      </c>
      <c r="B182" s="160" t="s">
        <v>373</v>
      </c>
      <c r="C182" s="160" t="s">
        <v>261</v>
      </c>
      <c r="D182" s="179">
        <f>_xlfn.IFNA(IF($C182 &gt; "2023-24", INDEX(PR24_after_overrides!$D$3:$AU$128, MATCH('Stata dataset (nominal)'!$A182, PR24_after_overrides!$A$3:$A$128, 0), MATCH('Stata dataset (nominal)'!D$1, PR24_after_overrides!$D$2:$AU$2, 0)), INDEX('Cyclical_after overrides'!$A$1:$BD$245,MATCH('Stata dataset (nominal)'!$A182,'Cyclical_after overrides'!$A$1:$A$245,0),MATCH('Stata dataset (nominal)'!D$1,'Cyclical_after overrides'!$A$1:$BD$1,0))), "")</f>
        <v>1</v>
      </c>
      <c r="E182" s="179">
        <f>_xlfn.IFNA(IF($C182 &gt; "2023-24", INDEX(PR24_after_overrides!$D$3:$AU$128, MATCH('Stata dataset (nominal)'!$A182, PR24_after_overrides!$A$3:$A$128, 0), MATCH('Stata dataset (nominal)'!E$1, PR24_after_overrides!$D$2:$AU$2, 0)), INDEX('Cyclical_after overrides'!$A$1:$BD$245,MATCH('Stata dataset (nominal)'!$A182,'Cyclical_after overrides'!$A$1:$A$245,0),MATCH('Stata dataset (nominal)'!E$1,'Cyclical_after overrides'!$A$1:$BD$1,0))), "")</f>
        <v>8.6989999999999998</v>
      </c>
      <c r="F182" s="179">
        <f>_xlfn.IFNA(IF($C182 &gt; "2023-24", INDEX(PR24_after_overrides!$D$3:$AU$128, MATCH('Stata dataset (nominal)'!$A182, PR24_after_overrides!$A$3:$A$128, 0), MATCH('Stata dataset (nominal)'!F$1, PR24_after_overrides!$D$2:$AU$2, 0)), INDEX('Cyclical_after overrides'!$A$1:$BD$245,MATCH('Stata dataset (nominal)'!$A182,'Cyclical_after overrides'!$A$1:$A$245,0),MATCH('Stata dataset (nominal)'!F$1,'Cyclical_after overrides'!$A$1:$BD$1,0))), "")</f>
        <v>2.669</v>
      </c>
      <c r="G182" s="179">
        <f>_xlfn.IFNA(IF($C182 &gt; "2023-24", INDEX(PR24_after_overrides!$D$3:$AU$128, MATCH('Stata dataset (nominal)'!$A182, PR24_after_overrides!$A$3:$A$128, 0), MATCH('Stata dataset (nominal)'!G$1, PR24_after_overrides!$D$2:$AU$2, 0)), INDEX('Cyclical_after overrides'!$A$1:$BD$245,MATCH('Stata dataset (nominal)'!$A182,'Cyclical_after overrides'!$A$1:$A$245,0),MATCH('Stata dataset (nominal)'!G$1,'Cyclical_after overrides'!$A$1:$BD$1,0))), "")</f>
        <v>13.122</v>
      </c>
      <c r="H182" s="179">
        <f>_xlfn.IFNA(IF($C182 &gt; "2023-24", INDEX(PR24_after_overrides!$D$3:$AU$128, MATCH('Stata dataset (nominal)'!$A182, PR24_after_overrides!$A$3:$A$128, 0), MATCH('Stata dataset (nominal)'!H$1, PR24_after_overrides!$D$2:$AU$2, 0)), INDEX('Cyclical_after overrides'!$A$1:$BD$245,MATCH('Stata dataset (nominal)'!$A182,'Cyclical_after overrides'!$A$1:$A$245,0),MATCH('Stata dataset (nominal)'!H$1,'Cyclical_after overrides'!$A$1:$BD$1,0))), "")</f>
        <v>1.42</v>
      </c>
      <c r="I182" s="179">
        <f>_xlfn.IFNA(IF($C182 &gt; "2023-24", INDEX(PR24_after_overrides!$D$3:$AU$128, MATCH('Stata dataset (nominal)'!$A182, PR24_after_overrides!$A$3:$A$128, 0), MATCH('Stata dataset (nominal)'!I$1, PR24_after_overrides!$D$2:$AU$2, 0)), INDEX('Cyclical_after overrides'!$A$1:$BD$245,MATCH('Stata dataset (nominal)'!$A182,'Cyclical_after overrides'!$A$1:$A$245,0),MATCH('Stata dataset (nominal)'!I$1,'Cyclical_after overrides'!$A$1:$BD$1,0))), "")</f>
        <v>3.468</v>
      </c>
      <c r="J182" s="179">
        <f>_xlfn.IFNA(IF($C182 &gt; "2023-24", INDEX(PR24_after_overrides!$D$3:$AU$128, MATCH('Stata dataset (nominal)'!$A182, PR24_after_overrides!$A$3:$A$128, 0), MATCH('Stata dataset (nominal)'!J$1, PR24_after_overrides!$D$2:$AU$2, 0)), INDEX('Cyclical_after overrides'!$A$1:$BD$245,MATCH('Stata dataset (nominal)'!$A182,'Cyclical_after overrides'!$A$1:$A$245,0),MATCH('Stata dataset (nominal)'!J$1,'Cyclical_after overrides'!$A$1:$BD$1,0))), "")</f>
        <v>7.0000000000000007E-2</v>
      </c>
      <c r="K182" s="179" t="str">
        <f>_xlfn.IFNA(IF($C182 &gt; "2023-24", INDEX(PR24_after_overrides!$D$3:$AU$128, MATCH('Stata dataset (nominal)'!$A182, PR24_after_overrides!$A$3:$A$128, 0), MATCH('Stata dataset (nominal)'!K$1, PR24_after_overrides!$D$2:$AU$2, 0)), INDEX('Cyclical_after overrides'!$A$1:$BD$245,MATCH('Stata dataset (nominal)'!$A182,'Cyclical_after overrides'!$A$1:$A$245,0),MATCH('Stata dataset (nominal)'!K$1,'Cyclical_after overrides'!$A$1:$BD$1,0))), "")</f>
        <v/>
      </c>
      <c r="L182" s="179">
        <f>_xlfn.IFNA(IF($C182 &gt; "2023-24", INDEX(PR24_after_overrides!$D$3:$AU$128, MATCH('Stata dataset (nominal)'!$A182, PR24_after_overrides!$A$3:$A$128, 0), MATCH('Stata dataset (nominal)'!L$1, PR24_after_overrides!$D$2:$AU$2, 0)), INDEX('Cyclical_after overrides'!$A$1:$BD$245,MATCH('Stata dataset (nominal)'!$A182,'Cyclical_after overrides'!$A$1:$A$245,0),MATCH('Stata dataset (nominal)'!L$1,'Cyclical_after overrides'!$A$1:$BD$1,0))), "")</f>
        <v>0</v>
      </c>
      <c r="M182" s="179" t="str">
        <f>_xlfn.IFNA(IF($C182 &gt; "2023-24", INDEX(PR24_after_overrides!$D$3:$AU$128, MATCH('Stata dataset (nominal)'!$A182, PR24_after_overrides!$A$3:$A$128, 0), MATCH('Stata dataset (nominal)'!M$1, PR24_after_overrides!$D$2:$AU$2, 0)), INDEX('Cyclical_after overrides'!$A$1:$BD$245,MATCH('Stata dataset (nominal)'!$A182,'Cyclical_after overrides'!$A$1:$A$245,0),MATCH('Stata dataset (nominal)'!M$1,'Cyclical_after overrides'!$A$1:$BD$1,0))), "")</f>
        <v/>
      </c>
      <c r="N182" s="179" t="str">
        <f>_xlfn.IFNA(IF($C182 &gt; "2023-24", INDEX(PR24_after_overrides!$D$3:$AU$128, MATCH('Stata dataset (nominal)'!$A182, PR24_after_overrides!$A$3:$A$128, 0), MATCH('Stata dataset (nominal)'!N$1, PR24_after_overrides!$D$2:$AU$2, 0)), INDEX('Cyclical_after overrides'!$A$1:$BD$245,MATCH('Stata dataset (nominal)'!$A182,'Cyclical_after overrides'!$A$1:$A$245,0),MATCH('Stata dataset (nominal)'!N$1,'Cyclical_after overrides'!$A$1:$BD$1,0))), "")</f>
        <v/>
      </c>
      <c r="O182" s="179">
        <f>_xlfn.IFNA(IF($C182 &gt; "2023-24", INDEX(PR24_after_overrides!$D$3:$AU$128, MATCH('Stata dataset (nominal)'!$A182, PR24_after_overrides!$A$3:$A$128, 0), MATCH('Stata dataset (nominal)'!O$1, PR24_after_overrides!$D$2:$AU$2, 0)), INDEX('Cyclical_after overrides'!$A$1:$BD$245,MATCH('Stata dataset (nominal)'!$A182,'Cyclical_after overrides'!$A$1:$A$245,0),MATCH('Stata dataset (nominal)'!O$1,'Cyclical_after overrides'!$A$1:$BD$1,0))), "")</f>
        <v>17.994</v>
      </c>
      <c r="P182" s="179">
        <f>_xlfn.IFNA(IF($C182 &gt; "2023-24", INDEX(PR24_after_overrides!$D$3:$AU$128, MATCH('Stata dataset (nominal)'!$A182, PR24_after_overrides!$A$3:$A$128, 0), MATCH('Stata dataset (nominal)'!P$1, PR24_after_overrides!$D$2:$AU$2, 0)), INDEX('Cyclical_after overrides'!$A$1:$BD$245,MATCH('Stata dataset (nominal)'!$A182,'Cyclical_after overrides'!$A$1:$A$245,0),MATCH('Stata dataset (nominal)'!P$1,'Cyclical_after overrides'!$A$1:$BD$1,0))), "")</f>
        <v>226.048</v>
      </c>
      <c r="Q182" s="179">
        <f>_xlfn.IFNA(IF($C182 &gt; "2023-24", INDEX(PR24_after_overrides!$D$3:$AU$128, MATCH('Stata dataset (nominal)'!$A182, PR24_after_overrides!$A$3:$A$128, 0), MATCH('Stata dataset (nominal)'!Q$1, PR24_after_overrides!$D$2:$AU$2, 0)), INDEX('Cyclical_after overrides'!$A$1:$BD$245,MATCH('Stata dataset (nominal)'!$A182,'Cyclical_after overrides'!$A$1:$A$245,0),MATCH('Stata dataset (nominal)'!Q$1,'Cyclical_after overrides'!$A$1:$BD$1,0))), "")</f>
        <v>143.815</v>
      </c>
      <c r="R182" s="179">
        <f>_xlfn.IFNA(IF($C182 &gt; "2023-24", INDEX(PR24_after_overrides!$D$3:$AU$128, MATCH('Stata dataset (nominal)'!$A182, PR24_after_overrides!$A$3:$A$128, 0), MATCH('Stata dataset (nominal)'!R$1, PR24_after_overrides!$D$2:$AU$2, 0)), INDEX('Cyclical_after overrides'!$A$1:$BD$245,MATCH('Stata dataset (nominal)'!$A182,'Cyclical_after overrides'!$A$1:$A$245,0),MATCH('Stata dataset (nominal)'!R$1,'Cyclical_after overrides'!$A$1:$BD$1,0))), "")</f>
        <v>23.645</v>
      </c>
      <c r="S182" s="179">
        <f>_xlfn.IFNA(IF($C182 &gt; "2023-24", INDEX(PR24_after_overrides!$D$3:$AU$128, MATCH('Stata dataset (nominal)'!$A182, PR24_after_overrides!$A$3:$A$128, 0), MATCH('Stata dataset (nominal)'!S$1, PR24_after_overrides!$D$2:$AU$2, 0)), INDEX('Cyclical_after overrides'!$A$1:$BD$245,MATCH('Stata dataset (nominal)'!$A182,'Cyclical_after overrides'!$A$1:$A$245,0),MATCH('Stata dataset (nominal)'!S$1,'Cyclical_after overrides'!$A$1:$BD$1,0))), "")</f>
        <v>440.286</v>
      </c>
      <c r="T182" s="179">
        <f>_xlfn.IFNA(IF($C182 &gt; "2023-24", INDEX(PR24_after_overrides!$D$3:$AU$128, MATCH('Stata dataset (nominal)'!$A182, PR24_after_overrides!$A$3:$A$128, 0), MATCH('Stata dataset (nominal)'!T$1, PR24_after_overrides!$D$2:$AU$2, 0)), INDEX('Cyclical_after overrides'!$A$1:$BD$245,MATCH('Stata dataset (nominal)'!$A182,'Cyclical_after overrides'!$A$1:$A$245,0),MATCH('Stata dataset (nominal)'!T$1,'Cyclical_after overrides'!$A$1:$BD$1,0))), "")</f>
        <v>393.77499999999998</v>
      </c>
      <c r="U182" s="179">
        <f>_xlfn.IFNA(IF($C182 &gt; "2023-24", INDEX(PR24_after_overrides!$D$3:$AU$128, MATCH('Stata dataset (nominal)'!$A182, PR24_after_overrides!$A$3:$A$128, 0), MATCH('Stata dataset (nominal)'!U$1, PR24_after_overrides!$D$2:$AU$2, 0)), INDEX('Cyclical_after overrides'!$A$1:$BD$245,MATCH('Stata dataset (nominal)'!$A182,'Cyclical_after overrides'!$A$1:$A$245,0),MATCH('Stata dataset (nominal)'!U$1,'Cyclical_after overrides'!$A$1:$BD$1,0))), "")</f>
        <v>17.370258188174386</v>
      </c>
      <c r="V182" s="179">
        <f>_xlfn.IFNA(IF($C182 &gt; "2023-24", INDEX(PR24_after_overrides!$D$3:$AU$128, MATCH('Stata dataset (nominal)'!$A182, PR24_after_overrides!$A$3:$A$128, 0), MATCH('Stata dataset (nominal)'!V$1, PR24_after_overrides!$D$2:$AU$2, 0)), INDEX('Cyclical_after overrides'!$A$1:$BD$245,MATCH('Stata dataset (nominal)'!$A182,'Cyclical_after overrides'!$A$1:$A$245,0),MATCH('Stata dataset (nominal)'!V$1,'Cyclical_after overrides'!$A$1:$BD$1,0))), "")</f>
        <v>141.95822496841467</v>
      </c>
      <c r="W182" s="179">
        <f>_xlfn.IFNA(IF($C182 &gt; "2023-24", INDEX(PR24_after_overrides!$D$3:$AU$128, MATCH('Stata dataset (nominal)'!$A182, PR24_after_overrides!$A$3:$A$128, 0), MATCH('Stata dataset (nominal)'!W$1, PR24_after_overrides!$D$2:$AU$2, 0)), INDEX('Cyclical_after overrides'!$A$1:$BD$245,MATCH('Stata dataset (nominal)'!$A182,'Cyclical_after overrides'!$A$1:$A$245,0),MATCH('Stata dataset (nominal)'!W$1,'Cyclical_after overrides'!$A$1:$BD$1,0))), "")</f>
        <v>1.4079978025502391</v>
      </c>
      <c r="X182" s="179">
        <f>_xlfn.IFNA(IF($C182 &gt; "2023-24", INDEX(PR24_after_overrides!$D$3:$AU$128, MATCH('Stata dataset (nominal)'!$A182, PR24_after_overrides!$A$3:$A$128, 0), MATCH('Stata dataset (nominal)'!X$1, PR24_after_overrides!$D$2:$AU$2, 0)), INDEX('Cyclical_after overrides'!$A$1:$BD$245,MATCH('Stata dataset (nominal)'!$A182,'Cyclical_after overrides'!$A$1:$A$245,0),MATCH('Stata dataset (nominal)'!X$1,'Cyclical_after overrides'!$A$1:$BD$1,0))), "")</f>
        <v>11.314560550874539</v>
      </c>
      <c r="Y182" s="179">
        <f>_xlfn.IFNA(IF($C182 &gt; "2023-24", INDEX(PR24_after_overrides!$D$3:$AU$128, MATCH('Stata dataset (nominal)'!$A182, PR24_after_overrides!$A$3:$A$128, 0), MATCH('Stata dataset (nominal)'!Y$1, PR24_after_overrides!$D$2:$AU$2, 0)), INDEX('Cyclical_after overrides'!$A$1:$BD$245,MATCH('Stata dataset (nominal)'!$A182,'Cyclical_after overrides'!$A$1:$A$245,0),MATCH('Stata dataset (nominal)'!Y$1,'Cyclical_after overrides'!$A$1:$BD$1,0))), "")</f>
        <v>9.7002642348695076</v>
      </c>
      <c r="Z182" s="179">
        <f>_xlfn.IFNA(IF($C182 &gt; "2023-24", INDEX(PR24_after_overrides!$D$3:$AU$128, MATCH('Stata dataset (nominal)'!$A182, PR24_after_overrides!$A$3:$A$128, 0), MATCH('Stata dataset (nominal)'!Z$1, PR24_after_overrides!$D$2:$AU$2, 0)), INDEX('Cyclical_after overrides'!$A$1:$BD$245,MATCH('Stata dataset (nominal)'!$A182,'Cyclical_after overrides'!$A$1:$A$245,0),MATCH('Stata dataset (nominal)'!Z$1,'Cyclical_after overrides'!$A$1:$BD$1,0))), "")</f>
        <v>9.7002642348695076</v>
      </c>
      <c r="AA182" s="179">
        <f>_xlfn.IFNA(IF($C182 &gt; "2023-24", INDEX(PR24_after_overrides!$D$3:$AU$128, MATCH('Stata dataset (nominal)'!$A182, PR24_after_overrides!$A$3:$A$128, 0), MATCH('Stata dataset (nominal)'!AA$1, PR24_after_overrides!$D$2:$AU$2, 0)), INDEX('Cyclical_after overrides'!$A$1:$BD$245,MATCH('Stata dataset (nominal)'!$A182,'Cyclical_after overrides'!$A$1:$A$245,0),MATCH('Stata dataset (nominal)'!AA$1,'Cyclical_after overrides'!$A$1:$BD$1,0))), "")</f>
        <v>411.30799999999999</v>
      </c>
      <c r="AB182" s="179">
        <f>INDEX(Depreciation!$U$5:$U$318, MATCH('Stata dataset (nominal)'!$A182, Depreciation!$A$5:$A$318, 0))</f>
        <v>1.004</v>
      </c>
      <c r="AC182" s="180">
        <f t="shared" si="4"/>
        <v>0.96672727272727277</v>
      </c>
      <c r="AD182" s="72">
        <f>INDEX(Recharges!$V$5:$V$318, MATCH('Stata dataset (nominal)'!$A182, Recharges!$A$5:$A$318, 0))</f>
        <v>0.36199999999999999</v>
      </c>
    </row>
    <row r="183" spans="1:30" x14ac:dyDescent="0.4">
      <c r="A183" s="160" t="str">
        <f t="shared" si="3"/>
        <v>WSX24</v>
      </c>
      <c r="B183" s="160" t="s">
        <v>373</v>
      </c>
      <c r="C183" s="160" t="s">
        <v>263</v>
      </c>
      <c r="D183" s="179">
        <f>_xlfn.IFNA(IF($C183 &gt; "2023-24", INDEX(PR24_after_overrides!$D$3:$AU$128, MATCH('Stata dataset (nominal)'!$A183, PR24_after_overrides!$A$3:$A$128, 0), MATCH('Stata dataset (nominal)'!D$1, PR24_after_overrides!$D$2:$AU$2, 0)), INDEX('Cyclical_after overrides'!$A$1:$BD$245,MATCH('Stata dataset (nominal)'!$A183,'Cyclical_after overrides'!$A$1:$A$245,0),MATCH('Stata dataset (nominal)'!D$1,'Cyclical_after overrides'!$A$1:$BD$1,0))), "")</f>
        <v>0.94744609856262829</v>
      </c>
      <c r="E183" s="179">
        <f>_xlfn.IFNA(IF($C183 &gt; "2023-24", INDEX(PR24_after_overrides!$D$3:$AU$128, MATCH('Stata dataset (nominal)'!$A183, PR24_after_overrides!$A$3:$A$128, 0), MATCH('Stata dataset (nominal)'!E$1, PR24_after_overrides!$D$2:$AU$2, 0)), INDEX('Cyclical_after overrides'!$A$1:$BD$245,MATCH('Stata dataset (nominal)'!$A183,'Cyclical_after overrides'!$A$1:$A$245,0),MATCH('Stata dataset (nominal)'!E$1,'Cyclical_after overrides'!$A$1:$BD$1,0))), "")</f>
        <v>9.0749999999999993</v>
      </c>
      <c r="F183" s="179">
        <f>_xlfn.IFNA(IF($C183 &gt; "2023-24", INDEX(PR24_after_overrides!$D$3:$AU$128, MATCH('Stata dataset (nominal)'!$A183, PR24_after_overrides!$A$3:$A$128, 0), MATCH('Stata dataset (nominal)'!F$1, PR24_after_overrides!$D$2:$AU$2, 0)), INDEX('Cyclical_after overrides'!$A$1:$BD$245,MATCH('Stata dataset (nominal)'!$A183,'Cyclical_after overrides'!$A$1:$A$245,0),MATCH('Stata dataset (nominal)'!F$1,'Cyclical_after overrides'!$A$1:$BD$1,0))), "")</f>
        <v>2.7519999999999998</v>
      </c>
      <c r="G183" s="179">
        <f>_xlfn.IFNA(IF($C183 &gt; "2023-24", INDEX(PR24_after_overrides!$D$3:$AU$128, MATCH('Stata dataset (nominal)'!$A183, PR24_after_overrides!$A$3:$A$128, 0), MATCH('Stata dataset (nominal)'!G$1, PR24_after_overrides!$D$2:$AU$2, 0)), INDEX('Cyclical_after overrides'!$A$1:$BD$245,MATCH('Stata dataset (nominal)'!$A183,'Cyclical_after overrides'!$A$1:$A$245,0),MATCH('Stata dataset (nominal)'!G$1,'Cyclical_after overrides'!$A$1:$BD$1,0))), "")</f>
        <v>19.404</v>
      </c>
      <c r="H183" s="179">
        <f>_xlfn.IFNA(IF($C183 &gt; "2023-24", INDEX(PR24_after_overrides!$D$3:$AU$128, MATCH('Stata dataset (nominal)'!$A183, PR24_after_overrides!$A$3:$A$128, 0), MATCH('Stata dataset (nominal)'!H$1, PR24_after_overrides!$D$2:$AU$2, 0)), INDEX('Cyclical_after overrides'!$A$1:$BD$245,MATCH('Stata dataset (nominal)'!$A183,'Cyclical_after overrides'!$A$1:$A$245,0),MATCH('Stata dataset (nominal)'!H$1,'Cyclical_after overrides'!$A$1:$BD$1,0))), "")</f>
        <v>1.609</v>
      </c>
      <c r="I183" s="179">
        <f>_xlfn.IFNA(IF($C183 &gt; "2023-24", INDEX(PR24_after_overrides!$D$3:$AU$128, MATCH('Stata dataset (nominal)'!$A183, PR24_after_overrides!$A$3:$A$128, 0), MATCH('Stata dataset (nominal)'!I$1, PR24_after_overrides!$D$2:$AU$2, 0)), INDEX('Cyclical_after overrides'!$A$1:$BD$245,MATCH('Stata dataset (nominal)'!$A183,'Cyclical_after overrides'!$A$1:$A$245,0),MATCH('Stata dataset (nominal)'!I$1,'Cyclical_after overrides'!$A$1:$BD$1,0))), "")</f>
        <v>2.8330000000000002</v>
      </c>
      <c r="J183" s="179">
        <f>_xlfn.IFNA(IF($C183 &gt; "2023-24", INDEX(PR24_after_overrides!$D$3:$AU$128, MATCH('Stata dataset (nominal)'!$A183, PR24_after_overrides!$A$3:$A$128, 0), MATCH('Stata dataset (nominal)'!J$1, PR24_after_overrides!$D$2:$AU$2, 0)), INDEX('Cyclical_after overrides'!$A$1:$BD$245,MATCH('Stata dataset (nominal)'!$A183,'Cyclical_after overrides'!$A$1:$A$245,0),MATCH('Stata dataset (nominal)'!J$1,'Cyclical_after overrides'!$A$1:$BD$1,0))), "")</f>
        <v>3.3000000000000002E-2</v>
      </c>
      <c r="K183" s="179" t="str">
        <f>_xlfn.IFNA(IF($C183 &gt; "2023-24", INDEX(PR24_after_overrides!$D$3:$AU$128, MATCH('Stata dataset (nominal)'!$A183, PR24_after_overrides!$A$3:$A$128, 0), MATCH('Stata dataset (nominal)'!K$1, PR24_after_overrides!$D$2:$AU$2, 0)), INDEX('Cyclical_after overrides'!$A$1:$BD$245,MATCH('Stata dataset (nominal)'!$A183,'Cyclical_after overrides'!$A$1:$A$245,0),MATCH('Stata dataset (nominal)'!K$1,'Cyclical_after overrides'!$A$1:$BD$1,0))), "")</f>
        <v/>
      </c>
      <c r="L183" s="179">
        <f>_xlfn.IFNA(IF($C183 &gt; "2023-24", INDEX(PR24_after_overrides!$D$3:$AU$128, MATCH('Stata dataset (nominal)'!$A183, PR24_after_overrides!$A$3:$A$128, 0), MATCH('Stata dataset (nominal)'!L$1, PR24_after_overrides!$D$2:$AU$2, 0)), INDEX('Cyclical_after overrides'!$A$1:$BD$245,MATCH('Stata dataset (nominal)'!$A183,'Cyclical_after overrides'!$A$1:$A$245,0),MATCH('Stata dataset (nominal)'!L$1,'Cyclical_after overrides'!$A$1:$BD$1,0))), "")</f>
        <v>0</v>
      </c>
      <c r="M183" s="179" t="str">
        <f>_xlfn.IFNA(IF($C183 &gt; "2023-24", INDEX(PR24_after_overrides!$D$3:$AU$128, MATCH('Stata dataset (nominal)'!$A183, PR24_after_overrides!$A$3:$A$128, 0), MATCH('Stata dataset (nominal)'!M$1, PR24_after_overrides!$D$2:$AU$2, 0)), INDEX('Cyclical_after overrides'!$A$1:$BD$245,MATCH('Stata dataset (nominal)'!$A183,'Cyclical_after overrides'!$A$1:$A$245,0),MATCH('Stata dataset (nominal)'!M$1,'Cyclical_after overrides'!$A$1:$BD$1,0))), "")</f>
        <v/>
      </c>
      <c r="N183" s="179" t="str">
        <f>_xlfn.IFNA(IF($C183 &gt; "2023-24", INDEX(PR24_after_overrides!$D$3:$AU$128, MATCH('Stata dataset (nominal)'!$A183, PR24_after_overrides!$A$3:$A$128, 0), MATCH('Stata dataset (nominal)'!N$1, PR24_after_overrides!$D$2:$AU$2, 0)), INDEX('Cyclical_after overrides'!$A$1:$BD$245,MATCH('Stata dataset (nominal)'!$A183,'Cyclical_after overrides'!$A$1:$A$245,0),MATCH('Stata dataset (nominal)'!N$1,'Cyclical_after overrides'!$A$1:$BD$1,0))), "")</f>
        <v/>
      </c>
      <c r="O183" s="179">
        <f>_xlfn.IFNA(IF($C183 &gt; "2023-24", INDEX(PR24_after_overrides!$D$3:$AU$128, MATCH('Stata dataset (nominal)'!$A183, PR24_after_overrides!$A$3:$A$128, 0), MATCH('Stata dataset (nominal)'!O$1, PR24_after_overrides!$D$2:$AU$2, 0)), INDEX('Cyclical_after overrides'!$A$1:$BD$245,MATCH('Stata dataset (nominal)'!$A183,'Cyclical_after overrides'!$A$1:$A$245,0),MATCH('Stata dataset (nominal)'!O$1,'Cyclical_after overrides'!$A$1:$BD$1,0))), "")</f>
        <v>17.564</v>
      </c>
      <c r="P183" s="179">
        <f>_xlfn.IFNA(IF($C183 &gt; "2023-24", INDEX(PR24_after_overrides!$D$3:$AU$128, MATCH('Stata dataset (nominal)'!$A183, PR24_after_overrides!$A$3:$A$128, 0), MATCH('Stata dataset (nominal)'!P$1, PR24_after_overrides!$D$2:$AU$2, 0)), INDEX('Cyclical_after overrides'!$A$1:$BD$245,MATCH('Stata dataset (nominal)'!$A183,'Cyclical_after overrides'!$A$1:$A$245,0),MATCH('Stata dataset (nominal)'!P$1,'Cyclical_after overrides'!$A$1:$BD$1,0))), "")</f>
        <v>213.751</v>
      </c>
      <c r="Q183" s="179">
        <f>_xlfn.IFNA(IF($C183 &gt; "2023-24", INDEX(PR24_after_overrides!$D$3:$AU$128, MATCH('Stata dataset (nominal)'!$A183, PR24_after_overrides!$A$3:$A$128, 0), MATCH('Stata dataset (nominal)'!Q$1, PR24_after_overrides!$D$2:$AU$2, 0)), INDEX('Cyclical_after overrides'!$A$1:$BD$245,MATCH('Stata dataset (nominal)'!$A183,'Cyclical_after overrides'!$A$1:$A$245,0),MATCH('Stata dataset (nominal)'!Q$1,'Cyclical_after overrides'!$A$1:$BD$1,0))), "")</f>
        <v>137.40899999999999</v>
      </c>
      <c r="R183" s="179">
        <f>_xlfn.IFNA(IF($C183 &gt; "2023-24", INDEX(PR24_after_overrides!$D$3:$AU$128, MATCH('Stata dataset (nominal)'!$A183, PR24_after_overrides!$A$3:$A$128, 0), MATCH('Stata dataset (nominal)'!R$1, PR24_after_overrides!$D$2:$AU$2, 0)), INDEX('Cyclical_after overrides'!$A$1:$BD$245,MATCH('Stata dataset (nominal)'!$A183,'Cyclical_after overrides'!$A$1:$A$245,0),MATCH('Stata dataset (nominal)'!R$1,'Cyclical_after overrides'!$A$1:$BD$1,0))), "")</f>
        <v>24.373999999999999</v>
      </c>
      <c r="S183" s="179">
        <f>_xlfn.IFNA(IF($C183 &gt; "2023-24", INDEX(PR24_after_overrides!$D$3:$AU$128, MATCH('Stata dataset (nominal)'!$A183, PR24_after_overrides!$A$3:$A$128, 0), MATCH('Stata dataset (nominal)'!S$1, PR24_after_overrides!$D$2:$AU$2, 0)), INDEX('Cyclical_after overrides'!$A$1:$BD$245,MATCH('Stata dataset (nominal)'!$A183,'Cyclical_after overrides'!$A$1:$A$245,0),MATCH('Stata dataset (nominal)'!S$1,'Cyclical_after overrides'!$A$1:$BD$1,0))), "")</f>
        <v>457.43700000000001</v>
      </c>
      <c r="T183" s="179">
        <f>_xlfn.IFNA(IF($C183 &gt; "2023-24", INDEX(PR24_after_overrides!$D$3:$AU$128, MATCH('Stata dataset (nominal)'!$A183, PR24_after_overrides!$A$3:$A$128, 0), MATCH('Stata dataset (nominal)'!T$1, PR24_after_overrides!$D$2:$AU$2, 0)), INDEX('Cyclical_after overrides'!$A$1:$BD$245,MATCH('Stata dataset (nominal)'!$A183,'Cyclical_after overrides'!$A$1:$A$245,0),MATCH('Stata dataset (nominal)'!T$1,'Cyclical_after overrides'!$A$1:$BD$1,0))), "")</f>
        <v>405.09</v>
      </c>
      <c r="U183" s="179">
        <f>_xlfn.IFNA(IF($C183 &gt; "2023-24", INDEX(PR24_after_overrides!$D$3:$AU$128, MATCH('Stata dataset (nominal)'!$A183, PR24_after_overrides!$A$3:$A$128, 0), MATCH('Stata dataset (nominal)'!U$1, PR24_after_overrides!$D$2:$AU$2, 0)), INDEX('Cyclical_after overrides'!$A$1:$BD$245,MATCH('Stata dataset (nominal)'!$A183,'Cyclical_after overrides'!$A$1:$A$245,0),MATCH('Stata dataset (nominal)'!U$1,'Cyclical_after overrides'!$A$1:$BD$1,0))), "")</f>
        <v>17.252262377830117</v>
      </c>
      <c r="V183" s="179">
        <f>_xlfn.IFNA(IF($C183 &gt; "2023-24", INDEX(PR24_after_overrides!$D$3:$AU$128, MATCH('Stata dataset (nominal)'!$A183, PR24_after_overrides!$A$3:$A$128, 0), MATCH('Stata dataset (nominal)'!V$1, PR24_after_overrides!$D$2:$AU$2, 0)), INDEX('Cyclical_after overrides'!$A$1:$BD$245,MATCH('Stata dataset (nominal)'!$A183,'Cyclical_after overrides'!$A$1:$A$245,0),MATCH('Stata dataset (nominal)'!V$1,'Cyclical_after overrides'!$A$1:$BD$1,0))), "")</f>
        <v>141.76722816975814</v>
      </c>
      <c r="W183" s="179">
        <f>_xlfn.IFNA(IF($C183 &gt; "2023-24", INDEX(PR24_after_overrides!$D$3:$AU$128, MATCH('Stata dataset (nominal)'!$A183, PR24_after_overrides!$A$3:$A$128, 0), MATCH('Stata dataset (nominal)'!W$1, PR24_after_overrides!$D$2:$AU$2, 0)), INDEX('Cyclical_after overrides'!$A$1:$BD$245,MATCH('Stata dataset (nominal)'!$A183,'Cyclical_after overrides'!$A$1:$A$245,0),MATCH('Stata dataset (nominal)'!W$1,'Cyclical_after overrides'!$A$1:$BD$1,0))), "")</f>
        <v>1.4452930443351344</v>
      </c>
      <c r="X183" s="179">
        <f>_xlfn.IFNA(IF($C183 &gt; "2023-24", INDEX(PR24_after_overrides!$D$3:$AU$128, MATCH('Stata dataset (nominal)'!$A183, PR24_after_overrides!$A$3:$A$128, 0), MATCH('Stata dataset (nominal)'!X$1, PR24_after_overrides!$D$2:$AU$2, 0)), INDEX('Cyclical_after overrides'!$A$1:$BD$245,MATCH('Stata dataset (nominal)'!$A183,'Cyclical_after overrides'!$A$1:$A$245,0),MATCH('Stata dataset (nominal)'!X$1,'Cyclical_after overrides'!$A$1:$BD$1,0))), "")</f>
        <v>0</v>
      </c>
      <c r="Y183" s="179">
        <f>_xlfn.IFNA(IF($C183 &gt; "2023-24", INDEX(PR24_after_overrides!$D$3:$AU$128, MATCH('Stata dataset (nominal)'!$A183, PR24_after_overrides!$A$3:$A$128, 0), MATCH('Stata dataset (nominal)'!Y$1, PR24_after_overrides!$D$2:$AU$2, 0)), INDEX('Cyclical_after overrides'!$A$1:$BD$245,MATCH('Stata dataset (nominal)'!$A183,'Cyclical_after overrides'!$A$1:$A$245,0),MATCH('Stata dataset (nominal)'!Y$1,'Cyclical_after overrides'!$A$1:$BD$1,0))), "")</f>
        <v>9.7002642348695076</v>
      </c>
      <c r="Z183" s="179">
        <f>_xlfn.IFNA(IF($C183 &gt; "2023-24", INDEX(PR24_after_overrides!$D$3:$AU$128, MATCH('Stata dataset (nominal)'!$A183, PR24_after_overrides!$A$3:$A$128, 0), MATCH('Stata dataset (nominal)'!Z$1, PR24_after_overrides!$D$2:$AU$2, 0)), INDEX('Cyclical_after overrides'!$A$1:$BD$245,MATCH('Stata dataset (nominal)'!$A183,'Cyclical_after overrides'!$A$1:$A$245,0),MATCH('Stata dataset (nominal)'!Z$1,'Cyclical_after overrides'!$A$1:$BD$1,0))), "")</f>
        <v>9.7002642348695076</v>
      </c>
      <c r="AA183" s="179">
        <f>_xlfn.IFNA(IF($C183 &gt; "2023-24", INDEX(PR24_after_overrides!$D$3:$AU$128, MATCH('Stata dataset (nominal)'!$A183, PR24_after_overrides!$A$3:$A$128, 0), MATCH('Stata dataset (nominal)'!AA$1, PR24_after_overrides!$D$2:$AU$2, 0)), INDEX('Cyclical_after overrides'!$A$1:$BD$245,MATCH('Stata dataset (nominal)'!$A183,'Cyclical_after overrides'!$A$1:$A$245,0),MATCH('Stata dataset (nominal)'!AA$1,'Cyclical_after overrides'!$A$1:$BD$1,0))), "")</f>
        <v>436.71005388793355</v>
      </c>
      <c r="AB183" s="179">
        <f>INDEX(Depreciation!$U$5:$U$318, MATCH('Stata dataset (nominal)'!$A183, Depreciation!$A$5:$A$318, 0))</f>
        <v>0.81600000000000006</v>
      </c>
      <c r="AC183" s="180">
        <f t="shared" si="4"/>
        <v>0.96672727272727277</v>
      </c>
      <c r="AD183" s="72">
        <f>INDEX(Recharges!$V$5:$V$318, MATCH('Stata dataset (nominal)'!$A183, Recharges!$A$5:$A$318, 0))</f>
        <v>0.315</v>
      </c>
    </row>
    <row r="184" spans="1:30" x14ac:dyDescent="0.4">
      <c r="A184" s="160" t="str">
        <f t="shared" si="3"/>
        <v>WSX25</v>
      </c>
      <c r="B184" s="160" t="s">
        <v>373</v>
      </c>
      <c r="C184" s="160" t="s">
        <v>516</v>
      </c>
      <c r="D184" s="179">
        <f>_xlfn.IFNA(IF($C184 &gt; "2023-24", INDEX(PR24_after_overrides!$D$3:$AU$128, MATCH('Stata dataset (nominal)'!$A184, PR24_after_overrides!$A$3:$A$128, 0), MATCH('Stata dataset (nominal)'!D$1, PR24_after_overrides!$D$2:$AU$2, 0)), INDEX('Cyclical_after overrides'!$A$1:$BD$245,MATCH('Stata dataset (nominal)'!$A184,'Cyclical_after overrides'!$A$1:$A$245,0),MATCH('Stata dataset (nominal)'!D$1,'Cyclical_after overrides'!$A$1:$BD$1,0))), "")</f>
        <v>0.92010967782139963</v>
      </c>
      <c r="E184" s="179">
        <f>_xlfn.IFNA(IF($C184 &gt; "2023-24", INDEX(PR24_after_overrides!$D$3:$AU$128, MATCH('Stata dataset (nominal)'!$A184, PR24_after_overrides!$A$3:$A$128, 0), MATCH('Stata dataset (nominal)'!E$1, PR24_after_overrides!$D$2:$AU$2, 0)), INDEX('Cyclical_after overrides'!$A$1:$BD$245,MATCH('Stata dataset (nominal)'!$A184,'Cyclical_after overrides'!$A$1:$A$245,0),MATCH('Stata dataset (nominal)'!E$1,'Cyclical_after overrides'!$A$1:$BD$1,0))), "")</f>
        <v>10.525667417343374</v>
      </c>
      <c r="F184" s="179">
        <f>_xlfn.IFNA(IF($C184 &gt; "2023-24", INDEX(PR24_after_overrides!$D$3:$AU$128, MATCH('Stata dataset (nominal)'!$A184, PR24_after_overrides!$A$3:$A$128, 0), MATCH('Stata dataset (nominal)'!F$1, PR24_after_overrides!$D$2:$AU$2, 0)), INDEX('Cyclical_after overrides'!$A$1:$BD$245,MATCH('Stata dataset (nominal)'!$A184,'Cyclical_after overrides'!$A$1:$A$245,0),MATCH('Stata dataset (nominal)'!F$1,'Cyclical_after overrides'!$A$1:$BD$1,0))), "")</f>
        <v>3.2294523895723044</v>
      </c>
      <c r="G184" s="179">
        <f>_xlfn.IFNA(IF($C184 &gt; "2023-24", INDEX(PR24_after_overrides!$D$3:$AU$128, MATCH('Stata dataset (nominal)'!$A184, PR24_after_overrides!$A$3:$A$128, 0), MATCH('Stata dataset (nominal)'!G$1, PR24_after_overrides!$D$2:$AU$2, 0)), INDEX('Cyclical_after overrides'!$A$1:$BD$245,MATCH('Stata dataset (nominal)'!$A184,'Cyclical_after overrides'!$A$1:$A$245,0),MATCH('Stata dataset (nominal)'!G$1,'Cyclical_after overrides'!$A$1:$BD$1,0))), "")</f>
        <v>12.727951588894804</v>
      </c>
      <c r="H184" s="179">
        <f>_xlfn.IFNA(IF($C184 &gt; "2023-24", INDEX(PR24_after_overrides!$D$3:$AU$128, MATCH('Stata dataset (nominal)'!$A184, PR24_after_overrides!$A$3:$A$128, 0), MATCH('Stata dataset (nominal)'!H$1, PR24_after_overrides!$D$2:$AU$2, 0)), INDEX('Cyclical_after overrides'!$A$1:$BD$245,MATCH('Stata dataset (nominal)'!$A184,'Cyclical_after overrides'!$A$1:$A$245,0),MATCH('Stata dataset (nominal)'!H$1,'Cyclical_after overrides'!$A$1:$BD$1,0))), "")</f>
        <v>1.7181799899560404</v>
      </c>
      <c r="I184" s="179">
        <f>_xlfn.IFNA(IF($C184 &gt; "2023-24", INDEX(PR24_after_overrides!$D$3:$AU$128, MATCH('Stata dataset (nominal)'!$A184, PR24_after_overrides!$A$3:$A$128, 0), MATCH('Stata dataset (nominal)'!I$1, PR24_after_overrides!$D$2:$AU$2, 0)), INDEX('Cyclical_after overrides'!$A$1:$BD$245,MATCH('Stata dataset (nominal)'!$A184,'Cyclical_after overrides'!$A$1:$A$245,0),MATCH('Stata dataset (nominal)'!I$1,'Cyclical_after overrides'!$A$1:$BD$1,0))), "")</f>
        <v>3.9299585262682917</v>
      </c>
      <c r="J184" s="179">
        <f>_xlfn.IFNA(IF($C184 &gt; "2023-24", INDEX(PR24_after_overrides!$D$3:$AU$128, MATCH('Stata dataset (nominal)'!$A184, PR24_after_overrides!$A$3:$A$128, 0), MATCH('Stata dataset (nominal)'!J$1, PR24_after_overrides!$D$2:$AU$2, 0)), INDEX('Cyclical_after overrides'!$A$1:$BD$245,MATCH('Stata dataset (nominal)'!$A184,'Cyclical_after overrides'!$A$1:$A$245,0),MATCH('Stata dataset (nominal)'!J$1,'Cyclical_after overrides'!$A$1:$BD$1,0))), "")</f>
        <v>8.4699013589382269E-2</v>
      </c>
      <c r="K184" s="179" t="str">
        <f>_xlfn.IFNA(IF($C184 &gt; "2023-24", INDEX(PR24_after_overrides!$D$3:$AU$128, MATCH('Stata dataset (nominal)'!$A184, PR24_after_overrides!$A$3:$A$128, 0), MATCH('Stata dataset (nominal)'!K$1, PR24_after_overrides!$D$2:$AU$2, 0)), INDEX('Cyclical_after overrides'!$A$1:$BD$245,MATCH('Stata dataset (nominal)'!$A184,'Cyclical_after overrides'!$A$1:$A$245,0),MATCH('Stata dataset (nominal)'!K$1,'Cyclical_after overrides'!$A$1:$BD$1,0))), "")</f>
        <v/>
      </c>
      <c r="L184" s="179">
        <f>_xlfn.IFNA(IF($C184 &gt; "2023-24", INDEX(PR24_after_overrides!$D$3:$AU$128, MATCH('Stata dataset (nominal)'!$A184, PR24_after_overrides!$A$3:$A$128, 0), MATCH('Stata dataset (nominal)'!L$1, PR24_after_overrides!$D$2:$AU$2, 0)), INDEX('Cyclical_after overrides'!$A$1:$BD$245,MATCH('Stata dataset (nominal)'!$A184,'Cyclical_after overrides'!$A$1:$A$245,0),MATCH('Stata dataset (nominal)'!L$1,'Cyclical_after overrides'!$A$1:$BD$1,0))), "")</f>
        <v>0</v>
      </c>
      <c r="M184" s="179">
        <f>_xlfn.IFNA(IF($C184 &gt; "2023-24", INDEX(PR24_after_overrides!$D$3:$AU$128, MATCH('Stata dataset (nominal)'!$A184, PR24_after_overrides!$A$3:$A$128, 0), MATCH('Stata dataset (nominal)'!M$1, PR24_after_overrides!$D$2:$AU$2, 0)), INDEX('Cyclical_after overrides'!$A$1:$BD$245,MATCH('Stata dataset (nominal)'!$A184,'Cyclical_after overrides'!$A$1:$A$245,0),MATCH('Stata dataset (nominal)'!M$1,'Cyclical_after overrides'!$A$1:$BD$1,0))), "")</f>
        <v>4.5364157128344065</v>
      </c>
      <c r="N184" s="179">
        <f>_xlfn.IFNA(IF($C184 &gt; "2023-24", INDEX(PR24_after_overrides!$D$3:$AU$128, MATCH('Stata dataset (nominal)'!$A184, PR24_after_overrides!$A$3:$A$128, 0), MATCH('Stata dataset (nominal)'!N$1, PR24_after_overrides!$D$2:$AU$2, 0)), INDEX('Cyclical_after overrides'!$A$1:$BD$245,MATCH('Stata dataset (nominal)'!$A184,'Cyclical_after overrides'!$A$1:$A$245,0),MATCH('Stata dataset (nominal)'!N$1,'Cyclical_after overrides'!$A$1:$BD$1,0))), "")</f>
        <v>0</v>
      </c>
      <c r="O184" s="179">
        <f>_xlfn.IFNA(IF($C184 &gt; "2023-24", INDEX(PR24_after_overrides!$D$3:$AU$128, MATCH('Stata dataset (nominal)'!$A184, PR24_after_overrides!$A$3:$A$128, 0), MATCH('Stata dataset (nominal)'!O$1, PR24_after_overrides!$D$2:$AU$2, 0)), INDEX('Cyclical_after overrides'!$A$1:$BD$245,MATCH('Stata dataset (nominal)'!$A184,'Cyclical_after overrides'!$A$1:$A$245,0),MATCH('Stata dataset (nominal)'!O$1,'Cyclical_after overrides'!$A$1:$BD$1,0))), "")</f>
        <v>17.25132992864355</v>
      </c>
      <c r="P184" s="179">
        <f>_xlfn.IFNA(IF($C184 &gt; "2023-24", INDEX(PR24_after_overrides!$D$3:$AU$128, MATCH('Stata dataset (nominal)'!$A184, PR24_after_overrides!$A$3:$A$128, 0), MATCH('Stata dataset (nominal)'!P$1, PR24_after_overrides!$D$2:$AU$2, 0)), INDEX('Cyclical_after overrides'!$A$1:$BD$245,MATCH('Stata dataset (nominal)'!$A184,'Cyclical_after overrides'!$A$1:$A$245,0),MATCH('Stata dataset (nominal)'!P$1,'Cyclical_after overrides'!$A$1:$BD$1,0))), "")</f>
        <v>213.751</v>
      </c>
      <c r="Q184" s="179">
        <f>_xlfn.IFNA(IF($C184 &gt; "2023-24", INDEX(PR24_after_overrides!$D$3:$AU$128, MATCH('Stata dataset (nominal)'!$A184, PR24_after_overrides!$A$3:$A$128, 0), MATCH('Stata dataset (nominal)'!Q$1, PR24_after_overrides!$D$2:$AU$2, 0)), INDEX('Cyclical_after overrides'!$A$1:$BD$245,MATCH('Stata dataset (nominal)'!$A184,'Cyclical_after overrides'!$A$1:$A$245,0),MATCH('Stata dataset (nominal)'!Q$1,'Cyclical_after overrides'!$A$1:$BD$1,0))), "")</f>
        <v>134.9628782831349</v>
      </c>
      <c r="R184" s="179">
        <f>_xlfn.IFNA(IF($C184 &gt; "2023-24", INDEX(PR24_after_overrides!$D$3:$AU$128, MATCH('Stata dataset (nominal)'!$A184, PR24_after_overrides!$A$3:$A$128, 0), MATCH('Stata dataset (nominal)'!R$1, PR24_after_overrides!$D$2:$AU$2, 0)), INDEX('Cyclical_after overrides'!$A$1:$BD$245,MATCH('Stata dataset (nominal)'!$A184,'Cyclical_after overrides'!$A$1:$A$245,0),MATCH('Stata dataset (nominal)'!R$1,'Cyclical_after overrides'!$A$1:$BD$1,0))), "")</f>
        <v>24.600436761498369</v>
      </c>
      <c r="S184" s="179">
        <f>_xlfn.IFNA(IF($C184 &gt; "2023-24", INDEX(PR24_after_overrides!$D$3:$AU$128, MATCH('Stata dataset (nominal)'!$A184, PR24_after_overrides!$A$3:$A$128, 0), MATCH('Stata dataset (nominal)'!S$1, PR24_after_overrides!$D$2:$AU$2, 0)), INDEX('Cyclical_after overrides'!$A$1:$BD$245,MATCH('Stata dataset (nominal)'!$A184,'Cyclical_after overrides'!$A$1:$A$245,0),MATCH('Stata dataset (nominal)'!S$1,'Cyclical_after overrides'!$A$1:$BD$1,0))), "")</f>
        <v>460.40199999999999</v>
      </c>
      <c r="T184" s="179">
        <f>_xlfn.IFNA(IF($C184 &gt; "2023-24", INDEX(PR24_after_overrides!$D$3:$AU$128, MATCH('Stata dataset (nominal)'!$A184, PR24_after_overrides!$A$3:$A$128, 0), MATCH('Stata dataset (nominal)'!T$1, PR24_after_overrides!$D$2:$AU$2, 0)), INDEX('Cyclical_after overrides'!$A$1:$BD$245,MATCH('Stata dataset (nominal)'!$A184,'Cyclical_after overrides'!$A$1:$A$245,0),MATCH('Stata dataset (nominal)'!T$1,'Cyclical_after overrides'!$A$1:$BD$1,0))), "")</f>
        <v>408.85332435034769</v>
      </c>
      <c r="U184" s="179" t="str">
        <f>_xlfn.IFNA(IF($C184 &gt; "2023-24", INDEX(PR24_after_overrides!$D$3:$AU$128, MATCH('Stata dataset (nominal)'!$A184, PR24_after_overrides!$A$3:$A$128, 0), MATCH('Stata dataset (nominal)'!U$1, PR24_after_overrides!$D$2:$AU$2, 0)), INDEX('Cyclical_after overrides'!$A$1:$BD$245,MATCH('Stata dataset (nominal)'!$A184,'Cyclical_after overrides'!$A$1:$A$245,0),MATCH('Stata dataset (nominal)'!U$1,'Cyclical_after overrides'!$A$1:$BD$1,0))), "")</f>
        <v/>
      </c>
      <c r="V184" s="179" t="str">
        <f>_xlfn.IFNA(IF($C184 &gt; "2023-24", INDEX(PR24_after_overrides!$D$3:$AU$128, MATCH('Stata dataset (nominal)'!$A184, PR24_after_overrides!$A$3:$A$128, 0), MATCH('Stata dataset (nominal)'!V$1, PR24_after_overrides!$D$2:$AU$2, 0)), INDEX('Cyclical_after overrides'!$A$1:$BD$245,MATCH('Stata dataset (nominal)'!$A184,'Cyclical_after overrides'!$A$1:$A$245,0),MATCH('Stata dataset (nominal)'!V$1,'Cyclical_after overrides'!$A$1:$BD$1,0))), "")</f>
        <v/>
      </c>
      <c r="W184" s="179" t="str">
        <f>_xlfn.IFNA(IF($C184 &gt; "2023-24", INDEX(PR24_after_overrides!$D$3:$AU$128, MATCH('Stata dataset (nominal)'!$A184, PR24_after_overrides!$A$3:$A$128, 0), MATCH('Stata dataset (nominal)'!W$1, PR24_after_overrides!$D$2:$AU$2, 0)), INDEX('Cyclical_after overrides'!$A$1:$BD$245,MATCH('Stata dataset (nominal)'!$A184,'Cyclical_after overrides'!$A$1:$A$245,0),MATCH('Stata dataset (nominal)'!W$1,'Cyclical_after overrides'!$A$1:$BD$1,0))), "")</f>
        <v/>
      </c>
      <c r="X184" s="179" t="str">
        <f>_xlfn.IFNA(IF($C184 &gt; "2023-24", INDEX(PR24_after_overrides!$D$3:$AU$128, MATCH('Stata dataset (nominal)'!$A184, PR24_after_overrides!$A$3:$A$128, 0), MATCH('Stata dataset (nominal)'!X$1, PR24_after_overrides!$D$2:$AU$2, 0)), INDEX('Cyclical_after overrides'!$A$1:$BD$245,MATCH('Stata dataset (nominal)'!$A184,'Cyclical_after overrides'!$A$1:$A$245,0),MATCH('Stata dataset (nominal)'!X$1,'Cyclical_after overrides'!$A$1:$BD$1,0))), "")</f>
        <v/>
      </c>
      <c r="Y184" s="179" t="str">
        <f>_xlfn.IFNA(IF($C184 &gt; "2023-24", INDEX(PR24_after_overrides!$D$3:$AU$128, MATCH('Stata dataset (nominal)'!$A184, PR24_after_overrides!$A$3:$A$128, 0), MATCH('Stata dataset (nominal)'!Y$1, PR24_after_overrides!$D$2:$AU$2, 0)), INDEX('Cyclical_after overrides'!$A$1:$BD$245,MATCH('Stata dataset (nominal)'!$A184,'Cyclical_after overrides'!$A$1:$A$245,0),MATCH('Stata dataset (nominal)'!Y$1,'Cyclical_after overrides'!$A$1:$BD$1,0))), "")</f>
        <v/>
      </c>
      <c r="Z184" s="179" t="str">
        <f>_xlfn.IFNA(IF($C184 &gt; "2023-24", INDEX(PR24_after_overrides!$D$3:$AU$128, MATCH('Stata dataset (nominal)'!$A184, PR24_after_overrides!$A$3:$A$128, 0), MATCH('Stata dataset (nominal)'!Z$1, PR24_after_overrides!$D$2:$AU$2, 0)), INDEX('Cyclical_after overrides'!$A$1:$BD$245,MATCH('Stata dataset (nominal)'!$A184,'Cyclical_after overrides'!$A$1:$A$245,0),MATCH('Stata dataset (nominal)'!Z$1,'Cyclical_after overrides'!$A$1:$BD$1,0))), "")</f>
        <v/>
      </c>
      <c r="AA184" s="179">
        <f>_xlfn.IFNA(IF($C184 &gt; "2023-24", INDEX(PR24_after_overrides!$D$3:$AU$128, MATCH('Stata dataset (nominal)'!$A184, PR24_after_overrides!$A$3:$A$128, 0), MATCH('Stata dataset (nominal)'!AA$1, PR24_after_overrides!$D$2:$AU$2, 0)), INDEX('Cyclical_after overrides'!$A$1:$BD$245,MATCH('Stata dataset (nominal)'!$A184,'Cyclical_after overrides'!$A$1:$A$245,0),MATCH('Stata dataset (nominal)'!AA$1,'Cyclical_after overrides'!$A$1:$BD$1,0))), "")</f>
        <v>494.13837280413139</v>
      </c>
      <c r="AB184" s="179">
        <f>INDEX(Depreciation!$U$5:$U$318, MATCH('Stata dataset (nominal)'!$A184, Depreciation!$A$5:$A$318, 0))</f>
        <v>2.4257977649847611</v>
      </c>
      <c r="AC184" s="180" t="str">
        <f t="shared" si="4"/>
        <v/>
      </c>
      <c r="AD184" s="72">
        <f>INDEX(Recharges!$V$5:$V$318, MATCH('Stata dataset (nominal)'!$A184, Recharges!$A$5:$A$318, 0))</f>
        <v>0.26627260413139181</v>
      </c>
    </row>
    <row r="185" spans="1:30" x14ac:dyDescent="0.4">
      <c r="A185" s="160" t="str">
        <f t="shared" si="3"/>
        <v>WSX26</v>
      </c>
      <c r="B185" s="160" t="s">
        <v>373</v>
      </c>
      <c r="C185" s="160" t="s">
        <v>518</v>
      </c>
      <c r="D185" s="179">
        <f>_xlfn.IFNA(IF($C185 &gt; "2023-24", INDEX(PR24_after_overrides!$D$3:$AU$128, MATCH('Stata dataset (nominal)'!$A185, PR24_after_overrides!$A$3:$A$128, 0), MATCH('Stata dataset (nominal)'!D$1, PR24_after_overrides!$D$2:$AU$2, 0)), INDEX('Cyclical_after overrides'!$A$1:$BD$245,MATCH('Stata dataset (nominal)'!$A185,'Cyclical_after overrides'!$A$1:$A$245,0),MATCH('Stata dataset (nominal)'!D$1,'Cyclical_after overrides'!$A$1:$BD$1,0))), "")</f>
        <v>0.8988798246682087</v>
      </c>
      <c r="E185" s="179">
        <f>_xlfn.IFNA(IF($C185 &gt; "2023-24", INDEX(PR24_after_overrides!$D$3:$AU$128, MATCH('Stata dataset (nominal)'!$A185, PR24_after_overrides!$A$3:$A$128, 0), MATCH('Stata dataset (nominal)'!E$1, PR24_after_overrides!$D$2:$AU$2, 0)), INDEX('Cyclical_after overrides'!$A$1:$BD$245,MATCH('Stata dataset (nominal)'!$A185,'Cyclical_after overrides'!$A$1:$A$245,0),MATCH('Stata dataset (nominal)'!E$1,'Cyclical_after overrides'!$A$1:$BD$1,0))), "")</f>
        <v>11.058863268263023</v>
      </c>
      <c r="F185" s="179">
        <f>_xlfn.IFNA(IF($C185 &gt; "2023-24", INDEX(PR24_after_overrides!$D$3:$AU$128, MATCH('Stata dataset (nominal)'!$A185, PR24_after_overrides!$A$3:$A$128, 0), MATCH('Stata dataset (nominal)'!F$1, PR24_after_overrides!$D$2:$AU$2, 0)), INDEX('Cyclical_after overrides'!$A$1:$BD$245,MATCH('Stata dataset (nominal)'!$A185,'Cyclical_after overrides'!$A$1:$A$245,0),MATCH('Stata dataset (nominal)'!F$1,'Cyclical_after overrides'!$A$1:$BD$1,0))), "")</f>
        <v>3.3930458745825973</v>
      </c>
      <c r="G185" s="179">
        <f>_xlfn.IFNA(IF($C185 &gt; "2023-24", INDEX(PR24_after_overrides!$D$3:$AU$128, MATCH('Stata dataset (nominal)'!$A185, PR24_after_overrides!$A$3:$A$128, 0), MATCH('Stata dataset (nominal)'!G$1, PR24_after_overrides!$D$2:$AU$2, 0)), INDEX('Cyclical_after overrides'!$A$1:$BD$245,MATCH('Stata dataset (nominal)'!$A185,'Cyclical_after overrides'!$A$1:$A$245,0),MATCH('Stata dataset (nominal)'!G$1,'Cyclical_after overrides'!$A$1:$BD$1,0))), "")</f>
        <v>16.137185216156272</v>
      </c>
      <c r="H185" s="179">
        <f>_xlfn.IFNA(IF($C185 &gt; "2023-24", INDEX(PR24_after_overrides!$D$3:$AU$128, MATCH('Stata dataset (nominal)'!$A185, PR24_after_overrides!$A$3:$A$128, 0), MATCH('Stata dataset (nominal)'!H$1, PR24_after_overrides!$D$2:$AU$2, 0)), INDEX('Cyclical_after overrides'!$A$1:$BD$245,MATCH('Stata dataset (nominal)'!$A185,'Cyclical_after overrides'!$A$1:$A$245,0),MATCH('Stata dataset (nominal)'!H$1,'Cyclical_after overrides'!$A$1:$BD$1,0))), "")</f>
        <v>1.8052173630225881</v>
      </c>
      <c r="I185" s="179">
        <f>_xlfn.IFNA(IF($C185 &gt; "2023-24", INDEX(PR24_after_overrides!$D$3:$AU$128, MATCH('Stata dataset (nominal)'!$A185, PR24_after_overrides!$A$3:$A$128, 0), MATCH('Stata dataset (nominal)'!I$1, PR24_after_overrides!$D$2:$AU$2, 0)), INDEX('Cyclical_after overrides'!$A$1:$BD$245,MATCH('Stata dataset (nominal)'!$A185,'Cyclical_after overrides'!$A$1:$A$245,0),MATCH('Stata dataset (nominal)'!I$1,'Cyclical_after overrides'!$A$1:$BD$1,0))), "")</f>
        <v>4.2363616173535075</v>
      </c>
      <c r="J185" s="179">
        <f>_xlfn.IFNA(IF($C185 &gt; "2023-24", INDEX(PR24_after_overrides!$D$3:$AU$128, MATCH('Stata dataset (nominal)'!$A185, PR24_after_overrides!$A$3:$A$128, 0), MATCH('Stata dataset (nominal)'!J$1, PR24_after_overrides!$D$2:$AU$2, 0)), INDEX('Cyclical_after overrides'!$A$1:$BD$245,MATCH('Stata dataset (nominal)'!$A185,'Cyclical_after overrides'!$A$1:$A$245,0),MATCH('Stata dataset (nominal)'!J$1,'Cyclical_after overrides'!$A$1:$BD$1,0))), "")</f>
        <v>8.8989588318014914E-2</v>
      </c>
      <c r="K185" s="179" t="str">
        <f>_xlfn.IFNA(IF($C185 &gt; "2023-24", INDEX(PR24_after_overrides!$D$3:$AU$128, MATCH('Stata dataset (nominal)'!$A185, PR24_after_overrides!$A$3:$A$128, 0), MATCH('Stata dataset (nominal)'!K$1, PR24_after_overrides!$D$2:$AU$2, 0)), INDEX('Cyclical_after overrides'!$A$1:$BD$245,MATCH('Stata dataset (nominal)'!$A185,'Cyclical_after overrides'!$A$1:$A$245,0),MATCH('Stata dataset (nominal)'!K$1,'Cyclical_after overrides'!$A$1:$BD$1,0))), "")</f>
        <v/>
      </c>
      <c r="L185" s="179">
        <f>_xlfn.IFNA(IF($C185 &gt; "2023-24", INDEX(PR24_after_overrides!$D$3:$AU$128, MATCH('Stata dataset (nominal)'!$A185, PR24_after_overrides!$A$3:$A$128, 0), MATCH('Stata dataset (nominal)'!L$1, PR24_after_overrides!$D$2:$AU$2, 0)), INDEX('Cyclical_after overrides'!$A$1:$BD$245,MATCH('Stata dataset (nominal)'!$A185,'Cyclical_after overrides'!$A$1:$A$245,0),MATCH('Stata dataset (nominal)'!L$1,'Cyclical_after overrides'!$A$1:$BD$1,0))), "")</f>
        <v>0</v>
      </c>
      <c r="M185" s="179">
        <f>_xlfn.IFNA(IF($C185 &gt; "2023-24", INDEX(PR24_after_overrides!$D$3:$AU$128, MATCH('Stata dataset (nominal)'!$A185, PR24_after_overrides!$A$3:$A$128, 0), MATCH('Stata dataset (nominal)'!M$1, PR24_after_overrides!$D$2:$AU$2, 0)), INDEX('Cyclical_after overrides'!$A$1:$BD$245,MATCH('Stata dataset (nominal)'!$A185,'Cyclical_after overrides'!$A$1:$A$245,0),MATCH('Stata dataset (nominal)'!M$1,'Cyclical_after overrides'!$A$1:$BD$1,0))), "")</f>
        <v>4.1737700180163904</v>
      </c>
      <c r="N185" s="179">
        <f>_xlfn.IFNA(IF($C185 &gt; "2023-24", INDEX(PR24_after_overrides!$D$3:$AU$128, MATCH('Stata dataset (nominal)'!$A185, PR24_after_overrides!$A$3:$A$128, 0), MATCH('Stata dataset (nominal)'!N$1, PR24_after_overrides!$D$2:$AU$2, 0)), INDEX('Cyclical_after overrides'!$A$1:$BD$245,MATCH('Stata dataset (nominal)'!$A185,'Cyclical_after overrides'!$A$1:$A$245,0),MATCH('Stata dataset (nominal)'!N$1,'Cyclical_after overrides'!$A$1:$BD$1,0))), "")</f>
        <v>0</v>
      </c>
      <c r="O185" s="179">
        <f>_xlfn.IFNA(IF($C185 &gt; "2023-24", INDEX(PR24_after_overrides!$D$3:$AU$128, MATCH('Stata dataset (nominal)'!$A185, PR24_after_overrides!$A$3:$A$128, 0), MATCH('Stata dataset (nominal)'!O$1, PR24_after_overrides!$D$2:$AU$2, 0)), INDEX('Cyclical_after overrides'!$A$1:$BD$245,MATCH('Stata dataset (nominal)'!$A185,'Cyclical_after overrides'!$A$1:$A$245,0),MATCH('Stata dataset (nominal)'!O$1,'Cyclical_after overrides'!$A$1:$BD$1,0))), "")</f>
        <v>16.823541733754588</v>
      </c>
      <c r="P185" s="179">
        <f>_xlfn.IFNA(IF($C185 &gt; "2023-24", INDEX(PR24_after_overrides!$D$3:$AU$128, MATCH('Stata dataset (nominal)'!$A185, PR24_after_overrides!$A$3:$A$128, 0), MATCH('Stata dataset (nominal)'!P$1, PR24_after_overrides!$D$2:$AU$2, 0)), INDEX('Cyclical_after overrides'!$A$1:$BD$245,MATCH('Stata dataset (nominal)'!$A185,'Cyclical_after overrides'!$A$1:$A$245,0),MATCH('Stata dataset (nominal)'!P$1,'Cyclical_after overrides'!$A$1:$BD$1,0))), "")</f>
        <v>213.751</v>
      </c>
      <c r="Q185" s="179">
        <f>_xlfn.IFNA(IF($C185 &gt; "2023-24", INDEX(PR24_after_overrides!$D$3:$AU$128, MATCH('Stata dataset (nominal)'!$A185, PR24_after_overrides!$A$3:$A$128, 0), MATCH('Stata dataset (nominal)'!Q$1, PR24_after_overrides!$D$2:$AU$2, 0)), INDEX('Cyclical_after overrides'!$A$1:$BD$245,MATCH('Stata dataset (nominal)'!$A185,'Cyclical_after overrides'!$A$1:$A$245,0),MATCH('Stata dataset (nominal)'!Q$1,'Cyclical_after overrides'!$A$1:$BD$1,0))), "")</f>
        <v>131.61614928794609</v>
      </c>
      <c r="R185" s="179">
        <f>_xlfn.IFNA(IF($C185 &gt; "2023-24", INDEX(PR24_after_overrides!$D$3:$AU$128, MATCH('Stata dataset (nominal)'!$A185, PR24_after_overrides!$A$3:$A$128, 0), MATCH('Stata dataset (nominal)'!R$1, PR24_after_overrides!$D$2:$AU$2, 0)), INDEX('Cyclical_after overrides'!$A$1:$BD$245,MATCH('Stata dataset (nominal)'!$A185,'Cyclical_after overrides'!$A$1:$A$245,0),MATCH('Stata dataset (nominal)'!R$1,'Cyclical_after overrides'!$A$1:$BD$1,0))), "")</f>
        <v>24.982574404878338</v>
      </c>
      <c r="S185" s="179">
        <f>_xlfn.IFNA(IF($C185 &gt; "2023-24", INDEX(PR24_after_overrides!$D$3:$AU$128, MATCH('Stata dataset (nominal)'!$A185, PR24_after_overrides!$A$3:$A$128, 0), MATCH('Stata dataset (nominal)'!S$1, PR24_after_overrides!$D$2:$AU$2, 0)), INDEX('Cyclical_after overrides'!$A$1:$BD$245,MATCH('Stata dataset (nominal)'!$A185,'Cyclical_after overrides'!$A$1:$A$245,0),MATCH('Stata dataset (nominal)'!S$1,'Cyclical_after overrides'!$A$1:$BD$1,0))), "")</f>
        <v>463.20400000000001</v>
      </c>
      <c r="T185" s="179">
        <f>_xlfn.IFNA(IF($C185 &gt; "2023-24", INDEX(PR24_after_overrides!$D$3:$AU$128, MATCH('Stata dataset (nominal)'!$A185, PR24_after_overrides!$A$3:$A$128, 0), MATCH('Stata dataset (nominal)'!T$1, PR24_after_overrides!$D$2:$AU$2, 0)), INDEX('Cyclical_after overrides'!$A$1:$BD$245,MATCH('Stata dataset (nominal)'!$A185,'Cyclical_after overrides'!$A$1:$A$245,0),MATCH('Stata dataset (nominal)'!T$1,'Cyclical_after overrides'!$A$1:$BD$1,0))), "")</f>
        <v>415.20435979618321</v>
      </c>
      <c r="U185" s="179" t="str">
        <f>_xlfn.IFNA(IF($C185 &gt; "2023-24", INDEX(PR24_after_overrides!$D$3:$AU$128, MATCH('Stata dataset (nominal)'!$A185, PR24_after_overrides!$A$3:$A$128, 0), MATCH('Stata dataset (nominal)'!U$1, PR24_after_overrides!$D$2:$AU$2, 0)), INDEX('Cyclical_after overrides'!$A$1:$BD$245,MATCH('Stata dataset (nominal)'!$A185,'Cyclical_after overrides'!$A$1:$A$245,0),MATCH('Stata dataset (nominal)'!U$1,'Cyclical_after overrides'!$A$1:$BD$1,0))), "")</f>
        <v/>
      </c>
      <c r="V185" s="179" t="str">
        <f>_xlfn.IFNA(IF($C185 &gt; "2023-24", INDEX(PR24_after_overrides!$D$3:$AU$128, MATCH('Stata dataset (nominal)'!$A185, PR24_after_overrides!$A$3:$A$128, 0), MATCH('Stata dataset (nominal)'!V$1, PR24_after_overrides!$D$2:$AU$2, 0)), INDEX('Cyclical_after overrides'!$A$1:$BD$245,MATCH('Stata dataset (nominal)'!$A185,'Cyclical_after overrides'!$A$1:$A$245,0),MATCH('Stata dataset (nominal)'!V$1,'Cyclical_after overrides'!$A$1:$BD$1,0))), "")</f>
        <v/>
      </c>
      <c r="W185" s="179" t="str">
        <f>_xlfn.IFNA(IF($C185 &gt; "2023-24", INDEX(PR24_after_overrides!$D$3:$AU$128, MATCH('Stata dataset (nominal)'!$A185, PR24_after_overrides!$A$3:$A$128, 0), MATCH('Stata dataset (nominal)'!W$1, PR24_after_overrides!$D$2:$AU$2, 0)), INDEX('Cyclical_after overrides'!$A$1:$BD$245,MATCH('Stata dataset (nominal)'!$A185,'Cyclical_after overrides'!$A$1:$A$245,0),MATCH('Stata dataset (nominal)'!W$1,'Cyclical_after overrides'!$A$1:$BD$1,0))), "")</f>
        <v/>
      </c>
      <c r="X185" s="179" t="str">
        <f>_xlfn.IFNA(IF($C185 &gt; "2023-24", INDEX(PR24_after_overrides!$D$3:$AU$128, MATCH('Stata dataset (nominal)'!$A185, PR24_after_overrides!$A$3:$A$128, 0), MATCH('Stata dataset (nominal)'!X$1, PR24_after_overrides!$D$2:$AU$2, 0)), INDEX('Cyclical_after overrides'!$A$1:$BD$245,MATCH('Stata dataset (nominal)'!$A185,'Cyclical_after overrides'!$A$1:$A$245,0),MATCH('Stata dataset (nominal)'!X$1,'Cyclical_after overrides'!$A$1:$BD$1,0))), "")</f>
        <v/>
      </c>
      <c r="Y185" s="179" t="str">
        <f>_xlfn.IFNA(IF($C185 &gt; "2023-24", INDEX(PR24_after_overrides!$D$3:$AU$128, MATCH('Stata dataset (nominal)'!$A185, PR24_after_overrides!$A$3:$A$128, 0), MATCH('Stata dataset (nominal)'!Y$1, PR24_after_overrides!$D$2:$AU$2, 0)), INDEX('Cyclical_after overrides'!$A$1:$BD$245,MATCH('Stata dataset (nominal)'!$A185,'Cyclical_after overrides'!$A$1:$A$245,0),MATCH('Stata dataset (nominal)'!Y$1,'Cyclical_after overrides'!$A$1:$BD$1,0))), "")</f>
        <v/>
      </c>
      <c r="Z185" s="179" t="str">
        <f>_xlfn.IFNA(IF($C185 &gt; "2023-24", INDEX(PR24_after_overrides!$D$3:$AU$128, MATCH('Stata dataset (nominal)'!$A185, PR24_after_overrides!$A$3:$A$128, 0), MATCH('Stata dataset (nominal)'!Z$1, PR24_after_overrides!$D$2:$AU$2, 0)), INDEX('Cyclical_after overrides'!$A$1:$BD$245,MATCH('Stata dataset (nominal)'!$A185,'Cyclical_after overrides'!$A$1:$A$245,0),MATCH('Stata dataset (nominal)'!Z$1,'Cyclical_after overrides'!$A$1:$BD$1,0))), "")</f>
        <v/>
      </c>
      <c r="AA185" s="179">
        <f>_xlfn.IFNA(IF($C185 &gt; "2023-24", INDEX(PR24_after_overrides!$D$3:$AU$128, MATCH('Stata dataset (nominal)'!$A185, PR24_after_overrides!$A$3:$A$128, 0), MATCH('Stata dataset (nominal)'!AA$1, PR24_after_overrides!$D$2:$AU$2, 0)), INDEX('Cyclical_after overrides'!$A$1:$BD$245,MATCH('Stata dataset (nominal)'!$A185,'Cyclical_after overrides'!$A$1:$A$245,0),MATCH('Stata dataset (nominal)'!AA$1,'Cyclical_after overrides'!$A$1:$BD$1,0))), "")</f>
        <v>576.26802353379367</v>
      </c>
      <c r="AB185" s="179">
        <f>INDEX(Depreciation!$U$5:$U$318, MATCH('Stata dataset (nominal)'!$A185, Depreciation!$A$5:$A$318, 0))</f>
        <v>2.03595552492488</v>
      </c>
      <c r="AC185" s="180" t="str">
        <f t="shared" si="4"/>
        <v/>
      </c>
      <c r="AD185" s="72">
        <f>INDEX(Recharges!$V$5:$V$318, MATCH('Stata dataset (nominal)'!$A185, Recharges!$A$5:$A$318, 0))</f>
        <v>0.17201567113222516</v>
      </c>
    </row>
    <row r="186" spans="1:30" x14ac:dyDescent="0.4">
      <c r="A186" s="160" t="str">
        <f t="shared" si="3"/>
        <v>WSX27</v>
      </c>
      <c r="B186" s="160" t="s">
        <v>373</v>
      </c>
      <c r="C186" s="160" t="s">
        <v>519</v>
      </c>
      <c r="D186" s="179">
        <f>_xlfn.IFNA(IF($C186 &gt; "2023-24", INDEX(PR24_after_overrides!$D$3:$AU$128, MATCH('Stata dataset (nominal)'!$A186, PR24_after_overrides!$A$3:$A$128, 0), MATCH('Stata dataset (nominal)'!D$1, PR24_after_overrides!$D$2:$AU$2, 0)), INDEX('Cyclical_after overrides'!$A$1:$BD$245,MATCH('Stata dataset (nominal)'!$A186,'Cyclical_after overrides'!$A$1:$A$245,0),MATCH('Stata dataset (nominal)'!D$1,'Cyclical_after overrides'!$A$1:$BD$1,0))), "")</f>
        <v>0.88138729703915941</v>
      </c>
      <c r="E186" s="179">
        <f>_xlfn.IFNA(IF($C186 &gt; "2023-24", INDEX(PR24_after_overrides!$D$3:$AU$128, MATCH('Stata dataset (nominal)'!$A186, PR24_after_overrides!$A$3:$A$128, 0), MATCH('Stata dataset (nominal)'!E$1, PR24_after_overrides!$D$2:$AU$2, 0)), INDEX('Cyclical_after overrides'!$A$1:$BD$245,MATCH('Stata dataset (nominal)'!$A186,'Cyclical_after overrides'!$A$1:$A$245,0),MATCH('Stata dataset (nominal)'!E$1,'Cyclical_after overrides'!$A$1:$BD$1,0))), "")</f>
        <v>11.458452552352629</v>
      </c>
      <c r="F186" s="179">
        <f>_xlfn.IFNA(IF($C186 &gt; "2023-24", INDEX(PR24_after_overrides!$D$3:$AU$128, MATCH('Stata dataset (nominal)'!$A186, PR24_after_overrides!$A$3:$A$128, 0), MATCH('Stata dataset (nominal)'!F$1, PR24_after_overrides!$D$2:$AU$2, 0)), INDEX('Cyclical_after overrides'!$A$1:$BD$245,MATCH('Stata dataset (nominal)'!$A186,'Cyclical_after overrides'!$A$1:$A$245,0),MATCH('Stata dataset (nominal)'!F$1,'Cyclical_after overrides'!$A$1:$BD$1,0))), "")</f>
        <v>3.5156466102114212</v>
      </c>
      <c r="G186" s="179">
        <f>_xlfn.IFNA(IF($C186 &gt; "2023-24", INDEX(PR24_after_overrides!$D$3:$AU$128, MATCH('Stata dataset (nominal)'!$A186, PR24_after_overrides!$A$3:$A$128, 0), MATCH('Stata dataset (nominal)'!G$1, PR24_after_overrides!$D$2:$AU$2, 0)), INDEX('Cyclical_after overrides'!$A$1:$BD$245,MATCH('Stata dataset (nominal)'!$A186,'Cyclical_after overrides'!$A$1:$A$245,0),MATCH('Stata dataset (nominal)'!G$1,'Cyclical_after overrides'!$A$1:$BD$1,0))), "")</f>
        <v>18.949920895512715</v>
      </c>
      <c r="H186" s="179">
        <f>_xlfn.IFNA(IF($C186 &gt; "2023-24", INDEX(PR24_after_overrides!$D$3:$AU$128, MATCH('Stata dataset (nominal)'!$A186, PR24_after_overrides!$A$3:$A$128, 0), MATCH('Stata dataset (nominal)'!H$1, PR24_after_overrides!$D$2:$AU$2, 0)), INDEX('Cyclical_after overrides'!$A$1:$BD$245,MATCH('Stata dataset (nominal)'!$A186,'Cyclical_after overrides'!$A$1:$A$245,0),MATCH('Stata dataset (nominal)'!H$1,'Cyclical_after overrides'!$A$1:$BD$1,0))), "")</f>
        <v>1.8704451804047277</v>
      </c>
      <c r="I186" s="179">
        <f>_xlfn.IFNA(IF($C186 &gt; "2023-24", INDEX(PR24_after_overrides!$D$3:$AU$128, MATCH('Stata dataset (nominal)'!$A186, PR24_after_overrides!$A$3:$A$128, 0), MATCH('Stata dataset (nominal)'!I$1, PR24_after_overrides!$D$2:$AU$2, 0)), INDEX('Cyclical_after overrides'!$A$1:$BD$245,MATCH('Stata dataset (nominal)'!$A186,'Cyclical_after overrides'!$A$1:$A$245,0),MATCH('Stata dataset (nominal)'!I$1,'Cyclical_after overrides'!$A$1:$BD$1,0))), "")</f>
        <v>4.437625201944436</v>
      </c>
      <c r="J186" s="179">
        <f>_xlfn.IFNA(IF($C186 &gt; "2023-24", INDEX(PR24_after_overrides!$D$3:$AU$128, MATCH('Stata dataset (nominal)'!$A186, PR24_after_overrides!$A$3:$A$128, 0), MATCH('Stata dataset (nominal)'!J$1, PR24_after_overrides!$D$2:$AU$2, 0)), INDEX('Cyclical_after overrides'!$A$1:$BD$245,MATCH('Stata dataset (nominal)'!$A186,'Cyclical_after overrides'!$A$1:$A$245,0),MATCH('Stata dataset (nominal)'!J$1,'Cyclical_after overrides'!$A$1:$BD$1,0))), "")</f>
        <v>9.2205044104458414E-2</v>
      </c>
      <c r="K186" s="179" t="str">
        <f>_xlfn.IFNA(IF($C186 &gt; "2023-24", INDEX(PR24_after_overrides!$D$3:$AU$128, MATCH('Stata dataset (nominal)'!$A186, PR24_after_overrides!$A$3:$A$128, 0), MATCH('Stata dataset (nominal)'!K$1, PR24_after_overrides!$D$2:$AU$2, 0)), INDEX('Cyclical_after overrides'!$A$1:$BD$245,MATCH('Stata dataset (nominal)'!$A186,'Cyclical_after overrides'!$A$1:$A$245,0),MATCH('Stata dataset (nominal)'!K$1,'Cyclical_after overrides'!$A$1:$BD$1,0))), "")</f>
        <v/>
      </c>
      <c r="L186" s="179">
        <f>_xlfn.IFNA(IF($C186 &gt; "2023-24", INDEX(PR24_after_overrides!$D$3:$AU$128, MATCH('Stata dataset (nominal)'!$A186, PR24_after_overrides!$A$3:$A$128, 0), MATCH('Stata dataset (nominal)'!L$1, PR24_after_overrides!$D$2:$AU$2, 0)), INDEX('Cyclical_after overrides'!$A$1:$BD$245,MATCH('Stata dataset (nominal)'!$A186,'Cyclical_after overrides'!$A$1:$A$245,0),MATCH('Stata dataset (nominal)'!L$1,'Cyclical_after overrides'!$A$1:$BD$1,0))), "")</f>
        <v>0</v>
      </c>
      <c r="M186" s="179">
        <f>_xlfn.IFNA(IF($C186 &gt; "2023-24", INDEX(PR24_after_overrides!$D$3:$AU$128, MATCH('Stata dataset (nominal)'!$A186, PR24_after_overrides!$A$3:$A$128, 0), MATCH('Stata dataset (nominal)'!M$1, PR24_after_overrides!$D$2:$AU$2, 0)), INDEX('Cyclical_after overrides'!$A$1:$BD$245,MATCH('Stata dataset (nominal)'!$A186,'Cyclical_after overrides'!$A$1:$A$245,0),MATCH('Stata dataset (nominal)'!M$1,'Cyclical_after overrides'!$A$1:$BD$1,0))), "")</f>
        <v>4.2466373175183483</v>
      </c>
      <c r="N186" s="179">
        <f>_xlfn.IFNA(IF($C186 &gt; "2023-24", INDEX(PR24_after_overrides!$D$3:$AU$128, MATCH('Stata dataset (nominal)'!$A186, PR24_after_overrides!$A$3:$A$128, 0), MATCH('Stata dataset (nominal)'!N$1, PR24_after_overrides!$D$2:$AU$2, 0)), INDEX('Cyclical_after overrides'!$A$1:$BD$245,MATCH('Stata dataset (nominal)'!$A186,'Cyclical_after overrides'!$A$1:$A$245,0),MATCH('Stata dataset (nominal)'!N$1,'Cyclical_after overrides'!$A$1:$BD$1,0))), "")</f>
        <v>0</v>
      </c>
      <c r="O186" s="179">
        <f>_xlfn.IFNA(IF($C186 &gt; "2023-24", INDEX(PR24_after_overrides!$D$3:$AU$128, MATCH('Stata dataset (nominal)'!$A186, PR24_after_overrides!$A$3:$A$128, 0), MATCH('Stata dataset (nominal)'!O$1, PR24_after_overrides!$D$2:$AU$2, 0)), INDEX('Cyclical_after overrides'!$A$1:$BD$245,MATCH('Stata dataset (nominal)'!$A186,'Cyclical_after overrides'!$A$1:$A$245,0),MATCH('Stata dataset (nominal)'!O$1,'Cyclical_after overrides'!$A$1:$BD$1,0))), "")</f>
        <v>16.60509776563395</v>
      </c>
      <c r="P186" s="179">
        <f>_xlfn.IFNA(IF($C186 &gt; "2023-24", INDEX(PR24_after_overrides!$D$3:$AU$128, MATCH('Stata dataset (nominal)'!$A186, PR24_after_overrides!$A$3:$A$128, 0), MATCH('Stata dataset (nominal)'!P$1, PR24_after_overrides!$D$2:$AU$2, 0)), INDEX('Cyclical_after overrides'!$A$1:$BD$245,MATCH('Stata dataset (nominal)'!$A186,'Cyclical_after overrides'!$A$1:$A$245,0),MATCH('Stata dataset (nominal)'!P$1,'Cyclical_after overrides'!$A$1:$BD$1,0))), "")</f>
        <v>213.751</v>
      </c>
      <c r="Q186" s="179">
        <f>_xlfn.IFNA(IF($C186 &gt; "2023-24", INDEX(PR24_after_overrides!$D$3:$AU$128, MATCH('Stata dataset (nominal)'!$A186, PR24_after_overrides!$A$3:$A$128, 0), MATCH('Stata dataset (nominal)'!Q$1, PR24_after_overrides!$D$2:$AU$2, 0)), INDEX('Cyclical_after overrides'!$A$1:$BD$245,MATCH('Stata dataset (nominal)'!$A186,'Cyclical_after overrides'!$A$1:$A$245,0),MATCH('Stata dataset (nominal)'!Q$1,'Cyclical_after overrides'!$A$1:$BD$1,0))), "")</f>
        <v>129.90718964233631</v>
      </c>
      <c r="R186" s="179">
        <f>_xlfn.IFNA(IF($C186 &gt; "2023-24", INDEX(PR24_after_overrides!$D$3:$AU$128, MATCH('Stata dataset (nominal)'!$A186, PR24_after_overrides!$A$3:$A$128, 0), MATCH('Stata dataset (nominal)'!R$1, PR24_after_overrides!$D$2:$AU$2, 0)), INDEX('Cyclical_after overrides'!$A$1:$BD$245,MATCH('Stata dataset (nominal)'!$A186,'Cyclical_after overrides'!$A$1:$A$245,0),MATCH('Stata dataset (nominal)'!R$1,'Cyclical_after overrides'!$A$1:$BD$1,0))), "")</f>
        <v>25.294004899873858</v>
      </c>
      <c r="S186" s="179">
        <f>_xlfn.IFNA(IF($C186 &gt; "2023-24", INDEX(PR24_after_overrides!$D$3:$AU$128, MATCH('Stata dataset (nominal)'!$A186, PR24_after_overrides!$A$3:$A$128, 0), MATCH('Stata dataset (nominal)'!S$1, PR24_after_overrides!$D$2:$AU$2, 0)), INDEX('Cyclical_after overrides'!$A$1:$BD$245,MATCH('Stata dataset (nominal)'!$A186,'Cyclical_after overrides'!$A$1:$A$245,0),MATCH('Stata dataset (nominal)'!S$1,'Cyclical_after overrides'!$A$1:$BD$1,0))), "")</f>
        <v>465.81650000000002</v>
      </c>
      <c r="T186" s="179">
        <f>_xlfn.IFNA(IF($C186 &gt; "2023-24", INDEX(PR24_after_overrides!$D$3:$AU$128, MATCH('Stata dataset (nominal)'!$A186, PR24_after_overrides!$A$3:$A$128, 0), MATCH('Stata dataset (nominal)'!T$1, PR24_after_overrides!$D$2:$AU$2, 0)), INDEX('Cyclical_after overrides'!$A$1:$BD$245,MATCH('Stata dataset (nominal)'!$A186,'Cyclical_after overrides'!$A$1:$A$245,0),MATCH('Stata dataset (nominal)'!T$1,'Cyclical_after overrides'!$A$1:$BD$1,0))), "")</f>
        <v>420.38025949330847</v>
      </c>
      <c r="U186" s="179" t="str">
        <f>_xlfn.IFNA(IF($C186 &gt; "2023-24", INDEX(PR24_after_overrides!$D$3:$AU$128, MATCH('Stata dataset (nominal)'!$A186, PR24_after_overrides!$A$3:$A$128, 0), MATCH('Stata dataset (nominal)'!U$1, PR24_after_overrides!$D$2:$AU$2, 0)), INDEX('Cyclical_after overrides'!$A$1:$BD$245,MATCH('Stata dataset (nominal)'!$A186,'Cyclical_after overrides'!$A$1:$A$245,0),MATCH('Stata dataset (nominal)'!U$1,'Cyclical_after overrides'!$A$1:$BD$1,0))), "")</f>
        <v/>
      </c>
      <c r="V186" s="179" t="str">
        <f>_xlfn.IFNA(IF($C186 &gt; "2023-24", INDEX(PR24_after_overrides!$D$3:$AU$128, MATCH('Stata dataset (nominal)'!$A186, PR24_after_overrides!$A$3:$A$128, 0), MATCH('Stata dataset (nominal)'!V$1, PR24_after_overrides!$D$2:$AU$2, 0)), INDEX('Cyclical_after overrides'!$A$1:$BD$245,MATCH('Stata dataset (nominal)'!$A186,'Cyclical_after overrides'!$A$1:$A$245,0),MATCH('Stata dataset (nominal)'!V$1,'Cyclical_after overrides'!$A$1:$BD$1,0))), "")</f>
        <v/>
      </c>
      <c r="W186" s="179" t="str">
        <f>_xlfn.IFNA(IF($C186 &gt; "2023-24", INDEX(PR24_after_overrides!$D$3:$AU$128, MATCH('Stata dataset (nominal)'!$A186, PR24_after_overrides!$A$3:$A$128, 0), MATCH('Stata dataset (nominal)'!W$1, PR24_after_overrides!$D$2:$AU$2, 0)), INDEX('Cyclical_after overrides'!$A$1:$BD$245,MATCH('Stata dataset (nominal)'!$A186,'Cyclical_after overrides'!$A$1:$A$245,0),MATCH('Stata dataset (nominal)'!W$1,'Cyclical_after overrides'!$A$1:$BD$1,0))), "")</f>
        <v/>
      </c>
      <c r="X186" s="179" t="str">
        <f>_xlfn.IFNA(IF($C186 &gt; "2023-24", INDEX(PR24_after_overrides!$D$3:$AU$128, MATCH('Stata dataset (nominal)'!$A186, PR24_after_overrides!$A$3:$A$128, 0), MATCH('Stata dataset (nominal)'!X$1, PR24_after_overrides!$D$2:$AU$2, 0)), INDEX('Cyclical_after overrides'!$A$1:$BD$245,MATCH('Stata dataset (nominal)'!$A186,'Cyclical_after overrides'!$A$1:$A$245,0),MATCH('Stata dataset (nominal)'!X$1,'Cyclical_after overrides'!$A$1:$BD$1,0))), "")</f>
        <v/>
      </c>
      <c r="Y186" s="179" t="str">
        <f>_xlfn.IFNA(IF($C186 &gt; "2023-24", INDEX(PR24_after_overrides!$D$3:$AU$128, MATCH('Stata dataset (nominal)'!$A186, PR24_after_overrides!$A$3:$A$128, 0), MATCH('Stata dataset (nominal)'!Y$1, PR24_after_overrides!$D$2:$AU$2, 0)), INDEX('Cyclical_after overrides'!$A$1:$BD$245,MATCH('Stata dataset (nominal)'!$A186,'Cyclical_after overrides'!$A$1:$A$245,0),MATCH('Stata dataset (nominal)'!Y$1,'Cyclical_after overrides'!$A$1:$BD$1,0))), "")</f>
        <v/>
      </c>
      <c r="Z186" s="179" t="str">
        <f>_xlfn.IFNA(IF($C186 &gt; "2023-24", INDEX(PR24_after_overrides!$D$3:$AU$128, MATCH('Stata dataset (nominal)'!$A186, PR24_after_overrides!$A$3:$A$128, 0), MATCH('Stata dataset (nominal)'!Z$1, PR24_after_overrides!$D$2:$AU$2, 0)), INDEX('Cyclical_after overrides'!$A$1:$BD$245,MATCH('Stata dataset (nominal)'!$A186,'Cyclical_after overrides'!$A$1:$A$245,0),MATCH('Stata dataset (nominal)'!Z$1,'Cyclical_after overrides'!$A$1:$BD$1,0))), "")</f>
        <v/>
      </c>
      <c r="AA186" s="179">
        <f>_xlfn.IFNA(IF($C186 &gt; "2023-24", INDEX(PR24_after_overrides!$D$3:$AU$128, MATCH('Stata dataset (nominal)'!$A186, PR24_after_overrides!$A$3:$A$128, 0), MATCH('Stata dataset (nominal)'!AA$1, PR24_after_overrides!$D$2:$AU$2, 0)), INDEX('Cyclical_after overrides'!$A$1:$BD$245,MATCH('Stata dataset (nominal)'!$A186,'Cyclical_after overrides'!$A$1:$A$245,0),MATCH('Stata dataset (nominal)'!AA$1,'Cyclical_after overrides'!$A$1:$BD$1,0))), "")</f>
        <v>653.32121387084089</v>
      </c>
      <c r="AB186" s="179">
        <f>INDEX(Depreciation!$U$5:$U$318, MATCH('Stata dataset (nominal)'!$A186, Depreciation!$A$5:$A$318, 0))</f>
        <v>2.3410019093854428</v>
      </c>
      <c r="AC186" s="180" t="str">
        <f t="shared" si="4"/>
        <v/>
      </c>
      <c r="AD186" s="72">
        <f>INDEX(Recharges!$V$5:$V$318, MATCH('Stata dataset (nominal)'!$A186, Recharges!$A$5:$A$318, 0))</f>
        <v>0.13075247857525502</v>
      </c>
    </row>
    <row r="187" spans="1:30" x14ac:dyDescent="0.4">
      <c r="A187" s="160" t="str">
        <f t="shared" si="3"/>
        <v>WSX28</v>
      </c>
      <c r="B187" s="160" t="s">
        <v>373</v>
      </c>
      <c r="C187" s="160" t="s">
        <v>520</v>
      </c>
      <c r="D187" s="179">
        <f>_xlfn.IFNA(IF($C187 &gt; "2023-24", INDEX(PR24_after_overrides!$D$3:$AU$128, MATCH('Stata dataset (nominal)'!$A187, PR24_after_overrides!$A$3:$A$128, 0), MATCH('Stata dataset (nominal)'!D$1, PR24_after_overrides!$D$2:$AU$2, 0)), INDEX('Cyclical_after overrides'!$A$1:$BD$245,MATCH('Stata dataset (nominal)'!$A187,'Cyclical_after overrides'!$A$1:$A$245,0),MATCH('Stata dataset (nominal)'!D$1,'Cyclical_after overrides'!$A$1:$BD$1,0))), "")</f>
        <v>0.86405664794007464</v>
      </c>
      <c r="E187" s="179">
        <f>_xlfn.IFNA(IF($C187 &gt; "2023-24", INDEX(PR24_after_overrides!$D$3:$AU$128, MATCH('Stata dataset (nominal)'!$A187, PR24_after_overrides!$A$3:$A$128, 0), MATCH('Stata dataset (nominal)'!E$1, PR24_after_overrides!$D$2:$AU$2, 0)), INDEX('Cyclical_after overrides'!$A$1:$BD$245,MATCH('Stata dataset (nominal)'!$A187,'Cyclical_after overrides'!$A$1:$A$245,0),MATCH('Stata dataset (nominal)'!E$1,'Cyclical_after overrides'!$A$1:$BD$1,0))), "")</f>
        <v>11.788876749155598</v>
      </c>
      <c r="F187" s="179">
        <f>_xlfn.IFNA(IF($C187 &gt; "2023-24", INDEX(PR24_after_overrides!$D$3:$AU$128, MATCH('Stata dataset (nominal)'!$A187, PR24_after_overrides!$A$3:$A$128, 0), MATCH('Stata dataset (nominal)'!F$1, PR24_after_overrides!$D$2:$AU$2, 0)), INDEX('Cyclical_after overrides'!$A$1:$BD$245,MATCH('Stata dataset (nominal)'!$A187,'Cyclical_after overrides'!$A$1:$A$245,0),MATCH('Stata dataset (nominal)'!F$1,'Cyclical_after overrides'!$A$1:$BD$1,0))), "")</f>
        <v>3.6170263298650744</v>
      </c>
      <c r="G187" s="179">
        <f>_xlfn.IFNA(IF($C187 &gt; "2023-24", INDEX(PR24_after_overrides!$D$3:$AU$128, MATCH('Stata dataset (nominal)'!$A187, PR24_after_overrides!$A$3:$A$128, 0), MATCH('Stata dataset (nominal)'!G$1, PR24_after_overrides!$D$2:$AU$2, 0)), INDEX('Cyclical_after overrides'!$A$1:$BD$245,MATCH('Stata dataset (nominal)'!$A187,'Cyclical_after overrides'!$A$1:$A$245,0),MATCH('Stata dataset (nominal)'!G$1,'Cyclical_after overrides'!$A$1:$BD$1,0))), "")</f>
        <v>20.338696424904949</v>
      </c>
      <c r="H187" s="179">
        <f>_xlfn.IFNA(IF($C187 &gt; "2023-24", INDEX(PR24_after_overrides!$D$3:$AU$128, MATCH('Stata dataset (nominal)'!$A187, PR24_after_overrides!$A$3:$A$128, 0), MATCH('Stata dataset (nominal)'!H$1, PR24_after_overrides!$D$2:$AU$2, 0)), INDEX('Cyclical_after overrides'!$A$1:$BD$245,MATCH('Stata dataset (nominal)'!$A187,'Cyclical_after overrides'!$A$1:$A$245,0),MATCH('Stata dataset (nominal)'!H$1,'Cyclical_after overrides'!$A$1:$BD$1,0))), "")</f>
        <v>1.9243826858030739</v>
      </c>
      <c r="I187" s="179">
        <f>_xlfn.IFNA(IF($C187 &gt; "2023-24", INDEX(PR24_after_overrides!$D$3:$AU$128, MATCH('Stata dataset (nominal)'!$A187, PR24_after_overrides!$A$3:$A$128, 0), MATCH('Stata dataset (nominal)'!I$1, PR24_after_overrides!$D$2:$AU$2, 0)), INDEX('Cyclical_after overrides'!$A$1:$BD$245,MATCH('Stata dataset (nominal)'!$A187,'Cyclical_after overrides'!$A$1:$A$245,0),MATCH('Stata dataset (nominal)'!I$1,'Cyclical_after overrides'!$A$1:$BD$1,0))), "")</f>
        <v>4.6060865366898387</v>
      </c>
      <c r="J187" s="179">
        <f>_xlfn.IFNA(IF($C187 &gt; "2023-24", INDEX(PR24_after_overrides!$D$3:$AU$128, MATCH('Stata dataset (nominal)'!$A187, PR24_after_overrides!$A$3:$A$128, 0), MATCH('Stata dataset (nominal)'!J$1, PR24_after_overrides!$D$2:$AU$2, 0)), INDEX('Cyclical_after overrides'!$A$1:$BD$245,MATCH('Stata dataset (nominal)'!$A187,'Cyclical_after overrides'!$A$1:$A$245,0),MATCH('Stata dataset (nominal)'!J$1,'Cyclical_after overrides'!$A$1:$BD$1,0))), "")</f>
        <v>9.4863935215644526E-2</v>
      </c>
      <c r="K187" s="179" t="str">
        <f>_xlfn.IFNA(IF($C187 &gt; "2023-24", INDEX(PR24_after_overrides!$D$3:$AU$128, MATCH('Stata dataset (nominal)'!$A187, PR24_after_overrides!$A$3:$A$128, 0), MATCH('Stata dataset (nominal)'!K$1, PR24_after_overrides!$D$2:$AU$2, 0)), INDEX('Cyclical_after overrides'!$A$1:$BD$245,MATCH('Stata dataset (nominal)'!$A187,'Cyclical_after overrides'!$A$1:$A$245,0),MATCH('Stata dataset (nominal)'!K$1,'Cyclical_after overrides'!$A$1:$BD$1,0))), "")</f>
        <v/>
      </c>
      <c r="L187" s="179">
        <f>_xlfn.IFNA(IF($C187 &gt; "2023-24", INDEX(PR24_after_overrides!$D$3:$AU$128, MATCH('Stata dataset (nominal)'!$A187, PR24_after_overrides!$A$3:$A$128, 0), MATCH('Stata dataset (nominal)'!L$1, PR24_after_overrides!$D$2:$AU$2, 0)), INDEX('Cyclical_after overrides'!$A$1:$BD$245,MATCH('Stata dataset (nominal)'!$A187,'Cyclical_after overrides'!$A$1:$A$245,0),MATCH('Stata dataset (nominal)'!L$1,'Cyclical_after overrides'!$A$1:$BD$1,0))), "")</f>
        <v>0</v>
      </c>
      <c r="M187" s="179">
        <f>_xlfn.IFNA(IF($C187 &gt; "2023-24", INDEX(PR24_after_overrides!$D$3:$AU$128, MATCH('Stata dataset (nominal)'!$A187, PR24_after_overrides!$A$3:$A$128, 0), MATCH('Stata dataset (nominal)'!M$1, PR24_after_overrides!$D$2:$AU$2, 0)), INDEX('Cyclical_after overrides'!$A$1:$BD$245,MATCH('Stata dataset (nominal)'!$A187,'Cyclical_after overrides'!$A$1:$A$245,0),MATCH('Stata dataset (nominal)'!M$1,'Cyclical_after overrides'!$A$1:$BD$1,0))), "")</f>
        <v>2.3315817512655546</v>
      </c>
      <c r="N187" s="179">
        <f>_xlfn.IFNA(IF($C187 &gt; "2023-24", INDEX(PR24_after_overrides!$D$3:$AU$128, MATCH('Stata dataset (nominal)'!$A187, PR24_after_overrides!$A$3:$A$128, 0), MATCH('Stata dataset (nominal)'!N$1, PR24_after_overrides!$D$2:$AU$2, 0)), INDEX('Cyclical_after overrides'!$A$1:$BD$245,MATCH('Stata dataset (nominal)'!$A187,'Cyclical_after overrides'!$A$1:$A$245,0),MATCH('Stata dataset (nominal)'!N$1,'Cyclical_after overrides'!$A$1:$BD$1,0))), "")</f>
        <v>0</v>
      </c>
      <c r="O187" s="179">
        <f>_xlfn.IFNA(IF($C187 &gt; "2023-24", INDEX(PR24_after_overrides!$D$3:$AU$128, MATCH('Stata dataset (nominal)'!$A187, PR24_after_overrides!$A$3:$A$128, 0), MATCH('Stata dataset (nominal)'!O$1, PR24_after_overrides!$D$2:$AU$2, 0)), INDEX('Cyclical_after overrides'!$A$1:$BD$245,MATCH('Stata dataset (nominal)'!$A187,'Cyclical_after overrides'!$A$1:$A$245,0),MATCH('Stata dataset (nominal)'!O$1,'Cyclical_after overrides'!$A$1:$BD$1,0))), "")</f>
        <v>16.408892797607049</v>
      </c>
      <c r="P187" s="179">
        <f>_xlfn.IFNA(IF($C187 &gt; "2023-24", INDEX(PR24_after_overrides!$D$3:$AU$128, MATCH('Stata dataset (nominal)'!$A187, PR24_after_overrides!$A$3:$A$128, 0), MATCH('Stata dataset (nominal)'!P$1, PR24_after_overrides!$D$2:$AU$2, 0)), INDEX('Cyclical_after overrides'!$A$1:$BD$245,MATCH('Stata dataset (nominal)'!$A187,'Cyclical_after overrides'!$A$1:$A$245,0),MATCH('Stata dataset (nominal)'!P$1,'Cyclical_after overrides'!$A$1:$BD$1,0))), "")</f>
        <v>213.751</v>
      </c>
      <c r="Q187" s="179">
        <f>_xlfn.IFNA(IF($C187 &gt; "2023-24", INDEX(PR24_after_overrides!$D$3:$AU$128, MATCH('Stata dataset (nominal)'!$A187, PR24_after_overrides!$A$3:$A$128, 0), MATCH('Stata dataset (nominal)'!Q$1, PR24_after_overrides!$D$2:$AU$2, 0)), INDEX('Cyclical_after overrides'!$A$1:$BD$245,MATCH('Stata dataset (nominal)'!$A187,'Cyclical_after overrides'!$A$1:$A$245,0),MATCH('Stata dataset (nominal)'!Q$1,'Cyclical_after overrides'!$A$1:$BD$1,0))), "")</f>
        <v>128.37221307369541</v>
      </c>
      <c r="R187" s="179">
        <f>_xlfn.IFNA(IF($C187 &gt; "2023-24", INDEX(PR24_after_overrides!$D$3:$AU$128, MATCH('Stata dataset (nominal)'!$A187, PR24_after_overrides!$A$3:$A$128, 0), MATCH('Stata dataset (nominal)'!R$1, PR24_after_overrides!$D$2:$AU$2, 0)), INDEX('Cyclical_after overrides'!$A$1:$BD$245,MATCH('Stata dataset (nominal)'!$A187,'Cyclical_after overrides'!$A$1:$A$245,0),MATCH('Stata dataset (nominal)'!R$1,'Cyclical_after overrides'!$A$1:$BD$1,0))), "")</f>
        <v>25.60454358018438</v>
      </c>
      <c r="S187" s="179">
        <f>_xlfn.IFNA(IF($C187 &gt; "2023-24", INDEX(PR24_after_overrides!$D$3:$AU$128, MATCH('Stata dataset (nominal)'!$A187, PR24_after_overrides!$A$3:$A$128, 0), MATCH('Stata dataset (nominal)'!S$1, PR24_after_overrides!$D$2:$AU$2, 0)), INDEX('Cyclical_after overrides'!$A$1:$BD$245,MATCH('Stata dataset (nominal)'!$A187,'Cyclical_after overrides'!$A$1:$A$245,0),MATCH('Stata dataset (nominal)'!S$1,'Cyclical_after overrides'!$A$1:$BD$1,0))), "")</f>
        <v>468.28050000000002</v>
      </c>
      <c r="T187" s="179">
        <f>_xlfn.IFNA(IF($C187 &gt; "2023-24", INDEX(PR24_after_overrides!$D$3:$AU$128, MATCH('Stata dataset (nominal)'!$A187, PR24_after_overrides!$A$3:$A$128, 0), MATCH('Stata dataset (nominal)'!T$1, PR24_after_overrides!$D$2:$AU$2, 0)), INDEX('Cyclical_after overrides'!$A$1:$BD$245,MATCH('Stata dataset (nominal)'!$A187,'Cyclical_after overrides'!$A$1:$A$245,0),MATCH('Stata dataset (nominal)'!T$1,'Cyclical_after overrides'!$A$1:$BD$1,0))), "")</f>
        <v>425.54133744551132</v>
      </c>
      <c r="U187" s="179" t="str">
        <f>_xlfn.IFNA(IF($C187 &gt; "2023-24", INDEX(PR24_after_overrides!$D$3:$AU$128, MATCH('Stata dataset (nominal)'!$A187, PR24_after_overrides!$A$3:$A$128, 0), MATCH('Stata dataset (nominal)'!U$1, PR24_after_overrides!$D$2:$AU$2, 0)), INDEX('Cyclical_after overrides'!$A$1:$BD$245,MATCH('Stata dataset (nominal)'!$A187,'Cyclical_after overrides'!$A$1:$A$245,0),MATCH('Stata dataset (nominal)'!U$1,'Cyclical_after overrides'!$A$1:$BD$1,0))), "")</f>
        <v/>
      </c>
      <c r="V187" s="179" t="str">
        <f>_xlfn.IFNA(IF($C187 &gt; "2023-24", INDEX(PR24_after_overrides!$D$3:$AU$128, MATCH('Stata dataset (nominal)'!$A187, PR24_after_overrides!$A$3:$A$128, 0), MATCH('Stata dataset (nominal)'!V$1, PR24_after_overrides!$D$2:$AU$2, 0)), INDEX('Cyclical_after overrides'!$A$1:$BD$245,MATCH('Stata dataset (nominal)'!$A187,'Cyclical_after overrides'!$A$1:$A$245,0),MATCH('Stata dataset (nominal)'!V$1,'Cyclical_after overrides'!$A$1:$BD$1,0))), "")</f>
        <v/>
      </c>
      <c r="W187" s="179" t="str">
        <f>_xlfn.IFNA(IF($C187 &gt; "2023-24", INDEX(PR24_after_overrides!$D$3:$AU$128, MATCH('Stata dataset (nominal)'!$A187, PR24_after_overrides!$A$3:$A$128, 0), MATCH('Stata dataset (nominal)'!W$1, PR24_after_overrides!$D$2:$AU$2, 0)), INDEX('Cyclical_after overrides'!$A$1:$BD$245,MATCH('Stata dataset (nominal)'!$A187,'Cyclical_after overrides'!$A$1:$A$245,0),MATCH('Stata dataset (nominal)'!W$1,'Cyclical_after overrides'!$A$1:$BD$1,0))), "")</f>
        <v/>
      </c>
      <c r="X187" s="179" t="str">
        <f>_xlfn.IFNA(IF($C187 &gt; "2023-24", INDEX(PR24_after_overrides!$D$3:$AU$128, MATCH('Stata dataset (nominal)'!$A187, PR24_after_overrides!$A$3:$A$128, 0), MATCH('Stata dataset (nominal)'!X$1, PR24_after_overrides!$D$2:$AU$2, 0)), INDEX('Cyclical_after overrides'!$A$1:$BD$245,MATCH('Stata dataset (nominal)'!$A187,'Cyclical_after overrides'!$A$1:$A$245,0),MATCH('Stata dataset (nominal)'!X$1,'Cyclical_after overrides'!$A$1:$BD$1,0))), "")</f>
        <v/>
      </c>
      <c r="Y187" s="179" t="str">
        <f>_xlfn.IFNA(IF($C187 &gt; "2023-24", INDEX(PR24_after_overrides!$D$3:$AU$128, MATCH('Stata dataset (nominal)'!$A187, PR24_after_overrides!$A$3:$A$128, 0), MATCH('Stata dataset (nominal)'!Y$1, PR24_after_overrides!$D$2:$AU$2, 0)), INDEX('Cyclical_after overrides'!$A$1:$BD$245,MATCH('Stata dataset (nominal)'!$A187,'Cyclical_after overrides'!$A$1:$A$245,0),MATCH('Stata dataset (nominal)'!Y$1,'Cyclical_after overrides'!$A$1:$BD$1,0))), "")</f>
        <v/>
      </c>
      <c r="Z187" s="179" t="str">
        <f>_xlfn.IFNA(IF($C187 &gt; "2023-24", INDEX(PR24_after_overrides!$D$3:$AU$128, MATCH('Stata dataset (nominal)'!$A187, PR24_after_overrides!$A$3:$A$128, 0), MATCH('Stata dataset (nominal)'!Z$1, PR24_after_overrides!$D$2:$AU$2, 0)), INDEX('Cyclical_after overrides'!$A$1:$BD$245,MATCH('Stata dataset (nominal)'!$A187,'Cyclical_after overrides'!$A$1:$A$245,0),MATCH('Stata dataset (nominal)'!Z$1,'Cyclical_after overrides'!$A$1:$BD$1,0))), "")</f>
        <v/>
      </c>
      <c r="AA187" s="179">
        <f>_xlfn.IFNA(IF($C187 &gt; "2023-24", INDEX(PR24_after_overrides!$D$3:$AU$128, MATCH('Stata dataset (nominal)'!$A187, PR24_after_overrides!$A$3:$A$128, 0), MATCH('Stata dataset (nominal)'!AA$1, PR24_after_overrides!$D$2:$AU$2, 0)), INDEX('Cyclical_after overrides'!$A$1:$BD$245,MATCH('Stata dataset (nominal)'!$A187,'Cyclical_after overrides'!$A$1:$A$245,0),MATCH('Stata dataset (nominal)'!AA$1,'Cyclical_after overrides'!$A$1:$BD$1,0))), "")</f>
        <v>707.30197498635096</v>
      </c>
      <c r="AB187" s="179">
        <f>INDEX(Depreciation!$U$5:$U$318, MATCH('Stata dataset (nominal)'!$A187, Depreciation!$A$5:$A$318, 0))</f>
        <v>2.5947712463318018</v>
      </c>
      <c r="AC187" s="180" t="str">
        <f t="shared" si="4"/>
        <v/>
      </c>
      <c r="AD187" s="72">
        <f>INDEX(Recharges!$V$5:$V$318, MATCH('Stata dataset (nominal)'!$A187, Recharges!$A$5:$A$318, 0))</f>
        <v>9.3543566852708829E-2</v>
      </c>
    </row>
    <row r="188" spans="1:30" x14ac:dyDescent="0.4">
      <c r="A188" s="160" t="str">
        <f t="shared" si="3"/>
        <v>WSX29</v>
      </c>
      <c r="B188" s="160" t="s">
        <v>373</v>
      </c>
      <c r="C188" s="160" t="s">
        <v>521</v>
      </c>
      <c r="D188" s="179">
        <f>_xlfn.IFNA(IF($C188 &gt; "2023-24", INDEX(PR24_after_overrides!$D$3:$AU$128, MATCH('Stata dataset (nominal)'!$A188, PR24_after_overrides!$A$3:$A$128, 0), MATCH('Stata dataset (nominal)'!D$1, PR24_after_overrides!$D$2:$AU$2, 0)), INDEX('Cyclical_after overrides'!$A$1:$BD$245,MATCH('Stata dataset (nominal)'!$A188,'Cyclical_after overrides'!$A$1:$A$245,0),MATCH('Stata dataset (nominal)'!D$1,'Cyclical_after overrides'!$A$1:$BD$1,0))), "")</f>
        <v>0.84710269650028669</v>
      </c>
      <c r="E188" s="179">
        <f>_xlfn.IFNA(IF($C188 &gt; "2023-24", INDEX(PR24_after_overrides!$D$3:$AU$128, MATCH('Stata dataset (nominal)'!$A188, PR24_after_overrides!$A$3:$A$128, 0), MATCH('Stata dataset (nominal)'!E$1, PR24_after_overrides!$D$2:$AU$2, 0)), INDEX('Cyclical_after overrides'!$A$1:$BD$245,MATCH('Stata dataset (nominal)'!$A188,'Cyclical_after overrides'!$A$1:$A$245,0),MATCH('Stata dataset (nominal)'!E$1,'Cyclical_after overrides'!$A$1:$BD$1,0))), "")</f>
        <v>12.166281882728102</v>
      </c>
      <c r="F188" s="179">
        <f>_xlfn.IFNA(IF($C188 &gt; "2023-24", INDEX(PR24_after_overrides!$D$3:$AU$128, MATCH('Stata dataset (nominal)'!$A188, PR24_after_overrides!$A$3:$A$128, 0), MATCH('Stata dataset (nominal)'!F$1, PR24_after_overrides!$D$2:$AU$2, 0)), INDEX('Cyclical_after overrides'!$A$1:$BD$245,MATCH('Stata dataset (nominal)'!$A188,'Cyclical_after overrides'!$A$1:$A$245,0),MATCH('Stata dataset (nominal)'!F$1,'Cyclical_after overrides'!$A$1:$BD$1,0))), "")</f>
        <v>3.7328205937465562</v>
      </c>
      <c r="G188" s="179">
        <f>_xlfn.IFNA(IF($C188 &gt; "2023-24", INDEX(PR24_after_overrides!$D$3:$AU$128, MATCH('Stata dataset (nominal)'!$A188, PR24_after_overrides!$A$3:$A$128, 0), MATCH('Stata dataset (nominal)'!G$1, PR24_after_overrides!$D$2:$AU$2, 0)), INDEX('Cyclical_after overrides'!$A$1:$BD$245,MATCH('Stata dataset (nominal)'!$A188,'Cyclical_after overrides'!$A$1:$A$245,0),MATCH('Stata dataset (nominal)'!G$1,'Cyclical_after overrides'!$A$1:$BD$1,0))), "")</f>
        <v>21.673666053456316</v>
      </c>
      <c r="H188" s="179">
        <f>_xlfn.IFNA(IF($C188 &gt; "2023-24", INDEX(PR24_after_overrides!$D$3:$AU$128, MATCH('Stata dataset (nominal)'!$A188, PR24_after_overrides!$A$3:$A$128, 0), MATCH('Stata dataset (nominal)'!H$1, PR24_after_overrides!$D$2:$AU$2, 0)), INDEX('Cyclical_after overrides'!$A$1:$BD$245,MATCH('Stata dataset (nominal)'!$A188,'Cyclical_after overrides'!$A$1:$A$245,0),MATCH('Stata dataset (nominal)'!H$1,'Cyclical_after overrides'!$A$1:$BD$1,0))), "")</f>
        <v>1.9859892255976437</v>
      </c>
      <c r="I188" s="179">
        <f>_xlfn.IFNA(IF($C188 &gt; "2023-24", INDEX(PR24_after_overrides!$D$3:$AU$128, MATCH('Stata dataset (nominal)'!$A188, PR24_after_overrides!$A$3:$A$128, 0), MATCH('Stata dataset (nominal)'!I$1, PR24_after_overrides!$D$2:$AU$2, 0)), INDEX('Cyclical_after overrides'!$A$1:$BD$245,MATCH('Stata dataset (nominal)'!$A188,'Cyclical_after overrides'!$A$1:$A$245,0),MATCH('Stata dataset (nominal)'!I$1,'Cyclical_after overrides'!$A$1:$BD$1,0))), "")</f>
        <v>4.7723765479131623</v>
      </c>
      <c r="J188" s="179">
        <f>_xlfn.IFNA(IF($C188 &gt; "2023-24", INDEX(PR24_after_overrides!$D$3:$AU$128, MATCH('Stata dataset (nominal)'!$A188, PR24_after_overrides!$A$3:$A$128, 0), MATCH('Stata dataset (nominal)'!J$1, PR24_after_overrides!$D$2:$AU$2, 0)), INDEX('Cyclical_after overrides'!$A$1:$BD$245,MATCH('Stata dataset (nominal)'!$A188,'Cyclical_after overrides'!$A$1:$A$245,0),MATCH('Stata dataset (nominal)'!J$1,'Cyclical_after overrides'!$A$1:$BD$1,0))), "")</f>
        <v>9.7900877318193705E-2</v>
      </c>
      <c r="K188" s="179" t="str">
        <f>_xlfn.IFNA(IF($C188 &gt; "2023-24", INDEX(PR24_after_overrides!$D$3:$AU$128, MATCH('Stata dataset (nominal)'!$A188, PR24_after_overrides!$A$3:$A$128, 0), MATCH('Stata dataset (nominal)'!K$1, PR24_after_overrides!$D$2:$AU$2, 0)), INDEX('Cyclical_after overrides'!$A$1:$BD$245,MATCH('Stata dataset (nominal)'!$A188,'Cyclical_after overrides'!$A$1:$A$245,0),MATCH('Stata dataset (nominal)'!K$1,'Cyclical_after overrides'!$A$1:$BD$1,0))), "")</f>
        <v/>
      </c>
      <c r="L188" s="179">
        <f>_xlfn.IFNA(IF($C188 &gt; "2023-24", INDEX(PR24_after_overrides!$D$3:$AU$128, MATCH('Stata dataset (nominal)'!$A188, PR24_after_overrides!$A$3:$A$128, 0), MATCH('Stata dataset (nominal)'!L$1, PR24_after_overrides!$D$2:$AU$2, 0)), INDEX('Cyclical_after overrides'!$A$1:$BD$245,MATCH('Stata dataset (nominal)'!$A188,'Cyclical_after overrides'!$A$1:$A$245,0),MATCH('Stata dataset (nominal)'!L$1,'Cyclical_after overrides'!$A$1:$BD$1,0))), "")</f>
        <v>0</v>
      </c>
      <c r="M188" s="179">
        <f>_xlfn.IFNA(IF($C188 &gt; "2023-24", INDEX(PR24_after_overrides!$D$3:$AU$128, MATCH('Stata dataset (nominal)'!$A188, PR24_after_overrides!$A$3:$A$128, 0), MATCH('Stata dataset (nominal)'!M$1, PR24_after_overrides!$D$2:$AU$2, 0)), INDEX('Cyclical_after overrides'!$A$1:$BD$245,MATCH('Stata dataset (nominal)'!$A188,'Cyclical_after overrides'!$A$1:$A$245,0),MATCH('Stata dataset (nominal)'!M$1,'Cyclical_after overrides'!$A$1:$BD$1,0))), "")</f>
        <v>2.4327097851315038</v>
      </c>
      <c r="N188" s="179">
        <f>_xlfn.IFNA(IF($C188 &gt; "2023-24", INDEX(PR24_after_overrides!$D$3:$AU$128, MATCH('Stata dataset (nominal)'!$A188, PR24_after_overrides!$A$3:$A$128, 0), MATCH('Stata dataset (nominal)'!N$1, PR24_after_overrides!$D$2:$AU$2, 0)), INDEX('Cyclical_after overrides'!$A$1:$BD$245,MATCH('Stata dataset (nominal)'!$A188,'Cyclical_after overrides'!$A$1:$A$245,0),MATCH('Stata dataset (nominal)'!N$1,'Cyclical_after overrides'!$A$1:$BD$1,0))), "")</f>
        <v>0</v>
      </c>
      <c r="O188" s="179">
        <f>_xlfn.IFNA(IF($C188 &gt; "2023-24", INDEX(PR24_after_overrides!$D$3:$AU$128, MATCH('Stata dataset (nominal)'!$A188, PR24_after_overrides!$A$3:$A$128, 0), MATCH('Stata dataset (nominal)'!O$1, PR24_after_overrides!$D$2:$AU$2, 0)), INDEX('Cyclical_after overrides'!$A$1:$BD$245,MATCH('Stata dataset (nominal)'!$A188,'Cyclical_after overrides'!$A$1:$A$245,0),MATCH('Stata dataset (nominal)'!O$1,'Cyclical_after overrides'!$A$1:$BD$1,0))), "")</f>
        <v>16.232412152332781</v>
      </c>
      <c r="P188" s="179">
        <f>_xlfn.IFNA(IF($C188 &gt; "2023-24", INDEX(PR24_after_overrides!$D$3:$AU$128, MATCH('Stata dataset (nominal)'!$A188, PR24_after_overrides!$A$3:$A$128, 0), MATCH('Stata dataset (nominal)'!P$1, PR24_after_overrides!$D$2:$AU$2, 0)), INDEX('Cyclical_after overrides'!$A$1:$BD$245,MATCH('Stata dataset (nominal)'!$A188,'Cyclical_after overrides'!$A$1:$A$245,0),MATCH('Stata dataset (nominal)'!P$1,'Cyclical_after overrides'!$A$1:$BD$1,0))), "")</f>
        <v>213.751</v>
      </c>
      <c r="Q188" s="179">
        <f>_xlfn.IFNA(IF($C188 &gt; "2023-24", INDEX(PR24_after_overrides!$D$3:$AU$128, MATCH('Stata dataset (nominal)'!$A188, PR24_after_overrides!$A$3:$A$128, 0), MATCH('Stata dataset (nominal)'!Q$1, PR24_after_overrides!$D$2:$AU$2, 0)), INDEX('Cyclical_after overrides'!$A$1:$BD$245,MATCH('Stata dataset (nominal)'!$A188,'Cyclical_after overrides'!$A$1:$A$245,0),MATCH('Stata dataset (nominal)'!Q$1,'Cyclical_after overrides'!$A$1:$BD$1,0))), "")</f>
        <v>126.9915464267761</v>
      </c>
      <c r="R188" s="179">
        <f>_xlfn.IFNA(IF($C188 &gt; "2023-24", INDEX(PR24_after_overrides!$D$3:$AU$128, MATCH('Stata dataset (nominal)'!$A188, PR24_after_overrides!$A$3:$A$128, 0), MATCH('Stata dataset (nominal)'!R$1, PR24_after_overrides!$D$2:$AU$2, 0)), INDEX('Cyclical_after overrides'!$A$1:$BD$245,MATCH('Stata dataset (nominal)'!$A188,'Cyclical_after overrides'!$A$1:$A$245,0),MATCH('Stata dataset (nominal)'!R$1,'Cyclical_after overrides'!$A$1:$BD$1,0))), "")</f>
        <v>25.89330272527971</v>
      </c>
      <c r="S188" s="179">
        <f>_xlfn.IFNA(IF($C188 &gt; "2023-24", INDEX(PR24_after_overrides!$D$3:$AU$128, MATCH('Stata dataset (nominal)'!$A188, PR24_after_overrides!$A$3:$A$128, 0), MATCH('Stata dataset (nominal)'!S$1, PR24_after_overrides!$D$2:$AU$2, 0)), INDEX('Cyclical_after overrides'!$A$1:$BD$245,MATCH('Stata dataset (nominal)'!$A188,'Cyclical_after overrides'!$A$1:$A$245,0),MATCH('Stata dataset (nominal)'!S$1,'Cyclical_after overrides'!$A$1:$BD$1,0))), "")</f>
        <v>470.63049999999998</v>
      </c>
      <c r="T188" s="179">
        <f>_xlfn.IFNA(IF($C188 &gt; "2023-24", INDEX(PR24_after_overrides!$D$3:$AU$128, MATCH('Stata dataset (nominal)'!$A188, PR24_after_overrides!$A$3:$A$128, 0), MATCH('Stata dataset (nominal)'!T$1, PR24_after_overrides!$D$2:$AU$2, 0)), INDEX('Cyclical_after overrides'!$A$1:$BD$245,MATCH('Stata dataset (nominal)'!$A188,'Cyclical_after overrides'!$A$1:$A$245,0),MATCH('Stata dataset (nominal)'!T$1,'Cyclical_after overrides'!$A$1:$BD$1,0))), "")</f>
        <v>430.34044477654697</v>
      </c>
      <c r="U188" s="179" t="str">
        <f>_xlfn.IFNA(IF($C188 &gt; "2023-24", INDEX(PR24_after_overrides!$D$3:$AU$128, MATCH('Stata dataset (nominal)'!$A188, PR24_after_overrides!$A$3:$A$128, 0), MATCH('Stata dataset (nominal)'!U$1, PR24_after_overrides!$D$2:$AU$2, 0)), INDEX('Cyclical_after overrides'!$A$1:$BD$245,MATCH('Stata dataset (nominal)'!$A188,'Cyclical_after overrides'!$A$1:$A$245,0),MATCH('Stata dataset (nominal)'!U$1,'Cyclical_after overrides'!$A$1:$BD$1,0))), "")</f>
        <v/>
      </c>
      <c r="V188" s="179" t="str">
        <f>_xlfn.IFNA(IF($C188 &gt; "2023-24", INDEX(PR24_after_overrides!$D$3:$AU$128, MATCH('Stata dataset (nominal)'!$A188, PR24_after_overrides!$A$3:$A$128, 0), MATCH('Stata dataset (nominal)'!V$1, PR24_after_overrides!$D$2:$AU$2, 0)), INDEX('Cyclical_after overrides'!$A$1:$BD$245,MATCH('Stata dataset (nominal)'!$A188,'Cyclical_after overrides'!$A$1:$A$245,0),MATCH('Stata dataset (nominal)'!V$1,'Cyclical_after overrides'!$A$1:$BD$1,0))), "")</f>
        <v/>
      </c>
      <c r="W188" s="179" t="str">
        <f>_xlfn.IFNA(IF($C188 &gt; "2023-24", INDEX(PR24_after_overrides!$D$3:$AU$128, MATCH('Stata dataset (nominal)'!$A188, PR24_after_overrides!$A$3:$A$128, 0), MATCH('Stata dataset (nominal)'!W$1, PR24_after_overrides!$D$2:$AU$2, 0)), INDEX('Cyclical_after overrides'!$A$1:$BD$245,MATCH('Stata dataset (nominal)'!$A188,'Cyclical_after overrides'!$A$1:$A$245,0),MATCH('Stata dataset (nominal)'!W$1,'Cyclical_after overrides'!$A$1:$BD$1,0))), "")</f>
        <v/>
      </c>
      <c r="X188" s="179" t="str">
        <f>_xlfn.IFNA(IF($C188 &gt; "2023-24", INDEX(PR24_after_overrides!$D$3:$AU$128, MATCH('Stata dataset (nominal)'!$A188, PR24_after_overrides!$A$3:$A$128, 0), MATCH('Stata dataset (nominal)'!X$1, PR24_after_overrides!$D$2:$AU$2, 0)), INDEX('Cyclical_after overrides'!$A$1:$BD$245,MATCH('Stata dataset (nominal)'!$A188,'Cyclical_after overrides'!$A$1:$A$245,0),MATCH('Stata dataset (nominal)'!X$1,'Cyclical_after overrides'!$A$1:$BD$1,0))), "")</f>
        <v/>
      </c>
      <c r="Y188" s="179" t="str">
        <f>_xlfn.IFNA(IF($C188 &gt; "2023-24", INDEX(PR24_after_overrides!$D$3:$AU$128, MATCH('Stata dataset (nominal)'!$A188, PR24_after_overrides!$A$3:$A$128, 0), MATCH('Stata dataset (nominal)'!Y$1, PR24_after_overrides!$D$2:$AU$2, 0)), INDEX('Cyclical_after overrides'!$A$1:$BD$245,MATCH('Stata dataset (nominal)'!$A188,'Cyclical_after overrides'!$A$1:$A$245,0),MATCH('Stata dataset (nominal)'!Y$1,'Cyclical_after overrides'!$A$1:$BD$1,0))), "")</f>
        <v/>
      </c>
      <c r="Z188" s="179" t="str">
        <f>_xlfn.IFNA(IF($C188 &gt; "2023-24", INDEX(PR24_after_overrides!$D$3:$AU$128, MATCH('Stata dataset (nominal)'!$A188, PR24_after_overrides!$A$3:$A$128, 0), MATCH('Stata dataset (nominal)'!Z$1, PR24_after_overrides!$D$2:$AU$2, 0)), INDEX('Cyclical_after overrides'!$A$1:$BD$245,MATCH('Stata dataset (nominal)'!$A188,'Cyclical_after overrides'!$A$1:$A$245,0),MATCH('Stata dataset (nominal)'!Z$1,'Cyclical_after overrides'!$A$1:$BD$1,0))), "")</f>
        <v/>
      </c>
      <c r="AA188" s="179">
        <f>_xlfn.IFNA(IF($C188 &gt; "2023-24", INDEX(PR24_after_overrides!$D$3:$AU$128, MATCH('Stata dataset (nominal)'!$A188, PR24_after_overrides!$A$3:$A$128, 0), MATCH('Stata dataset (nominal)'!AA$1, PR24_after_overrides!$D$2:$AU$2, 0)), INDEX('Cyclical_after overrides'!$A$1:$BD$245,MATCH('Stata dataset (nominal)'!$A188,'Cyclical_after overrides'!$A$1:$A$245,0),MATCH('Stata dataset (nominal)'!AA$1,'Cyclical_after overrides'!$A$1:$BD$1,0))), "")</f>
        <v>737.47499234121187</v>
      </c>
      <c r="AB188" s="179">
        <f>INDEX(Depreciation!$U$5:$U$318, MATCH('Stata dataset (nominal)'!$A188, Depreciation!$A$5:$A$318, 0))</f>
        <v>2.8642092101709258</v>
      </c>
      <c r="AC188" s="180" t="str">
        <f t="shared" si="4"/>
        <v/>
      </c>
      <c r="AD188" s="72">
        <f>INDEX(Recharges!$V$5:$V$318, MATCH('Stata dataset (nominal)'!$A188, Recharges!$A$5:$A$318, 0))</f>
        <v>7.7451116427372957E-2</v>
      </c>
    </row>
    <row r="189" spans="1:30" x14ac:dyDescent="0.4">
      <c r="A189" s="160" t="str">
        <f t="shared" si="3"/>
        <v>WSX30</v>
      </c>
      <c r="B189" s="160" t="s">
        <v>373</v>
      </c>
      <c r="C189" s="160" t="s">
        <v>522</v>
      </c>
      <c r="D189" s="179">
        <f>_xlfn.IFNA(IF($C189 &gt; "2023-24", INDEX(PR24_after_overrides!$D$3:$AU$128, MATCH('Stata dataset (nominal)'!$A189, PR24_after_overrides!$A$3:$A$128, 0), MATCH('Stata dataset (nominal)'!D$1, PR24_after_overrides!$D$2:$AU$2, 0)), INDEX('Cyclical_after overrides'!$A$1:$BD$245,MATCH('Stata dataset (nominal)'!$A189,'Cyclical_after overrides'!$A$1:$A$245,0),MATCH('Stata dataset (nominal)'!D$1,'Cyclical_after overrides'!$A$1:$BD$1,0))), "")</f>
        <v>0.83052086848914353</v>
      </c>
      <c r="E189" s="179">
        <f>_xlfn.IFNA(IF($C189 &gt; "2023-24", INDEX(PR24_after_overrides!$D$3:$AU$128, MATCH('Stata dataset (nominal)'!$A189, PR24_after_overrides!$A$3:$A$128, 0), MATCH('Stata dataset (nominal)'!E$1, PR24_after_overrides!$D$2:$AU$2, 0)), INDEX('Cyclical_after overrides'!$A$1:$BD$245,MATCH('Stata dataset (nominal)'!$A189,'Cyclical_after overrides'!$A$1:$A$245,0),MATCH('Stata dataset (nominal)'!E$1,'Cyclical_after overrides'!$A$1:$BD$1,0))), "")</f>
        <v>12.557144898683068</v>
      </c>
      <c r="F189" s="179">
        <f>_xlfn.IFNA(IF($C189 &gt; "2023-24", INDEX(PR24_after_overrides!$D$3:$AU$128, MATCH('Stata dataset (nominal)'!$A189, PR24_after_overrides!$A$3:$A$128, 0), MATCH('Stata dataset (nominal)'!F$1, PR24_after_overrides!$D$2:$AU$2, 0)), INDEX('Cyclical_after overrides'!$A$1:$BD$245,MATCH('Stata dataset (nominal)'!$A189,'Cyclical_after overrides'!$A$1:$A$245,0),MATCH('Stata dataset (nominal)'!F$1,'Cyclical_after overrides'!$A$1:$BD$1,0))), "")</f>
        <v>3.8527439630515126</v>
      </c>
      <c r="G189" s="179">
        <f>_xlfn.IFNA(IF($C189 &gt; "2023-24", INDEX(PR24_after_overrides!$D$3:$AU$128, MATCH('Stata dataset (nominal)'!$A189, PR24_after_overrides!$A$3:$A$128, 0), MATCH('Stata dataset (nominal)'!G$1, PR24_after_overrides!$D$2:$AU$2, 0)), INDEX('Cyclical_after overrides'!$A$1:$BD$245,MATCH('Stata dataset (nominal)'!$A189,'Cyclical_after overrides'!$A$1:$A$245,0),MATCH('Stata dataset (nominal)'!G$1,'Cyclical_after overrides'!$A$1:$BD$1,0))), "")</f>
        <v>22.547185842546018</v>
      </c>
      <c r="H189" s="179">
        <f>_xlfn.IFNA(IF($C189 &gt; "2023-24", INDEX(PR24_after_overrides!$D$3:$AU$128, MATCH('Stata dataset (nominal)'!$A189, PR24_after_overrides!$A$3:$A$128, 0), MATCH('Stata dataset (nominal)'!H$1, PR24_after_overrides!$D$2:$AU$2, 0)), INDEX('Cyclical_after overrides'!$A$1:$BD$245,MATCH('Stata dataset (nominal)'!$A189,'Cyclical_after overrides'!$A$1:$A$245,0),MATCH('Stata dataset (nominal)'!H$1,'Cyclical_after overrides'!$A$1:$BD$1,0))), "")</f>
        <v>2.0497925918070998</v>
      </c>
      <c r="I189" s="179">
        <f>_xlfn.IFNA(IF($C189 &gt; "2023-24", INDEX(PR24_after_overrides!$D$3:$AU$128, MATCH('Stata dataset (nominal)'!$A189, PR24_after_overrides!$A$3:$A$128, 0), MATCH('Stata dataset (nominal)'!I$1, PR24_after_overrides!$D$2:$AU$2, 0)), INDEX('Cyclical_after overrides'!$A$1:$BD$245,MATCH('Stata dataset (nominal)'!$A189,'Cyclical_after overrides'!$A$1:$A$245,0),MATCH('Stata dataset (nominal)'!I$1,'Cyclical_after overrides'!$A$1:$BD$1,0))), "")</f>
        <v>4.9627668830139076</v>
      </c>
      <c r="J189" s="179">
        <f>_xlfn.IFNA(IF($C189 &gt; "2023-24", INDEX(PR24_after_overrides!$D$3:$AU$128, MATCH('Stata dataset (nominal)'!$A189, PR24_after_overrides!$A$3:$A$128, 0), MATCH('Stata dataset (nominal)'!J$1, PR24_after_overrides!$D$2:$AU$2, 0)), INDEX('Cyclical_after overrides'!$A$1:$BD$245,MATCH('Stata dataset (nominal)'!$A189,'Cyclical_after overrides'!$A$1:$A$245,0),MATCH('Stata dataset (nominal)'!J$1,'Cyclical_after overrides'!$A$1:$BD$1,0))), "")</f>
        <v>0.10104611368063167</v>
      </c>
      <c r="K189" s="179" t="str">
        <f>_xlfn.IFNA(IF($C189 &gt; "2023-24", INDEX(PR24_after_overrides!$D$3:$AU$128, MATCH('Stata dataset (nominal)'!$A189, PR24_after_overrides!$A$3:$A$128, 0), MATCH('Stata dataset (nominal)'!K$1, PR24_after_overrides!$D$2:$AU$2, 0)), INDEX('Cyclical_after overrides'!$A$1:$BD$245,MATCH('Stata dataset (nominal)'!$A189,'Cyclical_after overrides'!$A$1:$A$245,0),MATCH('Stata dataset (nominal)'!K$1,'Cyclical_after overrides'!$A$1:$BD$1,0))), "")</f>
        <v/>
      </c>
      <c r="L189" s="179">
        <f>_xlfn.IFNA(IF($C189 &gt; "2023-24", INDEX(PR24_after_overrides!$D$3:$AU$128, MATCH('Stata dataset (nominal)'!$A189, PR24_after_overrides!$A$3:$A$128, 0), MATCH('Stata dataset (nominal)'!L$1, PR24_after_overrides!$D$2:$AU$2, 0)), INDEX('Cyclical_after overrides'!$A$1:$BD$245,MATCH('Stata dataset (nominal)'!$A189,'Cyclical_after overrides'!$A$1:$A$245,0),MATCH('Stata dataset (nominal)'!L$1,'Cyclical_after overrides'!$A$1:$BD$1,0))), "")</f>
        <v>0</v>
      </c>
      <c r="M189" s="179">
        <f>_xlfn.IFNA(IF($C189 &gt; "2023-24", INDEX(PR24_after_overrides!$D$3:$AU$128, MATCH('Stata dataset (nominal)'!$A189, PR24_after_overrides!$A$3:$A$128, 0), MATCH('Stata dataset (nominal)'!M$1, PR24_after_overrides!$D$2:$AU$2, 0)), INDEX('Cyclical_after overrides'!$A$1:$BD$245,MATCH('Stata dataset (nominal)'!$A189,'Cyclical_after overrides'!$A$1:$A$245,0),MATCH('Stata dataset (nominal)'!M$1,'Cyclical_after overrides'!$A$1:$BD$1,0))), "")</f>
        <v>2.4313444738695638</v>
      </c>
      <c r="N189" s="179">
        <f>_xlfn.IFNA(IF($C189 &gt; "2023-24", INDEX(PR24_after_overrides!$D$3:$AU$128, MATCH('Stata dataset (nominal)'!$A189, PR24_after_overrides!$A$3:$A$128, 0), MATCH('Stata dataset (nominal)'!N$1, PR24_after_overrides!$D$2:$AU$2, 0)), INDEX('Cyclical_after overrides'!$A$1:$BD$245,MATCH('Stata dataset (nominal)'!$A189,'Cyclical_after overrides'!$A$1:$A$245,0),MATCH('Stata dataset (nominal)'!N$1,'Cyclical_after overrides'!$A$1:$BD$1,0))), "")</f>
        <v>0</v>
      </c>
      <c r="O189" s="179">
        <f>_xlfn.IFNA(IF($C189 &gt; "2023-24", INDEX(PR24_after_overrides!$D$3:$AU$128, MATCH('Stata dataset (nominal)'!$A189, PR24_after_overrides!$A$3:$A$128, 0), MATCH('Stata dataset (nominal)'!O$1, PR24_after_overrides!$D$2:$AU$2, 0)), INDEX('Cyclical_after overrides'!$A$1:$BD$245,MATCH('Stata dataset (nominal)'!$A189,'Cyclical_after overrides'!$A$1:$A$245,0),MATCH('Stata dataset (nominal)'!O$1,'Cyclical_after overrides'!$A$1:$BD$1,0))), "")</f>
        <v>16.073467208292112</v>
      </c>
      <c r="P189" s="179">
        <f>_xlfn.IFNA(IF($C189 &gt; "2023-24", INDEX(PR24_after_overrides!$D$3:$AU$128, MATCH('Stata dataset (nominal)'!$A189, PR24_after_overrides!$A$3:$A$128, 0), MATCH('Stata dataset (nominal)'!P$1, PR24_after_overrides!$D$2:$AU$2, 0)), INDEX('Cyclical_after overrides'!$A$1:$BD$245,MATCH('Stata dataset (nominal)'!$A189,'Cyclical_after overrides'!$A$1:$A$245,0),MATCH('Stata dataset (nominal)'!P$1,'Cyclical_after overrides'!$A$1:$BD$1,0))), "")</f>
        <v>213.751</v>
      </c>
      <c r="Q189" s="179">
        <f>_xlfn.IFNA(IF($C189 &gt; "2023-24", INDEX(PR24_after_overrides!$D$3:$AU$128, MATCH('Stata dataset (nominal)'!$A189, PR24_after_overrides!$A$3:$A$128, 0), MATCH('Stata dataset (nominal)'!Q$1, PR24_after_overrides!$D$2:$AU$2, 0)), INDEX('Cyclical_after overrides'!$A$1:$BD$245,MATCH('Stata dataset (nominal)'!$A189,'Cyclical_after overrides'!$A$1:$A$245,0),MATCH('Stata dataset (nominal)'!Q$1,'Cyclical_after overrides'!$A$1:$BD$1,0))), "")</f>
        <v>125.7480673892172</v>
      </c>
      <c r="R189" s="179">
        <f>_xlfn.IFNA(IF($C189 &gt; "2023-24", INDEX(PR24_after_overrides!$D$3:$AU$128, MATCH('Stata dataset (nominal)'!$A189, PR24_after_overrides!$A$3:$A$128, 0), MATCH('Stata dataset (nominal)'!R$1, PR24_after_overrides!$D$2:$AU$2, 0)), INDEX('Cyclical_after overrides'!$A$1:$BD$245,MATCH('Stata dataset (nominal)'!$A189,'Cyclical_after overrides'!$A$1:$A$245,0),MATCH('Stata dataset (nominal)'!R$1,'Cyclical_after overrides'!$A$1:$BD$1,0))), "")</f>
        <v>26.14563306691295</v>
      </c>
      <c r="S189" s="179">
        <f>_xlfn.IFNA(IF($C189 &gt; "2023-24", INDEX(PR24_after_overrides!$D$3:$AU$128, MATCH('Stata dataset (nominal)'!$A189, PR24_after_overrides!$A$3:$A$128, 0), MATCH('Stata dataset (nominal)'!S$1, PR24_after_overrides!$D$2:$AU$2, 0)), INDEX('Cyclical_after overrides'!$A$1:$BD$245,MATCH('Stata dataset (nominal)'!$A189,'Cyclical_after overrides'!$A$1:$A$245,0),MATCH('Stata dataset (nominal)'!S$1,'Cyclical_after overrides'!$A$1:$BD$1,0))), "")</f>
        <v>472.90899999999999</v>
      </c>
      <c r="T189" s="179">
        <f>_xlfn.IFNA(IF($C189 &gt; "2023-24", INDEX(PR24_after_overrides!$D$3:$AU$128, MATCH('Stata dataset (nominal)'!$A189, PR24_after_overrides!$A$3:$A$128, 0), MATCH('Stata dataset (nominal)'!T$1, PR24_after_overrides!$D$2:$AU$2, 0)), INDEX('Cyclical_after overrides'!$A$1:$BD$245,MATCH('Stata dataset (nominal)'!$A189,'Cyclical_after overrides'!$A$1:$A$245,0),MATCH('Stata dataset (nominal)'!T$1,'Cyclical_after overrides'!$A$1:$BD$1,0))), "")</f>
        <v>434.53411418215182</v>
      </c>
      <c r="U189" s="179" t="str">
        <f>_xlfn.IFNA(IF($C189 &gt; "2023-24", INDEX(PR24_after_overrides!$D$3:$AU$128, MATCH('Stata dataset (nominal)'!$A189, PR24_after_overrides!$A$3:$A$128, 0), MATCH('Stata dataset (nominal)'!U$1, PR24_after_overrides!$D$2:$AU$2, 0)), INDEX('Cyclical_after overrides'!$A$1:$BD$245,MATCH('Stata dataset (nominal)'!$A189,'Cyclical_after overrides'!$A$1:$A$245,0),MATCH('Stata dataset (nominal)'!U$1,'Cyclical_after overrides'!$A$1:$BD$1,0))), "")</f>
        <v/>
      </c>
      <c r="V189" s="179" t="str">
        <f>_xlfn.IFNA(IF($C189 &gt; "2023-24", INDEX(PR24_after_overrides!$D$3:$AU$128, MATCH('Stata dataset (nominal)'!$A189, PR24_after_overrides!$A$3:$A$128, 0), MATCH('Stata dataset (nominal)'!V$1, PR24_after_overrides!$D$2:$AU$2, 0)), INDEX('Cyclical_after overrides'!$A$1:$BD$245,MATCH('Stata dataset (nominal)'!$A189,'Cyclical_after overrides'!$A$1:$A$245,0),MATCH('Stata dataset (nominal)'!V$1,'Cyclical_after overrides'!$A$1:$BD$1,0))), "")</f>
        <v/>
      </c>
      <c r="W189" s="179" t="str">
        <f>_xlfn.IFNA(IF($C189 &gt; "2023-24", INDEX(PR24_after_overrides!$D$3:$AU$128, MATCH('Stata dataset (nominal)'!$A189, PR24_after_overrides!$A$3:$A$128, 0), MATCH('Stata dataset (nominal)'!W$1, PR24_after_overrides!$D$2:$AU$2, 0)), INDEX('Cyclical_after overrides'!$A$1:$BD$245,MATCH('Stata dataset (nominal)'!$A189,'Cyclical_after overrides'!$A$1:$A$245,0),MATCH('Stata dataset (nominal)'!W$1,'Cyclical_after overrides'!$A$1:$BD$1,0))), "")</f>
        <v/>
      </c>
      <c r="X189" s="179" t="str">
        <f>_xlfn.IFNA(IF($C189 &gt; "2023-24", INDEX(PR24_after_overrides!$D$3:$AU$128, MATCH('Stata dataset (nominal)'!$A189, PR24_after_overrides!$A$3:$A$128, 0), MATCH('Stata dataset (nominal)'!X$1, PR24_after_overrides!$D$2:$AU$2, 0)), INDEX('Cyclical_after overrides'!$A$1:$BD$245,MATCH('Stata dataset (nominal)'!$A189,'Cyclical_after overrides'!$A$1:$A$245,0),MATCH('Stata dataset (nominal)'!X$1,'Cyclical_after overrides'!$A$1:$BD$1,0))), "")</f>
        <v/>
      </c>
      <c r="Y189" s="179" t="str">
        <f>_xlfn.IFNA(IF($C189 &gt; "2023-24", INDEX(PR24_after_overrides!$D$3:$AU$128, MATCH('Stata dataset (nominal)'!$A189, PR24_after_overrides!$A$3:$A$128, 0), MATCH('Stata dataset (nominal)'!Y$1, PR24_after_overrides!$D$2:$AU$2, 0)), INDEX('Cyclical_after overrides'!$A$1:$BD$245,MATCH('Stata dataset (nominal)'!$A189,'Cyclical_after overrides'!$A$1:$A$245,0),MATCH('Stata dataset (nominal)'!Y$1,'Cyclical_after overrides'!$A$1:$BD$1,0))), "")</f>
        <v/>
      </c>
      <c r="Z189" s="179" t="str">
        <f>_xlfn.IFNA(IF($C189 &gt; "2023-24", INDEX(PR24_after_overrides!$D$3:$AU$128, MATCH('Stata dataset (nominal)'!$A189, PR24_after_overrides!$A$3:$A$128, 0), MATCH('Stata dataset (nominal)'!Z$1, PR24_after_overrides!$D$2:$AU$2, 0)), INDEX('Cyclical_after overrides'!$A$1:$BD$245,MATCH('Stata dataset (nominal)'!$A189,'Cyclical_after overrides'!$A$1:$A$245,0),MATCH('Stata dataset (nominal)'!Z$1,'Cyclical_after overrides'!$A$1:$BD$1,0))), "")</f>
        <v/>
      </c>
      <c r="AA189" s="179">
        <f>_xlfn.IFNA(IF($C189 &gt; "2023-24", INDEX(PR24_after_overrides!$D$3:$AU$128, MATCH('Stata dataset (nominal)'!$A189, PR24_after_overrides!$A$3:$A$128, 0), MATCH('Stata dataset (nominal)'!AA$1, PR24_after_overrides!$D$2:$AU$2, 0)), INDEX('Cyclical_after overrides'!$A$1:$BD$245,MATCH('Stata dataset (nominal)'!$A189,'Cyclical_after overrides'!$A$1:$A$245,0),MATCH('Stata dataset (nominal)'!AA$1,'Cyclical_after overrides'!$A$1:$BD$1,0))), "")</f>
        <v>766.13635573200008</v>
      </c>
      <c r="AB189" s="179">
        <f>INDEX(Depreciation!$U$5:$U$318, MATCH('Stata dataset (nominal)'!$A189, Depreciation!$A$5:$A$318, 0))</f>
        <v>2.8437326921997972</v>
      </c>
      <c r="AC189" s="180" t="str">
        <f t="shared" si="4"/>
        <v/>
      </c>
      <c r="AD189" s="72">
        <f>INDEX(Recharges!$V$5:$V$318, MATCH('Stata dataset (nominal)'!$A189, Recharges!$A$5:$A$318, 0))</f>
        <v>4.3250462475878312E-2</v>
      </c>
    </row>
    <row r="190" spans="1:30" x14ac:dyDescent="0.4">
      <c r="A190" s="160" t="str">
        <f t="shared" si="3"/>
        <v>YKY14</v>
      </c>
      <c r="B190" s="160" t="s">
        <v>385</v>
      </c>
      <c r="C190" s="160" t="s">
        <v>243</v>
      </c>
      <c r="D190" s="179">
        <f>_xlfn.IFNA(IF($C190 &gt; "2023-24", INDEX(PR24_after_overrides!$D$3:$AU$128, MATCH('Stata dataset (nominal)'!$A190, PR24_after_overrides!$A$3:$A$128, 0), MATCH('Stata dataset (nominal)'!D$1, PR24_after_overrides!$D$2:$AU$2, 0)), INDEX('Cyclical_after overrides'!$A$1:$BD$245,MATCH('Stata dataset (nominal)'!$A190,'Cyclical_after overrides'!$A$1:$A$245,0),MATCH('Stata dataset (nominal)'!D$1,'Cyclical_after overrides'!$A$1:$BD$1,0))), "")</f>
        <v>1.24788708586883</v>
      </c>
      <c r="E190" s="179">
        <f>_xlfn.IFNA(IF($C190 &gt; "2023-24", INDEX(PR24_after_overrides!$D$3:$AU$128, MATCH('Stata dataset (nominal)'!$A190, PR24_after_overrides!$A$3:$A$128, 0), MATCH('Stata dataset (nominal)'!E$1, PR24_after_overrides!$D$2:$AU$2, 0)), INDEX('Cyclical_after overrides'!$A$1:$BD$245,MATCH('Stata dataset (nominal)'!$A190,'Cyclical_after overrides'!$A$1:$A$245,0),MATCH('Stata dataset (nominal)'!E$1,'Cyclical_after overrides'!$A$1:$BD$1,0))), "")</f>
        <v>18.3</v>
      </c>
      <c r="F190" s="179">
        <f>_xlfn.IFNA(IF($C190 &gt; "2023-24", INDEX(PR24_after_overrides!$D$3:$AU$128, MATCH('Stata dataset (nominal)'!$A190, PR24_after_overrides!$A$3:$A$128, 0), MATCH('Stata dataset (nominal)'!F$1, PR24_after_overrides!$D$2:$AU$2, 0)), INDEX('Cyclical_after overrides'!$A$1:$BD$245,MATCH('Stata dataset (nominal)'!$A190,'Cyclical_after overrides'!$A$1:$A$245,0),MATCH('Stata dataset (nominal)'!F$1,'Cyclical_after overrides'!$A$1:$BD$1,0))), "")</f>
        <v>3</v>
      </c>
      <c r="G190" s="179">
        <f>_xlfn.IFNA(IF($C190 &gt; "2023-24", INDEX(PR24_after_overrides!$D$3:$AU$128, MATCH('Stata dataset (nominal)'!$A190, PR24_after_overrides!$A$3:$A$128, 0), MATCH('Stata dataset (nominal)'!G$1, PR24_after_overrides!$D$2:$AU$2, 0)), INDEX('Cyclical_after overrides'!$A$1:$BD$245,MATCH('Stata dataset (nominal)'!$A190,'Cyclical_after overrides'!$A$1:$A$245,0),MATCH('Stata dataset (nominal)'!G$1,'Cyclical_after overrides'!$A$1:$BD$1,0))), "")</f>
        <v>16.899999999999999</v>
      </c>
      <c r="H190" s="179">
        <f>_xlfn.IFNA(IF($C190 &gt; "2023-24", INDEX(PR24_after_overrides!$D$3:$AU$128, MATCH('Stata dataset (nominal)'!$A190, PR24_after_overrides!$A$3:$A$128, 0), MATCH('Stata dataset (nominal)'!H$1, PR24_after_overrides!$D$2:$AU$2, 0)), INDEX('Cyclical_after overrides'!$A$1:$BD$245,MATCH('Stata dataset (nominal)'!$A190,'Cyclical_after overrides'!$A$1:$A$245,0),MATCH('Stata dataset (nominal)'!H$1,'Cyclical_after overrides'!$A$1:$BD$1,0))), "")</f>
        <v>2.1</v>
      </c>
      <c r="I190" s="179">
        <f>_xlfn.IFNA(IF($C190 &gt; "2023-24", INDEX(PR24_after_overrides!$D$3:$AU$128, MATCH('Stata dataset (nominal)'!$A190, PR24_after_overrides!$A$3:$A$128, 0), MATCH('Stata dataset (nominal)'!I$1, PR24_after_overrides!$D$2:$AU$2, 0)), INDEX('Cyclical_after overrides'!$A$1:$BD$245,MATCH('Stata dataset (nominal)'!$A190,'Cyclical_after overrides'!$A$1:$A$245,0),MATCH('Stata dataset (nominal)'!I$1,'Cyclical_after overrides'!$A$1:$BD$1,0))), "")</f>
        <v>10</v>
      </c>
      <c r="J190" s="179">
        <f>_xlfn.IFNA(IF($C190 &gt; "2023-24", INDEX(PR24_after_overrides!$D$3:$AU$128, MATCH('Stata dataset (nominal)'!$A190, PR24_after_overrides!$A$3:$A$128, 0), MATCH('Stata dataset (nominal)'!J$1, PR24_after_overrides!$D$2:$AU$2, 0)), INDEX('Cyclical_after overrides'!$A$1:$BD$245,MATCH('Stata dataset (nominal)'!$A190,'Cyclical_after overrides'!$A$1:$A$245,0),MATCH('Stata dataset (nominal)'!J$1,'Cyclical_after overrides'!$A$1:$BD$1,0))), "")</f>
        <v>0</v>
      </c>
      <c r="K190" s="179">
        <f>_xlfn.IFNA(IF($C190 &gt; "2023-24", INDEX(PR24_after_overrides!$D$3:$AU$128, MATCH('Stata dataset (nominal)'!$A190, PR24_after_overrides!$A$3:$A$128, 0), MATCH('Stata dataset (nominal)'!K$1, PR24_after_overrides!$D$2:$AU$2, 0)), INDEX('Cyclical_after overrides'!$A$1:$BD$245,MATCH('Stata dataset (nominal)'!$A190,'Cyclical_after overrides'!$A$1:$A$245,0),MATCH('Stata dataset (nominal)'!K$1,'Cyclical_after overrides'!$A$1:$BD$1,0))), "")</f>
        <v>0</v>
      </c>
      <c r="L190" s="179">
        <f>_xlfn.IFNA(IF($C190 &gt; "2023-24", INDEX(PR24_after_overrides!$D$3:$AU$128, MATCH('Stata dataset (nominal)'!$A190, PR24_after_overrides!$A$3:$A$128, 0), MATCH('Stata dataset (nominal)'!L$1, PR24_after_overrides!$D$2:$AU$2, 0)), INDEX('Cyclical_after overrides'!$A$1:$BD$245,MATCH('Stata dataset (nominal)'!$A190,'Cyclical_after overrides'!$A$1:$A$245,0),MATCH('Stata dataset (nominal)'!L$1,'Cyclical_after overrides'!$A$1:$BD$1,0))), "")</f>
        <v>0</v>
      </c>
      <c r="M190" s="179">
        <f>_xlfn.IFNA(IF($C190 &gt; "2023-24", INDEX(PR24_after_overrides!$D$3:$AU$128, MATCH('Stata dataset (nominal)'!$A190, PR24_after_overrides!$A$3:$A$128, 0), MATCH('Stata dataset (nominal)'!M$1, PR24_after_overrides!$D$2:$AU$2, 0)), INDEX('Cyclical_after overrides'!$A$1:$BD$245,MATCH('Stata dataset (nominal)'!$A190,'Cyclical_after overrides'!$A$1:$A$245,0),MATCH('Stata dataset (nominal)'!M$1,'Cyclical_after overrides'!$A$1:$BD$1,0))), "")</f>
        <v>0.20499999999999999</v>
      </c>
      <c r="N190" s="179" t="str">
        <f>_xlfn.IFNA(IF($C190 &gt; "2023-24", INDEX(PR24_after_overrides!$D$3:$AU$128, MATCH('Stata dataset (nominal)'!$A190, PR24_after_overrides!$A$3:$A$128, 0), MATCH('Stata dataset (nominal)'!N$1, PR24_after_overrides!$D$2:$AU$2, 0)), INDEX('Cyclical_after overrides'!$A$1:$BD$245,MATCH('Stata dataset (nominal)'!$A190,'Cyclical_after overrides'!$A$1:$A$245,0),MATCH('Stata dataset (nominal)'!N$1,'Cyclical_after overrides'!$A$1:$BD$1,0))), "")</f>
        <v/>
      </c>
      <c r="O190" s="179">
        <f>_xlfn.IFNA(IF($C190 &gt; "2023-24", INDEX(PR24_after_overrides!$D$3:$AU$128, MATCH('Stata dataset (nominal)'!$A190, PR24_after_overrides!$A$3:$A$128, 0), MATCH('Stata dataset (nominal)'!O$1, PR24_after_overrides!$D$2:$AU$2, 0)), INDEX('Cyclical_after overrides'!$A$1:$BD$245,MATCH('Stata dataset (nominal)'!$A190,'Cyclical_after overrides'!$A$1:$A$245,0),MATCH('Stata dataset (nominal)'!O$1,'Cyclical_after overrides'!$A$1:$BD$1,0))), "")</f>
        <v>61.487000000000002</v>
      </c>
      <c r="P190" s="179">
        <f>_xlfn.IFNA(IF($C190 &gt; "2023-24", INDEX(PR24_after_overrides!$D$3:$AU$128, MATCH('Stata dataset (nominal)'!$A190, PR24_after_overrides!$A$3:$A$128, 0), MATCH('Stata dataset (nominal)'!P$1, PR24_after_overrides!$D$2:$AU$2, 0)), INDEX('Cyclical_after overrides'!$A$1:$BD$245,MATCH('Stata dataset (nominal)'!$A190,'Cyclical_after overrides'!$A$1:$A$245,0),MATCH('Stata dataset (nominal)'!P$1,'Cyclical_after overrides'!$A$1:$BD$1,0))), "")</f>
        <v>70.823999999999998</v>
      </c>
      <c r="Q190" s="179">
        <f>_xlfn.IFNA(IF($C190 &gt; "2023-24", INDEX(PR24_after_overrides!$D$3:$AU$128, MATCH('Stata dataset (nominal)'!$A190, PR24_after_overrides!$A$3:$A$128, 0), MATCH('Stata dataset (nominal)'!Q$1, PR24_after_overrides!$D$2:$AU$2, 0)), INDEX('Cyclical_after overrides'!$A$1:$BD$245,MATCH('Stata dataset (nominal)'!$A190,'Cyclical_after overrides'!$A$1:$A$245,0),MATCH('Stata dataset (nominal)'!Q$1,'Cyclical_after overrides'!$A$1:$BD$1,0))), "")</f>
        <v>1021.321</v>
      </c>
      <c r="R190" s="179">
        <f>_xlfn.IFNA(IF($C190 &gt; "2023-24", INDEX(PR24_after_overrides!$D$3:$AU$128, MATCH('Stata dataset (nominal)'!$A190, PR24_after_overrides!$A$3:$A$128, 0), MATCH('Stata dataset (nominal)'!R$1, PR24_after_overrides!$D$2:$AU$2, 0)), INDEX('Cyclical_after overrides'!$A$1:$BD$245,MATCH('Stata dataset (nominal)'!$A190,'Cyclical_after overrides'!$A$1:$A$245,0),MATCH('Stata dataset (nominal)'!R$1,'Cyclical_after overrides'!$A$1:$BD$1,0))), "")</f>
        <v>41.761000000000003</v>
      </c>
      <c r="S190" s="179">
        <f>_xlfn.IFNA(IF($C190 &gt; "2023-24", INDEX(PR24_after_overrides!$D$3:$AU$128, MATCH('Stata dataset (nominal)'!$A190, PR24_after_overrides!$A$3:$A$128, 0), MATCH('Stata dataset (nominal)'!S$1, PR24_after_overrides!$D$2:$AU$2, 0)), INDEX('Cyclical_after overrides'!$A$1:$BD$245,MATCH('Stata dataset (nominal)'!$A190,'Cyclical_after overrides'!$A$1:$A$245,0),MATCH('Stata dataset (nominal)'!S$1,'Cyclical_after overrides'!$A$1:$BD$1,0))), "")</f>
        <v>41.991999999999997</v>
      </c>
      <c r="T190" s="179">
        <f>_xlfn.IFNA(IF($C190 &gt; "2023-24", INDEX(PR24_after_overrides!$D$3:$AU$128, MATCH('Stata dataset (nominal)'!$A190, PR24_after_overrides!$A$3:$A$128, 0), MATCH('Stata dataset (nominal)'!T$1, PR24_after_overrides!$D$2:$AU$2, 0)), INDEX('Cyclical_after overrides'!$A$1:$BD$245,MATCH('Stata dataset (nominal)'!$A190,'Cyclical_after overrides'!$A$1:$A$245,0),MATCH('Stata dataset (nominal)'!T$1,'Cyclical_after overrides'!$A$1:$BD$1,0))), "")</f>
        <v>870.19</v>
      </c>
      <c r="U190" s="179">
        <f>_xlfn.IFNA(IF($C190 &gt; "2023-24", INDEX(PR24_after_overrides!$D$3:$AU$128, MATCH('Stata dataset (nominal)'!$A190, PR24_after_overrides!$A$3:$A$128, 0), MATCH('Stata dataset (nominal)'!U$1, PR24_after_overrides!$D$2:$AU$2, 0)), INDEX('Cyclical_after overrides'!$A$1:$BD$245,MATCH('Stata dataset (nominal)'!$A190,'Cyclical_after overrides'!$A$1:$A$245,0),MATCH('Stata dataset (nominal)'!U$1,'Cyclical_after overrides'!$A$1:$BD$1,0))), "")</f>
        <v>27.070135326792073</v>
      </c>
      <c r="V190" s="179">
        <f>_xlfn.IFNA(IF($C190 &gt; "2023-24", INDEX(PR24_after_overrides!$D$3:$AU$128, MATCH('Stata dataset (nominal)'!$A190, PR24_after_overrides!$A$3:$A$128, 0), MATCH('Stata dataset (nominal)'!V$1, PR24_after_overrides!$D$2:$AU$2, 0)), INDEX('Cyclical_after overrides'!$A$1:$BD$245,MATCH('Stata dataset (nominal)'!$A190,'Cyclical_after overrides'!$A$1:$A$245,0),MATCH('Stata dataset (nominal)'!V$1,'Cyclical_after overrides'!$A$1:$BD$1,0))), "")</f>
        <v>135.90776555647301</v>
      </c>
      <c r="W190" s="179">
        <f>_xlfn.IFNA(IF($C190 &gt; "2023-24", INDEX(PR24_after_overrides!$D$3:$AU$128, MATCH('Stata dataset (nominal)'!$A190, PR24_after_overrides!$A$3:$A$128, 0), MATCH('Stata dataset (nominal)'!W$1, PR24_after_overrides!$D$2:$AU$2, 0)), INDEX('Cyclical_after overrides'!$A$1:$BD$245,MATCH('Stata dataset (nominal)'!$A190,'Cyclical_after overrides'!$A$1:$A$245,0),MATCH('Stata dataset (nominal)'!W$1,'Cyclical_after overrides'!$A$1:$BD$1,0))), "")</f>
        <v>2.3420420435934259</v>
      </c>
      <c r="X190" s="179">
        <f>_xlfn.IFNA(IF($C190 &gt; "2023-24", INDEX(PR24_after_overrides!$D$3:$AU$128, MATCH('Stata dataset (nominal)'!$A190, PR24_after_overrides!$A$3:$A$128, 0), MATCH('Stata dataset (nominal)'!X$1, PR24_after_overrides!$D$2:$AU$2, 0)), INDEX('Cyclical_after overrides'!$A$1:$BD$245,MATCH('Stata dataset (nominal)'!$A190,'Cyclical_after overrides'!$A$1:$A$245,0),MATCH('Stata dataset (nominal)'!X$1,'Cyclical_after overrides'!$A$1:$BD$1,0))), "")</f>
        <v>10.363306601728663</v>
      </c>
      <c r="Y190" s="179">
        <f>_xlfn.IFNA(IF($C190 &gt; "2023-24", INDEX(PR24_after_overrides!$D$3:$AU$128, MATCH('Stata dataset (nominal)'!$A190, PR24_after_overrides!$A$3:$A$128, 0), MATCH('Stata dataset (nominal)'!Y$1, PR24_after_overrides!$D$2:$AU$2, 0)), INDEX('Cyclical_after overrides'!$A$1:$BD$245,MATCH('Stata dataset (nominal)'!$A190,'Cyclical_after overrides'!$A$1:$A$245,0),MATCH('Stata dataset (nominal)'!Y$1,'Cyclical_after overrides'!$A$1:$BD$1,0))), "")</f>
        <v>16.054488027424817</v>
      </c>
      <c r="Z190" s="179">
        <f>_xlfn.IFNA(IF($C190 &gt; "2023-24", INDEX(PR24_after_overrides!$D$3:$AU$128, MATCH('Stata dataset (nominal)'!$A190, PR24_after_overrides!$A$3:$A$128, 0), MATCH('Stata dataset (nominal)'!Z$1, PR24_after_overrides!$D$2:$AU$2, 0)), INDEX('Cyclical_after overrides'!$A$1:$BD$245,MATCH('Stata dataset (nominal)'!$A190,'Cyclical_after overrides'!$A$1:$A$245,0),MATCH('Stata dataset (nominal)'!Z$1,'Cyclical_after overrides'!$A$1:$BD$1,0))), "")</f>
        <v>16.054488027424817</v>
      </c>
      <c r="AA190" s="179">
        <f>_xlfn.IFNA(IF($C190 &gt; "2023-24", INDEX(PR24_after_overrides!$D$3:$AU$128, MATCH('Stata dataset (nominal)'!$A190, PR24_after_overrides!$A$3:$A$128, 0), MATCH('Stata dataset (nominal)'!AA$1, PR24_after_overrides!$D$2:$AU$2, 0)), INDEX('Cyclical_after overrides'!$A$1:$BD$245,MATCH('Stata dataset (nominal)'!$A190,'Cyclical_after overrides'!$A$1:$A$245,0),MATCH('Stata dataset (nominal)'!AA$1,'Cyclical_after overrides'!$A$1:$BD$1,0))), "")</f>
        <v>752.77144089732542</v>
      </c>
      <c r="AB190" s="179">
        <f>INDEX(Depreciation!$U$5:$U$318, MATCH('Stata dataset (nominal)'!$A190, Depreciation!$A$5:$A$318, 0))</f>
        <v>5.0999999999999996</v>
      </c>
      <c r="AC190" s="180">
        <f t="shared" si="4"/>
        <v>4.3569090909090908</v>
      </c>
      <c r="AD190" s="72">
        <f>INDEX(Recharges!$V$5:$V$318, MATCH('Stata dataset (nominal)'!$A190, Recharges!$A$5:$A$318, 0))</f>
        <v>-0.20000000000000018</v>
      </c>
    </row>
    <row r="191" spans="1:30" x14ac:dyDescent="0.4">
      <c r="A191" s="160" t="str">
        <f t="shared" si="3"/>
        <v>YKY15</v>
      </c>
      <c r="B191" s="160" t="s">
        <v>385</v>
      </c>
      <c r="C191" s="160" t="s">
        <v>245</v>
      </c>
      <c r="D191" s="179">
        <f>_xlfn.IFNA(IF($C191 &gt; "2023-24", INDEX(PR24_after_overrides!$D$3:$AU$128, MATCH('Stata dataset (nominal)'!$A191, PR24_after_overrides!$A$3:$A$128, 0), MATCH('Stata dataset (nominal)'!D$1, PR24_after_overrides!$D$2:$AU$2, 0)), INDEX('Cyclical_after overrides'!$A$1:$BD$245,MATCH('Stata dataset (nominal)'!$A191,'Cyclical_after overrides'!$A$1:$A$245,0),MATCH('Stata dataset (nominal)'!D$1,'Cyclical_after overrides'!$A$1:$BD$1,0))), "")</f>
        <v>1.2338096431854266</v>
      </c>
      <c r="E191" s="179">
        <f>_xlfn.IFNA(IF($C191 &gt; "2023-24", INDEX(PR24_after_overrides!$D$3:$AU$128, MATCH('Stata dataset (nominal)'!$A191, PR24_after_overrides!$A$3:$A$128, 0), MATCH('Stata dataset (nominal)'!E$1, PR24_after_overrides!$D$2:$AU$2, 0)), INDEX('Cyclical_after overrides'!$A$1:$BD$245,MATCH('Stata dataset (nominal)'!$A191,'Cyclical_after overrides'!$A$1:$A$245,0),MATCH('Stata dataset (nominal)'!E$1,'Cyclical_after overrides'!$A$1:$BD$1,0))), "")</f>
        <v>17.5</v>
      </c>
      <c r="F191" s="179">
        <f>_xlfn.IFNA(IF($C191 &gt; "2023-24", INDEX(PR24_after_overrides!$D$3:$AU$128, MATCH('Stata dataset (nominal)'!$A191, PR24_after_overrides!$A$3:$A$128, 0), MATCH('Stata dataset (nominal)'!F$1, PR24_after_overrides!$D$2:$AU$2, 0)), INDEX('Cyclical_after overrides'!$A$1:$BD$245,MATCH('Stata dataset (nominal)'!$A191,'Cyclical_after overrides'!$A$1:$A$245,0),MATCH('Stata dataset (nominal)'!F$1,'Cyclical_after overrides'!$A$1:$BD$1,0))), "")</f>
        <v>3.8</v>
      </c>
      <c r="G191" s="179">
        <f>_xlfn.IFNA(IF($C191 &gt; "2023-24", INDEX(PR24_after_overrides!$D$3:$AU$128, MATCH('Stata dataset (nominal)'!$A191, PR24_after_overrides!$A$3:$A$128, 0), MATCH('Stata dataset (nominal)'!G$1, PR24_after_overrides!$D$2:$AU$2, 0)), INDEX('Cyclical_after overrides'!$A$1:$BD$245,MATCH('Stata dataset (nominal)'!$A191,'Cyclical_after overrides'!$A$1:$A$245,0),MATCH('Stata dataset (nominal)'!G$1,'Cyclical_after overrides'!$A$1:$BD$1,0))), "")</f>
        <v>18.100000000000001</v>
      </c>
      <c r="H191" s="179">
        <f>_xlfn.IFNA(IF($C191 &gt; "2023-24", INDEX(PR24_after_overrides!$D$3:$AU$128, MATCH('Stata dataset (nominal)'!$A191, PR24_after_overrides!$A$3:$A$128, 0), MATCH('Stata dataset (nominal)'!H$1, PR24_after_overrides!$D$2:$AU$2, 0)), INDEX('Cyclical_after overrides'!$A$1:$BD$245,MATCH('Stata dataset (nominal)'!$A191,'Cyclical_after overrides'!$A$1:$A$245,0),MATCH('Stata dataset (nominal)'!H$1,'Cyclical_after overrides'!$A$1:$BD$1,0))), "")</f>
        <v>2.1</v>
      </c>
      <c r="I191" s="179">
        <f>_xlfn.IFNA(IF($C191 &gt; "2023-24", INDEX(PR24_after_overrides!$D$3:$AU$128, MATCH('Stata dataset (nominal)'!$A191, PR24_after_overrides!$A$3:$A$128, 0), MATCH('Stata dataset (nominal)'!I$1, PR24_after_overrides!$D$2:$AU$2, 0)), INDEX('Cyclical_after overrides'!$A$1:$BD$245,MATCH('Stata dataset (nominal)'!$A191,'Cyclical_after overrides'!$A$1:$A$245,0),MATCH('Stata dataset (nominal)'!I$1,'Cyclical_after overrides'!$A$1:$BD$1,0))), "")</f>
        <v>10.199999999999999</v>
      </c>
      <c r="J191" s="179">
        <f>_xlfn.IFNA(IF($C191 &gt; "2023-24", INDEX(PR24_after_overrides!$D$3:$AU$128, MATCH('Stata dataset (nominal)'!$A191, PR24_after_overrides!$A$3:$A$128, 0), MATCH('Stata dataset (nominal)'!J$1, PR24_after_overrides!$D$2:$AU$2, 0)), INDEX('Cyclical_after overrides'!$A$1:$BD$245,MATCH('Stata dataset (nominal)'!$A191,'Cyclical_after overrides'!$A$1:$A$245,0),MATCH('Stata dataset (nominal)'!J$1,'Cyclical_after overrides'!$A$1:$BD$1,0))), "")</f>
        <v>0.1</v>
      </c>
      <c r="K191" s="179">
        <f>_xlfn.IFNA(IF($C191 &gt; "2023-24", INDEX(PR24_after_overrides!$D$3:$AU$128, MATCH('Stata dataset (nominal)'!$A191, PR24_after_overrides!$A$3:$A$128, 0), MATCH('Stata dataset (nominal)'!K$1, PR24_after_overrides!$D$2:$AU$2, 0)), INDEX('Cyclical_after overrides'!$A$1:$BD$245,MATCH('Stata dataset (nominal)'!$A191,'Cyclical_after overrides'!$A$1:$A$245,0),MATCH('Stata dataset (nominal)'!K$1,'Cyclical_after overrides'!$A$1:$BD$1,0))), "")</f>
        <v>0</v>
      </c>
      <c r="L191" s="179">
        <f>_xlfn.IFNA(IF($C191 &gt; "2023-24", INDEX(PR24_after_overrides!$D$3:$AU$128, MATCH('Stata dataset (nominal)'!$A191, PR24_after_overrides!$A$3:$A$128, 0), MATCH('Stata dataset (nominal)'!L$1, PR24_after_overrides!$D$2:$AU$2, 0)), INDEX('Cyclical_after overrides'!$A$1:$BD$245,MATCH('Stata dataset (nominal)'!$A191,'Cyclical_after overrides'!$A$1:$A$245,0),MATCH('Stata dataset (nominal)'!L$1,'Cyclical_after overrides'!$A$1:$BD$1,0))), "")</f>
        <v>0</v>
      </c>
      <c r="M191" s="179">
        <f>_xlfn.IFNA(IF($C191 &gt; "2023-24", INDEX(PR24_after_overrides!$D$3:$AU$128, MATCH('Stata dataset (nominal)'!$A191, PR24_after_overrides!$A$3:$A$128, 0), MATCH('Stata dataset (nominal)'!M$1, PR24_after_overrides!$D$2:$AU$2, 0)), INDEX('Cyclical_after overrides'!$A$1:$BD$245,MATCH('Stata dataset (nominal)'!$A191,'Cyclical_after overrides'!$A$1:$A$245,0),MATCH('Stata dataset (nominal)'!M$1,'Cyclical_after overrides'!$A$1:$BD$1,0))), "")</f>
        <v>7.6999999999999999E-2</v>
      </c>
      <c r="N191" s="179" t="str">
        <f>_xlfn.IFNA(IF($C191 &gt; "2023-24", INDEX(PR24_after_overrides!$D$3:$AU$128, MATCH('Stata dataset (nominal)'!$A191, PR24_after_overrides!$A$3:$A$128, 0), MATCH('Stata dataset (nominal)'!N$1, PR24_after_overrides!$D$2:$AU$2, 0)), INDEX('Cyclical_after overrides'!$A$1:$BD$245,MATCH('Stata dataset (nominal)'!$A191,'Cyclical_after overrides'!$A$1:$A$245,0),MATCH('Stata dataset (nominal)'!N$1,'Cyclical_after overrides'!$A$1:$BD$1,0))), "")</f>
        <v/>
      </c>
      <c r="O191" s="179">
        <f>_xlfn.IFNA(IF($C191 &gt; "2023-24", INDEX(PR24_after_overrides!$D$3:$AU$128, MATCH('Stata dataset (nominal)'!$A191, PR24_after_overrides!$A$3:$A$128, 0), MATCH('Stata dataset (nominal)'!O$1, PR24_after_overrides!$D$2:$AU$2, 0)), INDEX('Cyclical_after overrides'!$A$1:$BD$245,MATCH('Stata dataset (nominal)'!$A191,'Cyclical_after overrides'!$A$1:$A$245,0),MATCH('Stata dataset (nominal)'!O$1,'Cyclical_after overrides'!$A$1:$BD$1,0))), "")</f>
        <v>60.410004109589003</v>
      </c>
      <c r="P191" s="179">
        <f>_xlfn.IFNA(IF($C191 &gt; "2023-24", INDEX(PR24_after_overrides!$D$3:$AU$128, MATCH('Stata dataset (nominal)'!$A191, PR24_after_overrides!$A$3:$A$128, 0), MATCH('Stata dataset (nominal)'!P$1, PR24_after_overrides!$D$2:$AU$2, 0)), INDEX('Cyclical_after overrides'!$A$1:$BD$245,MATCH('Stata dataset (nominal)'!$A191,'Cyclical_after overrides'!$A$1:$A$245,0),MATCH('Stata dataset (nominal)'!P$1,'Cyclical_after overrides'!$A$1:$BD$1,0))), "")</f>
        <v>68.754412328767003</v>
      </c>
      <c r="Q191" s="179">
        <f>_xlfn.IFNA(IF($C191 &gt; "2023-24", INDEX(PR24_after_overrides!$D$3:$AU$128, MATCH('Stata dataset (nominal)'!$A191, PR24_after_overrides!$A$3:$A$128, 0), MATCH('Stata dataset (nominal)'!Q$1, PR24_after_overrides!$D$2:$AU$2, 0)), INDEX('Cyclical_after overrides'!$A$1:$BD$245,MATCH('Stata dataset (nominal)'!$A191,'Cyclical_after overrides'!$A$1:$A$245,0),MATCH('Stata dataset (nominal)'!Q$1,'Cyclical_after overrides'!$A$1:$BD$1,0))), "")</f>
        <v>991.73938767123298</v>
      </c>
      <c r="R191" s="179">
        <f>_xlfn.IFNA(IF($C191 &gt; "2023-24", INDEX(PR24_after_overrides!$D$3:$AU$128, MATCH('Stata dataset (nominal)'!$A191, PR24_after_overrides!$A$3:$A$128, 0), MATCH('Stata dataset (nominal)'!R$1, PR24_after_overrides!$D$2:$AU$2, 0)), INDEX('Cyclical_after overrides'!$A$1:$BD$245,MATCH('Stata dataset (nominal)'!$A191,'Cyclical_after overrides'!$A$1:$A$245,0),MATCH('Stata dataset (nominal)'!R$1,'Cyclical_after overrides'!$A$1:$BD$1,0))), "")</f>
        <v>43.940582191780798</v>
      </c>
      <c r="S191" s="179">
        <f>_xlfn.IFNA(IF($C191 &gt; "2023-24", INDEX(PR24_after_overrides!$D$3:$AU$128, MATCH('Stata dataset (nominal)'!$A191, PR24_after_overrides!$A$3:$A$128, 0), MATCH('Stata dataset (nominal)'!S$1, PR24_after_overrides!$D$2:$AU$2, 0)), INDEX('Cyclical_after overrides'!$A$1:$BD$245,MATCH('Stata dataset (nominal)'!$A191,'Cyclical_after overrides'!$A$1:$A$245,0),MATCH('Stata dataset (nominal)'!S$1,'Cyclical_after overrides'!$A$1:$BD$1,0))), "")</f>
        <v>44.623552054794501</v>
      </c>
      <c r="T191" s="179">
        <f>_xlfn.IFNA(IF($C191 &gt; "2023-24", INDEX(PR24_after_overrides!$D$3:$AU$128, MATCH('Stata dataset (nominal)'!$A191, PR24_after_overrides!$A$3:$A$128, 0), MATCH('Stata dataset (nominal)'!T$1, PR24_after_overrides!$D$2:$AU$2, 0)), INDEX('Cyclical_after overrides'!$A$1:$BD$245,MATCH('Stata dataset (nominal)'!$A191,'Cyclical_after overrides'!$A$1:$A$245,0),MATCH('Stata dataset (nominal)'!T$1,'Cyclical_after overrides'!$A$1:$BD$1,0))), "")</f>
        <v>911.43818904109605</v>
      </c>
      <c r="U191" s="179">
        <f>_xlfn.IFNA(IF($C191 &gt; "2023-24", INDEX(PR24_after_overrides!$D$3:$AU$128, MATCH('Stata dataset (nominal)'!$A191, PR24_after_overrides!$A$3:$A$128, 0), MATCH('Stata dataset (nominal)'!U$1, PR24_after_overrides!$D$2:$AU$2, 0)), INDEX('Cyclical_after overrides'!$A$1:$BD$245,MATCH('Stata dataset (nominal)'!$A191,'Cyclical_after overrides'!$A$1:$A$245,0),MATCH('Stata dataset (nominal)'!U$1,'Cyclical_after overrides'!$A$1:$BD$1,0))), "")</f>
        <v>27.225434792667443</v>
      </c>
      <c r="V191" s="179">
        <f>_xlfn.IFNA(IF($C191 &gt; "2023-24", INDEX(PR24_after_overrides!$D$3:$AU$128, MATCH('Stata dataset (nominal)'!$A191, PR24_after_overrides!$A$3:$A$128, 0), MATCH('Stata dataset (nominal)'!V$1, PR24_after_overrides!$D$2:$AU$2, 0)), INDEX('Cyclical_after overrides'!$A$1:$BD$245,MATCH('Stata dataset (nominal)'!$A191,'Cyclical_after overrides'!$A$1:$A$245,0),MATCH('Stata dataset (nominal)'!V$1,'Cyclical_after overrides'!$A$1:$BD$1,0))), "")</f>
        <v>132.98291507698946</v>
      </c>
      <c r="W191" s="179">
        <f>_xlfn.IFNA(IF($C191 &gt; "2023-24", INDEX(PR24_after_overrides!$D$3:$AU$128, MATCH('Stata dataset (nominal)'!$A191, PR24_after_overrides!$A$3:$A$128, 0), MATCH('Stata dataset (nominal)'!W$1, PR24_after_overrides!$D$2:$AU$2, 0)), INDEX('Cyclical_after overrides'!$A$1:$BD$245,MATCH('Stata dataset (nominal)'!$A191,'Cyclical_after overrides'!$A$1:$A$245,0),MATCH('Stata dataset (nominal)'!W$1,'Cyclical_after overrides'!$A$1:$BD$1,0))), "")</f>
        <v>2.2996017286230841</v>
      </c>
      <c r="X191" s="179">
        <f>_xlfn.IFNA(IF($C191 &gt; "2023-24", INDEX(PR24_after_overrides!$D$3:$AU$128, MATCH('Stata dataset (nominal)'!$A191, PR24_after_overrides!$A$3:$A$128, 0), MATCH('Stata dataset (nominal)'!X$1, PR24_after_overrides!$D$2:$AU$2, 0)), INDEX('Cyclical_after overrides'!$A$1:$BD$245,MATCH('Stata dataset (nominal)'!$A191,'Cyclical_after overrides'!$A$1:$A$245,0),MATCH('Stata dataset (nominal)'!X$1,'Cyclical_after overrides'!$A$1:$BD$1,0))), "")</f>
        <v>10.363306601728663</v>
      </c>
      <c r="Y191" s="179">
        <f>_xlfn.IFNA(IF($C191 &gt; "2023-24", INDEX(PR24_after_overrides!$D$3:$AU$128, MATCH('Stata dataset (nominal)'!$A191, PR24_after_overrides!$A$3:$A$128, 0), MATCH('Stata dataset (nominal)'!Y$1, PR24_after_overrides!$D$2:$AU$2, 0)), INDEX('Cyclical_after overrides'!$A$1:$BD$245,MATCH('Stata dataset (nominal)'!$A191,'Cyclical_after overrides'!$A$1:$A$245,0),MATCH('Stata dataset (nominal)'!Y$1,'Cyclical_after overrides'!$A$1:$BD$1,0))), "")</f>
        <v>16.05714906638492</v>
      </c>
      <c r="Z191" s="179">
        <f>_xlfn.IFNA(IF($C191 &gt; "2023-24", INDEX(PR24_after_overrides!$D$3:$AU$128, MATCH('Stata dataset (nominal)'!$A191, PR24_after_overrides!$A$3:$A$128, 0), MATCH('Stata dataset (nominal)'!Z$1, PR24_after_overrides!$D$2:$AU$2, 0)), INDEX('Cyclical_after overrides'!$A$1:$BD$245,MATCH('Stata dataset (nominal)'!$A191,'Cyclical_after overrides'!$A$1:$A$245,0),MATCH('Stata dataset (nominal)'!Z$1,'Cyclical_after overrides'!$A$1:$BD$1,0))), "")</f>
        <v>16.05714906638492</v>
      </c>
      <c r="AA191" s="179">
        <f>_xlfn.IFNA(IF($C191 &gt; "2023-24", INDEX(PR24_after_overrides!$D$3:$AU$128, MATCH('Stata dataset (nominal)'!$A191, PR24_after_overrides!$A$3:$A$128, 0), MATCH('Stata dataset (nominal)'!AA$1, PR24_after_overrides!$D$2:$AU$2, 0)), INDEX('Cyclical_after overrides'!$A$1:$BD$245,MATCH('Stata dataset (nominal)'!$A191,'Cyclical_after overrides'!$A$1:$A$245,0),MATCH('Stata dataset (nominal)'!AA$1,'Cyclical_after overrides'!$A$1:$BD$1,0))), "")</f>
        <v>793.07266411229432</v>
      </c>
      <c r="AB191" s="179">
        <f>INDEX(Depreciation!$U$5:$U$318, MATCH('Stata dataset (nominal)'!$A191, Depreciation!$A$5:$A$318, 0))</f>
        <v>5.0010000000000003</v>
      </c>
      <c r="AC191" s="180">
        <f t="shared" si="4"/>
        <v>4.3569090909090908</v>
      </c>
      <c r="AD191" s="72">
        <f>INDEX(Recharges!$V$5:$V$318, MATCH('Stata dataset (nominal)'!$A191, Recharges!$A$5:$A$318, 0))</f>
        <v>9.9999999999999645E-2</v>
      </c>
    </row>
    <row r="192" spans="1:30" x14ac:dyDescent="0.4">
      <c r="A192" s="160" t="str">
        <f t="shared" si="3"/>
        <v>YKY16</v>
      </c>
      <c r="B192" s="160" t="s">
        <v>385</v>
      </c>
      <c r="C192" s="160" t="s">
        <v>247</v>
      </c>
      <c r="D192" s="179">
        <f>_xlfn.IFNA(IF($C192 &gt; "2023-24", INDEX(PR24_after_overrides!$D$3:$AU$128, MATCH('Stata dataset (nominal)'!$A192, PR24_after_overrides!$A$3:$A$128, 0), MATCH('Stata dataset (nominal)'!D$1, PR24_after_overrides!$D$2:$AU$2, 0)), INDEX('Cyclical_after overrides'!$A$1:$BD$245,MATCH('Stata dataset (nominal)'!$A192,'Cyclical_after overrides'!$A$1:$A$245,0),MATCH('Stata dataset (nominal)'!D$1,'Cyclical_after overrides'!$A$1:$BD$1,0))), "")</f>
        <v>1.2283693843594008</v>
      </c>
      <c r="E192" s="179">
        <f>_xlfn.IFNA(IF($C192 &gt; "2023-24", INDEX(PR24_after_overrides!$D$3:$AU$128, MATCH('Stata dataset (nominal)'!$A192, PR24_after_overrides!$A$3:$A$128, 0), MATCH('Stata dataset (nominal)'!E$1, PR24_after_overrides!$D$2:$AU$2, 0)), INDEX('Cyclical_after overrides'!$A$1:$BD$245,MATCH('Stata dataset (nominal)'!$A192,'Cyclical_after overrides'!$A$1:$A$245,0),MATCH('Stata dataset (nominal)'!E$1,'Cyclical_after overrides'!$A$1:$BD$1,0))), "")</f>
        <v>16.964300000000001</v>
      </c>
      <c r="F192" s="179">
        <f>_xlfn.IFNA(IF($C192 &gt; "2023-24", INDEX(PR24_after_overrides!$D$3:$AU$128, MATCH('Stata dataset (nominal)'!$A192, PR24_after_overrides!$A$3:$A$128, 0), MATCH('Stata dataset (nominal)'!F$1, PR24_after_overrides!$D$2:$AU$2, 0)), INDEX('Cyclical_after overrides'!$A$1:$BD$245,MATCH('Stata dataset (nominal)'!$A192,'Cyclical_after overrides'!$A$1:$A$245,0),MATCH('Stata dataset (nominal)'!F$1,'Cyclical_after overrides'!$A$1:$BD$1,0))), "")</f>
        <v>3.5539999999999998</v>
      </c>
      <c r="G192" s="179">
        <f>_xlfn.IFNA(IF($C192 &gt; "2023-24", INDEX(PR24_after_overrides!$D$3:$AU$128, MATCH('Stata dataset (nominal)'!$A192, PR24_after_overrides!$A$3:$A$128, 0), MATCH('Stata dataset (nominal)'!G$1, PR24_after_overrides!$D$2:$AU$2, 0)), INDEX('Cyclical_after overrides'!$A$1:$BD$245,MATCH('Stata dataset (nominal)'!$A192,'Cyclical_after overrides'!$A$1:$A$245,0),MATCH('Stata dataset (nominal)'!G$1,'Cyclical_after overrides'!$A$1:$BD$1,0))), "")</f>
        <v>17.652000000000001</v>
      </c>
      <c r="H192" s="179">
        <f>_xlfn.IFNA(IF($C192 &gt; "2023-24", INDEX(PR24_after_overrides!$D$3:$AU$128, MATCH('Stata dataset (nominal)'!$A192, PR24_after_overrides!$A$3:$A$128, 0), MATCH('Stata dataset (nominal)'!H$1, PR24_after_overrides!$D$2:$AU$2, 0)), INDEX('Cyclical_after overrides'!$A$1:$BD$245,MATCH('Stata dataset (nominal)'!$A192,'Cyclical_after overrides'!$A$1:$A$245,0),MATCH('Stata dataset (nominal)'!H$1,'Cyclical_after overrides'!$A$1:$BD$1,0))), "")</f>
        <v>2.3559999999999999</v>
      </c>
      <c r="I192" s="179">
        <f>_xlfn.IFNA(IF($C192 &gt; "2023-24", INDEX(PR24_after_overrides!$D$3:$AU$128, MATCH('Stata dataset (nominal)'!$A192, PR24_after_overrides!$A$3:$A$128, 0), MATCH('Stata dataset (nominal)'!I$1, PR24_after_overrides!$D$2:$AU$2, 0)), INDEX('Cyclical_after overrides'!$A$1:$BD$245,MATCH('Stata dataset (nominal)'!$A192,'Cyclical_after overrides'!$A$1:$A$245,0),MATCH('Stata dataset (nominal)'!I$1,'Cyclical_after overrides'!$A$1:$BD$1,0))), "")</f>
        <v>10.757999999999999</v>
      </c>
      <c r="J192" s="179" t="str">
        <f>_xlfn.IFNA(IF($C192 &gt; "2023-24", INDEX(PR24_after_overrides!$D$3:$AU$128, MATCH('Stata dataset (nominal)'!$A192, PR24_after_overrides!$A$3:$A$128, 0), MATCH('Stata dataset (nominal)'!J$1, PR24_after_overrides!$D$2:$AU$2, 0)), INDEX('Cyclical_after overrides'!$A$1:$BD$245,MATCH('Stata dataset (nominal)'!$A192,'Cyclical_after overrides'!$A$1:$A$245,0),MATCH('Stata dataset (nominal)'!J$1,'Cyclical_after overrides'!$A$1:$BD$1,0))), "")</f>
        <v/>
      </c>
      <c r="K192" s="179" t="str">
        <f>_xlfn.IFNA(IF($C192 &gt; "2023-24", INDEX(PR24_after_overrides!$D$3:$AU$128, MATCH('Stata dataset (nominal)'!$A192, PR24_after_overrides!$A$3:$A$128, 0), MATCH('Stata dataset (nominal)'!K$1, PR24_after_overrides!$D$2:$AU$2, 0)), INDEX('Cyclical_after overrides'!$A$1:$BD$245,MATCH('Stata dataset (nominal)'!$A192,'Cyclical_after overrides'!$A$1:$A$245,0),MATCH('Stata dataset (nominal)'!K$1,'Cyclical_after overrides'!$A$1:$BD$1,0))), "")</f>
        <v/>
      </c>
      <c r="L192" s="179">
        <f>_xlfn.IFNA(IF($C192 &gt; "2023-24", INDEX(PR24_after_overrides!$D$3:$AU$128, MATCH('Stata dataset (nominal)'!$A192, PR24_after_overrides!$A$3:$A$128, 0), MATCH('Stata dataset (nominal)'!L$1, PR24_after_overrides!$D$2:$AU$2, 0)), INDEX('Cyclical_after overrides'!$A$1:$BD$245,MATCH('Stata dataset (nominal)'!$A192,'Cyclical_after overrides'!$A$1:$A$245,0),MATCH('Stata dataset (nominal)'!L$1,'Cyclical_after overrides'!$A$1:$BD$1,0))), "")</f>
        <v>0</v>
      </c>
      <c r="M192" s="179">
        <f>_xlfn.IFNA(IF($C192 &gt; "2023-24", INDEX(PR24_after_overrides!$D$3:$AU$128, MATCH('Stata dataset (nominal)'!$A192, PR24_after_overrides!$A$3:$A$128, 0), MATCH('Stata dataset (nominal)'!M$1, PR24_after_overrides!$D$2:$AU$2, 0)), INDEX('Cyclical_after overrides'!$A$1:$BD$245,MATCH('Stata dataset (nominal)'!$A192,'Cyclical_after overrides'!$A$1:$A$245,0),MATCH('Stata dataset (nominal)'!M$1,'Cyclical_after overrides'!$A$1:$BD$1,0))), "")</f>
        <v>0.96199999999999997</v>
      </c>
      <c r="N192" s="179" t="str">
        <f>_xlfn.IFNA(IF($C192 &gt; "2023-24", INDEX(PR24_after_overrides!$D$3:$AU$128, MATCH('Stata dataset (nominal)'!$A192, PR24_after_overrides!$A$3:$A$128, 0), MATCH('Stata dataset (nominal)'!N$1, PR24_after_overrides!$D$2:$AU$2, 0)), INDEX('Cyclical_after overrides'!$A$1:$BD$245,MATCH('Stata dataset (nominal)'!$A192,'Cyclical_after overrides'!$A$1:$A$245,0),MATCH('Stata dataset (nominal)'!N$1,'Cyclical_after overrides'!$A$1:$BD$1,0))), "")</f>
        <v/>
      </c>
      <c r="O192" s="179">
        <f>_xlfn.IFNA(IF($C192 &gt; "2023-24", INDEX(PR24_after_overrides!$D$3:$AU$128, MATCH('Stata dataset (nominal)'!$A192, PR24_after_overrides!$A$3:$A$128, 0), MATCH('Stata dataset (nominal)'!O$1, PR24_after_overrides!$D$2:$AU$2, 0)), INDEX('Cyclical_after overrides'!$A$1:$BD$245,MATCH('Stata dataset (nominal)'!$A192,'Cyclical_after overrides'!$A$1:$A$245,0),MATCH('Stata dataset (nominal)'!O$1,'Cyclical_after overrides'!$A$1:$BD$1,0))), "")</f>
        <v>59.317999999999998</v>
      </c>
      <c r="P192" s="179">
        <f>_xlfn.IFNA(IF($C192 &gt; "2023-24", INDEX(PR24_after_overrides!$D$3:$AU$128, MATCH('Stata dataset (nominal)'!$A192, PR24_after_overrides!$A$3:$A$128, 0), MATCH('Stata dataset (nominal)'!P$1, PR24_after_overrides!$D$2:$AU$2, 0)), INDEX('Cyclical_after overrides'!$A$1:$BD$245,MATCH('Stata dataset (nominal)'!$A192,'Cyclical_after overrides'!$A$1:$A$245,0),MATCH('Stata dataset (nominal)'!P$1,'Cyclical_after overrides'!$A$1:$BD$1,0))), "")</f>
        <v>68.513999999999996</v>
      </c>
      <c r="Q192" s="179">
        <f>_xlfn.IFNA(IF($C192 &gt; "2023-24", INDEX(PR24_after_overrides!$D$3:$AU$128, MATCH('Stata dataset (nominal)'!$A192, PR24_after_overrides!$A$3:$A$128, 0), MATCH('Stata dataset (nominal)'!Q$1, PR24_after_overrides!$D$2:$AU$2, 0)), INDEX('Cyclical_after overrides'!$A$1:$BD$245,MATCH('Stata dataset (nominal)'!$A192,'Cyclical_after overrides'!$A$1:$A$245,0),MATCH('Stata dataset (nominal)'!Q$1,'Cyclical_after overrides'!$A$1:$BD$1,0))), "")</f>
        <v>960.75199999999995</v>
      </c>
      <c r="R192" s="179">
        <f>_xlfn.IFNA(IF($C192 &gt; "2023-24", INDEX(PR24_after_overrides!$D$3:$AU$128, MATCH('Stata dataset (nominal)'!$A192, PR24_after_overrides!$A$3:$A$128, 0), MATCH('Stata dataset (nominal)'!R$1, PR24_after_overrides!$D$2:$AU$2, 0)), INDEX('Cyclical_after overrides'!$A$1:$BD$245,MATCH('Stata dataset (nominal)'!$A192,'Cyclical_after overrides'!$A$1:$A$245,0),MATCH('Stata dataset (nominal)'!R$1,'Cyclical_after overrides'!$A$1:$BD$1,0))), "")</f>
        <v>45.643000000000001</v>
      </c>
      <c r="S192" s="179">
        <f>_xlfn.IFNA(IF($C192 &gt; "2023-24", INDEX(PR24_after_overrides!$D$3:$AU$128, MATCH('Stata dataset (nominal)'!$A192, PR24_after_overrides!$A$3:$A$128, 0), MATCH('Stata dataset (nominal)'!S$1, PR24_after_overrides!$D$2:$AU$2, 0)), INDEX('Cyclical_after overrides'!$A$1:$BD$245,MATCH('Stata dataset (nominal)'!$A192,'Cyclical_after overrides'!$A$1:$A$245,0),MATCH('Stata dataset (nominal)'!S$1,'Cyclical_after overrides'!$A$1:$BD$1,0))), "")</f>
        <v>47.182000000000002</v>
      </c>
      <c r="T192" s="179">
        <f>_xlfn.IFNA(IF($C192 &gt; "2023-24", INDEX(PR24_after_overrides!$D$3:$AU$128, MATCH('Stata dataset (nominal)'!$A192, PR24_after_overrides!$A$3:$A$128, 0), MATCH('Stata dataset (nominal)'!T$1, PR24_after_overrides!$D$2:$AU$2, 0)), INDEX('Cyclical_after overrides'!$A$1:$BD$245,MATCH('Stata dataset (nominal)'!$A192,'Cyclical_after overrides'!$A$1:$A$245,0),MATCH('Stata dataset (nominal)'!T$1,'Cyclical_after overrides'!$A$1:$BD$1,0))), "")</f>
        <v>952.06600000000003</v>
      </c>
      <c r="U192" s="179">
        <f>_xlfn.IFNA(IF($C192 &gt; "2023-24", INDEX(PR24_after_overrides!$D$3:$AU$128, MATCH('Stata dataset (nominal)'!$A192, PR24_after_overrides!$A$3:$A$128, 0), MATCH('Stata dataset (nominal)'!U$1, PR24_after_overrides!$D$2:$AU$2, 0)), INDEX('Cyclical_after overrides'!$A$1:$BD$245,MATCH('Stata dataset (nominal)'!$A192,'Cyclical_after overrides'!$A$1:$A$245,0),MATCH('Stata dataset (nominal)'!U$1,'Cyclical_after overrides'!$A$1:$BD$1,0))), "")</f>
        <v>27.035166050889032</v>
      </c>
      <c r="V192" s="179">
        <f>_xlfn.IFNA(IF($C192 &gt; "2023-24", INDEX(PR24_after_overrides!$D$3:$AU$128, MATCH('Stata dataset (nominal)'!$A192, PR24_after_overrides!$A$3:$A$128, 0), MATCH('Stata dataset (nominal)'!V$1, PR24_after_overrides!$D$2:$AU$2, 0)), INDEX('Cyclical_after overrides'!$A$1:$BD$245,MATCH('Stata dataset (nominal)'!$A192,'Cyclical_after overrides'!$A$1:$A$245,0),MATCH('Stata dataset (nominal)'!V$1,'Cyclical_after overrides'!$A$1:$BD$1,0))), "")</f>
        <v>133.25915357926459</v>
      </c>
      <c r="W192" s="179">
        <f>_xlfn.IFNA(IF($C192 &gt; "2023-24", INDEX(PR24_after_overrides!$D$3:$AU$128, MATCH('Stata dataset (nominal)'!$A192, PR24_after_overrides!$A$3:$A$128, 0), MATCH('Stata dataset (nominal)'!W$1, PR24_after_overrides!$D$2:$AU$2, 0)), INDEX('Cyclical_after overrides'!$A$1:$BD$245,MATCH('Stata dataset (nominal)'!$A192,'Cyclical_after overrides'!$A$1:$A$245,0),MATCH('Stata dataset (nominal)'!W$1,'Cyclical_after overrides'!$A$1:$BD$1,0))), "")</f>
        <v>2.2378733338033459</v>
      </c>
      <c r="X192" s="179">
        <f>_xlfn.IFNA(IF($C192 &gt; "2023-24", INDEX(PR24_after_overrides!$D$3:$AU$128, MATCH('Stata dataset (nominal)'!$A192, PR24_after_overrides!$A$3:$A$128, 0), MATCH('Stata dataset (nominal)'!X$1, PR24_after_overrides!$D$2:$AU$2, 0)), INDEX('Cyclical_after overrides'!$A$1:$BD$245,MATCH('Stata dataset (nominal)'!$A192,'Cyclical_after overrides'!$A$1:$A$245,0),MATCH('Stata dataset (nominal)'!X$1,'Cyclical_after overrides'!$A$1:$BD$1,0))), "")</f>
        <v>10.363306601728663</v>
      </c>
      <c r="Y192" s="179">
        <f>_xlfn.IFNA(IF($C192 &gt; "2023-24", INDEX(PR24_after_overrides!$D$3:$AU$128, MATCH('Stata dataset (nominal)'!$A192, PR24_after_overrides!$A$3:$A$128, 0), MATCH('Stata dataset (nominal)'!Y$1, PR24_after_overrides!$D$2:$AU$2, 0)), INDEX('Cyclical_after overrides'!$A$1:$BD$245,MATCH('Stata dataset (nominal)'!$A192,'Cyclical_after overrides'!$A$1:$A$245,0),MATCH('Stata dataset (nominal)'!Y$1,'Cyclical_after overrides'!$A$1:$BD$1,0))), "")</f>
        <v>16.05738846566306</v>
      </c>
      <c r="Z192" s="179">
        <f>_xlfn.IFNA(IF($C192 &gt; "2023-24", INDEX(PR24_after_overrides!$D$3:$AU$128, MATCH('Stata dataset (nominal)'!$A192, PR24_after_overrides!$A$3:$A$128, 0), MATCH('Stata dataset (nominal)'!Z$1, PR24_after_overrides!$D$2:$AU$2, 0)), INDEX('Cyclical_after overrides'!$A$1:$BD$245,MATCH('Stata dataset (nominal)'!$A192,'Cyclical_after overrides'!$A$1:$A$245,0),MATCH('Stata dataset (nominal)'!Z$1,'Cyclical_after overrides'!$A$1:$BD$1,0))), "")</f>
        <v>16.05738846566306</v>
      </c>
      <c r="AA192" s="179">
        <f>_xlfn.IFNA(IF($C192 &gt; "2023-24", INDEX(PR24_after_overrides!$D$3:$AU$128, MATCH('Stata dataset (nominal)'!$A192, PR24_after_overrides!$A$3:$A$128, 0), MATCH('Stata dataset (nominal)'!AA$1, PR24_after_overrides!$D$2:$AU$2, 0)), INDEX('Cyclical_after overrides'!$A$1:$BD$245,MATCH('Stata dataset (nominal)'!$A192,'Cyclical_after overrides'!$A$1:$A$245,0),MATCH('Stata dataset (nominal)'!AA$1,'Cyclical_after overrides'!$A$1:$BD$1,0))), "")</f>
        <v>734.97699999999998</v>
      </c>
      <c r="AB192" s="179">
        <f>INDEX(Depreciation!$U$5:$U$318, MATCH('Stata dataset (nominal)'!$A192, Depreciation!$A$5:$A$318, 0))</f>
        <v>4.7769999999999992</v>
      </c>
      <c r="AC192" s="180">
        <f t="shared" si="4"/>
        <v>4.3569090909090908</v>
      </c>
      <c r="AD192" s="72">
        <f>INDEX(Recharges!$V$5:$V$318, MATCH('Stata dataset (nominal)'!$A192, Recharges!$A$5:$A$318, 0))</f>
        <v>0.37812806719999997</v>
      </c>
    </row>
    <row r="193" spans="1:30" x14ac:dyDescent="0.4">
      <c r="A193" s="160" t="str">
        <f t="shared" si="3"/>
        <v>YKY17</v>
      </c>
      <c r="B193" s="160" t="s">
        <v>385</v>
      </c>
      <c r="C193" s="160" t="s">
        <v>249</v>
      </c>
      <c r="D193" s="179">
        <f>_xlfn.IFNA(IF($C193 &gt; "2023-24", INDEX(PR24_after_overrides!$D$3:$AU$128, MATCH('Stata dataset (nominal)'!$A193, PR24_after_overrides!$A$3:$A$128, 0), MATCH('Stata dataset (nominal)'!D$1, PR24_after_overrides!$D$2:$AU$2, 0)), INDEX('Cyclical_after overrides'!$A$1:$BD$245,MATCH('Stata dataset (nominal)'!$A193,'Cyclical_after overrides'!$A$1:$A$245,0),MATCH('Stata dataset (nominal)'!D$1,'Cyclical_after overrides'!$A$1:$BD$1,0))), "")</f>
        <v>1.2117357406647515</v>
      </c>
      <c r="E193" s="179">
        <f>_xlfn.IFNA(IF($C193 &gt; "2023-24", INDEX(PR24_after_overrides!$D$3:$AU$128, MATCH('Stata dataset (nominal)'!$A193, PR24_after_overrides!$A$3:$A$128, 0), MATCH('Stata dataset (nominal)'!E$1, PR24_after_overrides!$D$2:$AU$2, 0)), INDEX('Cyclical_after overrides'!$A$1:$BD$245,MATCH('Stata dataset (nominal)'!$A193,'Cyclical_after overrides'!$A$1:$A$245,0),MATCH('Stata dataset (nominal)'!E$1,'Cyclical_after overrides'!$A$1:$BD$1,0))), "")</f>
        <v>16.430999999999997</v>
      </c>
      <c r="F193" s="179">
        <f>_xlfn.IFNA(IF($C193 &gt; "2023-24", INDEX(PR24_after_overrides!$D$3:$AU$128, MATCH('Stata dataset (nominal)'!$A193, PR24_after_overrides!$A$3:$A$128, 0), MATCH('Stata dataset (nominal)'!F$1, PR24_after_overrides!$D$2:$AU$2, 0)), INDEX('Cyclical_after overrides'!$A$1:$BD$245,MATCH('Stata dataset (nominal)'!$A193,'Cyclical_after overrides'!$A$1:$A$245,0),MATCH('Stata dataset (nominal)'!F$1,'Cyclical_after overrides'!$A$1:$BD$1,0))), "")</f>
        <v>3.976</v>
      </c>
      <c r="G193" s="179">
        <f>_xlfn.IFNA(IF($C193 &gt; "2023-24", INDEX(PR24_after_overrides!$D$3:$AU$128, MATCH('Stata dataset (nominal)'!$A193, PR24_after_overrides!$A$3:$A$128, 0), MATCH('Stata dataset (nominal)'!G$1, PR24_after_overrides!$D$2:$AU$2, 0)), INDEX('Cyclical_after overrides'!$A$1:$BD$245,MATCH('Stata dataset (nominal)'!$A193,'Cyclical_after overrides'!$A$1:$A$245,0),MATCH('Stata dataset (nominal)'!G$1,'Cyclical_after overrides'!$A$1:$BD$1,0))), "")</f>
        <v>18.263000000000002</v>
      </c>
      <c r="H193" s="179">
        <f>_xlfn.IFNA(IF($C193 &gt; "2023-24", INDEX(PR24_after_overrides!$D$3:$AU$128, MATCH('Stata dataset (nominal)'!$A193, PR24_after_overrides!$A$3:$A$128, 0), MATCH('Stata dataset (nominal)'!H$1, PR24_after_overrides!$D$2:$AU$2, 0)), INDEX('Cyclical_after overrides'!$A$1:$BD$245,MATCH('Stata dataset (nominal)'!$A193,'Cyclical_after overrides'!$A$1:$A$245,0),MATCH('Stata dataset (nominal)'!H$1,'Cyclical_after overrides'!$A$1:$BD$1,0))), "")</f>
        <v>1.8240000000000001</v>
      </c>
      <c r="I193" s="179">
        <f>_xlfn.IFNA(IF($C193 &gt; "2023-24", INDEX(PR24_after_overrides!$D$3:$AU$128, MATCH('Stata dataset (nominal)'!$A193, PR24_after_overrides!$A$3:$A$128, 0), MATCH('Stata dataset (nominal)'!I$1, PR24_after_overrides!$D$2:$AU$2, 0)), INDEX('Cyclical_after overrides'!$A$1:$BD$245,MATCH('Stata dataset (nominal)'!$A193,'Cyclical_after overrides'!$A$1:$A$245,0),MATCH('Stata dataset (nominal)'!I$1,'Cyclical_after overrides'!$A$1:$BD$1,0))), "")</f>
        <v>10.295999999999999</v>
      </c>
      <c r="J193" s="179" t="str">
        <f>_xlfn.IFNA(IF($C193 &gt; "2023-24", INDEX(PR24_after_overrides!$D$3:$AU$128, MATCH('Stata dataset (nominal)'!$A193, PR24_after_overrides!$A$3:$A$128, 0), MATCH('Stata dataset (nominal)'!J$1, PR24_after_overrides!$D$2:$AU$2, 0)), INDEX('Cyclical_after overrides'!$A$1:$BD$245,MATCH('Stata dataset (nominal)'!$A193,'Cyclical_after overrides'!$A$1:$A$245,0),MATCH('Stata dataset (nominal)'!J$1,'Cyclical_after overrides'!$A$1:$BD$1,0))), "")</f>
        <v/>
      </c>
      <c r="K193" s="179" t="str">
        <f>_xlfn.IFNA(IF($C193 &gt; "2023-24", INDEX(PR24_after_overrides!$D$3:$AU$128, MATCH('Stata dataset (nominal)'!$A193, PR24_after_overrides!$A$3:$A$128, 0), MATCH('Stata dataset (nominal)'!K$1, PR24_after_overrides!$D$2:$AU$2, 0)), INDEX('Cyclical_after overrides'!$A$1:$BD$245,MATCH('Stata dataset (nominal)'!$A193,'Cyclical_after overrides'!$A$1:$A$245,0),MATCH('Stata dataset (nominal)'!K$1,'Cyclical_after overrides'!$A$1:$BD$1,0))), "")</f>
        <v/>
      </c>
      <c r="L193" s="179">
        <f>_xlfn.IFNA(IF($C193 &gt; "2023-24", INDEX(PR24_after_overrides!$D$3:$AU$128, MATCH('Stata dataset (nominal)'!$A193, PR24_after_overrides!$A$3:$A$128, 0), MATCH('Stata dataset (nominal)'!L$1, PR24_after_overrides!$D$2:$AU$2, 0)), INDEX('Cyclical_after overrides'!$A$1:$BD$245,MATCH('Stata dataset (nominal)'!$A193,'Cyclical_after overrides'!$A$1:$A$245,0),MATCH('Stata dataset (nominal)'!L$1,'Cyclical_after overrides'!$A$1:$BD$1,0))), "")</f>
        <v>0</v>
      </c>
      <c r="M193" s="179">
        <f>_xlfn.IFNA(IF($C193 &gt; "2023-24", INDEX(PR24_after_overrides!$D$3:$AU$128, MATCH('Stata dataset (nominal)'!$A193, PR24_after_overrides!$A$3:$A$128, 0), MATCH('Stata dataset (nominal)'!M$1, PR24_after_overrides!$D$2:$AU$2, 0)), INDEX('Cyclical_after overrides'!$A$1:$BD$245,MATCH('Stata dataset (nominal)'!$A193,'Cyclical_after overrides'!$A$1:$A$245,0),MATCH('Stata dataset (nominal)'!M$1,'Cyclical_after overrides'!$A$1:$BD$1,0))), "")</f>
        <v>0.442</v>
      </c>
      <c r="N193" s="179" t="str">
        <f>_xlfn.IFNA(IF($C193 &gt; "2023-24", INDEX(PR24_after_overrides!$D$3:$AU$128, MATCH('Stata dataset (nominal)'!$A193, PR24_after_overrides!$A$3:$A$128, 0), MATCH('Stata dataset (nominal)'!N$1, PR24_after_overrides!$D$2:$AU$2, 0)), INDEX('Cyclical_after overrides'!$A$1:$BD$245,MATCH('Stata dataset (nominal)'!$A193,'Cyclical_after overrides'!$A$1:$A$245,0),MATCH('Stata dataset (nominal)'!N$1,'Cyclical_after overrides'!$A$1:$BD$1,0))), "")</f>
        <v/>
      </c>
      <c r="O193" s="179">
        <f>_xlfn.IFNA(IF($C193 &gt; "2023-24", INDEX(PR24_after_overrides!$D$3:$AU$128, MATCH('Stata dataset (nominal)'!$A193, PR24_after_overrides!$A$3:$A$128, 0), MATCH('Stata dataset (nominal)'!O$1, PR24_after_overrides!$D$2:$AU$2, 0)), INDEX('Cyclical_after overrides'!$A$1:$BD$245,MATCH('Stata dataset (nominal)'!$A193,'Cyclical_after overrides'!$A$1:$A$245,0),MATCH('Stata dataset (nominal)'!O$1,'Cyclical_after overrides'!$A$1:$BD$1,0))), "")</f>
        <v>58.396186301369902</v>
      </c>
      <c r="P193" s="179">
        <f>_xlfn.IFNA(IF($C193 &gt; "2023-24", INDEX(PR24_after_overrides!$D$3:$AU$128, MATCH('Stata dataset (nominal)'!$A193, PR24_after_overrides!$A$3:$A$128, 0), MATCH('Stata dataset (nominal)'!P$1, PR24_after_overrides!$D$2:$AU$2, 0)), INDEX('Cyclical_after overrides'!$A$1:$BD$245,MATCH('Stata dataset (nominal)'!$A193,'Cyclical_after overrides'!$A$1:$A$245,0),MATCH('Stata dataset (nominal)'!P$1,'Cyclical_after overrides'!$A$1:$BD$1,0))), "")</f>
        <v>64.362205479452101</v>
      </c>
      <c r="Q193" s="179">
        <f>_xlfn.IFNA(IF($C193 &gt; "2023-24", INDEX(PR24_after_overrides!$D$3:$AU$128, MATCH('Stata dataset (nominal)'!$A193, PR24_after_overrides!$A$3:$A$128, 0), MATCH('Stata dataset (nominal)'!Q$1, PR24_after_overrides!$D$2:$AU$2, 0)), INDEX('Cyclical_after overrides'!$A$1:$BD$245,MATCH('Stata dataset (nominal)'!$A193,'Cyclical_after overrides'!$A$1:$A$245,0),MATCH('Stata dataset (nominal)'!Q$1,'Cyclical_after overrides'!$A$1:$BD$1,0))), "")</f>
        <v>936.486815068493</v>
      </c>
      <c r="R193" s="179">
        <f>_xlfn.IFNA(IF($C193 &gt; "2023-24", INDEX(PR24_after_overrides!$D$3:$AU$128, MATCH('Stata dataset (nominal)'!$A193, PR24_after_overrides!$A$3:$A$128, 0), MATCH('Stata dataset (nominal)'!R$1, PR24_after_overrides!$D$2:$AU$2, 0)), INDEX('Cyclical_after overrides'!$A$1:$BD$245,MATCH('Stata dataset (nominal)'!$A193,'Cyclical_after overrides'!$A$1:$A$245,0),MATCH('Stata dataset (nominal)'!R$1,'Cyclical_after overrides'!$A$1:$BD$1,0))), "")</f>
        <v>49.068134246575298</v>
      </c>
      <c r="S193" s="179">
        <f>_xlfn.IFNA(IF($C193 &gt; "2023-24", INDEX(PR24_after_overrides!$D$3:$AU$128, MATCH('Stata dataset (nominal)'!$A193, PR24_after_overrides!$A$3:$A$128, 0), MATCH('Stata dataset (nominal)'!S$1, PR24_after_overrides!$D$2:$AU$2, 0)), INDEX('Cyclical_after overrides'!$A$1:$BD$245,MATCH('Stata dataset (nominal)'!$A193,'Cyclical_after overrides'!$A$1:$A$245,0),MATCH('Stata dataset (nominal)'!S$1,'Cyclical_after overrides'!$A$1:$BD$1,0))), "")</f>
        <v>49.554830136986297</v>
      </c>
      <c r="T193" s="179">
        <f>_xlfn.IFNA(IF($C193 &gt; "2023-24", INDEX(PR24_after_overrides!$D$3:$AU$128, MATCH('Stata dataset (nominal)'!$A193, PR24_after_overrides!$A$3:$A$128, 0), MATCH('Stata dataset (nominal)'!T$1, PR24_after_overrides!$D$2:$AU$2, 0)), INDEX('Cyclical_after overrides'!$A$1:$BD$245,MATCH('Stata dataset (nominal)'!$A193,'Cyclical_after overrides'!$A$1:$A$245,0),MATCH('Stata dataset (nominal)'!T$1,'Cyclical_after overrides'!$A$1:$BD$1,0))), "")</f>
        <v>995.19599315068501</v>
      </c>
      <c r="U193" s="179">
        <f>_xlfn.IFNA(IF($C193 &gt; "2023-24", INDEX(PR24_after_overrides!$D$3:$AU$128, MATCH('Stata dataset (nominal)'!$A193, PR24_after_overrides!$A$3:$A$128, 0), MATCH('Stata dataset (nominal)'!U$1, PR24_after_overrides!$D$2:$AU$2, 0)), INDEX('Cyclical_after overrides'!$A$1:$BD$245,MATCH('Stata dataset (nominal)'!$A193,'Cyclical_after overrides'!$A$1:$A$245,0),MATCH('Stata dataset (nominal)'!U$1,'Cyclical_after overrides'!$A$1:$BD$1,0))), "")</f>
        <v>26.448361520094924</v>
      </c>
      <c r="V193" s="179">
        <f>_xlfn.IFNA(IF($C193 &gt; "2023-24", INDEX(PR24_after_overrides!$D$3:$AU$128, MATCH('Stata dataset (nominal)'!$A193, PR24_after_overrides!$A$3:$A$128, 0), MATCH('Stata dataset (nominal)'!V$1, PR24_after_overrides!$D$2:$AU$2, 0)), INDEX('Cyclical_after overrides'!$A$1:$BD$245,MATCH('Stata dataset (nominal)'!$A193,'Cyclical_after overrides'!$A$1:$A$245,0),MATCH('Stata dataset (nominal)'!V$1,'Cyclical_after overrides'!$A$1:$BD$1,0))), "")</f>
        <v>134.31004105035942</v>
      </c>
      <c r="W193" s="179">
        <f>_xlfn.IFNA(IF($C193 &gt; "2023-24", INDEX(PR24_after_overrides!$D$3:$AU$128, MATCH('Stata dataset (nominal)'!$A193, PR24_after_overrides!$A$3:$A$128, 0), MATCH('Stata dataset (nominal)'!W$1, PR24_after_overrides!$D$2:$AU$2, 0)), INDEX('Cyclical_after overrides'!$A$1:$BD$245,MATCH('Stata dataset (nominal)'!$A193,'Cyclical_after overrides'!$A$1:$A$245,0),MATCH('Stata dataset (nominal)'!W$1,'Cyclical_after overrides'!$A$1:$BD$1,0))), "")</f>
        <v>2.0480578492053354</v>
      </c>
      <c r="X193" s="179">
        <f>_xlfn.IFNA(IF($C193 &gt; "2023-24", INDEX(PR24_after_overrides!$D$3:$AU$128, MATCH('Stata dataset (nominal)'!$A193, PR24_after_overrides!$A$3:$A$128, 0), MATCH('Stata dataset (nominal)'!X$1, PR24_after_overrides!$D$2:$AU$2, 0)), INDEX('Cyclical_after overrides'!$A$1:$BD$245,MATCH('Stata dataset (nominal)'!$A193,'Cyclical_after overrides'!$A$1:$A$245,0),MATCH('Stata dataset (nominal)'!X$1,'Cyclical_after overrides'!$A$1:$BD$1,0))), "")</f>
        <v>10.363306601728663</v>
      </c>
      <c r="Y193" s="179">
        <f>_xlfn.IFNA(IF($C193 &gt; "2023-24", INDEX(PR24_after_overrides!$D$3:$AU$128, MATCH('Stata dataset (nominal)'!$A193, PR24_after_overrides!$A$3:$A$128, 0), MATCH('Stata dataset (nominal)'!Y$1, PR24_after_overrides!$D$2:$AU$2, 0)), INDEX('Cyclical_after overrides'!$A$1:$BD$245,MATCH('Stata dataset (nominal)'!$A193,'Cyclical_after overrides'!$A$1:$A$245,0),MATCH('Stata dataset (nominal)'!Y$1,'Cyclical_after overrides'!$A$1:$BD$1,0))), "")</f>
        <v>16.058658878283545</v>
      </c>
      <c r="Z193" s="179">
        <f>_xlfn.IFNA(IF($C193 &gt; "2023-24", INDEX(PR24_after_overrides!$D$3:$AU$128, MATCH('Stata dataset (nominal)'!$A193, PR24_after_overrides!$A$3:$A$128, 0), MATCH('Stata dataset (nominal)'!Z$1, PR24_after_overrides!$D$2:$AU$2, 0)), INDEX('Cyclical_after overrides'!$A$1:$BD$245,MATCH('Stata dataset (nominal)'!$A193,'Cyclical_after overrides'!$A$1:$A$245,0),MATCH('Stata dataset (nominal)'!Z$1,'Cyclical_after overrides'!$A$1:$BD$1,0))), "")</f>
        <v>15.649839681347439</v>
      </c>
      <c r="AA193" s="179">
        <f>_xlfn.IFNA(IF($C193 &gt; "2023-24", INDEX(PR24_after_overrides!$D$3:$AU$128, MATCH('Stata dataset (nominal)'!$A193, PR24_after_overrides!$A$3:$A$128, 0), MATCH('Stata dataset (nominal)'!AA$1, PR24_after_overrides!$D$2:$AU$2, 0)), INDEX('Cyclical_after overrides'!$A$1:$BD$245,MATCH('Stata dataset (nominal)'!$A193,'Cyclical_after overrides'!$A$1:$A$245,0),MATCH('Stata dataset (nominal)'!AA$1,'Cyclical_after overrides'!$A$1:$BD$1,0))), "")</f>
        <v>751.62900000000002</v>
      </c>
      <c r="AB193" s="179">
        <f>INDEX(Depreciation!$U$5:$U$318, MATCH('Stata dataset (nominal)'!$A193, Depreciation!$A$5:$A$318, 0))</f>
        <v>2.9240000000000004</v>
      </c>
      <c r="AC193" s="180">
        <f t="shared" si="4"/>
        <v>4.3569090909090908</v>
      </c>
      <c r="AD193" s="72">
        <f>INDEX(Recharges!$V$5:$V$318, MATCH('Stata dataset (nominal)'!$A193, Recharges!$A$5:$A$318, 0))</f>
        <v>0.52499999999999991</v>
      </c>
    </row>
    <row r="194" spans="1:30" x14ac:dyDescent="0.4">
      <c r="A194" s="160" t="str">
        <f t="shared" si="3"/>
        <v>YKY18</v>
      </c>
      <c r="B194" s="160" t="s">
        <v>385</v>
      </c>
      <c r="C194" s="160" t="s">
        <v>251</v>
      </c>
      <c r="D194" s="179">
        <f>_xlfn.IFNA(IF($C194 &gt; "2023-24", INDEX(PR24_after_overrides!$D$3:$AU$128, MATCH('Stata dataset (nominal)'!$A194, PR24_after_overrides!$A$3:$A$128, 0), MATCH('Stata dataset (nominal)'!D$1, PR24_after_overrides!$D$2:$AU$2, 0)), INDEX('Cyclical_after overrides'!$A$1:$BD$245,MATCH('Stata dataset (nominal)'!$A194,'Cyclical_after overrides'!$A$1:$A$245,0),MATCH('Stata dataset (nominal)'!D$1,'Cyclical_after overrides'!$A$1:$BD$1,0))), "")</f>
        <v>1.1806332960179113</v>
      </c>
      <c r="E194" s="179">
        <f>_xlfn.IFNA(IF($C194 &gt; "2023-24", INDEX(PR24_after_overrides!$D$3:$AU$128, MATCH('Stata dataset (nominal)'!$A194, PR24_after_overrides!$A$3:$A$128, 0), MATCH('Stata dataset (nominal)'!E$1, PR24_after_overrides!$D$2:$AU$2, 0)), INDEX('Cyclical_after overrides'!$A$1:$BD$245,MATCH('Stata dataset (nominal)'!$A194,'Cyclical_after overrides'!$A$1:$A$245,0),MATCH('Stata dataset (nominal)'!E$1,'Cyclical_after overrides'!$A$1:$BD$1,0))), "")</f>
        <v>19.437000000000001</v>
      </c>
      <c r="F194" s="179">
        <f>_xlfn.IFNA(IF($C194 &gt; "2023-24", INDEX(PR24_after_overrides!$D$3:$AU$128, MATCH('Stata dataset (nominal)'!$A194, PR24_after_overrides!$A$3:$A$128, 0), MATCH('Stata dataset (nominal)'!F$1, PR24_after_overrides!$D$2:$AU$2, 0)), INDEX('Cyclical_after overrides'!$A$1:$BD$245,MATCH('Stata dataset (nominal)'!$A194,'Cyclical_after overrides'!$A$1:$A$245,0),MATCH('Stata dataset (nominal)'!F$1,'Cyclical_after overrides'!$A$1:$BD$1,0))), "")</f>
        <v>4.3849999999999998</v>
      </c>
      <c r="G194" s="179">
        <f>_xlfn.IFNA(IF($C194 &gt; "2023-24", INDEX(PR24_after_overrides!$D$3:$AU$128, MATCH('Stata dataset (nominal)'!$A194, PR24_after_overrides!$A$3:$A$128, 0), MATCH('Stata dataset (nominal)'!G$1, PR24_after_overrides!$D$2:$AU$2, 0)), INDEX('Cyclical_after overrides'!$A$1:$BD$245,MATCH('Stata dataset (nominal)'!$A194,'Cyclical_after overrides'!$A$1:$A$245,0),MATCH('Stata dataset (nominal)'!G$1,'Cyclical_after overrides'!$A$1:$BD$1,0))), "")</f>
        <v>19.57</v>
      </c>
      <c r="H194" s="179">
        <f>_xlfn.IFNA(IF($C194 &gt; "2023-24", INDEX(PR24_after_overrides!$D$3:$AU$128, MATCH('Stata dataset (nominal)'!$A194, PR24_after_overrides!$A$3:$A$128, 0), MATCH('Stata dataset (nominal)'!H$1, PR24_after_overrides!$D$2:$AU$2, 0)), INDEX('Cyclical_after overrides'!$A$1:$BD$245,MATCH('Stata dataset (nominal)'!$A194,'Cyclical_after overrides'!$A$1:$A$245,0),MATCH('Stata dataset (nominal)'!H$1,'Cyclical_after overrides'!$A$1:$BD$1,0))), "")</f>
        <v>2.1349999999999998</v>
      </c>
      <c r="I194" s="179">
        <f>_xlfn.IFNA(IF($C194 &gt; "2023-24", INDEX(PR24_after_overrides!$D$3:$AU$128, MATCH('Stata dataset (nominal)'!$A194, PR24_after_overrides!$A$3:$A$128, 0), MATCH('Stata dataset (nominal)'!I$1, PR24_after_overrides!$D$2:$AU$2, 0)), INDEX('Cyclical_after overrides'!$A$1:$BD$245,MATCH('Stata dataset (nominal)'!$A194,'Cyclical_after overrides'!$A$1:$A$245,0),MATCH('Stata dataset (nominal)'!I$1,'Cyclical_after overrides'!$A$1:$BD$1,0))), "")</f>
        <v>9.5229999999999997</v>
      </c>
      <c r="J194" s="179" t="str">
        <f>_xlfn.IFNA(IF($C194 &gt; "2023-24", INDEX(PR24_after_overrides!$D$3:$AU$128, MATCH('Stata dataset (nominal)'!$A194, PR24_after_overrides!$A$3:$A$128, 0), MATCH('Stata dataset (nominal)'!J$1, PR24_after_overrides!$D$2:$AU$2, 0)), INDEX('Cyclical_after overrides'!$A$1:$BD$245,MATCH('Stata dataset (nominal)'!$A194,'Cyclical_after overrides'!$A$1:$A$245,0),MATCH('Stata dataset (nominal)'!J$1,'Cyclical_after overrides'!$A$1:$BD$1,0))), "")</f>
        <v/>
      </c>
      <c r="K194" s="179" t="str">
        <f>_xlfn.IFNA(IF($C194 &gt; "2023-24", INDEX(PR24_after_overrides!$D$3:$AU$128, MATCH('Stata dataset (nominal)'!$A194, PR24_after_overrides!$A$3:$A$128, 0), MATCH('Stata dataset (nominal)'!K$1, PR24_after_overrides!$D$2:$AU$2, 0)), INDEX('Cyclical_after overrides'!$A$1:$BD$245,MATCH('Stata dataset (nominal)'!$A194,'Cyclical_after overrides'!$A$1:$A$245,0),MATCH('Stata dataset (nominal)'!K$1,'Cyclical_after overrides'!$A$1:$BD$1,0))), "")</f>
        <v/>
      </c>
      <c r="L194" s="179">
        <f>_xlfn.IFNA(IF($C194 &gt; "2023-24", INDEX(PR24_after_overrides!$D$3:$AU$128, MATCH('Stata dataset (nominal)'!$A194, PR24_after_overrides!$A$3:$A$128, 0), MATCH('Stata dataset (nominal)'!L$1, PR24_after_overrides!$D$2:$AU$2, 0)), INDEX('Cyclical_after overrides'!$A$1:$BD$245,MATCH('Stata dataset (nominal)'!$A194,'Cyclical_after overrides'!$A$1:$A$245,0),MATCH('Stata dataset (nominal)'!L$1,'Cyclical_after overrides'!$A$1:$BD$1,0))), "")</f>
        <v>0</v>
      </c>
      <c r="M194" s="179">
        <f>_xlfn.IFNA(IF($C194 &gt; "2023-24", INDEX(PR24_after_overrides!$D$3:$AU$128, MATCH('Stata dataset (nominal)'!$A194, PR24_after_overrides!$A$3:$A$128, 0), MATCH('Stata dataset (nominal)'!M$1, PR24_after_overrides!$D$2:$AU$2, 0)), INDEX('Cyclical_after overrides'!$A$1:$BD$245,MATCH('Stata dataset (nominal)'!$A194,'Cyclical_after overrides'!$A$1:$A$245,0),MATCH('Stata dataset (nominal)'!M$1,'Cyclical_after overrides'!$A$1:$BD$1,0))), "")</f>
        <v>0.96299999999999997</v>
      </c>
      <c r="N194" s="179" t="str">
        <f>_xlfn.IFNA(IF($C194 &gt; "2023-24", INDEX(PR24_after_overrides!$D$3:$AU$128, MATCH('Stata dataset (nominal)'!$A194, PR24_after_overrides!$A$3:$A$128, 0), MATCH('Stata dataset (nominal)'!N$1, PR24_after_overrides!$D$2:$AU$2, 0)), INDEX('Cyclical_after overrides'!$A$1:$BD$245,MATCH('Stata dataset (nominal)'!$A194,'Cyclical_after overrides'!$A$1:$A$245,0),MATCH('Stata dataset (nominal)'!N$1,'Cyclical_after overrides'!$A$1:$BD$1,0))), "")</f>
        <v/>
      </c>
      <c r="O194" s="179">
        <f>_xlfn.IFNA(IF($C194 &gt; "2023-24", INDEX(PR24_after_overrides!$D$3:$AU$128, MATCH('Stata dataset (nominal)'!$A194, PR24_after_overrides!$A$3:$A$128, 0), MATCH('Stata dataset (nominal)'!O$1, PR24_after_overrides!$D$2:$AU$2, 0)), INDEX('Cyclical_after overrides'!$A$1:$BD$245,MATCH('Stata dataset (nominal)'!$A194,'Cyclical_after overrides'!$A$1:$A$245,0),MATCH('Stata dataset (nominal)'!O$1,'Cyclical_after overrides'!$A$1:$BD$1,0))), "")</f>
        <v>56.875</v>
      </c>
      <c r="P194" s="179">
        <f>_xlfn.IFNA(IF($C194 &gt; "2023-24", INDEX(PR24_after_overrides!$D$3:$AU$128, MATCH('Stata dataset (nominal)'!$A194, PR24_after_overrides!$A$3:$A$128, 0), MATCH('Stata dataset (nominal)'!P$1, PR24_after_overrides!$D$2:$AU$2, 0)), INDEX('Cyclical_after overrides'!$A$1:$BD$245,MATCH('Stata dataset (nominal)'!$A194,'Cyclical_after overrides'!$A$1:$A$245,0),MATCH('Stata dataset (nominal)'!P$1,'Cyclical_after overrides'!$A$1:$BD$1,0))), "")</f>
        <v>61.195</v>
      </c>
      <c r="Q194" s="179">
        <f>_xlfn.IFNA(IF($C194 &gt; "2023-24", INDEX(PR24_after_overrides!$D$3:$AU$128, MATCH('Stata dataset (nominal)'!$A194, PR24_after_overrides!$A$3:$A$128, 0), MATCH('Stata dataset (nominal)'!Q$1, PR24_after_overrides!$D$2:$AU$2, 0)), INDEX('Cyclical_after overrides'!$A$1:$BD$245,MATCH('Stata dataset (nominal)'!$A194,'Cyclical_after overrides'!$A$1:$A$245,0),MATCH('Stata dataset (nominal)'!Q$1,'Cyclical_after overrides'!$A$1:$BD$1,0))), "")</f>
        <v>911.17700000000002</v>
      </c>
      <c r="R194" s="179">
        <f>_xlfn.IFNA(IF($C194 &gt; "2023-24", INDEX(PR24_after_overrides!$D$3:$AU$128, MATCH('Stata dataset (nominal)'!$A194, PR24_after_overrides!$A$3:$A$128, 0), MATCH('Stata dataset (nominal)'!R$1, PR24_after_overrides!$D$2:$AU$2, 0)), INDEX('Cyclical_after overrides'!$A$1:$BD$245,MATCH('Stata dataset (nominal)'!$A194,'Cyclical_after overrides'!$A$1:$A$245,0),MATCH('Stata dataset (nominal)'!R$1,'Cyclical_after overrides'!$A$1:$BD$1,0))), "")</f>
        <v>50.618000000000002</v>
      </c>
      <c r="S194" s="179">
        <f>_xlfn.IFNA(IF($C194 &gt; "2023-24", INDEX(PR24_after_overrides!$D$3:$AU$128, MATCH('Stata dataset (nominal)'!$A194, PR24_after_overrides!$A$3:$A$128, 0), MATCH('Stata dataset (nominal)'!S$1, PR24_after_overrides!$D$2:$AU$2, 0)), INDEX('Cyclical_after overrides'!$A$1:$BD$245,MATCH('Stata dataset (nominal)'!$A194,'Cyclical_after overrides'!$A$1:$A$245,0),MATCH('Stata dataset (nominal)'!S$1,'Cyclical_after overrides'!$A$1:$BD$1,0))), "")</f>
        <v>49.462000000000003</v>
      </c>
      <c r="T194" s="179">
        <f>_xlfn.IFNA(IF($C194 &gt; "2023-24", INDEX(PR24_after_overrides!$D$3:$AU$128, MATCH('Stata dataset (nominal)'!$A194, PR24_after_overrides!$A$3:$A$128, 0), MATCH('Stata dataset (nominal)'!T$1, PR24_after_overrides!$D$2:$AU$2, 0)), INDEX('Cyclical_after overrides'!$A$1:$BD$245,MATCH('Stata dataset (nominal)'!$A194,'Cyclical_after overrides'!$A$1:$A$245,0),MATCH('Stata dataset (nominal)'!T$1,'Cyclical_after overrides'!$A$1:$BD$1,0))), "")</f>
        <v>1035.4290000000001</v>
      </c>
      <c r="U194" s="179">
        <f>_xlfn.IFNA(IF($C194 &gt; "2023-24", INDEX(PR24_after_overrides!$D$3:$AU$128, MATCH('Stata dataset (nominal)'!$A194, PR24_after_overrides!$A$3:$A$128, 0), MATCH('Stata dataset (nominal)'!U$1, PR24_after_overrides!$D$2:$AU$2, 0)), INDEX('Cyclical_after overrides'!$A$1:$BD$245,MATCH('Stata dataset (nominal)'!$A194,'Cyclical_after overrides'!$A$1:$A$245,0),MATCH('Stata dataset (nominal)'!U$1,'Cyclical_after overrides'!$A$1:$BD$1,0))), "")</f>
        <v>26.219689110951251</v>
      </c>
      <c r="V194" s="179">
        <f>_xlfn.IFNA(IF($C194 &gt; "2023-24", INDEX(PR24_after_overrides!$D$3:$AU$128, MATCH('Stata dataset (nominal)'!$A194, PR24_after_overrides!$A$3:$A$128, 0), MATCH('Stata dataset (nominal)'!V$1, PR24_after_overrides!$D$2:$AU$2, 0)), INDEX('Cyclical_after overrides'!$A$1:$BD$245,MATCH('Stata dataset (nominal)'!$A194,'Cyclical_after overrides'!$A$1:$A$245,0),MATCH('Stata dataset (nominal)'!V$1,'Cyclical_after overrides'!$A$1:$BD$1,0))), "")</f>
        <v>134.64745040717537</v>
      </c>
      <c r="W194" s="179">
        <f>_xlfn.IFNA(IF($C194 &gt; "2023-24", INDEX(PR24_after_overrides!$D$3:$AU$128, MATCH('Stata dataset (nominal)'!$A194, PR24_after_overrides!$A$3:$A$128, 0), MATCH('Stata dataset (nominal)'!W$1, PR24_after_overrides!$D$2:$AU$2, 0)), INDEX('Cyclical_after overrides'!$A$1:$BD$245,MATCH('Stata dataset (nominal)'!$A194,'Cyclical_after overrides'!$A$1:$A$245,0),MATCH('Stata dataset (nominal)'!W$1,'Cyclical_after overrides'!$A$1:$BD$1,0))), "")</f>
        <v>2.0433911035592698</v>
      </c>
      <c r="X194" s="179">
        <f>_xlfn.IFNA(IF($C194 &gt; "2023-24", INDEX(PR24_after_overrides!$D$3:$AU$128, MATCH('Stata dataset (nominal)'!$A194, PR24_after_overrides!$A$3:$A$128, 0), MATCH('Stata dataset (nominal)'!X$1, PR24_after_overrides!$D$2:$AU$2, 0)), INDEX('Cyclical_after overrides'!$A$1:$BD$245,MATCH('Stata dataset (nominal)'!$A194,'Cyclical_after overrides'!$A$1:$A$245,0),MATCH('Stata dataset (nominal)'!X$1,'Cyclical_after overrides'!$A$1:$BD$1,0))), "")</f>
        <v>10.530345434566705</v>
      </c>
      <c r="Y194" s="179">
        <f>_xlfn.IFNA(IF($C194 &gt; "2023-24", INDEX(PR24_after_overrides!$D$3:$AU$128, MATCH('Stata dataset (nominal)'!$A194, PR24_after_overrides!$A$3:$A$128, 0), MATCH('Stata dataset (nominal)'!Y$1, PR24_after_overrides!$D$2:$AU$2, 0)), INDEX('Cyclical_after overrides'!$A$1:$BD$245,MATCH('Stata dataset (nominal)'!$A194,'Cyclical_after overrides'!$A$1:$A$245,0),MATCH('Stata dataset (nominal)'!Y$1,'Cyclical_after overrides'!$A$1:$BD$1,0))), "")</f>
        <v>16.056556405608163</v>
      </c>
      <c r="Z194" s="179">
        <f>_xlfn.IFNA(IF($C194 &gt; "2023-24", INDEX(PR24_after_overrides!$D$3:$AU$128, MATCH('Stata dataset (nominal)'!$A194, PR24_after_overrides!$A$3:$A$128, 0), MATCH('Stata dataset (nominal)'!Z$1, PR24_after_overrides!$D$2:$AU$2, 0)), INDEX('Cyclical_after overrides'!$A$1:$BD$245,MATCH('Stata dataset (nominal)'!$A194,'Cyclical_after overrides'!$A$1:$A$245,0),MATCH('Stata dataset (nominal)'!Z$1,'Cyclical_after overrides'!$A$1:$BD$1,0))), "")</f>
        <v>15.238969341838491</v>
      </c>
      <c r="AA194" s="179">
        <f>_xlfn.IFNA(IF($C194 &gt; "2023-24", INDEX(PR24_after_overrides!$D$3:$AU$128, MATCH('Stata dataset (nominal)'!$A194, PR24_after_overrides!$A$3:$A$128, 0), MATCH('Stata dataset (nominal)'!AA$1, PR24_after_overrides!$D$2:$AU$2, 0)), INDEX('Cyclical_after overrides'!$A$1:$BD$245,MATCH('Stata dataset (nominal)'!$A194,'Cyclical_after overrides'!$A$1:$A$245,0),MATCH('Stata dataset (nominal)'!AA$1,'Cyclical_after overrides'!$A$1:$BD$1,0))), "")</f>
        <v>768.08075970735649</v>
      </c>
      <c r="AB194" s="179">
        <f>INDEX(Depreciation!$U$5:$U$318, MATCH('Stata dataset (nominal)'!$A194, Depreciation!$A$5:$A$318, 0))</f>
        <v>2.802</v>
      </c>
      <c r="AC194" s="180">
        <f t="shared" si="4"/>
        <v>4.3569090909090908</v>
      </c>
      <c r="AD194" s="72">
        <f>INDEX(Recharges!$V$5:$V$318, MATCH('Stata dataset (nominal)'!$A194, Recharges!$A$5:$A$318, 0))</f>
        <v>1.1880000000000002</v>
      </c>
    </row>
    <row r="195" spans="1:30" x14ac:dyDescent="0.4">
      <c r="A195" s="160" t="str">
        <f t="shared" si="3"/>
        <v>YKY19</v>
      </c>
      <c r="B195" s="160" t="s">
        <v>385</v>
      </c>
      <c r="C195" s="160" t="s">
        <v>253</v>
      </c>
      <c r="D195" s="179">
        <f>_xlfn.IFNA(IF($C195 &gt; "2023-24", INDEX(PR24_after_overrides!$D$3:$AU$128, MATCH('Stata dataset (nominal)'!$A195, PR24_after_overrides!$A$3:$A$128, 0), MATCH('Stata dataset (nominal)'!D$1, PR24_after_overrides!$D$2:$AU$2, 0)), INDEX('Cyclical_after overrides'!$A$1:$BD$245,MATCH('Stata dataset (nominal)'!$A195,'Cyclical_after overrides'!$A$1:$A$245,0),MATCH('Stata dataset (nominal)'!D$1,'Cyclical_after overrides'!$A$1:$BD$1,0))), "")</f>
        <v>1.1560444722831191</v>
      </c>
      <c r="E195" s="179">
        <f>_xlfn.IFNA(IF($C195 &gt; "2023-24", INDEX(PR24_after_overrides!$D$3:$AU$128, MATCH('Stata dataset (nominal)'!$A195, PR24_after_overrides!$A$3:$A$128, 0), MATCH('Stata dataset (nominal)'!E$1, PR24_after_overrides!$D$2:$AU$2, 0)), INDEX('Cyclical_after overrides'!$A$1:$BD$245,MATCH('Stata dataset (nominal)'!$A195,'Cyclical_after overrides'!$A$1:$A$245,0),MATCH('Stata dataset (nominal)'!E$1,'Cyclical_after overrides'!$A$1:$BD$1,0))), "")</f>
        <v>21.832000000000001</v>
      </c>
      <c r="F195" s="179">
        <f>_xlfn.IFNA(IF($C195 &gt; "2023-24", INDEX(PR24_after_overrides!$D$3:$AU$128, MATCH('Stata dataset (nominal)'!$A195, PR24_after_overrides!$A$3:$A$128, 0), MATCH('Stata dataset (nominal)'!F$1, PR24_after_overrides!$D$2:$AU$2, 0)), INDEX('Cyclical_after overrides'!$A$1:$BD$245,MATCH('Stata dataset (nominal)'!$A195,'Cyclical_after overrides'!$A$1:$A$245,0),MATCH('Stata dataset (nominal)'!F$1,'Cyclical_after overrides'!$A$1:$BD$1,0))), "")</f>
        <v>4.6900000000000004</v>
      </c>
      <c r="G195" s="179">
        <f>_xlfn.IFNA(IF($C195 &gt; "2023-24", INDEX(PR24_after_overrides!$D$3:$AU$128, MATCH('Stata dataset (nominal)'!$A195, PR24_after_overrides!$A$3:$A$128, 0), MATCH('Stata dataset (nominal)'!G$1, PR24_after_overrides!$D$2:$AU$2, 0)), INDEX('Cyclical_after overrides'!$A$1:$BD$245,MATCH('Stata dataset (nominal)'!$A195,'Cyclical_after overrides'!$A$1:$A$245,0),MATCH('Stata dataset (nominal)'!G$1,'Cyclical_after overrides'!$A$1:$BD$1,0))), "")</f>
        <v>21.489000000000001</v>
      </c>
      <c r="H195" s="179">
        <f>_xlfn.IFNA(IF($C195 &gt; "2023-24", INDEX(PR24_after_overrides!$D$3:$AU$128, MATCH('Stata dataset (nominal)'!$A195, PR24_after_overrides!$A$3:$A$128, 0), MATCH('Stata dataset (nominal)'!H$1, PR24_after_overrides!$D$2:$AU$2, 0)), INDEX('Cyclical_after overrides'!$A$1:$BD$245,MATCH('Stata dataset (nominal)'!$A195,'Cyclical_after overrides'!$A$1:$A$245,0),MATCH('Stata dataset (nominal)'!H$1,'Cyclical_after overrides'!$A$1:$BD$1,0))), "")</f>
        <v>2.0950000000000002</v>
      </c>
      <c r="I195" s="179">
        <f>_xlfn.IFNA(IF($C195 &gt; "2023-24", INDEX(PR24_after_overrides!$D$3:$AU$128, MATCH('Stata dataset (nominal)'!$A195, PR24_after_overrides!$A$3:$A$128, 0), MATCH('Stata dataset (nominal)'!I$1, PR24_after_overrides!$D$2:$AU$2, 0)), INDEX('Cyclical_after overrides'!$A$1:$BD$245,MATCH('Stata dataset (nominal)'!$A195,'Cyclical_after overrides'!$A$1:$A$245,0),MATCH('Stata dataset (nominal)'!I$1,'Cyclical_after overrides'!$A$1:$BD$1,0))), "")</f>
        <v>8.8640000000000008</v>
      </c>
      <c r="J195" s="179" t="str">
        <f>_xlfn.IFNA(IF($C195 &gt; "2023-24", INDEX(PR24_after_overrides!$D$3:$AU$128, MATCH('Stata dataset (nominal)'!$A195, PR24_after_overrides!$A$3:$A$128, 0), MATCH('Stata dataset (nominal)'!J$1, PR24_after_overrides!$D$2:$AU$2, 0)), INDEX('Cyclical_after overrides'!$A$1:$BD$245,MATCH('Stata dataset (nominal)'!$A195,'Cyclical_after overrides'!$A$1:$A$245,0),MATCH('Stata dataset (nominal)'!J$1,'Cyclical_after overrides'!$A$1:$BD$1,0))), "")</f>
        <v/>
      </c>
      <c r="K195" s="179" t="str">
        <f>_xlfn.IFNA(IF($C195 &gt; "2023-24", INDEX(PR24_after_overrides!$D$3:$AU$128, MATCH('Stata dataset (nominal)'!$A195, PR24_after_overrides!$A$3:$A$128, 0), MATCH('Stata dataset (nominal)'!K$1, PR24_after_overrides!$D$2:$AU$2, 0)), INDEX('Cyclical_after overrides'!$A$1:$BD$245,MATCH('Stata dataset (nominal)'!$A195,'Cyclical_after overrides'!$A$1:$A$245,0),MATCH('Stata dataset (nominal)'!K$1,'Cyclical_after overrides'!$A$1:$BD$1,0))), "")</f>
        <v/>
      </c>
      <c r="L195" s="179">
        <f>_xlfn.IFNA(IF($C195 &gt; "2023-24", INDEX(PR24_after_overrides!$D$3:$AU$128, MATCH('Stata dataset (nominal)'!$A195, PR24_after_overrides!$A$3:$A$128, 0), MATCH('Stata dataset (nominal)'!L$1, PR24_after_overrides!$D$2:$AU$2, 0)), INDEX('Cyclical_after overrides'!$A$1:$BD$245,MATCH('Stata dataset (nominal)'!$A195,'Cyclical_after overrides'!$A$1:$A$245,0),MATCH('Stata dataset (nominal)'!L$1,'Cyclical_after overrides'!$A$1:$BD$1,0))), "")</f>
        <v>0</v>
      </c>
      <c r="M195" s="179">
        <f>_xlfn.IFNA(IF($C195 &gt; "2023-24", INDEX(PR24_after_overrides!$D$3:$AU$128, MATCH('Stata dataset (nominal)'!$A195, PR24_after_overrides!$A$3:$A$128, 0), MATCH('Stata dataset (nominal)'!M$1, PR24_after_overrides!$D$2:$AU$2, 0)), INDEX('Cyclical_after overrides'!$A$1:$BD$245,MATCH('Stata dataset (nominal)'!$A195,'Cyclical_after overrides'!$A$1:$A$245,0),MATCH('Stata dataset (nominal)'!M$1,'Cyclical_after overrides'!$A$1:$BD$1,0))), "")</f>
        <v>2.6560000000000001</v>
      </c>
      <c r="N195" s="179" t="str">
        <f>_xlfn.IFNA(IF($C195 &gt; "2023-24", INDEX(PR24_after_overrides!$D$3:$AU$128, MATCH('Stata dataset (nominal)'!$A195, PR24_after_overrides!$A$3:$A$128, 0), MATCH('Stata dataset (nominal)'!N$1, PR24_after_overrides!$D$2:$AU$2, 0)), INDEX('Cyclical_after overrides'!$A$1:$BD$245,MATCH('Stata dataset (nominal)'!$A195,'Cyclical_after overrides'!$A$1:$A$245,0),MATCH('Stata dataset (nominal)'!N$1,'Cyclical_after overrides'!$A$1:$BD$1,0))), "")</f>
        <v/>
      </c>
      <c r="O195" s="179">
        <f>_xlfn.IFNA(IF($C195 &gt; "2023-24", INDEX(PR24_after_overrides!$D$3:$AU$128, MATCH('Stata dataset (nominal)'!$A195, PR24_after_overrides!$A$3:$A$128, 0), MATCH('Stata dataset (nominal)'!O$1, PR24_after_overrides!$D$2:$AU$2, 0)), INDEX('Cyclical_after overrides'!$A$1:$BD$245,MATCH('Stata dataset (nominal)'!$A195,'Cyclical_after overrides'!$A$1:$A$245,0),MATCH('Stata dataset (nominal)'!O$1,'Cyclical_after overrides'!$A$1:$BD$1,0))), "")</f>
        <v>56.124000000000002</v>
      </c>
      <c r="P195" s="179">
        <f>_xlfn.IFNA(IF($C195 &gt; "2023-24", INDEX(PR24_after_overrides!$D$3:$AU$128, MATCH('Stata dataset (nominal)'!$A195, PR24_after_overrides!$A$3:$A$128, 0), MATCH('Stata dataset (nominal)'!P$1, PR24_after_overrides!$D$2:$AU$2, 0)), INDEX('Cyclical_after overrides'!$A$1:$BD$245,MATCH('Stata dataset (nominal)'!$A195,'Cyclical_after overrides'!$A$1:$A$245,0),MATCH('Stata dataset (nominal)'!P$1,'Cyclical_after overrides'!$A$1:$BD$1,0))), "")</f>
        <v>59.975999999999999</v>
      </c>
      <c r="Q195" s="179">
        <f>_xlfn.IFNA(IF($C195 &gt; "2023-24", INDEX(PR24_after_overrides!$D$3:$AU$128, MATCH('Stata dataset (nominal)'!$A195, PR24_after_overrides!$A$3:$A$128, 0), MATCH('Stata dataset (nominal)'!Q$1, PR24_after_overrides!$D$2:$AU$2, 0)), INDEX('Cyclical_after overrides'!$A$1:$BD$245,MATCH('Stata dataset (nominal)'!$A195,'Cyclical_after overrides'!$A$1:$A$245,0),MATCH('Stata dataset (nominal)'!Q$1,'Cyclical_after overrides'!$A$1:$BD$1,0))), "")</f>
        <v>882.78399999999999</v>
      </c>
      <c r="R195" s="179">
        <f>_xlfn.IFNA(IF($C195 &gt; "2023-24", INDEX(PR24_after_overrides!$D$3:$AU$128, MATCH('Stata dataset (nominal)'!$A195, PR24_after_overrides!$A$3:$A$128, 0), MATCH('Stata dataset (nominal)'!R$1, PR24_after_overrides!$D$2:$AU$2, 0)), INDEX('Cyclical_after overrides'!$A$1:$BD$245,MATCH('Stata dataset (nominal)'!$A195,'Cyclical_after overrides'!$A$1:$A$245,0),MATCH('Stata dataset (nominal)'!R$1,'Cyclical_after overrides'!$A$1:$BD$1,0))), "")</f>
        <v>53.512</v>
      </c>
      <c r="S195" s="179">
        <f>_xlfn.IFNA(IF($C195 &gt; "2023-24", INDEX(PR24_after_overrides!$D$3:$AU$128, MATCH('Stata dataset (nominal)'!$A195, PR24_after_overrides!$A$3:$A$128, 0), MATCH('Stata dataset (nominal)'!S$1, PR24_after_overrides!$D$2:$AU$2, 0)), INDEX('Cyclical_after overrides'!$A$1:$BD$245,MATCH('Stata dataset (nominal)'!$A195,'Cyclical_after overrides'!$A$1:$A$245,0),MATCH('Stata dataset (nominal)'!S$1,'Cyclical_after overrides'!$A$1:$BD$1,0))), "")</f>
        <v>53.079000000000001</v>
      </c>
      <c r="T195" s="179">
        <f>_xlfn.IFNA(IF($C195 &gt; "2023-24", INDEX(PR24_after_overrides!$D$3:$AU$128, MATCH('Stata dataset (nominal)'!$A195, PR24_after_overrides!$A$3:$A$128, 0), MATCH('Stata dataset (nominal)'!T$1, PR24_after_overrides!$D$2:$AU$2, 0)), INDEX('Cyclical_after overrides'!$A$1:$BD$245,MATCH('Stata dataset (nominal)'!$A195,'Cyclical_after overrides'!$A$1:$A$245,0),MATCH('Stata dataset (nominal)'!T$1,'Cyclical_after overrides'!$A$1:$BD$1,0))), "")</f>
        <v>1072.3630000000001</v>
      </c>
      <c r="U195" s="179">
        <f>_xlfn.IFNA(IF($C195 &gt; "2023-24", INDEX(PR24_after_overrides!$D$3:$AU$128, MATCH('Stata dataset (nominal)'!$A195, PR24_after_overrides!$A$3:$A$128, 0), MATCH('Stata dataset (nominal)'!U$1, PR24_after_overrides!$D$2:$AU$2, 0)), INDEX('Cyclical_after overrides'!$A$1:$BD$245,MATCH('Stata dataset (nominal)'!$A195,'Cyclical_after overrides'!$A$1:$A$245,0),MATCH('Stata dataset (nominal)'!U$1,'Cyclical_after overrides'!$A$1:$BD$1,0))), "")</f>
        <v>25.423981876957647</v>
      </c>
      <c r="V195" s="179">
        <f>_xlfn.IFNA(IF($C195 &gt; "2023-24", INDEX(PR24_after_overrides!$D$3:$AU$128, MATCH('Stata dataset (nominal)'!$A195, PR24_after_overrides!$A$3:$A$128, 0), MATCH('Stata dataset (nominal)'!V$1, PR24_after_overrides!$D$2:$AU$2, 0)), INDEX('Cyclical_after overrides'!$A$1:$BD$245,MATCH('Stata dataset (nominal)'!$A195,'Cyclical_after overrides'!$A$1:$A$245,0),MATCH('Stata dataset (nominal)'!V$1,'Cyclical_after overrides'!$A$1:$BD$1,0))), "")</f>
        <v>134.37190433606497</v>
      </c>
      <c r="W195" s="179">
        <f>_xlfn.IFNA(IF($C195 &gt; "2023-24", INDEX(PR24_after_overrides!$D$3:$AU$128, MATCH('Stata dataset (nominal)'!$A195, PR24_after_overrides!$A$3:$A$128, 0), MATCH('Stata dataset (nominal)'!W$1, PR24_after_overrides!$D$2:$AU$2, 0)), INDEX('Cyclical_after overrides'!$A$1:$BD$245,MATCH('Stata dataset (nominal)'!$A195,'Cyclical_after overrides'!$A$1:$A$245,0),MATCH('Stata dataset (nominal)'!W$1,'Cyclical_after overrides'!$A$1:$BD$1,0))), "")</f>
        <v>2.0231743595119105</v>
      </c>
      <c r="X195" s="179">
        <f>_xlfn.IFNA(IF($C195 &gt; "2023-24", INDEX(PR24_after_overrides!$D$3:$AU$128, MATCH('Stata dataset (nominal)'!$A195, PR24_after_overrides!$A$3:$A$128, 0), MATCH('Stata dataset (nominal)'!X$1, PR24_after_overrides!$D$2:$AU$2, 0)), INDEX('Cyclical_after overrides'!$A$1:$BD$245,MATCH('Stata dataset (nominal)'!$A195,'Cyclical_after overrides'!$A$1:$A$245,0),MATCH('Stata dataset (nominal)'!X$1,'Cyclical_after overrides'!$A$1:$BD$1,0))), "")</f>
        <v>10.986069114680623</v>
      </c>
      <c r="Y195" s="179">
        <f>_xlfn.IFNA(IF($C195 &gt; "2023-24", INDEX(PR24_after_overrides!$D$3:$AU$128, MATCH('Stata dataset (nominal)'!$A195, PR24_after_overrides!$A$3:$A$128, 0), MATCH('Stata dataset (nominal)'!Y$1, PR24_after_overrides!$D$2:$AU$2, 0)), INDEX('Cyclical_after overrides'!$A$1:$BD$245,MATCH('Stata dataset (nominal)'!$A195,'Cyclical_after overrides'!$A$1:$A$245,0),MATCH('Stata dataset (nominal)'!Y$1,'Cyclical_after overrides'!$A$1:$BD$1,0))), "")</f>
        <v>16.056556405608163</v>
      </c>
      <c r="Z195" s="179">
        <f>_xlfn.IFNA(IF($C195 &gt; "2023-24", INDEX(PR24_after_overrides!$D$3:$AU$128, MATCH('Stata dataset (nominal)'!$A195, PR24_after_overrides!$A$3:$A$128, 0), MATCH('Stata dataset (nominal)'!Z$1, PR24_after_overrides!$D$2:$AU$2, 0)), INDEX('Cyclical_after overrides'!$A$1:$BD$245,MATCH('Stata dataset (nominal)'!$A195,'Cyclical_after overrides'!$A$1:$A$245,0),MATCH('Stata dataset (nominal)'!Z$1,'Cyclical_after overrides'!$A$1:$BD$1,0))), "")</f>
        <v>14.830175809953653</v>
      </c>
      <c r="AA195" s="179">
        <f>_xlfn.IFNA(IF($C195 &gt; "2023-24", INDEX(PR24_after_overrides!$D$3:$AU$128, MATCH('Stata dataset (nominal)'!$A195, PR24_after_overrides!$A$3:$A$128, 0), MATCH('Stata dataset (nominal)'!AA$1, PR24_after_overrides!$D$2:$AU$2, 0)), INDEX('Cyclical_after overrides'!$A$1:$BD$245,MATCH('Stata dataset (nominal)'!$A195,'Cyclical_after overrides'!$A$1:$A$245,0),MATCH('Stata dataset (nominal)'!AA$1,'Cyclical_after overrides'!$A$1:$BD$1,0))), "")</f>
        <v>799.46504790425161</v>
      </c>
      <c r="AB195" s="179">
        <f>INDEX(Depreciation!$U$5:$U$318, MATCH('Stata dataset (nominal)'!$A195, Depreciation!$A$5:$A$318, 0))</f>
        <v>2.0209999999999999</v>
      </c>
      <c r="AC195" s="180">
        <f t="shared" si="4"/>
        <v>4.3569090909090908</v>
      </c>
      <c r="AD195" s="72">
        <f>INDEX(Recharges!$V$5:$V$318, MATCH('Stata dataset (nominal)'!$A195, Recharges!$A$5:$A$318, 0))</f>
        <v>0.75800000000000001</v>
      </c>
    </row>
    <row r="196" spans="1:30" x14ac:dyDescent="0.4">
      <c r="A196" s="160" t="str">
        <f t="shared" si="3"/>
        <v>YKY20</v>
      </c>
      <c r="B196" s="160" t="s">
        <v>385</v>
      </c>
      <c r="C196" s="160" t="s">
        <v>255</v>
      </c>
      <c r="D196" s="179">
        <f>_xlfn.IFNA(IF($C196 &gt; "2023-24", INDEX(PR24_after_overrides!$D$3:$AU$128, MATCH('Stata dataset (nominal)'!$A196, PR24_after_overrides!$A$3:$A$128, 0), MATCH('Stata dataset (nominal)'!D$1, PR24_after_overrides!$D$2:$AU$2, 0)), INDEX('Cyclical_after overrides'!$A$1:$BD$245,MATCH('Stata dataset (nominal)'!$A196,'Cyclical_after overrides'!$A$1:$A$245,0),MATCH('Stata dataset (nominal)'!D$1,'Cyclical_after overrides'!$A$1:$BD$1,0))), "")</f>
        <v>1.1367310801447381</v>
      </c>
      <c r="E196" s="179">
        <f>_xlfn.IFNA(IF($C196 &gt; "2023-24", INDEX(PR24_after_overrides!$D$3:$AU$128, MATCH('Stata dataset (nominal)'!$A196, PR24_after_overrides!$A$3:$A$128, 0), MATCH('Stata dataset (nominal)'!E$1, PR24_after_overrides!$D$2:$AU$2, 0)), INDEX('Cyclical_after overrides'!$A$1:$BD$245,MATCH('Stata dataset (nominal)'!$A196,'Cyclical_after overrides'!$A$1:$A$245,0),MATCH('Stata dataset (nominal)'!E$1,'Cyclical_after overrides'!$A$1:$BD$1,0))), "")</f>
        <v>27.207000000000001</v>
      </c>
      <c r="F196" s="179">
        <f>_xlfn.IFNA(IF($C196 &gt; "2023-24", INDEX(PR24_after_overrides!$D$3:$AU$128, MATCH('Stata dataset (nominal)'!$A196, PR24_after_overrides!$A$3:$A$128, 0), MATCH('Stata dataset (nominal)'!F$1, PR24_after_overrides!$D$2:$AU$2, 0)), INDEX('Cyclical_after overrides'!$A$1:$BD$245,MATCH('Stata dataset (nominal)'!$A196,'Cyclical_after overrides'!$A$1:$A$245,0),MATCH('Stata dataset (nominal)'!F$1,'Cyclical_after overrides'!$A$1:$BD$1,0))), "")</f>
        <v>4.0289999999999999</v>
      </c>
      <c r="G196" s="179">
        <f>_xlfn.IFNA(IF($C196 &gt; "2023-24", INDEX(PR24_after_overrides!$D$3:$AU$128, MATCH('Stata dataset (nominal)'!$A196, PR24_after_overrides!$A$3:$A$128, 0), MATCH('Stata dataset (nominal)'!G$1, PR24_after_overrides!$D$2:$AU$2, 0)), INDEX('Cyclical_after overrides'!$A$1:$BD$245,MATCH('Stata dataset (nominal)'!$A196,'Cyclical_after overrides'!$A$1:$A$245,0),MATCH('Stata dataset (nominal)'!G$1,'Cyclical_after overrides'!$A$1:$BD$1,0))), "")</f>
        <v>24.08</v>
      </c>
      <c r="H196" s="179">
        <f>_xlfn.IFNA(IF($C196 &gt; "2023-24", INDEX(PR24_after_overrides!$D$3:$AU$128, MATCH('Stata dataset (nominal)'!$A196, PR24_after_overrides!$A$3:$A$128, 0), MATCH('Stata dataset (nominal)'!H$1, PR24_after_overrides!$D$2:$AU$2, 0)), INDEX('Cyclical_after overrides'!$A$1:$BD$245,MATCH('Stata dataset (nominal)'!$A196,'Cyclical_after overrides'!$A$1:$A$245,0),MATCH('Stata dataset (nominal)'!H$1,'Cyclical_after overrides'!$A$1:$BD$1,0))), "")</f>
        <v>1.524</v>
      </c>
      <c r="I196" s="179">
        <f>_xlfn.IFNA(IF($C196 &gt; "2023-24", INDEX(PR24_after_overrides!$D$3:$AU$128, MATCH('Stata dataset (nominal)'!$A196, PR24_after_overrides!$A$3:$A$128, 0), MATCH('Stata dataset (nominal)'!I$1, PR24_after_overrides!$D$2:$AU$2, 0)), INDEX('Cyclical_after overrides'!$A$1:$BD$245,MATCH('Stata dataset (nominal)'!$A196,'Cyclical_after overrides'!$A$1:$A$245,0),MATCH('Stata dataset (nominal)'!I$1,'Cyclical_after overrides'!$A$1:$BD$1,0))), "")</f>
        <v>8.7750000000000004</v>
      </c>
      <c r="J196" s="179" t="str">
        <f>_xlfn.IFNA(IF($C196 &gt; "2023-24", INDEX(PR24_after_overrides!$D$3:$AU$128, MATCH('Stata dataset (nominal)'!$A196, PR24_after_overrides!$A$3:$A$128, 0), MATCH('Stata dataset (nominal)'!J$1, PR24_after_overrides!$D$2:$AU$2, 0)), INDEX('Cyclical_after overrides'!$A$1:$BD$245,MATCH('Stata dataset (nominal)'!$A196,'Cyclical_after overrides'!$A$1:$A$245,0),MATCH('Stata dataset (nominal)'!J$1,'Cyclical_after overrides'!$A$1:$BD$1,0))), "")</f>
        <v/>
      </c>
      <c r="K196" s="179" t="str">
        <f>_xlfn.IFNA(IF($C196 &gt; "2023-24", INDEX(PR24_after_overrides!$D$3:$AU$128, MATCH('Stata dataset (nominal)'!$A196, PR24_after_overrides!$A$3:$A$128, 0), MATCH('Stata dataset (nominal)'!K$1, PR24_after_overrides!$D$2:$AU$2, 0)), INDEX('Cyclical_after overrides'!$A$1:$BD$245,MATCH('Stata dataset (nominal)'!$A196,'Cyclical_after overrides'!$A$1:$A$245,0),MATCH('Stata dataset (nominal)'!K$1,'Cyclical_after overrides'!$A$1:$BD$1,0))), "")</f>
        <v/>
      </c>
      <c r="L196" s="179">
        <f>_xlfn.IFNA(IF($C196 &gt; "2023-24", INDEX(PR24_after_overrides!$D$3:$AU$128, MATCH('Stata dataset (nominal)'!$A196, PR24_after_overrides!$A$3:$A$128, 0), MATCH('Stata dataset (nominal)'!L$1, PR24_after_overrides!$D$2:$AU$2, 0)), INDEX('Cyclical_after overrides'!$A$1:$BD$245,MATCH('Stata dataset (nominal)'!$A196,'Cyclical_after overrides'!$A$1:$A$245,0),MATCH('Stata dataset (nominal)'!L$1,'Cyclical_after overrides'!$A$1:$BD$1,0))), "")</f>
        <v>0</v>
      </c>
      <c r="M196" s="179">
        <f>_xlfn.IFNA(IF($C196 &gt; "2023-24", INDEX(PR24_after_overrides!$D$3:$AU$128, MATCH('Stata dataset (nominal)'!$A196, PR24_after_overrides!$A$3:$A$128, 0), MATCH('Stata dataset (nominal)'!M$1, PR24_after_overrides!$D$2:$AU$2, 0)), INDEX('Cyclical_after overrides'!$A$1:$BD$245,MATCH('Stata dataset (nominal)'!$A196,'Cyclical_after overrides'!$A$1:$A$245,0),MATCH('Stata dataset (nominal)'!M$1,'Cyclical_after overrides'!$A$1:$BD$1,0))), "")</f>
        <v>4.024</v>
      </c>
      <c r="N196" s="179" t="str">
        <f>_xlfn.IFNA(IF($C196 &gt; "2023-24", INDEX(PR24_after_overrides!$D$3:$AU$128, MATCH('Stata dataset (nominal)'!$A196, PR24_after_overrides!$A$3:$A$128, 0), MATCH('Stata dataset (nominal)'!N$1, PR24_after_overrides!$D$2:$AU$2, 0)), INDEX('Cyclical_after overrides'!$A$1:$BD$245,MATCH('Stata dataset (nominal)'!$A196,'Cyclical_after overrides'!$A$1:$A$245,0),MATCH('Stata dataset (nominal)'!N$1,'Cyclical_after overrides'!$A$1:$BD$1,0))), "")</f>
        <v/>
      </c>
      <c r="O196" s="179">
        <f>_xlfn.IFNA(IF($C196 &gt; "2023-24", INDEX(PR24_after_overrides!$D$3:$AU$128, MATCH('Stata dataset (nominal)'!$A196, PR24_after_overrides!$A$3:$A$128, 0), MATCH('Stata dataset (nominal)'!O$1, PR24_after_overrides!$D$2:$AU$2, 0)), INDEX('Cyclical_after overrides'!$A$1:$BD$245,MATCH('Stata dataset (nominal)'!$A196,'Cyclical_after overrides'!$A$1:$A$245,0),MATCH('Stata dataset (nominal)'!O$1,'Cyclical_after overrides'!$A$1:$BD$1,0))), "")</f>
        <v>54.497</v>
      </c>
      <c r="P196" s="179">
        <f>_xlfn.IFNA(IF($C196 &gt; "2023-24", INDEX(PR24_after_overrides!$D$3:$AU$128, MATCH('Stata dataset (nominal)'!$A196, PR24_after_overrides!$A$3:$A$128, 0), MATCH('Stata dataset (nominal)'!P$1, PR24_after_overrides!$D$2:$AU$2, 0)), INDEX('Cyclical_after overrides'!$A$1:$BD$245,MATCH('Stata dataset (nominal)'!$A196,'Cyclical_after overrides'!$A$1:$A$245,0),MATCH('Stata dataset (nominal)'!P$1,'Cyclical_after overrides'!$A$1:$BD$1,0))), "")</f>
        <v>56.83</v>
      </c>
      <c r="Q196" s="179">
        <f>_xlfn.IFNA(IF($C196 &gt; "2023-24", INDEX(PR24_after_overrides!$D$3:$AU$128, MATCH('Stata dataset (nominal)'!$A196, PR24_after_overrides!$A$3:$A$128, 0), MATCH('Stata dataset (nominal)'!Q$1, PR24_after_overrides!$D$2:$AU$2, 0)), INDEX('Cyclical_after overrides'!$A$1:$BD$245,MATCH('Stata dataset (nominal)'!$A196,'Cyclical_after overrides'!$A$1:$A$245,0),MATCH('Stata dataset (nominal)'!Q$1,'Cyclical_after overrides'!$A$1:$BD$1,0))), "")</f>
        <v>850.03599999999994</v>
      </c>
      <c r="R196" s="179">
        <f>_xlfn.IFNA(IF($C196 &gt; "2023-24", INDEX(PR24_after_overrides!$D$3:$AU$128, MATCH('Stata dataset (nominal)'!$A196, PR24_after_overrides!$A$3:$A$128, 0), MATCH('Stata dataset (nominal)'!R$1, PR24_after_overrides!$D$2:$AU$2, 0)), INDEX('Cyclical_after overrides'!$A$1:$BD$245,MATCH('Stata dataset (nominal)'!$A196,'Cyclical_after overrides'!$A$1:$A$245,0),MATCH('Stata dataset (nominal)'!R$1,'Cyclical_after overrides'!$A$1:$BD$1,0))), "")</f>
        <v>55.758000000000003</v>
      </c>
      <c r="S196" s="179">
        <f>_xlfn.IFNA(IF($C196 &gt; "2023-24", INDEX(PR24_after_overrides!$D$3:$AU$128, MATCH('Stata dataset (nominal)'!$A196, PR24_after_overrides!$A$3:$A$128, 0), MATCH('Stata dataset (nominal)'!S$1, PR24_after_overrides!$D$2:$AU$2, 0)), INDEX('Cyclical_after overrides'!$A$1:$BD$245,MATCH('Stata dataset (nominal)'!$A196,'Cyclical_after overrides'!$A$1:$A$245,0),MATCH('Stata dataset (nominal)'!S$1,'Cyclical_after overrides'!$A$1:$BD$1,0))), "")</f>
        <v>58.616</v>
      </c>
      <c r="T196" s="179">
        <f>_xlfn.IFNA(IF($C196 &gt; "2023-24", INDEX(PR24_after_overrides!$D$3:$AU$128, MATCH('Stata dataset (nominal)'!$A196, PR24_after_overrides!$A$3:$A$128, 0), MATCH('Stata dataset (nominal)'!T$1, PR24_after_overrides!$D$2:$AU$2, 0)), INDEX('Cyclical_after overrides'!$A$1:$BD$245,MATCH('Stata dataset (nominal)'!$A196,'Cyclical_after overrides'!$A$1:$A$245,0),MATCH('Stata dataset (nominal)'!T$1,'Cyclical_after overrides'!$A$1:$BD$1,0))), "")</f>
        <v>1114.0360000000001</v>
      </c>
      <c r="U196" s="179">
        <f>_xlfn.IFNA(IF($C196 &gt; "2023-24", INDEX(PR24_after_overrides!$D$3:$AU$128, MATCH('Stata dataset (nominal)'!$A196, PR24_after_overrides!$A$3:$A$128, 0), MATCH('Stata dataset (nominal)'!U$1, PR24_after_overrides!$D$2:$AU$2, 0)), INDEX('Cyclical_after overrides'!$A$1:$BD$245,MATCH('Stata dataset (nominal)'!$A196,'Cyclical_after overrides'!$A$1:$A$245,0),MATCH('Stata dataset (nominal)'!U$1,'Cyclical_after overrides'!$A$1:$BD$1,0))), "")</f>
        <v>24.707847580248611</v>
      </c>
      <c r="V196" s="179">
        <f>_xlfn.IFNA(IF($C196 &gt; "2023-24", INDEX(PR24_after_overrides!$D$3:$AU$128, MATCH('Stata dataset (nominal)'!$A196, PR24_after_overrides!$A$3:$A$128, 0), MATCH('Stata dataset (nominal)'!V$1, PR24_after_overrides!$D$2:$AU$2, 0)), INDEX('Cyclical_after overrides'!$A$1:$BD$245,MATCH('Stata dataset (nominal)'!$A196,'Cyclical_after overrides'!$A$1:$A$245,0),MATCH('Stata dataset (nominal)'!V$1,'Cyclical_after overrides'!$A$1:$BD$1,0))), "")</f>
        <v>133.98363834127082</v>
      </c>
      <c r="W196" s="179">
        <f>_xlfn.IFNA(IF($C196 &gt; "2023-24", INDEX(PR24_after_overrides!$D$3:$AU$128, MATCH('Stata dataset (nominal)'!$A196, PR24_after_overrides!$A$3:$A$128, 0), MATCH('Stata dataset (nominal)'!W$1, PR24_after_overrides!$D$2:$AU$2, 0)), INDEX('Cyclical_after overrides'!$A$1:$BD$245,MATCH('Stata dataset (nominal)'!$A196,'Cyclical_after overrides'!$A$1:$A$245,0),MATCH('Stata dataset (nominal)'!W$1,'Cyclical_after overrides'!$A$1:$BD$1,0))), "")</f>
        <v>2.0384643509396092</v>
      </c>
      <c r="X196" s="179">
        <f>_xlfn.IFNA(IF($C196 &gt; "2023-24", INDEX(PR24_after_overrides!$D$3:$AU$128, MATCH('Stata dataset (nominal)'!$A196, PR24_after_overrides!$A$3:$A$128, 0), MATCH('Stata dataset (nominal)'!X$1, PR24_after_overrides!$D$2:$AU$2, 0)), INDEX('Cyclical_after overrides'!$A$1:$BD$245,MATCH('Stata dataset (nominal)'!$A196,'Cyclical_after overrides'!$A$1:$A$245,0),MATCH('Stata dataset (nominal)'!X$1,'Cyclical_after overrides'!$A$1:$BD$1,0))), "")</f>
        <v>9.9020103005692626</v>
      </c>
      <c r="Y196" s="179">
        <f>_xlfn.IFNA(IF($C196 &gt; "2023-24", INDEX(PR24_after_overrides!$D$3:$AU$128, MATCH('Stata dataset (nominal)'!$A196, PR24_after_overrides!$A$3:$A$128, 0), MATCH('Stata dataset (nominal)'!Y$1, PR24_after_overrides!$D$2:$AU$2, 0)), INDEX('Cyclical_after overrides'!$A$1:$BD$245,MATCH('Stata dataset (nominal)'!$A196,'Cyclical_after overrides'!$A$1:$A$245,0),MATCH('Stata dataset (nominal)'!Y$1,'Cyclical_after overrides'!$A$1:$BD$1,0))), "")</f>
        <v>14.417182835409056</v>
      </c>
      <c r="Z196" s="179">
        <f>_xlfn.IFNA(IF($C196 &gt; "2023-24", INDEX(PR24_after_overrides!$D$3:$AU$128, MATCH('Stata dataset (nominal)'!$A196, PR24_after_overrides!$A$3:$A$128, 0), MATCH('Stata dataset (nominal)'!Z$1, PR24_after_overrides!$D$2:$AU$2, 0)), INDEX('Cyclical_after overrides'!$A$1:$BD$245,MATCH('Stata dataset (nominal)'!$A196,'Cyclical_after overrides'!$A$1:$A$245,0),MATCH('Stata dataset (nominal)'!Z$1,'Cyclical_after overrides'!$A$1:$BD$1,0))), "")</f>
        <v>14.417182835409056</v>
      </c>
      <c r="AA196" s="179">
        <f>_xlfn.IFNA(IF($C196 &gt; "2023-24", INDEX(PR24_after_overrides!$D$3:$AU$128, MATCH('Stata dataset (nominal)'!$A196, PR24_after_overrides!$A$3:$A$128, 0), MATCH('Stata dataset (nominal)'!AA$1, PR24_after_overrides!$D$2:$AU$2, 0)), INDEX('Cyclical_after overrides'!$A$1:$BD$245,MATCH('Stata dataset (nominal)'!$A196,'Cyclical_after overrides'!$A$1:$A$245,0),MATCH('Stata dataset (nominal)'!AA$1,'Cyclical_after overrides'!$A$1:$BD$1,0))), "")</f>
        <v>814.90200000000004</v>
      </c>
      <c r="AB196" s="179">
        <f>INDEX(Depreciation!$U$5:$U$318, MATCH('Stata dataset (nominal)'!$A196, Depreciation!$A$5:$A$318, 0))</f>
        <v>2.2240000000000002</v>
      </c>
      <c r="AC196" s="180">
        <f t="shared" si="4"/>
        <v>4.3569090909090908</v>
      </c>
      <c r="AD196" s="72">
        <f>INDEX(Recharges!$V$5:$V$318, MATCH('Stata dataset (nominal)'!$A196, Recharges!$A$5:$A$318, 0))</f>
        <v>2.0659999999999998</v>
      </c>
    </row>
    <row r="197" spans="1:30" x14ac:dyDescent="0.4">
      <c r="A197" s="160" t="str">
        <f t="shared" si="3"/>
        <v>YKY21</v>
      </c>
      <c r="B197" s="160" t="s">
        <v>385</v>
      </c>
      <c r="C197" s="160" t="s">
        <v>257</v>
      </c>
      <c r="D197" s="179">
        <f>_xlfn.IFNA(IF($C197 &gt; "2023-24", INDEX(PR24_after_overrides!$D$3:$AU$128, MATCH('Stata dataset (nominal)'!$A197, PR24_after_overrides!$A$3:$A$128, 0), MATCH('Stata dataset (nominal)'!D$1, PR24_after_overrides!$D$2:$AU$2, 0)), INDEX('Cyclical_after overrides'!$A$1:$BD$245,MATCH('Stata dataset (nominal)'!$A197,'Cyclical_after overrides'!$A$1:$A$245,0),MATCH('Stata dataset (nominal)'!D$1,'Cyclical_after overrides'!$A$1:$BD$1,0))), "")</f>
        <v>1.1277018254028868</v>
      </c>
      <c r="E197" s="179">
        <f>_xlfn.IFNA(IF($C197 &gt; "2023-24", INDEX(PR24_after_overrides!$D$3:$AU$128, MATCH('Stata dataset (nominal)'!$A197, PR24_after_overrides!$A$3:$A$128, 0), MATCH('Stata dataset (nominal)'!E$1, PR24_after_overrides!$D$2:$AU$2, 0)), INDEX('Cyclical_after overrides'!$A$1:$BD$245,MATCH('Stata dataset (nominal)'!$A197,'Cyclical_after overrides'!$A$1:$A$245,0),MATCH('Stata dataset (nominal)'!E$1,'Cyclical_after overrides'!$A$1:$BD$1,0))), "")</f>
        <v>29.972000000000001</v>
      </c>
      <c r="F197" s="179">
        <f>_xlfn.IFNA(IF($C197 &gt; "2023-24", INDEX(PR24_after_overrides!$D$3:$AU$128, MATCH('Stata dataset (nominal)'!$A197, PR24_after_overrides!$A$3:$A$128, 0), MATCH('Stata dataset (nominal)'!F$1, PR24_after_overrides!$D$2:$AU$2, 0)), INDEX('Cyclical_after overrides'!$A$1:$BD$245,MATCH('Stata dataset (nominal)'!$A197,'Cyclical_after overrides'!$A$1:$A$245,0),MATCH('Stata dataset (nominal)'!F$1,'Cyclical_after overrides'!$A$1:$BD$1,0))), "")</f>
        <v>3.7829999999999999</v>
      </c>
      <c r="G197" s="179">
        <f>_xlfn.IFNA(IF($C197 &gt; "2023-24", INDEX(PR24_after_overrides!$D$3:$AU$128, MATCH('Stata dataset (nominal)'!$A197, PR24_after_overrides!$A$3:$A$128, 0), MATCH('Stata dataset (nominal)'!G$1, PR24_after_overrides!$D$2:$AU$2, 0)), INDEX('Cyclical_after overrides'!$A$1:$BD$245,MATCH('Stata dataset (nominal)'!$A197,'Cyclical_after overrides'!$A$1:$A$245,0),MATCH('Stata dataset (nominal)'!G$1,'Cyclical_after overrides'!$A$1:$BD$1,0))), "")</f>
        <v>26.033999999999999</v>
      </c>
      <c r="H197" s="179">
        <f>_xlfn.IFNA(IF($C197 &gt; "2023-24", INDEX(PR24_after_overrides!$D$3:$AU$128, MATCH('Stata dataset (nominal)'!$A197, PR24_after_overrides!$A$3:$A$128, 0), MATCH('Stata dataset (nominal)'!H$1, PR24_after_overrides!$D$2:$AU$2, 0)), INDEX('Cyclical_after overrides'!$A$1:$BD$245,MATCH('Stata dataset (nominal)'!$A197,'Cyclical_after overrides'!$A$1:$A$245,0),MATCH('Stata dataset (nominal)'!H$1,'Cyclical_after overrides'!$A$1:$BD$1,0))), "")</f>
        <v>1.548</v>
      </c>
      <c r="I197" s="179">
        <f>_xlfn.IFNA(IF($C197 &gt; "2023-24", INDEX(PR24_after_overrides!$D$3:$AU$128, MATCH('Stata dataset (nominal)'!$A197, PR24_after_overrides!$A$3:$A$128, 0), MATCH('Stata dataset (nominal)'!I$1, PR24_after_overrides!$D$2:$AU$2, 0)), INDEX('Cyclical_after overrides'!$A$1:$BD$245,MATCH('Stata dataset (nominal)'!$A197,'Cyclical_after overrides'!$A$1:$A$245,0),MATCH('Stata dataset (nominal)'!I$1,'Cyclical_after overrides'!$A$1:$BD$1,0))), "")</f>
        <v>7.8239999999999998</v>
      </c>
      <c r="J197" s="179">
        <f>_xlfn.IFNA(IF($C197 &gt; "2023-24", INDEX(PR24_after_overrides!$D$3:$AU$128, MATCH('Stata dataset (nominal)'!$A197, PR24_after_overrides!$A$3:$A$128, 0), MATCH('Stata dataset (nominal)'!J$1, PR24_after_overrides!$D$2:$AU$2, 0)), INDEX('Cyclical_after overrides'!$A$1:$BD$245,MATCH('Stata dataset (nominal)'!$A197,'Cyclical_after overrides'!$A$1:$A$245,0),MATCH('Stata dataset (nominal)'!J$1,'Cyclical_after overrides'!$A$1:$BD$1,0))), "")</f>
        <v>7.4999999999999997E-2</v>
      </c>
      <c r="K197" s="179" t="str">
        <f>_xlfn.IFNA(IF($C197 &gt; "2023-24", INDEX(PR24_after_overrides!$D$3:$AU$128, MATCH('Stata dataset (nominal)'!$A197, PR24_after_overrides!$A$3:$A$128, 0), MATCH('Stata dataset (nominal)'!K$1, PR24_after_overrides!$D$2:$AU$2, 0)), INDEX('Cyclical_after overrides'!$A$1:$BD$245,MATCH('Stata dataset (nominal)'!$A197,'Cyclical_after overrides'!$A$1:$A$245,0),MATCH('Stata dataset (nominal)'!K$1,'Cyclical_after overrides'!$A$1:$BD$1,0))), "")</f>
        <v/>
      </c>
      <c r="L197" s="179">
        <f>_xlfn.IFNA(IF($C197 &gt; "2023-24", INDEX(PR24_after_overrides!$D$3:$AU$128, MATCH('Stata dataset (nominal)'!$A197, PR24_after_overrides!$A$3:$A$128, 0), MATCH('Stata dataset (nominal)'!L$1, PR24_after_overrides!$D$2:$AU$2, 0)), INDEX('Cyclical_after overrides'!$A$1:$BD$245,MATCH('Stata dataset (nominal)'!$A197,'Cyclical_after overrides'!$A$1:$A$245,0),MATCH('Stata dataset (nominal)'!L$1,'Cyclical_after overrides'!$A$1:$BD$1,0))), "")</f>
        <v>0</v>
      </c>
      <c r="M197" s="179" t="str">
        <f>_xlfn.IFNA(IF($C197 &gt; "2023-24", INDEX(PR24_after_overrides!$D$3:$AU$128, MATCH('Stata dataset (nominal)'!$A197, PR24_after_overrides!$A$3:$A$128, 0), MATCH('Stata dataset (nominal)'!M$1, PR24_after_overrides!$D$2:$AU$2, 0)), INDEX('Cyclical_after overrides'!$A$1:$BD$245,MATCH('Stata dataset (nominal)'!$A197,'Cyclical_after overrides'!$A$1:$A$245,0),MATCH('Stata dataset (nominal)'!M$1,'Cyclical_after overrides'!$A$1:$BD$1,0))), "")</f>
        <v/>
      </c>
      <c r="N197" s="179" t="str">
        <f>_xlfn.IFNA(IF($C197 &gt; "2023-24", INDEX(PR24_after_overrides!$D$3:$AU$128, MATCH('Stata dataset (nominal)'!$A197, PR24_after_overrides!$A$3:$A$128, 0), MATCH('Stata dataset (nominal)'!N$1, PR24_after_overrides!$D$2:$AU$2, 0)), INDEX('Cyclical_after overrides'!$A$1:$BD$245,MATCH('Stata dataset (nominal)'!$A197,'Cyclical_after overrides'!$A$1:$A$245,0),MATCH('Stata dataset (nominal)'!N$1,'Cyclical_after overrides'!$A$1:$BD$1,0))), "")</f>
        <v/>
      </c>
      <c r="O197" s="179">
        <f>_xlfn.IFNA(IF($C197 &gt; "2023-24", INDEX(PR24_after_overrides!$D$3:$AU$128, MATCH('Stata dataset (nominal)'!$A197, PR24_after_overrides!$A$3:$A$128, 0), MATCH('Stata dataset (nominal)'!O$1, PR24_after_overrides!$D$2:$AU$2, 0)), INDEX('Cyclical_after overrides'!$A$1:$BD$245,MATCH('Stata dataset (nominal)'!$A197,'Cyclical_after overrides'!$A$1:$A$245,0),MATCH('Stata dataset (nominal)'!O$1,'Cyclical_after overrides'!$A$1:$BD$1,0))), "")</f>
        <v>53.701000000000001</v>
      </c>
      <c r="P197" s="179">
        <f>_xlfn.IFNA(IF($C197 &gt; "2023-24", INDEX(PR24_after_overrides!$D$3:$AU$128, MATCH('Stata dataset (nominal)'!$A197, PR24_after_overrides!$A$3:$A$128, 0), MATCH('Stata dataset (nominal)'!P$1, PR24_after_overrides!$D$2:$AU$2, 0)), INDEX('Cyclical_after overrides'!$A$1:$BD$245,MATCH('Stata dataset (nominal)'!$A197,'Cyclical_after overrides'!$A$1:$A$245,0),MATCH('Stata dataset (nominal)'!P$1,'Cyclical_after overrides'!$A$1:$BD$1,0))), "")</f>
        <v>56.91</v>
      </c>
      <c r="Q197" s="179">
        <f>_xlfn.IFNA(IF($C197 &gt; "2023-24", INDEX(PR24_after_overrides!$D$3:$AU$128, MATCH('Stata dataset (nominal)'!$A197, PR24_after_overrides!$A$3:$A$128, 0), MATCH('Stata dataset (nominal)'!Q$1, PR24_after_overrides!$D$2:$AU$2, 0)), INDEX('Cyclical_after overrides'!$A$1:$BD$245,MATCH('Stata dataset (nominal)'!$A197,'Cyclical_after overrides'!$A$1:$A$245,0),MATCH('Stata dataset (nominal)'!Q$1,'Cyclical_after overrides'!$A$1:$BD$1,0))), "")</f>
        <v>836.60900000000004</v>
      </c>
      <c r="R197" s="179">
        <f>_xlfn.IFNA(IF($C197 &gt; "2023-24", INDEX(PR24_after_overrides!$D$3:$AU$128, MATCH('Stata dataset (nominal)'!$A197, PR24_after_overrides!$A$3:$A$128, 0), MATCH('Stata dataset (nominal)'!R$1, PR24_after_overrides!$D$2:$AU$2, 0)), INDEX('Cyclical_after overrides'!$A$1:$BD$245,MATCH('Stata dataset (nominal)'!$A197,'Cyclical_after overrides'!$A$1:$A$245,0),MATCH('Stata dataset (nominal)'!R$1,'Cyclical_after overrides'!$A$1:$BD$1,0))), "")</f>
        <v>57.18</v>
      </c>
      <c r="S197" s="179">
        <f>_xlfn.IFNA(IF($C197 &gt; "2023-24", INDEX(PR24_after_overrides!$D$3:$AU$128, MATCH('Stata dataset (nominal)'!$A197, PR24_after_overrides!$A$3:$A$128, 0), MATCH('Stata dataset (nominal)'!S$1, PR24_after_overrides!$D$2:$AU$2, 0)), INDEX('Cyclical_after overrides'!$A$1:$BD$245,MATCH('Stata dataset (nominal)'!$A197,'Cyclical_after overrides'!$A$1:$A$245,0),MATCH('Stata dataset (nominal)'!S$1,'Cyclical_after overrides'!$A$1:$BD$1,0))), "")</f>
        <v>58.927</v>
      </c>
      <c r="T197" s="179">
        <f>_xlfn.IFNA(IF($C197 &gt; "2023-24", INDEX(PR24_after_overrides!$D$3:$AU$128, MATCH('Stata dataset (nominal)'!$A197, PR24_after_overrides!$A$3:$A$128, 0), MATCH('Stata dataset (nominal)'!T$1, PR24_after_overrides!$D$2:$AU$2, 0)), INDEX('Cyclical_after overrides'!$A$1:$BD$245,MATCH('Stata dataset (nominal)'!$A197,'Cyclical_after overrides'!$A$1:$A$245,0),MATCH('Stata dataset (nominal)'!T$1,'Cyclical_after overrides'!$A$1:$BD$1,0))), "")</f>
        <v>1150.798</v>
      </c>
      <c r="U197" s="179">
        <f>_xlfn.IFNA(IF($C197 &gt; "2023-24", INDEX(PR24_after_overrides!$D$3:$AU$128, MATCH('Stata dataset (nominal)'!$A197, PR24_after_overrides!$A$3:$A$128, 0), MATCH('Stata dataset (nominal)'!U$1, PR24_after_overrides!$D$2:$AU$2, 0)), INDEX('Cyclical_after overrides'!$A$1:$BD$245,MATCH('Stata dataset (nominal)'!$A197,'Cyclical_after overrides'!$A$1:$A$245,0),MATCH('Stata dataset (nominal)'!U$1,'Cyclical_after overrides'!$A$1:$BD$1,0))), "")</f>
        <v>24.38778558560988</v>
      </c>
      <c r="V197" s="179">
        <f>_xlfn.IFNA(IF($C197 &gt; "2023-24", INDEX(PR24_after_overrides!$D$3:$AU$128, MATCH('Stata dataset (nominal)'!$A197, PR24_after_overrides!$A$3:$A$128, 0), MATCH('Stata dataset (nominal)'!V$1, PR24_after_overrides!$D$2:$AU$2, 0)), INDEX('Cyclical_after overrides'!$A$1:$BD$245,MATCH('Stata dataset (nominal)'!$A197,'Cyclical_after overrides'!$A$1:$A$245,0),MATCH('Stata dataset (nominal)'!V$1,'Cyclical_after overrides'!$A$1:$BD$1,0))), "")</f>
        <v>133.45468608601033</v>
      </c>
      <c r="W197" s="179">
        <f>_xlfn.IFNA(IF($C197 &gt; "2023-24", INDEX(PR24_after_overrides!$D$3:$AU$128, MATCH('Stata dataset (nominal)'!$A197, PR24_after_overrides!$A$3:$A$128, 0), MATCH('Stata dataset (nominal)'!W$1, PR24_after_overrides!$D$2:$AU$2, 0)), INDEX('Cyclical_after overrides'!$A$1:$BD$245,MATCH('Stata dataset (nominal)'!$A197,'Cyclical_after overrides'!$A$1:$A$245,0),MATCH('Stata dataset (nominal)'!W$1,'Cyclical_after overrides'!$A$1:$BD$1,0))), "")</f>
        <v>2.0604381957689784</v>
      </c>
      <c r="X197" s="179">
        <f>_xlfn.IFNA(IF($C197 &gt; "2023-24", INDEX(PR24_after_overrides!$D$3:$AU$128, MATCH('Stata dataset (nominal)'!$A197, PR24_after_overrides!$A$3:$A$128, 0), MATCH('Stata dataset (nominal)'!X$1, PR24_after_overrides!$D$2:$AU$2, 0)), INDEX('Cyclical_after overrides'!$A$1:$BD$245,MATCH('Stata dataset (nominal)'!$A197,'Cyclical_after overrides'!$A$1:$A$245,0),MATCH('Stata dataset (nominal)'!X$1,'Cyclical_after overrides'!$A$1:$BD$1,0))), "")</f>
        <v>9.9020103005692626</v>
      </c>
      <c r="Y197" s="179">
        <f>_xlfn.IFNA(IF($C197 &gt; "2023-24", INDEX(PR24_after_overrides!$D$3:$AU$128, MATCH('Stata dataset (nominal)'!$A197, PR24_after_overrides!$A$3:$A$128, 0), MATCH('Stata dataset (nominal)'!Y$1, PR24_after_overrides!$D$2:$AU$2, 0)), INDEX('Cyclical_after overrides'!$A$1:$BD$245,MATCH('Stata dataset (nominal)'!$A197,'Cyclical_after overrides'!$A$1:$A$245,0),MATCH('Stata dataset (nominal)'!Y$1,'Cyclical_after overrides'!$A$1:$BD$1,0))), "")</f>
        <v>14.417182835409056</v>
      </c>
      <c r="Z197" s="179">
        <f>_xlfn.IFNA(IF($C197 &gt; "2023-24", INDEX(PR24_after_overrides!$D$3:$AU$128, MATCH('Stata dataset (nominal)'!$A197, PR24_after_overrides!$A$3:$A$128, 0), MATCH('Stata dataset (nominal)'!Z$1, PR24_after_overrides!$D$2:$AU$2, 0)), INDEX('Cyclical_after overrides'!$A$1:$BD$245,MATCH('Stata dataset (nominal)'!$A197,'Cyclical_after overrides'!$A$1:$A$245,0),MATCH('Stata dataset (nominal)'!Z$1,'Cyclical_after overrides'!$A$1:$BD$1,0))), "")</f>
        <v>14.417182835409056</v>
      </c>
      <c r="AA197" s="179">
        <f>_xlfn.IFNA(IF($C197 &gt; "2023-24", INDEX(PR24_after_overrides!$D$3:$AU$128, MATCH('Stata dataset (nominal)'!$A197, PR24_after_overrides!$A$3:$A$128, 0), MATCH('Stata dataset (nominal)'!AA$1, PR24_after_overrides!$D$2:$AU$2, 0)), INDEX('Cyclical_after overrides'!$A$1:$BD$245,MATCH('Stata dataset (nominal)'!$A197,'Cyclical_after overrides'!$A$1:$A$245,0),MATCH('Stata dataset (nominal)'!AA$1,'Cyclical_after overrides'!$A$1:$BD$1,0))), "")</f>
        <v>889.88199999999995</v>
      </c>
      <c r="AB197" s="179">
        <f>INDEX(Depreciation!$U$5:$U$318, MATCH('Stata dataset (nominal)'!$A197, Depreciation!$A$5:$A$318, 0))</f>
        <v>5.6219999999999999</v>
      </c>
      <c r="AC197" s="180">
        <f t="shared" ref="AC197:AC260" si="5">IF(C197&gt;"2023-24","",AVERAGEIFS($AB$4:$AB$317,$B$4:$B$317,B197,$C$4:$C$317,"&lt;="&amp;"2023-24"))</f>
        <v>4.3569090909090908</v>
      </c>
      <c r="AD197" s="72">
        <f>INDEX(Recharges!$V$5:$V$318, MATCH('Stata dataset (nominal)'!$A197, Recharges!$A$5:$A$318, 0))</f>
        <v>2.0089999999999999</v>
      </c>
    </row>
    <row r="198" spans="1:30" x14ac:dyDescent="0.4">
      <c r="A198" s="160" t="str">
        <f t="shared" si="3"/>
        <v>YKY22</v>
      </c>
      <c r="B198" s="160" t="s">
        <v>385</v>
      </c>
      <c r="C198" s="160" t="s">
        <v>259</v>
      </c>
      <c r="D198" s="179">
        <f>_xlfn.IFNA(IF($C198 &gt; "2023-24", INDEX(PR24_after_overrides!$D$3:$AU$128, MATCH('Stata dataset (nominal)'!$A198, PR24_after_overrides!$A$3:$A$128, 0), MATCH('Stata dataset (nominal)'!D$1, PR24_after_overrides!$D$2:$AU$2, 0)), INDEX('Cyclical_after overrides'!$A$1:$BD$245,MATCH('Stata dataset (nominal)'!$A198,'Cyclical_after overrides'!$A$1:$A$245,0),MATCH('Stata dataset (nominal)'!D$1,'Cyclical_after overrides'!$A$1:$BD$1,0))), "")</f>
        <v>1.0877412700751434</v>
      </c>
      <c r="E198" s="179">
        <f>_xlfn.IFNA(IF($C198 &gt; "2023-24", INDEX(PR24_after_overrides!$D$3:$AU$128, MATCH('Stata dataset (nominal)'!$A198, PR24_after_overrides!$A$3:$A$128, 0), MATCH('Stata dataset (nominal)'!E$1, PR24_after_overrides!$D$2:$AU$2, 0)), INDEX('Cyclical_after overrides'!$A$1:$BD$245,MATCH('Stata dataset (nominal)'!$A198,'Cyclical_after overrides'!$A$1:$A$245,0),MATCH('Stata dataset (nominal)'!E$1,'Cyclical_after overrides'!$A$1:$BD$1,0))), "")</f>
        <v>31.271000000000001</v>
      </c>
      <c r="F198" s="179">
        <f>_xlfn.IFNA(IF($C198 &gt; "2023-24", INDEX(PR24_after_overrides!$D$3:$AU$128, MATCH('Stata dataset (nominal)'!$A198, PR24_after_overrides!$A$3:$A$128, 0), MATCH('Stata dataset (nominal)'!F$1, PR24_after_overrides!$D$2:$AU$2, 0)), INDEX('Cyclical_after overrides'!$A$1:$BD$245,MATCH('Stata dataset (nominal)'!$A198,'Cyclical_after overrides'!$A$1:$A$245,0),MATCH('Stata dataset (nominal)'!F$1,'Cyclical_after overrides'!$A$1:$BD$1,0))), "")</f>
        <v>3.927</v>
      </c>
      <c r="G198" s="179">
        <f>_xlfn.IFNA(IF($C198 &gt; "2023-24", INDEX(PR24_after_overrides!$D$3:$AU$128, MATCH('Stata dataset (nominal)'!$A198, PR24_after_overrides!$A$3:$A$128, 0), MATCH('Stata dataset (nominal)'!G$1, PR24_after_overrides!$D$2:$AU$2, 0)), INDEX('Cyclical_after overrides'!$A$1:$BD$245,MATCH('Stata dataset (nominal)'!$A198,'Cyclical_after overrides'!$A$1:$A$245,0),MATCH('Stata dataset (nominal)'!G$1,'Cyclical_after overrides'!$A$1:$BD$1,0))), "")</f>
        <v>34.887</v>
      </c>
      <c r="H198" s="179">
        <f>_xlfn.IFNA(IF($C198 &gt; "2023-24", INDEX(PR24_after_overrides!$D$3:$AU$128, MATCH('Stata dataset (nominal)'!$A198, PR24_after_overrides!$A$3:$A$128, 0), MATCH('Stata dataset (nominal)'!H$1, PR24_after_overrides!$D$2:$AU$2, 0)), INDEX('Cyclical_after overrides'!$A$1:$BD$245,MATCH('Stata dataset (nominal)'!$A198,'Cyclical_after overrides'!$A$1:$A$245,0),MATCH('Stata dataset (nominal)'!H$1,'Cyclical_after overrides'!$A$1:$BD$1,0))), "")</f>
        <v>1.222</v>
      </c>
      <c r="I198" s="179">
        <f>_xlfn.IFNA(IF($C198 &gt; "2023-24", INDEX(PR24_after_overrides!$D$3:$AU$128, MATCH('Stata dataset (nominal)'!$A198, PR24_after_overrides!$A$3:$A$128, 0), MATCH('Stata dataset (nominal)'!I$1, PR24_after_overrides!$D$2:$AU$2, 0)), INDEX('Cyclical_after overrides'!$A$1:$BD$245,MATCH('Stata dataset (nominal)'!$A198,'Cyclical_after overrides'!$A$1:$A$245,0),MATCH('Stata dataset (nominal)'!I$1,'Cyclical_after overrides'!$A$1:$BD$1,0))), "")</f>
        <v>7.617</v>
      </c>
      <c r="J198" s="179">
        <f>_xlfn.IFNA(IF($C198 &gt; "2023-24", INDEX(PR24_after_overrides!$D$3:$AU$128, MATCH('Stata dataset (nominal)'!$A198, PR24_after_overrides!$A$3:$A$128, 0), MATCH('Stata dataset (nominal)'!J$1, PR24_after_overrides!$D$2:$AU$2, 0)), INDEX('Cyclical_after overrides'!$A$1:$BD$245,MATCH('Stata dataset (nominal)'!$A198,'Cyclical_after overrides'!$A$1:$A$245,0),MATCH('Stata dataset (nominal)'!J$1,'Cyclical_after overrides'!$A$1:$BD$1,0))), "")</f>
        <v>8.8999999999999996E-2</v>
      </c>
      <c r="K198" s="179" t="str">
        <f>_xlfn.IFNA(IF($C198 &gt; "2023-24", INDEX(PR24_after_overrides!$D$3:$AU$128, MATCH('Stata dataset (nominal)'!$A198, PR24_after_overrides!$A$3:$A$128, 0), MATCH('Stata dataset (nominal)'!K$1, PR24_after_overrides!$D$2:$AU$2, 0)), INDEX('Cyclical_after overrides'!$A$1:$BD$245,MATCH('Stata dataset (nominal)'!$A198,'Cyclical_after overrides'!$A$1:$A$245,0),MATCH('Stata dataset (nominal)'!K$1,'Cyclical_after overrides'!$A$1:$BD$1,0))), "")</f>
        <v/>
      </c>
      <c r="L198" s="179">
        <f>_xlfn.IFNA(IF($C198 &gt; "2023-24", INDEX(PR24_after_overrides!$D$3:$AU$128, MATCH('Stata dataset (nominal)'!$A198, PR24_after_overrides!$A$3:$A$128, 0), MATCH('Stata dataset (nominal)'!L$1, PR24_after_overrides!$D$2:$AU$2, 0)), INDEX('Cyclical_after overrides'!$A$1:$BD$245,MATCH('Stata dataset (nominal)'!$A198,'Cyclical_after overrides'!$A$1:$A$245,0),MATCH('Stata dataset (nominal)'!L$1,'Cyclical_after overrides'!$A$1:$BD$1,0))), "")</f>
        <v>0</v>
      </c>
      <c r="M198" s="179" t="str">
        <f>_xlfn.IFNA(IF($C198 &gt; "2023-24", INDEX(PR24_after_overrides!$D$3:$AU$128, MATCH('Stata dataset (nominal)'!$A198, PR24_after_overrides!$A$3:$A$128, 0), MATCH('Stata dataset (nominal)'!M$1, PR24_after_overrides!$D$2:$AU$2, 0)), INDEX('Cyclical_after overrides'!$A$1:$BD$245,MATCH('Stata dataset (nominal)'!$A198,'Cyclical_after overrides'!$A$1:$A$245,0),MATCH('Stata dataset (nominal)'!M$1,'Cyclical_after overrides'!$A$1:$BD$1,0))), "")</f>
        <v/>
      </c>
      <c r="N198" s="179" t="str">
        <f>_xlfn.IFNA(IF($C198 &gt; "2023-24", INDEX(PR24_after_overrides!$D$3:$AU$128, MATCH('Stata dataset (nominal)'!$A198, PR24_after_overrides!$A$3:$A$128, 0), MATCH('Stata dataset (nominal)'!N$1, PR24_after_overrides!$D$2:$AU$2, 0)), INDEX('Cyclical_after overrides'!$A$1:$BD$245,MATCH('Stata dataset (nominal)'!$A198,'Cyclical_after overrides'!$A$1:$A$245,0),MATCH('Stata dataset (nominal)'!N$1,'Cyclical_after overrides'!$A$1:$BD$1,0))), "")</f>
        <v/>
      </c>
      <c r="O198" s="179">
        <f>_xlfn.IFNA(IF($C198 &gt; "2023-24", INDEX(PR24_after_overrides!$D$3:$AU$128, MATCH('Stata dataset (nominal)'!$A198, PR24_after_overrides!$A$3:$A$128, 0), MATCH('Stata dataset (nominal)'!O$1, PR24_after_overrides!$D$2:$AU$2, 0)), INDEX('Cyclical_after overrides'!$A$1:$BD$245,MATCH('Stata dataset (nominal)'!$A198,'Cyclical_after overrides'!$A$1:$A$245,0),MATCH('Stata dataset (nominal)'!O$1,'Cyclical_after overrides'!$A$1:$BD$1,0))), "")</f>
        <v>53.491</v>
      </c>
      <c r="P198" s="179">
        <f>_xlfn.IFNA(IF($C198 &gt; "2023-24", INDEX(PR24_after_overrides!$D$3:$AU$128, MATCH('Stata dataset (nominal)'!$A198, PR24_after_overrides!$A$3:$A$128, 0), MATCH('Stata dataset (nominal)'!P$1, PR24_after_overrides!$D$2:$AU$2, 0)), INDEX('Cyclical_after overrides'!$A$1:$BD$245,MATCH('Stata dataset (nominal)'!$A198,'Cyclical_after overrides'!$A$1:$A$245,0),MATCH('Stata dataset (nominal)'!P$1,'Cyclical_after overrides'!$A$1:$BD$1,0))), "")</f>
        <v>57.411999999999999</v>
      </c>
      <c r="Q198" s="179">
        <f>_xlfn.IFNA(IF($C198 &gt; "2023-24", INDEX(PR24_after_overrides!$D$3:$AU$128, MATCH('Stata dataset (nominal)'!$A198, PR24_after_overrides!$A$3:$A$128, 0), MATCH('Stata dataset (nominal)'!Q$1, PR24_after_overrides!$D$2:$AU$2, 0)), INDEX('Cyclical_after overrides'!$A$1:$BD$245,MATCH('Stata dataset (nominal)'!$A198,'Cyclical_after overrides'!$A$1:$A$245,0),MATCH('Stata dataset (nominal)'!Q$1,'Cyclical_after overrides'!$A$1:$BD$1,0))), "")</f>
        <v>832.55799999999999</v>
      </c>
      <c r="R198" s="179">
        <f>_xlfn.IFNA(IF($C198 &gt; "2023-24", INDEX(PR24_after_overrides!$D$3:$AU$128, MATCH('Stata dataset (nominal)'!$A198, PR24_after_overrides!$A$3:$A$128, 0), MATCH('Stata dataset (nominal)'!R$1, PR24_after_overrides!$D$2:$AU$2, 0)), INDEX('Cyclical_after overrides'!$A$1:$BD$245,MATCH('Stata dataset (nominal)'!$A198,'Cyclical_after overrides'!$A$1:$A$245,0),MATCH('Stata dataset (nominal)'!R$1,'Cyclical_after overrides'!$A$1:$BD$1,0))), "")</f>
        <v>59.209000000000003</v>
      </c>
      <c r="S198" s="179">
        <f>_xlfn.IFNA(IF($C198 &gt; "2023-24", INDEX(PR24_after_overrides!$D$3:$AU$128, MATCH('Stata dataset (nominal)'!$A198, PR24_after_overrides!$A$3:$A$128, 0), MATCH('Stata dataset (nominal)'!S$1, PR24_after_overrides!$D$2:$AU$2, 0)), INDEX('Cyclical_after overrides'!$A$1:$BD$245,MATCH('Stata dataset (nominal)'!$A198,'Cyclical_after overrides'!$A$1:$A$245,0),MATCH('Stata dataset (nominal)'!S$1,'Cyclical_after overrides'!$A$1:$BD$1,0))), "")</f>
        <v>63.508000000000003</v>
      </c>
      <c r="T198" s="179">
        <f>_xlfn.IFNA(IF($C198 &gt; "2023-24", INDEX(PR24_after_overrides!$D$3:$AU$128, MATCH('Stata dataset (nominal)'!$A198, PR24_after_overrides!$A$3:$A$128, 0), MATCH('Stata dataset (nominal)'!T$1, PR24_after_overrides!$D$2:$AU$2, 0)), INDEX('Cyclical_after overrides'!$A$1:$BD$245,MATCH('Stata dataset (nominal)'!$A198,'Cyclical_after overrides'!$A$1:$A$245,0),MATCH('Stata dataset (nominal)'!T$1,'Cyclical_after overrides'!$A$1:$BD$1,0))), "")</f>
        <v>1186.7739999999999</v>
      </c>
      <c r="U198" s="179">
        <f>_xlfn.IFNA(IF($C198 &gt; "2023-24", INDEX(PR24_after_overrides!$D$3:$AU$128, MATCH('Stata dataset (nominal)'!$A198, PR24_after_overrides!$A$3:$A$128, 0), MATCH('Stata dataset (nominal)'!U$1, PR24_after_overrides!$D$2:$AU$2, 0)), INDEX('Cyclical_after overrides'!$A$1:$BD$245,MATCH('Stata dataset (nominal)'!$A198,'Cyclical_after overrides'!$A$1:$A$245,0),MATCH('Stata dataset (nominal)'!U$1,'Cyclical_after overrides'!$A$1:$BD$1,0))), "")</f>
        <v>22.361643444146331</v>
      </c>
      <c r="V198" s="179">
        <f>_xlfn.IFNA(IF($C198 &gt; "2023-24", INDEX(PR24_after_overrides!$D$3:$AU$128, MATCH('Stata dataset (nominal)'!$A198, PR24_after_overrides!$A$3:$A$128, 0), MATCH('Stata dataset (nominal)'!V$1, PR24_after_overrides!$D$2:$AU$2, 0)), INDEX('Cyclical_after overrides'!$A$1:$BD$245,MATCH('Stata dataset (nominal)'!$A198,'Cyclical_after overrides'!$A$1:$A$245,0),MATCH('Stata dataset (nominal)'!V$1,'Cyclical_after overrides'!$A$1:$BD$1,0))), "")</f>
        <v>133.96164598150565</v>
      </c>
      <c r="W198" s="179">
        <f>_xlfn.IFNA(IF($C198 &gt; "2023-24", INDEX(PR24_after_overrides!$D$3:$AU$128, MATCH('Stata dataset (nominal)'!$A198, PR24_after_overrides!$A$3:$A$128, 0), MATCH('Stata dataset (nominal)'!W$1, PR24_after_overrides!$D$2:$AU$2, 0)), INDEX('Cyclical_after overrides'!$A$1:$BD$245,MATCH('Stata dataset (nominal)'!$A198,'Cyclical_after overrides'!$A$1:$A$245,0),MATCH('Stata dataset (nominal)'!W$1,'Cyclical_after overrides'!$A$1:$BD$1,0))), "")</f>
        <v>2.0502995287062862</v>
      </c>
      <c r="X198" s="179">
        <f>_xlfn.IFNA(IF($C198 &gt; "2023-24", INDEX(PR24_after_overrides!$D$3:$AU$128, MATCH('Stata dataset (nominal)'!$A198, PR24_after_overrides!$A$3:$A$128, 0), MATCH('Stata dataset (nominal)'!X$1, PR24_after_overrides!$D$2:$AU$2, 0)), INDEX('Cyclical_after overrides'!$A$1:$BD$245,MATCH('Stata dataset (nominal)'!$A198,'Cyclical_after overrides'!$A$1:$A$245,0),MATCH('Stata dataset (nominal)'!X$1,'Cyclical_after overrides'!$A$1:$BD$1,0))), "")</f>
        <v>9.9020103005692626</v>
      </c>
      <c r="Y198" s="179">
        <f>_xlfn.IFNA(IF($C198 &gt; "2023-24", INDEX(PR24_after_overrides!$D$3:$AU$128, MATCH('Stata dataset (nominal)'!$A198, PR24_after_overrides!$A$3:$A$128, 0), MATCH('Stata dataset (nominal)'!Y$1, PR24_after_overrides!$D$2:$AU$2, 0)), INDEX('Cyclical_after overrides'!$A$1:$BD$245,MATCH('Stata dataset (nominal)'!$A198,'Cyclical_after overrides'!$A$1:$A$245,0),MATCH('Stata dataset (nominal)'!Y$1,'Cyclical_after overrides'!$A$1:$BD$1,0))), "")</f>
        <v>14.417182835409056</v>
      </c>
      <c r="Z198" s="179">
        <f>_xlfn.IFNA(IF($C198 &gt; "2023-24", INDEX(PR24_after_overrides!$D$3:$AU$128, MATCH('Stata dataset (nominal)'!$A198, PR24_after_overrides!$A$3:$A$128, 0), MATCH('Stata dataset (nominal)'!Z$1, PR24_after_overrides!$D$2:$AU$2, 0)), INDEX('Cyclical_after overrides'!$A$1:$BD$245,MATCH('Stata dataset (nominal)'!$A198,'Cyclical_after overrides'!$A$1:$A$245,0),MATCH('Stata dataset (nominal)'!Z$1,'Cyclical_after overrides'!$A$1:$BD$1,0))), "")</f>
        <v>14.417182835409056</v>
      </c>
      <c r="AA198" s="179">
        <f>_xlfn.IFNA(IF($C198 &gt; "2023-24", INDEX(PR24_after_overrides!$D$3:$AU$128, MATCH('Stata dataset (nominal)'!$A198, PR24_after_overrides!$A$3:$A$128, 0), MATCH('Stata dataset (nominal)'!AA$1, PR24_after_overrides!$D$2:$AU$2, 0)), INDEX('Cyclical_after overrides'!$A$1:$BD$245,MATCH('Stata dataset (nominal)'!$A198,'Cyclical_after overrides'!$A$1:$A$245,0),MATCH('Stata dataset (nominal)'!AA$1,'Cyclical_after overrides'!$A$1:$BD$1,0))), "")</f>
        <v>899.48199999999997</v>
      </c>
      <c r="AB198" s="179">
        <f>INDEX(Depreciation!$U$5:$U$318, MATCH('Stata dataset (nominal)'!$A198, Depreciation!$A$5:$A$318, 0))</f>
        <v>6.3710000000000004</v>
      </c>
      <c r="AC198" s="180">
        <f t="shared" si="5"/>
        <v>4.3569090909090908</v>
      </c>
      <c r="AD198" s="72">
        <f>INDEX(Recharges!$V$5:$V$318, MATCH('Stata dataset (nominal)'!$A198, Recharges!$A$5:$A$318, 0))</f>
        <v>2.8809999999999998</v>
      </c>
    </row>
    <row r="199" spans="1:30" x14ac:dyDescent="0.4">
      <c r="A199" s="160" t="str">
        <f t="shared" si="3"/>
        <v>YKY23</v>
      </c>
      <c r="B199" s="160" t="s">
        <v>385</v>
      </c>
      <c r="C199" s="160" t="s">
        <v>261</v>
      </c>
      <c r="D199" s="179">
        <f>_xlfn.IFNA(IF($C199 &gt; "2023-24", INDEX(PR24_after_overrides!$D$3:$AU$128, MATCH('Stata dataset (nominal)'!$A199, PR24_after_overrides!$A$3:$A$128, 0), MATCH('Stata dataset (nominal)'!D$1, PR24_after_overrides!$D$2:$AU$2, 0)), INDEX('Cyclical_after overrides'!$A$1:$BD$245,MATCH('Stata dataset (nominal)'!$A199,'Cyclical_after overrides'!$A$1:$A$245,0),MATCH('Stata dataset (nominal)'!D$1,'Cyclical_after overrides'!$A$1:$BD$1,0))), "")</f>
        <v>1</v>
      </c>
      <c r="E199" s="179">
        <f>_xlfn.IFNA(IF($C199 &gt; "2023-24", INDEX(PR24_after_overrides!$D$3:$AU$128, MATCH('Stata dataset (nominal)'!$A199, PR24_after_overrides!$A$3:$A$128, 0), MATCH('Stata dataset (nominal)'!E$1, PR24_after_overrides!$D$2:$AU$2, 0)), INDEX('Cyclical_after overrides'!$A$1:$BD$245,MATCH('Stata dataset (nominal)'!$A199,'Cyclical_after overrides'!$A$1:$A$245,0),MATCH('Stata dataset (nominal)'!E$1,'Cyclical_after overrides'!$A$1:$BD$1,0))), "")</f>
        <v>31.003</v>
      </c>
      <c r="F199" s="179">
        <f>_xlfn.IFNA(IF($C199 &gt; "2023-24", INDEX(PR24_after_overrides!$D$3:$AU$128, MATCH('Stata dataset (nominal)'!$A199, PR24_after_overrides!$A$3:$A$128, 0), MATCH('Stata dataset (nominal)'!F$1, PR24_after_overrides!$D$2:$AU$2, 0)), INDEX('Cyclical_after overrides'!$A$1:$BD$245,MATCH('Stata dataset (nominal)'!$A199,'Cyclical_after overrides'!$A$1:$A$245,0),MATCH('Stata dataset (nominal)'!F$1,'Cyclical_after overrides'!$A$1:$BD$1,0))), "")</f>
        <v>3.8050000000000002</v>
      </c>
      <c r="G199" s="179">
        <f>_xlfn.IFNA(IF($C199 &gt; "2023-24", INDEX(PR24_after_overrides!$D$3:$AU$128, MATCH('Stata dataset (nominal)'!$A199, PR24_after_overrides!$A$3:$A$128, 0), MATCH('Stata dataset (nominal)'!G$1, PR24_after_overrides!$D$2:$AU$2, 0)), INDEX('Cyclical_after overrides'!$A$1:$BD$245,MATCH('Stata dataset (nominal)'!$A199,'Cyclical_after overrides'!$A$1:$A$245,0),MATCH('Stata dataset (nominal)'!G$1,'Cyclical_after overrides'!$A$1:$BD$1,0))), "")</f>
        <v>21.721</v>
      </c>
      <c r="H199" s="179">
        <f>_xlfn.IFNA(IF($C199 &gt; "2023-24", INDEX(PR24_after_overrides!$D$3:$AU$128, MATCH('Stata dataset (nominal)'!$A199, PR24_after_overrides!$A$3:$A$128, 0), MATCH('Stata dataset (nominal)'!H$1, PR24_after_overrides!$D$2:$AU$2, 0)), INDEX('Cyclical_after overrides'!$A$1:$BD$245,MATCH('Stata dataset (nominal)'!$A199,'Cyclical_after overrides'!$A$1:$A$245,0),MATCH('Stata dataset (nominal)'!H$1,'Cyclical_after overrides'!$A$1:$BD$1,0))), "")</f>
        <v>1.474</v>
      </c>
      <c r="I199" s="179">
        <f>_xlfn.IFNA(IF($C199 &gt; "2023-24", INDEX(PR24_after_overrides!$D$3:$AU$128, MATCH('Stata dataset (nominal)'!$A199, PR24_after_overrides!$A$3:$A$128, 0), MATCH('Stata dataset (nominal)'!I$1, PR24_after_overrides!$D$2:$AU$2, 0)), INDEX('Cyclical_after overrides'!$A$1:$BD$245,MATCH('Stata dataset (nominal)'!$A199,'Cyclical_after overrides'!$A$1:$A$245,0),MATCH('Stata dataset (nominal)'!I$1,'Cyclical_after overrides'!$A$1:$BD$1,0))), "")</f>
        <v>4.3849999999999998</v>
      </c>
      <c r="J199" s="179">
        <f>_xlfn.IFNA(IF($C199 &gt; "2023-24", INDEX(PR24_after_overrides!$D$3:$AU$128, MATCH('Stata dataset (nominal)'!$A199, PR24_after_overrides!$A$3:$A$128, 0), MATCH('Stata dataset (nominal)'!J$1, PR24_after_overrides!$D$2:$AU$2, 0)), INDEX('Cyclical_after overrides'!$A$1:$BD$245,MATCH('Stata dataset (nominal)'!$A199,'Cyclical_after overrides'!$A$1:$A$245,0),MATCH('Stata dataset (nominal)'!J$1,'Cyclical_after overrides'!$A$1:$BD$1,0))), "")</f>
        <v>0</v>
      </c>
      <c r="K199" s="179" t="str">
        <f>_xlfn.IFNA(IF($C199 &gt; "2023-24", INDEX(PR24_after_overrides!$D$3:$AU$128, MATCH('Stata dataset (nominal)'!$A199, PR24_after_overrides!$A$3:$A$128, 0), MATCH('Stata dataset (nominal)'!K$1, PR24_after_overrides!$D$2:$AU$2, 0)), INDEX('Cyclical_after overrides'!$A$1:$BD$245,MATCH('Stata dataset (nominal)'!$A199,'Cyclical_after overrides'!$A$1:$A$245,0),MATCH('Stata dataset (nominal)'!K$1,'Cyclical_after overrides'!$A$1:$BD$1,0))), "")</f>
        <v/>
      </c>
      <c r="L199" s="179">
        <f>_xlfn.IFNA(IF($C199 &gt; "2023-24", INDEX(PR24_after_overrides!$D$3:$AU$128, MATCH('Stata dataset (nominal)'!$A199, PR24_after_overrides!$A$3:$A$128, 0), MATCH('Stata dataset (nominal)'!L$1, PR24_after_overrides!$D$2:$AU$2, 0)), INDEX('Cyclical_after overrides'!$A$1:$BD$245,MATCH('Stata dataset (nominal)'!$A199,'Cyclical_after overrides'!$A$1:$A$245,0),MATCH('Stata dataset (nominal)'!L$1,'Cyclical_after overrides'!$A$1:$BD$1,0))), "")</f>
        <v>0</v>
      </c>
      <c r="M199" s="179" t="str">
        <f>_xlfn.IFNA(IF($C199 &gt; "2023-24", INDEX(PR24_after_overrides!$D$3:$AU$128, MATCH('Stata dataset (nominal)'!$A199, PR24_after_overrides!$A$3:$A$128, 0), MATCH('Stata dataset (nominal)'!M$1, PR24_after_overrides!$D$2:$AU$2, 0)), INDEX('Cyclical_after overrides'!$A$1:$BD$245,MATCH('Stata dataset (nominal)'!$A199,'Cyclical_after overrides'!$A$1:$A$245,0),MATCH('Stata dataset (nominal)'!M$1,'Cyclical_after overrides'!$A$1:$BD$1,0))), "")</f>
        <v/>
      </c>
      <c r="N199" s="179" t="str">
        <f>_xlfn.IFNA(IF($C199 &gt; "2023-24", INDEX(PR24_after_overrides!$D$3:$AU$128, MATCH('Stata dataset (nominal)'!$A199, PR24_after_overrides!$A$3:$A$128, 0), MATCH('Stata dataset (nominal)'!N$1, PR24_after_overrides!$D$2:$AU$2, 0)), INDEX('Cyclical_after overrides'!$A$1:$BD$245,MATCH('Stata dataset (nominal)'!$A199,'Cyclical_after overrides'!$A$1:$A$245,0),MATCH('Stata dataset (nominal)'!N$1,'Cyclical_after overrides'!$A$1:$BD$1,0))), "")</f>
        <v/>
      </c>
      <c r="O199" s="179">
        <f>_xlfn.IFNA(IF($C199 &gt; "2023-24", INDEX(PR24_after_overrides!$D$3:$AU$128, MATCH('Stata dataset (nominal)'!$A199, PR24_after_overrides!$A$3:$A$128, 0), MATCH('Stata dataset (nominal)'!O$1, PR24_after_overrides!$D$2:$AU$2, 0)), INDEX('Cyclical_after overrides'!$A$1:$BD$245,MATCH('Stata dataset (nominal)'!$A199,'Cyclical_after overrides'!$A$1:$A$245,0),MATCH('Stata dataset (nominal)'!O$1,'Cyclical_after overrides'!$A$1:$BD$1,0))), "")</f>
        <v>52.469000000000001</v>
      </c>
      <c r="P199" s="179">
        <f>_xlfn.IFNA(IF($C199 &gt; "2023-24", INDEX(PR24_after_overrides!$D$3:$AU$128, MATCH('Stata dataset (nominal)'!$A199, PR24_after_overrides!$A$3:$A$128, 0), MATCH('Stata dataset (nominal)'!P$1, PR24_after_overrides!$D$2:$AU$2, 0)), INDEX('Cyclical_after overrides'!$A$1:$BD$245,MATCH('Stata dataset (nominal)'!$A199,'Cyclical_after overrides'!$A$1:$A$245,0),MATCH('Stata dataset (nominal)'!P$1,'Cyclical_after overrides'!$A$1:$BD$1,0))), "")</f>
        <v>56.302</v>
      </c>
      <c r="Q199" s="179">
        <f>_xlfn.IFNA(IF($C199 &gt; "2023-24", INDEX(PR24_after_overrides!$D$3:$AU$128, MATCH('Stata dataset (nominal)'!$A199, PR24_after_overrides!$A$3:$A$128, 0), MATCH('Stata dataset (nominal)'!Q$1, PR24_after_overrides!$D$2:$AU$2, 0)), INDEX('Cyclical_after overrides'!$A$1:$BD$245,MATCH('Stata dataset (nominal)'!$A199,'Cyclical_after overrides'!$A$1:$A$245,0),MATCH('Stata dataset (nominal)'!Q$1,'Cyclical_after overrides'!$A$1:$BD$1,0))), "")</f>
        <v>820.10799999999995</v>
      </c>
      <c r="R199" s="179">
        <f>_xlfn.IFNA(IF($C199 &gt; "2023-24", INDEX(PR24_after_overrides!$D$3:$AU$128, MATCH('Stata dataset (nominal)'!$A199, PR24_after_overrides!$A$3:$A$128, 0), MATCH('Stata dataset (nominal)'!R$1, PR24_after_overrides!$D$2:$AU$2, 0)), INDEX('Cyclical_after overrides'!$A$1:$BD$245,MATCH('Stata dataset (nominal)'!$A199,'Cyclical_after overrides'!$A$1:$A$245,0),MATCH('Stata dataset (nominal)'!R$1,'Cyclical_after overrides'!$A$1:$BD$1,0))), "")</f>
        <v>61.436</v>
      </c>
      <c r="S199" s="179">
        <f>_xlfn.IFNA(IF($C199 &gt; "2023-24", INDEX(PR24_after_overrides!$D$3:$AU$128, MATCH('Stata dataset (nominal)'!$A199, PR24_after_overrides!$A$3:$A$128, 0), MATCH('Stata dataset (nominal)'!S$1, PR24_after_overrides!$D$2:$AU$2, 0)), INDEX('Cyclical_after overrides'!$A$1:$BD$245,MATCH('Stata dataset (nominal)'!$A199,'Cyclical_after overrides'!$A$1:$A$245,0),MATCH('Stata dataset (nominal)'!S$1,'Cyclical_after overrides'!$A$1:$BD$1,0))), "")</f>
        <v>66.352000000000004</v>
      </c>
      <c r="T199" s="179">
        <f>_xlfn.IFNA(IF($C199 &gt; "2023-24", INDEX(PR24_after_overrides!$D$3:$AU$128, MATCH('Stata dataset (nominal)'!$A199, PR24_after_overrides!$A$3:$A$128, 0), MATCH('Stata dataset (nominal)'!T$1, PR24_after_overrides!$D$2:$AU$2, 0)), INDEX('Cyclical_after overrides'!$A$1:$BD$245,MATCH('Stata dataset (nominal)'!$A199,'Cyclical_after overrides'!$A$1:$A$245,0),MATCH('Stata dataset (nominal)'!T$1,'Cyclical_after overrides'!$A$1:$BD$1,0))), "")</f>
        <v>1218.0640000000001</v>
      </c>
      <c r="U199" s="179">
        <f>_xlfn.IFNA(IF($C199 &gt; "2023-24", INDEX(PR24_after_overrides!$D$3:$AU$128, MATCH('Stata dataset (nominal)'!$A199, PR24_after_overrides!$A$3:$A$128, 0), MATCH('Stata dataset (nominal)'!U$1, PR24_after_overrides!$D$2:$AU$2, 0)), INDEX('Cyclical_after overrides'!$A$1:$BD$245,MATCH('Stata dataset (nominal)'!$A199,'Cyclical_after overrides'!$A$1:$A$245,0),MATCH('Stata dataset (nominal)'!U$1,'Cyclical_after overrides'!$A$1:$BD$1,0))), "")</f>
        <v>23.566864764811204</v>
      </c>
      <c r="V199" s="179">
        <f>_xlfn.IFNA(IF($C199 &gt; "2023-24", INDEX(PR24_after_overrides!$D$3:$AU$128, MATCH('Stata dataset (nominal)'!$A199, PR24_after_overrides!$A$3:$A$128, 0), MATCH('Stata dataset (nominal)'!V$1, PR24_after_overrides!$D$2:$AU$2, 0)), INDEX('Cyclical_after overrides'!$A$1:$BD$245,MATCH('Stata dataset (nominal)'!$A199,'Cyclical_after overrides'!$A$1:$A$245,0),MATCH('Stata dataset (nominal)'!V$1,'Cyclical_after overrides'!$A$1:$BD$1,0))), "")</f>
        <v>134.18310891172271</v>
      </c>
      <c r="W199" s="179">
        <f>_xlfn.IFNA(IF($C199 &gt; "2023-24", INDEX(PR24_after_overrides!$D$3:$AU$128, MATCH('Stata dataset (nominal)'!$A199, PR24_after_overrides!$A$3:$A$128, 0), MATCH('Stata dataset (nominal)'!W$1, PR24_after_overrides!$D$2:$AU$2, 0)), INDEX('Cyclical_after overrides'!$A$1:$BD$245,MATCH('Stata dataset (nominal)'!$A199,'Cyclical_after overrides'!$A$1:$A$245,0),MATCH('Stata dataset (nominal)'!W$1,'Cyclical_after overrides'!$A$1:$BD$1,0))), "")</f>
        <v>2.0632378959594724</v>
      </c>
      <c r="X199" s="179">
        <f>_xlfn.IFNA(IF($C199 &gt; "2023-24", INDEX(PR24_after_overrides!$D$3:$AU$128, MATCH('Stata dataset (nominal)'!$A199, PR24_after_overrides!$A$3:$A$128, 0), MATCH('Stata dataset (nominal)'!X$1, PR24_after_overrides!$D$2:$AU$2, 0)), INDEX('Cyclical_after overrides'!$A$1:$BD$245,MATCH('Stata dataset (nominal)'!$A199,'Cyclical_after overrides'!$A$1:$A$245,0),MATCH('Stata dataset (nominal)'!X$1,'Cyclical_after overrides'!$A$1:$BD$1,0))), "")</f>
        <v>9.9020103005692626</v>
      </c>
      <c r="Y199" s="179">
        <f>_xlfn.IFNA(IF($C199 &gt; "2023-24", INDEX(PR24_after_overrides!$D$3:$AU$128, MATCH('Stata dataset (nominal)'!$A199, PR24_after_overrides!$A$3:$A$128, 0), MATCH('Stata dataset (nominal)'!Y$1, PR24_after_overrides!$D$2:$AU$2, 0)), INDEX('Cyclical_after overrides'!$A$1:$BD$245,MATCH('Stata dataset (nominal)'!$A199,'Cyclical_after overrides'!$A$1:$A$245,0),MATCH('Stata dataset (nominal)'!Y$1,'Cyclical_after overrides'!$A$1:$BD$1,0))), "")</f>
        <v>14.417182835409056</v>
      </c>
      <c r="Z199" s="179">
        <f>_xlfn.IFNA(IF($C199 &gt; "2023-24", INDEX(PR24_after_overrides!$D$3:$AU$128, MATCH('Stata dataset (nominal)'!$A199, PR24_after_overrides!$A$3:$A$128, 0), MATCH('Stata dataset (nominal)'!Z$1, PR24_after_overrides!$D$2:$AU$2, 0)), INDEX('Cyclical_after overrides'!$A$1:$BD$245,MATCH('Stata dataset (nominal)'!$A199,'Cyclical_after overrides'!$A$1:$A$245,0),MATCH('Stata dataset (nominal)'!Z$1,'Cyclical_after overrides'!$A$1:$BD$1,0))), "")</f>
        <v>14.417182835409056</v>
      </c>
      <c r="AA199" s="179">
        <f>_xlfn.IFNA(IF($C199 &gt; "2023-24", INDEX(PR24_after_overrides!$D$3:$AU$128, MATCH('Stata dataset (nominal)'!$A199, PR24_after_overrides!$A$3:$A$128, 0), MATCH('Stata dataset (nominal)'!AA$1, PR24_after_overrides!$D$2:$AU$2, 0)), INDEX('Cyclical_after overrides'!$A$1:$BD$245,MATCH('Stata dataset (nominal)'!$A199,'Cyclical_after overrides'!$A$1:$A$245,0),MATCH('Stata dataset (nominal)'!AA$1,'Cyclical_after overrides'!$A$1:$BD$1,0))), "")</f>
        <v>893.12199999999996</v>
      </c>
      <c r="AB199" s="179">
        <f>INDEX(Depreciation!$U$5:$U$318, MATCH('Stata dataset (nominal)'!$A199, Depreciation!$A$5:$A$318, 0))</f>
        <v>5.7439999999999998</v>
      </c>
      <c r="AC199" s="180">
        <f t="shared" si="5"/>
        <v>4.3569090909090908</v>
      </c>
      <c r="AD199" s="72">
        <f>INDEX(Recharges!$V$5:$V$318, MATCH('Stata dataset (nominal)'!$A199, Recharges!$A$5:$A$318, 0))</f>
        <v>3.0570000000000004</v>
      </c>
    </row>
    <row r="200" spans="1:30" x14ac:dyDescent="0.4">
      <c r="A200" s="160" t="str">
        <f t="shared" si="3"/>
        <v>YKY24</v>
      </c>
      <c r="B200" s="160" t="s">
        <v>385</v>
      </c>
      <c r="C200" s="160" t="s">
        <v>263</v>
      </c>
      <c r="D200" s="179">
        <f>_xlfn.IFNA(IF($C200 &gt; "2023-24", INDEX(PR24_after_overrides!$D$3:$AU$128, MATCH('Stata dataset (nominal)'!$A200, PR24_after_overrides!$A$3:$A$128, 0), MATCH('Stata dataset (nominal)'!D$1, PR24_after_overrides!$D$2:$AU$2, 0)), INDEX('Cyclical_after overrides'!$A$1:$BD$245,MATCH('Stata dataset (nominal)'!$A200,'Cyclical_after overrides'!$A$1:$A$245,0),MATCH('Stata dataset (nominal)'!D$1,'Cyclical_after overrides'!$A$1:$BD$1,0))), "")</f>
        <v>0.94744609856262829</v>
      </c>
      <c r="E200" s="179">
        <f>_xlfn.IFNA(IF($C200 &gt; "2023-24", INDEX(PR24_after_overrides!$D$3:$AU$128, MATCH('Stata dataset (nominal)'!$A200, PR24_after_overrides!$A$3:$A$128, 0), MATCH('Stata dataset (nominal)'!E$1, PR24_after_overrides!$D$2:$AU$2, 0)), INDEX('Cyclical_after overrides'!$A$1:$BD$245,MATCH('Stata dataset (nominal)'!$A200,'Cyclical_after overrides'!$A$1:$A$245,0),MATCH('Stata dataset (nominal)'!E$1,'Cyclical_after overrides'!$A$1:$BD$1,0))), "")</f>
        <v>31.457509466478253</v>
      </c>
      <c r="F200" s="179">
        <f>_xlfn.IFNA(IF($C200 &gt; "2023-24", INDEX(PR24_after_overrides!$D$3:$AU$128, MATCH('Stata dataset (nominal)'!$A200, PR24_after_overrides!$A$3:$A$128, 0), MATCH('Stata dataset (nominal)'!F$1, PR24_after_overrides!$D$2:$AU$2, 0)), INDEX('Cyclical_after overrides'!$A$1:$BD$245,MATCH('Stata dataset (nominal)'!$A200,'Cyclical_after overrides'!$A$1:$A$245,0),MATCH('Stata dataset (nominal)'!F$1,'Cyclical_after overrides'!$A$1:$BD$1,0))), "")</f>
        <v>3.8514749797093497</v>
      </c>
      <c r="G200" s="179">
        <f>_xlfn.IFNA(IF($C200 &gt; "2023-24", INDEX(PR24_after_overrides!$D$3:$AU$128, MATCH('Stata dataset (nominal)'!$A200, PR24_after_overrides!$A$3:$A$128, 0), MATCH('Stata dataset (nominal)'!G$1, PR24_after_overrides!$D$2:$AU$2, 0)), INDEX('Cyclical_after overrides'!$A$1:$BD$245,MATCH('Stata dataset (nominal)'!$A200,'Cyclical_after overrides'!$A$1:$A$245,0),MATCH('Stata dataset (nominal)'!G$1,'Cyclical_after overrides'!$A$1:$BD$1,0))), "")</f>
        <v>26.107058153244761</v>
      </c>
      <c r="H200" s="179">
        <f>_xlfn.IFNA(IF($C200 &gt; "2023-24", INDEX(PR24_after_overrides!$D$3:$AU$128, MATCH('Stata dataset (nominal)'!$A200, PR24_after_overrides!$A$3:$A$128, 0), MATCH('Stata dataset (nominal)'!H$1, PR24_after_overrides!$D$2:$AU$2, 0)), INDEX('Cyclical_after overrides'!$A$1:$BD$245,MATCH('Stata dataset (nominal)'!$A200,'Cyclical_after overrides'!$A$1:$A$245,0),MATCH('Stata dataset (nominal)'!H$1,'Cyclical_after overrides'!$A$1:$BD$1,0))), "")</f>
        <v>1.4578008195093335</v>
      </c>
      <c r="I200" s="179">
        <f>_xlfn.IFNA(IF($C200 &gt; "2023-24", INDEX(PR24_after_overrides!$D$3:$AU$128, MATCH('Stata dataset (nominal)'!$A200, PR24_after_overrides!$A$3:$A$128, 0), MATCH('Stata dataset (nominal)'!I$1, PR24_after_overrides!$D$2:$AU$2, 0)), INDEX('Cyclical_after overrides'!$A$1:$BD$245,MATCH('Stata dataset (nominal)'!$A200,'Cyclical_after overrides'!$A$1:$A$245,0),MATCH('Stata dataset (nominal)'!I$1,'Cyclical_after overrides'!$A$1:$BD$1,0))), "")</f>
        <v>5.0991500124479678</v>
      </c>
      <c r="J200" s="179">
        <f>_xlfn.IFNA(IF($C200 &gt; "2023-24", INDEX(PR24_after_overrides!$D$3:$AU$128, MATCH('Stata dataset (nominal)'!$A200, PR24_after_overrides!$A$3:$A$128, 0), MATCH('Stata dataset (nominal)'!J$1, PR24_after_overrides!$D$2:$AU$2, 0)), INDEX('Cyclical_after overrides'!$A$1:$BD$245,MATCH('Stata dataset (nominal)'!$A200,'Cyclical_after overrides'!$A$1:$A$245,0),MATCH('Stata dataset (nominal)'!J$1,'Cyclical_after overrides'!$A$1:$BD$1,0))), "")</f>
        <v>0.11067003000000002</v>
      </c>
      <c r="K200" s="179" t="str">
        <f>_xlfn.IFNA(IF($C200 &gt; "2023-24", INDEX(PR24_after_overrides!$D$3:$AU$128, MATCH('Stata dataset (nominal)'!$A200, PR24_after_overrides!$A$3:$A$128, 0), MATCH('Stata dataset (nominal)'!K$1, PR24_after_overrides!$D$2:$AU$2, 0)), INDEX('Cyclical_after overrides'!$A$1:$BD$245,MATCH('Stata dataset (nominal)'!$A200,'Cyclical_after overrides'!$A$1:$A$245,0),MATCH('Stata dataset (nominal)'!K$1,'Cyclical_after overrides'!$A$1:$BD$1,0))), "")</f>
        <v/>
      </c>
      <c r="L200" s="179">
        <f>_xlfn.IFNA(IF($C200 &gt; "2023-24", INDEX(PR24_after_overrides!$D$3:$AU$128, MATCH('Stata dataset (nominal)'!$A200, PR24_after_overrides!$A$3:$A$128, 0), MATCH('Stata dataset (nominal)'!L$1, PR24_after_overrides!$D$2:$AU$2, 0)), INDEX('Cyclical_after overrides'!$A$1:$BD$245,MATCH('Stata dataset (nominal)'!$A200,'Cyclical_after overrides'!$A$1:$A$245,0),MATCH('Stata dataset (nominal)'!L$1,'Cyclical_after overrides'!$A$1:$BD$1,0))), "")</f>
        <v>0</v>
      </c>
      <c r="M200" s="179" t="str">
        <f>_xlfn.IFNA(IF($C200 &gt; "2023-24", INDEX(PR24_after_overrides!$D$3:$AU$128, MATCH('Stata dataset (nominal)'!$A200, PR24_after_overrides!$A$3:$A$128, 0), MATCH('Stata dataset (nominal)'!M$1, PR24_after_overrides!$D$2:$AU$2, 0)), INDEX('Cyclical_after overrides'!$A$1:$BD$245,MATCH('Stata dataset (nominal)'!$A200,'Cyclical_after overrides'!$A$1:$A$245,0),MATCH('Stata dataset (nominal)'!M$1,'Cyclical_after overrides'!$A$1:$BD$1,0))), "")</f>
        <v/>
      </c>
      <c r="N200" s="179" t="str">
        <f>_xlfn.IFNA(IF($C200 &gt; "2023-24", INDEX(PR24_after_overrides!$D$3:$AU$128, MATCH('Stata dataset (nominal)'!$A200, PR24_after_overrides!$A$3:$A$128, 0), MATCH('Stata dataset (nominal)'!N$1, PR24_after_overrides!$D$2:$AU$2, 0)), INDEX('Cyclical_after overrides'!$A$1:$BD$245,MATCH('Stata dataset (nominal)'!$A200,'Cyclical_after overrides'!$A$1:$A$245,0),MATCH('Stata dataset (nominal)'!N$1,'Cyclical_after overrides'!$A$1:$BD$1,0))), "")</f>
        <v/>
      </c>
      <c r="O200" s="179">
        <f>_xlfn.IFNA(IF($C200 &gt; "2023-24", INDEX(PR24_after_overrides!$D$3:$AU$128, MATCH('Stata dataset (nominal)'!$A200, PR24_after_overrides!$A$3:$A$128, 0), MATCH('Stata dataset (nominal)'!O$1, PR24_after_overrides!$D$2:$AU$2, 0)), INDEX('Cyclical_after overrides'!$A$1:$BD$245,MATCH('Stata dataset (nominal)'!$A200,'Cyclical_after overrides'!$A$1:$A$245,0),MATCH('Stata dataset (nominal)'!O$1,'Cyclical_after overrides'!$A$1:$BD$1,0))), "")</f>
        <v>51.055999999999997</v>
      </c>
      <c r="P200" s="179">
        <f>_xlfn.IFNA(IF($C200 &gt; "2023-24", INDEX(PR24_after_overrides!$D$3:$AU$128, MATCH('Stata dataset (nominal)'!$A200, PR24_after_overrides!$A$3:$A$128, 0), MATCH('Stata dataset (nominal)'!P$1, PR24_after_overrides!$D$2:$AU$2, 0)), INDEX('Cyclical_after overrides'!$A$1:$BD$245,MATCH('Stata dataset (nominal)'!$A200,'Cyclical_after overrides'!$A$1:$A$245,0),MATCH('Stata dataset (nominal)'!P$1,'Cyclical_after overrides'!$A$1:$BD$1,0))), "")</f>
        <v>55.779000000000003</v>
      </c>
      <c r="Q200" s="179">
        <f>_xlfn.IFNA(IF($C200 &gt; "2023-24", INDEX(PR24_after_overrides!$D$3:$AU$128, MATCH('Stata dataset (nominal)'!$A200, PR24_after_overrides!$A$3:$A$128, 0), MATCH('Stata dataset (nominal)'!Q$1, PR24_after_overrides!$D$2:$AU$2, 0)), INDEX('Cyclical_after overrides'!$A$1:$BD$245,MATCH('Stata dataset (nominal)'!$A200,'Cyclical_after overrides'!$A$1:$A$245,0),MATCH('Stata dataset (nominal)'!Q$1,'Cyclical_after overrides'!$A$1:$BD$1,0))), "")</f>
        <v>798.827</v>
      </c>
      <c r="R200" s="179">
        <f>_xlfn.IFNA(IF($C200 &gt; "2023-24", INDEX(PR24_after_overrides!$D$3:$AU$128, MATCH('Stata dataset (nominal)'!$A200, PR24_after_overrides!$A$3:$A$128, 0), MATCH('Stata dataset (nominal)'!R$1, PR24_after_overrides!$D$2:$AU$2, 0)), INDEX('Cyclical_after overrides'!$A$1:$BD$245,MATCH('Stata dataset (nominal)'!$A200,'Cyclical_after overrides'!$A$1:$A$245,0),MATCH('Stata dataset (nominal)'!R$1,'Cyclical_after overrides'!$A$1:$BD$1,0))), "")</f>
        <v>63.451999999999998</v>
      </c>
      <c r="S200" s="179">
        <f>_xlfn.IFNA(IF($C200 &gt; "2023-24", INDEX(PR24_after_overrides!$D$3:$AU$128, MATCH('Stata dataset (nominal)'!$A200, PR24_after_overrides!$A$3:$A$128, 0), MATCH('Stata dataset (nominal)'!S$1, PR24_after_overrides!$D$2:$AU$2, 0)), INDEX('Cyclical_after overrides'!$A$1:$BD$245,MATCH('Stata dataset (nominal)'!$A200,'Cyclical_after overrides'!$A$1:$A$245,0),MATCH('Stata dataset (nominal)'!S$1,'Cyclical_after overrides'!$A$1:$BD$1,0))), "")</f>
        <v>70.510000000000005</v>
      </c>
      <c r="T200" s="179">
        <f>_xlfn.IFNA(IF($C200 &gt; "2023-24", INDEX(PR24_after_overrides!$D$3:$AU$128, MATCH('Stata dataset (nominal)'!$A200, PR24_after_overrides!$A$3:$A$128, 0), MATCH('Stata dataset (nominal)'!T$1, PR24_after_overrides!$D$2:$AU$2, 0)), INDEX('Cyclical_after overrides'!$A$1:$BD$245,MATCH('Stata dataset (nominal)'!$A200,'Cyclical_after overrides'!$A$1:$A$245,0),MATCH('Stata dataset (nominal)'!T$1,'Cyclical_after overrides'!$A$1:$BD$1,0))), "")</f>
        <v>1250.6220000000001</v>
      </c>
      <c r="U200" s="179">
        <f>_xlfn.IFNA(IF($C200 &gt; "2023-24", INDEX(PR24_after_overrides!$D$3:$AU$128, MATCH('Stata dataset (nominal)'!$A200, PR24_after_overrides!$A$3:$A$128, 0), MATCH('Stata dataset (nominal)'!U$1, PR24_after_overrides!$D$2:$AU$2, 0)), INDEX('Cyclical_after overrides'!$A$1:$BD$245,MATCH('Stata dataset (nominal)'!$A200,'Cyclical_after overrides'!$A$1:$A$245,0),MATCH('Stata dataset (nominal)'!U$1,'Cyclical_after overrides'!$A$1:$BD$1,0))), "")</f>
        <v>23.372599491166561</v>
      </c>
      <c r="V200" s="179">
        <f>_xlfn.IFNA(IF($C200 &gt; "2023-24", INDEX(PR24_after_overrides!$D$3:$AU$128, MATCH('Stata dataset (nominal)'!$A200, PR24_after_overrides!$A$3:$A$128, 0), MATCH('Stata dataset (nominal)'!V$1, PR24_after_overrides!$D$2:$AU$2, 0)), INDEX('Cyclical_after overrides'!$A$1:$BD$245,MATCH('Stata dataset (nominal)'!$A200,'Cyclical_after overrides'!$A$1:$A$245,0),MATCH('Stata dataset (nominal)'!V$1,'Cyclical_after overrides'!$A$1:$BD$1,0))), "")</f>
        <v>134.14549045872508</v>
      </c>
      <c r="W200" s="179">
        <f>_xlfn.IFNA(IF($C200 &gt; "2023-24", INDEX(PR24_after_overrides!$D$3:$AU$128, MATCH('Stata dataset (nominal)'!$A200, PR24_after_overrides!$A$3:$A$128, 0), MATCH('Stata dataset (nominal)'!W$1, PR24_after_overrides!$D$2:$AU$2, 0)), INDEX('Cyclical_after overrides'!$A$1:$BD$245,MATCH('Stata dataset (nominal)'!$A200,'Cyclical_after overrides'!$A$1:$A$245,0),MATCH('Stata dataset (nominal)'!W$1,'Cyclical_after overrides'!$A$1:$BD$1,0))), "")</f>
        <v>2.121182148653316</v>
      </c>
      <c r="X200" s="179">
        <f>_xlfn.IFNA(IF($C200 &gt; "2023-24", INDEX(PR24_after_overrides!$D$3:$AU$128, MATCH('Stata dataset (nominal)'!$A200, PR24_after_overrides!$A$3:$A$128, 0), MATCH('Stata dataset (nominal)'!X$1, PR24_after_overrides!$D$2:$AU$2, 0)), INDEX('Cyclical_after overrides'!$A$1:$BD$245,MATCH('Stata dataset (nominal)'!$A200,'Cyclical_after overrides'!$A$1:$A$245,0),MATCH('Stata dataset (nominal)'!X$1,'Cyclical_after overrides'!$A$1:$BD$1,0))), "")</f>
        <v>9.9020103005692626</v>
      </c>
      <c r="Y200" s="179">
        <f>_xlfn.IFNA(IF($C200 &gt; "2023-24", INDEX(PR24_after_overrides!$D$3:$AU$128, MATCH('Stata dataset (nominal)'!$A200, PR24_after_overrides!$A$3:$A$128, 0), MATCH('Stata dataset (nominal)'!Y$1, PR24_after_overrides!$D$2:$AU$2, 0)), INDEX('Cyclical_after overrides'!$A$1:$BD$245,MATCH('Stata dataset (nominal)'!$A200,'Cyclical_after overrides'!$A$1:$A$245,0),MATCH('Stata dataset (nominal)'!Y$1,'Cyclical_after overrides'!$A$1:$BD$1,0))), "")</f>
        <v>14.417182835409056</v>
      </c>
      <c r="Z200" s="179">
        <f>_xlfn.IFNA(IF($C200 &gt; "2023-24", INDEX(PR24_after_overrides!$D$3:$AU$128, MATCH('Stata dataset (nominal)'!$A200, PR24_after_overrides!$A$3:$A$128, 0), MATCH('Stata dataset (nominal)'!Z$1, PR24_after_overrides!$D$2:$AU$2, 0)), INDEX('Cyclical_after overrides'!$A$1:$BD$245,MATCH('Stata dataset (nominal)'!$A200,'Cyclical_after overrides'!$A$1:$A$245,0),MATCH('Stata dataset (nominal)'!Z$1,'Cyclical_after overrides'!$A$1:$BD$1,0))), "")</f>
        <v>14.417182835409056</v>
      </c>
      <c r="AA200" s="179">
        <f>_xlfn.IFNA(IF($C200 &gt; "2023-24", INDEX(PR24_after_overrides!$D$3:$AU$128, MATCH('Stata dataset (nominal)'!$A200, PR24_after_overrides!$A$3:$A$128, 0), MATCH('Stata dataset (nominal)'!AA$1, PR24_after_overrides!$D$2:$AU$2, 0)), INDEX('Cyclical_after overrides'!$A$1:$BD$245,MATCH('Stata dataset (nominal)'!$A200,'Cyclical_after overrides'!$A$1:$A$245,0),MATCH('Stata dataset (nominal)'!AA$1,'Cyclical_after overrides'!$A$1:$BD$1,0))), "")</f>
        <v>957.29300000000001</v>
      </c>
      <c r="AB200" s="179">
        <f>INDEX(Depreciation!$U$5:$U$318, MATCH('Stata dataset (nominal)'!$A200, Depreciation!$A$5:$A$318, 0))</f>
        <v>5.34</v>
      </c>
      <c r="AC200" s="180">
        <f t="shared" si="5"/>
        <v>4.3569090909090908</v>
      </c>
      <c r="AD200" s="72">
        <f>INDEX(Recharges!$V$5:$V$318, MATCH('Stata dataset (nominal)'!$A200, Recharges!$A$5:$A$318, 0))</f>
        <v>3.3839999999999999</v>
      </c>
    </row>
    <row r="201" spans="1:30" x14ac:dyDescent="0.4">
      <c r="A201" s="160" t="str">
        <f t="shared" si="3"/>
        <v>YKY25</v>
      </c>
      <c r="B201" s="160" t="s">
        <v>385</v>
      </c>
      <c r="C201" s="160" t="s">
        <v>516</v>
      </c>
      <c r="D201" s="179">
        <f>_xlfn.IFNA(IF($C201 &gt; "2023-24", INDEX(PR24_after_overrides!$D$3:$AU$128, MATCH('Stata dataset (nominal)'!$A201, PR24_after_overrides!$A$3:$A$128, 0), MATCH('Stata dataset (nominal)'!D$1, PR24_after_overrides!$D$2:$AU$2, 0)), INDEX('Cyclical_after overrides'!$A$1:$BD$245,MATCH('Stata dataset (nominal)'!$A201,'Cyclical_after overrides'!$A$1:$A$245,0),MATCH('Stata dataset (nominal)'!D$1,'Cyclical_after overrides'!$A$1:$BD$1,0))), "")</f>
        <v>0.92050111594473061</v>
      </c>
      <c r="E201" s="179">
        <f>_xlfn.IFNA(IF($C201 &gt; "2023-24", INDEX(PR24_after_overrides!$D$3:$AU$128, MATCH('Stata dataset (nominal)'!$A201, PR24_after_overrides!$A$3:$A$128, 0), MATCH('Stata dataset (nominal)'!E$1, PR24_after_overrides!$D$2:$AU$2, 0)), INDEX('Cyclical_after overrides'!$A$1:$BD$245,MATCH('Stata dataset (nominal)'!$A201,'Cyclical_after overrides'!$A$1:$A$245,0),MATCH('Stata dataset (nominal)'!E$1,'Cyclical_after overrides'!$A$1:$BD$1,0))), "")</f>
        <v>32.92882425269211</v>
      </c>
      <c r="F201" s="179">
        <f>_xlfn.IFNA(IF($C201 &gt; "2023-24", INDEX(PR24_after_overrides!$D$3:$AU$128, MATCH('Stata dataset (nominal)'!$A201, PR24_after_overrides!$A$3:$A$128, 0), MATCH('Stata dataset (nominal)'!F$1, PR24_after_overrides!$D$2:$AU$2, 0)), INDEX('Cyclical_after overrides'!$A$1:$BD$245,MATCH('Stata dataset (nominal)'!$A201,'Cyclical_after overrides'!$A$1:$A$245,0),MATCH('Stata dataset (nominal)'!F$1,'Cyclical_after overrides'!$A$1:$BD$1,0))), "")</f>
        <v>4.4012673409843766</v>
      </c>
      <c r="G201" s="179">
        <f>_xlfn.IFNA(IF($C201 &gt; "2023-24", INDEX(PR24_after_overrides!$D$3:$AU$128, MATCH('Stata dataset (nominal)'!$A201, PR24_after_overrides!$A$3:$A$128, 0), MATCH('Stata dataset (nominal)'!G$1, PR24_after_overrides!$D$2:$AU$2, 0)), INDEX('Cyclical_after overrides'!$A$1:$BD$245,MATCH('Stata dataset (nominal)'!$A201,'Cyclical_after overrides'!$A$1:$A$245,0),MATCH('Stata dataset (nominal)'!G$1,'Cyclical_after overrides'!$A$1:$BD$1,0))), "")</f>
        <v>31.296439190735718</v>
      </c>
      <c r="H201" s="179">
        <f>_xlfn.IFNA(IF($C201 &gt; "2023-24", INDEX(PR24_after_overrides!$D$3:$AU$128, MATCH('Stata dataset (nominal)'!$A201, PR24_after_overrides!$A$3:$A$128, 0), MATCH('Stata dataset (nominal)'!H$1, PR24_after_overrides!$D$2:$AU$2, 0)), INDEX('Cyclical_after overrides'!$A$1:$BD$245,MATCH('Stata dataset (nominal)'!$A201,'Cyclical_after overrides'!$A$1:$A$245,0),MATCH('Stata dataset (nominal)'!H$1,'Cyclical_after overrides'!$A$1:$BD$1,0))), "")</f>
        <v>1.7413829710302655</v>
      </c>
      <c r="I201" s="179">
        <f>_xlfn.IFNA(IF($C201 &gt; "2023-24", INDEX(PR24_after_overrides!$D$3:$AU$128, MATCH('Stata dataset (nominal)'!$A201, PR24_after_overrides!$A$3:$A$128, 0), MATCH('Stata dataset (nominal)'!I$1, PR24_after_overrides!$D$2:$AU$2, 0)), INDEX('Cyclical_after overrides'!$A$1:$BD$245,MATCH('Stata dataset (nominal)'!$A201,'Cyclical_after overrides'!$A$1:$A$245,0),MATCH('Stata dataset (nominal)'!I$1,'Cyclical_after overrides'!$A$1:$BD$1,0))), "")</f>
        <v>5.1128547228471364</v>
      </c>
      <c r="J201" s="179">
        <f>_xlfn.IFNA(IF($C201 &gt; "2023-24", INDEX(PR24_after_overrides!$D$3:$AU$128, MATCH('Stata dataset (nominal)'!$A201, PR24_after_overrides!$A$3:$A$128, 0), MATCH('Stata dataset (nominal)'!J$1, PR24_after_overrides!$D$2:$AU$2, 0)), INDEX('Cyclical_after overrides'!$A$1:$BD$245,MATCH('Stata dataset (nominal)'!$A201,'Cyclical_after overrides'!$A$1:$A$245,0),MATCH('Stata dataset (nominal)'!J$1,'Cyclical_after overrides'!$A$1:$BD$1,0))), "")</f>
        <v>0</v>
      </c>
      <c r="K201" s="179" t="str">
        <f>_xlfn.IFNA(IF($C201 &gt; "2023-24", INDEX(PR24_after_overrides!$D$3:$AU$128, MATCH('Stata dataset (nominal)'!$A201, PR24_after_overrides!$A$3:$A$128, 0), MATCH('Stata dataset (nominal)'!K$1, PR24_after_overrides!$D$2:$AU$2, 0)), INDEX('Cyclical_after overrides'!$A$1:$BD$245,MATCH('Stata dataset (nominal)'!$A201,'Cyclical_after overrides'!$A$1:$A$245,0),MATCH('Stata dataset (nominal)'!K$1,'Cyclical_after overrides'!$A$1:$BD$1,0))), "")</f>
        <v/>
      </c>
      <c r="L201" s="179">
        <f>_xlfn.IFNA(IF($C201 &gt; "2023-24", INDEX(PR24_after_overrides!$D$3:$AU$128, MATCH('Stata dataset (nominal)'!$A201, PR24_after_overrides!$A$3:$A$128, 0), MATCH('Stata dataset (nominal)'!L$1, PR24_after_overrides!$D$2:$AU$2, 0)), INDEX('Cyclical_after overrides'!$A$1:$BD$245,MATCH('Stata dataset (nominal)'!$A201,'Cyclical_after overrides'!$A$1:$A$245,0),MATCH('Stata dataset (nominal)'!L$1,'Cyclical_after overrides'!$A$1:$BD$1,0))), "")</f>
        <v>0</v>
      </c>
      <c r="M201" s="179">
        <f>_xlfn.IFNA(IF($C201 &gt; "2023-24", INDEX(PR24_after_overrides!$D$3:$AU$128, MATCH('Stata dataset (nominal)'!$A201, PR24_after_overrides!$A$3:$A$128, 0), MATCH('Stata dataset (nominal)'!M$1, PR24_after_overrides!$D$2:$AU$2, 0)), INDEX('Cyclical_after overrides'!$A$1:$BD$245,MATCH('Stata dataset (nominal)'!$A201,'Cyclical_after overrides'!$A$1:$A$245,0),MATCH('Stata dataset (nominal)'!M$1,'Cyclical_after overrides'!$A$1:$BD$1,0))), "")</f>
        <v>8.4823362674432801</v>
      </c>
      <c r="N201" s="179">
        <f>_xlfn.IFNA(IF($C201 &gt; "2023-24", INDEX(PR24_after_overrides!$D$3:$AU$128, MATCH('Stata dataset (nominal)'!$A201, PR24_after_overrides!$A$3:$A$128, 0), MATCH('Stata dataset (nominal)'!N$1, PR24_after_overrides!$D$2:$AU$2, 0)), INDEX('Cyclical_after overrides'!$A$1:$BD$245,MATCH('Stata dataset (nominal)'!$A201,'Cyclical_after overrides'!$A$1:$A$245,0),MATCH('Stata dataset (nominal)'!N$1,'Cyclical_after overrides'!$A$1:$BD$1,0))), "")</f>
        <v>0</v>
      </c>
      <c r="O201" s="179">
        <f>_xlfn.IFNA(IF($C201 &gt; "2023-24", INDEX(PR24_after_overrides!$D$3:$AU$128, MATCH('Stata dataset (nominal)'!$A201, PR24_after_overrides!$A$3:$A$128, 0), MATCH('Stata dataset (nominal)'!O$1, PR24_after_overrides!$D$2:$AU$2, 0)), INDEX('Cyclical_after overrides'!$A$1:$BD$245,MATCH('Stata dataset (nominal)'!$A201,'Cyclical_after overrides'!$A$1:$A$245,0),MATCH('Stata dataset (nominal)'!O$1,'Cyclical_after overrides'!$A$1:$BD$1,0))), "")</f>
        <v>51.055999999999997</v>
      </c>
      <c r="P201" s="179">
        <f>_xlfn.IFNA(IF($C201 &gt; "2023-24", INDEX(PR24_after_overrides!$D$3:$AU$128, MATCH('Stata dataset (nominal)'!$A201, PR24_after_overrides!$A$3:$A$128, 0), MATCH('Stata dataset (nominal)'!P$1, PR24_after_overrides!$D$2:$AU$2, 0)), INDEX('Cyclical_after overrides'!$A$1:$BD$245,MATCH('Stata dataset (nominal)'!$A201,'Cyclical_after overrides'!$A$1:$A$245,0),MATCH('Stata dataset (nominal)'!P$1,'Cyclical_after overrides'!$A$1:$BD$1,0))), "")</f>
        <v>55.779000000000003</v>
      </c>
      <c r="Q201" s="179">
        <f>_xlfn.IFNA(IF($C201 &gt; "2023-24", INDEX(PR24_after_overrides!$D$3:$AU$128, MATCH('Stata dataset (nominal)'!$A201, PR24_after_overrides!$A$3:$A$128, 0), MATCH('Stata dataset (nominal)'!Q$1, PR24_after_overrides!$D$2:$AU$2, 0)), INDEX('Cyclical_after overrides'!$A$1:$BD$245,MATCH('Stata dataset (nominal)'!$A201,'Cyclical_after overrides'!$A$1:$A$245,0),MATCH('Stata dataset (nominal)'!Q$1,'Cyclical_after overrides'!$A$1:$BD$1,0))), "")</f>
        <v>768.827</v>
      </c>
      <c r="R201" s="179">
        <f>_xlfn.IFNA(IF($C201 &gt; "2023-24", INDEX(PR24_after_overrides!$D$3:$AU$128, MATCH('Stata dataset (nominal)'!$A201, PR24_after_overrides!$A$3:$A$128, 0), MATCH('Stata dataset (nominal)'!R$1, PR24_after_overrides!$D$2:$AU$2, 0)), INDEX('Cyclical_after overrides'!$A$1:$BD$245,MATCH('Stata dataset (nominal)'!$A201,'Cyclical_after overrides'!$A$1:$A$245,0),MATCH('Stata dataset (nominal)'!R$1,'Cyclical_after overrides'!$A$1:$BD$1,0))), "")</f>
        <v>63.451999999999998</v>
      </c>
      <c r="S201" s="179">
        <f>_xlfn.IFNA(IF($C201 &gt; "2023-24", INDEX(PR24_after_overrides!$D$3:$AU$128, MATCH('Stata dataset (nominal)'!$A201, PR24_after_overrides!$A$3:$A$128, 0), MATCH('Stata dataset (nominal)'!S$1, PR24_after_overrides!$D$2:$AU$2, 0)), INDEX('Cyclical_after overrides'!$A$1:$BD$245,MATCH('Stata dataset (nominal)'!$A201,'Cyclical_after overrides'!$A$1:$A$245,0),MATCH('Stata dataset (nominal)'!S$1,'Cyclical_after overrides'!$A$1:$BD$1,0))), "")</f>
        <v>70.510000000000005</v>
      </c>
      <c r="T201" s="179">
        <f>_xlfn.IFNA(IF($C201 &gt; "2023-24", INDEX(PR24_after_overrides!$D$3:$AU$128, MATCH('Stata dataset (nominal)'!$A201, PR24_after_overrides!$A$3:$A$128, 0), MATCH('Stata dataset (nominal)'!T$1, PR24_after_overrides!$D$2:$AU$2, 0)), INDEX('Cyclical_after overrides'!$A$1:$BD$245,MATCH('Stata dataset (nominal)'!$A201,'Cyclical_after overrides'!$A$1:$A$245,0),MATCH('Stata dataset (nominal)'!T$1,'Cyclical_after overrides'!$A$1:$BD$1,0))), "")</f>
        <v>1290.8240000000001</v>
      </c>
      <c r="U201" s="179" t="str">
        <f>_xlfn.IFNA(IF($C201 &gt; "2023-24", INDEX(PR24_after_overrides!$D$3:$AU$128, MATCH('Stata dataset (nominal)'!$A201, PR24_after_overrides!$A$3:$A$128, 0), MATCH('Stata dataset (nominal)'!U$1, PR24_after_overrides!$D$2:$AU$2, 0)), INDEX('Cyclical_after overrides'!$A$1:$BD$245,MATCH('Stata dataset (nominal)'!$A201,'Cyclical_after overrides'!$A$1:$A$245,0),MATCH('Stata dataset (nominal)'!U$1,'Cyclical_after overrides'!$A$1:$BD$1,0))), "")</f>
        <v/>
      </c>
      <c r="V201" s="179" t="str">
        <f>_xlfn.IFNA(IF($C201 &gt; "2023-24", INDEX(PR24_after_overrides!$D$3:$AU$128, MATCH('Stata dataset (nominal)'!$A201, PR24_after_overrides!$A$3:$A$128, 0), MATCH('Stata dataset (nominal)'!V$1, PR24_after_overrides!$D$2:$AU$2, 0)), INDEX('Cyclical_after overrides'!$A$1:$BD$245,MATCH('Stata dataset (nominal)'!$A201,'Cyclical_after overrides'!$A$1:$A$245,0),MATCH('Stata dataset (nominal)'!V$1,'Cyclical_after overrides'!$A$1:$BD$1,0))), "")</f>
        <v/>
      </c>
      <c r="W201" s="179" t="str">
        <f>_xlfn.IFNA(IF($C201 &gt; "2023-24", INDEX(PR24_after_overrides!$D$3:$AU$128, MATCH('Stata dataset (nominal)'!$A201, PR24_after_overrides!$A$3:$A$128, 0), MATCH('Stata dataset (nominal)'!W$1, PR24_after_overrides!$D$2:$AU$2, 0)), INDEX('Cyclical_after overrides'!$A$1:$BD$245,MATCH('Stata dataset (nominal)'!$A201,'Cyclical_after overrides'!$A$1:$A$245,0),MATCH('Stata dataset (nominal)'!W$1,'Cyclical_after overrides'!$A$1:$BD$1,0))), "")</f>
        <v/>
      </c>
      <c r="X201" s="179" t="str">
        <f>_xlfn.IFNA(IF($C201 &gt; "2023-24", INDEX(PR24_after_overrides!$D$3:$AU$128, MATCH('Stata dataset (nominal)'!$A201, PR24_after_overrides!$A$3:$A$128, 0), MATCH('Stata dataset (nominal)'!X$1, PR24_after_overrides!$D$2:$AU$2, 0)), INDEX('Cyclical_after overrides'!$A$1:$BD$245,MATCH('Stata dataset (nominal)'!$A201,'Cyclical_after overrides'!$A$1:$A$245,0),MATCH('Stata dataset (nominal)'!X$1,'Cyclical_after overrides'!$A$1:$BD$1,0))), "")</f>
        <v/>
      </c>
      <c r="Y201" s="179" t="str">
        <f>_xlfn.IFNA(IF($C201 &gt; "2023-24", INDEX(PR24_after_overrides!$D$3:$AU$128, MATCH('Stata dataset (nominal)'!$A201, PR24_after_overrides!$A$3:$A$128, 0), MATCH('Stata dataset (nominal)'!Y$1, PR24_after_overrides!$D$2:$AU$2, 0)), INDEX('Cyclical_after overrides'!$A$1:$BD$245,MATCH('Stata dataset (nominal)'!$A201,'Cyclical_after overrides'!$A$1:$A$245,0),MATCH('Stata dataset (nominal)'!Y$1,'Cyclical_after overrides'!$A$1:$BD$1,0))), "")</f>
        <v/>
      </c>
      <c r="Z201" s="179" t="str">
        <f>_xlfn.IFNA(IF($C201 &gt; "2023-24", INDEX(PR24_after_overrides!$D$3:$AU$128, MATCH('Stata dataset (nominal)'!$A201, PR24_after_overrides!$A$3:$A$128, 0), MATCH('Stata dataset (nominal)'!Z$1, PR24_after_overrides!$D$2:$AU$2, 0)), INDEX('Cyclical_after overrides'!$A$1:$BD$245,MATCH('Stata dataset (nominal)'!$A201,'Cyclical_after overrides'!$A$1:$A$245,0),MATCH('Stata dataset (nominal)'!Z$1,'Cyclical_after overrides'!$A$1:$BD$1,0))), "")</f>
        <v/>
      </c>
      <c r="AA201" s="179">
        <f>_xlfn.IFNA(IF($C201 &gt; "2023-24", INDEX(PR24_after_overrides!$D$3:$AU$128, MATCH('Stata dataset (nominal)'!$A201, PR24_after_overrides!$A$3:$A$128, 0), MATCH('Stata dataset (nominal)'!AA$1, PR24_after_overrides!$D$2:$AU$2, 0)), INDEX('Cyclical_after overrides'!$A$1:$BD$245,MATCH('Stata dataset (nominal)'!$A201,'Cyclical_after overrides'!$A$1:$A$245,0),MATCH('Stata dataset (nominal)'!AA$1,'Cyclical_after overrides'!$A$1:$BD$1,0))), "")</f>
        <v>1005.4367619537196</v>
      </c>
      <c r="AB201" s="179">
        <f>INDEX(Depreciation!$U$5:$U$318, MATCH('Stata dataset (nominal)'!$A201, Depreciation!$A$5:$A$318, 0))</f>
        <v>5.4532318462733906</v>
      </c>
      <c r="AC201" s="180" t="str">
        <f t="shared" si="5"/>
        <v/>
      </c>
      <c r="AD201" s="72">
        <f>INDEX(Recharges!$V$5:$V$318, MATCH('Stata dataset (nominal)'!$A201, Recharges!$A$5:$A$318, 0))</f>
        <v>3.6542718653281558</v>
      </c>
    </row>
    <row r="202" spans="1:30" x14ac:dyDescent="0.4">
      <c r="A202" s="160" t="str">
        <f t="shared" si="3"/>
        <v>YKY26</v>
      </c>
      <c r="B202" s="160" t="s">
        <v>385</v>
      </c>
      <c r="C202" s="160" t="s">
        <v>518</v>
      </c>
      <c r="D202" s="179">
        <f>_xlfn.IFNA(IF($C202 &gt; "2023-24", INDEX(PR24_after_overrides!$D$3:$AU$128, MATCH('Stata dataset (nominal)'!$A202, PR24_after_overrides!$A$3:$A$128, 0), MATCH('Stata dataset (nominal)'!D$1, PR24_after_overrides!$D$2:$AU$2, 0)), INDEX('Cyclical_after overrides'!$A$1:$BD$245,MATCH('Stata dataset (nominal)'!$A202,'Cyclical_after overrides'!$A$1:$A$245,0),MATCH('Stata dataset (nominal)'!D$1,'Cyclical_after overrides'!$A$1:$BD$1,0))), "")</f>
        <v>0.8994540678499765</v>
      </c>
      <c r="E202" s="179">
        <f>_xlfn.IFNA(IF($C202 &gt; "2023-24", INDEX(PR24_after_overrides!$D$3:$AU$128, MATCH('Stata dataset (nominal)'!$A202, PR24_after_overrides!$A$3:$A$128, 0), MATCH('Stata dataset (nominal)'!E$1, PR24_after_overrides!$D$2:$AU$2, 0)), INDEX('Cyclical_after overrides'!$A$1:$BD$245,MATCH('Stata dataset (nominal)'!$A202,'Cyclical_after overrides'!$A$1:$A$245,0),MATCH('Stata dataset (nominal)'!E$1,'Cyclical_after overrides'!$A$1:$BD$1,0))), "")</f>
        <v>33.754919884429306</v>
      </c>
      <c r="F202" s="179">
        <f>_xlfn.IFNA(IF($C202 &gt; "2023-24", INDEX(PR24_after_overrides!$D$3:$AU$128, MATCH('Stata dataset (nominal)'!$A202, PR24_after_overrides!$A$3:$A$128, 0), MATCH('Stata dataset (nominal)'!F$1, PR24_after_overrides!$D$2:$AU$2, 0)), INDEX('Cyclical_after overrides'!$A$1:$BD$245,MATCH('Stata dataset (nominal)'!$A202,'Cyclical_after overrides'!$A$1:$A$245,0),MATCH('Stata dataset (nominal)'!F$1,'Cyclical_after overrides'!$A$1:$BD$1,0))), "")</f>
        <v>4.3770995548564997</v>
      </c>
      <c r="G202" s="179">
        <f>_xlfn.IFNA(IF($C202 &gt; "2023-24", INDEX(PR24_after_overrides!$D$3:$AU$128, MATCH('Stata dataset (nominal)'!$A202, PR24_after_overrides!$A$3:$A$128, 0), MATCH('Stata dataset (nominal)'!G$1, PR24_after_overrides!$D$2:$AU$2, 0)), INDEX('Cyclical_after overrides'!$A$1:$BD$245,MATCH('Stata dataset (nominal)'!$A202,'Cyclical_after overrides'!$A$1:$A$245,0),MATCH('Stata dataset (nominal)'!G$1,'Cyclical_after overrides'!$A$1:$BD$1,0))), "")</f>
        <v>39.649606661124544</v>
      </c>
      <c r="H202" s="179">
        <f>_xlfn.IFNA(IF($C202 &gt; "2023-24", INDEX(PR24_after_overrides!$D$3:$AU$128, MATCH('Stata dataset (nominal)'!$A202, PR24_after_overrides!$A$3:$A$128, 0), MATCH('Stata dataset (nominal)'!H$1, PR24_after_overrides!$D$2:$AU$2, 0)), INDEX('Cyclical_after overrides'!$A$1:$BD$245,MATCH('Stata dataset (nominal)'!$A202,'Cyclical_after overrides'!$A$1:$A$245,0),MATCH('Stata dataset (nominal)'!H$1,'Cyclical_after overrides'!$A$1:$BD$1,0))), "")</f>
        <v>1.7977571704858928</v>
      </c>
      <c r="I202" s="179">
        <f>_xlfn.IFNA(IF($C202 &gt; "2023-24", INDEX(PR24_after_overrides!$D$3:$AU$128, MATCH('Stata dataset (nominal)'!$A202, PR24_after_overrides!$A$3:$A$128, 0), MATCH('Stata dataset (nominal)'!I$1, PR24_after_overrides!$D$2:$AU$2, 0)), INDEX('Cyclical_after overrides'!$A$1:$BD$245,MATCH('Stata dataset (nominal)'!$A202,'Cyclical_after overrides'!$A$1:$A$245,0),MATCH('Stata dataset (nominal)'!I$1,'Cyclical_after overrides'!$A$1:$BD$1,0))), "")</f>
        <v>7.1176508382502695</v>
      </c>
      <c r="J202" s="179">
        <f>_xlfn.IFNA(IF($C202 &gt; "2023-24", INDEX(PR24_after_overrides!$D$3:$AU$128, MATCH('Stata dataset (nominal)'!$A202, PR24_after_overrides!$A$3:$A$128, 0), MATCH('Stata dataset (nominal)'!J$1, PR24_after_overrides!$D$2:$AU$2, 0)), INDEX('Cyclical_after overrides'!$A$1:$BD$245,MATCH('Stata dataset (nominal)'!$A202,'Cyclical_after overrides'!$A$1:$A$245,0),MATCH('Stata dataset (nominal)'!J$1,'Cyclical_after overrides'!$A$1:$BD$1,0))), "")</f>
        <v>0</v>
      </c>
      <c r="K202" s="179" t="str">
        <f>_xlfn.IFNA(IF($C202 &gt; "2023-24", INDEX(PR24_after_overrides!$D$3:$AU$128, MATCH('Stata dataset (nominal)'!$A202, PR24_after_overrides!$A$3:$A$128, 0), MATCH('Stata dataset (nominal)'!K$1, PR24_after_overrides!$D$2:$AU$2, 0)), INDEX('Cyclical_after overrides'!$A$1:$BD$245,MATCH('Stata dataset (nominal)'!$A202,'Cyclical_after overrides'!$A$1:$A$245,0),MATCH('Stata dataset (nominal)'!K$1,'Cyclical_after overrides'!$A$1:$BD$1,0))), "")</f>
        <v/>
      </c>
      <c r="L202" s="179">
        <f>_xlfn.IFNA(IF($C202 &gt; "2023-24", INDEX(PR24_after_overrides!$D$3:$AU$128, MATCH('Stata dataset (nominal)'!$A202, PR24_after_overrides!$A$3:$A$128, 0), MATCH('Stata dataset (nominal)'!L$1, PR24_after_overrides!$D$2:$AU$2, 0)), INDEX('Cyclical_after overrides'!$A$1:$BD$245,MATCH('Stata dataset (nominal)'!$A202,'Cyclical_after overrides'!$A$1:$A$245,0),MATCH('Stata dataset (nominal)'!L$1,'Cyclical_after overrides'!$A$1:$BD$1,0))), "")</f>
        <v>0</v>
      </c>
      <c r="M202" s="179">
        <f>_xlfn.IFNA(IF($C202 &gt; "2023-24", INDEX(PR24_after_overrides!$D$3:$AU$128, MATCH('Stata dataset (nominal)'!$A202, PR24_after_overrides!$A$3:$A$128, 0), MATCH('Stata dataset (nominal)'!M$1, PR24_after_overrides!$D$2:$AU$2, 0)), INDEX('Cyclical_after overrides'!$A$1:$BD$245,MATCH('Stata dataset (nominal)'!$A202,'Cyclical_after overrides'!$A$1:$A$245,0),MATCH('Stata dataset (nominal)'!M$1,'Cyclical_after overrides'!$A$1:$BD$1,0))), "")</f>
        <v>6.1670742267688601</v>
      </c>
      <c r="N202" s="179">
        <f>_xlfn.IFNA(IF($C202 &gt; "2023-24", INDEX(PR24_after_overrides!$D$3:$AU$128, MATCH('Stata dataset (nominal)'!$A202, PR24_after_overrides!$A$3:$A$128, 0), MATCH('Stata dataset (nominal)'!N$1, PR24_after_overrides!$D$2:$AU$2, 0)), INDEX('Cyclical_after overrides'!$A$1:$BD$245,MATCH('Stata dataset (nominal)'!$A202,'Cyclical_after overrides'!$A$1:$A$245,0),MATCH('Stata dataset (nominal)'!N$1,'Cyclical_after overrides'!$A$1:$BD$1,0))), "")</f>
        <v>0</v>
      </c>
      <c r="O202" s="179">
        <f>_xlfn.IFNA(IF($C202 &gt; "2023-24", INDEX(PR24_after_overrides!$D$3:$AU$128, MATCH('Stata dataset (nominal)'!$A202, PR24_after_overrides!$A$3:$A$128, 0), MATCH('Stata dataset (nominal)'!O$1, PR24_after_overrides!$D$2:$AU$2, 0)), INDEX('Cyclical_after overrides'!$A$1:$BD$245,MATCH('Stata dataset (nominal)'!$A202,'Cyclical_after overrides'!$A$1:$A$245,0),MATCH('Stata dataset (nominal)'!O$1,'Cyclical_after overrides'!$A$1:$BD$1,0))), "")</f>
        <v>51.055999999999997</v>
      </c>
      <c r="P202" s="179">
        <f>_xlfn.IFNA(IF($C202 &gt; "2023-24", INDEX(PR24_after_overrides!$D$3:$AU$128, MATCH('Stata dataset (nominal)'!$A202, PR24_after_overrides!$A$3:$A$128, 0), MATCH('Stata dataset (nominal)'!P$1, PR24_after_overrides!$D$2:$AU$2, 0)), INDEX('Cyclical_after overrides'!$A$1:$BD$245,MATCH('Stata dataset (nominal)'!$A202,'Cyclical_after overrides'!$A$1:$A$245,0),MATCH('Stata dataset (nominal)'!P$1,'Cyclical_after overrides'!$A$1:$BD$1,0))), "")</f>
        <v>55.779000000000003</v>
      </c>
      <c r="Q202" s="179">
        <f>_xlfn.IFNA(IF($C202 &gt; "2023-24", INDEX(PR24_after_overrides!$D$3:$AU$128, MATCH('Stata dataset (nominal)'!$A202, PR24_after_overrides!$A$3:$A$128, 0), MATCH('Stata dataset (nominal)'!Q$1, PR24_after_overrides!$D$2:$AU$2, 0)), INDEX('Cyclical_after overrides'!$A$1:$BD$245,MATCH('Stata dataset (nominal)'!$A202,'Cyclical_after overrides'!$A$1:$A$245,0),MATCH('Stata dataset (nominal)'!Q$1,'Cyclical_after overrides'!$A$1:$BD$1,0))), "")</f>
        <v>741.327</v>
      </c>
      <c r="R202" s="179">
        <f>_xlfn.IFNA(IF($C202 &gt; "2023-24", INDEX(PR24_after_overrides!$D$3:$AU$128, MATCH('Stata dataset (nominal)'!$A202, PR24_after_overrides!$A$3:$A$128, 0), MATCH('Stata dataset (nominal)'!R$1, PR24_after_overrides!$D$2:$AU$2, 0)), INDEX('Cyclical_after overrides'!$A$1:$BD$245,MATCH('Stata dataset (nominal)'!$A202,'Cyclical_after overrides'!$A$1:$A$245,0),MATCH('Stata dataset (nominal)'!R$1,'Cyclical_after overrides'!$A$1:$BD$1,0))), "")</f>
        <v>63.451999999999998</v>
      </c>
      <c r="S202" s="179">
        <f>_xlfn.IFNA(IF($C202 &gt; "2023-24", INDEX(PR24_after_overrides!$D$3:$AU$128, MATCH('Stata dataset (nominal)'!$A202, PR24_after_overrides!$A$3:$A$128, 0), MATCH('Stata dataset (nominal)'!S$1, PR24_after_overrides!$D$2:$AU$2, 0)), INDEX('Cyclical_after overrides'!$A$1:$BD$245,MATCH('Stata dataset (nominal)'!$A202,'Cyclical_after overrides'!$A$1:$A$245,0),MATCH('Stata dataset (nominal)'!S$1,'Cyclical_after overrides'!$A$1:$BD$1,0))), "")</f>
        <v>70.510000000000005</v>
      </c>
      <c r="T202" s="179">
        <f>_xlfn.IFNA(IF($C202 &gt; "2023-24", INDEX(PR24_after_overrides!$D$3:$AU$128, MATCH('Stata dataset (nominal)'!$A202, PR24_after_overrides!$A$3:$A$128, 0), MATCH('Stata dataset (nominal)'!T$1, PR24_after_overrides!$D$2:$AU$2, 0)), INDEX('Cyclical_after overrides'!$A$1:$BD$245,MATCH('Stata dataset (nominal)'!$A202,'Cyclical_after overrides'!$A$1:$A$245,0),MATCH('Stata dataset (nominal)'!T$1,'Cyclical_after overrides'!$A$1:$BD$1,0))), "")</f>
        <v>1329.076</v>
      </c>
      <c r="U202" s="179" t="str">
        <f>_xlfn.IFNA(IF($C202 &gt; "2023-24", INDEX(PR24_after_overrides!$D$3:$AU$128, MATCH('Stata dataset (nominal)'!$A202, PR24_after_overrides!$A$3:$A$128, 0), MATCH('Stata dataset (nominal)'!U$1, PR24_after_overrides!$D$2:$AU$2, 0)), INDEX('Cyclical_after overrides'!$A$1:$BD$245,MATCH('Stata dataset (nominal)'!$A202,'Cyclical_after overrides'!$A$1:$A$245,0),MATCH('Stata dataset (nominal)'!U$1,'Cyclical_after overrides'!$A$1:$BD$1,0))), "")</f>
        <v/>
      </c>
      <c r="V202" s="179" t="str">
        <f>_xlfn.IFNA(IF($C202 &gt; "2023-24", INDEX(PR24_after_overrides!$D$3:$AU$128, MATCH('Stata dataset (nominal)'!$A202, PR24_after_overrides!$A$3:$A$128, 0), MATCH('Stata dataset (nominal)'!V$1, PR24_after_overrides!$D$2:$AU$2, 0)), INDEX('Cyclical_after overrides'!$A$1:$BD$245,MATCH('Stata dataset (nominal)'!$A202,'Cyclical_after overrides'!$A$1:$A$245,0),MATCH('Stata dataset (nominal)'!V$1,'Cyclical_after overrides'!$A$1:$BD$1,0))), "")</f>
        <v/>
      </c>
      <c r="W202" s="179" t="str">
        <f>_xlfn.IFNA(IF($C202 &gt; "2023-24", INDEX(PR24_after_overrides!$D$3:$AU$128, MATCH('Stata dataset (nominal)'!$A202, PR24_after_overrides!$A$3:$A$128, 0), MATCH('Stata dataset (nominal)'!W$1, PR24_after_overrides!$D$2:$AU$2, 0)), INDEX('Cyclical_after overrides'!$A$1:$BD$245,MATCH('Stata dataset (nominal)'!$A202,'Cyclical_after overrides'!$A$1:$A$245,0),MATCH('Stata dataset (nominal)'!W$1,'Cyclical_after overrides'!$A$1:$BD$1,0))), "")</f>
        <v/>
      </c>
      <c r="X202" s="179" t="str">
        <f>_xlfn.IFNA(IF($C202 &gt; "2023-24", INDEX(PR24_after_overrides!$D$3:$AU$128, MATCH('Stata dataset (nominal)'!$A202, PR24_after_overrides!$A$3:$A$128, 0), MATCH('Stata dataset (nominal)'!X$1, PR24_after_overrides!$D$2:$AU$2, 0)), INDEX('Cyclical_after overrides'!$A$1:$BD$245,MATCH('Stata dataset (nominal)'!$A202,'Cyclical_after overrides'!$A$1:$A$245,0),MATCH('Stata dataset (nominal)'!X$1,'Cyclical_after overrides'!$A$1:$BD$1,0))), "")</f>
        <v/>
      </c>
      <c r="Y202" s="179" t="str">
        <f>_xlfn.IFNA(IF($C202 &gt; "2023-24", INDEX(PR24_after_overrides!$D$3:$AU$128, MATCH('Stata dataset (nominal)'!$A202, PR24_after_overrides!$A$3:$A$128, 0), MATCH('Stata dataset (nominal)'!Y$1, PR24_after_overrides!$D$2:$AU$2, 0)), INDEX('Cyclical_after overrides'!$A$1:$BD$245,MATCH('Stata dataset (nominal)'!$A202,'Cyclical_after overrides'!$A$1:$A$245,0),MATCH('Stata dataset (nominal)'!Y$1,'Cyclical_after overrides'!$A$1:$BD$1,0))), "")</f>
        <v/>
      </c>
      <c r="Z202" s="179" t="str">
        <f>_xlfn.IFNA(IF($C202 &gt; "2023-24", INDEX(PR24_after_overrides!$D$3:$AU$128, MATCH('Stata dataset (nominal)'!$A202, PR24_after_overrides!$A$3:$A$128, 0), MATCH('Stata dataset (nominal)'!Z$1, PR24_after_overrides!$D$2:$AU$2, 0)), INDEX('Cyclical_after overrides'!$A$1:$BD$245,MATCH('Stata dataset (nominal)'!$A202,'Cyclical_after overrides'!$A$1:$A$245,0),MATCH('Stata dataset (nominal)'!Z$1,'Cyclical_after overrides'!$A$1:$BD$1,0))), "")</f>
        <v/>
      </c>
      <c r="AA202" s="179">
        <f>_xlfn.IFNA(IF($C202 &gt; "2023-24", INDEX(PR24_after_overrides!$D$3:$AU$128, MATCH('Stata dataset (nominal)'!$A202, PR24_after_overrides!$A$3:$A$128, 0), MATCH('Stata dataset (nominal)'!AA$1, PR24_after_overrides!$D$2:$AU$2, 0)), INDEX('Cyclical_after overrides'!$A$1:$BD$245,MATCH('Stata dataset (nominal)'!$A202,'Cyclical_after overrides'!$A$1:$A$245,0),MATCH('Stata dataset (nominal)'!AA$1,'Cyclical_after overrides'!$A$1:$BD$1,0))), "")</f>
        <v>1261.4361897892586</v>
      </c>
      <c r="AB202" s="179">
        <f>INDEX(Depreciation!$U$5:$U$318, MATCH('Stata dataset (nominal)'!$A202, Depreciation!$A$5:$A$318, 0))</f>
        <v>9.9026735420642211</v>
      </c>
      <c r="AC202" s="180" t="str">
        <f t="shared" si="5"/>
        <v/>
      </c>
      <c r="AD202" s="72">
        <f>INDEX(Recharges!$V$5:$V$318, MATCH('Stata dataset (nominal)'!$A202, Recharges!$A$5:$A$318, 0))</f>
        <v>2.7774794175198361</v>
      </c>
    </row>
    <row r="203" spans="1:30" x14ac:dyDescent="0.4">
      <c r="A203" s="160" t="str">
        <f t="shared" si="3"/>
        <v>YKY27</v>
      </c>
      <c r="B203" s="160" t="s">
        <v>385</v>
      </c>
      <c r="C203" s="160" t="s">
        <v>519</v>
      </c>
      <c r="D203" s="179">
        <f>_xlfn.IFNA(IF($C203 &gt; "2023-24", INDEX(PR24_after_overrides!$D$3:$AU$128, MATCH('Stata dataset (nominal)'!$A203, PR24_after_overrides!$A$3:$A$128, 0), MATCH('Stata dataset (nominal)'!D$1, PR24_after_overrides!$D$2:$AU$2, 0)), INDEX('Cyclical_after overrides'!$A$1:$BD$245,MATCH('Stata dataset (nominal)'!$A203,'Cyclical_after overrides'!$A$1:$A$245,0),MATCH('Stata dataset (nominal)'!D$1,'Cyclical_after overrides'!$A$1:$BD$1,0))), "")</f>
        <v>0.88264392631413346</v>
      </c>
      <c r="E203" s="179">
        <f>_xlfn.IFNA(IF($C203 &gt; "2023-24", INDEX(PR24_after_overrides!$D$3:$AU$128, MATCH('Stata dataset (nominal)'!$A203, PR24_after_overrides!$A$3:$A$128, 0), MATCH('Stata dataset (nominal)'!E$1, PR24_after_overrides!$D$2:$AU$2, 0)), INDEX('Cyclical_after overrides'!$A$1:$BD$245,MATCH('Stata dataset (nominal)'!$A203,'Cyclical_after overrides'!$A$1:$A$245,0),MATCH('Stata dataset (nominal)'!E$1,'Cyclical_after overrides'!$A$1:$BD$1,0))), "")</f>
        <v>34.426113514302486</v>
      </c>
      <c r="F203" s="179">
        <f>_xlfn.IFNA(IF($C203 &gt; "2023-24", INDEX(PR24_after_overrides!$D$3:$AU$128, MATCH('Stata dataset (nominal)'!$A203, PR24_after_overrides!$A$3:$A$128, 0), MATCH('Stata dataset (nominal)'!F$1, PR24_after_overrides!$D$2:$AU$2, 0)), INDEX('Cyclical_after overrides'!$A$1:$BD$245,MATCH('Stata dataset (nominal)'!$A203,'Cyclical_after overrides'!$A$1:$A$245,0),MATCH('Stata dataset (nominal)'!F$1,'Cyclical_after overrides'!$A$1:$BD$1,0))), "")</f>
        <v>4.460462347982916</v>
      </c>
      <c r="G203" s="179">
        <f>_xlfn.IFNA(IF($C203 &gt; "2023-24", INDEX(PR24_after_overrides!$D$3:$AU$128, MATCH('Stata dataset (nominal)'!$A203, PR24_after_overrides!$A$3:$A$128, 0), MATCH('Stata dataset (nominal)'!G$1, PR24_after_overrides!$D$2:$AU$2, 0)), INDEX('Cyclical_after overrides'!$A$1:$BD$245,MATCH('Stata dataset (nominal)'!$A203,'Cyclical_after overrides'!$A$1:$A$245,0),MATCH('Stata dataset (nominal)'!G$1,'Cyclical_after overrides'!$A$1:$BD$1,0))), "")</f>
        <v>40.908908930903515</v>
      </c>
      <c r="H203" s="179">
        <f>_xlfn.IFNA(IF($C203 &gt; "2023-24", INDEX(PR24_after_overrides!$D$3:$AU$128, MATCH('Stata dataset (nominal)'!$A203, PR24_after_overrides!$A$3:$A$128, 0), MATCH('Stata dataset (nominal)'!H$1, PR24_after_overrides!$D$2:$AU$2, 0)), INDEX('Cyclical_after overrides'!$A$1:$BD$245,MATCH('Stata dataset (nominal)'!$A203,'Cyclical_after overrides'!$A$1:$A$245,0),MATCH('Stata dataset (nominal)'!H$1,'Cyclical_after overrides'!$A$1:$BD$1,0))), "")</f>
        <v>1.8353947177374461</v>
      </c>
      <c r="I203" s="179">
        <f>_xlfn.IFNA(IF($C203 &gt; "2023-24", INDEX(PR24_after_overrides!$D$3:$AU$128, MATCH('Stata dataset (nominal)'!$A203, PR24_after_overrides!$A$3:$A$128, 0), MATCH('Stata dataset (nominal)'!I$1, PR24_after_overrides!$D$2:$AU$2, 0)), INDEX('Cyclical_after overrides'!$A$1:$BD$245,MATCH('Stata dataset (nominal)'!$A203,'Cyclical_after overrides'!$A$1:$A$245,0),MATCH('Stata dataset (nominal)'!I$1,'Cyclical_after overrides'!$A$1:$BD$1,0))), "")</f>
        <v>7.2566068932767545</v>
      </c>
      <c r="J203" s="179">
        <f>_xlfn.IFNA(IF($C203 &gt; "2023-24", INDEX(PR24_after_overrides!$D$3:$AU$128, MATCH('Stata dataset (nominal)'!$A203, PR24_after_overrides!$A$3:$A$128, 0), MATCH('Stata dataset (nominal)'!J$1, PR24_after_overrides!$D$2:$AU$2, 0)), INDEX('Cyclical_after overrides'!$A$1:$BD$245,MATCH('Stata dataset (nominal)'!$A203,'Cyclical_after overrides'!$A$1:$A$245,0),MATCH('Stata dataset (nominal)'!J$1,'Cyclical_after overrides'!$A$1:$BD$1,0))), "")</f>
        <v>0</v>
      </c>
      <c r="K203" s="179" t="str">
        <f>_xlfn.IFNA(IF($C203 &gt; "2023-24", INDEX(PR24_after_overrides!$D$3:$AU$128, MATCH('Stata dataset (nominal)'!$A203, PR24_after_overrides!$A$3:$A$128, 0), MATCH('Stata dataset (nominal)'!K$1, PR24_after_overrides!$D$2:$AU$2, 0)), INDEX('Cyclical_after overrides'!$A$1:$BD$245,MATCH('Stata dataset (nominal)'!$A203,'Cyclical_after overrides'!$A$1:$A$245,0),MATCH('Stata dataset (nominal)'!K$1,'Cyclical_after overrides'!$A$1:$BD$1,0))), "")</f>
        <v/>
      </c>
      <c r="L203" s="179">
        <f>_xlfn.IFNA(IF($C203 &gt; "2023-24", INDEX(PR24_after_overrides!$D$3:$AU$128, MATCH('Stata dataset (nominal)'!$A203, PR24_after_overrides!$A$3:$A$128, 0), MATCH('Stata dataset (nominal)'!L$1, PR24_after_overrides!$D$2:$AU$2, 0)), INDEX('Cyclical_after overrides'!$A$1:$BD$245,MATCH('Stata dataset (nominal)'!$A203,'Cyclical_after overrides'!$A$1:$A$245,0),MATCH('Stata dataset (nominal)'!L$1,'Cyclical_after overrides'!$A$1:$BD$1,0))), "")</f>
        <v>0</v>
      </c>
      <c r="M203" s="179">
        <f>_xlfn.IFNA(IF($C203 &gt; "2023-24", INDEX(PR24_after_overrides!$D$3:$AU$128, MATCH('Stata dataset (nominal)'!$A203, PR24_after_overrides!$A$3:$A$128, 0), MATCH('Stata dataset (nominal)'!M$1, PR24_after_overrides!$D$2:$AU$2, 0)), INDEX('Cyclical_after overrides'!$A$1:$BD$245,MATCH('Stata dataset (nominal)'!$A203,'Cyclical_after overrides'!$A$1:$A$245,0),MATCH('Stata dataset (nominal)'!M$1,'Cyclical_after overrides'!$A$1:$BD$1,0))), "")</f>
        <v>6.2845274686972914</v>
      </c>
      <c r="N203" s="179">
        <f>_xlfn.IFNA(IF($C203 &gt; "2023-24", INDEX(PR24_after_overrides!$D$3:$AU$128, MATCH('Stata dataset (nominal)'!$A203, PR24_after_overrides!$A$3:$A$128, 0), MATCH('Stata dataset (nominal)'!N$1, PR24_after_overrides!$D$2:$AU$2, 0)), INDEX('Cyclical_after overrides'!$A$1:$BD$245,MATCH('Stata dataset (nominal)'!$A203,'Cyclical_after overrides'!$A$1:$A$245,0),MATCH('Stata dataset (nominal)'!N$1,'Cyclical_after overrides'!$A$1:$BD$1,0))), "")</f>
        <v>0</v>
      </c>
      <c r="O203" s="179">
        <f>_xlfn.IFNA(IF($C203 &gt; "2023-24", INDEX(PR24_after_overrides!$D$3:$AU$128, MATCH('Stata dataset (nominal)'!$A203, PR24_after_overrides!$A$3:$A$128, 0), MATCH('Stata dataset (nominal)'!O$1, PR24_after_overrides!$D$2:$AU$2, 0)), INDEX('Cyclical_after overrides'!$A$1:$BD$245,MATCH('Stata dataset (nominal)'!$A203,'Cyclical_after overrides'!$A$1:$A$245,0),MATCH('Stata dataset (nominal)'!O$1,'Cyclical_after overrides'!$A$1:$BD$1,0))), "")</f>
        <v>51.055999999999997</v>
      </c>
      <c r="P203" s="179">
        <f>_xlfn.IFNA(IF($C203 &gt; "2023-24", INDEX(PR24_after_overrides!$D$3:$AU$128, MATCH('Stata dataset (nominal)'!$A203, PR24_after_overrides!$A$3:$A$128, 0), MATCH('Stata dataset (nominal)'!P$1, PR24_after_overrides!$D$2:$AU$2, 0)), INDEX('Cyclical_after overrides'!$A$1:$BD$245,MATCH('Stata dataset (nominal)'!$A203,'Cyclical_after overrides'!$A$1:$A$245,0),MATCH('Stata dataset (nominal)'!P$1,'Cyclical_after overrides'!$A$1:$BD$1,0))), "")</f>
        <v>55.779000000000003</v>
      </c>
      <c r="Q203" s="179">
        <f>_xlfn.IFNA(IF($C203 &gt; "2023-24", INDEX(PR24_after_overrides!$D$3:$AU$128, MATCH('Stata dataset (nominal)'!$A203, PR24_after_overrides!$A$3:$A$128, 0), MATCH('Stata dataset (nominal)'!Q$1, PR24_after_overrides!$D$2:$AU$2, 0)), INDEX('Cyclical_after overrides'!$A$1:$BD$245,MATCH('Stata dataset (nominal)'!$A203,'Cyclical_after overrides'!$A$1:$A$245,0),MATCH('Stata dataset (nominal)'!Q$1,'Cyclical_after overrides'!$A$1:$BD$1,0))), "")</f>
        <v>716.327</v>
      </c>
      <c r="R203" s="179">
        <f>_xlfn.IFNA(IF($C203 &gt; "2023-24", INDEX(PR24_after_overrides!$D$3:$AU$128, MATCH('Stata dataset (nominal)'!$A203, PR24_after_overrides!$A$3:$A$128, 0), MATCH('Stata dataset (nominal)'!R$1, PR24_after_overrides!$D$2:$AU$2, 0)), INDEX('Cyclical_after overrides'!$A$1:$BD$245,MATCH('Stata dataset (nominal)'!$A203,'Cyclical_after overrides'!$A$1:$A$245,0),MATCH('Stata dataset (nominal)'!R$1,'Cyclical_after overrides'!$A$1:$BD$1,0))), "")</f>
        <v>63.451999999999998</v>
      </c>
      <c r="S203" s="179">
        <f>_xlfn.IFNA(IF($C203 &gt; "2023-24", INDEX(PR24_after_overrides!$D$3:$AU$128, MATCH('Stata dataset (nominal)'!$A203, PR24_after_overrides!$A$3:$A$128, 0), MATCH('Stata dataset (nominal)'!S$1, PR24_after_overrides!$D$2:$AU$2, 0)), INDEX('Cyclical_after overrides'!$A$1:$BD$245,MATCH('Stata dataset (nominal)'!$A203,'Cyclical_after overrides'!$A$1:$A$245,0),MATCH('Stata dataset (nominal)'!S$1,'Cyclical_after overrides'!$A$1:$BD$1,0))), "")</f>
        <v>70.510000000000005</v>
      </c>
      <c r="T203" s="179">
        <f>_xlfn.IFNA(IF($C203 &gt; "2023-24", INDEX(PR24_after_overrides!$D$3:$AU$128, MATCH('Stata dataset (nominal)'!$A203, PR24_after_overrides!$A$3:$A$128, 0), MATCH('Stata dataset (nominal)'!T$1, PR24_after_overrides!$D$2:$AU$2, 0)), INDEX('Cyclical_after overrides'!$A$1:$BD$245,MATCH('Stata dataset (nominal)'!$A203,'Cyclical_after overrides'!$A$1:$A$245,0),MATCH('Stata dataset (nominal)'!T$1,'Cyclical_after overrides'!$A$1:$BD$1,0))), "")</f>
        <v>1366.027</v>
      </c>
      <c r="U203" s="179" t="str">
        <f>_xlfn.IFNA(IF($C203 &gt; "2023-24", INDEX(PR24_after_overrides!$D$3:$AU$128, MATCH('Stata dataset (nominal)'!$A203, PR24_after_overrides!$A$3:$A$128, 0), MATCH('Stata dataset (nominal)'!U$1, PR24_after_overrides!$D$2:$AU$2, 0)), INDEX('Cyclical_after overrides'!$A$1:$BD$245,MATCH('Stata dataset (nominal)'!$A203,'Cyclical_after overrides'!$A$1:$A$245,0),MATCH('Stata dataset (nominal)'!U$1,'Cyclical_after overrides'!$A$1:$BD$1,0))), "")</f>
        <v/>
      </c>
      <c r="V203" s="179" t="str">
        <f>_xlfn.IFNA(IF($C203 &gt; "2023-24", INDEX(PR24_after_overrides!$D$3:$AU$128, MATCH('Stata dataset (nominal)'!$A203, PR24_after_overrides!$A$3:$A$128, 0), MATCH('Stata dataset (nominal)'!V$1, PR24_after_overrides!$D$2:$AU$2, 0)), INDEX('Cyclical_after overrides'!$A$1:$BD$245,MATCH('Stata dataset (nominal)'!$A203,'Cyclical_after overrides'!$A$1:$A$245,0),MATCH('Stata dataset (nominal)'!V$1,'Cyclical_after overrides'!$A$1:$BD$1,0))), "")</f>
        <v/>
      </c>
      <c r="W203" s="179" t="str">
        <f>_xlfn.IFNA(IF($C203 &gt; "2023-24", INDEX(PR24_after_overrides!$D$3:$AU$128, MATCH('Stata dataset (nominal)'!$A203, PR24_after_overrides!$A$3:$A$128, 0), MATCH('Stata dataset (nominal)'!W$1, PR24_after_overrides!$D$2:$AU$2, 0)), INDEX('Cyclical_after overrides'!$A$1:$BD$245,MATCH('Stata dataset (nominal)'!$A203,'Cyclical_after overrides'!$A$1:$A$245,0),MATCH('Stata dataset (nominal)'!W$1,'Cyclical_after overrides'!$A$1:$BD$1,0))), "")</f>
        <v/>
      </c>
      <c r="X203" s="179" t="str">
        <f>_xlfn.IFNA(IF($C203 &gt; "2023-24", INDEX(PR24_after_overrides!$D$3:$AU$128, MATCH('Stata dataset (nominal)'!$A203, PR24_after_overrides!$A$3:$A$128, 0), MATCH('Stata dataset (nominal)'!X$1, PR24_after_overrides!$D$2:$AU$2, 0)), INDEX('Cyclical_after overrides'!$A$1:$BD$245,MATCH('Stata dataset (nominal)'!$A203,'Cyclical_after overrides'!$A$1:$A$245,0),MATCH('Stata dataset (nominal)'!X$1,'Cyclical_after overrides'!$A$1:$BD$1,0))), "")</f>
        <v/>
      </c>
      <c r="Y203" s="179" t="str">
        <f>_xlfn.IFNA(IF($C203 &gt; "2023-24", INDEX(PR24_after_overrides!$D$3:$AU$128, MATCH('Stata dataset (nominal)'!$A203, PR24_after_overrides!$A$3:$A$128, 0), MATCH('Stata dataset (nominal)'!Y$1, PR24_after_overrides!$D$2:$AU$2, 0)), INDEX('Cyclical_after overrides'!$A$1:$BD$245,MATCH('Stata dataset (nominal)'!$A203,'Cyclical_after overrides'!$A$1:$A$245,0),MATCH('Stata dataset (nominal)'!Y$1,'Cyclical_after overrides'!$A$1:$BD$1,0))), "")</f>
        <v/>
      </c>
      <c r="Z203" s="179" t="str">
        <f>_xlfn.IFNA(IF($C203 &gt; "2023-24", INDEX(PR24_after_overrides!$D$3:$AU$128, MATCH('Stata dataset (nominal)'!$A203, PR24_after_overrides!$A$3:$A$128, 0), MATCH('Stata dataset (nominal)'!Z$1, PR24_after_overrides!$D$2:$AU$2, 0)), INDEX('Cyclical_after overrides'!$A$1:$BD$245,MATCH('Stata dataset (nominal)'!$A203,'Cyclical_after overrides'!$A$1:$A$245,0),MATCH('Stata dataset (nominal)'!Z$1,'Cyclical_after overrides'!$A$1:$BD$1,0))), "")</f>
        <v/>
      </c>
      <c r="AA203" s="179">
        <f>_xlfn.IFNA(IF($C203 &gt; "2023-24", INDEX(PR24_after_overrides!$D$3:$AU$128, MATCH('Stata dataset (nominal)'!$A203, PR24_after_overrides!$A$3:$A$128, 0), MATCH('Stata dataset (nominal)'!AA$1, PR24_after_overrides!$D$2:$AU$2, 0)), INDEX('Cyclical_after overrides'!$A$1:$BD$245,MATCH('Stata dataset (nominal)'!$A203,'Cyclical_after overrides'!$A$1:$A$245,0),MATCH('Stata dataset (nominal)'!AA$1,'Cyclical_after overrides'!$A$1:$BD$1,0))), "")</f>
        <v>1352.1822445497273</v>
      </c>
      <c r="AB203" s="179">
        <f>INDEX(Depreciation!$U$5:$U$318, MATCH('Stata dataset (nominal)'!$A203, Depreciation!$A$5:$A$318, 0))</f>
        <v>9.8125639816814925</v>
      </c>
      <c r="AC203" s="180" t="str">
        <f t="shared" si="5"/>
        <v/>
      </c>
      <c r="AD203" s="72">
        <f>INDEX(Recharges!$V$5:$V$318, MATCH('Stata dataset (nominal)'!$A203, Recharges!$A$5:$A$318, 0))</f>
        <v>2.5606497032131781</v>
      </c>
    </row>
    <row r="204" spans="1:30" x14ac:dyDescent="0.4">
      <c r="A204" s="160" t="str">
        <f t="shared" si="3"/>
        <v>YKY28</v>
      </c>
      <c r="B204" s="160" t="s">
        <v>385</v>
      </c>
      <c r="C204" s="160" t="s">
        <v>520</v>
      </c>
      <c r="D204" s="179">
        <f>_xlfn.IFNA(IF($C204 &gt; "2023-24", INDEX(PR24_after_overrides!$D$3:$AU$128, MATCH('Stata dataset (nominal)'!$A204, PR24_after_overrides!$A$3:$A$128, 0), MATCH('Stata dataset (nominal)'!D$1, PR24_after_overrides!$D$2:$AU$2, 0)), INDEX('Cyclical_after overrides'!$A$1:$BD$245,MATCH('Stata dataset (nominal)'!$A204,'Cyclical_after overrides'!$A$1:$A$245,0),MATCH('Stata dataset (nominal)'!D$1,'Cyclical_after overrides'!$A$1:$BD$1,0))), "")</f>
        <v>0.86585853796076395</v>
      </c>
      <c r="E204" s="179">
        <f>_xlfn.IFNA(IF($C204 &gt; "2023-24", INDEX(PR24_after_overrides!$D$3:$AU$128, MATCH('Stata dataset (nominal)'!$A204, PR24_after_overrides!$A$3:$A$128, 0), MATCH('Stata dataset (nominal)'!E$1, PR24_after_overrides!$D$2:$AU$2, 0)), INDEX('Cyclical_after overrides'!$A$1:$BD$245,MATCH('Stata dataset (nominal)'!$A204,'Cyclical_after overrides'!$A$1:$A$245,0),MATCH('Stata dataset (nominal)'!E$1,'Cyclical_after overrides'!$A$1:$BD$1,0))), "")</f>
        <v>35.113126067456641</v>
      </c>
      <c r="F204" s="179">
        <f>_xlfn.IFNA(IF($C204 &gt; "2023-24", INDEX(PR24_after_overrides!$D$3:$AU$128, MATCH('Stata dataset (nominal)'!$A204, PR24_after_overrides!$A$3:$A$128, 0), MATCH('Stata dataset (nominal)'!F$1, PR24_after_overrides!$D$2:$AU$2, 0)), INDEX('Cyclical_after overrides'!$A$1:$BD$245,MATCH('Stata dataset (nominal)'!$A204,'Cyclical_after overrides'!$A$1:$A$245,0),MATCH('Stata dataset (nominal)'!F$1,'Cyclical_after overrides'!$A$1:$BD$1,0))), "")</f>
        <v>4.5469321227371244</v>
      </c>
      <c r="G204" s="179">
        <f>_xlfn.IFNA(IF($C204 &gt; "2023-24", INDEX(PR24_after_overrides!$D$3:$AU$128, MATCH('Stata dataset (nominal)'!$A204, PR24_after_overrides!$A$3:$A$128, 0), MATCH('Stata dataset (nominal)'!G$1, PR24_after_overrides!$D$2:$AU$2, 0)), INDEX('Cyclical_after overrides'!$A$1:$BD$245,MATCH('Stata dataset (nominal)'!$A204,'Cyclical_after overrides'!$A$1:$A$245,0),MATCH('Stata dataset (nominal)'!G$1,'Cyclical_after overrides'!$A$1:$BD$1,0))), "")</f>
        <v>42.639759708268905</v>
      </c>
      <c r="H204" s="179">
        <f>_xlfn.IFNA(IF($C204 &gt; "2023-24", INDEX(PR24_after_overrides!$D$3:$AU$128, MATCH('Stata dataset (nominal)'!$A204, PR24_after_overrides!$A$3:$A$128, 0), MATCH('Stata dataset (nominal)'!H$1, PR24_after_overrides!$D$2:$AU$2, 0)), INDEX('Cyclical_after overrides'!$A$1:$BD$245,MATCH('Stata dataset (nominal)'!$A204,'Cyclical_after overrides'!$A$1:$A$245,0),MATCH('Stata dataset (nominal)'!H$1,'Cyclical_after overrides'!$A$1:$BD$1,0))), "")</f>
        <v>1.87444014102168</v>
      </c>
      <c r="I204" s="179">
        <f>_xlfn.IFNA(IF($C204 &gt; "2023-24", INDEX(PR24_after_overrides!$D$3:$AU$128, MATCH('Stata dataset (nominal)'!$A204, PR24_after_overrides!$A$3:$A$128, 0), MATCH('Stata dataset (nominal)'!I$1, PR24_after_overrides!$D$2:$AU$2, 0)), INDEX('Cyclical_after overrides'!$A$1:$BD$245,MATCH('Stata dataset (nominal)'!$A204,'Cyclical_after overrides'!$A$1:$A$245,0),MATCH('Stata dataset (nominal)'!I$1,'Cyclical_after overrides'!$A$1:$BD$1,0))), "")</f>
        <v>7.4007470262889257</v>
      </c>
      <c r="J204" s="179">
        <f>_xlfn.IFNA(IF($C204 &gt; "2023-24", INDEX(PR24_after_overrides!$D$3:$AU$128, MATCH('Stata dataset (nominal)'!$A204, PR24_after_overrides!$A$3:$A$128, 0), MATCH('Stata dataset (nominal)'!J$1, PR24_after_overrides!$D$2:$AU$2, 0)), INDEX('Cyclical_after overrides'!$A$1:$BD$245,MATCH('Stata dataset (nominal)'!$A204,'Cyclical_after overrides'!$A$1:$A$245,0),MATCH('Stata dataset (nominal)'!J$1,'Cyclical_after overrides'!$A$1:$BD$1,0))), "")</f>
        <v>0</v>
      </c>
      <c r="K204" s="179" t="str">
        <f>_xlfn.IFNA(IF($C204 &gt; "2023-24", INDEX(PR24_after_overrides!$D$3:$AU$128, MATCH('Stata dataset (nominal)'!$A204, PR24_after_overrides!$A$3:$A$128, 0), MATCH('Stata dataset (nominal)'!K$1, PR24_after_overrides!$D$2:$AU$2, 0)), INDEX('Cyclical_after overrides'!$A$1:$BD$245,MATCH('Stata dataset (nominal)'!$A204,'Cyclical_after overrides'!$A$1:$A$245,0),MATCH('Stata dataset (nominal)'!K$1,'Cyclical_after overrides'!$A$1:$BD$1,0))), "")</f>
        <v/>
      </c>
      <c r="L204" s="179">
        <f>_xlfn.IFNA(IF($C204 &gt; "2023-24", INDEX(PR24_after_overrides!$D$3:$AU$128, MATCH('Stata dataset (nominal)'!$A204, PR24_after_overrides!$A$3:$A$128, 0), MATCH('Stata dataset (nominal)'!L$1, PR24_after_overrides!$D$2:$AU$2, 0)), INDEX('Cyclical_after overrides'!$A$1:$BD$245,MATCH('Stata dataset (nominal)'!$A204,'Cyclical_after overrides'!$A$1:$A$245,0),MATCH('Stata dataset (nominal)'!L$1,'Cyclical_after overrides'!$A$1:$BD$1,0))), "")</f>
        <v>0</v>
      </c>
      <c r="M204" s="179">
        <f>_xlfn.IFNA(IF($C204 &gt; "2023-24", INDEX(PR24_after_overrides!$D$3:$AU$128, MATCH('Stata dataset (nominal)'!$A204, PR24_after_overrides!$A$3:$A$128, 0), MATCH('Stata dataset (nominal)'!M$1, PR24_after_overrides!$D$2:$AU$2, 0)), INDEX('Cyclical_after overrides'!$A$1:$BD$245,MATCH('Stata dataset (nominal)'!$A204,'Cyclical_after overrides'!$A$1:$A$245,0),MATCH('Stata dataset (nominal)'!M$1,'Cyclical_after overrides'!$A$1:$BD$1,0))), "")</f>
        <v>6.4063582638615273</v>
      </c>
      <c r="N204" s="179">
        <f>_xlfn.IFNA(IF($C204 &gt; "2023-24", INDEX(PR24_after_overrides!$D$3:$AU$128, MATCH('Stata dataset (nominal)'!$A204, PR24_after_overrides!$A$3:$A$128, 0), MATCH('Stata dataset (nominal)'!N$1, PR24_after_overrides!$D$2:$AU$2, 0)), INDEX('Cyclical_after overrides'!$A$1:$BD$245,MATCH('Stata dataset (nominal)'!$A204,'Cyclical_after overrides'!$A$1:$A$245,0),MATCH('Stata dataset (nominal)'!N$1,'Cyclical_after overrides'!$A$1:$BD$1,0))), "")</f>
        <v>0</v>
      </c>
      <c r="O204" s="179">
        <f>_xlfn.IFNA(IF($C204 &gt; "2023-24", INDEX(PR24_after_overrides!$D$3:$AU$128, MATCH('Stata dataset (nominal)'!$A204, PR24_after_overrides!$A$3:$A$128, 0), MATCH('Stata dataset (nominal)'!O$1, PR24_after_overrides!$D$2:$AU$2, 0)), INDEX('Cyclical_after overrides'!$A$1:$BD$245,MATCH('Stata dataset (nominal)'!$A204,'Cyclical_after overrides'!$A$1:$A$245,0),MATCH('Stata dataset (nominal)'!O$1,'Cyclical_after overrides'!$A$1:$BD$1,0))), "")</f>
        <v>51.055999999999997</v>
      </c>
      <c r="P204" s="179">
        <f>_xlfn.IFNA(IF($C204 &gt; "2023-24", INDEX(PR24_after_overrides!$D$3:$AU$128, MATCH('Stata dataset (nominal)'!$A204, PR24_after_overrides!$A$3:$A$128, 0), MATCH('Stata dataset (nominal)'!P$1, PR24_after_overrides!$D$2:$AU$2, 0)), INDEX('Cyclical_after overrides'!$A$1:$BD$245,MATCH('Stata dataset (nominal)'!$A204,'Cyclical_after overrides'!$A$1:$A$245,0),MATCH('Stata dataset (nominal)'!P$1,'Cyclical_after overrides'!$A$1:$BD$1,0))), "")</f>
        <v>55.779000000000003</v>
      </c>
      <c r="Q204" s="179">
        <f>_xlfn.IFNA(IF($C204 &gt; "2023-24", INDEX(PR24_after_overrides!$D$3:$AU$128, MATCH('Stata dataset (nominal)'!$A204, PR24_after_overrides!$A$3:$A$128, 0), MATCH('Stata dataset (nominal)'!Q$1, PR24_after_overrides!$D$2:$AU$2, 0)), INDEX('Cyclical_after overrides'!$A$1:$BD$245,MATCH('Stata dataset (nominal)'!$A204,'Cyclical_after overrides'!$A$1:$A$245,0),MATCH('Stata dataset (nominal)'!Q$1,'Cyclical_after overrides'!$A$1:$BD$1,0))), "")</f>
        <v>691.327</v>
      </c>
      <c r="R204" s="179">
        <f>_xlfn.IFNA(IF($C204 &gt; "2023-24", INDEX(PR24_after_overrides!$D$3:$AU$128, MATCH('Stata dataset (nominal)'!$A204, PR24_after_overrides!$A$3:$A$128, 0), MATCH('Stata dataset (nominal)'!R$1, PR24_after_overrides!$D$2:$AU$2, 0)), INDEX('Cyclical_after overrides'!$A$1:$BD$245,MATCH('Stata dataset (nominal)'!$A204,'Cyclical_after overrides'!$A$1:$A$245,0),MATCH('Stata dataset (nominal)'!R$1,'Cyclical_after overrides'!$A$1:$BD$1,0))), "")</f>
        <v>63.451999999999998</v>
      </c>
      <c r="S204" s="179">
        <f>_xlfn.IFNA(IF($C204 &gt; "2023-24", INDEX(PR24_after_overrides!$D$3:$AU$128, MATCH('Stata dataset (nominal)'!$A204, PR24_after_overrides!$A$3:$A$128, 0), MATCH('Stata dataset (nominal)'!S$1, PR24_after_overrides!$D$2:$AU$2, 0)), INDEX('Cyclical_after overrides'!$A$1:$BD$245,MATCH('Stata dataset (nominal)'!$A204,'Cyclical_after overrides'!$A$1:$A$245,0),MATCH('Stata dataset (nominal)'!S$1,'Cyclical_after overrides'!$A$1:$BD$1,0))), "")</f>
        <v>70.510000000000005</v>
      </c>
      <c r="T204" s="179">
        <f>_xlfn.IFNA(IF($C204 &gt; "2023-24", INDEX(PR24_after_overrides!$D$3:$AU$128, MATCH('Stata dataset (nominal)'!$A204, PR24_after_overrides!$A$3:$A$128, 0), MATCH('Stata dataset (nominal)'!T$1, PR24_after_overrides!$D$2:$AU$2, 0)), INDEX('Cyclical_after overrides'!$A$1:$BD$245,MATCH('Stata dataset (nominal)'!$A204,'Cyclical_after overrides'!$A$1:$A$245,0),MATCH('Stata dataset (nominal)'!T$1,'Cyclical_after overrides'!$A$1:$BD$1,0))), "")</f>
        <v>1402.691</v>
      </c>
      <c r="U204" s="179" t="str">
        <f>_xlfn.IFNA(IF($C204 &gt; "2023-24", INDEX(PR24_after_overrides!$D$3:$AU$128, MATCH('Stata dataset (nominal)'!$A204, PR24_after_overrides!$A$3:$A$128, 0), MATCH('Stata dataset (nominal)'!U$1, PR24_after_overrides!$D$2:$AU$2, 0)), INDEX('Cyclical_after overrides'!$A$1:$BD$245,MATCH('Stata dataset (nominal)'!$A204,'Cyclical_after overrides'!$A$1:$A$245,0),MATCH('Stata dataset (nominal)'!U$1,'Cyclical_after overrides'!$A$1:$BD$1,0))), "")</f>
        <v/>
      </c>
      <c r="V204" s="179" t="str">
        <f>_xlfn.IFNA(IF($C204 &gt; "2023-24", INDEX(PR24_after_overrides!$D$3:$AU$128, MATCH('Stata dataset (nominal)'!$A204, PR24_after_overrides!$A$3:$A$128, 0), MATCH('Stata dataset (nominal)'!V$1, PR24_after_overrides!$D$2:$AU$2, 0)), INDEX('Cyclical_after overrides'!$A$1:$BD$245,MATCH('Stata dataset (nominal)'!$A204,'Cyclical_after overrides'!$A$1:$A$245,0),MATCH('Stata dataset (nominal)'!V$1,'Cyclical_after overrides'!$A$1:$BD$1,0))), "")</f>
        <v/>
      </c>
      <c r="W204" s="179" t="str">
        <f>_xlfn.IFNA(IF($C204 &gt; "2023-24", INDEX(PR24_after_overrides!$D$3:$AU$128, MATCH('Stata dataset (nominal)'!$A204, PR24_after_overrides!$A$3:$A$128, 0), MATCH('Stata dataset (nominal)'!W$1, PR24_after_overrides!$D$2:$AU$2, 0)), INDEX('Cyclical_after overrides'!$A$1:$BD$245,MATCH('Stata dataset (nominal)'!$A204,'Cyclical_after overrides'!$A$1:$A$245,0),MATCH('Stata dataset (nominal)'!W$1,'Cyclical_after overrides'!$A$1:$BD$1,0))), "")</f>
        <v/>
      </c>
      <c r="X204" s="179" t="str">
        <f>_xlfn.IFNA(IF($C204 &gt; "2023-24", INDEX(PR24_after_overrides!$D$3:$AU$128, MATCH('Stata dataset (nominal)'!$A204, PR24_after_overrides!$A$3:$A$128, 0), MATCH('Stata dataset (nominal)'!X$1, PR24_after_overrides!$D$2:$AU$2, 0)), INDEX('Cyclical_after overrides'!$A$1:$BD$245,MATCH('Stata dataset (nominal)'!$A204,'Cyclical_after overrides'!$A$1:$A$245,0),MATCH('Stata dataset (nominal)'!X$1,'Cyclical_after overrides'!$A$1:$BD$1,0))), "")</f>
        <v/>
      </c>
      <c r="Y204" s="179" t="str">
        <f>_xlfn.IFNA(IF($C204 &gt; "2023-24", INDEX(PR24_after_overrides!$D$3:$AU$128, MATCH('Stata dataset (nominal)'!$A204, PR24_after_overrides!$A$3:$A$128, 0), MATCH('Stata dataset (nominal)'!Y$1, PR24_after_overrides!$D$2:$AU$2, 0)), INDEX('Cyclical_after overrides'!$A$1:$BD$245,MATCH('Stata dataset (nominal)'!$A204,'Cyclical_after overrides'!$A$1:$A$245,0),MATCH('Stata dataset (nominal)'!Y$1,'Cyclical_after overrides'!$A$1:$BD$1,0))), "")</f>
        <v/>
      </c>
      <c r="Z204" s="179" t="str">
        <f>_xlfn.IFNA(IF($C204 &gt; "2023-24", INDEX(PR24_after_overrides!$D$3:$AU$128, MATCH('Stata dataset (nominal)'!$A204, PR24_after_overrides!$A$3:$A$128, 0), MATCH('Stata dataset (nominal)'!Z$1, PR24_after_overrides!$D$2:$AU$2, 0)), INDEX('Cyclical_after overrides'!$A$1:$BD$245,MATCH('Stata dataset (nominal)'!$A204,'Cyclical_after overrides'!$A$1:$A$245,0),MATCH('Stata dataset (nominal)'!Z$1,'Cyclical_after overrides'!$A$1:$BD$1,0))), "")</f>
        <v/>
      </c>
      <c r="AA204" s="179">
        <f>_xlfn.IFNA(IF($C204 &gt; "2023-24", INDEX(PR24_after_overrides!$D$3:$AU$128, MATCH('Stata dataset (nominal)'!$A204, PR24_after_overrides!$A$3:$A$128, 0), MATCH('Stata dataset (nominal)'!AA$1, PR24_after_overrides!$D$2:$AU$2, 0)), INDEX('Cyclical_after overrides'!$A$1:$BD$245,MATCH('Stata dataset (nominal)'!$A204,'Cyclical_after overrides'!$A$1:$A$245,0),MATCH('Stata dataset (nominal)'!AA$1,'Cyclical_after overrides'!$A$1:$BD$1,0))), "")</f>
        <v>1444.6485465835844</v>
      </c>
      <c r="AB204" s="179">
        <f>INDEX(Depreciation!$U$5:$U$318, MATCH('Stata dataset (nominal)'!$A204, Depreciation!$A$5:$A$318, 0))</f>
        <v>9.583551626739311</v>
      </c>
      <c r="AC204" s="180" t="str">
        <f t="shared" si="5"/>
        <v/>
      </c>
      <c r="AD204" s="72">
        <f>INDEX(Recharges!$V$5:$V$318, MATCH('Stata dataset (nominal)'!$A204, Recharges!$A$5:$A$318, 0))</f>
        <v>2.5946596645194759</v>
      </c>
    </row>
    <row r="205" spans="1:30" x14ac:dyDescent="0.4">
      <c r="A205" s="160" t="str">
        <f t="shared" si="3"/>
        <v>YKY29</v>
      </c>
      <c r="B205" s="160" t="s">
        <v>385</v>
      </c>
      <c r="C205" s="160" t="s">
        <v>521</v>
      </c>
      <c r="D205" s="179">
        <f>_xlfn.IFNA(IF($C205 &gt; "2023-24", INDEX(PR24_after_overrides!$D$3:$AU$128, MATCH('Stata dataset (nominal)'!$A205, PR24_after_overrides!$A$3:$A$128, 0), MATCH('Stata dataset (nominal)'!D$1, PR24_after_overrides!$D$2:$AU$2, 0)), INDEX('Cyclical_after overrides'!$A$1:$BD$245,MATCH('Stata dataset (nominal)'!$A205,'Cyclical_after overrides'!$A$1:$A$245,0),MATCH('Stata dataset (nominal)'!D$1,'Cyclical_after overrides'!$A$1:$BD$1,0))), "")</f>
        <v>0.84888091956937628</v>
      </c>
      <c r="E205" s="179">
        <f>_xlfn.IFNA(IF($C205 &gt; "2023-24", INDEX(PR24_after_overrides!$D$3:$AU$128, MATCH('Stata dataset (nominal)'!$A205, PR24_after_overrides!$A$3:$A$128, 0), MATCH('Stata dataset (nominal)'!E$1, PR24_after_overrides!$D$2:$AU$2, 0)), INDEX('Cyclical_after overrides'!$A$1:$BD$245,MATCH('Stata dataset (nominal)'!$A205,'Cyclical_after overrides'!$A$1:$A$245,0),MATCH('Stata dataset (nominal)'!E$1,'Cyclical_after overrides'!$A$1:$BD$1,0))), "")</f>
        <v>35.815388588805781</v>
      </c>
      <c r="F205" s="179">
        <f>_xlfn.IFNA(IF($C205 &gt; "2023-24", INDEX(PR24_after_overrides!$D$3:$AU$128, MATCH('Stata dataset (nominal)'!$A205, PR24_after_overrides!$A$3:$A$128, 0), MATCH('Stata dataset (nominal)'!F$1, PR24_after_overrides!$D$2:$AU$2, 0)), INDEX('Cyclical_after overrides'!$A$1:$BD$245,MATCH('Stata dataset (nominal)'!$A205,'Cyclical_after overrides'!$A$1:$A$245,0),MATCH('Stata dataset (nominal)'!F$1,'Cyclical_after overrides'!$A$1:$BD$1,0))), "")</f>
        <v>4.6378707651918685</v>
      </c>
      <c r="G205" s="179">
        <f>_xlfn.IFNA(IF($C205 &gt; "2023-24", INDEX(PR24_after_overrides!$D$3:$AU$128, MATCH('Stata dataset (nominal)'!$A205, PR24_after_overrides!$A$3:$A$128, 0), MATCH('Stata dataset (nominal)'!G$1, PR24_after_overrides!$D$2:$AU$2, 0)), INDEX('Cyclical_after overrides'!$A$1:$BD$245,MATCH('Stata dataset (nominal)'!$A205,'Cyclical_after overrides'!$A$1:$A$245,0),MATCH('Stata dataset (nominal)'!G$1,'Cyclical_after overrides'!$A$1:$BD$1,0))), "")</f>
        <v>44.405521588495674</v>
      </c>
      <c r="H205" s="179">
        <f>_xlfn.IFNA(IF($C205 &gt; "2023-24", INDEX(PR24_after_overrides!$D$3:$AU$128, MATCH('Stata dataset (nominal)'!$A205, PR24_after_overrides!$A$3:$A$128, 0), MATCH('Stata dataset (nominal)'!H$1, PR24_after_overrides!$D$2:$AU$2, 0)), INDEX('Cyclical_after overrides'!$A$1:$BD$245,MATCH('Stata dataset (nominal)'!$A205,'Cyclical_after overrides'!$A$1:$A$245,0),MATCH('Stata dataset (nominal)'!H$1,'Cyclical_after overrides'!$A$1:$BD$1,0))), "")</f>
        <v>1.9119289438421139</v>
      </c>
      <c r="I205" s="179">
        <f>_xlfn.IFNA(IF($C205 &gt; "2023-24", INDEX(PR24_after_overrides!$D$3:$AU$128, MATCH('Stata dataset (nominal)'!$A205, PR24_after_overrides!$A$3:$A$128, 0), MATCH('Stata dataset (nominal)'!I$1, PR24_after_overrides!$D$2:$AU$2, 0)), INDEX('Cyclical_after overrides'!$A$1:$BD$245,MATCH('Stata dataset (nominal)'!$A205,'Cyclical_after overrides'!$A$1:$A$245,0),MATCH('Stata dataset (nominal)'!I$1,'Cyclical_after overrides'!$A$1:$BD$1,0))), "")</f>
        <v>7.5487619668147055</v>
      </c>
      <c r="J205" s="179">
        <f>_xlfn.IFNA(IF($C205 &gt; "2023-24", INDEX(PR24_after_overrides!$D$3:$AU$128, MATCH('Stata dataset (nominal)'!$A205, PR24_after_overrides!$A$3:$A$128, 0), MATCH('Stata dataset (nominal)'!J$1, PR24_after_overrides!$D$2:$AU$2, 0)), INDEX('Cyclical_after overrides'!$A$1:$BD$245,MATCH('Stata dataset (nominal)'!$A205,'Cyclical_after overrides'!$A$1:$A$245,0),MATCH('Stata dataset (nominal)'!J$1,'Cyclical_after overrides'!$A$1:$BD$1,0))), "")</f>
        <v>0</v>
      </c>
      <c r="K205" s="179" t="str">
        <f>_xlfn.IFNA(IF($C205 &gt; "2023-24", INDEX(PR24_after_overrides!$D$3:$AU$128, MATCH('Stata dataset (nominal)'!$A205, PR24_after_overrides!$A$3:$A$128, 0), MATCH('Stata dataset (nominal)'!K$1, PR24_after_overrides!$D$2:$AU$2, 0)), INDEX('Cyclical_after overrides'!$A$1:$BD$245,MATCH('Stata dataset (nominal)'!$A205,'Cyclical_after overrides'!$A$1:$A$245,0),MATCH('Stata dataset (nominal)'!K$1,'Cyclical_after overrides'!$A$1:$BD$1,0))), "")</f>
        <v/>
      </c>
      <c r="L205" s="179">
        <f>_xlfn.IFNA(IF($C205 &gt; "2023-24", INDEX(PR24_after_overrides!$D$3:$AU$128, MATCH('Stata dataset (nominal)'!$A205, PR24_after_overrides!$A$3:$A$128, 0), MATCH('Stata dataset (nominal)'!L$1, PR24_after_overrides!$D$2:$AU$2, 0)), INDEX('Cyclical_after overrides'!$A$1:$BD$245,MATCH('Stata dataset (nominal)'!$A205,'Cyclical_after overrides'!$A$1:$A$245,0),MATCH('Stata dataset (nominal)'!L$1,'Cyclical_after overrides'!$A$1:$BD$1,0))), "")</f>
        <v>0</v>
      </c>
      <c r="M205" s="179">
        <f>_xlfn.IFNA(IF($C205 &gt; "2023-24", INDEX(PR24_after_overrides!$D$3:$AU$128, MATCH('Stata dataset (nominal)'!$A205, PR24_after_overrides!$A$3:$A$128, 0), MATCH('Stata dataset (nominal)'!M$1, PR24_after_overrides!$D$2:$AU$2, 0)), INDEX('Cyclical_after overrides'!$A$1:$BD$245,MATCH('Stata dataset (nominal)'!$A205,'Cyclical_after overrides'!$A$1:$A$245,0),MATCH('Stata dataset (nominal)'!M$1,'Cyclical_after overrides'!$A$1:$BD$1,0))), "")</f>
        <v>6.5344854291387584</v>
      </c>
      <c r="N205" s="179">
        <f>_xlfn.IFNA(IF($C205 &gt; "2023-24", INDEX(PR24_after_overrides!$D$3:$AU$128, MATCH('Stata dataset (nominal)'!$A205, PR24_after_overrides!$A$3:$A$128, 0), MATCH('Stata dataset (nominal)'!N$1, PR24_after_overrides!$D$2:$AU$2, 0)), INDEX('Cyclical_after overrides'!$A$1:$BD$245,MATCH('Stata dataset (nominal)'!$A205,'Cyclical_after overrides'!$A$1:$A$245,0),MATCH('Stata dataset (nominal)'!N$1,'Cyclical_after overrides'!$A$1:$BD$1,0))), "")</f>
        <v>0</v>
      </c>
      <c r="O205" s="179">
        <f>_xlfn.IFNA(IF($C205 &gt; "2023-24", INDEX(PR24_after_overrides!$D$3:$AU$128, MATCH('Stata dataset (nominal)'!$A205, PR24_after_overrides!$A$3:$A$128, 0), MATCH('Stata dataset (nominal)'!O$1, PR24_after_overrides!$D$2:$AU$2, 0)), INDEX('Cyclical_after overrides'!$A$1:$BD$245,MATCH('Stata dataset (nominal)'!$A205,'Cyclical_after overrides'!$A$1:$A$245,0),MATCH('Stata dataset (nominal)'!O$1,'Cyclical_after overrides'!$A$1:$BD$1,0))), "")</f>
        <v>51.055999999999997</v>
      </c>
      <c r="P205" s="179">
        <f>_xlfn.IFNA(IF($C205 &gt; "2023-24", INDEX(PR24_after_overrides!$D$3:$AU$128, MATCH('Stata dataset (nominal)'!$A205, PR24_after_overrides!$A$3:$A$128, 0), MATCH('Stata dataset (nominal)'!P$1, PR24_after_overrides!$D$2:$AU$2, 0)), INDEX('Cyclical_after overrides'!$A$1:$BD$245,MATCH('Stata dataset (nominal)'!$A205,'Cyclical_after overrides'!$A$1:$A$245,0),MATCH('Stata dataset (nominal)'!P$1,'Cyclical_after overrides'!$A$1:$BD$1,0))), "")</f>
        <v>55.779000000000003</v>
      </c>
      <c r="Q205" s="179">
        <f>_xlfn.IFNA(IF($C205 &gt; "2023-24", INDEX(PR24_after_overrides!$D$3:$AU$128, MATCH('Stata dataset (nominal)'!$A205, PR24_after_overrides!$A$3:$A$128, 0), MATCH('Stata dataset (nominal)'!Q$1, PR24_after_overrides!$D$2:$AU$2, 0)), INDEX('Cyclical_after overrides'!$A$1:$BD$245,MATCH('Stata dataset (nominal)'!$A205,'Cyclical_after overrides'!$A$1:$A$245,0),MATCH('Stata dataset (nominal)'!Q$1,'Cyclical_after overrides'!$A$1:$BD$1,0))), "")</f>
        <v>666.327</v>
      </c>
      <c r="R205" s="179">
        <f>_xlfn.IFNA(IF($C205 &gt; "2023-24", INDEX(PR24_after_overrides!$D$3:$AU$128, MATCH('Stata dataset (nominal)'!$A205, PR24_after_overrides!$A$3:$A$128, 0), MATCH('Stata dataset (nominal)'!R$1, PR24_after_overrides!$D$2:$AU$2, 0)), INDEX('Cyclical_after overrides'!$A$1:$BD$245,MATCH('Stata dataset (nominal)'!$A205,'Cyclical_after overrides'!$A$1:$A$245,0),MATCH('Stata dataset (nominal)'!R$1,'Cyclical_after overrides'!$A$1:$BD$1,0))), "")</f>
        <v>63.451999999999998</v>
      </c>
      <c r="S205" s="179">
        <f>_xlfn.IFNA(IF($C205 &gt; "2023-24", INDEX(PR24_after_overrides!$D$3:$AU$128, MATCH('Stata dataset (nominal)'!$A205, PR24_after_overrides!$A$3:$A$128, 0), MATCH('Stata dataset (nominal)'!S$1, PR24_after_overrides!$D$2:$AU$2, 0)), INDEX('Cyclical_after overrides'!$A$1:$BD$245,MATCH('Stata dataset (nominal)'!$A205,'Cyclical_after overrides'!$A$1:$A$245,0),MATCH('Stata dataset (nominal)'!S$1,'Cyclical_after overrides'!$A$1:$BD$1,0))), "")</f>
        <v>70.510000000000005</v>
      </c>
      <c r="T205" s="179">
        <f>_xlfn.IFNA(IF($C205 &gt; "2023-24", INDEX(PR24_after_overrides!$D$3:$AU$128, MATCH('Stata dataset (nominal)'!$A205, PR24_after_overrides!$A$3:$A$128, 0), MATCH('Stata dataset (nominal)'!T$1, PR24_after_overrides!$D$2:$AU$2, 0)), INDEX('Cyclical_after overrides'!$A$1:$BD$245,MATCH('Stata dataset (nominal)'!$A205,'Cyclical_after overrides'!$A$1:$A$245,0),MATCH('Stata dataset (nominal)'!T$1,'Cyclical_after overrides'!$A$1:$BD$1,0))), "")</f>
        <v>1439.0509999999999</v>
      </c>
      <c r="U205" s="179" t="str">
        <f>_xlfn.IFNA(IF($C205 &gt; "2023-24", INDEX(PR24_after_overrides!$D$3:$AU$128, MATCH('Stata dataset (nominal)'!$A205, PR24_after_overrides!$A$3:$A$128, 0), MATCH('Stata dataset (nominal)'!U$1, PR24_after_overrides!$D$2:$AU$2, 0)), INDEX('Cyclical_after overrides'!$A$1:$BD$245,MATCH('Stata dataset (nominal)'!$A205,'Cyclical_after overrides'!$A$1:$A$245,0),MATCH('Stata dataset (nominal)'!U$1,'Cyclical_after overrides'!$A$1:$BD$1,0))), "")</f>
        <v/>
      </c>
      <c r="V205" s="179" t="str">
        <f>_xlfn.IFNA(IF($C205 &gt; "2023-24", INDEX(PR24_after_overrides!$D$3:$AU$128, MATCH('Stata dataset (nominal)'!$A205, PR24_after_overrides!$A$3:$A$128, 0), MATCH('Stata dataset (nominal)'!V$1, PR24_after_overrides!$D$2:$AU$2, 0)), INDEX('Cyclical_after overrides'!$A$1:$BD$245,MATCH('Stata dataset (nominal)'!$A205,'Cyclical_after overrides'!$A$1:$A$245,0),MATCH('Stata dataset (nominal)'!V$1,'Cyclical_after overrides'!$A$1:$BD$1,0))), "")</f>
        <v/>
      </c>
      <c r="W205" s="179" t="str">
        <f>_xlfn.IFNA(IF($C205 &gt; "2023-24", INDEX(PR24_after_overrides!$D$3:$AU$128, MATCH('Stata dataset (nominal)'!$A205, PR24_after_overrides!$A$3:$A$128, 0), MATCH('Stata dataset (nominal)'!W$1, PR24_after_overrides!$D$2:$AU$2, 0)), INDEX('Cyclical_after overrides'!$A$1:$BD$245,MATCH('Stata dataset (nominal)'!$A205,'Cyclical_after overrides'!$A$1:$A$245,0),MATCH('Stata dataset (nominal)'!W$1,'Cyclical_after overrides'!$A$1:$BD$1,0))), "")</f>
        <v/>
      </c>
      <c r="X205" s="179" t="str">
        <f>_xlfn.IFNA(IF($C205 &gt; "2023-24", INDEX(PR24_after_overrides!$D$3:$AU$128, MATCH('Stata dataset (nominal)'!$A205, PR24_after_overrides!$A$3:$A$128, 0), MATCH('Stata dataset (nominal)'!X$1, PR24_after_overrides!$D$2:$AU$2, 0)), INDEX('Cyclical_after overrides'!$A$1:$BD$245,MATCH('Stata dataset (nominal)'!$A205,'Cyclical_after overrides'!$A$1:$A$245,0),MATCH('Stata dataset (nominal)'!X$1,'Cyclical_after overrides'!$A$1:$BD$1,0))), "")</f>
        <v/>
      </c>
      <c r="Y205" s="179" t="str">
        <f>_xlfn.IFNA(IF($C205 &gt; "2023-24", INDEX(PR24_after_overrides!$D$3:$AU$128, MATCH('Stata dataset (nominal)'!$A205, PR24_after_overrides!$A$3:$A$128, 0), MATCH('Stata dataset (nominal)'!Y$1, PR24_after_overrides!$D$2:$AU$2, 0)), INDEX('Cyclical_after overrides'!$A$1:$BD$245,MATCH('Stata dataset (nominal)'!$A205,'Cyclical_after overrides'!$A$1:$A$245,0),MATCH('Stata dataset (nominal)'!Y$1,'Cyclical_after overrides'!$A$1:$BD$1,0))), "")</f>
        <v/>
      </c>
      <c r="Z205" s="179" t="str">
        <f>_xlfn.IFNA(IF($C205 &gt; "2023-24", INDEX(PR24_after_overrides!$D$3:$AU$128, MATCH('Stata dataset (nominal)'!$A205, PR24_after_overrides!$A$3:$A$128, 0), MATCH('Stata dataset (nominal)'!Z$1, PR24_after_overrides!$D$2:$AU$2, 0)), INDEX('Cyclical_after overrides'!$A$1:$BD$245,MATCH('Stata dataset (nominal)'!$A205,'Cyclical_after overrides'!$A$1:$A$245,0),MATCH('Stata dataset (nominal)'!Z$1,'Cyclical_after overrides'!$A$1:$BD$1,0))), "")</f>
        <v/>
      </c>
      <c r="AA205" s="179">
        <f>_xlfn.IFNA(IF($C205 &gt; "2023-24", INDEX(PR24_after_overrides!$D$3:$AU$128, MATCH('Stata dataset (nominal)'!$A205, PR24_after_overrides!$A$3:$A$128, 0), MATCH('Stata dataset (nominal)'!AA$1, PR24_after_overrides!$D$2:$AU$2, 0)), INDEX('Cyclical_after overrides'!$A$1:$BD$245,MATCH('Stata dataset (nominal)'!$A205,'Cyclical_after overrides'!$A$1:$A$245,0),MATCH('Stata dataset (nominal)'!AA$1,'Cyclical_after overrides'!$A$1:$BD$1,0))), "")</f>
        <v>1516.4695803713587</v>
      </c>
      <c r="AB205" s="179">
        <f>INDEX(Depreciation!$U$5:$U$318, MATCH('Stata dataset (nominal)'!$A205, Depreciation!$A$5:$A$318, 0))</f>
        <v>7.2837071224743015</v>
      </c>
      <c r="AC205" s="180" t="str">
        <f t="shared" si="5"/>
        <v/>
      </c>
      <c r="AD205" s="72">
        <f>INDEX(Recharges!$V$5:$V$318, MATCH('Stata dataset (nominal)'!$A205, Recharges!$A$5:$A$318, 0))</f>
        <v>2.5408457647298142</v>
      </c>
    </row>
    <row r="206" spans="1:30" x14ac:dyDescent="0.4">
      <c r="A206" s="160" t="str">
        <f t="shared" si="3"/>
        <v>YKY30</v>
      </c>
      <c r="B206" s="160" t="s">
        <v>385</v>
      </c>
      <c r="C206" s="160" t="s">
        <v>522</v>
      </c>
      <c r="D206" s="179">
        <f>_xlfn.IFNA(IF($C206 &gt; "2023-24", INDEX(PR24_after_overrides!$D$3:$AU$128, MATCH('Stata dataset (nominal)'!$A206, PR24_after_overrides!$A$3:$A$128, 0), MATCH('Stata dataset (nominal)'!D$1, PR24_after_overrides!$D$2:$AU$2, 0)), INDEX('Cyclical_after overrides'!$A$1:$BD$245,MATCH('Stata dataset (nominal)'!$A206,'Cyclical_after overrides'!$A$1:$A$245,0),MATCH('Stata dataset (nominal)'!D$1,'Cyclical_after overrides'!$A$1:$BD$1,0))), "")</f>
        <v>0.83223619565625095</v>
      </c>
      <c r="E206" s="179">
        <f>_xlfn.IFNA(IF($C206 &gt; "2023-24", INDEX(PR24_after_overrides!$D$3:$AU$128, MATCH('Stata dataset (nominal)'!$A206, PR24_after_overrides!$A$3:$A$128, 0), MATCH('Stata dataset (nominal)'!E$1, PR24_after_overrides!$D$2:$AU$2, 0)), INDEX('Cyclical_after overrides'!$A$1:$BD$245,MATCH('Stata dataset (nominal)'!$A206,'Cyclical_after overrides'!$A$1:$A$245,0),MATCH('Stata dataset (nominal)'!E$1,'Cyclical_after overrides'!$A$1:$BD$1,0))), "")</f>
        <v>36.531696360581911</v>
      </c>
      <c r="F206" s="179">
        <f>_xlfn.IFNA(IF($C206 &gt; "2023-24", INDEX(PR24_after_overrides!$D$3:$AU$128, MATCH('Stata dataset (nominal)'!$A206, PR24_after_overrides!$A$3:$A$128, 0), MATCH('Stata dataset (nominal)'!F$1, PR24_after_overrides!$D$2:$AU$2, 0)), INDEX('Cyclical_after overrides'!$A$1:$BD$245,MATCH('Stata dataset (nominal)'!$A206,'Cyclical_after overrides'!$A$1:$A$245,0),MATCH('Stata dataset (nominal)'!F$1,'Cyclical_after overrides'!$A$1:$BD$1,0))), "")</f>
        <v>4.7306281804957075</v>
      </c>
      <c r="G206" s="179">
        <f>_xlfn.IFNA(IF($C206 &gt; "2023-24", INDEX(PR24_after_overrides!$D$3:$AU$128, MATCH('Stata dataset (nominal)'!$A206, PR24_after_overrides!$A$3:$A$128, 0), MATCH('Stata dataset (nominal)'!G$1, PR24_after_overrides!$D$2:$AU$2, 0)), INDEX('Cyclical_after overrides'!$A$1:$BD$245,MATCH('Stata dataset (nominal)'!$A206,'Cyclical_after overrides'!$A$1:$A$245,0),MATCH('Stata dataset (nominal)'!G$1,'Cyclical_after overrides'!$A$1:$BD$1,0))), "")</f>
        <v>45.75143474741035</v>
      </c>
      <c r="H206" s="179">
        <f>_xlfn.IFNA(IF($C206 &gt; "2023-24", INDEX(PR24_after_overrides!$D$3:$AU$128, MATCH('Stata dataset (nominal)'!$A206, PR24_after_overrides!$A$3:$A$128, 0), MATCH('Stata dataset (nominal)'!H$1, PR24_after_overrides!$D$2:$AU$2, 0)), INDEX('Cyclical_after overrides'!$A$1:$BD$245,MATCH('Stata dataset (nominal)'!$A206,'Cyclical_after overrides'!$A$1:$A$245,0),MATCH('Stata dataset (nominal)'!H$1,'Cyclical_after overrides'!$A$1:$BD$1,0))), "")</f>
        <v>1.9501675227189568</v>
      </c>
      <c r="I206" s="179">
        <f>_xlfn.IFNA(IF($C206 &gt; "2023-24", INDEX(PR24_after_overrides!$D$3:$AU$128, MATCH('Stata dataset (nominal)'!$A206, PR24_after_overrides!$A$3:$A$128, 0), MATCH('Stata dataset (nominal)'!I$1, PR24_after_overrides!$D$2:$AU$2, 0)), INDEX('Cyclical_after overrides'!$A$1:$BD$245,MATCH('Stata dataset (nominal)'!$A206,'Cyclical_after overrides'!$A$1:$A$245,0),MATCH('Stata dataset (nominal)'!I$1,'Cyclical_after overrides'!$A$1:$BD$1,0))), "")</f>
        <v>7.6997372061510019</v>
      </c>
      <c r="J206" s="179">
        <f>_xlfn.IFNA(IF($C206 &gt; "2023-24", INDEX(PR24_after_overrides!$D$3:$AU$128, MATCH('Stata dataset (nominal)'!$A206, PR24_after_overrides!$A$3:$A$128, 0), MATCH('Stata dataset (nominal)'!J$1, PR24_after_overrides!$D$2:$AU$2, 0)), INDEX('Cyclical_after overrides'!$A$1:$BD$245,MATCH('Stata dataset (nominal)'!$A206,'Cyclical_after overrides'!$A$1:$A$245,0),MATCH('Stata dataset (nominal)'!J$1,'Cyclical_after overrides'!$A$1:$BD$1,0))), "")</f>
        <v>0</v>
      </c>
      <c r="K206" s="179" t="str">
        <f>_xlfn.IFNA(IF($C206 &gt; "2023-24", INDEX(PR24_after_overrides!$D$3:$AU$128, MATCH('Stata dataset (nominal)'!$A206, PR24_after_overrides!$A$3:$A$128, 0), MATCH('Stata dataset (nominal)'!K$1, PR24_after_overrides!$D$2:$AU$2, 0)), INDEX('Cyclical_after overrides'!$A$1:$BD$245,MATCH('Stata dataset (nominal)'!$A206,'Cyclical_after overrides'!$A$1:$A$245,0),MATCH('Stata dataset (nominal)'!K$1,'Cyclical_after overrides'!$A$1:$BD$1,0))), "")</f>
        <v/>
      </c>
      <c r="L206" s="179">
        <f>_xlfn.IFNA(IF($C206 &gt; "2023-24", INDEX(PR24_after_overrides!$D$3:$AU$128, MATCH('Stata dataset (nominal)'!$A206, PR24_after_overrides!$A$3:$A$128, 0), MATCH('Stata dataset (nominal)'!L$1, PR24_after_overrides!$D$2:$AU$2, 0)), INDEX('Cyclical_after overrides'!$A$1:$BD$245,MATCH('Stata dataset (nominal)'!$A206,'Cyclical_after overrides'!$A$1:$A$245,0),MATCH('Stata dataset (nominal)'!L$1,'Cyclical_after overrides'!$A$1:$BD$1,0))), "")</f>
        <v>0</v>
      </c>
      <c r="M206" s="179">
        <f>_xlfn.IFNA(IF($C206 &gt; "2023-24", INDEX(PR24_after_overrides!$D$3:$AU$128, MATCH('Stata dataset (nominal)'!$A206, PR24_after_overrides!$A$3:$A$128, 0), MATCH('Stata dataset (nominal)'!M$1, PR24_after_overrides!$D$2:$AU$2, 0)), INDEX('Cyclical_after overrides'!$A$1:$BD$245,MATCH('Stata dataset (nominal)'!$A206,'Cyclical_after overrides'!$A$1:$A$245,0),MATCH('Stata dataset (nominal)'!M$1,'Cyclical_after overrides'!$A$1:$BD$1,0))), "")</f>
        <v>6.665175137721536</v>
      </c>
      <c r="N206" s="179">
        <f>_xlfn.IFNA(IF($C206 &gt; "2023-24", INDEX(PR24_after_overrides!$D$3:$AU$128, MATCH('Stata dataset (nominal)'!$A206, PR24_after_overrides!$A$3:$A$128, 0), MATCH('Stata dataset (nominal)'!N$1, PR24_after_overrides!$D$2:$AU$2, 0)), INDEX('Cyclical_after overrides'!$A$1:$BD$245,MATCH('Stata dataset (nominal)'!$A206,'Cyclical_after overrides'!$A$1:$A$245,0),MATCH('Stata dataset (nominal)'!N$1,'Cyclical_after overrides'!$A$1:$BD$1,0))), "")</f>
        <v>0</v>
      </c>
      <c r="O206" s="179">
        <f>_xlfn.IFNA(IF($C206 &gt; "2023-24", INDEX(PR24_after_overrides!$D$3:$AU$128, MATCH('Stata dataset (nominal)'!$A206, PR24_after_overrides!$A$3:$A$128, 0), MATCH('Stata dataset (nominal)'!O$1, PR24_after_overrides!$D$2:$AU$2, 0)), INDEX('Cyclical_after overrides'!$A$1:$BD$245,MATCH('Stata dataset (nominal)'!$A206,'Cyclical_after overrides'!$A$1:$A$245,0),MATCH('Stata dataset (nominal)'!O$1,'Cyclical_after overrides'!$A$1:$BD$1,0))), "")</f>
        <v>51.055999999999997</v>
      </c>
      <c r="P206" s="179">
        <f>_xlfn.IFNA(IF($C206 &gt; "2023-24", INDEX(PR24_after_overrides!$D$3:$AU$128, MATCH('Stata dataset (nominal)'!$A206, PR24_after_overrides!$A$3:$A$128, 0), MATCH('Stata dataset (nominal)'!P$1, PR24_after_overrides!$D$2:$AU$2, 0)), INDEX('Cyclical_after overrides'!$A$1:$BD$245,MATCH('Stata dataset (nominal)'!$A206,'Cyclical_after overrides'!$A$1:$A$245,0),MATCH('Stata dataset (nominal)'!P$1,'Cyclical_after overrides'!$A$1:$BD$1,0))), "")</f>
        <v>55.779000000000003</v>
      </c>
      <c r="Q206" s="179">
        <f>_xlfn.IFNA(IF($C206 &gt; "2023-24", INDEX(PR24_after_overrides!$D$3:$AU$128, MATCH('Stata dataset (nominal)'!$A206, PR24_after_overrides!$A$3:$A$128, 0), MATCH('Stata dataset (nominal)'!Q$1, PR24_after_overrides!$D$2:$AU$2, 0)), INDEX('Cyclical_after overrides'!$A$1:$BD$245,MATCH('Stata dataset (nominal)'!$A206,'Cyclical_after overrides'!$A$1:$A$245,0),MATCH('Stata dataset (nominal)'!Q$1,'Cyclical_after overrides'!$A$1:$BD$1,0))), "")</f>
        <v>641.327</v>
      </c>
      <c r="R206" s="179">
        <f>_xlfn.IFNA(IF($C206 &gt; "2023-24", INDEX(PR24_after_overrides!$D$3:$AU$128, MATCH('Stata dataset (nominal)'!$A206, PR24_after_overrides!$A$3:$A$128, 0), MATCH('Stata dataset (nominal)'!R$1, PR24_after_overrides!$D$2:$AU$2, 0)), INDEX('Cyclical_after overrides'!$A$1:$BD$245,MATCH('Stata dataset (nominal)'!$A206,'Cyclical_after overrides'!$A$1:$A$245,0),MATCH('Stata dataset (nominal)'!R$1,'Cyclical_after overrides'!$A$1:$BD$1,0))), "")</f>
        <v>63.451999999999998</v>
      </c>
      <c r="S206" s="179">
        <f>_xlfn.IFNA(IF($C206 &gt; "2023-24", INDEX(PR24_after_overrides!$D$3:$AU$128, MATCH('Stata dataset (nominal)'!$A206, PR24_after_overrides!$A$3:$A$128, 0), MATCH('Stata dataset (nominal)'!S$1, PR24_after_overrides!$D$2:$AU$2, 0)), INDEX('Cyclical_after overrides'!$A$1:$BD$245,MATCH('Stata dataset (nominal)'!$A206,'Cyclical_after overrides'!$A$1:$A$245,0),MATCH('Stata dataset (nominal)'!S$1,'Cyclical_after overrides'!$A$1:$BD$1,0))), "")</f>
        <v>70.510000000000005</v>
      </c>
      <c r="T206" s="179">
        <f>_xlfn.IFNA(IF($C206 &gt; "2023-24", INDEX(PR24_after_overrides!$D$3:$AU$128, MATCH('Stata dataset (nominal)'!$A206, PR24_after_overrides!$A$3:$A$128, 0), MATCH('Stata dataset (nominal)'!T$1, PR24_after_overrides!$D$2:$AU$2, 0)), INDEX('Cyclical_after overrides'!$A$1:$BD$245,MATCH('Stata dataset (nominal)'!$A206,'Cyclical_after overrides'!$A$1:$A$245,0),MATCH('Stata dataset (nominal)'!T$1,'Cyclical_after overrides'!$A$1:$BD$1,0))), "")</f>
        <v>1475.1829450900379</v>
      </c>
      <c r="U206" s="179" t="str">
        <f>_xlfn.IFNA(IF($C206 &gt; "2023-24", INDEX(PR24_after_overrides!$D$3:$AU$128, MATCH('Stata dataset (nominal)'!$A206, PR24_after_overrides!$A$3:$A$128, 0), MATCH('Stata dataset (nominal)'!U$1, PR24_after_overrides!$D$2:$AU$2, 0)), INDEX('Cyclical_after overrides'!$A$1:$BD$245,MATCH('Stata dataset (nominal)'!$A206,'Cyclical_after overrides'!$A$1:$A$245,0),MATCH('Stata dataset (nominal)'!U$1,'Cyclical_after overrides'!$A$1:$BD$1,0))), "")</f>
        <v/>
      </c>
      <c r="V206" s="179" t="str">
        <f>_xlfn.IFNA(IF($C206 &gt; "2023-24", INDEX(PR24_after_overrides!$D$3:$AU$128, MATCH('Stata dataset (nominal)'!$A206, PR24_after_overrides!$A$3:$A$128, 0), MATCH('Stata dataset (nominal)'!V$1, PR24_after_overrides!$D$2:$AU$2, 0)), INDEX('Cyclical_after overrides'!$A$1:$BD$245,MATCH('Stata dataset (nominal)'!$A206,'Cyclical_after overrides'!$A$1:$A$245,0),MATCH('Stata dataset (nominal)'!V$1,'Cyclical_after overrides'!$A$1:$BD$1,0))), "")</f>
        <v/>
      </c>
      <c r="W206" s="179" t="str">
        <f>_xlfn.IFNA(IF($C206 &gt; "2023-24", INDEX(PR24_after_overrides!$D$3:$AU$128, MATCH('Stata dataset (nominal)'!$A206, PR24_after_overrides!$A$3:$A$128, 0), MATCH('Stata dataset (nominal)'!W$1, PR24_after_overrides!$D$2:$AU$2, 0)), INDEX('Cyclical_after overrides'!$A$1:$BD$245,MATCH('Stata dataset (nominal)'!$A206,'Cyclical_after overrides'!$A$1:$A$245,0),MATCH('Stata dataset (nominal)'!W$1,'Cyclical_after overrides'!$A$1:$BD$1,0))), "")</f>
        <v/>
      </c>
      <c r="X206" s="179" t="str">
        <f>_xlfn.IFNA(IF($C206 &gt; "2023-24", INDEX(PR24_after_overrides!$D$3:$AU$128, MATCH('Stata dataset (nominal)'!$A206, PR24_after_overrides!$A$3:$A$128, 0), MATCH('Stata dataset (nominal)'!X$1, PR24_after_overrides!$D$2:$AU$2, 0)), INDEX('Cyclical_after overrides'!$A$1:$BD$245,MATCH('Stata dataset (nominal)'!$A206,'Cyclical_after overrides'!$A$1:$A$245,0),MATCH('Stata dataset (nominal)'!X$1,'Cyclical_after overrides'!$A$1:$BD$1,0))), "")</f>
        <v/>
      </c>
      <c r="Y206" s="179" t="str">
        <f>_xlfn.IFNA(IF($C206 &gt; "2023-24", INDEX(PR24_after_overrides!$D$3:$AU$128, MATCH('Stata dataset (nominal)'!$A206, PR24_after_overrides!$A$3:$A$128, 0), MATCH('Stata dataset (nominal)'!Y$1, PR24_after_overrides!$D$2:$AU$2, 0)), INDEX('Cyclical_after overrides'!$A$1:$BD$245,MATCH('Stata dataset (nominal)'!$A206,'Cyclical_after overrides'!$A$1:$A$245,0),MATCH('Stata dataset (nominal)'!Y$1,'Cyclical_after overrides'!$A$1:$BD$1,0))), "")</f>
        <v/>
      </c>
      <c r="Z206" s="179" t="str">
        <f>_xlfn.IFNA(IF($C206 &gt; "2023-24", INDEX(PR24_after_overrides!$D$3:$AU$128, MATCH('Stata dataset (nominal)'!$A206, PR24_after_overrides!$A$3:$A$128, 0), MATCH('Stata dataset (nominal)'!Z$1, PR24_after_overrides!$D$2:$AU$2, 0)), INDEX('Cyclical_after overrides'!$A$1:$BD$245,MATCH('Stata dataset (nominal)'!$A206,'Cyclical_after overrides'!$A$1:$A$245,0),MATCH('Stata dataset (nominal)'!Z$1,'Cyclical_after overrides'!$A$1:$BD$1,0))), "")</f>
        <v/>
      </c>
      <c r="AA206" s="179">
        <f>_xlfn.IFNA(IF($C206 &gt; "2023-24", INDEX(PR24_after_overrides!$D$3:$AU$128, MATCH('Stata dataset (nominal)'!$A206, PR24_after_overrides!$A$3:$A$128, 0), MATCH('Stata dataset (nominal)'!AA$1, PR24_after_overrides!$D$2:$AU$2, 0)), INDEX('Cyclical_after overrides'!$A$1:$BD$245,MATCH('Stata dataset (nominal)'!$A206,'Cyclical_after overrides'!$A$1:$A$245,0),MATCH('Stata dataset (nominal)'!AA$1,'Cyclical_after overrides'!$A$1:$BD$1,0))), "")</f>
        <v>1586.7127406691902</v>
      </c>
      <c r="AB206" s="179">
        <f>INDEX(Depreciation!$U$5:$U$318, MATCH('Stata dataset (nominal)'!$A206, Depreciation!$A$5:$A$318, 0))</f>
        <v>7.9761010571832625</v>
      </c>
      <c r="AC206" s="180" t="str">
        <f t="shared" si="5"/>
        <v/>
      </c>
      <c r="AD206" s="72">
        <f>INDEX(Recharges!$V$5:$V$318, MATCH('Stata dataset (nominal)'!$A206, Recharges!$A$5:$A$318, 0))</f>
        <v>2.5957510439450857</v>
      </c>
    </row>
    <row r="207" spans="1:30" x14ac:dyDescent="0.4">
      <c r="A207" s="160" t="str">
        <f t="shared" si="3"/>
        <v>AFW14</v>
      </c>
      <c r="B207" s="160" t="s">
        <v>397</v>
      </c>
      <c r="C207" s="160" t="s">
        <v>243</v>
      </c>
      <c r="D207" s="179">
        <f>_xlfn.IFNA(IF($C207 &gt; "2023-24", INDEX(PR24_after_overrides!$D$3:$AU$128, MATCH('Stata dataset (nominal)'!$A207, PR24_after_overrides!$A$3:$A$128, 0), MATCH('Stata dataset (nominal)'!D$1, PR24_after_overrides!$D$2:$AU$2, 0)), INDEX('Cyclical_after overrides'!$A$1:$BD$245,MATCH('Stata dataset (nominal)'!$A207,'Cyclical_after overrides'!$A$1:$A$245,0),MATCH('Stata dataset (nominal)'!D$1,'Cyclical_after overrides'!$A$1:$BD$1,0))), "")</f>
        <v>1.24788708586883</v>
      </c>
      <c r="E207" s="179">
        <f>_xlfn.IFNA(IF($C207 &gt; "2023-24", INDEX(PR24_after_overrides!$D$3:$AU$128, MATCH('Stata dataset (nominal)'!$A207, PR24_after_overrides!$A$3:$A$128, 0), MATCH('Stata dataset (nominal)'!E$1, PR24_after_overrides!$D$2:$AU$2, 0)), INDEX('Cyclical_after overrides'!$A$1:$BD$245,MATCH('Stata dataset (nominal)'!$A207,'Cyclical_after overrides'!$A$1:$A$245,0),MATCH('Stata dataset (nominal)'!E$1,'Cyclical_after overrides'!$A$1:$BD$1,0))), "")</f>
        <v>7.1440000000000001</v>
      </c>
      <c r="F207" s="179">
        <f>_xlfn.IFNA(IF($C207 &gt; "2023-24", INDEX(PR24_after_overrides!$D$3:$AU$128, MATCH('Stata dataset (nominal)'!$A207, PR24_after_overrides!$A$3:$A$128, 0), MATCH('Stata dataset (nominal)'!F$1, PR24_after_overrides!$D$2:$AU$2, 0)), INDEX('Cyclical_after overrides'!$A$1:$BD$245,MATCH('Stata dataset (nominal)'!$A207,'Cyclical_after overrides'!$A$1:$A$245,0),MATCH('Stata dataset (nominal)'!F$1,'Cyclical_after overrides'!$A$1:$BD$1,0))), "")</f>
        <v>0.158</v>
      </c>
      <c r="G207" s="179">
        <f>_xlfn.IFNA(IF($C207 &gt; "2023-24", INDEX(PR24_after_overrides!$D$3:$AU$128, MATCH('Stata dataset (nominal)'!$A207, PR24_after_overrides!$A$3:$A$128, 0), MATCH('Stata dataset (nominal)'!G$1, PR24_after_overrides!$D$2:$AU$2, 0)), INDEX('Cyclical_after overrides'!$A$1:$BD$245,MATCH('Stata dataset (nominal)'!$A207,'Cyclical_after overrides'!$A$1:$A$245,0),MATCH('Stata dataset (nominal)'!G$1,'Cyclical_after overrides'!$A$1:$BD$1,0))), "")</f>
        <v>8.0609999999999999</v>
      </c>
      <c r="H207" s="179">
        <f>_xlfn.IFNA(IF($C207 &gt; "2023-24", INDEX(PR24_after_overrides!$D$3:$AU$128, MATCH('Stata dataset (nominal)'!$A207, PR24_after_overrides!$A$3:$A$128, 0), MATCH('Stata dataset (nominal)'!H$1, PR24_after_overrides!$D$2:$AU$2, 0)), INDEX('Cyclical_after overrides'!$A$1:$BD$245,MATCH('Stata dataset (nominal)'!$A207,'Cyclical_after overrides'!$A$1:$A$245,0),MATCH('Stata dataset (nominal)'!H$1,'Cyclical_after overrides'!$A$1:$BD$1,0))), "")</f>
        <v>2.8340000000000001</v>
      </c>
      <c r="I207" s="179">
        <f>_xlfn.IFNA(IF($C207 &gt; "2023-24", INDEX(PR24_after_overrides!$D$3:$AU$128, MATCH('Stata dataset (nominal)'!$A207, PR24_after_overrides!$A$3:$A$128, 0), MATCH('Stata dataset (nominal)'!I$1, PR24_after_overrides!$D$2:$AU$2, 0)), INDEX('Cyclical_after overrides'!$A$1:$BD$245,MATCH('Stata dataset (nominal)'!$A207,'Cyclical_after overrides'!$A$1:$A$245,0),MATCH('Stata dataset (nominal)'!I$1,'Cyclical_after overrides'!$A$1:$BD$1,0))), "")</f>
        <v>7.49</v>
      </c>
      <c r="J207" s="179">
        <f>_xlfn.IFNA(IF($C207 &gt; "2023-24", INDEX(PR24_after_overrides!$D$3:$AU$128, MATCH('Stata dataset (nominal)'!$A207, PR24_after_overrides!$A$3:$A$128, 0), MATCH('Stata dataset (nominal)'!J$1, PR24_after_overrides!$D$2:$AU$2, 0)), INDEX('Cyclical_after overrides'!$A$1:$BD$245,MATCH('Stata dataset (nominal)'!$A207,'Cyclical_after overrides'!$A$1:$A$245,0),MATCH('Stata dataset (nominal)'!J$1,'Cyclical_after overrides'!$A$1:$BD$1,0))), "")</f>
        <v>0.46600000000000003</v>
      </c>
      <c r="K207" s="179">
        <f>_xlfn.IFNA(IF($C207 &gt; "2023-24", INDEX(PR24_after_overrides!$D$3:$AU$128, MATCH('Stata dataset (nominal)'!$A207, PR24_after_overrides!$A$3:$A$128, 0), MATCH('Stata dataset (nominal)'!K$1, PR24_after_overrides!$D$2:$AU$2, 0)), INDEX('Cyclical_after overrides'!$A$1:$BD$245,MATCH('Stata dataset (nominal)'!$A207,'Cyclical_after overrides'!$A$1:$A$245,0),MATCH('Stata dataset (nominal)'!K$1,'Cyclical_after overrides'!$A$1:$BD$1,0))), "")</f>
        <v>0</v>
      </c>
      <c r="L207" s="179">
        <f>_xlfn.IFNA(IF($C207 &gt; "2023-24", INDEX(PR24_after_overrides!$D$3:$AU$128, MATCH('Stata dataset (nominal)'!$A207, PR24_after_overrides!$A$3:$A$128, 0), MATCH('Stata dataset (nominal)'!L$1, PR24_after_overrides!$D$2:$AU$2, 0)), INDEX('Cyclical_after overrides'!$A$1:$BD$245,MATCH('Stata dataset (nominal)'!$A207,'Cyclical_after overrides'!$A$1:$A$245,0),MATCH('Stata dataset (nominal)'!L$1,'Cyclical_after overrides'!$A$1:$BD$1,0))), "")</f>
        <v>0</v>
      </c>
      <c r="M207" s="179">
        <f>_xlfn.IFNA(IF($C207 &gt; "2023-24", INDEX(PR24_after_overrides!$D$3:$AU$128, MATCH('Stata dataset (nominal)'!$A207, PR24_after_overrides!$A$3:$A$128, 0), MATCH('Stata dataset (nominal)'!M$1, PR24_after_overrides!$D$2:$AU$2, 0)), INDEX('Cyclical_after overrides'!$A$1:$BD$245,MATCH('Stata dataset (nominal)'!$A207,'Cyclical_after overrides'!$A$1:$A$245,0),MATCH('Stata dataset (nominal)'!M$1,'Cyclical_after overrides'!$A$1:$BD$1,0))), "")</f>
        <v>0.35399999999999998</v>
      </c>
      <c r="N207" s="179" t="str">
        <f>_xlfn.IFNA(IF($C207 &gt; "2023-24", INDEX(PR24_after_overrides!$D$3:$AU$128, MATCH('Stata dataset (nominal)'!$A207, PR24_after_overrides!$A$3:$A$128, 0), MATCH('Stata dataset (nominal)'!N$1, PR24_after_overrides!$D$2:$AU$2, 0)), INDEX('Cyclical_after overrides'!$A$1:$BD$245,MATCH('Stata dataset (nominal)'!$A207,'Cyclical_after overrides'!$A$1:$A$245,0),MATCH('Stata dataset (nominal)'!N$1,'Cyclical_after overrides'!$A$1:$BD$1,0))), "")</f>
        <v/>
      </c>
      <c r="O207" s="179">
        <f>_xlfn.IFNA(IF($C207 &gt; "2023-24", INDEX(PR24_after_overrides!$D$3:$AU$128, MATCH('Stata dataset (nominal)'!$A207, PR24_after_overrides!$A$3:$A$128, 0), MATCH('Stata dataset (nominal)'!O$1, PR24_after_overrides!$D$2:$AU$2, 0)), INDEX('Cyclical_after overrides'!$A$1:$BD$245,MATCH('Stata dataset (nominal)'!$A207,'Cyclical_after overrides'!$A$1:$A$245,0),MATCH('Stata dataset (nominal)'!O$1,'Cyclical_after overrides'!$A$1:$BD$1,0))), "")</f>
        <v>695.01700000000005</v>
      </c>
      <c r="P207" s="179">
        <f>_xlfn.IFNA(IF($C207 &gt; "2023-24", INDEX(PR24_after_overrides!$D$3:$AU$128, MATCH('Stata dataset (nominal)'!$A207, PR24_after_overrides!$A$3:$A$128, 0), MATCH('Stata dataset (nominal)'!P$1, PR24_after_overrides!$D$2:$AU$2, 0)), INDEX('Cyclical_after overrides'!$A$1:$BD$245,MATCH('Stata dataset (nominal)'!$A207,'Cyclical_after overrides'!$A$1:$A$245,0),MATCH('Stata dataset (nominal)'!P$1,'Cyclical_after overrides'!$A$1:$BD$1,0))), "")</f>
        <v>0</v>
      </c>
      <c r="Q207" s="179">
        <f>_xlfn.IFNA(IF($C207 &gt; "2023-24", INDEX(PR24_after_overrides!$D$3:$AU$128, MATCH('Stata dataset (nominal)'!$A207, PR24_after_overrides!$A$3:$A$128, 0), MATCH('Stata dataset (nominal)'!Q$1, PR24_after_overrides!$D$2:$AU$2, 0)), INDEX('Cyclical_after overrides'!$A$1:$BD$245,MATCH('Stata dataset (nominal)'!$A207,'Cyclical_after overrides'!$A$1:$A$245,0),MATCH('Stata dataset (nominal)'!Q$1,'Cyclical_after overrides'!$A$1:$BD$1,0))), "")</f>
        <v>0</v>
      </c>
      <c r="R207" s="179">
        <f>_xlfn.IFNA(IF($C207 &gt; "2023-24", INDEX(PR24_after_overrides!$D$3:$AU$128, MATCH('Stata dataset (nominal)'!$A207, PR24_after_overrides!$A$3:$A$128, 0), MATCH('Stata dataset (nominal)'!R$1, PR24_after_overrides!$D$2:$AU$2, 0)), INDEX('Cyclical_after overrides'!$A$1:$BD$245,MATCH('Stata dataset (nominal)'!$A207,'Cyclical_after overrides'!$A$1:$A$245,0),MATCH('Stata dataset (nominal)'!R$1,'Cyclical_after overrides'!$A$1:$BD$1,0))), "")</f>
        <v>642.75900000000001</v>
      </c>
      <c r="S207" s="179">
        <f>_xlfn.IFNA(IF($C207 &gt; "2023-24", INDEX(PR24_after_overrides!$D$3:$AU$128, MATCH('Stata dataset (nominal)'!$A207, PR24_after_overrides!$A$3:$A$128, 0), MATCH('Stata dataset (nominal)'!S$1, PR24_after_overrides!$D$2:$AU$2, 0)), INDEX('Cyclical_after overrides'!$A$1:$BD$245,MATCH('Stata dataset (nominal)'!$A207,'Cyclical_after overrides'!$A$1:$A$245,0),MATCH('Stata dataset (nominal)'!S$1,'Cyclical_after overrides'!$A$1:$BD$1,0))), "")</f>
        <v>0</v>
      </c>
      <c r="T207" s="179">
        <f>_xlfn.IFNA(IF($C207 &gt; "2023-24", INDEX(PR24_after_overrides!$D$3:$AU$128, MATCH('Stata dataset (nominal)'!$A207, PR24_after_overrides!$A$3:$A$128, 0), MATCH('Stata dataset (nominal)'!T$1, PR24_after_overrides!$D$2:$AU$2, 0)), INDEX('Cyclical_after overrides'!$A$1:$BD$245,MATCH('Stata dataset (nominal)'!$A207,'Cyclical_after overrides'!$A$1:$A$245,0),MATCH('Stata dataset (nominal)'!T$1,'Cyclical_after overrides'!$A$1:$BD$1,0))), "")</f>
        <v>0</v>
      </c>
      <c r="U207" s="179">
        <f>_xlfn.IFNA(IF($C207 &gt; "2023-24", INDEX(PR24_after_overrides!$D$3:$AU$128, MATCH('Stata dataset (nominal)'!$A207, PR24_after_overrides!$A$3:$A$128, 0), MATCH('Stata dataset (nominal)'!U$1, PR24_after_overrides!$D$2:$AU$2, 0)), INDEX('Cyclical_after overrides'!$A$1:$BD$245,MATCH('Stata dataset (nominal)'!$A207,'Cyclical_after overrides'!$A$1:$A$245,0),MATCH('Stata dataset (nominal)'!U$1,'Cyclical_after overrides'!$A$1:$BD$1,0))), "")</f>
        <v>27.674469533314237</v>
      </c>
      <c r="V207" s="179">
        <f>_xlfn.IFNA(IF($C207 &gt; "2023-24", INDEX(PR24_after_overrides!$D$3:$AU$128, MATCH('Stata dataset (nominal)'!$A207, PR24_after_overrides!$A$3:$A$128, 0), MATCH('Stata dataset (nominal)'!V$1, PR24_after_overrides!$D$2:$AU$2, 0)), INDEX('Cyclical_after overrides'!$A$1:$BD$245,MATCH('Stata dataset (nominal)'!$A207,'Cyclical_after overrides'!$A$1:$A$245,0),MATCH('Stata dataset (nominal)'!V$1,'Cyclical_after overrides'!$A$1:$BD$1,0))), "")</f>
        <v>141.72834287377256</v>
      </c>
      <c r="W207" s="179">
        <f>_xlfn.IFNA(IF($C207 &gt; "2023-24", INDEX(PR24_after_overrides!$D$3:$AU$128, MATCH('Stata dataset (nominal)'!$A207, PR24_after_overrides!$A$3:$A$128, 0), MATCH('Stata dataset (nominal)'!W$1, PR24_after_overrides!$D$2:$AU$2, 0)), INDEX('Cyclical_after overrides'!$A$1:$BD$245,MATCH('Stata dataset (nominal)'!$A207,'Cyclical_after overrides'!$A$1:$A$245,0),MATCH('Stata dataset (nominal)'!W$1,'Cyclical_after overrides'!$A$1:$BD$1,0))), "")</f>
        <v>2.5302945266010672</v>
      </c>
      <c r="X207" s="179">
        <f>_xlfn.IFNA(IF($C207 &gt; "2023-24", INDEX(PR24_after_overrides!$D$3:$AU$128, MATCH('Stata dataset (nominal)'!$A207, PR24_after_overrides!$A$3:$A$128, 0), MATCH('Stata dataset (nominal)'!X$1, PR24_after_overrides!$D$2:$AU$2, 0)), INDEX('Cyclical_after overrides'!$A$1:$BD$245,MATCH('Stata dataset (nominal)'!$A207,'Cyclical_after overrides'!$A$1:$A$245,0),MATCH('Stata dataset (nominal)'!X$1,'Cyclical_after overrides'!$A$1:$BD$1,0))), "")</f>
        <v>15.66962493758577</v>
      </c>
      <c r="Y207" s="179">
        <f>_xlfn.IFNA(IF($C207 &gt; "2023-24", INDEX(PR24_after_overrides!$D$3:$AU$128, MATCH('Stata dataset (nominal)'!$A207, PR24_after_overrides!$A$3:$A$128, 0), MATCH('Stata dataset (nominal)'!Y$1, PR24_after_overrides!$D$2:$AU$2, 0)), INDEX('Cyclical_after overrides'!$A$1:$BD$245,MATCH('Stata dataset (nominal)'!$A207,'Cyclical_after overrides'!$A$1:$A$245,0),MATCH('Stata dataset (nominal)'!Y$1,'Cyclical_after overrides'!$A$1:$BD$1,0))), "")</f>
        <v>12.335341394246335</v>
      </c>
      <c r="Z207" s="179">
        <f>_xlfn.IFNA(IF($C207 &gt; "2023-24", INDEX(PR24_after_overrides!$D$3:$AU$128, MATCH('Stata dataset (nominal)'!$A207, PR24_after_overrides!$A$3:$A$128, 0), MATCH('Stata dataset (nominal)'!Z$1, PR24_after_overrides!$D$2:$AU$2, 0)), INDEX('Cyclical_after overrides'!$A$1:$BD$245,MATCH('Stata dataset (nominal)'!$A207,'Cyclical_after overrides'!$A$1:$A$245,0),MATCH('Stata dataset (nominal)'!Z$1,'Cyclical_after overrides'!$A$1:$BD$1,0))), "")</f>
        <v>12.335341394246335</v>
      </c>
      <c r="AA207" s="179">
        <f>_xlfn.IFNA(IF($C207 &gt; "2023-24", INDEX(PR24_after_overrides!$D$3:$AU$128, MATCH('Stata dataset (nominal)'!$A207, PR24_after_overrides!$A$3:$A$128, 0), MATCH('Stata dataset (nominal)'!AA$1, PR24_after_overrides!$D$2:$AU$2, 0)), INDEX('Cyclical_after overrides'!$A$1:$BD$245,MATCH('Stata dataset (nominal)'!$A207,'Cyclical_after overrides'!$A$1:$A$245,0),MATCH('Stata dataset (nominal)'!AA$1,'Cyclical_after overrides'!$A$1:$BD$1,0))), "")</f>
        <v>236.80946609145826</v>
      </c>
      <c r="AB207" s="179">
        <f>INDEX(Depreciation!$U$5:$U$318, MATCH('Stata dataset (nominal)'!$A207, Depreciation!$A$5:$A$318, 0))</f>
        <v>0.69776656819428196</v>
      </c>
      <c r="AC207" s="180">
        <f t="shared" si="5"/>
        <v>0.87342238584563037</v>
      </c>
      <c r="AD207" s="72">
        <f>INDEX(Recharges!$V$5:$V$318, MATCH('Stata dataset (nominal)'!$A207, Recharges!$A$5:$A$318, 0))</f>
        <v>1.20471639965453</v>
      </c>
    </row>
    <row r="208" spans="1:30" x14ac:dyDescent="0.4">
      <c r="A208" s="160" t="str">
        <f t="shared" si="3"/>
        <v>AFW15</v>
      </c>
      <c r="B208" s="160" t="s">
        <v>397</v>
      </c>
      <c r="C208" s="160" t="s">
        <v>245</v>
      </c>
      <c r="D208" s="179">
        <f>_xlfn.IFNA(IF($C208 &gt; "2023-24", INDEX(PR24_after_overrides!$D$3:$AU$128, MATCH('Stata dataset (nominal)'!$A208, PR24_after_overrides!$A$3:$A$128, 0), MATCH('Stata dataset (nominal)'!D$1, PR24_after_overrides!$D$2:$AU$2, 0)), INDEX('Cyclical_after overrides'!$A$1:$BD$245,MATCH('Stata dataset (nominal)'!$A208,'Cyclical_after overrides'!$A$1:$A$245,0),MATCH('Stata dataset (nominal)'!D$1,'Cyclical_after overrides'!$A$1:$BD$1,0))), "")</f>
        <v>1.2338096431854266</v>
      </c>
      <c r="E208" s="179">
        <f>_xlfn.IFNA(IF($C208 &gt; "2023-24", INDEX(PR24_after_overrides!$D$3:$AU$128, MATCH('Stata dataset (nominal)'!$A208, PR24_after_overrides!$A$3:$A$128, 0), MATCH('Stata dataset (nominal)'!E$1, PR24_after_overrides!$D$2:$AU$2, 0)), INDEX('Cyclical_after overrides'!$A$1:$BD$245,MATCH('Stata dataset (nominal)'!$A208,'Cyclical_after overrides'!$A$1:$A$245,0),MATCH('Stata dataset (nominal)'!E$1,'Cyclical_after overrides'!$A$1:$BD$1,0))), "")</f>
        <v>7.4480000000000004</v>
      </c>
      <c r="F208" s="179">
        <f>_xlfn.IFNA(IF($C208 &gt; "2023-24", INDEX(PR24_after_overrides!$D$3:$AU$128, MATCH('Stata dataset (nominal)'!$A208, PR24_after_overrides!$A$3:$A$128, 0), MATCH('Stata dataset (nominal)'!F$1, PR24_after_overrides!$D$2:$AU$2, 0)), INDEX('Cyclical_after overrides'!$A$1:$BD$245,MATCH('Stata dataset (nominal)'!$A208,'Cyclical_after overrides'!$A$1:$A$245,0),MATCH('Stata dataset (nominal)'!F$1,'Cyclical_after overrides'!$A$1:$BD$1,0))), "")</f>
        <v>0.13700000000000001</v>
      </c>
      <c r="G208" s="179">
        <f>_xlfn.IFNA(IF($C208 &gt; "2023-24", INDEX(PR24_after_overrides!$D$3:$AU$128, MATCH('Stata dataset (nominal)'!$A208, PR24_after_overrides!$A$3:$A$128, 0), MATCH('Stata dataset (nominal)'!G$1, PR24_after_overrides!$D$2:$AU$2, 0)), INDEX('Cyclical_after overrides'!$A$1:$BD$245,MATCH('Stata dataset (nominal)'!$A208,'Cyclical_after overrides'!$A$1:$A$245,0),MATCH('Stata dataset (nominal)'!G$1,'Cyclical_after overrides'!$A$1:$BD$1,0))), "")</f>
        <v>8.8510000000000009</v>
      </c>
      <c r="H208" s="179">
        <f>_xlfn.IFNA(IF($C208 &gt; "2023-24", INDEX(PR24_after_overrides!$D$3:$AU$128, MATCH('Stata dataset (nominal)'!$A208, PR24_after_overrides!$A$3:$A$128, 0), MATCH('Stata dataset (nominal)'!H$1, PR24_after_overrides!$D$2:$AU$2, 0)), INDEX('Cyclical_after overrides'!$A$1:$BD$245,MATCH('Stata dataset (nominal)'!$A208,'Cyclical_after overrides'!$A$1:$A$245,0),MATCH('Stata dataset (nominal)'!H$1,'Cyclical_after overrides'!$A$1:$BD$1,0))), "")</f>
        <v>3.2450000000000001</v>
      </c>
      <c r="I208" s="179">
        <f>_xlfn.IFNA(IF($C208 &gt; "2023-24", INDEX(PR24_after_overrides!$D$3:$AU$128, MATCH('Stata dataset (nominal)'!$A208, PR24_after_overrides!$A$3:$A$128, 0), MATCH('Stata dataset (nominal)'!I$1, PR24_after_overrides!$D$2:$AU$2, 0)), INDEX('Cyclical_after overrides'!$A$1:$BD$245,MATCH('Stata dataset (nominal)'!$A208,'Cyclical_after overrides'!$A$1:$A$245,0),MATCH('Stata dataset (nominal)'!I$1,'Cyclical_after overrides'!$A$1:$BD$1,0))), "")</f>
        <v>8.9429999999999996</v>
      </c>
      <c r="J208" s="179">
        <f>_xlfn.IFNA(IF($C208 &gt; "2023-24", INDEX(PR24_after_overrides!$D$3:$AU$128, MATCH('Stata dataset (nominal)'!$A208, PR24_after_overrides!$A$3:$A$128, 0), MATCH('Stata dataset (nominal)'!J$1, PR24_after_overrides!$D$2:$AU$2, 0)), INDEX('Cyclical_after overrides'!$A$1:$BD$245,MATCH('Stata dataset (nominal)'!$A208,'Cyclical_after overrides'!$A$1:$A$245,0),MATCH('Stata dataset (nominal)'!J$1,'Cyclical_after overrides'!$A$1:$BD$1,0))), "")</f>
        <v>0.50700000000000001</v>
      </c>
      <c r="K208" s="179">
        <f>_xlfn.IFNA(IF($C208 &gt; "2023-24", INDEX(PR24_after_overrides!$D$3:$AU$128, MATCH('Stata dataset (nominal)'!$A208, PR24_after_overrides!$A$3:$A$128, 0), MATCH('Stata dataset (nominal)'!K$1, PR24_after_overrides!$D$2:$AU$2, 0)), INDEX('Cyclical_after overrides'!$A$1:$BD$245,MATCH('Stata dataset (nominal)'!$A208,'Cyclical_after overrides'!$A$1:$A$245,0),MATCH('Stata dataset (nominal)'!K$1,'Cyclical_after overrides'!$A$1:$BD$1,0))), "")</f>
        <v>0</v>
      </c>
      <c r="L208" s="179">
        <f>_xlfn.IFNA(IF($C208 &gt; "2023-24", INDEX(PR24_after_overrides!$D$3:$AU$128, MATCH('Stata dataset (nominal)'!$A208, PR24_after_overrides!$A$3:$A$128, 0), MATCH('Stata dataset (nominal)'!L$1, PR24_after_overrides!$D$2:$AU$2, 0)), INDEX('Cyclical_after overrides'!$A$1:$BD$245,MATCH('Stata dataset (nominal)'!$A208,'Cyclical_after overrides'!$A$1:$A$245,0),MATCH('Stata dataset (nominal)'!L$1,'Cyclical_after overrides'!$A$1:$BD$1,0))), "")</f>
        <v>0</v>
      </c>
      <c r="M208" s="179">
        <f>_xlfn.IFNA(IF($C208 &gt; "2023-24", INDEX(PR24_after_overrides!$D$3:$AU$128, MATCH('Stata dataset (nominal)'!$A208, PR24_after_overrides!$A$3:$A$128, 0), MATCH('Stata dataset (nominal)'!M$1, PR24_after_overrides!$D$2:$AU$2, 0)), INDEX('Cyclical_after overrides'!$A$1:$BD$245,MATCH('Stata dataset (nominal)'!$A208,'Cyclical_after overrides'!$A$1:$A$245,0),MATCH('Stata dataset (nominal)'!M$1,'Cyclical_after overrides'!$A$1:$BD$1,0))), "")</f>
        <v>0.41299999999999998</v>
      </c>
      <c r="N208" s="179" t="str">
        <f>_xlfn.IFNA(IF($C208 &gt; "2023-24", INDEX(PR24_after_overrides!$D$3:$AU$128, MATCH('Stata dataset (nominal)'!$A208, PR24_after_overrides!$A$3:$A$128, 0), MATCH('Stata dataset (nominal)'!N$1, PR24_after_overrides!$D$2:$AU$2, 0)), INDEX('Cyclical_after overrides'!$A$1:$BD$245,MATCH('Stata dataset (nominal)'!$A208,'Cyclical_after overrides'!$A$1:$A$245,0),MATCH('Stata dataset (nominal)'!N$1,'Cyclical_after overrides'!$A$1:$BD$1,0))), "")</f>
        <v/>
      </c>
      <c r="O208" s="179">
        <f>_xlfn.IFNA(IF($C208 &gt; "2023-24", INDEX(PR24_after_overrides!$D$3:$AU$128, MATCH('Stata dataset (nominal)'!$A208, PR24_after_overrides!$A$3:$A$128, 0), MATCH('Stata dataset (nominal)'!O$1, PR24_after_overrides!$D$2:$AU$2, 0)), INDEX('Cyclical_after overrides'!$A$1:$BD$245,MATCH('Stata dataset (nominal)'!$A208,'Cyclical_after overrides'!$A$1:$A$245,0),MATCH('Stata dataset (nominal)'!O$1,'Cyclical_after overrides'!$A$1:$BD$1,0))), "")</f>
        <v>681.96</v>
      </c>
      <c r="P208" s="179">
        <f>_xlfn.IFNA(IF($C208 &gt; "2023-24", INDEX(PR24_after_overrides!$D$3:$AU$128, MATCH('Stata dataset (nominal)'!$A208, PR24_after_overrides!$A$3:$A$128, 0), MATCH('Stata dataset (nominal)'!P$1, PR24_after_overrides!$D$2:$AU$2, 0)), INDEX('Cyclical_after overrides'!$A$1:$BD$245,MATCH('Stata dataset (nominal)'!$A208,'Cyclical_after overrides'!$A$1:$A$245,0),MATCH('Stata dataset (nominal)'!P$1,'Cyclical_after overrides'!$A$1:$BD$1,0))), "")</f>
        <v>0</v>
      </c>
      <c r="Q208" s="179">
        <f>_xlfn.IFNA(IF($C208 &gt; "2023-24", INDEX(PR24_after_overrides!$D$3:$AU$128, MATCH('Stata dataset (nominal)'!$A208, PR24_after_overrides!$A$3:$A$128, 0), MATCH('Stata dataset (nominal)'!Q$1, PR24_after_overrides!$D$2:$AU$2, 0)), INDEX('Cyclical_after overrides'!$A$1:$BD$245,MATCH('Stata dataset (nominal)'!$A208,'Cyclical_after overrides'!$A$1:$A$245,0),MATCH('Stata dataset (nominal)'!Q$1,'Cyclical_after overrides'!$A$1:$BD$1,0))), "")</f>
        <v>0</v>
      </c>
      <c r="R208" s="179">
        <f>_xlfn.IFNA(IF($C208 &gt; "2023-24", INDEX(PR24_after_overrides!$D$3:$AU$128, MATCH('Stata dataset (nominal)'!$A208, PR24_after_overrides!$A$3:$A$128, 0), MATCH('Stata dataset (nominal)'!R$1, PR24_after_overrides!$D$2:$AU$2, 0)), INDEX('Cyclical_after overrides'!$A$1:$BD$245,MATCH('Stata dataset (nominal)'!$A208,'Cyclical_after overrides'!$A$1:$A$245,0),MATCH('Stata dataset (nominal)'!R$1,'Cyclical_after overrides'!$A$1:$BD$1,0))), "")</f>
        <v>658.11800000000005</v>
      </c>
      <c r="S208" s="179">
        <f>_xlfn.IFNA(IF($C208 &gt; "2023-24", INDEX(PR24_after_overrides!$D$3:$AU$128, MATCH('Stata dataset (nominal)'!$A208, PR24_after_overrides!$A$3:$A$128, 0), MATCH('Stata dataset (nominal)'!S$1, PR24_after_overrides!$D$2:$AU$2, 0)), INDEX('Cyclical_after overrides'!$A$1:$BD$245,MATCH('Stata dataset (nominal)'!$A208,'Cyclical_after overrides'!$A$1:$A$245,0),MATCH('Stata dataset (nominal)'!S$1,'Cyclical_after overrides'!$A$1:$BD$1,0))), "")</f>
        <v>0</v>
      </c>
      <c r="T208" s="179">
        <f>_xlfn.IFNA(IF($C208 &gt; "2023-24", INDEX(PR24_after_overrides!$D$3:$AU$128, MATCH('Stata dataset (nominal)'!$A208, PR24_after_overrides!$A$3:$A$128, 0), MATCH('Stata dataset (nominal)'!T$1, PR24_after_overrides!$D$2:$AU$2, 0)), INDEX('Cyclical_after overrides'!$A$1:$BD$245,MATCH('Stata dataset (nominal)'!$A208,'Cyclical_after overrides'!$A$1:$A$245,0),MATCH('Stata dataset (nominal)'!T$1,'Cyclical_after overrides'!$A$1:$BD$1,0))), "")</f>
        <v>0</v>
      </c>
      <c r="U208" s="179">
        <f>_xlfn.IFNA(IF($C208 &gt; "2023-24", INDEX(PR24_after_overrides!$D$3:$AU$128, MATCH('Stata dataset (nominal)'!$A208, PR24_after_overrides!$A$3:$A$128, 0), MATCH('Stata dataset (nominal)'!U$1, PR24_after_overrides!$D$2:$AU$2, 0)), INDEX('Cyclical_after overrides'!$A$1:$BD$245,MATCH('Stata dataset (nominal)'!$A208,'Cyclical_after overrides'!$A$1:$A$245,0),MATCH('Stata dataset (nominal)'!U$1,'Cyclical_after overrides'!$A$1:$BD$1,0))), "")</f>
        <v>27.551075035873996</v>
      </c>
      <c r="V208" s="179">
        <f>_xlfn.IFNA(IF($C208 &gt; "2023-24", INDEX(PR24_after_overrides!$D$3:$AU$128, MATCH('Stata dataset (nominal)'!$A208, PR24_after_overrides!$A$3:$A$128, 0), MATCH('Stata dataset (nominal)'!V$1, PR24_after_overrides!$D$2:$AU$2, 0)), INDEX('Cyclical_after overrides'!$A$1:$BD$245,MATCH('Stata dataset (nominal)'!$A208,'Cyclical_after overrides'!$A$1:$A$245,0),MATCH('Stata dataset (nominal)'!V$1,'Cyclical_after overrides'!$A$1:$BD$1,0))), "")</f>
        <v>138.85223180559396</v>
      </c>
      <c r="W208" s="179">
        <f>_xlfn.IFNA(IF($C208 &gt; "2023-24", INDEX(PR24_after_overrides!$D$3:$AU$128, MATCH('Stata dataset (nominal)'!$A208, PR24_after_overrides!$A$3:$A$128, 0), MATCH('Stata dataset (nominal)'!W$1, PR24_after_overrides!$D$2:$AU$2, 0)), INDEX('Cyclical_after overrides'!$A$1:$BD$245,MATCH('Stata dataset (nominal)'!$A208,'Cyclical_after overrides'!$A$1:$A$245,0),MATCH('Stata dataset (nominal)'!W$1,'Cyclical_after overrides'!$A$1:$BD$1,0))), "")</f>
        <v>2.4734662006026435</v>
      </c>
      <c r="X208" s="179">
        <f>_xlfn.IFNA(IF($C208 &gt; "2023-24", INDEX(PR24_after_overrides!$D$3:$AU$128, MATCH('Stata dataset (nominal)'!$A208, PR24_after_overrides!$A$3:$A$128, 0), MATCH('Stata dataset (nominal)'!X$1, PR24_after_overrides!$D$2:$AU$2, 0)), INDEX('Cyclical_after overrides'!$A$1:$BD$245,MATCH('Stata dataset (nominal)'!$A208,'Cyclical_after overrides'!$A$1:$A$245,0),MATCH('Stata dataset (nominal)'!X$1,'Cyclical_after overrides'!$A$1:$BD$1,0))), "")</f>
        <v>15.66962493758577</v>
      </c>
      <c r="Y208" s="179">
        <f>_xlfn.IFNA(IF($C208 &gt; "2023-24", INDEX(PR24_after_overrides!$D$3:$AU$128, MATCH('Stata dataset (nominal)'!$A208, PR24_after_overrides!$A$3:$A$128, 0), MATCH('Stata dataset (nominal)'!Y$1, PR24_after_overrides!$D$2:$AU$2, 0)), INDEX('Cyclical_after overrides'!$A$1:$BD$245,MATCH('Stata dataset (nominal)'!$A208,'Cyclical_after overrides'!$A$1:$A$245,0),MATCH('Stata dataset (nominal)'!Y$1,'Cyclical_after overrides'!$A$1:$BD$1,0))), "")</f>
        <v>12.336138295783536</v>
      </c>
      <c r="Z208" s="179">
        <f>_xlfn.IFNA(IF($C208 &gt; "2023-24", INDEX(PR24_after_overrides!$D$3:$AU$128, MATCH('Stata dataset (nominal)'!$A208, PR24_after_overrides!$A$3:$A$128, 0), MATCH('Stata dataset (nominal)'!Z$1, PR24_after_overrides!$D$2:$AU$2, 0)), INDEX('Cyclical_after overrides'!$A$1:$BD$245,MATCH('Stata dataset (nominal)'!$A208,'Cyclical_after overrides'!$A$1:$A$245,0),MATCH('Stata dataset (nominal)'!Z$1,'Cyclical_after overrides'!$A$1:$BD$1,0))), "")</f>
        <v>12.336138295783536</v>
      </c>
      <c r="AA208" s="179">
        <f>_xlfn.IFNA(IF($C208 &gt; "2023-24", INDEX(PR24_after_overrides!$D$3:$AU$128, MATCH('Stata dataset (nominal)'!$A208, PR24_after_overrides!$A$3:$A$128, 0), MATCH('Stata dataset (nominal)'!AA$1, PR24_after_overrides!$D$2:$AU$2, 0)), INDEX('Cyclical_after overrides'!$A$1:$BD$245,MATCH('Stata dataset (nominal)'!$A208,'Cyclical_after overrides'!$A$1:$A$245,0),MATCH('Stata dataset (nominal)'!AA$1,'Cyclical_after overrides'!$A$1:$BD$1,0))), "")</f>
        <v>238.13649918049808</v>
      </c>
      <c r="AB208" s="179">
        <f>INDEX(Depreciation!$U$5:$U$318, MATCH('Stata dataset (nominal)'!$A208, Depreciation!$A$5:$A$318, 0))</f>
        <v>0.93887967610765299</v>
      </c>
      <c r="AC208" s="180">
        <f t="shared" si="5"/>
        <v>0.87342238584563037</v>
      </c>
      <c r="AD208" s="72">
        <f>INDEX(Recharges!$V$5:$V$318, MATCH('Stata dataset (nominal)'!$A208, Recharges!$A$5:$A$318, 0))</f>
        <v>1.04858984314509</v>
      </c>
    </row>
    <row r="209" spans="1:30" x14ac:dyDescent="0.4">
      <c r="A209" s="160" t="str">
        <f t="shared" si="3"/>
        <v>AFW16</v>
      </c>
      <c r="B209" s="160" t="s">
        <v>397</v>
      </c>
      <c r="C209" s="160" t="s">
        <v>247</v>
      </c>
      <c r="D209" s="179">
        <f>_xlfn.IFNA(IF($C209 &gt; "2023-24", INDEX(PR24_after_overrides!$D$3:$AU$128, MATCH('Stata dataset (nominal)'!$A209, PR24_after_overrides!$A$3:$A$128, 0), MATCH('Stata dataset (nominal)'!D$1, PR24_after_overrides!$D$2:$AU$2, 0)), INDEX('Cyclical_after overrides'!$A$1:$BD$245,MATCH('Stata dataset (nominal)'!$A209,'Cyclical_after overrides'!$A$1:$A$245,0),MATCH('Stata dataset (nominal)'!D$1,'Cyclical_after overrides'!$A$1:$BD$1,0))), "")</f>
        <v>1.2283693843594008</v>
      </c>
      <c r="E209" s="179">
        <f>_xlfn.IFNA(IF($C209 &gt; "2023-24", INDEX(PR24_after_overrides!$D$3:$AU$128, MATCH('Stata dataset (nominal)'!$A209, PR24_after_overrides!$A$3:$A$128, 0), MATCH('Stata dataset (nominal)'!E$1, PR24_after_overrides!$D$2:$AU$2, 0)), INDEX('Cyclical_after overrides'!$A$1:$BD$245,MATCH('Stata dataset (nominal)'!$A209,'Cyclical_after overrides'!$A$1:$A$245,0),MATCH('Stata dataset (nominal)'!E$1,'Cyclical_after overrides'!$A$1:$BD$1,0))), "")</f>
        <v>8.2460000000000004</v>
      </c>
      <c r="F209" s="179">
        <f>_xlfn.IFNA(IF($C209 &gt; "2023-24", INDEX(PR24_after_overrides!$D$3:$AU$128, MATCH('Stata dataset (nominal)'!$A209, PR24_after_overrides!$A$3:$A$128, 0), MATCH('Stata dataset (nominal)'!F$1, PR24_after_overrides!$D$2:$AU$2, 0)), INDEX('Cyclical_after overrides'!$A$1:$BD$245,MATCH('Stata dataset (nominal)'!$A209,'Cyclical_after overrides'!$A$1:$A$245,0),MATCH('Stata dataset (nominal)'!F$1,'Cyclical_after overrides'!$A$1:$BD$1,0))), "")</f>
        <v>1.181</v>
      </c>
      <c r="G209" s="179">
        <f>_xlfn.IFNA(IF($C209 &gt; "2023-24", INDEX(PR24_after_overrides!$D$3:$AU$128, MATCH('Stata dataset (nominal)'!$A209, PR24_after_overrides!$A$3:$A$128, 0), MATCH('Stata dataset (nominal)'!G$1, PR24_after_overrides!$D$2:$AU$2, 0)), INDEX('Cyclical_after overrides'!$A$1:$BD$245,MATCH('Stata dataset (nominal)'!$A209,'Cyclical_after overrides'!$A$1:$A$245,0),MATCH('Stata dataset (nominal)'!G$1,'Cyclical_after overrides'!$A$1:$BD$1,0))), "")</f>
        <v>8.8350000000000009</v>
      </c>
      <c r="H209" s="179">
        <f>_xlfn.IFNA(IF($C209 &gt; "2023-24", INDEX(PR24_after_overrides!$D$3:$AU$128, MATCH('Stata dataset (nominal)'!$A209, PR24_after_overrides!$A$3:$A$128, 0), MATCH('Stata dataset (nominal)'!H$1, PR24_after_overrides!$D$2:$AU$2, 0)), INDEX('Cyclical_after overrides'!$A$1:$BD$245,MATCH('Stata dataset (nominal)'!$A209,'Cyclical_after overrides'!$A$1:$A$245,0),MATCH('Stata dataset (nominal)'!H$1,'Cyclical_after overrides'!$A$1:$BD$1,0))), "")</f>
        <v>2.8759999999999999</v>
      </c>
      <c r="I209" s="179">
        <f>_xlfn.IFNA(IF($C209 &gt; "2023-24", INDEX(PR24_after_overrides!$D$3:$AU$128, MATCH('Stata dataset (nominal)'!$A209, PR24_after_overrides!$A$3:$A$128, 0), MATCH('Stata dataset (nominal)'!I$1, PR24_after_overrides!$D$2:$AU$2, 0)), INDEX('Cyclical_after overrides'!$A$1:$BD$245,MATCH('Stata dataset (nominal)'!$A209,'Cyclical_after overrides'!$A$1:$A$245,0),MATCH('Stata dataset (nominal)'!I$1,'Cyclical_after overrides'!$A$1:$BD$1,0))), "")</f>
        <v>9.4160000000000004</v>
      </c>
      <c r="J209" s="179" t="str">
        <f>_xlfn.IFNA(IF($C209 &gt; "2023-24", INDEX(PR24_after_overrides!$D$3:$AU$128, MATCH('Stata dataset (nominal)'!$A209, PR24_after_overrides!$A$3:$A$128, 0), MATCH('Stata dataset (nominal)'!J$1, PR24_after_overrides!$D$2:$AU$2, 0)), INDEX('Cyclical_after overrides'!$A$1:$BD$245,MATCH('Stata dataset (nominal)'!$A209,'Cyclical_after overrides'!$A$1:$A$245,0),MATCH('Stata dataset (nominal)'!J$1,'Cyclical_after overrides'!$A$1:$BD$1,0))), "")</f>
        <v/>
      </c>
      <c r="K209" s="179" t="str">
        <f>_xlfn.IFNA(IF($C209 &gt; "2023-24", INDEX(PR24_after_overrides!$D$3:$AU$128, MATCH('Stata dataset (nominal)'!$A209, PR24_after_overrides!$A$3:$A$128, 0), MATCH('Stata dataset (nominal)'!K$1, PR24_after_overrides!$D$2:$AU$2, 0)), INDEX('Cyclical_after overrides'!$A$1:$BD$245,MATCH('Stata dataset (nominal)'!$A209,'Cyclical_after overrides'!$A$1:$A$245,0),MATCH('Stata dataset (nominal)'!K$1,'Cyclical_after overrides'!$A$1:$BD$1,0))), "")</f>
        <v/>
      </c>
      <c r="L209" s="179">
        <f>_xlfn.IFNA(IF($C209 &gt; "2023-24", INDEX(PR24_after_overrides!$D$3:$AU$128, MATCH('Stata dataset (nominal)'!$A209, PR24_after_overrides!$A$3:$A$128, 0), MATCH('Stata dataset (nominal)'!L$1, PR24_after_overrides!$D$2:$AU$2, 0)), INDEX('Cyclical_after overrides'!$A$1:$BD$245,MATCH('Stata dataset (nominal)'!$A209,'Cyclical_after overrides'!$A$1:$A$245,0),MATCH('Stata dataset (nominal)'!L$1,'Cyclical_after overrides'!$A$1:$BD$1,0))), "")</f>
        <v>0</v>
      </c>
      <c r="M209" s="179">
        <f>_xlfn.IFNA(IF($C209 &gt; "2023-24", INDEX(PR24_after_overrides!$D$3:$AU$128, MATCH('Stata dataset (nominal)'!$A209, PR24_after_overrides!$A$3:$A$128, 0), MATCH('Stata dataset (nominal)'!M$1, PR24_after_overrides!$D$2:$AU$2, 0)), INDEX('Cyclical_after overrides'!$A$1:$BD$245,MATCH('Stata dataset (nominal)'!$A209,'Cyclical_after overrides'!$A$1:$A$245,0),MATCH('Stata dataset (nominal)'!M$1,'Cyclical_after overrides'!$A$1:$BD$1,0))), "")</f>
        <v>0.108</v>
      </c>
      <c r="N209" s="179" t="str">
        <f>_xlfn.IFNA(IF($C209 &gt; "2023-24", INDEX(PR24_after_overrides!$D$3:$AU$128, MATCH('Stata dataset (nominal)'!$A209, PR24_after_overrides!$A$3:$A$128, 0), MATCH('Stata dataset (nominal)'!N$1, PR24_after_overrides!$D$2:$AU$2, 0)), INDEX('Cyclical_after overrides'!$A$1:$BD$245,MATCH('Stata dataset (nominal)'!$A209,'Cyclical_after overrides'!$A$1:$A$245,0),MATCH('Stata dataset (nominal)'!N$1,'Cyclical_after overrides'!$A$1:$BD$1,0))), "")</f>
        <v/>
      </c>
      <c r="O209" s="179">
        <f>_xlfn.IFNA(IF($C209 &gt; "2023-24", INDEX(PR24_after_overrides!$D$3:$AU$128, MATCH('Stata dataset (nominal)'!$A209, PR24_after_overrides!$A$3:$A$128, 0), MATCH('Stata dataset (nominal)'!O$1, PR24_after_overrides!$D$2:$AU$2, 0)), INDEX('Cyclical_after overrides'!$A$1:$BD$245,MATCH('Stata dataset (nominal)'!$A209,'Cyclical_after overrides'!$A$1:$A$245,0),MATCH('Stata dataset (nominal)'!O$1,'Cyclical_after overrides'!$A$1:$BD$1,0))), "")</f>
        <v>672.88699999999994</v>
      </c>
      <c r="P209" s="179">
        <f>_xlfn.IFNA(IF($C209 &gt; "2023-24", INDEX(PR24_after_overrides!$D$3:$AU$128, MATCH('Stata dataset (nominal)'!$A209, PR24_after_overrides!$A$3:$A$128, 0), MATCH('Stata dataset (nominal)'!P$1, PR24_after_overrides!$D$2:$AU$2, 0)), INDEX('Cyclical_after overrides'!$A$1:$BD$245,MATCH('Stata dataset (nominal)'!$A209,'Cyclical_after overrides'!$A$1:$A$245,0),MATCH('Stata dataset (nominal)'!P$1,'Cyclical_after overrides'!$A$1:$BD$1,0))), "")</f>
        <v>0</v>
      </c>
      <c r="Q209" s="179">
        <f>_xlfn.IFNA(IF($C209 &gt; "2023-24", INDEX(PR24_after_overrides!$D$3:$AU$128, MATCH('Stata dataset (nominal)'!$A209, PR24_after_overrides!$A$3:$A$128, 0), MATCH('Stata dataset (nominal)'!Q$1, PR24_after_overrides!$D$2:$AU$2, 0)), INDEX('Cyclical_after overrides'!$A$1:$BD$245,MATCH('Stata dataset (nominal)'!$A209,'Cyclical_after overrides'!$A$1:$A$245,0),MATCH('Stata dataset (nominal)'!Q$1,'Cyclical_after overrides'!$A$1:$BD$1,0))), "")</f>
        <v>0</v>
      </c>
      <c r="R209" s="179">
        <f>_xlfn.IFNA(IF($C209 &gt; "2023-24", INDEX(PR24_after_overrides!$D$3:$AU$128, MATCH('Stata dataset (nominal)'!$A209, PR24_after_overrides!$A$3:$A$128, 0), MATCH('Stata dataset (nominal)'!R$1, PR24_after_overrides!$D$2:$AU$2, 0)), INDEX('Cyclical_after overrides'!$A$1:$BD$245,MATCH('Stata dataset (nominal)'!$A209,'Cyclical_after overrides'!$A$1:$A$245,0),MATCH('Stata dataset (nominal)'!R$1,'Cyclical_after overrides'!$A$1:$BD$1,0))), "")</f>
        <v>673.26700000000005</v>
      </c>
      <c r="S209" s="179">
        <f>_xlfn.IFNA(IF($C209 &gt; "2023-24", INDEX(PR24_after_overrides!$D$3:$AU$128, MATCH('Stata dataset (nominal)'!$A209, PR24_after_overrides!$A$3:$A$128, 0), MATCH('Stata dataset (nominal)'!S$1, PR24_after_overrides!$D$2:$AU$2, 0)), INDEX('Cyclical_after overrides'!$A$1:$BD$245,MATCH('Stata dataset (nominal)'!$A209,'Cyclical_after overrides'!$A$1:$A$245,0),MATCH('Stata dataset (nominal)'!S$1,'Cyclical_after overrides'!$A$1:$BD$1,0))), "")</f>
        <v>0</v>
      </c>
      <c r="T209" s="179">
        <f>_xlfn.IFNA(IF($C209 &gt; "2023-24", INDEX(PR24_after_overrides!$D$3:$AU$128, MATCH('Stata dataset (nominal)'!$A209, PR24_after_overrides!$A$3:$A$128, 0), MATCH('Stata dataset (nominal)'!T$1, PR24_after_overrides!$D$2:$AU$2, 0)), INDEX('Cyclical_after overrides'!$A$1:$BD$245,MATCH('Stata dataset (nominal)'!$A209,'Cyclical_after overrides'!$A$1:$A$245,0),MATCH('Stata dataset (nominal)'!T$1,'Cyclical_after overrides'!$A$1:$BD$1,0))), "")</f>
        <v>0</v>
      </c>
      <c r="U209" s="179">
        <f>_xlfn.IFNA(IF($C209 &gt; "2023-24", INDEX(PR24_after_overrides!$D$3:$AU$128, MATCH('Stata dataset (nominal)'!$A209, PR24_after_overrides!$A$3:$A$128, 0), MATCH('Stata dataset (nominal)'!U$1, PR24_after_overrides!$D$2:$AU$2, 0)), INDEX('Cyclical_after overrides'!$A$1:$BD$245,MATCH('Stata dataset (nominal)'!$A209,'Cyclical_after overrides'!$A$1:$A$245,0),MATCH('Stata dataset (nominal)'!U$1,'Cyclical_after overrides'!$A$1:$BD$1,0))), "")</f>
        <v>27.129309925398307</v>
      </c>
      <c r="V209" s="179">
        <f>_xlfn.IFNA(IF($C209 &gt; "2023-24", INDEX(PR24_after_overrides!$D$3:$AU$128, MATCH('Stata dataset (nominal)'!$A209, PR24_after_overrides!$A$3:$A$128, 0), MATCH('Stata dataset (nominal)'!V$1, PR24_after_overrides!$D$2:$AU$2, 0)), INDEX('Cyclical_after overrides'!$A$1:$BD$245,MATCH('Stata dataset (nominal)'!$A209,'Cyclical_after overrides'!$A$1:$A$245,0),MATCH('Stata dataset (nominal)'!V$1,'Cyclical_after overrides'!$A$1:$BD$1,0))), "")</f>
        <v>139.27219167879096</v>
      </c>
      <c r="W209" s="179">
        <f>_xlfn.IFNA(IF($C209 &gt; "2023-24", INDEX(PR24_after_overrides!$D$3:$AU$128, MATCH('Stata dataset (nominal)'!$A209, PR24_after_overrides!$A$3:$A$128, 0), MATCH('Stata dataset (nominal)'!W$1, PR24_after_overrides!$D$2:$AU$2, 0)), INDEX('Cyclical_after overrides'!$A$1:$BD$245,MATCH('Stata dataset (nominal)'!$A209,'Cyclical_after overrides'!$A$1:$A$245,0),MATCH('Stata dataset (nominal)'!W$1,'Cyclical_after overrides'!$A$1:$BD$1,0))), "")</f>
        <v>2.3971122846289199</v>
      </c>
      <c r="X209" s="179">
        <f>_xlfn.IFNA(IF($C209 &gt; "2023-24", INDEX(PR24_after_overrides!$D$3:$AU$128, MATCH('Stata dataset (nominal)'!$A209, PR24_after_overrides!$A$3:$A$128, 0), MATCH('Stata dataset (nominal)'!X$1, PR24_after_overrides!$D$2:$AU$2, 0)), INDEX('Cyclical_after overrides'!$A$1:$BD$245,MATCH('Stata dataset (nominal)'!$A209,'Cyclical_after overrides'!$A$1:$A$245,0),MATCH('Stata dataset (nominal)'!X$1,'Cyclical_after overrides'!$A$1:$BD$1,0))), "")</f>
        <v>15.66962493758577</v>
      </c>
      <c r="Y209" s="179">
        <f>_xlfn.IFNA(IF($C209 &gt; "2023-24", INDEX(PR24_after_overrides!$D$3:$AU$128, MATCH('Stata dataset (nominal)'!$A209, PR24_after_overrides!$A$3:$A$128, 0), MATCH('Stata dataset (nominal)'!Y$1, PR24_after_overrides!$D$2:$AU$2, 0)), INDEX('Cyclical_after overrides'!$A$1:$BD$245,MATCH('Stata dataset (nominal)'!$A209,'Cyclical_after overrides'!$A$1:$A$245,0),MATCH('Stata dataset (nominal)'!Y$1,'Cyclical_after overrides'!$A$1:$BD$1,0))), "")</f>
        <v>12.336285892204868</v>
      </c>
      <c r="Z209" s="179">
        <f>_xlfn.IFNA(IF($C209 &gt; "2023-24", INDEX(PR24_after_overrides!$D$3:$AU$128, MATCH('Stata dataset (nominal)'!$A209, PR24_after_overrides!$A$3:$A$128, 0), MATCH('Stata dataset (nominal)'!Z$1, PR24_after_overrides!$D$2:$AU$2, 0)), INDEX('Cyclical_after overrides'!$A$1:$BD$245,MATCH('Stata dataset (nominal)'!$A209,'Cyclical_after overrides'!$A$1:$A$245,0),MATCH('Stata dataset (nominal)'!Z$1,'Cyclical_after overrides'!$A$1:$BD$1,0))), "")</f>
        <v>12.336285892204868</v>
      </c>
      <c r="AA209" s="179">
        <f>_xlfn.IFNA(IF($C209 &gt; "2023-24", INDEX(PR24_after_overrides!$D$3:$AU$128, MATCH('Stata dataset (nominal)'!$A209, PR24_after_overrides!$A$3:$A$128, 0), MATCH('Stata dataset (nominal)'!AA$1, PR24_after_overrides!$D$2:$AU$2, 0)), INDEX('Cyclical_after overrides'!$A$1:$BD$245,MATCH('Stata dataset (nominal)'!$A209,'Cyclical_after overrides'!$A$1:$A$245,0),MATCH('Stata dataset (nominal)'!AA$1,'Cyclical_after overrides'!$A$1:$BD$1,0))), "")</f>
        <v>234.37100000000001</v>
      </c>
      <c r="AB209" s="179">
        <f>INDEX(Depreciation!$U$5:$U$318, MATCH('Stata dataset (nominal)'!$A209, Depreciation!$A$5:$A$318, 0))</f>
        <v>0.70099999999999996</v>
      </c>
      <c r="AC209" s="180">
        <f t="shared" si="5"/>
        <v>0.87342238584563037</v>
      </c>
      <c r="AD209" s="72">
        <f>INDEX(Recharges!$V$5:$V$318, MATCH('Stata dataset (nominal)'!$A209, Recharges!$A$5:$A$318, 0))</f>
        <v>1.4059999999999999</v>
      </c>
    </row>
    <row r="210" spans="1:30" x14ac:dyDescent="0.4">
      <c r="A210" s="160" t="str">
        <f t="shared" si="3"/>
        <v>AFW17</v>
      </c>
      <c r="B210" s="160" t="s">
        <v>397</v>
      </c>
      <c r="C210" s="160" t="s">
        <v>249</v>
      </c>
      <c r="D210" s="179">
        <f>_xlfn.IFNA(IF($C210 &gt; "2023-24", INDEX(PR24_after_overrides!$D$3:$AU$128, MATCH('Stata dataset (nominal)'!$A210, PR24_after_overrides!$A$3:$A$128, 0), MATCH('Stata dataset (nominal)'!D$1, PR24_after_overrides!$D$2:$AU$2, 0)), INDEX('Cyclical_after overrides'!$A$1:$BD$245,MATCH('Stata dataset (nominal)'!$A210,'Cyclical_after overrides'!$A$1:$A$245,0),MATCH('Stata dataset (nominal)'!D$1,'Cyclical_after overrides'!$A$1:$BD$1,0))), "")</f>
        <v>1.2117357406647515</v>
      </c>
      <c r="E210" s="179">
        <f>_xlfn.IFNA(IF($C210 &gt; "2023-24", INDEX(PR24_after_overrides!$D$3:$AU$128, MATCH('Stata dataset (nominal)'!$A210, PR24_after_overrides!$A$3:$A$128, 0), MATCH('Stata dataset (nominal)'!E$1, PR24_after_overrides!$D$2:$AU$2, 0)), INDEX('Cyclical_after overrides'!$A$1:$BD$245,MATCH('Stata dataset (nominal)'!$A210,'Cyclical_after overrides'!$A$1:$A$245,0),MATCH('Stata dataset (nominal)'!E$1,'Cyclical_after overrides'!$A$1:$BD$1,0))), "")</f>
        <v>8.17</v>
      </c>
      <c r="F210" s="179">
        <f>_xlfn.IFNA(IF($C210 &gt; "2023-24", INDEX(PR24_after_overrides!$D$3:$AU$128, MATCH('Stata dataset (nominal)'!$A210, PR24_after_overrides!$A$3:$A$128, 0), MATCH('Stata dataset (nominal)'!F$1, PR24_after_overrides!$D$2:$AU$2, 0)), INDEX('Cyclical_after overrides'!$A$1:$BD$245,MATCH('Stata dataset (nominal)'!$A210,'Cyclical_after overrides'!$A$1:$A$245,0),MATCH('Stata dataset (nominal)'!F$1,'Cyclical_after overrides'!$A$1:$BD$1,0))), "")</f>
        <v>1.3199999999999998</v>
      </c>
      <c r="G210" s="179">
        <f>_xlfn.IFNA(IF($C210 &gt; "2023-24", INDEX(PR24_after_overrides!$D$3:$AU$128, MATCH('Stata dataset (nominal)'!$A210, PR24_after_overrides!$A$3:$A$128, 0), MATCH('Stata dataset (nominal)'!G$1, PR24_after_overrides!$D$2:$AU$2, 0)), INDEX('Cyclical_after overrides'!$A$1:$BD$245,MATCH('Stata dataset (nominal)'!$A210,'Cyclical_after overrides'!$A$1:$A$245,0),MATCH('Stata dataset (nominal)'!G$1,'Cyclical_after overrides'!$A$1:$BD$1,0))), "")</f>
        <v>8.7360000000000007</v>
      </c>
      <c r="H210" s="179">
        <f>_xlfn.IFNA(IF($C210 &gt; "2023-24", INDEX(PR24_after_overrides!$D$3:$AU$128, MATCH('Stata dataset (nominal)'!$A210, PR24_after_overrides!$A$3:$A$128, 0), MATCH('Stata dataset (nominal)'!H$1, PR24_after_overrides!$D$2:$AU$2, 0)), INDEX('Cyclical_after overrides'!$A$1:$BD$245,MATCH('Stata dataset (nominal)'!$A210,'Cyclical_after overrides'!$A$1:$A$245,0),MATCH('Stata dataset (nominal)'!H$1,'Cyclical_after overrides'!$A$1:$BD$1,0))), "")</f>
        <v>2.88</v>
      </c>
      <c r="I210" s="179">
        <f>_xlfn.IFNA(IF($C210 &gt; "2023-24", INDEX(PR24_after_overrides!$D$3:$AU$128, MATCH('Stata dataset (nominal)'!$A210, PR24_after_overrides!$A$3:$A$128, 0), MATCH('Stata dataset (nominal)'!I$1, PR24_after_overrides!$D$2:$AU$2, 0)), INDEX('Cyclical_after overrides'!$A$1:$BD$245,MATCH('Stata dataset (nominal)'!$A210,'Cyclical_after overrides'!$A$1:$A$245,0),MATCH('Stata dataset (nominal)'!I$1,'Cyclical_after overrides'!$A$1:$BD$1,0))), "")</f>
        <v>8.4909999999999997</v>
      </c>
      <c r="J210" s="179" t="str">
        <f>_xlfn.IFNA(IF($C210 &gt; "2023-24", INDEX(PR24_after_overrides!$D$3:$AU$128, MATCH('Stata dataset (nominal)'!$A210, PR24_after_overrides!$A$3:$A$128, 0), MATCH('Stata dataset (nominal)'!J$1, PR24_after_overrides!$D$2:$AU$2, 0)), INDEX('Cyclical_after overrides'!$A$1:$BD$245,MATCH('Stata dataset (nominal)'!$A210,'Cyclical_after overrides'!$A$1:$A$245,0),MATCH('Stata dataset (nominal)'!J$1,'Cyclical_after overrides'!$A$1:$BD$1,0))), "")</f>
        <v/>
      </c>
      <c r="K210" s="179" t="str">
        <f>_xlfn.IFNA(IF($C210 &gt; "2023-24", INDEX(PR24_after_overrides!$D$3:$AU$128, MATCH('Stata dataset (nominal)'!$A210, PR24_after_overrides!$A$3:$A$128, 0), MATCH('Stata dataset (nominal)'!K$1, PR24_after_overrides!$D$2:$AU$2, 0)), INDEX('Cyclical_after overrides'!$A$1:$BD$245,MATCH('Stata dataset (nominal)'!$A210,'Cyclical_after overrides'!$A$1:$A$245,0),MATCH('Stata dataset (nominal)'!K$1,'Cyclical_after overrides'!$A$1:$BD$1,0))), "")</f>
        <v/>
      </c>
      <c r="L210" s="179">
        <f>_xlfn.IFNA(IF($C210 &gt; "2023-24", INDEX(PR24_after_overrides!$D$3:$AU$128, MATCH('Stata dataset (nominal)'!$A210, PR24_after_overrides!$A$3:$A$128, 0), MATCH('Stata dataset (nominal)'!L$1, PR24_after_overrides!$D$2:$AU$2, 0)), INDEX('Cyclical_after overrides'!$A$1:$BD$245,MATCH('Stata dataset (nominal)'!$A210,'Cyclical_after overrides'!$A$1:$A$245,0),MATCH('Stata dataset (nominal)'!L$1,'Cyclical_after overrides'!$A$1:$BD$1,0))), "")</f>
        <v>0</v>
      </c>
      <c r="M210" s="179">
        <f>_xlfn.IFNA(IF($C210 &gt; "2023-24", INDEX(PR24_after_overrides!$D$3:$AU$128, MATCH('Stata dataset (nominal)'!$A210, PR24_after_overrides!$A$3:$A$128, 0), MATCH('Stata dataset (nominal)'!M$1, PR24_after_overrides!$D$2:$AU$2, 0)), INDEX('Cyclical_after overrides'!$A$1:$BD$245,MATCH('Stata dataset (nominal)'!$A210,'Cyclical_after overrides'!$A$1:$A$245,0),MATCH('Stata dataset (nominal)'!M$1,'Cyclical_after overrides'!$A$1:$BD$1,0))), "")</f>
        <v>1.5469999999999999</v>
      </c>
      <c r="N210" s="179" t="str">
        <f>_xlfn.IFNA(IF($C210 &gt; "2023-24", INDEX(PR24_after_overrides!$D$3:$AU$128, MATCH('Stata dataset (nominal)'!$A210, PR24_after_overrides!$A$3:$A$128, 0), MATCH('Stata dataset (nominal)'!N$1, PR24_after_overrides!$D$2:$AU$2, 0)), INDEX('Cyclical_after overrides'!$A$1:$BD$245,MATCH('Stata dataset (nominal)'!$A210,'Cyclical_after overrides'!$A$1:$A$245,0),MATCH('Stata dataset (nominal)'!N$1,'Cyclical_after overrides'!$A$1:$BD$1,0))), "")</f>
        <v/>
      </c>
      <c r="O210" s="179">
        <f>_xlfn.IFNA(IF($C210 &gt; "2023-24", INDEX(PR24_after_overrides!$D$3:$AU$128, MATCH('Stata dataset (nominal)'!$A210, PR24_after_overrides!$A$3:$A$128, 0), MATCH('Stata dataset (nominal)'!O$1, PR24_after_overrides!$D$2:$AU$2, 0)), INDEX('Cyclical_after overrides'!$A$1:$BD$245,MATCH('Stata dataset (nominal)'!$A210,'Cyclical_after overrides'!$A$1:$A$245,0),MATCH('Stata dataset (nominal)'!O$1,'Cyclical_after overrides'!$A$1:$BD$1,0))), "")</f>
        <v>659.81799999999998</v>
      </c>
      <c r="P210" s="179">
        <f>_xlfn.IFNA(IF($C210 &gt; "2023-24", INDEX(PR24_after_overrides!$D$3:$AU$128, MATCH('Stata dataset (nominal)'!$A210, PR24_after_overrides!$A$3:$A$128, 0), MATCH('Stata dataset (nominal)'!P$1, PR24_after_overrides!$D$2:$AU$2, 0)), INDEX('Cyclical_after overrides'!$A$1:$BD$245,MATCH('Stata dataset (nominal)'!$A210,'Cyclical_after overrides'!$A$1:$A$245,0),MATCH('Stata dataset (nominal)'!P$1,'Cyclical_after overrides'!$A$1:$BD$1,0))), "")</f>
        <v>0</v>
      </c>
      <c r="Q210" s="179">
        <f>_xlfn.IFNA(IF($C210 &gt; "2023-24", INDEX(PR24_after_overrides!$D$3:$AU$128, MATCH('Stata dataset (nominal)'!$A210, PR24_after_overrides!$A$3:$A$128, 0), MATCH('Stata dataset (nominal)'!Q$1, PR24_after_overrides!$D$2:$AU$2, 0)), INDEX('Cyclical_after overrides'!$A$1:$BD$245,MATCH('Stata dataset (nominal)'!$A210,'Cyclical_after overrides'!$A$1:$A$245,0),MATCH('Stata dataset (nominal)'!Q$1,'Cyclical_after overrides'!$A$1:$BD$1,0))), "")</f>
        <v>0</v>
      </c>
      <c r="R210" s="179">
        <f>_xlfn.IFNA(IF($C210 &gt; "2023-24", INDEX(PR24_after_overrides!$D$3:$AU$128, MATCH('Stata dataset (nominal)'!$A210, PR24_after_overrides!$A$3:$A$128, 0), MATCH('Stata dataset (nominal)'!R$1, PR24_after_overrides!$D$2:$AU$2, 0)), INDEX('Cyclical_after overrides'!$A$1:$BD$245,MATCH('Stata dataset (nominal)'!$A210,'Cyclical_after overrides'!$A$1:$A$245,0),MATCH('Stata dataset (nominal)'!R$1,'Cyclical_after overrides'!$A$1:$BD$1,0))), "")</f>
        <v>698.27599999999995</v>
      </c>
      <c r="S210" s="179">
        <f>_xlfn.IFNA(IF($C210 &gt; "2023-24", INDEX(PR24_after_overrides!$D$3:$AU$128, MATCH('Stata dataset (nominal)'!$A210, PR24_after_overrides!$A$3:$A$128, 0), MATCH('Stata dataset (nominal)'!S$1, PR24_after_overrides!$D$2:$AU$2, 0)), INDEX('Cyclical_after overrides'!$A$1:$BD$245,MATCH('Stata dataset (nominal)'!$A210,'Cyclical_after overrides'!$A$1:$A$245,0),MATCH('Stata dataset (nominal)'!S$1,'Cyclical_after overrides'!$A$1:$BD$1,0))), "")</f>
        <v>0</v>
      </c>
      <c r="T210" s="179">
        <f>_xlfn.IFNA(IF($C210 &gt; "2023-24", INDEX(PR24_after_overrides!$D$3:$AU$128, MATCH('Stata dataset (nominal)'!$A210, PR24_after_overrides!$A$3:$A$128, 0), MATCH('Stata dataset (nominal)'!T$1, PR24_after_overrides!$D$2:$AU$2, 0)), INDEX('Cyclical_after overrides'!$A$1:$BD$245,MATCH('Stata dataset (nominal)'!$A210,'Cyclical_after overrides'!$A$1:$A$245,0),MATCH('Stata dataset (nominal)'!T$1,'Cyclical_after overrides'!$A$1:$BD$1,0))), "")</f>
        <v>0</v>
      </c>
      <c r="U210" s="179">
        <f>_xlfn.IFNA(IF($C210 &gt; "2023-24", INDEX(PR24_after_overrides!$D$3:$AU$128, MATCH('Stata dataset (nominal)'!$A210, PR24_after_overrides!$A$3:$A$128, 0), MATCH('Stata dataset (nominal)'!U$1, PR24_after_overrides!$D$2:$AU$2, 0)), INDEX('Cyclical_after overrides'!$A$1:$BD$245,MATCH('Stata dataset (nominal)'!$A210,'Cyclical_after overrides'!$A$1:$A$245,0),MATCH('Stata dataset (nominal)'!U$1,'Cyclical_after overrides'!$A$1:$BD$1,0))), "")</f>
        <v>26.460021558404538</v>
      </c>
      <c r="V210" s="179">
        <f>_xlfn.IFNA(IF($C210 &gt; "2023-24", INDEX(PR24_after_overrides!$D$3:$AU$128, MATCH('Stata dataset (nominal)'!$A210, PR24_after_overrides!$A$3:$A$128, 0), MATCH('Stata dataset (nominal)'!V$1, PR24_after_overrides!$D$2:$AU$2, 0)), INDEX('Cyclical_after overrides'!$A$1:$BD$245,MATCH('Stata dataset (nominal)'!$A210,'Cyclical_after overrides'!$A$1:$A$245,0),MATCH('Stata dataset (nominal)'!V$1,'Cyclical_after overrides'!$A$1:$BD$1,0))), "")</f>
        <v>140.19201430101012</v>
      </c>
      <c r="W210" s="179">
        <f>_xlfn.IFNA(IF($C210 &gt; "2023-24", INDEX(PR24_after_overrides!$D$3:$AU$128, MATCH('Stata dataset (nominal)'!$A210, PR24_after_overrides!$A$3:$A$128, 0), MATCH('Stata dataset (nominal)'!W$1, PR24_after_overrides!$D$2:$AU$2, 0)), INDEX('Cyclical_after overrides'!$A$1:$BD$245,MATCH('Stata dataset (nominal)'!$A210,'Cyclical_after overrides'!$A$1:$A$245,0),MATCH('Stata dataset (nominal)'!W$1,'Cyclical_after overrides'!$A$1:$BD$1,0))), "")</f>
        <v>2.1652018967089672</v>
      </c>
      <c r="X210" s="179">
        <f>_xlfn.IFNA(IF($C210 &gt; "2023-24", INDEX(PR24_after_overrides!$D$3:$AU$128, MATCH('Stata dataset (nominal)'!$A210, PR24_after_overrides!$A$3:$A$128, 0), MATCH('Stata dataset (nominal)'!X$1, PR24_after_overrides!$D$2:$AU$2, 0)), INDEX('Cyclical_after overrides'!$A$1:$BD$245,MATCH('Stata dataset (nominal)'!$A210,'Cyclical_after overrides'!$A$1:$A$245,0),MATCH('Stata dataset (nominal)'!X$1,'Cyclical_after overrides'!$A$1:$BD$1,0))), "")</f>
        <v>15.66962493758577</v>
      </c>
      <c r="Y210" s="179">
        <f>_xlfn.IFNA(IF($C210 &gt; "2023-24", INDEX(PR24_after_overrides!$D$3:$AU$128, MATCH('Stata dataset (nominal)'!$A210, PR24_after_overrides!$A$3:$A$128, 0), MATCH('Stata dataset (nominal)'!Y$1, PR24_after_overrides!$D$2:$AU$2, 0)), INDEX('Cyclical_after overrides'!$A$1:$BD$245,MATCH('Stata dataset (nominal)'!$A210,'Cyclical_after overrides'!$A$1:$A$245,0),MATCH('Stata dataset (nominal)'!Y$1,'Cyclical_after overrides'!$A$1:$BD$1,0))), "")</f>
        <v>12.333792174925625</v>
      </c>
      <c r="Z210" s="179">
        <f>_xlfn.IFNA(IF($C210 &gt; "2023-24", INDEX(PR24_after_overrides!$D$3:$AU$128, MATCH('Stata dataset (nominal)'!$A210, PR24_after_overrides!$A$3:$A$128, 0), MATCH('Stata dataset (nominal)'!Z$1, PR24_after_overrides!$D$2:$AU$2, 0)), INDEX('Cyclical_after overrides'!$A$1:$BD$245,MATCH('Stata dataset (nominal)'!$A210,'Cyclical_after overrides'!$A$1:$A$245,0),MATCH('Stata dataset (nominal)'!Z$1,'Cyclical_after overrides'!$A$1:$BD$1,0))), "")</f>
        <v>11.899029134682323</v>
      </c>
      <c r="AA210" s="179">
        <f>_xlfn.IFNA(IF($C210 &gt; "2023-24", INDEX(PR24_after_overrides!$D$3:$AU$128, MATCH('Stata dataset (nominal)'!$A210, PR24_after_overrides!$A$3:$A$128, 0), MATCH('Stata dataset (nominal)'!AA$1, PR24_after_overrides!$D$2:$AU$2, 0)), INDEX('Cyclical_after overrides'!$A$1:$BD$245,MATCH('Stata dataset (nominal)'!$A210,'Cyclical_after overrides'!$A$1:$A$245,0),MATCH('Stata dataset (nominal)'!AA$1,'Cyclical_after overrides'!$A$1:$BD$1,0))), "")</f>
        <v>241.029</v>
      </c>
      <c r="AB210" s="179">
        <f>INDEX(Depreciation!$U$5:$U$318, MATCH('Stata dataset (nominal)'!$A210, Depreciation!$A$5:$A$318, 0))</f>
        <v>1.774</v>
      </c>
      <c r="AC210" s="180">
        <f t="shared" si="5"/>
        <v>0.87342238584563037</v>
      </c>
      <c r="AD210" s="72">
        <f>INDEX(Recharges!$V$5:$V$318, MATCH('Stata dataset (nominal)'!$A210, Recharges!$A$5:$A$318, 0))</f>
        <v>1.028</v>
      </c>
    </row>
    <row r="211" spans="1:30" x14ac:dyDescent="0.4">
      <c r="A211" s="160" t="str">
        <f t="shared" si="3"/>
        <v>AFW18</v>
      </c>
      <c r="B211" s="160" t="s">
        <v>397</v>
      </c>
      <c r="C211" s="160" t="s">
        <v>251</v>
      </c>
      <c r="D211" s="179">
        <f>_xlfn.IFNA(IF($C211 &gt; "2023-24", INDEX(PR24_after_overrides!$D$3:$AU$128, MATCH('Stata dataset (nominal)'!$A211, PR24_after_overrides!$A$3:$A$128, 0), MATCH('Stata dataset (nominal)'!D$1, PR24_after_overrides!$D$2:$AU$2, 0)), INDEX('Cyclical_after overrides'!$A$1:$BD$245,MATCH('Stata dataset (nominal)'!$A211,'Cyclical_after overrides'!$A$1:$A$245,0),MATCH('Stata dataset (nominal)'!D$1,'Cyclical_after overrides'!$A$1:$BD$1,0))), "")</f>
        <v>1.1806332960179113</v>
      </c>
      <c r="E211" s="179">
        <f>_xlfn.IFNA(IF($C211 &gt; "2023-24", INDEX(PR24_after_overrides!$D$3:$AU$128, MATCH('Stata dataset (nominal)'!$A211, PR24_after_overrides!$A$3:$A$128, 0), MATCH('Stata dataset (nominal)'!E$1, PR24_after_overrides!$D$2:$AU$2, 0)), INDEX('Cyclical_after overrides'!$A$1:$BD$245,MATCH('Stata dataset (nominal)'!$A211,'Cyclical_after overrides'!$A$1:$A$245,0),MATCH('Stata dataset (nominal)'!E$1,'Cyclical_after overrides'!$A$1:$BD$1,0))), "")</f>
        <v>7.65</v>
      </c>
      <c r="F211" s="179">
        <f>_xlfn.IFNA(IF($C211 &gt; "2023-24", INDEX(PR24_after_overrides!$D$3:$AU$128, MATCH('Stata dataset (nominal)'!$A211, PR24_after_overrides!$A$3:$A$128, 0), MATCH('Stata dataset (nominal)'!F$1, PR24_after_overrides!$D$2:$AU$2, 0)), INDEX('Cyclical_after overrides'!$A$1:$BD$245,MATCH('Stata dataset (nominal)'!$A211,'Cyclical_after overrides'!$A$1:$A$245,0),MATCH('Stata dataset (nominal)'!F$1,'Cyclical_after overrides'!$A$1:$BD$1,0))), "")</f>
        <v>2.0409999999999999</v>
      </c>
      <c r="G211" s="179">
        <f>_xlfn.IFNA(IF($C211 &gt; "2023-24", INDEX(PR24_after_overrides!$D$3:$AU$128, MATCH('Stata dataset (nominal)'!$A211, PR24_after_overrides!$A$3:$A$128, 0), MATCH('Stata dataset (nominal)'!G$1, PR24_after_overrides!$D$2:$AU$2, 0)), INDEX('Cyclical_after overrides'!$A$1:$BD$245,MATCH('Stata dataset (nominal)'!$A211,'Cyclical_after overrides'!$A$1:$A$245,0),MATCH('Stata dataset (nominal)'!G$1,'Cyclical_after overrides'!$A$1:$BD$1,0))), "")</f>
        <v>8.6270000000000007</v>
      </c>
      <c r="H211" s="179">
        <f>_xlfn.IFNA(IF($C211 &gt; "2023-24", INDEX(PR24_after_overrides!$D$3:$AU$128, MATCH('Stata dataset (nominal)'!$A211, PR24_after_overrides!$A$3:$A$128, 0), MATCH('Stata dataset (nominal)'!H$1, PR24_after_overrides!$D$2:$AU$2, 0)), INDEX('Cyclical_after overrides'!$A$1:$BD$245,MATCH('Stata dataset (nominal)'!$A211,'Cyclical_after overrides'!$A$1:$A$245,0),MATCH('Stata dataset (nominal)'!H$1,'Cyclical_after overrides'!$A$1:$BD$1,0))), "")</f>
        <v>2.8940000000000001</v>
      </c>
      <c r="I211" s="179">
        <f>_xlfn.IFNA(IF($C211 &gt; "2023-24", INDEX(PR24_after_overrides!$D$3:$AU$128, MATCH('Stata dataset (nominal)'!$A211, PR24_after_overrides!$A$3:$A$128, 0), MATCH('Stata dataset (nominal)'!I$1, PR24_after_overrides!$D$2:$AU$2, 0)), INDEX('Cyclical_after overrides'!$A$1:$BD$245,MATCH('Stata dataset (nominal)'!$A211,'Cyclical_after overrides'!$A$1:$A$245,0),MATCH('Stata dataset (nominal)'!I$1,'Cyclical_after overrides'!$A$1:$BD$1,0))), "")</f>
        <v>9.1059999999999999</v>
      </c>
      <c r="J211" s="179" t="str">
        <f>_xlfn.IFNA(IF($C211 &gt; "2023-24", INDEX(PR24_after_overrides!$D$3:$AU$128, MATCH('Stata dataset (nominal)'!$A211, PR24_after_overrides!$A$3:$A$128, 0), MATCH('Stata dataset (nominal)'!J$1, PR24_after_overrides!$D$2:$AU$2, 0)), INDEX('Cyclical_after overrides'!$A$1:$BD$245,MATCH('Stata dataset (nominal)'!$A211,'Cyclical_after overrides'!$A$1:$A$245,0),MATCH('Stata dataset (nominal)'!J$1,'Cyclical_after overrides'!$A$1:$BD$1,0))), "")</f>
        <v/>
      </c>
      <c r="K211" s="179" t="str">
        <f>_xlfn.IFNA(IF($C211 &gt; "2023-24", INDEX(PR24_after_overrides!$D$3:$AU$128, MATCH('Stata dataset (nominal)'!$A211, PR24_after_overrides!$A$3:$A$128, 0), MATCH('Stata dataset (nominal)'!K$1, PR24_after_overrides!$D$2:$AU$2, 0)), INDEX('Cyclical_after overrides'!$A$1:$BD$245,MATCH('Stata dataset (nominal)'!$A211,'Cyclical_after overrides'!$A$1:$A$245,0),MATCH('Stata dataset (nominal)'!K$1,'Cyclical_after overrides'!$A$1:$BD$1,0))), "")</f>
        <v/>
      </c>
      <c r="L211" s="179">
        <f>_xlfn.IFNA(IF($C211 &gt; "2023-24", INDEX(PR24_after_overrides!$D$3:$AU$128, MATCH('Stata dataset (nominal)'!$A211, PR24_after_overrides!$A$3:$A$128, 0), MATCH('Stata dataset (nominal)'!L$1, PR24_after_overrides!$D$2:$AU$2, 0)), INDEX('Cyclical_after overrides'!$A$1:$BD$245,MATCH('Stata dataset (nominal)'!$A211,'Cyclical_after overrides'!$A$1:$A$245,0),MATCH('Stata dataset (nominal)'!L$1,'Cyclical_after overrides'!$A$1:$BD$1,0))), "")</f>
        <v>0</v>
      </c>
      <c r="M211" s="179">
        <f>_xlfn.IFNA(IF($C211 &gt; "2023-24", INDEX(PR24_after_overrides!$D$3:$AU$128, MATCH('Stata dataset (nominal)'!$A211, PR24_after_overrides!$A$3:$A$128, 0), MATCH('Stata dataset (nominal)'!M$1, PR24_after_overrides!$D$2:$AU$2, 0)), INDEX('Cyclical_after overrides'!$A$1:$BD$245,MATCH('Stata dataset (nominal)'!$A211,'Cyclical_after overrides'!$A$1:$A$245,0),MATCH('Stata dataset (nominal)'!M$1,'Cyclical_after overrides'!$A$1:$BD$1,0))), "")</f>
        <v>1.1100000000000001</v>
      </c>
      <c r="N211" s="179" t="str">
        <f>_xlfn.IFNA(IF($C211 &gt; "2023-24", INDEX(PR24_after_overrides!$D$3:$AU$128, MATCH('Stata dataset (nominal)'!$A211, PR24_after_overrides!$A$3:$A$128, 0), MATCH('Stata dataset (nominal)'!N$1, PR24_after_overrides!$D$2:$AU$2, 0)), INDEX('Cyclical_after overrides'!$A$1:$BD$245,MATCH('Stata dataset (nominal)'!$A211,'Cyclical_after overrides'!$A$1:$A$245,0),MATCH('Stata dataset (nominal)'!N$1,'Cyclical_after overrides'!$A$1:$BD$1,0))), "")</f>
        <v/>
      </c>
      <c r="O211" s="179">
        <f>_xlfn.IFNA(IF($C211 &gt; "2023-24", INDEX(PR24_after_overrides!$D$3:$AU$128, MATCH('Stata dataset (nominal)'!$A211, PR24_after_overrides!$A$3:$A$128, 0), MATCH('Stata dataset (nominal)'!O$1, PR24_after_overrides!$D$2:$AU$2, 0)), INDEX('Cyclical_after overrides'!$A$1:$BD$245,MATCH('Stata dataset (nominal)'!$A211,'Cyclical_after overrides'!$A$1:$A$245,0),MATCH('Stata dataset (nominal)'!O$1,'Cyclical_after overrides'!$A$1:$BD$1,0))), "")</f>
        <v>636.97299999999996</v>
      </c>
      <c r="P211" s="179">
        <f>_xlfn.IFNA(IF($C211 &gt; "2023-24", INDEX(PR24_after_overrides!$D$3:$AU$128, MATCH('Stata dataset (nominal)'!$A211, PR24_after_overrides!$A$3:$A$128, 0), MATCH('Stata dataset (nominal)'!P$1, PR24_after_overrides!$D$2:$AU$2, 0)), INDEX('Cyclical_after overrides'!$A$1:$BD$245,MATCH('Stata dataset (nominal)'!$A211,'Cyclical_after overrides'!$A$1:$A$245,0),MATCH('Stata dataset (nominal)'!P$1,'Cyclical_after overrides'!$A$1:$BD$1,0))), "")</f>
        <v>0</v>
      </c>
      <c r="Q211" s="179">
        <f>_xlfn.IFNA(IF($C211 &gt; "2023-24", INDEX(PR24_after_overrides!$D$3:$AU$128, MATCH('Stata dataset (nominal)'!$A211, PR24_after_overrides!$A$3:$A$128, 0), MATCH('Stata dataset (nominal)'!Q$1, PR24_after_overrides!$D$2:$AU$2, 0)), INDEX('Cyclical_after overrides'!$A$1:$BD$245,MATCH('Stata dataset (nominal)'!$A211,'Cyclical_after overrides'!$A$1:$A$245,0),MATCH('Stata dataset (nominal)'!Q$1,'Cyclical_after overrides'!$A$1:$BD$1,0))), "")</f>
        <v>0</v>
      </c>
      <c r="R211" s="179">
        <f>_xlfn.IFNA(IF($C211 &gt; "2023-24", INDEX(PR24_after_overrides!$D$3:$AU$128, MATCH('Stata dataset (nominal)'!$A211, PR24_after_overrides!$A$3:$A$128, 0), MATCH('Stata dataset (nominal)'!R$1, PR24_after_overrides!$D$2:$AU$2, 0)), INDEX('Cyclical_after overrides'!$A$1:$BD$245,MATCH('Stata dataset (nominal)'!$A211,'Cyclical_after overrides'!$A$1:$A$245,0),MATCH('Stata dataset (nominal)'!R$1,'Cyclical_after overrides'!$A$1:$BD$1,0))), "")</f>
        <v>727.59299999999996</v>
      </c>
      <c r="S211" s="179">
        <f>_xlfn.IFNA(IF($C211 &gt; "2023-24", INDEX(PR24_after_overrides!$D$3:$AU$128, MATCH('Stata dataset (nominal)'!$A211, PR24_after_overrides!$A$3:$A$128, 0), MATCH('Stata dataset (nominal)'!S$1, PR24_after_overrides!$D$2:$AU$2, 0)), INDEX('Cyclical_after overrides'!$A$1:$BD$245,MATCH('Stata dataset (nominal)'!$A211,'Cyclical_after overrides'!$A$1:$A$245,0),MATCH('Stata dataset (nominal)'!S$1,'Cyclical_after overrides'!$A$1:$BD$1,0))), "")</f>
        <v>0</v>
      </c>
      <c r="T211" s="179">
        <f>_xlfn.IFNA(IF($C211 &gt; "2023-24", INDEX(PR24_after_overrides!$D$3:$AU$128, MATCH('Stata dataset (nominal)'!$A211, PR24_after_overrides!$A$3:$A$128, 0), MATCH('Stata dataset (nominal)'!T$1, PR24_after_overrides!$D$2:$AU$2, 0)), INDEX('Cyclical_after overrides'!$A$1:$BD$245,MATCH('Stata dataset (nominal)'!$A211,'Cyclical_after overrides'!$A$1:$A$245,0),MATCH('Stata dataset (nominal)'!T$1,'Cyclical_after overrides'!$A$1:$BD$1,0))), "")</f>
        <v>0</v>
      </c>
      <c r="U211" s="179">
        <f>_xlfn.IFNA(IF($C211 &gt; "2023-24", INDEX(PR24_after_overrides!$D$3:$AU$128, MATCH('Stata dataset (nominal)'!$A211, PR24_after_overrides!$A$3:$A$128, 0), MATCH('Stata dataset (nominal)'!U$1, PR24_after_overrides!$D$2:$AU$2, 0)), INDEX('Cyclical_after overrides'!$A$1:$BD$245,MATCH('Stata dataset (nominal)'!$A211,'Cyclical_after overrides'!$A$1:$A$245,0),MATCH('Stata dataset (nominal)'!U$1,'Cyclical_after overrides'!$A$1:$BD$1,0))), "")</f>
        <v>25.999728172345357</v>
      </c>
      <c r="V211" s="179">
        <f>_xlfn.IFNA(IF($C211 &gt; "2023-24", INDEX(PR24_after_overrides!$D$3:$AU$128, MATCH('Stata dataset (nominal)'!$A211, PR24_after_overrides!$A$3:$A$128, 0), MATCH('Stata dataset (nominal)'!V$1, PR24_after_overrides!$D$2:$AU$2, 0)), INDEX('Cyclical_after overrides'!$A$1:$BD$245,MATCH('Stata dataset (nominal)'!$A211,'Cyclical_after overrides'!$A$1:$A$245,0),MATCH('Stata dataset (nominal)'!V$1,'Cyclical_after overrides'!$A$1:$BD$1,0))), "")</f>
        <v>140.27596001791838</v>
      </c>
      <c r="W211" s="179">
        <f>_xlfn.IFNA(IF($C211 &gt; "2023-24", INDEX(PR24_after_overrides!$D$3:$AU$128, MATCH('Stata dataset (nominal)'!$A211, PR24_after_overrides!$A$3:$A$128, 0), MATCH('Stata dataset (nominal)'!W$1, PR24_after_overrides!$D$2:$AU$2, 0)), INDEX('Cyclical_after overrides'!$A$1:$BD$245,MATCH('Stata dataset (nominal)'!$A211,'Cyclical_after overrides'!$A$1:$A$245,0),MATCH('Stata dataset (nominal)'!W$1,'Cyclical_after overrides'!$A$1:$BD$1,0))), "")</f>
        <v>2.1515798955516519</v>
      </c>
      <c r="X211" s="179">
        <f>_xlfn.IFNA(IF($C211 &gt; "2023-24", INDEX(PR24_after_overrides!$D$3:$AU$128, MATCH('Stata dataset (nominal)'!$A211, PR24_after_overrides!$A$3:$A$128, 0), MATCH('Stata dataset (nominal)'!X$1, PR24_after_overrides!$D$2:$AU$2, 0)), INDEX('Cyclical_after overrides'!$A$1:$BD$245,MATCH('Stata dataset (nominal)'!$A211,'Cyclical_after overrides'!$A$1:$A$245,0),MATCH('Stata dataset (nominal)'!X$1,'Cyclical_after overrides'!$A$1:$BD$1,0))), "")</f>
        <v>15.618890466219542</v>
      </c>
      <c r="Y211" s="179">
        <f>_xlfn.IFNA(IF($C211 &gt; "2023-24", INDEX(PR24_after_overrides!$D$3:$AU$128, MATCH('Stata dataset (nominal)'!$A211, PR24_after_overrides!$A$3:$A$128, 0), MATCH('Stata dataset (nominal)'!Y$1, PR24_after_overrides!$D$2:$AU$2, 0)), INDEX('Cyclical_after overrides'!$A$1:$BD$245,MATCH('Stata dataset (nominal)'!$A211,'Cyclical_after overrides'!$A$1:$A$245,0),MATCH('Stata dataset (nominal)'!Y$1,'Cyclical_after overrides'!$A$1:$BD$1,0))), "")</f>
        <v>12.331170103658724</v>
      </c>
      <c r="Z211" s="179">
        <f>_xlfn.IFNA(IF($C211 &gt; "2023-24", INDEX(PR24_after_overrides!$D$3:$AU$128, MATCH('Stata dataset (nominal)'!$A211, PR24_after_overrides!$A$3:$A$128, 0), MATCH('Stata dataset (nominal)'!Z$1, PR24_after_overrides!$D$2:$AU$2, 0)), INDEX('Cyclical_after overrides'!$A$1:$BD$245,MATCH('Stata dataset (nominal)'!$A211,'Cyclical_after overrides'!$A$1:$A$245,0),MATCH('Stata dataset (nominal)'!Z$1,'Cyclical_after overrides'!$A$1:$BD$1,0))), "")</f>
        <v>11.461854764809091</v>
      </c>
      <c r="AA211" s="179">
        <f>_xlfn.IFNA(IF($C211 &gt; "2023-24", INDEX(PR24_after_overrides!$D$3:$AU$128, MATCH('Stata dataset (nominal)'!$A211, PR24_after_overrides!$A$3:$A$128, 0), MATCH('Stata dataset (nominal)'!AA$1, PR24_after_overrides!$D$2:$AU$2, 0)), INDEX('Cyclical_after overrides'!$A$1:$BD$245,MATCH('Stata dataset (nominal)'!$A211,'Cyclical_after overrides'!$A$1:$A$245,0),MATCH('Stata dataset (nominal)'!AA$1,'Cyclical_after overrides'!$A$1:$BD$1,0))), "")</f>
        <v>244.13299999999998</v>
      </c>
      <c r="AB211" s="179">
        <f>INDEX(Depreciation!$U$5:$U$318, MATCH('Stata dataset (nominal)'!$A211, Depreciation!$A$5:$A$318, 0))</f>
        <v>1.4239999999999999</v>
      </c>
      <c r="AC211" s="180">
        <f t="shared" si="5"/>
        <v>0.87342238584563037</v>
      </c>
      <c r="AD211" s="72">
        <f>INDEX(Recharges!$V$5:$V$318, MATCH('Stata dataset (nominal)'!$A211, Recharges!$A$5:$A$318, 0))</f>
        <v>0.871</v>
      </c>
    </row>
    <row r="212" spans="1:30" x14ac:dyDescent="0.4">
      <c r="A212" s="160" t="str">
        <f t="shared" si="3"/>
        <v>AFW19</v>
      </c>
      <c r="B212" s="160" t="s">
        <v>397</v>
      </c>
      <c r="C212" s="160" t="s">
        <v>253</v>
      </c>
      <c r="D212" s="179">
        <f>_xlfn.IFNA(IF($C212 &gt; "2023-24", INDEX(PR24_after_overrides!$D$3:$AU$128, MATCH('Stata dataset (nominal)'!$A212, PR24_after_overrides!$A$3:$A$128, 0), MATCH('Stata dataset (nominal)'!D$1, PR24_after_overrides!$D$2:$AU$2, 0)), INDEX('Cyclical_after overrides'!$A$1:$BD$245,MATCH('Stata dataset (nominal)'!$A212,'Cyclical_after overrides'!$A$1:$A$245,0),MATCH('Stata dataset (nominal)'!D$1,'Cyclical_after overrides'!$A$1:$BD$1,0))), "")</f>
        <v>1.1560444722831191</v>
      </c>
      <c r="E212" s="179">
        <f>_xlfn.IFNA(IF($C212 &gt; "2023-24", INDEX(PR24_after_overrides!$D$3:$AU$128, MATCH('Stata dataset (nominal)'!$A212, PR24_after_overrides!$A$3:$A$128, 0), MATCH('Stata dataset (nominal)'!E$1, PR24_after_overrides!$D$2:$AU$2, 0)), INDEX('Cyclical_after overrides'!$A$1:$BD$245,MATCH('Stata dataset (nominal)'!$A212,'Cyclical_after overrides'!$A$1:$A$245,0),MATCH('Stata dataset (nominal)'!E$1,'Cyclical_after overrides'!$A$1:$BD$1,0))), "")</f>
        <v>7.7370000000000001</v>
      </c>
      <c r="F212" s="179">
        <f>_xlfn.IFNA(IF($C212 &gt; "2023-24", INDEX(PR24_after_overrides!$D$3:$AU$128, MATCH('Stata dataset (nominal)'!$A212, PR24_after_overrides!$A$3:$A$128, 0), MATCH('Stata dataset (nominal)'!F$1, PR24_after_overrides!$D$2:$AU$2, 0)), INDEX('Cyclical_after overrides'!$A$1:$BD$245,MATCH('Stata dataset (nominal)'!$A212,'Cyclical_after overrides'!$A$1:$A$245,0),MATCH('Stata dataset (nominal)'!F$1,'Cyclical_after overrides'!$A$1:$BD$1,0))), "")</f>
        <v>2.113</v>
      </c>
      <c r="G212" s="179">
        <f>_xlfn.IFNA(IF($C212 &gt; "2023-24", INDEX(PR24_after_overrides!$D$3:$AU$128, MATCH('Stata dataset (nominal)'!$A212, PR24_after_overrides!$A$3:$A$128, 0), MATCH('Stata dataset (nominal)'!G$1, PR24_after_overrides!$D$2:$AU$2, 0)), INDEX('Cyclical_after overrides'!$A$1:$BD$245,MATCH('Stata dataset (nominal)'!$A212,'Cyclical_after overrides'!$A$1:$A$245,0),MATCH('Stata dataset (nominal)'!G$1,'Cyclical_after overrides'!$A$1:$BD$1,0))), "")</f>
        <v>6.5039999999999996</v>
      </c>
      <c r="H212" s="179">
        <f>_xlfn.IFNA(IF($C212 &gt; "2023-24", INDEX(PR24_after_overrides!$D$3:$AU$128, MATCH('Stata dataset (nominal)'!$A212, PR24_after_overrides!$A$3:$A$128, 0), MATCH('Stata dataset (nominal)'!H$1, PR24_after_overrides!$D$2:$AU$2, 0)), INDEX('Cyclical_after overrides'!$A$1:$BD$245,MATCH('Stata dataset (nominal)'!$A212,'Cyclical_after overrides'!$A$1:$A$245,0),MATCH('Stata dataset (nominal)'!H$1,'Cyclical_after overrides'!$A$1:$BD$1,0))), "")</f>
        <v>1.21</v>
      </c>
      <c r="I212" s="179">
        <f>_xlfn.IFNA(IF($C212 &gt; "2023-24", INDEX(PR24_after_overrides!$D$3:$AU$128, MATCH('Stata dataset (nominal)'!$A212, PR24_after_overrides!$A$3:$A$128, 0), MATCH('Stata dataset (nominal)'!I$1, PR24_after_overrides!$D$2:$AU$2, 0)), INDEX('Cyclical_after overrides'!$A$1:$BD$245,MATCH('Stata dataset (nominal)'!$A212,'Cyclical_after overrides'!$A$1:$A$245,0),MATCH('Stata dataset (nominal)'!I$1,'Cyclical_after overrides'!$A$1:$BD$1,0))), "")</f>
        <v>9.5470000000000006</v>
      </c>
      <c r="J212" s="179" t="str">
        <f>_xlfn.IFNA(IF($C212 &gt; "2023-24", INDEX(PR24_after_overrides!$D$3:$AU$128, MATCH('Stata dataset (nominal)'!$A212, PR24_after_overrides!$A$3:$A$128, 0), MATCH('Stata dataset (nominal)'!J$1, PR24_after_overrides!$D$2:$AU$2, 0)), INDEX('Cyclical_after overrides'!$A$1:$BD$245,MATCH('Stata dataset (nominal)'!$A212,'Cyclical_after overrides'!$A$1:$A$245,0),MATCH('Stata dataset (nominal)'!J$1,'Cyclical_after overrides'!$A$1:$BD$1,0))), "")</f>
        <v/>
      </c>
      <c r="K212" s="179" t="str">
        <f>_xlfn.IFNA(IF($C212 &gt; "2023-24", INDEX(PR24_after_overrides!$D$3:$AU$128, MATCH('Stata dataset (nominal)'!$A212, PR24_after_overrides!$A$3:$A$128, 0), MATCH('Stata dataset (nominal)'!K$1, PR24_after_overrides!$D$2:$AU$2, 0)), INDEX('Cyclical_after overrides'!$A$1:$BD$245,MATCH('Stata dataset (nominal)'!$A212,'Cyclical_after overrides'!$A$1:$A$245,0),MATCH('Stata dataset (nominal)'!K$1,'Cyclical_after overrides'!$A$1:$BD$1,0))), "")</f>
        <v/>
      </c>
      <c r="L212" s="179">
        <f>_xlfn.IFNA(IF($C212 &gt; "2023-24", INDEX(PR24_after_overrides!$D$3:$AU$128, MATCH('Stata dataset (nominal)'!$A212, PR24_after_overrides!$A$3:$A$128, 0), MATCH('Stata dataset (nominal)'!L$1, PR24_after_overrides!$D$2:$AU$2, 0)), INDEX('Cyclical_after overrides'!$A$1:$BD$245,MATCH('Stata dataset (nominal)'!$A212,'Cyclical_after overrides'!$A$1:$A$245,0),MATCH('Stata dataset (nominal)'!L$1,'Cyclical_after overrides'!$A$1:$BD$1,0))), "")</f>
        <v>0</v>
      </c>
      <c r="M212" s="179">
        <f>_xlfn.IFNA(IF($C212 &gt; "2023-24", INDEX(PR24_after_overrides!$D$3:$AU$128, MATCH('Stata dataset (nominal)'!$A212, PR24_after_overrides!$A$3:$A$128, 0), MATCH('Stata dataset (nominal)'!M$1, PR24_after_overrides!$D$2:$AU$2, 0)), INDEX('Cyclical_after overrides'!$A$1:$BD$245,MATCH('Stata dataset (nominal)'!$A212,'Cyclical_after overrides'!$A$1:$A$245,0),MATCH('Stata dataset (nominal)'!M$1,'Cyclical_after overrides'!$A$1:$BD$1,0))), "")</f>
        <v>1.5660000000000001</v>
      </c>
      <c r="N212" s="179" t="str">
        <f>_xlfn.IFNA(IF($C212 &gt; "2023-24", INDEX(PR24_after_overrides!$D$3:$AU$128, MATCH('Stata dataset (nominal)'!$A212, PR24_after_overrides!$A$3:$A$128, 0), MATCH('Stata dataset (nominal)'!N$1, PR24_after_overrides!$D$2:$AU$2, 0)), INDEX('Cyclical_after overrides'!$A$1:$BD$245,MATCH('Stata dataset (nominal)'!$A212,'Cyclical_after overrides'!$A$1:$A$245,0),MATCH('Stata dataset (nominal)'!N$1,'Cyclical_after overrides'!$A$1:$BD$1,0))), "")</f>
        <v/>
      </c>
      <c r="O212" s="179">
        <f>_xlfn.IFNA(IF($C212 &gt; "2023-24", INDEX(PR24_after_overrides!$D$3:$AU$128, MATCH('Stata dataset (nominal)'!$A212, PR24_after_overrides!$A$3:$A$128, 0), MATCH('Stata dataset (nominal)'!O$1, PR24_after_overrides!$D$2:$AU$2, 0)), INDEX('Cyclical_after overrides'!$A$1:$BD$245,MATCH('Stata dataset (nominal)'!$A212,'Cyclical_after overrides'!$A$1:$A$245,0),MATCH('Stata dataset (nominal)'!O$1,'Cyclical_after overrides'!$A$1:$BD$1,0))), "")</f>
        <v>604.28</v>
      </c>
      <c r="P212" s="179" t="str">
        <f>_xlfn.IFNA(IF($C212 &gt; "2023-24", INDEX(PR24_after_overrides!$D$3:$AU$128, MATCH('Stata dataset (nominal)'!$A212, PR24_after_overrides!$A$3:$A$128, 0), MATCH('Stata dataset (nominal)'!P$1, PR24_after_overrides!$D$2:$AU$2, 0)), INDEX('Cyclical_after overrides'!$A$1:$BD$245,MATCH('Stata dataset (nominal)'!$A212,'Cyclical_after overrides'!$A$1:$A$245,0),MATCH('Stata dataset (nominal)'!P$1,'Cyclical_after overrides'!$A$1:$BD$1,0))), "")</f>
        <v/>
      </c>
      <c r="Q212" s="179" t="str">
        <f>_xlfn.IFNA(IF($C212 &gt; "2023-24", INDEX(PR24_after_overrides!$D$3:$AU$128, MATCH('Stata dataset (nominal)'!$A212, PR24_after_overrides!$A$3:$A$128, 0), MATCH('Stata dataset (nominal)'!Q$1, PR24_after_overrides!$D$2:$AU$2, 0)), INDEX('Cyclical_after overrides'!$A$1:$BD$245,MATCH('Stata dataset (nominal)'!$A212,'Cyclical_after overrides'!$A$1:$A$245,0),MATCH('Stata dataset (nominal)'!Q$1,'Cyclical_after overrides'!$A$1:$BD$1,0))), "")</f>
        <v/>
      </c>
      <c r="R212" s="179">
        <f>_xlfn.IFNA(IF($C212 &gt; "2023-24", INDEX(PR24_after_overrides!$D$3:$AU$128, MATCH('Stata dataset (nominal)'!$A212, PR24_after_overrides!$A$3:$A$128, 0), MATCH('Stata dataset (nominal)'!R$1, PR24_after_overrides!$D$2:$AU$2, 0)), INDEX('Cyclical_after overrides'!$A$1:$BD$245,MATCH('Stata dataset (nominal)'!$A212,'Cyclical_after overrides'!$A$1:$A$245,0),MATCH('Stata dataset (nominal)'!R$1,'Cyclical_after overrides'!$A$1:$BD$1,0))), "")</f>
        <v>768.87699999999995</v>
      </c>
      <c r="S212" s="179" t="str">
        <f>_xlfn.IFNA(IF($C212 &gt; "2023-24", INDEX(PR24_after_overrides!$D$3:$AU$128, MATCH('Stata dataset (nominal)'!$A212, PR24_after_overrides!$A$3:$A$128, 0), MATCH('Stata dataset (nominal)'!S$1, PR24_after_overrides!$D$2:$AU$2, 0)), INDEX('Cyclical_after overrides'!$A$1:$BD$245,MATCH('Stata dataset (nominal)'!$A212,'Cyclical_after overrides'!$A$1:$A$245,0),MATCH('Stata dataset (nominal)'!S$1,'Cyclical_after overrides'!$A$1:$BD$1,0))), "")</f>
        <v/>
      </c>
      <c r="T212" s="179" t="str">
        <f>_xlfn.IFNA(IF($C212 &gt; "2023-24", INDEX(PR24_after_overrides!$D$3:$AU$128, MATCH('Stata dataset (nominal)'!$A212, PR24_after_overrides!$A$3:$A$128, 0), MATCH('Stata dataset (nominal)'!T$1, PR24_after_overrides!$D$2:$AU$2, 0)), INDEX('Cyclical_after overrides'!$A$1:$BD$245,MATCH('Stata dataset (nominal)'!$A212,'Cyclical_after overrides'!$A$1:$A$245,0),MATCH('Stata dataset (nominal)'!T$1,'Cyclical_after overrides'!$A$1:$BD$1,0))), "")</f>
        <v/>
      </c>
      <c r="U212" s="179">
        <f>_xlfn.IFNA(IF($C212 &gt; "2023-24", INDEX(PR24_after_overrides!$D$3:$AU$128, MATCH('Stata dataset (nominal)'!$A212, PR24_after_overrides!$A$3:$A$128, 0), MATCH('Stata dataset (nominal)'!U$1, PR24_after_overrides!$D$2:$AU$2, 0)), INDEX('Cyclical_after overrides'!$A$1:$BD$245,MATCH('Stata dataset (nominal)'!$A212,'Cyclical_after overrides'!$A$1:$A$245,0),MATCH('Stata dataset (nominal)'!U$1,'Cyclical_after overrides'!$A$1:$BD$1,0))), "")</f>
        <v>25.258608629286385</v>
      </c>
      <c r="V212" s="179">
        <f>_xlfn.IFNA(IF($C212 &gt; "2023-24", INDEX(PR24_after_overrides!$D$3:$AU$128, MATCH('Stata dataset (nominal)'!$A212, PR24_after_overrides!$A$3:$A$128, 0), MATCH('Stata dataset (nominal)'!V$1, PR24_after_overrides!$D$2:$AU$2, 0)), INDEX('Cyclical_after overrides'!$A$1:$BD$245,MATCH('Stata dataset (nominal)'!$A212,'Cyclical_after overrides'!$A$1:$A$245,0),MATCH('Stata dataset (nominal)'!V$1,'Cyclical_after overrides'!$A$1:$BD$1,0))), "")</f>
        <v>140.0661812805842</v>
      </c>
      <c r="W212" s="179">
        <f>_xlfn.IFNA(IF($C212 &gt; "2023-24", INDEX(PR24_after_overrides!$D$3:$AU$128, MATCH('Stata dataset (nominal)'!$A212, PR24_after_overrides!$A$3:$A$128, 0), MATCH('Stata dataset (nominal)'!W$1, PR24_after_overrides!$D$2:$AU$2, 0)), INDEX('Cyclical_after overrides'!$A$1:$BD$245,MATCH('Stata dataset (nominal)'!$A212,'Cyclical_after overrides'!$A$1:$A$245,0),MATCH('Stata dataset (nominal)'!W$1,'Cyclical_after overrides'!$A$1:$BD$1,0))), "")</f>
        <v>2.1051898066703751</v>
      </c>
      <c r="X212" s="179">
        <f>_xlfn.IFNA(IF($C212 &gt; "2023-24", INDEX(PR24_after_overrides!$D$3:$AU$128, MATCH('Stata dataset (nominal)'!$A212, PR24_after_overrides!$A$3:$A$128, 0), MATCH('Stata dataset (nominal)'!X$1, PR24_after_overrides!$D$2:$AU$2, 0)), INDEX('Cyclical_after overrides'!$A$1:$BD$245,MATCH('Stata dataset (nominal)'!$A212,'Cyclical_after overrides'!$A$1:$A$245,0),MATCH('Stata dataset (nominal)'!X$1,'Cyclical_after overrides'!$A$1:$BD$1,0))), "")</f>
        <v>16.118766155527133</v>
      </c>
      <c r="Y212" s="179">
        <f>_xlfn.IFNA(IF($C212 &gt; "2023-24", INDEX(PR24_after_overrides!$D$3:$AU$128, MATCH('Stata dataset (nominal)'!$A212, PR24_after_overrides!$A$3:$A$128, 0), MATCH('Stata dataset (nominal)'!Y$1, PR24_after_overrides!$D$2:$AU$2, 0)), INDEX('Cyclical_after overrides'!$A$1:$BD$245,MATCH('Stata dataset (nominal)'!$A212,'Cyclical_after overrides'!$A$1:$A$245,0),MATCH('Stata dataset (nominal)'!Y$1,'Cyclical_after overrides'!$A$1:$BD$1,0))), "")</f>
        <v>12.331170103658724</v>
      </c>
      <c r="Z212" s="179">
        <f>_xlfn.IFNA(IF($C212 &gt; "2023-24", INDEX(PR24_after_overrides!$D$3:$AU$128, MATCH('Stata dataset (nominal)'!$A212, PR24_after_overrides!$A$3:$A$128, 0), MATCH('Stata dataset (nominal)'!Z$1, PR24_after_overrides!$D$2:$AU$2, 0)), INDEX('Cyclical_after overrides'!$A$1:$BD$245,MATCH('Stata dataset (nominal)'!$A212,'Cyclical_after overrides'!$A$1:$A$245,0),MATCH('Stata dataset (nominal)'!Z$1,'Cyclical_after overrides'!$A$1:$BD$1,0))), "")</f>
        <v>11.027197095384276</v>
      </c>
      <c r="AA212" s="179">
        <f>_xlfn.IFNA(IF($C212 &gt; "2023-24", INDEX(PR24_after_overrides!$D$3:$AU$128, MATCH('Stata dataset (nominal)'!$A212, PR24_after_overrides!$A$3:$A$128, 0), MATCH('Stata dataset (nominal)'!AA$1, PR24_after_overrides!$D$2:$AU$2, 0)), INDEX('Cyclical_after overrides'!$A$1:$BD$245,MATCH('Stata dataset (nominal)'!$A212,'Cyclical_after overrides'!$A$1:$A$245,0),MATCH('Stata dataset (nominal)'!AA$1,'Cyclical_after overrides'!$A$1:$BD$1,0))), "")</f>
        <v>245.32499999999999</v>
      </c>
      <c r="AB212" s="179">
        <f>INDEX(Depreciation!$U$5:$U$318, MATCH('Stata dataset (nominal)'!$A212, Depreciation!$A$5:$A$318, 0))</f>
        <v>0.73</v>
      </c>
      <c r="AC212" s="180">
        <f t="shared" si="5"/>
        <v>0.87342238584563037</v>
      </c>
      <c r="AD212" s="72">
        <f>INDEX(Recharges!$V$5:$V$318, MATCH('Stata dataset (nominal)'!$A212, Recharges!$A$5:$A$318, 0))</f>
        <v>0.73199999999999998</v>
      </c>
    </row>
    <row r="213" spans="1:30" x14ac:dyDescent="0.4">
      <c r="A213" s="160" t="str">
        <f t="shared" si="3"/>
        <v>AFW20</v>
      </c>
      <c r="B213" s="160" t="s">
        <v>397</v>
      </c>
      <c r="C213" s="160" t="s">
        <v>255</v>
      </c>
      <c r="D213" s="179">
        <f>_xlfn.IFNA(IF($C213 &gt; "2023-24", INDEX(PR24_after_overrides!$D$3:$AU$128, MATCH('Stata dataset (nominal)'!$A213, PR24_after_overrides!$A$3:$A$128, 0), MATCH('Stata dataset (nominal)'!D$1, PR24_after_overrides!$D$2:$AU$2, 0)), INDEX('Cyclical_after overrides'!$A$1:$BD$245,MATCH('Stata dataset (nominal)'!$A213,'Cyclical_after overrides'!$A$1:$A$245,0),MATCH('Stata dataset (nominal)'!D$1,'Cyclical_after overrides'!$A$1:$BD$1,0))), "")</f>
        <v>1.1367310801447381</v>
      </c>
      <c r="E213" s="179">
        <f>_xlfn.IFNA(IF($C213 &gt; "2023-24", INDEX(PR24_after_overrides!$D$3:$AU$128, MATCH('Stata dataset (nominal)'!$A213, PR24_after_overrides!$A$3:$A$128, 0), MATCH('Stata dataset (nominal)'!E$1, PR24_after_overrides!$D$2:$AU$2, 0)), INDEX('Cyclical_after overrides'!$A$1:$BD$245,MATCH('Stata dataset (nominal)'!$A213,'Cyclical_after overrides'!$A$1:$A$245,0),MATCH('Stata dataset (nominal)'!E$1,'Cyclical_after overrides'!$A$1:$BD$1,0))), "")</f>
        <v>6.9930000000000003</v>
      </c>
      <c r="F213" s="179">
        <f>_xlfn.IFNA(IF($C213 &gt; "2023-24", INDEX(PR24_after_overrides!$D$3:$AU$128, MATCH('Stata dataset (nominal)'!$A213, PR24_after_overrides!$A$3:$A$128, 0), MATCH('Stata dataset (nominal)'!F$1, PR24_after_overrides!$D$2:$AU$2, 0)), INDEX('Cyclical_after overrides'!$A$1:$BD$245,MATCH('Stata dataset (nominal)'!$A213,'Cyclical_after overrides'!$A$1:$A$245,0),MATCH('Stata dataset (nominal)'!F$1,'Cyclical_after overrides'!$A$1:$BD$1,0))), "")</f>
        <v>2.109</v>
      </c>
      <c r="G213" s="179">
        <f>_xlfn.IFNA(IF($C213 &gt; "2023-24", INDEX(PR24_after_overrides!$D$3:$AU$128, MATCH('Stata dataset (nominal)'!$A213, PR24_after_overrides!$A$3:$A$128, 0), MATCH('Stata dataset (nominal)'!G$1, PR24_after_overrides!$D$2:$AU$2, 0)), INDEX('Cyclical_after overrides'!$A$1:$BD$245,MATCH('Stata dataset (nominal)'!$A213,'Cyclical_after overrides'!$A$1:$A$245,0),MATCH('Stata dataset (nominal)'!G$1,'Cyclical_after overrides'!$A$1:$BD$1,0))), "")</f>
        <v>9.4499999999999993</v>
      </c>
      <c r="H213" s="179">
        <f>_xlfn.IFNA(IF($C213 &gt; "2023-24", INDEX(PR24_after_overrides!$D$3:$AU$128, MATCH('Stata dataset (nominal)'!$A213, PR24_after_overrides!$A$3:$A$128, 0), MATCH('Stata dataset (nominal)'!H$1, PR24_after_overrides!$D$2:$AU$2, 0)), INDEX('Cyclical_after overrides'!$A$1:$BD$245,MATCH('Stata dataset (nominal)'!$A213,'Cyclical_after overrides'!$A$1:$A$245,0),MATCH('Stata dataset (nominal)'!H$1,'Cyclical_after overrides'!$A$1:$BD$1,0))), "")</f>
        <v>1.4159999999999999</v>
      </c>
      <c r="I213" s="179">
        <f>_xlfn.IFNA(IF($C213 &gt; "2023-24", INDEX(PR24_after_overrides!$D$3:$AU$128, MATCH('Stata dataset (nominal)'!$A213, PR24_after_overrides!$A$3:$A$128, 0), MATCH('Stata dataset (nominal)'!I$1, PR24_after_overrides!$D$2:$AU$2, 0)), INDEX('Cyclical_after overrides'!$A$1:$BD$245,MATCH('Stata dataset (nominal)'!$A213,'Cyclical_after overrides'!$A$1:$A$245,0),MATCH('Stata dataset (nominal)'!I$1,'Cyclical_after overrides'!$A$1:$BD$1,0))), "")</f>
        <v>9.8970000000000002</v>
      </c>
      <c r="J213" s="179" t="str">
        <f>_xlfn.IFNA(IF($C213 &gt; "2023-24", INDEX(PR24_after_overrides!$D$3:$AU$128, MATCH('Stata dataset (nominal)'!$A213, PR24_after_overrides!$A$3:$A$128, 0), MATCH('Stata dataset (nominal)'!J$1, PR24_after_overrides!$D$2:$AU$2, 0)), INDEX('Cyclical_after overrides'!$A$1:$BD$245,MATCH('Stata dataset (nominal)'!$A213,'Cyclical_after overrides'!$A$1:$A$245,0),MATCH('Stata dataset (nominal)'!J$1,'Cyclical_after overrides'!$A$1:$BD$1,0))), "")</f>
        <v/>
      </c>
      <c r="K213" s="179" t="str">
        <f>_xlfn.IFNA(IF($C213 &gt; "2023-24", INDEX(PR24_after_overrides!$D$3:$AU$128, MATCH('Stata dataset (nominal)'!$A213, PR24_after_overrides!$A$3:$A$128, 0), MATCH('Stata dataset (nominal)'!K$1, PR24_after_overrides!$D$2:$AU$2, 0)), INDEX('Cyclical_after overrides'!$A$1:$BD$245,MATCH('Stata dataset (nominal)'!$A213,'Cyclical_after overrides'!$A$1:$A$245,0),MATCH('Stata dataset (nominal)'!K$1,'Cyclical_after overrides'!$A$1:$BD$1,0))), "")</f>
        <v/>
      </c>
      <c r="L213" s="179">
        <f>_xlfn.IFNA(IF($C213 &gt; "2023-24", INDEX(PR24_after_overrides!$D$3:$AU$128, MATCH('Stata dataset (nominal)'!$A213, PR24_after_overrides!$A$3:$A$128, 0), MATCH('Stata dataset (nominal)'!L$1, PR24_after_overrides!$D$2:$AU$2, 0)), INDEX('Cyclical_after overrides'!$A$1:$BD$245,MATCH('Stata dataset (nominal)'!$A213,'Cyclical_after overrides'!$A$1:$A$245,0),MATCH('Stata dataset (nominal)'!L$1,'Cyclical_after overrides'!$A$1:$BD$1,0))), "")</f>
        <v>0</v>
      </c>
      <c r="M213" s="179">
        <f>_xlfn.IFNA(IF($C213 &gt; "2023-24", INDEX(PR24_after_overrides!$D$3:$AU$128, MATCH('Stata dataset (nominal)'!$A213, PR24_after_overrides!$A$3:$A$128, 0), MATCH('Stata dataset (nominal)'!M$1, PR24_after_overrides!$D$2:$AU$2, 0)), INDEX('Cyclical_after overrides'!$A$1:$BD$245,MATCH('Stata dataset (nominal)'!$A213,'Cyclical_after overrides'!$A$1:$A$245,0),MATCH('Stata dataset (nominal)'!M$1,'Cyclical_after overrides'!$A$1:$BD$1,0))), "")</f>
        <v>0.62</v>
      </c>
      <c r="N213" s="179" t="str">
        <f>_xlfn.IFNA(IF($C213 &gt; "2023-24", INDEX(PR24_after_overrides!$D$3:$AU$128, MATCH('Stata dataset (nominal)'!$A213, PR24_after_overrides!$A$3:$A$128, 0), MATCH('Stata dataset (nominal)'!N$1, PR24_after_overrides!$D$2:$AU$2, 0)), INDEX('Cyclical_after overrides'!$A$1:$BD$245,MATCH('Stata dataset (nominal)'!$A213,'Cyclical_after overrides'!$A$1:$A$245,0),MATCH('Stata dataset (nominal)'!N$1,'Cyclical_after overrides'!$A$1:$BD$1,0))), "")</f>
        <v/>
      </c>
      <c r="O213" s="179">
        <f>_xlfn.IFNA(IF($C213 &gt; "2023-24", INDEX(PR24_after_overrides!$D$3:$AU$128, MATCH('Stata dataset (nominal)'!$A213, PR24_after_overrides!$A$3:$A$128, 0), MATCH('Stata dataset (nominal)'!O$1, PR24_after_overrides!$D$2:$AU$2, 0)), INDEX('Cyclical_after overrides'!$A$1:$BD$245,MATCH('Stata dataset (nominal)'!$A213,'Cyclical_after overrides'!$A$1:$A$245,0),MATCH('Stata dataset (nominal)'!O$1,'Cyclical_after overrides'!$A$1:$BD$1,0))), "")</f>
        <v>562.95899999999995</v>
      </c>
      <c r="P213" s="179" t="str">
        <f>_xlfn.IFNA(IF($C213 &gt; "2023-24", INDEX(PR24_after_overrides!$D$3:$AU$128, MATCH('Stata dataset (nominal)'!$A213, PR24_after_overrides!$A$3:$A$128, 0), MATCH('Stata dataset (nominal)'!P$1, PR24_after_overrides!$D$2:$AU$2, 0)), INDEX('Cyclical_after overrides'!$A$1:$BD$245,MATCH('Stata dataset (nominal)'!$A213,'Cyclical_after overrides'!$A$1:$A$245,0),MATCH('Stata dataset (nominal)'!P$1,'Cyclical_after overrides'!$A$1:$BD$1,0))), "")</f>
        <v/>
      </c>
      <c r="Q213" s="179" t="str">
        <f>_xlfn.IFNA(IF($C213 &gt; "2023-24", INDEX(PR24_after_overrides!$D$3:$AU$128, MATCH('Stata dataset (nominal)'!$A213, PR24_after_overrides!$A$3:$A$128, 0), MATCH('Stata dataset (nominal)'!Q$1, PR24_after_overrides!$D$2:$AU$2, 0)), INDEX('Cyclical_after overrides'!$A$1:$BD$245,MATCH('Stata dataset (nominal)'!$A213,'Cyclical_after overrides'!$A$1:$A$245,0),MATCH('Stata dataset (nominal)'!Q$1,'Cyclical_after overrides'!$A$1:$BD$1,0))), "")</f>
        <v/>
      </c>
      <c r="R213" s="179">
        <f>_xlfn.IFNA(IF($C213 &gt; "2023-24", INDEX(PR24_after_overrides!$D$3:$AU$128, MATCH('Stata dataset (nominal)'!$A213, PR24_after_overrides!$A$3:$A$128, 0), MATCH('Stata dataset (nominal)'!R$1, PR24_after_overrides!$D$2:$AU$2, 0)), INDEX('Cyclical_after overrides'!$A$1:$BD$245,MATCH('Stata dataset (nominal)'!$A213,'Cyclical_after overrides'!$A$1:$A$245,0),MATCH('Stata dataset (nominal)'!R$1,'Cyclical_after overrides'!$A$1:$BD$1,0))), "")</f>
        <v>824.726</v>
      </c>
      <c r="S213" s="179" t="str">
        <f>_xlfn.IFNA(IF($C213 &gt; "2023-24", INDEX(PR24_after_overrides!$D$3:$AU$128, MATCH('Stata dataset (nominal)'!$A213, PR24_after_overrides!$A$3:$A$128, 0), MATCH('Stata dataset (nominal)'!S$1, PR24_after_overrides!$D$2:$AU$2, 0)), INDEX('Cyclical_after overrides'!$A$1:$BD$245,MATCH('Stata dataset (nominal)'!$A213,'Cyclical_after overrides'!$A$1:$A$245,0),MATCH('Stata dataset (nominal)'!S$1,'Cyclical_after overrides'!$A$1:$BD$1,0))), "")</f>
        <v/>
      </c>
      <c r="T213" s="179" t="str">
        <f>_xlfn.IFNA(IF($C213 &gt; "2023-24", INDEX(PR24_after_overrides!$D$3:$AU$128, MATCH('Stata dataset (nominal)'!$A213, PR24_after_overrides!$A$3:$A$128, 0), MATCH('Stata dataset (nominal)'!T$1, PR24_after_overrides!$D$2:$AU$2, 0)), INDEX('Cyclical_after overrides'!$A$1:$BD$245,MATCH('Stata dataset (nominal)'!$A213,'Cyclical_after overrides'!$A$1:$A$245,0),MATCH('Stata dataset (nominal)'!T$1,'Cyclical_after overrides'!$A$1:$BD$1,0))), "")</f>
        <v/>
      </c>
      <c r="U213" s="179">
        <f>_xlfn.IFNA(IF($C213 &gt; "2023-24", INDEX(PR24_after_overrides!$D$3:$AU$128, MATCH('Stata dataset (nominal)'!$A213, PR24_after_overrides!$A$3:$A$128, 0), MATCH('Stata dataset (nominal)'!U$1, PR24_after_overrides!$D$2:$AU$2, 0)), INDEX('Cyclical_after overrides'!$A$1:$BD$245,MATCH('Stata dataset (nominal)'!$A213,'Cyclical_after overrides'!$A$1:$A$245,0),MATCH('Stata dataset (nominal)'!U$1,'Cyclical_after overrides'!$A$1:$BD$1,0))), "")</f>
        <v>24.45039668012021</v>
      </c>
      <c r="V213" s="179">
        <f>_xlfn.IFNA(IF($C213 &gt; "2023-24", INDEX(PR24_after_overrides!$D$3:$AU$128, MATCH('Stata dataset (nominal)'!$A213, PR24_after_overrides!$A$3:$A$128, 0), MATCH('Stata dataset (nominal)'!V$1, PR24_after_overrides!$D$2:$AU$2, 0)), INDEX('Cyclical_after overrides'!$A$1:$BD$245,MATCH('Stata dataset (nominal)'!$A213,'Cyclical_after overrides'!$A$1:$A$245,0),MATCH('Stata dataset (nominal)'!V$1,'Cyclical_after overrides'!$A$1:$BD$1,0))), "")</f>
        <v>139.67992754905617</v>
      </c>
      <c r="W213" s="179">
        <f>_xlfn.IFNA(IF($C213 &gt; "2023-24", INDEX(PR24_after_overrides!$D$3:$AU$128, MATCH('Stata dataset (nominal)'!$A213, PR24_after_overrides!$A$3:$A$128, 0), MATCH('Stata dataset (nominal)'!W$1, PR24_after_overrides!$D$2:$AU$2, 0)), INDEX('Cyclical_after overrides'!$A$1:$BD$245,MATCH('Stata dataset (nominal)'!$A213,'Cyclical_after overrides'!$A$1:$A$245,0),MATCH('Stata dataset (nominal)'!W$1,'Cyclical_after overrides'!$A$1:$BD$1,0))), "")</f>
        <v>2.0758196200027395</v>
      </c>
      <c r="X213" s="179">
        <f>_xlfn.IFNA(IF($C213 &gt; "2023-24", INDEX(PR24_after_overrides!$D$3:$AU$128, MATCH('Stata dataset (nominal)'!$A213, PR24_after_overrides!$A$3:$A$128, 0), MATCH('Stata dataset (nominal)'!X$1, PR24_after_overrides!$D$2:$AU$2, 0)), INDEX('Cyclical_after overrides'!$A$1:$BD$245,MATCH('Stata dataset (nominal)'!$A213,'Cyclical_after overrides'!$A$1:$A$245,0),MATCH('Stata dataset (nominal)'!X$1,'Cyclical_after overrides'!$A$1:$BD$1,0))), "")</f>
        <v>14.426222859654677</v>
      </c>
      <c r="Y213" s="179">
        <f>_xlfn.IFNA(IF($C213 &gt; "2023-24", INDEX(PR24_after_overrides!$D$3:$AU$128, MATCH('Stata dataset (nominal)'!$A213, PR24_after_overrides!$A$3:$A$128, 0), MATCH('Stata dataset (nominal)'!Y$1, PR24_after_overrides!$D$2:$AU$2, 0)), INDEX('Cyclical_after overrides'!$A$1:$BD$245,MATCH('Stata dataset (nominal)'!$A213,'Cyclical_after overrides'!$A$1:$A$245,0),MATCH('Stata dataset (nominal)'!Y$1,'Cyclical_after overrides'!$A$1:$BD$1,0))), "")</f>
        <v>10.58372309207291</v>
      </c>
      <c r="Z213" s="179">
        <f>_xlfn.IFNA(IF($C213 &gt; "2023-24", INDEX(PR24_after_overrides!$D$3:$AU$128, MATCH('Stata dataset (nominal)'!$A213, PR24_after_overrides!$A$3:$A$128, 0), MATCH('Stata dataset (nominal)'!Z$1, PR24_after_overrides!$D$2:$AU$2, 0)), INDEX('Cyclical_after overrides'!$A$1:$BD$245,MATCH('Stata dataset (nominal)'!$A213,'Cyclical_after overrides'!$A$1:$A$245,0),MATCH('Stata dataset (nominal)'!Z$1,'Cyclical_after overrides'!$A$1:$BD$1,0))), "")</f>
        <v>10.58372309207291</v>
      </c>
      <c r="AA213" s="179">
        <f>_xlfn.IFNA(IF($C213 &gt; "2023-24", INDEX(PR24_after_overrides!$D$3:$AU$128, MATCH('Stata dataset (nominal)'!$A213, PR24_after_overrides!$A$3:$A$128, 0), MATCH('Stata dataset (nominal)'!AA$1, PR24_after_overrides!$D$2:$AU$2, 0)), INDEX('Cyclical_after overrides'!$A$1:$BD$245,MATCH('Stata dataset (nominal)'!$A213,'Cyclical_after overrides'!$A$1:$A$245,0),MATCH('Stata dataset (nominal)'!AA$1,'Cyclical_after overrides'!$A$1:$BD$1,0))), "")</f>
        <v>245.495</v>
      </c>
      <c r="AB213" s="179">
        <f>INDEX(Depreciation!$U$5:$U$318, MATCH('Stata dataset (nominal)'!$A213, Depreciation!$A$5:$A$318, 0))</f>
        <v>0.95899999999999996</v>
      </c>
      <c r="AC213" s="180">
        <f t="shared" si="5"/>
        <v>0.87342238584563037</v>
      </c>
      <c r="AD213" s="72">
        <f>INDEX(Recharges!$V$5:$V$318, MATCH('Stata dataset (nominal)'!$A213, Recharges!$A$5:$A$318, 0))</f>
        <v>0.89900000000000002</v>
      </c>
    </row>
    <row r="214" spans="1:30" x14ac:dyDescent="0.4">
      <c r="A214" s="160" t="str">
        <f t="shared" si="3"/>
        <v>AFW21</v>
      </c>
      <c r="B214" s="160" t="s">
        <v>397</v>
      </c>
      <c r="C214" s="160" t="s">
        <v>257</v>
      </c>
      <c r="D214" s="179">
        <f>_xlfn.IFNA(IF($C214 &gt; "2023-24", INDEX(PR24_after_overrides!$D$3:$AU$128, MATCH('Stata dataset (nominal)'!$A214, PR24_after_overrides!$A$3:$A$128, 0), MATCH('Stata dataset (nominal)'!D$1, PR24_after_overrides!$D$2:$AU$2, 0)), INDEX('Cyclical_after overrides'!$A$1:$BD$245,MATCH('Stata dataset (nominal)'!$A214,'Cyclical_after overrides'!$A$1:$A$245,0),MATCH('Stata dataset (nominal)'!D$1,'Cyclical_after overrides'!$A$1:$BD$1,0))), "")</f>
        <v>1.1277018254028868</v>
      </c>
      <c r="E214" s="179">
        <f>_xlfn.IFNA(IF($C214 &gt; "2023-24", INDEX(PR24_after_overrides!$D$3:$AU$128, MATCH('Stata dataset (nominal)'!$A214, PR24_after_overrides!$A$3:$A$128, 0), MATCH('Stata dataset (nominal)'!E$1, PR24_after_overrides!$D$2:$AU$2, 0)), INDEX('Cyclical_after overrides'!$A$1:$BD$245,MATCH('Stata dataset (nominal)'!$A214,'Cyclical_after overrides'!$A$1:$A$245,0),MATCH('Stata dataset (nominal)'!E$1,'Cyclical_after overrides'!$A$1:$BD$1,0))), "")</f>
        <v>7.1070000000000002</v>
      </c>
      <c r="F214" s="179">
        <f>_xlfn.IFNA(IF($C214 &gt; "2023-24", INDEX(PR24_after_overrides!$D$3:$AU$128, MATCH('Stata dataset (nominal)'!$A214, PR24_after_overrides!$A$3:$A$128, 0), MATCH('Stata dataset (nominal)'!F$1, PR24_after_overrides!$D$2:$AU$2, 0)), INDEX('Cyclical_after overrides'!$A$1:$BD$245,MATCH('Stata dataset (nominal)'!$A214,'Cyclical_after overrides'!$A$1:$A$245,0),MATCH('Stata dataset (nominal)'!F$1,'Cyclical_after overrides'!$A$1:$BD$1,0))), "")</f>
        <v>2.3149999999999999</v>
      </c>
      <c r="G214" s="179">
        <f>_xlfn.IFNA(IF($C214 &gt; "2023-24", INDEX(PR24_after_overrides!$D$3:$AU$128, MATCH('Stata dataset (nominal)'!$A214, PR24_after_overrides!$A$3:$A$128, 0), MATCH('Stata dataset (nominal)'!G$1, PR24_after_overrides!$D$2:$AU$2, 0)), INDEX('Cyclical_after overrides'!$A$1:$BD$245,MATCH('Stata dataset (nominal)'!$A214,'Cyclical_after overrides'!$A$1:$A$245,0),MATCH('Stata dataset (nominal)'!G$1,'Cyclical_after overrides'!$A$1:$BD$1,0))), "")</f>
        <v>7.9480000000000004</v>
      </c>
      <c r="H214" s="179">
        <f>_xlfn.IFNA(IF($C214 &gt; "2023-24", INDEX(PR24_after_overrides!$D$3:$AU$128, MATCH('Stata dataset (nominal)'!$A214, PR24_after_overrides!$A$3:$A$128, 0), MATCH('Stata dataset (nominal)'!H$1, PR24_after_overrides!$D$2:$AU$2, 0)), INDEX('Cyclical_after overrides'!$A$1:$BD$245,MATCH('Stata dataset (nominal)'!$A214,'Cyclical_after overrides'!$A$1:$A$245,0),MATCH('Stata dataset (nominal)'!H$1,'Cyclical_after overrides'!$A$1:$BD$1,0))), "")</f>
        <v>1.7849999999999999</v>
      </c>
      <c r="I214" s="179">
        <f>_xlfn.IFNA(IF($C214 &gt; "2023-24", INDEX(PR24_after_overrides!$D$3:$AU$128, MATCH('Stata dataset (nominal)'!$A214, PR24_after_overrides!$A$3:$A$128, 0), MATCH('Stata dataset (nominal)'!I$1, PR24_after_overrides!$D$2:$AU$2, 0)), INDEX('Cyclical_after overrides'!$A$1:$BD$245,MATCH('Stata dataset (nominal)'!$A214,'Cyclical_after overrides'!$A$1:$A$245,0),MATCH('Stata dataset (nominal)'!I$1,'Cyclical_after overrides'!$A$1:$BD$1,0))), "")</f>
        <v>9.3230000000000004</v>
      </c>
      <c r="J214" s="179">
        <f>_xlfn.IFNA(IF($C214 &gt; "2023-24", INDEX(PR24_after_overrides!$D$3:$AU$128, MATCH('Stata dataset (nominal)'!$A214, PR24_after_overrides!$A$3:$A$128, 0), MATCH('Stata dataset (nominal)'!J$1, PR24_after_overrides!$D$2:$AU$2, 0)), INDEX('Cyclical_after overrides'!$A$1:$BD$245,MATCH('Stata dataset (nominal)'!$A214,'Cyclical_after overrides'!$A$1:$A$245,0),MATCH('Stata dataset (nominal)'!J$1,'Cyclical_after overrides'!$A$1:$BD$1,0))), "")</f>
        <v>0.113</v>
      </c>
      <c r="K214" s="179" t="str">
        <f>_xlfn.IFNA(IF($C214 &gt; "2023-24", INDEX(PR24_after_overrides!$D$3:$AU$128, MATCH('Stata dataset (nominal)'!$A214, PR24_after_overrides!$A$3:$A$128, 0), MATCH('Stata dataset (nominal)'!K$1, PR24_after_overrides!$D$2:$AU$2, 0)), INDEX('Cyclical_after overrides'!$A$1:$BD$245,MATCH('Stata dataset (nominal)'!$A214,'Cyclical_after overrides'!$A$1:$A$245,0),MATCH('Stata dataset (nominal)'!K$1,'Cyclical_after overrides'!$A$1:$BD$1,0))), "")</f>
        <v/>
      </c>
      <c r="L214" s="179">
        <f>_xlfn.IFNA(IF($C214 &gt; "2023-24", INDEX(PR24_after_overrides!$D$3:$AU$128, MATCH('Stata dataset (nominal)'!$A214, PR24_after_overrides!$A$3:$A$128, 0), MATCH('Stata dataset (nominal)'!L$1, PR24_after_overrides!$D$2:$AU$2, 0)), INDEX('Cyclical_after overrides'!$A$1:$BD$245,MATCH('Stata dataset (nominal)'!$A214,'Cyclical_after overrides'!$A$1:$A$245,0),MATCH('Stata dataset (nominal)'!L$1,'Cyclical_after overrides'!$A$1:$BD$1,0))), "")</f>
        <v>0</v>
      </c>
      <c r="M214" s="179" t="str">
        <f>_xlfn.IFNA(IF($C214 &gt; "2023-24", INDEX(PR24_after_overrides!$D$3:$AU$128, MATCH('Stata dataset (nominal)'!$A214, PR24_after_overrides!$A$3:$A$128, 0), MATCH('Stata dataset (nominal)'!M$1, PR24_after_overrides!$D$2:$AU$2, 0)), INDEX('Cyclical_after overrides'!$A$1:$BD$245,MATCH('Stata dataset (nominal)'!$A214,'Cyclical_after overrides'!$A$1:$A$245,0),MATCH('Stata dataset (nominal)'!M$1,'Cyclical_after overrides'!$A$1:$BD$1,0))), "")</f>
        <v/>
      </c>
      <c r="N214" s="179" t="str">
        <f>_xlfn.IFNA(IF($C214 &gt; "2023-24", INDEX(PR24_after_overrides!$D$3:$AU$128, MATCH('Stata dataset (nominal)'!$A214, PR24_after_overrides!$A$3:$A$128, 0), MATCH('Stata dataset (nominal)'!N$1, PR24_after_overrides!$D$2:$AU$2, 0)), INDEX('Cyclical_after overrides'!$A$1:$BD$245,MATCH('Stata dataset (nominal)'!$A214,'Cyclical_after overrides'!$A$1:$A$245,0),MATCH('Stata dataset (nominal)'!N$1,'Cyclical_after overrides'!$A$1:$BD$1,0))), "")</f>
        <v/>
      </c>
      <c r="O214" s="179">
        <f>_xlfn.IFNA(IF($C214 &gt; "2023-24", INDEX(PR24_after_overrides!$D$3:$AU$128, MATCH('Stata dataset (nominal)'!$A214, PR24_after_overrides!$A$3:$A$128, 0), MATCH('Stata dataset (nominal)'!O$1, PR24_after_overrides!$D$2:$AU$2, 0)), INDEX('Cyclical_after overrides'!$A$1:$BD$245,MATCH('Stata dataset (nominal)'!$A214,'Cyclical_after overrides'!$A$1:$A$245,0),MATCH('Stata dataset (nominal)'!O$1,'Cyclical_after overrides'!$A$1:$BD$1,0))), "")</f>
        <v>532.42600000000004</v>
      </c>
      <c r="P214" s="179">
        <f>_xlfn.IFNA(IF($C214 &gt; "2023-24", INDEX(PR24_after_overrides!$D$3:$AU$128, MATCH('Stata dataset (nominal)'!$A214, PR24_after_overrides!$A$3:$A$128, 0), MATCH('Stata dataset (nominal)'!P$1, PR24_after_overrides!$D$2:$AU$2, 0)), INDEX('Cyclical_after overrides'!$A$1:$BD$245,MATCH('Stata dataset (nominal)'!$A214,'Cyclical_after overrides'!$A$1:$A$245,0),MATCH('Stata dataset (nominal)'!P$1,'Cyclical_after overrides'!$A$1:$BD$1,0))), "")</f>
        <v>0</v>
      </c>
      <c r="Q214" s="179">
        <f>_xlfn.IFNA(IF($C214 &gt; "2023-24", INDEX(PR24_after_overrides!$D$3:$AU$128, MATCH('Stata dataset (nominal)'!$A214, PR24_after_overrides!$A$3:$A$128, 0), MATCH('Stata dataset (nominal)'!Q$1, PR24_after_overrides!$D$2:$AU$2, 0)), INDEX('Cyclical_after overrides'!$A$1:$BD$245,MATCH('Stata dataset (nominal)'!$A214,'Cyclical_after overrides'!$A$1:$A$245,0),MATCH('Stata dataset (nominal)'!Q$1,'Cyclical_after overrides'!$A$1:$BD$1,0))), "")</f>
        <v>0</v>
      </c>
      <c r="R214" s="179">
        <f>_xlfn.IFNA(IF($C214 &gt; "2023-24", INDEX(PR24_after_overrides!$D$3:$AU$128, MATCH('Stata dataset (nominal)'!$A214, PR24_after_overrides!$A$3:$A$128, 0), MATCH('Stata dataset (nominal)'!R$1, PR24_after_overrides!$D$2:$AU$2, 0)), INDEX('Cyclical_after overrides'!$A$1:$BD$245,MATCH('Stata dataset (nominal)'!$A214,'Cyclical_after overrides'!$A$1:$A$245,0),MATCH('Stata dataset (nominal)'!R$1,'Cyclical_after overrides'!$A$1:$BD$1,0))), "")</f>
        <v>866.02700000000004</v>
      </c>
      <c r="S214" s="179">
        <f>_xlfn.IFNA(IF($C214 &gt; "2023-24", INDEX(PR24_after_overrides!$D$3:$AU$128, MATCH('Stata dataset (nominal)'!$A214, PR24_after_overrides!$A$3:$A$128, 0), MATCH('Stata dataset (nominal)'!S$1, PR24_after_overrides!$D$2:$AU$2, 0)), INDEX('Cyclical_after overrides'!$A$1:$BD$245,MATCH('Stata dataset (nominal)'!$A214,'Cyclical_after overrides'!$A$1:$A$245,0),MATCH('Stata dataset (nominal)'!S$1,'Cyclical_after overrides'!$A$1:$BD$1,0))), "")</f>
        <v>0</v>
      </c>
      <c r="T214" s="179">
        <f>_xlfn.IFNA(IF($C214 &gt; "2023-24", INDEX(PR24_after_overrides!$D$3:$AU$128, MATCH('Stata dataset (nominal)'!$A214, PR24_after_overrides!$A$3:$A$128, 0), MATCH('Stata dataset (nominal)'!T$1, PR24_after_overrides!$D$2:$AU$2, 0)), INDEX('Cyclical_after overrides'!$A$1:$BD$245,MATCH('Stata dataset (nominal)'!$A214,'Cyclical_after overrides'!$A$1:$A$245,0),MATCH('Stata dataset (nominal)'!T$1,'Cyclical_after overrides'!$A$1:$BD$1,0))), "")</f>
        <v>0</v>
      </c>
      <c r="U214" s="179">
        <f>_xlfn.IFNA(IF($C214 &gt; "2023-24", INDEX(PR24_after_overrides!$D$3:$AU$128, MATCH('Stata dataset (nominal)'!$A214, PR24_after_overrides!$A$3:$A$128, 0), MATCH('Stata dataset (nominal)'!U$1, PR24_after_overrides!$D$2:$AU$2, 0)), INDEX('Cyclical_after overrides'!$A$1:$BD$245,MATCH('Stata dataset (nominal)'!$A214,'Cyclical_after overrides'!$A$1:$A$245,0),MATCH('Stata dataset (nominal)'!U$1,'Cyclical_after overrides'!$A$1:$BD$1,0))), "")</f>
        <v>24.276101120552244</v>
      </c>
      <c r="V214" s="179">
        <f>_xlfn.IFNA(IF($C214 &gt; "2023-24", INDEX(PR24_after_overrides!$D$3:$AU$128, MATCH('Stata dataset (nominal)'!$A214, PR24_after_overrides!$A$3:$A$128, 0), MATCH('Stata dataset (nominal)'!V$1, PR24_after_overrides!$D$2:$AU$2, 0)), INDEX('Cyclical_after overrides'!$A$1:$BD$245,MATCH('Stata dataset (nominal)'!$A214,'Cyclical_after overrides'!$A$1:$A$245,0),MATCH('Stata dataset (nominal)'!V$1,'Cyclical_after overrides'!$A$1:$BD$1,0))), "")</f>
        <v>138.82811459027781</v>
      </c>
      <c r="W214" s="179">
        <f>_xlfn.IFNA(IF($C214 &gt; "2023-24", INDEX(PR24_after_overrides!$D$3:$AU$128, MATCH('Stata dataset (nominal)'!$A214, PR24_after_overrides!$A$3:$A$128, 0), MATCH('Stata dataset (nominal)'!W$1, PR24_after_overrides!$D$2:$AU$2, 0)), INDEX('Cyclical_after overrides'!$A$1:$BD$245,MATCH('Stata dataset (nominal)'!$A214,'Cyclical_after overrides'!$A$1:$A$245,0),MATCH('Stata dataset (nominal)'!W$1,'Cyclical_after overrides'!$A$1:$BD$1,0))), "")</f>
        <v>2.1032419144283745</v>
      </c>
      <c r="X214" s="179">
        <f>_xlfn.IFNA(IF($C214 &gt; "2023-24", INDEX(PR24_after_overrides!$D$3:$AU$128, MATCH('Stata dataset (nominal)'!$A214, PR24_after_overrides!$A$3:$A$128, 0), MATCH('Stata dataset (nominal)'!X$1, PR24_after_overrides!$D$2:$AU$2, 0)), INDEX('Cyclical_after overrides'!$A$1:$BD$245,MATCH('Stata dataset (nominal)'!$A214,'Cyclical_after overrides'!$A$1:$A$245,0),MATCH('Stata dataset (nominal)'!X$1,'Cyclical_after overrides'!$A$1:$BD$1,0))), "")</f>
        <v>14.426222859654677</v>
      </c>
      <c r="Y214" s="179">
        <f>_xlfn.IFNA(IF($C214 &gt; "2023-24", INDEX(PR24_after_overrides!$D$3:$AU$128, MATCH('Stata dataset (nominal)'!$A214, PR24_after_overrides!$A$3:$A$128, 0), MATCH('Stata dataset (nominal)'!Y$1, PR24_after_overrides!$D$2:$AU$2, 0)), INDEX('Cyclical_after overrides'!$A$1:$BD$245,MATCH('Stata dataset (nominal)'!$A214,'Cyclical_after overrides'!$A$1:$A$245,0),MATCH('Stata dataset (nominal)'!Y$1,'Cyclical_after overrides'!$A$1:$BD$1,0))), "")</f>
        <v>10.58372309207291</v>
      </c>
      <c r="Z214" s="179">
        <f>_xlfn.IFNA(IF($C214 &gt; "2023-24", INDEX(PR24_after_overrides!$D$3:$AU$128, MATCH('Stata dataset (nominal)'!$A214, PR24_after_overrides!$A$3:$A$128, 0), MATCH('Stata dataset (nominal)'!Z$1, PR24_after_overrides!$D$2:$AU$2, 0)), INDEX('Cyclical_after overrides'!$A$1:$BD$245,MATCH('Stata dataset (nominal)'!$A214,'Cyclical_after overrides'!$A$1:$A$245,0),MATCH('Stata dataset (nominal)'!Z$1,'Cyclical_after overrides'!$A$1:$BD$1,0))), "")</f>
        <v>10.58372309207291</v>
      </c>
      <c r="AA214" s="179">
        <f>_xlfn.IFNA(IF($C214 &gt; "2023-24", INDEX(PR24_after_overrides!$D$3:$AU$128, MATCH('Stata dataset (nominal)'!$A214, PR24_after_overrides!$A$3:$A$128, 0), MATCH('Stata dataset (nominal)'!AA$1, PR24_after_overrides!$D$2:$AU$2, 0)), INDEX('Cyclical_after overrides'!$A$1:$BD$245,MATCH('Stata dataset (nominal)'!$A214,'Cyclical_after overrides'!$A$1:$A$245,0),MATCH('Stata dataset (nominal)'!AA$1,'Cyclical_after overrides'!$A$1:$BD$1,0))), "")</f>
        <v>242.36099999999999</v>
      </c>
      <c r="AB214" s="179">
        <f>INDEX(Depreciation!$U$5:$U$318, MATCH('Stata dataset (nominal)'!$A214, Depreciation!$A$5:$A$318, 0))</f>
        <v>0.65800000000000003</v>
      </c>
      <c r="AC214" s="180">
        <f t="shared" si="5"/>
        <v>0.87342238584563037</v>
      </c>
      <c r="AD214" s="72">
        <f>INDEX(Recharges!$V$5:$V$318, MATCH('Stata dataset (nominal)'!$A214, Recharges!$A$5:$A$318, 0))</f>
        <v>0.6</v>
      </c>
    </row>
    <row r="215" spans="1:30" x14ac:dyDescent="0.4">
      <c r="A215" s="160" t="str">
        <f t="shared" si="3"/>
        <v>AFW22</v>
      </c>
      <c r="B215" s="160" t="s">
        <v>397</v>
      </c>
      <c r="C215" s="160" t="s">
        <v>259</v>
      </c>
      <c r="D215" s="179">
        <f>_xlfn.IFNA(IF($C215 &gt; "2023-24", INDEX(PR24_after_overrides!$D$3:$AU$128, MATCH('Stata dataset (nominal)'!$A215, PR24_after_overrides!$A$3:$A$128, 0), MATCH('Stata dataset (nominal)'!D$1, PR24_after_overrides!$D$2:$AU$2, 0)), INDEX('Cyclical_after overrides'!$A$1:$BD$245,MATCH('Stata dataset (nominal)'!$A215,'Cyclical_after overrides'!$A$1:$A$245,0),MATCH('Stata dataset (nominal)'!D$1,'Cyclical_after overrides'!$A$1:$BD$1,0))), "")</f>
        <v>1.0877412700751434</v>
      </c>
      <c r="E215" s="179">
        <f>_xlfn.IFNA(IF($C215 &gt; "2023-24", INDEX(PR24_after_overrides!$D$3:$AU$128, MATCH('Stata dataset (nominal)'!$A215, PR24_after_overrides!$A$3:$A$128, 0), MATCH('Stata dataset (nominal)'!E$1, PR24_after_overrides!$D$2:$AU$2, 0)), INDEX('Cyclical_after overrides'!$A$1:$BD$245,MATCH('Stata dataset (nominal)'!$A215,'Cyclical_after overrides'!$A$1:$A$245,0),MATCH('Stata dataset (nominal)'!E$1,'Cyclical_after overrides'!$A$1:$BD$1,0))), "")</f>
        <v>7.806</v>
      </c>
      <c r="F215" s="179">
        <f>_xlfn.IFNA(IF($C215 &gt; "2023-24", INDEX(PR24_after_overrides!$D$3:$AU$128, MATCH('Stata dataset (nominal)'!$A215, PR24_after_overrides!$A$3:$A$128, 0), MATCH('Stata dataset (nominal)'!F$1, PR24_after_overrides!$D$2:$AU$2, 0)), INDEX('Cyclical_after overrides'!$A$1:$BD$245,MATCH('Stata dataset (nominal)'!$A215,'Cyclical_after overrides'!$A$1:$A$245,0),MATCH('Stata dataset (nominal)'!F$1,'Cyclical_after overrides'!$A$1:$BD$1,0))), "")</f>
        <v>2.8130000000000002</v>
      </c>
      <c r="G215" s="179">
        <f>_xlfn.IFNA(IF($C215 &gt; "2023-24", INDEX(PR24_after_overrides!$D$3:$AU$128, MATCH('Stata dataset (nominal)'!$A215, PR24_after_overrides!$A$3:$A$128, 0), MATCH('Stata dataset (nominal)'!G$1, PR24_after_overrides!$D$2:$AU$2, 0)), INDEX('Cyclical_after overrides'!$A$1:$BD$245,MATCH('Stata dataset (nominal)'!$A215,'Cyclical_after overrides'!$A$1:$A$245,0),MATCH('Stata dataset (nominal)'!G$1,'Cyclical_after overrides'!$A$1:$BD$1,0))), "")</f>
        <v>7.0609999999999999</v>
      </c>
      <c r="H215" s="179">
        <f>_xlfn.IFNA(IF($C215 &gt; "2023-24", INDEX(PR24_after_overrides!$D$3:$AU$128, MATCH('Stata dataset (nominal)'!$A215, PR24_after_overrides!$A$3:$A$128, 0), MATCH('Stata dataset (nominal)'!H$1, PR24_after_overrides!$D$2:$AU$2, 0)), INDEX('Cyclical_after overrides'!$A$1:$BD$245,MATCH('Stata dataset (nominal)'!$A215,'Cyclical_after overrides'!$A$1:$A$245,0),MATCH('Stata dataset (nominal)'!H$1,'Cyclical_after overrides'!$A$1:$BD$1,0))), "")</f>
        <v>1.4430000000000001</v>
      </c>
      <c r="I215" s="179">
        <f>_xlfn.IFNA(IF($C215 &gt; "2023-24", INDEX(PR24_after_overrides!$D$3:$AU$128, MATCH('Stata dataset (nominal)'!$A215, PR24_after_overrides!$A$3:$A$128, 0), MATCH('Stata dataset (nominal)'!I$1, PR24_after_overrides!$D$2:$AU$2, 0)), INDEX('Cyclical_after overrides'!$A$1:$BD$245,MATCH('Stata dataset (nominal)'!$A215,'Cyclical_after overrides'!$A$1:$A$245,0),MATCH('Stata dataset (nominal)'!I$1,'Cyclical_after overrides'!$A$1:$BD$1,0))), "")</f>
        <v>8.64073557526571</v>
      </c>
      <c r="J215" s="179">
        <f>_xlfn.IFNA(IF($C215 &gt; "2023-24", INDEX(PR24_after_overrides!$D$3:$AU$128, MATCH('Stata dataset (nominal)'!$A215, PR24_after_overrides!$A$3:$A$128, 0), MATCH('Stata dataset (nominal)'!J$1, PR24_after_overrides!$D$2:$AU$2, 0)), INDEX('Cyclical_after overrides'!$A$1:$BD$245,MATCH('Stata dataset (nominal)'!$A215,'Cyclical_after overrides'!$A$1:$A$245,0),MATCH('Stata dataset (nominal)'!J$1,'Cyclical_after overrides'!$A$1:$BD$1,0))), "")</f>
        <v>0.245</v>
      </c>
      <c r="K215" s="179" t="str">
        <f>_xlfn.IFNA(IF($C215 &gt; "2023-24", INDEX(PR24_after_overrides!$D$3:$AU$128, MATCH('Stata dataset (nominal)'!$A215, PR24_after_overrides!$A$3:$A$128, 0), MATCH('Stata dataset (nominal)'!K$1, PR24_after_overrides!$D$2:$AU$2, 0)), INDEX('Cyclical_after overrides'!$A$1:$BD$245,MATCH('Stata dataset (nominal)'!$A215,'Cyclical_after overrides'!$A$1:$A$245,0),MATCH('Stata dataset (nominal)'!K$1,'Cyclical_after overrides'!$A$1:$BD$1,0))), "")</f>
        <v/>
      </c>
      <c r="L215" s="179">
        <f>_xlfn.IFNA(IF($C215 &gt; "2023-24", INDEX(PR24_after_overrides!$D$3:$AU$128, MATCH('Stata dataset (nominal)'!$A215, PR24_after_overrides!$A$3:$A$128, 0), MATCH('Stata dataset (nominal)'!L$1, PR24_after_overrides!$D$2:$AU$2, 0)), INDEX('Cyclical_after overrides'!$A$1:$BD$245,MATCH('Stata dataset (nominal)'!$A215,'Cyclical_after overrides'!$A$1:$A$245,0),MATCH('Stata dataset (nominal)'!L$1,'Cyclical_after overrides'!$A$1:$BD$1,0))), "")</f>
        <v>0</v>
      </c>
      <c r="M215" s="179" t="str">
        <f>_xlfn.IFNA(IF($C215 &gt; "2023-24", INDEX(PR24_after_overrides!$D$3:$AU$128, MATCH('Stata dataset (nominal)'!$A215, PR24_after_overrides!$A$3:$A$128, 0), MATCH('Stata dataset (nominal)'!M$1, PR24_after_overrides!$D$2:$AU$2, 0)), INDEX('Cyclical_after overrides'!$A$1:$BD$245,MATCH('Stata dataset (nominal)'!$A215,'Cyclical_after overrides'!$A$1:$A$245,0),MATCH('Stata dataset (nominal)'!M$1,'Cyclical_after overrides'!$A$1:$BD$1,0))), "")</f>
        <v/>
      </c>
      <c r="N215" s="179" t="str">
        <f>_xlfn.IFNA(IF($C215 &gt; "2023-24", INDEX(PR24_after_overrides!$D$3:$AU$128, MATCH('Stata dataset (nominal)'!$A215, PR24_after_overrides!$A$3:$A$128, 0), MATCH('Stata dataset (nominal)'!N$1, PR24_after_overrides!$D$2:$AU$2, 0)), INDEX('Cyclical_after overrides'!$A$1:$BD$245,MATCH('Stata dataset (nominal)'!$A215,'Cyclical_after overrides'!$A$1:$A$245,0),MATCH('Stata dataset (nominal)'!N$1,'Cyclical_after overrides'!$A$1:$BD$1,0))), "")</f>
        <v/>
      </c>
      <c r="O215" s="179">
        <f>_xlfn.IFNA(IF($C215 &gt; "2023-24", INDEX(PR24_after_overrides!$D$3:$AU$128, MATCH('Stata dataset (nominal)'!$A215, PR24_after_overrides!$A$3:$A$128, 0), MATCH('Stata dataset (nominal)'!O$1, PR24_after_overrides!$D$2:$AU$2, 0)), INDEX('Cyclical_after overrides'!$A$1:$BD$245,MATCH('Stata dataset (nominal)'!$A215,'Cyclical_after overrides'!$A$1:$A$245,0),MATCH('Stata dataset (nominal)'!O$1,'Cyclical_after overrides'!$A$1:$BD$1,0))), "")</f>
        <v>513.15599999999995</v>
      </c>
      <c r="P215" s="179">
        <f>_xlfn.IFNA(IF($C215 &gt; "2023-24", INDEX(PR24_after_overrides!$D$3:$AU$128, MATCH('Stata dataset (nominal)'!$A215, PR24_after_overrides!$A$3:$A$128, 0), MATCH('Stata dataset (nominal)'!P$1, PR24_after_overrides!$D$2:$AU$2, 0)), INDEX('Cyclical_after overrides'!$A$1:$BD$245,MATCH('Stata dataset (nominal)'!$A215,'Cyclical_after overrides'!$A$1:$A$245,0),MATCH('Stata dataset (nominal)'!P$1,'Cyclical_after overrides'!$A$1:$BD$1,0))), "")</f>
        <v>0</v>
      </c>
      <c r="Q215" s="179">
        <f>_xlfn.IFNA(IF($C215 &gt; "2023-24", INDEX(PR24_after_overrides!$D$3:$AU$128, MATCH('Stata dataset (nominal)'!$A215, PR24_after_overrides!$A$3:$A$128, 0), MATCH('Stata dataset (nominal)'!Q$1, PR24_after_overrides!$D$2:$AU$2, 0)), INDEX('Cyclical_after overrides'!$A$1:$BD$245,MATCH('Stata dataset (nominal)'!$A215,'Cyclical_after overrides'!$A$1:$A$245,0),MATCH('Stata dataset (nominal)'!Q$1,'Cyclical_after overrides'!$A$1:$BD$1,0))), "")</f>
        <v>0</v>
      </c>
      <c r="R215" s="179">
        <f>_xlfn.IFNA(IF($C215 &gt; "2023-24", INDEX(PR24_after_overrides!$D$3:$AU$128, MATCH('Stata dataset (nominal)'!$A215, PR24_after_overrides!$A$3:$A$128, 0), MATCH('Stata dataset (nominal)'!R$1, PR24_after_overrides!$D$2:$AU$2, 0)), INDEX('Cyclical_after overrides'!$A$1:$BD$245,MATCH('Stata dataset (nominal)'!$A215,'Cyclical_after overrides'!$A$1:$A$245,0),MATCH('Stata dataset (nominal)'!R$1,'Cyclical_after overrides'!$A$1:$BD$1,0))), "")</f>
        <v>904.04600000000005</v>
      </c>
      <c r="S215" s="179">
        <f>_xlfn.IFNA(IF($C215 &gt; "2023-24", INDEX(PR24_after_overrides!$D$3:$AU$128, MATCH('Stata dataset (nominal)'!$A215, PR24_after_overrides!$A$3:$A$128, 0), MATCH('Stata dataset (nominal)'!S$1, PR24_after_overrides!$D$2:$AU$2, 0)), INDEX('Cyclical_after overrides'!$A$1:$BD$245,MATCH('Stata dataset (nominal)'!$A215,'Cyclical_after overrides'!$A$1:$A$245,0),MATCH('Stata dataset (nominal)'!S$1,'Cyclical_after overrides'!$A$1:$BD$1,0))), "")</f>
        <v>0</v>
      </c>
      <c r="T215" s="179">
        <f>_xlfn.IFNA(IF($C215 &gt; "2023-24", INDEX(PR24_after_overrides!$D$3:$AU$128, MATCH('Stata dataset (nominal)'!$A215, PR24_after_overrides!$A$3:$A$128, 0), MATCH('Stata dataset (nominal)'!T$1, PR24_after_overrides!$D$2:$AU$2, 0)), INDEX('Cyclical_after overrides'!$A$1:$BD$245,MATCH('Stata dataset (nominal)'!$A215,'Cyclical_after overrides'!$A$1:$A$245,0),MATCH('Stata dataset (nominal)'!T$1,'Cyclical_after overrides'!$A$1:$BD$1,0))), "")</f>
        <v>0</v>
      </c>
      <c r="U215" s="179">
        <f>_xlfn.IFNA(IF($C215 &gt; "2023-24", INDEX(PR24_after_overrides!$D$3:$AU$128, MATCH('Stata dataset (nominal)'!$A215, PR24_after_overrides!$A$3:$A$128, 0), MATCH('Stata dataset (nominal)'!U$1, PR24_after_overrides!$D$2:$AU$2, 0)), INDEX('Cyclical_after overrides'!$A$1:$BD$245,MATCH('Stata dataset (nominal)'!$A215,'Cyclical_after overrides'!$A$1:$A$245,0),MATCH('Stata dataset (nominal)'!U$1,'Cyclical_after overrides'!$A$1:$BD$1,0))), "")</f>
        <v>22.253257085267748</v>
      </c>
      <c r="V215" s="179">
        <f>_xlfn.IFNA(IF($C215 &gt; "2023-24", INDEX(PR24_after_overrides!$D$3:$AU$128, MATCH('Stata dataset (nominal)'!$A215, PR24_after_overrides!$A$3:$A$128, 0), MATCH('Stata dataset (nominal)'!V$1, PR24_after_overrides!$D$2:$AU$2, 0)), INDEX('Cyclical_after overrides'!$A$1:$BD$245,MATCH('Stata dataset (nominal)'!$A215,'Cyclical_after overrides'!$A$1:$A$245,0),MATCH('Stata dataset (nominal)'!V$1,'Cyclical_after overrides'!$A$1:$BD$1,0))), "")</f>
        <v>138.82638652952372</v>
      </c>
      <c r="W215" s="179">
        <f>_xlfn.IFNA(IF($C215 &gt; "2023-24", INDEX(PR24_after_overrides!$D$3:$AU$128, MATCH('Stata dataset (nominal)'!$A215, PR24_after_overrides!$A$3:$A$128, 0), MATCH('Stata dataset (nominal)'!W$1, PR24_after_overrides!$D$2:$AU$2, 0)), INDEX('Cyclical_after overrides'!$A$1:$BD$245,MATCH('Stata dataset (nominal)'!$A215,'Cyclical_after overrides'!$A$1:$A$245,0),MATCH('Stata dataset (nominal)'!W$1,'Cyclical_after overrides'!$A$1:$BD$1,0))), "")</f>
        <v>2.109519146461293</v>
      </c>
      <c r="X215" s="179">
        <f>_xlfn.IFNA(IF($C215 &gt; "2023-24", INDEX(PR24_after_overrides!$D$3:$AU$128, MATCH('Stata dataset (nominal)'!$A215, PR24_after_overrides!$A$3:$A$128, 0), MATCH('Stata dataset (nominal)'!X$1, PR24_after_overrides!$D$2:$AU$2, 0)), INDEX('Cyclical_after overrides'!$A$1:$BD$245,MATCH('Stata dataset (nominal)'!$A215,'Cyclical_after overrides'!$A$1:$A$245,0),MATCH('Stata dataset (nominal)'!X$1,'Cyclical_after overrides'!$A$1:$BD$1,0))), "")</f>
        <v>14.426222859654677</v>
      </c>
      <c r="Y215" s="179">
        <f>_xlfn.IFNA(IF($C215 &gt; "2023-24", INDEX(PR24_after_overrides!$D$3:$AU$128, MATCH('Stata dataset (nominal)'!$A215, PR24_after_overrides!$A$3:$A$128, 0), MATCH('Stata dataset (nominal)'!Y$1, PR24_after_overrides!$D$2:$AU$2, 0)), INDEX('Cyclical_after overrides'!$A$1:$BD$245,MATCH('Stata dataset (nominal)'!$A215,'Cyclical_after overrides'!$A$1:$A$245,0),MATCH('Stata dataset (nominal)'!Y$1,'Cyclical_after overrides'!$A$1:$BD$1,0))), "")</f>
        <v>10.58372309207291</v>
      </c>
      <c r="Z215" s="179">
        <f>_xlfn.IFNA(IF($C215 &gt; "2023-24", INDEX(PR24_after_overrides!$D$3:$AU$128, MATCH('Stata dataset (nominal)'!$A215, PR24_after_overrides!$A$3:$A$128, 0), MATCH('Stata dataset (nominal)'!Z$1, PR24_after_overrides!$D$2:$AU$2, 0)), INDEX('Cyclical_after overrides'!$A$1:$BD$245,MATCH('Stata dataset (nominal)'!$A215,'Cyclical_after overrides'!$A$1:$A$245,0),MATCH('Stata dataset (nominal)'!Z$1,'Cyclical_after overrides'!$A$1:$BD$1,0))), "")</f>
        <v>10.58372309207291</v>
      </c>
      <c r="AA215" s="179">
        <f>_xlfn.IFNA(IF($C215 &gt; "2023-24", INDEX(PR24_after_overrides!$D$3:$AU$128, MATCH('Stata dataset (nominal)'!$A215, PR24_after_overrides!$A$3:$A$128, 0), MATCH('Stata dataset (nominal)'!AA$1, PR24_after_overrides!$D$2:$AU$2, 0)), INDEX('Cyclical_after overrides'!$A$1:$BD$245,MATCH('Stata dataset (nominal)'!$A215,'Cyclical_after overrides'!$A$1:$A$245,0),MATCH('Stata dataset (nominal)'!AA$1,'Cyclical_after overrides'!$A$1:$BD$1,0))), "")</f>
        <v>256.17700000000002</v>
      </c>
      <c r="AB215" s="179">
        <f>INDEX(Depreciation!$U$5:$U$318, MATCH('Stata dataset (nominal)'!$A215, Depreciation!$A$5:$A$318, 0))</f>
        <v>0.20799999999999999</v>
      </c>
      <c r="AC215" s="180">
        <f t="shared" si="5"/>
        <v>0.87342238584563037</v>
      </c>
      <c r="AD215" s="72">
        <f>INDEX(Recharges!$V$5:$V$318, MATCH('Stata dataset (nominal)'!$A215, Recharges!$A$5:$A$318, 0))</f>
        <v>0.42099999999999999</v>
      </c>
    </row>
    <row r="216" spans="1:30" x14ac:dyDescent="0.4">
      <c r="A216" s="160" t="str">
        <f t="shared" si="3"/>
        <v>AFW23</v>
      </c>
      <c r="B216" s="160" t="s">
        <v>397</v>
      </c>
      <c r="C216" s="160" t="s">
        <v>261</v>
      </c>
      <c r="D216" s="179">
        <f>_xlfn.IFNA(IF($C216 &gt; "2023-24", INDEX(PR24_after_overrides!$D$3:$AU$128, MATCH('Stata dataset (nominal)'!$A216, PR24_after_overrides!$A$3:$A$128, 0), MATCH('Stata dataset (nominal)'!D$1, PR24_after_overrides!$D$2:$AU$2, 0)), INDEX('Cyclical_after overrides'!$A$1:$BD$245,MATCH('Stata dataset (nominal)'!$A216,'Cyclical_after overrides'!$A$1:$A$245,0),MATCH('Stata dataset (nominal)'!D$1,'Cyclical_after overrides'!$A$1:$BD$1,0))), "")</f>
        <v>1</v>
      </c>
      <c r="E216" s="179">
        <f>_xlfn.IFNA(IF($C216 &gt; "2023-24", INDEX(PR24_after_overrides!$D$3:$AU$128, MATCH('Stata dataset (nominal)'!$A216, PR24_after_overrides!$A$3:$A$128, 0), MATCH('Stata dataset (nominal)'!E$1, PR24_after_overrides!$D$2:$AU$2, 0)), INDEX('Cyclical_after overrides'!$A$1:$BD$245,MATCH('Stata dataset (nominal)'!$A216,'Cyclical_after overrides'!$A$1:$A$245,0),MATCH('Stata dataset (nominal)'!E$1,'Cyclical_after overrides'!$A$1:$BD$1,0))), "")</f>
        <v>7.085</v>
      </c>
      <c r="F216" s="179">
        <f>_xlfn.IFNA(IF($C216 &gt; "2023-24", INDEX(PR24_after_overrides!$D$3:$AU$128, MATCH('Stata dataset (nominal)'!$A216, PR24_after_overrides!$A$3:$A$128, 0), MATCH('Stata dataset (nominal)'!F$1, PR24_after_overrides!$D$2:$AU$2, 0)), INDEX('Cyclical_after overrides'!$A$1:$BD$245,MATCH('Stata dataset (nominal)'!$A216,'Cyclical_after overrides'!$A$1:$A$245,0),MATCH('Stata dataset (nominal)'!F$1,'Cyclical_after overrides'!$A$1:$BD$1,0))), "")</f>
        <v>2.1469999999999998</v>
      </c>
      <c r="G216" s="179">
        <f>_xlfn.IFNA(IF($C216 &gt; "2023-24", INDEX(PR24_after_overrides!$D$3:$AU$128, MATCH('Stata dataset (nominal)'!$A216, PR24_after_overrides!$A$3:$A$128, 0), MATCH('Stata dataset (nominal)'!G$1, PR24_after_overrides!$D$2:$AU$2, 0)), INDEX('Cyclical_after overrides'!$A$1:$BD$245,MATCH('Stata dataset (nominal)'!$A216,'Cyclical_after overrides'!$A$1:$A$245,0),MATCH('Stata dataset (nominal)'!G$1,'Cyclical_after overrides'!$A$1:$BD$1,0))), "")</f>
        <v>11.199</v>
      </c>
      <c r="H216" s="179">
        <f>_xlfn.IFNA(IF($C216 &gt; "2023-24", INDEX(PR24_after_overrides!$D$3:$AU$128, MATCH('Stata dataset (nominal)'!$A216, PR24_after_overrides!$A$3:$A$128, 0), MATCH('Stata dataset (nominal)'!H$1, PR24_after_overrides!$D$2:$AU$2, 0)), INDEX('Cyclical_after overrides'!$A$1:$BD$245,MATCH('Stata dataset (nominal)'!$A216,'Cyclical_after overrides'!$A$1:$A$245,0),MATCH('Stata dataset (nominal)'!H$1,'Cyclical_after overrides'!$A$1:$BD$1,0))), "")</f>
        <v>1.6850000000000001</v>
      </c>
      <c r="I216" s="179">
        <f>_xlfn.IFNA(IF($C216 &gt; "2023-24", INDEX(PR24_after_overrides!$D$3:$AU$128, MATCH('Stata dataset (nominal)'!$A216, PR24_after_overrides!$A$3:$A$128, 0), MATCH('Stata dataset (nominal)'!I$1, PR24_after_overrides!$D$2:$AU$2, 0)), INDEX('Cyclical_after overrides'!$A$1:$BD$245,MATCH('Stata dataset (nominal)'!$A216,'Cyclical_after overrides'!$A$1:$A$245,0),MATCH('Stata dataset (nominal)'!I$1,'Cyclical_after overrides'!$A$1:$BD$1,0))), "")</f>
        <v>9.0415705811172042</v>
      </c>
      <c r="J216" s="179">
        <f>_xlfn.IFNA(IF($C216 &gt; "2023-24", INDEX(PR24_after_overrides!$D$3:$AU$128, MATCH('Stata dataset (nominal)'!$A216, PR24_after_overrides!$A$3:$A$128, 0), MATCH('Stata dataset (nominal)'!J$1, PR24_after_overrides!$D$2:$AU$2, 0)), INDEX('Cyclical_after overrides'!$A$1:$BD$245,MATCH('Stata dataset (nominal)'!$A216,'Cyclical_after overrides'!$A$1:$A$245,0),MATCH('Stata dataset (nominal)'!J$1,'Cyclical_after overrides'!$A$1:$BD$1,0))), "")</f>
        <v>0.23400000000000001</v>
      </c>
      <c r="K216" s="179" t="str">
        <f>_xlfn.IFNA(IF($C216 &gt; "2023-24", INDEX(PR24_after_overrides!$D$3:$AU$128, MATCH('Stata dataset (nominal)'!$A216, PR24_after_overrides!$A$3:$A$128, 0), MATCH('Stata dataset (nominal)'!K$1, PR24_after_overrides!$D$2:$AU$2, 0)), INDEX('Cyclical_after overrides'!$A$1:$BD$245,MATCH('Stata dataset (nominal)'!$A216,'Cyclical_after overrides'!$A$1:$A$245,0),MATCH('Stata dataset (nominal)'!K$1,'Cyclical_after overrides'!$A$1:$BD$1,0))), "")</f>
        <v/>
      </c>
      <c r="L216" s="179">
        <f>_xlfn.IFNA(IF($C216 &gt; "2023-24", INDEX(PR24_after_overrides!$D$3:$AU$128, MATCH('Stata dataset (nominal)'!$A216, PR24_after_overrides!$A$3:$A$128, 0), MATCH('Stata dataset (nominal)'!L$1, PR24_after_overrides!$D$2:$AU$2, 0)), INDEX('Cyclical_after overrides'!$A$1:$BD$245,MATCH('Stata dataset (nominal)'!$A216,'Cyclical_after overrides'!$A$1:$A$245,0),MATCH('Stata dataset (nominal)'!L$1,'Cyclical_after overrides'!$A$1:$BD$1,0))), "")</f>
        <v>0</v>
      </c>
      <c r="M216" s="179" t="str">
        <f>_xlfn.IFNA(IF($C216 &gt; "2023-24", INDEX(PR24_after_overrides!$D$3:$AU$128, MATCH('Stata dataset (nominal)'!$A216, PR24_after_overrides!$A$3:$A$128, 0), MATCH('Stata dataset (nominal)'!M$1, PR24_after_overrides!$D$2:$AU$2, 0)), INDEX('Cyclical_after overrides'!$A$1:$BD$245,MATCH('Stata dataset (nominal)'!$A216,'Cyclical_after overrides'!$A$1:$A$245,0),MATCH('Stata dataset (nominal)'!M$1,'Cyclical_after overrides'!$A$1:$BD$1,0))), "")</f>
        <v/>
      </c>
      <c r="N216" s="179" t="str">
        <f>_xlfn.IFNA(IF($C216 &gt; "2023-24", INDEX(PR24_after_overrides!$D$3:$AU$128, MATCH('Stata dataset (nominal)'!$A216, PR24_after_overrides!$A$3:$A$128, 0), MATCH('Stata dataset (nominal)'!N$1, PR24_after_overrides!$D$2:$AU$2, 0)), INDEX('Cyclical_after overrides'!$A$1:$BD$245,MATCH('Stata dataset (nominal)'!$A216,'Cyclical_after overrides'!$A$1:$A$245,0),MATCH('Stata dataset (nominal)'!N$1,'Cyclical_after overrides'!$A$1:$BD$1,0))), "")</f>
        <v/>
      </c>
      <c r="O216" s="179">
        <f>_xlfn.IFNA(IF($C216 &gt; "2023-24", INDEX(PR24_after_overrides!$D$3:$AU$128, MATCH('Stata dataset (nominal)'!$A216, PR24_after_overrides!$A$3:$A$128, 0), MATCH('Stata dataset (nominal)'!O$1, PR24_after_overrides!$D$2:$AU$2, 0)), INDEX('Cyclical_after overrides'!$A$1:$BD$245,MATCH('Stata dataset (nominal)'!$A216,'Cyclical_after overrides'!$A$1:$A$245,0),MATCH('Stata dataset (nominal)'!O$1,'Cyclical_after overrides'!$A$1:$BD$1,0))), "")</f>
        <v>485.11799999999999</v>
      </c>
      <c r="P216" s="179">
        <f>_xlfn.IFNA(IF($C216 &gt; "2023-24", INDEX(PR24_after_overrides!$D$3:$AU$128, MATCH('Stata dataset (nominal)'!$A216, PR24_after_overrides!$A$3:$A$128, 0), MATCH('Stata dataset (nominal)'!P$1, PR24_after_overrides!$D$2:$AU$2, 0)), INDEX('Cyclical_after overrides'!$A$1:$BD$245,MATCH('Stata dataset (nominal)'!$A216,'Cyclical_after overrides'!$A$1:$A$245,0),MATCH('Stata dataset (nominal)'!P$1,'Cyclical_after overrides'!$A$1:$BD$1,0))), "")</f>
        <v>0</v>
      </c>
      <c r="Q216" s="179">
        <f>_xlfn.IFNA(IF($C216 &gt; "2023-24", INDEX(PR24_after_overrides!$D$3:$AU$128, MATCH('Stata dataset (nominal)'!$A216, PR24_after_overrides!$A$3:$A$128, 0), MATCH('Stata dataset (nominal)'!Q$1, PR24_after_overrides!$D$2:$AU$2, 0)), INDEX('Cyclical_after overrides'!$A$1:$BD$245,MATCH('Stata dataset (nominal)'!$A216,'Cyclical_after overrides'!$A$1:$A$245,0),MATCH('Stata dataset (nominal)'!Q$1,'Cyclical_after overrides'!$A$1:$BD$1,0))), "")</f>
        <v>0</v>
      </c>
      <c r="R216" s="179">
        <f>_xlfn.IFNA(IF($C216 &gt; "2023-24", INDEX(PR24_after_overrides!$D$3:$AU$128, MATCH('Stata dataset (nominal)'!$A216, PR24_after_overrides!$A$3:$A$128, 0), MATCH('Stata dataset (nominal)'!R$1, PR24_after_overrides!$D$2:$AU$2, 0)), INDEX('Cyclical_after overrides'!$A$1:$BD$245,MATCH('Stata dataset (nominal)'!$A216,'Cyclical_after overrides'!$A$1:$A$245,0),MATCH('Stata dataset (nominal)'!R$1,'Cyclical_after overrides'!$A$1:$BD$1,0))), "")</f>
        <v>950.62900000000002</v>
      </c>
      <c r="S216" s="179">
        <f>_xlfn.IFNA(IF($C216 &gt; "2023-24", INDEX(PR24_after_overrides!$D$3:$AU$128, MATCH('Stata dataset (nominal)'!$A216, PR24_after_overrides!$A$3:$A$128, 0), MATCH('Stata dataset (nominal)'!S$1, PR24_after_overrides!$D$2:$AU$2, 0)), INDEX('Cyclical_after overrides'!$A$1:$BD$245,MATCH('Stata dataset (nominal)'!$A216,'Cyclical_after overrides'!$A$1:$A$245,0),MATCH('Stata dataset (nominal)'!S$1,'Cyclical_after overrides'!$A$1:$BD$1,0))), "")</f>
        <v>0</v>
      </c>
      <c r="T216" s="179">
        <f>_xlfn.IFNA(IF($C216 &gt; "2023-24", INDEX(PR24_after_overrides!$D$3:$AU$128, MATCH('Stata dataset (nominal)'!$A216, PR24_after_overrides!$A$3:$A$128, 0), MATCH('Stata dataset (nominal)'!T$1, PR24_after_overrides!$D$2:$AU$2, 0)), INDEX('Cyclical_after overrides'!$A$1:$BD$245,MATCH('Stata dataset (nominal)'!$A216,'Cyclical_after overrides'!$A$1:$A$245,0),MATCH('Stata dataset (nominal)'!T$1,'Cyclical_after overrides'!$A$1:$BD$1,0))), "")</f>
        <v>0</v>
      </c>
      <c r="U216" s="179">
        <f>_xlfn.IFNA(IF($C216 &gt; "2023-24", INDEX(PR24_after_overrides!$D$3:$AU$128, MATCH('Stata dataset (nominal)'!$A216, PR24_after_overrides!$A$3:$A$128, 0), MATCH('Stata dataset (nominal)'!U$1, PR24_after_overrides!$D$2:$AU$2, 0)), INDEX('Cyclical_after overrides'!$A$1:$BD$245,MATCH('Stata dataset (nominal)'!$A216,'Cyclical_after overrides'!$A$1:$A$245,0),MATCH('Stata dataset (nominal)'!U$1,'Cyclical_after overrides'!$A$1:$BD$1,0))), "")</f>
        <v>23.694286261658931</v>
      </c>
      <c r="V216" s="179">
        <f>_xlfn.IFNA(IF($C216 &gt; "2023-24", INDEX(PR24_after_overrides!$D$3:$AU$128, MATCH('Stata dataset (nominal)'!$A216, PR24_after_overrides!$A$3:$A$128, 0), MATCH('Stata dataset (nominal)'!V$1, PR24_after_overrides!$D$2:$AU$2, 0)), INDEX('Cyclical_after overrides'!$A$1:$BD$245,MATCH('Stata dataset (nominal)'!$A216,'Cyclical_after overrides'!$A$1:$A$245,0),MATCH('Stata dataset (nominal)'!V$1,'Cyclical_after overrides'!$A$1:$BD$1,0))), "")</f>
        <v>138.96185679648485</v>
      </c>
      <c r="W216" s="179">
        <f>_xlfn.IFNA(IF($C216 &gt; "2023-24", INDEX(PR24_after_overrides!$D$3:$AU$128, MATCH('Stata dataset (nominal)'!$A216, PR24_after_overrides!$A$3:$A$128, 0), MATCH('Stata dataset (nominal)'!W$1, PR24_after_overrides!$D$2:$AU$2, 0)), INDEX('Cyclical_after overrides'!$A$1:$BD$245,MATCH('Stata dataset (nominal)'!$A216,'Cyclical_after overrides'!$A$1:$A$245,0),MATCH('Stata dataset (nominal)'!W$1,'Cyclical_after overrides'!$A$1:$BD$1,0))), "")</f>
        <v>2.1062404362438381</v>
      </c>
      <c r="X216" s="179">
        <f>_xlfn.IFNA(IF($C216 &gt; "2023-24", INDEX(PR24_after_overrides!$D$3:$AU$128, MATCH('Stata dataset (nominal)'!$A216, PR24_after_overrides!$A$3:$A$128, 0), MATCH('Stata dataset (nominal)'!X$1, PR24_after_overrides!$D$2:$AU$2, 0)), INDEX('Cyclical_after overrides'!$A$1:$BD$245,MATCH('Stata dataset (nominal)'!$A216,'Cyclical_after overrides'!$A$1:$A$245,0),MATCH('Stata dataset (nominal)'!X$1,'Cyclical_after overrides'!$A$1:$BD$1,0))), "")</f>
        <v>14.426222859654677</v>
      </c>
      <c r="Y216" s="179">
        <f>_xlfn.IFNA(IF($C216 &gt; "2023-24", INDEX(PR24_after_overrides!$D$3:$AU$128, MATCH('Stata dataset (nominal)'!$A216, PR24_after_overrides!$A$3:$A$128, 0), MATCH('Stata dataset (nominal)'!Y$1, PR24_after_overrides!$D$2:$AU$2, 0)), INDEX('Cyclical_after overrides'!$A$1:$BD$245,MATCH('Stata dataset (nominal)'!$A216,'Cyclical_after overrides'!$A$1:$A$245,0),MATCH('Stata dataset (nominal)'!Y$1,'Cyclical_after overrides'!$A$1:$BD$1,0))), "")</f>
        <v>10.58372309207291</v>
      </c>
      <c r="Z216" s="179">
        <f>_xlfn.IFNA(IF($C216 &gt; "2023-24", INDEX(PR24_after_overrides!$D$3:$AU$128, MATCH('Stata dataset (nominal)'!$A216, PR24_after_overrides!$A$3:$A$128, 0), MATCH('Stata dataset (nominal)'!Z$1, PR24_after_overrides!$D$2:$AU$2, 0)), INDEX('Cyclical_after overrides'!$A$1:$BD$245,MATCH('Stata dataset (nominal)'!$A216,'Cyclical_after overrides'!$A$1:$A$245,0),MATCH('Stata dataset (nominal)'!Z$1,'Cyclical_after overrides'!$A$1:$BD$1,0))), "")</f>
        <v>10.58372309207291</v>
      </c>
      <c r="AA216" s="179">
        <f>_xlfn.IFNA(IF($C216 &gt; "2023-24", INDEX(PR24_after_overrides!$D$3:$AU$128, MATCH('Stata dataset (nominal)'!$A216, PR24_after_overrides!$A$3:$A$128, 0), MATCH('Stata dataset (nominal)'!AA$1, PR24_after_overrides!$D$2:$AU$2, 0)), INDEX('Cyclical_after overrides'!$A$1:$BD$245,MATCH('Stata dataset (nominal)'!$A216,'Cyclical_after overrides'!$A$1:$A$245,0),MATCH('Stata dataset (nominal)'!AA$1,'Cyclical_after overrides'!$A$1:$BD$1,0))), "")</f>
        <v>258.89100000000002</v>
      </c>
      <c r="AB216" s="179">
        <f>INDEX(Depreciation!$U$5:$U$318, MATCH('Stata dataset (nominal)'!$A216, Depreciation!$A$5:$A$318, 0))</f>
        <v>0.33700000000000002</v>
      </c>
      <c r="AC216" s="180">
        <f t="shared" si="5"/>
        <v>0.87342238584563037</v>
      </c>
      <c r="AD216" s="72">
        <f>INDEX(Recharges!$V$5:$V$318, MATCH('Stata dataset (nominal)'!$A216, Recharges!$A$5:$A$318, 0))</f>
        <v>-0.1991682764505604</v>
      </c>
    </row>
    <row r="217" spans="1:30" x14ac:dyDescent="0.4">
      <c r="A217" s="160" t="str">
        <f t="shared" si="3"/>
        <v>AFW24</v>
      </c>
      <c r="B217" s="160" t="s">
        <v>397</v>
      </c>
      <c r="C217" s="160" t="s">
        <v>263</v>
      </c>
      <c r="D217" s="179">
        <f>_xlfn.IFNA(IF($C217 &gt; "2023-24", INDEX(PR24_after_overrides!$D$3:$AU$128, MATCH('Stata dataset (nominal)'!$A217, PR24_after_overrides!$A$3:$A$128, 0), MATCH('Stata dataset (nominal)'!D$1, PR24_after_overrides!$D$2:$AU$2, 0)), INDEX('Cyclical_after overrides'!$A$1:$BD$245,MATCH('Stata dataset (nominal)'!$A217,'Cyclical_after overrides'!$A$1:$A$245,0),MATCH('Stata dataset (nominal)'!D$1,'Cyclical_after overrides'!$A$1:$BD$1,0))), "")</f>
        <v>0.94744609856262829</v>
      </c>
      <c r="E217" s="179">
        <f>_xlfn.IFNA(IF($C217 &gt; "2023-24", INDEX(PR24_after_overrides!$D$3:$AU$128, MATCH('Stata dataset (nominal)'!$A217, PR24_after_overrides!$A$3:$A$128, 0), MATCH('Stata dataset (nominal)'!E$1, PR24_after_overrides!$D$2:$AU$2, 0)), INDEX('Cyclical_after overrides'!$A$1:$BD$245,MATCH('Stata dataset (nominal)'!$A217,'Cyclical_after overrides'!$A$1:$A$245,0),MATCH('Stata dataset (nominal)'!E$1,'Cyclical_after overrides'!$A$1:$BD$1,0))), "")</f>
        <v>8.8889999999999993</v>
      </c>
      <c r="F217" s="179">
        <f>_xlfn.IFNA(IF($C217 &gt; "2023-24", INDEX(PR24_after_overrides!$D$3:$AU$128, MATCH('Stata dataset (nominal)'!$A217, PR24_after_overrides!$A$3:$A$128, 0), MATCH('Stata dataset (nominal)'!F$1, PR24_after_overrides!$D$2:$AU$2, 0)), INDEX('Cyclical_after overrides'!$A$1:$BD$245,MATCH('Stata dataset (nominal)'!$A217,'Cyclical_after overrides'!$A$1:$A$245,0),MATCH('Stata dataset (nominal)'!F$1,'Cyclical_after overrides'!$A$1:$BD$1,0))), "")</f>
        <v>2.923</v>
      </c>
      <c r="G217" s="179">
        <f>_xlfn.IFNA(IF($C217 &gt; "2023-24", INDEX(PR24_after_overrides!$D$3:$AU$128, MATCH('Stata dataset (nominal)'!$A217, PR24_after_overrides!$A$3:$A$128, 0), MATCH('Stata dataset (nominal)'!G$1, PR24_after_overrides!$D$2:$AU$2, 0)), INDEX('Cyclical_after overrides'!$A$1:$BD$245,MATCH('Stata dataset (nominal)'!$A217,'Cyclical_after overrides'!$A$1:$A$245,0),MATCH('Stata dataset (nominal)'!G$1,'Cyclical_after overrides'!$A$1:$BD$1,0))), "")</f>
        <v>8.2970000000000006</v>
      </c>
      <c r="H217" s="179">
        <f>_xlfn.IFNA(IF($C217 &gt; "2023-24", INDEX(PR24_after_overrides!$D$3:$AU$128, MATCH('Stata dataset (nominal)'!$A217, PR24_after_overrides!$A$3:$A$128, 0), MATCH('Stata dataset (nominal)'!H$1, PR24_after_overrides!$D$2:$AU$2, 0)), INDEX('Cyclical_after overrides'!$A$1:$BD$245,MATCH('Stata dataset (nominal)'!$A217,'Cyclical_after overrides'!$A$1:$A$245,0),MATCH('Stata dataset (nominal)'!H$1,'Cyclical_after overrides'!$A$1:$BD$1,0))), "")</f>
        <v>1.8420000000000001</v>
      </c>
      <c r="I217" s="179">
        <f>_xlfn.IFNA(IF($C217 &gt; "2023-24", INDEX(PR24_after_overrides!$D$3:$AU$128, MATCH('Stata dataset (nominal)'!$A217, PR24_after_overrides!$A$3:$A$128, 0), MATCH('Stata dataset (nominal)'!I$1, PR24_after_overrides!$D$2:$AU$2, 0)), INDEX('Cyclical_after overrides'!$A$1:$BD$245,MATCH('Stata dataset (nominal)'!$A217,'Cyclical_after overrides'!$A$1:$A$245,0),MATCH('Stata dataset (nominal)'!I$1,'Cyclical_after overrides'!$A$1:$BD$1,0))), "")</f>
        <v>10.029</v>
      </c>
      <c r="J217" s="179">
        <f>_xlfn.IFNA(IF($C217 &gt; "2023-24", INDEX(PR24_after_overrides!$D$3:$AU$128, MATCH('Stata dataset (nominal)'!$A217, PR24_after_overrides!$A$3:$A$128, 0), MATCH('Stata dataset (nominal)'!J$1, PR24_after_overrides!$D$2:$AU$2, 0)), INDEX('Cyclical_after overrides'!$A$1:$BD$245,MATCH('Stata dataset (nominal)'!$A217,'Cyclical_after overrides'!$A$1:$A$245,0),MATCH('Stata dataset (nominal)'!J$1,'Cyclical_after overrides'!$A$1:$BD$1,0))), "")</f>
        <v>0.17100000000000001</v>
      </c>
      <c r="K217" s="179" t="str">
        <f>_xlfn.IFNA(IF($C217 &gt; "2023-24", INDEX(PR24_after_overrides!$D$3:$AU$128, MATCH('Stata dataset (nominal)'!$A217, PR24_after_overrides!$A$3:$A$128, 0), MATCH('Stata dataset (nominal)'!K$1, PR24_after_overrides!$D$2:$AU$2, 0)), INDEX('Cyclical_after overrides'!$A$1:$BD$245,MATCH('Stata dataset (nominal)'!$A217,'Cyclical_after overrides'!$A$1:$A$245,0),MATCH('Stata dataset (nominal)'!K$1,'Cyclical_after overrides'!$A$1:$BD$1,0))), "")</f>
        <v/>
      </c>
      <c r="L217" s="179" t="str">
        <f>_xlfn.IFNA(IF($C217 &gt; "2023-24", INDEX(PR24_after_overrides!$D$3:$AU$128, MATCH('Stata dataset (nominal)'!$A217, PR24_after_overrides!$A$3:$A$128, 0), MATCH('Stata dataset (nominal)'!L$1, PR24_after_overrides!$D$2:$AU$2, 0)), INDEX('Cyclical_after overrides'!$A$1:$BD$245,MATCH('Stata dataset (nominal)'!$A217,'Cyclical_after overrides'!$A$1:$A$245,0),MATCH('Stata dataset (nominal)'!L$1,'Cyclical_after overrides'!$A$1:$BD$1,0))), "")</f>
        <v/>
      </c>
      <c r="M217" s="179" t="str">
        <f>_xlfn.IFNA(IF($C217 &gt; "2023-24", INDEX(PR24_after_overrides!$D$3:$AU$128, MATCH('Stata dataset (nominal)'!$A217, PR24_after_overrides!$A$3:$A$128, 0), MATCH('Stata dataset (nominal)'!M$1, PR24_after_overrides!$D$2:$AU$2, 0)), INDEX('Cyclical_after overrides'!$A$1:$BD$245,MATCH('Stata dataset (nominal)'!$A217,'Cyclical_after overrides'!$A$1:$A$245,0),MATCH('Stata dataset (nominal)'!M$1,'Cyclical_after overrides'!$A$1:$BD$1,0))), "")</f>
        <v/>
      </c>
      <c r="N217" s="179" t="str">
        <f>_xlfn.IFNA(IF($C217 &gt; "2023-24", INDEX(PR24_after_overrides!$D$3:$AU$128, MATCH('Stata dataset (nominal)'!$A217, PR24_after_overrides!$A$3:$A$128, 0), MATCH('Stata dataset (nominal)'!N$1, PR24_after_overrides!$D$2:$AU$2, 0)), INDEX('Cyclical_after overrides'!$A$1:$BD$245,MATCH('Stata dataset (nominal)'!$A217,'Cyclical_after overrides'!$A$1:$A$245,0),MATCH('Stata dataset (nominal)'!N$1,'Cyclical_after overrides'!$A$1:$BD$1,0))), "")</f>
        <v/>
      </c>
      <c r="O217" s="179">
        <f>_xlfn.IFNA(IF($C217 &gt; "2023-24", INDEX(PR24_after_overrides!$D$3:$AU$128, MATCH('Stata dataset (nominal)'!$A217, PR24_after_overrides!$A$3:$A$128, 0), MATCH('Stata dataset (nominal)'!O$1, PR24_after_overrides!$D$2:$AU$2, 0)), INDEX('Cyclical_after overrides'!$A$1:$BD$245,MATCH('Stata dataset (nominal)'!$A217,'Cyclical_after overrides'!$A$1:$A$245,0),MATCH('Stata dataset (nominal)'!O$1,'Cyclical_after overrides'!$A$1:$BD$1,0))), "")</f>
        <v>441.548</v>
      </c>
      <c r="P217" s="179" t="str">
        <f>_xlfn.IFNA(IF($C217 &gt; "2023-24", INDEX(PR24_after_overrides!$D$3:$AU$128, MATCH('Stata dataset (nominal)'!$A217, PR24_after_overrides!$A$3:$A$128, 0), MATCH('Stata dataset (nominal)'!P$1, PR24_after_overrides!$D$2:$AU$2, 0)), INDEX('Cyclical_after overrides'!$A$1:$BD$245,MATCH('Stata dataset (nominal)'!$A217,'Cyclical_after overrides'!$A$1:$A$245,0),MATCH('Stata dataset (nominal)'!P$1,'Cyclical_after overrides'!$A$1:$BD$1,0))), "")</f>
        <v/>
      </c>
      <c r="Q217" s="179" t="str">
        <f>_xlfn.IFNA(IF($C217 &gt; "2023-24", INDEX(PR24_after_overrides!$D$3:$AU$128, MATCH('Stata dataset (nominal)'!$A217, PR24_after_overrides!$A$3:$A$128, 0), MATCH('Stata dataset (nominal)'!Q$1, PR24_after_overrides!$D$2:$AU$2, 0)), INDEX('Cyclical_after overrides'!$A$1:$BD$245,MATCH('Stata dataset (nominal)'!$A217,'Cyclical_after overrides'!$A$1:$A$245,0),MATCH('Stata dataset (nominal)'!Q$1,'Cyclical_after overrides'!$A$1:$BD$1,0))), "")</f>
        <v/>
      </c>
      <c r="R217" s="179">
        <f>_xlfn.IFNA(IF($C217 &gt; "2023-24", INDEX(PR24_after_overrides!$D$3:$AU$128, MATCH('Stata dataset (nominal)'!$A217, PR24_after_overrides!$A$3:$A$128, 0), MATCH('Stata dataset (nominal)'!R$1, PR24_after_overrides!$D$2:$AU$2, 0)), INDEX('Cyclical_after overrides'!$A$1:$BD$245,MATCH('Stata dataset (nominal)'!$A217,'Cyclical_after overrides'!$A$1:$A$245,0),MATCH('Stata dataset (nominal)'!R$1,'Cyclical_after overrides'!$A$1:$BD$1,0))), "")</f>
        <v>1005.074</v>
      </c>
      <c r="S217" s="179" t="str">
        <f>_xlfn.IFNA(IF($C217 &gt; "2023-24", INDEX(PR24_after_overrides!$D$3:$AU$128, MATCH('Stata dataset (nominal)'!$A217, PR24_after_overrides!$A$3:$A$128, 0), MATCH('Stata dataset (nominal)'!S$1, PR24_after_overrides!$D$2:$AU$2, 0)), INDEX('Cyclical_after overrides'!$A$1:$BD$245,MATCH('Stata dataset (nominal)'!$A217,'Cyclical_after overrides'!$A$1:$A$245,0),MATCH('Stata dataset (nominal)'!S$1,'Cyclical_after overrides'!$A$1:$BD$1,0))), "")</f>
        <v/>
      </c>
      <c r="T217" s="179" t="str">
        <f>_xlfn.IFNA(IF($C217 &gt; "2023-24", INDEX(PR24_after_overrides!$D$3:$AU$128, MATCH('Stata dataset (nominal)'!$A217, PR24_after_overrides!$A$3:$A$128, 0), MATCH('Stata dataset (nominal)'!T$1, PR24_after_overrides!$D$2:$AU$2, 0)), INDEX('Cyclical_after overrides'!$A$1:$BD$245,MATCH('Stata dataset (nominal)'!$A217,'Cyclical_after overrides'!$A$1:$A$245,0),MATCH('Stata dataset (nominal)'!T$1,'Cyclical_after overrides'!$A$1:$BD$1,0))), "")</f>
        <v/>
      </c>
      <c r="U217" s="179">
        <f>_xlfn.IFNA(IF($C217 &gt; "2023-24", INDEX(PR24_after_overrides!$D$3:$AU$128, MATCH('Stata dataset (nominal)'!$A217, PR24_after_overrides!$A$3:$A$128, 0), MATCH('Stata dataset (nominal)'!U$1, PR24_after_overrides!$D$2:$AU$2, 0)), INDEX('Cyclical_after overrides'!$A$1:$BD$245,MATCH('Stata dataset (nominal)'!$A217,'Cyclical_after overrides'!$A$1:$A$245,0),MATCH('Stata dataset (nominal)'!U$1,'Cyclical_after overrides'!$A$1:$BD$1,0))), "")</f>
        <v>23.679311103756294</v>
      </c>
      <c r="V217" s="179">
        <f>_xlfn.IFNA(IF($C217 &gt; "2023-24", INDEX(PR24_after_overrides!$D$3:$AU$128, MATCH('Stata dataset (nominal)'!$A217, PR24_after_overrides!$A$3:$A$128, 0), MATCH('Stata dataset (nominal)'!V$1, PR24_after_overrides!$D$2:$AU$2, 0)), INDEX('Cyclical_after overrides'!$A$1:$BD$245,MATCH('Stata dataset (nominal)'!$A217,'Cyclical_after overrides'!$A$1:$A$245,0),MATCH('Stata dataset (nominal)'!V$1,'Cyclical_after overrides'!$A$1:$BD$1,0))), "")</f>
        <v>138.75781018549335</v>
      </c>
      <c r="W217" s="179">
        <f>_xlfn.IFNA(IF($C217 &gt; "2023-24", INDEX(PR24_after_overrides!$D$3:$AU$128, MATCH('Stata dataset (nominal)'!$A217, PR24_after_overrides!$A$3:$A$128, 0), MATCH('Stata dataset (nominal)'!W$1, PR24_after_overrides!$D$2:$AU$2, 0)), INDEX('Cyclical_after overrides'!$A$1:$BD$245,MATCH('Stata dataset (nominal)'!$A217,'Cyclical_after overrides'!$A$1:$A$245,0),MATCH('Stata dataset (nominal)'!W$1,'Cyclical_after overrides'!$A$1:$BD$1,0))), "")</f>
        <v>2.160398297039646</v>
      </c>
      <c r="X217" s="179">
        <f>_xlfn.IFNA(IF($C217 &gt; "2023-24", INDEX(PR24_after_overrides!$D$3:$AU$128, MATCH('Stata dataset (nominal)'!$A217, PR24_after_overrides!$A$3:$A$128, 0), MATCH('Stata dataset (nominal)'!X$1, PR24_after_overrides!$D$2:$AU$2, 0)), INDEX('Cyclical_after overrides'!$A$1:$BD$245,MATCH('Stata dataset (nominal)'!$A217,'Cyclical_after overrides'!$A$1:$A$245,0),MATCH('Stata dataset (nominal)'!X$1,'Cyclical_after overrides'!$A$1:$BD$1,0))), "")</f>
        <v>14.426222859654677</v>
      </c>
      <c r="Y217" s="179">
        <f>_xlfn.IFNA(IF($C217 &gt; "2023-24", INDEX(PR24_after_overrides!$D$3:$AU$128, MATCH('Stata dataset (nominal)'!$A217, PR24_after_overrides!$A$3:$A$128, 0), MATCH('Stata dataset (nominal)'!Y$1, PR24_after_overrides!$D$2:$AU$2, 0)), INDEX('Cyclical_after overrides'!$A$1:$BD$245,MATCH('Stata dataset (nominal)'!$A217,'Cyclical_after overrides'!$A$1:$A$245,0),MATCH('Stata dataset (nominal)'!Y$1,'Cyclical_after overrides'!$A$1:$BD$1,0))), "")</f>
        <v>10.58372309207291</v>
      </c>
      <c r="Z217" s="179">
        <f>_xlfn.IFNA(IF($C217 &gt; "2023-24", INDEX(PR24_after_overrides!$D$3:$AU$128, MATCH('Stata dataset (nominal)'!$A217, PR24_after_overrides!$A$3:$A$128, 0), MATCH('Stata dataset (nominal)'!Z$1, PR24_after_overrides!$D$2:$AU$2, 0)), INDEX('Cyclical_after overrides'!$A$1:$BD$245,MATCH('Stata dataset (nominal)'!$A217,'Cyclical_after overrides'!$A$1:$A$245,0),MATCH('Stata dataset (nominal)'!Z$1,'Cyclical_after overrides'!$A$1:$BD$1,0))), "")</f>
        <v>10.58372309207291</v>
      </c>
      <c r="AA217" s="179">
        <f>_xlfn.IFNA(IF($C217 &gt; "2023-24", INDEX(PR24_after_overrides!$D$3:$AU$128, MATCH('Stata dataset (nominal)'!$A217, PR24_after_overrides!$A$3:$A$128, 0), MATCH('Stata dataset (nominal)'!AA$1, PR24_after_overrides!$D$2:$AU$2, 0)), INDEX('Cyclical_after overrides'!$A$1:$BD$245,MATCH('Stata dataset (nominal)'!$A217,'Cyclical_after overrides'!$A$1:$A$245,0),MATCH('Stata dataset (nominal)'!AA$1,'Cyclical_after overrides'!$A$1:$BD$1,0))), "")</f>
        <v>278.072</v>
      </c>
      <c r="AB217" s="179">
        <f>INDEX(Depreciation!$U$5:$U$318, MATCH('Stata dataset (nominal)'!$A217, Depreciation!$A$5:$A$318, 0))</f>
        <v>1.18</v>
      </c>
      <c r="AC217" s="180">
        <f t="shared" si="5"/>
        <v>0.87342238584563037</v>
      </c>
      <c r="AD217" s="72">
        <f>INDEX(Recharges!$V$5:$V$318, MATCH('Stata dataset (nominal)'!$A217, Recharges!$A$5:$A$318, 0))</f>
        <v>0.27100000000000002</v>
      </c>
    </row>
    <row r="218" spans="1:30" x14ac:dyDescent="0.4">
      <c r="A218" s="160" t="str">
        <f t="shared" si="3"/>
        <v>AFW25</v>
      </c>
      <c r="B218" s="160" t="s">
        <v>397</v>
      </c>
      <c r="C218" s="160" t="s">
        <v>516</v>
      </c>
      <c r="D218" s="179">
        <f>_xlfn.IFNA(IF($C218 &gt; "2023-24", INDEX(PR24_after_overrides!$D$3:$AU$128, MATCH('Stata dataset (nominal)'!$A218, PR24_after_overrides!$A$3:$A$128, 0), MATCH('Stata dataset (nominal)'!D$1, PR24_after_overrides!$D$2:$AU$2, 0)), INDEX('Cyclical_after overrides'!$A$1:$BD$245,MATCH('Stata dataset (nominal)'!$A218,'Cyclical_after overrides'!$A$1:$A$245,0),MATCH('Stata dataset (nominal)'!D$1,'Cyclical_after overrides'!$A$1:$BD$1,0))), "")</f>
        <v>0.92535723238906997</v>
      </c>
      <c r="E218" s="179">
        <f>_xlfn.IFNA(IF($C218 &gt; "2023-24", INDEX(PR24_after_overrides!$D$3:$AU$128, MATCH('Stata dataset (nominal)'!$A218, PR24_after_overrides!$A$3:$A$128, 0), MATCH('Stata dataset (nominal)'!E$1, PR24_after_overrides!$D$2:$AU$2, 0)), INDEX('Cyclical_after overrides'!$A$1:$BD$245,MATCH('Stata dataset (nominal)'!$A218,'Cyclical_after overrides'!$A$1:$A$245,0),MATCH('Stata dataset (nominal)'!E$1,'Cyclical_after overrides'!$A$1:$BD$1,0))), "")</f>
        <v>9.245078225533355</v>
      </c>
      <c r="F218" s="179">
        <f>_xlfn.IFNA(IF($C218 &gt; "2023-24", INDEX(PR24_after_overrides!$D$3:$AU$128, MATCH('Stata dataset (nominal)'!$A218, PR24_after_overrides!$A$3:$A$128, 0), MATCH('Stata dataset (nominal)'!F$1, PR24_after_overrides!$D$2:$AU$2, 0)), INDEX('Cyclical_after overrides'!$A$1:$BD$245,MATCH('Stata dataset (nominal)'!$A218,'Cyclical_after overrides'!$A$1:$A$245,0),MATCH('Stata dataset (nominal)'!F$1,'Cyclical_after overrides'!$A$1:$BD$1,0))), "")</f>
        <v>3.2657657974940735</v>
      </c>
      <c r="G218" s="179">
        <f>_xlfn.IFNA(IF($C218 &gt; "2023-24", INDEX(PR24_after_overrides!$D$3:$AU$128, MATCH('Stata dataset (nominal)'!$A218, PR24_after_overrides!$A$3:$A$128, 0), MATCH('Stata dataset (nominal)'!G$1, PR24_after_overrides!$D$2:$AU$2, 0)), INDEX('Cyclical_after overrides'!$A$1:$BD$245,MATCH('Stata dataset (nominal)'!$A218,'Cyclical_after overrides'!$A$1:$A$245,0),MATCH('Stata dataset (nominal)'!G$1,'Cyclical_after overrides'!$A$1:$BD$1,0))), "")</f>
        <v>8.32003007111412</v>
      </c>
      <c r="H218" s="179">
        <f>_xlfn.IFNA(IF($C218 &gt; "2023-24", INDEX(PR24_after_overrides!$D$3:$AU$128, MATCH('Stata dataset (nominal)'!$A218, PR24_after_overrides!$A$3:$A$128, 0), MATCH('Stata dataset (nominal)'!H$1, PR24_after_overrides!$D$2:$AU$2, 0)), INDEX('Cyclical_after overrides'!$A$1:$BD$245,MATCH('Stata dataset (nominal)'!$A218,'Cyclical_after overrides'!$A$1:$A$245,0),MATCH('Stata dataset (nominal)'!H$1,'Cyclical_after overrides'!$A$1:$BD$1,0))), "")</f>
        <v>1.4761866576363021</v>
      </c>
      <c r="I218" s="179">
        <f>_xlfn.IFNA(IF($C218 &gt; "2023-24", INDEX(PR24_after_overrides!$D$3:$AU$128, MATCH('Stata dataset (nominal)'!$A218, PR24_after_overrides!$A$3:$A$128, 0), MATCH('Stata dataset (nominal)'!I$1, PR24_after_overrides!$D$2:$AU$2, 0)), INDEX('Cyclical_after overrides'!$A$1:$BD$245,MATCH('Stata dataset (nominal)'!$A218,'Cyclical_after overrides'!$A$1:$A$245,0),MATCH('Stata dataset (nominal)'!I$1,'Cyclical_after overrides'!$A$1:$BD$1,0))), "")</f>
        <v>10.023156112428039</v>
      </c>
      <c r="J218" s="179">
        <f>_xlfn.IFNA(IF($C218 &gt; "2023-24", INDEX(PR24_after_overrides!$D$3:$AU$128, MATCH('Stata dataset (nominal)'!$A218, PR24_after_overrides!$A$3:$A$128, 0), MATCH('Stata dataset (nominal)'!J$1, PR24_after_overrides!$D$2:$AU$2, 0)), INDEX('Cyclical_after overrides'!$A$1:$BD$245,MATCH('Stata dataset (nominal)'!$A218,'Cyclical_after overrides'!$A$1:$A$245,0),MATCH('Stata dataset (nominal)'!J$1,'Cyclical_after overrides'!$A$1:$BD$1,0))), "")</f>
        <v>0.35121571283440567</v>
      </c>
      <c r="K218" s="179" t="str">
        <f>_xlfn.IFNA(IF($C218 &gt; "2023-24", INDEX(PR24_after_overrides!$D$3:$AU$128, MATCH('Stata dataset (nominal)'!$A218, PR24_after_overrides!$A$3:$A$128, 0), MATCH('Stata dataset (nominal)'!K$1, PR24_after_overrides!$D$2:$AU$2, 0)), INDEX('Cyclical_after overrides'!$A$1:$BD$245,MATCH('Stata dataset (nominal)'!$A218,'Cyclical_after overrides'!$A$1:$A$245,0),MATCH('Stata dataset (nominal)'!K$1,'Cyclical_after overrides'!$A$1:$BD$1,0))), "")</f>
        <v/>
      </c>
      <c r="L218" s="179">
        <f>_xlfn.IFNA(IF($C218 &gt; "2023-24", INDEX(PR24_after_overrides!$D$3:$AU$128, MATCH('Stata dataset (nominal)'!$A218, PR24_after_overrides!$A$3:$A$128, 0), MATCH('Stata dataset (nominal)'!L$1, PR24_after_overrides!$D$2:$AU$2, 0)), INDEX('Cyclical_after overrides'!$A$1:$BD$245,MATCH('Stata dataset (nominal)'!$A218,'Cyclical_after overrides'!$A$1:$A$245,0),MATCH('Stata dataset (nominal)'!L$1,'Cyclical_after overrides'!$A$1:$BD$1,0))), "")</f>
        <v>0</v>
      </c>
      <c r="M218" s="179">
        <f>_xlfn.IFNA(IF($C218 &gt; "2023-24", INDEX(PR24_after_overrides!$D$3:$AU$128, MATCH('Stata dataset (nominal)'!$A218, PR24_after_overrides!$A$3:$A$128, 0), MATCH('Stata dataset (nominal)'!M$1, PR24_after_overrides!$D$2:$AU$2, 0)), INDEX('Cyclical_after overrides'!$A$1:$BD$245,MATCH('Stata dataset (nominal)'!$A218,'Cyclical_after overrides'!$A$1:$A$245,0),MATCH('Stata dataset (nominal)'!M$1,'Cyclical_after overrides'!$A$1:$BD$1,0))), "")</f>
        <v>0</v>
      </c>
      <c r="N218" s="179">
        <f>_xlfn.IFNA(IF($C218 &gt; "2023-24", INDEX(PR24_after_overrides!$D$3:$AU$128, MATCH('Stata dataset (nominal)'!$A218, PR24_after_overrides!$A$3:$A$128, 0), MATCH('Stata dataset (nominal)'!N$1, PR24_after_overrides!$D$2:$AU$2, 0)), INDEX('Cyclical_after overrides'!$A$1:$BD$245,MATCH('Stata dataset (nominal)'!$A218,'Cyclical_after overrides'!$A$1:$A$245,0),MATCH('Stata dataset (nominal)'!N$1,'Cyclical_after overrides'!$A$1:$BD$1,0))), "")</f>
        <v>0</v>
      </c>
      <c r="O218" s="179">
        <f>_xlfn.IFNA(IF($C218 &gt; "2023-24", INDEX(PR24_after_overrides!$D$3:$AU$128, MATCH('Stata dataset (nominal)'!$A218, PR24_after_overrides!$A$3:$A$128, 0), MATCH('Stata dataset (nominal)'!O$1, PR24_after_overrides!$D$2:$AU$2, 0)), INDEX('Cyclical_after overrides'!$A$1:$BD$245,MATCH('Stata dataset (nominal)'!$A218,'Cyclical_after overrides'!$A$1:$A$245,0),MATCH('Stata dataset (nominal)'!O$1,'Cyclical_after overrides'!$A$1:$BD$1,0))), "")</f>
        <v>405.83040167648801</v>
      </c>
      <c r="P218" s="179" t="str">
        <f>_xlfn.IFNA(IF($C218 &gt; "2023-24", INDEX(PR24_after_overrides!$D$3:$AU$128, MATCH('Stata dataset (nominal)'!$A218, PR24_after_overrides!$A$3:$A$128, 0), MATCH('Stata dataset (nominal)'!P$1, PR24_after_overrides!$D$2:$AU$2, 0)), INDEX('Cyclical_after overrides'!$A$1:$BD$245,MATCH('Stata dataset (nominal)'!$A218,'Cyclical_after overrides'!$A$1:$A$245,0),MATCH('Stata dataset (nominal)'!P$1,'Cyclical_after overrides'!$A$1:$BD$1,0))), "")</f>
        <v/>
      </c>
      <c r="Q218" s="179" t="str">
        <f>_xlfn.IFNA(IF($C218 &gt; "2023-24", INDEX(PR24_after_overrides!$D$3:$AU$128, MATCH('Stata dataset (nominal)'!$A218, PR24_after_overrides!$A$3:$A$128, 0), MATCH('Stata dataset (nominal)'!Q$1, PR24_after_overrides!$D$2:$AU$2, 0)), INDEX('Cyclical_after overrides'!$A$1:$BD$245,MATCH('Stata dataset (nominal)'!$A218,'Cyclical_after overrides'!$A$1:$A$245,0),MATCH('Stata dataset (nominal)'!Q$1,'Cyclical_after overrides'!$A$1:$BD$1,0))), "")</f>
        <v/>
      </c>
      <c r="R218" s="179">
        <f>_xlfn.IFNA(IF($C218 &gt; "2023-24", INDEX(PR24_after_overrides!$D$3:$AU$128, MATCH('Stata dataset (nominal)'!$A218, PR24_after_overrides!$A$3:$A$128, 0), MATCH('Stata dataset (nominal)'!R$1, PR24_after_overrides!$D$2:$AU$2, 0)), INDEX('Cyclical_after overrides'!$A$1:$BD$245,MATCH('Stata dataset (nominal)'!$A218,'Cyclical_after overrides'!$A$1:$A$245,0),MATCH('Stata dataset (nominal)'!R$1,'Cyclical_after overrides'!$A$1:$BD$1,0))), "")</f>
        <v>1055.10206287049</v>
      </c>
      <c r="S218" s="179" t="str">
        <f>_xlfn.IFNA(IF($C218 &gt; "2023-24", INDEX(PR24_after_overrides!$D$3:$AU$128, MATCH('Stata dataset (nominal)'!$A218, PR24_after_overrides!$A$3:$A$128, 0), MATCH('Stata dataset (nominal)'!S$1, PR24_after_overrides!$D$2:$AU$2, 0)), INDEX('Cyclical_after overrides'!$A$1:$BD$245,MATCH('Stata dataset (nominal)'!$A218,'Cyclical_after overrides'!$A$1:$A$245,0),MATCH('Stata dataset (nominal)'!S$1,'Cyclical_after overrides'!$A$1:$BD$1,0))), "")</f>
        <v/>
      </c>
      <c r="T218" s="179" t="str">
        <f>_xlfn.IFNA(IF($C218 &gt; "2023-24", INDEX(PR24_after_overrides!$D$3:$AU$128, MATCH('Stata dataset (nominal)'!$A218, PR24_after_overrides!$A$3:$A$128, 0), MATCH('Stata dataset (nominal)'!T$1, PR24_after_overrides!$D$2:$AU$2, 0)), INDEX('Cyclical_after overrides'!$A$1:$BD$245,MATCH('Stata dataset (nominal)'!$A218,'Cyclical_after overrides'!$A$1:$A$245,0),MATCH('Stata dataset (nominal)'!T$1,'Cyclical_after overrides'!$A$1:$BD$1,0))), "")</f>
        <v/>
      </c>
      <c r="U218" s="179" t="str">
        <f>_xlfn.IFNA(IF($C218 &gt; "2023-24", INDEX(PR24_after_overrides!$D$3:$AU$128, MATCH('Stata dataset (nominal)'!$A218, PR24_after_overrides!$A$3:$A$128, 0), MATCH('Stata dataset (nominal)'!U$1, PR24_after_overrides!$D$2:$AU$2, 0)), INDEX('Cyclical_after overrides'!$A$1:$BD$245,MATCH('Stata dataset (nominal)'!$A218,'Cyclical_after overrides'!$A$1:$A$245,0),MATCH('Stata dataset (nominal)'!U$1,'Cyclical_after overrides'!$A$1:$BD$1,0))), "")</f>
        <v/>
      </c>
      <c r="V218" s="179" t="str">
        <f>_xlfn.IFNA(IF($C218 &gt; "2023-24", INDEX(PR24_after_overrides!$D$3:$AU$128, MATCH('Stata dataset (nominal)'!$A218, PR24_after_overrides!$A$3:$A$128, 0), MATCH('Stata dataset (nominal)'!V$1, PR24_after_overrides!$D$2:$AU$2, 0)), INDEX('Cyclical_after overrides'!$A$1:$BD$245,MATCH('Stata dataset (nominal)'!$A218,'Cyclical_after overrides'!$A$1:$A$245,0),MATCH('Stata dataset (nominal)'!V$1,'Cyclical_after overrides'!$A$1:$BD$1,0))), "")</f>
        <v/>
      </c>
      <c r="W218" s="179" t="str">
        <f>_xlfn.IFNA(IF($C218 &gt; "2023-24", INDEX(PR24_after_overrides!$D$3:$AU$128, MATCH('Stata dataset (nominal)'!$A218, PR24_after_overrides!$A$3:$A$128, 0), MATCH('Stata dataset (nominal)'!W$1, PR24_after_overrides!$D$2:$AU$2, 0)), INDEX('Cyclical_after overrides'!$A$1:$BD$245,MATCH('Stata dataset (nominal)'!$A218,'Cyclical_after overrides'!$A$1:$A$245,0),MATCH('Stata dataset (nominal)'!W$1,'Cyclical_after overrides'!$A$1:$BD$1,0))), "")</f>
        <v/>
      </c>
      <c r="X218" s="179" t="str">
        <f>_xlfn.IFNA(IF($C218 &gt; "2023-24", INDEX(PR24_after_overrides!$D$3:$AU$128, MATCH('Stata dataset (nominal)'!$A218, PR24_after_overrides!$A$3:$A$128, 0), MATCH('Stata dataset (nominal)'!X$1, PR24_after_overrides!$D$2:$AU$2, 0)), INDEX('Cyclical_after overrides'!$A$1:$BD$245,MATCH('Stata dataset (nominal)'!$A218,'Cyclical_after overrides'!$A$1:$A$245,0),MATCH('Stata dataset (nominal)'!X$1,'Cyclical_after overrides'!$A$1:$BD$1,0))), "")</f>
        <v/>
      </c>
      <c r="Y218" s="179" t="str">
        <f>_xlfn.IFNA(IF($C218 &gt; "2023-24", INDEX(PR24_after_overrides!$D$3:$AU$128, MATCH('Stata dataset (nominal)'!$A218, PR24_after_overrides!$A$3:$A$128, 0), MATCH('Stata dataset (nominal)'!Y$1, PR24_after_overrides!$D$2:$AU$2, 0)), INDEX('Cyclical_after overrides'!$A$1:$BD$245,MATCH('Stata dataset (nominal)'!$A218,'Cyclical_after overrides'!$A$1:$A$245,0),MATCH('Stata dataset (nominal)'!Y$1,'Cyclical_after overrides'!$A$1:$BD$1,0))), "")</f>
        <v/>
      </c>
      <c r="Z218" s="179" t="str">
        <f>_xlfn.IFNA(IF($C218 &gt; "2023-24", INDEX(PR24_after_overrides!$D$3:$AU$128, MATCH('Stata dataset (nominal)'!$A218, PR24_after_overrides!$A$3:$A$128, 0), MATCH('Stata dataset (nominal)'!Z$1, PR24_after_overrides!$D$2:$AU$2, 0)), INDEX('Cyclical_after overrides'!$A$1:$BD$245,MATCH('Stata dataset (nominal)'!$A218,'Cyclical_after overrides'!$A$1:$A$245,0),MATCH('Stata dataset (nominal)'!Z$1,'Cyclical_after overrides'!$A$1:$BD$1,0))), "")</f>
        <v/>
      </c>
      <c r="AA218" s="179">
        <f>_xlfn.IFNA(IF($C218 &gt; "2023-24", INDEX(PR24_after_overrides!$D$3:$AU$128, MATCH('Stata dataset (nominal)'!$A218, PR24_after_overrides!$A$3:$A$128, 0), MATCH('Stata dataset (nominal)'!AA$1, PR24_after_overrides!$D$2:$AU$2, 0)), INDEX('Cyclical_after overrides'!$A$1:$BD$245,MATCH('Stata dataset (nominal)'!$A218,'Cyclical_after overrides'!$A$1:$A$245,0),MATCH('Stata dataset (nominal)'!AA$1,'Cyclical_after overrides'!$A$1:$BD$1,0))), "")</f>
        <v>291.55983284795121</v>
      </c>
      <c r="AB218" s="179">
        <f>INDEX(Depreciation!$U$5:$U$318, MATCH('Stata dataset (nominal)'!$A218, Depreciation!$A$5:$A$318, 0))</f>
        <v>0.36094168642058921</v>
      </c>
      <c r="AC218" s="180" t="str">
        <f t="shared" si="5"/>
        <v/>
      </c>
      <c r="AD218" s="72">
        <f>INDEX(Recharges!$V$5:$V$318, MATCH('Stata dataset (nominal)'!$A218, Recharges!$A$5:$A$318, 0))</f>
        <v>9.7259735861835409E-2</v>
      </c>
    </row>
    <row r="219" spans="1:30" x14ac:dyDescent="0.4">
      <c r="A219" s="160" t="str">
        <f t="shared" si="3"/>
        <v>AFW26</v>
      </c>
      <c r="B219" s="160" t="s">
        <v>397</v>
      </c>
      <c r="C219" s="160" t="s">
        <v>518</v>
      </c>
      <c r="D219" s="179">
        <f>_xlfn.IFNA(IF($C219 &gt; "2023-24", INDEX(PR24_after_overrides!$D$3:$AU$128, MATCH('Stata dataset (nominal)'!$A219, PR24_after_overrides!$A$3:$A$128, 0), MATCH('Stata dataset (nominal)'!D$1, PR24_after_overrides!$D$2:$AU$2, 0)), INDEX('Cyclical_after overrides'!$A$1:$BD$245,MATCH('Stata dataset (nominal)'!$A219,'Cyclical_after overrides'!$A$1:$A$245,0),MATCH('Stata dataset (nominal)'!D$1,'Cyclical_after overrides'!$A$1:$BD$1,0))), "")</f>
        <v>0.90962296697880729</v>
      </c>
      <c r="E219" s="179">
        <f>_xlfn.IFNA(IF($C219 &gt; "2023-24", INDEX(PR24_after_overrides!$D$3:$AU$128, MATCH('Stata dataset (nominal)'!$A219, PR24_after_overrides!$A$3:$A$128, 0), MATCH('Stata dataset (nominal)'!E$1, PR24_after_overrides!$D$2:$AU$2, 0)), INDEX('Cyclical_after overrides'!$A$1:$BD$245,MATCH('Stata dataset (nominal)'!$A219,'Cyclical_after overrides'!$A$1:$A$245,0),MATCH('Stata dataset (nominal)'!E$1,'Cyclical_after overrides'!$A$1:$BD$1,0))), "")</f>
        <v>10.015138503217067</v>
      </c>
      <c r="F219" s="179">
        <f>_xlfn.IFNA(IF($C219 &gt; "2023-24", INDEX(PR24_after_overrides!$D$3:$AU$128, MATCH('Stata dataset (nominal)'!$A219, PR24_after_overrides!$A$3:$A$128, 0), MATCH('Stata dataset (nominal)'!F$1, PR24_after_overrides!$D$2:$AU$2, 0)), INDEX('Cyclical_after overrides'!$A$1:$BD$245,MATCH('Stata dataset (nominal)'!$A219,'Cyclical_after overrides'!$A$1:$A$245,0),MATCH('Stata dataset (nominal)'!F$1,'Cyclical_after overrides'!$A$1:$BD$1,0))), "")</f>
        <v>4.0654206569590245</v>
      </c>
      <c r="G219" s="179">
        <f>_xlfn.IFNA(IF($C219 &gt; "2023-24", INDEX(PR24_after_overrides!$D$3:$AU$128, MATCH('Stata dataset (nominal)'!$A219, PR24_after_overrides!$A$3:$A$128, 0), MATCH('Stata dataset (nominal)'!G$1, PR24_after_overrides!$D$2:$AU$2, 0)), INDEX('Cyclical_after overrides'!$A$1:$BD$245,MATCH('Stata dataset (nominal)'!$A219,'Cyclical_after overrides'!$A$1:$A$245,0),MATCH('Stata dataset (nominal)'!G$1,'Cyclical_after overrides'!$A$1:$BD$1,0))), "")</f>
        <v>9.0169227226549271</v>
      </c>
      <c r="H219" s="179">
        <f>_xlfn.IFNA(IF($C219 &gt; "2023-24", INDEX(PR24_after_overrides!$D$3:$AU$128, MATCH('Stata dataset (nominal)'!$A219, PR24_after_overrides!$A$3:$A$128, 0), MATCH('Stata dataset (nominal)'!H$1, PR24_after_overrides!$D$2:$AU$2, 0)), INDEX('Cyclical_after overrides'!$A$1:$BD$245,MATCH('Stata dataset (nominal)'!$A219,'Cyclical_after overrides'!$A$1:$A$245,0),MATCH('Stata dataset (nominal)'!H$1,'Cyclical_after overrides'!$A$1:$BD$1,0))), "")</f>
        <v>2.1811234676600066</v>
      </c>
      <c r="I219" s="179">
        <f>_xlfn.IFNA(IF($C219 &gt; "2023-24", INDEX(PR24_after_overrides!$D$3:$AU$128, MATCH('Stata dataset (nominal)'!$A219, PR24_after_overrides!$A$3:$A$128, 0), MATCH('Stata dataset (nominal)'!I$1, PR24_after_overrides!$D$2:$AU$2, 0)), INDEX('Cyclical_after overrides'!$A$1:$BD$245,MATCH('Stata dataset (nominal)'!$A219,'Cyclical_after overrides'!$A$1:$A$245,0),MATCH('Stata dataset (nominal)'!I$1,'Cyclical_after overrides'!$A$1:$BD$1,0))), "")</f>
        <v>10.891325702675246</v>
      </c>
      <c r="J219" s="179">
        <f>_xlfn.IFNA(IF($C219 &gt; "2023-24", INDEX(PR24_after_overrides!$D$3:$AU$128, MATCH('Stata dataset (nominal)'!$A219, PR24_after_overrides!$A$3:$A$128, 0), MATCH('Stata dataset (nominal)'!J$1, PR24_after_overrides!$D$2:$AU$2, 0)), INDEX('Cyclical_after overrides'!$A$1:$BD$245,MATCH('Stata dataset (nominal)'!$A219,'Cyclical_after overrides'!$A$1:$A$245,0),MATCH('Stata dataset (nominal)'!J$1,'Cyclical_after overrides'!$A$1:$BD$1,0))), "")</f>
        <v>0.37927802235015234</v>
      </c>
      <c r="K219" s="179" t="str">
        <f>_xlfn.IFNA(IF($C219 &gt; "2023-24", INDEX(PR24_after_overrides!$D$3:$AU$128, MATCH('Stata dataset (nominal)'!$A219, PR24_after_overrides!$A$3:$A$128, 0), MATCH('Stata dataset (nominal)'!K$1, PR24_after_overrides!$D$2:$AU$2, 0)), INDEX('Cyclical_after overrides'!$A$1:$BD$245,MATCH('Stata dataset (nominal)'!$A219,'Cyclical_after overrides'!$A$1:$A$245,0),MATCH('Stata dataset (nominal)'!K$1,'Cyclical_after overrides'!$A$1:$BD$1,0))), "")</f>
        <v/>
      </c>
      <c r="L219" s="179">
        <f>_xlfn.IFNA(IF($C219 &gt; "2023-24", INDEX(PR24_after_overrides!$D$3:$AU$128, MATCH('Stata dataset (nominal)'!$A219, PR24_after_overrides!$A$3:$A$128, 0), MATCH('Stata dataset (nominal)'!L$1, PR24_after_overrides!$D$2:$AU$2, 0)), INDEX('Cyclical_after overrides'!$A$1:$BD$245,MATCH('Stata dataset (nominal)'!$A219,'Cyclical_after overrides'!$A$1:$A$245,0),MATCH('Stata dataset (nominal)'!L$1,'Cyclical_after overrides'!$A$1:$BD$1,0))), "")</f>
        <v>0</v>
      </c>
      <c r="M219" s="179">
        <f>_xlfn.IFNA(IF($C219 &gt; "2023-24", INDEX(PR24_after_overrides!$D$3:$AU$128, MATCH('Stata dataset (nominal)'!$A219, PR24_after_overrides!$A$3:$A$128, 0), MATCH('Stata dataset (nominal)'!M$1, PR24_after_overrides!$D$2:$AU$2, 0)), INDEX('Cyclical_after overrides'!$A$1:$BD$245,MATCH('Stata dataset (nominal)'!$A219,'Cyclical_after overrides'!$A$1:$A$245,0),MATCH('Stata dataset (nominal)'!M$1,'Cyclical_after overrides'!$A$1:$BD$1,0))), "")</f>
        <v>0</v>
      </c>
      <c r="N219" s="179">
        <f>_xlfn.IFNA(IF($C219 &gt; "2023-24", INDEX(PR24_after_overrides!$D$3:$AU$128, MATCH('Stata dataset (nominal)'!$A219, PR24_after_overrides!$A$3:$A$128, 0), MATCH('Stata dataset (nominal)'!N$1, PR24_after_overrides!$D$2:$AU$2, 0)), INDEX('Cyclical_after overrides'!$A$1:$BD$245,MATCH('Stata dataset (nominal)'!$A219,'Cyclical_after overrides'!$A$1:$A$245,0),MATCH('Stata dataset (nominal)'!N$1,'Cyclical_after overrides'!$A$1:$BD$1,0))), "")</f>
        <v>9.0169227226549271</v>
      </c>
      <c r="O219" s="179">
        <f>_xlfn.IFNA(IF($C219 &gt; "2023-24", INDEX(PR24_after_overrides!$D$3:$AU$128, MATCH('Stata dataset (nominal)'!$A219, PR24_after_overrides!$A$3:$A$128, 0), MATCH('Stata dataset (nominal)'!O$1, PR24_after_overrides!$D$2:$AU$2, 0)), INDEX('Cyclical_after overrides'!$A$1:$BD$245,MATCH('Stata dataset (nominal)'!$A219,'Cyclical_after overrides'!$A$1:$A$245,0),MATCH('Stata dataset (nominal)'!O$1,'Cyclical_after overrides'!$A$1:$BD$1,0))), "")</f>
        <v>390.90107966430799</v>
      </c>
      <c r="P219" s="179" t="str">
        <f>_xlfn.IFNA(IF($C219 &gt; "2023-24", INDEX(PR24_after_overrides!$D$3:$AU$128, MATCH('Stata dataset (nominal)'!$A219, PR24_after_overrides!$A$3:$A$128, 0), MATCH('Stata dataset (nominal)'!P$1, PR24_after_overrides!$D$2:$AU$2, 0)), INDEX('Cyclical_after overrides'!$A$1:$BD$245,MATCH('Stata dataset (nominal)'!$A219,'Cyclical_after overrides'!$A$1:$A$245,0),MATCH('Stata dataset (nominal)'!P$1,'Cyclical_after overrides'!$A$1:$BD$1,0))), "")</f>
        <v/>
      </c>
      <c r="Q219" s="179" t="str">
        <f>_xlfn.IFNA(IF($C219 &gt; "2023-24", INDEX(PR24_after_overrides!$D$3:$AU$128, MATCH('Stata dataset (nominal)'!$A219, PR24_after_overrides!$A$3:$A$128, 0), MATCH('Stata dataset (nominal)'!Q$1, PR24_after_overrides!$D$2:$AU$2, 0)), INDEX('Cyclical_after overrides'!$A$1:$BD$245,MATCH('Stata dataset (nominal)'!$A219,'Cyclical_after overrides'!$A$1:$A$245,0),MATCH('Stata dataset (nominal)'!Q$1,'Cyclical_after overrides'!$A$1:$BD$1,0))), "")</f>
        <v/>
      </c>
      <c r="R219" s="179">
        <f>_xlfn.IFNA(IF($C219 &gt; "2023-24", INDEX(PR24_after_overrides!$D$3:$AU$128, MATCH('Stata dataset (nominal)'!$A219, PR24_after_overrides!$A$3:$A$128, 0), MATCH('Stata dataset (nominal)'!R$1, PR24_after_overrides!$D$2:$AU$2, 0)), INDEX('Cyclical_after overrides'!$A$1:$BD$245,MATCH('Stata dataset (nominal)'!$A219,'Cyclical_after overrides'!$A$1:$A$245,0),MATCH('Stata dataset (nominal)'!R$1,'Cyclical_after overrides'!$A$1:$BD$1,0))), "")</f>
        <v>1081.73917918088</v>
      </c>
      <c r="S219" s="179" t="str">
        <f>_xlfn.IFNA(IF($C219 &gt; "2023-24", INDEX(PR24_after_overrides!$D$3:$AU$128, MATCH('Stata dataset (nominal)'!$A219, PR24_after_overrides!$A$3:$A$128, 0), MATCH('Stata dataset (nominal)'!S$1, PR24_after_overrides!$D$2:$AU$2, 0)), INDEX('Cyclical_after overrides'!$A$1:$BD$245,MATCH('Stata dataset (nominal)'!$A219,'Cyclical_after overrides'!$A$1:$A$245,0),MATCH('Stata dataset (nominal)'!S$1,'Cyclical_after overrides'!$A$1:$BD$1,0))), "")</f>
        <v/>
      </c>
      <c r="T219" s="179" t="str">
        <f>_xlfn.IFNA(IF($C219 &gt; "2023-24", INDEX(PR24_after_overrides!$D$3:$AU$128, MATCH('Stata dataset (nominal)'!$A219, PR24_after_overrides!$A$3:$A$128, 0), MATCH('Stata dataset (nominal)'!T$1, PR24_after_overrides!$D$2:$AU$2, 0)), INDEX('Cyclical_after overrides'!$A$1:$BD$245,MATCH('Stata dataset (nominal)'!$A219,'Cyclical_after overrides'!$A$1:$A$245,0),MATCH('Stata dataset (nominal)'!T$1,'Cyclical_after overrides'!$A$1:$BD$1,0))), "")</f>
        <v/>
      </c>
      <c r="U219" s="179" t="str">
        <f>_xlfn.IFNA(IF($C219 &gt; "2023-24", INDEX(PR24_after_overrides!$D$3:$AU$128, MATCH('Stata dataset (nominal)'!$A219, PR24_after_overrides!$A$3:$A$128, 0), MATCH('Stata dataset (nominal)'!U$1, PR24_after_overrides!$D$2:$AU$2, 0)), INDEX('Cyclical_after overrides'!$A$1:$BD$245,MATCH('Stata dataset (nominal)'!$A219,'Cyclical_after overrides'!$A$1:$A$245,0),MATCH('Stata dataset (nominal)'!U$1,'Cyclical_after overrides'!$A$1:$BD$1,0))), "")</f>
        <v/>
      </c>
      <c r="V219" s="179" t="str">
        <f>_xlfn.IFNA(IF($C219 &gt; "2023-24", INDEX(PR24_after_overrides!$D$3:$AU$128, MATCH('Stata dataset (nominal)'!$A219, PR24_after_overrides!$A$3:$A$128, 0), MATCH('Stata dataset (nominal)'!V$1, PR24_after_overrides!$D$2:$AU$2, 0)), INDEX('Cyclical_after overrides'!$A$1:$BD$245,MATCH('Stata dataset (nominal)'!$A219,'Cyclical_after overrides'!$A$1:$A$245,0),MATCH('Stata dataset (nominal)'!V$1,'Cyclical_after overrides'!$A$1:$BD$1,0))), "")</f>
        <v/>
      </c>
      <c r="W219" s="179" t="str">
        <f>_xlfn.IFNA(IF($C219 &gt; "2023-24", INDEX(PR24_after_overrides!$D$3:$AU$128, MATCH('Stata dataset (nominal)'!$A219, PR24_after_overrides!$A$3:$A$128, 0), MATCH('Stata dataset (nominal)'!W$1, PR24_after_overrides!$D$2:$AU$2, 0)), INDEX('Cyclical_after overrides'!$A$1:$BD$245,MATCH('Stata dataset (nominal)'!$A219,'Cyclical_after overrides'!$A$1:$A$245,0),MATCH('Stata dataset (nominal)'!W$1,'Cyclical_after overrides'!$A$1:$BD$1,0))), "")</f>
        <v/>
      </c>
      <c r="X219" s="179" t="str">
        <f>_xlfn.IFNA(IF($C219 &gt; "2023-24", INDEX(PR24_after_overrides!$D$3:$AU$128, MATCH('Stata dataset (nominal)'!$A219, PR24_after_overrides!$A$3:$A$128, 0), MATCH('Stata dataset (nominal)'!X$1, PR24_after_overrides!$D$2:$AU$2, 0)), INDEX('Cyclical_after overrides'!$A$1:$BD$245,MATCH('Stata dataset (nominal)'!$A219,'Cyclical_after overrides'!$A$1:$A$245,0),MATCH('Stata dataset (nominal)'!X$1,'Cyclical_after overrides'!$A$1:$BD$1,0))), "")</f>
        <v/>
      </c>
      <c r="Y219" s="179" t="str">
        <f>_xlfn.IFNA(IF($C219 &gt; "2023-24", INDEX(PR24_after_overrides!$D$3:$AU$128, MATCH('Stata dataset (nominal)'!$A219, PR24_after_overrides!$A$3:$A$128, 0), MATCH('Stata dataset (nominal)'!Y$1, PR24_after_overrides!$D$2:$AU$2, 0)), INDEX('Cyclical_after overrides'!$A$1:$BD$245,MATCH('Stata dataset (nominal)'!$A219,'Cyclical_after overrides'!$A$1:$A$245,0),MATCH('Stata dataset (nominal)'!Y$1,'Cyclical_after overrides'!$A$1:$BD$1,0))), "")</f>
        <v/>
      </c>
      <c r="Z219" s="179" t="str">
        <f>_xlfn.IFNA(IF($C219 &gt; "2023-24", INDEX(PR24_after_overrides!$D$3:$AU$128, MATCH('Stata dataset (nominal)'!$A219, PR24_after_overrides!$A$3:$A$128, 0), MATCH('Stata dataset (nominal)'!Z$1, PR24_after_overrides!$D$2:$AU$2, 0)), INDEX('Cyclical_after overrides'!$A$1:$BD$245,MATCH('Stata dataset (nominal)'!$A219,'Cyclical_after overrides'!$A$1:$A$245,0),MATCH('Stata dataset (nominal)'!Z$1,'Cyclical_after overrides'!$A$1:$BD$1,0))), "")</f>
        <v/>
      </c>
      <c r="AA219" s="179">
        <f>_xlfn.IFNA(IF($C219 &gt; "2023-24", INDEX(PR24_after_overrides!$D$3:$AU$128, MATCH('Stata dataset (nominal)'!$A219, PR24_after_overrides!$A$3:$A$128, 0), MATCH('Stata dataset (nominal)'!AA$1, PR24_after_overrides!$D$2:$AU$2, 0)), INDEX('Cyclical_after overrides'!$A$1:$BD$245,MATCH('Stata dataset (nominal)'!$A219,'Cyclical_after overrides'!$A$1:$A$245,0),MATCH('Stata dataset (nominal)'!AA$1,'Cyclical_after overrides'!$A$1:$BD$1,0))), "")</f>
        <v>358.67278184896713</v>
      </c>
      <c r="AB219" s="179">
        <f>INDEX(Depreciation!$U$5:$U$318, MATCH('Stata dataset (nominal)'!$A219, Depreciation!$A$5:$A$318, 0))</f>
        <v>0.36718509989840842</v>
      </c>
      <c r="AC219" s="180" t="str">
        <f t="shared" si="5"/>
        <v/>
      </c>
      <c r="AD219" s="72">
        <f>INDEX(Recharges!$V$5:$V$318, MATCH('Stata dataset (nominal)'!$A219, Recharges!$A$5:$A$318, 0))</f>
        <v>4.9471046393498135E-2</v>
      </c>
    </row>
    <row r="220" spans="1:30" x14ac:dyDescent="0.4">
      <c r="A220" s="160" t="str">
        <f t="shared" si="3"/>
        <v>AFW27</v>
      </c>
      <c r="B220" s="160" t="s">
        <v>397</v>
      </c>
      <c r="C220" s="160" t="s">
        <v>519</v>
      </c>
      <c r="D220" s="179">
        <f>_xlfn.IFNA(IF($C220 &gt; "2023-24", INDEX(PR24_after_overrides!$D$3:$AU$128, MATCH('Stata dataset (nominal)'!$A220, PR24_after_overrides!$A$3:$A$128, 0), MATCH('Stata dataset (nominal)'!D$1, PR24_after_overrides!$D$2:$AU$2, 0)), INDEX('Cyclical_after overrides'!$A$1:$BD$245,MATCH('Stata dataset (nominal)'!$A220,'Cyclical_after overrides'!$A$1:$A$245,0),MATCH('Stata dataset (nominal)'!D$1,'Cyclical_after overrides'!$A$1:$BD$1,0))), "")</f>
        <v>0.89403572509839568</v>
      </c>
      <c r="E220" s="179">
        <f>_xlfn.IFNA(IF($C220 &gt; "2023-24", INDEX(PR24_after_overrides!$D$3:$AU$128, MATCH('Stata dataset (nominal)'!$A220, PR24_after_overrides!$A$3:$A$128, 0), MATCH('Stata dataset (nominal)'!E$1, PR24_after_overrides!$D$2:$AU$2, 0)), INDEX('Cyclical_after overrides'!$A$1:$BD$245,MATCH('Stata dataset (nominal)'!$A220,'Cyclical_after overrides'!$A$1:$A$245,0),MATCH('Stata dataset (nominal)'!E$1,'Cyclical_after overrides'!$A$1:$BD$1,0))), "")</f>
        <v>10.164023366068401</v>
      </c>
      <c r="F220" s="179">
        <f>_xlfn.IFNA(IF($C220 &gt; "2023-24", INDEX(PR24_after_overrides!$D$3:$AU$128, MATCH('Stata dataset (nominal)'!$A220, PR24_after_overrides!$A$3:$A$128, 0), MATCH('Stata dataset (nominal)'!F$1, PR24_after_overrides!$D$2:$AU$2, 0)), INDEX('Cyclical_after overrides'!$A$1:$BD$245,MATCH('Stata dataset (nominal)'!$A220,'Cyclical_after overrides'!$A$1:$A$245,0),MATCH('Stata dataset (nominal)'!F$1,'Cyclical_after overrides'!$A$1:$BD$1,0))), "")</f>
        <v>4.1262333220453762</v>
      </c>
      <c r="G220" s="179">
        <f>_xlfn.IFNA(IF($C220 &gt; "2023-24", INDEX(PR24_after_overrides!$D$3:$AU$128, MATCH('Stata dataset (nominal)'!$A220, PR24_after_overrides!$A$3:$A$128, 0), MATCH('Stata dataset (nominal)'!G$1, PR24_after_overrides!$D$2:$AU$2, 0)), INDEX('Cyclical_after overrides'!$A$1:$BD$245,MATCH('Stata dataset (nominal)'!$A220,'Cyclical_after overrides'!$A$1:$A$245,0),MATCH('Stata dataset (nominal)'!G$1,'Cyclical_after overrides'!$A$1:$BD$1,0))), "")</f>
        <v>9.1506410430071075</v>
      </c>
      <c r="H220" s="179">
        <f>_xlfn.IFNA(IF($C220 &gt; "2023-24", INDEX(PR24_after_overrides!$D$3:$AU$128, MATCH('Stata dataset (nominal)'!$A220, PR24_after_overrides!$A$3:$A$128, 0), MATCH('Stata dataset (nominal)'!H$1, PR24_after_overrides!$D$2:$AU$2, 0)), INDEX('Cyclical_after overrides'!$A$1:$BD$245,MATCH('Stata dataset (nominal)'!$A220,'Cyclical_after overrides'!$A$1:$A$245,0),MATCH('Stata dataset (nominal)'!H$1,'Cyclical_after overrides'!$A$1:$BD$1,0))), "")</f>
        <v>2.2135580765323395</v>
      </c>
      <c r="I220" s="179">
        <f>_xlfn.IFNA(IF($C220 &gt; "2023-24", INDEX(PR24_after_overrides!$D$3:$AU$128, MATCH('Stata dataset (nominal)'!$A220, PR24_after_overrides!$A$3:$A$128, 0), MATCH('Stata dataset (nominal)'!I$1, PR24_after_overrides!$D$2:$AU$2, 0)), INDEX('Cyclical_after overrides'!$A$1:$BD$245,MATCH('Stata dataset (nominal)'!$A220,'Cyclical_after overrides'!$A$1:$A$245,0),MATCH('Stata dataset (nominal)'!I$1,'Cyclical_after overrides'!$A$1:$BD$1,0))), "")</f>
        <v>10.964886217406026</v>
      </c>
      <c r="J220" s="179">
        <f>_xlfn.IFNA(IF($C220 &gt; "2023-24", INDEX(PR24_after_overrides!$D$3:$AU$128, MATCH('Stata dataset (nominal)'!$A220, PR24_after_overrides!$A$3:$A$128, 0), MATCH('Stata dataset (nominal)'!J$1, PR24_after_overrides!$D$2:$AU$2, 0)), INDEX('Cyclical_after overrides'!$A$1:$BD$245,MATCH('Stata dataset (nominal)'!$A220,'Cyclical_after overrides'!$A$1:$A$245,0),MATCH('Stata dataset (nominal)'!J$1,'Cyclical_after overrides'!$A$1:$BD$1,0))), "")</f>
        <v>0.39372028445648477</v>
      </c>
      <c r="K220" s="179" t="str">
        <f>_xlfn.IFNA(IF($C220 &gt; "2023-24", INDEX(PR24_after_overrides!$D$3:$AU$128, MATCH('Stata dataset (nominal)'!$A220, PR24_after_overrides!$A$3:$A$128, 0), MATCH('Stata dataset (nominal)'!K$1, PR24_after_overrides!$D$2:$AU$2, 0)), INDEX('Cyclical_after overrides'!$A$1:$BD$245,MATCH('Stata dataset (nominal)'!$A220,'Cyclical_after overrides'!$A$1:$A$245,0),MATCH('Stata dataset (nominal)'!K$1,'Cyclical_after overrides'!$A$1:$BD$1,0))), "")</f>
        <v/>
      </c>
      <c r="L220" s="179">
        <f>_xlfn.IFNA(IF($C220 &gt; "2023-24", INDEX(PR24_after_overrides!$D$3:$AU$128, MATCH('Stata dataset (nominal)'!$A220, PR24_after_overrides!$A$3:$A$128, 0), MATCH('Stata dataset (nominal)'!L$1, PR24_after_overrides!$D$2:$AU$2, 0)), INDEX('Cyclical_after overrides'!$A$1:$BD$245,MATCH('Stata dataset (nominal)'!$A220,'Cyclical_after overrides'!$A$1:$A$245,0),MATCH('Stata dataset (nominal)'!L$1,'Cyclical_after overrides'!$A$1:$BD$1,0))), "")</f>
        <v>0</v>
      </c>
      <c r="M220" s="179">
        <f>_xlfn.IFNA(IF($C220 &gt; "2023-24", INDEX(PR24_after_overrides!$D$3:$AU$128, MATCH('Stata dataset (nominal)'!$A220, PR24_after_overrides!$A$3:$A$128, 0), MATCH('Stata dataset (nominal)'!M$1, PR24_after_overrides!$D$2:$AU$2, 0)), INDEX('Cyclical_after overrides'!$A$1:$BD$245,MATCH('Stata dataset (nominal)'!$A220,'Cyclical_after overrides'!$A$1:$A$245,0),MATCH('Stata dataset (nominal)'!M$1,'Cyclical_after overrides'!$A$1:$BD$1,0))), "")</f>
        <v>0</v>
      </c>
      <c r="N220" s="179">
        <f>_xlfn.IFNA(IF($C220 &gt; "2023-24", INDEX(PR24_after_overrides!$D$3:$AU$128, MATCH('Stata dataset (nominal)'!$A220, PR24_after_overrides!$A$3:$A$128, 0), MATCH('Stata dataset (nominal)'!N$1, PR24_after_overrides!$D$2:$AU$2, 0)), INDEX('Cyclical_after overrides'!$A$1:$BD$245,MATCH('Stata dataset (nominal)'!$A220,'Cyclical_after overrides'!$A$1:$A$245,0),MATCH('Stata dataset (nominal)'!N$1,'Cyclical_after overrides'!$A$1:$BD$1,0))), "")</f>
        <v>9.1506410430071075</v>
      </c>
      <c r="O220" s="179">
        <f>_xlfn.IFNA(IF($C220 &gt; "2023-24", INDEX(PR24_after_overrides!$D$3:$AU$128, MATCH('Stata dataset (nominal)'!$A220, PR24_after_overrides!$A$3:$A$128, 0), MATCH('Stata dataset (nominal)'!O$1, PR24_after_overrides!$D$2:$AU$2, 0)), INDEX('Cyclical_after overrides'!$A$1:$BD$245,MATCH('Stata dataset (nominal)'!$A220,'Cyclical_after overrides'!$A$1:$A$245,0),MATCH('Stata dataset (nominal)'!O$1,'Cyclical_after overrides'!$A$1:$BD$1,0))), "")</f>
        <v>375.97175765212899</v>
      </c>
      <c r="P220" s="179" t="str">
        <f>_xlfn.IFNA(IF($C220 &gt; "2023-24", INDEX(PR24_after_overrides!$D$3:$AU$128, MATCH('Stata dataset (nominal)'!$A220, PR24_after_overrides!$A$3:$A$128, 0), MATCH('Stata dataset (nominal)'!P$1, PR24_after_overrides!$D$2:$AU$2, 0)), INDEX('Cyclical_after overrides'!$A$1:$BD$245,MATCH('Stata dataset (nominal)'!$A220,'Cyclical_after overrides'!$A$1:$A$245,0),MATCH('Stata dataset (nominal)'!P$1,'Cyclical_after overrides'!$A$1:$BD$1,0))), "")</f>
        <v/>
      </c>
      <c r="Q220" s="179" t="str">
        <f>_xlfn.IFNA(IF($C220 &gt; "2023-24", INDEX(PR24_after_overrides!$D$3:$AU$128, MATCH('Stata dataset (nominal)'!$A220, PR24_after_overrides!$A$3:$A$128, 0), MATCH('Stata dataset (nominal)'!Q$1, PR24_after_overrides!$D$2:$AU$2, 0)), INDEX('Cyclical_after overrides'!$A$1:$BD$245,MATCH('Stata dataset (nominal)'!$A220,'Cyclical_after overrides'!$A$1:$A$245,0),MATCH('Stata dataset (nominal)'!Q$1,'Cyclical_after overrides'!$A$1:$BD$1,0))), "")</f>
        <v/>
      </c>
      <c r="R220" s="179">
        <f>_xlfn.IFNA(IF($C220 &gt; "2023-24", INDEX(PR24_after_overrides!$D$3:$AU$128, MATCH('Stata dataset (nominal)'!$A220, PR24_after_overrides!$A$3:$A$128, 0), MATCH('Stata dataset (nominal)'!R$1, PR24_after_overrides!$D$2:$AU$2, 0)), INDEX('Cyclical_after overrides'!$A$1:$BD$245,MATCH('Stata dataset (nominal)'!$A220,'Cyclical_after overrides'!$A$1:$A$245,0),MATCH('Stata dataset (nominal)'!R$1,'Cyclical_after overrides'!$A$1:$BD$1,0))), "")</f>
        <v>1108.3034428603901</v>
      </c>
      <c r="S220" s="179" t="str">
        <f>_xlfn.IFNA(IF($C220 &gt; "2023-24", INDEX(PR24_after_overrides!$D$3:$AU$128, MATCH('Stata dataset (nominal)'!$A220, PR24_after_overrides!$A$3:$A$128, 0), MATCH('Stata dataset (nominal)'!S$1, PR24_after_overrides!$D$2:$AU$2, 0)), INDEX('Cyclical_after overrides'!$A$1:$BD$245,MATCH('Stata dataset (nominal)'!$A220,'Cyclical_after overrides'!$A$1:$A$245,0),MATCH('Stata dataset (nominal)'!S$1,'Cyclical_after overrides'!$A$1:$BD$1,0))), "")</f>
        <v/>
      </c>
      <c r="T220" s="179" t="str">
        <f>_xlfn.IFNA(IF($C220 &gt; "2023-24", INDEX(PR24_after_overrides!$D$3:$AU$128, MATCH('Stata dataset (nominal)'!$A220, PR24_after_overrides!$A$3:$A$128, 0), MATCH('Stata dataset (nominal)'!T$1, PR24_after_overrides!$D$2:$AU$2, 0)), INDEX('Cyclical_after overrides'!$A$1:$BD$245,MATCH('Stata dataset (nominal)'!$A220,'Cyclical_after overrides'!$A$1:$A$245,0),MATCH('Stata dataset (nominal)'!T$1,'Cyclical_after overrides'!$A$1:$BD$1,0))), "")</f>
        <v/>
      </c>
      <c r="U220" s="179" t="str">
        <f>_xlfn.IFNA(IF($C220 &gt; "2023-24", INDEX(PR24_after_overrides!$D$3:$AU$128, MATCH('Stata dataset (nominal)'!$A220, PR24_after_overrides!$A$3:$A$128, 0), MATCH('Stata dataset (nominal)'!U$1, PR24_after_overrides!$D$2:$AU$2, 0)), INDEX('Cyclical_after overrides'!$A$1:$BD$245,MATCH('Stata dataset (nominal)'!$A220,'Cyclical_after overrides'!$A$1:$A$245,0),MATCH('Stata dataset (nominal)'!U$1,'Cyclical_after overrides'!$A$1:$BD$1,0))), "")</f>
        <v/>
      </c>
      <c r="V220" s="179" t="str">
        <f>_xlfn.IFNA(IF($C220 &gt; "2023-24", INDEX(PR24_after_overrides!$D$3:$AU$128, MATCH('Stata dataset (nominal)'!$A220, PR24_after_overrides!$A$3:$A$128, 0), MATCH('Stata dataset (nominal)'!V$1, PR24_after_overrides!$D$2:$AU$2, 0)), INDEX('Cyclical_after overrides'!$A$1:$BD$245,MATCH('Stata dataset (nominal)'!$A220,'Cyclical_after overrides'!$A$1:$A$245,0),MATCH('Stata dataset (nominal)'!V$1,'Cyclical_after overrides'!$A$1:$BD$1,0))), "")</f>
        <v/>
      </c>
      <c r="W220" s="179" t="str">
        <f>_xlfn.IFNA(IF($C220 &gt; "2023-24", INDEX(PR24_after_overrides!$D$3:$AU$128, MATCH('Stata dataset (nominal)'!$A220, PR24_after_overrides!$A$3:$A$128, 0), MATCH('Stata dataset (nominal)'!W$1, PR24_after_overrides!$D$2:$AU$2, 0)), INDEX('Cyclical_after overrides'!$A$1:$BD$245,MATCH('Stata dataset (nominal)'!$A220,'Cyclical_after overrides'!$A$1:$A$245,0),MATCH('Stata dataset (nominal)'!W$1,'Cyclical_after overrides'!$A$1:$BD$1,0))), "")</f>
        <v/>
      </c>
      <c r="X220" s="179" t="str">
        <f>_xlfn.IFNA(IF($C220 &gt; "2023-24", INDEX(PR24_after_overrides!$D$3:$AU$128, MATCH('Stata dataset (nominal)'!$A220, PR24_after_overrides!$A$3:$A$128, 0), MATCH('Stata dataset (nominal)'!X$1, PR24_after_overrides!$D$2:$AU$2, 0)), INDEX('Cyclical_after overrides'!$A$1:$BD$245,MATCH('Stata dataset (nominal)'!$A220,'Cyclical_after overrides'!$A$1:$A$245,0),MATCH('Stata dataset (nominal)'!X$1,'Cyclical_after overrides'!$A$1:$BD$1,0))), "")</f>
        <v/>
      </c>
      <c r="Y220" s="179" t="str">
        <f>_xlfn.IFNA(IF($C220 &gt; "2023-24", INDEX(PR24_after_overrides!$D$3:$AU$128, MATCH('Stata dataset (nominal)'!$A220, PR24_after_overrides!$A$3:$A$128, 0), MATCH('Stata dataset (nominal)'!Y$1, PR24_after_overrides!$D$2:$AU$2, 0)), INDEX('Cyclical_after overrides'!$A$1:$BD$245,MATCH('Stata dataset (nominal)'!$A220,'Cyclical_after overrides'!$A$1:$A$245,0),MATCH('Stata dataset (nominal)'!Y$1,'Cyclical_after overrides'!$A$1:$BD$1,0))), "")</f>
        <v/>
      </c>
      <c r="Z220" s="179" t="str">
        <f>_xlfn.IFNA(IF($C220 &gt; "2023-24", INDEX(PR24_after_overrides!$D$3:$AU$128, MATCH('Stata dataset (nominal)'!$A220, PR24_after_overrides!$A$3:$A$128, 0), MATCH('Stata dataset (nominal)'!Z$1, PR24_after_overrides!$D$2:$AU$2, 0)), INDEX('Cyclical_after overrides'!$A$1:$BD$245,MATCH('Stata dataset (nominal)'!$A220,'Cyclical_after overrides'!$A$1:$A$245,0),MATCH('Stata dataset (nominal)'!Z$1,'Cyclical_after overrides'!$A$1:$BD$1,0))), "")</f>
        <v/>
      </c>
      <c r="AA220" s="179">
        <f>_xlfn.IFNA(IF($C220 &gt; "2023-24", INDEX(PR24_after_overrides!$D$3:$AU$128, MATCH('Stata dataset (nominal)'!$A220, PR24_after_overrides!$A$3:$A$128, 0), MATCH('Stata dataset (nominal)'!AA$1, PR24_after_overrides!$D$2:$AU$2, 0)), INDEX('Cyclical_after overrides'!$A$1:$BD$245,MATCH('Stata dataset (nominal)'!$A220,'Cyclical_after overrides'!$A$1:$A$245,0),MATCH('Stata dataset (nominal)'!AA$1,'Cyclical_after overrides'!$A$1:$BD$1,0))), "")</f>
        <v>383.27327463596333</v>
      </c>
      <c r="AB220" s="179">
        <f>INDEX(Depreciation!$U$5:$U$318, MATCH('Stata dataset (nominal)'!$A220, Depreciation!$A$5:$A$318, 0))</f>
        <v>0.40154994920419895</v>
      </c>
      <c r="AC220" s="180" t="str">
        <f t="shared" si="5"/>
        <v/>
      </c>
      <c r="AD220" s="72">
        <f>INDEX(Recharges!$V$5:$V$318, MATCH('Stata dataset (nominal)'!$A220, Recharges!$A$5:$A$318, 0))</f>
        <v>0.10066711818489668</v>
      </c>
    </row>
    <row r="221" spans="1:30" x14ac:dyDescent="0.4">
      <c r="A221" s="160" t="str">
        <f t="shared" si="3"/>
        <v>AFW28</v>
      </c>
      <c r="B221" s="160" t="s">
        <v>397</v>
      </c>
      <c r="C221" s="160" t="s">
        <v>520</v>
      </c>
      <c r="D221" s="179">
        <f>_xlfn.IFNA(IF($C221 &gt; "2023-24", INDEX(PR24_after_overrides!$D$3:$AU$128, MATCH('Stata dataset (nominal)'!$A221, PR24_after_overrides!$A$3:$A$128, 0), MATCH('Stata dataset (nominal)'!D$1, PR24_after_overrides!$D$2:$AU$2, 0)), INDEX('Cyclical_after overrides'!$A$1:$BD$245,MATCH('Stata dataset (nominal)'!$A221,'Cyclical_after overrides'!$A$1:$A$245,0),MATCH('Stata dataset (nominal)'!D$1,'Cyclical_after overrides'!$A$1:$BD$1,0))), "")</f>
        <v>0.87688561586886804</v>
      </c>
      <c r="E221" s="179">
        <f>_xlfn.IFNA(IF($C221 &gt; "2023-24", INDEX(PR24_after_overrides!$D$3:$AU$128, MATCH('Stata dataset (nominal)'!$A221, PR24_after_overrides!$A$3:$A$128, 0), MATCH('Stata dataset (nominal)'!E$1, PR24_after_overrides!$D$2:$AU$2, 0)), INDEX('Cyclical_after overrides'!$A$1:$BD$245,MATCH('Stata dataset (nominal)'!$A221,'Cyclical_after overrides'!$A$1:$A$245,0),MATCH('Stata dataset (nominal)'!E$1,'Cyclical_after overrides'!$A$1:$BD$1,0))), "")</f>
        <v>10.152977582119879</v>
      </c>
      <c r="F221" s="179">
        <f>_xlfn.IFNA(IF($C221 &gt; "2023-24", INDEX(PR24_after_overrides!$D$3:$AU$128, MATCH('Stata dataset (nominal)'!$A221, PR24_after_overrides!$A$3:$A$128, 0), MATCH('Stata dataset (nominal)'!F$1, PR24_after_overrides!$D$2:$AU$2, 0)), INDEX('Cyclical_after overrides'!$A$1:$BD$245,MATCH('Stata dataset (nominal)'!$A221,'Cyclical_after overrides'!$A$1:$A$245,0),MATCH('Stata dataset (nominal)'!F$1,'Cyclical_after overrides'!$A$1:$BD$1,0))), "")</f>
        <v>3.0471477141889607</v>
      </c>
      <c r="G221" s="179">
        <f>_xlfn.IFNA(IF($C221 &gt; "2023-24", INDEX(PR24_after_overrides!$D$3:$AU$128, MATCH('Stata dataset (nominal)'!$A221, PR24_after_overrides!$A$3:$A$128, 0), MATCH('Stata dataset (nominal)'!G$1, PR24_after_overrides!$D$2:$AU$2, 0)), INDEX('Cyclical_after overrides'!$A$1:$BD$245,MATCH('Stata dataset (nominal)'!$A221,'Cyclical_after overrides'!$A$1:$A$245,0),MATCH('Stata dataset (nominal)'!G$1,'Cyclical_after overrides'!$A$1:$BD$1,0))), "")</f>
        <v>9.351276667795462</v>
      </c>
      <c r="H221" s="179">
        <f>_xlfn.IFNA(IF($C221 &gt; "2023-24", INDEX(PR24_after_overrides!$D$3:$AU$128, MATCH('Stata dataset (nominal)'!$A221, PR24_after_overrides!$A$3:$A$128, 0), MATCH('Stata dataset (nominal)'!H$1, PR24_after_overrides!$D$2:$AU$2, 0)), INDEX('Cyclical_after overrides'!$A$1:$BD$245,MATCH('Stata dataset (nominal)'!$A221,'Cyclical_after overrides'!$A$1:$A$245,0),MATCH('Stata dataset (nominal)'!H$1,'Cyclical_after overrides'!$A$1:$BD$1,0))), "")</f>
        <v>2.2032520149001016</v>
      </c>
      <c r="I221" s="179">
        <f>_xlfn.IFNA(IF($C221 &gt; "2023-24", INDEX(PR24_after_overrides!$D$3:$AU$128, MATCH('Stata dataset (nominal)'!$A221, PR24_after_overrides!$A$3:$A$128, 0), MATCH('Stata dataset (nominal)'!I$1, PR24_after_overrides!$D$2:$AU$2, 0)), INDEX('Cyclical_after overrides'!$A$1:$BD$245,MATCH('Stata dataset (nominal)'!$A221,'Cyclical_after overrides'!$A$1:$A$245,0),MATCH('Stata dataset (nominal)'!I$1,'Cyclical_after overrides'!$A$1:$BD$1,0))), "")</f>
        <v>11.526018692854723</v>
      </c>
      <c r="J221" s="179">
        <f>_xlfn.IFNA(IF($C221 &gt; "2023-24", INDEX(PR24_after_overrides!$D$3:$AU$128, MATCH('Stata dataset (nominal)'!$A221, PR24_after_overrides!$A$3:$A$128, 0), MATCH('Stata dataset (nominal)'!J$1, PR24_after_overrides!$D$2:$AU$2, 0)), INDEX('Cyclical_after overrides'!$A$1:$BD$245,MATCH('Stata dataset (nominal)'!$A221,'Cyclical_after overrides'!$A$1:$A$245,0),MATCH('Stata dataset (nominal)'!J$1,'Cyclical_after overrides'!$A$1:$BD$1,0))), "")</f>
        <v>0.41168425330172703</v>
      </c>
      <c r="K221" s="179" t="str">
        <f>_xlfn.IFNA(IF($C221 &gt; "2023-24", INDEX(PR24_after_overrides!$D$3:$AU$128, MATCH('Stata dataset (nominal)'!$A221, PR24_after_overrides!$A$3:$A$128, 0), MATCH('Stata dataset (nominal)'!K$1, PR24_after_overrides!$D$2:$AU$2, 0)), INDEX('Cyclical_after overrides'!$A$1:$BD$245,MATCH('Stata dataset (nominal)'!$A221,'Cyclical_after overrides'!$A$1:$A$245,0),MATCH('Stata dataset (nominal)'!K$1,'Cyclical_after overrides'!$A$1:$BD$1,0))), "")</f>
        <v/>
      </c>
      <c r="L221" s="179">
        <f>_xlfn.IFNA(IF($C221 &gt; "2023-24", INDEX(PR24_after_overrides!$D$3:$AU$128, MATCH('Stata dataset (nominal)'!$A221, PR24_after_overrides!$A$3:$A$128, 0), MATCH('Stata dataset (nominal)'!L$1, PR24_after_overrides!$D$2:$AU$2, 0)), INDEX('Cyclical_after overrides'!$A$1:$BD$245,MATCH('Stata dataset (nominal)'!$A221,'Cyclical_after overrides'!$A$1:$A$245,0),MATCH('Stata dataset (nominal)'!L$1,'Cyclical_after overrides'!$A$1:$BD$1,0))), "")</f>
        <v>0</v>
      </c>
      <c r="M221" s="179">
        <f>_xlfn.IFNA(IF($C221 &gt; "2023-24", INDEX(PR24_after_overrides!$D$3:$AU$128, MATCH('Stata dataset (nominal)'!$A221, PR24_after_overrides!$A$3:$A$128, 0), MATCH('Stata dataset (nominal)'!M$1, PR24_after_overrides!$D$2:$AU$2, 0)), INDEX('Cyclical_after overrides'!$A$1:$BD$245,MATCH('Stata dataset (nominal)'!$A221,'Cyclical_after overrides'!$A$1:$A$245,0),MATCH('Stata dataset (nominal)'!M$1,'Cyclical_after overrides'!$A$1:$BD$1,0))), "")</f>
        <v>0</v>
      </c>
      <c r="N221" s="179">
        <f>_xlfn.IFNA(IF($C221 &gt; "2023-24", INDEX(PR24_after_overrides!$D$3:$AU$128, MATCH('Stata dataset (nominal)'!$A221, PR24_after_overrides!$A$3:$A$128, 0), MATCH('Stata dataset (nominal)'!N$1, PR24_after_overrides!$D$2:$AU$2, 0)), INDEX('Cyclical_after overrides'!$A$1:$BD$245,MATCH('Stata dataset (nominal)'!$A221,'Cyclical_after overrides'!$A$1:$A$245,0),MATCH('Stata dataset (nominal)'!N$1,'Cyclical_after overrides'!$A$1:$BD$1,0))), "")</f>
        <v>9.351276667795462</v>
      </c>
      <c r="O221" s="179">
        <f>_xlfn.IFNA(IF($C221 &gt; "2023-24", INDEX(PR24_after_overrides!$D$3:$AU$128, MATCH('Stata dataset (nominal)'!$A221, PR24_after_overrides!$A$3:$A$128, 0), MATCH('Stata dataset (nominal)'!O$1, PR24_after_overrides!$D$2:$AU$2, 0)), INDEX('Cyclical_after overrides'!$A$1:$BD$245,MATCH('Stata dataset (nominal)'!$A221,'Cyclical_after overrides'!$A$1:$A$245,0),MATCH('Stata dataset (nominal)'!O$1,'Cyclical_after overrides'!$A$1:$BD$1,0))), "")</f>
        <v>361.04243563994902</v>
      </c>
      <c r="P221" s="179" t="str">
        <f>_xlfn.IFNA(IF($C221 &gt; "2023-24", INDEX(PR24_after_overrides!$D$3:$AU$128, MATCH('Stata dataset (nominal)'!$A221, PR24_after_overrides!$A$3:$A$128, 0), MATCH('Stata dataset (nominal)'!P$1, PR24_after_overrides!$D$2:$AU$2, 0)), INDEX('Cyclical_after overrides'!$A$1:$BD$245,MATCH('Stata dataset (nominal)'!$A221,'Cyclical_after overrides'!$A$1:$A$245,0),MATCH('Stata dataset (nominal)'!P$1,'Cyclical_after overrides'!$A$1:$BD$1,0))), "")</f>
        <v/>
      </c>
      <c r="Q221" s="179" t="str">
        <f>_xlfn.IFNA(IF($C221 &gt; "2023-24", INDEX(PR24_after_overrides!$D$3:$AU$128, MATCH('Stata dataset (nominal)'!$A221, PR24_after_overrides!$A$3:$A$128, 0), MATCH('Stata dataset (nominal)'!Q$1, PR24_after_overrides!$D$2:$AU$2, 0)), INDEX('Cyclical_after overrides'!$A$1:$BD$245,MATCH('Stata dataset (nominal)'!$A221,'Cyclical_after overrides'!$A$1:$A$245,0),MATCH('Stata dataset (nominal)'!Q$1,'Cyclical_after overrides'!$A$1:$BD$1,0))), "")</f>
        <v/>
      </c>
      <c r="R221" s="179">
        <f>_xlfn.IFNA(IF($C221 &gt; "2023-24", INDEX(PR24_after_overrides!$D$3:$AU$128, MATCH('Stata dataset (nominal)'!$A221, PR24_after_overrides!$A$3:$A$128, 0), MATCH('Stata dataset (nominal)'!R$1, PR24_after_overrides!$D$2:$AU$2, 0)), INDEX('Cyclical_after overrides'!$A$1:$BD$245,MATCH('Stata dataset (nominal)'!$A221,'Cyclical_after overrides'!$A$1:$A$245,0),MATCH('Stata dataset (nominal)'!R$1,'Cyclical_after overrides'!$A$1:$BD$1,0))), "")</f>
        <v>1134.6209375324499</v>
      </c>
      <c r="S221" s="179" t="str">
        <f>_xlfn.IFNA(IF($C221 &gt; "2023-24", INDEX(PR24_after_overrides!$D$3:$AU$128, MATCH('Stata dataset (nominal)'!$A221, PR24_after_overrides!$A$3:$A$128, 0), MATCH('Stata dataset (nominal)'!S$1, PR24_after_overrides!$D$2:$AU$2, 0)), INDEX('Cyclical_after overrides'!$A$1:$BD$245,MATCH('Stata dataset (nominal)'!$A221,'Cyclical_after overrides'!$A$1:$A$245,0),MATCH('Stata dataset (nominal)'!S$1,'Cyclical_after overrides'!$A$1:$BD$1,0))), "")</f>
        <v/>
      </c>
      <c r="T221" s="179" t="str">
        <f>_xlfn.IFNA(IF($C221 &gt; "2023-24", INDEX(PR24_after_overrides!$D$3:$AU$128, MATCH('Stata dataset (nominal)'!$A221, PR24_after_overrides!$A$3:$A$128, 0), MATCH('Stata dataset (nominal)'!T$1, PR24_after_overrides!$D$2:$AU$2, 0)), INDEX('Cyclical_after overrides'!$A$1:$BD$245,MATCH('Stata dataset (nominal)'!$A221,'Cyclical_after overrides'!$A$1:$A$245,0),MATCH('Stata dataset (nominal)'!T$1,'Cyclical_after overrides'!$A$1:$BD$1,0))), "")</f>
        <v/>
      </c>
      <c r="U221" s="179" t="str">
        <f>_xlfn.IFNA(IF($C221 &gt; "2023-24", INDEX(PR24_after_overrides!$D$3:$AU$128, MATCH('Stata dataset (nominal)'!$A221, PR24_after_overrides!$A$3:$A$128, 0), MATCH('Stata dataset (nominal)'!U$1, PR24_after_overrides!$D$2:$AU$2, 0)), INDEX('Cyclical_after overrides'!$A$1:$BD$245,MATCH('Stata dataset (nominal)'!$A221,'Cyclical_after overrides'!$A$1:$A$245,0),MATCH('Stata dataset (nominal)'!U$1,'Cyclical_after overrides'!$A$1:$BD$1,0))), "")</f>
        <v/>
      </c>
      <c r="V221" s="179" t="str">
        <f>_xlfn.IFNA(IF($C221 &gt; "2023-24", INDEX(PR24_after_overrides!$D$3:$AU$128, MATCH('Stata dataset (nominal)'!$A221, PR24_after_overrides!$A$3:$A$128, 0), MATCH('Stata dataset (nominal)'!V$1, PR24_after_overrides!$D$2:$AU$2, 0)), INDEX('Cyclical_after overrides'!$A$1:$BD$245,MATCH('Stata dataset (nominal)'!$A221,'Cyclical_after overrides'!$A$1:$A$245,0),MATCH('Stata dataset (nominal)'!V$1,'Cyclical_after overrides'!$A$1:$BD$1,0))), "")</f>
        <v/>
      </c>
      <c r="W221" s="179" t="str">
        <f>_xlfn.IFNA(IF($C221 &gt; "2023-24", INDEX(PR24_after_overrides!$D$3:$AU$128, MATCH('Stata dataset (nominal)'!$A221, PR24_after_overrides!$A$3:$A$128, 0), MATCH('Stata dataset (nominal)'!W$1, PR24_after_overrides!$D$2:$AU$2, 0)), INDEX('Cyclical_after overrides'!$A$1:$BD$245,MATCH('Stata dataset (nominal)'!$A221,'Cyclical_after overrides'!$A$1:$A$245,0),MATCH('Stata dataset (nominal)'!W$1,'Cyclical_after overrides'!$A$1:$BD$1,0))), "")</f>
        <v/>
      </c>
      <c r="X221" s="179" t="str">
        <f>_xlfn.IFNA(IF($C221 &gt; "2023-24", INDEX(PR24_after_overrides!$D$3:$AU$128, MATCH('Stata dataset (nominal)'!$A221, PR24_after_overrides!$A$3:$A$128, 0), MATCH('Stata dataset (nominal)'!X$1, PR24_after_overrides!$D$2:$AU$2, 0)), INDEX('Cyclical_after overrides'!$A$1:$BD$245,MATCH('Stata dataset (nominal)'!$A221,'Cyclical_after overrides'!$A$1:$A$245,0),MATCH('Stata dataset (nominal)'!X$1,'Cyclical_after overrides'!$A$1:$BD$1,0))), "")</f>
        <v/>
      </c>
      <c r="Y221" s="179" t="str">
        <f>_xlfn.IFNA(IF($C221 &gt; "2023-24", INDEX(PR24_after_overrides!$D$3:$AU$128, MATCH('Stata dataset (nominal)'!$A221, PR24_after_overrides!$A$3:$A$128, 0), MATCH('Stata dataset (nominal)'!Y$1, PR24_after_overrides!$D$2:$AU$2, 0)), INDEX('Cyclical_after overrides'!$A$1:$BD$245,MATCH('Stata dataset (nominal)'!$A221,'Cyclical_after overrides'!$A$1:$A$245,0),MATCH('Stata dataset (nominal)'!Y$1,'Cyclical_after overrides'!$A$1:$BD$1,0))), "")</f>
        <v/>
      </c>
      <c r="Z221" s="179" t="str">
        <f>_xlfn.IFNA(IF($C221 &gt; "2023-24", INDEX(PR24_after_overrides!$D$3:$AU$128, MATCH('Stata dataset (nominal)'!$A221, PR24_after_overrides!$A$3:$A$128, 0), MATCH('Stata dataset (nominal)'!Z$1, PR24_after_overrides!$D$2:$AU$2, 0)), INDEX('Cyclical_after overrides'!$A$1:$BD$245,MATCH('Stata dataset (nominal)'!$A221,'Cyclical_after overrides'!$A$1:$A$245,0),MATCH('Stata dataset (nominal)'!Z$1,'Cyclical_after overrides'!$A$1:$BD$1,0))), "")</f>
        <v/>
      </c>
      <c r="AA221" s="179">
        <f>_xlfn.IFNA(IF($C221 &gt; "2023-24", INDEX(PR24_after_overrides!$D$3:$AU$128, MATCH('Stata dataset (nominal)'!$A221, PR24_after_overrides!$A$3:$A$128, 0), MATCH('Stata dataset (nominal)'!AA$1, PR24_after_overrides!$D$2:$AU$2, 0)), INDEX('Cyclical_after overrides'!$A$1:$BD$245,MATCH('Stata dataset (nominal)'!$A221,'Cyclical_after overrides'!$A$1:$A$245,0),MATCH('Stata dataset (nominal)'!AA$1,'Cyclical_after overrides'!$A$1:$BD$1,0))), "")</f>
        <v>400.82764917033523</v>
      </c>
      <c r="AB221" s="179">
        <f>INDEX(Depreciation!$U$5:$U$318, MATCH('Stata dataset (nominal)'!$A221, Depreciation!$A$5:$A$318, 0))</f>
        <v>1.1403995936335931E-3</v>
      </c>
      <c r="AC221" s="180" t="str">
        <f t="shared" si="5"/>
        <v/>
      </c>
      <c r="AD221" s="72">
        <f>INDEX(Recharges!$V$5:$V$318, MATCH('Stata dataset (nominal)'!$A221, Recharges!$A$5:$A$318, 0))</f>
        <v>0.12886515408059601</v>
      </c>
    </row>
    <row r="222" spans="1:30" x14ac:dyDescent="0.4">
      <c r="A222" s="160" t="str">
        <f t="shared" si="3"/>
        <v>AFW29</v>
      </c>
      <c r="B222" s="160" t="s">
        <v>397</v>
      </c>
      <c r="C222" s="160" t="s">
        <v>521</v>
      </c>
      <c r="D222" s="179">
        <f>_xlfn.IFNA(IF($C222 &gt; "2023-24", INDEX(PR24_after_overrides!$D$3:$AU$128, MATCH('Stata dataset (nominal)'!$A222, PR24_after_overrides!$A$3:$A$128, 0), MATCH('Stata dataset (nominal)'!D$1, PR24_after_overrides!$D$2:$AU$2, 0)), INDEX('Cyclical_after overrides'!$A$1:$BD$245,MATCH('Stata dataset (nominal)'!$A222,'Cyclical_after overrides'!$A$1:$A$245,0),MATCH('Stata dataset (nominal)'!D$1,'Cyclical_after overrides'!$A$1:$BD$1,0))), "")</f>
        <v>0.85972982415278931</v>
      </c>
      <c r="E222" s="179">
        <f>_xlfn.IFNA(IF($C222 &gt; "2023-24", INDEX(PR24_after_overrides!$D$3:$AU$128, MATCH('Stata dataset (nominal)'!$A222, PR24_after_overrides!$A$3:$A$128, 0), MATCH('Stata dataset (nominal)'!E$1, PR24_after_overrides!$D$2:$AU$2, 0)), INDEX('Cyclical_after overrides'!$A$1:$BD$245,MATCH('Stata dataset (nominal)'!$A222,'Cyclical_after overrides'!$A$1:$A$245,0),MATCH('Stata dataset (nominal)'!E$1,'Cyclical_after overrides'!$A$1:$BD$1,0))), "")</f>
        <v>10.378841991195392</v>
      </c>
      <c r="F222" s="179">
        <f>_xlfn.IFNA(IF($C222 &gt; "2023-24", INDEX(PR24_after_overrides!$D$3:$AU$128, MATCH('Stata dataset (nominal)'!$A222, PR24_after_overrides!$A$3:$A$128, 0), MATCH('Stata dataset (nominal)'!F$1, PR24_after_overrides!$D$2:$AU$2, 0)), INDEX('Cyclical_after overrides'!$A$1:$BD$245,MATCH('Stata dataset (nominal)'!$A222,'Cyclical_after overrides'!$A$1:$A$245,0),MATCH('Stata dataset (nominal)'!F$1,'Cyclical_after overrides'!$A$1:$BD$1,0))), "")</f>
        <v>3.1149320690822884</v>
      </c>
      <c r="G222" s="179">
        <f>_xlfn.IFNA(IF($C222 &gt; "2023-24", INDEX(PR24_after_overrides!$D$3:$AU$128, MATCH('Stata dataset (nominal)'!$A222, PR24_after_overrides!$A$3:$A$128, 0), MATCH('Stata dataset (nominal)'!G$1, PR24_after_overrides!$D$2:$AU$2, 0)), INDEX('Cyclical_after overrides'!$A$1:$BD$245,MATCH('Stata dataset (nominal)'!$A222,'Cyclical_after overrides'!$A$1:$A$245,0),MATCH('Stata dataset (nominal)'!G$1,'Cyclical_after overrides'!$A$1:$BD$1,0))), "")</f>
        <v>9.5588169319336238</v>
      </c>
      <c r="H222" s="179">
        <f>_xlfn.IFNA(IF($C222 &gt; "2023-24", INDEX(PR24_after_overrides!$D$3:$AU$128, MATCH('Stata dataset (nominal)'!$A222, PR24_after_overrides!$A$3:$A$128, 0), MATCH('Stata dataset (nominal)'!H$1, PR24_after_overrides!$D$2:$AU$2, 0)), INDEX('Cyclical_after overrides'!$A$1:$BD$245,MATCH('Stata dataset (nominal)'!$A222,'Cyclical_after overrides'!$A$1:$A$245,0),MATCH('Stata dataset (nominal)'!H$1,'Cyclical_after overrides'!$A$1:$BD$1,0))), "")</f>
        <v>2.1925492719268536</v>
      </c>
      <c r="I222" s="179">
        <f>_xlfn.IFNA(IF($C222 &gt; "2023-24", INDEX(PR24_after_overrides!$D$3:$AU$128, MATCH('Stata dataset (nominal)'!$A222, PR24_after_overrides!$A$3:$A$128, 0), MATCH('Stata dataset (nominal)'!I$1, PR24_after_overrides!$D$2:$AU$2, 0)), INDEX('Cyclical_after overrides'!$A$1:$BD$245,MATCH('Stata dataset (nominal)'!$A222,'Cyclical_after overrides'!$A$1:$A$245,0),MATCH('Stata dataset (nominal)'!I$1,'Cyclical_after overrides'!$A$1:$BD$1,0))), "")</f>
        <v>11.717634676600065</v>
      </c>
      <c r="J222" s="179">
        <f>_xlfn.IFNA(IF($C222 &gt; "2023-24", INDEX(PR24_after_overrides!$D$3:$AU$128, MATCH('Stata dataset (nominal)'!$A222, PR24_after_overrides!$A$3:$A$128, 0), MATCH('Stata dataset (nominal)'!J$1, PR24_after_overrides!$D$2:$AU$2, 0)), INDEX('Cyclical_after overrides'!$A$1:$BD$245,MATCH('Stata dataset (nominal)'!$A222,'Cyclical_after overrides'!$A$1:$A$245,0),MATCH('Stata dataset (nominal)'!J$1,'Cyclical_after overrides'!$A$1:$BD$1,0))), "")</f>
        <v>0.43153091771080249</v>
      </c>
      <c r="K222" s="179" t="str">
        <f>_xlfn.IFNA(IF($C222 &gt; "2023-24", INDEX(PR24_after_overrides!$D$3:$AU$128, MATCH('Stata dataset (nominal)'!$A222, PR24_after_overrides!$A$3:$A$128, 0), MATCH('Stata dataset (nominal)'!K$1, PR24_after_overrides!$D$2:$AU$2, 0)), INDEX('Cyclical_after overrides'!$A$1:$BD$245,MATCH('Stata dataset (nominal)'!$A222,'Cyclical_after overrides'!$A$1:$A$245,0),MATCH('Stata dataset (nominal)'!K$1,'Cyclical_after overrides'!$A$1:$BD$1,0))), "")</f>
        <v/>
      </c>
      <c r="L222" s="179">
        <f>_xlfn.IFNA(IF($C222 &gt; "2023-24", INDEX(PR24_after_overrides!$D$3:$AU$128, MATCH('Stata dataset (nominal)'!$A222, PR24_after_overrides!$A$3:$A$128, 0), MATCH('Stata dataset (nominal)'!L$1, PR24_after_overrides!$D$2:$AU$2, 0)), INDEX('Cyclical_after overrides'!$A$1:$BD$245,MATCH('Stata dataset (nominal)'!$A222,'Cyclical_after overrides'!$A$1:$A$245,0),MATCH('Stata dataset (nominal)'!L$1,'Cyclical_after overrides'!$A$1:$BD$1,0))), "")</f>
        <v>0</v>
      </c>
      <c r="M222" s="179">
        <f>_xlfn.IFNA(IF($C222 &gt; "2023-24", INDEX(PR24_after_overrides!$D$3:$AU$128, MATCH('Stata dataset (nominal)'!$A222, PR24_after_overrides!$A$3:$A$128, 0), MATCH('Stata dataset (nominal)'!M$1, PR24_after_overrides!$D$2:$AU$2, 0)), INDEX('Cyclical_after overrides'!$A$1:$BD$245,MATCH('Stata dataset (nominal)'!$A222,'Cyclical_after overrides'!$A$1:$A$245,0),MATCH('Stata dataset (nominal)'!M$1,'Cyclical_after overrides'!$A$1:$BD$1,0))), "")</f>
        <v>0</v>
      </c>
      <c r="N222" s="179">
        <f>_xlfn.IFNA(IF($C222 &gt; "2023-24", INDEX(PR24_after_overrides!$D$3:$AU$128, MATCH('Stata dataset (nominal)'!$A222, PR24_after_overrides!$A$3:$A$128, 0), MATCH('Stata dataset (nominal)'!N$1, PR24_after_overrides!$D$2:$AU$2, 0)), INDEX('Cyclical_after overrides'!$A$1:$BD$245,MATCH('Stata dataset (nominal)'!$A222,'Cyclical_after overrides'!$A$1:$A$245,0),MATCH('Stata dataset (nominal)'!N$1,'Cyclical_after overrides'!$A$1:$BD$1,0))), "")</f>
        <v>9.5588169319336238</v>
      </c>
      <c r="O222" s="179">
        <f>_xlfn.IFNA(IF($C222 &gt; "2023-24", INDEX(PR24_after_overrides!$D$3:$AU$128, MATCH('Stata dataset (nominal)'!$A222, PR24_after_overrides!$A$3:$A$128, 0), MATCH('Stata dataset (nominal)'!O$1, PR24_after_overrides!$D$2:$AU$2, 0)), INDEX('Cyclical_after overrides'!$A$1:$BD$245,MATCH('Stata dataset (nominal)'!$A222,'Cyclical_after overrides'!$A$1:$A$245,0),MATCH('Stata dataset (nominal)'!O$1,'Cyclical_after overrides'!$A$1:$BD$1,0))), "")</f>
        <v>346.113113627769</v>
      </c>
      <c r="P222" s="179" t="str">
        <f>_xlfn.IFNA(IF($C222 &gt; "2023-24", INDEX(PR24_after_overrides!$D$3:$AU$128, MATCH('Stata dataset (nominal)'!$A222, PR24_after_overrides!$A$3:$A$128, 0), MATCH('Stata dataset (nominal)'!P$1, PR24_after_overrides!$D$2:$AU$2, 0)), INDEX('Cyclical_after overrides'!$A$1:$BD$245,MATCH('Stata dataset (nominal)'!$A222,'Cyclical_after overrides'!$A$1:$A$245,0),MATCH('Stata dataset (nominal)'!P$1,'Cyclical_after overrides'!$A$1:$BD$1,0))), "")</f>
        <v/>
      </c>
      <c r="Q222" s="179" t="str">
        <f>_xlfn.IFNA(IF($C222 &gt; "2023-24", INDEX(PR24_after_overrides!$D$3:$AU$128, MATCH('Stata dataset (nominal)'!$A222, PR24_after_overrides!$A$3:$A$128, 0), MATCH('Stata dataset (nominal)'!Q$1, PR24_after_overrides!$D$2:$AU$2, 0)), INDEX('Cyclical_after overrides'!$A$1:$BD$245,MATCH('Stata dataset (nominal)'!$A222,'Cyclical_after overrides'!$A$1:$A$245,0),MATCH('Stata dataset (nominal)'!Q$1,'Cyclical_after overrides'!$A$1:$BD$1,0))), "")</f>
        <v/>
      </c>
      <c r="R222" s="179">
        <f>_xlfn.IFNA(IF($C222 &gt; "2023-24", INDEX(PR24_after_overrides!$D$3:$AU$128, MATCH('Stata dataset (nominal)'!$A222, PR24_after_overrides!$A$3:$A$128, 0), MATCH('Stata dataset (nominal)'!R$1, PR24_after_overrides!$D$2:$AU$2, 0)), INDEX('Cyclical_after overrides'!$A$1:$BD$245,MATCH('Stata dataset (nominal)'!$A222,'Cyclical_after overrides'!$A$1:$A$245,0),MATCH('Stata dataset (nominal)'!R$1,'Cyclical_after overrides'!$A$1:$BD$1,0))), "")</f>
        <v>1160.8370186755401</v>
      </c>
      <c r="S222" s="179" t="str">
        <f>_xlfn.IFNA(IF($C222 &gt; "2023-24", INDEX(PR24_after_overrides!$D$3:$AU$128, MATCH('Stata dataset (nominal)'!$A222, PR24_after_overrides!$A$3:$A$128, 0), MATCH('Stata dataset (nominal)'!S$1, PR24_after_overrides!$D$2:$AU$2, 0)), INDEX('Cyclical_after overrides'!$A$1:$BD$245,MATCH('Stata dataset (nominal)'!$A222,'Cyclical_after overrides'!$A$1:$A$245,0),MATCH('Stata dataset (nominal)'!S$1,'Cyclical_after overrides'!$A$1:$BD$1,0))), "")</f>
        <v/>
      </c>
      <c r="T222" s="179" t="str">
        <f>_xlfn.IFNA(IF($C222 &gt; "2023-24", INDEX(PR24_after_overrides!$D$3:$AU$128, MATCH('Stata dataset (nominal)'!$A222, PR24_after_overrides!$A$3:$A$128, 0), MATCH('Stata dataset (nominal)'!T$1, PR24_after_overrides!$D$2:$AU$2, 0)), INDEX('Cyclical_after overrides'!$A$1:$BD$245,MATCH('Stata dataset (nominal)'!$A222,'Cyclical_after overrides'!$A$1:$A$245,0),MATCH('Stata dataset (nominal)'!T$1,'Cyclical_after overrides'!$A$1:$BD$1,0))), "")</f>
        <v/>
      </c>
      <c r="U222" s="179" t="str">
        <f>_xlfn.IFNA(IF($C222 &gt; "2023-24", INDEX(PR24_after_overrides!$D$3:$AU$128, MATCH('Stata dataset (nominal)'!$A222, PR24_after_overrides!$A$3:$A$128, 0), MATCH('Stata dataset (nominal)'!U$1, PR24_after_overrides!$D$2:$AU$2, 0)), INDEX('Cyclical_after overrides'!$A$1:$BD$245,MATCH('Stata dataset (nominal)'!$A222,'Cyclical_after overrides'!$A$1:$A$245,0),MATCH('Stata dataset (nominal)'!U$1,'Cyclical_after overrides'!$A$1:$BD$1,0))), "")</f>
        <v/>
      </c>
      <c r="V222" s="179" t="str">
        <f>_xlfn.IFNA(IF($C222 &gt; "2023-24", INDEX(PR24_after_overrides!$D$3:$AU$128, MATCH('Stata dataset (nominal)'!$A222, PR24_after_overrides!$A$3:$A$128, 0), MATCH('Stata dataset (nominal)'!V$1, PR24_after_overrides!$D$2:$AU$2, 0)), INDEX('Cyclical_after overrides'!$A$1:$BD$245,MATCH('Stata dataset (nominal)'!$A222,'Cyclical_after overrides'!$A$1:$A$245,0),MATCH('Stata dataset (nominal)'!V$1,'Cyclical_after overrides'!$A$1:$BD$1,0))), "")</f>
        <v/>
      </c>
      <c r="W222" s="179" t="str">
        <f>_xlfn.IFNA(IF($C222 &gt; "2023-24", INDEX(PR24_after_overrides!$D$3:$AU$128, MATCH('Stata dataset (nominal)'!$A222, PR24_after_overrides!$A$3:$A$128, 0), MATCH('Stata dataset (nominal)'!W$1, PR24_after_overrides!$D$2:$AU$2, 0)), INDEX('Cyclical_after overrides'!$A$1:$BD$245,MATCH('Stata dataset (nominal)'!$A222,'Cyclical_after overrides'!$A$1:$A$245,0),MATCH('Stata dataset (nominal)'!W$1,'Cyclical_after overrides'!$A$1:$BD$1,0))), "")</f>
        <v/>
      </c>
      <c r="X222" s="179" t="str">
        <f>_xlfn.IFNA(IF($C222 &gt; "2023-24", INDEX(PR24_after_overrides!$D$3:$AU$128, MATCH('Stata dataset (nominal)'!$A222, PR24_after_overrides!$A$3:$A$128, 0), MATCH('Stata dataset (nominal)'!X$1, PR24_after_overrides!$D$2:$AU$2, 0)), INDEX('Cyclical_after overrides'!$A$1:$BD$245,MATCH('Stata dataset (nominal)'!$A222,'Cyclical_after overrides'!$A$1:$A$245,0),MATCH('Stata dataset (nominal)'!X$1,'Cyclical_after overrides'!$A$1:$BD$1,0))), "")</f>
        <v/>
      </c>
      <c r="Y222" s="179" t="str">
        <f>_xlfn.IFNA(IF($C222 &gt; "2023-24", INDEX(PR24_after_overrides!$D$3:$AU$128, MATCH('Stata dataset (nominal)'!$A222, PR24_after_overrides!$A$3:$A$128, 0), MATCH('Stata dataset (nominal)'!Y$1, PR24_after_overrides!$D$2:$AU$2, 0)), INDEX('Cyclical_after overrides'!$A$1:$BD$245,MATCH('Stata dataset (nominal)'!$A222,'Cyclical_after overrides'!$A$1:$A$245,0),MATCH('Stata dataset (nominal)'!Y$1,'Cyclical_after overrides'!$A$1:$BD$1,0))), "")</f>
        <v/>
      </c>
      <c r="Z222" s="179" t="str">
        <f>_xlfn.IFNA(IF($C222 &gt; "2023-24", INDEX(PR24_after_overrides!$D$3:$AU$128, MATCH('Stata dataset (nominal)'!$A222, PR24_after_overrides!$A$3:$A$128, 0), MATCH('Stata dataset (nominal)'!Z$1, PR24_after_overrides!$D$2:$AU$2, 0)), INDEX('Cyclical_after overrides'!$A$1:$BD$245,MATCH('Stata dataset (nominal)'!$A222,'Cyclical_after overrides'!$A$1:$A$245,0),MATCH('Stata dataset (nominal)'!Z$1,'Cyclical_after overrides'!$A$1:$BD$1,0))), "")</f>
        <v/>
      </c>
      <c r="AA222" s="179">
        <f>_xlfn.IFNA(IF($C222 &gt; "2023-24", INDEX(PR24_after_overrides!$D$3:$AU$128, MATCH('Stata dataset (nominal)'!$A222, PR24_after_overrides!$A$3:$A$128, 0), MATCH('Stata dataset (nominal)'!AA$1, PR24_after_overrides!$D$2:$AU$2, 0)), INDEX('Cyclical_after overrides'!$A$1:$BD$245,MATCH('Stata dataset (nominal)'!$A222,'Cyclical_after overrides'!$A$1:$A$245,0),MATCH('Stata dataset (nominal)'!AA$1,'Cyclical_after overrides'!$A$1:$BD$1,0))), "")</f>
        <v>423.23063569251605</v>
      </c>
      <c r="AB222" s="179">
        <f>INDEX(Depreciation!$U$5:$U$318, MATCH('Stata dataset (nominal)'!$A222, Depreciation!$A$5:$A$318, 0))</f>
        <v>1.1631561124280389E-3</v>
      </c>
      <c r="AC222" s="180" t="str">
        <f t="shared" si="5"/>
        <v/>
      </c>
      <c r="AD222" s="72">
        <f>INDEX(Recharges!$V$5:$V$318, MATCH('Stata dataset (nominal)'!$A222, Recharges!$A$5:$A$318, 0))</f>
        <v>0.1256208601422282</v>
      </c>
    </row>
    <row r="223" spans="1:30" x14ac:dyDescent="0.4">
      <c r="A223" s="160" t="str">
        <f t="shared" si="3"/>
        <v>AFW30</v>
      </c>
      <c r="B223" s="160" t="s">
        <v>397</v>
      </c>
      <c r="C223" s="160" t="s">
        <v>522</v>
      </c>
      <c r="D223" s="179">
        <f>_xlfn.IFNA(IF($C223 &gt; "2023-24", INDEX(PR24_after_overrides!$D$3:$AU$128, MATCH('Stata dataset (nominal)'!$A223, PR24_after_overrides!$A$3:$A$128, 0), MATCH('Stata dataset (nominal)'!D$1, PR24_after_overrides!$D$2:$AU$2, 0)), INDEX('Cyclical_after overrides'!$A$1:$BD$245,MATCH('Stata dataset (nominal)'!$A223,'Cyclical_after overrides'!$A$1:$A$245,0),MATCH('Stata dataset (nominal)'!D$1,'Cyclical_after overrides'!$A$1:$BD$1,0))), "")</f>
        <v>0.84275114155251141</v>
      </c>
      <c r="E223" s="179">
        <f>_xlfn.IFNA(IF($C223 &gt; "2023-24", INDEX(PR24_after_overrides!$D$3:$AU$128, MATCH('Stata dataset (nominal)'!$A223, PR24_after_overrides!$A$3:$A$128, 0), MATCH('Stata dataset (nominal)'!E$1, PR24_after_overrides!$D$2:$AU$2, 0)), INDEX('Cyclical_after overrides'!$A$1:$BD$245,MATCH('Stata dataset (nominal)'!$A223,'Cyclical_after overrides'!$A$1:$A$245,0),MATCH('Stata dataset (nominal)'!E$1,'Cyclical_after overrides'!$A$1:$BD$1,0))), "")</f>
        <v>10.604554012868268</v>
      </c>
      <c r="F223" s="179">
        <f>_xlfn.IFNA(IF($C223 &gt; "2023-24", INDEX(PR24_after_overrides!$D$3:$AU$128, MATCH('Stata dataset (nominal)'!$A223, PR24_after_overrides!$A$3:$A$128, 0), MATCH('Stata dataset (nominal)'!F$1, PR24_after_overrides!$D$2:$AU$2, 0)), INDEX('Cyclical_after overrides'!$A$1:$BD$245,MATCH('Stata dataset (nominal)'!$A223,'Cyclical_after overrides'!$A$1:$A$245,0),MATCH('Stata dataset (nominal)'!F$1,'Cyclical_after overrides'!$A$1:$BD$1,0))), "")</f>
        <v>3.1836207246867589</v>
      </c>
      <c r="G223" s="179">
        <f>_xlfn.IFNA(IF($C223 &gt; "2023-24", INDEX(PR24_after_overrides!$D$3:$AU$128, MATCH('Stata dataset (nominal)'!$A223, PR24_after_overrides!$A$3:$A$128, 0), MATCH('Stata dataset (nominal)'!G$1, PR24_after_overrides!$D$2:$AU$2, 0)), INDEX('Cyclical_after overrides'!$A$1:$BD$245,MATCH('Stata dataset (nominal)'!$A223,'Cyclical_after overrides'!$A$1:$A$245,0),MATCH('Stata dataset (nominal)'!G$1,'Cyclical_after overrides'!$A$1:$BD$1,0))), "")</f>
        <v>9.7668215374195739</v>
      </c>
      <c r="H223" s="179">
        <f>_xlfn.IFNA(IF($C223 &gt; "2023-24", INDEX(PR24_after_overrides!$D$3:$AU$128, MATCH('Stata dataset (nominal)'!$A223, PR24_after_overrides!$A$3:$A$128, 0), MATCH('Stata dataset (nominal)'!H$1, PR24_after_overrides!$D$2:$AU$2, 0)), INDEX('Cyclical_after overrides'!$A$1:$BD$245,MATCH('Stata dataset (nominal)'!$A223,'Cyclical_after overrides'!$A$1:$A$245,0),MATCH('Stata dataset (nominal)'!H$1,'Cyclical_after overrides'!$A$1:$BD$1,0))), "")</f>
        <v>2.179765662038605</v>
      </c>
      <c r="I223" s="179">
        <f>_xlfn.IFNA(IF($C223 &gt; "2023-24", INDEX(PR24_after_overrides!$D$3:$AU$128, MATCH('Stata dataset (nominal)'!$A223, PR24_after_overrides!$A$3:$A$128, 0), MATCH('Stata dataset (nominal)'!I$1, PR24_after_overrides!$D$2:$AU$2, 0)), INDEX('Cyclical_after overrides'!$A$1:$BD$245,MATCH('Stata dataset (nominal)'!$A223,'Cyclical_after overrides'!$A$1:$A$245,0),MATCH('Stata dataset (nominal)'!I$1,'Cyclical_after overrides'!$A$1:$BD$1,0))), "")</f>
        <v>12.034394852692177</v>
      </c>
      <c r="J223" s="179">
        <f>_xlfn.IFNA(IF($C223 &gt; "2023-24", INDEX(PR24_after_overrides!$D$3:$AU$128, MATCH('Stata dataset (nominal)'!$A223, PR24_after_overrides!$A$3:$A$128, 0), MATCH('Stata dataset (nominal)'!J$1, PR24_after_overrides!$D$2:$AU$2, 0)), INDEX('Cyclical_after overrides'!$A$1:$BD$245,MATCH('Stata dataset (nominal)'!$A223,'Cyclical_after overrides'!$A$1:$A$245,0),MATCH('Stata dataset (nominal)'!J$1,'Cyclical_after overrides'!$A$1:$BD$1,0))), "")</f>
        <v>0.45090416525567223</v>
      </c>
      <c r="K223" s="179" t="str">
        <f>_xlfn.IFNA(IF($C223 &gt; "2023-24", INDEX(PR24_after_overrides!$D$3:$AU$128, MATCH('Stata dataset (nominal)'!$A223, PR24_after_overrides!$A$3:$A$128, 0), MATCH('Stata dataset (nominal)'!K$1, PR24_after_overrides!$D$2:$AU$2, 0)), INDEX('Cyclical_after overrides'!$A$1:$BD$245,MATCH('Stata dataset (nominal)'!$A223,'Cyclical_after overrides'!$A$1:$A$245,0),MATCH('Stata dataset (nominal)'!K$1,'Cyclical_after overrides'!$A$1:$BD$1,0))), "")</f>
        <v/>
      </c>
      <c r="L223" s="179">
        <f>_xlfn.IFNA(IF($C223 &gt; "2023-24", INDEX(PR24_after_overrides!$D$3:$AU$128, MATCH('Stata dataset (nominal)'!$A223, PR24_after_overrides!$A$3:$A$128, 0), MATCH('Stata dataset (nominal)'!L$1, PR24_after_overrides!$D$2:$AU$2, 0)), INDEX('Cyclical_after overrides'!$A$1:$BD$245,MATCH('Stata dataset (nominal)'!$A223,'Cyclical_after overrides'!$A$1:$A$245,0),MATCH('Stata dataset (nominal)'!L$1,'Cyclical_after overrides'!$A$1:$BD$1,0))), "")</f>
        <v>0</v>
      </c>
      <c r="M223" s="179">
        <f>_xlfn.IFNA(IF($C223 &gt; "2023-24", INDEX(PR24_after_overrides!$D$3:$AU$128, MATCH('Stata dataset (nominal)'!$A223, PR24_after_overrides!$A$3:$A$128, 0), MATCH('Stata dataset (nominal)'!M$1, PR24_after_overrides!$D$2:$AU$2, 0)), INDEX('Cyclical_after overrides'!$A$1:$BD$245,MATCH('Stata dataset (nominal)'!$A223,'Cyclical_after overrides'!$A$1:$A$245,0),MATCH('Stata dataset (nominal)'!M$1,'Cyclical_after overrides'!$A$1:$BD$1,0))), "")</f>
        <v>0</v>
      </c>
      <c r="N223" s="179">
        <f>_xlfn.IFNA(IF($C223 &gt; "2023-24", INDEX(PR24_after_overrides!$D$3:$AU$128, MATCH('Stata dataset (nominal)'!$A223, PR24_after_overrides!$A$3:$A$128, 0), MATCH('Stata dataset (nominal)'!N$1, PR24_after_overrides!$D$2:$AU$2, 0)), INDEX('Cyclical_after overrides'!$A$1:$BD$245,MATCH('Stata dataset (nominal)'!$A223,'Cyclical_after overrides'!$A$1:$A$245,0),MATCH('Stata dataset (nominal)'!N$1,'Cyclical_after overrides'!$A$1:$BD$1,0))), "")</f>
        <v>9.7668215374195739</v>
      </c>
      <c r="O223" s="179">
        <f>_xlfn.IFNA(IF($C223 &gt; "2023-24", INDEX(PR24_after_overrides!$D$3:$AU$128, MATCH('Stata dataset (nominal)'!$A223, PR24_after_overrides!$A$3:$A$128, 0), MATCH('Stata dataset (nominal)'!O$1, PR24_after_overrides!$D$2:$AU$2, 0)), INDEX('Cyclical_after overrides'!$A$1:$BD$245,MATCH('Stata dataset (nominal)'!$A223,'Cyclical_after overrides'!$A$1:$A$245,0),MATCH('Stata dataset (nominal)'!O$1,'Cyclical_after overrides'!$A$1:$BD$1,0))), "")</f>
        <v>331.18379161558897</v>
      </c>
      <c r="P223" s="179" t="str">
        <f>_xlfn.IFNA(IF($C223 &gt; "2023-24", INDEX(PR24_after_overrides!$D$3:$AU$128, MATCH('Stata dataset (nominal)'!$A223, PR24_after_overrides!$A$3:$A$128, 0), MATCH('Stata dataset (nominal)'!P$1, PR24_after_overrides!$D$2:$AU$2, 0)), INDEX('Cyclical_after overrides'!$A$1:$BD$245,MATCH('Stata dataset (nominal)'!$A223,'Cyclical_after overrides'!$A$1:$A$245,0),MATCH('Stata dataset (nominal)'!P$1,'Cyclical_after overrides'!$A$1:$BD$1,0))), "")</f>
        <v/>
      </c>
      <c r="Q223" s="179" t="str">
        <f>_xlfn.IFNA(IF($C223 &gt; "2023-24", INDEX(PR24_after_overrides!$D$3:$AU$128, MATCH('Stata dataset (nominal)'!$A223, PR24_after_overrides!$A$3:$A$128, 0), MATCH('Stata dataset (nominal)'!Q$1, PR24_after_overrides!$D$2:$AU$2, 0)), INDEX('Cyclical_after overrides'!$A$1:$BD$245,MATCH('Stata dataset (nominal)'!$A223,'Cyclical_after overrides'!$A$1:$A$245,0),MATCH('Stata dataset (nominal)'!Q$1,'Cyclical_after overrides'!$A$1:$BD$1,0))), "")</f>
        <v/>
      </c>
      <c r="R223" s="179">
        <f>_xlfn.IFNA(IF($C223 &gt; "2023-24", INDEX(PR24_after_overrides!$D$3:$AU$128, MATCH('Stata dataset (nominal)'!$A223, PR24_after_overrides!$A$3:$A$128, 0), MATCH('Stata dataset (nominal)'!R$1, PR24_after_overrides!$D$2:$AU$2, 0)), INDEX('Cyclical_after overrides'!$A$1:$BD$245,MATCH('Stata dataset (nominal)'!$A223,'Cyclical_after overrides'!$A$1:$A$245,0),MATCH('Stata dataset (nominal)'!R$1,'Cyclical_after overrides'!$A$1:$BD$1,0))), "")</f>
        <v>1186.9263193499701</v>
      </c>
      <c r="S223" s="179" t="str">
        <f>_xlfn.IFNA(IF($C223 &gt; "2023-24", INDEX(PR24_after_overrides!$D$3:$AU$128, MATCH('Stata dataset (nominal)'!$A223, PR24_after_overrides!$A$3:$A$128, 0), MATCH('Stata dataset (nominal)'!S$1, PR24_after_overrides!$D$2:$AU$2, 0)), INDEX('Cyclical_after overrides'!$A$1:$BD$245,MATCH('Stata dataset (nominal)'!$A223,'Cyclical_after overrides'!$A$1:$A$245,0),MATCH('Stata dataset (nominal)'!S$1,'Cyclical_after overrides'!$A$1:$BD$1,0))), "")</f>
        <v/>
      </c>
      <c r="T223" s="179" t="str">
        <f>_xlfn.IFNA(IF($C223 &gt; "2023-24", INDEX(PR24_after_overrides!$D$3:$AU$128, MATCH('Stata dataset (nominal)'!$A223, PR24_after_overrides!$A$3:$A$128, 0), MATCH('Stata dataset (nominal)'!T$1, PR24_after_overrides!$D$2:$AU$2, 0)), INDEX('Cyclical_after overrides'!$A$1:$BD$245,MATCH('Stata dataset (nominal)'!$A223,'Cyclical_after overrides'!$A$1:$A$245,0),MATCH('Stata dataset (nominal)'!T$1,'Cyclical_after overrides'!$A$1:$BD$1,0))), "")</f>
        <v/>
      </c>
      <c r="U223" s="179" t="str">
        <f>_xlfn.IFNA(IF($C223 &gt; "2023-24", INDEX(PR24_after_overrides!$D$3:$AU$128, MATCH('Stata dataset (nominal)'!$A223, PR24_after_overrides!$A$3:$A$128, 0), MATCH('Stata dataset (nominal)'!U$1, PR24_after_overrides!$D$2:$AU$2, 0)), INDEX('Cyclical_after overrides'!$A$1:$BD$245,MATCH('Stata dataset (nominal)'!$A223,'Cyclical_after overrides'!$A$1:$A$245,0),MATCH('Stata dataset (nominal)'!U$1,'Cyclical_after overrides'!$A$1:$BD$1,0))), "")</f>
        <v/>
      </c>
      <c r="V223" s="179" t="str">
        <f>_xlfn.IFNA(IF($C223 &gt; "2023-24", INDEX(PR24_after_overrides!$D$3:$AU$128, MATCH('Stata dataset (nominal)'!$A223, PR24_after_overrides!$A$3:$A$128, 0), MATCH('Stata dataset (nominal)'!V$1, PR24_after_overrides!$D$2:$AU$2, 0)), INDEX('Cyclical_after overrides'!$A$1:$BD$245,MATCH('Stata dataset (nominal)'!$A223,'Cyclical_after overrides'!$A$1:$A$245,0),MATCH('Stata dataset (nominal)'!V$1,'Cyclical_after overrides'!$A$1:$BD$1,0))), "")</f>
        <v/>
      </c>
      <c r="W223" s="179" t="str">
        <f>_xlfn.IFNA(IF($C223 &gt; "2023-24", INDEX(PR24_after_overrides!$D$3:$AU$128, MATCH('Stata dataset (nominal)'!$A223, PR24_after_overrides!$A$3:$A$128, 0), MATCH('Stata dataset (nominal)'!W$1, PR24_after_overrides!$D$2:$AU$2, 0)), INDEX('Cyclical_after overrides'!$A$1:$BD$245,MATCH('Stata dataset (nominal)'!$A223,'Cyclical_after overrides'!$A$1:$A$245,0),MATCH('Stata dataset (nominal)'!W$1,'Cyclical_after overrides'!$A$1:$BD$1,0))), "")</f>
        <v/>
      </c>
      <c r="X223" s="179" t="str">
        <f>_xlfn.IFNA(IF($C223 &gt; "2023-24", INDEX(PR24_after_overrides!$D$3:$AU$128, MATCH('Stata dataset (nominal)'!$A223, PR24_after_overrides!$A$3:$A$128, 0), MATCH('Stata dataset (nominal)'!X$1, PR24_after_overrides!$D$2:$AU$2, 0)), INDEX('Cyclical_after overrides'!$A$1:$BD$245,MATCH('Stata dataset (nominal)'!$A223,'Cyclical_after overrides'!$A$1:$A$245,0),MATCH('Stata dataset (nominal)'!X$1,'Cyclical_after overrides'!$A$1:$BD$1,0))), "")</f>
        <v/>
      </c>
      <c r="Y223" s="179" t="str">
        <f>_xlfn.IFNA(IF($C223 &gt; "2023-24", INDEX(PR24_after_overrides!$D$3:$AU$128, MATCH('Stata dataset (nominal)'!$A223, PR24_after_overrides!$A$3:$A$128, 0), MATCH('Stata dataset (nominal)'!Y$1, PR24_after_overrides!$D$2:$AU$2, 0)), INDEX('Cyclical_after overrides'!$A$1:$BD$245,MATCH('Stata dataset (nominal)'!$A223,'Cyclical_after overrides'!$A$1:$A$245,0),MATCH('Stata dataset (nominal)'!Y$1,'Cyclical_after overrides'!$A$1:$BD$1,0))), "")</f>
        <v/>
      </c>
      <c r="Z223" s="179" t="str">
        <f>_xlfn.IFNA(IF($C223 &gt; "2023-24", INDEX(PR24_after_overrides!$D$3:$AU$128, MATCH('Stata dataset (nominal)'!$A223, PR24_after_overrides!$A$3:$A$128, 0), MATCH('Stata dataset (nominal)'!Z$1, PR24_after_overrides!$D$2:$AU$2, 0)), INDEX('Cyclical_after overrides'!$A$1:$BD$245,MATCH('Stata dataset (nominal)'!$A223,'Cyclical_after overrides'!$A$1:$A$245,0),MATCH('Stata dataset (nominal)'!Z$1,'Cyclical_after overrides'!$A$1:$BD$1,0))), "")</f>
        <v/>
      </c>
      <c r="AA223" s="179">
        <f>_xlfn.IFNA(IF($C223 &gt; "2023-24", INDEX(PR24_after_overrides!$D$3:$AU$128, MATCH('Stata dataset (nominal)'!$A223, PR24_after_overrides!$A$3:$A$128, 0), MATCH('Stata dataset (nominal)'!AA$1, PR24_after_overrides!$D$2:$AU$2, 0)), INDEX('Cyclical_after overrides'!$A$1:$BD$245,MATCH('Stata dataset (nominal)'!$A223,'Cyclical_after overrides'!$A$1:$A$245,0),MATCH('Stata dataset (nominal)'!AA$1,'Cyclical_after overrides'!$A$1:$BD$1,0))), "")</f>
        <v>442.76178530308164</v>
      </c>
      <c r="AB223" s="179">
        <f>INDEX(Depreciation!$U$5:$U$318, MATCH('Stata dataset (nominal)'!$A223, Depreciation!$A$5:$A$318, 0))</f>
        <v>1.1865899085675585E-3</v>
      </c>
      <c r="AC223" s="180" t="str">
        <f t="shared" si="5"/>
        <v/>
      </c>
      <c r="AD223" s="72">
        <f>INDEX(Recharges!$V$5:$V$318, MATCH('Stata dataset (nominal)'!$A223, Recharges!$A$5:$A$318, 0))</f>
        <v>0</v>
      </c>
    </row>
    <row r="224" spans="1:30" x14ac:dyDescent="0.4">
      <c r="A224" s="160" t="str">
        <f t="shared" si="3"/>
        <v>BRL14</v>
      </c>
      <c r="B224" s="160" t="s">
        <v>409</v>
      </c>
      <c r="C224" s="160" t="s">
        <v>243</v>
      </c>
      <c r="D224" s="179">
        <f>_xlfn.IFNA(IF($C224 &gt; "2023-24", INDEX(PR24_after_overrides!$D$3:$AU$128, MATCH('Stata dataset (nominal)'!$A224, PR24_after_overrides!$A$3:$A$128, 0), MATCH('Stata dataset (nominal)'!D$1, PR24_after_overrides!$D$2:$AU$2, 0)), INDEX('Cyclical_after overrides'!$A$1:$BD$245,MATCH('Stata dataset (nominal)'!$A224,'Cyclical_after overrides'!$A$1:$A$245,0),MATCH('Stata dataset (nominal)'!D$1,'Cyclical_after overrides'!$A$1:$BD$1,0))), "")</f>
        <v>1.24788708586883</v>
      </c>
      <c r="E224" s="179">
        <f>_xlfn.IFNA(IF($C224 &gt; "2023-24", INDEX(PR24_after_overrides!$D$3:$AU$128, MATCH('Stata dataset (nominal)'!$A224, PR24_after_overrides!$A$3:$A$128, 0), MATCH('Stata dataset (nominal)'!E$1, PR24_after_overrides!$D$2:$AU$2, 0)), INDEX('Cyclical_after overrides'!$A$1:$BD$245,MATCH('Stata dataset (nominal)'!$A224,'Cyclical_after overrides'!$A$1:$A$245,0),MATCH('Stata dataset (nominal)'!E$1,'Cyclical_after overrides'!$A$1:$BD$1,0))), "")</f>
        <v>2.5</v>
      </c>
      <c r="F224" s="179">
        <f>_xlfn.IFNA(IF($C224 &gt; "2023-24", INDEX(PR24_after_overrides!$D$3:$AU$128, MATCH('Stata dataset (nominal)'!$A224, PR24_after_overrides!$A$3:$A$128, 0), MATCH('Stata dataset (nominal)'!F$1, PR24_after_overrides!$D$2:$AU$2, 0)), INDEX('Cyclical_after overrides'!$A$1:$BD$245,MATCH('Stata dataset (nominal)'!$A224,'Cyclical_after overrides'!$A$1:$A$245,0),MATCH('Stata dataset (nominal)'!F$1,'Cyclical_after overrides'!$A$1:$BD$1,0))), "")</f>
        <v>0.6</v>
      </c>
      <c r="G224" s="179">
        <f>_xlfn.IFNA(IF($C224 &gt; "2023-24", INDEX(PR24_after_overrides!$D$3:$AU$128, MATCH('Stata dataset (nominal)'!$A224, PR24_after_overrides!$A$3:$A$128, 0), MATCH('Stata dataset (nominal)'!G$1, PR24_after_overrides!$D$2:$AU$2, 0)), INDEX('Cyclical_after overrides'!$A$1:$BD$245,MATCH('Stata dataset (nominal)'!$A224,'Cyclical_after overrides'!$A$1:$A$245,0),MATCH('Stata dataset (nominal)'!G$1,'Cyclical_after overrides'!$A$1:$BD$1,0))), "")</f>
        <v>3.5</v>
      </c>
      <c r="H224" s="179">
        <f>_xlfn.IFNA(IF($C224 &gt; "2023-24", INDEX(PR24_after_overrides!$D$3:$AU$128, MATCH('Stata dataset (nominal)'!$A224, PR24_after_overrides!$A$3:$A$128, 0), MATCH('Stata dataset (nominal)'!H$1, PR24_after_overrides!$D$2:$AU$2, 0)), INDEX('Cyclical_after overrides'!$A$1:$BD$245,MATCH('Stata dataset (nominal)'!$A224,'Cyclical_after overrides'!$A$1:$A$245,0),MATCH('Stata dataset (nominal)'!H$1,'Cyclical_after overrides'!$A$1:$BD$1,0))), "")</f>
        <v>0.4</v>
      </c>
      <c r="I224" s="179">
        <f>_xlfn.IFNA(IF($C224 &gt; "2023-24", INDEX(PR24_after_overrides!$D$3:$AU$128, MATCH('Stata dataset (nominal)'!$A224, PR24_after_overrides!$A$3:$A$128, 0), MATCH('Stata dataset (nominal)'!I$1, PR24_after_overrides!$D$2:$AU$2, 0)), INDEX('Cyclical_after overrides'!$A$1:$BD$245,MATCH('Stata dataset (nominal)'!$A224,'Cyclical_after overrides'!$A$1:$A$245,0),MATCH('Stata dataset (nominal)'!I$1,'Cyclical_after overrides'!$A$1:$BD$1,0))), "")</f>
        <v>1.9</v>
      </c>
      <c r="J224" s="179">
        <f>_xlfn.IFNA(IF($C224 &gt; "2023-24", INDEX(PR24_after_overrides!$D$3:$AU$128, MATCH('Stata dataset (nominal)'!$A224, PR24_after_overrides!$A$3:$A$128, 0), MATCH('Stata dataset (nominal)'!J$1, PR24_after_overrides!$D$2:$AU$2, 0)), INDEX('Cyclical_after overrides'!$A$1:$BD$245,MATCH('Stata dataset (nominal)'!$A224,'Cyclical_after overrides'!$A$1:$A$245,0),MATCH('Stata dataset (nominal)'!J$1,'Cyclical_after overrides'!$A$1:$BD$1,0))), "")</f>
        <v>0</v>
      </c>
      <c r="K224" s="179">
        <f>_xlfn.IFNA(IF($C224 &gt; "2023-24", INDEX(PR24_after_overrides!$D$3:$AU$128, MATCH('Stata dataset (nominal)'!$A224, PR24_after_overrides!$A$3:$A$128, 0), MATCH('Stata dataset (nominal)'!K$1, PR24_after_overrides!$D$2:$AU$2, 0)), INDEX('Cyclical_after overrides'!$A$1:$BD$245,MATCH('Stata dataset (nominal)'!$A224,'Cyclical_after overrides'!$A$1:$A$245,0),MATCH('Stata dataset (nominal)'!K$1,'Cyclical_after overrides'!$A$1:$BD$1,0))), "")</f>
        <v>0</v>
      </c>
      <c r="L224" s="179">
        <f>_xlfn.IFNA(IF($C224 &gt; "2023-24", INDEX(PR24_after_overrides!$D$3:$AU$128, MATCH('Stata dataset (nominal)'!$A224, PR24_after_overrides!$A$3:$A$128, 0), MATCH('Stata dataset (nominal)'!L$1, PR24_after_overrides!$D$2:$AU$2, 0)), INDEX('Cyclical_after overrides'!$A$1:$BD$245,MATCH('Stata dataset (nominal)'!$A224,'Cyclical_after overrides'!$A$1:$A$245,0),MATCH('Stata dataset (nominal)'!L$1,'Cyclical_after overrides'!$A$1:$BD$1,0))), "")</f>
        <v>0</v>
      </c>
      <c r="M224" s="179">
        <f>_xlfn.IFNA(IF($C224 &gt; "2023-24", INDEX(PR24_after_overrides!$D$3:$AU$128, MATCH('Stata dataset (nominal)'!$A224, PR24_after_overrides!$A$3:$A$128, 0), MATCH('Stata dataset (nominal)'!M$1, PR24_after_overrides!$D$2:$AU$2, 0)), INDEX('Cyclical_after overrides'!$A$1:$BD$245,MATCH('Stata dataset (nominal)'!$A224,'Cyclical_after overrides'!$A$1:$A$245,0),MATCH('Stata dataset (nominal)'!M$1,'Cyclical_after overrides'!$A$1:$BD$1,0))), "")</f>
        <v>0.19800000000000001</v>
      </c>
      <c r="N224" s="179" t="str">
        <f>_xlfn.IFNA(IF($C224 &gt; "2023-24", INDEX(PR24_after_overrides!$D$3:$AU$128, MATCH('Stata dataset (nominal)'!$A224, PR24_after_overrides!$A$3:$A$128, 0), MATCH('Stata dataset (nominal)'!N$1, PR24_after_overrides!$D$2:$AU$2, 0)), INDEX('Cyclical_after overrides'!$A$1:$BD$245,MATCH('Stata dataset (nominal)'!$A224,'Cyclical_after overrides'!$A$1:$A$245,0),MATCH('Stata dataset (nominal)'!N$1,'Cyclical_after overrides'!$A$1:$BD$1,0))), "")</f>
        <v/>
      </c>
      <c r="O224" s="179">
        <f>_xlfn.IFNA(IF($C224 &gt; "2023-24", INDEX(PR24_after_overrides!$D$3:$AU$128, MATCH('Stata dataset (nominal)'!$A224, PR24_after_overrides!$A$3:$A$128, 0), MATCH('Stata dataset (nominal)'!O$1, PR24_after_overrides!$D$2:$AU$2, 0)), INDEX('Cyclical_after overrides'!$A$1:$BD$245,MATCH('Stata dataset (nominal)'!$A224,'Cyclical_after overrides'!$A$1:$A$245,0),MATCH('Stata dataset (nominal)'!O$1,'Cyclical_after overrides'!$A$1:$BD$1,0))), "")</f>
        <v>273.38</v>
      </c>
      <c r="P224" s="179">
        <f>_xlfn.IFNA(IF($C224 &gt; "2023-24", INDEX(PR24_after_overrides!$D$3:$AU$128, MATCH('Stata dataset (nominal)'!$A224, PR24_after_overrides!$A$3:$A$128, 0), MATCH('Stata dataset (nominal)'!P$1, PR24_after_overrides!$D$2:$AU$2, 0)), INDEX('Cyclical_after overrides'!$A$1:$BD$245,MATCH('Stata dataset (nominal)'!$A224,'Cyclical_after overrides'!$A$1:$A$245,0),MATCH('Stata dataset (nominal)'!P$1,'Cyclical_after overrides'!$A$1:$BD$1,0))), "")</f>
        <v>0</v>
      </c>
      <c r="Q224" s="179">
        <f>_xlfn.IFNA(IF($C224 &gt; "2023-24", INDEX(PR24_after_overrides!$D$3:$AU$128, MATCH('Stata dataset (nominal)'!$A224, PR24_after_overrides!$A$3:$A$128, 0), MATCH('Stata dataset (nominal)'!Q$1, PR24_after_overrides!$D$2:$AU$2, 0)), INDEX('Cyclical_after overrides'!$A$1:$BD$245,MATCH('Stata dataset (nominal)'!$A224,'Cyclical_after overrides'!$A$1:$A$245,0),MATCH('Stata dataset (nominal)'!Q$1,'Cyclical_after overrides'!$A$1:$BD$1,0))), "")</f>
        <v>0</v>
      </c>
      <c r="R224" s="179">
        <f>_xlfn.IFNA(IF($C224 &gt; "2023-24", INDEX(PR24_after_overrides!$D$3:$AU$128, MATCH('Stata dataset (nominal)'!$A224, PR24_after_overrides!$A$3:$A$128, 0), MATCH('Stata dataset (nominal)'!R$1, PR24_after_overrides!$D$2:$AU$2, 0)), INDEX('Cyclical_after overrides'!$A$1:$BD$245,MATCH('Stata dataset (nominal)'!$A224,'Cyclical_after overrides'!$A$1:$A$245,0),MATCH('Stata dataset (nominal)'!R$1,'Cyclical_after overrides'!$A$1:$BD$1,0))), "")</f>
        <v>199.77</v>
      </c>
      <c r="S224" s="179">
        <f>_xlfn.IFNA(IF($C224 &gt; "2023-24", INDEX(PR24_after_overrides!$D$3:$AU$128, MATCH('Stata dataset (nominal)'!$A224, PR24_after_overrides!$A$3:$A$128, 0), MATCH('Stata dataset (nominal)'!S$1, PR24_after_overrides!$D$2:$AU$2, 0)), INDEX('Cyclical_after overrides'!$A$1:$BD$245,MATCH('Stata dataset (nominal)'!$A224,'Cyclical_after overrides'!$A$1:$A$245,0),MATCH('Stata dataset (nominal)'!S$1,'Cyclical_after overrides'!$A$1:$BD$1,0))), "")</f>
        <v>0</v>
      </c>
      <c r="T224" s="179">
        <f>_xlfn.IFNA(IF($C224 &gt; "2023-24", INDEX(PR24_after_overrides!$D$3:$AU$128, MATCH('Stata dataset (nominal)'!$A224, PR24_after_overrides!$A$3:$A$128, 0), MATCH('Stata dataset (nominal)'!T$1, PR24_after_overrides!$D$2:$AU$2, 0)), INDEX('Cyclical_after overrides'!$A$1:$BD$245,MATCH('Stata dataset (nominal)'!$A224,'Cyclical_after overrides'!$A$1:$A$245,0),MATCH('Stata dataset (nominal)'!T$1,'Cyclical_after overrides'!$A$1:$BD$1,0))), "")</f>
        <v>0</v>
      </c>
      <c r="U224" s="179">
        <f>_xlfn.IFNA(IF($C224 &gt; "2023-24", INDEX(PR24_after_overrides!$D$3:$AU$128, MATCH('Stata dataset (nominal)'!$A224, PR24_after_overrides!$A$3:$A$128, 0), MATCH('Stata dataset (nominal)'!U$1, PR24_after_overrides!$D$2:$AU$2, 0)), INDEX('Cyclical_after overrides'!$A$1:$BD$245,MATCH('Stata dataset (nominal)'!$A224,'Cyclical_after overrides'!$A$1:$A$245,0),MATCH('Stata dataset (nominal)'!U$1,'Cyclical_after overrides'!$A$1:$BD$1,0))), "")</f>
        <v>23.174289418635695</v>
      </c>
      <c r="V224" s="179">
        <f>_xlfn.IFNA(IF($C224 &gt; "2023-24", INDEX(PR24_after_overrides!$D$3:$AU$128, MATCH('Stata dataset (nominal)'!$A224, PR24_after_overrides!$A$3:$A$128, 0), MATCH('Stata dataset (nominal)'!V$1, PR24_after_overrides!$D$2:$AU$2, 0)), INDEX('Cyclical_after overrides'!$A$1:$BD$245,MATCH('Stata dataset (nominal)'!$A224,'Cyclical_after overrides'!$A$1:$A$245,0),MATCH('Stata dataset (nominal)'!V$1,'Cyclical_after overrides'!$A$1:$BD$1,0))), "")</f>
        <v>142.23664474538901</v>
      </c>
      <c r="W224" s="179">
        <f>_xlfn.IFNA(IF($C224 &gt; "2023-24", INDEX(PR24_after_overrides!$D$3:$AU$128, MATCH('Stata dataset (nominal)'!$A224, PR24_after_overrides!$A$3:$A$128, 0), MATCH('Stata dataset (nominal)'!W$1, PR24_after_overrides!$D$2:$AU$2, 0)), INDEX('Cyclical_after overrides'!$A$1:$BD$245,MATCH('Stata dataset (nominal)'!$A224,'Cyclical_after overrides'!$A$1:$A$245,0),MATCH('Stata dataset (nominal)'!W$1,'Cyclical_after overrides'!$A$1:$BD$1,0))), "")</f>
        <v>1.905227147455105</v>
      </c>
      <c r="X224" s="179">
        <f>_xlfn.IFNA(IF($C224 &gt; "2023-24", INDEX(PR24_after_overrides!$D$3:$AU$128, MATCH('Stata dataset (nominal)'!$A224, PR24_after_overrides!$A$3:$A$128, 0), MATCH('Stata dataset (nominal)'!X$1, PR24_after_overrides!$D$2:$AU$2, 0)), INDEX('Cyclical_after overrides'!$A$1:$BD$245,MATCH('Stata dataset (nominal)'!$A224,'Cyclical_after overrides'!$A$1:$A$245,0),MATCH('Stata dataset (nominal)'!X$1,'Cyclical_after overrides'!$A$1:$BD$1,0))), "")</f>
        <v>15.142448640353361</v>
      </c>
      <c r="Y224" s="179">
        <f>_xlfn.IFNA(IF($C224 &gt; "2023-24", INDEX(PR24_after_overrides!$D$3:$AU$128, MATCH('Stata dataset (nominal)'!$A224, PR24_after_overrides!$A$3:$A$128, 0), MATCH('Stata dataset (nominal)'!Y$1, PR24_after_overrides!$D$2:$AU$2, 0)), INDEX('Cyclical_after overrides'!$A$1:$BD$245,MATCH('Stata dataset (nominal)'!$A224,'Cyclical_after overrides'!$A$1:$A$245,0),MATCH('Stata dataset (nominal)'!Y$1,'Cyclical_after overrides'!$A$1:$BD$1,0))), "")</f>
        <v>12.570917893750863</v>
      </c>
      <c r="Z224" s="179">
        <f>_xlfn.IFNA(IF($C224 &gt; "2023-24", INDEX(PR24_after_overrides!$D$3:$AU$128, MATCH('Stata dataset (nominal)'!$A224, PR24_after_overrides!$A$3:$A$128, 0), MATCH('Stata dataset (nominal)'!Z$1, PR24_after_overrides!$D$2:$AU$2, 0)), INDEX('Cyclical_after overrides'!$A$1:$BD$245,MATCH('Stata dataset (nominal)'!$A224,'Cyclical_after overrides'!$A$1:$A$245,0),MATCH('Stata dataset (nominal)'!Z$1,'Cyclical_after overrides'!$A$1:$BD$1,0))), "")</f>
        <v>12.570917893750863</v>
      </c>
      <c r="AA224" s="179">
        <f>_xlfn.IFNA(IF($C224 &gt; "2023-24", INDEX(PR24_after_overrides!$D$3:$AU$128, MATCH('Stata dataset (nominal)'!$A224, PR24_after_overrides!$A$3:$A$128, 0), MATCH('Stata dataset (nominal)'!AA$1, PR24_after_overrides!$D$2:$AU$2, 0)), INDEX('Cyclical_after overrides'!$A$1:$BD$245,MATCH('Stata dataset (nominal)'!$A224,'Cyclical_after overrides'!$A$1:$A$245,0),MATCH('Stata dataset (nominal)'!AA$1,'Cyclical_after overrides'!$A$1:$BD$1,0))), "")</f>
        <v>94.178228127696329</v>
      </c>
      <c r="AB224" s="179">
        <f>INDEX(Depreciation!$U$5:$U$318, MATCH('Stata dataset (nominal)'!$A224, Depreciation!$A$5:$A$318, 0))</f>
        <v>0.26300000000000001</v>
      </c>
      <c r="AC224" s="180">
        <f t="shared" si="5"/>
        <v>0.21493538363636364</v>
      </c>
      <c r="AD224" s="72">
        <f>INDEX(Recharges!$V$5:$V$318, MATCH('Stata dataset (nominal)'!$A224, Recharges!$A$5:$A$318, 0))</f>
        <v>0.28999999999999998</v>
      </c>
    </row>
    <row r="225" spans="1:30" x14ac:dyDescent="0.4">
      <c r="A225" s="160" t="str">
        <f t="shared" si="3"/>
        <v>BRL15</v>
      </c>
      <c r="B225" s="160" t="s">
        <v>409</v>
      </c>
      <c r="C225" s="160" t="s">
        <v>245</v>
      </c>
      <c r="D225" s="179">
        <f>_xlfn.IFNA(IF($C225 &gt; "2023-24", INDEX(PR24_after_overrides!$D$3:$AU$128, MATCH('Stata dataset (nominal)'!$A225, PR24_after_overrides!$A$3:$A$128, 0), MATCH('Stata dataset (nominal)'!D$1, PR24_after_overrides!$D$2:$AU$2, 0)), INDEX('Cyclical_after overrides'!$A$1:$BD$245,MATCH('Stata dataset (nominal)'!$A225,'Cyclical_after overrides'!$A$1:$A$245,0),MATCH('Stata dataset (nominal)'!D$1,'Cyclical_after overrides'!$A$1:$BD$1,0))), "")</f>
        <v>1.2338096431854266</v>
      </c>
      <c r="E225" s="179">
        <f>_xlfn.IFNA(IF($C225 &gt; "2023-24", INDEX(PR24_after_overrides!$D$3:$AU$128, MATCH('Stata dataset (nominal)'!$A225, PR24_after_overrides!$A$3:$A$128, 0), MATCH('Stata dataset (nominal)'!E$1, PR24_after_overrides!$D$2:$AU$2, 0)), INDEX('Cyclical_after overrides'!$A$1:$BD$245,MATCH('Stata dataset (nominal)'!$A225,'Cyclical_after overrides'!$A$1:$A$245,0),MATCH('Stata dataset (nominal)'!E$1,'Cyclical_after overrides'!$A$1:$BD$1,0))), "")</f>
        <v>2.9</v>
      </c>
      <c r="F225" s="179">
        <f>_xlfn.IFNA(IF($C225 &gt; "2023-24", INDEX(PR24_after_overrides!$D$3:$AU$128, MATCH('Stata dataset (nominal)'!$A225, PR24_after_overrides!$A$3:$A$128, 0), MATCH('Stata dataset (nominal)'!F$1, PR24_after_overrides!$D$2:$AU$2, 0)), INDEX('Cyclical_after overrides'!$A$1:$BD$245,MATCH('Stata dataset (nominal)'!$A225,'Cyclical_after overrides'!$A$1:$A$245,0),MATCH('Stata dataset (nominal)'!F$1,'Cyclical_after overrides'!$A$1:$BD$1,0))), "")</f>
        <v>0.7</v>
      </c>
      <c r="G225" s="179">
        <f>_xlfn.IFNA(IF($C225 &gt; "2023-24", INDEX(PR24_after_overrides!$D$3:$AU$128, MATCH('Stata dataset (nominal)'!$A225, PR24_after_overrides!$A$3:$A$128, 0), MATCH('Stata dataset (nominal)'!G$1, PR24_after_overrides!$D$2:$AU$2, 0)), INDEX('Cyclical_after overrides'!$A$1:$BD$245,MATCH('Stata dataset (nominal)'!$A225,'Cyclical_after overrides'!$A$1:$A$245,0),MATCH('Stata dataset (nominal)'!G$1,'Cyclical_after overrides'!$A$1:$BD$1,0))), "")</f>
        <v>3.2</v>
      </c>
      <c r="H225" s="179">
        <f>_xlfn.IFNA(IF($C225 &gt; "2023-24", INDEX(PR24_after_overrides!$D$3:$AU$128, MATCH('Stata dataset (nominal)'!$A225, PR24_after_overrides!$A$3:$A$128, 0), MATCH('Stata dataset (nominal)'!H$1, PR24_after_overrides!$D$2:$AU$2, 0)), INDEX('Cyclical_after overrides'!$A$1:$BD$245,MATCH('Stata dataset (nominal)'!$A225,'Cyclical_after overrides'!$A$1:$A$245,0),MATCH('Stata dataset (nominal)'!H$1,'Cyclical_after overrides'!$A$1:$BD$1,0))), "")</f>
        <v>0.4</v>
      </c>
      <c r="I225" s="179">
        <f>_xlfn.IFNA(IF($C225 &gt; "2023-24", INDEX(PR24_after_overrides!$D$3:$AU$128, MATCH('Stata dataset (nominal)'!$A225, PR24_after_overrides!$A$3:$A$128, 0), MATCH('Stata dataset (nominal)'!I$1, PR24_after_overrides!$D$2:$AU$2, 0)), INDEX('Cyclical_after overrides'!$A$1:$BD$245,MATCH('Stata dataset (nominal)'!$A225,'Cyclical_after overrides'!$A$1:$A$245,0),MATCH('Stata dataset (nominal)'!I$1,'Cyclical_after overrides'!$A$1:$BD$1,0))), "")</f>
        <v>1.8</v>
      </c>
      <c r="J225" s="179">
        <f>_xlfn.IFNA(IF($C225 &gt; "2023-24", INDEX(PR24_after_overrides!$D$3:$AU$128, MATCH('Stata dataset (nominal)'!$A225, PR24_after_overrides!$A$3:$A$128, 0), MATCH('Stata dataset (nominal)'!J$1, PR24_after_overrides!$D$2:$AU$2, 0)), INDEX('Cyclical_after overrides'!$A$1:$BD$245,MATCH('Stata dataset (nominal)'!$A225,'Cyclical_after overrides'!$A$1:$A$245,0),MATCH('Stata dataset (nominal)'!J$1,'Cyclical_after overrides'!$A$1:$BD$1,0))), "")</f>
        <v>0</v>
      </c>
      <c r="K225" s="179">
        <f>_xlfn.IFNA(IF($C225 &gt; "2023-24", INDEX(PR24_after_overrides!$D$3:$AU$128, MATCH('Stata dataset (nominal)'!$A225, PR24_after_overrides!$A$3:$A$128, 0), MATCH('Stata dataset (nominal)'!K$1, PR24_after_overrides!$D$2:$AU$2, 0)), INDEX('Cyclical_after overrides'!$A$1:$BD$245,MATCH('Stata dataset (nominal)'!$A225,'Cyclical_after overrides'!$A$1:$A$245,0),MATCH('Stata dataset (nominal)'!K$1,'Cyclical_after overrides'!$A$1:$BD$1,0))), "")</f>
        <v>0</v>
      </c>
      <c r="L225" s="179">
        <f>_xlfn.IFNA(IF($C225 &gt; "2023-24", INDEX(PR24_after_overrides!$D$3:$AU$128, MATCH('Stata dataset (nominal)'!$A225, PR24_after_overrides!$A$3:$A$128, 0), MATCH('Stata dataset (nominal)'!L$1, PR24_after_overrides!$D$2:$AU$2, 0)), INDEX('Cyclical_after overrides'!$A$1:$BD$245,MATCH('Stata dataset (nominal)'!$A225,'Cyclical_after overrides'!$A$1:$A$245,0),MATCH('Stata dataset (nominal)'!L$1,'Cyclical_after overrides'!$A$1:$BD$1,0))), "")</f>
        <v>0.1</v>
      </c>
      <c r="M225" s="179">
        <f>_xlfn.IFNA(IF($C225 &gt; "2023-24", INDEX(PR24_after_overrides!$D$3:$AU$128, MATCH('Stata dataset (nominal)'!$A225, PR24_after_overrides!$A$3:$A$128, 0), MATCH('Stata dataset (nominal)'!M$1, PR24_after_overrides!$D$2:$AU$2, 0)), INDEX('Cyclical_after overrides'!$A$1:$BD$245,MATCH('Stata dataset (nominal)'!$A225,'Cyclical_after overrides'!$A$1:$A$245,0),MATCH('Stata dataset (nominal)'!M$1,'Cyclical_after overrides'!$A$1:$BD$1,0))), "")</f>
        <v>0.60099999999999998</v>
      </c>
      <c r="N225" s="179" t="str">
        <f>_xlfn.IFNA(IF($C225 &gt; "2023-24", INDEX(PR24_after_overrides!$D$3:$AU$128, MATCH('Stata dataset (nominal)'!$A225, PR24_after_overrides!$A$3:$A$128, 0), MATCH('Stata dataset (nominal)'!N$1, PR24_after_overrides!$D$2:$AU$2, 0)), INDEX('Cyclical_after overrides'!$A$1:$BD$245,MATCH('Stata dataset (nominal)'!$A225,'Cyclical_after overrides'!$A$1:$A$245,0),MATCH('Stata dataset (nominal)'!N$1,'Cyclical_after overrides'!$A$1:$BD$1,0))), "")</f>
        <v/>
      </c>
      <c r="O225" s="179">
        <f>_xlfn.IFNA(IF($C225 &gt; "2023-24", INDEX(PR24_after_overrides!$D$3:$AU$128, MATCH('Stata dataset (nominal)'!$A225, PR24_after_overrides!$A$3:$A$128, 0), MATCH('Stata dataset (nominal)'!O$1, PR24_after_overrides!$D$2:$AU$2, 0)), INDEX('Cyclical_after overrides'!$A$1:$BD$245,MATCH('Stata dataset (nominal)'!$A225,'Cyclical_after overrides'!$A$1:$A$245,0),MATCH('Stata dataset (nominal)'!O$1,'Cyclical_after overrides'!$A$1:$BD$1,0))), "")</f>
        <v>264.00599999999997</v>
      </c>
      <c r="P225" s="179">
        <f>_xlfn.IFNA(IF($C225 &gt; "2023-24", INDEX(PR24_after_overrides!$D$3:$AU$128, MATCH('Stata dataset (nominal)'!$A225, PR24_after_overrides!$A$3:$A$128, 0), MATCH('Stata dataset (nominal)'!P$1, PR24_after_overrides!$D$2:$AU$2, 0)), INDEX('Cyclical_after overrides'!$A$1:$BD$245,MATCH('Stata dataset (nominal)'!$A225,'Cyclical_after overrides'!$A$1:$A$245,0),MATCH('Stata dataset (nominal)'!P$1,'Cyclical_after overrides'!$A$1:$BD$1,0))), "")</f>
        <v>0</v>
      </c>
      <c r="Q225" s="179">
        <f>_xlfn.IFNA(IF($C225 &gt; "2023-24", INDEX(PR24_after_overrides!$D$3:$AU$128, MATCH('Stata dataset (nominal)'!$A225, PR24_after_overrides!$A$3:$A$128, 0), MATCH('Stata dataset (nominal)'!Q$1, PR24_after_overrides!$D$2:$AU$2, 0)), INDEX('Cyclical_after overrides'!$A$1:$BD$245,MATCH('Stata dataset (nominal)'!$A225,'Cyclical_after overrides'!$A$1:$A$245,0),MATCH('Stata dataset (nominal)'!Q$1,'Cyclical_after overrides'!$A$1:$BD$1,0))), "")</f>
        <v>0</v>
      </c>
      <c r="R225" s="179">
        <f>_xlfn.IFNA(IF($C225 &gt; "2023-24", INDEX(PR24_after_overrides!$D$3:$AU$128, MATCH('Stata dataset (nominal)'!$A225, PR24_after_overrides!$A$3:$A$128, 0), MATCH('Stata dataset (nominal)'!R$1, PR24_after_overrides!$D$2:$AU$2, 0)), INDEX('Cyclical_after overrides'!$A$1:$BD$245,MATCH('Stata dataset (nominal)'!$A225,'Cyclical_after overrides'!$A$1:$A$245,0),MATCH('Stata dataset (nominal)'!R$1,'Cyclical_after overrides'!$A$1:$BD$1,0))), "")</f>
        <v>212.71799999999999</v>
      </c>
      <c r="S225" s="179">
        <f>_xlfn.IFNA(IF($C225 &gt; "2023-24", INDEX(PR24_after_overrides!$D$3:$AU$128, MATCH('Stata dataset (nominal)'!$A225, PR24_after_overrides!$A$3:$A$128, 0), MATCH('Stata dataset (nominal)'!S$1, PR24_after_overrides!$D$2:$AU$2, 0)), INDEX('Cyclical_after overrides'!$A$1:$BD$245,MATCH('Stata dataset (nominal)'!$A225,'Cyclical_after overrides'!$A$1:$A$245,0),MATCH('Stata dataset (nominal)'!S$1,'Cyclical_after overrides'!$A$1:$BD$1,0))), "")</f>
        <v>0</v>
      </c>
      <c r="T225" s="179">
        <f>_xlfn.IFNA(IF($C225 &gt; "2023-24", INDEX(PR24_after_overrides!$D$3:$AU$128, MATCH('Stata dataset (nominal)'!$A225, PR24_after_overrides!$A$3:$A$128, 0), MATCH('Stata dataset (nominal)'!T$1, PR24_after_overrides!$D$2:$AU$2, 0)), INDEX('Cyclical_after overrides'!$A$1:$BD$245,MATCH('Stata dataset (nominal)'!$A225,'Cyclical_after overrides'!$A$1:$A$245,0),MATCH('Stata dataset (nominal)'!T$1,'Cyclical_after overrides'!$A$1:$BD$1,0))), "")</f>
        <v>0</v>
      </c>
      <c r="U225" s="179">
        <f>_xlfn.IFNA(IF($C225 &gt; "2023-24", INDEX(PR24_after_overrides!$D$3:$AU$128, MATCH('Stata dataset (nominal)'!$A225, PR24_after_overrides!$A$3:$A$128, 0), MATCH('Stata dataset (nominal)'!U$1, PR24_after_overrides!$D$2:$AU$2, 0)), INDEX('Cyclical_after overrides'!$A$1:$BD$245,MATCH('Stata dataset (nominal)'!$A225,'Cyclical_after overrides'!$A$1:$A$245,0),MATCH('Stata dataset (nominal)'!U$1,'Cyclical_after overrides'!$A$1:$BD$1,0))), "")</f>
        <v>23.051083177515565</v>
      </c>
      <c r="V225" s="179">
        <f>_xlfn.IFNA(IF($C225 &gt; "2023-24", INDEX(PR24_after_overrides!$D$3:$AU$128, MATCH('Stata dataset (nominal)'!$A225, PR24_after_overrides!$A$3:$A$128, 0), MATCH('Stata dataset (nominal)'!V$1, PR24_after_overrides!$D$2:$AU$2, 0)), INDEX('Cyclical_after overrides'!$A$1:$BD$245,MATCH('Stata dataset (nominal)'!$A225,'Cyclical_after overrides'!$A$1:$A$245,0),MATCH('Stata dataset (nominal)'!V$1,'Cyclical_after overrides'!$A$1:$BD$1,0))), "")</f>
        <v>139.34185450767211</v>
      </c>
      <c r="W225" s="179">
        <f>_xlfn.IFNA(IF($C225 &gt; "2023-24", INDEX(PR24_after_overrides!$D$3:$AU$128, MATCH('Stata dataset (nominal)'!$A225, PR24_after_overrides!$A$3:$A$128, 0), MATCH('Stata dataset (nominal)'!W$1, PR24_after_overrides!$D$2:$AU$2, 0)), INDEX('Cyclical_after overrides'!$A$1:$BD$245,MATCH('Stata dataset (nominal)'!$A225,'Cyclical_after overrides'!$A$1:$A$245,0),MATCH('Stata dataset (nominal)'!W$1,'Cyclical_after overrides'!$A$1:$BD$1,0))), "")</f>
        <v>1.8538310178902841</v>
      </c>
      <c r="X225" s="179">
        <f>_xlfn.IFNA(IF($C225 &gt; "2023-24", INDEX(PR24_after_overrides!$D$3:$AU$128, MATCH('Stata dataset (nominal)'!$A225, PR24_after_overrides!$A$3:$A$128, 0), MATCH('Stata dataset (nominal)'!X$1, PR24_after_overrides!$D$2:$AU$2, 0)), INDEX('Cyclical_after overrides'!$A$1:$BD$245,MATCH('Stata dataset (nominal)'!$A225,'Cyclical_after overrides'!$A$1:$A$245,0),MATCH('Stata dataset (nominal)'!X$1,'Cyclical_after overrides'!$A$1:$BD$1,0))), "")</f>
        <v>15.142448640353361</v>
      </c>
      <c r="Y225" s="179">
        <f>_xlfn.IFNA(IF($C225 &gt; "2023-24", INDEX(PR24_after_overrides!$D$3:$AU$128, MATCH('Stata dataset (nominal)'!$A225, PR24_after_overrides!$A$3:$A$128, 0), MATCH('Stata dataset (nominal)'!Y$1, PR24_after_overrides!$D$2:$AU$2, 0)), INDEX('Cyclical_after overrides'!$A$1:$BD$245,MATCH('Stata dataset (nominal)'!$A225,'Cyclical_after overrides'!$A$1:$A$245,0),MATCH('Stata dataset (nominal)'!Y$1,'Cyclical_after overrides'!$A$1:$BD$1,0))), "")</f>
        <v>12.576792450127201</v>
      </c>
      <c r="Z225" s="179">
        <f>_xlfn.IFNA(IF($C225 &gt; "2023-24", INDEX(PR24_after_overrides!$D$3:$AU$128, MATCH('Stata dataset (nominal)'!$A225, PR24_after_overrides!$A$3:$A$128, 0), MATCH('Stata dataset (nominal)'!Z$1, PR24_after_overrides!$D$2:$AU$2, 0)), INDEX('Cyclical_after overrides'!$A$1:$BD$245,MATCH('Stata dataset (nominal)'!$A225,'Cyclical_after overrides'!$A$1:$A$245,0),MATCH('Stata dataset (nominal)'!Z$1,'Cyclical_after overrides'!$A$1:$BD$1,0))), "")</f>
        <v>12.576792450127201</v>
      </c>
      <c r="AA225" s="179">
        <f>_xlfn.IFNA(IF($C225 &gt; "2023-24", INDEX(PR24_after_overrides!$D$3:$AU$128, MATCH('Stata dataset (nominal)'!$A225, PR24_after_overrides!$A$3:$A$128, 0), MATCH('Stata dataset (nominal)'!AA$1, PR24_after_overrides!$D$2:$AU$2, 0)), INDEX('Cyclical_after overrides'!$A$1:$BD$245,MATCH('Stata dataset (nominal)'!$A225,'Cyclical_after overrides'!$A$1:$A$245,0),MATCH('Stata dataset (nominal)'!AA$1,'Cyclical_after overrides'!$A$1:$BD$1,0))), "")</f>
        <v>101.42006686798965</v>
      </c>
      <c r="AB225" s="179">
        <f>INDEX(Depreciation!$U$5:$U$318, MATCH('Stata dataset (nominal)'!$A225, Depreciation!$A$5:$A$318, 0))</f>
        <v>0.19600000000000001</v>
      </c>
      <c r="AC225" s="180">
        <f t="shared" si="5"/>
        <v>0.21493538363636364</v>
      </c>
      <c r="AD225" s="72">
        <f>INDEX(Recharges!$V$5:$V$318, MATCH('Stata dataset (nominal)'!$A225, Recharges!$A$5:$A$318, 0))</f>
        <v>0.375</v>
      </c>
    </row>
    <row r="226" spans="1:30" x14ac:dyDescent="0.4">
      <c r="A226" s="160" t="str">
        <f t="shared" si="3"/>
        <v>BRL16</v>
      </c>
      <c r="B226" s="160" t="s">
        <v>409</v>
      </c>
      <c r="C226" s="160" t="s">
        <v>247</v>
      </c>
      <c r="D226" s="179">
        <f>_xlfn.IFNA(IF($C226 &gt; "2023-24", INDEX(PR24_after_overrides!$D$3:$AU$128, MATCH('Stata dataset (nominal)'!$A226, PR24_after_overrides!$A$3:$A$128, 0), MATCH('Stata dataset (nominal)'!D$1, PR24_after_overrides!$D$2:$AU$2, 0)), INDEX('Cyclical_after overrides'!$A$1:$BD$245,MATCH('Stata dataset (nominal)'!$A226,'Cyclical_after overrides'!$A$1:$A$245,0),MATCH('Stata dataset (nominal)'!D$1,'Cyclical_after overrides'!$A$1:$BD$1,0))), "")</f>
        <v>1.2283693843594008</v>
      </c>
      <c r="E226" s="179">
        <f>_xlfn.IFNA(IF($C226 &gt; "2023-24", INDEX(PR24_after_overrides!$D$3:$AU$128, MATCH('Stata dataset (nominal)'!$A226, PR24_after_overrides!$A$3:$A$128, 0), MATCH('Stata dataset (nominal)'!E$1, PR24_after_overrides!$D$2:$AU$2, 0)), INDEX('Cyclical_after overrides'!$A$1:$BD$245,MATCH('Stata dataset (nominal)'!$A226,'Cyclical_after overrides'!$A$1:$A$245,0),MATCH('Stata dataset (nominal)'!E$1,'Cyclical_after overrides'!$A$1:$BD$1,0))), "")</f>
        <v>1.819</v>
      </c>
      <c r="F226" s="179">
        <f>_xlfn.IFNA(IF($C226 &gt; "2023-24", INDEX(PR24_after_overrides!$D$3:$AU$128, MATCH('Stata dataset (nominal)'!$A226, PR24_after_overrides!$A$3:$A$128, 0), MATCH('Stata dataset (nominal)'!F$1, PR24_after_overrides!$D$2:$AU$2, 0)), INDEX('Cyclical_after overrides'!$A$1:$BD$245,MATCH('Stata dataset (nominal)'!$A226,'Cyclical_after overrides'!$A$1:$A$245,0),MATCH('Stata dataset (nominal)'!F$1,'Cyclical_after overrides'!$A$1:$BD$1,0))), "")</f>
        <v>0.439</v>
      </c>
      <c r="G226" s="179">
        <f>_xlfn.IFNA(IF($C226 &gt; "2023-24", INDEX(PR24_after_overrides!$D$3:$AU$128, MATCH('Stata dataset (nominal)'!$A226, PR24_after_overrides!$A$3:$A$128, 0), MATCH('Stata dataset (nominal)'!G$1, PR24_after_overrides!$D$2:$AU$2, 0)), INDEX('Cyclical_after overrides'!$A$1:$BD$245,MATCH('Stata dataset (nominal)'!$A226,'Cyclical_after overrides'!$A$1:$A$245,0),MATCH('Stata dataset (nominal)'!G$1,'Cyclical_after overrides'!$A$1:$BD$1,0))), "")</f>
        <v>2.3940000000000001</v>
      </c>
      <c r="H226" s="179">
        <f>_xlfn.IFNA(IF($C226 &gt; "2023-24", INDEX(PR24_after_overrides!$D$3:$AU$128, MATCH('Stata dataset (nominal)'!$A226, PR24_after_overrides!$A$3:$A$128, 0), MATCH('Stata dataset (nominal)'!H$1, PR24_after_overrides!$D$2:$AU$2, 0)), INDEX('Cyclical_after overrides'!$A$1:$BD$245,MATCH('Stata dataset (nominal)'!$A226,'Cyclical_after overrides'!$A$1:$A$245,0),MATCH('Stata dataset (nominal)'!H$1,'Cyclical_after overrides'!$A$1:$BD$1,0))), "")</f>
        <v>0.38900000000000001</v>
      </c>
      <c r="I226" s="179">
        <f>_xlfn.IFNA(IF($C226 &gt; "2023-24", INDEX(PR24_after_overrides!$D$3:$AU$128, MATCH('Stata dataset (nominal)'!$A226, PR24_after_overrides!$A$3:$A$128, 0), MATCH('Stata dataset (nominal)'!I$1, PR24_after_overrides!$D$2:$AU$2, 0)), INDEX('Cyclical_after overrides'!$A$1:$BD$245,MATCH('Stata dataset (nominal)'!$A226,'Cyclical_after overrides'!$A$1:$A$245,0),MATCH('Stata dataset (nominal)'!I$1,'Cyclical_after overrides'!$A$1:$BD$1,0))), "")</f>
        <v>3.0289999999999999</v>
      </c>
      <c r="J226" s="179" t="str">
        <f>_xlfn.IFNA(IF($C226 &gt; "2023-24", INDEX(PR24_after_overrides!$D$3:$AU$128, MATCH('Stata dataset (nominal)'!$A226, PR24_after_overrides!$A$3:$A$128, 0), MATCH('Stata dataset (nominal)'!J$1, PR24_after_overrides!$D$2:$AU$2, 0)), INDEX('Cyclical_after overrides'!$A$1:$BD$245,MATCH('Stata dataset (nominal)'!$A226,'Cyclical_after overrides'!$A$1:$A$245,0),MATCH('Stata dataset (nominal)'!J$1,'Cyclical_after overrides'!$A$1:$BD$1,0))), "")</f>
        <v/>
      </c>
      <c r="K226" s="179" t="str">
        <f>_xlfn.IFNA(IF($C226 &gt; "2023-24", INDEX(PR24_after_overrides!$D$3:$AU$128, MATCH('Stata dataset (nominal)'!$A226, PR24_after_overrides!$A$3:$A$128, 0), MATCH('Stata dataset (nominal)'!K$1, PR24_after_overrides!$D$2:$AU$2, 0)), INDEX('Cyclical_after overrides'!$A$1:$BD$245,MATCH('Stata dataset (nominal)'!$A226,'Cyclical_after overrides'!$A$1:$A$245,0),MATCH('Stata dataset (nominal)'!K$1,'Cyclical_after overrides'!$A$1:$BD$1,0))), "")</f>
        <v/>
      </c>
      <c r="L226" s="179">
        <f>_xlfn.IFNA(IF($C226 &gt; "2023-24", INDEX(PR24_after_overrides!$D$3:$AU$128, MATCH('Stata dataset (nominal)'!$A226, PR24_after_overrides!$A$3:$A$128, 0), MATCH('Stata dataset (nominal)'!L$1, PR24_after_overrides!$D$2:$AU$2, 0)), INDEX('Cyclical_after overrides'!$A$1:$BD$245,MATCH('Stata dataset (nominal)'!$A226,'Cyclical_after overrides'!$A$1:$A$245,0),MATCH('Stata dataset (nominal)'!L$1,'Cyclical_after overrides'!$A$1:$BD$1,0))), "")</f>
        <v>0</v>
      </c>
      <c r="M226" s="179">
        <f>_xlfn.IFNA(IF($C226 &gt; "2023-24", INDEX(PR24_after_overrides!$D$3:$AU$128, MATCH('Stata dataset (nominal)'!$A226, PR24_after_overrides!$A$3:$A$128, 0), MATCH('Stata dataset (nominal)'!M$1, PR24_after_overrides!$D$2:$AU$2, 0)), INDEX('Cyclical_after overrides'!$A$1:$BD$245,MATCH('Stata dataset (nominal)'!$A226,'Cyclical_after overrides'!$A$1:$A$245,0),MATCH('Stata dataset (nominal)'!M$1,'Cyclical_after overrides'!$A$1:$BD$1,0))), "")</f>
        <v>0.10100000000000001</v>
      </c>
      <c r="N226" s="179" t="str">
        <f>_xlfn.IFNA(IF($C226 &gt; "2023-24", INDEX(PR24_after_overrides!$D$3:$AU$128, MATCH('Stata dataset (nominal)'!$A226, PR24_after_overrides!$A$3:$A$128, 0), MATCH('Stata dataset (nominal)'!N$1, PR24_after_overrides!$D$2:$AU$2, 0)), INDEX('Cyclical_after overrides'!$A$1:$BD$245,MATCH('Stata dataset (nominal)'!$A226,'Cyclical_after overrides'!$A$1:$A$245,0),MATCH('Stata dataset (nominal)'!N$1,'Cyclical_after overrides'!$A$1:$BD$1,0))), "")</f>
        <v/>
      </c>
      <c r="O226" s="179">
        <f>_xlfn.IFNA(IF($C226 &gt; "2023-24", INDEX(PR24_after_overrides!$D$3:$AU$128, MATCH('Stata dataset (nominal)'!$A226, PR24_after_overrides!$A$3:$A$128, 0), MATCH('Stata dataset (nominal)'!O$1, PR24_after_overrides!$D$2:$AU$2, 0)), INDEX('Cyclical_after overrides'!$A$1:$BD$245,MATCH('Stata dataset (nominal)'!$A226,'Cyclical_after overrides'!$A$1:$A$245,0),MATCH('Stata dataset (nominal)'!O$1,'Cyclical_after overrides'!$A$1:$BD$1,0))), "")</f>
        <v>256.822</v>
      </c>
      <c r="P226" s="179">
        <f>_xlfn.IFNA(IF($C226 &gt; "2023-24", INDEX(PR24_after_overrides!$D$3:$AU$128, MATCH('Stata dataset (nominal)'!$A226, PR24_after_overrides!$A$3:$A$128, 0), MATCH('Stata dataset (nominal)'!P$1, PR24_after_overrides!$D$2:$AU$2, 0)), INDEX('Cyclical_after overrides'!$A$1:$BD$245,MATCH('Stata dataset (nominal)'!$A226,'Cyclical_after overrides'!$A$1:$A$245,0),MATCH('Stata dataset (nominal)'!P$1,'Cyclical_after overrides'!$A$1:$BD$1,0))), "")</f>
        <v>0</v>
      </c>
      <c r="Q226" s="179">
        <f>_xlfn.IFNA(IF($C226 &gt; "2023-24", INDEX(PR24_after_overrides!$D$3:$AU$128, MATCH('Stata dataset (nominal)'!$A226, PR24_after_overrides!$A$3:$A$128, 0), MATCH('Stata dataset (nominal)'!Q$1, PR24_after_overrides!$D$2:$AU$2, 0)), INDEX('Cyclical_after overrides'!$A$1:$BD$245,MATCH('Stata dataset (nominal)'!$A226,'Cyclical_after overrides'!$A$1:$A$245,0),MATCH('Stata dataset (nominal)'!Q$1,'Cyclical_after overrides'!$A$1:$BD$1,0))), "")</f>
        <v>0</v>
      </c>
      <c r="R226" s="179">
        <f>_xlfn.IFNA(IF($C226 &gt; "2023-24", INDEX(PR24_after_overrides!$D$3:$AU$128, MATCH('Stata dataset (nominal)'!$A226, PR24_after_overrides!$A$3:$A$128, 0), MATCH('Stata dataset (nominal)'!R$1, PR24_after_overrides!$D$2:$AU$2, 0)), INDEX('Cyclical_after overrides'!$A$1:$BD$245,MATCH('Stata dataset (nominal)'!$A226,'Cyclical_after overrides'!$A$1:$A$245,0),MATCH('Stata dataset (nominal)'!R$1,'Cyclical_after overrides'!$A$1:$BD$1,0))), "")</f>
        <v>224.316</v>
      </c>
      <c r="S226" s="179">
        <f>_xlfn.IFNA(IF($C226 &gt; "2023-24", INDEX(PR24_after_overrides!$D$3:$AU$128, MATCH('Stata dataset (nominal)'!$A226, PR24_after_overrides!$A$3:$A$128, 0), MATCH('Stata dataset (nominal)'!S$1, PR24_after_overrides!$D$2:$AU$2, 0)), INDEX('Cyclical_after overrides'!$A$1:$BD$245,MATCH('Stata dataset (nominal)'!$A226,'Cyclical_after overrides'!$A$1:$A$245,0),MATCH('Stata dataset (nominal)'!S$1,'Cyclical_after overrides'!$A$1:$BD$1,0))), "")</f>
        <v>0</v>
      </c>
      <c r="T226" s="179">
        <f>_xlfn.IFNA(IF($C226 &gt; "2023-24", INDEX(PR24_after_overrides!$D$3:$AU$128, MATCH('Stata dataset (nominal)'!$A226, PR24_after_overrides!$A$3:$A$128, 0), MATCH('Stata dataset (nominal)'!T$1, PR24_after_overrides!$D$2:$AU$2, 0)), INDEX('Cyclical_after overrides'!$A$1:$BD$245,MATCH('Stata dataset (nominal)'!$A226,'Cyclical_after overrides'!$A$1:$A$245,0),MATCH('Stata dataset (nominal)'!T$1,'Cyclical_after overrides'!$A$1:$BD$1,0))), "")</f>
        <v>0</v>
      </c>
      <c r="U226" s="179">
        <f>_xlfn.IFNA(IF($C226 &gt; "2023-24", INDEX(PR24_after_overrides!$D$3:$AU$128, MATCH('Stata dataset (nominal)'!$A226, PR24_after_overrides!$A$3:$A$128, 0), MATCH('Stata dataset (nominal)'!U$1, PR24_after_overrides!$D$2:$AU$2, 0)), INDEX('Cyclical_after overrides'!$A$1:$BD$245,MATCH('Stata dataset (nominal)'!$A226,'Cyclical_after overrides'!$A$1:$A$245,0),MATCH('Stata dataset (nominal)'!U$1,'Cyclical_after overrides'!$A$1:$BD$1,0))), "")</f>
        <v>22.738920612051039</v>
      </c>
      <c r="V226" s="179">
        <f>_xlfn.IFNA(IF($C226 &gt; "2023-24", INDEX(PR24_after_overrides!$D$3:$AU$128, MATCH('Stata dataset (nominal)'!$A226, PR24_after_overrides!$A$3:$A$128, 0), MATCH('Stata dataset (nominal)'!V$1, PR24_after_overrides!$D$2:$AU$2, 0)), INDEX('Cyclical_after overrides'!$A$1:$BD$245,MATCH('Stata dataset (nominal)'!$A226,'Cyclical_after overrides'!$A$1:$A$245,0),MATCH('Stata dataset (nominal)'!V$1,'Cyclical_after overrides'!$A$1:$BD$1,0))), "")</f>
        <v>139.86159187162892</v>
      </c>
      <c r="W226" s="179">
        <f>_xlfn.IFNA(IF($C226 &gt; "2023-24", INDEX(PR24_after_overrides!$D$3:$AU$128, MATCH('Stata dataset (nominal)'!$A226, PR24_after_overrides!$A$3:$A$128, 0), MATCH('Stata dataset (nominal)'!W$1, PR24_after_overrides!$D$2:$AU$2, 0)), INDEX('Cyclical_after overrides'!$A$1:$BD$245,MATCH('Stata dataset (nominal)'!$A226,'Cyclical_after overrides'!$A$1:$A$245,0),MATCH('Stata dataset (nominal)'!W$1,'Cyclical_after overrides'!$A$1:$BD$1,0))), "")</f>
        <v>1.7976322985345758</v>
      </c>
      <c r="X226" s="179">
        <f>_xlfn.IFNA(IF($C226 &gt; "2023-24", INDEX(PR24_after_overrides!$D$3:$AU$128, MATCH('Stata dataset (nominal)'!$A226, PR24_after_overrides!$A$3:$A$128, 0), MATCH('Stata dataset (nominal)'!X$1, PR24_after_overrides!$D$2:$AU$2, 0)), INDEX('Cyclical_after overrides'!$A$1:$BD$245,MATCH('Stata dataset (nominal)'!$A226,'Cyclical_after overrides'!$A$1:$A$245,0),MATCH('Stata dataset (nominal)'!X$1,'Cyclical_after overrides'!$A$1:$BD$1,0))), "")</f>
        <v>15.142448640353361</v>
      </c>
      <c r="Y226" s="179">
        <f>_xlfn.IFNA(IF($C226 &gt; "2023-24", INDEX(PR24_after_overrides!$D$3:$AU$128, MATCH('Stata dataset (nominal)'!$A226, PR24_after_overrides!$A$3:$A$128, 0), MATCH('Stata dataset (nominal)'!Y$1, PR24_after_overrides!$D$2:$AU$2, 0)), INDEX('Cyclical_after overrides'!$A$1:$BD$245,MATCH('Stata dataset (nominal)'!$A226,'Cyclical_after overrides'!$A$1:$A$245,0),MATCH('Stata dataset (nominal)'!Y$1,'Cyclical_after overrides'!$A$1:$BD$1,0))), "")</f>
        <v>12.578621097565343</v>
      </c>
      <c r="Z226" s="179">
        <f>_xlfn.IFNA(IF($C226 &gt; "2023-24", INDEX(PR24_after_overrides!$D$3:$AU$128, MATCH('Stata dataset (nominal)'!$A226, PR24_after_overrides!$A$3:$A$128, 0), MATCH('Stata dataset (nominal)'!Z$1, PR24_after_overrides!$D$2:$AU$2, 0)), INDEX('Cyclical_after overrides'!$A$1:$BD$245,MATCH('Stata dataset (nominal)'!$A226,'Cyclical_after overrides'!$A$1:$A$245,0),MATCH('Stata dataset (nominal)'!Z$1,'Cyclical_after overrides'!$A$1:$BD$1,0))), "")</f>
        <v>12.578621097565343</v>
      </c>
      <c r="AA226" s="179">
        <f>_xlfn.IFNA(IF($C226 &gt; "2023-24", INDEX(PR24_after_overrides!$D$3:$AU$128, MATCH('Stata dataset (nominal)'!$A226, PR24_after_overrides!$A$3:$A$128, 0), MATCH('Stata dataset (nominal)'!AA$1, PR24_after_overrides!$D$2:$AU$2, 0)), INDEX('Cyclical_after overrides'!$A$1:$BD$245,MATCH('Stata dataset (nominal)'!$A226,'Cyclical_after overrides'!$A$1:$A$245,0),MATCH('Stata dataset (nominal)'!AA$1,'Cyclical_after overrides'!$A$1:$BD$1,0))), "")</f>
        <v>83.003582556311898</v>
      </c>
      <c r="AB226" s="179">
        <f>INDEX(Depreciation!$U$5:$U$318, MATCH('Stata dataset (nominal)'!$A226, Depreciation!$A$5:$A$318, 0))</f>
        <v>0.23399999999999999</v>
      </c>
      <c r="AC226" s="180">
        <f t="shared" si="5"/>
        <v>0.21493538363636364</v>
      </c>
      <c r="AD226" s="72">
        <f>INDEX(Recharges!$V$5:$V$318, MATCH('Stata dataset (nominal)'!$A226, Recharges!$A$5:$A$318, 0))</f>
        <v>0.46500000000000002</v>
      </c>
    </row>
    <row r="227" spans="1:30" x14ac:dyDescent="0.4">
      <c r="A227" s="160" t="str">
        <f t="shared" si="3"/>
        <v>BRL17</v>
      </c>
      <c r="B227" s="160" t="s">
        <v>409</v>
      </c>
      <c r="C227" s="160" t="s">
        <v>249</v>
      </c>
      <c r="D227" s="179">
        <f>_xlfn.IFNA(IF($C227 &gt; "2023-24", INDEX(PR24_after_overrides!$D$3:$AU$128, MATCH('Stata dataset (nominal)'!$A227, PR24_after_overrides!$A$3:$A$128, 0), MATCH('Stata dataset (nominal)'!D$1, PR24_after_overrides!$D$2:$AU$2, 0)), INDEX('Cyclical_after overrides'!$A$1:$BD$245,MATCH('Stata dataset (nominal)'!$A227,'Cyclical_after overrides'!$A$1:$A$245,0),MATCH('Stata dataset (nominal)'!D$1,'Cyclical_after overrides'!$A$1:$BD$1,0))), "")</f>
        <v>1.2117357406647515</v>
      </c>
      <c r="E227" s="179">
        <f>_xlfn.IFNA(IF($C227 &gt; "2023-24", INDEX(PR24_after_overrides!$D$3:$AU$128, MATCH('Stata dataset (nominal)'!$A227, PR24_after_overrides!$A$3:$A$128, 0), MATCH('Stata dataset (nominal)'!E$1, PR24_after_overrides!$D$2:$AU$2, 0)), INDEX('Cyclical_after overrides'!$A$1:$BD$245,MATCH('Stata dataset (nominal)'!$A227,'Cyclical_after overrides'!$A$1:$A$245,0),MATCH('Stata dataset (nominal)'!E$1,'Cyclical_after overrides'!$A$1:$BD$1,0))), "")</f>
        <v>2.0060000000000002</v>
      </c>
      <c r="F227" s="179">
        <f>_xlfn.IFNA(IF($C227 &gt; "2023-24", INDEX(PR24_after_overrides!$D$3:$AU$128, MATCH('Stata dataset (nominal)'!$A227, PR24_after_overrides!$A$3:$A$128, 0), MATCH('Stata dataset (nominal)'!F$1, PR24_after_overrides!$D$2:$AU$2, 0)), INDEX('Cyclical_after overrides'!$A$1:$BD$245,MATCH('Stata dataset (nominal)'!$A227,'Cyclical_after overrides'!$A$1:$A$245,0),MATCH('Stata dataset (nominal)'!F$1,'Cyclical_after overrides'!$A$1:$BD$1,0))), "")</f>
        <v>0.47899999999999998</v>
      </c>
      <c r="G227" s="179">
        <f>_xlfn.IFNA(IF($C227 &gt; "2023-24", INDEX(PR24_after_overrides!$D$3:$AU$128, MATCH('Stata dataset (nominal)'!$A227, PR24_after_overrides!$A$3:$A$128, 0), MATCH('Stata dataset (nominal)'!G$1, PR24_after_overrides!$D$2:$AU$2, 0)), INDEX('Cyclical_after overrides'!$A$1:$BD$245,MATCH('Stata dataset (nominal)'!$A227,'Cyclical_after overrides'!$A$1:$A$245,0),MATCH('Stata dataset (nominal)'!G$1,'Cyclical_after overrides'!$A$1:$BD$1,0))), "")</f>
        <v>2.782</v>
      </c>
      <c r="H227" s="179">
        <f>_xlfn.IFNA(IF($C227 &gt; "2023-24", INDEX(PR24_after_overrides!$D$3:$AU$128, MATCH('Stata dataset (nominal)'!$A227, PR24_after_overrides!$A$3:$A$128, 0), MATCH('Stata dataset (nominal)'!H$1, PR24_after_overrides!$D$2:$AU$2, 0)), INDEX('Cyclical_after overrides'!$A$1:$BD$245,MATCH('Stata dataset (nominal)'!$A227,'Cyclical_after overrides'!$A$1:$A$245,0),MATCH('Stata dataset (nominal)'!H$1,'Cyclical_after overrides'!$A$1:$BD$1,0))), "")</f>
        <v>0.312</v>
      </c>
      <c r="I227" s="179">
        <f>_xlfn.IFNA(IF($C227 &gt; "2023-24", INDEX(PR24_after_overrides!$D$3:$AU$128, MATCH('Stata dataset (nominal)'!$A227, PR24_after_overrides!$A$3:$A$128, 0), MATCH('Stata dataset (nominal)'!I$1, PR24_after_overrides!$D$2:$AU$2, 0)), INDEX('Cyclical_after overrides'!$A$1:$BD$245,MATCH('Stata dataset (nominal)'!$A227,'Cyclical_after overrides'!$A$1:$A$245,0),MATCH('Stata dataset (nominal)'!I$1,'Cyclical_after overrides'!$A$1:$BD$1,0))), "")</f>
        <v>2.5270000000000001</v>
      </c>
      <c r="J227" s="179" t="str">
        <f>_xlfn.IFNA(IF($C227 &gt; "2023-24", INDEX(PR24_after_overrides!$D$3:$AU$128, MATCH('Stata dataset (nominal)'!$A227, PR24_after_overrides!$A$3:$A$128, 0), MATCH('Stata dataset (nominal)'!J$1, PR24_after_overrides!$D$2:$AU$2, 0)), INDEX('Cyclical_after overrides'!$A$1:$BD$245,MATCH('Stata dataset (nominal)'!$A227,'Cyclical_after overrides'!$A$1:$A$245,0),MATCH('Stata dataset (nominal)'!J$1,'Cyclical_after overrides'!$A$1:$BD$1,0))), "")</f>
        <v/>
      </c>
      <c r="K227" s="179" t="str">
        <f>_xlfn.IFNA(IF($C227 &gt; "2023-24", INDEX(PR24_after_overrides!$D$3:$AU$128, MATCH('Stata dataset (nominal)'!$A227, PR24_after_overrides!$A$3:$A$128, 0), MATCH('Stata dataset (nominal)'!K$1, PR24_after_overrides!$D$2:$AU$2, 0)), INDEX('Cyclical_after overrides'!$A$1:$BD$245,MATCH('Stata dataset (nominal)'!$A227,'Cyclical_after overrides'!$A$1:$A$245,0),MATCH('Stata dataset (nominal)'!K$1,'Cyclical_after overrides'!$A$1:$BD$1,0))), "")</f>
        <v/>
      </c>
      <c r="L227" s="179">
        <f>_xlfn.IFNA(IF($C227 &gt; "2023-24", INDEX(PR24_after_overrides!$D$3:$AU$128, MATCH('Stata dataset (nominal)'!$A227, PR24_after_overrides!$A$3:$A$128, 0), MATCH('Stata dataset (nominal)'!L$1, PR24_after_overrides!$D$2:$AU$2, 0)), INDEX('Cyclical_after overrides'!$A$1:$BD$245,MATCH('Stata dataset (nominal)'!$A227,'Cyclical_after overrides'!$A$1:$A$245,0),MATCH('Stata dataset (nominal)'!L$1,'Cyclical_after overrides'!$A$1:$BD$1,0))), "")</f>
        <v>0</v>
      </c>
      <c r="M227" s="179">
        <f>_xlfn.IFNA(IF($C227 &gt; "2023-24", INDEX(PR24_after_overrides!$D$3:$AU$128, MATCH('Stata dataset (nominal)'!$A227, PR24_after_overrides!$A$3:$A$128, 0), MATCH('Stata dataset (nominal)'!M$1, PR24_after_overrides!$D$2:$AU$2, 0)), INDEX('Cyclical_after overrides'!$A$1:$BD$245,MATCH('Stata dataset (nominal)'!$A227,'Cyclical_after overrides'!$A$1:$A$245,0),MATCH('Stata dataset (nominal)'!M$1,'Cyclical_after overrides'!$A$1:$BD$1,0))), "")</f>
        <v>-3.6999999999999998E-2</v>
      </c>
      <c r="N227" s="179" t="str">
        <f>_xlfn.IFNA(IF($C227 &gt; "2023-24", INDEX(PR24_after_overrides!$D$3:$AU$128, MATCH('Stata dataset (nominal)'!$A227, PR24_after_overrides!$A$3:$A$128, 0), MATCH('Stata dataset (nominal)'!N$1, PR24_after_overrides!$D$2:$AU$2, 0)), INDEX('Cyclical_after overrides'!$A$1:$BD$245,MATCH('Stata dataset (nominal)'!$A227,'Cyclical_after overrides'!$A$1:$A$245,0),MATCH('Stata dataset (nominal)'!N$1,'Cyclical_after overrides'!$A$1:$BD$1,0))), "")</f>
        <v/>
      </c>
      <c r="O227" s="179">
        <f>_xlfn.IFNA(IF($C227 &gt; "2023-24", INDEX(PR24_after_overrides!$D$3:$AU$128, MATCH('Stata dataset (nominal)'!$A227, PR24_after_overrides!$A$3:$A$128, 0), MATCH('Stata dataset (nominal)'!O$1, PR24_after_overrides!$D$2:$AU$2, 0)), INDEX('Cyclical_after overrides'!$A$1:$BD$245,MATCH('Stata dataset (nominal)'!$A227,'Cyclical_after overrides'!$A$1:$A$245,0),MATCH('Stata dataset (nominal)'!O$1,'Cyclical_after overrides'!$A$1:$BD$1,0))), "")</f>
        <v>249.852</v>
      </c>
      <c r="P227" s="179">
        <f>_xlfn.IFNA(IF($C227 &gt; "2023-24", INDEX(PR24_after_overrides!$D$3:$AU$128, MATCH('Stata dataset (nominal)'!$A227, PR24_after_overrides!$A$3:$A$128, 0), MATCH('Stata dataset (nominal)'!P$1, PR24_after_overrides!$D$2:$AU$2, 0)), INDEX('Cyclical_after overrides'!$A$1:$BD$245,MATCH('Stata dataset (nominal)'!$A227,'Cyclical_after overrides'!$A$1:$A$245,0),MATCH('Stata dataset (nominal)'!P$1,'Cyclical_after overrides'!$A$1:$BD$1,0))), "")</f>
        <v>0</v>
      </c>
      <c r="Q227" s="179">
        <f>_xlfn.IFNA(IF($C227 &gt; "2023-24", INDEX(PR24_after_overrides!$D$3:$AU$128, MATCH('Stata dataset (nominal)'!$A227, PR24_after_overrides!$A$3:$A$128, 0), MATCH('Stata dataset (nominal)'!Q$1, PR24_after_overrides!$D$2:$AU$2, 0)), INDEX('Cyclical_after overrides'!$A$1:$BD$245,MATCH('Stata dataset (nominal)'!$A227,'Cyclical_after overrides'!$A$1:$A$245,0),MATCH('Stata dataset (nominal)'!Q$1,'Cyclical_after overrides'!$A$1:$BD$1,0))), "")</f>
        <v>0</v>
      </c>
      <c r="R227" s="179">
        <f>_xlfn.IFNA(IF($C227 &gt; "2023-24", INDEX(PR24_after_overrides!$D$3:$AU$128, MATCH('Stata dataset (nominal)'!$A227, PR24_after_overrides!$A$3:$A$128, 0), MATCH('Stata dataset (nominal)'!R$1, PR24_after_overrides!$D$2:$AU$2, 0)), INDEX('Cyclical_after overrides'!$A$1:$BD$245,MATCH('Stata dataset (nominal)'!$A227,'Cyclical_after overrides'!$A$1:$A$245,0),MATCH('Stata dataset (nominal)'!R$1,'Cyclical_after overrides'!$A$1:$BD$1,0))), "")</f>
        <v>234.738</v>
      </c>
      <c r="S227" s="179">
        <f>_xlfn.IFNA(IF($C227 &gt; "2023-24", INDEX(PR24_after_overrides!$D$3:$AU$128, MATCH('Stata dataset (nominal)'!$A227, PR24_after_overrides!$A$3:$A$128, 0), MATCH('Stata dataset (nominal)'!S$1, PR24_after_overrides!$D$2:$AU$2, 0)), INDEX('Cyclical_after overrides'!$A$1:$BD$245,MATCH('Stata dataset (nominal)'!$A227,'Cyclical_after overrides'!$A$1:$A$245,0),MATCH('Stata dataset (nominal)'!S$1,'Cyclical_after overrides'!$A$1:$BD$1,0))), "")</f>
        <v>0</v>
      </c>
      <c r="T227" s="179">
        <f>_xlfn.IFNA(IF($C227 &gt; "2023-24", INDEX(PR24_after_overrides!$D$3:$AU$128, MATCH('Stata dataset (nominal)'!$A227, PR24_after_overrides!$A$3:$A$128, 0), MATCH('Stata dataset (nominal)'!T$1, PR24_after_overrides!$D$2:$AU$2, 0)), INDEX('Cyclical_after overrides'!$A$1:$BD$245,MATCH('Stata dataset (nominal)'!$A227,'Cyclical_after overrides'!$A$1:$A$245,0),MATCH('Stata dataset (nominal)'!T$1,'Cyclical_after overrides'!$A$1:$BD$1,0))), "")</f>
        <v>0</v>
      </c>
      <c r="U227" s="179">
        <f>_xlfn.IFNA(IF($C227 &gt; "2023-24", INDEX(PR24_after_overrides!$D$3:$AU$128, MATCH('Stata dataset (nominal)'!$A227, PR24_after_overrides!$A$3:$A$128, 0), MATCH('Stata dataset (nominal)'!U$1, PR24_after_overrides!$D$2:$AU$2, 0)), INDEX('Cyclical_after overrides'!$A$1:$BD$245,MATCH('Stata dataset (nominal)'!$A227,'Cyclical_after overrides'!$A$1:$A$245,0),MATCH('Stata dataset (nominal)'!U$1,'Cyclical_after overrides'!$A$1:$BD$1,0))), "")</f>
        <v>21.932412230654688</v>
      </c>
      <c r="V227" s="179">
        <f>_xlfn.IFNA(IF($C227 &gt; "2023-24", INDEX(PR24_after_overrides!$D$3:$AU$128, MATCH('Stata dataset (nominal)'!$A227, PR24_after_overrides!$A$3:$A$128, 0), MATCH('Stata dataset (nominal)'!V$1, PR24_after_overrides!$D$2:$AU$2, 0)), INDEX('Cyclical_after overrides'!$A$1:$BD$245,MATCH('Stata dataset (nominal)'!$A227,'Cyclical_after overrides'!$A$1:$A$245,0),MATCH('Stata dataset (nominal)'!V$1,'Cyclical_after overrides'!$A$1:$BD$1,0))), "")</f>
        <v>140.89482484010429</v>
      </c>
      <c r="W227" s="179">
        <f>_xlfn.IFNA(IF($C227 &gt; "2023-24", INDEX(PR24_after_overrides!$D$3:$AU$128, MATCH('Stata dataset (nominal)'!$A227, PR24_after_overrides!$A$3:$A$128, 0), MATCH('Stata dataset (nominal)'!W$1, PR24_after_overrides!$D$2:$AU$2, 0)), INDEX('Cyclical_after overrides'!$A$1:$BD$245,MATCH('Stata dataset (nominal)'!$A227,'Cyclical_after overrides'!$A$1:$A$245,0),MATCH('Stata dataset (nominal)'!W$1,'Cyclical_after overrides'!$A$1:$BD$1,0))), "")</f>
        <v>1.6003299434917819</v>
      </c>
      <c r="X227" s="179">
        <f>_xlfn.IFNA(IF($C227 &gt; "2023-24", INDEX(PR24_after_overrides!$D$3:$AU$128, MATCH('Stata dataset (nominal)'!$A227, PR24_after_overrides!$A$3:$A$128, 0), MATCH('Stata dataset (nominal)'!X$1, PR24_after_overrides!$D$2:$AU$2, 0)), INDEX('Cyclical_after overrides'!$A$1:$BD$245,MATCH('Stata dataset (nominal)'!$A227,'Cyclical_after overrides'!$A$1:$A$245,0),MATCH('Stata dataset (nominal)'!X$1,'Cyclical_after overrides'!$A$1:$BD$1,0))), "")</f>
        <v>15.142448640353361</v>
      </c>
      <c r="Y227" s="179">
        <f>_xlfn.IFNA(IF($C227 &gt; "2023-24", INDEX(PR24_after_overrides!$D$3:$AU$128, MATCH('Stata dataset (nominal)'!$A227, PR24_after_overrides!$A$3:$A$128, 0), MATCH('Stata dataset (nominal)'!Y$1, PR24_after_overrides!$D$2:$AU$2, 0)), INDEX('Cyclical_after overrides'!$A$1:$BD$245,MATCH('Stata dataset (nominal)'!$A227,'Cyclical_after overrides'!$A$1:$A$245,0),MATCH('Stata dataset (nominal)'!Y$1,'Cyclical_after overrides'!$A$1:$BD$1,0))), "")</f>
        <v>12.577482052871728</v>
      </c>
      <c r="Z227" s="179">
        <f>_xlfn.IFNA(IF($C227 &gt; "2023-24", INDEX(PR24_after_overrides!$D$3:$AU$128, MATCH('Stata dataset (nominal)'!$A227, PR24_after_overrides!$A$3:$A$128, 0), MATCH('Stata dataset (nominal)'!Z$1, PR24_after_overrides!$D$2:$AU$2, 0)), INDEX('Cyclical_after overrides'!$A$1:$BD$245,MATCH('Stata dataset (nominal)'!$A227,'Cyclical_after overrides'!$A$1:$A$245,0),MATCH('Stata dataset (nominal)'!Z$1,'Cyclical_after overrides'!$A$1:$BD$1,0))), "")</f>
        <v>12.131326207594121</v>
      </c>
      <c r="AA227" s="179">
        <f>_xlfn.IFNA(IF($C227 &gt; "2023-24", INDEX(PR24_after_overrides!$D$3:$AU$128, MATCH('Stata dataset (nominal)'!$A227, PR24_after_overrides!$A$3:$A$128, 0), MATCH('Stata dataset (nominal)'!AA$1, PR24_after_overrides!$D$2:$AU$2, 0)), INDEX('Cyclical_after overrides'!$A$1:$BD$245,MATCH('Stata dataset (nominal)'!$A227,'Cyclical_after overrides'!$A$1:$A$245,0),MATCH('Stata dataset (nominal)'!AA$1,'Cyclical_after overrides'!$A$1:$BD$1,0))), "")</f>
        <v>82.497</v>
      </c>
      <c r="AB227" s="179">
        <f>INDEX(Depreciation!$U$5:$U$318, MATCH('Stata dataset (nominal)'!$A227, Depreciation!$A$5:$A$318, 0))</f>
        <v>0.26</v>
      </c>
      <c r="AC227" s="180">
        <f t="shared" si="5"/>
        <v>0.21493538363636364</v>
      </c>
      <c r="AD227" s="72">
        <f>INDEX(Recharges!$V$5:$V$318, MATCH('Stata dataset (nominal)'!$A227, Recharges!$A$5:$A$318, 0))</f>
        <v>0.53862502272927604</v>
      </c>
    </row>
    <row r="228" spans="1:30" x14ac:dyDescent="0.4">
      <c r="A228" s="160" t="str">
        <f t="shared" si="3"/>
        <v>BRL18</v>
      </c>
      <c r="B228" s="160" t="s">
        <v>409</v>
      </c>
      <c r="C228" s="160" t="s">
        <v>251</v>
      </c>
      <c r="D228" s="179">
        <f>_xlfn.IFNA(IF($C228 &gt; "2023-24", INDEX(PR24_after_overrides!$D$3:$AU$128, MATCH('Stata dataset (nominal)'!$A228, PR24_after_overrides!$A$3:$A$128, 0), MATCH('Stata dataset (nominal)'!D$1, PR24_after_overrides!$D$2:$AU$2, 0)), INDEX('Cyclical_after overrides'!$A$1:$BD$245,MATCH('Stata dataset (nominal)'!$A228,'Cyclical_after overrides'!$A$1:$A$245,0),MATCH('Stata dataset (nominal)'!D$1,'Cyclical_after overrides'!$A$1:$BD$1,0))), "")</f>
        <v>1.1806332960179113</v>
      </c>
      <c r="E228" s="179">
        <f>_xlfn.IFNA(IF($C228 &gt; "2023-24", INDEX(PR24_after_overrides!$D$3:$AU$128, MATCH('Stata dataset (nominal)'!$A228, PR24_after_overrides!$A$3:$A$128, 0), MATCH('Stata dataset (nominal)'!E$1, PR24_after_overrides!$D$2:$AU$2, 0)), INDEX('Cyclical_after overrides'!$A$1:$BD$245,MATCH('Stata dataset (nominal)'!$A228,'Cyclical_after overrides'!$A$1:$A$245,0),MATCH('Stata dataset (nominal)'!E$1,'Cyclical_after overrides'!$A$1:$BD$1,0))), "")</f>
        <v>2.39</v>
      </c>
      <c r="F228" s="179">
        <f>_xlfn.IFNA(IF($C228 &gt; "2023-24", INDEX(PR24_after_overrides!$D$3:$AU$128, MATCH('Stata dataset (nominal)'!$A228, PR24_after_overrides!$A$3:$A$128, 0), MATCH('Stata dataset (nominal)'!F$1, PR24_after_overrides!$D$2:$AU$2, 0)), INDEX('Cyclical_after overrides'!$A$1:$BD$245,MATCH('Stata dataset (nominal)'!$A228,'Cyclical_after overrides'!$A$1:$A$245,0),MATCH('Stata dataset (nominal)'!F$1,'Cyclical_after overrides'!$A$1:$BD$1,0))), "")</f>
        <v>0.55600000000000005</v>
      </c>
      <c r="G228" s="179">
        <f>_xlfn.IFNA(IF($C228 &gt; "2023-24", INDEX(PR24_after_overrides!$D$3:$AU$128, MATCH('Stata dataset (nominal)'!$A228, PR24_after_overrides!$A$3:$A$128, 0), MATCH('Stata dataset (nominal)'!G$1, PR24_after_overrides!$D$2:$AU$2, 0)), INDEX('Cyclical_after overrides'!$A$1:$BD$245,MATCH('Stata dataset (nominal)'!$A228,'Cyclical_after overrides'!$A$1:$A$245,0),MATCH('Stata dataset (nominal)'!G$1,'Cyclical_after overrides'!$A$1:$BD$1,0))), "")</f>
        <v>2.9119999999999999</v>
      </c>
      <c r="H228" s="179">
        <f>_xlfn.IFNA(IF($C228 &gt; "2023-24", INDEX(PR24_after_overrides!$D$3:$AU$128, MATCH('Stata dataset (nominal)'!$A228, PR24_after_overrides!$A$3:$A$128, 0), MATCH('Stata dataset (nominal)'!H$1, PR24_after_overrides!$D$2:$AU$2, 0)), INDEX('Cyclical_after overrides'!$A$1:$BD$245,MATCH('Stata dataset (nominal)'!$A228,'Cyclical_after overrides'!$A$1:$A$245,0),MATCH('Stata dataset (nominal)'!H$1,'Cyclical_after overrides'!$A$1:$BD$1,0))), "")</f>
        <v>0.28999999999999998</v>
      </c>
      <c r="I228" s="179">
        <f>_xlfn.IFNA(IF($C228 &gt; "2023-24", INDEX(PR24_after_overrides!$D$3:$AU$128, MATCH('Stata dataset (nominal)'!$A228, PR24_after_overrides!$A$3:$A$128, 0), MATCH('Stata dataset (nominal)'!I$1, PR24_after_overrides!$D$2:$AU$2, 0)), INDEX('Cyclical_after overrides'!$A$1:$BD$245,MATCH('Stata dataset (nominal)'!$A228,'Cyclical_after overrides'!$A$1:$A$245,0),MATCH('Stata dataset (nominal)'!I$1,'Cyclical_after overrides'!$A$1:$BD$1,0))), "")</f>
        <v>2.9889999999999999</v>
      </c>
      <c r="J228" s="179" t="str">
        <f>_xlfn.IFNA(IF($C228 &gt; "2023-24", INDEX(PR24_after_overrides!$D$3:$AU$128, MATCH('Stata dataset (nominal)'!$A228, PR24_after_overrides!$A$3:$A$128, 0), MATCH('Stata dataset (nominal)'!J$1, PR24_after_overrides!$D$2:$AU$2, 0)), INDEX('Cyclical_after overrides'!$A$1:$BD$245,MATCH('Stata dataset (nominal)'!$A228,'Cyclical_after overrides'!$A$1:$A$245,0),MATCH('Stata dataset (nominal)'!J$1,'Cyclical_after overrides'!$A$1:$BD$1,0))), "")</f>
        <v/>
      </c>
      <c r="K228" s="179" t="str">
        <f>_xlfn.IFNA(IF($C228 &gt; "2023-24", INDEX(PR24_after_overrides!$D$3:$AU$128, MATCH('Stata dataset (nominal)'!$A228, PR24_after_overrides!$A$3:$A$128, 0), MATCH('Stata dataset (nominal)'!K$1, PR24_after_overrides!$D$2:$AU$2, 0)), INDEX('Cyclical_after overrides'!$A$1:$BD$245,MATCH('Stata dataset (nominal)'!$A228,'Cyclical_after overrides'!$A$1:$A$245,0),MATCH('Stata dataset (nominal)'!K$1,'Cyclical_after overrides'!$A$1:$BD$1,0))), "")</f>
        <v/>
      </c>
      <c r="L228" s="179">
        <f>_xlfn.IFNA(IF($C228 &gt; "2023-24", INDEX(PR24_after_overrides!$D$3:$AU$128, MATCH('Stata dataset (nominal)'!$A228, PR24_after_overrides!$A$3:$A$128, 0), MATCH('Stata dataset (nominal)'!L$1, PR24_after_overrides!$D$2:$AU$2, 0)), INDEX('Cyclical_after overrides'!$A$1:$BD$245,MATCH('Stata dataset (nominal)'!$A228,'Cyclical_after overrides'!$A$1:$A$245,0),MATCH('Stata dataset (nominal)'!L$1,'Cyclical_after overrides'!$A$1:$BD$1,0))), "")</f>
        <v>0</v>
      </c>
      <c r="M228" s="179">
        <f>_xlfn.IFNA(IF($C228 &gt; "2023-24", INDEX(PR24_after_overrides!$D$3:$AU$128, MATCH('Stata dataset (nominal)'!$A228, PR24_after_overrides!$A$3:$A$128, 0), MATCH('Stata dataset (nominal)'!M$1, PR24_after_overrides!$D$2:$AU$2, 0)), INDEX('Cyclical_after overrides'!$A$1:$BD$245,MATCH('Stata dataset (nominal)'!$A228,'Cyclical_after overrides'!$A$1:$A$245,0),MATCH('Stata dataset (nominal)'!M$1,'Cyclical_after overrides'!$A$1:$BD$1,0))), "")</f>
        <v>0.30599999999999999</v>
      </c>
      <c r="N228" s="179" t="str">
        <f>_xlfn.IFNA(IF($C228 &gt; "2023-24", INDEX(PR24_after_overrides!$D$3:$AU$128, MATCH('Stata dataset (nominal)'!$A228, PR24_after_overrides!$A$3:$A$128, 0), MATCH('Stata dataset (nominal)'!N$1, PR24_after_overrides!$D$2:$AU$2, 0)), INDEX('Cyclical_after overrides'!$A$1:$BD$245,MATCH('Stata dataset (nominal)'!$A228,'Cyclical_after overrides'!$A$1:$A$245,0),MATCH('Stata dataset (nominal)'!N$1,'Cyclical_after overrides'!$A$1:$BD$1,0))), "")</f>
        <v/>
      </c>
      <c r="O228" s="179">
        <f>_xlfn.IFNA(IF($C228 &gt; "2023-24", INDEX(PR24_after_overrides!$D$3:$AU$128, MATCH('Stata dataset (nominal)'!$A228, PR24_after_overrides!$A$3:$A$128, 0), MATCH('Stata dataset (nominal)'!O$1, PR24_after_overrides!$D$2:$AU$2, 0)), INDEX('Cyclical_after overrides'!$A$1:$BD$245,MATCH('Stata dataset (nominal)'!$A228,'Cyclical_after overrides'!$A$1:$A$245,0),MATCH('Stata dataset (nominal)'!O$1,'Cyclical_after overrides'!$A$1:$BD$1,0))), "")</f>
        <v>239.792</v>
      </c>
      <c r="P228" s="179">
        <f>_xlfn.IFNA(IF($C228 &gt; "2023-24", INDEX(PR24_after_overrides!$D$3:$AU$128, MATCH('Stata dataset (nominal)'!$A228, PR24_after_overrides!$A$3:$A$128, 0), MATCH('Stata dataset (nominal)'!P$1, PR24_after_overrides!$D$2:$AU$2, 0)), INDEX('Cyclical_after overrides'!$A$1:$BD$245,MATCH('Stata dataset (nominal)'!$A228,'Cyclical_after overrides'!$A$1:$A$245,0),MATCH('Stata dataset (nominal)'!P$1,'Cyclical_after overrides'!$A$1:$BD$1,0))), "")</f>
        <v>0</v>
      </c>
      <c r="Q228" s="179">
        <f>_xlfn.IFNA(IF($C228 &gt; "2023-24", INDEX(PR24_after_overrides!$D$3:$AU$128, MATCH('Stata dataset (nominal)'!$A228, PR24_after_overrides!$A$3:$A$128, 0), MATCH('Stata dataset (nominal)'!Q$1, PR24_after_overrides!$D$2:$AU$2, 0)), INDEX('Cyclical_after overrides'!$A$1:$BD$245,MATCH('Stata dataset (nominal)'!$A228,'Cyclical_after overrides'!$A$1:$A$245,0),MATCH('Stata dataset (nominal)'!Q$1,'Cyclical_after overrides'!$A$1:$BD$1,0))), "")</f>
        <v>0</v>
      </c>
      <c r="R228" s="179">
        <f>_xlfn.IFNA(IF($C228 &gt; "2023-24", INDEX(PR24_after_overrides!$D$3:$AU$128, MATCH('Stata dataset (nominal)'!$A228, PR24_after_overrides!$A$3:$A$128, 0), MATCH('Stata dataset (nominal)'!R$1, PR24_after_overrides!$D$2:$AU$2, 0)), INDEX('Cyclical_after overrides'!$A$1:$BD$245,MATCH('Stata dataset (nominal)'!$A228,'Cyclical_after overrides'!$A$1:$A$245,0),MATCH('Stata dataset (nominal)'!R$1,'Cyclical_after overrides'!$A$1:$BD$1,0))), "")</f>
        <v>250.16300000000001</v>
      </c>
      <c r="S228" s="179">
        <f>_xlfn.IFNA(IF($C228 &gt; "2023-24", INDEX(PR24_after_overrides!$D$3:$AU$128, MATCH('Stata dataset (nominal)'!$A228, PR24_after_overrides!$A$3:$A$128, 0), MATCH('Stata dataset (nominal)'!S$1, PR24_after_overrides!$D$2:$AU$2, 0)), INDEX('Cyclical_after overrides'!$A$1:$BD$245,MATCH('Stata dataset (nominal)'!$A228,'Cyclical_after overrides'!$A$1:$A$245,0),MATCH('Stata dataset (nominal)'!S$1,'Cyclical_after overrides'!$A$1:$BD$1,0))), "")</f>
        <v>0</v>
      </c>
      <c r="T228" s="179">
        <f>_xlfn.IFNA(IF($C228 &gt; "2023-24", INDEX(PR24_after_overrides!$D$3:$AU$128, MATCH('Stata dataset (nominal)'!$A228, PR24_after_overrides!$A$3:$A$128, 0), MATCH('Stata dataset (nominal)'!T$1, PR24_after_overrides!$D$2:$AU$2, 0)), INDEX('Cyclical_after overrides'!$A$1:$BD$245,MATCH('Stata dataset (nominal)'!$A228,'Cyclical_after overrides'!$A$1:$A$245,0),MATCH('Stata dataset (nominal)'!T$1,'Cyclical_after overrides'!$A$1:$BD$1,0))), "")</f>
        <v>0</v>
      </c>
      <c r="U228" s="179">
        <f>_xlfn.IFNA(IF($C228 &gt; "2023-24", INDEX(PR24_after_overrides!$D$3:$AU$128, MATCH('Stata dataset (nominal)'!$A228, PR24_after_overrides!$A$3:$A$128, 0), MATCH('Stata dataset (nominal)'!U$1, PR24_after_overrides!$D$2:$AU$2, 0)), INDEX('Cyclical_after overrides'!$A$1:$BD$245,MATCH('Stata dataset (nominal)'!$A228,'Cyclical_after overrides'!$A$1:$A$245,0),MATCH('Stata dataset (nominal)'!U$1,'Cyclical_after overrides'!$A$1:$BD$1,0))), "")</f>
        <v>21.665935456226201</v>
      </c>
      <c r="V228" s="179">
        <f>_xlfn.IFNA(IF($C228 &gt; "2023-24", INDEX(PR24_after_overrides!$D$3:$AU$128, MATCH('Stata dataset (nominal)'!$A228, PR24_after_overrides!$A$3:$A$128, 0), MATCH('Stata dataset (nominal)'!V$1, PR24_after_overrides!$D$2:$AU$2, 0)), INDEX('Cyclical_after overrides'!$A$1:$BD$245,MATCH('Stata dataset (nominal)'!$A228,'Cyclical_after overrides'!$A$1:$A$245,0),MATCH('Stata dataset (nominal)'!V$1,'Cyclical_after overrides'!$A$1:$BD$1,0))), "")</f>
        <v>141.39816213777866</v>
      </c>
      <c r="W228" s="179">
        <f>_xlfn.IFNA(IF($C228 &gt; "2023-24", INDEX(PR24_after_overrides!$D$3:$AU$128, MATCH('Stata dataset (nominal)'!$A228, PR24_after_overrides!$A$3:$A$128, 0), MATCH('Stata dataset (nominal)'!W$1, PR24_after_overrides!$D$2:$AU$2, 0)), INDEX('Cyclical_after overrides'!$A$1:$BD$245,MATCH('Stata dataset (nominal)'!$A228,'Cyclical_after overrides'!$A$1:$A$245,0),MATCH('Stata dataset (nominal)'!W$1,'Cyclical_after overrides'!$A$1:$BD$1,0))), "")</f>
        <v>1.5856926808560412</v>
      </c>
      <c r="X228" s="179">
        <f>_xlfn.IFNA(IF($C228 &gt; "2023-24", INDEX(PR24_after_overrides!$D$3:$AU$128, MATCH('Stata dataset (nominal)'!$A228, PR24_after_overrides!$A$3:$A$128, 0), MATCH('Stata dataset (nominal)'!X$1, PR24_after_overrides!$D$2:$AU$2, 0)), INDEX('Cyclical_after overrides'!$A$1:$BD$245,MATCH('Stata dataset (nominal)'!$A228,'Cyclical_after overrides'!$A$1:$A$245,0),MATCH('Stata dataset (nominal)'!X$1,'Cyclical_after overrides'!$A$1:$BD$1,0))), "")</f>
        <v>15.464731421028722</v>
      </c>
      <c r="Y228" s="179">
        <f>_xlfn.IFNA(IF($C228 &gt; "2023-24", INDEX(PR24_after_overrides!$D$3:$AU$128, MATCH('Stata dataset (nominal)'!$A228, PR24_after_overrides!$A$3:$A$128, 0), MATCH('Stata dataset (nominal)'!Y$1, PR24_after_overrides!$D$2:$AU$2, 0)), INDEX('Cyclical_after overrides'!$A$1:$BD$245,MATCH('Stata dataset (nominal)'!$A228,'Cyclical_after overrides'!$A$1:$A$245,0),MATCH('Stata dataset (nominal)'!Y$1,'Cyclical_after overrides'!$A$1:$BD$1,0))), "")</f>
        <v>12.571021329819917</v>
      </c>
      <c r="Z228" s="179">
        <f>_xlfn.IFNA(IF($C228 &gt; "2023-24", INDEX(PR24_after_overrides!$D$3:$AU$128, MATCH('Stata dataset (nominal)'!$A228, PR24_after_overrides!$A$3:$A$128, 0), MATCH('Stata dataset (nominal)'!Z$1, PR24_after_overrides!$D$2:$AU$2, 0)), INDEX('Cyclical_after overrides'!$A$1:$BD$245,MATCH('Stata dataset (nominal)'!$A228,'Cyclical_after overrides'!$A$1:$A$245,0),MATCH('Stata dataset (nominal)'!Z$1,'Cyclical_after overrides'!$A$1:$BD$1,0))), "")</f>
        <v>11.679174644895863</v>
      </c>
      <c r="AA228" s="179">
        <f>_xlfn.IFNA(IF($C228 &gt; "2023-24", INDEX(PR24_after_overrides!$D$3:$AU$128, MATCH('Stata dataset (nominal)'!$A228, PR24_after_overrides!$A$3:$A$128, 0), MATCH('Stata dataset (nominal)'!AA$1, PR24_after_overrides!$D$2:$AU$2, 0)), INDEX('Cyclical_after overrides'!$A$1:$BD$245,MATCH('Stata dataset (nominal)'!$A228,'Cyclical_after overrides'!$A$1:$A$245,0),MATCH('Stata dataset (nominal)'!AA$1,'Cyclical_after overrides'!$A$1:$BD$1,0))), "")</f>
        <v>86.561999999999998</v>
      </c>
      <c r="AB228" s="179">
        <f>INDEX(Depreciation!$U$5:$U$318, MATCH('Stata dataset (nominal)'!$A228, Depreciation!$A$5:$A$318, 0))</f>
        <v>0.20700000000000002</v>
      </c>
      <c r="AC228" s="180">
        <f t="shared" si="5"/>
        <v>0.21493538363636364</v>
      </c>
      <c r="AD228" s="72">
        <f>INDEX(Recharges!$V$5:$V$318, MATCH('Stata dataset (nominal)'!$A228, Recharges!$A$5:$A$318, 0))</f>
        <v>0.66300000000000003</v>
      </c>
    </row>
    <row r="229" spans="1:30" x14ac:dyDescent="0.4">
      <c r="A229" s="160" t="str">
        <f t="shared" si="3"/>
        <v>BRL19</v>
      </c>
      <c r="B229" s="160" t="s">
        <v>409</v>
      </c>
      <c r="C229" s="160" t="s">
        <v>253</v>
      </c>
      <c r="D229" s="179">
        <f>_xlfn.IFNA(IF($C229 &gt; "2023-24", INDEX(PR24_after_overrides!$D$3:$AU$128, MATCH('Stata dataset (nominal)'!$A229, PR24_after_overrides!$A$3:$A$128, 0), MATCH('Stata dataset (nominal)'!D$1, PR24_after_overrides!$D$2:$AU$2, 0)), INDEX('Cyclical_after overrides'!$A$1:$BD$245,MATCH('Stata dataset (nominal)'!$A229,'Cyclical_after overrides'!$A$1:$A$245,0),MATCH('Stata dataset (nominal)'!D$1,'Cyclical_after overrides'!$A$1:$BD$1,0))), "")</f>
        <v>1.1560444722831191</v>
      </c>
      <c r="E229" s="179">
        <f>_xlfn.IFNA(IF($C229 &gt; "2023-24", INDEX(PR24_after_overrides!$D$3:$AU$128, MATCH('Stata dataset (nominal)'!$A229, PR24_after_overrides!$A$3:$A$128, 0), MATCH('Stata dataset (nominal)'!E$1, PR24_after_overrides!$D$2:$AU$2, 0)), INDEX('Cyclical_after overrides'!$A$1:$BD$245,MATCH('Stata dataset (nominal)'!$A229,'Cyclical_after overrides'!$A$1:$A$245,0),MATCH('Stata dataset (nominal)'!E$1,'Cyclical_after overrides'!$A$1:$BD$1,0))), "")</f>
        <v>2.427</v>
      </c>
      <c r="F229" s="179">
        <f>_xlfn.IFNA(IF($C229 &gt; "2023-24", INDEX(PR24_after_overrides!$D$3:$AU$128, MATCH('Stata dataset (nominal)'!$A229, PR24_after_overrides!$A$3:$A$128, 0), MATCH('Stata dataset (nominal)'!F$1, PR24_after_overrides!$D$2:$AU$2, 0)), INDEX('Cyclical_after overrides'!$A$1:$BD$245,MATCH('Stata dataset (nominal)'!$A229,'Cyclical_after overrides'!$A$1:$A$245,0),MATCH('Stata dataset (nominal)'!F$1,'Cyclical_after overrides'!$A$1:$BD$1,0))), "")</f>
        <v>0.45900000000000002</v>
      </c>
      <c r="G229" s="179">
        <f>_xlfn.IFNA(IF($C229 &gt; "2023-24", INDEX(PR24_after_overrides!$D$3:$AU$128, MATCH('Stata dataset (nominal)'!$A229, PR24_after_overrides!$A$3:$A$128, 0), MATCH('Stata dataset (nominal)'!G$1, PR24_after_overrides!$D$2:$AU$2, 0)), INDEX('Cyclical_after overrides'!$A$1:$BD$245,MATCH('Stata dataset (nominal)'!$A229,'Cyclical_after overrides'!$A$1:$A$245,0),MATCH('Stata dataset (nominal)'!G$1,'Cyclical_after overrides'!$A$1:$BD$1,0))), "")</f>
        <v>3.9129999999999998</v>
      </c>
      <c r="H229" s="179">
        <f>_xlfn.IFNA(IF($C229 &gt; "2023-24", INDEX(PR24_after_overrides!$D$3:$AU$128, MATCH('Stata dataset (nominal)'!$A229, PR24_after_overrides!$A$3:$A$128, 0), MATCH('Stata dataset (nominal)'!H$1, PR24_after_overrides!$D$2:$AU$2, 0)), INDEX('Cyclical_after overrides'!$A$1:$BD$245,MATCH('Stata dataset (nominal)'!$A229,'Cyclical_after overrides'!$A$1:$A$245,0),MATCH('Stata dataset (nominal)'!H$1,'Cyclical_after overrides'!$A$1:$BD$1,0))), "")</f>
        <v>0.27600000000000002</v>
      </c>
      <c r="I229" s="179">
        <f>_xlfn.IFNA(IF($C229 &gt; "2023-24", INDEX(PR24_after_overrides!$D$3:$AU$128, MATCH('Stata dataset (nominal)'!$A229, PR24_after_overrides!$A$3:$A$128, 0), MATCH('Stata dataset (nominal)'!I$1, PR24_after_overrides!$D$2:$AU$2, 0)), INDEX('Cyclical_after overrides'!$A$1:$BD$245,MATCH('Stata dataset (nominal)'!$A229,'Cyclical_after overrides'!$A$1:$A$245,0),MATCH('Stata dataset (nominal)'!I$1,'Cyclical_after overrides'!$A$1:$BD$1,0))), "")</f>
        <v>3.6240000000000001</v>
      </c>
      <c r="J229" s="179" t="str">
        <f>_xlfn.IFNA(IF($C229 &gt; "2023-24", INDEX(PR24_after_overrides!$D$3:$AU$128, MATCH('Stata dataset (nominal)'!$A229, PR24_after_overrides!$A$3:$A$128, 0), MATCH('Stata dataset (nominal)'!J$1, PR24_after_overrides!$D$2:$AU$2, 0)), INDEX('Cyclical_after overrides'!$A$1:$BD$245,MATCH('Stata dataset (nominal)'!$A229,'Cyclical_after overrides'!$A$1:$A$245,0),MATCH('Stata dataset (nominal)'!J$1,'Cyclical_after overrides'!$A$1:$BD$1,0))), "")</f>
        <v/>
      </c>
      <c r="K229" s="179" t="str">
        <f>_xlfn.IFNA(IF($C229 &gt; "2023-24", INDEX(PR24_after_overrides!$D$3:$AU$128, MATCH('Stata dataset (nominal)'!$A229, PR24_after_overrides!$A$3:$A$128, 0), MATCH('Stata dataset (nominal)'!K$1, PR24_after_overrides!$D$2:$AU$2, 0)), INDEX('Cyclical_after overrides'!$A$1:$BD$245,MATCH('Stata dataset (nominal)'!$A229,'Cyclical_after overrides'!$A$1:$A$245,0),MATCH('Stata dataset (nominal)'!K$1,'Cyclical_after overrides'!$A$1:$BD$1,0))), "")</f>
        <v/>
      </c>
      <c r="L229" s="179">
        <f>_xlfn.IFNA(IF($C229 &gt; "2023-24", INDEX(PR24_after_overrides!$D$3:$AU$128, MATCH('Stata dataset (nominal)'!$A229, PR24_after_overrides!$A$3:$A$128, 0), MATCH('Stata dataset (nominal)'!L$1, PR24_after_overrides!$D$2:$AU$2, 0)), INDEX('Cyclical_after overrides'!$A$1:$BD$245,MATCH('Stata dataset (nominal)'!$A229,'Cyclical_after overrides'!$A$1:$A$245,0),MATCH('Stata dataset (nominal)'!L$1,'Cyclical_after overrides'!$A$1:$BD$1,0))), "")</f>
        <v>0</v>
      </c>
      <c r="M229" s="179">
        <f>_xlfn.IFNA(IF($C229 &gt; "2023-24", INDEX(PR24_after_overrides!$D$3:$AU$128, MATCH('Stata dataset (nominal)'!$A229, PR24_after_overrides!$A$3:$A$128, 0), MATCH('Stata dataset (nominal)'!M$1, PR24_after_overrides!$D$2:$AU$2, 0)), INDEX('Cyclical_after overrides'!$A$1:$BD$245,MATCH('Stata dataset (nominal)'!$A229,'Cyclical_after overrides'!$A$1:$A$245,0),MATCH('Stata dataset (nominal)'!M$1,'Cyclical_after overrides'!$A$1:$BD$1,0))), "")</f>
        <v>0.64900000000000002</v>
      </c>
      <c r="N229" s="179" t="str">
        <f>_xlfn.IFNA(IF($C229 &gt; "2023-24", INDEX(PR24_after_overrides!$D$3:$AU$128, MATCH('Stata dataset (nominal)'!$A229, PR24_after_overrides!$A$3:$A$128, 0), MATCH('Stata dataset (nominal)'!N$1, PR24_after_overrides!$D$2:$AU$2, 0)), INDEX('Cyclical_after overrides'!$A$1:$BD$245,MATCH('Stata dataset (nominal)'!$A229,'Cyclical_after overrides'!$A$1:$A$245,0),MATCH('Stata dataset (nominal)'!N$1,'Cyclical_after overrides'!$A$1:$BD$1,0))), "")</f>
        <v/>
      </c>
      <c r="O229" s="179">
        <f>_xlfn.IFNA(IF($C229 &gt; "2023-24", INDEX(PR24_after_overrides!$D$3:$AU$128, MATCH('Stata dataset (nominal)'!$A229, PR24_after_overrides!$A$3:$A$128, 0), MATCH('Stata dataset (nominal)'!O$1, PR24_after_overrides!$D$2:$AU$2, 0)), INDEX('Cyclical_after overrides'!$A$1:$BD$245,MATCH('Stata dataset (nominal)'!$A229,'Cyclical_after overrides'!$A$1:$A$245,0),MATCH('Stata dataset (nominal)'!O$1,'Cyclical_after overrides'!$A$1:$BD$1,0))), "")</f>
        <v>224.43799999999999</v>
      </c>
      <c r="P229" s="179">
        <f>_xlfn.IFNA(IF($C229 &gt; "2023-24", INDEX(PR24_after_overrides!$D$3:$AU$128, MATCH('Stata dataset (nominal)'!$A229, PR24_after_overrides!$A$3:$A$128, 0), MATCH('Stata dataset (nominal)'!P$1, PR24_after_overrides!$D$2:$AU$2, 0)), INDEX('Cyclical_after overrides'!$A$1:$BD$245,MATCH('Stata dataset (nominal)'!$A229,'Cyclical_after overrides'!$A$1:$A$245,0),MATCH('Stata dataset (nominal)'!P$1,'Cyclical_after overrides'!$A$1:$BD$1,0))), "")</f>
        <v>0</v>
      </c>
      <c r="Q229" s="179">
        <f>_xlfn.IFNA(IF($C229 &gt; "2023-24", INDEX(PR24_after_overrides!$D$3:$AU$128, MATCH('Stata dataset (nominal)'!$A229, PR24_after_overrides!$A$3:$A$128, 0), MATCH('Stata dataset (nominal)'!Q$1, PR24_after_overrides!$D$2:$AU$2, 0)), INDEX('Cyclical_after overrides'!$A$1:$BD$245,MATCH('Stata dataset (nominal)'!$A229,'Cyclical_after overrides'!$A$1:$A$245,0),MATCH('Stata dataset (nominal)'!Q$1,'Cyclical_after overrides'!$A$1:$BD$1,0))), "")</f>
        <v>0</v>
      </c>
      <c r="R229" s="179">
        <f>_xlfn.IFNA(IF($C229 &gt; "2023-24", INDEX(PR24_after_overrides!$D$3:$AU$128, MATCH('Stata dataset (nominal)'!$A229, PR24_after_overrides!$A$3:$A$128, 0), MATCH('Stata dataset (nominal)'!R$1, PR24_after_overrides!$D$2:$AU$2, 0)), INDEX('Cyclical_after overrides'!$A$1:$BD$245,MATCH('Stata dataset (nominal)'!$A229,'Cyclical_after overrides'!$A$1:$A$245,0),MATCH('Stata dataset (nominal)'!R$1,'Cyclical_after overrides'!$A$1:$BD$1,0))), "")</f>
        <v>269.39400000000001</v>
      </c>
      <c r="S229" s="179">
        <f>_xlfn.IFNA(IF($C229 &gt; "2023-24", INDEX(PR24_after_overrides!$D$3:$AU$128, MATCH('Stata dataset (nominal)'!$A229, PR24_after_overrides!$A$3:$A$128, 0), MATCH('Stata dataset (nominal)'!S$1, PR24_after_overrides!$D$2:$AU$2, 0)), INDEX('Cyclical_after overrides'!$A$1:$BD$245,MATCH('Stata dataset (nominal)'!$A229,'Cyclical_after overrides'!$A$1:$A$245,0),MATCH('Stata dataset (nominal)'!S$1,'Cyclical_after overrides'!$A$1:$BD$1,0))), "")</f>
        <v>0</v>
      </c>
      <c r="T229" s="179">
        <f>_xlfn.IFNA(IF($C229 &gt; "2023-24", INDEX(PR24_after_overrides!$D$3:$AU$128, MATCH('Stata dataset (nominal)'!$A229, PR24_after_overrides!$A$3:$A$128, 0), MATCH('Stata dataset (nominal)'!T$1, PR24_after_overrides!$D$2:$AU$2, 0)), INDEX('Cyclical_after overrides'!$A$1:$BD$245,MATCH('Stata dataset (nominal)'!$A229,'Cyclical_after overrides'!$A$1:$A$245,0),MATCH('Stata dataset (nominal)'!T$1,'Cyclical_after overrides'!$A$1:$BD$1,0))), "")</f>
        <v>0</v>
      </c>
      <c r="U229" s="179">
        <f>_xlfn.IFNA(IF($C229 &gt; "2023-24", INDEX(PR24_after_overrides!$D$3:$AU$128, MATCH('Stata dataset (nominal)'!$A229, PR24_after_overrides!$A$3:$A$128, 0), MATCH('Stata dataset (nominal)'!U$1, PR24_after_overrides!$D$2:$AU$2, 0)), INDEX('Cyclical_after overrides'!$A$1:$BD$245,MATCH('Stata dataset (nominal)'!$A229,'Cyclical_after overrides'!$A$1:$A$245,0),MATCH('Stata dataset (nominal)'!U$1,'Cyclical_after overrides'!$A$1:$BD$1,0))), "")</f>
        <v>20.861419071217039</v>
      </c>
      <c r="V229" s="179">
        <f>_xlfn.IFNA(IF($C229 &gt; "2023-24", INDEX(PR24_after_overrides!$D$3:$AU$128, MATCH('Stata dataset (nominal)'!$A229, PR24_after_overrides!$A$3:$A$128, 0), MATCH('Stata dataset (nominal)'!V$1, PR24_after_overrides!$D$2:$AU$2, 0)), INDEX('Cyclical_after overrides'!$A$1:$BD$245,MATCH('Stata dataset (nominal)'!$A229,'Cyclical_after overrides'!$A$1:$A$245,0),MATCH('Stata dataset (nominal)'!V$1,'Cyclical_after overrides'!$A$1:$BD$1,0))), "")</f>
        <v>141.07306044227448</v>
      </c>
      <c r="W229" s="179">
        <f>_xlfn.IFNA(IF($C229 &gt; "2023-24", INDEX(PR24_after_overrides!$D$3:$AU$128, MATCH('Stata dataset (nominal)'!$A229, PR24_after_overrides!$A$3:$A$128, 0), MATCH('Stata dataset (nominal)'!W$1, PR24_after_overrides!$D$2:$AU$2, 0)), INDEX('Cyclical_after overrides'!$A$1:$BD$245,MATCH('Stata dataset (nominal)'!$A229,'Cyclical_after overrides'!$A$1:$A$245,0),MATCH('Stata dataset (nominal)'!W$1,'Cyclical_after overrides'!$A$1:$BD$1,0))), "")</f>
        <v>1.555440193500419</v>
      </c>
      <c r="X229" s="179">
        <f>_xlfn.IFNA(IF($C229 &gt; "2023-24", INDEX(PR24_after_overrides!$D$3:$AU$128, MATCH('Stata dataset (nominal)'!$A229, PR24_after_overrides!$A$3:$A$128, 0), MATCH('Stata dataset (nominal)'!X$1, PR24_after_overrides!$D$2:$AU$2, 0)), INDEX('Cyclical_after overrides'!$A$1:$BD$245,MATCH('Stata dataset (nominal)'!$A229,'Cyclical_after overrides'!$A$1:$A$245,0),MATCH('Stata dataset (nominal)'!X$1,'Cyclical_after overrides'!$A$1:$BD$1,0))), "")</f>
        <v>16.510195762073991</v>
      </c>
      <c r="Y229" s="179">
        <f>_xlfn.IFNA(IF($C229 &gt; "2023-24", INDEX(PR24_after_overrides!$D$3:$AU$128, MATCH('Stata dataset (nominal)'!$A229, PR24_after_overrides!$A$3:$A$128, 0), MATCH('Stata dataset (nominal)'!Y$1, PR24_after_overrides!$D$2:$AU$2, 0)), INDEX('Cyclical_after overrides'!$A$1:$BD$245,MATCH('Stata dataset (nominal)'!$A229,'Cyclical_after overrides'!$A$1:$A$245,0),MATCH('Stata dataset (nominal)'!Y$1,'Cyclical_after overrides'!$A$1:$BD$1,0))), "")</f>
        <v>12.571021329819917</v>
      </c>
      <c r="Z229" s="179">
        <f>_xlfn.IFNA(IF($C229 &gt; "2023-24", INDEX(PR24_after_overrides!$D$3:$AU$128, MATCH('Stata dataset (nominal)'!$A229, PR24_after_overrides!$A$3:$A$128, 0), MATCH('Stata dataset (nominal)'!Z$1, PR24_after_overrides!$D$2:$AU$2, 0)), INDEX('Cyclical_after overrides'!$A$1:$BD$245,MATCH('Stata dataset (nominal)'!$A229,'Cyclical_after overrides'!$A$1:$A$245,0),MATCH('Stata dataset (nominal)'!Z$1,'Cyclical_after overrides'!$A$1:$BD$1,0))), "")</f>
        <v>11.233251302433837</v>
      </c>
      <c r="AA229" s="179">
        <f>_xlfn.IFNA(IF($C229 &gt; "2023-24", INDEX(PR24_after_overrides!$D$3:$AU$128, MATCH('Stata dataset (nominal)'!$A229, PR24_after_overrides!$A$3:$A$128, 0), MATCH('Stata dataset (nominal)'!AA$1, PR24_after_overrides!$D$2:$AU$2, 0)), INDEX('Cyclical_after overrides'!$A$1:$BD$245,MATCH('Stata dataset (nominal)'!$A229,'Cyclical_after overrides'!$A$1:$A$245,0),MATCH('Stata dataset (nominal)'!AA$1,'Cyclical_after overrides'!$A$1:$BD$1,0))), "")</f>
        <v>90.686000000000007</v>
      </c>
      <c r="AB229" s="179">
        <f>INDEX(Depreciation!$U$5:$U$318, MATCH('Stata dataset (nominal)'!$A229, Depreciation!$A$5:$A$318, 0))</f>
        <v>0.24299999999999999</v>
      </c>
      <c r="AC229" s="180">
        <f t="shared" si="5"/>
        <v>0.21493538363636364</v>
      </c>
      <c r="AD229" s="72">
        <f>INDEX(Recharges!$V$5:$V$318, MATCH('Stata dataset (nominal)'!$A229, Recharges!$A$5:$A$318, 0))</f>
        <v>0.80300000000000005</v>
      </c>
    </row>
    <row r="230" spans="1:30" x14ac:dyDescent="0.4">
      <c r="A230" s="160" t="str">
        <f t="shared" si="3"/>
        <v>BRL20</v>
      </c>
      <c r="B230" s="160" t="s">
        <v>409</v>
      </c>
      <c r="C230" s="160" t="s">
        <v>255</v>
      </c>
      <c r="D230" s="179">
        <f>_xlfn.IFNA(IF($C230 &gt; "2023-24", INDEX(PR24_after_overrides!$D$3:$AU$128, MATCH('Stata dataset (nominal)'!$A230, PR24_after_overrides!$A$3:$A$128, 0), MATCH('Stata dataset (nominal)'!D$1, PR24_after_overrides!$D$2:$AU$2, 0)), INDEX('Cyclical_after overrides'!$A$1:$BD$245,MATCH('Stata dataset (nominal)'!$A230,'Cyclical_after overrides'!$A$1:$A$245,0),MATCH('Stata dataset (nominal)'!D$1,'Cyclical_after overrides'!$A$1:$BD$1,0))), "")</f>
        <v>1.1367310801447381</v>
      </c>
      <c r="E230" s="179">
        <f>_xlfn.IFNA(IF($C230 &gt; "2023-24", INDEX(PR24_after_overrides!$D$3:$AU$128, MATCH('Stata dataset (nominal)'!$A230, PR24_after_overrides!$A$3:$A$128, 0), MATCH('Stata dataset (nominal)'!E$1, PR24_after_overrides!$D$2:$AU$2, 0)), INDEX('Cyclical_after overrides'!$A$1:$BD$245,MATCH('Stata dataset (nominal)'!$A230,'Cyclical_after overrides'!$A$1:$A$245,0),MATCH('Stata dataset (nominal)'!E$1,'Cyclical_after overrides'!$A$1:$BD$1,0))), "")</f>
        <v>2.8679999999999999</v>
      </c>
      <c r="F230" s="179">
        <f>_xlfn.IFNA(IF($C230 &gt; "2023-24", INDEX(PR24_after_overrides!$D$3:$AU$128, MATCH('Stata dataset (nominal)'!$A230, PR24_after_overrides!$A$3:$A$128, 0), MATCH('Stata dataset (nominal)'!F$1, PR24_after_overrides!$D$2:$AU$2, 0)), INDEX('Cyclical_after overrides'!$A$1:$BD$245,MATCH('Stata dataset (nominal)'!$A230,'Cyclical_after overrides'!$A$1:$A$245,0),MATCH('Stata dataset (nominal)'!F$1,'Cyclical_after overrides'!$A$1:$BD$1,0))), "")</f>
        <v>0.45</v>
      </c>
      <c r="G230" s="179">
        <f>_xlfn.IFNA(IF($C230 &gt; "2023-24", INDEX(PR24_after_overrides!$D$3:$AU$128, MATCH('Stata dataset (nominal)'!$A230, PR24_after_overrides!$A$3:$A$128, 0), MATCH('Stata dataset (nominal)'!G$1, PR24_after_overrides!$D$2:$AU$2, 0)), INDEX('Cyclical_after overrides'!$A$1:$BD$245,MATCH('Stata dataset (nominal)'!$A230,'Cyclical_after overrides'!$A$1:$A$245,0),MATCH('Stata dataset (nominal)'!G$1,'Cyclical_after overrides'!$A$1:$BD$1,0))), "")</f>
        <v>4.5350000000000001</v>
      </c>
      <c r="H230" s="179">
        <f>_xlfn.IFNA(IF($C230 &gt; "2023-24", INDEX(PR24_after_overrides!$D$3:$AU$128, MATCH('Stata dataset (nominal)'!$A230, PR24_after_overrides!$A$3:$A$128, 0), MATCH('Stata dataset (nominal)'!H$1, PR24_after_overrides!$D$2:$AU$2, 0)), INDEX('Cyclical_after overrides'!$A$1:$BD$245,MATCH('Stata dataset (nominal)'!$A230,'Cyclical_after overrides'!$A$1:$A$245,0),MATCH('Stata dataset (nominal)'!H$1,'Cyclical_after overrides'!$A$1:$BD$1,0))), "")</f>
        <v>0.30599999999999999</v>
      </c>
      <c r="I230" s="179">
        <f>_xlfn.IFNA(IF($C230 &gt; "2023-24", INDEX(PR24_after_overrides!$D$3:$AU$128, MATCH('Stata dataset (nominal)'!$A230, PR24_after_overrides!$A$3:$A$128, 0), MATCH('Stata dataset (nominal)'!I$1, PR24_after_overrides!$D$2:$AU$2, 0)), INDEX('Cyclical_after overrides'!$A$1:$BD$245,MATCH('Stata dataset (nominal)'!$A230,'Cyclical_after overrides'!$A$1:$A$245,0),MATCH('Stata dataset (nominal)'!I$1,'Cyclical_after overrides'!$A$1:$BD$1,0))), "")</f>
        <v>4.4219999999999997</v>
      </c>
      <c r="J230" s="179" t="str">
        <f>_xlfn.IFNA(IF($C230 &gt; "2023-24", INDEX(PR24_after_overrides!$D$3:$AU$128, MATCH('Stata dataset (nominal)'!$A230, PR24_after_overrides!$A$3:$A$128, 0), MATCH('Stata dataset (nominal)'!J$1, PR24_after_overrides!$D$2:$AU$2, 0)), INDEX('Cyclical_after overrides'!$A$1:$BD$245,MATCH('Stata dataset (nominal)'!$A230,'Cyclical_after overrides'!$A$1:$A$245,0),MATCH('Stata dataset (nominal)'!J$1,'Cyclical_after overrides'!$A$1:$BD$1,0))), "")</f>
        <v/>
      </c>
      <c r="K230" s="179" t="str">
        <f>_xlfn.IFNA(IF($C230 &gt; "2023-24", INDEX(PR24_after_overrides!$D$3:$AU$128, MATCH('Stata dataset (nominal)'!$A230, PR24_after_overrides!$A$3:$A$128, 0), MATCH('Stata dataset (nominal)'!K$1, PR24_after_overrides!$D$2:$AU$2, 0)), INDEX('Cyclical_after overrides'!$A$1:$BD$245,MATCH('Stata dataset (nominal)'!$A230,'Cyclical_after overrides'!$A$1:$A$245,0),MATCH('Stata dataset (nominal)'!K$1,'Cyclical_after overrides'!$A$1:$BD$1,0))), "")</f>
        <v/>
      </c>
      <c r="L230" s="179">
        <f>_xlfn.IFNA(IF($C230 &gt; "2023-24", INDEX(PR24_after_overrides!$D$3:$AU$128, MATCH('Stata dataset (nominal)'!$A230, PR24_after_overrides!$A$3:$A$128, 0), MATCH('Stata dataset (nominal)'!L$1, PR24_after_overrides!$D$2:$AU$2, 0)), INDEX('Cyclical_after overrides'!$A$1:$BD$245,MATCH('Stata dataset (nominal)'!$A230,'Cyclical_after overrides'!$A$1:$A$245,0),MATCH('Stata dataset (nominal)'!L$1,'Cyclical_after overrides'!$A$1:$BD$1,0))), "")</f>
        <v>0</v>
      </c>
      <c r="M230" s="179">
        <f>_xlfn.IFNA(IF($C230 &gt; "2023-24", INDEX(PR24_after_overrides!$D$3:$AU$128, MATCH('Stata dataset (nominal)'!$A230, PR24_after_overrides!$A$3:$A$128, 0), MATCH('Stata dataset (nominal)'!M$1, PR24_after_overrides!$D$2:$AU$2, 0)), INDEX('Cyclical_after overrides'!$A$1:$BD$245,MATCH('Stata dataset (nominal)'!$A230,'Cyclical_after overrides'!$A$1:$A$245,0),MATCH('Stata dataset (nominal)'!M$1,'Cyclical_after overrides'!$A$1:$BD$1,0))), "")</f>
        <v>1.5609347499999999</v>
      </c>
      <c r="N230" s="179" t="str">
        <f>_xlfn.IFNA(IF($C230 &gt; "2023-24", INDEX(PR24_after_overrides!$D$3:$AU$128, MATCH('Stata dataset (nominal)'!$A230, PR24_after_overrides!$A$3:$A$128, 0), MATCH('Stata dataset (nominal)'!N$1, PR24_after_overrides!$D$2:$AU$2, 0)), INDEX('Cyclical_after overrides'!$A$1:$BD$245,MATCH('Stata dataset (nominal)'!$A230,'Cyclical_after overrides'!$A$1:$A$245,0),MATCH('Stata dataset (nominal)'!N$1,'Cyclical_after overrides'!$A$1:$BD$1,0))), "")</f>
        <v/>
      </c>
      <c r="O230" s="179">
        <f>_xlfn.IFNA(IF($C230 &gt; "2023-24", INDEX(PR24_after_overrides!$D$3:$AU$128, MATCH('Stata dataset (nominal)'!$A230, PR24_after_overrides!$A$3:$A$128, 0), MATCH('Stata dataset (nominal)'!O$1, PR24_after_overrides!$D$2:$AU$2, 0)), INDEX('Cyclical_after overrides'!$A$1:$BD$245,MATCH('Stata dataset (nominal)'!$A230,'Cyclical_after overrides'!$A$1:$A$245,0),MATCH('Stata dataset (nominal)'!O$1,'Cyclical_after overrides'!$A$1:$BD$1,0))), "")</f>
        <v>210.76499999999999</v>
      </c>
      <c r="P230" s="179">
        <f>_xlfn.IFNA(IF($C230 &gt; "2023-24", INDEX(PR24_after_overrides!$D$3:$AU$128, MATCH('Stata dataset (nominal)'!$A230, PR24_after_overrides!$A$3:$A$128, 0), MATCH('Stata dataset (nominal)'!P$1, PR24_after_overrides!$D$2:$AU$2, 0)), INDEX('Cyclical_after overrides'!$A$1:$BD$245,MATCH('Stata dataset (nominal)'!$A230,'Cyclical_after overrides'!$A$1:$A$245,0),MATCH('Stata dataset (nominal)'!P$1,'Cyclical_after overrides'!$A$1:$BD$1,0))), "")</f>
        <v>0</v>
      </c>
      <c r="Q230" s="179">
        <f>_xlfn.IFNA(IF($C230 &gt; "2023-24", INDEX(PR24_after_overrides!$D$3:$AU$128, MATCH('Stata dataset (nominal)'!$A230, PR24_after_overrides!$A$3:$A$128, 0), MATCH('Stata dataset (nominal)'!Q$1, PR24_after_overrides!$D$2:$AU$2, 0)), INDEX('Cyclical_after overrides'!$A$1:$BD$245,MATCH('Stata dataset (nominal)'!$A230,'Cyclical_after overrides'!$A$1:$A$245,0),MATCH('Stata dataset (nominal)'!Q$1,'Cyclical_after overrides'!$A$1:$BD$1,0))), "")</f>
        <v>0</v>
      </c>
      <c r="R230" s="179">
        <f>_xlfn.IFNA(IF($C230 &gt; "2023-24", INDEX(PR24_after_overrides!$D$3:$AU$128, MATCH('Stata dataset (nominal)'!$A230, PR24_after_overrides!$A$3:$A$128, 0), MATCH('Stata dataset (nominal)'!R$1, PR24_after_overrides!$D$2:$AU$2, 0)), INDEX('Cyclical_after overrides'!$A$1:$BD$245,MATCH('Stata dataset (nominal)'!$A230,'Cyclical_after overrides'!$A$1:$A$245,0),MATCH('Stata dataset (nominal)'!R$1,'Cyclical_after overrides'!$A$1:$BD$1,0))), "")</f>
        <v>286.47300000000001</v>
      </c>
      <c r="S230" s="179">
        <f>_xlfn.IFNA(IF($C230 &gt; "2023-24", INDEX(PR24_after_overrides!$D$3:$AU$128, MATCH('Stata dataset (nominal)'!$A230, PR24_after_overrides!$A$3:$A$128, 0), MATCH('Stata dataset (nominal)'!S$1, PR24_after_overrides!$D$2:$AU$2, 0)), INDEX('Cyclical_after overrides'!$A$1:$BD$245,MATCH('Stata dataset (nominal)'!$A230,'Cyclical_after overrides'!$A$1:$A$245,0),MATCH('Stata dataset (nominal)'!S$1,'Cyclical_after overrides'!$A$1:$BD$1,0))), "")</f>
        <v>0</v>
      </c>
      <c r="T230" s="179">
        <f>_xlfn.IFNA(IF($C230 &gt; "2023-24", INDEX(PR24_after_overrides!$D$3:$AU$128, MATCH('Stata dataset (nominal)'!$A230, PR24_after_overrides!$A$3:$A$128, 0), MATCH('Stata dataset (nominal)'!T$1, PR24_after_overrides!$D$2:$AU$2, 0)), INDEX('Cyclical_after overrides'!$A$1:$BD$245,MATCH('Stata dataset (nominal)'!$A230,'Cyclical_after overrides'!$A$1:$A$245,0),MATCH('Stata dataset (nominal)'!T$1,'Cyclical_after overrides'!$A$1:$BD$1,0))), "")</f>
        <v>0</v>
      </c>
      <c r="U230" s="179">
        <f>_xlfn.IFNA(IF($C230 &gt; "2023-24", INDEX(PR24_after_overrides!$D$3:$AU$128, MATCH('Stata dataset (nominal)'!$A230, PR24_after_overrides!$A$3:$A$128, 0), MATCH('Stata dataset (nominal)'!U$1, PR24_after_overrides!$D$2:$AU$2, 0)), INDEX('Cyclical_after overrides'!$A$1:$BD$245,MATCH('Stata dataset (nominal)'!$A230,'Cyclical_after overrides'!$A$1:$A$245,0),MATCH('Stata dataset (nominal)'!U$1,'Cyclical_after overrides'!$A$1:$BD$1,0))), "")</f>
        <v>20.174417205732627</v>
      </c>
      <c r="V230" s="179">
        <f>_xlfn.IFNA(IF($C230 &gt; "2023-24", INDEX(PR24_after_overrides!$D$3:$AU$128, MATCH('Stata dataset (nominal)'!$A230, PR24_after_overrides!$A$3:$A$128, 0), MATCH('Stata dataset (nominal)'!V$1, PR24_after_overrides!$D$2:$AU$2, 0)), INDEX('Cyclical_after overrides'!$A$1:$BD$245,MATCH('Stata dataset (nominal)'!$A230,'Cyclical_after overrides'!$A$1:$A$245,0),MATCH('Stata dataset (nominal)'!V$1,'Cyclical_after overrides'!$A$1:$BD$1,0))), "")</f>
        <v>140.6505374425621</v>
      </c>
      <c r="W230" s="179">
        <f>_xlfn.IFNA(IF($C230 &gt; "2023-24", INDEX(PR24_after_overrides!$D$3:$AU$128, MATCH('Stata dataset (nominal)'!$A230, PR24_after_overrides!$A$3:$A$128, 0), MATCH('Stata dataset (nominal)'!W$1, PR24_after_overrides!$D$2:$AU$2, 0)), INDEX('Cyclical_after overrides'!$A$1:$BD$245,MATCH('Stata dataset (nominal)'!$A230,'Cyclical_after overrides'!$A$1:$A$245,0),MATCH('Stata dataset (nominal)'!W$1,'Cyclical_after overrides'!$A$1:$BD$1,0))), "")</f>
        <v>1.561821483946062</v>
      </c>
      <c r="X230" s="179">
        <f>_xlfn.IFNA(IF($C230 &gt; "2023-24", INDEX(PR24_after_overrides!$D$3:$AU$128, MATCH('Stata dataset (nominal)'!$A230, PR24_after_overrides!$A$3:$A$128, 0), MATCH('Stata dataset (nominal)'!X$1, PR24_after_overrides!$D$2:$AU$2, 0)), INDEX('Cyclical_after overrides'!$A$1:$BD$245,MATCH('Stata dataset (nominal)'!$A230,'Cyclical_after overrides'!$A$1:$A$245,0),MATCH('Stata dataset (nominal)'!X$1,'Cyclical_after overrides'!$A$1:$BD$1,0))), "")</f>
        <v>14.826482115819141</v>
      </c>
      <c r="Y230" s="179">
        <f>_xlfn.IFNA(IF($C230 &gt; "2023-24", INDEX(PR24_after_overrides!$D$3:$AU$128, MATCH('Stata dataset (nominal)'!$A230, PR24_after_overrides!$A$3:$A$128, 0), MATCH('Stata dataset (nominal)'!Y$1, PR24_after_overrides!$D$2:$AU$2, 0)), INDEX('Cyclical_after overrides'!$A$1:$BD$245,MATCH('Stata dataset (nominal)'!$A230,'Cyclical_after overrides'!$A$1:$A$245,0),MATCH('Stata dataset (nominal)'!Y$1,'Cyclical_after overrides'!$A$1:$BD$1,0))), "")</f>
        <v>10.777668096352944</v>
      </c>
      <c r="Z230" s="179">
        <f>_xlfn.IFNA(IF($C230 &gt; "2023-24", INDEX(PR24_after_overrides!$D$3:$AU$128, MATCH('Stata dataset (nominal)'!$A230, PR24_after_overrides!$A$3:$A$128, 0), MATCH('Stata dataset (nominal)'!Z$1, PR24_after_overrides!$D$2:$AU$2, 0)), INDEX('Cyclical_after overrides'!$A$1:$BD$245,MATCH('Stata dataset (nominal)'!$A230,'Cyclical_after overrides'!$A$1:$A$245,0),MATCH('Stata dataset (nominal)'!Z$1,'Cyclical_after overrides'!$A$1:$BD$1,0))), "")</f>
        <v>10.777668096352944</v>
      </c>
      <c r="AA230" s="179">
        <f>_xlfn.IFNA(IF($C230 &gt; "2023-24", INDEX(PR24_after_overrides!$D$3:$AU$128, MATCH('Stata dataset (nominal)'!$A230, PR24_after_overrides!$A$3:$A$128, 0), MATCH('Stata dataset (nominal)'!AA$1, PR24_after_overrides!$D$2:$AU$2, 0)), INDEX('Cyclical_after overrides'!$A$1:$BD$245,MATCH('Stata dataset (nominal)'!$A230,'Cyclical_after overrides'!$A$1:$A$245,0),MATCH('Stata dataset (nominal)'!AA$1,'Cyclical_after overrides'!$A$1:$BD$1,0))), "")</f>
        <v>94.182999999999993</v>
      </c>
      <c r="AB230" s="179">
        <f>INDEX(Depreciation!$U$5:$U$318, MATCH('Stata dataset (nominal)'!$A230, Depreciation!$A$5:$A$318, 0))</f>
        <v>0.30928922000000003</v>
      </c>
      <c r="AC230" s="180">
        <f t="shared" si="5"/>
        <v>0.21493538363636364</v>
      </c>
      <c r="AD230" s="72">
        <f>INDEX(Recharges!$V$5:$V$318, MATCH('Stata dataset (nominal)'!$A230, Recharges!$A$5:$A$318, 0))</f>
        <v>0.59599999999999997</v>
      </c>
    </row>
    <row r="231" spans="1:30" x14ac:dyDescent="0.4">
      <c r="A231" s="160" t="str">
        <f t="shared" si="3"/>
        <v>BRL21</v>
      </c>
      <c r="B231" s="160" t="s">
        <v>409</v>
      </c>
      <c r="C231" s="160" t="s">
        <v>257</v>
      </c>
      <c r="D231" s="179">
        <f>_xlfn.IFNA(IF($C231 &gt; "2023-24", INDEX(PR24_after_overrides!$D$3:$AU$128, MATCH('Stata dataset (nominal)'!$A231, PR24_after_overrides!$A$3:$A$128, 0), MATCH('Stata dataset (nominal)'!D$1, PR24_after_overrides!$D$2:$AU$2, 0)), INDEX('Cyclical_after overrides'!$A$1:$BD$245,MATCH('Stata dataset (nominal)'!$A231,'Cyclical_after overrides'!$A$1:$A$245,0),MATCH('Stata dataset (nominal)'!D$1,'Cyclical_after overrides'!$A$1:$BD$1,0))), "")</f>
        <v>1.1277018254028868</v>
      </c>
      <c r="E231" s="179">
        <f>_xlfn.IFNA(IF($C231 &gt; "2023-24", INDEX(PR24_after_overrides!$D$3:$AU$128, MATCH('Stata dataset (nominal)'!$A231, PR24_after_overrides!$A$3:$A$128, 0), MATCH('Stata dataset (nominal)'!E$1, PR24_after_overrides!$D$2:$AU$2, 0)), INDEX('Cyclical_after overrides'!$A$1:$BD$245,MATCH('Stata dataset (nominal)'!$A231,'Cyclical_after overrides'!$A$1:$A$245,0),MATCH('Stata dataset (nominal)'!E$1,'Cyclical_after overrides'!$A$1:$BD$1,0))), "")</f>
        <v>2.911</v>
      </c>
      <c r="F231" s="179">
        <f>_xlfn.IFNA(IF($C231 &gt; "2023-24", INDEX(PR24_after_overrides!$D$3:$AU$128, MATCH('Stata dataset (nominal)'!$A231, PR24_after_overrides!$A$3:$A$128, 0), MATCH('Stata dataset (nominal)'!F$1, PR24_after_overrides!$D$2:$AU$2, 0)), INDEX('Cyclical_after overrides'!$A$1:$BD$245,MATCH('Stata dataset (nominal)'!$A231,'Cyclical_after overrides'!$A$1:$A$245,0),MATCH('Stata dataset (nominal)'!F$1,'Cyclical_after overrides'!$A$1:$BD$1,0))), "")</f>
        <v>0.49</v>
      </c>
      <c r="G231" s="179">
        <f>_xlfn.IFNA(IF($C231 &gt; "2023-24", INDEX(PR24_after_overrides!$D$3:$AU$128, MATCH('Stata dataset (nominal)'!$A231, PR24_after_overrides!$A$3:$A$128, 0), MATCH('Stata dataset (nominal)'!G$1, PR24_after_overrides!$D$2:$AU$2, 0)), INDEX('Cyclical_after overrides'!$A$1:$BD$245,MATCH('Stata dataset (nominal)'!$A231,'Cyclical_after overrides'!$A$1:$A$245,0),MATCH('Stata dataset (nominal)'!G$1,'Cyclical_after overrides'!$A$1:$BD$1,0))), "")</f>
        <v>4.9020000000000001</v>
      </c>
      <c r="H231" s="179">
        <f>_xlfn.IFNA(IF($C231 &gt; "2023-24", INDEX(PR24_after_overrides!$D$3:$AU$128, MATCH('Stata dataset (nominal)'!$A231, PR24_after_overrides!$A$3:$A$128, 0), MATCH('Stata dataset (nominal)'!H$1, PR24_after_overrides!$D$2:$AU$2, 0)), INDEX('Cyclical_after overrides'!$A$1:$BD$245,MATCH('Stata dataset (nominal)'!$A231,'Cyclical_after overrides'!$A$1:$A$245,0),MATCH('Stata dataset (nominal)'!H$1,'Cyclical_after overrides'!$A$1:$BD$1,0))), "")</f>
        <v>0.32</v>
      </c>
      <c r="I231" s="179">
        <f>_xlfn.IFNA(IF($C231 &gt; "2023-24", INDEX(PR24_after_overrides!$D$3:$AU$128, MATCH('Stata dataset (nominal)'!$A231, PR24_after_overrides!$A$3:$A$128, 0), MATCH('Stata dataset (nominal)'!I$1, PR24_after_overrides!$D$2:$AU$2, 0)), INDEX('Cyclical_after overrides'!$A$1:$BD$245,MATCH('Stata dataset (nominal)'!$A231,'Cyclical_after overrides'!$A$1:$A$245,0),MATCH('Stata dataset (nominal)'!I$1,'Cyclical_after overrides'!$A$1:$BD$1,0))), "")</f>
        <v>3.165</v>
      </c>
      <c r="J231" s="179">
        <f>_xlfn.IFNA(IF($C231 &gt; "2023-24", INDEX(PR24_after_overrides!$D$3:$AU$128, MATCH('Stata dataset (nominal)'!$A231, PR24_after_overrides!$A$3:$A$128, 0), MATCH('Stata dataset (nominal)'!J$1, PR24_after_overrides!$D$2:$AU$2, 0)), INDEX('Cyclical_after overrides'!$A$1:$BD$245,MATCH('Stata dataset (nominal)'!$A231,'Cyclical_after overrides'!$A$1:$A$245,0),MATCH('Stata dataset (nominal)'!J$1,'Cyclical_after overrides'!$A$1:$BD$1,0))), "")</f>
        <v>5.0000000000000001E-3</v>
      </c>
      <c r="K231" s="179" t="str">
        <f>_xlfn.IFNA(IF($C231 &gt; "2023-24", INDEX(PR24_after_overrides!$D$3:$AU$128, MATCH('Stata dataset (nominal)'!$A231, PR24_after_overrides!$A$3:$A$128, 0), MATCH('Stata dataset (nominal)'!K$1, PR24_after_overrides!$D$2:$AU$2, 0)), INDEX('Cyclical_after overrides'!$A$1:$BD$245,MATCH('Stata dataset (nominal)'!$A231,'Cyclical_after overrides'!$A$1:$A$245,0),MATCH('Stata dataset (nominal)'!K$1,'Cyclical_after overrides'!$A$1:$BD$1,0))), "")</f>
        <v/>
      </c>
      <c r="L231" s="179">
        <f>_xlfn.IFNA(IF($C231 &gt; "2023-24", INDEX(PR24_after_overrides!$D$3:$AU$128, MATCH('Stata dataset (nominal)'!$A231, PR24_after_overrides!$A$3:$A$128, 0), MATCH('Stata dataset (nominal)'!L$1, PR24_after_overrides!$D$2:$AU$2, 0)), INDEX('Cyclical_after overrides'!$A$1:$BD$245,MATCH('Stata dataset (nominal)'!$A231,'Cyclical_after overrides'!$A$1:$A$245,0),MATCH('Stata dataset (nominal)'!L$1,'Cyclical_after overrides'!$A$1:$BD$1,0))), "")</f>
        <v>0</v>
      </c>
      <c r="M231" s="179" t="str">
        <f>_xlfn.IFNA(IF($C231 &gt; "2023-24", INDEX(PR24_after_overrides!$D$3:$AU$128, MATCH('Stata dataset (nominal)'!$A231, PR24_after_overrides!$A$3:$A$128, 0), MATCH('Stata dataset (nominal)'!M$1, PR24_after_overrides!$D$2:$AU$2, 0)), INDEX('Cyclical_after overrides'!$A$1:$BD$245,MATCH('Stata dataset (nominal)'!$A231,'Cyclical_after overrides'!$A$1:$A$245,0),MATCH('Stata dataset (nominal)'!M$1,'Cyclical_after overrides'!$A$1:$BD$1,0))), "")</f>
        <v/>
      </c>
      <c r="N231" s="179" t="str">
        <f>_xlfn.IFNA(IF($C231 &gt; "2023-24", INDEX(PR24_after_overrides!$D$3:$AU$128, MATCH('Stata dataset (nominal)'!$A231, PR24_after_overrides!$A$3:$A$128, 0), MATCH('Stata dataset (nominal)'!N$1, PR24_after_overrides!$D$2:$AU$2, 0)), INDEX('Cyclical_after overrides'!$A$1:$BD$245,MATCH('Stata dataset (nominal)'!$A231,'Cyclical_after overrides'!$A$1:$A$245,0),MATCH('Stata dataset (nominal)'!N$1,'Cyclical_after overrides'!$A$1:$BD$1,0))), "")</f>
        <v/>
      </c>
      <c r="O231" s="179">
        <f>_xlfn.IFNA(IF($C231 &gt; "2023-24", INDEX(PR24_after_overrides!$D$3:$AU$128, MATCH('Stata dataset (nominal)'!$A231, PR24_after_overrides!$A$3:$A$128, 0), MATCH('Stata dataset (nominal)'!O$1, PR24_after_overrides!$D$2:$AU$2, 0)), INDEX('Cyclical_after overrides'!$A$1:$BD$245,MATCH('Stata dataset (nominal)'!$A231,'Cyclical_after overrides'!$A$1:$A$245,0),MATCH('Stata dataset (nominal)'!O$1,'Cyclical_after overrides'!$A$1:$BD$1,0))), "")</f>
        <v>203.95599999999999</v>
      </c>
      <c r="P231" s="179">
        <f>_xlfn.IFNA(IF($C231 &gt; "2023-24", INDEX(PR24_after_overrides!$D$3:$AU$128, MATCH('Stata dataset (nominal)'!$A231, PR24_after_overrides!$A$3:$A$128, 0), MATCH('Stata dataset (nominal)'!P$1, PR24_after_overrides!$D$2:$AU$2, 0)), INDEX('Cyclical_after overrides'!$A$1:$BD$245,MATCH('Stata dataset (nominal)'!$A231,'Cyclical_after overrides'!$A$1:$A$245,0),MATCH('Stata dataset (nominal)'!P$1,'Cyclical_after overrides'!$A$1:$BD$1,0))), "")</f>
        <v>0</v>
      </c>
      <c r="Q231" s="179">
        <f>_xlfn.IFNA(IF($C231 &gt; "2023-24", INDEX(PR24_after_overrides!$D$3:$AU$128, MATCH('Stata dataset (nominal)'!$A231, PR24_after_overrides!$A$3:$A$128, 0), MATCH('Stata dataset (nominal)'!Q$1, PR24_after_overrides!$D$2:$AU$2, 0)), INDEX('Cyclical_after overrides'!$A$1:$BD$245,MATCH('Stata dataset (nominal)'!$A231,'Cyclical_after overrides'!$A$1:$A$245,0),MATCH('Stata dataset (nominal)'!Q$1,'Cyclical_after overrides'!$A$1:$BD$1,0))), "")</f>
        <v>0</v>
      </c>
      <c r="R231" s="179">
        <f>_xlfn.IFNA(IF($C231 &gt; "2023-24", INDEX(PR24_after_overrides!$D$3:$AU$128, MATCH('Stata dataset (nominal)'!$A231, PR24_after_overrides!$A$3:$A$128, 0), MATCH('Stata dataset (nominal)'!R$1, PR24_after_overrides!$D$2:$AU$2, 0)), INDEX('Cyclical_after overrides'!$A$1:$BD$245,MATCH('Stata dataset (nominal)'!$A231,'Cyclical_after overrides'!$A$1:$A$245,0),MATCH('Stata dataset (nominal)'!R$1,'Cyclical_after overrides'!$A$1:$BD$1,0))), "")</f>
        <v>299.19799999999998</v>
      </c>
      <c r="S231" s="179">
        <f>_xlfn.IFNA(IF($C231 &gt; "2023-24", INDEX(PR24_after_overrides!$D$3:$AU$128, MATCH('Stata dataset (nominal)'!$A231, PR24_after_overrides!$A$3:$A$128, 0), MATCH('Stata dataset (nominal)'!S$1, PR24_after_overrides!$D$2:$AU$2, 0)), INDEX('Cyclical_after overrides'!$A$1:$BD$245,MATCH('Stata dataset (nominal)'!$A231,'Cyclical_after overrides'!$A$1:$A$245,0),MATCH('Stata dataset (nominal)'!S$1,'Cyclical_after overrides'!$A$1:$BD$1,0))), "")</f>
        <v>0</v>
      </c>
      <c r="T231" s="179">
        <f>_xlfn.IFNA(IF($C231 &gt; "2023-24", INDEX(PR24_after_overrides!$D$3:$AU$128, MATCH('Stata dataset (nominal)'!$A231, PR24_after_overrides!$A$3:$A$128, 0), MATCH('Stata dataset (nominal)'!T$1, PR24_after_overrides!$D$2:$AU$2, 0)), INDEX('Cyclical_after overrides'!$A$1:$BD$245,MATCH('Stata dataset (nominal)'!$A231,'Cyclical_after overrides'!$A$1:$A$245,0),MATCH('Stata dataset (nominal)'!T$1,'Cyclical_after overrides'!$A$1:$BD$1,0))), "")</f>
        <v>0</v>
      </c>
      <c r="U231" s="179">
        <f>_xlfn.IFNA(IF($C231 &gt; "2023-24", INDEX(PR24_after_overrides!$D$3:$AU$128, MATCH('Stata dataset (nominal)'!$A231, PR24_after_overrides!$A$3:$A$128, 0), MATCH('Stata dataset (nominal)'!U$1, PR24_after_overrides!$D$2:$AU$2, 0)), INDEX('Cyclical_after overrides'!$A$1:$BD$245,MATCH('Stata dataset (nominal)'!$A231,'Cyclical_after overrides'!$A$1:$A$245,0),MATCH('Stata dataset (nominal)'!U$1,'Cyclical_after overrides'!$A$1:$BD$1,0))), "")</f>
        <v>19.968092817112087</v>
      </c>
      <c r="V231" s="179">
        <f>_xlfn.IFNA(IF($C231 &gt; "2023-24", INDEX(PR24_after_overrides!$D$3:$AU$128, MATCH('Stata dataset (nominal)'!$A231, PR24_after_overrides!$A$3:$A$128, 0), MATCH('Stata dataset (nominal)'!V$1, PR24_after_overrides!$D$2:$AU$2, 0)), INDEX('Cyclical_after overrides'!$A$1:$BD$245,MATCH('Stata dataset (nominal)'!$A231,'Cyclical_after overrides'!$A$1:$A$245,0),MATCH('Stata dataset (nominal)'!V$1,'Cyclical_after overrides'!$A$1:$BD$1,0))), "")</f>
        <v>139.68765770826232</v>
      </c>
      <c r="W231" s="179">
        <f>_xlfn.IFNA(IF($C231 &gt; "2023-24", INDEX(PR24_after_overrides!$D$3:$AU$128, MATCH('Stata dataset (nominal)'!$A231, PR24_after_overrides!$A$3:$A$128, 0), MATCH('Stata dataset (nominal)'!W$1, PR24_after_overrides!$D$2:$AU$2, 0)), INDEX('Cyclical_after overrides'!$A$1:$BD$245,MATCH('Stata dataset (nominal)'!$A231,'Cyclical_after overrides'!$A$1:$A$245,0),MATCH('Stata dataset (nominal)'!W$1,'Cyclical_after overrides'!$A$1:$BD$1,0))), "")</f>
        <v>1.584338813487403</v>
      </c>
      <c r="X231" s="179">
        <f>_xlfn.IFNA(IF($C231 &gt; "2023-24", INDEX(PR24_after_overrides!$D$3:$AU$128, MATCH('Stata dataset (nominal)'!$A231, PR24_after_overrides!$A$3:$A$128, 0), MATCH('Stata dataset (nominal)'!X$1, PR24_after_overrides!$D$2:$AU$2, 0)), INDEX('Cyclical_after overrides'!$A$1:$BD$245,MATCH('Stata dataset (nominal)'!$A231,'Cyclical_after overrides'!$A$1:$A$245,0),MATCH('Stata dataset (nominal)'!X$1,'Cyclical_after overrides'!$A$1:$BD$1,0))), "")</f>
        <v>14.826482115819141</v>
      </c>
      <c r="Y231" s="179">
        <f>_xlfn.IFNA(IF($C231 &gt; "2023-24", INDEX(PR24_after_overrides!$D$3:$AU$128, MATCH('Stata dataset (nominal)'!$A231, PR24_after_overrides!$A$3:$A$128, 0), MATCH('Stata dataset (nominal)'!Y$1, PR24_after_overrides!$D$2:$AU$2, 0)), INDEX('Cyclical_after overrides'!$A$1:$BD$245,MATCH('Stata dataset (nominal)'!$A231,'Cyclical_after overrides'!$A$1:$A$245,0),MATCH('Stata dataset (nominal)'!Y$1,'Cyclical_after overrides'!$A$1:$BD$1,0))), "")</f>
        <v>10.777668096352944</v>
      </c>
      <c r="Z231" s="179">
        <f>_xlfn.IFNA(IF($C231 &gt; "2023-24", INDEX(PR24_after_overrides!$D$3:$AU$128, MATCH('Stata dataset (nominal)'!$A231, PR24_after_overrides!$A$3:$A$128, 0), MATCH('Stata dataset (nominal)'!Z$1, PR24_after_overrides!$D$2:$AU$2, 0)), INDEX('Cyclical_after overrides'!$A$1:$BD$245,MATCH('Stata dataset (nominal)'!$A231,'Cyclical_after overrides'!$A$1:$A$245,0),MATCH('Stata dataset (nominal)'!Z$1,'Cyclical_after overrides'!$A$1:$BD$1,0))), "")</f>
        <v>10.777668096352944</v>
      </c>
      <c r="AA231" s="179">
        <f>_xlfn.IFNA(IF($C231 &gt; "2023-24", INDEX(PR24_after_overrides!$D$3:$AU$128, MATCH('Stata dataset (nominal)'!$A231, PR24_after_overrides!$A$3:$A$128, 0), MATCH('Stata dataset (nominal)'!AA$1, PR24_after_overrides!$D$2:$AU$2, 0)), INDEX('Cyclical_after overrides'!$A$1:$BD$245,MATCH('Stata dataset (nominal)'!$A231,'Cyclical_after overrides'!$A$1:$A$245,0),MATCH('Stata dataset (nominal)'!AA$1,'Cyclical_after overrides'!$A$1:$BD$1,0))), "")</f>
        <v>95.119</v>
      </c>
      <c r="AB231" s="179">
        <f>INDEX(Depreciation!$U$5:$U$318, MATCH('Stata dataset (nominal)'!$A231, Depreciation!$A$5:$A$318, 0))</f>
        <v>0.151</v>
      </c>
      <c r="AC231" s="180">
        <f t="shared" si="5"/>
        <v>0.21493538363636364</v>
      </c>
      <c r="AD231" s="72">
        <f>INDEX(Recharges!$V$5:$V$318, MATCH('Stata dataset (nominal)'!$A231, Recharges!$A$5:$A$318, 0))</f>
        <v>0.71700000000000008</v>
      </c>
    </row>
    <row r="232" spans="1:30" x14ac:dyDescent="0.4">
      <c r="A232" s="160" t="str">
        <f t="shared" si="3"/>
        <v>BRL22</v>
      </c>
      <c r="B232" s="160" t="s">
        <v>409</v>
      </c>
      <c r="C232" s="160" t="s">
        <v>259</v>
      </c>
      <c r="D232" s="179">
        <f>_xlfn.IFNA(IF($C232 &gt; "2023-24", INDEX(PR24_after_overrides!$D$3:$AU$128, MATCH('Stata dataset (nominal)'!$A232, PR24_after_overrides!$A$3:$A$128, 0), MATCH('Stata dataset (nominal)'!D$1, PR24_after_overrides!$D$2:$AU$2, 0)), INDEX('Cyclical_after overrides'!$A$1:$BD$245,MATCH('Stata dataset (nominal)'!$A232,'Cyclical_after overrides'!$A$1:$A$245,0),MATCH('Stata dataset (nominal)'!D$1,'Cyclical_after overrides'!$A$1:$BD$1,0))), "")</f>
        <v>1.0877412700751434</v>
      </c>
      <c r="E232" s="179">
        <f>_xlfn.IFNA(IF($C232 &gt; "2023-24", INDEX(PR24_after_overrides!$D$3:$AU$128, MATCH('Stata dataset (nominal)'!$A232, PR24_after_overrides!$A$3:$A$128, 0), MATCH('Stata dataset (nominal)'!E$1, PR24_after_overrides!$D$2:$AU$2, 0)), INDEX('Cyclical_after overrides'!$A$1:$BD$245,MATCH('Stata dataset (nominal)'!$A232,'Cyclical_after overrides'!$A$1:$A$245,0),MATCH('Stata dataset (nominal)'!E$1,'Cyclical_after overrides'!$A$1:$BD$1,0))), "")</f>
        <v>2.4929999999999999</v>
      </c>
      <c r="F232" s="179">
        <f>_xlfn.IFNA(IF($C232 &gt; "2023-24", INDEX(PR24_after_overrides!$D$3:$AU$128, MATCH('Stata dataset (nominal)'!$A232, PR24_after_overrides!$A$3:$A$128, 0), MATCH('Stata dataset (nominal)'!F$1, PR24_after_overrides!$D$2:$AU$2, 0)), INDEX('Cyclical_after overrides'!$A$1:$BD$245,MATCH('Stata dataset (nominal)'!$A232,'Cyclical_after overrides'!$A$1:$A$245,0),MATCH('Stata dataset (nominal)'!F$1,'Cyclical_after overrides'!$A$1:$BD$1,0))), "")</f>
        <v>0.52900000000000003</v>
      </c>
      <c r="G232" s="179">
        <f>_xlfn.IFNA(IF($C232 &gt; "2023-24", INDEX(PR24_after_overrides!$D$3:$AU$128, MATCH('Stata dataset (nominal)'!$A232, PR24_after_overrides!$A$3:$A$128, 0), MATCH('Stata dataset (nominal)'!G$1, PR24_after_overrides!$D$2:$AU$2, 0)), INDEX('Cyclical_after overrides'!$A$1:$BD$245,MATCH('Stata dataset (nominal)'!$A232,'Cyclical_after overrides'!$A$1:$A$245,0),MATCH('Stata dataset (nominal)'!G$1,'Cyclical_after overrides'!$A$1:$BD$1,0))), "")</f>
        <v>2.63</v>
      </c>
      <c r="H232" s="179">
        <f>_xlfn.IFNA(IF($C232 &gt; "2023-24", INDEX(PR24_after_overrides!$D$3:$AU$128, MATCH('Stata dataset (nominal)'!$A232, PR24_after_overrides!$A$3:$A$128, 0), MATCH('Stata dataset (nominal)'!H$1, PR24_after_overrides!$D$2:$AU$2, 0)), INDEX('Cyclical_after overrides'!$A$1:$BD$245,MATCH('Stata dataset (nominal)'!$A232,'Cyclical_after overrides'!$A$1:$A$245,0),MATCH('Stata dataset (nominal)'!H$1,'Cyclical_after overrides'!$A$1:$BD$1,0))), "")</f>
        <v>0.30599999999999999</v>
      </c>
      <c r="I232" s="179">
        <f>_xlfn.IFNA(IF($C232 &gt; "2023-24", INDEX(PR24_after_overrides!$D$3:$AU$128, MATCH('Stata dataset (nominal)'!$A232, PR24_after_overrides!$A$3:$A$128, 0), MATCH('Stata dataset (nominal)'!I$1, PR24_after_overrides!$D$2:$AU$2, 0)), INDEX('Cyclical_after overrides'!$A$1:$BD$245,MATCH('Stata dataset (nominal)'!$A232,'Cyclical_after overrides'!$A$1:$A$245,0),MATCH('Stata dataset (nominal)'!I$1,'Cyclical_after overrides'!$A$1:$BD$1,0))), "")</f>
        <v>2.5110000000000001</v>
      </c>
      <c r="J232" s="179">
        <f>_xlfn.IFNA(IF($C232 &gt; "2023-24", INDEX(PR24_after_overrides!$D$3:$AU$128, MATCH('Stata dataset (nominal)'!$A232, PR24_after_overrides!$A$3:$A$128, 0), MATCH('Stata dataset (nominal)'!J$1, PR24_after_overrides!$D$2:$AU$2, 0)), INDEX('Cyclical_after overrides'!$A$1:$BD$245,MATCH('Stata dataset (nominal)'!$A232,'Cyclical_after overrides'!$A$1:$A$245,0),MATCH('Stata dataset (nominal)'!J$1,'Cyclical_after overrides'!$A$1:$BD$1,0))), "")</f>
        <v>3.0000000000000001E-3</v>
      </c>
      <c r="K232" s="179" t="str">
        <f>_xlfn.IFNA(IF($C232 &gt; "2023-24", INDEX(PR24_after_overrides!$D$3:$AU$128, MATCH('Stata dataset (nominal)'!$A232, PR24_after_overrides!$A$3:$A$128, 0), MATCH('Stata dataset (nominal)'!K$1, PR24_after_overrides!$D$2:$AU$2, 0)), INDEX('Cyclical_after overrides'!$A$1:$BD$245,MATCH('Stata dataset (nominal)'!$A232,'Cyclical_after overrides'!$A$1:$A$245,0),MATCH('Stata dataset (nominal)'!K$1,'Cyclical_after overrides'!$A$1:$BD$1,0))), "")</f>
        <v/>
      </c>
      <c r="L232" s="179">
        <f>_xlfn.IFNA(IF($C232 &gt; "2023-24", INDEX(PR24_after_overrides!$D$3:$AU$128, MATCH('Stata dataset (nominal)'!$A232, PR24_after_overrides!$A$3:$A$128, 0), MATCH('Stata dataset (nominal)'!L$1, PR24_after_overrides!$D$2:$AU$2, 0)), INDEX('Cyclical_after overrides'!$A$1:$BD$245,MATCH('Stata dataset (nominal)'!$A232,'Cyclical_after overrides'!$A$1:$A$245,0),MATCH('Stata dataset (nominal)'!L$1,'Cyclical_after overrides'!$A$1:$BD$1,0))), "")</f>
        <v>0</v>
      </c>
      <c r="M232" s="179" t="str">
        <f>_xlfn.IFNA(IF($C232 &gt; "2023-24", INDEX(PR24_after_overrides!$D$3:$AU$128, MATCH('Stata dataset (nominal)'!$A232, PR24_after_overrides!$A$3:$A$128, 0), MATCH('Stata dataset (nominal)'!M$1, PR24_after_overrides!$D$2:$AU$2, 0)), INDEX('Cyclical_after overrides'!$A$1:$BD$245,MATCH('Stata dataset (nominal)'!$A232,'Cyclical_after overrides'!$A$1:$A$245,0),MATCH('Stata dataset (nominal)'!M$1,'Cyclical_after overrides'!$A$1:$BD$1,0))), "")</f>
        <v/>
      </c>
      <c r="N232" s="179" t="str">
        <f>_xlfn.IFNA(IF($C232 &gt; "2023-24", INDEX(PR24_after_overrides!$D$3:$AU$128, MATCH('Stata dataset (nominal)'!$A232, PR24_after_overrides!$A$3:$A$128, 0), MATCH('Stata dataset (nominal)'!N$1, PR24_after_overrides!$D$2:$AU$2, 0)), INDEX('Cyclical_after overrides'!$A$1:$BD$245,MATCH('Stata dataset (nominal)'!$A232,'Cyclical_after overrides'!$A$1:$A$245,0),MATCH('Stata dataset (nominal)'!N$1,'Cyclical_after overrides'!$A$1:$BD$1,0))), "")</f>
        <v/>
      </c>
      <c r="O232" s="179">
        <f>_xlfn.IFNA(IF($C232 &gt; "2023-24", INDEX(PR24_after_overrides!$D$3:$AU$128, MATCH('Stata dataset (nominal)'!$A232, PR24_after_overrides!$A$3:$A$128, 0), MATCH('Stata dataset (nominal)'!O$1, PR24_after_overrides!$D$2:$AU$2, 0)), INDEX('Cyclical_after overrides'!$A$1:$BD$245,MATCH('Stata dataset (nominal)'!$A232,'Cyclical_after overrides'!$A$1:$A$245,0),MATCH('Stata dataset (nominal)'!O$1,'Cyclical_after overrides'!$A$1:$BD$1,0))), "")</f>
        <v>196.44</v>
      </c>
      <c r="P232" s="179">
        <f>_xlfn.IFNA(IF($C232 &gt; "2023-24", INDEX(PR24_after_overrides!$D$3:$AU$128, MATCH('Stata dataset (nominal)'!$A232, PR24_after_overrides!$A$3:$A$128, 0), MATCH('Stata dataset (nominal)'!P$1, PR24_after_overrides!$D$2:$AU$2, 0)), INDEX('Cyclical_after overrides'!$A$1:$BD$245,MATCH('Stata dataset (nominal)'!$A232,'Cyclical_after overrides'!$A$1:$A$245,0),MATCH('Stata dataset (nominal)'!P$1,'Cyclical_after overrides'!$A$1:$BD$1,0))), "")</f>
        <v>0</v>
      </c>
      <c r="Q232" s="179">
        <f>_xlfn.IFNA(IF($C232 &gt; "2023-24", INDEX(PR24_after_overrides!$D$3:$AU$128, MATCH('Stata dataset (nominal)'!$A232, PR24_after_overrides!$A$3:$A$128, 0), MATCH('Stata dataset (nominal)'!Q$1, PR24_after_overrides!$D$2:$AU$2, 0)), INDEX('Cyclical_after overrides'!$A$1:$BD$245,MATCH('Stata dataset (nominal)'!$A232,'Cyclical_after overrides'!$A$1:$A$245,0),MATCH('Stata dataset (nominal)'!Q$1,'Cyclical_after overrides'!$A$1:$BD$1,0))), "")</f>
        <v>0</v>
      </c>
      <c r="R232" s="179">
        <f>_xlfn.IFNA(IF($C232 &gt; "2023-24", INDEX(PR24_after_overrides!$D$3:$AU$128, MATCH('Stata dataset (nominal)'!$A232, PR24_after_overrides!$A$3:$A$128, 0), MATCH('Stata dataset (nominal)'!R$1, PR24_after_overrides!$D$2:$AU$2, 0)), INDEX('Cyclical_after overrides'!$A$1:$BD$245,MATCH('Stata dataset (nominal)'!$A232,'Cyclical_after overrides'!$A$1:$A$245,0),MATCH('Stata dataset (nominal)'!R$1,'Cyclical_after overrides'!$A$1:$BD$1,0))), "")</f>
        <v>311.85700000000003</v>
      </c>
      <c r="S232" s="179">
        <f>_xlfn.IFNA(IF($C232 &gt; "2023-24", INDEX(PR24_after_overrides!$D$3:$AU$128, MATCH('Stata dataset (nominal)'!$A232, PR24_after_overrides!$A$3:$A$128, 0), MATCH('Stata dataset (nominal)'!S$1, PR24_after_overrides!$D$2:$AU$2, 0)), INDEX('Cyclical_after overrides'!$A$1:$BD$245,MATCH('Stata dataset (nominal)'!$A232,'Cyclical_after overrides'!$A$1:$A$245,0),MATCH('Stata dataset (nominal)'!S$1,'Cyclical_after overrides'!$A$1:$BD$1,0))), "")</f>
        <v>0</v>
      </c>
      <c r="T232" s="179">
        <f>_xlfn.IFNA(IF($C232 &gt; "2023-24", INDEX(PR24_after_overrides!$D$3:$AU$128, MATCH('Stata dataset (nominal)'!$A232, PR24_after_overrides!$A$3:$A$128, 0), MATCH('Stata dataset (nominal)'!T$1, PR24_after_overrides!$D$2:$AU$2, 0)), INDEX('Cyclical_after overrides'!$A$1:$BD$245,MATCH('Stata dataset (nominal)'!$A232,'Cyclical_after overrides'!$A$1:$A$245,0),MATCH('Stata dataset (nominal)'!T$1,'Cyclical_after overrides'!$A$1:$BD$1,0))), "")</f>
        <v>0</v>
      </c>
      <c r="U232" s="179">
        <f>_xlfn.IFNA(IF($C232 &gt; "2023-24", INDEX(PR24_after_overrides!$D$3:$AU$128, MATCH('Stata dataset (nominal)'!$A232, PR24_after_overrides!$A$3:$A$128, 0), MATCH('Stata dataset (nominal)'!U$1, PR24_after_overrides!$D$2:$AU$2, 0)), INDEX('Cyclical_after overrides'!$A$1:$BD$245,MATCH('Stata dataset (nominal)'!$A232,'Cyclical_after overrides'!$A$1:$A$245,0),MATCH('Stata dataset (nominal)'!U$1,'Cyclical_after overrides'!$A$1:$BD$1,0))), "")</f>
        <v>18.130038132960955</v>
      </c>
      <c r="V232" s="179">
        <f>_xlfn.IFNA(IF($C232 &gt; "2023-24", INDEX(PR24_after_overrides!$D$3:$AU$128, MATCH('Stata dataset (nominal)'!$A232, PR24_after_overrides!$A$3:$A$128, 0), MATCH('Stata dataset (nominal)'!V$1, PR24_after_overrides!$D$2:$AU$2, 0)), INDEX('Cyclical_after overrides'!$A$1:$BD$245,MATCH('Stata dataset (nominal)'!$A232,'Cyclical_after overrides'!$A$1:$A$245,0),MATCH('Stata dataset (nominal)'!V$1,'Cyclical_after overrides'!$A$1:$BD$1,0))), "")</f>
        <v>139.96844899644617</v>
      </c>
      <c r="W232" s="179">
        <f>_xlfn.IFNA(IF($C232 &gt; "2023-24", INDEX(PR24_after_overrides!$D$3:$AU$128, MATCH('Stata dataset (nominal)'!$A232, PR24_after_overrides!$A$3:$A$128, 0), MATCH('Stata dataset (nominal)'!W$1, PR24_after_overrides!$D$2:$AU$2, 0)), INDEX('Cyclical_after overrides'!$A$1:$BD$245,MATCH('Stata dataset (nominal)'!$A232,'Cyclical_after overrides'!$A$1:$A$245,0),MATCH('Stata dataset (nominal)'!W$1,'Cyclical_after overrides'!$A$1:$BD$1,0))), "")</f>
        <v>1.5802301674548731</v>
      </c>
      <c r="X232" s="179">
        <f>_xlfn.IFNA(IF($C232 &gt; "2023-24", INDEX(PR24_after_overrides!$D$3:$AU$128, MATCH('Stata dataset (nominal)'!$A232, PR24_after_overrides!$A$3:$A$128, 0), MATCH('Stata dataset (nominal)'!X$1, PR24_after_overrides!$D$2:$AU$2, 0)), INDEX('Cyclical_after overrides'!$A$1:$BD$245,MATCH('Stata dataset (nominal)'!$A232,'Cyclical_after overrides'!$A$1:$A$245,0),MATCH('Stata dataset (nominal)'!X$1,'Cyclical_after overrides'!$A$1:$BD$1,0))), "")</f>
        <v>14.826482115819141</v>
      </c>
      <c r="Y232" s="179">
        <f>_xlfn.IFNA(IF($C232 &gt; "2023-24", INDEX(PR24_after_overrides!$D$3:$AU$128, MATCH('Stata dataset (nominal)'!$A232, PR24_after_overrides!$A$3:$A$128, 0), MATCH('Stata dataset (nominal)'!Y$1, PR24_after_overrides!$D$2:$AU$2, 0)), INDEX('Cyclical_after overrides'!$A$1:$BD$245,MATCH('Stata dataset (nominal)'!$A232,'Cyclical_after overrides'!$A$1:$A$245,0),MATCH('Stata dataset (nominal)'!Y$1,'Cyclical_after overrides'!$A$1:$BD$1,0))), "")</f>
        <v>10.777668096352944</v>
      </c>
      <c r="Z232" s="179">
        <f>_xlfn.IFNA(IF($C232 &gt; "2023-24", INDEX(PR24_after_overrides!$D$3:$AU$128, MATCH('Stata dataset (nominal)'!$A232, PR24_after_overrides!$A$3:$A$128, 0), MATCH('Stata dataset (nominal)'!Z$1, PR24_after_overrides!$D$2:$AU$2, 0)), INDEX('Cyclical_after overrides'!$A$1:$BD$245,MATCH('Stata dataset (nominal)'!$A232,'Cyclical_after overrides'!$A$1:$A$245,0),MATCH('Stata dataset (nominal)'!Z$1,'Cyclical_after overrides'!$A$1:$BD$1,0))), "")</f>
        <v>10.777668096352944</v>
      </c>
      <c r="AA232" s="179">
        <f>_xlfn.IFNA(IF($C232 &gt; "2023-24", INDEX(PR24_after_overrides!$D$3:$AU$128, MATCH('Stata dataset (nominal)'!$A232, PR24_after_overrides!$A$3:$A$128, 0), MATCH('Stata dataset (nominal)'!AA$1, PR24_after_overrides!$D$2:$AU$2, 0)), INDEX('Cyclical_after overrides'!$A$1:$BD$245,MATCH('Stata dataset (nominal)'!$A232,'Cyclical_after overrides'!$A$1:$A$245,0),MATCH('Stata dataset (nominal)'!AA$1,'Cyclical_after overrides'!$A$1:$BD$1,0))), "")</f>
        <v>96.24</v>
      </c>
      <c r="AB232" s="179">
        <f>INDEX(Depreciation!$U$5:$U$318, MATCH('Stata dataset (nominal)'!$A232, Depreciation!$A$5:$A$318, 0))</f>
        <v>0.157</v>
      </c>
      <c r="AC232" s="180">
        <f t="shared" si="5"/>
        <v>0.21493538363636364</v>
      </c>
      <c r="AD232" s="72">
        <f>INDEX(Recharges!$V$5:$V$318, MATCH('Stata dataset (nominal)'!$A232, Recharges!$A$5:$A$318, 0))</f>
        <v>0.61099999999999999</v>
      </c>
    </row>
    <row r="233" spans="1:30" x14ac:dyDescent="0.4">
      <c r="A233" s="160" t="str">
        <f t="shared" ref="A233:A310" si="6">B233&amp;RIGHT(C233,2)</f>
        <v>BRL23</v>
      </c>
      <c r="B233" s="160" t="s">
        <v>409</v>
      </c>
      <c r="C233" s="160" t="s">
        <v>261</v>
      </c>
      <c r="D233" s="179">
        <f>_xlfn.IFNA(IF($C233 &gt; "2023-24", INDEX(PR24_after_overrides!$D$3:$AU$128, MATCH('Stata dataset (nominal)'!$A233, PR24_after_overrides!$A$3:$A$128, 0), MATCH('Stata dataset (nominal)'!D$1, PR24_after_overrides!$D$2:$AU$2, 0)), INDEX('Cyclical_after overrides'!$A$1:$BD$245,MATCH('Stata dataset (nominal)'!$A233,'Cyclical_after overrides'!$A$1:$A$245,0),MATCH('Stata dataset (nominal)'!D$1,'Cyclical_after overrides'!$A$1:$BD$1,0))), "")</f>
        <v>1</v>
      </c>
      <c r="E233" s="179">
        <f>_xlfn.IFNA(IF($C233 &gt; "2023-24", INDEX(PR24_after_overrides!$D$3:$AU$128, MATCH('Stata dataset (nominal)'!$A233, PR24_after_overrides!$A$3:$A$128, 0), MATCH('Stata dataset (nominal)'!E$1, PR24_after_overrides!$D$2:$AU$2, 0)), INDEX('Cyclical_after overrides'!$A$1:$BD$245,MATCH('Stata dataset (nominal)'!$A233,'Cyclical_after overrides'!$A$1:$A$245,0),MATCH('Stata dataset (nominal)'!E$1,'Cyclical_after overrides'!$A$1:$BD$1,0))), "")</f>
        <v>2.7549999999999999</v>
      </c>
      <c r="F233" s="179">
        <f>_xlfn.IFNA(IF($C233 &gt; "2023-24", INDEX(PR24_after_overrides!$D$3:$AU$128, MATCH('Stata dataset (nominal)'!$A233, PR24_after_overrides!$A$3:$A$128, 0), MATCH('Stata dataset (nominal)'!F$1, PR24_after_overrides!$D$2:$AU$2, 0)), INDEX('Cyclical_after overrides'!$A$1:$BD$245,MATCH('Stata dataset (nominal)'!$A233,'Cyclical_after overrides'!$A$1:$A$245,0),MATCH('Stata dataset (nominal)'!F$1,'Cyclical_after overrides'!$A$1:$BD$1,0))), "")</f>
        <v>0.60599999999999998</v>
      </c>
      <c r="G233" s="179">
        <f>_xlfn.IFNA(IF($C233 &gt; "2023-24", INDEX(PR24_after_overrides!$D$3:$AU$128, MATCH('Stata dataset (nominal)'!$A233, PR24_after_overrides!$A$3:$A$128, 0), MATCH('Stata dataset (nominal)'!G$1, PR24_after_overrides!$D$2:$AU$2, 0)), INDEX('Cyclical_after overrides'!$A$1:$BD$245,MATCH('Stata dataset (nominal)'!$A233,'Cyclical_after overrides'!$A$1:$A$245,0),MATCH('Stata dataset (nominal)'!G$1,'Cyclical_after overrides'!$A$1:$BD$1,0))), "")</f>
        <v>3.6110000000000002</v>
      </c>
      <c r="H233" s="179">
        <f>_xlfn.IFNA(IF($C233 &gt; "2023-24", INDEX(PR24_after_overrides!$D$3:$AU$128, MATCH('Stata dataset (nominal)'!$A233, PR24_after_overrides!$A$3:$A$128, 0), MATCH('Stata dataset (nominal)'!H$1, PR24_after_overrides!$D$2:$AU$2, 0)), INDEX('Cyclical_after overrides'!$A$1:$BD$245,MATCH('Stata dataset (nominal)'!$A233,'Cyclical_after overrides'!$A$1:$A$245,0),MATCH('Stata dataset (nominal)'!H$1,'Cyclical_after overrides'!$A$1:$BD$1,0))), "")</f>
        <v>0.35199999999999998</v>
      </c>
      <c r="I233" s="179">
        <f>_xlfn.IFNA(IF($C233 &gt; "2023-24", INDEX(PR24_after_overrides!$D$3:$AU$128, MATCH('Stata dataset (nominal)'!$A233, PR24_after_overrides!$A$3:$A$128, 0), MATCH('Stata dataset (nominal)'!I$1, PR24_after_overrides!$D$2:$AU$2, 0)), INDEX('Cyclical_after overrides'!$A$1:$BD$245,MATCH('Stata dataset (nominal)'!$A233,'Cyclical_after overrides'!$A$1:$A$245,0),MATCH('Stata dataset (nominal)'!I$1,'Cyclical_after overrides'!$A$1:$BD$1,0))), "")</f>
        <v>2.8069999999999999</v>
      </c>
      <c r="J233" s="179">
        <f>_xlfn.IFNA(IF($C233 &gt; "2023-24", INDEX(PR24_after_overrides!$D$3:$AU$128, MATCH('Stata dataset (nominal)'!$A233, PR24_after_overrides!$A$3:$A$128, 0), MATCH('Stata dataset (nominal)'!J$1, PR24_after_overrides!$D$2:$AU$2, 0)), INDEX('Cyclical_after overrides'!$A$1:$BD$245,MATCH('Stata dataset (nominal)'!$A233,'Cyclical_after overrides'!$A$1:$A$245,0),MATCH('Stata dataset (nominal)'!J$1,'Cyclical_after overrides'!$A$1:$BD$1,0))), "")</f>
        <v>3.0000000000000001E-3</v>
      </c>
      <c r="K233" s="179" t="str">
        <f>_xlfn.IFNA(IF($C233 &gt; "2023-24", INDEX(PR24_after_overrides!$D$3:$AU$128, MATCH('Stata dataset (nominal)'!$A233, PR24_after_overrides!$A$3:$A$128, 0), MATCH('Stata dataset (nominal)'!K$1, PR24_after_overrides!$D$2:$AU$2, 0)), INDEX('Cyclical_after overrides'!$A$1:$BD$245,MATCH('Stata dataset (nominal)'!$A233,'Cyclical_after overrides'!$A$1:$A$245,0),MATCH('Stata dataset (nominal)'!K$1,'Cyclical_after overrides'!$A$1:$BD$1,0))), "")</f>
        <v/>
      </c>
      <c r="L233" s="179">
        <f>_xlfn.IFNA(IF($C233 &gt; "2023-24", INDEX(PR24_after_overrides!$D$3:$AU$128, MATCH('Stata dataset (nominal)'!$A233, PR24_after_overrides!$A$3:$A$128, 0), MATCH('Stata dataset (nominal)'!L$1, PR24_after_overrides!$D$2:$AU$2, 0)), INDEX('Cyclical_after overrides'!$A$1:$BD$245,MATCH('Stata dataset (nominal)'!$A233,'Cyclical_after overrides'!$A$1:$A$245,0),MATCH('Stata dataset (nominal)'!L$1,'Cyclical_after overrides'!$A$1:$BD$1,0))), "")</f>
        <v>0</v>
      </c>
      <c r="M233" s="179" t="str">
        <f>_xlfn.IFNA(IF($C233 &gt; "2023-24", INDEX(PR24_after_overrides!$D$3:$AU$128, MATCH('Stata dataset (nominal)'!$A233, PR24_after_overrides!$A$3:$A$128, 0), MATCH('Stata dataset (nominal)'!M$1, PR24_after_overrides!$D$2:$AU$2, 0)), INDEX('Cyclical_after overrides'!$A$1:$BD$245,MATCH('Stata dataset (nominal)'!$A233,'Cyclical_after overrides'!$A$1:$A$245,0),MATCH('Stata dataset (nominal)'!M$1,'Cyclical_after overrides'!$A$1:$BD$1,0))), "")</f>
        <v/>
      </c>
      <c r="N233" s="179" t="str">
        <f>_xlfn.IFNA(IF($C233 &gt; "2023-24", INDEX(PR24_after_overrides!$D$3:$AU$128, MATCH('Stata dataset (nominal)'!$A233, PR24_after_overrides!$A$3:$A$128, 0), MATCH('Stata dataset (nominal)'!N$1, PR24_after_overrides!$D$2:$AU$2, 0)), INDEX('Cyclical_after overrides'!$A$1:$BD$245,MATCH('Stata dataset (nominal)'!$A233,'Cyclical_after overrides'!$A$1:$A$245,0),MATCH('Stata dataset (nominal)'!N$1,'Cyclical_after overrides'!$A$1:$BD$1,0))), "")</f>
        <v/>
      </c>
      <c r="O233" s="179">
        <f>_xlfn.IFNA(IF($C233 &gt; "2023-24", INDEX(PR24_after_overrides!$D$3:$AU$128, MATCH('Stata dataset (nominal)'!$A233, PR24_after_overrides!$A$3:$A$128, 0), MATCH('Stata dataset (nominal)'!O$1, PR24_after_overrides!$D$2:$AU$2, 0)), INDEX('Cyclical_after overrides'!$A$1:$BD$245,MATCH('Stata dataset (nominal)'!$A233,'Cyclical_after overrides'!$A$1:$A$245,0),MATCH('Stata dataset (nominal)'!O$1,'Cyclical_after overrides'!$A$1:$BD$1,0))), "")</f>
        <v>186.46199999999999</v>
      </c>
      <c r="P233" s="179">
        <f>_xlfn.IFNA(IF($C233 &gt; "2023-24", INDEX(PR24_after_overrides!$D$3:$AU$128, MATCH('Stata dataset (nominal)'!$A233, PR24_after_overrides!$A$3:$A$128, 0), MATCH('Stata dataset (nominal)'!P$1, PR24_after_overrides!$D$2:$AU$2, 0)), INDEX('Cyclical_after overrides'!$A$1:$BD$245,MATCH('Stata dataset (nominal)'!$A233,'Cyclical_after overrides'!$A$1:$A$245,0),MATCH('Stata dataset (nominal)'!P$1,'Cyclical_after overrides'!$A$1:$BD$1,0))), "")</f>
        <v>0</v>
      </c>
      <c r="Q233" s="179">
        <f>_xlfn.IFNA(IF($C233 &gt; "2023-24", INDEX(PR24_after_overrides!$D$3:$AU$128, MATCH('Stata dataset (nominal)'!$A233, PR24_after_overrides!$A$3:$A$128, 0), MATCH('Stata dataset (nominal)'!Q$1, PR24_after_overrides!$D$2:$AU$2, 0)), INDEX('Cyclical_after overrides'!$A$1:$BD$245,MATCH('Stata dataset (nominal)'!$A233,'Cyclical_after overrides'!$A$1:$A$245,0),MATCH('Stata dataset (nominal)'!Q$1,'Cyclical_after overrides'!$A$1:$BD$1,0))), "")</f>
        <v>0</v>
      </c>
      <c r="R233" s="179">
        <f>_xlfn.IFNA(IF($C233 &gt; "2023-24", INDEX(PR24_after_overrides!$D$3:$AU$128, MATCH('Stata dataset (nominal)'!$A233, PR24_after_overrides!$A$3:$A$128, 0), MATCH('Stata dataset (nominal)'!R$1, PR24_after_overrides!$D$2:$AU$2, 0)), INDEX('Cyclical_after overrides'!$A$1:$BD$245,MATCH('Stata dataset (nominal)'!$A233,'Cyclical_after overrides'!$A$1:$A$245,0),MATCH('Stata dataset (nominal)'!R$1,'Cyclical_after overrides'!$A$1:$BD$1,0))), "")</f>
        <v>326.60300000000001</v>
      </c>
      <c r="S233" s="179">
        <f>_xlfn.IFNA(IF($C233 &gt; "2023-24", INDEX(PR24_after_overrides!$D$3:$AU$128, MATCH('Stata dataset (nominal)'!$A233, PR24_after_overrides!$A$3:$A$128, 0), MATCH('Stata dataset (nominal)'!S$1, PR24_after_overrides!$D$2:$AU$2, 0)), INDEX('Cyclical_after overrides'!$A$1:$BD$245,MATCH('Stata dataset (nominal)'!$A233,'Cyclical_after overrides'!$A$1:$A$245,0),MATCH('Stata dataset (nominal)'!S$1,'Cyclical_after overrides'!$A$1:$BD$1,0))), "")</f>
        <v>0</v>
      </c>
      <c r="T233" s="179">
        <f>_xlfn.IFNA(IF($C233 &gt; "2023-24", INDEX(PR24_after_overrides!$D$3:$AU$128, MATCH('Stata dataset (nominal)'!$A233, PR24_after_overrides!$A$3:$A$128, 0), MATCH('Stata dataset (nominal)'!T$1, PR24_after_overrides!$D$2:$AU$2, 0)), INDEX('Cyclical_after overrides'!$A$1:$BD$245,MATCH('Stata dataset (nominal)'!$A233,'Cyclical_after overrides'!$A$1:$A$245,0),MATCH('Stata dataset (nominal)'!T$1,'Cyclical_after overrides'!$A$1:$BD$1,0))), "")</f>
        <v>0</v>
      </c>
      <c r="U233" s="179">
        <f>_xlfn.IFNA(IF($C233 &gt; "2023-24", INDEX(PR24_after_overrides!$D$3:$AU$128, MATCH('Stata dataset (nominal)'!$A233, PR24_after_overrides!$A$3:$A$128, 0), MATCH('Stata dataset (nominal)'!U$1, PR24_after_overrides!$D$2:$AU$2, 0)), INDEX('Cyclical_after overrides'!$A$1:$BD$245,MATCH('Stata dataset (nominal)'!$A233,'Cyclical_after overrides'!$A$1:$A$245,0),MATCH('Stata dataset (nominal)'!U$1,'Cyclical_after overrides'!$A$1:$BD$1,0))), "")</f>
        <v>19.174739428327733</v>
      </c>
      <c r="V233" s="179">
        <f>_xlfn.IFNA(IF($C233 &gt; "2023-24", INDEX(PR24_after_overrides!$D$3:$AU$128, MATCH('Stata dataset (nominal)'!$A233, PR24_after_overrides!$A$3:$A$128, 0), MATCH('Stata dataset (nominal)'!V$1, PR24_after_overrides!$D$2:$AU$2, 0)), INDEX('Cyclical_after overrides'!$A$1:$BD$245,MATCH('Stata dataset (nominal)'!$A233,'Cyclical_after overrides'!$A$1:$A$245,0),MATCH('Stata dataset (nominal)'!V$1,'Cyclical_after overrides'!$A$1:$BD$1,0))), "")</f>
        <v>140.1635280446751</v>
      </c>
      <c r="W233" s="179">
        <f>_xlfn.IFNA(IF($C233 &gt; "2023-24", INDEX(PR24_after_overrides!$D$3:$AU$128, MATCH('Stata dataset (nominal)'!$A233, PR24_after_overrides!$A$3:$A$128, 0), MATCH('Stata dataset (nominal)'!W$1, PR24_after_overrides!$D$2:$AU$2, 0)), INDEX('Cyclical_after overrides'!$A$1:$BD$245,MATCH('Stata dataset (nominal)'!$A233,'Cyclical_after overrides'!$A$1:$A$245,0),MATCH('Stata dataset (nominal)'!W$1,'Cyclical_after overrides'!$A$1:$BD$1,0))), "")</f>
        <v>1.5792342427468673</v>
      </c>
      <c r="X233" s="179">
        <f>_xlfn.IFNA(IF($C233 &gt; "2023-24", INDEX(PR24_after_overrides!$D$3:$AU$128, MATCH('Stata dataset (nominal)'!$A233, PR24_after_overrides!$A$3:$A$128, 0), MATCH('Stata dataset (nominal)'!X$1, PR24_after_overrides!$D$2:$AU$2, 0)), INDEX('Cyclical_after overrides'!$A$1:$BD$245,MATCH('Stata dataset (nominal)'!$A233,'Cyclical_after overrides'!$A$1:$A$245,0),MATCH('Stata dataset (nominal)'!X$1,'Cyclical_after overrides'!$A$1:$BD$1,0))), "")</f>
        <v>14.826482115819141</v>
      </c>
      <c r="Y233" s="179">
        <f>_xlfn.IFNA(IF($C233 &gt; "2023-24", INDEX(PR24_after_overrides!$D$3:$AU$128, MATCH('Stata dataset (nominal)'!$A233, PR24_after_overrides!$A$3:$A$128, 0), MATCH('Stata dataset (nominal)'!Y$1, PR24_after_overrides!$D$2:$AU$2, 0)), INDEX('Cyclical_after overrides'!$A$1:$BD$245,MATCH('Stata dataset (nominal)'!$A233,'Cyclical_after overrides'!$A$1:$A$245,0),MATCH('Stata dataset (nominal)'!Y$1,'Cyclical_after overrides'!$A$1:$BD$1,0))), "")</f>
        <v>10.777668096352944</v>
      </c>
      <c r="Z233" s="179">
        <f>_xlfn.IFNA(IF($C233 &gt; "2023-24", INDEX(PR24_after_overrides!$D$3:$AU$128, MATCH('Stata dataset (nominal)'!$A233, PR24_after_overrides!$A$3:$A$128, 0), MATCH('Stata dataset (nominal)'!Z$1, PR24_after_overrides!$D$2:$AU$2, 0)), INDEX('Cyclical_after overrides'!$A$1:$BD$245,MATCH('Stata dataset (nominal)'!$A233,'Cyclical_after overrides'!$A$1:$A$245,0),MATCH('Stata dataset (nominal)'!Z$1,'Cyclical_after overrides'!$A$1:$BD$1,0))), "")</f>
        <v>10.777668096352944</v>
      </c>
      <c r="AA233" s="179">
        <f>_xlfn.IFNA(IF($C233 &gt; "2023-24", INDEX(PR24_after_overrides!$D$3:$AU$128, MATCH('Stata dataset (nominal)'!$A233, PR24_after_overrides!$A$3:$A$128, 0), MATCH('Stata dataset (nominal)'!AA$1, PR24_after_overrides!$D$2:$AU$2, 0)), INDEX('Cyclical_after overrides'!$A$1:$BD$245,MATCH('Stata dataset (nominal)'!$A233,'Cyclical_after overrides'!$A$1:$A$245,0),MATCH('Stata dataset (nominal)'!AA$1,'Cyclical_after overrides'!$A$1:$BD$1,0))), "")</f>
        <v>101.785</v>
      </c>
      <c r="AB233" s="179">
        <f>INDEX(Depreciation!$U$5:$U$318, MATCH('Stata dataset (nominal)'!$A233, Depreciation!$A$5:$A$318, 0))</f>
        <v>0.19500000000000001</v>
      </c>
      <c r="AC233" s="180">
        <f t="shared" si="5"/>
        <v>0.21493538363636364</v>
      </c>
      <c r="AD233" s="72">
        <f>INDEX(Recharges!$V$5:$V$318, MATCH('Stata dataset (nominal)'!$A233, Recharges!$A$5:$A$318, 0))</f>
        <v>0.46799999999999997</v>
      </c>
    </row>
    <row r="234" spans="1:30" x14ac:dyDescent="0.4">
      <c r="A234" s="160" t="str">
        <f t="shared" si="6"/>
        <v>BRL24</v>
      </c>
      <c r="B234" s="160" t="s">
        <v>409</v>
      </c>
      <c r="C234" s="160" t="s">
        <v>263</v>
      </c>
      <c r="D234" s="179">
        <f>_xlfn.IFNA(IF($C234 &gt; "2023-24", INDEX(PR24_after_overrides!$D$3:$AU$128, MATCH('Stata dataset (nominal)'!$A234, PR24_after_overrides!$A$3:$A$128, 0), MATCH('Stata dataset (nominal)'!D$1, PR24_after_overrides!$D$2:$AU$2, 0)), INDEX('Cyclical_after overrides'!$A$1:$BD$245,MATCH('Stata dataset (nominal)'!$A234,'Cyclical_after overrides'!$A$1:$A$245,0),MATCH('Stata dataset (nominal)'!D$1,'Cyclical_after overrides'!$A$1:$BD$1,0))), "")</f>
        <v>0.94744609856262829</v>
      </c>
      <c r="E234" s="179">
        <f>_xlfn.IFNA(IF($C234 &gt; "2023-24", INDEX(PR24_after_overrides!$D$3:$AU$128, MATCH('Stata dataset (nominal)'!$A234, PR24_after_overrides!$A$3:$A$128, 0), MATCH('Stata dataset (nominal)'!E$1, PR24_after_overrides!$D$2:$AU$2, 0)), INDEX('Cyclical_after overrides'!$A$1:$BD$245,MATCH('Stata dataset (nominal)'!$A234,'Cyclical_after overrides'!$A$1:$A$245,0),MATCH('Stata dataset (nominal)'!E$1,'Cyclical_after overrides'!$A$1:$BD$1,0))), "")</f>
        <v>2.5190000000000001</v>
      </c>
      <c r="F234" s="179">
        <f>_xlfn.IFNA(IF($C234 &gt; "2023-24", INDEX(PR24_after_overrides!$D$3:$AU$128, MATCH('Stata dataset (nominal)'!$A234, PR24_after_overrides!$A$3:$A$128, 0), MATCH('Stata dataset (nominal)'!F$1, PR24_after_overrides!$D$2:$AU$2, 0)), INDEX('Cyclical_after overrides'!$A$1:$BD$245,MATCH('Stata dataset (nominal)'!$A234,'Cyclical_after overrides'!$A$1:$A$245,0),MATCH('Stata dataset (nominal)'!F$1,'Cyclical_after overrides'!$A$1:$BD$1,0))), "")</f>
        <v>0.67600000000000005</v>
      </c>
      <c r="G234" s="179">
        <f>_xlfn.IFNA(IF($C234 &gt; "2023-24", INDEX(PR24_after_overrides!$D$3:$AU$128, MATCH('Stata dataset (nominal)'!$A234, PR24_after_overrides!$A$3:$A$128, 0), MATCH('Stata dataset (nominal)'!G$1, PR24_after_overrides!$D$2:$AU$2, 0)), INDEX('Cyclical_after overrides'!$A$1:$BD$245,MATCH('Stata dataset (nominal)'!$A234,'Cyclical_after overrides'!$A$1:$A$245,0),MATCH('Stata dataset (nominal)'!G$1,'Cyclical_after overrides'!$A$1:$BD$1,0))), "")</f>
        <v>3.8159999999999998</v>
      </c>
      <c r="H234" s="179">
        <f>_xlfn.IFNA(IF($C234 &gt; "2023-24", INDEX(PR24_after_overrides!$D$3:$AU$128, MATCH('Stata dataset (nominal)'!$A234, PR24_after_overrides!$A$3:$A$128, 0), MATCH('Stata dataset (nominal)'!H$1, PR24_after_overrides!$D$2:$AU$2, 0)), INDEX('Cyclical_after overrides'!$A$1:$BD$245,MATCH('Stata dataset (nominal)'!$A234,'Cyclical_after overrides'!$A$1:$A$245,0),MATCH('Stata dataset (nominal)'!H$1,'Cyclical_after overrides'!$A$1:$BD$1,0))), "")</f>
        <v>0.40300000000000002</v>
      </c>
      <c r="I234" s="179">
        <f>_xlfn.IFNA(IF($C234 &gt; "2023-24", INDEX(PR24_after_overrides!$D$3:$AU$128, MATCH('Stata dataset (nominal)'!$A234, PR24_after_overrides!$A$3:$A$128, 0), MATCH('Stata dataset (nominal)'!I$1, PR24_after_overrides!$D$2:$AU$2, 0)), INDEX('Cyclical_after overrides'!$A$1:$BD$245,MATCH('Stata dataset (nominal)'!$A234,'Cyclical_after overrides'!$A$1:$A$245,0),MATCH('Stata dataset (nominal)'!I$1,'Cyclical_after overrides'!$A$1:$BD$1,0))), "")</f>
        <v>2.278</v>
      </c>
      <c r="J234" s="179">
        <f>_xlfn.IFNA(IF($C234 &gt; "2023-24", INDEX(PR24_after_overrides!$D$3:$AU$128, MATCH('Stata dataset (nominal)'!$A234, PR24_after_overrides!$A$3:$A$128, 0), MATCH('Stata dataset (nominal)'!J$1, PR24_after_overrides!$D$2:$AU$2, 0)), INDEX('Cyclical_after overrides'!$A$1:$BD$245,MATCH('Stata dataset (nominal)'!$A234,'Cyclical_after overrides'!$A$1:$A$245,0),MATCH('Stata dataset (nominal)'!J$1,'Cyclical_after overrides'!$A$1:$BD$1,0))), "")</f>
        <v>3.0000000000000001E-3</v>
      </c>
      <c r="K234" s="179" t="str">
        <f>_xlfn.IFNA(IF($C234 &gt; "2023-24", INDEX(PR24_after_overrides!$D$3:$AU$128, MATCH('Stata dataset (nominal)'!$A234, PR24_after_overrides!$A$3:$A$128, 0), MATCH('Stata dataset (nominal)'!K$1, PR24_after_overrides!$D$2:$AU$2, 0)), INDEX('Cyclical_after overrides'!$A$1:$BD$245,MATCH('Stata dataset (nominal)'!$A234,'Cyclical_after overrides'!$A$1:$A$245,0),MATCH('Stata dataset (nominal)'!K$1,'Cyclical_after overrides'!$A$1:$BD$1,0))), "")</f>
        <v/>
      </c>
      <c r="L234" s="179">
        <f>_xlfn.IFNA(IF($C234 &gt; "2023-24", INDEX(PR24_after_overrides!$D$3:$AU$128, MATCH('Stata dataset (nominal)'!$A234, PR24_after_overrides!$A$3:$A$128, 0), MATCH('Stata dataset (nominal)'!L$1, PR24_after_overrides!$D$2:$AU$2, 0)), INDEX('Cyclical_after overrides'!$A$1:$BD$245,MATCH('Stata dataset (nominal)'!$A234,'Cyclical_after overrides'!$A$1:$A$245,0),MATCH('Stata dataset (nominal)'!L$1,'Cyclical_after overrides'!$A$1:$BD$1,0))), "")</f>
        <v>0</v>
      </c>
      <c r="M234" s="179" t="str">
        <f>_xlfn.IFNA(IF($C234 &gt; "2023-24", INDEX(PR24_after_overrides!$D$3:$AU$128, MATCH('Stata dataset (nominal)'!$A234, PR24_after_overrides!$A$3:$A$128, 0), MATCH('Stata dataset (nominal)'!M$1, PR24_after_overrides!$D$2:$AU$2, 0)), INDEX('Cyclical_after overrides'!$A$1:$BD$245,MATCH('Stata dataset (nominal)'!$A234,'Cyclical_after overrides'!$A$1:$A$245,0),MATCH('Stata dataset (nominal)'!M$1,'Cyclical_after overrides'!$A$1:$BD$1,0))), "")</f>
        <v/>
      </c>
      <c r="N234" s="179" t="str">
        <f>_xlfn.IFNA(IF($C234 &gt; "2023-24", INDEX(PR24_after_overrides!$D$3:$AU$128, MATCH('Stata dataset (nominal)'!$A234, PR24_after_overrides!$A$3:$A$128, 0), MATCH('Stata dataset (nominal)'!N$1, PR24_after_overrides!$D$2:$AU$2, 0)), INDEX('Cyclical_after overrides'!$A$1:$BD$245,MATCH('Stata dataset (nominal)'!$A234,'Cyclical_after overrides'!$A$1:$A$245,0),MATCH('Stata dataset (nominal)'!N$1,'Cyclical_after overrides'!$A$1:$BD$1,0))), "")</f>
        <v/>
      </c>
      <c r="O234" s="179">
        <f>_xlfn.IFNA(IF($C234 &gt; "2023-24", INDEX(PR24_after_overrides!$D$3:$AU$128, MATCH('Stata dataset (nominal)'!$A234, PR24_after_overrides!$A$3:$A$128, 0), MATCH('Stata dataset (nominal)'!O$1, PR24_after_overrides!$D$2:$AU$2, 0)), INDEX('Cyclical_after overrides'!$A$1:$BD$245,MATCH('Stata dataset (nominal)'!$A234,'Cyclical_after overrides'!$A$1:$A$245,0),MATCH('Stata dataset (nominal)'!O$1,'Cyclical_after overrides'!$A$1:$BD$1,0))), "")</f>
        <v>174.512</v>
      </c>
      <c r="P234" s="179">
        <f>_xlfn.IFNA(IF($C234 &gt; "2023-24", INDEX(PR24_after_overrides!$D$3:$AU$128, MATCH('Stata dataset (nominal)'!$A234, PR24_after_overrides!$A$3:$A$128, 0), MATCH('Stata dataset (nominal)'!P$1, PR24_after_overrides!$D$2:$AU$2, 0)), INDEX('Cyclical_after overrides'!$A$1:$BD$245,MATCH('Stata dataset (nominal)'!$A234,'Cyclical_after overrides'!$A$1:$A$245,0),MATCH('Stata dataset (nominal)'!P$1,'Cyclical_after overrides'!$A$1:$BD$1,0))), "")</f>
        <v>0</v>
      </c>
      <c r="Q234" s="179">
        <f>_xlfn.IFNA(IF($C234 &gt; "2023-24", INDEX(PR24_after_overrides!$D$3:$AU$128, MATCH('Stata dataset (nominal)'!$A234, PR24_after_overrides!$A$3:$A$128, 0), MATCH('Stata dataset (nominal)'!Q$1, PR24_after_overrides!$D$2:$AU$2, 0)), INDEX('Cyclical_after overrides'!$A$1:$BD$245,MATCH('Stata dataset (nominal)'!$A234,'Cyclical_after overrides'!$A$1:$A$245,0),MATCH('Stata dataset (nominal)'!Q$1,'Cyclical_after overrides'!$A$1:$BD$1,0))), "")</f>
        <v>0</v>
      </c>
      <c r="R234" s="179">
        <f>_xlfn.IFNA(IF($C234 &gt; "2023-24", INDEX(PR24_after_overrides!$D$3:$AU$128, MATCH('Stata dataset (nominal)'!$A234, PR24_after_overrides!$A$3:$A$128, 0), MATCH('Stata dataset (nominal)'!R$1, PR24_after_overrides!$D$2:$AU$2, 0)), INDEX('Cyclical_after overrides'!$A$1:$BD$245,MATCH('Stata dataset (nominal)'!$A234,'Cyclical_after overrides'!$A$1:$A$245,0),MATCH('Stata dataset (nominal)'!R$1,'Cyclical_after overrides'!$A$1:$BD$1,0))), "")</f>
        <v>342.87400000000002</v>
      </c>
      <c r="S234" s="179">
        <f>_xlfn.IFNA(IF($C234 &gt; "2023-24", INDEX(PR24_after_overrides!$D$3:$AU$128, MATCH('Stata dataset (nominal)'!$A234, PR24_after_overrides!$A$3:$A$128, 0), MATCH('Stata dataset (nominal)'!S$1, PR24_after_overrides!$D$2:$AU$2, 0)), INDEX('Cyclical_after overrides'!$A$1:$BD$245,MATCH('Stata dataset (nominal)'!$A234,'Cyclical_after overrides'!$A$1:$A$245,0),MATCH('Stata dataset (nominal)'!S$1,'Cyclical_after overrides'!$A$1:$BD$1,0))), "")</f>
        <v>0</v>
      </c>
      <c r="T234" s="179">
        <f>_xlfn.IFNA(IF($C234 &gt; "2023-24", INDEX(PR24_after_overrides!$D$3:$AU$128, MATCH('Stata dataset (nominal)'!$A234, PR24_after_overrides!$A$3:$A$128, 0), MATCH('Stata dataset (nominal)'!T$1, PR24_after_overrides!$D$2:$AU$2, 0)), INDEX('Cyclical_after overrides'!$A$1:$BD$245,MATCH('Stata dataset (nominal)'!$A234,'Cyclical_after overrides'!$A$1:$A$245,0),MATCH('Stata dataset (nominal)'!T$1,'Cyclical_after overrides'!$A$1:$BD$1,0))), "")</f>
        <v>0</v>
      </c>
      <c r="U234" s="179">
        <f>_xlfn.IFNA(IF($C234 &gt; "2023-24", INDEX(PR24_after_overrides!$D$3:$AU$128, MATCH('Stata dataset (nominal)'!$A234, PR24_after_overrides!$A$3:$A$128, 0), MATCH('Stata dataset (nominal)'!U$1, PR24_after_overrides!$D$2:$AU$2, 0)), INDEX('Cyclical_after overrides'!$A$1:$BD$245,MATCH('Stata dataset (nominal)'!$A234,'Cyclical_after overrides'!$A$1:$A$245,0),MATCH('Stata dataset (nominal)'!U$1,'Cyclical_after overrides'!$A$1:$BD$1,0))), "")</f>
        <v>19.02403540011732</v>
      </c>
      <c r="V234" s="179">
        <f>_xlfn.IFNA(IF($C234 &gt; "2023-24", INDEX(PR24_after_overrides!$D$3:$AU$128, MATCH('Stata dataset (nominal)'!$A234, PR24_after_overrides!$A$3:$A$128, 0), MATCH('Stata dataset (nominal)'!V$1, PR24_after_overrides!$D$2:$AU$2, 0)), INDEX('Cyclical_after overrides'!$A$1:$BD$245,MATCH('Stata dataset (nominal)'!$A234,'Cyclical_after overrides'!$A$1:$A$245,0),MATCH('Stata dataset (nominal)'!V$1,'Cyclical_after overrides'!$A$1:$BD$1,0))), "")</f>
        <v>140.01950555275528</v>
      </c>
      <c r="W234" s="179">
        <f>_xlfn.IFNA(IF($C234 &gt; "2023-24", INDEX(PR24_after_overrides!$D$3:$AU$128, MATCH('Stata dataset (nominal)'!$A234, PR24_after_overrides!$A$3:$A$128, 0), MATCH('Stata dataset (nominal)'!W$1, PR24_after_overrides!$D$2:$AU$2, 0)), INDEX('Cyclical_after overrides'!$A$1:$BD$245,MATCH('Stata dataset (nominal)'!$A234,'Cyclical_after overrides'!$A$1:$A$245,0),MATCH('Stata dataset (nominal)'!W$1,'Cyclical_after overrides'!$A$1:$BD$1,0))), "")</f>
        <v>1.6107612761223635</v>
      </c>
      <c r="X234" s="179">
        <f>_xlfn.IFNA(IF($C234 &gt; "2023-24", INDEX(PR24_after_overrides!$D$3:$AU$128, MATCH('Stata dataset (nominal)'!$A234, PR24_after_overrides!$A$3:$A$128, 0), MATCH('Stata dataset (nominal)'!X$1, PR24_after_overrides!$D$2:$AU$2, 0)), INDEX('Cyclical_after overrides'!$A$1:$BD$245,MATCH('Stata dataset (nominal)'!$A234,'Cyclical_after overrides'!$A$1:$A$245,0),MATCH('Stata dataset (nominal)'!X$1,'Cyclical_after overrides'!$A$1:$BD$1,0))), "")</f>
        <v>14.826482115819141</v>
      </c>
      <c r="Y234" s="179">
        <f>_xlfn.IFNA(IF($C234 &gt; "2023-24", INDEX(PR24_after_overrides!$D$3:$AU$128, MATCH('Stata dataset (nominal)'!$A234, PR24_after_overrides!$A$3:$A$128, 0), MATCH('Stata dataset (nominal)'!Y$1, PR24_after_overrides!$D$2:$AU$2, 0)), INDEX('Cyclical_after overrides'!$A$1:$BD$245,MATCH('Stata dataset (nominal)'!$A234,'Cyclical_after overrides'!$A$1:$A$245,0),MATCH('Stata dataset (nominal)'!Y$1,'Cyclical_after overrides'!$A$1:$BD$1,0))), "")</f>
        <v>10.777668096352944</v>
      </c>
      <c r="Z234" s="179">
        <f>_xlfn.IFNA(IF($C234 &gt; "2023-24", INDEX(PR24_after_overrides!$D$3:$AU$128, MATCH('Stata dataset (nominal)'!$A234, PR24_after_overrides!$A$3:$A$128, 0), MATCH('Stata dataset (nominal)'!Z$1, PR24_after_overrides!$D$2:$AU$2, 0)), INDEX('Cyclical_after overrides'!$A$1:$BD$245,MATCH('Stata dataset (nominal)'!$A234,'Cyclical_after overrides'!$A$1:$A$245,0),MATCH('Stata dataset (nominal)'!Z$1,'Cyclical_after overrides'!$A$1:$BD$1,0))), "")</f>
        <v>10.777668096352944</v>
      </c>
      <c r="AA234" s="179">
        <f>_xlfn.IFNA(IF($C234 &gt; "2023-24", INDEX(PR24_after_overrides!$D$3:$AU$128, MATCH('Stata dataset (nominal)'!$A234, PR24_after_overrides!$A$3:$A$128, 0), MATCH('Stata dataset (nominal)'!AA$1, PR24_after_overrides!$D$2:$AU$2, 0)), INDEX('Cyclical_after overrides'!$A$1:$BD$245,MATCH('Stata dataset (nominal)'!$A234,'Cyclical_after overrides'!$A$1:$A$245,0),MATCH('Stata dataset (nominal)'!AA$1,'Cyclical_after overrides'!$A$1:$BD$1,0))), "")</f>
        <v>109.845</v>
      </c>
      <c r="AB234" s="179">
        <f>INDEX(Depreciation!$U$5:$U$318, MATCH('Stata dataset (nominal)'!$A234, Depreciation!$A$5:$A$318, 0))</f>
        <v>0.14899999999999999</v>
      </c>
      <c r="AC234" s="180">
        <f t="shared" si="5"/>
        <v>0.21493538363636364</v>
      </c>
      <c r="AD234" s="72">
        <f>INDEX(Recharges!$V$5:$V$318, MATCH('Stata dataset (nominal)'!$A234, Recharges!$A$5:$A$318, 0))</f>
        <v>0.39</v>
      </c>
    </row>
    <row r="235" spans="1:30" x14ac:dyDescent="0.4">
      <c r="A235" s="160" t="str">
        <f t="shared" si="6"/>
        <v>BRL25</v>
      </c>
      <c r="B235" s="160" t="s">
        <v>409</v>
      </c>
      <c r="C235" s="160" t="s">
        <v>516</v>
      </c>
      <c r="D235" s="179">
        <f>_xlfn.IFNA(IF($C235 &gt; "2023-24", INDEX(PR24_after_overrides!$D$3:$AU$128, MATCH('Stata dataset (nominal)'!$A235, PR24_after_overrides!$A$3:$A$128, 0), MATCH('Stata dataset (nominal)'!D$1, PR24_after_overrides!$D$2:$AU$2, 0)), INDEX('Cyclical_after overrides'!$A$1:$BD$245,MATCH('Stata dataset (nominal)'!$A235,'Cyclical_after overrides'!$A$1:$A$245,0),MATCH('Stata dataset (nominal)'!D$1,'Cyclical_after overrides'!$A$1:$BD$1,0))), "")</f>
        <v>0.92334804186428121</v>
      </c>
      <c r="E235" s="179">
        <f>_xlfn.IFNA(IF($C235 &gt; "2023-24", INDEX(PR24_after_overrides!$D$3:$AU$128, MATCH('Stata dataset (nominal)'!$A235, PR24_after_overrides!$A$3:$A$128, 0), MATCH('Stata dataset (nominal)'!E$1, PR24_after_overrides!$D$2:$AU$2, 0)), INDEX('Cyclical_after overrides'!$A$1:$BD$245,MATCH('Stata dataset (nominal)'!$A235,'Cyclical_after overrides'!$A$1:$A$245,0),MATCH('Stata dataset (nominal)'!E$1,'Cyclical_after overrides'!$A$1:$BD$1,0))), "")</f>
        <v>2.7434733311378983</v>
      </c>
      <c r="F235" s="179">
        <f>_xlfn.IFNA(IF($C235 &gt; "2023-24", INDEX(PR24_after_overrides!$D$3:$AU$128, MATCH('Stata dataset (nominal)'!$A235, PR24_after_overrides!$A$3:$A$128, 0), MATCH('Stata dataset (nominal)'!F$1, PR24_after_overrides!$D$2:$AU$2, 0)), INDEX('Cyclical_after overrides'!$A$1:$BD$245,MATCH('Stata dataset (nominal)'!$A235,'Cyclical_after overrides'!$A$1:$A$245,0),MATCH('Stata dataset (nominal)'!F$1,'Cyclical_after overrides'!$A$1:$BD$1,0))), "")</f>
        <v>0.7290495111557217</v>
      </c>
      <c r="G235" s="179">
        <f>_xlfn.IFNA(IF($C235 &gt; "2023-24", INDEX(PR24_after_overrides!$D$3:$AU$128, MATCH('Stata dataset (nominal)'!$A235, PR24_after_overrides!$A$3:$A$128, 0), MATCH('Stata dataset (nominal)'!G$1, PR24_after_overrides!$D$2:$AU$2, 0)), INDEX('Cyclical_after overrides'!$A$1:$BD$245,MATCH('Stata dataset (nominal)'!$A235,'Cyclical_after overrides'!$A$1:$A$245,0),MATCH('Stata dataset (nominal)'!G$1,'Cyclical_after overrides'!$A$1:$BD$1,0))), "")</f>
        <v>5.2024455751700076</v>
      </c>
      <c r="H235" s="179">
        <f>_xlfn.IFNA(IF($C235 &gt; "2023-24", INDEX(PR24_after_overrides!$D$3:$AU$128, MATCH('Stata dataset (nominal)'!$A235, PR24_after_overrides!$A$3:$A$128, 0), MATCH('Stata dataset (nominal)'!H$1, PR24_after_overrides!$D$2:$AU$2, 0)), INDEX('Cyclical_after overrides'!$A$1:$BD$245,MATCH('Stata dataset (nominal)'!$A235,'Cyclical_after overrides'!$A$1:$A$245,0),MATCH('Stata dataset (nominal)'!H$1,'Cyclical_after overrides'!$A$1:$BD$1,0))), "")</f>
        <v>0.43645514121232654</v>
      </c>
      <c r="I235" s="179">
        <f>_xlfn.IFNA(IF($C235 &gt; "2023-24", INDEX(PR24_after_overrides!$D$3:$AU$128, MATCH('Stata dataset (nominal)'!$A235, PR24_after_overrides!$A$3:$A$128, 0), MATCH('Stata dataset (nominal)'!I$1, PR24_after_overrides!$D$2:$AU$2, 0)), INDEX('Cyclical_after overrides'!$A$1:$BD$245,MATCH('Stata dataset (nominal)'!$A235,'Cyclical_after overrides'!$A$1:$A$245,0),MATCH('Stata dataset (nominal)'!I$1,'Cyclical_after overrides'!$A$1:$BD$1,0))), "")</f>
        <v>2.36525900117072</v>
      </c>
      <c r="J235" s="179">
        <f>_xlfn.IFNA(IF($C235 &gt; "2023-24", INDEX(PR24_after_overrides!$D$3:$AU$128, MATCH('Stata dataset (nominal)'!$A235, PR24_after_overrides!$A$3:$A$128, 0), MATCH('Stata dataset (nominal)'!J$1, PR24_after_overrides!$D$2:$AU$2, 0)), INDEX('Cyclical_after overrides'!$A$1:$BD$245,MATCH('Stata dataset (nominal)'!$A235,'Cyclical_after overrides'!$A$1:$A$245,0),MATCH('Stata dataset (nominal)'!J$1,'Cyclical_after overrides'!$A$1:$BD$1,0))), "")</f>
        <v>3.1276873921614119E-3</v>
      </c>
      <c r="K235" s="179" t="str">
        <f>_xlfn.IFNA(IF($C235 &gt; "2023-24", INDEX(PR24_after_overrides!$D$3:$AU$128, MATCH('Stata dataset (nominal)'!$A235, PR24_after_overrides!$A$3:$A$128, 0), MATCH('Stata dataset (nominal)'!K$1, PR24_after_overrides!$D$2:$AU$2, 0)), INDEX('Cyclical_after overrides'!$A$1:$BD$245,MATCH('Stata dataset (nominal)'!$A235,'Cyclical_after overrides'!$A$1:$A$245,0),MATCH('Stata dataset (nominal)'!K$1,'Cyclical_after overrides'!$A$1:$BD$1,0))), "")</f>
        <v/>
      </c>
      <c r="L235" s="179">
        <f>_xlfn.IFNA(IF($C235 &gt; "2023-24", INDEX(PR24_after_overrides!$D$3:$AU$128, MATCH('Stata dataset (nominal)'!$A235, PR24_after_overrides!$A$3:$A$128, 0), MATCH('Stata dataset (nominal)'!L$1, PR24_after_overrides!$D$2:$AU$2, 0)), INDEX('Cyclical_after overrides'!$A$1:$BD$245,MATCH('Stata dataset (nominal)'!$A235,'Cyclical_after overrides'!$A$1:$A$245,0),MATCH('Stata dataset (nominal)'!L$1,'Cyclical_after overrides'!$A$1:$BD$1,0))), "")</f>
        <v>0</v>
      </c>
      <c r="M235" s="179">
        <f>_xlfn.IFNA(IF($C235 &gt; "2023-24", INDEX(PR24_after_overrides!$D$3:$AU$128, MATCH('Stata dataset (nominal)'!$A235, PR24_after_overrides!$A$3:$A$128, 0), MATCH('Stata dataset (nominal)'!M$1, PR24_after_overrides!$D$2:$AU$2, 0)), INDEX('Cyclical_after overrides'!$A$1:$BD$245,MATCH('Stata dataset (nominal)'!$A235,'Cyclical_after overrides'!$A$1:$A$245,0),MATCH('Stata dataset (nominal)'!M$1,'Cyclical_after overrides'!$A$1:$BD$1,0))), "")</f>
        <v>0.72453719471723677</v>
      </c>
      <c r="N235" s="179">
        <f>_xlfn.IFNA(IF($C235 &gt; "2023-24", INDEX(PR24_after_overrides!$D$3:$AU$128, MATCH('Stata dataset (nominal)'!$A235, PR24_after_overrides!$A$3:$A$128, 0), MATCH('Stata dataset (nominal)'!N$1, PR24_after_overrides!$D$2:$AU$2, 0)), INDEX('Cyclical_after overrides'!$A$1:$BD$245,MATCH('Stata dataset (nominal)'!$A235,'Cyclical_after overrides'!$A$1:$A$245,0),MATCH('Stata dataset (nominal)'!N$1,'Cyclical_after overrides'!$A$1:$BD$1,0))), "")</f>
        <v>0</v>
      </c>
      <c r="O235" s="179">
        <f>_xlfn.IFNA(IF($C235 &gt; "2023-24", INDEX(PR24_after_overrides!$D$3:$AU$128, MATCH('Stata dataset (nominal)'!$A235, PR24_after_overrides!$A$3:$A$128, 0), MATCH('Stata dataset (nominal)'!O$1, PR24_after_overrides!$D$2:$AU$2, 0)), INDEX('Cyclical_after overrides'!$A$1:$BD$245,MATCH('Stata dataset (nominal)'!$A235,'Cyclical_after overrides'!$A$1:$A$245,0),MATCH('Stata dataset (nominal)'!O$1,'Cyclical_after overrides'!$A$1:$BD$1,0))), "")</f>
        <v>139.61158845839631</v>
      </c>
      <c r="P235" s="179">
        <f>_xlfn.IFNA(IF($C235 &gt; "2023-24", INDEX(PR24_after_overrides!$D$3:$AU$128, MATCH('Stata dataset (nominal)'!$A235, PR24_after_overrides!$A$3:$A$128, 0), MATCH('Stata dataset (nominal)'!P$1, PR24_after_overrides!$D$2:$AU$2, 0)), INDEX('Cyclical_after overrides'!$A$1:$BD$245,MATCH('Stata dataset (nominal)'!$A235,'Cyclical_after overrides'!$A$1:$A$245,0),MATCH('Stata dataset (nominal)'!P$1,'Cyclical_after overrides'!$A$1:$BD$1,0))), "")</f>
        <v>0</v>
      </c>
      <c r="Q235" s="179">
        <f>_xlfn.IFNA(IF($C235 &gt; "2023-24", INDEX(PR24_after_overrides!$D$3:$AU$128, MATCH('Stata dataset (nominal)'!$A235, PR24_after_overrides!$A$3:$A$128, 0), MATCH('Stata dataset (nominal)'!Q$1, PR24_after_overrides!$D$2:$AU$2, 0)), INDEX('Cyclical_after overrides'!$A$1:$BD$245,MATCH('Stata dataset (nominal)'!$A235,'Cyclical_after overrides'!$A$1:$A$245,0),MATCH('Stata dataset (nominal)'!Q$1,'Cyclical_after overrides'!$A$1:$BD$1,0))), "")</f>
        <v>0</v>
      </c>
      <c r="R235" s="179">
        <f>_xlfn.IFNA(IF($C235 &gt; "2023-24", INDEX(PR24_after_overrides!$D$3:$AU$128, MATCH('Stata dataset (nominal)'!$A235, PR24_after_overrides!$A$3:$A$128, 0), MATCH('Stata dataset (nominal)'!R$1, PR24_after_overrides!$D$2:$AU$2, 0)), INDEX('Cyclical_after overrides'!$A$1:$BD$245,MATCH('Stata dataset (nominal)'!$A235,'Cyclical_after overrides'!$A$1:$A$245,0),MATCH('Stata dataset (nominal)'!R$1,'Cyclical_after overrides'!$A$1:$BD$1,0))), "")</f>
        <v>380.48</v>
      </c>
      <c r="S235" s="179">
        <f>_xlfn.IFNA(IF($C235 &gt; "2023-24", INDEX(PR24_after_overrides!$D$3:$AU$128, MATCH('Stata dataset (nominal)'!$A235, PR24_after_overrides!$A$3:$A$128, 0), MATCH('Stata dataset (nominal)'!S$1, PR24_after_overrides!$D$2:$AU$2, 0)), INDEX('Cyclical_after overrides'!$A$1:$BD$245,MATCH('Stata dataset (nominal)'!$A235,'Cyclical_after overrides'!$A$1:$A$245,0),MATCH('Stata dataset (nominal)'!S$1,'Cyclical_after overrides'!$A$1:$BD$1,0))), "")</f>
        <v>0</v>
      </c>
      <c r="T235" s="179">
        <f>_xlfn.IFNA(IF($C235 &gt; "2023-24", INDEX(PR24_after_overrides!$D$3:$AU$128, MATCH('Stata dataset (nominal)'!$A235, PR24_after_overrides!$A$3:$A$128, 0), MATCH('Stata dataset (nominal)'!T$1, PR24_after_overrides!$D$2:$AU$2, 0)), INDEX('Cyclical_after overrides'!$A$1:$BD$245,MATCH('Stata dataset (nominal)'!$A235,'Cyclical_after overrides'!$A$1:$A$245,0),MATCH('Stata dataset (nominal)'!T$1,'Cyclical_after overrides'!$A$1:$BD$1,0))), "")</f>
        <v>0</v>
      </c>
      <c r="U235" s="179" t="str">
        <f>_xlfn.IFNA(IF($C235 &gt; "2023-24", INDEX(PR24_after_overrides!$D$3:$AU$128, MATCH('Stata dataset (nominal)'!$A235, PR24_after_overrides!$A$3:$A$128, 0), MATCH('Stata dataset (nominal)'!U$1, PR24_after_overrides!$D$2:$AU$2, 0)), INDEX('Cyclical_after overrides'!$A$1:$BD$245,MATCH('Stata dataset (nominal)'!$A235,'Cyclical_after overrides'!$A$1:$A$245,0),MATCH('Stata dataset (nominal)'!U$1,'Cyclical_after overrides'!$A$1:$BD$1,0))), "")</f>
        <v/>
      </c>
      <c r="V235" s="179" t="str">
        <f>_xlfn.IFNA(IF($C235 &gt; "2023-24", INDEX(PR24_after_overrides!$D$3:$AU$128, MATCH('Stata dataset (nominal)'!$A235, PR24_after_overrides!$A$3:$A$128, 0), MATCH('Stata dataset (nominal)'!V$1, PR24_after_overrides!$D$2:$AU$2, 0)), INDEX('Cyclical_after overrides'!$A$1:$BD$245,MATCH('Stata dataset (nominal)'!$A235,'Cyclical_after overrides'!$A$1:$A$245,0),MATCH('Stata dataset (nominal)'!V$1,'Cyclical_after overrides'!$A$1:$BD$1,0))), "")</f>
        <v/>
      </c>
      <c r="W235" s="179" t="str">
        <f>_xlfn.IFNA(IF($C235 &gt; "2023-24", INDEX(PR24_after_overrides!$D$3:$AU$128, MATCH('Stata dataset (nominal)'!$A235, PR24_after_overrides!$A$3:$A$128, 0), MATCH('Stata dataset (nominal)'!W$1, PR24_after_overrides!$D$2:$AU$2, 0)), INDEX('Cyclical_after overrides'!$A$1:$BD$245,MATCH('Stata dataset (nominal)'!$A235,'Cyclical_after overrides'!$A$1:$A$245,0),MATCH('Stata dataset (nominal)'!W$1,'Cyclical_after overrides'!$A$1:$BD$1,0))), "")</f>
        <v/>
      </c>
      <c r="X235" s="179" t="str">
        <f>_xlfn.IFNA(IF($C235 &gt; "2023-24", INDEX(PR24_after_overrides!$D$3:$AU$128, MATCH('Stata dataset (nominal)'!$A235, PR24_after_overrides!$A$3:$A$128, 0), MATCH('Stata dataset (nominal)'!X$1, PR24_after_overrides!$D$2:$AU$2, 0)), INDEX('Cyclical_after overrides'!$A$1:$BD$245,MATCH('Stata dataset (nominal)'!$A235,'Cyclical_after overrides'!$A$1:$A$245,0),MATCH('Stata dataset (nominal)'!X$1,'Cyclical_after overrides'!$A$1:$BD$1,0))), "")</f>
        <v/>
      </c>
      <c r="Y235" s="179" t="str">
        <f>_xlfn.IFNA(IF($C235 &gt; "2023-24", INDEX(PR24_after_overrides!$D$3:$AU$128, MATCH('Stata dataset (nominal)'!$A235, PR24_after_overrides!$A$3:$A$128, 0), MATCH('Stata dataset (nominal)'!Y$1, PR24_after_overrides!$D$2:$AU$2, 0)), INDEX('Cyclical_after overrides'!$A$1:$BD$245,MATCH('Stata dataset (nominal)'!$A235,'Cyclical_after overrides'!$A$1:$A$245,0),MATCH('Stata dataset (nominal)'!Y$1,'Cyclical_after overrides'!$A$1:$BD$1,0))), "")</f>
        <v/>
      </c>
      <c r="Z235" s="179" t="str">
        <f>_xlfn.IFNA(IF($C235 &gt; "2023-24", INDEX(PR24_after_overrides!$D$3:$AU$128, MATCH('Stata dataset (nominal)'!$A235, PR24_after_overrides!$A$3:$A$128, 0), MATCH('Stata dataset (nominal)'!Z$1, PR24_after_overrides!$D$2:$AU$2, 0)), INDEX('Cyclical_after overrides'!$A$1:$BD$245,MATCH('Stata dataset (nominal)'!$A235,'Cyclical_after overrides'!$A$1:$A$245,0),MATCH('Stata dataset (nominal)'!Z$1,'Cyclical_after overrides'!$A$1:$BD$1,0))), "")</f>
        <v/>
      </c>
      <c r="AA235" s="179">
        <f>_xlfn.IFNA(IF($C235 &gt; "2023-24", INDEX(PR24_after_overrides!$D$3:$AU$128, MATCH('Stata dataset (nominal)'!$A235, PR24_after_overrides!$A$3:$A$128, 0), MATCH('Stata dataset (nominal)'!AA$1, PR24_after_overrides!$D$2:$AU$2, 0)), INDEX('Cyclical_after overrides'!$A$1:$BD$245,MATCH('Stata dataset (nominal)'!$A235,'Cyclical_after overrides'!$A$1:$A$245,0),MATCH('Stata dataset (nominal)'!AA$1,'Cyclical_after overrides'!$A$1:$BD$1,0))), "")</f>
        <v>0</v>
      </c>
      <c r="AB235" s="179">
        <f>INDEX(Depreciation!$U$5:$U$318, MATCH('Stata dataset (nominal)'!$A235, Depreciation!$A$5:$A$318, 0))</f>
        <v>0.16136927057229938</v>
      </c>
      <c r="AC235" s="180" t="str">
        <f t="shared" si="5"/>
        <v/>
      </c>
      <c r="AD235" s="72">
        <f>INDEX(Recharges!$V$5:$V$318, MATCH('Stata dataset (nominal)'!$A235, Recharges!$A$5:$A$318, 0))</f>
        <v>0.42237594310870302</v>
      </c>
    </row>
    <row r="236" spans="1:30" x14ac:dyDescent="0.4">
      <c r="A236" s="160" t="str">
        <f t="shared" si="6"/>
        <v>BRL26</v>
      </c>
      <c r="B236" s="160" t="s">
        <v>409</v>
      </c>
      <c r="C236" s="160" t="s">
        <v>518</v>
      </c>
      <c r="D236" s="179">
        <f>_xlfn.IFNA(IF($C236 &gt; "2023-24", INDEX(PR24_after_overrides!$D$3:$AU$128, MATCH('Stata dataset (nominal)'!$A236, PR24_after_overrides!$A$3:$A$128, 0), MATCH('Stata dataset (nominal)'!D$1, PR24_after_overrides!$D$2:$AU$2, 0)), INDEX('Cyclical_after overrides'!$A$1:$BD$245,MATCH('Stata dataset (nominal)'!$A236,'Cyclical_after overrides'!$A$1:$A$245,0),MATCH('Stata dataset (nominal)'!D$1,'Cyclical_after overrides'!$A$1:$BD$1,0))), "")</f>
        <v>0.9052431782983148</v>
      </c>
      <c r="E236" s="179">
        <f>_xlfn.IFNA(IF($C236 &gt; "2023-24", INDEX(PR24_after_overrides!$D$3:$AU$128, MATCH('Stata dataset (nominal)'!$A236, PR24_after_overrides!$A$3:$A$128, 0), MATCH('Stata dataset (nominal)'!E$1, PR24_after_overrides!$D$2:$AU$2, 0)), INDEX('Cyclical_after overrides'!$A$1:$BD$245,MATCH('Stata dataset (nominal)'!$A236,'Cyclical_after overrides'!$A$1:$A$245,0),MATCH('Stata dataset (nominal)'!E$1,'Cyclical_after overrides'!$A$1:$BD$1,0))), "")</f>
        <v>3.1597089660527407</v>
      </c>
      <c r="F236" s="179">
        <f>_xlfn.IFNA(IF($C236 &gt; "2023-24", INDEX(PR24_after_overrides!$D$3:$AU$128, MATCH('Stata dataset (nominal)'!$A236, PR24_after_overrides!$A$3:$A$128, 0), MATCH('Stata dataset (nominal)'!F$1, PR24_after_overrides!$D$2:$AU$2, 0)), INDEX('Cyclical_after overrides'!$A$1:$BD$245,MATCH('Stata dataset (nominal)'!$A236,'Cyclical_after overrides'!$A$1:$A$245,0),MATCH('Stata dataset (nominal)'!F$1,'Cyclical_after overrides'!$A$1:$BD$1,0))), "")</f>
        <v>0.69486914278077516</v>
      </c>
      <c r="G236" s="179">
        <f>_xlfn.IFNA(IF($C236 &gt; "2023-24", INDEX(PR24_after_overrides!$D$3:$AU$128, MATCH('Stata dataset (nominal)'!$A236, PR24_after_overrides!$A$3:$A$128, 0), MATCH('Stata dataset (nominal)'!G$1, PR24_after_overrides!$D$2:$AU$2, 0)), INDEX('Cyclical_after overrides'!$A$1:$BD$245,MATCH('Stata dataset (nominal)'!$A236,'Cyclical_after overrides'!$A$1:$A$245,0),MATCH('Stata dataset (nominal)'!G$1,'Cyclical_after overrides'!$A$1:$BD$1,0))), "")</f>
        <v>6.1872877192279052</v>
      </c>
      <c r="H236" s="179">
        <f>_xlfn.IFNA(IF($C236 &gt; "2023-24", INDEX(PR24_after_overrides!$D$3:$AU$128, MATCH('Stata dataset (nominal)'!$A236, PR24_after_overrides!$A$3:$A$128, 0), MATCH('Stata dataset (nominal)'!H$1, PR24_after_overrides!$D$2:$AU$2, 0)), INDEX('Cyclical_after overrides'!$A$1:$BD$245,MATCH('Stata dataset (nominal)'!$A236,'Cyclical_after overrides'!$A$1:$A$245,0),MATCH('Stata dataset (nominal)'!H$1,'Cyclical_after overrides'!$A$1:$BD$1,0))), "")</f>
        <v>0.40357999812707418</v>
      </c>
      <c r="I236" s="179">
        <f>_xlfn.IFNA(IF($C236 &gt; "2023-24", INDEX(PR24_after_overrides!$D$3:$AU$128, MATCH('Stata dataset (nominal)'!$A236, PR24_after_overrides!$A$3:$A$128, 0), MATCH('Stata dataset (nominal)'!I$1, PR24_after_overrides!$D$2:$AU$2, 0)), INDEX('Cyclical_after overrides'!$A$1:$BD$245,MATCH('Stata dataset (nominal)'!$A236,'Cyclical_after overrides'!$A$1:$A$245,0),MATCH('Stata dataset (nominal)'!I$1,'Cyclical_after overrides'!$A$1:$BD$1,0))), "")</f>
        <v>3.2197456599889991</v>
      </c>
      <c r="J236" s="179">
        <f>_xlfn.IFNA(IF($C236 &gt; "2023-24", INDEX(PR24_after_overrides!$D$3:$AU$128, MATCH('Stata dataset (nominal)'!$A236, PR24_after_overrides!$A$3:$A$128, 0), MATCH('Stata dataset (nominal)'!J$1, PR24_after_overrides!$D$2:$AU$2, 0)), INDEX('Cyclical_after overrides'!$A$1:$BD$245,MATCH('Stata dataset (nominal)'!$A236,'Cyclical_after overrides'!$A$1:$A$245,0),MATCH('Stata dataset (nominal)'!J$1,'Cyclical_after overrides'!$A$1:$BD$1,0))), "")</f>
        <v>3.3140266305452088E-3</v>
      </c>
      <c r="K236" s="179" t="str">
        <f>_xlfn.IFNA(IF($C236 &gt; "2023-24", INDEX(PR24_after_overrides!$D$3:$AU$128, MATCH('Stata dataset (nominal)'!$A236, PR24_after_overrides!$A$3:$A$128, 0), MATCH('Stata dataset (nominal)'!K$1, PR24_after_overrides!$D$2:$AU$2, 0)), INDEX('Cyclical_after overrides'!$A$1:$BD$245,MATCH('Stata dataset (nominal)'!$A236,'Cyclical_after overrides'!$A$1:$A$245,0),MATCH('Stata dataset (nominal)'!K$1,'Cyclical_after overrides'!$A$1:$BD$1,0))), "")</f>
        <v/>
      </c>
      <c r="L236" s="179">
        <f>_xlfn.IFNA(IF($C236 &gt; "2023-24", INDEX(PR24_after_overrides!$D$3:$AU$128, MATCH('Stata dataset (nominal)'!$A236, PR24_after_overrides!$A$3:$A$128, 0), MATCH('Stata dataset (nominal)'!L$1, PR24_after_overrides!$D$2:$AU$2, 0)), INDEX('Cyclical_after overrides'!$A$1:$BD$245,MATCH('Stata dataset (nominal)'!$A236,'Cyclical_after overrides'!$A$1:$A$245,0),MATCH('Stata dataset (nominal)'!L$1,'Cyclical_after overrides'!$A$1:$BD$1,0))), "")</f>
        <v>0</v>
      </c>
      <c r="M236" s="179">
        <f>_xlfn.IFNA(IF($C236 &gt; "2023-24", INDEX(PR24_after_overrides!$D$3:$AU$128, MATCH('Stata dataset (nominal)'!$A236, PR24_after_overrides!$A$3:$A$128, 0), MATCH('Stata dataset (nominal)'!M$1, PR24_after_overrides!$D$2:$AU$2, 0)), INDEX('Cyclical_after overrides'!$A$1:$BD$245,MATCH('Stata dataset (nominal)'!$A236,'Cyclical_after overrides'!$A$1:$A$245,0),MATCH('Stata dataset (nominal)'!M$1,'Cyclical_after overrides'!$A$1:$BD$1,0))), "")</f>
        <v>0</v>
      </c>
      <c r="N236" s="179">
        <f>_xlfn.IFNA(IF($C236 &gt; "2023-24", INDEX(PR24_after_overrides!$D$3:$AU$128, MATCH('Stata dataset (nominal)'!$A236, PR24_after_overrides!$A$3:$A$128, 0), MATCH('Stata dataset (nominal)'!N$1, PR24_after_overrides!$D$2:$AU$2, 0)), INDEX('Cyclical_after overrides'!$A$1:$BD$245,MATCH('Stata dataset (nominal)'!$A236,'Cyclical_after overrides'!$A$1:$A$245,0),MATCH('Stata dataset (nominal)'!N$1,'Cyclical_after overrides'!$A$1:$BD$1,0))), "")</f>
        <v>0</v>
      </c>
      <c r="O236" s="179">
        <f>_xlfn.IFNA(IF($C236 &gt; "2023-24", INDEX(PR24_after_overrides!$D$3:$AU$128, MATCH('Stata dataset (nominal)'!$A236, PR24_after_overrides!$A$3:$A$128, 0), MATCH('Stata dataset (nominal)'!O$1, PR24_after_overrides!$D$2:$AU$2, 0)), INDEX('Cyclical_after overrides'!$A$1:$BD$245,MATCH('Stata dataset (nominal)'!$A236,'Cyclical_after overrides'!$A$1:$A$245,0),MATCH('Stata dataset (nominal)'!O$1,'Cyclical_after overrides'!$A$1:$BD$1,0))), "")</f>
        <v>131.460556484096</v>
      </c>
      <c r="P236" s="179">
        <f>_xlfn.IFNA(IF($C236 &gt; "2023-24", INDEX(PR24_after_overrides!$D$3:$AU$128, MATCH('Stata dataset (nominal)'!$A236, PR24_after_overrides!$A$3:$A$128, 0), MATCH('Stata dataset (nominal)'!P$1, PR24_after_overrides!$D$2:$AU$2, 0)), INDEX('Cyclical_after overrides'!$A$1:$BD$245,MATCH('Stata dataset (nominal)'!$A236,'Cyclical_after overrides'!$A$1:$A$245,0),MATCH('Stata dataset (nominal)'!P$1,'Cyclical_after overrides'!$A$1:$BD$1,0))), "")</f>
        <v>0</v>
      </c>
      <c r="Q236" s="179">
        <f>_xlfn.IFNA(IF($C236 &gt; "2023-24", INDEX(PR24_after_overrides!$D$3:$AU$128, MATCH('Stata dataset (nominal)'!$A236, PR24_after_overrides!$A$3:$A$128, 0), MATCH('Stata dataset (nominal)'!Q$1, PR24_after_overrides!$D$2:$AU$2, 0)), INDEX('Cyclical_after overrides'!$A$1:$BD$245,MATCH('Stata dataset (nominal)'!$A236,'Cyclical_after overrides'!$A$1:$A$245,0),MATCH('Stata dataset (nominal)'!Q$1,'Cyclical_after overrides'!$A$1:$BD$1,0))), "")</f>
        <v>0</v>
      </c>
      <c r="R236" s="179">
        <f>_xlfn.IFNA(IF($C236 &gt; "2023-24", INDEX(PR24_after_overrides!$D$3:$AU$128, MATCH('Stata dataset (nominal)'!$A236, PR24_after_overrides!$A$3:$A$128, 0), MATCH('Stata dataset (nominal)'!R$1, PR24_after_overrides!$D$2:$AU$2, 0)), INDEX('Cyclical_after overrides'!$A$1:$BD$245,MATCH('Stata dataset (nominal)'!$A236,'Cyclical_after overrides'!$A$1:$A$245,0),MATCH('Stata dataset (nominal)'!R$1,'Cyclical_after overrides'!$A$1:$BD$1,0))), "")</f>
        <v>389.75400000000002</v>
      </c>
      <c r="S236" s="179">
        <f>_xlfn.IFNA(IF($C236 &gt; "2023-24", INDEX(PR24_after_overrides!$D$3:$AU$128, MATCH('Stata dataset (nominal)'!$A236, PR24_after_overrides!$A$3:$A$128, 0), MATCH('Stata dataset (nominal)'!S$1, PR24_after_overrides!$D$2:$AU$2, 0)), INDEX('Cyclical_after overrides'!$A$1:$BD$245,MATCH('Stata dataset (nominal)'!$A236,'Cyclical_after overrides'!$A$1:$A$245,0),MATCH('Stata dataset (nominal)'!S$1,'Cyclical_after overrides'!$A$1:$BD$1,0))), "")</f>
        <v>0</v>
      </c>
      <c r="T236" s="179">
        <f>_xlfn.IFNA(IF($C236 &gt; "2023-24", INDEX(PR24_after_overrides!$D$3:$AU$128, MATCH('Stata dataset (nominal)'!$A236, PR24_after_overrides!$A$3:$A$128, 0), MATCH('Stata dataset (nominal)'!T$1, PR24_after_overrides!$D$2:$AU$2, 0)), INDEX('Cyclical_after overrides'!$A$1:$BD$245,MATCH('Stata dataset (nominal)'!$A236,'Cyclical_after overrides'!$A$1:$A$245,0),MATCH('Stata dataset (nominal)'!T$1,'Cyclical_after overrides'!$A$1:$BD$1,0))), "")</f>
        <v>0</v>
      </c>
      <c r="U236" s="179" t="str">
        <f>_xlfn.IFNA(IF($C236 &gt; "2023-24", INDEX(PR24_after_overrides!$D$3:$AU$128, MATCH('Stata dataset (nominal)'!$A236, PR24_after_overrides!$A$3:$A$128, 0), MATCH('Stata dataset (nominal)'!U$1, PR24_after_overrides!$D$2:$AU$2, 0)), INDEX('Cyclical_after overrides'!$A$1:$BD$245,MATCH('Stata dataset (nominal)'!$A236,'Cyclical_after overrides'!$A$1:$A$245,0),MATCH('Stata dataset (nominal)'!U$1,'Cyclical_after overrides'!$A$1:$BD$1,0))), "")</f>
        <v/>
      </c>
      <c r="V236" s="179" t="str">
        <f>_xlfn.IFNA(IF($C236 &gt; "2023-24", INDEX(PR24_after_overrides!$D$3:$AU$128, MATCH('Stata dataset (nominal)'!$A236, PR24_after_overrides!$A$3:$A$128, 0), MATCH('Stata dataset (nominal)'!V$1, PR24_after_overrides!$D$2:$AU$2, 0)), INDEX('Cyclical_after overrides'!$A$1:$BD$245,MATCH('Stata dataset (nominal)'!$A236,'Cyclical_after overrides'!$A$1:$A$245,0),MATCH('Stata dataset (nominal)'!V$1,'Cyclical_after overrides'!$A$1:$BD$1,0))), "")</f>
        <v/>
      </c>
      <c r="W236" s="179" t="str">
        <f>_xlfn.IFNA(IF($C236 &gt; "2023-24", INDEX(PR24_after_overrides!$D$3:$AU$128, MATCH('Stata dataset (nominal)'!$A236, PR24_after_overrides!$A$3:$A$128, 0), MATCH('Stata dataset (nominal)'!W$1, PR24_after_overrides!$D$2:$AU$2, 0)), INDEX('Cyclical_after overrides'!$A$1:$BD$245,MATCH('Stata dataset (nominal)'!$A236,'Cyclical_after overrides'!$A$1:$A$245,0),MATCH('Stata dataset (nominal)'!W$1,'Cyclical_after overrides'!$A$1:$BD$1,0))), "")</f>
        <v/>
      </c>
      <c r="X236" s="179" t="str">
        <f>_xlfn.IFNA(IF($C236 &gt; "2023-24", INDEX(PR24_after_overrides!$D$3:$AU$128, MATCH('Stata dataset (nominal)'!$A236, PR24_after_overrides!$A$3:$A$128, 0), MATCH('Stata dataset (nominal)'!X$1, PR24_after_overrides!$D$2:$AU$2, 0)), INDEX('Cyclical_after overrides'!$A$1:$BD$245,MATCH('Stata dataset (nominal)'!$A236,'Cyclical_after overrides'!$A$1:$A$245,0),MATCH('Stata dataset (nominal)'!X$1,'Cyclical_after overrides'!$A$1:$BD$1,0))), "")</f>
        <v/>
      </c>
      <c r="Y236" s="179" t="str">
        <f>_xlfn.IFNA(IF($C236 &gt; "2023-24", INDEX(PR24_after_overrides!$D$3:$AU$128, MATCH('Stata dataset (nominal)'!$A236, PR24_after_overrides!$A$3:$A$128, 0), MATCH('Stata dataset (nominal)'!Y$1, PR24_after_overrides!$D$2:$AU$2, 0)), INDEX('Cyclical_after overrides'!$A$1:$BD$245,MATCH('Stata dataset (nominal)'!$A236,'Cyclical_after overrides'!$A$1:$A$245,0),MATCH('Stata dataset (nominal)'!Y$1,'Cyclical_after overrides'!$A$1:$BD$1,0))), "")</f>
        <v/>
      </c>
      <c r="Z236" s="179" t="str">
        <f>_xlfn.IFNA(IF($C236 &gt; "2023-24", INDEX(PR24_after_overrides!$D$3:$AU$128, MATCH('Stata dataset (nominal)'!$A236, PR24_after_overrides!$A$3:$A$128, 0), MATCH('Stata dataset (nominal)'!Z$1, PR24_after_overrides!$D$2:$AU$2, 0)), INDEX('Cyclical_after overrides'!$A$1:$BD$245,MATCH('Stata dataset (nominal)'!$A236,'Cyclical_after overrides'!$A$1:$A$245,0),MATCH('Stata dataset (nominal)'!Z$1,'Cyclical_after overrides'!$A$1:$BD$1,0))), "")</f>
        <v/>
      </c>
      <c r="AA236" s="179">
        <f>_xlfn.IFNA(IF($C236 &gt; "2023-24", INDEX(PR24_after_overrides!$D$3:$AU$128, MATCH('Stata dataset (nominal)'!$A236, PR24_after_overrides!$A$3:$A$128, 0), MATCH('Stata dataset (nominal)'!AA$1, PR24_after_overrides!$D$2:$AU$2, 0)), INDEX('Cyclical_after overrides'!$A$1:$BD$245,MATCH('Stata dataset (nominal)'!$A236,'Cyclical_after overrides'!$A$1:$A$245,0),MATCH('Stata dataset (nominal)'!AA$1,'Cyclical_after overrides'!$A$1:$BD$1,0))), "")</f>
        <v>0</v>
      </c>
      <c r="AB236" s="179">
        <f>INDEX(Depreciation!$U$5:$U$318, MATCH('Stata dataset (nominal)'!$A236, Depreciation!$A$5:$A$318, 0))</f>
        <v>0.11709560761259738</v>
      </c>
      <c r="AC236" s="180" t="str">
        <f t="shared" si="5"/>
        <v/>
      </c>
      <c r="AD236" s="72">
        <f>INDEX(Recharges!$V$5:$V$318, MATCH('Stata dataset (nominal)'!$A236, Recharges!$A$5:$A$318, 0))</f>
        <v>0.17922306311774291</v>
      </c>
    </row>
    <row r="237" spans="1:30" x14ac:dyDescent="0.4">
      <c r="A237" s="160" t="str">
        <f t="shared" si="6"/>
        <v>BRL27</v>
      </c>
      <c r="B237" s="160" t="s">
        <v>409</v>
      </c>
      <c r="C237" s="160" t="s">
        <v>519</v>
      </c>
      <c r="D237" s="179">
        <f>_xlfn.IFNA(IF($C237 &gt; "2023-24", INDEX(PR24_after_overrides!$D$3:$AU$128, MATCH('Stata dataset (nominal)'!$A237, PR24_after_overrides!$A$3:$A$128, 0), MATCH('Stata dataset (nominal)'!D$1, PR24_after_overrides!$D$2:$AU$2, 0)), INDEX('Cyclical_after overrides'!$A$1:$BD$245,MATCH('Stata dataset (nominal)'!$A237,'Cyclical_after overrides'!$A$1:$A$245,0),MATCH('Stata dataset (nominal)'!D$1,'Cyclical_after overrides'!$A$1:$BD$1,0))), "")</f>
        <v>0.88749331205717152</v>
      </c>
      <c r="E237" s="179">
        <f>_xlfn.IFNA(IF($C237 &gt; "2023-24", INDEX(PR24_after_overrides!$D$3:$AU$128, MATCH('Stata dataset (nominal)'!$A237, PR24_after_overrides!$A$3:$A$128, 0), MATCH('Stata dataset (nominal)'!E$1, PR24_after_overrides!$D$2:$AU$2, 0)), INDEX('Cyclical_after overrides'!$A$1:$BD$245,MATCH('Stata dataset (nominal)'!$A237,'Cyclical_after overrides'!$A$1:$A$245,0),MATCH('Stata dataset (nominal)'!E$1,'Cyclical_after overrides'!$A$1:$BD$1,0))), "")</f>
        <v>3.4821454293429328</v>
      </c>
      <c r="F237" s="179">
        <f>_xlfn.IFNA(IF($C237 &gt; "2023-24", INDEX(PR24_after_overrides!$D$3:$AU$128, MATCH('Stata dataset (nominal)'!$A237, PR24_after_overrides!$A$3:$A$128, 0), MATCH('Stata dataset (nominal)'!F$1, PR24_after_overrides!$D$2:$AU$2, 0)), INDEX('Cyclical_after overrides'!$A$1:$BD$245,MATCH('Stata dataset (nominal)'!$A237,'Cyclical_after overrides'!$A$1:$A$245,0),MATCH('Stata dataset (nominal)'!F$1,'Cyclical_after overrides'!$A$1:$BD$1,0))), "")</f>
        <v>0.76544020254223566</v>
      </c>
      <c r="G237" s="179">
        <f>_xlfn.IFNA(IF($C237 &gt; "2023-24", INDEX(PR24_after_overrides!$D$3:$AU$128, MATCH('Stata dataset (nominal)'!$A237, PR24_after_overrides!$A$3:$A$128, 0), MATCH('Stata dataset (nominal)'!G$1, PR24_after_overrides!$D$2:$AU$2, 0)), INDEX('Cyclical_after overrides'!$A$1:$BD$245,MATCH('Stata dataset (nominal)'!$A237,'Cyclical_after overrides'!$A$1:$A$245,0),MATCH('Stata dataset (nominal)'!G$1,'Cyclical_after overrides'!$A$1:$BD$1,0))), "")</f>
        <v>6.3403294690264813</v>
      </c>
      <c r="H237" s="179">
        <f>_xlfn.IFNA(IF($C237 &gt; "2023-24", INDEX(PR24_after_overrides!$D$3:$AU$128, MATCH('Stata dataset (nominal)'!$A237, PR24_after_overrides!$A$3:$A$128, 0), MATCH('Stata dataset (nominal)'!H$1, PR24_after_overrides!$D$2:$AU$2, 0)), INDEX('Cyclical_after overrides'!$A$1:$BD$245,MATCH('Stata dataset (nominal)'!$A237,'Cyclical_after overrides'!$A$1:$A$245,0),MATCH('Stata dataset (nominal)'!H$1,'Cyclical_after overrides'!$A$1:$BD$1,0))), "")</f>
        <v>0.44468430814358439</v>
      </c>
      <c r="I237" s="179">
        <f>_xlfn.IFNA(IF($C237 &gt; "2023-24", INDEX(PR24_after_overrides!$D$3:$AU$128, MATCH('Stata dataset (nominal)'!$A237, PR24_after_overrides!$A$3:$A$128, 0), MATCH('Stata dataset (nominal)'!I$1, PR24_after_overrides!$D$2:$AU$2, 0)), INDEX('Cyclical_after overrides'!$A$1:$BD$245,MATCH('Stata dataset (nominal)'!$A237,'Cyclical_after overrides'!$A$1:$A$245,0),MATCH('Stata dataset (nominal)'!I$1,'Cyclical_after overrides'!$A$1:$BD$1,0))), "")</f>
        <v>3.5477545895608378</v>
      </c>
      <c r="J237" s="179">
        <f>_xlfn.IFNA(IF($C237 &gt; "2023-24", INDEX(PR24_after_overrides!$D$3:$AU$128, MATCH('Stata dataset (nominal)'!$A237, PR24_after_overrides!$A$3:$A$128, 0), MATCH('Stata dataset (nominal)'!J$1, PR24_after_overrides!$D$2:$AU$2, 0)), INDEX('Cyclical_after overrides'!$A$1:$BD$245,MATCH('Stata dataset (nominal)'!$A237,'Cyclical_after overrides'!$A$1:$A$245,0),MATCH('Stata dataset (nominal)'!J$1,'Cyclical_after overrides'!$A$1:$BD$1,0))), "")</f>
        <v>3.3803071631561127E-3</v>
      </c>
      <c r="K237" s="179" t="str">
        <f>_xlfn.IFNA(IF($C237 &gt; "2023-24", INDEX(PR24_after_overrides!$D$3:$AU$128, MATCH('Stata dataset (nominal)'!$A237, PR24_after_overrides!$A$3:$A$128, 0), MATCH('Stata dataset (nominal)'!K$1, PR24_after_overrides!$D$2:$AU$2, 0)), INDEX('Cyclical_after overrides'!$A$1:$BD$245,MATCH('Stata dataset (nominal)'!$A237,'Cyclical_after overrides'!$A$1:$A$245,0),MATCH('Stata dataset (nominal)'!K$1,'Cyclical_after overrides'!$A$1:$BD$1,0))), "")</f>
        <v/>
      </c>
      <c r="L237" s="179">
        <f>_xlfn.IFNA(IF($C237 &gt; "2023-24", INDEX(PR24_after_overrides!$D$3:$AU$128, MATCH('Stata dataset (nominal)'!$A237, PR24_after_overrides!$A$3:$A$128, 0), MATCH('Stata dataset (nominal)'!L$1, PR24_after_overrides!$D$2:$AU$2, 0)), INDEX('Cyclical_after overrides'!$A$1:$BD$245,MATCH('Stata dataset (nominal)'!$A237,'Cyclical_after overrides'!$A$1:$A$245,0),MATCH('Stata dataset (nominal)'!L$1,'Cyclical_after overrides'!$A$1:$BD$1,0))), "")</f>
        <v>0</v>
      </c>
      <c r="M237" s="179">
        <f>_xlfn.IFNA(IF($C237 &gt; "2023-24", INDEX(PR24_after_overrides!$D$3:$AU$128, MATCH('Stata dataset (nominal)'!$A237, PR24_after_overrides!$A$3:$A$128, 0), MATCH('Stata dataset (nominal)'!M$1, PR24_after_overrides!$D$2:$AU$2, 0)), INDEX('Cyclical_after overrides'!$A$1:$BD$245,MATCH('Stata dataset (nominal)'!$A237,'Cyclical_after overrides'!$A$1:$A$245,0),MATCH('Stata dataset (nominal)'!M$1,'Cyclical_after overrides'!$A$1:$BD$1,0))), "")</f>
        <v>0</v>
      </c>
      <c r="N237" s="179">
        <f>_xlfn.IFNA(IF($C237 &gt; "2023-24", INDEX(PR24_after_overrides!$D$3:$AU$128, MATCH('Stata dataset (nominal)'!$A237, PR24_after_overrides!$A$3:$A$128, 0), MATCH('Stata dataset (nominal)'!N$1, PR24_after_overrides!$D$2:$AU$2, 0)), INDEX('Cyclical_after overrides'!$A$1:$BD$245,MATCH('Stata dataset (nominal)'!$A237,'Cyclical_after overrides'!$A$1:$A$245,0),MATCH('Stata dataset (nominal)'!N$1,'Cyclical_after overrides'!$A$1:$BD$1,0))), "")</f>
        <v>0</v>
      </c>
      <c r="O237" s="179">
        <f>_xlfn.IFNA(IF($C237 &gt; "2023-24", INDEX(PR24_after_overrides!$D$3:$AU$128, MATCH('Stata dataset (nominal)'!$A237, PR24_after_overrides!$A$3:$A$128, 0), MATCH('Stata dataset (nominal)'!O$1, PR24_after_overrides!$D$2:$AU$2, 0)), INDEX('Cyclical_after overrides'!$A$1:$BD$245,MATCH('Stata dataset (nominal)'!$A237,'Cyclical_after overrides'!$A$1:$A$245,0),MATCH('Stata dataset (nominal)'!O$1,'Cyclical_after overrides'!$A$1:$BD$1,0))), "")</f>
        <v>123.6682887498619</v>
      </c>
      <c r="P237" s="179">
        <f>_xlfn.IFNA(IF($C237 &gt; "2023-24", INDEX(PR24_after_overrides!$D$3:$AU$128, MATCH('Stata dataset (nominal)'!$A237, PR24_after_overrides!$A$3:$A$128, 0), MATCH('Stata dataset (nominal)'!P$1, PR24_after_overrides!$D$2:$AU$2, 0)), INDEX('Cyclical_after overrides'!$A$1:$BD$245,MATCH('Stata dataset (nominal)'!$A237,'Cyclical_after overrides'!$A$1:$A$245,0),MATCH('Stata dataset (nominal)'!P$1,'Cyclical_after overrides'!$A$1:$BD$1,0))), "")</f>
        <v>0</v>
      </c>
      <c r="Q237" s="179">
        <f>_xlfn.IFNA(IF($C237 &gt; "2023-24", INDEX(PR24_after_overrides!$D$3:$AU$128, MATCH('Stata dataset (nominal)'!$A237, PR24_after_overrides!$A$3:$A$128, 0), MATCH('Stata dataset (nominal)'!Q$1, PR24_after_overrides!$D$2:$AU$2, 0)), INDEX('Cyclical_after overrides'!$A$1:$BD$245,MATCH('Stata dataset (nominal)'!$A237,'Cyclical_after overrides'!$A$1:$A$245,0),MATCH('Stata dataset (nominal)'!Q$1,'Cyclical_after overrides'!$A$1:$BD$1,0))), "")</f>
        <v>0</v>
      </c>
      <c r="R237" s="179">
        <f>_xlfn.IFNA(IF($C237 &gt; "2023-24", INDEX(PR24_after_overrides!$D$3:$AU$128, MATCH('Stata dataset (nominal)'!$A237, PR24_after_overrides!$A$3:$A$128, 0), MATCH('Stata dataset (nominal)'!R$1, PR24_after_overrides!$D$2:$AU$2, 0)), INDEX('Cyclical_after overrides'!$A$1:$BD$245,MATCH('Stata dataset (nominal)'!$A237,'Cyclical_after overrides'!$A$1:$A$245,0),MATCH('Stata dataset (nominal)'!R$1,'Cyclical_after overrides'!$A$1:$BD$1,0))), "")</f>
        <v>399.25</v>
      </c>
      <c r="S237" s="179">
        <f>_xlfn.IFNA(IF($C237 &gt; "2023-24", INDEX(PR24_after_overrides!$D$3:$AU$128, MATCH('Stata dataset (nominal)'!$A237, PR24_after_overrides!$A$3:$A$128, 0), MATCH('Stata dataset (nominal)'!S$1, PR24_after_overrides!$D$2:$AU$2, 0)), INDEX('Cyclical_after overrides'!$A$1:$BD$245,MATCH('Stata dataset (nominal)'!$A237,'Cyclical_after overrides'!$A$1:$A$245,0),MATCH('Stata dataset (nominal)'!S$1,'Cyclical_after overrides'!$A$1:$BD$1,0))), "")</f>
        <v>0</v>
      </c>
      <c r="T237" s="179">
        <f>_xlfn.IFNA(IF($C237 &gt; "2023-24", INDEX(PR24_after_overrides!$D$3:$AU$128, MATCH('Stata dataset (nominal)'!$A237, PR24_after_overrides!$A$3:$A$128, 0), MATCH('Stata dataset (nominal)'!T$1, PR24_after_overrides!$D$2:$AU$2, 0)), INDEX('Cyclical_after overrides'!$A$1:$BD$245,MATCH('Stata dataset (nominal)'!$A237,'Cyclical_after overrides'!$A$1:$A$245,0),MATCH('Stata dataset (nominal)'!T$1,'Cyclical_after overrides'!$A$1:$BD$1,0))), "")</f>
        <v>0</v>
      </c>
      <c r="U237" s="179" t="str">
        <f>_xlfn.IFNA(IF($C237 &gt; "2023-24", INDEX(PR24_after_overrides!$D$3:$AU$128, MATCH('Stata dataset (nominal)'!$A237, PR24_after_overrides!$A$3:$A$128, 0), MATCH('Stata dataset (nominal)'!U$1, PR24_after_overrides!$D$2:$AU$2, 0)), INDEX('Cyclical_after overrides'!$A$1:$BD$245,MATCH('Stata dataset (nominal)'!$A237,'Cyclical_after overrides'!$A$1:$A$245,0),MATCH('Stata dataset (nominal)'!U$1,'Cyclical_after overrides'!$A$1:$BD$1,0))), "")</f>
        <v/>
      </c>
      <c r="V237" s="179" t="str">
        <f>_xlfn.IFNA(IF($C237 &gt; "2023-24", INDEX(PR24_after_overrides!$D$3:$AU$128, MATCH('Stata dataset (nominal)'!$A237, PR24_after_overrides!$A$3:$A$128, 0), MATCH('Stata dataset (nominal)'!V$1, PR24_after_overrides!$D$2:$AU$2, 0)), INDEX('Cyclical_after overrides'!$A$1:$BD$245,MATCH('Stata dataset (nominal)'!$A237,'Cyclical_after overrides'!$A$1:$A$245,0),MATCH('Stata dataset (nominal)'!V$1,'Cyclical_after overrides'!$A$1:$BD$1,0))), "")</f>
        <v/>
      </c>
      <c r="W237" s="179" t="str">
        <f>_xlfn.IFNA(IF($C237 &gt; "2023-24", INDEX(PR24_after_overrides!$D$3:$AU$128, MATCH('Stata dataset (nominal)'!$A237, PR24_after_overrides!$A$3:$A$128, 0), MATCH('Stata dataset (nominal)'!W$1, PR24_after_overrides!$D$2:$AU$2, 0)), INDEX('Cyclical_after overrides'!$A$1:$BD$245,MATCH('Stata dataset (nominal)'!$A237,'Cyclical_after overrides'!$A$1:$A$245,0),MATCH('Stata dataset (nominal)'!W$1,'Cyclical_after overrides'!$A$1:$BD$1,0))), "")</f>
        <v/>
      </c>
      <c r="X237" s="179" t="str">
        <f>_xlfn.IFNA(IF($C237 &gt; "2023-24", INDEX(PR24_after_overrides!$D$3:$AU$128, MATCH('Stata dataset (nominal)'!$A237, PR24_after_overrides!$A$3:$A$128, 0), MATCH('Stata dataset (nominal)'!X$1, PR24_after_overrides!$D$2:$AU$2, 0)), INDEX('Cyclical_after overrides'!$A$1:$BD$245,MATCH('Stata dataset (nominal)'!$A237,'Cyclical_after overrides'!$A$1:$A$245,0),MATCH('Stata dataset (nominal)'!X$1,'Cyclical_after overrides'!$A$1:$BD$1,0))), "")</f>
        <v/>
      </c>
      <c r="Y237" s="179" t="str">
        <f>_xlfn.IFNA(IF($C237 &gt; "2023-24", INDEX(PR24_after_overrides!$D$3:$AU$128, MATCH('Stata dataset (nominal)'!$A237, PR24_after_overrides!$A$3:$A$128, 0), MATCH('Stata dataset (nominal)'!Y$1, PR24_after_overrides!$D$2:$AU$2, 0)), INDEX('Cyclical_after overrides'!$A$1:$BD$245,MATCH('Stata dataset (nominal)'!$A237,'Cyclical_after overrides'!$A$1:$A$245,0),MATCH('Stata dataset (nominal)'!Y$1,'Cyclical_after overrides'!$A$1:$BD$1,0))), "")</f>
        <v/>
      </c>
      <c r="Z237" s="179" t="str">
        <f>_xlfn.IFNA(IF($C237 &gt; "2023-24", INDEX(PR24_after_overrides!$D$3:$AU$128, MATCH('Stata dataset (nominal)'!$A237, PR24_after_overrides!$A$3:$A$128, 0), MATCH('Stata dataset (nominal)'!Z$1, PR24_after_overrides!$D$2:$AU$2, 0)), INDEX('Cyclical_after overrides'!$A$1:$BD$245,MATCH('Stata dataset (nominal)'!$A237,'Cyclical_after overrides'!$A$1:$A$245,0),MATCH('Stata dataset (nominal)'!Z$1,'Cyclical_after overrides'!$A$1:$BD$1,0))), "")</f>
        <v/>
      </c>
      <c r="AA237" s="179">
        <f>_xlfn.IFNA(IF($C237 &gt; "2023-24", INDEX(PR24_after_overrides!$D$3:$AU$128, MATCH('Stata dataset (nominal)'!$A237, PR24_after_overrides!$A$3:$A$128, 0), MATCH('Stata dataset (nominal)'!AA$1, PR24_after_overrides!$D$2:$AU$2, 0)), INDEX('Cyclical_after overrides'!$A$1:$BD$245,MATCH('Stata dataset (nominal)'!$A237,'Cyclical_after overrides'!$A$1:$A$245,0),MATCH('Stata dataset (nominal)'!AA$1,'Cyclical_after overrides'!$A$1:$BD$1,0))), "")</f>
        <v>0</v>
      </c>
      <c r="AB237" s="179">
        <f>INDEX(Depreciation!$U$5:$U$318, MATCH('Stata dataset (nominal)'!$A237, Depreciation!$A$5:$A$318, 0))</f>
        <v>6.8732912317507611E-2</v>
      </c>
      <c r="AC237" s="180" t="str">
        <f t="shared" si="5"/>
        <v/>
      </c>
      <c r="AD237" s="72">
        <f>INDEX(Recharges!$V$5:$V$318, MATCH('Stata dataset (nominal)'!$A237, Recharges!$A$5:$A$318, 0))</f>
        <v>0.14994280832249052</v>
      </c>
    </row>
    <row r="238" spans="1:30" x14ac:dyDescent="0.4">
      <c r="A238" s="160" t="str">
        <f t="shared" si="6"/>
        <v>BRL28</v>
      </c>
      <c r="B238" s="160" t="s">
        <v>409</v>
      </c>
      <c r="C238" s="160" t="s">
        <v>520</v>
      </c>
      <c r="D238" s="179">
        <f>_xlfn.IFNA(IF($C238 &gt; "2023-24", INDEX(PR24_after_overrides!$D$3:$AU$128, MATCH('Stata dataset (nominal)'!$A238, PR24_after_overrides!$A$3:$A$128, 0), MATCH('Stata dataset (nominal)'!D$1, PR24_after_overrides!$D$2:$AU$2, 0)), INDEX('Cyclical_after overrides'!$A$1:$BD$245,MATCH('Stata dataset (nominal)'!$A238,'Cyclical_after overrides'!$A$1:$A$245,0),MATCH('Stata dataset (nominal)'!D$1,'Cyclical_after overrides'!$A$1:$BD$1,0))), "")</f>
        <v>0.87009148240899181</v>
      </c>
      <c r="E238" s="179">
        <f>_xlfn.IFNA(IF($C238 &gt; "2023-24", INDEX(PR24_after_overrides!$D$3:$AU$128, MATCH('Stata dataset (nominal)'!$A238, PR24_after_overrides!$A$3:$A$128, 0), MATCH('Stata dataset (nominal)'!E$1, PR24_after_overrides!$D$2:$AU$2, 0)), INDEX('Cyclical_after overrides'!$A$1:$BD$245,MATCH('Stata dataset (nominal)'!$A238,'Cyclical_after overrides'!$A$1:$A$245,0),MATCH('Stata dataset (nominal)'!E$1,'Cyclical_after overrides'!$A$1:$BD$1,0))), "")</f>
        <v>3.7345723999600451</v>
      </c>
      <c r="F238" s="179">
        <f>_xlfn.IFNA(IF($C238 &gt; "2023-24", INDEX(PR24_after_overrides!$D$3:$AU$128, MATCH('Stata dataset (nominal)'!$A238, PR24_after_overrides!$A$3:$A$128, 0), MATCH('Stata dataset (nominal)'!F$1, PR24_after_overrides!$D$2:$AU$2, 0)), INDEX('Cyclical_after overrides'!$A$1:$BD$245,MATCH('Stata dataset (nominal)'!$A238,'Cyclical_after overrides'!$A$1:$A$245,0),MATCH('Stata dataset (nominal)'!F$1,'Cyclical_after overrides'!$A$1:$BD$1,0))), "")</f>
        <v>0.82186437590816219</v>
      </c>
      <c r="G238" s="179">
        <f>_xlfn.IFNA(IF($C238 &gt; "2023-24", INDEX(PR24_after_overrides!$D$3:$AU$128, MATCH('Stata dataset (nominal)'!$A238, PR24_after_overrides!$A$3:$A$128, 0), MATCH('Stata dataset (nominal)'!G$1, PR24_after_overrides!$D$2:$AU$2, 0)), INDEX('Cyclical_after overrides'!$A$1:$BD$245,MATCH('Stata dataset (nominal)'!$A238,'Cyclical_after overrides'!$A$1:$A$245,0),MATCH('Stata dataset (nominal)'!G$1,'Cyclical_after overrides'!$A$1:$BD$1,0))), "")</f>
        <v>6.6142470261475648</v>
      </c>
      <c r="H238" s="179">
        <f>_xlfn.IFNA(IF($C238 &gt; "2023-24", INDEX(PR24_after_overrides!$D$3:$AU$128, MATCH('Stata dataset (nominal)'!$A238, PR24_after_overrides!$A$3:$A$128, 0), MATCH('Stata dataset (nominal)'!H$1, PR24_after_overrides!$D$2:$AU$2, 0)), INDEX('Cyclical_after overrides'!$A$1:$BD$245,MATCH('Stata dataset (nominal)'!$A238,'Cyclical_after overrides'!$A$1:$A$245,0),MATCH('Stata dataset (nominal)'!H$1,'Cyclical_after overrides'!$A$1:$BD$1,0))), "")</f>
        <v>0.47683640677690531</v>
      </c>
      <c r="I238" s="179">
        <f>_xlfn.IFNA(IF($C238 &gt; "2023-24", INDEX(PR24_after_overrides!$D$3:$AU$128, MATCH('Stata dataset (nominal)'!$A238, PR24_after_overrides!$A$3:$A$128, 0), MATCH('Stata dataset (nominal)'!I$1, PR24_after_overrides!$D$2:$AU$2, 0)), INDEX('Cyclical_after overrides'!$A$1:$BD$245,MATCH('Stata dataset (nominal)'!$A238,'Cyclical_after overrides'!$A$1:$A$245,0),MATCH('Stata dataset (nominal)'!I$1,'Cyclical_after overrides'!$A$1:$BD$1,0))), "")</f>
        <v>3.8043533375371528</v>
      </c>
      <c r="J238" s="179">
        <f>_xlfn.IFNA(IF($C238 &gt; "2023-24", INDEX(PR24_after_overrides!$D$3:$AU$128, MATCH('Stata dataset (nominal)'!$A238, PR24_after_overrides!$A$3:$A$128, 0), MATCH('Stata dataset (nominal)'!J$1, PR24_after_overrides!$D$2:$AU$2, 0)), INDEX('Cyclical_after overrides'!$A$1:$BD$245,MATCH('Stata dataset (nominal)'!$A238,'Cyclical_after overrides'!$A$1:$A$245,0),MATCH('Stata dataset (nominal)'!J$1,'Cyclical_after overrides'!$A$1:$BD$1,0))), "")</f>
        <v>3.4479133064192345E-3</v>
      </c>
      <c r="K238" s="179" t="str">
        <f>_xlfn.IFNA(IF($C238 &gt; "2023-24", INDEX(PR24_after_overrides!$D$3:$AU$128, MATCH('Stata dataset (nominal)'!$A238, PR24_after_overrides!$A$3:$A$128, 0), MATCH('Stata dataset (nominal)'!K$1, PR24_after_overrides!$D$2:$AU$2, 0)), INDEX('Cyclical_after overrides'!$A$1:$BD$245,MATCH('Stata dataset (nominal)'!$A238,'Cyclical_after overrides'!$A$1:$A$245,0),MATCH('Stata dataset (nominal)'!K$1,'Cyclical_after overrides'!$A$1:$BD$1,0))), "")</f>
        <v/>
      </c>
      <c r="L238" s="179">
        <f>_xlfn.IFNA(IF($C238 &gt; "2023-24", INDEX(PR24_after_overrides!$D$3:$AU$128, MATCH('Stata dataset (nominal)'!$A238, PR24_after_overrides!$A$3:$A$128, 0), MATCH('Stata dataset (nominal)'!L$1, PR24_after_overrides!$D$2:$AU$2, 0)), INDEX('Cyclical_after overrides'!$A$1:$BD$245,MATCH('Stata dataset (nominal)'!$A238,'Cyclical_after overrides'!$A$1:$A$245,0),MATCH('Stata dataset (nominal)'!L$1,'Cyclical_after overrides'!$A$1:$BD$1,0))), "")</f>
        <v>0</v>
      </c>
      <c r="M238" s="179">
        <f>_xlfn.IFNA(IF($C238 &gt; "2023-24", INDEX(PR24_after_overrides!$D$3:$AU$128, MATCH('Stata dataset (nominal)'!$A238, PR24_after_overrides!$A$3:$A$128, 0), MATCH('Stata dataset (nominal)'!M$1, PR24_after_overrides!$D$2:$AU$2, 0)), INDEX('Cyclical_after overrides'!$A$1:$BD$245,MATCH('Stata dataset (nominal)'!$A238,'Cyclical_after overrides'!$A$1:$A$245,0),MATCH('Stata dataset (nominal)'!M$1,'Cyclical_after overrides'!$A$1:$BD$1,0))), "")</f>
        <v>0</v>
      </c>
      <c r="N238" s="179">
        <f>_xlfn.IFNA(IF($C238 &gt; "2023-24", INDEX(PR24_after_overrides!$D$3:$AU$128, MATCH('Stata dataset (nominal)'!$A238, PR24_after_overrides!$A$3:$A$128, 0), MATCH('Stata dataset (nominal)'!N$1, PR24_after_overrides!$D$2:$AU$2, 0)), INDEX('Cyclical_after overrides'!$A$1:$BD$245,MATCH('Stata dataset (nominal)'!$A238,'Cyclical_after overrides'!$A$1:$A$245,0),MATCH('Stata dataset (nominal)'!N$1,'Cyclical_after overrides'!$A$1:$BD$1,0))), "")</f>
        <v>0</v>
      </c>
      <c r="O238" s="179">
        <f>_xlfn.IFNA(IF($C238 &gt; "2023-24", INDEX(PR24_after_overrides!$D$3:$AU$128, MATCH('Stata dataset (nominal)'!$A238, PR24_after_overrides!$A$3:$A$128, 0), MATCH('Stata dataset (nominal)'!O$1, PR24_after_overrides!$D$2:$AU$2, 0)), INDEX('Cyclical_after overrides'!$A$1:$BD$245,MATCH('Stata dataset (nominal)'!$A238,'Cyclical_after overrides'!$A$1:$A$245,0),MATCH('Stata dataset (nominal)'!O$1,'Cyclical_after overrides'!$A$1:$BD$1,0))), "")</f>
        <v>116.218994398738</v>
      </c>
      <c r="P238" s="179">
        <f>_xlfn.IFNA(IF($C238 &gt; "2023-24", INDEX(PR24_after_overrides!$D$3:$AU$128, MATCH('Stata dataset (nominal)'!$A238, PR24_after_overrides!$A$3:$A$128, 0), MATCH('Stata dataset (nominal)'!P$1, PR24_after_overrides!$D$2:$AU$2, 0)), INDEX('Cyclical_after overrides'!$A$1:$BD$245,MATCH('Stata dataset (nominal)'!$A238,'Cyclical_after overrides'!$A$1:$A$245,0),MATCH('Stata dataset (nominal)'!P$1,'Cyclical_after overrides'!$A$1:$BD$1,0))), "")</f>
        <v>0</v>
      </c>
      <c r="Q238" s="179">
        <f>_xlfn.IFNA(IF($C238 &gt; "2023-24", INDEX(PR24_after_overrides!$D$3:$AU$128, MATCH('Stata dataset (nominal)'!$A238, PR24_after_overrides!$A$3:$A$128, 0), MATCH('Stata dataset (nominal)'!Q$1, PR24_after_overrides!$D$2:$AU$2, 0)), INDEX('Cyclical_after overrides'!$A$1:$BD$245,MATCH('Stata dataset (nominal)'!$A238,'Cyclical_after overrides'!$A$1:$A$245,0),MATCH('Stata dataset (nominal)'!Q$1,'Cyclical_after overrides'!$A$1:$BD$1,0))), "")</f>
        <v>0</v>
      </c>
      <c r="R238" s="179">
        <f>_xlfn.IFNA(IF($C238 &gt; "2023-24", INDEX(PR24_after_overrides!$D$3:$AU$128, MATCH('Stata dataset (nominal)'!$A238, PR24_after_overrides!$A$3:$A$128, 0), MATCH('Stata dataset (nominal)'!R$1, PR24_after_overrides!$D$2:$AU$2, 0)), INDEX('Cyclical_after overrides'!$A$1:$BD$245,MATCH('Stata dataset (nominal)'!$A238,'Cyclical_after overrides'!$A$1:$A$245,0),MATCH('Stata dataset (nominal)'!R$1,'Cyclical_after overrides'!$A$1:$BD$1,0))), "")</f>
        <v>408.82400000000001</v>
      </c>
      <c r="S238" s="179">
        <f>_xlfn.IFNA(IF($C238 &gt; "2023-24", INDEX(PR24_after_overrides!$D$3:$AU$128, MATCH('Stata dataset (nominal)'!$A238, PR24_after_overrides!$A$3:$A$128, 0), MATCH('Stata dataset (nominal)'!S$1, PR24_after_overrides!$D$2:$AU$2, 0)), INDEX('Cyclical_after overrides'!$A$1:$BD$245,MATCH('Stata dataset (nominal)'!$A238,'Cyclical_after overrides'!$A$1:$A$245,0),MATCH('Stata dataset (nominal)'!S$1,'Cyclical_after overrides'!$A$1:$BD$1,0))), "")</f>
        <v>0</v>
      </c>
      <c r="T238" s="179">
        <f>_xlfn.IFNA(IF($C238 &gt; "2023-24", INDEX(PR24_after_overrides!$D$3:$AU$128, MATCH('Stata dataset (nominal)'!$A238, PR24_after_overrides!$A$3:$A$128, 0), MATCH('Stata dataset (nominal)'!T$1, PR24_after_overrides!$D$2:$AU$2, 0)), INDEX('Cyclical_after overrides'!$A$1:$BD$245,MATCH('Stata dataset (nominal)'!$A238,'Cyclical_after overrides'!$A$1:$A$245,0),MATCH('Stata dataset (nominal)'!T$1,'Cyclical_after overrides'!$A$1:$BD$1,0))), "")</f>
        <v>0</v>
      </c>
      <c r="U238" s="179" t="str">
        <f>_xlfn.IFNA(IF($C238 &gt; "2023-24", INDEX(PR24_after_overrides!$D$3:$AU$128, MATCH('Stata dataset (nominal)'!$A238, PR24_after_overrides!$A$3:$A$128, 0), MATCH('Stata dataset (nominal)'!U$1, PR24_after_overrides!$D$2:$AU$2, 0)), INDEX('Cyclical_after overrides'!$A$1:$BD$245,MATCH('Stata dataset (nominal)'!$A238,'Cyclical_after overrides'!$A$1:$A$245,0),MATCH('Stata dataset (nominal)'!U$1,'Cyclical_after overrides'!$A$1:$BD$1,0))), "")</f>
        <v/>
      </c>
      <c r="V238" s="179" t="str">
        <f>_xlfn.IFNA(IF($C238 &gt; "2023-24", INDEX(PR24_after_overrides!$D$3:$AU$128, MATCH('Stata dataset (nominal)'!$A238, PR24_after_overrides!$A$3:$A$128, 0), MATCH('Stata dataset (nominal)'!V$1, PR24_after_overrides!$D$2:$AU$2, 0)), INDEX('Cyclical_after overrides'!$A$1:$BD$245,MATCH('Stata dataset (nominal)'!$A238,'Cyclical_after overrides'!$A$1:$A$245,0),MATCH('Stata dataset (nominal)'!V$1,'Cyclical_after overrides'!$A$1:$BD$1,0))), "")</f>
        <v/>
      </c>
      <c r="W238" s="179" t="str">
        <f>_xlfn.IFNA(IF($C238 &gt; "2023-24", INDEX(PR24_after_overrides!$D$3:$AU$128, MATCH('Stata dataset (nominal)'!$A238, PR24_after_overrides!$A$3:$A$128, 0), MATCH('Stata dataset (nominal)'!W$1, PR24_after_overrides!$D$2:$AU$2, 0)), INDEX('Cyclical_after overrides'!$A$1:$BD$245,MATCH('Stata dataset (nominal)'!$A238,'Cyclical_after overrides'!$A$1:$A$245,0),MATCH('Stata dataset (nominal)'!W$1,'Cyclical_after overrides'!$A$1:$BD$1,0))), "")</f>
        <v/>
      </c>
      <c r="X238" s="179" t="str">
        <f>_xlfn.IFNA(IF($C238 &gt; "2023-24", INDEX(PR24_after_overrides!$D$3:$AU$128, MATCH('Stata dataset (nominal)'!$A238, PR24_after_overrides!$A$3:$A$128, 0), MATCH('Stata dataset (nominal)'!X$1, PR24_after_overrides!$D$2:$AU$2, 0)), INDEX('Cyclical_after overrides'!$A$1:$BD$245,MATCH('Stata dataset (nominal)'!$A238,'Cyclical_after overrides'!$A$1:$A$245,0),MATCH('Stata dataset (nominal)'!X$1,'Cyclical_after overrides'!$A$1:$BD$1,0))), "")</f>
        <v/>
      </c>
      <c r="Y238" s="179" t="str">
        <f>_xlfn.IFNA(IF($C238 &gt; "2023-24", INDEX(PR24_after_overrides!$D$3:$AU$128, MATCH('Stata dataset (nominal)'!$A238, PR24_after_overrides!$A$3:$A$128, 0), MATCH('Stata dataset (nominal)'!Y$1, PR24_after_overrides!$D$2:$AU$2, 0)), INDEX('Cyclical_after overrides'!$A$1:$BD$245,MATCH('Stata dataset (nominal)'!$A238,'Cyclical_after overrides'!$A$1:$A$245,0),MATCH('Stata dataset (nominal)'!Y$1,'Cyclical_after overrides'!$A$1:$BD$1,0))), "")</f>
        <v/>
      </c>
      <c r="Z238" s="179" t="str">
        <f>_xlfn.IFNA(IF($C238 &gt; "2023-24", INDEX(PR24_after_overrides!$D$3:$AU$128, MATCH('Stata dataset (nominal)'!$A238, PR24_after_overrides!$A$3:$A$128, 0), MATCH('Stata dataset (nominal)'!Z$1, PR24_after_overrides!$D$2:$AU$2, 0)), INDEX('Cyclical_after overrides'!$A$1:$BD$245,MATCH('Stata dataset (nominal)'!$A238,'Cyclical_after overrides'!$A$1:$A$245,0),MATCH('Stata dataset (nominal)'!Z$1,'Cyclical_after overrides'!$A$1:$BD$1,0))), "")</f>
        <v/>
      </c>
      <c r="AA238" s="179">
        <f>_xlfn.IFNA(IF($C238 &gt; "2023-24", INDEX(PR24_after_overrides!$D$3:$AU$128, MATCH('Stata dataset (nominal)'!$A238, PR24_after_overrides!$A$3:$A$128, 0), MATCH('Stata dataset (nominal)'!AA$1, PR24_after_overrides!$D$2:$AU$2, 0)), INDEX('Cyclical_after overrides'!$A$1:$BD$245,MATCH('Stata dataset (nominal)'!$A238,'Cyclical_after overrides'!$A$1:$A$245,0),MATCH('Stata dataset (nominal)'!AA$1,'Cyclical_after overrides'!$A$1:$BD$1,0))), "")</f>
        <v>0</v>
      </c>
      <c r="AB238" s="179">
        <f>INDEX(Depreciation!$U$5:$U$318, MATCH('Stata dataset (nominal)'!$A238, Depreciation!$A$5:$A$318, 0))</f>
        <v>6.3211743951019292E-2</v>
      </c>
      <c r="AC238" s="180" t="str">
        <f t="shared" si="5"/>
        <v/>
      </c>
      <c r="AD238" s="72">
        <f>INDEX(Recharges!$V$5:$V$318, MATCH('Stata dataset (nominal)'!$A238, Recharges!$A$5:$A$318, 0))</f>
        <v>0.10559757533153914</v>
      </c>
    </row>
    <row r="239" spans="1:30" x14ac:dyDescent="0.4">
      <c r="A239" s="160" t="str">
        <f t="shared" si="6"/>
        <v>BRL29</v>
      </c>
      <c r="B239" s="160" t="s">
        <v>409</v>
      </c>
      <c r="C239" s="160" t="s">
        <v>521</v>
      </c>
      <c r="D239" s="179">
        <f>_xlfn.IFNA(IF($C239 &gt; "2023-24", INDEX(PR24_after_overrides!$D$3:$AU$128, MATCH('Stata dataset (nominal)'!$A239, PR24_after_overrides!$A$3:$A$128, 0), MATCH('Stata dataset (nominal)'!D$1, PR24_after_overrides!$D$2:$AU$2, 0)), INDEX('Cyclical_after overrides'!$A$1:$BD$245,MATCH('Stata dataset (nominal)'!$A239,'Cyclical_after overrides'!$A$1:$A$245,0),MATCH('Stata dataset (nominal)'!D$1,'Cyclical_after overrides'!$A$1:$BD$1,0))), "")</f>
        <v>0.85303086510685477</v>
      </c>
      <c r="E239" s="179">
        <f>_xlfn.IFNA(IF($C239 &gt; "2023-24", INDEX(PR24_after_overrides!$D$3:$AU$128, MATCH('Stata dataset (nominal)'!$A239, PR24_after_overrides!$A$3:$A$128, 0), MATCH('Stata dataset (nominal)'!E$1, PR24_after_overrides!$D$2:$AU$2, 0)), INDEX('Cyclical_after overrides'!$A$1:$BD$245,MATCH('Stata dataset (nominal)'!$A239,'Cyclical_after overrides'!$A$1:$A$245,0),MATCH('Stata dataset (nominal)'!E$1,'Cyclical_after overrides'!$A$1:$BD$1,0))), "")</f>
        <v>3.8655293258828376</v>
      </c>
      <c r="F239" s="179">
        <f>_xlfn.IFNA(IF($C239 &gt; "2023-24", INDEX(PR24_after_overrides!$D$3:$AU$128, MATCH('Stata dataset (nominal)'!$A239, PR24_after_overrides!$A$3:$A$128, 0), MATCH('Stata dataset (nominal)'!F$1, PR24_after_overrides!$D$2:$AU$2, 0)), INDEX('Cyclical_after overrides'!$A$1:$BD$245,MATCH('Stata dataset (nominal)'!$A239,'Cyclical_after overrides'!$A$1:$A$245,0),MATCH('Stata dataset (nominal)'!F$1,'Cyclical_after overrides'!$A$1:$BD$1,0))), "")</f>
        <v>0.85060223065255725</v>
      </c>
      <c r="G239" s="179">
        <f>_xlfn.IFNA(IF($C239 &gt; "2023-24", INDEX(PR24_after_overrides!$D$3:$AU$128, MATCH('Stata dataset (nominal)'!$A239, PR24_after_overrides!$A$3:$A$128, 0), MATCH('Stata dataset (nominal)'!G$1, PR24_after_overrides!$D$2:$AU$2, 0)), INDEX('Cyclical_after overrides'!$A$1:$BD$245,MATCH('Stata dataset (nominal)'!$A239,'Cyclical_after overrides'!$A$1:$A$245,0),MATCH('Stata dataset (nominal)'!G$1,'Cyclical_after overrides'!$A$1:$BD$1,0))), "")</f>
        <v>7.0173310777566815</v>
      </c>
      <c r="H239" s="179">
        <f>_xlfn.IFNA(IF($C239 &gt; "2023-24", INDEX(PR24_after_overrides!$D$3:$AU$128, MATCH('Stata dataset (nominal)'!$A239, PR24_after_overrides!$A$3:$A$128, 0), MATCH('Stata dataset (nominal)'!H$1, PR24_after_overrides!$D$2:$AU$2, 0)), INDEX('Cyclical_after overrides'!$A$1:$BD$245,MATCH('Stata dataset (nominal)'!$A239,'Cyclical_after overrides'!$A$1:$A$245,0),MATCH('Stata dataset (nominal)'!H$1,'Cyclical_after overrides'!$A$1:$BD$1,0))), "")</f>
        <v>0.49364123214157762</v>
      </c>
      <c r="I239" s="179">
        <f>_xlfn.IFNA(IF($C239 &gt; "2023-24", INDEX(PR24_after_overrides!$D$3:$AU$128, MATCH('Stata dataset (nominal)'!$A239, PR24_after_overrides!$A$3:$A$128, 0), MATCH('Stata dataset (nominal)'!I$1, PR24_after_overrides!$D$2:$AU$2, 0)), INDEX('Cyclical_after overrides'!$A$1:$BD$245,MATCH('Stata dataset (nominal)'!$A239,'Cyclical_after overrides'!$A$1:$A$245,0),MATCH('Stata dataset (nominal)'!I$1,'Cyclical_after overrides'!$A$1:$BD$1,0))), "")</f>
        <v>3.9385139166564578</v>
      </c>
      <c r="J239" s="179">
        <f>_xlfn.IFNA(IF($C239 &gt; "2023-24", INDEX(PR24_after_overrides!$D$3:$AU$128, MATCH('Stata dataset (nominal)'!$A239, PR24_after_overrides!$A$3:$A$128, 0), MATCH('Stata dataset (nominal)'!J$1, PR24_after_overrides!$D$2:$AU$2, 0)), INDEX('Cyclical_after overrides'!$A$1:$BD$245,MATCH('Stata dataset (nominal)'!$A239,'Cyclical_after overrides'!$A$1:$A$245,0),MATCH('Stata dataset (nominal)'!J$1,'Cyclical_after overrides'!$A$1:$BD$1,0))), "")</f>
        <v>3.5168715725476187E-3</v>
      </c>
      <c r="K239" s="179" t="str">
        <f>_xlfn.IFNA(IF($C239 &gt; "2023-24", INDEX(PR24_after_overrides!$D$3:$AU$128, MATCH('Stata dataset (nominal)'!$A239, PR24_after_overrides!$A$3:$A$128, 0), MATCH('Stata dataset (nominal)'!K$1, PR24_after_overrides!$D$2:$AU$2, 0)), INDEX('Cyclical_after overrides'!$A$1:$BD$245,MATCH('Stata dataset (nominal)'!$A239,'Cyclical_after overrides'!$A$1:$A$245,0),MATCH('Stata dataset (nominal)'!K$1,'Cyclical_after overrides'!$A$1:$BD$1,0))), "")</f>
        <v/>
      </c>
      <c r="L239" s="179">
        <f>_xlfn.IFNA(IF($C239 &gt; "2023-24", INDEX(PR24_after_overrides!$D$3:$AU$128, MATCH('Stata dataset (nominal)'!$A239, PR24_after_overrides!$A$3:$A$128, 0), MATCH('Stata dataset (nominal)'!L$1, PR24_after_overrides!$D$2:$AU$2, 0)), INDEX('Cyclical_after overrides'!$A$1:$BD$245,MATCH('Stata dataset (nominal)'!$A239,'Cyclical_after overrides'!$A$1:$A$245,0),MATCH('Stata dataset (nominal)'!L$1,'Cyclical_after overrides'!$A$1:$BD$1,0))), "")</f>
        <v>0</v>
      </c>
      <c r="M239" s="179">
        <f>_xlfn.IFNA(IF($C239 &gt; "2023-24", INDEX(PR24_after_overrides!$D$3:$AU$128, MATCH('Stata dataset (nominal)'!$A239, PR24_after_overrides!$A$3:$A$128, 0), MATCH('Stata dataset (nominal)'!M$1, PR24_after_overrides!$D$2:$AU$2, 0)), INDEX('Cyclical_after overrides'!$A$1:$BD$245,MATCH('Stata dataset (nominal)'!$A239,'Cyclical_after overrides'!$A$1:$A$245,0),MATCH('Stata dataset (nominal)'!M$1,'Cyclical_after overrides'!$A$1:$BD$1,0))), "")</f>
        <v>0</v>
      </c>
      <c r="N239" s="179">
        <f>_xlfn.IFNA(IF($C239 &gt; "2023-24", INDEX(PR24_after_overrides!$D$3:$AU$128, MATCH('Stata dataset (nominal)'!$A239, PR24_after_overrides!$A$3:$A$128, 0), MATCH('Stata dataset (nominal)'!N$1, PR24_after_overrides!$D$2:$AU$2, 0)), INDEX('Cyclical_after overrides'!$A$1:$BD$245,MATCH('Stata dataset (nominal)'!$A239,'Cyclical_after overrides'!$A$1:$A$245,0),MATCH('Stata dataset (nominal)'!N$1,'Cyclical_after overrides'!$A$1:$BD$1,0))), "")</f>
        <v>0</v>
      </c>
      <c r="O239" s="179">
        <f>_xlfn.IFNA(IF($C239 &gt; "2023-24", INDEX(PR24_after_overrides!$D$3:$AU$128, MATCH('Stata dataset (nominal)'!$A239, PR24_after_overrides!$A$3:$A$128, 0), MATCH('Stata dataset (nominal)'!O$1, PR24_after_overrides!$D$2:$AU$2, 0)), INDEX('Cyclical_after overrides'!$A$1:$BD$245,MATCH('Stata dataset (nominal)'!$A239,'Cyclical_after overrides'!$A$1:$A$245,0),MATCH('Stata dataset (nominal)'!O$1,'Cyclical_after overrides'!$A$1:$BD$1,0))), "")</f>
        <v>109.0975776016878</v>
      </c>
      <c r="P239" s="179">
        <f>_xlfn.IFNA(IF($C239 &gt; "2023-24", INDEX(PR24_after_overrides!$D$3:$AU$128, MATCH('Stata dataset (nominal)'!$A239, PR24_after_overrides!$A$3:$A$128, 0), MATCH('Stata dataset (nominal)'!P$1, PR24_after_overrides!$D$2:$AU$2, 0)), INDEX('Cyclical_after overrides'!$A$1:$BD$245,MATCH('Stata dataset (nominal)'!$A239,'Cyclical_after overrides'!$A$1:$A$245,0),MATCH('Stata dataset (nominal)'!P$1,'Cyclical_after overrides'!$A$1:$BD$1,0))), "")</f>
        <v>0</v>
      </c>
      <c r="Q239" s="179">
        <f>_xlfn.IFNA(IF($C239 &gt; "2023-24", INDEX(PR24_after_overrides!$D$3:$AU$128, MATCH('Stata dataset (nominal)'!$A239, PR24_after_overrides!$A$3:$A$128, 0), MATCH('Stata dataset (nominal)'!Q$1, PR24_after_overrides!$D$2:$AU$2, 0)), INDEX('Cyclical_after overrides'!$A$1:$BD$245,MATCH('Stata dataset (nominal)'!$A239,'Cyclical_after overrides'!$A$1:$A$245,0),MATCH('Stata dataset (nominal)'!Q$1,'Cyclical_after overrides'!$A$1:$BD$1,0))), "")</f>
        <v>0</v>
      </c>
      <c r="R239" s="179">
        <f>_xlfn.IFNA(IF($C239 &gt; "2023-24", INDEX(PR24_after_overrides!$D$3:$AU$128, MATCH('Stata dataset (nominal)'!$A239, PR24_after_overrides!$A$3:$A$128, 0), MATCH('Stata dataset (nominal)'!R$1, PR24_after_overrides!$D$2:$AU$2, 0)), INDEX('Cyclical_after overrides'!$A$1:$BD$245,MATCH('Stata dataset (nominal)'!$A239,'Cyclical_after overrides'!$A$1:$A$245,0),MATCH('Stata dataset (nominal)'!R$1,'Cyclical_after overrides'!$A$1:$BD$1,0))), "")</f>
        <v>418.53899999999999</v>
      </c>
      <c r="S239" s="179">
        <f>_xlfn.IFNA(IF($C239 &gt; "2023-24", INDEX(PR24_after_overrides!$D$3:$AU$128, MATCH('Stata dataset (nominal)'!$A239, PR24_after_overrides!$A$3:$A$128, 0), MATCH('Stata dataset (nominal)'!S$1, PR24_after_overrides!$D$2:$AU$2, 0)), INDEX('Cyclical_after overrides'!$A$1:$BD$245,MATCH('Stata dataset (nominal)'!$A239,'Cyclical_after overrides'!$A$1:$A$245,0),MATCH('Stata dataset (nominal)'!S$1,'Cyclical_after overrides'!$A$1:$BD$1,0))), "")</f>
        <v>0</v>
      </c>
      <c r="T239" s="179">
        <f>_xlfn.IFNA(IF($C239 &gt; "2023-24", INDEX(PR24_after_overrides!$D$3:$AU$128, MATCH('Stata dataset (nominal)'!$A239, PR24_after_overrides!$A$3:$A$128, 0), MATCH('Stata dataset (nominal)'!T$1, PR24_after_overrides!$D$2:$AU$2, 0)), INDEX('Cyclical_after overrides'!$A$1:$BD$245,MATCH('Stata dataset (nominal)'!$A239,'Cyclical_after overrides'!$A$1:$A$245,0),MATCH('Stata dataset (nominal)'!T$1,'Cyclical_after overrides'!$A$1:$BD$1,0))), "")</f>
        <v>0</v>
      </c>
      <c r="U239" s="179" t="str">
        <f>_xlfn.IFNA(IF($C239 &gt; "2023-24", INDEX(PR24_after_overrides!$D$3:$AU$128, MATCH('Stata dataset (nominal)'!$A239, PR24_after_overrides!$A$3:$A$128, 0), MATCH('Stata dataset (nominal)'!U$1, PR24_after_overrides!$D$2:$AU$2, 0)), INDEX('Cyclical_after overrides'!$A$1:$BD$245,MATCH('Stata dataset (nominal)'!$A239,'Cyclical_after overrides'!$A$1:$A$245,0),MATCH('Stata dataset (nominal)'!U$1,'Cyclical_after overrides'!$A$1:$BD$1,0))), "")</f>
        <v/>
      </c>
      <c r="V239" s="179" t="str">
        <f>_xlfn.IFNA(IF($C239 &gt; "2023-24", INDEX(PR24_after_overrides!$D$3:$AU$128, MATCH('Stata dataset (nominal)'!$A239, PR24_after_overrides!$A$3:$A$128, 0), MATCH('Stata dataset (nominal)'!V$1, PR24_after_overrides!$D$2:$AU$2, 0)), INDEX('Cyclical_after overrides'!$A$1:$BD$245,MATCH('Stata dataset (nominal)'!$A239,'Cyclical_after overrides'!$A$1:$A$245,0),MATCH('Stata dataset (nominal)'!V$1,'Cyclical_after overrides'!$A$1:$BD$1,0))), "")</f>
        <v/>
      </c>
      <c r="W239" s="179" t="str">
        <f>_xlfn.IFNA(IF($C239 &gt; "2023-24", INDEX(PR24_after_overrides!$D$3:$AU$128, MATCH('Stata dataset (nominal)'!$A239, PR24_after_overrides!$A$3:$A$128, 0), MATCH('Stata dataset (nominal)'!W$1, PR24_after_overrides!$D$2:$AU$2, 0)), INDEX('Cyclical_after overrides'!$A$1:$BD$245,MATCH('Stata dataset (nominal)'!$A239,'Cyclical_after overrides'!$A$1:$A$245,0),MATCH('Stata dataset (nominal)'!W$1,'Cyclical_after overrides'!$A$1:$BD$1,0))), "")</f>
        <v/>
      </c>
      <c r="X239" s="179" t="str">
        <f>_xlfn.IFNA(IF($C239 &gt; "2023-24", INDEX(PR24_after_overrides!$D$3:$AU$128, MATCH('Stata dataset (nominal)'!$A239, PR24_after_overrides!$A$3:$A$128, 0), MATCH('Stata dataset (nominal)'!X$1, PR24_after_overrides!$D$2:$AU$2, 0)), INDEX('Cyclical_after overrides'!$A$1:$BD$245,MATCH('Stata dataset (nominal)'!$A239,'Cyclical_after overrides'!$A$1:$A$245,0),MATCH('Stata dataset (nominal)'!X$1,'Cyclical_after overrides'!$A$1:$BD$1,0))), "")</f>
        <v/>
      </c>
      <c r="Y239" s="179" t="str">
        <f>_xlfn.IFNA(IF($C239 &gt; "2023-24", INDEX(PR24_after_overrides!$D$3:$AU$128, MATCH('Stata dataset (nominal)'!$A239, PR24_after_overrides!$A$3:$A$128, 0), MATCH('Stata dataset (nominal)'!Y$1, PR24_after_overrides!$D$2:$AU$2, 0)), INDEX('Cyclical_after overrides'!$A$1:$BD$245,MATCH('Stata dataset (nominal)'!$A239,'Cyclical_after overrides'!$A$1:$A$245,0),MATCH('Stata dataset (nominal)'!Y$1,'Cyclical_after overrides'!$A$1:$BD$1,0))), "")</f>
        <v/>
      </c>
      <c r="Z239" s="179" t="str">
        <f>_xlfn.IFNA(IF($C239 &gt; "2023-24", INDEX(PR24_after_overrides!$D$3:$AU$128, MATCH('Stata dataset (nominal)'!$A239, PR24_after_overrides!$A$3:$A$128, 0), MATCH('Stata dataset (nominal)'!Z$1, PR24_after_overrides!$D$2:$AU$2, 0)), INDEX('Cyclical_after overrides'!$A$1:$BD$245,MATCH('Stata dataset (nominal)'!$A239,'Cyclical_after overrides'!$A$1:$A$245,0),MATCH('Stata dataset (nominal)'!Z$1,'Cyclical_after overrides'!$A$1:$BD$1,0))), "")</f>
        <v/>
      </c>
      <c r="AA239" s="179">
        <f>_xlfn.IFNA(IF($C239 &gt; "2023-24", INDEX(PR24_after_overrides!$D$3:$AU$128, MATCH('Stata dataset (nominal)'!$A239, PR24_after_overrides!$A$3:$A$128, 0), MATCH('Stata dataset (nominal)'!AA$1, PR24_after_overrides!$D$2:$AU$2, 0)), INDEX('Cyclical_after overrides'!$A$1:$BD$245,MATCH('Stata dataset (nominal)'!$A239,'Cyclical_after overrides'!$A$1:$A$245,0),MATCH('Stata dataset (nominal)'!AA$1,'Cyclical_after overrides'!$A$1:$BD$1,0))), "")</f>
        <v>0</v>
      </c>
      <c r="AB239" s="179">
        <f>INDEX(Depreciation!$U$5:$U$318, MATCH('Stata dataset (nominal)'!$A239, Depreciation!$A$5:$A$318, 0))</f>
        <v>8.206033669277777E-3</v>
      </c>
      <c r="AC239" s="180" t="str">
        <f t="shared" si="5"/>
        <v/>
      </c>
      <c r="AD239" s="72">
        <f>INDEX(Recharges!$V$5:$V$318, MATCH('Stata dataset (nominal)'!$A239, Recharges!$A$5:$A$318, 0))</f>
        <v>5.3640251722240351E-2</v>
      </c>
    </row>
    <row r="240" spans="1:30" x14ac:dyDescent="0.4">
      <c r="A240" s="160" t="str">
        <f t="shared" si="6"/>
        <v>BRL30</v>
      </c>
      <c r="B240" s="160" t="s">
        <v>409</v>
      </c>
      <c r="C240" s="160" t="s">
        <v>522</v>
      </c>
      <c r="D240" s="179">
        <f>_xlfn.IFNA(IF($C240 &gt; "2023-24", INDEX(PR24_after_overrides!$D$3:$AU$128, MATCH('Stata dataset (nominal)'!$A240, PR24_after_overrides!$A$3:$A$128, 0), MATCH('Stata dataset (nominal)'!D$1, PR24_after_overrides!$D$2:$AU$2, 0)), INDEX('Cyclical_after overrides'!$A$1:$BD$245,MATCH('Stata dataset (nominal)'!$A240,'Cyclical_after overrides'!$A$1:$A$245,0),MATCH('Stata dataset (nominal)'!D$1,'Cyclical_after overrides'!$A$1:$BD$1,0))), "")</f>
        <v>0.8363047697126027</v>
      </c>
      <c r="E240" s="179">
        <f>_xlfn.IFNA(IF($C240 &gt; "2023-24", INDEX(PR24_after_overrides!$D$3:$AU$128, MATCH('Stata dataset (nominal)'!$A240, PR24_after_overrides!$A$3:$A$128, 0), MATCH('Stata dataset (nominal)'!E$1, PR24_after_overrides!$D$2:$AU$2, 0)), INDEX('Cyclical_after overrides'!$A$1:$BD$245,MATCH('Stata dataset (nominal)'!$A240,'Cyclical_after overrides'!$A$1:$A$245,0),MATCH('Stata dataset (nominal)'!E$1,'Cyclical_after overrides'!$A$1:$BD$1,0))), "")</f>
        <v>3.9550406610140305</v>
      </c>
      <c r="F240" s="179">
        <f>_xlfn.IFNA(IF($C240 &gt; "2023-24", INDEX(PR24_after_overrides!$D$3:$AU$128, MATCH('Stata dataset (nominal)'!$A240, PR24_after_overrides!$A$3:$A$128, 0), MATCH('Stata dataset (nominal)'!F$1, PR24_after_overrides!$D$2:$AU$2, 0)), INDEX('Cyclical_after overrides'!$A$1:$BD$245,MATCH('Stata dataset (nominal)'!$A240,'Cyclical_after overrides'!$A$1:$A$245,0),MATCH('Stata dataset (nominal)'!F$1,'Cyclical_after overrides'!$A$1:$BD$1,0))), "")</f>
        <v>0.86992041777836704</v>
      </c>
      <c r="G240" s="179">
        <f>_xlfn.IFNA(IF($C240 &gt; "2023-24", INDEX(PR24_after_overrides!$D$3:$AU$128, MATCH('Stata dataset (nominal)'!$A240, PR24_after_overrides!$A$3:$A$128, 0), MATCH('Stata dataset (nominal)'!G$1, PR24_after_overrides!$D$2:$AU$2, 0)), INDEX('Cyclical_after overrides'!$A$1:$BD$245,MATCH('Stata dataset (nominal)'!$A240,'Cyclical_after overrides'!$A$1:$A$245,0),MATCH('Stata dataset (nominal)'!G$1,'Cyclical_after overrides'!$A$1:$BD$1,0))), "")</f>
        <v>7.4338927926197051</v>
      </c>
      <c r="H240" s="179">
        <f>_xlfn.IFNA(IF($C240 &gt; "2023-24", INDEX(PR24_after_overrides!$D$3:$AU$128, MATCH('Stata dataset (nominal)'!$A240, PR24_after_overrides!$A$3:$A$128, 0), MATCH('Stata dataset (nominal)'!H$1, PR24_after_overrides!$D$2:$AU$2, 0)), INDEX('Cyclical_after overrides'!$A$1:$BD$245,MATCH('Stata dataset (nominal)'!$A240,'Cyclical_after overrides'!$A$1:$A$245,0),MATCH('Stata dataset (nominal)'!H$1,'Cyclical_after overrides'!$A$1:$BD$1,0))), "")</f>
        <v>0.5049847626422409</v>
      </c>
      <c r="I240" s="179">
        <f>_xlfn.IFNA(IF($C240 &gt; "2023-24", INDEX(PR24_after_overrides!$D$3:$AU$128, MATCH('Stata dataset (nominal)'!$A240, PR24_after_overrides!$A$3:$A$128, 0), MATCH('Stata dataset (nominal)'!I$1, PR24_after_overrides!$D$2:$AU$2, 0)), INDEX('Cyclical_after overrides'!$A$1:$BD$245,MATCH('Stata dataset (nominal)'!$A240,'Cyclical_after overrides'!$A$1:$A$245,0),MATCH('Stata dataset (nominal)'!I$1,'Cyclical_after overrides'!$A$1:$BD$1,0))), "")</f>
        <v>4.0291050928682264</v>
      </c>
      <c r="J240" s="179">
        <f>_xlfn.IFNA(IF($C240 &gt; "2023-24", INDEX(PR24_after_overrides!$D$3:$AU$128, MATCH('Stata dataset (nominal)'!$A240, PR24_after_overrides!$A$3:$A$128, 0), MATCH('Stata dataset (nominal)'!J$1, PR24_after_overrides!$D$2:$AU$2, 0)), INDEX('Cyclical_after overrides'!$A$1:$BD$245,MATCH('Stata dataset (nominal)'!$A240,'Cyclical_after overrides'!$A$1:$A$245,0),MATCH('Stata dataset (nominal)'!J$1,'Cyclical_after overrides'!$A$1:$BD$1,0))), "")</f>
        <v>3.5872090039985715E-3</v>
      </c>
      <c r="K240" s="179" t="str">
        <f>_xlfn.IFNA(IF($C240 &gt; "2023-24", INDEX(PR24_after_overrides!$D$3:$AU$128, MATCH('Stata dataset (nominal)'!$A240, PR24_after_overrides!$A$3:$A$128, 0), MATCH('Stata dataset (nominal)'!K$1, PR24_after_overrides!$D$2:$AU$2, 0)), INDEX('Cyclical_after overrides'!$A$1:$BD$245,MATCH('Stata dataset (nominal)'!$A240,'Cyclical_after overrides'!$A$1:$A$245,0),MATCH('Stata dataset (nominal)'!K$1,'Cyclical_after overrides'!$A$1:$BD$1,0))), "")</f>
        <v/>
      </c>
      <c r="L240" s="179">
        <f>_xlfn.IFNA(IF($C240 &gt; "2023-24", INDEX(PR24_after_overrides!$D$3:$AU$128, MATCH('Stata dataset (nominal)'!$A240, PR24_after_overrides!$A$3:$A$128, 0), MATCH('Stata dataset (nominal)'!L$1, PR24_after_overrides!$D$2:$AU$2, 0)), INDEX('Cyclical_after overrides'!$A$1:$BD$245,MATCH('Stata dataset (nominal)'!$A240,'Cyclical_after overrides'!$A$1:$A$245,0),MATCH('Stata dataset (nominal)'!L$1,'Cyclical_after overrides'!$A$1:$BD$1,0))), "")</f>
        <v>0</v>
      </c>
      <c r="M240" s="179">
        <f>_xlfn.IFNA(IF($C240 &gt; "2023-24", INDEX(PR24_after_overrides!$D$3:$AU$128, MATCH('Stata dataset (nominal)'!$A240, PR24_after_overrides!$A$3:$A$128, 0), MATCH('Stata dataset (nominal)'!M$1, PR24_after_overrides!$D$2:$AU$2, 0)), INDEX('Cyclical_after overrides'!$A$1:$BD$245,MATCH('Stata dataset (nominal)'!$A240,'Cyclical_after overrides'!$A$1:$A$245,0),MATCH('Stata dataset (nominal)'!M$1,'Cyclical_after overrides'!$A$1:$BD$1,0))), "")</f>
        <v>0</v>
      </c>
      <c r="N240" s="179">
        <f>_xlfn.IFNA(IF($C240 &gt; "2023-24", INDEX(PR24_after_overrides!$D$3:$AU$128, MATCH('Stata dataset (nominal)'!$A240, PR24_after_overrides!$A$3:$A$128, 0), MATCH('Stata dataset (nominal)'!N$1, PR24_after_overrides!$D$2:$AU$2, 0)), INDEX('Cyclical_after overrides'!$A$1:$BD$245,MATCH('Stata dataset (nominal)'!$A240,'Cyclical_after overrides'!$A$1:$A$245,0),MATCH('Stata dataset (nominal)'!N$1,'Cyclical_after overrides'!$A$1:$BD$1,0))), "")</f>
        <v>0</v>
      </c>
      <c r="O240" s="179">
        <f>_xlfn.IFNA(IF($C240 &gt; "2023-24", INDEX(PR24_after_overrides!$D$3:$AU$128, MATCH('Stata dataset (nominal)'!$A240, PR24_after_overrides!$A$3:$A$128, 0), MATCH('Stata dataset (nominal)'!O$1, PR24_after_overrides!$D$2:$AU$2, 0)), INDEX('Cyclical_after overrides'!$A$1:$BD$245,MATCH('Stata dataset (nominal)'!$A240,'Cyclical_after overrides'!$A$1:$A$245,0),MATCH('Stata dataset (nominal)'!O$1,'Cyclical_after overrides'!$A$1:$BD$1,0))), "")</f>
        <v>102.28960696623341</v>
      </c>
      <c r="P240" s="179">
        <f>_xlfn.IFNA(IF($C240 &gt; "2023-24", INDEX(PR24_after_overrides!$D$3:$AU$128, MATCH('Stata dataset (nominal)'!$A240, PR24_after_overrides!$A$3:$A$128, 0), MATCH('Stata dataset (nominal)'!P$1, PR24_after_overrides!$D$2:$AU$2, 0)), INDEX('Cyclical_after overrides'!$A$1:$BD$245,MATCH('Stata dataset (nominal)'!$A240,'Cyclical_after overrides'!$A$1:$A$245,0),MATCH('Stata dataset (nominal)'!P$1,'Cyclical_after overrides'!$A$1:$BD$1,0))), "")</f>
        <v>0</v>
      </c>
      <c r="Q240" s="179">
        <f>_xlfn.IFNA(IF($C240 &gt; "2023-24", INDEX(PR24_after_overrides!$D$3:$AU$128, MATCH('Stata dataset (nominal)'!$A240, PR24_after_overrides!$A$3:$A$128, 0), MATCH('Stata dataset (nominal)'!Q$1, PR24_after_overrides!$D$2:$AU$2, 0)), INDEX('Cyclical_after overrides'!$A$1:$BD$245,MATCH('Stata dataset (nominal)'!$A240,'Cyclical_after overrides'!$A$1:$A$245,0),MATCH('Stata dataset (nominal)'!Q$1,'Cyclical_after overrides'!$A$1:$BD$1,0))), "")</f>
        <v>0</v>
      </c>
      <c r="R240" s="179">
        <f>_xlfn.IFNA(IF($C240 &gt; "2023-24", INDEX(PR24_after_overrides!$D$3:$AU$128, MATCH('Stata dataset (nominal)'!$A240, PR24_after_overrides!$A$3:$A$128, 0), MATCH('Stata dataset (nominal)'!R$1, PR24_after_overrides!$D$2:$AU$2, 0)), INDEX('Cyclical_after overrides'!$A$1:$BD$245,MATCH('Stata dataset (nominal)'!$A240,'Cyclical_after overrides'!$A$1:$A$245,0),MATCH('Stata dataset (nominal)'!R$1,'Cyclical_after overrides'!$A$1:$BD$1,0))), "")</f>
        <v>427.20800000000003</v>
      </c>
      <c r="S240" s="179">
        <f>_xlfn.IFNA(IF($C240 &gt; "2023-24", INDEX(PR24_after_overrides!$D$3:$AU$128, MATCH('Stata dataset (nominal)'!$A240, PR24_after_overrides!$A$3:$A$128, 0), MATCH('Stata dataset (nominal)'!S$1, PR24_after_overrides!$D$2:$AU$2, 0)), INDEX('Cyclical_after overrides'!$A$1:$BD$245,MATCH('Stata dataset (nominal)'!$A240,'Cyclical_after overrides'!$A$1:$A$245,0),MATCH('Stata dataset (nominal)'!S$1,'Cyclical_after overrides'!$A$1:$BD$1,0))), "")</f>
        <v>0</v>
      </c>
      <c r="T240" s="179">
        <f>_xlfn.IFNA(IF($C240 &gt; "2023-24", INDEX(PR24_after_overrides!$D$3:$AU$128, MATCH('Stata dataset (nominal)'!$A240, PR24_after_overrides!$A$3:$A$128, 0), MATCH('Stata dataset (nominal)'!T$1, PR24_after_overrides!$D$2:$AU$2, 0)), INDEX('Cyclical_after overrides'!$A$1:$BD$245,MATCH('Stata dataset (nominal)'!$A240,'Cyclical_after overrides'!$A$1:$A$245,0),MATCH('Stata dataset (nominal)'!T$1,'Cyclical_after overrides'!$A$1:$BD$1,0))), "")</f>
        <v>0</v>
      </c>
      <c r="U240" s="179" t="str">
        <f>_xlfn.IFNA(IF($C240 &gt; "2023-24", INDEX(PR24_after_overrides!$D$3:$AU$128, MATCH('Stata dataset (nominal)'!$A240, PR24_after_overrides!$A$3:$A$128, 0), MATCH('Stata dataset (nominal)'!U$1, PR24_after_overrides!$D$2:$AU$2, 0)), INDEX('Cyclical_after overrides'!$A$1:$BD$245,MATCH('Stata dataset (nominal)'!$A240,'Cyclical_after overrides'!$A$1:$A$245,0),MATCH('Stata dataset (nominal)'!U$1,'Cyclical_after overrides'!$A$1:$BD$1,0))), "")</f>
        <v/>
      </c>
      <c r="V240" s="179" t="str">
        <f>_xlfn.IFNA(IF($C240 &gt; "2023-24", INDEX(PR24_after_overrides!$D$3:$AU$128, MATCH('Stata dataset (nominal)'!$A240, PR24_after_overrides!$A$3:$A$128, 0), MATCH('Stata dataset (nominal)'!V$1, PR24_after_overrides!$D$2:$AU$2, 0)), INDEX('Cyclical_after overrides'!$A$1:$BD$245,MATCH('Stata dataset (nominal)'!$A240,'Cyclical_after overrides'!$A$1:$A$245,0),MATCH('Stata dataset (nominal)'!V$1,'Cyclical_after overrides'!$A$1:$BD$1,0))), "")</f>
        <v/>
      </c>
      <c r="W240" s="179" t="str">
        <f>_xlfn.IFNA(IF($C240 &gt; "2023-24", INDEX(PR24_after_overrides!$D$3:$AU$128, MATCH('Stata dataset (nominal)'!$A240, PR24_after_overrides!$A$3:$A$128, 0), MATCH('Stata dataset (nominal)'!W$1, PR24_after_overrides!$D$2:$AU$2, 0)), INDEX('Cyclical_after overrides'!$A$1:$BD$245,MATCH('Stata dataset (nominal)'!$A240,'Cyclical_after overrides'!$A$1:$A$245,0),MATCH('Stata dataset (nominal)'!W$1,'Cyclical_after overrides'!$A$1:$BD$1,0))), "")</f>
        <v/>
      </c>
      <c r="X240" s="179" t="str">
        <f>_xlfn.IFNA(IF($C240 &gt; "2023-24", INDEX(PR24_after_overrides!$D$3:$AU$128, MATCH('Stata dataset (nominal)'!$A240, PR24_after_overrides!$A$3:$A$128, 0), MATCH('Stata dataset (nominal)'!X$1, PR24_after_overrides!$D$2:$AU$2, 0)), INDEX('Cyclical_after overrides'!$A$1:$BD$245,MATCH('Stata dataset (nominal)'!$A240,'Cyclical_after overrides'!$A$1:$A$245,0),MATCH('Stata dataset (nominal)'!X$1,'Cyclical_after overrides'!$A$1:$BD$1,0))), "")</f>
        <v/>
      </c>
      <c r="Y240" s="179" t="str">
        <f>_xlfn.IFNA(IF($C240 &gt; "2023-24", INDEX(PR24_after_overrides!$D$3:$AU$128, MATCH('Stata dataset (nominal)'!$A240, PR24_after_overrides!$A$3:$A$128, 0), MATCH('Stata dataset (nominal)'!Y$1, PR24_after_overrides!$D$2:$AU$2, 0)), INDEX('Cyclical_after overrides'!$A$1:$BD$245,MATCH('Stata dataset (nominal)'!$A240,'Cyclical_after overrides'!$A$1:$A$245,0),MATCH('Stata dataset (nominal)'!Y$1,'Cyclical_after overrides'!$A$1:$BD$1,0))), "")</f>
        <v/>
      </c>
      <c r="Z240" s="179" t="str">
        <f>_xlfn.IFNA(IF($C240 &gt; "2023-24", INDEX(PR24_after_overrides!$D$3:$AU$128, MATCH('Stata dataset (nominal)'!$A240, PR24_after_overrides!$A$3:$A$128, 0), MATCH('Stata dataset (nominal)'!Z$1, PR24_after_overrides!$D$2:$AU$2, 0)), INDEX('Cyclical_after overrides'!$A$1:$BD$245,MATCH('Stata dataset (nominal)'!$A240,'Cyclical_after overrides'!$A$1:$A$245,0),MATCH('Stata dataset (nominal)'!Z$1,'Cyclical_after overrides'!$A$1:$BD$1,0))), "")</f>
        <v/>
      </c>
      <c r="AA240" s="179">
        <f>_xlfn.IFNA(IF($C240 &gt; "2023-24", INDEX(PR24_after_overrides!$D$3:$AU$128, MATCH('Stata dataset (nominal)'!$A240, PR24_after_overrides!$A$3:$A$128, 0), MATCH('Stata dataset (nominal)'!AA$1, PR24_after_overrides!$D$2:$AU$2, 0)), INDEX('Cyclical_after overrides'!$A$1:$BD$245,MATCH('Stata dataset (nominal)'!$A240,'Cyclical_after overrides'!$A$1:$A$245,0),MATCH('Stata dataset (nominal)'!AA$1,'Cyclical_after overrides'!$A$1:$BD$1,0))), "")</f>
        <v>0</v>
      </c>
      <c r="AB240" s="179">
        <f>INDEX(Depreciation!$U$5:$U$318, MATCH('Stata dataset (nominal)'!$A240, Depreciation!$A$5:$A$318, 0))</f>
        <v>8.3701543426633329E-3</v>
      </c>
      <c r="AC240" s="180" t="str">
        <f t="shared" si="5"/>
        <v/>
      </c>
      <c r="AD240" s="72">
        <f>INDEX(Recharges!$V$5:$V$318, MATCH('Stata dataset (nominal)'!$A240, Recharges!$A$5:$A$318, 0))</f>
        <v>4.8628705935313765E-2</v>
      </c>
    </row>
    <row r="241" spans="1:30" x14ac:dyDescent="0.4">
      <c r="A241" s="160" t="str">
        <f t="shared" si="6"/>
        <v>BWH14</v>
      </c>
      <c r="B241" s="160" t="s">
        <v>421</v>
      </c>
      <c r="C241" s="160" t="s">
        <v>243</v>
      </c>
      <c r="D241" s="179">
        <f>_xlfn.IFNA(IF($C241 &gt; "2023-24", INDEX(PR24_after_overrides!$D$3:$AU$128, MATCH('Stata dataset (nominal)'!$A241, PR24_after_overrides!$A$3:$A$128, 0), MATCH('Stata dataset (nominal)'!D$1, PR24_after_overrides!$D$2:$AU$2, 0)), INDEX('Cyclical_after overrides'!$A$1:$BD$245,MATCH('Stata dataset (nominal)'!$A241,'Cyclical_after overrides'!$A$1:$A$245,0),MATCH('Stata dataset (nominal)'!D$1,'Cyclical_after overrides'!$A$1:$BD$1,0))), "")</f>
        <v>1.24788708586883</v>
      </c>
      <c r="E241" s="179">
        <f>_xlfn.IFNA(IF($C241 &gt; "2023-24", INDEX(PR24_after_overrides!$D$3:$AU$128, MATCH('Stata dataset (nominal)'!$A241, PR24_after_overrides!$A$3:$A$128, 0), MATCH('Stata dataset (nominal)'!E$1, PR24_after_overrides!$D$2:$AU$2, 0)), INDEX('Cyclical_after overrides'!$A$1:$BD$245,MATCH('Stata dataset (nominal)'!$A241,'Cyclical_after overrides'!$A$1:$A$245,0),MATCH('Stata dataset (nominal)'!E$1,'Cyclical_after overrides'!$A$1:$BD$1,0))), "")</f>
        <v>1.3440000000000001</v>
      </c>
      <c r="F241" s="179">
        <f>_xlfn.IFNA(IF($C241 &gt; "2023-24", INDEX(PR24_after_overrides!$D$3:$AU$128, MATCH('Stata dataset (nominal)'!$A241, PR24_after_overrides!$A$3:$A$128, 0), MATCH('Stata dataset (nominal)'!F$1, PR24_after_overrides!$D$2:$AU$2, 0)), INDEX('Cyclical_after overrides'!$A$1:$BD$245,MATCH('Stata dataset (nominal)'!$A241,'Cyclical_after overrides'!$A$1:$A$245,0),MATCH('Stata dataset (nominal)'!F$1,'Cyclical_after overrides'!$A$1:$BD$1,0))), "")</f>
        <v>0.47299999999999998</v>
      </c>
      <c r="G241" s="179">
        <f>_xlfn.IFNA(IF($C241 &gt; "2023-24", INDEX(PR24_after_overrides!$D$3:$AU$128, MATCH('Stata dataset (nominal)'!$A241, PR24_after_overrides!$A$3:$A$128, 0), MATCH('Stata dataset (nominal)'!G$1, PR24_after_overrides!$D$2:$AU$2, 0)), INDEX('Cyclical_after overrides'!$A$1:$BD$245,MATCH('Stata dataset (nominal)'!$A241,'Cyclical_after overrides'!$A$1:$A$245,0),MATCH('Stata dataset (nominal)'!G$1,'Cyclical_after overrides'!$A$1:$BD$1,0))), "")</f>
        <v>0.29099999999999998</v>
      </c>
      <c r="H241" s="179">
        <f>_xlfn.IFNA(IF($C241 &gt; "2023-24", INDEX(PR24_after_overrides!$D$3:$AU$128, MATCH('Stata dataset (nominal)'!$A241, PR24_after_overrides!$A$3:$A$128, 0), MATCH('Stata dataset (nominal)'!H$1, PR24_after_overrides!$D$2:$AU$2, 0)), INDEX('Cyclical_after overrides'!$A$1:$BD$245,MATCH('Stata dataset (nominal)'!$A241,'Cyclical_after overrides'!$A$1:$A$245,0),MATCH('Stata dataset (nominal)'!H$1,'Cyclical_after overrides'!$A$1:$BD$1,0))), "")</f>
        <v>0.16400000000000001</v>
      </c>
      <c r="I241" s="179">
        <f>_xlfn.IFNA(IF($C241 &gt; "2023-24", INDEX(PR24_after_overrides!$D$3:$AU$128, MATCH('Stata dataset (nominal)'!$A241, PR24_after_overrides!$A$3:$A$128, 0), MATCH('Stata dataset (nominal)'!I$1, PR24_after_overrides!$D$2:$AU$2, 0)), INDEX('Cyclical_after overrides'!$A$1:$BD$245,MATCH('Stata dataset (nominal)'!$A241,'Cyclical_after overrides'!$A$1:$A$245,0),MATCH('Stata dataset (nominal)'!I$1,'Cyclical_after overrides'!$A$1:$BD$1,0))), "")</f>
        <v>1.3440000000000001</v>
      </c>
      <c r="J241" s="179">
        <f>_xlfn.IFNA(IF($C241 &gt; "2023-24", INDEX(PR24_after_overrides!$D$3:$AU$128, MATCH('Stata dataset (nominal)'!$A241, PR24_after_overrides!$A$3:$A$128, 0), MATCH('Stata dataset (nominal)'!J$1, PR24_after_overrides!$D$2:$AU$2, 0)), INDEX('Cyclical_after overrides'!$A$1:$BD$245,MATCH('Stata dataset (nominal)'!$A241,'Cyclical_after overrides'!$A$1:$A$245,0),MATCH('Stata dataset (nominal)'!J$1,'Cyclical_after overrides'!$A$1:$BD$1,0))), "")</f>
        <v>1.0999999999999999E-2</v>
      </c>
      <c r="K241" s="179">
        <f>_xlfn.IFNA(IF($C241 &gt; "2023-24", INDEX(PR24_after_overrides!$D$3:$AU$128, MATCH('Stata dataset (nominal)'!$A241, PR24_after_overrides!$A$3:$A$128, 0), MATCH('Stata dataset (nominal)'!K$1, PR24_after_overrides!$D$2:$AU$2, 0)), INDEX('Cyclical_after overrides'!$A$1:$BD$245,MATCH('Stata dataset (nominal)'!$A241,'Cyclical_after overrides'!$A$1:$A$245,0),MATCH('Stata dataset (nominal)'!K$1,'Cyclical_after overrides'!$A$1:$BD$1,0))), "")</f>
        <v>0</v>
      </c>
      <c r="L241" s="179">
        <f>_xlfn.IFNA(IF($C241 &gt; "2023-24", INDEX(PR24_after_overrides!$D$3:$AU$128, MATCH('Stata dataset (nominal)'!$A241, PR24_after_overrides!$A$3:$A$128, 0), MATCH('Stata dataset (nominal)'!L$1, PR24_after_overrides!$D$2:$AU$2, 0)), INDEX('Cyclical_after overrides'!$A$1:$BD$245,MATCH('Stata dataset (nominal)'!$A241,'Cyclical_after overrides'!$A$1:$A$245,0),MATCH('Stata dataset (nominal)'!L$1,'Cyclical_after overrides'!$A$1:$BD$1,0))), "")</f>
        <v>0.04</v>
      </c>
      <c r="M241" s="179">
        <f>_xlfn.IFNA(IF($C241 &gt; "2023-24", INDEX(PR24_after_overrides!$D$3:$AU$128, MATCH('Stata dataset (nominal)'!$A241, PR24_after_overrides!$A$3:$A$128, 0), MATCH('Stata dataset (nominal)'!M$1, PR24_after_overrides!$D$2:$AU$2, 0)), INDEX('Cyclical_after overrides'!$A$1:$BD$245,MATCH('Stata dataset (nominal)'!$A241,'Cyclical_after overrides'!$A$1:$A$245,0),MATCH('Stata dataset (nominal)'!M$1,'Cyclical_after overrides'!$A$1:$BD$1,0))), "")</f>
        <v>0</v>
      </c>
      <c r="N241" s="179" t="str">
        <f>_xlfn.IFNA(IF($C241 &gt; "2023-24", INDEX(PR24_after_overrides!$D$3:$AU$128, MATCH('Stata dataset (nominal)'!$A241, PR24_after_overrides!$A$3:$A$128, 0), MATCH('Stata dataset (nominal)'!N$1, PR24_after_overrides!$D$2:$AU$2, 0)), INDEX('Cyclical_after overrides'!$A$1:$BD$245,MATCH('Stata dataset (nominal)'!$A241,'Cyclical_after overrides'!$A$1:$A$245,0),MATCH('Stata dataset (nominal)'!N$1,'Cyclical_after overrides'!$A$1:$BD$1,0))), "")</f>
        <v/>
      </c>
      <c r="O241" s="179">
        <f>_xlfn.IFNA(IF($C241 &gt; "2023-24", INDEX(PR24_after_overrides!$D$3:$AU$128, MATCH('Stata dataset (nominal)'!$A241, PR24_after_overrides!$A$3:$A$128, 0), MATCH('Stata dataset (nominal)'!O$1, PR24_after_overrides!$D$2:$AU$2, 0)), INDEX('Cyclical_after overrides'!$A$1:$BD$245,MATCH('Stata dataset (nominal)'!$A241,'Cyclical_after overrides'!$A$1:$A$245,0),MATCH('Stata dataset (nominal)'!O$1,'Cyclical_after overrides'!$A$1:$BD$1,0))), "")</f>
        <v>66.679000000000002</v>
      </c>
      <c r="P241" s="179">
        <f>_xlfn.IFNA(IF($C241 &gt; "2023-24", INDEX(PR24_after_overrides!$D$3:$AU$128, MATCH('Stata dataset (nominal)'!$A241, PR24_after_overrides!$A$3:$A$128, 0), MATCH('Stata dataset (nominal)'!P$1, PR24_after_overrides!$D$2:$AU$2, 0)), INDEX('Cyclical_after overrides'!$A$1:$BD$245,MATCH('Stata dataset (nominal)'!$A241,'Cyclical_after overrides'!$A$1:$A$245,0),MATCH('Stata dataset (nominal)'!P$1,'Cyclical_after overrides'!$A$1:$BD$1,0))), "")</f>
        <v>0</v>
      </c>
      <c r="Q241" s="179">
        <f>_xlfn.IFNA(IF($C241 &gt; "2023-24", INDEX(PR24_after_overrides!$D$3:$AU$128, MATCH('Stata dataset (nominal)'!$A241, PR24_after_overrides!$A$3:$A$128, 0), MATCH('Stata dataset (nominal)'!Q$1, PR24_after_overrides!$D$2:$AU$2, 0)), INDEX('Cyclical_after overrides'!$A$1:$BD$245,MATCH('Stata dataset (nominal)'!$A241,'Cyclical_after overrides'!$A$1:$A$245,0),MATCH('Stata dataset (nominal)'!Q$1,'Cyclical_after overrides'!$A$1:$BD$1,0))), "")</f>
        <v>0</v>
      </c>
      <c r="R241" s="179">
        <f>_xlfn.IFNA(IF($C241 &gt; "2023-24", INDEX(PR24_after_overrides!$D$3:$AU$128, MATCH('Stata dataset (nominal)'!$A241, PR24_after_overrides!$A$3:$A$128, 0), MATCH('Stata dataset (nominal)'!R$1, PR24_after_overrides!$D$2:$AU$2, 0)), INDEX('Cyclical_after overrides'!$A$1:$BD$245,MATCH('Stata dataset (nominal)'!$A241,'Cyclical_after overrides'!$A$1:$A$245,0),MATCH('Stata dataset (nominal)'!R$1,'Cyclical_after overrides'!$A$1:$BD$1,0))), "")</f>
        <v>119.232</v>
      </c>
      <c r="S241" s="179">
        <f>_xlfn.IFNA(IF($C241 &gt; "2023-24", INDEX(PR24_after_overrides!$D$3:$AU$128, MATCH('Stata dataset (nominal)'!$A241, PR24_after_overrides!$A$3:$A$128, 0), MATCH('Stata dataset (nominal)'!S$1, PR24_after_overrides!$D$2:$AU$2, 0)), INDEX('Cyclical_after overrides'!$A$1:$BD$245,MATCH('Stata dataset (nominal)'!$A241,'Cyclical_after overrides'!$A$1:$A$245,0),MATCH('Stata dataset (nominal)'!S$1,'Cyclical_after overrides'!$A$1:$BD$1,0))), "")</f>
        <v>0</v>
      </c>
      <c r="T241" s="179">
        <f>_xlfn.IFNA(IF($C241 &gt; "2023-24", INDEX(PR24_after_overrides!$D$3:$AU$128, MATCH('Stata dataset (nominal)'!$A241, PR24_after_overrides!$A$3:$A$128, 0), MATCH('Stata dataset (nominal)'!T$1, PR24_after_overrides!$D$2:$AU$2, 0)), INDEX('Cyclical_after overrides'!$A$1:$BD$245,MATCH('Stata dataset (nominal)'!$A241,'Cyclical_after overrides'!$A$1:$A$245,0),MATCH('Stata dataset (nominal)'!T$1,'Cyclical_after overrides'!$A$1:$BD$1,0))), "")</f>
        <v>0</v>
      </c>
      <c r="U241" s="179">
        <f>_xlfn.IFNA(IF($C241 &gt; "2023-24", INDEX(PR24_after_overrides!$D$3:$AU$128, MATCH('Stata dataset (nominal)'!$A241, PR24_after_overrides!$A$3:$A$128, 0), MATCH('Stata dataset (nominal)'!U$1, PR24_after_overrides!$D$2:$AU$2, 0)), INDEX('Cyclical_after overrides'!$A$1:$BD$245,MATCH('Stata dataset (nominal)'!$A241,'Cyclical_after overrides'!$A$1:$A$245,0),MATCH('Stata dataset (nominal)'!U$1,'Cyclical_after overrides'!$A$1:$BD$1,0))), "")</f>
        <v>21.076714239731544</v>
      </c>
      <c r="V241" s="179">
        <f>_xlfn.IFNA(IF($C241 &gt; "2023-24", INDEX(PR24_after_overrides!$D$3:$AU$128, MATCH('Stata dataset (nominal)'!$A241, PR24_after_overrides!$A$3:$A$128, 0), MATCH('Stata dataset (nominal)'!V$1, PR24_after_overrides!$D$2:$AU$2, 0)), INDEX('Cyclical_after overrides'!$A$1:$BD$245,MATCH('Stata dataset (nominal)'!$A241,'Cyclical_after overrides'!$A$1:$A$245,0),MATCH('Stata dataset (nominal)'!V$1,'Cyclical_after overrides'!$A$1:$BD$1,0))), "")</f>
        <v>144.8378836801069</v>
      </c>
      <c r="W241" s="179">
        <f>_xlfn.IFNA(IF($C241 &gt; "2023-24", INDEX(PR24_after_overrides!$D$3:$AU$128, MATCH('Stata dataset (nominal)'!$A241, PR24_after_overrides!$A$3:$A$128, 0), MATCH('Stata dataset (nominal)'!W$1, PR24_after_overrides!$D$2:$AU$2, 0)), INDEX('Cyclical_after overrides'!$A$1:$BD$245,MATCH('Stata dataset (nominal)'!$A241,'Cyclical_after overrides'!$A$1:$A$245,0),MATCH('Stata dataset (nominal)'!W$1,'Cyclical_after overrides'!$A$1:$BD$1,0))), "")</f>
        <v>1.7079397809475336</v>
      </c>
      <c r="X241" s="179">
        <f>_xlfn.IFNA(IF($C241 &gt; "2023-24", INDEX(PR24_after_overrides!$D$3:$AU$128, MATCH('Stata dataset (nominal)'!$A241, PR24_after_overrides!$A$3:$A$128, 0), MATCH('Stata dataset (nominal)'!X$1, PR24_after_overrides!$D$2:$AU$2, 0)), INDEX('Cyclical_after overrides'!$A$1:$BD$245,MATCH('Stata dataset (nominal)'!$A241,'Cyclical_after overrides'!$A$1:$A$245,0),MATCH('Stata dataset (nominal)'!X$1,'Cyclical_after overrides'!$A$1:$BD$1,0))), "")</f>
        <v>15.134879485693705</v>
      </c>
      <c r="Y241" s="179">
        <f>_xlfn.IFNA(IF($C241 &gt; "2023-24", INDEX(PR24_after_overrides!$D$3:$AU$128, MATCH('Stata dataset (nominal)'!$A241, PR24_after_overrides!$A$3:$A$128, 0), MATCH('Stata dataset (nominal)'!Y$1, PR24_after_overrides!$D$2:$AU$2, 0)), INDEX('Cyclical_after overrides'!$A$1:$BD$245,MATCH('Stata dataset (nominal)'!$A241,'Cyclical_after overrides'!$A$1:$A$245,0),MATCH('Stata dataset (nominal)'!Y$1,'Cyclical_after overrides'!$A$1:$BD$1,0))), "")</f>
        <v>10.630604154214938</v>
      </c>
      <c r="Z241" s="179">
        <f>_xlfn.IFNA(IF($C241 &gt; "2023-24", INDEX(PR24_after_overrides!$D$3:$AU$128, MATCH('Stata dataset (nominal)'!$A241, PR24_after_overrides!$A$3:$A$128, 0), MATCH('Stata dataset (nominal)'!Z$1, PR24_after_overrides!$D$2:$AU$2, 0)), INDEX('Cyclical_after overrides'!$A$1:$BD$245,MATCH('Stata dataset (nominal)'!$A241,'Cyclical_after overrides'!$A$1:$A$245,0),MATCH('Stata dataset (nominal)'!Z$1,'Cyclical_after overrides'!$A$1:$BD$1,0))), "")</f>
        <v>10.630604154214938</v>
      </c>
      <c r="AA241" s="179">
        <f>_xlfn.IFNA(IF($C241 &gt; "2023-24", INDEX(PR24_after_overrides!$D$3:$AU$128, MATCH('Stata dataset (nominal)'!$A241, PR24_after_overrides!$A$3:$A$128, 0), MATCH('Stata dataset (nominal)'!AA$1, PR24_after_overrides!$D$2:$AU$2, 0)), INDEX('Cyclical_after overrides'!$A$1:$BD$245,MATCH('Stata dataset (nominal)'!$A241,'Cyclical_after overrides'!$A$1:$A$245,0),MATCH('Stata dataset (nominal)'!AA$1,'Cyclical_after overrides'!$A$1:$BD$1,0))), "")</f>
        <v>29.651461604831763</v>
      </c>
      <c r="AB241" s="179">
        <f>INDEX(Depreciation!$U$5:$U$318, MATCH('Stata dataset (nominal)'!$A241, Depreciation!$A$5:$A$318, 0))</f>
        <v>0.41428347891674844</v>
      </c>
      <c r="AC241" s="180">
        <f t="shared" si="5"/>
        <v>0.37072515517897053</v>
      </c>
      <c r="AD241" s="72">
        <f>INDEX(Recharges!$V$5:$V$318, MATCH('Stata dataset (nominal)'!$A241, Recharges!$A$5:$A$318, 0))</f>
        <v>3.9E-2</v>
      </c>
    </row>
    <row r="242" spans="1:30" x14ac:dyDescent="0.4">
      <c r="A242" s="160" t="str">
        <f t="shared" si="6"/>
        <v>BWH15</v>
      </c>
      <c r="B242" s="160" t="s">
        <v>421</v>
      </c>
      <c r="C242" s="160" t="s">
        <v>245</v>
      </c>
      <c r="D242" s="179">
        <f>_xlfn.IFNA(IF($C242 &gt; "2023-24", INDEX(PR24_after_overrides!$D$3:$AU$128, MATCH('Stata dataset (nominal)'!$A242, PR24_after_overrides!$A$3:$A$128, 0), MATCH('Stata dataset (nominal)'!D$1, PR24_after_overrides!$D$2:$AU$2, 0)), INDEX('Cyclical_after overrides'!$A$1:$BD$245,MATCH('Stata dataset (nominal)'!$A242,'Cyclical_after overrides'!$A$1:$A$245,0),MATCH('Stata dataset (nominal)'!D$1,'Cyclical_after overrides'!$A$1:$BD$1,0))), "")</f>
        <v>1.2338096431854266</v>
      </c>
      <c r="E242" s="179">
        <f>_xlfn.IFNA(IF($C242 &gt; "2023-24", INDEX(PR24_after_overrides!$D$3:$AU$128, MATCH('Stata dataset (nominal)'!$A242, PR24_after_overrides!$A$3:$A$128, 0), MATCH('Stata dataset (nominal)'!E$1, PR24_after_overrides!$D$2:$AU$2, 0)), INDEX('Cyclical_after overrides'!$A$1:$BD$245,MATCH('Stata dataset (nominal)'!$A242,'Cyclical_after overrides'!$A$1:$A$245,0),MATCH('Stata dataset (nominal)'!E$1,'Cyclical_after overrides'!$A$1:$BD$1,0))), "")</f>
        <v>1.6319999999999999</v>
      </c>
      <c r="F242" s="179">
        <f>_xlfn.IFNA(IF($C242 &gt; "2023-24", INDEX(PR24_after_overrides!$D$3:$AU$128, MATCH('Stata dataset (nominal)'!$A242, PR24_after_overrides!$A$3:$A$128, 0), MATCH('Stata dataset (nominal)'!F$1, PR24_after_overrides!$D$2:$AU$2, 0)), INDEX('Cyclical_after overrides'!$A$1:$BD$245,MATCH('Stata dataset (nominal)'!$A242,'Cyclical_after overrides'!$A$1:$A$245,0),MATCH('Stata dataset (nominal)'!F$1,'Cyclical_after overrides'!$A$1:$BD$1,0))), "")</f>
        <v>0.52200000000000002</v>
      </c>
      <c r="G242" s="179">
        <f>_xlfn.IFNA(IF($C242 &gt; "2023-24", INDEX(PR24_after_overrides!$D$3:$AU$128, MATCH('Stata dataset (nominal)'!$A242, PR24_after_overrides!$A$3:$A$128, 0), MATCH('Stata dataset (nominal)'!G$1, PR24_after_overrides!$D$2:$AU$2, 0)), INDEX('Cyclical_after overrides'!$A$1:$BD$245,MATCH('Stata dataset (nominal)'!$A242,'Cyclical_after overrides'!$A$1:$A$245,0),MATCH('Stata dataset (nominal)'!G$1,'Cyclical_after overrides'!$A$1:$BD$1,0))), "")</f>
        <v>0.32800000000000001</v>
      </c>
      <c r="H242" s="179">
        <f>_xlfn.IFNA(IF($C242 &gt; "2023-24", INDEX(PR24_after_overrides!$D$3:$AU$128, MATCH('Stata dataset (nominal)'!$A242, PR24_after_overrides!$A$3:$A$128, 0), MATCH('Stata dataset (nominal)'!H$1, PR24_after_overrides!$D$2:$AU$2, 0)), INDEX('Cyclical_after overrides'!$A$1:$BD$245,MATCH('Stata dataset (nominal)'!$A242,'Cyclical_after overrides'!$A$1:$A$245,0),MATCH('Stata dataset (nominal)'!H$1,'Cyclical_after overrides'!$A$1:$BD$1,0))), "")</f>
        <v>0.2</v>
      </c>
      <c r="I242" s="179">
        <f>_xlfn.IFNA(IF($C242 &gt; "2023-24", INDEX(PR24_after_overrides!$D$3:$AU$128, MATCH('Stata dataset (nominal)'!$A242, PR24_after_overrides!$A$3:$A$128, 0), MATCH('Stata dataset (nominal)'!I$1, PR24_after_overrides!$D$2:$AU$2, 0)), INDEX('Cyclical_after overrides'!$A$1:$BD$245,MATCH('Stata dataset (nominal)'!$A242,'Cyclical_after overrides'!$A$1:$A$245,0),MATCH('Stata dataset (nominal)'!I$1,'Cyclical_after overrides'!$A$1:$BD$1,0))), "")</f>
        <v>1.093</v>
      </c>
      <c r="J242" s="179">
        <f>_xlfn.IFNA(IF($C242 &gt; "2023-24", INDEX(PR24_after_overrides!$D$3:$AU$128, MATCH('Stata dataset (nominal)'!$A242, PR24_after_overrides!$A$3:$A$128, 0), MATCH('Stata dataset (nominal)'!J$1, PR24_after_overrides!$D$2:$AU$2, 0)), INDEX('Cyclical_after overrides'!$A$1:$BD$245,MATCH('Stata dataset (nominal)'!$A242,'Cyclical_after overrides'!$A$1:$A$245,0),MATCH('Stata dataset (nominal)'!J$1,'Cyclical_after overrides'!$A$1:$BD$1,0))), "")</f>
        <v>1.2E-2</v>
      </c>
      <c r="K242" s="179">
        <f>_xlfn.IFNA(IF($C242 &gt; "2023-24", INDEX(PR24_after_overrides!$D$3:$AU$128, MATCH('Stata dataset (nominal)'!$A242, PR24_after_overrides!$A$3:$A$128, 0), MATCH('Stata dataset (nominal)'!K$1, PR24_after_overrides!$D$2:$AU$2, 0)), INDEX('Cyclical_after overrides'!$A$1:$BD$245,MATCH('Stata dataset (nominal)'!$A242,'Cyclical_after overrides'!$A$1:$A$245,0),MATCH('Stata dataset (nominal)'!K$1,'Cyclical_after overrides'!$A$1:$BD$1,0))), "")</f>
        <v>0</v>
      </c>
      <c r="L242" s="179">
        <f>_xlfn.IFNA(IF($C242 &gt; "2023-24", INDEX(PR24_after_overrides!$D$3:$AU$128, MATCH('Stata dataset (nominal)'!$A242, PR24_after_overrides!$A$3:$A$128, 0), MATCH('Stata dataset (nominal)'!L$1, PR24_after_overrides!$D$2:$AU$2, 0)), INDEX('Cyclical_after overrides'!$A$1:$BD$245,MATCH('Stata dataset (nominal)'!$A242,'Cyclical_after overrides'!$A$1:$A$245,0),MATCH('Stata dataset (nominal)'!L$1,'Cyclical_after overrides'!$A$1:$BD$1,0))), "")</f>
        <v>8.0000000000000002E-3</v>
      </c>
      <c r="M242" s="179">
        <f>_xlfn.IFNA(IF($C242 &gt; "2023-24", INDEX(PR24_after_overrides!$D$3:$AU$128, MATCH('Stata dataset (nominal)'!$A242, PR24_after_overrides!$A$3:$A$128, 0), MATCH('Stata dataset (nominal)'!M$1, PR24_after_overrides!$D$2:$AU$2, 0)), INDEX('Cyclical_after overrides'!$A$1:$BD$245,MATCH('Stata dataset (nominal)'!$A242,'Cyclical_after overrides'!$A$1:$A$245,0),MATCH('Stata dataset (nominal)'!M$1,'Cyclical_after overrides'!$A$1:$BD$1,0))), "")</f>
        <v>0</v>
      </c>
      <c r="N242" s="179" t="str">
        <f>_xlfn.IFNA(IF($C242 &gt; "2023-24", INDEX(PR24_after_overrides!$D$3:$AU$128, MATCH('Stata dataset (nominal)'!$A242, PR24_after_overrides!$A$3:$A$128, 0), MATCH('Stata dataset (nominal)'!N$1, PR24_after_overrides!$D$2:$AU$2, 0)), INDEX('Cyclical_after overrides'!$A$1:$BD$245,MATCH('Stata dataset (nominal)'!$A242,'Cyclical_after overrides'!$A$1:$A$245,0),MATCH('Stata dataset (nominal)'!N$1,'Cyclical_after overrides'!$A$1:$BD$1,0))), "")</f>
        <v/>
      </c>
      <c r="O242" s="179">
        <f>_xlfn.IFNA(IF($C242 &gt; "2023-24", INDEX(PR24_after_overrides!$D$3:$AU$128, MATCH('Stata dataset (nominal)'!$A242, PR24_after_overrides!$A$3:$A$128, 0), MATCH('Stata dataset (nominal)'!O$1, PR24_after_overrides!$D$2:$AU$2, 0)), INDEX('Cyclical_after overrides'!$A$1:$BD$245,MATCH('Stata dataset (nominal)'!$A242,'Cyclical_after overrides'!$A$1:$A$245,0),MATCH('Stata dataset (nominal)'!O$1,'Cyclical_after overrides'!$A$1:$BD$1,0))), "")</f>
        <v>63.59</v>
      </c>
      <c r="P242" s="179">
        <f>_xlfn.IFNA(IF($C242 &gt; "2023-24", INDEX(PR24_after_overrides!$D$3:$AU$128, MATCH('Stata dataset (nominal)'!$A242, PR24_after_overrides!$A$3:$A$128, 0), MATCH('Stata dataset (nominal)'!P$1, PR24_after_overrides!$D$2:$AU$2, 0)), INDEX('Cyclical_after overrides'!$A$1:$BD$245,MATCH('Stata dataset (nominal)'!$A242,'Cyclical_after overrides'!$A$1:$A$245,0),MATCH('Stata dataset (nominal)'!P$1,'Cyclical_after overrides'!$A$1:$BD$1,0))), "")</f>
        <v>0</v>
      </c>
      <c r="Q242" s="179">
        <f>_xlfn.IFNA(IF($C242 &gt; "2023-24", INDEX(PR24_after_overrides!$D$3:$AU$128, MATCH('Stata dataset (nominal)'!$A242, PR24_after_overrides!$A$3:$A$128, 0), MATCH('Stata dataset (nominal)'!Q$1, PR24_after_overrides!$D$2:$AU$2, 0)), INDEX('Cyclical_after overrides'!$A$1:$BD$245,MATCH('Stata dataset (nominal)'!$A242,'Cyclical_after overrides'!$A$1:$A$245,0),MATCH('Stata dataset (nominal)'!Q$1,'Cyclical_after overrides'!$A$1:$BD$1,0))), "")</f>
        <v>0</v>
      </c>
      <c r="R242" s="179">
        <f>_xlfn.IFNA(IF($C242 &gt; "2023-24", INDEX(PR24_after_overrides!$D$3:$AU$128, MATCH('Stata dataset (nominal)'!$A242, PR24_after_overrides!$A$3:$A$128, 0), MATCH('Stata dataset (nominal)'!R$1, PR24_after_overrides!$D$2:$AU$2, 0)), INDEX('Cyclical_after overrides'!$A$1:$BD$245,MATCH('Stata dataset (nominal)'!$A242,'Cyclical_after overrides'!$A$1:$A$245,0),MATCH('Stata dataset (nominal)'!R$1,'Cyclical_after overrides'!$A$1:$BD$1,0))), "")</f>
        <v>122.93</v>
      </c>
      <c r="S242" s="179">
        <f>_xlfn.IFNA(IF($C242 &gt; "2023-24", INDEX(PR24_after_overrides!$D$3:$AU$128, MATCH('Stata dataset (nominal)'!$A242, PR24_after_overrides!$A$3:$A$128, 0), MATCH('Stata dataset (nominal)'!S$1, PR24_after_overrides!$D$2:$AU$2, 0)), INDEX('Cyclical_after overrides'!$A$1:$BD$245,MATCH('Stata dataset (nominal)'!$A242,'Cyclical_after overrides'!$A$1:$A$245,0),MATCH('Stata dataset (nominal)'!S$1,'Cyclical_after overrides'!$A$1:$BD$1,0))), "")</f>
        <v>0</v>
      </c>
      <c r="T242" s="179">
        <f>_xlfn.IFNA(IF($C242 &gt; "2023-24", INDEX(PR24_after_overrides!$D$3:$AU$128, MATCH('Stata dataset (nominal)'!$A242, PR24_after_overrides!$A$3:$A$128, 0), MATCH('Stata dataset (nominal)'!T$1, PR24_after_overrides!$D$2:$AU$2, 0)), INDEX('Cyclical_after overrides'!$A$1:$BD$245,MATCH('Stata dataset (nominal)'!$A242,'Cyclical_after overrides'!$A$1:$A$245,0),MATCH('Stata dataset (nominal)'!T$1,'Cyclical_after overrides'!$A$1:$BD$1,0))), "")</f>
        <v>0</v>
      </c>
      <c r="U242" s="179">
        <f>_xlfn.IFNA(IF($C242 &gt; "2023-24", INDEX(PR24_after_overrides!$D$3:$AU$128, MATCH('Stata dataset (nominal)'!$A242, PR24_after_overrides!$A$3:$A$128, 0), MATCH('Stata dataset (nominal)'!U$1, PR24_after_overrides!$D$2:$AU$2, 0)), INDEX('Cyclical_after overrides'!$A$1:$BD$245,MATCH('Stata dataset (nominal)'!$A242,'Cyclical_after overrides'!$A$1:$A$245,0),MATCH('Stata dataset (nominal)'!U$1,'Cyclical_after overrides'!$A$1:$BD$1,0))), "")</f>
        <v>20.979842564330788</v>
      </c>
      <c r="V242" s="179">
        <f>_xlfn.IFNA(IF($C242 &gt; "2023-24", INDEX(PR24_after_overrides!$D$3:$AU$128, MATCH('Stata dataset (nominal)'!$A242, PR24_after_overrides!$A$3:$A$128, 0), MATCH('Stata dataset (nominal)'!V$1, PR24_after_overrides!$D$2:$AU$2, 0)), INDEX('Cyclical_after overrides'!$A$1:$BD$245,MATCH('Stata dataset (nominal)'!$A242,'Cyclical_after overrides'!$A$1:$A$245,0),MATCH('Stata dataset (nominal)'!V$1,'Cyclical_after overrides'!$A$1:$BD$1,0))), "")</f>
        <v>141.9199764598155</v>
      </c>
      <c r="W242" s="179">
        <f>_xlfn.IFNA(IF($C242 &gt; "2023-24", INDEX(PR24_after_overrides!$D$3:$AU$128, MATCH('Stata dataset (nominal)'!$A242, PR24_after_overrides!$A$3:$A$128, 0), MATCH('Stata dataset (nominal)'!W$1, PR24_after_overrides!$D$2:$AU$2, 0)), INDEX('Cyclical_after overrides'!$A$1:$BD$245,MATCH('Stata dataset (nominal)'!$A242,'Cyclical_after overrides'!$A$1:$A$245,0),MATCH('Stata dataset (nominal)'!W$1,'Cyclical_after overrides'!$A$1:$BD$1,0))), "")</f>
        <v>1.6507247494531627</v>
      </c>
      <c r="X242" s="179">
        <f>_xlfn.IFNA(IF($C242 &gt; "2023-24", INDEX(PR24_after_overrides!$D$3:$AU$128, MATCH('Stata dataset (nominal)'!$A242, PR24_after_overrides!$A$3:$A$128, 0), MATCH('Stata dataset (nominal)'!X$1, PR24_after_overrides!$D$2:$AU$2, 0)), INDEX('Cyclical_after overrides'!$A$1:$BD$245,MATCH('Stata dataset (nominal)'!$A242,'Cyclical_after overrides'!$A$1:$A$245,0),MATCH('Stata dataset (nominal)'!X$1,'Cyclical_after overrides'!$A$1:$BD$1,0))), "")</f>
        <v>15.134879485693705</v>
      </c>
      <c r="Y242" s="179">
        <f>_xlfn.IFNA(IF($C242 &gt; "2023-24", INDEX(PR24_after_overrides!$D$3:$AU$128, MATCH('Stata dataset (nominal)'!$A242, PR24_after_overrides!$A$3:$A$128, 0), MATCH('Stata dataset (nominal)'!Y$1, PR24_after_overrides!$D$2:$AU$2, 0)), INDEX('Cyclical_after overrides'!$A$1:$BD$245,MATCH('Stata dataset (nominal)'!$A242,'Cyclical_after overrides'!$A$1:$A$245,0),MATCH('Stata dataset (nominal)'!Y$1,'Cyclical_after overrides'!$A$1:$BD$1,0))), "")</f>
        <v>10.639002051862924</v>
      </c>
      <c r="Z242" s="179">
        <f>_xlfn.IFNA(IF($C242 &gt; "2023-24", INDEX(PR24_after_overrides!$D$3:$AU$128, MATCH('Stata dataset (nominal)'!$A242, PR24_after_overrides!$A$3:$A$128, 0), MATCH('Stata dataset (nominal)'!Z$1, PR24_after_overrides!$D$2:$AU$2, 0)), INDEX('Cyclical_after overrides'!$A$1:$BD$245,MATCH('Stata dataset (nominal)'!$A242,'Cyclical_after overrides'!$A$1:$A$245,0),MATCH('Stata dataset (nominal)'!Z$1,'Cyclical_after overrides'!$A$1:$BD$1,0))), "")</f>
        <v>10.639002051862924</v>
      </c>
      <c r="AA242" s="179">
        <f>_xlfn.IFNA(IF($C242 &gt; "2023-24", INDEX(PR24_after_overrides!$D$3:$AU$128, MATCH('Stata dataset (nominal)'!$A242, PR24_after_overrides!$A$3:$A$128, 0), MATCH('Stata dataset (nominal)'!AA$1, PR24_after_overrides!$D$2:$AU$2, 0)), INDEX('Cyclical_after overrides'!$A$1:$BD$245,MATCH('Stata dataset (nominal)'!$A242,'Cyclical_after overrides'!$A$1:$A$245,0),MATCH('Stata dataset (nominal)'!AA$1,'Cyclical_after overrides'!$A$1:$BD$1,0))), "")</f>
        <v>30.205575323554786</v>
      </c>
      <c r="AB242" s="179">
        <f>INDEX(Depreciation!$U$5:$U$318, MATCH('Stata dataset (nominal)'!$A242, Depreciation!$A$5:$A$318, 0))</f>
        <v>0.39126746862513057</v>
      </c>
      <c r="AC242" s="180">
        <f t="shared" si="5"/>
        <v>0.37072515517897053</v>
      </c>
      <c r="AD242" s="72">
        <f>INDEX(Recharges!$V$5:$V$318, MATCH('Stata dataset (nominal)'!$A242, Recharges!$A$5:$A$318, 0))</f>
        <v>4.5999999999999999E-2</v>
      </c>
    </row>
    <row r="243" spans="1:30" x14ac:dyDescent="0.4">
      <c r="A243" s="160" t="str">
        <f t="shared" si="6"/>
        <v>BWH16</v>
      </c>
      <c r="B243" s="160" t="s">
        <v>421</v>
      </c>
      <c r="C243" s="160" t="s">
        <v>247</v>
      </c>
      <c r="D243" s="179">
        <f>_xlfn.IFNA(IF($C243 &gt; "2023-24", INDEX(PR24_after_overrides!$D$3:$AU$128, MATCH('Stata dataset (nominal)'!$A243, PR24_after_overrides!$A$3:$A$128, 0), MATCH('Stata dataset (nominal)'!D$1, PR24_after_overrides!$D$2:$AU$2, 0)), INDEX('Cyclical_after overrides'!$A$1:$BD$245,MATCH('Stata dataset (nominal)'!$A243,'Cyclical_after overrides'!$A$1:$A$245,0),MATCH('Stata dataset (nominal)'!D$1,'Cyclical_after overrides'!$A$1:$BD$1,0))), "")</f>
        <v>1.2283693843594008</v>
      </c>
      <c r="E243" s="179">
        <f>_xlfn.IFNA(IF($C243 &gt; "2023-24", INDEX(PR24_after_overrides!$D$3:$AU$128, MATCH('Stata dataset (nominal)'!$A243, PR24_after_overrides!$A$3:$A$128, 0), MATCH('Stata dataset (nominal)'!E$1, PR24_after_overrides!$D$2:$AU$2, 0)), INDEX('Cyclical_after overrides'!$A$1:$BD$245,MATCH('Stata dataset (nominal)'!$A243,'Cyclical_after overrides'!$A$1:$A$245,0),MATCH('Stata dataset (nominal)'!E$1,'Cyclical_after overrides'!$A$1:$BD$1,0))), "")</f>
        <v>1.583</v>
      </c>
      <c r="F243" s="179">
        <f>_xlfn.IFNA(IF($C243 &gt; "2023-24", INDEX(PR24_after_overrides!$D$3:$AU$128, MATCH('Stata dataset (nominal)'!$A243, PR24_after_overrides!$A$3:$A$128, 0), MATCH('Stata dataset (nominal)'!F$1, PR24_after_overrides!$D$2:$AU$2, 0)), INDEX('Cyclical_after overrides'!$A$1:$BD$245,MATCH('Stata dataset (nominal)'!$A243,'Cyclical_after overrides'!$A$1:$A$245,0),MATCH('Stata dataset (nominal)'!F$1,'Cyclical_after overrides'!$A$1:$BD$1,0))), "")</f>
        <v>0.58299999999999996</v>
      </c>
      <c r="G243" s="179">
        <f>_xlfn.IFNA(IF($C243 &gt; "2023-24", INDEX(PR24_after_overrides!$D$3:$AU$128, MATCH('Stata dataset (nominal)'!$A243, PR24_after_overrides!$A$3:$A$128, 0), MATCH('Stata dataset (nominal)'!G$1, PR24_after_overrides!$D$2:$AU$2, 0)), INDEX('Cyclical_after overrides'!$A$1:$BD$245,MATCH('Stata dataset (nominal)'!$A243,'Cyclical_after overrides'!$A$1:$A$245,0),MATCH('Stata dataset (nominal)'!G$1,'Cyclical_after overrides'!$A$1:$BD$1,0))), "")</f>
        <v>0.159</v>
      </c>
      <c r="H243" s="179">
        <f>_xlfn.IFNA(IF($C243 &gt; "2023-24", INDEX(PR24_after_overrides!$D$3:$AU$128, MATCH('Stata dataset (nominal)'!$A243, PR24_after_overrides!$A$3:$A$128, 0), MATCH('Stata dataset (nominal)'!H$1, PR24_after_overrides!$D$2:$AU$2, 0)), INDEX('Cyclical_after overrides'!$A$1:$BD$245,MATCH('Stata dataset (nominal)'!$A243,'Cyclical_after overrides'!$A$1:$A$245,0),MATCH('Stata dataset (nominal)'!H$1,'Cyclical_after overrides'!$A$1:$BD$1,0))), "")</f>
        <v>9.5000000000000001E-2</v>
      </c>
      <c r="I243" s="179">
        <f>_xlfn.IFNA(IF($C243 &gt; "2023-24", INDEX(PR24_after_overrides!$D$3:$AU$128, MATCH('Stata dataset (nominal)'!$A243, PR24_after_overrides!$A$3:$A$128, 0), MATCH('Stata dataset (nominal)'!I$1, PR24_after_overrides!$D$2:$AU$2, 0)), INDEX('Cyclical_after overrides'!$A$1:$BD$245,MATCH('Stata dataset (nominal)'!$A243,'Cyclical_after overrides'!$A$1:$A$245,0),MATCH('Stata dataset (nominal)'!I$1,'Cyclical_after overrides'!$A$1:$BD$1,0))), "")</f>
        <v>1.5880000000000001</v>
      </c>
      <c r="J243" s="179" t="str">
        <f>_xlfn.IFNA(IF($C243 &gt; "2023-24", INDEX(PR24_after_overrides!$D$3:$AU$128, MATCH('Stata dataset (nominal)'!$A243, PR24_after_overrides!$A$3:$A$128, 0), MATCH('Stata dataset (nominal)'!J$1, PR24_after_overrides!$D$2:$AU$2, 0)), INDEX('Cyclical_after overrides'!$A$1:$BD$245,MATCH('Stata dataset (nominal)'!$A243,'Cyclical_after overrides'!$A$1:$A$245,0),MATCH('Stata dataset (nominal)'!J$1,'Cyclical_after overrides'!$A$1:$BD$1,0))), "")</f>
        <v/>
      </c>
      <c r="K243" s="179" t="str">
        <f>_xlfn.IFNA(IF($C243 &gt; "2023-24", INDEX(PR24_after_overrides!$D$3:$AU$128, MATCH('Stata dataset (nominal)'!$A243, PR24_after_overrides!$A$3:$A$128, 0), MATCH('Stata dataset (nominal)'!K$1, PR24_after_overrides!$D$2:$AU$2, 0)), INDEX('Cyclical_after overrides'!$A$1:$BD$245,MATCH('Stata dataset (nominal)'!$A243,'Cyclical_after overrides'!$A$1:$A$245,0),MATCH('Stata dataset (nominal)'!K$1,'Cyclical_after overrides'!$A$1:$BD$1,0))), "")</f>
        <v/>
      </c>
      <c r="L243" s="179">
        <f>_xlfn.IFNA(IF($C243 &gt; "2023-24", INDEX(PR24_after_overrides!$D$3:$AU$128, MATCH('Stata dataset (nominal)'!$A243, PR24_after_overrides!$A$3:$A$128, 0), MATCH('Stata dataset (nominal)'!L$1, PR24_after_overrides!$D$2:$AU$2, 0)), INDEX('Cyclical_after overrides'!$A$1:$BD$245,MATCH('Stata dataset (nominal)'!$A243,'Cyclical_after overrides'!$A$1:$A$245,0),MATCH('Stata dataset (nominal)'!L$1,'Cyclical_after overrides'!$A$1:$BD$1,0))), "")</f>
        <v>0</v>
      </c>
      <c r="M243" s="179">
        <f>_xlfn.IFNA(IF($C243 &gt; "2023-24", INDEX(PR24_after_overrides!$D$3:$AU$128, MATCH('Stata dataset (nominal)'!$A243, PR24_after_overrides!$A$3:$A$128, 0), MATCH('Stata dataset (nominal)'!M$1, PR24_after_overrides!$D$2:$AU$2, 0)), INDEX('Cyclical_after overrides'!$A$1:$BD$245,MATCH('Stata dataset (nominal)'!$A243,'Cyclical_after overrides'!$A$1:$A$245,0),MATCH('Stata dataset (nominal)'!M$1,'Cyclical_after overrides'!$A$1:$BD$1,0))), "")</f>
        <v>0</v>
      </c>
      <c r="N243" s="179" t="str">
        <f>_xlfn.IFNA(IF($C243 &gt; "2023-24", INDEX(PR24_after_overrides!$D$3:$AU$128, MATCH('Stata dataset (nominal)'!$A243, PR24_after_overrides!$A$3:$A$128, 0), MATCH('Stata dataset (nominal)'!N$1, PR24_after_overrides!$D$2:$AU$2, 0)), INDEX('Cyclical_after overrides'!$A$1:$BD$245,MATCH('Stata dataset (nominal)'!$A243,'Cyclical_after overrides'!$A$1:$A$245,0),MATCH('Stata dataset (nominal)'!N$1,'Cyclical_after overrides'!$A$1:$BD$1,0))), "")</f>
        <v/>
      </c>
      <c r="O243" s="179">
        <f>_xlfn.IFNA(IF($C243 &gt; "2023-24", INDEX(PR24_after_overrides!$D$3:$AU$128, MATCH('Stata dataset (nominal)'!$A243, PR24_after_overrides!$A$3:$A$128, 0), MATCH('Stata dataset (nominal)'!O$1, PR24_after_overrides!$D$2:$AU$2, 0)), INDEX('Cyclical_after overrides'!$A$1:$BD$245,MATCH('Stata dataset (nominal)'!$A243,'Cyclical_after overrides'!$A$1:$A$245,0),MATCH('Stata dataset (nominal)'!O$1,'Cyclical_after overrides'!$A$1:$BD$1,0))), "")</f>
        <v>59.51</v>
      </c>
      <c r="P243" s="179">
        <f>_xlfn.IFNA(IF($C243 &gt; "2023-24", INDEX(PR24_after_overrides!$D$3:$AU$128, MATCH('Stata dataset (nominal)'!$A243, PR24_after_overrides!$A$3:$A$128, 0), MATCH('Stata dataset (nominal)'!P$1, PR24_after_overrides!$D$2:$AU$2, 0)), INDEX('Cyclical_after overrides'!$A$1:$BD$245,MATCH('Stata dataset (nominal)'!$A243,'Cyclical_after overrides'!$A$1:$A$245,0),MATCH('Stata dataset (nominal)'!P$1,'Cyclical_after overrides'!$A$1:$BD$1,0))), "")</f>
        <v>0</v>
      </c>
      <c r="Q243" s="179">
        <f>_xlfn.IFNA(IF($C243 &gt; "2023-24", INDEX(PR24_after_overrides!$D$3:$AU$128, MATCH('Stata dataset (nominal)'!$A243, PR24_after_overrides!$A$3:$A$128, 0), MATCH('Stata dataset (nominal)'!Q$1, PR24_after_overrides!$D$2:$AU$2, 0)), INDEX('Cyclical_after overrides'!$A$1:$BD$245,MATCH('Stata dataset (nominal)'!$A243,'Cyclical_after overrides'!$A$1:$A$245,0),MATCH('Stata dataset (nominal)'!Q$1,'Cyclical_after overrides'!$A$1:$BD$1,0))), "")</f>
        <v>0</v>
      </c>
      <c r="R243" s="179">
        <f>_xlfn.IFNA(IF($C243 &gt; "2023-24", INDEX(PR24_after_overrides!$D$3:$AU$128, MATCH('Stata dataset (nominal)'!$A243, PR24_after_overrides!$A$3:$A$128, 0), MATCH('Stata dataset (nominal)'!R$1, PR24_after_overrides!$D$2:$AU$2, 0)), INDEX('Cyclical_after overrides'!$A$1:$BD$245,MATCH('Stata dataset (nominal)'!$A243,'Cyclical_after overrides'!$A$1:$A$245,0),MATCH('Stata dataset (nominal)'!R$1,'Cyclical_after overrides'!$A$1:$BD$1,0))), "")</f>
        <v>127.31</v>
      </c>
      <c r="S243" s="179">
        <f>_xlfn.IFNA(IF($C243 &gt; "2023-24", INDEX(PR24_after_overrides!$D$3:$AU$128, MATCH('Stata dataset (nominal)'!$A243, PR24_after_overrides!$A$3:$A$128, 0), MATCH('Stata dataset (nominal)'!S$1, PR24_after_overrides!$D$2:$AU$2, 0)), INDEX('Cyclical_after overrides'!$A$1:$BD$245,MATCH('Stata dataset (nominal)'!$A243,'Cyclical_after overrides'!$A$1:$A$245,0),MATCH('Stata dataset (nominal)'!S$1,'Cyclical_after overrides'!$A$1:$BD$1,0))), "")</f>
        <v>0</v>
      </c>
      <c r="T243" s="179">
        <f>_xlfn.IFNA(IF($C243 &gt; "2023-24", INDEX(PR24_after_overrides!$D$3:$AU$128, MATCH('Stata dataset (nominal)'!$A243, PR24_after_overrides!$A$3:$A$128, 0), MATCH('Stata dataset (nominal)'!T$1, PR24_after_overrides!$D$2:$AU$2, 0)), INDEX('Cyclical_after overrides'!$A$1:$BD$245,MATCH('Stata dataset (nominal)'!$A243,'Cyclical_after overrides'!$A$1:$A$245,0),MATCH('Stata dataset (nominal)'!T$1,'Cyclical_after overrides'!$A$1:$BD$1,0))), "")</f>
        <v>0</v>
      </c>
      <c r="U243" s="179">
        <f>_xlfn.IFNA(IF($C243 &gt; "2023-24", INDEX(PR24_after_overrides!$D$3:$AU$128, MATCH('Stata dataset (nominal)'!$A243, PR24_after_overrides!$A$3:$A$128, 0), MATCH('Stata dataset (nominal)'!U$1, PR24_after_overrides!$D$2:$AU$2, 0)), INDEX('Cyclical_after overrides'!$A$1:$BD$245,MATCH('Stata dataset (nominal)'!$A243,'Cyclical_after overrides'!$A$1:$A$245,0),MATCH('Stata dataset (nominal)'!U$1,'Cyclical_after overrides'!$A$1:$BD$1,0))), "")</f>
        <v>20.658603744011309</v>
      </c>
      <c r="V243" s="179">
        <f>_xlfn.IFNA(IF($C243 &gt; "2023-24", INDEX(PR24_after_overrides!$D$3:$AU$128, MATCH('Stata dataset (nominal)'!$A243, PR24_after_overrides!$A$3:$A$128, 0), MATCH('Stata dataset (nominal)'!V$1, PR24_after_overrides!$D$2:$AU$2, 0)), INDEX('Cyclical_after overrides'!$A$1:$BD$245,MATCH('Stata dataset (nominal)'!$A243,'Cyclical_after overrides'!$A$1:$A$245,0),MATCH('Stata dataset (nominal)'!V$1,'Cyclical_after overrides'!$A$1:$BD$1,0))), "")</f>
        <v>142.20181253788397</v>
      </c>
      <c r="W243" s="179">
        <f>_xlfn.IFNA(IF($C243 &gt; "2023-24", INDEX(PR24_after_overrides!$D$3:$AU$128, MATCH('Stata dataset (nominal)'!$A243, PR24_after_overrides!$A$3:$A$128, 0), MATCH('Stata dataset (nominal)'!W$1, PR24_after_overrides!$D$2:$AU$2, 0)), INDEX('Cyclical_after overrides'!$A$1:$BD$245,MATCH('Stata dataset (nominal)'!$A243,'Cyclical_after overrides'!$A$1:$A$245,0),MATCH('Stata dataset (nominal)'!W$1,'Cyclical_after overrides'!$A$1:$BD$1,0))), "")</f>
        <v>1.5922699964040856</v>
      </c>
      <c r="X243" s="179">
        <f>_xlfn.IFNA(IF($C243 &gt; "2023-24", INDEX(PR24_after_overrides!$D$3:$AU$128, MATCH('Stata dataset (nominal)'!$A243, PR24_after_overrides!$A$3:$A$128, 0), MATCH('Stata dataset (nominal)'!X$1, PR24_after_overrides!$D$2:$AU$2, 0)), INDEX('Cyclical_after overrides'!$A$1:$BD$245,MATCH('Stata dataset (nominal)'!$A243,'Cyclical_after overrides'!$A$1:$A$245,0),MATCH('Stata dataset (nominal)'!X$1,'Cyclical_after overrides'!$A$1:$BD$1,0))), "")</f>
        <v>15.134879485693705</v>
      </c>
      <c r="Y243" s="179">
        <f>_xlfn.IFNA(IF($C243 &gt; "2023-24", INDEX(PR24_after_overrides!$D$3:$AU$128, MATCH('Stata dataset (nominal)'!$A243, PR24_after_overrides!$A$3:$A$128, 0), MATCH('Stata dataset (nominal)'!Y$1, PR24_after_overrides!$D$2:$AU$2, 0)), INDEX('Cyclical_after overrides'!$A$1:$BD$245,MATCH('Stata dataset (nominal)'!$A243,'Cyclical_after overrides'!$A$1:$A$245,0),MATCH('Stata dataset (nominal)'!Y$1,'Cyclical_after overrides'!$A$1:$BD$1,0))), "")</f>
        <v>10.647746615730686</v>
      </c>
      <c r="Z243" s="179">
        <f>_xlfn.IFNA(IF($C243 &gt; "2023-24", INDEX(PR24_after_overrides!$D$3:$AU$128, MATCH('Stata dataset (nominal)'!$A243, PR24_after_overrides!$A$3:$A$128, 0), MATCH('Stata dataset (nominal)'!Z$1, PR24_after_overrides!$D$2:$AU$2, 0)), INDEX('Cyclical_after overrides'!$A$1:$BD$245,MATCH('Stata dataset (nominal)'!$A243,'Cyclical_after overrides'!$A$1:$A$245,0),MATCH('Stata dataset (nominal)'!Z$1,'Cyclical_after overrides'!$A$1:$BD$1,0))), "")</f>
        <v>10.647746615730686</v>
      </c>
      <c r="AA243" s="179">
        <f>_xlfn.IFNA(IF($C243 &gt; "2023-24", INDEX(PR24_after_overrides!$D$3:$AU$128, MATCH('Stata dataset (nominal)'!$A243, PR24_after_overrides!$A$3:$A$128, 0), MATCH('Stata dataset (nominal)'!AA$1, PR24_after_overrides!$D$2:$AU$2, 0)), INDEX('Cyclical_after overrides'!$A$1:$BD$245,MATCH('Stata dataset (nominal)'!$A243,'Cyclical_after overrides'!$A$1:$A$245,0),MATCH('Stata dataset (nominal)'!AA$1,'Cyclical_after overrides'!$A$1:$BD$1,0))), "")</f>
        <v>25.251000000000001</v>
      </c>
      <c r="AB243" s="179">
        <f>INDEX(Depreciation!$U$5:$U$318, MATCH('Stata dataset (nominal)'!$A243, Depreciation!$A$5:$A$318, 0))</f>
        <v>0.30662451799503271</v>
      </c>
      <c r="AC243" s="180">
        <f t="shared" si="5"/>
        <v>0.37072515517897053</v>
      </c>
      <c r="AD243" s="72">
        <f>INDEX(Recharges!$V$5:$V$318, MATCH('Stata dataset (nominal)'!$A243, Recharges!$A$5:$A$318, 0))</f>
        <v>0.185</v>
      </c>
    </row>
    <row r="244" spans="1:30" x14ac:dyDescent="0.4">
      <c r="A244" s="160" t="str">
        <f t="shared" si="6"/>
        <v>DVW14</v>
      </c>
      <c r="B244" s="160" t="s">
        <v>445</v>
      </c>
      <c r="C244" s="160" t="s">
        <v>243</v>
      </c>
      <c r="D244" s="179">
        <f>_xlfn.IFNA(IF($C244 &gt; "2023-24", INDEX(PR24_after_overrides!$D$3:$AU$128, MATCH('Stata dataset (nominal)'!$A244, PR24_after_overrides!$A$3:$A$128, 0), MATCH('Stata dataset (nominal)'!D$1, PR24_after_overrides!$D$2:$AU$2, 0)), INDEX('Cyclical_after overrides'!$A$1:$BD$245,MATCH('Stata dataset (nominal)'!$A244,'Cyclical_after overrides'!$A$1:$A$245,0),MATCH('Stata dataset (nominal)'!D$1,'Cyclical_after overrides'!$A$1:$BD$1,0))), "")</f>
        <v>1.24788708586883</v>
      </c>
      <c r="E244" s="179">
        <f>_xlfn.IFNA(IF($C244 &gt; "2023-24", INDEX(PR24_after_overrides!$D$3:$AU$128, MATCH('Stata dataset (nominal)'!$A244, PR24_after_overrides!$A$3:$A$128, 0), MATCH('Stata dataset (nominal)'!E$1, PR24_after_overrides!$D$2:$AU$2, 0)), INDEX('Cyclical_after overrides'!$A$1:$BD$245,MATCH('Stata dataset (nominal)'!$A244,'Cyclical_after overrides'!$A$1:$A$245,0),MATCH('Stata dataset (nominal)'!E$1,'Cyclical_after overrides'!$A$1:$BD$1,0))), "")</f>
        <v>0.81299999999999994</v>
      </c>
      <c r="F244" s="179">
        <f>_xlfn.IFNA(IF($C244 &gt; "2023-24", INDEX(PR24_after_overrides!$D$3:$AU$128, MATCH('Stata dataset (nominal)'!$A244, PR24_after_overrides!$A$3:$A$128, 0), MATCH('Stata dataset (nominal)'!F$1, PR24_after_overrides!$D$2:$AU$2, 0)), INDEX('Cyclical_after overrides'!$A$1:$BD$245,MATCH('Stata dataset (nominal)'!$A244,'Cyclical_after overrides'!$A$1:$A$245,0),MATCH('Stata dataset (nominal)'!F$1,'Cyclical_after overrides'!$A$1:$BD$1,0))), "")</f>
        <v>0.20799999999999999</v>
      </c>
      <c r="G244" s="179">
        <f>_xlfn.IFNA(IF($C244 &gt; "2023-24", INDEX(PR24_after_overrides!$D$3:$AU$128, MATCH('Stata dataset (nominal)'!$A244, PR24_after_overrides!$A$3:$A$128, 0), MATCH('Stata dataset (nominal)'!G$1, PR24_after_overrides!$D$2:$AU$2, 0)), INDEX('Cyclical_after overrides'!$A$1:$BD$245,MATCH('Stata dataset (nominal)'!$A244,'Cyclical_after overrides'!$A$1:$A$245,0),MATCH('Stata dataset (nominal)'!G$1,'Cyclical_after overrides'!$A$1:$BD$1,0))), "")</f>
        <v>0.39</v>
      </c>
      <c r="H244" s="179">
        <f>_xlfn.IFNA(IF($C244 &gt; "2023-24", INDEX(PR24_after_overrides!$D$3:$AU$128, MATCH('Stata dataset (nominal)'!$A244, PR24_after_overrides!$A$3:$A$128, 0), MATCH('Stata dataset (nominal)'!H$1, PR24_after_overrides!$D$2:$AU$2, 0)), INDEX('Cyclical_after overrides'!$A$1:$BD$245,MATCH('Stata dataset (nominal)'!$A244,'Cyclical_after overrides'!$A$1:$A$245,0),MATCH('Stata dataset (nominal)'!H$1,'Cyclical_after overrides'!$A$1:$BD$1,0))), "")</f>
        <v>0.13400000000000001</v>
      </c>
      <c r="I244" s="179">
        <f>_xlfn.IFNA(IF($C244 &gt; "2023-24", INDEX(PR24_after_overrides!$D$3:$AU$128, MATCH('Stata dataset (nominal)'!$A244, PR24_after_overrides!$A$3:$A$128, 0), MATCH('Stata dataset (nominal)'!I$1, PR24_after_overrides!$D$2:$AU$2, 0)), INDEX('Cyclical_after overrides'!$A$1:$BD$245,MATCH('Stata dataset (nominal)'!$A244,'Cyclical_after overrides'!$A$1:$A$245,0),MATCH('Stata dataset (nominal)'!I$1,'Cyclical_after overrides'!$A$1:$BD$1,0))), "")</f>
        <v>0.84599999999999997</v>
      </c>
      <c r="J244" s="179">
        <f>_xlfn.IFNA(IF($C244 &gt; "2023-24", INDEX(PR24_after_overrides!$D$3:$AU$128, MATCH('Stata dataset (nominal)'!$A244, PR24_after_overrides!$A$3:$A$128, 0), MATCH('Stata dataset (nominal)'!J$1, PR24_after_overrides!$D$2:$AU$2, 0)), INDEX('Cyclical_after overrides'!$A$1:$BD$245,MATCH('Stata dataset (nominal)'!$A244,'Cyclical_after overrides'!$A$1:$A$245,0),MATCH('Stata dataset (nominal)'!J$1,'Cyclical_after overrides'!$A$1:$BD$1,0))), "")</f>
        <v>7.0000000000000001E-3</v>
      </c>
      <c r="K244" s="179">
        <f>_xlfn.IFNA(IF($C244 &gt; "2023-24", INDEX(PR24_after_overrides!$D$3:$AU$128, MATCH('Stata dataset (nominal)'!$A244, PR24_after_overrides!$A$3:$A$128, 0), MATCH('Stata dataset (nominal)'!K$1, PR24_after_overrides!$D$2:$AU$2, 0)), INDEX('Cyclical_after overrides'!$A$1:$BD$245,MATCH('Stata dataset (nominal)'!$A244,'Cyclical_after overrides'!$A$1:$A$245,0),MATCH('Stata dataset (nominal)'!K$1,'Cyclical_after overrides'!$A$1:$BD$1,0))), "")</f>
        <v>0</v>
      </c>
      <c r="L244" s="179">
        <f>_xlfn.IFNA(IF($C244 &gt; "2023-24", INDEX(PR24_after_overrides!$D$3:$AU$128, MATCH('Stata dataset (nominal)'!$A244, PR24_after_overrides!$A$3:$A$128, 0), MATCH('Stata dataset (nominal)'!L$1, PR24_after_overrides!$D$2:$AU$2, 0)), INDEX('Cyclical_after overrides'!$A$1:$BD$245,MATCH('Stata dataset (nominal)'!$A244,'Cyclical_after overrides'!$A$1:$A$245,0),MATCH('Stata dataset (nominal)'!L$1,'Cyclical_after overrides'!$A$1:$BD$1,0))), "")</f>
        <v>0</v>
      </c>
      <c r="M244" s="179">
        <f>_xlfn.IFNA(IF($C244 &gt; "2023-24", INDEX(PR24_after_overrides!$D$3:$AU$128, MATCH('Stata dataset (nominal)'!$A244, PR24_after_overrides!$A$3:$A$128, 0), MATCH('Stata dataset (nominal)'!M$1, PR24_after_overrides!$D$2:$AU$2, 0)), INDEX('Cyclical_after overrides'!$A$1:$BD$245,MATCH('Stata dataset (nominal)'!$A244,'Cyclical_after overrides'!$A$1:$A$245,0),MATCH('Stata dataset (nominal)'!M$1,'Cyclical_after overrides'!$A$1:$BD$1,0))), "")</f>
        <v>0.60332799999999998</v>
      </c>
      <c r="N244" s="179" t="str">
        <f>_xlfn.IFNA(IF($C244 &gt; "2023-24", INDEX(PR24_after_overrides!$D$3:$AU$128, MATCH('Stata dataset (nominal)'!$A244, PR24_after_overrides!$A$3:$A$128, 0), MATCH('Stata dataset (nominal)'!N$1, PR24_after_overrides!$D$2:$AU$2, 0)), INDEX('Cyclical_after overrides'!$A$1:$BD$245,MATCH('Stata dataset (nominal)'!$A244,'Cyclical_after overrides'!$A$1:$A$245,0),MATCH('Stata dataset (nominal)'!N$1,'Cyclical_after overrides'!$A$1:$BD$1,0))), "")</f>
        <v/>
      </c>
      <c r="O244" s="179">
        <f>_xlfn.IFNA(IF($C244 &gt; "2023-24", INDEX(PR24_after_overrides!$D$3:$AU$128, MATCH('Stata dataset (nominal)'!$A244, PR24_after_overrides!$A$3:$A$128, 0), MATCH('Stata dataset (nominal)'!O$1, PR24_after_overrides!$D$2:$AU$2, 0)), INDEX('Cyclical_after overrides'!$A$1:$BD$245,MATCH('Stata dataset (nominal)'!$A244,'Cyclical_after overrides'!$A$1:$A$245,0),MATCH('Stata dataset (nominal)'!O$1,'Cyclical_after overrides'!$A$1:$BD$1,0))), "")</f>
        <v>49.905999999999999</v>
      </c>
      <c r="P244" s="179">
        <f>_xlfn.IFNA(IF($C244 &gt; "2023-24", INDEX(PR24_after_overrides!$D$3:$AU$128, MATCH('Stata dataset (nominal)'!$A244, PR24_after_overrides!$A$3:$A$128, 0), MATCH('Stata dataset (nominal)'!P$1, PR24_after_overrides!$D$2:$AU$2, 0)), INDEX('Cyclical_after overrides'!$A$1:$BD$245,MATCH('Stata dataset (nominal)'!$A244,'Cyclical_after overrides'!$A$1:$A$245,0),MATCH('Stata dataset (nominal)'!P$1,'Cyclical_after overrides'!$A$1:$BD$1,0))), "")</f>
        <v>0</v>
      </c>
      <c r="Q244" s="179">
        <f>_xlfn.IFNA(IF($C244 &gt; "2023-24", INDEX(PR24_after_overrides!$D$3:$AU$128, MATCH('Stata dataset (nominal)'!$A244, PR24_after_overrides!$A$3:$A$128, 0), MATCH('Stata dataset (nominal)'!Q$1, PR24_after_overrides!$D$2:$AU$2, 0)), INDEX('Cyclical_after overrides'!$A$1:$BD$245,MATCH('Stata dataset (nominal)'!$A244,'Cyclical_after overrides'!$A$1:$A$245,0),MATCH('Stata dataset (nominal)'!Q$1,'Cyclical_after overrides'!$A$1:$BD$1,0))), "")</f>
        <v>0</v>
      </c>
      <c r="R244" s="179">
        <f>_xlfn.IFNA(IF($C244 &gt; "2023-24", INDEX(PR24_after_overrides!$D$3:$AU$128, MATCH('Stata dataset (nominal)'!$A244, PR24_after_overrides!$A$3:$A$128, 0), MATCH('Stata dataset (nominal)'!R$1, PR24_after_overrides!$D$2:$AU$2, 0)), INDEX('Cyclical_after overrides'!$A$1:$BD$245,MATCH('Stata dataset (nominal)'!$A244,'Cyclical_after overrides'!$A$1:$A$245,0),MATCH('Stata dataset (nominal)'!R$1,'Cyclical_after overrides'!$A$1:$BD$1,0))), "")</f>
        <v>63.613</v>
      </c>
      <c r="S244" s="179">
        <f>_xlfn.IFNA(IF($C244 &gt; "2023-24", INDEX(PR24_after_overrides!$D$3:$AU$128, MATCH('Stata dataset (nominal)'!$A244, PR24_after_overrides!$A$3:$A$128, 0), MATCH('Stata dataset (nominal)'!S$1, PR24_after_overrides!$D$2:$AU$2, 0)), INDEX('Cyclical_after overrides'!$A$1:$BD$245,MATCH('Stata dataset (nominal)'!$A244,'Cyclical_after overrides'!$A$1:$A$245,0),MATCH('Stata dataset (nominal)'!S$1,'Cyclical_after overrides'!$A$1:$BD$1,0))), "")</f>
        <v>0</v>
      </c>
      <c r="T244" s="179">
        <f>_xlfn.IFNA(IF($C244 &gt; "2023-24", INDEX(PR24_after_overrides!$D$3:$AU$128, MATCH('Stata dataset (nominal)'!$A244, PR24_after_overrides!$A$3:$A$128, 0), MATCH('Stata dataset (nominal)'!T$1, PR24_after_overrides!$D$2:$AU$2, 0)), INDEX('Cyclical_after overrides'!$A$1:$BD$245,MATCH('Stata dataset (nominal)'!$A244,'Cyclical_after overrides'!$A$1:$A$245,0),MATCH('Stata dataset (nominal)'!T$1,'Cyclical_after overrides'!$A$1:$BD$1,0))), "")</f>
        <v>0</v>
      </c>
      <c r="U244" s="179">
        <f>_xlfn.IFNA(IF($C244 &gt; "2023-24", INDEX(PR24_after_overrides!$D$3:$AU$128, MATCH('Stata dataset (nominal)'!$A244, PR24_after_overrides!$A$3:$A$128, 0), MATCH('Stata dataset (nominal)'!U$1, PR24_after_overrides!$D$2:$AU$2, 0)), INDEX('Cyclical_after overrides'!$A$1:$BD$245,MATCH('Stata dataset (nominal)'!$A244,'Cyclical_after overrides'!$A$1:$A$245,0),MATCH('Stata dataset (nominal)'!U$1,'Cyclical_after overrides'!$A$1:$BD$1,0))), "")</f>
        <v>24.539542995664377</v>
      </c>
      <c r="V244" s="179">
        <f>_xlfn.IFNA(IF($C244 &gt; "2023-24", INDEX(PR24_after_overrides!$D$3:$AU$128, MATCH('Stata dataset (nominal)'!$A244, PR24_after_overrides!$A$3:$A$128, 0), MATCH('Stata dataset (nominal)'!V$1, PR24_after_overrides!$D$2:$AU$2, 0)), INDEX('Cyclical_after overrides'!$A$1:$BD$245,MATCH('Stata dataset (nominal)'!$A244,'Cyclical_after overrides'!$A$1:$A$245,0),MATCH('Stata dataset (nominal)'!V$1,'Cyclical_after overrides'!$A$1:$BD$1,0))), "")</f>
        <v>140.64629761743501</v>
      </c>
      <c r="W244" s="179">
        <f>_xlfn.IFNA(IF($C244 &gt; "2023-24", INDEX(PR24_after_overrides!$D$3:$AU$128, MATCH('Stata dataset (nominal)'!$A244, PR24_after_overrides!$A$3:$A$128, 0), MATCH('Stata dataset (nominal)'!W$1, PR24_after_overrides!$D$2:$AU$2, 0)), INDEX('Cyclical_after overrides'!$A$1:$BD$245,MATCH('Stata dataset (nominal)'!$A244,'Cyclical_after overrides'!$A$1:$A$245,0),MATCH('Stata dataset (nominal)'!W$1,'Cyclical_after overrides'!$A$1:$BD$1,0))), "")</f>
        <v>2.196856907603264</v>
      </c>
      <c r="X244" s="179">
        <f>_xlfn.IFNA(IF($C244 &gt; "2023-24", INDEX(PR24_after_overrides!$D$3:$AU$128, MATCH('Stata dataset (nominal)'!$A244, PR24_after_overrides!$A$3:$A$128, 0), MATCH('Stata dataset (nominal)'!X$1, PR24_after_overrides!$D$2:$AU$2, 0)), INDEX('Cyclical_after overrides'!$A$1:$BD$245,MATCH('Stata dataset (nominal)'!$A244,'Cyclical_after overrides'!$A$1:$A$245,0),MATCH('Stata dataset (nominal)'!X$1,'Cyclical_after overrides'!$A$1:$BD$1,0))), "")</f>
        <v>8.7605364305305908</v>
      </c>
      <c r="Y244" s="179">
        <f>_xlfn.IFNA(IF($C244 &gt; "2023-24", INDEX(PR24_after_overrides!$D$3:$AU$128, MATCH('Stata dataset (nominal)'!$A244, PR24_after_overrides!$A$3:$A$128, 0), MATCH('Stata dataset (nominal)'!Y$1, PR24_after_overrides!$D$2:$AU$2, 0)), INDEX('Cyclical_after overrides'!$A$1:$BD$245,MATCH('Stata dataset (nominal)'!$A244,'Cyclical_after overrides'!$A$1:$A$245,0),MATCH('Stata dataset (nominal)'!Y$1,'Cyclical_after overrides'!$A$1:$BD$1,0))), "")</f>
        <v>14.430611491062834</v>
      </c>
      <c r="Z244" s="179">
        <f>_xlfn.IFNA(IF($C244 &gt; "2023-24", INDEX(PR24_after_overrides!$D$3:$AU$128, MATCH('Stata dataset (nominal)'!$A244, PR24_after_overrides!$A$3:$A$128, 0), MATCH('Stata dataset (nominal)'!Z$1, PR24_after_overrides!$D$2:$AU$2, 0)), INDEX('Cyclical_after overrides'!$A$1:$BD$245,MATCH('Stata dataset (nominal)'!$A244,'Cyclical_after overrides'!$A$1:$A$245,0),MATCH('Stata dataset (nominal)'!Z$1,'Cyclical_after overrides'!$A$1:$BD$1,0))), "")</f>
        <v>14.430611491062834</v>
      </c>
      <c r="AA244" s="179">
        <f>_xlfn.IFNA(IF($C244 &gt; "2023-24", INDEX(PR24_after_overrides!$D$3:$AU$128, MATCH('Stata dataset (nominal)'!$A244, PR24_after_overrides!$A$3:$A$128, 0), MATCH('Stata dataset (nominal)'!AA$1, PR24_after_overrides!$D$2:$AU$2, 0)), INDEX('Cyclical_after overrides'!$A$1:$BD$245,MATCH('Stata dataset (nominal)'!$A244,'Cyclical_after overrides'!$A$1:$A$245,0),MATCH('Stata dataset (nominal)'!AA$1,'Cyclical_after overrides'!$A$1:$BD$1,0))), "")</f>
        <v>16.817978257118213</v>
      </c>
      <c r="AB244" s="179">
        <f>INDEX(Depreciation!$U$5:$U$318, MATCH('Stata dataset (nominal)'!$A244, Depreciation!$A$5:$A$318, 0))</f>
        <v>4.2524478042208297E-2</v>
      </c>
      <c r="AC244" s="180">
        <f t="shared" si="5"/>
        <v>0.16287359899758394</v>
      </c>
      <c r="AD244" s="72">
        <f>INDEX(Recharges!$V$5:$V$318, MATCH('Stata dataset (nominal)'!$A244, Recharges!$A$5:$A$318, 0))</f>
        <v>2.2284554022069698E-2</v>
      </c>
    </row>
    <row r="245" spans="1:30" x14ac:dyDescent="0.4">
      <c r="A245" s="160" t="str">
        <f t="shared" si="6"/>
        <v>DVW15</v>
      </c>
      <c r="B245" s="160" t="s">
        <v>445</v>
      </c>
      <c r="C245" s="160" t="s">
        <v>245</v>
      </c>
      <c r="D245" s="179">
        <f>_xlfn.IFNA(IF($C245 &gt; "2023-24", INDEX(PR24_after_overrides!$D$3:$AU$128, MATCH('Stata dataset (nominal)'!$A245, PR24_after_overrides!$A$3:$A$128, 0), MATCH('Stata dataset (nominal)'!D$1, PR24_after_overrides!$D$2:$AU$2, 0)), INDEX('Cyclical_after overrides'!$A$1:$BD$245,MATCH('Stata dataset (nominal)'!$A245,'Cyclical_after overrides'!$A$1:$A$245,0),MATCH('Stata dataset (nominal)'!D$1,'Cyclical_after overrides'!$A$1:$BD$1,0))), "")</f>
        <v>1.2338096431854266</v>
      </c>
      <c r="E245" s="179">
        <f>_xlfn.IFNA(IF($C245 &gt; "2023-24", INDEX(PR24_after_overrides!$D$3:$AU$128, MATCH('Stata dataset (nominal)'!$A245, PR24_after_overrides!$A$3:$A$128, 0), MATCH('Stata dataset (nominal)'!E$1, PR24_after_overrides!$D$2:$AU$2, 0)), INDEX('Cyclical_after overrides'!$A$1:$BD$245,MATCH('Stata dataset (nominal)'!$A245,'Cyclical_after overrides'!$A$1:$A$245,0),MATCH('Stata dataset (nominal)'!E$1,'Cyclical_after overrides'!$A$1:$BD$1,0))), "")</f>
        <v>0.92900000000000005</v>
      </c>
      <c r="F245" s="179">
        <f>_xlfn.IFNA(IF($C245 &gt; "2023-24", INDEX(PR24_after_overrides!$D$3:$AU$128, MATCH('Stata dataset (nominal)'!$A245, PR24_after_overrides!$A$3:$A$128, 0), MATCH('Stata dataset (nominal)'!F$1, PR24_after_overrides!$D$2:$AU$2, 0)), INDEX('Cyclical_after overrides'!$A$1:$BD$245,MATCH('Stata dataset (nominal)'!$A245,'Cyclical_after overrides'!$A$1:$A$245,0),MATCH('Stata dataset (nominal)'!F$1,'Cyclical_after overrides'!$A$1:$BD$1,0))), "")</f>
        <v>0.27800000000000002</v>
      </c>
      <c r="G245" s="179">
        <f>_xlfn.IFNA(IF($C245 &gt; "2023-24", INDEX(PR24_after_overrides!$D$3:$AU$128, MATCH('Stata dataset (nominal)'!$A245, PR24_after_overrides!$A$3:$A$128, 0), MATCH('Stata dataset (nominal)'!G$1, PR24_after_overrides!$D$2:$AU$2, 0)), INDEX('Cyclical_after overrides'!$A$1:$BD$245,MATCH('Stata dataset (nominal)'!$A245,'Cyclical_after overrides'!$A$1:$A$245,0),MATCH('Stata dataset (nominal)'!G$1,'Cyclical_after overrides'!$A$1:$BD$1,0))), "")</f>
        <v>0.92400000000000004</v>
      </c>
      <c r="H245" s="179">
        <f>_xlfn.IFNA(IF($C245 &gt; "2023-24", INDEX(PR24_after_overrides!$D$3:$AU$128, MATCH('Stata dataset (nominal)'!$A245, PR24_after_overrides!$A$3:$A$128, 0), MATCH('Stata dataset (nominal)'!H$1, PR24_after_overrides!$D$2:$AU$2, 0)), INDEX('Cyclical_after overrides'!$A$1:$BD$245,MATCH('Stata dataset (nominal)'!$A245,'Cyclical_after overrides'!$A$1:$A$245,0),MATCH('Stata dataset (nominal)'!H$1,'Cyclical_after overrides'!$A$1:$BD$1,0))), "")</f>
        <v>0.17799999999999999</v>
      </c>
      <c r="I245" s="179">
        <f>_xlfn.IFNA(IF($C245 &gt; "2023-24", INDEX(PR24_after_overrides!$D$3:$AU$128, MATCH('Stata dataset (nominal)'!$A245, PR24_after_overrides!$A$3:$A$128, 0), MATCH('Stata dataset (nominal)'!I$1, PR24_after_overrides!$D$2:$AU$2, 0)), INDEX('Cyclical_after overrides'!$A$1:$BD$245,MATCH('Stata dataset (nominal)'!$A245,'Cyclical_after overrides'!$A$1:$A$245,0),MATCH('Stata dataset (nominal)'!I$1,'Cyclical_after overrides'!$A$1:$BD$1,0))), "")</f>
        <v>1.0629999999999999</v>
      </c>
      <c r="J245" s="179">
        <f>_xlfn.IFNA(IF($C245 &gt; "2023-24", INDEX(PR24_after_overrides!$D$3:$AU$128, MATCH('Stata dataset (nominal)'!$A245, PR24_after_overrides!$A$3:$A$128, 0), MATCH('Stata dataset (nominal)'!J$1, PR24_after_overrides!$D$2:$AU$2, 0)), INDEX('Cyclical_after overrides'!$A$1:$BD$245,MATCH('Stata dataset (nominal)'!$A245,'Cyclical_after overrides'!$A$1:$A$245,0),MATCH('Stata dataset (nominal)'!J$1,'Cyclical_after overrides'!$A$1:$BD$1,0))), "")</f>
        <v>8.0000000000000002E-3</v>
      </c>
      <c r="K245" s="179">
        <f>_xlfn.IFNA(IF($C245 &gt; "2023-24", INDEX(PR24_after_overrides!$D$3:$AU$128, MATCH('Stata dataset (nominal)'!$A245, PR24_after_overrides!$A$3:$A$128, 0), MATCH('Stata dataset (nominal)'!K$1, PR24_after_overrides!$D$2:$AU$2, 0)), INDEX('Cyclical_after overrides'!$A$1:$BD$245,MATCH('Stata dataset (nominal)'!$A245,'Cyclical_after overrides'!$A$1:$A$245,0),MATCH('Stata dataset (nominal)'!K$1,'Cyclical_after overrides'!$A$1:$BD$1,0))), "")</f>
        <v>0</v>
      </c>
      <c r="L245" s="179">
        <f>_xlfn.IFNA(IF($C245 &gt; "2023-24", INDEX(PR24_after_overrides!$D$3:$AU$128, MATCH('Stata dataset (nominal)'!$A245, PR24_after_overrides!$A$3:$A$128, 0), MATCH('Stata dataset (nominal)'!L$1, PR24_after_overrides!$D$2:$AU$2, 0)), INDEX('Cyclical_after overrides'!$A$1:$BD$245,MATCH('Stata dataset (nominal)'!$A245,'Cyclical_after overrides'!$A$1:$A$245,0),MATCH('Stata dataset (nominal)'!L$1,'Cyclical_after overrides'!$A$1:$BD$1,0))), "")</f>
        <v>0</v>
      </c>
      <c r="M245" s="179">
        <f>_xlfn.IFNA(IF($C245 &gt; "2023-24", INDEX(PR24_after_overrides!$D$3:$AU$128, MATCH('Stata dataset (nominal)'!$A245, PR24_after_overrides!$A$3:$A$128, 0), MATCH('Stata dataset (nominal)'!M$1, PR24_after_overrides!$D$2:$AU$2, 0)), INDEX('Cyclical_after overrides'!$A$1:$BD$245,MATCH('Stata dataset (nominal)'!$A245,'Cyclical_after overrides'!$A$1:$A$245,0),MATCH('Stata dataset (nominal)'!M$1,'Cyclical_after overrides'!$A$1:$BD$1,0))), "")</f>
        <v>1.641014</v>
      </c>
      <c r="N245" s="179" t="str">
        <f>_xlfn.IFNA(IF($C245 &gt; "2023-24", INDEX(PR24_after_overrides!$D$3:$AU$128, MATCH('Stata dataset (nominal)'!$A245, PR24_after_overrides!$A$3:$A$128, 0), MATCH('Stata dataset (nominal)'!N$1, PR24_after_overrides!$D$2:$AU$2, 0)), INDEX('Cyclical_after overrides'!$A$1:$BD$245,MATCH('Stata dataset (nominal)'!$A245,'Cyclical_after overrides'!$A$1:$A$245,0),MATCH('Stata dataset (nominal)'!N$1,'Cyclical_after overrides'!$A$1:$BD$1,0))), "")</f>
        <v/>
      </c>
      <c r="O245" s="179">
        <f>_xlfn.IFNA(IF($C245 &gt; "2023-24", INDEX(PR24_after_overrides!$D$3:$AU$128, MATCH('Stata dataset (nominal)'!$A245, PR24_after_overrides!$A$3:$A$128, 0), MATCH('Stata dataset (nominal)'!O$1, PR24_after_overrides!$D$2:$AU$2, 0)), INDEX('Cyclical_after overrides'!$A$1:$BD$245,MATCH('Stata dataset (nominal)'!$A245,'Cyclical_after overrides'!$A$1:$A$245,0),MATCH('Stata dataset (nominal)'!O$1,'Cyclical_after overrides'!$A$1:$BD$1,0))), "")</f>
        <v>47.89</v>
      </c>
      <c r="P245" s="179">
        <f>_xlfn.IFNA(IF($C245 &gt; "2023-24", INDEX(PR24_after_overrides!$D$3:$AU$128, MATCH('Stata dataset (nominal)'!$A245, PR24_after_overrides!$A$3:$A$128, 0), MATCH('Stata dataset (nominal)'!P$1, PR24_after_overrides!$D$2:$AU$2, 0)), INDEX('Cyclical_after overrides'!$A$1:$BD$245,MATCH('Stata dataset (nominal)'!$A245,'Cyclical_after overrides'!$A$1:$A$245,0),MATCH('Stata dataset (nominal)'!P$1,'Cyclical_after overrides'!$A$1:$BD$1,0))), "")</f>
        <v>0</v>
      </c>
      <c r="Q245" s="179">
        <f>_xlfn.IFNA(IF($C245 &gt; "2023-24", INDEX(PR24_after_overrides!$D$3:$AU$128, MATCH('Stata dataset (nominal)'!$A245, PR24_after_overrides!$A$3:$A$128, 0), MATCH('Stata dataset (nominal)'!Q$1, PR24_after_overrides!$D$2:$AU$2, 0)), INDEX('Cyclical_after overrides'!$A$1:$BD$245,MATCH('Stata dataset (nominal)'!$A245,'Cyclical_after overrides'!$A$1:$A$245,0),MATCH('Stata dataset (nominal)'!Q$1,'Cyclical_after overrides'!$A$1:$BD$1,0))), "")</f>
        <v>0</v>
      </c>
      <c r="R245" s="179">
        <f>_xlfn.IFNA(IF($C245 &gt; "2023-24", INDEX(PR24_after_overrides!$D$3:$AU$128, MATCH('Stata dataset (nominal)'!$A245, PR24_after_overrides!$A$3:$A$128, 0), MATCH('Stata dataset (nominal)'!R$1, PR24_after_overrides!$D$2:$AU$2, 0)), INDEX('Cyclical_after overrides'!$A$1:$BD$245,MATCH('Stata dataset (nominal)'!$A245,'Cyclical_after overrides'!$A$1:$A$245,0),MATCH('Stata dataset (nominal)'!R$1,'Cyclical_after overrides'!$A$1:$BD$1,0))), "")</f>
        <v>65.707999999999998</v>
      </c>
      <c r="S245" s="179">
        <f>_xlfn.IFNA(IF($C245 &gt; "2023-24", INDEX(PR24_after_overrides!$D$3:$AU$128, MATCH('Stata dataset (nominal)'!$A245, PR24_after_overrides!$A$3:$A$128, 0), MATCH('Stata dataset (nominal)'!S$1, PR24_after_overrides!$D$2:$AU$2, 0)), INDEX('Cyclical_after overrides'!$A$1:$BD$245,MATCH('Stata dataset (nominal)'!$A245,'Cyclical_after overrides'!$A$1:$A$245,0),MATCH('Stata dataset (nominal)'!S$1,'Cyclical_after overrides'!$A$1:$BD$1,0))), "")</f>
        <v>0</v>
      </c>
      <c r="T245" s="179">
        <f>_xlfn.IFNA(IF($C245 &gt; "2023-24", INDEX(PR24_after_overrides!$D$3:$AU$128, MATCH('Stata dataset (nominal)'!$A245, PR24_after_overrides!$A$3:$A$128, 0), MATCH('Stata dataset (nominal)'!T$1, PR24_after_overrides!$D$2:$AU$2, 0)), INDEX('Cyclical_after overrides'!$A$1:$BD$245,MATCH('Stata dataset (nominal)'!$A245,'Cyclical_after overrides'!$A$1:$A$245,0),MATCH('Stata dataset (nominal)'!T$1,'Cyclical_after overrides'!$A$1:$BD$1,0))), "")</f>
        <v>0</v>
      </c>
      <c r="U245" s="179">
        <f>_xlfn.IFNA(IF($C245 &gt; "2023-24", INDEX(PR24_after_overrides!$D$3:$AU$128, MATCH('Stata dataset (nominal)'!$A245, PR24_after_overrides!$A$3:$A$128, 0), MATCH('Stata dataset (nominal)'!U$1, PR24_after_overrides!$D$2:$AU$2, 0)), INDEX('Cyclical_after overrides'!$A$1:$BD$245,MATCH('Stata dataset (nominal)'!$A245,'Cyclical_after overrides'!$A$1:$A$245,0),MATCH('Stata dataset (nominal)'!U$1,'Cyclical_after overrides'!$A$1:$BD$1,0))), "")</f>
        <v>24.879998547820634</v>
      </c>
      <c r="V245" s="179">
        <f>_xlfn.IFNA(IF($C245 &gt; "2023-24", INDEX(PR24_after_overrides!$D$3:$AU$128, MATCH('Stata dataset (nominal)'!$A245, PR24_after_overrides!$A$3:$A$128, 0), MATCH('Stata dataset (nominal)'!V$1, PR24_after_overrides!$D$2:$AU$2, 0)), INDEX('Cyclical_after overrides'!$A$1:$BD$245,MATCH('Stata dataset (nominal)'!$A245,'Cyclical_after overrides'!$A$1:$A$245,0),MATCH('Stata dataset (nominal)'!V$1,'Cyclical_after overrides'!$A$1:$BD$1,0))), "")</f>
        <v>137.45829469144971</v>
      </c>
      <c r="W245" s="179">
        <f>_xlfn.IFNA(IF($C245 &gt; "2023-24", INDEX(PR24_after_overrides!$D$3:$AU$128, MATCH('Stata dataset (nominal)'!$A245, PR24_after_overrides!$A$3:$A$128, 0), MATCH('Stata dataset (nominal)'!W$1, PR24_after_overrides!$D$2:$AU$2, 0)), INDEX('Cyclical_after overrides'!$A$1:$BD$245,MATCH('Stata dataset (nominal)'!$A245,'Cyclical_after overrides'!$A$1:$A$245,0),MATCH('Stata dataset (nominal)'!W$1,'Cyclical_after overrides'!$A$1:$BD$1,0))), "")</f>
        <v>2.1627258002242957</v>
      </c>
      <c r="X245" s="179">
        <f>_xlfn.IFNA(IF($C245 &gt; "2023-24", INDEX(PR24_after_overrides!$D$3:$AU$128, MATCH('Stata dataset (nominal)'!$A245, PR24_after_overrides!$A$3:$A$128, 0), MATCH('Stata dataset (nominal)'!X$1, PR24_after_overrides!$D$2:$AU$2, 0)), INDEX('Cyclical_after overrides'!$A$1:$BD$245,MATCH('Stata dataset (nominal)'!$A245,'Cyclical_after overrides'!$A$1:$A$245,0),MATCH('Stata dataset (nominal)'!X$1,'Cyclical_after overrides'!$A$1:$BD$1,0))), "")</f>
        <v>8.7605364305305908</v>
      </c>
      <c r="Y245" s="179">
        <f>_xlfn.IFNA(IF($C245 &gt; "2023-24", INDEX(PR24_after_overrides!$D$3:$AU$128, MATCH('Stata dataset (nominal)'!$A245, PR24_after_overrides!$A$3:$A$128, 0), MATCH('Stata dataset (nominal)'!Y$1, PR24_after_overrides!$D$2:$AU$2, 0)), INDEX('Cyclical_after overrides'!$A$1:$BD$245,MATCH('Stata dataset (nominal)'!$A245,'Cyclical_after overrides'!$A$1:$A$245,0),MATCH('Stata dataset (nominal)'!Y$1,'Cyclical_after overrides'!$A$1:$BD$1,0))), "")</f>
        <v>14.303117836057183</v>
      </c>
      <c r="Z245" s="179">
        <f>_xlfn.IFNA(IF($C245 &gt; "2023-24", INDEX(PR24_after_overrides!$D$3:$AU$128, MATCH('Stata dataset (nominal)'!$A245, PR24_after_overrides!$A$3:$A$128, 0), MATCH('Stata dataset (nominal)'!Z$1, PR24_after_overrides!$D$2:$AU$2, 0)), INDEX('Cyclical_after overrides'!$A$1:$BD$245,MATCH('Stata dataset (nominal)'!$A245,'Cyclical_after overrides'!$A$1:$A$245,0),MATCH('Stata dataset (nominal)'!Z$1,'Cyclical_after overrides'!$A$1:$BD$1,0))), "")</f>
        <v>14.303117836057183</v>
      </c>
      <c r="AA245" s="179">
        <f>_xlfn.IFNA(IF($C245 &gt; "2023-24", INDEX(PR24_after_overrides!$D$3:$AU$128, MATCH('Stata dataset (nominal)'!$A245, PR24_after_overrides!$A$3:$A$128, 0), MATCH('Stata dataset (nominal)'!AA$1, PR24_after_overrides!$D$2:$AU$2, 0)), INDEX('Cyclical_after overrides'!$A$1:$BD$245,MATCH('Stata dataset (nominal)'!$A245,'Cyclical_after overrides'!$A$1:$A$245,0),MATCH('Stata dataset (nominal)'!AA$1,'Cyclical_after overrides'!$A$1:$BD$1,0))), "")</f>
        <v>17.284519413287317</v>
      </c>
      <c r="AB245" s="179">
        <f>INDEX(Depreciation!$U$5:$U$318, MATCH('Stata dataset (nominal)'!$A245, Depreciation!$A$5:$A$318, 0))</f>
        <v>8.8263549207014597E-2</v>
      </c>
      <c r="AC245" s="180">
        <f t="shared" si="5"/>
        <v>0.16287359899758394</v>
      </c>
      <c r="AD245" s="72">
        <f>INDEX(Recharges!$V$5:$V$318, MATCH('Stata dataset (nominal)'!$A245, Recharges!$A$5:$A$318, 0))</f>
        <v>2.7288440008742001E-2</v>
      </c>
    </row>
    <row r="246" spans="1:30" x14ac:dyDescent="0.4">
      <c r="A246" s="160" t="str">
        <f t="shared" si="6"/>
        <v>DVW16</v>
      </c>
      <c r="B246" s="160" t="s">
        <v>445</v>
      </c>
      <c r="C246" s="160" t="s">
        <v>247</v>
      </c>
      <c r="D246" s="179">
        <f>_xlfn.IFNA(IF($C246 &gt; "2023-24", INDEX(PR24_after_overrides!$D$3:$AU$128, MATCH('Stata dataset (nominal)'!$A246, PR24_after_overrides!$A$3:$A$128, 0), MATCH('Stata dataset (nominal)'!D$1, PR24_after_overrides!$D$2:$AU$2, 0)), INDEX('Cyclical_after overrides'!$A$1:$BD$245,MATCH('Stata dataset (nominal)'!$A246,'Cyclical_after overrides'!$A$1:$A$245,0),MATCH('Stata dataset (nominal)'!D$1,'Cyclical_after overrides'!$A$1:$BD$1,0))), "")</f>
        <v>1.2283693843594008</v>
      </c>
      <c r="E246" s="179">
        <f>_xlfn.IFNA(IF($C246 &gt; "2023-24", INDEX(PR24_after_overrides!$D$3:$AU$128, MATCH('Stata dataset (nominal)'!$A246, PR24_after_overrides!$A$3:$A$128, 0), MATCH('Stata dataset (nominal)'!E$1, PR24_after_overrides!$D$2:$AU$2, 0)), INDEX('Cyclical_after overrides'!$A$1:$BD$245,MATCH('Stata dataset (nominal)'!$A246,'Cyclical_after overrides'!$A$1:$A$245,0),MATCH('Stata dataset (nominal)'!E$1,'Cyclical_after overrides'!$A$1:$BD$1,0))), "")</f>
        <v>0.94969525745786398</v>
      </c>
      <c r="F246" s="179">
        <f>_xlfn.IFNA(IF($C246 &gt; "2023-24", INDEX(PR24_after_overrides!$D$3:$AU$128, MATCH('Stata dataset (nominal)'!$A246, PR24_after_overrides!$A$3:$A$128, 0), MATCH('Stata dataset (nominal)'!F$1, PR24_after_overrides!$D$2:$AU$2, 0)), INDEX('Cyclical_after overrides'!$A$1:$BD$245,MATCH('Stata dataset (nominal)'!$A246,'Cyclical_after overrides'!$A$1:$A$245,0),MATCH('Stata dataset (nominal)'!F$1,'Cyclical_after overrides'!$A$1:$BD$1,0))), "")</f>
        <v>0.21711494075101709</v>
      </c>
      <c r="G246" s="179">
        <f>_xlfn.IFNA(IF($C246 &gt; "2023-24", INDEX(PR24_after_overrides!$D$3:$AU$128, MATCH('Stata dataset (nominal)'!$A246, PR24_after_overrides!$A$3:$A$128, 0), MATCH('Stata dataset (nominal)'!G$1, PR24_after_overrides!$D$2:$AU$2, 0)), INDEX('Cyclical_after overrides'!$A$1:$BD$245,MATCH('Stata dataset (nominal)'!$A246,'Cyclical_after overrides'!$A$1:$A$245,0),MATCH('Stata dataset (nominal)'!G$1,'Cyclical_after overrides'!$A$1:$BD$1,0))), "")</f>
        <v>0.45432272672594798</v>
      </c>
      <c r="H246" s="179">
        <f>_xlfn.IFNA(IF($C246 &gt; "2023-24", INDEX(PR24_after_overrides!$D$3:$AU$128, MATCH('Stata dataset (nominal)'!$A246, PR24_after_overrides!$A$3:$A$128, 0), MATCH('Stata dataset (nominal)'!H$1, PR24_after_overrides!$D$2:$AU$2, 0)), INDEX('Cyclical_after overrides'!$A$1:$BD$245,MATCH('Stata dataset (nominal)'!$A246,'Cyclical_after overrides'!$A$1:$A$245,0),MATCH('Stata dataset (nominal)'!H$1,'Cyclical_after overrides'!$A$1:$BD$1,0))), "")</f>
        <v>0.18608365286520401</v>
      </c>
      <c r="I246" s="179">
        <f>_xlfn.IFNA(IF($C246 &gt; "2023-24", INDEX(PR24_after_overrides!$D$3:$AU$128, MATCH('Stata dataset (nominal)'!$A246, PR24_after_overrides!$A$3:$A$128, 0), MATCH('Stata dataset (nominal)'!I$1, PR24_after_overrides!$D$2:$AU$2, 0)), INDEX('Cyclical_after overrides'!$A$1:$BD$245,MATCH('Stata dataset (nominal)'!$A246,'Cyclical_after overrides'!$A$1:$A$245,0),MATCH('Stata dataset (nominal)'!I$1,'Cyclical_after overrides'!$A$1:$BD$1,0))), "")</f>
        <v>0.56216061763008096</v>
      </c>
      <c r="J246" s="179" t="str">
        <f>_xlfn.IFNA(IF($C246 &gt; "2023-24", INDEX(PR24_after_overrides!$D$3:$AU$128, MATCH('Stata dataset (nominal)'!$A246, PR24_after_overrides!$A$3:$A$128, 0), MATCH('Stata dataset (nominal)'!J$1, PR24_after_overrides!$D$2:$AU$2, 0)), INDEX('Cyclical_after overrides'!$A$1:$BD$245,MATCH('Stata dataset (nominal)'!$A246,'Cyclical_after overrides'!$A$1:$A$245,0),MATCH('Stata dataset (nominal)'!J$1,'Cyclical_after overrides'!$A$1:$BD$1,0))), "")</f>
        <v/>
      </c>
      <c r="K246" s="179" t="str">
        <f>_xlfn.IFNA(IF($C246 &gt; "2023-24", INDEX(PR24_after_overrides!$D$3:$AU$128, MATCH('Stata dataset (nominal)'!$A246, PR24_after_overrides!$A$3:$A$128, 0), MATCH('Stata dataset (nominal)'!K$1, PR24_after_overrides!$D$2:$AU$2, 0)), INDEX('Cyclical_after overrides'!$A$1:$BD$245,MATCH('Stata dataset (nominal)'!$A246,'Cyclical_after overrides'!$A$1:$A$245,0),MATCH('Stata dataset (nominal)'!K$1,'Cyclical_after overrides'!$A$1:$BD$1,0))), "")</f>
        <v/>
      </c>
      <c r="L246" s="179">
        <f>_xlfn.IFNA(IF($C246 &gt; "2023-24", INDEX(PR24_after_overrides!$D$3:$AU$128, MATCH('Stata dataset (nominal)'!$A246, PR24_after_overrides!$A$3:$A$128, 0), MATCH('Stata dataset (nominal)'!L$1, PR24_after_overrides!$D$2:$AU$2, 0)), INDEX('Cyclical_after overrides'!$A$1:$BD$245,MATCH('Stata dataset (nominal)'!$A246,'Cyclical_after overrides'!$A$1:$A$245,0),MATCH('Stata dataset (nominal)'!L$1,'Cyclical_after overrides'!$A$1:$BD$1,0))), "")</f>
        <v>0</v>
      </c>
      <c r="M246" s="179">
        <f>_xlfn.IFNA(IF($C246 &gt; "2023-24", INDEX(PR24_after_overrides!$D$3:$AU$128, MATCH('Stata dataset (nominal)'!$A246, PR24_after_overrides!$A$3:$A$128, 0), MATCH('Stata dataset (nominal)'!M$1, PR24_after_overrides!$D$2:$AU$2, 0)), INDEX('Cyclical_after overrides'!$A$1:$BD$245,MATCH('Stata dataset (nominal)'!$A246,'Cyclical_after overrides'!$A$1:$A$245,0),MATCH('Stata dataset (nominal)'!M$1,'Cyclical_after overrides'!$A$1:$BD$1,0))), "")</f>
        <v>0.82842700000000002</v>
      </c>
      <c r="N246" s="179" t="str">
        <f>_xlfn.IFNA(IF($C246 &gt; "2023-24", INDEX(PR24_after_overrides!$D$3:$AU$128, MATCH('Stata dataset (nominal)'!$A246, PR24_after_overrides!$A$3:$A$128, 0), MATCH('Stata dataset (nominal)'!N$1, PR24_after_overrides!$D$2:$AU$2, 0)), INDEX('Cyclical_after overrides'!$A$1:$BD$245,MATCH('Stata dataset (nominal)'!$A246,'Cyclical_after overrides'!$A$1:$A$245,0),MATCH('Stata dataset (nominal)'!N$1,'Cyclical_after overrides'!$A$1:$BD$1,0))), "")</f>
        <v/>
      </c>
      <c r="O246" s="179">
        <f>_xlfn.IFNA(IF($C246 &gt; "2023-24", INDEX(PR24_after_overrides!$D$3:$AU$128, MATCH('Stata dataset (nominal)'!$A246, PR24_after_overrides!$A$3:$A$128, 0), MATCH('Stata dataset (nominal)'!O$1, PR24_after_overrides!$D$2:$AU$2, 0)), INDEX('Cyclical_after overrides'!$A$1:$BD$245,MATCH('Stata dataset (nominal)'!$A246,'Cyclical_after overrides'!$A$1:$A$245,0),MATCH('Stata dataset (nominal)'!O$1,'Cyclical_after overrides'!$A$1:$BD$1,0))), "")</f>
        <v>47.375</v>
      </c>
      <c r="P246" s="179">
        <f>_xlfn.IFNA(IF($C246 &gt; "2023-24", INDEX(PR24_after_overrides!$D$3:$AU$128, MATCH('Stata dataset (nominal)'!$A246, PR24_after_overrides!$A$3:$A$128, 0), MATCH('Stata dataset (nominal)'!P$1, PR24_after_overrides!$D$2:$AU$2, 0)), INDEX('Cyclical_after overrides'!$A$1:$BD$245,MATCH('Stata dataset (nominal)'!$A246,'Cyclical_after overrides'!$A$1:$A$245,0),MATCH('Stata dataset (nominal)'!P$1,'Cyclical_after overrides'!$A$1:$BD$1,0))), "")</f>
        <v>0</v>
      </c>
      <c r="Q246" s="179">
        <f>_xlfn.IFNA(IF($C246 &gt; "2023-24", INDEX(PR24_after_overrides!$D$3:$AU$128, MATCH('Stata dataset (nominal)'!$A246, PR24_after_overrides!$A$3:$A$128, 0), MATCH('Stata dataset (nominal)'!Q$1, PR24_after_overrides!$D$2:$AU$2, 0)), INDEX('Cyclical_after overrides'!$A$1:$BD$245,MATCH('Stata dataset (nominal)'!$A246,'Cyclical_after overrides'!$A$1:$A$245,0),MATCH('Stata dataset (nominal)'!Q$1,'Cyclical_after overrides'!$A$1:$BD$1,0))), "")</f>
        <v>0</v>
      </c>
      <c r="R246" s="179">
        <f>_xlfn.IFNA(IF($C246 &gt; "2023-24", INDEX(PR24_after_overrides!$D$3:$AU$128, MATCH('Stata dataset (nominal)'!$A246, PR24_after_overrides!$A$3:$A$128, 0), MATCH('Stata dataset (nominal)'!R$1, PR24_after_overrides!$D$2:$AU$2, 0)), INDEX('Cyclical_after overrides'!$A$1:$BD$245,MATCH('Stata dataset (nominal)'!$A246,'Cyclical_after overrides'!$A$1:$A$245,0),MATCH('Stata dataset (nominal)'!R$1,'Cyclical_after overrides'!$A$1:$BD$1,0))), "")</f>
        <v>66.787999999999997</v>
      </c>
      <c r="S246" s="179">
        <f>_xlfn.IFNA(IF($C246 &gt; "2023-24", INDEX(PR24_after_overrides!$D$3:$AU$128, MATCH('Stata dataset (nominal)'!$A246, PR24_after_overrides!$A$3:$A$128, 0), MATCH('Stata dataset (nominal)'!S$1, PR24_after_overrides!$D$2:$AU$2, 0)), INDEX('Cyclical_after overrides'!$A$1:$BD$245,MATCH('Stata dataset (nominal)'!$A246,'Cyclical_after overrides'!$A$1:$A$245,0),MATCH('Stata dataset (nominal)'!S$1,'Cyclical_after overrides'!$A$1:$BD$1,0))), "")</f>
        <v>0</v>
      </c>
      <c r="T246" s="179">
        <f>_xlfn.IFNA(IF($C246 &gt; "2023-24", INDEX(PR24_after_overrides!$D$3:$AU$128, MATCH('Stata dataset (nominal)'!$A246, PR24_after_overrides!$A$3:$A$128, 0), MATCH('Stata dataset (nominal)'!T$1, PR24_after_overrides!$D$2:$AU$2, 0)), INDEX('Cyclical_after overrides'!$A$1:$BD$245,MATCH('Stata dataset (nominal)'!$A246,'Cyclical_after overrides'!$A$1:$A$245,0),MATCH('Stata dataset (nominal)'!T$1,'Cyclical_after overrides'!$A$1:$BD$1,0))), "")</f>
        <v>0</v>
      </c>
      <c r="U246" s="179">
        <f>_xlfn.IFNA(IF($C246 &gt; "2023-24", INDEX(PR24_after_overrides!$D$3:$AU$128, MATCH('Stata dataset (nominal)'!$A246, PR24_after_overrides!$A$3:$A$128, 0), MATCH('Stata dataset (nominal)'!U$1, PR24_after_overrides!$D$2:$AU$2, 0)), INDEX('Cyclical_after overrides'!$A$1:$BD$245,MATCH('Stata dataset (nominal)'!$A246,'Cyclical_after overrides'!$A$1:$A$245,0),MATCH('Stata dataset (nominal)'!U$1,'Cyclical_after overrides'!$A$1:$BD$1,0))), "")</f>
        <v>24.738658842131205</v>
      </c>
      <c r="V246" s="179">
        <f>_xlfn.IFNA(IF($C246 &gt; "2023-24", INDEX(PR24_after_overrides!$D$3:$AU$128, MATCH('Stata dataset (nominal)'!$A246, PR24_after_overrides!$A$3:$A$128, 0), MATCH('Stata dataset (nominal)'!V$1, PR24_after_overrides!$D$2:$AU$2, 0)), INDEX('Cyclical_after overrides'!$A$1:$BD$245,MATCH('Stata dataset (nominal)'!$A246,'Cyclical_after overrides'!$A$1:$A$245,0),MATCH('Stata dataset (nominal)'!V$1,'Cyclical_after overrides'!$A$1:$BD$1,0))), "")</f>
        <v>137.5847531789365</v>
      </c>
      <c r="W246" s="179">
        <f>_xlfn.IFNA(IF($C246 &gt; "2023-24", INDEX(PR24_after_overrides!$D$3:$AU$128, MATCH('Stata dataset (nominal)'!$A246, PR24_after_overrides!$A$3:$A$128, 0), MATCH('Stata dataset (nominal)'!W$1, PR24_after_overrides!$D$2:$AU$2, 0)), INDEX('Cyclical_after overrides'!$A$1:$BD$245,MATCH('Stata dataset (nominal)'!$A246,'Cyclical_after overrides'!$A$1:$A$245,0),MATCH('Stata dataset (nominal)'!W$1,'Cyclical_after overrides'!$A$1:$BD$1,0))), "")</f>
        <v>2.1182044048379352</v>
      </c>
      <c r="X246" s="179">
        <f>_xlfn.IFNA(IF($C246 &gt; "2023-24", INDEX(PR24_after_overrides!$D$3:$AU$128, MATCH('Stata dataset (nominal)'!$A246, PR24_after_overrides!$A$3:$A$128, 0), MATCH('Stata dataset (nominal)'!X$1, PR24_after_overrides!$D$2:$AU$2, 0)), INDEX('Cyclical_after overrides'!$A$1:$BD$245,MATCH('Stata dataset (nominal)'!$A246,'Cyclical_after overrides'!$A$1:$A$245,0),MATCH('Stata dataset (nominal)'!X$1,'Cyclical_after overrides'!$A$1:$BD$1,0))), "")</f>
        <v>8.7605364305305908</v>
      </c>
      <c r="Y246" s="179">
        <f>_xlfn.IFNA(IF($C246 &gt; "2023-24", INDEX(PR24_after_overrides!$D$3:$AU$128, MATCH('Stata dataset (nominal)'!$A246, PR24_after_overrides!$A$3:$A$128, 0), MATCH('Stata dataset (nominal)'!Y$1, PR24_after_overrides!$D$2:$AU$2, 0)), INDEX('Cyclical_after overrides'!$A$1:$BD$245,MATCH('Stata dataset (nominal)'!$A246,'Cyclical_after overrides'!$A$1:$A$245,0),MATCH('Stata dataset (nominal)'!Y$1,'Cyclical_after overrides'!$A$1:$BD$1,0))), "")</f>
        <v>13.771657851149365</v>
      </c>
      <c r="Z246" s="179">
        <f>_xlfn.IFNA(IF($C246 &gt; "2023-24", INDEX(PR24_after_overrides!$D$3:$AU$128, MATCH('Stata dataset (nominal)'!$A246, PR24_after_overrides!$A$3:$A$128, 0), MATCH('Stata dataset (nominal)'!Z$1, PR24_after_overrides!$D$2:$AU$2, 0)), INDEX('Cyclical_after overrides'!$A$1:$BD$245,MATCH('Stata dataset (nominal)'!$A246,'Cyclical_after overrides'!$A$1:$A$245,0),MATCH('Stata dataset (nominal)'!Z$1,'Cyclical_after overrides'!$A$1:$BD$1,0))), "")</f>
        <v>13.771657851149365</v>
      </c>
      <c r="AA246" s="179">
        <f>_xlfn.IFNA(IF($C246 &gt; "2023-24", INDEX(PR24_after_overrides!$D$3:$AU$128, MATCH('Stata dataset (nominal)'!$A246, PR24_after_overrides!$A$3:$A$128, 0), MATCH('Stata dataset (nominal)'!AA$1, PR24_after_overrides!$D$2:$AU$2, 0)), INDEX('Cyclical_after overrides'!$A$1:$BD$245,MATCH('Stata dataset (nominal)'!$A246,'Cyclical_after overrides'!$A$1:$A$245,0),MATCH('Stata dataset (nominal)'!AA$1,'Cyclical_after overrides'!$A$1:$BD$1,0))), "")</f>
        <v>16.034253079999999</v>
      </c>
      <c r="AB246" s="179">
        <f>INDEX(Depreciation!$U$5:$U$318, MATCH('Stata dataset (nominal)'!$A246, Depreciation!$A$5:$A$318, 0))</f>
        <v>0.13228750876317</v>
      </c>
      <c r="AC246" s="180">
        <f t="shared" si="5"/>
        <v>0.16287359899758394</v>
      </c>
      <c r="AD246" s="72">
        <f>INDEX(Recharges!$V$5:$V$318, MATCH('Stata dataset (nominal)'!$A246, Recharges!$A$5:$A$318, 0))</f>
        <v>2.8061093704678922E-2</v>
      </c>
    </row>
    <row r="247" spans="1:30" x14ac:dyDescent="0.4">
      <c r="A247" s="160" t="str">
        <f t="shared" si="6"/>
        <v>DVW17</v>
      </c>
      <c r="B247" s="160" t="s">
        <v>445</v>
      </c>
      <c r="C247" s="160" t="s">
        <v>249</v>
      </c>
      <c r="D247" s="179">
        <f>_xlfn.IFNA(IF($C247 &gt; "2023-24", INDEX(PR24_after_overrides!$D$3:$AU$128, MATCH('Stata dataset (nominal)'!$A247, PR24_after_overrides!$A$3:$A$128, 0), MATCH('Stata dataset (nominal)'!D$1, PR24_after_overrides!$D$2:$AU$2, 0)), INDEX('Cyclical_after overrides'!$A$1:$BD$245,MATCH('Stata dataset (nominal)'!$A247,'Cyclical_after overrides'!$A$1:$A$245,0),MATCH('Stata dataset (nominal)'!D$1,'Cyclical_after overrides'!$A$1:$BD$1,0))), "")</f>
        <v>1.2117357406647515</v>
      </c>
      <c r="E247" s="179">
        <f>_xlfn.IFNA(IF($C247 &gt; "2023-24", INDEX(PR24_after_overrides!$D$3:$AU$128, MATCH('Stata dataset (nominal)'!$A247, PR24_after_overrides!$A$3:$A$128, 0), MATCH('Stata dataset (nominal)'!E$1, PR24_after_overrides!$D$2:$AU$2, 0)), INDEX('Cyclical_after overrides'!$A$1:$BD$245,MATCH('Stata dataset (nominal)'!$A247,'Cyclical_after overrides'!$A$1:$A$245,0),MATCH('Stata dataset (nominal)'!E$1,'Cyclical_after overrides'!$A$1:$BD$1,0))), "")</f>
        <v>1.212</v>
      </c>
      <c r="F247" s="179">
        <f>_xlfn.IFNA(IF($C247 &gt; "2023-24", INDEX(PR24_after_overrides!$D$3:$AU$128, MATCH('Stata dataset (nominal)'!$A247, PR24_after_overrides!$A$3:$A$128, 0), MATCH('Stata dataset (nominal)'!F$1, PR24_after_overrides!$D$2:$AU$2, 0)), INDEX('Cyclical_after overrides'!$A$1:$BD$245,MATCH('Stata dataset (nominal)'!$A247,'Cyclical_after overrides'!$A$1:$A$245,0),MATCH('Stata dataset (nominal)'!F$1,'Cyclical_after overrides'!$A$1:$BD$1,0))), "")</f>
        <v>9.2999999999999999E-2</v>
      </c>
      <c r="G247" s="179">
        <f>_xlfn.IFNA(IF($C247 &gt; "2023-24", INDEX(PR24_after_overrides!$D$3:$AU$128, MATCH('Stata dataset (nominal)'!$A247, PR24_after_overrides!$A$3:$A$128, 0), MATCH('Stata dataset (nominal)'!G$1, PR24_after_overrides!$D$2:$AU$2, 0)), INDEX('Cyclical_after overrides'!$A$1:$BD$245,MATCH('Stata dataset (nominal)'!$A247,'Cyclical_after overrides'!$A$1:$A$245,0),MATCH('Stata dataset (nominal)'!G$1,'Cyclical_after overrides'!$A$1:$BD$1,0))), "")</f>
        <v>0.34</v>
      </c>
      <c r="H247" s="179">
        <f>_xlfn.IFNA(IF($C247 &gt; "2023-24", INDEX(PR24_after_overrides!$D$3:$AU$128, MATCH('Stata dataset (nominal)'!$A247, PR24_after_overrides!$A$3:$A$128, 0), MATCH('Stata dataset (nominal)'!H$1, PR24_after_overrides!$D$2:$AU$2, 0)), INDEX('Cyclical_after overrides'!$A$1:$BD$245,MATCH('Stata dataset (nominal)'!$A247,'Cyclical_after overrides'!$A$1:$A$245,0),MATCH('Stata dataset (nominal)'!H$1,'Cyclical_after overrides'!$A$1:$BD$1,0))), "")</f>
        <v>0.13500000000000001</v>
      </c>
      <c r="I247" s="179">
        <f>_xlfn.IFNA(IF($C247 &gt; "2023-24", INDEX(PR24_after_overrides!$D$3:$AU$128, MATCH('Stata dataset (nominal)'!$A247, PR24_after_overrides!$A$3:$A$128, 0), MATCH('Stata dataset (nominal)'!I$1, PR24_after_overrides!$D$2:$AU$2, 0)), INDEX('Cyclical_after overrides'!$A$1:$BD$245,MATCH('Stata dataset (nominal)'!$A247,'Cyclical_after overrides'!$A$1:$A$245,0),MATCH('Stata dataset (nominal)'!I$1,'Cyclical_after overrides'!$A$1:$BD$1,0))), "")</f>
        <v>2.3E-2</v>
      </c>
      <c r="J247" s="179" t="str">
        <f>_xlfn.IFNA(IF($C247 &gt; "2023-24", INDEX(PR24_after_overrides!$D$3:$AU$128, MATCH('Stata dataset (nominal)'!$A247, PR24_after_overrides!$A$3:$A$128, 0), MATCH('Stata dataset (nominal)'!J$1, PR24_after_overrides!$D$2:$AU$2, 0)), INDEX('Cyclical_after overrides'!$A$1:$BD$245,MATCH('Stata dataset (nominal)'!$A247,'Cyclical_after overrides'!$A$1:$A$245,0),MATCH('Stata dataset (nominal)'!J$1,'Cyclical_after overrides'!$A$1:$BD$1,0))), "")</f>
        <v/>
      </c>
      <c r="K247" s="179" t="str">
        <f>_xlfn.IFNA(IF($C247 &gt; "2023-24", INDEX(PR24_after_overrides!$D$3:$AU$128, MATCH('Stata dataset (nominal)'!$A247, PR24_after_overrides!$A$3:$A$128, 0), MATCH('Stata dataset (nominal)'!K$1, PR24_after_overrides!$D$2:$AU$2, 0)), INDEX('Cyclical_after overrides'!$A$1:$BD$245,MATCH('Stata dataset (nominal)'!$A247,'Cyclical_after overrides'!$A$1:$A$245,0),MATCH('Stata dataset (nominal)'!K$1,'Cyclical_after overrides'!$A$1:$BD$1,0))), "")</f>
        <v/>
      </c>
      <c r="L247" s="179">
        <f>_xlfn.IFNA(IF($C247 &gt; "2023-24", INDEX(PR24_after_overrides!$D$3:$AU$128, MATCH('Stata dataset (nominal)'!$A247, PR24_after_overrides!$A$3:$A$128, 0), MATCH('Stata dataset (nominal)'!L$1, PR24_after_overrides!$D$2:$AU$2, 0)), INDEX('Cyclical_after overrides'!$A$1:$BD$245,MATCH('Stata dataset (nominal)'!$A247,'Cyclical_after overrides'!$A$1:$A$245,0),MATCH('Stata dataset (nominal)'!L$1,'Cyclical_after overrides'!$A$1:$BD$1,0))), "")</f>
        <v>0</v>
      </c>
      <c r="M247" s="179">
        <f>_xlfn.IFNA(IF($C247 &gt; "2023-24", INDEX(PR24_after_overrides!$D$3:$AU$128, MATCH('Stata dataset (nominal)'!$A247, PR24_after_overrides!$A$3:$A$128, 0), MATCH('Stata dataset (nominal)'!M$1, PR24_after_overrides!$D$2:$AU$2, 0)), INDEX('Cyclical_after overrides'!$A$1:$BD$245,MATCH('Stata dataset (nominal)'!$A247,'Cyclical_after overrides'!$A$1:$A$245,0),MATCH('Stata dataset (nominal)'!M$1,'Cyclical_after overrides'!$A$1:$BD$1,0))), "")</f>
        <v>0.49447099999999999</v>
      </c>
      <c r="N247" s="179" t="str">
        <f>_xlfn.IFNA(IF($C247 &gt; "2023-24", INDEX(PR24_after_overrides!$D$3:$AU$128, MATCH('Stata dataset (nominal)'!$A247, PR24_after_overrides!$A$3:$A$128, 0), MATCH('Stata dataset (nominal)'!N$1, PR24_after_overrides!$D$2:$AU$2, 0)), INDEX('Cyclical_after overrides'!$A$1:$BD$245,MATCH('Stata dataset (nominal)'!$A247,'Cyclical_after overrides'!$A$1:$A$245,0),MATCH('Stata dataset (nominal)'!N$1,'Cyclical_after overrides'!$A$1:$BD$1,0))), "")</f>
        <v/>
      </c>
      <c r="O247" s="179">
        <f>_xlfn.IFNA(IF($C247 &gt; "2023-24", INDEX(PR24_after_overrides!$D$3:$AU$128, MATCH('Stata dataset (nominal)'!$A247, PR24_after_overrides!$A$3:$A$128, 0), MATCH('Stata dataset (nominal)'!O$1, PR24_after_overrides!$D$2:$AU$2, 0)), INDEX('Cyclical_after overrides'!$A$1:$BD$245,MATCH('Stata dataset (nominal)'!$A247,'Cyclical_after overrides'!$A$1:$A$245,0),MATCH('Stata dataset (nominal)'!O$1,'Cyclical_after overrides'!$A$1:$BD$1,0))), "")</f>
        <v>46.222000000000001</v>
      </c>
      <c r="P247" s="179">
        <f>_xlfn.IFNA(IF($C247 &gt; "2023-24", INDEX(PR24_after_overrides!$D$3:$AU$128, MATCH('Stata dataset (nominal)'!$A247, PR24_after_overrides!$A$3:$A$128, 0), MATCH('Stata dataset (nominal)'!P$1, PR24_after_overrides!$D$2:$AU$2, 0)), INDEX('Cyclical_after overrides'!$A$1:$BD$245,MATCH('Stata dataset (nominal)'!$A247,'Cyclical_after overrides'!$A$1:$A$245,0),MATCH('Stata dataset (nominal)'!P$1,'Cyclical_after overrides'!$A$1:$BD$1,0))), "")</f>
        <v>0</v>
      </c>
      <c r="Q247" s="179">
        <f>_xlfn.IFNA(IF($C247 &gt; "2023-24", INDEX(PR24_after_overrides!$D$3:$AU$128, MATCH('Stata dataset (nominal)'!$A247, PR24_after_overrides!$A$3:$A$128, 0), MATCH('Stata dataset (nominal)'!Q$1, PR24_after_overrides!$D$2:$AU$2, 0)), INDEX('Cyclical_after overrides'!$A$1:$BD$245,MATCH('Stata dataset (nominal)'!$A247,'Cyclical_after overrides'!$A$1:$A$245,0),MATCH('Stata dataset (nominal)'!Q$1,'Cyclical_after overrides'!$A$1:$BD$1,0))), "")</f>
        <v>0</v>
      </c>
      <c r="R247" s="179">
        <f>_xlfn.IFNA(IF($C247 &gt; "2023-24", INDEX(PR24_after_overrides!$D$3:$AU$128, MATCH('Stata dataset (nominal)'!$A247, PR24_after_overrides!$A$3:$A$128, 0), MATCH('Stata dataset (nominal)'!R$1, PR24_after_overrides!$D$2:$AU$2, 0)), INDEX('Cyclical_after overrides'!$A$1:$BD$245,MATCH('Stata dataset (nominal)'!$A247,'Cyclical_after overrides'!$A$1:$A$245,0),MATCH('Stata dataset (nominal)'!R$1,'Cyclical_after overrides'!$A$1:$BD$1,0))), "")</f>
        <v>69.028000000000006</v>
      </c>
      <c r="S247" s="179">
        <f>_xlfn.IFNA(IF($C247 &gt; "2023-24", INDEX(PR24_after_overrides!$D$3:$AU$128, MATCH('Stata dataset (nominal)'!$A247, PR24_after_overrides!$A$3:$A$128, 0), MATCH('Stata dataset (nominal)'!S$1, PR24_after_overrides!$D$2:$AU$2, 0)), INDEX('Cyclical_after overrides'!$A$1:$BD$245,MATCH('Stata dataset (nominal)'!$A247,'Cyclical_after overrides'!$A$1:$A$245,0),MATCH('Stata dataset (nominal)'!S$1,'Cyclical_after overrides'!$A$1:$BD$1,0))), "")</f>
        <v>0</v>
      </c>
      <c r="T247" s="179">
        <f>_xlfn.IFNA(IF($C247 &gt; "2023-24", INDEX(PR24_after_overrides!$D$3:$AU$128, MATCH('Stata dataset (nominal)'!$A247, PR24_after_overrides!$A$3:$A$128, 0), MATCH('Stata dataset (nominal)'!T$1, PR24_after_overrides!$D$2:$AU$2, 0)), INDEX('Cyclical_after overrides'!$A$1:$BD$245,MATCH('Stata dataset (nominal)'!$A247,'Cyclical_after overrides'!$A$1:$A$245,0),MATCH('Stata dataset (nominal)'!T$1,'Cyclical_after overrides'!$A$1:$BD$1,0))), "")</f>
        <v>0</v>
      </c>
      <c r="U247" s="179">
        <f>_xlfn.IFNA(IF($C247 &gt; "2023-24", INDEX(PR24_after_overrides!$D$3:$AU$128, MATCH('Stata dataset (nominal)'!$A247, PR24_after_overrides!$A$3:$A$128, 0), MATCH('Stata dataset (nominal)'!U$1, PR24_after_overrides!$D$2:$AU$2, 0)), INDEX('Cyclical_after overrides'!$A$1:$BD$245,MATCH('Stata dataset (nominal)'!$A247,'Cyclical_after overrides'!$A$1:$A$245,0),MATCH('Stata dataset (nominal)'!U$1,'Cyclical_after overrides'!$A$1:$BD$1,0))), "")</f>
        <v>24.265582718246357</v>
      </c>
      <c r="V247" s="179">
        <f>_xlfn.IFNA(IF($C247 &gt; "2023-24", INDEX(PR24_after_overrides!$D$3:$AU$128, MATCH('Stata dataset (nominal)'!$A247, PR24_after_overrides!$A$3:$A$128, 0), MATCH('Stata dataset (nominal)'!V$1, PR24_after_overrides!$D$2:$AU$2, 0)), INDEX('Cyclical_after overrides'!$A$1:$BD$245,MATCH('Stata dataset (nominal)'!$A247,'Cyclical_after overrides'!$A$1:$A$245,0),MATCH('Stata dataset (nominal)'!V$1,'Cyclical_after overrides'!$A$1:$BD$1,0))), "")</f>
        <v>138.22688562803947</v>
      </c>
      <c r="W247" s="179">
        <f>_xlfn.IFNA(IF($C247 &gt; "2023-24", INDEX(PR24_after_overrides!$D$3:$AU$128, MATCH('Stata dataset (nominal)'!$A247, PR24_after_overrides!$A$3:$A$128, 0), MATCH('Stata dataset (nominal)'!W$1, PR24_after_overrides!$D$2:$AU$2, 0)), INDEX('Cyclical_after overrides'!$A$1:$BD$245,MATCH('Stata dataset (nominal)'!$A247,'Cyclical_after overrides'!$A$1:$A$245,0),MATCH('Stata dataset (nominal)'!W$1,'Cyclical_after overrides'!$A$1:$BD$1,0))), "")</f>
        <v>1.9682794817692881</v>
      </c>
      <c r="X247" s="179">
        <f>_xlfn.IFNA(IF($C247 &gt; "2023-24", INDEX(PR24_after_overrides!$D$3:$AU$128, MATCH('Stata dataset (nominal)'!$A247, PR24_after_overrides!$A$3:$A$128, 0), MATCH('Stata dataset (nominal)'!X$1, PR24_after_overrides!$D$2:$AU$2, 0)), INDEX('Cyclical_after overrides'!$A$1:$BD$245,MATCH('Stata dataset (nominal)'!$A247,'Cyclical_after overrides'!$A$1:$A$245,0),MATCH('Stata dataset (nominal)'!X$1,'Cyclical_after overrides'!$A$1:$BD$1,0))), "")</f>
        <v>8.7605364305305908</v>
      </c>
      <c r="Y247" s="179">
        <f>_xlfn.IFNA(IF($C247 &gt; "2023-24", INDEX(PR24_after_overrides!$D$3:$AU$128, MATCH('Stata dataset (nominal)'!$A247, PR24_after_overrides!$A$3:$A$128, 0), MATCH('Stata dataset (nominal)'!Y$1, PR24_after_overrides!$D$2:$AU$2, 0)), INDEX('Cyclical_after overrides'!$A$1:$BD$245,MATCH('Stata dataset (nominal)'!$A247,'Cyclical_after overrides'!$A$1:$A$245,0),MATCH('Stata dataset (nominal)'!Y$1,'Cyclical_after overrides'!$A$1:$BD$1,0))), "")</f>
        <v>13.768395221218855</v>
      </c>
      <c r="Z247" s="179">
        <f>_xlfn.IFNA(IF($C247 &gt; "2023-24", INDEX(PR24_after_overrides!$D$3:$AU$128, MATCH('Stata dataset (nominal)'!$A247, PR24_after_overrides!$A$3:$A$128, 0), MATCH('Stata dataset (nominal)'!Z$1, PR24_after_overrides!$D$2:$AU$2, 0)), INDEX('Cyclical_after overrides'!$A$1:$BD$245,MATCH('Stata dataset (nominal)'!$A247,'Cyclical_after overrides'!$A$1:$A$245,0),MATCH('Stata dataset (nominal)'!Z$1,'Cyclical_after overrides'!$A$1:$BD$1,0))), "")</f>
        <v>13.644529955259909</v>
      </c>
      <c r="AA247" s="179">
        <f>_xlfn.IFNA(IF($C247 &gt; "2023-24", INDEX(PR24_after_overrides!$D$3:$AU$128, MATCH('Stata dataset (nominal)'!$A247, PR24_after_overrides!$A$3:$A$128, 0), MATCH('Stata dataset (nominal)'!AA$1, PR24_after_overrides!$D$2:$AU$2, 0)), INDEX('Cyclical_after overrides'!$A$1:$BD$245,MATCH('Stata dataset (nominal)'!$A247,'Cyclical_after overrides'!$A$1:$A$245,0),MATCH('Stata dataset (nominal)'!AA$1,'Cyclical_after overrides'!$A$1:$BD$1,0))), "")</f>
        <v>16.86</v>
      </c>
      <c r="AB247" s="179">
        <f>INDEX(Depreciation!$U$5:$U$318, MATCH('Stata dataset (nominal)'!$A247, Depreciation!$A$5:$A$318, 0))</f>
        <v>0.1801660579731108</v>
      </c>
      <c r="AC247" s="180">
        <f t="shared" si="5"/>
        <v>0.16287359899758394</v>
      </c>
      <c r="AD247" s="72">
        <f>INDEX(Recharges!$V$5:$V$318, MATCH('Stata dataset (nominal)'!$A247, Recharges!$A$5:$A$318, 0))</f>
        <v>4.8599013418434006E-2</v>
      </c>
    </row>
    <row r="248" spans="1:30" x14ac:dyDescent="0.4">
      <c r="A248" s="160" t="str">
        <f t="shared" si="6"/>
        <v>DVW18</v>
      </c>
      <c r="B248" s="160" t="s">
        <v>445</v>
      </c>
      <c r="C248" s="160" t="s">
        <v>251</v>
      </c>
      <c r="D248" s="179">
        <f>_xlfn.IFNA(IF($C248 &gt; "2023-24", INDEX(PR24_after_overrides!$D$3:$AU$128, MATCH('Stata dataset (nominal)'!$A248, PR24_after_overrides!$A$3:$A$128, 0), MATCH('Stata dataset (nominal)'!D$1, PR24_after_overrides!$D$2:$AU$2, 0)), INDEX('Cyclical_after overrides'!$A$1:$BD$245,MATCH('Stata dataset (nominal)'!$A248,'Cyclical_after overrides'!$A$1:$A$245,0),MATCH('Stata dataset (nominal)'!D$1,'Cyclical_after overrides'!$A$1:$BD$1,0))), "")</f>
        <v>1.1806332960179113</v>
      </c>
      <c r="E248" s="179">
        <f>_xlfn.IFNA(IF($C248 &gt; "2023-24", INDEX(PR24_after_overrides!$D$3:$AU$128, MATCH('Stata dataset (nominal)'!$A248, PR24_after_overrides!$A$3:$A$128, 0), MATCH('Stata dataset (nominal)'!E$1, PR24_after_overrides!$D$2:$AU$2, 0)), INDEX('Cyclical_after overrides'!$A$1:$BD$245,MATCH('Stata dataset (nominal)'!$A248,'Cyclical_after overrides'!$A$1:$A$245,0),MATCH('Stata dataset (nominal)'!E$1,'Cyclical_after overrides'!$A$1:$BD$1,0))), "")</f>
        <v>0.44600000000000001</v>
      </c>
      <c r="F248" s="179">
        <f>_xlfn.IFNA(IF($C248 &gt; "2023-24", INDEX(PR24_after_overrides!$D$3:$AU$128, MATCH('Stata dataset (nominal)'!$A248, PR24_after_overrides!$A$3:$A$128, 0), MATCH('Stata dataset (nominal)'!F$1, PR24_after_overrides!$D$2:$AU$2, 0)), INDEX('Cyclical_after overrides'!$A$1:$BD$245,MATCH('Stata dataset (nominal)'!$A248,'Cyclical_after overrides'!$A$1:$A$245,0),MATCH('Stata dataset (nominal)'!F$1,'Cyclical_after overrides'!$A$1:$BD$1,0))), "")</f>
        <v>0.31</v>
      </c>
      <c r="G248" s="179">
        <f>_xlfn.IFNA(IF($C248 &gt; "2023-24", INDEX(PR24_after_overrides!$D$3:$AU$128, MATCH('Stata dataset (nominal)'!$A248, PR24_after_overrides!$A$3:$A$128, 0), MATCH('Stata dataset (nominal)'!G$1, PR24_after_overrides!$D$2:$AU$2, 0)), INDEX('Cyclical_after overrides'!$A$1:$BD$245,MATCH('Stata dataset (nominal)'!$A248,'Cyclical_after overrides'!$A$1:$A$245,0),MATCH('Stata dataset (nominal)'!G$1,'Cyclical_after overrides'!$A$1:$BD$1,0))), "")</f>
        <v>0.44600000000000001</v>
      </c>
      <c r="H248" s="179">
        <f>_xlfn.IFNA(IF($C248 &gt; "2023-24", INDEX(PR24_after_overrides!$D$3:$AU$128, MATCH('Stata dataset (nominal)'!$A248, PR24_after_overrides!$A$3:$A$128, 0), MATCH('Stata dataset (nominal)'!H$1, PR24_after_overrides!$D$2:$AU$2, 0)), INDEX('Cyclical_after overrides'!$A$1:$BD$245,MATCH('Stata dataset (nominal)'!$A248,'Cyclical_after overrides'!$A$1:$A$245,0),MATCH('Stata dataset (nominal)'!H$1,'Cyclical_after overrides'!$A$1:$BD$1,0))), "")</f>
        <v>0.107</v>
      </c>
      <c r="I248" s="179">
        <f>_xlfn.IFNA(IF($C248 &gt; "2023-24", INDEX(PR24_after_overrides!$D$3:$AU$128, MATCH('Stata dataset (nominal)'!$A248, PR24_after_overrides!$A$3:$A$128, 0), MATCH('Stata dataset (nominal)'!I$1, PR24_after_overrides!$D$2:$AU$2, 0)), INDEX('Cyclical_after overrides'!$A$1:$BD$245,MATCH('Stata dataset (nominal)'!$A248,'Cyclical_after overrides'!$A$1:$A$245,0),MATCH('Stata dataset (nominal)'!I$1,'Cyclical_after overrides'!$A$1:$BD$1,0))), "")</f>
        <v>0.75800000000000001</v>
      </c>
      <c r="J248" s="179" t="str">
        <f>_xlfn.IFNA(IF($C248 &gt; "2023-24", INDEX(PR24_after_overrides!$D$3:$AU$128, MATCH('Stata dataset (nominal)'!$A248, PR24_after_overrides!$A$3:$A$128, 0), MATCH('Stata dataset (nominal)'!J$1, PR24_after_overrides!$D$2:$AU$2, 0)), INDEX('Cyclical_after overrides'!$A$1:$BD$245,MATCH('Stata dataset (nominal)'!$A248,'Cyclical_after overrides'!$A$1:$A$245,0),MATCH('Stata dataset (nominal)'!J$1,'Cyclical_after overrides'!$A$1:$BD$1,0))), "")</f>
        <v/>
      </c>
      <c r="K248" s="179" t="str">
        <f>_xlfn.IFNA(IF($C248 &gt; "2023-24", INDEX(PR24_after_overrides!$D$3:$AU$128, MATCH('Stata dataset (nominal)'!$A248, PR24_after_overrides!$A$3:$A$128, 0), MATCH('Stata dataset (nominal)'!K$1, PR24_after_overrides!$D$2:$AU$2, 0)), INDEX('Cyclical_after overrides'!$A$1:$BD$245,MATCH('Stata dataset (nominal)'!$A248,'Cyclical_after overrides'!$A$1:$A$245,0),MATCH('Stata dataset (nominal)'!K$1,'Cyclical_after overrides'!$A$1:$BD$1,0))), "")</f>
        <v/>
      </c>
      <c r="L248" s="179">
        <f>_xlfn.IFNA(IF($C248 &gt; "2023-24", INDEX(PR24_after_overrides!$D$3:$AU$128, MATCH('Stata dataset (nominal)'!$A248, PR24_after_overrides!$A$3:$A$128, 0), MATCH('Stata dataset (nominal)'!L$1, PR24_after_overrides!$D$2:$AU$2, 0)), INDEX('Cyclical_after overrides'!$A$1:$BD$245,MATCH('Stata dataset (nominal)'!$A248,'Cyclical_after overrides'!$A$1:$A$245,0),MATCH('Stata dataset (nominal)'!L$1,'Cyclical_after overrides'!$A$1:$BD$1,0))), "")</f>
        <v>0</v>
      </c>
      <c r="M248" s="179">
        <f>_xlfn.IFNA(IF($C248 &gt; "2023-24", INDEX(PR24_after_overrides!$D$3:$AU$128, MATCH('Stata dataset (nominal)'!$A248, PR24_after_overrides!$A$3:$A$128, 0), MATCH('Stata dataset (nominal)'!M$1, PR24_after_overrides!$D$2:$AU$2, 0)), INDEX('Cyclical_after overrides'!$A$1:$BD$245,MATCH('Stata dataset (nominal)'!$A248,'Cyclical_after overrides'!$A$1:$A$245,0),MATCH('Stata dataset (nominal)'!M$1,'Cyclical_after overrides'!$A$1:$BD$1,0))), "")</f>
        <v>2.3090000000000002</v>
      </c>
      <c r="N248" s="179" t="str">
        <f>_xlfn.IFNA(IF($C248 &gt; "2023-24", INDEX(PR24_after_overrides!$D$3:$AU$128, MATCH('Stata dataset (nominal)'!$A248, PR24_after_overrides!$A$3:$A$128, 0), MATCH('Stata dataset (nominal)'!N$1, PR24_after_overrides!$D$2:$AU$2, 0)), INDEX('Cyclical_after overrides'!$A$1:$BD$245,MATCH('Stata dataset (nominal)'!$A248,'Cyclical_after overrides'!$A$1:$A$245,0),MATCH('Stata dataset (nominal)'!N$1,'Cyclical_after overrides'!$A$1:$BD$1,0))), "")</f>
        <v/>
      </c>
      <c r="O248" s="179">
        <f>_xlfn.IFNA(IF($C248 &gt; "2023-24", INDEX(PR24_after_overrides!$D$3:$AU$128, MATCH('Stata dataset (nominal)'!$A248, PR24_after_overrides!$A$3:$A$128, 0), MATCH('Stata dataset (nominal)'!O$1, PR24_after_overrides!$D$2:$AU$2, 0)), INDEX('Cyclical_after overrides'!$A$1:$BD$245,MATCH('Stata dataset (nominal)'!$A248,'Cyclical_after overrides'!$A$1:$A$245,0),MATCH('Stata dataset (nominal)'!O$1,'Cyclical_after overrides'!$A$1:$BD$1,0))), "")</f>
        <v>44.783999999999999</v>
      </c>
      <c r="P248" s="179">
        <f>_xlfn.IFNA(IF($C248 &gt; "2023-24", INDEX(PR24_after_overrides!$D$3:$AU$128, MATCH('Stata dataset (nominal)'!$A248, PR24_after_overrides!$A$3:$A$128, 0), MATCH('Stata dataset (nominal)'!P$1, PR24_after_overrides!$D$2:$AU$2, 0)), INDEX('Cyclical_after overrides'!$A$1:$BD$245,MATCH('Stata dataset (nominal)'!$A248,'Cyclical_after overrides'!$A$1:$A$245,0),MATCH('Stata dataset (nominal)'!P$1,'Cyclical_after overrides'!$A$1:$BD$1,0))), "")</f>
        <v>0</v>
      </c>
      <c r="Q248" s="179">
        <f>_xlfn.IFNA(IF($C248 &gt; "2023-24", INDEX(PR24_after_overrides!$D$3:$AU$128, MATCH('Stata dataset (nominal)'!$A248, PR24_after_overrides!$A$3:$A$128, 0), MATCH('Stata dataset (nominal)'!Q$1, PR24_after_overrides!$D$2:$AU$2, 0)), INDEX('Cyclical_after overrides'!$A$1:$BD$245,MATCH('Stata dataset (nominal)'!$A248,'Cyclical_after overrides'!$A$1:$A$245,0),MATCH('Stata dataset (nominal)'!Q$1,'Cyclical_after overrides'!$A$1:$BD$1,0))), "")</f>
        <v>0</v>
      </c>
      <c r="R248" s="179">
        <f>_xlfn.IFNA(IF($C248 &gt; "2023-24", INDEX(PR24_after_overrides!$D$3:$AU$128, MATCH('Stata dataset (nominal)'!$A248, PR24_after_overrides!$A$3:$A$128, 0), MATCH('Stata dataset (nominal)'!R$1, PR24_after_overrides!$D$2:$AU$2, 0)), INDEX('Cyclical_after overrides'!$A$1:$BD$245,MATCH('Stata dataset (nominal)'!$A248,'Cyclical_after overrides'!$A$1:$A$245,0),MATCH('Stata dataset (nominal)'!R$1,'Cyclical_after overrides'!$A$1:$BD$1,0))), "")</f>
        <v>71.531000000000006</v>
      </c>
      <c r="S248" s="179">
        <f>_xlfn.IFNA(IF($C248 &gt; "2023-24", INDEX(PR24_after_overrides!$D$3:$AU$128, MATCH('Stata dataset (nominal)'!$A248, PR24_after_overrides!$A$3:$A$128, 0), MATCH('Stata dataset (nominal)'!S$1, PR24_after_overrides!$D$2:$AU$2, 0)), INDEX('Cyclical_after overrides'!$A$1:$BD$245,MATCH('Stata dataset (nominal)'!$A248,'Cyclical_after overrides'!$A$1:$A$245,0),MATCH('Stata dataset (nominal)'!S$1,'Cyclical_after overrides'!$A$1:$BD$1,0))), "")</f>
        <v>0</v>
      </c>
      <c r="T248" s="179">
        <f>_xlfn.IFNA(IF($C248 &gt; "2023-24", INDEX(PR24_after_overrides!$D$3:$AU$128, MATCH('Stata dataset (nominal)'!$A248, PR24_after_overrides!$A$3:$A$128, 0), MATCH('Stata dataset (nominal)'!T$1, PR24_after_overrides!$D$2:$AU$2, 0)), INDEX('Cyclical_after overrides'!$A$1:$BD$245,MATCH('Stata dataset (nominal)'!$A248,'Cyclical_after overrides'!$A$1:$A$245,0),MATCH('Stata dataset (nominal)'!T$1,'Cyclical_after overrides'!$A$1:$BD$1,0))), "")</f>
        <v>0</v>
      </c>
      <c r="U248" s="179">
        <f>_xlfn.IFNA(IF($C248 &gt; "2023-24", INDEX(PR24_after_overrides!$D$3:$AU$128, MATCH('Stata dataset (nominal)'!$A248, PR24_after_overrides!$A$3:$A$128, 0), MATCH('Stata dataset (nominal)'!U$1, PR24_after_overrides!$D$2:$AU$2, 0)), INDEX('Cyclical_after overrides'!$A$1:$BD$245,MATCH('Stata dataset (nominal)'!$A248,'Cyclical_after overrides'!$A$1:$A$245,0),MATCH('Stata dataset (nominal)'!U$1,'Cyclical_after overrides'!$A$1:$BD$1,0))), "")</f>
        <v>24.077895316213304</v>
      </c>
      <c r="V248" s="179">
        <f>_xlfn.IFNA(IF($C248 &gt; "2023-24", INDEX(PR24_after_overrides!$D$3:$AU$128, MATCH('Stata dataset (nominal)'!$A248, PR24_after_overrides!$A$3:$A$128, 0), MATCH('Stata dataset (nominal)'!V$1, PR24_after_overrides!$D$2:$AU$2, 0)), INDEX('Cyclical_after overrides'!$A$1:$BD$245,MATCH('Stata dataset (nominal)'!$A248,'Cyclical_after overrides'!$A$1:$A$245,0),MATCH('Stata dataset (nominal)'!V$1,'Cyclical_after overrides'!$A$1:$BD$1,0))), "")</f>
        <v>138.46959620073471</v>
      </c>
      <c r="W248" s="179">
        <f>_xlfn.IFNA(IF($C248 &gt; "2023-24", INDEX(PR24_after_overrides!$D$3:$AU$128, MATCH('Stata dataset (nominal)'!$A248, PR24_after_overrides!$A$3:$A$128, 0), MATCH('Stata dataset (nominal)'!W$1, PR24_after_overrides!$D$2:$AU$2, 0)), INDEX('Cyclical_after overrides'!$A$1:$BD$245,MATCH('Stata dataset (nominal)'!$A248,'Cyclical_after overrides'!$A$1:$A$245,0),MATCH('Stata dataset (nominal)'!W$1,'Cyclical_after overrides'!$A$1:$BD$1,0))), "")</f>
        <v>1.9646683802508771</v>
      </c>
      <c r="X248" s="179">
        <f>_xlfn.IFNA(IF($C248 &gt; "2023-24", INDEX(PR24_after_overrides!$D$3:$AU$128, MATCH('Stata dataset (nominal)'!$A248, PR24_after_overrides!$A$3:$A$128, 0), MATCH('Stata dataset (nominal)'!X$1, PR24_after_overrides!$D$2:$AU$2, 0)), INDEX('Cyclical_after overrides'!$A$1:$BD$245,MATCH('Stata dataset (nominal)'!$A248,'Cyclical_after overrides'!$A$1:$A$245,0),MATCH('Stata dataset (nominal)'!X$1,'Cyclical_after overrides'!$A$1:$BD$1,0))), "")</f>
        <v>8.9395666083231067</v>
      </c>
      <c r="Y248" s="179">
        <f>_xlfn.IFNA(IF($C248 &gt; "2023-24", INDEX(PR24_after_overrides!$D$3:$AU$128, MATCH('Stata dataset (nominal)'!$A248, PR24_after_overrides!$A$3:$A$128, 0), MATCH('Stata dataset (nominal)'!Y$1, PR24_after_overrides!$D$2:$AU$2, 0)), INDEX('Cyclical_after overrides'!$A$1:$BD$245,MATCH('Stata dataset (nominal)'!$A248,'Cyclical_after overrides'!$A$1:$A$245,0),MATCH('Stata dataset (nominal)'!Y$1,'Cyclical_after overrides'!$A$1:$BD$1,0))), "")</f>
        <v>13.766662013532363</v>
      </c>
      <c r="Z248" s="179">
        <f>_xlfn.IFNA(IF($C248 &gt; "2023-24", INDEX(PR24_after_overrides!$D$3:$AU$128, MATCH('Stata dataset (nominal)'!$A248, PR24_after_overrides!$A$3:$A$128, 0), MATCH('Stata dataset (nominal)'!Z$1, PR24_after_overrides!$D$2:$AU$2, 0)), INDEX('Cyclical_after overrides'!$A$1:$BD$245,MATCH('Stata dataset (nominal)'!$A248,'Cyclical_after overrides'!$A$1:$A$245,0),MATCH('Stata dataset (nominal)'!Z$1,'Cyclical_after overrides'!$A$1:$BD$1,0))), "")</f>
        <v>13.518360280228258</v>
      </c>
      <c r="AA248" s="179">
        <f>_xlfn.IFNA(IF($C248 &gt; "2023-24", INDEX(PR24_after_overrides!$D$3:$AU$128, MATCH('Stata dataset (nominal)'!$A248, PR24_after_overrides!$A$3:$A$128, 0), MATCH('Stata dataset (nominal)'!AA$1, PR24_after_overrides!$D$2:$AU$2, 0)), INDEX('Cyclical_after overrides'!$A$1:$BD$245,MATCH('Stata dataset (nominal)'!$A248,'Cyclical_after overrides'!$A$1:$A$245,0),MATCH('Stata dataset (nominal)'!AA$1,'Cyclical_after overrides'!$A$1:$BD$1,0))), "")</f>
        <v>17.562000000000001</v>
      </c>
      <c r="AB248" s="179">
        <f>INDEX(Depreciation!$U$5:$U$318, MATCH('Stata dataset (nominal)'!$A248, Depreciation!$A$5:$A$318, 0))</f>
        <v>0.13700000000000001</v>
      </c>
      <c r="AC248" s="180">
        <f t="shared" si="5"/>
        <v>0.16287359899758394</v>
      </c>
      <c r="AD248" s="72">
        <f>INDEX(Recharges!$V$5:$V$318, MATCH('Stata dataset (nominal)'!$A248, Recharges!$A$5:$A$318, 0))</f>
        <v>0.1428602688</v>
      </c>
    </row>
    <row r="249" spans="1:30" x14ac:dyDescent="0.4">
      <c r="A249" s="160" t="str">
        <f t="shared" si="6"/>
        <v>DVW19</v>
      </c>
      <c r="B249" s="160" t="s">
        <v>445</v>
      </c>
      <c r="C249" s="160" t="s">
        <v>253</v>
      </c>
      <c r="D249" s="179">
        <f>_xlfn.IFNA(IF($C249 &gt; "2023-24", INDEX(PR24_after_overrides!$D$3:$AU$128, MATCH('Stata dataset (nominal)'!$A249, PR24_after_overrides!$A$3:$A$128, 0), MATCH('Stata dataset (nominal)'!D$1, PR24_after_overrides!$D$2:$AU$2, 0)), INDEX('Cyclical_after overrides'!$A$1:$BD$245,MATCH('Stata dataset (nominal)'!$A249,'Cyclical_after overrides'!$A$1:$A$245,0),MATCH('Stata dataset (nominal)'!D$1,'Cyclical_after overrides'!$A$1:$BD$1,0))), "")</f>
        <v>1.1560444722831191</v>
      </c>
      <c r="E249" s="179">
        <f>_xlfn.IFNA(IF($C249 &gt; "2023-24", INDEX(PR24_after_overrides!$D$3:$AU$128, MATCH('Stata dataset (nominal)'!$A249, PR24_after_overrides!$A$3:$A$128, 0), MATCH('Stata dataset (nominal)'!E$1, PR24_after_overrides!$D$2:$AU$2, 0)), INDEX('Cyclical_after overrides'!$A$1:$BD$245,MATCH('Stata dataset (nominal)'!$A249,'Cyclical_after overrides'!$A$1:$A$245,0),MATCH('Stata dataset (nominal)'!E$1,'Cyclical_after overrides'!$A$1:$BD$1,0))), "")</f>
        <v>0.81799999999999995</v>
      </c>
      <c r="F249" s="179">
        <f>_xlfn.IFNA(IF($C249 &gt; "2023-24", INDEX(PR24_after_overrides!$D$3:$AU$128, MATCH('Stata dataset (nominal)'!$A249, PR24_after_overrides!$A$3:$A$128, 0), MATCH('Stata dataset (nominal)'!F$1, PR24_after_overrides!$D$2:$AU$2, 0)), INDEX('Cyclical_after overrides'!$A$1:$BD$245,MATCH('Stata dataset (nominal)'!$A249,'Cyclical_after overrides'!$A$1:$A$245,0),MATCH('Stata dataset (nominal)'!F$1,'Cyclical_after overrides'!$A$1:$BD$1,0))), "")</f>
        <v>0.18099999999999999</v>
      </c>
      <c r="G249" s="179">
        <f>_xlfn.IFNA(IF($C249 &gt; "2023-24", INDEX(PR24_after_overrides!$D$3:$AU$128, MATCH('Stata dataset (nominal)'!$A249, PR24_after_overrides!$A$3:$A$128, 0), MATCH('Stata dataset (nominal)'!G$1, PR24_after_overrides!$D$2:$AU$2, 0)), INDEX('Cyclical_after overrides'!$A$1:$BD$245,MATCH('Stata dataset (nominal)'!$A249,'Cyclical_after overrides'!$A$1:$A$245,0),MATCH('Stata dataset (nominal)'!G$1,'Cyclical_after overrides'!$A$1:$BD$1,0))), "")</f>
        <v>9.8000000000000004E-2</v>
      </c>
      <c r="H249" s="179">
        <f>_xlfn.IFNA(IF($C249 &gt; "2023-24", INDEX(PR24_after_overrides!$D$3:$AU$128, MATCH('Stata dataset (nominal)'!$A249, PR24_after_overrides!$A$3:$A$128, 0), MATCH('Stata dataset (nominal)'!H$1, PR24_after_overrides!$D$2:$AU$2, 0)), INDEX('Cyclical_after overrides'!$A$1:$BD$245,MATCH('Stata dataset (nominal)'!$A249,'Cyclical_after overrides'!$A$1:$A$245,0),MATCH('Stata dataset (nominal)'!H$1,'Cyclical_after overrides'!$A$1:$BD$1,0))), "")</f>
        <v>0.156</v>
      </c>
      <c r="I249" s="179">
        <f>_xlfn.IFNA(IF($C249 &gt; "2023-24", INDEX(PR24_after_overrides!$D$3:$AU$128, MATCH('Stata dataset (nominal)'!$A249, PR24_after_overrides!$A$3:$A$128, 0), MATCH('Stata dataset (nominal)'!I$1, PR24_after_overrides!$D$2:$AU$2, 0)), INDEX('Cyclical_after overrides'!$A$1:$BD$245,MATCH('Stata dataset (nominal)'!$A249,'Cyclical_after overrides'!$A$1:$A$245,0),MATCH('Stata dataset (nominal)'!I$1,'Cyclical_after overrides'!$A$1:$BD$1,0))), "")</f>
        <v>0.70099999999999996</v>
      </c>
      <c r="J249" s="179" t="str">
        <f>_xlfn.IFNA(IF($C249 &gt; "2023-24", INDEX(PR24_after_overrides!$D$3:$AU$128, MATCH('Stata dataset (nominal)'!$A249, PR24_after_overrides!$A$3:$A$128, 0), MATCH('Stata dataset (nominal)'!J$1, PR24_after_overrides!$D$2:$AU$2, 0)), INDEX('Cyclical_after overrides'!$A$1:$BD$245,MATCH('Stata dataset (nominal)'!$A249,'Cyclical_after overrides'!$A$1:$A$245,0),MATCH('Stata dataset (nominal)'!J$1,'Cyclical_after overrides'!$A$1:$BD$1,0))), "")</f>
        <v/>
      </c>
      <c r="K249" s="179" t="str">
        <f>_xlfn.IFNA(IF($C249 &gt; "2023-24", INDEX(PR24_after_overrides!$D$3:$AU$128, MATCH('Stata dataset (nominal)'!$A249, PR24_after_overrides!$A$3:$A$128, 0), MATCH('Stata dataset (nominal)'!K$1, PR24_after_overrides!$D$2:$AU$2, 0)), INDEX('Cyclical_after overrides'!$A$1:$BD$245,MATCH('Stata dataset (nominal)'!$A249,'Cyclical_after overrides'!$A$1:$A$245,0),MATCH('Stata dataset (nominal)'!K$1,'Cyclical_after overrides'!$A$1:$BD$1,0))), "")</f>
        <v/>
      </c>
      <c r="L249" s="179">
        <f>_xlfn.IFNA(IF($C249 &gt; "2023-24", INDEX(PR24_after_overrides!$D$3:$AU$128, MATCH('Stata dataset (nominal)'!$A249, PR24_after_overrides!$A$3:$A$128, 0), MATCH('Stata dataset (nominal)'!L$1, PR24_after_overrides!$D$2:$AU$2, 0)), INDEX('Cyclical_after overrides'!$A$1:$BD$245,MATCH('Stata dataset (nominal)'!$A249,'Cyclical_after overrides'!$A$1:$A$245,0),MATCH('Stata dataset (nominal)'!L$1,'Cyclical_after overrides'!$A$1:$BD$1,0))), "")</f>
        <v>0</v>
      </c>
      <c r="M249" s="179">
        <f>_xlfn.IFNA(IF($C249 &gt; "2023-24", INDEX(PR24_after_overrides!$D$3:$AU$128, MATCH('Stata dataset (nominal)'!$A249, PR24_after_overrides!$A$3:$A$128, 0), MATCH('Stata dataset (nominal)'!M$1, PR24_after_overrides!$D$2:$AU$2, 0)), INDEX('Cyclical_after overrides'!$A$1:$BD$245,MATCH('Stata dataset (nominal)'!$A249,'Cyclical_after overrides'!$A$1:$A$245,0),MATCH('Stata dataset (nominal)'!M$1,'Cyclical_after overrides'!$A$1:$BD$1,0))), "")</f>
        <v>2.2719999999999998</v>
      </c>
      <c r="N249" s="179" t="str">
        <f>_xlfn.IFNA(IF($C249 &gt; "2023-24", INDEX(PR24_after_overrides!$D$3:$AU$128, MATCH('Stata dataset (nominal)'!$A249, PR24_after_overrides!$A$3:$A$128, 0), MATCH('Stata dataset (nominal)'!N$1, PR24_after_overrides!$D$2:$AU$2, 0)), INDEX('Cyclical_after overrides'!$A$1:$BD$245,MATCH('Stata dataset (nominal)'!$A249,'Cyclical_after overrides'!$A$1:$A$245,0),MATCH('Stata dataset (nominal)'!N$1,'Cyclical_after overrides'!$A$1:$BD$1,0))), "")</f>
        <v/>
      </c>
      <c r="O249" s="179">
        <f>_xlfn.IFNA(IF($C249 &gt; "2023-24", INDEX(PR24_after_overrides!$D$3:$AU$128, MATCH('Stata dataset (nominal)'!$A249, PR24_after_overrides!$A$3:$A$128, 0), MATCH('Stata dataset (nominal)'!O$1, PR24_after_overrides!$D$2:$AU$2, 0)), INDEX('Cyclical_after overrides'!$A$1:$BD$245,MATCH('Stata dataset (nominal)'!$A249,'Cyclical_after overrides'!$A$1:$A$245,0),MATCH('Stata dataset (nominal)'!O$1,'Cyclical_after overrides'!$A$1:$BD$1,0))), "")</f>
        <v>43.428333333333299</v>
      </c>
      <c r="P249" s="179">
        <f>_xlfn.IFNA(IF($C249 &gt; "2023-24", INDEX(PR24_after_overrides!$D$3:$AU$128, MATCH('Stata dataset (nominal)'!$A249, PR24_after_overrides!$A$3:$A$128, 0), MATCH('Stata dataset (nominal)'!P$1, PR24_after_overrides!$D$2:$AU$2, 0)), INDEX('Cyclical_after overrides'!$A$1:$BD$245,MATCH('Stata dataset (nominal)'!$A249,'Cyclical_after overrides'!$A$1:$A$245,0),MATCH('Stata dataset (nominal)'!P$1,'Cyclical_after overrides'!$A$1:$BD$1,0))), "")</f>
        <v>0</v>
      </c>
      <c r="Q249" s="179">
        <f>_xlfn.IFNA(IF($C249 &gt; "2023-24", INDEX(PR24_after_overrides!$D$3:$AU$128, MATCH('Stata dataset (nominal)'!$A249, PR24_after_overrides!$A$3:$A$128, 0), MATCH('Stata dataset (nominal)'!Q$1, PR24_after_overrides!$D$2:$AU$2, 0)), INDEX('Cyclical_after overrides'!$A$1:$BD$245,MATCH('Stata dataset (nominal)'!$A249,'Cyclical_after overrides'!$A$1:$A$245,0),MATCH('Stata dataset (nominal)'!Q$1,'Cyclical_after overrides'!$A$1:$BD$1,0))), "")</f>
        <v>0</v>
      </c>
      <c r="R249" s="179">
        <f>_xlfn.IFNA(IF($C249 &gt; "2023-24", INDEX(PR24_after_overrides!$D$3:$AU$128, MATCH('Stata dataset (nominal)'!$A249, PR24_after_overrides!$A$3:$A$128, 0), MATCH('Stata dataset (nominal)'!R$1, PR24_after_overrides!$D$2:$AU$2, 0)), INDEX('Cyclical_after overrides'!$A$1:$BD$245,MATCH('Stata dataset (nominal)'!$A249,'Cyclical_after overrides'!$A$1:$A$245,0),MATCH('Stata dataset (nominal)'!R$1,'Cyclical_after overrides'!$A$1:$BD$1,0))), "")</f>
        <v>70.602000000000004</v>
      </c>
      <c r="S249" s="179">
        <f>_xlfn.IFNA(IF($C249 &gt; "2023-24", INDEX(PR24_after_overrides!$D$3:$AU$128, MATCH('Stata dataset (nominal)'!$A249, PR24_after_overrides!$A$3:$A$128, 0), MATCH('Stata dataset (nominal)'!S$1, PR24_after_overrides!$D$2:$AU$2, 0)), INDEX('Cyclical_after overrides'!$A$1:$BD$245,MATCH('Stata dataset (nominal)'!$A249,'Cyclical_after overrides'!$A$1:$A$245,0),MATCH('Stata dataset (nominal)'!S$1,'Cyclical_after overrides'!$A$1:$BD$1,0))), "")</f>
        <v>0</v>
      </c>
      <c r="T249" s="179">
        <f>_xlfn.IFNA(IF($C249 &gt; "2023-24", INDEX(PR24_after_overrides!$D$3:$AU$128, MATCH('Stata dataset (nominal)'!$A249, PR24_after_overrides!$A$3:$A$128, 0), MATCH('Stata dataset (nominal)'!T$1, PR24_after_overrides!$D$2:$AU$2, 0)), INDEX('Cyclical_after overrides'!$A$1:$BD$245,MATCH('Stata dataset (nominal)'!$A249,'Cyclical_after overrides'!$A$1:$A$245,0),MATCH('Stata dataset (nominal)'!T$1,'Cyclical_after overrides'!$A$1:$BD$1,0))), "")</f>
        <v>0</v>
      </c>
      <c r="U249" s="179">
        <f>_xlfn.IFNA(IF($C249 &gt; "2023-24", INDEX(PR24_after_overrides!$D$3:$AU$128, MATCH('Stata dataset (nominal)'!$A249, PR24_after_overrides!$A$3:$A$128, 0), MATCH('Stata dataset (nominal)'!U$1, PR24_after_overrides!$D$2:$AU$2, 0)), INDEX('Cyclical_after overrides'!$A$1:$BD$245,MATCH('Stata dataset (nominal)'!$A249,'Cyclical_after overrides'!$A$1:$A$245,0),MATCH('Stata dataset (nominal)'!U$1,'Cyclical_after overrides'!$A$1:$BD$1,0))), "")</f>
        <v>23.54662335185991</v>
      </c>
      <c r="V249" s="179">
        <f>_xlfn.IFNA(IF($C249 &gt; "2023-24", INDEX(PR24_after_overrides!$D$3:$AU$128, MATCH('Stata dataset (nominal)'!$A249, PR24_after_overrides!$A$3:$A$128, 0), MATCH('Stata dataset (nominal)'!V$1, PR24_after_overrides!$D$2:$AU$2, 0)), INDEX('Cyclical_after overrides'!$A$1:$BD$245,MATCH('Stata dataset (nominal)'!$A249,'Cyclical_after overrides'!$A$1:$A$245,0),MATCH('Stata dataset (nominal)'!V$1,'Cyclical_after overrides'!$A$1:$BD$1,0))), "")</f>
        <v>137.89935448727957</v>
      </c>
      <c r="W249" s="179">
        <f>_xlfn.IFNA(IF($C249 &gt; "2023-24", INDEX(PR24_after_overrides!$D$3:$AU$128, MATCH('Stata dataset (nominal)'!$A249, PR24_after_overrides!$A$3:$A$128, 0), MATCH('Stata dataset (nominal)'!W$1, PR24_after_overrides!$D$2:$AU$2, 0)), INDEX('Cyclical_after overrides'!$A$1:$BD$245,MATCH('Stata dataset (nominal)'!$A249,'Cyclical_after overrides'!$A$1:$A$245,0),MATCH('Stata dataset (nominal)'!W$1,'Cyclical_after overrides'!$A$1:$BD$1,0))), "")</f>
        <v>1.9535826751616296</v>
      </c>
      <c r="X249" s="179">
        <f>_xlfn.IFNA(IF($C249 &gt; "2023-24", INDEX(PR24_after_overrides!$D$3:$AU$128, MATCH('Stata dataset (nominal)'!$A249, PR24_after_overrides!$A$3:$A$128, 0), MATCH('Stata dataset (nominal)'!X$1, PR24_after_overrides!$D$2:$AU$2, 0)), INDEX('Cyclical_after overrides'!$A$1:$BD$245,MATCH('Stata dataset (nominal)'!$A249,'Cyclical_after overrides'!$A$1:$A$245,0),MATCH('Stata dataset (nominal)'!X$1,'Cyclical_after overrides'!$A$1:$BD$1,0))), "")</f>
        <v>8.890251895030616</v>
      </c>
      <c r="Y249" s="179">
        <f>_xlfn.IFNA(IF($C249 &gt; "2023-24", INDEX(PR24_after_overrides!$D$3:$AU$128, MATCH('Stata dataset (nominal)'!$A249, PR24_after_overrides!$A$3:$A$128, 0), MATCH('Stata dataset (nominal)'!Y$1, PR24_after_overrides!$D$2:$AU$2, 0)), INDEX('Cyclical_after overrides'!$A$1:$BD$245,MATCH('Stata dataset (nominal)'!$A249,'Cyclical_after overrides'!$A$1:$A$245,0),MATCH('Stata dataset (nominal)'!Y$1,'Cyclical_after overrides'!$A$1:$BD$1,0))), "")</f>
        <v>13.646596486906752</v>
      </c>
      <c r="Z249" s="179">
        <f>_xlfn.IFNA(IF($C249 &gt; "2023-24", INDEX(PR24_after_overrides!$D$3:$AU$128, MATCH('Stata dataset (nominal)'!$A249, PR24_after_overrides!$A$3:$A$128, 0), MATCH('Stata dataset (nominal)'!Z$1, PR24_after_overrides!$D$2:$AU$2, 0)), INDEX('Cyclical_after overrides'!$A$1:$BD$245,MATCH('Stata dataset (nominal)'!$A249,'Cyclical_after overrides'!$A$1:$A$245,0),MATCH('Stata dataset (nominal)'!Z$1,'Cyclical_after overrides'!$A$1:$BD$1,0))), "")</f>
        <v>13.274143886950593</v>
      </c>
      <c r="AA249" s="179">
        <f>_xlfn.IFNA(IF($C249 &gt; "2023-24", INDEX(PR24_after_overrides!$D$3:$AU$128, MATCH('Stata dataset (nominal)'!$A249, PR24_after_overrides!$A$3:$A$128, 0), MATCH('Stata dataset (nominal)'!AA$1, PR24_after_overrides!$D$2:$AU$2, 0)), INDEX('Cyclical_after overrides'!$A$1:$BD$245,MATCH('Stata dataset (nominal)'!$A249,'Cyclical_after overrides'!$A$1:$A$245,0),MATCH('Stata dataset (nominal)'!AA$1,'Cyclical_after overrides'!$A$1:$BD$1,0))), "")</f>
        <v>17.442</v>
      </c>
      <c r="AB249" s="179">
        <f>INDEX(Depreciation!$U$5:$U$318, MATCH('Stata dataset (nominal)'!$A249, Depreciation!$A$5:$A$318, 0))</f>
        <v>0.39700000000000002</v>
      </c>
      <c r="AC249" s="180">
        <f t="shared" si="5"/>
        <v>0.16287359899758394</v>
      </c>
      <c r="AD249" s="72">
        <f>INDEX(Recharges!$V$5:$V$318, MATCH('Stata dataset (nominal)'!$A249, Recharges!$A$5:$A$318, 0))</f>
        <v>0.17646115642121812</v>
      </c>
    </row>
    <row r="250" spans="1:30" x14ac:dyDescent="0.4">
      <c r="A250" s="160" t="str">
        <f t="shared" si="6"/>
        <v>PRT14</v>
      </c>
      <c r="B250" s="160" t="s">
        <v>457</v>
      </c>
      <c r="C250" s="160" t="s">
        <v>243</v>
      </c>
      <c r="D250" s="179">
        <f>_xlfn.IFNA(IF($C250 &gt; "2023-24", INDEX(PR24_after_overrides!$D$3:$AU$128, MATCH('Stata dataset (nominal)'!$A250, PR24_after_overrides!$A$3:$A$128, 0), MATCH('Stata dataset (nominal)'!D$1, PR24_after_overrides!$D$2:$AU$2, 0)), INDEX('Cyclical_after overrides'!$A$1:$BD$245,MATCH('Stata dataset (nominal)'!$A250,'Cyclical_after overrides'!$A$1:$A$245,0),MATCH('Stata dataset (nominal)'!D$1,'Cyclical_after overrides'!$A$1:$BD$1,0))), "")</f>
        <v>1.24788708586883</v>
      </c>
      <c r="E250" s="179">
        <f>_xlfn.IFNA(IF($C250 &gt; "2023-24", INDEX(PR24_after_overrides!$D$3:$AU$128, MATCH('Stata dataset (nominal)'!$A250, PR24_after_overrides!$A$3:$A$128, 0), MATCH('Stata dataset (nominal)'!E$1, PR24_after_overrides!$D$2:$AU$2, 0)), INDEX('Cyclical_after overrides'!$A$1:$BD$245,MATCH('Stata dataset (nominal)'!$A250,'Cyclical_after overrides'!$A$1:$A$245,0),MATCH('Stata dataset (nominal)'!E$1,'Cyclical_after overrides'!$A$1:$BD$1,0))), "")</f>
        <v>1.502</v>
      </c>
      <c r="F250" s="179">
        <f>_xlfn.IFNA(IF($C250 &gt; "2023-24", INDEX(PR24_after_overrides!$D$3:$AU$128, MATCH('Stata dataset (nominal)'!$A250, PR24_after_overrides!$A$3:$A$128, 0), MATCH('Stata dataset (nominal)'!F$1, PR24_after_overrides!$D$2:$AU$2, 0)), INDEX('Cyclical_after overrides'!$A$1:$BD$245,MATCH('Stata dataset (nominal)'!$A250,'Cyclical_after overrides'!$A$1:$A$245,0),MATCH('Stata dataset (nominal)'!F$1,'Cyclical_after overrides'!$A$1:$BD$1,0))), "")</f>
        <v>0.35499999999999998</v>
      </c>
      <c r="G250" s="179">
        <f>_xlfn.IFNA(IF($C250 &gt; "2023-24", INDEX(PR24_after_overrides!$D$3:$AU$128, MATCH('Stata dataset (nominal)'!$A250, PR24_after_overrides!$A$3:$A$128, 0), MATCH('Stata dataset (nominal)'!G$1, PR24_after_overrides!$D$2:$AU$2, 0)), INDEX('Cyclical_after overrides'!$A$1:$BD$245,MATCH('Stata dataset (nominal)'!$A250,'Cyclical_after overrides'!$A$1:$A$245,0),MATCH('Stata dataset (nominal)'!G$1,'Cyclical_after overrides'!$A$1:$BD$1,0))), "")</f>
        <v>0.63300000000000001</v>
      </c>
      <c r="H250" s="179">
        <f>_xlfn.IFNA(IF($C250 &gt; "2023-24", INDEX(PR24_after_overrides!$D$3:$AU$128, MATCH('Stata dataset (nominal)'!$A250, PR24_after_overrides!$A$3:$A$128, 0), MATCH('Stata dataset (nominal)'!H$1, PR24_after_overrides!$D$2:$AU$2, 0)), INDEX('Cyclical_after overrides'!$A$1:$BD$245,MATCH('Stata dataset (nominal)'!$A250,'Cyclical_after overrides'!$A$1:$A$245,0),MATCH('Stata dataset (nominal)'!H$1,'Cyclical_after overrides'!$A$1:$BD$1,0))), "")</f>
        <v>0.11799999999999999</v>
      </c>
      <c r="I250" s="179">
        <f>_xlfn.IFNA(IF($C250 &gt; "2023-24", INDEX(PR24_after_overrides!$D$3:$AU$128, MATCH('Stata dataset (nominal)'!$A250, PR24_after_overrides!$A$3:$A$128, 0), MATCH('Stata dataset (nominal)'!I$1, PR24_after_overrides!$D$2:$AU$2, 0)), INDEX('Cyclical_after overrides'!$A$1:$BD$245,MATCH('Stata dataset (nominal)'!$A250,'Cyclical_after overrides'!$A$1:$A$245,0),MATCH('Stata dataset (nominal)'!I$1,'Cyclical_after overrides'!$A$1:$BD$1,0))), "")</f>
        <v>1.6419999999999999</v>
      </c>
      <c r="J250" s="179">
        <f>_xlfn.IFNA(IF($C250 &gt; "2023-24", INDEX(PR24_after_overrides!$D$3:$AU$128, MATCH('Stata dataset (nominal)'!$A250, PR24_after_overrides!$A$3:$A$128, 0), MATCH('Stata dataset (nominal)'!J$1, PR24_after_overrides!$D$2:$AU$2, 0)), INDEX('Cyclical_after overrides'!$A$1:$BD$245,MATCH('Stata dataset (nominal)'!$A250,'Cyclical_after overrides'!$A$1:$A$245,0),MATCH('Stata dataset (nominal)'!J$1,'Cyclical_after overrides'!$A$1:$BD$1,0))), "")</f>
        <v>3.0000000000000001E-3</v>
      </c>
      <c r="K250" s="179">
        <f>_xlfn.IFNA(IF($C250 &gt; "2023-24", INDEX(PR24_after_overrides!$D$3:$AU$128, MATCH('Stata dataset (nominal)'!$A250, PR24_after_overrides!$A$3:$A$128, 0), MATCH('Stata dataset (nominal)'!K$1, PR24_after_overrides!$D$2:$AU$2, 0)), INDEX('Cyclical_after overrides'!$A$1:$BD$245,MATCH('Stata dataset (nominal)'!$A250,'Cyclical_after overrides'!$A$1:$A$245,0),MATCH('Stata dataset (nominal)'!K$1,'Cyclical_after overrides'!$A$1:$BD$1,0))), "")</f>
        <v>0</v>
      </c>
      <c r="L250" s="179">
        <f>_xlfn.IFNA(IF($C250 &gt; "2023-24", INDEX(PR24_after_overrides!$D$3:$AU$128, MATCH('Stata dataset (nominal)'!$A250, PR24_after_overrides!$A$3:$A$128, 0), MATCH('Stata dataset (nominal)'!L$1, PR24_after_overrides!$D$2:$AU$2, 0)), INDEX('Cyclical_after overrides'!$A$1:$BD$245,MATCH('Stata dataset (nominal)'!$A250,'Cyclical_after overrides'!$A$1:$A$245,0),MATCH('Stata dataset (nominal)'!L$1,'Cyclical_after overrides'!$A$1:$BD$1,0))), "")</f>
        <v>0</v>
      </c>
      <c r="M250" s="179">
        <f>_xlfn.IFNA(IF($C250 &gt; "2023-24", INDEX(PR24_after_overrides!$D$3:$AU$128, MATCH('Stata dataset (nominal)'!$A250, PR24_after_overrides!$A$3:$A$128, 0), MATCH('Stata dataset (nominal)'!M$1, PR24_after_overrides!$D$2:$AU$2, 0)), INDEX('Cyclical_after overrides'!$A$1:$BD$245,MATCH('Stata dataset (nominal)'!$A250,'Cyclical_after overrides'!$A$1:$A$245,0),MATCH('Stata dataset (nominal)'!M$1,'Cyclical_after overrides'!$A$1:$BD$1,0))), "")</f>
        <v>0</v>
      </c>
      <c r="N250" s="179" t="str">
        <f>_xlfn.IFNA(IF($C250 &gt; "2023-24", INDEX(PR24_after_overrides!$D$3:$AU$128, MATCH('Stata dataset (nominal)'!$A250, PR24_after_overrides!$A$3:$A$128, 0), MATCH('Stata dataset (nominal)'!N$1, PR24_after_overrides!$D$2:$AU$2, 0)), INDEX('Cyclical_after overrides'!$A$1:$BD$245,MATCH('Stata dataset (nominal)'!$A250,'Cyclical_after overrides'!$A$1:$A$245,0),MATCH('Stata dataset (nominal)'!N$1,'Cyclical_after overrides'!$A$1:$BD$1,0))), "")</f>
        <v/>
      </c>
      <c r="O250" s="179">
        <f>_xlfn.IFNA(IF($C250 &gt; "2023-24", INDEX(PR24_after_overrides!$D$3:$AU$128, MATCH('Stata dataset (nominal)'!$A250, PR24_after_overrides!$A$3:$A$128, 0), MATCH('Stata dataset (nominal)'!O$1, PR24_after_overrides!$D$2:$AU$2, 0)), INDEX('Cyclical_after overrides'!$A$1:$BD$245,MATCH('Stata dataset (nominal)'!$A250,'Cyclical_after overrides'!$A$1:$A$245,0),MATCH('Stata dataset (nominal)'!O$1,'Cyclical_after overrides'!$A$1:$BD$1,0))), "")</f>
        <v>217.672</v>
      </c>
      <c r="P250" s="179">
        <f>_xlfn.IFNA(IF($C250 &gt; "2023-24", INDEX(PR24_after_overrides!$D$3:$AU$128, MATCH('Stata dataset (nominal)'!$A250, PR24_after_overrides!$A$3:$A$128, 0), MATCH('Stata dataset (nominal)'!P$1, PR24_after_overrides!$D$2:$AU$2, 0)), INDEX('Cyclical_after overrides'!$A$1:$BD$245,MATCH('Stata dataset (nominal)'!$A250,'Cyclical_after overrides'!$A$1:$A$245,0),MATCH('Stata dataset (nominal)'!P$1,'Cyclical_after overrides'!$A$1:$BD$1,0))), "")</f>
        <v>0</v>
      </c>
      <c r="Q250" s="179">
        <f>_xlfn.IFNA(IF($C250 &gt; "2023-24", INDEX(PR24_after_overrides!$D$3:$AU$128, MATCH('Stata dataset (nominal)'!$A250, PR24_after_overrides!$A$3:$A$128, 0), MATCH('Stata dataset (nominal)'!Q$1, PR24_after_overrides!$D$2:$AU$2, 0)), INDEX('Cyclical_after overrides'!$A$1:$BD$245,MATCH('Stata dataset (nominal)'!$A250,'Cyclical_after overrides'!$A$1:$A$245,0),MATCH('Stata dataset (nominal)'!Q$1,'Cyclical_after overrides'!$A$1:$BD$1,0))), "")</f>
        <v>0</v>
      </c>
      <c r="R250" s="179">
        <f>_xlfn.IFNA(IF($C250 &gt; "2023-24", INDEX(PR24_after_overrides!$D$3:$AU$128, MATCH('Stata dataset (nominal)'!$A250, PR24_after_overrides!$A$3:$A$128, 0), MATCH('Stata dataset (nominal)'!R$1, PR24_after_overrides!$D$2:$AU$2, 0)), INDEX('Cyclical_after overrides'!$A$1:$BD$245,MATCH('Stata dataset (nominal)'!$A250,'Cyclical_after overrides'!$A$1:$A$245,0),MATCH('Stata dataset (nominal)'!R$1,'Cyclical_after overrides'!$A$1:$BD$1,0))), "")</f>
        <v>66.489000000000004</v>
      </c>
      <c r="S250" s="179">
        <f>_xlfn.IFNA(IF($C250 &gt; "2023-24", INDEX(PR24_after_overrides!$D$3:$AU$128, MATCH('Stata dataset (nominal)'!$A250, PR24_after_overrides!$A$3:$A$128, 0), MATCH('Stata dataset (nominal)'!S$1, PR24_after_overrides!$D$2:$AU$2, 0)), INDEX('Cyclical_after overrides'!$A$1:$BD$245,MATCH('Stata dataset (nominal)'!$A250,'Cyclical_after overrides'!$A$1:$A$245,0),MATCH('Stata dataset (nominal)'!S$1,'Cyclical_after overrides'!$A$1:$BD$1,0))), "")</f>
        <v>0</v>
      </c>
      <c r="T250" s="179">
        <f>_xlfn.IFNA(IF($C250 &gt; "2023-24", INDEX(PR24_after_overrides!$D$3:$AU$128, MATCH('Stata dataset (nominal)'!$A250, PR24_after_overrides!$A$3:$A$128, 0), MATCH('Stata dataset (nominal)'!T$1, PR24_after_overrides!$D$2:$AU$2, 0)), INDEX('Cyclical_after overrides'!$A$1:$BD$245,MATCH('Stata dataset (nominal)'!$A250,'Cyclical_after overrides'!$A$1:$A$245,0),MATCH('Stata dataset (nominal)'!T$1,'Cyclical_after overrides'!$A$1:$BD$1,0))), "")</f>
        <v>0</v>
      </c>
      <c r="U250" s="179">
        <f>_xlfn.IFNA(IF($C250 &gt; "2023-24", INDEX(PR24_after_overrides!$D$3:$AU$128, MATCH('Stata dataset (nominal)'!$A250, PR24_after_overrides!$A$3:$A$128, 0), MATCH('Stata dataset (nominal)'!U$1, PR24_after_overrides!$D$2:$AU$2, 0)), INDEX('Cyclical_after overrides'!$A$1:$BD$245,MATCH('Stata dataset (nominal)'!$A250,'Cyclical_after overrides'!$A$1:$A$245,0),MATCH('Stata dataset (nominal)'!U$1,'Cyclical_after overrides'!$A$1:$BD$1,0))), "")</f>
        <v>26.859055413315911</v>
      </c>
      <c r="V250" s="179">
        <f>_xlfn.IFNA(IF($C250 &gt; "2023-24", INDEX(PR24_after_overrides!$D$3:$AU$128, MATCH('Stata dataset (nominal)'!$A250, PR24_after_overrides!$A$3:$A$128, 0), MATCH('Stata dataset (nominal)'!V$1, PR24_after_overrides!$D$2:$AU$2, 0)), INDEX('Cyclical_after overrides'!$A$1:$BD$245,MATCH('Stata dataset (nominal)'!$A250,'Cyclical_after overrides'!$A$1:$A$245,0),MATCH('Stata dataset (nominal)'!V$1,'Cyclical_after overrides'!$A$1:$BD$1,0))), "")</f>
        <v>139.9034689136418</v>
      </c>
      <c r="W250" s="179">
        <f>_xlfn.IFNA(IF($C250 &gt; "2023-24", INDEX(PR24_after_overrides!$D$3:$AU$128, MATCH('Stata dataset (nominal)'!$A250, PR24_after_overrides!$A$3:$A$128, 0), MATCH('Stata dataset (nominal)'!W$1, PR24_after_overrides!$D$2:$AU$2, 0)), INDEX('Cyclical_after overrides'!$A$1:$BD$245,MATCH('Stata dataset (nominal)'!$A250,'Cyclical_after overrides'!$A$1:$A$245,0),MATCH('Stata dataset (nominal)'!W$1,'Cyclical_after overrides'!$A$1:$BD$1,0))), "")</f>
        <v>2.3507447938817707</v>
      </c>
      <c r="X250" s="179">
        <f>_xlfn.IFNA(IF($C250 &gt; "2023-24", INDEX(PR24_after_overrides!$D$3:$AU$128, MATCH('Stata dataset (nominal)'!$A250, PR24_after_overrides!$A$3:$A$128, 0), MATCH('Stata dataset (nominal)'!X$1, PR24_after_overrides!$D$2:$AU$2, 0)), INDEX('Cyclical_after overrides'!$A$1:$BD$245,MATCH('Stata dataset (nominal)'!$A250,'Cyclical_after overrides'!$A$1:$A$245,0),MATCH('Stata dataset (nominal)'!X$1,'Cyclical_after overrides'!$A$1:$BD$1,0))), "")</f>
        <v>13.986830994174676</v>
      </c>
      <c r="Y250" s="179">
        <f>_xlfn.IFNA(IF($C250 &gt; "2023-24", INDEX(PR24_after_overrides!$D$3:$AU$128, MATCH('Stata dataset (nominal)'!$A250, PR24_after_overrides!$A$3:$A$128, 0), MATCH('Stata dataset (nominal)'!Y$1, PR24_after_overrides!$D$2:$AU$2, 0)), INDEX('Cyclical_after overrides'!$A$1:$BD$245,MATCH('Stata dataset (nominal)'!$A250,'Cyclical_after overrides'!$A$1:$A$245,0),MATCH('Stata dataset (nominal)'!Y$1,'Cyclical_after overrides'!$A$1:$BD$1,0))), "")</f>
        <v>11.666179533803735</v>
      </c>
      <c r="Z250" s="179">
        <f>_xlfn.IFNA(IF($C250 &gt; "2023-24", INDEX(PR24_after_overrides!$D$3:$AU$128, MATCH('Stata dataset (nominal)'!$A250, PR24_after_overrides!$A$3:$A$128, 0), MATCH('Stata dataset (nominal)'!Z$1, PR24_after_overrides!$D$2:$AU$2, 0)), INDEX('Cyclical_after overrides'!$A$1:$BD$245,MATCH('Stata dataset (nominal)'!$A250,'Cyclical_after overrides'!$A$1:$A$245,0),MATCH('Stata dataset (nominal)'!Z$1,'Cyclical_after overrides'!$A$1:$BD$1,0))), "")</f>
        <v>11.666179533803735</v>
      </c>
      <c r="AA250" s="179">
        <f>_xlfn.IFNA(IF($C250 &gt; "2023-24", INDEX(PR24_after_overrides!$D$3:$AU$128, MATCH('Stata dataset (nominal)'!$A250, PR24_after_overrides!$A$3:$A$128, 0), MATCH('Stata dataset (nominal)'!AA$1, PR24_after_overrides!$D$2:$AU$2, 0)), INDEX('Cyclical_after overrides'!$A$1:$BD$245,MATCH('Stata dataset (nominal)'!$A250,'Cyclical_after overrides'!$A$1:$A$245,0),MATCH('Stata dataset (nominal)'!AA$1,'Cyclical_after overrides'!$A$1:$BD$1,0))), "")</f>
        <v>27.301395685936164</v>
      </c>
      <c r="AB250" s="179">
        <f>INDEX(Depreciation!$U$5:$U$318, MATCH('Stata dataset (nominal)'!$A250, Depreciation!$A$5:$A$318, 0))</f>
        <v>0.14199999999999999</v>
      </c>
      <c r="AC250" s="180">
        <f t="shared" si="5"/>
        <v>0.11509090909090909</v>
      </c>
      <c r="AD250" s="72">
        <f>INDEX(Recharges!$V$5:$V$318, MATCH('Stata dataset (nominal)'!$A250, Recharges!$A$5:$A$318, 0))</f>
        <v>0.128</v>
      </c>
    </row>
    <row r="251" spans="1:30" x14ac:dyDescent="0.4">
      <c r="A251" s="160" t="str">
        <f t="shared" si="6"/>
        <v>PRT15</v>
      </c>
      <c r="B251" s="160" t="s">
        <v>457</v>
      </c>
      <c r="C251" s="160" t="s">
        <v>245</v>
      </c>
      <c r="D251" s="179">
        <f>_xlfn.IFNA(IF($C251 &gt; "2023-24", INDEX(PR24_after_overrides!$D$3:$AU$128, MATCH('Stata dataset (nominal)'!$A251, PR24_after_overrides!$A$3:$A$128, 0), MATCH('Stata dataset (nominal)'!D$1, PR24_after_overrides!$D$2:$AU$2, 0)), INDEX('Cyclical_after overrides'!$A$1:$BD$245,MATCH('Stata dataset (nominal)'!$A251,'Cyclical_after overrides'!$A$1:$A$245,0),MATCH('Stata dataset (nominal)'!D$1,'Cyclical_after overrides'!$A$1:$BD$1,0))), "")</f>
        <v>1.2338096431854266</v>
      </c>
      <c r="E251" s="179">
        <f>_xlfn.IFNA(IF($C251 &gt; "2023-24", INDEX(PR24_after_overrides!$D$3:$AU$128, MATCH('Stata dataset (nominal)'!$A251, PR24_after_overrides!$A$3:$A$128, 0), MATCH('Stata dataset (nominal)'!E$1, PR24_after_overrides!$D$2:$AU$2, 0)), INDEX('Cyclical_after overrides'!$A$1:$BD$245,MATCH('Stata dataset (nominal)'!$A251,'Cyclical_after overrides'!$A$1:$A$245,0),MATCH('Stata dataset (nominal)'!E$1,'Cyclical_after overrides'!$A$1:$BD$1,0))), "")</f>
        <v>1.3959999999999999</v>
      </c>
      <c r="F251" s="179">
        <f>_xlfn.IFNA(IF($C251 &gt; "2023-24", INDEX(PR24_after_overrides!$D$3:$AU$128, MATCH('Stata dataset (nominal)'!$A251, PR24_after_overrides!$A$3:$A$128, 0), MATCH('Stata dataset (nominal)'!F$1, PR24_after_overrides!$D$2:$AU$2, 0)), INDEX('Cyclical_after overrides'!$A$1:$BD$245,MATCH('Stata dataset (nominal)'!$A251,'Cyclical_after overrides'!$A$1:$A$245,0),MATCH('Stata dataset (nominal)'!F$1,'Cyclical_after overrides'!$A$1:$BD$1,0))), "")</f>
        <v>0.41699999999999998</v>
      </c>
      <c r="G251" s="179">
        <f>_xlfn.IFNA(IF($C251 &gt; "2023-24", INDEX(PR24_after_overrides!$D$3:$AU$128, MATCH('Stata dataset (nominal)'!$A251, PR24_after_overrides!$A$3:$A$128, 0), MATCH('Stata dataset (nominal)'!G$1, PR24_after_overrides!$D$2:$AU$2, 0)), INDEX('Cyclical_after overrides'!$A$1:$BD$245,MATCH('Stata dataset (nominal)'!$A251,'Cyclical_after overrides'!$A$1:$A$245,0),MATCH('Stata dataset (nominal)'!G$1,'Cyclical_after overrides'!$A$1:$BD$1,0))), "")</f>
        <v>1.056</v>
      </c>
      <c r="H251" s="179">
        <f>_xlfn.IFNA(IF($C251 &gt; "2023-24", INDEX(PR24_after_overrides!$D$3:$AU$128, MATCH('Stata dataset (nominal)'!$A251, PR24_after_overrides!$A$3:$A$128, 0), MATCH('Stata dataset (nominal)'!H$1, PR24_after_overrides!$D$2:$AU$2, 0)), INDEX('Cyclical_after overrides'!$A$1:$BD$245,MATCH('Stata dataset (nominal)'!$A251,'Cyclical_after overrides'!$A$1:$A$245,0),MATCH('Stata dataset (nominal)'!H$1,'Cyclical_after overrides'!$A$1:$BD$1,0))), "")</f>
        <v>0.114</v>
      </c>
      <c r="I251" s="179">
        <f>_xlfn.IFNA(IF($C251 &gt; "2023-24", INDEX(PR24_after_overrides!$D$3:$AU$128, MATCH('Stata dataset (nominal)'!$A251, PR24_after_overrides!$A$3:$A$128, 0), MATCH('Stata dataset (nominal)'!I$1, PR24_after_overrides!$D$2:$AU$2, 0)), INDEX('Cyclical_after overrides'!$A$1:$BD$245,MATCH('Stata dataset (nominal)'!$A251,'Cyclical_after overrides'!$A$1:$A$245,0),MATCH('Stata dataset (nominal)'!I$1,'Cyclical_after overrides'!$A$1:$BD$1,0))), "")</f>
        <v>1.5840000000000001</v>
      </c>
      <c r="J251" s="179">
        <f>_xlfn.IFNA(IF($C251 &gt; "2023-24", INDEX(PR24_after_overrides!$D$3:$AU$128, MATCH('Stata dataset (nominal)'!$A251, PR24_after_overrides!$A$3:$A$128, 0), MATCH('Stata dataset (nominal)'!J$1, PR24_after_overrides!$D$2:$AU$2, 0)), INDEX('Cyclical_after overrides'!$A$1:$BD$245,MATCH('Stata dataset (nominal)'!$A251,'Cyclical_after overrides'!$A$1:$A$245,0),MATCH('Stata dataset (nominal)'!J$1,'Cyclical_after overrides'!$A$1:$BD$1,0))), "")</f>
        <v>2E-3</v>
      </c>
      <c r="K251" s="179">
        <f>_xlfn.IFNA(IF($C251 &gt; "2023-24", INDEX(PR24_after_overrides!$D$3:$AU$128, MATCH('Stata dataset (nominal)'!$A251, PR24_after_overrides!$A$3:$A$128, 0), MATCH('Stata dataset (nominal)'!K$1, PR24_after_overrides!$D$2:$AU$2, 0)), INDEX('Cyclical_after overrides'!$A$1:$BD$245,MATCH('Stata dataset (nominal)'!$A251,'Cyclical_after overrides'!$A$1:$A$245,0),MATCH('Stata dataset (nominal)'!K$1,'Cyclical_after overrides'!$A$1:$BD$1,0))), "")</f>
        <v>0</v>
      </c>
      <c r="L251" s="179">
        <f>_xlfn.IFNA(IF($C251 &gt; "2023-24", INDEX(PR24_after_overrides!$D$3:$AU$128, MATCH('Stata dataset (nominal)'!$A251, PR24_after_overrides!$A$3:$A$128, 0), MATCH('Stata dataset (nominal)'!L$1, PR24_after_overrides!$D$2:$AU$2, 0)), INDEX('Cyclical_after overrides'!$A$1:$BD$245,MATCH('Stata dataset (nominal)'!$A251,'Cyclical_after overrides'!$A$1:$A$245,0),MATCH('Stata dataset (nominal)'!L$1,'Cyclical_after overrides'!$A$1:$BD$1,0))), "")</f>
        <v>0</v>
      </c>
      <c r="M251" s="179">
        <f>_xlfn.IFNA(IF($C251 &gt; "2023-24", INDEX(PR24_after_overrides!$D$3:$AU$128, MATCH('Stata dataset (nominal)'!$A251, PR24_after_overrides!$A$3:$A$128, 0), MATCH('Stata dataset (nominal)'!M$1, PR24_after_overrides!$D$2:$AU$2, 0)), INDEX('Cyclical_after overrides'!$A$1:$BD$245,MATCH('Stata dataset (nominal)'!$A251,'Cyclical_after overrides'!$A$1:$A$245,0),MATCH('Stata dataset (nominal)'!M$1,'Cyclical_after overrides'!$A$1:$BD$1,0))), "")</f>
        <v>3.4000000000000002E-2</v>
      </c>
      <c r="N251" s="179" t="str">
        <f>_xlfn.IFNA(IF($C251 &gt; "2023-24", INDEX(PR24_after_overrides!$D$3:$AU$128, MATCH('Stata dataset (nominal)'!$A251, PR24_after_overrides!$A$3:$A$128, 0), MATCH('Stata dataset (nominal)'!N$1, PR24_after_overrides!$D$2:$AU$2, 0)), INDEX('Cyclical_after overrides'!$A$1:$BD$245,MATCH('Stata dataset (nominal)'!$A251,'Cyclical_after overrides'!$A$1:$A$245,0),MATCH('Stata dataset (nominal)'!N$1,'Cyclical_after overrides'!$A$1:$BD$1,0))), "")</f>
        <v/>
      </c>
      <c r="O251" s="179">
        <f>_xlfn.IFNA(IF($C251 &gt; "2023-24", INDEX(PR24_after_overrides!$D$3:$AU$128, MATCH('Stata dataset (nominal)'!$A251, PR24_after_overrides!$A$3:$A$128, 0), MATCH('Stata dataset (nominal)'!O$1, PR24_after_overrides!$D$2:$AU$2, 0)), INDEX('Cyclical_after overrides'!$A$1:$BD$245,MATCH('Stata dataset (nominal)'!$A251,'Cyclical_after overrides'!$A$1:$A$245,0),MATCH('Stata dataset (nominal)'!O$1,'Cyclical_after overrides'!$A$1:$BD$1,0))), "")</f>
        <v>213.41900000000001</v>
      </c>
      <c r="P251" s="179">
        <f>_xlfn.IFNA(IF($C251 &gt; "2023-24", INDEX(PR24_after_overrides!$D$3:$AU$128, MATCH('Stata dataset (nominal)'!$A251, PR24_after_overrides!$A$3:$A$128, 0), MATCH('Stata dataset (nominal)'!P$1, PR24_after_overrides!$D$2:$AU$2, 0)), INDEX('Cyclical_after overrides'!$A$1:$BD$245,MATCH('Stata dataset (nominal)'!$A251,'Cyclical_after overrides'!$A$1:$A$245,0),MATCH('Stata dataset (nominal)'!P$1,'Cyclical_after overrides'!$A$1:$BD$1,0))), "")</f>
        <v>0</v>
      </c>
      <c r="Q251" s="179">
        <f>_xlfn.IFNA(IF($C251 &gt; "2023-24", INDEX(PR24_after_overrides!$D$3:$AU$128, MATCH('Stata dataset (nominal)'!$A251, PR24_after_overrides!$A$3:$A$128, 0), MATCH('Stata dataset (nominal)'!Q$1, PR24_after_overrides!$D$2:$AU$2, 0)), INDEX('Cyclical_after overrides'!$A$1:$BD$245,MATCH('Stata dataset (nominal)'!$A251,'Cyclical_after overrides'!$A$1:$A$245,0),MATCH('Stata dataset (nominal)'!Q$1,'Cyclical_after overrides'!$A$1:$BD$1,0))), "")</f>
        <v>0</v>
      </c>
      <c r="R251" s="179">
        <f>_xlfn.IFNA(IF($C251 &gt; "2023-24", INDEX(PR24_after_overrides!$D$3:$AU$128, MATCH('Stata dataset (nominal)'!$A251, PR24_after_overrides!$A$3:$A$128, 0), MATCH('Stata dataset (nominal)'!R$1, PR24_after_overrides!$D$2:$AU$2, 0)), INDEX('Cyclical_after overrides'!$A$1:$BD$245,MATCH('Stata dataset (nominal)'!$A251,'Cyclical_after overrides'!$A$1:$A$245,0),MATCH('Stata dataset (nominal)'!R$1,'Cyclical_after overrides'!$A$1:$BD$1,0))), "")</f>
        <v>72.358000000000004</v>
      </c>
      <c r="S251" s="179">
        <f>_xlfn.IFNA(IF($C251 &gt; "2023-24", INDEX(PR24_after_overrides!$D$3:$AU$128, MATCH('Stata dataset (nominal)'!$A251, PR24_after_overrides!$A$3:$A$128, 0), MATCH('Stata dataset (nominal)'!S$1, PR24_after_overrides!$D$2:$AU$2, 0)), INDEX('Cyclical_after overrides'!$A$1:$BD$245,MATCH('Stata dataset (nominal)'!$A251,'Cyclical_after overrides'!$A$1:$A$245,0),MATCH('Stata dataset (nominal)'!S$1,'Cyclical_after overrides'!$A$1:$BD$1,0))), "")</f>
        <v>0</v>
      </c>
      <c r="T251" s="179">
        <f>_xlfn.IFNA(IF($C251 &gt; "2023-24", INDEX(PR24_after_overrides!$D$3:$AU$128, MATCH('Stata dataset (nominal)'!$A251, PR24_after_overrides!$A$3:$A$128, 0), MATCH('Stata dataset (nominal)'!T$1, PR24_after_overrides!$D$2:$AU$2, 0)), INDEX('Cyclical_after overrides'!$A$1:$BD$245,MATCH('Stata dataset (nominal)'!$A251,'Cyclical_after overrides'!$A$1:$A$245,0),MATCH('Stata dataset (nominal)'!T$1,'Cyclical_after overrides'!$A$1:$BD$1,0))), "")</f>
        <v>0</v>
      </c>
      <c r="U251" s="179">
        <f>_xlfn.IFNA(IF($C251 &gt; "2023-24", INDEX(PR24_after_overrides!$D$3:$AU$128, MATCH('Stata dataset (nominal)'!$A251, PR24_after_overrides!$A$3:$A$128, 0), MATCH('Stata dataset (nominal)'!U$1, PR24_after_overrides!$D$2:$AU$2, 0)), INDEX('Cyclical_after overrides'!$A$1:$BD$245,MATCH('Stata dataset (nominal)'!$A251,'Cyclical_after overrides'!$A$1:$A$245,0),MATCH('Stata dataset (nominal)'!U$1,'Cyclical_after overrides'!$A$1:$BD$1,0))), "")</f>
        <v>26.584012639517823</v>
      </c>
      <c r="V251" s="179">
        <f>_xlfn.IFNA(IF($C251 &gt; "2023-24", INDEX(PR24_after_overrides!$D$3:$AU$128, MATCH('Stata dataset (nominal)'!$A251, PR24_after_overrides!$A$3:$A$128, 0), MATCH('Stata dataset (nominal)'!V$1, PR24_after_overrides!$D$2:$AU$2, 0)), INDEX('Cyclical_after overrides'!$A$1:$BD$245,MATCH('Stata dataset (nominal)'!$A251,'Cyclical_after overrides'!$A$1:$A$245,0),MATCH('Stata dataset (nominal)'!V$1,'Cyclical_after overrides'!$A$1:$BD$1,0))), "")</f>
        <v>137.16151019444249</v>
      </c>
      <c r="W251" s="179">
        <f>_xlfn.IFNA(IF($C251 &gt; "2023-24", INDEX(PR24_after_overrides!$D$3:$AU$128, MATCH('Stata dataset (nominal)'!$A251, PR24_after_overrides!$A$3:$A$128, 0), MATCH('Stata dataset (nominal)'!W$1, PR24_after_overrides!$D$2:$AU$2, 0)), INDEX('Cyclical_after overrides'!$A$1:$BD$245,MATCH('Stata dataset (nominal)'!$A251,'Cyclical_after overrides'!$A$1:$A$245,0),MATCH('Stata dataset (nominal)'!W$1,'Cyclical_after overrides'!$A$1:$BD$1,0))), "")</f>
        <v>2.2766646158181678</v>
      </c>
      <c r="X251" s="179">
        <f>_xlfn.IFNA(IF($C251 &gt; "2023-24", INDEX(PR24_after_overrides!$D$3:$AU$128, MATCH('Stata dataset (nominal)'!$A251, PR24_after_overrides!$A$3:$A$128, 0), MATCH('Stata dataset (nominal)'!X$1, PR24_after_overrides!$D$2:$AU$2, 0)), INDEX('Cyclical_after overrides'!$A$1:$BD$245,MATCH('Stata dataset (nominal)'!$A251,'Cyclical_after overrides'!$A$1:$A$245,0),MATCH('Stata dataset (nominal)'!X$1,'Cyclical_after overrides'!$A$1:$BD$1,0))), "")</f>
        <v>13.986830994174676</v>
      </c>
      <c r="Y251" s="179">
        <f>_xlfn.IFNA(IF($C251 &gt; "2023-24", INDEX(PR24_after_overrides!$D$3:$AU$128, MATCH('Stata dataset (nominal)'!$A251, PR24_after_overrides!$A$3:$A$128, 0), MATCH('Stata dataset (nominal)'!Y$1, PR24_after_overrides!$D$2:$AU$2, 0)), INDEX('Cyclical_after overrides'!$A$1:$BD$245,MATCH('Stata dataset (nominal)'!$A251,'Cyclical_after overrides'!$A$1:$A$245,0),MATCH('Stata dataset (nominal)'!Y$1,'Cyclical_after overrides'!$A$1:$BD$1,0))), "")</f>
        <v>11.669433980140003</v>
      </c>
      <c r="Z251" s="179">
        <f>_xlfn.IFNA(IF($C251 &gt; "2023-24", INDEX(PR24_after_overrides!$D$3:$AU$128, MATCH('Stata dataset (nominal)'!$A251, PR24_after_overrides!$A$3:$A$128, 0), MATCH('Stata dataset (nominal)'!Z$1, PR24_after_overrides!$D$2:$AU$2, 0)), INDEX('Cyclical_after overrides'!$A$1:$BD$245,MATCH('Stata dataset (nominal)'!$A251,'Cyclical_after overrides'!$A$1:$A$245,0),MATCH('Stata dataset (nominal)'!Z$1,'Cyclical_after overrides'!$A$1:$BD$1,0))), "")</f>
        <v>11.669433980140003</v>
      </c>
      <c r="AA251" s="179">
        <f>_xlfn.IFNA(IF($C251 &gt; "2023-24", INDEX(PR24_after_overrides!$D$3:$AU$128, MATCH('Stata dataset (nominal)'!$A251, PR24_after_overrides!$A$3:$A$128, 0), MATCH('Stata dataset (nominal)'!AA$1, PR24_after_overrides!$D$2:$AU$2, 0)), INDEX('Cyclical_after overrides'!$A$1:$BD$245,MATCH('Stata dataset (nominal)'!$A251,'Cyclical_after overrides'!$A$1:$A$245,0),MATCH('Stata dataset (nominal)'!AA$1,'Cyclical_after overrides'!$A$1:$BD$1,0))), "")</f>
        <v>28.238609404659186</v>
      </c>
      <c r="AB251" s="179">
        <f>INDEX(Depreciation!$U$5:$U$318, MATCH('Stata dataset (nominal)'!$A251, Depreciation!$A$5:$A$318, 0))</f>
        <v>0.13900000000000001</v>
      </c>
      <c r="AC251" s="180">
        <f t="shared" si="5"/>
        <v>0.11509090909090909</v>
      </c>
      <c r="AD251" s="72">
        <f>INDEX(Recharges!$V$5:$V$318, MATCH('Stata dataset (nominal)'!$A251, Recharges!$A$5:$A$318, 0))</f>
        <v>0.14099999999999999</v>
      </c>
    </row>
    <row r="252" spans="1:30" x14ac:dyDescent="0.4">
      <c r="A252" s="160" t="str">
        <f t="shared" si="6"/>
        <v>PRT16</v>
      </c>
      <c r="B252" s="160" t="s">
        <v>457</v>
      </c>
      <c r="C252" s="160" t="s">
        <v>247</v>
      </c>
      <c r="D252" s="179">
        <f>_xlfn.IFNA(IF($C252 &gt; "2023-24", INDEX(PR24_after_overrides!$D$3:$AU$128, MATCH('Stata dataset (nominal)'!$A252, PR24_after_overrides!$A$3:$A$128, 0), MATCH('Stata dataset (nominal)'!D$1, PR24_after_overrides!$D$2:$AU$2, 0)), INDEX('Cyclical_after overrides'!$A$1:$BD$245,MATCH('Stata dataset (nominal)'!$A252,'Cyclical_after overrides'!$A$1:$A$245,0),MATCH('Stata dataset (nominal)'!D$1,'Cyclical_after overrides'!$A$1:$BD$1,0))), "")</f>
        <v>1.2283693843594008</v>
      </c>
      <c r="E252" s="179">
        <f>_xlfn.IFNA(IF($C252 &gt; "2023-24", INDEX(PR24_after_overrides!$D$3:$AU$128, MATCH('Stata dataset (nominal)'!$A252, PR24_after_overrides!$A$3:$A$128, 0), MATCH('Stata dataset (nominal)'!E$1, PR24_after_overrides!$D$2:$AU$2, 0)), INDEX('Cyclical_after overrides'!$A$1:$BD$245,MATCH('Stata dataset (nominal)'!$A252,'Cyclical_after overrides'!$A$1:$A$245,0),MATCH('Stata dataset (nominal)'!E$1,'Cyclical_after overrides'!$A$1:$BD$1,0))), "")</f>
        <v>1.389</v>
      </c>
      <c r="F252" s="179">
        <f>_xlfn.IFNA(IF($C252 &gt; "2023-24", INDEX(PR24_after_overrides!$D$3:$AU$128, MATCH('Stata dataset (nominal)'!$A252, PR24_after_overrides!$A$3:$A$128, 0), MATCH('Stata dataset (nominal)'!F$1, PR24_after_overrides!$D$2:$AU$2, 0)), INDEX('Cyclical_after overrides'!$A$1:$BD$245,MATCH('Stata dataset (nominal)'!$A252,'Cyclical_after overrides'!$A$1:$A$245,0),MATCH('Stata dataset (nominal)'!F$1,'Cyclical_after overrides'!$A$1:$BD$1,0))), "")</f>
        <v>0.42</v>
      </c>
      <c r="G252" s="179">
        <f>_xlfn.IFNA(IF($C252 &gt; "2023-24", INDEX(PR24_after_overrides!$D$3:$AU$128, MATCH('Stata dataset (nominal)'!$A252, PR24_after_overrides!$A$3:$A$128, 0), MATCH('Stata dataset (nominal)'!G$1, PR24_after_overrides!$D$2:$AU$2, 0)), INDEX('Cyclical_after overrides'!$A$1:$BD$245,MATCH('Stata dataset (nominal)'!$A252,'Cyclical_after overrides'!$A$1:$A$245,0),MATCH('Stata dataset (nominal)'!G$1,'Cyclical_after overrides'!$A$1:$BD$1,0))), "")</f>
        <v>0.80300000000000005</v>
      </c>
      <c r="H252" s="179">
        <f>_xlfn.IFNA(IF($C252 &gt; "2023-24", INDEX(PR24_after_overrides!$D$3:$AU$128, MATCH('Stata dataset (nominal)'!$A252, PR24_after_overrides!$A$3:$A$128, 0), MATCH('Stata dataset (nominal)'!H$1, PR24_after_overrides!$D$2:$AU$2, 0)), INDEX('Cyclical_after overrides'!$A$1:$BD$245,MATCH('Stata dataset (nominal)'!$A252,'Cyclical_after overrides'!$A$1:$A$245,0),MATCH('Stata dataset (nominal)'!H$1,'Cyclical_after overrides'!$A$1:$BD$1,0))), "")</f>
        <v>8.8999999999999996E-2</v>
      </c>
      <c r="I252" s="179">
        <f>_xlfn.IFNA(IF($C252 &gt; "2023-24", INDEX(PR24_after_overrides!$D$3:$AU$128, MATCH('Stata dataset (nominal)'!$A252, PR24_after_overrides!$A$3:$A$128, 0), MATCH('Stata dataset (nominal)'!I$1, PR24_after_overrides!$D$2:$AU$2, 0)), INDEX('Cyclical_after overrides'!$A$1:$BD$245,MATCH('Stata dataset (nominal)'!$A252,'Cyclical_after overrides'!$A$1:$A$245,0),MATCH('Stata dataset (nominal)'!I$1,'Cyclical_after overrides'!$A$1:$BD$1,0))), "")</f>
        <v>1.89</v>
      </c>
      <c r="J252" s="179" t="str">
        <f>_xlfn.IFNA(IF($C252 &gt; "2023-24", INDEX(PR24_after_overrides!$D$3:$AU$128, MATCH('Stata dataset (nominal)'!$A252, PR24_after_overrides!$A$3:$A$128, 0), MATCH('Stata dataset (nominal)'!J$1, PR24_after_overrides!$D$2:$AU$2, 0)), INDEX('Cyclical_after overrides'!$A$1:$BD$245,MATCH('Stata dataset (nominal)'!$A252,'Cyclical_after overrides'!$A$1:$A$245,0),MATCH('Stata dataset (nominal)'!J$1,'Cyclical_after overrides'!$A$1:$BD$1,0))), "")</f>
        <v/>
      </c>
      <c r="K252" s="179" t="str">
        <f>_xlfn.IFNA(IF($C252 &gt; "2023-24", INDEX(PR24_after_overrides!$D$3:$AU$128, MATCH('Stata dataset (nominal)'!$A252, PR24_after_overrides!$A$3:$A$128, 0), MATCH('Stata dataset (nominal)'!K$1, PR24_after_overrides!$D$2:$AU$2, 0)), INDEX('Cyclical_after overrides'!$A$1:$BD$245,MATCH('Stata dataset (nominal)'!$A252,'Cyclical_after overrides'!$A$1:$A$245,0),MATCH('Stata dataset (nominal)'!K$1,'Cyclical_after overrides'!$A$1:$BD$1,0))), "")</f>
        <v/>
      </c>
      <c r="L252" s="179">
        <f>_xlfn.IFNA(IF($C252 &gt; "2023-24", INDEX(PR24_after_overrides!$D$3:$AU$128, MATCH('Stata dataset (nominal)'!$A252, PR24_after_overrides!$A$3:$A$128, 0), MATCH('Stata dataset (nominal)'!L$1, PR24_after_overrides!$D$2:$AU$2, 0)), INDEX('Cyclical_after overrides'!$A$1:$BD$245,MATCH('Stata dataset (nominal)'!$A252,'Cyclical_after overrides'!$A$1:$A$245,0),MATCH('Stata dataset (nominal)'!L$1,'Cyclical_after overrides'!$A$1:$BD$1,0))), "")</f>
        <v>0</v>
      </c>
      <c r="M252" s="179">
        <f>_xlfn.IFNA(IF($C252 &gt; "2023-24", INDEX(PR24_after_overrides!$D$3:$AU$128, MATCH('Stata dataset (nominal)'!$A252, PR24_after_overrides!$A$3:$A$128, 0), MATCH('Stata dataset (nominal)'!M$1, PR24_after_overrides!$D$2:$AU$2, 0)), INDEX('Cyclical_after overrides'!$A$1:$BD$245,MATCH('Stata dataset (nominal)'!$A252,'Cyclical_after overrides'!$A$1:$A$245,0),MATCH('Stata dataset (nominal)'!M$1,'Cyclical_after overrides'!$A$1:$BD$1,0))), "")</f>
        <v>4.3999999999999997E-2</v>
      </c>
      <c r="N252" s="179" t="str">
        <f>_xlfn.IFNA(IF($C252 &gt; "2023-24", INDEX(PR24_after_overrides!$D$3:$AU$128, MATCH('Stata dataset (nominal)'!$A252, PR24_after_overrides!$A$3:$A$128, 0), MATCH('Stata dataset (nominal)'!N$1, PR24_after_overrides!$D$2:$AU$2, 0)), INDEX('Cyclical_after overrides'!$A$1:$BD$245,MATCH('Stata dataset (nominal)'!$A252,'Cyclical_after overrides'!$A$1:$A$245,0),MATCH('Stata dataset (nominal)'!N$1,'Cyclical_after overrides'!$A$1:$BD$1,0))), "")</f>
        <v/>
      </c>
      <c r="O252" s="179">
        <f>_xlfn.IFNA(IF($C252 &gt; "2023-24", INDEX(PR24_after_overrides!$D$3:$AU$128, MATCH('Stata dataset (nominal)'!$A252, PR24_after_overrides!$A$3:$A$128, 0), MATCH('Stata dataset (nominal)'!O$1, PR24_after_overrides!$D$2:$AU$2, 0)), INDEX('Cyclical_after overrides'!$A$1:$BD$245,MATCH('Stata dataset (nominal)'!$A252,'Cyclical_after overrides'!$A$1:$A$245,0),MATCH('Stata dataset (nominal)'!O$1,'Cyclical_after overrides'!$A$1:$BD$1,0))), "")</f>
        <v>210.15600000000001</v>
      </c>
      <c r="P252" s="179">
        <f>_xlfn.IFNA(IF($C252 &gt; "2023-24", INDEX(PR24_after_overrides!$D$3:$AU$128, MATCH('Stata dataset (nominal)'!$A252, PR24_after_overrides!$A$3:$A$128, 0), MATCH('Stata dataset (nominal)'!P$1, PR24_after_overrides!$D$2:$AU$2, 0)), INDEX('Cyclical_after overrides'!$A$1:$BD$245,MATCH('Stata dataset (nominal)'!$A252,'Cyclical_after overrides'!$A$1:$A$245,0),MATCH('Stata dataset (nominal)'!P$1,'Cyclical_after overrides'!$A$1:$BD$1,0))), "")</f>
        <v>0</v>
      </c>
      <c r="Q252" s="179">
        <f>_xlfn.IFNA(IF($C252 &gt; "2023-24", INDEX(PR24_after_overrides!$D$3:$AU$128, MATCH('Stata dataset (nominal)'!$A252, PR24_after_overrides!$A$3:$A$128, 0), MATCH('Stata dataset (nominal)'!Q$1, PR24_after_overrides!$D$2:$AU$2, 0)), INDEX('Cyclical_after overrides'!$A$1:$BD$245,MATCH('Stata dataset (nominal)'!$A252,'Cyclical_after overrides'!$A$1:$A$245,0),MATCH('Stata dataset (nominal)'!Q$1,'Cyclical_after overrides'!$A$1:$BD$1,0))), "")</f>
        <v>0</v>
      </c>
      <c r="R252" s="179">
        <f>_xlfn.IFNA(IF($C252 &gt; "2023-24", INDEX(PR24_after_overrides!$D$3:$AU$128, MATCH('Stata dataset (nominal)'!$A252, PR24_after_overrides!$A$3:$A$128, 0), MATCH('Stata dataset (nominal)'!R$1, PR24_after_overrides!$D$2:$AU$2, 0)), INDEX('Cyclical_after overrides'!$A$1:$BD$245,MATCH('Stata dataset (nominal)'!$A252,'Cyclical_after overrides'!$A$1:$A$245,0),MATCH('Stata dataset (nominal)'!R$1,'Cyclical_after overrides'!$A$1:$BD$1,0))), "")</f>
        <v>78.509</v>
      </c>
      <c r="S252" s="179">
        <f>_xlfn.IFNA(IF($C252 &gt; "2023-24", INDEX(PR24_after_overrides!$D$3:$AU$128, MATCH('Stata dataset (nominal)'!$A252, PR24_after_overrides!$A$3:$A$128, 0), MATCH('Stata dataset (nominal)'!S$1, PR24_after_overrides!$D$2:$AU$2, 0)), INDEX('Cyclical_after overrides'!$A$1:$BD$245,MATCH('Stata dataset (nominal)'!$A252,'Cyclical_after overrides'!$A$1:$A$245,0),MATCH('Stata dataset (nominal)'!S$1,'Cyclical_after overrides'!$A$1:$BD$1,0))), "")</f>
        <v>0</v>
      </c>
      <c r="T252" s="179">
        <f>_xlfn.IFNA(IF($C252 &gt; "2023-24", INDEX(PR24_after_overrides!$D$3:$AU$128, MATCH('Stata dataset (nominal)'!$A252, PR24_after_overrides!$A$3:$A$128, 0), MATCH('Stata dataset (nominal)'!T$1, PR24_after_overrides!$D$2:$AU$2, 0)), INDEX('Cyclical_after overrides'!$A$1:$BD$245,MATCH('Stata dataset (nominal)'!$A252,'Cyclical_after overrides'!$A$1:$A$245,0),MATCH('Stata dataset (nominal)'!T$1,'Cyclical_after overrides'!$A$1:$BD$1,0))), "")</f>
        <v>0</v>
      </c>
      <c r="U252" s="179">
        <f>_xlfn.IFNA(IF($C252 &gt; "2023-24", INDEX(PR24_after_overrides!$D$3:$AU$128, MATCH('Stata dataset (nominal)'!$A252, PR24_after_overrides!$A$3:$A$128, 0), MATCH('Stata dataset (nominal)'!U$1, PR24_after_overrides!$D$2:$AU$2, 0)), INDEX('Cyclical_after overrides'!$A$1:$BD$245,MATCH('Stata dataset (nominal)'!$A252,'Cyclical_after overrides'!$A$1:$A$245,0),MATCH('Stata dataset (nominal)'!U$1,'Cyclical_after overrides'!$A$1:$BD$1,0))), "")</f>
        <v>26.147851294855446</v>
      </c>
      <c r="V252" s="179">
        <f>_xlfn.IFNA(IF($C252 &gt; "2023-24", INDEX(PR24_after_overrides!$D$3:$AU$128, MATCH('Stata dataset (nominal)'!$A252, PR24_after_overrides!$A$3:$A$128, 0), MATCH('Stata dataset (nominal)'!V$1, PR24_after_overrides!$D$2:$AU$2, 0)), INDEX('Cyclical_after overrides'!$A$1:$BD$245,MATCH('Stata dataset (nominal)'!$A252,'Cyclical_after overrides'!$A$1:$A$245,0),MATCH('Stata dataset (nominal)'!V$1,'Cyclical_after overrides'!$A$1:$BD$1,0))), "")</f>
        <v>137.61846276937354</v>
      </c>
      <c r="W252" s="179">
        <f>_xlfn.IFNA(IF($C252 &gt; "2023-24", INDEX(PR24_after_overrides!$D$3:$AU$128, MATCH('Stata dataset (nominal)'!$A252, PR24_after_overrides!$A$3:$A$128, 0), MATCH('Stata dataset (nominal)'!W$1, PR24_after_overrides!$D$2:$AU$2, 0)), INDEX('Cyclical_after overrides'!$A$1:$BD$245,MATCH('Stata dataset (nominal)'!$A252,'Cyclical_after overrides'!$A$1:$A$245,0),MATCH('Stata dataset (nominal)'!W$1,'Cyclical_after overrides'!$A$1:$BD$1,0))), "")</f>
        <v>2.1992792426846286</v>
      </c>
      <c r="X252" s="179">
        <f>_xlfn.IFNA(IF($C252 &gt; "2023-24", INDEX(PR24_after_overrides!$D$3:$AU$128, MATCH('Stata dataset (nominal)'!$A252, PR24_after_overrides!$A$3:$A$128, 0), MATCH('Stata dataset (nominal)'!X$1, PR24_after_overrides!$D$2:$AU$2, 0)), INDEX('Cyclical_after overrides'!$A$1:$BD$245,MATCH('Stata dataset (nominal)'!$A252,'Cyclical_after overrides'!$A$1:$A$245,0),MATCH('Stata dataset (nominal)'!X$1,'Cyclical_after overrides'!$A$1:$BD$1,0))), "")</f>
        <v>13.986830994174676</v>
      </c>
      <c r="Y252" s="179">
        <f>_xlfn.IFNA(IF($C252 &gt; "2023-24", INDEX(PR24_after_overrides!$D$3:$AU$128, MATCH('Stata dataset (nominal)'!$A252, PR24_after_overrides!$A$3:$A$128, 0), MATCH('Stata dataset (nominal)'!Y$1, PR24_after_overrides!$D$2:$AU$2, 0)), INDEX('Cyclical_after overrides'!$A$1:$BD$245,MATCH('Stata dataset (nominal)'!$A252,'Cyclical_after overrides'!$A$1:$A$245,0),MATCH('Stata dataset (nominal)'!Y$1,'Cyclical_after overrides'!$A$1:$BD$1,0))), "")</f>
        <v>11.674932961106514</v>
      </c>
      <c r="Z252" s="179">
        <f>_xlfn.IFNA(IF($C252 &gt; "2023-24", INDEX(PR24_after_overrides!$D$3:$AU$128, MATCH('Stata dataset (nominal)'!$A252, PR24_after_overrides!$A$3:$A$128, 0), MATCH('Stata dataset (nominal)'!Z$1, PR24_after_overrides!$D$2:$AU$2, 0)), INDEX('Cyclical_after overrides'!$A$1:$BD$245,MATCH('Stata dataset (nominal)'!$A252,'Cyclical_after overrides'!$A$1:$A$245,0),MATCH('Stata dataset (nominal)'!Z$1,'Cyclical_after overrides'!$A$1:$BD$1,0))), "")</f>
        <v>11.674932961106514</v>
      </c>
      <c r="AA252" s="179">
        <f>_xlfn.IFNA(IF($C252 &gt; "2023-24", INDEX(PR24_after_overrides!$D$3:$AU$128, MATCH('Stata dataset (nominal)'!$A252, PR24_after_overrides!$A$3:$A$128, 0), MATCH('Stata dataset (nominal)'!AA$1, PR24_after_overrides!$D$2:$AU$2, 0)), INDEX('Cyclical_after overrides'!$A$1:$BD$245,MATCH('Stata dataset (nominal)'!$A252,'Cyclical_after overrides'!$A$1:$A$245,0),MATCH('Stata dataset (nominal)'!AA$1,'Cyclical_after overrides'!$A$1:$BD$1,0))), "")</f>
        <v>28.758000000000003</v>
      </c>
      <c r="AB252" s="179">
        <f>INDEX(Depreciation!$U$5:$U$318, MATCH('Stata dataset (nominal)'!$A252, Depreciation!$A$5:$A$318, 0))</f>
        <v>0.14100000000000001</v>
      </c>
      <c r="AC252" s="180">
        <f t="shared" si="5"/>
        <v>0.11509090909090909</v>
      </c>
      <c r="AD252" s="72">
        <f>INDEX(Recharges!$V$5:$V$318, MATCH('Stata dataset (nominal)'!$A252, Recharges!$A$5:$A$318, 0))</f>
        <v>0.1</v>
      </c>
    </row>
    <row r="253" spans="1:30" x14ac:dyDescent="0.4">
      <c r="A253" s="160" t="str">
        <f t="shared" si="6"/>
        <v>PRT17</v>
      </c>
      <c r="B253" s="160" t="s">
        <v>457</v>
      </c>
      <c r="C253" s="160" t="s">
        <v>249</v>
      </c>
      <c r="D253" s="179">
        <f>_xlfn.IFNA(IF($C253 &gt; "2023-24", INDEX(PR24_after_overrides!$D$3:$AU$128, MATCH('Stata dataset (nominal)'!$A253, PR24_after_overrides!$A$3:$A$128, 0), MATCH('Stata dataset (nominal)'!D$1, PR24_after_overrides!$D$2:$AU$2, 0)), INDEX('Cyclical_after overrides'!$A$1:$BD$245,MATCH('Stata dataset (nominal)'!$A253,'Cyclical_after overrides'!$A$1:$A$245,0),MATCH('Stata dataset (nominal)'!D$1,'Cyclical_after overrides'!$A$1:$BD$1,0))), "")</f>
        <v>1.2117357406647515</v>
      </c>
      <c r="E253" s="179">
        <f>_xlfn.IFNA(IF($C253 &gt; "2023-24", INDEX(PR24_after_overrides!$D$3:$AU$128, MATCH('Stata dataset (nominal)'!$A253, PR24_after_overrides!$A$3:$A$128, 0), MATCH('Stata dataset (nominal)'!E$1, PR24_after_overrides!$D$2:$AU$2, 0)), INDEX('Cyclical_after overrides'!$A$1:$BD$245,MATCH('Stata dataset (nominal)'!$A253,'Cyclical_after overrides'!$A$1:$A$245,0),MATCH('Stata dataset (nominal)'!E$1,'Cyclical_after overrides'!$A$1:$BD$1,0))), "")</f>
        <v>1.6180000000000001</v>
      </c>
      <c r="F253" s="179">
        <f>_xlfn.IFNA(IF($C253 &gt; "2023-24", INDEX(PR24_after_overrides!$D$3:$AU$128, MATCH('Stata dataset (nominal)'!$A253, PR24_after_overrides!$A$3:$A$128, 0), MATCH('Stata dataset (nominal)'!F$1, PR24_after_overrides!$D$2:$AU$2, 0)), INDEX('Cyclical_after overrides'!$A$1:$BD$245,MATCH('Stata dataset (nominal)'!$A253,'Cyclical_after overrides'!$A$1:$A$245,0),MATCH('Stata dataset (nominal)'!F$1,'Cyclical_after overrides'!$A$1:$BD$1,0))), "")</f>
        <v>0.28199999999999997</v>
      </c>
      <c r="G253" s="179">
        <f>_xlfn.IFNA(IF($C253 &gt; "2023-24", INDEX(PR24_after_overrides!$D$3:$AU$128, MATCH('Stata dataset (nominal)'!$A253, PR24_after_overrides!$A$3:$A$128, 0), MATCH('Stata dataset (nominal)'!G$1, PR24_after_overrides!$D$2:$AU$2, 0)), INDEX('Cyclical_after overrides'!$A$1:$BD$245,MATCH('Stata dataset (nominal)'!$A253,'Cyclical_after overrides'!$A$1:$A$245,0),MATCH('Stata dataset (nominal)'!G$1,'Cyclical_after overrides'!$A$1:$BD$1,0))), "")</f>
        <v>0.42800000000000005</v>
      </c>
      <c r="H253" s="179">
        <f>_xlfn.IFNA(IF($C253 &gt; "2023-24", INDEX(PR24_after_overrides!$D$3:$AU$128, MATCH('Stata dataset (nominal)'!$A253, PR24_after_overrides!$A$3:$A$128, 0), MATCH('Stata dataset (nominal)'!H$1, PR24_after_overrides!$D$2:$AU$2, 0)), INDEX('Cyclical_after overrides'!$A$1:$BD$245,MATCH('Stata dataset (nominal)'!$A253,'Cyclical_after overrides'!$A$1:$A$245,0),MATCH('Stata dataset (nominal)'!H$1,'Cyclical_after overrides'!$A$1:$BD$1,0))), "")</f>
        <v>0.104</v>
      </c>
      <c r="I253" s="179">
        <f>_xlfn.IFNA(IF($C253 &gt; "2023-24", INDEX(PR24_after_overrides!$D$3:$AU$128, MATCH('Stata dataset (nominal)'!$A253, PR24_after_overrides!$A$3:$A$128, 0), MATCH('Stata dataset (nominal)'!I$1, PR24_after_overrides!$D$2:$AU$2, 0)), INDEX('Cyclical_after overrides'!$A$1:$BD$245,MATCH('Stata dataset (nominal)'!$A253,'Cyclical_after overrides'!$A$1:$A$245,0),MATCH('Stata dataset (nominal)'!I$1,'Cyclical_after overrides'!$A$1:$BD$1,0))), "")</f>
        <v>1.5939999999999999</v>
      </c>
      <c r="J253" s="179" t="str">
        <f>_xlfn.IFNA(IF($C253 &gt; "2023-24", INDEX(PR24_after_overrides!$D$3:$AU$128, MATCH('Stata dataset (nominal)'!$A253, PR24_after_overrides!$A$3:$A$128, 0), MATCH('Stata dataset (nominal)'!J$1, PR24_after_overrides!$D$2:$AU$2, 0)), INDEX('Cyclical_after overrides'!$A$1:$BD$245,MATCH('Stata dataset (nominal)'!$A253,'Cyclical_after overrides'!$A$1:$A$245,0),MATCH('Stata dataset (nominal)'!J$1,'Cyclical_after overrides'!$A$1:$BD$1,0))), "")</f>
        <v/>
      </c>
      <c r="K253" s="179" t="str">
        <f>_xlfn.IFNA(IF($C253 &gt; "2023-24", INDEX(PR24_after_overrides!$D$3:$AU$128, MATCH('Stata dataset (nominal)'!$A253, PR24_after_overrides!$A$3:$A$128, 0), MATCH('Stata dataset (nominal)'!K$1, PR24_after_overrides!$D$2:$AU$2, 0)), INDEX('Cyclical_after overrides'!$A$1:$BD$245,MATCH('Stata dataset (nominal)'!$A253,'Cyclical_after overrides'!$A$1:$A$245,0),MATCH('Stata dataset (nominal)'!K$1,'Cyclical_after overrides'!$A$1:$BD$1,0))), "")</f>
        <v/>
      </c>
      <c r="L253" s="179">
        <f>_xlfn.IFNA(IF($C253 &gt; "2023-24", INDEX(PR24_after_overrides!$D$3:$AU$128, MATCH('Stata dataset (nominal)'!$A253, PR24_after_overrides!$A$3:$A$128, 0), MATCH('Stata dataset (nominal)'!L$1, PR24_after_overrides!$D$2:$AU$2, 0)), INDEX('Cyclical_after overrides'!$A$1:$BD$245,MATCH('Stata dataset (nominal)'!$A253,'Cyclical_after overrides'!$A$1:$A$245,0),MATCH('Stata dataset (nominal)'!L$1,'Cyclical_after overrides'!$A$1:$BD$1,0))), "")</f>
        <v>0</v>
      </c>
      <c r="M253" s="179">
        <f>_xlfn.IFNA(IF($C253 &gt; "2023-24", INDEX(PR24_after_overrides!$D$3:$AU$128, MATCH('Stata dataset (nominal)'!$A253, PR24_after_overrides!$A$3:$A$128, 0), MATCH('Stata dataset (nominal)'!M$1, PR24_after_overrides!$D$2:$AU$2, 0)), INDEX('Cyclical_after overrides'!$A$1:$BD$245,MATCH('Stata dataset (nominal)'!$A253,'Cyclical_after overrides'!$A$1:$A$245,0),MATCH('Stata dataset (nominal)'!M$1,'Cyclical_after overrides'!$A$1:$BD$1,0))), "")</f>
        <v>0</v>
      </c>
      <c r="N253" s="179" t="str">
        <f>_xlfn.IFNA(IF($C253 &gt; "2023-24", INDEX(PR24_after_overrides!$D$3:$AU$128, MATCH('Stata dataset (nominal)'!$A253, PR24_after_overrides!$A$3:$A$128, 0), MATCH('Stata dataset (nominal)'!N$1, PR24_after_overrides!$D$2:$AU$2, 0)), INDEX('Cyclical_after overrides'!$A$1:$BD$245,MATCH('Stata dataset (nominal)'!$A253,'Cyclical_after overrides'!$A$1:$A$245,0),MATCH('Stata dataset (nominal)'!N$1,'Cyclical_after overrides'!$A$1:$BD$1,0))), "")</f>
        <v/>
      </c>
      <c r="O253" s="179">
        <f>_xlfn.IFNA(IF($C253 &gt; "2023-24", INDEX(PR24_after_overrides!$D$3:$AU$128, MATCH('Stata dataset (nominal)'!$A253, PR24_after_overrides!$A$3:$A$128, 0), MATCH('Stata dataset (nominal)'!O$1, PR24_after_overrides!$D$2:$AU$2, 0)), INDEX('Cyclical_after overrides'!$A$1:$BD$245,MATCH('Stata dataset (nominal)'!$A253,'Cyclical_after overrides'!$A$1:$A$245,0),MATCH('Stata dataset (nominal)'!O$1,'Cyclical_after overrides'!$A$1:$BD$1,0))), "")</f>
        <v>207.197</v>
      </c>
      <c r="P253" s="179">
        <f>_xlfn.IFNA(IF($C253 &gt; "2023-24", INDEX(PR24_after_overrides!$D$3:$AU$128, MATCH('Stata dataset (nominal)'!$A253, PR24_after_overrides!$A$3:$A$128, 0), MATCH('Stata dataset (nominal)'!P$1, PR24_after_overrides!$D$2:$AU$2, 0)), INDEX('Cyclical_after overrides'!$A$1:$BD$245,MATCH('Stata dataset (nominal)'!$A253,'Cyclical_after overrides'!$A$1:$A$245,0),MATCH('Stata dataset (nominal)'!P$1,'Cyclical_after overrides'!$A$1:$BD$1,0))), "")</f>
        <v>0</v>
      </c>
      <c r="Q253" s="179">
        <f>_xlfn.IFNA(IF($C253 &gt; "2023-24", INDEX(PR24_after_overrides!$D$3:$AU$128, MATCH('Stata dataset (nominal)'!$A253, PR24_after_overrides!$A$3:$A$128, 0), MATCH('Stata dataset (nominal)'!Q$1, PR24_after_overrides!$D$2:$AU$2, 0)), INDEX('Cyclical_after overrides'!$A$1:$BD$245,MATCH('Stata dataset (nominal)'!$A253,'Cyclical_after overrides'!$A$1:$A$245,0),MATCH('Stata dataset (nominal)'!Q$1,'Cyclical_after overrides'!$A$1:$BD$1,0))), "")</f>
        <v>0</v>
      </c>
      <c r="R253" s="179">
        <f>_xlfn.IFNA(IF($C253 &gt; "2023-24", INDEX(PR24_after_overrides!$D$3:$AU$128, MATCH('Stata dataset (nominal)'!$A253, PR24_after_overrides!$A$3:$A$128, 0), MATCH('Stata dataset (nominal)'!R$1, PR24_after_overrides!$D$2:$AU$2, 0)), INDEX('Cyclical_after overrides'!$A$1:$BD$245,MATCH('Stata dataset (nominal)'!$A253,'Cyclical_after overrides'!$A$1:$A$245,0),MATCH('Stata dataset (nominal)'!R$1,'Cyclical_after overrides'!$A$1:$BD$1,0))), "")</f>
        <v>84.212000000000003</v>
      </c>
      <c r="S253" s="179">
        <f>_xlfn.IFNA(IF($C253 &gt; "2023-24", INDEX(PR24_after_overrides!$D$3:$AU$128, MATCH('Stata dataset (nominal)'!$A253, PR24_after_overrides!$A$3:$A$128, 0), MATCH('Stata dataset (nominal)'!S$1, PR24_after_overrides!$D$2:$AU$2, 0)), INDEX('Cyclical_after overrides'!$A$1:$BD$245,MATCH('Stata dataset (nominal)'!$A253,'Cyclical_after overrides'!$A$1:$A$245,0),MATCH('Stata dataset (nominal)'!S$1,'Cyclical_after overrides'!$A$1:$BD$1,0))), "")</f>
        <v>0</v>
      </c>
      <c r="T253" s="179">
        <f>_xlfn.IFNA(IF($C253 &gt; "2023-24", INDEX(PR24_after_overrides!$D$3:$AU$128, MATCH('Stata dataset (nominal)'!$A253, PR24_after_overrides!$A$3:$A$128, 0), MATCH('Stata dataset (nominal)'!T$1, PR24_after_overrides!$D$2:$AU$2, 0)), INDEX('Cyclical_after overrides'!$A$1:$BD$245,MATCH('Stata dataset (nominal)'!$A253,'Cyclical_after overrides'!$A$1:$A$245,0),MATCH('Stata dataset (nominal)'!T$1,'Cyclical_after overrides'!$A$1:$BD$1,0))), "")</f>
        <v>0</v>
      </c>
      <c r="U253" s="179">
        <f>_xlfn.IFNA(IF($C253 &gt; "2023-24", INDEX(PR24_after_overrides!$D$3:$AU$128, MATCH('Stata dataset (nominal)'!$A253, PR24_after_overrides!$A$3:$A$128, 0), MATCH('Stata dataset (nominal)'!U$1, PR24_after_overrides!$D$2:$AU$2, 0)), INDEX('Cyclical_after overrides'!$A$1:$BD$245,MATCH('Stata dataset (nominal)'!$A253,'Cyclical_after overrides'!$A$1:$A$245,0),MATCH('Stata dataset (nominal)'!U$1,'Cyclical_after overrides'!$A$1:$BD$1,0))), "")</f>
        <v>25.135724447196086</v>
      </c>
      <c r="V253" s="179">
        <f>_xlfn.IFNA(IF($C253 &gt; "2023-24", INDEX(PR24_after_overrides!$D$3:$AU$128, MATCH('Stata dataset (nominal)'!$A253, PR24_after_overrides!$A$3:$A$128, 0), MATCH('Stata dataset (nominal)'!V$1, PR24_after_overrides!$D$2:$AU$2, 0)), INDEX('Cyclical_after overrides'!$A$1:$BD$245,MATCH('Stata dataset (nominal)'!$A253,'Cyclical_after overrides'!$A$1:$A$245,0),MATCH('Stata dataset (nominal)'!V$1,'Cyclical_after overrides'!$A$1:$BD$1,0))), "")</f>
        <v>138.96679211902784</v>
      </c>
      <c r="W253" s="179">
        <f>_xlfn.IFNA(IF($C253 &gt; "2023-24", INDEX(PR24_after_overrides!$D$3:$AU$128, MATCH('Stata dataset (nominal)'!$A253, PR24_after_overrides!$A$3:$A$128, 0), MATCH('Stata dataset (nominal)'!W$1, PR24_after_overrides!$D$2:$AU$2, 0)), INDEX('Cyclical_after overrides'!$A$1:$BD$245,MATCH('Stata dataset (nominal)'!$A253,'Cyclical_after overrides'!$A$1:$A$245,0),MATCH('Stata dataset (nominal)'!W$1,'Cyclical_after overrides'!$A$1:$BD$1,0))), "")</f>
        <v>1.9696443000783981</v>
      </c>
      <c r="X253" s="179">
        <f>_xlfn.IFNA(IF($C253 &gt; "2023-24", INDEX(PR24_after_overrides!$D$3:$AU$128, MATCH('Stata dataset (nominal)'!$A253, PR24_after_overrides!$A$3:$A$128, 0), MATCH('Stata dataset (nominal)'!X$1, PR24_after_overrides!$D$2:$AU$2, 0)), INDEX('Cyclical_after overrides'!$A$1:$BD$245,MATCH('Stata dataset (nominal)'!$A253,'Cyclical_after overrides'!$A$1:$A$245,0),MATCH('Stata dataset (nominal)'!X$1,'Cyclical_after overrides'!$A$1:$BD$1,0))), "")</f>
        <v>13.986830994174676</v>
      </c>
      <c r="Y253" s="179">
        <f>_xlfn.IFNA(IF($C253 &gt; "2023-24", INDEX(PR24_after_overrides!$D$3:$AU$128, MATCH('Stata dataset (nominal)'!$A253, PR24_after_overrides!$A$3:$A$128, 0), MATCH('Stata dataset (nominal)'!Y$1, PR24_after_overrides!$D$2:$AU$2, 0)), INDEX('Cyclical_after overrides'!$A$1:$BD$245,MATCH('Stata dataset (nominal)'!$A253,'Cyclical_after overrides'!$A$1:$A$245,0),MATCH('Stata dataset (nominal)'!Y$1,'Cyclical_after overrides'!$A$1:$BD$1,0))), "")</f>
        <v>11.678703095125194</v>
      </c>
      <c r="Z253" s="179">
        <f>_xlfn.IFNA(IF($C253 &gt; "2023-24", INDEX(PR24_after_overrides!$D$3:$AU$128, MATCH('Stata dataset (nominal)'!$A253, PR24_after_overrides!$A$3:$A$128, 0), MATCH('Stata dataset (nominal)'!Z$1, PR24_after_overrides!$D$2:$AU$2, 0)), INDEX('Cyclical_after overrides'!$A$1:$BD$245,MATCH('Stata dataset (nominal)'!$A253,'Cyclical_after overrides'!$A$1:$A$245,0),MATCH('Stata dataset (nominal)'!Z$1,'Cyclical_after overrides'!$A$1:$BD$1,0))), "")</f>
        <v>11.272212031665994</v>
      </c>
      <c r="AA253" s="179">
        <f>_xlfn.IFNA(IF($C253 &gt; "2023-24", INDEX(PR24_after_overrides!$D$3:$AU$128, MATCH('Stata dataset (nominal)'!$A253, PR24_after_overrides!$A$3:$A$128, 0), MATCH('Stata dataset (nominal)'!AA$1, PR24_after_overrides!$D$2:$AU$2, 0)), INDEX('Cyclical_after overrides'!$A$1:$BD$245,MATCH('Stata dataset (nominal)'!$A253,'Cyclical_after overrides'!$A$1:$A$245,0),MATCH('Stata dataset (nominal)'!AA$1,'Cyclical_after overrides'!$A$1:$BD$1,0))), "")</f>
        <v>29.709</v>
      </c>
      <c r="AB253" s="179">
        <f>INDEX(Depreciation!$U$5:$U$318, MATCH('Stata dataset (nominal)'!$A253, Depreciation!$A$5:$A$318, 0))</f>
        <v>0.113</v>
      </c>
      <c r="AC253" s="180">
        <f t="shared" si="5"/>
        <v>0.11509090909090909</v>
      </c>
      <c r="AD253" s="72">
        <f>INDEX(Recharges!$V$5:$V$318, MATCH('Stata dataset (nominal)'!$A253, Recharges!$A$5:$A$318, 0))</f>
        <v>0.182</v>
      </c>
    </row>
    <row r="254" spans="1:30" x14ac:dyDescent="0.4">
      <c r="A254" s="160" t="str">
        <f t="shared" si="6"/>
        <v>PRT18</v>
      </c>
      <c r="B254" s="160" t="s">
        <v>457</v>
      </c>
      <c r="C254" s="160" t="s">
        <v>251</v>
      </c>
      <c r="D254" s="179">
        <f>_xlfn.IFNA(IF($C254 &gt; "2023-24", INDEX(PR24_after_overrides!$D$3:$AU$128, MATCH('Stata dataset (nominal)'!$A254, PR24_after_overrides!$A$3:$A$128, 0), MATCH('Stata dataset (nominal)'!D$1, PR24_after_overrides!$D$2:$AU$2, 0)), INDEX('Cyclical_after overrides'!$A$1:$BD$245,MATCH('Stata dataset (nominal)'!$A254,'Cyclical_after overrides'!$A$1:$A$245,0),MATCH('Stata dataset (nominal)'!D$1,'Cyclical_after overrides'!$A$1:$BD$1,0))), "")</f>
        <v>1.1806332960179113</v>
      </c>
      <c r="E254" s="179">
        <f>_xlfn.IFNA(IF($C254 &gt; "2023-24", INDEX(PR24_after_overrides!$D$3:$AU$128, MATCH('Stata dataset (nominal)'!$A254, PR24_after_overrides!$A$3:$A$128, 0), MATCH('Stata dataset (nominal)'!E$1, PR24_after_overrides!$D$2:$AU$2, 0)), INDEX('Cyclical_after overrides'!$A$1:$BD$245,MATCH('Stata dataset (nominal)'!$A254,'Cyclical_after overrides'!$A$1:$A$245,0),MATCH('Stata dataset (nominal)'!E$1,'Cyclical_after overrides'!$A$1:$BD$1,0))), "")</f>
        <v>1.9630000000000001</v>
      </c>
      <c r="F254" s="179">
        <f>_xlfn.IFNA(IF($C254 &gt; "2023-24", INDEX(PR24_after_overrides!$D$3:$AU$128, MATCH('Stata dataset (nominal)'!$A254, PR24_after_overrides!$A$3:$A$128, 0), MATCH('Stata dataset (nominal)'!F$1, PR24_after_overrides!$D$2:$AU$2, 0)), INDEX('Cyclical_after overrides'!$A$1:$BD$245,MATCH('Stata dataset (nominal)'!$A254,'Cyclical_after overrides'!$A$1:$A$245,0),MATCH('Stata dataset (nominal)'!F$1,'Cyclical_after overrides'!$A$1:$BD$1,0))), "")</f>
        <v>0.30399999999999999</v>
      </c>
      <c r="G254" s="179">
        <f>_xlfn.IFNA(IF($C254 &gt; "2023-24", INDEX(PR24_after_overrides!$D$3:$AU$128, MATCH('Stata dataset (nominal)'!$A254, PR24_after_overrides!$A$3:$A$128, 0), MATCH('Stata dataset (nominal)'!G$1, PR24_after_overrides!$D$2:$AU$2, 0)), INDEX('Cyclical_after overrides'!$A$1:$BD$245,MATCH('Stata dataset (nominal)'!$A254,'Cyclical_after overrides'!$A$1:$A$245,0),MATCH('Stata dataset (nominal)'!G$1,'Cyclical_after overrides'!$A$1:$BD$1,0))), "")</f>
        <v>0.79500000000000004</v>
      </c>
      <c r="H254" s="179">
        <f>_xlfn.IFNA(IF($C254 &gt; "2023-24", INDEX(PR24_after_overrides!$D$3:$AU$128, MATCH('Stata dataset (nominal)'!$A254, PR24_after_overrides!$A$3:$A$128, 0), MATCH('Stata dataset (nominal)'!H$1, PR24_after_overrides!$D$2:$AU$2, 0)), INDEX('Cyclical_after overrides'!$A$1:$BD$245,MATCH('Stata dataset (nominal)'!$A254,'Cyclical_after overrides'!$A$1:$A$245,0),MATCH('Stata dataset (nominal)'!H$1,'Cyclical_after overrides'!$A$1:$BD$1,0))), "")</f>
        <v>0.161</v>
      </c>
      <c r="I254" s="179">
        <f>_xlfn.IFNA(IF($C254 &gt; "2023-24", INDEX(PR24_after_overrides!$D$3:$AU$128, MATCH('Stata dataset (nominal)'!$A254, PR24_after_overrides!$A$3:$A$128, 0), MATCH('Stata dataset (nominal)'!I$1, PR24_after_overrides!$D$2:$AU$2, 0)), INDEX('Cyclical_after overrides'!$A$1:$BD$245,MATCH('Stata dataset (nominal)'!$A254,'Cyclical_after overrides'!$A$1:$A$245,0),MATCH('Stata dataset (nominal)'!I$1,'Cyclical_after overrides'!$A$1:$BD$1,0))), "")</f>
        <v>1.4059999999999999</v>
      </c>
      <c r="J254" s="179" t="str">
        <f>_xlfn.IFNA(IF($C254 &gt; "2023-24", INDEX(PR24_after_overrides!$D$3:$AU$128, MATCH('Stata dataset (nominal)'!$A254, PR24_after_overrides!$A$3:$A$128, 0), MATCH('Stata dataset (nominal)'!J$1, PR24_after_overrides!$D$2:$AU$2, 0)), INDEX('Cyclical_after overrides'!$A$1:$BD$245,MATCH('Stata dataset (nominal)'!$A254,'Cyclical_after overrides'!$A$1:$A$245,0),MATCH('Stata dataset (nominal)'!J$1,'Cyclical_after overrides'!$A$1:$BD$1,0))), "")</f>
        <v/>
      </c>
      <c r="K254" s="179" t="str">
        <f>_xlfn.IFNA(IF($C254 &gt; "2023-24", INDEX(PR24_after_overrides!$D$3:$AU$128, MATCH('Stata dataset (nominal)'!$A254, PR24_after_overrides!$A$3:$A$128, 0), MATCH('Stata dataset (nominal)'!K$1, PR24_after_overrides!$D$2:$AU$2, 0)), INDEX('Cyclical_after overrides'!$A$1:$BD$245,MATCH('Stata dataset (nominal)'!$A254,'Cyclical_after overrides'!$A$1:$A$245,0),MATCH('Stata dataset (nominal)'!K$1,'Cyclical_after overrides'!$A$1:$BD$1,0))), "")</f>
        <v/>
      </c>
      <c r="L254" s="179">
        <f>_xlfn.IFNA(IF($C254 &gt; "2023-24", INDEX(PR24_after_overrides!$D$3:$AU$128, MATCH('Stata dataset (nominal)'!$A254, PR24_after_overrides!$A$3:$A$128, 0), MATCH('Stata dataset (nominal)'!L$1, PR24_after_overrides!$D$2:$AU$2, 0)), INDEX('Cyclical_after overrides'!$A$1:$BD$245,MATCH('Stata dataset (nominal)'!$A254,'Cyclical_after overrides'!$A$1:$A$245,0),MATCH('Stata dataset (nominal)'!L$1,'Cyclical_after overrides'!$A$1:$BD$1,0))), "")</f>
        <v>0</v>
      </c>
      <c r="M254" s="179">
        <f>_xlfn.IFNA(IF($C254 &gt; "2023-24", INDEX(PR24_after_overrides!$D$3:$AU$128, MATCH('Stata dataset (nominal)'!$A254, PR24_after_overrides!$A$3:$A$128, 0), MATCH('Stata dataset (nominal)'!M$1, PR24_after_overrides!$D$2:$AU$2, 0)), INDEX('Cyclical_after overrides'!$A$1:$BD$245,MATCH('Stata dataset (nominal)'!$A254,'Cyclical_after overrides'!$A$1:$A$245,0),MATCH('Stata dataset (nominal)'!M$1,'Cyclical_after overrides'!$A$1:$BD$1,0))), "")</f>
        <v>4.8000000000000001E-2</v>
      </c>
      <c r="N254" s="179" t="str">
        <f>_xlfn.IFNA(IF($C254 &gt; "2023-24", INDEX(PR24_after_overrides!$D$3:$AU$128, MATCH('Stata dataset (nominal)'!$A254, PR24_after_overrides!$A$3:$A$128, 0), MATCH('Stata dataset (nominal)'!N$1, PR24_after_overrides!$D$2:$AU$2, 0)), INDEX('Cyclical_after overrides'!$A$1:$BD$245,MATCH('Stata dataset (nominal)'!$A254,'Cyclical_after overrides'!$A$1:$A$245,0),MATCH('Stata dataset (nominal)'!N$1,'Cyclical_after overrides'!$A$1:$BD$1,0))), "")</f>
        <v/>
      </c>
      <c r="O254" s="179">
        <f>_xlfn.IFNA(IF($C254 &gt; "2023-24", INDEX(PR24_after_overrides!$D$3:$AU$128, MATCH('Stata dataset (nominal)'!$A254, PR24_after_overrides!$A$3:$A$128, 0), MATCH('Stata dataset (nominal)'!O$1, PR24_after_overrides!$D$2:$AU$2, 0)), INDEX('Cyclical_after overrides'!$A$1:$BD$245,MATCH('Stata dataset (nominal)'!$A254,'Cyclical_after overrides'!$A$1:$A$245,0),MATCH('Stata dataset (nominal)'!O$1,'Cyclical_after overrides'!$A$1:$BD$1,0))), "")</f>
        <v>204.16</v>
      </c>
      <c r="P254" s="179">
        <f>_xlfn.IFNA(IF($C254 &gt; "2023-24", INDEX(PR24_after_overrides!$D$3:$AU$128, MATCH('Stata dataset (nominal)'!$A254, PR24_after_overrides!$A$3:$A$128, 0), MATCH('Stata dataset (nominal)'!P$1, PR24_after_overrides!$D$2:$AU$2, 0)), INDEX('Cyclical_after overrides'!$A$1:$BD$245,MATCH('Stata dataset (nominal)'!$A254,'Cyclical_after overrides'!$A$1:$A$245,0),MATCH('Stata dataset (nominal)'!P$1,'Cyclical_after overrides'!$A$1:$BD$1,0))), "")</f>
        <v>0</v>
      </c>
      <c r="Q254" s="179">
        <f>_xlfn.IFNA(IF($C254 &gt; "2023-24", INDEX(PR24_after_overrides!$D$3:$AU$128, MATCH('Stata dataset (nominal)'!$A254, PR24_after_overrides!$A$3:$A$128, 0), MATCH('Stata dataset (nominal)'!Q$1, PR24_after_overrides!$D$2:$AU$2, 0)), INDEX('Cyclical_after overrides'!$A$1:$BD$245,MATCH('Stata dataset (nominal)'!$A254,'Cyclical_after overrides'!$A$1:$A$245,0),MATCH('Stata dataset (nominal)'!Q$1,'Cyclical_after overrides'!$A$1:$BD$1,0))), "")</f>
        <v>0</v>
      </c>
      <c r="R254" s="179">
        <f>_xlfn.IFNA(IF($C254 &gt; "2023-24", INDEX(PR24_after_overrides!$D$3:$AU$128, MATCH('Stata dataset (nominal)'!$A254, PR24_after_overrides!$A$3:$A$128, 0), MATCH('Stata dataset (nominal)'!R$1, PR24_after_overrides!$D$2:$AU$2, 0)), INDEX('Cyclical_after overrides'!$A$1:$BD$245,MATCH('Stata dataset (nominal)'!$A254,'Cyclical_after overrides'!$A$1:$A$245,0),MATCH('Stata dataset (nominal)'!R$1,'Cyclical_after overrides'!$A$1:$BD$1,0))), "")</f>
        <v>89.29</v>
      </c>
      <c r="S254" s="179">
        <f>_xlfn.IFNA(IF($C254 &gt; "2023-24", INDEX(PR24_after_overrides!$D$3:$AU$128, MATCH('Stata dataset (nominal)'!$A254, PR24_after_overrides!$A$3:$A$128, 0), MATCH('Stata dataset (nominal)'!S$1, PR24_after_overrides!$D$2:$AU$2, 0)), INDEX('Cyclical_after overrides'!$A$1:$BD$245,MATCH('Stata dataset (nominal)'!$A254,'Cyclical_after overrides'!$A$1:$A$245,0),MATCH('Stata dataset (nominal)'!S$1,'Cyclical_after overrides'!$A$1:$BD$1,0))), "")</f>
        <v>0</v>
      </c>
      <c r="T254" s="179">
        <f>_xlfn.IFNA(IF($C254 &gt; "2023-24", INDEX(PR24_after_overrides!$D$3:$AU$128, MATCH('Stata dataset (nominal)'!$A254, PR24_after_overrides!$A$3:$A$128, 0), MATCH('Stata dataset (nominal)'!T$1, PR24_after_overrides!$D$2:$AU$2, 0)), INDEX('Cyclical_after overrides'!$A$1:$BD$245,MATCH('Stata dataset (nominal)'!$A254,'Cyclical_after overrides'!$A$1:$A$245,0),MATCH('Stata dataset (nominal)'!T$1,'Cyclical_after overrides'!$A$1:$BD$1,0))), "")</f>
        <v>0</v>
      </c>
      <c r="U254" s="179">
        <f>_xlfn.IFNA(IF($C254 &gt; "2023-24", INDEX(PR24_after_overrides!$D$3:$AU$128, MATCH('Stata dataset (nominal)'!$A254, PR24_after_overrides!$A$3:$A$128, 0), MATCH('Stata dataset (nominal)'!U$1, PR24_after_overrides!$D$2:$AU$2, 0)), INDEX('Cyclical_after overrides'!$A$1:$BD$245,MATCH('Stata dataset (nominal)'!$A254,'Cyclical_after overrides'!$A$1:$A$245,0),MATCH('Stata dataset (nominal)'!U$1,'Cyclical_after overrides'!$A$1:$BD$1,0))), "")</f>
        <v>25.118699617578635</v>
      </c>
      <c r="V254" s="179">
        <f>_xlfn.IFNA(IF($C254 &gt; "2023-24", INDEX(PR24_after_overrides!$D$3:$AU$128, MATCH('Stata dataset (nominal)'!$A254, PR24_after_overrides!$A$3:$A$128, 0), MATCH('Stata dataset (nominal)'!V$1, PR24_after_overrides!$D$2:$AU$2, 0)), INDEX('Cyclical_after overrides'!$A$1:$BD$245,MATCH('Stata dataset (nominal)'!$A254,'Cyclical_after overrides'!$A$1:$A$245,0),MATCH('Stata dataset (nominal)'!V$1,'Cyclical_after overrides'!$A$1:$BD$1,0))), "")</f>
        <v>139.45873850066084</v>
      </c>
      <c r="W254" s="179">
        <f>_xlfn.IFNA(IF($C254 &gt; "2023-24", INDEX(PR24_after_overrides!$D$3:$AU$128, MATCH('Stata dataset (nominal)'!$A254, PR24_after_overrides!$A$3:$A$128, 0), MATCH('Stata dataset (nominal)'!W$1, PR24_after_overrides!$D$2:$AU$2, 0)), INDEX('Cyclical_after overrides'!$A$1:$BD$245,MATCH('Stata dataset (nominal)'!$A254,'Cyclical_after overrides'!$A$1:$A$245,0),MATCH('Stata dataset (nominal)'!W$1,'Cyclical_after overrides'!$A$1:$BD$1,0))), "")</f>
        <v>1.9607658184792169</v>
      </c>
      <c r="X254" s="179">
        <f>_xlfn.IFNA(IF($C254 &gt; "2023-24", INDEX(PR24_after_overrides!$D$3:$AU$128, MATCH('Stata dataset (nominal)'!$A254, PR24_after_overrides!$A$3:$A$128, 0), MATCH('Stata dataset (nominal)'!X$1, PR24_after_overrides!$D$2:$AU$2, 0)), INDEX('Cyclical_after overrides'!$A$1:$BD$245,MATCH('Stata dataset (nominal)'!$A254,'Cyclical_after overrides'!$A$1:$A$245,0),MATCH('Stata dataset (nominal)'!X$1,'Cyclical_after overrides'!$A$1:$BD$1,0))), "")</f>
        <v>14.16811040627975</v>
      </c>
      <c r="Y254" s="179">
        <f>_xlfn.IFNA(IF($C254 &gt; "2023-24", INDEX(PR24_after_overrides!$D$3:$AU$128, MATCH('Stata dataset (nominal)'!$A254, PR24_after_overrides!$A$3:$A$128, 0), MATCH('Stata dataset (nominal)'!Y$1, PR24_after_overrides!$D$2:$AU$2, 0)), INDEX('Cyclical_after overrides'!$A$1:$BD$245,MATCH('Stata dataset (nominal)'!$A254,'Cyclical_after overrides'!$A$1:$A$245,0),MATCH('Stata dataset (nominal)'!Y$1,'Cyclical_after overrides'!$A$1:$BD$1,0))), "")</f>
        <v>11.679110627598293</v>
      </c>
      <c r="Z254" s="179">
        <f>_xlfn.IFNA(IF($C254 &gt; "2023-24", INDEX(PR24_after_overrides!$D$3:$AU$128, MATCH('Stata dataset (nominal)'!$A254, PR24_after_overrides!$A$3:$A$128, 0), MATCH('Stata dataset (nominal)'!Z$1, PR24_after_overrides!$D$2:$AU$2, 0)), INDEX('Cyclical_after overrides'!$A$1:$BD$245,MATCH('Stata dataset (nominal)'!$A254,'Cyclical_after overrides'!$A$1:$A$245,0),MATCH('Stata dataset (nominal)'!Z$1,'Cyclical_after overrides'!$A$1:$BD$1,0))), "")</f>
        <v>10.866162646482733</v>
      </c>
      <c r="AA254" s="179">
        <f>_xlfn.IFNA(IF($C254 &gt; "2023-24", INDEX(PR24_after_overrides!$D$3:$AU$128, MATCH('Stata dataset (nominal)'!$A254, PR24_after_overrides!$A$3:$A$128, 0), MATCH('Stata dataset (nominal)'!AA$1, PR24_after_overrides!$D$2:$AU$2, 0)), INDEX('Cyclical_after overrides'!$A$1:$BD$245,MATCH('Stata dataset (nominal)'!$A254,'Cyclical_after overrides'!$A$1:$A$245,0),MATCH('Stata dataset (nominal)'!AA$1,'Cyclical_after overrides'!$A$1:$BD$1,0))), "")</f>
        <v>29.878</v>
      </c>
      <c r="AB254" s="179">
        <f>INDEX(Depreciation!$U$5:$U$318, MATCH('Stata dataset (nominal)'!$A254, Depreciation!$A$5:$A$318, 0))</f>
        <v>0.28299999999999997</v>
      </c>
      <c r="AC254" s="180">
        <f t="shared" si="5"/>
        <v>0.11509090909090909</v>
      </c>
      <c r="AD254" s="72">
        <f>INDEX(Recharges!$V$5:$V$318, MATCH('Stata dataset (nominal)'!$A254, Recharges!$A$5:$A$318, 0))</f>
        <v>8.4999999999999992E-2</v>
      </c>
    </row>
    <row r="255" spans="1:30" x14ac:dyDescent="0.4">
      <c r="A255" s="160" t="str">
        <f t="shared" si="6"/>
        <v>PRT19</v>
      </c>
      <c r="B255" s="160" t="s">
        <v>457</v>
      </c>
      <c r="C255" s="160" t="s">
        <v>253</v>
      </c>
      <c r="D255" s="179">
        <f>_xlfn.IFNA(IF($C255 &gt; "2023-24", INDEX(PR24_after_overrides!$D$3:$AU$128, MATCH('Stata dataset (nominal)'!$A255, PR24_after_overrides!$A$3:$A$128, 0), MATCH('Stata dataset (nominal)'!D$1, PR24_after_overrides!$D$2:$AU$2, 0)), INDEX('Cyclical_after overrides'!$A$1:$BD$245,MATCH('Stata dataset (nominal)'!$A255,'Cyclical_after overrides'!$A$1:$A$245,0),MATCH('Stata dataset (nominal)'!D$1,'Cyclical_after overrides'!$A$1:$BD$1,0))), "")</f>
        <v>1.1560444722831191</v>
      </c>
      <c r="E255" s="179">
        <f>_xlfn.IFNA(IF($C255 &gt; "2023-24", INDEX(PR24_after_overrides!$D$3:$AU$128, MATCH('Stata dataset (nominal)'!$A255, PR24_after_overrides!$A$3:$A$128, 0), MATCH('Stata dataset (nominal)'!E$1, PR24_after_overrides!$D$2:$AU$2, 0)), INDEX('Cyclical_after overrides'!$A$1:$BD$245,MATCH('Stata dataset (nominal)'!$A255,'Cyclical_after overrides'!$A$1:$A$245,0),MATCH('Stata dataset (nominal)'!E$1,'Cyclical_after overrides'!$A$1:$BD$1,0))), "")</f>
        <v>2.0350000000000001</v>
      </c>
      <c r="F255" s="179">
        <f>_xlfn.IFNA(IF($C255 &gt; "2023-24", INDEX(PR24_after_overrides!$D$3:$AU$128, MATCH('Stata dataset (nominal)'!$A255, PR24_after_overrides!$A$3:$A$128, 0), MATCH('Stata dataset (nominal)'!F$1, PR24_after_overrides!$D$2:$AU$2, 0)), INDEX('Cyclical_after overrides'!$A$1:$BD$245,MATCH('Stata dataset (nominal)'!$A255,'Cyclical_after overrides'!$A$1:$A$245,0),MATCH('Stata dataset (nominal)'!F$1,'Cyclical_after overrides'!$A$1:$BD$1,0))), "")</f>
        <v>6.6000000000000003E-2</v>
      </c>
      <c r="G255" s="179">
        <f>_xlfn.IFNA(IF($C255 &gt; "2023-24", INDEX(PR24_after_overrides!$D$3:$AU$128, MATCH('Stata dataset (nominal)'!$A255, PR24_after_overrides!$A$3:$A$128, 0), MATCH('Stata dataset (nominal)'!G$1, PR24_after_overrides!$D$2:$AU$2, 0)), INDEX('Cyclical_after overrides'!$A$1:$BD$245,MATCH('Stata dataset (nominal)'!$A255,'Cyclical_after overrides'!$A$1:$A$245,0),MATCH('Stata dataset (nominal)'!G$1,'Cyclical_after overrides'!$A$1:$BD$1,0))), "")</f>
        <v>0.54400000000000004</v>
      </c>
      <c r="H255" s="179">
        <f>_xlfn.IFNA(IF($C255 &gt; "2023-24", INDEX(PR24_after_overrides!$D$3:$AU$128, MATCH('Stata dataset (nominal)'!$A255, PR24_after_overrides!$A$3:$A$128, 0), MATCH('Stata dataset (nominal)'!H$1, PR24_after_overrides!$D$2:$AU$2, 0)), INDEX('Cyclical_after overrides'!$A$1:$BD$245,MATCH('Stata dataset (nominal)'!$A255,'Cyclical_after overrides'!$A$1:$A$245,0),MATCH('Stata dataset (nominal)'!H$1,'Cyclical_after overrides'!$A$1:$BD$1,0))), "")</f>
        <v>0.17599999999999999</v>
      </c>
      <c r="I255" s="179">
        <f>_xlfn.IFNA(IF($C255 &gt; "2023-24", INDEX(PR24_after_overrides!$D$3:$AU$128, MATCH('Stata dataset (nominal)'!$A255, PR24_after_overrides!$A$3:$A$128, 0), MATCH('Stata dataset (nominal)'!I$1, PR24_after_overrides!$D$2:$AU$2, 0)), INDEX('Cyclical_after overrides'!$A$1:$BD$245,MATCH('Stata dataset (nominal)'!$A255,'Cyclical_after overrides'!$A$1:$A$245,0),MATCH('Stata dataset (nominal)'!I$1,'Cyclical_after overrides'!$A$1:$BD$1,0))), "")</f>
        <v>1.6479999999999999</v>
      </c>
      <c r="J255" s="179" t="str">
        <f>_xlfn.IFNA(IF($C255 &gt; "2023-24", INDEX(PR24_after_overrides!$D$3:$AU$128, MATCH('Stata dataset (nominal)'!$A255, PR24_after_overrides!$A$3:$A$128, 0), MATCH('Stata dataset (nominal)'!J$1, PR24_after_overrides!$D$2:$AU$2, 0)), INDEX('Cyclical_after overrides'!$A$1:$BD$245,MATCH('Stata dataset (nominal)'!$A255,'Cyclical_after overrides'!$A$1:$A$245,0),MATCH('Stata dataset (nominal)'!J$1,'Cyclical_after overrides'!$A$1:$BD$1,0))), "")</f>
        <v/>
      </c>
      <c r="K255" s="179" t="str">
        <f>_xlfn.IFNA(IF($C255 &gt; "2023-24", INDEX(PR24_after_overrides!$D$3:$AU$128, MATCH('Stata dataset (nominal)'!$A255, PR24_after_overrides!$A$3:$A$128, 0), MATCH('Stata dataset (nominal)'!K$1, PR24_after_overrides!$D$2:$AU$2, 0)), INDEX('Cyclical_after overrides'!$A$1:$BD$245,MATCH('Stata dataset (nominal)'!$A255,'Cyclical_after overrides'!$A$1:$A$245,0),MATCH('Stata dataset (nominal)'!K$1,'Cyclical_after overrides'!$A$1:$BD$1,0))), "")</f>
        <v/>
      </c>
      <c r="L255" s="179">
        <f>_xlfn.IFNA(IF($C255 &gt; "2023-24", INDEX(PR24_after_overrides!$D$3:$AU$128, MATCH('Stata dataset (nominal)'!$A255, PR24_after_overrides!$A$3:$A$128, 0), MATCH('Stata dataset (nominal)'!L$1, PR24_after_overrides!$D$2:$AU$2, 0)), INDEX('Cyclical_after overrides'!$A$1:$BD$245,MATCH('Stata dataset (nominal)'!$A255,'Cyclical_after overrides'!$A$1:$A$245,0),MATCH('Stata dataset (nominal)'!L$1,'Cyclical_after overrides'!$A$1:$BD$1,0))), "")</f>
        <v>0</v>
      </c>
      <c r="M255" s="179">
        <f>_xlfn.IFNA(IF($C255 &gt; "2023-24", INDEX(PR24_after_overrides!$D$3:$AU$128, MATCH('Stata dataset (nominal)'!$A255, PR24_after_overrides!$A$3:$A$128, 0), MATCH('Stata dataset (nominal)'!M$1, PR24_after_overrides!$D$2:$AU$2, 0)), INDEX('Cyclical_after overrides'!$A$1:$BD$245,MATCH('Stata dataset (nominal)'!$A255,'Cyclical_after overrides'!$A$1:$A$245,0),MATCH('Stata dataset (nominal)'!M$1,'Cyclical_after overrides'!$A$1:$BD$1,0))), "")</f>
        <v>9.0999999999999998E-2</v>
      </c>
      <c r="N255" s="179" t="str">
        <f>_xlfn.IFNA(IF($C255 &gt; "2023-24", INDEX(PR24_after_overrides!$D$3:$AU$128, MATCH('Stata dataset (nominal)'!$A255, PR24_after_overrides!$A$3:$A$128, 0), MATCH('Stata dataset (nominal)'!N$1, PR24_after_overrides!$D$2:$AU$2, 0)), INDEX('Cyclical_after overrides'!$A$1:$BD$245,MATCH('Stata dataset (nominal)'!$A255,'Cyclical_after overrides'!$A$1:$A$245,0),MATCH('Stata dataset (nominal)'!N$1,'Cyclical_after overrides'!$A$1:$BD$1,0))), "")</f>
        <v/>
      </c>
      <c r="O255" s="179">
        <f>_xlfn.IFNA(IF($C255 &gt; "2023-24", INDEX(PR24_after_overrides!$D$3:$AU$128, MATCH('Stata dataset (nominal)'!$A255, PR24_after_overrides!$A$3:$A$128, 0), MATCH('Stata dataset (nominal)'!O$1, PR24_after_overrides!$D$2:$AU$2, 0)), INDEX('Cyclical_after overrides'!$A$1:$BD$245,MATCH('Stata dataset (nominal)'!$A255,'Cyclical_after overrides'!$A$1:$A$245,0),MATCH('Stata dataset (nominal)'!O$1,'Cyclical_after overrides'!$A$1:$BD$1,0))), "")</f>
        <v>201.66900000000001</v>
      </c>
      <c r="P255" s="179" t="str">
        <f>_xlfn.IFNA(IF($C255 &gt; "2023-24", INDEX(PR24_after_overrides!$D$3:$AU$128, MATCH('Stata dataset (nominal)'!$A255, PR24_after_overrides!$A$3:$A$128, 0), MATCH('Stata dataset (nominal)'!P$1, PR24_after_overrides!$D$2:$AU$2, 0)), INDEX('Cyclical_after overrides'!$A$1:$BD$245,MATCH('Stata dataset (nominal)'!$A255,'Cyclical_after overrides'!$A$1:$A$245,0),MATCH('Stata dataset (nominal)'!P$1,'Cyclical_after overrides'!$A$1:$BD$1,0))), "")</f>
        <v/>
      </c>
      <c r="Q255" s="179" t="str">
        <f>_xlfn.IFNA(IF($C255 &gt; "2023-24", INDEX(PR24_after_overrides!$D$3:$AU$128, MATCH('Stata dataset (nominal)'!$A255, PR24_after_overrides!$A$3:$A$128, 0), MATCH('Stata dataset (nominal)'!Q$1, PR24_after_overrides!$D$2:$AU$2, 0)), INDEX('Cyclical_after overrides'!$A$1:$BD$245,MATCH('Stata dataset (nominal)'!$A255,'Cyclical_after overrides'!$A$1:$A$245,0),MATCH('Stata dataset (nominal)'!Q$1,'Cyclical_after overrides'!$A$1:$BD$1,0))), "")</f>
        <v/>
      </c>
      <c r="R255" s="179">
        <f>_xlfn.IFNA(IF($C255 &gt; "2023-24", INDEX(PR24_after_overrides!$D$3:$AU$128, MATCH('Stata dataset (nominal)'!$A255, PR24_after_overrides!$A$3:$A$128, 0), MATCH('Stata dataset (nominal)'!R$1, PR24_after_overrides!$D$2:$AU$2, 0)), INDEX('Cyclical_after overrides'!$A$1:$BD$245,MATCH('Stata dataset (nominal)'!$A255,'Cyclical_after overrides'!$A$1:$A$245,0),MATCH('Stata dataset (nominal)'!R$1,'Cyclical_after overrides'!$A$1:$BD$1,0))), "")</f>
        <v>92.944999999999993</v>
      </c>
      <c r="S255" s="179" t="str">
        <f>_xlfn.IFNA(IF($C255 &gt; "2023-24", INDEX(PR24_after_overrides!$D$3:$AU$128, MATCH('Stata dataset (nominal)'!$A255, PR24_after_overrides!$A$3:$A$128, 0), MATCH('Stata dataset (nominal)'!S$1, PR24_after_overrides!$D$2:$AU$2, 0)), INDEX('Cyclical_after overrides'!$A$1:$BD$245,MATCH('Stata dataset (nominal)'!$A255,'Cyclical_after overrides'!$A$1:$A$245,0),MATCH('Stata dataset (nominal)'!S$1,'Cyclical_after overrides'!$A$1:$BD$1,0))), "")</f>
        <v/>
      </c>
      <c r="T255" s="179" t="str">
        <f>_xlfn.IFNA(IF($C255 &gt; "2023-24", INDEX(PR24_after_overrides!$D$3:$AU$128, MATCH('Stata dataset (nominal)'!$A255, PR24_after_overrides!$A$3:$A$128, 0), MATCH('Stata dataset (nominal)'!T$1, PR24_after_overrides!$D$2:$AU$2, 0)), INDEX('Cyclical_after overrides'!$A$1:$BD$245,MATCH('Stata dataset (nominal)'!$A255,'Cyclical_after overrides'!$A$1:$A$245,0),MATCH('Stata dataset (nominal)'!T$1,'Cyclical_after overrides'!$A$1:$BD$1,0))), "")</f>
        <v/>
      </c>
      <c r="U255" s="179">
        <f>_xlfn.IFNA(IF($C255 &gt; "2023-24", INDEX(PR24_after_overrides!$D$3:$AU$128, MATCH('Stata dataset (nominal)'!$A255, PR24_after_overrides!$A$3:$A$128, 0), MATCH('Stata dataset (nominal)'!U$1, PR24_after_overrides!$D$2:$AU$2, 0)), INDEX('Cyclical_after overrides'!$A$1:$BD$245,MATCH('Stata dataset (nominal)'!$A255,'Cyclical_after overrides'!$A$1:$A$245,0),MATCH('Stata dataset (nominal)'!U$1,'Cyclical_after overrides'!$A$1:$BD$1,0))), "")</f>
        <v>24.224364324706425</v>
      </c>
      <c r="V255" s="179">
        <f>_xlfn.IFNA(IF($C255 &gt; "2023-24", INDEX(PR24_after_overrides!$D$3:$AU$128, MATCH('Stata dataset (nominal)'!$A255, PR24_after_overrides!$A$3:$A$128, 0), MATCH('Stata dataset (nominal)'!V$1, PR24_after_overrides!$D$2:$AU$2, 0)), INDEX('Cyclical_after overrides'!$A$1:$BD$245,MATCH('Stata dataset (nominal)'!$A255,'Cyclical_after overrides'!$A$1:$A$245,0),MATCH('Stata dataset (nominal)'!V$1,'Cyclical_after overrides'!$A$1:$BD$1,0))), "")</f>
        <v>139.20237749942319</v>
      </c>
      <c r="W255" s="179">
        <f>_xlfn.IFNA(IF($C255 &gt; "2023-24", INDEX(PR24_after_overrides!$D$3:$AU$128, MATCH('Stata dataset (nominal)'!$A255, PR24_after_overrides!$A$3:$A$128, 0), MATCH('Stata dataset (nominal)'!W$1, PR24_after_overrides!$D$2:$AU$2, 0)), INDEX('Cyclical_after overrides'!$A$1:$BD$245,MATCH('Stata dataset (nominal)'!$A255,'Cyclical_after overrides'!$A$1:$A$245,0),MATCH('Stata dataset (nominal)'!W$1,'Cyclical_after overrides'!$A$1:$BD$1,0))), "")</f>
        <v>1.9308237471594238</v>
      </c>
      <c r="X255" s="179">
        <f>_xlfn.IFNA(IF($C255 &gt; "2023-24", INDEX(PR24_after_overrides!$D$3:$AU$128, MATCH('Stata dataset (nominal)'!$A255, PR24_after_overrides!$A$3:$A$128, 0), MATCH('Stata dataset (nominal)'!X$1, PR24_after_overrides!$D$2:$AU$2, 0)), INDEX('Cyclical_after overrides'!$A$1:$BD$245,MATCH('Stata dataset (nominal)'!$A255,'Cyclical_after overrides'!$A$1:$A$245,0),MATCH('Stata dataset (nominal)'!X$1,'Cyclical_after overrides'!$A$1:$BD$1,0))), "")</f>
        <v>14.565481934840271</v>
      </c>
      <c r="Y255" s="179">
        <f>_xlfn.IFNA(IF($C255 &gt; "2023-24", INDEX(PR24_after_overrides!$D$3:$AU$128, MATCH('Stata dataset (nominal)'!$A255, PR24_after_overrides!$A$3:$A$128, 0), MATCH('Stata dataset (nominal)'!Y$1, PR24_after_overrides!$D$2:$AU$2, 0)), INDEX('Cyclical_after overrides'!$A$1:$BD$245,MATCH('Stata dataset (nominal)'!$A255,'Cyclical_after overrides'!$A$1:$A$245,0),MATCH('Stata dataset (nominal)'!Y$1,'Cyclical_after overrides'!$A$1:$BD$1,0))), "")</f>
        <v>11.679110627598293</v>
      </c>
      <c r="Z255" s="179">
        <f>_xlfn.IFNA(IF($C255 &gt; "2023-24", INDEX(PR24_after_overrides!$D$3:$AU$128, MATCH('Stata dataset (nominal)'!$A255, PR24_after_overrides!$A$3:$A$128, 0), MATCH('Stata dataset (nominal)'!Z$1, PR24_after_overrides!$D$2:$AU$2, 0)), INDEX('Cyclical_after overrides'!$A$1:$BD$245,MATCH('Stata dataset (nominal)'!$A255,'Cyclical_after overrides'!$A$1:$A$245,0),MATCH('Stata dataset (nominal)'!Z$1,'Cyclical_after overrides'!$A$1:$BD$1,0))), "")</f>
        <v>10.459688655924952</v>
      </c>
      <c r="AA255" s="179">
        <f>_xlfn.IFNA(IF($C255 &gt; "2023-24", INDEX(PR24_after_overrides!$D$3:$AU$128, MATCH('Stata dataset (nominal)'!$A255, PR24_after_overrides!$A$3:$A$128, 0), MATCH('Stata dataset (nominal)'!AA$1, PR24_after_overrides!$D$2:$AU$2, 0)), INDEX('Cyclical_after overrides'!$A$1:$BD$245,MATCH('Stata dataset (nominal)'!$A255,'Cyclical_after overrides'!$A$1:$A$245,0),MATCH('Stata dataset (nominal)'!AA$1,'Cyclical_after overrides'!$A$1:$BD$1,0))), "")</f>
        <v>30.826000000000001</v>
      </c>
      <c r="AB255" s="179">
        <f>INDEX(Depreciation!$U$5:$U$318, MATCH('Stata dataset (nominal)'!$A255, Depreciation!$A$5:$A$318, 0))</f>
        <v>8.6999999999999994E-2</v>
      </c>
      <c r="AC255" s="180">
        <f t="shared" si="5"/>
        <v>0.11509090909090909</v>
      </c>
      <c r="AD255" s="72">
        <f>INDEX(Recharges!$V$5:$V$318, MATCH('Stata dataset (nominal)'!$A255, Recharges!$A$5:$A$318, 0))</f>
        <v>8.2000000000000003E-2</v>
      </c>
    </row>
    <row r="256" spans="1:30" x14ac:dyDescent="0.4">
      <c r="A256" s="160" t="str">
        <f t="shared" si="6"/>
        <v>PRT20</v>
      </c>
      <c r="B256" s="160" t="s">
        <v>457</v>
      </c>
      <c r="C256" s="160" t="s">
        <v>255</v>
      </c>
      <c r="D256" s="179">
        <f>_xlfn.IFNA(IF($C256 &gt; "2023-24", INDEX(PR24_after_overrides!$D$3:$AU$128, MATCH('Stata dataset (nominal)'!$A256, PR24_after_overrides!$A$3:$A$128, 0), MATCH('Stata dataset (nominal)'!D$1, PR24_after_overrides!$D$2:$AU$2, 0)), INDEX('Cyclical_after overrides'!$A$1:$BD$245,MATCH('Stata dataset (nominal)'!$A256,'Cyclical_after overrides'!$A$1:$A$245,0),MATCH('Stata dataset (nominal)'!D$1,'Cyclical_after overrides'!$A$1:$BD$1,0))), "")</f>
        <v>1.1367310801447381</v>
      </c>
      <c r="E256" s="179">
        <f>_xlfn.IFNA(IF($C256 &gt; "2023-24", INDEX(PR24_after_overrides!$D$3:$AU$128, MATCH('Stata dataset (nominal)'!$A256, PR24_after_overrides!$A$3:$A$128, 0), MATCH('Stata dataset (nominal)'!E$1, PR24_after_overrides!$D$2:$AU$2, 0)), INDEX('Cyclical_after overrides'!$A$1:$BD$245,MATCH('Stata dataset (nominal)'!$A256,'Cyclical_after overrides'!$A$1:$A$245,0),MATCH('Stata dataset (nominal)'!E$1,'Cyclical_after overrides'!$A$1:$BD$1,0))), "")</f>
        <v>1.9670000000000001</v>
      </c>
      <c r="F256" s="179">
        <f>_xlfn.IFNA(IF($C256 &gt; "2023-24", INDEX(PR24_after_overrides!$D$3:$AU$128, MATCH('Stata dataset (nominal)'!$A256, PR24_after_overrides!$A$3:$A$128, 0), MATCH('Stata dataset (nominal)'!F$1, PR24_after_overrides!$D$2:$AU$2, 0)), INDEX('Cyclical_after overrides'!$A$1:$BD$245,MATCH('Stata dataset (nominal)'!$A256,'Cyclical_after overrides'!$A$1:$A$245,0),MATCH('Stata dataset (nominal)'!F$1,'Cyclical_after overrides'!$A$1:$BD$1,0))), "")</f>
        <v>0.36199999999999999</v>
      </c>
      <c r="G256" s="179">
        <f>_xlfn.IFNA(IF($C256 &gt; "2023-24", INDEX(PR24_after_overrides!$D$3:$AU$128, MATCH('Stata dataset (nominal)'!$A256, PR24_after_overrides!$A$3:$A$128, 0), MATCH('Stata dataset (nominal)'!G$1, PR24_after_overrides!$D$2:$AU$2, 0)), INDEX('Cyclical_after overrides'!$A$1:$BD$245,MATCH('Stata dataset (nominal)'!$A256,'Cyclical_after overrides'!$A$1:$A$245,0),MATCH('Stata dataset (nominal)'!G$1,'Cyclical_after overrides'!$A$1:$BD$1,0))), "")</f>
        <v>2.0249999999999999</v>
      </c>
      <c r="H256" s="179">
        <f>_xlfn.IFNA(IF($C256 &gt; "2023-24", INDEX(PR24_after_overrides!$D$3:$AU$128, MATCH('Stata dataset (nominal)'!$A256, PR24_after_overrides!$A$3:$A$128, 0), MATCH('Stata dataset (nominal)'!H$1, PR24_after_overrides!$D$2:$AU$2, 0)), INDEX('Cyclical_after overrides'!$A$1:$BD$245,MATCH('Stata dataset (nominal)'!$A256,'Cyclical_after overrides'!$A$1:$A$245,0),MATCH('Stata dataset (nominal)'!H$1,'Cyclical_after overrides'!$A$1:$BD$1,0))), "")</f>
        <v>0.17799999999999999</v>
      </c>
      <c r="I256" s="179">
        <f>_xlfn.IFNA(IF($C256 &gt; "2023-24", INDEX(PR24_after_overrides!$D$3:$AU$128, MATCH('Stata dataset (nominal)'!$A256, PR24_after_overrides!$A$3:$A$128, 0), MATCH('Stata dataset (nominal)'!I$1, PR24_after_overrides!$D$2:$AU$2, 0)), INDEX('Cyclical_after overrides'!$A$1:$BD$245,MATCH('Stata dataset (nominal)'!$A256,'Cyclical_after overrides'!$A$1:$A$245,0),MATCH('Stata dataset (nominal)'!I$1,'Cyclical_after overrides'!$A$1:$BD$1,0))), "")</f>
        <v>1.5249999999999999</v>
      </c>
      <c r="J256" s="179" t="str">
        <f>_xlfn.IFNA(IF($C256 &gt; "2023-24", INDEX(PR24_after_overrides!$D$3:$AU$128, MATCH('Stata dataset (nominal)'!$A256, PR24_after_overrides!$A$3:$A$128, 0), MATCH('Stata dataset (nominal)'!J$1, PR24_after_overrides!$D$2:$AU$2, 0)), INDEX('Cyclical_after overrides'!$A$1:$BD$245,MATCH('Stata dataset (nominal)'!$A256,'Cyclical_after overrides'!$A$1:$A$245,0),MATCH('Stata dataset (nominal)'!J$1,'Cyclical_after overrides'!$A$1:$BD$1,0))), "")</f>
        <v/>
      </c>
      <c r="K256" s="179" t="str">
        <f>_xlfn.IFNA(IF($C256 &gt; "2023-24", INDEX(PR24_after_overrides!$D$3:$AU$128, MATCH('Stata dataset (nominal)'!$A256, PR24_after_overrides!$A$3:$A$128, 0), MATCH('Stata dataset (nominal)'!K$1, PR24_after_overrides!$D$2:$AU$2, 0)), INDEX('Cyclical_after overrides'!$A$1:$BD$245,MATCH('Stata dataset (nominal)'!$A256,'Cyclical_after overrides'!$A$1:$A$245,0),MATCH('Stata dataset (nominal)'!K$1,'Cyclical_after overrides'!$A$1:$BD$1,0))), "")</f>
        <v/>
      </c>
      <c r="L256" s="179">
        <f>_xlfn.IFNA(IF($C256 &gt; "2023-24", INDEX(PR24_after_overrides!$D$3:$AU$128, MATCH('Stata dataset (nominal)'!$A256, PR24_after_overrides!$A$3:$A$128, 0), MATCH('Stata dataset (nominal)'!L$1, PR24_after_overrides!$D$2:$AU$2, 0)), INDEX('Cyclical_after overrides'!$A$1:$BD$245,MATCH('Stata dataset (nominal)'!$A256,'Cyclical_after overrides'!$A$1:$A$245,0),MATCH('Stata dataset (nominal)'!L$1,'Cyclical_after overrides'!$A$1:$BD$1,0))), "")</f>
        <v>0</v>
      </c>
      <c r="M256" s="179">
        <f>_xlfn.IFNA(IF($C256 &gt; "2023-24", INDEX(PR24_after_overrides!$D$3:$AU$128, MATCH('Stata dataset (nominal)'!$A256, PR24_after_overrides!$A$3:$A$128, 0), MATCH('Stata dataset (nominal)'!M$1, PR24_after_overrides!$D$2:$AU$2, 0)), INDEX('Cyclical_after overrides'!$A$1:$BD$245,MATCH('Stata dataset (nominal)'!$A256,'Cyclical_after overrides'!$A$1:$A$245,0),MATCH('Stata dataset (nominal)'!M$1,'Cyclical_after overrides'!$A$1:$BD$1,0))), "")</f>
        <v>0.14799999999999999</v>
      </c>
      <c r="N256" s="179" t="str">
        <f>_xlfn.IFNA(IF($C256 &gt; "2023-24", INDEX(PR24_after_overrides!$D$3:$AU$128, MATCH('Stata dataset (nominal)'!$A256, PR24_after_overrides!$A$3:$A$128, 0), MATCH('Stata dataset (nominal)'!N$1, PR24_after_overrides!$D$2:$AU$2, 0)), INDEX('Cyclical_after overrides'!$A$1:$BD$245,MATCH('Stata dataset (nominal)'!$A256,'Cyclical_after overrides'!$A$1:$A$245,0),MATCH('Stata dataset (nominal)'!N$1,'Cyclical_after overrides'!$A$1:$BD$1,0))), "")</f>
        <v/>
      </c>
      <c r="O256" s="179">
        <f>_xlfn.IFNA(IF($C256 &gt; "2023-24", INDEX(PR24_after_overrides!$D$3:$AU$128, MATCH('Stata dataset (nominal)'!$A256, PR24_after_overrides!$A$3:$A$128, 0), MATCH('Stata dataset (nominal)'!O$1, PR24_after_overrides!$D$2:$AU$2, 0)), INDEX('Cyclical_after overrides'!$A$1:$BD$245,MATCH('Stata dataset (nominal)'!$A256,'Cyclical_after overrides'!$A$1:$A$245,0),MATCH('Stata dataset (nominal)'!O$1,'Cyclical_after overrides'!$A$1:$BD$1,0))), "")</f>
        <v>200.25</v>
      </c>
      <c r="P256" s="179" t="str">
        <f>_xlfn.IFNA(IF($C256 &gt; "2023-24", INDEX(PR24_after_overrides!$D$3:$AU$128, MATCH('Stata dataset (nominal)'!$A256, PR24_after_overrides!$A$3:$A$128, 0), MATCH('Stata dataset (nominal)'!P$1, PR24_after_overrides!$D$2:$AU$2, 0)), INDEX('Cyclical_after overrides'!$A$1:$BD$245,MATCH('Stata dataset (nominal)'!$A256,'Cyclical_after overrides'!$A$1:$A$245,0),MATCH('Stata dataset (nominal)'!P$1,'Cyclical_after overrides'!$A$1:$BD$1,0))), "")</f>
        <v/>
      </c>
      <c r="Q256" s="179" t="str">
        <f>_xlfn.IFNA(IF($C256 &gt; "2023-24", INDEX(PR24_after_overrides!$D$3:$AU$128, MATCH('Stata dataset (nominal)'!$A256, PR24_after_overrides!$A$3:$A$128, 0), MATCH('Stata dataset (nominal)'!Q$1, PR24_after_overrides!$D$2:$AU$2, 0)), INDEX('Cyclical_after overrides'!$A$1:$BD$245,MATCH('Stata dataset (nominal)'!$A256,'Cyclical_after overrides'!$A$1:$A$245,0),MATCH('Stata dataset (nominal)'!Q$1,'Cyclical_after overrides'!$A$1:$BD$1,0))), "")</f>
        <v/>
      </c>
      <c r="R256" s="179">
        <f>_xlfn.IFNA(IF($C256 &gt; "2023-24", INDEX(PR24_after_overrides!$D$3:$AU$128, MATCH('Stata dataset (nominal)'!$A256, PR24_after_overrides!$A$3:$A$128, 0), MATCH('Stata dataset (nominal)'!R$1, PR24_after_overrides!$D$2:$AU$2, 0)), INDEX('Cyclical_after overrides'!$A$1:$BD$245,MATCH('Stata dataset (nominal)'!$A256,'Cyclical_after overrides'!$A$1:$A$245,0),MATCH('Stata dataset (nominal)'!R$1,'Cyclical_after overrides'!$A$1:$BD$1,0))), "")</f>
        <v>96.361999999999995</v>
      </c>
      <c r="S256" s="179" t="str">
        <f>_xlfn.IFNA(IF($C256 &gt; "2023-24", INDEX(PR24_after_overrides!$D$3:$AU$128, MATCH('Stata dataset (nominal)'!$A256, PR24_after_overrides!$A$3:$A$128, 0), MATCH('Stata dataset (nominal)'!S$1, PR24_after_overrides!$D$2:$AU$2, 0)), INDEX('Cyclical_after overrides'!$A$1:$BD$245,MATCH('Stata dataset (nominal)'!$A256,'Cyclical_after overrides'!$A$1:$A$245,0),MATCH('Stata dataset (nominal)'!S$1,'Cyclical_after overrides'!$A$1:$BD$1,0))), "")</f>
        <v/>
      </c>
      <c r="T256" s="179" t="str">
        <f>_xlfn.IFNA(IF($C256 &gt; "2023-24", INDEX(PR24_after_overrides!$D$3:$AU$128, MATCH('Stata dataset (nominal)'!$A256, PR24_after_overrides!$A$3:$A$128, 0), MATCH('Stata dataset (nominal)'!T$1, PR24_after_overrides!$D$2:$AU$2, 0)), INDEX('Cyclical_after overrides'!$A$1:$BD$245,MATCH('Stata dataset (nominal)'!$A256,'Cyclical_after overrides'!$A$1:$A$245,0),MATCH('Stata dataset (nominal)'!T$1,'Cyclical_after overrides'!$A$1:$BD$1,0))), "")</f>
        <v/>
      </c>
      <c r="U256" s="179">
        <f>_xlfn.IFNA(IF($C256 &gt; "2023-24", INDEX(PR24_after_overrides!$D$3:$AU$128, MATCH('Stata dataset (nominal)'!$A256, PR24_after_overrides!$A$3:$A$128, 0), MATCH('Stata dataset (nominal)'!U$1, PR24_after_overrides!$D$2:$AU$2, 0)), INDEX('Cyclical_after overrides'!$A$1:$BD$245,MATCH('Stata dataset (nominal)'!$A256,'Cyclical_after overrides'!$A$1:$A$245,0),MATCH('Stata dataset (nominal)'!U$1,'Cyclical_after overrides'!$A$1:$BD$1,0))), "")</f>
        <v>23.46074554319037</v>
      </c>
      <c r="V256" s="179">
        <f>_xlfn.IFNA(IF($C256 &gt; "2023-24", INDEX(PR24_after_overrides!$D$3:$AU$128, MATCH('Stata dataset (nominal)'!$A256, PR24_after_overrides!$A$3:$A$128, 0), MATCH('Stata dataset (nominal)'!V$1, PR24_after_overrides!$D$2:$AU$2, 0)), INDEX('Cyclical_after overrides'!$A$1:$BD$245,MATCH('Stata dataset (nominal)'!$A256,'Cyclical_after overrides'!$A$1:$A$245,0),MATCH('Stata dataset (nominal)'!V$1,'Cyclical_after overrides'!$A$1:$BD$1,0))), "")</f>
        <v>138.93243738119571</v>
      </c>
      <c r="W256" s="179">
        <f>_xlfn.IFNA(IF($C256 &gt; "2023-24", INDEX(PR24_after_overrides!$D$3:$AU$128, MATCH('Stata dataset (nominal)'!$A256, PR24_after_overrides!$A$3:$A$128, 0), MATCH('Stata dataset (nominal)'!W$1, PR24_after_overrides!$D$2:$AU$2, 0)), INDEX('Cyclical_after overrides'!$A$1:$BD$245,MATCH('Stata dataset (nominal)'!$A256,'Cyclical_after overrides'!$A$1:$A$245,0),MATCH('Stata dataset (nominal)'!W$1,'Cyclical_after overrides'!$A$1:$BD$1,0))), "")</f>
        <v>1.9393789406318931</v>
      </c>
      <c r="X256" s="179">
        <f>_xlfn.IFNA(IF($C256 &gt; "2023-24", INDEX(PR24_after_overrides!$D$3:$AU$128, MATCH('Stata dataset (nominal)'!$A256, PR24_after_overrides!$A$3:$A$128, 0), MATCH('Stata dataset (nominal)'!X$1, PR24_after_overrides!$D$2:$AU$2, 0)), INDEX('Cyclical_after overrides'!$A$1:$BD$245,MATCH('Stata dataset (nominal)'!$A256,'Cyclical_after overrides'!$A$1:$A$245,0),MATCH('Stata dataset (nominal)'!X$1,'Cyclical_after overrides'!$A$1:$BD$1,0))), "")</f>
        <v>13.129195525708589</v>
      </c>
      <c r="Y256" s="179">
        <f>_xlfn.IFNA(IF($C256 &gt; "2023-24", INDEX(PR24_after_overrides!$D$3:$AU$128, MATCH('Stata dataset (nominal)'!$A256, PR24_after_overrides!$A$3:$A$128, 0), MATCH('Stata dataset (nominal)'!Y$1, PR24_after_overrides!$D$2:$AU$2, 0)), INDEX('Cyclical_after overrides'!$A$1:$BD$245,MATCH('Stata dataset (nominal)'!$A256,'Cyclical_after overrides'!$A$1:$A$245,0),MATCH('Stata dataset (nominal)'!Y$1,'Cyclical_after overrides'!$A$1:$BD$1,0))), "")</f>
        <v>10.049387522712809</v>
      </c>
      <c r="Z256" s="179">
        <f>_xlfn.IFNA(IF($C256 &gt; "2023-24", INDEX(PR24_after_overrides!$D$3:$AU$128, MATCH('Stata dataset (nominal)'!$A256, PR24_after_overrides!$A$3:$A$128, 0), MATCH('Stata dataset (nominal)'!Z$1, PR24_after_overrides!$D$2:$AU$2, 0)), INDEX('Cyclical_after overrides'!$A$1:$BD$245,MATCH('Stata dataset (nominal)'!$A256,'Cyclical_after overrides'!$A$1:$A$245,0),MATCH('Stata dataset (nominal)'!Z$1,'Cyclical_after overrides'!$A$1:$BD$1,0))), "")</f>
        <v>10.049387522712809</v>
      </c>
      <c r="AA256" s="179">
        <f>_xlfn.IFNA(IF($C256 &gt; "2023-24", INDEX(PR24_after_overrides!$D$3:$AU$128, MATCH('Stata dataset (nominal)'!$A256, PR24_after_overrides!$A$3:$A$128, 0), MATCH('Stata dataset (nominal)'!AA$1, PR24_after_overrides!$D$2:$AU$2, 0)), INDEX('Cyclical_after overrides'!$A$1:$BD$245,MATCH('Stata dataset (nominal)'!$A256,'Cyclical_after overrides'!$A$1:$A$245,0),MATCH('Stata dataset (nominal)'!AA$1,'Cyclical_after overrides'!$A$1:$BD$1,0))), "")</f>
        <v>31.623000000000001</v>
      </c>
      <c r="AB256" s="179">
        <f>INDEX(Depreciation!$U$5:$U$318, MATCH('Stata dataset (nominal)'!$A256, Depreciation!$A$5:$A$318, 0))</f>
        <v>0.09</v>
      </c>
      <c r="AC256" s="180">
        <f t="shared" si="5"/>
        <v>0.11509090909090909</v>
      </c>
      <c r="AD256" s="72">
        <f>INDEX(Recharges!$V$5:$V$318, MATCH('Stata dataset (nominal)'!$A256, Recharges!$A$5:$A$318, 0))</f>
        <v>0.218</v>
      </c>
    </row>
    <row r="257" spans="1:30" x14ac:dyDescent="0.4">
      <c r="A257" s="160" t="str">
        <f t="shared" si="6"/>
        <v>PRT21</v>
      </c>
      <c r="B257" s="160" t="s">
        <v>457</v>
      </c>
      <c r="C257" s="160" t="s">
        <v>257</v>
      </c>
      <c r="D257" s="179">
        <f>_xlfn.IFNA(IF($C257 &gt; "2023-24", INDEX(PR24_after_overrides!$D$3:$AU$128, MATCH('Stata dataset (nominal)'!$A257, PR24_after_overrides!$A$3:$A$128, 0), MATCH('Stata dataset (nominal)'!D$1, PR24_after_overrides!$D$2:$AU$2, 0)), INDEX('Cyclical_after overrides'!$A$1:$BD$245,MATCH('Stata dataset (nominal)'!$A257,'Cyclical_after overrides'!$A$1:$A$245,0),MATCH('Stata dataset (nominal)'!D$1,'Cyclical_after overrides'!$A$1:$BD$1,0))), "")</f>
        <v>1.1277018254028868</v>
      </c>
      <c r="E257" s="179">
        <f>_xlfn.IFNA(IF($C257 &gt; "2023-24", INDEX(PR24_after_overrides!$D$3:$AU$128, MATCH('Stata dataset (nominal)'!$A257, PR24_after_overrides!$A$3:$A$128, 0), MATCH('Stata dataset (nominal)'!E$1, PR24_after_overrides!$D$2:$AU$2, 0)), INDEX('Cyclical_after overrides'!$A$1:$BD$245,MATCH('Stata dataset (nominal)'!$A257,'Cyclical_after overrides'!$A$1:$A$245,0),MATCH('Stata dataset (nominal)'!E$1,'Cyclical_after overrides'!$A$1:$BD$1,0))), "")</f>
        <v>1.986</v>
      </c>
      <c r="F257" s="179">
        <f>_xlfn.IFNA(IF($C257 &gt; "2023-24", INDEX(PR24_after_overrides!$D$3:$AU$128, MATCH('Stata dataset (nominal)'!$A257, PR24_after_overrides!$A$3:$A$128, 0), MATCH('Stata dataset (nominal)'!F$1, PR24_after_overrides!$D$2:$AU$2, 0)), INDEX('Cyclical_after overrides'!$A$1:$BD$245,MATCH('Stata dataset (nominal)'!$A257,'Cyclical_after overrides'!$A$1:$A$245,0),MATCH('Stata dataset (nominal)'!F$1,'Cyclical_after overrides'!$A$1:$BD$1,0))), "")</f>
        <v>0.318</v>
      </c>
      <c r="G257" s="179">
        <f>_xlfn.IFNA(IF($C257 &gt; "2023-24", INDEX(PR24_after_overrides!$D$3:$AU$128, MATCH('Stata dataset (nominal)'!$A257, PR24_after_overrides!$A$3:$A$128, 0), MATCH('Stata dataset (nominal)'!G$1, PR24_after_overrides!$D$2:$AU$2, 0)), INDEX('Cyclical_after overrides'!$A$1:$BD$245,MATCH('Stata dataset (nominal)'!$A257,'Cyclical_after overrides'!$A$1:$A$245,0),MATCH('Stata dataset (nominal)'!G$1,'Cyclical_after overrides'!$A$1:$BD$1,0))), "")</f>
        <v>0.22800000000000001</v>
      </c>
      <c r="H257" s="179">
        <f>_xlfn.IFNA(IF($C257 &gt; "2023-24", INDEX(PR24_after_overrides!$D$3:$AU$128, MATCH('Stata dataset (nominal)'!$A257, PR24_after_overrides!$A$3:$A$128, 0), MATCH('Stata dataset (nominal)'!H$1, PR24_after_overrides!$D$2:$AU$2, 0)), INDEX('Cyclical_after overrides'!$A$1:$BD$245,MATCH('Stata dataset (nominal)'!$A257,'Cyclical_after overrides'!$A$1:$A$245,0),MATCH('Stata dataset (nominal)'!H$1,'Cyclical_after overrides'!$A$1:$BD$1,0))), "")</f>
        <v>0.125</v>
      </c>
      <c r="I257" s="179">
        <f>_xlfn.IFNA(IF($C257 &gt; "2023-24", INDEX(PR24_after_overrides!$D$3:$AU$128, MATCH('Stata dataset (nominal)'!$A257, PR24_after_overrides!$A$3:$A$128, 0), MATCH('Stata dataset (nominal)'!I$1, PR24_after_overrides!$D$2:$AU$2, 0)), INDEX('Cyclical_after overrides'!$A$1:$BD$245,MATCH('Stata dataset (nominal)'!$A257,'Cyclical_after overrides'!$A$1:$A$245,0),MATCH('Stata dataset (nominal)'!I$1,'Cyclical_after overrides'!$A$1:$BD$1,0))), "")</f>
        <v>1.6040000000000001</v>
      </c>
      <c r="J257" s="179">
        <f>_xlfn.IFNA(IF($C257 &gt; "2023-24", INDEX(PR24_after_overrides!$D$3:$AU$128, MATCH('Stata dataset (nominal)'!$A257, PR24_after_overrides!$A$3:$A$128, 0), MATCH('Stata dataset (nominal)'!J$1, PR24_after_overrides!$D$2:$AU$2, 0)), INDEX('Cyclical_after overrides'!$A$1:$BD$245,MATCH('Stata dataset (nominal)'!$A257,'Cyclical_after overrides'!$A$1:$A$245,0),MATCH('Stata dataset (nominal)'!J$1,'Cyclical_after overrides'!$A$1:$BD$1,0))), "")</f>
        <v>0.187</v>
      </c>
      <c r="K257" s="179" t="str">
        <f>_xlfn.IFNA(IF($C257 &gt; "2023-24", INDEX(PR24_after_overrides!$D$3:$AU$128, MATCH('Stata dataset (nominal)'!$A257, PR24_after_overrides!$A$3:$A$128, 0), MATCH('Stata dataset (nominal)'!K$1, PR24_after_overrides!$D$2:$AU$2, 0)), INDEX('Cyclical_after overrides'!$A$1:$BD$245,MATCH('Stata dataset (nominal)'!$A257,'Cyclical_after overrides'!$A$1:$A$245,0),MATCH('Stata dataset (nominal)'!K$1,'Cyclical_after overrides'!$A$1:$BD$1,0))), "")</f>
        <v/>
      </c>
      <c r="L257" s="179">
        <f>_xlfn.IFNA(IF($C257 &gt; "2023-24", INDEX(PR24_after_overrides!$D$3:$AU$128, MATCH('Stata dataset (nominal)'!$A257, PR24_after_overrides!$A$3:$A$128, 0), MATCH('Stata dataset (nominal)'!L$1, PR24_after_overrides!$D$2:$AU$2, 0)), INDEX('Cyclical_after overrides'!$A$1:$BD$245,MATCH('Stata dataset (nominal)'!$A257,'Cyclical_after overrides'!$A$1:$A$245,0),MATCH('Stata dataset (nominal)'!L$1,'Cyclical_after overrides'!$A$1:$BD$1,0))), "")</f>
        <v>0</v>
      </c>
      <c r="M257" s="179" t="str">
        <f>_xlfn.IFNA(IF($C257 &gt; "2023-24", INDEX(PR24_after_overrides!$D$3:$AU$128, MATCH('Stata dataset (nominal)'!$A257, PR24_after_overrides!$A$3:$A$128, 0), MATCH('Stata dataset (nominal)'!M$1, PR24_after_overrides!$D$2:$AU$2, 0)), INDEX('Cyclical_after overrides'!$A$1:$BD$245,MATCH('Stata dataset (nominal)'!$A257,'Cyclical_after overrides'!$A$1:$A$245,0),MATCH('Stata dataset (nominal)'!M$1,'Cyclical_after overrides'!$A$1:$BD$1,0))), "")</f>
        <v/>
      </c>
      <c r="N257" s="179" t="str">
        <f>_xlfn.IFNA(IF($C257 &gt; "2023-24", INDEX(PR24_after_overrides!$D$3:$AU$128, MATCH('Stata dataset (nominal)'!$A257, PR24_after_overrides!$A$3:$A$128, 0), MATCH('Stata dataset (nominal)'!N$1, PR24_after_overrides!$D$2:$AU$2, 0)), INDEX('Cyclical_after overrides'!$A$1:$BD$245,MATCH('Stata dataset (nominal)'!$A257,'Cyclical_after overrides'!$A$1:$A$245,0),MATCH('Stata dataset (nominal)'!N$1,'Cyclical_after overrides'!$A$1:$BD$1,0))), "")</f>
        <v/>
      </c>
      <c r="O257" s="179">
        <f>_xlfn.IFNA(IF($C257 &gt; "2023-24", INDEX(PR24_after_overrides!$D$3:$AU$128, MATCH('Stata dataset (nominal)'!$A257, PR24_after_overrides!$A$3:$A$128, 0), MATCH('Stata dataset (nominal)'!O$1, PR24_after_overrides!$D$2:$AU$2, 0)), INDEX('Cyclical_after overrides'!$A$1:$BD$245,MATCH('Stata dataset (nominal)'!$A257,'Cyclical_after overrides'!$A$1:$A$245,0),MATCH('Stata dataset (nominal)'!O$1,'Cyclical_after overrides'!$A$1:$BD$1,0))), "")</f>
        <v>199.49</v>
      </c>
      <c r="P257" s="179">
        <f>_xlfn.IFNA(IF($C257 &gt; "2023-24", INDEX(PR24_after_overrides!$D$3:$AU$128, MATCH('Stata dataset (nominal)'!$A257, PR24_after_overrides!$A$3:$A$128, 0), MATCH('Stata dataset (nominal)'!P$1, PR24_after_overrides!$D$2:$AU$2, 0)), INDEX('Cyclical_after overrides'!$A$1:$BD$245,MATCH('Stata dataset (nominal)'!$A257,'Cyclical_after overrides'!$A$1:$A$245,0),MATCH('Stata dataset (nominal)'!P$1,'Cyclical_after overrides'!$A$1:$BD$1,0))), "")</f>
        <v>0</v>
      </c>
      <c r="Q257" s="179">
        <f>_xlfn.IFNA(IF($C257 &gt; "2023-24", INDEX(PR24_after_overrides!$D$3:$AU$128, MATCH('Stata dataset (nominal)'!$A257, PR24_after_overrides!$A$3:$A$128, 0), MATCH('Stata dataset (nominal)'!Q$1, PR24_after_overrides!$D$2:$AU$2, 0)), INDEX('Cyclical_after overrides'!$A$1:$BD$245,MATCH('Stata dataset (nominal)'!$A257,'Cyclical_after overrides'!$A$1:$A$245,0),MATCH('Stata dataset (nominal)'!Q$1,'Cyclical_after overrides'!$A$1:$BD$1,0))), "")</f>
        <v>0</v>
      </c>
      <c r="R257" s="179">
        <f>_xlfn.IFNA(IF($C257 &gt; "2023-24", INDEX(PR24_after_overrides!$D$3:$AU$128, MATCH('Stata dataset (nominal)'!$A257, PR24_after_overrides!$A$3:$A$128, 0), MATCH('Stata dataset (nominal)'!R$1, PR24_after_overrides!$D$2:$AU$2, 0)), INDEX('Cyclical_after overrides'!$A$1:$BD$245,MATCH('Stata dataset (nominal)'!$A257,'Cyclical_after overrides'!$A$1:$A$245,0),MATCH('Stata dataset (nominal)'!R$1,'Cyclical_after overrides'!$A$1:$BD$1,0))), "")</f>
        <v>99.516000000000005</v>
      </c>
      <c r="S257" s="179">
        <f>_xlfn.IFNA(IF($C257 &gt; "2023-24", INDEX(PR24_after_overrides!$D$3:$AU$128, MATCH('Stata dataset (nominal)'!$A257, PR24_after_overrides!$A$3:$A$128, 0), MATCH('Stata dataset (nominal)'!S$1, PR24_after_overrides!$D$2:$AU$2, 0)), INDEX('Cyclical_after overrides'!$A$1:$BD$245,MATCH('Stata dataset (nominal)'!$A257,'Cyclical_after overrides'!$A$1:$A$245,0),MATCH('Stata dataset (nominal)'!S$1,'Cyclical_after overrides'!$A$1:$BD$1,0))), "")</f>
        <v>0</v>
      </c>
      <c r="T257" s="179">
        <f>_xlfn.IFNA(IF($C257 &gt; "2023-24", INDEX(PR24_after_overrides!$D$3:$AU$128, MATCH('Stata dataset (nominal)'!$A257, PR24_after_overrides!$A$3:$A$128, 0), MATCH('Stata dataset (nominal)'!T$1, PR24_after_overrides!$D$2:$AU$2, 0)), INDEX('Cyclical_after overrides'!$A$1:$BD$245,MATCH('Stata dataset (nominal)'!$A257,'Cyclical_after overrides'!$A$1:$A$245,0),MATCH('Stata dataset (nominal)'!T$1,'Cyclical_after overrides'!$A$1:$BD$1,0))), "")</f>
        <v>0</v>
      </c>
      <c r="U257" s="179">
        <f>_xlfn.IFNA(IF($C257 &gt; "2023-24", INDEX(PR24_after_overrides!$D$3:$AU$128, MATCH('Stata dataset (nominal)'!$A257, PR24_after_overrides!$A$3:$A$128, 0), MATCH('Stata dataset (nominal)'!U$1, PR24_after_overrides!$D$2:$AU$2, 0)), INDEX('Cyclical_after overrides'!$A$1:$BD$245,MATCH('Stata dataset (nominal)'!$A257,'Cyclical_after overrides'!$A$1:$A$245,0),MATCH('Stata dataset (nominal)'!U$1,'Cyclical_after overrides'!$A$1:$BD$1,0))), "")</f>
        <v>23.146912048691163</v>
      </c>
      <c r="V257" s="179">
        <f>_xlfn.IFNA(IF($C257 &gt; "2023-24", INDEX(PR24_after_overrides!$D$3:$AU$128, MATCH('Stata dataset (nominal)'!$A257, PR24_after_overrides!$A$3:$A$128, 0), MATCH('Stata dataset (nominal)'!V$1, PR24_after_overrides!$D$2:$AU$2, 0)), INDEX('Cyclical_after overrides'!$A$1:$BD$245,MATCH('Stata dataset (nominal)'!$A257,'Cyclical_after overrides'!$A$1:$A$245,0),MATCH('Stata dataset (nominal)'!V$1,'Cyclical_after overrides'!$A$1:$BD$1,0))), "")</f>
        <v>138.01273253185644</v>
      </c>
      <c r="W257" s="179">
        <f>_xlfn.IFNA(IF($C257 &gt; "2023-24", INDEX(PR24_after_overrides!$D$3:$AU$128, MATCH('Stata dataset (nominal)'!$A257, PR24_after_overrides!$A$3:$A$128, 0), MATCH('Stata dataset (nominal)'!W$1, PR24_after_overrides!$D$2:$AU$2, 0)), INDEX('Cyclical_after overrides'!$A$1:$BD$245,MATCH('Stata dataset (nominal)'!$A257,'Cyclical_after overrides'!$A$1:$A$245,0),MATCH('Stata dataset (nominal)'!W$1,'Cyclical_after overrides'!$A$1:$BD$1,0))), "")</f>
        <v>1.9646038889391404</v>
      </c>
      <c r="X257" s="179">
        <f>_xlfn.IFNA(IF($C257 &gt; "2023-24", INDEX(PR24_after_overrides!$D$3:$AU$128, MATCH('Stata dataset (nominal)'!$A257, PR24_after_overrides!$A$3:$A$128, 0), MATCH('Stata dataset (nominal)'!X$1, PR24_after_overrides!$D$2:$AU$2, 0)), INDEX('Cyclical_after overrides'!$A$1:$BD$245,MATCH('Stata dataset (nominal)'!$A257,'Cyclical_after overrides'!$A$1:$A$245,0),MATCH('Stata dataset (nominal)'!X$1,'Cyclical_after overrides'!$A$1:$BD$1,0))), "")</f>
        <v>13.129195525708589</v>
      </c>
      <c r="Y257" s="179">
        <f>_xlfn.IFNA(IF($C257 &gt; "2023-24", INDEX(PR24_after_overrides!$D$3:$AU$128, MATCH('Stata dataset (nominal)'!$A257, PR24_after_overrides!$A$3:$A$128, 0), MATCH('Stata dataset (nominal)'!Y$1, PR24_after_overrides!$D$2:$AU$2, 0)), INDEX('Cyclical_after overrides'!$A$1:$BD$245,MATCH('Stata dataset (nominal)'!$A257,'Cyclical_after overrides'!$A$1:$A$245,0),MATCH('Stata dataset (nominal)'!Y$1,'Cyclical_after overrides'!$A$1:$BD$1,0))), "")</f>
        <v>10.049387522712809</v>
      </c>
      <c r="Z257" s="179">
        <f>_xlfn.IFNA(IF($C257 &gt; "2023-24", INDEX(PR24_after_overrides!$D$3:$AU$128, MATCH('Stata dataset (nominal)'!$A257, PR24_after_overrides!$A$3:$A$128, 0), MATCH('Stata dataset (nominal)'!Z$1, PR24_after_overrides!$D$2:$AU$2, 0)), INDEX('Cyclical_after overrides'!$A$1:$BD$245,MATCH('Stata dataset (nominal)'!$A257,'Cyclical_after overrides'!$A$1:$A$245,0),MATCH('Stata dataset (nominal)'!Z$1,'Cyclical_after overrides'!$A$1:$BD$1,0))), "")</f>
        <v>10.049387522712809</v>
      </c>
      <c r="AA257" s="179">
        <f>_xlfn.IFNA(IF($C257 &gt; "2023-24", INDEX(PR24_after_overrides!$D$3:$AU$128, MATCH('Stata dataset (nominal)'!$A257, PR24_after_overrides!$A$3:$A$128, 0), MATCH('Stata dataset (nominal)'!AA$1, PR24_after_overrides!$D$2:$AU$2, 0)), INDEX('Cyclical_after overrides'!$A$1:$BD$245,MATCH('Stata dataset (nominal)'!$A257,'Cyclical_after overrides'!$A$1:$A$245,0),MATCH('Stata dataset (nominal)'!AA$1,'Cyclical_after overrides'!$A$1:$BD$1,0))), "")</f>
        <v>31.114000000000001</v>
      </c>
      <c r="AB257" s="179">
        <f>INDEX(Depreciation!$U$5:$U$318, MATCH('Stata dataset (nominal)'!$A257, Depreciation!$A$5:$A$318, 0))</f>
        <v>0.13499999999999998</v>
      </c>
      <c r="AC257" s="180">
        <f t="shared" si="5"/>
        <v>0.11509090909090909</v>
      </c>
      <c r="AD257" s="72">
        <f>INDEX(Recharges!$V$5:$V$318, MATCH('Stata dataset (nominal)'!$A257, Recharges!$A$5:$A$318, 0))</f>
        <v>4.7E-2</v>
      </c>
    </row>
    <row r="258" spans="1:30" x14ac:dyDescent="0.4">
      <c r="A258" s="160" t="str">
        <f t="shared" si="6"/>
        <v>PRT22</v>
      </c>
      <c r="B258" s="160" t="s">
        <v>457</v>
      </c>
      <c r="C258" s="160" t="s">
        <v>259</v>
      </c>
      <c r="D258" s="179">
        <f>_xlfn.IFNA(IF($C258 &gt; "2023-24", INDEX(PR24_after_overrides!$D$3:$AU$128, MATCH('Stata dataset (nominal)'!$A258, PR24_after_overrides!$A$3:$A$128, 0), MATCH('Stata dataset (nominal)'!D$1, PR24_after_overrides!$D$2:$AU$2, 0)), INDEX('Cyclical_after overrides'!$A$1:$BD$245,MATCH('Stata dataset (nominal)'!$A258,'Cyclical_after overrides'!$A$1:$A$245,0),MATCH('Stata dataset (nominal)'!D$1,'Cyclical_after overrides'!$A$1:$BD$1,0))), "")</f>
        <v>1.0877412700751434</v>
      </c>
      <c r="E258" s="179">
        <f>_xlfn.IFNA(IF($C258 &gt; "2023-24", INDEX(PR24_after_overrides!$D$3:$AU$128, MATCH('Stata dataset (nominal)'!$A258, PR24_after_overrides!$A$3:$A$128, 0), MATCH('Stata dataset (nominal)'!E$1, PR24_after_overrides!$D$2:$AU$2, 0)), INDEX('Cyclical_after overrides'!$A$1:$BD$245,MATCH('Stata dataset (nominal)'!$A258,'Cyclical_after overrides'!$A$1:$A$245,0),MATCH('Stata dataset (nominal)'!E$1,'Cyclical_after overrides'!$A$1:$BD$1,0))), "")</f>
        <v>1.8280000000000001</v>
      </c>
      <c r="F258" s="179">
        <f>_xlfn.IFNA(IF($C258 &gt; "2023-24", INDEX(PR24_after_overrides!$D$3:$AU$128, MATCH('Stata dataset (nominal)'!$A258, PR24_after_overrides!$A$3:$A$128, 0), MATCH('Stata dataset (nominal)'!F$1, PR24_after_overrides!$D$2:$AU$2, 0)), INDEX('Cyclical_after overrides'!$A$1:$BD$245,MATCH('Stata dataset (nominal)'!$A258,'Cyclical_after overrides'!$A$1:$A$245,0),MATCH('Stata dataset (nominal)'!F$1,'Cyclical_after overrides'!$A$1:$BD$1,0))), "")</f>
        <v>0.31</v>
      </c>
      <c r="G258" s="179">
        <f>_xlfn.IFNA(IF($C258 &gt; "2023-24", INDEX(PR24_after_overrides!$D$3:$AU$128, MATCH('Stata dataset (nominal)'!$A258, PR24_after_overrides!$A$3:$A$128, 0), MATCH('Stata dataset (nominal)'!G$1, PR24_after_overrides!$D$2:$AU$2, 0)), INDEX('Cyclical_after overrides'!$A$1:$BD$245,MATCH('Stata dataset (nominal)'!$A258,'Cyclical_after overrides'!$A$1:$A$245,0),MATCH('Stata dataset (nominal)'!G$1,'Cyclical_after overrides'!$A$1:$BD$1,0))), "")</f>
        <v>2.5999999999999999E-2</v>
      </c>
      <c r="H258" s="179">
        <f>_xlfn.IFNA(IF($C258 &gt; "2023-24", INDEX(PR24_after_overrides!$D$3:$AU$128, MATCH('Stata dataset (nominal)'!$A258, PR24_after_overrides!$A$3:$A$128, 0), MATCH('Stata dataset (nominal)'!H$1, PR24_after_overrides!$D$2:$AU$2, 0)), INDEX('Cyclical_after overrides'!$A$1:$BD$245,MATCH('Stata dataset (nominal)'!$A258,'Cyclical_after overrides'!$A$1:$A$245,0),MATCH('Stata dataset (nominal)'!H$1,'Cyclical_after overrides'!$A$1:$BD$1,0))), "")</f>
        <v>0.19500000000000001</v>
      </c>
      <c r="I258" s="179">
        <f>_xlfn.IFNA(IF($C258 &gt; "2023-24", INDEX(PR24_after_overrides!$D$3:$AU$128, MATCH('Stata dataset (nominal)'!$A258, PR24_after_overrides!$A$3:$A$128, 0), MATCH('Stata dataset (nominal)'!I$1, PR24_after_overrides!$D$2:$AU$2, 0)), INDEX('Cyclical_after overrides'!$A$1:$BD$245,MATCH('Stata dataset (nominal)'!$A258,'Cyclical_after overrides'!$A$1:$A$245,0),MATCH('Stata dataset (nominal)'!I$1,'Cyclical_after overrides'!$A$1:$BD$1,0))), "")</f>
        <v>1.5029999999999999</v>
      </c>
      <c r="J258" s="179">
        <f>_xlfn.IFNA(IF($C258 &gt; "2023-24", INDEX(PR24_after_overrides!$D$3:$AU$128, MATCH('Stata dataset (nominal)'!$A258, PR24_after_overrides!$A$3:$A$128, 0), MATCH('Stata dataset (nominal)'!J$1, PR24_after_overrides!$D$2:$AU$2, 0)), INDEX('Cyclical_after overrides'!$A$1:$BD$245,MATCH('Stata dataset (nominal)'!$A258,'Cyclical_after overrides'!$A$1:$A$245,0),MATCH('Stata dataset (nominal)'!J$1,'Cyclical_after overrides'!$A$1:$BD$1,0))), "")</f>
        <v>0.187</v>
      </c>
      <c r="K258" s="179" t="str">
        <f>_xlfn.IFNA(IF($C258 &gt; "2023-24", INDEX(PR24_after_overrides!$D$3:$AU$128, MATCH('Stata dataset (nominal)'!$A258, PR24_after_overrides!$A$3:$A$128, 0), MATCH('Stata dataset (nominal)'!K$1, PR24_after_overrides!$D$2:$AU$2, 0)), INDEX('Cyclical_after overrides'!$A$1:$BD$245,MATCH('Stata dataset (nominal)'!$A258,'Cyclical_after overrides'!$A$1:$A$245,0),MATCH('Stata dataset (nominal)'!K$1,'Cyclical_after overrides'!$A$1:$BD$1,0))), "")</f>
        <v/>
      </c>
      <c r="L258" s="179">
        <f>_xlfn.IFNA(IF($C258 &gt; "2023-24", INDEX(PR24_after_overrides!$D$3:$AU$128, MATCH('Stata dataset (nominal)'!$A258, PR24_after_overrides!$A$3:$A$128, 0), MATCH('Stata dataset (nominal)'!L$1, PR24_after_overrides!$D$2:$AU$2, 0)), INDEX('Cyclical_after overrides'!$A$1:$BD$245,MATCH('Stata dataset (nominal)'!$A258,'Cyclical_after overrides'!$A$1:$A$245,0),MATCH('Stata dataset (nominal)'!L$1,'Cyclical_after overrides'!$A$1:$BD$1,0))), "")</f>
        <v>0</v>
      </c>
      <c r="M258" s="179" t="str">
        <f>_xlfn.IFNA(IF($C258 &gt; "2023-24", INDEX(PR24_after_overrides!$D$3:$AU$128, MATCH('Stata dataset (nominal)'!$A258, PR24_after_overrides!$A$3:$A$128, 0), MATCH('Stata dataset (nominal)'!M$1, PR24_after_overrides!$D$2:$AU$2, 0)), INDEX('Cyclical_after overrides'!$A$1:$BD$245,MATCH('Stata dataset (nominal)'!$A258,'Cyclical_after overrides'!$A$1:$A$245,0),MATCH('Stata dataset (nominal)'!M$1,'Cyclical_after overrides'!$A$1:$BD$1,0))), "")</f>
        <v/>
      </c>
      <c r="N258" s="179" t="str">
        <f>_xlfn.IFNA(IF($C258 &gt; "2023-24", INDEX(PR24_after_overrides!$D$3:$AU$128, MATCH('Stata dataset (nominal)'!$A258, PR24_after_overrides!$A$3:$A$128, 0), MATCH('Stata dataset (nominal)'!N$1, PR24_after_overrides!$D$2:$AU$2, 0)), INDEX('Cyclical_after overrides'!$A$1:$BD$245,MATCH('Stata dataset (nominal)'!$A258,'Cyclical_after overrides'!$A$1:$A$245,0),MATCH('Stata dataset (nominal)'!N$1,'Cyclical_after overrides'!$A$1:$BD$1,0))), "")</f>
        <v/>
      </c>
      <c r="O258" s="179">
        <f>_xlfn.IFNA(IF($C258 &gt; "2023-24", INDEX(PR24_after_overrides!$D$3:$AU$128, MATCH('Stata dataset (nominal)'!$A258, PR24_after_overrides!$A$3:$A$128, 0), MATCH('Stata dataset (nominal)'!O$1, PR24_after_overrides!$D$2:$AU$2, 0)), INDEX('Cyclical_after overrides'!$A$1:$BD$245,MATCH('Stata dataset (nominal)'!$A258,'Cyclical_after overrides'!$A$1:$A$245,0),MATCH('Stata dataset (nominal)'!O$1,'Cyclical_after overrides'!$A$1:$BD$1,0))), "")</f>
        <v>198.505</v>
      </c>
      <c r="P258" s="179">
        <f>_xlfn.IFNA(IF($C258 &gt; "2023-24", INDEX(PR24_after_overrides!$D$3:$AU$128, MATCH('Stata dataset (nominal)'!$A258, PR24_after_overrides!$A$3:$A$128, 0), MATCH('Stata dataset (nominal)'!P$1, PR24_after_overrides!$D$2:$AU$2, 0)), INDEX('Cyclical_after overrides'!$A$1:$BD$245,MATCH('Stata dataset (nominal)'!$A258,'Cyclical_after overrides'!$A$1:$A$245,0),MATCH('Stata dataset (nominal)'!P$1,'Cyclical_after overrides'!$A$1:$BD$1,0))), "")</f>
        <v>0</v>
      </c>
      <c r="Q258" s="179">
        <f>_xlfn.IFNA(IF($C258 &gt; "2023-24", INDEX(PR24_after_overrides!$D$3:$AU$128, MATCH('Stata dataset (nominal)'!$A258, PR24_after_overrides!$A$3:$A$128, 0), MATCH('Stata dataset (nominal)'!Q$1, PR24_after_overrides!$D$2:$AU$2, 0)), INDEX('Cyclical_after overrides'!$A$1:$BD$245,MATCH('Stata dataset (nominal)'!$A258,'Cyclical_after overrides'!$A$1:$A$245,0),MATCH('Stata dataset (nominal)'!Q$1,'Cyclical_after overrides'!$A$1:$BD$1,0))), "")</f>
        <v>0</v>
      </c>
      <c r="R258" s="179">
        <f>_xlfn.IFNA(IF($C258 &gt; "2023-24", INDEX(PR24_after_overrides!$D$3:$AU$128, MATCH('Stata dataset (nominal)'!$A258, PR24_after_overrides!$A$3:$A$128, 0), MATCH('Stata dataset (nominal)'!R$1, PR24_after_overrides!$D$2:$AU$2, 0)), INDEX('Cyclical_after overrides'!$A$1:$BD$245,MATCH('Stata dataset (nominal)'!$A258,'Cyclical_after overrides'!$A$1:$A$245,0),MATCH('Stata dataset (nominal)'!R$1,'Cyclical_after overrides'!$A$1:$BD$1,0))), "")</f>
        <v>102.22199999999999</v>
      </c>
      <c r="S258" s="179">
        <f>_xlfn.IFNA(IF($C258 &gt; "2023-24", INDEX(PR24_after_overrides!$D$3:$AU$128, MATCH('Stata dataset (nominal)'!$A258, PR24_after_overrides!$A$3:$A$128, 0), MATCH('Stata dataset (nominal)'!S$1, PR24_after_overrides!$D$2:$AU$2, 0)), INDEX('Cyclical_after overrides'!$A$1:$BD$245,MATCH('Stata dataset (nominal)'!$A258,'Cyclical_after overrides'!$A$1:$A$245,0),MATCH('Stata dataset (nominal)'!S$1,'Cyclical_after overrides'!$A$1:$BD$1,0))), "")</f>
        <v>0</v>
      </c>
      <c r="T258" s="179">
        <f>_xlfn.IFNA(IF($C258 &gt; "2023-24", INDEX(PR24_after_overrides!$D$3:$AU$128, MATCH('Stata dataset (nominal)'!$A258, PR24_after_overrides!$A$3:$A$128, 0), MATCH('Stata dataset (nominal)'!T$1, PR24_after_overrides!$D$2:$AU$2, 0)), INDEX('Cyclical_after overrides'!$A$1:$BD$245,MATCH('Stata dataset (nominal)'!$A258,'Cyclical_after overrides'!$A$1:$A$245,0),MATCH('Stata dataset (nominal)'!T$1,'Cyclical_after overrides'!$A$1:$BD$1,0))), "")</f>
        <v>0</v>
      </c>
      <c r="U258" s="179">
        <f>_xlfn.IFNA(IF($C258 &gt; "2023-24", INDEX(PR24_after_overrides!$D$3:$AU$128, MATCH('Stata dataset (nominal)'!$A258, PR24_after_overrides!$A$3:$A$128, 0), MATCH('Stata dataset (nominal)'!U$1, PR24_after_overrides!$D$2:$AU$2, 0)), INDEX('Cyclical_after overrides'!$A$1:$BD$245,MATCH('Stata dataset (nominal)'!$A258,'Cyclical_after overrides'!$A$1:$A$245,0),MATCH('Stata dataset (nominal)'!U$1,'Cyclical_after overrides'!$A$1:$BD$1,0))), "")</f>
        <v>21.223682582694416</v>
      </c>
      <c r="V258" s="179">
        <f>_xlfn.IFNA(IF($C258 &gt; "2023-24", INDEX(PR24_after_overrides!$D$3:$AU$128, MATCH('Stata dataset (nominal)'!$A258, PR24_after_overrides!$A$3:$A$128, 0), MATCH('Stata dataset (nominal)'!V$1, PR24_after_overrides!$D$2:$AU$2, 0)), INDEX('Cyclical_after overrides'!$A$1:$BD$245,MATCH('Stata dataset (nominal)'!$A258,'Cyclical_after overrides'!$A$1:$A$245,0),MATCH('Stata dataset (nominal)'!V$1,'Cyclical_after overrides'!$A$1:$BD$1,0))), "")</f>
        <v>138.34606100839989</v>
      </c>
      <c r="W258" s="179">
        <f>_xlfn.IFNA(IF($C258 &gt; "2023-24", INDEX(PR24_after_overrides!$D$3:$AU$128, MATCH('Stata dataset (nominal)'!$A258, PR24_after_overrides!$A$3:$A$128, 0), MATCH('Stata dataset (nominal)'!W$1, PR24_after_overrides!$D$2:$AU$2, 0)), INDEX('Cyclical_after overrides'!$A$1:$BD$245,MATCH('Stata dataset (nominal)'!$A258,'Cyclical_after overrides'!$A$1:$A$245,0),MATCH('Stata dataset (nominal)'!W$1,'Cyclical_after overrides'!$A$1:$BD$1,0))), "")</f>
        <v>1.9520020833997049</v>
      </c>
      <c r="X258" s="179">
        <f>_xlfn.IFNA(IF($C258 &gt; "2023-24", INDEX(PR24_after_overrides!$D$3:$AU$128, MATCH('Stata dataset (nominal)'!$A258, PR24_after_overrides!$A$3:$A$128, 0), MATCH('Stata dataset (nominal)'!X$1, PR24_after_overrides!$D$2:$AU$2, 0)), INDEX('Cyclical_after overrides'!$A$1:$BD$245,MATCH('Stata dataset (nominal)'!$A258,'Cyclical_after overrides'!$A$1:$A$245,0),MATCH('Stata dataset (nominal)'!X$1,'Cyclical_after overrides'!$A$1:$BD$1,0))), "")</f>
        <v>13.129195525708589</v>
      </c>
      <c r="Y258" s="179">
        <f>_xlfn.IFNA(IF($C258 &gt; "2023-24", INDEX(PR24_after_overrides!$D$3:$AU$128, MATCH('Stata dataset (nominal)'!$A258, PR24_after_overrides!$A$3:$A$128, 0), MATCH('Stata dataset (nominal)'!Y$1, PR24_after_overrides!$D$2:$AU$2, 0)), INDEX('Cyclical_after overrides'!$A$1:$BD$245,MATCH('Stata dataset (nominal)'!$A258,'Cyclical_after overrides'!$A$1:$A$245,0),MATCH('Stata dataset (nominal)'!Y$1,'Cyclical_after overrides'!$A$1:$BD$1,0))), "")</f>
        <v>10.049387522712809</v>
      </c>
      <c r="Z258" s="179">
        <f>_xlfn.IFNA(IF($C258 &gt; "2023-24", INDEX(PR24_after_overrides!$D$3:$AU$128, MATCH('Stata dataset (nominal)'!$A258, PR24_after_overrides!$A$3:$A$128, 0), MATCH('Stata dataset (nominal)'!Z$1, PR24_after_overrides!$D$2:$AU$2, 0)), INDEX('Cyclical_after overrides'!$A$1:$BD$245,MATCH('Stata dataset (nominal)'!$A258,'Cyclical_after overrides'!$A$1:$A$245,0),MATCH('Stata dataset (nominal)'!Z$1,'Cyclical_after overrides'!$A$1:$BD$1,0))), "")</f>
        <v>10.049387522712809</v>
      </c>
      <c r="AA258" s="179">
        <f>_xlfn.IFNA(IF($C258 &gt; "2023-24", INDEX(PR24_after_overrides!$D$3:$AU$128, MATCH('Stata dataset (nominal)'!$A258, PR24_after_overrides!$A$3:$A$128, 0), MATCH('Stata dataset (nominal)'!AA$1, PR24_after_overrides!$D$2:$AU$2, 0)), INDEX('Cyclical_after overrides'!$A$1:$BD$245,MATCH('Stata dataset (nominal)'!$A258,'Cyclical_after overrides'!$A$1:$A$245,0),MATCH('Stata dataset (nominal)'!AA$1,'Cyclical_after overrides'!$A$1:$BD$1,0))), "")</f>
        <v>31.007999999999999</v>
      </c>
      <c r="AB258" s="179">
        <f>INDEX(Depreciation!$U$5:$U$318, MATCH('Stata dataset (nominal)'!$A258, Depreciation!$A$5:$A$318, 0))</f>
        <v>0.10200000000000001</v>
      </c>
      <c r="AC258" s="180">
        <f t="shared" si="5"/>
        <v>0.11509090909090909</v>
      </c>
      <c r="AD258" s="72">
        <f>INDEX(Recharges!$V$5:$V$318, MATCH('Stata dataset (nominal)'!$A258, Recharges!$A$5:$A$318, 0))</f>
        <v>0.188</v>
      </c>
    </row>
    <row r="259" spans="1:30" x14ac:dyDescent="0.4">
      <c r="A259" s="160" t="str">
        <f t="shared" si="6"/>
        <v>PRT23</v>
      </c>
      <c r="B259" s="160" t="s">
        <v>457</v>
      </c>
      <c r="C259" s="160" t="s">
        <v>261</v>
      </c>
      <c r="D259" s="179">
        <f>_xlfn.IFNA(IF($C259 &gt; "2023-24", INDEX(PR24_after_overrides!$D$3:$AU$128, MATCH('Stata dataset (nominal)'!$A259, PR24_after_overrides!$A$3:$A$128, 0), MATCH('Stata dataset (nominal)'!D$1, PR24_after_overrides!$D$2:$AU$2, 0)), INDEX('Cyclical_after overrides'!$A$1:$BD$245,MATCH('Stata dataset (nominal)'!$A259,'Cyclical_after overrides'!$A$1:$A$245,0),MATCH('Stata dataset (nominal)'!D$1,'Cyclical_after overrides'!$A$1:$BD$1,0))), "")</f>
        <v>1</v>
      </c>
      <c r="E259" s="179">
        <f>_xlfn.IFNA(IF($C259 &gt; "2023-24", INDEX(PR24_after_overrides!$D$3:$AU$128, MATCH('Stata dataset (nominal)'!$A259, PR24_after_overrides!$A$3:$A$128, 0), MATCH('Stata dataset (nominal)'!E$1, PR24_after_overrides!$D$2:$AU$2, 0)), INDEX('Cyclical_after overrides'!$A$1:$BD$245,MATCH('Stata dataset (nominal)'!$A259,'Cyclical_after overrides'!$A$1:$A$245,0),MATCH('Stata dataset (nominal)'!E$1,'Cyclical_after overrides'!$A$1:$BD$1,0))), "")</f>
        <v>2.2109999999999999</v>
      </c>
      <c r="F259" s="179">
        <f>_xlfn.IFNA(IF($C259 &gt; "2023-24", INDEX(PR24_after_overrides!$D$3:$AU$128, MATCH('Stata dataset (nominal)'!$A259, PR24_after_overrides!$A$3:$A$128, 0), MATCH('Stata dataset (nominal)'!F$1, PR24_after_overrides!$D$2:$AU$2, 0)), INDEX('Cyclical_after overrides'!$A$1:$BD$245,MATCH('Stata dataset (nominal)'!$A259,'Cyclical_after overrides'!$A$1:$A$245,0),MATCH('Stata dataset (nominal)'!F$1,'Cyclical_after overrides'!$A$1:$BD$1,0))), "")</f>
        <v>0.32300000000000001</v>
      </c>
      <c r="G259" s="179">
        <f>_xlfn.IFNA(IF($C259 &gt; "2023-24", INDEX(PR24_after_overrides!$D$3:$AU$128, MATCH('Stata dataset (nominal)'!$A259, PR24_after_overrides!$A$3:$A$128, 0), MATCH('Stata dataset (nominal)'!G$1, PR24_after_overrides!$D$2:$AU$2, 0)), INDEX('Cyclical_after overrides'!$A$1:$BD$245,MATCH('Stata dataset (nominal)'!$A259,'Cyclical_after overrides'!$A$1:$A$245,0),MATCH('Stata dataset (nominal)'!G$1,'Cyclical_after overrides'!$A$1:$BD$1,0))), "")</f>
        <v>0.96500000000000008</v>
      </c>
      <c r="H259" s="179">
        <f>_xlfn.IFNA(IF($C259 &gt; "2023-24", INDEX(PR24_after_overrides!$D$3:$AU$128, MATCH('Stata dataset (nominal)'!$A259, PR24_after_overrides!$A$3:$A$128, 0), MATCH('Stata dataset (nominal)'!H$1, PR24_after_overrides!$D$2:$AU$2, 0)), INDEX('Cyclical_after overrides'!$A$1:$BD$245,MATCH('Stata dataset (nominal)'!$A259,'Cyclical_after overrides'!$A$1:$A$245,0),MATCH('Stata dataset (nominal)'!H$1,'Cyclical_after overrides'!$A$1:$BD$1,0))), "")</f>
        <v>0.251</v>
      </c>
      <c r="I259" s="179">
        <f>_xlfn.IFNA(IF($C259 &gt; "2023-24", INDEX(PR24_after_overrides!$D$3:$AU$128, MATCH('Stata dataset (nominal)'!$A259, PR24_after_overrides!$A$3:$A$128, 0), MATCH('Stata dataset (nominal)'!I$1, PR24_after_overrides!$D$2:$AU$2, 0)), INDEX('Cyclical_after overrides'!$A$1:$BD$245,MATCH('Stata dataset (nominal)'!$A259,'Cyclical_after overrides'!$A$1:$A$245,0),MATCH('Stata dataset (nominal)'!I$1,'Cyclical_after overrides'!$A$1:$BD$1,0))), "")</f>
        <v>1.778</v>
      </c>
      <c r="J259" s="179">
        <f>_xlfn.IFNA(IF($C259 &gt; "2023-24", INDEX(PR24_after_overrides!$D$3:$AU$128, MATCH('Stata dataset (nominal)'!$A259, PR24_after_overrides!$A$3:$A$128, 0), MATCH('Stata dataset (nominal)'!J$1, PR24_after_overrides!$D$2:$AU$2, 0)), INDEX('Cyclical_after overrides'!$A$1:$BD$245,MATCH('Stata dataset (nominal)'!$A259,'Cyclical_after overrides'!$A$1:$A$245,0),MATCH('Stata dataset (nominal)'!J$1,'Cyclical_after overrides'!$A$1:$BD$1,0))), "")</f>
        <v>0.187</v>
      </c>
      <c r="K259" s="179" t="str">
        <f>_xlfn.IFNA(IF($C259 &gt; "2023-24", INDEX(PR24_after_overrides!$D$3:$AU$128, MATCH('Stata dataset (nominal)'!$A259, PR24_after_overrides!$A$3:$A$128, 0), MATCH('Stata dataset (nominal)'!K$1, PR24_after_overrides!$D$2:$AU$2, 0)), INDEX('Cyclical_after overrides'!$A$1:$BD$245,MATCH('Stata dataset (nominal)'!$A259,'Cyclical_after overrides'!$A$1:$A$245,0),MATCH('Stata dataset (nominal)'!K$1,'Cyclical_after overrides'!$A$1:$BD$1,0))), "")</f>
        <v/>
      </c>
      <c r="L259" s="179">
        <f>_xlfn.IFNA(IF($C259 &gt; "2023-24", INDEX(PR24_after_overrides!$D$3:$AU$128, MATCH('Stata dataset (nominal)'!$A259, PR24_after_overrides!$A$3:$A$128, 0), MATCH('Stata dataset (nominal)'!L$1, PR24_after_overrides!$D$2:$AU$2, 0)), INDEX('Cyclical_after overrides'!$A$1:$BD$245,MATCH('Stata dataset (nominal)'!$A259,'Cyclical_after overrides'!$A$1:$A$245,0),MATCH('Stata dataset (nominal)'!L$1,'Cyclical_after overrides'!$A$1:$BD$1,0))), "")</f>
        <v>0</v>
      </c>
      <c r="M259" s="179" t="str">
        <f>_xlfn.IFNA(IF($C259 &gt; "2023-24", INDEX(PR24_after_overrides!$D$3:$AU$128, MATCH('Stata dataset (nominal)'!$A259, PR24_after_overrides!$A$3:$A$128, 0), MATCH('Stata dataset (nominal)'!M$1, PR24_after_overrides!$D$2:$AU$2, 0)), INDEX('Cyclical_after overrides'!$A$1:$BD$245,MATCH('Stata dataset (nominal)'!$A259,'Cyclical_after overrides'!$A$1:$A$245,0),MATCH('Stata dataset (nominal)'!M$1,'Cyclical_after overrides'!$A$1:$BD$1,0))), "")</f>
        <v/>
      </c>
      <c r="N259" s="179" t="str">
        <f>_xlfn.IFNA(IF($C259 &gt; "2023-24", INDEX(PR24_after_overrides!$D$3:$AU$128, MATCH('Stata dataset (nominal)'!$A259, PR24_after_overrides!$A$3:$A$128, 0), MATCH('Stata dataset (nominal)'!N$1, PR24_after_overrides!$D$2:$AU$2, 0)), INDEX('Cyclical_after overrides'!$A$1:$BD$245,MATCH('Stata dataset (nominal)'!$A259,'Cyclical_after overrides'!$A$1:$A$245,0),MATCH('Stata dataset (nominal)'!N$1,'Cyclical_after overrides'!$A$1:$BD$1,0))), "")</f>
        <v/>
      </c>
      <c r="O259" s="179">
        <f>_xlfn.IFNA(IF($C259 &gt; "2023-24", INDEX(PR24_after_overrides!$D$3:$AU$128, MATCH('Stata dataset (nominal)'!$A259, PR24_after_overrides!$A$3:$A$128, 0), MATCH('Stata dataset (nominal)'!O$1, PR24_after_overrides!$D$2:$AU$2, 0)), INDEX('Cyclical_after overrides'!$A$1:$BD$245,MATCH('Stata dataset (nominal)'!$A259,'Cyclical_after overrides'!$A$1:$A$245,0),MATCH('Stata dataset (nominal)'!O$1,'Cyclical_after overrides'!$A$1:$BD$1,0))), "")</f>
        <v>195.42699999999999</v>
      </c>
      <c r="P259" s="179">
        <f>_xlfn.IFNA(IF($C259 &gt; "2023-24", INDEX(PR24_after_overrides!$D$3:$AU$128, MATCH('Stata dataset (nominal)'!$A259, PR24_after_overrides!$A$3:$A$128, 0), MATCH('Stata dataset (nominal)'!P$1, PR24_after_overrides!$D$2:$AU$2, 0)), INDEX('Cyclical_after overrides'!$A$1:$BD$245,MATCH('Stata dataset (nominal)'!$A259,'Cyclical_after overrides'!$A$1:$A$245,0),MATCH('Stata dataset (nominal)'!P$1,'Cyclical_after overrides'!$A$1:$BD$1,0))), "")</f>
        <v>0</v>
      </c>
      <c r="Q259" s="179">
        <f>_xlfn.IFNA(IF($C259 &gt; "2023-24", INDEX(PR24_after_overrides!$D$3:$AU$128, MATCH('Stata dataset (nominal)'!$A259, PR24_after_overrides!$A$3:$A$128, 0), MATCH('Stata dataset (nominal)'!Q$1, PR24_after_overrides!$D$2:$AU$2, 0)), INDEX('Cyclical_after overrides'!$A$1:$BD$245,MATCH('Stata dataset (nominal)'!$A259,'Cyclical_after overrides'!$A$1:$A$245,0),MATCH('Stata dataset (nominal)'!Q$1,'Cyclical_after overrides'!$A$1:$BD$1,0))), "")</f>
        <v>0</v>
      </c>
      <c r="R259" s="179">
        <f>_xlfn.IFNA(IF($C259 &gt; "2023-24", INDEX(PR24_after_overrides!$D$3:$AU$128, MATCH('Stata dataset (nominal)'!$A259, PR24_after_overrides!$A$3:$A$128, 0), MATCH('Stata dataset (nominal)'!R$1, PR24_after_overrides!$D$2:$AU$2, 0)), INDEX('Cyclical_after overrides'!$A$1:$BD$245,MATCH('Stata dataset (nominal)'!$A259,'Cyclical_after overrides'!$A$1:$A$245,0),MATCH('Stata dataset (nominal)'!R$1,'Cyclical_after overrides'!$A$1:$BD$1,0))), "")</f>
        <v>106.69799999999999</v>
      </c>
      <c r="S259" s="179">
        <f>_xlfn.IFNA(IF($C259 &gt; "2023-24", INDEX(PR24_after_overrides!$D$3:$AU$128, MATCH('Stata dataset (nominal)'!$A259, PR24_after_overrides!$A$3:$A$128, 0), MATCH('Stata dataset (nominal)'!S$1, PR24_after_overrides!$D$2:$AU$2, 0)), INDEX('Cyclical_after overrides'!$A$1:$BD$245,MATCH('Stata dataset (nominal)'!$A259,'Cyclical_after overrides'!$A$1:$A$245,0),MATCH('Stata dataset (nominal)'!S$1,'Cyclical_after overrides'!$A$1:$BD$1,0))), "")</f>
        <v>0</v>
      </c>
      <c r="T259" s="179">
        <f>_xlfn.IFNA(IF($C259 &gt; "2023-24", INDEX(PR24_after_overrides!$D$3:$AU$128, MATCH('Stata dataset (nominal)'!$A259, PR24_after_overrides!$A$3:$A$128, 0), MATCH('Stata dataset (nominal)'!T$1, PR24_after_overrides!$D$2:$AU$2, 0)), INDEX('Cyclical_after overrides'!$A$1:$BD$245,MATCH('Stata dataset (nominal)'!$A259,'Cyclical_after overrides'!$A$1:$A$245,0),MATCH('Stata dataset (nominal)'!T$1,'Cyclical_after overrides'!$A$1:$BD$1,0))), "")</f>
        <v>0</v>
      </c>
      <c r="U259" s="179">
        <f>_xlfn.IFNA(IF($C259 &gt; "2023-24", INDEX(PR24_after_overrides!$D$3:$AU$128, MATCH('Stata dataset (nominal)'!$A259, PR24_after_overrides!$A$3:$A$128, 0), MATCH('Stata dataset (nominal)'!U$1, PR24_after_overrides!$D$2:$AU$2, 0)), INDEX('Cyclical_after overrides'!$A$1:$BD$245,MATCH('Stata dataset (nominal)'!$A259,'Cyclical_after overrides'!$A$1:$A$245,0),MATCH('Stata dataset (nominal)'!U$1,'Cyclical_after overrides'!$A$1:$BD$1,0))), "")</f>
        <v>22.49486956486728</v>
      </c>
      <c r="V259" s="179">
        <f>_xlfn.IFNA(IF($C259 &gt; "2023-24", INDEX(PR24_after_overrides!$D$3:$AU$128, MATCH('Stata dataset (nominal)'!$A259, PR24_after_overrides!$A$3:$A$128, 0), MATCH('Stata dataset (nominal)'!V$1, PR24_after_overrides!$D$2:$AU$2, 0)), INDEX('Cyclical_after overrides'!$A$1:$BD$245,MATCH('Stata dataset (nominal)'!$A259,'Cyclical_after overrides'!$A$1:$A$245,0),MATCH('Stata dataset (nominal)'!V$1,'Cyclical_after overrides'!$A$1:$BD$1,0))), "")</f>
        <v>138.51222516289135</v>
      </c>
      <c r="W259" s="179">
        <f>_xlfn.IFNA(IF($C259 &gt; "2023-24", INDEX(PR24_after_overrides!$D$3:$AU$128, MATCH('Stata dataset (nominal)'!$A259, PR24_after_overrides!$A$3:$A$128, 0), MATCH('Stata dataset (nominal)'!W$1, PR24_after_overrides!$D$2:$AU$2, 0)), INDEX('Cyclical_after overrides'!$A$1:$BD$245,MATCH('Stata dataset (nominal)'!$A259,'Cyclical_after overrides'!$A$1:$A$245,0),MATCH('Stata dataset (nominal)'!W$1,'Cyclical_after overrides'!$A$1:$BD$1,0))), "")</f>
        <v>1.9650713285087438</v>
      </c>
      <c r="X259" s="179">
        <f>_xlfn.IFNA(IF($C259 &gt; "2023-24", INDEX(PR24_after_overrides!$D$3:$AU$128, MATCH('Stata dataset (nominal)'!$A259, PR24_after_overrides!$A$3:$A$128, 0), MATCH('Stata dataset (nominal)'!X$1, PR24_after_overrides!$D$2:$AU$2, 0)), INDEX('Cyclical_after overrides'!$A$1:$BD$245,MATCH('Stata dataset (nominal)'!$A259,'Cyclical_after overrides'!$A$1:$A$245,0),MATCH('Stata dataset (nominal)'!X$1,'Cyclical_after overrides'!$A$1:$BD$1,0))), "")</f>
        <v>13.129195525708589</v>
      </c>
      <c r="Y259" s="179">
        <f>_xlfn.IFNA(IF($C259 &gt; "2023-24", INDEX(PR24_after_overrides!$D$3:$AU$128, MATCH('Stata dataset (nominal)'!$A259, PR24_after_overrides!$A$3:$A$128, 0), MATCH('Stata dataset (nominal)'!Y$1, PR24_after_overrides!$D$2:$AU$2, 0)), INDEX('Cyclical_after overrides'!$A$1:$BD$245,MATCH('Stata dataset (nominal)'!$A259,'Cyclical_after overrides'!$A$1:$A$245,0),MATCH('Stata dataset (nominal)'!Y$1,'Cyclical_after overrides'!$A$1:$BD$1,0))), "")</f>
        <v>10.049387522712809</v>
      </c>
      <c r="Z259" s="179">
        <f>_xlfn.IFNA(IF($C259 &gt; "2023-24", INDEX(PR24_after_overrides!$D$3:$AU$128, MATCH('Stata dataset (nominal)'!$A259, PR24_after_overrides!$A$3:$A$128, 0), MATCH('Stata dataset (nominal)'!Z$1, PR24_after_overrides!$D$2:$AU$2, 0)), INDEX('Cyclical_after overrides'!$A$1:$BD$245,MATCH('Stata dataset (nominal)'!$A259,'Cyclical_after overrides'!$A$1:$A$245,0),MATCH('Stata dataset (nominal)'!Z$1,'Cyclical_after overrides'!$A$1:$BD$1,0))), "")</f>
        <v>10.049387522712809</v>
      </c>
      <c r="AA259" s="179">
        <f>_xlfn.IFNA(IF($C259 &gt; "2023-24", INDEX(PR24_after_overrides!$D$3:$AU$128, MATCH('Stata dataset (nominal)'!$A259, PR24_after_overrides!$A$3:$A$128, 0), MATCH('Stata dataset (nominal)'!AA$1, PR24_after_overrides!$D$2:$AU$2, 0)), INDEX('Cyclical_after overrides'!$A$1:$BD$245,MATCH('Stata dataset (nominal)'!$A259,'Cyclical_after overrides'!$A$1:$A$245,0),MATCH('Stata dataset (nominal)'!AA$1,'Cyclical_after overrides'!$A$1:$BD$1,0))), "")</f>
        <v>32.938000000000002</v>
      </c>
      <c r="AB259" s="179">
        <f>INDEX(Depreciation!$U$5:$U$318, MATCH('Stata dataset (nominal)'!$A259, Depreciation!$A$5:$A$318, 0))</f>
        <v>3.2000000000000001E-2</v>
      </c>
      <c r="AC259" s="180">
        <f t="shared" si="5"/>
        <v>0.11509090909090909</v>
      </c>
      <c r="AD259" s="72">
        <f>INDEX(Recharges!$V$5:$V$318, MATCH('Stata dataset (nominal)'!$A259, Recharges!$A$5:$A$318, 0))</f>
        <v>0.188</v>
      </c>
    </row>
    <row r="260" spans="1:30" x14ac:dyDescent="0.4">
      <c r="A260" s="160" t="str">
        <f t="shared" si="6"/>
        <v>PRT24</v>
      </c>
      <c r="B260" s="160" t="s">
        <v>457</v>
      </c>
      <c r="C260" s="160" t="s">
        <v>263</v>
      </c>
      <c r="D260" s="179">
        <f>_xlfn.IFNA(IF($C260 &gt; "2023-24", INDEX(PR24_after_overrides!$D$3:$AU$128, MATCH('Stata dataset (nominal)'!$A260, PR24_after_overrides!$A$3:$A$128, 0), MATCH('Stata dataset (nominal)'!D$1, PR24_after_overrides!$D$2:$AU$2, 0)), INDEX('Cyclical_after overrides'!$A$1:$BD$245,MATCH('Stata dataset (nominal)'!$A260,'Cyclical_after overrides'!$A$1:$A$245,0),MATCH('Stata dataset (nominal)'!D$1,'Cyclical_after overrides'!$A$1:$BD$1,0))), "")</f>
        <v>0.94744609856262829</v>
      </c>
      <c r="E260" s="179">
        <f>_xlfn.IFNA(IF($C260 &gt; "2023-24", INDEX(PR24_after_overrides!$D$3:$AU$128, MATCH('Stata dataset (nominal)'!$A260, PR24_after_overrides!$A$3:$A$128, 0), MATCH('Stata dataset (nominal)'!E$1, PR24_after_overrides!$D$2:$AU$2, 0)), INDEX('Cyclical_after overrides'!$A$1:$BD$245,MATCH('Stata dataset (nominal)'!$A260,'Cyclical_after overrides'!$A$1:$A$245,0),MATCH('Stata dataset (nominal)'!E$1,'Cyclical_after overrides'!$A$1:$BD$1,0))), "")</f>
        <v>2.4790000000000001</v>
      </c>
      <c r="F260" s="179">
        <f>_xlfn.IFNA(IF($C260 &gt; "2023-24", INDEX(PR24_after_overrides!$D$3:$AU$128, MATCH('Stata dataset (nominal)'!$A260, PR24_after_overrides!$A$3:$A$128, 0), MATCH('Stata dataset (nominal)'!F$1, PR24_after_overrides!$D$2:$AU$2, 0)), INDEX('Cyclical_after overrides'!$A$1:$BD$245,MATCH('Stata dataset (nominal)'!$A260,'Cyclical_after overrides'!$A$1:$A$245,0),MATCH('Stata dataset (nominal)'!F$1,'Cyclical_after overrides'!$A$1:$BD$1,0))), "")</f>
        <v>0.3</v>
      </c>
      <c r="G260" s="179">
        <f>_xlfn.IFNA(IF($C260 &gt; "2023-24", INDEX(PR24_after_overrides!$D$3:$AU$128, MATCH('Stata dataset (nominal)'!$A260, PR24_after_overrides!$A$3:$A$128, 0), MATCH('Stata dataset (nominal)'!G$1, PR24_after_overrides!$D$2:$AU$2, 0)), INDEX('Cyclical_after overrides'!$A$1:$BD$245,MATCH('Stata dataset (nominal)'!$A260,'Cyclical_after overrides'!$A$1:$A$245,0),MATCH('Stata dataset (nominal)'!G$1,'Cyclical_after overrides'!$A$1:$BD$1,0))), "")</f>
        <v>0.5</v>
      </c>
      <c r="H260" s="179">
        <f>_xlfn.IFNA(IF($C260 &gt; "2023-24", INDEX(PR24_after_overrides!$D$3:$AU$128, MATCH('Stata dataset (nominal)'!$A260, PR24_after_overrides!$A$3:$A$128, 0), MATCH('Stata dataset (nominal)'!H$1, PR24_after_overrides!$D$2:$AU$2, 0)), INDEX('Cyclical_after overrides'!$A$1:$BD$245,MATCH('Stata dataset (nominal)'!$A260,'Cyclical_after overrides'!$A$1:$A$245,0),MATCH('Stata dataset (nominal)'!H$1,'Cyclical_after overrides'!$A$1:$BD$1,0))), "")</f>
        <v>0.219</v>
      </c>
      <c r="I260" s="179">
        <f>_xlfn.IFNA(IF($C260 &gt; "2023-24", INDEX(PR24_after_overrides!$D$3:$AU$128, MATCH('Stata dataset (nominal)'!$A260, PR24_after_overrides!$A$3:$A$128, 0), MATCH('Stata dataset (nominal)'!I$1, PR24_after_overrides!$D$2:$AU$2, 0)), INDEX('Cyclical_after overrides'!$A$1:$BD$245,MATCH('Stata dataset (nominal)'!$A260,'Cyclical_after overrides'!$A$1:$A$245,0),MATCH('Stata dataset (nominal)'!I$1,'Cyclical_after overrides'!$A$1:$BD$1,0))), "")</f>
        <v>1.681</v>
      </c>
      <c r="J260" s="179">
        <f>_xlfn.IFNA(IF($C260 &gt; "2023-24", INDEX(PR24_after_overrides!$D$3:$AU$128, MATCH('Stata dataset (nominal)'!$A260, PR24_after_overrides!$A$3:$A$128, 0), MATCH('Stata dataset (nominal)'!J$1, PR24_after_overrides!$D$2:$AU$2, 0)), INDEX('Cyclical_after overrides'!$A$1:$BD$245,MATCH('Stata dataset (nominal)'!$A260,'Cyclical_after overrides'!$A$1:$A$245,0),MATCH('Stata dataset (nominal)'!J$1,'Cyclical_after overrides'!$A$1:$BD$1,0))), "")</f>
        <v>-1.0999999999999999E-2</v>
      </c>
      <c r="K260" s="179" t="str">
        <f>_xlfn.IFNA(IF($C260 &gt; "2023-24", INDEX(PR24_after_overrides!$D$3:$AU$128, MATCH('Stata dataset (nominal)'!$A260, PR24_after_overrides!$A$3:$A$128, 0), MATCH('Stata dataset (nominal)'!K$1, PR24_after_overrides!$D$2:$AU$2, 0)), INDEX('Cyclical_after overrides'!$A$1:$BD$245,MATCH('Stata dataset (nominal)'!$A260,'Cyclical_after overrides'!$A$1:$A$245,0),MATCH('Stata dataset (nominal)'!K$1,'Cyclical_after overrides'!$A$1:$BD$1,0))), "")</f>
        <v/>
      </c>
      <c r="L260" s="179">
        <f>_xlfn.IFNA(IF($C260 &gt; "2023-24", INDEX(PR24_after_overrides!$D$3:$AU$128, MATCH('Stata dataset (nominal)'!$A260, PR24_after_overrides!$A$3:$A$128, 0), MATCH('Stata dataset (nominal)'!L$1, PR24_after_overrides!$D$2:$AU$2, 0)), INDEX('Cyclical_after overrides'!$A$1:$BD$245,MATCH('Stata dataset (nominal)'!$A260,'Cyclical_after overrides'!$A$1:$A$245,0),MATCH('Stata dataset (nominal)'!L$1,'Cyclical_after overrides'!$A$1:$BD$1,0))), "")</f>
        <v>0</v>
      </c>
      <c r="M260" s="179" t="str">
        <f>_xlfn.IFNA(IF($C260 &gt; "2023-24", INDEX(PR24_after_overrides!$D$3:$AU$128, MATCH('Stata dataset (nominal)'!$A260, PR24_after_overrides!$A$3:$A$128, 0), MATCH('Stata dataset (nominal)'!M$1, PR24_after_overrides!$D$2:$AU$2, 0)), INDEX('Cyclical_after overrides'!$A$1:$BD$245,MATCH('Stata dataset (nominal)'!$A260,'Cyclical_after overrides'!$A$1:$A$245,0),MATCH('Stata dataset (nominal)'!M$1,'Cyclical_after overrides'!$A$1:$BD$1,0))), "")</f>
        <v/>
      </c>
      <c r="N260" s="179" t="str">
        <f>_xlfn.IFNA(IF($C260 &gt; "2023-24", INDEX(PR24_after_overrides!$D$3:$AU$128, MATCH('Stata dataset (nominal)'!$A260, PR24_after_overrides!$A$3:$A$128, 0), MATCH('Stata dataset (nominal)'!N$1, PR24_after_overrides!$D$2:$AU$2, 0)), INDEX('Cyclical_after overrides'!$A$1:$BD$245,MATCH('Stata dataset (nominal)'!$A260,'Cyclical_after overrides'!$A$1:$A$245,0),MATCH('Stata dataset (nominal)'!N$1,'Cyclical_after overrides'!$A$1:$BD$1,0))), "")</f>
        <v/>
      </c>
      <c r="O260" s="179">
        <f>_xlfn.IFNA(IF($C260 &gt; "2023-24", INDEX(PR24_after_overrides!$D$3:$AU$128, MATCH('Stata dataset (nominal)'!$A260, PR24_after_overrides!$A$3:$A$128, 0), MATCH('Stata dataset (nominal)'!O$1, PR24_after_overrides!$D$2:$AU$2, 0)), INDEX('Cyclical_after overrides'!$A$1:$BD$245,MATCH('Stata dataset (nominal)'!$A260,'Cyclical_after overrides'!$A$1:$A$245,0),MATCH('Stata dataset (nominal)'!O$1,'Cyclical_after overrides'!$A$1:$BD$1,0))), "")</f>
        <v>191.178</v>
      </c>
      <c r="P260" s="179">
        <f>_xlfn.IFNA(IF($C260 &gt; "2023-24", INDEX(PR24_after_overrides!$D$3:$AU$128, MATCH('Stata dataset (nominal)'!$A260, PR24_after_overrides!$A$3:$A$128, 0), MATCH('Stata dataset (nominal)'!P$1, PR24_after_overrides!$D$2:$AU$2, 0)), INDEX('Cyclical_after overrides'!$A$1:$BD$245,MATCH('Stata dataset (nominal)'!$A260,'Cyclical_after overrides'!$A$1:$A$245,0),MATCH('Stata dataset (nominal)'!P$1,'Cyclical_after overrides'!$A$1:$BD$1,0))), "")</f>
        <v>0</v>
      </c>
      <c r="Q260" s="179">
        <f>_xlfn.IFNA(IF($C260 &gt; "2023-24", INDEX(PR24_after_overrides!$D$3:$AU$128, MATCH('Stata dataset (nominal)'!$A260, PR24_after_overrides!$A$3:$A$128, 0), MATCH('Stata dataset (nominal)'!Q$1, PR24_after_overrides!$D$2:$AU$2, 0)), INDEX('Cyclical_after overrides'!$A$1:$BD$245,MATCH('Stata dataset (nominal)'!$A260,'Cyclical_after overrides'!$A$1:$A$245,0),MATCH('Stata dataset (nominal)'!Q$1,'Cyclical_after overrides'!$A$1:$BD$1,0))), "")</f>
        <v>0</v>
      </c>
      <c r="R260" s="179">
        <f>_xlfn.IFNA(IF($C260 &gt; "2023-24", INDEX(PR24_after_overrides!$D$3:$AU$128, MATCH('Stata dataset (nominal)'!$A260, PR24_after_overrides!$A$3:$A$128, 0), MATCH('Stata dataset (nominal)'!R$1, PR24_after_overrides!$D$2:$AU$2, 0)), INDEX('Cyclical_after overrides'!$A$1:$BD$245,MATCH('Stata dataset (nominal)'!$A260,'Cyclical_after overrides'!$A$1:$A$245,0),MATCH('Stata dataset (nominal)'!R$1,'Cyclical_after overrides'!$A$1:$BD$1,0))), "")</f>
        <v>111.926</v>
      </c>
      <c r="S260" s="179">
        <f>_xlfn.IFNA(IF($C260 &gt; "2023-24", INDEX(PR24_after_overrides!$D$3:$AU$128, MATCH('Stata dataset (nominal)'!$A260, PR24_after_overrides!$A$3:$A$128, 0), MATCH('Stata dataset (nominal)'!S$1, PR24_after_overrides!$D$2:$AU$2, 0)), INDEX('Cyclical_after overrides'!$A$1:$BD$245,MATCH('Stata dataset (nominal)'!$A260,'Cyclical_after overrides'!$A$1:$A$245,0),MATCH('Stata dataset (nominal)'!S$1,'Cyclical_after overrides'!$A$1:$BD$1,0))), "")</f>
        <v>0</v>
      </c>
      <c r="T260" s="179">
        <f>_xlfn.IFNA(IF($C260 &gt; "2023-24", INDEX(PR24_after_overrides!$D$3:$AU$128, MATCH('Stata dataset (nominal)'!$A260, PR24_after_overrides!$A$3:$A$128, 0), MATCH('Stata dataset (nominal)'!T$1, PR24_after_overrides!$D$2:$AU$2, 0)), INDEX('Cyclical_after overrides'!$A$1:$BD$245,MATCH('Stata dataset (nominal)'!$A260,'Cyclical_after overrides'!$A$1:$A$245,0),MATCH('Stata dataset (nominal)'!T$1,'Cyclical_after overrides'!$A$1:$BD$1,0))), "")</f>
        <v>0</v>
      </c>
      <c r="U260" s="179">
        <f>_xlfn.IFNA(IF($C260 &gt; "2023-24", INDEX(PR24_after_overrides!$D$3:$AU$128, MATCH('Stata dataset (nominal)'!$A260, PR24_after_overrides!$A$3:$A$128, 0), MATCH('Stata dataset (nominal)'!U$1, PR24_after_overrides!$D$2:$AU$2, 0)), INDEX('Cyclical_after overrides'!$A$1:$BD$245,MATCH('Stata dataset (nominal)'!$A260,'Cyclical_after overrides'!$A$1:$A$245,0),MATCH('Stata dataset (nominal)'!U$1,'Cyclical_after overrides'!$A$1:$BD$1,0))), "")</f>
        <v>23.231664683834083</v>
      </c>
      <c r="V260" s="179">
        <f>_xlfn.IFNA(IF($C260 &gt; "2023-24", INDEX(PR24_after_overrides!$D$3:$AU$128, MATCH('Stata dataset (nominal)'!$A260, PR24_after_overrides!$A$3:$A$128, 0), MATCH('Stata dataset (nominal)'!V$1, PR24_after_overrides!$D$2:$AU$2, 0)), INDEX('Cyclical_after overrides'!$A$1:$BD$245,MATCH('Stata dataset (nominal)'!$A260,'Cyclical_after overrides'!$A$1:$A$245,0),MATCH('Stata dataset (nominal)'!V$1,'Cyclical_after overrides'!$A$1:$BD$1,0))), "")</f>
        <v>137.69869096892782</v>
      </c>
      <c r="W260" s="179">
        <f>_xlfn.IFNA(IF($C260 &gt; "2023-24", INDEX(PR24_after_overrides!$D$3:$AU$128, MATCH('Stata dataset (nominal)'!$A260, PR24_after_overrides!$A$3:$A$128, 0), MATCH('Stata dataset (nominal)'!W$1, PR24_after_overrides!$D$2:$AU$2, 0)), INDEX('Cyclical_after overrides'!$A$1:$BD$245,MATCH('Stata dataset (nominal)'!$A260,'Cyclical_after overrides'!$A$1:$A$245,0),MATCH('Stata dataset (nominal)'!W$1,'Cyclical_after overrides'!$A$1:$BD$1,0))), "")</f>
        <v>2.0921997554377318</v>
      </c>
      <c r="X260" s="179">
        <f>_xlfn.IFNA(IF($C260 &gt; "2023-24", INDEX(PR24_after_overrides!$D$3:$AU$128, MATCH('Stata dataset (nominal)'!$A260, PR24_after_overrides!$A$3:$A$128, 0), MATCH('Stata dataset (nominal)'!X$1, PR24_after_overrides!$D$2:$AU$2, 0)), INDEX('Cyclical_after overrides'!$A$1:$BD$245,MATCH('Stata dataset (nominal)'!$A260,'Cyclical_after overrides'!$A$1:$A$245,0),MATCH('Stata dataset (nominal)'!X$1,'Cyclical_after overrides'!$A$1:$BD$1,0))), "")</f>
        <v>13.129195525708589</v>
      </c>
      <c r="Y260" s="179">
        <f>_xlfn.IFNA(IF($C260 &gt; "2023-24", INDEX(PR24_after_overrides!$D$3:$AU$128, MATCH('Stata dataset (nominal)'!$A260, PR24_after_overrides!$A$3:$A$128, 0), MATCH('Stata dataset (nominal)'!Y$1, PR24_after_overrides!$D$2:$AU$2, 0)), INDEX('Cyclical_after overrides'!$A$1:$BD$245,MATCH('Stata dataset (nominal)'!$A260,'Cyclical_after overrides'!$A$1:$A$245,0),MATCH('Stata dataset (nominal)'!Y$1,'Cyclical_after overrides'!$A$1:$BD$1,0))), "")</f>
        <v>10.049387522712809</v>
      </c>
      <c r="Z260" s="179">
        <f>_xlfn.IFNA(IF($C260 &gt; "2023-24", INDEX(PR24_after_overrides!$D$3:$AU$128, MATCH('Stata dataset (nominal)'!$A260, PR24_after_overrides!$A$3:$A$128, 0), MATCH('Stata dataset (nominal)'!Z$1, PR24_after_overrides!$D$2:$AU$2, 0)), INDEX('Cyclical_after overrides'!$A$1:$BD$245,MATCH('Stata dataset (nominal)'!$A260,'Cyclical_after overrides'!$A$1:$A$245,0),MATCH('Stata dataset (nominal)'!Z$1,'Cyclical_after overrides'!$A$1:$BD$1,0))), "")</f>
        <v>10.049387522712809</v>
      </c>
      <c r="AA260" s="179">
        <f>_xlfn.IFNA(IF($C260 &gt; "2023-24", INDEX(PR24_after_overrides!$D$3:$AU$128, MATCH('Stata dataset (nominal)'!$A260, PR24_after_overrides!$A$3:$A$128, 0), MATCH('Stata dataset (nominal)'!AA$1, PR24_after_overrides!$D$2:$AU$2, 0)), INDEX('Cyclical_after overrides'!$A$1:$BD$245,MATCH('Stata dataset (nominal)'!$A260,'Cyclical_after overrides'!$A$1:$A$245,0),MATCH('Stata dataset (nominal)'!AA$1,'Cyclical_after overrides'!$A$1:$BD$1,0))), "")</f>
        <v>34.951000000000001</v>
      </c>
      <c r="AB260" s="179">
        <f>INDEX(Depreciation!$U$5:$U$318, MATCH('Stata dataset (nominal)'!$A260, Depreciation!$A$5:$A$318, 0))</f>
        <v>2E-3</v>
      </c>
      <c r="AC260" s="180">
        <f t="shared" si="5"/>
        <v>0.11509090909090909</v>
      </c>
      <c r="AD260" s="72">
        <f>INDEX(Recharges!$V$5:$V$318, MATCH('Stata dataset (nominal)'!$A260, Recharges!$A$5:$A$318, 0))</f>
        <v>0.19800000000000001</v>
      </c>
    </row>
    <row r="261" spans="1:30" x14ac:dyDescent="0.4">
      <c r="A261" s="160" t="str">
        <f t="shared" si="6"/>
        <v>PRT25</v>
      </c>
      <c r="B261" s="160" t="s">
        <v>457</v>
      </c>
      <c r="C261" s="160" t="s">
        <v>516</v>
      </c>
      <c r="D261" s="179">
        <f>_xlfn.IFNA(IF($C261 &gt; "2023-24", INDEX(PR24_after_overrides!$D$3:$AU$128, MATCH('Stata dataset (nominal)'!$A261, PR24_after_overrides!$A$3:$A$128, 0), MATCH('Stata dataset (nominal)'!D$1, PR24_after_overrides!$D$2:$AU$2, 0)), INDEX('Cyclical_after overrides'!$A$1:$BD$245,MATCH('Stata dataset (nominal)'!$A261,'Cyclical_after overrides'!$A$1:$A$245,0),MATCH('Stata dataset (nominal)'!D$1,'Cyclical_after overrides'!$A$1:$BD$1,0))), "")</f>
        <v>0.92500939731863152</v>
      </c>
      <c r="E261" s="179">
        <f>_xlfn.IFNA(IF($C261 &gt; "2023-24", INDEX(PR24_after_overrides!$D$3:$AU$128, MATCH('Stata dataset (nominal)'!$A261, PR24_after_overrides!$A$3:$A$128, 0), MATCH('Stata dataset (nominal)'!E$1, PR24_after_overrides!$D$2:$AU$2, 0)), INDEX('Cyclical_after overrides'!$A$1:$BD$245,MATCH('Stata dataset (nominal)'!$A261,'Cyclical_after overrides'!$A$1:$A$245,0),MATCH('Stata dataset (nominal)'!E$1,'Cyclical_after overrides'!$A$1:$BD$1,0))), "")</f>
        <v>2.2583554351506949</v>
      </c>
      <c r="F261" s="179">
        <f>_xlfn.IFNA(IF($C261 &gt; "2023-24", INDEX(PR24_after_overrides!$D$3:$AU$128, MATCH('Stata dataset (nominal)'!$A261, PR24_after_overrides!$A$3:$A$128, 0), MATCH('Stata dataset (nominal)'!F$1, PR24_after_overrides!$D$2:$AU$2, 0)), INDEX('Cyclical_after overrides'!$A$1:$BD$245,MATCH('Stata dataset (nominal)'!$A261,'Cyclical_after overrides'!$A$1:$A$245,0),MATCH('Stata dataset (nominal)'!F$1,'Cyclical_after overrides'!$A$1:$BD$1,0))), "")</f>
        <v>0.35459099221131063</v>
      </c>
      <c r="G261" s="179">
        <f>_xlfn.IFNA(IF($C261 &gt; "2023-24", INDEX(PR24_after_overrides!$D$3:$AU$128, MATCH('Stata dataset (nominal)'!$A261, PR24_after_overrides!$A$3:$A$128, 0), MATCH('Stata dataset (nominal)'!G$1, PR24_after_overrides!$D$2:$AU$2, 0)), INDEX('Cyclical_after overrides'!$A$1:$BD$245,MATCH('Stata dataset (nominal)'!$A261,'Cyclical_after overrides'!$A$1:$A$245,0),MATCH('Stata dataset (nominal)'!G$1,'Cyclical_after overrides'!$A$1:$BD$1,0))), "")</f>
        <v>0.36972597358618364</v>
      </c>
      <c r="H261" s="179">
        <f>_xlfn.IFNA(IF($C261 &gt; "2023-24", INDEX(PR24_after_overrides!$D$3:$AU$128, MATCH('Stata dataset (nominal)'!$A261, PR24_after_overrides!$A$3:$A$128, 0), MATCH('Stata dataset (nominal)'!H$1, PR24_after_overrides!$D$2:$AU$2, 0)), INDEX('Cyclical_after overrides'!$A$1:$BD$245,MATCH('Stata dataset (nominal)'!$A261,'Cyclical_after overrides'!$A$1:$A$245,0),MATCH('Stata dataset (nominal)'!H$1,'Cyclical_after overrides'!$A$1:$BD$1,0))), "")</f>
        <v>0.31459139857771762</v>
      </c>
      <c r="I261" s="179">
        <f>_xlfn.IFNA(IF($C261 &gt; "2023-24", INDEX(PR24_after_overrides!$D$3:$AU$128, MATCH('Stata dataset (nominal)'!$A261, PR24_after_overrides!$A$3:$A$128, 0), MATCH('Stata dataset (nominal)'!I$1, PR24_after_overrides!$D$2:$AU$2, 0)), INDEX('Cyclical_after overrides'!$A$1:$BD$245,MATCH('Stata dataset (nominal)'!$A261,'Cyclical_after overrides'!$A$1:$A$245,0),MATCH('Stata dataset (nominal)'!I$1,'Cyclical_after overrides'!$A$1:$BD$1,0))), "")</f>
        <v>1.5037685066034545</v>
      </c>
      <c r="J261" s="179">
        <f>_xlfn.IFNA(IF($C261 &gt; "2023-24", INDEX(PR24_after_overrides!$D$3:$AU$128, MATCH('Stata dataset (nominal)'!$A261, PR24_after_overrides!$A$3:$A$128, 0), MATCH('Stata dataset (nominal)'!J$1, PR24_after_overrides!$D$2:$AU$2, 0)), INDEX('Cyclical_after overrides'!$A$1:$BD$245,MATCH('Stata dataset (nominal)'!$A261,'Cyclical_after overrides'!$A$1:$A$245,0),MATCH('Stata dataset (nominal)'!J$1,'Cyclical_after overrides'!$A$1:$BD$1,0))), "")</f>
        <v>0.16432265492719272</v>
      </c>
      <c r="K261" s="179" t="str">
        <f>_xlfn.IFNA(IF($C261 &gt; "2023-24", INDEX(PR24_after_overrides!$D$3:$AU$128, MATCH('Stata dataset (nominal)'!$A261, PR24_after_overrides!$A$3:$A$128, 0), MATCH('Stata dataset (nominal)'!K$1, PR24_after_overrides!$D$2:$AU$2, 0)), INDEX('Cyclical_after overrides'!$A$1:$BD$245,MATCH('Stata dataset (nominal)'!$A261,'Cyclical_after overrides'!$A$1:$A$245,0),MATCH('Stata dataset (nominal)'!K$1,'Cyclical_after overrides'!$A$1:$BD$1,0))), "")</f>
        <v/>
      </c>
      <c r="L261" s="179">
        <f>_xlfn.IFNA(IF($C261 &gt; "2023-24", INDEX(PR24_after_overrides!$D$3:$AU$128, MATCH('Stata dataset (nominal)'!$A261, PR24_after_overrides!$A$3:$A$128, 0), MATCH('Stata dataset (nominal)'!L$1, PR24_after_overrides!$D$2:$AU$2, 0)), INDEX('Cyclical_after overrides'!$A$1:$BD$245,MATCH('Stata dataset (nominal)'!$A261,'Cyclical_after overrides'!$A$1:$A$245,0),MATCH('Stata dataset (nominal)'!L$1,'Cyclical_after overrides'!$A$1:$BD$1,0))), "")</f>
        <v>0</v>
      </c>
      <c r="M261" s="179">
        <f>_xlfn.IFNA(IF($C261 &gt; "2023-24", INDEX(PR24_after_overrides!$D$3:$AU$128, MATCH('Stata dataset (nominal)'!$A261, PR24_after_overrides!$A$3:$A$128, 0), MATCH('Stata dataset (nominal)'!M$1, PR24_after_overrides!$D$2:$AU$2, 0)), INDEX('Cyclical_after overrides'!$A$1:$BD$245,MATCH('Stata dataset (nominal)'!$A261,'Cyclical_after overrides'!$A$1:$A$245,0),MATCH('Stata dataset (nominal)'!M$1,'Cyclical_after overrides'!$A$1:$BD$1,0))), "")</f>
        <v>0.12432306129359977</v>
      </c>
      <c r="N261" s="179">
        <f>_xlfn.IFNA(IF($C261 &gt; "2023-24", INDEX(PR24_after_overrides!$D$3:$AU$128, MATCH('Stata dataset (nominal)'!$A261, PR24_after_overrides!$A$3:$A$128, 0), MATCH('Stata dataset (nominal)'!N$1, PR24_after_overrides!$D$2:$AU$2, 0)), INDEX('Cyclical_after overrides'!$A$1:$BD$245,MATCH('Stata dataset (nominal)'!$A261,'Cyclical_after overrides'!$A$1:$A$245,0),MATCH('Stata dataset (nominal)'!N$1,'Cyclical_after overrides'!$A$1:$BD$1,0))), "")</f>
        <v>0.36972597358618364</v>
      </c>
      <c r="O261" s="179">
        <f>_xlfn.IFNA(IF($C261 &gt; "2023-24", INDEX(PR24_after_overrides!$D$3:$AU$128, MATCH('Stata dataset (nominal)'!$A261, PR24_after_overrides!$A$3:$A$128, 0), MATCH('Stata dataset (nominal)'!O$1, PR24_after_overrides!$D$2:$AU$2, 0)), INDEX('Cyclical_after overrides'!$A$1:$BD$245,MATCH('Stata dataset (nominal)'!$A261,'Cyclical_after overrides'!$A$1:$A$245,0),MATCH('Stata dataset (nominal)'!O$1,'Cyclical_after overrides'!$A$1:$BD$1,0))), "")</f>
        <v>187.84700000000001</v>
      </c>
      <c r="P261" s="179">
        <f>_xlfn.IFNA(IF($C261 &gt; "2023-24", INDEX(PR24_after_overrides!$D$3:$AU$128, MATCH('Stata dataset (nominal)'!$A261, PR24_after_overrides!$A$3:$A$128, 0), MATCH('Stata dataset (nominal)'!P$1, PR24_after_overrides!$D$2:$AU$2, 0)), INDEX('Cyclical_after overrides'!$A$1:$BD$245,MATCH('Stata dataset (nominal)'!$A261,'Cyclical_after overrides'!$A$1:$A$245,0),MATCH('Stata dataset (nominal)'!P$1,'Cyclical_after overrides'!$A$1:$BD$1,0))), "")</f>
        <v>0</v>
      </c>
      <c r="Q261" s="179">
        <f>_xlfn.IFNA(IF($C261 &gt; "2023-24", INDEX(PR24_after_overrides!$D$3:$AU$128, MATCH('Stata dataset (nominal)'!$A261, PR24_after_overrides!$A$3:$A$128, 0), MATCH('Stata dataset (nominal)'!Q$1, PR24_after_overrides!$D$2:$AU$2, 0)), INDEX('Cyclical_after overrides'!$A$1:$BD$245,MATCH('Stata dataset (nominal)'!$A261,'Cyclical_after overrides'!$A$1:$A$245,0),MATCH('Stata dataset (nominal)'!Q$1,'Cyclical_after overrides'!$A$1:$BD$1,0))), "")</f>
        <v>0</v>
      </c>
      <c r="R261" s="179">
        <f>_xlfn.IFNA(IF($C261 &gt; "2023-24", INDEX(PR24_after_overrides!$D$3:$AU$128, MATCH('Stata dataset (nominal)'!$A261, PR24_after_overrides!$A$3:$A$128, 0), MATCH('Stata dataset (nominal)'!R$1, PR24_after_overrides!$D$2:$AU$2, 0)), INDEX('Cyclical_after overrides'!$A$1:$BD$245,MATCH('Stata dataset (nominal)'!$A261,'Cyclical_after overrides'!$A$1:$A$245,0),MATCH('Stata dataset (nominal)'!R$1,'Cyclical_after overrides'!$A$1:$BD$1,0))), "")</f>
        <v>120.38200000000001</v>
      </c>
      <c r="S261" s="179">
        <f>_xlfn.IFNA(IF($C261 &gt; "2023-24", INDEX(PR24_after_overrides!$D$3:$AU$128, MATCH('Stata dataset (nominal)'!$A261, PR24_after_overrides!$A$3:$A$128, 0), MATCH('Stata dataset (nominal)'!S$1, PR24_after_overrides!$D$2:$AU$2, 0)), INDEX('Cyclical_after overrides'!$A$1:$BD$245,MATCH('Stata dataset (nominal)'!$A261,'Cyclical_after overrides'!$A$1:$A$245,0),MATCH('Stata dataset (nominal)'!S$1,'Cyclical_after overrides'!$A$1:$BD$1,0))), "")</f>
        <v>0</v>
      </c>
      <c r="T261" s="179">
        <f>_xlfn.IFNA(IF($C261 &gt; "2023-24", INDEX(PR24_after_overrides!$D$3:$AU$128, MATCH('Stata dataset (nominal)'!$A261, PR24_after_overrides!$A$3:$A$128, 0), MATCH('Stata dataset (nominal)'!T$1, PR24_after_overrides!$D$2:$AU$2, 0)), INDEX('Cyclical_after overrides'!$A$1:$BD$245,MATCH('Stata dataset (nominal)'!$A261,'Cyclical_after overrides'!$A$1:$A$245,0),MATCH('Stata dataset (nominal)'!T$1,'Cyclical_after overrides'!$A$1:$BD$1,0))), "")</f>
        <v>0</v>
      </c>
      <c r="U261" s="179" t="str">
        <f>_xlfn.IFNA(IF($C261 &gt; "2023-24", INDEX(PR24_after_overrides!$D$3:$AU$128, MATCH('Stata dataset (nominal)'!$A261, PR24_after_overrides!$A$3:$A$128, 0), MATCH('Stata dataset (nominal)'!U$1, PR24_after_overrides!$D$2:$AU$2, 0)), INDEX('Cyclical_after overrides'!$A$1:$BD$245,MATCH('Stata dataset (nominal)'!$A261,'Cyclical_after overrides'!$A$1:$A$245,0),MATCH('Stata dataset (nominal)'!U$1,'Cyclical_after overrides'!$A$1:$BD$1,0))), "")</f>
        <v/>
      </c>
      <c r="V261" s="179" t="str">
        <f>_xlfn.IFNA(IF($C261 &gt; "2023-24", INDEX(PR24_after_overrides!$D$3:$AU$128, MATCH('Stata dataset (nominal)'!$A261, PR24_after_overrides!$A$3:$A$128, 0), MATCH('Stata dataset (nominal)'!V$1, PR24_after_overrides!$D$2:$AU$2, 0)), INDEX('Cyclical_after overrides'!$A$1:$BD$245,MATCH('Stata dataset (nominal)'!$A261,'Cyclical_after overrides'!$A$1:$A$245,0),MATCH('Stata dataset (nominal)'!V$1,'Cyclical_after overrides'!$A$1:$BD$1,0))), "")</f>
        <v/>
      </c>
      <c r="W261" s="179" t="str">
        <f>_xlfn.IFNA(IF($C261 &gt; "2023-24", INDEX(PR24_after_overrides!$D$3:$AU$128, MATCH('Stata dataset (nominal)'!$A261, PR24_after_overrides!$A$3:$A$128, 0), MATCH('Stata dataset (nominal)'!W$1, PR24_after_overrides!$D$2:$AU$2, 0)), INDEX('Cyclical_after overrides'!$A$1:$BD$245,MATCH('Stata dataset (nominal)'!$A261,'Cyclical_after overrides'!$A$1:$A$245,0),MATCH('Stata dataset (nominal)'!W$1,'Cyclical_after overrides'!$A$1:$BD$1,0))), "")</f>
        <v/>
      </c>
      <c r="X261" s="179" t="str">
        <f>_xlfn.IFNA(IF($C261 &gt; "2023-24", INDEX(PR24_after_overrides!$D$3:$AU$128, MATCH('Stata dataset (nominal)'!$A261, PR24_after_overrides!$A$3:$A$128, 0), MATCH('Stata dataset (nominal)'!X$1, PR24_after_overrides!$D$2:$AU$2, 0)), INDEX('Cyclical_after overrides'!$A$1:$BD$245,MATCH('Stata dataset (nominal)'!$A261,'Cyclical_after overrides'!$A$1:$A$245,0),MATCH('Stata dataset (nominal)'!X$1,'Cyclical_after overrides'!$A$1:$BD$1,0))), "")</f>
        <v/>
      </c>
      <c r="Y261" s="179" t="str">
        <f>_xlfn.IFNA(IF($C261 &gt; "2023-24", INDEX(PR24_after_overrides!$D$3:$AU$128, MATCH('Stata dataset (nominal)'!$A261, PR24_after_overrides!$A$3:$A$128, 0), MATCH('Stata dataset (nominal)'!Y$1, PR24_after_overrides!$D$2:$AU$2, 0)), INDEX('Cyclical_after overrides'!$A$1:$BD$245,MATCH('Stata dataset (nominal)'!$A261,'Cyclical_after overrides'!$A$1:$A$245,0),MATCH('Stata dataset (nominal)'!Y$1,'Cyclical_after overrides'!$A$1:$BD$1,0))), "")</f>
        <v/>
      </c>
      <c r="Z261" s="179" t="str">
        <f>_xlfn.IFNA(IF($C261 &gt; "2023-24", INDEX(PR24_after_overrides!$D$3:$AU$128, MATCH('Stata dataset (nominal)'!$A261, PR24_after_overrides!$A$3:$A$128, 0), MATCH('Stata dataset (nominal)'!Z$1, PR24_after_overrides!$D$2:$AU$2, 0)), INDEX('Cyclical_after overrides'!$A$1:$BD$245,MATCH('Stata dataset (nominal)'!$A261,'Cyclical_after overrides'!$A$1:$A$245,0),MATCH('Stata dataset (nominal)'!Z$1,'Cyclical_after overrides'!$A$1:$BD$1,0))), "")</f>
        <v/>
      </c>
      <c r="AA261" s="179">
        <f>_xlfn.IFNA(IF($C261 &gt; "2023-24", INDEX(PR24_after_overrides!$D$3:$AU$128, MATCH('Stata dataset (nominal)'!$A261, PR24_after_overrides!$A$3:$A$128, 0), MATCH('Stata dataset (nominal)'!AA$1, PR24_after_overrides!$D$2:$AU$2, 0)), INDEX('Cyclical_after overrides'!$A$1:$BD$245,MATCH('Stata dataset (nominal)'!$A261,'Cyclical_after overrides'!$A$1:$A$245,0),MATCH('Stata dataset (nominal)'!AA$1,'Cyclical_after overrides'!$A$1:$BD$1,0))), "")</f>
        <v>35.840716965797505</v>
      </c>
      <c r="AB261" s="179">
        <f>INDEX(Depreciation!$U$5:$U$318, MATCH('Stata dataset (nominal)'!$A261, Depreciation!$A$5:$A$318, 0))</f>
        <v>7.7837047070775503E-2</v>
      </c>
      <c r="AC261" s="180" t="str">
        <f t="shared" ref="AC261:AC317" si="7">IF(C261&gt;"2023-24","",AVERAGEIFS($AB$4:$AB$317,$B$4:$B$317,B261,$C$4:$C$317,"&lt;="&amp;"2023-24"))</f>
        <v/>
      </c>
      <c r="AD261" s="72">
        <f>INDEX(Recharges!$V$5:$V$318, MATCH('Stata dataset (nominal)'!$A261, Recharges!$A$5:$A$318, 0))</f>
        <v>0.2032411784625805</v>
      </c>
    </row>
    <row r="262" spans="1:30" x14ac:dyDescent="0.4">
      <c r="A262" s="160" t="str">
        <f t="shared" si="6"/>
        <v>PRT26</v>
      </c>
      <c r="B262" s="160" t="s">
        <v>457</v>
      </c>
      <c r="C262" s="160" t="s">
        <v>518</v>
      </c>
      <c r="D262" s="179">
        <f>_xlfn.IFNA(IF($C262 &gt; "2023-24", INDEX(PR24_after_overrides!$D$3:$AU$128, MATCH('Stata dataset (nominal)'!$A262, PR24_after_overrides!$A$3:$A$128, 0), MATCH('Stata dataset (nominal)'!D$1, PR24_after_overrides!$D$2:$AU$2, 0)), INDEX('Cyclical_after overrides'!$A$1:$BD$245,MATCH('Stata dataset (nominal)'!$A262,'Cyclical_after overrides'!$A$1:$A$245,0),MATCH('Stata dataset (nominal)'!D$1,'Cyclical_after overrides'!$A$1:$BD$1,0))), "")</f>
        <v>0.90671825104396953</v>
      </c>
      <c r="E262" s="179">
        <f>_xlfn.IFNA(IF($C262 &gt; "2023-24", INDEX(PR24_after_overrides!$D$3:$AU$128, MATCH('Stata dataset (nominal)'!$A262, PR24_after_overrides!$A$3:$A$128, 0), MATCH('Stata dataset (nominal)'!E$1, PR24_after_overrides!$D$2:$AU$2, 0)), INDEX('Cyclical_after overrides'!$A$1:$BD$245,MATCH('Stata dataset (nominal)'!$A262,'Cyclical_after overrides'!$A$1:$A$245,0),MATCH('Stata dataset (nominal)'!E$1,'Cyclical_after overrides'!$A$1:$BD$1,0))), "")</f>
        <v>2.389937555028784</v>
      </c>
      <c r="F262" s="179">
        <f>_xlfn.IFNA(IF($C262 &gt; "2023-24", INDEX(PR24_after_overrides!$D$3:$AU$128, MATCH('Stata dataset (nominal)'!$A262, PR24_after_overrides!$A$3:$A$128, 0), MATCH('Stata dataset (nominal)'!F$1, PR24_after_overrides!$D$2:$AU$2, 0)), INDEX('Cyclical_after overrides'!$A$1:$BD$245,MATCH('Stata dataset (nominal)'!$A262,'Cyclical_after overrides'!$A$1:$A$245,0),MATCH('Stata dataset (nominal)'!F$1,'Cyclical_after overrides'!$A$1:$BD$1,0))), "")</f>
        <v>0.36174412461903149</v>
      </c>
      <c r="G262" s="179">
        <f>_xlfn.IFNA(IF($C262 &gt; "2023-24", INDEX(PR24_after_overrides!$D$3:$AU$128, MATCH('Stata dataset (nominal)'!$A262, PR24_after_overrides!$A$3:$A$128, 0), MATCH('Stata dataset (nominal)'!G$1, PR24_after_overrides!$D$2:$AU$2, 0)), INDEX('Cyclical_after overrides'!$A$1:$BD$245,MATCH('Stata dataset (nominal)'!$A262,'Cyclical_after overrides'!$A$1:$A$245,0),MATCH('Stata dataset (nominal)'!G$1,'Cyclical_after overrides'!$A$1:$BD$1,0))), "")</f>
        <v>0.55254209278699629</v>
      </c>
      <c r="H262" s="179">
        <f>_xlfn.IFNA(IF($C262 &gt; "2023-24", INDEX(PR24_after_overrides!$D$3:$AU$128, MATCH('Stata dataset (nominal)'!$A262, PR24_after_overrides!$A$3:$A$128, 0), MATCH('Stata dataset (nominal)'!H$1, PR24_after_overrides!$D$2:$AU$2, 0)), INDEX('Cyclical_after overrides'!$A$1:$BD$245,MATCH('Stata dataset (nominal)'!$A262,'Cyclical_after overrides'!$A$1:$A$245,0),MATCH('Stata dataset (nominal)'!H$1,'Cyclical_after overrides'!$A$1:$BD$1,0))), "")</f>
        <v>0.32093762275651877</v>
      </c>
      <c r="I262" s="179">
        <f>_xlfn.IFNA(IF($C262 &gt; "2023-24", INDEX(PR24_after_overrides!$D$3:$AU$128, MATCH('Stata dataset (nominal)'!$A262, PR24_after_overrides!$A$3:$A$128, 0), MATCH('Stata dataset (nominal)'!I$1, PR24_after_overrides!$D$2:$AU$2, 0)), INDEX('Cyclical_after overrides'!$A$1:$BD$245,MATCH('Stata dataset (nominal)'!$A262,'Cyclical_after overrides'!$A$1:$A$245,0),MATCH('Stata dataset (nominal)'!I$1,'Cyclical_after overrides'!$A$1:$BD$1,0))), "")</f>
        <v>1.8473213681002372</v>
      </c>
      <c r="J262" s="179">
        <f>_xlfn.IFNA(IF($C262 &gt; "2023-24", INDEX(PR24_after_overrides!$D$3:$AU$128, MATCH('Stata dataset (nominal)'!$A262, PR24_after_overrides!$A$3:$A$128, 0), MATCH('Stata dataset (nominal)'!J$1, PR24_after_overrides!$D$2:$AU$2, 0)), INDEX('Cyclical_after overrides'!$A$1:$BD$245,MATCH('Stata dataset (nominal)'!$A262,'Cyclical_after overrides'!$A$1:$A$245,0),MATCH('Stata dataset (nominal)'!J$1,'Cyclical_after overrides'!$A$1:$BD$1,0))), "")</f>
        <v>0.16763752116491704</v>
      </c>
      <c r="K262" s="179" t="str">
        <f>_xlfn.IFNA(IF($C262 &gt; "2023-24", INDEX(PR24_after_overrides!$D$3:$AU$128, MATCH('Stata dataset (nominal)'!$A262, PR24_after_overrides!$A$3:$A$128, 0), MATCH('Stata dataset (nominal)'!K$1, PR24_after_overrides!$D$2:$AU$2, 0)), INDEX('Cyclical_after overrides'!$A$1:$BD$245,MATCH('Stata dataset (nominal)'!$A262,'Cyclical_after overrides'!$A$1:$A$245,0),MATCH('Stata dataset (nominal)'!K$1,'Cyclical_after overrides'!$A$1:$BD$1,0))), "")</f>
        <v/>
      </c>
      <c r="L262" s="179">
        <f>_xlfn.IFNA(IF($C262 &gt; "2023-24", INDEX(PR24_after_overrides!$D$3:$AU$128, MATCH('Stata dataset (nominal)'!$A262, PR24_after_overrides!$A$3:$A$128, 0), MATCH('Stata dataset (nominal)'!L$1, PR24_after_overrides!$D$2:$AU$2, 0)), INDEX('Cyclical_after overrides'!$A$1:$BD$245,MATCH('Stata dataset (nominal)'!$A262,'Cyclical_after overrides'!$A$1:$A$245,0),MATCH('Stata dataset (nominal)'!L$1,'Cyclical_after overrides'!$A$1:$BD$1,0))), "")</f>
        <v>0</v>
      </c>
      <c r="M262" s="179">
        <f>_xlfn.IFNA(IF($C262 &gt; "2023-24", INDEX(PR24_after_overrides!$D$3:$AU$128, MATCH('Stata dataset (nominal)'!$A262, PR24_after_overrides!$A$3:$A$128, 0), MATCH('Stata dataset (nominal)'!M$1, PR24_after_overrides!$D$2:$AU$2, 0)), INDEX('Cyclical_after overrides'!$A$1:$BD$245,MATCH('Stata dataset (nominal)'!$A262,'Cyclical_after overrides'!$A$1:$A$245,0),MATCH('Stata dataset (nominal)'!M$1,'Cyclical_after overrides'!$A$1:$BD$1,0))), "")</f>
        <v>0.16543176430748391</v>
      </c>
      <c r="N262" s="179">
        <f>_xlfn.IFNA(IF($C262 &gt; "2023-24", INDEX(PR24_after_overrides!$D$3:$AU$128, MATCH('Stata dataset (nominal)'!$A262, PR24_after_overrides!$A$3:$A$128, 0), MATCH('Stata dataset (nominal)'!N$1, PR24_after_overrides!$D$2:$AU$2, 0)), INDEX('Cyclical_after overrides'!$A$1:$BD$245,MATCH('Stata dataset (nominal)'!$A262,'Cyclical_after overrides'!$A$1:$A$245,0),MATCH('Stata dataset (nominal)'!N$1,'Cyclical_after overrides'!$A$1:$BD$1,0))), "")</f>
        <v>0.55254209278699629</v>
      </c>
      <c r="O262" s="179">
        <f>_xlfn.IFNA(IF($C262 &gt; "2023-24", INDEX(PR24_after_overrides!$D$3:$AU$128, MATCH('Stata dataset (nominal)'!$A262, PR24_after_overrides!$A$3:$A$128, 0), MATCH('Stata dataset (nominal)'!O$1, PR24_after_overrides!$D$2:$AU$2, 0)), INDEX('Cyclical_after overrides'!$A$1:$BD$245,MATCH('Stata dataset (nominal)'!$A262,'Cyclical_after overrides'!$A$1:$A$245,0),MATCH('Stata dataset (nominal)'!O$1,'Cyclical_after overrides'!$A$1:$BD$1,0))), "")</f>
        <v>186.357</v>
      </c>
      <c r="P262" s="179">
        <f>_xlfn.IFNA(IF($C262 &gt; "2023-24", INDEX(PR24_after_overrides!$D$3:$AU$128, MATCH('Stata dataset (nominal)'!$A262, PR24_after_overrides!$A$3:$A$128, 0), MATCH('Stata dataset (nominal)'!P$1, PR24_after_overrides!$D$2:$AU$2, 0)), INDEX('Cyclical_after overrides'!$A$1:$BD$245,MATCH('Stata dataset (nominal)'!$A262,'Cyclical_after overrides'!$A$1:$A$245,0),MATCH('Stata dataset (nominal)'!P$1,'Cyclical_after overrides'!$A$1:$BD$1,0))), "")</f>
        <v>0</v>
      </c>
      <c r="Q262" s="179">
        <f>_xlfn.IFNA(IF($C262 &gt; "2023-24", INDEX(PR24_after_overrides!$D$3:$AU$128, MATCH('Stata dataset (nominal)'!$A262, PR24_after_overrides!$A$3:$A$128, 0), MATCH('Stata dataset (nominal)'!Q$1, PR24_after_overrides!$D$2:$AU$2, 0)), INDEX('Cyclical_after overrides'!$A$1:$BD$245,MATCH('Stata dataset (nominal)'!$A262,'Cyclical_after overrides'!$A$1:$A$245,0),MATCH('Stata dataset (nominal)'!Q$1,'Cyclical_after overrides'!$A$1:$BD$1,0))), "")</f>
        <v>0</v>
      </c>
      <c r="R262" s="179">
        <f>_xlfn.IFNA(IF($C262 &gt; "2023-24", INDEX(PR24_after_overrides!$D$3:$AU$128, MATCH('Stata dataset (nominal)'!$A262, PR24_after_overrides!$A$3:$A$128, 0), MATCH('Stata dataset (nominal)'!R$1, PR24_after_overrides!$D$2:$AU$2, 0)), INDEX('Cyclical_after overrides'!$A$1:$BD$245,MATCH('Stata dataset (nominal)'!$A262,'Cyclical_after overrides'!$A$1:$A$245,0),MATCH('Stata dataset (nominal)'!R$1,'Cyclical_after overrides'!$A$1:$BD$1,0))), "")</f>
        <v>124.9196</v>
      </c>
      <c r="S262" s="179">
        <f>_xlfn.IFNA(IF($C262 &gt; "2023-24", INDEX(PR24_after_overrides!$D$3:$AU$128, MATCH('Stata dataset (nominal)'!$A262, PR24_after_overrides!$A$3:$A$128, 0), MATCH('Stata dataset (nominal)'!S$1, PR24_after_overrides!$D$2:$AU$2, 0)), INDEX('Cyclical_after overrides'!$A$1:$BD$245,MATCH('Stata dataset (nominal)'!$A262,'Cyclical_after overrides'!$A$1:$A$245,0),MATCH('Stata dataset (nominal)'!S$1,'Cyclical_after overrides'!$A$1:$BD$1,0))), "")</f>
        <v>0</v>
      </c>
      <c r="T262" s="179">
        <f>_xlfn.IFNA(IF($C262 &gt; "2023-24", INDEX(PR24_after_overrides!$D$3:$AU$128, MATCH('Stata dataset (nominal)'!$A262, PR24_after_overrides!$A$3:$A$128, 0), MATCH('Stata dataset (nominal)'!T$1, PR24_after_overrides!$D$2:$AU$2, 0)), INDEX('Cyclical_after overrides'!$A$1:$BD$245,MATCH('Stata dataset (nominal)'!$A262,'Cyclical_after overrides'!$A$1:$A$245,0),MATCH('Stata dataset (nominal)'!T$1,'Cyclical_after overrides'!$A$1:$BD$1,0))), "")</f>
        <v>0</v>
      </c>
      <c r="U262" s="179" t="str">
        <f>_xlfn.IFNA(IF($C262 &gt; "2023-24", INDEX(PR24_after_overrides!$D$3:$AU$128, MATCH('Stata dataset (nominal)'!$A262, PR24_after_overrides!$A$3:$A$128, 0), MATCH('Stata dataset (nominal)'!U$1, PR24_after_overrides!$D$2:$AU$2, 0)), INDEX('Cyclical_after overrides'!$A$1:$BD$245,MATCH('Stata dataset (nominal)'!$A262,'Cyclical_after overrides'!$A$1:$A$245,0),MATCH('Stata dataset (nominal)'!U$1,'Cyclical_after overrides'!$A$1:$BD$1,0))), "")</f>
        <v/>
      </c>
      <c r="V262" s="179" t="str">
        <f>_xlfn.IFNA(IF($C262 &gt; "2023-24", INDEX(PR24_after_overrides!$D$3:$AU$128, MATCH('Stata dataset (nominal)'!$A262, PR24_after_overrides!$A$3:$A$128, 0), MATCH('Stata dataset (nominal)'!V$1, PR24_after_overrides!$D$2:$AU$2, 0)), INDEX('Cyclical_after overrides'!$A$1:$BD$245,MATCH('Stata dataset (nominal)'!$A262,'Cyclical_after overrides'!$A$1:$A$245,0),MATCH('Stata dataset (nominal)'!V$1,'Cyclical_after overrides'!$A$1:$BD$1,0))), "")</f>
        <v/>
      </c>
      <c r="W262" s="179" t="str">
        <f>_xlfn.IFNA(IF($C262 &gt; "2023-24", INDEX(PR24_after_overrides!$D$3:$AU$128, MATCH('Stata dataset (nominal)'!$A262, PR24_after_overrides!$A$3:$A$128, 0), MATCH('Stata dataset (nominal)'!W$1, PR24_after_overrides!$D$2:$AU$2, 0)), INDEX('Cyclical_after overrides'!$A$1:$BD$245,MATCH('Stata dataset (nominal)'!$A262,'Cyclical_after overrides'!$A$1:$A$245,0),MATCH('Stata dataset (nominal)'!W$1,'Cyclical_after overrides'!$A$1:$BD$1,0))), "")</f>
        <v/>
      </c>
      <c r="X262" s="179" t="str">
        <f>_xlfn.IFNA(IF($C262 &gt; "2023-24", INDEX(PR24_after_overrides!$D$3:$AU$128, MATCH('Stata dataset (nominal)'!$A262, PR24_after_overrides!$A$3:$A$128, 0), MATCH('Stata dataset (nominal)'!X$1, PR24_after_overrides!$D$2:$AU$2, 0)), INDEX('Cyclical_after overrides'!$A$1:$BD$245,MATCH('Stata dataset (nominal)'!$A262,'Cyclical_after overrides'!$A$1:$A$245,0),MATCH('Stata dataset (nominal)'!X$1,'Cyclical_after overrides'!$A$1:$BD$1,0))), "")</f>
        <v/>
      </c>
      <c r="Y262" s="179" t="str">
        <f>_xlfn.IFNA(IF($C262 &gt; "2023-24", INDEX(PR24_after_overrides!$D$3:$AU$128, MATCH('Stata dataset (nominal)'!$A262, PR24_after_overrides!$A$3:$A$128, 0), MATCH('Stata dataset (nominal)'!Y$1, PR24_after_overrides!$D$2:$AU$2, 0)), INDEX('Cyclical_after overrides'!$A$1:$BD$245,MATCH('Stata dataset (nominal)'!$A262,'Cyclical_after overrides'!$A$1:$A$245,0),MATCH('Stata dataset (nominal)'!Y$1,'Cyclical_after overrides'!$A$1:$BD$1,0))), "")</f>
        <v/>
      </c>
      <c r="Z262" s="179" t="str">
        <f>_xlfn.IFNA(IF($C262 &gt; "2023-24", INDEX(PR24_after_overrides!$D$3:$AU$128, MATCH('Stata dataset (nominal)'!$A262, PR24_after_overrides!$A$3:$A$128, 0), MATCH('Stata dataset (nominal)'!Z$1, PR24_after_overrides!$D$2:$AU$2, 0)), INDEX('Cyclical_after overrides'!$A$1:$BD$245,MATCH('Stata dataset (nominal)'!$A262,'Cyclical_after overrides'!$A$1:$A$245,0),MATCH('Stata dataset (nominal)'!Z$1,'Cyclical_after overrides'!$A$1:$BD$1,0))), "")</f>
        <v/>
      </c>
      <c r="AA262" s="179">
        <f>_xlfn.IFNA(IF($C262 &gt; "2023-24", INDEX(PR24_after_overrides!$D$3:$AU$128, MATCH('Stata dataset (nominal)'!$A262, PR24_after_overrides!$A$3:$A$128, 0), MATCH('Stata dataset (nominal)'!AA$1, PR24_after_overrides!$D$2:$AU$2, 0)), INDEX('Cyclical_after overrides'!$A$1:$BD$245,MATCH('Stata dataset (nominal)'!$A262,'Cyclical_after overrides'!$A$1:$A$245,0),MATCH('Stata dataset (nominal)'!AA$1,'Cyclical_after overrides'!$A$1:$BD$1,0))), "")</f>
        <v>44.039038537080941</v>
      </c>
      <c r="AB262" s="179">
        <f>INDEX(Depreciation!$U$5:$U$318, MATCH('Stata dataset (nominal)'!$A262, Depreciation!$A$5:$A$318, 0))</f>
        <v>7.9407246867592277E-2</v>
      </c>
      <c r="AC262" s="180" t="str">
        <f t="shared" si="7"/>
        <v/>
      </c>
      <c r="AD262" s="72">
        <f>INDEX(Recharges!$V$5:$V$318, MATCH('Stata dataset (nominal)'!$A262, Recharges!$A$5:$A$318, 0))</f>
        <v>0.85252502539790043</v>
      </c>
    </row>
    <row r="263" spans="1:30" x14ac:dyDescent="0.4">
      <c r="A263" s="160" t="str">
        <f t="shared" si="6"/>
        <v>PRT27</v>
      </c>
      <c r="B263" s="160" t="s">
        <v>457</v>
      </c>
      <c r="C263" s="160" t="s">
        <v>519</v>
      </c>
      <c r="D263" s="179">
        <f>_xlfn.IFNA(IF($C263 &gt; "2023-24", INDEX(PR24_after_overrides!$D$3:$AU$128, MATCH('Stata dataset (nominal)'!$A263, PR24_after_overrides!$A$3:$A$128, 0), MATCH('Stata dataset (nominal)'!D$1, PR24_after_overrides!$D$2:$AU$2, 0)), INDEX('Cyclical_after overrides'!$A$1:$BD$245,MATCH('Stata dataset (nominal)'!$A263,'Cyclical_after overrides'!$A$1:$A$245,0),MATCH('Stata dataset (nominal)'!D$1,'Cyclical_after overrides'!$A$1:$BD$1,0))), "")</f>
        <v>0.88902938342967219</v>
      </c>
      <c r="E263" s="179">
        <f>_xlfn.IFNA(IF($C263 &gt; "2023-24", INDEX(PR24_after_overrides!$D$3:$AU$128, MATCH('Stata dataset (nominal)'!$A263, PR24_after_overrides!$A$3:$A$128, 0), MATCH('Stata dataset (nominal)'!E$1, PR24_after_overrides!$D$2:$AU$2, 0)), INDEX('Cyclical_after overrides'!$A$1:$BD$245,MATCH('Stata dataset (nominal)'!$A263,'Cyclical_after overrides'!$A$1:$A$245,0),MATCH('Stata dataset (nominal)'!E$1,'Cyclical_after overrides'!$A$1:$BD$1,0))), "")</f>
        <v>2.3025110734845926</v>
      </c>
      <c r="F263" s="179">
        <f>_xlfn.IFNA(IF($C263 &gt; "2023-24", INDEX(PR24_after_overrides!$D$3:$AU$128, MATCH('Stata dataset (nominal)'!$A263, PR24_after_overrides!$A$3:$A$128, 0), MATCH('Stata dataset (nominal)'!F$1, PR24_after_overrides!$D$2:$AU$2, 0)), INDEX('Cyclical_after overrides'!$A$1:$BD$245,MATCH('Stata dataset (nominal)'!$A263,'Cyclical_after overrides'!$A$1:$A$245,0),MATCH('Stata dataset (nominal)'!F$1,'Cyclical_after overrides'!$A$1:$BD$1,0))), "")</f>
        <v>0.36894168642058933</v>
      </c>
      <c r="G263" s="179">
        <f>_xlfn.IFNA(IF($C263 &gt; "2023-24", INDEX(PR24_after_overrides!$D$3:$AU$128, MATCH('Stata dataset (nominal)'!$A263, PR24_after_overrides!$A$3:$A$128, 0), MATCH('Stata dataset (nominal)'!G$1, PR24_after_overrides!$D$2:$AU$2, 0)), INDEX('Cyclical_after overrides'!$A$1:$BD$245,MATCH('Stata dataset (nominal)'!$A263,'Cyclical_after overrides'!$A$1:$A$245,0),MATCH('Stata dataset (nominal)'!G$1,'Cyclical_after overrides'!$A$1:$BD$1,0))), "")</f>
        <v>0.57815861835421622</v>
      </c>
      <c r="H263" s="179">
        <f>_xlfn.IFNA(IF($C263 &gt; "2023-24", INDEX(PR24_after_overrides!$D$3:$AU$128, MATCH('Stata dataset (nominal)'!$A263, PR24_after_overrides!$A$3:$A$128, 0), MATCH('Stata dataset (nominal)'!H$1, PR24_after_overrides!$D$2:$AU$2, 0)), INDEX('Cyclical_after overrides'!$A$1:$BD$245,MATCH('Stata dataset (nominal)'!$A263,'Cyclical_after overrides'!$A$1:$A$245,0),MATCH('Stata dataset (nominal)'!H$1,'Cyclical_after overrides'!$A$1:$BD$1,0))), "")</f>
        <v>0.32732326447680332</v>
      </c>
      <c r="I263" s="179">
        <f>_xlfn.IFNA(IF($C263 &gt; "2023-24", INDEX(PR24_after_overrides!$D$3:$AU$128, MATCH('Stata dataset (nominal)'!$A263, PR24_after_overrides!$A$3:$A$128, 0), MATCH('Stata dataset (nominal)'!I$1, PR24_after_overrides!$D$2:$AU$2, 0)), INDEX('Cyclical_after overrides'!$A$1:$BD$245,MATCH('Stata dataset (nominal)'!$A263,'Cyclical_after overrides'!$A$1:$A$245,0),MATCH('Stata dataset (nominal)'!I$1,'Cyclical_after overrides'!$A$1:$BD$1,0))), "")</f>
        <v>1.8840772096173388</v>
      </c>
      <c r="J263" s="179">
        <f>_xlfn.IFNA(IF($C263 &gt; "2023-24", INDEX(PR24_after_overrides!$D$3:$AU$128, MATCH('Stata dataset (nominal)'!$A263, PR24_after_overrides!$A$3:$A$128, 0), MATCH('Stata dataset (nominal)'!J$1, PR24_after_overrides!$D$2:$AU$2, 0)), INDEX('Cyclical_after overrides'!$A$1:$BD$245,MATCH('Stata dataset (nominal)'!$A263,'Cyclical_after overrides'!$A$1:$A$245,0),MATCH('Stata dataset (nominal)'!J$1,'Cyclical_after overrides'!$A$1:$BD$1,0))), "")</f>
        <v>0.17097297663393163</v>
      </c>
      <c r="K263" s="179" t="str">
        <f>_xlfn.IFNA(IF($C263 &gt; "2023-24", INDEX(PR24_after_overrides!$D$3:$AU$128, MATCH('Stata dataset (nominal)'!$A263, PR24_after_overrides!$A$3:$A$128, 0), MATCH('Stata dataset (nominal)'!K$1, PR24_after_overrides!$D$2:$AU$2, 0)), INDEX('Cyclical_after overrides'!$A$1:$BD$245,MATCH('Stata dataset (nominal)'!$A263,'Cyclical_after overrides'!$A$1:$A$245,0),MATCH('Stata dataset (nominal)'!K$1,'Cyclical_after overrides'!$A$1:$BD$1,0))), "")</f>
        <v/>
      </c>
      <c r="L263" s="179">
        <f>_xlfn.IFNA(IF($C263 &gt; "2023-24", INDEX(PR24_after_overrides!$D$3:$AU$128, MATCH('Stata dataset (nominal)'!$A263, PR24_after_overrides!$A$3:$A$128, 0), MATCH('Stata dataset (nominal)'!L$1, PR24_after_overrides!$D$2:$AU$2, 0)), INDEX('Cyclical_after overrides'!$A$1:$BD$245,MATCH('Stata dataset (nominal)'!$A263,'Cyclical_after overrides'!$A$1:$A$245,0),MATCH('Stata dataset (nominal)'!L$1,'Cyclical_after overrides'!$A$1:$BD$1,0))), "")</f>
        <v>0</v>
      </c>
      <c r="M263" s="179">
        <f>_xlfn.IFNA(IF($C263 &gt; "2023-24", INDEX(PR24_after_overrides!$D$3:$AU$128, MATCH('Stata dataset (nominal)'!$A263, PR24_after_overrides!$A$3:$A$128, 0), MATCH('Stata dataset (nominal)'!M$1, PR24_after_overrides!$D$2:$AU$2, 0)), INDEX('Cyclical_after overrides'!$A$1:$BD$245,MATCH('Stata dataset (nominal)'!$A263,'Cyclical_after overrides'!$A$1:$A$245,0),MATCH('Stata dataset (nominal)'!M$1,'Cyclical_after overrides'!$A$1:$BD$1,0))), "")</f>
        <v>0.16872333220453781</v>
      </c>
      <c r="N263" s="179">
        <f>_xlfn.IFNA(IF($C263 &gt; "2023-24", INDEX(PR24_after_overrides!$D$3:$AU$128, MATCH('Stata dataset (nominal)'!$A263, PR24_after_overrides!$A$3:$A$128, 0), MATCH('Stata dataset (nominal)'!N$1, PR24_after_overrides!$D$2:$AU$2, 0)), INDEX('Cyclical_after overrides'!$A$1:$BD$245,MATCH('Stata dataset (nominal)'!$A263,'Cyclical_after overrides'!$A$1:$A$245,0),MATCH('Stata dataset (nominal)'!N$1,'Cyclical_after overrides'!$A$1:$BD$1,0))), "")</f>
        <v>0.57815861835421622</v>
      </c>
      <c r="O263" s="179">
        <f>_xlfn.IFNA(IF($C263 &gt; "2023-24", INDEX(PR24_after_overrides!$D$3:$AU$128, MATCH('Stata dataset (nominal)'!$A263, PR24_after_overrides!$A$3:$A$128, 0), MATCH('Stata dataset (nominal)'!O$1, PR24_after_overrides!$D$2:$AU$2, 0)), INDEX('Cyclical_after overrides'!$A$1:$BD$245,MATCH('Stata dataset (nominal)'!$A263,'Cyclical_after overrides'!$A$1:$A$245,0),MATCH('Stata dataset (nominal)'!O$1,'Cyclical_after overrides'!$A$1:$BD$1,0))), "")</f>
        <v>183.46700000000001</v>
      </c>
      <c r="P263" s="179">
        <f>_xlfn.IFNA(IF($C263 &gt; "2023-24", INDEX(PR24_after_overrides!$D$3:$AU$128, MATCH('Stata dataset (nominal)'!$A263, PR24_after_overrides!$A$3:$A$128, 0), MATCH('Stata dataset (nominal)'!P$1, PR24_after_overrides!$D$2:$AU$2, 0)), INDEX('Cyclical_after overrides'!$A$1:$BD$245,MATCH('Stata dataset (nominal)'!$A263,'Cyclical_after overrides'!$A$1:$A$245,0),MATCH('Stata dataset (nominal)'!P$1,'Cyclical_after overrides'!$A$1:$BD$1,0))), "")</f>
        <v>0</v>
      </c>
      <c r="Q263" s="179">
        <f>_xlfn.IFNA(IF($C263 &gt; "2023-24", INDEX(PR24_after_overrides!$D$3:$AU$128, MATCH('Stata dataset (nominal)'!$A263, PR24_after_overrides!$A$3:$A$128, 0), MATCH('Stata dataset (nominal)'!Q$1, PR24_after_overrides!$D$2:$AU$2, 0)), INDEX('Cyclical_after overrides'!$A$1:$BD$245,MATCH('Stata dataset (nominal)'!$A263,'Cyclical_after overrides'!$A$1:$A$245,0),MATCH('Stata dataset (nominal)'!Q$1,'Cyclical_after overrides'!$A$1:$BD$1,0))), "")</f>
        <v>0</v>
      </c>
      <c r="R263" s="179">
        <f>_xlfn.IFNA(IF($C263 &gt; "2023-24", INDEX(PR24_after_overrides!$D$3:$AU$128, MATCH('Stata dataset (nominal)'!$A263, PR24_after_overrides!$A$3:$A$128, 0), MATCH('Stata dataset (nominal)'!R$1, PR24_after_overrides!$D$2:$AU$2, 0)), INDEX('Cyclical_after overrides'!$A$1:$BD$245,MATCH('Stata dataset (nominal)'!$A263,'Cyclical_after overrides'!$A$1:$A$245,0),MATCH('Stata dataset (nominal)'!R$1,'Cyclical_after overrides'!$A$1:$BD$1,0))), "")</f>
        <v>130.98500000000001</v>
      </c>
      <c r="S263" s="179">
        <f>_xlfn.IFNA(IF($C263 &gt; "2023-24", INDEX(PR24_after_overrides!$D$3:$AU$128, MATCH('Stata dataset (nominal)'!$A263, PR24_after_overrides!$A$3:$A$128, 0), MATCH('Stata dataset (nominal)'!S$1, PR24_after_overrides!$D$2:$AU$2, 0)), INDEX('Cyclical_after overrides'!$A$1:$BD$245,MATCH('Stata dataset (nominal)'!$A263,'Cyclical_after overrides'!$A$1:$A$245,0),MATCH('Stata dataset (nominal)'!S$1,'Cyclical_after overrides'!$A$1:$BD$1,0))), "")</f>
        <v>0</v>
      </c>
      <c r="T263" s="179">
        <f>_xlfn.IFNA(IF($C263 &gt; "2023-24", INDEX(PR24_after_overrides!$D$3:$AU$128, MATCH('Stata dataset (nominal)'!$A263, PR24_after_overrides!$A$3:$A$128, 0), MATCH('Stata dataset (nominal)'!T$1, PR24_after_overrides!$D$2:$AU$2, 0)), INDEX('Cyclical_after overrides'!$A$1:$BD$245,MATCH('Stata dataset (nominal)'!$A263,'Cyclical_after overrides'!$A$1:$A$245,0),MATCH('Stata dataset (nominal)'!T$1,'Cyclical_after overrides'!$A$1:$BD$1,0))), "")</f>
        <v>0</v>
      </c>
      <c r="U263" s="179" t="str">
        <f>_xlfn.IFNA(IF($C263 &gt; "2023-24", INDEX(PR24_after_overrides!$D$3:$AU$128, MATCH('Stata dataset (nominal)'!$A263, PR24_after_overrides!$A$3:$A$128, 0), MATCH('Stata dataset (nominal)'!U$1, PR24_after_overrides!$D$2:$AU$2, 0)), INDEX('Cyclical_after overrides'!$A$1:$BD$245,MATCH('Stata dataset (nominal)'!$A263,'Cyclical_after overrides'!$A$1:$A$245,0),MATCH('Stata dataset (nominal)'!U$1,'Cyclical_after overrides'!$A$1:$BD$1,0))), "")</f>
        <v/>
      </c>
      <c r="V263" s="179" t="str">
        <f>_xlfn.IFNA(IF($C263 &gt; "2023-24", INDEX(PR24_after_overrides!$D$3:$AU$128, MATCH('Stata dataset (nominal)'!$A263, PR24_after_overrides!$A$3:$A$128, 0), MATCH('Stata dataset (nominal)'!V$1, PR24_after_overrides!$D$2:$AU$2, 0)), INDEX('Cyclical_after overrides'!$A$1:$BD$245,MATCH('Stata dataset (nominal)'!$A263,'Cyclical_after overrides'!$A$1:$A$245,0),MATCH('Stata dataset (nominal)'!V$1,'Cyclical_after overrides'!$A$1:$BD$1,0))), "")</f>
        <v/>
      </c>
      <c r="W263" s="179" t="str">
        <f>_xlfn.IFNA(IF($C263 &gt; "2023-24", INDEX(PR24_after_overrides!$D$3:$AU$128, MATCH('Stata dataset (nominal)'!$A263, PR24_after_overrides!$A$3:$A$128, 0), MATCH('Stata dataset (nominal)'!W$1, PR24_after_overrides!$D$2:$AU$2, 0)), INDEX('Cyclical_after overrides'!$A$1:$BD$245,MATCH('Stata dataset (nominal)'!$A263,'Cyclical_after overrides'!$A$1:$A$245,0),MATCH('Stata dataset (nominal)'!W$1,'Cyclical_after overrides'!$A$1:$BD$1,0))), "")</f>
        <v/>
      </c>
      <c r="X263" s="179" t="str">
        <f>_xlfn.IFNA(IF($C263 &gt; "2023-24", INDEX(PR24_after_overrides!$D$3:$AU$128, MATCH('Stata dataset (nominal)'!$A263, PR24_after_overrides!$A$3:$A$128, 0), MATCH('Stata dataset (nominal)'!X$1, PR24_after_overrides!$D$2:$AU$2, 0)), INDEX('Cyclical_after overrides'!$A$1:$BD$245,MATCH('Stata dataset (nominal)'!$A263,'Cyclical_after overrides'!$A$1:$A$245,0),MATCH('Stata dataset (nominal)'!X$1,'Cyclical_after overrides'!$A$1:$BD$1,0))), "")</f>
        <v/>
      </c>
      <c r="Y263" s="179" t="str">
        <f>_xlfn.IFNA(IF($C263 &gt; "2023-24", INDEX(PR24_after_overrides!$D$3:$AU$128, MATCH('Stata dataset (nominal)'!$A263, PR24_after_overrides!$A$3:$A$128, 0), MATCH('Stata dataset (nominal)'!Y$1, PR24_after_overrides!$D$2:$AU$2, 0)), INDEX('Cyclical_after overrides'!$A$1:$BD$245,MATCH('Stata dataset (nominal)'!$A263,'Cyclical_after overrides'!$A$1:$A$245,0),MATCH('Stata dataset (nominal)'!Y$1,'Cyclical_after overrides'!$A$1:$BD$1,0))), "")</f>
        <v/>
      </c>
      <c r="Z263" s="179" t="str">
        <f>_xlfn.IFNA(IF($C263 &gt; "2023-24", INDEX(PR24_after_overrides!$D$3:$AU$128, MATCH('Stata dataset (nominal)'!$A263, PR24_after_overrides!$A$3:$A$128, 0), MATCH('Stata dataset (nominal)'!Z$1, PR24_after_overrides!$D$2:$AU$2, 0)), INDEX('Cyclical_after overrides'!$A$1:$BD$245,MATCH('Stata dataset (nominal)'!$A263,'Cyclical_after overrides'!$A$1:$A$245,0),MATCH('Stata dataset (nominal)'!Z$1,'Cyclical_after overrides'!$A$1:$BD$1,0))), "")</f>
        <v/>
      </c>
      <c r="AA263" s="179">
        <f>_xlfn.IFNA(IF($C263 &gt; "2023-24", INDEX(PR24_after_overrides!$D$3:$AU$128, MATCH('Stata dataset (nominal)'!$A263, PR24_after_overrides!$A$3:$A$128, 0), MATCH('Stata dataset (nominal)'!AA$1, PR24_after_overrides!$D$2:$AU$2, 0)), INDEX('Cyclical_after overrides'!$A$1:$BD$245,MATCH('Stata dataset (nominal)'!$A263,'Cyclical_after overrides'!$A$1:$A$245,0),MATCH('Stata dataset (nominal)'!AA$1,'Cyclical_after overrides'!$A$1:$BD$1,0))), "")</f>
        <v>46.188574602099578</v>
      </c>
      <c r="AB263" s="179">
        <f>INDEX(Depreciation!$U$5:$U$318, MATCH('Stata dataset (nominal)'!$A263, Depreciation!$A$5:$A$318, 0))</f>
        <v>0.10685811039620728</v>
      </c>
      <c r="AC263" s="180" t="str">
        <f t="shared" si="7"/>
        <v/>
      </c>
      <c r="AD263" s="72">
        <f>INDEX(Recharges!$V$5:$V$318, MATCH('Stata dataset (nominal)'!$A263, Recharges!$A$5:$A$318, 0))</f>
        <v>1.0640818151032851</v>
      </c>
    </row>
    <row r="264" spans="1:30" x14ac:dyDescent="0.4">
      <c r="A264" s="160" t="str">
        <f t="shared" si="6"/>
        <v>PRT28</v>
      </c>
      <c r="B264" s="160" t="s">
        <v>457</v>
      </c>
      <c r="C264" s="160" t="s">
        <v>520</v>
      </c>
      <c r="D264" s="179">
        <f>_xlfn.IFNA(IF($C264 &gt; "2023-24", INDEX(PR24_after_overrides!$D$3:$AU$128, MATCH('Stata dataset (nominal)'!$A264, PR24_after_overrides!$A$3:$A$128, 0), MATCH('Stata dataset (nominal)'!D$1, PR24_after_overrides!$D$2:$AU$2, 0)), INDEX('Cyclical_after overrides'!$A$1:$BD$245,MATCH('Stata dataset (nominal)'!$A264,'Cyclical_after overrides'!$A$1:$A$245,0),MATCH('Stata dataset (nominal)'!D$1,'Cyclical_after overrides'!$A$1:$BD$1,0))), "")</f>
        <v>0.87165712261644701</v>
      </c>
      <c r="E264" s="179">
        <f>_xlfn.IFNA(IF($C264 &gt; "2023-24", INDEX(PR24_after_overrides!$D$3:$AU$128, MATCH('Stata dataset (nominal)'!$A264, PR24_after_overrides!$A$3:$A$128, 0), MATCH('Stata dataset (nominal)'!E$1, PR24_after_overrides!$D$2:$AU$2, 0)), INDEX('Cyclical_after overrides'!$A$1:$BD$245,MATCH('Stata dataset (nominal)'!$A264,'Cyclical_after overrides'!$A$1:$A$245,0),MATCH('Stata dataset (nominal)'!E$1,'Cyclical_after overrides'!$A$1:$BD$1,0))), "")</f>
        <v>2.2130261429055205</v>
      </c>
      <c r="F264" s="179">
        <f>_xlfn.IFNA(IF($C264 &gt; "2023-24", INDEX(PR24_after_overrides!$D$3:$AU$128, MATCH('Stata dataset (nominal)'!$A264, PR24_after_overrides!$A$3:$A$128, 0), MATCH('Stata dataset (nominal)'!F$1, PR24_after_overrides!$D$2:$AU$2, 0)), INDEX('Cyclical_after overrides'!$A$1:$BD$245,MATCH('Stata dataset (nominal)'!$A264,'Cyclical_after overrides'!$A$1:$A$245,0),MATCH('Stata dataset (nominal)'!F$1,'Cyclical_after overrides'!$A$1:$BD$1,0))), "")</f>
        <v>0.37629475110057581</v>
      </c>
      <c r="G264" s="179">
        <f>_xlfn.IFNA(IF($C264 &gt; "2023-24", INDEX(PR24_after_overrides!$D$3:$AU$128, MATCH('Stata dataset (nominal)'!$A264, PR24_after_overrides!$A$3:$A$128, 0), MATCH('Stata dataset (nominal)'!G$1, PR24_after_overrides!$D$2:$AU$2, 0)), INDEX('Cyclical_after overrides'!$A$1:$BD$245,MATCH('Stata dataset (nominal)'!$A264,'Cyclical_after overrides'!$A$1:$A$245,0),MATCH('Stata dataset (nominal)'!G$1,'Cyclical_after overrides'!$A$1:$BD$1,0))), "")</f>
        <v>0.60574277006434152</v>
      </c>
      <c r="H264" s="179">
        <f>_xlfn.IFNA(IF($C264 &gt; "2023-24", INDEX(PR24_after_overrides!$D$3:$AU$128, MATCH('Stata dataset (nominal)'!$A264, PR24_after_overrides!$A$3:$A$128, 0), MATCH('Stata dataset (nominal)'!H$1, PR24_after_overrides!$D$2:$AU$2, 0)), INDEX('Cyclical_after overrides'!$A$1:$BD$245,MATCH('Stata dataset (nominal)'!$A264,'Cyclical_after overrides'!$A$1:$A$245,0),MATCH('Stata dataset (nominal)'!H$1,'Cyclical_after overrides'!$A$1:$BD$1,0))), "")</f>
        <v>0.33384686759227911</v>
      </c>
      <c r="I264" s="179">
        <f>_xlfn.IFNA(IF($C264 &gt; "2023-24", INDEX(PR24_after_overrides!$D$3:$AU$128, MATCH('Stata dataset (nominal)'!$A264, PR24_after_overrides!$A$3:$A$128, 0), MATCH('Stata dataset (nominal)'!I$1, PR24_after_overrides!$D$2:$AU$2, 0)), INDEX('Cyclical_after overrides'!$A$1:$BD$245,MATCH('Stata dataset (nominal)'!$A264,'Cyclical_after overrides'!$A$1:$A$245,0),MATCH('Stata dataset (nominal)'!I$1,'Cyclical_after overrides'!$A$1:$BD$1,0))), "")</f>
        <v>1.9193326786319003</v>
      </c>
      <c r="J264" s="179">
        <f>_xlfn.IFNA(IF($C264 &gt; "2023-24", INDEX(PR24_after_overrides!$D$3:$AU$128, MATCH('Stata dataset (nominal)'!$A264, PR24_after_overrides!$A$3:$A$128, 0), MATCH('Stata dataset (nominal)'!J$1, PR24_after_overrides!$D$2:$AU$2, 0)), INDEX('Cyclical_after overrides'!$A$1:$BD$245,MATCH('Stata dataset (nominal)'!$A264,'Cyclical_after overrides'!$A$1:$A$245,0),MATCH('Stata dataset (nominal)'!J$1,'Cyclical_after overrides'!$A$1:$BD$1,0))), "")</f>
        <v>0.17438049441246195</v>
      </c>
      <c r="K264" s="179" t="str">
        <f>_xlfn.IFNA(IF($C264 &gt; "2023-24", INDEX(PR24_after_overrides!$D$3:$AU$128, MATCH('Stata dataset (nominal)'!$A264, PR24_after_overrides!$A$3:$A$128, 0), MATCH('Stata dataset (nominal)'!K$1, PR24_after_overrides!$D$2:$AU$2, 0)), INDEX('Cyclical_after overrides'!$A$1:$BD$245,MATCH('Stata dataset (nominal)'!$A264,'Cyclical_after overrides'!$A$1:$A$245,0),MATCH('Stata dataset (nominal)'!K$1,'Cyclical_after overrides'!$A$1:$BD$1,0))), "")</f>
        <v/>
      </c>
      <c r="L264" s="179">
        <f>_xlfn.IFNA(IF($C264 &gt; "2023-24", INDEX(PR24_after_overrides!$D$3:$AU$128, MATCH('Stata dataset (nominal)'!$A264, PR24_after_overrides!$A$3:$A$128, 0), MATCH('Stata dataset (nominal)'!L$1, PR24_after_overrides!$D$2:$AU$2, 0)), INDEX('Cyclical_after overrides'!$A$1:$BD$245,MATCH('Stata dataset (nominal)'!$A264,'Cyclical_after overrides'!$A$1:$A$245,0),MATCH('Stata dataset (nominal)'!L$1,'Cyclical_after overrides'!$A$1:$BD$1,0))), "")</f>
        <v>0</v>
      </c>
      <c r="M264" s="179">
        <f>_xlfn.IFNA(IF($C264 &gt; "2023-24", INDEX(PR24_after_overrides!$D$3:$AU$128, MATCH('Stata dataset (nominal)'!$A264, PR24_after_overrides!$A$3:$A$128, 0), MATCH('Stata dataset (nominal)'!M$1, PR24_after_overrides!$D$2:$AU$2, 0)), INDEX('Cyclical_after overrides'!$A$1:$BD$245,MATCH('Stata dataset (nominal)'!$A264,'Cyclical_after overrides'!$A$1:$A$245,0),MATCH('Stata dataset (nominal)'!M$1,'Cyclical_after overrides'!$A$1:$BD$1,0))), "")</f>
        <v>0.1720860142228243</v>
      </c>
      <c r="N264" s="179">
        <f>_xlfn.IFNA(IF($C264 &gt; "2023-24", INDEX(PR24_after_overrides!$D$3:$AU$128, MATCH('Stata dataset (nominal)'!$A264, PR24_after_overrides!$A$3:$A$128, 0), MATCH('Stata dataset (nominal)'!N$1, PR24_after_overrides!$D$2:$AU$2, 0)), INDEX('Cyclical_after overrides'!$A$1:$BD$245,MATCH('Stata dataset (nominal)'!$A264,'Cyclical_after overrides'!$A$1:$A$245,0),MATCH('Stata dataset (nominal)'!N$1,'Cyclical_after overrides'!$A$1:$BD$1,0))), "")</f>
        <v>0.60574277006434152</v>
      </c>
      <c r="O264" s="179">
        <f>_xlfn.IFNA(IF($C264 &gt; "2023-24", INDEX(PR24_after_overrides!$D$3:$AU$128, MATCH('Stata dataset (nominal)'!$A264, PR24_after_overrides!$A$3:$A$128, 0), MATCH('Stata dataset (nominal)'!O$1, PR24_after_overrides!$D$2:$AU$2, 0)), INDEX('Cyclical_after overrides'!$A$1:$BD$245,MATCH('Stata dataset (nominal)'!$A264,'Cyclical_after overrides'!$A$1:$A$245,0),MATCH('Stata dataset (nominal)'!O$1,'Cyclical_after overrides'!$A$1:$BD$1,0))), "")</f>
        <v>169.75700000000001</v>
      </c>
      <c r="P264" s="179">
        <f>_xlfn.IFNA(IF($C264 &gt; "2023-24", INDEX(PR24_after_overrides!$D$3:$AU$128, MATCH('Stata dataset (nominal)'!$A264, PR24_after_overrides!$A$3:$A$128, 0), MATCH('Stata dataset (nominal)'!P$1, PR24_after_overrides!$D$2:$AU$2, 0)), INDEX('Cyclical_after overrides'!$A$1:$BD$245,MATCH('Stata dataset (nominal)'!$A264,'Cyclical_after overrides'!$A$1:$A$245,0),MATCH('Stata dataset (nominal)'!P$1,'Cyclical_after overrides'!$A$1:$BD$1,0))), "")</f>
        <v>0</v>
      </c>
      <c r="Q264" s="179">
        <f>_xlfn.IFNA(IF($C264 &gt; "2023-24", INDEX(PR24_after_overrides!$D$3:$AU$128, MATCH('Stata dataset (nominal)'!$A264, PR24_after_overrides!$A$3:$A$128, 0), MATCH('Stata dataset (nominal)'!Q$1, PR24_after_overrides!$D$2:$AU$2, 0)), INDEX('Cyclical_after overrides'!$A$1:$BD$245,MATCH('Stata dataset (nominal)'!$A264,'Cyclical_after overrides'!$A$1:$A$245,0),MATCH('Stata dataset (nominal)'!Q$1,'Cyclical_after overrides'!$A$1:$BD$1,0))), "")</f>
        <v>0</v>
      </c>
      <c r="R264" s="179">
        <f>_xlfn.IFNA(IF($C264 &gt; "2023-24", INDEX(PR24_after_overrides!$D$3:$AU$128, MATCH('Stata dataset (nominal)'!$A264, PR24_after_overrides!$A$3:$A$128, 0), MATCH('Stata dataset (nominal)'!R$1, PR24_after_overrides!$D$2:$AU$2, 0)), INDEX('Cyclical_after overrides'!$A$1:$BD$245,MATCH('Stata dataset (nominal)'!$A264,'Cyclical_after overrides'!$A$1:$A$245,0),MATCH('Stata dataset (nominal)'!R$1,'Cyclical_after overrides'!$A$1:$BD$1,0))), "")</f>
        <v>147.816</v>
      </c>
      <c r="S264" s="179">
        <f>_xlfn.IFNA(IF($C264 &gt; "2023-24", INDEX(PR24_after_overrides!$D$3:$AU$128, MATCH('Stata dataset (nominal)'!$A264, PR24_after_overrides!$A$3:$A$128, 0), MATCH('Stata dataset (nominal)'!S$1, PR24_after_overrides!$D$2:$AU$2, 0)), INDEX('Cyclical_after overrides'!$A$1:$BD$245,MATCH('Stata dataset (nominal)'!$A264,'Cyclical_after overrides'!$A$1:$A$245,0),MATCH('Stata dataset (nominal)'!S$1,'Cyclical_after overrides'!$A$1:$BD$1,0))), "")</f>
        <v>0</v>
      </c>
      <c r="T264" s="179">
        <f>_xlfn.IFNA(IF($C264 &gt; "2023-24", INDEX(PR24_after_overrides!$D$3:$AU$128, MATCH('Stata dataset (nominal)'!$A264, PR24_after_overrides!$A$3:$A$128, 0), MATCH('Stata dataset (nominal)'!T$1, PR24_after_overrides!$D$2:$AU$2, 0)), INDEX('Cyclical_after overrides'!$A$1:$BD$245,MATCH('Stata dataset (nominal)'!$A264,'Cyclical_after overrides'!$A$1:$A$245,0),MATCH('Stata dataset (nominal)'!T$1,'Cyclical_after overrides'!$A$1:$BD$1,0))), "")</f>
        <v>0</v>
      </c>
      <c r="U264" s="179" t="str">
        <f>_xlfn.IFNA(IF($C264 &gt; "2023-24", INDEX(PR24_after_overrides!$D$3:$AU$128, MATCH('Stata dataset (nominal)'!$A264, PR24_after_overrides!$A$3:$A$128, 0), MATCH('Stata dataset (nominal)'!U$1, PR24_after_overrides!$D$2:$AU$2, 0)), INDEX('Cyclical_after overrides'!$A$1:$BD$245,MATCH('Stata dataset (nominal)'!$A264,'Cyclical_after overrides'!$A$1:$A$245,0),MATCH('Stata dataset (nominal)'!U$1,'Cyclical_after overrides'!$A$1:$BD$1,0))), "")</f>
        <v/>
      </c>
      <c r="V264" s="179" t="str">
        <f>_xlfn.IFNA(IF($C264 &gt; "2023-24", INDEX(PR24_after_overrides!$D$3:$AU$128, MATCH('Stata dataset (nominal)'!$A264, PR24_after_overrides!$A$3:$A$128, 0), MATCH('Stata dataset (nominal)'!V$1, PR24_after_overrides!$D$2:$AU$2, 0)), INDEX('Cyclical_after overrides'!$A$1:$BD$245,MATCH('Stata dataset (nominal)'!$A264,'Cyclical_after overrides'!$A$1:$A$245,0),MATCH('Stata dataset (nominal)'!V$1,'Cyclical_after overrides'!$A$1:$BD$1,0))), "")</f>
        <v/>
      </c>
      <c r="W264" s="179" t="str">
        <f>_xlfn.IFNA(IF($C264 &gt; "2023-24", INDEX(PR24_after_overrides!$D$3:$AU$128, MATCH('Stata dataset (nominal)'!$A264, PR24_after_overrides!$A$3:$A$128, 0), MATCH('Stata dataset (nominal)'!W$1, PR24_after_overrides!$D$2:$AU$2, 0)), INDEX('Cyclical_after overrides'!$A$1:$BD$245,MATCH('Stata dataset (nominal)'!$A264,'Cyclical_after overrides'!$A$1:$A$245,0),MATCH('Stata dataset (nominal)'!W$1,'Cyclical_after overrides'!$A$1:$BD$1,0))), "")</f>
        <v/>
      </c>
      <c r="X264" s="179" t="str">
        <f>_xlfn.IFNA(IF($C264 &gt; "2023-24", INDEX(PR24_after_overrides!$D$3:$AU$128, MATCH('Stata dataset (nominal)'!$A264, PR24_after_overrides!$A$3:$A$128, 0), MATCH('Stata dataset (nominal)'!X$1, PR24_after_overrides!$D$2:$AU$2, 0)), INDEX('Cyclical_after overrides'!$A$1:$BD$245,MATCH('Stata dataset (nominal)'!$A264,'Cyclical_after overrides'!$A$1:$A$245,0),MATCH('Stata dataset (nominal)'!X$1,'Cyclical_after overrides'!$A$1:$BD$1,0))), "")</f>
        <v/>
      </c>
      <c r="Y264" s="179" t="str">
        <f>_xlfn.IFNA(IF($C264 &gt; "2023-24", INDEX(PR24_after_overrides!$D$3:$AU$128, MATCH('Stata dataset (nominal)'!$A264, PR24_after_overrides!$A$3:$A$128, 0), MATCH('Stata dataset (nominal)'!Y$1, PR24_after_overrides!$D$2:$AU$2, 0)), INDEX('Cyclical_after overrides'!$A$1:$BD$245,MATCH('Stata dataset (nominal)'!$A264,'Cyclical_after overrides'!$A$1:$A$245,0),MATCH('Stata dataset (nominal)'!Y$1,'Cyclical_after overrides'!$A$1:$BD$1,0))), "")</f>
        <v/>
      </c>
      <c r="Z264" s="179" t="str">
        <f>_xlfn.IFNA(IF($C264 &gt; "2023-24", INDEX(PR24_after_overrides!$D$3:$AU$128, MATCH('Stata dataset (nominal)'!$A264, PR24_after_overrides!$A$3:$A$128, 0), MATCH('Stata dataset (nominal)'!Z$1, PR24_after_overrides!$D$2:$AU$2, 0)), INDEX('Cyclical_after overrides'!$A$1:$BD$245,MATCH('Stata dataset (nominal)'!$A264,'Cyclical_after overrides'!$A$1:$A$245,0),MATCH('Stata dataset (nominal)'!Z$1,'Cyclical_after overrides'!$A$1:$BD$1,0))), "")</f>
        <v/>
      </c>
      <c r="AA264" s="179">
        <f>_xlfn.IFNA(IF($C264 &gt; "2023-24", INDEX(PR24_after_overrides!$D$3:$AU$128, MATCH('Stata dataset (nominal)'!$A264, PR24_after_overrides!$A$3:$A$128, 0), MATCH('Stata dataset (nominal)'!AA$1, PR24_after_overrides!$D$2:$AU$2, 0)), INDEX('Cyclical_after overrides'!$A$1:$BD$245,MATCH('Stata dataset (nominal)'!$A264,'Cyclical_after overrides'!$A$1:$A$245,0),MATCH('Stata dataset (nominal)'!AA$1,'Cyclical_after overrides'!$A$1:$BD$1,0))), "")</f>
        <v>48.453685404673223</v>
      </c>
      <c r="AB264" s="179">
        <f>INDEX(Depreciation!$U$5:$U$318, MATCH('Stata dataset (nominal)'!$A264, Depreciation!$A$5:$A$318, 0))</f>
        <v>0.11931296986115818</v>
      </c>
      <c r="AC264" s="180" t="str">
        <f t="shared" si="7"/>
        <v/>
      </c>
      <c r="AD264" s="72">
        <f>INDEX(Recharges!$V$5:$V$318, MATCH('Stata dataset (nominal)'!$A264, Recharges!$A$5:$A$318, 0))</f>
        <v>1.2894978665763634</v>
      </c>
    </row>
    <row r="265" spans="1:30" x14ac:dyDescent="0.4">
      <c r="A265" s="160" t="str">
        <f t="shared" si="6"/>
        <v>PRT29</v>
      </c>
      <c r="B265" s="160" t="s">
        <v>457</v>
      </c>
      <c r="C265" s="160" t="s">
        <v>521</v>
      </c>
      <c r="D265" s="179">
        <f>_xlfn.IFNA(IF($C265 &gt; "2023-24", INDEX(PR24_after_overrides!$D$3:$AU$128, MATCH('Stata dataset (nominal)'!$A265, PR24_after_overrides!$A$3:$A$128, 0), MATCH('Stata dataset (nominal)'!D$1, PR24_after_overrides!$D$2:$AU$2, 0)), INDEX('Cyclical_after overrides'!$A$1:$BD$245,MATCH('Stata dataset (nominal)'!$A265,'Cyclical_after overrides'!$A$1:$A$245,0),MATCH('Stata dataset (nominal)'!D$1,'Cyclical_after overrides'!$A$1:$BD$1,0))), "")</f>
        <v>0.8545054690664966</v>
      </c>
      <c r="E265" s="179">
        <f>_xlfn.IFNA(IF($C265 &gt; "2023-24", INDEX(PR24_after_overrides!$D$3:$AU$128, MATCH('Stata dataset (nominal)'!$A265, PR24_after_overrides!$A$3:$A$128, 0), MATCH('Stata dataset (nominal)'!E$1, PR24_after_overrides!$D$2:$AU$2, 0)), INDEX('Cyclical_after overrides'!$A$1:$BD$245,MATCH('Stata dataset (nominal)'!$A265,'Cyclical_after overrides'!$A$1:$A$245,0),MATCH('Stata dataset (nominal)'!E$1,'Cyclical_after overrides'!$A$1:$BD$1,0))), "")</f>
        <v>2.2492541821876064</v>
      </c>
      <c r="F265" s="179">
        <f>_xlfn.IFNA(IF($C265 &gt; "2023-24", INDEX(PR24_after_overrides!$D$3:$AU$128, MATCH('Stata dataset (nominal)'!$A265, PR24_after_overrides!$A$3:$A$128, 0), MATCH('Stata dataset (nominal)'!F$1, PR24_after_overrides!$D$2:$AU$2, 0)), INDEX('Cyclical_after overrides'!$A$1:$BD$245,MATCH('Stata dataset (nominal)'!$A265,'Cyclical_after overrides'!$A$1:$A$245,0),MATCH('Stata dataset (nominal)'!F$1,'Cyclical_after overrides'!$A$1:$BD$1,0))), "")</f>
        <v>0.38384774805282779</v>
      </c>
      <c r="G265" s="179">
        <f>_xlfn.IFNA(IF($C265 &gt; "2023-24", INDEX(PR24_after_overrides!$D$3:$AU$128, MATCH('Stata dataset (nominal)'!$A265, PR24_after_overrides!$A$3:$A$128, 0), MATCH('Stata dataset (nominal)'!G$1, PR24_after_overrides!$D$2:$AU$2, 0)), INDEX('Cyclical_after overrides'!$A$1:$BD$245,MATCH('Stata dataset (nominal)'!$A265,'Cyclical_after overrides'!$A$1:$A$245,0),MATCH('Stata dataset (nominal)'!G$1,'Cyclical_after overrides'!$A$1:$BD$1,0))), "")</f>
        <v>0.6237525905858452</v>
      </c>
      <c r="H265" s="179">
        <f>_xlfn.IFNA(IF($C265 &gt; "2023-24", INDEX(PR24_after_overrides!$D$3:$AU$128, MATCH('Stata dataset (nominal)'!$A265, PR24_after_overrides!$A$3:$A$128, 0), MATCH('Stata dataset (nominal)'!H$1, PR24_after_overrides!$D$2:$AU$2, 0)), INDEX('Cyclical_after overrides'!$A$1:$BD$245,MATCH('Stata dataset (nominal)'!$A265,'Cyclical_after overrides'!$A$1:$A$245,0),MATCH('Stata dataset (nominal)'!H$1,'Cyclical_after overrides'!$A$1:$BD$1,0))), "")</f>
        <v>0.34054784964442947</v>
      </c>
      <c r="I265" s="179">
        <f>_xlfn.IFNA(IF($C265 &gt; "2023-24", INDEX(PR24_after_overrides!$D$3:$AU$128, MATCH('Stata dataset (nominal)'!$A265, PR24_after_overrides!$A$3:$A$128, 0), MATCH('Stata dataset (nominal)'!I$1, PR24_after_overrides!$D$2:$AU$2, 0)), INDEX('Cyclical_after overrides'!$A$1:$BD$245,MATCH('Stata dataset (nominal)'!$A265,'Cyclical_after overrides'!$A$1:$A$245,0),MATCH('Stata dataset (nominal)'!I$1,'Cyclical_after overrides'!$A$1:$BD$1,0))), "")</f>
        <v>1.9590278360988831</v>
      </c>
      <c r="J265" s="179">
        <f>_xlfn.IFNA(IF($C265 &gt; "2023-24", INDEX(PR24_after_overrides!$D$3:$AU$128, MATCH('Stata dataset (nominal)'!$A265, PR24_after_overrides!$A$3:$A$128, 0), MATCH('Stata dataset (nominal)'!J$1, PR24_after_overrides!$D$2:$AU$2, 0)), INDEX('Cyclical_after overrides'!$A$1:$BD$245,MATCH('Stata dataset (nominal)'!$A265,'Cyclical_after overrides'!$A$1:$A$245,0),MATCH('Stata dataset (nominal)'!J$1,'Cyclical_after overrides'!$A$1:$BD$1,0))), "")</f>
        <v>0.17788066373179823</v>
      </c>
      <c r="K265" s="179" t="str">
        <f>_xlfn.IFNA(IF($C265 &gt; "2023-24", INDEX(PR24_after_overrides!$D$3:$AU$128, MATCH('Stata dataset (nominal)'!$A265, PR24_after_overrides!$A$3:$A$128, 0), MATCH('Stata dataset (nominal)'!K$1, PR24_after_overrides!$D$2:$AU$2, 0)), INDEX('Cyclical_after overrides'!$A$1:$BD$245,MATCH('Stata dataset (nominal)'!$A265,'Cyclical_after overrides'!$A$1:$A$245,0),MATCH('Stata dataset (nominal)'!K$1,'Cyclical_after overrides'!$A$1:$BD$1,0))), "")</f>
        <v/>
      </c>
      <c r="L265" s="179">
        <f>_xlfn.IFNA(IF($C265 &gt; "2023-24", INDEX(PR24_after_overrides!$D$3:$AU$128, MATCH('Stata dataset (nominal)'!$A265, PR24_after_overrides!$A$3:$A$128, 0), MATCH('Stata dataset (nominal)'!L$1, PR24_after_overrides!$D$2:$AU$2, 0)), INDEX('Cyclical_after overrides'!$A$1:$BD$245,MATCH('Stata dataset (nominal)'!$A265,'Cyclical_after overrides'!$A$1:$A$245,0),MATCH('Stata dataset (nominal)'!L$1,'Cyclical_after overrides'!$A$1:$BD$1,0))), "")</f>
        <v>0</v>
      </c>
      <c r="M265" s="179">
        <f>_xlfn.IFNA(IF($C265 &gt; "2023-24", INDEX(PR24_after_overrides!$D$3:$AU$128, MATCH('Stata dataset (nominal)'!$A265, PR24_after_overrides!$A$3:$A$128, 0), MATCH('Stata dataset (nominal)'!M$1, PR24_after_overrides!$D$2:$AU$2, 0)), INDEX('Cyclical_after overrides'!$A$1:$BD$245,MATCH('Stata dataset (nominal)'!$A265,'Cyclical_after overrides'!$A$1:$A$245,0),MATCH('Stata dataset (nominal)'!M$1,'Cyclical_after overrides'!$A$1:$BD$1,0))), "")</f>
        <v>0.17554012868269561</v>
      </c>
      <c r="N265" s="179">
        <f>_xlfn.IFNA(IF($C265 &gt; "2023-24", INDEX(PR24_after_overrides!$D$3:$AU$128, MATCH('Stata dataset (nominal)'!$A265, PR24_after_overrides!$A$3:$A$128, 0), MATCH('Stata dataset (nominal)'!N$1, PR24_after_overrides!$D$2:$AU$2, 0)), INDEX('Cyclical_after overrides'!$A$1:$BD$245,MATCH('Stata dataset (nominal)'!$A265,'Cyclical_after overrides'!$A$1:$A$245,0),MATCH('Stata dataset (nominal)'!N$1,'Cyclical_after overrides'!$A$1:$BD$1,0))), "")</f>
        <v>0.6237525905858452</v>
      </c>
      <c r="O265" s="179">
        <f>_xlfn.IFNA(IF($C265 &gt; "2023-24", INDEX(PR24_after_overrides!$D$3:$AU$128, MATCH('Stata dataset (nominal)'!$A265, PR24_after_overrides!$A$3:$A$128, 0), MATCH('Stata dataset (nominal)'!O$1, PR24_after_overrides!$D$2:$AU$2, 0)), INDEX('Cyclical_after overrides'!$A$1:$BD$245,MATCH('Stata dataset (nominal)'!$A265,'Cyclical_after overrides'!$A$1:$A$245,0),MATCH('Stata dataset (nominal)'!O$1,'Cyclical_after overrides'!$A$1:$BD$1,0))), "")</f>
        <v>147.327</v>
      </c>
      <c r="P265" s="179">
        <f>_xlfn.IFNA(IF($C265 &gt; "2023-24", INDEX(PR24_after_overrides!$D$3:$AU$128, MATCH('Stata dataset (nominal)'!$A265, PR24_after_overrides!$A$3:$A$128, 0), MATCH('Stata dataset (nominal)'!P$1, PR24_after_overrides!$D$2:$AU$2, 0)), INDEX('Cyclical_after overrides'!$A$1:$BD$245,MATCH('Stata dataset (nominal)'!$A265,'Cyclical_after overrides'!$A$1:$A$245,0),MATCH('Stata dataset (nominal)'!P$1,'Cyclical_after overrides'!$A$1:$BD$1,0))), "")</f>
        <v>0</v>
      </c>
      <c r="Q265" s="179">
        <f>_xlfn.IFNA(IF($C265 &gt; "2023-24", INDEX(PR24_after_overrides!$D$3:$AU$128, MATCH('Stata dataset (nominal)'!$A265, PR24_after_overrides!$A$3:$A$128, 0), MATCH('Stata dataset (nominal)'!Q$1, PR24_after_overrides!$D$2:$AU$2, 0)), INDEX('Cyclical_after overrides'!$A$1:$BD$245,MATCH('Stata dataset (nominal)'!$A265,'Cyclical_after overrides'!$A$1:$A$245,0),MATCH('Stata dataset (nominal)'!Q$1,'Cyclical_after overrides'!$A$1:$BD$1,0))), "")</f>
        <v>0</v>
      </c>
      <c r="R265" s="179">
        <f>_xlfn.IFNA(IF($C265 &gt; "2023-24", INDEX(PR24_after_overrides!$D$3:$AU$128, MATCH('Stata dataset (nominal)'!$A265, PR24_after_overrides!$A$3:$A$128, 0), MATCH('Stata dataset (nominal)'!R$1, PR24_after_overrides!$D$2:$AU$2, 0)), INDEX('Cyclical_after overrides'!$A$1:$BD$245,MATCH('Stata dataset (nominal)'!$A265,'Cyclical_after overrides'!$A$1:$A$245,0),MATCH('Stata dataset (nominal)'!R$1,'Cyclical_after overrides'!$A$1:$BD$1,0))), "")</f>
        <v>173.107</v>
      </c>
      <c r="S265" s="179">
        <f>_xlfn.IFNA(IF($C265 &gt; "2023-24", INDEX(PR24_after_overrides!$D$3:$AU$128, MATCH('Stata dataset (nominal)'!$A265, PR24_after_overrides!$A$3:$A$128, 0), MATCH('Stata dataset (nominal)'!S$1, PR24_after_overrides!$D$2:$AU$2, 0)), INDEX('Cyclical_after overrides'!$A$1:$BD$245,MATCH('Stata dataset (nominal)'!$A265,'Cyclical_after overrides'!$A$1:$A$245,0),MATCH('Stata dataset (nominal)'!S$1,'Cyclical_after overrides'!$A$1:$BD$1,0))), "")</f>
        <v>0</v>
      </c>
      <c r="T265" s="179">
        <f>_xlfn.IFNA(IF($C265 &gt; "2023-24", INDEX(PR24_after_overrides!$D$3:$AU$128, MATCH('Stata dataset (nominal)'!$A265, PR24_after_overrides!$A$3:$A$128, 0), MATCH('Stata dataset (nominal)'!T$1, PR24_after_overrides!$D$2:$AU$2, 0)), INDEX('Cyclical_after overrides'!$A$1:$BD$245,MATCH('Stata dataset (nominal)'!$A265,'Cyclical_after overrides'!$A$1:$A$245,0),MATCH('Stata dataset (nominal)'!T$1,'Cyclical_after overrides'!$A$1:$BD$1,0))), "")</f>
        <v>0</v>
      </c>
      <c r="U265" s="179" t="str">
        <f>_xlfn.IFNA(IF($C265 &gt; "2023-24", INDEX(PR24_after_overrides!$D$3:$AU$128, MATCH('Stata dataset (nominal)'!$A265, PR24_after_overrides!$A$3:$A$128, 0), MATCH('Stata dataset (nominal)'!U$1, PR24_after_overrides!$D$2:$AU$2, 0)), INDEX('Cyclical_after overrides'!$A$1:$BD$245,MATCH('Stata dataset (nominal)'!$A265,'Cyclical_after overrides'!$A$1:$A$245,0),MATCH('Stata dataset (nominal)'!U$1,'Cyclical_after overrides'!$A$1:$BD$1,0))), "")</f>
        <v/>
      </c>
      <c r="V265" s="179" t="str">
        <f>_xlfn.IFNA(IF($C265 &gt; "2023-24", INDEX(PR24_after_overrides!$D$3:$AU$128, MATCH('Stata dataset (nominal)'!$A265, PR24_after_overrides!$A$3:$A$128, 0), MATCH('Stata dataset (nominal)'!V$1, PR24_after_overrides!$D$2:$AU$2, 0)), INDEX('Cyclical_after overrides'!$A$1:$BD$245,MATCH('Stata dataset (nominal)'!$A265,'Cyclical_after overrides'!$A$1:$A$245,0),MATCH('Stata dataset (nominal)'!V$1,'Cyclical_after overrides'!$A$1:$BD$1,0))), "")</f>
        <v/>
      </c>
      <c r="W265" s="179" t="str">
        <f>_xlfn.IFNA(IF($C265 &gt; "2023-24", INDEX(PR24_after_overrides!$D$3:$AU$128, MATCH('Stata dataset (nominal)'!$A265, PR24_after_overrides!$A$3:$A$128, 0), MATCH('Stata dataset (nominal)'!W$1, PR24_after_overrides!$D$2:$AU$2, 0)), INDEX('Cyclical_after overrides'!$A$1:$BD$245,MATCH('Stata dataset (nominal)'!$A265,'Cyclical_after overrides'!$A$1:$A$245,0),MATCH('Stata dataset (nominal)'!W$1,'Cyclical_after overrides'!$A$1:$BD$1,0))), "")</f>
        <v/>
      </c>
      <c r="X265" s="179" t="str">
        <f>_xlfn.IFNA(IF($C265 &gt; "2023-24", INDEX(PR24_after_overrides!$D$3:$AU$128, MATCH('Stata dataset (nominal)'!$A265, PR24_after_overrides!$A$3:$A$128, 0), MATCH('Stata dataset (nominal)'!X$1, PR24_after_overrides!$D$2:$AU$2, 0)), INDEX('Cyclical_after overrides'!$A$1:$BD$245,MATCH('Stata dataset (nominal)'!$A265,'Cyclical_after overrides'!$A$1:$A$245,0),MATCH('Stata dataset (nominal)'!X$1,'Cyclical_after overrides'!$A$1:$BD$1,0))), "")</f>
        <v/>
      </c>
      <c r="Y265" s="179" t="str">
        <f>_xlfn.IFNA(IF($C265 &gt; "2023-24", INDEX(PR24_after_overrides!$D$3:$AU$128, MATCH('Stata dataset (nominal)'!$A265, PR24_after_overrides!$A$3:$A$128, 0), MATCH('Stata dataset (nominal)'!Y$1, PR24_after_overrides!$D$2:$AU$2, 0)), INDEX('Cyclical_after overrides'!$A$1:$BD$245,MATCH('Stata dataset (nominal)'!$A265,'Cyclical_after overrides'!$A$1:$A$245,0),MATCH('Stata dataset (nominal)'!Y$1,'Cyclical_after overrides'!$A$1:$BD$1,0))), "")</f>
        <v/>
      </c>
      <c r="Z265" s="179" t="str">
        <f>_xlfn.IFNA(IF($C265 &gt; "2023-24", INDEX(PR24_after_overrides!$D$3:$AU$128, MATCH('Stata dataset (nominal)'!$A265, PR24_after_overrides!$A$3:$A$128, 0), MATCH('Stata dataset (nominal)'!Z$1, PR24_after_overrides!$D$2:$AU$2, 0)), INDEX('Cyclical_after overrides'!$A$1:$BD$245,MATCH('Stata dataset (nominal)'!$A265,'Cyclical_after overrides'!$A$1:$A$245,0),MATCH('Stata dataset (nominal)'!Z$1,'Cyclical_after overrides'!$A$1:$BD$1,0))), "")</f>
        <v/>
      </c>
      <c r="AA265" s="179">
        <f>_xlfn.IFNA(IF($C265 &gt; "2023-24", INDEX(PR24_after_overrides!$D$3:$AU$128, MATCH('Stata dataset (nominal)'!$A265, PR24_after_overrides!$A$3:$A$128, 0), MATCH('Stata dataset (nominal)'!AA$1, PR24_after_overrides!$D$2:$AU$2, 0)), INDEX('Cyclical_after overrides'!$A$1:$BD$245,MATCH('Stata dataset (nominal)'!$A265,'Cyclical_after overrides'!$A$1:$A$245,0),MATCH('Stata dataset (nominal)'!AA$1,'Cyclical_after overrides'!$A$1:$BD$1,0))), "")</f>
        <v>49.973934100914349</v>
      </c>
      <c r="AB265" s="179">
        <f>INDEX(Depreciation!$U$5:$U$318, MATCH('Stata dataset (nominal)'!$A265, Depreciation!$A$5:$A$318, 0))</f>
        <v>0.11117541483237389</v>
      </c>
      <c r="AC265" s="180" t="str">
        <f t="shared" si="7"/>
        <v/>
      </c>
      <c r="AD265" s="72">
        <f>INDEX(Recharges!$V$5:$V$318, MATCH('Stata dataset (nominal)'!$A265, Recharges!$A$5:$A$318, 0))</f>
        <v>1.3972994243142571</v>
      </c>
    </row>
    <row r="266" spans="1:30" x14ac:dyDescent="0.4">
      <c r="A266" s="160" t="str">
        <f t="shared" si="6"/>
        <v>PRT30</v>
      </c>
      <c r="B266" s="160" t="s">
        <v>457</v>
      </c>
      <c r="C266" s="160" t="s">
        <v>522</v>
      </c>
      <c r="D266" s="179">
        <f>_xlfn.IFNA(IF($C266 &gt; "2023-24", INDEX(PR24_after_overrides!$D$3:$AU$128, MATCH('Stata dataset (nominal)'!$A266, PR24_after_overrides!$A$3:$A$128, 0), MATCH('Stata dataset (nominal)'!D$1, PR24_after_overrides!$D$2:$AU$2, 0)), INDEX('Cyclical_after overrides'!$A$1:$BD$245,MATCH('Stata dataset (nominal)'!$A266,'Cyclical_after overrides'!$A$1:$A$245,0),MATCH('Stata dataset (nominal)'!D$1,'Cyclical_after overrides'!$A$1:$BD$1,0))), "")</f>
        <v>0.83782556885887738</v>
      </c>
      <c r="E266" s="179">
        <f>_xlfn.IFNA(IF($C266 &gt; "2023-24", INDEX(PR24_after_overrides!$D$3:$AU$128, MATCH('Stata dataset (nominal)'!$A266, PR24_after_overrides!$A$3:$A$128, 0), MATCH('Stata dataset (nominal)'!E$1, PR24_after_overrides!$D$2:$AU$2, 0)), INDEX('Cyclical_after overrides'!$A$1:$BD$245,MATCH('Stata dataset (nominal)'!$A266,'Cyclical_after overrides'!$A$1:$A$245,0),MATCH('Stata dataset (nominal)'!E$1,'Cyclical_after overrides'!$A$1:$BD$1,0))), "")</f>
        <v>2.3465504910260759</v>
      </c>
      <c r="F266" s="179">
        <f>_xlfn.IFNA(IF($C266 &gt; "2023-24", INDEX(PR24_after_overrides!$D$3:$AU$128, MATCH('Stata dataset (nominal)'!$A266, PR24_after_overrides!$A$3:$A$128, 0), MATCH('Stata dataset (nominal)'!F$1, PR24_after_overrides!$D$2:$AU$2, 0)), INDEX('Cyclical_after overrides'!$A$1:$BD$245,MATCH('Stata dataset (nominal)'!$A266,'Cyclical_after overrides'!$A$1:$A$245,0),MATCH('Stata dataset (nominal)'!F$1,'Cyclical_after overrides'!$A$1:$BD$1,0))), "")</f>
        <v>0.39148960379275327</v>
      </c>
      <c r="G266" s="179">
        <f>_xlfn.IFNA(IF($C266 &gt; "2023-24", INDEX(PR24_after_overrides!$D$3:$AU$128, MATCH('Stata dataset (nominal)'!$A266, PR24_after_overrides!$A$3:$A$128, 0), MATCH('Stata dataset (nominal)'!G$1, PR24_after_overrides!$D$2:$AU$2, 0)), INDEX('Cyclical_after overrides'!$A$1:$BD$245,MATCH('Stata dataset (nominal)'!$A266,'Cyclical_after overrides'!$A$1:$A$245,0),MATCH('Stata dataset (nominal)'!G$1,'Cyclical_after overrides'!$A$1:$BD$1,0))), "")</f>
        <v>0.64810626481544209</v>
      </c>
      <c r="H266" s="179">
        <f>_xlfn.IFNA(IF($C266 &gt; "2023-24", INDEX(PR24_after_overrides!$D$3:$AU$128, MATCH('Stata dataset (nominal)'!$A266, PR24_after_overrides!$A$3:$A$128, 0), MATCH('Stata dataset (nominal)'!H$1, PR24_after_overrides!$D$2:$AU$2, 0)), INDEX('Cyclical_after overrides'!$A$1:$BD$245,MATCH('Stata dataset (nominal)'!$A266,'Cyclical_after overrides'!$A$1:$A$245,0),MATCH('Stata dataset (nominal)'!H$1,'Cyclical_after overrides'!$A$1:$BD$1,0))), "")</f>
        <v>0.3473276667795463</v>
      </c>
      <c r="I266" s="179">
        <f>_xlfn.IFNA(IF($C266 &gt; "2023-24", INDEX(PR24_after_overrides!$D$3:$AU$128, MATCH('Stata dataset (nominal)'!$A266, PR24_after_overrides!$A$3:$A$128, 0), MATCH('Stata dataset (nominal)'!I$1, PR24_after_overrides!$D$2:$AU$2, 0)), INDEX('Cyclical_after overrides'!$A$1:$BD$245,MATCH('Stata dataset (nominal)'!$A266,'Cyclical_after overrides'!$A$1:$A$245,0),MATCH('Stata dataset (nominal)'!I$1,'Cyclical_after overrides'!$A$1:$BD$1,0))), "")</f>
        <v>1.9992228242465295</v>
      </c>
      <c r="J266" s="179">
        <f>_xlfn.IFNA(IF($C266 &gt; "2023-24", INDEX(PR24_after_overrides!$D$3:$AU$128, MATCH('Stata dataset (nominal)'!$A266, PR24_after_overrides!$A$3:$A$128, 0), MATCH('Stata dataset (nominal)'!J$1, PR24_after_overrides!$D$2:$AU$2, 0)), INDEX('Cyclical_after overrides'!$A$1:$BD$245,MATCH('Stata dataset (nominal)'!$A266,'Cyclical_after overrides'!$A$1:$A$245,0),MATCH('Stata dataset (nominal)'!J$1,'Cyclical_after overrides'!$A$1:$BD$1,0))), "")</f>
        <v>0.1814220115137149</v>
      </c>
      <c r="K266" s="179" t="str">
        <f>_xlfn.IFNA(IF($C266 &gt; "2023-24", INDEX(PR24_after_overrides!$D$3:$AU$128, MATCH('Stata dataset (nominal)'!$A266, PR24_after_overrides!$A$3:$A$128, 0), MATCH('Stata dataset (nominal)'!K$1, PR24_after_overrides!$D$2:$AU$2, 0)), INDEX('Cyclical_after overrides'!$A$1:$BD$245,MATCH('Stata dataset (nominal)'!$A266,'Cyclical_after overrides'!$A$1:$A$245,0),MATCH('Stata dataset (nominal)'!K$1,'Cyclical_after overrides'!$A$1:$BD$1,0))), "")</f>
        <v/>
      </c>
      <c r="L266" s="179">
        <f>_xlfn.IFNA(IF($C266 &gt; "2023-24", INDEX(PR24_after_overrides!$D$3:$AU$128, MATCH('Stata dataset (nominal)'!$A266, PR24_after_overrides!$A$3:$A$128, 0), MATCH('Stata dataset (nominal)'!L$1, PR24_after_overrides!$D$2:$AU$2, 0)), INDEX('Cyclical_after overrides'!$A$1:$BD$245,MATCH('Stata dataset (nominal)'!$A266,'Cyclical_after overrides'!$A$1:$A$245,0),MATCH('Stata dataset (nominal)'!L$1,'Cyclical_after overrides'!$A$1:$BD$1,0))), "")</f>
        <v>0</v>
      </c>
      <c r="M266" s="179">
        <f>_xlfn.IFNA(IF($C266 &gt; "2023-24", INDEX(PR24_after_overrides!$D$3:$AU$128, MATCH('Stata dataset (nominal)'!$A266, PR24_after_overrides!$A$3:$A$128, 0), MATCH('Stata dataset (nominal)'!M$1, PR24_after_overrides!$D$2:$AU$2, 0)), INDEX('Cyclical_after overrides'!$A$1:$BD$245,MATCH('Stata dataset (nominal)'!$A266,'Cyclical_after overrides'!$A$1:$A$245,0),MATCH('Stata dataset (nominal)'!M$1,'Cyclical_after overrides'!$A$1:$BD$1,0))), "")</f>
        <v>0.17903487978327129</v>
      </c>
      <c r="N266" s="179">
        <f>_xlfn.IFNA(IF($C266 &gt; "2023-24", INDEX(PR24_after_overrides!$D$3:$AU$128, MATCH('Stata dataset (nominal)'!$A266, PR24_after_overrides!$A$3:$A$128, 0), MATCH('Stata dataset (nominal)'!N$1, PR24_after_overrides!$D$2:$AU$2, 0)), INDEX('Cyclical_after overrides'!$A$1:$BD$245,MATCH('Stata dataset (nominal)'!$A266,'Cyclical_after overrides'!$A$1:$A$245,0),MATCH('Stata dataset (nominal)'!N$1,'Cyclical_after overrides'!$A$1:$BD$1,0))), "")</f>
        <v>0.64810626481544209</v>
      </c>
      <c r="O266" s="179">
        <f>_xlfn.IFNA(IF($C266 &gt; "2023-24", INDEX(PR24_after_overrides!$D$3:$AU$128, MATCH('Stata dataset (nominal)'!$A266, PR24_after_overrides!$A$3:$A$128, 0), MATCH('Stata dataset (nominal)'!O$1, PR24_after_overrides!$D$2:$AU$2, 0)), INDEX('Cyclical_after overrides'!$A$1:$BD$245,MATCH('Stata dataset (nominal)'!$A266,'Cyclical_after overrides'!$A$1:$A$245,0),MATCH('Stata dataset (nominal)'!O$1,'Cyclical_after overrides'!$A$1:$BD$1,0))), "")</f>
        <v>116.407</v>
      </c>
      <c r="P266" s="179">
        <f>_xlfn.IFNA(IF($C266 &gt; "2023-24", INDEX(PR24_after_overrides!$D$3:$AU$128, MATCH('Stata dataset (nominal)'!$A266, PR24_after_overrides!$A$3:$A$128, 0), MATCH('Stata dataset (nominal)'!P$1, PR24_after_overrides!$D$2:$AU$2, 0)), INDEX('Cyclical_after overrides'!$A$1:$BD$245,MATCH('Stata dataset (nominal)'!$A266,'Cyclical_after overrides'!$A$1:$A$245,0),MATCH('Stata dataset (nominal)'!P$1,'Cyclical_after overrides'!$A$1:$BD$1,0))), "")</f>
        <v>0</v>
      </c>
      <c r="Q266" s="179">
        <f>_xlfn.IFNA(IF($C266 &gt; "2023-24", INDEX(PR24_after_overrides!$D$3:$AU$128, MATCH('Stata dataset (nominal)'!$A266, PR24_after_overrides!$A$3:$A$128, 0), MATCH('Stata dataset (nominal)'!Q$1, PR24_after_overrides!$D$2:$AU$2, 0)), INDEX('Cyclical_after overrides'!$A$1:$BD$245,MATCH('Stata dataset (nominal)'!$A266,'Cyclical_after overrides'!$A$1:$A$245,0),MATCH('Stata dataset (nominal)'!Q$1,'Cyclical_after overrides'!$A$1:$BD$1,0))), "")</f>
        <v>0</v>
      </c>
      <c r="R266" s="179">
        <f>_xlfn.IFNA(IF($C266 &gt; "2023-24", INDEX(PR24_after_overrides!$D$3:$AU$128, MATCH('Stata dataset (nominal)'!$A266, PR24_after_overrides!$A$3:$A$128, 0), MATCH('Stata dataset (nominal)'!R$1, PR24_after_overrides!$D$2:$AU$2, 0)), INDEX('Cyclical_after overrides'!$A$1:$BD$245,MATCH('Stata dataset (nominal)'!$A266,'Cyclical_after overrides'!$A$1:$A$245,0),MATCH('Stata dataset (nominal)'!R$1,'Cyclical_after overrides'!$A$1:$BD$1,0))), "")</f>
        <v>206.715</v>
      </c>
      <c r="S266" s="179">
        <f>_xlfn.IFNA(IF($C266 &gt; "2023-24", INDEX(PR24_after_overrides!$D$3:$AU$128, MATCH('Stata dataset (nominal)'!$A266, PR24_after_overrides!$A$3:$A$128, 0), MATCH('Stata dataset (nominal)'!S$1, PR24_after_overrides!$D$2:$AU$2, 0)), INDEX('Cyclical_after overrides'!$A$1:$BD$245,MATCH('Stata dataset (nominal)'!$A266,'Cyclical_after overrides'!$A$1:$A$245,0),MATCH('Stata dataset (nominal)'!S$1,'Cyclical_after overrides'!$A$1:$BD$1,0))), "")</f>
        <v>0</v>
      </c>
      <c r="T266" s="179">
        <f>_xlfn.IFNA(IF($C266 &gt; "2023-24", INDEX(PR24_after_overrides!$D$3:$AU$128, MATCH('Stata dataset (nominal)'!$A266, PR24_after_overrides!$A$3:$A$128, 0), MATCH('Stata dataset (nominal)'!T$1, PR24_after_overrides!$D$2:$AU$2, 0)), INDEX('Cyclical_after overrides'!$A$1:$BD$245,MATCH('Stata dataset (nominal)'!$A266,'Cyclical_after overrides'!$A$1:$A$245,0),MATCH('Stata dataset (nominal)'!T$1,'Cyclical_after overrides'!$A$1:$BD$1,0))), "")</f>
        <v>0</v>
      </c>
      <c r="U266" s="179" t="str">
        <f>_xlfn.IFNA(IF($C266 &gt; "2023-24", INDEX(PR24_after_overrides!$D$3:$AU$128, MATCH('Stata dataset (nominal)'!$A266, PR24_after_overrides!$A$3:$A$128, 0), MATCH('Stata dataset (nominal)'!U$1, PR24_after_overrides!$D$2:$AU$2, 0)), INDEX('Cyclical_after overrides'!$A$1:$BD$245,MATCH('Stata dataset (nominal)'!$A266,'Cyclical_after overrides'!$A$1:$A$245,0),MATCH('Stata dataset (nominal)'!U$1,'Cyclical_after overrides'!$A$1:$BD$1,0))), "")</f>
        <v/>
      </c>
      <c r="V266" s="179" t="str">
        <f>_xlfn.IFNA(IF($C266 &gt; "2023-24", INDEX(PR24_after_overrides!$D$3:$AU$128, MATCH('Stata dataset (nominal)'!$A266, PR24_after_overrides!$A$3:$A$128, 0), MATCH('Stata dataset (nominal)'!V$1, PR24_after_overrides!$D$2:$AU$2, 0)), INDEX('Cyclical_after overrides'!$A$1:$BD$245,MATCH('Stata dataset (nominal)'!$A266,'Cyclical_after overrides'!$A$1:$A$245,0),MATCH('Stata dataset (nominal)'!V$1,'Cyclical_after overrides'!$A$1:$BD$1,0))), "")</f>
        <v/>
      </c>
      <c r="W266" s="179" t="str">
        <f>_xlfn.IFNA(IF($C266 &gt; "2023-24", INDEX(PR24_after_overrides!$D$3:$AU$128, MATCH('Stata dataset (nominal)'!$A266, PR24_after_overrides!$A$3:$A$128, 0), MATCH('Stata dataset (nominal)'!W$1, PR24_after_overrides!$D$2:$AU$2, 0)), INDEX('Cyclical_after overrides'!$A$1:$BD$245,MATCH('Stata dataset (nominal)'!$A266,'Cyclical_after overrides'!$A$1:$A$245,0),MATCH('Stata dataset (nominal)'!W$1,'Cyclical_after overrides'!$A$1:$BD$1,0))), "")</f>
        <v/>
      </c>
      <c r="X266" s="179" t="str">
        <f>_xlfn.IFNA(IF($C266 &gt; "2023-24", INDEX(PR24_after_overrides!$D$3:$AU$128, MATCH('Stata dataset (nominal)'!$A266, PR24_after_overrides!$A$3:$A$128, 0), MATCH('Stata dataset (nominal)'!X$1, PR24_after_overrides!$D$2:$AU$2, 0)), INDEX('Cyclical_after overrides'!$A$1:$BD$245,MATCH('Stata dataset (nominal)'!$A266,'Cyclical_after overrides'!$A$1:$A$245,0),MATCH('Stata dataset (nominal)'!X$1,'Cyclical_after overrides'!$A$1:$BD$1,0))), "")</f>
        <v/>
      </c>
      <c r="Y266" s="179" t="str">
        <f>_xlfn.IFNA(IF($C266 &gt; "2023-24", INDEX(PR24_after_overrides!$D$3:$AU$128, MATCH('Stata dataset (nominal)'!$A266, PR24_after_overrides!$A$3:$A$128, 0), MATCH('Stata dataset (nominal)'!Y$1, PR24_after_overrides!$D$2:$AU$2, 0)), INDEX('Cyclical_after overrides'!$A$1:$BD$245,MATCH('Stata dataset (nominal)'!$A266,'Cyclical_after overrides'!$A$1:$A$245,0),MATCH('Stata dataset (nominal)'!Y$1,'Cyclical_after overrides'!$A$1:$BD$1,0))), "")</f>
        <v/>
      </c>
      <c r="Z266" s="179" t="str">
        <f>_xlfn.IFNA(IF($C266 &gt; "2023-24", INDEX(PR24_after_overrides!$D$3:$AU$128, MATCH('Stata dataset (nominal)'!$A266, PR24_after_overrides!$A$3:$A$128, 0), MATCH('Stata dataset (nominal)'!Z$1, PR24_after_overrides!$D$2:$AU$2, 0)), INDEX('Cyclical_after overrides'!$A$1:$BD$245,MATCH('Stata dataset (nominal)'!$A266,'Cyclical_after overrides'!$A$1:$A$245,0),MATCH('Stata dataset (nominal)'!Z$1,'Cyclical_after overrides'!$A$1:$BD$1,0))), "")</f>
        <v/>
      </c>
      <c r="AA266" s="179">
        <f>_xlfn.IFNA(IF($C266 &gt; "2023-24", INDEX(PR24_after_overrides!$D$3:$AU$128, MATCH('Stata dataset (nominal)'!$A266, PR24_after_overrides!$A$3:$A$128, 0), MATCH('Stata dataset (nominal)'!AA$1, PR24_after_overrides!$D$2:$AU$2, 0)), INDEX('Cyclical_after overrides'!$A$1:$BD$245,MATCH('Stata dataset (nominal)'!$A266,'Cyclical_after overrides'!$A$1:$A$245,0),MATCH('Stata dataset (nominal)'!AA$1,'Cyclical_after overrides'!$A$1:$BD$1,0))), "")</f>
        <v>51.977406298679327</v>
      </c>
      <c r="AB266" s="179">
        <f>INDEX(Depreciation!$U$5:$U$318, MATCH('Stata dataset (nominal)'!$A266, Depreciation!$A$5:$A$318, 0))</f>
        <v>0.12055015238740269</v>
      </c>
      <c r="AC266" s="180" t="str">
        <f t="shared" si="7"/>
        <v/>
      </c>
      <c r="AD266" s="72">
        <f>INDEX(Recharges!$V$5:$V$318, MATCH('Stata dataset (nominal)'!$A266, Recharges!$A$5:$A$318, 0))</f>
        <v>1.4525696579749412</v>
      </c>
    </row>
    <row r="267" spans="1:30" x14ac:dyDescent="0.4">
      <c r="A267" s="160" t="str">
        <f t="shared" si="6"/>
        <v>SES14</v>
      </c>
      <c r="B267" s="160" t="s">
        <v>469</v>
      </c>
      <c r="C267" s="160" t="s">
        <v>243</v>
      </c>
      <c r="D267" s="179">
        <f>_xlfn.IFNA(IF($C267 &gt; "2023-24", INDEX(PR24_after_overrides!$D$3:$AU$128, MATCH('Stata dataset (nominal)'!$A267, PR24_after_overrides!$A$3:$A$128, 0), MATCH('Stata dataset (nominal)'!D$1, PR24_after_overrides!$D$2:$AU$2, 0)), INDEX('Cyclical_after overrides'!$A$1:$BD$245,MATCH('Stata dataset (nominal)'!$A267,'Cyclical_after overrides'!$A$1:$A$245,0),MATCH('Stata dataset (nominal)'!D$1,'Cyclical_after overrides'!$A$1:$BD$1,0))), "")</f>
        <v>1.24788708586883</v>
      </c>
      <c r="E267" s="179">
        <f>_xlfn.IFNA(IF($C267 &gt; "2023-24", INDEX(PR24_after_overrides!$D$3:$AU$128, MATCH('Stata dataset (nominal)'!$A267, PR24_after_overrides!$A$3:$A$128, 0), MATCH('Stata dataset (nominal)'!E$1, PR24_after_overrides!$D$2:$AU$2, 0)), INDEX('Cyclical_after overrides'!$A$1:$BD$245,MATCH('Stata dataset (nominal)'!$A267,'Cyclical_after overrides'!$A$1:$A$245,0),MATCH('Stata dataset (nominal)'!E$1,'Cyclical_after overrides'!$A$1:$BD$1,0))), "")</f>
        <v>2.8479999999999999</v>
      </c>
      <c r="F267" s="179">
        <f>_xlfn.IFNA(IF($C267 &gt; "2023-24", INDEX(PR24_after_overrides!$D$3:$AU$128, MATCH('Stata dataset (nominal)'!$A267, PR24_after_overrides!$A$3:$A$128, 0), MATCH('Stata dataset (nominal)'!F$1, PR24_after_overrides!$D$2:$AU$2, 0)), INDEX('Cyclical_after overrides'!$A$1:$BD$245,MATCH('Stata dataset (nominal)'!$A267,'Cyclical_after overrides'!$A$1:$A$245,0),MATCH('Stata dataset (nominal)'!F$1,'Cyclical_after overrides'!$A$1:$BD$1,0))), "")</f>
        <v>0.68</v>
      </c>
      <c r="G267" s="179">
        <f>_xlfn.IFNA(IF($C267 &gt; "2023-24", INDEX(PR24_after_overrides!$D$3:$AU$128, MATCH('Stata dataset (nominal)'!$A267, PR24_after_overrides!$A$3:$A$128, 0), MATCH('Stata dataset (nominal)'!G$1, PR24_after_overrides!$D$2:$AU$2, 0)), INDEX('Cyclical_after overrides'!$A$1:$BD$245,MATCH('Stata dataset (nominal)'!$A267,'Cyclical_after overrides'!$A$1:$A$245,0),MATCH('Stata dataset (nominal)'!G$1,'Cyclical_after overrides'!$A$1:$BD$1,0))), "")</f>
        <v>0.503</v>
      </c>
      <c r="H267" s="179">
        <f>_xlfn.IFNA(IF($C267 &gt; "2023-24", INDEX(PR24_after_overrides!$D$3:$AU$128, MATCH('Stata dataset (nominal)'!$A267, PR24_after_overrides!$A$3:$A$128, 0), MATCH('Stata dataset (nominal)'!H$1, PR24_after_overrides!$D$2:$AU$2, 0)), INDEX('Cyclical_after overrides'!$A$1:$BD$245,MATCH('Stata dataset (nominal)'!$A267,'Cyclical_after overrides'!$A$1:$A$245,0),MATCH('Stata dataset (nominal)'!H$1,'Cyclical_after overrides'!$A$1:$BD$1,0))), "")</f>
        <v>0.159</v>
      </c>
      <c r="I267" s="179">
        <f>_xlfn.IFNA(IF($C267 &gt; "2023-24", INDEX(PR24_after_overrides!$D$3:$AU$128, MATCH('Stata dataset (nominal)'!$A267, PR24_after_overrides!$A$3:$A$128, 0), MATCH('Stata dataset (nominal)'!I$1, PR24_after_overrides!$D$2:$AU$2, 0)), INDEX('Cyclical_after overrides'!$A$1:$BD$245,MATCH('Stata dataset (nominal)'!$A267,'Cyclical_after overrides'!$A$1:$A$245,0),MATCH('Stata dataset (nominal)'!I$1,'Cyclical_after overrides'!$A$1:$BD$1,0))), "")</f>
        <v>1.4</v>
      </c>
      <c r="J267" s="179">
        <f>_xlfn.IFNA(IF($C267 &gt; "2023-24", INDEX(PR24_after_overrides!$D$3:$AU$128, MATCH('Stata dataset (nominal)'!$A267, PR24_after_overrides!$A$3:$A$128, 0), MATCH('Stata dataset (nominal)'!J$1, PR24_after_overrides!$D$2:$AU$2, 0)), INDEX('Cyclical_after overrides'!$A$1:$BD$245,MATCH('Stata dataset (nominal)'!$A267,'Cyclical_after overrides'!$A$1:$A$245,0),MATCH('Stata dataset (nominal)'!J$1,'Cyclical_after overrides'!$A$1:$BD$1,0))), "")</f>
        <v>3.9E-2</v>
      </c>
      <c r="K267" s="179">
        <f>_xlfn.IFNA(IF($C267 &gt; "2023-24", INDEX(PR24_after_overrides!$D$3:$AU$128, MATCH('Stata dataset (nominal)'!$A267, PR24_after_overrides!$A$3:$A$128, 0), MATCH('Stata dataset (nominal)'!K$1, PR24_after_overrides!$D$2:$AU$2, 0)), INDEX('Cyclical_after overrides'!$A$1:$BD$245,MATCH('Stata dataset (nominal)'!$A267,'Cyclical_after overrides'!$A$1:$A$245,0),MATCH('Stata dataset (nominal)'!K$1,'Cyclical_after overrides'!$A$1:$BD$1,0))), "")</f>
        <v>0</v>
      </c>
      <c r="L267" s="179">
        <f>_xlfn.IFNA(IF($C267 &gt; "2023-24", INDEX(PR24_after_overrides!$D$3:$AU$128, MATCH('Stata dataset (nominal)'!$A267, PR24_after_overrides!$A$3:$A$128, 0), MATCH('Stata dataset (nominal)'!L$1, PR24_after_overrides!$D$2:$AU$2, 0)), INDEX('Cyclical_after overrides'!$A$1:$BD$245,MATCH('Stata dataset (nominal)'!$A267,'Cyclical_after overrides'!$A$1:$A$245,0),MATCH('Stata dataset (nominal)'!L$1,'Cyclical_after overrides'!$A$1:$BD$1,0))), "")</f>
        <v>0</v>
      </c>
      <c r="M267" s="179">
        <f>_xlfn.IFNA(IF($C267 &gt; "2023-24", INDEX(PR24_after_overrides!$D$3:$AU$128, MATCH('Stata dataset (nominal)'!$A267, PR24_after_overrides!$A$3:$A$128, 0), MATCH('Stata dataset (nominal)'!M$1, PR24_after_overrides!$D$2:$AU$2, 0)), INDEX('Cyclical_after overrides'!$A$1:$BD$245,MATCH('Stata dataset (nominal)'!$A267,'Cyclical_after overrides'!$A$1:$A$245,0),MATCH('Stata dataset (nominal)'!M$1,'Cyclical_after overrides'!$A$1:$BD$1,0))), "")</f>
        <v>0.25600000000000001</v>
      </c>
      <c r="N267" s="179" t="str">
        <f>_xlfn.IFNA(IF($C267 &gt; "2023-24", INDEX(PR24_after_overrides!$D$3:$AU$128, MATCH('Stata dataset (nominal)'!$A267, PR24_after_overrides!$A$3:$A$128, 0), MATCH('Stata dataset (nominal)'!N$1, PR24_after_overrides!$D$2:$AU$2, 0)), INDEX('Cyclical_after overrides'!$A$1:$BD$245,MATCH('Stata dataset (nominal)'!$A267,'Cyclical_after overrides'!$A$1:$A$245,0),MATCH('Stata dataset (nominal)'!N$1,'Cyclical_after overrides'!$A$1:$BD$1,0))), "")</f>
        <v/>
      </c>
      <c r="O267" s="179">
        <f>_xlfn.IFNA(IF($C267 &gt; "2023-24", INDEX(PR24_after_overrides!$D$3:$AU$128, MATCH('Stata dataset (nominal)'!$A267, PR24_after_overrides!$A$3:$A$128, 0), MATCH('Stata dataset (nominal)'!O$1, PR24_after_overrides!$D$2:$AU$2, 0)), INDEX('Cyclical_after overrides'!$A$1:$BD$245,MATCH('Stata dataset (nominal)'!$A267,'Cyclical_after overrides'!$A$1:$A$245,0),MATCH('Stata dataset (nominal)'!O$1,'Cyclical_after overrides'!$A$1:$BD$1,0))), "")</f>
        <v>149.05099999999999</v>
      </c>
      <c r="P267" s="179">
        <f>_xlfn.IFNA(IF($C267 &gt; "2023-24", INDEX(PR24_after_overrides!$D$3:$AU$128, MATCH('Stata dataset (nominal)'!$A267, PR24_after_overrides!$A$3:$A$128, 0), MATCH('Stata dataset (nominal)'!P$1, PR24_after_overrides!$D$2:$AU$2, 0)), INDEX('Cyclical_after overrides'!$A$1:$BD$245,MATCH('Stata dataset (nominal)'!$A267,'Cyclical_after overrides'!$A$1:$A$245,0),MATCH('Stata dataset (nominal)'!P$1,'Cyclical_after overrides'!$A$1:$BD$1,0))), "")</f>
        <v>0</v>
      </c>
      <c r="Q267" s="179">
        <f>_xlfn.IFNA(IF($C267 &gt; "2023-24", INDEX(PR24_after_overrides!$D$3:$AU$128, MATCH('Stata dataset (nominal)'!$A267, PR24_after_overrides!$A$3:$A$128, 0), MATCH('Stata dataset (nominal)'!Q$1, PR24_after_overrides!$D$2:$AU$2, 0)), INDEX('Cyclical_after overrides'!$A$1:$BD$245,MATCH('Stata dataset (nominal)'!$A267,'Cyclical_after overrides'!$A$1:$A$245,0),MATCH('Stata dataset (nominal)'!Q$1,'Cyclical_after overrides'!$A$1:$BD$1,0))), "")</f>
        <v>0</v>
      </c>
      <c r="R267" s="179">
        <f>_xlfn.IFNA(IF($C267 &gt; "2023-24", INDEX(PR24_after_overrides!$D$3:$AU$128, MATCH('Stata dataset (nominal)'!$A267, PR24_after_overrides!$A$3:$A$128, 0), MATCH('Stata dataset (nominal)'!R$1, PR24_after_overrides!$D$2:$AU$2, 0)), INDEX('Cyclical_after overrides'!$A$1:$BD$245,MATCH('Stata dataset (nominal)'!$A267,'Cyclical_after overrides'!$A$1:$A$245,0),MATCH('Stata dataset (nominal)'!R$1,'Cyclical_after overrides'!$A$1:$BD$1,0))), "")</f>
        <v>111.88800000000001</v>
      </c>
      <c r="S267" s="179">
        <f>_xlfn.IFNA(IF($C267 &gt; "2023-24", INDEX(PR24_after_overrides!$D$3:$AU$128, MATCH('Stata dataset (nominal)'!$A267, PR24_after_overrides!$A$3:$A$128, 0), MATCH('Stata dataset (nominal)'!S$1, PR24_after_overrides!$D$2:$AU$2, 0)), INDEX('Cyclical_after overrides'!$A$1:$BD$245,MATCH('Stata dataset (nominal)'!$A267,'Cyclical_after overrides'!$A$1:$A$245,0),MATCH('Stata dataset (nominal)'!S$1,'Cyclical_after overrides'!$A$1:$BD$1,0))), "")</f>
        <v>0</v>
      </c>
      <c r="T267" s="179">
        <f>_xlfn.IFNA(IF($C267 &gt; "2023-24", INDEX(PR24_after_overrides!$D$3:$AU$128, MATCH('Stata dataset (nominal)'!$A267, PR24_after_overrides!$A$3:$A$128, 0), MATCH('Stata dataset (nominal)'!T$1, PR24_after_overrides!$D$2:$AU$2, 0)), INDEX('Cyclical_after overrides'!$A$1:$BD$245,MATCH('Stata dataset (nominal)'!$A267,'Cyclical_after overrides'!$A$1:$A$245,0),MATCH('Stata dataset (nominal)'!T$1,'Cyclical_after overrides'!$A$1:$BD$1,0))), "")</f>
        <v>0</v>
      </c>
      <c r="U267" s="179">
        <f>_xlfn.IFNA(IF($C267 &gt; "2023-24", INDEX(PR24_after_overrides!$D$3:$AU$128, MATCH('Stata dataset (nominal)'!$A267, PR24_after_overrides!$A$3:$A$128, 0), MATCH('Stata dataset (nominal)'!U$1, PR24_after_overrides!$D$2:$AU$2, 0)), INDEX('Cyclical_after overrides'!$A$1:$BD$245,MATCH('Stata dataset (nominal)'!$A267,'Cyclical_after overrides'!$A$1:$A$245,0),MATCH('Stata dataset (nominal)'!U$1,'Cyclical_after overrides'!$A$1:$BD$1,0))), "")</f>
        <v>22.753051463463109</v>
      </c>
      <c r="V267" s="179">
        <f>_xlfn.IFNA(IF($C267 &gt; "2023-24", INDEX(PR24_after_overrides!$D$3:$AU$128, MATCH('Stata dataset (nominal)'!$A267, PR24_after_overrides!$A$3:$A$128, 0), MATCH('Stata dataset (nominal)'!V$1, PR24_after_overrides!$D$2:$AU$2, 0)), INDEX('Cyclical_after overrides'!$A$1:$BD$245,MATCH('Stata dataset (nominal)'!$A267,'Cyclical_after overrides'!$A$1:$A$245,0),MATCH('Stata dataset (nominal)'!V$1,'Cyclical_after overrides'!$A$1:$BD$1,0))), "")</f>
        <v>146.40932416758119</v>
      </c>
      <c r="W267" s="179">
        <f>_xlfn.IFNA(IF($C267 &gt; "2023-24", INDEX(PR24_after_overrides!$D$3:$AU$128, MATCH('Stata dataset (nominal)'!$A267, PR24_after_overrides!$A$3:$A$128, 0), MATCH('Stata dataset (nominal)'!W$1, PR24_after_overrides!$D$2:$AU$2, 0)), INDEX('Cyclical_after overrides'!$A$1:$BD$245,MATCH('Stata dataset (nominal)'!$A267,'Cyclical_after overrides'!$A$1:$A$245,0),MATCH('Stata dataset (nominal)'!W$1,'Cyclical_after overrides'!$A$1:$BD$1,0))), "")</f>
        <v>1.9653276548378587</v>
      </c>
      <c r="X267" s="179">
        <f>_xlfn.IFNA(IF($C267 &gt; "2023-24", INDEX(PR24_after_overrides!$D$3:$AU$128, MATCH('Stata dataset (nominal)'!$A267, PR24_after_overrides!$A$3:$A$128, 0), MATCH('Stata dataset (nominal)'!X$1, PR24_after_overrides!$D$2:$AU$2, 0)), INDEX('Cyclical_after overrides'!$A$1:$BD$245,MATCH('Stata dataset (nominal)'!$A267,'Cyclical_after overrides'!$A$1:$A$245,0),MATCH('Stata dataset (nominal)'!X$1,'Cyclical_after overrides'!$A$1:$BD$1,0))), "")</f>
        <v>13.939476232163306</v>
      </c>
      <c r="Y267" s="179">
        <f>_xlfn.IFNA(IF($C267 &gt; "2023-24", INDEX(PR24_after_overrides!$D$3:$AU$128, MATCH('Stata dataset (nominal)'!$A267, PR24_after_overrides!$A$3:$A$128, 0), MATCH('Stata dataset (nominal)'!Y$1, PR24_after_overrides!$D$2:$AU$2, 0)), INDEX('Cyclical_after overrides'!$A$1:$BD$245,MATCH('Stata dataset (nominal)'!$A267,'Cyclical_after overrides'!$A$1:$A$245,0),MATCH('Stata dataset (nominal)'!Y$1,'Cyclical_after overrides'!$A$1:$BD$1,0))), "")</f>
        <v>9.5774600293548886</v>
      </c>
      <c r="Z267" s="179">
        <f>_xlfn.IFNA(IF($C267 &gt; "2023-24", INDEX(PR24_after_overrides!$D$3:$AU$128, MATCH('Stata dataset (nominal)'!$A267, PR24_after_overrides!$A$3:$A$128, 0), MATCH('Stata dataset (nominal)'!Z$1, PR24_after_overrides!$D$2:$AU$2, 0)), INDEX('Cyclical_after overrides'!$A$1:$BD$245,MATCH('Stata dataset (nominal)'!$A267,'Cyclical_after overrides'!$A$1:$A$245,0),MATCH('Stata dataset (nominal)'!Z$1,'Cyclical_after overrides'!$A$1:$BD$1,0))), "")</f>
        <v>9.5774600293548886</v>
      </c>
      <c r="AA267" s="179">
        <f>_xlfn.IFNA(IF($C267 &gt; "2023-24", INDEX(PR24_after_overrides!$D$3:$AU$128, MATCH('Stata dataset (nominal)'!$A267, PR24_after_overrides!$A$3:$A$128, 0), MATCH('Stata dataset (nominal)'!AA$1, PR24_after_overrides!$D$2:$AU$2, 0)), INDEX('Cyclical_after overrides'!$A$1:$BD$245,MATCH('Stata dataset (nominal)'!$A267,'Cyclical_after overrides'!$A$1:$A$245,0),MATCH('Stata dataset (nominal)'!AA$1,'Cyclical_after overrides'!$A$1:$BD$1,0))), "")</f>
        <v>49.819968248490099</v>
      </c>
      <c r="AB267" s="179">
        <f>INDEX(Depreciation!$U$5:$U$318, MATCH('Stata dataset (nominal)'!$A267, Depreciation!$A$5:$A$318, 0))</f>
        <v>0.309</v>
      </c>
      <c r="AC267" s="180">
        <f t="shared" si="7"/>
        <v>0.31696887633721776</v>
      </c>
      <c r="AD267" s="72">
        <f>INDEX(Recharges!$V$5:$V$318, MATCH('Stata dataset (nominal)'!$A267, Recharges!$A$5:$A$318, 0))</f>
        <v>0</v>
      </c>
    </row>
    <row r="268" spans="1:30" x14ac:dyDescent="0.4">
      <c r="A268" s="160" t="str">
        <f t="shared" si="6"/>
        <v>SES15</v>
      </c>
      <c r="B268" s="160" t="s">
        <v>469</v>
      </c>
      <c r="C268" s="160" t="s">
        <v>245</v>
      </c>
      <c r="D268" s="179">
        <f>_xlfn.IFNA(IF($C268 &gt; "2023-24", INDEX(PR24_after_overrides!$D$3:$AU$128, MATCH('Stata dataset (nominal)'!$A268, PR24_after_overrides!$A$3:$A$128, 0), MATCH('Stata dataset (nominal)'!D$1, PR24_after_overrides!$D$2:$AU$2, 0)), INDEX('Cyclical_after overrides'!$A$1:$BD$245,MATCH('Stata dataset (nominal)'!$A268,'Cyclical_after overrides'!$A$1:$A$245,0),MATCH('Stata dataset (nominal)'!D$1,'Cyclical_after overrides'!$A$1:$BD$1,0))), "")</f>
        <v>1.2338096431854266</v>
      </c>
      <c r="E268" s="179">
        <f>_xlfn.IFNA(IF($C268 &gt; "2023-24", INDEX(PR24_after_overrides!$D$3:$AU$128, MATCH('Stata dataset (nominal)'!$A268, PR24_after_overrides!$A$3:$A$128, 0), MATCH('Stata dataset (nominal)'!E$1, PR24_after_overrides!$D$2:$AU$2, 0)), INDEX('Cyclical_after overrides'!$A$1:$BD$245,MATCH('Stata dataset (nominal)'!$A268,'Cyclical_after overrides'!$A$1:$A$245,0),MATCH('Stata dataset (nominal)'!E$1,'Cyclical_after overrides'!$A$1:$BD$1,0))), "")</f>
        <v>2.81</v>
      </c>
      <c r="F268" s="179">
        <f>_xlfn.IFNA(IF($C268 &gt; "2023-24", INDEX(PR24_after_overrides!$D$3:$AU$128, MATCH('Stata dataset (nominal)'!$A268, PR24_after_overrides!$A$3:$A$128, 0), MATCH('Stata dataset (nominal)'!F$1, PR24_after_overrides!$D$2:$AU$2, 0)), INDEX('Cyclical_after overrides'!$A$1:$BD$245,MATCH('Stata dataset (nominal)'!$A268,'Cyclical_after overrides'!$A$1:$A$245,0),MATCH('Stata dataset (nominal)'!F$1,'Cyclical_after overrides'!$A$1:$BD$1,0))), "")</f>
        <v>0.65800000000000003</v>
      </c>
      <c r="G268" s="179">
        <f>_xlfn.IFNA(IF($C268 &gt; "2023-24", INDEX(PR24_after_overrides!$D$3:$AU$128, MATCH('Stata dataset (nominal)'!$A268, PR24_after_overrides!$A$3:$A$128, 0), MATCH('Stata dataset (nominal)'!G$1, PR24_after_overrides!$D$2:$AU$2, 0)), INDEX('Cyclical_after overrides'!$A$1:$BD$245,MATCH('Stata dataset (nominal)'!$A268,'Cyclical_after overrides'!$A$1:$A$245,0),MATCH('Stata dataset (nominal)'!G$1,'Cyclical_after overrides'!$A$1:$BD$1,0))), "")</f>
        <v>0.44700000000000001</v>
      </c>
      <c r="H268" s="179">
        <f>_xlfn.IFNA(IF($C268 &gt; "2023-24", INDEX(PR24_after_overrides!$D$3:$AU$128, MATCH('Stata dataset (nominal)'!$A268, PR24_after_overrides!$A$3:$A$128, 0), MATCH('Stata dataset (nominal)'!H$1, PR24_after_overrides!$D$2:$AU$2, 0)), INDEX('Cyclical_after overrides'!$A$1:$BD$245,MATCH('Stata dataset (nominal)'!$A268,'Cyclical_after overrides'!$A$1:$A$245,0),MATCH('Stata dataset (nominal)'!H$1,'Cyclical_after overrides'!$A$1:$BD$1,0))), "")</f>
        <v>0.16600000000000001</v>
      </c>
      <c r="I268" s="179">
        <f>_xlfn.IFNA(IF($C268 &gt; "2023-24", INDEX(PR24_after_overrides!$D$3:$AU$128, MATCH('Stata dataset (nominal)'!$A268, PR24_after_overrides!$A$3:$A$128, 0), MATCH('Stata dataset (nominal)'!I$1, PR24_after_overrides!$D$2:$AU$2, 0)), INDEX('Cyclical_after overrides'!$A$1:$BD$245,MATCH('Stata dataset (nominal)'!$A268,'Cyclical_after overrides'!$A$1:$A$245,0),MATCH('Stata dataset (nominal)'!I$1,'Cyclical_after overrides'!$A$1:$BD$1,0))), "")</f>
        <v>1.5109999999999999</v>
      </c>
      <c r="J268" s="179">
        <f>_xlfn.IFNA(IF($C268 &gt; "2023-24", INDEX(PR24_after_overrides!$D$3:$AU$128, MATCH('Stata dataset (nominal)'!$A268, PR24_after_overrides!$A$3:$A$128, 0), MATCH('Stata dataset (nominal)'!J$1, PR24_after_overrides!$D$2:$AU$2, 0)), INDEX('Cyclical_after overrides'!$A$1:$BD$245,MATCH('Stata dataset (nominal)'!$A268,'Cyclical_after overrides'!$A$1:$A$245,0),MATCH('Stata dataset (nominal)'!J$1,'Cyclical_after overrides'!$A$1:$BD$1,0))), "")</f>
        <v>3.6999999999999998E-2</v>
      </c>
      <c r="K268" s="179">
        <f>_xlfn.IFNA(IF($C268 &gt; "2023-24", INDEX(PR24_after_overrides!$D$3:$AU$128, MATCH('Stata dataset (nominal)'!$A268, PR24_after_overrides!$A$3:$A$128, 0), MATCH('Stata dataset (nominal)'!K$1, PR24_after_overrides!$D$2:$AU$2, 0)), INDEX('Cyclical_after overrides'!$A$1:$BD$245,MATCH('Stata dataset (nominal)'!$A268,'Cyclical_after overrides'!$A$1:$A$245,0),MATCH('Stata dataset (nominal)'!K$1,'Cyclical_after overrides'!$A$1:$BD$1,0))), "")</f>
        <v>0</v>
      </c>
      <c r="L268" s="179">
        <f>_xlfn.IFNA(IF($C268 &gt; "2023-24", INDEX(PR24_after_overrides!$D$3:$AU$128, MATCH('Stata dataset (nominal)'!$A268, PR24_after_overrides!$A$3:$A$128, 0), MATCH('Stata dataset (nominal)'!L$1, PR24_after_overrides!$D$2:$AU$2, 0)), INDEX('Cyclical_after overrides'!$A$1:$BD$245,MATCH('Stata dataset (nominal)'!$A268,'Cyclical_after overrides'!$A$1:$A$245,0),MATCH('Stata dataset (nominal)'!L$1,'Cyclical_after overrides'!$A$1:$BD$1,0))), "")</f>
        <v>0</v>
      </c>
      <c r="M268" s="179">
        <f>_xlfn.IFNA(IF($C268 &gt; "2023-24", INDEX(PR24_after_overrides!$D$3:$AU$128, MATCH('Stata dataset (nominal)'!$A268, PR24_after_overrides!$A$3:$A$128, 0), MATCH('Stata dataset (nominal)'!M$1, PR24_after_overrides!$D$2:$AU$2, 0)), INDEX('Cyclical_after overrides'!$A$1:$BD$245,MATCH('Stata dataset (nominal)'!$A268,'Cyclical_after overrides'!$A$1:$A$245,0),MATCH('Stata dataset (nominal)'!M$1,'Cyclical_after overrides'!$A$1:$BD$1,0))), "")</f>
        <v>0.28899999999999998</v>
      </c>
      <c r="N268" s="179" t="str">
        <f>_xlfn.IFNA(IF($C268 &gt; "2023-24", INDEX(PR24_after_overrides!$D$3:$AU$128, MATCH('Stata dataset (nominal)'!$A268, PR24_after_overrides!$A$3:$A$128, 0), MATCH('Stata dataset (nominal)'!N$1, PR24_after_overrides!$D$2:$AU$2, 0)), INDEX('Cyclical_after overrides'!$A$1:$BD$245,MATCH('Stata dataset (nominal)'!$A268,'Cyclical_after overrides'!$A$1:$A$245,0),MATCH('Stata dataset (nominal)'!N$1,'Cyclical_after overrides'!$A$1:$BD$1,0))), "")</f>
        <v/>
      </c>
      <c r="O268" s="179">
        <f>_xlfn.IFNA(IF($C268 &gt; "2023-24", INDEX(PR24_after_overrides!$D$3:$AU$128, MATCH('Stata dataset (nominal)'!$A268, PR24_after_overrides!$A$3:$A$128, 0), MATCH('Stata dataset (nominal)'!O$1, PR24_after_overrides!$D$2:$AU$2, 0)), INDEX('Cyclical_after overrides'!$A$1:$BD$245,MATCH('Stata dataset (nominal)'!$A268,'Cyclical_after overrides'!$A$1:$A$245,0),MATCH('Stata dataset (nominal)'!O$1,'Cyclical_after overrides'!$A$1:$BD$1,0))), "")</f>
        <v>142.34100000000001</v>
      </c>
      <c r="P268" s="179">
        <f>_xlfn.IFNA(IF($C268 &gt; "2023-24", INDEX(PR24_after_overrides!$D$3:$AU$128, MATCH('Stata dataset (nominal)'!$A268, PR24_after_overrides!$A$3:$A$128, 0), MATCH('Stata dataset (nominal)'!P$1, PR24_after_overrides!$D$2:$AU$2, 0)), INDEX('Cyclical_after overrides'!$A$1:$BD$245,MATCH('Stata dataset (nominal)'!$A268,'Cyclical_after overrides'!$A$1:$A$245,0),MATCH('Stata dataset (nominal)'!P$1,'Cyclical_after overrides'!$A$1:$BD$1,0))), "")</f>
        <v>0</v>
      </c>
      <c r="Q268" s="179">
        <f>_xlfn.IFNA(IF($C268 &gt; "2023-24", INDEX(PR24_after_overrides!$D$3:$AU$128, MATCH('Stata dataset (nominal)'!$A268, PR24_after_overrides!$A$3:$A$128, 0), MATCH('Stata dataset (nominal)'!Q$1, PR24_after_overrides!$D$2:$AU$2, 0)), INDEX('Cyclical_after overrides'!$A$1:$BD$245,MATCH('Stata dataset (nominal)'!$A268,'Cyclical_after overrides'!$A$1:$A$245,0),MATCH('Stata dataset (nominal)'!Q$1,'Cyclical_after overrides'!$A$1:$BD$1,0))), "")</f>
        <v>0</v>
      </c>
      <c r="R268" s="179">
        <f>_xlfn.IFNA(IF($C268 &gt; "2023-24", INDEX(PR24_after_overrides!$D$3:$AU$128, MATCH('Stata dataset (nominal)'!$A268, PR24_after_overrides!$A$3:$A$128, 0), MATCH('Stata dataset (nominal)'!R$1, PR24_after_overrides!$D$2:$AU$2, 0)), INDEX('Cyclical_after overrides'!$A$1:$BD$245,MATCH('Stata dataset (nominal)'!$A268,'Cyclical_after overrides'!$A$1:$A$245,0),MATCH('Stata dataset (nominal)'!R$1,'Cyclical_after overrides'!$A$1:$BD$1,0))), "")</f>
        <v>120.042</v>
      </c>
      <c r="S268" s="179">
        <f>_xlfn.IFNA(IF($C268 &gt; "2023-24", INDEX(PR24_after_overrides!$D$3:$AU$128, MATCH('Stata dataset (nominal)'!$A268, PR24_after_overrides!$A$3:$A$128, 0), MATCH('Stata dataset (nominal)'!S$1, PR24_after_overrides!$D$2:$AU$2, 0)), INDEX('Cyclical_after overrides'!$A$1:$BD$245,MATCH('Stata dataset (nominal)'!$A268,'Cyclical_after overrides'!$A$1:$A$245,0),MATCH('Stata dataset (nominal)'!S$1,'Cyclical_after overrides'!$A$1:$BD$1,0))), "")</f>
        <v>0</v>
      </c>
      <c r="T268" s="179">
        <f>_xlfn.IFNA(IF($C268 &gt; "2023-24", INDEX(PR24_after_overrides!$D$3:$AU$128, MATCH('Stata dataset (nominal)'!$A268, PR24_after_overrides!$A$3:$A$128, 0), MATCH('Stata dataset (nominal)'!T$1, PR24_after_overrides!$D$2:$AU$2, 0)), INDEX('Cyclical_after overrides'!$A$1:$BD$245,MATCH('Stata dataset (nominal)'!$A268,'Cyclical_after overrides'!$A$1:$A$245,0),MATCH('Stata dataset (nominal)'!T$1,'Cyclical_after overrides'!$A$1:$BD$1,0))), "")</f>
        <v>0</v>
      </c>
      <c r="U268" s="179">
        <f>_xlfn.IFNA(IF($C268 &gt; "2023-24", INDEX(PR24_after_overrides!$D$3:$AU$128, MATCH('Stata dataset (nominal)'!$A268, PR24_after_overrides!$A$3:$A$128, 0), MATCH('Stata dataset (nominal)'!U$1, PR24_after_overrides!$D$2:$AU$2, 0)), INDEX('Cyclical_after overrides'!$A$1:$BD$245,MATCH('Stata dataset (nominal)'!$A268,'Cyclical_after overrides'!$A$1:$A$245,0),MATCH('Stata dataset (nominal)'!U$1,'Cyclical_after overrides'!$A$1:$BD$1,0))), "")</f>
        <v>22.543758405114161</v>
      </c>
      <c r="V268" s="179">
        <f>_xlfn.IFNA(IF($C268 &gt; "2023-24", INDEX(PR24_after_overrides!$D$3:$AU$128, MATCH('Stata dataset (nominal)'!$A268, PR24_after_overrides!$A$3:$A$128, 0), MATCH('Stata dataset (nominal)'!V$1, PR24_after_overrides!$D$2:$AU$2, 0)), INDEX('Cyclical_after overrides'!$A$1:$BD$245,MATCH('Stata dataset (nominal)'!$A268,'Cyclical_after overrides'!$A$1:$A$245,0),MATCH('Stata dataset (nominal)'!V$1,'Cyclical_after overrides'!$A$1:$BD$1,0))), "")</f>
        <v>143.60160989355646</v>
      </c>
      <c r="W268" s="179">
        <f>_xlfn.IFNA(IF($C268 &gt; "2023-24", INDEX(PR24_after_overrides!$D$3:$AU$128, MATCH('Stata dataset (nominal)'!$A268, PR24_after_overrides!$A$3:$A$128, 0), MATCH('Stata dataset (nominal)'!W$1, PR24_after_overrides!$D$2:$AU$2, 0)), INDEX('Cyclical_after overrides'!$A$1:$BD$245,MATCH('Stata dataset (nominal)'!$A268,'Cyclical_after overrides'!$A$1:$A$245,0),MATCH('Stata dataset (nominal)'!W$1,'Cyclical_after overrides'!$A$1:$BD$1,0))), "")</f>
        <v>1.9066404176632359</v>
      </c>
      <c r="X268" s="179">
        <f>_xlfn.IFNA(IF($C268 &gt; "2023-24", INDEX(PR24_after_overrides!$D$3:$AU$128, MATCH('Stata dataset (nominal)'!$A268, PR24_after_overrides!$A$3:$A$128, 0), MATCH('Stata dataset (nominal)'!X$1, PR24_after_overrides!$D$2:$AU$2, 0)), INDEX('Cyclical_after overrides'!$A$1:$BD$245,MATCH('Stata dataset (nominal)'!$A268,'Cyclical_after overrides'!$A$1:$A$245,0),MATCH('Stata dataset (nominal)'!X$1,'Cyclical_after overrides'!$A$1:$BD$1,0))), "")</f>
        <v>13.939476232163306</v>
      </c>
      <c r="Y268" s="179">
        <f>_xlfn.IFNA(IF($C268 &gt; "2023-24", INDEX(PR24_after_overrides!$D$3:$AU$128, MATCH('Stata dataset (nominal)'!$A268, PR24_after_overrides!$A$3:$A$128, 0), MATCH('Stata dataset (nominal)'!Y$1, PR24_after_overrides!$D$2:$AU$2, 0)), INDEX('Cyclical_after overrides'!$A$1:$BD$245,MATCH('Stata dataset (nominal)'!$A268,'Cyclical_after overrides'!$A$1:$A$245,0),MATCH('Stata dataset (nominal)'!Y$1,'Cyclical_after overrides'!$A$1:$BD$1,0))), "")</f>
        <v>9.5824330340646586</v>
      </c>
      <c r="Z268" s="179">
        <f>_xlfn.IFNA(IF($C268 &gt; "2023-24", INDEX(PR24_after_overrides!$D$3:$AU$128, MATCH('Stata dataset (nominal)'!$A268, PR24_after_overrides!$A$3:$A$128, 0), MATCH('Stata dataset (nominal)'!Z$1, PR24_after_overrides!$D$2:$AU$2, 0)), INDEX('Cyclical_after overrides'!$A$1:$BD$245,MATCH('Stata dataset (nominal)'!$A268,'Cyclical_after overrides'!$A$1:$A$245,0),MATCH('Stata dataset (nominal)'!Z$1,'Cyclical_after overrides'!$A$1:$BD$1,0))), "")</f>
        <v>9.5824330340646586</v>
      </c>
      <c r="AA268" s="179">
        <f>_xlfn.IFNA(IF($C268 &gt; "2023-24", INDEX(PR24_after_overrides!$D$3:$AU$128, MATCH('Stata dataset (nominal)'!$A268, PR24_after_overrides!$A$3:$A$128, 0), MATCH('Stata dataset (nominal)'!AA$1, PR24_after_overrides!$D$2:$AU$2, 0)), INDEX('Cyclical_after overrides'!$A$1:$BD$245,MATCH('Stata dataset (nominal)'!$A268,'Cyclical_after overrides'!$A$1:$A$245,0),MATCH('Stata dataset (nominal)'!AA$1,'Cyclical_after overrides'!$A$1:$BD$1,0))), "")</f>
        <v>50.852006039689385</v>
      </c>
      <c r="AB268" s="179">
        <f>INDEX(Depreciation!$U$5:$U$318, MATCH('Stata dataset (nominal)'!$A268, Depreciation!$A$5:$A$318, 0))</f>
        <v>0.316</v>
      </c>
      <c r="AC268" s="180">
        <f t="shared" si="7"/>
        <v>0.31696887633721776</v>
      </c>
      <c r="AD268" s="72">
        <f>INDEX(Recharges!$V$5:$V$318, MATCH('Stata dataset (nominal)'!$A268, Recharges!$A$5:$A$318, 0))</f>
        <v>0</v>
      </c>
    </row>
    <row r="269" spans="1:30" x14ac:dyDescent="0.4">
      <c r="A269" s="160" t="str">
        <f t="shared" si="6"/>
        <v>SES16</v>
      </c>
      <c r="B269" s="160" t="s">
        <v>469</v>
      </c>
      <c r="C269" s="160" t="s">
        <v>247</v>
      </c>
      <c r="D269" s="179">
        <f>_xlfn.IFNA(IF($C269 &gt; "2023-24", INDEX(PR24_after_overrides!$D$3:$AU$128, MATCH('Stata dataset (nominal)'!$A269, PR24_after_overrides!$A$3:$A$128, 0), MATCH('Stata dataset (nominal)'!D$1, PR24_after_overrides!$D$2:$AU$2, 0)), INDEX('Cyclical_after overrides'!$A$1:$BD$245,MATCH('Stata dataset (nominal)'!$A269,'Cyclical_after overrides'!$A$1:$A$245,0),MATCH('Stata dataset (nominal)'!D$1,'Cyclical_after overrides'!$A$1:$BD$1,0))), "")</f>
        <v>1.2283693843594008</v>
      </c>
      <c r="E269" s="179">
        <f>_xlfn.IFNA(IF($C269 &gt; "2023-24", INDEX(PR24_after_overrides!$D$3:$AU$128, MATCH('Stata dataset (nominal)'!$A269, PR24_after_overrides!$A$3:$A$128, 0), MATCH('Stata dataset (nominal)'!E$1, PR24_after_overrides!$D$2:$AU$2, 0)), INDEX('Cyclical_after overrides'!$A$1:$BD$245,MATCH('Stata dataset (nominal)'!$A269,'Cyclical_after overrides'!$A$1:$A$245,0),MATCH('Stata dataset (nominal)'!E$1,'Cyclical_after overrides'!$A$1:$BD$1,0))), "")</f>
        <v>3.0129999999999999</v>
      </c>
      <c r="F269" s="179">
        <f>_xlfn.IFNA(IF($C269 &gt; "2023-24", INDEX(PR24_after_overrides!$D$3:$AU$128, MATCH('Stata dataset (nominal)'!$A269, PR24_after_overrides!$A$3:$A$128, 0), MATCH('Stata dataset (nominal)'!F$1, PR24_after_overrides!$D$2:$AU$2, 0)), INDEX('Cyclical_after overrides'!$A$1:$BD$245,MATCH('Stata dataset (nominal)'!$A269,'Cyclical_after overrides'!$A$1:$A$245,0),MATCH('Stata dataset (nominal)'!F$1,'Cyclical_after overrides'!$A$1:$BD$1,0))), "")</f>
        <v>0.77900000000000003</v>
      </c>
      <c r="G269" s="179">
        <f>_xlfn.IFNA(IF($C269 &gt; "2023-24", INDEX(PR24_after_overrides!$D$3:$AU$128, MATCH('Stata dataset (nominal)'!$A269, PR24_after_overrides!$A$3:$A$128, 0), MATCH('Stata dataset (nominal)'!G$1, PR24_after_overrides!$D$2:$AU$2, 0)), INDEX('Cyclical_after overrides'!$A$1:$BD$245,MATCH('Stata dataset (nominal)'!$A269,'Cyclical_after overrides'!$A$1:$A$245,0),MATCH('Stata dataset (nominal)'!G$1,'Cyclical_after overrides'!$A$1:$BD$1,0))), "")</f>
        <v>0.376</v>
      </c>
      <c r="H269" s="179">
        <f>_xlfn.IFNA(IF($C269 &gt; "2023-24", INDEX(PR24_after_overrides!$D$3:$AU$128, MATCH('Stata dataset (nominal)'!$A269, PR24_after_overrides!$A$3:$A$128, 0), MATCH('Stata dataset (nominal)'!H$1, PR24_after_overrides!$D$2:$AU$2, 0)), INDEX('Cyclical_after overrides'!$A$1:$BD$245,MATCH('Stata dataset (nominal)'!$A269,'Cyclical_after overrides'!$A$1:$A$245,0),MATCH('Stata dataset (nominal)'!H$1,'Cyclical_after overrides'!$A$1:$BD$1,0))), "")</f>
        <v>0.217</v>
      </c>
      <c r="I269" s="179">
        <f>_xlfn.IFNA(IF($C269 &gt; "2023-24", INDEX(PR24_after_overrides!$D$3:$AU$128, MATCH('Stata dataset (nominal)'!$A269, PR24_after_overrides!$A$3:$A$128, 0), MATCH('Stata dataset (nominal)'!I$1, PR24_after_overrides!$D$2:$AU$2, 0)), INDEX('Cyclical_after overrides'!$A$1:$BD$245,MATCH('Stata dataset (nominal)'!$A269,'Cyclical_after overrides'!$A$1:$A$245,0),MATCH('Stata dataset (nominal)'!I$1,'Cyclical_after overrides'!$A$1:$BD$1,0))), "")</f>
        <v>1.7170000000000001</v>
      </c>
      <c r="J269" s="179" t="str">
        <f>_xlfn.IFNA(IF($C269 &gt; "2023-24", INDEX(PR24_after_overrides!$D$3:$AU$128, MATCH('Stata dataset (nominal)'!$A269, PR24_after_overrides!$A$3:$A$128, 0), MATCH('Stata dataset (nominal)'!J$1, PR24_after_overrides!$D$2:$AU$2, 0)), INDEX('Cyclical_after overrides'!$A$1:$BD$245,MATCH('Stata dataset (nominal)'!$A269,'Cyclical_after overrides'!$A$1:$A$245,0),MATCH('Stata dataset (nominal)'!J$1,'Cyclical_after overrides'!$A$1:$BD$1,0))), "")</f>
        <v/>
      </c>
      <c r="K269" s="179" t="str">
        <f>_xlfn.IFNA(IF($C269 &gt; "2023-24", INDEX(PR24_after_overrides!$D$3:$AU$128, MATCH('Stata dataset (nominal)'!$A269, PR24_after_overrides!$A$3:$A$128, 0), MATCH('Stata dataset (nominal)'!K$1, PR24_after_overrides!$D$2:$AU$2, 0)), INDEX('Cyclical_after overrides'!$A$1:$BD$245,MATCH('Stata dataset (nominal)'!$A269,'Cyclical_after overrides'!$A$1:$A$245,0),MATCH('Stata dataset (nominal)'!K$1,'Cyclical_after overrides'!$A$1:$BD$1,0))), "")</f>
        <v/>
      </c>
      <c r="L269" s="179">
        <f>_xlfn.IFNA(IF($C269 &gt; "2023-24", INDEX(PR24_after_overrides!$D$3:$AU$128, MATCH('Stata dataset (nominal)'!$A269, PR24_after_overrides!$A$3:$A$128, 0), MATCH('Stata dataset (nominal)'!L$1, PR24_after_overrides!$D$2:$AU$2, 0)), INDEX('Cyclical_after overrides'!$A$1:$BD$245,MATCH('Stata dataset (nominal)'!$A269,'Cyclical_after overrides'!$A$1:$A$245,0),MATCH('Stata dataset (nominal)'!L$1,'Cyclical_after overrides'!$A$1:$BD$1,0))), "")</f>
        <v>0</v>
      </c>
      <c r="M269" s="179">
        <f>_xlfn.IFNA(IF($C269 &gt; "2023-24", INDEX(PR24_after_overrides!$D$3:$AU$128, MATCH('Stata dataset (nominal)'!$A269, PR24_after_overrides!$A$3:$A$128, 0), MATCH('Stata dataset (nominal)'!M$1, PR24_after_overrides!$D$2:$AU$2, 0)), INDEX('Cyclical_after overrides'!$A$1:$BD$245,MATCH('Stata dataset (nominal)'!$A269,'Cyclical_after overrides'!$A$1:$A$245,0),MATCH('Stata dataset (nominal)'!M$1,'Cyclical_after overrides'!$A$1:$BD$1,0))), "")</f>
        <v>0.19800000000000001</v>
      </c>
      <c r="N269" s="179" t="str">
        <f>_xlfn.IFNA(IF($C269 &gt; "2023-24", INDEX(PR24_after_overrides!$D$3:$AU$128, MATCH('Stata dataset (nominal)'!$A269, PR24_after_overrides!$A$3:$A$128, 0), MATCH('Stata dataset (nominal)'!N$1, PR24_after_overrides!$D$2:$AU$2, 0)), INDEX('Cyclical_after overrides'!$A$1:$BD$245,MATCH('Stata dataset (nominal)'!$A269,'Cyclical_after overrides'!$A$1:$A$245,0),MATCH('Stata dataset (nominal)'!N$1,'Cyclical_after overrides'!$A$1:$BD$1,0))), "")</f>
        <v/>
      </c>
      <c r="O269" s="179">
        <f>_xlfn.IFNA(IF($C269 &gt; "2023-24", INDEX(PR24_after_overrides!$D$3:$AU$128, MATCH('Stata dataset (nominal)'!$A269, PR24_after_overrides!$A$3:$A$128, 0), MATCH('Stata dataset (nominal)'!O$1, PR24_after_overrides!$D$2:$AU$2, 0)), INDEX('Cyclical_after overrides'!$A$1:$BD$245,MATCH('Stata dataset (nominal)'!$A269,'Cyclical_after overrides'!$A$1:$A$245,0),MATCH('Stata dataset (nominal)'!O$1,'Cyclical_after overrides'!$A$1:$BD$1,0))), "")</f>
        <v>135.374</v>
      </c>
      <c r="P269" s="179">
        <f>_xlfn.IFNA(IF($C269 &gt; "2023-24", INDEX(PR24_after_overrides!$D$3:$AU$128, MATCH('Stata dataset (nominal)'!$A269, PR24_after_overrides!$A$3:$A$128, 0), MATCH('Stata dataset (nominal)'!P$1, PR24_after_overrides!$D$2:$AU$2, 0)), INDEX('Cyclical_after overrides'!$A$1:$BD$245,MATCH('Stata dataset (nominal)'!$A269,'Cyclical_after overrides'!$A$1:$A$245,0),MATCH('Stata dataset (nominal)'!P$1,'Cyclical_after overrides'!$A$1:$BD$1,0))), "")</f>
        <v>0</v>
      </c>
      <c r="Q269" s="179">
        <f>_xlfn.IFNA(IF($C269 &gt; "2023-24", INDEX(PR24_after_overrides!$D$3:$AU$128, MATCH('Stata dataset (nominal)'!$A269, PR24_after_overrides!$A$3:$A$128, 0), MATCH('Stata dataset (nominal)'!Q$1, PR24_after_overrides!$D$2:$AU$2, 0)), INDEX('Cyclical_after overrides'!$A$1:$BD$245,MATCH('Stata dataset (nominal)'!$A269,'Cyclical_after overrides'!$A$1:$A$245,0),MATCH('Stata dataset (nominal)'!Q$1,'Cyclical_after overrides'!$A$1:$BD$1,0))), "")</f>
        <v>0</v>
      </c>
      <c r="R269" s="179">
        <f>_xlfn.IFNA(IF($C269 &gt; "2023-24", INDEX(PR24_after_overrides!$D$3:$AU$128, MATCH('Stata dataset (nominal)'!$A269, PR24_after_overrides!$A$3:$A$128, 0), MATCH('Stata dataset (nominal)'!R$1, PR24_after_overrides!$D$2:$AU$2, 0)), INDEX('Cyclical_after overrides'!$A$1:$BD$245,MATCH('Stata dataset (nominal)'!$A269,'Cyclical_after overrides'!$A$1:$A$245,0),MATCH('Stata dataset (nominal)'!R$1,'Cyclical_after overrides'!$A$1:$BD$1,0))), "")</f>
        <v>127.768</v>
      </c>
      <c r="S269" s="179">
        <f>_xlfn.IFNA(IF($C269 &gt; "2023-24", INDEX(PR24_after_overrides!$D$3:$AU$128, MATCH('Stata dataset (nominal)'!$A269, PR24_after_overrides!$A$3:$A$128, 0), MATCH('Stata dataset (nominal)'!S$1, PR24_after_overrides!$D$2:$AU$2, 0)), INDEX('Cyclical_after overrides'!$A$1:$BD$245,MATCH('Stata dataset (nominal)'!$A269,'Cyclical_after overrides'!$A$1:$A$245,0),MATCH('Stata dataset (nominal)'!S$1,'Cyclical_after overrides'!$A$1:$BD$1,0))), "")</f>
        <v>0</v>
      </c>
      <c r="T269" s="179">
        <f>_xlfn.IFNA(IF($C269 &gt; "2023-24", INDEX(PR24_after_overrides!$D$3:$AU$128, MATCH('Stata dataset (nominal)'!$A269, PR24_after_overrides!$A$3:$A$128, 0), MATCH('Stata dataset (nominal)'!T$1, PR24_after_overrides!$D$2:$AU$2, 0)), INDEX('Cyclical_after overrides'!$A$1:$BD$245,MATCH('Stata dataset (nominal)'!$A269,'Cyclical_after overrides'!$A$1:$A$245,0),MATCH('Stata dataset (nominal)'!T$1,'Cyclical_after overrides'!$A$1:$BD$1,0))), "")</f>
        <v>0</v>
      </c>
      <c r="U269" s="179">
        <f>_xlfn.IFNA(IF($C269 &gt; "2023-24", INDEX(PR24_after_overrides!$D$3:$AU$128, MATCH('Stata dataset (nominal)'!$A269, PR24_after_overrides!$A$3:$A$128, 0), MATCH('Stata dataset (nominal)'!U$1, PR24_after_overrides!$D$2:$AU$2, 0)), INDEX('Cyclical_after overrides'!$A$1:$BD$245,MATCH('Stata dataset (nominal)'!$A269,'Cyclical_after overrides'!$A$1:$A$245,0),MATCH('Stata dataset (nominal)'!U$1,'Cyclical_after overrides'!$A$1:$BD$1,0))), "")</f>
        <v>22.157481515474458</v>
      </c>
      <c r="V269" s="179">
        <f>_xlfn.IFNA(IF($C269 &gt; "2023-24", INDEX(PR24_after_overrides!$D$3:$AU$128, MATCH('Stata dataset (nominal)'!$A269, PR24_after_overrides!$A$3:$A$128, 0), MATCH('Stata dataset (nominal)'!V$1, PR24_after_overrides!$D$2:$AU$2, 0)), INDEX('Cyclical_after overrides'!$A$1:$BD$245,MATCH('Stata dataset (nominal)'!$A269,'Cyclical_after overrides'!$A$1:$A$245,0),MATCH('Stata dataset (nominal)'!V$1,'Cyclical_after overrides'!$A$1:$BD$1,0))), "")</f>
        <v>143.99163485915511</v>
      </c>
      <c r="W269" s="179">
        <f>_xlfn.IFNA(IF($C269 &gt; "2023-24", INDEX(PR24_after_overrides!$D$3:$AU$128, MATCH('Stata dataset (nominal)'!$A269, PR24_after_overrides!$A$3:$A$128, 0), MATCH('Stata dataset (nominal)'!W$1, PR24_after_overrides!$D$2:$AU$2, 0)), INDEX('Cyclical_after overrides'!$A$1:$BD$245,MATCH('Stata dataset (nominal)'!$A269,'Cyclical_after overrides'!$A$1:$A$245,0),MATCH('Stata dataset (nominal)'!W$1,'Cyclical_after overrides'!$A$1:$BD$1,0))), "")</f>
        <v>1.8381188657204013</v>
      </c>
      <c r="X269" s="179">
        <f>_xlfn.IFNA(IF($C269 &gt; "2023-24", INDEX(PR24_after_overrides!$D$3:$AU$128, MATCH('Stata dataset (nominal)'!$A269, PR24_after_overrides!$A$3:$A$128, 0), MATCH('Stata dataset (nominal)'!X$1, PR24_after_overrides!$D$2:$AU$2, 0)), INDEX('Cyclical_after overrides'!$A$1:$BD$245,MATCH('Stata dataset (nominal)'!$A269,'Cyclical_after overrides'!$A$1:$A$245,0),MATCH('Stata dataset (nominal)'!X$1,'Cyclical_after overrides'!$A$1:$BD$1,0))), "")</f>
        <v>13.939476232163306</v>
      </c>
      <c r="Y269" s="179">
        <f>_xlfn.IFNA(IF($C269 &gt; "2023-24", INDEX(PR24_after_overrides!$D$3:$AU$128, MATCH('Stata dataset (nominal)'!$A269, PR24_after_overrides!$A$3:$A$128, 0), MATCH('Stata dataset (nominal)'!Y$1, PR24_after_overrides!$D$2:$AU$2, 0)), INDEX('Cyclical_after overrides'!$A$1:$BD$245,MATCH('Stata dataset (nominal)'!$A269,'Cyclical_after overrides'!$A$1:$A$245,0),MATCH('Stata dataset (nominal)'!Y$1,'Cyclical_after overrides'!$A$1:$BD$1,0))), "")</f>
        <v>9.5851510682052048</v>
      </c>
      <c r="Z269" s="179">
        <f>_xlfn.IFNA(IF($C269 &gt; "2023-24", INDEX(PR24_after_overrides!$D$3:$AU$128, MATCH('Stata dataset (nominal)'!$A269, PR24_after_overrides!$A$3:$A$128, 0), MATCH('Stata dataset (nominal)'!Z$1, PR24_after_overrides!$D$2:$AU$2, 0)), INDEX('Cyclical_after overrides'!$A$1:$BD$245,MATCH('Stata dataset (nominal)'!$A269,'Cyclical_after overrides'!$A$1:$A$245,0),MATCH('Stata dataset (nominal)'!Z$1,'Cyclical_after overrides'!$A$1:$BD$1,0))), "")</f>
        <v>9.5851510682052048</v>
      </c>
      <c r="AA269" s="179">
        <f>_xlfn.IFNA(IF($C269 &gt; "2023-24", INDEX(PR24_after_overrides!$D$3:$AU$128, MATCH('Stata dataset (nominal)'!$A269, PR24_after_overrides!$A$3:$A$128, 0), MATCH('Stata dataset (nominal)'!AA$1, PR24_after_overrides!$D$2:$AU$2, 0)), INDEX('Cyclical_after overrides'!$A$1:$BD$245,MATCH('Stata dataset (nominal)'!$A269,'Cyclical_after overrides'!$A$1:$A$245,0),MATCH('Stata dataset (nominal)'!AA$1,'Cyclical_after overrides'!$A$1:$BD$1,0))), "")</f>
        <v>48.448999999999998</v>
      </c>
      <c r="AB269" s="179">
        <f>INDEX(Depreciation!$U$5:$U$318, MATCH('Stata dataset (nominal)'!$A269, Depreciation!$A$5:$A$318, 0))</f>
        <v>0.15899999999999997</v>
      </c>
      <c r="AC269" s="180">
        <f t="shared" si="7"/>
        <v>0.31696887633721776</v>
      </c>
      <c r="AD269" s="72">
        <f>INDEX(Recharges!$V$5:$V$318, MATCH('Stata dataset (nominal)'!$A269, Recharges!$A$5:$A$318, 0))</f>
        <v>8.5000000000000006E-2</v>
      </c>
    </row>
    <row r="270" spans="1:30" x14ac:dyDescent="0.4">
      <c r="A270" s="160" t="str">
        <f t="shared" si="6"/>
        <v>SES17</v>
      </c>
      <c r="B270" s="160" t="s">
        <v>469</v>
      </c>
      <c r="C270" s="160" t="s">
        <v>249</v>
      </c>
      <c r="D270" s="179">
        <f>_xlfn.IFNA(IF($C270 &gt; "2023-24", INDEX(PR24_after_overrides!$D$3:$AU$128, MATCH('Stata dataset (nominal)'!$A270, PR24_after_overrides!$A$3:$A$128, 0), MATCH('Stata dataset (nominal)'!D$1, PR24_after_overrides!$D$2:$AU$2, 0)), INDEX('Cyclical_after overrides'!$A$1:$BD$245,MATCH('Stata dataset (nominal)'!$A270,'Cyclical_after overrides'!$A$1:$A$245,0),MATCH('Stata dataset (nominal)'!D$1,'Cyclical_after overrides'!$A$1:$BD$1,0))), "")</f>
        <v>1.2117357406647515</v>
      </c>
      <c r="E270" s="179">
        <f>_xlfn.IFNA(IF($C270 &gt; "2023-24", INDEX(PR24_after_overrides!$D$3:$AU$128, MATCH('Stata dataset (nominal)'!$A270, PR24_after_overrides!$A$3:$A$128, 0), MATCH('Stata dataset (nominal)'!E$1, PR24_after_overrides!$D$2:$AU$2, 0)), INDEX('Cyclical_after overrides'!$A$1:$BD$245,MATCH('Stata dataset (nominal)'!$A270,'Cyclical_after overrides'!$A$1:$A$245,0),MATCH('Stata dataset (nominal)'!E$1,'Cyclical_after overrides'!$A$1:$BD$1,0))), "")</f>
        <v>2.8260000000000001</v>
      </c>
      <c r="F270" s="179">
        <f>_xlfn.IFNA(IF($C270 &gt; "2023-24", INDEX(PR24_after_overrides!$D$3:$AU$128, MATCH('Stata dataset (nominal)'!$A270, PR24_after_overrides!$A$3:$A$128, 0), MATCH('Stata dataset (nominal)'!F$1, PR24_after_overrides!$D$2:$AU$2, 0)), INDEX('Cyclical_after overrides'!$A$1:$BD$245,MATCH('Stata dataset (nominal)'!$A270,'Cyclical_after overrides'!$A$1:$A$245,0),MATCH('Stata dataset (nominal)'!F$1,'Cyclical_after overrides'!$A$1:$BD$1,0))), "")</f>
        <v>0.94100000000000006</v>
      </c>
      <c r="G270" s="179">
        <f>_xlfn.IFNA(IF($C270 &gt; "2023-24", INDEX(PR24_after_overrides!$D$3:$AU$128, MATCH('Stata dataset (nominal)'!$A270, PR24_after_overrides!$A$3:$A$128, 0), MATCH('Stata dataset (nominal)'!G$1, PR24_after_overrides!$D$2:$AU$2, 0)), INDEX('Cyclical_after overrides'!$A$1:$BD$245,MATCH('Stata dataset (nominal)'!$A270,'Cyclical_after overrides'!$A$1:$A$245,0),MATCH('Stata dataset (nominal)'!G$1,'Cyclical_after overrides'!$A$1:$BD$1,0))), "")</f>
        <v>0.33400000000000002</v>
      </c>
      <c r="H270" s="179">
        <f>_xlfn.IFNA(IF($C270 &gt; "2023-24", INDEX(PR24_after_overrides!$D$3:$AU$128, MATCH('Stata dataset (nominal)'!$A270, PR24_after_overrides!$A$3:$A$128, 0), MATCH('Stata dataset (nominal)'!H$1, PR24_after_overrides!$D$2:$AU$2, 0)), INDEX('Cyclical_after overrides'!$A$1:$BD$245,MATCH('Stata dataset (nominal)'!$A270,'Cyclical_after overrides'!$A$1:$A$245,0),MATCH('Stata dataset (nominal)'!H$1,'Cyclical_after overrides'!$A$1:$BD$1,0))), "")</f>
        <v>0.219</v>
      </c>
      <c r="I270" s="179">
        <f>_xlfn.IFNA(IF($C270 &gt; "2023-24", INDEX(PR24_after_overrides!$D$3:$AU$128, MATCH('Stata dataset (nominal)'!$A270, PR24_after_overrides!$A$3:$A$128, 0), MATCH('Stata dataset (nominal)'!I$1, PR24_after_overrides!$D$2:$AU$2, 0)), INDEX('Cyclical_after overrides'!$A$1:$BD$245,MATCH('Stata dataset (nominal)'!$A270,'Cyclical_after overrides'!$A$1:$A$245,0),MATCH('Stata dataset (nominal)'!I$1,'Cyclical_after overrides'!$A$1:$BD$1,0))), "")</f>
        <v>1.8050000000000002</v>
      </c>
      <c r="J270" s="179" t="str">
        <f>_xlfn.IFNA(IF($C270 &gt; "2023-24", INDEX(PR24_after_overrides!$D$3:$AU$128, MATCH('Stata dataset (nominal)'!$A270, PR24_after_overrides!$A$3:$A$128, 0), MATCH('Stata dataset (nominal)'!J$1, PR24_after_overrides!$D$2:$AU$2, 0)), INDEX('Cyclical_after overrides'!$A$1:$BD$245,MATCH('Stata dataset (nominal)'!$A270,'Cyclical_after overrides'!$A$1:$A$245,0),MATCH('Stata dataset (nominal)'!J$1,'Cyclical_after overrides'!$A$1:$BD$1,0))), "")</f>
        <v/>
      </c>
      <c r="K270" s="179" t="str">
        <f>_xlfn.IFNA(IF($C270 &gt; "2023-24", INDEX(PR24_after_overrides!$D$3:$AU$128, MATCH('Stata dataset (nominal)'!$A270, PR24_after_overrides!$A$3:$A$128, 0), MATCH('Stata dataset (nominal)'!K$1, PR24_after_overrides!$D$2:$AU$2, 0)), INDEX('Cyclical_after overrides'!$A$1:$BD$245,MATCH('Stata dataset (nominal)'!$A270,'Cyclical_after overrides'!$A$1:$A$245,0),MATCH('Stata dataset (nominal)'!K$1,'Cyclical_after overrides'!$A$1:$BD$1,0))), "")</f>
        <v/>
      </c>
      <c r="L270" s="179">
        <f>_xlfn.IFNA(IF($C270 &gt; "2023-24", INDEX(PR24_after_overrides!$D$3:$AU$128, MATCH('Stata dataset (nominal)'!$A270, PR24_after_overrides!$A$3:$A$128, 0), MATCH('Stata dataset (nominal)'!L$1, PR24_after_overrides!$D$2:$AU$2, 0)), INDEX('Cyclical_after overrides'!$A$1:$BD$245,MATCH('Stata dataset (nominal)'!$A270,'Cyclical_after overrides'!$A$1:$A$245,0),MATCH('Stata dataset (nominal)'!L$1,'Cyclical_after overrides'!$A$1:$BD$1,0))), "")</f>
        <v>0</v>
      </c>
      <c r="M270" s="179">
        <f>_xlfn.IFNA(IF($C270 &gt; "2023-24", INDEX(PR24_after_overrides!$D$3:$AU$128, MATCH('Stata dataset (nominal)'!$A270, PR24_after_overrides!$A$3:$A$128, 0), MATCH('Stata dataset (nominal)'!M$1, PR24_after_overrides!$D$2:$AU$2, 0)), INDEX('Cyclical_after overrides'!$A$1:$BD$245,MATCH('Stata dataset (nominal)'!$A270,'Cyclical_after overrides'!$A$1:$A$245,0),MATCH('Stata dataset (nominal)'!M$1,'Cyclical_after overrides'!$A$1:$BD$1,0))), "")</f>
        <v>0.126</v>
      </c>
      <c r="N270" s="179" t="str">
        <f>_xlfn.IFNA(IF($C270 &gt; "2023-24", INDEX(PR24_after_overrides!$D$3:$AU$128, MATCH('Stata dataset (nominal)'!$A270, PR24_after_overrides!$A$3:$A$128, 0), MATCH('Stata dataset (nominal)'!N$1, PR24_after_overrides!$D$2:$AU$2, 0)), INDEX('Cyclical_after overrides'!$A$1:$BD$245,MATCH('Stata dataset (nominal)'!$A270,'Cyclical_after overrides'!$A$1:$A$245,0),MATCH('Stata dataset (nominal)'!N$1,'Cyclical_after overrides'!$A$1:$BD$1,0))), "")</f>
        <v/>
      </c>
      <c r="O270" s="179">
        <f>_xlfn.IFNA(IF($C270 &gt; "2023-24", INDEX(PR24_after_overrides!$D$3:$AU$128, MATCH('Stata dataset (nominal)'!$A270, PR24_after_overrides!$A$3:$A$128, 0), MATCH('Stata dataset (nominal)'!O$1, PR24_after_overrides!$D$2:$AU$2, 0)), INDEX('Cyclical_after overrides'!$A$1:$BD$245,MATCH('Stata dataset (nominal)'!$A270,'Cyclical_after overrides'!$A$1:$A$245,0),MATCH('Stata dataset (nominal)'!O$1,'Cyclical_after overrides'!$A$1:$BD$1,0))), "")</f>
        <v>128.63</v>
      </c>
      <c r="P270" s="179">
        <f>_xlfn.IFNA(IF($C270 &gt; "2023-24", INDEX(PR24_after_overrides!$D$3:$AU$128, MATCH('Stata dataset (nominal)'!$A270, PR24_after_overrides!$A$3:$A$128, 0), MATCH('Stata dataset (nominal)'!P$1, PR24_after_overrides!$D$2:$AU$2, 0)), INDEX('Cyclical_after overrides'!$A$1:$BD$245,MATCH('Stata dataset (nominal)'!$A270,'Cyclical_after overrides'!$A$1:$A$245,0),MATCH('Stata dataset (nominal)'!P$1,'Cyclical_after overrides'!$A$1:$BD$1,0))), "")</f>
        <v>0</v>
      </c>
      <c r="Q270" s="179">
        <f>_xlfn.IFNA(IF($C270 &gt; "2023-24", INDEX(PR24_after_overrides!$D$3:$AU$128, MATCH('Stata dataset (nominal)'!$A270, PR24_after_overrides!$A$3:$A$128, 0), MATCH('Stata dataset (nominal)'!Q$1, PR24_after_overrides!$D$2:$AU$2, 0)), INDEX('Cyclical_after overrides'!$A$1:$BD$245,MATCH('Stata dataset (nominal)'!$A270,'Cyclical_after overrides'!$A$1:$A$245,0),MATCH('Stata dataset (nominal)'!Q$1,'Cyclical_after overrides'!$A$1:$BD$1,0))), "")</f>
        <v>0</v>
      </c>
      <c r="R270" s="179">
        <f>_xlfn.IFNA(IF($C270 &gt; "2023-24", INDEX(PR24_after_overrides!$D$3:$AU$128, MATCH('Stata dataset (nominal)'!$A270, PR24_after_overrides!$A$3:$A$128, 0), MATCH('Stata dataset (nominal)'!R$1, PR24_after_overrides!$D$2:$AU$2, 0)), INDEX('Cyclical_after overrides'!$A$1:$BD$245,MATCH('Stata dataset (nominal)'!$A270,'Cyclical_after overrides'!$A$1:$A$245,0),MATCH('Stata dataset (nominal)'!R$1,'Cyclical_after overrides'!$A$1:$BD$1,0))), "")</f>
        <v>134.98500000000001</v>
      </c>
      <c r="S270" s="179">
        <f>_xlfn.IFNA(IF($C270 &gt; "2023-24", INDEX(PR24_after_overrides!$D$3:$AU$128, MATCH('Stata dataset (nominal)'!$A270, PR24_after_overrides!$A$3:$A$128, 0), MATCH('Stata dataset (nominal)'!S$1, PR24_after_overrides!$D$2:$AU$2, 0)), INDEX('Cyclical_after overrides'!$A$1:$BD$245,MATCH('Stata dataset (nominal)'!$A270,'Cyclical_after overrides'!$A$1:$A$245,0),MATCH('Stata dataset (nominal)'!S$1,'Cyclical_after overrides'!$A$1:$BD$1,0))), "")</f>
        <v>0</v>
      </c>
      <c r="T270" s="179">
        <f>_xlfn.IFNA(IF($C270 &gt; "2023-24", INDEX(PR24_after_overrides!$D$3:$AU$128, MATCH('Stata dataset (nominal)'!$A270, PR24_after_overrides!$A$3:$A$128, 0), MATCH('Stata dataset (nominal)'!T$1, PR24_after_overrides!$D$2:$AU$2, 0)), INDEX('Cyclical_after overrides'!$A$1:$BD$245,MATCH('Stata dataset (nominal)'!$A270,'Cyclical_after overrides'!$A$1:$A$245,0),MATCH('Stata dataset (nominal)'!T$1,'Cyclical_after overrides'!$A$1:$BD$1,0))), "")</f>
        <v>0</v>
      </c>
      <c r="U270" s="179">
        <f>_xlfn.IFNA(IF($C270 &gt; "2023-24", INDEX(PR24_after_overrides!$D$3:$AU$128, MATCH('Stata dataset (nominal)'!$A270, PR24_after_overrides!$A$3:$A$128, 0), MATCH('Stata dataset (nominal)'!U$1, PR24_after_overrides!$D$2:$AU$2, 0)), INDEX('Cyclical_after overrides'!$A$1:$BD$245,MATCH('Stata dataset (nominal)'!$A270,'Cyclical_after overrides'!$A$1:$A$245,0),MATCH('Stata dataset (nominal)'!U$1,'Cyclical_after overrides'!$A$1:$BD$1,0))), "")</f>
        <v>21.659818758011951</v>
      </c>
      <c r="V270" s="179">
        <f>_xlfn.IFNA(IF($C270 &gt; "2023-24", INDEX(PR24_after_overrides!$D$3:$AU$128, MATCH('Stata dataset (nominal)'!$A270, PR24_after_overrides!$A$3:$A$128, 0), MATCH('Stata dataset (nominal)'!V$1, PR24_after_overrides!$D$2:$AU$2, 0)), INDEX('Cyclical_after overrides'!$A$1:$BD$245,MATCH('Stata dataset (nominal)'!$A270,'Cyclical_after overrides'!$A$1:$A$245,0),MATCH('Stata dataset (nominal)'!V$1,'Cyclical_after overrides'!$A$1:$BD$1,0))), "")</f>
        <v>144.62105627697866</v>
      </c>
      <c r="W270" s="179">
        <f>_xlfn.IFNA(IF($C270 &gt; "2023-24", INDEX(PR24_after_overrides!$D$3:$AU$128, MATCH('Stata dataset (nominal)'!$A270, PR24_after_overrides!$A$3:$A$128, 0), MATCH('Stata dataset (nominal)'!W$1, PR24_after_overrides!$D$2:$AU$2, 0)), INDEX('Cyclical_after overrides'!$A$1:$BD$245,MATCH('Stata dataset (nominal)'!$A270,'Cyclical_after overrides'!$A$1:$A$245,0),MATCH('Stata dataset (nominal)'!W$1,'Cyclical_after overrides'!$A$1:$BD$1,0))), "")</f>
        <v>1.6543318992726808</v>
      </c>
      <c r="X270" s="179">
        <f>_xlfn.IFNA(IF($C270 &gt; "2023-24", INDEX(PR24_after_overrides!$D$3:$AU$128, MATCH('Stata dataset (nominal)'!$A270, PR24_after_overrides!$A$3:$A$128, 0), MATCH('Stata dataset (nominal)'!X$1, PR24_after_overrides!$D$2:$AU$2, 0)), INDEX('Cyclical_after overrides'!$A$1:$BD$245,MATCH('Stata dataset (nominal)'!$A270,'Cyclical_after overrides'!$A$1:$A$245,0),MATCH('Stata dataset (nominal)'!X$1,'Cyclical_after overrides'!$A$1:$BD$1,0))), "")</f>
        <v>13.939476232163306</v>
      </c>
      <c r="Y270" s="179">
        <f>_xlfn.IFNA(IF($C270 &gt; "2023-24", INDEX(PR24_after_overrides!$D$3:$AU$128, MATCH('Stata dataset (nominal)'!$A270, PR24_after_overrides!$A$3:$A$128, 0), MATCH('Stata dataset (nominal)'!Y$1, PR24_after_overrides!$D$2:$AU$2, 0)), INDEX('Cyclical_after overrides'!$A$1:$BD$245,MATCH('Stata dataset (nominal)'!$A270,'Cyclical_after overrides'!$A$1:$A$245,0),MATCH('Stata dataset (nominal)'!Y$1,'Cyclical_after overrides'!$A$1:$BD$1,0))), "")</f>
        <v>9.5849715857006004</v>
      </c>
      <c r="Z270" s="179">
        <f>_xlfn.IFNA(IF($C270 &gt; "2023-24", INDEX(PR24_after_overrides!$D$3:$AU$128, MATCH('Stata dataset (nominal)'!$A270, PR24_after_overrides!$A$3:$A$128, 0), MATCH('Stata dataset (nominal)'!Z$1, PR24_after_overrides!$D$2:$AU$2, 0)), INDEX('Cyclical_after overrides'!$A$1:$BD$245,MATCH('Stata dataset (nominal)'!$A270,'Cyclical_after overrides'!$A$1:$A$245,0),MATCH('Stata dataset (nominal)'!Z$1,'Cyclical_after overrides'!$A$1:$BD$1,0))), "")</f>
        <v>9.2470596010726673</v>
      </c>
      <c r="AA270" s="179">
        <f>_xlfn.IFNA(IF($C270 &gt; "2023-24", INDEX(PR24_after_overrides!$D$3:$AU$128, MATCH('Stata dataset (nominal)'!$A270, PR24_after_overrides!$A$3:$A$128, 0), MATCH('Stata dataset (nominal)'!AA$1, PR24_after_overrides!$D$2:$AU$2, 0)), INDEX('Cyclical_after overrides'!$A$1:$BD$245,MATCH('Stata dataset (nominal)'!$A270,'Cyclical_after overrides'!$A$1:$A$245,0),MATCH('Stata dataset (nominal)'!AA$1,'Cyclical_after overrides'!$A$1:$BD$1,0))), "")</f>
        <v>48.274000000000001</v>
      </c>
      <c r="AB270" s="179">
        <f>INDEX(Depreciation!$U$5:$U$318, MATCH('Stata dataset (nominal)'!$A270, Depreciation!$A$5:$A$318, 0))</f>
        <v>0.16400000000000001</v>
      </c>
      <c r="AC270" s="180">
        <f t="shared" si="7"/>
        <v>0.31696887633721776</v>
      </c>
      <c r="AD270" s="72">
        <f>INDEX(Recharges!$V$5:$V$318, MATCH('Stata dataset (nominal)'!$A270, Recharges!$A$5:$A$318, 0))</f>
        <v>0.17100000000000001</v>
      </c>
    </row>
    <row r="271" spans="1:30" x14ac:dyDescent="0.4">
      <c r="A271" s="160" t="str">
        <f t="shared" si="6"/>
        <v>SES18</v>
      </c>
      <c r="B271" s="160" t="s">
        <v>469</v>
      </c>
      <c r="C271" s="160" t="s">
        <v>251</v>
      </c>
      <c r="D271" s="179">
        <f>_xlfn.IFNA(IF($C271 &gt; "2023-24", INDEX(PR24_after_overrides!$D$3:$AU$128, MATCH('Stata dataset (nominal)'!$A271, PR24_after_overrides!$A$3:$A$128, 0), MATCH('Stata dataset (nominal)'!D$1, PR24_after_overrides!$D$2:$AU$2, 0)), INDEX('Cyclical_after overrides'!$A$1:$BD$245,MATCH('Stata dataset (nominal)'!$A271,'Cyclical_after overrides'!$A$1:$A$245,0),MATCH('Stata dataset (nominal)'!D$1,'Cyclical_after overrides'!$A$1:$BD$1,0))), "")</f>
        <v>1.1806332960179113</v>
      </c>
      <c r="E271" s="179">
        <f>_xlfn.IFNA(IF($C271 &gt; "2023-24", INDEX(PR24_after_overrides!$D$3:$AU$128, MATCH('Stata dataset (nominal)'!$A271, PR24_after_overrides!$A$3:$A$128, 0), MATCH('Stata dataset (nominal)'!E$1, PR24_after_overrides!$D$2:$AU$2, 0)), INDEX('Cyclical_after overrides'!$A$1:$BD$245,MATCH('Stata dataset (nominal)'!$A271,'Cyclical_after overrides'!$A$1:$A$245,0),MATCH('Stata dataset (nominal)'!E$1,'Cyclical_after overrides'!$A$1:$BD$1,0))), "")</f>
        <v>3.01</v>
      </c>
      <c r="F271" s="179">
        <f>_xlfn.IFNA(IF($C271 &gt; "2023-24", INDEX(PR24_after_overrides!$D$3:$AU$128, MATCH('Stata dataset (nominal)'!$A271, PR24_after_overrides!$A$3:$A$128, 0), MATCH('Stata dataset (nominal)'!F$1, PR24_after_overrides!$D$2:$AU$2, 0)), INDEX('Cyclical_after overrides'!$A$1:$BD$245,MATCH('Stata dataset (nominal)'!$A271,'Cyclical_after overrides'!$A$1:$A$245,0),MATCH('Stata dataset (nominal)'!F$1,'Cyclical_after overrides'!$A$1:$BD$1,0))), "")</f>
        <v>1.1539999999999999</v>
      </c>
      <c r="G271" s="179">
        <f>_xlfn.IFNA(IF($C271 &gt; "2023-24", INDEX(PR24_after_overrides!$D$3:$AU$128, MATCH('Stata dataset (nominal)'!$A271, PR24_after_overrides!$A$3:$A$128, 0), MATCH('Stata dataset (nominal)'!G$1, PR24_after_overrides!$D$2:$AU$2, 0)), INDEX('Cyclical_after overrides'!$A$1:$BD$245,MATCH('Stata dataset (nominal)'!$A271,'Cyclical_after overrides'!$A$1:$A$245,0),MATCH('Stata dataset (nominal)'!G$1,'Cyclical_after overrides'!$A$1:$BD$1,0))), "")</f>
        <v>0.32300000000000001</v>
      </c>
      <c r="H271" s="179">
        <f>_xlfn.IFNA(IF($C271 &gt; "2023-24", INDEX(PR24_after_overrides!$D$3:$AU$128, MATCH('Stata dataset (nominal)'!$A271, PR24_after_overrides!$A$3:$A$128, 0), MATCH('Stata dataset (nominal)'!H$1, PR24_after_overrides!$D$2:$AU$2, 0)), INDEX('Cyclical_after overrides'!$A$1:$BD$245,MATCH('Stata dataset (nominal)'!$A271,'Cyclical_after overrides'!$A$1:$A$245,0),MATCH('Stata dataset (nominal)'!H$1,'Cyclical_after overrides'!$A$1:$BD$1,0))), "")</f>
        <v>0.26500000000000001</v>
      </c>
      <c r="I271" s="179">
        <f>_xlfn.IFNA(IF($C271 &gt; "2023-24", INDEX(PR24_after_overrides!$D$3:$AU$128, MATCH('Stata dataset (nominal)'!$A271, PR24_after_overrides!$A$3:$A$128, 0), MATCH('Stata dataset (nominal)'!I$1, PR24_after_overrides!$D$2:$AU$2, 0)), INDEX('Cyclical_after overrides'!$A$1:$BD$245,MATCH('Stata dataset (nominal)'!$A271,'Cyclical_after overrides'!$A$1:$A$245,0),MATCH('Stata dataset (nominal)'!I$1,'Cyclical_after overrides'!$A$1:$BD$1,0))), "")</f>
        <v>2.2410000000000001</v>
      </c>
      <c r="J271" s="179" t="str">
        <f>_xlfn.IFNA(IF($C271 &gt; "2023-24", INDEX(PR24_after_overrides!$D$3:$AU$128, MATCH('Stata dataset (nominal)'!$A271, PR24_after_overrides!$A$3:$A$128, 0), MATCH('Stata dataset (nominal)'!J$1, PR24_after_overrides!$D$2:$AU$2, 0)), INDEX('Cyclical_after overrides'!$A$1:$BD$245,MATCH('Stata dataset (nominal)'!$A271,'Cyclical_after overrides'!$A$1:$A$245,0),MATCH('Stata dataset (nominal)'!J$1,'Cyclical_after overrides'!$A$1:$BD$1,0))), "")</f>
        <v/>
      </c>
      <c r="K271" s="179" t="str">
        <f>_xlfn.IFNA(IF($C271 &gt; "2023-24", INDEX(PR24_after_overrides!$D$3:$AU$128, MATCH('Stata dataset (nominal)'!$A271, PR24_after_overrides!$A$3:$A$128, 0), MATCH('Stata dataset (nominal)'!K$1, PR24_after_overrides!$D$2:$AU$2, 0)), INDEX('Cyclical_after overrides'!$A$1:$BD$245,MATCH('Stata dataset (nominal)'!$A271,'Cyclical_after overrides'!$A$1:$A$245,0),MATCH('Stata dataset (nominal)'!K$1,'Cyclical_after overrides'!$A$1:$BD$1,0))), "")</f>
        <v/>
      </c>
      <c r="L271" s="179">
        <f>_xlfn.IFNA(IF($C271 &gt; "2023-24", INDEX(PR24_after_overrides!$D$3:$AU$128, MATCH('Stata dataset (nominal)'!$A271, PR24_after_overrides!$A$3:$A$128, 0), MATCH('Stata dataset (nominal)'!L$1, PR24_after_overrides!$D$2:$AU$2, 0)), INDEX('Cyclical_after overrides'!$A$1:$BD$245,MATCH('Stata dataset (nominal)'!$A271,'Cyclical_after overrides'!$A$1:$A$245,0),MATCH('Stata dataset (nominal)'!L$1,'Cyclical_after overrides'!$A$1:$BD$1,0))), "")</f>
        <v>8.0000000000000002E-3</v>
      </c>
      <c r="M271" s="179">
        <f>_xlfn.IFNA(IF($C271 &gt; "2023-24", INDEX(PR24_after_overrides!$D$3:$AU$128, MATCH('Stata dataset (nominal)'!$A271, PR24_after_overrides!$A$3:$A$128, 0), MATCH('Stata dataset (nominal)'!M$1, PR24_after_overrides!$D$2:$AU$2, 0)), INDEX('Cyclical_after overrides'!$A$1:$BD$245,MATCH('Stata dataset (nominal)'!$A271,'Cyclical_after overrides'!$A$1:$A$245,0),MATCH('Stata dataset (nominal)'!M$1,'Cyclical_after overrides'!$A$1:$BD$1,0))), "")</f>
        <v>0.19700000000000001</v>
      </c>
      <c r="N271" s="179" t="str">
        <f>_xlfn.IFNA(IF($C271 &gt; "2023-24", INDEX(PR24_after_overrides!$D$3:$AU$128, MATCH('Stata dataset (nominal)'!$A271, PR24_after_overrides!$A$3:$A$128, 0), MATCH('Stata dataset (nominal)'!N$1, PR24_after_overrides!$D$2:$AU$2, 0)), INDEX('Cyclical_after overrides'!$A$1:$BD$245,MATCH('Stata dataset (nominal)'!$A271,'Cyclical_after overrides'!$A$1:$A$245,0),MATCH('Stata dataset (nominal)'!N$1,'Cyclical_after overrides'!$A$1:$BD$1,0))), "")</f>
        <v/>
      </c>
      <c r="O271" s="179">
        <f>_xlfn.IFNA(IF($C271 &gt; "2023-24", INDEX(PR24_after_overrides!$D$3:$AU$128, MATCH('Stata dataset (nominal)'!$A271, PR24_after_overrides!$A$3:$A$128, 0), MATCH('Stata dataset (nominal)'!O$1, PR24_after_overrides!$D$2:$AU$2, 0)), INDEX('Cyclical_after overrides'!$A$1:$BD$245,MATCH('Stata dataset (nominal)'!$A271,'Cyclical_after overrides'!$A$1:$A$245,0),MATCH('Stata dataset (nominal)'!O$1,'Cyclical_after overrides'!$A$1:$BD$1,0))), "")</f>
        <v>122.804</v>
      </c>
      <c r="P271" s="179">
        <f>_xlfn.IFNA(IF($C271 &gt; "2023-24", INDEX(PR24_after_overrides!$D$3:$AU$128, MATCH('Stata dataset (nominal)'!$A271, PR24_after_overrides!$A$3:$A$128, 0), MATCH('Stata dataset (nominal)'!P$1, PR24_after_overrides!$D$2:$AU$2, 0)), INDEX('Cyclical_after overrides'!$A$1:$BD$245,MATCH('Stata dataset (nominal)'!$A271,'Cyclical_after overrides'!$A$1:$A$245,0),MATCH('Stata dataset (nominal)'!P$1,'Cyclical_after overrides'!$A$1:$BD$1,0))), "")</f>
        <v>0</v>
      </c>
      <c r="Q271" s="179">
        <f>_xlfn.IFNA(IF($C271 &gt; "2023-24", INDEX(PR24_after_overrides!$D$3:$AU$128, MATCH('Stata dataset (nominal)'!$A271, PR24_after_overrides!$A$3:$A$128, 0), MATCH('Stata dataset (nominal)'!Q$1, PR24_after_overrides!$D$2:$AU$2, 0)), INDEX('Cyclical_after overrides'!$A$1:$BD$245,MATCH('Stata dataset (nominal)'!$A271,'Cyclical_after overrides'!$A$1:$A$245,0),MATCH('Stata dataset (nominal)'!Q$1,'Cyclical_after overrides'!$A$1:$BD$1,0))), "")</f>
        <v>0</v>
      </c>
      <c r="R271" s="179">
        <f>_xlfn.IFNA(IF($C271 &gt; "2023-24", INDEX(PR24_after_overrides!$D$3:$AU$128, MATCH('Stata dataset (nominal)'!$A271, PR24_after_overrides!$A$3:$A$128, 0), MATCH('Stata dataset (nominal)'!R$1, PR24_after_overrides!$D$2:$AU$2, 0)), INDEX('Cyclical_after overrides'!$A$1:$BD$245,MATCH('Stata dataset (nominal)'!$A271,'Cyclical_after overrides'!$A$1:$A$245,0),MATCH('Stata dataset (nominal)'!R$1,'Cyclical_after overrides'!$A$1:$BD$1,0))), "")</f>
        <v>143.048</v>
      </c>
      <c r="S271" s="179">
        <f>_xlfn.IFNA(IF($C271 &gt; "2023-24", INDEX(PR24_after_overrides!$D$3:$AU$128, MATCH('Stata dataset (nominal)'!$A271, PR24_after_overrides!$A$3:$A$128, 0), MATCH('Stata dataset (nominal)'!S$1, PR24_after_overrides!$D$2:$AU$2, 0)), INDEX('Cyclical_after overrides'!$A$1:$BD$245,MATCH('Stata dataset (nominal)'!$A271,'Cyclical_after overrides'!$A$1:$A$245,0),MATCH('Stata dataset (nominal)'!S$1,'Cyclical_after overrides'!$A$1:$BD$1,0))), "")</f>
        <v>0</v>
      </c>
      <c r="T271" s="179">
        <f>_xlfn.IFNA(IF($C271 &gt; "2023-24", INDEX(PR24_after_overrides!$D$3:$AU$128, MATCH('Stata dataset (nominal)'!$A271, PR24_after_overrides!$A$3:$A$128, 0), MATCH('Stata dataset (nominal)'!T$1, PR24_after_overrides!$D$2:$AU$2, 0)), INDEX('Cyclical_after overrides'!$A$1:$BD$245,MATCH('Stata dataset (nominal)'!$A271,'Cyclical_after overrides'!$A$1:$A$245,0),MATCH('Stata dataset (nominal)'!T$1,'Cyclical_after overrides'!$A$1:$BD$1,0))), "")</f>
        <v>0</v>
      </c>
      <c r="U271" s="179">
        <f>_xlfn.IFNA(IF($C271 &gt; "2023-24", INDEX(PR24_after_overrides!$D$3:$AU$128, MATCH('Stata dataset (nominal)'!$A271, PR24_after_overrides!$A$3:$A$128, 0), MATCH('Stata dataset (nominal)'!U$1, PR24_after_overrides!$D$2:$AU$2, 0)), INDEX('Cyclical_after overrides'!$A$1:$BD$245,MATCH('Stata dataset (nominal)'!$A271,'Cyclical_after overrides'!$A$1:$A$245,0),MATCH('Stata dataset (nominal)'!U$1,'Cyclical_after overrides'!$A$1:$BD$1,0))), "")</f>
        <v>21.357521204619459</v>
      </c>
      <c r="V271" s="179">
        <f>_xlfn.IFNA(IF($C271 &gt; "2023-24", INDEX(PR24_after_overrides!$D$3:$AU$128, MATCH('Stata dataset (nominal)'!$A271, PR24_after_overrides!$A$3:$A$128, 0), MATCH('Stata dataset (nominal)'!V$1, PR24_after_overrides!$D$2:$AU$2, 0)), INDEX('Cyclical_after overrides'!$A$1:$BD$245,MATCH('Stata dataset (nominal)'!$A271,'Cyclical_after overrides'!$A$1:$A$245,0),MATCH('Stata dataset (nominal)'!V$1,'Cyclical_after overrides'!$A$1:$BD$1,0))), "")</f>
        <v>144.69834705861143</v>
      </c>
      <c r="W271" s="179">
        <f>_xlfn.IFNA(IF($C271 &gt; "2023-24", INDEX(PR24_after_overrides!$D$3:$AU$128, MATCH('Stata dataset (nominal)'!$A271, PR24_after_overrides!$A$3:$A$128, 0), MATCH('Stata dataset (nominal)'!W$1, PR24_after_overrides!$D$2:$AU$2, 0)), INDEX('Cyclical_after overrides'!$A$1:$BD$245,MATCH('Stata dataset (nominal)'!$A271,'Cyclical_after overrides'!$A$1:$A$245,0),MATCH('Stata dataset (nominal)'!W$1,'Cyclical_after overrides'!$A$1:$BD$1,0))), "")</f>
        <v>1.6414346854835451</v>
      </c>
      <c r="X271" s="179">
        <f>_xlfn.IFNA(IF($C271 &gt; "2023-24", INDEX(PR24_after_overrides!$D$3:$AU$128, MATCH('Stata dataset (nominal)'!$A271, PR24_after_overrides!$A$3:$A$128, 0), MATCH('Stata dataset (nominal)'!X$1, PR24_after_overrides!$D$2:$AU$2, 0)), INDEX('Cyclical_after overrides'!$A$1:$BD$245,MATCH('Stata dataset (nominal)'!$A271,'Cyclical_after overrides'!$A$1:$A$245,0),MATCH('Stata dataset (nominal)'!X$1,'Cyclical_after overrides'!$A$1:$BD$1,0))), "")</f>
        <v>13.915902949034612</v>
      </c>
      <c r="Y271" s="179">
        <f>_xlfn.IFNA(IF($C271 &gt; "2023-24", INDEX(PR24_after_overrides!$D$3:$AU$128, MATCH('Stata dataset (nominal)'!$A271, PR24_after_overrides!$A$3:$A$128, 0), MATCH('Stata dataset (nominal)'!Y$1, PR24_after_overrides!$D$2:$AU$2, 0)), INDEX('Cyclical_after overrides'!$A$1:$BD$245,MATCH('Stata dataset (nominal)'!$A271,'Cyclical_after overrides'!$A$1:$A$245,0),MATCH('Stata dataset (nominal)'!Y$1,'Cyclical_after overrides'!$A$1:$BD$1,0))), "")</f>
        <v>9.5827165802579692</v>
      </c>
      <c r="Z271" s="179">
        <f>_xlfn.IFNA(IF($C271 &gt; "2023-24", INDEX(PR24_after_overrides!$D$3:$AU$128, MATCH('Stata dataset (nominal)'!$A271, PR24_after_overrides!$A$3:$A$128, 0), MATCH('Stata dataset (nominal)'!Z$1, PR24_after_overrides!$D$2:$AU$2, 0)), INDEX('Cyclical_after overrides'!$A$1:$BD$245,MATCH('Stata dataset (nominal)'!$A271,'Cyclical_after overrides'!$A$1:$A$245,0),MATCH('Stata dataset (nominal)'!Z$1,'Cyclical_after overrides'!$A$1:$BD$1,0))), "")</f>
        <v>8.9071151554064141</v>
      </c>
      <c r="AA271" s="179">
        <f>_xlfn.IFNA(IF($C271 &gt; "2023-24", INDEX(PR24_after_overrides!$D$3:$AU$128, MATCH('Stata dataset (nominal)'!$A271, PR24_after_overrides!$A$3:$A$128, 0), MATCH('Stata dataset (nominal)'!AA$1, PR24_after_overrides!$D$2:$AU$2, 0)), INDEX('Cyclical_after overrides'!$A$1:$BD$245,MATCH('Stata dataset (nominal)'!$A271,'Cyclical_after overrides'!$A$1:$A$245,0),MATCH('Stata dataset (nominal)'!AA$1,'Cyclical_after overrides'!$A$1:$BD$1,0))), "")</f>
        <v>50.393000000000001</v>
      </c>
      <c r="AB271" s="179">
        <f>INDEX(Depreciation!$U$5:$U$318, MATCH('Stata dataset (nominal)'!$A271, Depreciation!$A$5:$A$318, 0))</f>
        <v>0.191</v>
      </c>
      <c r="AC271" s="180">
        <f t="shared" si="7"/>
        <v>0.31696887633721776</v>
      </c>
      <c r="AD271" s="72">
        <f>INDEX(Recharges!$V$5:$V$318, MATCH('Stata dataset (nominal)'!$A271, Recharges!$A$5:$A$318, 0))</f>
        <v>0.25800000000000001</v>
      </c>
    </row>
    <row r="272" spans="1:30" x14ac:dyDescent="0.4">
      <c r="A272" s="160" t="str">
        <f t="shared" si="6"/>
        <v>SES19</v>
      </c>
      <c r="B272" s="160" t="s">
        <v>469</v>
      </c>
      <c r="C272" s="160" t="s">
        <v>253</v>
      </c>
      <c r="D272" s="179">
        <f>_xlfn.IFNA(IF($C272 &gt; "2023-24", INDEX(PR24_after_overrides!$D$3:$AU$128, MATCH('Stata dataset (nominal)'!$A272, PR24_after_overrides!$A$3:$A$128, 0), MATCH('Stata dataset (nominal)'!D$1, PR24_after_overrides!$D$2:$AU$2, 0)), INDEX('Cyclical_after overrides'!$A$1:$BD$245,MATCH('Stata dataset (nominal)'!$A272,'Cyclical_after overrides'!$A$1:$A$245,0),MATCH('Stata dataset (nominal)'!D$1,'Cyclical_after overrides'!$A$1:$BD$1,0))), "")</f>
        <v>1.1560444722831191</v>
      </c>
      <c r="E272" s="179">
        <f>_xlfn.IFNA(IF($C272 &gt; "2023-24", INDEX(PR24_after_overrides!$D$3:$AU$128, MATCH('Stata dataset (nominal)'!$A272, PR24_after_overrides!$A$3:$A$128, 0), MATCH('Stata dataset (nominal)'!E$1, PR24_after_overrides!$D$2:$AU$2, 0)), INDEX('Cyclical_after overrides'!$A$1:$BD$245,MATCH('Stata dataset (nominal)'!$A272,'Cyclical_after overrides'!$A$1:$A$245,0),MATCH('Stata dataset (nominal)'!E$1,'Cyclical_after overrides'!$A$1:$BD$1,0))), "")</f>
        <v>3.0329999999999999</v>
      </c>
      <c r="F272" s="179">
        <f>_xlfn.IFNA(IF($C272 &gt; "2023-24", INDEX(PR24_after_overrides!$D$3:$AU$128, MATCH('Stata dataset (nominal)'!$A272, PR24_after_overrides!$A$3:$A$128, 0), MATCH('Stata dataset (nominal)'!F$1, PR24_after_overrides!$D$2:$AU$2, 0)), INDEX('Cyclical_after overrides'!$A$1:$BD$245,MATCH('Stata dataset (nominal)'!$A272,'Cyclical_after overrides'!$A$1:$A$245,0),MATCH('Stata dataset (nominal)'!F$1,'Cyclical_after overrides'!$A$1:$BD$1,0))), "")</f>
        <v>0.874</v>
      </c>
      <c r="G272" s="179">
        <f>_xlfn.IFNA(IF($C272 &gt; "2023-24", INDEX(PR24_after_overrides!$D$3:$AU$128, MATCH('Stata dataset (nominal)'!$A272, PR24_after_overrides!$A$3:$A$128, 0), MATCH('Stata dataset (nominal)'!G$1, PR24_after_overrides!$D$2:$AU$2, 0)), INDEX('Cyclical_after overrides'!$A$1:$BD$245,MATCH('Stata dataset (nominal)'!$A272,'Cyclical_after overrides'!$A$1:$A$245,0),MATCH('Stata dataset (nominal)'!G$1,'Cyclical_after overrides'!$A$1:$BD$1,0))), "")</f>
        <v>0.52900000000000003</v>
      </c>
      <c r="H272" s="179">
        <f>_xlfn.IFNA(IF($C272 &gt; "2023-24", INDEX(PR24_after_overrides!$D$3:$AU$128, MATCH('Stata dataset (nominal)'!$A272, PR24_after_overrides!$A$3:$A$128, 0), MATCH('Stata dataset (nominal)'!H$1, PR24_after_overrides!$D$2:$AU$2, 0)), INDEX('Cyclical_after overrides'!$A$1:$BD$245,MATCH('Stata dataset (nominal)'!$A272,'Cyclical_after overrides'!$A$1:$A$245,0),MATCH('Stata dataset (nominal)'!H$1,'Cyclical_after overrides'!$A$1:$BD$1,0))), "")</f>
        <v>0.28499999999999998</v>
      </c>
      <c r="I272" s="179">
        <f>_xlfn.IFNA(IF($C272 &gt; "2023-24", INDEX(PR24_after_overrides!$D$3:$AU$128, MATCH('Stata dataset (nominal)'!$A272, PR24_after_overrides!$A$3:$A$128, 0), MATCH('Stata dataset (nominal)'!I$1, PR24_after_overrides!$D$2:$AU$2, 0)), INDEX('Cyclical_after overrides'!$A$1:$BD$245,MATCH('Stata dataset (nominal)'!$A272,'Cyclical_after overrides'!$A$1:$A$245,0),MATCH('Stata dataset (nominal)'!I$1,'Cyclical_after overrides'!$A$1:$BD$1,0))), "")</f>
        <v>3.145</v>
      </c>
      <c r="J272" s="179" t="str">
        <f>_xlfn.IFNA(IF($C272 &gt; "2023-24", INDEX(PR24_after_overrides!$D$3:$AU$128, MATCH('Stata dataset (nominal)'!$A272, PR24_after_overrides!$A$3:$A$128, 0), MATCH('Stata dataset (nominal)'!J$1, PR24_after_overrides!$D$2:$AU$2, 0)), INDEX('Cyclical_after overrides'!$A$1:$BD$245,MATCH('Stata dataset (nominal)'!$A272,'Cyclical_after overrides'!$A$1:$A$245,0),MATCH('Stata dataset (nominal)'!J$1,'Cyclical_after overrides'!$A$1:$BD$1,0))), "")</f>
        <v/>
      </c>
      <c r="K272" s="179" t="str">
        <f>_xlfn.IFNA(IF($C272 &gt; "2023-24", INDEX(PR24_after_overrides!$D$3:$AU$128, MATCH('Stata dataset (nominal)'!$A272, PR24_after_overrides!$A$3:$A$128, 0), MATCH('Stata dataset (nominal)'!K$1, PR24_after_overrides!$D$2:$AU$2, 0)), INDEX('Cyclical_after overrides'!$A$1:$BD$245,MATCH('Stata dataset (nominal)'!$A272,'Cyclical_after overrides'!$A$1:$A$245,0),MATCH('Stata dataset (nominal)'!K$1,'Cyclical_after overrides'!$A$1:$BD$1,0))), "")</f>
        <v/>
      </c>
      <c r="L272" s="179">
        <f>_xlfn.IFNA(IF($C272 &gt; "2023-24", INDEX(PR24_after_overrides!$D$3:$AU$128, MATCH('Stata dataset (nominal)'!$A272, PR24_after_overrides!$A$3:$A$128, 0), MATCH('Stata dataset (nominal)'!L$1, PR24_after_overrides!$D$2:$AU$2, 0)), INDEX('Cyclical_after overrides'!$A$1:$BD$245,MATCH('Stata dataset (nominal)'!$A272,'Cyclical_after overrides'!$A$1:$A$245,0),MATCH('Stata dataset (nominal)'!L$1,'Cyclical_after overrides'!$A$1:$BD$1,0))), "")</f>
        <v>0</v>
      </c>
      <c r="M272" s="179">
        <f>_xlfn.IFNA(IF($C272 &gt; "2023-24", INDEX(PR24_after_overrides!$D$3:$AU$128, MATCH('Stata dataset (nominal)'!$A272, PR24_after_overrides!$A$3:$A$128, 0), MATCH('Stata dataset (nominal)'!M$1, PR24_after_overrides!$D$2:$AU$2, 0)), INDEX('Cyclical_after overrides'!$A$1:$BD$245,MATCH('Stata dataset (nominal)'!$A272,'Cyclical_after overrides'!$A$1:$A$245,0),MATCH('Stata dataset (nominal)'!M$1,'Cyclical_after overrides'!$A$1:$BD$1,0))), "")</f>
        <v>0.433</v>
      </c>
      <c r="N272" s="179" t="str">
        <f>_xlfn.IFNA(IF($C272 &gt; "2023-24", INDEX(PR24_after_overrides!$D$3:$AU$128, MATCH('Stata dataset (nominal)'!$A272, PR24_after_overrides!$A$3:$A$128, 0), MATCH('Stata dataset (nominal)'!N$1, PR24_after_overrides!$D$2:$AU$2, 0)), INDEX('Cyclical_after overrides'!$A$1:$BD$245,MATCH('Stata dataset (nominal)'!$A272,'Cyclical_after overrides'!$A$1:$A$245,0),MATCH('Stata dataset (nominal)'!N$1,'Cyclical_after overrides'!$A$1:$BD$1,0))), "")</f>
        <v/>
      </c>
      <c r="O272" s="179">
        <f>_xlfn.IFNA(IF($C272 &gt; "2023-24", INDEX(PR24_after_overrides!$D$3:$AU$128, MATCH('Stata dataset (nominal)'!$A272, PR24_after_overrides!$A$3:$A$128, 0), MATCH('Stata dataset (nominal)'!O$1, PR24_after_overrides!$D$2:$AU$2, 0)), INDEX('Cyclical_after overrides'!$A$1:$BD$245,MATCH('Stata dataset (nominal)'!$A272,'Cyclical_after overrides'!$A$1:$A$245,0),MATCH('Stata dataset (nominal)'!O$1,'Cyclical_after overrides'!$A$1:$BD$1,0))), "")</f>
        <v>117.10899999999999</v>
      </c>
      <c r="P272" s="179" t="str">
        <f>_xlfn.IFNA(IF($C272 &gt; "2023-24", INDEX(PR24_after_overrides!$D$3:$AU$128, MATCH('Stata dataset (nominal)'!$A272, PR24_after_overrides!$A$3:$A$128, 0), MATCH('Stata dataset (nominal)'!P$1, PR24_after_overrides!$D$2:$AU$2, 0)), INDEX('Cyclical_after overrides'!$A$1:$BD$245,MATCH('Stata dataset (nominal)'!$A272,'Cyclical_after overrides'!$A$1:$A$245,0),MATCH('Stata dataset (nominal)'!P$1,'Cyclical_after overrides'!$A$1:$BD$1,0))), "")</f>
        <v/>
      </c>
      <c r="Q272" s="179" t="str">
        <f>_xlfn.IFNA(IF($C272 &gt; "2023-24", INDEX(PR24_after_overrides!$D$3:$AU$128, MATCH('Stata dataset (nominal)'!$A272, PR24_after_overrides!$A$3:$A$128, 0), MATCH('Stata dataset (nominal)'!Q$1, PR24_after_overrides!$D$2:$AU$2, 0)), INDEX('Cyclical_after overrides'!$A$1:$BD$245,MATCH('Stata dataset (nominal)'!$A272,'Cyclical_after overrides'!$A$1:$A$245,0),MATCH('Stata dataset (nominal)'!Q$1,'Cyclical_after overrides'!$A$1:$BD$1,0))), "")</f>
        <v/>
      </c>
      <c r="R272" s="179">
        <f>_xlfn.IFNA(IF($C272 &gt; "2023-24", INDEX(PR24_after_overrides!$D$3:$AU$128, MATCH('Stata dataset (nominal)'!$A272, PR24_after_overrides!$A$3:$A$128, 0), MATCH('Stata dataset (nominal)'!R$1, PR24_after_overrides!$D$2:$AU$2, 0)), INDEX('Cyclical_after overrides'!$A$1:$BD$245,MATCH('Stata dataset (nominal)'!$A272,'Cyclical_after overrides'!$A$1:$A$245,0),MATCH('Stata dataset (nominal)'!R$1,'Cyclical_after overrides'!$A$1:$BD$1,0))), "")</f>
        <v>151.34100000000001</v>
      </c>
      <c r="S272" s="179" t="str">
        <f>_xlfn.IFNA(IF($C272 &gt; "2023-24", INDEX(PR24_after_overrides!$D$3:$AU$128, MATCH('Stata dataset (nominal)'!$A272, PR24_after_overrides!$A$3:$A$128, 0), MATCH('Stata dataset (nominal)'!S$1, PR24_after_overrides!$D$2:$AU$2, 0)), INDEX('Cyclical_after overrides'!$A$1:$BD$245,MATCH('Stata dataset (nominal)'!$A272,'Cyclical_after overrides'!$A$1:$A$245,0),MATCH('Stata dataset (nominal)'!S$1,'Cyclical_after overrides'!$A$1:$BD$1,0))), "")</f>
        <v/>
      </c>
      <c r="T272" s="179" t="str">
        <f>_xlfn.IFNA(IF($C272 &gt; "2023-24", INDEX(PR24_after_overrides!$D$3:$AU$128, MATCH('Stata dataset (nominal)'!$A272, PR24_after_overrides!$A$3:$A$128, 0), MATCH('Stata dataset (nominal)'!T$1, PR24_after_overrides!$D$2:$AU$2, 0)), INDEX('Cyclical_after overrides'!$A$1:$BD$245,MATCH('Stata dataset (nominal)'!$A272,'Cyclical_after overrides'!$A$1:$A$245,0),MATCH('Stata dataset (nominal)'!T$1,'Cyclical_after overrides'!$A$1:$BD$1,0))), "")</f>
        <v/>
      </c>
      <c r="U272" s="179">
        <f>_xlfn.IFNA(IF($C272 &gt; "2023-24", INDEX(PR24_after_overrides!$D$3:$AU$128, MATCH('Stata dataset (nominal)'!$A272, PR24_after_overrides!$A$3:$A$128, 0), MATCH('Stata dataset (nominal)'!U$1, PR24_after_overrides!$D$2:$AU$2, 0)), INDEX('Cyclical_after overrides'!$A$1:$BD$245,MATCH('Stata dataset (nominal)'!$A272,'Cyclical_after overrides'!$A$1:$A$245,0),MATCH('Stata dataset (nominal)'!U$1,'Cyclical_after overrides'!$A$1:$BD$1,0))), "")</f>
        <v>20.759240544802783</v>
      </c>
      <c r="V272" s="179">
        <f>_xlfn.IFNA(IF($C272 &gt; "2023-24", INDEX(PR24_after_overrides!$D$3:$AU$128, MATCH('Stata dataset (nominal)'!$A272, PR24_after_overrides!$A$3:$A$128, 0), MATCH('Stata dataset (nominal)'!V$1, PR24_after_overrides!$D$2:$AU$2, 0)), INDEX('Cyclical_after overrides'!$A$1:$BD$245,MATCH('Stata dataset (nominal)'!$A272,'Cyclical_after overrides'!$A$1:$A$245,0),MATCH('Stata dataset (nominal)'!V$1,'Cyclical_after overrides'!$A$1:$BD$1,0))), "")</f>
        <v>144.36983759598044</v>
      </c>
      <c r="W272" s="179">
        <f>_xlfn.IFNA(IF($C272 &gt; "2023-24", INDEX(PR24_after_overrides!$D$3:$AU$128, MATCH('Stata dataset (nominal)'!$A272, PR24_after_overrides!$A$3:$A$128, 0), MATCH('Stata dataset (nominal)'!W$1, PR24_after_overrides!$D$2:$AU$2, 0)), INDEX('Cyclical_after overrides'!$A$1:$BD$245,MATCH('Stata dataset (nominal)'!$A272,'Cyclical_after overrides'!$A$1:$A$245,0),MATCH('Stata dataset (nominal)'!W$1,'Cyclical_after overrides'!$A$1:$BD$1,0))), "")</f>
        <v>1.6079787401362216</v>
      </c>
      <c r="X272" s="179">
        <f>_xlfn.IFNA(IF($C272 &gt; "2023-24", INDEX(PR24_after_overrides!$D$3:$AU$128, MATCH('Stata dataset (nominal)'!$A272, PR24_after_overrides!$A$3:$A$128, 0), MATCH('Stata dataset (nominal)'!X$1, PR24_after_overrides!$D$2:$AU$2, 0)), INDEX('Cyclical_after overrides'!$A$1:$BD$245,MATCH('Stata dataset (nominal)'!$A272,'Cyclical_after overrides'!$A$1:$A$245,0),MATCH('Stata dataset (nominal)'!X$1,'Cyclical_after overrides'!$A$1:$BD$1,0))), "")</f>
        <v>14.139104377933457</v>
      </c>
      <c r="Y272" s="179">
        <f>_xlfn.IFNA(IF($C272 &gt; "2023-24", INDEX(PR24_after_overrides!$D$3:$AU$128, MATCH('Stata dataset (nominal)'!$A272, PR24_after_overrides!$A$3:$A$128, 0), MATCH('Stata dataset (nominal)'!Y$1, PR24_after_overrides!$D$2:$AU$2, 0)), INDEX('Cyclical_after overrides'!$A$1:$BD$245,MATCH('Stata dataset (nominal)'!$A272,'Cyclical_after overrides'!$A$1:$A$245,0),MATCH('Stata dataset (nominal)'!Y$1,'Cyclical_after overrides'!$A$1:$BD$1,0))), "")</f>
        <v>9.5827165802579692</v>
      </c>
      <c r="Z272" s="179">
        <f>_xlfn.IFNA(IF($C272 &gt; "2023-24", INDEX(PR24_after_overrides!$D$3:$AU$128, MATCH('Stata dataset (nominal)'!$A272, PR24_after_overrides!$A$3:$A$128, 0), MATCH('Stata dataset (nominal)'!Z$1, PR24_after_overrides!$D$2:$AU$2, 0)), INDEX('Cyclical_after overrides'!$A$1:$BD$245,MATCH('Stata dataset (nominal)'!$A272,'Cyclical_after overrides'!$A$1:$A$245,0),MATCH('Stata dataset (nominal)'!Z$1,'Cyclical_after overrides'!$A$1:$BD$1,0))), "")</f>
        <v>8.5693144429806392</v>
      </c>
      <c r="AA272" s="179">
        <f>_xlfn.IFNA(IF($C272 &gt; "2023-24", INDEX(PR24_after_overrides!$D$3:$AU$128, MATCH('Stata dataset (nominal)'!$A272, PR24_after_overrides!$A$3:$A$128, 0), MATCH('Stata dataset (nominal)'!AA$1, PR24_after_overrides!$D$2:$AU$2, 0)), INDEX('Cyclical_after overrides'!$A$1:$BD$245,MATCH('Stata dataset (nominal)'!$A272,'Cyclical_after overrides'!$A$1:$A$245,0),MATCH('Stata dataset (nominal)'!AA$1,'Cyclical_after overrides'!$A$1:$BD$1,0))), "")</f>
        <v>52.284000000000006</v>
      </c>
      <c r="AB272" s="179">
        <f>INDEX(Depreciation!$U$5:$U$318, MATCH('Stata dataset (nominal)'!$A272, Depreciation!$A$5:$A$318, 0))</f>
        <v>0.20800000000000002</v>
      </c>
      <c r="AC272" s="180">
        <f t="shared" si="7"/>
        <v>0.31696887633721776</v>
      </c>
      <c r="AD272" s="72">
        <f>INDEX(Recharges!$V$5:$V$318, MATCH('Stata dataset (nominal)'!$A272, Recharges!$A$5:$A$318, 0))</f>
        <v>0.26900000000000002</v>
      </c>
    </row>
    <row r="273" spans="1:30" x14ac:dyDescent="0.4">
      <c r="A273" s="160" t="str">
        <f t="shared" si="6"/>
        <v>SES20</v>
      </c>
      <c r="B273" s="160" t="s">
        <v>469</v>
      </c>
      <c r="C273" s="160" t="s">
        <v>255</v>
      </c>
      <c r="D273" s="179">
        <f>_xlfn.IFNA(IF($C273 &gt; "2023-24", INDEX(PR24_after_overrides!$D$3:$AU$128, MATCH('Stata dataset (nominal)'!$A273, PR24_after_overrides!$A$3:$A$128, 0), MATCH('Stata dataset (nominal)'!D$1, PR24_after_overrides!$D$2:$AU$2, 0)), INDEX('Cyclical_after overrides'!$A$1:$BD$245,MATCH('Stata dataset (nominal)'!$A273,'Cyclical_after overrides'!$A$1:$A$245,0),MATCH('Stata dataset (nominal)'!D$1,'Cyclical_after overrides'!$A$1:$BD$1,0))), "")</f>
        <v>1.1367310801447381</v>
      </c>
      <c r="E273" s="179">
        <f>_xlfn.IFNA(IF($C273 &gt; "2023-24", INDEX(PR24_after_overrides!$D$3:$AU$128, MATCH('Stata dataset (nominal)'!$A273, PR24_after_overrides!$A$3:$A$128, 0), MATCH('Stata dataset (nominal)'!E$1, PR24_after_overrides!$D$2:$AU$2, 0)), INDEX('Cyclical_after overrides'!$A$1:$BD$245,MATCH('Stata dataset (nominal)'!$A273,'Cyclical_after overrides'!$A$1:$A$245,0),MATCH('Stata dataset (nominal)'!E$1,'Cyclical_after overrides'!$A$1:$BD$1,0))), "")</f>
        <v>2.512</v>
      </c>
      <c r="F273" s="179">
        <f>_xlfn.IFNA(IF($C273 &gt; "2023-24", INDEX(PR24_after_overrides!$D$3:$AU$128, MATCH('Stata dataset (nominal)'!$A273, PR24_after_overrides!$A$3:$A$128, 0), MATCH('Stata dataset (nominal)'!F$1, PR24_after_overrides!$D$2:$AU$2, 0)), INDEX('Cyclical_after overrides'!$A$1:$BD$245,MATCH('Stata dataset (nominal)'!$A273,'Cyclical_after overrides'!$A$1:$A$245,0),MATCH('Stata dataset (nominal)'!F$1,'Cyclical_after overrides'!$A$1:$BD$1,0))), "")</f>
        <v>0.29499999999999998</v>
      </c>
      <c r="G273" s="179">
        <f>_xlfn.IFNA(IF($C273 &gt; "2023-24", INDEX(PR24_after_overrides!$D$3:$AU$128, MATCH('Stata dataset (nominal)'!$A273, PR24_after_overrides!$A$3:$A$128, 0), MATCH('Stata dataset (nominal)'!G$1, PR24_after_overrides!$D$2:$AU$2, 0)), INDEX('Cyclical_after overrides'!$A$1:$BD$245,MATCH('Stata dataset (nominal)'!$A273,'Cyclical_after overrides'!$A$1:$A$245,0),MATCH('Stata dataset (nominal)'!G$1,'Cyclical_after overrides'!$A$1:$BD$1,0))), "")</f>
        <v>1.5409999999999999</v>
      </c>
      <c r="H273" s="179">
        <f>_xlfn.IFNA(IF($C273 &gt; "2023-24", INDEX(PR24_after_overrides!$D$3:$AU$128, MATCH('Stata dataset (nominal)'!$A273, PR24_after_overrides!$A$3:$A$128, 0), MATCH('Stata dataset (nominal)'!H$1, PR24_after_overrides!$D$2:$AU$2, 0)), INDEX('Cyclical_after overrides'!$A$1:$BD$245,MATCH('Stata dataset (nominal)'!$A273,'Cyclical_after overrides'!$A$1:$A$245,0),MATCH('Stata dataset (nominal)'!H$1,'Cyclical_after overrides'!$A$1:$BD$1,0))), "")</f>
        <v>0.317</v>
      </c>
      <c r="I273" s="179">
        <f>_xlfn.IFNA(IF($C273 &gt; "2023-24", INDEX(PR24_after_overrides!$D$3:$AU$128, MATCH('Stata dataset (nominal)'!$A273, PR24_after_overrides!$A$3:$A$128, 0), MATCH('Stata dataset (nominal)'!I$1, PR24_after_overrides!$D$2:$AU$2, 0)), INDEX('Cyclical_after overrides'!$A$1:$BD$245,MATCH('Stata dataset (nominal)'!$A273,'Cyclical_after overrides'!$A$1:$A$245,0),MATCH('Stata dataset (nominal)'!I$1,'Cyclical_after overrides'!$A$1:$BD$1,0))), "")</f>
        <v>3.39</v>
      </c>
      <c r="J273" s="179" t="str">
        <f>_xlfn.IFNA(IF($C273 &gt; "2023-24", INDEX(PR24_after_overrides!$D$3:$AU$128, MATCH('Stata dataset (nominal)'!$A273, PR24_after_overrides!$A$3:$A$128, 0), MATCH('Stata dataset (nominal)'!J$1, PR24_after_overrides!$D$2:$AU$2, 0)), INDEX('Cyclical_after overrides'!$A$1:$BD$245,MATCH('Stata dataset (nominal)'!$A273,'Cyclical_after overrides'!$A$1:$A$245,0),MATCH('Stata dataset (nominal)'!J$1,'Cyclical_after overrides'!$A$1:$BD$1,0))), "")</f>
        <v/>
      </c>
      <c r="K273" s="179" t="str">
        <f>_xlfn.IFNA(IF($C273 &gt; "2023-24", INDEX(PR24_after_overrides!$D$3:$AU$128, MATCH('Stata dataset (nominal)'!$A273, PR24_after_overrides!$A$3:$A$128, 0), MATCH('Stata dataset (nominal)'!K$1, PR24_after_overrides!$D$2:$AU$2, 0)), INDEX('Cyclical_after overrides'!$A$1:$BD$245,MATCH('Stata dataset (nominal)'!$A273,'Cyclical_after overrides'!$A$1:$A$245,0),MATCH('Stata dataset (nominal)'!K$1,'Cyclical_after overrides'!$A$1:$BD$1,0))), "")</f>
        <v/>
      </c>
      <c r="L273" s="179">
        <f>_xlfn.IFNA(IF($C273 &gt; "2023-24", INDEX(PR24_after_overrides!$D$3:$AU$128, MATCH('Stata dataset (nominal)'!$A273, PR24_after_overrides!$A$3:$A$128, 0), MATCH('Stata dataset (nominal)'!L$1, PR24_after_overrides!$D$2:$AU$2, 0)), INDEX('Cyclical_after overrides'!$A$1:$BD$245,MATCH('Stata dataset (nominal)'!$A273,'Cyclical_after overrides'!$A$1:$A$245,0),MATCH('Stata dataset (nominal)'!L$1,'Cyclical_after overrides'!$A$1:$BD$1,0))), "")</f>
        <v>0</v>
      </c>
      <c r="M273" s="179">
        <f>_xlfn.IFNA(IF($C273 &gt; "2023-24", INDEX(PR24_after_overrides!$D$3:$AU$128, MATCH('Stata dataset (nominal)'!$A273, PR24_after_overrides!$A$3:$A$128, 0), MATCH('Stata dataset (nominal)'!M$1, PR24_after_overrides!$D$2:$AU$2, 0)), INDEX('Cyclical_after overrides'!$A$1:$BD$245,MATCH('Stata dataset (nominal)'!$A273,'Cyclical_after overrides'!$A$1:$A$245,0),MATCH('Stata dataset (nominal)'!M$1,'Cyclical_after overrides'!$A$1:$BD$1,0))), "")</f>
        <v>1.91</v>
      </c>
      <c r="N273" s="179" t="str">
        <f>_xlfn.IFNA(IF($C273 &gt; "2023-24", INDEX(PR24_after_overrides!$D$3:$AU$128, MATCH('Stata dataset (nominal)'!$A273, PR24_after_overrides!$A$3:$A$128, 0), MATCH('Stata dataset (nominal)'!N$1, PR24_after_overrides!$D$2:$AU$2, 0)), INDEX('Cyclical_after overrides'!$A$1:$BD$245,MATCH('Stata dataset (nominal)'!$A273,'Cyclical_after overrides'!$A$1:$A$245,0),MATCH('Stata dataset (nominal)'!N$1,'Cyclical_after overrides'!$A$1:$BD$1,0))), "")</f>
        <v/>
      </c>
      <c r="O273" s="179">
        <f>_xlfn.IFNA(IF($C273 &gt; "2023-24", INDEX(PR24_after_overrides!$D$3:$AU$128, MATCH('Stata dataset (nominal)'!$A273, PR24_after_overrides!$A$3:$A$128, 0), MATCH('Stata dataset (nominal)'!O$1, PR24_after_overrides!$D$2:$AU$2, 0)), INDEX('Cyclical_after overrides'!$A$1:$BD$245,MATCH('Stata dataset (nominal)'!$A273,'Cyclical_after overrides'!$A$1:$A$245,0),MATCH('Stata dataset (nominal)'!O$1,'Cyclical_after overrides'!$A$1:$BD$1,0))), "")</f>
        <v>108.685</v>
      </c>
      <c r="P273" s="179" t="str">
        <f>_xlfn.IFNA(IF($C273 &gt; "2023-24", INDEX(PR24_after_overrides!$D$3:$AU$128, MATCH('Stata dataset (nominal)'!$A273, PR24_after_overrides!$A$3:$A$128, 0), MATCH('Stata dataset (nominal)'!P$1, PR24_after_overrides!$D$2:$AU$2, 0)), INDEX('Cyclical_after overrides'!$A$1:$BD$245,MATCH('Stata dataset (nominal)'!$A273,'Cyclical_after overrides'!$A$1:$A$245,0),MATCH('Stata dataset (nominal)'!P$1,'Cyclical_after overrides'!$A$1:$BD$1,0))), "")</f>
        <v/>
      </c>
      <c r="Q273" s="179" t="str">
        <f>_xlfn.IFNA(IF($C273 &gt; "2023-24", INDEX(PR24_after_overrides!$D$3:$AU$128, MATCH('Stata dataset (nominal)'!$A273, PR24_after_overrides!$A$3:$A$128, 0), MATCH('Stata dataset (nominal)'!Q$1, PR24_after_overrides!$D$2:$AU$2, 0)), INDEX('Cyclical_after overrides'!$A$1:$BD$245,MATCH('Stata dataset (nominal)'!$A273,'Cyclical_after overrides'!$A$1:$A$245,0),MATCH('Stata dataset (nominal)'!Q$1,'Cyclical_after overrides'!$A$1:$BD$1,0))), "")</f>
        <v/>
      </c>
      <c r="R273" s="179">
        <f>_xlfn.IFNA(IF($C273 &gt; "2023-24", INDEX(PR24_after_overrides!$D$3:$AU$128, MATCH('Stata dataset (nominal)'!$A273, PR24_after_overrides!$A$3:$A$128, 0), MATCH('Stata dataset (nominal)'!R$1, PR24_after_overrides!$D$2:$AU$2, 0)), INDEX('Cyclical_after overrides'!$A$1:$BD$245,MATCH('Stata dataset (nominal)'!$A273,'Cyclical_after overrides'!$A$1:$A$245,0),MATCH('Stata dataset (nominal)'!R$1,'Cyclical_after overrides'!$A$1:$BD$1,0))), "")</f>
        <v>162.35499999999999</v>
      </c>
      <c r="S273" s="179" t="str">
        <f>_xlfn.IFNA(IF($C273 &gt; "2023-24", INDEX(PR24_after_overrides!$D$3:$AU$128, MATCH('Stata dataset (nominal)'!$A273, PR24_after_overrides!$A$3:$A$128, 0), MATCH('Stata dataset (nominal)'!S$1, PR24_after_overrides!$D$2:$AU$2, 0)), INDEX('Cyclical_after overrides'!$A$1:$BD$245,MATCH('Stata dataset (nominal)'!$A273,'Cyclical_after overrides'!$A$1:$A$245,0),MATCH('Stata dataset (nominal)'!S$1,'Cyclical_after overrides'!$A$1:$BD$1,0))), "")</f>
        <v/>
      </c>
      <c r="T273" s="179" t="str">
        <f>_xlfn.IFNA(IF($C273 &gt; "2023-24", INDEX(PR24_after_overrides!$D$3:$AU$128, MATCH('Stata dataset (nominal)'!$A273, PR24_after_overrides!$A$3:$A$128, 0), MATCH('Stata dataset (nominal)'!T$1, PR24_after_overrides!$D$2:$AU$2, 0)), INDEX('Cyclical_after overrides'!$A$1:$BD$245,MATCH('Stata dataset (nominal)'!$A273,'Cyclical_after overrides'!$A$1:$A$245,0),MATCH('Stata dataset (nominal)'!T$1,'Cyclical_after overrides'!$A$1:$BD$1,0))), "")</f>
        <v/>
      </c>
      <c r="U273" s="179">
        <f>_xlfn.IFNA(IF($C273 &gt; "2023-24", INDEX(PR24_after_overrides!$D$3:$AU$128, MATCH('Stata dataset (nominal)'!$A273, PR24_after_overrides!$A$3:$A$128, 0), MATCH('Stata dataset (nominal)'!U$1, PR24_after_overrides!$D$2:$AU$2, 0)), INDEX('Cyclical_after overrides'!$A$1:$BD$245,MATCH('Stata dataset (nominal)'!$A273,'Cyclical_after overrides'!$A$1:$A$245,0),MATCH('Stata dataset (nominal)'!U$1,'Cyclical_after overrides'!$A$1:$BD$1,0))), "")</f>
        <v>20.069473078409192</v>
      </c>
      <c r="V273" s="179">
        <f>_xlfn.IFNA(IF($C273 &gt; "2023-24", INDEX(PR24_after_overrides!$D$3:$AU$128, MATCH('Stata dataset (nominal)'!$A273, PR24_after_overrides!$A$3:$A$128, 0), MATCH('Stata dataset (nominal)'!V$1, PR24_after_overrides!$D$2:$AU$2, 0)), INDEX('Cyclical_after overrides'!$A$1:$BD$245,MATCH('Stata dataset (nominal)'!$A273,'Cyclical_after overrides'!$A$1:$A$245,0),MATCH('Stata dataset (nominal)'!V$1,'Cyclical_after overrides'!$A$1:$BD$1,0))), "")</f>
        <v>143.7210277633632</v>
      </c>
      <c r="W273" s="179">
        <f>_xlfn.IFNA(IF($C273 &gt; "2023-24", INDEX(PR24_after_overrides!$D$3:$AU$128, MATCH('Stata dataset (nominal)'!$A273, PR24_after_overrides!$A$3:$A$128, 0), MATCH('Stata dataset (nominal)'!W$1, PR24_after_overrides!$D$2:$AU$2, 0)), INDEX('Cyclical_after overrides'!$A$1:$BD$245,MATCH('Stata dataset (nominal)'!$A273,'Cyclical_after overrides'!$A$1:$A$245,0),MATCH('Stata dataset (nominal)'!W$1,'Cyclical_after overrides'!$A$1:$BD$1,0))), "")</f>
        <v>1.6014320401234776</v>
      </c>
      <c r="X273" s="179">
        <f>_xlfn.IFNA(IF($C273 &gt; "2023-24", INDEX(PR24_after_overrides!$D$3:$AU$128, MATCH('Stata dataset (nominal)'!$A273, PR24_after_overrides!$A$3:$A$128, 0), MATCH('Stata dataset (nominal)'!X$1, PR24_after_overrides!$D$2:$AU$2, 0)), INDEX('Cyclical_after overrides'!$A$1:$BD$245,MATCH('Stata dataset (nominal)'!$A273,'Cyclical_after overrides'!$A$1:$A$245,0),MATCH('Stata dataset (nominal)'!X$1,'Cyclical_after overrides'!$A$1:$BD$1,0))), "")</f>
        <v>12.551747891084933</v>
      </c>
      <c r="Y273" s="179">
        <f>_xlfn.IFNA(IF($C273 &gt; "2023-24", INDEX(PR24_after_overrides!$D$3:$AU$128, MATCH('Stata dataset (nominal)'!$A273, PR24_after_overrides!$A$3:$A$128, 0), MATCH('Stata dataset (nominal)'!Y$1, PR24_after_overrides!$D$2:$AU$2, 0)), INDEX('Cyclical_after overrides'!$A$1:$BD$245,MATCH('Stata dataset (nominal)'!$A273,'Cyclical_after overrides'!$A$1:$A$245,0),MATCH('Stata dataset (nominal)'!Y$1,'Cyclical_after overrides'!$A$1:$BD$1,0))), "")</f>
        <v>8.2320452331801874</v>
      </c>
      <c r="Z273" s="179">
        <f>_xlfn.IFNA(IF($C273 &gt; "2023-24", INDEX(PR24_after_overrides!$D$3:$AU$128, MATCH('Stata dataset (nominal)'!$A273, PR24_after_overrides!$A$3:$A$128, 0), MATCH('Stata dataset (nominal)'!Z$1, PR24_after_overrides!$D$2:$AU$2, 0)), INDEX('Cyclical_after overrides'!$A$1:$BD$245,MATCH('Stata dataset (nominal)'!$A273,'Cyclical_after overrides'!$A$1:$A$245,0),MATCH('Stata dataset (nominal)'!Z$1,'Cyclical_after overrides'!$A$1:$BD$1,0))), "")</f>
        <v>8.2320452331801874</v>
      </c>
      <c r="AA273" s="179">
        <f>_xlfn.IFNA(IF($C273 &gt; "2023-24", INDEX(PR24_after_overrides!$D$3:$AU$128, MATCH('Stata dataset (nominal)'!$A273, PR24_after_overrides!$A$3:$A$128, 0), MATCH('Stata dataset (nominal)'!AA$1, PR24_after_overrides!$D$2:$AU$2, 0)), INDEX('Cyclical_after overrides'!$A$1:$BD$245,MATCH('Stata dataset (nominal)'!$A273,'Cyclical_after overrides'!$A$1:$A$245,0),MATCH('Stata dataset (nominal)'!AA$1,'Cyclical_after overrides'!$A$1:$BD$1,0))), "")</f>
        <v>54.302</v>
      </c>
      <c r="AB273" s="179">
        <f>INDEX(Depreciation!$U$5:$U$318, MATCH('Stata dataset (nominal)'!$A273, Depreciation!$A$5:$A$318, 0))</f>
        <v>0.185</v>
      </c>
      <c r="AC273" s="180">
        <f t="shared" si="7"/>
        <v>0.31696887633721776</v>
      </c>
      <c r="AD273" s="72">
        <f>INDEX(Recharges!$V$5:$V$318, MATCH('Stata dataset (nominal)'!$A273, Recharges!$A$5:$A$318, 0))</f>
        <v>0.32500000000000001</v>
      </c>
    </row>
    <row r="274" spans="1:30" x14ac:dyDescent="0.4">
      <c r="A274" s="160" t="str">
        <f t="shared" si="6"/>
        <v>SES21</v>
      </c>
      <c r="B274" s="160" t="s">
        <v>469</v>
      </c>
      <c r="C274" s="160" t="s">
        <v>257</v>
      </c>
      <c r="D274" s="179">
        <f>_xlfn.IFNA(IF($C274 &gt; "2023-24", INDEX(PR24_after_overrides!$D$3:$AU$128, MATCH('Stata dataset (nominal)'!$A274, PR24_after_overrides!$A$3:$A$128, 0), MATCH('Stata dataset (nominal)'!D$1, PR24_after_overrides!$D$2:$AU$2, 0)), INDEX('Cyclical_after overrides'!$A$1:$BD$245,MATCH('Stata dataset (nominal)'!$A274,'Cyclical_after overrides'!$A$1:$A$245,0),MATCH('Stata dataset (nominal)'!D$1,'Cyclical_after overrides'!$A$1:$BD$1,0))), "")</f>
        <v>1.1277018254028868</v>
      </c>
      <c r="E274" s="179">
        <f>_xlfn.IFNA(IF($C274 &gt; "2023-24", INDEX(PR24_after_overrides!$D$3:$AU$128, MATCH('Stata dataset (nominal)'!$A274, PR24_after_overrides!$A$3:$A$128, 0), MATCH('Stata dataset (nominal)'!E$1, PR24_after_overrides!$D$2:$AU$2, 0)), INDEX('Cyclical_after overrides'!$A$1:$BD$245,MATCH('Stata dataset (nominal)'!$A274,'Cyclical_after overrides'!$A$1:$A$245,0),MATCH('Stata dataset (nominal)'!E$1,'Cyclical_after overrides'!$A$1:$BD$1,0))), "")</f>
        <v>3.5062506559090898</v>
      </c>
      <c r="F274" s="179">
        <f>_xlfn.IFNA(IF($C274 &gt; "2023-24", INDEX(PR24_after_overrides!$D$3:$AU$128, MATCH('Stata dataset (nominal)'!$A274, PR24_after_overrides!$A$3:$A$128, 0), MATCH('Stata dataset (nominal)'!F$1, PR24_after_overrides!$D$2:$AU$2, 0)), INDEX('Cyclical_after overrides'!$A$1:$BD$245,MATCH('Stata dataset (nominal)'!$A274,'Cyclical_after overrides'!$A$1:$A$245,0),MATCH('Stata dataset (nominal)'!F$1,'Cyclical_after overrides'!$A$1:$BD$1,0))), "")</f>
        <v>0.159334594090909</v>
      </c>
      <c r="G274" s="179">
        <f>_xlfn.IFNA(IF($C274 &gt; "2023-24", INDEX(PR24_after_overrides!$D$3:$AU$128, MATCH('Stata dataset (nominal)'!$A274, PR24_after_overrides!$A$3:$A$128, 0), MATCH('Stata dataset (nominal)'!G$1, PR24_after_overrides!$D$2:$AU$2, 0)), INDEX('Cyclical_after overrides'!$A$1:$BD$245,MATCH('Stata dataset (nominal)'!$A274,'Cyclical_after overrides'!$A$1:$A$245,0),MATCH('Stata dataset (nominal)'!G$1,'Cyclical_after overrides'!$A$1:$BD$1,0))), "")</f>
        <v>2.58821425</v>
      </c>
      <c r="H274" s="179">
        <f>_xlfn.IFNA(IF($C274 &gt; "2023-24", INDEX(PR24_after_overrides!$D$3:$AU$128, MATCH('Stata dataset (nominal)'!$A274, PR24_after_overrides!$A$3:$A$128, 0), MATCH('Stata dataset (nominal)'!H$1, PR24_after_overrides!$D$2:$AU$2, 0)), INDEX('Cyclical_after overrides'!$A$1:$BD$245,MATCH('Stata dataset (nominal)'!$A274,'Cyclical_after overrides'!$A$1:$A$245,0),MATCH('Stata dataset (nominal)'!H$1,'Cyclical_after overrides'!$A$1:$BD$1,0))), "")</f>
        <v>0.35606851</v>
      </c>
      <c r="I274" s="179">
        <f>_xlfn.IFNA(IF($C274 &gt; "2023-24", INDEX(PR24_after_overrides!$D$3:$AU$128, MATCH('Stata dataset (nominal)'!$A274, PR24_after_overrides!$A$3:$A$128, 0), MATCH('Stata dataset (nominal)'!I$1, PR24_after_overrides!$D$2:$AU$2, 0)), INDEX('Cyclical_after overrides'!$A$1:$BD$245,MATCH('Stata dataset (nominal)'!$A274,'Cyclical_after overrides'!$A$1:$A$245,0),MATCH('Stata dataset (nominal)'!I$1,'Cyclical_after overrides'!$A$1:$BD$1,0))), "")</f>
        <v>1.7433419770599301</v>
      </c>
      <c r="J274" s="179">
        <f>_xlfn.IFNA(IF($C274 &gt; "2023-24", INDEX(PR24_after_overrides!$D$3:$AU$128, MATCH('Stata dataset (nominal)'!$A274, PR24_after_overrides!$A$3:$A$128, 0), MATCH('Stata dataset (nominal)'!J$1, PR24_after_overrides!$D$2:$AU$2, 0)), INDEX('Cyclical_after overrides'!$A$1:$BD$245,MATCH('Stata dataset (nominal)'!$A274,'Cyclical_after overrides'!$A$1:$A$245,0),MATCH('Stata dataset (nominal)'!J$1,'Cyclical_after overrides'!$A$1:$BD$1,0))), "")</f>
        <v>2.1405604918668299E-2</v>
      </c>
      <c r="K274" s="179" t="str">
        <f>_xlfn.IFNA(IF($C274 &gt; "2023-24", INDEX(PR24_after_overrides!$D$3:$AU$128, MATCH('Stata dataset (nominal)'!$A274, PR24_after_overrides!$A$3:$A$128, 0), MATCH('Stata dataset (nominal)'!K$1, PR24_after_overrides!$D$2:$AU$2, 0)), INDEX('Cyclical_after overrides'!$A$1:$BD$245,MATCH('Stata dataset (nominal)'!$A274,'Cyclical_after overrides'!$A$1:$A$245,0),MATCH('Stata dataset (nominal)'!K$1,'Cyclical_after overrides'!$A$1:$BD$1,0))), "")</f>
        <v/>
      </c>
      <c r="L274" s="179">
        <f>_xlfn.IFNA(IF($C274 &gt; "2023-24", INDEX(PR24_after_overrides!$D$3:$AU$128, MATCH('Stata dataset (nominal)'!$A274, PR24_after_overrides!$A$3:$A$128, 0), MATCH('Stata dataset (nominal)'!L$1, PR24_after_overrides!$D$2:$AU$2, 0)), INDEX('Cyclical_after overrides'!$A$1:$BD$245,MATCH('Stata dataset (nominal)'!$A274,'Cyclical_after overrides'!$A$1:$A$245,0),MATCH('Stata dataset (nominal)'!L$1,'Cyclical_after overrides'!$A$1:$BD$1,0))), "")</f>
        <v>0</v>
      </c>
      <c r="M274" s="179" t="str">
        <f>_xlfn.IFNA(IF($C274 &gt; "2023-24", INDEX(PR24_after_overrides!$D$3:$AU$128, MATCH('Stata dataset (nominal)'!$A274, PR24_after_overrides!$A$3:$A$128, 0), MATCH('Stata dataset (nominal)'!M$1, PR24_after_overrides!$D$2:$AU$2, 0)), INDEX('Cyclical_after overrides'!$A$1:$BD$245,MATCH('Stata dataset (nominal)'!$A274,'Cyclical_after overrides'!$A$1:$A$245,0),MATCH('Stata dataset (nominal)'!M$1,'Cyclical_after overrides'!$A$1:$BD$1,0))), "")</f>
        <v/>
      </c>
      <c r="N274" s="179" t="str">
        <f>_xlfn.IFNA(IF($C274 &gt; "2023-24", INDEX(PR24_after_overrides!$D$3:$AU$128, MATCH('Stata dataset (nominal)'!$A274, PR24_after_overrides!$A$3:$A$128, 0), MATCH('Stata dataset (nominal)'!N$1, PR24_after_overrides!$D$2:$AU$2, 0)), INDEX('Cyclical_after overrides'!$A$1:$BD$245,MATCH('Stata dataset (nominal)'!$A274,'Cyclical_after overrides'!$A$1:$A$245,0),MATCH('Stata dataset (nominal)'!N$1,'Cyclical_after overrides'!$A$1:$BD$1,0))), "")</f>
        <v/>
      </c>
      <c r="O274" s="179">
        <f>_xlfn.IFNA(IF($C274 &gt; "2023-24", INDEX(PR24_after_overrides!$D$3:$AU$128, MATCH('Stata dataset (nominal)'!$A274, PR24_after_overrides!$A$3:$A$128, 0), MATCH('Stata dataset (nominal)'!O$1, PR24_after_overrides!$D$2:$AU$2, 0)), INDEX('Cyclical_after overrides'!$A$1:$BD$245,MATCH('Stata dataset (nominal)'!$A274,'Cyclical_after overrides'!$A$1:$A$245,0),MATCH('Stata dataset (nominal)'!O$1,'Cyclical_after overrides'!$A$1:$BD$1,0))), "")</f>
        <v>101.30800000000001</v>
      </c>
      <c r="P274" s="179">
        <f>_xlfn.IFNA(IF($C274 &gt; "2023-24", INDEX(PR24_after_overrides!$D$3:$AU$128, MATCH('Stata dataset (nominal)'!$A274, PR24_after_overrides!$A$3:$A$128, 0), MATCH('Stata dataset (nominal)'!P$1, PR24_after_overrides!$D$2:$AU$2, 0)), INDEX('Cyclical_after overrides'!$A$1:$BD$245,MATCH('Stata dataset (nominal)'!$A274,'Cyclical_after overrides'!$A$1:$A$245,0),MATCH('Stata dataset (nominal)'!P$1,'Cyclical_after overrides'!$A$1:$BD$1,0))), "")</f>
        <v>0</v>
      </c>
      <c r="Q274" s="179">
        <f>_xlfn.IFNA(IF($C274 &gt; "2023-24", INDEX(PR24_after_overrides!$D$3:$AU$128, MATCH('Stata dataset (nominal)'!$A274, PR24_after_overrides!$A$3:$A$128, 0), MATCH('Stata dataset (nominal)'!Q$1, PR24_after_overrides!$D$2:$AU$2, 0)), INDEX('Cyclical_after overrides'!$A$1:$BD$245,MATCH('Stata dataset (nominal)'!$A274,'Cyclical_after overrides'!$A$1:$A$245,0),MATCH('Stata dataset (nominal)'!Q$1,'Cyclical_after overrides'!$A$1:$BD$1,0))), "")</f>
        <v>0</v>
      </c>
      <c r="R274" s="179">
        <f>_xlfn.IFNA(IF($C274 &gt; "2023-24", INDEX(PR24_after_overrides!$D$3:$AU$128, MATCH('Stata dataset (nominal)'!$A274, PR24_after_overrides!$A$3:$A$128, 0), MATCH('Stata dataset (nominal)'!R$1, PR24_after_overrides!$D$2:$AU$2, 0)), INDEX('Cyclical_after overrides'!$A$1:$BD$245,MATCH('Stata dataset (nominal)'!$A274,'Cyclical_after overrides'!$A$1:$A$245,0),MATCH('Stata dataset (nominal)'!R$1,'Cyclical_after overrides'!$A$1:$BD$1,0))), "")</f>
        <v>182.346</v>
      </c>
      <c r="S274" s="179">
        <f>_xlfn.IFNA(IF($C274 &gt; "2023-24", INDEX(PR24_after_overrides!$D$3:$AU$128, MATCH('Stata dataset (nominal)'!$A274, PR24_after_overrides!$A$3:$A$128, 0), MATCH('Stata dataset (nominal)'!S$1, PR24_after_overrides!$D$2:$AU$2, 0)), INDEX('Cyclical_after overrides'!$A$1:$BD$245,MATCH('Stata dataset (nominal)'!$A274,'Cyclical_after overrides'!$A$1:$A$245,0),MATCH('Stata dataset (nominal)'!S$1,'Cyclical_after overrides'!$A$1:$BD$1,0))), "")</f>
        <v>0</v>
      </c>
      <c r="T274" s="179">
        <f>_xlfn.IFNA(IF($C274 &gt; "2023-24", INDEX(PR24_after_overrides!$D$3:$AU$128, MATCH('Stata dataset (nominal)'!$A274, PR24_after_overrides!$A$3:$A$128, 0), MATCH('Stata dataset (nominal)'!T$1, PR24_after_overrides!$D$2:$AU$2, 0)), INDEX('Cyclical_after overrides'!$A$1:$BD$245,MATCH('Stata dataset (nominal)'!$A274,'Cyclical_after overrides'!$A$1:$A$245,0),MATCH('Stata dataset (nominal)'!T$1,'Cyclical_after overrides'!$A$1:$BD$1,0))), "")</f>
        <v>0</v>
      </c>
      <c r="U274" s="179">
        <f>_xlfn.IFNA(IF($C274 &gt; "2023-24", INDEX(PR24_after_overrides!$D$3:$AU$128, MATCH('Stata dataset (nominal)'!$A274, PR24_after_overrides!$A$3:$A$128, 0), MATCH('Stata dataset (nominal)'!U$1, PR24_after_overrides!$D$2:$AU$2, 0)), INDEX('Cyclical_after overrides'!$A$1:$BD$245,MATCH('Stata dataset (nominal)'!$A274,'Cyclical_after overrides'!$A$1:$A$245,0),MATCH('Stata dataset (nominal)'!U$1,'Cyclical_after overrides'!$A$1:$BD$1,0))), "")</f>
        <v>19.98416307548667</v>
      </c>
      <c r="V274" s="179">
        <f>_xlfn.IFNA(IF($C274 &gt; "2023-24", INDEX(PR24_after_overrides!$D$3:$AU$128, MATCH('Stata dataset (nominal)'!$A274, PR24_after_overrides!$A$3:$A$128, 0), MATCH('Stata dataset (nominal)'!V$1, PR24_after_overrides!$D$2:$AU$2, 0)), INDEX('Cyclical_after overrides'!$A$1:$BD$245,MATCH('Stata dataset (nominal)'!$A274,'Cyclical_after overrides'!$A$1:$A$245,0),MATCH('Stata dataset (nominal)'!V$1,'Cyclical_after overrides'!$A$1:$BD$1,0))), "")</f>
        <v>142.63977681945511</v>
      </c>
      <c r="W274" s="179">
        <f>_xlfn.IFNA(IF($C274 &gt; "2023-24", INDEX(PR24_after_overrides!$D$3:$AU$128, MATCH('Stata dataset (nominal)'!$A274, PR24_after_overrides!$A$3:$A$128, 0), MATCH('Stata dataset (nominal)'!W$1, PR24_after_overrides!$D$2:$AU$2, 0)), INDEX('Cyclical_after overrides'!$A$1:$BD$245,MATCH('Stata dataset (nominal)'!$A274,'Cyclical_after overrides'!$A$1:$A$245,0),MATCH('Stata dataset (nominal)'!W$1,'Cyclical_after overrides'!$A$1:$BD$1,0))), "")</f>
        <v>1.6270184109039305</v>
      </c>
      <c r="X274" s="179">
        <f>_xlfn.IFNA(IF($C274 &gt; "2023-24", INDEX(PR24_after_overrides!$D$3:$AU$128, MATCH('Stata dataset (nominal)'!$A274, PR24_after_overrides!$A$3:$A$128, 0), MATCH('Stata dataset (nominal)'!X$1, PR24_after_overrides!$D$2:$AU$2, 0)), INDEX('Cyclical_after overrides'!$A$1:$BD$245,MATCH('Stata dataset (nominal)'!$A274,'Cyclical_after overrides'!$A$1:$A$245,0),MATCH('Stata dataset (nominal)'!X$1,'Cyclical_after overrides'!$A$1:$BD$1,0))), "")</f>
        <v>12.551747891084933</v>
      </c>
      <c r="Y274" s="179">
        <f>_xlfn.IFNA(IF($C274 &gt; "2023-24", INDEX(PR24_after_overrides!$D$3:$AU$128, MATCH('Stata dataset (nominal)'!$A274, PR24_after_overrides!$A$3:$A$128, 0), MATCH('Stata dataset (nominal)'!Y$1, PR24_after_overrides!$D$2:$AU$2, 0)), INDEX('Cyclical_after overrides'!$A$1:$BD$245,MATCH('Stata dataset (nominal)'!$A274,'Cyclical_after overrides'!$A$1:$A$245,0),MATCH('Stata dataset (nominal)'!Y$1,'Cyclical_after overrides'!$A$1:$BD$1,0))), "")</f>
        <v>8.2320452331801874</v>
      </c>
      <c r="Z274" s="179">
        <f>_xlfn.IFNA(IF($C274 &gt; "2023-24", INDEX(PR24_after_overrides!$D$3:$AU$128, MATCH('Stata dataset (nominal)'!$A274, PR24_after_overrides!$A$3:$A$128, 0), MATCH('Stata dataset (nominal)'!Z$1, PR24_after_overrides!$D$2:$AU$2, 0)), INDEX('Cyclical_after overrides'!$A$1:$BD$245,MATCH('Stata dataset (nominal)'!$A274,'Cyclical_after overrides'!$A$1:$A$245,0),MATCH('Stata dataset (nominal)'!Z$1,'Cyclical_after overrides'!$A$1:$BD$1,0))), "")</f>
        <v>8.2320452331801874</v>
      </c>
      <c r="AA274" s="179">
        <f>_xlfn.IFNA(IF($C274 &gt; "2023-24", INDEX(PR24_after_overrides!$D$3:$AU$128, MATCH('Stata dataset (nominal)'!$A274, PR24_after_overrides!$A$3:$A$128, 0), MATCH('Stata dataset (nominal)'!AA$1, PR24_after_overrides!$D$2:$AU$2, 0)), INDEX('Cyclical_after overrides'!$A$1:$BD$245,MATCH('Stata dataset (nominal)'!$A274,'Cyclical_after overrides'!$A$1:$A$245,0),MATCH('Stata dataset (nominal)'!AA$1,'Cyclical_after overrides'!$A$1:$BD$1,0))), "")</f>
        <v>53.205778250000002</v>
      </c>
      <c r="AB274" s="179">
        <f>INDEX(Depreciation!$U$5:$U$318, MATCH('Stata dataset (nominal)'!$A274, Depreciation!$A$5:$A$318, 0))</f>
        <v>0.11845960999999999</v>
      </c>
      <c r="AC274" s="180">
        <f t="shared" si="7"/>
        <v>0.31696887633721776</v>
      </c>
      <c r="AD274" s="72">
        <f>INDEX(Recharges!$V$5:$V$318, MATCH('Stata dataset (nominal)'!$A274, Recharges!$A$5:$A$318, 0))</f>
        <v>0</v>
      </c>
    </row>
    <row r="275" spans="1:30" x14ac:dyDescent="0.4">
      <c r="A275" s="160" t="str">
        <f t="shared" si="6"/>
        <v>SES22</v>
      </c>
      <c r="B275" s="160" t="s">
        <v>469</v>
      </c>
      <c r="C275" s="160" t="s">
        <v>259</v>
      </c>
      <c r="D275" s="179">
        <f>_xlfn.IFNA(IF($C275 &gt; "2023-24", INDEX(PR24_after_overrides!$D$3:$AU$128, MATCH('Stata dataset (nominal)'!$A275, PR24_after_overrides!$A$3:$A$128, 0), MATCH('Stata dataset (nominal)'!D$1, PR24_after_overrides!$D$2:$AU$2, 0)), INDEX('Cyclical_after overrides'!$A$1:$BD$245,MATCH('Stata dataset (nominal)'!$A275,'Cyclical_after overrides'!$A$1:$A$245,0),MATCH('Stata dataset (nominal)'!D$1,'Cyclical_after overrides'!$A$1:$BD$1,0))), "")</f>
        <v>1.0877412700751434</v>
      </c>
      <c r="E275" s="179">
        <f>_xlfn.IFNA(IF($C275 &gt; "2023-24", INDEX(PR24_after_overrides!$D$3:$AU$128, MATCH('Stata dataset (nominal)'!$A275, PR24_after_overrides!$A$3:$A$128, 0), MATCH('Stata dataset (nominal)'!E$1, PR24_after_overrides!$D$2:$AU$2, 0)), INDEX('Cyclical_after overrides'!$A$1:$BD$245,MATCH('Stata dataset (nominal)'!$A275,'Cyclical_after overrides'!$A$1:$A$245,0),MATCH('Stata dataset (nominal)'!E$1,'Cyclical_after overrides'!$A$1:$BD$1,0))), "")</f>
        <v>3.4635820434241902</v>
      </c>
      <c r="F275" s="179">
        <f>_xlfn.IFNA(IF($C275 &gt; "2023-24", INDEX(PR24_after_overrides!$D$3:$AU$128, MATCH('Stata dataset (nominal)'!$A275, PR24_after_overrides!$A$3:$A$128, 0), MATCH('Stata dataset (nominal)'!F$1, PR24_after_overrides!$D$2:$AU$2, 0)), INDEX('Cyclical_after overrides'!$A$1:$BD$245,MATCH('Stata dataset (nominal)'!$A275,'Cyclical_after overrides'!$A$1:$A$245,0),MATCH('Stata dataset (nominal)'!F$1,'Cyclical_after overrides'!$A$1:$BD$1,0))), "")</f>
        <v>0.49767820657580902</v>
      </c>
      <c r="G275" s="179">
        <f>_xlfn.IFNA(IF($C275 &gt; "2023-24", INDEX(PR24_after_overrides!$D$3:$AU$128, MATCH('Stata dataset (nominal)'!$A275, PR24_after_overrides!$A$3:$A$128, 0), MATCH('Stata dataset (nominal)'!G$1, PR24_after_overrides!$D$2:$AU$2, 0)), INDEX('Cyclical_after overrides'!$A$1:$BD$245,MATCH('Stata dataset (nominal)'!$A275,'Cyclical_after overrides'!$A$1:$A$245,0),MATCH('Stata dataset (nominal)'!G$1,'Cyclical_after overrides'!$A$1:$BD$1,0))), "")</f>
        <v>-0.35278452999999999</v>
      </c>
      <c r="H275" s="179">
        <f>_xlfn.IFNA(IF($C275 &gt; "2023-24", INDEX(PR24_after_overrides!$D$3:$AU$128, MATCH('Stata dataset (nominal)'!$A275, PR24_after_overrides!$A$3:$A$128, 0), MATCH('Stata dataset (nominal)'!H$1, PR24_after_overrides!$D$2:$AU$2, 0)), INDEX('Cyclical_after overrides'!$A$1:$BD$245,MATCH('Stata dataset (nominal)'!$A275,'Cyclical_after overrides'!$A$1:$A$245,0),MATCH('Stata dataset (nominal)'!H$1,'Cyclical_after overrides'!$A$1:$BD$1,0))), "")</f>
        <v>0.47989957</v>
      </c>
      <c r="I275" s="179">
        <f>_xlfn.IFNA(IF($C275 &gt; "2023-24", INDEX(PR24_after_overrides!$D$3:$AU$128, MATCH('Stata dataset (nominal)'!$A275, PR24_after_overrides!$A$3:$A$128, 0), MATCH('Stata dataset (nominal)'!I$1, PR24_after_overrides!$D$2:$AU$2, 0)), INDEX('Cyclical_after overrides'!$A$1:$BD$245,MATCH('Stata dataset (nominal)'!$A275,'Cyclical_after overrides'!$A$1:$A$245,0),MATCH('Stata dataset (nominal)'!I$1,'Cyclical_after overrides'!$A$1:$BD$1,0))), "")</f>
        <v>3.3631413299999999</v>
      </c>
      <c r="J275" s="179">
        <f>_xlfn.IFNA(IF($C275 &gt; "2023-24", INDEX(PR24_after_overrides!$D$3:$AU$128, MATCH('Stata dataset (nominal)'!$A275, PR24_after_overrides!$A$3:$A$128, 0), MATCH('Stata dataset (nominal)'!J$1, PR24_after_overrides!$D$2:$AU$2, 0)), INDEX('Cyclical_after overrides'!$A$1:$BD$245,MATCH('Stata dataset (nominal)'!$A275,'Cyclical_after overrides'!$A$1:$A$245,0),MATCH('Stata dataset (nominal)'!J$1,'Cyclical_after overrides'!$A$1:$BD$1,0))), "")</f>
        <v>0.87475407000000005</v>
      </c>
      <c r="K275" s="179" t="str">
        <f>_xlfn.IFNA(IF($C275 &gt; "2023-24", INDEX(PR24_after_overrides!$D$3:$AU$128, MATCH('Stata dataset (nominal)'!$A275, PR24_after_overrides!$A$3:$A$128, 0), MATCH('Stata dataset (nominal)'!K$1, PR24_after_overrides!$D$2:$AU$2, 0)), INDEX('Cyclical_after overrides'!$A$1:$BD$245,MATCH('Stata dataset (nominal)'!$A275,'Cyclical_after overrides'!$A$1:$A$245,0),MATCH('Stata dataset (nominal)'!K$1,'Cyclical_after overrides'!$A$1:$BD$1,0))), "")</f>
        <v/>
      </c>
      <c r="L275" s="179">
        <f>_xlfn.IFNA(IF($C275 &gt; "2023-24", INDEX(PR24_after_overrides!$D$3:$AU$128, MATCH('Stata dataset (nominal)'!$A275, PR24_after_overrides!$A$3:$A$128, 0), MATCH('Stata dataset (nominal)'!L$1, PR24_after_overrides!$D$2:$AU$2, 0)), INDEX('Cyclical_after overrides'!$A$1:$BD$245,MATCH('Stata dataset (nominal)'!$A275,'Cyclical_after overrides'!$A$1:$A$245,0),MATCH('Stata dataset (nominal)'!L$1,'Cyclical_after overrides'!$A$1:$BD$1,0))), "")</f>
        <v>0</v>
      </c>
      <c r="M275" s="179" t="str">
        <f>_xlfn.IFNA(IF($C275 &gt; "2023-24", INDEX(PR24_after_overrides!$D$3:$AU$128, MATCH('Stata dataset (nominal)'!$A275, PR24_after_overrides!$A$3:$A$128, 0), MATCH('Stata dataset (nominal)'!M$1, PR24_after_overrides!$D$2:$AU$2, 0)), INDEX('Cyclical_after overrides'!$A$1:$BD$245,MATCH('Stata dataset (nominal)'!$A275,'Cyclical_after overrides'!$A$1:$A$245,0),MATCH('Stata dataset (nominal)'!M$1,'Cyclical_after overrides'!$A$1:$BD$1,0))), "")</f>
        <v/>
      </c>
      <c r="N275" s="179" t="str">
        <f>_xlfn.IFNA(IF($C275 &gt; "2023-24", INDEX(PR24_after_overrides!$D$3:$AU$128, MATCH('Stata dataset (nominal)'!$A275, PR24_after_overrides!$A$3:$A$128, 0), MATCH('Stata dataset (nominal)'!N$1, PR24_after_overrides!$D$2:$AU$2, 0)), INDEX('Cyclical_after overrides'!$A$1:$BD$245,MATCH('Stata dataset (nominal)'!$A275,'Cyclical_after overrides'!$A$1:$A$245,0),MATCH('Stata dataset (nominal)'!N$1,'Cyclical_after overrides'!$A$1:$BD$1,0))), "")</f>
        <v/>
      </c>
      <c r="O275" s="179">
        <f>_xlfn.IFNA(IF($C275 &gt; "2023-24", INDEX(PR24_after_overrides!$D$3:$AU$128, MATCH('Stata dataset (nominal)'!$A275, PR24_after_overrides!$A$3:$A$128, 0), MATCH('Stata dataset (nominal)'!O$1, PR24_after_overrides!$D$2:$AU$2, 0)), INDEX('Cyclical_after overrides'!$A$1:$BD$245,MATCH('Stata dataset (nominal)'!$A275,'Cyclical_after overrides'!$A$1:$A$245,0),MATCH('Stata dataset (nominal)'!O$1,'Cyclical_after overrides'!$A$1:$BD$1,0))), "")</f>
        <v>89.165999999999997</v>
      </c>
      <c r="P275" s="179">
        <f>_xlfn.IFNA(IF($C275 &gt; "2023-24", INDEX(PR24_after_overrides!$D$3:$AU$128, MATCH('Stata dataset (nominal)'!$A275, PR24_after_overrides!$A$3:$A$128, 0), MATCH('Stata dataset (nominal)'!P$1, PR24_after_overrides!$D$2:$AU$2, 0)), INDEX('Cyclical_after overrides'!$A$1:$BD$245,MATCH('Stata dataset (nominal)'!$A275,'Cyclical_after overrides'!$A$1:$A$245,0),MATCH('Stata dataset (nominal)'!P$1,'Cyclical_after overrides'!$A$1:$BD$1,0))), "")</f>
        <v>0</v>
      </c>
      <c r="Q275" s="179">
        <f>_xlfn.IFNA(IF($C275 &gt; "2023-24", INDEX(PR24_after_overrides!$D$3:$AU$128, MATCH('Stata dataset (nominal)'!$A275, PR24_after_overrides!$A$3:$A$128, 0), MATCH('Stata dataset (nominal)'!Q$1, PR24_after_overrides!$D$2:$AU$2, 0)), INDEX('Cyclical_after overrides'!$A$1:$BD$245,MATCH('Stata dataset (nominal)'!$A275,'Cyclical_after overrides'!$A$1:$A$245,0),MATCH('Stata dataset (nominal)'!Q$1,'Cyclical_after overrides'!$A$1:$BD$1,0))), "")</f>
        <v>0</v>
      </c>
      <c r="R275" s="179">
        <f>_xlfn.IFNA(IF($C275 &gt; "2023-24", INDEX(PR24_after_overrides!$D$3:$AU$128, MATCH('Stata dataset (nominal)'!$A275, PR24_after_overrides!$A$3:$A$128, 0), MATCH('Stata dataset (nominal)'!R$1, PR24_after_overrides!$D$2:$AU$2, 0)), INDEX('Cyclical_after overrides'!$A$1:$BD$245,MATCH('Stata dataset (nominal)'!$A275,'Cyclical_after overrides'!$A$1:$A$245,0),MATCH('Stata dataset (nominal)'!R$1,'Cyclical_after overrides'!$A$1:$BD$1,0))), "")</f>
        <v>184.845</v>
      </c>
      <c r="S275" s="179">
        <f>_xlfn.IFNA(IF($C275 &gt; "2023-24", INDEX(PR24_after_overrides!$D$3:$AU$128, MATCH('Stata dataset (nominal)'!$A275, PR24_after_overrides!$A$3:$A$128, 0), MATCH('Stata dataset (nominal)'!S$1, PR24_after_overrides!$D$2:$AU$2, 0)), INDEX('Cyclical_after overrides'!$A$1:$BD$245,MATCH('Stata dataset (nominal)'!$A275,'Cyclical_after overrides'!$A$1:$A$245,0),MATCH('Stata dataset (nominal)'!S$1,'Cyclical_after overrides'!$A$1:$BD$1,0))), "")</f>
        <v>0</v>
      </c>
      <c r="T275" s="179">
        <f>_xlfn.IFNA(IF($C275 &gt; "2023-24", INDEX(PR24_after_overrides!$D$3:$AU$128, MATCH('Stata dataset (nominal)'!$A275, PR24_after_overrides!$A$3:$A$128, 0), MATCH('Stata dataset (nominal)'!T$1, PR24_after_overrides!$D$2:$AU$2, 0)), INDEX('Cyclical_after overrides'!$A$1:$BD$245,MATCH('Stata dataset (nominal)'!$A275,'Cyclical_after overrides'!$A$1:$A$245,0),MATCH('Stata dataset (nominal)'!T$1,'Cyclical_after overrides'!$A$1:$BD$1,0))), "")</f>
        <v>0</v>
      </c>
      <c r="U275" s="179">
        <f>_xlfn.IFNA(IF($C275 &gt; "2023-24", INDEX(PR24_after_overrides!$D$3:$AU$128, MATCH('Stata dataset (nominal)'!$A275, PR24_after_overrides!$A$3:$A$128, 0), MATCH('Stata dataset (nominal)'!U$1, PR24_after_overrides!$D$2:$AU$2, 0)), INDEX('Cyclical_after overrides'!$A$1:$BD$245,MATCH('Stata dataset (nominal)'!$A275,'Cyclical_after overrides'!$A$1:$A$245,0),MATCH('Stata dataset (nominal)'!U$1,'Cyclical_after overrides'!$A$1:$BD$1,0))), "")</f>
        <v>18.2645477748367</v>
      </c>
      <c r="V275" s="179">
        <f>_xlfn.IFNA(IF($C275 &gt; "2023-24", INDEX(PR24_after_overrides!$D$3:$AU$128, MATCH('Stata dataset (nominal)'!$A275, PR24_after_overrides!$A$3:$A$128, 0), MATCH('Stata dataset (nominal)'!V$1, PR24_after_overrides!$D$2:$AU$2, 0)), INDEX('Cyclical_after overrides'!$A$1:$BD$245,MATCH('Stata dataset (nominal)'!$A275,'Cyclical_after overrides'!$A$1:$A$245,0),MATCH('Stata dataset (nominal)'!V$1,'Cyclical_after overrides'!$A$1:$BD$1,0))), "")</f>
        <v>142.58965937315878</v>
      </c>
      <c r="W275" s="179">
        <f>_xlfn.IFNA(IF($C275 &gt; "2023-24", INDEX(PR24_after_overrides!$D$3:$AU$128, MATCH('Stata dataset (nominal)'!$A275, PR24_after_overrides!$A$3:$A$128, 0), MATCH('Stata dataset (nominal)'!W$1, PR24_after_overrides!$D$2:$AU$2, 0)), INDEX('Cyclical_after overrides'!$A$1:$BD$245,MATCH('Stata dataset (nominal)'!$A275,'Cyclical_after overrides'!$A$1:$A$245,0),MATCH('Stata dataset (nominal)'!W$1,'Cyclical_after overrides'!$A$1:$BD$1,0))), "")</f>
        <v>1.6232486911026904</v>
      </c>
      <c r="X275" s="179">
        <f>_xlfn.IFNA(IF($C275 &gt; "2023-24", INDEX(PR24_after_overrides!$D$3:$AU$128, MATCH('Stata dataset (nominal)'!$A275, PR24_after_overrides!$A$3:$A$128, 0), MATCH('Stata dataset (nominal)'!X$1, PR24_after_overrides!$D$2:$AU$2, 0)), INDEX('Cyclical_after overrides'!$A$1:$BD$245,MATCH('Stata dataset (nominal)'!$A275,'Cyclical_after overrides'!$A$1:$A$245,0),MATCH('Stata dataset (nominal)'!X$1,'Cyclical_after overrides'!$A$1:$BD$1,0))), "")</f>
        <v>12.551747891084933</v>
      </c>
      <c r="Y275" s="179">
        <f>_xlfn.IFNA(IF($C275 &gt; "2023-24", INDEX(PR24_after_overrides!$D$3:$AU$128, MATCH('Stata dataset (nominal)'!$A275, PR24_after_overrides!$A$3:$A$128, 0), MATCH('Stata dataset (nominal)'!Y$1, PR24_after_overrides!$D$2:$AU$2, 0)), INDEX('Cyclical_after overrides'!$A$1:$BD$245,MATCH('Stata dataset (nominal)'!$A275,'Cyclical_after overrides'!$A$1:$A$245,0),MATCH('Stata dataset (nominal)'!Y$1,'Cyclical_after overrides'!$A$1:$BD$1,0))), "")</f>
        <v>8.2320452331801874</v>
      </c>
      <c r="Z275" s="179">
        <f>_xlfn.IFNA(IF($C275 &gt; "2023-24", INDEX(PR24_after_overrides!$D$3:$AU$128, MATCH('Stata dataset (nominal)'!$A275, PR24_after_overrides!$A$3:$A$128, 0), MATCH('Stata dataset (nominal)'!Z$1, PR24_after_overrides!$D$2:$AU$2, 0)), INDEX('Cyclical_after overrides'!$A$1:$BD$245,MATCH('Stata dataset (nominal)'!$A275,'Cyclical_after overrides'!$A$1:$A$245,0),MATCH('Stata dataset (nominal)'!Z$1,'Cyclical_after overrides'!$A$1:$BD$1,0))), "")</f>
        <v>8.2320452331801874</v>
      </c>
      <c r="AA275" s="179">
        <f>_xlfn.IFNA(IF($C275 &gt; "2023-24", INDEX(PR24_after_overrides!$D$3:$AU$128, MATCH('Stata dataset (nominal)'!$A275, PR24_after_overrides!$A$3:$A$128, 0), MATCH('Stata dataset (nominal)'!AA$1, PR24_after_overrides!$D$2:$AU$2, 0)), INDEX('Cyclical_after overrides'!$A$1:$BD$245,MATCH('Stata dataset (nominal)'!$A275,'Cyclical_after overrides'!$A$1:$A$245,0),MATCH('Stata dataset (nominal)'!AA$1,'Cyclical_after overrides'!$A$1:$BD$1,0))), "")</f>
        <v>49.6082415613973</v>
      </c>
      <c r="AB275" s="179">
        <f>INDEX(Depreciation!$U$5:$U$318, MATCH('Stata dataset (nominal)'!$A275, Depreciation!$A$5:$A$318, 0))</f>
        <v>0.48121695213045301</v>
      </c>
      <c r="AC275" s="180">
        <f t="shared" si="7"/>
        <v>0.31696887633721776</v>
      </c>
      <c r="AD275" s="72">
        <f>INDEX(Recharges!$V$5:$V$318, MATCH('Stata dataset (nominal)'!$A275, Recharges!$A$5:$A$318, 0))</f>
        <v>0</v>
      </c>
    </row>
    <row r="276" spans="1:30" x14ac:dyDescent="0.4">
      <c r="A276" s="160" t="str">
        <f t="shared" si="6"/>
        <v>SES23</v>
      </c>
      <c r="B276" s="160" t="s">
        <v>469</v>
      </c>
      <c r="C276" s="160" t="s">
        <v>261</v>
      </c>
      <c r="D276" s="179">
        <f>_xlfn.IFNA(IF($C276 &gt; "2023-24", INDEX(PR24_after_overrides!$D$3:$AU$128, MATCH('Stata dataset (nominal)'!$A276, PR24_after_overrides!$A$3:$A$128, 0), MATCH('Stata dataset (nominal)'!D$1, PR24_after_overrides!$D$2:$AU$2, 0)), INDEX('Cyclical_after overrides'!$A$1:$BD$245,MATCH('Stata dataset (nominal)'!$A276,'Cyclical_after overrides'!$A$1:$A$245,0),MATCH('Stata dataset (nominal)'!D$1,'Cyclical_after overrides'!$A$1:$BD$1,0))), "")</f>
        <v>1</v>
      </c>
      <c r="E276" s="179">
        <f>_xlfn.IFNA(IF($C276 &gt; "2023-24", INDEX(PR24_after_overrides!$D$3:$AU$128, MATCH('Stata dataset (nominal)'!$A276, PR24_after_overrides!$A$3:$A$128, 0), MATCH('Stata dataset (nominal)'!E$1, PR24_after_overrides!$D$2:$AU$2, 0)), INDEX('Cyclical_after overrides'!$A$1:$BD$245,MATCH('Stata dataset (nominal)'!$A276,'Cyclical_after overrides'!$A$1:$A$245,0),MATCH('Stata dataset (nominal)'!E$1,'Cyclical_after overrides'!$A$1:$BD$1,0))), "")</f>
        <v>2.439584965579753</v>
      </c>
      <c r="F276" s="179">
        <f>_xlfn.IFNA(IF($C276 &gt; "2023-24", INDEX(PR24_after_overrides!$D$3:$AU$128, MATCH('Stata dataset (nominal)'!$A276, PR24_after_overrides!$A$3:$A$128, 0), MATCH('Stata dataset (nominal)'!F$1, PR24_after_overrides!$D$2:$AU$2, 0)), INDEX('Cyclical_after overrides'!$A$1:$BD$245,MATCH('Stata dataset (nominal)'!$A276,'Cyclical_after overrides'!$A$1:$A$245,0),MATCH('Stata dataset (nominal)'!F$1,'Cyclical_after overrides'!$A$1:$BD$1,0))), "")</f>
        <v>0.46683432442024703</v>
      </c>
      <c r="G276" s="179">
        <f>_xlfn.IFNA(IF($C276 &gt; "2023-24", INDEX(PR24_after_overrides!$D$3:$AU$128, MATCH('Stata dataset (nominal)'!$A276, PR24_after_overrides!$A$3:$A$128, 0), MATCH('Stata dataset (nominal)'!G$1, PR24_after_overrides!$D$2:$AU$2, 0)), INDEX('Cyclical_after overrides'!$A$1:$BD$245,MATCH('Stata dataset (nominal)'!$A276,'Cyclical_after overrides'!$A$1:$A$245,0),MATCH('Stata dataset (nominal)'!G$1,'Cyclical_after overrides'!$A$1:$BD$1,0))), "")</f>
        <v>1.5485819700000001</v>
      </c>
      <c r="H276" s="179">
        <f>_xlfn.IFNA(IF($C276 &gt; "2023-24", INDEX(PR24_after_overrides!$D$3:$AU$128, MATCH('Stata dataset (nominal)'!$A276, PR24_after_overrides!$A$3:$A$128, 0), MATCH('Stata dataset (nominal)'!H$1, PR24_after_overrides!$D$2:$AU$2, 0)), INDEX('Cyclical_after overrides'!$A$1:$BD$245,MATCH('Stata dataset (nominal)'!$A276,'Cyclical_after overrides'!$A$1:$A$245,0),MATCH('Stata dataset (nominal)'!H$1,'Cyclical_after overrides'!$A$1:$BD$1,0))), "")</f>
        <v>0.44329468999999999</v>
      </c>
      <c r="I276" s="179">
        <f>_xlfn.IFNA(IF($C276 &gt; "2023-24", INDEX(PR24_after_overrides!$D$3:$AU$128, MATCH('Stata dataset (nominal)'!$A276, PR24_after_overrides!$A$3:$A$128, 0), MATCH('Stata dataset (nominal)'!I$1, PR24_after_overrides!$D$2:$AU$2, 0)), INDEX('Cyclical_after overrides'!$A$1:$BD$245,MATCH('Stata dataset (nominal)'!$A276,'Cyclical_after overrides'!$A$1:$A$245,0),MATCH('Stata dataset (nominal)'!I$1,'Cyclical_after overrides'!$A$1:$BD$1,0))), "")</f>
        <v>2.86447414</v>
      </c>
      <c r="J276" s="179">
        <f>_xlfn.IFNA(IF($C276 &gt; "2023-24", INDEX(PR24_after_overrides!$D$3:$AU$128, MATCH('Stata dataset (nominal)'!$A276, PR24_after_overrides!$A$3:$A$128, 0), MATCH('Stata dataset (nominal)'!J$1, PR24_after_overrides!$D$2:$AU$2, 0)), INDEX('Cyclical_after overrides'!$A$1:$BD$245,MATCH('Stata dataset (nominal)'!$A276,'Cyclical_after overrides'!$A$1:$A$245,0),MATCH('Stata dataset (nominal)'!J$1,'Cyclical_after overrides'!$A$1:$BD$1,0))), "")</f>
        <v>3.4487803807645573E-2</v>
      </c>
      <c r="K276" s="179" t="str">
        <f>_xlfn.IFNA(IF($C276 &gt; "2023-24", INDEX(PR24_after_overrides!$D$3:$AU$128, MATCH('Stata dataset (nominal)'!$A276, PR24_after_overrides!$A$3:$A$128, 0), MATCH('Stata dataset (nominal)'!K$1, PR24_after_overrides!$D$2:$AU$2, 0)), INDEX('Cyclical_after overrides'!$A$1:$BD$245,MATCH('Stata dataset (nominal)'!$A276,'Cyclical_after overrides'!$A$1:$A$245,0),MATCH('Stata dataset (nominal)'!K$1,'Cyclical_after overrides'!$A$1:$BD$1,0))), "")</f>
        <v/>
      </c>
      <c r="L276" s="179">
        <f>_xlfn.IFNA(IF($C276 &gt; "2023-24", INDEX(PR24_after_overrides!$D$3:$AU$128, MATCH('Stata dataset (nominal)'!$A276, PR24_after_overrides!$A$3:$A$128, 0), MATCH('Stata dataset (nominal)'!L$1, PR24_after_overrides!$D$2:$AU$2, 0)), INDEX('Cyclical_after overrides'!$A$1:$BD$245,MATCH('Stata dataset (nominal)'!$A276,'Cyclical_after overrides'!$A$1:$A$245,0),MATCH('Stata dataset (nominal)'!L$1,'Cyclical_after overrides'!$A$1:$BD$1,0))), "")</f>
        <v>0</v>
      </c>
      <c r="M276" s="179" t="str">
        <f>_xlfn.IFNA(IF($C276 &gt; "2023-24", INDEX(PR24_after_overrides!$D$3:$AU$128, MATCH('Stata dataset (nominal)'!$A276, PR24_after_overrides!$A$3:$A$128, 0), MATCH('Stata dataset (nominal)'!M$1, PR24_after_overrides!$D$2:$AU$2, 0)), INDEX('Cyclical_after overrides'!$A$1:$BD$245,MATCH('Stata dataset (nominal)'!$A276,'Cyclical_after overrides'!$A$1:$A$245,0),MATCH('Stata dataset (nominal)'!M$1,'Cyclical_after overrides'!$A$1:$BD$1,0))), "")</f>
        <v/>
      </c>
      <c r="N276" s="179" t="str">
        <f>_xlfn.IFNA(IF($C276 &gt; "2023-24", INDEX(PR24_after_overrides!$D$3:$AU$128, MATCH('Stata dataset (nominal)'!$A276, PR24_after_overrides!$A$3:$A$128, 0), MATCH('Stata dataset (nominal)'!N$1, PR24_after_overrides!$D$2:$AU$2, 0)), INDEX('Cyclical_after overrides'!$A$1:$BD$245,MATCH('Stata dataset (nominal)'!$A276,'Cyclical_after overrides'!$A$1:$A$245,0),MATCH('Stata dataset (nominal)'!N$1,'Cyclical_after overrides'!$A$1:$BD$1,0))), "")</f>
        <v/>
      </c>
      <c r="O276" s="179">
        <f>_xlfn.IFNA(IF($C276 &gt; "2023-24", INDEX(PR24_after_overrides!$D$3:$AU$128, MATCH('Stata dataset (nominal)'!$A276, PR24_after_overrides!$A$3:$A$128, 0), MATCH('Stata dataset (nominal)'!O$1, PR24_after_overrides!$D$2:$AU$2, 0)), INDEX('Cyclical_after overrides'!$A$1:$BD$245,MATCH('Stata dataset (nominal)'!$A276,'Cyclical_after overrides'!$A$1:$A$245,0),MATCH('Stata dataset (nominal)'!O$1,'Cyclical_after overrides'!$A$1:$BD$1,0))), "")</f>
        <v>81.766999999999996</v>
      </c>
      <c r="P276" s="179">
        <f>_xlfn.IFNA(IF($C276 &gt; "2023-24", INDEX(PR24_after_overrides!$D$3:$AU$128, MATCH('Stata dataset (nominal)'!$A276, PR24_after_overrides!$A$3:$A$128, 0), MATCH('Stata dataset (nominal)'!P$1, PR24_after_overrides!$D$2:$AU$2, 0)), INDEX('Cyclical_after overrides'!$A$1:$BD$245,MATCH('Stata dataset (nominal)'!$A276,'Cyclical_after overrides'!$A$1:$A$245,0),MATCH('Stata dataset (nominal)'!P$1,'Cyclical_after overrides'!$A$1:$BD$1,0))), "")</f>
        <v>0</v>
      </c>
      <c r="Q276" s="179">
        <f>_xlfn.IFNA(IF($C276 &gt; "2023-24", INDEX(PR24_after_overrides!$D$3:$AU$128, MATCH('Stata dataset (nominal)'!$A276, PR24_after_overrides!$A$3:$A$128, 0), MATCH('Stata dataset (nominal)'!Q$1, PR24_after_overrides!$D$2:$AU$2, 0)), INDEX('Cyclical_after overrides'!$A$1:$BD$245,MATCH('Stata dataset (nominal)'!$A276,'Cyclical_after overrides'!$A$1:$A$245,0),MATCH('Stata dataset (nominal)'!Q$1,'Cyclical_after overrides'!$A$1:$BD$1,0))), "")</f>
        <v>0</v>
      </c>
      <c r="R276" s="179">
        <f>_xlfn.IFNA(IF($C276 &gt; "2023-24", INDEX(PR24_after_overrides!$D$3:$AU$128, MATCH('Stata dataset (nominal)'!$A276, PR24_after_overrides!$A$3:$A$128, 0), MATCH('Stata dataset (nominal)'!R$1, PR24_after_overrides!$D$2:$AU$2, 0)), INDEX('Cyclical_after overrides'!$A$1:$BD$245,MATCH('Stata dataset (nominal)'!$A276,'Cyclical_after overrides'!$A$1:$A$245,0),MATCH('Stata dataset (nominal)'!R$1,'Cyclical_after overrides'!$A$1:$BD$1,0))), "")</f>
        <v>206.167</v>
      </c>
      <c r="S276" s="179">
        <f>_xlfn.IFNA(IF($C276 &gt; "2023-24", INDEX(PR24_after_overrides!$D$3:$AU$128, MATCH('Stata dataset (nominal)'!$A276, PR24_after_overrides!$A$3:$A$128, 0), MATCH('Stata dataset (nominal)'!S$1, PR24_after_overrides!$D$2:$AU$2, 0)), INDEX('Cyclical_after overrides'!$A$1:$BD$245,MATCH('Stata dataset (nominal)'!$A276,'Cyclical_after overrides'!$A$1:$A$245,0),MATCH('Stata dataset (nominal)'!S$1,'Cyclical_after overrides'!$A$1:$BD$1,0))), "")</f>
        <v>0</v>
      </c>
      <c r="T276" s="179">
        <f>_xlfn.IFNA(IF($C276 &gt; "2023-24", INDEX(PR24_after_overrides!$D$3:$AU$128, MATCH('Stata dataset (nominal)'!$A276, PR24_after_overrides!$A$3:$A$128, 0), MATCH('Stata dataset (nominal)'!T$1, PR24_after_overrides!$D$2:$AU$2, 0)), INDEX('Cyclical_after overrides'!$A$1:$BD$245,MATCH('Stata dataset (nominal)'!$A276,'Cyclical_after overrides'!$A$1:$A$245,0),MATCH('Stata dataset (nominal)'!T$1,'Cyclical_after overrides'!$A$1:$BD$1,0))), "")</f>
        <v>0</v>
      </c>
      <c r="U276" s="179">
        <f>_xlfn.IFNA(IF($C276 &gt; "2023-24", INDEX(PR24_after_overrides!$D$3:$AU$128, MATCH('Stata dataset (nominal)'!$A276, PR24_after_overrides!$A$3:$A$128, 0), MATCH('Stata dataset (nominal)'!U$1, PR24_after_overrides!$D$2:$AU$2, 0)), INDEX('Cyclical_after overrides'!$A$1:$BD$245,MATCH('Stata dataset (nominal)'!$A276,'Cyclical_after overrides'!$A$1:$A$245,0),MATCH('Stata dataset (nominal)'!U$1,'Cyclical_after overrides'!$A$1:$BD$1,0))), "")</f>
        <v>19.368751826876281</v>
      </c>
      <c r="V276" s="179">
        <f>_xlfn.IFNA(IF($C276 &gt; "2023-24", INDEX(PR24_after_overrides!$D$3:$AU$128, MATCH('Stata dataset (nominal)'!$A276, PR24_after_overrides!$A$3:$A$128, 0), MATCH('Stata dataset (nominal)'!V$1, PR24_after_overrides!$D$2:$AU$2, 0)), INDEX('Cyclical_after overrides'!$A$1:$BD$245,MATCH('Stata dataset (nominal)'!$A276,'Cyclical_after overrides'!$A$1:$A$245,0),MATCH('Stata dataset (nominal)'!V$1,'Cyclical_after overrides'!$A$1:$BD$1,0))), "")</f>
        <v>142.66433069688404</v>
      </c>
      <c r="W276" s="179">
        <f>_xlfn.IFNA(IF($C276 &gt; "2023-24", INDEX(PR24_after_overrides!$D$3:$AU$128, MATCH('Stata dataset (nominal)'!$A276, PR24_after_overrides!$A$3:$A$128, 0), MATCH('Stata dataset (nominal)'!W$1, PR24_after_overrides!$D$2:$AU$2, 0)), INDEX('Cyclical_after overrides'!$A$1:$BD$245,MATCH('Stata dataset (nominal)'!$A276,'Cyclical_after overrides'!$A$1:$A$245,0),MATCH('Stata dataset (nominal)'!W$1,'Cyclical_after overrides'!$A$1:$BD$1,0))), "")</f>
        <v>1.6152287406315526</v>
      </c>
      <c r="X276" s="179">
        <f>_xlfn.IFNA(IF($C276 &gt; "2023-24", INDEX(PR24_after_overrides!$D$3:$AU$128, MATCH('Stata dataset (nominal)'!$A276, PR24_after_overrides!$A$3:$A$128, 0), MATCH('Stata dataset (nominal)'!X$1, PR24_after_overrides!$D$2:$AU$2, 0)), INDEX('Cyclical_after overrides'!$A$1:$BD$245,MATCH('Stata dataset (nominal)'!$A276,'Cyclical_after overrides'!$A$1:$A$245,0),MATCH('Stata dataset (nominal)'!X$1,'Cyclical_after overrides'!$A$1:$BD$1,0))), "")</f>
        <v>12.551747891084933</v>
      </c>
      <c r="Y276" s="179">
        <f>_xlfn.IFNA(IF($C276 &gt; "2023-24", INDEX(PR24_after_overrides!$D$3:$AU$128, MATCH('Stata dataset (nominal)'!$A276, PR24_after_overrides!$A$3:$A$128, 0), MATCH('Stata dataset (nominal)'!Y$1, PR24_after_overrides!$D$2:$AU$2, 0)), INDEX('Cyclical_after overrides'!$A$1:$BD$245,MATCH('Stata dataset (nominal)'!$A276,'Cyclical_after overrides'!$A$1:$A$245,0),MATCH('Stata dataset (nominal)'!Y$1,'Cyclical_after overrides'!$A$1:$BD$1,0))), "")</f>
        <v>8.2320452331801874</v>
      </c>
      <c r="Z276" s="179">
        <f>_xlfn.IFNA(IF($C276 &gt; "2023-24", INDEX(PR24_after_overrides!$D$3:$AU$128, MATCH('Stata dataset (nominal)'!$A276, PR24_after_overrides!$A$3:$A$128, 0), MATCH('Stata dataset (nominal)'!Z$1, PR24_after_overrides!$D$2:$AU$2, 0)), INDEX('Cyclical_after overrides'!$A$1:$BD$245,MATCH('Stata dataset (nominal)'!$A276,'Cyclical_after overrides'!$A$1:$A$245,0),MATCH('Stata dataset (nominal)'!Z$1,'Cyclical_after overrides'!$A$1:$BD$1,0))), "")</f>
        <v>8.2320452331801874</v>
      </c>
      <c r="AA276" s="179">
        <f>_xlfn.IFNA(IF($C276 &gt; "2023-24", INDEX(PR24_after_overrides!$D$3:$AU$128, MATCH('Stata dataset (nominal)'!$A276, PR24_after_overrides!$A$3:$A$128, 0), MATCH('Stata dataset (nominal)'!AA$1, PR24_after_overrides!$D$2:$AU$2, 0)), INDEX('Cyclical_after overrides'!$A$1:$BD$245,MATCH('Stata dataset (nominal)'!$A276,'Cyclical_after overrides'!$A$1:$A$245,0),MATCH('Stata dataset (nominal)'!AA$1,'Cyclical_after overrides'!$A$1:$BD$1,0))), "")</f>
        <v>53.299704824906499</v>
      </c>
      <c r="AB276" s="179">
        <f>INDEX(Depreciation!$U$5:$U$318, MATCH('Stata dataset (nominal)'!$A276, Depreciation!$A$5:$A$318, 0))</f>
        <v>0.6100551716379643</v>
      </c>
      <c r="AC276" s="180">
        <f t="shared" si="7"/>
        <v>0.31696887633721776</v>
      </c>
      <c r="AD276" s="72">
        <f>INDEX(Recharges!$V$5:$V$318, MATCH('Stata dataset (nominal)'!$A276, Recharges!$A$5:$A$318, 0))</f>
        <v>0</v>
      </c>
    </row>
    <row r="277" spans="1:30" x14ac:dyDescent="0.4">
      <c r="A277" s="160" t="str">
        <f t="shared" si="6"/>
        <v>SES24</v>
      </c>
      <c r="B277" s="160" t="s">
        <v>469</v>
      </c>
      <c r="C277" s="160" t="s">
        <v>263</v>
      </c>
      <c r="D277" s="179">
        <f>_xlfn.IFNA(IF($C277 &gt; "2023-24", INDEX(PR24_after_overrides!$D$3:$AU$128, MATCH('Stata dataset (nominal)'!$A277, PR24_after_overrides!$A$3:$A$128, 0), MATCH('Stata dataset (nominal)'!D$1, PR24_after_overrides!$D$2:$AU$2, 0)), INDEX('Cyclical_after overrides'!$A$1:$BD$245,MATCH('Stata dataset (nominal)'!$A277,'Cyclical_after overrides'!$A$1:$A$245,0),MATCH('Stata dataset (nominal)'!D$1,'Cyclical_after overrides'!$A$1:$BD$1,0))), "")</f>
        <v>0.94744609856262829</v>
      </c>
      <c r="E277" s="179">
        <f>_xlfn.IFNA(IF($C277 &gt; "2023-24", INDEX(PR24_after_overrides!$D$3:$AU$128, MATCH('Stata dataset (nominal)'!$A277, PR24_after_overrides!$A$3:$A$128, 0), MATCH('Stata dataset (nominal)'!E$1, PR24_after_overrides!$D$2:$AU$2, 0)), INDEX('Cyclical_after overrides'!$A$1:$BD$245,MATCH('Stata dataset (nominal)'!$A277,'Cyclical_after overrides'!$A$1:$A$245,0),MATCH('Stata dataset (nominal)'!E$1,'Cyclical_after overrides'!$A$1:$BD$1,0))), "")</f>
        <v>3.5736976710492474</v>
      </c>
      <c r="F277" s="179">
        <f>_xlfn.IFNA(IF($C277 &gt; "2023-24", INDEX(PR24_after_overrides!$D$3:$AU$128, MATCH('Stata dataset (nominal)'!$A277, PR24_after_overrides!$A$3:$A$128, 0), MATCH('Stata dataset (nominal)'!F$1, PR24_after_overrides!$D$2:$AU$2, 0)), INDEX('Cyclical_after overrides'!$A$1:$BD$245,MATCH('Stata dataset (nominal)'!$A277,'Cyclical_after overrides'!$A$1:$A$245,0),MATCH('Stata dataset (nominal)'!F$1,'Cyclical_after overrides'!$A$1:$BD$1,0))), "")</f>
        <v>0.56175705895075334</v>
      </c>
      <c r="G277" s="179">
        <f>_xlfn.IFNA(IF($C277 &gt; "2023-24", INDEX(PR24_after_overrides!$D$3:$AU$128, MATCH('Stata dataset (nominal)'!$A277, PR24_after_overrides!$A$3:$A$128, 0), MATCH('Stata dataset (nominal)'!G$1, PR24_after_overrides!$D$2:$AU$2, 0)), INDEX('Cyclical_after overrides'!$A$1:$BD$245,MATCH('Stata dataset (nominal)'!$A277,'Cyclical_after overrides'!$A$1:$A$245,0),MATCH('Stata dataset (nominal)'!G$1,'Cyclical_after overrides'!$A$1:$BD$1,0))), "")</f>
        <v>1.65593758</v>
      </c>
      <c r="H277" s="179">
        <f>_xlfn.IFNA(IF($C277 &gt; "2023-24", INDEX(PR24_after_overrides!$D$3:$AU$128, MATCH('Stata dataset (nominal)'!$A277, PR24_after_overrides!$A$3:$A$128, 0), MATCH('Stata dataset (nominal)'!H$1, PR24_after_overrides!$D$2:$AU$2, 0)), INDEX('Cyclical_after overrides'!$A$1:$BD$245,MATCH('Stata dataset (nominal)'!$A277,'Cyclical_after overrides'!$A$1:$A$245,0),MATCH('Stata dataset (nominal)'!H$1,'Cyclical_after overrides'!$A$1:$BD$1,0))), "")</f>
        <v>0.39567523999999993</v>
      </c>
      <c r="I277" s="179">
        <f>_xlfn.IFNA(IF($C277 &gt; "2023-24", INDEX(PR24_after_overrides!$D$3:$AU$128, MATCH('Stata dataset (nominal)'!$A277, PR24_after_overrides!$A$3:$A$128, 0), MATCH('Stata dataset (nominal)'!I$1, PR24_after_overrides!$D$2:$AU$2, 0)), INDEX('Cyclical_after overrides'!$A$1:$BD$245,MATCH('Stata dataset (nominal)'!$A277,'Cyclical_after overrides'!$A$1:$A$245,0),MATCH('Stata dataset (nominal)'!I$1,'Cyclical_after overrides'!$A$1:$BD$1,0))), "")</f>
        <v>2.4426366352426698</v>
      </c>
      <c r="J277" s="179">
        <f>_xlfn.IFNA(IF($C277 &gt; "2023-24", INDEX(PR24_after_overrides!$D$3:$AU$128, MATCH('Stata dataset (nominal)'!$A277, PR24_after_overrides!$A$3:$A$128, 0), MATCH('Stata dataset (nominal)'!J$1, PR24_after_overrides!$D$2:$AU$2, 0)), INDEX('Cyclical_after overrides'!$A$1:$BD$245,MATCH('Stata dataset (nominal)'!$A277,'Cyclical_after overrides'!$A$1:$A$245,0),MATCH('Stata dataset (nominal)'!J$1,'Cyclical_after overrides'!$A$1:$BD$1,0))), "")</f>
        <v>5.4948301662201202E-2</v>
      </c>
      <c r="K277" s="179" t="str">
        <f>_xlfn.IFNA(IF($C277 &gt; "2023-24", INDEX(PR24_after_overrides!$D$3:$AU$128, MATCH('Stata dataset (nominal)'!$A277, PR24_after_overrides!$A$3:$A$128, 0), MATCH('Stata dataset (nominal)'!K$1, PR24_after_overrides!$D$2:$AU$2, 0)), INDEX('Cyclical_after overrides'!$A$1:$BD$245,MATCH('Stata dataset (nominal)'!$A277,'Cyclical_after overrides'!$A$1:$A$245,0),MATCH('Stata dataset (nominal)'!K$1,'Cyclical_after overrides'!$A$1:$BD$1,0))), "")</f>
        <v/>
      </c>
      <c r="L277" s="179">
        <f>_xlfn.IFNA(IF($C277 &gt; "2023-24", INDEX(PR24_after_overrides!$D$3:$AU$128, MATCH('Stata dataset (nominal)'!$A277, PR24_after_overrides!$A$3:$A$128, 0), MATCH('Stata dataset (nominal)'!L$1, PR24_after_overrides!$D$2:$AU$2, 0)), INDEX('Cyclical_after overrides'!$A$1:$BD$245,MATCH('Stata dataset (nominal)'!$A277,'Cyclical_after overrides'!$A$1:$A$245,0),MATCH('Stata dataset (nominal)'!L$1,'Cyclical_after overrides'!$A$1:$BD$1,0))), "")</f>
        <v>0</v>
      </c>
      <c r="M277" s="179" t="str">
        <f>_xlfn.IFNA(IF($C277 &gt; "2023-24", INDEX(PR24_after_overrides!$D$3:$AU$128, MATCH('Stata dataset (nominal)'!$A277, PR24_after_overrides!$A$3:$A$128, 0), MATCH('Stata dataset (nominal)'!M$1, PR24_after_overrides!$D$2:$AU$2, 0)), INDEX('Cyclical_after overrides'!$A$1:$BD$245,MATCH('Stata dataset (nominal)'!$A277,'Cyclical_after overrides'!$A$1:$A$245,0),MATCH('Stata dataset (nominal)'!M$1,'Cyclical_after overrides'!$A$1:$BD$1,0))), "")</f>
        <v/>
      </c>
      <c r="N277" s="179" t="str">
        <f>_xlfn.IFNA(IF($C277 &gt; "2023-24", INDEX(PR24_after_overrides!$D$3:$AU$128, MATCH('Stata dataset (nominal)'!$A277, PR24_after_overrides!$A$3:$A$128, 0), MATCH('Stata dataset (nominal)'!N$1, PR24_after_overrides!$D$2:$AU$2, 0)), INDEX('Cyclical_after overrides'!$A$1:$BD$245,MATCH('Stata dataset (nominal)'!$A277,'Cyclical_after overrides'!$A$1:$A$245,0),MATCH('Stata dataset (nominal)'!N$1,'Cyclical_after overrides'!$A$1:$BD$1,0))), "")</f>
        <v/>
      </c>
      <c r="O277" s="179">
        <f>_xlfn.IFNA(IF($C277 &gt; "2023-24", INDEX(PR24_after_overrides!$D$3:$AU$128, MATCH('Stata dataset (nominal)'!$A277, PR24_after_overrides!$A$3:$A$128, 0), MATCH('Stata dataset (nominal)'!O$1, PR24_after_overrides!$D$2:$AU$2, 0)), INDEX('Cyclical_after overrides'!$A$1:$BD$245,MATCH('Stata dataset (nominal)'!$A277,'Cyclical_after overrides'!$A$1:$A$245,0),MATCH('Stata dataset (nominal)'!O$1,'Cyclical_after overrides'!$A$1:$BD$1,0))), "")</f>
        <v>71.432000000000002</v>
      </c>
      <c r="P277" s="179">
        <f>_xlfn.IFNA(IF($C277 &gt; "2023-24", INDEX(PR24_after_overrides!$D$3:$AU$128, MATCH('Stata dataset (nominal)'!$A277, PR24_after_overrides!$A$3:$A$128, 0), MATCH('Stata dataset (nominal)'!P$1, PR24_after_overrides!$D$2:$AU$2, 0)), INDEX('Cyclical_after overrides'!$A$1:$BD$245,MATCH('Stata dataset (nominal)'!$A277,'Cyclical_after overrides'!$A$1:$A$245,0),MATCH('Stata dataset (nominal)'!P$1,'Cyclical_after overrides'!$A$1:$BD$1,0))), "")</f>
        <v>0</v>
      </c>
      <c r="Q277" s="179">
        <f>_xlfn.IFNA(IF($C277 &gt; "2023-24", INDEX(PR24_after_overrides!$D$3:$AU$128, MATCH('Stata dataset (nominal)'!$A277, PR24_after_overrides!$A$3:$A$128, 0), MATCH('Stata dataset (nominal)'!Q$1, PR24_after_overrides!$D$2:$AU$2, 0)), INDEX('Cyclical_after overrides'!$A$1:$BD$245,MATCH('Stata dataset (nominal)'!$A277,'Cyclical_after overrides'!$A$1:$A$245,0),MATCH('Stata dataset (nominal)'!Q$1,'Cyclical_after overrides'!$A$1:$BD$1,0))), "")</f>
        <v>0</v>
      </c>
      <c r="R277" s="179">
        <f>_xlfn.IFNA(IF($C277 &gt; "2023-24", INDEX(PR24_after_overrides!$D$3:$AU$128, MATCH('Stata dataset (nominal)'!$A277, PR24_after_overrides!$A$3:$A$128, 0), MATCH('Stata dataset (nominal)'!R$1, PR24_after_overrides!$D$2:$AU$2, 0)), INDEX('Cyclical_after overrides'!$A$1:$BD$245,MATCH('Stata dataset (nominal)'!$A277,'Cyclical_after overrides'!$A$1:$A$245,0),MATCH('Stata dataset (nominal)'!R$1,'Cyclical_after overrides'!$A$1:$BD$1,0))), "")</f>
        <v>217.62200000000001</v>
      </c>
      <c r="S277" s="179">
        <f>_xlfn.IFNA(IF($C277 &gt; "2023-24", INDEX(PR24_after_overrides!$D$3:$AU$128, MATCH('Stata dataset (nominal)'!$A277, PR24_after_overrides!$A$3:$A$128, 0), MATCH('Stata dataset (nominal)'!S$1, PR24_after_overrides!$D$2:$AU$2, 0)), INDEX('Cyclical_after overrides'!$A$1:$BD$245,MATCH('Stata dataset (nominal)'!$A277,'Cyclical_after overrides'!$A$1:$A$245,0),MATCH('Stata dataset (nominal)'!S$1,'Cyclical_after overrides'!$A$1:$BD$1,0))), "")</f>
        <v>0</v>
      </c>
      <c r="T277" s="179">
        <f>_xlfn.IFNA(IF($C277 &gt; "2023-24", INDEX(PR24_after_overrides!$D$3:$AU$128, MATCH('Stata dataset (nominal)'!$A277, PR24_after_overrides!$A$3:$A$128, 0), MATCH('Stata dataset (nominal)'!T$1, PR24_after_overrides!$D$2:$AU$2, 0)), INDEX('Cyclical_after overrides'!$A$1:$BD$245,MATCH('Stata dataset (nominal)'!$A277,'Cyclical_after overrides'!$A$1:$A$245,0),MATCH('Stata dataset (nominal)'!T$1,'Cyclical_after overrides'!$A$1:$BD$1,0))), "")</f>
        <v>0</v>
      </c>
      <c r="U277" s="179">
        <f>_xlfn.IFNA(IF($C277 &gt; "2023-24", INDEX(PR24_after_overrides!$D$3:$AU$128, MATCH('Stata dataset (nominal)'!$A277, PR24_after_overrides!$A$3:$A$128, 0), MATCH('Stata dataset (nominal)'!U$1, PR24_after_overrides!$D$2:$AU$2, 0)), INDEX('Cyclical_after overrides'!$A$1:$BD$245,MATCH('Stata dataset (nominal)'!$A277,'Cyclical_after overrides'!$A$1:$A$245,0),MATCH('Stata dataset (nominal)'!U$1,'Cyclical_after overrides'!$A$1:$BD$1,0))), "")</f>
        <v>19.380899039615905</v>
      </c>
      <c r="V277" s="179">
        <f>_xlfn.IFNA(IF($C277 &gt; "2023-24", INDEX(PR24_after_overrides!$D$3:$AU$128, MATCH('Stata dataset (nominal)'!$A277, PR24_after_overrides!$A$3:$A$128, 0), MATCH('Stata dataset (nominal)'!V$1, PR24_after_overrides!$D$2:$AU$2, 0)), INDEX('Cyclical_after overrides'!$A$1:$BD$245,MATCH('Stata dataset (nominal)'!$A277,'Cyclical_after overrides'!$A$1:$A$245,0),MATCH('Stata dataset (nominal)'!V$1,'Cyclical_after overrides'!$A$1:$BD$1,0))), "")</f>
        <v>142.61502460810553</v>
      </c>
      <c r="W277" s="179">
        <f>_xlfn.IFNA(IF($C277 &gt; "2023-24", INDEX(PR24_after_overrides!$D$3:$AU$128, MATCH('Stata dataset (nominal)'!$A277, PR24_after_overrides!$A$3:$A$128, 0), MATCH('Stata dataset (nominal)'!W$1, PR24_after_overrides!$D$2:$AU$2, 0)), INDEX('Cyclical_after overrides'!$A$1:$BD$245,MATCH('Stata dataset (nominal)'!$A277,'Cyclical_after overrides'!$A$1:$A$245,0),MATCH('Stata dataset (nominal)'!W$1,'Cyclical_after overrides'!$A$1:$BD$1,0))), "")</f>
        <v>1.645893182060902</v>
      </c>
      <c r="X277" s="179">
        <f>_xlfn.IFNA(IF($C277 &gt; "2023-24", INDEX(PR24_after_overrides!$D$3:$AU$128, MATCH('Stata dataset (nominal)'!$A277, PR24_after_overrides!$A$3:$A$128, 0), MATCH('Stata dataset (nominal)'!X$1, PR24_after_overrides!$D$2:$AU$2, 0)), INDEX('Cyclical_after overrides'!$A$1:$BD$245,MATCH('Stata dataset (nominal)'!$A277,'Cyclical_after overrides'!$A$1:$A$245,0),MATCH('Stata dataset (nominal)'!X$1,'Cyclical_after overrides'!$A$1:$BD$1,0))), "")</f>
        <v>12.551747891084933</v>
      </c>
      <c r="Y277" s="179">
        <f>_xlfn.IFNA(IF($C277 &gt; "2023-24", INDEX(PR24_after_overrides!$D$3:$AU$128, MATCH('Stata dataset (nominal)'!$A277, PR24_after_overrides!$A$3:$A$128, 0), MATCH('Stata dataset (nominal)'!Y$1, PR24_after_overrides!$D$2:$AU$2, 0)), INDEX('Cyclical_after overrides'!$A$1:$BD$245,MATCH('Stata dataset (nominal)'!$A277,'Cyclical_after overrides'!$A$1:$A$245,0),MATCH('Stata dataset (nominal)'!Y$1,'Cyclical_after overrides'!$A$1:$BD$1,0))), "")</f>
        <v>8.2320452331801874</v>
      </c>
      <c r="Z277" s="179">
        <f>_xlfn.IFNA(IF($C277 &gt; "2023-24", INDEX(PR24_after_overrides!$D$3:$AU$128, MATCH('Stata dataset (nominal)'!$A277, PR24_after_overrides!$A$3:$A$128, 0), MATCH('Stata dataset (nominal)'!Z$1, PR24_after_overrides!$D$2:$AU$2, 0)), INDEX('Cyclical_after overrides'!$A$1:$BD$245,MATCH('Stata dataset (nominal)'!$A277,'Cyclical_after overrides'!$A$1:$A$245,0),MATCH('Stata dataset (nominal)'!Z$1,'Cyclical_after overrides'!$A$1:$BD$1,0))), "")</f>
        <v>8.2320452331801874</v>
      </c>
      <c r="AA277" s="179">
        <f>_xlfn.IFNA(IF($C277 &gt; "2023-24", INDEX(PR24_after_overrides!$D$3:$AU$128, MATCH('Stata dataset (nominal)'!$A277, PR24_after_overrides!$A$3:$A$128, 0), MATCH('Stata dataset (nominal)'!AA$1, PR24_after_overrides!$D$2:$AU$2, 0)), INDEX('Cyclical_after overrides'!$A$1:$BD$245,MATCH('Stata dataset (nominal)'!$A277,'Cyclical_after overrides'!$A$1:$A$245,0),MATCH('Stata dataset (nominal)'!AA$1,'Cyclical_after overrides'!$A$1:$BD$1,0))), "")</f>
        <v>58.169885843680966</v>
      </c>
      <c r="AB277" s="179">
        <f>INDEX(Depreciation!$U$5:$U$318, MATCH('Stata dataset (nominal)'!$A277, Depreciation!$A$5:$A$318, 0))</f>
        <v>0.74492590594097818</v>
      </c>
      <c r="AC277" s="180">
        <f t="shared" si="7"/>
        <v>0.31696887633721776</v>
      </c>
      <c r="AD277" s="72">
        <f>INDEX(Recharges!$V$5:$V$318, MATCH('Stata dataset (nominal)'!$A277, Recharges!$A$5:$A$318, 0))</f>
        <v>0</v>
      </c>
    </row>
    <row r="278" spans="1:30" x14ac:dyDescent="0.4">
      <c r="A278" s="160" t="str">
        <f t="shared" si="6"/>
        <v>SES25</v>
      </c>
      <c r="B278" s="160" t="s">
        <v>469</v>
      </c>
      <c r="C278" s="160" t="s">
        <v>516</v>
      </c>
      <c r="D278" s="179">
        <f>_xlfn.IFNA(IF($C278 &gt; "2023-24", INDEX(PR24_after_overrides!$D$3:$AU$128, MATCH('Stata dataset (nominal)'!$A278, PR24_after_overrides!$A$3:$A$128, 0), MATCH('Stata dataset (nominal)'!D$1, PR24_after_overrides!$D$2:$AU$2, 0)), INDEX('Cyclical_after overrides'!$A$1:$BD$245,MATCH('Stata dataset (nominal)'!$A278,'Cyclical_after overrides'!$A$1:$A$245,0),MATCH('Stata dataset (nominal)'!D$1,'Cyclical_after overrides'!$A$1:$BD$1,0))), "")</f>
        <v>0.92298555979246111</v>
      </c>
      <c r="E278" s="179">
        <f>_xlfn.IFNA(IF($C278 &gt; "2023-24", INDEX(PR24_after_overrides!$D$3:$AU$128, MATCH('Stata dataset (nominal)'!$A278, PR24_after_overrides!$A$3:$A$128, 0), MATCH('Stata dataset (nominal)'!E$1, PR24_after_overrides!$D$2:$AU$2, 0)), INDEX('Cyclical_after overrides'!$A$1:$BD$245,MATCH('Stata dataset (nominal)'!$A278,'Cyclical_after overrides'!$A$1:$A$245,0),MATCH('Stata dataset (nominal)'!E$1,'Cyclical_after overrides'!$A$1:$BD$1,0))), "")</f>
        <v>2.6311186185864579</v>
      </c>
      <c r="F278" s="179">
        <f>_xlfn.IFNA(IF($C278 &gt; "2023-24", INDEX(PR24_after_overrides!$D$3:$AU$128, MATCH('Stata dataset (nominal)'!$A278, PR24_after_overrides!$A$3:$A$128, 0), MATCH('Stata dataset (nominal)'!F$1, PR24_after_overrides!$D$2:$AU$2, 0)), INDEX('Cyclical_after overrides'!$A$1:$BD$245,MATCH('Stata dataset (nominal)'!$A278,'Cyclical_after overrides'!$A$1:$A$245,0),MATCH('Stata dataset (nominal)'!F$1,'Cyclical_after overrides'!$A$1:$BD$1,0))), "")</f>
        <v>0.50348583882400066</v>
      </c>
      <c r="G278" s="179">
        <f>_xlfn.IFNA(IF($C278 &gt; "2023-24", INDEX(PR24_after_overrides!$D$3:$AU$128, MATCH('Stata dataset (nominal)'!$A278, PR24_after_overrides!$A$3:$A$128, 0), MATCH('Stata dataset (nominal)'!G$1, PR24_after_overrides!$D$2:$AU$2, 0)), INDEX('Cyclical_after overrides'!$A$1:$BD$245,MATCH('Stata dataset (nominal)'!$A278,'Cyclical_after overrides'!$A$1:$A$245,0),MATCH('Stata dataset (nominal)'!G$1,'Cyclical_after overrides'!$A$1:$BD$1,0))), "")</f>
        <v>0</v>
      </c>
      <c r="H278" s="179">
        <f>_xlfn.IFNA(IF($C278 &gt; "2023-24", INDEX(PR24_after_overrides!$D$3:$AU$128, MATCH('Stata dataset (nominal)'!$A278, PR24_after_overrides!$A$3:$A$128, 0), MATCH('Stata dataset (nominal)'!H$1, PR24_after_overrides!$D$2:$AU$2, 0)), INDEX('Cyclical_after overrides'!$A$1:$BD$245,MATCH('Stata dataset (nominal)'!$A278,'Cyclical_after overrides'!$A$1:$A$245,0),MATCH('Stata dataset (nominal)'!H$1,'Cyclical_after overrides'!$A$1:$BD$1,0))), "")</f>
        <v>0.47809808997668329</v>
      </c>
      <c r="I278" s="179">
        <f>_xlfn.IFNA(IF($C278 &gt; "2023-24", INDEX(PR24_after_overrides!$D$3:$AU$128, MATCH('Stata dataset (nominal)'!$A278, PR24_after_overrides!$A$3:$A$128, 0), MATCH('Stata dataset (nominal)'!I$1, PR24_after_overrides!$D$2:$AU$2, 0)), INDEX('Cyclical_after overrides'!$A$1:$BD$245,MATCH('Stata dataset (nominal)'!$A278,'Cyclical_after overrides'!$A$1:$A$245,0),MATCH('Stata dataset (nominal)'!I$1,'Cyclical_after overrides'!$A$1:$BD$1,0))), "")</f>
        <v>3.0893661620932158</v>
      </c>
      <c r="J278" s="179">
        <f>_xlfn.IFNA(IF($C278 &gt; "2023-24", INDEX(PR24_after_overrides!$D$3:$AU$128, MATCH('Stata dataset (nominal)'!$A278, PR24_after_overrides!$A$3:$A$128, 0), MATCH('Stata dataset (nominal)'!J$1, PR24_after_overrides!$D$2:$AU$2, 0)), INDEX('Cyclical_after overrides'!$A$1:$BD$245,MATCH('Stata dataset (nominal)'!$A278,'Cyclical_after overrides'!$A$1:$A$245,0),MATCH('Stata dataset (nominal)'!J$1,'Cyclical_after overrides'!$A$1:$BD$1,0))), "")</f>
        <v>3.7195467258870005E-2</v>
      </c>
      <c r="K278" s="179" t="str">
        <f>_xlfn.IFNA(IF($C278 &gt; "2023-24", INDEX(PR24_after_overrides!$D$3:$AU$128, MATCH('Stata dataset (nominal)'!$A278, PR24_after_overrides!$A$3:$A$128, 0), MATCH('Stata dataset (nominal)'!K$1, PR24_after_overrides!$D$2:$AU$2, 0)), INDEX('Cyclical_after overrides'!$A$1:$BD$245,MATCH('Stata dataset (nominal)'!$A278,'Cyclical_after overrides'!$A$1:$A$245,0),MATCH('Stata dataset (nominal)'!K$1,'Cyclical_after overrides'!$A$1:$BD$1,0))), "")</f>
        <v/>
      </c>
      <c r="L278" s="179">
        <f>_xlfn.IFNA(IF($C278 &gt; "2023-24", INDEX(PR24_after_overrides!$D$3:$AU$128, MATCH('Stata dataset (nominal)'!$A278, PR24_after_overrides!$A$3:$A$128, 0), MATCH('Stata dataset (nominal)'!L$1, PR24_after_overrides!$D$2:$AU$2, 0)), INDEX('Cyclical_after overrides'!$A$1:$BD$245,MATCH('Stata dataset (nominal)'!$A278,'Cyclical_after overrides'!$A$1:$A$245,0),MATCH('Stata dataset (nominal)'!L$1,'Cyclical_after overrides'!$A$1:$BD$1,0))), "")</f>
        <v>0</v>
      </c>
      <c r="M278" s="179">
        <f>_xlfn.IFNA(IF($C278 &gt; "2023-24", INDEX(PR24_after_overrides!$D$3:$AU$128, MATCH('Stata dataset (nominal)'!$A278, PR24_after_overrides!$A$3:$A$128, 0), MATCH('Stata dataset (nominal)'!M$1, PR24_after_overrides!$D$2:$AU$2, 0)), INDEX('Cyclical_after overrides'!$A$1:$BD$245,MATCH('Stata dataset (nominal)'!$A278,'Cyclical_after overrides'!$A$1:$A$245,0),MATCH('Stata dataset (nominal)'!M$1,'Cyclical_after overrides'!$A$1:$BD$1,0))), "")</f>
        <v>1.6773756582125507</v>
      </c>
      <c r="N278" s="179">
        <f>_xlfn.IFNA(IF($C278 &gt; "2023-24", INDEX(PR24_after_overrides!$D$3:$AU$128, MATCH('Stata dataset (nominal)'!$A278, PR24_after_overrides!$A$3:$A$128, 0), MATCH('Stata dataset (nominal)'!N$1, PR24_after_overrides!$D$2:$AU$2, 0)), INDEX('Cyclical_after overrides'!$A$1:$BD$245,MATCH('Stata dataset (nominal)'!$A278,'Cyclical_after overrides'!$A$1:$A$245,0),MATCH('Stata dataset (nominal)'!N$1,'Cyclical_after overrides'!$A$1:$BD$1,0))), "")</f>
        <v>0</v>
      </c>
      <c r="O278" s="179">
        <f>_xlfn.IFNA(IF($C278 &gt; "2023-24", INDEX(PR24_after_overrides!$D$3:$AU$128, MATCH('Stata dataset (nominal)'!$A278, PR24_after_overrides!$A$3:$A$128, 0), MATCH('Stata dataset (nominal)'!O$1, PR24_after_overrides!$D$2:$AU$2, 0)), INDEX('Cyclical_after overrides'!$A$1:$BD$245,MATCH('Stata dataset (nominal)'!$A278,'Cyclical_after overrides'!$A$1:$A$245,0),MATCH('Stata dataset (nominal)'!O$1,'Cyclical_after overrides'!$A$1:$BD$1,0))), "")</f>
        <v>48.59</v>
      </c>
      <c r="P278" s="179" t="str">
        <f>_xlfn.IFNA(IF($C278 &gt; "2023-24", INDEX(PR24_after_overrides!$D$3:$AU$128, MATCH('Stata dataset (nominal)'!$A278, PR24_after_overrides!$A$3:$A$128, 0), MATCH('Stata dataset (nominal)'!P$1, PR24_after_overrides!$D$2:$AU$2, 0)), INDEX('Cyclical_after overrides'!$A$1:$BD$245,MATCH('Stata dataset (nominal)'!$A278,'Cyclical_after overrides'!$A$1:$A$245,0),MATCH('Stata dataset (nominal)'!P$1,'Cyclical_after overrides'!$A$1:$BD$1,0))), "")</f>
        <v/>
      </c>
      <c r="Q278" s="179" t="str">
        <f>_xlfn.IFNA(IF($C278 &gt; "2023-24", INDEX(PR24_after_overrides!$D$3:$AU$128, MATCH('Stata dataset (nominal)'!$A278, PR24_after_overrides!$A$3:$A$128, 0), MATCH('Stata dataset (nominal)'!Q$1, PR24_after_overrides!$D$2:$AU$2, 0)), INDEX('Cyclical_after overrides'!$A$1:$BD$245,MATCH('Stata dataset (nominal)'!$A278,'Cyclical_after overrides'!$A$1:$A$245,0),MATCH('Stata dataset (nominal)'!Q$1,'Cyclical_after overrides'!$A$1:$BD$1,0))), "")</f>
        <v/>
      </c>
      <c r="R278" s="179">
        <f>_xlfn.IFNA(IF($C278 &gt; "2023-24", INDEX(PR24_after_overrides!$D$3:$AU$128, MATCH('Stata dataset (nominal)'!$A278, PR24_after_overrides!$A$3:$A$128, 0), MATCH('Stata dataset (nominal)'!R$1, PR24_after_overrides!$D$2:$AU$2, 0)), INDEX('Cyclical_after overrides'!$A$1:$BD$245,MATCH('Stata dataset (nominal)'!$A278,'Cyclical_after overrides'!$A$1:$A$245,0),MATCH('Stata dataset (nominal)'!R$1,'Cyclical_after overrides'!$A$1:$BD$1,0))), "")</f>
        <v>245.33</v>
      </c>
      <c r="S278" s="179" t="str">
        <f>_xlfn.IFNA(IF($C278 &gt; "2023-24", INDEX(PR24_after_overrides!$D$3:$AU$128, MATCH('Stata dataset (nominal)'!$A278, PR24_after_overrides!$A$3:$A$128, 0), MATCH('Stata dataset (nominal)'!S$1, PR24_after_overrides!$D$2:$AU$2, 0)), INDEX('Cyclical_after overrides'!$A$1:$BD$245,MATCH('Stata dataset (nominal)'!$A278,'Cyclical_after overrides'!$A$1:$A$245,0),MATCH('Stata dataset (nominal)'!S$1,'Cyclical_after overrides'!$A$1:$BD$1,0))), "")</f>
        <v/>
      </c>
      <c r="T278" s="179" t="str">
        <f>_xlfn.IFNA(IF($C278 &gt; "2023-24", INDEX(PR24_after_overrides!$D$3:$AU$128, MATCH('Stata dataset (nominal)'!$A278, PR24_after_overrides!$A$3:$A$128, 0), MATCH('Stata dataset (nominal)'!T$1, PR24_after_overrides!$D$2:$AU$2, 0)), INDEX('Cyclical_after overrides'!$A$1:$BD$245,MATCH('Stata dataset (nominal)'!$A278,'Cyclical_after overrides'!$A$1:$A$245,0),MATCH('Stata dataset (nominal)'!T$1,'Cyclical_after overrides'!$A$1:$BD$1,0))), "")</f>
        <v/>
      </c>
      <c r="U278" s="179" t="str">
        <f>_xlfn.IFNA(IF($C278 &gt; "2023-24", INDEX(PR24_after_overrides!$D$3:$AU$128, MATCH('Stata dataset (nominal)'!$A278, PR24_after_overrides!$A$3:$A$128, 0), MATCH('Stata dataset (nominal)'!U$1, PR24_after_overrides!$D$2:$AU$2, 0)), INDEX('Cyclical_after overrides'!$A$1:$BD$245,MATCH('Stata dataset (nominal)'!$A278,'Cyclical_after overrides'!$A$1:$A$245,0),MATCH('Stata dataset (nominal)'!U$1,'Cyclical_after overrides'!$A$1:$BD$1,0))), "")</f>
        <v/>
      </c>
      <c r="V278" s="179" t="str">
        <f>_xlfn.IFNA(IF($C278 &gt; "2023-24", INDEX(PR24_after_overrides!$D$3:$AU$128, MATCH('Stata dataset (nominal)'!$A278, PR24_after_overrides!$A$3:$A$128, 0), MATCH('Stata dataset (nominal)'!V$1, PR24_after_overrides!$D$2:$AU$2, 0)), INDEX('Cyclical_after overrides'!$A$1:$BD$245,MATCH('Stata dataset (nominal)'!$A278,'Cyclical_after overrides'!$A$1:$A$245,0),MATCH('Stata dataset (nominal)'!V$1,'Cyclical_after overrides'!$A$1:$BD$1,0))), "")</f>
        <v/>
      </c>
      <c r="W278" s="179" t="str">
        <f>_xlfn.IFNA(IF($C278 &gt; "2023-24", INDEX(PR24_after_overrides!$D$3:$AU$128, MATCH('Stata dataset (nominal)'!$A278, PR24_after_overrides!$A$3:$A$128, 0), MATCH('Stata dataset (nominal)'!W$1, PR24_after_overrides!$D$2:$AU$2, 0)), INDEX('Cyclical_after overrides'!$A$1:$BD$245,MATCH('Stata dataset (nominal)'!$A278,'Cyclical_after overrides'!$A$1:$A$245,0),MATCH('Stata dataset (nominal)'!W$1,'Cyclical_after overrides'!$A$1:$BD$1,0))), "")</f>
        <v/>
      </c>
      <c r="X278" s="179" t="str">
        <f>_xlfn.IFNA(IF($C278 &gt; "2023-24", INDEX(PR24_after_overrides!$D$3:$AU$128, MATCH('Stata dataset (nominal)'!$A278, PR24_after_overrides!$A$3:$A$128, 0), MATCH('Stata dataset (nominal)'!X$1, PR24_after_overrides!$D$2:$AU$2, 0)), INDEX('Cyclical_after overrides'!$A$1:$BD$245,MATCH('Stata dataset (nominal)'!$A278,'Cyclical_after overrides'!$A$1:$A$245,0),MATCH('Stata dataset (nominal)'!X$1,'Cyclical_after overrides'!$A$1:$BD$1,0))), "")</f>
        <v/>
      </c>
      <c r="Y278" s="179" t="str">
        <f>_xlfn.IFNA(IF($C278 &gt; "2023-24", INDEX(PR24_after_overrides!$D$3:$AU$128, MATCH('Stata dataset (nominal)'!$A278, PR24_after_overrides!$A$3:$A$128, 0), MATCH('Stata dataset (nominal)'!Y$1, PR24_after_overrides!$D$2:$AU$2, 0)), INDEX('Cyclical_after overrides'!$A$1:$BD$245,MATCH('Stata dataset (nominal)'!$A278,'Cyclical_after overrides'!$A$1:$A$245,0),MATCH('Stata dataset (nominal)'!Y$1,'Cyclical_after overrides'!$A$1:$BD$1,0))), "")</f>
        <v/>
      </c>
      <c r="Z278" s="179" t="str">
        <f>_xlfn.IFNA(IF($C278 &gt; "2023-24", INDEX(PR24_after_overrides!$D$3:$AU$128, MATCH('Stata dataset (nominal)'!$A278, PR24_after_overrides!$A$3:$A$128, 0), MATCH('Stata dataset (nominal)'!Z$1, PR24_after_overrides!$D$2:$AU$2, 0)), INDEX('Cyclical_after overrides'!$A$1:$BD$245,MATCH('Stata dataset (nominal)'!$A278,'Cyclical_after overrides'!$A$1:$A$245,0),MATCH('Stata dataset (nominal)'!Z$1,'Cyclical_after overrides'!$A$1:$BD$1,0))), "")</f>
        <v/>
      </c>
      <c r="AA278" s="179">
        <f>_xlfn.IFNA(IF($C278 &gt; "2023-24", INDEX(PR24_after_overrides!$D$3:$AU$128, MATCH('Stata dataset (nominal)'!$A278, PR24_after_overrides!$A$3:$A$128, 0), MATCH('Stata dataset (nominal)'!AA$1, PR24_after_overrides!$D$2:$AU$2, 0)), INDEX('Cyclical_after overrides'!$A$1:$BD$245,MATCH('Stata dataset (nominal)'!$A278,'Cyclical_after overrides'!$A$1:$A$245,0),MATCH('Stata dataset (nominal)'!AA$1,'Cyclical_after overrides'!$A$1:$BD$1,0))), "")</f>
        <v>80.429210633254314</v>
      </c>
      <c r="AB278" s="179">
        <f>INDEX(Depreciation!$U$5:$U$318, MATCH('Stata dataset (nominal)'!$A278, Depreciation!$A$5:$A$318, 0))</f>
        <v>0.47647399837575161</v>
      </c>
      <c r="AC278" s="180" t="str">
        <f t="shared" si="7"/>
        <v/>
      </c>
      <c r="AD278" s="72">
        <f>INDEX(Recharges!$V$5:$V$318, MATCH('Stata dataset (nominal)'!$A278, Recharges!$A$5:$A$318, 0))</f>
        <v>0</v>
      </c>
    </row>
    <row r="279" spans="1:30" x14ac:dyDescent="0.4">
      <c r="A279" s="160" t="str">
        <f t="shared" si="6"/>
        <v>SES26</v>
      </c>
      <c r="B279" s="160" t="s">
        <v>469</v>
      </c>
      <c r="C279" s="160" t="s">
        <v>518</v>
      </c>
      <c r="D279" s="179">
        <f>_xlfn.IFNA(IF($C279 &gt; "2023-24", INDEX(PR24_after_overrides!$D$3:$AU$128, MATCH('Stata dataset (nominal)'!$A279, PR24_after_overrides!$A$3:$A$128, 0), MATCH('Stata dataset (nominal)'!D$1, PR24_after_overrides!$D$2:$AU$2, 0)), INDEX('Cyclical_after overrides'!$A$1:$BD$245,MATCH('Stata dataset (nominal)'!$A279,'Cyclical_after overrides'!$A$1:$A$245,0),MATCH('Stata dataset (nominal)'!D$1,'Cyclical_after overrides'!$A$1:$BD$1,0))), "")</f>
        <v>0.90527283874923359</v>
      </c>
      <c r="E279" s="179">
        <f>_xlfn.IFNA(IF($C279 &gt; "2023-24", INDEX(PR24_after_overrides!$D$3:$AU$128, MATCH('Stata dataset (nominal)'!$A279, PR24_after_overrides!$A$3:$A$128, 0), MATCH('Stata dataset (nominal)'!E$1, PR24_after_overrides!$D$2:$AU$2, 0)), INDEX('Cyclical_after overrides'!$A$1:$BD$245,MATCH('Stata dataset (nominal)'!$A279,'Cyclical_after overrides'!$A$1:$A$245,0),MATCH('Stata dataset (nominal)'!E$1,'Cyclical_after overrides'!$A$1:$BD$1,0))), "")</f>
        <v>2.6445543700633642</v>
      </c>
      <c r="F279" s="179">
        <f>_xlfn.IFNA(IF($C279 &gt; "2023-24", INDEX(PR24_after_overrides!$D$3:$AU$128, MATCH('Stata dataset (nominal)'!$A279, PR24_after_overrides!$A$3:$A$128, 0), MATCH('Stata dataset (nominal)'!F$1, PR24_after_overrides!$D$2:$AU$2, 0)), INDEX('Cyclical_after overrides'!$A$1:$BD$245,MATCH('Stata dataset (nominal)'!$A279,'Cyclical_after overrides'!$A$1:$A$245,0),MATCH('Stata dataset (nominal)'!F$1,'Cyclical_after overrides'!$A$1:$BD$1,0))), "")</f>
        <v>0.50605687859195125</v>
      </c>
      <c r="G279" s="179">
        <f>_xlfn.IFNA(IF($C279 &gt; "2023-24", INDEX(PR24_after_overrides!$D$3:$AU$128, MATCH('Stata dataset (nominal)'!$A279, PR24_after_overrides!$A$3:$A$128, 0), MATCH('Stata dataset (nominal)'!G$1, PR24_after_overrides!$D$2:$AU$2, 0)), INDEX('Cyclical_after overrides'!$A$1:$BD$245,MATCH('Stata dataset (nominal)'!$A279,'Cyclical_after overrides'!$A$1:$A$245,0),MATCH('Stata dataset (nominal)'!G$1,'Cyclical_after overrides'!$A$1:$BD$1,0))), "")</f>
        <v>1.0599210698967725</v>
      </c>
      <c r="H279" s="179">
        <f>_xlfn.IFNA(IF($C279 &gt; "2023-24", INDEX(PR24_after_overrides!$D$3:$AU$128, MATCH('Stata dataset (nominal)'!$A279, PR24_after_overrides!$A$3:$A$128, 0), MATCH('Stata dataset (nominal)'!H$1, PR24_after_overrides!$D$2:$AU$2, 0)), INDEX('Cyclical_after overrides'!$A$1:$BD$245,MATCH('Stata dataset (nominal)'!$A279,'Cyclical_after overrides'!$A$1:$A$245,0),MATCH('Stata dataset (nominal)'!H$1,'Cyclical_after overrides'!$A$1:$BD$1,0))), "")</f>
        <v>0.48053948774306804</v>
      </c>
      <c r="I279" s="179">
        <f>_xlfn.IFNA(IF($C279 &gt; "2023-24", INDEX(PR24_after_overrides!$D$3:$AU$128, MATCH('Stata dataset (nominal)'!$A279, PR24_after_overrides!$A$3:$A$128, 0), MATCH('Stata dataset (nominal)'!I$1, PR24_after_overrides!$D$2:$AU$2, 0)), INDEX('Cyclical_after overrides'!$A$1:$BD$245,MATCH('Stata dataset (nominal)'!$A279,'Cyclical_after overrides'!$A$1:$A$245,0),MATCH('Stata dataset (nominal)'!I$1,'Cyclical_after overrides'!$A$1:$BD$1,0))), "")</f>
        <v>3.1051419449415572</v>
      </c>
      <c r="J279" s="179">
        <f>_xlfn.IFNA(IF($C279 &gt; "2023-24", INDEX(PR24_after_overrides!$D$3:$AU$128, MATCH('Stata dataset (nominal)'!$A279, PR24_after_overrides!$A$3:$A$128, 0), MATCH('Stata dataset (nominal)'!J$1, PR24_after_overrides!$D$2:$AU$2, 0)), INDEX('Cyclical_after overrides'!$A$1:$BD$245,MATCH('Stata dataset (nominal)'!$A279,'Cyclical_after overrides'!$A$1:$A$245,0),MATCH('Stata dataset (nominal)'!J$1,'Cyclical_after overrides'!$A$1:$BD$1,0))), "")</f>
        <v>3.7385405124319059E-2</v>
      </c>
      <c r="K279" s="179" t="str">
        <f>_xlfn.IFNA(IF($C279 &gt; "2023-24", INDEX(PR24_after_overrides!$D$3:$AU$128, MATCH('Stata dataset (nominal)'!$A279, PR24_after_overrides!$A$3:$A$128, 0), MATCH('Stata dataset (nominal)'!K$1, PR24_after_overrides!$D$2:$AU$2, 0)), INDEX('Cyclical_after overrides'!$A$1:$BD$245,MATCH('Stata dataset (nominal)'!$A279,'Cyclical_after overrides'!$A$1:$A$245,0),MATCH('Stata dataset (nominal)'!K$1,'Cyclical_after overrides'!$A$1:$BD$1,0))), "")</f>
        <v/>
      </c>
      <c r="L279" s="179">
        <f>_xlfn.IFNA(IF($C279 &gt; "2023-24", INDEX(PR24_after_overrides!$D$3:$AU$128, MATCH('Stata dataset (nominal)'!$A279, PR24_after_overrides!$A$3:$A$128, 0), MATCH('Stata dataset (nominal)'!L$1, PR24_after_overrides!$D$2:$AU$2, 0)), INDEX('Cyclical_after overrides'!$A$1:$BD$245,MATCH('Stata dataset (nominal)'!$A279,'Cyclical_after overrides'!$A$1:$A$245,0),MATCH('Stata dataset (nominal)'!L$1,'Cyclical_after overrides'!$A$1:$BD$1,0))), "")</f>
        <v>0</v>
      </c>
      <c r="M279" s="179">
        <f>_xlfn.IFNA(IF($C279 &gt; "2023-24", INDEX(PR24_after_overrides!$D$3:$AU$128, MATCH('Stata dataset (nominal)'!$A279, PR24_after_overrides!$A$3:$A$128, 0), MATCH('Stata dataset (nominal)'!M$1, PR24_after_overrides!$D$2:$AU$2, 0)), INDEX('Cyclical_after overrides'!$A$1:$BD$245,MATCH('Stata dataset (nominal)'!$A279,'Cyclical_after overrides'!$A$1:$A$245,0),MATCH('Stata dataset (nominal)'!M$1,'Cyclical_after overrides'!$A$1:$BD$1,0))), "")</f>
        <v>1.1433358427308435</v>
      </c>
      <c r="N279" s="179">
        <f>_xlfn.IFNA(IF($C279 &gt; "2023-24", INDEX(PR24_after_overrides!$D$3:$AU$128, MATCH('Stata dataset (nominal)'!$A279, PR24_after_overrides!$A$3:$A$128, 0), MATCH('Stata dataset (nominal)'!N$1, PR24_after_overrides!$D$2:$AU$2, 0)), INDEX('Cyclical_after overrides'!$A$1:$BD$245,MATCH('Stata dataset (nominal)'!$A279,'Cyclical_after overrides'!$A$1:$A$245,0),MATCH('Stata dataset (nominal)'!N$1,'Cyclical_after overrides'!$A$1:$BD$1,0))), "")</f>
        <v>0</v>
      </c>
      <c r="O279" s="179">
        <f>_xlfn.IFNA(IF($C279 &gt; "2023-24", INDEX(PR24_after_overrides!$D$3:$AU$128, MATCH('Stata dataset (nominal)'!$A279, PR24_after_overrides!$A$3:$A$128, 0), MATCH('Stata dataset (nominal)'!O$1, PR24_after_overrides!$D$2:$AU$2, 0)), INDEX('Cyclical_after overrides'!$A$1:$BD$245,MATCH('Stata dataset (nominal)'!$A279,'Cyclical_after overrides'!$A$1:$A$245,0),MATCH('Stata dataset (nominal)'!O$1,'Cyclical_after overrides'!$A$1:$BD$1,0))), "")</f>
        <v>46.58</v>
      </c>
      <c r="P279" s="179" t="str">
        <f>_xlfn.IFNA(IF($C279 &gt; "2023-24", INDEX(PR24_after_overrides!$D$3:$AU$128, MATCH('Stata dataset (nominal)'!$A279, PR24_after_overrides!$A$3:$A$128, 0), MATCH('Stata dataset (nominal)'!P$1, PR24_after_overrides!$D$2:$AU$2, 0)), INDEX('Cyclical_after overrides'!$A$1:$BD$245,MATCH('Stata dataset (nominal)'!$A279,'Cyclical_after overrides'!$A$1:$A$245,0),MATCH('Stata dataset (nominal)'!P$1,'Cyclical_after overrides'!$A$1:$BD$1,0))), "")</f>
        <v/>
      </c>
      <c r="Q279" s="179" t="str">
        <f>_xlfn.IFNA(IF($C279 &gt; "2023-24", INDEX(PR24_after_overrides!$D$3:$AU$128, MATCH('Stata dataset (nominal)'!$A279, PR24_after_overrides!$A$3:$A$128, 0), MATCH('Stata dataset (nominal)'!Q$1, PR24_after_overrides!$D$2:$AU$2, 0)), INDEX('Cyclical_after overrides'!$A$1:$BD$245,MATCH('Stata dataset (nominal)'!$A279,'Cyclical_after overrides'!$A$1:$A$245,0),MATCH('Stata dataset (nominal)'!Q$1,'Cyclical_after overrides'!$A$1:$BD$1,0))), "")</f>
        <v/>
      </c>
      <c r="R279" s="179">
        <f>_xlfn.IFNA(IF($C279 &gt; "2023-24", INDEX(PR24_after_overrides!$D$3:$AU$128, MATCH('Stata dataset (nominal)'!$A279, PR24_after_overrides!$A$3:$A$128, 0), MATCH('Stata dataset (nominal)'!R$1, PR24_after_overrides!$D$2:$AU$2, 0)), INDEX('Cyclical_after overrides'!$A$1:$BD$245,MATCH('Stata dataset (nominal)'!$A279,'Cyclical_after overrides'!$A$1:$A$245,0),MATCH('Stata dataset (nominal)'!R$1,'Cyclical_after overrides'!$A$1:$BD$1,0))), "")</f>
        <v>249.39</v>
      </c>
      <c r="S279" s="179" t="str">
        <f>_xlfn.IFNA(IF($C279 &gt; "2023-24", INDEX(PR24_after_overrides!$D$3:$AU$128, MATCH('Stata dataset (nominal)'!$A279, PR24_after_overrides!$A$3:$A$128, 0), MATCH('Stata dataset (nominal)'!S$1, PR24_after_overrides!$D$2:$AU$2, 0)), INDEX('Cyclical_after overrides'!$A$1:$BD$245,MATCH('Stata dataset (nominal)'!$A279,'Cyclical_after overrides'!$A$1:$A$245,0),MATCH('Stata dataset (nominal)'!S$1,'Cyclical_after overrides'!$A$1:$BD$1,0))), "")</f>
        <v/>
      </c>
      <c r="T279" s="179" t="str">
        <f>_xlfn.IFNA(IF($C279 &gt; "2023-24", INDEX(PR24_after_overrides!$D$3:$AU$128, MATCH('Stata dataset (nominal)'!$A279, PR24_after_overrides!$A$3:$A$128, 0), MATCH('Stata dataset (nominal)'!T$1, PR24_after_overrides!$D$2:$AU$2, 0)), INDEX('Cyclical_after overrides'!$A$1:$BD$245,MATCH('Stata dataset (nominal)'!$A279,'Cyclical_after overrides'!$A$1:$A$245,0),MATCH('Stata dataset (nominal)'!T$1,'Cyclical_after overrides'!$A$1:$BD$1,0))), "")</f>
        <v/>
      </c>
      <c r="U279" s="179" t="str">
        <f>_xlfn.IFNA(IF($C279 &gt; "2023-24", INDEX(PR24_after_overrides!$D$3:$AU$128, MATCH('Stata dataset (nominal)'!$A279, PR24_after_overrides!$A$3:$A$128, 0), MATCH('Stata dataset (nominal)'!U$1, PR24_after_overrides!$D$2:$AU$2, 0)), INDEX('Cyclical_after overrides'!$A$1:$BD$245,MATCH('Stata dataset (nominal)'!$A279,'Cyclical_after overrides'!$A$1:$A$245,0),MATCH('Stata dataset (nominal)'!U$1,'Cyclical_after overrides'!$A$1:$BD$1,0))), "")</f>
        <v/>
      </c>
      <c r="V279" s="179" t="str">
        <f>_xlfn.IFNA(IF($C279 &gt; "2023-24", INDEX(PR24_after_overrides!$D$3:$AU$128, MATCH('Stata dataset (nominal)'!$A279, PR24_after_overrides!$A$3:$A$128, 0), MATCH('Stata dataset (nominal)'!V$1, PR24_after_overrides!$D$2:$AU$2, 0)), INDEX('Cyclical_after overrides'!$A$1:$BD$245,MATCH('Stata dataset (nominal)'!$A279,'Cyclical_after overrides'!$A$1:$A$245,0),MATCH('Stata dataset (nominal)'!V$1,'Cyclical_after overrides'!$A$1:$BD$1,0))), "")</f>
        <v/>
      </c>
      <c r="W279" s="179" t="str">
        <f>_xlfn.IFNA(IF($C279 &gt; "2023-24", INDEX(PR24_after_overrides!$D$3:$AU$128, MATCH('Stata dataset (nominal)'!$A279, PR24_after_overrides!$A$3:$A$128, 0), MATCH('Stata dataset (nominal)'!W$1, PR24_after_overrides!$D$2:$AU$2, 0)), INDEX('Cyclical_after overrides'!$A$1:$BD$245,MATCH('Stata dataset (nominal)'!$A279,'Cyclical_after overrides'!$A$1:$A$245,0),MATCH('Stata dataset (nominal)'!W$1,'Cyclical_after overrides'!$A$1:$BD$1,0))), "")</f>
        <v/>
      </c>
      <c r="X279" s="179" t="str">
        <f>_xlfn.IFNA(IF($C279 &gt; "2023-24", INDEX(PR24_after_overrides!$D$3:$AU$128, MATCH('Stata dataset (nominal)'!$A279, PR24_after_overrides!$A$3:$A$128, 0), MATCH('Stata dataset (nominal)'!X$1, PR24_after_overrides!$D$2:$AU$2, 0)), INDEX('Cyclical_after overrides'!$A$1:$BD$245,MATCH('Stata dataset (nominal)'!$A279,'Cyclical_after overrides'!$A$1:$A$245,0),MATCH('Stata dataset (nominal)'!X$1,'Cyclical_after overrides'!$A$1:$BD$1,0))), "")</f>
        <v/>
      </c>
      <c r="Y279" s="179" t="str">
        <f>_xlfn.IFNA(IF($C279 &gt; "2023-24", INDEX(PR24_after_overrides!$D$3:$AU$128, MATCH('Stata dataset (nominal)'!$A279, PR24_after_overrides!$A$3:$A$128, 0), MATCH('Stata dataset (nominal)'!Y$1, PR24_after_overrides!$D$2:$AU$2, 0)), INDEX('Cyclical_after overrides'!$A$1:$BD$245,MATCH('Stata dataset (nominal)'!$A279,'Cyclical_after overrides'!$A$1:$A$245,0),MATCH('Stata dataset (nominal)'!Y$1,'Cyclical_after overrides'!$A$1:$BD$1,0))), "")</f>
        <v/>
      </c>
      <c r="Z279" s="179" t="str">
        <f>_xlfn.IFNA(IF($C279 &gt; "2023-24", INDEX(PR24_after_overrides!$D$3:$AU$128, MATCH('Stata dataset (nominal)'!$A279, PR24_after_overrides!$A$3:$A$128, 0), MATCH('Stata dataset (nominal)'!Z$1, PR24_after_overrides!$D$2:$AU$2, 0)), INDEX('Cyclical_after overrides'!$A$1:$BD$245,MATCH('Stata dataset (nominal)'!$A279,'Cyclical_after overrides'!$A$1:$A$245,0),MATCH('Stata dataset (nominal)'!Z$1,'Cyclical_after overrides'!$A$1:$BD$1,0))), "")</f>
        <v/>
      </c>
      <c r="AA279" s="179">
        <f>_xlfn.IFNA(IF($C279 &gt; "2023-24", INDEX(PR24_after_overrides!$D$3:$AU$128, MATCH('Stata dataset (nominal)'!$A279, PR24_after_overrides!$A$3:$A$128, 0), MATCH('Stata dataset (nominal)'!AA$1, PR24_after_overrides!$D$2:$AU$2, 0)), INDEX('Cyclical_after overrides'!$A$1:$BD$245,MATCH('Stata dataset (nominal)'!$A279,'Cyclical_after overrides'!$A$1:$A$245,0),MATCH('Stata dataset (nominal)'!AA$1,'Cyclical_after overrides'!$A$1:$BD$1,0))), "")</f>
        <v>88.296032509312553</v>
      </c>
      <c r="AB279" s="179">
        <f>INDEX(Depreciation!$U$5:$U$318, MATCH('Stata dataset (nominal)'!$A279, Depreciation!$A$5:$A$318, 0))</f>
        <v>0.4755618446291211</v>
      </c>
      <c r="AC279" s="180" t="str">
        <f t="shared" si="7"/>
        <v/>
      </c>
      <c r="AD279" s="72">
        <f>INDEX(Recharges!$V$5:$V$318, MATCH('Stata dataset (nominal)'!$A279, Recharges!$A$5:$A$318, 0))</f>
        <v>0</v>
      </c>
    </row>
    <row r="280" spans="1:30" x14ac:dyDescent="0.4">
      <c r="A280" s="160" t="str">
        <f t="shared" si="6"/>
        <v>SES27</v>
      </c>
      <c r="B280" s="160" t="s">
        <v>469</v>
      </c>
      <c r="C280" s="160" t="s">
        <v>519</v>
      </c>
      <c r="D280" s="179">
        <f>_xlfn.IFNA(IF($C280 &gt; "2023-24", INDEX(PR24_after_overrides!$D$3:$AU$128, MATCH('Stata dataset (nominal)'!$A280, PR24_after_overrides!$A$3:$A$128, 0), MATCH('Stata dataset (nominal)'!D$1, PR24_after_overrides!$D$2:$AU$2, 0)), INDEX('Cyclical_after overrides'!$A$1:$BD$245,MATCH('Stata dataset (nominal)'!$A280,'Cyclical_after overrides'!$A$1:$A$245,0),MATCH('Stata dataset (nominal)'!D$1,'Cyclical_after overrides'!$A$1:$BD$1,0))), "")</f>
        <v>0.88753306083193106</v>
      </c>
      <c r="E280" s="179">
        <f>_xlfn.IFNA(IF($C280 &gt; "2023-24", INDEX(PR24_after_overrides!$D$3:$AU$128, MATCH('Stata dataset (nominal)'!$A280, PR24_after_overrides!$A$3:$A$128, 0), MATCH('Stata dataset (nominal)'!E$1, PR24_after_overrides!$D$2:$AU$2, 0)), INDEX('Cyclical_after overrides'!$A$1:$BD$245,MATCH('Stata dataset (nominal)'!$A280,'Cyclical_after overrides'!$A$1:$A$245,0),MATCH('Stata dataset (nominal)'!E$1,'Cyclical_after overrides'!$A$1:$BD$1,0))), "")</f>
        <v>2.7367746436651377</v>
      </c>
      <c r="F280" s="179">
        <f>_xlfn.IFNA(IF($C280 &gt; "2023-24", INDEX(PR24_after_overrides!$D$3:$AU$128, MATCH('Stata dataset (nominal)'!$A280, PR24_after_overrides!$A$3:$A$128, 0), MATCH('Stata dataset (nominal)'!F$1, PR24_after_overrides!$D$2:$AU$2, 0)), INDEX('Cyclical_after overrides'!$A$1:$BD$245,MATCH('Stata dataset (nominal)'!$A280,'Cyclical_after overrides'!$A$1:$A$245,0),MATCH('Stata dataset (nominal)'!F$1,'Cyclical_after overrides'!$A$1:$BD$1,0))), "")</f>
        <v>0.52370397419720838</v>
      </c>
      <c r="G280" s="179">
        <f>_xlfn.IFNA(IF($C280 &gt; "2023-24", INDEX(PR24_after_overrides!$D$3:$AU$128, MATCH('Stata dataset (nominal)'!$A280, PR24_after_overrides!$A$3:$A$128, 0), MATCH('Stata dataset (nominal)'!G$1, PR24_after_overrides!$D$2:$AU$2, 0)), INDEX('Cyclical_after overrides'!$A$1:$BD$245,MATCH('Stata dataset (nominal)'!$A280,'Cyclical_after overrides'!$A$1:$A$245,0),MATCH('Stata dataset (nominal)'!G$1,'Cyclical_after overrides'!$A$1:$BD$1,0))), "")</f>
        <v>1.1065396076780261</v>
      </c>
      <c r="H280" s="179">
        <f>_xlfn.IFNA(IF($C280 &gt; "2023-24", INDEX(PR24_after_overrides!$D$3:$AU$128, MATCH('Stata dataset (nominal)'!$A280, PR24_after_overrides!$A$3:$A$128, 0), MATCH('Stata dataset (nominal)'!H$1, PR24_after_overrides!$D$2:$AU$2, 0)), INDEX('Cyclical_after overrides'!$A$1:$BD$245,MATCH('Stata dataset (nominal)'!$A280,'Cyclical_after overrides'!$A$1:$A$245,0),MATCH('Stata dataset (nominal)'!H$1,'Cyclical_after overrides'!$A$1:$BD$1,0))), "")</f>
        <v>0.49729674693871057</v>
      </c>
      <c r="I280" s="179">
        <f>_xlfn.IFNA(IF($C280 &gt; "2023-24", INDEX(PR24_after_overrides!$D$3:$AU$128, MATCH('Stata dataset (nominal)'!$A280, PR24_after_overrides!$A$3:$A$128, 0), MATCH('Stata dataset (nominal)'!I$1, PR24_after_overrides!$D$2:$AU$2, 0)), INDEX('Cyclical_after overrides'!$A$1:$BD$245,MATCH('Stata dataset (nominal)'!$A280,'Cyclical_after overrides'!$A$1:$A$245,0),MATCH('Stata dataset (nominal)'!I$1,'Cyclical_after overrides'!$A$1:$BD$1,0))), "")</f>
        <v>3.2134237193593735</v>
      </c>
      <c r="J280" s="179">
        <f>_xlfn.IFNA(IF($C280 &gt; "2023-24", INDEX(PR24_after_overrides!$D$3:$AU$128, MATCH('Stata dataset (nominal)'!$A280, PR24_after_overrides!$A$3:$A$128, 0), MATCH('Stata dataset (nominal)'!J$1, PR24_after_overrides!$D$2:$AU$2, 0)), INDEX('Cyclical_after overrides'!$A$1:$BD$245,MATCH('Stata dataset (nominal)'!$A280,'Cyclical_after overrides'!$A$1:$A$245,0),MATCH('Stata dataset (nominal)'!J$1,'Cyclical_after overrides'!$A$1:$BD$1,0))), "")</f>
        <v>3.8689100116679982E-2</v>
      </c>
      <c r="K280" s="179" t="str">
        <f>_xlfn.IFNA(IF($C280 &gt; "2023-24", INDEX(PR24_after_overrides!$D$3:$AU$128, MATCH('Stata dataset (nominal)'!$A280, PR24_after_overrides!$A$3:$A$128, 0), MATCH('Stata dataset (nominal)'!K$1, PR24_after_overrides!$D$2:$AU$2, 0)), INDEX('Cyclical_after overrides'!$A$1:$BD$245,MATCH('Stata dataset (nominal)'!$A280,'Cyclical_after overrides'!$A$1:$A$245,0),MATCH('Stata dataset (nominal)'!K$1,'Cyclical_after overrides'!$A$1:$BD$1,0))), "")</f>
        <v/>
      </c>
      <c r="L280" s="179">
        <f>_xlfn.IFNA(IF($C280 &gt; "2023-24", INDEX(PR24_after_overrides!$D$3:$AU$128, MATCH('Stata dataset (nominal)'!$A280, PR24_after_overrides!$A$3:$A$128, 0), MATCH('Stata dataset (nominal)'!L$1, PR24_after_overrides!$D$2:$AU$2, 0)), INDEX('Cyclical_after overrides'!$A$1:$BD$245,MATCH('Stata dataset (nominal)'!$A280,'Cyclical_after overrides'!$A$1:$A$245,0),MATCH('Stata dataset (nominal)'!L$1,'Cyclical_after overrides'!$A$1:$BD$1,0))), "")</f>
        <v>0</v>
      </c>
      <c r="M280" s="179">
        <f>_xlfn.IFNA(IF($C280 &gt; "2023-24", INDEX(PR24_after_overrides!$D$3:$AU$128, MATCH('Stata dataset (nominal)'!$A280, PR24_after_overrides!$A$3:$A$128, 0), MATCH('Stata dataset (nominal)'!M$1, PR24_after_overrides!$D$2:$AU$2, 0)), INDEX('Cyclical_after overrides'!$A$1:$BD$245,MATCH('Stata dataset (nominal)'!$A280,'Cyclical_after overrides'!$A$1:$A$245,0),MATCH('Stata dataset (nominal)'!M$1,'Cyclical_after overrides'!$A$1:$BD$1,0))), "")</f>
        <v>0.39838259502509249</v>
      </c>
      <c r="N280" s="179">
        <f>_xlfn.IFNA(IF($C280 &gt; "2023-24", INDEX(PR24_after_overrides!$D$3:$AU$128, MATCH('Stata dataset (nominal)'!$A280, PR24_after_overrides!$A$3:$A$128, 0), MATCH('Stata dataset (nominal)'!N$1, PR24_after_overrides!$D$2:$AU$2, 0)), INDEX('Cyclical_after overrides'!$A$1:$BD$245,MATCH('Stata dataset (nominal)'!$A280,'Cyclical_after overrides'!$A$1:$A$245,0),MATCH('Stata dataset (nominal)'!N$1,'Cyclical_after overrides'!$A$1:$BD$1,0))), "")</f>
        <v>0</v>
      </c>
      <c r="O280" s="179">
        <f>_xlfn.IFNA(IF($C280 &gt; "2023-24", INDEX(PR24_after_overrides!$D$3:$AU$128, MATCH('Stata dataset (nominal)'!$A280, PR24_after_overrides!$A$3:$A$128, 0), MATCH('Stata dataset (nominal)'!O$1, PR24_after_overrides!$D$2:$AU$2, 0)), INDEX('Cyclical_after overrides'!$A$1:$BD$245,MATCH('Stata dataset (nominal)'!$A280,'Cyclical_after overrides'!$A$1:$A$245,0),MATCH('Stata dataset (nominal)'!O$1,'Cyclical_after overrides'!$A$1:$BD$1,0))), "")</f>
        <v>44.69</v>
      </c>
      <c r="P280" s="179" t="str">
        <f>_xlfn.IFNA(IF($C280 &gt; "2023-24", INDEX(PR24_after_overrides!$D$3:$AU$128, MATCH('Stata dataset (nominal)'!$A280, PR24_after_overrides!$A$3:$A$128, 0), MATCH('Stata dataset (nominal)'!P$1, PR24_after_overrides!$D$2:$AU$2, 0)), INDEX('Cyclical_after overrides'!$A$1:$BD$245,MATCH('Stata dataset (nominal)'!$A280,'Cyclical_after overrides'!$A$1:$A$245,0),MATCH('Stata dataset (nominal)'!P$1,'Cyclical_after overrides'!$A$1:$BD$1,0))), "")</f>
        <v/>
      </c>
      <c r="Q280" s="179" t="str">
        <f>_xlfn.IFNA(IF($C280 &gt; "2023-24", INDEX(PR24_after_overrides!$D$3:$AU$128, MATCH('Stata dataset (nominal)'!$A280, PR24_after_overrides!$A$3:$A$128, 0), MATCH('Stata dataset (nominal)'!Q$1, PR24_after_overrides!$D$2:$AU$2, 0)), INDEX('Cyclical_after overrides'!$A$1:$BD$245,MATCH('Stata dataset (nominal)'!$A280,'Cyclical_after overrides'!$A$1:$A$245,0),MATCH('Stata dataset (nominal)'!Q$1,'Cyclical_after overrides'!$A$1:$BD$1,0))), "")</f>
        <v/>
      </c>
      <c r="R280" s="179">
        <f>_xlfn.IFNA(IF($C280 &gt; "2023-24", INDEX(PR24_after_overrides!$D$3:$AU$128, MATCH('Stata dataset (nominal)'!$A280, PR24_after_overrides!$A$3:$A$128, 0), MATCH('Stata dataset (nominal)'!R$1, PR24_after_overrides!$D$2:$AU$2, 0)), INDEX('Cyclical_after overrides'!$A$1:$BD$245,MATCH('Stata dataset (nominal)'!$A280,'Cyclical_after overrides'!$A$1:$A$245,0),MATCH('Stata dataset (nominal)'!R$1,'Cyclical_after overrides'!$A$1:$BD$1,0))), "")</f>
        <v>254.04</v>
      </c>
      <c r="S280" s="179" t="str">
        <f>_xlfn.IFNA(IF($C280 &gt; "2023-24", INDEX(PR24_after_overrides!$D$3:$AU$128, MATCH('Stata dataset (nominal)'!$A280, PR24_after_overrides!$A$3:$A$128, 0), MATCH('Stata dataset (nominal)'!S$1, PR24_after_overrides!$D$2:$AU$2, 0)), INDEX('Cyclical_after overrides'!$A$1:$BD$245,MATCH('Stata dataset (nominal)'!$A280,'Cyclical_after overrides'!$A$1:$A$245,0),MATCH('Stata dataset (nominal)'!S$1,'Cyclical_after overrides'!$A$1:$BD$1,0))), "")</f>
        <v/>
      </c>
      <c r="T280" s="179" t="str">
        <f>_xlfn.IFNA(IF($C280 &gt; "2023-24", INDEX(PR24_after_overrides!$D$3:$AU$128, MATCH('Stata dataset (nominal)'!$A280, PR24_after_overrides!$A$3:$A$128, 0), MATCH('Stata dataset (nominal)'!T$1, PR24_after_overrides!$D$2:$AU$2, 0)), INDEX('Cyclical_after overrides'!$A$1:$BD$245,MATCH('Stata dataset (nominal)'!$A280,'Cyclical_after overrides'!$A$1:$A$245,0),MATCH('Stata dataset (nominal)'!T$1,'Cyclical_after overrides'!$A$1:$BD$1,0))), "")</f>
        <v/>
      </c>
      <c r="U280" s="179" t="str">
        <f>_xlfn.IFNA(IF($C280 &gt; "2023-24", INDEX(PR24_after_overrides!$D$3:$AU$128, MATCH('Stata dataset (nominal)'!$A280, PR24_after_overrides!$A$3:$A$128, 0), MATCH('Stata dataset (nominal)'!U$1, PR24_after_overrides!$D$2:$AU$2, 0)), INDEX('Cyclical_after overrides'!$A$1:$BD$245,MATCH('Stata dataset (nominal)'!$A280,'Cyclical_after overrides'!$A$1:$A$245,0),MATCH('Stata dataset (nominal)'!U$1,'Cyclical_after overrides'!$A$1:$BD$1,0))), "")</f>
        <v/>
      </c>
      <c r="V280" s="179" t="str">
        <f>_xlfn.IFNA(IF($C280 &gt; "2023-24", INDEX(PR24_after_overrides!$D$3:$AU$128, MATCH('Stata dataset (nominal)'!$A280, PR24_after_overrides!$A$3:$A$128, 0), MATCH('Stata dataset (nominal)'!V$1, PR24_after_overrides!$D$2:$AU$2, 0)), INDEX('Cyclical_after overrides'!$A$1:$BD$245,MATCH('Stata dataset (nominal)'!$A280,'Cyclical_after overrides'!$A$1:$A$245,0),MATCH('Stata dataset (nominal)'!V$1,'Cyclical_after overrides'!$A$1:$BD$1,0))), "")</f>
        <v/>
      </c>
      <c r="W280" s="179" t="str">
        <f>_xlfn.IFNA(IF($C280 &gt; "2023-24", INDEX(PR24_after_overrides!$D$3:$AU$128, MATCH('Stata dataset (nominal)'!$A280, PR24_after_overrides!$A$3:$A$128, 0), MATCH('Stata dataset (nominal)'!W$1, PR24_after_overrides!$D$2:$AU$2, 0)), INDEX('Cyclical_after overrides'!$A$1:$BD$245,MATCH('Stata dataset (nominal)'!$A280,'Cyclical_after overrides'!$A$1:$A$245,0),MATCH('Stata dataset (nominal)'!W$1,'Cyclical_after overrides'!$A$1:$BD$1,0))), "")</f>
        <v/>
      </c>
      <c r="X280" s="179" t="str">
        <f>_xlfn.IFNA(IF($C280 &gt; "2023-24", INDEX(PR24_after_overrides!$D$3:$AU$128, MATCH('Stata dataset (nominal)'!$A280, PR24_after_overrides!$A$3:$A$128, 0), MATCH('Stata dataset (nominal)'!X$1, PR24_after_overrides!$D$2:$AU$2, 0)), INDEX('Cyclical_after overrides'!$A$1:$BD$245,MATCH('Stata dataset (nominal)'!$A280,'Cyclical_after overrides'!$A$1:$A$245,0),MATCH('Stata dataset (nominal)'!X$1,'Cyclical_after overrides'!$A$1:$BD$1,0))), "")</f>
        <v/>
      </c>
      <c r="Y280" s="179" t="str">
        <f>_xlfn.IFNA(IF($C280 &gt; "2023-24", INDEX(PR24_after_overrides!$D$3:$AU$128, MATCH('Stata dataset (nominal)'!$A280, PR24_after_overrides!$A$3:$A$128, 0), MATCH('Stata dataset (nominal)'!Y$1, PR24_after_overrides!$D$2:$AU$2, 0)), INDEX('Cyclical_after overrides'!$A$1:$BD$245,MATCH('Stata dataset (nominal)'!$A280,'Cyclical_after overrides'!$A$1:$A$245,0),MATCH('Stata dataset (nominal)'!Y$1,'Cyclical_after overrides'!$A$1:$BD$1,0))), "")</f>
        <v/>
      </c>
      <c r="Z280" s="179" t="str">
        <f>_xlfn.IFNA(IF($C280 &gt; "2023-24", INDEX(PR24_after_overrides!$D$3:$AU$128, MATCH('Stata dataset (nominal)'!$A280, PR24_after_overrides!$A$3:$A$128, 0), MATCH('Stata dataset (nominal)'!Z$1, PR24_after_overrides!$D$2:$AU$2, 0)), INDEX('Cyclical_after overrides'!$A$1:$BD$245,MATCH('Stata dataset (nominal)'!$A280,'Cyclical_after overrides'!$A$1:$A$245,0),MATCH('Stata dataset (nominal)'!Z$1,'Cyclical_after overrides'!$A$1:$BD$1,0))), "")</f>
        <v/>
      </c>
      <c r="AA280" s="179">
        <f>_xlfn.IFNA(IF($C280 &gt; "2023-24", INDEX(PR24_after_overrides!$D$3:$AU$128, MATCH('Stata dataset (nominal)'!$A280, PR24_after_overrides!$A$3:$A$128, 0), MATCH('Stata dataset (nominal)'!AA$1, PR24_after_overrides!$D$2:$AU$2, 0)), INDEX('Cyclical_after overrides'!$A$1:$BD$245,MATCH('Stata dataset (nominal)'!$A280,'Cyclical_after overrides'!$A$1:$A$245,0),MATCH('Stata dataset (nominal)'!AA$1,'Cyclical_after overrides'!$A$1:$BD$1,0))), "")</f>
        <v>97.325951913308458</v>
      </c>
      <c r="AB280" s="179">
        <f>INDEX(Depreciation!$U$5:$U$318, MATCH('Stata dataset (nominal)'!$A280, Depreciation!$A$5:$A$318, 0))</f>
        <v>0.52046753477510166</v>
      </c>
      <c r="AC280" s="180" t="str">
        <f t="shared" si="7"/>
        <v/>
      </c>
      <c r="AD280" s="72">
        <f>INDEX(Recharges!$V$5:$V$318, MATCH('Stata dataset (nominal)'!$A280, Recharges!$A$5:$A$318, 0))</f>
        <v>0</v>
      </c>
    </row>
    <row r="281" spans="1:30" x14ac:dyDescent="0.4">
      <c r="A281" s="160" t="str">
        <f t="shared" si="6"/>
        <v>SES28</v>
      </c>
      <c r="B281" s="160" t="s">
        <v>469</v>
      </c>
      <c r="C281" s="160" t="s">
        <v>520</v>
      </c>
      <c r="D281" s="179">
        <f>_xlfn.IFNA(IF($C281 &gt; "2023-24", INDEX(PR24_after_overrides!$D$3:$AU$128, MATCH('Stata dataset (nominal)'!$A281, PR24_after_overrides!$A$3:$A$128, 0), MATCH('Stata dataset (nominal)'!D$1, PR24_after_overrides!$D$2:$AU$2, 0)), INDEX('Cyclical_after overrides'!$A$1:$BD$245,MATCH('Stata dataset (nominal)'!$A281,'Cyclical_after overrides'!$A$1:$A$245,0),MATCH('Stata dataset (nominal)'!D$1,'Cyclical_after overrides'!$A$1:$BD$1,0))), "")</f>
        <v>0.87016737388024523</v>
      </c>
      <c r="E281" s="179">
        <f>_xlfn.IFNA(IF($C281 &gt; "2023-24", INDEX(PR24_after_overrides!$D$3:$AU$128, MATCH('Stata dataset (nominal)'!$A281, PR24_after_overrides!$A$3:$A$128, 0), MATCH('Stata dataset (nominal)'!E$1, PR24_after_overrides!$D$2:$AU$2, 0)), INDEX('Cyclical_after overrides'!$A$1:$BD$245,MATCH('Stata dataset (nominal)'!$A281,'Cyclical_after overrides'!$A$1:$A$245,0),MATCH('Stata dataset (nominal)'!E$1,'Cyclical_after overrides'!$A$1:$BD$1,0))), "")</f>
        <v>2.8146830788262762</v>
      </c>
      <c r="F281" s="179">
        <f>_xlfn.IFNA(IF($C281 &gt; "2023-24", INDEX(PR24_after_overrides!$D$3:$AU$128, MATCH('Stata dataset (nominal)'!$A281, PR24_after_overrides!$A$3:$A$128, 0), MATCH('Stata dataset (nominal)'!F$1, PR24_after_overrides!$D$2:$AU$2, 0)), INDEX('Cyclical_after overrides'!$A$1:$BD$245,MATCH('Stata dataset (nominal)'!$A281,'Cyclical_after overrides'!$A$1:$A$245,0),MATCH('Stata dataset (nominal)'!F$1,'Cyclical_after overrides'!$A$1:$BD$1,0))), "")</f>
        <v>0.53861238370466158</v>
      </c>
      <c r="G281" s="179">
        <f>_xlfn.IFNA(IF($C281 &gt; "2023-24", INDEX(PR24_after_overrides!$D$3:$AU$128, MATCH('Stata dataset (nominal)'!$A281, PR24_after_overrides!$A$3:$A$128, 0), MATCH('Stata dataset (nominal)'!G$1, PR24_after_overrides!$D$2:$AU$2, 0)), INDEX('Cyclical_after overrides'!$A$1:$BD$245,MATCH('Stata dataset (nominal)'!$A281,'Cyclical_after overrides'!$A$1:$A$245,0),MATCH('Stata dataset (nominal)'!G$1,'Cyclical_after overrides'!$A$1:$BD$1,0))), "")</f>
        <v>1.1425849879256624</v>
      </c>
      <c r="H281" s="179">
        <f>_xlfn.IFNA(IF($C281 &gt; "2023-24", INDEX(PR24_after_overrides!$D$3:$AU$128, MATCH('Stata dataset (nominal)'!$A281, PR24_after_overrides!$A$3:$A$128, 0), MATCH('Stata dataset (nominal)'!H$1, PR24_after_overrides!$D$2:$AU$2, 0)), INDEX('Cyclical_after overrides'!$A$1:$BD$245,MATCH('Stata dataset (nominal)'!$A281,'Cyclical_after overrides'!$A$1:$A$245,0),MATCH('Stata dataset (nominal)'!H$1,'Cyclical_after overrides'!$A$1:$BD$1,0))), "")</f>
        <v>0.51145341542962952</v>
      </c>
      <c r="I281" s="179">
        <f>_xlfn.IFNA(IF($C281 &gt; "2023-24", INDEX(PR24_after_overrides!$D$3:$AU$128, MATCH('Stata dataset (nominal)'!$A281, PR24_after_overrides!$A$3:$A$128, 0), MATCH('Stata dataset (nominal)'!I$1, PR24_after_overrides!$D$2:$AU$2, 0)), INDEX('Cyclical_after overrides'!$A$1:$BD$245,MATCH('Stata dataset (nominal)'!$A281,'Cyclical_after overrides'!$A$1:$A$245,0),MATCH('Stata dataset (nominal)'!I$1,'Cyclical_after overrides'!$A$1:$BD$1,0))), "")</f>
        <v>3.3049010406888706</v>
      </c>
      <c r="J281" s="179">
        <f>_xlfn.IFNA(IF($C281 &gt; "2023-24", INDEX(PR24_after_overrides!$D$3:$AU$128, MATCH('Stata dataset (nominal)'!$A281, PR24_after_overrides!$A$3:$A$128, 0), MATCH('Stata dataset (nominal)'!J$1, PR24_after_overrides!$D$2:$AU$2, 0)), INDEX('Cyclical_after overrides'!$A$1:$BD$245,MATCH('Stata dataset (nominal)'!$A281,'Cyclical_after overrides'!$A$1:$A$245,0),MATCH('Stata dataset (nominal)'!J$1,'Cyclical_after overrides'!$A$1:$BD$1,0))), "")</f>
        <v>3.9790472220831943E-2</v>
      </c>
      <c r="K281" s="179" t="str">
        <f>_xlfn.IFNA(IF($C281 &gt; "2023-24", INDEX(PR24_after_overrides!$D$3:$AU$128, MATCH('Stata dataset (nominal)'!$A281, PR24_after_overrides!$A$3:$A$128, 0), MATCH('Stata dataset (nominal)'!K$1, PR24_after_overrides!$D$2:$AU$2, 0)), INDEX('Cyclical_after overrides'!$A$1:$BD$245,MATCH('Stata dataset (nominal)'!$A281,'Cyclical_after overrides'!$A$1:$A$245,0),MATCH('Stata dataset (nominal)'!K$1,'Cyclical_after overrides'!$A$1:$BD$1,0))), "")</f>
        <v/>
      </c>
      <c r="L281" s="179">
        <f>_xlfn.IFNA(IF($C281 &gt; "2023-24", INDEX(PR24_after_overrides!$D$3:$AU$128, MATCH('Stata dataset (nominal)'!$A281, PR24_after_overrides!$A$3:$A$128, 0), MATCH('Stata dataset (nominal)'!L$1, PR24_after_overrides!$D$2:$AU$2, 0)), INDEX('Cyclical_after overrides'!$A$1:$BD$245,MATCH('Stata dataset (nominal)'!$A281,'Cyclical_after overrides'!$A$1:$A$245,0),MATCH('Stata dataset (nominal)'!L$1,'Cyclical_after overrides'!$A$1:$BD$1,0))), "")</f>
        <v>0</v>
      </c>
      <c r="M281" s="179">
        <f>_xlfn.IFNA(IF($C281 &gt; "2023-24", INDEX(PR24_after_overrides!$D$3:$AU$128, MATCH('Stata dataset (nominal)'!$A281, PR24_after_overrides!$A$3:$A$128, 0), MATCH('Stata dataset (nominal)'!M$1, PR24_after_overrides!$D$2:$AU$2, 0)), INDEX('Cyclical_after overrides'!$A$1:$BD$245,MATCH('Stata dataset (nominal)'!$A281,'Cyclical_after overrides'!$A$1:$A$245,0),MATCH('Stata dataset (nominal)'!M$1,'Cyclical_after overrides'!$A$1:$BD$1,0))), "")</f>
        <v>0.36449355680685569</v>
      </c>
      <c r="N281" s="179">
        <f>_xlfn.IFNA(IF($C281 &gt; "2023-24", INDEX(PR24_after_overrides!$D$3:$AU$128, MATCH('Stata dataset (nominal)'!$A281, PR24_after_overrides!$A$3:$A$128, 0), MATCH('Stata dataset (nominal)'!N$1, PR24_after_overrides!$D$2:$AU$2, 0)), INDEX('Cyclical_after overrides'!$A$1:$BD$245,MATCH('Stata dataset (nominal)'!$A281,'Cyclical_after overrides'!$A$1:$A$245,0),MATCH('Stata dataset (nominal)'!N$1,'Cyclical_after overrides'!$A$1:$BD$1,0))), "")</f>
        <v>0</v>
      </c>
      <c r="O281" s="179">
        <f>_xlfn.IFNA(IF($C281 &gt; "2023-24", INDEX(PR24_after_overrides!$D$3:$AU$128, MATCH('Stata dataset (nominal)'!$A281, PR24_after_overrides!$A$3:$A$128, 0), MATCH('Stata dataset (nominal)'!O$1, PR24_after_overrides!$D$2:$AU$2, 0)), INDEX('Cyclical_after overrides'!$A$1:$BD$245,MATCH('Stata dataset (nominal)'!$A281,'Cyclical_after overrides'!$A$1:$A$245,0),MATCH('Stata dataset (nominal)'!O$1,'Cyclical_after overrides'!$A$1:$BD$1,0))), "")</f>
        <v>42.91</v>
      </c>
      <c r="P281" s="179" t="str">
        <f>_xlfn.IFNA(IF($C281 &gt; "2023-24", INDEX(PR24_after_overrides!$D$3:$AU$128, MATCH('Stata dataset (nominal)'!$A281, PR24_after_overrides!$A$3:$A$128, 0), MATCH('Stata dataset (nominal)'!P$1, PR24_after_overrides!$D$2:$AU$2, 0)), INDEX('Cyclical_after overrides'!$A$1:$BD$245,MATCH('Stata dataset (nominal)'!$A281,'Cyclical_after overrides'!$A$1:$A$245,0),MATCH('Stata dataset (nominal)'!P$1,'Cyclical_after overrides'!$A$1:$BD$1,0))), "")</f>
        <v/>
      </c>
      <c r="Q281" s="179" t="str">
        <f>_xlfn.IFNA(IF($C281 &gt; "2023-24", INDEX(PR24_after_overrides!$D$3:$AU$128, MATCH('Stata dataset (nominal)'!$A281, PR24_after_overrides!$A$3:$A$128, 0), MATCH('Stata dataset (nominal)'!Q$1, PR24_after_overrides!$D$2:$AU$2, 0)), INDEX('Cyclical_after overrides'!$A$1:$BD$245,MATCH('Stata dataset (nominal)'!$A281,'Cyclical_after overrides'!$A$1:$A$245,0),MATCH('Stata dataset (nominal)'!Q$1,'Cyclical_after overrides'!$A$1:$BD$1,0))), "")</f>
        <v/>
      </c>
      <c r="R281" s="179">
        <f>_xlfn.IFNA(IF($C281 &gt; "2023-24", INDEX(PR24_after_overrides!$D$3:$AU$128, MATCH('Stata dataset (nominal)'!$A281, PR24_after_overrides!$A$3:$A$128, 0), MATCH('Stata dataset (nominal)'!R$1, PR24_after_overrides!$D$2:$AU$2, 0)), INDEX('Cyclical_after overrides'!$A$1:$BD$245,MATCH('Stata dataset (nominal)'!$A281,'Cyclical_after overrides'!$A$1:$A$245,0),MATCH('Stata dataset (nominal)'!R$1,'Cyclical_after overrides'!$A$1:$BD$1,0))), "")</f>
        <v>258.61</v>
      </c>
      <c r="S281" s="179" t="str">
        <f>_xlfn.IFNA(IF($C281 &gt; "2023-24", INDEX(PR24_after_overrides!$D$3:$AU$128, MATCH('Stata dataset (nominal)'!$A281, PR24_after_overrides!$A$3:$A$128, 0), MATCH('Stata dataset (nominal)'!S$1, PR24_after_overrides!$D$2:$AU$2, 0)), INDEX('Cyclical_after overrides'!$A$1:$BD$245,MATCH('Stata dataset (nominal)'!$A281,'Cyclical_after overrides'!$A$1:$A$245,0),MATCH('Stata dataset (nominal)'!S$1,'Cyclical_after overrides'!$A$1:$BD$1,0))), "")</f>
        <v/>
      </c>
      <c r="T281" s="179" t="str">
        <f>_xlfn.IFNA(IF($C281 &gt; "2023-24", INDEX(PR24_after_overrides!$D$3:$AU$128, MATCH('Stata dataset (nominal)'!$A281, PR24_after_overrides!$A$3:$A$128, 0), MATCH('Stata dataset (nominal)'!T$1, PR24_after_overrides!$D$2:$AU$2, 0)), INDEX('Cyclical_after overrides'!$A$1:$BD$245,MATCH('Stata dataset (nominal)'!$A281,'Cyclical_after overrides'!$A$1:$A$245,0),MATCH('Stata dataset (nominal)'!T$1,'Cyclical_after overrides'!$A$1:$BD$1,0))), "")</f>
        <v/>
      </c>
      <c r="U281" s="179" t="str">
        <f>_xlfn.IFNA(IF($C281 &gt; "2023-24", INDEX(PR24_after_overrides!$D$3:$AU$128, MATCH('Stata dataset (nominal)'!$A281, PR24_after_overrides!$A$3:$A$128, 0), MATCH('Stata dataset (nominal)'!U$1, PR24_after_overrides!$D$2:$AU$2, 0)), INDEX('Cyclical_after overrides'!$A$1:$BD$245,MATCH('Stata dataset (nominal)'!$A281,'Cyclical_after overrides'!$A$1:$A$245,0),MATCH('Stata dataset (nominal)'!U$1,'Cyclical_after overrides'!$A$1:$BD$1,0))), "")</f>
        <v/>
      </c>
      <c r="V281" s="179" t="str">
        <f>_xlfn.IFNA(IF($C281 &gt; "2023-24", INDEX(PR24_after_overrides!$D$3:$AU$128, MATCH('Stata dataset (nominal)'!$A281, PR24_after_overrides!$A$3:$A$128, 0), MATCH('Stata dataset (nominal)'!V$1, PR24_after_overrides!$D$2:$AU$2, 0)), INDEX('Cyclical_after overrides'!$A$1:$BD$245,MATCH('Stata dataset (nominal)'!$A281,'Cyclical_after overrides'!$A$1:$A$245,0),MATCH('Stata dataset (nominal)'!V$1,'Cyclical_after overrides'!$A$1:$BD$1,0))), "")</f>
        <v/>
      </c>
      <c r="W281" s="179" t="str">
        <f>_xlfn.IFNA(IF($C281 &gt; "2023-24", INDEX(PR24_after_overrides!$D$3:$AU$128, MATCH('Stata dataset (nominal)'!$A281, PR24_after_overrides!$A$3:$A$128, 0), MATCH('Stata dataset (nominal)'!W$1, PR24_after_overrides!$D$2:$AU$2, 0)), INDEX('Cyclical_after overrides'!$A$1:$BD$245,MATCH('Stata dataset (nominal)'!$A281,'Cyclical_after overrides'!$A$1:$A$245,0),MATCH('Stata dataset (nominal)'!W$1,'Cyclical_after overrides'!$A$1:$BD$1,0))), "")</f>
        <v/>
      </c>
      <c r="X281" s="179" t="str">
        <f>_xlfn.IFNA(IF($C281 &gt; "2023-24", INDEX(PR24_after_overrides!$D$3:$AU$128, MATCH('Stata dataset (nominal)'!$A281, PR24_after_overrides!$A$3:$A$128, 0), MATCH('Stata dataset (nominal)'!X$1, PR24_after_overrides!$D$2:$AU$2, 0)), INDEX('Cyclical_after overrides'!$A$1:$BD$245,MATCH('Stata dataset (nominal)'!$A281,'Cyclical_after overrides'!$A$1:$A$245,0),MATCH('Stata dataset (nominal)'!X$1,'Cyclical_after overrides'!$A$1:$BD$1,0))), "")</f>
        <v/>
      </c>
      <c r="Y281" s="179" t="str">
        <f>_xlfn.IFNA(IF($C281 &gt; "2023-24", INDEX(PR24_after_overrides!$D$3:$AU$128, MATCH('Stata dataset (nominal)'!$A281, PR24_after_overrides!$A$3:$A$128, 0), MATCH('Stata dataset (nominal)'!Y$1, PR24_after_overrides!$D$2:$AU$2, 0)), INDEX('Cyclical_after overrides'!$A$1:$BD$245,MATCH('Stata dataset (nominal)'!$A281,'Cyclical_after overrides'!$A$1:$A$245,0),MATCH('Stata dataset (nominal)'!Y$1,'Cyclical_after overrides'!$A$1:$BD$1,0))), "")</f>
        <v/>
      </c>
      <c r="Z281" s="179" t="str">
        <f>_xlfn.IFNA(IF($C281 &gt; "2023-24", INDEX(PR24_after_overrides!$D$3:$AU$128, MATCH('Stata dataset (nominal)'!$A281, PR24_after_overrides!$A$3:$A$128, 0), MATCH('Stata dataset (nominal)'!Z$1, PR24_after_overrides!$D$2:$AU$2, 0)), INDEX('Cyclical_after overrides'!$A$1:$BD$245,MATCH('Stata dataset (nominal)'!$A281,'Cyclical_after overrides'!$A$1:$A$245,0),MATCH('Stata dataset (nominal)'!Z$1,'Cyclical_after overrides'!$A$1:$BD$1,0))), "")</f>
        <v/>
      </c>
      <c r="AA281" s="179">
        <f>_xlfn.IFNA(IF($C281 &gt; "2023-24", INDEX(PR24_after_overrides!$D$3:$AU$128, MATCH('Stata dataset (nominal)'!$A281, PR24_after_overrides!$A$3:$A$128, 0), MATCH('Stata dataset (nominal)'!AA$1, PR24_after_overrides!$D$2:$AU$2, 0)), INDEX('Cyclical_after overrides'!$A$1:$BD$245,MATCH('Stata dataset (nominal)'!$A281,'Cyclical_after overrides'!$A$1:$A$245,0),MATCH('Stata dataset (nominal)'!AA$1,'Cyclical_after overrides'!$A$1:$BD$1,0))), "")</f>
        <v>104.39141103962071</v>
      </c>
      <c r="AB281" s="179">
        <f>INDEX(Depreciation!$U$5:$U$318, MATCH('Stata dataset (nominal)'!$A281, Depreciation!$A$5:$A$318, 0))</f>
        <v>0.59144619045959046</v>
      </c>
      <c r="AC281" s="180" t="str">
        <f t="shared" si="7"/>
        <v/>
      </c>
      <c r="AD281" s="72">
        <f>INDEX(Recharges!$V$5:$V$318, MATCH('Stata dataset (nominal)'!$A281, Recharges!$A$5:$A$318, 0))</f>
        <v>0</v>
      </c>
    </row>
    <row r="282" spans="1:30" x14ac:dyDescent="0.4">
      <c r="A282" s="160" t="str">
        <f t="shared" si="6"/>
        <v>SES29</v>
      </c>
      <c r="B282" s="160" t="s">
        <v>469</v>
      </c>
      <c r="C282" s="160" t="s">
        <v>521</v>
      </c>
      <c r="D282" s="179">
        <f>_xlfn.IFNA(IF($C282 &gt; "2023-24", INDEX(PR24_after_overrides!$D$3:$AU$128, MATCH('Stata dataset (nominal)'!$A282, PR24_after_overrides!$A$3:$A$128, 0), MATCH('Stata dataset (nominal)'!D$1, PR24_after_overrides!$D$2:$AU$2, 0)), INDEX('Cyclical_after overrides'!$A$1:$BD$245,MATCH('Stata dataset (nominal)'!$A282,'Cyclical_after overrides'!$A$1:$A$245,0),MATCH('Stata dataset (nominal)'!D$1,'Cyclical_after overrides'!$A$1:$BD$1,0))), "")</f>
        <v>0.85307372313381113</v>
      </c>
      <c r="E282" s="179">
        <f>_xlfn.IFNA(IF($C282 &gt; "2023-24", INDEX(PR24_after_overrides!$D$3:$AU$128, MATCH('Stata dataset (nominal)'!$A282, PR24_after_overrides!$A$3:$A$128, 0), MATCH('Stata dataset (nominal)'!E$1, PR24_after_overrides!$D$2:$AU$2, 0)), INDEX('Cyclical_after overrides'!$A$1:$BD$245,MATCH('Stata dataset (nominal)'!$A282,'Cyclical_after overrides'!$A$1:$A$245,0),MATCH('Stata dataset (nominal)'!E$1,'Cyclical_after overrides'!$A$1:$BD$1,0))), "")</f>
        <v>2.8544676630022967</v>
      </c>
      <c r="F282" s="179">
        <f>_xlfn.IFNA(IF($C282 &gt; "2023-24", INDEX(PR24_after_overrides!$D$3:$AU$128, MATCH('Stata dataset (nominal)'!$A282, PR24_after_overrides!$A$3:$A$128, 0), MATCH('Stata dataset (nominal)'!F$1, PR24_after_overrides!$D$2:$AU$2, 0)), INDEX('Cyclical_after overrides'!$A$1:$BD$245,MATCH('Stata dataset (nominal)'!$A282,'Cyclical_after overrides'!$A$1:$A$245,0),MATCH('Stata dataset (nominal)'!F$1,'Cyclical_after overrides'!$A$1:$BD$1,0))), "")</f>
        <v>0.54622548582579999</v>
      </c>
      <c r="G282" s="179">
        <f>_xlfn.IFNA(IF($C282 &gt; "2023-24", INDEX(PR24_after_overrides!$D$3:$AU$128, MATCH('Stata dataset (nominal)'!$A282, PR24_after_overrides!$A$3:$A$128, 0), MATCH('Stata dataset (nominal)'!G$1, PR24_after_overrides!$D$2:$AU$2, 0)), INDEX('Cyclical_after overrides'!$A$1:$BD$245,MATCH('Stata dataset (nominal)'!$A282,'Cyclical_after overrides'!$A$1:$A$245,0),MATCH('Stata dataset (nominal)'!G$1,'Cyclical_after overrides'!$A$1:$BD$1,0))), "")</f>
        <v>1.1800699892259388</v>
      </c>
      <c r="H282" s="179">
        <f>_xlfn.IFNA(IF($C282 &gt; "2023-24", INDEX(PR24_after_overrides!$D$3:$AU$128, MATCH('Stata dataset (nominal)'!$A282, PR24_after_overrides!$A$3:$A$128, 0), MATCH('Stata dataset (nominal)'!H$1, PR24_after_overrides!$D$2:$AU$2, 0)), INDEX('Cyclical_after overrides'!$A$1:$BD$245,MATCH('Stata dataset (nominal)'!$A282,'Cyclical_after overrides'!$A$1:$A$245,0),MATCH('Stata dataset (nominal)'!H$1,'Cyclical_after overrides'!$A$1:$BD$1,0))), "")</f>
        <v>0.51868263480830212</v>
      </c>
      <c r="I282" s="179">
        <f>_xlfn.IFNA(IF($C282 &gt; "2023-24", INDEX(PR24_after_overrides!$D$3:$AU$128, MATCH('Stata dataset (nominal)'!$A282, PR24_after_overrides!$A$3:$A$128, 0), MATCH('Stata dataset (nominal)'!I$1, PR24_after_overrides!$D$2:$AU$2, 0)), INDEX('Cyclical_after overrides'!$A$1:$BD$245,MATCH('Stata dataset (nominal)'!$A282,'Cyclical_after overrides'!$A$1:$A$245,0),MATCH('Stata dataset (nominal)'!I$1,'Cyclical_after overrides'!$A$1:$BD$1,0))), "")</f>
        <v>3.3516146883587656</v>
      </c>
      <c r="J282" s="179">
        <f>_xlfn.IFNA(IF($C282 &gt; "2023-24", INDEX(PR24_after_overrides!$D$3:$AU$128, MATCH('Stata dataset (nominal)'!$A282, PR24_after_overrides!$A$3:$A$128, 0), MATCH('Stata dataset (nominal)'!J$1, PR24_after_overrides!$D$2:$AU$2, 0)), INDEX('Cyclical_after overrides'!$A$1:$BD$245,MATCH('Stata dataset (nominal)'!$A282,'Cyclical_after overrides'!$A$1:$A$245,0),MATCH('Stata dataset (nominal)'!J$1,'Cyclical_after overrides'!$A$1:$BD$1,0))), "")</f>
        <v>4.0352896958232007E-2</v>
      </c>
      <c r="K282" s="179" t="str">
        <f>_xlfn.IFNA(IF($C282 &gt; "2023-24", INDEX(PR24_after_overrides!$D$3:$AU$128, MATCH('Stata dataset (nominal)'!$A282, PR24_after_overrides!$A$3:$A$128, 0), MATCH('Stata dataset (nominal)'!K$1, PR24_after_overrides!$D$2:$AU$2, 0)), INDEX('Cyclical_after overrides'!$A$1:$BD$245,MATCH('Stata dataset (nominal)'!$A282,'Cyclical_after overrides'!$A$1:$A$245,0),MATCH('Stata dataset (nominal)'!K$1,'Cyclical_after overrides'!$A$1:$BD$1,0))), "")</f>
        <v/>
      </c>
      <c r="L282" s="179">
        <f>_xlfn.IFNA(IF($C282 &gt; "2023-24", INDEX(PR24_after_overrides!$D$3:$AU$128, MATCH('Stata dataset (nominal)'!$A282, PR24_after_overrides!$A$3:$A$128, 0), MATCH('Stata dataset (nominal)'!L$1, PR24_after_overrides!$D$2:$AU$2, 0)), INDEX('Cyclical_after overrides'!$A$1:$BD$245,MATCH('Stata dataset (nominal)'!$A282,'Cyclical_after overrides'!$A$1:$A$245,0),MATCH('Stata dataset (nominal)'!L$1,'Cyclical_after overrides'!$A$1:$BD$1,0))), "")</f>
        <v>0</v>
      </c>
      <c r="M282" s="179">
        <f>_xlfn.IFNA(IF($C282 &gt; "2023-24", INDEX(PR24_after_overrides!$D$3:$AU$128, MATCH('Stata dataset (nominal)'!$A282, PR24_after_overrides!$A$3:$A$128, 0), MATCH('Stata dataset (nominal)'!M$1, PR24_after_overrides!$D$2:$AU$2, 0)), INDEX('Cyclical_after overrides'!$A$1:$BD$245,MATCH('Stata dataset (nominal)'!$A282,'Cyclical_after overrides'!$A$1:$A$245,0),MATCH('Stata dataset (nominal)'!M$1,'Cyclical_after overrides'!$A$1:$BD$1,0))), "")</f>
        <v>0.31152676259005513</v>
      </c>
      <c r="N282" s="179">
        <f>_xlfn.IFNA(IF($C282 &gt; "2023-24", INDEX(PR24_after_overrides!$D$3:$AU$128, MATCH('Stata dataset (nominal)'!$A282, PR24_after_overrides!$A$3:$A$128, 0), MATCH('Stata dataset (nominal)'!N$1, PR24_after_overrides!$D$2:$AU$2, 0)), INDEX('Cyclical_after overrides'!$A$1:$BD$245,MATCH('Stata dataset (nominal)'!$A282,'Cyclical_after overrides'!$A$1:$A$245,0),MATCH('Stata dataset (nominal)'!N$1,'Cyclical_after overrides'!$A$1:$BD$1,0))), "")</f>
        <v>0</v>
      </c>
      <c r="O282" s="179">
        <f>_xlfn.IFNA(IF($C282 &gt; "2023-24", INDEX(PR24_after_overrides!$D$3:$AU$128, MATCH('Stata dataset (nominal)'!$A282, PR24_after_overrides!$A$3:$A$128, 0), MATCH('Stata dataset (nominal)'!O$1, PR24_after_overrides!$D$2:$AU$2, 0)), INDEX('Cyclical_after overrides'!$A$1:$BD$245,MATCH('Stata dataset (nominal)'!$A282,'Cyclical_after overrides'!$A$1:$A$245,0),MATCH('Stata dataset (nominal)'!O$1,'Cyclical_after overrides'!$A$1:$BD$1,0))), "")</f>
        <v>41.23</v>
      </c>
      <c r="P282" s="179" t="str">
        <f>_xlfn.IFNA(IF($C282 &gt; "2023-24", INDEX(PR24_after_overrides!$D$3:$AU$128, MATCH('Stata dataset (nominal)'!$A282, PR24_after_overrides!$A$3:$A$128, 0), MATCH('Stata dataset (nominal)'!P$1, PR24_after_overrides!$D$2:$AU$2, 0)), INDEX('Cyclical_after overrides'!$A$1:$BD$245,MATCH('Stata dataset (nominal)'!$A282,'Cyclical_after overrides'!$A$1:$A$245,0),MATCH('Stata dataset (nominal)'!P$1,'Cyclical_after overrides'!$A$1:$BD$1,0))), "")</f>
        <v/>
      </c>
      <c r="Q282" s="179" t="str">
        <f>_xlfn.IFNA(IF($C282 &gt; "2023-24", INDEX(PR24_after_overrides!$D$3:$AU$128, MATCH('Stata dataset (nominal)'!$A282, PR24_after_overrides!$A$3:$A$128, 0), MATCH('Stata dataset (nominal)'!Q$1, PR24_after_overrides!$D$2:$AU$2, 0)), INDEX('Cyclical_after overrides'!$A$1:$BD$245,MATCH('Stata dataset (nominal)'!$A282,'Cyclical_after overrides'!$A$1:$A$245,0),MATCH('Stata dataset (nominal)'!Q$1,'Cyclical_after overrides'!$A$1:$BD$1,0))), "")</f>
        <v/>
      </c>
      <c r="R282" s="179">
        <f>_xlfn.IFNA(IF($C282 &gt; "2023-24", INDEX(PR24_after_overrides!$D$3:$AU$128, MATCH('Stata dataset (nominal)'!$A282, PR24_after_overrides!$A$3:$A$128, 0), MATCH('Stata dataset (nominal)'!R$1, PR24_after_overrides!$D$2:$AU$2, 0)), INDEX('Cyclical_after overrides'!$A$1:$BD$245,MATCH('Stata dataset (nominal)'!$A282,'Cyclical_after overrides'!$A$1:$A$245,0),MATCH('Stata dataset (nominal)'!R$1,'Cyclical_after overrides'!$A$1:$BD$1,0))), "")</f>
        <v>262.58999999999997</v>
      </c>
      <c r="S282" s="179" t="str">
        <f>_xlfn.IFNA(IF($C282 &gt; "2023-24", INDEX(PR24_after_overrides!$D$3:$AU$128, MATCH('Stata dataset (nominal)'!$A282, PR24_after_overrides!$A$3:$A$128, 0), MATCH('Stata dataset (nominal)'!S$1, PR24_after_overrides!$D$2:$AU$2, 0)), INDEX('Cyclical_after overrides'!$A$1:$BD$245,MATCH('Stata dataset (nominal)'!$A282,'Cyclical_after overrides'!$A$1:$A$245,0),MATCH('Stata dataset (nominal)'!S$1,'Cyclical_after overrides'!$A$1:$BD$1,0))), "")</f>
        <v/>
      </c>
      <c r="T282" s="179" t="str">
        <f>_xlfn.IFNA(IF($C282 &gt; "2023-24", INDEX(PR24_after_overrides!$D$3:$AU$128, MATCH('Stata dataset (nominal)'!$A282, PR24_after_overrides!$A$3:$A$128, 0), MATCH('Stata dataset (nominal)'!T$1, PR24_after_overrides!$D$2:$AU$2, 0)), INDEX('Cyclical_after overrides'!$A$1:$BD$245,MATCH('Stata dataset (nominal)'!$A282,'Cyclical_after overrides'!$A$1:$A$245,0),MATCH('Stata dataset (nominal)'!T$1,'Cyclical_after overrides'!$A$1:$BD$1,0))), "")</f>
        <v/>
      </c>
      <c r="U282" s="179" t="str">
        <f>_xlfn.IFNA(IF($C282 &gt; "2023-24", INDEX(PR24_after_overrides!$D$3:$AU$128, MATCH('Stata dataset (nominal)'!$A282, PR24_after_overrides!$A$3:$A$128, 0), MATCH('Stata dataset (nominal)'!U$1, PR24_after_overrides!$D$2:$AU$2, 0)), INDEX('Cyclical_after overrides'!$A$1:$BD$245,MATCH('Stata dataset (nominal)'!$A282,'Cyclical_after overrides'!$A$1:$A$245,0),MATCH('Stata dataset (nominal)'!U$1,'Cyclical_after overrides'!$A$1:$BD$1,0))), "")</f>
        <v/>
      </c>
      <c r="V282" s="179" t="str">
        <f>_xlfn.IFNA(IF($C282 &gt; "2023-24", INDEX(PR24_after_overrides!$D$3:$AU$128, MATCH('Stata dataset (nominal)'!$A282, PR24_after_overrides!$A$3:$A$128, 0), MATCH('Stata dataset (nominal)'!V$1, PR24_after_overrides!$D$2:$AU$2, 0)), INDEX('Cyclical_after overrides'!$A$1:$BD$245,MATCH('Stata dataset (nominal)'!$A282,'Cyclical_after overrides'!$A$1:$A$245,0),MATCH('Stata dataset (nominal)'!V$1,'Cyclical_after overrides'!$A$1:$BD$1,0))), "")</f>
        <v/>
      </c>
      <c r="W282" s="179" t="str">
        <f>_xlfn.IFNA(IF($C282 &gt; "2023-24", INDEX(PR24_after_overrides!$D$3:$AU$128, MATCH('Stata dataset (nominal)'!$A282, PR24_after_overrides!$A$3:$A$128, 0), MATCH('Stata dataset (nominal)'!W$1, PR24_after_overrides!$D$2:$AU$2, 0)), INDEX('Cyclical_after overrides'!$A$1:$BD$245,MATCH('Stata dataset (nominal)'!$A282,'Cyclical_after overrides'!$A$1:$A$245,0),MATCH('Stata dataset (nominal)'!W$1,'Cyclical_after overrides'!$A$1:$BD$1,0))), "")</f>
        <v/>
      </c>
      <c r="X282" s="179" t="str">
        <f>_xlfn.IFNA(IF($C282 &gt; "2023-24", INDEX(PR24_after_overrides!$D$3:$AU$128, MATCH('Stata dataset (nominal)'!$A282, PR24_after_overrides!$A$3:$A$128, 0), MATCH('Stata dataset (nominal)'!X$1, PR24_after_overrides!$D$2:$AU$2, 0)), INDEX('Cyclical_after overrides'!$A$1:$BD$245,MATCH('Stata dataset (nominal)'!$A282,'Cyclical_after overrides'!$A$1:$A$245,0),MATCH('Stata dataset (nominal)'!X$1,'Cyclical_after overrides'!$A$1:$BD$1,0))), "")</f>
        <v/>
      </c>
      <c r="Y282" s="179" t="str">
        <f>_xlfn.IFNA(IF($C282 &gt; "2023-24", INDEX(PR24_after_overrides!$D$3:$AU$128, MATCH('Stata dataset (nominal)'!$A282, PR24_after_overrides!$A$3:$A$128, 0), MATCH('Stata dataset (nominal)'!Y$1, PR24_after_overrides!$D$2:$AU$2, 0)), INDEX('Cyclical_after overrides'!$A$1:$BD$245,MATCH('Stata dataset (nominal)'!$A282,'Cyclical_after overrides'!$A$1:$A$245,0),MATCH('Stata dataset (nominal)'!Y$1,'Cyclical_after overrides'!$A$1:$BD$1,0))), "")</f>
        <v/>
      </c>
      <c r="Z282" s="179" t="str">
        <f>_xlfn.IFNA(IF($C282 &gt; "2023-24", INDEX(PR24_after_overrides!$D$3:$AU$128, MATCH('Stata dataset (nominal)'!$A282, PR24_after_overrides!$A$3:$A$128, 0), MATCH('Stata dataset (nominal)'!Z$1, PR24_after_overrides!$D$2:$AU$2, 0)), INDEX('Cyclical_after overrides'!$A$1:$BD$245,MATCH('Stata dataset (nominal)'!$A282,'Cyclical_after overrides'!$A$1:$A$245,0),MATCH('Stata dataset (nominal)'!Z$1,'Cyclical_after overrides'!$A$1:$BD$1,0))), "")</f>
        <v/>
      </c>
      <c r="AA282" s="179">
        <f>_xlfn.IFNA(IF($C282 &gt; "2023-24", INDEX(PR24_after_overrides!$D$3:$AU$128, MATCH('Stata dataset (nominal)'!$A282, PR24_after_overrides!$A$3:$A$128, 0), MATCH('Stata dataset (nominal)'!AA$1, PR24_after_overrides!$D$2:$AU$2, 0)), INDEX('Cyclical_after overrides'!$A$1:$BD$245,MATCH('Stata dataset (nominal)'!$A282,'Cyclical_after overrides'!$A$1:$A$245,0),MATCH('Stata dataset (nominal)'!AA$1,'Cyclical_after overrides'!$A$1:$BD$1,0))), "")</f>
        <v>109.60248506603453</v>
      </c>
      <c r="AB282" s="179">
        <f>INDEX(Depreciation!$U$5:$U$318, MATCH('Stata dataset (nominal)'!$A282, Depreciation!$A$5:$A$318, 0))</f>
        <v>0.6642483001287639</v>
      </c>
      <c r="AC282" s="180" t="str">
        <f t="shared" si="7"/>
        <v/>
      </c>
      <c r="AD282" s="72">
        <f>INDEX(Recharges!$V$5:$V$318, MATCH('Stata dataset (nominal)'!$A282, Recharges!$A$5:$A$318, 0))</f>
        <v>0</v>
      </c>
    </row>
    <row r="283" spans="1:30" x14ac:dyDescent="0.4">
      <c r="A283" s="160" t="str">
        <f t="shared" si="6"/>
        <v>SES30</v>
      </c>
      <c r="B283" s="160" t="s">
        <v>469</v>
      </c>
      <c r="C283" s="160" t="s">
        <v>522</v>
      </c>
      <c r="D283" s="179">
        <f>_xlfn.IFNA(IF($C283 &gt; "2023-24", INDEX(PR24_after_overrides!$D$3:$AU$128, MATCH('Stata dataset (nominal)'!$A283, PR24_after_overrides!$A$3:$A$128, 0), MATCH('Stata dataset (nominal)'!D$1, PR24_after_overrides!$D$2:$AU$2, 0)), INDEX('Cyclical_after overrides'!$A$1:$BD$245,MATCH('Stata dataset (nominal)'!$A283,'Cyclical_after overrides'!$A$1:$A$245,0),MATCH('Stata dataset (nominal)'!D$1,'Cyclical_after overrides'!$A$1:$BD$1,0))), "")</f>
        <v>0.83635436728220258</v>
      </c>
      <c r="E283" s="179">
        <f>_xlfn.IFNA(IF($C283 &gt; "2023-24", INDEX(PR24_after_overrides!$D$3:$AU$128, MATCH('Stata dataset (nominal)'!$A283, PR24_after_overrides!$A$3:$A$128, 0), MATCH('Stata dataset (nominal)'!E$1, PR24_after_overrides!$D$2:$AU$2, 0)), INDEX('Cyclical_after overrides'!$A$1:$BD$245,MATCH('Stata dataset (nominal)'!$A283,'Cyclical_after overrides'!$A$1:$A$245,0),MATCH('Stata dataset (nominal)'!E$1,'Cyclical_after overrides'!$A$1:$BD$1,0))), "")</f>
        <v>2.8949067266577049</v>
      </c>
      <c r="F283" s="179">
        <f>_xlfn.IFNA(IF($C283 &gt; "2023-24", INDEX(PR24_after_overrides!$D$3:$AU$128, MATCH('Stata dataset (nominal)'!$A283, PR24_after_overrides!$A$3:$A$128, 0), MATCH('Stata dataset (nominal)'!F$1, PR24_after_overrides!$D$2:$AU$2, 0)), INDEX('Cyclical_after overrides'!$A$1:$BD$245,MATCH('Stata dataset (nominal)'!$A283,'Cyclical_after overrides'!$A$1:$A$245,0),MATCH('Stata dataset (nominal)'!F$1,'Cyclical_after overrides'!$A$1:$BD$1,0))), "")</f>
        <v>0.55396382789140342</v>
      </c>
      <c r="G283" s="179">
        <f>_xlfn.IFNA(IF($C283 &gt; "2023-24", INDEX(PR24_after_overrides!$D$3:$AU$128, MATCH('Stata dataset (nominal)'!$A283, PR24_after_overrides!$A$3:$A$128, 0), MATCH('Stata dataset (nominal)'!G$1, PR24_after_overrides!$D$2:$AU$2, 0)), INDEX('Cyclical_after overrides'!$A$1:$BD$245,MATCH('Stata dataset (nominal)'!$A283,'Cyclical_after overrides'!$A$1:$A$245,0),MATCH('Stata dataset (nominal)'!G$1,'Cyclical_after overrides'!$A$1:$BD$1,0))), "")</f>
        <v>1.2210243241880792</v>
      </c>
      <c r="H283" s="179">
        <f>_xlfn.IFNA(IF($C283 &gt; "2023-24", INDEX(PR24_after_overrides!$D$3:$AU$128, MATCH('Stata dataset (nominal)'!$A283, PR24_after_overrides!$A$3:$A$128, 0), MATCH('Stata dataset (nominal)'!H$1, PR24_after_overrides!$D$2:$AU$2, 0)), INDEX('Cyclical_after overrides'!$A$1:$BD$245,MATCH('Stata dataset (nominal)'!$A283,'Cyclical_after overrides'!$A$1:$A$245,0),MATCH('Stata dataset (nominal)'!H$1,'Cyclical_after overrides'!$A$1:$BD$1,0))), "")</f>
        <v>0.5260307790377261</v>
      </c>
      <c r="I283" s="179">
        <f>_xlfn.IFNA(IF($C283 &gt; "2023-24", INDEX(PR24_after_overrides!$D$3:$AU$128, MATCH('Stata dataset (nominal)'!$A283, PR24_after_overrides!$A$3:$A$128, 0), MATCH('Stata dataset (nominal)'!I$1, PR24_after_overrides!$D$2:$AU$2, 0)), INDEX('Cyclical_after overrides'!$A$1:$BD$245,MATCH('Stata dataset (nominal)'!$A283,'Cyclical_after overrides'!$A$1:$A$245,0),MATCH('Stata dataset (nominal)'!I$1,'Cyclical_after overrides'!$A$1:$BD$1,0))), "")</f>
        <v>3.3990968026204427</v>
      </c>
      <c r="J283" s="179">
        <f>_xlfn.IFNA(IF($C283 &gt; "2023-24", INDEX(PR24_after_overrides!$D$3:$AU$128, MATCH('Stata dataset (nominal)'!$A283, PR24_after_overrides!$A$3:$A$128, 0), MATCH('Stata dataset (nominal)'!J$1, PR24_after_overrides!$D$2:$AU$2, 0)), INDEX('Cyclical_after overrides'!$A$1:$BD$245,MATCH('Stata dataset (nominal)'!$A283,'Cyclical_after overrides'!$A$1:$A$245,0),MATCH('Stata dataset (nominal)'!J$1,'Cyclical_after overrides'!$A$1:$BD$1,0))), "")</f>
        <v>4.0924573908692773E-2</v>
      </c>
      <c r="K283" s="179" t="str">
        <f>_xlfn.IFNA(IF($C283 &gt; "2023-24", INDEX(PR24_after_overrides!$D$3:$AU$128, MATCH('Stata dataset (nominal)'!$A283, PR24_after_overrides!$A$3:$A$128, 0), MATCH('Stata dataset (nominal)'!K$1, PR24_after_overrides!$D$2:$AU$2, 0)), INDEX('Cyclical_after overrides'!$A$1:$BD$245,MATCH('Stata dataset (nominal)'!$A283,'Cyclical_after overrides'!$A$1:$A$245,0),MATCH('Stata dataset (nominal)'!K$1,'Cyclical_after overrides'!$A$1:$BD$1,0))), "")</f>
        <v/>
      </c>
      <c r="L283" s="179">
        <f>_xlfn.IFNA(IF($C283 &gt; "2023-24", INDEX(PR24_after_overrides!$D$3:$AU$128, MATCH('Stata dataset (nominal)'!$A283, PR24_after_overrides!$A$3:$A$128, 0), MATCH('Stata dataset (nominal)'!L$1, PR24_after_overrides!$D$2:$AU$2, 0)), INDEX('Cyclical_after overrides'!$A$1:$BD$245,MATCH('Stata dataset (nominal)'!$A283,'Cyclical_after overrides'!$A$1:$A$245,0),MATCH('Stata dataset (nominal)'!L$1,'Cyclical_after overrides'!$A$1:$BD$1,0))), "")</f>
        <v>0</v>
      </c>
      <c r="M283" s="179">
        <f>_xlfn.IFNA(IF($C283 &gt; "2023-24", INDEX(PR24_after_overrides!$D$3:$AU$128, MATCH('Stata dataset (nominal)'!$A283, PR24_after_overrides!$A$3:$A$128, 0), MATCH('Stata dataset (nominal)'!M$1, PR24_after_overrides!$D$2:$AU$2, 0)), INDEX('Cyclical_after overrides'!$A$1:$BD$245,MATCH('Stata dataset (nominal)'!$A283,'Cyclical_after overrides'!$A$1:$A$245,0),MATCH('Stata dataset (nominal)'!M$1,'Cyclical_after overrides'!$A$1:$BD$1,0))), "")</f>
        <v>0.31609560113595164</v>
      </c>
      <c r="N283" s="179">
        <f>_xlfn.IFNA(IF($C283 &gt; "2023-24", INDEX(PR24_after_overrides!$D$3:$AU$128, MATCH('Stata dataset (nominal)'!$A283, PR24_after_overrides!$A$3:$A$128, 0), MATCH('Stata dataset (nominal)'!N$1, PR24_after_overrides!$D$2:$AU$2, 0)), INDEX('Cyclical_after overrides'!$A$1:$BD$245,MATCH('Stata dataset (nominal)'!$A283,'Cyclical_after overrides'!$A$1:$A$245,0),MATCH('Stata dataset (nominal)'!N$1,'Cyclical_after overrides'!$A$1:$BD$1,0))), "")</f>
        <v>0</v>
      </c>
      <c r="O283" s="179">
        <f>_xlfn.IFNA(IF($C283 &gt; "2023-24", INDEX(PR24_after_overrides!$D$3:$AU$128, MATCH('Stata dataset (nominal)'!$A283, PR24_after_overrides!$A$3:$A$128, 0), MATCH('Stata dataset (nominal)'!O$1, PR24_after_overrides!$D$2:$AU$2, 0)), INDEX('Cyclical_after overrides'!$A$1:$BD$245,MATCH('Stata dataset (nominal)'!$A283,'Cyclical_after overrides'!$A$1:$A$245,0),MATCH('Stata dataset (nominal)'!O$1,'Cyclical_after overrides'!$A$1:$BD$1,0))), "")</f>
        <v>39.65</v>
      </c>
      <c r="P283" s="179" t="str">
        <f>_xlfn.IFNA(IF($C283 &gt; "2023-24", INDEX(PR24_after_overrides!$D$3:$AU$128, MATCH('Stata dataset (nominal)'!$A283, PR24_after_overrides!$A$3:$A$128, 0), MATCH('Stata dataset (nominal)'!P$1, PR24_after_overrides!$D$2:$AU$2, 0)), INDEX('Cyclical_after overrides'!$A$1:$BD$245,MATCH('Stata dataset (nominal)'!$A283,'Cyclical_after overrides'!$A$1:$A$245,0),MATCH('Stata dataset (nominal)'!P$1,'Cyclical_after overrides'!$A$1:$BD$1,0))), "")</f>
        <v/>
      </c>
      <c r="Q283" s="179" t="str">
        <f>_xlfn.IFNA(IF($C283 &gt; "2023-24", INDEX(PR24_after_overrides!$D$3:$AU$128, MATCH('Stata dataset (nominal)'!$A283, PR24_after_overrides!$A$3:$A$128, 0), MATCH('Stata dataset (nominal)'!Q$1, PR24_after_overrides!$D$2:$AU$2, 0)), INDEX('Cyclical_after overrides'!$A$1:$BD$245,MATCH('Stata dataset (nominal)'!$A283,'Cyclical_after overrides'!$A$1:$A$245,0),MATCH('Stata dataset (nominal)'!Q$1,'Cyclical_after overrides'!$A$1:$BD$1,0))), "")</f>
        <v/>
      </c>
      <c r="R283" s="179">
        <f>_xlfn.IFNA(IF($C283 &gt; "2023-24", INDEX(PR24_after_overrides!$D$3:$AU$128, MATCH('Stata dataset (nominal)'!$A283, PR24_after_overrides!$A$3:$A$128, 0), MATCH('Stata dataset (nominal)'!R$1, PR24_after_overrides!$D$2:$AU$2, 0)), INDEX('Cyclical_after overrides'!$A$1:$BD$245,MATCH('Stata dataset (nominal)'!$A283,'Cyclical_after overrides'!$A$1:$A$245,0),MATCH('Stata dataset (nominal)'!R$1,'Cyclical_after overrides'!$A$1:$BD$1,0))), "")</f>
        <v>266.37</v>
      </c>
      <c r="S283" s="179" t="str">
        <f>_xlfn.IFNA(IF($C283 &gt; "2023-24", INDEX(PR24_after_overrides!$D$3:$AU$128, MATCH('Stata dataset (nominal)'!$A283, PR24_after_overrides!$A$3:$A$128, 0), MATCH('Stata dataset (nominal)'!S$1, PR24_after_overrides!$D$2:$AU$2, 0)), INDEX('Cyclical_after overrides'!$A$1:$BD$245,MATCH('Stata dataset (nominal)'!$A283,'Cyclical_after overrides'!$A$1:$A$245,0),MATCH('Stata dataset (nominal)'!S$1,'Cyclical_after overrides'!$A$1:$BD$1,0))), "")</f>
        <v/>
      </c>
      <c r="T283" s="179" t="str">
        <f>_xlfn.IFNA(IF($C283 &gt; "2023-24", INDEX(PR24_after_overrides!$D$3:$AU$128, MATCH('Stata dataset (nominal)'!$A283, PR24_after_overrides!$A$3:$A$128, 0), MATCH('Stata dataset (nominal)'!T$1, PR24_after_overrides!$D$2:$AU$2, 0)), INDEX('Cyclical_after overrides'!$A$1:$BD$245,MATCH('Stata dataset (nominal)'!$A283,'Cyclical_after overrides'!$A$1:$A$245,0),MATCH('Stata dataset (nominal)'!T$1,'Cyclical_after overrides'!$A$1:$BD$1,0))), "")</f>
        <v/>
      </c>
      <c r="U283" s="179" t="str">
        <f>_xlfn.IFNA(IF($C283 &gt; "2023-24", INDEX(PR24_after_overrides!$D$3:$AU$128, MATCH('Stata dataset (nominal)'!$A283, PR24_after_overrides!$A$3:$A$128, 0), MATCH('Stata dataset (nominal)'!U$1, PR24_after_overrides!$D$2:$AU$2, 0)), INDEX('Cyclical_after overrides'!$A$1:$BD$245,MATCH('Stata dataset (nominal)'!$A283,'Cyclical_after overrides'!$A$1:$A$245,0),MATCH('Stata dataset (nominal)'!U$1,'Cyclical_after overrides'!$A$1:$BD$1,0))), "")</f>
        <v/>
      </c>
      <c r="V283" s="179" t="str">
        <f>_xlfn.IFNA(IF($C283 &gt; "2023-24", INDEX(PR24_after_overrides!$D$3:$AU$128, MATCH('Stata dataset (nominal)'!$A283, PR24_after_overrides!$A$3:$A$128, 0), MATCH('Stata dataset (nominal)'!V$1, PR24_after_overrides!$D$2:$AU$2, 0)), INDEX('Cyclical_after overrides'!$A$1:$BD$245,MATCH('Stata dataset (nominal)'!$A283,'Cyclical_after overrides'!$A$1:$A$245,0),MATCH('Stata dataset (nominal)'!V$1,'Cyclical_after overrides'!$A$1:$BD$1,0))), "")</f>
        <v/>
      </c>
      <c r="W283" s="179" t="str">
        <f>_xlfn.IFNA(IF($C283 &gt; "2023-24", INDEX(PR24_after_overrides!$D$3:$AU$128, MATCH('Stata dataset (nominal)'!$A283, PR24_after_overrides!$A$3:$A$128, 0), MATCH('Stata dataset (nominal)'!W$1, PR24_after_overrides!$D$2:$AU$2, 0)), INDEX('Cyclical_after overrides'!$A$1:$BD$245,MATCH('Stata dataset (nominal)'!$A283,'Cyclical_after overrides'!$A$1:$A$245,0),MATCH('Stata dataset (nominal)'!W$1,'Cyclical_after overrides'!$A$1:$BD$1,0))), "")</f>
        <v/>
      </c>
      <c r="X283" s="179" t="str">
        <f>_xlfn.IFNA(IF($C283 &gt; "2023-24", INDEX(PR24_after_overrides!$D$3:$AU$128, MATCH('Stata dataset (nominal)'!$A283, PR24_after_overrides!$A$3:$A$128, 0), MATCH('Stata dataset (nominal)'!X$1, PR24_after_overrides!$D$2:$AU$2, 0)), INDEX('Cyclical_after overrides'!$A$1:$BD$245,MATCH('Stata dataset (nominal)'!$A283,'Cyclical_after overrides'!$A$1:$A$245,0),MATCH('Stata dataset (nominal)'!X$1,'Cyclical_after overrides'!$A$1:$BD$1,0))), "")</f>
        <v/>
      </c>
      <c r="Y283" s="179" t="str">
        <f>_xlfn.IFNA(IF($C283 &gt; "2023-24", INDEX(PR24_after_overrides!$D$3:$AU$128, MATCH('Stata dataset (nominal)'!$A283, PR24_after_overrides!$A$3:$A$128, 0), MATCH('Stata dataset (nominal)'!Y$1, PR24_after_overrides!$D$2:$AU$2, 0)), INDEX('Cyclical_after overrides'!$A$1:$BD$245,MATCH('Stata dataset (nominal)'!$A283,'Cyclical_after overrides'!$A$1:$A$245,0),MATCH('Stata dataset (nominal)'!Y$1,'Cyclical_after overrides'!$A$1:$BD$1,0))), "")</f>
        <v/>
      </c>
      <c r="Z283" s="179" t="str">
        <f>_xlfn.IFNA(IF($C283 &gt; "2023-24", INDEX(PR24_after_overrides!$D$3:$AU$128, MATCH('Stata dataset (nominal)'!$A283, PR24_after_overrides!$A$3:$A$128, 0), MATCH('Stata dataset (nominal)'!Z$1, PR24_after_overrides!$D$2:$AU$2, 0)), INDEX('Cyclical_after overrides'!$A$1:$BD$245,MATCH('Stata dataset (nominal)'!$A283,'Cyclical_after overrides'!$A$1:$A$245,0),MATCH('Stata dataset (nominal)'!Z$1,'Cyclical_after overrides'!$A$1:$BD$1,0))), "")</f>
        <v/>
      </c>
      <c r="AA283" s="179">
        <f>_xlfn.IFNA(IF($C283 &gt; "2023-24", INDEX(PR24_after_overrides!$D$3:$AU$128, MATCH('Stata dataset (nominal)'!$A283, PR24_after_overrides!$A$3:$A$128, 0), MATCH('Stata dataset (nominal)'!AA$1, PR24_after_overrides!$D$2:$AU$2, 0)), INDEX('Cyclical_after overrides'!$A$1:$BD$245,MATCH('Stata dataset (nominal)'!$A283,'Cyclical_after overrides'!$A$1:$A$245,0),MATCH('Stata dataset (nominal)'!AA$1,'Cyclical_after overrides'!$A$1:$BD$1,0))), "")</f>
        <v>114.70257555028783</v>
      </c>
      <c r="AB283" s="179">
        <f>INDEX(Depreciation!$U$5:$U$318, MATCH('Stata dataset (nominal)'!$A283, Depreciation!$A$5:$A$318, 0))</f>
        <v>0.72290783067693898</v>
      </c>
      <c r="AC283" s="180" t="str">
        <f t="shared" si="7"/>
        <v/>
      </c>
      <c r="AD283" s="72">
        <f>INDEX(Recharges!$V$5:$V$318, MATCH('Stata dataset (nominal)'!$A283, Recharges!$A$5:$A$318, 0))</f>
        <v>0</v>
      </c>
    </row>
    <row r="284" spans="1:30" x14ac:dyDescent="0.4">
      <c r="A284" s="160" t="str">
        <f t="shared" si="6"/>
        <v>SEW14</v>
      </c>
      <c r="B284" s="160" t="s">
        <v>481</v>
      </c>
      <c r="C284" s="160" t="s">
        <v>243</v>
      </c>
      <c r="D284" s="179">
        <f>_xlfn.IFNA(IF($C284 &gt; "2023-24", INDEX(PR24_after_overrides!$D$3:$AU$128, MATCH('Stata dataset (nominal)'!$A284, PR24_after_overrides!$A$3:$A$128, 0), MATCH('Stata dataset (nominal)'!D$1, PR24_after_overrides!$D$2:$AU$2, 0)), INDEX('Cyclical_after overrides'!$A$1:$BD$245,MATCH('Stata dataset (nominal)'!$A284,'Cyclical_after overrides'!$A$1:$A$245,0),MATCH('Stata dataset (nominal)'!D$1,'Cyclical_after overrides'!$A$1:$BD$1,0))), "")</f>
        <v>1.24788708586883</v>
      </c>
      <c r="E284" s="179">
        <f>_xlfn.IFNA(IF($C284 &gt; "2023-24", INDEX(PR24_after_overrides!$D$3:$AU$128, MATCH('Stata dataset (nominal)'!$A284, PR24_after_overrides!$A$3:$A$128, 0), MATCH('Stata dataset (nominal)'!E$1, PR24_after_overrides!$D$2:$AU$2, 0)), INDEX('Cyclical_after overrides'!$A$1:$BD$245,MATCH('Stata dataset (nominal)'!$A284,'Cyclical_after overrides'!$A$1:$A$245,0),MATCH('Stata dataset (nominal)'!E$1,'Cyclical_after overrides'!$A$1:$BD$1,0))), "")</f>
        <v>5.4029999999999996</v>
      </c>
      <c r="F284" s="179">
        <f>_xlfn.IFNA(IF($C284 &gt; "2023-24", INDEX(PR24_after_overrides!$D$3:$AU$128, MATCH('Stata dataset (nominal)'!$A284, PR24_after_overrides!$A$3:$A$128, 0), MATCH('Stata dataset (nominal)'!F$1, PR24_after_overrides!$D$2:$AU$2, 0)), INDEX('Cyclical_after overrides'!$A$1:$BD$245,MATCH('Stata dataset (nominal)'!$A284,'Cyclical_after overrides'!$A$1:$A$245,0),MATCH('Stata dataset (nominal)'!F$1,'Cyclical_after overrides'!$A$1:$BD$1,0))), "")</f>
        <v>1.7889999999999999</v>
      </c>
      <c r="G284" s="179">
        <f>_xlfn.IFNA(IF($C284 &gt; "2023-24", INDEX(PR24_after_overrides!$D$3:$AU$128, MATCH('Stata dataset (nominal)'!$A284, PR24_after_overrides!$A$3:$A$128, 0), MATCH('Stata dataset (nominal)'!G$1, PR24_after_overrides!$D$2:$AU$2, 0)), INDEX('Cyclical_after overrides'!$A$1:$BD$245,MATCH('Stata dataset (nominal)'!$A284,'Cyclical_after overrides'!$A$1:$A$245,0),MATCH('Stata dataset (nominal)'!G$1,'Cyclical_after overrides'!$A$1:$BD$1,0))), "")</f>
        <v>3.45</v>
      </c>
      <c r="H284" s="179">
        <f>_xlfn.IFNA(IF($C284 &gt; "2023-24", INDEX(PR24_after_overrides!$D$3:$AU$128, MATCH('Stata dataset (nominal)'!$A284, PR24_after_overrides!$A$3:$A$128, 0), MATCH('Stata dataset (nominal)'!H$1, PR24_after_overrides!$D$2:$AU$2, 0)), INDEX('Cyclical_after overrides'!$A$1:$BD$245,MATCH('Stata dataset (nominal)'!$A284,'Cyclical_after overrides'!$A$1:$A$245,0),MATCH('Stata dataset (nominal)'!H$1,'Cyclical_after overrides'!$A$1:$BD$1,0))), "")</f>
        <v>1.077</v>
      </c>
      <c r="I284" s="179">
        <f>_xlfn.IFNA(IF($C284 &gt; "2023-24", INDEX(PR24_after_overrides!$D$3:$AU$128, MATCH('Stata dataset (nominal)'!$A284, PR24_after_overrides!$A$3:$A$128, 0), MATCH('Stata dataset (nominal)'!I$1, PR24_after_overrides!$D$2:$AU$2, 0)), INDEX('Cyclical_after overrides'!$A$1:$BD$245,MATCH('Stata dataset (nominal)'!$A284,'Cyclical_after overrides'!$A$1:$A$245,0),MATCH('Stata dataset (nominal)'!I$1,'Cyclical_after overrides'!$A$1:$BD$1,0))), "")</f>
        <v>6.7149999999999999</v>
      </c>
      <c r="J284" s="179">
        <f>_xlfn.IFNA(IF($C284 &gt; "2023-24", INDEX(PR24_after_overrides!$D$3:$AU$128, MATCH('Stata dataset (nominal)'!$A284, PR24_after_overrides!$A$3:$A$128, 0), MATCH('Stata dataset (nominal)'!J$1, PR24_after_overrides!$D$2:$AU$2, 0)), INDEX('Cyclical_after overrides'!$A$1:$BD$245,MATCH('Stata dataset (nominal)'!$A284,'Cyclical_after overrides'!$A$1:$A$245,0),MATCH('Stata dataset (nominal)'!J$1,'Cyclical_after overrides'!$A$1:$BD$1,0))), "")</f>
        <v>0.245</v>
      </c>
      <c r="K284" s="179">
        <f>_xlfn.IFNA(IF($C284 &gt; "2023-24", INDEX(PR24_after_overrides!$D$3:$AU$128, MATCH('Stata dataset (nominal)'!$A284, PR24_after_overrides!$A$3:$A$128, 0), MATCH('Stata dataset (nominal)'!K$1, PR24_after_overrides!$D$2:$AU$2, 0)), INDEX('Cyclical_after overrides'!$A$1:$BD$245,MATCH('Stata dataset (nominal)'!$A284,'Cyclical_after overrides'!$A$1:$A$245,0),MATCH('Stata dataset (nominal)'!K$1,'Cyclical_after overrides'!$A$1:$BD$1,0))), "")</f>
        <v>-2.38</v>
      </c>
      <c r="L284" s="179">
        <f>_xlfn.IFNA(IF($C284 &gt; "2023-24", INDEX(PR24_after_overrides!$D$3:$AU$128, MATCH('Stata dataset (nominal)'!$A284, PR24_after_overrides!$A$3:$A$128, 0), MATCH('Stata dataset (nominal)'!L$1, PR24_after_overrides!$D$2:$AU$2, 0)), INDEX('Cyclical_after overrides'!$A$1:$BD$245,MATCH('Stata dataset (nominal)'!$A284,'Cyclical_after overrides'!$A$1:$A$245,0),MATCH('Stata dataset (nominal)'!L$1,'Cyclical_after overrides'!$A$1:$BD$1,0))), "")</f>
        <v>0</v>
      </c>
      <c r="M284" s="179">
        <f>_xlfn.IFNA(IF($C284 &gt; "2023-24", INDEX(PR24_after_overrides!$D$3:$AU$128, MATCH('Stata dataset (nominal)'!$A284, PR24_after_overrides!$A$3:$A$128, 0), MATCH('Stata dataset (nominal)'!M$1, PR24_after_overrides!$D$2:$AU$2, 0)), INDEX('Cyclical_after overrides'!$A$1:$BD$245,MATCH('Stata dataset (nominal)'!$A284,'Cyclical_after overrides'!$A$1:$A$245,0),MATCH('Stata dataset (nominal)'!M$1,'Cyclical_after overrides'!$A$1:$BD$1,0))), "")</f>
        <v>0.91800000000000004</v>
      </c>
      <c r="N284" s="179" t="str">
        <f>_xlfn.IFNA(IF($C284 &gt; "2023-24", INDEX(PR24_after_overrides!$D$3:$AU$128, MATCH('Stata dataset (nominal)'!$A284, PR24_after_overrides!$A$3:$A$128, 0), MATCH('Stata dataset (nominal)'!N$1, PR24_after_overrides!$D$2:$AU$2, 0)), INDEX('Cyclical_after overrides'!$A$1:$BD$245,MATCH('Stata dataset (nominal)'!$A284,'Cyclical_after overrides'!$A$1:$A$245,0),MATCH('Stata dataset (nominal)'!N$1,'Cyclical_after overrides'!$A$1:$BD$1,0))), "")</f>
        <v/>
      </c>
      <c r="O284" s="179">
        <f>_xlfn.IFNA(IF($C284 &gt; "2023-24", INDEX(PR24_after_overrides!$D$3:$AU$128, MATCH('Stata dataset (nominal)'!$A284, PR24_after_overrides!$A$3:$A$128, 0), MATCH('Stata dataset (nominal)'!O$1, PR24_after_overrides!$D$2:$AU$2, 0)), INDEX('Cyclical_after overrides'!$A$1:$BD$245,MATCH('Stata dataset (nominal)'!$A284,'Cyclical_after overrides'!$A$1:$A$245,0),MATCH('Stata dataset (nominal)'!O$1,'Cyclical_after overrides'!$A$1:$BD$1,0))), "")</f>
        <v>325.05200000000002</v>
      </c>
      <c r="P284" s="179">
        <f>_xlfn.IFNA(IF($C284 &gt; "2023-24", INDEX(PR24_after_overrides!$D$3:$AU$128, MATCH('Stata dataset (nominal)'!$A284, PR24_after_overrides!$A$3:$A$128, 0), MATCH('Stata dataset (nominal)'!P$1, PR24_after_overrides!$D$2:$AU$2, 0)), INDEX('Cyclical_after overrides'!$A$1:$BD$245,MATCH('Stata dataset (nominal)'!$A284,'Cyclical_after overrides'!$A$1:$A$245,0),MATCH('Stata dataset (nominal)'!P$1,'Cyclical_after overrides'!$A$1:$BD$1,0))), "")</f>
        <v>0</v>
      </c>
      <c r="Q284" s="179">
        <f>_xlfn.IFNA(IF($C284 &gt; "2023-24", INDEX(PR24_after_overrides!$D$3:$AU$128, MATCH('Stata dataset (nominal)'!$A284, PR24_after_overrides!$A$3:$A$128, 0), MATCH('Stata dataset (nominal)'!Q$1, PR24_after_overrides!$D$2:$AU$2, 0)), INDEX('Cyclical_after overrides'!$A$1:$BD$245,MATCH('Stata dataset (nominal)'!$A284,'Cyclical_after overrides'!$A$1:$A$245,0),MATCH('Stata dataset (nominal)'!Q$1,'Cyclical_after overrides'!$A$1:$BD$1,0))), "")</f>
        <v>0</v>
      </c>
      <c r="R284" s="179">
        <f>_xlfn.IFNA(IF($C284 &gt; "2023-24", INDEX(PR24_after_overrides!$D$3:$AU$128, MATCH('Stata dataset (nominal)'!$A284, PR24_after_overrides!$A$3:$A$128, 0), MATCH('Stata dataset (nominal)'!R$1, PR24_after_overrides!$D$2:$AU$2, 0)), INDEX('Cyclical_after overrides'!$A$1:$BD$245,MATCH('Stata dataset (nominal)'!$A284,'Cyclical_after overrides'!$A$1:$A$245,0),MATCH('Stata dataset (nominal)'!R$1,'Cyclical_after overrides'!$A$1:$BD$1,0))), "")</f>
        <v>494.94499999999999</v>
      </c>
      <c r="S284" s="179">
        <f>_xlfn.IFNA(IF($C284 &gt; "2023-24", INDEX(PR24_after_overrides!$D$3:$AU$128, MATCH('Stata dataset (nominal)'!$A284, PR24_after_overrides!$A$3:$A$128, 0), MATCH('Stata dataset (nominal)'!S$1, PR24_after_overrides!$D$2:$AU$2, 0)), INDEX('Cyclical_after overrides'!$A$1:$BD$245,MATCH('Stata dataset (nominal)'!$A284,'Cyclical_after overrides'!$A$1:$A$245,0),MATCH('Stata dataset (nominal)'!S$1,'Cyclical_after overrides'!$A$1:$BD$1,0))), "")</f>
        <v>0</v>
      </c>
      <c r="T284" s="179">
        <f>_xlfn.IFNA(IF($C284 &gt; "2023-24", INDEX(PR24_after_overrides!$D$3:$AU$128, MATCH('Stata dataset (nominal)'!$A284, PR24_after_overrides!$A$3:$A$128, 0), MATCH('Stata dataset (nominal)'!T$1, PR24_after_overrides!$D$2:$AU$2, 0)), INDEX('Cyclical_after overrides'!$A$1:$BD$245,MATCH('Stata dataset (nominal)'!$A284,'Cyclical_after overrides'!$A$1:$A$245,0),MATCH('Stata dataset (nominal)'!T$1,'Cyclical_after overrides'!$A$1:$BD$1,0))), "")</f>
        <v>0</v>
      </c>
      <c r="U284" s="179">
        <f>_xlfn.IFNA(IF($C284 &gt; "2023-24", INDEX(PR24_after_overrides!$D$3:$AU$128, MATCH('Stata dataset (nominal)'!$A284, PR24_after_overrides!$A$3:$A$128, 0), MATCH('Stata dataset (nominal)'!U$1, PR24_after_overrides!$D$2:$AU$2, 0)), INDEX('Cyclical_after overrides'!$A$1:$BD$245,MATCH('Stata dataset (nominal)'!$A284,'Cyclical_after overrides'!$A$1:$A$245,0),MATCH('Stata dataset (nominal)'!U$1,'Cyclical_after overrides'!$A$1:$BD$1,0))), "")</f>
        <v>21.298540354577998</v>
      </c>
      <c r="V284" s="179">
        <f>_xlfn.IFNA(IF($C284 &gt; "2023-24", INDEX(PR24_after_overrides!$D$3:$AU$128, MATCH('Stata dataset (nominal)'!$A284, PR24_after_overrides!$A$3:$A$128, 0), MATCH('Stata dataset (nominal)'!V$1, PR24_after_overrides!$D$2:$AU$2, 0)), INDEX('Cyclical_after overrides'!$A$1:$BD$245,MATCH('Stata dataset (nominal)'!$A284,'Cyclical_after overrides'!$A$1:$A$245,0),MATCH('Stata dataset (nominal)'!V$1,'Cyclical_after overrides'!$A$1:$BD$1,0))), "")</f>
        <v>146.85241196328377</v>
      </c>
      <c r="W284" s="179">
        <f>_xlfn.IFNA(IF($C284 &gt; "2023-24", INDEX(PR24_after_overrides!$D$3:$AU$128, MATCH('Stata dataset (nominal)'!$A284, PR24_after_overrides!$A$3:$A$128, 0), MATCH('Stata dataset (nominal)'!W$1, PR24_after_overrides!$D$2:$AU$2, 0)), INDEX('Cyclical_after overrides'!$A$1:$BD$245,MATCH('Stata dataset (nominal)'!$A284,'Cyclical_after overrides'!$A$1:$A$245,0),MATCH('Stata dataset (nominal)'!W$1,'Cyclical_after overrides'!$A$1:$BD$1,0))), "")</f>
        <v>1.7689374669690772</v>
      </c>
      <c r="X284" s="179">
        <f>_xlfn.IFNA(IF($C284 &gt; "2023-24", INDEX(PR24_after_overrides!$D$3:$AU$128, MATCH('Stata dataset (nominal)'!$A284, PR24_after_overrides!$A$3:$A$128, 0), MATCH('Stata dataset (nominal)'!X$1, PR24_after_overrides!$D$2:$AU$2, 0)), INDEX('Cyclical_after overrides'!$A$1:$BD$245,MATCH('Stata dataset (nominal)'!$A284,'Cyclical_after overrides'!$A$1:$A$245,0),MATCH('Stata dataset (nominal)'!X$1,'Cyclical_after overrides'!$A$1:$BD$1,0))), "")</f>
        <v>12.38310879969891</v>
      </c>
      <c r="Y284" s="179">
        <f>_xlfn.IFNA(IF($C284 &gt; "2023-24", INDEX(PR24_after_overrides!$D$3:$AU$128, MATCH('Stata dataset (nominal)'!$A284, PR24_after_overrides!$A$3:$A$128, 0), MATCH('Stata dataset (nominal)'!Y$1, PR24_after_overrides!$D$2:$AU$2, 0)), INDEX('Cyclical_after overrides'!$A$1:$BD$245,MATCH('Stata dataset (nominal)'!$A284,'Cyclical_after overrides'!$A$1:$A$245,0),MATCH('Stata dataset (nominal)'!Y$1,'Cyclical_after overrides'!$A$1:$BD$1,0))), "")</f>
        <v>9.5166697449885351</v>
      </c>
      <c r="Z284" s="179">
        <f>_xlfn.IFNA(IF($C284 &gt; "2023-24", INDEX(PR24_after_overrides!$D$3:$AU$128, MATCH('Stata dataset (nominal)'!$A284, PR24_after_overrides!$A$3:$A$128, 0), MATCH('Stata dataset (nominal)'!Z$1, PR24_after_overrides!$D$2:$AU$2, 0)), INDEX('Cyclical_after overrides'!$A$1:$BD$245,MATCH('Stata dataset (nominal)'!$A284,'Cyclical_after overrides'!$A$1:$A$245,0),MATCH('Stata dataset (nominal)'!Z$1,'Cyclical_after overrides'!$A$1:$BD$1,0))), "")</f>
        <v>9.5166697449885351</v>
      </c>
      <c r="AA284" s="179">
        <f>_xlfn.IFNA(IF($C284 &gt; "2023-24", INDEX(PR24_after_overrides!$D$3:$AU$128, MATCH('Stata dataset (nominal)'!$A284, PR24_after_overrides!$A$3:$A$128, 0), MATCH('Stata dataset (nominal)'!AA$1, PR24_after_overrides!$D$2:$AU$2, 0)), INDEX('Cyclical_after overrides'!$A$1:$BD$245,MATCH('Stata dataset (nominal)'!$A284,'Cyclical_after overrides'!$A$1:$A$245,0),MATCH('Stata dataset (nominal)'!AA$1,'Cyclical_after overrides'!$A$1:$BD$1,0))), "")</f>
        <v>166.13291803278693</v>
      </c>
      <c r="AB284" s="179">
        <f>INDEX(Depreciation!$U$5:$U$318, MATCH('Stata dataset (nominal)'!$A284, Depreciation!$A$5:$A$318, 0))</f>
        <v>1.403</v>
      </c>
      <c r="AC284" s="180">
        <f t="shared" si="7"/>
        <v>0.74290909090909096</v>
      </c>
      <c r="AD284" s="72">
        <f>INDEX(Recharges!$V$5:$V$318, MATCH('Stata dataset (nominal)'!$A284, Recharges!$A$5:$A$318, 0))</f>
        <v>0.14699999999999999</v>
      </c>
    </row>
    <row r="285" spans="1:30" x14ac:dyDescent="0.4">
      <c r="A285" s="160" t="str">
        <f t="shared" si="6"/>
        <v>SEW15</v>
      </c>
      <c r="B285" s="160" t="s">
        <v>481</v>
      </c>
      <c r="C285" s="160" t="s">
        <v>245</v>
      </c>
      <c r="D285" s="179">
        <f>_xlfn.IFNA(IF($C285 &gt; "2023-24", INDEX(PR24_after_overrides!$D$3:$AU$128, MATCH('Stata dataset (nominal)'!$A285, PR24_after_overrides!$A$3:$A$128, 0), MATCH('Stata dataset (nominal)'!D$1, PR24_after_overrides!$D$2:$AU$2, 0)), INDEX('Cyclical_after overrides'!$A$1:$BD$245,MATCH('Stata dataset (nominal)'!$A285,'Cyclical_after overrides'!$A$1:$A$245,0),MATCH('Stata dataset (nominal)'!D$1,'Cyclical_after overrides'!$A$1:$BD$1,0))), "")</f>
        <v>1.2338096431854266</v>
      </c>
      <c r="E285" s="179">
        <f>_xlfn.IFNA(IF($C285 &gt; "2023-24", INDEX(PR24_after_overrides!$D$3:$AU$128, MATCH('Stata dataset (nominal)'!$A285, PR24_after_overrides!$A$3:$A$128, 0), MATCH('Stata dataset (nominal)'!E$1, PR24_after_overrides!$D$2:$AU$2, 0)), INDEX('Cyclical_after overrides'!$A$1:$BD$245,MATCH('Stata dataset (nominal)'!$A285,'Cyclical_after overrides'!$A$1:$A$245,0),MATCH('Stata dataset (nominal)'!E$1,'Cyclical_after overrides'!$A$1:$BD$1,0))), "")</f>
        <v>5.1710000000000003</v>
      </c>
      <c r="F285" s="179">
        <f>_xlfn.IFNA(IF($C285 &gt; "2023-24", INDEX(PR24_after_overrides!$D$3:$AU$128, MATCH('Stata dataset (nominal)'!$A285, PR24_after_overrides!$A$3:$A$128, 0), MATCH('Stata dataset (nominal)'!F$1, PR24_after_overrides!$D$2:$AU$2, 0)), INDEX('Cyclical_after overrides'!$A$1:$BD$245,MATCH('Stata dataset (nominal)'!$A285,'Cyclical_after overrides'!$A$1:$A$245,0),MATCH('Stata dataset (nominal)'!F$1,'Cyclical_after overrides'!$A$1:$BD$1,0))), "")</f>
        <v>1.5249999999999999</v>
      </c>
      <c r="G285" s="179">
        <f>_xlfn.IFNA(IF($C285 &gt; "2023-24", INDEX(PR24_after_overrides!$D$3:$AU$128, MATCH('Stata dataset (nominal)'!$A285, PR24_after_overrides!$A$3:$A$128, 0), MATCH('Stata dataset (nominal)'!G$1, PR24_after_overrides!$D$2:$AU$2, 0)), INDEX('Cyclical_after overrides'!$A$1:$BD$245,MATCH('Stata dataset (nominal)'!$A285,'Cyclical_after overrides'!$A$1:$A$245,0),MATCH('Stata dataset (nominal)'!G$1,'Cyclical_after overrides'!$A$1:$BD$1,0))), "")</f>
        <v>2.0659999999999998</v>
      </c>
      <c r="H285" s="179">
        <f>_xlfn.IFNA(IF($C285 &gt; "2023-24", INDEX(PR24_after_overrides!$D$3:$AU$128, MATCH('Stata dataset (nominal)'!$A285, PR24_after_overrides!$A$3:$A$128, 0), MATCH('Stata dataset (nominal)'!H$1, PR24_after_overrides!$D$2:$AU$2, 0)), INDEX('Cyclical_after overrides'!$A$1:$BD$245,MATCH('Stata dataset (nominal)'!$A285,'Cyclical_after overrides'!$A$1:$A$245,0),MATCH('Stata dataset (nominal)'!H$1,'Cyclical_after overrides'!$A$1:$BD$1,0))), "")</f>
        <v>1.734</v>
      </c>
      <c r="I285" s="179">
        <f>_xlfn.IFNA(IF($C285 &gt; "2023-24", INDEX(PR24_after_overrides!$D$3:$AU$128, MATCH('Stata dataset (nominal)'!$A285, PR24_after_overrides!$A$3:$A$128, 0), MATCH('Stata dataset (nominal)'!I$1, PR24_after_overrides!$D$2:$AU$2, 0)), INDEX('Cyclical_after overrides'!$A$1:$BD$245,MATCH('Stata dataset (nominal)'!$A285,'Cyclical_after overrides'!$A$1:$A$245,0),MATCH('Stata dataset (nominal)'!I$1,'Cyclical_after overrides'!$A$1:$BD$1,0))), "")</f>
        <v>6.2060000000000004</v>
      </c>
      <c r="J285" s="179">
        <f>_xlfn.IFNA(IF($C285 &gt; "2023-24", INDEX(PR24_after_overrides!$D$3:$AU$128, MATCH('Stata dataset (nominal)'!$A285, PR24_after_overrides!$A$3:$A$128, 0), MATCH('Stata dataset (nominal)'!J$1, PR24_after_overrides!$D$2:$AU$2, 0)), INDEX('Cyclical_after overrides'!$A$1:$BD$245,MATCH('Stata dataset (nominal)'!$A285,'Cyclical_after overrides'!$A$1:$A$245,0),MATCH('Stata dataset (nominal)'!J$1,'Cyclical_after overrides'!$A$1:$BD$1,0))), "")</f>
        <v>0.188</v>
      </c>
      <c r="K285" s="179">
        <f>_xlfn.IFNA(IF($C285 &gt; "2023-24", INDEX(PR24_after_overrides!$D$3:$AU$128, MATCH('Stata dataset (nominal)'!$A285, PR24_after_overrides!$A$3:$A$128, 0), MATCH('Stata dataset (nominal)'!K$1, PR24_after_overrides!$D$2:$AU$2, 0)), INDEX('Cyclical_after overrides'!$A$1:$BD$245,MATCH('Stata dataset (nominal)'!$A285,'Cyclical_after overrides'!$A$1:$A$245,0),MATCH('Stata dataset (nominal)'!K$1,'Cyclical_after overrides'!$A$1:$BD$1,0))), "")</f>
        <v>-2.4089999999999998</v>
      </c>
      <c r="L285" s="179">
        <f>_xlfn.IFNA(IF($C285 &gt; "2023-24", INDEX(PR24_after_overrides!$D$3:$AU$128, MATCH('Stata dataset (nominal)'!$A285, PR24_after_overrides!$A$3:$A$128, 0), MATCH('Stata dataset (nominal)'!L$1, PR24_after_overrides!$D$2:$AU$2, 0)), INDEX('Cyclical_after overrides'!$A$1:$BD$245,MATCH('Stata dataset (nominal)'!$A285,'Cyclical_after overrides'!$A$1:$A$245,0),MATCH('Stata dataset (nominal)'!L$1,'Cyclical_after overrides'!$A$1:$BD$1,0))), "")</f>
        <v>0</v>
      </c>
      <c r="M285" s="179">
        <f>_xlfn.IFNA(IF($C285 &gt; "2023-24", INDEX(PR24_after_overrides!$D$3:$AU$128, MATCH('Stata dataset (nominal)'!$A285, PR24_after_overrides!$A$3:$A$128, 0), MATCH('Stata dataset (nominal)'!M$1, PR24_after_overrides!$D$2:$AU$2, 0)), INDEX('Cyclical_after overrides'!$A$1:$BD$245,MATCH('Stata dataset (nominal)'!$A285,'Cyclical_after overrides'!$A$1:$A$245,0),MATCH('Stata dataset (nominal)'!M$1,'Cyclical_after overrides'!$A$1:$BD$1,0))), "")</f>
        <v>0.89700000000000002</v>
      </c>
      <c r="N285" s="179" t="str">
        <f>_xlfn.IFNA(IF($C285 &gt; "2023-24", INDEX(PR24_after_overrides!$D$3:$AU$128, MATCH('Stata dataset (nominal)'!$A285, PR24_after_overrides!$A$3:$A$128, 0), MATCH('Stata dataset (nominal)'!N$1, PR24_after_overrides!$D$2:$AU$2, 0)), INDEX('Cyclical_after overrides'!$A$1:$BD$245,MATCH('Stata dataset (nominal)'!$A285,'Cyclical_after overrides'!$A$1:$A$245,0),MATCH('Stata dataset (nominal)'!N$1,'Cyclical_after overrides'!$A$1:$BD$1,0))), "")</f>
        <v/>
      </c>
      <c r="O285" s="179">
        <f>_xlfn.IFNA(IF($C285 &gt; "2023-24", INDEX(PR24_after_overrides!$D$3:$AU$128, MATCH('Stata dataset (nominal)'!$A285, PR24_after_overrides!$A$3:$A$128, 0), MATCH('Stata dataset (nominal)'!O$1, PR24_after_overrides!$D$2:$AU$2, 0)), INDEX('Cyclical_after overrides'!$A$1:$BD$245,MATCH('Stata dataset (nominal)'!$A285,'Cyclical_after overrides'!$A$1:$A$245,0),MATCH('Stata dataset (nominal)'!O$1,'Cyclical_after overrides'!$A$1:$BD$1,0))), "")</f>
        <v>275.29700000000003</v>
      </c>
      <c r="P285" s="179">
        <f>_xlfn.IFNA(IF($C285 &gt; "2023-24", INDEX(PR24_after_overrides!$D$3:$AU$128, MATCH('Stata dataset (nominal)'!$A285, PR24_after_overrides!$A$3:$A$128, 0), MATCH('Stata dataset (nominal)'!P$1, PR24_after_overrides!$D$2:$AU$2, 0)), INDEX('Cyclical_after overrides'!$A$1:$BD$245,MATCH('Stata dataset (nominal)'!$A285,'Cyclical_after overrides'!$A$1:$A$245,0),MATCH('Stata dataset (nominal)'!P$1,'Cyclical_after overrides'!$A$1:$BD$1,0))), "")</f>
        <v>0</v>
      </c>
      <c r="Q285" s="179">
        <f>_xlfn.IFNA(IF($C285 &gt; "2023-24", INDEX(PR24_after_overrides!$D$3:$AU$128, MATCH('Stata dataset (nominal)'!$A285, PR24_after_overrides!$A$3:$A$128, 0), MATCH('Stata dataset (nominal)'!Q$1, PR24_after_overrides!$D$2:$AU$2, 0)), INDEX('Cyclical_after overrides'!$A$1:$BD$245,MATCH('Stata dataset (nominal)'!$A285,'Cyclical_after overrides'!$A$1:$A$245,0),MATCH('Stata dataset (nominal)'!Q$1,'Cyclical_after overrides'!$A$1:$BD$1,0))), "")</f>
        <v>0</v>
      </c>
      <c r="R285" s="179">
        <f>_xlfn.IFNA(IF($C285 &gt; "2023-24", INDEX(PR24_after_overrides!$D$3:$AU$128, MATCH('Stata dataset (nominal)'!$A285, PR24_after_overrides!$A$3:$A$128, 0), MATCH('Stata dataset (nominal)'!R$1, PR24_after_overrides!$D$2:$AU$2, 0)), INDEX('Cyclical_after overrides'!$A$1:$BD$245,MATCH('Stata dataset (nominal)'!$A285,'Cyclical_after overrides'!$A$1:$A$245,0),MATCH('Stata dataset (nominal)'!R$1,'Cyclical_after overrides'!$A$1:$BD$1,0))), "")</f>
        <v>554.50699999999995</v>
      </c>
      <c r="S285" s="179">
        <f>_xlfn.IFNA(IF($C285 &gt; "2023-24", INDEX(PR24_after_overrides!$D$3:$AU$128, MATCH('Stata dataset (nominal)'!$A285, PR24_after_overrides!$A$3:$A$128, 0), MATCH('Stata dataset (nominal)'!S$1, PR24_after_overrides!$D$2:$AU$2, 0)), INDEX('Cyclical_after overrides'!$A$1:$BD$245,MATCH('Stata dataset (nominal)'!$A285,'Cyclical_after overrides'!$A$1:$A$245,0),MATCH('Stata dataset (nominal)'!S$1,'Cyclical_after overrides'!$A$1:$BD$1,0))), "")</f>
        <v>0</v>
      </c>
      <c r="T285" s="179">
        <f>_xlfn.IFNA(IF($C285 &gt; "2023-24", INDEX(PR24_after_overrides!$D$3:$AU$128, MATCH('Stata dataset (nominal)'!$A285, PR24_after_overrides!$A$3:$A$128, 0), MATCH('Stata dataset (nominal)'!T$1, PR24_after_overrides!$D$2:$AU$2, 0)), INDEX('Cyclical_after overrides'!$A$1:$BD$245,MATCH('Stata dataset (nominal)'!$A285,'Cyclical_after overrides'!$A$1:$A$245,0),MATCH('Stata dataset (nominal)'!T$1,'Cyclical_after overrides'!$A$1:$BD$1,0))), "")</f>
        <v>0</v>
      </c>
      <c r="U285" s="179">
        <f>_xlfn.IFNA(IF($C285 &gt; "2023-24", INDEX(PR24_after_overrides!$D$3:$AU$128, MATCH('Stata dataset (nominal)'!$A285, PR24_after_overrides!$A$3:$A$128, 0), MATCH('Stata dataset (nominal)'!U$1, PR24_after_overrides!$D$2:$AU$2, 0)), INDEX('Cyclical_after overrides'!$A$1:$BD$245,MATCH('Stata dataset (nominal)'!$A285,'Cyclical_after overrides'!$A$1:$A$245,0),MATCH('Stata dataset (nominal)'!U$1,'Cyclical_after overrides'!$A$1:$BD$1,0))), "")</f>
        <v>21.056973111274424</v>
      </c>
      <c r="V285" s="179">
        <f>_xlfn.IFNA(IF($C285 &gt; "2023-24", INDEX(PR24_after_overrides!$D$3:$AU$128, MATCH('Stata dataset (nominal)'!$A285, PR24_after_overrides!$A$3:$A$128, 0), MATCH('Stata dataset (nominal)'!V$1, PR24_after_overrides!$D$2:$AU$2, 0)), INDEX('Cyclical_after overrides'!$A$1:$BD$245,MATCH('Stata dataset (nominal)'!$A285,'Cyclical_after overrides'!$A$1:$A$245,0),MATCH('Stata dataset (nominal)'!V$1,'Cyclical_after overrides'!$A$1:$BD$1,0))), "")</f>
        <v>143.9676914486061</v>
      </c>
      <c r="W285" s="179">
        <f>_xlfn.IFNA(IF($C285 &gt; "2023-24", INDEX(PR24_after_overrides!$D$3:$AU$128, MATCH('Stata dataset (nominal)'!$A285, PR24_after_overrides!$A$3:$A$128, 0), MATCH('Stata dataset (nominal)'!W$1, PR24_after_overrides!$D$2:$AU$2, 0)), INDEX('Cyclical_after overrides'!$A$1:$BD$245,MATCH('Stata dataset (nominal)'!$A285,'Cyclical_after overrides'!$A$1:$A$245,0),MATCH('Stata dataset (nominal)'!W$1,'Cyclical_after overrides'!$A$1:$BD$1,0))), "")</f>
        <v>1.7019630995044257</v>
      </c>
      <c r="X285" s="179">
        <f>_xlfn.IFNA(IF($C285 &gt; "2023-24", INDEX(PR24_after_overrides!$D$3:$AU$128, MATCH('Stata dataset (nominal)'!$A285, PR24_after_overrides!$A$3:$A$128, 0), MATCH('Stata dataset (nominal)'!X$1, PR24_after_overrides!$D$2:$AU$2, 0)), INDEX('Cyclical_after overrides'!$A$1:$BD$245,MATCH('Stata dataset (nominal)'!$A285,'Cyclical_after overrides'!$A$1:$A$245,0),MATCH('Stata dataset (nominal)'!X$1,'Cyclical_after overrides'!$A$1:$BD$1,0))), "")</f>
        <v>12.38310879969891</v>
      </c>
      <c r="Y285" s="179">
        <f>_xlfn.IFNA(IF($C285 &gt; "2023-24", INDEX(PR24_after_overrides!$D$3:$AU$128, MATCH('Stata dataset (nominal)'!$A285, PR24_after_overrides!$A$3:$A$128, 0), MATCH('Stata dataset (nominal)'!Y$1, PR24_after_overrides!$D$2:$AU$2, 0)), INDEX('Cyclical_after overrides'!$A$1:$BD$245,MATCH('Stata dataset (nominal)'!$A285,'Cyclical_after overrides'!$A$1:$A$245,0),MATCH('Stata dataset (nominal)'!Y$1,'Cyclical_after overrides'!$A$1:$BD$1,0))), "")</f>
        <v>9.5181837657398436</v>
      </c>
      <c r="Z285" s="179">
        <f>_xlfn.IFNA(IF($C285 &gt; "2023-24", INDEX(PR24_after_overrides!$D$3:$AU$128, MATCH('Stata dataset (nominal)'!$A285, PR24_after_overrides!$A$3:$A$128, 0), MATCH('Stata dataset (nominal)'!Z$1, PR24_after_overrides!$D$2:$AU$2, 0)), INDEX('Cyclical_after overrides'!$A$1:$BD$245,MATCH('Stata dataset (nominal)'!$A285,'Cyclical_after overrides'!$A$1:$A$245,0),MATCH('Stata dataset (nominal)'!Z$1,'Cyclical_after overrides'!$A$1:$BD$1,0))), "")</f>
        <v>9.5181837657398436</v>
      </c>
      <c r="AA285" s="179">
        <f>_xlfn.IFNA(IF($C285 &gt; "2023-24", INDEX(PR24_after_overrides!$D$3:$AU$128, MATCH('Stata dataset (nominal)'!$A285, PR24_after_overrides!$A$3:$A$128, 0), MATCH('Stata dataset (nominal)'!AA$1, PR24_after_overrides!$D$2:$AU$2, 0)), INDEX('Cyclical_after overrides'!$A$1:$BD$245,MATCH('Stata dataset (nominal)'!$A285,'Cyclical_after overrides'!$A$1:$A$245,0),MATCH('Stata dataset (nominal)'!AA$1,'Cyclical_after overrides'!$A$1:$BD$1,0))), "")</f>
        <v>168.27935513373598</v>
      </c>
      <c r="AB285" s="179">
        <f>INDEX(Depreciation!$U$5:$U$318, MATCH('Stata dataset (nominal)'!$A285, Depreciation!$A$5:$A$318, 0))</f>
        <v>1.468</v>
      </c>
      <c r="AC285" s="180">
        <f t="shared" si="7"/>
        <v>0.74290909090909096</v>
      </c>
      <c r="AD285" s="72">
        <f>INDEX(Recharges!$V$5:$V$318, MATCH('Stata dataset (nominal)'!$A285, Recharges!$A$5:$A$318, 0))</f>
        <v>0.28899999999999998</v>
      </c>
    </row>
    <row r="286" spans="1:30" x14ac:dyDescent="0.4">
      <c r="A286" s="160" t="str">
        <f t="shared" si="6"/>
        <v>SEW16</v>
      </c>
      <c r="B286" s="160" t="s">
        <v>481</v>
      </c>
      <c r="C286" s="160" t="s">
        <v>247</v>
      </c>
      <c r="D286" s="179">
        <f>_xlfn.IFNA(IF($C286 &gt; "2023-24", INDEX(PR24_after_overrides!$D$3:$AU$128, MATCH('Stata dataset (nominal)'!$A286, PR24_after_overrides!$A$3:$A$128, 0), MATCH('Stata dataset (nominal)'!D$1, PR24_after_overrides!$D$2:$AU$2, 0)), INDEX('Cyclical_after overrides'!$A$1:$BD$245,MATCH('Stata dataset (nominal)'!$A286,'Cyclical_after overrides'!$A$1:$A$245,0),MATCH('Stata dataset (nominal)'!D$1,'Cyclical_after overrides'!$A$1:$BD$1,0))), "")</f>
        <v>1.2283693843594008</v>
      </c>
      <c r="E286" s="179">
        <f>_xlfn.IFNA(IF($C286 &gt; "2023-24", INDEX(PR24_after_overrides!$D$3:$AU$128, MATCH('Stata dataset (nominal)'!$A286, PR24_after_overrides!$A$3:$A$128, 0), MATCH('Stata dataset (nominal)'!E$1, PR24_after_overrides!$D$2:$AU$2, 0)), INDEX('Cyclical_after overrides'!$A$1:$BD$245,MATCH('Stata dataset (nominal)'!$A286,'Cyclical_after overrides'!$A$1:$A$245,0),MATCH('Stata dataset (nominal)'!E$1,'Cyclical_after overrides'!$A$1:$BD$1,0))), "")</f>
        <v>5.5049999999999999</v>
      </c>
      <c r="F286" s="179">
        <f>_xlfn.IFNA(IF($C286 &gt; "2023-24", INDEX(PR24_after_overrides!$D$3:$AU$128, MATCH('Stata dataset (nominal)'!$A286, PR24_after_overrides!$A$3:$A$128, 0), MATCH('Stata dataset (nominal)'!F$1, PR24_after_overrides!$D$2:$AU$2, 0)), INDEX('Cyclical_after overrides'!$A$1:$BD$245,MATCH('Stata dataset (nominal)'!$A286,'Cyclical_after overrides'!$A$1:$A$245,0),MATCH('Stata dataset (nominal)'!F$1,'Cyclical_after overrides'!$A$1:$BD$1,0))), "")</f>
        <v>1.649</v>
      </c>
      <c r="G286" s="179">
        <f>_xlfn.IFNA(IF($C286 &gt; "2023-24", INDEX(PR24_after_overrides!$D$3:$AU$128, MATCH('Stata dataset (nominal)'!$A286, PR24_after_overrides!$A$3:$A$128, 0), MATCH('Stata dataset (nominal)'!G$1, PR24_after_overrides!$D$2:$AU$2, 0)), INDEX('Cyclical_after overrides'!$A$1:$BD$245,MATCH('Stata dataset (nominal)'!$A286,'Cyclical_after overrides'!$A$1:$A$245,0),MATCH('Stata dataset (nominal)'!G$1,'Cyclical_after overrides'!$A$1:$BD$1,0))), "")</f>
        <v>2.9050000000000002</v>
      </c>
      <c r="H286" s="179">
        <f>_xlfn.IFNA(IF($C286 &gt; "2023-24", INDEX(PR24_after_overrides!$D$3:$AU$128, MATCH('Stata dataset (nominal)'!$A286, PR24_after_overrides!$A$3:$A$128, 0), MATCH('Stata dataset (nominal)'!H$1, PR24_after_overrides!$D$2:$AU$2, 0)), INDEX('Cyclical_after overrides'!$A$1:$BD$245,MATCH('Stata dataset (nominal)'!$A286,'Cyclical_after overrides'!$A$1:$A$245,0),MATCH('Stata dataset (nominal)'!H$1,'Cyclical_after overrides'!$A$1:$BD$1,0))), "")</f>
        <v>1.01</v>
      </c>
      <c r="I286" s="179">
        <f>_xlfn.IFNA(IF($C286 &gt; "2023-24", INDEX(PR24_after_overrides!$D$3:$AU$128, MATCH('Stata dataset (nominal)'!$A286, PR24_after_overrides!$A$3:$A$128, 0), MATCH('Stata dataset (nominal)'!I$1, PR24_after_overrides!$D$2:$AU$2, 0)), INDEX('Cyclical_after overrides'!$A$1:$BD$245,MATCH('Stata dataset (nominal)'!$A286,'Cyclical_after overrides'!$A$1:$A$245,0),MATCH('Stata dataset (nominal)'!I$1,'Cyclical_after overrides'!$A$1:$BD$1,0))), "")</f>
        <v>6.2089999999999996</v>
      </c>
      <c r="J286" s="179" t="str">
        <f>_xlfn.IFNA(IF($C286 &gt; "2023-24", INDEX(PR24_after_overrides!$D$3:$AU$128, MATCH('Stata dataset (nominal)'!$A286, PR24_after_overrides!$A$3:$A$128, 0), MATCH('Stata dataset (nominal)'!J$1, PR24_after_overrides!$D$2:$AU$2, 0)), INDEX('Cyclical_after overrides'!$A$1:$BD$245,MATCH('Stata dataset (nominal)'!$A286,'Cyclical_after overrides'!$A$1:$A$245,0),MATCH('Stata dataset (nominal)'!J$1,'Cyclical_after overrides'!$A$1:$BD$1,0))), "")</f>
        <v/>
      </c>
      <c r="K286" s="179" t="str">
        <f>_xlfn.IFNA(IF($C286 &gt; "2023-24", INDEX(PR24_after_overrides!$D$3:$AU$128, MATCH('Stata dataset (nominal)'!$A286, PR24_after_overrides!$A$3:$A$128, 0), MATCH('Stata dataset (nominal)'!K$1, PR24_after_overrides!$D$2:$AU$2, 0)), INDEX('Cyclical_after overrides'!$A$1:$BD$245,MATCH('Stata dataset (nominal)'!$A286,'Cyclical_after overrides'!$A$1:$A$245,0),MATCH('Stata dataset (nominal)'!K$1,'Cyclical_after overrides'!$A$1:$BD$1,0))), "")</f>
        <v/>
      </c>
      <c r="L286" s="179">
        <f>_xlfn.IFNA(IF($C286 &gt; "2023-24", INDEX(PR24_after_overrides!$D$3:$AU$128, MATCH('Stata dataset (nominal)'!$A286, PR24_after_overrides!$A$3:$A$128, 0), MATCH('Stata dataset (nominal)'!L$1, PR24_after_overrides!$D$2:$AU$2, 0)), INDEX('Cyclical_after overrides'!$A$1:$BD$245,MATCH('Stata dataset (nominal)'!$A286,'Cyclical_after overrides'!$A$1:$A$245,0),MATCH('Stata dataset (nominal)'!L$1,'Cyclical_after overrides'!$A$1:$BD$1,0))), "")</f>
        <v>0</v>
      </c>
      <c r="M286" s="179">
        <f>_xlfn.IFNA(IF($C286 &gt; "2023-24", INDEX(PR24_after_overrides!$D$3:$AU$128, MATCH('Stata dataset (nominal)'!$A286, PR24_after_overrides!$A$3:$A$128, 0), MATCH('Stata dataset (nominal)'!M$1, PR24_after_overrides!$D$2:$AU$2, 0)), INDEX('Cyclical_after overrides'!$A$1:$BD$245,MATCH('Stata dataset (nominal)'!$A286,'Cyclical_after overrides'!$A$1:$A$245,0),MATCH('Stata dataset (nominal)'!M$1,'Cyclical_after overrides'!$A$1:$BD$1,0))), "")</f>
        <v>2.117</v>
      </c>
      <c r="N286" s="179" t="str">
        <f>_xlfn.IFNA(IF($C286 &gt; "2023-24", INDEX(PR24_after_overrides!$D$3:$AU$128, MATCH('Stata dataset (nominal)'!$A286, PR24_after_overrides!$A$3:$A$128, 0), MATCH('Stata dataset (nominal)'!N$1, PR24_after_overrides!$D$2:$AU$2, 0)), INDEX('Cyclical_after overrides'!$A$1:$BD$245,MATCH('Stata dataset (nominal)'!$A286,'Cyclical_after overrides'!$A$1:$A$245,0),MATCH('Stata dataset (nominal)'!N$1,'Cyclical_after overrides'!$A$1:$BD$1,0))), "")</f>
        <v/>
      </c>
      <c r="O286" s="179">
        <f>_xlfn.IFNA(IF($C286 &gt; "2023-24", INDEX(PR24_after_overrides!$D$3:$AU$128, MATCH('Stata dataset (nominal)'!$A286, PR24_after_overrides!$A$3:$A$128, 0), MATCH('Stata dataset (nominal)'!O$1, PR24_after_overrides!$D$2:$AU$2, 0)), INDEX('Cyclical_after overrides'!$A$1:$BD$245,MATCH('Stata dataset (nominal)'!$A286,'Cyclical_after overrides'!$A$1:$A$245,0),MATCH('Stata dataset (nominal)'!O$1,'Cyclical_after overrides'!$A$1:$BD$1,0))), "")</f>
        <v>229.35300000000001</v>
      </c>
      <c r="P286" s="179">
        <f>_xlfn.IFNA(IF($C286 &gt; "2023-24", INDEX(PR24_after_overrides!$D$3:$AU$128, MATCH('Stata dataset (nominal)'!$A286, PR24_after_overrides!$A$3:$A$128, 0), MATCH('Stata dataset (nominal)'!P$1, PR24_after_overrides!$D$2:$AU$2, 0)), INDEX('Cyclical_after overrides'!$A$1:$BD$245,MATCH('Stata dataset (nominal)'!$A286,'Cyclical_after overrides'!$A$1:$A$245,0),MATCH('Stata dataset (nominal)'!P$1,'Cyclical_after overrides'!$A$1:$BD$1,0))), "")</f>
        <v>0</v>
      </c>
      <c r="Q286" s="179">
        <f>_xlfn.IFNA(IF($C286 &gt; "2023-24", INDEX(PR24_after_overrides!$D$3:$AU$128, MATCH('Stata dataset (nominal)'!$A286, PR24_after_overrides!$A$3:$A$128, 0), MATCH('Stata dataset (nominal)'!Q$1, PR24_after_overrides!$D$2:$AU$2, 0)), INDEX('Cyclical_after overrides'!$A$1:$BD$245,MATCH('Stata dataset (nominal)'!$A286,'Cyclical_after overrides'!$A$1:$A$245,0),MATCH('Stata dataset (nominal)'!Q$1,'Cyclical_after overrides'!$A$1:$BD$1,0))), "")</f>
        <v>0</v>
      </c>
      <c r="R286" s="179">
        <f>_xlfn.IFNA(IF($C286 &gt; "2023-24", INDEX(PR24_after_overrides!$D$3:$AU$128, MATCH('Stata dataset (nominal)'!$A286, PR24_after_overrides!$A$3:$A$128, 0), MATCH('Stata dataset (nominal)'!R$1, PR24_after_overrides!$D$2:$AU$2, 0)), INDEX('Cyclical_after overrides'!$A$1:$BD$245,MATCH('Stata dataset (nominal)'!$A286,'Cyclical_after overrides'!$A$1:$A$245,0),MATCH('Stata dataset (nominal)'!R$1,'Cyclical_after overrides'!$A$1:$BD$1,0))), "")</f>
        <v>608.06899999999996</v>
      </c>
      <c r="S286" s="179">
        <f>_xlfn.IFNA(IF($C286 &gt; "2023-24", INDEX(PR24_after_overrides!$D$3:$AU$128, MATCH('Stata dataset (nominal)'!$A286, PR24_after_overrides!$A$3:$A$128, 0), MATCH('Stata dataset (nominal)'!S$1, PR24_after_overrides!$D$2:$AU$2, 0)), INDEX('Cyclical_after overrides'!$A$1:$BD$245,MATCH('Stata dataset (nominal)'!$A286,'Cyclical_after overrides'!$A$1:$A$245,0),MATCH('Stata dataset (nominal)'!S$1,'Cyclical_after overrides'!$A$1:$BD$1,0))), "")</f>
        <v>0</v>
      </c>
      <c r="T286" s="179">
        <f>_xlfn.IFNA(IF($C286 &gt; "2023-24", INDEX(PR24_after_overrides!$D$3:$AU$128, MATCH('Stata dataset (nominal)'!$A286, PR24_after_overrides!$A$3:$A$128, 0), MATCH('Stata dataset (nominal)'!T$1, PR24_after_overrides!$D$2:$AU$2, 0)), INDEX('Cyclical_after overrides'!$A$1:$BD$245,MATCH('Stata dataset (nominal)'!$A286,'Cyclical_after overrides'!$A$1:$A$245,0),MATCH('Stata dataset (nominal)'!T$1,'Cyclical_after overrides'!$A$1:$BD$1,0))), "")</f>
        <v>0</v>
      </c>
      <c r="U286" s="179">
        <f>_xlfn.IFNA(IF($C286 &gt; "2023-24", INDEX(PR24_after_overrides!$D$3:$AU$128, MATCH('Stata dataset (nominal)'!$A286, PR24_after_overrides!$A$3:$A$128, 0), MATCH('Stata dataset (nominal)'!U$1, PR24_after_overrides!$D$2:$AU$2, 0)), INDEX('Cyclical_after overrides'!$A$1:$BD$245,MATCH('Stata dataset (nominal)'!$A286,'Cyclical_after overrides'!$A$1:$A$245,0),MATCH('Stata dataset (nominal)'!U$1,'Cyclical_after overrides'!$A$1:$BD$1,0))), "")</f>
        <v>20.707232033665282</v>
      </c>
      <c r="V286" s="179">
        <f>_xlfn.IFNA(IF($C286 &gt; "2023-24", INDEX(PR24_after_overrides!$D$3:$AU$128, MATCH('Stata dataset (nominal)'!$A286, PR24_after_overrides!$A$3:$A$128, 0), MATCH('Stata dataset (nominal)'!V$1, PR24_after_overrides!$D$2:$AU$2, 0)), INDEX('Cyclical_after overrides'!$A$1:$BD$245,MATCH('Stata dataset (nominal)'!$A286,'Cyclical_after overrides'!$A$1:$A$245,0),MATCH('Stata dataset (nominal)'!V$1,'Cyclical_after overrides'!$A$1:$BD$1,0))), "")</f>
        <v>144.387759255991</v>
      </c>
      <c r="W286" s="179">
        <f>_xlfn.IFNA(IF($C286 &gt; "2023-24", INDEX(PR24_after_overrides!$D$3:$AU$128, MATCH('Stata dataset (nominal)'!$A286, PR24_after_overrides!$A$3:$A$128, 0), MATCH('Stata dataset (nominal)'!W$1, PR24_after_overrides!$D$2:$AU$2, 0)), INDEX('Cyclical_after overrides'!$A$1:$BD$245,MATCH('Stata dataset (nominal)'!$A286,'Cyclical_after overrides'!$A$1:$A$245,0),MATCH('Stata dataset (nominal)'!W$1,'Cyclical_after overrides'!$A$1:$BD$1,0))), "")</f>
        <v>1.6424716557250443</v>
      </c>
      <c r="X286" s="179">
        <f>_xlfn.IFNA(IF($C286 &gt; "2023-24", INDEX(PR24_after_overrides!$D$3:$AU$128, MATCH('Stata dataset (nominal)'!$A286, PR24_after_overrides!$A$3:$A$128, 0), MATCH('Stata dataset (nominal)'!X$1, PR24_after_overrides!$D$2:$AU$2, 0)), INDEX('Cyclical_after overrides'!$A$1:$BD$245,MATCH('Stata dataset (nominal)'!$A286,'Cyclical_after overrides'!$A$1:$A$245,0),MATCH('Stata dataset (nominal)'!X$1,'Cyclical_after overrides'!$A$1:$BD$1,0))), "")</f>
        <v>12.38310879969891</v>
      </c>
      <c r="Y286" s="179">
        <f>_xlfn.IFNA(IF($C286 &gt; "2023-24", INDEX(PR24_after_overrides!$D$3:$AU$128, MATCH('Stata dataset (nominal)'!$A286, PR24_after_overrides!$A$3:$A$128, 0), MATCH('Stata dataset (nominal)'!Y$1, PR24_after_overrides!$D$2:$AU$2, 0)), INDEX('Cyclical_after overrides'!$A$1:$BD$245,MATCH('Stata dataset (nominal)'!$A286,'Cyclical_after overrides'!$A$1:$A$245,0),MATCH('Stata dataset (nominal)'!Y$1,'Cyclical_after overrides'!$A$1:$BD$1,0))), "")</f>
        <v>9.5233636669910382</v>
      </c>
      <c r="Z286" s="179">
        <f>_xlfn.IFNA(IF($C286 &gt; "2023-24", INDEX(PR24_after_overrides!$D$3:$AU$128, MATCH('Stata dataset (nominal)'!$A286, PR24_after_overrides!$A$3:$A$128, 0), MATCH('Stata dataset (nominal)'!Z$1, PR24_after_overrides!$D$2:$AU$2, 0)), INDEX('Cyclical_after overrides'!$A$1:$BD$245,MATCH('Stata dataset (nominal)'!$A286,'Cyclical_after overrides'!$A$1:$A$245,0),MATCH('Stata dataset (nominal)'!Z$1,'Cyclical_after overrides'!$A$1:$BD$1,0))), "")</f>
        <v>9.5233636669910382</v>
      </c>
      <c r="AA286" s="179">
        <f>_xlfn.IFNA(IF($C286 &gt; "2023-24", INDEX(PR24_after_overrides!$D$3:$AU$128, MATCH('Stata dataset (nominal)'!$A286, PR24_after_overrides!$A$3:$A$128, 0), MATCH('Stata dataset (nominal)'!AA$1, PR24_after_overrides!$D$2:$AU$2, 0)), INDEX('Cyclical_after overrides'!$A$1:$BD$245,MATCH('Stata dataset (nominal)'!$A286,'Cyclical_after overrides'!$A$1:$A$245,0),MATCH('Stata dataset (nominal)'!AA$1,'Cyclical_after overrides'!$A$1:$BD$1,0))), "")</f>
        <v>158.47900000000001</v>
      </c>
      <c r="AB286" s="179">
        <f>INDEX(Depreciation!$U$5:$U$318, MATCH('Stata dataset (nominal)'!$A286, Depreciation!$A$5:$A$318, 0))</f>
        <v>0.14200000000000002</v>
      </c>
      <c r="AC286" s="180">
        <f t="shared" si="7"/>
        <v>0.74290909090909096</v>
      </c>
      <c r="AD286" s="72">
        <f>INDEX(Recharges!$V$5:$V$318, MATCH('Stata dataset (nominal)'!$A286, Recharges!$A$5:$A$318, 0))</f>
        <v>0.44500000000000001</v>
      </c>
    </row>
    <row r="287" spans="1:30" x14ac:dyDescent="0.4">
      <c r="A287" s="160" t="str">
        <f t="shared" si="6"/>
        <v>SEW17</v>
      </c>
      <c r="B287" s="160" t="s">
        <v>481</v>
      </c>
      <c r="C287" s="160" t="s">
        <v>249</v>
      </c>
      <c r="D287" s="179">
        <f>_xlfn.IFNA(IF($C287 &gt; "2023-24", INDEX(PR24_after_overrides!$D$3:$AU$128, MATCH('Stata dataset (nominal)'!$A287, PR24_after_overrides!$A$3:$A$128, 0), MATCH('Stata dataset (nominal)'!D$1, PR24_after_overrides!$D$2:$AU$2, 0)), INDEX('Cyclical_after overrides'!$A$1:$BD$245,MATCH('Stata dataset (nominal)'!$A287,'Cyclical_after overrides'!$A$1:$A$245,0),MATCH('Stata dataset (nominal)'!D$1,'Cyclical_after overrides'!$A$1:$BD$1,0))), "")</f>
        <v>1.2117357406647515</v>
      </c>
      <c r="E287" s="179">
        <f>_xlfn.IFNA(IF($C287 &gt; "2023-24", INDEX(PR24_after_overrides!$D$3:$AU$128, MATCH('Stata dataset (nominal)'!$A287, PR24_after_overrides!$A$3:$A$128, 0), MATCH('Stata dataset (nominal)'!E$1, PR24_after_overrides!$D$2:$AU$2, 0)), INDEX('Cyclical_after overrides'!$A$1:$BD$245,MATCH('Stata dataset (nominal)'!$A287,'Cyclical_after overrides'!$A$1:$A$245,0),MATCH('Stata dataset (nominal)'!E$1,'Cyclical_after overrides'!$A$1:$BD$1,0))), "")</f>
        <v>5.7489999999999997</v>
      </c>
      <c r="F287" s="179">
        <f>_xlfn.IFNA(IF($C287 &gt; "2023-24", INDEX(PR24_after_overrides!$D$3:$AU$128, MATCH('Stata dataset (nominal)'!$A287, PR24_after_overrides!$A$3:$A$128, 0), MATCH('Stata dataset (nominal)'!F$1, PR24_after_overrides!$D$2:$AU$2, 0)), INDEX('Cyclical_after overrides'!$A$1:$BD$245,MATCH('Stata dataset (nominal)'!$A287,'Cyclical_after overrides'!$A$1:$A$245,0),MATCH('Stata dataset (nominal)'!F$1,'Cyclical_after overrides'!$A$1:$BD$1,0))), "")</f>
        <v>0.70300000000000007</v>
      </c>
      <c r="G287" s="179">
        <f>_xlfn.IFNA(IF($C287 &gt; "2023-24", INDEX(PR24_after_overrides!$D$3:$AU$128, MATCH('Stata dataset (nominal)'!$A287, PR24_after_overrides!$A$3:$A$128, 0), MATCH('Stata dataset (nominal)'!G$1, PR24_after_overrides!$D$2:$AU$2, 0)), INDEX('Cyclical_after overrides'!$A$1:$BD$245,MATCH('Stata dataset (nominal)'!$A287,'Cyclical_after overrides'!$A$1:$A$245,0),MATCH('Stata dataset (nominal)'!G$1,'Cyclical_after overrides'!$A$1:$BD$1,0))), "")</f>
        <v>0.98299999999999998</v>
      </c>
      <c r="H287" s="179">
        <f>_xlfn.IFNA(IF($C287 &gt; "2023-24", INDEX(PR24_after_overrides!$D$3:$AU$128, MATCH('Stata dataset (nominal)'!$A287, PR24_after_overrides!$A$3:$A$128, 0), MATCH('Stata dataset (nominal)'!H$1, PR24_after_overrides!$D$2:$AU$2, 0)), INDEX('Cyclical_after overrides'!$A$1:$BD$245,MATCH('Stata dataset (nominal)'!$A287,'Cyclical_after overrides'!$A$1:$A$245,0),MATCH('Stata dataset (nominal)'!H$1,'Cyclical_after overrides'!$A$1:$BD$1,0))), "")</f>
        <v>1.0840000000000001</v>
      </c>
      <c r="I287" s="179">
        <f>_xlfn.IFNA(IF($C287 &gt; "2023-24", INDEX(PR24_after_overrides!$D$3:$AU$128, MATCH('Stata dataset (nominal)'!$A287, PR24_after_overrides!$A$3:$A$128, 0), MATCH('Stata dataset (nominal)'!I$1, PR24_after_overrides!$D$2:$AU$2, 0)), INDEX('Cyclical_after overrides'!$A$1:$BD$245,MATCH('Stata dataset (nominal)'!$A287,'Cyclical_after overrides'!$A$1:$A$245,0),MATCH('Stata dataset (nominal)'!I$1,'Cyclical_after overrides'!$A$1:$BD$1,0))), "")</f>
        <v>7.1010000000000009</v>
      </c>
      <c r="J287" s="179" t="str">
        <f>_xlfn.IFNA(IF($C287 &gt; "2023-24", INDEX(PR24_after_overrides!$D$3:$AU$128, MATCH('Stata dataset (nominal)'!$A287, PR24_after_overrides!$A$3:$A$128, 0), MATCH('Stata dataset (nominal)'!J$1, PR24_after_overrides!$D$2:$AU$2, 0)), INDEX('Cyclical_after overrides'!$A$1:$BD$245,MATCH('Stata dataset (nominal)'!$A287,'Cyclical_after overrides'!$A$1:$A$245,0),MATCH('Stata dataset (nominal)'!J$1,'Cyclical_after overrides'!$A$1:$BD$1,0))), "")</f>
        <v/>
      </c>
      <c r="K287" s="179" t="str">
        <f>_xlfn.IFNA(IF($C287 &gt; "2023-24", INDEX(PR24_after_overrides!$D$3:$AU$128, MATCH('Stata dataset (nominal)'!$A287, PR24_after_overrides!$A$3:$A$128, 0), MATCH('Stata dataset (nominal)'!K$1, PR24_after_overrides!$D$2:$AU$2, 0)), INDEX('Cyclical_after overrides'!$A$1:$BD$245,MATCH('Stata dataset (nominal)'!$A287,'Cyclical_after overrides'!$A$1:$A$245,0),MATCH('Stata dataset (nominal)'!K$1,'Cyclical_after overrides'!$A$1:$BD$1,0))), "")</f>
        <v/>
      </c>
      <c r="L287" s="179">
        <f>_xlfn.IFNA(IF($C287 &gt; "2023-24", INDEX(PR24_after_overrides!$D$3:$AU$128, MATCH('Stata dataset (nominal)'!$A287, PR24_after_overrides!$A$3:$A$128, 0), MATCH('Stata dataset (nominal)'!L$1, PR24_after_overrides!$D$2:$AU$2, 0)), INDEX('Cyclical_after overrides'!$A$1:$BD$245,MATCH('Stata dataset (nominal)'!$A287,'Cyclical_after overrides'!$A$1:$A$245,0),MATCH('Stata dataset (nominal)'!L$1,'Cyclical_after overrides'!$A$1:$BD$1,0))), "")</f>
        <v>0</v>
      </c>
      <c r="M287" s="179">
        <f>_xlfn.IFNA(IF($C287 &gt; "2023-24", INDEX(PR24_after_overrides!$D$3:$AU$128, MATCH('Stata dataset (nominal)'!$A287, PR24_after_overrides!$A$3:$A$128, 0), MATCH('Stata dataset (nominal)'!M$1, PR24_after_overrides!$D$2:$AU$2, 0)), INDEX('Cyclical_after overrides'!$A$1:$BD$245,MATCH('Stata dataset (nominal)'!$A287,'Cyclical_after overrides'!$A$1:$A$245,0),MATCH('Stata dataset (nominal)'!M$1,'Cyclical_after overrides'!$A$1:$BD$1,0))), "")</f>
        <v>1.2789999999999999</v>
      </c>
      <c r="N287" s="179" t="str">
        <f>_xlfn.IFNA(IF($C287 &gt; "2023-24", INDEX(PR24_after_overrides!$D$3:$AU$128, MATCH('Stata dataset (nominal)'!$A287, PR24_after_overrides!$A$3:$A$128, 0), MATCH('Stata dataset (nominal)'!N$1, PR24_after_overrides!$D$2:$AU$2, 0)), INDEX('Cyclical_after overrides'!$A$1:$BD$245,MATCH('Stata dataset (nominal)'!$A287,'Cyclical_after overrides'!$A$1:$A$245,0),MATCH('Stata dataset (nominal)'!N$1,'Cyclical_after overrides'!$A$1:$BD$1,0))), "")</f>
        <v/>
      </c>
      <c r="O287" s="179">
        <f>_xlfn.IFNA(IF($C287 &gt; "2023-24", INDEX(PR24_after_overrides!$D$3:$AU$128, MATCH('Stata dataset (nominal)'!$A287, PR24_after_overrides!$A$3:$A$128, 0), MATCH('Stata dataset (nominal)'!O$1, PR24_after_overrides!$D$2:$AU$2, 0)), INDEX('Cyclical_after overrides'!$A$1:$BD$245,MATCH('Stata dataset (nominal)'!$A287,'Cyclical_after overrides'!$A$1:$A$245,0),MATCH('Stata dataset (nominal)'!O$1,'Cyclical_after overrides'!$A$1:$BD$1,0))), "")</f>
        <v>185.26499999999999</v>
      </c>
      <c r="P287" s="179">
        <f>_xlfn.IFNA(IF($C287 &gt; "2023-24", INDEX(PR24_after_overrides!$D$3:$AU$128, MATCH('Stata dataset (nominal)'!$A287, PR24_after_overrides!$A$3:$A$128, 0), MATCH('Stata dataset (nominal)'!P$1, PR24_after_overrides!$D$2:$AU$2, 0)), INDEX('Cyclical_after overrides'!$A$1:$BD$245,MATCH('Stata dataset (nominal)'!$A287,'Cyclical_after overrides'!$A$1:$A$245,0),MATCH('Stata dataset (nominal)'!P$1,'Cyclical_after overrides'!$A$1:$BD$1,0))), "")</f>
        <v>0</v>
      </c>
      <c r="Q287" s="179">
        <f>_xlfn.IFNA(IF($C287 &gt; "2023-24", INDEX(PR24_after_overrides!$D$3:$AU$128, MATCH('Stata dataset (nominal)'!$A287, PR24_after_overrides!$A$3:$A$128, 0), MATCH('Stata dataset (nominal)'!Q$1, PR24_after_overrides!$D$2:$AU$2, 0)), INDEX('Cyclical_after overrides'!$A$1:$BD$245,MATCH('Stata dataset (nominal)'!$A287,'Cyclical_after overrides'!$A$1:$A$245,0),MATCH('Stata dataset (nominal)'!Q$1,'Cyclical_after overrides'!$A$1:$BD$1,0))), "")</f>
        <v>0</v>
      </c>
      <c r="R287" s="179">
        <f>_xlfn.IFNA(IF($C287 &gt; "2023-24", INDEX(PR24_after_overrides!$D$3:$AU$128, MATCH('Stata dataset (nominal)'!$A287, PR24_after_overrides!$A$3:$A$128, 0), MATCH('Stata dataset (nominal)'!R$1, PR24_after_overrides!$D$2:$AU$2, 0)), INDEX('Cyclical_after overrides'!$A$1:$BD$245,MATCH('Stata dataset (nominal)'!$A287,'Cyclical_after overrides'!$A$1:$A$245,0),MATCH('Stata dataset (nominal)'!R$1,'Cyclical_after overrides'!$A$1:$BD$1,0))), "")</f>
        <v>660.62300000000005</v>
      </c>
      <c r="S287" s="179">
        <f>_xlfn.IFNA(IF($C287 &gt; "2023-24", INDEX(PR24_after_overrides!$D$3:$AU$128, MATCH('Stata dataset (nominal)'!$A287, PR24_after_overrides!$A$3:$A$128, 0), MATCH('Stata dataset (nominal)'!S$1, PR24_after_overrides!$D$2:$AU$2, 0)), INDEX('Cyclical_after overrides'!$A$1:$BD$245,MATCH('Stata dataset (nominal)'!$A287,'Cyclical_after overrides'!$A$1:$A$245,0),MATCH('Stata dataset (nominal)'!S$1,'Cyclical_after overrides'!$A$1:$BD$1,0))), "")</f>
        <v>0</v>
      </c>
      <c r="T287" s="179">
        <f>_xlfn.IFNA(IF($C287 &gt; "2023-24", INDEX(PR24_after_overrides!$D$3:$AU$128, MATCH('Stata dataset (nominal)'!$A287, PR24_after_overrides!$A$3:$A$128, 0), MATCH('Stata dataset (nominal)'!T$1, PR24_after_overrides!$D$2:$AU$2, 0)), INDEX('Cyclical_after overrides'!$A$1:$BD$245,MATCH('Stata dataset (nominal)'!$A287,'Cyclical_after overrides'!$A$1:$A$245,0),MATCH('Stata dataset (nominal)'!T$1,'Cyclical_after overrides'!$A$1:$BD$1,0))), "")</f>
        <v>0</v>
      </c>
      <c r="U287" s="179">
        <f>_xlfn.IFNA(IF($C287 &gt; "2023-24", INDEX(PR24_after_overrides!$D$3:$AU$128, MATCH('Stata dataset (nominal)'!$A287, PR24_after_overrides!$A$3:$A$128, 0), MATCH('Stata dataset (nominal)'!U$1, PR24_after_overrides!$D$2:$AU$2, 0)), INDEX('Cyclical_after overrides'!$A$1:$BD$245,MATCH('Stata dataset (nominal)'!$A287,'Cyclical_after overrides'!$A$1:$A$245,0),MATCH('Stata dataset (nominal)'!U$1,'Cyclical_after overrides'!$A$1:$BD$1,0))), "")</f>
        <v>19.96257266951363</v>
      </c>
      <c r="V287" s="179">
        <f>_xlfn.IFNA(IF($C287 &gt; "2023-24", INDEX(PR24_after_overrides!$D$3:$AU$128, MATCH('Stata dataset (nominal)'!$A287, PR24_after_overrides!$A$3:$A$128, 0), MATCH('Stata dataset (nominal)'!V$1, PR24_after_overrides!$D$2:$AU$2, 0)), INDEX('Cyclical_after overrides'!$A$1:$BD$245,MATCH('Stata dataset (nominal)'!$A287,'Cyclical_after overrides'!$A$1:$A$245,0),MATCH('Stata dataset (nominal)'!V$1,'Cyclical_after overrides'!$A$1:$BD$1,0))), "")</f>
        <v>145.16019338968991</v>
      </c>
      <c r="W287" s="179">
        <f>_xlfn.IFNA(IF($C287 &gt; "2023-24", INDEX(PR24_after_overrides!$D$3:$AU$128, MATCH('Stata dataset (nominal)'!$A287, PR24_after_overrides!$A$3:$A$128, 0), MATCH('Stata dataset (nominal)'!W$1, PR24_after_overrides!$D$2:$AU$2, 0)), INDEX('Cyclical_after overrides'!$A$1:$BD$245,MATCH('Stata dataset (nominal)'!$A287,'Cyclical_after overrides'!$A$1:$A$245,0),MATCH('Stata dataset (nominal)'!W$1,'Cyclical_after overrides'!$A$1:$BD$1,0))), "")</f>
        <v>1.4545221447729597</v>
      </c>
      <c r="X287" s="179">
        <f>_xlfn.IFNA(IF($C287 &gt; "2023-24", INDEX(PR24_after_overrides!$D$3:$AU$128, MATCH('Stata dataset (nominal)'!$A287, PR24_after_overrides!$A$3:$A$128, 0), MATCH('Stata dataset (nominal)'!X$1, PR24_after_overrides!$D$2:$AU$2, 0)), INDEX('Cyclical_after overrides'!$A$1:$BD$245,MATCH('Stata dataset (nominal)'!$A287,'Cyclical_after overrides'!$A$1:$A$245,0),MATCH('Stata dataset (nominal)'!X$1,'Cyclical_after overrides'!$A$1:$BD$1,0))), "")</f>
        <v>12.38310879969891</v>
      </c>
      <c r="Y287" s="179">
        <f>_xlfn.IFNA(IF($C287 &gt; "2023-24", INDEX(PR24_after_overrides!$D$3:$AU$128, MATCH('Stata dataset (nominal)'!$A287, PR24_after_overrides!$A$3:$A$128, 0), MATCH('Stata dataset (nominal)'!Y$1, PR24_after_overrides!$D$2:$AU$2, 0)), INDEX('Cyclical_after overrides'!$A$1:$BD$245,MATCH('Stata dataset (nominal)'!$A287,'Cyclical_after overrides'!$A$1:$A$245,0),MATCH('Stata dataset (nominal)'!Y$1,'Cyclical_after overrides'!$A$1:$BD$1,0))), "")</f>
        <v>9.5258229755804216</v>
      </c>
      <c r="Z287" s="179">
        <f>_xlfn.IFNA(IF($C287 &gt; "2023-24", INDEX(PR24_after_overrides!$D$3:$AU$128, MATCH('Stata dataset (nominal)'!$A287, PR24_after_overrides!$A$3:$A$128, 0), MATCH('Stata dataset (nominal)'!Z$1, PR24_after_overrides!$D$2:$AU$2, 0)), INDEX('Cyclical_after overrides'!$A$1:$BD$245,MATCH('Stata dataset (nominal)'!$A287,'Cyclical_after overrides'!$A$1:$A$245,0),MATCH('Stata dataset (nominal)'!Z$1,'Cyclical_after overrides'!$A$1:$BD$1,0))), "")</f>
        <v>9.261189044802526</v>
      </c>
      <c r="AA287" s="179">
        <f>_xlfn.IFNA(IF($C287 &gt; "2023-24", INDEX(PR24_after_overrides!$D$3:$AU$128, MATCH('Stata dataset (nominal)'!$A287, PR24_after_overrides!$A$3:$A$128, 0), MATCH('Stata dataset (nominal)'!AA$1, PR24_after_overrides!$D$2:$AU$2, 0)), INDEX('Cyclical_after overrides'!$A$1:$BD$245,MATCH('Stata dataset (nominal)'!$A287,'Cyclical_after overrides'!$A$1:$A$245,0),MATCH('Stata dataset (nominal)'!AA$1,'Cyclical_after overrides'!$A$1:$BD$1,0))), "")</f>
        <v>168.14000000000001</v>
      </c>
      <c r="AB287" s="179">
        <f>INDEX(Depreciation!$U$5:$U$318, MATCH('Stata dataset (nominal)'!$A287, Depreciation!$A$5:$A$318, 0))</f>
        <v>0.106</v>
      </c>
      <c r="AC287" s="180">
        <f t="shared" si="7"/>
        <v>0.74290909090909096</v>
      </c>
      <c r="AD287" s="72">
        <f>INDEX(Recharges!$V$5:$V$318, MATCH('Stata dataset (nominal)'!$A287, Recharges!$A$5:$A$318, 0))</f>
        <v>0.53400000000000003</v>
      </c>
    </row>
    <row r="288" spans="1:30" x14ac:dyDescent="0.4">
      <c r="A288" s="160" t="str">
        <f t="shared" si="6"/>
        <v>SEW18</v>
      </c>
      <c r="B288" s="160" t="s">
        <v>481</v>
      </c>
      <c r="C288" s="160" t="s">
        <v>251</v>
      </c>
      <c r="D288" s="179">
        <f>_xlfn.IFNA(IF($C288 &gt; "2023-24", INDEX(PR24_after_overrides!$D$3:$AU$128, MATCH('Stata dataset (nominal)'!$A288, PR24_after_overrides!$A$3:$A$128, 0), MATCH('Stata dataset (nominal)'!D$1, PR24_after_overrides!$D$2:$AU$2, 0)), INDEX('Cyclical_after overrides'!$A$1:$BD$245,MATCH('Stata dataset (nominal)'!$A288,'Cyclical_after overrides'!$A$1:$A$245,0),MATCH('Stata dataset (nominal)'!D$1,'Cyclical_after overrides'!$A$1:$BD$1,0))), "")</f>
        <v>1.1806332960179113</v>
      </c>
      <c r="E288" s="179">
        <f>_xlfn.IFNA(IF($C288 &gt; "2023-24", INDEX(PR24_after_overrides!$D$3:$AU$128, MATCH('Stata dataset (nominal)'!$A288, PR24_after_overrides!$A$3:$A$128, 0), MATCH('Stata dataset (nominal)'!E$1, PR24_after_overrides!$D$2:$AU$2, 0)), INDEX('Cyclical_after overrides'!$A$1:$BD$245,MATCH('Stata dataset (nominal)'!$A288,'Cyclical_after overrides'!$A$1:$A$245,0),MATCH('Stata dataset (nominal)'!E$1,'Cyclical_after overrides'!$A$1:$BD$1,0))), "")</f>
        <v>6.2050000000000001</v>
      </c>
      <c r="F288" s="179">
        <f>_xlfn.IFNA(IF($C288 &gt; "2023-24", INDEX(PR24_after_overrides!$D$3:$AU$128, MATCH('Stata dataset (nominal)'!$A288, PR24_after_overrides!$A$3:$A$128, 0), MATCH('Stata dataset (nominal)'!F$1, PR24_after_overrides!$D$2:$AU$2, 0)), INDEX('Cyclical_after overrides'!$A$1:$BD$245,MATCH('Stata dataset (nominal)'!$A288,'Cyclical_after overrides'!$A$1:$A$245,0),MATCH('Stata dataset (nominal)'!F$1,'Cyclical_after overrides'!$A$1:$BD$1,0))), "")</f>
        <v>0.47199999999999998</v>
      </c>
      <c r="G288" s="179">
        <f>_xlfn.IFNA(IF($C288 &gt; "2023-24", INDEX(PR24_after_overrides!$D$3:$AU$128, MATCH('Stata dataset (nominal)'!$A288, PR24_after_overrides!$A$3:$A$128, 0), MATCH('Stata dataset (nominal)'!G$1, PR24_after_overrides!$D$2:$AU$2, 0)), INDEX('Cyclical_after overrides'!$A$1:$BD$245,MATCH('Stata dataset (nominal)'!$A288,'Cyclical_after overrides'!$A$1:$A$245,0),MATCH('Stata dataset (nominal)'!G$1,'Cyclical_after overrides'!$A$1:$BD$1,0))), "")</f>
        <v>1.2</v>
      </c>
      <c r="H288" s="179">
        <f>_xlfn.IFNA(IF($C288 &gt; "2023-24", INDEX(PR24_after_overrides!$D$3:$AU$128, MATCH('Stata dataset (nominal)'!$A288, PR24_after_overrides!$A$3:$A$128, 0), MATCH('Stata dataset (nominal)'!H$1, PR24_after_overrides!$D$2:$AU$2, 0)), INDEX('Cyclical_after overrides'!$A$1:$BD$245,MATCH('Stata dataset (nominal)'!$A288,'Cyclical_after overrides'!$A$1:$A$245,0),MATCH('Stata dataset (nominal)'!H$1,'Cyclical_after overrides'!$A$1:$BD$1,0))), "")</f>
        <v>0.877</v>
      </c>
      <c r="I288" s="179">
        <f>_xlfn.IFNA(IF($C288 &gt; "2023-24", INDEX(PR24_after_overrides!$D$3:$AU$128, MATCH('Stata dataset (nominal)'!$A288, PR24_after_overrides!$A$3:$A$128, 0), MATCH('Stata dataset (nominal)'!I$1, PR24_after_overrides!$D$2:$AU$2, 0)), INDEX('Cyclical_after overrides'!$A$1:$BD$245,MATCH('Stata dataset (nominal)'!$A288,'Cyclical_after overrides'!$A$1:$A$245,0),MATCH('Stata dataset (nominal)'!I$1,'Cyclical_after overrides'!$A$1:$BD$1,0))), "")</f>
        <v>6.3520000000000003</v>
      </c>
      <c r="J288" s="179" t="str">
        <f>_xlfn.IFNA(IF($C288 &gt; "2023-24", INDEX(PR24_after_overrides!$D$3:$AU$128, MATCH('Stata dataset (nominal)'!$A288, PR24_after_overrides!$A$3:$A$128, 0), MATCH('Stata dataset (nominal)'!J$1, PR24_after_overrides!$D$2:$AU$2, 0)), INDEX('Cyclical_after overrides'!$A$1:$BD$245,MATCH('Stata dataset (nominal)'!$A288,'Cyclical_after overrides'!$A$1:$A$245,0),MATCH('Stata dataset (nominal)'!J$1,'Cyclical_after overrides'!$A$1:$BD$1,0))), "")</f>
        <v/>
      </c>
      <c r="K288" s="179" t="str">
        <f>_xlfn.IFNA(IF($C288 &gt; "2023-24", INDEX(PR24_after_overrides!$D$3:$AU$128, MATCH('Stata dataset (nominal)'!$A288, PR24_after_overrides!$A$3:$A$128, 0), MATCH('Stata dataset (nominal)'!K$1, PR24_after_overrides!$D$2:$AU$2, 0)), INDEX('Cyclical_after overrides'!$A$1:$BD$245,MATCH('Stata dataset (nominal)'!$A288,'Cyclical_after overrides'!$A$1:$A$245,0),MATCH('Stata dataset (nominal)'!K$1,'Cyclical_after overrides'!$A$1:$BD$1,0))), "")</f>
        <v/>
      </c>
      <c r="L288" s="179">
        <f>_xlfn.IFNA(IF($C288 &gt; "2023-24", INDEX(PR24_after_overrides!$D$3:$AU$128, MATCH('Stata dataset (nominal)'!$A288, PR24_after_overrides!$A$3:$A$128, 0), MATCH('Stata dataset (nominal)'!L$1, PR24_after_overrides!$D$2:$AU$2, 0)), INDEX('Cyclical_after overrides'!$A$1:$BD$245,MATCH('Stata dataset (nominal)'!$A288,'Cyclical_after overrides'!$A$1:$A$245,0),MATCH('Stata dataset (nominal)'!L$1,'Cyclical_after overrides'!$A$1:$BD$1,0))), "")</f>
        <v>0</v>
      </c>
      <c r="M288" s="179">
        <f>_xlfn.IFNA(IF($C288 &gt; "2023-24", INDEX(PR24_after_overrides!$D$3:$AU$128, MATCH('Stata dataset (nominal)'!$A288, PR24_after_overrides!$A$3:$A$128, 0), MATCH('Stata dataset (nominal)'!M$1, PR24_after_overrides!$D$2:$AU$2, 0)), INDEX('Cyclical_after overrides'!$A$1:$BD$245,MATCH('Stata dataset (nominal)'!$A288,'Cyclical_after overrides'!$A$1:$A$245,0),MATCH('Stata dataset (nominal)'!M$1,'Cyclical_after overrides'!$A$1:$BD$1,0))), "")</f>
        <v>1.008</v>
      </c>
      <c r="N288" s="179" t="str">
        <f>_xlfn.IFNA(IF($C288 &gt; "2023-24", INDEX(PR24_after_overrides!$D$3:$AU$128, MATCH('Stata dataset (nominal)'!$A288, PR24_after_overrides!$A$3:$A$128, 0), MATCH('Stata dataset (nominal)'!N$1, PR24_after_overrides!$D$2:$AU$2, 0)), INDEX('Cyclical_after overrides'!$A$1:$BD$245,MATCH('Stata dataset (nominal)'!$A288,'Cyclical_after overrides'!$A$1:$A$245,0),MATCH('Stata dataset (nominal)'!N$1,'Cyclical_after overrides'!$A$1:$BD$1,0))), "")</f>
        <v/>
      </c>
      <c r="O288" s="179">
        <f>_xlfn.IFNA(IF($C288 &gt; "2023-24", INDEX(PR24_after_overrides!$D$3:$AU$128, MATCH('Stata dataset (nominal)'!$A288, PR24_after_overrides!$A$3:$A$128, 0), MATCH('Stata dataset (nominal)'!O$1, PR24_after_overrides!$D$2:$AU$2, 0)), INDEX('Cyclical_after overrides'!$A$1:$BD$245,MATCH('Stata dataset (nominal)'!$A288,'Cyclical_after overrides'!$A$1:$A$245,0),MATCH('Stata dataset (nominal)'!O$1,'Cyclical_after overrides'!$A$1:$BD$1,0))), "")</f>
        <v>142.376</v>
      </c>
      <c r="P288" s="179">
        <f>_xlfn.IFNA(IF($C288 &gt; "2023-24", INDEX(PR24_after_overrides!$D$3:$AU$128, MATCH('Stata dataset (nominal)'!$A288, PR24_after_overrides!$A$3:$A$128, 0), MATCH('Stata dataset (nominal)'!P$1, PR24_after_overrides!$D$2:$AU$2, 0)), INDEX('Cyclical_after overrides'!$A$1:$BD$245,MATCH('Stata dataset (nominal)'!$A288,'Cyclical_after overrides'!$A$1:$A$245,0),MATCH('Stata dataset (nominal)'!P$1,'Cyclical_after overrides'!$A$1:$BD$1,0))), "")</f>
        <v>0</v>
      </c>
      <c r="Q288" s="179">
        <f>_xlfn.IFNA(IF($C288 &gt; "2023-24", INDEX(PR24_after_overrides!$D$3:$AU$128, MATCH('Stata dataset (nominal)'!$A288, PR24_after_overrides!$A$3:$A$128, 0), MATCH('Stata dataset (nominal)'!Q$1, PR24_after_overrides!$D$2:$AU$2, 0)), INDEX('Cyclical_after overrides'!$A$1:$BD$245,MATCH('Stata dataset (nominal)'!$A288,'Cyclical_after overrides'!$A$1:$A$245,0),MATCH('Stata dataset (nominal)'!Q$1,'Cyclical_after overrides'!$A$1:$BD$1,0))), "")</f>
        <v>0</v>
      </c>
      <c r="R288" s="179">
        <f>_xlfn.IFNA(IF($C288 &gt; "2023-24", INDEX(PR24_after_overrides!$D$3:$AU$128, MATCH('Stata dataset (nominal)'!$A288, PR24_after_overrides!$A$3:$A$128, 0), MATCH('Stata dataset (nominal)'!R$1, PR24_after_overrides!$D$2:$AU$2, 0)), INDEX('Cyclical_after overrides'!$A$1:$BD$245,MATCH('Stata dataset (nominal)'!$A288,'Cyclical_after overrides'!$A$1:$A$245,0),MATCH('Stata dataset (nominal)'!R$1,'Cyclical_after overrides'!$A$1:$BD$1,0))), "")</f>
        <v>711.99300000000005</v>
      </c>
      <c r="S288" s="179">
        <f>_xlfn.IFNA(IF($C288 &gt; "2023-24", INDEX(PR24_after_overrides!$D$3:$AU$128, MATCH('Stata dataset (nominal)'!$A288, PR24_after_overrides!$A$3:$A$128, 0), MATCH('Stata dataset (nominal)'!S$1, PR24_after_overrides!$D$2:$AU$2, 0)), INDEX('Cyclical_after overrides'!$A$1:$BD$245,MATCH('Stata dataset (nominal)'!$A288,'Cyclical_after overrides'!$A$1:$A$245,0),MATCH('Stata dataset (nominal)'!S$1,'Cyclical_after overrides'!$A$1:$BD$1,0))), "")</f>
        <v>0</v>
      </c>
      <c r="T288" s="179">
        <f>_xlfn.IFNA(IF($C288 &gt; "2023-24", INDEX(PR24_after_overrides!$D$3:$AU$128, MATCH('Stata dataset (nominal)'!$A288, PR24_after_overrides!$A$3:$A$128, 0), MATCH('Stata dataset (nominal)'!T$1, PR24_after_overrides!$D$2:$AU$2, 0)), INDEX('Cyclical_after overrides'!$A$1:$BD$245,MATCH('Stata dataset (nominal)'!$A288,'Cyclical_after overrides'!$A$1:$A$245,0),MATCH('Stata dataset (nominal)'!T$1,'Cyclical_after overrides'!$A$1:$BD$1,0))), "")</f>
        <v>0</v>
      </c>
      <c r="U288" s="179">
        <f>_xlfn.IFNA(IF($C288 &gt; "2023-24", INDEX(PR24_after_overrides!$D$3:$AU$128, MATCH('Stata dataset (nominal)'!$A288, PR24_after_overrides!$A$3:$A$128, 0), MATCH('Stata dataset (nominal)'!U$1, PR24_after_overrides!$D$2:$AU$2, 0)), INDEX('Cyclical_after overrides'!$A$1:$BD$245,MATCH('Stata dataset (nominal)'!$A288,'Cyclical_after overrides'!$A$1:$A$245,0),MATCH('Stata dataset (nominal)'!U$1,'Cyclical_after overrides'!$A$1:$BD$1,0))), "")</f>
        <v>19.789975647253609</v>
      </c>
      <c r="V288" s="179">
        <f>_xlfn.IFNA(IF($C288 &gt; "2023-24", INDEX(PR24_after_overrides!$D$3:$AU$128, MATCH('Stata dataset (nominal)'!$A288, PR24_after_overrides!$A$3:$A$128, 0), MATCH('Stata dataset (nominal)'!V$1, PR24_after_overrides!$D$2:$AU$2, 0)), INDEX('Cyclical_after overrides'!$A$1:$BD$245,MATCH('Stata dataset (nominal)'!$A288,'Cyclical_after overrides'!$A$1:$A$245,0),MATCH('Stata dataset (nominal)'!V$1,'Cyclical_after overrides'!$A$1:$BD$1,0))), "")</f>
        <v>145.41873745075026</v>
      </c>
      <c r="W288" s="179">
        <f>_xlfn.IFNA(IF($C288 &gt; "2023-24", INDEX(PR24_after_overrides!$D$3:$AU$128, MATCH('Stata dataset (nominal)'!$A288, PR24_after_overrides!$A$3:$A$128, 0), MATCH('Stata dataset (nominal)'!W$1, PR24_after_overrides!$D$2:$AU$2, 0)), INDEX('Cyclical_after overrides'!$A$1:$BD$245,MATCH('Stata dataset (nominal)'!$A288,'Cyclical_after overrides'!$A$1:$A$245,0),MATCH('Stata dataset (nominal)'!W$1,'Cyclical_after overrides'!$A$1:$BD$1,0))), "")</f>
        <v>1.4415027715323614</v>
      </c>
      <c r="X288" s="179">
        <f>_xlfn.IFNA(IF($C288 &gt; "2023-24", INDEX(PR24_after_overrides!$D$3:$AU$128, MATCH('Stata dataset (nominal)'!$A288, PR24_after_overrides!$A$3:$A$128, 0), MATCH('Stata dataset (nominal)'!X$1, PR24_after_overrides!$D$2:$AU$2, 0)), INDEX('Cyclical_after overrides'!$A$1:$BD$245,MATCH('Stata dataset (nominal)'!$A288,'Cyclical_after overrides'!$A$1:$A$245,0),MATCH('Stata dataset (nominal)'!X$1,'Cyclical_after overrides'!$A$1:$BD$1,0))), "")</f>
        <v>12.556891767958128</v>
      </c>
      <c r="Y288" s="179">
        <f>_xlfn.IFNA(IF($C288 &gt; "2023-24", INDEX(PR24_after_overrides!$D$3:$AU$128, MATCH('Stata dataset (nominal)'!$A288, PR24_after_overrides!$A$3:$A$128, 0), MATCH('Stata dataset (nominal)'!Y$1, PR24_after_overrides!$D$2:$AU$2, 0)), INDEX('Cyclical_after overrides'!$A$1:$BD$245,MATCH('Stata dataset (nominal)'!$A288,'Cyclical_after overrides'!$A$1:$A$245,0),MATCH('Stata dataset (nominal)'!Y$1,'Cyclical_after overrides'!$A$1:$BD$1,0))), "")</f>
        <v>9.5245210625497059</v>
      </c>
      <c r="Z288" s="179">
        <f>_xlfn.IFNA(IF($C288 &gt; "2023-24", INDEX(PR24_after_overrides!$D$3:$AU$128, MATCH('Stata dataset (nominal)'!$A288, PR24_after_overrides!$A$3:$A$128, 0), MATCH('Stata dataset (nominal)'!Z$1, PR24_after_overrides!$D$2:$AU$2, 0)), INDEX('Cyclical_after overrides'!$A$1:$BD$245,MATCH('Stata dataset (nominal)'!$A288,'Cyclical_after overrides'!$A$1:$A$245,0),MATCH('Stata dataset (nominal)'!Z$1,'Cyclical_after overrides'!$A$1:$BD$1,0))), "")</f>
        <v>8.9950716884239093</v>
      </c>
      <c r="AA288" s="179">
        <f>_xlfn.IFNA(IF($C288 &gt; "2023-24", INDEX(PR24_after_overrides!$D$3:$AU$128, MATCH('Stata dataset (nominal)'!$A288, PR24_after_overrides!$A$3:$A$128, 0), MATCH('Stata dataset (nominal)'!AA$1, PR24_after_overrides!$D$2:$AU$2, 0)), INDEX('Cyclical_after overrides'!$A$1:$BD$245,MATCH('Stata dataset (nominal)'!$A288,'Cyclical_after overrides'!$A$1:$A$245,0),MATCH('Stata dataset (nominal)'!AA$1,'Cyclical_after overrides'!$A$1:$BD$1,0))), "")</f>
        <v>171.68799999999999</v>
      </c>
      <c r="AB288" s="179">
        <f>INDEX(Depreciation!$U$5:$U$318, MATCH('Stata dataset (nominal)'!$A288, Depreciation!$A$5:$A$318, 0))</f>
        <v>7.0000000000000007E-2</v>
      </c>
      <c r="AC288" s="180">
        <f t="shared" si="7"/>
        <v>0.74290909090909096</v>
      </c>
      <c r="AD288" s="72">
        <f>INDEX(Recharges!$V$5:$V$318, MATCH('Stata dataset (nominal)'!$A288, Recharges!$A$5:$A$318, 0))</f>
        <v>0.50800000000000001</v>
      </c>
    </row>
    <row r="289" spans="1:30" x14ac:dyDescent="0.4">
      <c r="A289" s="160" t="str">
        <f t="shared" si="6"/>
        <v>SEW19</v>
      </c>
      <c r="B289" s="160" t="s">
        <v>481</v>
      </c>
      <c r="C289" s="160" t="s">
        <v>253</v>
      </c>
      <c r="D289" s="179">
        <f>_xlfn.IFNA(IF($C289 &gt; "2023-24", INDEX(PR24_after_overrides!$D$3:$AU$128, MATCH('Stata dataset (nominal)'!$A289, PR24_after_overrides!$A$3:$A$128, 0), MATCH('Stata dataset (nominal)'!D$1, PR24_after_overrides!$D$2:$AU$2, 0)), INDEX('Cyclical_after overrides'!$A$1:$BD$245,MATCH('Stata dataset (nominal)'!$A289,'Cyclical_after overrides'!$A$1:$A$245,0),MATCH('Stata dataset (nominal)'!D$1,'Cyclical_after overrides'!$A$1:$BD$1,0))), "")</f>
        <v>1.1560444722831191</v>
      </c>
      <c r="E289" s="179">
        <f>_xlfn.IFNA(IF($C289 &gt; "2023-24", INDEX(PR24_after_overrides!$D$3:$AU$128, MATCH('Stata dataset (nominal)'!$A289, PR24_after_overrides!$A$3:$A$128, 0), MATCH('Stata dataset (nominal)'!E$1, PR24_after_overrides!$D$2:$AU$2, 0)), INDEX('Cyclical_after overrides'!$A$1:$BD$245,MATCH('Stata dataset (nominal)'!$A289,'Cyclical_after overrides'!$A$1:$A$245,0),MATCH('Stata dataset (nominal)'!E$1,'Cyclical_after overrides'!$A$1:$BD$1,0))), "")</f>
        <v>6.3390000000000004</v>
      </c>
      <c r="F289" s="179">
        <f>_xlfn.IFNA(IF($C289 &gt; "2023-24", INDEX(PR24_after_overrides!$D$3:$AU$128, MATCH('Stata dataset (nominal)'!$A289, PR24_after_overrides!$A$3:$A$128, 0), MATCH('Stata dataset (nominal)'!F$1, PR24_after_overrides!$D$2:$AU$2, 0)), INDEX('Cyclical_after overrides'!$A$1:$BD$245,MATCH('Stata dataset (nominal)'!$A289,'Cyclical_after overrides'!$A$1:$A$245,0),MATCH('Stata dataset (nominal)'!F$1,'Cyclical_after overrides'!$A$1:$BD$1,0))), "")</f>
        <v>0.53100000000000003</v>
      </c>
      <c r="G289" s="179">
        <f>_xlfn.IFNA(IF($C289 &gt; "2023-24", INDEX(PR24_after_overrides!$D$3:$AU$128, MATCH('Stata dataset (nominal)'!$A289, PR24_after_overrides!$A$3:$A$128, 0), MATCH('Stata dataset (nominal)'!G$1, PR24_after_overrides!$D$2:$AU$2, 0)), INDEX('Cyclical_after overrides'!$A$1:$BD$245,MATCH('Stata dataset (nominal)'!$A289,'Cyclical_after overrides'!$A$1:$A$245,0),MATCH('Stata dataset (nominal)'!G$1,'Cyclical_after overrides'!$A$1:$BD$1,0))), "")</f>
        <v>1.6759999999999999</v>
      </c>
      <c r="H289" s="179">
        <f>_xlfn.IFNA(IF($C289 &gt; "2023-24", INDEX(PR24_after_overrides!$D$3:$AU$128, MATCH('Stata dataset (nominal)'!$A289, PR24_after_overrides!$A$3:$A$128, 0), MATCH('Stata dataset (nominal)'!H$1, PR24_after_overrides!$D$2:$AU$2, 0)), INDEX('Cyclical_after overrides'!$A$1:$BD$245,MATCH('Stata dataset (nominal)'!$A289,'Cyclical_after overrides'!$A$1:$A$245,0),MATCH('Stata dataset (nominal)'!H$1,'Cyclical_after overrides'!$A$1:$BD$1,0))), "")</f>
        <v>0.85599999999999998</v>
      </c>
      <c r="I289" s="179">
        <f>_xlfn.IFNA(IF($C289 &gt; "2023-24", INDEX(PR24_after_overrides!$D$3:$AU$128, MATCH('Stata dataset (nominal)'!$A289, PR24_after_overrides!$A$3:$A$128, 0), MATCH('Stata dataset (nominal)'!I$1, PR24_after_overrides!$D$2:$AU$2, 0)), INDEX('Cyclical_after overrides'!$A$1:$BD$245,MATCH('Stata dataset (nominal)'!$A289,'Cyclical_after overrides'!$A$1:$A$245,0),MATCH('Stata dataset (nominal)'!I$1,'Cyclical_after overrides'!$A$1:$BD$1,0))), "")</f>
        <v>6.5060000000000002</v>
      </c>
      <c r="J289" s="179" t="str">
        <f>_xlfn.IFNA(IF($C289 &gt; "2023-24", INDEX(PR24_after_overrides!$D$3:$AU$128, MATCH('Stata dataset (nominal)'!$A289, PR24_after_overrides!$A$3:$A$128, 0), MATCH('Stata dataset (nominal)'!J$1, PR24_after_overrides!$D$2:$AU$2, 0)), INDEX('Cyclical_after overrides'!$A$1:$BD$245,MATCH('Stata dataset (nominal)'!$A289,'Cyclical_after overrides'!$A$1:$A$245,0),MATCH('Stata dataset (nominal)'!J$1,'Cyclical_after overrides'!$A$1:$BD$1,0))), "")</f>
        <v/>
      </c>
      <c r="K289" s="179" t="str">
        <f>_xlfn.IFNA(IF($C289 &gt; "2023-24", INDEX(PR24_after_overrides!$D$3:$AU$128, MATCH('Stata dataset (nominal)'!$A289, PR24_after_overrides!$A$3:$A$128, 0), MATCH('Stata dataset (nominal)'!K$1, PR24_after_overrides!$D$2:$AU$2, 0)), INDEX('Cyclical_after overrides'!$A$1:$BD$245,MATCH('Stata dataset (nominal)'!$A289,'Cyclical_after overrides'!$A$1:$A$245,0),MATCH('Stata dataset (nominal)'!K$1,'Cyclical_after overrides'!$A$1:$BD$1,0))), "")</f>
        <v/>
      </c>
      <c r="L289" s="179">
        <f>_xlfn.IFNA(IF($C289 &gt; "2023-24", INDEX(PR24_after_overrides!$D$3:$AU$128, MATCH('Stata dataset (nominal)'!$A289, PR24_after_overrides!$A$3:$A$128, 0), MATCH('Stata dataset (nominal)'!L$1, PR24_after_overrides!$D$2:$AU$2, 0)), INDEX('Cyclical_after overrides'!$A$1:$BD$245,MATCH('Stata dataset (nominal)'!$A289,'Cyclical_after overrides'!$A$1:$A$245,0),MATCH('Stata dataset (nominal)'!L$1,'Cyclical_after overrides'!$A$1:$BD$1,0))), "")</f>
        <v>0</v>
      </c>
      <c r="M289" s="179">
        <f>_xlfn.IFNA(IF($C289 &gt; "2023-24", INDEX(PR24_after_overrides!$D$3:$AU$128, MATCH('Stata dataset (nominal)'!$A289, PR24_after_overrides!$A$3:$A$128, 0), MATCH('Stata dataset (nominal)'!M$1, PR24_after_overrides!$D$2:$AU$2, 0)), INDEX('Cyclical_after overrides'!$A$1:$BD$245,MATCH('Stata dataset (nominal)'!$A289,'Cyclical_after overrides'!$A$1:$A$245,0),MATCH('Stata dataset (nominal)'!M$1,'Cyclical_after overrides'!$A$1:$BD$1,0))), "")</f>
        <v>0.60599999999999998</v>
      </c>
      <c r="N289" s="179" t="str">
        <f>_xlfn.IFNA(IF($C289 &gt; "2023-24", INDEX(PR24_after_overrides!$D$3:$AU$128, MATCH('Stata dataset (nominal)'!$A289, PR24_after_overrides!$A$3:$A$128, 0), MATCH('Stata dataset (nominal)'!N$1, PR24_after_overrides!$D$2:$AU$2, 0)), INDEX('Cyclical_after overrides'!$A$1:$BD$245,MATCH('Stata dataset (nominal)'!$A289,'Cyclical_after overrides'!$A$1:$A$245,0),MATCH('Stata dataset (nominal)'!N$1,'Cyclical_after overrides'!$A$1:$BD$1,0))), "")</f>
        <v/>
      </c>
      <c r="O289" s="179">
        <f>_xlfn.IFNA(IF($C289 &gt; "2023-24", INDEX(PR24_after_overrides!$D$3:$AU$128, MATCH('Stata dataset (nominal)'!$A289, PR24_after_overrides!$A$3:$A$128, 0), MATCH('Stata dataset (nominal)'!O$1, PR24_after_overrides!$D$2:$AU$2, 0)), INDEX('Cyclical_after overrides'!$A$1:$BD$245,MATCH('Stata dataset (nominal)'!$A289,'Cyclical_after overrides'!$A$1:$A$245,0),MATCH('Stata dataset (nominal)'!O$1,'Cyclical_after overrides'!$A$1:$BD$1,0))), "")</f>
        <v>106.678</v>
      </c>
      <c r="P289" s="179" t="str">
        <f>_xlfn.IFNA(IF($C289 &gt; "2023-24", INDEX(PR24_after_overrides!$D$3:$AU$128, MATCH('Stata dataset (nominal)'!$A289, PR24_after_overrides!$A$3:$A$128, 0), MATCH('Stata dataset (nominal)'!P$1, PR24_after_overrides!$D$2:$AU$2, 0)), INDEX('Cyclical_after overrides'!$A$1:$BD$245,MATCH('Stata dataset (nominal)'!$A289,'Cyclical_after overrides'!$A$1:$A$245,0),MATCH('Stata dataset (nominal)'!P$1,'Cyclical_after overrides'!$A$1:$BD$1,0))), "")</f>
        <v/>
      </c>
      <c r="Q289" s="179" t="str">
        <f>_xlfn.IFNA(IF($C289 &gt; "2023-24", INDEX(PR24_after_overrides!$D$3:$AU$128, MATCH('Stata dataset (nominal)'!$A289, PR24_after_overrides!$A$3:$A$128, 0), MATCH('Stata dataset (nominal)'!Q$1, PR24_after_overrides!$D$2:$AU$2, 0)), INDEX('Cyclical_after overrides'!$A$1:$BD$245,MATCH('Stata dataset (nominal)'!$A289,'Cyclical_after overrides'!$A$1:$A$245,0),MATCH('Stata dataset (nominal)'!Q$1,'Cyclical_after overrides'!$A$1:$BD$1,0))), "")</f>
        <v/>
      </c>
      <c r="R289" s="179">
        <f>_xlfn.IFNA(IF($C289 &gt; "2023-24", INDEX(PR24_after_overrides!$D$3:$AU$128, MATCH('Stata dataset (nominal)'!$A289, PR24_after_overrides!$A$3:$A$128, 0), MATCH('Stata dataset (nominal)'!R$1, PR24_after_overrides!$D$2:$AU$2, 0)), INDEX('Cyclical_after overrides'!$A$1:$BD$245,MATCH('Stata dataset (nominal)'!$A289,'Cyclical_after overrides'!$A$1:$A$245,0),MATCH('Stata dataset (nominal)'!R$1,'Cyclical_after overrides'!$A$1:$BD$1,0))), "")</f>
        <v>754.84400000000005</v>
      </c>
      <c r="S289" s="179" t="str">
        <f>_xlfn.IFNA(IF($C289 &gt; "2023-24", INDEX(PR24_after_overrides!$D$3:$AU$128, MATCH('Stata dataset (nominal)'!$A289, PR24_after_overrides!$A$3:$A$128, 0), MATCH('Stata dataset (nominal)'!S$1, PR24_after_overrides!$D$2:$AU$2, 0)), INDEX('Cyclical_after overrides'!$A$1:$BD$245,MATCH('Stata dataset (nominal)'!$A289,'Cyclical_after overrides'!$A$1:$A$245,0),MATCH('Stata dataset (nominal)'!S$1,'Cyclical_after overrides'!$A$1:$BD$1,0))), "")</f>
        <v/>
      </c>
      <c r="T289" s="179" t="str">
        <f>_xlfn.IFNA(IF($C289 &gt; "2023-24", INDEX(PR24_after_overrides!$D$3:$AU$128, MATCH('Stata dataset (nominal)'!$A289, PR24_after_overrides!$A$3:$A$128, 0), MATCH('Stata dataset (nominal)'!T$1, PR24_after_overrides!$D$2:$AU$2, 0)), INDEX('Cyclical_after overrides'!$A$1:$BD$245,MATCH('Stata dataset (nominal)'!$A289,'Cyclical_after overrides'!$A$1:$A$245,0),MATCH('Stata dataset (nominal)'!T$1,'Cyclical_after overrides'!$A$1:$BD$1,0))), "")</f>
        <v/>
      </c>
      <c r="U289" s="179">
        <f>_xlfn.IFNA(IF($C289 &gt; "2023-24", INDEX(PR24_after_overrides!$D$3:$AU$128, MATCH('Stata dataset (nominal)'!$A289, PR24_after_overrides!$A$3:$A$128, 0), MATCH('Stata dataset (nominal)'!U$1, PR24_after_overrides!$D$2:$AU$2, 0)), INDEX('Cyclical_after overrides'!$A$1:$BD$245,MATCH('Stata dataset (nominal)'!$A289,'Cyclical_after overrides'!$A$1:$A$245,0),MATCH('Stata dataset (nominal)'!U$1,'Cyclical_after overrides'!$A$1:$BD$1,0))), "")</f>
        <v>19.022402845197785</v>
      </c>
      <c r="V289" s="179">
        <f>_xlfn.IFNA(IF($C289 &gt; "2023-24", INDEX(PR24_after_overrides!$D$3:$AU$128, MATCH('Stata dataset (nominal)'!$A289, PR24_after_overrides!$A$3:$A$128, 0), MATCH('Stata dataset (nominal)'!V$1, PR24_after_overrides!$D$2:$AU$2, 0)), INDEX('Cyclical_after overrides'!$A$1:$BD$245,MATCH('Stata dataset (nominal)'!$A289,'Cyclical_after overrides'!$A$1:$A$245,0),MATCH('Stata dataset (nominal)'!V$1,'Cyclical_after overrides'!$A$1:$BD$1,0))), "")</f>
        <v>144.92199503825401</v>
      </c>
      <c r="W289" s="179">
        <f>_xlfn.IFNA(IF($C289 &gt; "2023-24", INDEX(PR24_after_overrides!$D$3:$AU$128, MATCH('Stata dataset (nominal)'!$A289, PR24_after_overrides!$A$3:$A$128, 0), MATCH('Stata dataset (nominal)'!W$1, PR24_after_overrides!$D$2:$AU$2, 0)), INDEX('Cyclical_after overrides'!$A$1:$BD$245,MATCH('Stata dataset (nominal)'!$A289,'Cyclical_after overrides'!$A$1:$A$245,0),MATCH('Stata dataset (nominal)'!W$1,'Cyclical_after overrides'!$A$1:$BD$1,0))), "")</f>
        <v>1.4141262437715347</v>
      </c>
      <c r="X289" s="179">
        <f>_xlfn.IFNA(IF($C289 &gt; "2023-24", INDEX(PR24_after_overrides!$D$3:$AU$128, MATCH('Stata dataset (nominal)'!$A289, PR24_after_overrides!$A$3:$A$128, 0), MATCH('Stata dataset (nominal)'!X$1, PR24_after_overrides!$D$2:$AU$2, 0)), INDEX('Cyclical_after overrides'!$A$1:$BD$245,MATCH('Stata dataset (nominal)'!$A289,'Cyclical_after overrides'!$A$1:$A$245,0),MATCH('Stata dataset (nominal)'!X$1,'Cyclical_after overrides'!$A$1:$BD$1,0))), "")</f>
        <v>12.832124814999379</v>
      </c>
      <c r="Y289" s="179">
        <f>_xlfn.IFNA(IF($C289 &gt; "2023-24", INDEX(PR24_after_overrides!$D$3:$AU$128, MATCH('Stata dataset (nominal)'!$A289, PR24_after_overrides!$A$3:$A$128, 0), MATCH('Stata dataset (nominal)'!Y$1, PR24_after_overrides!$D$2:$AU$2, 0)), INDEX('Cyclical_after overrides'!$A$1:$BD$245,MATCH('Stata dataset (nominal)'!$A289,'Cyclical_after overrides'!$A$1:$A$245,0),MATCH('Stata dataset (nominal)'!Y$1,'Cyclical_after overrides'!$A$1:$BD$1,0))), "")</f>
        <v>9.5245210625497059</v>
      </c>
      <c r="Z289" s="179">
        <f>_xlfn.IFNA(IF($C289 &gt; "2023-24", INDEX(PR24_after_overrides!$D$3:$AU$128, MATCH('Stata dataset (nominal)'!$A289, PR24_after_overrides!$A$3:$A$128, 0), MATCH('Stata dataset (nominal)'!Z$1, PR24_after_overrides!$D$2:$AU$2, 0)), INDEX('Cyclical_after overrides'!$A$1:$BD$245,MATCH('Stata dataset (nominal)'!$A289,'Cyclical_after overrides'!$A$1:$A$245,0),MATCH('Stata dataset (nominal)'!Z$1,'Cyclical_after overrides'!$A$1:$BD$1,0))), "")</f>
        <v>8.7303470013610109</v>
      </c>
      <c r="AA289" s="179">
        <f>_xlfn.IFNA(IF($C289 &gt; "2023-24", INDEX(PR24_after_overrides!$D$3:$AU$128, MATCH('Stata dataset (nominal)'!$A289, PR24_after_overrides!$A$3:$A$128, 0), MATCH('Stata dataset (nominal)'!AA$1, PR24_after_overrides!$D$2:$AU$2, 0)), INDEX('Cyclical_after overrides'!$A$1:$BD$245,MATCH('Stata dataset (nominal)'!$A289,'Cyclical_after overrides'!$A$1:$A$245,0),MATCH('Stata dataset (nominal)'!AA$1,'Cyclical_after overrides'!$A$1:$BD$1,0))), "")</f>
        <v>180.04400000000001</v>
      </c>
      <c r="AB289" s="179">
        <f>INDEX(Depreciation!$U$5:$U$318, MATCH('Stata dataset (nominal)'!$A289, Depreciation!$A$5:$A$318, 0))</f>
        <v>5.1999999999999998E-2</v>
      </c>
      <c r="AC289" s="180">
        <f t="shared" si="7"/>
        <v>0.74290909090909096</v>
      </c>
      <c r="AD289" s="72">
        <f>INDEX(Recharges!$V$5:$V$318, MATCH('Stata dataset (nominal)'!$A289, Recharges!$A$5:$A$318, 0))</f>
        <v>0</v>
      </c>
    </row>
    <row r="290" spans="1:30" x14ac:dyDescent="0.4">
      <c r="A290" s="160" t="str">
        <f t="shared" si="6"/>
        <v>SEW20</v>
      </c>
      <c r="B290" s="160" t="s">
        <v>481</v>
      </c>
      <c r="C290" s="160" t="s">
        <v>255</v>
      </c>
      <c r="D290" s="179">
        <f>_xlfn.IFNA(IF($C290 &gt; "2023-24", INDEX(PR24_after_overrides!$D$3:$AU$128, MATCH('Stata dataset (nominal)'!$A290, PR24_after_overrides!$A$3:$A$128, 0), MATCH('Stata dataset (nominal)'!D$1, PR24_after_overrides!$D$2:$AU$2, 0)), INDEX('Cyclical_after overrides'!$A$1:$BD$245,MATCH('Stata dataset (nominal)'!$A290,'Cyclical_after overrides'!$A$1:$A$245,0),MATCH('Stata dataset (nominal)'!D$1,'Cyclical_after overrides'!$A$1:$BD$1,0))), "")</f>
        <v>1.1367310801447381</v>
      </c>
      <c r="E290" s="179">
        <f>_xlfn.IFNA(IF($C290 &gt; "2023-24", INDEX(PR24_after_overrides!$D$3:$AU$128, MATCH('Stata dataset (nominal)'!$A290, PR24_after_overrides!$A$3:$A$128, 0), MATCH('Stata dataset (nominal)'!E$1, PR24_after_overrides!$D$2:$AU$2, 0)), INDEX('Cyclical_after overrides'!$A$1:$BD$245,MATCH('Stata dataset (nominal)'!$A290,'Cyclical_after overrides'!$A$1:$A$245,0),MATCH('Stata dataset (nominal)'!E$1,'Cyclical_after overrides'!$A$1:$BD$1,0))), "")</f>
        <v>6.3079999999999998</v>
      </c>
      <c r="F290" s="179">
        <f>_xlfn.IFNA(IF($C290 &gt; "2023-24", INDEX(PR24_after_overrides!$D$3:$AU$128, MATCH('Stata dataset (nominal)'!$A290, PR24_after_overrides!$A$3:$A$128, 0), MATCH('Stata dataset (nominal)'!F$1, PR24_after_overrides!$D$2:$AU$2, 0)), INDEX('Cyclical_after overrides'!$A$1:$BD$245,MATCH('Stata dataset (nominal)'!$A290,'Cyclical_after overrides'!$A$1:$A$245,0),MATCH('Stata dataset (nominal)'!F$1,'Cyclical_after overrides'!$A$1:$BD$1,0))), "")</f>
        <v>0.35499999999999998</v>
      </c>
      <c r="G290" s="179">
        <f>_xlfn.IFNA(IF($C290 &gt; "2023-24", INDEX(PR24_after_overrides!$D$3:$AU$128, MATCH('Stata dataset (nominal)'!$A290, PR24_after_overrides!$A$3:$A$128, 0), MATCH('Stata dataset (nominal)'!G$1, PR24_after_overrides!$D$2:$AU$2, 0)), INDEX('Cyclical_after overrides'!$A$1:$BD$245,MATCH('Stata dataset (nominal)'!$A290,'Cyclical_after overrides'!$A$1:$A$245,0),MATCH('Stata dataset (nominal)'!G$1,'Cyclical_after overrides'!$A$1:$BD$1,0))), "")</f>
        <v>4.4210000000000003</v>
      </c>
      <c r="H290" s="179">
        <f>_xlfn.IFNA(IF($C290 &gt; "2023-24", INDEX(PR24_after_overrides!$D$3:$AU$128, MATCH('Stata dataset (nominal)'!$A290, PR24_after_overrides!$A$3:$A$128, 0), MATCH('Stata dataset (nominal)'!H$1, PR24_after_overrides!$D$2:$AU$2, 0)), INDEX('Cyclical_after overrides'!$A$1:$BD$245,MATCH('Stata dataset (nominal)'!$A290,'Cyclical_after overrides'!$A$1:$A$245,0),MATCH('Stata dataset (nominal)'!H$1,'Cyclical_after overrides'!$A$1:$BD$1,0))), "")</f>
        <v>0.83099999999999996</v>
      </c>
      <c r="I290" s="179">
        <f>_xlfn.IFNA(IF($C290 &gt; "2023-24", INDEX(PR24_after_overrides!$D$3:$AU$128, MATCH('Stata dataset (nominal)'!$A290, PR24_after_overrides!$A$3:$A$128, 0), MATCH('Stata dataset (nominal)'!I$1, PR24_after_overrides!$D$2:$AU$2, 0)), INDEX('Cyclical_after overrides'!$A$1:$BD$245,MATCH('Stata dataset (nominal)'!$A290,'Cyclical_after overrides'!$A$1:$A$245,0),MATCH('Stata dataset (nominal)'!I$1,'Cyclical_after overrides'!$A$1:$BD$1,0))), "")</f>
        <v>6.6479999999999997</v>
      </c>
      <c r="J290" s="179" t="str">
        <f>_xlfn.IFNA(IF($C290 &gt; "2023-24", INDEX(PR24_after_overrides!$D$3:$AU$128, MATCH('Stata dataset (nominal)'!$A290, PR24_after_overrides!$A$3:$A$128, 0), MATCH('Stata dataset (nominal)'!J$1, PR24_after_overrides!$D$2:$AU$2, 0)), INDEX('Cyclical_after overrides'!$A$1:$BD$245,MATCH('Stata dataset (nominal)'!$A290,'Cyclical_after overrides'!$A$1:$A$245,0),MATCH('Stata dataset (nominal)'!J$1,'Cyclical_after overrides'!$A$1:$BD$1,0))), "")</f>
        <v/>
      </c>
      <c r="K290" s="179" t="str">
        <f>_xlfn.IFNA(IF($C290 &gt; "2023-24", INDEX(PR24_after_overrides!$D$3:$AU$128, MATCH('Stata dataset (nominal)'!$A290, PR24_after_overrides!$A$3:$A$128, 0), MATCH('Stata dataset (nominal)'!K$1, PR24_after_overrides!$D$2:$AU$2, 0)), INDEX('Cyclical_after overrides'!$A$1:$BD$245,MATCH('Stata dataset (nominal)'!$A290,'Cyclical_after overrides'!$A$1:$A$245,0),MATCH('Stata dataset (nominal)'!K$1,'Cyclical_after overrides'!$A$1:$BD$1,0))), "")</f>
        <v/>
      </c>
      <c r="L290" s="179">
        <f>_xlfn.IFNA(IF($C290 &gt; "2023-24", INDEX(PR24_after_overrides!$D$3:$AU$128, MATCH('Stata dataset (nominal)'!$A290, PR24_after_overrides!$A$3:$A$128, 0), MATCH('Stata dataset (nominal)'!L$1, PR24_after_overrides!$D$2:$AU$2, 0)), INDEX('Cyclical_after overrides'!$A$1:$BD$245,MATCH('Stata dataset (nominal)'!$A290,'Cyclical_after overrides'!$A$1:$A$245,0),MATCH('Stata dataset (nominal)'!L$1,'Cyclical_after overrides'!$A$1:$BD$1,0))), "")</f>
        <v>0</v>
      </c>
      <c r="M290" s="179">
        <f>_xlfn.IFNA(IF($C290 &gt; "2023-24", INDEX(PR24_after_overrides!$D$3:$AU$128, MATCH('Stata dataset (nominal)'!$A290, PR24_after_overrides!$A$3:$A$128, 0), MATCH('Stata dataset (nominal)'!M$1, PR24_after_overrides!$D$2:$AU$2, 0)), INDEX('Cyclical_after overrides'!$A$1:$BD$245,MATCH('Stata dataset (nominal)'!$A290,'Cyclical_after overrides'!$A$1:$A$245,0),MATCH('Stata dataset (nominal)'!M$1,'Cyclical_after overrides'!$A$1:$BD$1,0))), "")</f>
        <v>0.91400000000000003</v>
      </c>
      <c r="N290" s="179" t="str">
        <f>_xlfn.IFNA(IF($C290 &gt; "2023-24", INDEX(PR24_after_overrides!$D$3:$AU$128, MATCH('Stata dataset (nominal)'!$A290, PR24_after_overrides!$A$3:$A$128, 0), MATCH('Stata dataset (nominal)'!N$1, PR24_after_overrides!$D$2:$AU$2, 0)), INDEX('Cyclical_after overrides'!$A$1:$BD$245,MATCH('Stata dataset (nominal)'!$A290,'Cyclical_after overrides'!$A$1:$A$245,0),MATCH('Stata dataset (nominal)'!N$1,'Cyclical_after overrides'!$A$1:$BD$1,0))), "")</f>
        <v/>
      </c>
      <c r="O290" s="179">
        <f>_xlfn.IFNA(IF($C290 &gt; "2023-24", INDEX(PR24_after_overrides!$D$3:$AU$128, MATCH('Stata dataset (nominal)'!$A290, PR24_after_overrides!$A$3:$A$128, 0), MATCH('Stata dataset (nominal)'!O$1, PR24_after_overrides!$D$2:$AU$2, 0)), INDEX('Cyclical_after overrides'!$A$1:$BD$245,MATCH('Stata dataset (nominal)'!$A290,'Cyclical_after overrides'!$A$1:$A$245,0),MATCH('Stata dataset (nominal)'!O$1,'Cyclical_after overrides'!$A$1:$BD$1,0))), "")</f>
        <v>89.326999999999998</v>
      </c>
      <c r="P290" s="179" t="str">
        <f>_xlfn.IFNA(IF($C290 &gt; "2023-24", INDEX(PR24_after_overrides!$D$3:$AU$128, MATCH('Stata dataset (nominal)'!$A290, PR24_after_overrides!$A$3:$A$128, 0), MATCH('Stata dataset (nominal)'!P$1, PR24_after_overrides!$D$2:$AU$2, 0)), INDEX('Cyclical_after overrides'!$A$1:$BD$245,MATCH('Stata dataset (nominal)'!$A290,'Cyclical_after overrides'!$A$1:$A$245,0),MATCH('Stata dataset (nominal)'!P$1,'Cyclical_after overrides'!$A$1:$BD$1,0))), "")</f>
        <v/>
      </c>
      <c r="Q290" s="179" t="str">
        <f>_xlfn.IFNA(IF($C290 &gt; "2023-24", INDEX(PR24_after_overrides!$D$3:$AU$128, MATCH('Stata dataset (nominal)'!$A290, PR24_after_overrides!$A$3:$A$128, 0), MATCH('Stata dataset (nominal)'!Q$1, PR24_after_overrides!$D$2:$AU$2, 0)), INDEX('Cyclical_after overrides'!$A$1:$BD$245,MATCH('Stata dataset (nominal)'!$A290,'Cyclical_after overrides'!$A$1:$A$245,0),MATCH('Stata dataset (nominal)'!Q$1,'Cyclical_after overrides'!$A$1:$BD$1,0))), "")</f>
        <v/>
      </c>
      <c r="R290" s="179">
        <f>_xlfn.IFNA(IF($C290 &gt; "2023-24", INDEX(PR24_after_overrides!$D$3:$AU$128, MATCH('Stata dataset (nominal)'!$A290, PR24_after_overrides!$A$3:$A$128, 0), MATCH('Stata dataset (nominal)'!R$1, PR24_after_overrides!$D$2:$AU$2, 0)), INDEX('Cyclical_after overrides'!$A$1:$BD$245,MATCH('Stata dataset (nominal)'!$A290,'Cyclical_after overrides'!$A$1:$A$245,0),MATCH('Stata dataset (nominal)'!R$1,'Cyclical_after overrides'!$A$1:$BD$1,0))), "")</f>
        <v>779.61800000000005</v>
      </c>
      <c r="S290" s="179" t="str">
        <f>_xlfn.IFNA(IF($C290 &gt; "2023-24", INDEX(PR24_after_overrides!$D$3:$AU$128, MATCH('Stata dataset (nominal)'!$A290, PR24_after_overrides!$A$3:$A$128, 0), MATCH('Stata dataset (nominal)'!S$1, PR24_after_overrides!$D$2:$AU$2, 0)), INDEX('Cyclical_after overrides'!$A$1:$BD$245,MATCH('Stata dataset (nominal)'!$A290,'Cyclical_after overrides'!$A$1:$A$245,0),MATCH('Stata dataset (nominal)'!S$1,'Cyclical_after overrides'!$A$1:$BD$1,0))), "")</f>
        <v/>
      </c>
      <c r="T290" s="179" t="str">
        <f>_xlfn.IFNA(IF($C290 &gt; "2023-24", INDEX(PR24_after_overrides!$D$3:$AU$128, MATCH('Stata dataset (nominal)'!$A290, PR24_after_overrides!$A$3:$A$128, 0), MATCH('Stata dataset (nominal)'!T$1, PR24_after_overrides!$D$2:$AU$2, 0)), INDEX('Cyclical_after overrides'!$A$1:$BD$245,MATCH('Stata dataset (nominal)'!$A290,'Cyclical_after overrides'!$A$1:$A$245,0),MATCH('Stata dataset (nominal)'!T$1,'Cyclical_after overrides'!$A$1:$BD$1,0))), "")</f>
        <v/>
      </c>
      <c r="U290" s="179">
        <f>_xlfn.IFNA(IF($C290 &gt; "2023-24", INDEX(PR24_after_overrides!$D$3:$AU$128, MATCH('Stata dataset (nominal)'!$A290, PR24_after_overrides!$A$3:$A$128, 0), MATCH('Stata dataset (nominal)'!U$1, PR24_after_overrides!$D$2:$AU$2, 0)), INDEX('Cyclical_after overrides'!$A$1:$BD$245,MATCH('Stata dataset (nominal)'!$A290,'Cyclical_after overrides'!$A$1:$A$245,0),MATCH('Stata dataset (nominal)'!U$1,'Cyclical_after overrides'!$A$1:$BD$1,0))), "")</f>
        <v>18.316081038996867</v>
      </c>
      <c r="V290" s="179">
        <f>_xlfn.IFNA(IF($C290 &gt; "2023-24", INDEX(PR24_after_overrides!$D$3:$AU$128, MATCH('Stata dataset (nominal)'!$A290, PR24_after_overrides!$A$3:$A$128, 0), MATCH('Stata dataset (nominal)'!V$1, PR24_after_overrides!$D$2:$AU$2, 0)), INDEX('Cyclical_after overrides'!$A$1:$BD$245,MATCH('Stata dataset (nominal)'!$A290,'Cyclical_after overrides'!$A$1:$A$245,0),MATCH('Stata dataset (nominal)'!V$1,'Cyclical_after overrides'!$A$1:$BD$1,0))), "")</f>
        <v>144.22352345795741</v>
      </c>
      <c r="W290" s="179">
        <f>_xlfn.IFNA(IF($C290 &gt; "2023-24", INDEX(PR24_after_overrides!$D$3:$AU$128, MATCH('Stata dataset (nominal)'!$A290, PR24_after_overrides!$A$3:$A$128, 0), MATCH('Stata dataset (nominal)'!W$1, PR24_after_overrides!$D$2:$AU$2, 0)), INDEX('Cyclical_after overrides'!$A$1:$BD$245,MATCH('Stata dataset (nominal)'!$A290,'Cyclical_after overrides'!$A$1:$A$245,0),MATCH('Stata dataset (nominal)'!W$1,'Cyclical_after overrides'!$A$1:$BD$1,0))), "")</f>
        <v>1.4241587082592073</v>
      </c>
      <c r="X290" s="179">
        <f>_xlfn.IFNA(IF($C290 &gt; "2023-24", INDEX(PR24_after_overrides!$D$3:$AU$128, MATCH('Stata dataset (nominal)'!$A290, PR24_after_overrides!$A$3:$A$128, 0), MATCH('Stata dataset (nominal)'!X$1, PR24_after_overrides!$D$2:$AU$2, 0)), INDEX('Cyclical_after overrides'!$A$1:$BD$245,MATCH('Stata dataset (nominal)'!$A290,'Cyclical_after overrides'!$A$1:$A$245,0),MATCH('Stata dataset (nominal)'!X$1,'Cyclical_after overrides'!$A$1:$BD$1,0))), "")</f>
        <v>11.52086039274173</v>
      </c>
      <c r="Y290" s="179">
        <f>_xlfn.IFNA(IF($C290 &gt; "2023-24", INDEX(PR24_after_overrides!$D$3:$AU$128, MATCH('Stata dataset (nominal)'!$A290, PR24_after_overrides!$A$3:$A$128, 0), MATCH('Stata dataset (nominal)'!Y$1, PR24_after_overrides!$D$2:$AU$2, 0)), INDEX('Cyclical_after overrides'!$A$1:$BD$245,MATCH('Stata dataset (nominal)'!$A290,'Cyclical_after overrides'!$A$1:$A$245,0),MATCH('Stata dataset (nominal)'!Y$1,'Cyclical_after overrides'!$A$1:$BD$1,0))), "")</f>
        <v>8.4619348517187589</v>
      </c>
      <c r="Z290" s="179">
        <f>_xlfn.IFNA(IF($C290 &gt; "2023-24", INDEX(PR24_after_overrides!$D$3:$AU$128, MATCH('Stata dataset (nominal)'!$A290, PR24_after_overrides!$A$3:$A$128, 0), MATCH('Stata dataset (nominal)'!Z$1, PR24_after_overrides!$D$2:$AU$2, 0)), INDEX('Cyclical_after overrides'!$A$1:$BD$245,MATCH('Stata dataset (nominal)'!$A290,'Cyclical_after overrides'!$A$1:$A$245,0),MATCH('Stata dataset (nominal)'!Z$1,'Cyclical_after overrides'!$A$1:$BD$1,0))), "")</f>
        <v>8.4619348517187589</v>
      </c>
      <c r="AA290" s="179">
        <f>_xlfn.IFNA(IF($C290 &gt; "2023-24", INDEX(PR24_after_overrides!$D$3:$AU$128, MATCH('Stata dataset (nominal)'!$A290, PR24_after_overrides!$A$3:$A$128, 0), MATCH('Stata dataset (nominal)'!AA$1, PR24_after_overrides!$D$2:$AU$2, 0)), INDEX('Cyclical_after overrides'!$A$1:$BD$245,MATCH('Stata dataset (nominal)'!$A290,'Cyclical_after overrides'!$A$1:$A$245,0),MATCH('Stata dataset (nominal)'!AA$1,'Cyclical_after overrides'!$A$1:$BD$1,0))), "")</f>
        <v>183.56299999999999</v>
      </c>
      <c r="AB290" s="179">
        <f>INDEX(Depreciation!$U$5:$U$318, MATCH('Stata dataset (nominal)'!$A290, Depreciation!$A$5:$A$318, 0))</f>
        <v>2.7E-2</v>
      </c>
      <c r="AC290" s="180">
        <f t="shared" si="7"/>
        <v>0.74290909090909096</v>
      </c>
      <c r="AD290" s="72">
        <f>INDEX(Recharges!$V$5:$V$318, MATCH('Stata dataset (nominal)'!$A290, Recharges!$A$5:$A$318, 0))</f>
        <v>0</v>
      </c>
    </row>
    <row r="291" spans="1:30" x14ac:dyDescent="0.4">
      <c r="A291" s="160" t="str">
        <f t="shared" si="6"/>
        <v>SEW21</v>
      </c>
      <c r="B291" s="160" t="s">
        <v>481</v>
      </c>
      <c r="C291" s="160" t="s">
        <v>257</v>
      </c>
      <c r="D291" s="179">
        <f>_xlfn.IFNA(IF($C291 &gt; "2023-24", INDEX(PR24_after_overrides!$D$3:$AU$128, MATCH('Stata dataset (nominal)'!$A291, PR24_after_overrides!$A$3:$A$128, 0), MATCH('Stata dataset (nominal)'!D$1, PR24_after_overrides!$D$2:$AU$2, 0)), INDEX('Cyclical_after overrides'!$A$1:$BD$245,MATCH('Stata dataset (nominal)'!$A291,'Cyclical_after overrides'!$A$1:$A$245,0),MATCH('Stata dataset (nominal)'!D$1,'Cyclical_after overrides'!$A$1:$BD$1,0))), "")</f>
        <v>1.1277018254028868</v>
      </c>
      <c r="E291" s="179">
        <f>_xlfn.IFNA(IF($C291 &gt; "2023-24", INDEX(PR24_after_overrides!$D$3:$AU$128, MATCH('Stata dataset (nominal)'!$A291, PR24_after_overrides!$A$3:$A$128, 0), MATCH('Stata dataset (nominal)'!E$1, PR24_after_overrides!$D$2:$AU$2, 0)), INDEX('Cyclical_after overrides'!$A$1:$BD$245,MATCH('Stata dataset (nominal)'!$A291,'Cyclical_after overrides'!$A$1:$A$245,0),MATCH('Stata dataset (nominal)'!E$1,'Cyclical_after overrides'!$A$1:$BD$1,0))), "")</f>
        <v>6.8179999999999996</v>
      </c>
      <c r="F291" s="179">
        <f>_xlfn.IFNA(IF($C291 &gt; "2023-24", INDEX(PR24_after_overrides!$D$3:$AU$128, MATCH('Stata dataset (nominal)'!$A291, PR24_after_overrides!$A$3:$A$128, 0), MATCH('Stata dataset (nominal)'!F$1, PR24_after_overrides!$D$2:$AU$2, 0)), INDEX('Cyclical_after overrides'!$A$1:$BD$245,MATCH('Stata dataset (nominal)'!$A291,'Cyclical_after overrides'!$A$1:$A$245,0),MATCH('Stata dataset (nominal)'!F$1,'Cyclical_after overrides'!$A$1:$BD$1,0))), "")</f>
        <v>0.74299999999999999</v>
      </c>
      <c r="G291" s="179">
        <f>_xlfn.IFNA(IF($C291 &gt; "2023-24", INDEX(PR24_after_overrides!$D$3:$AU$128, MATCH('Stata dataset (nominal)'!$A291, PR24_after_overrides!$A$3:$A$128, 0), MATCH('Stata dataset (nominal)'!G$1, PR24_after_overrides!$D$2:$AU$2, 0)), INDEX('Cyclical_after overrides'!$A$1:$BD$245,MATCH('Stata dataset (nominal)'!$A291,'Cyclical_after overrides'!$A$1:$A$245,0),MATCH('Stata dataset (nominal)'!G$1,'Cyclical_after overrides'!$A$1:$BD$1,0))), "")</f>
        <v>3.512</v>
      </c>
      <c r="H291" s="179">
        <f>_xlfn.IFNA(IF($C291 &gt; "2023-24", INDEX(PR24_after_overrides!$D$3:$AU$128, MATCH('Stata dataset (nominal)'!$A291, PR24_after_overrides!$A$3:$A$128, 0), MATCH('Stata dataset (nominal)'!H$1, PR24_after_overrides!$D$2:$AU$2, 0)), INDEX('Cyclical_after overrides'!$A$1:$BD$245,MATCH('Stata dataset (nominal)'!$A291,'Cyclical_after overrides'!$A$1:$A$245,0),MATCH('Stata dataset (nominal)'!H$1,'Cyclical_after overrides'!$A$1:$BD$1,0))), "")</f>
        <v>0.88600000000000001</v>
      </c>
      <c r="I291" s="179">
        <f>_xlfn.IFNA(IF($C291 &gt; "2023-24", INDEX(PR24_after_overrides!$D$3:$AU$128, MATCH('Stata dataset (nominal)'!$A291, PR24_after_overrides!$A$3:$A$128, 0), MATCH('Stata dataset (nominal)'!I$1, PR24_after_overrides!$D$2:$AU$2, 0)), INDEX('Cyclical_after overrides'!$A$1:$BD$245,MATCH('Stata dataset (nominal)'!$A291,'Cyclical_after overrides'!$A$1:$A$245,0),MATCH('Stata dataset (nominal)'!I$1,'Cyclical_after overrides'!$A$1:$BD$1,0))), "")</f>
        <v>5.7809999999999997</v>
      </c>
      <c r="J291" s="179">
        <f>_xlfn.IFNA(IF($C291 &gt; "2023-24", INDEX(PR24_after_overrides!$D$3:$AU$128, MATCH('Stata dataset (nominal)'!$A291, PR24_after_overrides!$A$3:$A$128, 0), MATCH('Stata dataset (nominal)'!J$1, PR24_after_overrides!$D$2:$AU$2, 0)), INDEX('Cyclical_after overrides'!$A$1:$BD$245,MATCH('Stata dataset (nominal)'!$A291,'Cyclical_after overrides'!$A$1:$A$245,0),MATCH('Stata dataset (nominal)'!J$1,'Cyclical_after overrides'!$A$1:$BD$1,0))), "")</f>
        <v>0.26200000000000001</v>
      </c>
      <c r="K291" s="179" t="str">
        <f>_xlfn.IFNA(IF($C291 &gt; "2023-24", INDEX(PR24_after_overrides!$D$3:$AU$128, MATCH('Stata dataset (nominal)'!$A291, PR24_after_overrides!$A$3:$A$128, 0), MATCH('Stata dataset (nominal)'!K$1, PR24_after_overrides!$D$2:$AU$2, 0)), INDEX('Cyclical_after overrides'!$A$1:$BD$245,MATCH('Stata dataset (nominal)'!$A291,'Cyclical_after overrides'!$A$1:$A$245,0),MATCH('Stata dataset (nominal)'!K$1,'Cyclical_after overrides'!$A$1:$BD$1,0))), "")</f>
        <v/>
      </c>
      <c r="L291" s="179">
        <f>_xlfn.IFNA(IF($C291 &gt; "2023-24", INDEX(PR24_after_overrides!$D$3:$AU$128, MATCH('Stata dataset (nominal)'!$A291, PR24_after_overrides!$A$3:$A$128, 0), MATCH('Stata dataset (nominal)'!L$1, PR24_after_overrides!$D$2:$AU$2, 0)), INDEX('Cyclical_after overrides'!$A$1:$BD$245,MATCH('Stata dataset (nominal)'!$A291,'Cyclical_after overrides'!$A$1:$A$245,0),MATCH('Stata dataset (nominal)'!L$1,'Cyclical_after overrides'!$A$1:$BD$1,0))), "")</f>
        <v>0</v>
      </c>
      <c r="M291" s="179" t="str">
        <f>_xlfn.IFNA(IF($C291 &gt; "2023-24", INDEX(PR24_after_overrides!$D$3:$AU$128, MATCH('Stata dataset (nominal)'!$A291, PR24_after_overrides!$A$3:$A$128, 0), MATCH('Stata dataset (nominal)'!M$1, PR24_after_overrides!$D$2:$AU$2, 0)), INDEX('Cyclical_after overrides'!$A$1:$BD$245,MATCH('Stata dataset (nominal)'!$A291,'Cyclical_after overrides'!$A$1:$A$245,0),MATCH('Stata dataset (nominal)'!M$1,'Cyclical_after overrides'!$A$1:$BD$1,0))), "")</f>
        <v/>
      </c>
      <c r="N291" s="179" t="str">
        <f>_xlfn.IFNA(IF($C291 &gt; "2023-24", INDEX(PR24_after_overrides!$D$3:$AU$128, MATCH('Stata dataset (nominal)'!$A291, PR24_after_overrides!$A$3:$A$128, 0), MATCH('Stata dataset (nominal)'!N$1, PR24_after_overrides!$D$2:$AU$2, 0)), INDEX('Cyclical_after overrides'!$A$1:$BD$245,MATCH('Stata dataset (nominal)'!$A291,'Cyclical_after overrides'!$A$1:$A$245,0),MATCH('Stata dataset (nominal)'!N$1,'Cyclical_after overrides'!$A$1:$BD$1,0))), "")</f>
        <v/>
      </c>
      <c r="O291" s="179">
        <f>_xlfn.IFNA(IF($C291 &gt; "2023-24", INDEX(PR24_after_overrides!$D$3:$AU$128, MATCH('Stata dataset (nominal)'!$A291, PR24_after_overrides!$A$3:$A$128, 0), MATCH('Stata dataset (nominal)'!O$1, PR24_after_overrides!$D$2:$AU$2, 0)), INDEX('Cyclical_after overrides'!$A$1:$BD$245,MATCH('Stata dataset (nominal)'!$A291,'Cyclical_after overrides'!$A$1:$A$245,0),MATCH('Stata dataset (nominal)'!O$1,'Cyclical_after overrides'!$A$1:$BD$1,0))), "")</f>
        <v>88.731499999999997</v>
      </c>
      <c r="P291" s="179" t="str">
        <f>_xlfn.IFNA(IF($C291 &gt; "2023-24", INDEX(PR24_after_overrides!$D$3:$AU$128, MATCH('Stata dataset (nominal)'!$A291, PR24_after_overrides!$A$3:$A$128, 0), MATCH('Stata dataset (nominal)'!P$1, PR24_after_overrides!$D$2:$AU$2, 0)), INDEX('Cyclical_after overrides'!$A$1:$BD$245,MATCH('Stata dataset (nominal)'!$A291,'Cyclical_after overrides'!$A$1:$A$245,0),MATCH('Stata dataset (nominal)'!P$1,'Cyclical_after overrides'!$A$1:$BD$1,0))), "")</f>
        <v/>
      </c>
      <c r="Q291" s="179" t="str">
        <f>_xlfn.IFNA(IF($C291 &gt; "2023-24", INDEX(PR24_after_overrides!$D$3:$AU$128, MATCH('Stata dataset (nominal)'!$A291, PR24_after_overrides!$A$3:$A$128, 0), MATCH('Stata dataset (nominal)'!Q$1, PR24_after_overrides!$D$2:$AU$2, 0)), INDEX('Cyclical_after overrides'!$A$1:$BD$245,MATCH('Stata dataset (nominal)'!$A291,'Cyclical_after overrides'!$A$1:$A$245,0),MATCH('Stata dataset (nominal)'!Q$1,'Cyclical_after overrides'!$A$1:$BD$1,0))), "")</f>
        <v/>
      </c>
      <c r="R291" s="179">
        <f>_xlfn.IFNA(IF($C291 &gt; "2023-24", INDEX(PR24_after_overrides!$D$3:$AU$128, MATCH('Stata dataset (nominal)'!$A291, PR24_after_overrides!$A$3:$A$128, 0), MATCH('Stata dataset (nominal)'!R$1, PR24_after_overrides!$D$2:$AU$2, 0)), INDEX('Cyclical_after overrides'!$A$1:$BD$245,MATCH('Stata dataset (nominal)'!$A291,'Cyclical_after overrides'!$A$1:$A$245,0),MATCH('Stata dataset (nominal)'!R$1,'Cyclical_after overrides'!$A$1:$BD$1,0))), "")</f>
        <v>792.428</v>
      </c>
      <c r="S291" s="179" t="str">
        <f>_xlfn.IFNA(IF($C291 &gt; "2023-24", INDEX(PR24_after_overrides!$D$3:$AU$128, MATCH('Stata dataset (nominal)'!$A291, PR24_after_overrides!$A$3:$A$128, 0), MATCH('Stata dataset (nominal)'!S$1, PR24_after_overrides!$D$2:$AU$2, 0)), INDEX('Cyclical_after overrides'!$A$1:$BD$245,MATCH('Stata dataset (nominal)'!$A291,'Cyclical_after overrides'!$A$1:$A$245,0),MATCH('Stata dataset (nominal)'!S$1,'Cyclical_after overrides'!$A$1:$BD$1,0))), "")</f>
        <v/>
      </c>
      <c r="T291" s="179" t="str">
        <f>_xlfn.IFNA(IF($C291 &gt; "2023-24", INDEX(PR24_after_overrides!$D$3:$AU$128, MATCH('Stata dataset (nominal)'!$A291, PR24_after_overrides!$A$3:$A$128, 0), MATCH('Stata dataset (nominal)'!T$1, PR24_after_overrides!$D$2:$AU$2, 0)), INDEX('Cyclical_after overrides'!$A$1:$BD$245,MATCH('Stata dataset (nominal)'!$A291,'Cyclical_after overrides'!$A$1:$A$245,0),MATCH('Stata dataset (nominal)'!T$1,'Cyclical_after overrides'!$A$1:$BD$1,0))), "")</f>
        <v/>
      </c>
      <c r="U291" s="179">
        <f>_xlfn.IFNA(IF($C291 &gt; "2023-24", INDEX(PR24_after_overrides!$D$3:$AU$128, MATCH('Stata dataset (nominal)'!$A291, PR24_after_overrides!$A$3:$A$128, 0), MATCH('Stata dataset (nominal)'!U$1, PR24_after_overrides!$D$2:$AU$2, 0)), INDEX('Cyclical_after overrides'!$A$1:$BD$245,MATCH('Stata dataset (nominal)'!$A291,'Cyclical_after overrides'!$A$1:$A$245,0),MATCH('Stata dataset (nominal)'!U$1,'Cyclical_after overrides'!$A$1:$BD$1,0))), "")</f>
        <v>18.205598023962441</v>
      </c>
      <c r="V291" s="179">
        <f>_xlfn.IFNA(IF($C291 &gt; "2023-24", INDEX(PR24_after_overrides!$D$3:$AU$128, MATCH('Stata dataset (nominal)'!$A291, PR24_after_overrides!$A$3:$A$128, 0), MATCH('Stata dataset (nominal)'!V$1, PR24_after_overrides!$D$2:$AU$2, 0)), INDEX('Cyclical_after overrides'!$A$1:$BD$245,MATCH('Stata dataset (nominal)'!$A291,'Cyclical_after overrides'!$A$1:$A$245,0),MATCH('Stata dataset (nominal)'!V$1,'Cyclical_after overrides'!$A$1:$BD$1,0))), "")</f>
        <v>143.12460496002083</v>
      </c>
      <c r="W291" s="179">
        <f>_xlfn.IFNA(IF($C291 &gt; "2023-24", INDEX(PR24_after_overrides!$D$3:$AU$128, MATCH('Stata dataset (nominal)'!$A291, PR24_after_overrides!$A$3:$A$128, 0), MATCH('Stata dataset (nominal)'!W$1, PR24_after_overrides!$D$2:$AU$2, 0)), INDEX('Cyclical_after overrides'!$A$1:$BD$245,MATCH('Stata dataset (nominal)'!$A291,'Cyclical_after overrides'!$A$1:$A$245,0),MATCH('Stata dataset (nominal)'!W$1,'Cyclical_after overrides'!$A$1:$BD$1,0))), "")</f>
        <v>1.4583689901567132</v>
      </c>
      <c r="X291" s="179">
        <f>_xlfn.IFNA(IF($C291 &gt; "2023-24", INDEX(PR24_after_overrides!$D$3:$AU$128, MATCH('Stata dataset (nominal)'!$A291, PR24_after_overrides!$A$3:$A$128, 0), MATCH('Stata dataset (nominal)'!X$1, PR24_after_overrides!$D$2:$AU$2, 0)), INDEX('Cyclical_after overrides'!$A$1:$BD$245,MATCH('Stata dataset (nominal)'!$A291,'Cyclical_after overrides'!$A$1:$A$245,0),MATCH('Stata dataset (nominal)'!X$1,'Cyclical_after overrides'!$A$1:$BD$1,0))), "")</f>
        <v>11.52086039274173</v>
      </c>
      <c r="Y291" s="179">
        <f>_xlfn.IFNA(IF($C291 &gt; "2023-24", INDEX(PR24_after_overrides!$D$3:$AU$128, MATCH('Stata dataset (nominal)'!$A291, PR24_after_overrides!$A$3:$A$128, 0), MATCH('Stata dataset (nominal)'!Y$1, PR24_after_overrides!$D$2:$AU$2, 0)), INDEX('Cyclical_after overrides'!$A$1:$BD$245,MATCH('Stata dataset (nominal)'!$A291,'Cyclical_after overrides'!$A$1:$A$245,0),MATCH('Stata dataset (nominal)'!Y$1,'Cyclical_after overrides'!$A$1:$BD$1,0))), "")</f>
        <v>8.4619348517187589</v>
      </c>
      <c r="Z291" s="179">
        <f>_xlfn.IFNA(IF($C291 &gt; "2023-24", INDEX(PR24_after_overrides!$D$3:$AU$128, MATCH('Stata dataset (nominal)'!$A291, PR24_after_overrides!$A$3:$A$128, 0), MATCH('Stata dataset (nominal)'!Z$1, PR24_after_overrides!$D$2:$AU$2, 0)), INDEX('Cyclical_after overrides'!$A$1:$BD$245,MATCH('Stata dataset (nominal)'!$A291,'Cyclical_after overrides'!$A$1:$A$245,0),MATCH('Stata dataset (nominal)'!Z$1,'Cyclical_after overrides'!$A$1:$BD$1,0))), "")</f>
        <v>8.4619348517187589</v>
      </c>
      <c r="AA291" s="179">
        <f>_xlfn.IFNA(IF($C291 &gt; "2023-24", INDEX(PR24_after_overrides!$D$3:$AU$128, MATCH('Stata dataset (nominal)'!$A291, PR24_after_overrides!$A$3:$A$128, 0), MATCH('Stata dataset (nominal)'!AA$1, PR24_after_overrides!$D$2:$AU$2, 0)), INDEX('Cyclical_after overrides'!$A$1:$BD$245,MATCH('Stata dataset (nominal)'!$A291,'Cyclical_after overrides'!$A$1:$A$245,0),MATCH('Stata dataset (nominal)'!AA$1,'Cyclical_after overrides'!$A$1:$BD$1,0))), "")</f>
        <v>203.88499999999999</v>
      </c>
      <c r="AB291" s="179">
        <f>INDEX(Depreciation!$U$5:$U$318, MATCH('Stata dataset (nominal)'!$A291, Depreciation!$A$5:$A$318, 0))</f>
        <v>1.161</v>
      </c>
      <c r="AC291" s="180">
        <f t="shared" si="7"/>
        <v>0.74290909090909096</v>
      </c>
      <c r="AD291" s="72">
        <f>INDEX(Recharges!$V$5:$V$318, MATCH('Stata dataset (nominal)'!$A291, Recharges!$A$5:$A$318, 0))</f>
        <v>-0.30099999999999999</v>
      </c>
    </row>
    <row r="292" spans="1:30" x14ac:dyDescent="0.4">
      <c r="A292" s="160" t="str">
        <f t="shared" si="6"/>
        <v>SEW22</v>
      </c>
      <c r="B292" s="160" t="s">
        <v>481</v>
      </c>
      <c r="C292" s="160" t="s">
        <v>259</v>
      </c>
      <c r="D292" s="179">
        <f>_xlfn.IFNA(IF($C292 &gt; "2023-24", INDEX(PR24_after_overrides!$D$3:$AU$128, MATCH('Stata dataset (nominal)'!$A292, PR24_after_overrides!$A$3:$A$128, 0), MATCH('Stata dataset (nominal)'!D$1, PR24_after_overrides!$D$2:$AU$2, 0)), INDEX('Cyclical_after overrides'!$A$1:$BD$245,MATCH('Stata dataset (nominal)'!$A292,'Cyclical_after overrides'!$A$1:$A$245,0),MATCH('Stata dataset (nominal)'!D$1,'Cyclical_after overrides'!$A$1:$BD$1,0))), "")</f>
        <v>1.0877412700751434</v>
      </c>
      <c r="E292" s="179">
        <f>_xlfn.IFNA(IF($C292 &gt; "2023-24", INDEX(PR24_after_overrides!$D$3:$AU$128, MATCH('Stata dataset (nominal)'!$A292, PR24_after_overrides!$A$3:$A$128, 0), MATCH('Stata dataset (nominal)'!E$1, PR24_after_overrides!$D$2:$AU$2, 0)), INDEX('Cyclical_after overrides'!$A$1:$BD$245,MATCH('Stata dataset (nominal)'!$A292,'Cyclical_after overrides'!$A$1:$A$245,0),MATCH('Stata dataset (nominal)'!E$1,'Cyclical_after overrides'!$A$1:$BD$1,0))), "")</f>
        <v>7.0119999999999996</v>
      </c>
      <c r="F292" s="179">
        <f>_xlfn.IFNA(IF($C292 &gt; "2023-24", INDEX(PR24_after_overrides!$D$3:$AU$128, MATCH('Stata dataset (nominal)'!$A292, PR24_after_overrides!$A$3:$A$128, 0), MATCH('Stata dataset (nominal)'!F$1, PR24_after_overrides!$D$2:$AU$2, 0)), INDEX('Cyclical_after overrides'!$A$1:$BD$245,MATCH('Stata dataset (nominal)'!$A292,'Cyclical_after overrides'!$A$1:$A$245,0),MATCH('Stata dataset (nominal)'!F$1,'Cyclical_after overrides'!$A$1:$BD$1,0))), "")</f>
        <v>0.64500000000000002</v>
      </c>
      <c r="G292" s="179">
        <f>_xlfn.IFNA(IF($C292 &gt; "2023-24", INDEX(PR24_after_overrides!$D$3:$AU$128, MATCH('Stata dataset (nominal)'!$A292, PR24_after_overrides!$A$3:$A$128, 0), MATCH('Stata dataset (nominal)'!G$1, PR24_after_overrides!$D$2:$AU$2, 0)), INDEX('Cyclical_after overrides'!$A$1:$BD$245,MATCH('Stata dataset (nominal)'!$A292,'Cyclical_after overrides'!$A$1:$A$245,0),MATCH('Stata dataset (nominal)'!G$1,'Cyclical_after overrides'!$A$1:$BD$1,0))), "")</f>
        <v>5.2080000000000002</v>
      </c>
      <c r="H292" s="179">
        <f>_xlfn.IFNA(IF($C292 &gt; "2023-24", INDEX(PR24_after_overrides!$D$3:$AU$128, MATCH('Stata dataset (nominal)'!$A292, PR24_after_overrides!$A$3:$A$128, 0), MATCH('Stata dataset (nominal)'!H$1, PR24_after_overrides!$D$2:$AU$2, 0)), INDEX('Cyclical_after overrides'!$A$1:$BD$245,MATCH('Stata dataset (nominal)'!$A292,'Cyclical_after overrides'!$A$1:$A$245,0),MATCH('Stata dataset (nominal)'!H$1,'Cyclical_after overrides'!$A$1:$BD$1,0))), "")</f>
        <v>1.0269999999999999</v>
      </c>
      <c r="I292" s="179">
        <f>_xlfn.IFNA(IF($C292 &gt; "2023-24", INDEX(PR24_after_overrides!$D$3:$AU$128, MATCH('Stata dataset (nominal)'!$A292, PR24_after_overrides!$A$3:$A$128, 0), MATCH('Stata dataset (nominal)'!I$1, PR24_after_overrides!$D$2:$AU$2, 0)), INDEX('Cyclical_after overrides'!$A$1:$BD$245,MATCH('Stata dataset (nominal)'!$A292,'Cyclical_after overrides'!$A$1:$A$245,0),MATCH('Stata dataset (nominal)'!I$1,'Cyclical_after overrides'!$A$1:$BD$1,0))), "")</f>
        <v>6.0970000000000004</v>
      </c>
      <c r="J292" s="179">
        <f>_xlfn.IFNA(IF($C292 &gt; "2023-24", INDEX(PR24_after_overrides!$D$3:$AU$128, MATCH('Stata dataset (nominal)'!$A292, PR24_after_overrides!$A$3:$A$128, 0), MATCH('Stata dataset (nominal)'!J$1, PR24_after_overrides!$D$2:$AU$2, 0)), INDEX('Cyclical_after overrides'!$A$1:$BD$245,MATCH('Stata dataset (nominal)'!$A292,'Cyclical_after overrides'!$A$1:$A$245,0),MATCH('Stata dataset (nominal)'!J$1,'Cyclical_after overrides'!$A$1:$BD$1,0))), "")</f>
        <v>0.27100000000000002</v>
      </c>
      <c r="K292" s="179" t="str">
        <f>_xlfn.IFNA(IF($C292 &gt; "2023-24", INDEX(PR24_after_overrides!$D$3:$AU$128, MATCH('Stata dataset (nominal)'!$A292, PR24_after_overrides!$A$3:$A$128, 0), MATCH('Stata dataset (nominal)'!K$1, PR24_after_overrides!$D$2:$AU$2, 0)), INDEX('Cyclical_after overrides'!$A$1:$BD$245,MATCH('Stata dataset (nominal)'!$A292,'Cyclical_after overrides'!$A$1:$A$245,0),MATCH('Stata dataset (nominal)'!K$1,'Cyclical_after overrides'!$A$1:$BD$1,0))), "")</f>
        <v/>
      </c>
      <c r="L292" s="179">
        <f>_xlfn.IFNA(IF($C292 &gt; "2023-24", INDEX(PR24_after_overrides!$D$3:$AU$128, MATCH('Stata dataset (nominal)'!$A292, PR24_after_overrides!$A$3:$A$128, 0), MATCH('Stata dataset (nominal)'!L$1, PR24_after_overrides!$D$2:$AU$2, 0)), INDEX('Cyclical_after overrides'!$A$1:$BD$245,MATCH('Stata dataset (nominal)'!$A292,'Cyclical_after overrides'!$A$1:$A$245,0),MATCH('Stata dataset (nominal)'!L$1,'Cyclical_after overrides'!$A$1:$BD$1,0))), "")</f>
        <v>0</v>
      </c>
      <c r="M292" s="179" t="str">
        <f>_xlfn.IFNA(IF($C292 &gt; "2023-24", INDEX(PR24_after_overrides!$D$3:$AU$128, MATCH('Stata dataset (nominal)'!$A292, PR24_after_overrides!$A$3:$A$128, 0), MATCH('Stata dataset (nominal)'!M$1, PR24_after_overrides!$D$2:$AU$2, 0)), INDEX('Cyclical_after overrides'!$A$1:$BD$245,MATCH('Stata dataset (nominal)'!$A292,'Cyclical_after overrides'!$A$1:$A$245,0),MATCH('Stata dataset (nominal)'!M$1,'Cyclical_after overrides'!$A$1:$BD$1,0))), "")</f>
        <v/>
      </c>
      <c r="N292" s="179" t="str">
        <f>_xlfn.IFNA(IF($C292 &gt; "2023-24", INDEX(PR24_after_overrides!$D$3:$AU$128, MATCH('Stata dataset (nominal)'!$A292, PR24_after_overrides!$A$3:$A$128, 0), MATCH('Stata dataset (nominal)'!N$1, PR24_after_overrides!$D$2:$AU$2, 0)), INDEX('Cyclical_after overrides'!$A$1:$BD$245,MATCH('Stata dataset (nominal)'!$A292,'Cyclical_after overrides'!$A$1:$A$245,0),MATCH('Stata dataset (nominal)'!N$1,'Cyclical_after overrides'!$A$1:$BD$1,0))), "")</f>
        <v/>
      </c>
      <c r="O292" s="179">
        <f>_xlfn.IFNA(IF($C292 &gt; "2023-24", INDEX(PR24_after_overrides!$D$3:$AU$128, MATCH('Stata dataset (nominal)'!$A292, PR24_after_overrides!$A$3:$A$128, 0), MATCH('Stata dataset (nominal)'!O$1, PR24_after_overrides!$D$2:$AU$2, 0)), INDEX('Cyclical_after overrides'!$A$1:$BD$245,MATCH('Stata dataset (nominal)'!$A292,'Cyclical_after overrides'!$A$1:$A$245,0),MATCH('Stata dataset (nominal)'!O$1,'Cyclical_after overrides'!$A$1:$BD$1,0))), "")</f>
        <v>88.55</v>
      </c>
      <c r="P292" s="179">
        <f>_xlfn.IFNA(IF($C292 &gt; "2023-24", INDEX(PR24_after_overrides!$D$3:$AU$128, MATCH('Stata dataset (nominal)'!$A292, PR24_after_overrides!$A$3:$A$128, 0), MATCH('Stata dataset (nominal)'!P$1, PR24_after_overrides!$D$2:$AU$2, 0)), INDEX('Cyclical_after overrides'!$A$1:$BD$245,MATCH('Stata dataset (nominal)'!$A292,'Cyclical_after overrides'!$A$1:$A$245,0),MATCH('Stata dataset (nominal)'!P$1,'Cyclical_after overrides'!$A$1:$BD$1,0))), "")</f>
        <v>0</v>
      </c>
      <c r="Q292" s="179">
        <f>_xlfn.IFNA(IF($C292 &gt; "2023-24", INDEX(PR24_after_overrides!$D$3:$AU$128, MATCH('Stata dataset (nominal)'!$A292, PR24_after_overrides!$A$3:$A$128, 0), MATCH('Stata dataset (nominal)'!Q$1, PR24_after_overrides!$D$2:$AU$2, 0)), INDEX('Cyclical_after overrides'!$A$1:$BD$245,MATCH('Stata dataset (nominal)'!$A292,'Cyclical_after overrides'!$A$1:$A$245,0),MATCH('Stata dataset (nominal)'!Q$1,'Cyclical_after overrides'!$A$1:$BD$1,0))), "")</f>
        <v>0</v>
      </c>
      <c r="R292" s="179">
        <f>_xlfn.IFNA(IF($C292 &gt; "2023-24", INDEX(PR24_after_overrides!$D$3:$AU$128, MATCH('Stata dataset (nominal)'!$A292, PR24_after_overrides!$A$3:$A$128, 0), MATCH('Stata dataset (nominal)'!R$1, PR24_after_overrides!$D$2:$AU$2, 0)), INDEX('Cyclical_after overrides'!$A$1:$BD$245,MATCH('Stata dataset (nominal)'!$A292,'Cyclical_after overrides'!$A$1:$A$245,0),MATCH('Stata dataset (nominal)'!R$1,'Cyclical_after overrides'!$A$1:$BD$1,0))), "")</f>
        <v>803.68700000000001</v>
      </c>
      <c r="S292" s="179">
        <f>_xlfn.IFNA(IF($C292 &gt; "2023-24", INDEX(PR24_after_overrides!$D$3:$AU$128, MATCH('Stata dataset (nominal)'!$A292, PR24_after_overrides!$A$3:$A$128, 0), MATCH('Stata dataset (nominal)'!S$1, PR24_after_overrides!$D$2:$AU$2, 0)), INDEX('Cyclical_after overrides'!$A$1:$BD$245,MATCH('Stata dataset (nominal)'!$A292,'Cyclical_after overrides'!$A$1:$A$245,0),MATCH('Stata dataset (nominal)'!S$1,'Cyclical_after overrides'!$A$1:$BD$1,0))), "")</f>
        <v>0</v>
      </c>
      <c r="T292" s="179">
        <f>_xlfn.IFNA(IF($C292 &gt; "2023-24", INDEX(PR24_after_overrides!$D$3:$AU$128, MATCH('Stata dataset (nominal)'!$A292, PR24_after_overrides!$A$3:$A$128, 0), MATCH('Stata dataset (nominal)'!T$1, PR24_after_overrides!$D$2:$AU$2, 0)), INDEX('Cyclical_after overrides'!$A$1:$BD$245,MATCH('Stata dataset (nominal)'!$A292,'Cyclical_after overrides'!$A$1:$A$245,0),MATCH('Stata dataset (nominal)'!T$1,'Cyclical_after overrides'!$A$1:$BD$1,0))), "")</f>
        <v>0</v>
      </c>
      <c r="U292" s="179">
        <f>_xlfn.IFNA(IF($C292 &gt; "2023-24", INDEX(PR24_after_overrides!$D$3:$AU$128, MATCH('Stata dataset (nominal)'!$A292, PR24_after_overrides!$A$3:$A$128, 0), MATCH('Stata dataset (nominal)'!U$1, PR24_after_overrides!$D$2:$AU$2, 0)), INDEX('Cyclical_after overrides'!$A$1:$BD$245,MATCH('Stata dataset (nominal)'!$A292,'Cyclical_after overrides'!$A$1:$A$245,0),MATCH('Stata dataset (nominal)'!U$1,'Cyclical_after overrides'!$A$1:$BD$1,0))), "")</f>
        <v>16.670226292372984</v>
      </c>
      <c r="V292" s="179">
        <f>_xlfn.IFNA(IF($C292 &gt; "2023-24", INDEX(PR24_after_overrides!$D$3:$AU$128, MATCH('Stata dataset (nominal)'!$A292, PR24_after_overrides!$A$3:$A$128, 0), MATCH('Stata dataset (nominal)'!V$1, PR24_after_overrides!$D$2:$AU$2, 0)), INDEX('Cyclical_after overrides'!$A$1:$BD$245,MATCH('Stata dataset (nominal)'!$A292,'Cyclical_after overrides'!$A$1:$A$245,0),MATCH('Stata dataset (nominal)'!V$1,'Cyclical_after overrides'!$A$1:$BD$1,0))), "")</f>
        <v>143.23312039452287</v>
      </c>
      <c r="W292" s="179">
        <f>_xlfn.IFNA(IF($C292 &gt; "2023-24", INDEX(PR24_after_overrides!$D$3:$AU$128, MATCH('Stata dataset (nominal)'!$A292, PR24_after_overrides!$A$3:$A$128, 0), MATCH('Stata dataset (nominal)'!W$1, PR24_after_overrides!$D$2:$AU$2, 0)), INDEX('Cyclical_after overrides'!$A$1:$BD$245,MATCH('Stata dataset (nominal)'!$A292,'Cyclical_after overrides'!$A$1:$A$245,0),MATCH('Stata dataset (nominal)'!W$1,'Cyclical_after overrides'!$A$1:$BD$1,0))), "")</f>
        <v>1.479592021790592</v>
      </c>
      <c r="X292" s="179">
        <f>_xlfn.IFNA(IF($C292 &gt; "2023-24", INDEX(PR24_after_overrides!$D$3:$AU$128, MATCH('Stata dataset (nominal)'!$A292, PR24_after_overrides!$A$3:$A$128, 0), MATCH('Stata dataset (nominal)'!X$1, PR24_after_overrides!$D$2:$AU$2, 0)), INDEX('Cyclical_after overrides'!$A$1:$BD$245,MATCH('Stata dataset (nominal)'!$A292,'Cyclical_after overrides'!$A$1:$A$245,0),MATCH('Stata dataset (nominal)'!X$1,'Cyclical_after overrides'!$A$1:$BD$1,0))), "")</f>
        <v>11.52086039274173</v>
      </c>
      <c r="Y292" s="179">
        <f>_xlfn.IFNA(IF($C292 &gt; "2023-24", INDEX(PR24_after_overrides!$D$3:$AU$128, MATCH('Stata dataset (nominal)'!$A292, PR24_after_overrides!$A$3:$A$128, 0), MATCH('Stata dataset (nominal)'!Y$1, PR24_after_overrides!$D$2:$AU$2, 0)), INDEX('Cyclical_after overrides'!$A$1:$BD$245,MATCH('Stata dataset (nominal)'!$A292,'Cyclical_after overrides'!$A$1:$A$245,0),MATCH('Stata dataset (nominal)'!Y$1,'Cyclical_after overrides'!$A$1:$BD$1,0))), "")</f>
        <v>8.4619348517187589</v>
      </c>
      <c r="Z292" s="179">
        <f>_xlfn.IFNA(IF($C292 &gt; "2023-24", INDEX(PR24_after_overrides!$D$3:$AU$128, MATCH('Stata dataset (nominal)'!$A292, PR24_after_overrides!$A$3:$A$128, 0), MATCH('Stata dataset (nominal)'!Z$1, PR24_after_overrides!$D$2:$AU$2, 0)), INDEX('Cyclical_after overrides'!$A$1:$BD$245,MATCH('Stata dataset (nominal)'!$A292,'Cyclical_after overrides'!$A$1:$A$245,0),MATCH('Stata dataset (nominal)'!Z$1,'Cyclical_after overrides'!$A$1:$BD$1,0))), "")</f>
        <v>8.4619348517187589</v>
      </c>
      <c r="AA292" s="179">
        <f>_xlfn.IFNA(IF($C292 &gt; "2023-24", INDEX(PR24_after_overrides!$D$3:$AU$128, MATCH('Stata dataset (nominal)'!$A292, PR24_after_overrides!$A$3:$A$128, 0), MATCH('Stata dataset (nominal)'!AA$1, PR24_after_overrides!$D$2:$AU$2, 0)), INDEX('Cyclical_after overrides'!$A$1:$BD$245,MATCH('Stata dataset (nominal)'!$A292,'Cyclical_after overrides'!$A$1:$A$245,0),MATCH('Stata dataset (nominal)'!AA$1,'Cyclical_after overrides'!$A$1:$BD$1,0))), "")</f>
        <v>196.27699999999999</v>
      </c>
      <c r="AB292" s="179">
        <f>INDEX(Depreciation!$U$5:$U$318, MATCH('Stata dataset (nominal)'!$A292, Depreciation!$A$5:$A$318, 0))</f>
        <v>1.083</v>
      </c>
      <c r="AC292" s="180">
        <f t="shared" si="7"/>
        <v>0.74290909090909096</v>
      </c>
      <c r="AD292" s="72">
        <f>INDEX(Recharges!$V$5:$V$318, MATCH('Stata dataset (nominal)'!$A292, Recharges!$A$5:$A$318, 0))</f>
        <v>-0.23499999999999999</v>
      </c>
    </row>
    <row r="293" spans="1:30" x14ac:dyDescent="0.4">
      <c r="A293" s="160" t="str">
        <f t="shared" si="6"/>
        <v>SEW23</v>
      </c>
      <c r="B293" s="160" t="s">
        <v>481</v>
      </c>
      <c r="C293" s="160" t="s">
        <v>261</v>
      </c>
      <c r="D293" s="179">
        <f>_xlfn.IFNA(IF($C293 &gt; "2023-24", INDEX(PR24_after_overrides!$D$3:$AU$128, MATCH('Stata dataset (nominal)'!$A293, PR24_after_overrides!$A$3:$A$128, 0), MATCH('Stata dataset (nominal)'!D$1, PR24_after_overrides!$D$2:$AU$2, 0)), INDEX('Cyclical_after overrides'!$A$1:$BD$245,MATCH('Stata dataset (nominal)'!$A293,'Cyclical_after overrides'!$A$1:$A$245,0),MATCH('Stata dataset (nominal)'!D$1,'Cyclical_after overrides'!$A$1:$BD$1,0))), "")</f>
        <v>1</v>
      </c>
      <c r="E293" s="179">
        <f>_xlfn.IFNA(IF($C293 &gt; "2023-24", INDEX(PR24_after_overrides!$D$3:$AU$128, MATCH('Stata dataset (nominal)'!$A293, PR24_after_overrides!$A$3:$A$128, 0), MATCH('Stata dataset (nominal)'!E$1, PR24_after_overrides!$D$2:$AU$2, 0)), INDEX('Cyclical_after overrides'!$A$1:$BD$245,MATCH('Stata dataset (nominal)'!$A293,'Cyclical_after overrides'!$A$1:$A$245,0),MATCH('Stata dataset (nominal)'!E$1,'Cyclical_after overrides'!$A$1:$BD$1,0))), "")</f>
        <v>7.4459999999999997</v>
      </c>
      <c r="F293" s="179">
        <f>_xlfn.IFNA(IF($C293 &gt; "2023-24", INDEX(PR24_after_overrides!$D$3:$AU$128, MATCH('Stata dataset (nominal)'!$A293, PR24_after_overrides!$A$3:$A$128, 0), MATCH('Stata dataset (nominal)'!F$1, PR24_after_overrides!$D$2:$AU$2, 0)), INDEX('Cyclical_after overrides'!$A$1:$BD$245,MATCH('Stata dataset (nominal)'!$A293,'Cyclical_after overrides'!$A$1:$A$245,0),MATCH('Stata dataset (nominal)'!F$1,'Cyclical_after overrides'!$A$1:$BD$1,0))), "")</f>
        <v>0.42399999999999999</v>
      </c>
      <c r="G293" s="179">
        <f>_xlfn.IFNA(IF($C293 &gt; "2023-24", INDEX(PR24_after_overrides!$D$3:$AU$128, MATCH('Stata dataset (nominal)'!$A293, PR24_after_overrides!$A$3:$A$128, 0), MATCH('Stata dataset (nominal)'!G$1, PR24_after_overrides!$D$2:$AU$2, 0)), INDEX('Cyclical_after overrides'!$A$1:$BD$245,MATCH('Stata dataset (nominal)'!$A293,'Cyclical_after overrides'!$A$1:$A$245,0),MATCH('Stata dataset (nominal)'!G$1,'Cyclical_after overrides'!$A$1:$BD$1,0))), "")</f>
        <v>5.4020000000000001</v>
      </c>
      <c r="H293" s="179">
        <f>_xlfn.IFNA(IF($C293 &gt; "2023-24", INDEX(PR24_after_overrides!$D$3:$AU$128, MATCH('Stata dataset (nominal)'!$A293, PR24_after_overrides!$A$3:$A$128, 0), MATCH('Stata dataset (nominal)'!H$1, PR24_after_overrides!$D$2:$AU$2, 0)), INDEX('Cyclical_after overrides'!$A$1:$BD$245,MATCH('Stata dataset (nominal)'!$A293,'Cyclical_after overrides'!$A$1:$A$245,0),MATCH('Stata dataset (nominal)'!H$1,'Cyclical_after overrides'!$A$1:$BD$1,0))), "")</f>
        <v>1.617</v>
      </c>
      <c r="I293" s="179">
        <f>_xlfn.IFNA(IF($C293 &gt; "2023-24", INDEX(PR24_after_overrides!$D$3:$AU$128, MATCH('Stata dataset (nominal)'!$A293, PR24_after_overrides!$A$3:$A$128, 0), MATCH('Stata dataset (nominal)'!I$1, PR24_after_overrides!$D$2:$AU$2, 0)), INDEX('Cyclical_after overrides'!$A$1:$BD$245,MATCH('Stata dataset (nominal)'!$A293,'Cyclical_after overrides'!$A$1:$A$245,0),MATCH('Stata dataset (nominal)'!I$1,'Cyclical_after overrides'!$A$1:$BD$1,0))), "")</f>
        <v>6.9</v>
      </c>
      <c r="J293" s="179">
        <f>_xlfn.IFNA(IF($C293 &gt; "2023-24", INDEX(PR24_after_overrides!$D$3:$AU$128, MATCH('Stata dataset (nominal)'!$A293, PR24_after_overrides!$A$3:$A$128, 0), MATCH('Stata dataset (nominal)'!J$1, PR24_after_overrides!$D$2:$AU$2, 0)), INDEX('Cyclical_after overrides'!$A$1:$BD$245,MATCH('Stata dataset (nominal)'!$A293,'Cyclical_after overrides'!$A$1:$A$245,0),MATCH('Stata dataset (nominal)'!J$1,'Cyclical_after overrides'!$A$1:$BD$1,0))), "")</f>
        <v>0.27100000000000002</v>
      </c>
      <c r="K293" s="179" t="str">
        <f>_xlfn.IFNA(IF($C293 &gt; "2023-24", INDEX(PR24_after_overrides!$D$3:$AU$128, MATCH('Stata dataset (nominal)'!$A293, PR24_after_overrides!$A$3:$A$128, 0), MATCH('Stata dataset (nominal)'!K$1, PR24_after_overrides!$D$2:$AU$2, 0)), INDEX('Cyclical_after overrides'!$A$1:$BD$245,MATCH('Stata dataset (nominal)'!$A293,'Cyclical_after overrides'!$A$1:$A$245,0),MATCH('Stata dataset (nominal)'!K$1,'Cyclical_after overrides'!$A$1:$BD$1,0))), "")</f>
        <v/>
      </c>
      <c r="L293" s="179">
        <f>_xlfn.IFNA(IF($C293 &gt; "2023-24", INDEX(PR24_after_overrides!$D$3:$AU$128, MATCH('Stata dataset (nominal)'!$A293, PR24_after_overrides!$A$3:$A$128, 0), MATCH('Stata dataset (nominal)'!L$1, PR24_after_overrides!$D$2:$AU$2, 0)), INDEX('Cyclical_after overrides'!$A$1:$BD$245,MATCH('Stata dataset (nominal)'!$A293,'Cyclical_after overrides'!$A$1:$A$245,0),MATCH('Stata dataset (nominal)'!L$1,'Cyclical_after overrides'!$A$1:$BD$1,0))), "")</f>
        <v>0</v>
      </c>
      <c r="M293" s="179" t="str">
        <f>_xlfn.IFNA(IF($C293 &gt; "2023-24", INDEX(PR24_after_overrides!$D$3:$AU$128, MATCH('Stata dataset (nominal)'!$A293, PR24_after_overrides!$A$3:$A$128, 0), MATCH('Stata dataset (nominal)'!M$1, PR24_after_overrides!$D$2:$AU$2, 0)), INDEX('Cyclical_after overrides'!$A$1:$BD$245,MATCH('Stata dataset (nominal)'!$A293,'Cyclical_after overrides'!$A$1:$A$245,0),MATCH('Stata dataset (nominal)'!M$1,'Cyclical_after overrides'!$A$1:$BD$1,0))), "")</f>
        <v/>
      </c>
      <c r="N293" s="179" t="str">
        <f>_xlfn.IFNA(IF($C293 &gt; "2023-24", INDEX(PR24_after_overrides!$D$3:$AU$128, MATCH('Stata dataset (nominal)'!$A293, PR24_after_overrides!$A$3:$A$128, 0), MATCH('Stata dataset (nominal)'!N$1, PR24_after_overrides!$D$2:$AU$2, 0)), INDEX('Cyclical_after overrides'!$A$1:$BD$245,MATCH('Stata dataset (nominal)'!$A293,'Cyclical_after overrides'!$A$1:$A$245,0),MATCH('Stata dataset (nominal)'!N$1,'Cyclical_after overrides'!$A$1:$BD$1,0))), "")</f>
        <v/>
      </c>
      <c r="O293" s="179">
        <f>_xlfn.IFNA(IF($C293 &gt; "2023-24", INDEX(PR24_after_overrides!$D$3:$AU$128, MATCH('Stata dataset (nominal)'!$A293, PR24_after_overrides!$A$3:$A$128, 0), MATCH('Stata dataset (nominal)'!O$1, PR24_after_overrides!$D$2:$AU$2, 0)), INDEX('Cyclical_after overrides'!$A$1:$BD$245,MATCH('Stata dataset (nominal)'!$A293,'Cyclical_after overrides'!$A$1:$A$245,0),MATCH('Stata dataset (nominal)'!O$1,'Cyclical_after overrides'!$A$1:$BD$1,0))), "")</f>
        <v>88.2</v>
      </c>
      <c r="P293" s="179" t="str">
        <f>_xlfn.IFNA(IF($C293 &gt; "2023-24", INDEX(PR24_after_overrides!$D$3:$AU$128, MATCH('Stata dataset (nominal)'!$A293, PR24_after_overrides!$A$3:$A$128, 0), MATCH('Stata dataset (nominal)'!P$1, PR24_after_overrides!$D$2:$AU$2, 0)), INDEX('Cyclical_after overrides'!$A$1:$BD$245,MATCH('Stata dataset (nominal)'!$A293,'Cyclical_after overrides'!$A$1:$A$245,0),MATCH('Stata dataset (nominal)'!P$1,'Cyclical_after overrides'!$A$1:$BD$1,0))), "")</f>
        <v/>
      </c>
      <c r="Q293" s="179" t="str">
        <f>_xlfn.IFNA(IF($C293 &gt; "2023-24", INDEX(PR24_after_overrides!$D$3:$AU$128, MATCH('Stata dataset (nominal)'!$A293, PR24_after_overrides!$A$3:$A$128, 0), MATCH('Stata dataset (nominal)'!Q$1, PR24_after_overrides!$D$2:$AU$2, 0)), INDEX('Cyclical_after overrides'!$A$1:$BD$245,MATCH('Stata dataset (nominal)'!$A293,'Cyclical_after overrides'!$A$1:$A$245,0),MATCH('Stata dataset (nominal)'!Q$1,'Cyclical_after overrides'!$A$1:$BD$1,0))), "")</f>
        <v/>
      </c>
      <c r="R293" s="179">
        <f>_xlfn.IFNA(IF($C293 &gt; "2023-24", INDEX(PR24_after_overrides!$D$3:$AU$128, MATCH('Stata dataset (nominal)'!$A293, PR24_after_overrides!$A$3:$A$128, 0), MATCH('Stata dataset (nominal)'!R$1, PR24_after_overrides!$D$2:$AU$2, 0)), INDEX('Cyclical_after overrides'!$A$1:$BD$245,MATCH('Stata dataset (nominal)'!$A293,'Cyclical_after overrides'!$A$1:$A$245,0),MATCH('Stata dataset (nominal)'!R$1,'Cyclical_after overrides'!$A$1:$BD$1,0))), "")</f>
        <v>813.29399999999998</v>
      </c>
      <c r="S293" s="179" t="str">
        <f>_xlfn.IFNA(IF($C293 &gt; "2023-24", INDEX(PR24_after_overrides!$D$3:$AU$128, MATCH('Stata dataset (nominal)'!$A293, PR24_after_overrides!$A$3:$A$128, 0), MATCH('Stata dataset (nominal)'!S$1, PR24_after_overrides!$D$2:$AU$2, 0)), INDEX('Cyclical_after overrides'!$A$1:$BD$245,MATCH('Stata dataset (nominal)'!$A293,'Cyclical_after overrides'!$A$1:$A$245,0),MATCH('Stata dataset (nominal)'!S$1,'Cyclical_after overrides'!$A$1:$BD$1,0))), "")</f>
        <v/>
      </c>
      <c r="T293" s="179" t="str">
        <f>_xlfn.IFNA(IF($C293 &gt; "2023-24", INDEX(PR24_after_overrides!$D$3:$AU$128, MATCH('Stata dataset (nominal)'!$A293, PR24_after_overrides!$A$3:$A$128, 0), MATCH('Stata dataset (nominal)'!T$1, PR24_after_overrides!$D$2:$AU$2, 0)), INDEX('Cyclical_after overrides'!$A$1:$BD$245,MATCH('Stata dataset (nominal)'!$A293,'Cyclical_after overrides'!$A$1:$A$245,0),MATCH('Stata dataset (nominal)'!T$1,'Cyclical_after overrides'!$A$1:$BD$1,0))), "")</f>
        <v/>
      </c>
      <c r="U293" s="179">
        <f>_xlfn.IFNA(IF($C293 &gt; "2023-24", INDEX(PR24_after_overrides!$D$3:$AU$128, MATCH('Stata dataset (nominal)'!$A293, PR24_after_overrides!$A$3:$A$128, 0), MATCH('Stata dataset (nominal)'!U$1, PR24_after_overrides!$D$2:$AU$2, 0)), INDEX('Cyclical_after overrides'!$A$1:$BD$245,MATCH('Stata dataset (nominal)'!$A293,'Cyclical_after overrides'!$A$1:$A$245,0),MATCH('Stata dataset (nominal)'!U$1,'Cyclical_after overrides'!$A$1:$BD$1,0))), "")</f>
        <v>17.87603828491218</v>
      </c>
      <c r="V293" s="179">
        <f>_xlfn.IFNA(IF($C293 &gt; "2023-24", INDEX(PR24_after_overrides!$D$3:$AU$128, MATCH('Stata dataset (nominal)'!$A293, PR24_after_overrides!$A$3:$A$128, 0), MATCH('Stata dataset (nominal)'!V$1, PR24_after_overrides!$D$2:$AU$2, 0)), INDEX('Cyclical_after overrides'!$A$1:$BD$245,MATCH('Stata dataset (nominal)'!$A293,'Cyclical_after overrides'!$A$1:$A$245,0),MATCH('Stata dataset (nominal)'!V$1,'Cyclical_after overrides'!$A$1:$BD$1,0))), "")</f>
        <v>143.21649372703092</v>
      </c>
      <c r="W293" s="179">
        <f>_xlfn.IFNA(IF($C293 &gt; "2023-24", INDEX(PR24_after_overrides!$D$3:$AU$128, MATCH('Stata dataset (nominal)'!$A293, PR24_after_overrides!$A$3:$A$128, 0), MATCH('Stata dataset (nominal)'!W$1, PR24_after_overrides!$D$2:$AU$2, 0)), INDEX('Cyclical_after overrides'!$A$1:$BD$245,MATCH('Stata dataset (nominal)'!$A293,'Cyclical_after overrides'!$A$1:$A$245,0),MATCH('Stata dataset (nominal)'!W$1,'Cyclical_after overrides'!$A$1:$BD$1,0))), "")</f>
        <v>1.498077738559443</v>
      </c>
      <c r="X293" s="179">
        <f>_xlfn.IFNA(IF($C293 &gt; "2023-24", INDEX(PR24_after_overrides!$D$3:$AU$128, MATCH('Stata dataset (nominal)'!$A293, PR24_after_overrides!$A$3:$A$128, 0), MATCH('Stata dataset (nominal)'!X$1, PR24_after_overrides!$D$2:$AU$2, 0)), INDEX('Cyclical_after overrides'!$A$1:$BD$245,MATCH('Stata dataset (nominal)'!$A293,'Cyclical_after overrides'!$A$1:$A$245,0),MATCH('Stata dataset (nominal)'!X$1,'Cyclical_after overrides'!$A$1:$BD$1,0))), "")</f>
        <v>11.52086039274173</v>
      </c>
      <c r="Y293" s="179">
        <f>_xlfn.IFNA(IF($C293 &gt; "2023-24", INDEX(PR24_after_overrides!$D$3:$AU$128, MATCH('Stata dataset (nominal)'!$A293, PR24_after_overrides!$A$3:$A$128, 0), MATCH('Stata dataset (nominal)'!Y$1, PR24_after_overrides!$D$2:$AU$2, 0)), INDEX('Cyclical_after overrides'!$A$1:$BD$245,MATCH('Stata dataset (nominal)'!$A293,'Cyclical_after overrides'!$A$1:$A$245,0),MATCH('Stata dataset (nominal)'!Y$1,'Cyclical_after overrides'!$A$1:$BD$1,0))), "")</f>
        <v>8.4619348517187589</v>
      </c>
      <c r="Z293" s="179">
        <f>_xlfn.IFNA(IF($C293 &gt; "2023-24", INDEX(PR24_after_overrides!$D$3:$AU$128, MATCH('Stata dataset (nominal)'!$A293, PR24_after_overrides!$A$3:$A$128, 0), MATCH('Stata dataset (nominal)'!Z$1, PR24_after_overrides!$D$2:$AU$2, 0)), INDEX('Cyclical_after overrides'!$A$1:$BD$245,MATCH('Stata dataset (nominal)'!$A293,'Cyclical_after overrides'!$A$1:$A$245,0),MATCH('Stata dataset (nominal)'!Z$1,'Cyclical_after overrides'!$A$1:$BD$1,0))), "")</f>
        <v>8.4619348517187589</v>
      </c>
      <c r="AA293" s="179">
        <f>_xlfn.IFNA(IF($C293 &gt; "2023-24", INDEX(PR24_after_overrides!$D$3:$AU$128, MATCH('Stata dataset (nominal)'!$A293, PR24_after_overrides!$A$3:$A$128, 0), MATCH('Stata dataset (nominal)'!AA$1, PR24_after_overrides!$D$2:$AU$2, 0)), INDEX('Cyclical_after overrides'!$A$1:$BD$245,MATCH('Stata dataset (nominal)'!$A293,'Cyclical_after overrides'!$A$1:$A$245,0),MATCH('Stata dataset (nominal)'!AA$1,'Cyclical_after overrides'!$A$1:$BD$1,0))), "")</f>
        <v>197.13585169000001</v>
      </c>
      <c r="AB293" s="179">
        <f>INDEX(Depreciation!$U$5:$U$318, MATCH('Stata dataset (nominal)'!$A293, Depreciation!$A$5:$A$318, 0))</f>
        <v>1.1950000000000001</v>
      </c>
      <c r="AC293" s="180">
        <f t="shared" si="7"/>
        <v>0.74290909090909096</v>
      </c>
      <c r="AD293" s="72">
        <f>INDEX(Recharges!$V$5:$V$318, MATCH('Stata dataset (nominal)'!$A293, Recharges!$A$5:$A$318, 0))</f>
        <v>-0.22699999999999998</v>
      </c>
    </row>
    <row r="294" spans="1:30" x14ac:dyDescent="0.4">
      <c r="A294" s="160" t="str">
        <f t="shared" si="6"/>
        <v>SEW24</v>
      </c>
      <c r="B294" s="160" t="s">
        <v>481</v>
      </c>
      <c r="C294" s="160" t="s">
        <v>263</v>
      </c>
      <c r="D294" s="179">
        <f>_xlfn.IFNA(IF($C294 &gt; "2023-24", INDEX(PR24_after_overrides!$D$3:$AU$128, MATCH('Stata dataset (nominal)'!$A294, PR24_after_overrides!$A$3:$A$128, 0), MATCH('Stata dataset (nominal)'!D$1, PR24_after_overrides!$D$2:$AU$2, 0)), INDEX('Cyclical_after overrides'!$A$1:$BD$245,MATCH('Stata dataset (nominal)'!$A294,'Cyclical_after overrides'!$A$1:$A$245,0),MATCH('Stata dataset (nominal)'!D$1,'Cyclical_after overrides'!$A$1:$BD$1,0))), "")</f>
        <v>0.94744609856262829</v>
      </c>
      <c r="E294" s="179">
        <f>_xlfn.IFNA(IF($C294 &gt; "2023-24", INDEX(PR24_after_overrides!$D$3:$AU$128, MATCH('Stata dataset (nominal)'!$A294, PR24_after_overrides!$A$3:$A$128, 0), MATCH('Stata dataset (nominal)'!E$1, PR24_after_overrides!$D$2:$AU$2, 0)), INDEX('Cyclical_after overrides'!$A$1:$BD$245,MATCH('Stata dataset (nominal)'!$A294,'Cyclical_after overrides'!$A$1:$A$245,0),MATCH('Stata dataset (nominal)'!E$1,'Cyclical_after overrides'!$A$1:$BD$1,0))), "")</f>
        <v>7.508</v>
      </c>
      <c r="F294" s="179">
        <f>_xlfn.IFNA(IF($C294 &gt; "2023-24", INDEX(PR24_after_overrides!$D$3:$AU$128, MATCH('Stata dataset (nominal)'!$A294, PR24_after_overrides!$A$3:$A$128, 0), MATCH('Stata dataset (nominal)'!F$1, PR24_after_overrides!$D$2:$AU$2, 0)), INDEX('Cyclical_after overrides'!$A$1:$BD$245,MATCH('Stata dataset (nominal)'!$A294,'Cyclical_after overrides'!$A$1:$A$245,0),MATCH('Stata dataset (nominal)'!F$1,'Cyclical_after overrides'!$A$1:$BD$1,0))), "")</f>
        <v>-0.44900000000000001</v>
      </c>
      <c r="G294" s="179">
        <f>_xlfn.IFNA(IF($C294 &gt; "2023-24", INDEX(PR24_after_overrides!$D$3:$AU$128, MATCH('Stata dataset (nominal)'!$A294, PR24_after_overrides!$A$3:$A$128, 0), MATCH('Stata dataset (nominal)'!G$1, PR24_after_overrides!$D$2:$AU$2, 0)), INDEX('Cyclical_after overrides'!$A$1:$BD$245,MATCH('Stata dataset (nominal)'!$A294,'Cyclical_after overrides'!$A$1:$A$245,0),MATCH('Stata dataset (nominal)'!G$1,'Cyclical_after overrides'!$A$1:$BD$1,0))), "")</f>
        <v>5.7359999999999998</v>
      </c>
      <c r="H294" s="179">
        <f>_xlfn.IFNA(IF($C294 &gt; "2023-24", INDEX(PR24_after_overrides!$D$3:$AU$128, MATCH('Stata dataset (nominal)'!$A294, PR24_after_overrides!$A$3:$A$128, 0), MATCH('Stata dataset (nominal)'!H$1, PR24_after_overrides!$D$2:$AU$2, 0)), INDEX('Cyclical_after overrides'!$A$1:$BD$245,MATCH('Stata dataset (nominal)'!$A294,'Cyclical_after overrides'!$A$1:$A$245,0),MATCH('Stata dataset (nominal)'!H$1,'Cyclical_after overrides'!$A$1:$BD$1,0))), "")</f>
        <v>2.0449999999999999</v>
      </c>
      <c r="I294" s="179">
        <f>_xlfn.IFNA(IF($C294 &gt; "2023-24", INDEX(PR24_after_overrides!$D$3:$AU$128, MATCH('Stata dataset (nominal)'!$A294, PR24_after_overrides!$A$3:$A$128, 0), MATCH('Stata dataset (nominal)'!I$1, PR24_after_overrides!$D$2:$AU$2, 0)), INDEX('Cyclical_after overrides'!$A$1:$BD$245,MATCH('Stata dataset (nominal)'!$A294,'Cyclical_after overrides'!$A$1:$A$245,0),MATCH('Stata dataset (nominal)'!I$1,'Cyclical_after overrides'!$A$1:$BD$1,0))), "")</f>
        <v>6.7929999999999993</v>
      </c>
      <c r="J294" s="179">
        <f>_xlfn.IFNA(IF($C294 &gt; "2023-24", INDEX(PR24_after_overrides!$D$3:$AU$128, MATCH('Stata dataset (nominal)'!$A294, PR24_after_overrides!$A$3:$A$128, 0), MATCH('Stata dataset (nominal)'!J$1, PR24_after_overrides!$D$2:$AU$2, 0)), INDEX('Cyclical_after overrides'!$A$1:$BD$245,MATCH('Stata dataset (nominal)'!$A294,'Cyclical_after overrides'!$A$1:$A$245,0),MATCH('Stata dataset (nominal)'!J$1,'Cyclical_after overrides'!$A$1:$BD$1,0))), "")</f>
        <v>0.252</v>
      </c>
      <c r="K294" s="179" t="str">
        <f>_xlfn.IFNA(IF($C294 &gt; "2023-24", INDEX(PR24_after_overrides!$D$3:$AU$128, MATCH('Stata dataset (nominal)'!$A294, PR24_after_overrides!$A$3:$A$128, 0), MATCH('Stata dataset (nominal)'!K$1, PR24_after_overrides!$D$2:$AU$2, 0)), INDEX('Cyclical_after overrides'!$A$1:$BD$245,MATCH('Stata dataset (nominal)'!$A294,'Cyclical_after overrides'!$A$1:$A$245,0),MATCH('Stata dataset (nominal)'!K$1,'Cyclical_after overrides'!$A$1:$BD$1,0))), "")</f>
        <v/>
      </c>
      <c r="L294" s="179">
        <f>_xlfn.IFNA(IF($C294 &gt; "2023-24", INDEX(PR24_after_overrides!$D$3:$AU$128, MATCH('Stata dataset (nominal)'!$A294, PR24_after_overrides!$A$3:$A$128, 0), MATCH('Stata dataset (nominal)'!L$1, PR24_after_overrides!$D$2:$AU$2, 0)), INDEX('Cyclical_after overrides'!$A$1:$BD$245,MATCH('Stata dataset (nominal)'!$A294,'Cyclical_after overrides'!$A$1:$A$245,0),MATCH('Stata dataset (nominal)'!L$1,'Cyclical_after overrides'!$A$1:$BD$1,0))), "")</f>
        <v>0</v>
      </c>
      <c r="M294" s="179" t="str">
        <f>_xlfn.IFNA(IF($C294 &gt; "2023-24", INDEX(PR24_after_overrides!$D$3:$AU$128, MATCH('Stata dataset (nominal)'!$A294, PR24_after_overrides!$A$3:$A$128, 0), MATCH('Stata dataset (nominal)'!M$1, PR24_after_overrides!$D$2:$AU$2, 0)), INDEX('Cyclical_after overrides'!$A$1:$BD$245,MATCH('Stata dataset (nominal)'!$A294,'Cyclical_after overrides'!$A$1:$A$245,0),MATCH('Stata dataset (nominal)'!M$1,'Cyclical_after overrides'!$A$1:$BD$1,0))), "")</f>
        <v/>
      </c>
      <c r="N294" s="179" t="str">
        <f>_xlfn.IFNA(IF($C294 &gt; "2023-24", INDEX(PR24_after_overrides!$D$3:$AU$128, MATCH('Stata dataset (nominal)'!$A294, PR24_after_overrides!$A$3:$A$128, 0), MATCH('Stata dataset (nominal)'!N$1, PR24_after_overrides!$D$2:$AU$2, 0)), INDEX('Cyclical_after overrides'!$A$1:$BD$245,MATCH('Stata dataset (nominal)'!$A294,'Cyclical_after overrides'!$A$1:$A$245,0),MATCH('Stata dataset (nominal)'!N$1,'Cyclical_after overrides'!$A$1:$BD$1,0))), "")</f>
        <v/>
      </c>
      <c r="O294" s="179">
        <f>_xlfn.IFNA(IF($C294 &gt; "2023-24", INDEX(PR24_after_overrides!$D$3:$AU$128, MATCH('Stata dataset (nominal)'!$A294, PR24_after_overrides!$A$3:$A$128, 0), MATCH('Stata dataset (nominal)'!O$1, PR24_after_overrides!$D$2:$AU$2, 0)), INDEX('Cyclical_after overrides'!$A$1:$BD$245,MATCH('Stata dataset (nominal)'!$A294,'Cyclical_after overrides'!$A$1:$A$245,0),MATCH('Stata dataset (nominal)'!O$1,'Cyclical_after overrides'!$A$1:$BD$1,0))), "")</f>
        <v>87.846000000000004</v>
      </c>
      <c r="P294" s="179">
        <f>_xlfn.IFNA(IF($C294 &gt; "2023-24", INDEX(PR24_after_overrides!$D$3:$AU$128, MATCH('Stata dataset (nominal)'!$A294, PR24_after_overrides!$A$3:$A$128, 0), MATCH('Stata dataset (nominal)'!P$1, PR24_after_overrides!$D$2:$AU$2, 0)), INDEX('Cyclical_after overrides'!$A$1:$BD$245,MATCH('Stata dataset (nominal)'!$A294,'Cyclical_after overrides'!$A$1:$A$245,0),MATCH('Stata dataset (nominal)'!P$1,'Cyclical_after overrides'!$A$1:$BD$1,0))), "")</f>
        <v>0</v>
      </c>
      <c r="Q294" s="179">
        <f>_xlfn.IFNA(IF($C294 &gt; "2023-24", INDEX(PR24_after_overrides!$D$3:$AU$128, MATCH('Stata dataset (nominal)'!$A294, PR24_after_overrides!$A$3:$A$128, 0), MATCH('Stata dataset (nominal)'!Q$1, PR24_after_overrides!$D$2:$AU$2, 0)), INDEX('Cyclical_after overrides'!$A$1:$BD$245,MATCH('Stata dataset (nominal)'!$A294,'Cyclical_after overrides'!$A$1:$A$245,0),MATCH('Stata dataset (nominal)'!Q$1,'Cyclical_after overrides'!$A$1:$BD$1,0))), "")</f>
        <v>0</v>
      </c>
      <c r="R294" s="179">
        <f>_xlfn.IFNA(IF($C294 &gt; "2023-24", INDEX(PR24_after_overrides!$D$3:$AU$128, MATCH('Stata dataset (nominal)'!$A294, PR24_after_overrides!$A$3:$A$128, 0), MATCH('Stata dataset (nominal)'!R$1, PR24_after_overrides!$D$2:$AU$2, 0)), INDEX('Cyclical_after overrides'!$A$1:$BD$245,MATCH('Stata dataset (nominal)'!$A294,'Cyclical_after overrides'!$A$1:$A$245,0),MATCH('Stata dataset (nominal)'!R$1,'Cyclical_after overrides'!$A$1:$BD$1,0))), "")</f>
        <v>822.13599999999997</v>
      </c>
      <c r="S294" s="179">
        <f>_xlfn.IFNA(IF($C294 &gt; "2023-24", INDEX(PR24_after_overrides!$D$3:$AU$128, MATCH('Stata dataset (nominal)'!$A294, PR24_after_overrides!$A$3:$A$128, 0), MATCH('Stata dataset (nominal)'!S$1, PR24_after_overrides!$D$2:$AU$2, 0)), INDEX('Cyclical_after overrides'!$A$1:$BD$245,MATCH('Stata dataset (nominal)'!$A294,'Cyclical_after overrides'!$A$1:$A$245,0),MATCH('Stata dataset (nominal)'!S$1,'Cyclical_after overrides'!$A$1:$BD$1,0))), "")</f>
        <v>0</v>
      </c>
      <c r="T294" s="179">
        <f>_xlfn.IFNA(IF($C294 &gt; "2023-24", INDEX(PR24_after_overrides!$D$3:$AU$128, MATCH('Stata dataset (nominal)'!$A294, PR24_after_overrides!$A$3:$A$128, 0), MATCH('Stata dataset (nominal)'!T$1, PR24_after_overrides!$D$2:$AU$2, 0)), INDEX('Cyclical_after overrides'!$A$1:$BD$245,MATCH('Stata dataset (nominal)'!$A294,'Cyclical_after overrides'!$A$1:$A$245,0),MATCH('Stata dataset (nominal)'!T$1,'Cyclical_after overrides'!$A$1:$BD$1,0))), "")</f>
        <v>0</v>
      </c>
      <c r="U294" s="179">
        <f>_xlfn.IFNA(IF($C294 &gt; "2023-24", INDEX(PR24_after_overrides!$D$3:$AU$128, MATCH('Stata dataset (nominal)'!$A294, PR24_after_overrides!$A$3:$A$128, 0), MATCH('Stata dataset (nominal)'!U$1, PR24_after_overrides!$D$2:$AU$2, 0)), INDEX('Cyclical_after overrides'!$A$1:$BD$245,MATCH('Stata dataset (nominal)'!$A294,'Cyclical_after overrides'!$A$1:$A$245,0),MATCH('Stata dataset (nominal)'!U$1,'Cyclical_after overrides'!$A$1:$BD$1,0))), "")</f>
        <v>17.919847757709984</v>
      </c>
      <c r="V294" s="179">
        <f>_xlfn.IFNA(IF($C294 &gt; "2023-24", INDEX(PR24_after_overrides!$D$3:$AU$128, MATCH('Stata dataset (nominal)'!$A294, PR24_after_overrides!$A$3:$A$128, 0), MATCH('Stata dataset (nominal)'!V$1, PR24_after_overrides!$D$2:$AU$2, 0)), INDEX('Cyclical_after overrides'!$A$1:$BD$245,MATCH('Stata dataset (nominal)'!$A294,'Cyclical_after overrides'!$A$1:$A$245,0),MATCH('Stata dataset (nominal)'!V$1,'Cyclical_after overrides'!$A$1:$BD$1,0))), "")</f>
        <v>142.93406328500882</v>
      </c>
      <c r="W294" s="179">
        <f>_xlfn.IFNA(IF($C294 &gt; "2023-24", INDEX(PR24_after_overrides!$D$3:$AU$128, MATCH('Stata dataset (nominal)'!$A294, PR24_after_overrides!$A$3:$A$128, 0), MATCH('Stata dataset (nominal)'!W$1, PR24_after_overrides!$D$2:$AU$2, 0)), INDEX('Cyclical_after overrides'!$A$1:$BD$245,MATCH('Stata dataset (nominal)'!$A294,'Cyclical_after overrides'!$A$1:$A$245,0),MATCH('Stata dataset (nominal)'!W$1,'Cyclical_after overrides'!$A$1:$BD$1,0))), "")</f>
        <v>1.5558831032608782</v>
      </c>
      <c r="X294" s="179">
        <f>_xlfn.IFNA(IF($C294 &gt; "2023-24", INDEX(PR24_after_overrides!$D$3:$AU$128, MATCH('Stata dataset (nominal)'!$A294, PR24_after_overrides!$A$3:$A$128, 0), MATCH('Stata dataset (nominal)'!X$1, PR24_after_overrides!$D$2:$AU$2, 0)), INDEX('Cyclical_after overrides'!$A$1:$BD$245,MATCH('Stata dataset (nominal)'!$A294,'Cyclical_after overrides'!$A$1:$A$245,0),MATCH('Stata dataset (nominal)'!X$1,'Cyclical_after overrides'!$A$1:$BD$1,0))), "")</f>
        <v>11.52086039274173</v>
      </c>
      <c r="Y294" s="179">
        <f>_xlfn.IFNA(IF($C294 &gt; "2023-24", INDEX(PR24_after_overrides!$D$3:$AU$128, MATCH('Stata dataset (nominal)'!$A294, PR24_after_overrides!$A$3:$A$128, 0), MATCH('Stata dataset (nominal)'!Y$1, PR24_after_overrides!$D$2:$AU$2, 0)), INDEX('Cyclical_after overrides'!$A$1:$BD$245,MATCH('Stata dataset (nominal)'!$A294,'Cyclical_after overrides'!$A$1:$A$245,0),MATCH('Stata dataset (nominal)'!Y$1,'Cyclical_after overrides'!$A$1:$BD$1,0))), "")</f>
        <v>8.4619348517187589</v>
      </c>
      <c r="Z294" s="179">
        <f>_xlfn.IFNA(IF($C294 &gt; "2023-24", INDEX(PR24_after_overrides!$D$3:$AU$128, MATCH('Stata dataset (nominal)'!$A294, PR24_after_overrides!$A$3:$A$128, 0), MATCH('Stata dataset (nominal)'!Z$1, PR24_after_overrides!$D$2:$AU$2, 0)), INDEX('Cyclical_after overrides'!$A$1:$BD$245,MATCH('Stata dataset (nominal)'!$A294,'Cyclical_after overrides'!$A$1:$A$245,0),MATCH('Stata dataset (nominal)'!Z$1,'Cyclical_after overrides'!$A$1:$BD$1,0))), "")</f>
        <v>8.4619348517187589</v>
      </c>
      <c r="AA294" s="179">
        <f>_xlfn.IFNA(IF($C294 &gt; "2023-24", INDEX(PR24_after_overrides!$D$3:$AU$128, MATCH('Stata dataset (nominal)'!$A294, PR24_after_overrides!$A$3:$A$128, 0), MATCH('Stata dataset (nominal)'!AA$1, PR24_after_overrides!$D$2:$AU$2, 0)), INDEX('Cyclical_after overrides'!$A$1:$BD$245,MATCH('Stata dataset (nominal)'!$A294,'Cyclical_after overrides'!$A$1:$A$245,0),MATCH('Stata dataset (nominal)'!AA$1,'Cyclical_after overrides'!$A$1:$BD$1,0))), "")</f>
        <v>218.46865271000001</v>
      </c>
      <c r="AB294" s="179">
        <f>INDEX(Depreciation!$U$5:$U$318, MATCH('Stata dataset (nominal)'!$A294, Depreciation!$A$5:$A$318, 0))</f>
        <v>1.4650000000000001</v>
      </c>
      <c r="AC294" s="180">
        <f t="shared" si="7"/>
        <v>0.74290909090909096</v>
      </c>
      <c r="AD294" s="72">
        <f>INDEX(Recharges!$V$5:$V$318, MATCH('Stata dataset (nominal)'!$A294, Recharges!$A$5:$A$318, 0))</f>
        <v>-0.20699999999999999</v>
      </c>
    </row>
    <row r="295" spans="1:30" x14ac:dyDescent="0.4">
      <c r="A295" s="160" t="str">
        <f t="shared" si="6"/>
        <v>SEW25</v>
      </c>
      <c r="B295" s="160" t="s">
        <v>481</v>
      </c>
      <c r="C295" s="160" t="s">
        <v>516</v>
      </c>
      <c r="D295" s="179">
        <f>_xlfn.IFNA(IF($C295 &gt; "2023-24", INDEX(PR24_after_overrides!$D$3:$AU$128, MATCH('Stata dataset (nominal)'!$A295, PR24_after_overrides!$A$3:$A$128, 0), MATCH('Stata dataset (nominal)'!D$1, PR24_after_overrides!$D$2:$AU$2, 0)), INDEX('Cyclical_after overrides'!$A$1:$BD$245,MATCH('Stata dataset (nominal)'!$A295,'Cyclical_after overrides'!$A$1:$A$245,0),MATCH('Stata dataset (nominal)'!D$1,'Cyclical_after overrides'!$A$1:$BD$1,0))), "")</f>
        <v>0.92023942486113741</v>
      </c>
      <c r="E295" s="179">
        <f>_xlfn.IFNA(IF($C295 &gt; "2023-24", INDEX(PR24_after_overrides!$D$3:$AU$128, MATCH('Stata dataset (nominal)'!$A295, PR24_after_overrides!$A$3:$A$128, 0), MATCH('Stata dataset (nominal)'!E$1, PR24_after_overrides!$D$2:$AU$2, 0)), INDEX('Cyclical_after overrides'!$A$1:$BD$245,MATCH('Stata dataset (nominal)'!$A295,'Cyclical_after overrides'!$A$1:$A$245,0),MATCH('Stata dataset (nominal)'!E$1,'Cyclical_after overrides'!$A$1:$BD$1,0))), "")</f>
        <v>7.8631710449613701</v>
      </c>
      <c r="F295" s="179">
        <f>_xlfn.IFNA(IF($C295 &gt; "2023-24", INDEX(PR24_after_overrides!$D$3:$AU$128, MATCH('Stata dataset (nominal)'!$A295, PR24_after_overrides!$A$3:$A$128, 0), MATCH('Stata dataset (nominal)'!F$1, PR24_after_overrides!$D$2:$AU$2, 0)), INDEX('Cyclical_after overrides'!$A$1:$BD$245,MATCH('Stata dataset (nominal)'!$A295,'Cyclical_after overrides'!$A$1:$A$245,0),MATCH('Stata dataset (nominal)'!F$1,'Cyclical_after overrides'!$A$1:$BD$1,0))), "")</f>
        <v>0.4672697000184341</v>
      </c>
      <c r="G295" s="179">
        <f>_xlfn.IFNA(IF($C295 &gt; "2023-24", INDEX(PR24_after_overrides!$D$3:$AU$128, MATCH('Stata dataset (nominal)'!$A295, PR24_after_overrides!$A$3:$A$128, 0), MATCH('Stata dataset (nominal)'!G$1, PR24_after_overrides!$D$2:$AU$2, 0)), INDEX('Cyclical_after overrides'!$A$1:$BD$245,MATCH('Stata dataset (nominal)'!$A295,'Cyclical_after overrides'!$A$1:$A$245,0),MATCH('Stata dataset (nominal)'!G$1,'Cyclical_after overrides'!$A$1:$BD$1,0))), "")</f>
        <v>5.9506252960487096</v>
      </c>
      <c r="H295" s="179">
        <f>_xlfn.IFNA(IF($C295 &gt; "2023-24", INDEX(PR24_after_overrides!$D$3:$AU$128, MATCH('Stata dataset (nominal)'!$A295, PR24_after_overrides!$A$3:$A$128, 0), MATCH('Stata dataset (nominal)'!H$1, PR24_after_overrides!$D$2:$AU$2, 0)), INDEX('Cyclical_after overrides'!$A$1:$BD$245,MATCH('Stata dataset (nominal)'!$A295,'Cyclical_after overrides'!$A$1:$A$245,0),MATCH('Stata dataset (nominal)'!H$1,'Cyclical_after overrides'!$A$1:$BD$1,0))), "")</f>
        <v>1.7854049235588074</v>
      </c>
      <c r="I295" s="179">
        <f>_xlfn.IFNA(IF($C295 &gt; "2023-24", INDEX(PR24_after_overrides!$D$3:$AU$128, MATCH('Stata dataset (nominal)'!$A295, PR24_after_overrides!$A$3:$A$128, 0), MATCH('Stata dataset (nominal)'!I$1, PR24_after_overrides!$D$2:$AU$2, 0)), INDEX('Cyclical_after overrides'!$A$1:$BD$245,MATCH('Stata dataset (nominal)'!$A295,'Cyclical_after overrides'!$A$1:$A$245,0),MATCH('Stata dataset (nominal)'!I$1,'Cyclical_after overrides'!$A$1:$BD$1,0))), "")</f>
        <v>7.4915286323885688</v>
      </c>
      <c r="J295" s="179">
        <f>_xlfn.IFNA(IF($C295 &gt; "2023-24", INDEX(PR24_after_overrides!$D$3:$AU$128, MATCH('Stata dataset (nominal)'!$A295, PR24_after_overrides!$A$3:$A$128, 0), MATCH('Stata dataset (nominal)'!J$1, PR24_after_overrides!$D$2:$AU$2, 0)), INDEX('Cyclical_after overrides'!$A$1:$BD$245,MATCH('Stata dataset (nominal)'!$A295,'Cyclical_after overrides'!$A$1:$A$245,0),MATCH('Stata dataset (nominal)'!J$1,'Cyclical_after overrides'!$A$1:$BD$1,0))), "")</f>
        <v>0.31404870536122659</v>
      </c>
      <c r="K295" s="179" t="str">
        <f>_xlfn.IFNA(IF($C295 &gt; "2023-24", INDEX(PR24_after_overrides!$D$3:$AU$128, MATCH('Stata dataset (nominal)'!$A295, PR24_after_overrides!$A$3:$A$128, 0), MATCH('Stata dataset (nominal)'!K$1, PR24_after_overrides!$D$2:$AU$2, 0)), INDEX('Cyclical_after overrides'!$A$1:$BD$245,MATCH('Stata dataset (nominal)'!$A295,'Cyclical_after overrides'!$A$1:$A$245,0),MATCH('Stata dataset (nominal)'!K$1,'Cyclical_after overrides'!$A$1:$BD$1,0))), "")</f>
        <v/>
      </c>
      <c r="L295" s="179">
        <f>_xlfn.IFNA(IF($C295 &gt; "2023-24", INDEX(PR24_after_overrides!$D$3:$AU$128, MATCH('Stata dataset (nominal)'!$A295, PR24_after_overrides!$A$3:$A$128, 0), MATCH('Stata dataset (nominal)'!L$1, PR24_after_overrides!$D$2:$AU$2, 0)), INDEX('Cyclical_after overrides'!$A$1:$BD$245,MATCH('Stata dataset (nominal)'!$A295,'Cyclical_after overrides'!$A$1:$A$245,0),MATCH('Stata dataset (nominal)'!L$1,'Cyclical_after overrides'!$A$1:$BD$1,0))), "")</f>
        <v>0</v>
      </c>
      <c r="M295" s="179">
        <f>_xlfn.IFNA(IF($C295 &gt; "2023-24", INDEX(PR24_after_overrides!$D$3:$AU$128, MATCH('Stata dataset (nominal)'!$A295, PR24_after_overrides!$A$3:$A$128, 0), MATCH('Stata dataset (nominal)'!M$1, PR24_after_overrides!$D$2:$AU$2, 0)), INDEX('Cyclical_after overrides'!$A$1:$BD$245,MATCH('Stata dataset (nominal)'!$A295,'Cyclical_after overrides'!$A$1:$A$245,0),MATCH('Stata dataset (nominal)'!M$1,'Cyclical_after overrides'!$A$1:$BD$1,0))), "")</f>
        <v>0.32600211629193077</v>
      </c>
      <c r="N295" s="179">
        <f>_xlfn.IFNA(IF($C295 &gt; "2023-24", INDEX(PR24_after_overrides!$D$3:$AU$128, MATCH('Stata dataset (nominal)'!$A295, PR24_after_overrides!$A$3:$A$128, 0), MATCH('Stata dataset (nominal)'!N$1, PR24_after_overrides!$D$2:$AU$2, 0)), INDEX('Cyclical_after overrides'!$A$1:$BD$245,MATCH('Stata dataset (nominal)'!$A295,'Cyclical_after overrides'!$A$1:$A$245,0),MATCH('Stata dataset (nominal)'!N$1,'Cyclical_after overrides'!$A$1:$BD$1,0))), "")</f>
        <v>5.9506252960487096</v>
      </c>
      <c r="O295" s="179">
        <f>_xlfn.IFNA(IF($C295 &gt; "2023-24", INDEX(PR24_after_overrides!$D$3:$AU$128, MATCH('Stata dataset (nominal)'!$A295, PR24_after_overrides!$A$3:$A$128, 0), MATCH('Stata dataset (nominal)'!O$1, PR24_after_overrides!$D$2:$AU$2, 0)), INDEX('Cyclical_after overrides'!$A$1:$BD$245,MATCH('Stata dataset (nominal)'!$A295,'Cyclical_after overrides'!$A$1:$A$245,0),MATCH('Stata dataset (nominal)'!O$1,'Cyclical_after overrides'!$A$1:$BD$1,0))), "")</f>
        <v>87.645544467082402</v>
      </c>
      <c r="P295" s="179" t="str">
        <f>_xlfn.IFNA(IF($C295 &gt; "2023-24", INDEX(PR24_after_overrides!$D$3:$AU$128, MATCH('Stata dataset (nominal)'!$A295, PR24_after_overrides!$A$3:$A$128, 0), MATCH('Stata dataset (nominal)'!P$1, PR24_after_overrides!$D$2:$AU$2, 0)), INDEX('Cyclical_after overrides'!$A$1:$BD$245,MATCH('Stata dataset (nominal)'!$A295,'Cyclical_after overrides'!$A$1:$A$245,0),MATCH('Stata dataset (nominal)'!P$1,'Cyclical_after overrides'!$A$1:$BD$1,0))), "")</f>
        <v/>
      </c>
      <c r="Q295" s="179" t="str">
        <f>_xlfn.IFNA(IF($C295 &gt; "2023-24", INDEX(PR24_after_overrides!$D$3:$AU$128, MATCH('Stata dataset (nominal)'!$A295, PR24_after_overrides!$A$3:$A$128, 0), MATCH('Stata dataset (nominal)'!Q$1, PR24_after_overrides!$D$2:$AU$2, 0)), INDEX('Cyclical_after overrides'!$A$1:$BD$245,MATCH('Stata dataset (nominal)'!$A295,'Cyclical_after overrides'!$A$1:$A$245,0),MATCH('Stata dataset (nominal)'!Q$1,'Cyclical_after overrides'!$A$1:$BD$1,0))), "")</f>
        <v/>
      </c>
      <c r="R295" s="179">
        <f>_xlfn.IFNA(IF($C295 &gt; "2023-24", INDEX(PR24_after_overrides!$D$3:$AU$128, MATCH('Stata dataset (nominal)'!$A295, PR24_after_overrides!$A$3:$A$128, 0), MATCH('Stata dataset (nominal)'!R$1, PR24_after_overrides!$D$2:$AU$2, 0)), INDEX('Cyclical_after overrides'!$A$1:$BD$245,MATCH('Stata dataset (nominal)'!$A295,'Cyclical_after overrides'!$A$1:$A$245,0),MATCH('Stata dataset (nominal)'!R$1,'Cyclical_after overrides'!$A$1:$BD$1,0))), "")</f>
        <v>830.26680589003809</v>
      </c>
      <c r="S295" s="179" t="str">
        <f>_xlfn.IFNA(IF($C295 &gt; "2023-24", INDEX(PR24_after_overrides!$D$3:$AU$128, MATCH('Stata dataset (nominal)'!$A295, PR24_after_overrides!$A$3:$A$128, 0), MATCH('Stata dataset (nominal)'!S$1, PR24_after_overrides!$D$2:$AU$2, 0)), INDEX('Cyclical_after overrides'!$A$1:$BD$245,MATCH('Stata dataset (nominal)'!$A295,'Cyclical_after overrides'!$A$1:$A$245,0),MATCH('Stata dataset (nominal)'!S$1,'Cyclical_after overrides'!$A$1:$BD$1,0))), "")</f>
        <v/>
      </c>
      <c r="T295" s="179" t="str">
        <f>_xlfn.IFNA(IF($C295 &gt; "2023-24", INDEX(PR24_after_overrides!$D$3:$AU$128, MATCH('Stata dataset (nominal)'!$A295, PR24_after_overrides!$A$3:$A$128, 0), MATCH('Stata dataset (nominal)'!T$1, PR24_after_overrides!$D$2:$AU$2, 0)), INDEX('Cyclical_after overrides'!$A$1:$BD$245,MATCH('Stata dataset (nominal)'!$A295,'Cyclical_after overrides'!$A$1:$A$245,0),MATCH('Stata dataset (nominal)'!T$1,'Cyclical_after overrides'!$A$1:$BD$1,0))), "")</f>
        <v/>
      </c>
      <c r="U295" s="179" t="str">
        <f>_xlfn.IFNA(IF($C295 &gt; "2023-24", INDEX(PR24_after_overrides!$D$3:$AU$128, MATCH('Stata dataset (nominal)'!$A295, PR24_after_overrides!$A$3:$A$128, 0), MATCH('Stata dataset (nominal)'!U$1, PR24_after_overrides!$D$2:$AU$2, 0)), INDEX('Cyclical_after overrides'!$A$1:$BD$245,MATCH('Stata dataset (nominal)'!$A295,'Cyclical_after overrides'!$A$1:$A$245,0),MATCH('Stata dataset (nominal)'!U$1,'Cyclical_after overrides'!$A$1:$BD$1,0))), "")</f>
        <v/>
      </c>
      <c r="V295" s="179" t="str">
        <f>_xlfn.IFNA(IF($C295 &gt; "2023-24", INDEX(PR24_after_overrides!$D$3:$AU$128, MATCH('Stata dataset (nominal)'!$A295, PR24_after_overrides!$A$3:$A$128, 0), MATCH('Stata dataset (nominal)'!V$1, PR24_after_overrides!$D$2:$AU$2, 0)), INDEX('Cyclical_after overrides'!$A$1:$BD$245,MATCH('Stata dataset (nominal)'!$A295,'Cyclical_after overrides'!$A$1:$A$245,0),MATCH('Stata dataset (nominal)'!V$1,'Cyclical_after overrides'!$A$1:$BD$1,0))), "")</f>
        <v/>
      </c>
      <c r="W295" s="179" t="str">
        <f>_xlfn.IFNA(IF($C295 &gt; "2023-24", INDEX(PR24_after_overrides!$D$3:$AU$128, MATCH('Stata dataset (nominal)'!$A295, PR24_after_overrides!$A$3:$A$128, 0), MATCH('Stata dataset (nominal)'!W$1, PR24_after_overrides!$D$2:$AU$2, 0)), INDEX('Cyclical_after overrides'!$A$1:$BD$245,MATCH('Stata dataset (nominal)'!$A295,'Cyclical_after overrides'!$A$1:$A$245,0),MATCH('Stata dataset (nominal)'!W$1,'Cyclical_after overrides'!$A$1:$BD$1,0))), "")</f>
        <v/>
      </c>
      <c r="X295" s="179" t="str">
        <f>_xlfn.IFNA(IF($C295 &gt; "2023-24", INDEX(PR24_after_overrides!$D$3:$AU$128, MATCH('Stata dataset (nominal)'!$A295, PR24_after_overrides!$A$3:$A$128, 0), MATCH('Stata dataset (nominal)'!X$1, PR24_after_overrides!$D$2:$AU$2, 0)), INDEX('Cyclical_after overrides'!$A$1:$BD$245,MATCH('Stata dataset (nominal)'!$A295,'Cyclical_after overrides'!$A$1:$A$245,0),MATCH('Stata dataset (nominal)'!X$1,'Cyclical_after overrides'!$A$1:$BD$1,0))), "")</f>
        <v/>
      </c>
      <c r="Y295" s="179" t="str">
        <f>_xlfn.IFNA(IF($C295 &gt; "2023-24", INDEX(PR24_after_overrides!$D$3:$AU$128, MATCH('Stata dataset (nominal)'!$A295, PR24_after_overrides!$A$3:$A$128, 0), MATCH('Stata dataset (nominal)'!Y$1, PR24_after_overrides!$D$2:$AU$2, 0)), INDEX('Cyclical_after overrides'!$A$1:$BD$245,MATCH('Stata dataset (nominal)'!$A295,'Cyclical_after overrides'!$A$1:$A$245,0),MATCH('Stata dataset (nominal)'!Y$1,'Cyclical_after overrides'!$A$1:$BD$1,0))), "")</f>
        <v/>
      </c>
      <c r="Z295" s="179" t="str">
        <f>_xlfn.IFNA(IF($C295 &gt; "2023-24", INDEX(PR24_after_overrides!$D$3:$AU$128, MATCH('Stata dataset (nominal)'!$A295, PR24_after_overrides!$A$3:$A$128, 0), MATCH('Stata dataset (nominal)'!Z$1, PR24_after_overrides!$D$2:$AU$2, 0)), INDEX('Cyclical_after overrides'!$A$1:$BD$245,MATCH('Stata dataset (nominal)'!$A295,'Cyclical_after overrides'!$A$1:$A$245,0),MATCH('Stata dataset (nominal)'!Z$1,'Cyclical_after overrides'!$A$1:$BD$1,0))), "")</f>
        <v/>
      </c>
      <c r="AA295" s="179">
        <f>_xlfn.IFNA(IF($C295 &gt; "2023-24", INDEX(PR24_after_overrides!$D$3:$AU$128, MATCH('Stata dataset (nominal)'!$A295, PR24_after_overrides!$A$3:$A$128, 0), MATCH('Stata dataset (nominal)'!AA$1, PR24_after_overrides!$D$2:$AU$2, 0)), INDEX('Cyclical_after overrides'!$A$1:$BD$245,MATCH('Stata dataset (nominal)'!$A295,'Cyclical_after overrides'!$A$1:$A$245,0),MATCH('Stata dataset (nominal)'!AA$1,'Cyclical_after overrides'!$A$1:$BD$1,0))), "")</f>
        <v>231.53280579855266</v>
      </c>
      <c r="AB295" s="179">
        <f>INDEX(Depreciation!$U$5:$U$318, MATCH('Stata dataset (nominal)'!$A295, Depreciation!$A$5:$A$318, 0))</f>
        <v>1.3975831466959623</v>
      </c>
      <c r="AC295" s="180" t="str">
        <f t="shared" si="7"/>
        <v/>
      </c>
      <c r="AD295" s="72">
        <f>INDEX(Recharges!$V$5:$V$318, MATCH('Stata dataset (nominal)'!$A295, Recharges!$A$5:$A$318, 0))</f>
        <v>-0.26856704020466382</v>
      </c>
    </row>
    <row r="296" spans="1:30" x14ac:dyDescent="0.4">
      <c r="A296" s="160" t="str">
        <f t="shared" si="6"/>
        <v>SEW26</v>
      </c>
      <c r="B296" s="160" t="s">
        <v>481</v>
      </c>
      <c r="C296" s="160" t="s">
        <v>518</v>
      </c>
      <c r="D296" s="179">
        <f>_xlfn.IFNA(IF($C296 &gt; "2023-24", INDEX(PR24_after_overrides!$D$3:$AU$128, MATCH('Stata dataset (nominal)'!$A296, PR24_after_overrides!$A$3:$A$128, 0), MATCH('Stata dataset (nominal)'!D$1, PR24_after_overrides!$D$2:$AU$2, 0)), INDEX('Cyclical_after overrides'!$A$1:$BD$245,MATCH('Stata dataset (nominal)'!$A296,'Cyclical_after overrides'!$A$1:$A$245,0),MATCH('Stata dataset (nominal)'!D$1,'Cyclical_after overrides'!$A$1:$BD$1,0))), "")</f>
        <v>0.89656832721110435</v>
      </c>
      <c r="E296" s="179">
        <f>_xlfn.IFNA(IF($C296 &gt; "2023-24", INDEX(PR24_after_overrides!$D$3:$AU$128, MATCH('Stata dataset (nominal)'!$A296, PR24_after_overrides!$A$3:$A$128, 0), MATCH('Stata dataset (nominal)'!E$1, PR24_after_overrides!$D$2:$AU$2, 0)), INDEX('Cyclical_after overrides'!$A$1:$BD$245,MATCH('Stata dataset (nominal)'!$A296,'Cyclical_after overrides'!$A$1:$A$245,0),MATCH('Stata dataset (nominal)'!E$1,'Cyclical_after overrides'!$A$1:$BD$1,0))), "")</f>
        <v>7.9688686923075887</v>
      </c>
      <c r="F296" s="179">
        <f>_xlfn.IFNA(IF($C296 &gt; "2023-24", INDEX(PR24_after_overrides!$D$3:$AU$128, MATCH('Stata dataset (nominal)'!$A296, PR24_after_overrides!$A$3:$A$128, 0), MATCH('Stata dataset (nominal)'!F$1, PR24_after_overrides!$D$2:$AU$2, 0)), INDEX('Cyclical_after overrides'!$A$1:$BD$245,MATCH('Stata dataset (nominal)'!$A296,'Cyclical_after overrides'!$A$1:$A$245,0),MATCH('Stata dataset (nominal)'!F$1,'Cyclical_after overrides'!$A$1:$BD$1,0))), "")</f>
        <v>0.48055537173126228</v>
      </c>
      <c r="G296" s="179">
        <f>_xlfn.IFNA(IF($C296 &gt; "2023-24", INDEX(PR24_after_overrides!$D$3:$AU$128, MATCH('Stata dataset (nominal)'!$A296, PR24_after_overrides!$A$3:$A$128, 0), MATCH('Stata dataset (nominal)'!G$1, PR24_after_overrides!$D$2:$AU$2, 0)), INDEX('Cyclical_after overrides'!$A$1:$BD$245,MATCH('Stata dataset (nominal)'!$A296,'Cyclical_after overrides'!$A$1:$A$245,0),MATCH('Stata dataset (nominal)'!G$1,'Cyclical_after overrides'!$A$1:$BD$1,0))), "")</f>
        <v>7.7077720631311433</v>
      </c>
      <c r="H296" s="179">
        <f>_xlfn.IFNA(IF($C296 &gt; "2023-24", INDEX(PR24_after_overrides!$D$3:$AU$128, MATCH('Stata dataset (nominal)'!$A296, PR24_after_overrides!$A$3:$A$128, 0), MATCH('Stata dataset (nominal)'!H$1, PR24_after_overrides!$D$2:$AU$2, 0)), INDEX('Cyclical_after overrides'!$A$1:$BD$245,MATCH('Stata dataset (nominal)'!$A296,'Cyclical_after overrides'!$A$1:$A$245,0),MATCH('Stata dataset (nominal)'!H$1,'Cyclical_after overrides'!$A$1:$BD$1,0))), "")</f>
        <v>1.8393262914989024</v>
      </c>
      <c r="I296" s="179">
        <f>_xlfn.IFNA(IF($C296 &gt; "2023-24", INDEX(PR24_after_overrides!$D$3:$AU$128, MATCH('Stata dataset (nominal)'!$A296, PR24_after_overrides!$A$3:$A$128, 0), MATCH('Stata dataset (nominal)'!I$1, PR24_after_overrides!$D$2:$AU$2, 0)), INDEX('Cyclical_after overrides'!$A$1:$BD$245,MATCH('Stata dataset (nominal)'!$A296,'Cyclical_after overrides'!$A$1:$A$245,0),MATCH('Stata dataset (nominal)'!I$1,'Cyclical_after overrides'!$A$1:$BD$1,0))), "")</f>
        <v>8.0448523423578226</v>
      </c>
      <c r="J296" s="179">
        <f>_xlfn.IFNA(IF($C296 &gt; "2023-24", INDEX(PR24_after_overrides!$D$3:$AU$128, MATCH('Stata dataset (nominal)'!$A296, PR24_after_overrides!$A$3:$A$128, 0), MATCH('Stata dataset (nominal)'!J$1, PR24_after_overrides!$D$2:$AU$2, 0)), INDEX('Cyclical_after overrides'!$A$1:$BD$245,MATCH('Stata dataset (nominal)'!$A296,'Cyclical_after overrides'!$A$1:$A$245,0),MATCH('Stata dataset (nominal)'!J$1,'Cyclical_after overrides'!$A$1:$BD$1,0))), "")</f>
        <v>0.32227502192763291</v>
      </c>
      <c r="K296" s="179" t="str">
        <f>_xlfn.IFNA(IF($C296 &gt; "2023-24", INDEX(PR24_after_overrides!$D$3:$AU$128, MATCH('Stata dataset (nominal)'!$A296, PR24_after_overrides!$A$3:$A$128, 0), MATCH('Stata dataset (nominal)'!K$1, PR24_after_overrides!$D$2:$AU$2, 0)), INDEX('Cyclical_after overrides'!$A$1:$BD$245,MATCH('Stata dataset (nominal)'!$A296,'Cyclical_after overrides'!$A$1:$A$245,0),MATCH('Stata dataset (nominal)'!K$1,'Cyclical_after overrides'!$A$1:$BD$1,0))), "")</f>
        <v/>
      </c>
      <c r="L296" s="179">
        <f>_xlfn.IFNA(IF($C296 &gt; "2023-24", INDEX(PR24_after_overrides!$D$3:$AU$128, MATCH('Stata dataset (nominal)'!$A296, PR24_after_overrides!$A$3:$A$128, 0), MATCH('Stata dataset (nominal)'!L$1, PR24_after_overrides!$D$2:$AU$2, 0)), INDEX('Cyclical_after overrides'!$A$1:$BD$245,MATCH('Stata dataset (nominal)'!$A296,'Cyclical_after overrides'!$A$1:$A$245,0),MATCH('Stata dataset (nominal)'!L$1,'Cyclical_after overrides'!$A$1:$BD$1,0))), "")</f>
        <v>0</v>
      </c>
      <c r="M296" s="179">
        <f>_xlfn.IFNA(IF($C296 &gt; "2023-24", INDEX(PR24_after_overrides!$D$3:$AU$128, MATCH('Stata dataset (nominal)'!$A296, PR24_after_overrides!$A$3:$A$128, 0), MATCH('Stata dataset (nominal)'!M$1, PR24_after_overrides!$D$2:$AU$2, 0)), INDEX('Cyclical_after overrides'!$A$1:$BD$245,MATCH('Stata dataset (nominal)'!$A296,'Cyclical_after overrides'!$A$1:$A$245,0),MATCH('Stata dataset (nominal)'!M$1,'Cyclical_after overrides'!$A$1:$BD$1,0))), "")</f>
        <v>1.3551672116049649</v>
      </c>
      <c r="N296" s="179">
        <f>_xlfn.IFNA(IF($C296 &gt; "2023-24", INDEX(PR24_after_overrides!$D$3:$AU$128, MATCH('Stata dataset (nominal)'!$A296, PR24_after_overrides!$A$3:$A$128, 0), MATCH('Stata dataset (nominal)'!N$1, PR24_after_overrides!$D$2:$AU$2, 0)), INDEX('Cyclical_after overrides'!$A$1:$BD$245,MATCH('Stata dataset (nominal)'!$A296,'Cyclical_after overrides'!$A$1:$A$245,0),MATCH('Stata dataset (nominal)'!N$1,'Cyclical_after overrides'!$A$1:$BD$1,0))), "")</f>
        <v>7.7077720631311433</v>
      </c>
      <c r="O296" s="179">
        <f>_xlfn.IFNA(IF($C296 &gt; "2023-24", INDEX(PR24_after_overrides!$D$3:$AU$128, MATCH('Stata dataset (nominal)'!$A296, PR24_after_overrides!$A$3:$A$128, 0), MATCH('Stata dataset (nominal)'!O$1, PR24_after_overrides!$D$2:$AU$2, 0)), INDEX('Cyclical_after overrides'!$A$1:$BD$245,MATCH('Stata dataset (nominal)'!$A296,'Cyclical_after overrides'!$A$1:$A$245,0),MATCH('Stata dataset (nominal)'!O$1,'Cyclical_after overrides'!$A$1:$BD$1,0))), "")</f>
        <v>87.540924269817296</v>
      </c>
      <c r="P296" s="179" t="str">
        <f>_xlfn.IFNA(IF($C296 &gt; "2023-24", INDEX(PR24_after_overrides!$D$3:$AU$128, MATCH('Stata dataset (nominal)'!$A296, PR24_after_overrides!$A$3:$A$128, 0), MATCH('Stata dataset (nominal)'!P$1, PR24_after_overrides!$D$2:$AU$2, 0)), INDEX('Cyclical_after overrides'!$A$1:$BD$245,MATCH('Stata dataset (nominal)'!$A296,'Cyclical_after overrides'!$A$1:$A$245,0),MATCH('Stata dataset (nominal)'!P$1,'Cyclical_after overrides'!$A$1:$BD$1,0))), "")</f>
        <v/>
      </c>
      <c r="Q296" s="179" t="str">
        <f>_xlfn.IFNA(IF($C296 &gt; "2023-24", INDEX(PR24_after_overrides!$D$3:$AU$128, MATCH('Stata dataset (nominal)'!$A296, PR24_after_overrides!$A$3:$A$128, 0), MATCH('Stata dataset (nominal)'!Q$1, PR24_after_overrides!$D$2:$AU$2, 0)), INDEX('Cyclical_after overrides'!$A$1:$BD$245,MATCH('Stata dataset (nominal)'!$A296,'Cyclical_after overrides'!$A$1:$A$245,0),MATCH('Stata dataset (nominal)'!Q$1,'Cyclical_after overrides'!$A$1:$BD$1,0))), "")</f>
        <v/>
      </c>
      <c r="R296" s="179">
        <f>_xlfn.IFNA(IF($C296 &gt; "2023-24", INDEX(PR24_after_overrides!$D$3:$AU$128, MATCH('Stata dataset (nominal)'!$A296, PR24_after_overrides!$A$3:$A$128, 0), MATCH('Stata dataset (nominal)'!R$1, PR24_after_overrides!$D$2:$AU$2, 0)), INDEX('Cyclical_after overrides'!$A$1:$BD$245,MATCH('Stata dataset (nominal)'!$A296,'Cyclical_after overrides'!$A$1:$A$245,0),MATCH('Stata dataset (nominal)'!R$1,'Cyclical_after overrides'!$A$1:$BD$1,0))), "")</f>
        <v>839.42625033059949</v>
      </c>
      <c r="S296" s="179" t="str">
        <f>_xlfn.IFNA(IF($C296 &gt; "2023-24", INDEX(PR24_after_overrides!$D$3:$AU$128, MATCH('Stata dataset (nominal)'!$A296, PR24_after_overrides!$A$3:$A$128, 0), MATCH('Stata dataset (nominal)'!S$1, PR24_after_overrides!$D$2:$AU$2, 0)), INDEX('Cyclical_after overrides'!$A$1:$BD$245,MATCH('Stata dataset (nominal)'!$A296,'Cyclical_after overrides'!$A$1:$A$245,0),MATCH('Stata dataset (nominal)'!S$1,'Cyclical_after overrides'!$A$1:$BD$1,0))), "")</f>
        <v/>
      </c>
      <c r="T296" s="179" t="str">
        <f>_xlfn.IFNA(IF($C296 &gt; "2023-24", INDEX(PR24_after_overrides!$D$3:$AU$128, MATCH('Stata dataset (nominal)'!$A296, PR24_after_overrides!$A$3:$A$128, 0), MATCH('Stata dataset (nominal)'!T$1, PR24_after_overrides!$D$2:$AU$2, 0)), INDEX('Cyclical_after overrides'!$A$1:$BD$245,MATCH('Stata dataset (nominal)'!$A296,'Cyclical_after overrides'!$A$1:$A$245,0),MATCH('Stata dataset (nominal)'!T$1,'Cyclical_after overrides'!$A$1:$BD$1,0))), "")</f>
        <v/>
      </c>
      <c r="U296" s="179" t="str">
        <f>_xlfn.IFNA(IF($C296 &gt; "2023-24", INDEX(PR24_after_overrides!$D$3:$AU$128, MATCH('Stata dataset (nominal)'!$A296, PR24_after_overrides!$A$3:$A$128, 0), MATCH('Stata dataset (nominal)'!U$1, PR24_after_overrides!$D$2:$AU$2, 0)), INDEX('Cyclical_after overrides'!$A$1:$BD$245,MATCH('Stata dataset (nominal)'!$A296,'Cyclical_after overrides'!$A$1:$A$245,0),MATCH('Stata dataset (nominal)'!U$1,'Cyclical_after overrides'!$A$1:$BD$1,0))), "")</f>
        <v/>
      </c>
      <c r="V296" s="179" t="str">
        <f>_xlfn.IFNA(IF($C296 &gt; "2023-24", INDEX(PR24_after_overrides!$D$3:$AU$128, MATCH('Stata dataset (nominal)'!$A296, PR24_after_overrides!$A$3:$A$128, 0), MATCH('Stata dataset (nominal)'!V$1, PR24_after_overrides!$D$2:$AU$2, 0)), INDEX('Cyclical_after overrides'!$A$1:$BD$245,MATCH('Stata dataset (nominal)'!$A296,'Cyclical_after overrides'!$A$1:$A$245,0),MATCH('Stata dataset (nominal)'!V$1,'Cyclical_after overrides'!$A$1:$BD$1,0))), "")</f>
        <v/>
      </c>
      <c r="W296" s="179" t="str">
        <f>_xlfn.IFNA(IF($C296 &gt; "2023-24", INDEX(PR24_after_overrides!$D$3:$AU$128, MATCH('Stata dataset (nominal)'!$A296, PR24_after_overrides!$A$3:$A$128, 0), MATCH('Stata dataset (nominal)'!W$1, PR24_after_overrides!$D$2:$AU$2, 0)), INDEX('Cyclical_after overrides'!$A$1:$BD$245,MATCH('Stata dataset (nominal)'!$A296,'Cyclical_after overrides'!$A$1:$A$245,0),MATCH('Stata dataset (nominal)'!W$1,'Cyclical_after overrides'!$A$1:$BD$1,0))), "")</f>
        <v/>
      </c>
      <c r="X296" s="179" t="str">
        <f>_xlfn.IFNA(IF($C296 &gt; "2023-24", INDEX(PR24_after_overrides!$D$3:$AU$128, MATCH('Stata dataset (nominal)'!$A296, PR24_after_overrides!$A$3:$A$128, 0), MATCH('Stata dataset (nominal)'!X$1, PR24_after_overrides!$D$2:$AU$2, 0)), INDEX('Cyclical_after overrides'!$A$1:$BD$245,MATCH('Stata dataset (nominal)'!$A296,'Cyclical_after overrides'!$A$1:$A$245,0),MATCH('Stata dataset (nominal)'!X$1,'Cyclical_after overrides'!$A$1:$BD$1,0))), "")</f>
        <v/>
      </c>
      <c r="Y296" s="179" t="str">
        <f>_xlfn.IFNA(IF($C296 &gt; "2023-24", INDEX(PR24_after_overrides!$D$3:$AU$128, MATCH('Stata dataset (nominal)'!$A296, PR24_after_overrides!$A$3:$A$128, 0), MATCH('Stata dataset (nominal)'!Y$1, PR24_after_overrides!$D$2:$AU$2, 0)), INDEX('Cyclical_after overrides'!$A$1:$BD$245,MATCH('Stata dataset (nominal)'!$A296,'Cyclical_after overrides'!$A$1:$A$245,0),MATCH('Stata dataset (nominal)'!Y$1,'Cyclical_after overrides'!$A$1:$BD$1,0))), "")</f>
        <v/>
      </c>
      <c r="Z296" s="179" t="str">
        <f>_xlfn.IFNA(IF($C296 &gt; "2023-24", INDEX(PR24_after_overrides!$D$3:$AU$128, MATCH('Stata dataset (nominal)'!$A296, PR24_after_overrides!$A$3:$A$128, 0), MATCH('Stata dataset (nominal)'!Z$1, PR24_after_overrides!$D$2:$AU$2, 0)), INDEX('Cyclical_after overrides'!$A$1:$BD$245,MATCH('Stata dataset (nominal)'!$A296,'Cyclical_after overrides'!$A$1:$A$245,0),MATCH('Stata dataset (nominal)'!Z$1,'Cyclical_after overrides'!$A$1:$BD$1,0))), "")</f>
        <v/>
      </c>
      <c r="AA296" s="179">
        <f>_xlfn.IFNA(IF($C296 &gt; "2023-24", INDEX(PR24_after_overrides!$D$3:$AU$128, MATCH('Stata dataset (nominal)'!$A296, PR24_after_overrides!$A$3:$A$128, 0), MATCH('Stata dataset (nominal)'!AA$1, PR24_after_overrides!$D$2:$AU$2, 0)), INDEX('Cyclical_after overrides'!$A$1:$BD$245,MATCH('Stata dataset (nominal)'!$A296,'Cyclical_after overrides'!$A$1:$A$245,0),MATCH('Stata dataset (nominal)'!AA$1,'Cyclical_after overrides'!$A$1:$BD$1,0))), "")</f>
        <v>273.55107514637461</v>
      </c>
      <c r="AB296" s="179">
        <f>INDEX(Depreciation!$U$5:$U$318, MATCH('Stata dataset (nominal)'!$A296, Depreciation!$A$5:$A$318, 0))</f>
        <v>1.4637602860602781</v>
      </c>
      <c r="AC296" s="180" t="str">
        <f t="shared" si="7"/>
        <v/>
      </c>
      <c r="AD296" s="72">
        <f>INDEX(Recharges!$V$5:$V$318, MATCH('Stata dataset (nominal)'!$A296, Recharges!$A$5:$A$318, 0))</f>
        <v>-0.2343311034355402</v>
      </c>
    </row>
    <row r="297" spans="1:30" x14ac:dyDescent="0.4">
      <c r="A297" s="160" t="str">
        <f t="shared" si="6"/>
        <v>SEW27</v>
      </c>
      <c r="B297" s="160" t="s">
        <v>481</v>
      </c>
      <c r="C297" s="160" t="s">
        <v>519</v>
      </c>
      <c r="D297" s="179">
        <f>_xlfn.IFNA(IF($C297 &gt; "2023-24", INDEX(PR24_after_overrides!$D$3:$AU$128, MATCH('Stata dataset (nominal)'!$A297, PR24_after_overrides!$A$3:$A$128, 0), MATCH('Stata dataset (nominal)'!D$1, PR24_after_overrides!$D$2:$AU$2, 0)), INDEX('Cyclical_after overrides'!$A$1:$BD$245,MATCH('Stata dataset (nominal)'!$A297,'Cyclical_after overrides'!$A$1:$A$245,0),MATCH('Stata dataset (nominal)'!D$1,'Cyclical_after overrides'!$A$1:$BD$1,0))), "")</f>
        <v>0.87726842192867349</v>
      </c>
      <c r="E297" s="179">
        <f>_xlfn.IFNA(IF($C297 &gt; "2023-24", INDEX(PR24_after_overrides!$D$3:$AU$128, MATCH('Stata dataset (nominal)'!$A297, PR24_after_overrides!$A$3:$A$128, 0), MATCH('Stata dataset (nominal)'!E$1, PR24_after_overrides!$D$2:$AU$2, 0)), INDEX('Cyclical_after overrides'!$A$1:$BD$245,MATCH('Stata dataset (nominal)'!$A297,'Cyclical_after overrides'!$A$1:$A$245,0),MATCH('Stata dataset (nominal)'!E$1,'Cyclical_after overrides'!$A$1:$BD$1,0))), "")</f>
        <v>8.172263265764979</v>
      </c>
      <c r="F297" s="179">
        <f>_xlfn.IFNA(IF($C297 &gt; "2023-24", INDEX(PR24_after_overrides!$D$3:$AU$128, MATCH('Stata dataset (nominal)'!$A297, PR24_after_overrides!$A$3:$A$128, 0), MATCH('Stata dataset (nominal)'!F$1, PR24_after_overrides!$D$2:$AU$2, 0)), INDEX('Cyclical_after overrides'!$A$1:$BD$245,MATCH('Stata dataset (nominal)'!$A297,'Cyclical_after overrides'!$A$1:$A$245,0),MATCH('Stata dataset (nominal)'!F$1,'Cyclical_after overrides'!$A$1:$BD$1,0))), "")</f>
        <v>0.49319224140784657</v>
      </c>
      <c r="G297" s="179">
        <f>_xlfn.IFNA(IF($C297 &gt; "2023-24", INDEX(PR24_after_overrides!$D$3:$AU$128, MATCH('Stata dataset (nominal)'!$A297, PR24_after_overrides!$A$3:$A$128, 0), MATCH('Stata dataset (nominal)'!G$1, PR24_after_overrides!$D$2:$AU$2, 0)), INDEX('Cyclical_after overrides'!$A$1:$BD$245,MATCH('Stata dataset (nominal)'!$A297,'Cyclical_after overrides'!$A$1:$A$245,0),MATCH('Stata dataset (nominal)'!G$1,'Cyclical_after overrides'!$A$1:$BD$1,0))), "")</f>
        <v>7.938927471823507</v>
      </c>
      <c r="H297" s="179">
        <f>_xlfn.IFNA(IF($C297 &gt; "2023-24", INDEX(PR24_after_overrides!$D$3:$AU$128, MATCH('Stata dataset (nominal)'!$A297, PR24_after_overrides!$A$3:$A$128, 0), MATCH('Stata dataset (nominal)'!H$1, PR24_after_overrides!$D$2:$AU$2, 0)), INDEX('Cyclical_after overrides'!$A$1:$BD$245,MATCH('Stata dataset (nominal)'!$A297,'Cyclical_after overrides'!$A$1:$A$245,0),MATCH('Stata dataset (nominal)'!H$1,'Cyclical_after overrides'!$A$1:$BD$1,0))), "")</f>
        <v>1.891231363050949</v>
      </c>
      <c r="I297" s="179">
        <f>_xlfn.IFNA(IF($C297 &gt; "2023-24", INDEX(PR24_after_overrides!$D$3:$AU$128, MATCH('Stata dataset (nominal)'!$A297, PR24_after_overrides!$A$3:$A$128, 0), MATCH('Stata dataset (nominal)'!I$1, PR24_after_overrides!$D$2:$AU$2, 0)), INDEX('Cyclical_after overrides'!$A$1:$BD$245,MATCH('Stata dataset (nominal)'!$A297,'Cyclical_after overrides'!$A$1:$A$245,0),MATCH('Stata dataset (nominal)'!I$1,'Cyclical_after overrides'!$A$1:$BD$1,0))), "")</f>
        <v>8.1626584025227444</v>
      </c>
      <c r="J297" s="179">
        <f>_xlfn.IFNA(IF($C297 &gt; "2023-24", INDEX(PR24_after_overrides!$D$3:$AU$128, MATCH('Stata dataset (nominal)'!$A297, PR24_after_overrides!$A$3:$A$128, 0), MATCH('Stata dataset (nominal)'!J$1, PR24_after_overrides!$D$2:$AU$2, 0)), INDEX('Cyclical_after overrides'!$A$1:$BD$245,MATCH('Stata dataset (nominal)'!$A297,'Cyclical_after overrides'!$A$1:$A$245,0),MATCH('Stata dataset (nominal)'!J$1,'Cyclical_after overrides'!$A$1:$BD$1,0))), "")</f>
        <v>0.33377856438033543</v>
      </c>
      <c r="K297" s="179" t="str">
        <f>_xlfn.IFNA(IF($C297 &gt; "2023-24", INDEX(PR24_after_overrides!$D$3:$AU$128, MATCH('Stata dataset (nominal)'!$A297, PR24_after_overrides!$A$3:$A$128, 0), MATCH('Stata dataset (nominal)'!K$1, PR24_after_overrides!$D$2:$AU$2, 0)), INDEX('Cyclical_after overrides'!$A$1:$BD$245,MATCH('Stata dataset (nominal)'!$A297,'Cyclical_after overrides'!$A$1:$A$245,0),MATCH('Stata dataset (nominal)'!K$1,'Cyclical_after overrides'!$A$1:$BD$1,0))), "")</f>
        <v/>
      </c>
      <c r="L297" s="179">
        <f>_xlfn.IFNA(IF($C297 &gt; "2023-24", INDEX(PR24_after_overrides!$D$3:$AU$128, MATCH('Stata dataset (nominal)'!$A297, PR24_after_overrides!$A$3:$A$128, 0), MATCH('Stata dataset (nominal)'!L$1, PR24_after_overrides!$D$2:$AU$2, 0)), INDEX('Cyclical_after overrides'!$A$1:$BD$245,MATCH('Stata dataset (nominal)'!$A297,'Cyclical_after overrides'!$A$1:$A$245,0),MATCH('Stata dataset (nominal)'!L$1,'Cyclical_after overrides'!$A$1:$BD$1,0))), "")</f>
        <v>0</v>
      </c>
      <c r="M297" s="179">
        <f>_xlfn.IFNA(IF($C297 &gt; "2023-24", INDEX(PR24_after_overrides!$D$3:$AU$128, MATCH('Stata dataset (nominal)'!$A297, PR24_after_overrides!$A$3:$A$128, 0), MATCH('Stata dataset (nominal)'!M$1, PR24_after_overrides!$D$2:$AU$2, 0)), INDEX('Cyclical_after overrides'!$A$1:$BD$245,MATCH('Stata dataset (nominal)'!$A297,'Cyclical_after overrides'!$A$1:$A$245,0),MATCH('Stata dataset (nominal)'!M$1,'Cyclical_after overrides'!$A$1:$BD$1,0))), "")</f>
        <v>1.4989710869895148</v>
      </c>
      <c r="N297" s="179">
        <f>_xlfn.IFNA(IF($C297 &gt; "2023-24", INDEX(PR24_after_overrides!$D$3:$AU$128, MATCH('Stata dataset (nominal)'!$A297, PR24_after_overrides!$A$3:$A$128, 0), MATCH('Stata dataset (nominal)'!N$1, PR24_after_overrides!$D$2:$AU$2, 0)), INDEX('Cyclical_after overrides'!$A$1:$BD$245,MATCH('Stata dataset (nominal)'!$A297,'Cyclical_after overrides'!$A$1:$A$245,0),MATCH('Stata dataset (nominal)'!N$1,'Cyclical_after overrides'!$A$1:$BD$1,0))), "")</f>
        <v>7.938927471823507</v>
      </c>
      <c r="O297" s="179">
        <f>_xlfn.IFNA(IF($C297 &gt; "2023-24", INDEX(PR24_after_overrides!$D$3:$AU$128, MATCH('Stata dataset (nominal)'!$A297, PR24_after_overrides!$A$3:$A$128, 0), MATCH('Stata dataset (nominal)'!O$1, PR24_after_overrides!$D$2:$AU$2, 0)), INDEX('Cyclical_after overrides'!$A$1:$BD$245,MATCH('Stata dataset (nominal)'!$A297,'Cyclical_after overrides'!$A$1:$A$245,0),MATCH('Stata dataset (nominal)'!O$1,'Cyclical_after overrides'!$A$1:$BD$1,0))), "")</f>
        <v>87.461469217069379</v>
      </c>
      <c r="P297" s="179" t="str">
        <f>_xlfn.IFNA(IF($C297 &gt; "2023-24", INDEX(PR24_after_overrides!$D$3:$AU$128, MATCH('Stata dataset (nominal)'!$A297, PR24_after_overrides!$A$3:$A$128, 0), MATCH('Stata dataset (nominal)'!P$1, PR24_after_overrides!$D$2:$AU$2, 0)), INDEX('Cyclical_after overrides'!$A$1:$BD$245,MATCH('Stata dataset (nominal)'!$A297,'Cyclical_after overrides'!$A$1:$A$245,0),MATCH('Stata dataset (nominal)'!P$1,'Cyclical_after overrides'!$A$1:$BD$1,0))), "")</f>
        <v/>
      </c>
      <c r="Q297" s="179" t="str">
        <f>_xlfn.IFNA(IF($C297 &gt; "2023-24", INDEX(PR24_after_overrides!$D$3:$AU$128, MATCH('Stata dataset (nominal)'!$A297, PR24_after_overrides!$A$3:$A$128, 0), MATCH('Stata dataset (nominal)'!Q$1, PR24_after_overrides!$D$2:$AU$2, 0)), INDEX('Cyclical_after overrides'!$A$1:$BD$245,MATCH('Stata dataset (nominal)'!$A297,'Cyclical_after overrides'!$A$1:$A$245,0),MATCH('Stata dataset (nominal)'!Q$1,'Cyclical_after overrides'!$A$1:$BD$1,0))), "")</f>
        <v/>
      </c>
      <c r="R297" s="179">
        <f>_xlfn.IFNA(IF($C297 &gt; "2023-24", INDEX(PR24_after_overrides!$D$3:$AU$128, MATCH('Stata dataset (nominal)'!$A297, PR24_after_overrides!$A$3:$A$128, 0), MATCH('Stata dataset (nominal)'!R$1, PR24_after_overrides!$D$2:$AU$2, 0)), INDEX('Cyclical_after overrides'!$A$1:$BD$245,MATCH('Stata dataset (nominal)'!$A297,'Cyclical_after overrides'!$A$1:$A$245,0),MATCH('Stata dataset (nominal)'!R$1,'Cyclical_after overrides'!$A$1:$BD$1,0))), "")</f>
        <v>850.65973216173347</v>
      </c>
      <c r="S297" s="179" t="str">
        <f>_xlfn.IFNA(IF($C297 &gt; "2023-24", INDEX(PR24_after_overrides!$D$3:$AU$128, MATCH('Stata dataset (nominal)'!$A297, PR24_after_overrides!$A$3:$A$128, 0), MATCH('Stata dataset (nominal)'!S$1, PR24_after_overrides!$D$2:$AU$2, 0)), INDEX('Cyclical_after overrides'!$A$1:$BD$245,MATCH('Stata dataset (nominal)'!$A297,'Cyclical_after overrides'!$A$1:$A$245,0),MATCH('Stata dataset (nominal)'!S$1,'Cyclical_after overrides'!$A$1:$BD$1,0))), "")</f>
        <v/>
      </c>
      <c r="T297" s="179" t="str">
        <f>_xlfn.IFNA(IF($C297 &gt; "2023-24", INDEX(PR24_after_overrides!$D$3:$AU$128, MATCH('Stata dataset (nominal)'!$A297, PR24_after_overrides!$A$3:$A$128, 0), MATCH('Stata dataset (nominal)'!T$1, PR24_after_overrides!$D$2:$AU$2, 0)), INDEX('Cyclical_after overrides'!$A$1:$BD$245,MATCH('Stata dataset (nominal)'!$A297,'Cyclical_after overrides'!$A$1:$A$245,0),MATCH('Stata dataset (nominal)'!T$1,'Cyclical_after overrides'!$A$1:$BD$1,0))), "")</f>
        <v/>
      </c>
      <c r="U297" s="179" t="str">
        <f>_xlfn.IFNA(IF($C297 &gt; "2023-24", INDEX(PR24_after_overrides!$D$3:$AU$128, MATCH('Stata dataset (nominal)'!$A297, PR24_after_overrides!$A$3:$A$128, 0), MATCH('Stata dataset (nominal)'!U$1, PR24_after_overrides!$D$2:$AU$2, 0)), INDEX('Cyclical_after overrides'!$A$1:$BD$245,MATCH('Stata dataset (nominal)'!$A297,'Cyclical_after overrides'!$A$1:$A$245,0),MATCH('Stata dataset (nominal)'!U$1,'Cyclical_after overrides'!$A$1:$BD$1,0))), "")</f>
        <v/>
      </c>
      <c r="V297" s="179" t="str">
        <f>_xlfn.IFNA(IF($C297 &gt; "2023-24", INDEX(PR24_after_overrides!$D$3:$AU$128, MATCH('Stata dataset (nominal)'!$A297, PR24_after_overrides!$A$3:$A$128, 0), MATCH('Stata dataset (nominal)'!V$1, PR24_after_overrides!$D$2:$AU$2, 0)), INDEX('Cyclical_after overrides'!$A$1:$BD$245,MATCH('Stata dataset (nominal)'!$A297,'Cyclical_after overrides'!$A$1:$A$245,0),MATCH('Stata dataset (nominal)'!V$1,'Cyclical_after overrides'!$A$1:$BD$1,0))), "")</f>
        <v/>
      </c>
      <c r="W297" s="179" t="str">
        <f>_xlfn.IFNA(IF($C297 &gt; "2023-24", INDEX(PR24_after_overrides!$D$3:$AU$128, MATCH('Stata dataset (nominal)'!$A297, PR24_after_overrides!$A$3:$A$128, 0), MATCH('Stata dataset (nominal)'!W$1, PR24_after_overrides!$D$2:$AU$2, 0)), INDEX('Cyclical_after overrides'!$A$1:$BD$245,MATCH('Stata dataset (nominal)'!$A297,'Cyclical_after overrides'!$A$1:$A$245,0),MATCH('Stata dataset (nominal)'!W$1,'Cyclical_after overrides'!$A$1:$BD$1,0))), "")</f>
        <v/>
      </c>
      <c r="X297" s="179" t="str">
        <f>_xlfn.IFNA(IF($C297 &gt; "2023-24", INDEX(PR24_after_overrides!$D$3:$AU$128, MATCH('Stata dataset (nominal)'!$A297, PR24_after_overrides!$A$3:$A$128, 0), MATCH('Stata dataset (nominal)'!X$1, PR24_after_overrides!$D$2:$AU$2, 0)), INDEX('Cyclical_after overrides'!$A$1:$BD$245,MATCH('Stata dataset (nominal)'!$A297,'Cyclical_after overrides'!$A$1:$A$245,0),MATCH('Stata dataset (nominal)'!X$1,'Cyclical_after overrides'!$A$1:$BD$1,0))), "")</f>
        <v/>
      </c>
      <c r="Y297" s="179" t="str">
        <f>_xlfn.IFNA(IF($C297 &gt; "2023-24", INDEX(PR24_after_overrides!$D$3:$AU$128, MATCH('Stata dataset (nominal)'!$A297, PR24_after_overrides!$A$3:$A$128, 0), MATCH('Stata dataset (nominal)'!Y$1, PR24_after_overrides!$D$2:$AU$2, 0)), INDEX('Cyclical_after overrides'!$A$1:$BD$245,MATCH('Stata dataset (nominal)'!$A297,'Cyclical_after overrides'!$A$1:$A$245,0),MATCH('Stata dataset (nominal)'!Y$1,'Cyclical_after overrides'!$A$1:$BD$1,0))), "")</f>
        <v/>
      </c>
      <c r="Z297" s="179" t="str">
        <f>_xlfn.IFNA(IF($C297 &gt; "2023-24", INDEX(PR24_after_overrides!$D$3:$AU$128, MATCH('Stata dataset (nominal)'!$A297, PR24_after_overrides!$A$3:$A$128, 0), MATCH('Stata dataset (nominal)'!Z$1, PR24_after_overrides!$D$2:$AU$2, 0)), INDEX('Cyclical_after overrides'!$A$1:$BD$245,MATCH('Stata dataset (nominal)'!$A297,'Cyclical_after overrides'!$A$1:$A$245,0),MATCH('Stata dataset (nominal)'!Z$1,'Cyclical_after overrides'!$A$1:$BD$1,0))), "")</f>
        <v/>
      </c>
      <c r="AA297" s="179">
        <f>_xlfn.IFNA(IF($C297 &gt; "2023-24", INDEX(PR24_after_overrides!$D$3:$AU$128, MATCH('Stata dataset (nominal)'!$A297, PR24_after_overrides!$A$3:$A$128, 0), MATCH('Stata dataset (nominal)'!AA$1, PR24_after_overrides!$D$2:$AU$2, 0)), INDEX('Cyclical_after overrides'!$A$1:$BD$245,MATCH('Stata dataset (nominal)'!$A297,'Cyclical_after overrides'!$A$1:$A$245,0),MATCH('Stata dataset (nominal)'!AA$1,'Cyclical_after overrides'!$A$1:$BD$1,0))), "")</f>
        <v>286.86102060170549</v>
      </c>
      <c r="AB297" s="179">
        <f>INDEX(Depreciation!$U$5:$U$318, MATCH('Stata dataset (nominal)'!$A297, Depreciation!$A$5:$A$318, 0))</f>
        <v>1.6223021470618466</v>
      </c>
      <c r="AC297" s="180" t="str">
        <f t="shared" si="7"/>
        <v/>
      </c>
      <c r="AD297" s="72">
        <f>INDEX(Recharges!$V$5:$V$318, MATCH('Stata dataset (nominal)'!$A297, Recharges!$A$5:$A$318, 0))</f>
        <v>-0.16098732649120986</v>
      </c>
    </row>
    <row r="298" spans="1:30" x14ac:dyDescent="0.4">
      <c r="A298" s="160" t="str">
        <f t="shared" si="6"/>
        <v>SEW28</v>
      </c>
      <c r="B298" s="160" t="s">
        <v>481</v>
      </c>
      <c r="C298" s="160" t="s">
        <v>520</v>
      </c>
      <c r="D298" s="179">
        <f>_xlfn.IFNA(IF($C298 &gt; "2023-24", INDEX(PR24_after_overrides!$D$3:$AU$128, MATCH('Stata dataset (nominal)'!$A298, PR24_after_overrides!$A$3:$A$128, 0), MATCH('Stata dataset (nominal)'!D$1, PR24_after_overrides!$D$2:$AU$2, 0)), INDEX('Cyclical_after overrides'!$A$1:$BD$245,MATCH('Stata dataset (nominal)'!$A298,'Cyclical_after overrides'!$A$1:$A$245,0),MATCH('Stata dataset (nominal)'!D$1,'Cyclical_after overrides'!$A$1:$BD$1,0))), "")</f>
        <v>0.85855198857767989</v>
      </c>
      <c r="E298" s="179">
        <f>_xlfn.IFNA(IF($C298 &gt; "2023-24", INDEX(PR24_after_overrides!$D$3:$AU$128, MATCH('Stata dataset (nominal)'!$A298, PR24_after_overrides!$A$3:$A$128, 0), MATCH('Stata dataset (nominal)'!E$1, PR24_after_overrides!$D$2:$AU$2, 0)), INDEX('Cyclical_after overrides'!$A$1:$BD$245,MATCH('Stata dataset (nominal)'!$A298,'Cyclical_after overrides'!$A$1:$A$245,0),MATCH('Stata dataset (nominal)'!E$1,'Cyclical_after overrides'!$A$1:$BD$1,0))), "")</f>
        <v>8.3803532133801806</v>
      </c>
      <c r="F298" s="179">
        <f>_xlfn.IFNA(IF($C298 &gt; "2023-24", INDEX(PR24_after_overrides!$D$3:$AU$128, MATCH('Stata dataset (nominal)'!$A298, PR24_after_overrides!$A$3:$A$128, 0), MATCH('Stata dataset (nominal)'!F$1, PR24_after_overrides!$D$2:$AU$2, 0)), INDEX('Cyclical_after overrides'!$A$1:$BD$245,MATCH('Stata dataset (nominal)'!$A298,'Cyclical_after overrides'!$A$1:$A$245,0),MATCH('Stata dataset (nominal)'!F$1,'Cyclical_after overrides'!$A$1:$BD$1,0))), "")</f>
        <v>0.50721010195246119</v>
      </c>
      <c r="G298" s="179">
        <f>_xlfn.IFNA(IF($C298 &gt; "2023-24", INDEX(PR24_after_overrides!$D$3:$AU$128, MATCH('Stata dataset (nominal)'!$A298, PR24_after_overrides!$A$3:$A$128, 0), MATCH('Stata dataset (nominal)'!G$1, PR24_after_overrides!$D$2:$AU$2, 0)), INDEX('Cyclical_after overrides'!$A$1:$BD$245,MATCH('Stata dataset (nominal)'!$A298,'Cyclical_after overrides'!$A$1:$A$245,0),MATCH('Stata dataset (nominal)'!G$1,'Cyclical_after overrides'!$A$1:$BD$1,0))), "")</f>
        <v>7.7631594692846706</v>
      </c>
      <c r="H298" s="179">
        <f>_xlfn.IFNA(IF($C298 &gt; "2023-24", INDEX(PR24_after_overrides!$D$3:$AU$128, MATCH('Stata dataset (nominal)'!$A298, PR24_after_overrides!$A$3:$A$128, 0), MATCH('Stata dataset (nominal)'!H$1, PR24_after_overrides!$D$2:$AU$2, 0)), INDEX('Cyclical_after overrides'!$A$1:$BD$245,MATCH('Stata dataset (nominal)'!$A298,'Cyclical_after overrides'!$A$1:$A$245,0),MATCH('Stata dataset (nominal)'!H$1,'Cyclical_after overrides'!$A$1:$BD$1,0))), "")</f>
        <v>1.9444657991552019</v>
      </c>
      <c r="I298" s="179">
        <f>_xlfn.IFNA(IF($C298 &gt; "2023-24", INDEX(PR24_after_overrides!$D$3:$AU$128, MATCH('Stata dataset (nominal)'!$A298, PR24_after_overrides!$A$3:$A$128, 0), MATCH('Stata dataset (nominal)'!I$1, PR24_after_overrides!$D$2:$AU$2, 0)), INDEX('Cyclical_after overrides'!$A$1:$BD$245,MATCH('Stata dataset (nominal)'!$A298,'Cyclical_after overrides'!$A$1:$A$245,0),MATCH('Stata dataset (nominal)'!I$1,'Cyclical_after overrides'!$A$1:$BD$1,0))), "")</f>
        <v>8.279786288229209</v>
      </c>
      <c r="J298" s="179">
        <f>_xlfn.IFNA(IF($C298 &gt; "2023-24", INDEX(PR24_after_overrides!$D$3:$AU$128, MATCH('Stata dataset (nominal)'!$A298, PR24_after_overrides!$A$3:$A$128, 0), MATCH('Stata dataset (nominal)'!J$1, PR24_after_overrides!$D$2:$AU$2, 0)), INDEX('Cyclical_after overrides'!$A$1:$BD$245,MATCH('Stata dataset (nominal)'!$A298,'Cyclical_after overrides'!$A$1:$A$245,0),MATCH('Stata dataset (nominal)'!J$1,'Cyclical_after overrides'!$A$1:$BD$1,0))), "")</f>
        <v>0.34787603582550336</v>
      </c>
      <c r="K298" s="179" t="str">
        <f>_xlfn.IFNA(IF($C298 &gt; "2023-24", INDEX(PR24_after_overrides!$D$3:$AU$128, MATCH('Stata dataset (nominal)'!$A298, PR24_after_overrides!$A$3:$A$128, 0), MATCH('Stata dataset (nominal)'!K$1, PR24_after_overrides!$D$2:$AU$2, 0)), INDEX('Cyclical_after overrides'!$A$1:$BD$245,MATCH('Stata dataset (nominal)'!$A298,'Cyclical_after overrides'!$A$1:$A$245,0),MATCH('Stata dataset (nominal)'!K$1,'Cyclical_after overrides'!$A$1:$BD$1,0))), "")</f>
        <v/>
      </c>
      <c r="L298" s="179">
        <f>_xlfn.IFNA(IF($C298 &gt; "2023-24", INDEX(PR24_after_overrides!$D$3:$AU$128, MATCH('Stata dataset (nominal)'!$A298, PR24_after_overrides!$A$3:$A$128, 0), MATCH('Stata dataset (nominal)'!L$1, PR24_after_overrides!$D$2:$AU$2, 0)), INDEX('Cyclical_after overrides'!$A$1:$BD$245,MATCH('Stata dataset (nominal)'!$A298,'Cyclical_after overrides'!$A$1:$A$245,0),MATCH('Stata dataset (nominal)'!L$1,'Cyclical_after overrides'!$A$1:$BD$1,0))), "")</f>
        <v>0</v>
      </c>
      <c r="M298" s="179">
        <f>_xlfn.IFNA(IF($C298 &gt; "2023-24", INDEX(PR24_after_overrides!$D$3:$AU$128, MATCH('Stata dataset (nominal)'!$A298, PR24_after_overrides!$A$3:$A$128, 0), MATCH('Stata dataset (nominal)'!M$1, PR24_after_overrides!$D$2:$AU$2, 0)), INDEX('Cyclical_after overrides'!$A$1:$BD$245,MATCH('Stata dataset (nominal)'!$A298,'Cyclical_after overrides'!$A$1:$A$245,0),MATCH('Stata dataset (nominal)'!M$1,'Cyclical_after overrides'!$A$1:$BD$1,0))), "")</f>
        <v>1.5665912115912679</v>
      </c>
      <c r="N298" s="179">
        <f>_xlfn.IFNA(IF($C298 &gt; "2023-24", INDEX(PR24_after_overrides!$D$3:$AU$128, MATCH('Stata dataset (nominal)'!$A298, PR24_after_overrides!$A$3:$A$128, 0), MATCH('Stata dataset (nominal)'!N$1, PR24_after_overrides!$D$2:$AU$2, 0)), INDEX('Cyclical_after overrides'!$A$1:$BD$245,MATCH('Stata dataset (nominal)'!$A298,'Cyclical_after overrides'!$A$1:$A$245,0),MATCH('Stata dataset (nominal)'!N$1,'Cyclical_after overrides'!$A$1:$BD$1,0))), "")</f>
        <v>7.7631594692846706</v>
      </c>
      <c r="O298" s="179">
        <f>_xlfn.IFNA(IF($C298 &gt; "2023-24", INDEX(PR24_after_overrides!$D$3:$AU$128, MATCH('Stata dataset (nominal)'!$A298, PR24_after_overrides!$A$3:$A$128, 0), MATCH('Stata dataset (nominal)'!O$1, PR24_after_overrides!$D$2:$AU$2, 0)), INDEX('Cyclical_after overrides'!$A$1:$BD$245,MATCH('Stata dataset (nominal)'!$A298,'Cyclical_after overrides'!$A$1:$A$245,0),MATCH('Stata dataset (nominal)'!O$1,'Cyclical_after overrides'!$A$1:$BD$1,0))), "")</f>
        <v>87.407222248572879</v>
      </c>
      <c r="P298" s="179" t="str">
        <f>_xlfn.IFNA(IF($C298 &gt; "2023-24", INDEX(PR24_after_overrides!$D$3:$AU$128, MATCH('Stata dataset (nominal)'!$A298, PR24_after_overrides!$A$3:$A$128, 0), MATCH('Stata dataset (nominal)'!P$1, PR24_after_overrides!$D$2:$AU$2, 0)), INDEX('Cyclical_after overrides'!$A$1:$BD$245,MATCH('Stata dataset (nominal)'!$A298,'Cyclical_after overrides'!$A$1:$A$245,0),MATCH('Stata dataset (nominal)'!P$1,'Cyclical_after overrides'!$A$1:$BD$1,0))), "")</f>
        <v/>
      </c>
      <c r="Q298" s="179" t="str">
        <f>_xlfn.IFNA(IF($C298 &gt; "2023-24", INDEX(PR24_after_overrides!$D$3:$AU$128, MATCH('Stata dataset (nominal)'!$A298, PR24_after_overrides!$A$3:$A$128, 0), MATCH('Stata dataset (nominal)'!Q$1, PR24_after_overrides!$D$2:$AU$2, 0)), INDEX('Cyclical_after overrides'!$A$1:$BD$245,MATCH('Stata dataset (nominal)'!$A298,'Cyclical_after overrides'!$A$1:$A$245,0),MATCH('Stata dataset (nominal)'!Q$1,'Cyclical_after overrides'!$A$1:$BD$1,0))), "")</f>
        <v/>
      </c>
      <c r="R298" s="179">
        <f>_xlfn.IFNA(IF($C298 &gt; "2023-24", INDEX(PR24_after_overrides!$D$3:$AU$128, MATCH('Stata dataset (nominal)'!$A298, PR24_after_overrides!$A$3:$A$128, 0), MATCH('Stata dataset (nominal)'!R$1, PR24_after_overrides!$D$2:$AU$2, 0)), INDEX('Cyclical_after overrides'!$A$1:$BD$245,MATCH('Stata dataset (nominal)'!$A298,'Cyclical_after overrides'!$A$1:$A$245,0),MATCH('Stata dataset (nominal)'!R$1,'Cyclical_after overrides'!$A$1:$BD$1,0))), "")</f>
        <v>862.06582514461945</v>
      </c>
      <c r="S298" s="179" t="str">
        <f>_xlfn.IFNA(IF($C298 &gt; "2023-24", INDEX(PR24_after_overrides!$D$3:$AU$128, MATCH('Stata dataset (nominal)'!$A298, PR24_after_overrides!$A$3:$A$128, 0), MATCH('Stata dataset (nominal)'!S$1, PR24_after_overrides!$D$2:$AU$2, 0)), INDEX('Cyclical_after overrides'!$A$1:$BD$245,MATCH('Stata dataset (nominal)'!$A298,'Cyclical_after overrides'!$A$1:$A$245,0),MATCH('Stata dataset (nominal)'!S$1,'Cyclical_after overrides'!$A$1:$BD$1,0))), "")</f>
        <v/>
      </c>
      <c r="T298" s="179" t="str">
        <f>_xlfn.IFNA(IF($C298 &gt; "2023-24", INDEX(PR24_after_overrides!$D$3:$AU$128, MATCH('Stata dataset (nominal)'!$A298, PR24_after_overrides!$A$3:$A$128, 0), MATCH('Stata dataset (nominal)'!T$1, PR24_after_overrides!$D$2:$AU$2, 0)), INDEX('Cyclical_after overrides'!$A$1:$BD$245,MATCH('Stata dataset (nominal)'!$A298,'Cyclical_after overrides'!$A$1:$A$245,0),MATCH('Stata dataset (nominal)'!T$1,'Cyclical_after overrides'!$A$1:$BD$1,0))), "")</f>
        <v/>
      </c>
      <c r="U298" s="179" t="str">
        <f>_xlfn.IFNA(IF($C298 &gt; "2023-24", INDEX(PR24_after_overrides!$D$3:$AU$128, MATCH('Stata dataset (nominal)'!$A298, PR24_after_overrides!$A$3:$A$128, 0), MATCH('Stata dataset (nominal)'!U$1, PR24_after_overrides!$D$2:$AU$2, 0)), INDEX('Cyclical_after overrides'!$A$1:$BD$245,MATCH('Stata dataset (nominal)'!$A298,'Cyclical_after overrides'!$A$1:$A$245,0),MATCH('Stata dataset (nominal)'!U$1,'Cyclical_after overrides'!$A$1:$BD$1,0))), "")</f>
        <v/>
      </c>
      <c r="V298" s="179" t="str">
        <f>_xlfn.IFNA(IF($C298 &gt; "2023-24", INDEX(PR24_after_overrides!$D$3:$AU$128, MATCH('Stata dataset (nominal)'!$A298, PR24_after_overrides!$A$3:$A$128, 0), MATCH('Stata dataset (nominal)'!V$1, PR24_after_overrides!$D$2:$AU$2, 0)), INDEX('Cyclical_after overrides'!$A$1:$BD$245,MATCH('Stata dataset (nominal)'!$A298,'Cyclical_after overrides'!$A$1:$A$245,0),MATCH('Stata dataset (nominal)'!V$1,'Cyclical_after overrides'!$A$1:$BD$1,0))), "")</f>
        <v/>
      </c>
      <c r="W298" s="179" t="str">
        <f>_xlfn.IFNA(IF($C298 &gt; "2023-24", INDEX(PR24_after_overrides!$D$3:$AU$128, MATCH('Stata dataset (nominal)'!$A298, PR24_after_overrides!$A$3:$A$128, 0), MATCH('Stata dataset (nominal)'!W$1, PR24_after_overrides!$D$2:$AU$2, 0)), INDEX('Cyclical_after overrides'!$A$1:$BD$245,MATCH('Stata dataset (nominal)'!$A298,'Cyclical_after overrides'!$A$1:$A$245,0),MATCH('Stata dataset (nominal)'!W$1,'Cyclical_after overrides'!$A$1:$BD$1,0))), "")</f>
        <v/>
      </c>
      <c r="X298" s="179" t="str">
        <f>_xlfn.IFNA(IF($C298 &gt; "2023-24", INDEX(PR24_after_overrides!$D$3:$AU$128, MATCH('Stata dataset (nominal)'!$A298, PR24_after_overrides!$A$3:$A$128, 0), MATCH('Stata dataset (nominal)'!X$1, PR24_after_overrides!$D$2:$AU$2, 0)), INDEX('Cyclical_after overrides'!$A$1:$BD$245,MATCH('Stata dataset (nominal)'!$A298,'Cyclical_after overrides'!$A$1:$A$245,0),MATCH('Stata dataset (nominal)'!X$1,'Cyclical_after overrides'!$A$1:$BD$1,0))), "")</f>
        <v/>
      </c>
      <c r="Y298" s="179" t="str">
        <f>_xlfn.IFNA(IF($C298 &gt; "2023-24", INDEX(PR24_after_overrides!$D$3:$AU$128, MATCH('Stata dataset (nominal)'!$A298, PR24_after_overrides!$A$3:$A$128, 0), MATCH('Stata dataset (nominal)'!Y$1, PR24_after_overrides!$D$2:$AU$2, 0)), INDEX('Cyclical_after overrides'!$A$1:$BD$245,MATCH('Stata dataset (nominal)'!$A298,'Cyclical_after overrides'!$A$1:$A$245,0),MATCH('Stata dataset (nominal)'!Y$1,'Cyclical_after overrides'!$A$1:$BD$1,0))), "")</f>
        <v/>
      </c>
      <c r="Z298" s="179" t="str">
        <f>_xlfn.IFNA(IF($C298 &gt; "2023-24", INDEX(PR24_after_overrides!$D$3:$AU$128, MATCH('Stata dataset (nominal)'!$A298, PR24_after_overrides!$A$3:$A$128, 0), MATCH('Stata dataset (nominal)'!Z$1, PR24_after_overrides!$D$2:$AU$2, 0)), INDEX('Cyclical_after overrides'!$A$1:$BD$245,MATCH('Stata dataset (nominal)'!$A298,'Cyclical_after overrides'!$A$1:$A$245,0),MATCH('Stata dataset (nominal)'!Z$1,'Cyclical_after overrides'!$A$1:$BD$1,0))), "")</f>
        <v/>
      </c>
      <c r="AA298" s="179">
        <f>_xlfn.IFNA(IF($C298 &gt; "2023-24", INDEX(PR24_after_overrides!$D$3:$AU$128, MATCH('Stata dataset (nominal)'!$A298, PR24_after_overrides!$A$3:$A$128, 0), MATCH('Stata dataset (nominal)'!AA$1, PR24_after_overrides!$D$2:$AU$2, 0)), INDEX('Cyclical_after overrides'!$A$1:$BD$245,MATCH('Stata dataset (nominal)'!$A298,'Cyclical_after overrides'!$A$1:$A$245,0),MATCH('Stata dataset (nominal)'!AA$1,'Cyclical_after overrides'!$A$1:$BD$1,0))), "")</f>
        <v>290.27656947898504</v>
      </c>
      <c r="AB298" s="179">
        <f>INDEX(Depreciation!$U$5:$U$318, MATCH('Stata dataset (nominal)'!$A298, Depreciation!$A$5:$A$318, 0))</f>
        <v>1.7993798065396192</v>
      </c>
      <c r="AC298" s="180" t="str">
        <f t="shared" si="7"/>
        <v/>
      </c>
      <c r="AD298" s="72">
        <f>INDEX(Recharges!$V$5:$V$318, MATCH('Stata dataset (nominal)'!$A298, Recharges!$A$5:$A$318, 0))</f>
        <v>-9.3366838371751915E-2</v>
      </c>
    </row>
    <row r="299" spans="1:30" x14ac:dyDescent="0.4">
      <c r="A299" s="160" t="str">
        <f t="shared" si="6"/>
        <v>SEW29</v>
      </c>
      <c r="B299" s="160" t="s">
        <v>481</v>
      </c>
      <c r="C299" s="160" t="s">
        <v>521</v>
      </c>
      <c r="D299" s="179">
        <f>_xlfn.IFNA(IF($C299 &gt; "2023-24", INDEX(PR24_after_overrides!$D$3:$AU$128, MATCH('Stata dataset (nominal)'!$A299, PR24_after_overrides!$A$3:$A$128, 0), MATCH('Stata dataset (nominal)'!D$1, PR24_after_overrides!$D$2:$AU$2, 0)), INDEX('Cyclical_after overrides'!$A$1:$BD$245,MATCH('Stata dataset (nominal)'!$A299,'Cyclical_after overrides'!$A$1:$A$245,0),MATCH('Stata dataset (nominal)'!D$1,'Cyclical_after overrides'!$A$1:$BD$1,0))), "")</f>
        <v>0.84097559856761706</v>
      </c>
      <c r="E299" s="179">
        <f>_xlfn.IFNA(IF($C299 &gt; "2023-24", INDEX(PR24_after_overrides!$D$3:$AU$128, MATCH('Stata dataset (nominal)'!$A299, PR24_after_overrides!$A$3:$A$128, 0), MATCH('Stata dataset (nominal)'!E$1, PR24_after_overrides!$D$2:$AU$2, 0)), INDEX('Cyclical_after overrides'!$A$1:$BD$245,MATCH('Stata dataset (nominal)'!$A299,'Cyclical_after overrides'!$A$1:$A$245,0),MATCH('Stata dataset (nominal)'!E$1,'Cyclical_after overrides'!$A$1:$BD$1,0))), "")</f>
        <v>8.5871384476310855</v>
      </c>
      <c r="F299" s="179">
        <f>_xlfn.IFNA(IF($C299 &gt; "2023-24", INDEX(PR24_after_overrides!$D$3:$AU$128, MATCH('Stata dataset (nominal)'!$A299, PR24_after_overrides!$A$3:$A$128, 0), MATCH('Stata dataset (nominal)'!F$1, PR24_after_overrides!$D$2:$AU$2, 0)), INDEX('Cyclical_after overrides'!$A$1:$BD$245,MATCH('Stata dataset (nominal)'!$A299,'Cyclical_after overrides'!$A$1:$A$245,0),MATCH('Stata dataset (nominal)'!F$1,'Cyclical_after overrides'!$A$1:$BD$1,0))), "")</f>
        <v>0.51993499171487467</v>
      </c>
      <c r="G299" s="179">
        <f>_xlfn.IFNA(IF($C299 &gt; "2023-24", INDEX(PR24_after_overrides!$D$3:$AU$128, MATCH('Stata dataset (nominal)'!$A299, PR24_after_overrides!$A$3:$A$128, 0), MATCH('Stata dataset (nominal)'!G$1, PR24_after_overrides!$D$2:$AU$2, 0)), INDEX('Cyclical_after overrides'!$A$1:$BD$245,MATCH('Stata dataset (nominal)'!$A299,'Cyclical_after overrides'!$A$1:$A$245,0),MATCH('Stata dataset (nominal)'!G$1,'Cyclical_after overrides'!$A$1:$BD$1,0))), "")</f>
        <v>8.2102929166557086</v>
      </c>
      <c r="H299" s="179">
        <f>_xlfn.IFNA(IF($C299 &gt; "2023-24", INDEX(PR24_after_overrides!$D$3:$AU$128, MATCH('Stata dataset (nominal)'!$A299, PR24_after_overrides!$A$3:$A$128, 0), MATCH('Stata dataset (nominal)'!H$1, PR24_after_overrides!$D$2:$AU$2, 0)), INDEX('Cyclical_after overrides'!$A$1:$BD$245,MATCH('Stata dataset (nominal)'!$A299,'Cyclical_after overrides'!$A$1:$A$245,0),MATCH('Stata dataset (nominal)'!H$1,'Cyclical_after overrides'!$A$1:$BD$1,0))), "")</f>
        <v>1.9976870458604434</v>
      </c>
      <c r="I299" s="179">
        <f>_xlfn.IFNA(IF($C299 &gt; "2023-24", INDEX(PR24_after_overrides!$D$3:$AU$128, MATCH('Stata dataset (nominal)'!$A299, PR24_after_overrides!$A$3:$A$128, 0), MATCH('Stata dataset (nominal)'!I$1, PR24_after_overrides!$D$2:$AU$2, 0)), INDEX('Cyclical_after overrides'!$A$1:$BD$245,MATCH('Stata dataset (nominal)'!$A299,'Cyclical_after overrides'!$A$1:$A$245,0),MATCH('Stata dataset (nominal)'!I$1,'Cyclical_after overrides'!$A$1:$BD$1,0))), "")</f>
        <v>8.3903975987093951</v>
      </c>
      <c r="J299" s="179">
        <f>_xlfn.IFNA(IF($C299 &gt; "2023-24", INDEX(PR24_after_overrides!$D$3:$AU$128, MATCH('Stata dataset (nominal)'!$A299, PR24_after_overrides!$A$3:$A$128, 0), MATCH('Stata dataset (nominal)'!J$1, PR24_after_overrides!$D$2:$AU$2, 0)), INDEX('Cyclical_after overrides'!$A$1:$BD$245,MATCH('Stata dataset (nominal)'!$A299,'Cyclical_after overrides'!$A$1:$A$245,0),MATCH('Stata dataset (nominal)'!J$1,'Cyclical_after overrides'!$A$1:$BD$1,0))), "")</f>
        <v>0.36224957787374129</v>
      </c>
      <c r="K299" s="179" t="str">
        <f>_xlfn.IFNA(IF($C299 &gt; "2023-24", INDEX(PR24_after_overrides!$D$3:$AU$128, MATCH('Stata dataset (nominal)'!$A299, PR24_after_overrides!$A$3:$A$128, 0), MATCH('Stata dataset (nominal)'!K$1, PR24_after_overrides!$D$2:$AU$2, 0)), INDEX('Cyclical_after overrides'!$A$1:$BD$245,MATCH('Stata dataset (nominal)'!$A299,'Cyclical_after overrides'!$A$1:$A$245,0),MATCH('Stata dataset (nominal)'!K$1,'Cyclical_after overrides'!$A$1:$BD$1,0))), "")</f>
        <v/>
      </c>
      <c r="L299" s="179">
        <f>_xlfn.IFNA(IF($C299 &gt; "2023-24", INDEX(PR24_after_overrides!$D$3:$AU$128, MATCH('Stata dataset (nominal)'!$A299, PR24_after_overrides!$A$3:$A$128, 0), MATCH('Stata dataset (nominal)'!L$1, PR24_after_overrides!$D$2:$AU$2, 0)), INDEX('Cyclical_after overrides'!$A$1:$BD$245,MATCH('Stata dataset (nominal)'!$A299,'Cyclical_after overrides'!$A$1:$A$245,0),MATCH('Stata dataset (nominal)'!L$1,'Cyclical_after overrides'!$A$1:$BD$1,0))), "")</f>
        <v>0</v>
      </c>
      <c r="M299" s="179">
        <f>_xlfn.IFNA(IF($C299 &gt; "2023-24", INDEX(PR24_after_overrides!$D$3:$AU$128, MATCH('Stata dataset (nominal)'!$A299, PR24_after_overrides!$A$3:$A$128, 0), MATCH('Stata dataset (nominal)'!M$1, PR24_after_overrides!$D$2:$AU$2, 0)), INDEX('Cyclical_after overrides'!$A$1:$BD$245,MATCH('Stata dataset (nominal)'!$A299,'Cyclical_after overrides'!$A$1:$A$245,0),MATCH('Stata dataset (nominal)'!M$1,'Cyclical_after overrides'!$A$1:$BD$1,0))), "")</f>
        <v>1.325841084924595</v>
      </c>
      <c r="N299" s="179">
        <f>_xlfn.IFNA(IF($C299 &gt; "2023-24", INDEX(PR24_after_overrides!$D$3:$AU$128, MATCH('Stata dataset (nominal)'!$A299, PR24_after_overrides!$A$3:$A$128, 0), MATCH('Stata dataset (nominal)'!N$1, PR24_after_overrides!$D$2:$AU$2, 0)), INDEX('Cyclical_after overrides'!$A$1:$BD$245,MATCH('Stata dataset (nominal)'!$A299,'Cyclical_after overrides'!$A$1:$A$245,0),MATCH('Stata dataset (nominal)'!N$1,'Cyclical_after overrides'!$A$1:$BD$1,0))), "")</f>
        <v>8.2102929166557086</v>
      </c>
      <c r="O299" s="179">
        <f>_xlfn.IFNA(IF($C299 &gt; "2023-24", INDEX(PR24_after_overrides!$D$3:$AU$128, MATCH('Stata dataset (nominal)'!$A299, PR24_after_overrides!$A$3:$A$128, 0), MATCH('Stata dataset (nominal)'!O$1, PR24_after_overrides!$D$2:$AU$2, 0)), INDEX('Cyclical_after overrides'!$A$1:$BD$245,MATCH('Stata dataset (nominal)'!$A299,'Cyclical_after overrides'!$A$1:$A$245,0),MATCH('Stata dataset (nominal)'!O$1,'Cyclical_after overrides'!$A$1:$BD$1,0))), "")</f>
        <v>87.353456071174648</v>
      </c>
      <c r="P299" s="179" t="str">
        <f>_xlfn.IFNA(IF($C299 &gt; "2023-24", INDEX(PR24_after_overrides!$D$3:$AU$128, MATCH('Stata dataset (nominal)'!$A299, PR24_after_overrides!$A$3:$A$128, 0), MATCH('Stata dataset (nominal)'!P$1, PR24_after_overrides!$D$2:$AU$2, 0)), INDEX('Cyclical_after overrides'!$A$1:$BD$245,MATCH('Stata dataset (nominal)'!$A299,'Cyclical_after overrides'!$A$1:$A$245,0),MATCH('Stata dataset (nominal)'!P$1,'Cyclical_after overrides'!$A$1:$BD$1,0))), "")</f>
        <v/>
      </c>
      <c r="Q299" s="179" t="str">
        <f>_xlfn.IFNA(IF($C299 &gt; "2023-24", INDEX(PR24_after_overrides!$D$3:$AU$128, MATCH('Stata dataset (nominal)'!$A299, PR24_after_overrides!$A$3:$A$128, 0), MATCH('Stata dataset (nominal)'!Q$1, PR24_after_overrides!$D$2:$AU$2, 0)), INDEX('Cyclical_after overrides'!$A$1:$BD$245,MATCH('Stata dataset (nominal)'!$A299,'Cyclical_after overrides'!$A$1:$A$245,0),MATCH('Stata dataset (nominal)'!Q$1,'Cyclical_after overrides'!$A$1:$BD$1,0))), "")</f>
        <v/>
      </c>
      <c r="R299" s="179">
        <f>_xlfn.IFNA(IF($C299 &gt; "2023-24", INDEX(PR24_after_overrides!$D$3:$AU$128, MATCH('Stata dataset (nominal)'!$A299, PR24_after_overrides!$A$3:$A$128, 0), MATCH('Stata dataset (nominal)'!R$1, PR24_after_overrides!$D$2:$AU$2, 0)), INDEX('Cyclical_after overrides'!$A$1:$BD$245,MATCH('Stata dataset (nominal)'!$A299,'Cyclical_after overrides'!$A$1:$A$245,0),MATCH('Stata dataset (nominal)'!R$1,'Cyclical_after overrides'!$A$1:$BD$1,0))), "")</f>
        <v>873.64484162738904</v>
      </c>
      <c r="S299" s="179" t="str">
        <f>_xlfn.IFNA(IF($C299 &gt; "2023-24", INDEX(PR24_after_overrides!$D$3:$AU$128, MATCH('Stata dataset (nominal)'!$A299, PR24_after_overrides!$A$3:$A$128, 0), MATCH('Stata dataset (nominal)'!S$1, PR24_after_overrides!$D$2:$AU$2, 0)), INDEX('Cyclical_after overrides'!$A$1:$BD$245,MATCH('Stata dataset (nominal)'!$A299,'Cyclical_after overrides'!$A$1:$A$245,0),MATCH('Stata dataset (nominal)'!S$1,'Cyclical_after overrides'!$A$1:$BD$1,0))), "")</f>
        <v/>
      </c>
      <c r="T299" s="179" t="str">
        <f>_xlfn.IFNA(IF($C299 &gt; "2023-24", INDEX(PR24_after_overrides!$D$3:$AU$128, MATCH('Stata dataset (nominal)'!$A299, PR24_after_overrides!$A$3:$A$128, 0), MATCH('Stata dataset (nominal)'!T$1, PR24_after_overrides!$D$2:$AU$2, 0)), INDEX('Cyclical_after overrides'!$A$1:$BD$245,MATCH('Stata dataset (nominal)'!$A299,'Cyclical_after overrides'!$A$1:$A$245,0),MATCH('Stata dataset (nominal)'!T$1,'Cyclical_after overrides'!$A$1:$BD$1,0))), "")</f>
        <v/>
      </c>
      <c r="U299" s="179" t="str">
        <f>_xlfn.IFNA(IF($C299 &gt; "2023-24", INDEX(PR24_after_overrides!$D$3:$AU$128, MATCH('Stata dataset (nominal)'!$A299, PR24_after_overrides!$A$3:$A$128, 0), MATCH('Stata dataset (nominal)'!U$1, PR24_after_overrides!$D$2:$AU$2, 0)), INDEX('Cyclical_after overrides'!$A$1:$BD$245,MATCH('Stata dataset (nominal)'!$A299,'Cyclical_after overrides'!$A$1:$A$245,0),MATCH('Stata dataset (nominal)'!U$1,'Cyclical_after overrides'!$A$1:$BD$1,0))), "")</f>
        <v/>
      </c>
      <c r="V299" s="179" t="str">
        <f>_xlfn.IFNA(IF($C299 &gt; "2023-24", INDEX(PR24_after_overrides!$D$3:$AU$128, MATCH('Stata dataset (nominal)'!$A299, PR24_after_overrides!$A$3:$A$128, 0), MATCH('Stata dataset (nominal)'!V$1, PR24_after_overrides!$D$2:$AU$2, 0)), INDEX('Cyclical_after overrides'!$A$1:$BD$245,MATCH('Stata dataset (nominal)'!$A299,'Cyclical_after overrides'!$A$1:$A$245,0),MATCH('Stata dataset (nominal)'!V$1,'Cyclical_after overrides'!$A$1:$BD$1,0))), "")</f>
        <v/>
      </c>
      <c r="W299" s="179" t="str">
        <f>_xlfn.IFNA(IF($C299 &gt; "2023-24", INDEX(PR24_after_overrides!$D$3:$AU$128, MATCH('Stata dataset (nominal)'!$A299, PR24_after_overrides!$A$3:$A$128, 0), MATCH('Stata dataset (nominal)'!W$1, PR24_after_overrides!$D$2:$AU$2, 0)), INDEX('Cyclical_after overrides'!$A$1:$BD$245,MATCH('Stata dataset (nominal)'!$A299,'Cyclical_after overrides'!$A$1:$A$245,0),MATCH('Stata dataset (nominal)'!W$1,'Cyclical_after overrides'!$A$1:$BD$1,0))), "")</f>
        <v/>
      </c>
      <c r="X299" s="179" t="str">
        <f>_xlfn.IFNA(IF($C299 &gt; "2023-24", INDEX(PR24_after_overrides!$D$3:$AU$128, MATCH('Stata dataset (nominal)'!$A299, PR24_after_overrides!$A$3:$A$128, 0), MATCH('Stata dataset (nominal)'!X$1, PR24_after_overrides!$D$2:$AU$2, 0)), INDEX('Cyclical_after overrides'!$A$1:$BD$245,MATCH('Stata dataset (nominal)'!$A299,'Cyclical_after overrides'!$A$1:$A$245,0),MATCH('Stata dataset (nominal)'!X$1,'Cyclical_after overrides'!$A$1:$BD$1,0))), "")</f>
        <v/>
      </c>
      <c r="Y299" s="179" t="str">
        <f>_xlfn.IFNA(IF($C299 &gt; "2023-24", INDEX(PR24_after_overrides!$D$3:$AU$128, MATCH('Stata dataset (nominal)'!$A299, PR24_after_overrides!$A$3:$A$128, 0), MATCH('Stata dataset (nominal)'!Y$1, PR24_after_overrides!$D$2:$AU$2, 0)), INDEX('Cyclical_after overrides'!$A$1:$BD$245,MATCH('Stata dataset (nominal)'!$A299,'Cyclical_after overrides'!$A$1:$A$245,0),MATCH('Stata dataset (nominal)'!Y$1,'Cyclical_after overrides'!$A$1:$BD$1,0))), "")</f>
        <v/>
      </c>
      <c r="Z299" s="179" t="str">
        <f>_xlfn.IFNA(IF($C299 &gt; "2023-24", INDEX(PR24_after_overrides!$D$3:$AU$128, MATCH('Stata dataset (nominal)'!$A299, PR24_after_overrides!$A$3:$A$128, 0), MATCH('Stata dataset (nominal)'!Z$1, PR24_after_overrides!$D$2:$AU$2, 0)), INDEX('Cyclical_after overrides'!$A$1:$BD$245,MATCH('Stata dataset (nominal)'!$A299,'Cyclical_after overrides'!$A$1:$A$245,0),MATCH('Stata dataset (nominal)'!Z$1,'Cyclical_after overrides'!$A$1:$BD$1,0))), "")</f>
        <v/>
      </c>
      <c r="AA299" s="179">
        <f>_xlfn.IFNA(IF($C299 &gt; "2023-24", INDEX(PR24_after_overrides!$D$3:$AU$128, MATCH('Stata dataset (nominal)'!$A299, PR24_after_overrides!$A$3:$A$128, 0), MATCH('Stata dataset (nominal)'!AA$1, PR24_after_overrides!$D$2:$AU$2, 0)), INDEX('Cyclical_after overrides'!$A$1:$BD$245,MATCH('Stata dataset (nominal)'!$A299,'Cyclical_after overrides'!$A$1:$A$245,0),MATCH('Stata dataset (nominal)'!AA$1,'Cyclical_after overrides'!$A$1:$BD$1,0))), "")</f>
        <v>303.71906091939906</v>
      </c>
      <c r="AB299" s="179">
        <f>INDEX(Depreciation!$U$5:$U$318, MATCH('Stata dataset (nominal)'!$A299, Depreciation!$A$5:$A$318, 0))</f>
        <v>1.6051132915274211</v>
      </c>
      <c r="AC299" s="180" t="str">
        <f t="shared" si="7"/>
        <v/>
      </c>
      <c r="AD299" s="72">
        <f>INDEX(Recharges!$V$5:$V$318, MATCH('Stata dataset (nominal)'!$A299, Recharges!$A$5:$A$318, 0))</f>
        <v>7.6516530850603059E-2</v>
      </c>
    </row>
    <row r="300" spans="1:30" x14ac:dyDescent="0.4">
      <c r="A300" s="160" t="str">
        <f t="shared" si="6"/>
        <v>SEW30</v>
      </c>
      <c r="B300" s="160" t="s">
        <v>481</v>
      </c>
      <c r="C300" s="160" t="s">
        <v>522</v>
      </c>
      <c r="D300" s="179">
        <f>_xlfn.IFNA(IF($C300 &gt; "2023-24", INDEX(PR24_after_overrides!$D$3:$AU$128, MATCH('Stata dataset (nominal)'!$A300, PR24_after_overrides!$A$3:$A$128, 0), MATCH('Stata dataset (nominal)'!D$1, PR24_after_overrides!$D$2:$AU$2, 0)), INDEX('Cyclical_after overrides'!$A$1:$BD$245,MATCH('Stata dataset (nominal)'!$A300,'Cyclical_after overrides'!$A$1:$A$245,0),MATCH('Stata dataset (nominal)'!D$1,'Cyclical_after overrides'!$A$1:$BD$1,0))), "")</f>
        <v>0.82432424874300836</v>
      </c>
      <c r="E300" s="179">
        <f>_xlfn.IFNA(IF($C300 &gt; "2023-24", INDEX(PR24_after_overrides!$D$3:$AU$128, MATCH('Stata dataset (nominal)'!$A300, PR24_after_overrides!$A$3:$A$128, 0), MATCH('Stata dataset (nominal)'!E$1, PR24_after_overrides!$D$2:$AU$2, 0)), INDEX('Cyclical_after overrides'!$A$1:$BD$245,MATCH('Stata dataset (nominal)'!$A300,'Cyclical_after overrides'!$A$1:$A$245,0),MATCH('Stata dataset (nominal)'!E$1,'Cyclical_after overrides'!$A$1:$BD$1,0))), "")</f>
        <v>8.7939659173062434</v>
      </c>
      <c r="F300" s="179">
        <f>_xlfn.IFNA(IF($C300 &gt; "2023-24", INDEX(PR24_after_overrides!$D$3:$AU$128, MATCH('Stata dataset (nominal)'!$A300, PR24_after_overrides!$A$3:$A$128, 0), MATCH('Stata dataset (nominal)'!F$1, PR24_after_overrides!$D$2:$AU$2, 0)), INDEX('Cyclical_after overrides'!$A$1:$BD$245,MATCH('Stata dataset (nominal)'!$A300,'Cyclical_after overrides'!$A$1:$A$245,0),MATCH('Stata dataset (nominal)'!F$1,'Cyclical_after overrides'!$A$1:$BD$1,0))), "")</f>
        <v>0.53258191763291063</v>
      </c>
      <c r="G300" s="179">
        <f>_xlfn.IFNA(IF($C300 &gt; "2023-24", INDEX(PR24_after_overrides!$D$3:$AU$128, MATCH('Stata dataset (nominal)'!$A300, PR24_after_overrides!$A$3:$A$128, 0), MATCH('Stata dataset (nominal)'!G$1, PR24_after_overrides!$D$2:$AU$2, 0)), INDEX('Cyclical_after overrides'!$A$1:$BD$245,MATCH('Stata dataset (nominal)'!$A300,'Cyclical_after overrides'!$A$1:$A$245,0),MATCH('Stata dataset (nominal)'!G$1,'Cyclical_after overrides'!$A$1:$BD$1,0))), "")</f>
        <v>8.6682200734673049</v>
      </c>
      <c r="H300" s="179">
        <f>_xlfn.IFNA(IF($C300 &gt; "2023-24", INDEX(PR24_after_overrides!$D$3:$AU$128, MATCH('Stata dataset (nominal)'!$A300, PR24_after_overrides!$A$3:$A$128, 0), MATCH('Stata dataset (nominal)'!H$1, PR24_after_overrides!$D$2:$AU$2, 0)), INDEX('Cyclical_after overrides'!$A$1:$BD$245,MATCH('Stata dataset (nominal)'!$A300,'Cyclical_after overrides'!$A$1:$A$245,0),MATCH('Stata dataset (nominal)'!H$1,'Cyclical_after overrides'!$A$1:$BD$1,0))), "")</f>
        <v>2.0512083493308402</v>
      </c>
      <c r="I300" s="179">
        <f>_xlfn.IFNA(IF($C300 &gt; "2023-24", INDEX(PR24_after_overrides!$D$3:$AU$128, MATCH('Stata dataset (nominal)'!$A300, PR24_after_overrides!$A$3:$A$128, 0), MATCH('Stata dataset (nominal)'!I$1, PR24_after_overrides!$D$2:$AU$2, 0)), INDEX('Cyclical_after overrides'!$A$1:$BD$245,MATCH('Stata dataset (nominal)'!$A300,'Cyclical_after overrides'!$A$1:$A$245,0),MATCH('Stata dataset (nominal)'!I$1,'Cyclical_after overrides'!$A$1:$BD$1,0))), "")</f>
        <v>8.4958125471913633</v>
      </c>
      <c r="J300" s="179">
        <f>_xlfn.IFNA(IF($C300 &gt; "2023-24", INDEX(PR24_after_overrides!$D$3:$AU$128, MATCH('Stata dataset (nominal)'!$A300, PR24_after_overrides!$A$3:$A$128, 0), MATCH('Stata dataset (nominal)'!J$1, PR24_after_overrides!$D$2:$AU$2, 0)), INDEX('Cyclical_after overrides'!$A$1:$BD$245,MATCH('Stata dataset (nominal)'!$A300,'Cyclical_after overrides'!$A$1:$A$245,0),MATCH('Stata dataset (nominal)'!J$1,'Cyclical_after overrides'!$A$1:$BD$1,0))), "")</f>
        <v>0.37695835973372677</v>
      </c>
      <c r="K300" s="179" t="str">
        <f>_xlfn.IFNA(IF($C300 &gt; "2023-24", INDEX(PR24_after_overrides!$D$3:$AU$128, MATCH('Stata dataset (nominal)'!$A300, PR24_after_overrides!$A$3:$A$128, 0), MATCH('Stata dataset (nominal)'!K$1, PR24_after_overrides!$D$2:$AU$2, 0)), INDEX('Cyclical_after overrides'!$A$1:$BD$245,MATCH('Stata dataset (nominal)'!$A300,'Cyclical_after overrides'!$A$1:$A$245,0),MATCH('Stata dataset (nominal)'!K$1,'Cyclical_after overrides'!$A$1:$BD$1,0))), "")</f>
        <v/>
      </c>
      <c r="L300" s="179">
        <f>_xlfn.IFNA(IF($C300 &gt; "2023-24", INDEX(PR24_after_overrides!$D$3:$AU$128, MATCH('Stata dataset (nominal)'!$A300, PR24_after_overrides!$A$3:$A$128, 0), MATCH('Stata dataset (nominal)'!L$1, PR24_after_overrides!$D$2:$AU$2, 0)), INDEX('Cyclical_after overrides'!$A$1:$BD$245,MATCH('Stata dataset (nominal)'!$A300,'Cyclical_after overrides'!$A$1:$A$245,0),MATCH('Stata dataset (nominal)'!L$1,'Cyclical_after overrides'!$A$1:$BD$1,0))), "")</f>
        <v>0</v>
      </c>
      <c r="M300" s="179">
        <f>_xlfn.IFNA(IF($C300 &gt; "2023-24", INDEX(PR24_after_overrides!$D$3:$AU$128, MATCH('Stata dataset (nominal)'!$A300, PR24_after_overrides!$A$3:$A$128, 0), MATCH('Stata dataset (nominal)'!M$1, PR24_after_overrides!$D$2:$AU$2, 0)), INDEX('Cyclical_after overrides'!$A$1:$BD$245,MATCH('Stata dataset (nominal)'!$A300,'Cyclical_after overrides'!$A$1:$A$245,0),MATCH('Stata dataset (nominal)'!M$1,'Cyclical_after overrides'!$A$1:$BD$1,0))), "")</f>
        <v>1.5103280073326362</v>
      </c>
      <c r="N300" s="179">
        <f>_xlfn.IFNA(IF($C300 &gt; "2023-24", INDEX(PR24_after_overrides!$D$3:$AU$128, MATCH('Stata dataset (nominal)'!$A300, PR24_after_overrides!$A$3:$A$128, 0), MATCH('Stata dataset (nominal)'!N$1, PR24_after_overrides!$D$2:$AU$2, 0)), INDEX('Cyclical_after overrides'!$A$1:$BD$245,MATCH('Stata dataset (nominal)'!$A300,'Cyclical_after overrides'!$A$1:$A$245,0),MATCH('Stata dataset (nominal)'!N$1,'Cyclical_after overrides'!$A$1:$BD$1,0))), "")</f>
        <v>8.6682200734673049</v>
      </c>
      <c r="O300" s="179">
        <f>_xlfn.IFNA(IF($C300 &gt; "2023-24", INDEX(PR24_after_overrides!$D$3:$AU$128, MATCH('Stata dataset (nominal)'!$A300, PR24_after_overrides!$A$3:$A$128, 0), MATCH('Stata dataset (nominal)'!O$1, PR24_after_overrides!$D$2:$AU$2, 0)), INDEX('Cyclical_after overrides'!$A$1:$BD$245,MATCH('Stata dataset (nominal)'!$A300,'Cyclical_after overrides'!$A$1:$A$245,0),MATCH('Stata dataset (nominal)'!O$1,'Cyclical_after overrides'!$A$1:$BD$1,0))), "")</f>
        <v>87.300031821289735</v>
      </c>
      <c r="P300" s="179" t="str">
        <f>_xlfn.IFNA(IF($C300 &gt; "2023-24", INDEX(PR24_after_overrides!$D$3:$AU$128, MATCH('Stata dataset (nominal)'!$A300, PR24_after_overrides!$A$3:$A$128, 0), MATCH('Stata dataset (nominal)'!P$1, PR24_after_overrides!$D$2:$AU$2, 0)), INDEX('Cyclical_after overrides'!$A$1:$BD$245,MATCH('Stata dataset (nominal)'!$A300,'Cyclical_after overrides'!$A$1:$A$245,0),MATCH('Stata dataset (nominal)'!P$1,'Cyclical_after overrides'!$A$1:$BD$1,0))), "")</f>
        <v/>
      </c>
      <c r="Q300" s="179" t="str">
        <f>_xlfn.IFNA(IF($C300 &gt; "2023-24", INDEX(PR24_after_overrides!$D$3:$AU$128, MATCH('Stata dataset (nominal)'!$A300, PR24_after_overrides!$A$3:$A$128, 0), MATCH('Stata dataset (nominal)'!Q$1, PR24_after_overrides!$D$2:$AU$2, 0)), INDEX('Cyclical_after overrides'!$A$1:$BD$245,MATCH('Stata dataset (nominal)'!$A300,'Cyclical_after overrides'!$A$1:$A$245,0),MATCH('Stata dataset (nominal)'!Q$1,'Cyclical_after overrides'!$A$1:$BD$1,0))), "")</f>
        <v/>
      </c>
      <c r="R300" s="179">
        <f>_xlfn.IFNA(IF($C300 &gt; "2023-24", INDEX(PR24_after_overrides!$D$3:$AU$128, MATCH('Stata dataset (nominal)'!$A300, PR24_after_overrides!$A$3:$A$128, 0), MATCH('Stata dataset (nominal)'!R$1, PR24_after_overrides!$D$2:$AU$2, 0)), INDEX('Cyclical_after overrides'!$A$1:$BD$245,MATCH('Stata dataset (nominal)'!$A300,'Cyclical_after overrides'!$A$1:$A$245,0),MATCH('Stata dataset (nominal)'!R$1,'Cyclical_after overrides'!$A$1:$BD$1,0))), "")</f>
        <v>885.3986905512337</v>
      </c>
      <c r="S300" s="179" t="str">
        <f>_xlfn.IFNA(IF($C300 &gt; "2023-24", INDEX(PR24_after_overrides!$D$3:$AU$128, MATCH('Stata dataset (nominal)'!$A300, PR24_after_overrides!$A$3:$A$128, 0), MATCH('Stata dataset (nominal)'!S$1, PR24_after_overrides!$D$2:$AU$2, 0)), INDEX('Cyclical_after overrides'!$A$1:$BD$245,MATCH('Stata dataset (nominal)'!$A300,'Cyclical_after overrides'!$A$1:$A$245,0),MATCH('Stata dataset (nominal)'!S$1,'Cyclical_after overrides'!$A$1:$BD$1,0))), "")</f>
        <v/>
      </c>
      <c r="T300" s="179" t="str">
        <f>_xlfn.IFNA(IF($C300 &gt; "2023-24", INDEX(PR24_after_overrides!$D$3:$AU$128, MATCH('Stata dataset (nominal)'!$A300, PR24_after_overrides!$A$3:$A$128, 0), MATCH('Stata dataset (nominal)'!T$1, PR24_after_overrides!$D$2:$AU$2, 0)), INDEX('Cyclical_after overrides'!$A$1:$BD$245,MATCH('Stata dataset (nominal)'!$A300,'Cyclical_after overrides'!$A$1:$A$245,0),MATCH('Stata dataset (nominal)'!T$1,'Cyclical_after overrides'!$A$1:$BD$1,0))), "")</f>
        <v/>
      </c>
      <c r="U300" s="179" t="str">
        <f>_xlfn.IFNA(IF($C300 &gt; "2023-24", INDEX(PR24_after_overrides!$D$3:$AU$128, MATCH('Stata dataset (nominal)'!$A300, PR24_after_overrides!$A$3:$A$128, 0), MATCH('Stata dataset (nominal)'!U$1, PR24_after_overrides!$D$2:$AU$2, 0)), INDEX('Cyclical_after overrides'!$A$1:$BD$245,MATCH('Stata dataset (nominal)'!$A300,'Cyclical_after overrides'!$A$1:$A$245,0),MATCH('Stata dataset (nominal)'!U$1,'Cyclical_after overrides'!$A$1:$BD$1,0))), "")</f>
        <v/>
      </c>
      <c r="V300" s="179" t="str">
        <f>_xlfn.IFNA(IF($C300 &gt; "2023-24", INDEX(PR24_after_overrides!$D$3:$AU$128, MATCH('Stata dataset (nominal)'!$A300, PR24_after_overrides!$A$3:$A$128, 0), MATCH('Stata dataset (nominal)'!V$1, PR24_after_overrides!$D$2:$AU$2, 0)), INDEX('Cyclical_after overrides'!$A$1:$BD$245,MATCH('Stata dataset (nominal)'!$A300,'Cyclical_after overrides'!$A$1:$A$245,0),MATCH('Stata dataset (nominal)'!V$1,'Cyclical_after overrides'!$A$1:$BD$1,0))), "")</f>
        <v/>
      </c>
      <c r="W300" s="179" t="str">
        <f>_xlfn.IFNA(IF($C300 &gt; "2023-24", INDEX(PR24_after_overrides!$D$3:$AU$128, MATCH('Stata dataset (nominal)'!$A300, PR24_after_overrides!$A$3:$A$128, 0), MATCH('Stata dataset (nominal)'!W$1, PR24_after_overrides!$D$2:$AU$2, 0)), INDEX('Cyclical_after overrides'!$A$1:$BD$245,MATCH('Stata dataset (nominal)'!$A300,'Cyclical_after overrides'!$A$1:$A$245,0),MATCH('Stata dataset (nominal)'!W$1,'Cyclical_after overrides'!$A$1:$BD$1,0))), "")</f>
        <v/>
      </c>
      <c r="X300" s="179" t="str">
        <f>_xlfn.IFNA(IF($C300 &gt; "2023-24", INDEX(PR24_after_overrides!$D$3:$AU$128, MATCH('Stata dataset (nominal)'!$A300, PR24_after_overrides!$A$3:$A$128, 0), MATCH('Stata dataset (nominal)'!X$1, PR24_after_overrides!$D$2:$AU$2, 0)), INDEX('Cyclical_after overrides'!$A$1:$BD$245,MATCH('Stata dataset (nominal)'!$A300,'Cyclical_after overrides'!$A$1:$A$245,0),MATCH('Stata dataset (nominal)'!X$1,'Cyclical_after overrides'!$A$1:$BD$1,0))), "")</f>
        <v/>
      </c>
      <c r="Y300" s="179" t="str">
        <f>_xlfn.IFNA(IF($C300 &gt; "2023-24", INDEX(PR24_after_overrides!$D$3:$AU$128, MATCH('Stata dataset (nominal)'!$A300, PR24_after_overrides!$A$3:$A$128, 0), MATCH('Stata dataset (nominal)'!Y$1, PR24_after_overrides!$D$2:$AU$2, 0)), INDEX('Cyclical_after overrides'!$A$1:$BD$245,MATCH('Stata dataset (nominal)'!$A300,'Cyclical_after overrides'!$A$1:$A$245,0),MATCH('Stata dataset (nominal)'!Y$1,'Cyclical_after overrides'!$A$1:$BD$1,0))), "")</f>
        <v/>
      </c>
      <c r="Z300" s="179" t="str">
        <f>_xlfn.IFNA(IF($C300 &gt; "2023-24", INDEX(PR24_after_overrides!$D$3:$AU$128, MATCH('Stata dataset (nominal)'!$A300, PR24_after_overrides!$A$3:$A$128, 0), MATCH('Stata dataset (nominal)'!Z$1, PR24_after_overrides!$D$2:$AU$2, 0)), INDEX('Cyclical_after overrides'!$A$1:$BD$245,MATCH('Stata dataset (nominal)'!$A300,'Cyclical_after overrides'!$A$1:$A$245,0),MATCH('Stata dataset (nominal)'!Z$1,'Cyclical_after overrides'!$A$1:$BD$1,0))), "")</f>
        <v/>
      </c>
      <c r="AA300" s="179">
        <f>_xlfn.IFNA(IF($C300 &gt; "2023-24", INDEX(PR24_after_overrides!$D$3:$AU$128, MATCH('Stata dataset (nominal)'!$A300, PR24_after_overrides!$A$3:$A$128, 0), MATCH('Stata dataset (nominal)'!AA$1, PR24_after_overrides!$D$2:$AU$2, 0)), INDEX('Cyclical_after overrides'!$A$1:$BD$245,MATCH('Stata dataset (nominal)'!$A300,'Cyclical_after overrides'!$A$1:$A$245,0),MATCH('Stata dataset (nominal)'!AA$1,'Cyclical_after overrides'!$A$1:$BD$1,0))), "")</f>
        <v>318.92770481347623</v>
      </c>
      <c r="AB300" s="179">
        <f>INDEX(Depreciation!$U$5:$U$318, MATCH('Stata dataset (nominal)'!$A300, Depreciation!$A$5:$A$318, 0))</f>
        <v>1.8154600935976302</v>
      </c>
      <c r="AC300" s="180" t="str">
        <f t="shared" si="7"/>
        <v/>
      </c>
      <c r="AD300" s="72">
        <f>INDEX(Recharges!$V$5:$V$318, MATCH('Stata dataset (nominal)'!$A300, Recharges!$A$5:$A$318, 0))</f>
        <v>0.16995933637964389</v>
      </c>
    </row>
    <row r="301" spans="1:30" x14ac:dyDescent="0.4">
      <c r="A301" s="160" t="str">
        <f t="shared" si="6"/>
        <v>SSC14</v>
      </c>
      <c r="B301" s="160" t="s">
        <v>493</v>
      </c>
      <c r="C301" s="160" t="s">
        <v>243</v>
      </c>
      <c r="D301" s="179">
        <f>_xlfn.IFNA(IF($C301 &gt; "2023-24", INDEX(PR24_after_overrides!$D$3:$AU$128, MATCH('Stata dataset (nominal)'!$A301, PR24_after_overrides!$A$3:$A$128, 0), MATCH('Stata dataset (nominal)'!D$1, PR24_after_overrides!$D$2:$AU$2, 0)), INDEX('Cyclical_after overrides'!$A$1:$BD$245,MATCH('Stata dataset (nominal)'!$A301,'Cyclical_after overrides'!$A$1:$A$245,0),MATCH('Stata dataset (nominal)'!D$1,'Cyclical_after overrides'!$A$1:$BD$1,0))), "")</f>
        <v>1.24788708586883</v>
      </c>
      <c r="E301" s="179">
        <f>_xlfn.IFNA(IF($C301 &gt; "2023-24", INDEX(PR24_after_overrides!$D$3:$AU$128, MATCH('Stata dataset (nominal)'!$A301, PR24_after_overrides!$A$3:$A$128, 0), MATCH('Stata dataset (nominal)'!E$1, PR24_after_overrides!$D$2:$AU$2, 0)), INDEX('Cyclical_after overrides'!$A$1:$BD$245,MATCH('Stata dataset (nominal)'!$A301,'Cyclical_after overrides'!$A$1:$A$245,0),MATCH('Stata dataset (nominal)'!E$1,'Cyclical_after overrides'!$A$1:$BD$1,0))), "")</f>
        <v>4.8019999999999996</v>
      </c>
      <c r="F301" s="179">
        <f>_xlfn.IFNA(IF($C301 &gt; "2023-24", INDEX(PR24_after_overrides!$D$3:$AU$128, MATCH('Stata dataset (nominal)'!$A301, PR24_after_overrides!$A$3:$A$128, 0), MATCH('Stata dataset (nominal)'!F$1, PR24_after_overrides!$D$2:$AU$2, 0)), INDEX('Cyclical_after overrides'!$A$1:$BD$245,MATCH('Stata dataset (nominal)'!$A301,'Cyclical_after overrides'!$A$1:$A$245,0),MATCH('Stata dataset (nominal)'!F$1,'Cyclical_after overrides'!$A$1:$BD$1,0))), "")</f>
        <v>1.1759999999999999</v>
      </c>
      <c r="G301" s="179">
        <f>_xlfn.IFNA(IF($C301 &gt; "2023-24", INDEX(PR24_after_overrides!$D$3:$AU$128, MATCH('Stata dataset (nominal)'!$A301, PR24_after_overrides!$A$3:$A$128, 0), MATCH('Stata dataset (nominal)'!G$1, PR24_after_overrides!$D$2:$AU$2, 0)), INDEX('Cyclical_after overrides'!$A$1:$BD$245,MATCH('Stata dataset (nominal)'!$A301,'Cyclical_after overrides'!$A$1:$A$245,0),MATCH('Stata dataset (nominal)'!G$1,'Cyclical_after overrides'!$A$1:$BD$1,0))), "")</f>
        <v>3.0710000000000002</v>
      </c>
      <c r="H301" s="179">
        <f>_xlfn.IFNA(IF($C301 &gt; "2023-24", INDEX(PR24_after_overrides!$D$3:$AU$128, MATCH('Stata dataset (nominal)'!$A301, PR24_after_overrides!$A$3:$A$128, 0), MATCH('Stata dataset (nominal)'!H$1, PR24_after_overrides!$D$2:$AU$2, 0)), INDEX('Cyclical_after overrides'!$A$1:$BD$245,MATCH('Stata dataset (nominal)'!$A301,'Cyclical_after overrides'!$A$1:$A$245,0),MATCH('Stata dataset (nominal)'!H$1,'Cyclical_after overrides'!$A$1:$BD$1,0))), "")</f>
        <v>0.77100000000000002</v>
      </c>
      <c r="I301" s="179">
        <f>_xlfn.IFNA(IF($C301 &gt; "2023-24", INDEX(PR24_after_overrides!$D$3:$AU$128, MATCH('Stata dataset (nominal)'!$A301, PR24_after_overrides!$A$3:$A$128, 0), MATCH('Stata dataset (nominal)'!I$1, PR24_after_overrides!$D$2:$AU$2, 0)), INDEX('Cyclical_after overrides'!$A$1:$BD$245,MATCH('Stata dataset (nominal)'!$A301,'Cyclical_after overrides'!$A$1:$A$245,0),MATCH('Stata dataset (nominal)'!I$1,'Cyclical_after overrides'!$A$1:$BD$1,0))), "")</f>
        <v>3.6789999999999998</v>
      </c>
      <c r="J301" s="179">
        <f>_xlfn.IFNA(IF($C301 &gt; "2023-24", INDEX(PR24_after_overrides!$D$3:$AU$128, MATCH('Stata dataset (nominal)'!$A301, PR24_after_overrides!$A$3:$A$128, 0), MATCH('Stata dataset (nominal)'!J$1, PR24_after_overrides!$D$2:$AU$2, 0)), INDEX('Cyclical_after overrides'!$A$1:$BD$245,MATCH('Stata dataset (nominal)'!$A301,'Cyclical_after overrides'!$A$1:$A$245,0),MATCH('Stata dataset (nominal)'!J$1,'Cyclical_after overrides'!$A$1:$BD$1,0))), "")</f>
        <v>0.13200000000000001</v>
      </c>
      <c r="K301" s="179">
        <f>_xlfn.IFNA(IF($C301 &gt; "2023-24", INDEX(PR24_after_overrides!$D$3:$AU$128, MATCH('Stata dataset (nominal)'!$A301, PR24_after_overrides!$A$3:$A$128, 0), MATCH('Stata dataset (nominal)'!K$1, PR24_after_overrides!$D$2:$AU$2, 0)), INDEX('Cyclical_after overrides'!$A$1:$BD$245,MATCH('Stata dataset (nominal)'!$A301,'Cyclical_after overrides'!$A$1:$A$245,0),MATCH('Stata dataset (nominal)'!K$1,'Cyclical_after overrides'!$A$1:$BD$1,0))), "")</f>
        <v>0</v>
      </c>
      <c r="L301" s="179">
        <f>_xlfn.IFNA(IF($C301 &gt; "2023-24", INDEX(PR24_after_overrides!$D$3:$AU$128, MATCH('Stata dataset (nominal)'!$A301, PR24_after_overrides!$A$3:$A$128, 0), MATCH('Stata dataset (nominal)'!L$1, PR24_after_overrides!$D$2:$AU$2, 0)), INDEX('Cyclical_after overrides'!$A$1:$BD$245,MATCH('Stata dataset (nominal)'!$A301,'Cyclical_after overrides'!$A$1:$A$245,0),MATCH('Stata dataset (nominal)'!L$1,'Cyclical_after overrides'!$A$1:$BD$1,0))), "")</f>
        <v>0</v>
      </c>
      <c r="M301" s="179">
        <f>_xlfn.IFNA(IF($C301 &gt; "2023-24", INDEX(PR24_after_overrides!$D$3:$AU$128, MATCH('Stata dataset (nominal)'!$A301, PR24_after_overrides!$A$3:$A$128, 0), MATCH('Stata dataset (nominal)'!M$1, PR24_after_overrides!$D$2:$AU$2, 0)), INDEX('Cyclical_after overrides'!$A$1:$BD$245,MATCH('Stata dataset (nominal)'!$A301,'Cyclical_after overrides'!$A$1:$A$245,0),MATCH('Stata dataset (nominal)'!M$1,'Cyclical_after overrides'!$A$1:$BD$1,0))), "")</f>
        <v>1.63137826520021</v>
      </c>
      <c r="N301" s="179" t="str">
        <f>_xlfn.IFNA(IF($C301 &gt; "2023-24", INDEX(PR24_after_overrides!$D$3:$AU$128, MATCH('Stata dataset (nominal)'!$A301, PR24_after_overrides!$A$3:$A$128, 0), MATCH('Stata dataset (nominal)'!N$1, PR24_after_overrides!$D$2:$AU$2, 0)), INDEX('Cyclical_after overrides'!$A$1:$BD$245,MATCH('Stata dataset (nominal)'!$A301,'Cyclical_after overrides'!$A$1:$A$245,0),MATCH('Stata dataset (nominal)'!N$1,'Cyclical_after overrides'!$A$1:$BD$1,0))), "")</f>
        <v/>
      </c>
      <c r="O301" s="179">
        <f>_xlfn.IFNA(IF($C301 &gt; "2023-24", INDEX(PR24_after_overrides!$D$3:$AU$128, MATCH('Stata dataset (nominal)'!$A301, PR24_after_overrides!$A$3:$A$128, 0), MATCH('Stata dataset (nominal)'!O$1, PR24_after_overrides!$D$2:$AU$2, 0)), INDEX('Cyclical_after overrides'!$A$1:$BD$245,MATCH('Stata dataset (nominal)'!$A301,'Cyclical_after overrides'!$A$1:$A$245,0),MATCH('Stata dataset (nominal)'!O$1,'Cyclical_after overrides'!$A$1:$BD$1,0))), "")</f>
        <v>399.58100000000002</v>
      </c>
      <c r="P301" s="179">
        <f>_xlfn.IFNA(IF($C301 &gt; "2023-24", INDEX(PR24_after_overrides!$D$3:$AU$128, MATCH('Stata dataset (nominal)'!$A301, PR24_after_overrides!$A$3:$A$128, 0), MATCH('Stata dataset (nominal)'!P$1, PR24_after_overrides!$D$2:$AU$2, 0)), INDEX('Cyclical_after overrides'!$A$1:$BD$245,MATCH('Stata dataset (nominal)'!$A301,'Cyclical_after overrides'!$A$1:$A$245,0),MATCH('Stata dataset (nominal)'!P$1,'Cyclical_after overrides'!$A$1:$BD$1,0))), "")</f>
        <v>0</v>
      </c>
      <c r="Q301" s="179">
        <f>_xlfn.IFNA(IF($C301 &gt; "2023-24", INDEX(PR24_after_overrides!$D$3:$AU$128, MATCH('Stata dataset (nominal)'!$A301, PR24_after_overrides!$A$3:$A$128, 0), MATCH('Stata dataset (nominal)'!Q$1, PR24_after_overrides!$D$2:$AU$2, 0)), INDEX('Cyclical_after overrides'!$A$1:$BD$245,MATCH('Stata dataset (nominal)'!$A301,'Cyclical_after overrides'!$A$1:$A$245,0),MATCH('Stata dataset (nominal)'!Q$1,'Cyclical_after overrides'!$A$1:$BD$1,0))), "")</f>
        <v>0</v>
      </c>
      <c r="R301" s="179">
        <f>_xlfn.IFNA(IF($C301 &gt; "2023-24", INDEX(PR24_after_overrides!$D$3:$AU$128, MATCH('Stata dataset (nominal)'!$A301, PR24_after_overrides!$A$3:$A$128, 0), MATCH('Stata dataset (nominal)'!R$1, PR24_after_overrides!$D$2:$AU$2, 0)), INDEX('Cyclical_after overrides'!$A$1:$BD$245,MATCH('Stata dataset (nominal)'!$A301,'Cyclical_after overrides'!$A$1:$A$245,0),MATCH('Stata dataset (nominal)'!R$1,'Cyclical_after overrides'!$A$1:$BD$1,0))), "")</f>
        <v>248.7355</v>
      </c>
      <c r="S301" s="179">
        <f>_xlfn.IFNA(IF($C301 &gt; "2023-24", INDEX(PR24_after_overrides!$D$3:$AU$128, MATCH('Stata dataset (nominal)'!$A301, PR24_after_overrides!$A$3:$A$128, 0), MATCH('Stata dataset (nominal)'!S$1, PR24_after_overrides!$D$2:$AU$2, 0)), INDEX('Cyclical_after overrides'!$A$1:$BD$245,MATCH('Stata dataset (nominal)'!$A301,'Cyclical_after overrides'!$A$1:$A$245,0),MATCH('Stata dataset (nominal)'!S$1,'Cyclical_after overrides'!$A$1:$BD$1,0))), "")</f>
        <v>0</v>
      </c>
      <c r="T301" s="179">
        <f>_xlfn.IFNA(IF($C301 &gt; "2023-24", INDEX(PR24_after_overrides!$D$3:$AU$128, MATCH('Stata dataset (nominal)'!$A301, PR24_after_overrides!$A$3:$A$128, 0), MATCH('Stata dataset (nominal)'!T$1, PR24_after_overrides!$D$2:$AU$2, 0)), INDEX('Cyclical_after overrides'!$A$1:$BD$245,MATCH('Stata dataset (nominal)'!$A301,'Cyclical_after overrides'!$A$1:$A$245,0),MATCH('Stata dataset (nominal)'!T$1,'Cyclical_after overrides'!$A$1:$BD$1,0))), "")</f>
        <v>0</v>
      </c>
      <c r="U301" s="179">
        <f>_xlfn.IFNA(IF($C301 &gt; "2023-24", INDEX(PR24_after_overrides!$D$3:$AU$128, MATCH('Stata dataset (nominal)'!$A301, PR24_after_overrides!$A$3:$A$128, 0), MATCH('Stata dataset (nominal)'!U$1, PR24_after_overrides!$D$2:$AU$2, 0)), INDEX('Cyclical_after overrides'!$A$1:$BD$245,MATCH('Stata dataset (nominal)'!$A301,'Cyclical_after overrides'!$A$1:$A$245,0),MATCH('Stata dataset (nominal)'!U$1,'Cyclical_after overrides'!$A$1:$BD$1,0))), "")</f>
        <v>27.377714381884019</v>
      </c>
      <c r="V301" s="179">
        <f>_xlfn.IFNA(IF($C301 &gt; "2023-24", INDEX(PR24_after_overrides!$D$3:$AU$128, MATCH('Stata dataset (nominal)'!$A301, PR24_after_overrides!$A$3:$A$128, 0), MATCH('Stata dataset (nominal)'!V$1, PR24_after_overrides!$D$2:$AU$2, 0)), INDEX('Cyclical_after overrides'!$A$1:$BD$245,MATCH('Stata dataset (nominal)'!$A301,'Cyclical_after overrides'!$A$1:$A$245,0),MATCH('Stata dataset (nominal)'!V$1,'Cyclical_after overrides'!$A$1:$BD$1,0))), "")</f>
        <v>137.08585308021415</v>
      </c>
      <c r="W301" s="179">
        <f>_xlfn.IFNA(IF($C301 &gt; "2023-24", INDEX(PR24_after_overrides!$D$3:$AU$128, MATCH('Stata dataset (nominal)'!$A301, PR24_after_overrides!$A$3:$A$128, 0), MATCH('Stata dataset (nominal)'!W$1, PR24_after_overrides!$D$2:$AU$2, 0)), INDEX('Cyclical_after overrides'!$A$1:$BD$245,MATCH('Stata dataset (nominal)'!$A301,'Cyclical_after overrides'!$A$1:$A$245,0),MATCH('Stata dataset (nominal)'!W$1,'Cyclical_after overrides'!$A$1:$BD$1,0))), "")</f>
        <v>2.5130376121766447</v>
      </c>
      <c r="X301" s="179">
        <f>_xlfn.IFNA(IF($C301 &gt; "2023-24", INDEX(PR24_after_overrides!$D$3:$AU$128, MATCH('Stata dataset (nominal)'!$A301, PR24_after_overrides!$A$3:$A$128, 0), MATCH('Stata dataset (nominal)'!X$1, PR24_after_overrides!$D$2:$AU$2, 0)), INDEX('Cyclical_after overrides'!$A$1:$BD$245,MATCH('Stata dataset (nominal)'!$A301,'Cyclical_after overrides'!$A$1:$A$245,0),MATCH('Stata dataset (nominal)'!X$1,'Cyclical_after overrides'!$A$1:$BD$1,0))), "")</f>
        <v>11.093384498118207</v>
      </c>
      <c r="Y301" s="179">
        <f>_xlfn.IFNA(IF($C301 &gt; "2023-24", INDEX(PR24_after_overrides!$D$3:$AU$128, MATCH('Stata dataset (nominal)'!$A301, PR24_after_overrides!$A$3:$A$128, 0), MATCH('Stata dataset (nominal)'!Y$1, PR24_after_overrides!$D$2:$AU$2, 0)), INDEX('Cyclical_after overrides'!$A$1:$BD$245,MATCH('Stata dataset (nominal)'!$A301,'Cyclical_after overrides'!$A$1:$A$245,0),MATCH('Stata dataset (nominal)'!Y$1,'Cyclical_after overrides'!$A$1:$BD$1,0))), "")</f>
        <v>16.09338019615495</v>
      </c>
      <c r="Z301" s="179">
        <f>_xlfn.IFNA(IF($C301 &gt; "2023-24", INDEX(PR24_after_overrides!$D$3:$AU$128, MATCH('Stata dataset (nominal)'!$A301, PR24_after_overrides!$A$3:$A$128, 0), MATCH('Stata dataset (nominal)'!Z$1, PR24_after_overrides!$D$2:$AU$2, 0)), INDEX('Cyclical_after overrides'!$A$1:$BD$245,MATCH('Stata dataset (nominal)'!$A301,'Cyclical_after overrides'!$A$1:$A$245,0),MATCH('Stata dataset (nominal)'!Z$1,'Cyclical_after overrides'!$A$1:$BD$1,0))), "")</f>
        <v>16.09338019615495</v>
      </c>
      <c r="AA301" s="179">
        <f>_xlfn.IFNA(IF($C301 &gt; "2023-24", INDEX(PR24_after_overrides!$D$3:$AU$128, MATCH('Stata dataset (nominal)'!$A301, PR24_after_overrides!$A$3:$A$128, 0), MATCH('Stata dataset (nominal)'!AA$1, PR24_after_overrides!$D$2:$AU$2, 0)), INDEX('Cyclical_after overrides'!$A$1:$BD$245,MATCH('Stata dataset (nominal)'!$A301,'Cyclical_after overrides'!$A$1:$A$245,0),MATCH('Stata dataset (nominal)'!AA$1,'Cyclical_after overrides'!$A$1:$BD$1,0))), "")</f>
        <v>92.722841450045323</v>
      </c>
      <c r="AB301" s="179">
        <f>INDEX(Depreciation!$U$5:$U$318, MATCH('Stata dataset (nominal)'!$A301, Depreciation!$A$5:$A$318, 0))</f>
        <v>1.316535871221</v>
      </c>
      <c r="AC301" s="180">
        <f t="shared" si="7"/>
        <v>0.97291171109791852</v>
      </c>
      <c r="AD301" s="72">
        <f>INDEX(Recharges!$V$5:$V$318, MATCH('Stata dataset (nominal)'!$A301, Recharges!$A$5:$A$318, 0))</f>
        <v>4.7E-2</v>
      </c>
    </row>
    <row r="302" spans="1:30" x14ac:dyDescent="0.4">
      <c r="A302" s="160" t="str">
        <f t="shared" si="6"/>
        <v>SSC15</v>
      </c>
      <c r="B302" s="160" t="s">
        <v>493</v>
      </c>
      <c r="C302" s="160" t="s">
        <v>245</v>
      </c>
      <c r="D302" s="179">
        <f>_xlfn.IFNA(IF($C302 &gt; "2023-24", INDEX(PR24_after_overrides!$D$3:$AU$128, MATCH('Stata dataset (nominal)'!$A302, PR24_after_overrides!$A$3:$A$128, 0), MATCH('Stata dataset (nominal)'!D$1, PR24_after_overrides!$D$2:$AU$2, 0)), INDEX('Cyclical_after overrides'!$A$1:$BD$245,MATCH('Stata dataset (nominal)'!$A302,'Cyclical_after overrides'!$A$1:$A$245,0),MATCH('Stata dataset (nominal)'!D$1,'Cyclical_after overrides'!$A$1:$BD$1,0))), "")</f>
        <v>1.2338096431854266</v>
      </c>
      <c r="E302" s="179">
        <f>_xlfn.IFNA(IF($C302 &gt; "2023-24", INDEX(PR24_after_overrides!$D$3:$AU$128, MATCH('Stata dataset (nominal)'!$A302, PR24_after_overrides!$A$3:$A$128, 0), MATCH('Stata dataset (nominal)'!E$1, PR24_after_overrides!$D$2:$AU$2, 0)), INDEX('Cyclical_after overrides'!$A$1:$BD$245,MATCH('Stata dataset (nominal)'!$A302,'Cyclical_after overrides'!$A$1:$A$245,0),MATCH('Stata dataset (nominal)'!E$1,'Cyclical_after overrides'!$A$1:$BD$1,0))), "")</f>
        <v>3.992</v>
      </c>
      <c r="F302" s="179">
        <f>_xlfn.IFNA(IF($C302 &gt; "2023-24", INDEX(PR24_after_overrides!$D$3:$AU$128, MATCH('Stata dataset (nominal)'!$A302, PR24_after_overrides!$A$3:$A$128, 0), MATCH('Stata dataset (nominal)'!F$1, PR24_after_overrides!$D$2:$AU$2, 0)), INDEX('Cyclical_after overrides'!$A$1:$BD$245,MATCH('Stata dataset (nominal)'!$A302,'Cyclical_after overrides'!$A$1:$A$245,0),MATCH('Stata dataset (nominal)'!F$1,'Cyclical_after overrides'!$A$1:$BD$1,0))), "")</f>
        <v>1.1180000000000001</v>
      </c>
      <c r="G302" s="179">
        <f>_xlfn.IFNA(IF($C302 &gt; "2023-24", INDEX(PR24_after_overrides!$D$3:$AU$128, MATCH('Stata dataset (nominal)'!$A302, PR24_after_overrides!$A$3:$A$128, 0), MATCH('Stata dataset (nominal)'!G$1, PR24_after_overrides!$D$2:$AU$2, 0)), INDEX('Cyclical_after overrides'!$A$1:$BD$245,MATCH('Stata dataset (nominal)'!$A302,'Cyclical_after overrides'!$A$1:$A$245,0),MATCH('Stata dataset (nominal)'!G$1,'Cyclical_after overrides'!$A$1:$BD$1,0))), "")</f>
        <v>3.6379999999999999</v>
      </c>
      <c r="H302" s="179">
        <f>_xlfn.IFNA(IF($C302 &gt; "2023-24", INDEX(PR24_after_overrides!$D$3:$AU$128, MATCH('Stata dataset (nominal)'!$A302, PR24_after_overrides!$A$3:$A$128, 0), MATCH('Stata dataset (nominal)'!H$1, PR24_after_overrides!$D$2:$AU$2, 0)), INDEX('Cyclical_after overrides'!$A$1:$BD$245,MATCH('Stata dataset (nominal)'!$A302,'Cyclical_after overrides'!$A$1:$A$245,0),MATCH('Stata dataset (nominal)'!H$1,'Cyclical_after overrides'!$A$1:$BD$1,0))), "")</f>
        <v>0.90300000000000002</v>
      </c>
      <c r="I302" s="179">
        <f>_xlfn.IFNA(IF($C302 &gt; "2023-24", INDEX(PR24_after_overrides!$D$3:$AU$128, MATCH('Stata dataset (nominal)'!$A302, PR24_after_overrides!$A$3:$A$128, 0), MATCH('Stata dataset (nominal)'!I$1, PR24_after_overrides!$D$2:$AU$2, 0)), INDEX('Cyclical_after overrides'!$A$1:$BD$245,MATCH('Stata dataset (nominal)'!$A302,'Cyclical_after overrides'!$A$1:$A$245,0),MATCH('Stata dataset (nominal)'!I$1,'Cyclical_after overrides'!$A$1:$BD$1,0))), "")</f>
        <v>4.6929999999999996</v>
      </c>
      <c r="J302" s="179">
        <f>_xlfn.IFNA(IF($C302 &gt; "2023-24", INDEX(PR24_after_overrides!$D$3:$AU$128, MATCH('Stata dataset (nominal)'!$A302, PR24_after_overrides!$A$3:$A$128, 0), MATCH('Stata dataset (nominal)'!J$1, PR24_after_overrides!$D$2:$AU$2, 0)), INDEX('Cyclical_after overrides'!$A$1:$BD$245,MATCH('Stata dataset (nominal)'!$A302,'Cyclical_after overrides'!$A$1:$A$245,0),MATCH('Stata dataset (nominal)'!J$1,'Cyclical_after overrides'!$A$1:$BD$1,0))), "")</f>
        <v>0.152</v>
      </c>
      <c r="K302" s="179">
        <f>_xlfn.IFNA(IF($C302 &gt; "2023-24", INDEX(PR24_after_overrides!$D$3:$AU$128, MATCH('Stata dataset (nominal)'!$A302, PR24_after_overrides!$A$3:$A$128, 0), MATCH('Stata dataset (nominal)'!K$1, PR24_after_overrides!$D$2:$AU$2, 0)), INDEX('Cyclical_after overrides'!$A$1:$BD$245,MATCH('Stata dataset (nominal)'!$A302,'Cyclical_after overrides'!$A$1:$A$245,0),MATCH('Stata dataset (nominal)'!K$1,'Cyclical_after overrides'!$A$1:$BD$1,0))), "")</f>
        <v>0</v>
      </c>
      <c r="L302" s="179">
        <f>_xlfn.IFNA(IF($C302 &gt; "2023-24", INDEX(PR24_after_overrides!$D$3:$AU$128, MATCH('Stata dataset (nominal)'!$A302, PR24_after_overrides!$A$3:$A$128, 0), MATCH('Stata dataset (nominal)'!L$1, PR24_after_overrides!$D$2:$AU$2, 0)), INDEX('Cyclical_after overrides'!$A$1:$BD$245,MATCH('Stata dataset (nominal)'!$A302,'Cyclical_after overrides'!$A$1:$A$245,0),MATCH('Stata dataset (nominal)'!L$1,'Cyclical_after overrides'!$A$1:$BD$1,0))), "")</f>
        <v>1E-3</v>
      </c>
      <c r="M302" s="179">
        <f>_xlfn.IFNA(IF($C302 &gt; "2023-24", INDEX(PR24_after_overrides!$D$3:$AU$128, MATCH('Stata dataset (nominal)'!$A302, PR24_after_overrides!$A$3:$A$128, 0), MATCH('Stata dataset (nominal)'!M$1, PR24_after_overrides!$D$2:$AU$2, 0)), INDEX('Cyclical_after overrides'!$A$1:$BD$245,MATCH('Stata dataset (nominal)'!$A302,'Cyclical_after overrides'!$A$1:$A$245,0),MATCH('Stata dataset (nominal)'!M$1,'Cyclical_after overrides'!$A$1:$BD$1,0))), "")</f>
        <v>3.012</v>
      </c>
      <c r="N302" s="179" t="str">
        <f>_xlfn.IFNA(IF($C302 &gt; "2023-24", INDEX(PR24_after_overrides!$D$3:$AU$128, MATCH('Stata dataset (nominal)'!$A302, PR24_after_overrides!$A$3:$A$128, 0), MATCH('Stata dataset (nominal)'!N$1, PR24_after_overrides!$D$2:$AU$2, 0)), INDEX('Cyclical_after overrides'!$A$1:$BD$245,MATCH('Stata dataset (nominal)'!$A302,'Cyclical_after overrides'!$A$1:$A$245,0),MATCH('Stata dataset (nominal)'!N$1,'Cyclical_after overrides'!$A$1:$BD$1,0))), "")</f>
        <v/>
      </c>
      <c r="O302" s="179">
        <f>_xlfn.IFNA(IF($C302 &gt; "2023-24", INDEX(PR24_after_overrides!$D$3:$AU$128, MATCH('Stata dataset (nominal)'!$A302, PR24_after_overrides!$A$3:$A$128, 0), MATCH('Stata dataset (nominal)'!O$1, PR24_after_overrides!$D$2:$AU$2, 0)), INDEX('Cyclical_after overrides'!$A$1:$BD$245,MATCH('Stata dataset (nominal)'!$A302,'Cyclical_after overrides'!$A$1:$A$245,0),MATCH('Stata dataset (nominal)'!O$1,'Cyclical_after overrides'!$A$1:$BD$1,0))), "")</f>
        <v>391.73050000000001</v>
      </c>
      <c r="P302" s="179">
        <f>_xlfn.IFNA(IF($C302 &gt; "2023-24", INDEX(PR24_after_overrides!$D$3:$AU$128, MATCH('Stata dataset (nominal)'!$A302, PR24_after_overrides!$A$3:$A$128, 0), MATCH('Stata dataset (nominal)'!P$1, PR24_after_overrides!$D$2:$AU$2, 0)), INDEX('Cyclical_after overrides'!$A$1:$BD$245,MATCH('Stata dataset (nominal)'!$A302,'Cyclical_after overrides'!$A$1:$A$245,0),MATCH('Stata dataset (nominal)'!P$1,'Cyclical_after overrides'!$A$1:$BD$1,0))), "")</f>
        <v>0</v>
      </c>
      <c r="Q302" s="179">
        <f>_xlfn.IFNA(IF($C302 &gt; "2023-24", INDEX(PR24_after_overrides!$D$3:$AU$128, MATCH('Stata dataset (nominal)'!$A302, PR24_after_overrides!$A$3:$A$128, 0), MATCH('Stata dataset (nominal)'!Q$1, PR24_after_overrides!$D$2:$AU$2, 0)), INDEX('Cyclical_after overrides'!$A$1:$BD$245,MATCH('Stata dataset (nominal)'!$A302,'Cyclical_after overrides'!$A$1:$A$245,0),MATCH('Stata dataset (nominal)'!Q$1,'Cyclical_after overrides'!$A$1:$BD$1,0))), "")</f>
        <v>0</v>
      </c>
      <c r="R302" s="179">
        <f>_xlfn.IFNA(IF($C302 &gt; "2023-24", INDEX(PR24_after_overrides!$D$3:$AU$128, MATCH('Stata dataset (nominal)'!$A302, PR24_after_overrides!$A$3:$A$128, 0), MATCH('Stata dataset (nominal)'!R$1, PR24_after_overrides!$D$2:$AU$2, 0)), INDEX('Cyclical_after overrides'!$A$1:$BD$245,MATCH('Stata dataset (nominal)'!$A302,'Cyclical_after overrides'!$A$1:$A$245,0),MATCH('Stata dataset (nominal)'!R$1,'Cyclical_after overrides'!$A$1:$BD$1,0))), "")</f>
        <v>261.52199999999999</v>
      </c>
      <c r="S302" s="179">
        <f>_xlfn.IFNA(IF($C302 &gt; "2023-24", INDEX(PR24_after_overrides!$D$3:$AU$128, MATCH('Stata dataset (nominal)'!$A302, PR24_after_overrides!$A$3:$A$128, 0), MATCH('Stata dataset (nominal)'!S$1, PR24_after_overrides!$D$2:$AU$2, 0)), INDEX('Cyclical_after overrides'!$A$1:$BD$245,MATCH('Stata dataset (nominal)'!$A302,'Cyclical_after overrides'!$A$1:$A$245,0),MATCH('Stata dataset (nominal)'!S$1,'Cyclical_after overrides'!$A$1:$BD$1,0))), "")</f>
        <v>0</v>
      </c>
      <c r="T302" s="179">
        <f>_xlfn.IFNA(IF($C302 &gt; "2023-24", INDEX(PR24_after_overrides!$D$3:$AU$128, MATCH('Stata dataset (nominal)'!$A302, PR24_after_overrides!$A$3:$A$128, 0), MATCH('Stata dataset (nominal)'!T$1, PR24_after_overrides!$D$2:$AU$2, 0)), INDEX('Cyclical_after overrides'!$A$1:$BD$245,MATCH('Stata dataset (nominal)'!$A302,'Cyclical_after overrides'!$A$1:$A$245,0),MATCH('Stata dataset (nominal)'!T$1,'Cyclical_after overrides'!$A$1:$BD$1,0))), "")</f>
        <v>0</v>
      </c>
      <c r="U302" s="179">
        <f>_xlfn.IFNA(IF($C302 &gt; "2023-24", INDEX(PR24_after_overrides!$D$3:$AU$128, MATCH('Stata dataset (nominal)'!$A302, PR24_after_overrides!$A$3:$A$128, 0), MATCH('Stata dataset (nominal)'!U$1, PR24_after_overrides!$D$2:$AU$2, 0)), INDEX('Cyclical_after overrides'!$A$1:$BD$245,MATCH('Stata dataset (nominal)'!$A302,'Cyclical_after overrides'!$A$1:$A$245,0),MATCH('Stata dataset (nominal)'!U$1,'Cyclical_after overrides'!$A$1:$BD$1,0))), "")</f>
        <v>27.724662299224125</v>
      </c>
      <c r="V302" s="179">
        <f>_xlfn.IFNA(IF($C302 &gt; "2023-24", INDEX(PR24_after_overrides!$D$3:$AU$128, MATCH('Stata dataset (nominal)'!$A302, PR24_after_overrides!$A$3:$A$128, 0), MATCH('Stata dataset (nominal)'!V$1, PR24_after_overrides!$D$2:$AU$2, 0)), INDEX('Cyclical_after overrides'!$A$1:$BD$245,MATCH('Stata dataset (nominal)'!$A302,'Cyclical_after overrides'!$A$1:$A$245,0),MATCH('Stata dataset (nominal)'!V$1,'Cyclical_after overrides'!$A$1:$BD$1,0))), "")</f>
        <v>134.12568878379017</v>
      </c>
      <c r="W302" s="179">
        <f>_xlfn.IFNA(IF($C302 &gt; "2023-24", INDEX(PR24_after_overrides!$D$3:$AU$128, MATCH('Stata dataset (nominal)'!$A302, PR24_after_overrides!$A$3:$A$128, 0), MATCH('Stata dataset (nominal)'!W$1, PR24_after_overrides!$D$2:$AU$2, 0)), INDEX('Cyclical_after overrides'!$A$1:$BD$245,MATCH('Stata dataset (nominal)'!$A302,'Cyclical_after overrides'!$A$1:$A$245,0),MATCH('Stata dataset (nominal)'!W$1,'Cyclical_after overrides'!$A$1:$BD$1,0))), "")</f>
        <v>2.5327891726621083</v>
      </c>
      <c r="X302" s="179">
        <f>_xlfn.IFNA(IF($C302 &gt; "2023-24", INDEX(PR24_after_overrides!$D$3:$AU$128, MATCH('Stata dataset (nominal)'!$A302, PR24_after_overrides!$A$3:$A$128, 0), MATCH('Stata dataset (nominal)'!X$1, PR24_after_overrides!$D$2:$AU$2, 0)), INDEX('Cyclical_after overrides'!$A$1:$BD$245,MATCH('Stata dataset (nominal)'!$A302,'Cyclical_after overrides'!$A$1:$A$245,0),MATCH('Stata dataset (nominal)'!X$1,'Cyclical_after overrides'!$A$1:$BD$1,0))), "")</f>
        <v>11.093384498118207</v>
      </c>
      <c r="Y302" s="179">
        <f>_xlfn.IFNA(IF($C302 &gt; "2023-24", INDEX(PR24_after_overrides!$D$3:$AU$128, MATCH('Stata dataset (nominal)'!$A302, PR24_after_overrides!$A$3:$A$128, 0), MATCH('Stata dataset (nominal)'!Y$1, PR24_after_overrides!$D$2:$AU$2, 0)), INDEX('Cyclical_after overrides'!$A$1:$BD$245,MATCH('Stata dataset (nominal)'!$A302,'Cyclical_after overrides'!$A$1:$A$245,0),MATCH('Stata dataset (nominal)'!Y$1,'Cyclical_after overrides'!$A$1:$BD$1,0))), "")</f>
        <v>16.095245676465343</v>
      </c>
      <c r="Z302" s="179">
        <f>_xlfn.IFNA(IF($C302 &gt; "2023-24", INDEX(PR24_after_overrides!$D$3:$AU$128, MATCH('Stata dataset (nominal)'!$A302, PR24_after_overrides!$A$3:$A$128, 0), MATCH('Stata dataset (nominal)'!Z$1, PR24_after_overrides!$D$2:$AU$2, 0)), INDEX('Cyclical_after overrides'!$A$1:$BD$245,MATCH('Stata dataset (nominal)'!$A302,'Cyclical_after overrides'!$A$1:$A$245,0),MATCH('Stata dataset (nominal)'!Z$1,'Cyclical_after overrides'!$A$1:$BD$1,0))), "")</f>
        <v>16.095245676465343</v>
      </c>
      <c r="AA302" s="179">
        <f>_xlfn.IFNA(IF($C302 &gt; "2023-24", INDEX(PR24_after_overrides!$D$3:$AU$128, MATCH('Stata dataset (nominal)'!$A302, PR24_after_overrides!$A$3:$A$128, 0), MATCH('Stata dataset (nominal)'!AA$1, PR24_after_overrides!$D$2:$AU$2, 0)), INDEX('Cyclical_after overrides'!$A$1:$BD$245,MATCH('Stata dataset (nominal)'!$A302,'Cyclical_after overrides'!$A$1:$A$245,0),MATCH('Stata dataset (nominal)'!AA$1,'Cyclical_after overrides'!$A$1:$BD$1,0))), "")</f>
        <v>96.779067211980305</v>
      </c>
      <c r="AB302" s="179">
        <f>INDEX(Depreciation!$U$5:$U$318, MATCH('Stata dataset (nominal)'!$A302, Depreciation!$A$5:$A$318, 0))</f>
        <v>1.66</v>
      </c>
      <c r="AC302" s="180">
        <f t="shared" si="7"/>
        <v>0.97291171109791852</v>
      </c>
      <c r="AD302" s="72">
        <f>INDEX(Recharges!$V$5:$V$318, MATCH('Stata dataset (nominal)'!$A302, Recharges!$A$5:$A$318, 0))</f>
        <v>3.7999999999999999E-2</v>
      </c>
    </row>
    <row r="303" spans="1:30" x14ac:dyDescent="0.4">
      <c r="A303" s="160" t="str">
        <f t="shared" si="6"/>
        <v>SSC16</v>
      </c>
      <c r="B303" s="160" t="s">
        <v>493</v>
      </c>
      <c r="C303" s="160" t="s">
        <v>247</v>
      </c>
      <c r="D303" s="179">
        <f>_xlfn.IFNA(IF($C303 &gt; "2023-24", INDEX(PR24_after_overrides!$D$3:$AU$128, MATCH('Stata dataset (nominal)'!$A303, PR24_after_overrides!$A$3:$A$128, 0), MATCH('Stata dataset (nominal)'!D$1, PR24_after_overrides!$D$2:$AU$2, 0)), INDEX('Cyclical_after overrides'!$A$1:$BD$245,MATCH('Stata dataset (nominal)'!$A303,'Cyclical_after overrides'!$A$1:$A$245,0),MATCH('Stata dataset (nominal)'!D$1,'Cyclical_after overrides'!$A$1:$BD$1,0))), "")</f>
        <v>1.2283693843594008</v>
      </c>
      <c r="E303" s="179">
        <f>_xlfn.IFNA(IF($C303 &gt; "2023-24", INDEX(PR24_after_overrides!$D$3:$AU$128, MATCH('Stata dataset (nominal)'!$A303, PR24_after_overrides!$A$3:$A$128, 0), MATCH('Stata dataset (nominal)'!E$1, PR24_after_overrides!$D$2:$AU$2, 0)), INDEX('Cyclical_after overrides'!$A$1:$BD$245,MATCH('Stata dataset (nominal)'!$A303,'Cyclical_after overrides'!$A$1:$A$245,0),MATCH('Stata dataset (nominal)'!E$1,'Cyclical_after overrides'!$A$1:$BD$1,0))), "")</f>
        <v>4.0961003211364204</v>
      </c>
      <c r="F303" s="179">
        <f>_xlfn.IFNA(IF($C303 &gt; "2023-24", INDEX(PR24_after_overrides!$D$3:$AU$128, MATCH('Stata dataset (nominal)'!$A303, PR24_after_overrides!$A$3:$A$128, 0), MATCH('Stata dataset (nominal)'!F$1, PR24_after_overrides!$D$2:$AU$2, 0)), INDEX('Cyclical_after overrides'!$A$1:$BD$245,MATCH('Stata dataset (nominal)'!$A303,'Cyclical_after overrides'!$A$1:$A$245,0),MATCH('Stata dataset (nominal)'!F$1,'Cyclical_after overrides'!$A$1:$BD$1,0))), "")</f>
        <v>1.010635678944146</v>
      </c>
      <c r="G303" s="179">
        <f>_xlfn.IFNA(IF($C303 &gt; "2023-24", INDEX(PR24_after_overrides!$D$3:$AU$128, MATCH('Stata dataset (nominal)'!$A303, PR24_after_overrides!$A$3:$A$128, 0), MATCH('Stata dataset (nominal)'!G$1, PR24_after_overrides!$D$2:$AU$2, 0)), INDEX('Cyclical_after overrides'!$A$1:$BD$245,MATCH('Stata dataset (nominal)'!$A303,'Cyclical_after overrides'!$A$1:$A$245,0),MATCH('Stata dataset (nominal)'!G$1,'Cyclical_after overrides'!$A$1:$BD$1,0))), "")</f>
        <v>2.0476048171971657</v>
      </c>
      <c r="H303" s="179">
        <f>_xlfn.IFNA(IF($C303 &gt; "2023-24", INDEX(PR24_after_overrides!$D$3:$AU$128, MATCH('Stata dataset (nominal)'!$A303, PR24_after_overrides!$A$3:$A$128, 0), MATCH('Stata dataset (nominal)'!H$1, PR24_after_overrides!$D$2:$AU$2, 0)), INDEX('Cyclical_after overrides'!$A$1:$BD$245,MATCH('Stata dataset (nominal)'!$A303,'Cyclical_after overrides'!$A$1:$A$245,0),MATCH('Stata dataset (nominal)'!H$1,'Cyclical_after overrides'!$A$1:$BD$1,0))), "")</f>
        <v>0.70996124368792701</v>
      </c>
      <c r="I303" s="179">
        <f>_xlfn.IFNA(IF($C303 &gt; "2023-24", INDEX(PR24_after_overrides!$D$3:$AU$128, MATCH('Stata dataset (nominal)'!$A303, PR24_after_overrides!$A$3:$A$128, 0), MATCH('Stata dataset (nominal)'!I$1, PR24_after_overrides!$D$2:$AU$2, 0)), INDEX('Cyclical_after overrides'!$A$1:$BD$245,MATCH('Stata dataset (nominal)'!$A303,'Cyclical_after overrides'!$A$1:$A$245,0),MATCH('Stata dataset (nominal)'!I$1,'Cyclical_after overrides'!$A$1:$BD$1,0))), "")</f>
        <v>4.0829449391298098</v>
      </c>
      <c r="J303" s="179" t="str">
        <f>_xlfn.IFNA(IF($C303 &gt; "2023-24", INDEX(PR24_after_overrides!$D$3:$AU$128, MATCH('Stata dataset (nominal)'!$A303, PR24_after_overrides!$A$3:$A$128, 0), MATCH('Stata dataset (nominal)'!J$1, PR24_after_overrides!$D$2:$AU$2, 0)), INDEX('Cyclical_after overrides'!$A$1:$BD$245,MATCH('Stata dataset (nominal)'!$A303,'Cyclical_after overrides'!$A$1:$A$245,0),MATCH('Stata dataset (nominal)'!J$1,'Cyclical_after overrides'!$A$1:$BD$1,0))), "")</f>
        <v/>
      </c>
      <c r="K303" s="179" t="str">
        <f>_xlfn.IFNA(IF($C303 &gt; "2023-24", INDEX(PR24_after_overrides!$D$3:$AU$128, MATCH('Stata dataset (nominal)'!$A303, PR24_after_overrides!$A$3:$A$128, 0), MATCH('Stata dataset (nominal)'!K$1, PR24_after_overrides!$D$2:$AU$2, 0)), INDEX('Cyclical_after overrides'!$A$1:$BD$245,MATCH('Stata dataset (nominal)'!$A303,'Cyclical_after overrides'!$A$1:$A$245,0),MATCH('Stata dataset (nominal)'!K$1,'Cyclical_after overrides'!$A$1:$BD$1,0))), "")</f>
        <v/>
      </c>
      <c r="L303" s="179">
        <f>_xlfn.IFNA(IF($C303 &gt; "2023-24", INDEX(PR24_after_overrides!$D$3:$AU$128, MATCH('Stata dataset (nominal)'!$A303, PR24_after_overrides!$A$3:$A$128, 0), MATCH('Stata dataset (nominal)'!L$1, PR24_after_overrides!$D$2:$AU$2, 0)), INDEX('Cyclical_after overrides'!$A$1:$BD$245,MATCH('Stata dataset (nominal)'!$A303,'Cyclical_after overrides'!$A$1:$A$245,0),MATCH('Stata dataset (nominal)'!L$1,'Cyclical_after overrides'!$A$1:$BD$1,0))), "")</f>
        <v>0</v>
      </c>
      <c r="M303" s="179">
        <f>_xlfn.IFNA(IF($C303 &gt; "2023-24", INDEX(PR24_after_overrides!$D$3:$AU$128, MATCH('Stata dataset (nominal)'!$A303, PR24_after_overrides!$A$3:$A$128, 0), MATCH('Stata dataset (nominal)'!M$1, PR24_after_overrides!$D$2:$AU$2, 0)), INDEX('Cyclical_after overrides'!$A$1:$BD$245,MATCH('Stata dataset (nominal)'!$A303,'Cyclical_after overrides'!$A$1:$A$245,0),MATCH('Stata dataset (nominal)'!M$1,'Cyclical_after overrides'!$A$1:$BD$1,0))), "")</f>
        <v>0.82666700000000004</v>
      </c>
      <c r="N303" s="179" t="str">
        <f>_xlfn.IFNA(IF($C303 &gt; "2023-24", INDEX(PR24_after_overrides!$D$3:$AU$128, MATCH('Stata dataset (nominal)'!$A303, PR24_after_overrides!$A$3:$A$128, 0), MATCH('Stata dataset (nominal)'!N$1, PR24_after_overrides!$D$2:$AU$2, 0)), INDEX('Cyclical_after overrides'!$A$1:$BD$245,MATCH('Stata dataset (nominal)'!$A303,'Cyclical_after overrides'!$A$1:$A$245,0),MATCH('Stata dataset (nominal)'!N$1,'Cyclical_after overrides'!$A$1:$BD$1,0))), "")</f>
        <v/>
      </c>
      <c r="O303" s="179">
        <f>_xlfn.IFNA(IF($C303 &gt; "2023-24", INDEX(PR24_after_overrides!$D$3:$AU$128, MATCH('Stata dataset (nominal)'!$A303, PR24_after_overrides!$A$3:$A$128, 0), MATCH('Stata dataset (nominal)'!O$1, PR24_after_overrides!$D$2:$AU$2, 0)), INDEX('Cyclical_after overrides'!$A$1:$BD$245,MATCH('Stata dataset (nominal)'!$A303,'Cyclical_after overrides'!$A$1:$A$245,0),MATCH('Stata dataset (nominal)'!O$1,'Cyclical_after overrides'!$A$1:$BD$1,0))), "")</f>
        <v>385.58850000000001</v>
      </c>
      <c r="P303" s="179">
        <f>_xlfn.IFNA(IF($C303 &gt; "2023-24", INDEX(PR24_after_overrides!$D$3:$AU$128, MATCH('Stata dataset (nominal)'!$A303, PR24_after_overrides!$A$3:$A$128, 0), MATCH('Stata dataset (nominal)'!P$1, PR24_after_overrides!$D$2:$AU$2, 0)), INDEX('Cyclical_after overrides'!$A$1:$BD$245,MATCH('Stata dataset (nominal)'!$A303,'Cyclical_after overrides'!$A$1:$A$245,0),MATCH('Stata dataset (nominal)'!P$1,'Cyclical_after overrides'!$A$1:$BD$1,0))), "")</f>
        <v>0</v>
      </c>
      <c r="Q303" s="179">
        <f>_xlfn.IFNA(IF($C303 &gt; "2023-24", INDEX(PR24_after_overrides!$D$3:$AU$128, MATCH('Stata dataset (nominal)'!$A303, PR24_after_overrides!$A$3:$A$128, 0), MATCH('Stata dataset (nominal)'!Q$1, PR24_after_overrides!$D$2:$AU$2, 0)), INDEX('Cyclical_after overrides'!$A$1:$BD$245,MATCH('Stata dataset (nominal)'!$A303,'Cyclical_after overrides'!$A$1:$A$245,0),MATCH('Stata dataset (nominal)'!Q$1,'Cyclical_after overrides'!$A$1:$BD$1,0))), "")</f>
        <v>0</v>
      </c>
      <c r="R303" s="179">
        <f>_xlfn.IFNA(IF($C303 &gt; "2023-24", INDEX(PR24_after_overrides!$D$3:$AU$128, MATCH('Stata dataset (nominal)'!$A303, PR24_after_overrides!$A$3:$A$128, 0), MATCH('Stata dataset (nominal)'!R$1, PR24_after_overrides!$D$2:$AU$2, 0)), INDEX('Cyclical_after overrides'!$A$1:$BD$245,MATCH('Stata dataset (nominal)'!$A303,'Cyclical_after overrides'!$A$1:$A$245,0),MATCH('Stata dataset (nominal)'!R$1,'Cyclical_after overrides'!$A$1:$BD$1,0))), "")</f>
        <v>273.77050000000003</v>
      </c>
      <c r="S303" s="179">
        <f>_xlfn.IFNA(IF($C303 &gt; "2023-24", INDEX(PR24_after_overrides!$D$3:$AU$128, MATCH('Stata dataset (nominal)'!$A303, PR24_after_overrides!$A$3:$A$128, 0), MATCH('Stata dataset (nominal)'!S$1, PR24_after_overrides!$D$2:$AU$2, 0)), INDEX('Cyclical_after overrides'!$A$1:$BD$245,MATCH('Stata dataset (nominal)'!$A303,'Cyclical_after overrides'!$A$1:$A$245,0),MATCH('Stata dataset (nominal)'!S$1,'Cyclical_after overrides'!$A$1:$BD$1,0))), "")</f>
        <v>0</v>
      </c>
      <c r="T303" s="179">
        <f>_xlfn.IFNA(IF($C303 &gt; "2023-24", INDEX(PR24_after_overrides!$D$3:$AU$128, MATCH('Stata dataset (nominal)'!$A303, PR24_after_overrides!$A$3:$A$128, 0), MATCH('Stata dataset (nominal)'!T$1, PR24_after_overrides!$D$2:$AU$2, 0)), INDEX('Cyclical_after overrides'!$A$1:$BD$245,MATCH('Stata dataset (nominal)'!$A303,'Cyclical_after overrides'!$A$1:$A$245,0),MATCH('Stata dataset (nominal)'!T$1,'Cyclical_after overrides'!$A$1:$BD$1,0))), "")</f>
        <v>0</v>
      </c>
      <c r="U303" s="179">
        <f>_xlfn.IFNA(IF($C303 &gt; "2023-24", INDEX(PR24_after_overrides!$D$3:$AU$128, MATCH('Stata dataset (nominal)'!$A303, PR24_after_overrides!$A$3:$A$128, 0), MATCH('Stata dataset (nominal)'!U$1, PR24_after_overrides!$D$2:$AU$2, 0)), INDEX('Cyclical_after overrides'!$A$1:$BD$245,MATCH('Stata dataset (nominal)'!$A303,'Cyclical_after overrides'!$A$1:$A$245,0),MATCH('Stata dataset (nominal)'!U$1,'Cyclical_after overrides'!$A$1:$BD$1,0))), "")</f>
        <v>27.497302192270034</v>
      </c>
      <c r="V303" s="179">
        <f>_xlfn.IFNA(IF($C303 &gt; "2023-24", INDEX(PR24_after_overrides!$D$3:$AU$128, MATCH('Stata dataset (nominal)'!$A303, PR24_after_overrides!$A$3:$A$128, 0), MATCH('Stata dataset (nominal)'!V$1, PR24_after_overrides!$D$2:$AU$2, 0)), INDEX('Cyclical_after overrides'!$A$1:$BD$245,MATCH('Stata dataset (nominal)'!$A303,'Cyclical_after overrides'!$A$1:$A$245,0),MATCH('Stata dataset (nominal)'!V$1,'Cyclical_after overrides'!$A$1:$BD$1,0))), "")</f>
        <v>134.38514910481871</v>
      </c>
      <c r="W303" s="179">
        <f>_xlfn.IFNA(IF($C303 &gt; "2023-24", INDEX(PR24_after_overrides!$D$3:$AU$128, MATCH('Stata dataset (nominal)'!$A303, PR24_after_overrides!$A$3:$A$128, 0), MATCH('Stata dataset (nominal)'!W$1, PR24_after_overrides!$D$2:$AU$2, 0)), INDEX('Cyclical_after overrides'!$A$1:$BD$245,MATCH('Stata dataset (nominal)'!$A303,'Cyclical_after overrides'!$A$1:$A$245,0),MATCH('Stata dataset (nominal)'!W$1,'Cyclical_after overrides'!$A$1:$BD$1,0))), "")</f>
        <v>2.4698103205616815</v>
      </c>
      <c r="X303" s="179">
        <f>_xlfn.IFNA(IF($C303 &gt; "2023-24", INDEX(PR24_after_overrides!$D$3:$AU$128, MATCH('Stata dataset (nominal)'!$A303, PR24_after_overrides!$A$3:$A$128, 0), MATCH('Stata dataset (nominal)'!X$1, PR24_after_overrides!$D$2:$AU$2, 0)), INDEX('Cyclical_after overrides'!$A$1:$BD$245,MATCH('Stata dataset (nominal)'!$A303,'Cyclical_after overrides'!$A$1:$A$245,0),MATCH('Stata dataset (nominal)'!X$1,'Cyclical_after overrides'!$A$1:$BD$1,0))), "")</f>
        <v>11.093384498118207</v>
      </c>
      <c r="Y303" s="179">
        <f>_xlfn.IFNA(IF($C303 &gt; "2023-24", INDEX(PR24_after_overrides!$D$3:$AU$128, MATCH('Stata dataset (nominal)'!$A303, PR24_after_overrides!$A$3:$A$128, 0), MATCH('Stata dataset (nominal)'!Y$1, PR24_after_overrides!$D$2:$AU$2, 0)), INDEX('Cyclical_after overrides'!$A$1:$BD$245,MATCH('Stata dataset (nominal)'!$A303,'Cyclical_after overrides'!$A$1:$A$245,0),MATCH('Stata dataset (nominal)'!Y$1,'Cyclical_after overrides'!$A$1:$BD$1,0))), "")</f>
        <v>16.113949355159296</v>
      </c>
      <c r="Z303" s="179">
        <f>_xlfn.IFNA(IF($C303 &gt; "2023-24", INDEX(PR24_after_overrides!$D$3:$AU$128, MATCH('Stata dataset (nominal)'!$A303, PR24_after_overrides!$A$3:$A$128, 0), MATCH('Stata dataset (nominal)'!Z$1, PR24_after_overrides!$D$2:$AU$2, 0)), INDEX('Cyclical_after overrides'!$A$1:$BD$245,MATCH('Stata dataset (nominal)'!$A303,'Cyclical_after overrides'!$A$1:$A$245,0),MATCH('Stata dataset (nominal)'!Z$1,'Cyclical_after overrides'!$A$1:$BD$1,0))), "")</f>
        <v>16.113949355159296</v>
      </c>
      <c r="AA303" s="179">
        <f>_xlfn.IFNA(IF($C303 &gt; "2023-24", INDEX(PR24_after_overrides!$D$3:$AU$128, MATCH('Stata dataset (nominal)'!$A303, PR24_after_overrides!$A$3:$A$128, 0), MATCH('Stata dataset (nominal)'!AA$1, PR24_after_overrides!$D$2:$AU$2, 0)), INDEX('Cyclical_after overrides'!$A$1:$BD$245,MATCH('Stata dataset (nominal)'!$A303,'Cyclical_after overrides'!$A$1:$A$245,0),MATCH('Stata dataset (nominal)'!AA$1,'Cyclical_after overrides'!$A$1:$BD$1,0))), "")</f>
        <v>89.405909039999955</v>
      </c>
      <c r="AB303" s="179">
        <f>INDEX(Depreciation!$U$5:$U$318, MATCH('Stata dataset (nominal)'!$A303, Depreciation!$A$5:$A$318, 0))</f>
        <v>1.128873548764306</v>
      </c>
      <c r="AC303" s="180">
        <f t="shared" si="7"/>
        <v>0.97291171109791852</v>
      </c>
      <c r="AD303" s="72">
        <f>INDEX(Recharges!$V$5:$V$318, MATCH('Stata dataset (nominal)'!$A303, Recharges!$A$5:$A$318, 0))</f>
        <v>2.8064258549161999E-2</v>
      </c>
    </row>
    <row r="304" spans="1:30" x14ac:dyDescent="0.4">
      <c r="A304" s="160" t="str">
        <f t="shared" si="6"/>
        <v>SSC17</v>
      </c>
      <c r="B304" s="160" t="s">
        <v>493</v>
      </c>
      <c r="C304" s="160" t="s">
        <v>249</v>
      </c>
      <c r="D304" s="179">
        <f>_xlfn.IFNA(IF($C304 &gt; "2023-24", INDEX(PR24_after_overrides!$D$3:$AU$128, MATCH('Stata dataset (nominal)'!$A304, PR24_after_overrides!$A$3:$A$128, 0), MATCH('Stata dataset (nominal)'!D$1, PR24_after_overrides!$D$2:$AU$2, 0)), INDEX('Cyclical_after overrides'!$A$1:$BD$245,MATCH('Stata dataset (nominal)'!$A304,'Cyclical_after overrides'!$A$1:$A$245,0),MATCH('Stata dataset (nominal)'!D$1,'Cyclical_after overrides'!$A$1:$BD$1,0))), "")</f>
        <v>1.2117357406647515</v>
      </c>
      <c r="E304" s="179">
        <f>_xlfn.IFNA(IF($C304 &gt; "2023-24", INDEX(PR24_after_overrides!$D$3:$AU$128, MATCH('Stata dataset (nominal)'!$A304, PR24_after_overrides!$A$3:$A$128, 0), MATCH('Stata dataset (nominal)'!E$1, PR24_after_overrides!$D$2:$AU$2, 0)), INDEX('Cyclical_after overrides'!$A$1:$BD$245,MATCH('Stata dataset (nominal)'!$A304,'Cyclical_after overrides'!$A$1:$A$245,0),MATCH('Stata dataset (nominal)'!E$1,'Cyclical_after overrides'!$A$1:$BD$1,0))), "")</f>
        <v>4.1792435571581503</v>
      </c>
      <c r="F304" s="179">
        <f>_xlfn.IFNA(IF($C304 &gt; "2023-24", INDEX(PR24_after_overrides!$D$3:$AU$128, MATCH('Stata dataset (nominal)'!$A304, PR24_after_overrides!$A$3:$A$128, 0), MATCH('Stata dataset (nominal)'!F$1, PR24_after_overrides!$D$2:$AU$2, 0)), INDEX('Cyclical_after overrides'!$A$1:$BD$245,MATCH('Stata dataset (nominal)'!$A304,'Cyclical_after overrides'!$A$1:$A$245,0),MATCH('Stata dataset (nominal)'!F$1,'Cyclical_after overrides'!$A$1:$BD$1,0))), "")</f>
        <v>0.70190383333491102</v>
      </c>
      <c r="G304" s="179">
        <f>_xlfn.IFNA(IF($C304 &gt; "2023-24", INDEX(PR24_after_overrides!$D$3:$AU$128, MATCH('Stata dataset (nominal)'!$A304, PR24_after_overrides!$A$3:$A$128, 0), MATCH('Stata dataset (nominal)'!G$1, PR24_after_overrides!$D$2:$AU$2, 0)), INDEX('Cyclical_after overrides'!$A$1:$BD$245,MATCH('Stata dataset (nominal)'!$A304,'Cyclical_after overrides'!$A$1:$A$245,0),MATCH('Stata dataset (nominal)'!G$1,'Cyclical_after overrides'!$A$1:$BD$1,0))), "")</f>
        <v>3.1141076878460927</v>
      </c>
      <c r="H304" s="179">
        <f>_xlfn.IFNA(IF($C304 &gt; "2023-24", INDEX(PR24_after_overrides!$D$3:$AU$128, MATCH('Stata dataset (nominal)'!$A304, PR24_after_overrides!$A$3:$A$128, 0), MATCH('Stata dataset (nominal)'!H$1, PR24_after_overrides!$D$2:$AU$2, 0)), INDEX('Cyclical_after overrides'!$A$1:$BD$245,MATCH('Stata dataset (nominal)'!$A304,'Cyclical_after overrides'!$A$1:$A$245,0),MATCH('Stata dataset (nominal)'!H$1,'Cyclical_after overrides'!$A$1:$BD$1,0))), "")</f>
        <v>0.79418820340332497</v>
      </c>
      <c r="I304" s="179">
        <f>_xlfn.IFNA(IF($C304 &gt; "2023-24", INDEX(PR24_after_overrides!$D$3:$AU$128, MATCH('Stata dataset (nominal)'!$A304, PR24_after_overrides!$A$3:$A$128, 0), MATCH('Stata dataset (nominal)'!I$1, PR24_after_overrides!$D$2:$AU$2, 0)), INDEX('Cyclical_after overrides'!$A$1:$BD$245,MATCH('Stata dataset (nominal)'!$A304,'Cyclical_after overrides'!$A$1:$A$245,0),MATCH('Stata dataset (nominal)'!I$1,'Cyclical_after overrides'!$A$1:$BD$1,0))), "")</f>
        <v>3.1627311017254902</v>
      </c>
      <c r="J304" s="179" t="str">
        <f>_xlfn.IFNA(IF($C304 &gt; "2023-24", INDEX(PR24_after_overrides!$D$3:$AU$128, MATCH('Stata dataset (nominal)'!$A304, PR24_after_overrides!$A$3:$A$128, 0), MATCH('Stata dataset (nominal)'!J$1, PR24_after_overrides!$D$2:$AU$2, 0)), INDEX('Cyclical_after overrides'!$A$1:$BD$245,MATCH('Stata dataset (nominal)'!$A304,'Cyclical_after overrides'!$A$1:$A$245,0),MATCH('Stata dataset (nominal)'!J$1,'Cyclical_after overrides'!$A$1:$BD$1,0))), "")</f>
        <v/>
      </c>
      <c r="K304" s="179" t="str">
        <f>_xlfn.IFNA(IF($C304 &gt; "2023-24", INDEX(PR24_after_overrides!$D$3:$AU$128, MATCH('Stata dataset (nominal)'!$A304, PR24_after_overrides!$A$3:$A$128, 0), MATCH('Stata dataset (nominal)'!K$1, PR24_after_overrides!$D$2:$AU$2, 0)), INDEX('Cyclical_after overrides'!$A$1:$BD$245,MATCH('Stata dataset (nominal)'!$A304,'Cyclical_after overrides'!$A$1:$A$245,0),MATCH('Stata dataset (nominal)'!K$1,'Cyclical_after overrides'!$A$1:$BD$1,0))), "")</f>
        <v/>
      </c>
      <c r="L304" s="179">
        <f>_xlfn.IFNA(IF($C304 &gt; "2023-24", INDEX(PR24_after_overrides!$D$3:$AU$128, MATCH('Stata dataset (nominal)'!$A304, PR24_after_overrides!$A$3:$A$128, 0), MATCH('Stata dataset (nominal)'!L$1, PR24_after_overrides!$D$2:$AU$2, 0)), INDEX('Cyclical_after overrides'!$A$1:$BD$245,MATCH('Stata dataset (nominal)'!$A304,'Cyclical_after overrides'!$A$1:$A$245,0),MATCH('Stata dataset (nominal)'!L$1,'Cyclical_after overrides'!$A$1:$BD$1,0))), "")</f>
        <v>0</v>
      </c>
      <c r="M304" s="179">
        <f>_xlfn.IFNA(IF($C304 &gt; "2023-24", INDEX(PR24_after_overrides!$D$3:$AU$128, MATCH('Stata dataset (nominal)'!$A304, PR24_after_overrides!$A$3:$A$128, 0), MATCH('Stata dataset (nominal)'!M$1, PR24_after_overrides!$D$2:$AU$2, 0)), INDEX('Cyclical_after overrides'!$A$1:$BD$245,MATCH('Stata dataset (nominal)'!$A304,'Cyclical_after overrides'!$A$1:$A$245,0),MATCH('Stata dataset (nominal)'!M$1,'Cyclical_after overrides'!$A$1:$BD$1,0))), "")</f>
        <v>0.172081391525229</v>
      </c>
      <c r="N304" s="179" t="str">
        <f>_xlfn.IFNA(IF($C304 &gt; "2023-24", INDEX(PR24_after_overrides!$D$3:$AU$128, MATCH('Stata dataset (nominal)'!$A304, PR24_after_overrides!$A$3:$A$128, 0), MATCH('Stata dataset (nominal)'!N$1, PR24_after_overrides!$D$2:$AU$2, 0)), INDEX('Cyclical_after overrides'!$A$1:$BD$245,MATCH('Stata dataset (nominal)'!$A304,'Cyclical_after overrides'!$A$1:$A$245,0),MATCH('Stata dataset (nominal)'!N$1,'Cyclical_after overrides'!$A$1:$BD$1,0))), "")</f>
        <v/>
      </c>
      <c r="O304" s="179">
        <f>_xlfn.IFNA(IF($C304 &gt; "2023-24", INDEX(PR24_after_overrides!$D$3:$AU$128, MATCH('Stata dataset (nominal)'!$A304, PR24_after_overrides!$A$3:$A$128, 0), MATCH('Stata dataset (nominal)'!O$1, PR24_after_overrides!$D$2:$AU$2, 0)), INDEX('Cyclical_after overrides'!$A$1:$BD$245,MATCH('Stata dataset (nominal)'!$A304,'Cyclical_after overrides'!$A$1:$A$245,0),MATCH('Stata dataset (nominal)'!O$1,'Cyclical_after overrides'!$A$1:$BD$1,0))), "")</f>
        <v>375.452</v>
      </c>
      <c r="P304" s="179">
        <f>_xlfn.IFNA(IF($C304 &gt; "2023-24", INDEX(PR24_after_overrides!$D$3:$AU$128, MATCH('Stata dataset (nominal)'!$A304, PR24_after_overrides!$A$3:$A$128, 0), MATCH('Stata dataset (nominal)'!P$1, PR24_after_overrides!$D$2:$AU$2, 0)), INDEX('Cyclical_after overrides'!$A$1:$BD$245,MATCH('Stata dataset (nominal)'!$A304,'Cyclical_after overrides'!$A$1:$A$245,0),MATCH('Stata dataset (nominal)'!P$1,'Cyclical_after overrides'!$A$1:$BD$1,0))), "")</f>
        <v>0</v>
      </c>
      <c r="Q304" s="179">
        <f>_xlfn.IFNA(IF($C304 &gt; "2023-24", INDEX(PR24_after_overrides!$D$3:$AU$128, MATCH('Stata dataset (nominal)'!$A304, PR24_after_overrides!$A$3:$A$128, 0), MATCH('Stata dataset (nominal)'!Q$1, PR24_after_overrides!$D$2:$AU$2, 0)), INDEX('Cyclical_after overrides'!$A$1:$BD$245,MATCH('Stata dataset (nominal)'!$A304,'Cyclical_after overrides'!$A$1:$A$245,0),MATCH('Stata dataset (nominal)'!Q$1,'Cyclical_after overrides'!$A$1:$BD$1,0))), "")</f>
        <v>0</v>
      </c>
      <c r="R304" s="179">
        <f>_xlfn.IFNA(IF($C304 &gt; "2023-24", INDEX(PR24_after_overrides!$D$3:$AU$128, MATCH('Stata dataset (nominal)'!$A304, PR24_after_overrides!$A$3:$A$128, 0), MATCH('Stata dataset (nominal)'!R$1, PR24_after_overrides!$D$2:$AU$2, 0)), INDEX('Cyclical_after overrides'!$A$1:$BD$245,MATCH('Stata dataset (nominal)'!$A304,'Cyclical_after overrides'!$A$1:$A$245,0),MATCH('Stata dataset (nominal)'!R$1,'Cyclical_after overrides'!$A$1:$BD$1,0))), "")</f>
        <v>284.65300000000002</v>
      </c>
      <c r="S304" s="179">
        <f>_xlfn.IFNA(IF($C304 &gt; "2023-24", INDEX(PR24_after_overrides!$D$3:$AU$128, MATCH('Stata dataset (nominal)'!$A304, PR24_after_overrides!$A$3:$A$128, 0), MATCH('Stata dataset (nominal)'!S$1, PR24_after_overrides!$D$2:$AU$2, 0)), INDEX('Cyclical_after overrides'!$A$1:$BD$245,MATCH('Stata dataset (nominal)'!$A304,'Cyclical_after overrides'!$A$1:$A$245,0),MATCH('Stata dataset (nominal)'!S$1,'Cyclical_after overrides'!$A$1:$BD$1,0))), "")</f>
        <v>0</v>
      </c>
      <c r="T304" s="179">
        <f>_xlfn.IFNA(IF($C304 &gt; "2023-24", INDEX(PR24_after_overrides!$D$3:$AU$128, MATCH('Stata dataset (nominal)'!$A304, PR24_after_overrides!$A$3:$A$128, 0), MATCH('Stata dataset (nominal)'!T$1, PR24_after_overrides!$D$2:$AU$2, 0)), INDEX('Cyclical_after overrides'!$A$1:$BD$245,MATCH('Stata dataset (nominal)'!$A304,'Cyclical_after overrides'!$A$1:$A$245,0),MATCH('Stata dataset (nominal)'!T$1,'Cyclical_after overrides'!$A$1:$BD$1,0))), "")</f>
        <v>0</v>
      </c>
      <c r="U304" s="179">
        <f>_xlfn.IFNA(IF($C304 &gt; "2023-24", INDEX(PR24_after_overrides!$D$3:$AU$128, MATCH('Stata dataset (nominal)'!$A304, PR24_after_overrides!$A$3:$A$128, 0), MATCH('Stata dataset (nominal)'!U$1, PR24_after_overrides!$D$2:$AU$2, 0)), INDEX('Cyclical_after overrides'!$A$1:$BD$245,MATCH('Stata dataset (nominal)'!$A304,'Cyclical_after overrides'!$A$1:$A$245,0),MATCH('Stata dataset (nominal)'!U$1,'Cyclical_after overrides'!$A$1:$BD$1,0))), "")</f>
        <v>26.836752904929838</v>
      </c>
      <c r="V304" s="179">
        <f>_xlfn.IFNA(IF($C304 &gt; "2023-24", INDEX(PR24_after_overrides!$D$3:$AU$128, MATCH('Stata dataset (nominal)'!$A304, PR24_after_overrides!$A$3:$A$128, 0), MATCH('Stata dataset (nominal)'!V$1, PR24_after_overrides!$D$2:$AU$2, 0)), INDEX('Cyclical_after overrides'!$A$1:$BD$245,MATCH('Stata dataset (nominal)'!$A304,'Cyclical_after overrides'!$A$1:$A$245,0),MATCH('Stata dataset (nominal)'!V$1,'Cyclical_after overrides'!$A$1:$BD$1,0))), "")</f>
        <v>135.67100935972005</v>
      </c>
      <c r="W304" s="179">
        <f>_xlfn.IFNA(IF($C304 &gt; "2023-24", INDEX(PR24_after_overrides!$D$3:$AU$128, MATCH('Stata dataset (nominal)'!$A304, PR24_after_overrides!$A$3:$A$128, 0), MATCH('Stata dataset (nominal)'!W$1, PR24_after_overrides!$D$2:$AU$2, 0)), INDEX('Cyclical_after overrides'!$A$1:$BD$245,MATCH('Stata dataset (nominal)'!$A304,'Cyclical_after overrides'!$A$1:$A$245,0),MATCH('Stata dataset (nominal)'!W$1,'Cyclical_after overrides'!$A$1:$BD$1,0))), "")</f>
        <v>2.244990658388347</v>
      </c>
      <c r="X304" s="179">
        <f>_xlfn.IFNA(IF($C304 &gt; "2023-24", INDEX(PR24_after_overrides!$D$3:$AU$128, MATCH('Stata dataset (nominal)'!$A304, PR24_after_overrides!$A$3:$A$128, 0), MATCH('Stata dataset (nominal)'!X$1, PR24_after_overrides!$D$2:$AU$2, 0)), INDEX('Cyclical_after overrides'!$A$1:$BD$245,MATCH('Stata dataset (nominal)'!$A304,'Cyclical_after overrides'!$A$1:$A$245,0),MATCH('Stata dataset (nominal)'!X$1,'Cyclical_after overrides'!$A$1:$BD$1,0))), "")</f>
        <v>11.093384498118207</v>
      </c>
      <c r="Y304" s="179">
        <f>_xlfn.IFNA(IF($C304 &gt; "2023-24", INDEX(PR24_after_overrides!$D$3:$AU$128, MATCH('Stata dataset (nominal)'!$A304, PR24_after_overrides!$A$3:$A$128, 0), MATCH('Stata dataset (nominal)'!Y$1, PR24_after_overrides!$D$2:$AU$2, 0)), INDEX('Cyclical_after overrides'!$A$1:$BD$245,MATCH('Stata dataset (nominal)'!$A304,'Cyclical_after overrides'!$A$1:$A$245,0),MATCH('Stata dataset (nominal)'!Y$1,'Cyclical_after overrides'!$A$1:$BD$1,0))), "")</f>
        <v>16.123359541033462</v>
      </c>
      <c r="Z304" s="179">
        <f>_xlfn.IFNA(IF($C304 &gt; "2023-24", INDEX(PR24_after_overrides!$D$3:$AU$128, MATCH('Stata dataset (nominal)'!$A304, PR24_after_overrides!$A$3:$A$128, 0), MATCH('Stata dataset (nominal)'!Z$1, PR24_after_overrides!$D$2:$AU$2, 0)), INDEX('Cyclical_after overrides'!$A$1:$BD$245,MATCH('Stata dataset (nominal)'!$A304,'Cyclical_after overrides'!$A$1:$A$245,0),MATCH('Stata dataset (nominal)'!Z$1,'Cyclical_after overrides'!$A$1:$BD$1,0))), "")</f>
        <v>15.706214323255262</v>
      </c>
      <c r="AA304" s="179">
        <f>_xlfn.IFNA(IF($C304 &gt; "2023-24", INDEX(PR24_after_overrides!$D$3:$AU$128, MATCH('Stata dataset (nominal)'!$A304, PR24_after_overrides!$A$3:$A$128, 0), MATCH('Stata dataset (nominal)'!AA$1, PR24_after_overrides!$D$2:$AU$2, 0)), INDEX('Cyclical_after overrides'!$A$1:$BD$245,MATCH('Stata dataset (nominal)'!$A304,'Cyclical_after overrides'!$A$1:$A$245,0),MATCH('Stata dataset (nominal)'!AA$1,'Cyclical_after overrides'!$A$1:$BD$1,0))), "")</f>
        <v>89.437942389999989</v>
      </c>
      <c r="AB304" s="179">
        <f>INDEX(Depreciation!$U$5:$U$318, MATCH('Stata dataset (nominal)'!$A304, Depreciation!$A$5:$A$318, 0))</f>
        <v>1.041611682736447</v>
      </c>
      <c r="AC304" s="180">
        <f t="shared" si="7"/>
        <v>0.97291171109791852</v>
      </c>
      <c r="AD304" s="72">
        <f>INDEX(Recharges!$V$5:$V$318, MATCH('Stata dataset (nominal)'!$A304, Recharges!$A$5:$A$318, 0))</f>
        <v>2.91243578104785E-2</v>
      </c>
    </row>
    <row r="305" spans="1:30" x14ac:dyDescent="0.4">
      <c r="A305" s="160" t="str">
        <f t="shared" si="6"/>
        <v>SSC18</v>
      </c>
      <c r="B305" s="160" t="s">
        <v>493</v>
      </c>
      <c r="C305" s="160" t="s">
        <v>251</v>
      </c>
      <c r="D305" s="179">
        <f>_xlfn.IFNA(IF($C305 &gt; "2023-24", INDEX(PR24_after_overrides!$D$3:$AU$128, MATCH('Stata dataset (nominal)'!$A305, PR24_after_overrides!$A$3:$A$128, 0), MATCH('Stata dataset (nominal)'!D$1, PR24_after_overrides!$D$2:$AU$2, 0)), INDEX('Cyclical_after overrides'!$A$1:$BD$245,MATCH('Stata dataset (nominal)'!$A305,'Cyclical_after overrides'!$A$1:$A$245,0),MATCH('Stata dataset (nominal)'!D$1,'Cyclical_after overrides'!$A$1:$BD$1,0))), "")</f>
        <v>1.1806332960179113</v>
      </c>
      <c r="E305" s="179">
        <f>_xlfn.IFNA(IF($C305 &gt; "2023-24", INDEX(PR24_after_overrides!$D$3:$AU$128, MATCH('Stata dataset (nominal)'!$A305, PR24_after_overrides!$A$3:$A$128, 0), MATCH('Stata dataset (nominal)'!E$1, PR24_after_overrides!$D$2:$AU$2, 0)), INDEX('Cyclical_after overrides'!$A$1:$BD$245,MATCH('Stata dataset (nominal)'!$A305,'Cyclical_after overrides'!$A$1:$A$245,0),MATCH('Stata dataset (nominal)'!E$1,'Cyclical_after overrides'!$A$1:$BD$1,0))), "")</f>
        <v>4.8039099019451204</v>
      </c>
      <c r="F305" s="179">
        <f>_xlfn.IFNA(IF($C305 &gt; "2023-24", INDEX(PR24_after_overrides!$D$3:$AU$128, MATCH('Stata dataset (nominal)'!$A305, PR24_after_overrides!$A$3:$A$128, 0), MATCH('Stata dataset (nominal)'!F$1, PR24_after_overrides!$D$2:$AU$2, 0)), INDEX('Cyclical_after overrides'!$A$1:$BD$245,MATCH('Stata dataset (nominal)'!$A305,'Cyclical_after overrides'!$A$1:$A$245,0),MATCH('Stata dataset (nominal)'!F$1,'Cyclical_after overrides'!$A$1:$BD$1,0))), "")</f>
        <v>0.59002895728024396</v>
      </c>
      <c r="G305" s="179">
        <f>_xlfn.IFNA(IF($C305 &gt; "2023-24", INDEX(PR24_after_overrides!$D$3:$AU$128, MATCH('Stata dataset (nominal)'!$A305, PR24_after_overrides!$A$3:$A$128, 0), MATCH('Stata dataset (nominal)'!G$1, PR24_after_overrides!$D$2:$AU$2, 0)), INDEX('Cyclical_after overrides'!$A$1:$BD$245,MATCH('Stata dataset (nominal)'!$A305,'Cyclical_after overrides'!$A$1:$A$245,0),MATCH('Stata dataset (nominal)'!G$1,'Cyclical_after overrides'!$A$1:$BD$1,0))), "")</f>
        <v>3.2213834547517801</v>
      </c>
      <c r="H305" s="179">
        <f>_xlfn.IFNA(IF($C305 &gt; "2023-24", INDEX(PR24_after_overrides!$D$3:$AU$128, MATCH('Stata dataset (nominal)'!$A305, PR24_after_overrides!$A$3:$A$128, 0), MATCH('Stata dataset (nominal)'!H$1, PR24_after_overrides!$D$2:$AU$2, 0)), INDEX('Cyclical_after overrides'!$A$1:$BD$245,MATCH('Stata dataset (nominal)'!$A305,'Cyclical_after overrides'!$A$1:$A$245,0),MATCH('Stata dataset (nominal)'!H$1,'Cyclical_after overrides'!$A$1:$BD$1,0))), "")</f>
        <v>0.796483109434449</v>
      </c>
      <c r="I305" s="179">
        <f>_xlfn.IFNA(IF($C305 &gt; "2023-24", INDEX(PR24_after_overrides!$D$3:$AU$128, MATCH('Stata dataset (nominal)'!$A305, PR24_after_overrides!$A$3:$A$128, 0), MATCH('Stata dataset (nominal)'!I$1, PR24_after_overrides!$D$2:$AU$2, 0)), INDEX('Cyclical_after overrides'!$A$1:$BD$245,MATCH('Stata dataset (nominal)'!$A305,'Cyclical_after overrides'!$A$1:$A$245,0),MATCH('Stata dataset (nominal)'!I$1,'Cyclical_after overrides'!$A$1:$BD$1,0))), "")</f>
        <v>2.1713918116654498</v>
      </c>
      <c r="J305" s="179" t="str">
        <f>_xlfn.IFNA(IF($C305 &gt; "2023-24", INDEX(PR24_after_overrides!$D$3:$AU$128, MATCH('Stata dataset (nominal)'!$A305, PR24_after_overrides!$A$3:$A$128, 0), MATCH('Stata dataset (nominal)'!J$1, PR24_after_overrides!$D$2:$AU$2, 0)), INDEX('Cyclical_after overrides'!$A$1:$BD$245,MATCH('Stata dataset (nominal)'!$A305,'Cyclical_after overrides'!$A$1:$A$245,0),MATCH('Stata dataset (nominal)'!J$1,'Cyclical_after overrides'!$A$1:$BD$1,0))), "")</f>
        <v/>
      </c>
      <c r="K305" s="179" t="str">
        <f>_xlfn.IFNA(IF($C305 &gt; "2023-24", INDEX(PR24_after_overrides!$D$3:$AU$128, MATCH('Stata dataset (nominal)'!$A305, PR24_after_overrides!$A$3:$A$128, 0), MATCH('Stata dataset (nominal)'!K$1, PR24_after_overrides!$D$2:$AU$2, 0)), INDEX('Cyclical_after overrides'!$A$1:$BD$245,MATCH('Stata dataset (nominal)'!$A305,'Cyclical_after overrides'!$A$1:$A$245,0),MATCH('Stata dataset (nominal)'!K$1,'Cyclical_after overrides'!$A$1:$BD$1,0))), "")</f>
        <v/>
      </c>
      <c r="L305" s="179">
        <f>_xlfn.IFNA(IF($C305 &gt; "2023-24", INDEX(PR24_after_overrides!$D$3:$AU$128, MATCH('Stata dataset (nominal)'!$A305, PR24_after_overrides!$A$3:$A$128, 0), MATCH('Stata dataset (nominal)'!L$1, PR24_after_overrides!$D$2:$AU$2, 0)), INDEX('Cyclical_after overrides'!$A$1:$BD$245,MATCH('Stata dataset (nominal)'!$A305,'Cyclical_after overrides'!$A$1:$A$245,0),MATCH('Stata dataset (nominal)'!L$1,'Cyclical_after overrides'!$A$1:$BD$1,0))), "")</f>
        <v>0</v>
      </c>
      <c r="M305" s="179">
        <f>_xlfn.IFNA(IF($C305 &gt; "2023-24", INDEX(PR24_after_overrides!$D$3:$AU$128, MATCH('Stata dataset (nominal)'!$A305, PR24_after_overrides!$A$3:$A$128, 0), MATCH('Stata dataset (nominal)'!M$1, PR24_after_overrides!$D$2:$AU$2, 0)), INDEX('Cyclical_after overrides'!$A$1:$BD$245,MATCH('Stata dataset (nominal)'!$A305,'Cyclical_after overrides'!$A$1:$A$245,0),MATCH('Stata dataset (nominal)'!M$1,'Cyclical_after overrides'!$A$1:$BD$1,0))), "")</f>
        <v>0.22096936</v>
      </c>
      <c r="N305" s="179" t="str">
        <f>_xlfn.IFNA(IF($C305 &gt; "2023-24", INDEX(PR24_after_overrides!$D$3:$AU$128, MATCH('Stata dataset (nominal)'!$A305, PR24_after_overrides!$A$3:$A$128, 0), MATCH('Stata dataset (nominal)'!N$1, PR24_after_overrides!$D$2:$AU$2, 0)), INDEX('Cyclical_after overrides'!$A$1:$BD$245,MATCH('Stata dataset (nominal)'!$A305,'Cyclical_after overrides'!$A$1:$A$245,0),MATCH('Stata dataset (nominal)'!N$1,'Cyclical_after overrides'!$A$1:$BD$1,0))), "")</f>
        <v/>
      </c>
      <c r="O305" s="179">
        <f>_xlfn.IFNA(IF($C305 &gt; "2023-24", INDEX(PR24_after_overrides!$D$3:$AU$128, MATCH('Stata dataset (nominal)'!$A305, PR24_after_overrides!$A$3:$A$128, 0), MATCH('Stata dataset (nominal)'!O$1, PR24_after_overrides!$D$2:$AU$2, 0)), INDEX('Cyclical_after overrides'!$A$1:$BD$245,MATCH('Stata dataset (nominal)'!$A305,'Cyclical_after overrides'!$A$1:$A$245,0),MATCH('Stata dataset (nominal)'!O$1,'Cyclical_after overrides'!$A$1:$BD$1,0))), "")</f>
        <v>380.90506575328402</v>
      </c>
      <c r="P305" s="179">
        <f>_xlfn.IFNA(IF($C305 &gt; "2023-24", INDEX(PR24_after_overrides!$D$3:$AU$128, MATCH('Stata dataset (nominal)'!$A305, PR24_after_overrides!$A$3:$A$128, 0), MATCH('Stata dataset (nominal)'!P$1, PR24_after_overrides!$D$2:$AU$2, 0)), INDEX('Cyclical_after overrides'!$A$1:$BD$245,MATCH('Stata dataset (nominal)'!$A305,'Cyclical_after overrides'!$A$1:$A$245,0),MATCH('Stata dataset (nominal)'!P$1,'Cyclical_after overrides'!$A$1:$BD$1,0))), "")</f>
        <v>0</v>
      </c>
      <c r="Q305" s="179">
        <f>_xlfn.IFNA(IF($C305 &gt; "2023-24", INDEX(PR24_after_overrides!$D$3:$AU$128, MATCH('Stata dataset (nominal)'!$A305, PR24_after_overrides!$A$3:$A$128, 0), MATCH('Stata dataset (nominal)'!Q$1, PR24_after_overrides!$D$2:$AU$2, 0)), INDEX('Cyclical_after overrides'!$A$1:$BD$245,MATCH('Stata dataset (nominal)'!$A305,'Cyclical_after overrides'!$A$1:$A$245,0),MATCH('Stata dataset (nominal)'!Q$1,'Cyclical_after overrides'!$A$1:$BD$1,0))), "")</f>
        <v>0</v>
      </c>
      <c r="R305" s="179">
        <f>_xlfn.IFNA(IF($C305 &gt; "2023-24", INDEX(PR24_after_overrides!$D$3:$AU$128, MATCH('Stata dataset (nominal)'!$A305, PR24_after_overrides!$A$3:$A$128, 0), MATCH('Stata dataset (nominal)'!R$1, PR24_after_overrides!$D$2:$AU$2, 0)), INDEX('Cyclical_after overrides'!$A$1:$BD$245,MATCH('Stata dataset (nominal)'!$A305,'Cyclical_after overrides'!$A$1:$A$245,0),MATCH('Stata dataset (nominal)'!R$1,'Cyclical_after overrides'!$A$1:$BD$1,0))), "")</f>
        <v>289.75564931489703</v>
      </c>
      <c r="S305" s="179">
        <f>_xlfn.IFNA(IF($C305 &gt; "2023-24", INDEX(PR24_after_overrides!$D$3:$AU$128, MATCH('Stata dataset (nominal)'!$A305, PR24_after_overrides!$A$3:$A$128, 0), MATCH('Stata dataset (nominal)'!S$1, PR24_after_overrides!$D$2:$AU$2, 0)), INDEX('Cyclical_after overrides'!$A$1:$BD$245,MATCH('Stata dataset (nominal)'!$A305,'Cyclical_after overrides'!$A$1:$A$245,0),MATCH('Stata dataset (nominal)'!S$1,'Cyclical_after overrides'!$A$1:$BD$1,0))), "")</f>
        <v>0</v>
      </c>
      <c r="T305" s="179">
        <f>_xlfn.IFNA(IF($C305 &gt; "2023-24", INDEX(PR24_after_overrides!$D$3:$AU$128, MATCH('Stata dataset (nominal)'!$A305, PR24_after_overrides!$A$3:$A$128, 0), MATCH('Stata dataset (nominal)'!T$1, PR24_after_overrides!$D$2:$AU$2, 0)), INDEX('Cyclical_after overrides'!$A$1:$BD$245,MATCH('Stata dataset (nominal)'!$A305,'Cyclical_after overrides'!$A$1:$A$245,0),MATCH('Stata dataset (nominal)'!T$1,'Cyclical_after overrides'!$A$1:$BD$1,0))), "")</f>
        <v>0</v>
      </c>
      <c r="U305" s="179">
        <f>_xlfn.IFNA(IF($C305 &gt; "2023-24", INDEX(PR24_after_overrides!$D$3:$AU$128, MATCH('Stata dataset (nominal)'!$A305, PR24_after_overrides!$A$3:$A$128, 0), MATCH('Stata dataset (nominal)'!U$1, PR24_after_overrides!$D$2:$AU$2, 0)), INDEX('Cyclical_after overrides'!$A$1:$BD$245,MATCH('Stata dataset (nominal)'!$A305,'Cyclical_after overrides'!$A$1:$A$245,0),MATCH('Stata dataset (nominal)'!U$1,'Cyclical_after overrides'!$A$1:$BD$1,0))), "")</f>
        <v>26.592453669295491</v>
      </c>
      <c r="V305" s="179">
        <f>_xlfn.IFNA(IF($C305 &gt; "2023-24", INDEX(PR24_after_overrides!$D$3:$AU$128, MATCH('Stata dataset (nominal)'!$A305, PR24_after_overrides!$A$3:$A$128, 0), MATCH('Stata dataset (nominal)'!V$1, PR24_after_overrides!$D$2:$AU$2, 0)), INDEX('Cyclical_after overrides'!$A$1:$BD$245,MATCH('Stata dataset (nominal)'!$A305,'Cyclical_after overrides'!$A$1:$A$245,0),MATCH('Stata dataset (nominal)'!V$1,'Cyclical_after overrides'!$A$1:$BD$1,0))), "")</f>
        <v>135.96015068616938</v>
      </c>
      <c r="W305" s="179">
        <f>_xlfn.IFNA(IF($C305 &gt; "2023-24", INDEX(PR24_after_overrides!$D$3:$AU$128, MATCH('Stata dataset (nominal)'!$A305, PR24_after_overrides!$A$3:$A$128, 0), MATCH('Stata dataset (nominal)'!W$1, PR24_after_overrides!$D$2:$AU$2, 0)), INDEX('Cyclical_after overrides'!$A$1:$BD$245,MATCH('Stata dataset (nominal)'!$A305,'Cyclical_after overrides'!$A$1:$A$245,0),MATCH('Stata dataset (nominal)'!W$1,'Cyclical_after overrides'!$A$1:$BD$1,0))), "")</f>
        <v>2.2500259285034314</v>
      </c>
      <c r="X305" s="179">
        <f>_xlfn.IFNA(IF($C305 &gt; "2023-24", INDEX(PR24_after_overrides!$D$3:$AU$128, MATCH('Stata dataset (nominal)'!$A305, PR24_after_overrides!$A$3:$A$128, 0), MATCH('Stata dataset (nominal)'!X$1, PR24_after_overrides!$D$2:$AU$2, 0)), INDEX('Cyclical_after overrides'!$A$1:$BD$245,MATCH('Stata dataset (nominal)'!$A305,'Cyclical_after overrides'!$A$1:$A$245,0),MATCH('Stata dataset (nominal)'!X$1,'Cyclical_after overrides'!$A$1:$BD$1,0))), "")</f>
        <v>11.361359182802492</v>
      </c>
      <c r="Y305" s="179">
        <f>_xlfn.IFNA(IF($C305 &gt; "2023-24", INDEX(PR24_after_overrides!$D$3:$AU$128, MATCH('Stata dataset (nominal)'!$A305, PR24_after_overrides!$A$3:$A$128, 0), MATCH('Stata dataset (nominal)'!Y$1, PR24_after_overrides!$D$2:$AU$2, 0)), INDEX('Cyclical_after overrides'!$A$1:$BD$245,MATCH('Stata dataset (nominal)'!$A305,'Cyclical_after overrides'!$A$1:$A$245,0),MATCH('Stata dataset (nominal)'!Y$1,'Cyclical_after overrides'!$A$1:$BD$1,0))), "")</f>
        <v>16.122295495286338</v>
      </c>
      <c r="Z305" s="179">
        <f>_xlfn.IFNA(IF($C305 &gt; "2023-24", INDEX(PR24_after_overrides!$D$3:$AU$128, MATCH('Stata dataset (nominal)'!$A305, PR24_after_overrides!$A$3:$A$128, 0), MATCH('Stata dataset (nominal)'!Z$1, PR24_after_overrides!$D$2:$AU$2, 0)), INDEX('Cyclical_after overrides'!$A$1:$BD$245,MATCH('Stata dataset (nominal)'!$A305,'Cyclical_after overrides'!$A$1:$A$245,0),MATCH('Stata dataset (nominal)'!Z$1,'Cyclical_after overrides'!$A$1:$BD$1,0))), "")</f>
        <v>15.287942202590637</v>
      </c>
      <c r="AA305" s="179">
        <f>_xlfn.IFNA(IF($C305 &gt; "2023-24", INDEX(PR24_after_overrides!$D$3:$AU$128, MATCH('Stata dataset (nominal)'!$A305, PR24_after_overrides!$A$3:$A$128, 0), MATCH('Stata dataset (nominal)'!AA$1, PR24_after_overrides!$D$2:$AU$2, 0)), INDEX('Cyclical_after overrides'!$A$1:$BD$245,MATCH('Stata dataset (nominal)'!$A305,'Cyclical_after overrides'!$A$1:$A$245,0),MATCH('Stata dataset (nominal)'!AA$1,'Cyclical_after overrides'!$A$1:$BD$1,0))), "")</f>
        <v>93.381873270001392</v>
      </c>
      <c r="AB305" s="179">
        <f>INDEX(Depreciation!$U$5:$U$318, MATCH('Stata dataset (nominal)'!$A305, Depreciation!$A$5:$A$318, 0))</f>
        <v>1.09100771935535</v>
      </c>
      <c r="AC305" s="180">
        <f t="shared" si="7"/>
        <v>0.97291171109791852</v>
      </c>
      <c r="AD305" s="72">
        <f>INDEX(Recharges!$V$5:$V$318, MATCH('Stata dataset (nominal)'!$A305, Recharges!$A$5:$A$318, 0))</f>
        <v>3.5955198546887002E-2</v>
      </c>
    </row>
    <row r="306" spans="1:30" x14ac:dyDescent="0.4">
      <c r="A306" s="160" t="str">
        <f t="shared" si="6"/>
        <v>SSC19</v>
      </c>
      <c r="B306" s="160" t="s">
        <v>493</v>
      </c>
      <c r="C306" s="160" t="s">
        <v>253</v>
      </c>
      <c r="D306" s="179">
        <f>_xlfn.IFNA(IF($C306 &gt; "2023-24", INDEX(PR24_after_overrides!$D$3:$AU$128, MATCH('Stata dataset (nominal)'!$A306, PR24_after_overrides!$A$3:$A$128, 0), MATCH('Stata dataset (nominal)'!D$1, PR24_after_overrides!$D$2:$AU$2, 0)), INDEX('Cyclical_after overrides'!$A$1:$BD$245,MATCH('Stata dataset (nominal)'!$A306,'Cyclical_after overrides'!$A$1:$A$245,0),MATCH('Stata dataset (nominal)'!D$1,'Cyclical_after overrides'!$A$1:$BD$1,0))), "")</f>
        <v>1.1560444722831191</v>
      </c>
      <c r="E306" s="179">
        <f>_xlfn.IFNA(IF($C306 &gt; "2023-24", INDEX(PR24_after_overrides!$D$3:$AU$128, MATCH('Stata dataset (nominal)'!$A306, PR24_after_overrides!$A$3:$A$128, 0), MATCH('Stata dataset (nominal)'!E$1, PR24_after_overrides!$D$2:$AU$2, 0)), INDEX('Cyclical_after overrides'!$A$1:$BD$245,MATCH('Stata dataset (nominal)'!$A306,'Cyclical_after overrides'!$A$1:$A$245,0),MATCH('Stata dataset (nominal)'!E$1,'Cyclical_after overrides'!$A$1:$BD$1,0))), "")</f>
        <v>4.8049999999999997</v>
      </c>
      <c r="F306" s="179">
        <f>_xlfn.IFNA(IF($C306 &gt; "2023-24", INDEX(PR24_after_overrides!$D$3:$AU$128, MATCH('Stata dataset (nominal)'!$A306, PR24_after_overrides!$A$3:$A$128, 0), MATCH('Stata dataset (nominal)'!F$1, PR24_after_overrides!$D$2:$AU$2, 0)), INDEX('Cyclical_after overrides'!$A$1:$BD$245,MATCH('Stata dataset (nominal)'!$A306,'Cyclical_after overrides'!$A$1:$A$245,0),MATCH('Stata dataset (nominal)'!F$1,'Cyclical_after overrides'!$A$1:$BD$1,0))), "")</f>
        <v>0.54</v>
      </c>
      <c r="G306" s="179">
        <f>_xlfn.IFNA(IF($C306 &gt; "2023-24", INDEX(PR24_after_overrides!$D$3:$AU$128, MATCH('Stata dataset (nominal)'!$A306, PR24_after_overrides!$A$3:$A$128, 0), MATCH('Stata dataset (nominal)'!G$1, PR24_after_overrides!$D$2:$AU$2, 0)), INDEX('Cyclical_after overrides'!$A$1:$BD$245,MATCH('Stata dataset (nominal)'!$A306,'Cyclical_after overrides'!$A$1:$A$245,0),MATCH('Stata dataset (nominal)'!G$1,'Cyclical_after overrides'!$A$1:$BD$1,0))), "")</f>
        <v>2.8780000000000001</v>
      </c>
      <c r="H306" s="179">
        <f>_xlfn.IFNA(IF($C306 &gt; "2023-24", INDEX(PR24_after_overrides!$D$3:$AU$128, MATCH('Stata dataset (nominal)'!$A306, PR24_after_overrides!$A$3:$A$128, 0), MATCH('Stata dataset (nominal)'!H$1, PR24_after_overrides!$D$2:$AU$2, 0)), INDEX('Cyclical_after overrides'!$A$1:$BD$245,MATCH('Stata dataset (nominal)'!$A306,'Cyclical_after overrides'!$A$1:$A$245,0),MATCH('Stata dataset (nominal)'!H$1,'Cyclical_after overrides'!$A$1:$BD$1,0))), "")</f>
        <v>0.85499999999999998</v>
      </c>
      <c r="I306" s="179">
        <f>_xlfn.IFNA(IF($C306 &gt; "2023-24", INDEX(PR24_after_overrides!$D$3:$AU$128, MATCH('Stata dataset (nominal)'!$A306, PR24_after_overrides!$A$3:$A$128, 0), MATCH('Stata dataset (nominal)'!I$1, PR24_after_overrides!$D$2:$AU$2, 0)), INDEX('Cyclical_after overrides'!$A$1:$BD$245,MATCH('Stata dataset (nominal)'!$A306,'Cyclical_after overrides'!$A$1:$A$245,0),MATCH('Stata dataset (nominal)'!I$1,'Cyclical_after overrides'!$A$1:$BD$1,0))), "")</f>
        <v>2.9510000000000001</v>
      </c>
      <c r="J306" s="179" t="str">
        <f>_xlfn.IFNA(IF($C306 &gt; "2023-24", INDEX(PR24_after_overrides!$D$3:$AU$128, MATCH('Stata dataset (nominal)'!$A306, PR24_after_overrides!$A$3:$A$128, 0), MATCH('Stata dataset (nominal)'!J$1, PR24_after_overrides!$D$2:$AU$2, 0)), INDEX('Cyclical_after overrides'!$A$1:$BD$245,MATCH('Stata dataset (nominal)'!$A306,'Cyclical_after overrides'!$A$1:$A$245,0),MATCH('Stata dataset (nominal)'!J$1,'Cyclical_after overrides'!$A$1:$BD$1,0))), "")</f>
        <v/>
      </c>
      <c r="K306" s="179" t="str">
        <f>_xlfn.IFNA(IF($C306 &gt; "2023-24", INDEX(PR24_after_overrides!$D$3:$AU$128, MATCH('Stata dataset (nominal)'!$A306, PR24_after_overrides!$A$3:$A$128, 0), MATCH('Stata dataset (nominal)'!K$1, PR24_after_overrides!$D$2:$AU$2, 0)), INDEX('Cyclical_after overrides'!$A$1:$BD$245,MATCH('Stata dataset (nominal)'!$A306,'Cyclical_after overrides'!$A$1:$A$245,0),MATCH('Stata dataset (nominal)'!K$1,'Cyclical_after overrides'!$A$1:$BD$1,0))), "")</f>
        <v/>
      </c>
      <c r="L306" s="179">
        <f>_xlfn.IFNA(IF($C306 &gt; "2023-24", INDEX(PR24_after_overrides!$D$3:$AU$128, MATCH('Stata dataset (nominal)'!$A306, PR24_after_overrides!$A$3:$A$128, 0), MATCH('Stata dataset (nominal)'!L$1, PR24_after_overrides!$D$2:$AU$2, 0)), INDEX('Cyclical_after overrides'!$A$1:$BD$245,MATCH('Stata dataset (nominal)'!$A306,'Cyclical_after overrides'!$A$1:$A$245,0),MATCH('Stata dataset (nominal)'!L$1,'Cyclical_after overrides'!$A$1:$BD$1,0))), "")</f>
        <v>0</v>
      </c>
      <c r="M306" s="179">
        <f>_xlfn.IFNA(IF($C306 &gt; "2023-24", INDEX(PR24_after_overrides!$D$3:$AU$128, MATCH('Stata dataset (nominal)'!$A306, PR24_after_overrides!$A$3:$A$128, 0), MATCH('Stata dataset (nominal)'!M$1, PR24_after_overrides!$D$2:$AU$2, 0)), INDEX('Cyclical_after overrides'!$A$1:$BD$245,MATCH('Stata dataset (nominal)'!$A306,'Cyclical_after overrides'!$A$1:$A$245,0),MATCH('Stata dataset (nominal)'!M$1,'Cyclical_after overrides'!$A$1:$BD$1,0))), "")</f>
        <v>1.147</v>
      </c>
      <c r="N306" s="179" t="str">
        <f>_xlfn.IFNA(IF($C306 &gt; "2023-24", INDEX(PR24_after_overrides!$D$3:$AU$128, MATCH('Stata dataset (nominal)'!$A306, PR24_after_overrides!$A$3:$A$128, 0), MATCH('Stata dataset (nominal)'!N$1, PR24_after_overrides!$D$2:$AU$2, 0)), INDEX('Cyclical_after overrides'!$A$1:$BD$245,MATCH('Stata dataset (nominal)'!$A306,'Cyclical_after overrides'!$A$1:$A$245,0),MATCH('Stata dataset (nominal)'!N$1,'Cyclical_after overrides'!$A$1:$BD$1,0))), "")</f>
        <v/>
      </c>
      <c r="O306" s="179">
        <f>_xlfn.IFNA(IF($C306 &gt; "2023-24", INDEX(PR24_after_overrides!$D$3:$AU$128, MATCH('Stata dataset (nominal)'!$A306, PR24_after_overrides!$A$3:$A$128, 0), MATCH('Stata dataset (nominal)'!O$1, PR24_after_overrides!$D$2:$AU$2, 0)), INDEX('Cyclical_after overrides'!$A$1:$BD$245,MATCH('Stata dataset (nominal)'!$A306,'Cyclical_after overrides'!$A$1:$A$245,0),MATCH('Stata dataset (nominal)'!O$1,'Cyclical_after overrides'!$A$1:$BD$1,0))), "")</f>
        <v>374.11700000000002</v>
      </c>
      <c r="P306" s="179">
        <f>_xlfn.IFNA(IF($C306 &gt; "2023-24", INDEX(PR24_after_overrides!$D$3:$AU$128, MATCH('Stata dataset (nominal)'!$A306, PR24_after_overrides!$A$3:$A$128, 0), MATCH('Stata dataset (nominal)'!P$1, PR24_after_overrides!$D$2:$AU$2, 0)), INDEX('Cyclical_after overrides'!$A$1:$BD$245,MATCH('Stata dataset (nominal)'!$A306,'Cyclical_after overrides'!$A$1:$A$245,0),MATCH('Stata dataset (nominal)'!P$1,'Cyclical_after overrides'!$A$1:$BD$1,0))), "")</f>
        <v>0</v>
      </c>
      <c r="Q306" s="179">
        <f>_xlfn.IFNA(IF($C306 &gt; "2023-24", INDEX(PR24_after_overrides!$D$3:$AU$128, MATCH('Stata dataset (nominal)'!$A306, PR24_after_overrides!$A$3:$A$128, 0), MATCH('Stata dataset (nominal)'!Q$1, PR24_after_overrides!$D$2:$AU$2, 0)), INDEX('Cyclical_after overrides'!$A$1:$BD$245,MATCH('Stata dataset (nominal)'!$A306,'Cyclical_after overrides'!$A$1:$A$245,0),MATCH('Stata dataset (nominal)'!Q$1,'Cyclical_after overrides'!$A$1:$BD$1,0))), "")</f>
        <v>0</v>
      </c>
      <c r="R306" s="179">
        <f>_xlfn.IFNA(IF($C306 &gt; "2023-24", INDEX(PR24_after_overrides!$D$3:$AU$128, MATCH('Stata dataset (nominal)'!$A306, PR24_after_overrides!$A$3:$A$128, 0), MATCH('Stata dataset (nominal)'!R$1, PR24_after_overrides!$D$2:$AU$2, 0)), INDEX('Cyclical_after overrides'!$A$1:$BD$245,MATCH('Stata dataset (nominal)'!$A306,'Cyclical_after overrides'!$A$1:$A$245,0),MATCH('Stata dataset (nominal)'!R$1,'Cyclical_after overrides'!$A$1:$BD$1,0))), "")</f>
        <v>304.464</v>
      </c>
      <c r="S306" s="179">
        <f>_xlfn.IFNA(IF($C306 &gt; "2023-24", INDEX(PR24_after_overrides!$D$3:$AU$128, MATCH('Stata dataset (nominal)'!$A306, PR24_after_overrides!$A$3:$A$128, 0), MATCH('Stata dataset (nominal)'!S$1, PR24_after_overrides!$D$2:$AU$2, 0)), INDEX('Cyclical_after overrides'!$A$1:$BD$245,MATCH('Stata dataset (nominal)'!$A306,'Cyclical_after overrides'!$A$1:$A$245,0),MATCH('Stata dataset (nominal)'!S$1,'Cyclical_after overrides'!$A$1:$BD$1,0))), "")</f>
        <v>0</v>
      </c>
      <c r="T306" s="179">
        <f>_xlfn.IFNA(IF($C306 &gt; "2023-24", INDEX(PR24_after_overrides!$D$3:$AU$128, MATCH('Stata dataset (nominal)'!$A306, PR24_after_overrides!$A$3:$A$128, 0), MATCH('Stata dataset (nominal)'!T$1, PR24_after_overrides!$D$2:$AU$2, 0)), INDEX('Cyclical_after overrides'!$A$1:$BD$245,MATCH('Stata dataset (nominal)'!$A306,'Cyclical_after overrides'!$A$1:$A$245,0),MATCH('Stata dataset (nominal)'!T$1,'Cyclical_after overrides'!$A$1:$BD$1,0))), "")</f>
        <v>0</v>
      </c>
      <c r="U306" s="179">
        <f>_xlfn.IFNA(IF($C306 &gt; "2023-24", INDEX(PR24_after_overrides!$D$3:$AU$128, MATCH('Stata dataset (nominal)'!$A306, PR24_after_overrides!$A$3:$A$128, 0), MATCH('Stata dataset (nominal)'!U$1, PR24_after_overrides!$D$2:$AU$2, 0)), INDEX('Cyclical_after overrides'!$A$1:$BD$245,MATCH('Stata dataset (nominal)'!$A306,'Cyclical_after overrides'!$A$1:$A$245,0),MATCH('Stata dataset (nominal)'!U$1,'Cyclical_after overrides'!$A$1:$BD$1,0))), "")</f>
        <v>25.676209927931296</v>
      </c>
      <c r="V306" s="179">
        <f>_xlfn.IFNA(IF($C306 &gt; "2023-24", INDEX(PR24_after_overrides!$D$3:$AU$128, MATCH('Stata dataset (nominal)'!$A306, PR24_after_overrides!$A$3:$A$128, 0), MATCH('Stata dataset (nominal)'!V$1, PR24_after_overrides!$D$2:$AU$2, 0)), INDEX('Cyclical_after overrides'!$A$1:$BD$245,MATCH('Stata dataset (nominal)'!$A306,'Cyclical_after overrides'!$A$1:$A$245,0),MATCH('Stata dataset (nominal)'!V$1,'Cyclical_after overrides'!$A$1:$BD$1,0))), "")</f>
        <v>135.95717218165075</v>
      </c>
      <c r="W306" s="179">
        <f>_xlfn.IFNA(IF($C306 &gt; "2023-24", INDEX(PR24_after_overrides!$D$3:$AU$128, MATCH('Stata dataset (nominal)'!$A306, PR24_after_overrides!$A$3:$A$128, 0), MATCH('Stata dataset (nominal)'!W$1, PR24_after_overrides!$D$2:$AU$2, 0)), INDEX('Cyclical_after overrides'!$A$1:$BD$245,MATCH('Stata dataset (nominal)'!$A306,'Cyclical_after overrides'!$A$1:$A$245,0),MATCH('Stata dataset (nominal)'!W$1,'Cyclical_after overrides'!$A$1:$BD$1,0))), "")</f>
        <v>2.2380590230529358</v>
      </c>
      <c r="X306" s="179">
        <f>_xlfn.IFNA(IF($C306 &gt; "2023-24", INDEX(PR24_after_overrides!$D$3:$AU$128, MATCH('Stata dataset (nominal)'!$A306, PR24_after_overrides!$A$3:$A$128, 0), MATCH('Stata dataset (nominal)'!X$1, PR24_after_overrides!$D$2:$AU$2, 0)), INDEX('Cyclical_after overrides'!$A$1:$BD$245,MATCH('Stata dataset (nominal)'!$A306,'Cyclical_after overrides'!$A$1:$A$245,0),MATCH('Stata dataset (nominal)'!X$1,'Cyclical_after overrides'!$A$1:$BD$1,0))), "")</f>
        <v>11.735274776901591</v>
      </c>
      <c r="Y306" s="179">
        <f>_xlfn.IFNA(IF($C306 &gt; "2023-24", INDEX(PR24_after_overrides!$D$3:$AU$128, MATCH('Stata dataset (nominal)'!$A306, PR24_after_overrides!$A$3:$A$128, 0), MATCH('Stata dataset (nominal)'!Y$1, PR24_after_overrides!$D$2:$AU$2, 0)), INDEX('Cyclical_after overrides'!$A$1:$BD$245,MATCH('Stata dataset (nominal)'!$A306,'Cyclical_after overrides'!$A$1:$A$245,0),MATCH('Stata dataset (nominal)'!Y$1,'Cyclical_after overrides'!$A$1:$BD$1,0))), "")</f>
        <v>16.122295495286338</v>
      </c>
      <c r="Z306" s="179">
        <f>_xlfn.IFNA(IF($C306 &gt; "2023-24", INDEX(PR24_after_overrides!$D$3:$AU$128, MATCH('Stata dataset (nominal)'!$A306, PR24_after_overrides!$A$3:$A$128, 0), MATCH('Stata dataset (nominal)'!Z$1, PR24_after_overrides!$D$2:$AU$2, 0)), INDEX('Cyclical_after overrides'!$A$1:$BD$245,MATCH('Stata dataset (nominal)'!$A306,'Cyclical_after overrides'!$A$1:$A$245,0),MATCH('Stata dataset (nominal)'!Z$1,'Cyclical_after overrides'!$A$1:$BD$1,0))), "")</f>
        <v>14.870765556242786</v>
      </c>
      <c r="AA306" s="179">
        <f>_xlfn.IFNA(IF($C306 &gt; "2023-24", INDEX(PR24_after_overrides!$D$3:$AU$128, MATCH('Stata dataset (nominal)'!$A306, PR24_after_overrides!$A$3:$A$128, 0), MATCH('Stata dataset (nominal)'!AA$1, PR24_after_overrides!$D$2:$AU$2, 0)), INDEX('Cyclical_after overrides'!$A$1:$BD$245,MATCH('Stata dataset (nominal)'!$A306,'Cyclical_after overrides'!$A$1:$A$245,0),MATCH('Stata dataset (nominal)'!AA$1,'Cyclical_after overrides'!$A$1:$BD$1,0))), "")</f>
        <v>97.742999999999995</v>
      </c>
      <c r="AB306" s="179">
        <f>INDEX(Depreciation!$U$5:$U$318, MATCH('Stata dataset (nominal)'!$A306, Depreciation!$A$5:$A$318, 0))</f>
        <v>0.91600000000000004</v>
      </c>
      <c r="AC306" s="180">
        <f t="shared" si="7"/>
        <v>0.97291171109791852</v>
      </c>
      <c r="AD306" s="72">
        <f>INDEX(Recharges!$V$5:$V$318, MATCH('Stata dataset (nominal)'!$A306, Recharges!$A$5:$A$318, 0))</f>
        <v>3.7999999999999999E-2</v>
      </c>
    </row>
    <row r="307" spans="1:30" x14ac:dyDescent="0.4">
      <c r="A307" s="160" t="str">
        <f t="shared" si="6"/>
        <v>SSC20</v>
      </c>
      <c r="B307" s="160" t="s">
        <v>493</v>
      </c>
      <c r="C307" s="160" t="s">
        <v>255</v>
      </c>
      <c r="D307" s="179">
        <f>_xlfn.IFNA(IF($C307 &gt; "2023-24", INDEX(PR24_after_overrides!$D$3:$AU$128, MATCH('Stata dataset (nominal)'!$A307, PR24_after_overrides!$A$3:$A$128, 0), MATCH('Stata dataset (nominal)'!D$1, PR24_after_overrides!$D$2:$AU$2, 0)), INDEX('Cyclical_after overrides'!$A$1:$BD$245,MATCH('Stata dataset (nominal)'!$A307,'Cyclical_after overrides'!$A$1:$A$245,0),MATCH('Stata dataset (nominal)'!D$1,'Cyclical_after overrides'!$A$1:$BD$1,0))), "")</f>
        <v>1.1367310801447381</v>
      </c>
      <c r="E307" s="179">
        <f>_xlfn.IFNA(IF($C307 &gt; "2023-24", INDEX(PR24_after_overrides!$D$3:$AU$128, MATCH('Stata dataset (nominal)'!$A307, PR24_after_overrides!$A$3:$A$128, 0), MATCH('Stata dataset (nominal)'!E$1, PR24_after_overrides!$D$2:$AU$2, 0)), INDEX('Cyclical_after overrides'!$A$1:$BD$245,MATCH('Stata dataset (nominal)'!$A307,'Cyclical_after overrides'!$A$1:$A$245,0),MATCH('Stata dataset (nominal)'!E$1,'Cyclical_after overrides'!$A$1:$BD$1,0))), "")</f>
        <v>5.5259999999999998</v>
      </c>
      <c r="F307" s="179">
        <f>_xlfn.IFNA(IF($C307 &gt; "2023-24", INDEX(PR24_after_overrides!$D$3:$AU$128, MATCH('Stata dataset (nominal)'!$A307, PR24_after_overrides!$A$3:$A$128, 0), MATCH('Stata dataset (nominal)'!F$1, PR24_after_overrides!$D$2:$AU$2, 0)), INDEX('Cyclical_after overrides'!$A$1:$BD$245,MATCH('Stata dataset (nominal)'!$A307,'Cyclical_after overrides'!$A$1:$A$245,0),MATCH('Stata dataset (nominal)'!F$1,'Cyclical_after overrides'!$A$1:$BD$1,0))), "")</f>
        <v>0.94099999999999995</v>
      </c>
      <c r="G307" s="179">
        <f>_xlfn.IFNA(IF($C307 &gt; "2023-24", INDEX(PR24_after_overrides!$D$3:$AU$128, MATCH('Stata dataset (nominal)'!$A307, PR24_after_overrides!$A$3:$A$128, 0), MATCH('Stata dataset (nominal)'!G$1, PR24_after_overrides!$D$2:$AU$2, 0)), INDEX('Cyclical_after overrides'!$A$1:$BD$245,MATCH('Stata dataset (nominal)'!$A307,'Cyclical_after overrides'!$A$1:$A$245,0),MATCH('Stata dataset (nominal)'!G$1,'Cyclical_after overrides'!$A$1:$BD$1,0))), "")</f>
        <v>10.151</v>
      </c>
      <c r="H307" s="179">
        <f>_xlfn.IFNA(IF($C307 &gt; "2023-24", INDEX(PR24_after_overrides!$D$3:$AU$128, MATCH('Stata dataset (nominal)'!$A307, PR24_after_overrides!$A$3:$A$128, 0), MATCH('Stata dataset (nominal)'!H$1, PR24_after_overrides!$D$2:$AU$2, 0)), INDEX('Cyclical_after overrides'!$A$1:$BD$245,MATCH('Stata dataset (nominal)'!$A307,'Cyclical_after overrides'!$A$1:$A$245,0),MATCH('Stata dataset (nominal)'!H$1,'Cyclical_after overrides'!$A$1:$BD$1,0))), "")</f>
        <v>0.85299999999999998</v>
      </c>
      <c r="I307" s="179">
        <f>_xlfn.IFNA(IF($C307 &gt; "2023-24", INDEX(PR24_after_overrides!$D$3:$AU$128, MATCH('Stata dataset (nominal)'!$A307, PR24_after_overrides!$A$3:$A$128, 0), MATCH('Stata dataset (nominal)'!I$1, PR24_after_overrides!$D$2:$AU$2, 0)), INDEX('Cyclical_after overrides'!$A$1:$BD$245,MATCH('Stata dataset (nominal)'!$A307,'Cyclical_after overrides'!$A$1:$A$245,0),MATCH('Stata dataset (nominal)'!I$1,'Cyclical_after overrides'!$A$1:$BD$1,0))), "")</f>
        <v>2.3410000000000002</v>
      </c>
      <c r="J307" s="179" t="str">
        <f>_xlfn.IFNA(IF($C307 &gt; "2023-24", INDEX(PR24_after_overrides!$D$3:$AU$128, MATCH('Stata dataset (nominal)'!$A307, PR24_after_overrides!$A$3:$A$128, 0), MATCH('Stata dataset (nominal)'!J$1, PR24_after_overrides!$D$2:$AU$2, 0)), INDEX('Cyclical_after overrides'!$A$1:$BD$245,MATCH('Stata dataset (nominal)'!$A307,'Cyclical_after overrides'!$A$1:$A$245,0),MATCH('Stata dataset (nominal)'!J$1,'Cyclical_after overrides'!$A$1:$BD$1,0))), "")</f>
        <v/>
      </c>
      <c r="K307" s="179" t="str">
        <f>_xlfn.IFNA(IF($C307 &gt; "2023-24", INDEX(PR24_after_overrides!$D$3:$AU$128, MATCH('Stata dataset (nominal)'!$A307, PR24_after_overrides!$A$3:$A$128, 0), MATCH('Stata dataset (nominal)'!K$1, PR24_after_overrides!$D$2:$AU$2, 0)), INDEX('Cyclical_after overrides'!$A$1:$BD$245,MATCH('Stata dataset (nominal)'!$A307,'Cyclical_after overrides'!$A$1:$A$245,0),MATCH('Stata dataset (nominal)'!K$1,'Cyclical_after overrides'!$A$1:$BD$1,0))), "")</f>
        <v/>
      </c>
      <c r="L307" s="179">
        <f>_xlfn.IFNA(IF($C307 &gt; "2023-24", INDEX(PR24_after_overrides!$D$3:$AU$128, MATCH('Stata dataset (nominal)'!$A307, PR24_after_overrides!$A$3:$A$128, 0), MATCH('Stata dataset (nominal)'!L$1, PR24_after_overrides!$D$2:$AU$2, 0)), INDEX('Cyclical_after overrides'!$A$1:$BD$245,MATCH('Stata dataset (nominal)'!$A307,'Cyclical_after overrides'!$A$1:$A$245,0),MATCH('Stata dataset (nominal)'!L$1,'Cyclical_after overrides'!$A$1:$BD$1,0))), "")</f>
        <v>0</v>
      </c>
      <c r="M307" s="179">
        <f>_xlfn.IFNA(IF($C307 &gt; "2023-24", INDEX(PR24_after_overrides!$D$3:$AU$128, MATCH('Stata dataset (nominal)'!$A307, PR24_after_overrides!$A$3:$A$128, 0), MATCH('Stata dataset (nominal)'!M$1, PR24_after_overrides!$D$2:$AU$2, 0)), INDEX('Cyclical_after overrides'!$A$1:$BD$245,MATCH('Stata dataset (nominal)'!$A307,'Cyclical_after overrides'!$A$1:$A$245,0),MATCH('Stata dataset (nominal)'!M$1,'Cyclical_after overrides'!$A$1:$BD$1,0))), "")</f>
        <v>0.71299999999999997</v>
      </c>
      <c r="N307" s="179" t="str">
        <f>_xlfn.IFNA(IF($C307 &gt; "2023-24", INDEX(PR24_after_overrides!$D$3:$AU$128, MATCH('Stata dataset (nominal)'!$A307, PR24_after_overrides!$A$3:$A$128, 0), MATCH('Stata dataset (nominal)'!N$1, PR24_after_overrides!$D$2:$AU$2, 0)), INDEX('Cyclical_after overrides'!$A$1:$BD$245,MATCH('Stata dataset (nominal)'!$A307,'Cyclical_after overrides'!$A$1:$A$245,0),MATCH('Stata dataset (nominal)'!N$1,'Cyclical_after overrides'!$A$1:$BD$1,0))), "")</f>
        <v/>
      </c>
      <c r="O307" s="179">
        <f>_xlfn.IFNA(IF($C307 &gt; "2023-24", INDEX(PR24_after_overrides!$D$3:$AU$128, MATCH('Stata dataset (nominal)'!$A307, PR24_after_overrides!$A$3:$A$128, 0), MATCH('Stata dataset (nominal)'!O$1, PR24_after_overrides!$D$2:$AU$2, 0)), INDEX('Cyclical_after overrides'!$A$1:$BD$245,MATCH('Stata dataset (nominal)'!$A307,'Cyclical_after overrides'!$A$1:$A$245,0),MATCH('Stata dataset (nominal)'!O$1,'Cyclical_after overrides'!$A$1:$BD$1,0))), "")</f>
        <v>358.21499999999997</v>
      </c>
      <c r="P307" s="179" t="str">
        <f>_xlfn.IFNA(IF($C307 &gt; "2023-24", INDEX(PR24_after_overrides!$D$3:$AU$128, MATCH('Stata dataset (nominal)'!$A307, PR24_after_overrides!$A$3:$A$128, 0), MATCH('Stata dataset (nominal)'!P$1, PR24_after_overrides!$D$2:$AU$2, 0)), INDEX('Cyclical_after overrides'!$A$1:$BD$245,MATCH('Stata dataset (nominal)'!$A307,'Cyclical_after overrides'!$A$1:$A$245,0),MATCH('Stata dataset (nominal)'!P$1,'Cyclical_after overrides'!$A$1:$BD$1,0))), "")</f>
        <v/>
      </c>
      <c r="Q307" s="179" t="str">
        <f>_xlfn.IFNA(IF($C307 &gt; "2023-24", INDEX(PR24_after_overrides!$D$3:$AU$128, MATCH('Stata dataset (nominal)'!$A307, PR24_after_overrides!$A$3:$A$128, 0), MATCH('Stata dataset (nominal)'!Q$1, PR24_after_overrides!$D$2:$AU$2, 0)), INDEX('Cyclical_after overrides'!$A$1:$BD$245,MATCH('Stata dataset (nominal)'!$A307,'Cyclical_after overrides'!$A$1:$A$245,0),MATCH('Stata dataset (nominal)'!Q$1,'Cyclical_after overrides'!$A$1:$BD$1,0))), "")</f>
        <v/>
      </c>
      <c r="R307" s="179">
        <f>_xlfn.IFNA(IF($C307 &gt; "2023-24", INDEX(PR24_after_overrides!$D$3:$AU$128, MATCH('Stata dataset (nominal)'!$A307, PR24_after_overrides!$A$3:$A$128, 0), MATCH('Stata dataset (nominal)'!R$1, PR24_after_overrides!$D$2:$AU$2, 0)), INDEX('Cyclical_after overrides'!$A$1:$BD$245,MATCH('Stata dataset (nominal)'!$A307,'Cyclical_after overrides'!$A$1:$A$245,0),MATCH('Stata dataset (nominal)'!R$1,'Cyclical_after overrides'!$A$1:$BD$1,0))), "")</f>
        <v>317.10500000000002</v>
      </c>
      <c r="S307" s="179" t="str">
        <f>_xlfn.IFNA(IF($C307 &gt; "2023-24", INDEX(PR24_after_overrides!$D$3:$AU$128, MATCH('Stata dataset (nominal)'!$A307, PR24_after_overrides!$A$3:$A$128, 0), MATCH('Stata dataset (nominal)'!S$1, PR24_after_overrides!$D$2:$AU$2, 0)), INDEX('Cyclical_after overrides'!$A$1:$BD$245,MATCH('Stata dataset (nominal)'!$A307,'Cyclical_after overrides'!$A$1:$A$245,0),MATCH('Stata dataset (nominal)'!S$1,'Cyclical_after overrides'!$A$1:$BD$1,0))), "")</f>
        <v/>
      </c>
      <c r="T307" s="179" t="str">
        <f>_xlfn.IFNA(IF($C307 &gt; "2023-24", INDEX(PR24_after_overrides!$D$3:$AU$128, MATCH('Stata dataset (nominal)'!$A307, PR24_after_overrides!$A$3:$A$128, 0), MATCH('Stata dataset (nominal)'!T$1, PR24_after_overrides!$D$2:$AU$2, 0)), INDEX('Cyclical_after overrides'!$A$1:$BD$245,MATCH('Stata dataset (nominal)'!$A307,'Cyclical_after overrides'!$A$1:$A$245,0),MATCH('Stata dataset (nominal)'!T$1,'Cyclical_after overrides'!$A$1:$BD$1,0))), "")</f>
        <v/>
      </c>
      <c r="U307" s="179">
        <f>_xlfn.IFNA(IF($C307 &gt; "2023-24", INDEX(PR24_after_overrides!$D$3:$AU$128, MATCH('Stata dataset (nominal)'!$A307, PR24_after_overrides!$A$3:$A$128, 0), MATCH('Stata dataset (nominal)'!U$1, PR24_after_overrides!$D$2:$AU$2, 0)), INDEX('Cyclical_after overrides'!$A$1:$BD$245,MATCH('Stata dataset (nominal)'!$A307,'Cyclical_after overrides'!$A$1:$A$245,0),MATCH('Stata dataset (nominal)'!U$1,'Cyclical_after overrides'!$A$1:$BD$1,0))), "")</f>
        <v>25.025438298416617</v>
      </c>
      <c r="V307" s="179">
        <f>_xlfn.IFNA(IF($C307 &gt; "2023-24", INDEX(PR24_after_overrides!$D$3:$AU$128, MATCH('Stata dataset (nominal)'!$A307, PR24_after_overrides!$A$3:$A$128, 0), MATCH('Stata dataset (nominal)'!V$1, PR24_after_overrides!$D$2:$AU$2, 0)), INDEX('Cyclical_after overrides'!$A$1:$BD$245,MATCH('Stata dataset (nominal)'!$A307,'Cyclical_after overrides'!$A$1:$A$245,0),MATCH('Stata dataset (nominal)'!V$1,'Cyclical_after overrides'!$A$1:$BD$1,0))), "")</f>
        <v>135.68623056437659</v>
      </c>
      <c r="W307" s="179">
        <f>_xlfn.IFNA(IF($C307 &gt; "2023-24", INDEX(PR24_after_overrides!$D$3:$AU$128, MATCH('Stata dataset (nominal)'!$A307, PR24_after_overrides!$A$3:$A$128, 0), MATCH('Stata dataset (nominal)'!W$1, PR24_after_overrides!$D$2:$AU$2, 0)), INDEX('Cyclical_after overrides'!$A$1:$BD$245,MATCH('Stata dataset (nominal)'!$A307,'Cyclical_after overrides'!$A$1:$A$245,0),MATCH('Stata dataset (nominal)'!W$1,'Cyclical_after overrides'!$A$1:$BD$1,0))), "")</f>
        <v>2.2478720024705949</v>
      </c>
      <c r="X307" s="179">
        <f>_xlfn.IFNA(IF($C307 &gt; "2023-24", INDEX(PR24_after_overrides!$D$3:$AU$128, MATCH('Stata dataset (nominal)'!$A307, PR24_after_overrides!$A$3:$A$128, 0), MATCH('Stata dataset (nominal)'!X$1, PR24_after_overrides!$D$2:$AU$2, 0)), INDEX('Cyclical_after overrides'!$A$1:$BD$245,MATCH('Stata dataset (nominal)'!$A307,'Cyclical_after overrides'!$A$1:$A$245,0),MATCH('Stata dataset (nominal)'!X$1,'Cyclical_after overrides'!$A$1:$BD$1,0))), "")</f>
        <v>10.271101031262896</v>
      </c>
      <c r="Y307" s="179">
        <f>_xlfn.IFNA(IF($C307 &gt; "2023-24", INDEX(PR24_after_overrides!$D$3:$AU$128, MATCH('Stata dataset (nominal)'!$A307, PR24_after_overrides!$A$3:$A$128, 0), MATCH('Stata dataset (nominal)'!Y$1, PR24_after_overrides!$D$2:$AU$2, 0)), INDEX('Cyclical_after overrides'!$A$1:$BD$245,MATCH('Stata dataset (nominal)'!$A307,'Cyclical_after overrides'!$A$1:$A$245,0),MATCH('Stata dataset (nominal)'!Y$1,'Cyclical_after overrides'!$A$1:$BD$1,0))), "")</f>
        <v>14.44830264768931</v>
      </c>
      <c r="Z307" s="179">
        <f>_xlfn.IFNA(IF($C307 &gt; "2023-24", INDEX(PR24_after_overrides!$D$3:$AU$128, MATCH('Stata dataset (nominal)'!$A307, PR24_after_overrides!$A$3:$A$128, 0), MATCH('Stata dataset (nominal)'!Z$1, PR24_after_overrides!$D$2:$AU$2, 0)), INDEX('Cyclical_after overrides'!$A$1:$BD$245,MATCH('Stata dataset (nominal)'!$A307,'Cyclical_after overrides'!$A$1:$A$245,0),MATCH('Stata dataset (nominal)'!Z$1,'Cyclical_after overrides'!$A$1:$BD$1,0))), "")</f>
        <v>14.44830264768931</v>
      </c>
      <c r="AA307" s="179">
        <f>_xlfn.IFNA(IF($C307 &gt; "2023-24", INDEX(PR24_after_overrides!$D$3:$AU$128, MATCH('Stata dataset (nominal)'!$A307, PR24_after_overrides!$A$3:$A$128, 0), MATCH('Stata dataset (nominal)'!AA$1, PR24_after_overrides!$D$2:$AU$2, 0)), INDEX('Cyclical_after overrides'!$A$1:$BD$245,MATCH('Stata dataset (nominal)'!$A307,'Cyclical_after overrides'!$A$1:$A$245,0),MATCH('Stata dataset (nominal)'!AA$1,'Cyclical_after overrides'!$A$1:$BD$1,0))), "")</f>
        <v>97.765000000000001</v>
      </c>
      <c r="AB307" s="179">
        <f>INDEX(Depreciation!$U$5:$U$318, MATCH('Stata dataset (nominal)'!$A307, Depreciation!$A$5:$A$318, 0))</f>
        <v>0.82699999999999996</v>
      </c>
      <c r="AC307" s="180">
        <f t="shared" si="7"/>
        <v>0.97291171109791852</v>
      </c>
      <c r="AD307" s="72">
        <f>INDEX(Recharges!$V$5:$V$318, MATCH('Stata dataset (nominal)'!$A307, Recharges!$A$5:$A$318, 0))</f>
        <v>2.3E-2</v>
      </c>
    </row>
    <row r="308" spans="1:30" x14ac:dyDescent="0.4">
      <c r="A308" s="160" t="str">
        <f t="shared" si="6"/>
        <v>SSC21</v>
      </c>
      <c r="B308" s="160" t="s">
        <v>493</v>
      </c>
      <c r="C308" s="160" t="s">
        <v>257</v>
      </c>
      <c r="D308" s="179">
        <f>_xlfn.IFNA(IF($C308 &gt; "2023-24", INDEX(PR24_after_overrides!$D$3:$AU$128, MATCH('Stata dataset (nominal)'!$A308, PR24_after_overrides!$A$3:$A$128, 0), MATCH('Stata dataset (nominal)'!D$1, PR24_after_overrides!$D$2:$AU$2, 0)), INDEX('Cyclical_after overrides'!$A$1:$BD$245,MATCH('Stata dataset (nominal)'!$A308,'Cyclical_after overrides'!$A$1:$A$245,0),MATCH('Stata dataset (nominal)'!D$1,'Cyclical_after overrides'!$A$1:$BD$1,0))), "")</f>
        <v>1.1277018254028868</v>
      </c>
      <c r="E308" s="179">
        <f>_xlfn.IFNA(IF($C308 &gt; "2023-24", INDEX(PR24_after_overrides!$D$3:$AU$128, MATCH('Stata dataset (nominal)'!$A308, PR24_after_overrides!$A$3:$A$128, 0), MATCH('Stata dataset (nominal)'!E$1, PR24_after_overrides!$D$2:$AU$2, 0)), INDEX('Cyclical_after overrides'!$A$1:$BD$245,MATCH('Stata dataset (nominal)'!$A308,'Cyclical_after overrides'!$A$1:$A$245,0),MATCH('Stata dataset (nominal)'!E$1,'Cyclical_after overrides'!$A$1:$BD$1,0))), "")</f>
        <v>4.7329999999999997</v>
      </c>
      <c r="F308" s="179">
        <f>_xlfn.IFNA(IF($C308 &gt; "2023-24", INDEX(PR24_after_overrides!$D$3:$AU$128, MATCH('Stata dataset (nominal)'!$A308, PR24_after_overrides!$A$3:$A$128, 0), MATCH('Stata dataset (nominal)'!F$1, PR24_after_overrides!$D$2:$AU$2, 0)), INDEX('Cyclical_after overrides'!$A$1:$BD$245,MATCH('Stata dataset (nominal)'!$A308,'Cyclical_after overrides'!$A$1:$A$245,0),MATCH('Stata dataset (nominal)'!F$1,'Cyclical_after overrides'!$A$1:$BD$1,0))), "")</f>
        <v>1.173</v>
      </c>
      <c r="G308" s="179">
        <f>_xlfn.IFNA(IF($C308 &gt; "2023-24", INDEX(PR24_after_overrides!$D$3:$AU$128, MATCH('Stata dataset (nominal)'!$A308, PR24_after_overrides!$A$3:$A$128, 0), MATCH('Stata dataset (nominal)'!G$1, PR24_after_overrides!$D$2:$AU$2, 0)), INDEX('Cyclical_after overrides'!$A$1:$BD$245,MATCH('Stata dataset (nominal)'!$A308,'Cyclical_after overrides'!$A$1:$A$245,0),MATCH('Stata dataset (nominal)'!G$1,'Cyclical_after overrides'!$A$1:$BD$1,0))), "")</f>
        <v>3.2989999999999999</v>
      </c>
      <c r="H308" s="179">
        <f>_xlfn.IFNA(IF($C308 &gt; "2023-24", INDEX(PR24_after_overrides!$D$3:$AU$128, MATCH('Stata dataset (nominal)'!$A308, PR24_after_overrides!$A$3:$A$128, 0), MATCH('Stata dataset (nominal)'!H$1, PR24_after_overrides!$D$2:$AU$2, 0)), INDEX('Cyclical_after overrides'!$A$1:$BD$245,MATCH('Stata dataset (nominal)'!$A308,'Cyclical_after overrides'!$A$1:$A$245,0),MATCH('Stata dataset (nominal)'!H$1,'Cyclical_after overrides'!$A$1:$BD$1,0))), "")</f>
        <v>0.83299999999999996</v>
      </c>
      <c r="I308" s="179">
        <f>_xlfn.IFNA(IF($C308 &gt; "2023-24", INDEX(PR24_after_overrides!$D$3:$AU$128, MATCH('Stata dataset (nominal)'!$A308, PR24_after_overrides!$A$3:$A$128, 0), MATCH('Stata dataset (nominal)'!I$1, PR24_after_overrides!$D$2:$AU$2, 0)), INDEX('Cyclical_after overrides'!$A$1:$BD$245,MATCH('Stata dataset (nominal)'!$A308,'Cyclical_after overrides'!$A$1:$A$245,0),MATCH('Stata dataset (nominal)'!I$1,'Cyclical_after overrides'!$A$1:$BD$1,0))), "")</f>
        <v>1.946</v>
      </c>
      <c r="J308" s="179">
        <f>_xlfn.IFNA(IF($C308 &gt; "2023-24", INDEX(PR24_after_overrides!$D$3:$AU$128, MATCH('Stata dataset (nominal)'!$A308, PR24_after_overrides!$A$3:$A$128, 0), MATCH('Stata dataset (nominal)'!J$1, PR24_after_overrides!$D$2:$AU$2, 0)), INDEX('Cyclical_after overrides'!$A$1:$BD$245,MATCH('Stata dataset (nominal)'!$A308,'Cyclical_after overrides'!$A$1:$A$245,0),MATCH('Stata dataset (nominal)'!J$1,'Cyclical_after overrides'!$A$1:$BD$1,0))), "")</f>
        <v>0.13</v>
      </c>
      <c r="K308" s="179" t="str">
        <f>_xlfn.IFNA(IF($C308 &gt; "2023-24", INDEX(PR24_after_overrides!$D$3:$AU$128, MATCH('Stata dataset (nominal)'!$A308, PR24_after_overrides!$A$3:$A$128, 0), MATCH('Stata dataset (nominal)'!K$1, PR24_after_overrides!$D$2:$AU$2, 0)), INDEX('Cyclical_after overrides'!$A$1:$BD$245,MATCH('Stata dataset (nominal)'!$A308,'Cyclical_after overrides'!$A$1:$A$245,0),MATCH('Stata dataset (nominal)'!K$1,'Cyclical_after overrides'!$A$1:$BD$1,0))), "")</f>
        <v/>
      </c>
      <c r="L308" s="179">
        <f>_xlfn.IFNA(IF($C308 &gt; "2023-24", INDEX(PR24_after_overrides!$D$3:$AU$128, MATCH('Stata dataset (nominal)'!$A308, PR24_after_overrides!$A$3:$A$128, 0), MATCH('Stata dataset (nominal)'!L$1, PR24_after_overrides!$D$2:$AU$2, 0)), INDEX('Cyclical_after overrides'!$A$1:$BD$245,MATCH('Stata dataset (nominal)'!$A308,'Cyclical_after overrides'!$A$1:$A$245,0),MATCH('Stata dataset (nominal)'!L$1,'Cyclical_after overrides'!$A$1:$BD$1,0))), "")</f>
        <v>1E-3</v>
      </c>
      <c r="M308" s="179" t="str">
        <f>_xlfn.IFNA(IF($C308 &gt; "2023-24", INDEX(PR24_after_overrides!$D$3:$AU$128, MATCH('Stata dataset (nominal)'!$A308, PR24_after_overrides!$A$3:$A$128, 0), MATCH('Stata dataset (nominal)'!M$1, PR24_after_overrides!$D$2:$AU$2, 0)), INDEX('Cyclical_after overrides'!$A$1:$BD$245,MATCH('Stata dataset (nominal)'!$A308,'Cyclical_after overrides'!$A$1:$A$245,0),MATCH('Stata dataset (nominal)'!M$1,'Cyclical_after overrides'!$A$1:$BD$1,0))), "")</f>
        <v/>
      </c>
      <c r="N308" s="179" t="str">
        <f>_xlfn.IFNA(IF($C308 &gt; "2023-24", INDEX(PR24_after_overrides!$D$3:$AU$128, MATCH('Stata dataset (nominal)'!$A308, PR24_after_overrides!$A$3:$A$128, 0), MATCH('Stata dataset (nominal)'!N$1, PR24_after_overrides!$D$2:$AU$2, 0)), INDEX('Cyclical_after overrides'!$A$1:$BD$245,MATCH('Stata dataset (nominal)'!$A308,'Cyclical_after overrides'!$A$1:$A$245,0),MATCH('Stata dataset (nominal)'!N$1,'Cyclical_after overrides'!$A$1:$BD$1,0))), "")</f>
        <v/>
      </c>
      <c r="O308" s="179">
        <f>_xlfn.IFNA(IF($C308 &gt; "2023-24", INDEX(PR24_after_overrides!$D$3:$AU$128, MATCH('Stata dataset (nominal)'!$A308, PR24_after_overrides!$A$3:$A$128, 0), MATCH('Stata dataset (nominal)'!O$1, PR24_after_overrides!$D$2:$AU$2, 0)), INDEX('Cyclical_after overrides'!$A$1:$BD$245,MATCH('Stata dataset (nominal)'!$A308,'Cyclical_after overrides'!$A$1:$A$245,0),MATCH('Stata dataset (nominal)'!O$1,'Cyclical_after overrides'!$A$1:$BD$1,0))), "")</f>
        <v>350.32499999999999</v>
      </c>
      <c r="P308" s="179">
        <f>_xlfn.IFNA(IF($C308 &gt; "2023-24", INDEX(PR24_after_overrides!$D$3:$AU$128, MATCH('Stata dataset (nominal)'!$A308, PR24_after_overrides!$A$3:$A$128, 0), MATCH('Stata dataset (nominal)'!P$1, PR24_after_overrides!$D$2:$AU$2, 0)), INDEX('Cyclical_after overrides'!$A$1:$BD$245,MATCH('Stata dataset (nominal)'!$A308,'Cyclical_after overrides'!$A$1:$A$245,0),MATCH('Stata dataset (nominal)'!P$1,'Cyclical_after overrides'!$A$1:$BD$1,0))), "")</f>
        <v>0</v>
      </c>
      <c r="Q308" s="179">
        <f>_xlfn.IFNA(IF($C308 &gt; "2023-24", INDEX(PR24_after_overrides!$D$3:$AU$128, MATCH('Stata dataset (nominal)'!$A308, PR24_after_overrides!$A$3:$A$128, 0), MATCH('Stata dataset (nominal)'!Q$1, PR24_after_overrides!$D$2:$AU$2, 0)), INDEX('Cyclical_after overrides'!$A$1:$BD$245,MATCH('Stata dataset (nominal)'!$A308,'Cyclical_after overrides'!$A$1:$A$245,0),MATCH('Stata dataset (nominal)'!Q$1,'Cyclical_after overrides'!$A$1:$BD$1,0))), "")</f>
        <v>0</v>
      </c>
      <c r="R308" s="179">
        <f>_xlfn.IFNA(IF($C308 &gt; "2023-24", INDEX(PR24_after_overrides!$D$3:$AU$128, MATCH('Stata dataset (nominal)'!$A308, PR24_after_overrides!$A$3:$A$128, 0), MATCH('Stata dataset (nominal)'!R$1, PR24_after_overrides!$D$2:$AU$2, 0)), INDEX('Cyclical_after overrides'!$A$1:$BD$245,MATCH('Stata dataset (nominal)'!$A308,'Cyclical_after overrides'!$A$1:$A$245,0),MATCH('Stata dataset (nominal)'!R$1,'Cyclical_after overrides'!$A$1:$BD$1,0))), "")</f>
        <v>324.10300000000001</v>
      </c>
      <c r="S308" s="179">
        <f>_xlfn.IFNA(IF($C308 &gt; "2023-24", INDEX(PR24_after_overrides!$D$3:$AU$128, MATCH('Stata dataset (nominal)'!$A308, PR24_after_overrides!$A$3:$A$128, 0), MATCH('Stata dataset (nominal)'!S$1, PR24_after_overrides!$D$2:$AU$2, 0)), INDEX('Cyclical_after overrides'!$A$1:$BD$245,MATCH('Stata dataset (nominal)'!$A308,'Cyclical_after overrides'!$A$1:$A$245,0),MATCH('Stata dataset (nominal)'!S$1,'Cyclical_after overrides'!$A$1:$BD$1,0))), "")</f>
        <v>0</v>
      </c>
      <c r="T308" s="179">
        <f>_xlfn.IFNA(IF($C308 &gt; "2023-24", INDEX(PR24_after_overrides!$D$3:$AU$128, MATCH('Stata dataset (nominal)'!$A308, PR24_after_overrides!$A$3:$A$128, 0), MATCH('Stata dataset (nominal)'!T$1, PR24_after_overrides!$D$2:$AU$2, 0)), INDEX('Cyclical_after overrides'!$A$1:$BD$245,MATCH('Stata dataset (nominal)'!$A308,'Cyclical_after overrides'!$A$1:$A$245,0),MATCH('Stata dataset (nominal)'!T$1,'Cyclical_after overrides'!$A$1:$BD$1,0))), "")</f>
        <v>0</v>
      </c>
      <c r="U308" s="179">
        <f>_xlfn.IFNA(IF($C308 &gt; "2023-24", INDEX(PR24_after_overrides!$D$3:$AU$128, MATCH('Stata dataset (nominal)'!$A308, PR24_after_overrides!$A$3:$A$128, 0), MATCH('Stata dataset (nominal)'!U$1, PR24_after_overrides!$D$2:$AU$2, 0)), INDEX('Cyclical_after overrides'!$A$1:$BD$245,MATCH('Stata dataset (nominal)'!$A308,'Cyclical_after overrides'!$A$1:$A$245,0),MATCH('Stata dataset (nominal)'!U$1,'Cyclical_after overrides'!$A$1:$BD$1,0))), "")</f>
        <v>24.720354913073265</v>
      </c>
      <c r="V308" s="179">
        <f>_xlfn.IFNA(IF($C308 &gt; "2023-24", INDEX(PR24_after_overrides!$D$3:$AU$128, MATCH('Stata dataset (nominal)'!$A308, PR24_after_overrides!$A$3:$A$128, 0), MATCH('Stata dataset (nominal)'!V$1, PR24_after_overrides!$D$2:$AU$2, 0)), INDEX('Cyclical_after overrides'!$A$1:$BD$245,MATCH('Stata dataset (nominal)'!$A308,'Cyclical_after overrides'!$A$1:$A$245,0),MATCH('Stata dataset (nominal)'!V$1,'Cyclical_after overrides'!$A$1:$BD$1,0))), "")</f>
        <v>135.16154601927479</v>
      </c>
      <c r="W308" s="179">
        <f>_xlfn.IFNA(IF($C308 &gt; "2023-24", INDEX(PR24_after_overrides!$D$3:$AU$128, MATCH('Stata dataset (nominal)'!$A308, PR24_after_overrides!$A$3:$A$128, 0), MATCH('Stata dataset (nominal)'!W$1, PR24_after_overrides!$D$2:$AU$2, 0)), INDEX('Cyclical_after overrides'!$A$1:$BD$245,MATCH('Stata dataset (nominal)'!$A308,'Cyclical_after overrides'!$A$1:$A$245,0),MATCH('Stata dataset (nominal)'!W$1,'Cyclical_after overrides'!$A$1:$BD$1,0))), "")</f>
        <v>2.2768862602785718</v>
      </c>
      <c r="X308" s="179">
        <f>_xlfn.IFNA(IF($C308 &gt; "2023-24", INDEX(PR24_after_overrides!$D$3:$AU$128, MATCH('Stata dataset (nominal)'!$A308, PR24_after_overrides!$A$3:$A$128, 0), MATCH('Stata dataset (nominal)'!X$1, PR24_after_overrides!$D$2:$AU$2, 0)), INDEX('Cyclical_after overrides'!$A$1:$BD$245,MATCH('Stata dataset (nominal)'!$A308,'Cyclical_after overrides'!$A$1:$A$245,0),MATCH('Stata dataset (nominal)'!X$1,'Cyclical_after overrides'!$A$1:$BD$1,0))), "")</f>
        <v>10.271101031262896</v>
      </c>
      <c r="Y308" s="179">
        <f>_xlfn.IFNA(IF($C308 &gt; "2023-24", INDEX(PR24_after_overrides!$D$3:$AU$128, MATCH('Stata dataset (nominal)'!$A308, PR24_after_overrides!$A$3:$A$128, 0), MATCH('Stata dataset (nominal)'!Y$1, PR24_after_overrides!$D$2:$AU$2, 0)), INDEX('Cyclical_after overrides'!$A$1:$BD$245,MATCH('Stata dataset (nominal)'!$A308,'Cyclical_after overrides'!$A$1:$A$245,0),MATCH('Stata dataset (nominal)'!Y$1,'Cyclical_after overrides'!$A$1:$BD$1,0))), "")</f>
        <v>14.44830264768931</v>
      </c>
      <c r="Z308" s="179">
        <f>_xlfn.IFNA(IF($C308 &gt; "2023-24", INDEX(PR24_after_overrides!$D$3:$AU$128, MATCH('Stata dataset (nominal)'!$A308, PR24_after_overrides!$A$3:$A$128, 0), MATCH('Stata dataset (nominal)'!Z$1, PR24_after_overrides!$D$2:$AU$2, 0)), INDEX('Cyclical_after overrides'!$A$1:$BD$245,MATCH('Stata dataset (nominal)'!$A308,'Cyclical_after overrides'!$A$1:$A$245,0),MATCH('Stata dataset (nominal)'!Z$1,'Cyclical_after overrides'!$A$1:$BD$1,0))), "")</f>
        <v>14.44830264768931</v>
      </c>
      <c r="AA308" s="179">
        <f>_xlfn.IFNA(IF($C308 &gt; "2023-24", INDEX(PR24_after_overrides!$D$3:$AU$128, MATCH('Stata dataset (nominal)'!$A308, PR24_after_overrides!$A$3:$A$128, 0), MATCH('Stata dataset (nominal)'!AA$1, PR24_after_overrides!$D$2:$AU$2, 0)), INDEX('Cyclical_after overrides'!$A$1:$BD$245,MATCH('Stata dataset (nominal)'!$A308,'Cyclical_after overrides'!$A$1:$A$245,0),MATCH('Stata dataset (nominal)'!AA$1,'Cyclical_after overrides'!$A$1:$BD$1,0))), "")</f>
        <v>102.03700000000001</v>
      </c>
      <c r="AB308" s="179">
        <f>INDEX(Depreciation!$U$5:$U$318, MATCH('Stata dataset (nominal)'!$A308, Depreciation!$A$5:$A$318, 0))</f>
        <v>0.67100000000000004</v>
      </c>
      <c r="AC308" s="180">
        <f t="shared" si="7"/>
        <v>0.97291171109791852</v>
      </c>
      <c r="AD308" s="72">
        <f>INDEX(Recharges!$V$5:$V$318, MATCH('Stata dataset (nominal)'!$A308, Recharges!$A$5:$A$318, 0))</f>
        <v>2.8999999999999998E-2</v>
      </c>
    </row>
    <row r="309" spans="1:30" x14ac:dyDescent="0.4">
      <c r="A309" s="160" t="str">
        <f t="shared" si="6"/>
        <v>SSC22</v>
      </c>
      <c r="B309" s="181" t="s">
        <v>493</v>
      </c>
      <c r="C309" s="181" t="s">
        <v>259</v>
      </c>
      <c r="D309" s="179">
        <f>_xlfn.IFNA(IF($C309 &gt; "2023-24", INDEX(PR24_after_overrides!$D$3:$AU$128, MATCH('Stata dataset (nominal)'!$A309, PR24_after_overrides!$A$3:$A$128, 0), MATCH('Stata dataset (nominal)'!D$1, PR24_after_overrides!$D$2:$AU$2, 0)), INDEX('Cyclical_after overrides'!$A$1:$BD$245,MATCH('Stata dataset (nominal)'!$A309,'Cyclical_after overrides'!$A$1:$A$245,0),MATCH('Stata dataset (nominal)'!D$1,'Cyclical_after overrides'!$A$1:$BD$1,0))), "")</f>
        <v>1.0877412700751434</v>
      </c>
      <c r="E309" s="179">
        <f>_xlfn.IFNA(IF($C309 &gt; "2023-24", INDEX(PR24_after_overrides!$D$3:$AU$128, MATCH('Stata dataset (nominal)'!$A309, PR24_after_overrides!$A$3:$A$128, 0), MATCH('Stata dataset (nominal)'!E$1, PR24_after_overrides!$D$2:$AU$2, 0)), INDEX('Cyclical_after overrides'!$A$1:$BD$245,MATCH('Stata dataset (nominal)'!$A309,'Cyclical_after overrides'!$A$1:$A$245,0),MATCH('Stata dataset (nominal)'!E$1,'Cyclical_after overrides'!$A$1:$BD$1,0))), "")</f>
        <v>5.2758693533867396</v>
      </c>
      <c r="F309" s="179">
        <f>_xlfn.IFNA(IF($C309 &gt; "2023-24", INDEX(PR24_after_overrides!$D$3:$AU$128, MATCH('Stata dataset (nominal)'!$A309, PR24_after_overrides!$A$3:$A$128, 0), MATCH('Stata dataset (nominal)'!F$1, PR24_after_overrides!$D$2:$AU$2, 0)), INDEX('Cyclical_after overrides'!$A$1:$BD$245,MATCH('Stata dataset (nominal)'!$A309,'Cyclical_after overrides'!$A$1:$A$245,0),MATCH('Stata dataset (nominal)'!F$1,'Cyclical_after overrides'!$A$1:$BD$1,0))), "")</f>
        <v>0.87081073492287997</v>
      </c>
      <c r="G309" s="179">
        <f>_xlfn.IFNA(IF($C309 &gt; "2023-24", INDEX(PR24_after_overrides!$D$3:$AU$128, MATCH('Stata dataset (nominal)'!$A309, PR24_after_overrides!$A$3:$A$128, 0), MATCH('Stata dataset (nominal)'!G$1, PR24_after_overrides!$D$2:$AU$2, 0)), INDEX('Cyclical_after overrides'!$A$1:$BD$245,MATCH('Stata dataset (nominal)'!$A309,'Cyclical_after overrides'!$A$1:$A$245,0),MATCH('Stata dataset (nominal)'!G$1,'Cyclical_after overrides'!$A$1:$BD$1,0))), "")</f>
        <v>3.5882248806072101</v>
      </c>
      <c r="H309" s="179">
        <f>_xlfn.IFNA(IF($C309 &gt; "2023-24", INDEX(PR24_after_overrides!$D$3:$AU$128, MATCH('Stata dataset (nominal)'!$A309, PR24_after_overrides!$A$3:$A$128, 0), MATCH('Stata dataset (nominal)'!H$1, PR24_after_overrides!$D$2:$AU$2, 0)), INDEX('Cyclical_after overrides'!$A$1:$BD$245,MATCH('Stata dataset (nominal)'!$A309,'Cyclical_after overrides'!$A$1:$A$245,0),MATCH('Stata dataset (nominal)'!H$1,'Cyclical_after overrides'!$A$1:$BD$1,0))), "")</f>
        <v>0.79820429756363898</v>
      </c>
      <c r="I309" s="179">
        <f>_xlfn.IFNA(IF($C309 &gt; "2023-24", INDEX(PR24_after_overrides!$D$3:$AU$128, MATCH('Stata dataset (nominal)'!$A309, PR24_after_overrides!$A$3:$A$128, 0), MATCH('Stata dataset (nominal)'!I$1, PR24_after_overrides!$D$2:$AU$2, 0)), INDEX('Cyclical_after overrides'!$A$1:$BD$245,MATCH('Stata dataset (nominal)'!$A309,'Cyclical_after overrides'!$A$1:$A$245,0),MATCH('Stata dataset (nominal)'!I$1,'Cyclical_after overrides'!$A$1:$BD$1,0))), "")</f>
        <v>4.0376876638364303</v>
      </c>
      <c r="J309" s="179">
        <f>_xlfn.IFNA(IF($C309 &gt; "2023-24", INDEX(PR24_after_overrides!$D$3:$AU$128, MATCH('Stata dataset (nominal)'!$A309, PR24_after_overrides!$A$3:$A$128, 0), MATCH('Stata dataset (nominal)'!J$1, PR24_after_overrides!$D$2:$AU$2, 0)), INDEX('Cyclical_after overrides'!$A$1:$BD$245,MATCH('Stata dataset (nominal)'!$A309,'Cyclical_after overrides'!$A$1:$A$245,0),MATCH('Stata dataset (nominal)'!J$1,'Cyclical_after overrides'!$A$1:$BD$1,0))), "")</f>
        <v>0.12467016837179599</v>
      </c>
      <c r="K309" s="179" t="str">
        <f>_xlfn.IFNA(IF($C309 &gt; "2023-24", INDEX(PR24_after_overrides!$D$3:$AU$128, MATCH('Stata dataset (nominal)'!$A309, PR24_after_overrides!$A$3:$A$128, 0), MATCH('Stata dataset (nominal)'!K$1, PR24_after_overrides!$D$2:$AU$2, 0)), INDEX('Cyclical_after overrides'!$A$1:$BD$245,MATCH('Stata dataset (nominal)'!$A309,'Cyclical_after overrides'!$A$1:$A$245,0),MATCH('Stata dataset (nominal)'!K$1,'Cyclical_after overrides'!$A$1:$BD$1,0))), "")</f>
        <v/>
      </c>
      <c r="L309" s="179">
        <f>_xlfn.IFNA(IF($C309 &gt; "2023-24", INDEX(PR24_after_overrides!$D$3:$AU$128, MATCH('Stata dataset (nominal)'!$A309, PR24_after_overrides!$A$3:$A$128, 0), MATCH('Stata dataset (nominal)'!L$1, PR24_after_overrides!$D$2:$AU$2, 0)), INDEX('Cyclical_after overrides'!$A$1:$BD$245,MATCH('Stata dataset (nominal)'!$A309,'Cyclical_after overrides'!$A$1:$A$245,0),MATCH('Stata dataset (nominal)'!L$1,'Cyclical_after overrides'!$A$1:$BD$1,0))), "")</f>
        <v>0</v>
      </c>
      <c r="M309" s="179" t="str">
        <f>_xlfn.IFNA(IF($C309 &gt; "2023-24", INDEX(PR24_after_overrides!$D$3:$AU$128, MATCH('Stata dataset (nominal)'!$A309, PR24_after_overrides!$A$3:$A$128, 0), MATCH('Stata dataset (nominal)'!M$1, PR24_after_overrides!$D$2:$AU$2, 0)), INDEX('Cyclical_after overrides'!$A$1:$BD$245,MATCH('Stata dataset (nominal)'!$A309,'Cyclical_after overrides'!$A$1:$A$245,0),MATCH('Stata dataset (nominal)'!M$1,'Cyclical_after overrides'!$A$1:$BD$1,0))), "")</f>
        <v/>
      </c>
      <c r="N309" s="179" t="str">
        <f>_xlfn.IFNA(IF($C309 &gt; "2023-24", INDEX(PR24_after_overrides!$D$3:$AU$128, MATCH('Stata dataset (nominal)'!$A309, PR24_after_overrides!$A$3:$A$128, 0), MATCH('Stata dataset (nominal)'!N$1, PR24_after_overrides!$D$2:$AU$2, 0)), INDEX('Cyclical_after overrides'!$A$1:$BD$245,MATCH('Stata dataset (nominal)'!$A309,'Cyclical_after overrides'!$A$1:$A$245,0),MATCH('Stata dataset (nominal)'!N$1,'Cyclical_after overrides'!$A$1:$BD$1,0))), "")</f>
        <v/>
      </c>
      <c r="O309" s="179">
        <f>_xlfn.IFNA(IF($C309 &gt; "2023-24", INDEX(PR24_after_overrides!$D$3:$AU$128, MATCH('Stata dataset (nominal)'!$A309, PR24_after_overrides!$A$3:$A$128, 0), MATCH('Stata dataset (nominal)'!O$1, PR24_after_overrides!$D$2:$AU$2, 0)), INDEX('Cyclical_after overrides'!$A$1:$BD$245,MATCH('Stata dataset (nominal)'!$A309,'Cyclical_after overrides'!$A$1:$A$245,0),MATCH('Stata dataset (nominal)'!O$1,'Cyclical_after overrides'!$A$1:$BD$1,0))), "")</f>
        <v>342.63408333333302</v>
      </c>
      <c r="P309" s="179">
        <f>_xlfn.IFNA(IF($C309 &gt; "2023-24", INDEX(PR24_after_overrides!$D$3:$AU$128, MATCH('Stata dataset (nominal)'!$A309, PR24_after_overrides!$A$3:$A$128, 0), MATCH('Stata dataset (nominal)'!P$1, PR24_after_overrides!$D$2:$AU$2, 0)), INDEX('Cyclical_after overrides'!$A$1:$BD$245,MATCH('Stata dataset (nominal)'!$A309,'Cyclical_after overrides'!$A$1:$A$245,0),MATCH('Stata dataset (nominal)'!P$1,'Cyclical_after overrides'!$A$1:$BD$1,0))), "")</f>
        <v>0</v>
      </c>
      <c r="Q309" s="179">
        <f>_xlfn.IFNA(IF($C309 &gt; "2023-24", INDEX(PR24_after_overrides!$D$3:$AU$128, MATCH('Stata dataset (nominal)'!$A309, PR24_after_overrides!$A$3:$A$128, 0), MATCH('Stata dataset (nominal)'!Q$1, PR24_after_overrides!$D$2:$AU$2, 0)), INDEX('Cyclical_after overrides'!$A$1:$BD$245,MATCH('Stata dataset (nominal)'!$A309,'Cyclical_after overrides'!$A$1:$A$245,0),MATCH('Stata dataset (nominal)'!Q$1,'Cyclical_after overrides'!$A$1:$BD$1,0))), "")</f>
        <v>0</v>
      </c>
      <c r="R309" s="179">
        <f>_xlfn.IFNA(IF($C309 &gt; "2023-24", INDEX(PR24_after_overrides!$D$3:$AU$128, MATCH('Stata dataset (nominal)'!$A309, PR24_after_overrides!$A$3:$A$128, 0), MATCH('Stata dataset (nominal)'!R$1, PR24_after_overrides!$D$2:$AU$2, 0)), INDEX('Cyclical_after overrides'!$A$1:$BD$245,MATCH('Stata dataset (nominal)'!$A309,'Cyclical_after overrides'!$A$1:$A$245,0),MATCH('Stata dataset (nominal)'!R$1,'Cyclical_after overrides'!$A$1:$BD$1,0))), "")</f>
        <v>330.30133333333299</v>
      </c>
      <c r="S309" s="179">
        <f>_xlfn.IFNA(IF($C309 &gt; "2023-24", INDEX(PR24_after_overrides!$D$3:$AU$128, MATCH('Stata dataset (nominal)'!$A309, PR24_after_overrides!$A$3:$A$128, 0), MATCH('Stata dataset (nominal)'!S$1, PR24_after_overrides!$D$2:$AU$2, 0)), INDEX('Cyclical_after overrides'!$A$1:$BD$245,MATCH('Stata dataset (nominal)'!$A309,'Cyclical_after overrides'!$A$1:$A$245,0),MATCH('Stata dataset (nominal)'!S$1,'Cyclical_after overrides'!$A$1:$BD$1,0))), "")</f>
        <v>0</v>
      </c>
      <c r="T309" s="179">
        <f>_xlfn.IFNA(IF($C309 &gt; "2023-24", INDEX(PR24_after_overrides!$D$3:$AU$128, MATCH('Stata dataset (nominal)'!$A309, PR24_after_overrides!$A$3:$A$128, 0), MATCH('Stata dataset (nominal)'!T$1, PR24_after_overrides!$D$2:$AU$2, 0)), INDEX('Cyclical_after overrides'!$A$1:$BD$245,MATCH('Stata dataset (nominal)'!$A309,'Cyclical_after overrides'!$A$1:$A$245,0),MATCH('Stata dataset (nominal)'!T$1,'Cyclical_after overrides'!$A$1:$BD$1,0))), "")</f>
        <v>0</v>
      </c>
      <c r="U309" s="179">
        <f>_xlfn.IFNA(IF($C309 &gt; "2023-24", INDEX(PR24_after_overrides!$D$3:$AU$128, MATCH('Stata dataset (nominal)'!$A309, PR24_after_overrides!$A$3:$A$128, 0), MATCH('Stata dataset (nominal)'!U$1, PR24_after_overrides!$D$2:$AU$2, 0)), INDEX('Cyclical_after overrides'!$A$1:$BD$245,MATCH('Stata dataset (nominal)'!$A309,'Cyclical_after overrides'!$A$1:$A$245,0),MATCH('Stata dataset (nominal)'!U$1,'Cyclical_after overrides'!$A$1:$BD$1,0))), "")</f>
        <v>22.670257428139472</v>
      </c>
      <c r="V309" s="179">
        <f>_xlfn.IFNA(IF($C309 &gt; "2023-24", INDEX(PR24_after_overrides!$D$3:$AU$128, MATCH('Stata dataset (nominal)'!$A309, PR24_after_overrides!$A$3:$A$128, 0), MATCH('Stata dataset (nominal)'!V$1, PR24_after_overrides!$D$2:$AU$2, 0)), INDEX('Cyclical_after overrides'!$A$1:$BD$245,MATCH('Stata dataset (nominal)'!$A309,'Cyclical_after overrides'!$A$1:$A$245,0),MATCH('Stata dataset (nominal)'!V$1,'Cyclical_after overrides'!$A$1:$BD$1,0))), "")</f>
        <v>135.4497502346548</v>
      </c>
      <c r="W309" s="179">
        <f>_xlfn.IFNA(IF($C309 &gt; "2023-24", INDEX(PR24_after_overrides!$D$3:$AU$128, MATCH('Stata dataset (nominal)'!$A309, PR24_after_overrides!$A$3:$A$128, 0), MATCH('Stata dataset (nominal)'!W$1, PR24_after_overrides!$D$2:$AU$2, 0)), INDEX('Cyclical_after overrides'!$A$1:$BD$245,MATCH('Stata dataset (nominal)'!$A309,'Cyclical_after overrides'!$A$1:$A$245,0),MATCH('Stata dataset (nominal)'!W$1,'Cyclical_after overrides'!$A$1:$BD$1,0))), "")</f>
        <v>2.2606938088130124</v>
      </c>
      <c r="X309" s="179">
        <f>_xlfn.IFNA(IF($C309 &gt; "2023-24", INDEX(PR24_after_overrides!$D$3:$AU$128, MATCH('Stata dataset (nominal)'!$A309, PR24_after_overrides!$A$3:$A$128, 0), MATCH('Stata dataset (nominal)'!X$1, PR24_after_overrides!$D$2:$AU$2, 0)), INDEX('Cyclical_after overrides'!$A$1:$BD$245,MATCH('Stata dataset (nominal)'!$A309,'Cyclical_after overrides'!$A$1:$A$245,0),MATCH('Stata dataset (nominal)'!X$1,'Cyclical_after overrides'!$A$1:$BD$1,0))), "")</f>
        <v>10.271101031262896</v>
      </c>
      <c r="Y309" s="179">
        <f>_xlfn.IFNA(IF($C309 &gt; "2023-24", INDEX(PR24_after_overrides!$D$3:$AU$128, MATCH('Stata dataset (nominal)'!$A309, PR24_after_overrides!$A$3:$A$128, 0), MATCH('Stata dataset (nominal)'!Y$1, PR24_after_overrides!$D$2:$AU$2, 0)), INDEX('Cyclical_after overrides'!$A$1:$BD$245,MATCH('Stata dataset (nominal)'!$A309,'Cyclical_after overrides'!$A$1:$A$245,0),MATCH('Stata dataset (nominal)'!Y$1,'Cyclical_after overrides'!$A$1:$BD$1,0))), "")</f>
        <v>14.44830264768931</v>
      </c>
      <c r="Z309" s="179">
        <f>_xlfn.IFNA(IF($C309 &gt; "2023-24", INDEX(PR24_after_overrides!$D$3:$AU$128, MATCH('Stata dataset (nominal)'!$A309, PR24_after_overrides!$A$3:$A$128, 0), MATCH('Stata dataset (nominal)'!Z$1, PR24_after_overrides!$D$2:$AU$2, 0)), INDEX('Cyclical_after overrides'!$A$1:$BD$245,MATCH('Stata dataset (nominal)'!$A309,'Cyclical_after overrides'!$A$1:$A$245,0),MATCH('Stata dataset (nominal)'!Z$1,'Cyclical_after overrides'!$A$1:$BD$1,0))), "")</f>
        <v>14.44830264768931</v>
      </c>
      <c r="AA309" s="179">
        <f>_xlfn.IFNA(IF($C309 &gt; "2023-24", INDEX(PR24_after_overrides!$D$3:$AU$128, MATCH('Stata dataset (nominal)'!$A309, PR24_after_overrides!$A$3:$A$128, 0), MATCH('Stata dataset (nominal)'!AA$1, PR24_after_overrides!$D$2:$AU$2, 0)), INDEX('Cyclical_after overrides'!$A$1:$BD$245,MATCH('Stata dataset (nominal)'!$A309,'Cyclical_after overrides'!$A$1:$A$245,0),MATCH('Stata dataset (nominal)'!AA$1,'Cyclical_after overrides'!$A$1:$BD$1,0))), "")</f>
        <v>104.295</v>
      </c>
      <c r="AB309" s="179">
        <f>INDEX(Depreciation!$U$5:$U$318, MATCH('Stata dataset (nominal)'!$A309, Depreciation!$A$5:$A$318, 0))</f>
        <v>0.83500000000000008</v>
      </c>
      <c r="AC309" s="180">
        <f t="shared" si="7"/>
        <v>0.97291171109791852</v>
      </c>
      <c r="AD309" s="72">
        <f>INDEX(Recharges!$V$5:$V$318, MATCH('Stata dataset (nominal)'!$A309, Recharges!$A$5:$A$318, 0))</f>
        <v>4.1000000000000002E-2</v>
      </c>
    </row>
    <row r="310" spans="1:30" x14ac:dyDescent="0.4">
      <c r="A310" s="160" t="str">
        <f t="shared" si="6"/>
        <v>SSC23</v>
      </c>
      <c r="B310" s="181" t="s">
        <v>493</v>
      </c>
      <c r="C310" s="160" t="s">
        <v>261</v>
      </c>
      <c r="D310" s="179">
        <f>_xlfn.IFNA(IF($C310 &gt; "2023-24", INDEX(PR24_after_overrides!$D$3:$AU$128, MATCH('Stata dataset (nominal)'!$A310, PR24_after_overrides!$A$3:$A$128, 0), MATCH('Stata dataset (nominal)'!D$1, PR24_after_overrides!$D$2:$AU$2, 0)), INDEX('Cyclical_after overrides'!$A$1:$BD$245,MATCH('Stata dataset (nominal)'!$A310,'Cyclical_after overrides'!$A$1:$A$245,0),MATCH('Stata dataset (nominal)'!D$1,'Cyclical_after overrides'!$A$1:$BD$1,0))), "")</f>
        <v>1</v>
      </c>
      <c r="E310" s="179">
        <f>_xlfn.IFNA(IF($C310 &gt; "2023-24", INDEX(PR24_after_overrides!$D$3:$AU$128, MATCH('Stata dataset (nominal)'!$A310, PR24_after_overrides!$A$3:$A$128, 0), MATCH('Stata dataset (nominal)'!E$1, PR24_after_overrides!$D$2:$AU$2, 0)), INDEX('Cyclical_after overrides'!$A$1:$BD$245,MATCH('Stata dataset (nominal)'!$A310,'Cyclical_after overrides'!$A$1:$A$245,0),MATCH('Stata dataset (nominal)'!E$1,'Cyclical_after overrides'!$A$1:$BD$1,0))), "")</f>
        <v>5.2750000000000004</v>
      </c>
      <c r="F310" s="179">
        <f>_xlfn.IFNA(IF($C310 &gt; "2023-24", INDEX(PR24_after_overrides!$D$3:$AU$128, MATCH('Stata dataset (nominal)'!$A310, PR24_after_overrides!$A$3:$A$128, 0), MATCH('Stata dataset (nominal)'!F$1, PR24_after_overrides!$D$2:$AU$2, 0)), INDEX('Cyclical_after overrides'!$A$1:$BD$245,MATCH('Stata dataset (nominal)'!$A310,'Cyclical_after overrides'!$A$1:$A$245,0),MATCH('Stata dataset (nominal)'!F$1,'Cyclical_after overrides'!$A$1:$BD$1,0))), "")</f>
        <v>0.56899999999999995</v>
      </c>
      <c r="G310" s="179">
        <f>_xlfn.IFNA(IF($C310 &gt; "2023-24", INDEX(PR24_after_overrides!$D$3:$AU$128, MATCH('Stata dataset (nominal)'!$A310, PR24_after_overrides!$A$3:$A$128, 0), MATCH('Stata dataset (nominal)'!G$1, PR24_after_overrides!$D$2:$AU$2, 0)), INDEX('Cyclical_after overrides'!$A$1:$BD$245,MATCH('Stata dataset (nominal)'!$A310,'Cyclical_after overrides'!$A$1:$A$245,0),MATCH('Stata dataset (nominal)'!G$1,'Cyclical_after overrides'!$A$1:$BD$1,0))), "")</f>
        <v>2.625</v>
      </c>
      <c r="H310" s="179">
        <f>_xlfn.IFNA(IF($C310 &gt; "2023-24", INDEX(PR24_after_overrides!$D$3:$AU$128, MATCH('Stata dataset (nominal)'!$A310, PR24_after_overrides!$A$3:$A$128, 0), MATCH('Stata dataset (nominal)'!H$1, PR24_after_overrides!$D$2:$AU$2, 0)), INDEX('Cyclical_after overrides'!$A$1:$BD$245,MATCH('Stata dataset (nominal)'!$A310,'Cyclical_after overrides'!$A$1:$A$245,0),MATCH('Stata dataset (nominal)'!H$1,'Cyclical_after overrides'!$A$1:$BD$1,0))), "")</f>
        <v>0.91900000000000004</v>
      </c>
      <c r="I310" s="179">
        <f>_xlfn.IFNA(IF($C310 &gt; "2023-24", INDEX(PR24_after_overrides!$D$3:$AU$128, MATCH('Stata dataset (nominal)'!$A310, PR24_after_overrides!$A$3:$A$128, 0), MATCH('Stata dataset (nominal)'!I$1, PR24_after_overrides!$D$2:$AU$2, 0)), INDEX('Cyclical_after overrides'!$A$1:$BD$245,MATCH('Stata dataset (nominal)'!$A310,'Cyclical_after overrides'!$A$1:$A$245,0),MATCH('Stata dataset (nominal)'!I$1,'Cyclical_after overrides'!$A$1:$BD$1,0))), "")</f>
        <v>3.6970000000000001</v>
      </c>
      <c r="J310" s="179">
        <f>_xlfn.IFNA(IF($C310 &gt; "2023-24", INDEX(PR24_after_overrides!$D$3:$AU$128, MATCH('Stata dataset (nominal)'!$A310, PR24_after_overrides!$A$3:$A$128, 0), MATCH('Stata dataset (nominal)'!J$1, PR24_after_overrides!$D$2:$AU$2, 0)), INDEX('Cyclical_after overrides'!$A$1:$BD$245,MATCH('Stata dataset (nominal)'!$A310,'Cyclical_after overrides'!$A$1:$A$245,0),MATCH('Stata dataset (nominal)'!J$1,'Cyclical_after overrides'!$A$1:$BD$1,0))), "")</f>
        <v>3.3000000000000002E-2</v>
      </c>
      <c r="K310" s="179" t="str">
        <f>_xlfn.IFNA(IF($C310 &gt; "2023-24", INDEX(PR24_after_overrides!$D$3:$AU$128, MATCH('Stata dataset (nominal)'!$A310, PR24_after_overrides!$A$3:$A$128, 0), MATCH('Stata dataset (nominal)'!K$1, PR24_after_overrides!$D$2:$AU$2, 0)), INDEX('Cyclical_after overrides'!$A$1:$BD$245,MATCH('Stata dataset (nominal)'!$A310,'Cyclical_after overrides'!$A$1:$A$245,0),MATCH('Stata dataset (nominal)'!K$1,'Cyclical_after overrides'!$A$1:$BD$1,0))), "")</f>
        <v/>
      </c>
      <c r="L310" s="179">
        <f>_xlfn.IFNA(IF($C310 &gt; "2023-24", INDEX(PR24_after_overrides!$D$3:$AU$128, MATCH('Stata dataset (nominal)'!$A310, PR24_after_overrides!$A$3:$A$128, 0), MATCH('Stata dataset (nominal)'!L$1, PR24_after_overrides!$D$2:$AU$2, 0)), INDEX('Cyclical_after overrides'!$A$1:$BD$245,MATCH('Stata dataset (nominal)'!$A310,'Cyclical_after overrides'!$A$1:$A$245,0),MATCH('Stata dataset (nominal)'!L$1,'Cyclical_after overrides'!$A$1:$BD$1,0))), "")</f>
        <v>0</v>
      </c>
      <c r="M310" s="179" t="str">
        <f>_xlfn.IFNA(IF($C310 &gt; "2023-24", INDEX(PR24_after_overrides!$D$3:$AU$128, MATCH('Stata dataset (nominal)'!$A310, PR24_after_overrides!$A$3:$A$128, 0), MATCH('Stata dataset (nominal)'!M$1, PR24_after_overrides!$D$2:$AU$2, 0)), INDEX('Cyclical_after overrides'!$A$1:$BD$245,MATCH('Stata dataset (nominal)'!$A310,'Cyclical_after overrides'!$A$1:$A$245,0),MATCH('Stata dataset (nominal)'!M$1,'Cyclical_after overrides'!$A$1:$BD$1,0))), "")</f>
        <v/>
      </c>
      <c r="N310" s="179" t="str">
        <f>_xlfn.IFNA(IF($C310 &gt; "2023-24", INDEX(PR24_after_overrides!$D$3:$AU$128, MATCH('Stata dataset (nominal)'!$A310, PR24_after_overrides!$A$3:$A$128, 0), MATCH('Stata dataset (nominal)'!N$1, PR24_after_overrides!$D$2:$AU$2, 0)), INDEX('Cyclical_after overrides'!$A$1:$BD$245,MATCH('Stata dataset (nominal)'!$A310,'Cyclical_after overrides'!$A$1:$A$245,0),MATCH('Stata dataset (nominal)'!N$1,'Cyclical_after overrides'!$A$1:$BD$1,0))), "")</f>
        <v/>
      </c>
      <c r="O310" s="179">
        <f>_xlfn.IFNA(IF($C310 &gt; "2023-24", INDEX(PR24_after_overrides!$D$3:$AU$128, MATCH('Stata dataset (nominal)'!$A310, PR24_after_overrides!$A$3:$A$128, 0), MATCH('Stata dataset (nominal)'!O$1, PR24_after_overrides!$D$2:$AU$2, 0)), INDEX('Cyclical_after overrides'!$A$1:$BD$245,MATCH('Stata dataset (nominal)'!$A310,'Cyclical_after overrides'!$A$1:$A$245,0),MATCH('Stata dataset (nominal)'!O$1,'Cyclical_after overrides'!$A$1:$BD$1,0))), "")</f>
        <v>335.59508333333332</v>
      </c>
      <c r="P310" s="179">
        <f>_xlfn.IFNA(IF($C310 &gt; "2023-24", INDEX(PR24_after_overrides!$D$3:$AU$128, MATCH('Stata dataset (nominal)'!$A310, PR24_after_overrides!$A$3:$A$128, 0), MATCH('Stata dataset (nominal)'!P$1, PR24_after_overrides!$D$2:$AU$2, 0)), INDEX('Cyclical_after overrides'!$A$1:$BD$245,MATCH('Stata dataset (nominal)'!$A310,'Cyclical_after overrides'!$A$1:$A$245,0),MATCH('Stata dataset (nominal)'!P$1,'Cyclical_after overrides'!$A$1:$BD$1,0))), "")</f>
        <v>0</v>
      </c>
      <c r="Q310" s="179">
        <f>_xlfn.IFNA(IF($C310 &gt; "2023-24", INDEX(PR24_after_overrides!$D$3:$AU$128, MATCH('Stata dataset (nominal)'!$A310, PR24_after_overrides!$A$3:$A$128, 0), MATCH('Stata dataset (nominal)'!Q$1, PR24_after_overrides!$D$2:$AU$2, 0)), INDEX('Cyclical_after overrides'!$A$1:$BD$245,MATCH('Stata dataset (nominal)'!$A310,'Cyclical_after overrides'!$A$1:$A$245,0),MATCH('Stata dataset (nominal)'!Q$1,'Cyclical_after overrides'!$A$1:$BD$1,0))), "")</f>
        <v>0</v>
      </c>
      <c r="R310" s="179">
        <f>_xlfn.IFNA(IF($C310 &gt; "2023-24", INDEX(PR24_after_overrides!$D$3:$AU$128, MATCH('Stata dataset (nominal)'!$A310, PR24_after_overrides!$A$3:$A$128, 0), MATCH('Stata dataset (nominal)'!R$1, PR24_after_overrides!$D$2:$AU$2, 0)), INDEX('Cyclical_after overrides'!$A$1:$BD$245,MATCH('Stata dataset (nominal)'!$A310,'Cyclical_after overrides'!$A$1:$A$245,0),MATCH('Stata dataset (nominal)'!R$1,'Cyclical_after overrides'!$A$1:$BD$1,0))), "")</f>
        <v>340.07266666666663</v>
      </c>
      <c r="S310" s="179">
        <f>_xlfn.IFNA(IF($C310 &gt; "2023-24", INDEX(PR24_after_overrides!$D$3:$AU$128, MATCH('Stata dataset (nominal)'!$A310, PR24_after_overrides!$A$3:$A$128, 0), MATCH('Stata dataset (nominal)'!S$1, PR24_after_overrides!$D$2:$AU$2, 0)), INDEX('Cyclical_after overrides'!$A$1:$BD$245,MATCH('Stata dataset (nominal)'!$A310,'Cyclical_after overrides'!$A$1:$A$245,0),MATCH('Stata dataset (nominal)'!S$1,'Cyclical_after overrides'!$A$1:$BD$1,0))), "")</f>
        <v>0</v>
      </c>
      <c r="T310" s="179">
        <f>_xlfn.IFNA(IF($C310 &gt; "2023-24", INDEX(PR24_after_overrides!$D$3:$AU$128, MATCH('Stata dataset (nominal)'!$A310, PR24_after_overrides!$A$3:$A$128, 0), MATCH('Stata dataset (nominal)'!T$1, PR24_after_overrides!$D$2:$AU$2, 0)), INDEX('Cyclical_after overrides'!$A$1:$BD$245,MATCH('Stata dataset (nominal)'!$A310,'Cyclical_after overrides'!$A$1:$A$245,0),MATCH('Stata dataset (nominal)'!T$1,'Cyclical_after overrides'!$A$1:$BD$1,0))), "")</f>
        <v>0</v>
      </c>
      <c r="U310" s="179">
        <f>_xlfn.IFNA(IF($C310 &gt; "2023-24", INDEX(PR24_after_overrides!$D$3:$AU$128, MATCH('Stata dataset (nominal)'!$A310, PR24_after_overrides!$A$3:$A$128, 0), MATCH('Stata dataset (nominal)'!U$1, PR24_after_overrides!$D$2:$AU$2, 0)), INDEX('Cyclical_after overrides'!$A$1:$BD$245,MATCH('Stata dataset (nominal)'!$A310,'Cyclical_after overrides'!$A$1:$A$245,0),MATCH('Stata dataset (nominal)'!U$1,'Cyclical_after overrides'!$A$1:$BD$1,0))), "")</f>
        <v>24.039937425466942</v>
      </c>
      <c r="V310" s="179">
        <f>_xlfn.IFNA(IF($C310 &gt; "2023-24", INDEX(PR24_after_overrides!$D$3:$AU$128, MATCH('Stata dataset (nominal)'!$A310, PR24_after_overrides!$A$3:$A$128, 0), MATCH('Stata dataset (nominal)'!V$1, PR24_after_overrides!$D$2:$AU$2, 0)), INDEX('Cyclical_after overrides'!$A$1:$BD$245,MATCH('Stata dataset (nominal)'!$A310,'Cyclical_after overrides'!$A$1:$A$245,0),MATCH('Stata dataset (nominal)'!V$1,'Cyclical_after overrides'!$A$1:$BD$1,0))), "")</f>
        <v>135.48806307445986</v>
      </c>
      <c r="W310" s="179">
        <f>_xlfn.IFNA(IF($C310 &gt; "2023-24", INDEX(PR24_after_overrides!$D$3:$AU$128, MATCH('Stata dataset (nominal)'!$A310, PR24_after_overrides!$A$3:$A$128, 0), MATCH('Stata dataset (nominal)'!W$1, PR24_after_overrides!$D$2:$AU$2, 0)), INDEX('Cyclical_after overrides'!$A$1:$BD$245,MATCH('Stata dataset (nominal)'!$A310,'Cyclical_after overrides'!$A$1:$A$245,0),MATCH('Stata dataset (nominal)'!W$1,'Cyclical_after overrides'!$A$1:$BD$1,0))), "")</f>
        <v>2.2643818733755277</v>
      </c>
      <c r="X310" s="179">
        <f>_xlfn.IFNA(IF($C310 &gt; "2023-24", INDEX(PR24_after_overrides!$D$3:$AU$128, MATCH('Stata dataset (nominal)'!$A310, PR24_after_overrides!$A$3:$A$128, 0), MATCH('Stata dataset (nominal)'!X$1, PR24_after_overrides!$D$2:$AU$2, 0)), INDEX('Cyclical_after overrides'!$A$1:$BD$245,MATCH('Stata dataset (nominal)'!$A310,'Cyclical_after overrides'!$A$1:$A$245,0),MATCH('Stata dataset (nominal)'!X$1,'Cyclical_after overrides'!$A$1:$BD$1,0))), "")</f>
        <v>10.271101031262896</v>
      </c>
      <c r="Y310" s="179">
        <f>_xlfn.IFNA(IF($C310 &gt; "2023-24", INDEX(PR24_after_overrides!$D$3:$AU$128, MATCH('Stata dataset (nominal)'!$A310, PR24_after_overrides!$A$3:$A$128, 0), MATCH('Stata dataset (nominal)'!Y$1, PR24_after_overrides!$D$2:$AU$2, 0)), INDEX('Cyclical_after overrides'!$A$1:$BD$245,MATCH('Stata dataset (nominal)'!$A310,'Cyclical_after overrides'!$A$1:$A$245,0),MATCH('Stata dataset (nominal)'!Y$1,'Cyclical_after overrides'!$A$1:$BD$1,0))), "")</f>
        <v>14.44830264768931</v>
      </c>
      <c r="Z310" s="179">
        <f>_xlfn.IFNA(IF($C310 &gt; "2023-24", INDEX(PR24_after_overrides!$D$3:$AU$128, MATCH('Stata dataset (nominal)'!$A310, PR24_after_overrides!$A$3:$A$128, 0), MATCH('Stata dataset (nominal)'!Z$1, PR24_after_overrides!$D$2:$AU$2, 0)), INDEX('Cyclical_after overrides'!$A$1:$BD$245,MATCH('Stata dataset (nominal)'!$A310,'Cyclical_after overrides'!$A$1:$A$245,0),MATCH('Stata dataset (nominal)'!Z$1,'Cyclical_after overrides'!$A$1:$BD$1,0))), "")</f>
        <v>14.44830264768931</v>
      </c>
      <c r="AA310" s="179">
        <f>_xlfn.IFNA(IF($C310 &gt; "2023-24", INDEX(PR24_after_overrides!$D$3:$AU$128, MATCH('Stata dataset (nominal)'!$A310, PR24_after_overrides!$A$3:$A$128, 0), MATCH('Stata dataset (nominal)'!AA$1, PR24_after_overrides!$D$2:$AU$2, 0)), INDEX('Cyclical_after overrides'!$A$1:$BD$245,MATCH('Stata dataset (nominal)'!$A310,'Cyclical_after overrides'!$A$1:$A$245,0),MATCH('Stata dataset (nominal)'!AA$1,'Cyclical_after overrides'!$A$1:$BD$1,0))), "")</f>
        <v>104.08199999999999</v>
      </c>
      <c r="AB310" s="179">
        <f>INDEX(Depreciation!$U$5:$U$318, MATCH('Stata dataset (nominal)'!$A310, Depreciation!$A$5:$A$318, 0))</f>
        <v>0.44499999999999995</v>
      </c>
      <c r="AC310" s="180">
        <f t="shared" si="7"/>
        <v>0.97291171109791852</v>
      </c>
      <c r="AD310" s="72">
        <f>INDEX(Recharges!$V$5:$V$318, MATCH('Stata dataset (nominal)'!$A310, Recharges!$A$5:$A$318, 0))</f>
        <v>0.27099999999999996</v>
      </c>
    </row>
    <row r="311" spans="1:30" x14ac:dyDescent="0.4">
      <c r="A311" s="160" t="str">
        <f t="shared" ref="A311:A317" si="8">B311&amp;RIGHT(C311,2)</f>
        <v>SSC24</v>
      </c>
      <c r="B311" s="181" t="s">
        <v>493</v>
      </c>
      <c r="C311" s="160" t="s">
        <v>263</v>
      </c>
      <c r="D311" s="179">
        <f>_xlfn.IFNA(IF($C311 &gt; "2023-24", INDEX(PR24_after_overrides!$D$3:$AU$128, MATCH('Stata dataset (nominal)'!$A311, PR24_after_overrides!$A$3:$A$128, 0), MATCH('Stata dataset (nominal)'!D$1, PR24_after_overrides!$D$2:$AU$2, 0)), INDEX('Cyclical_after overrides'!$A$1:$BD$245,MATCH('Stata dataset (nominal)'!$A311,'Cyclical_after overrides'!$A$1:$A$245,0),MATCH('Stata dataset (nominal)'!D$1,'Cyclical_after overrides'!$A$1:$BD$1,0))), "")</f>
        <v>0.94744609856262829</v>
      </c>
      <c r="E311" s="179">
        <f>_xlfn.IFNA(IF($C311 &gt; "2023-24", INDEX(PR24_after_overrides!$D$3:$AU$128, MATCH('Stata dataset (nominal)'!$A311, PR24_after_overrides!$A$3:$A$128, 0), MATCH('Stata dataset (nominal)'!E$1, PR24_after_overrides!$D$2:$AU$2, 0)), INDEX('Cyclical_after overrides'!$A$1:$BD$245,MATCH('Stata dataset (nominal)'!$A311,'Cyclical_after overrides'!$A$1:$A$245,0),MATCH('Stata dataset (nominal)'!E$1,'Cyclical_after overrides'!$A$1:$BD$1,0))), "")</f>
        <v>6.5932257664616314</v>
      </c>
      <c r="F311" s="179">
        <f>_xlfn.IFNA(IF($C311 &gt; "2023-24", INDEX(PR24_after_overrides!$D$3:$AU$128, MATCH('Stata dataset (nominal)'!$A311, PR24_after_overrides!$A$3:$A$128, 0), MATCH('Stata dataset (nominal)'!F$1, PR24_after_overrides!$D$2:$AU$2, 0)), INDEX('Cyclical_after overrides'!$A$1:$BD$245,MATCH('Stata dataset (nominal)'!$A311,'Cyclical_after overrides'!$A$1:$A$245,0),MATCH('Stata dataset (nominal)'!F$1,'Cyclical_after overrides'!$A$1:$BD$1,0))), "")</f>
        <v>0.72457053473514887</v>
      </c>
      <c r="G311" s="179">
        <f>_xlfn.IFNA(IF($C311 &gt; "2023-24", INDEX(PR24_after_overrides!$D$3:$AU$128, MATCH('Stata dataset (nominal)'!$A311, PR24_after_overrides!$A$3:$A$128, 0), MATCH('Stata dataset (nominal)'!G$1, PR24_after_overrides!$D$2:$AU$2, 0)), INDEX('Cyclical_after overrides'!$A$1:$BD$245,MATCH('Stata dataset (nominal)'!$A311,'Cyclical_after overrides'!$A$1:$A$245,0),MATCH('Stata dataset (nominal)'!G$1,'Cyclical_after overrides'!$A$1:$BD$1,0))), "")</f>
        <v>4.237196627317239</v>
      </c>
      <c r="H311" s="179">
        <f>_xlfn.IFNA(IF($C311 &gt; "2023-24", INDEX(PR24_after_overrides!$D$3:$AU$128, MATCH('Stata dataset (nominal)'!$A311, PR24_after_overrides!$A$3:$A$128, 0), MATCH('Stata dataset (nominal)'!H$1, PR24_after_overrides!$D$2:$AU$2, 0)), INDEX('Cyclical_after overrides'!$A$1:$BD$245,MATCH('Stata dataset (nominal)'!$A311,'Cyclical_after overrides'!$A$1:$A$245,0),MATCH('Stata dataset (nominal)'!H$1,'Cyclical_after overrides'!$A$1:$BD$1,0))), "")</f>
        <v>1.1570310770003394</v>
      </c>
      <c r="I311" s="179">
        <f>_xlfn.IFNA(IF($C311 &gt; "2023-24", INDEX(PR24_after_overrides!$D$3:$AU$128, MATCH('Stata dataset (nominal)'!$A311, PR24_after_overrides!$A$3:$A$128, 0), MATCH('Stata dataset (nominal)'!I$1, PR24_after_overrides!$D$2:$AU$2, 0)), INDEX('Cyclical_after overrides'!$A$1:$BD$245,MATCH('Stata dataset (nominal)'!$A311,'Cyclical_after overrides'!$A$1:$A$245,0),MATCH('Stata dataset (nominal)'!I$1,'Cyclical_after overrides'!$A$1:$BD$1,0))), "")</f>
        <v>1.6770545857973105</v>
      </c>
      <c r="J311" s="179">
        <f>_xlfn.IFNA(IF($C311 &gt; "2023-24", INDEX(PR24_after_overrides!$D$3:$AU$128, MATCH('Stata dataset (nominal)'!$A311, PR24_after_overrides!$A$3:$A$128, 0), MATCH('Stata dataset (nominal)'!J$1, PR24_after_overrides!$D$2:$AU$2, 0)), INDEX('Cyclical_after overrides'!$A$1:$BD$245,MATCH('Stata dataset (nominal)'!$A311,'Cyclical_after overrides'!$A$1:$A$245,0),MATCH('Stata dataset (nominal)'!J$1,'Cyclical_after overrides'!$A$1:$BD$1,0))), "")</f>
        <v>4.0066336575386177E-2</v>
      </c>
      <c r="K311" s="179" t="str">
        <f>_xlfn.IFNA(IF($C311 &gt; "2023-24", INDEX(PR24_after_overrides!$D$3:$AU$128, MATCH('Stata dataset (nominal)'!$A311, PR24_after_overrides!$A$3:$A$128, 0), MATCH('Stata dataset (nominal)'!K$1, PR24_after_overrides!$D$2:$AU$2, 0)), INDEX('Cyclical_after overrides'!$A$1:$BD$245,MATCH('Stata dataset (nominal)'!$A311,'Cyclical_after overrides'!$A$1:$A$245,0),MATCH('Stata dataset (nominal)'!K$1,'Cyclical_after overrides'!$A$1:$BD$1,0))), "")</f>
        <v/>
      </c>
      <c r="L311" s="179">
        <f>_xlfn.IFNA(IF($C311 &gt; "2023-24", INDEX(PR24_after_overrides!$D$3:$AU$128, MATCH('Stata dataset (nominal)'!$A311, PR24_after_overrides!$A$3:$A$128, 0), MATCH('Stata dataset (nominal)'!L$1, PR24_after_overrides!$D$2:$AU$2, 0)), INDEX('Cyclical_after overrides'!$A$1:$BD$245,MATCH('Stata dataset (nominal)'!$A311,'Cyclical_after overrides'!$A$1:$A$245,0),MATCH('Stata dataset (nominal)'!L$1,'Cyclical_after overrides'!$A$1:$BD$1,0))), "")</f>
        <v>0</v>
      </c>
      <c r="M311" s="179" t="str">
        <f>_xlfn.IFNA(IF($C311 &gt; "2023-24", INDEX(PR24_after_overrides!$D$3:$AU$128, MATCH('Stata dataset (nominal)'!$A311, PR24_after_overrides!$A$3:$A$128, 0), MATCH('Stata dataset (nominal)'!M$1, PR24_after_overrides!$D$2:$AU$2, 0)), INDEX('Cyclical_after overrides'!$A$1:$BD$245,MATCH('Stata dataset (nominal)'!$A311,'Cyclical_after overrides'!$A$1:$A$245,0),MATCH('Stata dataset (nominal)'!M$1,'Cyclical_after overrides'!$A$1:$BD$1,0))), "")</f>
        <v/>
      </c>
      <c r="N311" s="179" t="str">
        <f>_xlfn.IFNA(IF($C311 &gt; "2023-24", INDEX(PR24_after_overrides!$D$3:$AU$128, MATCH('Stata dataset (nominal)'!$A311, PR24_after_overrides!$A$3:$A$128, 0), MATCH('Stata dataset (nominal)'!N$1, PR24_after_overrides!$D$2:$AU$2, 0)), INDEX('Cyclical_after overrides'!$A$1:$BD$245,MATCH('Stata dataset (nominal)'!$A311,'Cyclical_after overrides'!$A$1:$A$245,0),MATCH('Stata dataset (nominal)'!N$1,'Cyclical_after overrides'!$A$1:$BD$1,0))), "")</f>
        <v/>
      </c>
      <c r="O311" s="179">
        <f>_xlfn.IFNA(IF($C311 &gt; "2023-24", INDEX(PR24_after_overrides!$D$3:$AU$128, MATCH('Stata dataset (nominal)'!$A311, PR24_after_overrides!$A$3:$A$128, 0), MATCH('Stata dataset (nominal)'!O$1, PR24_after_overrides!$D$2:$AU$2, 0)), INDEX('Cyclical_after overrides'!$A$1:$BD$245,MATCH('Stata dataset (nominal)'!$A311,'Cyclical_after overrides'!$A$1:$A$245,0),MATCH('Stata dataset (nominal)'!O$1,'Cyclical_after overrides'!$A$1:$BD$1,0))), "")</f>
        <v>328.27658333333329</v>
      </c>
      <c r="P311" s="179">
        <f>_xlfn.IFNA(IF($C311 &gt; "2023-24", INDEX(PR24_after_overrides!$D$3:$AU$128, MATCH('Stata dataset (nominal)'!$A311, PR24_after_overrides!$A$3:$A$128, 0), MATCH('Stata dataset (nominal)'!P$1, PR24_after_overrides!$D$2:$AU$2, 0)), INDEX('Cyclical_after overrides'!$A$1:$BD$245,MATCH('Stata dataset (nominal)'!$A311,'Cyclical_after overrides'!$A$1:$A$245,0),MATCH('Stata dataset (nominal)'!P$1,'Cyclical_after overrides'!$A$1:$BD$1,0))), "")</f>
        <v>0</v>
      </c>
      <c r="Q311" s="179">
        <f>_xlfn.IFNA(IF($C311 &gt; "2023-24", INDEX(PR24_after_overrides!$D$3:$AU$128, MATCH('Stata dataset (nominal)'!$A311, PR24_after_overrides!$A$3:$A$128, 0), MATCH('Stata dataset (nominal)'!Q$1, PR24_after_overrides!$D$2:$AU$2, 0)), INDEX('Cyclical_after overrides'!$A$1:$BD$245,MATCH('Stata dataset (nominal)'!$A311,'Cyclical_after overrides'!$A$1:$A$245,0),MATCH('Stata dataset (nominal)'!Q$1,'Cyclical_after overrides'!$A$1:$BD$1,0))), "")</f>
        <v>0</v>
      </c>
      <c r="R311" s="179">
        <f>_xlfn.IFNA(IF($C311 &gt; "2023-24", INDEX(PR24_after_overrides!$D$3:$AU$128, MATCH('Stata dataset (nominal)'!$A311, PR24_after_overrides!$A$3:$A$128, 0), MATCH('Stata dataset (nominal)'!R$1, PR24_after_overrides!$D$2:$AU$2, 0)), INDEX('Cyclical_after overrides'!$A$1:$BD$245,MATCH('Stata dataset (nominal)'!$A311,'Cyclical_after overrides'!$A$1:$A$245,0),MATCH('Stata dataset (nominal)'!R$1,'Cyclical_after overrides'!$A$1:$BD$1,0))), "")</f>
        <v>344.86441666666667</v>
      </c>
      <c r="S311" s="179">
        <f>_xlfn.IFNA(IF($C311 &gt; "2023-24", INDEX(PR24_after_overrides!$D$3:$AU$128, MATCH('Stata dataset (nominal)'!$A311, PR24_after_overrides!$A$3:$A$128, 0), MATCH('Stata dataset (nominal)'!S$1, PR24_after_overrides!$D$2:$AU$2, 0)), INDEX('Cyclical_after overrides'!$A$1:$BD$245,MATCH('Stata dataset (nominal)'!$A311,'Cyclical_after overrides'!$A$1:$A$245,0),MATCH('Stata dataset (nominal)'!S$1,'Cyclical_after overrides'!$A$1:$BD$1,0))), "")</f>
        <v>0</v>
      </c>
      <c r="T311" s="179">
        <f>_xlfn.IFNA(IF($C311 &gt; "2023-24", INDEX(PR24_after_overrides!$D$3:$AU$128, MATCH('Stata dataset (nominal)'!$A311, PR24_after_overrides!$A$3:$A$128, 0), MATCH('Stata dataset (nominal)'!T$1, PR24_after_overrides!$D$2:$AU$2, 0)), INDEX('Cyclical_after overrides'!$A$1:$BD$245,MATCH('Stata dataset (nominal)'!$A311,'Cyclical_after overrides'!$A$1:$A$245,0),MATCH('Stata dataset (nominal)'!T$1,'Cyclical_after overrides'!$A$1:$BD$1,0))), "")</f>
        <v>0</v>
      </c>
      <c r="U311" s="179">
        <f>_xlfn.IFNA(IF($C311 &gt; "2023-24", INDEX(PR24_after_overrides!$D$3:$AU$128, MATCH('Stata dataset (nominal)'!$A311, PR24_after_overrides!$A$3:$A$128, 0), MATCH('Stata dataset (nominal)'!U$1, PR24_after_overrides!$D$2:$AU$2, 0)), INDEX('Cyclical_after overrides'!$A$1:$BD$245,MATCH('Stata dataset (nominal)'!$A311,'Cyclical_after overrides'!$A$1:$A$245,0),MATCH('Stata dataset (nominal)'!U$1,'Cyclical_after overrides'!$A$1:$BD$1,0))), "")</f>
        <v>23.975865883832356</v>
      </c>
      <c r="V311" s="179">
        <f>_xlfn.IFNA(IF($C311 &gt; "2023-24", INDEX(PR24_after_overrides!$D$3:$AU$128, MATCH('Stata dataset (nominal)'!$A311, PR24_after_overrides!$A$3:$A$128, 0), MATCH('Stata dataset (nominal)'!V$1, PR24_after_overrides!$D$2:$AU$2, 0)), INDEX('Cyclical_after overrides'!$A$1:$BD$245,MATCH('Stata dataset (nominal)'!$A311,'Cyclical_after overrides'!$A$1:$A$245,0),MATCH('Stata dataset (nominal)'!V$1,'Cyclical_after overrides'!$A$1:$BD$1,0))), "")</f>
        <v>135.30767648072771</v>
      </c>
      <c r="W311" s="179">
        <f>_xlfn.IFNA(IF($C311 &gt; "2023-24", INDEX(PR24_after_overrides!$D$3:$AU$128, MATCH('Stata dataset (nominal)'!$A311, PR24_after_overrides!$A$3:$A$128, 0), MATCH('Stata dataset (nominal)'!W$1, PR24_after_overrides!$D$2:$AU$2, 0)), INDEX('Cyclical_after overrides'!$A$1:$BD$245,MATCH('Stata dataset (nominal)'!$A311,'Cyclical_after overrides'!$A$1:$A$245,0),MATCH('Stata dataset (nominal)'!W$1,'Cyclical_after overrides'!$A$1:$BD$1,0))), "")</f>
        <v>2.3312160105196393</v>
      </c>
      <c r="X311" s="179">
        <f>_xlfn.IFNA(IF($C311 &gt; "2023-24", INDEX(PR24_after_overrides!$D$3:$AU$128, MATCH('Stata dataset (nominal)'!$A311, PR24_after_overrides!$A$3:$A$128, 0), MATCH('Stata dataset (nominal)'!X$1, PR24_after_overrides!$D$2:$AU$2, 0)), INDEX('Cyclical_after overrides'!$A$1:$BD$245,MATCH('Stata dataset (nominal)'!$A311,'Cyclical_after overrides'!$A$1:$A$245,0),MATCH('Stata dataset (nominal)'!X$1,'Cyclical_after overrides'!$A$1:$BD$1,0))), "")</f>
        <v>10.271101031262896</v>
      </c>
      <c r="Y311" s="179">
        <f>_xlfn.IFNA(IF($C311 &gt; "2023-24", INDEX(PR24_after_overrides!$D$3:$AU$128, MATCH('Stata dataset (nominal)'!$A311, PR24_after_overrides!$A$3:$A$128, 0), MATCH('Stata dataset (nominal)'!Y$1, PR24_after_overrides!$D$2:$AU$2, 0)), INDEX('Cyclical_after overrides'!$A$1:$BD$245,MATCH('Stata dataset (nominal)'!$A311,'Cyclical_after overrides'!$A$1:$A$245,0),MATCH('Stata dataset (nominal)'!Y$1,'Cyclical_after overrides'!$A$1:$BD$1,0))), "")</f>
        <v>14.44830264768931</v>
      </c>
      <c r="Z311" s="179">
        <f>_xlfn.IFNA(IF($C311 &gt; "2023-24", INDEX(PR24_after_overrides!$D$3:$AU$128, MATCH('Stata dataset (nominal)'!$A311, PR24_after_overrides!$A$3:$A$128, 0), MATCH('Stata dataset (nominal)'!Z$1, PR24_after_overrides!$D$2:$AU$2, 0)), INDEX('Cyclical_after overrides'!$A$1:$BD$245,MATCH('Stata dataset (nominal)'!$A311,'Cyclical_after overrides'!$A$1:$A$245,0),MATCH('Stata dataset (nominal)'!Z$1,'Cyclical_after overrides'!$A$1:$BD$1,0))), "")</f>
        <v>14.44830264768931</v>
      </c>
      <c r="AA311" s="179">
        <f>_xlfn.IFNA(IF($C311 &gt; "2023-24", INDEX(PR24_after_overrides!$D$3:$AU$128, MATCH('Stata dataset (nominal)'!$A311, PR24_after_overrides!$A$3:$A$128, 0), MATCH('Stata dataset (nominal)'!AA$1, PR24_after_overrides!$D$2:$AU$2, 0)), INDEX('Cyclical_after overrides'!$A$1:$BD$245,MATCH('Stata dataset (nominal)'!$A311,'Cyclical_after overrides'!$A$1:$A$245,0),MATCH('Stata dataset (nominal)'!AA$1,'Cyclical_after overrides'!$A$1:$BD$1,0))), "")</f>
        <v>116.233</v>
      </c>
      <c r="AB311" s="179">
        <f>INDEX(Depreciation!$U$5:$U$318, MATCH('Stata dataset (nominal)'!$A311, Depreciation!$A$5:$A$318, 0))</f>
        <v>0.77</v>
      </c>
      <c r="AC311" s="180">
        <f t="shared" si="7"/>
        <v>0.97291171109791852</v>
      </c>
      <c r="AD311" s="72">
        <f>INDEX(Recharges!$V$5:$V$318, MATCH('Stata dataset (nominal)'!$A311, Recharges!$A$5:$A$318, 0))</f>
        <v>0.38200000000000001</v>
      </c>
    </row>
    <row r="312" spans="1:30" x14ac:dyDescent="0.4">
      <c r="A312" s="160" t="str">
        <f t="shared" si="8"/>
        <v>SSC25</v>
      </c>
      <c r="B312" s="181" t="s">
        <v>493</v>
      </c>
      <c r="C312" s="160" t="s">
        <v>516</v>
      </c>
      <c r="D312" s="179">
        <f>_xlfn.IFNA(IF($C312 &gt; "2023-24", INDEX(PR24_after_overrides!$D$3:$AU$128, MATCH('Stata dataset (nominal)'!$A312, PR24_after_overrides!$A$3:$A$128, 0), MATCH('Stata dataset (nominal)'!D$1, PR24_after_overrides!$D$2:$AU$2, 0)), INDEX('Cyclical_after overrides'!$A$1:$BD$245,MATCH('Stata dataset (nominal)'!$A312,'Cyclical_after overrides'!$A$1:$A$245,0),MATCH('Stata dataset (nominal)'!D$1,'Cyclical_after overrides'!$A$1:$BD$1,0))), "")</f>
        <v>0.91949496368016304</v>
      </c>
      <c r="E312" s="179">
        <f>_xlfn.IFNA(IF($C312 &gt; "2023-24", INDEX(PR24_after_overrides!$D$3:$AU$128, MATCH('Stata dataset (nominal)'!$A312, PR24_after_overrides!$A$3:$A$128, 0), MATCH('Stata dataset (nominal)'!E$1, PR24_after_overrides!$D$2:$AU$2, 0)), INDEX('Cyclical_after overrides'!$A$1:$BD$245,MATCH('Stata dataset (nominal)'!$A312,'Cyclical_after overrides'!$A$1:$A$245,0),MATCH('Stata dataset (nominal)'!E$1,'Cyclical_after overrides'!$A$1:$BD$1,0))), "")</f>
        <v>6.7156430909478155</v>
      </c>
      <c r="F312" s="179">
        <f>_xlfn.IFNA(IF($C312 &gt; "2023-24", INDEX(PR24_after_overrides!$D$3:$AU$128, MATCH('Stata dataset (nominal)'!$A312, PR24_after_overrides!$A$3:$A$128, 0), MATCH('Stata dataset (nominal)'!F$1, PR24_after_overrides!$D$2:$AU$2, 0)), INDEX('Cyclical_after overrides'!$A$1:$BD$245,MATCH('Stata dataset (nominal)'!$A312,'Cyclical_after overrides'!$A$1:$A$245,0),MATCH('Stata dataset (nominal)'!F$1,'Cyclical_after overrides'!$A$1:$BD$1,0))), "")</f>
        <v>0.8167527062836939</v>
      </c>
      <c r="G312" s="179">
        <f>_xlfn.IFNA(IF($C312 &gt; "2023-24", INDEX(PR24_after_overrides!$D$3:$AU$128, MATCH('Stata dataset (nominal)'!$A312, PR24_after_overrides!$A$3:$A$128, 0), MATCH('Stata dataset (nominal)'!G$1, PR24_after_overrides!$D$2:$AU$2, 0)), INDEX('Cyclical_after overrides'!$A$1:$BD$245,MATCH('Stata dataset (nominal)'!$A312,'Cyclical_after overrides'!$A$1:$A$245,0),MATCH('Stata dataset (nominal)'!G$1,'Cyclical_after overrides'!$A$1:$BD$1,0))), "")</f>
        <v>2.7188838424889945</v>
      </c>
      <c r="H312" s="179">
        <f>_xlfn.IFNA(IF($C312 &gt; "2023-24", INDEX(PR24_after_overrides!$D$3:$AU$128, MATCH('Stata dataset (nominal)'!$A312, PR24_after_overrides!$A$3:$A$128, 0), MATCH('Stata dataset (nominal)'!H$1, PR24_after_overrides!$D$2:$AU$2, 0)), INDEX('Cyclical_after overrides'!$A$1:$BD$245,MATCH('Stata dataset (nominal)'!$A312,'Cyclical_after overrides'!$A$1:$A$245,0),MATCH('Stata dataset (nominal)'!H$1,'Cyclical_after overrides'!$A$1:$BD$1,0))), "")</f>
        <v>0.92333295290926243</v>
      </c>
      <c r="I312" s="179">
        <f>_xlfn.IFNA(IF($C312 &gt; "2023-24", INDEX(PR24_after_overrides!$D$3:$AU$128, MATCH('Stata dataset (nominal)'!$A312, PR24_after_overrides!$A$3:$A$128, 0), MATCH('Stata dataset (nominal)'!I$1, PR24_after_overrides!$D$2:$AU$2, 0)), INDEX('Cyclical_after overrides'!$A$1:$BD$245,MATCH('Stata dataset (nominal)'!$A312,'Cyclical_after overrides'!$A$1:$A$245,0),MATCH('Stata dataset (nominal)'!I$1,'Cyclical_after overrides'!$A$1:$BD$1,0))), "")</f>
        <v>2.8211138749665805</v>
      </c>
      <c r="J312" s="179">
        <f>_xlfn.IFNA(IF($C312 &gt; "2023-24", INDEX(PR24_after_overrides!$D$3:$AU$128, MATCH('Stata dataset (nominal)'!$A312, PR24_after_overrides!$A$3:$A$128, 0), MATCH('Stata dataset (nominal)'!J$1, PR24_after_overrides!$D$2:$AU$2, 0)), INDEX('Cyclical_after overrides'!$A$1:$BD$245,MATCH('Stata dataset (nominal)'!$A312,'Cyclical_after overrides'!$A$1:$A$245,0),MATCH('Stata dataset (nominal)'!J$1,'Cyclical_after overrides'!$A$1:$BD$1,0))), "")</f>
        <v>9.4617157718616993E-2</v>
      </c>
      <c r="K312" s="179" t="str">
        <f>_xlfn.IFNA(IF($C312 &gt; "2023-24", INDEX(PR24_after_overrides!$D$3:$AU$128, MATCH('Stata dataset (nominal)'!$A312, PR24_after_overrides!$A$3:$A$128, 0), MATCH('Stata dataset (nominal)'!K$1, PR24_after_overrides!$D$2:$AU$2, 0)), INDEX('Cyclical_after overrides'!$A$1:$BD$245,MATCH('Stata dataset (nominal)'!$A312,'Cyclical_after overrides'!$A$1:$A$245,0),MATCH('Stata dataset (nominal)'!K$1,'Cyclical_after overrides'!$A$1:$BD$1,0))), "")</f>
        <v/>
      </c>
      <c r="L312" s="179">
        <f>_xlfn.IFNA(IF($C312 &gt; "2023-24", INDEX(PR24_after_overrides!$D$3:$AU$128, MATCH('Stata dataset (nominal)'!$A312, PR24_after_overrides!$A$3:$A$128, 0), MATCH('Stata dataset (nominal)'!L$1, PR24_after_overrides!$D$2:$AU$2, 0)), INDEX('Cyclical_after overrides'!$A$1:$BD$245,MATCH('Stata dataset (nominal)'!$A312,'Cyclical_after overrides'!$A$1:$A$245,0),MATCH('Stata dataset (nominal)'!L$1,'Cyclical_after overrides'!$A$1:$BD$1,0))), "")</f>
        <v>0</v>
      </c>
      <c r="M312" s="179">
        <f>_xlfn.IFNA(IF($C312 &gt; "2023-24", INDEX(PR24_after_overrides!$D$3:$AU$128, MATCH('Stata dataset (nominal)'!$A312, PR24_after_overrides!$A$3:$A$128, 0), MATCH('Stata dataset (nominal)'!M$1, PR24_after_overrides!$D$2:$AU$2, 0)), INDEX('Cyclical_after overrides'!$A$1:$BD$245,MATCH('Stata dataset (nominal)'!$A312,'Cyclical_after overrides'!$A$1:$A$245,0),MATCH('Stata dataset (nominal)'!M$1,'Cyclical_after overrides'!$A$1:$BD$1,0))), "")</f>
        <v>0</v>
      </c>
      <c r="N312" s="179">
        <f>_xlfn.IFNA(IF($C312 &gt; "2023-24", INDEX(PR24_after_overrides!$D$3:$AU$128, MATCH('Stata dataset (nominal)'!$A312, PR24_after_overrides!$A$3:$A$128, 0), MATCH('Stata dataset (nominal)'!N$1, PR24_after_overrides!$D$2:$AU$2, 0)), INDEX('Cyclical_after overrides'!$A$1:$BD$245,MATCH('Stata dataset (nominal)'!$A312,'Cyclical_after overrides'!$A$1:$A$245,0),MATCH('Stata dataset (nominal)'!N$1,'Cyclical_after overrides'!$A$1:$BD$1,0))), "")</f>
        <v>0</v>
      </c>
      <c r="O312" s="179">
        <f>_xlfn.IFNA(IF($C312 &gt; "2023-24", INDEX(PR24_after_overrides!$D$3:$AU$128, MATCH('Stata dataset (nominal)'!$A312, PR24_after_overrides!$A$3:$A$128, 0), MATCH('Stata dataset (nominal)'!O$1, PR24_after_overrides!$D$2:$AU$2, 0)), INDEX('Cyclical_after overrides'!$A$1:$BD$245,MATCH('Stata dataset (nominal)'!$A312,'Cyclical_after overrides'!$A$1:$A$245,0),MATCH('Stata dataset (nominal)'!O$1,'Cyclical_after overrides'!$A$1:$BD$1,0))), "")</f>
        <v>322.16027788206458</v>
      </c>
      <c r="P312" s="179">
        <f>_xlfn.IFNA(IF($C312 &gt; "2023-24", INDEX(PR24_after_overrides!$D$3:$AU$128, MATCH('Stata dataset (nominal)'!$A312, PR24_after_overrides!$A$3:$A$128, 0), MATCH('Stata dataset (nominal)'!P$1, PR24_after_overrides!$D$2:$AU$2, 0)), INDEX('Cyclical_after overrides'!$A$1:$BD$245,MATCH('Stata dataset (nominal)'!$A312,'Cyclical_after overrides'!$A$1:$A$245,0),MATCH('Stata dataset (nominal)'!P$1,'Cyclical_after overrides'!$A$1:$BD$1,0))), "")</f>
        <v>0</v>
      </c>
      <c r="Q312" s="179">
        <f>_xlfn.IFNA(IF($C312 &gt; "2023-24", INDEX(PR24_after_overrides!$D$3:$AU$128, MATCH('Stata dataset (nominal)'!$A312, PR24_after_overrides!$A$3:$A$128, 0), MATCH('Stata dataset (nominal)'!Q$1, PR24_after_overrides!$D$2:$AU$2, 0)), INDEX('Cyclical_after overrides'!$A$1:$BD$245,MATCH('Stata dataset (nominal)'!$A312,'Cyclical_after overrides'!$A$1:$A$245,0),MATCH('Stata dataset (nominal)'!Q$1,'Cyclical_after overrides'!$A$1:$BD$1,0))), "")</f>
        <v>0</v>
      </c>
      <c r="R312" s="179">
        <f>_xlfn.IFNA(IF($C312 &gt; "2023-24", INDEX(PR24_after_overrides!$D$3:$AU$128, MATCH('Stata dataset (nominal)'!$A312, PR24_after_overrides!$A$3:$A$128, 0), MATCH('Stata dataset (nominal)'!R$1, PR24_after_overrides!$D$2:$AU$2, 0)), INDEX('Cyclical_after overrides'!$A$1:$BD$245,MATCH('Stata dataset (nominal)'!$A312,'Cyclical_after overrides'!$A$1:$A$245,0),MATCH('Stata dataset (nominal)'!R$1,'Cyclical_after overrides'!$A$1:$BD$1,0))), "")</f>
        <v>362.62558984367593</v>
      </c>
      <c r="S312" s="179">
        <f>_xlfn.IFNA(IF($C312 &gt; "2023-24", INDEX(PR24_after_overrides!$D$3:$AU$128, MATCH('Stata dataset (nominal)'!$A312, PR24_after_overrides!$A$3:$A$128, 0), MATCH('Stata dataset (nominal)'!S$1, PR24_after_overrides!$D$2:$AU$2, 0)), INDEX('Cyclical_after overrides'!$A$1:$BD$245,MATCH('Stata dataset (nominal)'!$A312,'Cyclical_after overrides'!$A$1:$A$245,0),MATCH('Stata dataset (nominal)'!S$1,'Cyclical_after overrides'!$A$1:$BD$1,0))), "")</f>
        <v>0</v>
      </c>
      <c r="T312" s="179">
        <f>_xlfn.IFNA(IF($C312 &gt; "2023-24", INDEX(PR24_after_overrides!$D$3:$AU$128, MATCH('Stata dataset (nominal)'!$A312, PR24_after_overrides!$A$3:$A$128, 0), MATCH('Stata dataset (nominal)'!T$1, PR24_after_overrides!$D$2:$AU$2, 0)), INDEX('Cyclical_after overrides'!$A$1:$BD$245,MATCH('Stata dataset (nominal)'!$A312,'Cyclical_after overrides'!$A$1:$A$245,0),MATCH('Stata dataset (nominal)'!T$1,'Cyclical_after overrides'!$A$1:$BD$1,0))), "")</f>
        <v>0</v>
      </c>
      <c r="U312" s="179" t="str">
        <f>_xlfn.IFNA(IF($C312 &gt; "2023-24", INDEX(PR24_after_overrides!$D$3:$AU$128, MATCH('Stata dataset (nominal)'!$A312, PR24_after_overrides!$A$3:$A$128, 0), MATCH('Stata dataset (nominal)'!U$1, PR24_after_overrides!$D$2:$AU$2, 0)), INDEX('Cyclical_after overrides'!$A$1:$BD$245,MATCH('Stata dataset (nominal)'!$A312,'Cyclical_after overrides'!$A$1:$A$245,0),MATCH('Stata dataset (nominal)'!U$1,'Cyclical_after overrides'!$A$1:$BD$1,0))), "")</f>
        <v/>
      </c>
      <c r="V312" s="179" t="str">
        <f>_xlfn.IFNA(IF($C312 &gt; "2023-24", INDEX(PR24_after_overrides!$D$3:$AU$128, MATCH('Stata dataset (nominal)'!$A312, PR24_after_overrides!$A$3:$A$128, 0), MATCH('Stata dataset (nominal)'!V$1, PR24_after_overrides!$D$2:$AU$2, 0)), INDEX('Cyclical_after overrides'!$A$1:$BD$245,MATCH('Stata dataset (nominal)'!$A312,'Cyclical_after overrides'!$A$1:$A$245,0),MATCH('Stata dataset (nominal)'!V$1,'Cyclical_after overrides'!$A$1:$BD$1,0))), "")</f>
        <v/>
      </c>
      <c r="W312" s="179" t="str">
        <f>_xlfn.IFNA(IF($C312 &gt; "2023-24", INDEX(PR24_after_overrides!$D$3:$AU$128, MATCH('Stata dataset (nominal)'!$A312, PR24_after_overrides!$A$3:$A$128, 0), MATCH('Stata dataset (nominal)'!W$1, PR24_after_overrides!$D$2:$AU$2, 0)), INDEX('Cyclical_after overrides'!$A$1:$BD$245,MATCH('Stata dataset (nominal)'!$A312,'Cyclical_after overrides'!$A$1:$A$245,0),MATCH('Stata dataset (nominal)'!W$1,'Cyclical_after overrides'!$A$1:$BD$1,0))), "")</f>
        <v/>
      </c>
      <c r="X312" s="179" t="str">
        <f>_xlfn.IFNA(IF($C312 &gt; "2023-24", INDEX(PR24_after_overrides!$D$3:$AU$128, MATCH('Stata dataset (nominal)'!$A312, PR24_after_overrides!$A$3:$A$128, 0), MATCH('Stata dataset (nominal)'!X$1, PR24_after_overrides!$D$2:$AU$2, 0)), INDEX('Cyclical_after overrides'!$A$1:$BD$245,MATCH('Stata dataset (nominal)'!$A312,'Cyclical_after overrides'!$A$1:$A$245,0),MATCH('Stata dataset (nominal)'!X$1,'Cyclical_after overrides'!$A$1:$BD$1,0))), "")</f>
        <v/>
      </c>
      <c r="Y312" s="179" t="str">
        <f>_xlfn.IFNA(IF($C312 &gt; "2023-24", INDEX(PR24_after_overrides!$D$3:$AU$128, MATCH('Stata dataset (nominal)'!$A312, PR24_after_overrides!$A$3:$A$128, 0), MATCH('Stata dataset (nominal)'!Y$1, PR24_after_overrides!$D$2:$AU$2, 0)), INDEX('Cyclical_after overrides'!$A$1:$BD$245,MATCH('Stata dataset (nominal)'!$A312,'Cyclical_after overrides'!$A$1:$A$245,0),MATCH('Stata dataset (nominal)'!Y$1,'Cyclical_after overrides'!$A$1:$BD$1,0))), "")</f>
        <v/>
      </c>
      <c r="Z312" s="179" t="str">
        <f>_xlfn.IFNA(IF($C312 &gt; "2023-24", INDEX(PR24_after_overrides!$D$3:$AU$128, MATCH('Stata dataset (nominal)'!$A312, PR24_after_overrides!$A$3:$A$128, 0), MATCH('Stata dataset (nominal)'!Z$1, PR24_after_overrides!$D$2:$AU$2, 0)), INDEX('Cyclical_after overrides'!$A$1:$BD$245,MATCH('Stata dataset (nominal)'!$A312,'Cyclical_after overrides'!$A$1:$A$245,0),MATCH('Stata dataset (nominal)'!Z$1,'Cyclical_after overrides'!$A$1:$BD$1,0))), "")</f>
        <v/>
      </c>
      <c r="AA312" s="179">
        <f>_xlfn.IFNA(IF($C312 &gt; "2023-24", INDEX(PR24_after_overrides!$D$3:$AU$128, MATCH('Stata dataset (nominal)'!$A312, PR24_after_overrides!$A$3:$A$128, 0), MATCH('Stata dataset (nominal)'!AA$1, PR24_after_overrides!$D$2:$AU$2, 0)), INDEX('Cyclical_after overrides'!$A$1:$BD$245,MATCH('Stata dataset (nominal)'!$A312,'Cyclical_after overrides'!$A$1:$A$245,0),MATCH('Stata dataset (nominal)'!AA$1,'Cyclical_after overrides'!$A$1:$BD$1,0))), "")</f>
        <v>118.63257151877116</v>
      </c>
      <c r="AB312" s="179">
        <f>INDEX(Depreciation!$U$5:$U$318, MATCH('Stata dataset (nominal)'!$A312, Depreciation!$A$5:$A$318, 0))</f>
        <v>0.85481708007853974</v>
      </c>
      <c r="AC312" s="180" t="str">
        <f t="shared" si="7"/>
        <v/>
      </c>
      <c r="AD312" s="72">
        <f>INDEX(Recharges!$V$5:$V$318, MATCH('Stata dataset (nominal)'!$A312, Recharges!$A$5:$A$318, 0))</f>
        <v>-9.0066729314687843E-3</v>
      </c>
    </row>
    <row r="313" spans="1:30" x14ac:dyDescent="0.4">
      <c r="A313" s="160" t="str">
        <f t="shared" si="8"/>
        <v>SSC26</v>
      </c>
      <c r="B313" s="181" t="s">
        <v>493</v>
      </c>
      <c r="C313" s="160" t="s">
        <v>518</v>
      </c>
      <c r="D313" s="179">
        <f>_xlfn.IFNA(IF($C313 &gt; "2023-24", INDEX(PR24_after_overrides!$D$3:$AU$128, MATCH('Stata dataset (nominal)'!$A313, PR24_after_overrides!$A$3:$A$128, 0), MATCH('Stata dataset (nominal)'!D$1, PR24_after_overrides!$D$2:$AU$2, 0)), INDEX('Cyclical_after overrides'!$A$1:$BD$245,MATCH('Stata dataset (nominal)'!$A313,'Cyclical_after overrides'!$A$1:$A$245,0),MATCH('Stata dataset (nominal)'!D$1,'Cyclical_after overrides'!$A$1:$BD$1,0))), "")</f>
        <v>0.90146565066682649</v>
      </c>
      <c r="E313" s="179">
        <f>_xlfn.IFNA(IF($C313 &gt; "2023-24", INDEX(PR24_after_overrides!$D$3:$AU$128, MATCH('Stata dataset (nominal)'!$A313, PR24_after_overrides!$A$3:$A$128, 0), MATCH('Stata dataset (nominal)'!E$1, PR24_after_overrides!$D$2:$AU$2, 0)), INDEX('Cyclical_after overrides'!$A$1:$BD$245,MATCH('Stata dataset (nominal)'!$A313,'Cyclical_after overrides'!$A$1:$A$245,0),MATCH('Stata dataset (nominal)'!E$1,'Cyclical_after overrides'!$A$1:$BD$1,0))), "")</f>
        <v>6.0989999999999984</v>
      </c>
      <c r="F313" s="179">
        <f>_xlfn.IFNA(IF($C313 &gt; "2023-24", INDEX(PR24_after_overrides!$D$3:$AU$128, MATCH('Stata dataset (nominal)'!$A313, PR24_after_overrides!$A$3:$A$128, 0), MATCH('Stata dataset (nominal)'!F$1, PR24_after_overrides!$D$2:$AU$2, 0)), INDEX('Cyclical_after overrides'!$A$1:$BD$245,MATCH('Stata dataset (nominal)'!$A313,'Cyclical_after overrides'!$A$1:$A$245,0),MATCH('Stata dataset (nominal)'!F$1,'Cyclical_after overrides'!$A$1:$BD$1,0))), "")</f>
        <v>0.82399999999999995</v>
      </c>
      <c r="G313" s="179">
        <f>_xlfn.IFNA(IF($C313 &gt; "2023-24", INDEX(PR24_after_overrides!$D$3:$AU$128, MATCH('Stata dataset (nominal)'!$A313, PR24_after_overrides!$A$3:$A$128, 0), MATCH('Stata dataset (nominal)'!G$1, PR24_after_overrides!$D$2:$AU$2, 0)), INDEX('Cyclical_after overrides'!$A$1:$BD$245,MATCH('Stata dataset (nominal)'!$A313,'Cyclical_after overrides'!$A$1:$A$245,0),MATCH('Stata dataset (nominal)'!G$1,'Cyclical_after overrides'!$A$1:$BD$1,0))), "")</f>
        <v>4.2009999999999987</v>
      </c>
      <c r="H313" s="179">
        <f>_xlfn.IFNA(IF($C313 &gt; "2023-24", INDEX(PR24_after_overrides!$D$3:$AU$128, MATCH('Stata dataset (nominal)'!$A313, PR24_after_overrides!$A$3:$A$128, 0), MATCH('Stata dataset (nominal)'!H$1, PR24_after_overrides!$D$2:$AU$2, 0)), INDEX('Cyclical_after overrides'!$A$1:$BD$245,MATCH('Stata dataset (nominal)'!$A313,'Cyclical_after overrides'!$A$1:$A$245,0),MATCH('Stata dataset (nominal)'!H$1,'Cyclical_after overrides'!$A$1:$BD$1,0))), "")</f>
        <v>0.92699999999999994</v>
      </c>
      <c r="I313" s="179">
        <f>_xlfn.IFNA(IF($C313 &gt; "2023-24", INDEX(PR24_after_overrides!$D$3:$AU$128, MATCH('Stata dataset (nominal)'!$A313, PR24_after_overrides!$A$3:$A$128, 0), MATCH('Stata dataset (nominal)'!I$1, PR24_after_overrides!$D$2:$AU$2, 0)), INDEX('Cyclical_after overrides'!$A$1:$BD$245,MATCH('Stata dataset (nominal)'!$A313,'Cyclical_after overrides'!$A$1:$A$245,0),MATCH('Stata dataset (nominal)'!I$1,'Cyclical_after overrides'!$A$1:$BD$1,0))), "")</f>
        <v>2.3679999999999999</v>
      </c>
      <c r="J313" s="179">
        <f>_xlfn.IFNA(IF($C313 &gt; "2023-24", INDEX(PR24_after_overrides!$D$3:$AU$128, MATCH('Stata dataset (nominal)'!$A313, PR24_after_overrides!$A$3:$A$128, 0), MATCH('Stata dataset (nominal)'!J$1, PR24_after_overrides!$D$2:$AU$2, 0)), INDEX('Cyclical_after overrides'!$A$1:$BD$245,MATCH('Stata dataset (nominal)'!$A313,'Cyclical_after overrides'!$A$1:$A$245,0),MATCH('Stata dataset (nominal)'!J$1,'Cyclical_after overrides'!$A$1:$BD$1,0))), "")</f>
        <v>8.699999999999998E-2</v>
      </c>
      <c r="K313" s="179" t="str">
        <f>_xlfn.IFNA(IF($C313 &gt; "2023-24", INDEX(PR24_after_overrides!$D$3:$AU$128, MATCH('Stata dataset (nominal)'!$A313, PR24_after_overrides!$A$3:$A$128, 0), MATCH('Stata dataset (nominal)'!K$1, PR24_after_overrides!$D$2:$AU$2, 0)), INDEX('Cyclical_after overrides'!$A$1:$BD$245,MATCH('Stata dataset (nominal)'!$A313,'Cyclical_after overrides'!$A$1:$A$245,0),MATCH('Stata dataset (nominal)'!K$1,'Cyclical_after overrides'!$A$1:$BD$1,0))), "")</f>
        <v/>
      </c>
      <c r="L313" s="179">
        <f>_xlfn.IFNA(IF($C313 &gt; "2023-24", INDEX(PR24_after_overrides!$D$3:$AU$128, MATCH('Stata dataset (nominal)'!$A313, PR24_after_overrides!$A$3:$A$128, 0), MATCH('Stata dataset (nominal)'!L$1, PR24_after_overrides!$D$2:$AU$2, 0)), INDEX('Cyclical_after overrides'!$A$1:$BD$245,MATCH('Stata dataset (nominal)'!$A313,'Cyclical_after overrides'!$A$1:$A$245,0),MATCH('Stata dataset (nominal)'!L$1,'Cyclical_after overrides'!$A$1:$BD$1,0))), "")</f>
        <v>0</v>
      </c>
      <c r="M313" s="179">
        <f>_xlfn.IFNA(IF($C313 &gt; "2023-24", INDEX(PR24_after_overrides!$D$3:$AU$128, MATCH('Stata dataset (nominal)'!$A313, PR24_after_overrides!$A$3:$A$128, 0), MATCH('Stata dataset (nominal)'!M$1, PR24_after_overrides!$D$2:$AU$2, 0)), INDEX('Cyclical_after overrides'!$A$1:$BD$245,MATCH('Stata dataset (nominal)'!$A313,'Cyclical_after overrides'!$A$1:$A$245,0),MATCH('Stata dataset (nominal)'!M$1,'Cyclical_after overrides'!$A$1:$BD$1,0))), "")</f>
        <v>0.24999999999999997</v>
      </c>
      <c r="N313" s="179">
        <f>_xlfn.IFNA(IF($C313 &gt; "2023-24", INDEX(PR24_after_overrides!$D$3:$AU$128, MATCH('Stata dataset (nominal)'!$A313, PR24_after_overrides!$A$3:$A$128, 0), MATCH('Stata dataset (nominal)'!N$1, PR24_after_overrides!$D$2:$AU$2, 0)), INDEX('Cyclical_after overrides'!$A$1:$BD$245,MATCH('Stata dataset (nominal)'!$A313,'Cyclical_after overrides'!$A$1:$A$245,0),MATCH('Stata dataset (nominal)'!N$1,'Cyclical_after overrides'!$A$1:$BD$1,0))), "")</f>
        <v>0</v>
      </c>
      <c r="O313" s="179">
        <f>_xlfn.IFNA(IF($C313 &gt; "2023-24", INDEX(PR24_after_overrides!$D$3:$AU$128, MATCH('Stata dataset (nominal)'!$A313, PR24_after_overrides!$A$3:$A$128, 0), MATCH('Stata dataset (nominal)'!O$1, PR24_after_overrides!$D$2:$AU$2, 0)), INDEX('Cyclical_after overrides'!$A$1:$BD$245,MATCH('Stata dataset (nominal)'!$A313,'Cyclical_after overrides'!$A$1:$A$245,0),MATCH('Stata dataset (nominal)'!O$1,'Cyclical_after overrides'!$A$1:$BD$1,0))), "")</f>
        <v>312.56233685775959</v>
      </c>
      <c r="P313" s="179">
        <f>_xlfn.IFNA(IF($C313 &gt; "2023-24", INDEX(PR24_after_overrides!$D$3:$AU$128, MATCH('Stata dataset (nominal)'!$A313, PR24_after_overrides!$A$3:$A$128, 0), MATCH('Stata dataset (nominal)'!P$1, PR24_after_overrides!$D$2:$AU$2, 0)), INDEX('Cyclical_after overrides'!$A$1:$BD$245,MATCH('Stata dataset (nominal)'!$A313,'Cyclical_after overrides'!$A$1:$A$245,0),MATCH('Stata dataset (nominal)'!P$1,'Cyclical_after overrides'!$A$1:$BD$1,0))), "")</f>
        <v>0</v>
      </c>
      <c r="Q313" s="179">
        <f>_xlfn.IFNA(IF($C313 &gt; "2023-24", INDEX(PR24_after_overrides!$D$3:$AU$128, MATCH('Stata dataset (nominal)'!$A313, PR24_after_overrides!$A$3:$A$128, 0), MATCH('Stata dataset (nominal)'!Q$1, PR24_after_overrides!$D$2:$AU$2, 0)), INDEX('Cyclical_after overrides'!$A$1:$BD$245,MATCH('Stata dataset (nominal)'!$A313,'Cyclical_after overrides'!$A$1:$A$245,0),MATCH('Stata dataset (nominal)'!Q$1,'Cyclical_after overrides'!$A$1:$BD$1,0))), "")</f>
        <v>0</v>
      </c>
      <c r="R313" s="179">
        <f>_xlfn.IFNA(IF($C313 &gt; "2023-24", INDEX(PR24_after_overrides!$D$3:$AU$128, MATCH('Stata dataset (nominal)'!$A313, PR24_after_overrides!$A$3:$A$128, 0), MATCH('Stata dataset (nominal)'!R$1, PR24_after_overrides!$D$2:$AU$2, 0)), INDEX('Cyclical_after overrides'!$A$1:$BD$245,MATCH('Stata dataset (nominal)'!$A313,'Cyclical_after overrides'!$A$1:$A$245,0),MATCH('Stata dataset (nominal)'!R$1,'Cyclical_after overrides'!$A$1:$BD$1,0))), "")</f>
        <v>379.16940900037707</v>
      </c>
      <c r="S313" s="179">
        <f>_xlfn.IFNA(IF($C313 &gt; "2023-24", INDEX(PR24_after_overrides!$D$3:$AU$128, MATCH('Stata dataset (nominal)'!$A313, PR24_after_overrides!$A$3:$A$128, 0), MATCH('Stata dataset (nominal)'!S$1, PR24_after_overrides!$D$2:$AU$2, 0)), INDEX('Cyclical_after overrides'!$A$1:$BD$245,MATCH('Stata dataset (nominal)'!$A313,'Cyclical_after overrides'!$A$1:$A$245,0),MATCH('Stata dataset (nominal)'!S$1,'Cyclical_after overrides'!$A$1:$BD$1,0))), "")</f>
        <v>0</v>
      </c>
      <c r="T313" s="179">
        <f>_xlfn.IFNA(IF($C313 &gt; "2023-24", INDEX(PR24_after_overrides!$D$3:$AU$128, MATCH('Stata dataset (nominal)'!$A313, PR24_after_overrides!$A$3:$A$128, 0), MATCH('Stata dataset (nominal)'!T$1, PR24_after_overrides!$D$2:$AU$2, 0)), INDEX('Cyclical_after overrides'!$A$1:$BD$245,MATCH('Stata dataset (nominal)'!$A313,'Cyclical_after overrides'!$A$1:$A$245,0),MATCH('Stata dataset (nominal)'!T$1,'Cyclical_after overrides'!$A$1:$BD$1,0))), "")</f>
        <v>0</v>
      </c>
      <c r="U313" s="179" t="str">
        <f>_xlfn.IFNA(IF($C313 &gt; "2023-24", INDEX(PR24_after_overrides!$D$3:$AU$128, MATCH('Stata dataset (nominal)'!$A313, PR24_after_overrides!$A$3:$A$128, 0), MATCH('Stata dataset (nominal)'!U$1, PR24_after_overrides!$D$2:$AU$2, 0)), INDEX('Cyclical_after overrides'!$A$1:$BD$245,MATCH('Stata dataset (nominal)'!$A313,'Cyclical_after overrides'!$A$1:$A$245,0),MATCH('Stata dataset (nominal)'!U$1,'Cyclical_after overrides'!$A$1:$BD$1,0))), "")</f>
        <v/>
      </c>
      <c r="V313" s="179" t="str">
        <f>_xlfn.IFNA(IF($C313 &gt; "2023-24", INDEX(PR24_after_overrides!$D$3:$AU$128, MATCH('Stata dataset (nominal)'!$A313, PR24_after_overrides!$A$3:$A$128, 0), MATCH('Stata dataset (nominal)'!V$1, PR24_after_overrides!$D$2:$AU$2, 0)), INDEX('Cyclical_after overrides'!$A$1:$BD$245,MATCH('Stata dataset (nominal)'!$A313,'Cyclical_after overrides'!$A$1:$A$245,0),MATCH('Stata dataset (nominal)'!V$1,'Cyclical_after overrides'!$A$1:$BD$1,0))), "")</f>
        <v/>
      </c>
      <c r="W313" s="179" t="str">
        <f>_xlfn.IFNA(IF($C313 &gt; "2023-24", INDEX(PR24_after_overrides!$D$3:$AU$128, MATCH('Stata dataset (nominal)'!$A313, PR24_after_overrides!$A$3:$A$128, 0), MATCH('Stata dataset (nominal)'!W$1, PR24_after_overrides!$D$2:$AU$2, 0)), INDEX('Cyclical_after overrides'!$A$1:$BD$245,MATCH('Stata dataset (nominal)'!$A313,'Cyclical_after overrides'!$A$1:$A$245,0),MATCH('Stata dataset (nominal)'!W$1,'Cyclical_after overrides'!$A$1:$BD$1,0))), "")</f>
        <v/>
      </c>
      <c r="X313" s="179" t="str">
        <f>_xlfn.IFNA(IF($C313 &gt; "2023-24", INDEX(PR24_after_overrides!$D$3:$AU$128, MATCH('Stata dataset (nominal)'!$A313, PR24_after_overrides!$A$3:$A$128, 0), MATCH('Stata dataset (nominal)'!X$1, PR24_after_overrides!$D$2:$AU$2, 0)), INDEX('Cyclical_after overrides'!$A$1:$BD$245,MATCH('Stata dataset (nominal)'!$A313,'Cyclical_after overrides'!$A$1:$A$245,0),MATCH('Stata dataset (nominal)'!X$1,'Cyclical_after overrides'!$A$1:$BD$1,0))), "")</f>
        <v/>
      </c>
      <c r="Y313" s="179" t="str">
        <f>_xlfn.IFNA(IF($C313 &gt; "2023-24", INDEX(PR24_after_overrides!$D$3:$AU$128, MATCH('Stata dataset (nominal)'!$A313, PR24_after_overrides!$A$3:$A$128, 0), MATCH('Stata dataset (nominal)'!Y$1, PR24_after_overrides!$D$2:$AU$2, 0)), INDEX('Cyclical_after overrides'!$A$1:$BD$245,MATCH('Stata dataset (nominal)'!$A313,'Cyclical_after overrides'!$A$1:$A$245,0),MATCH('Stata dataset (nominal)'!Y$1,'Cyclical_after overrides'!$A$1:$BD$1,0))), "")</f>
        <v/>
      </c>
      <c r="Z313" s="179" t="str">
        <f>_xlfn.IFNA(IF($C313 &gt; "2023-24", INDEX(PR24_after_overrides!$D$3:$AU$128, MATCH('Stata dataset (nominal)'!$A313, PR24_after_overrides!$A$3:$A$128, 0), MATCH('Stata dataset (nominal)'!Z$1, PR24_after_overrides!$D$2:$AU$2, 0)), INDEX('Cyclical_after overrides'!$A$1:$BD$245,MATCH('Stata dataset (nominal)'!$A313,'Cyclical_after overrides'!$A$1:$A$245,0),MATCH('Stata dataset (nominal)'!Z$1,'Cyclical_after overrides'!$A$1:$BD$1,0))), "")</f>
        <v/>
      </c>
      <c r="AA313" s="179">
        <f>_xlfn.IFNA(IF($C313 &gt; "2023-24", INDEX(PR24_after_overrides!$D$3:$AU$128, MATCH('Stata dataset (nominal)'!$A313, PR24_after_overrides!$A$3:$A$128, 0), MATCH('Stata dataset (nominal)'!AA$1, PR24_after_overrides!$D$2:$AU$2, 0)), INDEX('Cyclical_after overrides'!$A$1:$BD$245,MATCH('Stata dataset (nominal)'!$A313,'Cyclical_after overrides'!$A$1:$A$245,0),MATCH('Stata dataset (nominal)'!AA$1,'Cyclical_after overrides'!$A$1:$BD$1,0))), "")</f>
        <v>138.210342053761</v>
      </c>
      <c r="AB313" s="179">
        <f>INDEX(Depreciation!$U$5:$U$318, MATCH('Stata dataset (nominal)'!$A313, Depreciation!$A$5:$A$318, 0))</f>
        <v>0.79400000000000004</v>
      </c>
      <c r="AC313" s="180" t="str">
        <f t="shared" si="7"/>
        <v/>
      </c>
      <c r="AD313" s="72">
        <f>INDEX(Recharges!$V$5:$V$318, MATCH('Stata dataset (nominal)'!$A313, Recharges!$A$5:$A$318, 0))</f>
        <v>-8.6812470350684928E-3</v>
      </c>
    </row>
    <row r="314" spans="1:30" x14ac:dyDescent="0.4">
      <c r="A314" s="160" t="str">
        <f t="shared" si="8"/>
        <v>SSC27</v>
      </c>
      <c r="B314" s="181" t="s">
        <v>493</v>
      </c>
      <c r="C314" s="160" t="s">
        <v>519</v>
      </c>
      <c r="D314" s="179">
        <f>_xlfn.IFNA(IF($C314 &gt; "2023-24", INDEX(PR24_after_overrides!$D$3:$AU$128, MATCH('Stata dataset (nominal)'!$A314, PR24_after_overrides!$A$3:$A$128, 0), MATCH('Stata dataset (nominal)'!D$1, PR24_after_overrides!$D$2:$AU$2, 0)), INDEX('Cyclical_after overrides'!$A$1:$BD$245,MATCH('Stata dataset (nominal)'!$A314,'Cyclical_after overrides'!$A$1:$A$245,0),MATCH('Stata dataset (nominal)'!D$1,'Cyclical_after overrides'!$A$1:$BD$1,0))), "")</f>
        <v>0.88378985359492812</v>
      </c>
      <c r="E314" s="179">
        <f>_xlfn.IFNA(IF($C314 &gt; "2023-24", INDEX(PR24_after_overrides!$D$3:$AU$128, MATCH('Stata dataset (nominal)'!$A314, PR24_after_overrides!$A$3:$A$128, 0), MATCH('Stata dataset (nominal)'!E$1, PR24_after_overrides!$D$2:$AU$2, 0)), INDEX('Cyclical_after overrides'!$A$1:$BD$245,MATCH('Stata dataset (nominal)'!$A314,'Cyclical_after overrides'!$A$1:$A$245,0),MATCH('Stata dataset (nominal)'!E$1,'Cyclical_after overrides'!$A$1:$BD$1,0))), "")</f>
        <v>5.8809999999999985</v>
      </c>
      <c r="F314" s="179">
        <f>_xlfn.IFNA(IF($C314 &gt; "2023-24", INDEX(PR24_after_overrides!$D$3:$AU$128, MATCH('Stata dataset (nominal)'!$A314, PR24_after_overrides!$A$3:$A$128, 0), MATCH('Stata dataset (nominal)'!F$1, PR24_after_overrides!$D$2:$AU$2, 0)), INDEX('Cyclical_after overrides'!$A$1:$BD$245,MATCH('Stata dataset (nominal)'!$A314,'Cyclical_after overrides'!$A$1:$A$245,0),MATCH('Stata dataset (nominal)'!F$1,'Cyclical_after overrides'!$A$1:$BD$1,0))), "")</f>
        <v>0.78499999999999992</v>
      </c>
      <c r="G314" s="179">
        <f>_xlfn.IFNA(IF($C314 &gt; "2023-24", INDEX(PR24_after_overrides!$D$3:$AU$128, MATCH('Stata dataset (nominal)'!$A314, PR24_after_overrides!$A$3:$A$128, 0), MATCH('Stata dataset (nominal)'!G$1, PR24_after_overrides!$D$2:$AU$2, 0)), INDEX('Cyclical_after overrides'!$A$1:$BD$245,MATCH('Stata dataset (nominal)'!$A314,'Cyclical_after overrides'!$A$1:$A$245,0),MATCH('Stata dataset (nominal)'!G$1,'Cyclical_after overrides'!$A$1:$BD$1,0))), "")</f>
        <v>4.2959999999999985</v>
      </c>
      <c r="H314" s="179">
        <f>_xlfn.IFNA(IF($C314 &gt; "2023-24", INDEX(PR24_after_overrides!$D$3:$AU$128, MATCH('Stata dataset (nominal)'!$A314, PR24_after_overrides!$A$3:$A$128, 0), MATCH('Stata dataset (nominal)'!H$1, PR24_after_overrides!$D$2:$AU$2, 0)), INDEX('Cyclical_after overrides'!$A$1:$BD$245,MATCH('Stata dataset (nominal)'!$A314,'Cyclical_after overrides'!$A$1:$A$245,0),MATCH('Stata dataset (nominal)'!H$1,'Cyclical_after overrides'!$A$1:$BD$1,0))), "")</f>
        <v>0.98199999999999987</v>
      </c>
      <c r="I314" s="179">
        <f>_xlfn.IFNA(IF($C314 &gt; "2023-24", INDEX(PR24_after_overrides!$D$3:$AU$128, MATCH('Stata dataset (nominal)'!$A314, PR24_after_overrides!$A$3:$A$128, 0), MATCH('Stata dataset (nominal)'!I$1, PR24_after_overrides!$D$2:$AU$2, 0)), INDEX('Cyclical_after overrides'!$A$1:$BD$245,MATCH('Stata dataset (nominal)'!$A314,'Cyclical_after overrides'!$A$1:$A$245,0),MATCH('Stata dataset (nominal)'!I$1,'Cyclical_after overrides'!$A$1:$BD$1,0))), "")</f>
        <v>2.3940000000000001</v>
      </c>
      <c r="J314" s="179">
        <f>_xlfn.IFNA(IF($C314 &gt; "2023-24", INDEX(PR24_after_overrides!$D$3:$AU$128, MATCH('Stata dataset (nominal)'!$A314, PR24_after_overrides!$A$3:$A$128, 0), MATCH('Stata dataset (nominal)'!J$1, PR24_after_overrides!$D$2:$AU$2, 0)), INDEX('Cyclical_after overrides'!$A$1:$BD$245,MATCH('Stata dataset (nominal)'!$A314,'Cyclical_after overrides'!$A$1:$A$245,0),MATCH('Stata dataset (nominal)'!J$1,'Cyclical_after overrides'!$A$1:$BD$1,0))), "")</f>
        <v>8.6999999999999966E-2</v>
      </c>
      <c r="K314" s="179" t="str">
        <f>_xlfn.IFNA(IF($C314 &gt; "2023-24", INDEX(PR24_after_overrides!$D$3:$AU$128, MATCH('Stata dataset (nominal)'!$A314, PR24_after_overrides!$A$3:$A$128, 0), MATCH('Stata dataset (nominal)'!K$1, PR24_after_overrides!$D$2:$AU$2, 0)), INDEX('Cyclical_after overrides'!$A$1:$BD$245,MATCH('Stata dataset (nominal)'!$A314,'Cyclical_after overrides'!$A$1:$A$245,0),MATCH('Stata dataset (nominal)'!K$1,'Cyclical_after overrides'!$A$1:$BD$1,0))), "")</f>
        <v/>
      </c>
      <c r="L314" s="179">
        <f>_xlfn.IFNA(IF($C314 &gt; "2023-24", INDEX(PR24_after_overrides!$D$3:$AU$128, MATCH('Stata dataset (nominal)'!$A314, PR24_after_overrides!$A$3:$A$128, 0), MATCH('Stata dataset (nominal)'!L$1, PR24_after_overrides!$D$2:$AU$2, 0)), INDEX('Cyclical_after overrides'!$A$1:$BD$245,MATCH('Stata dataset (nominal)'!$A314,'Cyclical_after overrides'!$A$1:$A$245,0),MATCH('Stata dataset (nominal)'!L$1,'Cyclical_after overrides'!$A$1:$BD$1,0))), "")</f>
        <v>0</v>
      </c>
      <c r="M314" s="179">
        <f>_xlfn.IFNA(IF($C314 &gt; "2023-24", INDEX(PR24_after_overrides!$D$3:$AU$128, MATCH('Stata dataset (nominal)'!$A314, PR24_after_overrides!$A$3:$A$128, 0), MATCH('Stata dataset (nominal)'!M$1, PR24_after_overrides!$D$2:$AU$2, 0)), INDEX('Cyclical_after overrides'!$A$1:$BD$245,MATCH('Stata dataset (nominal)'!$A314,'Cyclical_after overrides'!$A$1:$A$245,0),MATCH('Stata dataset (nominal)'!M$1,'Cyclical_after overrides'!$A$1:$BD$1,0))), "")</f>
        <v>0.53999999999999992</v>
      </c>
      <c r="N314" s="179">
        <f>_xlfn.IFNA(IF($C314 &gt; "2023-24", INDEX(PR24_after_overrides!$D$3:$AU$128, MATCH('Stata dataset (nominal)'!$A314, PR24_after_overrides!$A$3:$A$128, 0), MATCH('Stata dataset (nominal)'!N$1, PR24_after_overrides!$D$2:$AU$2, 0)), INDEX('Cyclical_after overrides'!$A$1:$BD$245,MATCH('Stata dataset (nominal)'!$A314,'Cyclical_after overrides'!$A$1:$A$245,0),MATCH('Stata dataset (nominal)'!N$1,'Cyclical_after overrides'!$A$1:$BD$1,0))), "")</f>
        <v>0</v>
      </c>
      <c r="O314" s="179">
        <f>_xlfn.IFNA(IF($C314 &gt; "2023-24", INDEX(PR24_after_overrides!$D$3:$AU$128, MATCH('Stata dataset (nominal)'!$A314, PR24_after_overrides!$A$3:$A$128, 0), MATCH('Stata dataset (nominal)'!O$1, PR24_after_overrides!$D$2:$AU$2, 0)), INDEX('Cyclical_after overrides'!$A$1:$BD$245,MATCH('Stata dataset (nominal)'!$A314,'Cyclical_after overrides'!$A$1:$A$245,0),MATCH('Stata dataset (nominal)'!O$1,'Cyclical_after overrides'!$A$1:$BD$1,0))), "")</f>
        <v>297.68691939527668</v>
      </c>
      <c r="P314" s="179">
        <f>_xlfn.IFNA(IF($C314 &gt; "2023-24", INDEX(PR24_after_overrides!$D$3:$AU$128, MATCH('Stata dataset (nominal)'!$A314, PR24_after_overrides!$A$3:$A$128, 0), MATCH('Stata dataset (nominal)'!P$1, PR24_after_overrides!$D$2:$AU$2, 0)), INDEX('Cyclical_after overrides'!$A$1:$BD$245,MATCH('Stata dataset (nominal)'!$A314,'Cyclical_after overrides'!$A$1:$A$245,0),MATCH('Stata dataset (nominal)'!P$1,'Cyclical_after overrides'!$A$1:$BD$1,0))), "")</f>
        <v>0</v>
      </c>
      <c r="Q314" s="179">
        <f>_xlfn.IFNA(IF($C314 &gt; "2023-24", INDEX(PR24_after_overrides!$D$3:$AU$128, MATCH('Stata dataset (nominal)'!$A314, PR24_after_overrides!$A$3:$A$128, 0), MATCH('Stata dataset (nominal)'!Q$1, PR24_after_overrides!$D$2:$AU$2, 0)), INDEX('Cyclical_after overrides'!$A$1:$BD$245,MATCH('Stata dataset (nominal)'!$A314,'Cyclical_after overrides'!$A$1:$A$245,0),MATCH('Stata dataset (nominal)'!Q$1,'Cyclical_after overrides'!$A$1:$BD$1,0))), "")</f>
        <v>0</v>
      </c>
      <c r="R314" s="179">
        <f>_xlfn.IFNA(IF($C314 &gt; "2023-24", INDEX(PR24_after_overrides!$D$3:$AU$128, MATCH('Stata dataset (nominal)'!$A314, PR24_after_overrides!$A$3:$A$128, 0), MATCH('Stata dataset (nominal)'!R$1, PR24_after_overrides!$D$2:$AU$2, 0)), INDEX('Cyclical_after overrides'!$A$1:$BD$245,MATCH('Stata dataset (nominal)'!$A314,'Cyclical_after overrides'!$A$1:$A$245,0),MATCH('Stata dataset (nominal)'!R$1,'Cyclical_after overrides'!$A$1:$BD$1,0))), "")</f>
        <v>402.5448264628601</v>
      </c>
      <c r="S314" s="179">
        <f>_xlfn.IFNA(IF($C314 &gt; "2023-24", INDEX(PR24_after_overrides!$D$3:$AU$128, MATCH('Stata dataset (nominal)'!$A314, PR24_after_overrides!$A$3:$A$128, 0), MATCH('Stata dataset (nominal)'!S$1, PR24_after_overrides!$D$2:$AU$2, 0)), INDEX('Cyclical_after overrides'!$A$1:$BD$245,MATCH('Stata dataset (nominal)'!$A314,'Cyclical_after overrides'!$A$1:$A$245,0),MATCH('Stata dataset (nominal)'!S$1,'Cyclical_after overrides'!$A$1:$BD$1,0))), "")</f>
        <v>0</v>
      </c>
      <c r="T314" s="179">
        <f>_xlfn.IFNA(IF($C314 &gt; "2023-24", INDEX(PR24_after_overrides!$D$3:$AU$128, MATCH('Stata dataset (nominal)'!$A314, PR24_after_overrides!$A$3:$A$128, 0), MATCH('Stata dataset (nominal)'!T$1, PR24_after_overrides!$D$2:$AU$2, 0)), INDEX('Cyclical_after overrides'!$A$1:$BD$245,MATCH('Stata dataset (nominal)'!$A314,'Cyclical_after overrides'!$A$1:$A$245,0),MATCH('Stata dataset (nominal)'!T$1,'Cyclical_after overrides'!$A$1:$BD$1,0))), "")</f>
        <v>0</v>
      </c>
      <c r="U314" s="179" t="str">
        <f>_xlfn.IFNA(IF($C314 &gt; "2023-24", INDEX(PR24_after_overrides!$D$3:$AU$128, MATCH('Stata dataset (nominal)'!$A314, PR24_after_overrides!$A$3:$A$128, 0), MATCH('Stata dataset (nominal)'!U$1, PR24_after_overrides!$D$2:$AU$2, 0)), INDEX('Cyclical_after overrides'!$A$1:$BD$245,MATCH('Stata dataset (nominal)'!$A314,'Cyclical_after overrides'!$A$1:$A$245,0),MATCH('Stata dataset (nominal)'!U$1,'Cyclical_after overrides'!$A$1:$BD$1,0))), "")</f>
        <v/>
      </c>
      <c r="V314" s="179" t="str">
        <f>_xlfn.IFNA(IF($C314 &gt; "2023-24", INDEX(PR24_after_overrides!$D$3:$AU$128, MATCH('Stata dataset (nominal)'!$A314, PR24_after_overrides!$A$3:$A$128, 0), MATCH('Stata dataset (nominal)'!V$1, PR24_after_overrides!$D$2:$AU$2, 0)), INDEX('Cyclical_after overrides'!$A$1:$BD$245,MATCH('Stata dataset (nominal)'!$A314,'Cyclical_after overrides'!$A$1:$A$245,0),MATCH('Stata dataset (nominal)'!V$1,'Cyclical_after overrides'!$A$1:$BD$1,0))), "")</f>
        <v/>
      </c>
      <c r="W314" s="179" t="str">
        <f>_xlfn.IFNA(IF($C314 &gt; "2023-24", INDEX(PR24_after_overrides!$D$3:$AU$128, MATCH('Stata dataset (nominal)'!$A314, PR24_after_overrides!$A$3:$A$128, 0), MATCH('Stata dataset (nominal)'!W$1, PR24_after_overrides!$D$2:$AU$2, 0)), INDEX('Cyclical_after overrides'!$A$1:$BD$245,MATCH('Stata dataset (nominal)'!$A314,'Cyclical_after overrides'!$A$1:$A$245,0),MATCH('Stata dataset (nominal)'!W$1,'Cyclical_after overrides'!$A$1:$BD$1,0))), "")</f>
        <v/>
      </c>
      <c r="X314" s="179" t="str">
        <f>_xlfn.IFNA(IF($C314 &gt; "2023-24", INDEX(PR24_after_overrides!$D$3:$AU$128, MATCH('Stata dataset (nominal)'!$A314, PR24_after_overrides!$A$3:$A$128, 0), MATCH('Stata dataset (nominal)'!X$1, PR24_after_overrides!$D$2:$AU$2, 0)), INDEX('Cyclical_after overrides'!$A$1:$BD$245,MATCH('Stata dataset (nominal)'!$A314,'Cyclical_after overrides'!$A$1:$A$245,0),MATCH('Stata dataset (nominal)'!X$1,'Cyclical_after overrides'!$A$1:$BD$1,0))), "")</f>
        <v/>
      </c>
      <c r="Y314" s="179" t="str">
        <f>_xlfn.IFNA(IF($C314 &gt; "2023-24", INDEX(PR24_after_overrides!$D$3:$AU$128, MATCH('Stata dataset (nominal)'!$A314, PR24_after_overrides!$A$3:$A$128, 0), MATCH('Stata dataset (nominal)'!Y$1, PR24_after_overrides!$D$2:$AU$2, 0)), INDEX('Cyclical_after overrides'!$A$1:$BD$245,MATCH('Stata dataset (nominal)'!$A314,'Cyclical_after overrides'!$A$1:$A$245,0),MATCH('Stata dataset (nominal)'!Y$1,'Cyclical_after overrides'!$A$1:$BD$1,0))), "")</f>
        <v/>
      </c>
      <c r="Z314" s="179" t="str">
        <f>_xlfn.IFNA(IF($C314 &gt; "2023-24", INDEX(PR24_after_overrides!$D$3:$AU$128, MATCH('Stata dataset (nominal)'!$A314, PR24_after_overrides!$A$3:$A$128, 0), MATCH('Stata dataset (nominal)'!Z$1, PR24_after_overrides!$D$2:$AU$2, 0)), INDEX('Cyclical_after overrides'!$A$1:$BD$245,MATCH('Stata dataset (nominal)'!$A314,'Cyclical_after overrides'!$A$1:$A$245,0),MATCH('Stata dataset (nominal)'!Z$1,'Cyclical_after overrides'!$A$1:$BD$1,0))), "")</f>
        <v/>
      </c>
      <c r="AA314" s="179">
        <f>_xlfn.IFNA(IF($C314 &gt; "2023-24", INDEX(PR24_after_overrides!$D$3:$AU$128, MATCH('Stata dataset (nominal)'!$A314, PR24_after_overrides!$A$3:$A$128, 0), MATCH('Stata dataset (nominal)'!AA$1, PR24_after_overrides!$D$2:$AU$2, 0)), INDEX('Cyclical_after overrides'!$A$1:$BD$245,MATCH('Stata dataset (nominal)'!$A314,'Cyclical_after overrides'!$A$1:$A$245,0),MATCH('Stata dataset (nominal)'!AA$1,'Cyclical_after overrides'!$A$1:$BD$1,0))), "")</f>
        <v>144.78108696120768</v>
      </c>
      <c r="AB314" s="179">
        <f>INDEX(Depreciation!$U$5:$U$318, MATCH('Stata dataset (nominal)'!$A314, Depreciation!$A$5:$A$318, 0))</f>
        <v>0.83399999999999974</v>
      </c>
      <c r="AC314" s="180" t="str">
        <f t="shared" si="7"/>
        <v/>
      </c>
      <c r="AD314" s="72">
        <f>INDEX(Recharges!$V$5:$V$318, MATCH('Stata dataset (nominal)'!$A314, Recharges!$A$5:$A$318, 0))</f>
        <v>-9.252681732328745E-3</v>
      </c>
    </row>
    <row r="315" spans="1:30" x14ac:dyDescent="0.4">
      <c r="A315" s="160" t="str">
        <f t="shared" si="8"/>
        <v>SSC28</v>
      </c>
      <c r="B315" s="181" t="s">
        <v>493</v>
      </c>
      <c r="C315" s="160" t="s">
        <v>520</v>
      </c>
      <c r="D315" s="179">
        <f>_xlfn.IFNA(IF($C315 &gt; "2023-24", INDEX(PR24_after_overrides!$D$3:$AU$128, MATCH('Stata dataset (nominal)'!$A315, PR24_after_overrides!$A$3:$A$128, 0), MATCH('Stata dataset (nominal)'!D$1, PR24_after_overrides!$D$2:$AU$2, 0)), INDEX('Cyclical_after overrides'!$A$1:$BD$245,MATCH('Stata dataset (nominal)'!$A315,'Cyclical_after overrides'!$A$1:$A$245,0),MATCH('Stata dataset (nominal)'!D$1,'Cyclical_after overrides'!$A$1:$BD$1,0))), "")</f>
        <v>0.86646064077934093</v>
      </c>
      <c r="E315" s="179">
        <f>_xlfn.IFNA(IF($C315 &gt; "2023-24", INDEX(PR24_after_overrides!$D$3:$AU$128, MATCH('Stata dataset (nominal)'!$A315, PR24_after_overrides!$A$3:$A$128, 0), MATCH('Stata dataset (nominal)'!E$1, PR24_after_overrides!$D$2:$AU$2, 0)), INDEX('Cyclical_after overrides'!$A$1:$BD$245,MATCH('Stata dataset (nominal)'!$A315,'Cyclical_after overrides'!$A$1:$A$245,0),MATCH('Stata dataset (nominal)'!E$1,'Cyclical_after overrides'!$A$1:$BD$1,0))), "")</f>
        <v>5.919999999999999</v>
      </c>
      <c r="F315" s="179">
        <f>_xlfn.IFNA(IF($C315 &gt; "2023-24", INDEX(PR24_after_overrides!$D$3:$AU$128, MATCH('Stata dataset (nominal)'!$A315, PR24_after_overrides!$A$3:$A$128, 0), MATCH('Stata dataset (nominal)'!F$1, PR24_after_overrides!$D$2:$AU$2, 0)), INDEX('Cyclical_after overrides'!$A$1:$BD$245,MATCH('Stata dataset (nominal)'!$A315,'Cyclical_after overrides'!$A$1:$A$245,0),MATCH('Stata dataset (nominal)'!F$1,'Cyclical_after overrides'!$A$1:$BD$1,0))), "")</f>
        <v>0.78299999999999981</v>
      </c>
      <c r="G315" s="179">
        <f>_xlfn.IFNA(IF($C315 &gt; "2023-24", INDEX(PR24_after_overrides!$D$3:$AU$128, MATCH('Stata dataset (nominal)'!$A315, PR24_after_overrides!$A$3:$A$128, 0), MATCH('Stata dataset (nominal)'!G$1, PR24_after_overrides!$D$2:$AU$2, 0)), INDEX('Cyclical_after overrides'!$A$1:$BD$245,MATCH('Stata dataset (nominal)'!$A315,'Cyclical_after overrides'!$A$1:$A$245,0),MATCH('Stata dataset (nominal)'!G$1,'Cyclical_after overrides'!$A$1:$BD$1,0))), "")</f>
        <v>4.4509999999999996</v>
      </c>
      <c r="H315" s="179">
        <f>_xlfn.IFNA(IF($C315 &gt; "2023-24", INDEX(PR24_after_overrides!$D$3:$AU$128, MATCH('Stata dataset (nominal)'!$A315, PR24_after_overrides!$A$3:$A$128, 0), MATCH('Stata dataset (nominal)'!H$1, PR24_after_overrides!$D$2:$AU$2, 0)), INDEX('Cyclical_after overrides'!$A$1:$BD$245,MATCH('Stata dataset (nominal)'!$A315,'Cyclical_after overrides'!$A$1:$A$245,0),MATCH('Stata dataset (nominal)'!H$1,'Cyclical_after overrides'!$A$1:$BD$1,0))), "")</f>
        <v>1.0389999999999997</v>
      </c>
      <c r="I315" s="179">
        <f>_xlfn.IFNA(IF($C315 &gt; "2023-24", INDEX(PR24_after_overrides!$D$3:$AU$128, MATCH('Stata dataset (nominal)'!$A315, PR24_after_overrides!$A$3:$A$128, 0), MATCH('Stata dataset (nominal)'!I$1, PR24_after_overrides!$D$2:$AU$2, 0)), INDEX('Cyclical_after overrides'!$A$1:$BD$245,MATCH('Stata dataset (nominal)'!$A315,'Cyclical_after overrides'!$A$1:$A$245,0),MATCH('Stata dataset (nominal)'!I$1,'Cyclical_after overrides'!$A$1:$BD$1,0))), "")</f>
        <v>2.4609999999999999</v>
      </c>
      <c r="J315" s="179">
        <f>_xlfn.IFNA(IF($C315 &gt; "2023-24", INDEX(PR24_after_overrides!$D$3:$AU$128, MATCH('Stata dataset (nominal)'!$A315, PR24_after_overrides!$A$3:$A$128, 0), MATCH('Stata dataset (nominal)'!J$1, PR24_after_overrides!$D$2:$AU$2, 0)), INDEX('Cyclical_after overrides'!$A$1:$BD$245,MATCH('Stata dataset (nominal)'!$A315,'Cyclical_after overrides'!$A$1:$A$245,0),MATCH('Stata dataset (nominal)'!J$1,'Cyclical_after overrides'!$A$1:$BD$1,0))), "")</f>
        <v>8.6999999999999966E-2</v>
      </c>
      <c r="K315" s="179" t="str">
        <f>_xlfn.IFNA(IF($C315 &gt; "2023-24", INDEX(PR24_after_overrides!$D$3:$AU$128, MATCH('Stata dataset (nominal)'!$A315, PR24_after_overrides!$A$3:$A$128, 0), MATCH('Stata dataset (nominal)'!K$1, PR24_after_overrides!$D$2:$AU$2, 0)), INDEX('Cyclical_after overrides'!$A$1:$BD$245,MATCH('Stata dataset (nominal)'!$A315,'Cyclical_after overrides'!$A$1:$A$245,0),MATCH('Stata dataset (nominal)'!K$1,'Cyclical_after overrides'!$A$1:$BD$1,0))), "")</f>
        <v/>
      </c>
      <c r="L315" s="179">
        <f>_xlfn.IFNA(IF($C315 &gt; "2023-24", INDEX(PR24_after_overrides!$D$3:$AU$128, MATCH('Stata dataset (nominal)'!$A315, PR24_after_overrides!$A$3:$A$128, 0), MATCH('Stata dataset (nominal)'!L$1, PR24_after_overrides!$D$2:$AU$2, 0)), INDEX('Cyclical_after overrides'!$A$1:$BD$245,MATCH('Stata dataset (nominal)'!$A315,'Cyclical_after overrides'!$A$1:$A$245,0),MATCH('Stata dataset (nominal)'!L$1,'Cyclical_after overrides'!$A$1:$BD$1,0))), "")</f>
        <v>0</v>
      </c>
      <c r="M315" s="179">
        <f>_xlfn.IFNA(IF($C315 &gt; "2023-24", INDEX(PR24_after_overrides!$D$3:$AU$128, MATCH('Stata dataset (nominal)'!$A315, PR24_after_overrides!$A$3:$A$128, 0), MATCH('Stata dataset (nominal)'!M$1, PR24_after_overrides!$D$2:$AU$2, 0)), INDEX('Cyclical_after overrides'!$A$1:$BD$245,MATCH('Stata dataset (nominal)'!$A315,'Cyclical_after overrides'!$A$1:$A$245,0),MATCH('Stata dataset (nominal)'!M$1,'Cyclical_after overrides'!$A$1:$BD$1,0))), "")</f>
        <v>9.9999999999999992E-2</v>
      </c>
      <c r="N315" s="179">
        <f>_xlfn.IFNA(IF($C315 &gt; "2023-24", INDEX(PR24_after_overrides!$D$3:$AU$128, MATCH('Stata dataset (nominal)'!$A315, PR24_after_overrides!$A$3:$A$128, 0), MATCH('Stata dataset (nominal)'!N$1, PR24_after_overrides!$D$2:$AU$2, 0)), INDEX('Cyclical_after overrides'!$A$1:$BD$245,MATCH('Stata dataset (nominal)'!$A315,'Cyclical_after overrides'!$A$1:$A$245,0),MATCH('Stata dataset (nominal)'!N$1,'Cyclical_after overrides'!$A$1:$BD$1,0))), "")</f>
        <v>0</v>
      </c>
      <c r="O315" s="179">
        <f>_xlfn.IFNA(IF($C315 &gt; "2023-24", INDEX(PR24_after_overrides!$D$3:$AU$128, MATCH('Stata dataset (nominal)'!$A315, PR24_after_overrides!$A$3:$A$128, 0), MATCH('Stata dataset (nominal)'!O$1, PR24_after_overrides!$D$2:$AU$2, 0)), INDEX('Cyclical_after overrides'!$A$1:$BD$245,MATCH('Stata dataset (nominal)'!$A315,'Cyclical_after overrides'!$A$1:$A$245,0),MATCH('Stata dataset (nominal)'!O$1,'Cyclical_after overrides'!$A$1:$BD$1,0))), "")</f>
        <v>274.47863494780051</v>
      </c>
      <c r="P315" s="179">
        <f>_xlfn.IFNA(IF($C315 &gt; "2023-24", INDEX(PR24_after_overrides!$D$3:$AU$128, MATCH('Stata dataset (nominal)'!$A315, PR24_after_overrides!$A$3:$A$128, 0), MATCH('Stata dataset (nominal)'!P$1, PR24_after_overrides!$D$2:$AU$2, 0)), INDEX('Cyclical_after overrides'!$A$1:$BD$245,MATCH('Stata dataset (nominal)'!$A315,'Cyclical_after overrides'!$A$1:$A$245,0),MATCH('Stata dataset (nominal)'!P$1,'Cyclical_after overrides'!$A$1:$BD$1,0))), "")</f>
        <v>0</v>
      </c>
      <c r="Q315" s="179">
        <f>_xlfn.IFNA(IF($C315 &gt; "2023-24", INDEX(PR24_after_overrides!$D$3:$AU$128, MATCH('Stata dataset (nominal)'!$A315, PR24_after_overrides!$A$3:$A$128, 0), MATCH('Stata dataset (nominal)'!Q$1, PR24_after_overrides!$D$2:$AU$2, 0)), INDEX('Cyclical_after overrides'!$A$1:$BD$245,MATCH('Stata dataset (nominal)'!$A315,'Cyclical_after overrides'!$A$1:$A$245,0),MATCH('Stata dataset (nominal)'!Q$1,'Cyclical_after overrides'!$A$1:$BD$1,0))), "")</f>
        <v>0</v>
      </c>
      <c r="R315" s="179">
        <f>_xlfn.IFNA(IF($C315 &gt; "2023-24", INDEX(PR24_after_overrides!$D$3:$AU$128, MATCH('Stata dataset (nominal)'!$A315, PR24_after_overrides!$A$3:$A$128, 0), MATCH('Stata dataset (nominal)'!R$1, PR24_after_overrides!$D$2:$AU$2, 0)), INDEX('Cyclical_after overrides'!$A$1:$BD$245,MATCH('Stata dataset (nominal)'!$A315,'Cyclical_after overrides'!$A$1:$A$245,0),MATCH('Stata dataset (nominal)'!R$1,'Cyclical_after overrides'!$A$1:$BD$1,0))), "")</f>
        <v>435.30186091033619</v>
      </c>
      <c r="S315" s="179">
        <f>_xlfn.IFNA(IF($C315 &gt; "2023-24", INDEX(PR24_after_overrides!$D$3:$AU$128, MATCH('Stata dataset (nominal)'!$A315, PR24_after_overrides!$A$3:$A$128, 0), MATCH('Stata dataset (nominal)'!S$1, PR24_after_overrides!$D$2:$AU$2, 0)), INDEX('Cyclical_after overrides'!$A$1:$BD$245,MATCH('Stata dataset (nominal)'!$A315,'Cyclical_after overrides'!$A$1:$A$245,0),MATCH('Stata dataset (nominal)'!S$1,'Cyclical_after overrides'!$A$1:$BD$1,0))), "")</f>
        <v>0</v>
      </c>
      <c r="T315" s="179">
        <f>_xlfn.IFNA(IF($C315 &gt; "2023-24", INDEX(PR24_after_overrides!$D$3:$AU$128, MATCH('Stata dataset (nominal)'!$A315, PR24_after_overrides!$A$3:$A$128, 0), MATCH('Stata dataset (nominal)'!T$1, PR24_after_overrides!$D$2:$AU$2, 0)), INDEX('Cyclical_after overrides'!$A$1:$BD$245,MATCH('Stata dataset (nominal)'!$A315,'Cyclical_after overrides'!$A$1:$A$245,0),MATCH('Stata dataset (nominal)'!T$1,'Cyclical_after overrides'!$A$1:$BD$1,0))), "")</f>
        <v>0</v>
      </c>
      <c r="U315" s="179" t="str">
        <f>_xlfn.IFNA(IF($C315 &gt; "2023-24", INDEX(PR24_after_overrides!$D$3:$AU$128, MATCH('Stata dataset (nominal)'!$A315, PR24_after_overrides!$A$3:$A$128, 0), MATCH('Stata dataset (nominal)'!U$1, PR24_after_overrides!$D$2:$AU$2, 0)), INDEX('Cyclical_after overrides'!$A$1:$BD$245,MATCH('Stata dataset (nominal)'!$A315,'Cyclical_after overrides'!$A$1:$A$245,0),MATCH('Stata dataset (nominal)'!U$1,'Cyclical_after overrides'!$A$1:$BD$1,0))), "")</f>
        <v/>
      </c>
      <c r="V315" s="179" t="str">
        <f>_xlfn.IFNA(IF($C315 &gt; "2023-24", INDEX(PR24_after_overrides!$D$3:$AU$128, MATCH('Stata dataset (nominal)'!$A315, PR24_after_overrides!$A$3:$A$128, 0), MATCH('Stata dataset (nominal)'!V$1, PR24_after_overrides!$D$2:$AU$2, 0)), INDEX('Cyclical_after overrides'!$A$1:$BD$245,MATCH('Stata dataset (nominal)'!$A315,'Cyclical_after overrides'!$A$1:$A$245,0),MATCH('Stata dataset (nominal)'!V$1,'Cyclical_after overrides'!$A$1:$BD$1,0))), "")</f>
        <v/>
      </c>
      <c r="W315" s="179" t="str">
        <f>_xlfn.IFNA(IF($C315 &gt; "2023-24", INDEX(PR24_after_overrides!$D$3:$AU$128, MATCH('Stata dataset (nominal)'!$A315, PR24_after_overrides!$A$3:$A$128, 0), MATCH('Stata dataset (nominal)'!W$1, PR24_after_overrides!$D$2:$AU$2, 0)), INDEX('Cyclical_after overrides'!$A$1:$BD$245,MATCH('Stata dataset (nominal)'!$A315,'Cyclical_after overrides'!$A$1:$A$245,0),MATCH('Stata dataset (nominal)'!W$1,'Cyclical_after overrides'!$A$1:$BD$1,0))), "")</f>
        <v/>
      </c>
      <c r="X315" s="179" t="str">
        <f>_xlfn.IFNA(IF($C315 &gt; "2023-24", INDEX(PR24_after_overrides!$D$3:$AU$128, MATCH('Stata dataset (nominal)'!$A315, PR24_after_overrides!$A$3:$A$128, 0), MATCH('Stata dataset (nominal)'!X$1, PR24_after_overrides!$D$2:$AU$2, 0)), INDEX('Cyclical_after overrides'!$A$1:$BD$245,MATCH('Stata dataset (nominal)'!$A315,'Cyclical_after overrides'!$A$1:$A$245,0),MATCH('Stata dataset (nominal)'!X$1,'Cyclical_after overrides'!$A$1:$BD$1,0))), "")</f>
        <v/>
      </c>
      <c r="Y315" s="179" t="str">
        <f>_xlfn.IFNA(IF($C315 &gt; "2023-24", INDEX(PR24_after_overrides!$D$3:$AU$128, MATCH('Stata dataset (nominal)'!$A315, PR24_after_overrides!$A$3:$A$128, 0), MATCH('Stata dataset (nominal)'!Y$1, PR24_after_overrides!$D$2:$AU$2, 0)), INDEX('Cyclical_after overrides'!$A$1:$BD$245,MATCH('Stata dataset (nominal)'!$A315,'Cyclical_after overrides'!$A$1:$A$245,0),MATCH('Stata dataset (nominal)'!Y$1,'Cyclical_after overrides'!$A$1:$BD$1,0))), "")</f>
        <v/>
      </c>
      <c r="Z315" s="179" t="str">
        <f>_xlfn.IFNA(IF($C315 &gt; "2023-24", INDEX(PR24_after_overrides!$D$3:$AU$128, MATCH('Stata dataset (nominal)'!$A315, PR24_after_overrides!$A$3:$A$128, 0), MATCH('Stata dataset (nominal)'!Z$1, PR24_after_overrides!$D$2:$AU$2, 0)), INDEX('Cyclical_after overrides'!$A$1:$BD$245,MATCH('Stata dataset (nominal)'!$A315,'Cyclical_after overrides'!$A$1:$A$245,0),MATCH('Stata dataset (nominal)'!Z$1,'Cyclical_after overrides'!$A$1:$BD$1,0))), "")</f>
        <v/>
      </c>
      <c r="AA315" s="179">
        <f>_xlfn.IFNA(IF($C315 &gt; "2023-24", INDEX(PR24_after_overrides!$D$3:$AU$128, MATCH('Stata dataset (nominal)'!$A315, PR24_after_overrides!$A$3:$A$128, 0), MATCH('Stata dataset (nominal)'!AA$1, PR24_after_overrides!$D$2:$AU$2, 0)), INDEX('Cyclical_after overrides'!$A$1:$BD$245,MATCH('Stata dataset (nominal)'!$A315,'Cyclical_after overrides'!$A$1:$A$245,0),MATCH('Stata dataset (nominal)'!AA$1,'Cyclical_after overrides'!$A$1:$BD$1,0))), "")</f>
        <v>149.09672473237822</v>
      </c>
      <c r="AB315" s="179">
        <f>INDEX(Depreciation!$U$5:$U$318, MATCH('Stata dataset (nominal)'!$A315, Depreciation!$A$5:$A$318, 0))</f>
        <v>0.79099999999999993</v>
      </c>
      <c r="AC315" s="180" t="str">
        <f t="shared" si="7"/>
        <v/>
      </c>
      <c r="AD315" s="72">
        <f>INDEX(Recharges!$V$5:$V$318, MATCH('Stata dataset (nominal)'!$A315, Recharges!$A$5:$A$318, 0))</f>
        <v>-1.2203452184109578E-2</v>
      </c>
    </row>
    <row r="316" spans="1:30" x14ac:dyDescent="0.4">
      <c r="A316" s="160" t="str">
        <f t="shared" si="8"/>
        <v>SSC29</v>
      </c>
      <c r="B316" s="181" t="s">
        <v>493</v>
      </c>
      <c r="C316" s="160" t="s">
        <v>521</v>
      </c>
      <c r="D316" s="179">
        <f>_xlfn.IFNA(IF($C316 &gt; "2023-24", INDEX(PR24_after_overrides!$D$3:$AU$128, MATCH('Stata dataset (nominal)'!$A316, PR24_after_overrides!$A$3:$A$128, 0), MATCH('Stata dataset (nominal)'!D$1, PR24_after_overrides!$D$2:$AU$2, 0)), INDEX('Cyclical_after overrides'!$A$1:$BD$245,MATCH('Stata dataset (nominal)'!$A316,'Cyclical_after overrides'!$A$1:$A$245,0),MATCH('Stata dataset (nominal)'!D$1,'Cyclical_after overrides'!$A$1:$BD$1,0))), "")</f>
        <v>0.84947121645033452</v>
      </c>
      <c r="E316" s="179">
        <f>_xlfn.IFNA(IF($C316 &gt; "2023-24", INDEX(PR24_after_overrides!$D$3:$AU$128, MATCH('Stata dataset (nominal)'!$A316, PR24_after_overrides!$A$3:$A$128, 0), MATCH('Stata dataset (nominal)'!E$1, PR24_after_overrides!$D$2:$AU$2, 0)), INDEX('Cyclical_after overrides'!$A$1:$BD$245,MATCH('Stata dataset (nominal)'!$A316,'Cyclical_after overrides'!$A$1:$A$245,0),MATCH('Stata dataset (nominal)'!E$1,'Cyclical_after overrides'!$A$1:$BD$1,0))), "")</f>
        <v>6.0029999999999992</v>
      </c>
      <c r="F316" s="179">
        <f>_xlfn.IFNA(IF($C316 &gt; "2023-24", INDEX(PR24_after_overrides!$D$3:$AU$128, MATCH('Stata dataset (nominal)'!$A316, PR24_after_overrides!$A$3:$A$128, 0), MATCH('Stata dataset (nominal)'!F$1, PR24_after_overrides!$D$2:$AU$2, 0)), INDEX('Cyclical_after overrides'!$A$1:$BD$245,MATCH('Stata dataset (nominal)'!$A316,'Cyclical_after overrides'!$A$1:$A$245,0),MATCH('Stata dataset (nominal)'!F$1,'Cyclical_after overrides'!$A$1:$BD$1,0))), "")</f>
        <v>0.78800000000000003</v>
      </c>
      <c r="G316" s="179">
        <f>_xlfn.IFNA(IF($C316 &gt; "2023-24", INDEX(PR24_after_overrides!$D$3:$AU$128, MATCH('Stata dataset (nominal)'!$A316, PR24_after_overrides!$A$3:$A$128, 0), MATCH('Stata dataset (nominal)'!G$1, PR24_after_overrides!$D$2:$AU$2, 0)), INDEX('Cyclical_after overrides'!$A$1:$BD$245,MATCH('Stata dataset (nominal)'!$A316,'Cyclical_after overrides'!$A$1:$A$245,0),MATCH('Stata dataset (nominal)'!G$1,'Cyclical_after overrides'!$A$1:$BD$1,0))), "")</f>
        <v>4.6159999999999997</v>
      </c>
      <c r="H316" s="179">
        <f>_xlfn.IFNA(IF($C316 &gt; "2023-24", INDEX(PR24_after_overrides!$D$3:$AU$128, MATCH('Stata dataset (nominal)'!$A316, PR24_after_overrides!$A$3:$A$128, 0), MATCH('Stata dataset (nominal)'!H$1, PR24_after_overrides!$D$2:$AU$2, 0)), INDEX('Cyclical_after overrides'!$A$1:$BD$245,MATCH('Stata dataset (nominal)'!$A316,'Cyclical_after overrides'!$A$1:$A$245,0),MATCH('Stata dataset (nominal)'!H$1,'Cyclical_after overrides'!$A$1:$BD$1,0))), "")</f>
        <v>1.095</v>
      </c>
      <c r="I316" s="179">
        <f>_xlfn.IFNA(IF($C316 &gt; "2023-24", INDEX(PR24_after_overrides!$D$3:$AU$128, MATCH('Stata dataset (nominal)'!$A316, PR24_after_overrides!$A$3:$A$128, 0), MATCH('Stata dataset (nominal)'!I$1, PR24_after_overrides!$D$2:$AU$2, 0)), INDEX('Cyclical_after overrides'!$A$1:$BD$245,MATCH('Stata dataset (nominal)'!$A316,'Cyclical_after overrides'!$A$1:$A$245,0),MATCH('Stata dataset (nominal)'!I$1,'Cyclical_after overrides'!$A$1:$BD$1,0))), "")</f>
        <v>2.5220000000000002</v>
      </c>
      <c r="J316" s="179">
        <f>_xlfn.IFNA(IF($C316 &gt; "2023-24", INDEX(PR24_after_overrides!$D$3:$AU$128, MATCH('Stata dataset (nominal)'!$A316, PR24_after_overrides!$A$3:$A$128, 0), MATCH('Stata dataset (nominal)'!J$1, PR24_after_overrides!$D$2:$AU$2, 0)), INDEX('Cyclical_after overrides'!$A$1:$BD$245,MATCH('Stata dataset (nominal)'!$A316,'Cyclical_after overrides'!$A$1:$A$245,0),MATCH('Stata dataset (nominal)'!J$1,'Cyclical_after overrides'!$A$1:$BD$1,0))), "")</f>
        <v>8.699999999999998E-2</v>
      </c>
      <c r="K316" s="179" t="str">
        <f>_xlfn.IFNA(IF($C316 &gt; "2023-24", INDEX(PR24_after_overrides!$D$3:$AU$128, MATCH('Stata dataset (nominal)'!$A316, PR24_after_overrides!$A$3:$A$128, 0), MATCH('Stata dataset (nominal)'!K$1, PR24_after_overrides!$D$2:$AU$2, 0)), INDEX('Cyclical_after overrides'!$A$1:$BD$245,MATCH('Stata dataset (nominal)'!$A316,'Cyclical_after overrides'!$A$1:$A$245,0),MATCH('Stata dataset (nominal)'!K$1,'Cyclical_after overrides'!$A$1:$BD$1,0))), "")</f>
        <v/>
      </c>
      <c r="L316" s="179">
        <f>_xlfn.IFNA(IF($C316 &gt; "2023-24", INDEX(PR24_after_overrides!$D$3:$AU$128, MATCH('Stata dataset (nominal)'!$A316, PR24_after_overrides!$A$3:$A$128, 0), MATCH('Stata dataset (nominal)'!L$1, PR24_after_overrides!$D$2:$AU$2, 0)), INDEX('Cyclical_after overrides'!$A$1:$BD$245,MATCH('Stata dataset (nominal)'!$A316,'Cyclical_after overrides'!$A$1:$A$245,0),MATCH('Stata dataset (nominal)'!L$1,'Cyclical_after overrides'!$A$1:$BD$1,0))), "")</f>
        <v>0</v>
      </c>
      <c r="M316" s="179">
        <f>_xlfn.IFNA(IF($C316 &gt; "2023-24", INDEX(PR24_after_overrides!$D$3:$AU$128, MATCH('Stata dataset (nominal)'!$A316, PR24_after_overrides!$A$3:$A$128, 0), MATCH('Stata dataset (nominal)'!M$1, PR24_after_overrides!$D$2:$AU$2, 0)), INDEX('Cyclical_after overrides'!$A$1:$BD$245,MATCH('Stata dataset (nominal)'!$A316,'Cyclical_after overrides'!$A$1:$A$245,0),MATCH('Stata dataset (nominal)'!M$1,'Cyclical_after overrides'!$A$1:$BD$1,0))), "")</f>
        <v>0</v>
      </c>
      <c r="N316" s="179">
        <f>_xlfn.IFNA(IF($C316 &gt; "2023-24", INDEX(PR24_after_overrides!$D$3:$AU$128, MATCH('Stata dataset (nominal)'!$A316, PR24_after_overrides!$A$3:$A$128, 0), MATCH('Stata dataset (nominal)'!N$1, PR24_after_overrides!$D$2:$AU$2, 0)), INDEX('Cyclical_after overrides'!$A$1:$BD$245,MATCH('Stata dataset (nominal)'!$A316,'Cyclical_after overrides'!$A$1:$A$245,0),MATCH('Stata dataset (nominal)'!N$1,'Cyclical_after overrides'!$A$1:$BD$1,0))), "")</f>
        <v>0</v>
      </c>
      <c r="O316" s="179">
        <f>_xlfn.IFNA(IF($C316 &gt; "2023-24", INDEX(PR24_after_overrides!$D$3:$AU$128, MATCH('Stata dataset (nominal)'!$A316, PR24_after_overrides!$A$3:$A$128, 0), MATCH('Stata dataset (nominal)'!O$1, PR24_after_overrides!$D$2:$AU$2, 0)), INDEX('Cyclical_after overrides'!$A$1:$BD$245,MATCH('Stata dataset (nominal)'!$A316,'Cyclical_after overrides'!$A$1:$A$245,0),MATCH('Stata dataset (nominal)'!O$1,'Cyclical_after overrides'!$A$1:$BD$1,0))), "")</f>
        <v>244.53153399282101</v>
      </c>
      <c r="P316" s="179">
        <f>_xlfn.IFNA(IF($C316 &gt; "2023-24", INDEX(PR24_after_overrides!$D$3:$AU$128, MATCH('Stata dataset (nominal)'!$A316, PR24_after_overrides!$A$3:$A$128, 0), MATCH('Stata dataset (nominal)'!P$1, PR24_after_overrides!$D$2:$AU$2, 0)), INDEX('Cyclical_after overrides'!$A$1:$BD$245,MATCH('Stata dataset (nominal)'!$A316,'Cyclical_after overrides'!$A$1:$A$245,0),MATCH('Stata dataset (nominal)'!P$1,'Cyclical_after overrides'!$A$1:$BD$1,0))), "")</f>
        <v>0</v>
      </c>
      <c r="Q316" s="179">
        <f>_xlfn.IFNA(IF($C316 &gt; "2023-24", INDEX(PR24_after_overrides!$D$3:$AU$128, MATCH('Stata dataset (nominal)'!$A316, PR24_after_overrides!$A$3:$A$128, 0), MATCH('Stata dataset (nominal)'!Q$1, PR24_after_overrides!$D$2:$AU$2, 0)), INDEX('Cyclical_after overrides'!$A$1:$BD$245,MATCH('Stata dataset (nominal)'!$A316,'Cyclical_after overrides'!$A$1:$A$245,0),MATCH('Stata dataset (nominal)'!Q$1,'Cyclical_after overrides'!$A$1:$BD$1,0))), "")</f>
        <v>0</v>
      </c>
      <c r="R316" s="179">
        <f>_xlfn.IFNA(IF($C316 &gt; "2023-24", INDEX(PR24_after_overrides!$D$3:$AU$128, MATCH('Stata dataset (nominal)'!$A316, PR24_after_overrides!$A$3:$A$128, 0), MATCH('Stata dataset (nominal)'!R$1, PR24_after_overrides!$D$2:$AU$2, 0)), INDEX('Cyclical_after overrides'!$A$1:$BD$245,MATCH('Stata dataset (nominal)'!$A316,'Cyclical_after overrides'!$A$1:$A$245,0),MATCH('Stata dataset (nominal)'!R$1,'Cyclical_after overrides'!$A$1:$BD$1,0))), "")</f>
        <v>474.51146186531582</v>
      </c>
      <c r="S316" s="179">
        <f>_xlfn.IFNA(IF($C316 &gt; "2023-24", INDEX(PR24_after_overrides!$D$3:$AU$128, MATCH('Stata dataset (nominal)'!$A316, PR24_after_overrides!$A$3:$A$128, 0), MATCH('Stata dataset (nominal)'!S$1, PR24_after_overrides!$D$2:$AU$2, 0)), INDEX('Cyclical_after overrides'!$A$1:$BD$245,MATCH('Stata dataset (nominal)'!$A316,'Cyclical_after overrides'!$A$1:$A$245,0),MATCH('Stata dataset (nominal)'!S$1,'Cyclical_after overrides'!$A$1:$BD$1,0))), "")</f>
        <v>0</v>
      </c>
      <c r="T316" s="179">
        <f>_xlfn.IFNA(IF($C316 &gt; "2023-24", INDEX(PR24_after_overrides!$D$3:$AU$128, MATCH('Stata dataset (nominal)'!$A316, PR24_after_overrides!$A$3:$A$128, 0), MATCH('Stata dataset (nominal)'!T$1, PR24_after_overrides!$D$2:$AU$2, 0)), INDEX('Cyclical_after overrides'!$A$1:$BD$245,MATCH('Stata dataset (nominal)'!$A316,'Cyclical_after overrides'!$A$1:$A$245,0),MATCH('Stata dataset (nominal)'!T$1,'Cyclical_after overrides'!$A$1:$BD$1,0))), "")</f>
        <v>0</v>
      </c>
      <c r="U316" s="179" t="str">
        <f>_xlfn.IFNA(IF($C316 &gt; "2023-24", INDEX(PR24_after_overrides!$D$3:$AU$128, MATCH('Stata dataset (nominal)'!$A316, PR24_after_overrides!$A$3:$A$128, 0), MATCH('Stata dataset (nominal)'!U$1, PR24_after_overrides!$D$2:$AU$2, 0)), INDEX('Cyclical_after overrides'!$A$1:$BD$245,MATCH('Stata dataset (nominal)'!$A316,'Cyclical_after overrides'!$A$1:$A$245,0),MATCH('Stata dataset (nominal)'!U$1,'Cyclical_after overrides'!$A$1:$BD$1,0))), "")</f>
        <v/>
      </c>
      <c r="V316" s="179" t="str">
        <f>_xlfn.IFNA(IF($C316 &gt; "2023-24", INDEX(PR24_after_overrides!$D$3:$AU$128, MATCH('Stata dataset (nominal)'!$A316, PR24_after_overrides!$A$3:$A$128, 0), MATCH('Stata dataset (nominal)'!V$1, PR24_after_overrides!$D$2:$AU$2, 0)), INDEX('Cyclical_after overrides'!$A$1:$BD$245,MATCH('Stata dataset (nominal)'!$A316,'Cyclical_after overrides'!$A$1:$A$245,0),MATCH('Stata dataset (nominal)'!V$1,'Cyclical_after overrides'!$A$1:$BD$1,0))), "")</f>
        <v/>
      </c>
      <c r="W316" s="179" t="str">
        <f>_xlfn.IFNA(IF($C316 &gt; "2023-24", INDEX(PR24_after_overrides!$D$3:$AU$128, MATCH('Stata dataset (nominal)'!$A316, PR24_after_overrides!$A$3:$A$128, 0), MATCH('Stata dataset (nominal)'!W$1, PR24_after_overrides!$D$2:$AU$2, 0)), INDEX('Cyclical_after overrides'!$A$1:$BD$245,MATCH('Stata dataset (nominal)'!$A316,'Cyclical_after overrides'!$A$1:$A$245,0),MATCH('Stata dataset (nominal)'!W$1,'Cyclical_after overrides'!$A$1:$BD$1,0))), "")</f>
        <v/>
      </c>
      <c r="X316" s="179" t="str">
        <f>_xlfn.IFNA(IF($C316 &gt; "2023-24", INDEX(PR24_after_overrides!$D$3:$AU$128, MATCH('Stata dataset (nominal)'!$A316, PR24_after_overrides!$A$3:$A$128, 0), MATCH('Stata dataset (nominal)'!X$1, PR24_after_overrides!$D$2:$AU$2, 0)), INDEX('Cyclical_after overrides'!$A$1:$BD$245,MATCH('Stata dataset (nominal)'!$A316,'Cyclical_after overrides'!$A$1:$A$245,0),MATCH('Stata dataset (nominal)'!X$1,'Cyclical_after overrides'!$A$1:$BD$1,0))), "")</f>
        <v/>
      </c>
      <c r="Y316" s="179" t="str">
        <f>_xlfn.IFNA(IF($C316 &gt; "2023-24", INDEX(PR24_after_overrides!$D$3:$AU$128, MATCH('Stata dataset (nominal)'!$A316, PR24_after_overrides!$A$3:$A$128, 0), MATCH('Stata dataset (nominal)'!Y$1, PR24_after_overrides!$D$2:$AU$2, 0)), INDEX('Cyclical_after overrides'!$A$1:$BD$245,MATCH('Stata dataset (nominal)'!$A316,'Cyclical_after overrides'!$A$1:$A$245,0),MATCH('Stata dataset (nominal)'!Y$1,'Cyclical_after overrides'!$A$1:$BD$1,0))), "")</f>
        <v/>
      </c>
      <c r="Z316" s="179" t="str">
        <f>_xlfn.IFNA(IF($C316 &gt; "2023-24", INDEX(PR24_after_overrides!$D$3:$AU$128, MATCH('Stata dataset (nominal)'!$A316, PR24_after_overrides!$A$3:$A$128, 0), MATCH('Stata dataset (nominal)'!Z$1, PR24_after_overrides!$D$2:$AU$2, 0)), INDEX('Cyclical_after overrides'!$A$1:$BD$245,MATCH('Stata dataset (nominal)'!$A316,'Cyclical_after overrides'!$A$1:$A$245,0),MATCH('Stata dataset (nominal)'!Z$1,'Cyclical_after overrides'!$A$1:$BD$1,0))), "")</f>
        <v/>
      </c>
      <c r="AA316" s="179">
        <f>_xlfn.IFNA(IF($C316 &gt; "2023-24", INDEX(PR24_after_overrides!$D$3:$AU$128, MATCH('Stata dataset (nominal)'!$A316, PR24_after_overrides!$A$3:$A$128, 0), MATCH('Stata dataset (nominal)'!AA$1, PR24_after_overrides!$D$2:$AU$2, 0)), INDEX('Cyclical_after overrides'!$A$1:$BD$245,MATCH('Stata dataset (nominal)'!$A316,'Cyclical_after overrides'!$A$1:$A$245,0),MATCH('Stata dataset (nominal)'!AA$1,'Cyclical_after overrides'!$A$1:$BD$1,0))), "")</f>
        <v>153.68879667391116</v>
      </c>
      <c r="AB316" s="179">
        <f>INDEX(Depreciation!$U$5:$U$318, MATCH('Stata dataset (nominal)'!$A316, Depreciation!$A$5:$A$318, 0))</f>
        <v>0.28400000000000003</v>
      </c>
      <c r="AC316" s="180" t="str">
        <f t="shared" si="7"/>
        <v/>
      </c>
      <c r="AD316" s="72">
        <f>INDEX(Recharges!$V$5:$V$318, MATCH('Stata dataset (nominal)'!$A316, Recharges!$A$5:$A$318, 0))</f>
        <v>3.0476423135616434E-2</v>
      </c>
    </row>
    <row r="317" spans="1:30" x14ac:dyDescent="0.4">
      <c r="A317" s="160" t="str">
        <f t="shared" si="8"/>
        <v>SSC30</v>
      </c>
      <c r="B317" s="181" t="s">
        <v>493</v>
      </c>
      <c r="C317" s="160" t="s">
        <v>522</v>
      </c>
      <c r="D317" s="179">
        <f>_xlfn.IFNA(IF($C317 &gt; "2023-24", INDEX(PR24_after_overrides!$D$3:$AU$128, MATCH('Stata dataset (nominal)'!$A317, PR24_after_overrides!$A$3:$A$128, 0), MATCH('Stata dataset (nominal)'!D$1, PR24_after_overrides!$D$2:$AU$2, 0)), INDEX('Cyclical_after overrides'!$A$1:$BD$245,MATCH('Stata dataset (nominal)'!$A317,'Cyclical_after overrides'!$A$1:$A$245,0),MATCH('Stata dataset (nominal)'!D$1,'Cyclical_after overrides'!$A$1:$BD$1,0))), "")</f>
        <v>0.83281491808856312</v>
      </c>
      <c r="E317" s="179">
        <f>_xlfn.IFNA(IF($C317 &gt; "2023-24", INDEX(PR24_after_overrides!$D$3:$AU$128, MATCH('Stata dataset (nominal)'!$A317, PR24_after_overrides!$A$3:$A$128, 0), MATCH('Stata dataset (nominal)'!E$1, PR24_after_overrides!$D$2:$AU$2, 0)), INDEX('Cyclical_after overrides'!$A$1:$BD$245,MATCH('Stata dataset (nominal)'!$A317,'Cyclical_after overrides'!$A$1:$A$245,0),MATCH('Stata dataset (nominal)'!E$1,'Cyclical_after overrides'!$A$1:$BD$1,0))), "")</f>
        <v>6.1020000000000003</v>
      </c>
      <c r="F317" s="179">
        <f>_xlfn.IFNA(IF($C317 &gt; "2023-24", INDEX(PR24_after_overrides!$D$3:$AU$128, MATCH('Stata dataset (nominal)'!$A317, PR24_after_overrides!$A$3:$A$128, 0), MATCH('Stata dataset (nominal)'!F$1, PR24_after_overrides!$D$2:$AU$2, 0)), INDEX('Cyclical_after overrides'!$A$1:$BD$245,MATCH('Stata dataset (nominal)'!$A317,'Cyclical_after overrides'!$A$1:$A$245,0),MATCH('Stata dataset (nominal)'!F$1,'Cyclical_after overrides'!$A$1:$BD$1,0))), "")</f>
        <v>0.79399999999999993</v>
      </c>
      <c r="G317" s="179">
        <f>_xlfn.IFNA(IF($C317 &gt; "2023-24", INDEX(PR24_after_overrides!$D$3:$AU$128, MATCH('Stata dataset (nominal)'!$A317, PR24_after_overrides!$A$3:$A$128, 0), MATCH('Stata dataset (nominal)'!G$1, PR24_after_overrides!$D$2:$AU$2, 0)), INDEX('Cyclical_after overrides'!$A$1:$BD$245,MATCH('Stata dataset (nominal)'!$A317,'Cyclical_after overrides'!$A$1:$A$245,0),MATCH('Stata dataset (nominal)'!G$1,'Cyclical_after overrides'!$A$1:$BD$1,0))), "")</f>
        <v>4.7830000000000013</v>
      </c>
      <c r="H317" s="179">
        <f>_xlfn.IFNA(IF($C317 &gt; "2023-24", INDEX(PR24_after_overrides!$D$3:$AU$128, MATCH('Stata dataset (nominal)'!$A317, PR24_after_overrides!$A$3:$A$128, 0), MATCH('Stata dataset (nominal)'!H$1, PR24_after_overrides!$D$2:$AU$2, 0)), INDEX('Cyclical_after overrides'!$A$1:$BD$245,MATCH('Stata dataset (nominal)'!$A317,'Cyclical_after overrides'!$A$1:$A$245,0),MATCH('Stata dataset (nominal)'!H$1,'Cyclical_after overrides'!$A$1:$BD$1,0))), "")</f>
        <v>1.147</v>
      </c>
      <c r="I317" s="179">
        <f>_xlfn.IFNA(IF($C317 &gt; "2023-24", INDEX(PR24_after_overrides!$D$3:$AU$128, MATCH('Stata dataset (nominal)'!$A317, PR24_after_overrides!$A$3:$A$128, 0), MATCH('Stata dataset (nominal)'!I$1, PR24_after_overrides!$D$2:$AU$2, 0)), INDEX('Cyclical_after overrides'!$A$1:$BD$245,MATCH('Stata dataset (nominal)'!$A317,'Cyclical_after overrides'!$A$1:$A$245,0),MATCH('Stata dataset (nominal)'!I$1,'Cyclical_after overrides'!$A$1:$BD$1,0))), "")</f>
        <v>2.5750000000000002</v>
      </c>
      <c r="J317" s="179">
        <f>_xlfn.IFNA(IF($C317 &gt; "2023-24", INDEX(PR24_after_overrides!$D$3:$AU$128, MATCH('Stata dataset (nominal)'!$A317, PR24_after_overrides!$A$3:$A$128, 0), MATCH('Stata dataset (nominal)'!J$1, PR24_after_overrides!$D$2:$AU$2, 0)), INDEX('Cyclical_after overrides'!$A$1:$BD$245,MATCH('Stata dataset (nominal)'!$A317,'Cyclical_after overrides'!$A$1:$A$245,0),MATCH('Stata dataset (nominal)'!J$1,'Cyclical_after overrides'!$A$1:$BD$1,0))), "")</f>
        <v>8.699999999999998E-2</v>
      </c>
      <c r="K317" s="179" t="str">
        <f>_xlfn.IFNA(IF($C317 &gt; "2023-24", INDEX(PR24_after_overrides!$D$3:$AU$128, MATCH('Stata dataset (nominal)'!$A317, PR24_after_overrides!$A$3:$A$128, 0), MATCH('Stata dataset (nominal)'!K$1, PR24_after_overrides!$D$2:$AU$2, 0)), INDEX('Cyclical_after overrides'!$A$1:$BD$245,MATCH('Stata dataset (nominal)'!$A317,'Cyclical_after overrides'!$A$1:$A$245,0),MATCH('Stata dataset (nominal)'!K$1,'Cyclical_after overrides'!$A$1:$BD$1,0))), "")</f>
        <v/>
      </c>
      <c r="L317" s="179">
        <f>_xlfn.IFNA(IF($C317 &gt; "2023-24", INDEX(PR24_after_overrides!$D$3:$AU$128, MATCH('Stata dataset (nominal)'!$A317, PR24_after_overrides!$A$3:$A$128, 0), MATCH('Stata dataset (nominal)'!L$1, PR24_after_overrides!$D$2:$AU$2, 0)), INDEX('Cyclical_after overrides'!$A$1:$BD$245,MATCH('Stata dataset (nominal)'!$A317,'Cyclical_after overrides'!$A$1:$A$245,0),MATCH('Stata dataset (nominal)'!L$1,'Cyclical_after overrides'!$A$1:$BD$1,0))), "")</f>
        <v>0</v>
      </c>
      <c r="M317" s="179">
        <f>_xlfn.IFNA(IF($C317 &gt; "2023-24", INDEX(PR24_after_overrides!$D$3:$AU$128, MATCH('Stata dataset (nominal)'!$A317, PR24_after_overrides!$A$3:$A$128, 0), MATCH('Stata dataset (nominal)'!M$1, PR24_after_overrides!$D$2:$AU$2, 0)), INDEX('Cyclical_after overrides'!$A$1:$BD$245,MATCH('Stata dataset (nominal)'!$A317,'Cyclical_after overrides'!$A$1:$A$245,0),MATCH('Stata dataset (nominal)'!M$1,'Cyclical_after overrides'!$A$1:$BD$1,0))), "")</f>
        <v>0</v>
      </c>
      <c r="N317" s="179">
        <f>_xlfn.IFNA(IF($C317 &gt; "2023-24", INDEX(PR24_after_overrides!$D$3:$AU$128, MATCH('Stata dataset (nominal)'!$A317, PR24_after_overrides!$A$3:$A$128, 0), MATCH('Stata dataset (nominal)'!N$1, PR24_after_overrides!$D$2:$AU$2, 0)), INDEX('Cyclical_after overrides'!$A$1:$BD$245,MATCH('Stata dataset (nominal)'!$A317,'Cyclical_after overrides'!$A$1:$A$245,0),MATCH('Stata dataset (nominal)'!N$1,'Cyclical_after overrides'!$A$1:$BD$1,0))), "")</f>
        <v>0</v>
      </c>
      <c r="O317" s="179">
        <f>_xlfn.IFNA(IF($C317 &gt; "2023-24", INDEX(PR24_after_overrides!$D$3:$AU$128, MATCH('Stata dataset (nominal)'!$A317, PR24_after_overrides!$A$3:$A$128, 0), MATCH('Stata dataset (nominal)'!O$1, PR24_after_overrides!$D$2:$AU$2, 0)), INDEX('Cyclical_after overrides'!$A$1:$BD$245,MATCH('Stata dataset (nominal)'!$A317,'Cyclical_after overrides'!$A$1:$A$245,0),MATCH('Stata dataset (nominal)'!O$1,'Cyclical_after overrides'!$A$1:$BD$1,0))), "")</f>
        <v>213.95180002283459</v>
      </c>
      <c r="P317" s="179">
        <f>_xlfn.IFNA(IF($C317 &gt; "2023-24", INDEX(PR24_after_overrides!$D$3:$AU$128, MATCH('Stata dataset (nominal)'!$A317, PR24_after_overrides!$A$3:$A$128, 0), MATCH('Stata dataset (nominal)'!P$1, PR24_after_overrides!$D$2:$AU$2, 0)), INDEX('Cyclical_after overrides'!$A$1:$BD$245,MATCH('Stata dataset (nominal)'!$A317,'Cyclical_after overrides'!$A$1:$A$245,0),MATCH('Stata dataset (nominal)'!P$1,'Cyclical_after overrides'!$A$1:$BD$1,0))), "")</f>
        <v>0</v>
      </c>
      <c r="Q317" s="179">
        <f>_xlfn.IFNA(IF($C317 &gt; "2023-24", INDEX(PR24_after_overrides!$D$3:$AU$128, MATCH('Stata dataset (nominal)'!$A317, PR24_after_overrides!$A$3:$A$128, 0), MATCH('Stata dataset (nominal)'!Q$1, PR24_after_overrides!$D$2:$AU$2, 0)), INDEX('Cyclical_after overrides'!$A$1:$BD$245,MATCH('Stata dataset (nominal)'!$A317,'Cyclical_after overrides'!$A$1:$A$245,0),MATCH('Stata dataset (nominal)'!Q$1,'Cyclical_after overrides'!$A$1:$BD$1,0))), "")</f>
        <v>0</v>
      </c>
      <c r="R317" s="179">
        <f>_xlfn.IFNA(IF($C317 &gt; "2023-24", INDEX(PR24_after_overrides!$D$3:$AU$128, MATCH('Stata dataset (nominal)'!$A317, PR24_after_overrides!$A$3:$A$128, 0), MATCH('Stata dataset (nominal)'!R$1, PR24_after_overrides!$D$2:$AU$2, 0)), INDEX('Cyclical_after overrides'!$A$1:$BD$245,MATCH('Stata dataset (nominal)'!$A317,'Cyclical_after overrides'!$A$1:$A$245,0),MATCH('Stata dataset (nominal)'!R$1,'Cyclical_after overrides'!$A$1:$BD$1,0))), "")</f>
        <v>513.25994583530212</v>
      </c>
      <c r="S317" s="179">
        <f>_xlfn.IFNA(IF($C317 &gt; "2023-24", INDEX(PR24_after_overrides!$D$3:$AU$128, MATCH('Stata dataset (nominal)'!$A317, PR24_after_overrides!$A$3:$A$128, 0), MATCH('Stata dataset (nominal)'!S$1, PR24_after_overrides!$D$2:$AU$2, 0)), INDEX('Cyclical_after overrides'!$A$1:$BD$245,MATCH('Stata dataset (nominal)'!$A317,'Cyclical_after overrides'!$A$1:$A$245,0),MATCH('Stata dataset (nominal)'!S$1,'Cyclical_after overrides'!$A$1:$BD$1,0))), "")</f>
        <v>0</v>
      </c>
      <c r="T317" s="179">
        <f>_xlfn.IFNA(IF($C317 &gt; "2023-24", INDEX(PR24_after_overrides!$D$3:$AU$128, MATCH('Stata dataset (nominal)'!$A317, PR24_after_overrides!$A$3:$A$128, 0), MATCH('Stata dataset (nominal)'!T$1, PR24_after_overrides!$D$2:$AU$2, 0)), INDEX('Cyclical_after overrides'!$A$1:$BD$245,MATCH('Stata dataset (nominal)'!$A317,'Cyclical_after overrides'!$A$1:$A$245,0),MATCH('Stata dataset (nominal)'!T$1,'Cyclical_after overrides'!$A$1:$BD$1,0))), "")</f>
        <v>0</v>
      </c>
      <c r="U317" s="179" t="str">
        <f>_xlfn.IFNA(IF($C317 &gt; "2023-24", INDEX(PR24_after_overrides!$D$3:$AU$128, MATCH('Stata dataset (nominal)'!$A317, PR24_after_overrides!$A$3:$A$128, 0), MATCH('Stata dataset (nominal)'!U$1, PR24_after_overrides!$D$2:$AU$2, 0)), INDEX('Cyclical_after overrides'!$A$1:$BD$245,MATCH('Stata dataset (nominal)'!$A317,'Cyclical_after overrides'!$A$1:$A$245,0),MATCH('Stata dataset (nominal)'!U$1,'Cyclical_after overrides'!$A$1:$BD$1,0))), "")</f>
        <v/>
      </c>
      <c r="V317" s="179" t="str">
        <f>_xlfn.IFNA(IF($C317 &gt; "2023-24", INDEX(PR24_after_overrides!$D$3:$AU$128, MATCH('Stata dataset (nominal)'!$A317, PR24_after_overrides!$A$3:$A$128, 0), MATCH('Stata dataset (nominal)'!V$1, PR24_after_overrides!$D$2:$AU$2, 0)), INDEX('Cyclical_after overrides'!$A$1:$BD$245,MATCH('Stata dataset (nominal)'!$A317,'Cyclical_after overrides'!$A$1:$A$245,0),MATCH('Stata dataset (nominal)'!V$1,'Cyclical_after overrides'!$A$1:$BD$1,0))), "")</f>
        <v/>
      </c>
      <c r="W317" s="179" t="str">
        <f>_xlfn.IFNA(IF($C317 &gt; "2023-24", INDEX(PR24_after_overrides!$D$3:$AU$128, MATCH('Stata dataset (nominal)'!$A317, PR24_after_overrides!$A$3:$A$128, 0), MATCH('Stata dataset (nominal)'!W$1, PR24_after_overrides!$D$2:$AU$2, 0)), INDEX('Cyclical_after overrides'!$A$1:$BD$245,MATCH('Stata dataset (nominal)'!$A317,'Cyclical_after overrides'!$A$1:$A$245,0),MATCH('Stata dataset (nominal)'!W$1,'Cyclical_after overrides'!$A$1:$BD$1,0))), "")</f>
        <v/>
      </c>
      <c r="X317" s="179" t="str">
        <f>_xlfn.IFNA(IF($C317 &gt; "2023-24", INDEX(PR24_after_overrides!$D$3:$AU$128, MATCH('Stata dataset (nominal)'!$A317, PR24_after_overrides!$A$3:$A$128, 0), MATCH('Stata dataset (nominal)'!X$1, PR24_after_overrides!$D$2:$AU$2, 0)), INDEX('Cyclical_after overrides'!$A$1:$BD$245,MATCH('Stata dataset (nominal)'!$A317,'Cyclical_after overrides'!$A$1:$A$245,0),MATCH('Stata dataset (nominal)'!X$1,'Cyclical_after overrides'!$A$1:$BD$1,0))), "")</f>
        <v/>
      </c>
      <c r="Y317" s="179" t="str">
        <f>_xlfn.IFNA(IF($C317 &gt; "2023-24", INDEX(PR24_after_overrides!$D$3:$AU$128, MATCH('Stata dataset (nominal)'!$A317, PR24_after_overrides!$A$3:$A$128, 0), MATCH('Stata dataset (nominal)'!Y$1, PR24_after_overrides!$D$2:$AU$2, 0)), INDEX('Cyclical_after overrides'!$A$1:$BD$245,MATCH('Stata dataset (nominal)'!$A317,'Cyclical_after overrides'!$A$1:$A$245,0),MATCH('Stata dataset (nominal)'!Y$1,'Cyclical_after overrides'!$A$1:$BD$1,0))), "")</f>
        <v/>
      </c>
      <c r="Z317" s="179" t="str">
        <f>_xlfn.IFNA(IF($C317 &gt; "2023-24", INDEX(PR24_after_overrides!$D$3:$AU$128, MATCH('Stata dataset (nominal)'!$A317, PR24_after_overrides!$A$3:$A$128, 0), MATCH('Stata dataset (nominal)'!Z$1, PR24_after_overrides!$D$2:$AU$2, 0)), INDEX('Cyclical_after overrides'!$A$1:$BD$245,MATCH('Stata dataset (nominal)'!$A317,'Cyclical_after overrides'!$A$1:$A$245,0),MATCH('Stata dataset (nominal)'!Z$1,'Cyclical_after overrides'!$A$1:$BD$1,0))), "")</f>
        <v/>
      </c>
      <c r="AA317" s="179">
        <f>_xlfn.IFNA(IF($C317 &gt; "2023-24", INDEX(PR24_after_overrides!$D$3:$AU$128, MATCH('Stata dataset (nominal)'!$A317, PR24_after_overrides!$A$3:$A$128, 0), MATCH('Stata dataset (nominal)'!AA$1, PR24_after_overrides!$D$2:$AU$2, 0)), INDEX('Cyclical_after overrides'!$A$1:$BD$245,MATCH('Stata dataset (nominal)'!$A317,'Cyclical_after overrides'!$A$1:$A$245,0),MATCH('Stata dataset (nominal)'!AA$1,'Cyclical_after overrides'!$A$1:$BD$1,0))), "")</f>
        <v>158.46128190400213</v>
      </c>
      <c r="AB317" s="179">
        <f>INDEX(Depreciation!$U$5:$U$318, MATCH('Stata dataset (nominal)'!$A317, Depreciation!$A$5:$A$318, 0))</f>
        <v>0.23</v>
      </c>
      <c r="AC317" s="180" t="str">
        <f t="shared" si="7"/>
        <v/>
      </c>
      <c r="AD317" s="72">
        <f>INDEX(Recharges!$V$5:$V$318, MATCH('Stata dataset (nominal)'!$A317, Recharges!$A$5:$A$318, 0))</f>
        <v>3.1299670623561628E-2</v>
      </c>
    </row>
  </sheetData>
  <phoneticPr fontId="5" type="noConversion"/>
  <conditionalFormatting sqref="A4:AD317">
    <cfRule type="containsBlanks" dxfId="11" priority="1">
      <formula>LEN(TRIM(A4))=0</formula>
    </cfRule>
  </conditionalFormatting>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C7E85-96EF-4F18-9A22-B73F603483E5}">
  <sheetPr>
    <tabColor rgb="FF98C561"/>
  </sheetPr>
  <dimension ref="A1:AD318"/>
  <sheetViews>
    <sheetView zoomScale="80" zoomScaleNormal="80" workbookViewId="0">
      <pane xSplit="3" ySplit="4" topLeftCell="D5" activePane="bottomRight" state="frozen"/>
      <selection pane="topRight"/>
      <selection pane="bottomLeft"/>
      <selection pane="bottomRight"/>
    </sheetView>
  </sheetViews>
  <sheetFormatPr defaultRowHeight="13.15" x14ac:dyDescent="0.4"/>
  <cols>
    <col min="1" max="3" width="12.625" style="44" customWidth="1"/>
    <col min="4" max="30" width="14.625" style="44" customWidth="1"/>
    <col min="31" max="16384" width="9" style="44"/>
  </cols>
  <sheetData>
    <row r="1" spans="1:30" ht="16.350000000000001" customHeight="1" x14ac:dyDescent="0.4">
      <c r="A1" s="64" t="s">
        <v>523</v>
      </c>
      <c r="B1" s="65" t="b">
        <f>_xlfn.TEXTJOIN(",",FALSE,A5:A310)=_xlfn.TEXTJOIN(",", FALSE, 'Stata dataset (nominal)'!A4:A309)</f>
        <v>1</v>
      </c>
      <c r="C1" s="65" t="b">
        <f>_xlfn.TEXTJOIN(",",FALSE,D1:AD1)=_xlfn.TEXTJOIN(",", FALSE, 'Stata dataset (nominal)'!D1:AD1)</f>
        <v>1</v>
      </c>
      <c r="D1" s="163" t="s">
        <v>175</v>
      </c>
      <c r="E1" s="183" t="s">
        <v>15</v>
      </c>
      <c r="F1" s="183" t="s">
        <v>21</v>
      </c>
      <c r="G1" s="183" t="s">
        <v>24</v>
      </c>
      <c r="H1" s="183" t="s">
        <v>30</v>
      </c>
      <c r="I1" s="183" t="s">
        <v>32</v>
      </c>
      <c r="J1" s="183" t="s">
        <v>34</v>
      </c>
      <c r="K1" s="183" t="s">
        <v>89</v>
      </c>
      <c r="L1" s="183" t="s">
        <v>38</v>
      </c>
      <c r="M1" s="183" t="s">
        <v>87</v>
      </c>
      <c r="N1" s="183" t="s">
        <v>27</v>
      </c>
      <c r="O1" s="183" t="s">
        <v>75</v>
      </c>
      <c r="P1" s="183" t="s">
        <v>79</v>
      </c>
      <c r="Q1" s="183" t="s">
        <v>83</v>
      </c>
      <c r="R1" s="183" t="s">
        <v>77</v>
      </c>
      <c r="S1" s="183" t="s">
        <v>81</v>
      </c>
      <c r="T1" s="183" t="s">
        <v>85</v>
      </c>
      <c r="U1" s="170" t="s">
        <v>161</v>
      </c>
      <c r="V1" s="170" t="s">
        <v>164</v>
      </c>
      <c r="W1" s="170" t="s">
        <v>167</v>
      </c>
      <c r="X1" s="170" t="s">
        <v>174</v>
      </c>
      <c r="Y1" s="170" t="s">
        <v>169</v>
      </c>
      <c r="Z1" s="170" t="s">
        <v>171</v>
      </c>
      <c r="AA1" s="170" t="s">
        <v>177</v>
      </c>
      <c r="AB1" s="173" t="s">
        <v>180</v>
      </c>
      <c r="AC1" s="173" t="s">
        <v>183</v>
      </c>
      <c r="AD1" s="173" t="s">
        <v>186</v>
      </c>
    </row>
    <row r="2" spans="1:30" s="174" customFormat="1" ht="102.95" customHeight="1" x14ac:dyDescent="0.4">
      <c r="A2" s="64"/>
      <c r="B2" s="65"/>
      <c r="C2" s="65"/>
      <c r="D2" s="170" t="str">
        <f>_xlfn.XLOOKUP(D$1, 'Item dictionary'!$A:$A, 'Item dictionary'!$B:$B)</f>
        <v>CPIH</v>
      </c>
      <c r="E2" s="184" t="str">
        <f>_xlfn.XLOOKUP(E$1, 'Item dictionary'!$A:$A, 'Item dictionary'!$B:$B)</f>
        <v>Customer Services - household</v>
      </c>
      <c r="F2" s="184" t="str">
        <f>_xlfn.XLOOKUP(F$1, 'Item dictionary'!$A:$A, 'Item dictionary'!$B:$B)</f>
        <v>Debt management (Retail household - accounting separation)</v>
      </c>
      <c r="G2" s="184" t="str">
        <f>_xlfn.XLOOKUP(G$1, 'Item dictionary'!$A:$A, 'Item dictionary'!$B:$B)</f>
        <v>Doubtful debts (Retail household - accounting separation)</v>
      </c>
      <c r="H2" s="184" t="str">
        <f>_xlfn.XLOOKUP(H$1, 'Item dictionary'!$A:$A, 'Item dictionary'!$B:$B)</f>
        <v>Meter reading (Retail household - accounting separation)</v>
      </c>
      <c r="I2" s="184" t="str">
        <f>_xlfn.XLOOKUP(I$1, 'Item dictionary'!$A:$A, 'Item dictionary'!$B:$B)</f>
        <v>Other operating expenditure - household</v>
      </c>
      <c r="J2" s="184" t="str">
        <f>_xlfn.XLOOKUP(J$1, 'Item dictionary'!$A:$A, 'Item dictionary'!$B:$B)</f>
        <v>Local Authority rates (Retail household - accounting separation)</v>
      </c>
      <c r="K2" s="184" t="str">
        <f>_xlfn.XLOOKUP(K$1, 'Item dictionary'!$A:$A, 'Item dictionary'!$B:$B)</f>
        <v>Exceptional items (Retail household - accounting separation)</v>
      </c>
      <c r="L2" s="184" t="str">
        <f>_xlfn.XLOOKUP(L$1, 'Item dictionary'!$A:$A, 'Item dictionary'!$B:$B)</f>
        <v>Third party services (Retail household - accounting separation)</v>
      </c>
      <c r="M2" s="184" t="str">
        <f>_xlfn.XLOOKUP(M$1, 'Item dictionary'!$A:$A, 'Item dictionary'!$B:$B)</f>
        <v>Capital expenditure - Total</v>
      </c>
      <c r="N2" s="184" t="str">
        <f>_xlfn.XLOOKUP(N$1, 'Item dictionary'!$A:$A, 'Item dictionary'!$B:$B)</f>
        <v>Doubtful debts smoothed (Retail household - accounting separation)</v>
      </c>
      <c r="O2" s="184" t="str">
        <f>_xlfn.XLOOKUP(O$1, 'Item dictionary'!$A:$A, 'Item dictionary'!$B:$B)</f>
        <v>Households connected for water only - unmetered</v>
      </c>
      <c r="P2" s="184" t="str">
        <f>_xlfn.XLOOKUP(P$1, 'Item dictionary'!$A:$A, 'Item dictionary'!$B:$B)</f>
        <v>Households connected for sewerage only - unmetered</v>
      </c>
      <c r="Q2" s="184" t="str">
        <f>_xlfn.XLOOKUP(Q$1, 'Item dictionary'!$A:$A, 'Item dictionary'!$B:$B)</f>
        <v>Households connected for water and sewerage - unmetered</v>
      </c>
      <c r="R2" s="184" t="str">
        <f>_xlfn.XLOOKUP(R$1, 'Item dictionary'!$A:$A, 'Item dictionary'!$B:$B)</f>
        <v>Households connected for water only - metered</v>
      </c>
      <c r="S2" s="184" t="str">
        <f>_xlfn.XLOOKUP(S$1, 'Item dictionary'!$A:$A, 'Item dictionary'!$B:$B)</f>
        <v>Households connected for sewerage only - metered</v>
      </c>
      <c r="T2" s="184" t="str">
        <f>_xlfn.XLOOKUP(T$1, 'Item dictionary'!$A:$A, 'Item dictionary'!$B:$B)</f>
        <v>Households connected for water and sewerage - metered</v>
      </c>
      <c r="U2" s="170" t="str">
        <f>_xlfn.XLOOKUP(U$1, 'Item dictionary'!$A:$A, 'Item dictionary'!$B:$B)</f>
        <v>Equifax - Insight Postcode Event - % of households with default</v>
      </c>
      <c r="V2" s="170" t="str">
        <f>_xlfn.XLOOKUP(V$1, 'Item dictionary'!$A:$A, 'Item dictionary'!$B:$B)</f>
        <v>Equifax - Credit risk score derived from all Insight data (Score Range is 000-200)</v>
      </c>
      <c r="W2" s="170" t="str">
        <f>_xlfn.XLOOKUP(W$1, 'Item dictionary'!$A:$A, 'Item dictionary'!$B:$B)</f>
        <v>Equifax - Average number of Partial Insight accounts or county court judgements per household</v>
      </c>
      <c r="X2" s="170" t="str">
        <f>_xlfn.XLOOKUP(X$1, 'Item dictionary'!$A:$A, 'Item dictionary'!$B:$B)</f>
        <v>Total internal + international migration</v>
      </c>
      <c r="Y2" s="170" t="str">
        <f>_xlfn.XLOOKUP(Y$1, 'Item dictionary'!$A:$A, 'Item dictionary'!$B:$B)</f>
        <v>Combined Income Score for England and Wales (IMD) - unadjusted</v>
      </c>
      <c r="Z2" s="170" t="str">
        <f>_xlfn.XLOOKUP(Z$1, 'Item dictionary'!$A:$A, 'Item dictionary'!$B:$B)</f>
        <v>Combined Income Score for England and Wales (IMD) - interpolated</v>
      </c>
      <c r="AA2" s="170" t="str">
        <f>_xlfn.XLOOKUP(AA$1, 'Item dictionary'!$A:$A, 'Item dictionary'!$B:$B)</f>
        <v xml:space="preserve">Total wholesale plus residential retail revenue </v>
      </c>
      <c r="AB2" s="173" t="str">
        <f>_xlfn.XLOOKUP(AB$1, 'Item dictionary'!$A:$A, 'Item dictionary'!$B:$B)</f>
        <v>Depreciation</v>
      </c>
      <c r="AC2" s="173" t="str">
        <f>_xlfn.XLOOKUP(AC$1, 'Item dictionary'!$A:$A, 'Item dictionary'!$B:$B)</f>
        <v>Smoothed depreciation</v>
      </c>
      <c r="AD2" s="173" t="str">
        <f>_xlfn.XLOOKUP(AD$1, 'Item dictionary'!$A:$A, 'Item dictionary'!$B:$B)</f>
        <v xml:space="preserve">Net recharges (recharge costs less recharge income) </v>
      </c>
    </row>
    <row r="3" spans="1:30" s="174" customFormat="1" ht="48.95" customHeight="1" x14ac:dyDescent="0.4">
      <c r="A3" s="185"/>
      <c r="B3" s="185"/>
      <c r="C3" s="185"/>
      <c r="D3" s="170" t="str">
        <f>_xlfn.XLOOKUP(D$1, 'Item dictionary'!$A:$A, 'Item dictionary'!$D:$D)</f>
        <v>External</v>
      </c>
      <c r="E3" s="184" t="str">
        <f>_xlfn.XLOOKUP(E$1, 'Item dictionary'!$A:$A, 'Item dictionary'!$D:$D)</f>
        <v>Annual Performance Report data</v>
      </c>
      <c r="F3" s="184" t="str">
        <f>_xlfn.XLOOKUP(F$1, 'Item dictionary'!$A:$A, 'Item dictionary'!$D:$D)</f>
        <v>Annual Performance Report data</v>
      </c>
      <c r="G3" s="184" t="str">
        <f>_xlfn.XLOOKUP(G$1, 'Item dictionary'!$A:$A, 'Item dictionary'!$D:$D)</f>
        <v>Annual Performance Report data</v>
      </c>
      <c r="H3" s="184" t="str">
        <f>_xlfn.XLOOKUP(H$1, 'Item dictionary'!$A:$A, 'Item dictionary'!$D:$D)</f>
        <v>Annual Performance Report data</v>
      </c>
      <c r="I3" s="184" t="str">
        <f>_xlfn.XLOOKUP(I$1, 'Item dictionary'!$A:$A, 'Item dictionary'!$D:$D)</f>
        <v>Annual Performance Report data</v>
      </c>
      <c r="J3" s="184" t="str">
        <f>_xlfn.XLOOKUP(J$1, 'Item dictionary'!$A:$A, 'Item dictionary'!$D:$D)</f>
        <v>Annual Performance Report data</v>
      </c>
      <c r="K3" s="184" t="str">
        <f>_xlfn.XLOOKUP(K$1, 'Item dictionary'!$A:$A, 'Item dictionary'!$D:$D)</f>
        <v>Annual Performance Report data</v>
      </c>
      <c r="L3" s="184" t="str">
        <f>_xlfn.XLOOKUP(L$1, 'Item dictionary'!$A:$A, 'Item dictionary'!$D:$D)</f>
        <v>Annual Performance Report data</v>
      </c>
      <c r="M3" s="184" t="str">
        <f>_xlfn.XLOOKUP(M$1, 'Item dictionary'!$A:$A, 'Item dictionary'!$D:$D)</f>
        <v>Annual Performance Report data</v>
      </c>
      <c r="N3" s="184" t="str">
        <f>_xlfn.XLOOKUP(N$1, 'Item dictionary'!$A:$A, 'Item dictionary'!$D:$D)</f>
        <v>Annual Performance Report data</v>
      </c>
      <c r="O3" s="184" t="str">
        <f>_xlfn.XLOOKUP(O$1, 'Item dictionary'!$A:$A, 'Item dictionary'!$D:$D)</f>
        <v>Annual Performance Report data</v>
      </c>
      <c r="P3" s="184" t="str">
        <f>_xlfn.XLOOKUP(P$1, 'Item dictionary'!$A:$A, 'Item dictionary'!$D:$D)</f>
        <v>Annual Performance Report data</v>
      </c>
      <c r="Q3" s="184" t="str">
        <f>_xlfn.XLOOKUP(Q$1, 'Item dictionary'!$A:$A, 'Item dictionary'!$D:$D)</f>
        <v>Annual Performance Report data</v>
      </c>
      <c r="R3" s="184" t="str">
        <f>_xlfn.XLOOKUP(R$1, 'Item dictionary'!$A:$A, 'Item dictionary'!$D:$D)</f>
        <v>Annual Performance Report data</v>
      </c>
      <c r="S3" s="184" t="str">
        <f>_xlfn.XLOOKUP(S$1, 'Item dictionary'!$A:$A, 'Item dictionary'!$D:$D)</f>
        <v>Annual Performance Report data</v>
      </c>
      <c r="T3" s="184" t="str">
        <f>_xlfn.XLOOKUP(T$1, 'Item dictionary'!$A:$A, 'Item dictionary'!$D:$D)</f>
        <v>Annual Performance Report data</v>
      </c>
      <c r="U3" s="170" t="str">
        <f>_xlfn.XLOOKUP(U$1, 'Item dictionary'!$A:$A, 'Item dictionary'!$D:$D)</f>
        <v>External</v>
      </c>
      <c r="V3" s="170" t="str">
        <f>_xlfn.XLOOKUP(V$1, 'Item dictionary'!$A:$A, 'Item dictionary'!$D:$D)</f>
        <v>External</v>
      </c>
      <c r="W3" s="170" t="str">
        <f>_xlfn.XLOOKUP(W$1, 'Item dictionary'!$A:$A, 'Item dictionary'!$D:$D)</f>
        <v>External</v>
      </c>
      <c r="X3" s="170" t="str">
        <f>_xlfn.XLOOKUP(X$1, 'Item dictionary'!$A:$A, 'Item dictionary'!$D:$D)</f>
        <v>External</v>
      </c>
      <c r="Y3" s="170" t="str">
        <f>_xlfn.XLOOKUP(Y$1, 'Item dictionary'!$A:$A, 'Item dictionary'!$D:$D)</f>
        <v>External</v>
      </c>
      <c r="Z3" s="170" t="str">
        <f>_xlfn.XLOOKUP(Z$1, 'Item dictionary'!$A:$A, 'Item dictionary'!$D:$D)</f>
        <v>External</v>
      </c>
      <c r="AA3" s="170" t="str">
        <f>_xlfn.XLOOKUP(AA$1, 'Item dictionary'!$A:$A, 'Item dictionary'!$D:$D)</f>
        <v>13/14 to 14/15: BR581_PR14+BR881_PR14+BR582_PR14+BR882_PR14
15/16 to 19/20: R3017TR+R3018TR+R3019TR+R3020TR+R3021TR+R3022TR
20/21 onwards: B0072TRR</v>
      </c>
      <c r="AB3" s="173" t="str">
        <f>_xlfn.XLOOKUP(AB$1, 'Item dictionary'!$A:$A, 'Item dictionary'!$D:$D)</f>
        <v>13/14 to 16/17: BM4291EX+BM4291AQ+BM4291AQB; 17/18 to 19/20: BM4290+BM9027; 20/21 onwards: B0028DEXH+B0029DAXH+B0030AEXH+B0031AAXH</v>
      </c>
      <c r="AC3" s="173" t="str">
        <f>_xlfn.XLOOKUP(AC$1, 'Item dictionary'!$A:$A, 'Item dictionary'!$D:$D)</f>
        <v>Smoothed depreciation over the historical period</v>
      </c>
      <c r="AD3" s="173" t="str">
        <f>_xlfn.XLOOKUP(AD$1, 'Item dictionary'!$A:$A, 'Item dictionary'!$D:$D)</f>
        <v>BM9037-BM9036</v>
      </c>
    </row>
    <row r="4" spans="1:30" x14ac:dyDescent="0.4">
      <c r="A4" s="63" t="s">
        <v>524</v>
      </c>
      <c r="B4" s="63" t="s">
        <v>525</v>
      </c>
      <c r="C4" s="63" t="s">
        <v>526</v>
      </c>
      <c r="D4" s="178" t="str">
        <f>_xlfn.XLOOKUP(D$1, 'Item dictionary'!$A:$A, 'Item dictionary'!$C:$C)</f>
        <v>nr</v>
      </c>
      <c r="E4" s="178" t="str">
        <f>_xlfn.XLOOKUP(E$1, 'Item dictionary'!$A:$A, 'Item dictionary'!$C:$C)</f>
        <v>£m</v>
      </c>
      <c r="F4" s="178" t="str">
        <f>_xlfn.XLOOKUP(F$1, 'Item dictionary'!$A:$A, 'Item dictionary'!$C:$C)</f>
        <v>£m</v>
      </c>
      <c r="G4" s="178" t="str">
        <f>_xlfn.XLOOKUP(G$1, 'Item dictionary'!$A:$A, 'Item dictionary'!$C:$C)</f>
        <v>£m</v>
      </c>
      <c r="H4" s="178" t="str">
        <f>_xlfn.XLOOKUP(H$1, 'Item dictionary'!$A:$A, 'Item dictionary'!$C:$C)</f>
        <v>£m</v>
      </c>
      <c r="I4" s="178" t="str">
        <f>_xlfn.XLOOKUP(I$1, 'Item dictionary'!$A:$A, 'Item dictionary'!$C:$C)</f>
        <v>£m</v>
      </c>
      <c r="J4" s="178" t="str">
        <f>_xlfn.XLOOKUP(J$1, 'Item dictionary'!$A:$A, 'Item dictionary'!$C:$C)</f>
        <v>£m</v>
      </c>
      <c r="K4" s="178" t="str">
        <f>_xlfn.XLOOKUP(K$1, 'Item dictionary'!$A:$A, 'Item dictionary'!$C:$C)</f>
        <v>£m</v>
      </c>
      <c r="L4" s="178" t="str">
        <f>_xlfn.XLOOKUP(L$1, 'Item dictionary'!$A:$A, 'Item dictionary'!$C:$C)</f>
        <v>£m</v>
      </c>
      <c r="M4" s="178" t="str">
        <f>_xlfn.XLOOKUP(M$1, 'Item dictionary'!$A:$A, 'Item dictionary'!$C:$C)</f>
        <v>£m</v>
      </c>
      <c r="N4" s="178" t="str">
        <f>_xlfn.XLOOKUP(N$1, 'Item dictionary'!$A:$A, 'Item dictionary'!$C:$C)</f>
        <v>£m</v>
      </c>
      <c r="O4" s="178" t="str">
        <f>_xlfn.XLOOKUP(O$1, 'Item dictionary'!$A:$A, 'Item dictionary'!$C:$C)</f>
        <v>000s</v>
      </c>
      <c r="P4" s="178" t="str">
        <f>_xlfn.XLOOKUP(P$1, 'Item dictionary'!$A:$A, 'Item dictionary'!$C:$C)</f>
        <v>000s</v>
      </c>
      <c r="Q4" s="178" t="str">
        <f>_xlfn.XLOOKUP(Q$1, 'Item dictionary'!$A:$A, 'Item dictionary'!$C:$C)</f>
        <v>000s</v>
      </c>
      <c r="R4" s="178" t="str">
        <f>_xlfn.XLOOKUP(R$1, 'Item dictionary'!$A:$A, 'Item dictionary'!$C:$C)</f>
        <v>000s</v>
      </c>
      <c r="S4" s="178" t="str">
        <f>_xlfn.XLOOKUP(S$1, 'Item dictionary'!$A:$A, 'Item dictionary'!$C:$C)</f>
        <v>000s</v>
      </c>
      <c r="T4" s="178" t="str">
        <f>_xlfn.XLOOKUP(T$1, 'Item dictionary'!$A:$A, 'Item dictionary'!$C:$C)</f>
        <v>000s</v>
      </c>
      <c r="U4" s="65" t="str">
        <f>_xlfn.XLOOKUP(U$1, 'Item dictionary'!$A:$A, 'Item dictionary'!$C:$C)</f>
        <v>%</v>
      </c>
      <c r="V4" s="65" t="str">
        <f>_xlfn.XLOOKUP(V$1, 'Item dictionary'!$A:$A, 'Item dictionary'!$C:$C)</f>
        <v>nr</v>
      </c>
      <c r="W4" s="65" t="str">
        <f>_xlfn.XLOOKUP(W$1, 'Item dictionary'!$A:$A, 'Item dictionary'!$C:$C)</f>
        <v>nr</v>
      </c>
      <c r="X4" s="65" t="str">
        <f>_xlfn.XLOOKUP(X$1, 'Item dictionary'!$A:$A, 'Item dictionary'!$C:$C)</f>
        <v>%</v>
      </c>
      <c r="Y4" s="65" t="str">
        <f>_xlfn.XLOOKUP(Y$1, 'Item dictionary'!$A:$A, 'Item dictionary'!$C:$C)</f>
        <v>%</v>
      </c>
      <c r="Z4" s="65" t="str">
        <f>_xlfn.XLOOKUP(Z$1, 'Item dictionary'!$A:$A, 'Item dictionary'!$C:$C)</f>
        <v>%</v>
      </c>
      <c r="AA4" s="178" t="str">
        <f>_xlfn.XLOOKUP(AA$1, 'Item dictionary'!$A:$A, 'Item dictionary'!$C:$C)</f>
        <v>£m</v>
      </c>
      <c r="AB4" s="178" t="str">
        <f>_xlfn.XLOOKUP(AB$1, 'Item dictionary'!$A:$A, 'Item dictionary'!$C:$C)</f>
        <v>£m</v>
      </c>
      <c r="AC4" s="178" t="str">
        <f>_xlfn.XLOOKUP(AC$1, 'Item dictionary'!$A:$A, 'Item dictionary'!$C:$C)</f>
        <v>£m</v>
      </c>
      <c r="AD4" s="178" t="str">
        <f>_xlfn.XLOOKUP(AD$1, 'Item dictionary'!$A:$A, 'Item dictionary'!$C:$C)</f>
        <v>£m</v>
      </c>
    </row>
    <row r="5" spans="1:30" x14ac:dyDescent="0.4">
      <c r="A5" s="63" t="str">
        <f>B5&amp;RIGHT(C5,2)</f>
        <v>ANH14</v>
      </c>
      <c r="B5" s="63" t="s">
        <v>242</v>
      </c>
      <c r="C5" s="63" t="s">
        <v>243</v>
      </c>
      <c r="D5" s="72">
        <f>_xlfn.IFNA(IF('Stata dataset (nominal)'!D4="","",IF(LEFT(D$4,1)="£",'Stata dataset (nominal)'!D4*$D5,'Stata dataset (nominal)'!D4)),"")</f>
        <v>1.24788708586883</v>
      </c>
      <c r="E5" s="72">
        <f>_xlfn.IFNA(IF('Stata dataset (nominal)'!E4="","",IF(LEFT(E$4,1)="£", 'Stata dataset (nominal)'!E4*$D5, 'Stata dataset (nominal)'!E4)), "")</f>
        <v>17.096053076402971</v>
      </c>
      <c r="F5" s="72">
        <f>_xlfn.IFNA(IF('Stata dataset (nominal)'!F4="","",IF(LEFT(F$4,1)="£", 'Stata dataset (nominal)'!F4*$D5, 'Stata dataset (nominal)'!F4)), "")</f>
        <v>10.35746281271129</v>
      </c>
      <c r="G5" s="72">
        <f>_xlfn.IFNA(IF('Stata dataset (nominal)'!G4="","",IF(LEFT(G$4,1)="£", 'Stata dataset (nominal)'!G4*$D5, 'Stata dataset (nominal)'!G4)), "")</f>
        <v>37.436612576064903</v>
      </c>
      <c r="H5" s="72">
        <f>_xlfn.IFNA(IF('Stata dataset (nominal)'!H4="","",IF(LEFT(H$4,1)="£", 'Stata dataset (nominal)'!H4*$D5, 'Stata dataset (nominal)'!H4)), "")</f>
        <v>3.9932386747802564</v>
      </c>
      <c r="I5" s="72">
        <f>_xlfn.IFNA(IF('Stata dataset (nominal)'!I4="","",IF(LEFT(I$4,1)="£", 'Stata dataset (nominal)'!I4*$D5, 'Stata dataset (nominal)'!I4)), "")</f>
        <v>14.849856321839077</v>
      </c>
      <c r="J5" s="72">
        <f>_xlfn.IFNA(IF('Stata dataset (nominal)'!J4="","",IF(LEFT(J$4,1)="£", 'Stata dataset (nominal)'!J4*$D5, 'Stata dataset (nominal)'!J4)), "")</f>
        <v>0.24957741717376603</v>
      </c>
      <c r="K5" s="72">
        <f>_xlfn.IFNA(IF('Stata dataset (nominal)'!K4="","",IF(LEFT(K$4,1)="£", 'Stata dataset (nominal)'!K4*$D5, 'Stata dataset (nominal)'!K4)), "")</f>
        <v>0</v>
      </c>
      <c r="L5" s="72">
        <f>_xlfn.IFNA(IF('Stata dataset (nominal)'!L4="","",IF(LEFT(L$4,1)="£", 'Stata dataset (nominal)'!L4*$D5, 'Stata dataset (nominal)'!L4)), "")</f>
        <v>0</v>
      </c>
      <c r="M5" s="72">
        <f>_xlfn.IFNA(IF('Stata dataset (nominal)'!M4="","",IF(LEFT(M$4,1)="£", 'Stata dataset (nominal)'!M4*$D5, 'Stata dataset (nominal)'!M4)), "")</f>
        <v>1.2691011663286</v>
      </c>
      <c r="N5" s="72" t="str">
        <f>_xlfn.IFNA(IF('Stata dataset (nominal)'!N4="","",IF(LEFT(N$4,1)="£", 'Stata dataset (nominal)'!N4*$D5, 'Stata dataset (nominal)'!N4)), "")</f>
        <v/>
      </c>
      <c r="O5" s="72">
        <f>_xlfn.IFNA(IF('Stata dataset (nominal)'!O4="","",IF(LEFT(O$4,1)="£", 'Stata dataset (nominal)'!O4*$D5, 'Stata dataset (nominal)'!O4)), "")</f>
        <v>115.05200000000001</v>
      </c>
      <c r="P5" s="72">
        <f>_xlfn.IFNA(IF('Stata dataset (nominal)'!P4="","",IF(LEFT(P$4,1)="£", 'Stata dataset (nominal)'!P4*$D5, 'Stata dataset (nominal)'!P4)), "")</f>
        <v>292.30700000000002</v>
      </c>
      <c r="Q5" s="72">
        <f>_xlfn.IFNA(IF('Stata dataset (nominal)'!Q4="","",IF(LEFT(Q$4,1)="£", 'Stata dataset (nominal)'!Q4*$D5, 'Stata dataset (nominal)'!Q4)), "")</f>
        <v>369.65300000000002</v>
      </c>
      <c r="R5" s="72">
        <f>_xlfn.IFNA(IF('Stata dataset (nominal)'!R4="","",IF(LEFT(R$4,1)="£", 'Stata dataset (nominal)'!R4*$D5, 'Stata dataset (nominal)'!R4)), "")</f>
        <v>117.932</v>
      </c>
      <c r="S5" s="72">
        <f>_xlfn.IFNA(IF('Stata dataset (nominal)'!S4="","",IF(LEFT(S$4,1)="£", 'Stata dataset (nominal)'!S4*$D5, 'Stata dataset (nominal)'!S4)), "")</f>
        <v>505.98099999999999</v>
      </c>
      <c r="T5" s="72">
        <f>_xlfn.IFNA(IF('Stata dataset (nominal)'!T4="","",IF(LEFT(T$4,1)="£", 'Stata dataset (nominal)'!T4*$D5, 'Stata dataset (nominal)'!T4)), "")</f>
        <v>1314.7380000000001</v>
      </c>
      <c r="U5" s="72">
        <f>_xlfn.IFNA(IF('Stata dataset (nominal)'!U4="","",IF(LEFT(U$4,1)="£", 'Stata dataset (nominal)'!U4*$D5, 'Stata dataset (nominal)'!U4)), "")</f>
        <v>24.683067475627162</v>
      </c>
      <c r="V5" s="72">
        <f>_xlfn.IFNA(IF('Stata dataset (nominal)'!V4="","",IF(LEFT(V$4,1)="£", 'Stata dataset (nominal)'!V4*$D5, 'Stata dataset (nominal)'!V4)), "")</f>
        <v>142.1899761542391</v>
      </c>
      <c r="W5" s="72">
        <f>_xlfn.IFNA(IF('Stata dataset (nominal)'!W4="","",IF(LEFT(W$4,1)="£", 'Stata dataset (nominal)'!W4*$D5, 'Stata dataset (nominal)'!W4)), "")</f>
        <v>2.1673420668375845</v>
      </c>
      <c r="X5" s="72">
        <f>_xlfn.IFNA(IF('Stata dataset (nominal)'!X4="","",IF(LEFT(X$4,1)="£", 'Stata dataset (nominal)'!X4*$D5, 'Stata dataset (nominal)'!X4)), "")</f>
        <v>11.909605798935374</v>
      </c>
      <c r="Y5" s="72">
        <f>_xlfn.IFNA(IF('Stata dataset (nominal)'!Y4="","",IF(LEFT(Y$4,1)="£", 'Stata dataset (nominal)'!Y4*$D5, 'Stata dataset (nominal)'!Y4)), "")</f>
        <v>12.721532469977898</v>
      </c>
      <c r="Z5" s="72">
        <f>_xlfn.IFNA(IF('Stata dataset (nominal)'!Z4="","",IF(LEFT(Z$4,1)="£", 'Stata dataset (nominal)'!Z4*$D5, 'Stata dataset (nominal)'!Z4)), "")</f>
        <v>12.721532469977898</v>
      </c>
      <c r="AA5" s="72">
        <f>_xlfn.IFNA(IF('Stata dataset (nominal)'!AA4="","",IF(LEFT(AA$4,1)="£", 'Stata dataset (nominal)'!AA4*$D5, 'Stata dataset (nominal)'!AA4)), "")</f>
        <v>1201.1119847282141</v>
      </c>
      <c r="AB5" s="72">
        <f>_xlfn.IFNA(IF('Stata dataset (nominal)'!AB4="","",IF(LEFT(AB$4,1)="£", 'Stata dataset (nominal)'!AB4*$D5, 'Stata dataset (nominal)'!AB4)), "")</f>
        <v>2.2649150608519264</v>
      </c>
      <c r="AC5" s="72">
        <f>_xlfn.IFNA(IF('Stata dataset (nominal)'!AC4="","",IF(LEFT(AC$4,1)="£", 'Stata dataset (nominal)'!AC4*$D5, 'Stata dataset (nominal)'!AC4)), "")</f>
        <v>3.4365226560571478</v>
      </c>
      <c r="AD5" s="72">
        <f>_xlfn.IFNA(IF('Stata dataset (nominal)'!AD4="","",IF(LEFT(AD$4,1)="£", 'Stata dataset (nominal)'!AD4*$D5, 'Stata dataset (nominal)'!AD4)), "")</f>
        <v>2.4733122041920215</v>
      </c>
    </row>
    <row r="6" spans="1:30" x14ac:dyDescent="0.4">
      <c r="A6" s="63" t="str">
        <f t="shared" ref="A6:A111" si="0">B6&amp;RIGHT(C6,2)</f>
        <v>ANH15</v>
      </c>
      <c r="B6" s="63" t="s">
        <v>242</v>
      </c>
      <c r="C6" s="63" t="s">
        <v>245</v>
      </c>
      <c r="D6" s="72">
        <f>_xlfn.IFNA(IF('Stata dataset (nominal)'!D5="","",IF(LEFT(D$4,1)="£",'Stata dataset (nominal)'!D5*$D6,'Stata dataset (nominal)'!D5)),"")</f>
        <v>1.2338096431854266</v>
      </c>
      <c r="E6" s="72">
        <f>_xlfn.IFNA(IF('Stata dataset (nominal)'!E5="","",IF(LEFT(E$4,1)="£", 'Stata dataset (nominal)'!E5*$D6, 'Stata dataset (nominal)'!E5)), "")</f>
        <v>16.892087824851679</v>
      </c>
      <c r="F6" s="72">
        <f>_xlfn.IFNA(IF('Stata dataset (nominal)'!F5="","",IF(LEFT(F$4,1)="£", 'Stata dataset (nominal)'!F5*$D6, 'Stata dataset (nominal)'!F5)), "")</f>
        <v>10.207307178073034</v>
      </c>
      <c r="G6" s="72">
        <f>_xlfn.IFNA(IF('Stata dataset (nominal)'!G5="","",IF(LEFT(G$4,1)="£", 'Stata dataset (nominal)'!G5*$D6, 'Stata dataset (nominal)'!G5)), "")</f>
        <v>37.307935990640928</v>
      </c>
      <c r="H6" s="72">
        <f>_xlfn.IFNA(IF('Stata dataset (nominal)'!H5="","",IF(LEFT(H$4,1)="£", 'Stata dataset (nominal)'!H5*$D6, 'Stata dataset (nominal)'!H5)), "")</f>
        <v>4.0061799114230805</v>
      </c>
      <c r="I6" s="72">
        <f>_xlfn.IFNA(IF('Stata dataset (nominal)'!I5="","",IF(LEFT(I$4,1)="£", 'Stata dataset (nominal)'!I5*$D6, 'Stata dataset (nominal)'!I5)), "")</f>
        <v>15.652109133450322</v>
      </c>
      <c r="J6" s="72">
        <f>_xlfn.IFNA(IF('Stata dataset (nominal)'!J5="","",IF(LEFT(J$4,1)="£", 'Stata dataset (nominal)'!J5*$D6, 'Stata dataset (nominal)'!J5)), "")</f>
        <v>0.16779811147321802</v>
      </c>
      <c r="K6" s="72">
        <f>_xlfn.IFNA(IF('Stata dataset (nominal)'!K5="","",IF(LEFT(K$4,1)="£", 'Stata dataset (nominal)'!K5*$D6, 'Stata dataset (nominal)'!K5)), "")</f>
        <v>0</v>
      </c>
      <c r="L6" s="72">
        <f>_xlfn.IFNA(IF('Stata dataset (nominal)'!L5="","",IF(LEFT(L$4,1)="£", 'Stata dataset (nominal)'!L5*$D6, 'Stata dataset (nominal)'!L5)), "")</f>
        <v>0</v>
      </c>
      <c r="M6" s="72">
        <f>_xlfn.IFNA(IF('Stata dataset (nominal)'!M5="","",IF(LEFT(M$4,1)="£", 'Stata dataset (nominal)'!M5*$D6, 'Stata dataset (nominal)'!M5)), "")</f>
        <v>5.7199415058076379</v>
      </c>
      <c r="N6" s="72" t="str">
        <f>_xlfn.IFNA(IF('Stata dataset (nominal)'!N5="","",IF(LEFT(N$4,1)="£", 'Stata dataset (nominal)'!N5*$D6, 'Stata dataset (nominal)'!N5)), "")</f>
        <v/>
      </c>
      <c r="O6" s="72">
        <f>_xlfn.IFNA(IF('Stata dataset (nominal)'!O5="","",IF(LEFT(O$4,1)="£", 'Stata dataset (nominal)'!O5*$D6, 'Stata dataset (nominal)'!O5)), "")</f>
        <v>109.224</v>
      </c>
      <c r="P6" s="72">
        <f>_xlfn.IFNA(IF('Stata dataset (nominal)'!P5="","",IF(LEFT(P$4,1)="£", 'Stata dataset (nominal)'!P5*$D6, 'Stata dataset (nominal)'!P5)), "")</f>
        <v>282.48200000000003</v>
      </c>
      <c r="Q6" s="72">
        <f>_xlfn.IFNA(IF('Stata dataset (nominal)'!Q5="","",IF(LEFT(Q$4,1)="£", 'Stata dataset (nominal)'!Q5*$D6, 'Stata dataset (nominal)'!Q5)), "")</f>
        <v>338.98399999999998</v>
      </c>
      <c r="R6" s="72">
        <f>_xlfn.IFNA(IF('Stata dataset (nominal)'!R5="","",IF(LEFT(R$4,1)="£", 'Stata dataset (nominal)'!R5*$D6, 'Stata dataset (nominal)'!R5)), "")</f>
        <v>124.236</v>
      </c>
      <c r="S6" s="72">
        <f>_xlfn.IFNA(IF('Stata dataset (nominal)'!S5="","",IF(LEFT(S$4,1)="£", 'Stata dataset (nominal)'!S5*$D6, 'Stata dataset (nominal)'!S5)), "")</f>
        <v>519.30600000000004</v>
      </c>
      <c r="T6" s="72">
        <f>_xlfn.IFNA(IF('Stata dataset (nominal)'!T5="","",IF(LEFT(T$4,1)="£", 'Stata dataset (nominal)'!T5*$D6, 'Stata dataset (nominal)'!T5)), "")</f>
        <v>1361.1289999999999</v>
      </c>
      <c r="U6" s="72">
        <f>_xlfn.IFNA(IF('Stata dataset (nominal)'!U5="","",IF(LEFT(U$4,1)="£", 'Stata dataset (nominal)'!U5*$D6, 'Stata dataset (nominal)'!U5)), "")</f>
        <v>24.713868384006499</v>
      </c>
      <c r="V6" s="72">
        <f>_xlfn.IFNA(IF('Stata dataset (nominal)'!V5="","",IF(LEFT(V$4,1)="£", 'Stata dataset (nominal)'!V5*$D6, 'Stata dataset (nominal)'!V5)), "")</f>
        <v>139.13577858008077</v>
      </c>
      <c r="W6" s="72">
        <f>_xlfn.IFNA(IF('Stata dataset (nominal)'!W5="","",IF(LEFT(W$4,1)="£", 'Stata dataset (nominal)'!W5*$D6, 'Stata dataset (nominal)'!W5)), "")</f>
        <v>2.1160479475761598</v>
      </c>
      <c r="X6" s="72">
        <f>_xlfn.IFNA(IF('Stata dataset (nominal)'!X5="","",IF(LEFT(X$4,1)="£", 'Stata dataset (nominal)'!X5*$D6, 'Stata dataset (nominal)'!X5)), "")</f>
        <v>11.909605798935374</v>
      </c>
      <c r="Y6" s="72">
        <f>_xlfn.IFNA(IF('Stata dataset (nominal)'!Y5="","",IF(LEFT(Y$4,1)="£", 'Stata dataset (nominal)'!Y5*$D6, 'Stata dataset (nominal)'!Y5)), "")</f>
        <v>12.718451807229799</v>
      </c>
      <c r="Z6" s="72">
        <f>_xlfn.IFNA(IF('Stata dataset (nominal)'!Z5="","",IF(LEFT(Z$4,1)="£", 'Stata dataset (nominal)'!Z5*$D6, 'Stata dataset (nominal)'!Z5)), "")</f>
        <v>12.718451807229799</v>
      </c>
      <c r="AA6" s="72">
        <f>_xlfn.IFNA(IF('Stata dataset (nominal)'!AA5="","",IF(LEFT(AA$4,1)="£", 'Stata dataset (nominal)'!AA5*$D6, 'Stata dataset (nominal)'!AA5)), "")</f>
        <v>1228.5116971527177</v>
      </c>
      <c r="AB6" s="72">
        <f>_xlfn.IFNA(IF('Stata dataset (nominal)'!AB5="","",IF(LEFT(AB$4,1)="£", 'Stata dataset (nominal)'!AB5*$D6, 'Stata dataset (nominal)'!AB5)), "")</f>
        <v>1.8396101779894711</v>
      </c>
      <c r="AC6" s="72">
        <f>_xlfn.IFNA(IF('Stata dataset (nominal)'!AC5="","",IF(LEFT(AC$4,1)="£", 'Stata dataset (nominal)'!AC5*$D6, 'Stata dataset (nominal)'!AC5)), "")</f>
        <v>3.3977551655776872</v>
      </c>
      <c r="AD6" s="72">
        <f>_xlfn.IFNA(IF('Stata dataset (nominal)'!AD5="","",IF(LEFT(AD$4,1)="£", 'Stata dataset (nominal)'!AD5*$D6, 'Stata dataset (nominal)'!AD5)), "")</f>
        <v>3.3115450823096855</v>
      </c>
    </row>
    <row r="7" spans="1:30" x14ac:dyDescent="0.4">
      <c r="A7" s="63" t="str">
        <f t="shared" si="0"/>
        <v>ANH16</v>
      </c>
      <c r="B7" s="63" t="s">
        <v>242</v>
      </c>
      <c r="C7" s="63" t="s">
        <v>247</v>
      </c>
      <c r="D7" s="72">
        <f>_xlfn.IFNA(IF('Stata dataset (nominal)'!D6="","",IF(LEFT(D$4,1)="£",'Stata dataset (nominal)'!D6*$D7,'Stata dataset (nominal)'!D6)),"")</f>
        <v>1.2283693843594008</v>
      </c>
      <c r="E7" s="72">
        <f>_xlfn.IFNA(IF('Stata dataset (nominal)'!E6="","",IF(LEFT(E$4,1)="£", 'Stata dataset (nominal)'!E6*$D7, 'Stata dataset (nominal)'!E6)), "")</f>
        <v>19.150734776591616</v>
      </c>
      <c r="F7" s="72">
        <f>_xlfn.IFNA(IF('Stata dataset (nominal)'!F6="","",IF(LEFT(F$4,1)="£", 'Stata dataset (nominal)'!F6*$D7, 'Stata dataset (nominal)'!F6)), "")</f>
        <v>9.5586809791635332</v>
      </c>
      <c r="G7" s="72">
        <f>_xlfn.IFNA(IF('Stata dataset (nominal)'!G6="","",IF(LEFT(G$4,1)="£", 'Stata dataset (nominal)'!G6*$D7, 'Stata dataset (nominal)'!G6)), "")</f>
        <v>37.548424373544115</v>
      </c>
      <c r="H7" s="72">
        <f>_xlfn.IFNA(IF('Stata dataset (nominal)'!H6="","",IF(LEFT(H$4,1)="£", 'Stata dataset (nominal)'!H6*$D7, 'Stata dataset (nominal)'!H6)), "")</f>
        <v>3.771609198780177</v>
      </c>
      <c r="I7" s="72">
        <f>_xlfn.IFNA(IF('Stata dataset (nominal)'!I6="","",IF(LEFT(I$4,1)="£", 'Stata dataset (nominal)'!I6*$D7, 'Stata dataset (nominal)'!I6)), "")</f>
        <v>16.679623716466391</v>
      </c>
      <c r="J7" s="72" t="str">
        <f>_xlfn.IFNA(IF('Stata dataset (nominal)'!J6="","",IF(LEFT(J$4,1)="£", 'Stata dataset (nominal)'!J6*$D7, 'Stata dataset (nominal)'!J6)), "")</f>
        <v/>
      </c>
      <c r="K7" s="72" t="str">
        <f>_xlfn.IFNA(IF('Stata dataset (nominal)'!K6="","",IF(LEFT(K$4,1)="£", 'Stata dataset (nominal)'!K6*$D7, 'Stata dataset (nominal)'!K6)), "")</f>
        <v/>
      </c>
      <c r="L7" s="72">
        <f>_xlfn.IFNA(IF('Stata dataset (nominal)'!L6="","",IF(LEFT(L$4,1)="£", 'Stata dataset (nominal)'!L6*$D7, 'Stata dataset (nominal)'!L6)), "")</f>
        <v>0</v>
      </c>
      <c r="M7" s="72">
        <f>_xlfn.IFNA(IF('Stata dataset (nominal)'!M6="","",IF(LEFT(M$4,1)="£", 'Stata dataset (nominal)'!M6*$D7, 'Stata dataset (nominal)'!M6)), "")</f>
        <v>0.21127953410981692</v>
      </c>
      <c r="N7" s="72" t="str">
        <f>_xlfn.IFNA(IF('Stata dataset (nominal)'!N6="","",IF(LEFT(N$4,1)="£", 'Stata dataset (nominal)'!N6*$D7, 'Stata dataset (nominal)'!N6)), "")</f>
        <v/>
      </c>
      <c r="O7" s="72">
        <f>_xlfn.IFNA(IF('Stata dataset (nominal)'!O6="","",IF(LEFT(O$4,1)="£", 'Stata dataset (nominal)'!O6*$D7, 'Stata dataset (nominal)'!O6)), "")</f>
        <v>104.92480363883401</v>
      </c>
      <c r="P7" s="72">
        <f>_xlfn.IFNA(IF('Stata dataset (nominal)'!P6="","",IF(LEFT(P$4,1)="£", 'Stata dataset (nominal)'!P6*$D7, 'Stata dataset (nominal)'!P6)), "")</f>
        <v>271.98980363883402</v>
      </c>
      <c r="Q7" s="72">
        <f>_xlfn.IFNA(IF('Stata dataset (nominal)'!Q6="","",IF(LEFT(Q$4,1)="£", 'Stata dataset (nominal)'!Q6*$D7, 'Stata dataset (nominal)'!Q6)), "")</f>
        <v>315.14819636116601</v>
      </c>
      <c r="R7" s="72">
        <f>_xlfn.IFNA(IF('Stata dataset (nominal)'!R6="","",IF(LEFT(R$4,1)="£", 'Stata dataset (nominal)'!R6*$D7, 'Stata dataset (nominal)'!R6)), "")</f>
        <v>127.667743694126</v>
      </c>
      <c r="S7" s="72">
        <f>_xlfn.IFNA(IF('Stata dataset (nominal)'!S6="","",IF(LEFT(S$4,1)="£", 'Stata dataset (nominal)'!S6*$D7, 'Stata dataset (nominal)'!S6)), "")</f>
        <v>529.57374369412605</v>
      </c>
      <c r="T7" s="72">
        <f>_xlfn.IFNA(IF('Stata dataset (nominal)'!T6="","",IF(LEFT(T$4,1)="£", 'Stata dataset (nominal)'!T6*$D7, 'Stata dataset (nominal)'!T6)), "")</f>
        <v>1381.3792563058701</v>
      </c>
      <c r="U7" s="72">
        <f>_xlfn.IFNA(IF('Stata dataset (nominal)'!U6="","",IF(LEFT(U$4,1)="£", 'Stata dataset (nominal)'!U6*$D7, 'Stata dataset (nominal)'!U6)), "")</f>
        <v>24.433306474292376</v>
      </c>
      <c r="V7" s="72">
        <f>_xlfn.IFNA(IF('Stata dataset (nominal)'!V6="","",IF(LEFT(V$4,1)="£", 'Stata dataset (nominal)'!V6*$D7, 'Stata dataset (nominal)'!V6)), "")</f>
        <v>139.5071290797064</v>
      </c>
      <c r="W7" s="72">
        <f>_xlfn.IFNA(IF('Stata dataset (nominal)'!W6="","",IF(LEFT(W$4,1)="£", 'Stata dataset (nominal)'!W6*$D7, 'Stata dataset (nominal)'!W6)), "")</f>
        <v>2.0485227277610276</v>
      </c>
      <c r="X7" s="72">
        <f>_xlfn.IFNA(IF('Stata dataset (nominal)'!X6="","",IF(LEFT(X$4,1)="£", 'Stata dataset (nominal)'!X6*$D7, 'Stata dataset (nominal)'!X6)), "")</f>
        <v>11.909605798935374</v>
      </c>
      <c r="Y7" s="72">
        <f>_xlfn.IFNA(IF('Stata dataset (nominal)'!Y6="","",IF(LEFT(Y$4,1)="£", 'Stata dataset (nominal)'!Y6*$D7, 'Stata dataset (nominal)'!Y6)), "")</f>
        <v>12.717524045562964</v>
      </c>
      <c r="Z7" s="72">
        <f>_xlfn.IFNA(IF('Stata dataset (nominal)'!Z6="","",IF(LEFT(Z$4,1)="£", 'Stata dataset (nominal)'!Z6*$D7, 'Stata dataset (nominal)'!Z6)), "")</f>
        <v>12.717524045562964</v>
      </c>
      <c r="AA7" s="72">
        <f>_xlfn.IFNA(IF('Stata dataset (nominal)'!AA6="","",IF(LEFT(AA$4,1)="£", 'Stata dataset (nominal)'!AA6*$D7, 'Stata dataset (nominal)'!AA6)), "")</f>
        <v>1116.3578117660384</v>
      </c>
      <c r="AB7" s="72">
        <f>_xlfn.IFNA(IF('Stata dataset (nominal)'!AB6="","",IF(LEFT(AB$4,1)="£", 'Stata dataset (nominal)'!AB6*$D7, 'Stata dataset (nominal)'!AB6)), "")</f>
        <v>1.9813598169717135</v>
      </c>
      <c r="AC7" s="72">
        <f>_xlfn.IFNA(IF('Stata dataset (nominal)'!AC6="","",IF(LEFT(AC$4,1)="£", 'Stata dataset (nominal)'!AC6*$D7, 'Stata dataset (nominal)'!AC6)), "")</f>
        <v>3.3827733832336251</v>
      </c>
      <c r="AD7" s="72">
        <f>_xlfn.IFNA(IF('Stata dataset (nominal)'!AD6="","",IF(LEFT(AD$4,1)="£", 'Stata dataset (nominal)'!AD6*$D7, 'Stata dataset (nominal)'!AD6)), "")</f>
        <v>3.5487591514143091</v>
      </c>
    </row>
    <row r="8" spans="1:30" x14ac:dyDescent="0.4">
      <c r="A8" s="63" t="str">
        <f t="shared" si="0"/>
        <v>ANH17</v>
      </c>
      <c r="B8" s="63" t="s">
        <v>242</v>
      </c>
      <c r="C8" s="63" t="s">
        <v>249</v>
      </c>
      <c r="D8" s="72">
        <f>_xlfn.IFNA(IF('Stata dataset (nominal)'!D7="","",IF(LEFT(D$4,1)="£",'Stata dataset (nominal)'!D7*$D8,'Stata dataset (nominal)'!D7)),"")</f>
        <v>1.2117357406647515</v>
      </c>
      <c r="E8" s="72">
        <f>_xlfn.IFNA(IF('Stata dataset (nominal)'!E7="","",IF(LEFT(E$4,1)="£", 'Stata dataset (nominal)'!E7*$D8, 'Stata dataset (nominal)'!E7)), "")</f>
        <v>20.145103372328137</v>
      </c>
      <c r="F8" s="72">
        <f>_xlfn.IFNA(IF('Stata dataset (nominal)'!F7="","",IF(LEFT(F$4,1)="£", 'Stata dataset (nominal)'!F7*$D8, 'Stata dataset (nominal)'!F7)), "")</f>
        <v>10.230772144855607</v>
      </c>
      <c r="G8" s="72">
        <f>_xlfn.IFNA(IF('Stata dataset (nominal)'!G7="","",IF(LEFT(G$4,1)="£", 'Stata dataset (nominal)'!G7*$D8, 'Stata dataset (nominal)'!G7)), "")</f>
        <v>33.159609002872415</v>
      </c>
      <c r="H8" s="72">
        <f>_xlfn.IFNA(IF('Stata dataset (nominal)'!H7="","",IF(LEFT(H$4,1)="£", 'Stata dataset (nominal)'!H7*$D8, 'Stata dataset (nominal)'!H7)), "")</f>
        <v>3.5609194028702529</v>
      </c>
      <c r="I8" s="72">
        <f>_xlfn.IFNA(IF('Stata dataset (nominal)'!I7="","",IF(LEFT(I$4,1)="£", 'Stata dataset (nominal)'!I7*$D8, 'Stata dataset (nominal)'!I7)), "")</f>
        <v>16.581210935736458</v>
      </c>
      <c r="J8" s="72" t="str">
        <f>_xlfn.IFNA(IF('Stata dataset (nominal)'!J7="","",IF(LEFT(J$4,1)="£", 'Stata dataset (nominal)'!J7*$D8, 'Stata dataset (nominal)'!J7)), "")</f>
        <v/>
      </c>
      <c r="K8" s="72" t="str">
        <f>_xlfn.IFNA(IF('Stata dataset (nominal)'!K7="","",IF(LEFT(K$4,1)="£", 'Stata dataset (nominal)'!K7*$D8, 'Stata dataset (nominal)'!K7)), "")</f>
        <v/>
      </c>
      <c r="L8" s="72">
        <f>_xlfn.IFNA(IF('Stata dataset (nominal)'!L7="","",IF(LEFT(L$4,1)="£", 'Stata dataset (nominal)'!L7*$D8, 'Stata dataset (nominal)'!L7)), "")</f>
        <v>0</v>
      </c>
      <c r="M8" s="72">
        <f>_xlfn.IFNA(IF('Stata dataset (nominal)'!M7="","",IF(LEFT(M$4,1)="£", 'Stata dataset (nominal)'!M7*$D8, 'Stata dataset (nominal)'!M7)), "")</f>
        <v>3.3407554370127199</v>
      </c>
      <c r="N8" s="72" t="str">
        <f>_xlfn.IFNA(IF('Stata dataset (nominal)'!N7="","",IF(LEFT(N$4,1)="£", 'Stata dataset (nominal)'!N7*$D8, 'Stata dataset (nominal)'!N7)), "")</f>
        <v/>
      </c>
      <c r="O8" s="72">
        <f>_xlfn.IFNA(IF('Stata dataset (nominal)'!O7="","",IF(LEFT(O$4,1)="£", 'Stata dataset (nominal)'!O7*$D8, 'Stata dataset (nominal)'!O7)), "")</f>
        <v>101.200872855019</v>
      </c>
      <c r="P8" s="72">
        <f>_xlfn.IFNA(IF('Stata dataset (nominal)'!P7="","",IF(LEFT(P$4,1)="£", 'Stata dataset (nominal)'!P7*$D8, 'Stata dataset (nominal)'!P7)), "")</f>
        <v>262.92287285501902</v>
      </c>
      <c r="Q8" s="72">
        <f>_xlfn.IFNA(IF('Stata dataset (nominal)'!Q7="","",IF(LEFT(Q$4,1)="£", 'Stata dataset (nominal)'!Q7*$D8, 'Stata dataset (nominal)'!Q7)), "")</f>
        <v>294.636127144981</v>
      </c>
      <c r="R8" s="72">
        <f>_xlfn.IFNA(IF('Stata dataset (nominal)'!R7="","",IF(LEFT(R$4,1)="£", 'Stata dataset (nominal)'!R7*$D8, 'Stata dataset (nominal)'!R7)), "")</f>
        <v>131.46491311764299</v>
      </c>
      <c r="S8" s="72">
        <f>_xlfn.IFNA(IF('Stata dataset (nominal)'!S7="","",IF(LEFT(S$4,1)="£", 'Stata dataset (nominal)'!S7*$D8, 'Stata dataset (nominal)'!S7)), "")</f>
        <v>545.32191311764302</v>
      </c>
      <c r="T8" s="72">
        <f>_xlfn.IFNA(IF('Stata dataset (nominal)'!T7="","",IF(LEFT(T$4,1)="£", 'Stata dataset (nominal)'!T7*$D8, 'Stata dataset (nominal)'!T7)), "")</f>
        <v>1422.7450868823601</v>
      </c>
      <c r="U8" s="72">
        <f>_xlfn.IFNA(IF('Stata dataset (nominal)'!U7="","",IF(LEFT(U$4,1)="£", 'Stata dataset (nominal)'!U7*$D8, 'Stata dataset (nominal)'!U7)), "")</f>
        <v>23.619757815926526</v>
      </c>
      <c r="V8" s="72">
        <f>_xlfn.IFNA(IF('Stata dataset (nominal)'!V7="","",IF(LEFT(V$4,1)="£", 'Stata dataset (nominal)'!V7*$D8, 'Stata dataset (nominal)'!V7)), "")</f>
        <v>140.65554757442877</v>
      </c>
      <c r="W8" s="72">
        <f>_xlfn.IFNA(IF('Stata dataset (nominal)'!W7="","",IF(LEFT(W$4,1)="£", 'Stata dataset (nominal)'!W7*$D8, 'Stata dataset (nominal)'!W7)), "")</f>
        <v>1.8317059562795099</v>
      </c>
      <c r="X8" s="72">
        <f>_xlfn.IFNA(IF('Stata dataset (nominal)'!X7="","",IF(LEFT(X$4,1)="£", 'Stata dataset (nominal)'!X7*$D8, 'Stata dataset (nominal)'!X7)), "")</f>
        <v>11.909605798935374</v>
      </c>
      <c r="Y8" s="72">
        <f>_xlfn.IFNA(IF('Stata dataset (nominal)'!Y7="","",IF(LEFT(Y$4,1)="£", 'Stata dataset (nominal)'!Y7*$D8, 'Stata dataset (nominal)'!Y7)), "")</f>
        <v>12.710307563167383</v>
      </c>
      <c r="Z8" s="72">
        <f>_xlfn.IFNA(IF('Stata dataset (nominal)'!Z7="","",IF(LEFT(Z$4,1)="£", 'Stata dataset (nominal)'!Z7*$D8, 'Stata dataset (nominal)'!Z7)), "")</f>
        <v>12.297180731378093</v>
      </c>
      <c r="AA8" s="72">
        <f>_xlfn.IFNA(IF('Stata dataset (nominal)'!AA7="","",IF(LEFT(AA$4,1)="£", 'Stata dataset (nominal)'!AA7*$D8, 'Stata dataset (nominal)'!AA7)), "")</f>
        <v>1146.3486195074436</v>
      </c>
      <c r="AB8" s="72">
        <f>_xlfn.IFNA(IF('Stata dataset (nominal)'!AB7="","",IF(LEFT(AB$4,1)="£", 'Stata dataset (nominal)'!AB7*$D8, 'Stata dataset (nominal)'!AB7)), "")</f>
        <v>1.6103967993434549</v>
      </c>
      <c r="AC8" s="72">
        <f>_xlfn.IFNA(IF('Stata dataset (nominal)'!AC7="","",IF(LEFT(AC$4,1)="£", 'Stata dataset (nominal)'!AC7*$D8, 'Stata dataset (nominal)'!AC7)), "")</f>
        <v>3.3369664395952543</v>
      </c>
      <c r="AD8" s="72">
        <f>_xlfn.IFNA(IF('Stata dataset (nominal)'!AD7="","",IF(LEFT(AD$4,1)="£", 'Stata dataset (nominal)'!AD7*$D8, 'Stata dataset (nominal)'!AD7)), "")</f>
        <v>4.1138428395568312</v>
      </c>
    </row>
    <row r="9" spans="1:30" x14ac:dyDescent="0.4">
      <c r="A9" s="63" t="str">
        <f t="shared" si="0"/>
        <v>ANH18</v>
      </c>
      <c r="B9" s="63" t="s">
        <v>242</v>
      </c>
      <c r="C9" s="63" t="s">
        <v>251</v>
      </c>
      <c r="D9" s="72">
        <f>_xlfn.IFNA(IF('Stata dataset (nominal)'!D8="","",IF(LEFT(D$4,1)="£",'Stata dataset (nominal)'!D8*$D9,'Stata dataset (nominal)'!D8)),"")</f>
        <v>1.1806332960179113</v>
      </c>
      <c r="E9" s="72">
        <f>_xlfn.IFNA(IF('Stata dataset (nominal)'!E8="","",IF(LEFT(E$4,1)="£", 'Stata dataset (nominal)'!E8*$D9, 'Stata dataset (nominal)'!E8)), "")</f>
        <v>20.468639453062529</v>
      </c>
      <c r="F9" s="72">
        <f>_xlfn.IFNA(IF('Stata dataset (nominal)'!F8="","",IF(LEFT(F$4,1)="£", 'Stata dataset (nominal)'!F8*$D9, 'Stata dataset (nominal)'!F8)), "")</f>
        <v>11.081424116424115</v>
      </c>
      <c r="G9" s="72">
        <f>_xlfn.IFNA(IF('Stata dataset (nominal)'!G8="","",IF(LEFT(G$4,1)="£", 'Stata dataset (nominal)'!G8*$D9, 'Stata dataset (nominal)'!G8)), "")</f>
        <v>32.411925875579719</v>
      </c>
      <c r="H9" s="72">
        <f>_xlfn.IFNA(IF('Stata dataset (nominal)'!H8="","",IF(LEFT(H$4,1)="£", 'Stata dataset (nominal)'!H8*$D9, 'Stata dataset (nominal)'!H8)), "")</f>
        <v>3.8831029106029105</v>
      </c>
      <c r="I9" s="72">
        <f>_xlfn.IFNA(IF('Stata dataset (nominal)'!I8="","",IF(LEFT(I$4,1)="£", 'Stata dataset (nominal)'!I8*$D9, 'Stata dataset (nominal)'!I8)), "")</f>
        <v>20.375369422677114</v>
      </c>
      <c r="J9" s="72" t="str">
        <f>_xlfn.IFNA(IF('Stata dataset (nominal)'!J8="","",IF(LEFT(J$4,1)="£", 'Stata dataset (nominal)'!J8*$D9, 'Stata dataset (nominal)'!J8)), "")</f>
        <v/>
      </c>
      <c r="K9" s="72" t="str">
        <f>_xlfn.IFNA(IF('Stata dataset (nominal)'!K8="","",IF(LEFT(K$4,1)="£", 'Stata dataset (nominal)'!K8*$D9, 'Stata dataset (nominal)'!K8)), "")</f>
        <v/>
      </c>
      <c r="L9" s="72">
        <f>_xlfn.IFNA(IF('Stata dataset (nominal)'!L8="","",IF(LEFT(L$4,1)="£", 'Stata dataset (nominal)'!L8*$D9, 'Stata dataset (nominal)'!L8)), "")</f>
        <v>0</v>
      </c>
      <c r="M9" s="72">
        <f>_xlfn.IFNA(IF('Stata dataset (nominal)'!M8="","",IF(LEFT(M$4,1)="£", 'Stata dataset (nominal)'!M8*$D9, 'Stata dataset (nominal)'!M8)), "")</f>
        <v>6.6906488885335031</v>
      </c>
      <c r="N9" s="72" t="str">
        <f>_xlfn.IFNA(IF('Stata dataset (nominal)'!N8="","",IF(LEFT(N$4,1)="£", 'Stata dataset (nominal)'!N8*$D9, 'Stata dataset (nominal)'!N8)), "")</f>
        <v/>
      </c>
      <c r="O9" s="72">
        <f>_xlfn.IFNA(IF('Stata dataset (nominal)'!O8="","",IF(LEFT(O$4,1)="£", 'Stata dataset (nominal)'!O8*$D9, 'Stata dataset (nominal)'!O8)), "")</f>
        <v>97.48</v>
      </c>
      <c r="P9" s="72">
        <f>_xlfn.IFNA(IF('Stata dataset (nominal)'!P8="","",IF(LEFT(P$4,1)="£", 'Stata dataset (nominal)'!P8*$D9, 'Stata dataset (nominal)'!P8)), "")</f>
        <v>256.46800000000002</v>
      </c>
      <c r="Q9" s="72">
        <f>_xlfn.IFNA(IF('Stata dataset (nominal)'!Q8="","",IF(LEFT(Q$4,1)="£", 'Stata dataset (nominal)'!Q8*$D9, 'Stata dataset (nominal)'!Q8)), "")</f>
        <v>271.66899999999998</v>
      </c>
      <c r="R9" s="72">
        <f>_xlfn.IFNA(IF('Stata dataset (nominal)'!R8="","",IF(LEFT(R$4,1)="£", 'Stata dataset (nominal)'!R8*$D9, 'Stata dataset (nominal)'!R8)), "")</f>
        <v>135.66399999999999</v>
      </c>
      <c r="S9" s="72">
        <f>_xlfn.IFNA(IF('Stata dataset (nominal)'!S8="","",IF(LEFT(S$4,1)="£", 'Stata dataset (nominal)'!S8*$D9, 'Stata dataset (nominal)'!S8)), "")</f>
        <v>557.37900000000002</v>
      </c>
      <c r="T9" s="72">
        <f>_xlfn.IFNA(IF('Stata dataset (nominal)'!T8="","",IF(LEFT(T$4,1)="£", 'Stata dataset (nominal)'!T8*$D9, 'Stata dataset (nominal)'!T8)), "")</f>
        <v>1454.665</v>
      </c>
      <c r="U9" s="72">
        <f>_xlfn.IFNA(IF('Stata dataset (nominal)'!U8="","",IF(LEFT(U$4,1)="£", 'Stata dataset (nominal)'!U8*$D9, 'Stata dataset (nominal)'!U8)), "")</f>
        <v>23.387133272061138</v>
      </c>
      <c r="V9" s="72">
        <f>_xlfn.IFNA(IF('Stata dataset (nominal)'!V8="","",IF(LEFT(V$4,1)="£", 'Stata dataset (nominal)'!V8*$D9, 'Stata dataset (nominal)'!V8)), "")</f>
        <v>141.12138106740653</v>
      </c>
      <c r="W9" s="72">
        <f>_xlfn.IFNA(IF('Stata dataset (nominal)'!W8="","",IF(LEFT(W$4,1)="£", 'Stata dataset (nominal)'!W8*$D9, 'Stata dataset (nominal)'!W8)), "")</f>
        <v>1.8220217551046243</v>
      </c>
      <c r="X9" s="72">
        <f>_xlfn.IFNA(IF('Stata dataset (nominal)'!X8="","",IF(LEFT(X$4,1)="£", 'Stata dataset (nominal)'!X8*$D9, 'Stata dataset (nominal)'!X8)), "")</f>
        <v>12.106169281853598</v>
      </c>
      <c r="Y9" s="72">
        <f>_xlfn.IFNA(IF('Stata dataset (nominal)'!Y8="","",IF(LEFT(Y$4,1)="£", 'Stata dataset (nominal)'!Y8*$D9, 'Stata dataset (nominal)'!Y8)), "")</f>
        <v>12.704776123605887</v>
      </c>
      <c r="Z9" s="72">
        <f>_xlfn.IFNA(IF('Stata dataset (nominal)'!Z8="","",IF(LEFT(Z$4,1)="£", 'Stata dataset (nominal)'!Z8*$D9, 'Stata dataset (nominal)'!Z8)), "")</f>
        <v>11.878758113285633</v>
      </c>
      <c r="AA9" s="72">
        <f>_xlfn.IFNA(IF('Stata dataset (nominal)'!AA8="","",IF(LEFT(AA$4,1)="£", 'Stata dataset (nominal)'!AA8*$D9, 'Stata dataset (nominal)'!AA8)), "")</f>
        <v>1151.6511098672636</v>
      </c>
      <c r="AB9" s="72">
        <f>_xlfn.IFNA(IF('Stata dataset (nominal)'!AB8="","",IF(LEFT(AB$4,1)="£", 'Stata dataset (nominal)'!AB8*$D9, 'Stata dataset (nominal)'!AB8)), "")</f>
        <v>1.6446221813529502</v>
      </c>
      <c r="AC9" s="72">
        <f>_xlfn.IFNA(IF('Stata dataset (nominal)'!AC8="","",IF(LEFT(AC$4,1)="£", 'Stata dataset (nominal)'!AC8*$D9, 'Stata dataset (nominal)'!AC8)), "")</f>
        <v>3.251314254475306</v>
      </c>
      <c r="AD9" s="72">
        <f>_xlfn.IFNA(IF('Stata dataset (nominal)'!AD8="","",IF(LEFT(AD$4,1)="£", 'Stata dataset (nominal)'!AD8*$D9, 'Stata dataset (nominal)'!AD8)), "")</f>
        <v>4.5596057892211741</v>
      </c>
    </row>
    <row r="10" spans="1:30" x14ac:dyDescent="0.4">
      <c r="A10" s="63" t="str">
        <f t="shared" si="0"/>
        <v>ANH19</v>
      </c>
      <c r="B10" s="63" t="s">
        <v>242</v>
      </c>
      <c r="C10" s="63" t="s">
        <v>253</v>
      </c>
      <c r="D10" s="72">
        <f>_xlfn.IFNA(IF('Stata dataset (nominal)'!D9="","",IF(LEFT(D$4,1)="£",'Stata dataset (nominal)'!D9*$D10,'Stata dataset (nominal)'!D9)),"")</f>
        <v>1.1560444722831191</v>
      </c>
      <c r="E10" s="72">
        <f>_xlfn.IFNA(IF('Stata dataset (nominal)'!E9="","",IF(LEFT(E$4,1)="£", 'Stata dataset (nominal)'!E9*$D10, 'Stata dataset (nominal)'!E9)), "")</f>
        <v>20.606492718446599</v>
      </c>
      <c r="F10" s="72">
        <f>_xlfn.IFNA(IF('Stata dataset (nominal)'!F9="","",IF(LEFT(F$4,1)="£", 'Stata dataset (nominal)'!F9*$D10, 'Stata dataset (nominal)'!F9)), "")</f>
        <v>11.393974318822423</v>
      </c>
      <c r="G10" s="72">
        <f>_xlfn.IFNA(IF('Stata dataset (nominal)'!G9="","",IF(LEFT(G$4,1)="£", 'Stata dataset (nominal)'!G9*$D10, 'Stata dataset (nominal)'!G9)), "")</f>
        <v>30.104554102724705</v>
      </c>
      <c r="H10" s="72">
        <f>_xlfn.IFNA(IF('Stata dataset (nominal)'!H9="","",IF(LEFT(H$4,1)="£", 'Stata dataset (nominal)'!H9*$D10, 'Stata dataset (nominal)'!H9)), "")</f>
        <v>3.9721688067647971</v>
      </c>
      <c r="I10" s="72">
        <f>_xlfn.IFNA(IF('Stata dataset (nominal)'!I9="","",IF(LEFT(I$4,1)="£", 'Stata dataset (nominal)'!I9*$D10, 'Stata dataset (nominal)'!I9)), "")</f>
        <v>20.601868540557469</v>
      </c>
      <c r="J10" s="72" t="str">
        <f>_xlfn.IFNA(IF('Stata dataset (nominal)'!J9="","",IF(LEFT(J$4,1)="£", 'Stata dataset (nominal)'!J9*$D10, 'Stata dataset (nominal)'!J9)), "")</f>
        <v/>
      </c>
      <c r="K10" s="72" t="str">
        <f>_xlfn.IFNA(IF('Stata dataset (nominal)'!K9="","",IF(LEFT(K$4,1)="£", 'Stata dataset (nominal)'!K9*$D10, 'Stata dataset (nominal)'!K9)), "")</f>
        <v/>
      </c>
      <c r="L10" s="72">
        <f>_xlfn.IFNA(IF('Stata dataset (nominal)'!L9="","",IF(LEFT(L$4,1)="£", 'Stata dataset (nominal)'!L9*$D10, 'Stata dataset (nominal)'!L9)), "")</f>
        <v>0</v>
      </c>
      <c r="M10" s="72">
        <f>_xlfn.IFNA(IF('Stata dataset (nominal)'!M9="","",IF(LEFT(M$4,1)="£", 'Stata dataset (nominal)'!M9*$D10, 'Stata dataset (nominal)'!M9)), "")</f>
        <v>4.5259141089884114</v>
      </c>
      <c r="N10" s="72" t="str">
        <f>_xlfn.IFNA(IF('Stata dataset (nominal)'!N9="","",IF(LEFT(N$4,1)="£", 'Stata dataset (nominal)'!N9*$D10, 'Stata dataset (nominal)'!N9)), "")</f>
        <v/>
      </c>
      <c r="O10" s="72">
        <f>_xlfn.IFNA(IF('Stata dataset (nominal)'!O9="","",IF(LEFT(O$4,1)="£", 'Stata dataset (nominal)'!O9*$D10, 'Stata dataset (nominal)'!O9)), "")</f>
        <v>94.640927000000005</v>
      </c>
      <c r="P10" s="72">
        <f>_xlfn.IFNA(IF('Stata dataset (nominal)'!P9="","",IF(LEFT(P$4,1)="£", 'Stata dataset (nominal)'!P9*$D10, 'Stata dataset (nominal)'!P9)), "")</f>
        <v>245.48292699999999</v>
      </c>
      <c r="Q10" s="72">
        <f>_xlfn.IFNA(IF('Stata dataset (nominal)'!Q9="","",IF(LEFT(Q$4,1)="£", 'Stata dataset (nominal)'!Q9*$D10, 'Stata dataset (nominal)'!Q9)), "")</f>
        <v>254.36207300000001</v>
      </c>
      <c r="R10" s="72">
        <f>_xlfn.IFNA(IF('Stata dataset (nominal)'!R9="","",IF(LEFT(R$4,1)="£", 'Stata dataset (nominal)'!R9*$D10, 'Stata dataset (nominal)'!R9)), "")</f>
        <v>141.35126</v>
      </c>
      <c r="S10" s="72">
        <f>_xlfn.IFNA(IF('Stata dataset (nominal)'!S9="","",IF(LEFT(S$4,1)="£", 'Stata dataset (nominal)'!S9*$D10, 'Stata dataset (nominal)'!S9)), "")</f>
        <v>569.71525999999994</v>
      </c>
      <c r="T10" s="72">
        <f>_xlfn.IFNA(IF('Stata dataset (nominal)'!T9="","",IF(LEFT(T$4,1)="£", 'Stata dataset (nominal)'!T9*$D10, 'Stata dataset (nominal)'!T9)), "")</f>
        <v>1499.12374</v>
      </c>
      <c r="U10" s="72">
        <f>_xlfn.IFNA(IF('Stata dataset (nominal)'!U9="","",IF(LEFT(U$4,1)="£", 'Stata dataset (nominal)'!U9*$D10, 'Stata dataset (nominal)'!U9)), "")</f>
        <v>22.596594512988293</v>
      </c>
      <c r="V10" s="72">
        <f>_xlfn.IFNA(IF('Stata dataset (nominal)'!V9="","",IF(LEFT(V$4,1)="£", 'Stata dataset (nominal)'!V9*$D10, 'Stata dataset (nominal)'!V9)), "")</f>
        <v>140.74066268582214</v>
      </c>
      <c r="W10" s="72">
        <f>_xlfn.IFNA(IF('Stata dataset (nominal)'!W9="","",IF(LEFT(W$4,1)="£", 'Stata dataset (nominal)'!W9*$D10, 'Stata dataset (nominal)'!W9)), "")</f>
        <v>1.7984512925393026</v>
      </c>
      <c r="X10" s="72">
        <f>_xlfn.IFNA(IF('Stata dataset (nominal)'!X9="","",IF(LEFT(X$4,1)="£", 'Stata dataset (nominal)'!X9*$D10, 'Stata dataset (nominal)'!X9)), "")</f>
        <v>12.207030659790966</v>
      </c>
      <c r="Y10" s="72">
        <f>_xlfn.IFNA(IF('Stata dataset (nominal)'!Y9="","",IF(LEFT(Y$4,1)="£", 'Stata dataset (nominal)'!Y9*$D10, 'Stata dataset (nominal)'!Y9)), "")</f>
        <v>12.704776123605887</v>
      </c>
      <c r="Z10" s="72">
        <f>_xlfn.IFNA(IF('Stata dataset (nominal)'!Z9="","",IF(LEFT(Z$4,1)="£", 'Stata dataset (nominal)'!Z9*$D10, 'Stata dataset (nominal)'!Z9)), "")</f>
        <v>11.465749108125504</v>
      </c>
      <c r="AA10" s="72">
        <f>_xlfn.IFNA(IF('Stata dataset (nominal)'!AA9="","",IF(LEFT(AA$4,1)="£", 'Stata dataset (nominal)'!AA9*$D10, 'Stata dataset (nominal)'!AA9)), "")</f>
        <v>1148.3764292984654</v>
      </c>
      <c r="AB10" s="72">
        <f>_xlfn.IFNA(IF('Stata dataset (nominal)'!AB9="","",IF(LEFT(AB$4,1)="£", 'Stata dataset (nominal)'!AB9*$D10, 'Stata dataset (nominal)'!AB9)), "")</f>
        <v>2.6792531890972433</v>
      </c>
      <c r="AC10" s="72">
        <f>_xlfn.IFNA(IF('Stata dataset (nominal)'!AC9="","",IF(LEFT(AC$4,1)="£", 'Stata dataset (nominal)'!AC9*$D10, 'Stata dataset (nominal)'!AC9)), "")</f>
        <v>3.1835997546561363</v>
      </c>
      <c r="AD10" s="72">
        <f>_xlfn.IFNA(IF('Stata dataset (nominal)'!AD9="","",IF(LEFT(AD$4,1)="£", 'Stata dataset (nominal)'!AD9*$D10, 'Stata dataset (nominal)'!AD9)), "")</f>
        <v>4.0473116974632006</v>
      </c>
    </row>
    <row r="11" spans="1:30" x14ac:dyDescent="0.4">
      <c r="A11" s="63" t="str">
        <f t="shared" si="0"/>
        <v>ANH20</v>
      </c>
      <c r="B11" s="63" t="s">
        <v>242</v>
      </c>
      <c r="C11" s="63" t="s">
        <v>255</v>
      </c>
      <c r="D11" s="72">
        <f>_xlfn.IFNA(IF('Stata dataset (nominal)'!D10="","",IF(LEFT(D$4,1)="£",'Stata dataset (nominal)'!D10*$D11,'Stata dataset (nominal)'!D10)),"")</f>
        <v>1.1367310801447381</v>
      </c>
      <c r="E11" s="72">
        <f>_xlfn.IFNA(IF('Stata dataset (nominal)'!E10="","",IF(LEFT(E$4,1)="£", 'Stata dataset (nominal)'!E10*$D11, 'Stata dataset (nominal)'!E10)), "")</f>
        <v>19.244857186850417</v>
      </c>
      <c r="F11" s="72">
        <f>_xlfn.IFNA(IF('Stata dataset (nominal)'!F10="","",IF(LEFT(F$4,1)="£", 'Stata dataset (nominal)'!F10*$D11, 'Stata dataset (nominal)'!F10)), "")</f>
        <v>12.066400415736396</v>
      </c>
      <c r="G11" s="72">
        <f>_xlfn.IFNA(IF('Stata dataset (nominal)'!G10="","",IF(LEFT(G$4,1)="£", 'Stata dataset (nominal)'!G10*$D11, 'Stata dataset (nominal)'!G10)), "")</f>
        <v>45.523806297636476</v>
      </c>
      <c r="H11" s="72">
        <f>_xlfn.IFNA(IF('Stata dataset (nominal)'!H10="","",IF(LEFT(H$4,1)="£", 'Stata dataset (nominal)'!H10*$D11, 'Stata dataset (nominal)'!H10)), "")</f>
        <v>4.1433847871275704</v>
      </c>
      <c r="I11" s="72">
        <f>_xlfn.IFNA(IF('Stata dataset (nominal)'!I10="","",IF(LEFT(I$4,1)="£", 'Stata dataset (nominal)'!I10*$D11, 'Stata dataset (nominal)'!I10)), "")</f>
        <v>19.760933097236126</v>
      </c>
      <c r="J11" s="72" t="str">
        <f>_xlfn.IFNA(IF('Stata dataset (nominal)'!J10="","",IF(LEFT(J$4,1)="£", 'Stata dataset (nominal)'!J10*$D11, 'Stata dataset (nominal)'!J10)), "")</f>
        <v/>
      </c>
      <c r="K11" s="72" t="str">
        <f>_xlfn.IFNA(IF('Stata dataset (nominal)'!K10="","",IF(LEFT(K$4,1)="£", 'Stata dataset (nominal)'!K10*$D11, 'Stata dataset (nominal)'!K10)), "")</f>
        <v/>
      </c>
      <c r="L11" s="72">
        <f>_xlfn.IFNA(IF('Stata dataset (nominal)'!L10="","",IF(LEFT(L$4,1)="£", 'Stata dataset (nominal)'!L10*$D11, 'Stata dataset (nominal)'!L10)), "")</f>
        <v>0</v>
      </c>
      <c r="M11" s="72">
        <f>_xlfn.IFNA(IF('Stata dataset (nominal)'!M10="","",IF(LEFT(M$4,1)="£", 'Stata dataset (nominal)'!M10*$D11, 'Stata dataset (nominal)'!M10)), "")</f>
        <v>5.6791084764031119</v>
      </c>
      <c r="N11" s="72" t="str">
        <f>_xlfn.IFNA(IF('Stata dataset (nominal)'!N10="","",IF(LEFT(N$4,1)="£", 'Stata dataset (nominal)'!N10*$D11, 'Stata dataset (nominal)'!N10)), "")</f>
        <v/>
      </c>
      <c r="O11" s="72">
        <f>_xlfn.IFNA(IF('Stata dataset (nominal)'!O10="","",IF(LEFT(O$4,1)="£", 'Stata dataset (nominal)'!O10*$D11, 'Stata dataset (nominal)'!O10)), "")</f>
        <v>91.558000000000007</v>
      </c>
      <c r="P11" s="72">
        <f>_xlfn.IFNA(IF('Stata dataset (nominal)'!P10="","",IF(LEFT(P$4,1)="£", 'Stata dataset (nominal)'!P10*$D11, 'Stata dataset (nominal)'!P10)), "")</f>
        <v>236.20099999999999</v>
      </c>
      <c r="Q11" s="72">
        <f>_xlfn.IFNA(IF('Stata dataset (nominal)'!Q10="","",IF(LEFT(Q$4,1)="£", 'Stata dataset (nominal)'!Q10*$D11, 'Stata dataset (nominal)'!Q10)), "")</f>
        <v>239.52</v>
      </c>
      <c r="R11" s="72">
        <f>_xlfn.IFNA(IF('Stata dataset (nominal)'!R10="","",IF(LEFT(R$4,1)="£", 'Stata dataset (nominal)'!R10*$D11, 'Stata dataset (nominal)'!R10)), "")</f>
        <v>145.464</v>
      </c>
      <c r="S11" s="72">
        <f>_xlfn.IFNA(IF('Stata dataset (nominal)'!S10="","",IF(LEFT(S$4,1)="£", 'Stata dataset (nominal)'!S10*$D11, 'Stata dataset (nominal)'!S10)), "")</f>
        <v>584.52099999999996</v>
      </c>
      <c r="T11" s="72">
        <f>_xlfn.IFNA(IF('Stata dataset (nominal)'!T10="","",IF(LEFT(T$4,1)="£", 'Stata dataset (nominal)'!T10*$D11, 'Stata dataset (nominal)'!T10)), "")</f>
        <v>1535.9169999999999</v>
      </c>
      <c r="U11" s="72">
        <f>_xlfn.IFNA(IF('Stata dataset (nominal)'!U10="","",IF(LEFT(U$4,1)="£", 'Stata dataset (nominal)'!U10*$D11, 'Stata dataset (nominal)'!U10)), "")</f>
        <v>21.915641218411576</v>
      </c>
      <c r="V11" s="72">
        <f>_xlfn.IFNA(IF('Stata dataset (nominal)'!V10="","",IF(LEFT(V$4,1)="£", 'Stata dataset (nominal)'!V10*$D11, 'Stata dataset (nominal)'!V10)), "")</f>
        <v>140.19719822630165</v>
      </c>
      <c r="W11" s="72">
        <f>_xlfn.IFNA(IF('Stata dataset (nominal)'!W10="","",IF(LEFT(W$4,1)="£", 'Stata dataset (nominal)'!W10*$D11, 'Stata dataset (nominal)'!W10)), "")</f>
        <v>1.8140681674971968</v>
      </c>
      <c r="X11" s="72">
        <f>_xlfn.IFNA(IF('Stata dataset (nominal)'!X10="","",IF(LEFT(X$4,1)="£", 'Stata dataset (nominal)'!X10*$D11, 'Stata dataset (nominal)'!X10)), "")</f>
        <v>10.508323905123678</v>
      </c>
      <c r="Y11" s="72">
        <f>_xlfn.IFNA(IF('Stata dataset (nominal)'!Y10="","",IF(LEFT(Y$4,1)="£", 'Stata dataset (nominal)'!Y10*$D11, 'Stata dataset (nominal)'!Y10)), "")</f>
        <v>11.042555592679522</v>
      </c>
      <c r="Z11" s="72">
        <f>_xlfn.IFNA(IF('Stata dataset (nominal)'!Z10="","",IF(LEFT(Z$4,1)="£", 'Stata dataset (nominal)'!Z10*$D11, 'Stata dataset (nominal)'!Z10)), "")</f>
        <v>11.042555592679522</v>
      </c>
      <c r="AA11" s="72">
        <f>_xlfn.IFNA(IF('Stata dataset (nominal)'!AA10="","",IF(LEFT(AA$4,1)="£", 'Stata dataset (nominal)'!AA10*$D11, 'Stata dataset (nominal)'!AA10)), "")</f>
        <v>1167.0988509508047</v>
      </c>
      <c r="AB11" s="72">
        <f>_xlfn.IFNA(IF('Stata dataset (nominal)'!AB10="","",IF(LEFT(AB$4,1)="£", 'Stata dataset (nominal)'!AB10*$D11, 'Stata dataset (nominal)'!AB10)), "")</f>
        <v>2.7111036261452002</v>
      </c>
      <c r="AC11" s="72">
        <f>_xlfn.IFNA(IF('Stata dataset (nominal)'!AC10="","",IF(LEFT(AC$4,1)="£", 'Stata dataset (nominal)'!AC10*$D11, 'Stata dataset (nominal)'!AC10)), "")</f>
        <v>3.1304131239100923</v>
      </c>
      <c r="AD11" s="72">
        <f>_xlfn.IFNA(IF('Stata dataset (nominal)'!AD10="","",IF(LEFT(AD$4,1)="£", 'Stata dataset (nominal)'!AD10*$D11, 'Stata dataset (nominal)'!AD10)), "")</f>
        <v>4.7265278312418211</v>
      </c>
    </row>
    <row r="12" spans="1:30" x14ac:dyDescent="0.4">
      <c r="A12" s="63" t="str">
        <f t="shared" si="0"/>
        <v>ANH21</v>
      </c>
      <c r="B12" s="63" t="s">
        <v>242</v>
      </c>
      <c r="C12" s="63" t="s">
        <v>257</v>
      </c>
      <c r="D12" s="72">
        <f>_xlfn.IFNA(IF('Stata dataset (nominal)'!D11="","",IF(LEFT(D$4,1)="£",'Stata dataset (nominal)'!D11*$D12,'Stata dataset (nominal)'!D11)),"")</f>
        <v>1.1277018254028868</v>
      </c>
      <c r="E12" s="72">
        <f>_xlfn.IFNA(IF('Stata dataset (nominal)'!E11="","",IF(LEFT(E$4,1)="£", 'Stata dataset (nominal)'!E11*$D12, 'Stata dataset (nominal)'!E11)), "")</f>
        <v>16.651645153899025</v>
      </c>
      <c r="F12" s="72">
        <f>_xlfn.IFNA(IF('Stata dataset (nominal)'!F11="","",IF(LEFT(F$4,1)="£", 'Stata dataset (nominal)'!F11*$D12, 'Stata dataset (nominal)'!F11)), "")</f>
        <v>10.357941266325515</v>
      </c>
      <c r="G12" s="72">
        <f>_xlfn.IFNA(IF('Stata dataset (nominal)'!G11="","",IF(LEFT(G$4,1)="£", 'Stata dataset (nominal)'!G11*$D12, 'Stata dataset (nominal)'!G11)), "")</f>
        <v>35.036568013442285</v>
      </c>
      <c r="H12" s="72">
        <f>_xlfn.IFNA(IF('Stata dataset (nominal)'!H11="","",IF(LEFT(H$4,1)="£", 'Stata dataset (nominal)'!H11*$D12, 'Stata dataset (nominal)'!H11)), "")</f>
        <v>4.2480527762926741</v>
      </c>
      <c r="I12" s="72">
        <f>_xlfn.IFNA(IF('Stata dataset (nominal)'!I11="","",IF(LEFT(I$4,1)="£", 'Stata dataset (nominal)'!I11*$D12, 'Stata dataset (nominal)'!I11)), "")</f>
        <v>16.745244405407465</v>
      </c>
      <c r="J12" s="72">
        <f>_xlfn.IFNA(IF('Stata dataset (nominal)'!J11="","",IF(LEFT(J$4,1)="£", 'Stata dataset (nominal)'!J11*$D12, 'Stata dataset (nominal)'!J11)), "")</f>
        <v>0.18719850301687921</v>
      </c>
      <c r="K12" s="72" t="str">
        <f>_xlfn.IFNA(IF('Stata dataset (nominal)'!K11="","",IF(LEFT(K$4,1)="£", 'Stata dataset (nominal)'!K11*$D12, 'Stata dataset (nominal)'!K11)), "")</f>
        <v/>
      </c>
      <c r="L12" s="72">
        <f>_xlfn.IFNA(IF('Stata dataset (nominal)'!L11="","",IF(LEFT(L$4,1)="£", 'Stata dataset (nominal)'!L11*$D12, 'Stata dataset (nominal)'!L11)), "")</f>
        <v>0</v>
      </c>
      <c r="M12" s="72" t="str">
        <f>_xlfn.IFNA(IF('Stata dataset (nominal)'!M11="","",IF(LEFT(M$4,1)="£", 'Stata dataset (nominal)'!M11*$D12, 'Stata dataset (nominal)'!M11)), "")</f>
        <v/>
      </c>
      <c r="N12" s="72" t="str">
        <f>_xlfn.IFNA(IF('Stata dataset (nominal)'!N11="","",IF(LEFT(N$4,1)="£", 'Stata dataset (nominal)'!N11*$D12, 'Stata dataset (nominal)'!N11)), "")</f>
        <v/>
      </c>
      <c r="O12" s="72">
        <f>_xlfn.IFNA(IF('Stata dataset (nominal)'!O11="","",IF(LEFT(O$4,1)="£", 'Stata dataset (nominal)'!O11*$D12, 'Stata dataset (nominal)'!O11)), "")</f>
        <v>89.423000000000002</v>
      </c>
      <c r="P12" s="72">
        <f>_xlfn.IFNA(IF('Stata dataset (nominal)'!P11="","",IF(LEFT(P$4,1)="£", 'Stata dataset (nominal)'!P11*$D12, 'Stata dataset (nominal)'!P11)), "")</f>
        <v>236.62899999999999</v>
      </c>
      <c r="Q12" s="72">
        <f>_xlfn.IFNA(IF('Stata dataset (nominal)'!Q11="","",IF(LEFT(Q$4,1)="£", 'Stata dataset (nominal)'!Q11*$D12, 'Stata dataset (nominal)'!Q11)), "")</f>
        <v>231.946</v>
      </c>
      <c r="R12" s="72">
        <f>_xlfn.IFNA(IF('Stata dataset (nominal)'!R11="","",IF(LEFT(R$4,1)="£", 'Stata dataset (nominal)'!R11*$D12, 'Stata dataset (nominal)'!R11)), "")</f>
        <v>149.559</v>
      </c>
      <c r="S12" s="72">
        <f>_xlfn.IFNA(IF('Stata dataset (nominal)'!S11="","",IF(LEFT(S$4,1)="£", 'Stata dataset (nominal)'!S11*$D12, 'Stata dataset (nominal)'!S11)), "")</f>
        <v>603</v>
      </c>
      <c r="T12" s="72">
        <f>_xlfn.IFNA(IF('Stata dataset (nominal)'!T11="","",IF(LEFT(T$4,1)="£", 'Stata dataset (nominal)'!T11*$D12, 'Stata dataset (nominal)'!T11)), "")</f>
        <v>1575.097</v>
      </c>
      <c r="U12" s="72">
        <f>_xlfn.IFNA(IF('Stata dataset (nominal)'!U11="","",IF(LEFT(U$4,1)="£", 'Stata dataset (nominal)'!U11*$D12, 'Stata dataset (nominal)'!U11)), "")</f>
        <v>22.393143817923573</v>
      </c>
      <c r="V12" s="72">
        <f>_xlfn.IFNA(IF('Stata dataset (nominal)'!V11="","",IF(LEFT(V$4,1)="£", 'Stata dataset (nominal)'!V11*$D12, 'Stata dataset (nominal)'!V11)), "")</f>
        <v>138.84331792329374</v>
      </c>
      <c r="W12" s="72">
        <f>_xlfn.IFNA(IF('Stata dataset (nominal)'!W11="","",IF(LEFT(W$4,1)="£", 'Stata dataset (nominal)'!W11*$D12, 'Stata dataset (nominal)'!W11)), "")</f>
        <v>1.9892669953366635</v>
      </c>
      <c r="X12" s="72">
        <f>_xlfn.IFNA(IF('Stata dataset (nominal)'!X11="","",IF(LEFT(X$4,1)="£", 'Stata dataset (nominal)'!X11*$D12, 'Stata dataset (nominal)'!X11)), "")</f>
        <v>10.508323905123678</v>
      </c>
      <c r="Y12" s="72">
        <f>_xlfn.IFNA(IF('Stata dataset (nominal)'!Y11="","",IF(LEFT(Y$4,1)="£", 'Stata dataset (nominal)'!Y11*$D12, 'Stata dataset (nominal)'!Y11)), "")</f>
        <v>11.042555592679522</v>
      </c>
      <c r="Z12" s="72">
        <f>_xlfn.IFNA(IF('Stata dataset (nominal)'!Z11="","",IF(LEFT(Z$4,1)="£", 'Stata dataset (nominal)'!Z11*$D12, 'Stata dataset (nominal)'!Z11)), "")</f>
        <v>11.042555592679522</v>
      </c>
      <c r="AA12" s="72">
        <f>_xlfn.IFNA(IF('Stata dataset (nominal)'!AA11="","",IF(LEFT(AA$4,1)="£", 'Stata dataset (nominal)'!AA11*$D12, 'Stata dataset (nominal)'!AA11)), "")</f>
        <v>1165.0332666310239</v>
      </c>
      <c r="AB12" s="72">
        <f>_xlfn.IFNA(IF('Stata dataset (nominal)'!AB11="","",IF(LEFT(AB$4,1)="£", 'Stata dataset (nominal)'!AB11*$D12, 'Stata dataset (nominal)'!AB11)), "")</f>
        <v>2.7910620178721448</v>
      </c>
      <c r="AC12" s="72">
        <f>_xlfn.IFNA(IF('Stata dataset (nominal)'!AC11="","",IF(LEFT(AC$4,1)="£", 'Stata dataset (nominal)'!AC11*$D12, 'Stata dataset (nominal)'!AC11)), "")</f>
        <v>3.1055477023194205</v>
      </c>
      <c r="AD12" s="72">
        <f>_xlfn.IFNA(IF('Stata dataset (nominal)'!AD11="","",IF(LEFT(AD$4,1)="£", 'Stata dataset (nominal)'!AD11*$D12, 'Stata dataset (nominal)'!AD11)), "")</f>
        <v>5.9756919728098978</v>
      </c>
    </row>
    <row r="13" spans="1:30" x14ac:dyDescent="0.4">
      <c r="A13" s="63" t="str">
        <f t="shared" si="0"/>
        <v>ANH22</v>
      </c>
      <c r="B13" s="63" t="s">
        <v>242</v>
      </c>
      <c r="C13" s="63" t="s">
        <v>259</v>
      </c>
      <c r="D13" s="72">
        <f>_xlfn.IFNA(IF('Stata dataset (nominal)'!D12="","",IF(LEFT(D$4,1)="£",'Stata dataset (nominal)'!D12*$D13,'Stata dataset (nominal)'!D12)),"")</f>
        <v>1.0877412700751434</v>
      </c>
      <c r="E13" s="72">
        <f>_xlfn.IFNA(IF('Stata dataset (nominal)'!E12="","",IF(LEFT(E$4,1)="£", 'Stata dataset (nominal)'!E12*$D13, 'Stata dataset (nominal)'!E12)), "")</f>
        <v>15.768555090679238</v>
      </c>
      <c r="F13" s="72">
        <f>_xlfn.IFNA(IF('Stata dataset (nominal)'!F12="","",IF(LEFT(F$4,1)="£", 'Stata dataset (nominal)'!F12*$D13, 'Stata dataset (nominal)'!F12)), "")</f>
        <v>9.6411546314129932</v>
      </c>
      <c r="G13" s="72">
        <f>_xlfn.IFNA(IF('Stata dataset (nominal)'!G12="","",IF(LEFT(G$4,1)="£", 'Stata dataset (nominal)'!G12*$D13, 'Stata dataset (nominal)'!G12)), "")</f>
        <v>12.089622931703991</v>
      </c>
      <c r="H13" s="72">
        <f>_xlfn.IFNA(IF('Stata dataset (nominal)'!H12="","",IF(LEFT(H$4,1)="£", 'Stata dataset (nominal)'!H12*$D13, 'Stata dataset (nominal)'!H12)), "")</f>
        <v>3.8298551920362449</v>
      </c>
      <c r="I13" s="72">
        <f>_xlfn.IFNA(IF('Stata dataset (nominal)'!I12="","",IF(LEFT(I$4,1)="£", 'Stata dataset (nominal)'!I12*$D13, 'Stata dataset (nominal)'!I12)), "")</f>
        <v>17.762681278679825</v>
      </c>
      <c r="J13" s="72">
        <f>_xlfn.IFNA(IF('Stata dataset (nominal)'!J12="","",IF(LEFT(J$4,1)="£", 'Stata dataset (nominal)'!J12*$D13, 'Stata dataset (nominal)'!J12)), "")</f>
        <v>0.18056505083247382</v>
      </c>
      <c r="K13" s="72" t="str">
        <f>_xlfn.IFNA(IF('Stata dataset (nominal)'!K12="","",IF(LEFT(K$4,1)="£", 'Stata dataset (nominal)'!K12*$D13, 'Stata dataset (nominal)'!K12)), "")</f>
        <v/>
      </c>
      <c r="L13" s="72">
        <f>_xlfn.IFNA(IF('Stata dataset (nominal)'!L12="","",IF(LEFT(L$4,1)="£", 'Stata dataset (nominal)'!L12*$D13, 'Stata dataset (nominal)'!L12)), "")</f>
        <v>0</v>
      </c>
      <c r="M13" s="72" t="str">
        <f>_xlfn.IFNA(IF('Stata dataset (nominal)'!M12="","",IF(LEFT(M$4,1)="£", 'Stata dataset (nominal)'!M12*$D13, 'Stata dataset (nominal)'!M12)), "")</f>
        <v/>
      </c>
      <c r="N13" s="72" t="str">
        <f>_xlfn.IFNA(IF('Stata dataset (nominal)'!N12="","",IF(LEFT(N$4,1)="£", 'Stata dataset (nominal)'!N12*$D13, 'Stata dataset (nominal)'!N12)), "")</f>
        <v/>
      </c>
      <c r="O13" s="72">
        <f>_xlfn.IFNA(IF('Stata dataset (nominal)'!O12="","",IF(LEFT(O$4,1)="£", 'Stata dataset (nominal)'!O12*$D13, 'Stata dataset (nominal)'!O12)), "")</f>
        <v>87.335999999999999</v>
      </c>
      <c r="P13" s="72">
        <f>_xlfn.IFNA(IF('Stata dataset (nominal)'!P12="","",IF(LEFT(P$4,1)="£", 'Stata dataset (nominal)'!P12*$D13, 'Stata dataset (nominal)'!P12)), "")</f>
        <v>232.85400000000001</v>
      </c>
      <c r="Q13" s="72">
        <f>_xlfn.IFNA(IF('Stata dataset (nominal)'!Q12="","",IF(LEFT(Q$4,1)="£", 'Stata dataset (nominal)'!Q12*$D13, 'Stata dataset (nominal)'!Q12)), "")</f>
        <v>223.29400000000001</v>
      </c>
      <c r="R13" s="72">
        <f>_xlfn.IFNA(IF('Stata dataset (nominal)'!R12="","",IF(LEFT(R$4,1)="£", 'Stata dataset (nominal)'!R12*$D13, 'Stata dataset (nominal)'!R12)), "")</f>
        <v>154.322</v>
      </c>
      <c r="S13" s="72">
        <f>_xlfn.IFNA(IF('Stata dataset (nominal)'!S12="","",IF(LEFT(S$4,1)="£", 'Stata dataset (nominal)'!S12*$D13, 'Stata dataset (nominal)'!S12)), "")</f>
        <v>613.28099999999995</v>
      </c>
      <c r="T13" s="72">
        <f>_xlfn.IFNA(IF('Stata dataset (nominal)'!T12="","",IF(LEFT(T$4,1)="£", 'Stata dataset (nominal)'!T12*$D13, 'Stata dataset (nominal)'!T12)), "")</f>
        <v>1612.422</v>
      </c>
      <c r="U13" s="72">
        <f>_xlfn.IFNA(IF('Stata dataset (nominal)'!U12="","",IF(LEFT(U$4,1)="£", 'Stata dataset (nominal)'!U12*$D13, 'Stata dataset (nominal)'!U12)), "")</f>
        <v>20.660125739393195</v>
      </c>
      <c r="V13" s="72">
        <f>_xlfn.IFNA(IF('Stata dataset (nominal)'!V12="","",IF(LEFT(V$4,1)="£", 'Stata dataset (nominal)'!V12*$D13, 'Stata dataset (nominal)'!V12)), "")</f>
        <v>138.87275800147401</v>
      </c>
      <c r="W13" s="72">
        <f>_xlfn.IFNA(IF('Stata dataset (nominal)'!W12="","",IF(LEFT(W$4,1)="£", 'Stata dataset (nominal)'!W12*$D13, 'Stata dataset (nominal)'!W12)), "")</f>
        <v>2.029752983018644</v>
      </c>
      <c r="X13" s="72">
        <f>_xlfn.IFNA(IF('Stata dataset (nominal)'!X12="","",IF(LEFT(X$4,1)="£", 'Stata dataset (nominal)'!X12*$D13, 'Stata dataset (nominal)'!X12)), "")</f>
        <v>10.508323905123678</v>
      </c>
      <c r="Y13" s="72">
        <f>_xlfn.IFNA(IF('Stata dataset (nominal)'!Y12="","",IF(LEFT(Y$4,1)="£", 'Stata dataset (nominal)'!Y12*$D13, 'Stata dataset (nominal)'!Y12)), "")</f>
        <v>11.042555592679522</v>
      </c>
      <c r="Z13" s="72">
        <f>_xlfn.IFNA(IF('Stata dataset (nominal)'!Z12="","",IF(LEFT(Z$4,1)="£", 'Stata dataset (nominal)'!Z12*$D13, 'Stata dataset (nominal)'!Z12)), "")</f>
        <v>11.042555592679522</v>
      </c>
      <c r="AA13" s="72">
        <f>_xlfn.IFNA(IF('Stata dataset (nominal)'!AA12="","",IF(LEFT(AA$4,1)="£", 'Stata dataset (nominal)'!AA12*$D13, 'Stata dataset (nominal)'!AA12)), "")</f>
        <v>1118.6070163547956</v>
      </c>
      <c r="AB13" s="72">
        <f>_xlfn.IFNA(IF('Stata dataset (nominal)'!AB12="","",IF(LEFT(AB$4,1)="£", 'Stata dataset (nominal)'!AB12*$D13, 'Stata dataset (nominal)'!AB12)), "")</f>
        <v>2.1319728893472809</v>
      </c>
      <c r="AC13" s="72">
        <f>_xlfn.IFNA(IF('Stata dataset (nominal)'!AC12="","",IF(LEFT(AC$4,1)="£", 'Stata dataset (nominal)'!AC12*$D13, 'Stata dataset (nominal)'!AC12)), "")</f>
        <v>2.995501404631514</v>
      </c>
      <c r="AD13" s="72">
        <f>_xlfn.IFNA(IF('Stata dataset (nominal)'!AD12="","",IF(LEFT(AD$4,1)="£", 'Stata dataset (nominal)'!AD12*$D13, 'Stata dataset (nominal)'!AD12)), "")</f>
        <v>5.0993310741122722</v>
      </c>
    </row>
    <row r="14" spans="1:30" x14ac:dyDescent="0.4">
      <c r="A14" s="63" t="str">
        <f t="shared" si="0"/>
        <v>ANH23</v>
      </c>
      <c r="B14" s="63" t="s">
        <v>242</v>
      </c>
      <c r="C14" s="63" t="s">
        <v>261</v>
      </c>
      <c r="D14" s="72">
        <f>_xlfn.IFNA(IF('Stata dataset (nominal)'!D13="","",IF(LEFT(D$4,1)="£",'Stata dataset (nominal)'!D13*$D14,'Stata dataset (nominal)'!D13)),"")</f>
        <v>1</v>
      </c>
      <c r="E14" s="72">
        <f>_xlfn.IFNA(IF('Stata dataset (nominal)'!E13="","",IF(LEFT(E$4,1)="£", 'Stata dataset (nominal)'!E13*$D14, 'Stata dataset (nominal)'!E13)), "")</f>
        <v>14.478999999999999</v>
      </c>
      <c r="F14" s="72">
        <f>_xlfn.IFNA(IF('Stata dataset (nominal)'!F13="","",IF(LEFT(F$4,1)="£", 'Stata dataset (nominal)'!F13*$D14, 'Stata dataset (nominal)'!F13)), "")</f>
        <v>8.6359999999999992</v>
      </c>
      <c r="G14" s="72">
        <f>_xlfn.IFNA(IF('Stata dataset (nominal)'!G13="","",IF(LEFT(G$4,1)="£", 'Stata dataset (nominal)'!G13*$D14, 'Stata dataset (nominal)'!G13)), "")</f>
        <v>30.117999999999999</v>
      </c>
      <c r="H14" s="72">
        <f>_xlfn.IFNA(IF('Stata dataset (nominal)'!H13="","",IF(LEFT(H$4,1)="£", 'Stata dataset (nominal)'!H13*$D14, 'Stata dataset (nominal)'!H13)), "")</f>
        <v>3.4220000000000002</v>
      </c>
      <c r="I14" s="72">
        <f>_xlfn.IFNA(IF('Stata dataset (nominal)'!I13="","",IF(LEFT(I$4,1)="£", 'Stata dataset (nominal)'!I13*$D14, 'Stata dataset (nominal)'!I13)), "")</f>
        <v>19.539000000000001</v>
      </c>
      <c r="J14" s="72">
        <f>_xlfn.IFNA(IF('Stata dataset (nominal)'!J13="","",IF(LEFT(J$4,1)="£", 'Stata dataset (nominal)'!J13*$D14, 'Stata dataset (nominal)'!J13)), "")</f>
        <v>0.16500000000000001</v>
      </c>
      <c r="K14" s="72" t="str">
        <f>_xlfn.IFNA(IF('Stata dataset (nominal)'!K13="","",IF(LEFT(K$4,1)="£", 'Stata dataset (nominal)'!K13*$D14, 'Stata dataset (nominal)'!K13)), "")</f>
        <v/>
      </c>
      <c r="L14" s="72">
        <f>_xlfn.IFNA(IF('Stata dataset (nominal)'!L13="","",IF(LEFT(L$4,1)="£", 'Stata dataset (nominal)'!L13*$D14, 'Stata dataset (nominal)'!L13)), "")</f>
        <v>0</v>
      </c>
      <c r="M14" s="72" t="str">
        <f>_xlfn.IFNA(IF('Stata dataset (nominal)'!M13="","",IF(LEFT(M$4,1)="£", 'Stata dataset (nominal)'!M13*$D14, 'Stata dataset (nominal)'!M13)), "")</f>
        <v/>
      </c>
      <c r="N14" s="72" t="str">
        <f>_xlfn.IFNA(IF('Stata dataset (nominal)'!N13="","",IF(LEFT(N$4,1)="£", 'Stata dataset (nominal)'!N13*$D14, 'Stata dataset (nominal)'!N13)), "")</f>
        <v/>
      </c>
      <c r="O14" s="72">
        <f>_xlfn.IFNA(IF('Stata dataset (nominal)'!O13="","",IF(LEFT(O$4,1)="£", 'Stata dataset (nominal)'!O13*$D14, 'Stata dataset (nominal)'!O13)), "")</f>
        <v>84.968999999999994</v>
      </c>
      <c r="P14" s="72">
        <f>_xlfn.IFNA(IF('Stata dataset (nominal)'!P13="","",IF(LEFT(P$4,1)="£", 'Stata dataset (nominal)'!P13*$D14, 'Stata dataset (nominal)'!P13)), "")</f>
        <v>227.88900000000001</v>
      </c>
      <c r="Q14" s="72">
        <f>_xlfn.IFNA(IF('Stata dataset (nominal)'!Q13="","",IF(LEFT(Q$4,1)="£", 'Stata dataset (nominal)'!Q13*$D14, 'Stata dataset (nominal)'!Q13)), "")</f>
        <v>212.35599999999999</v>
      </c>
      <c r="R14" s="72">
        <f>_xlfn.IFNA(IF('Stata dataset (nominal)'!R13="","",IF(LEFT(R$4,1)="£", 'Stata dataset (nominal)'!R13*$D14, 'Stata dataset (nominal)'!R13)), "")</f>
        <v>158.73500000000001</v>
      </c>
      <c r="S14" s="72">
        <f>_xlfn.IFNA(IF('Stata dataset (nominal)'!S13="","",IF(LEFT(S$4,1)="£", 'Stata dataset (nominal)'!S13*$D14, 'Stata dataset (nominal)'!S13)), "")</f>
        <v>625.93799999999999</v>
      </c>
      <c r="T14" s="72">
        <f>_xlfn.IFNA(IF('Stata dataset (nominal)'!T13="","",IF(LEFT(T$4,1)="£", 'Stata dataset (nominal)'!T13*$D14, 'Stata dataset (nominal)'!T13)), "")</f>
        <v>1644.192</v>
      </c>
      <c r="U14" s="72">
        <f>_xlfn.IFNA(IF('Stata dataset (nominal)'!U13="","",IF(LEFT(U$4,1)="£", 'Stata dataset (nominal)'!U13*$D14, 'Stata dataset (nominal)'!U13)), "")</f>
        <v>22.129160044179443</v>
      </c>
      <c r="V14" s="72">
        <f>_xlfn.IFNA(IF('Stata dataset (nominal)'!V13="","",IF(LEFT(V$4,1)="£", 'Stata dataset (nominal)'!V13*$D14, 'Stata dataset (nominal)'!V13)), "")</f>
        <v>138.85469008176568</v>
      </c>
      <c r="W14" s="72">
        <f>_xlfn.IFNA(IF('Stata dataset (nominal)'!W13="","",IF(LEFT(W$4,1)="£", 'Stata dataset (nominal)'!W13*$D14, 'Stata dataset (nominal)'!W13)), "")</f>
        <v>2.061958626751184</v>
      </c>
      <c r="X14" s="72">
        <f>_xlfn.IFNA(IF('Stata dataset (nominal)'!X13="","",IF(LEFT(X$4,1)="£", 'Stata dataset (nominal)'!X13*$D14, 'Stata dataset (nominal)'!X13)), "")</f>
        <v>10.508323905123678</v>
      </c>
      <c r="Y14" s="72">
        <f>_xlfn.IFNA(IF('Stata dataset (nominal)'!Y13="","",IF(LEFT(Y$4,1)="£", 'Stata dataset (nominal)'!Y13*$D14, 'Stata dataset (nominal)'!Y13)), "")</f>
        <v>11.042555592679522</v>
      </c>
      <c r="Z14" s="72">
        <f>_xlfn.IFNA(IF('Stata dataset (nominal)'!Z13="","",IF(LEFT(Z$4,1)="£", 'Stata dataset (nominal)'!Z13*$D14, 'Stata dataset (nominal)'!Z13)), "")</f>
        <v>11.042555592679522</v>
      </c>
      <c r="AA14" s="72">
        <f>_xlfn.IFNA(IF('Stata dataset (nominal)'!AA13="","",IF(LEFT(AA$4,1)="£", 'Stata dataset (nominal)'!AA13*$D14, 'Stata dataset (nominal)'!AA13)), "")</f>
        <v>1085.095</v>
      </c>
      <c r="AB14" s="72">
        <f>_xlfn.IFNA(IF('Stata dataset (nominal)'!AB13="","",IF(LEFT(AB$4,1)="£", 'Stata dataset (nominal)'!AB13*$D14, 'Stata dataset (nominal)'!AB13)), "")</f>
        <v>4.3779999999999992</v>
      </c>
      <c r="AC14" s="72">
        <f>_xlfn.IFNA(IF('Stata dataset (nominal)'!AC13="","",IF(LEFT(AC$4,1)="£", 'Stata dataset (nominal)'!AC13*$D14, 'Stata dataset (nominal)'!AC13)), "")</f>
        <v>2.7538730827272726</v>
      </c>
      <c r="AD14" s="72">
        <f>_xlfn.IFNA(IF('Stata dataset (nominal)'!AD13="","",IF(LEFT(AD$4,1)="£", 'Stata dataset (nominal)'!AD13*$D14, 'Stata dataset (nominal)'!AD13)), "")</f>
        <v>4.298</v>
      </c>
    </row>
    <row r="15" spans="1:30" x14ac:dyDescent="0.4">
      <c r="A15" s="63" t="str">
        <f t="shared" si="0"/>
        <v>ANH24</v>
      </c>
      <c r="B15" s="63" t="s">
        <v>242</v>
      </c>
      <c r="C15" s="160" t="s">
        <v>263</v>
      </c>
      <c r="D15" s="72">
        <f>_xlfn.IFNA(IF('Stata dataset (nominal)'!D14="","",IF(LEFT(D$4,1)="£",'Stata dataset (nominal)'!D14*$D15,'Stata dataset (nominal)'!D14)),"")</f>
        <v>0.94744609856262829</v>
      </c>
      <c r="E15" s="72">
        <f>_xlfn.IFNA(IF('Stata dataset (nominal)'!E14="","",IF(LEFT(E$4,1)="£", 'Stata dataset (nominal)'!E14*$D15, 'Stata dataset (nominal)'!E14)), "")</f>
        <v>15.986258021047227</v>
      </c>
      <c r="F15" s="72">
        <f>_xlfn.IFNA(IF('Stata dataset (nominal)'!F14="","",IF(LEFT(F$4,1)="£", 'Stata dataset (nominal)'!F14*$D15, 'Stata dataset (nominal)'!F14)), "")</f>
        <v>8.916415233572895</v>
      </c>
      <c r="G15" s="72">
        <f>_xlfn.IFNA(IF('Stata dataset (nominal)'!G14="","",IF(LEFT(G$4,1)="£", 'Stata dataset (nominal)'!G14*$D15, 'Stata dataset (nominal)'!G14)), "")</f>
        <v>36.667111460472277</v>
      </c>
      <c r="H15" s="72">
        <f>_xlfn.IFNA(IF('Stata dataset (nominal)'!H14="","",IF(LEFT(H$4,1)="£", 'Stata dataset (nominal)'!H14*$D15, 'Stata dataset (nominal)'!H14)), "")</f>
        <v>3.3198511293634496</v>
      </c>
      <c r="I15" s="72">
        <f>_xlfn.IFNA(IF('Stata dataset (nominal)'!I14="","",IF(LEFT(I$4,1)="£", 'Stata dataset (nominal)'!I14*$D15, 'Stata dataset (nominal)'!I14)), "")</f>
        <v>17.929469969199179</v>
      </c>
      <c r="J15" s="72">
        <f>_xlfn.IFNA(IF('Stata dataset (nominal)'!J14="","",IF(LEFT(J$4,1)="£", 'Stata dataset (nominal)'!J14*$D15, 'Stata dataset (nominal)'!J14)), "")</f>
        <v>0.20370091119096509</v>
      </c>
      <c r="K15" s="72" t="str">
        <f>_xlfn.IFNA(IF('Stata dataset (nominal)'!K14="","",IF(LEFT(K$4,1)="£", 'Stata dataset (nominal)'!K14*$D15, 'Stata dataset (nominal)'!K14)), "")</f>
        <v/>
      </c>
      <c r="L15" s="72">
        <f>_xlfn.IFNA(IF('Stata dataset (nominal)'!L14="","",IF(LEFT(L$4,1)="£", 'Stata dataset (nominal)'!L14*$D15, 'Stata dataset (nominal)'!L14)), "")</f>
        <v>0</v>
      </c>
      <c r="M15" s="72" t="str">
        <f>_xlfn.IFNA(IF('Stata dataset (nominal)'!M14="","",IF(LEFT(M$4,1)="£", 'Stata dataset (nominal)'!M14*$D15, 'Stata dataset (nominal)'!M14)), "")</f>
        <v/>
      </c>
      <c r="N15" s="72" t="str">
        <f>_xlfn.IFNA(IF('Stata dataset (nominal)'!N14="","",IF(LEFT(N$4,1)="£", 'Stata dataset (nominal)'!N14*$D15, 'Stata dataset (nominal)'!N14)), "")</f>
        <v/>
      </c>
      <c r="O15" s="72">
        <f>_xlfn.IFNA(IF('Stata dataset (nominal)'!O14="","",IF(LEFT(O$4,1)="£", 'Stata dataset (nominal)'!O14*$D15, 'Stata dataset (nominal)'!O14)), "")</f>
        <v>82.444999999999993</v>
      </c>
      <c r="P15" s="72">
        <f>_xlfn.IFNA(IF('Stata dataset (nominal)'!P14="","",IF(LEFT(P$4,1)="£", 'Stata dataset (nominal)'!P14*$D15, 'Stata dataset (nominal)'!P14)), "")</f>
        <v>221.68</v>
      </c>
      <c r="Q15" s="72">
        <f>_xlfn.IFNA(IF('Stata dataset (nominal)'!Q14="","",IF(LEFT(Q$4,1)="£", 'Stata dataset (nominal)'!Q14*$D15, 'Stata dataset (nominal)'!Q14)), "")</f>
        <v>200.35400000000001</v>
      </c>
      <c r="R15" s="72">
        <f>_xlfn.IFNA(IF('Stata dataset (nominal)'!R14="","",IF(LEFT(R$4,1)="£", 'Stata dataset (nominal)'!R14*$D15, 'Stata dataset (nominal)'!R14)), "")</f>
        <v>162.35</v>
      </c>
      <c r="S15" s="72">
        <f>_xlfn.IFNA(IF('Stata dataset (nominal)'!S14="","",IF(LEFT(S$4,1)="£", 'Stata dataset (nominal)'!S14*$D15, 'Stata dataset (nominal)'!S14)), "")</f>
        <v>643.36500000000001</v>
      </c>
      <c r="T15" s="72">
        <f>_xlfn.IFNA(IF('Stata dataset (nominal)'!T14="","",IF(LEFT(T$4,1)="£", 'Stata dataset (nominal)'!T14*$D15, 'Stata dataset (nominal)'!T14)), "")</f>
        <v>1667.1389999999999</v>
      </c>
      <c r="U15" s="72">
        <f>_xlfn.IFNA(IF('Stata dataset (nominal)'!U14="","",IF(LEFT(U$4,1)="£", 'Stata dataset (nominal)'!U14*$D15, 'Stata dataset (nominal)'!U14)), "")</f>
        <v>22.067155790697122</v>
      </c>
      <c r="V15" s="72">
        <f>_xlfn.IFNA(IF('Stata dataset (nominal)'!V14="","",IF(LEFT(V$4,1)="£", 'Stata dataset (nominal)'!V14*$D15, 'Stata dataset (nominal)'!V14)), "")</f>
        <v>138.61325312624822</v>
      </c>
      <c r="W15" s="72">
        <f>_xlfn.IFNA(IF('Stata dataset (nominal)'!W14="","",IF(LEFT(W$4,1)="£", 'Stata dataset (nominal)'!W14*$D15, 'Stata dataset (nominal)'!W14)), "")</f>
        <v>2.1314910485541625</v>
      </c>
      <c r="X15" s="72">
        <f>_xlfn.IFNA(IF('Stata dataset (nominal)'!X14="","",IF(LEFT(X$4,1)="£", 'Stata dataset (nominal)'!X14*$D15, 'Stata dataset (nominal)'!X14)), "")</f>
        <v>10.508323905123699</v>
      </c>
      <c r="Y15" s="72">
        <f>_xlfn.IFNA(IF('Stata dataset (nominal)'!Y14="","",IF(LEFT(Y$4,1)="£", 'Stata dataset (nominal)'!Y14*$D15, 'Stata dataset (nominal)'!Y14)), "")</f>
        <v>11.042555592679522</v>
      </c>
      <c r="Z15" s="72">
        <f>_xlfn.IFNA(IF('Stata dataset (nominal)'!Z14="","",IF(LEFT(Z$4,1)="£", 'Stata dataset (nominal)'!Z14*$D15, 'Stata dataset (nominal)'!Z14)), "")</f>
        <v>11.042555592679522</v>
      </c>
      <c r="AA15" s="72">
        <f>_xlfn.IFNA(IF('Stata dataset (nominal)'!AA14="","",IF(LEFT(AA$4,1)="£", 'Stata dataset (nominal)'!AA14*$D15, 'Stata dataset (nominal)'!AA14)), "")</f>
        <v>1126.2964460343942</v>
      </c>
      <c r="AB15" s="72">
        <f>_xlfn.IFNA(IF('Stata dataset (nominal)'!AB14="","",IF(LEFT(AB$4,1)="£", 'Stata dataset (nominal)'!AB14*$D15, 'Stata dataset (nominal)'!AB14)), "")</f>
        <v>8.6558675564681717</v>
      </c>
      <c r="AC15" s="72">
        <f>_xlfn.IFNA(IF('Stata dataset (nominal)'!AC14="","",IF(LEFT(AC$4,1)="£", 'Stata dataset (nominal)'!AC14*$D15, 'Stata dataset (nominal)'!AC14)), "")</f>
        <v>2.6091463081665927</v>
      </c>
      <c r="AD15" s="72">
        <f>_xlfn.IFNA(IF('Stata dataset (nominal)'!AD14="","",IF(LEFT(AD$4,1)="£", 'Stata dataset (nominal)'!AD14*$D15, 'Stata dataset (nominal)'!AD14)), "")</f>
        <v>4.7590217530800825</v>
      </c>
    </row>
    <row r="16" spans="1:30" x14ac:dyDescent="0.4">
      <c r="A16" s="63" t="str">
        <f t="shared" si="0"/>
        <v>ANH25</v>
      </c>
      <c r="B16" s="63" t="s">
        <v>242</v>
      </c>
      <c r="C16" s="160" t="s">
        <v>516</v>
      </c>
      <c r="D16" s="72">
        <f>_xlfn.IFNA(IF('Stata dataset (nominal)'!D15="","",IF(LEFT(D$4,1)="£",'Stata dataset (nominal)'!D15*$D16,'Stata dataset (nominal)'!D15)),"")</f>
        <v>0.92489351039839629</v>
      </c>
      <c r="E16" s="72">
        <f>_xlfn.IFNA(IF('Stata dataset (nominal)'!E15="","",IF(LEFT(E$4,1)="£", 'Stata dataset (nominal)'!E15*$D16, 'Stata dataset (nominal)'!E15)), "")</f>
        <v>13.481</v>
      </c>
      <c r="F16" s="72">
        <f>_xlfn.IFNA(IF('Stata dataset (nominal)'!F15="","",IF(LEFT(F$4,1)="£", 'Stata dataset (nominal)'!F15*$D16, 'Stata dataset (nominal)'!F15)), "")</f>
        <v>9.8460000000000001</v>
      </c>
      <c r="G16" s="72">
        <f>_xlfn.IFNA(IF('Stata dataset (nominal)'!G15="","",IF(LEFT(G$4,1)="£", 'Stata dataset (nominal)'!G15*$D16, 'Stata dataset (nominal)'!G15)), "")</f>
        <v>37.131999999999998</v>
      </c>
      <c r="H16" s="72">
        <f>_xlfn.IFNA(IF('Stata dataset (nominal)'!H15="","",IF(LEFT(H$4,1)="£", 'Stata dataset (nominal)'!H15*$D16, 'Stata dataset (nominal)'!H15)), "")</f>
        <v>2.9289999999999998</v>
      </c>
      <c r="I16" s="72">
        <f>_xlfn.IFNA(IF('Stata dataset (nominal)'!I15="","",IF(LEFT(I$4,1)="£", 'Stata dataset (nominal)'!I15*$D16, 'Stata dataset (nominal)'!I15)), "")</f>
        <v>23.423999999999999</v>
      </c>
      <c r="J16" s="72">
        <f>_xlfn.IFNA(IF('Stata dataset (nominal)'!J15="","",IF(LEFT(J$4,1)="£", 'Stata dataset (nominal)'!J15*$D16, 'Stata dataset (nominal)'!J15)), "")</f>
        <v>0.16500000000000001</v>
      </c>
      <c r="K16" s="72" t="str">
        <f>_xlfn.IFNA(IF('Stata dataset (nominal)'!K15="","",IF(LEFT(K$4,1)="£", 'Stata dataset (nominal)'!K15*$D16, 'Stata dataset (nominal)'!K15)), "")</f>
        <v/>
      </c>
      <c r="L16" s="72">
        <f>_xlfn.IFNA(IF('Stata dataset (nominal)'!L15="","",IF(LEFT(L$4,1)="£", 'Stata dataset (nominal)'!L15*$D16, 'Stata dataset (nominal)'!L15)), "")</f>
        <v>0</v>
      </c>
      <c r="M16" s="72">
        <f>_xlfn.IFNA(IF('Stata dataset (nominal)'!M15="","",IF(LEFT(M$4,1)="£", 'Stata dataset (nominal)'!M15*$D16, 'Stata dataset (nominal)'!M15)), "")</f>
        <v>9.8019999999999996</v>
      </c>
      <c r="N16" s="72">
        <f>_xlfn.IFNA(IF('Stata dataset (nominal)'!N15="","",IF(LEFT(N$4,1)="£", 'Stata dataset (nominal)'!N15*$D16, 'Stata dataset (nominal)'!N15)), "")</f>
        <v>37.131999999999998</v>
      </c>
      <c r="O16" s="72">
        <f>_xlfn.IFNA(IF('Stata dataset (nominal)'!O15="","",IF(LEFT(O$4,1)="£", 'Stata dataset (nominal)'!O15*$D16, 'Stata dataset (nominal)'!O15)), "")</f>
        <v>78.894999999999996</v>
      </c>
      <c r="P16" s="72">
        <f>_xlfn.IFNA(IF('Stata dataset (nominal)'!P15="","",IF(LEFT(P$4,1)="£", 'Stata dataset (nominal)'!P15*$D16, 'Stata dataset (nominal)'!P15)), "")</f>
        <v>211.553</v>
      </c>
      <c r="Q16" s="72">
        <f>_xlfn.IFNA(IF('Stata dataset (nominal)'!Q15="","",IF(LEFT(Q$4,1)="£", 'Stata dataset (nominal)'!Q15*$D16, 'Stata dataset (nominal)'!Q15)), "")</f>
        <v>196.44200000000001</v>
      </c>
      <c r="R16" s="72">
        <f>_xlfn.IFNA(IF('Stata dataset (nominal)'!R15="","",IF(LEFT(R$4,1)="£", 'Stata dataset (nominal)'!R15*$D16, 'Stata dataset (nominal)'!R15)), "")</f>
        <v>165.23400000000001</v>
      </c>
      <c r="S16" s="72">
        <f>_xlfn.IFNA(IF('Stata dataset (nominal)'!S15="","",IF(LEFT(S$4,1)="£", 'Stata dataset (nominal)'!S15*$D16, 'Stata dataset (nominal)'!S15)), "")</f>
        <v>663.10400000000004</v>
      </c>
      <c r="T16" s="72">
        <f>_xlfn.IFNA(IF('Stata dataset (nominal)'!T15="","",IF(LEFT(T$4,1)="£", 'Stata dataset (nominal)'!T15*$D16, 'Stata dataset (nominal)'!T15)), "")</f>
        <v>1706.7190000000001</v>
      </c>
      <c r="U16" s="72" t="str">
        <f>_xlfn.IFNA(IF('Stata dataset (nominal)'!U15="","",IF(LEFT(U$4,1)="£", 'Stata dataset (nominal)'!U15*$D16, 'Stata dataset (nominal)'!U15)), "")</f>
        <v/>
      </c>
      <c r="V16" s="72" t="str">
        <f>_xlfn.IFNA(IF('Stata dataset (nominal)'!V15="","",IF(LEFT(V$4,1)="£", 'Stata dataset (nominal)'!V15*$D16, 'Stata dataset (nominal)'!V15)), "")</f>
        <v/>
      </c>
      <c r="W16" s="72" t="str">
        <f>_xlfn.IFNA(IF('Stata dataset (nominal)'!W15="","",IF(LEFT(W$4,1)="£", 'Stata dataset (nominal)'!W15*$D16, 'Stata dataset (nominal)'!W15)), "")</f>
        <v/>
      </c>
      <c r="X16" s="72" t="str">
        <f>_xlfn.IFNA(IF('Stata dataset (nominal)'!X15="","",IF(LEFT(X$4,1)="£", 'Stata dataset (nominal)'!X15*$D16, 'Stata dataset (nominal)'!X15)), "")</f>
        <v/>
      </c>
      <c r="Y16" s="72" t="str">
        <f>_xlfn.IFNA(IF('Stata dataset (nominal)'!Y15="","",IF(LEFT(Y$4,1)="£", 'Stata dataset (nominal)'!Y15*$D16, 'Stata dataset (nominal)'!Y15)), "")</f>
        <v/>
      </c>
      <c r="Z16" s="72" t="str">
        <f>_xlfn.IFNA(IF('Stata dataset (nominal)'!Z15="","",IF(LEFT(Z$4,1)="£", 'Stata dataset (nominal)'!Z15*$D16, 'Stata dataset (nominal)'!Z15)), "")</f>
        <v/>
      </c>
      <c r="AA16" s="72">
        <f>_xlfn.IFNA(IF('Stata dataset (nominal)'!AA15="","",IF(LEFT(AA$4,1)="£", 'Stata dataset (nominal)'!AA15*$D16, 'Stata dataset (nominal)'!AA15)), "")</f>
        <v>1213.1958</v>
      </c>
      <c r="AB16" s="72">
        <f>_xlfn.IFNA(IF('Stata dataset (nominal)'!AB15="","",IF(LEFT(AB$4,1)="£", 'Stata dataset (nominal)'!AB15*$D16, 'Stata dataset (nominal)'!AB15)), "")</f>
        <v>6.3520000000000003</v>
      </c>
      <c r="AC16" s="72" t="str">
        <f>_xlfn.IFNA(IF('Stata dataset (nominal)'!AC15="","",IF(LEFT(AC$4,1)="£", 'Stata dataset (nominal)'!AC15*$D16, 'Stata dataset (nominal)'!AC15)), "")</f>
        <v/>
      </c>
      <c r="AD16" s="72">
        <f>_xlfn.IFNA(IF('Stata dataset (nominal)'!AD15="","",IF(LEFT(AD$4,1)="£", 'Stata dataset (nominal)'!AD15*$D16, 'Stata dataset (nominal)'!AD15)), "")</f>
        <v>4.3680000000000003</v>
      </c>
    </row>
    <row r="17" spans="1:30" x14ac:dyDescent="0.4">
      <c r="A17" s="63" t="str">
        <f t="shared" si="0"/>
        <v>ANH26</v>
      </c>
      <c r="B17" s="63" t="s">
        <v>242</v>
      </c>
      <c r="C17" s="160" t="s">
        <v>518</v>
      </c>
      <c r="D17" s="72">
        <f>_xlfn.IFNA(IF('Stata dataset (nominal)'!D16="","",IF(LEFT(D$4,1)="£",'Stata dataset (nominal)'!D16*$D17,'Stata dataset (nominal)'!D16)),"")</f>
        <v>0.90666257291986474</v>
      </c>
      <c r="E17" s="72">
        <f>_xlfn.IFNA(IF('Stata dataset (nominal)'!E16="","",IF(LEFT(E$4,1)="£", 'Stata dataset (nominal)'!E16*$D17, 'Stata dataset (nominal)'!E16)), "")</f>
        <v>14.273</v>
      </c>
      <c r="F17" s="72">
        <f>_xlfn.IFNA(IF('Stata dataset (nominal)'!F16="","",IF(LEFT(F$4,1)="£", 'Stata dataset (nominal)'!F16*$D17, 'Stata dataset (nominal)'!F16)), "")</f>
        <v>9.9879999999999995</v>
      </c>
      <c r="G17" s="72">
        <f>_xlfn.IFNA(IF('Stata dataset (nominal)'!G16="","",IF(LEFT(G$4,1)="£", 'Stata dataset (nominal)'!G16*$D17, 'Stata dataset (nominal)'!G16)), "")</f>
        <v>34.584000000000003</v>
      </c>
      <c r="H17" s="72">
        <f>_xlfn.IFNA(IF('Stata dataset (nominal)'!H16="","",IF(LEFT(H$4,1)="£", 'Stata dataset (nominal)'!H16*$D17, 'Stata dataset (nominal)'!H16)), "")</f>
        <v>2.9289999999999998</v>
      </c>
      <c r="I17" s="72">
        <f>_xlfn.IFNA(IF('Stata dataset (nominal)'!I16="","",IF(LEFT(I$4,1)="£", 'Stata dataset (nominal)'!I16*$D17, 'Stata dataset (nominal)'!I16)), "")</f>
        <v>23.423999999999999</v>
      </c>
      <c r="J17" s="72">
        <f>_xlfn.IFNA(IF('Stata dataset (nominal)'!J16="","",IF(LEFT(J$4,1)="£", 'Stata dataset (nominal)'!J16*$D17, 'Stata dataset (nominal)'!J16)), "")</f>
        <v>0.16600000000000001</v>
      </c>
      <c r="K17" s="72" t="str">
        <f>_xlfn.IFNA(IF('Stata dataset (nominal)'!K16="","",IF(LEFT(K$4,1)="£", 'Stata dataset (nominal)'!K16*$D17, 'Stata dataset (nominal)'!K16)), "")</f>
        <v/>
      </c>
      <c r="L17" s="72">
        <f>_xlfn.IFNA(IF('Stata dataset (nominal)'!L16="","",IF(LEFT(L$4,1)="£", 'Stata dataset (nominal)'!L16*$D17, 'Stata dataset (nominal)'!L16)), "")</f>
        <v>0</v>
      </c>
      <c r="M17" s="72">
        <f>_xlfn.IFNA(IF('Stata dataset (nominal)'!M16="","",IF(LEFT(M$4,1)="£", 'Stata dataset (nominal)'!M16*$D17, 'Stata dataset (nominal)'!M16)), "")</f>
        <v>9.6389999999999993</v>
      </c>
      <c r="N17" s="72">
        <f>_xlfn.IFNA(IF('Stata dataset (nominal)'!N16="","",IF(LEFT(N$4,1)="£", 'Stata dataset (nominal)'!N16*$D17, 'Stata dataset (nominal)'!N16)), "")</f>
        <v>34.584000000000003</v>
      </c>
      <c r="O17" s="72">
        <f>_xlfn.IFNA(IF('Stata dataset (nominal)'!O16="","",IF(LEFT(O$4,1)="£", 'Stata dataset (nominal)'!O16*$D17, 'Stata dataset (nominal)'!O16)), "")</f>
        <v>77.686000000000007</v>
      </c>
      <c r="P17" s="72">
        <f>_xlfn.IFNA(IF('Stata dataset (nominal)'!P16="","",IF(LEFT(P$4,1)="£", 'Stata dataset (nominal)'!P16*$D17, 'Stata dataset (nominal)'!P16)), "")</f>
        <v>207.20599999999999</v>
      </c>
      <c r="Q17" s="72">
        <f>_xlfn.IFNA(IF('Stata dataset (nominal)'!Q16="","",IF(LEFT(Q$4,1)="£", 'Stata dataset (nominal)'!Q16*$D17, 'Stata dataset (nominal)'!Q16)), "")</f>
        <v>185.22800000000001</v>
      </c>
      <c r="R17" s="72">
        <f>_xlfn.IFNA(IF('Stata dataset (nominal)'!R16="","",IF(LEFT(R$4,1)="£", 'Stata dataset (nominal)'!R16*$D17, 'Stata dataset (nominal)'!R16)), "")</f>
        <v>167.97399999999999</v>
      </c>
      <c r="S17" s="72">
        <f>_xlfn.IFNA(IF('Stata dataset (nominal)'!S16="","",IF(LEFT(S$4,1)="£", 'Stata dataset (nominal)'!S16*$D17, 'Stata dataset (nominal)'!S16)), "")</f>
        <v>673.73299999999995</v>
      </c>
      <c r="T17" s="72">
        <f>_xlfn.IFNA(IF('Stata dataset (nominal)'!T16="","",IF(LEFT(T$4,1)="£", 'Stata dataset (nominal)'!T16*$D17, 'Stata dataset (nominal)'!T16)), "")</f>
        <v>1733.0450000000001</v>
      </c>
      <c r="U17" s="72" t="str">
        <f>_xlfn.IFNA(IF('Stata dataset (nominal)'!U16="","",IF(LEFT(U$4,1)="£", 'Stata dataset (nominal)'!U16*$D17, 'Stata dataset (nominal)'!U16)), "")</f>
        <v/>
      </c>
      <c r="V17" s="72" t="str">
        <f>_xlfn.IFNA(IF('Stata dataset (nominal)'!V16="","",IF(LEFT(V$4,1)="£", 'Stata dataset (nominal)'!V16*$D17, 'Stata dataset (nominal)'!V16)), "")</f>
        <v/>
      </c>
      <c r="W17" s="72" t="str">
        <f>_xlfn.IFNA(IF('Stata dataset (nominal)'!W16="","",IF(LEFT(W$4,1)="£", 'Stata dataset (nominal)'!W16*$D17, 'Stata dataset (nominal)'!W16)), "")</f>
        <v/>
      </c>
      <c r="X17" s="72" t="str">
        <f>_xlfn.IFNA(IF('Stata dataset (nominal)'!X16="","",IF(LEFT(X$4,1)="£", 'Stata dataset (nominal)'!X16*$D17, 'Stata dataset (nominal)'!X16)), "")</f>
        <v/>
      </c>
      <c r="Y17" s="72" t="str">
        <f>_xlfn.IFNA(IF('Stata dataset (nominal)'!Y16="","",IF(LEFT(Y$4,1)="£", 'Stata dataset (nominal)'!Y16*$D17, 'Stata dataset (nominal)'!Y16)), "")</f>
        <v/>
      </c>
      <c r="Z17" s="72" t="str">
        <f>_xlfn.IFNA(IF('Stata dataset (nominal)'!Z16="","",IF(LEFT(Z$4,1)="£", 'Stata dataset (nominal)'!Z16*$D17, 'Stata dataset (nominal)'!Z16)), "")</f>
        <v/>
      </c>
      <c r="AA17" s="72">
        <f>_xlfn.IFNA(IF('Stata dataset (nominal)'!AA16="","",IF(LEFT(AA$4,1)="£", 'Stata dataset (nominal)'!AA16*$D17, 'Stata dataset (nominal)'!AA16)), "")</f>
        <v>1351.646</v>
      </c>
      <c r="AB17" s="72">
        <f>_xlfn.IFNA(IF('Stata dataset (nominal)'!AB16="","",IF(LEFT(AB$4,1)="£", 'Stata dataset (nominal)'!AB16*$D17, 'Stata dataset (nominal)'!AB16)), "")</f>
        <v>6.7059999999999995</v>
      </c>
      <c r="AC17" s="72" t="str">
        <f>_xlfn.IFNA(IF('Stata dataset (nominal)'!AC16="","",IF(LEFT(AC$4,1)="£", 'Stata dataset (nominal)'!AC16*$D17, 'Stata dataset (nominal)'!AC16)), "")</f>
        <v/>
      </c>
      <c r="AD17" s="72">
        <f>_xlfn.IFNA(IF('Stata dataset (nominal)'!AD16="","",IF(LEFT(AD$4,1)="£", 'Stata dataset (nominal)'!AD16*$D17, 'Stata dataset (nominal)'!AD16)), "")</f>
        <v>4.4029999999999996</v>
      </c>
    </row>
    <row r="18" spans="1:30" x14ac:dyDescent="0.4">
      <c r="A18" s="63" t="str">
        <f t="shared" si="0"/>
        <v>ANH27</v>
      </c>
      <c r="B18" s="63" t="s">
        <v>242</v>
      </c>
      <c r="C18" s="160" t="s">
        <v>519</v>
      </c>
      <c r="D18" s="72">
        <f>_xlfn.IFNA(IF('Stata dataset (nominal)'!D17="","",IF(LEFT(D$4,1)="£",'Stata dataset (nominal)'!D17*$D18,'Stata dataset (nominal)'!D17)),"")</f>
        <v>0.88892233594220327</v>
      </c>
      <c r="E18" s="72">
        <f>_xlfn.IFNA(IF('Stata dataset (nominal)'!E17="","",IF(LEFT(E$4,1)="£", 'Stata dataset (nominal)'!E17*$D18, 'Stata dataset (nominal)'!E17)), "")</f>
        <v>14.273</v>
      </c>
      <c r="F18" s="72">
        <f>_xlfn.IFNA(IF('Stata dataset (nominal)'!F17="","",IF(LEFT(F$4,1)="£", 'Stata dataset (nominal)'!F17*$D18, 'Stata dataset (nominal)'!F17)), "")</f>
        <v>9.9879999999999995</v>
      </c>
      <c r="G18" s="72">
        <f>_xlfn.IFNA(IF('Stata dataset (nominal)'!G17="","",IF(LEFT(G$4,1)="£", 'Stata dataset (nominal)'!G17*$D18, 'Stata dataset (nominal)'!G17)), "")</f>
        <v>35.869</v>
      </c>
      <c r="H18" s="72">
        <f>_xlfn.IFNA(IF('Stata dataset (nominal)'!H17="","",IF(LEFT(H$4,1)="£", 'Stata dataset (nominal)'!H17*$D18, 'Stata dataset (nominal)'!H17)), "")</f>
        <v>2.9279999999999999</v>
      </c>
      <c r="I18" s="72">
        <f>_xlfn.IFNA(IF('Stata dataset (nominal)'!I17="","",IF(LEFT(I$4,1)="£", 'Stata dataset (nominal)'!I17*$D18, 'Stata dataset (nominal)'!I17)), "")</f>
        <v>23.423999999999999</v>
      </c>
      <c r="J18" s="72">
        <f>_xlfn.IFNA(IF('Stata dataset (nominal)'!J17="","",IF(LEFT(J$4,1)="£", 'Stata dataset (nominal)'!J17*$D18, 'Stata dataset (nominal)'!J17)), "")</f>
        <v>0.16500000000000001</v>
      </c>
      <c r="K18" s="72" t="str">
        <f>_xlfn.IFNA(IF('Stata dataset (nominal)'!K17="","",IF(LEFT(K$4,1)="£", 'Stata dataset (nominal)'!K17*$D18, 'Stata dataset (nominal)'!K17)), "")</f>
        <v/>
      </c>
      <c r="L18" s="72">
        <f>_xlfn.IFNA(IF('Stata dataset (nominal)'!L17="","",IF(LEFT(L$4,1)="£", 'Stata dataset (nominal)'!L17*$D18, 'Stata dataset (nominal)'!L17)), "")</f>
        <v>0</v>
      </c>
      <c r="M18" s="72">
        <f>_xlfn.IFNA(IF('Stata dataset (nominal)'!M17="","",IF(LEFT(M$4,1)="£", 'Stata dataset (nominal)'!M17*$D18, 'Stata dataset (nominal)'!M17)), "")</f>
        <v>9.6389999999999993</v>
      </c>
      <c r="N18" s="72">
        <f>_xlfn.IFNA(IF('Stata dataset (nominal)'!N17="","",IF(LEFT(N$4,1)="£", 'Stata dataset (nominal)'!N17*$D18, 'Stata dataset (nominal)'!N17)), "")</f>
        <v>35.869</v>
      </c>
      <c r="O18" s="72">
        <f>_xlfn.IFNA(IF('Stata dataset (nominal)'!O17="","",IF(LEFT(O$4,1)="£", 'Stata dataset (nominal)'!O17*$D18, 'Stata dataset (nominal)'!O17)), "")</f>
        <v>76.706999999999994</v>
      </c>
      <c r="P18" s="72">
        <f>_xlfn.IFNA(IF('Stata dataset (nominal)'!P17="","",IF(LEFT(P$4,1)="£", 'Stata dataset (nominal)'!P17*$D18, 'Stata dataset (nominal)'!P17)), "")</f>
        <v>203.65199999999999</v>
      </c>
      <c r="Q18" s="72">
        <f>_xlfn.IFNA(IF('Stata dataset (nominal)'!Q17="","",IF(LEFT(Q$4,1)="£", 'Stata dataset (nominal)'!Q17*$D18, 'Stata dataset (nominal)'!Q17)), "")</f>
        <v>175.77199999999999</v>
      </c>
      <c r="R18" s="72">
        <f>_xlfn.IFNA(IF('Stata dataset (nominal)'!R17="","",IF(LEFT(R$4,1)="£", 'Stata dataset (nominal)'!R17*$D18, 'Stata dataset (nominal)'!R17)), "")</f>
        <v>170.46700000000001</v>
      </c>
      <c r="S18" s="72">
        <f>_xlfn.IFNA(IF('Stata dataset (nominal)'!S17="","",IF(LEFT(S$4,1)="£", 'Stata dataset (nominal)'!S17*$D18, 'Stata dataset (nominal)'!S17)), "")</f>
        <v>683.39200000000005</v>
      </c>
      <c r="T18" s="72">
        <f>_xlfn.IFNA(IF('Stata dataset (nominal)'!T17="","",IF(LEFT(T$4,1)="£", 'Stata dataset (nominal)'!T17*$D18, 'Stata dataset (nominal)'!T17)), "")</f>
        <v>1757.1980000000001</v>
      </c>
      <c r="U18" s="72" t="str">
        <f>_xlfn.IFNA(IF('Stata dataset (nominal)'!U17="","",IF(LEFT(U$4,1)="£", 'Stata dataset (nominal)'!U17*$D18, 'Stata dataset (nominal)'!U17)), "")</f>
        <v/>
      </c>
      <c r="V18" s="72" t="str">
        <f>_xlfn.IFNA(IF('Stata dataset (nominal)'!V17="","",IF(LEFT(V$4,1)="£", 'Stata dataset (nominal)'!V17*$D18, 'Stata dataset (nominal)'!V17)), "")</f>
        <v/>
      </c>
      <c r="W18" s="72" t="str">
        <f>_xlfn.IFNA(IF('Stata dataset (nominal)'!W17="","",IF(LEFT(W$4,1)="£", 'Stata dataset (nominal)'!W17*$D18, 'Stata dataset (nominal)'!W17)), "")</f>
        <v/>
      </c>
      <c r="X18" s="72" t="str">
        <f>_xlfn.IFNA(IF('Stata dataset (nominal)'!X17="","",IF(LEFT(X$4,1)="£", 'Stata dataset (nominal)'!X17*$D18, 'Stata dataset (nominal)'!X17)), "")</f>
        <v/>
      </c>
      <c r="Y18" s="72" t="str">
        <f>_xlfn.IFNA(IF('Stata dataset (nominal)'!Y17="","",IF(LEFT(Y$4,1)="£", 'Stata dataset (nominal)'!Y17*$D18, 'Stata dataset (nominal)'!Y17)), "")</f>
        <v/>
      </c>
      <c r="Z18" s="72" t="str">
        <f>_xlfn.IFNA(IF('Stata dataset (nominal)'!Z17="","",IF(LEFT(Z$4,1)="£", 'Stata dataset (nominal)'!Z17*$D18, 'Stata dataset (nominal)'!Z17)), "")</f>
        <v/>
      </c>
      <c r="AA18" s="72">
        <f>_xlfn.IFNA(IF('Stata dataset (nominal)'!AA17="","",IF(LEFT(AA$4,1)="£", 'Stata dataset (nominal)'!AA17*$D18, 'Stata dataset (nominal)'!AA17)), "")</f>
        <v>1392.721</v>
      </c>
      <c r="AB18" s="72">
        <f>_xlfn.IFNA(IF('Stata dataset (nominal)'!AB17="","",IF(LEFT(AB$4,1)="£", 'Stata dataset (nominal)'!AB17*$D18, 'Stata dataset (nominal)'!AB17)), "")</f>
        <v>6.7749999999999995</v>
      </c>
      <c r="AC18" s="72" t="str">
        <f>_xlfn.IFNA(IF('Stata dataset (nominal)'!AC17="","",IF(LEFT(AC$4,1)="£", 'Stata dataset (nominal)'!AC17*$D18, 'Stata dataset (nominal)'!AC17)), "")</f>
        <v/>
      </c>
      <c r="AD18" s="72">
        <f>_xlfn.IFNA(IF('Stata dataset (nominal)'!AD17="","",IF(LEFT(AD$4,1)="£", 'Stata dataset (nominal)'!AD17*$D18, 'Stata dataset (nominal)'!AD17)), "")</f>
        <v>4.4380000000000006</v>
      </c>
    </row>
    <row r="19" spans="1:30" x14ac:dyDescent="0.4">
      <c r="A19" s="63" t="str">
        <f t="shared" si="0"/>
        <v>ANH28</v>
      </c>
      <c r="B19" s="63" t="s">
        <v>242</v>
      </c>
      <c r="C19" s="160" t="s">
        <v>520</v>
      </c>
      <c r="D19" s="72">
        <f>_xlfn.IFNA(IF('Stata dataset (nominal)'!D18="","",IF(LEFT(D$4,1)="£",'Stata dataset (nominal)'!D18*$D19,'Stata dataset (nominal)'!D18)),"")</f>
        <v>0.87155421757865514</v>
      </c>
      <c r="E19" s="72">
        <f>_xlfn.IFNA(IF('Stata dataset (nominal)'!E18="","",IF(LEFT(E$4,1)="£", 'Stata dataset (nominal)'!E18*$D19, 'Stata dataset (nominal)'!E18)), "")</f>
        <v>14.273</v>
      </c>
      <c r="F19" s="72">
        <f>_xlfn.IFNA(IF('Stata dataset (nominal)'!F18="","",IF(LEFT(F$4,1)="£", 'Stata dataset (nominal)'!F18*$D19, 'Stata dataset (nominal)'!F18)), "")</f>
        <v>9.9879999999999995</v>
      </c>
      <c r="G19" s="72">
        <f>_xlfn.IFNA(IF('Stata dataset (nominal)'!G18="","",IF(LEFT(G$4,1)="£", 'Stata dataset (nominal)'!G18*$D19, 'Stata dataset (nominal)'!G18)), "")</f>
        <v>38.226999999999997</v>
      </c>
      <c r="H19" s="72">
        <f>_xlfn.IFNA(IF('Stata dataset (nominal)'!H18="","",IF(LEFT(H$4,1)="£", 'Stata dataset (nominal)'!H18*$D19, 'Stata dataset (nominal)'!H18)), "")</f>
        <v>2.9289999999999998</v>
      </c>
      <c r="I19" s="72">
        <f>_xlfn.IFNA(IF('Stata dataset (nominal)'!I18="","",IF(LEFT(I$4,1)="£", 'Stata dataset (nominal)'!I18*$D19, 'Stata dataset (nominal)'!I18)), "")</f>
        <v>23.423999999999999</v>
      </c>
      <c r="J19" s="72">
        <f>_xlfn.IFNA(IF('Stata dataset (nominal)'!J18="","",IF(LEFT(J$4,1)="£", 'Stata dataset (nominal)'!J18*$D19, 'Stata dataset (nominal)'!J18)), "")</f>
        <v>0.16500000000000001</v>
      </c>
      <c r="K19" s="72" t="str">
        <f>_xlfn.IFNA(IF('Stata dataset (nominal)'!K18="","",IF(LEFT(K$4,1)="£", 'Stata dataset (nominal)'!K18*$D19, 'Stata dataset (nominal)'!K18)), "")</f>
        <v/>
      </c>
      <c r="L19" s="72">
        <f>_xlfn.IFNA(IF('Stata dataset (nominal)'!L18="","",IF(LEFT(L$4,1)="£", 'Stata dataset (nominal)'!L18*$D19, 'Stata dataset (nominal)'!L18)), "")</f>
        <v>0</v>
      </c>
      <c r="M19" s="72">
        <f>_xlfn.IFNA(IF('Stata dataset (nominal)'!M18="","",IF(LEFT(M$4,1)="£", 'Stata dataset (nominal)'!M18*$D19, 'Stata dataset (nominal)'!M18)), "")</f>
        <v>9.6389999999999993</v>
      </c>
      <c r="N19" s="72">
        <f>_xlfn.IFNA(IF('Stata dataset (nominal)'!N18="","",IF(LEFT(N$4,1)="£", 'Stata dataset (nominal)'!N18*$D19, 'Stata dataset (nominal)'!N18)), "")</f>
        <v>38.226999999999997</v>
      </c>
      <c r="O19" s="72">
        <f>_xlfn.IFNA(IF('Stata dataset (nominal)'!O18="","",IF(LEFT(O$4,1)="£", 'Stata dataset (nominal)'!O18*$D19, 'Stata dataset (nominal)'!O18)), "")</f>
        <v>75.769000000000005</v>
      </c>
      <c r="P19" s="72">
        <f>_xlfn.IFNA(IF('Stata dataset (nominal)'!P18="","",IF(LEFT(P$4,1)="£", 'Stata dataset (nominal)'!P18*$D19, 'Stata dataset (nominal)'!P18)), "")</f>
        <v>200.26499999999999</v>
      </c>
      <c r="Q19" s="72">
        <f>_xlfn.IFNA(IF('Stata dataset (nominal)'!Q18="","",IF(LEFT(Q$4,1)="£", 'Stata dataset (nominal)'!Q18*$D19, 'Stata dataset (nominal)'!Q18)), "")</f>
        <v>166.697</v>
      </c>
      <c r="R19" s="72">
        <f>_xlfn.IFNA(IF('Stata dataset (nominal)'!R18="","",IF(LEFT(R$4,1)="£", 'Stata dataset (nominal)'!R18*$D19, 'Stata dataset (nominal)'!R18)), "")</f>
        <v>172.85400000000001</v>
      </c>
      <c r="S19" s="72">
        <f>_xlfn.IFNA(IF('Stata dataset (nominal)'!S18="","",IF(LEFT(S$4,1)="£", 'Stata dataset (nominal)'!S18*$D19, 'Stata dataset (nominal)'!S18)), "")</f>
        <v>692.72</v>
      </c>
      <c r="T19" s="72">
        <f>_xlfn.IFNA(IF('Stata dataset (nominal)'!T18="","",IF(LEFT(T$4,1)="£", 'Stata dataset (nominal)'!T18*$D19, 'Stata dataset (nominal)'!T18)), "")</f>
        <v>1780.386</v>
      </c>
      <c r="U19" s="72" t="str">
        <f>_xlfn.IFNA(IF('Stata dataset (nominal)'!U18="","",IF(LEFT(U$4,1)="£", 'Stata dataset (nominal)'!U18*$D19, 'Stata dataset (nominal)'!U18)), "")</f>
        <v/>
      </c>
      <c r="V19" s="72" t="str">
        <f>_xlfn.IFNA(IF('Stata dataset (nominal)'!V18="","",IF(LEFT(V$4,1)="£", 'Stata dataset (nominal)'!V18*$D19, 'Stata dataset (nominal)'!V18)), "")</f>
        <v/>
      </c>
      <c r="W19" s="72" t="str">
        <f>_xlfn.IFNA(IF('Stata dataset (nominal)'!W18="","",IF(LEFT(W$4,1)="£", 'Stata dataset (nominal)'!W18*$D19, 'Stata dataset (nominal)'!W18)), "")</f>
        <v/>
      </c>
      <c r="X19" s="72" t="str">
        <f>_xlfn.IFNA(IF('Stata dataset (nominal)'!X18="","",IF(LEFT(X$4,1)="£", 'Stata dataset (nominal)'!X18*$D19, 'Stata dataset (nominal)'!X18)), "")</f>
        <v/>
      </c>
      <c r="Y19" s="72" t="str">
        <f>_xlfn.IFNA(IF('Stata dataset (nominal)'!Y18="","",IF(LEFT(Y$4,1)="£", 'Stata dataset (nominal)'!Y18*$D19, 'Stata dataset (nominal)'!Y18)), "")</f>
        <v/>
      </c>
      <c r="Z19" s="72" t="str">
        <f>_xlfn.IFNA(IF('Stata dataset (nominal)'!Z18="","",IF(LEFT(Z$4,1)="£", 'Stata dataset (nominal)'!Z18*$D19, 'Stata dataset (nominal)'!Z18)), "")</f>
        <v/>
      </c>
      <c r="AA19" s="72">
        <f>_xlfn.IFNA(IF('Stata dataset (nominal)'!AA18="","",IF(LEFT(AA$4,1)="£", 'Stata dataset (nominal)'!AA18*$D19, 'Stata dataset (nominal)'!AA18)), "")</f>
        <v>1455.7530000000002</v>
      </c>
      <c r="AB19" s="72">
        <f>_xlfn.IFNA(IF('Stata dataset (nominal)'!AB18="","",IF(LEFT(AB$4,1)="£", 'Stata dataset (nominal)'!AB18*$D19, 'Stata dataset (nominal)'!AB18)), "")</f>
        <v>7.4640000000000004</v>
      </c>
      <c r="AC19" s="72" t="str">
        <f>_xlfn.IFNA(IF('Stata dataset (nominal)'!AC18="","",IF(LEFT(AC$4,1)="£", 'Stata dataset (nominal)'!AC18*$D19, 'Stata dataset (nominal)'!AC18)), "")</f>
        <v/>
      </c>
      <c r="AD19" s="72">
        <f>_xlfn.IFNA(IF('Stata dataset (nominal)'!AD18="","",IF(LEFT(AD$4,1)="£", 'Stata dataset (nominal)'!AD18*$D19, 'Stata dataset (nominal)'!AD18)), "")</f>
        <v>4.4729999999999999</v>
      </c>
    </row>
    <row r="20" spans="1:30" x14ac:dyDescent="0.4">
      <c r="A20" s="63" t="str">
        <f t="shared" si="0"/>
        <v>ANH29</v>
      </c>
      <c r="B20" s="63" t="s">
        <v>242</v>
      </c>
      <c r="C20" s="160" t="s">
        <v>521</v>
      </c>
      <c r="D20" s="72">
        <f>_xlfn.IFNA(IF('Stata dataset (nominal)'!D19="","",IF(LEFT(D$4,1)="£",'Stata dataset (nominal)'!D19*$D20,'Stata dataset (nominal)'!D19)),"")</f>
        <v>0.85445601851851816</v>
      </c>
      <c r="E20" s="72">
        <f>_xlfn.IFNA(IF('Stata dataset (nominal)'!E19="","",IF(LEFT(E$4,1)="£", 'Stata dataset (nominal)'!E19*$D20, 'Stata dataset (nominal)'!E19)), "")</f>
        <v>14.273</v>
      </c>
      <c r="F20" s="72">
        <f>_xlfn.IFNA(IF('Stata dataset (nominal)'!F19="","",IF(LEFT(F$4,1)="£", 'Stata dataset (nominal)'!F19*$D20, 'Stata dataset (nominal)'!F19)), "")</f>
        <v>9.9890000000000008</v>
      </c>
      <c r="G20" s="72">
        <f>_xlfn.IFNA(IF('Stata dataset (nominal)'!G19="","",IF(LEFT(G$4,1)="£", 'Stata dataset (nominal)'!G19*$D20, 'Stata dataset (nominal)'!G19)), "")</f>
        <v>38.85</v>
      </c>
      <c r="H20" s="72">
        <f>_xlfn.IFNA(IF('Stata dataset (nominal)'!H19="","",IF(LEFT(H$4,1)="£", 'Stata dataset (nominal)'!H19*$D20, 'Stata dataset (nominal)'!H19)), "")</f>
        <v>2.9289999999999998</v>
      </c>
      <c r="I20" s="72">
        <f>_xlfn.IFNA(IF('Stata dataset (nominal)'!I19="","",IF(LEFT(I$4,1)="£", 'Stata dataset (nominal)'!I19*$D20, 'Stata dataset (nominal)'!I19)), "")</f>
        <v>23.423999999999999</v>
      </c>
      <c r="J20" s="72">
        <f>_xlfn.IFNA(IF('Stata dataset (nominal)'!J19="","",IF(LEFT(J$4,1)="£", 'Stata dataset (nominal)'!J19*$D20, 'Stata dataset (nominal)'!J19)), "")</f>
        <v>0.16600000000000001</v>
      </c>
      <c r="K20" s="72" t="str">
        <f>_xlfn.IFNA(IF('Stata dataset (nominal)'!K19="","",IF(LEFT(K$4,1)="£", 'Stata dataset (nominal)'!K19*$D20, 'Stata dataset (nominal)'!K19)), "")</f>
        <v/>
      </c>
      <c r="L20" s="72">
        <f>_xlfn.IFNA(IF('Stata dataset (nominal)'!L19="","",IF(LEFT(L$4,1)="£", 'Stata dataset (nominal)'!L19*$D20, 'Stata dataset (nominal)'!L19)), "")</f>
        <v>0</v>
      </c>
      <c r="M20" s="72">
        <f>_xlfn.IFNA(IF('Stata dataset (nominal)'!M19="","",IF(LEFT(M$4,1)="£", 'Stata dataset (nominal)'!M19*$D20, 'Stata dataset (nominal)'!M19)), "")</f>
        <v>9.6389999999999993</v>
      </c>
      <c r="N20" s="72">
        <f>_xlfn.IFNA(IF('Stata dataset (nominal)'!N19="","",IF(LEFT(N$4,1)="£", 'Stata dataset (nominal)'!N19*$D20, 'Stata dataset (nominal)'!N19)), "")</f>
        <v>38.226999999999997</v>
      </c>
      <c r="O20" s="72">
        <f>_xlfn.IFNA(IF('Stata dataset (nominal)'!O19="","",IF(LEFT(O$4,1)="£", 'Stata dataset (nominal)'!O19*$D20, 'Stata dataset (nominal)'!O19)), "")</f>
        <v>74.879000000000005</v>
      </c>
      <c r="P20" s="72">
        <f>_xlfn.IFNA(IF('Stata dataset (nominal)'!P19="","",IF(LEFT(P$4,1)="£", 'Stata dataset (nominal)'!P19*$D20, 'Stata dataset (nominal)'!P19)), "")</f>
        <v>197.01300000000001</v>
      </c>
      <c r="Q20" s="72">
        <f>_xlfn.IFNA(IF('Stata dataset (nominal)'!Q19="","",IF(LEFT(Q$4,1)="£", 'Stata dataset (nominal)'!Q19*$D20, 'Stata dataset (nominal)'!Q19)), "")</f>
        <v>157.98599999999999</v>
      </c>
      <c r="R20" s="72">
        <f>_xlfn.IFNA(IF('Stata dataset (nominal)'!R19="","",IF(LEFT(R$4,1)="£", 'Stata dataset (nominal)'!R19*$D20, 'Stata dataset (nominal)'!R19)), "")</f>
        <v>175.15799999999999</v>
      </c>
      <c r="S20" s="72">
        <f>_xlfn.IFNA(IF('Stata dataset (nominal)'!S19="","",IF(LEFT(S$4,1)="£", 'Stata dataset (nominal)'!S19*$D20, 'Stata dataset (nominal)'!S19)), "")</f>
        <v>701.66099999999994</v>
      </c>
      <c r="T20" s="72">
        <f>_xlfn.IFNA(IF('Stata dataset (nominal)'!T19="","",IF(LEFT(T$4,1)="£", 'Stata dataset (nominal)'!T19*$D20, 'Stata dataset (nominal)'!T19)), "")</f>
        <v>1802.732</v>
      </c>
      <c r="U20" s="72" t="str">
        <f>_xlfn.IFNA(IF('Stata dataset (nominal)'!U19="","",IF(LEFT(U$4,1)="£", 'Stata dataset (nominal)'!U19*$D20, 'Stata dataset (nominal)'!U19)), "")</f>
        <v/>
      </c>
      <c r="V20" s="72" t="str">
        <f>_xlfn.IFNA(IF('Stata dataset (nominal)'!V19="","",IF(LEFT(V$4,1)="£", 'Stata dataset (nominal)'!V19*$D20, 'Stata dataset (nominal)'!V19)), "")</f>
        <v/>
      </c>
      <c r="W20" s="72" t="str">
        <f>_xlfn.IFNA(IF('Stata dataset (nominal)'!W19="","",IF(LEFT(W$4,1)="£", 'Stata dataset (nominal)'!W19*$D20, 'Stata dataset (nominal)'!W19)), "")</f>
        <v/>
      </c>
      <c r="X20" s="72" t="str">
        <f>_xlfn.IFNA(IF('Stata dataset (nominal)'!X19="","",IF(LEFT(X$4,1)="£", 'Stata dataset (nominal)'!X19*$D20, 'Stata dataset (nominal)'!X19)), "")</f>
        <v/>
      </c>
      <c r="Y20" s="72" t="str">
        <f>_xlfn.IFNA(IF('Stata dataset (nominal)'!Y19="","",IF(LEFT(Y$4,1)="£", 'Stata dataset (nominal)'!Y19*$D20, 'Stata dataset (nominal)'!Y19)), "")</f>
        <v/>
      </c>
      <c r="Z20" s="72" t="str">
        <f>_xlfn.IFNA(IF('Stata dataset (nominal)'!Z19="","",IF(LEFT(Z$4,1)="£", 'Stata dataset (nominal)'!Z19*$D20, 'Stata dataset (nominal)'!Z19)), "")</f>
        <v/>
      </c>
      <c r="AA20" s="72">
        <f>_xlfn.IFNA(IF('Stata dataset (nominal)'!AA19="","",IF(LEFT(AA$4,1)="£", 'Stata dataset (nominal)'!AA19*$D20, 'Stata dataset (nominal)'!AA19)), "")</f>
        <v>1475.7349999999999</v>
      </c>
      <c r="AB20" s="72">
        <f>_xlfn.IFNA(IF('Stata dataset (nominal)'!AB19="","",IF(LEFT(AB$4,1)="£", 'Stata dataset (nominal)'!AB19*$D20, 'Stata dataset (nominal)'!AB19)), "")</f>
        <v>8.6660000000000004</v>
      </c>
      <c r="AC20" s="72" t="str">
        <f>_xlfn.IFNA(IF('Stata dataset (nominal)'!AC19="","",IF(LEFT(AC$4,1)="£", 'Stata dataset (nominal)'!AC19*$D20, 'Stata dataset (nominal)'!AC19)), "")</f>
        <v/>
      </c>
      <c r="AD20" s="72">
        <f>_xlfn.IFNA(IF('Stata dataset (nominal)'!AD19="","",IF(LEFT(AD$4,1)="£", 'Stata dataset (nominal)'!AD19*$D20, 'Stata dataset (nominal)'!AD19)), "")</f>
        <v>4.508</v>
      </c>
    </row>
    <row r="21" spans="1:30" x14ac:dyDescent="0.4">
      <c r="A21" s="63" t="str">
        <f t="shared" si="0"/>
        <v>ANH30</v>
      </c>
      <c r="B21" s="63" t="s">
        <v>242</v>
      </c>
      <c r="C21" s="160" t="s">
        <v>522</v>
      </c>
      <c r="D21" s="72">
        <f>_xlfn.IFNA(IF('Stata dataset (nominal)'!D20="","",IF(LEFT(D$4,1)="£",'Stata dataset (nominal)'!D20*$D21,'Stata dataset (nominal)'!D20)),"")</f>
        <v>0.83768296834222167</v>
      </c>
      <c r="E21" s="72">
        <f>_xlfn.IFNA(IF('Stata dataset (nominal)'!E20="","",IF(LEFT(E$4,1)="£", 'Stata dataset (nominal)'!E20*$D21, 'Stata dataset (nominal)'!E20)), "")</f>
        <v>14.272</v>
      </c>
      <c r="F21" s="72">
        <f>_xlfn.IFNA(IF('Stata dataset (nominal)'!F20="","",IF(LEFT(F$4,1)="£", 'Stata dataset (nominal)'!F20*$D21, 'Stata dataset (nominal)'!F20)), "")</f>
        <v>9.9890000000000008</v>
      </c>
      <c r="G21" s="72">
        <f>_xlfn.IFNA(IF('Stata dataset (nominal)'!G20="","",IF(LEFT(G$4,1)="£", 'Stata dataset (nominal)'!G20*$D21, 'Stata dataset (nominal)'!G20)), "")</f>
        <v>39.433</v>
      </c>
      <c r="H21" s="72">
        <f>_xlfn.IFNA(IF('Stata dataset (nominal)'!H20="","",IF(LEFT(H$4,1)="£", 'Stata dataset (nominal)'!H20*$D21, 'Stata dataset (nominal)'!H20)), "")</f>
        <v>2.9279999999999999</v>
      </c>
      <c r="I21" s="72">
        <f>_xlfn.IFNA(IF('Stata dataset (nominal)'!I20="","",IF(LEFT(I$4,1)="£", 'Stata dataset (nominal)'!I20*$D21, 'Stata dataset (nominal)'!I20)), "")</f>
        <v>23.423999999999999</v>
      </c>
      <c r="J21" s="72">
        <f>_xlfn.IFNA(IF('Stata dataset (nominal)'!J20="","",IF(LEFT(J$4,1)="£", 'Stata dataset (nominal)'!J20*$D21, 'Stata dataset (nominal)'!J20)), "")</f>
        <v>0.16500000000000001</v>
      </c>
      <c r="K21" s="72" t="str">
        <f>_xlfn.IFNA(IF('Stata dataset (nominal)'!K20="","",IF(LEFT(K$4,1)="£", 'Stata dataset (nominal)'!K20*$D21, 'Stata dataset (nominal)'!K20)), "")</f>
        <v/>
      </c>
      <c r="L21" s="72">
        <f>_xlfn.IFNA(IF('Stata dataset (nominal)'!L20="","",IF(LEFT(L$4,1)="£", 'Stata dataset (nominal)'!L20*$D21, 'Stata dataset (nominal)'!L20)), "")</f>
        <v>0</v>
      </c>
      <c r="M21" s="72">
        <f>_xlfn.IFNA(IF('Stata dataset (nominal)'!M20="","",IF(LEFT(M$4,1)="£", 'Stata dataset (nominal)'!M20*$D21, 'Stata dataset (nominal)'!M20)), "")</f>
        <v>9.6389999999999993</v>
      </c>
      <c r="N21" s="72">
        <f>_xlfn.IFNA(IF('Stata dataset (nominal)'!N20="","",IF(LEFT(N$4,1)="£", 'Stata dataset (nominal)'!N20*$D21, 'Stata dataset (nominal)'!N20)), "")</f>
        <v>39.433</v>
      </c>
      <c r="O21" s="72">
        <f>_xlfn.IFNA(IF('Stata dataset (nominal)'!O20="","",IF(LEFT(O$4,1)="£", 'Stata dataset (nominal)'!O20*$D21, 'Stata dataset (nominal)'!O20)), "")</f>
        <v>72.822999999999993</v>
      </c>
      <c r="P21" s="72">
        <f>_xlfn.IFNA(IF('Stata dataset (nominal)'!P20="","",IF(LEFT(P$4,1)="£", 'Stata dataset (nominal)'!P20*$D21, 'Stata dataset (nominal)'!P20)), "")</f>
        <v>193.947</v>
      </c>
      <c r="Q21" s="72">
        <f>_xlfn.IFNA(IF('Stata dataset (nominal)'!Q20="","",IF(LEFT(Q$4,1)="£", 'Stata dataset (nominal)'!Q20*$D21, 'Stata dataset (nominal)'!Q20)), "")</f>
        <v>149.649</v>
      </c>
      <c r="R21" s="72">
        <f>_xlfn.IFNA(IF('Stata dataset (nominal)'!R20="","",IF(LEFT(R$4,1)="£", 'Stata dataset (nominal)'!R20*$D21, 'Stata dataset (nominal)'!R20)), "")</f>
        <v>178.64400000000001</v>
      </c>
      <c r="S21" s="72">
        <f>_xlfn.IFNA(IF('Stata dataset (nominal)'!S20="","",IF(LEFT(S$4,1)="£", 'Stata dataset (nominal)'!S20*$D21, 'Stata dataset (nominal)'!S20)), "")</f>
        <v>710.46799999999996</v>
      </c>
      <c r="T21" s="72">
        <f>_xlfn.IFNA(IF('Stata dataset (nominal)'!T20="","",IF(LEFT(T$4,1)="£", 'Stata dataset (nominal)'!T20*$D21, 'Stata dataset (nominal)'!T20)), "")</f>
        <v>1824.759</v>
      </c>
      <c r="U21" s="72" t="str">
        <f>_xlfn.IFNA(IF('Stata dataset (nominal)'!U20="","",IF(LEFT(U$4,1)="£", 'Stata dataset (nominal)'!U20*$D21, 'Stata dataset (nominal)'!U20)), "")</f>
        <v/>
      </c>
      <c r="V21" s="72" t="str">
        <f>_xlfn.IFNA(IF('Stata dataset (nominal)'!V20="","",IF(LEFT(V$4,1)="£", 'Stata dataset (nominal)'!V20*$D21, 'Stata dataset (nominal)'!V20)), "")</f>
        <v/>
      </c>
      <c r="W21" s="72" t="str">
        <f>_xlfn.IFNA(IF('Stata dataset (nominal)'!W20="","",IF(LEFT(W$4,1)="£", 'Stata dataset (nominal)'!W20*$D21, 'Stata dataset (nominal)'!W20)), "")</f>
        <v/>
      </c>
      <c r="X21" s="72" t="str">
        <f>_xlfn.IFNA(IF('Stata dataset (nominal)'!X20="","",IF(LEFT(X$4,1)="£", 'Stata dataset (nominal)'!X20*$D21, 'Stata dataset (nominal)'!X20)), "")</f>
        <v/>
      </c>
      <c r="Y21" s="72" t="str">
        <f>_xlfn.IFNA(IF('Stata dataset (nominal)'!Y20="","",IF(LEFT(Y$4,1)="£", 'Stata dataset (nominal)'!Y20*$D21, 'Stata dataset (nominal)'!Y20)), "")</f>
        <v/>
      </c>
      <c r="Z21" s="72" t="str">
        <f>_xlfn.IFNA(IF('Stata dataset (nominal)'!Z20="","",IF(LEFT(Z$4,1)="£", 'Stata dataset (nominal)'!Z20*$D21, 'Stata dataset (nominal)'!Z20)), "")</f>
        <v/>
      </c>
      <c r="AA21" s="72">
        <f>_xlfn.IFNA(IF('Stata dataset (nominal)'!AA20="","",IF(LEFT(AA$4,1)="£", 'Stata dataset (nominal)'!AA20*$D21, 'Stata dataset (nominal)'!AA20)), "")</f>
        <v>1495.018</v>
      </c>
      <c r="AB21" s="72">
        <f>_xlfn.IFNA(IF('Stata dataset (nominal)'!AB20="","",IF(LEFT(AB$4,1)="£", 'Stata dataset (nominal)'!AB20*$D21, 'Stata dataset (nominal)'!AB20)), "")</f>
        <v>9.8670000000000009</v>
      </c>
      <c r="AC21" s="72" t="str">
        <f>_xlfn.IFNA(IF('Stata dataset (nominal)'!AC20="","",IF(LEFT(AC$4,1)="£", 'Stata dataset (nominal)'!AC20*$D21, 'Stata dataset (nominal)'!AC20)), "")</f>
        <v/>
      </c>
      <c r="AD21" s="72">
        <f>_xlfn.IFNA(IF('Stata dataset (nominal)'!AD20="","",IF(LEFT(AD$4,1)="£", 'Stata dataset (nominal)'!AD20*$D21, 'Stata dataset (nominal)'!AD20)), "")</f>
        <v>4.543000000000001</v>
      </c>
    </row>
    <row r="22" spans="1:30" x14ac:dyDescent="0.4">
      <c r="A22" s="63" t="str">
        <f t="shared" si="0"/>
        <v>HDD19</v>
      </c>
      <c r="B22" s="63" t="s">
        <v>277</v>
      </c>
      <c r="C22" s="63" t="s">
        <v>253</v>
      </c>
      <c r="D22" s="72">
        <f>_xlfn.IFNA(IF('Stata dataset (nominal)'!D21="","",IF(LEFT(D$4,1)="£",'Stata dataset (nominal)'!D21*$D22,'Stata dataset (nominal)'!D21)),"")</f>
        <v>1.1560444722831191</v>
      </c>
      <c r="E22" s="72">
        <f>_xlfn.IFNA(IF('Stata dataset (nominal)'!E21="","",IF(LEFT(E$4,1)="£", 'Stata dataset (nominal)'!E21*$D22, 'Stata dataset (nominal)'!E21)), "")</f>
        <v>0.77570584090197303</v>
      </c>
      <c r="F22" s="72">
        <f>_xlfn.IFNA(IF('Stata dataset (nominal)'!F21="","",IF(LEFT(F$4,1)="£", 'Stata dataset (nominal)'!F21*$D22, 'Stata dataset (nominal)'!F21)), "")</f>
        <v>0.26589022862511741</v>
      </c>
      <c r="G22" s="72">
        <f>_xlfn.IFNA(IF('Stata dataset (nominal)'!G21="","",IF(LEFT(G$4,1)="£", 'Stata dataset (nominal)'!G21*$D22, 'Stata dataset (nominal)'!G21)), "")</f>
        <v>0.62542005950516744</v>
      </c>
      <c r="H22" s="72">
        <f>_xlfn.IFNA(IF('Stata dataset (nominal)'!H21="","",IF(LEFT(H$4,1)="£", 'Stata dataset (nominal)'!H21*$D22, 'Stata dataset (nominal)'!H21)), "")</f>
        <v>0.13641324772940805</v>
      </c>
      <c r="I22" s="72">
        <f>_xlfn.IFNA(IF('Stata dataset (nominal)'!I21="","",IF(LEFT(I$4,1)="£", 'Stata dataset (nominal)'!I21*$D22, 'Stata dataset (nominal)'!I21)), "")</f>
        <v>0.8959344660194174</v>
      </c>
      <c r="J22" s="72" t="str">
        <f>_xlfn.IFNA(IF('Stata dataset (nominal)'!J21="","",IF(LEFT(J$4,1)="£", 'Stata dataset (nominal)'!J21*$D22, 'Stata dataset (nominal)'!J21)), "")</f>
        <v/>
      </c>
      <c r="K22" s="72" t="str">
        <f>_xlfn.IFNA(IF('Stata dataset (nominal)'!K21="","",IF(LEFT(K$4,1)="£", 'Stata dataset (nominal)'!K21*$D22, 'Stata dataset (nominal)'!K21)), "")</f>
        <v/>
      </c>
      <c r="L22" s="72">
        <f>_xlfn.IFNA(IF('Stata dataset (nominal)'!L21="","",IF(LEFT(L$4,1)="£", 'Stata dataset (nominal)'!L21*$D22, 'Stata dataset (nominal)'!L21)), "")</f>
        <v>0</v>
      </c>
      <c r="M22" s="72">
        <f>_xlfn.IFNA(IF('Stata dataset (nominal)'!M21="","",IF(LEFT(M$4,1)="£", 'Stata dataset (nominal)'!M21*$D22, 'Stata dataset (nominal)'!M21)), "")</f>
        <v>2.6357813968055113</v>
      </c>
      <c r="N22" s="72" t="str">
        <f>_xlfn.IFNA(IF('Stata dataset (nominal)'!N21="","",IF(LEFT(N$4,1)="£", 'Stata dataset (nominal)'!N21*$D22, 'Stata dataset (nominal)'!N21)), "")</f>
        <v/>
      </c>
      <c r="O22" s="72">
        <f>_xlfn.IFNA(IF('Stata dataset (nominal)'!O21="","",IF(LEFT(O$4,1)="£", 'Stata dataset (nominal)'!O21*$D22, 'Stata dataset (nominal)'!O21)), "")</f>
        <v>31.675000000000001</v>
      </c>
      <c r="P22" s="72">
        <f>_xlfn.IFNA(IF('Stata dataset (nominal)'!P21="","",IF(LEFT(P$4,1)="£", 'Stata dataset (nominal)'!P21*$D22, 'Stata dataset (nominal)'!P21)), "")</f>
        <v>1.0609999999999999</v>
      </c>
      <c r="Q22" s="72">
        <f>_xlfn.IFNA(IF('Stata dataset (nominal)'!Q21="","",IF(LEFT(Q$4,1)="£", 'Stata dataset (nominal)'!Q21*$D22, 'Stata dataset (nominal)'!Q21)), "")</f>
        <v>9.0609999999999999</v>
      </c>
      <c r="R22" s="72">
        <f>_xlfn.IFNA(IF('Stata dataset (nominal)'!R21="","",IF(LEFT(R$4,1)="£", 'Stata dataset (nominal)'!R21*$D22, 'Stata dataset (nominal)'!R21)), "")</f>
        <v>44.423000000000002</v>
      </c>
      <c r="S22" s="72">
        <f>_xlfn.IFNA(IF('Stata dataset (nominal)'!S21="","",IF(LEFT(S$4,1)="£", 'Stata dataset (nominal)'!S21*$D22, 'Stata dataset (nominal)'!S21)), "")</f>
        <v>1.4079999999999999</v>
      </c>
      <c r="T22" s="72">
        <f>_xlfn.IFNA(IF('Stata dataset (nominal)'!T21="","",IF(LEFT(T$4,1)="£", 'Stata dataset (nominal)'!T21*$D22, 'Stata dataset (nominal)'!T21)), "")</f>
        <v>7.3179999999999996</v>
      </c>
      <c r="U22" s="72">
        <f>_xlfn.IFNA(IF('Stata dataset (nominal)'!U21="","",IF(LEFT(U$4,1)="£", 'Stata dataset (nominal)'!U21*$D22, 'Stata dataset (nominal)'!U21)), "")</f>
        <v>20.884639099462323</v>
      </c>
      <c r="V22" s="72">
        <f>_xlfn.IFNA(IF('Stata dataset (nominal)'!V21="","",IF(LEFT(V$4,1)="£", 'Stata dataset (nominal)'!V21*$D22, 'Stata dataset (nominal)'!V21)), "")</f>
        <v>140.028786100947</v>
      </c>
      <c r="W22" s="72">
        <f>_xlfn.IFNA(IF('Stata dataset (nominal)'!W21="","",IF(LEFT(W$4,1)="£", 'Stata dataset (nominal)'!W21*$D22, 'Stata dataset (nominal)'!W21)), "")</f>
        <v>1.6231795324536855</v>
      </c>
      <c r="X22" s="72">
        <f>_xlfn.IFNA(IF('Stata dataset (nominal)'!X21="","",IF(LEFT(X$4,1)="£", 'Stata dataset (nominal)'!X21*$D22, 'Stata dataset (nominal)'!X21)), "")</f>
        <v>7.8495269697013752</v>
      </c>
      <c r="Y22" s="72">
        <f>_xlfn.IFNA(IF('Stata dataset (nominal)'!Y21="","",IF(LEFT(Y$4,1)="£", 'Stata dataset (nominal)'!Y21*$D22, 'Stata dataset (nominal)'!Y21)), "")</f>
        <v>13.037769355688592</v>
      </c>
      <c r="Z22" s="72">
        <f>_xlfn.IFNA(IF('Stata dataset (nominal)'!Z21="","",IF(LEFT(Z$4,1)="£", 'Stata dataset (nominal)'!Z21*$D22, 'Stata dataset (nominal)'!Z21)), "")</f>
        <v>13.037769355688592</v>
      </c>
      <c r="AA22" s="72">
        <f>_xlfn.IFNA(IF('Stata dataset (nominal)'!AA21="","",IF(LEFT(AA$4,1)="£", 'Stata dataset (nominal)'!AA21*$D22, 'Stata dataset (nominal)'!AA21)), "")</f>
        <v>19.748707720012522</v>
      </c>
      <c r="AB22" s="72">
        <f>_xlfn.IFNA(IF('Stata dataset (nominal)'!AB21="","",IF(LEFT(AB$4,1)="£", 'Stata dataset (nominal)'!AB21*$D22, 'Stata dataset (nominal)'!AB21)), "")</f>
        <v>0.57224201378014394</v>
      </c>
      <c r="AC22" s="72">
        <f>_xlfn.IFNA(IF('Stata dataset (nominal)'!AC21="","",IF(LEFT(AC$4,1)="£", 'Stata dataset (nominal)'!AC21*$D22, 'Stata dataset (nominal)'!AC21)), "")</f>
        <v>0.56791828221565399</v>
      </c>
      <c r="AD22" s="72">
        <f>_xlfn.IFNA(IF('Stata dataset (nominal)'!AD21="","",IF(LEFT(AD$4,1)="£", 'Stata dataset (nominal)'!AD21*$D22, 'Stata dataset (nominal)'!AD21)), "")</f>
        <v>0.13294511431255868</v>
      </c>
    </row>
    <row r="23" spans="1:30" x14ac:dyDescent="0.4">
      <c r="A23" s="63" t="str">
        <f t="shared" si="0"/>
        <v>HDD20</v>
      </c>
      <c r="B23" s="63" t="s">
        <v>277</v>
      </c>
      <c r="C23" s="63" t="s">
        <v>255</v>
      </c>
      <c r="D23" s="72">
        <f>_xlfn.IFNA(IF('Stata dataset (nominal)'!D22="","",IF(LEFT(D$4,1)="£",'Stata dataset (nominal)'!D22*$D23,'Stata dataset (nominal)'!D22)),"")</f>
        <v>1.1367310801447381</v>
      </c>
      <c r="E23" s="72">
        <f>_xlfn.IFNA(IF('Stata dataset (nominal)'!E22="","",IF(LEFT(E$4,1)="£", 'Stata dataset (nominal)'!E22*$D23, 'Stata dataset (nominal)'!E22)), "")</f>
        <v>0.4058129956116715</v>
      </c>
      <c r="F23" s="72">
        <f>_xlfn.IFNA(IF('Stata dataset (nominal)'!F22="","",IF(LEFT(F$4,1)="£", 'Stata dataset (nominal)'!F22*$D23, 'Stata dataset (nominal)'!F22)), "")</f>
        <v>0.39671914697051358</v>
      </c>
      <c r="G23" s="72">
        <f>_xlfn.IFNA(IF('Stata dataset (nominal)'!G22="","",IF(LEFT(G$4,1)="£", 'Stata dataset (nominal)'!G22*$D23, 'Stata dataset (nominal)'!G22)), "")</f>
        <v>1.2469939949187776</v>
      </c>
      <c r="H23" s="72">
        <f>_xlfn.IFNA(IF('Stata dataset (nominal)'!H22="","",IF(LEFT(H$4,1)="£", 'Stata dataset (nominal)'!H22*$D23, 'Stata dataset (nominal)'!H22)), "")</f>
        <v>0.17164639310185545</v>
      </c>
      <c r="I23" s="72">
        <f>_xlfn.IFNA(IF('Stata dataset (nominal)'!I22="","",IF(LEFT(I$4,1)="£", 'Stata dataset (nominal)'!I22*$D23, 'Stata dataset (nominal)'!I22)), "")</f>
        <v>0.63429594272076395</v>
      </c>
      <c r="J23" s="72" t="str">
        <f>_xlfn.IFNA(IF('Stata dataset (nominal)'!J22="","",IF(LEFT(J$4,1)="£", 'Stata dataset (nominal)'!J22*$D23, 'Stata dataset (nominal)'!J22)), "")</f>
        <v/>
      </c>
      <c r="K23" s="72" t="str">
        <f>_xlfn.IFNA(IF('Stata dataset (nominal)'!K22="","",IF(LEFT(K$4,1)="£", 'Stata dataset (nominal)'!K22*$D23, 'Stata dataset (nominal)'!K22)), "")</f>
        <v/>
      </c>
      <c r="L23" s="72">
        <f>_xlfn.IFNA(IF('Stata dataset (nominal)'!L22="","",IF(LEFT(L$4,1)="£", 'Stata dataset (nominal)'!L22*$D23, 'Stata dataset (nominal)'!L22)), "")</f>
        <v>0</v>
      </c>
      <c r="M23" s="72">
        <f>_xlfn.IFNA(IF('Stata dataset (nominal)'!M22="","",IF(LEFT(M$4,1)="£", 'Stata dataset (nominal)'!M22*$D23, 'Stata dataset (nominal)'!M22)), "")</f>
        <v>1.3640772961736857E-2</v>
      </c>
      <c r="N23" s="72" t="str">
        <f>_xlfn.IFNA(IF('Stata dataset (nominal)'!N22="","",IF(LEFT(N$4,1)="£", 'Stata dataset (nominal)'!N22*$D23, 'Stata dataset (nominal)'!N22)), "")</f>
        <v/>
      </c>
      <c r="O23" s="72">
        <f>_xlfn.IFNA(IF('Stata dataset (nominal)'!O22="","",IF(LEFT(O$4,1)="£", 'Stata dataset (nominal)'!O22*$D23, 'Stata dataset (nominal)'!O22)), "")</f>
        <v>31.077999999999999</v>
      </c>
      <c r="P23" s="72">
        <f>_xlfn.IFNA(IF('Stata dataset (nominal)'!P22="","",IF(LEFT(P$4,1)="£", 'Stata dataset (nominal)'!P22*$D23, 'Stata dataset (nominal)'!P22)), "")</f>
        <v>1.046</v>
      </c>
      <c r="Q23" s="72">
        <f>_xlfn.IFNA(IF('Stata dataset (nominal)'!Q22="","",IF(LEFT(Q$4,1)="£", 'Stata dataset (nominal)'!Q22*$D23, 'Stata dataset (nominal)'!Q22)), "")</f>
        <v>8.9489999999999998</v>
      </c>
      <c r="R23" s="72">
        <f>_xlfn.IFNA(IF('Stata dataset (nominal)'!R22="","",IF(LEFT(R$4,1)="£", 'Stata dataset (nominal)'!R22*$D23, 'Stata dataset (nominal)'!R22)), "")</f>
        <v>44.87</v>
      </c>
      <c r="S23" s="72">
        <f>_xlfn.IFNA(IF('Stata dataset (nominal)'!S22="","",IF(LEFT(S$4,1)="£", 'Stata dataset (nominal)'!S22*$D23, 'Stata dataset (nominal)'!S22)), "")</f>
        <v>1.395</v>
      </c>
      <c r="T23" s="72">
        <f>_xlfn.IFNA(IF('Stata dataset (nominal)'!T22="","",IF(LEFT(T$4,1)="£", 'Stata dataset (nominal)'!T22*$D23, 'Stata dataset (nominal)'!T22)), "")</f>
        <v>7.4169999999999998</v>
      </c>
      <c r="U23" s="72">
        <f>_xlfn.IFNA(IF('Stata dataset (nominal)'!U22="","",IF(LEFT(U$4,1)="£", 'Stata dataset (nominal)'!U22*$D23, 'Stata dataset (nominal)'!U22)), "")</f>
        <v>20.118853694226289</v>
      </c>
      <c r="V23" s="72">
        <f>_xlfn.IFNA(IF('Stata dataset (nominal)'!V22="","",IF(LEFT(V$4,1)="£", 'Stata dataset (nominal)'!V22*$D23, 'Stata dataset (nominal)'!V22)), "")</f>
        <v>139.43969045972113</v>
      </c>
      <c r="W23" s="72">
        <f>_xlfn.IFNA(IF('Stata dataset (nominal)'!W22="","",IF(LEFT(W$4,1)="£", 'Stata dataset (nominal)'!W22*$D23, 'Stata dataset (nominal)'!W22)), "")</f>
        <v>1.6282552465447362</v>
      </c>
      <c r="X23" s="72">
        <f>_xlfn.IFNA(IF('Stata dataset (nominal)'!X22="","",IF(LEFT(X$4,1)="£", 'Stata dataset (nominal)'!X22*$D23, 'Stata dataset (nominal)'!X22)), "")</f>
        <v>6.8307934072206784</v>
      </c>
      <c r="Y23" s="72">
        <f>_xlfn.IFNA(IF('Stata dataset (nominal)'!Y22="","",IF(LEFT(Y$4,1)="£", 'Stata dataset (nominal)'!Y22*$D23, 'Stata dataset (nominal)'!Y22)), "")</f>
        <v>13.036617892958255</v>
      </c>
      <c r="Z23" s="72">
        <f>_xlfn.IFNA(IF('Stata dataset (nominal)'!Z22="","",IF(LEFT(Z$4,1)="£", 'Stata dataset (nominal)'!Z22*$D23, 'Stata dataset (nominal)'!Z22)), "")</f>
        <v>13.036617892958255</v>
      </c>
      <c r="AA23" s="72">
        <f>_xlfn.IFNA(IF('Stata dataset (nominal)'!AA22="","",IF(LEFT(AA$4,1)="£", 'Stata dataset (nominal)'!AA22*$D23, 'Stata dataset (nominal)'!AA22)), "")</f>
        <v>19.107312726152905</v>
      </c>
      <c r="AB23" s="72">
        <f>_xlfn.IFNA(IF('Stata dataset (nominal)'!AB22="","",IF(LEFT(AB$4,1)="£", 'Stata dataset (nominal)'!AB22*$D23, 'Stata dataset (nominal)'!AB22)), "")</f>
        <v>0.60815112787743497</v>
      </c>
      <c r="AC23" s="72">
        <f>_xlfn.IFNA(IF('Stata dataset (nominal)'!AC22="","",IF(LEFT(AC$4,1)="£", 'Stata dataset (nominal)'!AC22*$D23, 'Stata dataset (nominal)'!AC22)), "")</f>
        <v>0.558430387286037</v>
      </c>
      <c r="AD23" s="72">
        <f>_xlfn.IFNA(IF('Stata dataset (nominal)'!AD22="","",IF(LEFT(AD$4,1)="£", 'Stata dataset (nominal)'!AD22*$D23, 'Stata dataset (nominal)'!AD22)), "")</f>
        <v>9.4348679652013268E-2</v>
      </c>
    </row>
    <row r="24" spans="1:30" x14ac:dyDescent="0.4">
      <c r="A24" s="63" t="str">
        <f t="shared" si="0"/>
        <v>HDD21</v>
      </c>
      <c r="B24" s="63" t="s">
        <v>277</v>
      </c>
      <c r="C24" s="63" t="s">
        <v>257</v>
      </c>
      <c r="D24" s="72">
        <f>_xlfn.IFNA(IF('Stata dataset (nominal)'!D23="","",IF(LEFT(D$4,1)="£",'Stata dataset (nominal)'!D23*$D24,'Stata dataset (nominal)'!D23)),"")</f>
        <v>1.1277018254028868</v>
      </c>
      <c r="E24" s="72">
        <f>_xlfn.IFNA(IF('Stata dataset (nominal)'!E23="","",IF(LEFT(E$4,1)="£", 'Stata dataset (nominal)'!E23*$D24, 'Stata dataset (nominal)'!E23)), "")</f>
        <v>0.33943824944626888</v>
      </c>
      <c r="F24" s="72">
        <f>_xlfn.IFNA(IF('Stata dataset (nominal)'!F23="","",IF(LEFT(F$4,1)="£", 'Stata dataset (nominal)'!F23*$D24, 'Stata dataset (nominal)'!F23)), "")</f>
        <v>0.34282135492247756</v>
      </c>
      <c r="G24" s="72">
        <f>_xlfn.IFNA(IF('Stata dataset (nominal)'!G23="","",IF(LEFT(G$4,1)="£", 'Stata dataset (nominal)'!G23*$D24, 'Stata dataset (nominal)'!G23)), "")</f>
        <v>1.0735721377835481</v>
      </c>
      <c r="H24" s="72">
        <f>_xlfn.IFNA(IF('Stata dataset (nominal)'!H23="","",IF(LEFT(H$4,1)="£", 'Stata dataset (nominal)'!H23*$D24, 'Stata dataset (nominal)'!H23)), "")</f>
        <v>0.189453906667685</v>
      </c>
      <c r="I24" s="72">
        <f>_xlfn.IFNA(IF('Stata dataset (nominal)'!I23="","",IF(LEFT(I$4,1)="£", 'Stata dataset (nominal)'!I23*$D24, 'Stata dataset (nominal)'!I23)), "")</f>
        <v>0.32590582754143427</v>
      </c>
      <c r="J24" s="72">
        <f>_xlfn.IFNA(IF('Stata dataset (nominal)'!J23="","",IF(LEFT(J$4,1)="£", 'Stata dataset (nominal)'!J23*$D24, 'Stata dataset (nominal)'!J23)), "")</f>
        <v>0</v>
      </c>
      <c r="K24" s="72" t="str">
        <f>_xlfn.IFNA(IF('Stata dataset (nominal)'!K23="","",IF(LEFT(K$4,1)="£", 'Stata dataset (nominal)'!K23*$D24, 'Stata dataset (nominal)'!K23)), "")</f>
        <v/>
      </c>
      <c r="L24" s="72">
        <f>_xlfn.IFNA(IF('Stata dataset (nominal)'!L23="","",IF(LEFT(L$4,1)="£", 'Stata dataset (nominal)'!L23*$D24, 'Stata dataset (nominal)'!L23)), "")</f>
        <v>0</v>
      </c>
      <c r="M24" s="72" t="str">
        <f>_xlfn.IFNA(IF('Stata dataset (nominal)'!M23="","",IF(LEFT(M$4,1)="£", 'Stata dataset (nominal)'!M23*$D24, 'Stata dataset (nominal)'!M23)), "")</f>
        <v/>
      </c>
      <c r="N24" s="72" t="str">
        <f>_xlfn.IFNA(IF('Stata dataset (nominal)'!N23="","",IF(LEFT(N$4,1)="£", 'Stata dataset (nominal)'!N23*$D24, 'Stata dataset (nominal)'!N23)), "")</f>
        <v/>
      </c>
      <c r="O24" s="72">
        <f>_xlfn.IFNA(IF('Stata dataset (nominal)'!O23="","",IF(LEFT(O$4,1)="£", 'Stata dataset (nominal)'!O23*$D24, 'Stata dataset (nominal)'!O23)), "")</f>
        <v>30.998000000000001</v>
      </c>
      <c r="P24" s="72">
        <f>_xlfn.IFNA(IF('Stata dataset (nominal)'!P23="","",IF(LEFT(P$4,1)="£", 'Stata dataset (nominal)'!P23*$D24, 'Stata dataset (nominal)'!P23)), "")</f>
        <v>1.052</v>
      </c>
      <c r="Q24" s="72">
        <f>_xlfn.IFNA(IF('Stata dataset (nominal)'!Q23="","",IF(LEFT(Q$4,1)="£", 'Stata dataset (nominal)'!Q23*$D24, 'Stata dataset (nominal)'!Q23)), "")</f>
        <v>9.18</v>
      </c>
      <c r="R24" s="72">
        <f>_xlfn.IFNA(IF('Stata dataset (nominal)'!R23="","",IF(LEFT(R$4,1)="£", 'Stata dataset (nominal)'!R23*$D24, 'Stata dataset (nominal)'!R23)), "")</f>
        <v>45.593000000000004</v>
      </c>
      <c r="S24" s="72">
        <f>_xlfn.IFNA(IF('Stata dataset (nominal)'!S23="","",IF(LEFT(S$4,1)="£", 'Stata dataset (nominal)'!S23*$D24, 'Stata dataset (nominal)'!S23)), "")</f>
        <v>0.42299999999999999</v>
      </c>
      <c r="T24" s="72">
        <f>_xlfn.IFNA(IF('Stata dataset (nominal)'!T23="","",IF(LEFT(T$4,1)="£", 'Stata dataset (nominal)'!T23*$D24, 'Stata dataset (nominal)'!T23)), "")</f>
        <v>7.92</v>
      </c>
      <c r="U24" s="72">
        <f>_xlfn.IFNA(IF('Stata dataset (nominal)'!U23="","",IF(LEFT(U$4,1)="£", 'Stata dataset (nominal)'!U23*$D24, 'Stata dataset (nominal)'!U23)), "")</f>
        <v>19.944190332207</v>
      </c>
      <c r="V24" s="72">
        <f>_xlfn.IFNA(IF('Stata dataset (nominal)'!V23="","",IF(LEFT(V$4,1)="£", 'Stata dataset (nominal)'!V23*$D24, 'Stata dataset (nominal)'!V23)), "")</f>
        <v>138.308541933247</v>
      </c>
      <c r="W24" s="72">
        <f>_xlfn.IFNA(IF('Stata dataset (nominal)'!W23="","",IF(LEFT(W$4,1)="£", 'Stata dataset (nominal)'!W23*$D24, 'Stata dataset (nominal)'!W23)), "")</f>
        <v>1.6603592854691702</v>
      </c>
      <c r="X24" s="72">
        <f>_xlfn.IFNA(IF('Stata dataset (nominal)'!X23="","",IF(LEFT(X$4,1)="£", 'Stata dataset (nominal)'!X23*$D24, 'Stata dataset (nominal)'!X23)), "")</f>
        <v>6.8307934072206784</v>
      </c>
      <c r="Y24" s="72">
        <f>_xlfn.IFNA(IF('Stata dataset (nominal)'!Y23="","",IF(LEFT(Y$4,1)="£", 'Stata dataset (nominal)'!Y23*$D24, 'Stata dataset (nominal)'!Y23)), "")</f>
        <v>13.036617892958255</v>
      </c>
      <c r="Z24" s="72">
        <f>_xlfn.IFNA(IF('Stata dataset (nominal)'!Z23="","",IF(LEFT(Z$4,1)="£", 'Stata dataset (nominal)'!Z23*$D24, 'Stata dataset (nominal)'!Z23)), "")</f>
        <v>13.036617892958255</v>
      </c>
      <c r="AA24" s="72">
        <f>_xlfn.IFNA(IF('Stata dataset (nominal)'!AA23="","",IF(LEFT(AA$4,1)="£", 'Stata dataset (nominal)'!AA23*$D24, 'Stata dataset (nominal)'!AA23)), "")</f>
        <v>20.606495455586948</v>
      </c>
      <c r="AB24" s="72">
        <f>_xlfn.IFNA(IF('Stata dataset (nominal)'!AB23="","",IF(LEFT(AB$4,1)="£", 'Stata dataset (nominal)'!AB23*$D24, 'Stata dataset (nominal)'!AB23)), "")</f>
        <v>0.58978805468570983</v>
      </c>
      <c r="AC24" s="72">
        <f>_xlfn.IFNA(IF('Stata dataset (nominal)'!AC23="","",IF(LEFT(AC$4,1)="£", 'Stata dataset (nominal)'!AC23*$D24, 'Stata dataset (nominal)'!AC23)), "")</f>
        <v>0.55399467657972445</v>
      </c>
      <c r="AD24" s="72">
        <f>_xlfn.IFNA(IF('Stata dataset (nominal)'!AD23="","",IF(LEFT(AD$4,1)="£", 'Stata dataset (nominal)'!AD23*$D24, 'Stata dataset (nominal)'!AD23)), "")</f>
        <v>0.10713167341327424</v>
      </c>
    </row>
    <row r="25" spans="1:30" x14ac:dyDescent="0.4">
      <c r="A25" s="63" t="str">
        <f t="shared" si="0"/>
        <v>HDD22</v>
      </c>
      <c r="B25" s="63" t="s">
        <v>277</v>
      </c>
      <c r="C25" s="63" t="s">
        <v>259</v>
      </c>
      <c r="D25" s="72">
        <f>_xlfn.IFNA(IF('Stata dataset (nominal)'!D24="","",IF(LEFT(D$4,1)="£",'Stata dataset (nominal)'!D24*$D25,'Stata dataset (nominal)'!D24)),"")</f>
        <v>1.0877412700751434</v>
      </c>
      <c r="E25" s="72">
        <f>_xlfn.IFNA(IF('Stata dataset (nominal)'!E24="","",IF(LEFT(E$4,1)="£", 'Stata dataset (nominal)'!E24*$D25, 'Stata dataset (nominal)'!E24)), "")</f>
        <v>0.41225394135847937</v>
      </c>
      <c r="F25" s="72">
        <f>_xlfn.IFNA(IF('Stata dataset (nominal)'!F24="","",IF(LEFT(F$4,1)="£", 'Stata dataset (nominal)'!F24*$D25, 'Stata dataset (nominal)'!F24)), "")</f>
        <v>9.0282525416236908E-2</v>
      </c>
      <c r="G25" s="72">
        <f>_xlfn.IFNA(IF('Stata dataset (nominal)'!G24="","",IF(LEFT(G$4,1)="£", 'Stata dataset (nominal)'!G24*$D25, 'Stata dataset (nominal)'!G24)), "")</f>
        <v>0.60369640489170462</v>
      </c>
      <c r="H25" s="72">
        <f>_xlfn.IFNA(IF('Stata dataset (nominal)'!H24="","",IF(LEFT(H$4,1)="£", 'Stata dataset (nominal)'!H24*$D25, 'Stata dataset (nominal)'!H24)), "")</f>
        <v>0.21102180639457782</v>
      </c>
      <c r="I25" s="72">
        <f>_xlfn.IFNA(IF('Stata dataset (nominal)'!I24="","",IF(LEFT(I$4,1)="£", 'Stata dataset (nominal)'!I24*$D25, 'Stata dataset (nominal)'!I24)), "")</f>
        <v>0.14031862383969351</v>
      </c>
      <c r="J25" s="72">
        <f>_xlfn.IFNA(IF('Stata dataset (nominal)'!J24="","",IF(LEFT(J$4,1)="£", 'Stata dataset (nominal)'!J24*$D25, 'Stata dataset (nominal)'!J24)), "")</f>
        <v>3.2632238102254301E-3</v>
      </c>
      <c r="K25" s="72" t="str">
        <f>_xlfn.IFNA(IF('Stata dataset (nominal)'!K24="","",IF(LEFT(K$4,1)="£", 'Stata dataset (nominal)'!K24*$D25, 'Stata dataset (nominal)'!K24)), "")</f>
        <v/>
      </c>
      <c r="L25" s="72">
        <f>_xlfn.IFNA(IF('Stata dataset (nominal)'!L24="","",IF(LEFT(L$4,1)="£", 'Stata dataset (nominal)'!L24*$D25, 'Stata dataset (nominal)'!L24)), "")</f>
        <v>0</v>
      </c>
      <c r="M25" s="72" t="str">
        <f>_xlfn.IFNA(IF('Stata dataset (nominal)'!M24="","",IF(LEFT(M$4,1)="£", 'Stata dataset (nominal)'!M24*$D25, 'Stata dataset (nominal)'!M24)), "")</f>
        <v/>
      </c>
      <c r="N25" s="72" t="str">
        <f>_xlfn.IFNA(IF('Stata dataset (nominal)'!N24="","",IF(LEFT(N$4,1)="£", 'Stata dataset (nominal)'!N24*$D25, 'Stata dataset (nominal)'!N24)), "")</f>
        <v/>
      </c>
      <c r="O25" s="72">
        <f>_xlfn.IFNA(IF('Stata dataset (nominal)'!O24="","",IF(LEFT(O$4,1)="£", 'Stata dataset (nominal)'!O24*$D25, 'Stata dataset (nominal)'!O24)), "")</f>
        <v>30.515999999999998</v>
      </c>
      <c r="P25" s="72">
        <f>_xlfn.IFNA(IF('Stata dataset (nominal)'!P24="","",IF(LEFT(P$4,1)="£", 'Stata dataset (nominal)'!P24*$D25, 'Stata dataset (nominal)'!P24)), "")</f>
        <v>1.0549999999999999</v>
      </c>
      <c r="Q25" s="72">
        <f>_xlfn.IFNA(IF('Stata dataset (nominal)'!Q24="","",IF(LEFT(Q$4,1)="£", 'Stata dataset (nominal)'!Q24*$D25, 'Stata dataset (nominal)'!Q24)), "")</f>
        <v>9.2089999999999996</v>
      </c>
      <c r="R25" s="72">
        <f>_xlfn.IFNA(IF('Stata dataset (nominal)'!R24="","",IF(LEFT(R$4,1)="£", 'Stata dataset (nominal)'!R24*$D25, 'Stata dataset (nominal)'!R24)), "")</f>
        <v>46.03</v>
      </c>
      <c r="S25" s="72">
        <f>_xlfn.IFNA(IF('Stata dataset (nominal)'!S24="","",IF(LEFT(S$4,1)="£", 'Stata dataset (nominal)'!S24*$D25, 'Stata dataset (nominal)'!S24)), "")</f>
        <v>0.43</v>
      </c>
      <c r="T25" s="72">
        <f>_xlfn.IFNA(IF('Stata dataset (nominal)'!T24="","",IF(LEFT(T$4,1)="£", 'Stata dataset (nominal)'!T24*$D25, 'Stata dataset (nominal)'!T24)), "")</f>
        <v>8.1609999999999996</v>
      </c>
      <c r="U25" s="72">
        <f>_xlfn.IFNA(IF('Stata dataset (nominal)'!U24="","",IF(LEFT(U$4,1)="£", 'Stata dataset (nominal)'!U24*$D25, 'Stata dataset (nominal)'!U24)), "")</f>
        <v>18.211259903699421</v>
      </c>
      <c r="V25" s="72">
        <f>_xlfn.IFNA(IF('Stata dataset (nominal)'!V24="","",IF(LEFT(V$4,1)="£", 'Stata dataset (nominal)'!V24*$D25, 'Stata dataset (nominal)'!V24)), "")</f>
        <v>138.8433205099156</v>
      </c>
      <c r="W25" s="72">
        <f>_xlfn.IFNA(IF('Stata dataset (nominal)'!W24="","",IF(LEFT(W$4,1)="£", 'Stata dataset (nominal)'!W24*$D25, 'Stata dataset (nominal)'!W24)), "")</f>
        <v>1.646684345842127</v>
      </c>
      <c r="X25" s="72">
        <f>_xlfn.IFNA(IF('Stata dataset (nominal)'!X24="","",IF(LEFT(X$4,1)="£", 'Stata dataset (nominal)'!X24*$D25, 'Stata dataset (nominal)'!X24)), "")</f>
        <v>6.8307934072206784</v>
      </c>
      <c r="Y25" s="72">
        <f>_xlfn.IFNA(IF('Stata dataset (nominal)'!Y24="","",IF(LEFT(Y$4,1)="£", 'Stata dataset (nominal)'!Y24*$D25, 'Stata dataset (nominal)'!Y24)), "")</f>
        <v>13.036617892958255</v>
      </c>
      <c r="Z25" s="72">
        <f>_xlfn.IFNA(IF('Stata dataset (nominal)'!Z24="","",IF(LEFT(Z$4,1)="£", 'Stata dataset (nominal)'!Z24*$D25, 'Stata dataset (nominal)'!Z24)), "")</f>
        <v>13.036617892958255</v>
      </c>
      <c r="AA25" s="72">
        <f>_xlfn.IFNA(IF('Stata dataset (nominal)'!AA24="","",IF(LEFT(AA$4,1)="£", 'Stata dataset (nominal)'!AA24*$D25, 'Stata dataset (nominal)'!AA24)), "")</f>
        <v>20.425605569471042</v>
      </c>
      <c r="AB25" s="72">
        <f>_xlfn.IFNA(IF('Stata dataset (nominal)'!AB24="","",IF(LEFT(AB$4,1)="£", 'Stata dataset (nominal)'!AB24*$D25, 'Stata dataset (nominal)'!AB24)), "")</f>
        <v>0.52646677471636938</v>
      </c>
      <c r="AC25" s="72">
        <f>_xlfn.IFNA(IF('Stata dataset (nominal)'!AC24="","",IF(LEFT(AC$4,1)="£", 'Stata dataset (nominal)'!AC24*$D25, 'Stata dataset (nominal)'!AC24)), "")</f>
        <v>0.53436365849847733</v>
      </c>
      <c r="AD25" s="72">
        <f>_xlfn.IFNA(IF('Stata dataset (nominal)'!AD24="","",IF(LEFT(AD$4,1)="£", 'Stata dataset (nominal)'!AD24*$D25, 'Stata dataset (nominal)'!AD24)), "")</f>
        <v>0.10877412700751435</v>
      </c>
    </row>
    <row r="26" spans="1:30" x14ac:dyDescent="0.4">
      <c r="A26" s="63" t="str">
        <f t="shared" si="0"/>
        <v>HDD23</v>
      </c>
      <c r="B26" s="63" t="s">
        <v>277</v>
      </c>
      <c r="C26" s="63" t="s">
        <v>261</v>
      </c>
      <c r="D26" s="72">
        <f>_xlfn.IFNA(IF('Stata dataset (nominal)'!D25="","",IF(LEFT(D$4,1)="£",'Stata dataset (nominal)'!D25*$D26,'Stata dataset (nominal)'!D25)),"")</f>
        <v>1</v>
      </c>
      <c r="E26" s="72">
        <f>_xlfn.IFNA(IF('Stata dataset (nominal)'!E25="","",IF(LEFT(E$4,1)="£", 'Stata dataset (nominal)'!E25*$D26, 'Stata dataset (nominal)'!E25)), "")</f>
        <v>0.58218373000000001</v>
      </c>
      <c r="F26" s="72">
        <f>_xlfn.IFNA(IF('Stata dataset (nominal)'!F25="","",IF(LEFT(F$4,1)="£", 'Stata dataset (nominal)'!F25*$D26, 'Stata dataset (nominal)'!F25)), "")</f>
        <v>0.11510142199999999</v>
      </c>
      <c r="G26" s="72">
        <f>_xlfn.IFNA(IF('Stata dataset (nominal)'!G25="","",IF(LEFT(G$4,1)="£", 'Stata dataset (nominal)'!G25*$D26, 'Stata dataset (nominal)'!G25)), "")</f>
        <v>0.65488137999999996</v>
      </c>
      <c r="H26" s="72">
        <f>_xlfn.IFNA(IF('Stata dataset (nominal)'!H25="","",IF(LEFT(H$4,1)="£", 'Stata dataset (nominal)'!H25*$D26, 'Stata dataset (nominal)'!H25)), "")</f>
        <v>0.234832508</v>
      </c>
      <c r="I26" s="72">
        <f>_xlfn.IFNA(IF('Stata dataset (nominal)'!I25="","",IF(LEFT(I$4,1)="£", 'Stata dataset (nominal)'!I25*$D26, 'Stata dataset (nominal)'!I25)), "")</f>
        <v>0.215879611</v>
      </c>
      <c r="J26" s="72">
        <f>_xlfn.IFNA(IF('Stata dataset (nominal)'!J25="","",IF(LEFT(J$4,1)="£", 'Stata dataset (nominal)'!J25*$D26, 'Stata dataset (nominal)'!J25)), "")</f>
        <v>4.0000000000000001E-3</v>
      </c>
      <c r="K26" s="72" t="str">
        <f>_xlfn.IFNA(IF('Stata dataset (nominal)'!K25="","",IF(LEFT(K$4,1)="£", 'Stata dataset (nominal)'!K25*$D26, 'Stata dataset (nominal)'!K25)), "")</f>
        <v/>
      </c>
      <c r="L26" s="72">
        <f>_xlfn.IFNA(IF('Stata dataset (nominal)'!L25="","",IF(LEFT(L$4,1)="£", 'Stata dataset (nominal)'!L25*$D26, 'Stata dataset (nominal)'!L25)), "")</f>
        <v>0</v>
      </c>
      <c r="M26" s="72" t="str">
        <f>_xlfn.IFNA(IF('Stata dataset (nominal)'!M25="","",IF(LEFT(M$4,1)="£", 'Stata dataset (nominal)'!M25*$D26, 'Stata dataset (nominal)'!M25)), "")</f>
        <v/>
      </c>
      <c r="N26" s="72" t="str">
        <f>_xlfn.IFNA(IF('Stata dataset (nominal)'!N25="","",IF(LEFT(N$4,1)="£", 'Stata dataset (nominal)'!N25*$D26, 'Stata dataset (nominal)'!N25)), "")</f>
        <v/>
      </c>
      <c r="O26" s="72">
        <f>_xlfn.IFNA(IF('Stata dataset (nominal)'!O25="","",IF(LEFT(O$4,1)="£", 'Stata dataset (nominal)'!O25*$D26, 'Stata dataset (nominal)'!O25)), "")</f>
        <v>30.893999999999998</v>
      </c>
      <c r="P26" s="72">
        <f>_xlfn.IFNA(IF('Stata dataset (nominal)'!P25="","",IF(LEFT(P$4,1)="£", 'Stata dataset (nominal)'!P25*$D26, 'Stata dataset (nominal)'!P25)), "")</f>
        <v>1.0349999999999999</v>
      </c>
      <c r="Q26" s="72">
        <f>_xlfn.IFNA(IF('Stata dataset (nominal)'!Q25="","",IF(LEFT(Q$4,1)="£", 'Stata dataset (nominal)'!Q25*$D26, 'Stata dataset (nominal)'!Q25)), "")</f>
        <v>9.1859999999999999</v>
      </c>
      <c r="R26" s="72">
        <f>_xlfn.IFNA(IF('Stata dataset (nominal)'!R25="","",IF(LEFT(R$4,1)="£", 'Stata dataset (nominal)'!R25*$D26, 'Stata dataset (nominal)'!R25)), "")</f>
        <v>46.524000000000001</v>
      </c>
      <c r="S26" s="72">
        <f>_xlfn.IFNA(IF('Stata dataset (nominal)'!S25="","",IF(LEFT(S$4,1)="£", 'Stata dataset (nominal)'!S25*$D26, 'Stata dataset (nominal)'!S25)), "")</f>
        <v>0.44700000000000001</v>
      </c>
      <c r="T26" s="72">
        <f>_xlfn.IFNA(IF('Stata dataset (nominal)'!T25="","",IF(LEFT(T$4,1)="£", 'Stata dataset (nominal)'!T25*$D26, 'Stata dataset (nominal)'!T25)), "")</f>
        <v>8.5890000000000004</v>
      </c>
      <c r="U26" s="72">
        <f>_xlfn.IFNA(IF('Stata dataset (nominal)'!U25="","",IF(LEFT(U$4,1)="£", 'Stata dataset (nominal)'!U25*$D26, 'Stata dataset (nominal)'!U25)), "")</f>
        <v>19.386994941704522</v>
      </c>
      <c r="V26" s="72">
        <f>_xlfn.IFNA(IF('Stata dataset (nominal)'!V25="","",IF(LEFT(V$4,1)="£", 'Stata dataset (nominal)'!V25*$D26, 'Stata dataset (nominal)'!V25)), "")</f>
        <v>138.68275430762037</v>
      </c>
      <c r="W26" s="72">
        <f>_xlfn.IFNA(IF('Stata dataset (nominal)'!W25="","",IF(LEFT(W$4,1)="£", 'Stata dataset (nominal)'!W25*$D26, 'Stata dataset (nominal)'!W25)), "")</f>
        <v>1.6408468214482324</v>
      </c>
      <c r="X26" s="72">
        <f>_xlfn.IFNA(IF('Stata dataset (nominal)'!X25="","",IF(LEFT(X$4,1)="£", 'Stata dataset (nominal)'!X25*$D26, 'Stata dataset (nominal)'!X25)), "")</f>
        <v>6.8307934072206784</v>
      </c>
      <c r="Y26" s="72">
        <f>_xlfn.IFNA(IF('Stata dataset (nominal)'!Y25="","",IF(LEFT(Y$4,1)="£", 'Stata dataset (nominal)'!Y25*$D26, 'Stata dataset (nominal)'!Y25)), "")</f>
        <v>13.036617892958255</v>
      </c>
      <c r="Z26" s="72">
        <f>_xlfn.IFNA(IF('Stata dataset (nominal)'!Z25="","",IF(LEFT(Z$4,1)="£", 'Stata dataset (nominal)'!Z25*$D26, 'Stata dataset (nominal)'!Z25)), "")</f>
        <v>13.036617892958255</v>
      </c>
      <c r="AA26" s="72">
        <f>_xlfn.IFNA(IF('Stata dataset (nominal)'!AA25="","",IF(LEFT(AA$4,1)="£", 'Stata dataset (nominal)'!AA25*$D26, 'Stata dataset (nominal)'!AA25)), "")</f>
        <v>19.397684479999999</v>
      </c>
      <c r="AB26" s="72">
        <f>_xlfn.IFNA(IF('Stata dataset (nominal)'!AB25="","",IF(LEFT(AB$4,1)="£", 'Stata dataset (nominal)'!AB25*$D26, 'Stata dataset (nominal)'!AB25)), "")</f>
        <v>0.45555934999999997</v>
      </c>
      <c r="AC26" s="72">
        <f>_xlfn.IFNA(IF('Stata dataset (nominal)'!AC25="","",IF(LEFT(AC$4,1)="£", 'Stata dataset (nominal)'!AC25*$D26, 'Stata dataset (nominal)'!AC25)), "")</f>
        <v>0.49125989166666667</v>
      </c>
      <c r="AD26" s="72">
        <f>_xlfn.IFNA(IF('Stata dataset (nominal)'!AD25="","",IF(LEFT(AD$4,1)="£", 'Stata dataset (nominal)'!AD25*$D26, 'Stata dataset (nominal)'!AD25)), "")</f>
        <v>9.9547247426257118E-2</v>
      </c>
    </row>
    <row r="27" spans="1:30" x14ac:dyDescent="0.4">
      <c r="A27" s="63" t="str">
        <f t="shared" si="0"/>
        <v>HDD24</v>
      </c>
      <c r="B27" s="63" t="s">
        <v>277</v>
      </c>
      <c r="C27" s="160" t="s">
        <v>263</v>
      </c>
      <c r="D27" s="72">
        <f>_xlfn.IFNA(IF('Stata dataset (nominal)'!D26="","",IF(LEFT(D$4,1)="£",'Stata dataset (nominal)'!D26*$D27,'Stata dataset (nominal)'!D26)),"")</f>
        <v>0.94744609856262829</v>
      </c>
      <c r="E27" s="72">
        <f>_xlfn.IFNA(IF('Stata dataset (nominal)'!E26="","",IF(LEFT(E$4,1)="£", 'Stata dataset (nominal)'!E26*$D27, 'Stata dataset (nominal)'!E26)), "")</f>
        <v>0.64994802361396309</v>
      </c>
      <c r="F27" s="72">
        <f>_xlfn.IFNA(IF('Stata dataset (nominal)'!F26="","",IF(LEFT(F$4,1)="£", 'Stata dataset (nominal)'!F26*$D27, 'Stata dataset (nominal)'!F26)), "")</f>
        <v>4.263507443531827E-2</v>
      </c>
      <c r="G27" s="72">
        <f>_xlfn.IFNA(IF('Stata dataset (nominal)'!G26="","",IF(LEFT(G$4,1)="£", 'Stata dataset (nominal)'!G26*$D27, 'Stata dataset (nominal)'!G26)), "")</f>
        <v>0.57036255133470226</v>
      </c>
      <c r="H27" s="72">
        <f>_xlfn.IFNA(IF('Stata dataset (nominal)'!H26="","",IF(LEFT(H$4,1)="£", 'Stata dataset (nominal)'!H26*$D27, 'Stata dataset (nominal)'!H26)), "")</f>
        <v>0.16296072895277205</v>
      </c>
      <c r="I27" s="72">
        <f>_xlfn.IFNA(IF('Stata dataset (nominal)'!I26="","",IF(LEFT(I$4,1)="£", 'Stata dataset (nominal)'!I26*$D27, 'Stata dataset (nominal)'!I26)), "")</f>
        <v>0.17054029774127308</v>
      </c>
      <c r="J27" s="72">
        <f>_xlfn.IFNA(IF('Stata dataset (nominal)'!J26="","",IF(LEFT(J$4,1)="£", 'Stata dataset (nominal)'!J26*$D27, 'Stata dataset (nominal)'!J26)), "")</f>
        <v>4.7372304928131412E-3</v>
      </c>
      <c r="K27" s="72" t="str">
        <f>_xlfn.IFNA(IF('Stata dataset (nominal)'!K26="","",IF(LEFT(K$4,1)="£", 'Stata dataset (nominal)'!K26*$D27, 'Stata dataset (nominal)'!K26)), "")</f>
        <v/>
      </c>
      <c r="L27" s="72">
        <f>_xlfn.IFNA(IF('Stata dataset (nominal)'!L26="","",IF(LEFT(L$4,1)="£", 'Stata dataset (nominal)'!L26*$D27, 'Stata dataset (nominal)'!L26)), "")</f>
        <v>0</v>
      </c>
      <c r="M27" s="72" t="str">
        <f>_xlfn.IFNA(IF('Stata dataset (nominal)'!M26="","",IF(LEFT(M$4,1)="£", 'Stata dataset (nominal)'!M26*$D27, 'Stata dataset (nominal)'!M26)), "")</f>
        <v/>
      </c>
      <c r="N27" s="72" t="str">
        <f>_xlfn.IFNA(IF('Stata dataset (nominal)'!N26="","",IF(LEFT(N$4,1)="£", 'Stata dataset (nominal)'!N26*$D27, 'Stata dataset (nominal)'!N26)), "")</f>
        <v/>
      </c>
      <c r="O27" s="72">
        <f>_xlfn.IFNA(IF('Stata dataset (nominal)'!O26="","",IF(LEFT(O$4,1)="£", 'Stata dataset (nominal)'!O26*$D27, 'Stata dataset (nominal)'!O26)), "")</f>
        <v>30.399997267977991</v>
      </c>
      <c r="P27" s="72">
        <f>_xlfn.IFNA(IF('Stata dataset (nominal)'!P26="","",IF(LEFT(P$4,1)="£", 'Stata dataset (nominal)'!P26*$D27, 'Stata dataset (nominal)'!P26)), "")</f>
        <v>1.0202199999999999</v>
      </c>
      <c r="Q27" s="72">
        <f>_xlfn.IFNA(IF('Stata dataset (nominal)'!Q26="","",IF(LEFT(Q$4,1)="£", 'Stata dataset (nominal)'!Q26*$D27, 'Stata dataset (nominal)'!Q26)), "")</f>
        <v>9.0267377049775401</v>
      </c>
      <c r="R27" s="72">
        <f>_xlfn.IFNA(IF('Stata dataset (nominal)'!R26="","",IF(LEFT(R$4,1)="£", 'Stata dataset (nominal)'!R26*$D27, 'Stata dataset (nominal)'!R26)), "")</f>
        <v>47.285459017083149</v>
      </c>
      <c r="S27" s="72">
        <f>_xlfn.IFNA(IF('Stata dataset (nominal)'!S26="","",IF(LEFT(S$4,1)="£", 'Stata dataset (nominal)'!S26*$D27, 'Stata dataset (nominal)'!S26)), "")</f>
        <v>0.46183333333333332</v>
      </c>
      <c r="T27" s="72">
        <f>_xlfn.IFNA(IF('Stata dataset (nominal)'!T26="","",IF(LEFT(T$4,1)="£", 'Stata dataset (nominal)'!T26*$D27, 'Stata dataset (nominal)'!T26)), "")</f>
        <v>8.9338306011954689</v>
      </c>
      <c r="U27" s="72">
        <f>_xlfn.IFNA(IF('Stata dataset (nominal)'!U26="","",IF(LEFT(U$4,1)="£", 'Stata dataset (nominal)'!U26*$D27, 'Stata dataset (nominal)'!U26)), "")</f>
        <v>19.219684731924836</v>
      </c>
      <c r="V27" s="72">
        <f>_xlfn.IFNA(IF('Stata dataset (nominal)'!V26="","",IF(LEFT(V$4,1)="£", 'Stata dataset (nominal)'!V26*$D27, 'Stata dataset (nominal)'!V26)), "")</f>
        <v>138.49045345535004</v>
      </c>
      <c r="W27" s="72">
        <f>_xlfn.IFNA(IF('Stata dataset (nominal)'!W26="","",IF(LEFT(W$4,1)="£", 'Stata dataset (nominal)'!W26*$D27, 'Stata dataset (nominal)'!W26)), "")</f>
        <v>1.6961094117401876</v>
      </c>
      <c r="X27" s="72">
        <f>_xlfn.IFNA(IF('Stata dataset (nominal)'!X26="","",IF(LEFT(X$4,1)="£", 'Stata dataset (nominal)'!X26*$D27, 'Stata dataset (nominal)'!X26)), "")</f>
        <v>6.8307934072206784</v>
      </c>
      <c r="Y27" s="72">
        <f>_xlfn.IFNA(IF('Stata dataset (nominal)'!Y26="","",IF(LEFT(Y$4,1)="£", 'Stata dataset (nominal)'!Y26*$D27, 'Stata dataset (nominal)'!Y26)), "")</f>
        <v>13.036617892958255</v>
      </c>
      <c r="Z27" s="72">
        <f>_xlfn.IFNA(IF('Stata dataset (nominal)'!Z26="","",IF(LEFT(Z$4,1)="£", 'Stata dataset (nominal)'!Z26*$D27, 'Stata dataset (nominal)'!Z26)), "")</f>
        <v>13.036617892958255</v>
      </c>
      <c r="AA27" s="72">
        <f>_xlfn.IFNA(IF('Stata dataset (nominal)'!AA26="","",IF(LEFT(AA$4,1)="£", 'Stata dataset (nominal)'!AA26*$D27, 'Stata dataset (nominal)'!AA26)), "")</f>
        <v>20.588003721765912</v>
      </c>
      <c r="AB27" s="72">
        <f>_xlfn.IFNA(IF('Stata dataset (nominal)'!AB26="","",IF(LEFT(AB$4,1)="£", 'Stata dataset (nominal)'!AB26*$D27, 'Stata dataset (nominal)'!AB26)), "")</f>
        <v>0.43108797484599587</v>
      </c>
      <c r="AC27" s="72">
        <f>_xlfn.IFNA(IF('Stata dataset (nominal)'!AC26="","",IF(LEFT(AC$4,1)="£", 'Stata dataset (nominal)'!AC26*$D27, 'Stata dataset (nominal)'!AC26)), "")</f>
        <v>0.46544226773988279</v>
      </c>
      <c r="AD27" s="72">
        <f>_xlfn.IFNA(IF('Stata dataset (nominal)'!AD26="","",IF(LEFT(AD$4,1)="£", 'Stata dataset (nominal)'!AD26*$D27, 'Stata dataset (nominal)'!AD26)), "")</f>
        <v>7.9585472279260785E-2</v>
      </c>
    </row>
    <row r="28" spans="1:30" x14ac:dyDescent="0.4">
      <c r="A28" s="63" t="str">
        <f t="shared" si="0"/>
        <v>HDD25</v>
      </c>
      <c r="B28" s="63" t="s">
        <v>277</v>
      </c>
      <c r="C28" s="160" t="s">
        <v>516</v>
      </c>
      <c r="D28" s="72">
        <f>_xlfn.IFNA(IF('Stata dataset (nominal)'!D27="","",IF(LEFT(D$4,1)="£",'Stata dataset (nominal)'!D27*$D28,'Stata dataset (nominal)'!D27)),"")</f>
        <v>0.93120932587923888</v>
      </c>
      <c r="E28" s="72">
        <f>_xlfn.IFNA(IF('Stata dataset (nominal)'!E27="","",IF(LEFT(E$4,1)="£", 'Stata dataset (nominal)'!E27*$D28, 'Stata dataset (nominal)'!E27)), "")</f>
        <v>1.282734644090471</v>
      </c>
      <c r="F28" s="72">
        <f>_xlfn.IFNA(IF('Stata dataset (nominal)'!F27="","",IF(LEFT(F$4,1)="£", 'Stata dataset (nominal)'!F27*$D28, 'Stata dataset (nominal)'!F27)), "")</f>
        <v>7.9088579006894671E-2</v>
      </c>
      <c r="G28" s="72">
        <f>_xlfn.IFNA(IF('Stata dataset (nominal)'!G27="","",IF(LEFT(G$4,1)="£", 'Stata dataset (nominal)'!G27*$D28, 'Stata dataset (nominal)'!G27)), "")</f>
        <v>0.80905770903576002</v>
      </c>
      <c r="H28" s="72">
        <f>_xlfn.IFNA(IF('Stata dataset (nominal)'!H27="","",IF(LEFT(H$4,1)="£", 'Stata dataset (nominal)'!H27*$D28, 'Stata dataset (nominal)'!H27)), "")</f>
        <v>0.26099548801879952</v>
      </c>
      <c r="I28" s="72">
        <f>_xlfn.IFNA(IF('Stata dataset (nominal)'!I27="","",IF(LEFT(I$4,1)="£", 'Stata dataset (nominal)'!I27*$D28, 'Stata dataset (nominal)'!I27)), "")</f>
        <v>1.220260474831796E-2</v>
      </c>
      <c r="J28" s="72">
        <f>_xlfn.IFNA(IF('Stata dataset (nominal)'!J27="","",IF(LEFT(J$4,1)="£", 'Stata dataset (nominal)'!J27*$D28, 'Stata dataset (nominal)'!J27)), "")</f>
        <v>0.112656844907902</v>
      </c>
      <c r="K28" s="72" t="str">
        <f>_xlfn.IFNA(IF('Stata dataset (nominal)'!K27="","",IF(LEFT(K$4,1)="£", 'Stata dataset (nominal)'!K27*$D28, 'Stata dataset (nominal)'!K27)), "")</f>
        <v/>
      </c>
      <c r="L28" s="72">
        <f>_xlfn.IFNA(IF('Stata dataset (nominal)'!L27="","",IF(LEFT(L$4,1)="£", 'Stata dataset (nominal)'!L27*$D28, 'Stata dataset (nominal)'!L27)), "")</f>
        <v>0</v>
      </c>
      <c r="M28" s="72">
        <f>_xlfn.IFNA(IF('Stata dataset (nominal)'!M27="","",IF(LEFT(M$4,1)="£", 'Stata dataset (nominal)'!M27*$D28, 'Stata dataset (nominal)'!M27)), "")</f>
        <v>0</v>
      </c>
      <c r="N28" s="72">
        <f>_xlfn.IFNA(IF('Stata dataset (nominal)'!N27="","",IF(LEFT(N$4,1)="£", 'Stata dataset (nominal)'!N27*$D28, 'Stata dataset (nominal)'!N27)), "")</f>
        <v>0.80905770903576002</v>
      </c>
      <c r="O28" s="72">
        <f>_xlfn.IFNA(IF('Stata dataset (nominal)'!O27="","",IF(LEFT(O$4,1)="£", 'Stata dataset (nominal)'!O27*$D28, 'Stata dataset (nominal)'!O27)), "")</f>
        <v>29.512149069485719</v>
      </c>
      <c r="P28" s="72">
        <f>_xlfn.IFNA(IF('Stata dataset (nominal)'!P27="","",IF(LEFT(P$4,1)="£", 'Stata dataset (nominal)'!P27*$D28, 'Stata dataset (nominal)'!P27)), "")</f>
        <v>0.91910769230769229</v>
      </c>
      <c r="Q28" s="72">
        <f>_xlfn.IFNA(IF('Stata dataset (nominal)'!Q27="","",IF(LEFT(Q$4,1)="£", 'Stata dataset (nominal)'!Q27*$D28, 'Stata dataset (nominal)'!Q27)), "")</f>
        <v>8.7784818898494255</v>
      </c>
      <c r="R28" s="72">
        <f>_xlfn.IFNA(IF('Stata dataset (nominal)'!R27="","",IF(LEFT(R$4,1)="£", 'Stata dataset (nominal)'!R27*$D28, 'Stata dataset (nominal)'!R27)), "")</f>
        <v>49.527973683536118</v>
      </c>
      <c r="S28" s="72">
        <f>_xlfn.IFNA(IF('Stata dataset (nominal)'!S27="","",IF(LEFT(S$4,1)="£", 'Stata dataset (nominal)'!S27*$D28, 'Stata dataset (nominal)'!S27)), "")</f>
        <v>0.45600000000000002</v>
      </c>
      <c r="T28" s="72">
        <f>_xlfn.IFNA(IF('Stata dataset (nominal)'!T27="","",IF(LEFT(T$4,1)="£", 'Stata dataset (nominal)'!T27*$D28, 'Stata dataset (nominal)'!T27)), "")</f>
        <v>9.2865259806680687</v>
      </c>
      <c r="U28" s="72" t="str">
        <f>_xlfn.IFNA(IF('Stata dataset (nominal)'!U27="","",IF(LEFT(U$4,1)="£", 'Stata dataset (nominal)'!U27*$D28, 'Stata dataset (nominal)'!U27)), "")</f>
        <v/>
      </c>
      <c r="V28" s="72" t="str">
        <f>_xlfn.IFNA(IF('Stata dataset (nominal)'!V27="","",IF(LEFT(V$4,1)="£", 'Stata dataset (nominal)'!V27*$D28, 'Stata dataset (nominal)'!V27)), "")</f>
        <v/>
      </c>
      <c r="W28" s="72" t="str">
        <f>_xlfn.IFNA(IF('Stata dataset (nominal)'!W27="","",IF(LEFT(W$4,1)="£", 'Stata dataset (nominal)'!W27*$D28, 'Stata dataset (nominal)'!W27)), "")</f>
        <v/>
      </c>
      <c r="X28" s="72" t="str">
        <f>_xlfn.IFNA(IF('Stata dataset (nominal)'!X27="","",IF(LEFT(X$4,1)="£", 'Stata dataset (nominal)'!X27*$D28, 'Stata dataset (nominal)'!X27)), "")</f>
        <v/>
      </c>
      <c r="Y28" s="72" t="str">
        <f>_xlfn.IFNA(IF('Stata dataset (nominal)'!Y27="","",IF(LEFT(Y$4,1)="£", 'Stata dataset (nominal)'!Y27*$D28, 'Stata dataset (nominal)'!Y27)), "")</f>
        <v/>
      </c>
      <c r="Z28" s="72" t="str">
        <f>_xlfn.IFNA(IF('Stata dataset (nominal)'!Z27="","",IF(LEFT(Z$4,1)="£", 'Stata dataset (nominal)'!Z27*$D28, 'Stata dataset (nominal)'!Z27)), "")</f>
        <v/>
      </c>
      <c r="AA28" s="72">
        <f>_xlfn.IFNA(IF('Stata dataset (nominal)'!AA27="","",IF(LEFT(AA$4,1)="£", 'Stata dataset (nominal)'!AA27*$D28, 'Stata dataset (nominal)'!AA27)), "")</f>
        <v>22.09000080835963</v>
      </c>
      <c r="AB28" s="72">
        <f>_xlfn.IFNA(IF('Stata dataset (nominal)'!AB27="","",IF(LEFT(AB$4,1)="£", 'Stata dataset (nominal)'!AB27*$D28, 'Stata dataset (nominal)'!AB27)), "")</f>
        <v>0.45600000000000002</v>
      </c>
      <c r="AC28" s="72" t="str">
        <f>_xlfn.IFNA(IF('Stata dataset (nominal)'!AC27="","",IF(LEFT(AC$4,1)="£", 'Stata dataset (nominal)'!AC27*$D28, 'Stata dataset (nominal)'!AC27)), "")</f>
        <v/>
      </c>
      <c r="AD28" s="72">
        <f>_xlfn.IFNA(IF('Stata dataset (nominal)'!AD27="","",IF(LEFT(AD$4,1)="£", 'Stata dataset (nominal)'!AD27*$D28, 'Stata dataset (nominal)'!AD27)), "")</f>
        <v>8.9688000000000004E-2</v>
      </c>
    </row>
    <row r="29" spans="1:30" x14ac:dyDescent="0.4">
      <c r="A29" s="63" t="str">
        <f t="shared" si="0"/>
        <v>HDD26</v>
      </c>
      <c r="B29" s="63" t="s">
        <v>277</v>
      </c>
      <c r="C29" s="160" t="s">
        <v>518</v>
      </c>
      <c r="D29" s="72">
        <f>_xlfn.IFNA(IF('Stata dataset (nominal)'!D28="","",IF(LEFT(D$4,1)="£",'Stata dataset (nominal)'!D28*$D29,'Stata dataset (nominal)'!D28)),"")</f>
        <v>0.92032013308434635</v>
      </c>
      <c r="E29" s="72">
        <f>_xlfn.IFNA(IF('Stata dataset (nominal)'!E28="","",IF(LEFT(E$4,1)="£", 'Stata dataset (nominal)'!E28*$D29, 'Stata dataset (nominal)'!E28)), "")</f>
        <v>1.1759999999999999</v>
      </c>
      <c r="F29" s="72">
        <f>_xlfn.IFNA(IF('Stata dataset (nominal)'!F28="","",IF(LEFT(F$4,1)="£", 'Stata dataset (nominal)'!F28*$D29, 'Stata dataset (nominal)'!F28)), "")</f>
        <v>6.7000000000000004E-2</v>
      </c>
      <c r="G29" s="72">
        <f>_xlfn.IFNA(IF('Stata dataset (nominal)'!G28="","",IF(LEFT(G$4,1)="£", 'Stata dataset (nominal)'!G28*$D29, 'Stata dataset (nominal)'!G28)), "")</f>
        <v>0.61699999999999999</v>
      </c>
      <c r="H29" s="72">
        <f>_xlfn.IFNA(IF('Stata dataset (nominal)'!H28="","",IF(LEFT(H$4,1)="£", 'Stata dataset (nominal)'!H28*$D29, 'Stata dataset (nominal)'!H28)), "")</f>
        <v>0.34100000000000003</v>
      </c>
      <c r="I29" s="72">
        <f>_xlfn.IFNA(IF('Stata dataset (nominal)'!I28="","",IF(LEFT(I$4,1)="£", 'Stata dataset (nominal)'!I28*$D29, 'Stata dataset (nominal)'!I28)), "")</f>
        <v>0.20300000000000001</v>
      </c>
      <c r="J29" s="72">
        <f>_xlfn.IFNA(IF('Stata dataset (nominal)'!J28="","",IF(LEFT(J$4,1)="£", 'Stata dataset (nominal)'!J28*$D29, 'Stata dataset (nominal)'!J28)), "")</f>
        <v>7.0000000000000001E-3</v>
      </c>
      <c r="K29" s="72" t="str">
        <f>_xlfn.IFNA(IF('Stata dataset (nominal)'!K28="","",IF(LEFT(K$4,1)="£", 'Stata dataset (nominal)'!K28*$D29, 'Stata dataset (nominal)'!K28)), "")</f>
        <v/>
      </c>
      <c r="L29" s="72">
        <f>_xlfn.IFNA(IF('Stata dataset (nominal)'!L28="","",IF(LEFT(L$4,1)="£", 'Stata dataset (nominal)'!L28*$D29, 'Stata dataset (nominal)'!L28)), "")</f>
        <v>0</v>
      </c>
      <c r="M29" s="72">
        <f>_xlfn.IFNA(IF('Stata dataset (nominal)'!M28="","",IF(LEFT(M$4,1)="£", 'Stata dataset (nominal)'!M28*$D29, 'Stata dataset (nominal)'!M28)), "")</f>
        <v>3.4000000000000002E-2</v>
      </c>
      <c r="N29" s="72">
        <f>_xlfn.IFNA(IF('Stata dataset (nominal)'!N28="","",IF(LEFT(N$4,1)="£", 'Stata dataset (nominal)'!N28*$D29, 'Stata dataset (nominal)'!N28)), "")</f>
        <v>0.61699999999999999</v>
      </c>
      <c r="O29" s="72">
        <f>_xlfn.IFNA(IF('Stata dataset (nominal)'!O28="","",IF(LEFT(O$4,1)="£", 'Stata dataset (nominal)'!O28*$D29, 'Stata dataset (nominal)'!O28)), "")</f>
        <v>29.06</v>
      </c>
      <c r="P29" s="72">
        <f>_xlfn.IFNA(IF('Stata dataset (nominal)'!P28="","",IF(LEFT(P$4,1)="£", 'Stata dataset (nominal)'!P28*$D29, 'Stata dataset (nominal)'!P28)), "")</f>
        <v>1.129</v>
      </c>
      <c r="Q29" s="72">
        <f>_xlfn.IFNA(IF('Stata dataset (nominal)'!Q28="","",IF(LEFT(Q$4,1)="£", 'Stata dataset (nominal)'!Q28*$D29, 'Stata dataset (nominal)'!Q28)), "")</f>
        <v>8.6839999999999993</v>
      </c>
      <c r="R29" s="72">
        <f>_xlfn.IFNA(IF('Stata dataset (nominal)'!R28="","",IF(LEFT(R$4,1)="£", 'Stata dataset (nominal)'!R28*$D29, 'Stata dataset (nominal)'!R28)), "")</f>
        <v>49.691000000000003</v>
      </c>
      <c r="S29" s="72">
        <f>_xlfn.IFNA(IF('Stata dataset (nominal)'!S28="","",IF(LEFT(S$4,1)="£", 'Stata dataset (nominal)'!S28*$D29, 'Stata dataset (nominal)'!S28)), "")</f>
        <v>0.50804522909543448</v>
      </c>
      <c r="T29" s="72">
        <f>_xlfn.IFNA(IF('Stata dataset (nominal)'!T28="","",IF(LEFT(T$4,1)="£", 'Stata dataset (nominal)'!T28*$D29, 'Stata dataset (nominal)'!T28)), "")</f>
        <v>9.5629547709045664</v>
      </c>
      <c r="U29" s="72" t="str">
        <f>_xlfn.IFNA(IF('Stata dataset (nominal)'!U28="","",IF(LEFT(U$4,1)="£", 'Stata dataset (nominal)'!U28*$D29, 'Stata dataset (nominal)'!U28)), "")</f>
        <v/>
      </c>
      <c r="V29" s="72" t="str">
        <f>_xlfn.IFNA(IF('Stata dataset (nominal)'!V28="","",IF(LEFT(V$4,1)="£", 'Stata dataset (nominal)'!V28*$D29, 'Stata dataset (nominal)'!V28)), "")</f>
        <v/>
      </c>
      <c r="W29" s="72" t="str">
        <f>_xlfn.IFNA(IF('Stata dataset (nominal)'!W28="","",IF(LEFT(W$4,1)="£", 'Stata dataset (nominal)'!W28*$D29, 'Stata dataset (nominal)'!W28)), "")</f>
        <v/>
      </c>
      <c r="X29" s="72" t="str">
        <f>_xlfn.IFNA(IF('Stata dataset (nominal)'!X28="","",IF(LEFT(X$4,1)="£", 'Stata dataset (nominal)'!X28*$D29, 'Stata dataset (nominal)'!X28)), "")</f>
        <v/>
      </c>
      <c r="Y29" s="72" t="str">
        <f>_xlfn.IFNA(IF('Stata dataset (nominal)'!Y28="","",IF(LEFT(Y$4,1)="£", 'Stata dataset (nominal)'!Y28*$D29, 'Stata dataset (nominal)'!Y28)), "")</f>
        <v/>
      </c>
      <c r="Z29" s="72" t="str">
        <f>_xlfn.IFNA(IF('Stata dataset (nominal)'!Z28="","",IF(LEFT(Z$4,1)="£", 'Stata dataset (nominal)'!Z28*$D29, 'Stata dataset (nominal)'!Z28)), "")</f>
        <v/>
      </c>
      <c r="AA29" s="72">
        <f>_xlfn.IFNA(IF('Stata dataset (nominal)'!AA28="","",IF(LEFT(AA$4,1)="£", 'Stata dataset (nominal)'!AA28*$D29, 'Stata dataset (nominal)'!AA28)), "")</f>
        <v>29.302861120117658</v>
      </c>
      <c r="AB29" s="72">
        <f>_xlfn.IFNA(IF('Stata dataset (nominal)'!AB28="","",IF(LEFT(AB$4,1)="£", 'Stata dataset (nominal)'!AB28*$D29, 'Stata dataset (nominal)'!AB28)), "")</f>
        <v>0.45800000000000002</v>
      </c>
      <c r="AC29" s="72" t="str">
        <f>_xlfn.IFNA(IF('Stata dataset (nominal)'!AC28="","",IF(LEFT(AC$4,1)="£", 'Stata dataset (nominal)'!AC28*$D29, 'Stata dataset (nominal)'!AC28)), "")</f>
        <v/>
      </c>
      <c r="AD29" s="72">
        <f>_xlfn.IFNA(IF('Stata dataset (nominal)'!AD28="","",IF(LEFT(AD$4,1)="£", 'Stata dataset (nominal)'!AD28*$D29, 'Stata dataset (nominal)'!AD28)), "")</f>
        <v>8.5999999999999993E-2</v>
      </c>
    </row>
    <row r="30" spans="1:30" x14ac:dyDescent="0.4">
      <c r="A30" s="63" t="str">
        <f t="shared" si="0"/>
        <v>HDD27</v>
      </c>
      <c r="B30" s="63" t="s">
        <v>277</v>
      </c>
      <c r="C30" s="160" t="s">
        <v>519</v>
      </c>
      <c r="D30" s="72">
        <f>_xlfn.IFNA(IF('Stata dataset (nominal)'!D29="","",IF(LEFT(D$4,1)="£",'Stata dataset (nominal)'!D29*$D30,'Stata dataset (nominal)'!D29)),"")</f>
        <v>0.90268189151196565</v>
      </c>
      <c r="E30" s="72">
        <f>_xlfn.IFNA(IF('Stata dataset (nominal)'!E29="","",IF(LEFT(E$4,1)="£", 'Stata dataset (nominal)'!E29*$D30, 'Stata dataset (nominal)'!E29)), "")</f>
        <v>1.179</v>
      </c>
      <c r="F30" s="72">
        <f>_xlfn.IFNA(IF('Stata dataset (nominal)'!F29="","",IF(LEFT(F$4,1)="£", 'Stata dataset (nominal)'!F29*$D30, 'Stata dataset (nominal)'!F29)), "")</f>
        <v>6.7000000000000004E-2</v>
      </c>
      <c r="G30" s="72">
        <f>_xlfn.IFNA(IF('Stata dataset (nominal)'!G29="","",IF(LEFT(G$4,1)="£", 'Stata dataset (nominal)'!G29*$D30, 'Stata dataset (nominal)'!G29)), "")</f>
        <v>0.61</v>
      </c>
      <c r="H30" s="72">
        <f>_xlfn.IFNA(IF('Stata dataset (nominal)'!H29="","",IF(LEFT(H$4,1)="£", 'Stata dataset (nominal)'!H29*$D30, 'Stata dataset (nominal)'!H29)), "")</f>
        <v>0.34300000000000003</v>
      </c>
      <c r="I30" s="72">
        <f>_xlfn.IFNA(IF('Stata dataset (nominal)'!I29="","",IF(LEFT(I$4,1)="£", 'Stata dataset (nominal)'!I29*$D30, 'Stata dataset (nominal)'!I29)), "")</f>
        <v>0.35716300000000001</v>
      </c>
      <c r="J30" s="72">
        <f>_xlfn.IFNA(IF('Stata dataset (nominal)'!J29="","",IF(LEFT(J$4,1)="£", 'Stata dataset (nominal)'!J29*$D30, 'Stata dataset (nominal)'!J29)), "")</f>
        <v>7.0000000000000001E-3</v>
      </c>
      <c r="K30" s="72" t="str">
        <f>_xlfn.IFNA(IF('Stata dataset (nominal)'!K29="","",IF(LEFT(K$4,1)="£", 'Stata dataset (nominal)'!K29*$D30, 'Stata dataset (nominal)'!K29)), "")</f>
        <v/>
      </c>
      <c r="L30" s="72">
        <f>_xlfn.IFNA(IF('Stata dataset (nominal)'!L29="","",IF(LEFT(L$4,1)="£", 'Stata dataset (nominal)'!L29*$D30, 'Stata dataset (nominal)'!L29)), "")</f>
        <v>0</v>
      </c>
      <c r="M30" s="72">
        <f>_xlfn.IFNA(IF('Stata dataset (nominal)'!M29="","",IF(LEFT(M$4,1)="£", 'Stata dataset (nominal)'!M29*$D30, 'Stata dataset (nominal)'!M29)), "")</f>
        <v>0.04</v>
      </c>
      <c r="N30" s="72">
        <f>_xlfn.IFNA(IF('Stata dataset (nominal)'!N29="","",IF(LEFT(N$4,1)="£", 'Stata dataset (nominal)'!N29*$D30, 'Stata dataset (nominal)'!N29)), "")</f>
        <v>0.61</v>
      </c>
      <c r="O30" s="72">
        <f>_xlfn.IFNA(IF('Stata dataset (nominal)'!O29="","",IF(LEFT(O$4,1)="£", 'Stata dataset (nominal)'!O29*$D30, 'Stata dataset (nominal)'!O29)), "")</f>
        <v>28.72</v>
      </c>
      <c r="P30" s="72">
        <f>_xlfn.IFNA(IF('Stata dataset (nominal)'!P29="","",IF(LEFT(P$4,1)="£", 'Stata dataset (nominal)'!P29*$D30, 'Stata dataset (nominal)'!P29)), "")</f>
        <v>1.159</v>
      </c>
      <c r="Q30" s="72">
        <f>_xlfn.IFNA(IF('Stata dataset (nominal)'!Q29="","",IF(LEFT(Q$4,1)="£", 'Stata dataset (nominal)'!Q29*$D30, 'Stata dataset (nominal)'!Q29)), "")</f>
        <v>8.5830000000000002</v>
      </c>
      <c r="R30" s="72">
        <f>_xlfn.IFNA(IF('Stata dataset (nominal)'!R29="","",IF(LEFT(R$4,1)="£", 'Stata dataset (nominal)'!R29*$D30, 'Stata dataset (nominal)'!R29)), "")</f>
        <v>50.366</v>
      </c>
      <c r="S30" s="72">
        <f>_xlfn.IFNA(IF('Stata dataset (nominal)'!S29="","",IF(LEFT(S$4,1)="£", 'Stata dataset (nominal)'!S29*$D30, 'Stata dataset (nominal)'!S29)), "")</f>
        <v>0.57797429086873731</v>
      </c>
      <c r="T30" s="72">
        <f>_xlfn.IFNA(IF('Stata dataset (nominal)'!T29="","",IF(LEFT(T$4,1)="£", 'Stata dataset (nominal)'!T29*$D30, 'Stata dataset (nominal)'!T29)), "")</f>
        <v>9.7050257091312631</v>
      </c>
      <c r="U30" s="72" t="str">
        <f>_xlfn.IFNA(IF('Stata dataset (nominal)'!U29="","",IF(LEFT(U$4,1)="£", 'Stata dataset (nominal)'!U29*$D30, 'Stata dataset (nominal)'!U29)), "")</f>
        <v/>
      </c>
      <c r="V30" s="72" t="str">
        <f>_xlfn.IFNA(IF('Stata dataset (nominal)'!V29="","",IF(LEFT(V$4,1)="£", 'Stata dataset (nominal)'!V29*$D30, 'Stata dataset (nominal)'!V29)), "")</f>
        <v/>
      </c>
      <c r="W30" s="72" t="str">
        <f>_xlfn.IFNA(IF('Stata dataset (nominal)'!W29="","",IF(LEFT(W$4,1)="£", 'Stata dataset (nominal)'!W29*$D30, 'Stata dataset (nominal)'!W29)), "")</f>
        <v/>
      </c>
      <c r="X30" s="72" t="str">
        <f>_xlfn.IFNA(IF('Stata dataset (nominal)'!X29="","",IF(LEFT(X$4,1)="£", 'Stata dataset (nominal)'!X29*$D30, 'Stata dataset (nominal)'!X29)), "")</f>
        <v/>
      </c>
      <c r="Y30" s="72" t="str">
        <f>_xlfn.IFNA(IF('Stata dataset (nominal)'!Y29="","",IF(LEFT(Y$4,1)="£", 'Stata dataset (nominal)'!Y29*$D30, 'Stata dataset (nominal)'!Y29)), "")</f>
        <v/>
      </c>
      <c r="Z30" s="72" t="str">
        <f>_xlfn.IFNA(IF('Stata dataset (nominal)'!Z29="","",IF(LEFT(Z$4,1)="£", 'Stata dataset (nominal)'!Z29*$D30, 'Stata dataset (nominal)'!Z29)), "")</f>
        <v/>
      </c>
      <c r="AA30" s="72">
        <f>_xlfn.IFNA(IF('Stata dataset (nominal)'!AA29="","",IF(LEFT(AA$4,1)="£", 'Stata dataset (nominal)'!AA29*$D30, 'Stata dataset (nominal)'!AA29)), "")</f>
        <v>29.72818358364222</v>
      </c>
      <c r="AB30" s="72">
        <f>_xlfn.IFNA(IF('Stata dataset (nominal)'!AB29="","",IF(LEFT(AB$4,1)="£", 'Stata dataset (nominal)'!AB29*$D30, 'Stata dataset (nominal)'!AB29)), "")</f>
        <v>0.45800000000000007</v>
      </c>
      <c r="AC30" s="72" t="str">
        <f>_xlfn.IFNA(IF('Stata dataset (nominal)'!AC29="","",IF(LEFT(AC$4,1)="£", 'Stata dataset (nominal)'!AC29*$D30, 'Stata dataset (nominal)'!AC29)), "")</f>
        <v/>
      </c>
      <c r="AD30" s="72">
        <f>_xlfn.IFNA(IF('Stata dataset (nominal)'!AD29="","",IF(LEFT(AD$4,1)="£", 'Stata dataset (nominal)'!AD29*$D30, 'Stata dataset (nominal)'!AD29)), "")</f>
        <v>8.5000000000000006E-2</v>
      </c>
    </row>
    <row r="31" spans="1:30" x14ac:dyDescent="0.4">
      <c r="A31" s="63" t="str">
        <f t="shared" si="0"/>
        <v>HDD28</v>
      </c>
      <c r="B31" s="63" t="s">
        <v>277</v>
      </c>
      <c r="C31" s="160" t="s">
        <v>520</v>
      </c>
      <c r="D31" s="72">
        <f>_xlfn.IFNA(IF('Stata dataset (nominal)'!D30="","",IF(LEFT(D$4,1)="£",'Stata dataset (nominal)'!D30*$D31,'Stata dataset (nominal)'!D30)),"")</f>
        <v>0.88707476096865978</v>
      </c>
      <c r="E31" s="72">
        <f>_xlfn.IFNA(IF('Stata dataset (nominal)'!E30="","",IF(LEFT(E$4,1)="£", 'Stata dataset (nominal)'!E30*$D31, 'Stata dataset (nominal)'!E30)), "")</f>
        <v>1.1819999999999999</v>
      </c>
      <c r="F31" s="72">
        <f>_xlfn.IFNA(IF('Stata dataset (nominal)'!F30="","",IF(LEFT(F$4,1)="£", 'Stata dataset (nominal)'!F30*$D31, 'Stata dataset (nominal)'!F30)), "")</f>
        <v>6.8000000000000005E-2</v>
      </c>
      <c r="G31" s="72">
        <f>_xlfn.IFNA(IF('Stata dataset (nominal)'!G30="","",IF(LEFT(G$4,1)="£", 'Stata dataset (nominal)'!G30*$D31, 'Stata dataset (nominal)'!G30)), "")</f>
        <v>0.60099999999999998</v>
      </c>
      <c r="H31" s="72">
        <f>_xlfn.IFNA(IF('Stata dataset (nominal)'!H30="","",IF(LEFT(H$4,1)="£", 'Stata dataset (nominal)'!H30*$D31, 'Stata dataset (nominal)'!H30)), "")</f>
        <v>0.34499999999999997</v>
      </c>
      <c r="I31" s="72">
        <f>_xlfn.IFNA(IF('Stata dataset (nominal)'!I30="","",IF(LEFT(I$4,1)="£", 'Stata dataset (nominal)'!I30*$D31, 'Stata dataset (nominal)'!I30)), "")</f>
        <v>0.26497500000000002</v>
      </c>
      <c r="J31" s="72">
        <f>_xlfn.IFNA(IF('Stata dataset (nominal)'!J30="","",IF(LEFT(J$4,1)="£", 'Stata dataset (nominal)'!J30*$D31, 'Stata dataset (nominal)'!J30)), "")</f>
        <v>6.9999999999999993E-3</v>
      </c>
      <c r="K31" s="72" t="str">
        <f>_xlfn.IFNA(IF('Stata dataset (nominal)'!K30="","",IF(LEFT(K$4,1)="£", 'Stata dataset (nominal)'!K30*$D31, 'Stata dataset (nominal)'!K30)), "")</f>
        <v/>
      </c>
      <c r="L31" s="72">
        <f>_xlfn.IFNA(IF('Stata dataset (nominal)'!L30="","",IF(LEFT(L$4,1)="£", 'Stata dataset (nominal)'!L30*$D31, 'Stata dataset (nominal)'!L30)), "")</f>
        <v>0</v>
      </c>
      <c r="M31" s="72">
        <f>_xlfn.IFNA(IF('Stata dataset (nominal)'!M30="","",IF(LEFT(M$4,1)="£", 'Stata dataset (nominal)'!M30*$D31, 'Stata dataset (nominal)'!M30)), "")</f>
        <v>4.1000000000000002E-2</v>
      </c>
      <c r="N31" s="72">
        <f>_xlfn.IFNA(IF('Stata dataset (nominal)'!N30="","",IF(LEFT(N$4,1)="£", 'Stata dataset (nominal)'!N30*$D31, 'Stata dataset (nominal)'!N30)), "")</f>
        <v>0.60099999999999998</v>
      </c>
      <c r="O31" s="72">
        <f>_xlfn.IFNA(IF('Stata dataset (nominal)'!O30="","",IF(LEFT(O$4,1)="£", 'Stata dataset (nominal)'!O30*$D31, 'Stata dataset (nominal)'!O30)), "")</f>
        <v>28.393000000000001</v>
      </c>
      <c r="P31" s="72">
        <f>_xlfn.IFNA(IF('Stata dataset (nominal)'!P30="","",IF(LEFT(P$4,1)="£", 'Stata dataset (nominal)'!P30*$D31, 'Stata dataset (nominal)'!P30)), "")</f>
        <v>1.1859999999999999</v>
      </c>
      <c r="Q31" s="72">
        <f>_xlfn.IFNA(IF('Stata dataset (nominal)'!Q30="","",IF(LEFT(Q$4,1)="£", 'Stata dataset (nominal)'!Q30*$D31, 'Stata dataset (nominal)'!Q30)), "")</f>
        <v>8.4849999999999994</v>
      </c>
      <c r="R31" s="72">
        <f>_xlfn.IFNA(IF('Stata dataset (nominal)'!R30="","",IF(LEFT(R$4,1)="£", 'Stata dataset (nominal)'!R30*$D31, 'Stata dataset (nominal)'!R30)), "")</f>
        <v>51.024000000000001</v>
      </c>
      <c r="S31" s="72">
        <f>_xlfn.IFNA(IF('Stata dataset (nominal)'!S30="","",IF(LEFT(S$4,1)="£", 'Stata dataset (nominal)'!S30*$D31, 'Stata dataset (nominal)'!S30)), "")</f>
        <v>0.64737358702254533</v>
      </c>
      <c r="T31" s="72">
        <f>_xlfn.IFNA(IF('Stata dataset (nominal)'!T30="","",IF(LEFT(T$4,1)="£", 'Stata dataset (nominal)'!T30*$D31, 'Stata dataset (nominal)'!T30)), "")</f>
        <v>9.8496264129774556</v>
      </c>
      <c r="U31" s="72" t="str">
        <f>_xlfn.IFNA(IF('Stata dataset (nominal)'!U30="","",IF(LEFT(U$4,1)="£", 'Stata dataset (nominal)'!U30*$D31, 'Stata dataset (nominal)'!U30)), "")</f>
        <v/>
      </c>
      <c r="V31" s="72" t="str">
        <f>_xlfn.IFNA(IF('Stata dataset (nominal)'!V30="","",IF(LEFT(V$4,1)="£", 'Stata dataset (nominal)'!V30*$D31, 'Stata dataset (nominal)'!V30)), "")</f>
        <v/>
      </c>
      <c r="W31" s="72" t="str">
        <f>_xlfn.IFNA(IF('Stata dataset (nominal)'!W30="","",IF(LEFT(W$4,1)="£", 'Stata dataset (nominal)'!W30*$D31, 'Stata dataset (nominal)'!W30)), "")</f>
        <v/>
      </c>
      <c r="X31" s="72" t="str">
        <f>_xlfn.IFNA(IF('Stata dataset (nominal)'!X30="","",IF(LEFT(X$4,1)="£", 'Stata dataset (nominal)'!X30*$D31, 'Stata dataset (nominal)'!X30)), "")</f>
        <v/>
      </c>
      <c r="Y31" s="72" t="str">
        <f>_xlfn.IFNA(IF('Stata dataset (nominal)'!Y30="","",IF(LEFT(Y$4,1)="£", 'Stata dataset (nominal)'!Y30*$D31, 'Stata dataset (nominal)'!Y30)), "")</f>
        <v/>
      </c>
      <c r="Z31" s="72" t="str">
        <f>_xlfn.IFNA(IF('Stata dataset (nominal)'!Z30="","",IF(LEFT(Z$4,1)="£", 'Stata dataset (nominal)'!Z30*$D31, 'Stata dataset (nominal)'!Z30)), "")</f>
        <v/>
      </c>
      <c r="AA31" s="72">
        <f>_xlfn.IFNA(IF('Stata dataset (nominal)'!AA30="","",IF(LEFT(AA$4,1)="£", 'Stata dataset (nominal)'!AA30*$D31, 'Stata dataset (nominal)'!AA30)), "")</f>
        <v>30.583634086427907</v>
      </c>
      <c r="AB31" s="72">
        <f>_xlfn.IFNA(IF('Stata dataset (nominal)'!AB30="","",IF(LEFT(AB$4,1)="£", 'Stata dataset (nominal)'!AB30*$D31, 'Stata dataset (nominal)'!AB30)), "")</f>
        <v>0.47000000000000003</v>
      </c>
      <c r="AC31" s="72" t="str">
        <f>_xlfn.IFNA(IF('Stata dataset (nominal)'!AC30="","",IF(LEFT(AC$4,1)="£", 'Stata dataset (nominal)'!AC30*$D31, 'Stata dataset (nominal)'!AC30)), "")</f>
        <v/>
      </c>
      <c r="AD31" s="72">
        <f>_xlfn.IFNA(IF('Stata dataset (nominal)'!AD30="","",IF(LEFT(AD$4,1)="£", 'Stata dataset (nominal)'!AD30*$D31, 'Stata dataset (nominal)'!AD30)), "")</f>
        <v>8.2000000000000003E-2</v>
      </c>
    </row>
    <row r="32" spans="1:30" x14ac:dyDescent="0.4">
      <c r="A32" s="63" t="str">
        <f t="shared" si="0"/>
        <v>HDD29</v>
      </c>
      <c r="B32" s="63" t="s">
        <v>277</v>
      </c>
      <c r="C32" s="160" t="s">
        <v>521</v>
      </c>
      <c r="D32" s="72">
        <f>_xlfn.IFNA(IF('Stata dataset (nominal)'!D31="","",IF(LEFT(D$4,1)="£",'Stata dataset (nominal)'!D31*$D32,'Stata dataset (nominal)'!D31)),"")</f>
        <v>0.86826734427030228</v>
      </c>
      <c r="E32" s="72">
        <f>_xlfn.IFNA(IF('Stata dataset (nominal)'!E31="","",IF(LEFT(E$4,1)="£", 'Stata dataset (nominal)'!E31*$D32, 'Stata dataset (nominal)'!E31)), "")</f>
        <v>1.2130000000000001</v>
      </c>
      <c r="F32" s="72">
        <f>_xlfn.IFNA(IF('Stata dataset (nominal)'!F31="","",IF(LEFT(F$4,1)="£", 'Stata dataset (nominal)'!F31*$D32, 'Stata dataset (nominal)'!F31)), "")</f>
        <v>6.8000000000000005E-2</v>
      </c>
      <c r="G32" s="72">
        <f>_xlfn.IFNA(IF('Stata dataset (nominal)'!G31="","",IF(LEFT(G$4,1)="£", 'Stata dataset (nominal)'!G31*$D32, 'Stata dataset (nominal)'!G31)), "")</f>
        <v>0.59099999999999997</v>
      </c>
      <c r="H32" s="72">
        <f>_xlfn.IFNA(IF('Stata dataset (nominal)'!H31="","",IF(LEFT(H$4,1)="£", 'Stata dataset (nominal)'!H31*$D32, 'Stata dataset (nominal)'!H31)), "")</f>
        <v>0.34699999999999998</v>
      </c>
      <c r="I32" s="72">
        <f>_xlfn.IFNA(IF('Stata dataset (nominal)'!I31="","",IF(LEFT(I$4,1)="£", 'Stata dataset (nominal)'!I31*$D32, 'Stata dataset (nominal)'!I31)), "")</f>
        <v>0.22437499999999999</v>
      </c>
      <c r="J32" s="72">
        <f>_xlfn.IFNA(IF('Stata dataset (nominal)'!J31="","",IF(LEFT(J$4,1)="£", 'Stata dataset (nominal)'!J31*$D32, 'Stata dataset (nominal)'!J31)), "")</f>
        <v>7.000000000000001E-3</v>
      </c>
      <c r="K32" s="72" t="str">
        <f>_xlfn.IFNA(IF('Stata dataset (nominal)'!K31="","",IF(LEFT(K$4,1)="£", 'Stata dataset (nominal)'!K31*$D32, 'Stata dataset (nominal)'!K31)), "")</f>
        <v/>
      </c>
      <c r="L32" s="72">
        <f>_xlfn.IFNA(IF('Stata dataset (nominal)'!L31="","",IF(LEFT(L$4,1)="£", 'Stata dataset (nominal)'!L31*$D32, 'Stata dataset (nominal)'!L31)), "")</f>
        <v>0</v>
      </c>
      <c r="M32" s="72">
        <f>_xlfn.IFNA(IF('Stata dataset (nominal)'!M31="","",IF(LEFT(M$4,1)="£", 'Stata dataset (nominal)'!M31*$D32, 'Stata dataset (nominal)'!M31)), "")</f>
        <v>4.2000000000000003E-2</v>
      </c>
      <c r="N32" s="72">
        <f>_xlfn.IFNA(IF('Stata dataset (nominal)'!N31="","",IF(LEFT(N$4,1)="£", 'Stata dataset (nominal)'!N31*$D32, 'Stata dataset (nominal)'!N31)), "")</f>
        <v>0.59099999999999997</v>
      </c>
      <c r="O32" s="72">
        <f>_xlfn.IFNA(IF('Stata dataset (nominal)'!O31="","",IF(LEFT(O$4,1)="£", 'Stata dataset (nominal)'!O31*$D32, 'Stata dataset (nominal)'!O31)), "")</f>
        <v>28.074000000000002</v>
      </c>
      <c r="P32" s="72">
        <f>_xlfn.IFNA(IF('Stata dataset (nominal)'!P31="","",IF(LEFT(P$4,1)="£", 'Stata dataset (nominal)'!P31*$D32, 'Stata dataset (nominal)'!P31)), "")</f>
        <v>1.214</v>
      </c>
      <c r="Q32" s="72">
        <f>_xlfn.IFNA(IF('Stata dataset (nominal)'!Q31="","",IF(LEFT(Q$4,1)="£", 'Stata dataset (nominal)'!Q31*$D32, 'Stata dataset (nominal)'!Q31)), "")</f>
        <v>8.391</v>
      </c>
      <c r="R32" s="72">
        <f>_xlfn.IFNA(IF('Stata dataset (nominal)'!R31="","",IF(LEFT(R$4,1)="£", 'Stata dataset (nominal)'!R31*$D32, 'Stata dataset (nominal)'!R31)), "")</f>
        <v>51.670999999999999</v>
      </c>
      <c r="S32" s="72">
        <f>_xlfn.IFNA(IF('Stata dataset (nominal)'!S31="","",IF(LEFT(S$4,1)="£", 'Stata dataset (nominal)'!S31*$D32, 'Stata dataset (nominal)'!S31)), "")</f>
        <v>0.71518358631786938</v>
      </c>
      <c r="T32" s="72">
        <f>_xlfn.IFNA(IF('Stata dataset (nominal)'!T31="","",IF(LEFT(T$4,1)="£", 'Stata dataset (nominal)'!T31*$D32, 'Stata dataset (nominal)'!T31)), "")</f>
        <v>9.9878164136821308</v>
      </c>
      <c r="U32" s="72" t="str">
        <f>_xlfn.IFNA(IF('Stata dataset (nominal)'!U31="","",IF(LEFT(U$4,1)="£", 'Stata dataset (nominal)'!U31*$D32, 'Stata dataset (nominal)'!U31)), "")</f>
        <v/>
      </c>
      <c r="V32" s="72" t="str">
        <f>_xlfn.IFNA(IF('Stata dataset (nominal)'!V31="","",IF(LEFT(V$4,1)="£", 'Stata dataset (nominal)'!V31*$D32, 'Stata dataset (nominal)'!V31)), "")</f>
        <v/>
      </c>
      <c r="W32" s="72" t="str">
        <f>_xlfn.IFNA(IF('Stata dataset (nominal)'!W31="","",IF(LEFT(W$4,1)="£", 'Stata dataset (nominal)'!W31*$D32, 'Stata dataset (nominal)'!W31)), "")</f>
        <v/>
      </c>
      <c r="X32" s="72" t="str">
        <f>_xlfn.IFNA(IF('Stata dataset (nominal)'!X31="","",IF(LEFT(X$4,1)="£", 'Stata dataset (nominal)'!X31*$D32, 'Stata dataset (nominal)'!X31)), "")</f>
        <v/>
      </c>
      <c r="Y32" s="72" t="str">
        <f>_xlfn.IFNA(IF('Stata dataset (nominal)'!Y31="","",IF(LEFT(Y$4,1)="£", 'Stata dataset (nominal)'!Y31*$D32, 'Stata dataset (nominal)'!Y31)), "")</f>
        <v/>
      </c>
      <c r="Z32" s="72" t="str">
        <f>_xlfn.IFNA(IF('Stata dataset (nominal)'!Z31="","",IF(LEFT(Z$4,1)="£", 'Stata dataset (nominal)'!Z31*$D32, 'Stata dataset (nominal)'!Z31)), "")</f>
        <v/>
      </c>
      <c r="AA32" s="72">
        <f>_xlfn.IFNA(IF('Stata dataset (nominal)'!AA31="","",IF(LEFT(AA$4,1)="£", 'Stata dataset (nominal)'!AA31*$D32, 'Stata dataset (nominal)'!AA31)), "")</f>
        <v>31.599080467511733</v>
      </c>
      <c r="AB32" s="72">
        <f>_xlfn.IFNA(IF('Stata dataset (nominal)'!AB31="","",IF(LEFT(AB$4,1)="£", 'Stata dataset (nominal)'!AB31*$D32, 'Stata dataset (nominal)'!AB31)), "")</f>
        <v>0.47099999999999997</v>
      </c>
      <c r="AC32" s="72" t="str">
        <f>_xlfn.IFNA(IF('Stata dataset (nominal)'!AC31="","",IF(LEFT(AC$4,1)="£", 'Stata dataset (nominal)'!AC31*$D32, 'Stata dataset (nominal)'!AC31)), "")</f>
        <v/>
      </c>
      <c r="AD32" s="72">
        <f>_xlfn.IFNA(IF('Stata dataset (nominal)'!AD31="","",IF(LEFT(AD$4,1)="£", 'Stata dataset (nominal)'!AD31*$D32, 'Stata dataset (nominal)'!AD31)), "")</f>
        <v>3.7999999999999999E-2</v>
      </c>
    </row>
    <row r="33" spans="1:30" x14ac:dyDescent="0.4">
      <c r="A33" s="63" t="str">
        <f t="shared" si="0"/>
        <v>HDD30</v>
      </c>
      <c r="B33" s="63" t="s">
        <v>277</v>
      </c>
      <c r="C33" s="160" t="s">
        <v>522</v>
      </c>
      <c r="D33" s="72">
        <f>_xlfn.IFNA(IF('Stata dataset (nominal)'!D32="","",IF(LEFT(D$4,1)="£",'Stata dataset (nominal)'!D32*$D33,'Stata dataset (nominal)'!D32)),"")</f>
        <v>0.85187901166654545</v>
      </c>
      <c r="E33" s="72">
        <f>_xlfn.IFNA(IF('Stata dataset (nominal)'!E32="","",IF(LEFT(E$4,1)="£", 'Stata dataset (nominal)'!E32*$D33, 'Stata dataset (nominal)'!E32)), "")</f>
        <v>1.21</v>
      </c>
      <c r="F33" s="72">
        <f>_xlfn.IFNA(IF('Stata dataset (nominal)'!F32="","",IF(LEFT(F$4,1)="£", 'Stata dataset (nominal)'!F32*$D33, 'Stata dataset (nominal)'!F32)), "")</f>
        <v>6.8000000000000005E-2</v>
      </c>
      <c r="G33" s="72">
        <f>_xlfn.IFNA(IF('Stata dataset (nominal)'!G32="","",IF(LEFT(G$4,1)="£", 'Stata dataset (nominal)'!G32*$D33, 'Stata dataset (nominal)'!G32)), "")</f>
        <v>0.58199999999999996</v>
      </c>
      <c r="H33" s="72">
        <f>_xlfn.IFNA(IF('Stata dataset (nominal)'!H32="","",IF(LEFT(H$4,1)="£", 'Stata dataset (nominal)'!H32*$D33, 'Stata dataset (nominal)'!H32)), "")</f>
        <v>0.34899999999999998</v>
      </c>
      <c r="I33" s="72">
        <f>_xlfn.IFNA(IF('Stata dataset (nominal)'!I32="","",IF(LEFT(I$4,1)="£", 'Stata dataset (nominal)'!I32*$D33, 'Stata dataset (nominal)'!I32)), "")</f>
        <v>0.22437499999999999</v>
      </c>
      <c r="J33" s="72">
        <f>_xlfn.IFNA(IF('Stata dataset (nominal)'!J32="","",IF(LEFT(J$4,1)="£", 'Stata dataset (nominal)'!J32*$D33, 'Stata dataset (nominal)'!J32)), "")</f>
        <v>7.000000000000001E-3</v>
      </c>
      <c r="K33" s="72" t="str">
        <f>_xlfn.IFNA(IF('Stata dataset (nominal)'!K32="","",IF(LEFT(K$4,1)="£", 'Stata dataset (nominal)'!K32*$D33, 'Stata dataset (nominal)'!K32)), "")</f>
        <v/>
      </c>
      <c r="L33" s="72">
        <f>_xlfn.IFNA(IF('Stata dataset (nominal)'!L32="","",IF(LEFT(L$4,1)="£", 'Stata dataset (nominal)'!L32*$D33, 'Stata dataset (nominal)'!L32)), "")</f>
        <v>0</v>
      </c>
      <c r="M33" s="72">
        <f>_xlfn.IFNA(IF('Stata dataset (nominal)'!M32="","",IF(LEFT(M$4,1)="£", 'Stata dataset (nominal)'!M32*$D33, 'Stata dataset (nominal)'!M32)), "")</f>
        <v>4.2999999999999997E-2</v>
      </c>
      <c r="N33" s="72">
        <f>_xlfn.IFNA(IF('Stata dataset (nominal)'!N32="","",IF(LEFT(N$4,1)="£", 'Stata dataset (nominal)'!N32*$D33, 'Stata dataset (nominal)'!N32)), "")</f>
        <v>0.58199999999999996</v>
      </c>
      <c r="O33" s="72">
        <f>_xlfn.IFNA(IF('Stata dataset (nominal)'!O32="","",IF(LEFT(O$4,1)="£", 'Stata dataset (nominal)'!O32*$D33, 'Stata dataset (nominal)'!O32)), "")</f>
        <v>27.75</v>
      </c>
      <c r="P33" s="72">
        <f>_xlfn.IFNA(IF('Stata dataset (nominal)'!P32="","",IF(LEFT(P$4,1)="£", 'Stata dataset (nominal)'!P32*$D33, 'Stata dataset (nominal)'!P32)), "")</f>
        <v>1.248</v>
      </c>
      <c r="Q33" s="72">
        <f>_xlfn.IFNA(IF('Stata dataset (nominal)'!Q32="","",IF(LEFT(Q$4,1)="£", 'Stata dataset (nominal)'!Q32*$D33, 'Stata dataset (nominal)'!Q32)), "")</f>
        <v>8.2940000000000005</v>
      </c>
      <c r="R33" s="72">
        <f>_xlfn.IFNA(IF('Stata dataset (nominal)'!R32="","",IF(LEFT(R$4,1)="£", 'Stata dataset (nominal)'!R32*$D33, 'Stata dataset (nominal)'!R32)), "")</f>
        <v>52.304000000000002</v>
      </c>
      <c r="S33" s="72">
        <f>_xlfn.IFNA(IF('Stata dataset (nominal)'!S32="","",IF(LEFT(S$4,1)="£", 'Stata dataset (nominal)'!S32*$D33, 'Stata dataset (nominal)'!S32)), "")</f>
        <v>0.78246381999369852</v>
      </c>
      <c r="T33" s="72">
        <f>_xlfn.IFNA(IF('Stata dataset (nominal)'!T32="","",IF(LEFT(T$4,1)="£", 'Stata dataset (nominal)'!T32*$D33, 'Stata dataset (nominal)'!T32)), "")</f>
        <v>10.120536180006299</v>
      </c>
      <c r="U33" s="72" t="str">
        <f>_xlfn.IFNA(IF('Stata dataset (nominal)'!U32="","",IF(LEFT(U$4,1)="£", 'Stata dataset (nominal)'!U32*$D33, 'Stata dataset (nominal)'!U32)), "")</f>
        <v/>
      </c>
      <c r="V33" s="72" t="str">
        <f>_xlfn.IFNA(IF('Stata dataset (nominal)'!V32="","",IF(LEFT(V$4,1)="£", 'Stata dataset (nominal)'!V32*$D33, 'Stata dataset (nominal)'!V32)), "")</f>
        <v/>
      </c>
      <c r="W33" s="72" t="str">
        <f>_xlfn.IFNA(IF('Stata dataset (nominal)'!W32="","",IF(LEFT(W$4,1)="£", 'Stata dataset (nominal)'!W32*$D33, 'Stata dataset (nominal)'!W32)), "")</f>
        <v/>
      </c>
      <c r="X33" s="72" t="str">
        <f>_xlfn.IFNA(IF('Stata dataset (nominal)'!X32="","",IF(LEFT(X$4,1)="£", 'Stata dataset (nominal)'!X32*$D33, 'Stata dataset (nominal)'!X32)), "")</f>
        <v/>
      </c>
      <c r="Y33" s="72" t="str">
        <f>_xlfn.IFNA(IF('Stata dataset (nominal)'!Y32="","",IF(LEFT(Y$4,1)="£", 'Stata dataset (nominal)'!Y32*$D33, 'Stata dataset (nominal)'!Y32)), "")</f>
        <v/>
      </c>
      <c r="Z33" s="72" t="str">
        <f>_xlfn.IFNA(IF('Stata dataset (nominal)'!Z32="","",IF(LEFT(Z$4,1)="£", 'Stata dataset (nominal)'!Z32*$D33, 'Stata dataset (nominal)'!Z32)), "")</f>
        <v/>
      </c>
      <c r="AA33" s="72">
        <f>_xlfn.IFNA(IF('Stata dataset (nominal)'!AA32="","",IF(LEFT(AA$4,1)="£", 'Stata dataset (nominal)'!AA32*$D33, 'Stata dataset (nominal)'!AA32)), "")</f>
        <v>32.515054605751047</v>
      </c>
      <c r="AB33" s="72">
        <f>_xlfn.IFNA(IF('Stata dataset (nominal)'!AB32="","",IF(LEFT(AB$4,1)="£", 'Stata dataset (nominal)'!AB32*$D33, 'Stata dataset (nominal)'!AB32)), "")</f>
        <v>0.52900000000000003</v>
      </c>
      <c r="AC33" s="72" t="str">
        <f>_xlfn.IFNA(IF('Stata dataset (nominal)'!AC32="","",IF(LEFT(AC$4,1)="£", 'Stata dataset (nominal)'!AC32*$D33, 'Stata dataset (nominal)'!AC32)), "")</f>
        <v/>
      </c>
      <c r="AD33" s="72">
        <f>_xlfn.IFNA(IF('Stata dataset (nominal)'!AD32="","",IF(LEFT(AD$4,1)="£", 'Stata dataset (nominal)'!AD32*$D33, 'Stata dataset (nominal)'!AD32)), "")</f>
        <v>0.02</v>
      </c>
    </row>
    <row r="34" spans="1:30" x14ac:dyDescent="0.4">
      <c r="A34" s="63" t="str">
        <f t="shared" si="0"/>
        <v>NES14</v>
      </c>
      <c r="B34" s="63" t="s">
        <v>265</v>
      </c>
      <c r="C34" s="63" t="s">
        <v>243</v>
      </c>
      <c r="D34" s="72">
        <f>_xlfn.IFNA(IF('Stata dataset (nominal)'!D33="","",IF(LEFT(D$4,1)="£",'Stata dataset (nominal)'!D33*$D34,'Stata dataset (nominal)'!D33)),"")</f>
        <v>1.24788708586883</v>
      </c>
      <c r="E34" s="72">
        <f>_xlfn.IFNA(IF('Stata dataset (nominal)'!E33="","",IF(LEFT(E$4,1)="£", 'Stata dataset (nominal)'!E33*$D34, 'Stata dataset (nominal)'!E33)), "")</f>
        <v>14.475490196078427</v>
      </c>
      <c r="F34" s="72">
        <f>_xlfn.IFNA(IF('Stata dataset (nominal)'!F33="","",IF(LEFT(F$4,1)="£", 'Stata dataset (nominal)'!F33*$D34, 'Stata dataset (nominal)'!F33)), "")</f>
        <v>5.3659144692359693</v>
      </c>
      <c r="G34" s="72">
        <f>_xlfn.IFNA(IF('Stata dataset (nominal)'!G33="","",IF(LEFT(G$4,1)="£", 'Stata dataset (nominal)'!G33*$D34, 'Stata dataset (nominal)'!G33)), "")</f>
        <v>23.085911088573354</v>
      </c>
      <c r="H34" s="72">
        <f>_xlfn.IFNA(IF('Stata dataset (nominal)'!H33="","",IF(LEFT(H$4,1)="£", 'Stata dataset (nominal)'!H33*$D34, 'Stata dataset (nominal)'!H33)), "")</f>
        <v>2.6205628803245431</v>
      </c>
      <c r="I34" s="72">
        <f>_xlfn.IFNA(IF('Stata dataset (nominal)'!I33="","",IF(LEFT(I$4,1)="£", 'Stata dataset (nominal)'!I33*$D34, 'Stata dataset (nominal)'!I33)), "")</f>
        <v>12.4788708586883</v>
      </c>
      <c r="J34" s="72">
        <f>_xlfn.IFNA(IF('Stata dataset (nominal)'!J33="","",IF(LEFT(J$4,1)="£", 'Stata dataset (nominal)'!J33*$D34, 'Stata dataset (nominal)'!J33)), "")</f>
        <v>0.37436612576064898</v>
      </c>
      <c r="K34" s="72">
        <f>_xlfn.IFNA(IF('Stata dataset (nominal)'!K33="","",IF(LEFT(K$4,1)="£", 'Stata dataset (nominal)'!K33*$D34, 'Stata dataset (nominal)'!K33)), "")</f>
        <v>0</v>
      </c>
      <c r="L34" s="72">
        <f>_xlfn.IFNA(IF('Stata dataset (nominal)'!L33="","",IF(LEFT(L$4,1)="£", 'Stata dataset (nominal)'!L33*$D34, 'Stata dataset (nominal)'!L33)), "")</f>
        <v>0.9983096686950641</v>
      </c>
      <c r="M34" s="72">
        <f>_xlfn.IFNA(IF('Stata dataset (nominal)'!M33="","",IF(LEFT(M$4,1)="£", 'Stata dataset (nominal)'!M33*$D34, 'Stata dataset (nominal)'!M33)), "")</f>
        <v>6.7161282961460431</v>
      </c>
      <c r="N34" s="72" t="str">
        <f>_xlfn.IFNA(IF('Stata dataset (nominal)'!N33="","",IF(LEFT(N$4,1)="£", 'Stata dataset (nominal)'!N33*$D34, 'Stata dataset (nominal)'!N33)), "")</f>
        <v/>
      </c>
      <c r="O34" s="72">
        <f>_xlfn.IFNA(IF('Stata dataset (nominal)'!O33="","",IF(LEFT(O$4,1)="£", 'Stata dataset (nominal)'!O33*$D34, 'Stata dataset (nominal)'!O33)), "")</f>
        <v>328.83100000000002</v>
      </c>
      <c r="P34" s="72">
        <f>_xlfn.IFNA(IF('Stata dataset (nominal)'!P33="","",IF(LEFT(P$4,1)="£", 'Stata dataset (nominal)'!P33*$D34, 'Stata dataset (nominal)'!P33)), "")</f>
        <v>35.195999999999998</v>
      </c>
      <c r="Q34" s="72">
        <f>_xlfn.IFNA(IF('Stata dataset (nominal)'!Q33="","",IF(LEFT(Q$4,1)="£", 'Stata dataset (nominal)'!Q33*$D34, 'Stata dataset (nominal)'!Q33)), "")</f>
        <v>752.673</v>
      </c>
      <c r="R34" s="72">
        <f>_xlfn.IFNA(IF('Stata dataset (nominal)'!R33="","",IF(LEFT(R$4,1)="£", 'Stata dataset (nominal)'!R33*$D34, 'Stata dataset (nominal)'!R33)), "")</f>
        <v>395.48099999999999</v>
      </c>
      <c r="S34" s="72">
        <f>_xlfn.IFNA(IF('Stata dataset (nominal)'!S33="","",IF(LEFT(S$4,1)="£", 'Stata dataset (nominal)'!S33*$D34, 'Stata dataset (nominal)'!S33)), "")</f>
        <v>31.207999999999998</v>
      </c>
      <c r="T34" s="72">
        <f>_xlfn.IFNA(IF('Stata dataset (nominal)'!T33="","",IF(LEFT(T$4,1)="£", 'Stata dataset (nominal)'!T33*$D34, 'Stata dataset (nominal)'!T33)), "")</f>
        <v>300.45299999999997</v>
      </c>
      <c r="U34" s="72">
        <f>_xlfn.IFNA(IF('Stata dataset (nominal)'!U33="","",IF(LEFT(U$4,1)="£", 'Stata dataset (nominal)'!U33*$D34, 'Stata dataset (nominal)'!U33)), "")</f>
        <v>28.638311099828169</v>
      </c>
      <c r="V34" s="72">
        <f>_xlfn.IFNA(IF('Stata dataset (nominal)'!V33="","",IF(LEFT(V$4,1)="£", 'Stata dataset (nominal)'!V33*$D34, 'Stata dataset (nominal)'!V33)), "")</f>
        <v>134.80066196250203</v>
      </c>
      <c r="W34" s="72">
        <f>_xlfn.IFNA(IF('Stata dataset (nominal)'!W33="","",IF(LEFT(W$4,1)="£", 'Stata dataset (nominal)'!W33*$D34, 'Stata dataset (nominal)'!W33)), "")</f>
        <v>2.6953781133334633</v>
      </c>
      <c r="X34" s="72">
        <f>_xlfn.IFNA(IF('Stata dataset (nominal)'!X33="","",IF(LEFT(X$4,1)="£", 'Stata dataset (nominal)'!X33*$D34, 'Stata dataset (nominal)'!X33)), "")</f>
        <v>9.6672483697440263</v>
      </c>
      <c r="Y34" s="72">
        <f>_xlfn.IFNA(IF('Stata dataset (nominal)'!Y33="","",IF(LEFT(Y$4,1)="£", 'Stata dataset (nominal)'!Y33*$D34, 'Stata dataset (nominal)'!Y33)), "")</f>
        <v>17.398328297211766</v>
      </c>
      <c r="Z34" s="72">
        <f>_xlfn.IFNA(IF('Stata dataset (nominal)'!Z33="","",IF(LEFT(Z$4,1)="£", 'Stata dataset (nominal)'!Z33*$D34, 'Stata dataset (nominal)'!Z33)), "")</f>
        <v>17.398328297211766</v>
      </c>
      <c r="AA34" s="72">
        <f>_xlfn.IFNA(IF('Stata dataset (nominal)'!AA33="","",IF(LEFT(AA$4,1)="£", 'Stata dataset (nominal)'!AA33*$D34, 'Stata dataset (nominal)'!AA33)), "")</f>
        <v>702.41016005176891</v>
      </c>
      <c r="AB34" s="72">
        <f>_xlfn.IFNA(IF('Stata dataset (nominal)'!AB33="","",IF(LEFT(AB$4,1)="£", 'Stata dataset (nominal)'!AB33*$D34, 'Stata dataset (nominal)'!AB33)), "")</f>
        <v>3.4067317444219061</v>
      </c>
      <c r="AC34" s="72">
        <f>_xlfn.IFNA(IF('Stata dataset (nominal)'!AC33="","",IF(LEFT(AC$4,1)="£", 'Stata dataset (nominal)'!AC33*$D34, 'Stata dataset (nominal)'!AC33)), "")</f>
        <v>4.0178560836560315</v>
      </c>
      <c r="AD34" s="72">
        <f>_xlfn.IFNA(IF('Stata dataset (nominal)'!AD33="","",IF(LEFT(AD$4,1)="£", 'Stata dataset (nominal)'!AD33*$D34, 'Stata dataset (nominal)'!AD33)), "")</f>
        <v>1.5199264705882349</v>
      </c>
    </row>
    <row r="35" spans="1:30" x14ac:dyDescent="0.4">
      <c r="A35" s="63" t="str">
        <f t="shared" si="0"/>
        <v>NES15</v>
      </c>
      <c r="B35" s="63" t="s">
        <v>265</v>
      </c>
      <c r="C35" s="63" t="s">
        <v>245</v>
      </c>
      <c r="D35" s="72">
        <f>_xlfn.IFNA(IF('Stata dataset (nominal)'!D34="","",IF(LEFT(D$4,1)="£",'Stata dataset (nominal)'!D34*$D35,'Stata dataset (nominal)'!D34)),"")</f>
        <v>1.2338096431854266</v>
      </c>
      <c r="E35" s="72">
        <f>_xlfn.IFNA(IF('Stata dataset (nominal)'!E34="","",IF(LEFT(E$4,1)="£", 'Stata dataset (nominal)'!E34*$D35, 'Stata dataset (nominal)'!E34)), "")</f>
        <v>15.052477646862204</v>
      </c>
      <c r="F35" s="72">
        <f>_xlfn.IFNA(IF('Stata dataset (nominal)'!F34="","",IF(LEFT(F$4,1)="£", 'Stata dataset (nominal)'!F34*$D35, 'Stata dataset (nominal)'!F34)), "")</f>
        <v>5.0586195370602489</v>
      </c>
      <c r="G35" s="72">
        <f>_xlfn.IFNA(IF('Stata dataset (nominal)'!G34="","",IF(LEFT(G$4,1)="£", 'Stata dataset (nominal)'!G34*$D35, 'Stata dataset (nominal)'!G34)), "")</f>
        <v>24.182669006434363</v>
      </c>
      <c r="H35" s="72">
        <f>_xlfn.IFNA(IF('Stata dataset (nominal)'!H34="","",IF(LEFT(H$4,1)="£", 'Stata dataset (nominal)'!H34*$D35, 'Stata dataset (nominal)'!H34)), "")</f>
        <v>2.4676192863708533</v>
      </c>
      <c r="I35" s="72">
        <f>_xlfn.IFNA(IF('Stata dataset (nominal)'!I34="","",IF(LEFT(I$4,1)="£", 'Stata dataset (nominal)'!I34*$D35, 'Stata dataset (nominal)'!I34)), "")</f>
        <v>12.708239324809895</v>
      </c>
      <c r="J35" s="72">
        <f>_xlfn.IFNA(IF('Stata dataset (nominal)'!J34="","",IF(LEFT(J$4,1)="£", 'Stata dataset (nominal)'!J34*$D35, 'Stata dataset (nominal)'!J34)), "")</f>
        <v>0.37014289295562797</v>
      </c>
      <c r="K35" s="72">
        <f>_xlfn.IFNA(IF('Stata dataset (nominal)'!K34="","",IF(LEFT(K$4,1)="£", 'Stata dataset (nominal)'!K34*$D35, 'Stata dataset (nominal)'!K34)), "")</f>
        <v>0</v>
      </c>
      <c r="L35" s="72">
        <f>_xlfn.IFNA(IF('Stata dataset (nominal)'!L34="","",IF(LEFT(L$4,1)="£", 'Stata dataset (nominal)'!L34*$D35, 'Stata dataset (nominal)'!L34)), "")</f>
        <v>0.86366675022979855</v>
      </c>
      <c r="M35" s="72">
        <f>_xlfn.IFNA(IF('Stata dataset (nominal)'!M34="","",IF(LEFT(M$4,1)="£", 'Stata dataset (nominal)'!M34*$D35, 'Stata dataset (nominal)'!M34)), "")</f>
        <v>4.8945228545165875</v>
      </c>
      <c r="N35" s="72" t="str">
        <f>_xlfn.IFNA(IF('Stata dataset (nominal)'!N34="","",IF(LEFT(N$4,1)="£", 'Stata dataset (nominal)'!N34*$D35, 'Stata dataset (nominal)'!N34)), "")</f>
        <v/>
      </c>
      <c r="O35" s="72">
        <f>_xlfn.IFNA(IF('Stata dataset (nominal)'!O34="","",IF(LEFT(O$4,1)="£", 'Stata dataset (nominal)'!O34*$D35, 'Stata dataset (nominal)'!O34)), "")</f>
        <v>318.88900000000001</v>
      </c>
      <c r="P35" s="72">
        <f>_xlfn.IFNA(IF('Stata dataset (nominal)'!P34="","",IF(LEFT(P$4,1)="£", 'Stata dataset (nominal)'!P34*$D35, 'Stata dataset (nominal)'!P34)), "")</f>
        <v>34.356999999999999</v>
      </c>
      <c r="Q35" s="72">
        <f>_xlfn.IFNA(IF('Stata dataset (nominal)'!Q34="","",IF(LEFT(Q$4,1)="£", 'Stata dataset (nominal)'!Q34*$D35, 'Stata dataset (nominal)'!Q34)), "")</f>
        <v>735.64800000000002</v>
      </c>
      <c r="R35" s="72">
        <f>_xlfn.IFNA(IF('Stata dataset (nominal)'!R34="","",IF(LEFT(R$4,1)="£", 'Stata dataset (nominal)'!R34*$D35, 'Stata dataset (nominal)'!R34)), "")</f>
        <v>410.839</v>
      </c>
      <c r="S35" s="72">
        <f>_xlfn.IFNA(IF('Stata dataset (nominal)'!S34="","",IF(LEFT(S$4,1)="£", 'Stata dataset (nominal)'!S34*$D35, 'Stata dataset (nominal)'!S34)), "")</f>
        <v>30.635999999999999</v>
      </c>
      <c r="T35" s="72">
        <f>_xlfn.IFNA(IF('Stata dataset (nominal)'!T34="","",IF(LEFT(T$4,1)="£", 'Stata dataset (nominal)'!T34*$D35, 'Stata dataset (nominal)'!T34)), "")</f>
        <v>322.18099999999998</v>
      </c>
      <c r="U35" s="72">
        <f>_xlfn.IFNA(IF('Stata dataset (nominal)'!U34="","",IF(LEFT(U$4,1)="£", 'Stata dataset (nominal)'!U34*$D35, 'Stata dataset (nominal)'!U34)), "")</f>
        <v>28.873627330658156</v>
      </c>
      <c r="V35" s="72">
        <f>_xlfn.IFNA(IF('Stata dataset (nominal)'!V34="","",IF(LEFT(V$4,1)="£", 'Stata dataset (nominal)'!V34*$D35, 'Stata dataset (nominal)'!V34)), "")</f>
        <v>131.86368812165941</v>
      </c>
      <c r="W35" s="72">
        <f>_xlfn.IFNA(IF('Stata dataset (nominal)'!W34="","",IF(LEFT(W$4,1)="£", 'Stata dataset (nominal)'!W34*$D35, 'Stata dataset (nominal)'!W34)), "")</f>
        <v>2.665283380329142</v>
      </c>
      <c r="X35" s="72">
        <f>_xlfn.IFNA(IF('Stata dataset (nominal)'!X34="","",IF(LEFT(X$4,1)="£", 'Stata dataset (nominal)'!X34*$D35, 'Stata dataset (nominal)'!X34)), "")</f>
        <v>9.6672483697440263</v>
      </c>
      <c r="Y35" s="72">
        <f>_xlfn.IFNA(IF('Stata dataset (nominal)'!Y34="","",IF(LEFT(Y$4,1)="£", 'Stata dataset (nominal)'!Y34*$D35, 'Stata dataset (nominal)'!Y34)), "")</f>
        <v>17.397904553773483</v>
      </c>
      <c r="Z35" s="72">
        <f>_xlfn.IFNA(IF('Stata dataset (nominal)'!Z34="","",IF(LEFT(Z$4,1)="£", 'Stata dataset (nominal)'!Z34*$D35, 'Stata dataset (nominal)'!Z34)), "")</f>
        <v>17.397904553773483</v>
      </c>
      <c r="AA35" s="72">
        <f>_xlfn.IFNA(IF('Stata dataset (nominal)'!AA34="","",IF(LEFT(AA$4,1)="£", 'Stata dataset (nominal)'!AA34*$D35, 'Stata dataset (nominal)'!AA34)), "")</f>
        <v>723.28573311701314</v>
      </c>
      <c r="AB35" s="72">
        <f>_xlfn.IFNA(IF('Stata dataset (nominal)'!AB34="","",IF(LEFT(AB$4,1)="£", 'Stata dataset (nominal)'!AB34*$D35, 'Stata dataset (nominal)'!AB34)), "")</f>
        <v>3.4065484248349631</v>
      </c>
      <c r="AC35" s="72">
        <f>_xlfn.IFNA(IF('Stata dataset (nominal)'!AC34="","",IF(LEFT(AC$4,1)="£", 'Stata dataset (nominal)'!AC34*$D35, 'Stata dataset (nominal)'!AC34)), "")</f>
        <v>3.9725305575180223</v>
      </c>
      <c r="AD35" s="72">
        <f>_xlfn.IFNA(IF('Stata dataset (nominal)'!AD34="","",IF(LEFT(AD$4,1)="£", 'Stata dataset (nominal)'!AD34*$D35, 'Stata dataset (nominal)'!AD34)), "")</f>
        <v>1.5200534804044457</v>
      </c>
    </row>
    <row r="36" spans="1:30" x14ac:dyDescent="0.4">
      <c r="A36" s="63" t="str">
        <f t="shared" si="0"/>
        <v>NES16</v>
      </c>
      <c r="B36" s="63" t="s">
        <v>265</v>
      </c>
      <c r="C36" s="63" t="s">
        <v>247</v>
      </c>
      <c r="D36" s="72">
        <f>_xlfn.IFNA(IF('Stata dataset (nominal)'!D35="","",IF(LEFT(D$4,1)="£",'Stata dataset (nominal)'!D35*$D36,'Stata dataset (nominal)'!D35)),"")</f>
        <v>1.2283693843594008</v>
      </c>
      <c r="E36" s="72">
        <f>_xlfn.IFNA(IF('Stata dataset (nominal)'!E35="","",IF(LEFT(E$4,1)="£", 'Stata dataset (nominal)'!E35*$D36, 'Stata dataset (nominal)'!E35)), "")</f>
        <v>15.592920965058235</v>
      </c>
      <c r="F36" s="72">
        <f>_xlfn.IFNA(IF('Stata dataset (nominal)'!F35="","",IF(LEFT(F$4,1)="£", 'Stata dataset (nominal)'!F35*$D36, 'Stata dataset (nominal)'!F35)), "")</f>
        <v>5.7524538269550733</v>
      </c>
      <c r="G36" s="72">
        <f>_xlfn.IFNA(IF('Stata dataset (nominal)'!G35="","",IF(LEFT(G$4,1)="£", 'Stata dataset (nominal)'!G35*$D36, 'Stata dataset (nominal)'!G35)), "")</f>
        <v>25.365827787021626</v>
      </c>
      <c r="H36" s="72">
        <f>_xlfn.IFNA(IF('Stata dataset (nominal)'!H35="","",IF(LEFT(H$4,1)="£", 'Stata dataset (nominal)'!H35*$D36, 'Stata dataset (nominal)'!H35)), "")</f>
        <v>2.6925856905158065</v>
      </c>
      <c r="I36" s="72">
        <f>_xlfn.IFNA(IF('Stata dataset (nominal)'!I35="","",IF(LEFT(I$4,1)="£", 'Stata dataset (nominal)'!I35*$D36, 'Stata dataset (nominal)'!I35)), "")</f>
        <v>1.2013452579034942</v>
      </c>
      <c r="J36" s="72" t="str">
        <f>_xlfn.IFNA(IF('Stata dataset (nominal)'!J35="","",IF(LEFT(J$4,1)="£", 'Stata dataset (nominal)'!J35*$D36, 'Stata dataset (nominal)'!J35)), "")</f>
        <v/>
      </c>
      <c r="K36" s="72" t="str">
        <f>_xlfn.IFNA(IF('Stata dataset (nominal)'!K35="","",IF(LEFT(K$4,1)="£", 'Stata dataset (nominal)'!K35*$D36, 'Stata dataset (nominal)'!K35)), "")</f>
        <v/>
      </c>
      <c r="L36" s="72">
        <f>_xlfn.IFNA(IF('Stata dataset (nominal)'!L35="","",IF(LEFT(L$4,1)="£", 'Stata dataset (nominal)'!L35*$D36, 'Stata dataset (nominal)'!L35)), "")</f>
        <v>6.6331946755407642E-2</v>
      </c>
      <c r="M36" s="72">
        <f>_xlfn.IFNA(IF('Stata dataset (nominal)'!M35="","",IF(LEFT(M$4,1)="£", 'Stata dataset (nominal)'!M35*$D36, 'Stata dataset (nominal)'!M35)), "")</f>
        <v>4.7243086522462558</v>
      </c>
      <c r="N36" s="72" t="str">
        <f>_xlfn.IFNA(IF('Stata dataset (nominal)'!N35="","",IF(LEFT(N$4,1)="£", 'Stata dataset (nominal)'!N35*$D36, 'Stata dataset (nominal)'!N35)), "")</f>
        <v/>
      </c>
      <c r="O36" s="72">
        <f>_xlfn.IFNA(IF('Stata dataset (nominal)'!O35="","",IF(LEFT(O$4,1)="£", 'Stata dataset (nominal)'!O35*$D36, 'Stata dataset (nominal)'!O35)), "")</f>
        <v>309.70400000000001</v>
      </c>
      <c r="P36" s="72">
        <f>_xlfn.IFNA(IF('Stata dataset (nominal)'!P35="","",IF(LEFT(P$4,1)="£", 'Stata dataset (nominal)'!P35*$D36, 'Stata dataset (nominal)'!P35)), "")</f>
        <v>33.78</v>
      </c>
      <c r="Q36" s="72">
        <f>_xlfn.IFNA(IF('Stata dataset (nominal)'!Q35="","",IF(LEFT(Q$4,1)="£", 'Stata dataset (nominal)'!Q35*$D36, 'Stata dataset (nominal)'!Q35)), "")</f>
        <v>720.49900000000002</v>
      </c>
      <c r="R36" s="72">
        <f>_xlfn.IFNA(IF('Stata dataset (nominal)'!R35="","",IF(LEFT(R$4,1)="£", 'Stata dataset (nominal)'!R35*$D36, 'Stata dataset (nominal)'!R35)), "")</f>
        <v>424.06700000000001</v>
      </c>
      <c r="S36" s="72">
        <f>_xlfn.IFNA(IF('Stata dataset (nominal)'!S35="","",IF(LEFT(S$4,1)="£", 'Stata dataset (nominal)'!S35*$D36, 'Stata dataset (nominal)'!S35)), "")</f>
        <v>31.498000000000001</v>
      </c>
      <c r="T36" s="72">
        <f>_xlfn.IFNA(IF('Stata dataset (nominal)'!T35="","",IF(LEFT(T$4,1)="£", 'Stata dataset (nominal)'!T35*$D36, 'Stata dataset (nominal)'!T35)), "")</f>
        <v>341.11500000000001</v>
      </c>
      <c r="U36" s="72">
        <f>_xlfn.IFNA(IF('Stata dataset (nominal)'!U35="","",IF(LEFT(U$4,1)="£", 'Stata dataset (nominal)'!U35*$D36, 'Stata dataset (nominal)'!U35)), "")</f>
        <v>28.717372294299011</v>
      </c>
      <c r="V36" s="72">
        <f>_xlfn.IFNA(IF('Stata dataset (nominal)'!V35="","",IF(LEFT(V$4,1)="£", 'Stata dataset (nominal)'!V35*$D36, 'Stata dataset (nominal)'!V35)), "")</f>
        <v>132.07220120577426</v>
      </c>
      <c r="W36" s="72">
        <f>_xlfn.IFNA(IF('Stata dataset (nominal)'!W35="","",IF(LEFT(W$4,1)="£", 'Stata dataset (nominal)'!W35*$D36, 'Stata dataset (nominal)'!W35)), "")</f>
        <v>2.6053818067708612</v>
      </c>
      <c r="X36" s="72">
        <f>_xlfn.IFNA(IF('Stata dataset (nominal)'!X35="","",IF(LEFT(X$4,1)="£", 'Stata dataset (nominal)'!X35*$D36, 'Stata dataset (nominal)'!X35)), "")</f>
        <v>9.6672483697440263</v>
      </c>
      <c r="Y36" s="72">
        <f>_xlfn.IFNA(IF('Stata dataset (nominal)'!Y35="","",IF(LEFT(Y$4,1)="£", 'Stata dataset (nominal)'!Y35*$D36, 'Stata dataset (nominal)'!Y35)), "")</f>
        <v>17.398069274740141</v>
      </c>
      <c r="Z36" s="72">
        <f>_xlfn.IFNA(IF('Stata dataset (nominal)'!Z35="","",IF(LEFT(Z$4,1)="£", 'Stata dataset (nominal)'!Z35*$D36, 'Stata dataset (nominal)'!Z35)), "")</f>
        <v>17.398069274740141</v>
      </c>
      <c r="AA36" s="72">
        <f>_xlfn.IFNA(IF('Stata dataset (nominal)'!AA35="","",IF(LEFT(AA$4,1)="£", 'Stata dataset (nominal)'!AA35*$D36, 'Stata dataset (nominal)'!AA35)), "")</f>
        <v>716.08653119800317</v>
      </c>
      <c r="AB36" s="72">
        <f>_xlfn.IFNA(IF('Stata dataset (nominal)'!AB35="","",IF(LEFT(AB$4,1)="£", 'Stata dataset (nominal)'!AB35*$D36, 'Stata dataset (nominal)'!AB35)), "")</f>
        <v>3.4062683028286185</v>
      </c>
      <c r="AC36" s="72">
        <f>_xlfn.IFNA(IF('Stata dataset (nominal)'!AC35="","",IF(LEFT(AC$4,1)="£", 'Stata dataset (nominal)'!AC35*$D36, 'Stata dataset (nominal)'!AC35)), "")</f>
        <v>3.9550144078051717</v>
      </c>
      <c r="AD36" s="72">
        <f>_xlfn.IFNA(IF('Stata dataset (nominal)'!AD35="","",IF(LEFT(AD$4,1)="£", 'Stata dataset (nominal)'!AD35*$D36, 'Stata dataset (nominal)'!AD35)), "")</f>
        <v>1.5207212978369382</v>
      </c>
    </row>
    <row r="37" spans="1:30" x14ac:dyDescent="0.4">
      <c r="A37" s="63" t="str">
        <f t="shared" si="0"/>
        <v>NES17</v>
      </c>
      <c r="B37" s="63" t="s">
        <v>265</v>
      </c>
      <c r="C37" s="63" t="s">
        <v>249</v>
      </c>
      <c r="D37" s="72">
        <f>_xlfn.IFNA(IF('Stata dataset (nominal)'!D36="","",IF(LEFT(D$4,1)="£",'Stata dataset (nominal)'!D36*$D37,'Stata dataset (nominal)'!D36)),"")</f>
        <v>1.2117357406647515</v>
      </c>
      <c r="E37" s="72">
        <f>_xlfn.IFNA(IF('Stata dataset (nominal)'!E36="","",IF(LEFT(E$4,1)="£", 'Stata dataset (nominal)'!E36*$D37, 'Stata dataset (nominal)'!E36)), "")</f>
        <v>15.225459581452604</v>
      </c>
      <c r="F37" s="72">
        <f>_xlfn.IFNA(IF('Stata dataset (nominal)'!F36="","",IF(LEFT(F$4,1)="£", 'Stata dataset (nominal)'!F36*$D37, 'Stata dataset (nominal)'!F36)), "")</f>
        <v>5.6006425933524815</v>
      </c>
      <c r="G37" s="72">
        <f>_xlfn.IFNA(IF('Stata dataset (nominal)'!G36="","",IF(LEFT(G$4,1)="£", 'Stata dataset (nominal)'!G36*$D37, 'Stata dataset (nominal)'!G36)), "")</f>
        <v>17.487770209273698</v>
      </c>
      <c r="H37" s="72">
        <f>_xlfn.IFNA(IF('Stata dataset (nominal)'!H36="","",IF(LEFT(H$4,1)="£", 'Stata dataset (nominal)'!H36*$D37, 'Stata dataset (nominal)'!H36)), "")</f>
        <v>2.8827193270414435</v>
      </c>
      <c r="I37" s="72">
        <f>_xlfn.IFNA(IF('Stata dataset (nominal)'!I36="","",IF(LEFT(I$4,1)="£", 'Stata dataset (nominal)'!I36*$D37, 'Stata dataset (nominal)'!I36)), "")</f>
        <v>11.459384899466556</v>
      </c>
      <c r="J37" s="72" t="str">
        <f>_xlfn.IFNA(IF('Stata dataset (nominal)'!J36="","",IF(LEFT(J$4,1)="£", 'Stata dataset (nominal)'!J36*$D37, 'Stata dataset (nominal)'!J36)), "")</f>
        <v/>
      </c>
      <c r="K37" s="72" t="str">
        <f>_xlfn.IFNA(IF('Stata dataset (nominal)'!K36="","",IF(LEFT(K$4,1)="£", 'Stata dataset (nominal)'!K36*$D37, 'Stata dataset (nominal)'!K36)), "")</f>
        <v/>
      </c>
      <c r="L37" s="72">
        <f>_xlfn.IFNA(IF('Stata dataset (nominal)'!L36="","",IF(LEFT(L$4,1)="£", 'Stata dataset (nominal)'!L36*$D37, 'Stata dataset (nominal)'!L36)), "")</f>
        <v>0</v>
      </c>
      <c r="M37" s="72">
        <f>_xlfn.IFNA(IF('Stata dataset (nominal)'!M36="","",IF(LEFT(M$4,1)="£", 'Stata dataset (nominal)'!M36*$D37, 'Stata dataset (nominal)'!M36)), "")</f>
        <v>13.84286910135412</v>
      </c>
      <c r="N37" s="72" t="str">
        <f>_xlfn.IFNA(IF('Stata dataset (nominal)'!N36="","",IF(LEFT(N$4,1)="£", 'Stata dataset (nominal)'!N36*$D37, 'Stata dataset (nominal)'!N36)), "")</f>
        <v/>
      </c>
      <c r="O37" s="72">
        <f>_xlfn.IFNA(IF('Stata dataset (nominal)'!O36="","",IF(LEFT(O$4,1)="£", 'Stata dataset (nominal)'!O36*$D37, 'Stata dataset (nominal)'!O36)), "")</f>
        <v>300.56599999999997</v>
      </c>
      <c r="P37" s="72">
        <f>_xlfn.IFNA(IF('Stata dataset (nominal)'!P36="","",IF(LEFT(P$4,1)="£", 'Stata dataset (nominal)'!P36*$D37, 'Stata dataset (nominal)'!P36)), "")</f>
        <v>33.590000000000003</v>
      </c>
      <c r="Q37" s="72">
        <f>_xlfn.IFNA(IF('Stata dataset (nominal)'!Q36="","",IF(LEFT(Q$4,1)="£", 'Stata dataset (nominal)'!Q36*$D37, 'Stata dataset (nominal)'!Q36)), "")</f>
        <v>703.91300000000001</v>
      </c>
      <c r="R37" s="72">
        <f>_xlfn.IFNA(IF('Stata dataset (nominal)'!R36="","",IF(LEFT(R$4,1)="£", 'Stata dataset (nominal)'!R36*$D37, 'Stata dataset (nominal)'!R36)), "")</f>
        <v>436.90100000000001</v>
      </c>
      <c r="S37" s="72">
        <f>_xlfn.IFNA(IF('Stata dataset (nominal)'!S36="","",IF(LEFT(S$4,1)="£", 'Stata dataset (nominal)'!S36*$D37, 'Stata dataset (nominal)'!S36)), "")</f>
        <v>32.274999999999999</v>
      </c>
      <c r="T37" s="72">
        <f>_xlfn.IFNA(IF('Stata dataset (nominal)'!T36="","",IF(LEFT(T$4,1)="£", 'Stata dataset (nominal)'!T36*$D37, 'Stata dataset (nominal)'!T36)), "")</f>
        <v>361.83499999999998</v>
      </c>
      <c r="U37" s="72">
        <f>_xlfn.IFNA(IF('Stata dataset (nominal)'!U36="","",IF(LEFT(U$4,1)="£", 'Stata dataset (nominal)'!U36*$D37, 'Stata dataset (nominal)'!U36)), "")</f>
        <v>28.231333945452594</v>
      </c>
      <c r="V37" s="72">
        <f>_xlfn.IFNA(IF('Stata dataset (nominal)'!V36="","",IF(LEFT(V$4,1)="£", 'Stata dataset (nominal)'!V36*$D37, 'Stata dataset (nominal)'!V36)), "")</f>
        <v>133.11250144282553</v>
      </c>
      <c r="W37" s="72">
        <f>_xlfn.IFNA(IF('Stata dataset (nominal)'!W36="","",IF(LEFT(W$4,1)="£", 'Stata dataset (nominal)'!W36*$D37, 'Stata dataset (nominal)'!W36)), "")</f>
        <v>2.4133025837815936</v>
      </c>
      <c r="X37" s="72">
        <f>_xlfn.IFNA(IF('Stata dataset (nominal)'!X36="","",IF(LEFT(X$4,1)="£", 'Stata dataset (nominal)'!X36*$D37, 'Stata dataset (nominal)'!X36)), "")</f>
        <v>9.6672483697440263</v>
      </c>
      <c r="Y37" s="72">
        <f>_xlfn.IFNA(IF('Stata dataset (nominal)'!Y36="","",IF(LEFT(Y$4,1)="£", 'Stata dataset (nominal)'!Y36*$D37, 'Stata dataset (nominal)'!Y36)), "")</f>
        <v>17.393574078757187</v>
      </c>
      <c r="Z37" s="72">
        <f>_xlfn.IFNA(IF('Stata dataset (nominal)'!Z36="","",IF(LEFT(Z$4,1)="£", 'Stata dataset (nominal)'!Z36*$D37, 'Stata dataset (nominal)'!Z36)), "")</f>
        <v>16.966696777355594</v>
      </c>
      <c r="AA37" s="72">
        <f>_xlfn.IFNA(IF('Stata dataset (nominal)'!AA36="","",IF(LEFT(AA$4,1)="£", 'Stata dataset (nominal)'!AA36*$D37, 'Stata dataset (nominal)'!AA36)), "")</f>
        <v>717.47357899056192</v>
      </c>
      <c r="AB37" s="72">
        <f>_xlfn.IFNA(IF('Stata dataset (nominal)'!AB36="","",IF(LEFT(AB$4,1)="£", 'Stata dataset (nominal)'!AB36*$D37, 'Stata dataset (nominal)'!AB36)), "")</f>
        <v>2.3386499794829705</v>
      </c>
      <c r="AC37" s="72">
        <f>_xlfn.IFNA(IF('Stata dataset (nominal)'!AC36="","",IF(LEFT(AC$4,1)="£", 'Stata dataset (nominal)'!AC36*$D37, 'Stata dataset (nominal)'!AC36)), "")</f>
        <v>3.9014586115566816</v>
      </c>
      <c r="AD37" s="72">
        <f>_xlfn.IFNA(IF('Stata dataset (nominal)'!AD36="","",IF(LEFT(AD$4,1)="£", 'Stata dataset (nominal)'!AD36*$D37, 'Stata dataset (nominal)'!AD36)), "")</f>
        <v>1.4407537956503893</v>
      </c>
    </row>
    <row r="38" spans="1:30" x14ac:dyDescent="0.4">
      <c r="A38" s="63" t="str">
        <f t="shared" si="0"/>
        <v>NES18</v>
      </c>
      <c r="B38" s="63" t="s">
        <v>265</v>
      </c>
      <c r="C38" s="63" t="s">
        <v>251</v>
      </c>
      <c r="D38" s="72">
        <f>_xlfn.IFNA(IF('Stata dataset (nominal)'!D37="","",IF(LEFT(D$4,1)="£",'Stata dataset (nominal)'!D37*$D38,'Stata dataset (nominal)'!D37)),"")</f>
        <v>1.1806332960179113</v>
      </c>
      <c r="E38" s="72">
        <f>_xlfn.IFNA(IF('Stata dataset (nominal)'!E37="","",IF(LEFT(E$4,1)="£", 'Stata dataset (nominal)'!E37*$D38, 'Stata dataset (nominal)'!E37)), "")</f>
        <v>16.450944346713577</v>
      </c>
      <c r="F38" s="72">
        <f>_xlfn.IFNA(IF('Stata dataset (nominal)'!F37="","",IF(LEFT(F$4,1)="£", 'Stata dataset (nominal)'!F37*$D38, 'Stata dataset (nominal)'!F37)), "")</f>
        <v>5.7248908523908524</v>
      </c>
      <c r="G38" s="72">
        <f>_xlfn.IFNA(IF('Stata dataset (nominal)'!G37="","",IF(LEFT(G$4,1)="£", 'Stata dataset (nominal)'!G37*$D38, 'Stata dataset (nominal)'!G37)), "")</f>
        <v>17.815756436910281</v>
      </c>
      <c r="H38" s="72">
        <f>_xlfn.IFNA(IF('Stata dataset (nominal)'!H37="","",IF(LEFT(H$4,1)="£", 'Stata dataset (nominal)'!H37*$D38, 'Stata dataset (nominal)'!H37)), "")</f>
        <v>2.7591400127938592</v>
      </c>
      <c r="I38" s="72">
        <f>_xlfn.IFNA(IF('Stata dataset (nominal)'!I37="","",IF(LEFT(I$4,1)="£", 'Stata dataset (nominal)'!I37*$D38, 'Stata dataset (nominal)'!I37)), "")</f>
        <v>12.492280905165519</v>
      </c>
      <c r="J38" s="72" t="str">
        <f>_xlfn.IFNA(IF('Stata dataset (nominal)'!J37="","",IF(LEFT(J$4,1)="£", 'Stata dataset (nominal)'!J37*$D38, 'Stata dataset (nominal)'!J37)), "")</f>
        <v/>
      </c>
      <c r="K38" s="72" t="str">
        <f>_xlfn.IFNA(IF('Stata dataset (nominal)'!K37="","",IF(LEFT(K$4,1)="£", 'Stata dataset (nominal)'!K37*$D38, 'Stata dataset (nominal)'!K37)), "")</f>
        <v/>
      </c>
      <c r="L38" s="72">
        <f>_xlfn.IFNA(IF('Stata dataset (nominal)'!L37="","",IF(LEFT(L$4,1)="£", 'Stata dataset (nominal)'!L37*$D38, 'Stata dataset (nominal)'!L37)), "")</f>
        <v>0</v>
      </c>
      <c r="M38" s="72">
        <f>_xlfn.IFNA(IF('Stata dataset (nominal)'!M37="","",IF(LEFT(M$4,1)="£", 'Stata dataset (nominal)'!M37*$D38, 'Stata dataset (nominal)'!M37)), "")</f>
        <v>12.125103950103949</v>
      </c>
      <c r="N38" s="72" t="str">
        <f>_xlfn.IFNA(IF('Stata dataset (nominal)'!N37="","",IF(LEFT(N$4,1)="£", 'Stata dataset (nominal)'!N37*$D38, 'Stata dataset (nominal)'!N37)), "")</f>
        <v/>
      </c>
      <c r="O38" s="72">
        <f>_xlfn.IFNA(IF('Stata dataset (nominal)'!O37="","",IF(LEFT(O$4,1)="£", 'Stata dataset (nominal)'!O37*$D38, 'Stata dataset (nominal)'!O37)), "")</f>
        <v>291.11900000000003</v>
      </c>
      <c r="P38" s="72">
        <f>_xlfn.IFNA(IF('Stata dataset (nominal)'!P37="","",IF(LEFT(P$4,1)="£", 'Stata dataset (nominal)'!P37*$D38, 'Stata dataset (nominal)'!P37)), "")</f>
        <v>32.777000000000001</v>
      </c>
      <c r="Q38" s="72">
        <f>_xlfn.IFNA(IF('Stata dataset (nominal)'!Q37="","",IF(LEFT(Q$4,1)="£", 'Stata dataset (nominal)'!Q37*$D38, 'Stata dataset (nominal)'!Q37)), "")</f>
        <v>686.37099999999998</v>
      </c>
      <c r="R38" s="72">
        <f>_xlfn.IFNA(IF('Stata dataset (nominal)'!R37="","",IF(LEFT(R$4,1)="£", 'Stata dataset (nominal)'!R37*$D38, 'Stata dataset (nominal)'!R37)), "")</f>
        <v>450.18200000000002</v>
      </c>
      <c r="S38" s="72">
        <f>_xlfn.IFNA(IF('Stata dataset (nominal)'!S37="","",IF(LEFT(S$4,1)="£", 'Stata dataset (nominal)'!S37*$D38, 'Stata dataset (nominal)'!S37)), "")</f>
        <v>33.037999999999997</v>
      </c>
      <c r="T38" s="72">
        <f>_xlfn.IFNA(IF('Stata dataset (nominal)'!T37="","",IF(LEFT(T$4,1)="£", 'Stata dataset (nominal)'!T37*$D38, 'Stata dataset (nominal)'!T37)), "")</f>
        <v>385.005</v>
      </c>
      <c r="U38" s="72">
        <f>_xlfn.IFNA(IF('Stata dataset (nominal)'!U37="","",IF(LEFT(U$4,1)="£", 'Stata dataset (nominal)'!U37*$D38, 'Stata dataset (nominal)'!U37)), "")</f>
        <v>28.033576836330635</v>
      </c>
      <c r="V38" s="72">
        <f>_xlfn.IFNA(IF('Stata dataset (nominal)'!V37="","",IF(LEFT(V$4,1)="£", 'Stata dataset (nominal)'!V37*$D38, 'Stata dataset (nominal)'!V37)), "")</f>
        <v>133.5411889922525</v>
      </c>
      <c r="W38" s="72">
        <f>_xlfn.IFNA(IF('Stata dataset (nominal)'!W37="","",IF(LEFT(W$4,1)="£", 'Stata dataset (nominal)'!W37*$D38, 'Stata dataset (nominal)'!W37)), "")</f>
        <v>2.4173901427149915</v>
      </c>
      <c r="X38" s="72">
        <f>_xlfn.IFNA(IF('Stata dataset (nominal)'!X37="","",IF(LEFT(X$4,1)="£", 'Stata dataset (nominal)'!X37*$D38, 'Stata dataset (nominal)'!X37)), "")</f>
        <v>9.8266630152918726</v>
      </c>
      <c r="Y38" s="72">
        <f>_xlfn.IFNA(IF('Stata dataset (nominal)'!Y37="","",IF(LEFT(Y$4,1)="£", 'Stata dataset (nominal)'!Y37*$D38, 'Stata dataset (nominal)'!Y37)), "")</f>
        <v>17.39017807303129</v>
      </c>
      <c r="Z38" s="72">
        <f>_xlfn.IFNA(IF('Stata dataset (nominal)'!Z37="","",IF(LEFT(Z$4,1)="£", 'Stata dataset (nominal)'!Z37*$D38, 'Stata dataset (nominal)'!Z37)), "")</f>
        <v>16.536465161823426</v>
      </c>
      <c r="AA38" s="72">
        <f>_xlfn.IFNA(IF('Stata dataset (nominal)'!AA37="","",IF(LEFT(AA$4,1)="£", 'Stata dataset (nominal)'!AA37*$D38, 'Stata dataset (nominal)'!AA37)), "")</f>
        <v>724.65264632976164</v>
      </c>
      <c r="AB38" s="72">
        <f>_xlfn.IFNA(IF('Stata dataset (nominal)'!AB37="","",IF(LEFT(AB$4,1)="£", 'Stata dataset (nominal)'!AB37*$D38, 'Stata dataset (nominal)'!AB37)), "")</f>
        <v>2.8713001759155601</v>
      </c>
      <c r="AC38" s="72">
        <f>_xlfn.IFNA(IF('Stata dataset (nominal)'!AC37="","",IF(LEFT(AC$4,1)="£", 'Stata dataset (nominal)'!AC37*$D38, 'Stata dataset (nominal)'!AC37)), "")</f>
        <v>3.8013172222787599</v>
      </c>
      <c r="AD38" s="72">
        <f>_xlfn.IFNA(IF('Stata dataset (nominal)'!AD37="","",IF(LEFT(AD$4,1)="£", 'Stata dataset (nominal)'!AD37*$D38, 'Stata dataset (nominal)'!AD37)), "")</f>
        <v>4.3718850951543251</v>
      </c>
    </row>
    <row r="39" spans="1:30" x14ac:dyDescent="0.4">
      <c r="A39" s="63" t="str">
        <f t="shared" si="0"/>
        <v>NES19</v>
      </c>
      <c r="B39" s="63" t="s">
        <v>265</v>
      </c>
      <c r="C39" s="63" t="s">
        <v>253</v>
      </c>
      <c r="D39" s="72">
        <f>_xlfn.IFNA(IF('Stata dataset (nominal)'!D38="","",IF(LEFT(D$4,1)="£",'Stata dataset (nominal)'!D38*$D39,'Stata dataset (nominal)'!D38)),"")</f>
        <v>1.1560444722831191</v>
      </c>
      <c r="E39" s="72">
        <f>_xlfn.IFNA(IF('Stata dataset (nominal)'!E38="","",IF(LEFT(E$4,1)="£", 'Stata dataset (nominal)'!E38*$D39, 'Stata dataset (nominal)'!E38)), "")</f>
        <v>20.159103507673031</v>
      </c>
      <c r="F39" s="72">
        <f>_xlfn.IFNA(IF('Stata dataset (nominal)'!F38="","",IF(LEFT(F$4,1)="£", 'Stata dataset (nominal)'!F38*$D39, 'Stata dataset (nominal)'!F38)), "")</f>
        <v>3.8311313811462568</v>
      </c>
      <c r="G39" s="72">
        <f>_xlfn.IFNA(IF('Stata dataset (nominal)'!G38="","",IF(LEFT(G$4,1)="£", 'Stata dataset (nominal)'!G38*$D39, 'Stata dataset (nominal)'!G38)), "")</f>
        <v>22.092009865330407</v>
      </c>
      <c r="H39" s="72">
        <f>_xlfn.IFNA(IF('Stata dataset (nominal)'!H38="","",IF(LEFT(H$4,1)="£", 'Stata dataset (nominal)'!H38*$D39, 'Stata dataset (nominal)'!H38)), "")</f>
        <v>2.6461857970560598</v>
      </c>
      <c r="I39" s="72">
        <f>_xlfn.IFNA(IF('Stata dataset (nominal)'!I38="","",IF(LEFT(I$4,1)="£", 'Stata dataset (nominal)'!I38*$D39, 'Stata dataset (nominal)'!I38)), "")</f>
        <v>12.485280300657687</v>
      </c>
      <c r="J39" s="72" t="str">
        <f>_xlfn.IFNA(IF('Stata dataset (nominal)'!J38="","",IF(LEFT(J$4,1)="£", 'Stata dataset (nominal)'!J38*$D39, 'Stata dataset (nominal)'!J38)), "")</f>
        <v/>
      </c>
      <c r="K39" s="72" t="str">
        <f>_xlfn.IFNA(IF('Stata dataset (nominal)'!K38="","",IF(LEFT(K$4,1)="£", 'Stata dataset (nominal)'!K38*$D39, 'Stata dataset (nominal)'!K38)), "")</f>
        <v/>
      </c>
      <c r="L39" s="72">
        <f>_xlfn.IFNA(IF('Stata dataset (nominal)'!L38="","",IF(LEFT(L$4,1)="£", 'Stata dataset (nominal)'!L38*$D39, 'Stata dataset (nominal)'!L38)), "")</f>
        <v>0</v>
      </c>
      <c r="M39" s="72">
        <f>_xlfn.IFNA(IF('Stata dataset (nominal)'!M38="","",IF(LEFT(M$4,1)="£", 'Stata dataset (nominal)'!M38*$D39, 'Stata dataset (nominal)'!M38)), "")</f>
        <v>3.0380848731600372</v>
      </c>
      <c r="N39" s="72" t="str">
        <f>_xlfn.IFNA(IF('Stata dataset (nominal)'!N38="","",IF(LEFT(N$4,1)="£", 'Stata dataset (nominal)'!N38*$D39, 'Stata dataset (nominal)'!N38)), "")</f>
        <v/>
      </c>
      <c r="O39" s="72">
        <f>_xlfn.IFNA(IF('Stata dataset (nominal)'!O38="","",IF(LEFT(O$4,1)="£", 'Stata dataset (nominal)'!O38*$D39, 'Stata dataset (nominal)'!O38)), "")</f>
        <v>284.31900000000002</v>
      </c>
      <c r="P39" s="72">
        <f>_xlfn.IFNA(IF('Stata dataset (nominal)'!P38="","",IF(LEFT(P$4,1)="£", 'Stata dataset (nominal)'!P38*$D39, 'Stata dataset (nominal)'!P38)), "")</f>
        <v>30.821999999999999</v>
      </c>
      <c r="Q39" s="72">
        <f>_xlfn.IFNA(IF('Stata dataset (nominal)'!Q38="","",IF(LEFT(Q$4,1)="£", 'Stata dataset (nominal)'!Q38*$D39, 'Stata dataset (nominal)'!Q38)), "")</f>
        <v>667.39700000000005</v>
      </c>
      <c r="R39" s="72">
        <f>_xlfn.IFNA(IF('Stata dataset (nominal)'!R38="","",IF(LEFT(R$4,1)="£", 'Stata dataset (nominal)'!R38*$D39, 'Stata dataset (nominal)'!R38)), "")</f>
        <v>462.32799999999997</v>
      </c>
      <c r="S39" s="72">
        <f>_xlfn.IFNA(IF('Stata dataset (nominal)'!S38="","",IF(LEFT(S$4,1)="£", 'Stata dataset (nominal)'!S38*$D39, 'Stata dataset (nominal)'!S38)), "")</f>
        <v>33.811999999999998</v>
      </c>
      <c r="T39" s="72">
        <f>_xlfn.IFNA(IF('Stata dataset (nominal)'!T38="","",IF(LEFT(T$4,1)="£", 'Stata dataset (nominal)'!T38*$D39, 'Stata dataset (nominal)'!T38)), "")</f>
        <v>409.654</v>
      </c>
      <c r="U39" s="72">
        <f>_xlfn.IFNA(IF('Stata dataset (nominal)'!U38="","",IF(LEFT(U$4,1)="£", 'Stata dataset (nominal)'!U38*$D39, 'Stata dataset (nominal)'!U38)), "")</f>
        <v>27.30303337692359</v>
      </c>
      <c r="V39" s="72">
        <f>_xlfn.IFNA(IF('Stata dataset (nominal)'!V38="","",IF(LEFT(V$4,1)="£", 'Stata dataset (nominal)'!V38*$D39, 'Stata dataset (nominal)'!V38)), "")</f>
        <v>133.2946134543572</v>
      </c>
      <c r="W39" s="72">
        <f>_xlfn.IFNA(IF('Stata dataset (nominal)'!W38="","",IF(LEFT(W$4,1)="£", 'Stata dataset (nominal)'!W38*$D39, 'Stata dataset (nominal)'!W38)), "")</f>
        <v>2.4037352349918799</v>
      </c>
      <c r="X39" s="72">
        <f>_xlfn.IFNA(IF('Stata dataset (nominal)'!X38="","",IF(LEFT(X$4,1)="£", 'Stata dataset (nominal)'!X38*$D39, 'Stata dataset (nominal)'!X38)), "")</f>
        <v>10.299393281272161</v>
      </c>
      <c r="Y39" s="72">
        <f>_xlfn.IFNA(IF('Stata dataset (nominal)'!Y38="","",IF(LEFT(Y$4,1)="£", 'Stata dataset (nominal)'!Y38*$D39, 'Stata dataset (nominal)'!Y38)), "")</f>
        <v>17.39017807303129</v>
      </c>
      <c r="Z39" s="72">
        <f>_xlfn.IFNA(IF('Stata dataset (nominal)'!Z38="","",IF(LEFT(Z$4,1)="£", 'Stata dataset (nominal)'!Z38*$D39, 'Stata dataset (nominal)'!Z38)), "")</f>
        <v>16.10960870621949</v>
      </c>
      <c r="AA39" s="72">
        <f>_xlfn.IFNA(IF('Stata dataset (nominal)'!AA38="","",IF(LEFT(AA$4,1)="£", 'Stata dataset (nominal)'!AA38*$D39, 'Stata dataset (nominal)'!AA38)), "")</f>
        <v>735.93097478859988</v>
      </c>
      <c r="AB39" s="72">
        <f>_xlfn.IFNA(IF('Stata dataset (nominal)'!AB38="","",IF(LEFT(AB$4,1)="£", 'Stata dataset (nominal)'!AB38*$D39, 'Stata dataset (nominal)'!AB38)), "")</f>
        <v>4.1871930786094573</v>
      </c>
      <c r="AC39" s="72">
        <f>_xlfn.IFNA(IF('Stata dataset (nominal)'!AC38="","",IF(LEFT(AC$4,1)="£", 'Stata dataset (nominal)'!AC38*$D39, 'Stata dataset (nominal)'!AC38)), "")</f>
        <v>3.7221479158955657</v>
      </c>
      <c r="AD39" s="72">
        <f>_xlfn.IFNA(IF('Stata dataset (nominal)'!AD38="","",IF(LEFT(AD$4,1)="£", 'Stata dataset (nominal)'!AD38*$D39, 'Stata dataset (nominal)'!AD38)), "")</f>
        <v>4.4785162856248037</v>
      </c>
    </row>
    <row r="40" spans="1:30" x14ac:dyDescent="0.4">
      <c r="A40" s="63" t="str">
        <f t="shared" si="0"/>
        <v>NES20</v>
      </c>
      <c r="B40" s="63" t="s">
        <v>265</v>
      </c>
      <c r="C40" s="63" t="s">
        <v>255</v>
      </c>
      <c r="D40" s="72">
        <f>_xlfn.IFNA(IF('Stata dataset (nominal)'!D39="","",IF(LEFT(D$4,1)="£",'Stata dataset (nominal)'!D39*$D40,'Stata dataset (nominal)'!D39)),"")</f>
        <v>1.1367310801447381</v>
      </c>
      <c r="E40" s="72">
        <f>_xlfn.IFNA(IF('Stata dataset (nominal)'!E39="","",IF(LEFT(E$4,1)="£", 'Stata dataset (nominal)'!E39*$D40, 'Stata dataset (nominal)'!E39)), "")</f>
        <v>16.769056894295179</v>
      </c>
      <c r="F40" s="72">
        <f>_xlfn.IFNA(IF('Stata dataset (nominal)'!F39="","",IF(LEFT(F$4,1)="£", 'Stata dataset (nominal)'!F39*$D40, 'Stata dataset (nominal)'!F39)), "")</f>
        <v>5.6222719223958748</v>
      </c>
      <c r="G40" s="72">
        <f>_xlfn.IFNA(IF('Stata dataset (nominal)'!G39="","",IF(LEFT(G$4,1)="£", 'Stata dataset (nominal)'!G39*$D40, 'Stata dataset (nominal)'!G39)), "")</f>
        <v>31.937596427746563</v>
      </c>
      <c r="H40" s="72">
        <f>_xlfn.IFNA(IF('Stata dataset (nominal)'!H39="","",IF(LEFT(H$4,1)="£", 'Stata dataset (nominal)'!H39*$D40, 'Stata dataset (nominal)'!H39)), "")</f>
        <v>3.0441658326276086</v>
      </c>
      <c r="I40" s="72">
        <f>_xlfn.IFNA(IF('Stata dataset (nominal)'!I39="","",IF(LEFT(I$4,1)="£", 'Stata dataset (nominal)'!I39*$D40, 'Stata dataset (nominal)'!I39)), "")</f>
        <v>14.775230579721304</v>
      </c>
      <c r="J40" s="72" t="str">
        <f>_xlfn.IFNA(IF('Stata dataset (nominal)'!J39="","",IF(LEFT(J$4,1)="£", 'Stata dataset (nominal)'!J39*$D40, 'Stata dataset (nominal)'!J39)), "")</f>
        <v/>
      </c>
      <c r="K40" s="72" t="str">
        <f>_xlfn.IFNA(IF('Stata dataset (nominal)'!K39="","",IF(LEFT(K$4,1)="£", 'Stata dataset (nominal)'!K39*$D40, 'Stata dataset (nominal)'!K39)), "")</f>
        <v/>
      </c>
      <c r="L40" s="72">
        <f>_xlfn.IFNA(IF('Stata dataset (nominal)'!L39="","",IF(LEFT(L$4,1)="£", 'Stata dataset (nominal)'!L39*$D40, 'Stata dataset (nominal)'!L39)), "")</f>
        <v>0</v>
      </c>
      <c r="M40" s="72">
        <f>_xlfn.IFNA(IF('Stata dataset (nominal)'!M39="","",IF(LEFT(M$4,1)="£", 'Stata dataset (nominal)'!M39*$D40, 'Stata dataset (nominal)'!M39)), "")</f>
        <v>1.332248825929633</v>
      </c>
      <c r="N40" s="72" t="str">
        <f>_xlfn.IFNA(IF('Stata dataset (nominal)'!N39="","",IF(LEFT(N$4,1)="£", 'Stata dataset (nominal)'!N39*$D40, 'Stata dataset (nominal)'!N39)), "")</f>
        <v/>
      </c>
      <c r="O40" s="72">
        <f>_xlfn.IFNA(IF('Stata dataset (nominal)'!O39="","",IF(LEFT(O$4,1)="£", 'Stata dataset (nominal)'!O39*$D40, 'Stata dataset (nominal)'!O39)), "")</f>
        <v>278.43900000000002</v>
      </c>
      <c r="P40" s="72">
        <f>_xlfn.IFNA(IF('Stata dataset (nominal)'!P39="","",IF(LEFT(P$4,1)="£", 'Stata dataset (nominal)'!P39*$D40, 'Stata dataset (nominal)'!P39)), "")</f>
        <v>28.901</v>
      </c>
      <c r="Q40" s="72">
        <f>_xlfn.IFNA(IF('Stata dataset (nominal)'!Q39="","",IF(LEFT(Q$4,1)="£", 'Stata dataset (nominal)'!Q39*$D40, 'Stata dataset (nominal)'!Q39)), "")</f>
        <v>651.101</v>
      </c>
      <c r="R40" s="72">
        <f>_xlfn.IFNA(IF('Stata dataset (nominal)'!R39="","",IF(LEFT(R$4,1)="£", 'Stata dataset (nominal)'!R39*$D40, 'Stata dataset (nominal)'!R39)), "")</f>
        <v>473.21</v>
      </c>
      <c r="S40" s="72">
        <f>_xlfn.IFNA(IF('Stata dataset (nominal)'!S39="","",IF(LEFT(S$4,1)="£", 'Stata dataset (nominal)'!S39*$D40, 'Stata dataset (nominal)'!S39)), "")</f>
        <v>37.573</v>
      </c>
      <c r="T40" s="72">
        <f>_xlfn.IFNA(IF('Stata dataset (nominal)'!T39="","",IF(LEFT(T$4,1)="£", 'Stata dataset (nominal)'!T39*$D40, 'Stata dataset (nominal)'!T39)), "")</f>
        <v>432.07100000000003</v>
      </c>
      <c r="U40" s="72">
        <f>_xlfn.IFNA(IF('Stata dataset (nominal)'!U39="","",IF(LEFT(U$4,1)="£", 'Stata dataset (nominal)'!U39*$D40, 'Stata dataset (nominal)'!U39)), "")</f>
        <v>26.731537354241073</v>
      </c>
      <c r="V40" s="72">
        <f>_xlfn.IFNA(IF('Stata dataset (nominal)'!V39="","",IF(LEFT(V$4,1)="£", 'Stata dataset (nominal)'!V39*$D40, 'Stata dataset (nominal)'!V39)), "")</f>
        <v>132.85199178885495</v>
      </c>
      <c r="W40" s="72">
        <f>_xlfn.IFNA(IF('Stata dataset (nominal)'!W39="","",IF(LEFT(W$4,1)="£", 'Stata dataset (nominal)'!W39*$D40, 'Stata dataset (nominal)'!W39)), "")</f>
        <v>2.4201978882899953</v>
      </c>
      <c r="X40" s="72">
        <f>_xlfn.IFNA(IF('Stata dataset (nominal)'!X39="","",IF(LEFT(X$4,1)="£", 'Stata dataset (nominal)'!X39*$D40, 'Stata dataset (nominal)'!X39)), "")</f>
        <v>9.2720095374152844</v>
      </c>
      <c r="Y40" s="72">
        <f>_xlfn.IFNA(IF('Stata dataset (nominal)'!Y39="","",IF(LEFT(Y$4,1)="£", 'Stata dataset (nominal)'!Y39*$D40, 'Stata dataset (nominal)'!Y39)), "")</f>
        <v>15.677606266651466</v>
      </c>
      <c r="Z40" s="72">
        <f>_xlfn.IFNA(IF('Stata dataset (nominal)'!Z39="","",IF(LEFT(Z$4,1)="£", 'Stata dataset (nominal)'!Z39*$D40, 'Stata dataset (nominal)'!Z39)), "")</f>
        <v>15.677606266651466</v>
      </c>
      <c r="AA40" s="72">
        <f>_xlfn.IFNA(IF('Stata dataset (nominal)'!AA39="","",IF(LEFT(AA$4,1)="£", 'Stata dataset (nominal)'!AA39*$D40, 'Stata dataset (nominal)'!AA39)), "")</f>
        <v>742.26152398183103</v>
      </c>
      <c r="AB40" s="72">
        <f>_xlfn.IFNA(IF('Stata dataset (nominal)'!AB39="","",IF(LEFT(AB$4,1)="£", 'Stata dataset (nominal)'!AB39*$D40, 'Stata dataset (nominal)'!AB39)), "")</f>
        <v>4.2900230964662418</v>
      </c>
      <c r="AC40" s="72">
        <f>_xlfn.IFNA(IF('Stata dataset (nominal)'!AC39="","",IF(LEFT(AC$4,1)="£", 'Stata dataset (nominal)'!AC39*$D40, 'Stata dataset (nominal)'!AC39)), "")</f>
        <v>3.6599640604987438</v>
      </c>
      <c r="AD40" s="72">
        <f>_xlfn.IFNA(IF('Stata dataset (nominal)'!AD39="","",IF(LEFT(AD$4,1)="£", 'Stata dataset (nominal)'!AD39*$D40, 'Stata dataset (nominal)'!AD39)), "")</f>
        <v>4.1706663330510443</v>
      </c>
    </row>
    <row r="41" spans="1:30" x14ac:dyDescent="0.4">
      <c r="A41" s="63" t="str">
        <f t="shared" si="0"/>
        <v>NES21</v>
      </c>
      <c r="B41" s="63" t="s">
        <v>265</v>
      </c>
      <c r="C41" s="63" t="s">
        <v>257</v>
      </c>
      <c r="D41" s="72">
        <f>_xlfn.IFNA(IF('Stata dataset (nominal)'!D40="","",IF(LEFT(D$4,1)="£",'Stata dataset (nominal)'!D40*$D41,'Stata dataset (nominal)'!D40)),"")</f>
        <v>1.1277018254028868</v>
      </c>
      <c r="E41" s="72">
        <f>_xlfn.IFNA(IF('Stata dataset (nominal)'!E40="","",IF(LEFT(E$4,1)="£", 'Stata dataset (nominal)'!E40*$D41, 'Stata dataset (nominal)'!E40)), "")</f>
        <v>16.131774612388295</v>
      </c>
      <c r="F41" s="72">
        <f>_xlfn.IFNA(IF('Stata dataset (nominal)'!F40="","",IF(LEFT(F$4,1)="£", 'Stata dataset (nominal)'!F40*$D41, 'Stata dataset (nominal)'!F40)), "")</f>
        <v>5.1254047964561202</v>
      </c>
      <c r="G41" s="72">
        <f>_xlfn.IFNA(IF('Stata dataset (nominal)'!G40="","",IF(LEFT(G$4,1)="£", 'Stata dataset (nominal)'!G40*$D41, 'Stata dataset (nominal)'!G40)), "")</f>
        <v>26.372434888871908</v>
      </c>
      <c r="H41" s="72">
        <f>_xlfn.IFNA(IF('Stata dataset (nominal)'!H40="","",IF(LEFT(H$4,1)="£", 'Stata dataset (nominal)'!H40*$D41, 'Stata dataset (nominal)'!H40)), "")</f>
        <v>2.3568968150920333</v>
      </c>
      <c r="I41" s="72">
        <f>_xlfn.IFNA(IF('Stata dataset (nominal)'!I40="","",IF(LEFT(I$4,1)="£", 'Stata dataset (nominal)'!I40*$D41, 'Stata dataset (nominal)'!I40)), "")</f>
        <v>13.09036278927671</v>
      </c>
      <c r="J41" s="72">
        <f>_xlfn.IFNA(IF('Stata dataset (nominal)'!J40="","",IF(LEFT(J$4,1)="£", 'Stata dataset (nominal)'!J40*$D41, 'Stata dataset (nominal)'!J40)), "")</f>
        <v>0.2729038417474986</v>
      </c>
      <c r="K41" s="72" t="str">
        <f>_xlfn.IFNA(IF('Stata dataset (nominal)'!K40="","",IF(LEFT(K$4,1)="£", 'Stata dataset (nominal)'!K40*$D41, 'Stata dataset (nominal)'!K40)), "")</f>
        <v/>
      </c>
      <c r="L41" s="72">
        <f>_xlfn.IFNA(IF('Stata dataset (nominal)'!L40="","",IF(LEFT(L$4,1)="£", 'Stata dataset (nominal)'!L40*$D41, 'Stata dataset (nominal)'!L40)), "")</f>
        <v>3.1575651111280828E-2</v>
      </c>
      <c r="M41" s="72" t="str">
        <f>_xlfn.IFNA(IF('Stata dataset (nominal)'!M40="","",IF(LEFT(M$4,1)="£", 'Stata dataset (nominal)'!M40*$D41, 'Stata dataset (nominal)'!M40)), "")</f>
        <v/>
      </c>
      <c r="N41" s="72" t="str">
        <f>_xlfn.IFNA(IF('Stata dataset (nominal)'!N40="","",IF(LEFT(N$4,1)="£", 'Stata dataset (nominal)'!N40*$D41, 'Stata dataset (nominal)'!N40)), "")</f>
        <v/>
      </c>
      <c r="O41" s="72">
        <f>_xlfn.IFNA(IF('Stata dataset (nominal)'!O40="","",IF(LEFT(O$4,1)="£", 'Stata dataset (nominal)'!O40*$D41, 'Stata dataset (nominal)'!O40)), "")</f>
        <v>277.17500000000001</v>
      </c>
      <c r="P41" s="72">
        <f>_xlfn.IFNA(IF('Stata dataset (nominal)'!P40="","",IF(LEFT(P$4,1)="£", 'Stata dataset (nominal)'!P40*$D41, 'Stata dataset (nominal)'!P40)), "")</f>
        <v>28.481000000000002</v>
      </c>
      <c r="Q41" s="72">
        <f>_xlfn.IFNA(IF('Stata dataset (nominal)'!Q40="","",IF(LEFT(Q$4,1)="£", 'Stata dataset (nominal)'!Q40*$D41, 'Stata dataset (nominal)'!Q40)), "")</f>
        <v>652.13499999999999</v>
      </c>
      <c r="R41" s="72">
        <f>_xlfn.IFNA(IF('Stata dataset (nominal)'!R40="","",IF(LEFT(R$4,1)="£", 'Stata dataset (nominal)'!R40*$D41, 'Stata dataset (nominal)'!R40)), "")</f>
        <v>486.786</v>
      </c>
      <c r="S41" s="72">
        <f>_xlfn.IFNA(IF('Stata dataset (nominal)'!S40="","",IF(LEFT(S$4,1)="£", 'Stata dataset (nominal)'!S40*$D41, 'Stata dataset (nominal)'!S40)), "")</f>
        <v>38.546999999999997</v>
      </c>
      <c r="T41" s="72">
        <f>_xlfn.IFNA(IF('Stata dataset (nominal)'!T40="","",IF(LEFT(T$4,1)="£", 'Stata dataset (nominal)'!T40*$D41, 'Stata dataset (nominal)'!T40)), "")</f>
        <v>452.589</v>
      </c>
      <c r="U41" s="72">
        <f>_xlfn.IFNA(IF('Stata dataset (nominal)'!U40="","",IF(LEFT(U$4,1)="£", 'Stata dataset (nominal)'!U40*$D41, 'Stata dataset (nominal)'!U40)), "")</f>
        <v>26.668878033859961</v>
      </c>
      <c r="V41" s="72">
        <f>_xlfn.IFNA(IF('Stata dataset (nominal)'!V40="","",IF(LEFT(V$4,1)="£", 'Stata dataset (nominal)'!V40*$D41, 'Stata dataset (nominal)'!V40)), "")</f>
        <v>132.17623509887238</v>
      </c>
      <c r="W41" s="72">
        <f>_xlfn.IFNA(IF('Stata dataset (nominal)'!W40="","",IF(LEFT(W$4,1)="£", 'Stata dataset (nominal)'!W40*$D41, 'Stata dataset (nominal)'!W40)), "")</f>
        <v>2.4807086703656895</v>
      </c>
      <c r="X41" s="72">
        <f>_xlfn.IFNA(IF('Stata dataset (nominal)'!X40="","",IF(LEFT(X$4,1)="£", 'Stata dataset (nominal)'!X40*$D41, 'Stata dataset (nominal)'!X40)), "")</f>
        <v>9.2720095374152844</v>
      </c>
      <c r="Y41" s="72">
        <f>_xlfn.IFNA(IF('Stata dataset (nominal)'!Y40="","",IF(LEFT(Y$4,1)="£", 'Stata dataset (nominal)'!Y40*$D41, 'Stata dataset (nominal)'!Y40)), "")</f>
        <v>15.677606266651466</v>
      </c>
      <c r="Z41" s="72">
        <f>_xlfn.IFNA(IF('Stata dataset (nominal)'!Z40="","",IF(LEFT(Z$4,1)="£", 'Stata dataset (nominal)'!Z40*$D41, 'Stata dataset (nominal)'!Z40)), "")</f>
        <v>15.677606266651466</v>
      </c>
      <c r="AA41" s="72">
        <f>_xlfn.IFNA(IF('Stata dataset (nominal)'!AA40="","",IF(LEFT(AA$4,1)="£", 'Stata dataset (nominal)'!AA40*$D41, 'Stata dataset (nominal)'!AA40)), "")</f>
        <v>625.33096081875794</v>
      </c>
      <c r="AB41" s="72">
        <f>_xlfn.IFNA(IF('Stata dataset (nominal)'!AB40="","",IF(LEFT(AB$4,1)="£", 'Stata dataset (nominal)'!AB40*$D41, 'Stata dataset (nominal)'!AB40)), "")</f>
        <v>3.7146498128771093</v>
      </c>
      <c r="AC41" s="72">
        <f>_xlfn.IFNA(IF('Stata dataset (nominal)'!AC40="","",IF(LEFT(AC$4,1)="£", 'Stata dataset (nominal)'!AC40*$D41, 'Stata dataset (nominal)'!AC40)), "")</f>
        <v>3.6308923227540029</v>
      </c>
      <c r="AD41" s="72">
        <f>_xlfn.IFNA(IF('Stata dataset (nominal)'!AD40="","",IF(LEFT(AD$4,1)="£", 'Stata dataset (nominal)'!AD40*$D41, 'Stata dataset (nominal)'!AD40)), "")</f>
        <v>4.947227908042465</v>
      </c>
    </row>
    <row r="42" spans="1:30" x14ac:dyDescent="0.4">
      <c r="A42" s="63" t="str">
        <f t="shared" si="0"/>
        <v>NES22</v>
      </c>
      <c r="B42" s="63" t="s">
        <v>265</v>
      </c>
      <c r="C42" s="63" t="s">
        <v>259</v>
      </c>
      <c r="D42" s="72">
        <f>_xlfn.IFNA(IF('Stata dataset (nominal)'!D41="","",IF(LEFT(D$4,1)="£",'Stata dataset (nominal)'!D41*$D42,'Stata dataset (nominal)'!D41)),"")</f>
        <v>1.0877412700751434</v>
      </c>
      <c r="E42" s="72">
        <f>_xlfn.IFNA(IF('Stata dataset (nominal)'!E41="","",IF(LEFT(E$4,1)="£", 'Stata dataset (nominal)'!E41*$D42, 'Stata dataset (nominal)'!E41)), "")</f>
        <v>15.984357963754233</v>
      </c>
      <c r="F42" s="72">
        <f>_xlfn.IFNA(IF('Stata dataset (nominal)'!F41="","",IF(LEFT(F$4,1)="£", 'Stata dataset (nominal)'!F41*$D42, 'Stata dataset (nominal)'!F41)), "")</f>
        <v>5.0101362899661108</v>
      </c>
      <c r="G42" s="72">
        <f>_xlfn.IFNA(IF('Stata dataset (nominal)'!G41="","",IF(LEFT(G$4,1)="£", 'Stata dataset (nominal)'!G41*$D42, 'Stata dataset (nominal)'!G41)), "")</f>
        <v>14.567031088846321</v>
      </c>
      <c r="H42" s="72">
        <f>_xlfn.IFNA(IF('Stata dataset (nominal)'!H41="","",IF(LEFT(H$4,1)="£", 'Stata dataset (nominal)'!H41*$D42, 'Stata dataset (nominal)'!H41)), "")</f>
        <v>2.5681571386474138</v>
      </c>
      <c r="I42" s="72">
        <f>_xlfn.IFNA(IF('Stata dataset (nominal)'!I41="","",IF(LEFT(I$4,1)="£", 'Stata dataset (nominal)'!I41*$D42, 'Stata dataset (nominal)'!I41)), "")</f>
        <v>13.167108074259612</v>
      </c>
      <c r="J42" s="72">
        <f>_xlfn.IFNA(IF('Stata dataset (nominal)'!J41="","",IF(LEFT(J$4,1)="£", 'Stata dataset (nominal)'!J41*$D42, 'Stata dataset (nominal)'!J41)), "")</f>
        <v>0.28825143656991303</v>
      </c>
      <c r="K42" s="72" t="str">
        <f>_xlfn.IFNA(IF('Stata dataset (nominal)'!K41="","",IF(LEFT(K$4,1)="£", 'Stata dataset (nominal)'!K41*$D42, 'Stata dataset (nominal)'!K41)), "")</f>
        <v/>
      </c>
      <c r="L42" s="72">
        <f>_xlfn.IFNA(IF('Stata dataset (nominal)'!L41="","",IF(LEFT(L$4,1)="£", 'Stata dataset (nominal)'!L41*$D42, 'Stata dataset (nominal)'!L41)), "")</f>
        <v>3.9158685722705158E-2</v>
      </c>
      <c r="M42" s="72" t="str">
        <f>_xlfn.IFNA(IF('Stata dataset (nominal)'!M41="","",IF(LEFT(M$4,1)="£", 'Stata dataset (nominal)'!M41*$D42, 'Stata dataset (nominal)'!M41)), "")</f>
        <v/>
      </c>
      <c r="N42" s="72" t="str">
        <f>_xlfn.IFNA(IF('Stata dataset (nominal)'!N41="","",IF(LEFT(N$4,1)="£", 'Stata dataset (nominal)'!N41*$D42, 'Stata dataset (nominal)'!N41)), "")</f>
        <v/>
      </c>
      <c r="O42" s="72">
        <f>_xlfn.IFNA(IF('Stata dataset (nominal)'!O41="","",IF(LEFT(O$4,1)="£", 'Stata dataset (nominal)'!O41*$D42, 'Stata dataset (nominal)'!O41)), "")</f>
        <v>275.322</v>
      </c>
      <c r="P42" s="72">
        <f>_xlfn.IFNA(IF('Stata dataset (nominal)'!P41="","",IF(LEFT(P$4,1)="£", 'Stata dataset (nominal)'!P41*$D42, 'Stata dataset (nominal)'!P41)), "")</f>
        <v>27.742000000000001</v>
      </c>
      <c r="Q42" s="72">
        <f>_xlfn.IFNA(IF('Stata dataset (nominal)'!Q41="","",IF(LEFT(Q$4,1)="£", 'Stata dataset (nominal)'!Q41*$D42, 'Stata dataset (nominal)'!Q41)), "")</f>
        <v>646.61699999999996</v>
      </c>
      <c r="R42" s="72">
        <f>_xlfn.IFNA(IF('Stata dataset (nominal)'!R41="","",IF(LEFT(R$4,1)="£", 'Stata dataset (nominal)'!R41*$D42, 'Stata dataset (nominal)'!R41)), "")</f>
        <v>494.95499999999998</v>
      </c>
      <c r="S42" s="72">
        <f>_xlfn.IFNA(IF('Stata dataset (nominal)'!S41="","",IF(LEFT(S$4,1)="£", 'Stata dataset (nominal)'!S41*$D42, 'Stata dataset (nominal)'!S41)), "")</f>
        <v>39.966999999999999</v>
      </c>
      <c r="T42" s="72">
        <f>_xlfn.IFNA(IF('Stata dataset (nominal)'!T41="","",IF(LEFT(T$4,1)="£", 'Stata dataset (nominal)'!T41*$D42, 'Stata dataset (nominal)'!T41)), "")</f>
        <v>470.26499999999999</v>
      </c>
      <c r="U42" s="72">
        <f>_xlfn.IFNA(IF('Stata dataset (nominal)'!U41="","",IF(LEFT(U$4,1)="£", 'Stata dataset (nominal)'!U41*$D42, 'Stata dataset (nominal)'!U41)), "")</f>
        <v>24.645419540051634</v>
      </c>
      <c r="V42" s="72">
        <f>_xlfn.IFNA(IF('Stata dataset (nominal)'!V41="","",IF(LEFT(V$4,1)="£", 'Stata dataset (nominal)'!V41*$D42, 'Stata dataset (nominal)'!V41)), "")</f>
        <v>132.58854171052445</v>
      </c>
      <c r="W42" s="72">
        <f>_xlfn.IFNA(IF('Stata dataset (nominal)'!W41="","",IF(LEFT(W$4,1)="£", 'Stata dataset (nominal)'!W41*$D42, 'Stata dataset (nominal)'!W41)), "")</f>
        <v>2.4660663945026329</v>
      </c>
      <c r="X42" s="72">
        <f>_xlfn.IFNA(IF('Stata dataset (nominal)'!X41="","",IF(LEFT(X$4,1)="£", 'Stata dataset (nominal)'!X41*$D42, 'Stata dataset (nominal)'!X41)), "")</f>
        <v>9.2720095374152844</v>
      </c>
      <c r="Y42" s="72">
        <f>_xlfn.IFNA(IF('Stata dataset (nominal)'!Y41="","",IF(LEFT(Y$4,1)="£", 'Stata dataset (nominal)'!Y41*$D42, 'Stata dataset (nominal)'!Y41)), "")</f>
        <v>15.677606266651466</v>
      </c>
      <c r="Z42" s="72">
        <f>_xlfn.IFNA(IF('Stata dataset (nominal)'!Z41="","",IF(LEFT(Z$4,1)="£", 'Stata dataset (nominal)'!Z41*$D42, 'Stata dataset (nominal)'!Z41)), "")</f>
        <v>15.677606266651466</v>
      </c>
      <c r="AA42" s="72">
        <f>_xlfn.IFNA(IF('Stata dataset (nominal)'!AA41="","",IF(LEFT(AA$4,1)="£", 'Stata dataset (nominal)'!AA41*$D42, 'Stata dataset (nominal)'!AA41)), "")</f>
        <v>606.32438780020618</v>
      </c>
      <c r="AB42" s="72">
        <f>_xlfn.IFNA(IF('Stata dataset (nominal)'!AB41="","",IF(LEFT(AB$4,1)="£", 'Stata dataset (nominal)'!AB41*$D42, 'Stata dataset (nominal)'!AB41)), "")</f>
        <v>3.7157241785766906</v>
      </c>
      <c r="AC42" s="72">
        <f>_xlfn.IFNA(IF('Stata dataset (nominal)'!AC41="","",IF(LEFT(AC$4,1)="£", 'Stata dataset (nominal)'!AC41*$D42, 'Stata dataset (nominal)'!AC41)), "")</f>
        <v>3.5022302329319408</v>
      </c>
      <c r="AD42" s="72">
        <f>_xlfn.IFNA(IF('Stata dataset (nominal)'!AD41="","",IF(LEFT(AD$4,1)="£", 'Stata dataset (nominal)'!AD41*$D42, 'Stata dataset (nominal)'!AD41)), "")</f>
        <v>4.3727199057020769</v>
      </c>
    </row>
    <row r="43" spans="1:30" x14ac:dyDescent="0.4">
      <c r="A43" s="63" t="str">
        <f t="shared" si="0"/>
        <v>NES23</v>
      </c>
      <c r="B43" s="63" t="s">
        <v>265</v>
      </c>
      <c r="C43" s="63" t="s">
        <v>261</v>
      </c>
      <c r="D43" s="72">
        <f>_xlfn.IFNA(IF('Stata dataset (nominal)'!D42="","",IF(LEFT(D$4,1)="£",'Stata dataset (nominal)'!D42*$D43,'Stata dataset (nominal)'!D42)),"")</f>
        <v>1</v>
      </c>
      <c r="E43" s="72">
        <f>_xlfn.IFNA(IF('Stata dataset (nominal)'!E42="","",IF(LEFT(E$4,1)="£", 'Stata dataset (nominal)'!E42*$D43, 'Stata dataset (nominal)'!E42)), "")</f>
        <v>15.497999999999999</v>
      </c>
      <c r="F43" s="72">
        <f>_xlfn.IFNA(IF('Stata dataset (nominal)'!F42="","",IF(LEFT(F$4,1)="£", 'Stata dataset (nominal)'!F42*$D43, 'Stata dataset (nominal)'!F42)), "")</f>
        <v>4.5140000000000002</v>
      </c>
      <c r="G43" s="72">
        <f>_xlfn.IFNA(IF('Stata dataset (nominal)'!G42="","",IF(LEFT(G$4,1)="£", 'Stata dataset (nominal)'!G42*$D43, 'Stata dataset (nominal)'!G42)), "")</f>
        <v>18.04</v>
      </c>
      <c r="H43" s="72">
        <f>_xlfn.IFNA(IF('Stata dataset (nominal)'!H42="","",IF(LEFT(H$4,1)="£", 'Stata dataset (nominal)'!H42*$D43, 'Stata dataset (nominal)'!H42)), "")</f>
        <v>2.012</v>
      </c>
      <c r="I43" s="72">
        <f>_xlfn.IFNA(IF('Stata dataset (nominal)'!I42="","",IF(LEFT(I$4,1)="£", 'Stata dataset (nominal)'!I42*$D43, 'Stata dataset (nominal)'!I42)), "")</f>
        <v>9.34</v>
      </c>
      <c r="J43" s="72">
        <f>_xlfn.IFNA(IF('Stata dataset (nominal)'!J42="","",IF(LEFT(J$4,1)="£", 'Stata dataset (nominal)'!J42*$D43, 'Stata dataset (nominal)'!J42)), "")</f>
        <v>0.246</v>
      </c>
      <c r="K43" s="72" t="str">
        <f>_xlfn.IFNA(IF('Stata dataset (nominal)'!K42="","",IF(LEFT(K$4,1)="£", 'Stata dataset (nominal)'!K42*$D43, 'Stata dataset (nominal)'!K42)), "")</f>
        <v/>
      </c>
      <c r="L43" s="72">
        <f>_xlfn.IFNA(IF('Stata dataset (nominal)'!L42="","",IF(LEFT(L$4,1)="£", 'Stata dataset (nominal)'!L42*$D43, 'Stata dataset (nominal)'!L42)), "")</f>
        <v>3.4000000000000002E-2</v>
      </c>
      <c r="M43" s="72" t="str">
        <f>_xlfn.IFNA(IF('Stata dataset (nominal)'!M42="","",IF(LEFT(M$4,1)="£", 'Stata dataset (nominal)'!M42*$D43, 'Stata dataset (nominal)'!M42)), "")</f>
        <v/>
      </c>
      <c r="N43" s="72" t="str">
        <f>_xlfn.IFNA(IF('Stata dataset (nominal)'!N42="","",IF(LEFT(N$4,1)="£", 'Stata dataset (nominal)'!N42*$D43, 'Stata dataset (nominal)'!N42)), "")</f>
        <v/>
      </c>
      <c r="O43" s="72">
        <f>_xlfn.IFNA(IF('Stata dataset (nominal)'!O42="","",IF(LEFT(O$4,1)="£", 'Stata dataset (nominal)'!O42*$D43, 'Stata dataset (nominal)'!O42)), "")</f>
        <v>268.11099999999999</v>
      </c>
      <c r="P43" s="72">
        <f>_xlfn.IFNA(IF('Stata dataset (nominal)'!P42="","",IF(LEFT(P$4,1)="£", 'Stata dataset (nominal)'!P42*$D43, 'Stata dataset (nominal)'!P42)), "")</f>
        <v>27.036999999999999</v>
      </c>
      <c r="Q43" s="72">
        <f>_xlfn.IFNA(IF('Stata dataset (nominal)'!Q42="","",IF(LEFT(Q$4,1)="£", 'Stata dataset (nominal)'!Q42*$D43, 'Stata dataset (nominal)'!Q42)), "")</f>
        <v>636.56399999999996</v>
      </c>
      <c r="R43" s="72">
        <f>_xlfn.IFNA(IF('Stata dataset (nominal)'!R42="","",IF(LEFT(R$4,1)="£", 'Stata dataset (nominal)'!R42*$D43, 'Stata dataset (nominal)'!R42)), "")</f>
        <v>509.786</v>
      </c>
      <c r="S43" s="72">
        <f>_xlfn.IFNA(IF('Stata dataset (nominal)'!S42="","",IF(LEFT(S$4,1)="£", 'Stata dataset (nominal)'!S42*$D43, 'Stata dataset (nominal)'!S42)), "")</f>
        <v>41.487000000000002</v>
      </c>
      <c r="T43" s="72">
        <f>_xlfn.IFNA(IF('Stata dataset (nominal)'!T42="","",IF(LEFT(T$4,1)="£", 'Stata dataset (nominal)'!T42*$D43, 'Stata dataset (nominal)'!T42)), "")</f>
        <v>488.72199999999998</v>
      </c>
      <c r="U43" s="72">
        <f>_xlfn.IFNA(IF('Stata dataset (nominal)'!U42="","",IF(LEFT(U$4,1)="£", 'Stata dataset (nominal)'!U42*$D43, 'Stata dataset (nominal)'!U42)), "")</f>
        <v>25.985164074983388</v>
      </c>
      <c r="V43" s="72">
        <f>_xlfn.IFNA(IF('Stata dataset (nominal)'!V42="","",IF(LEFT(V$4,1)="£", 'Stata dataset (nominal)'!V42*$D43, 'Stata dataset (nominal)'!V42)), "")</f>
        <v>132.77296202588496</v>
      </c>
      <c r="W43" s="72">
        <f>_xlfn.IFNA(IF('Stata dataset (nominal)'!W42="","",IF(LEFT(W$4,1)="£", 'Stata dataset (nominal)'!W42*$D43, 'Stata dataset (nominal)'!W42)), "")</f>
        <v>2.4656169672470409</v>
      </c>
      <c r="X43" s="72">
        <f>_xlfn.IFNA(IF('Stata dataset (nominal)'!X42="","",IF(LEFT(X$4,1)="£", 'Stata dataset (nominal)'!X42*$D43, 'Stata dataset (nominal)'!X42)), "")</f>
        <v>9.2720095374152844</v>
      </c>
      <c r="Y43" s="72">
        <f>_xlfn.IFNA(IF('Stata dataset (nominal)'!Y42="","",IF(LEFT(Y$4,1)="£", 'Stata dataset (nominal)'!Y42*$D43, 'Stata dataset (nominal)'!Y42)), "")</f>
        <v>15.677606266651466</v>
      </c>
      <c r="Z43" s="72">
        <f>_xlfn.IFNA(IF('Stata dataset (nominal)'!Z42="","",IF(LEFT(Z$4,1)="£", 'Stata dataset (nominal)'!Z42*$D43, 'Stata dataset (nominal)'!Z42)), "")</f>
        <v>15.677606266651466</v>
      </c>
      <c r="AA43" s="72">
        <f>_xlfn.IFNA(IF('Stata dataset (nominal)'!AA42="","",IF(LEFT(AA$4,1)="£", 'Stata dataset (nominal)'!AA42*$D43, 'Stata dataset (nominal)'!AA42)), "")</f>
        <v>605.94100000000003</v>
      </c>
      <c r="AB43" s="72">
        <f>_xlfn.IFNA(IF('Stata dataset (nominal)'!AB42="","",IF(LEFT(AB$4,1)="£", 'Stata dataset (nominal)'!AB42*$D43, 'Stata dataset (nominal)'!AB42)), "")</f>
        <v>4.1839999999999993</v>
      </c>
      <c r="AC43" s="72">
        <f>_xlfn.IFNA(IF('Stata dataset (nominal)'!AC42="","",IF(LEFT(AC$4,1)="£", 'Stata dataset (nominal)'!AC42*$D43, 'Stata dataset (nominal)'!AC42)), "")</f>
        <v>3.2197272727272721</v>
      </c>
      <c r="AD43" s="72">
        <f>_xlfn.IFNA(IF('Stata dataset (nominal)'!AD42="","",IF(LEFT(AD$4,1)="£", 'Stata dataset (nominal)'!AD42*$D43, 'Stata dataset (nominal)'!AD42)), "")</f>
        <v>3.0190000000000001</v>
      </c>
    </row>
    <row r="44" spans="1:30" x14ac:dyDescent="0.4">
      <c r="A44" s="63" t="str">
        <f t="shared" si="0"/>
        <v>NES24</v>
      </c>
      <c r="B44" s="63" t="s">
        <v>265</v>
      </c>
      <c r="C44" s="160" t="s">
        <v>263</v>
      </c>
      <c r="D44" s="72">
        <f>_xlfn.IFNA(IF('Stata dataset (nominal)'!D43="","",IF(LEFT(D$4,1)="£",'Stata dataset (nominal)'!D43*$D44,'Stata dataset (nominal)'!D43)),"")</f>
        <v>0.94744609856262829</v>
      </c>
      <c r="E44" s="72">
        <f>_xlfn.IFNA(IF('Stata dataset (nominal)'!E43="","",IF(LEFT(E$4,1)="£", 'Stata dataset (nominal)'!E43*$D44, 'Stata dataset (nominal)'!E43)), "")</f>
        <v>15.477479466119094</v>
      </c>
      <c r="F44" s="72">
        <f>_xlfn.IFNA(IF('Stata dataset (nominal)'!F43="","",IF(LEFT(F$4,1)="£", 'Stata dataset (nominal)'!F43*$D44, 'Stata dataset (nominal)'!F43)), "")</f>
        <v>4.4605762320328539</v>
      </c>
      <c r="G44" s="72">
        <f>_xlfn.IFNA(IF('Stata dataset (nominal)'!G43="","",IF(LEFT(G$4,1)="£", 'Stata dataset (nominal)'!G43*$D44, 'Stata dataset (nominal)'!G43)), "")</f>
        <v>19.712563526694044</v>
      </c>
      <c r="H44" s="72">
        <f>_xlfn.IFNA(IF('Stata dataset (nominal)'!H43="","",IF(LEFT(H$4,1)="£", 'Stata dataset (nominal)'!H43*$D44, 'Stata dataset (nominal)'!H43)), "")</f>
        <v>2.2132340862422994</v>
      </c>
      <c r="I44" s="72">
        <f>_xlfn.IFNA(IF('Stata dataset (nominal)'!I43="","",IF(LEFT(I$4,1)="£", 'Stata dataset (nominal)'!I43*$D44, 'Stata dataset (nominal)'!I43)), "")</f>
        <v>12.435230043634496</v>
      </c>
      <c r="J44" s="72">
        <f>_xlfn.IFNA(IF('Stata dataset (nominal)'!J43="","",IF(LEFT(J$4,1)="£", 'Stata dataset (nominal)'!J43*$D44, 'Stata dataset (nominal)'!J43)), "")</f>
        <v>0.21696515657084189</v>
      </c>
      <c r="K44" s="72" t="str">
        <f>_xlfn.IFNA(IF('Stata dataset (nominal)'!K43="","",IF(LEFT(K$4,1)="£", 'Stata dataset (nominal)'!K43*$D44, 'Stata dataset (nominal)'!K43)), "")</f>
        <v/>
      </c>
      <c r="L44" s="72">
        <f>_xlfn.IFNA(IF('Stata dataset (nominal)'!L43="","",IF(LEFT(L$4,1)="£", 'Stata dataset (nominal)'!L43*$D44, 'Stata dataset (nominal)'!L43)), "")</f>
        <v>2.9370829055441475E-2</v>
      </c>
      <c r="M44" s="72" t="str">
        <f>_xlfn.IFNA(IF('Stata dataset (nominal)'!M43="","",IF(LEFT(M$4,1)="£", 'Stata dataset (nominal)'!M43*$D44, 'Stata dataset (nominal)'!M43)), "")</f>
        <v/>
      </c>
      <c r="N44" s="72" t="str">
        <f>_xlfn.IFNA(IF('Stata dataset (nominal)'!N43="","",IF(LEFT(N$4,1)="£", 'Stata dataset (nominal)'!N43*$D44, 'Stata dataset (nominal)'!N43)), "")</f>
        <v/>
      </c>
      <c r="O44" s="72">
        <f>_xlfn.IFNA(IF('Stata dataset (nominal)'!O43="","",IF(LEFT(O$4,1)="£", 'Stata dataset (nominal)'!O43*$D44, 'Stata dataset (nominal)'!O43)), "")</f>
        <v>261.84300000000002</v>
      </c>
      <c r="P44" s="72">
        <f>_xlfn.IFNA(IF('Stata dataset (nominal)'!P43="","",IF(LEFT(P$4,1)="£", 'Stata dataset (nominal)'!P43*$D44, 'Stata dataset (nominal)'!P43)), "")</f>
        <v>26.291999999999998</v>
      </c>
      <c r="Q44" s="72">
        <f>_xlfn.IFNA(IF('Stata dataset (nominal)'!Q43="","",IF(LEFT(Q$4,1)="£", 'Stata dataset (nominal)'!Q43*$D44, 'Stata dataset (nominal)'!Q43)), "")</f>
        <v>625.8309999999999</v>
      </c>
      <c r="R44" s="72">
        <f>_xlfn.IFNA(IF('Stata dataset (nominal)'!R43="","",IF(LEFT(R$4,1)="£", 'Stata dataset (nominal)'!R43*$D44, 'Stata dataset (nominal)'!R43)), "")</f>
        <v>522.42100000000005</v>
      </c>
      <c r="S44" s="72">
        <f>_xlfn.IFNA(IF('Stata dataset (nominal)'!S43="","",IF(LEFT(S$4,1)="£", 'Stata dataset (nominal)'!S43*$D44, 'Stata dataset (nominal)'!S43)), "")</f>
        <v>43.927</v>
      </c>
      <c r="T44" s="72">
        <f>_xlfn.IFNA(IF('Stata dataset (nominal)'!T43="","",IF(LEFT(T$4,1)="£", 'Stata dataset (nominal)'!T43*$D44, 'Stata dataset (nominal)'!T43)), "")</f>
        <v>507.59700000000004</v>
      </c>
      <c r="U44" s="72">
        <f>_xlfn.IFNA(IF('Stata dataset (nominal)'!U43="","",IF(LEFT(U$4,1)="£", 'Stata dataset (nominal)'!U43*$D44, 'Stata dataset (nominal)'!U43)), "")</f>
        <v>25.781371030039725</v>
      </c>
      <c r="V44" s="72">
        <f>_xlfn.IFNA(IF('Stata dataset (nominal)'!V43="","",IF(LEFT(V$4,1)="£", 'Stata dataset (nominal)'!V43*$D44, 'Stata dataset (nominal)'!V43)), "")</f>
        <v>132.67745306472651</v>
      </c>
      <c r="W44" s="72">
        <f>_xlfn.IFNA(IF('Stata dataset (nominal)'!W43="","",IF(LEFT(W$4,1)="£", 'Stata dataset (nominal)'!W43*$D44, 'Stata dataset (nominal)'!W43)), "")</f>
        <v>2.5243519523534244</v>
      </c>
      <c r="X44" s="72">
        <f>_xlfn.IFNA(IF('Stata dataset (nominal)'!X43="","",IF(LEFT(X$4,1)="£", 'Stata dataset (nominal)'!X43*$D44, 'Stata dataset (nominal)'!X43)), "")</f>
        <v>9.2720095374152844</v>
      </c>
      <c r="Y44" s="72">
        <f>_xlfn.IFNA(IF('Stata dataset (nominal)'!Y43="","",IF(LEFT(Y$4,1)="£", 'Stata dataset (nominal)'!Y43*$D44, 'Stata dataset (nominal)'!Y43)), "")</f>
        <v>15.677606266651466</v>
      </c>
      <c r="Z44" s="72">
        <f>_xlfn.IFNA(IF('Stata dataset (nominal)'!Z43="","",IF(LEFT(Z$4,1)="£", 'Stata dataset (nominal)'!Z43*$D44, 'Stata dataset (nominal)'!Z43)), "")</f>
        <v>15.677606266651466</v>
      </c>
      <c r="AA44" s="72">
        <f>_xlfn.IFNA(IF('Stata dataset (nominal)'!AA43="","",IF(LEFT(AA$4,1)="£", 'Stata dataset (nominal)'!AA43*$D44, 'Stata dataset (nominal)'!AA43)), "")</f>
        <v>613.09426527207393</v>
      </c>
      <c r="AB44" s="72">
        <f>_xlfn.IFNA(IF('Stata dataset (nominal)'!AB43="","",IF(LEFT(AB$4,1)="£", 'Stata dataset (nominal)'!AB43*$D44, 'Stata dataset (nominal)'!AB43)), "")</f>
        <v>4.2644548896303904</v>
      </c>
      <c r="AC44" s="72">
        <f>_xlfn.IFNA(IF('Stata dataset (nominal)'!AC43="","",IF(LEFT(AC$4,1)="£", 'Stata dataset (nominal)'!AC43*$D44, 'Stata dataset (nominal)'!AC43)), "")</f>
        <v>3.0505180429811456</v>
      </c>
      <c r="AD44" s="72">
        <f>_xlfn.IFNA(IF('Stata dataset (nominal)'!AD43="","",IF(LEFT(AD$4,1)="£", 'Stata dataset (nominal)'!AD43*$D44, 'Stata dataset (nominal)'!AD43)), "")</f>
        <v>2.6348476001026691</v>
      </c>
    </row>
    <row r="45" spans="1:30" x14ac:dyDescent="0.4">
      <c r="A45" s="63" t="str">
        <f t="shared" si="0"/>
        <v>NES25</v>
      </c>
      <c r="B45" s="63" t="s">
        <v>265</v>
      </c>
      <c r="C45" s="160" t="s">
        <v>516</v>
      </c>
      <c r="D45" s="72">
        <f>_xlfn.IFNA(IF('Stata dataset (nominal)'!D44="","",IF(LEFT(D$4,1)="£",'Stata dataset (nominal)'!D44*$D45,'Stata dataset (nominal)'!D44)),"")</f>
        <v>0.92379403115810554</v>
      </c>
      <c r="E45" s="72">
        <f>_xlfn.IFNA(IF('Stata dataset (nominal)'!E44="","",IF(LEFT(E$4,1)="£", 'Stata dataset (nominal)'!E44*$D45, 'Stata dataset (nominal)'!E44)), "")</f>
        <v>15.260000000000002</v>
      </c>
      <c r="F45" s="72">
        <f>_xlfn.IFNA(IF('Stata dataset (nominal)'!F44="","",IF(LEFT(F$4,1)="£", 'Stata dataset (nominal)'!F44*$D45, 'Stata dataset (nominal)'!F44)), "")</f>
        <v>4.6020000000000003</v>
      </c>
      <c r="G45" s="72">
        <f>_xlfn.IFNA(IF('Stata dataset (nominal)'!G44="","",IF(LEFT(G$4,1)="£", 'Stata dataset (nominal)'!G44*$D45, 'Stata dataset (nominal)'!G44)), "")</f>
        <v>20.608000000000001</v>
      </c>
      <c r="H45" s="72">
        <f>_xlfn.IFNA(IF('Stata dataset (nominal)'!H44="","",IF(LEFT(H$4,1)="£", 'Stata dataset (nominal)'!H44*$D45, 'Stata dataset (nominal)'!H44)), "")</f>
        <v>2.1339999999999999</v>
      </c>
      <c r="I45" s="72">
        <f>_xlfn.IFNA(IF('Stata dataset (nominal)'!I44="","",IF(LEFT(I$4,1)="£", 'Stata dataset (nominal)'!I44*$D45, 'Stata dataset (nominal)'!I44)), "")</f>
        <v>11.16</v>
      </c>
      <c r="J45" s="72">
        <f>_xlfn.IFNA(IF('Stata dataset (nominal)'!J44="","",IF(LEFT(J$4,1)="£", 'Stata dataset (nominal)'!J44*$D45, 'Stata dataset (nominal)'!J44)), "")</f>
        <v>0.24900000000000003</v>
      </c>
      <c r="K45" s="72" t="str">
        <f>_xlfn.IFNA(IF('Stata dataset (nominal)'!K44="","",IF(LEFT(K$4,1)="£", 'Stata dataset (nominal)'!K44*$D45, 'Stata dataset (nominal)'!K44)), "")</f>
        <v/>
      </c>
      <c r="L45" s="72">
        <f>_xlfn.IFNA(IF('Stata dataset (nominal)'!L44="","",IF(LEFT(L$4,1)="£", 'Stata dataset (nominal)'!L44*$D45, 'Stata dataset (nominal)'!L44)), "")</f>
        <v>0</v>
      </c>
      <c r="M45" s="72">
        <f>_xlfn.IFNA(IF('Stata dataset (nominal)'!M44="","",IF(LEFT(M$4,1)="£", 'Stata dataset (nominal)'!M44*$D45, 'Stata dataset (nominal)'!M44)), "")</f>
        <v>2.8079999999999998</v>
      </c>
      <c r="N45" s="72">
        <f>_xlfn.IFNA(IF('Stata dataset (nominal)'!N44="","",IF(LEFT(N$4,1)="£", 'Stata dataset (nominal)'!N44*$D45, 'Stata dataset (nominal)'!N44)), "")</f>
        <v>0</v>
      </c>
      <c r="O45" s="72">
        <f>_xlfn.IFNA(IF('Stata dataset (nominal)'!O44="","",IF(LEFT(O$4,1)="£", 'Stata dataset (nominal)'!O44*$D45, 'Stata dataset (nominal)'!O44)), "")</f>
        <v>246.904</v>
      </c>
      <c r="P45" s="72">
        <f>_xlfn.IFNA(IF('Stata dataset (nominal)'!P44="","",IF(LEFT(P$4,1)="£", 'Stata dataset (nominal)'!P44*$D45, 'Stata dataset (nominal)'!P44)), "")</f>
        <v>29.077000000000002</v>
      </c>
      <c r="Q45" s="72">
        <f>_xlfn.IFNA(IF('Stata dataset (nominal)'!Q44="","",IF(LEFT(Q$4,1)="£", 'Stata dataset (nominal)'!Q44*$D45, 'Stata dataset (nominal)'!Q44)), "")</f>
        <v>605.64400000000001</v>
      </c>
      <c r="R45" s="72">
        <f>_xlfn.IFNA(IF('Stata dataset (nominal)'!R44="","",IF(LEFT(R$4,1)="£", 'Stata dataset (nominal)'!R44*$D45, 'Stata dataset (nominal)'!R44)), "")</f>
        <v>533.66999999999996</v>
      </c>
      <c r="S45" s="72">
        <f>_xlfn.IFNA(IF('Stata dataset (nominal)'!S44="","",IF(LEFT(S$4,1)="£", 'Stata dataset (nominal)'!S44*$D45, 'Stata dataset (nominal)'!S44)), "")</f>
        <v>48.173999999999999</v>
      </c>
      <c r="T45" s="72">
        <f>_xlfn.IFNA(IF('Stata dataset (nominal)'!T44="","",IF(LEFT(T$4,1)="£", 'Stata dataset (nominal)'!T44*$D45, 'Stata dataset (nominal)'!T44)), "")</f>
        <v>520.21900000000005</v>
      </c>
      <c r="U45" s="72" t="str">
        <f>_xlfn.IFNA(IF('Stata dataset (nominal)'!U44="","",IF(LEFT(U$4,1)="£", 'Stata dataset (nominal)'!U44*$D45, 'Stata dataset (nominal)'!U44)), "")</f>
        <v/>
      </c>
      <c r="V45" s="72" t="str">
        <f>_xlfn.IFNA(IF('Stata dataset (nominal)'!V44="","",IF(LEFT(V$4,1)="£", 'Stata dataset (nominal)'!V44*$D45, 'Stata dataset (nominal)'!V44)), "")</f>
        <v/>
      </c>
      <c r="W45" s="72" t="str">
        <f>_xlfn.IFNA(IF('Stata dataset (nominal)'!W44="","",IF(LEFT(W$4,1)="£", 'Stata dataset (nominal)'!W44*$D45, 'Stata dataset (nominal)'!W44)), "")</f>
        <v/>
      </c>
      <c r="X45" s="72" t="str">
        <f>_xlfn.IFNA(IF('Stata dataset (nominal)'!X44="","",IF(LEFT(X$4,1)="£", 'Stata dataset (nominal)'!X44*$D45, 'Stata dataset (nominal)'!X44)), "")</f>
        <v/>
      </c>
      <c r="Y45" s="72" t="str">
        <f>_xlfn.IFNA(IF('Stata dataset (nominal)'!Y44="","",IF(LEFT(Y$4,1)="£", 'Stata dataset (nominal)'!Y44*$D45, 'Stata dataset (nominal)'!Y44)), "")</f>
        <v/>
      </c>
      <c r="Z45" s="72" t="str">
        <f>_xlfn.IFNA(IF('Stata dataset (nominal)'!Z44="","",IF(LEFT(Z$4,1)="£", 'Stata dataset (nominal)'!Z44*$D45, 'Stata dataset (nominal)'!Z44)), "")</f>
        <v/>
      </c>
      <c r="AA45" s="72">
        <f>_xlfn.IFNA(IF('Stata dataset (nominal)'!AA44="","",IF(LEFT(AA$4,1)="£", 'Stata dataset (nominal)'!AA44*$D45, 'Stata dataset (nominal)'!AA44)), "")</f>
        <v>656.36800000000005</v>
      </c>
      <c r="AB45" s="72">
        <f>_xlfn.IFNA(IF('Stata dataset (nominal)'!AB44="","",IF(LEFT(AB$4,1)="£", 'Stata dataset (nominal)'!AB44*$D45, 'Stata dataset (nominal)'!AB44)), "")</f>
        <v>4.2230000000000008</v>
      </c>
      <c r="AC45" s="72" t="str">
        <f>_xlfn.IFNA(IF('Stata dataset (nominal)'!AC44="","",IF(LEFT(AC$4,1)="£", 'Stata dataset (nominal)'!AC44*$D45, 'Stata dataset (nominal)'!AC44)), "")</f>
        <v/>
      </c>
      <c r="AD45" s="72">
        <f>_xlfn.IFNA(IF('Stata dataset (nominal)'!AD44="","",IF(LEFT(AD$4,1)="£", 'Stata dataset (nominal)'!AD44*$D45, 'Stata dataset (nominal)'!AD44)), "")</f>
        <v>3.1989999999999998</v>
      </c>
    </row>
    <row r="46" spans="1:30" x14ac:dyDescent="0.4">
      <c r="A46" s="63" t="str">
        <f t="shared" si="0"/>
        <v>NES26</v>
      </c>
      <c r="B46" s="63" t="s">
        <v>265</v>
      </c>
      <c r="C46" s="160" t="s">
        <v>518</v>
      </c>
      <c r="D46" s="72">
        <f>_xlfn.IFNA(IF('Stata dataset (nominal)'!D45="","",IF(LEFT(D$4,1)="£",'Stata dataset (nominal)'!D45*$D46,'Stata dataset (nominal)'!D45)),"")</f>
        <v>0.8999756186760941</v>
      </c>
      <c r="E46" s="72">
        <f>_xlfn.IFNA(IF('Stata dataset (nominal)'!E45="","",IF(LEFT(E$4,1)="£", 'Stata dataset (nominal)'!E45*$D46, 'Stata dataset (nominal)'!E45)), "")</f>
        <v>15.141999999999999</v>
      </c>
      <c r="F46" s="72">
        <f>_xlfn.IFNA(IF('Stata dataset (nominal)'!F45="","",IF(LEFT(F$4,1)="£", 'Stata dataset (nominal)'!F45*$D46, 'Stata dataset (nominal)'!F45)), "")</f>
        <v>4.6459999999999999</v>
      </c>
      <c r="G46" s="72">
        <f>_xlfn.IFNA(IF('Stata dataset (nominal)'!G45="","",IF(LEFT(G$4,1)="£", 'Stata dataset (nominal)'!G45*$D46, 'Stata dataset (nominal)'!G45)), "")</f>
        <v>21.893000000000001</v>
      </c>
      <c r="H46" s="72">
        <f>_xlfn.IFNA(IF('Stata dataset (nominal)'!H45="","",IF(LEFT(H$4,1)="£", 'Stata dataset (nominal)'!H45*$D46, 'Stata dataset (nominal)'!H45)), "")</f>
        <v>2.194</v>
      </c>
      <c r="I46" s="72">
        <f>_xlfn.IFNA(IF('Stata dataset (nominal)'!I45="","",IF(LEFT(I$4,1)="£", 'Stata dataset (nominal)'!I45*$D46, 'Stata dataset (nominal)'!I45)), "")</f>
        <v>11.212999999999999</v>
      </c>
      <c r="J46" s="72">
        <f>_xlfn.IFNA(IF('Stata dataset (nominal)'!J45="","",IF(LEFT(J$4,1)="£", 'Stata dataset (nominal)'!J45*$D46, 'Stata dataset (nominal)'!J45)), "")</f>
        <v>0.24899999999999997</v>
      </c>
      <c r="K46" s="72" t="str">
        <f>_xlfn.IFNA(IF('Stata dataset (nominal)'!K45="","",IF(LEFT(K$4,1)="£", 'Stata dataset (nominal)'!K45*$D46, 'Stata dataset (nominal)'!K45)), "")</f>
        <v/>
      </c>
      <c r="L46" s="72">
        <f>_xlfn.IFNA(IF('Stata dataset (nominal)'!L45="","",IF(LEFT(L$4,1)="£", 'Stata dataset (nominal)'!L45*$D46, 'Stata dataset (nominal)'!L45)), "")</f>
        <v>0</v>
      </c>
      <c r="M46" s="72">
        <f>_xlfn.IFNA(IF('Stata dataset (nominal)'!M45="","",IF(LEFT(M$4,1)="£", 'Stata dataset (nominal)'!M45*$D46, 'Stata dataset (nominal)'!M45)), "")</f>
        <v>3</v>
      </c>
      <c r="N46" s="72">
        <f>_xlfn.IFNA(IF('Stata dataset (nominal)'!N45="","",IF(LEFT(N$4,1)="£", 'Stata dataset (nominal)'!N45*$D46, 'Stata dataset (nominal)'!N45)), "")</f>
        <v>0</v>
      </c>
      <c r="O46" s="72">
        <f>_xlfn.IFNA(IF('Stata dataset (nominal)'!O45="","",IF(LEFT(O$4,1)="£", 'Stata dataset (nominal)'!O45*$D46, 'Stata dataset (nominal)'!O45)), "")</f>
        <v>209.876</v>
      </c>
      <c r="P46" s="72">
        <f>_xlfn.IFNA(IF('Stata dataset (nominal)'!P45="","",IF(LEFT(P$4,1)="£", 'Stata dataset (nominal)'!P45*$D46, 'Stata dataset (nominal)'!P45)), "")</f>
        <v>29.126000000000001</v>
      </c>
      <c r="Q46" s="72">
        <f>_xlfn.IFNA(IF('Stata dataset (nominal)'!Q45="","",IF(LEFT(Q$4,1)="£", 'Stata dataset (nominal)'!Q45*$D46, 'Stata dataset (nominal)'!Q45)), "")</f>
        <v>589.72900000000004</v>
      </c>
      <c r="R46" s="72">
        <f>_xlfn.IFNA(IF('Stata dataset (nominal)'!R45="","",IF(LEFT(R$4,1)="£", 'Stata dataset (nominal)'!R45*$D46, 'Stata dataset (nominal)'!R45)), "")</f>
        <v>574.37900000000002</v>
      </c>
      <c r="S46" s="72">
        <f>_xlfn.IFNA(IF('Stata dataset (nominal)'!S45="","",IF(LEFT(S$4,1)="£", 'Stata dataset (nominal)'!S45*$D46, 'Stata dataset (nominal)'!S45)), "")</f>
        <v>50.283999999999999</v>
      </c>
      <c r="T46" s="72">
        <f>_xlfn.IFNA(IF('Stata dataset (nominal)'!T45="","",IF(LEFT(T$4,1)="£", 'Stata dataset (nominal)'!T45*$D46, 'Stata dataset (nominal)'!T45)), "")</f>
        <v>539.36400000000003</v>
      </c>
      <c r="U46" s="72" t="str">
        <f>_xlfn.IFNA(IF('Stata dataset (nominal)'!U45="","",IF(LEFT(U$4,1)="£", 'Stata dataset (nominal)'!U45*$D46, 'Stata dataset (nominal)'!U45)), "")</f>
        <v/>
      </c>
      <c r="V46" s="72" t="str">
        <f>_xlfn.IFNA(IF('Stata dataset (nominal)'!V45="","",IF(LEFT(V$4,1)="£", 'Stata dataset (nominal)'!V45*$D46, 'Stata dataset (nominal)'!V45)), "")</f>
        <v/>
      </c>
      <c r="W46" s="72" t="str">
        <f>_xlfn.IFNA(IF('Stata dataset (nominal)'!W45="","",IF(LEFT(W$4,1)="£", 'Stata dataset (nominal)'!W45*$D46, 'Stata dataset (nominal)'!W45)), "")</f>
        <v/>
      </c>
      <c r="X46" s="72" t="str">
        <f>_xlfn.IFNA(IF('Stata dataset (nominal)'!X45="","",IF(LEFT(X$4,1)="£", 'Stata dataset (nominal)'!X45*$D46, 'Stata dataset (nominal)'!X45)), "")</f>
        <v/>
      </c>
      <c r="Y46" s="72" t="str">
        <f>_xlfn.IFNA(IF('Stata dataset (nominal)'!Y45="","",IF(LEFT(Y$4,1)="£", 'Stata dataset (nominal)'!Y45*$D46, 'Stata dataset (nominal)'!Y45)), "")</f>
        <v/>
      </c>
      <c r="Z46" s="72" t="str">
        <f>_xlfn.IFNA(IF('Stata dataset (nominal)'!Z45="","",IF(LEFT(Z$4,1)="£", 'Stata dataset (nominal)'!Z45*$D46, 'Stata dataset (nominal)'!Z45)), "")</f>
        <v/>
      </c>
      <c r="AA46" s="72">
        <f>_xlfn.IFNA(IF('Stata dataset (nominal)'!AA45="","",IF(LEFT(AA$4,1)="£", 'Stata dataset (nominal)'!AA45*$D46, 'Stata dataset (nominal)'!AA45)), "")</f>
        <v>708.97400000000005</v>
      </c>
      <c r="AB46" s="72">
        <f>_xlfn.IFNA(IF('Stata dataset (nominal)'!AB45="","",IF(LEFT(AB$4,1)="£", 'Stata dataset (nominal)'!AB45*$D46, 'Stata dataset (nominal)'!AB45)), "")</f>
        <v>4.2399999999999993</v>
      </c>
      <c r="AC46" s="72" t="str">
        <f>_xlfn.IFNA(IF('Stata dataset (nominal)'!AC45="","",IF(LEFT(AC$4,1)="£", 'Stata dataset (nominal)'!AC45*$D46, 'Stata dataset (nominal)'!AC45)), "")</f>
        <v/>
      </c>
      <c r="AD46" s="72">
        <f>_xlfn.IFNA(IF('Stata dataset (nominal)'!AD45="","",IF(LEFT(AD$4,1)="£", 'Stata dataset (nominal)'!AD45*$D46, 'Stata dataset (nominal)'!AD45)), "")</f>
        <v>3.3460000000000001</v>
      </c>
    </row>
    <row r="47" spans="1:30" x14ac:dyDescent="0.4">
      <c r="A47" s="63" t="str">
        <f t="shared" si="0"/>
        <v>NES27</v>
      </c>
      <c r="B47" s="63" t="s">
        <v>265</v>
      </c>
      <c r="C47" s="160" t="s">
        <v>519</v>
      </c>
      <c r="D47" s="72">
        <f>_xlfn.IFNA(IF('Stata dataset (nominal)'!D46="","",IF(LEFT(D$4,1)="£",'Stata dataset (nominal)'!D46*$D47,'Stata dataset (nominal)'!D46)),"")</f>
        <v>0.8833383188752616</v>
      </c>
      <c r="E47" s="72">
        <f>_xlfn.IFNA(IF('Stata dataset (nominal)'!E46="","",IF(LEFT(E$4,1)="£", 'Stata dataset (nominal)'!E46*$D47, 'Stata dataset (nominal)'!E46)), "")</f>
        <v>15.268999999999998</v>
      </c>
      <c r="F47" s="72">
        <f>_xlfn.IFNA(IF('Stata dataset (nominal)'!F46="","",IF(LEFT(F$4,1)="£", 'Stata dataset (nominal)'!F46*$D47, 'Stata dataset (nominal)'!F46)), "")</f>
        <v>4.6849999999999996</v>
      </c>
      <c r="G47" s="72">
        <f>_xlfn.IFNA(IF('Stata dataset (nominal)'!G46="","",IF(LEFT(G$4,1)="£", 'Stata dataset (nominal)'!G46*$D47, 'Stata dataset (nominal)'!G46)), "")</f>
        <v>23.035</v>
      </c>
      <c r="H47" s="72">
        <f>_xlfn.IFNA(IF('Stata dataset (nominal)'!H46="","",IF(LEFT(H$4,1)="£", 'Stata dataset (nominal)'!H46*$D47, 'Stata dataset (nominal)'!H46)), "")</f>
        <v>2.2120000000000002</v>
      </c>
      <c r="I47" s="72">
        <f>_xlfn.IFNA(IF('Stata dataset (nominal)'!I46="","",IF(LEFT(I$4,1)="£", 'Stata dataset (nominal)'!I46*$D47, 'Stata dataset (nominal)'!I46)), "")</f>
        <v>11.308999999999999</v>
      </c>
      <c r="J47" s="72">
        <f>_xlfn.IFNA(IF('Stata dataset (nominal)'!J46="","",IF(LEFT(J$4,1)="£", 'Stata dataset (nominal)'!J46*$D47, 'Stata dataset (nominal)'!J46)), "")</f>
        <v>0.24900000000000003</v>
      </c>
      <c r="K47" s="72" t="str">
        <f>_xlfn.IFNA(IF('Stata dataset (nominal)'!K46="","",IF(LEFT(K$4,1)="£", 'Stata dataset (nominal)'!K46*$D47, 'Stata dataset (nominal)'!K46)), "")</f>
        <v/>
      </c>
      <c r="L47" s="72">
        <f>_xlfn.IFNA(IF('Stata dataset (nominal)'!L46="","",IF(LEFT(L$4,1)="£", 'Stata dataset (nominal)'!L46*$D47, 'Stata dataset (nominal)'!L46)), "")</f>
        <v>0</v>
      </c>
      <c r="M47" s="72">
        <f>_xlfn.IFNA(IF('Stata dataset (nominal)'!M46="","",IF(LEFT(M$4,1)="£", 'Stata dataset (nominal)'!M46*$D47, 'Stata dataset (nominal)'!M46)), "")</f>
        <v>3</v>
      </c>
      <c r="N47" s="72">
        <f>_xlfn.IFNA(IF('Stata dataset (nominal)'!N46="","",IF(LEFT(N$4,1)="£", 'Stata dataset (nominal)'!N46*$D47, 'Stata dataset (nominal)'!N46)), "")</f>
        <v>0</v>
      </c>
      <c r="O47" s="72">
        <f>_xlfn.IFNA(IF('Stata dataset (nominal)'!O46="","",IF(LEFT(O$4,1)="£", 'Stata dataset (nominal)'!O46*$D47, 'Stata dataset (nominal)'!O46)), "")</f>
        <v>161.47399999999999</v>
      </c>
      <c r="P47" s="72">
        <f>_xlfn.IFNA(IF('Stata dataset (nominal)'!P46="","",IF(LEFT(P$4,1)="£", 'Stata dataset (nominal)'!P46*$D47, 'Stata dataset (nominal)'!P46)), "")</f>
        <v>29.178999999999998</v>
      </c>
      <c r="Q47" s="72">
        <f>_xlfn.IFNA(IF('Stata dataset (nominal)'!Q46="","",IF(LEFT(Q$4,1)="£", 'Stata dataset (nominal)'!Q46*$D47, 'Stata dataset (nominal)'!Q46)), "")</f>
        <v>573.56200000000001</v>
      </c>
      <c r="R47" s="72">
        <f>_xlfn.IFNA(IF('Stata dataset (nominal)'!R46="","",IF(LEFT(R$4,1)="£", 'Stata dataset (nominal)'!R46*$D47, 'Stata dataset (nominal)'!R46)), "")</f>
        <v>626.93100000000004</v>
      </c>
      <c r="S47" s="72">
        <f>_xlfn.IFNA(IF('Stata dataset (nominal)'!S46="","",IF(LEFT(S$4,1)="£", 'Stata dataset (nominal)'!S46*$D47, 'Stata dataset (nominal)'!S46)), "")</f>
        <v>51.2</v>
      </c>
      <c r="T47" s="72">
        <f>_xlfn.IFNA(IF('Stata dataset (nominal)'!T46="","",IF(LEFT(T$4,1)="£", 'Stata dataset (nominal)'!T46*$D47, 'Stata dataset (nominal)'!T46)), "")</f>
        <v>560.17600000000004</v>
      </c>
      <c r="U47" s="72" t="str">
        <f>_xlfn.IFNA(IF('Stata dataset (nominal)'!U46="","",IF(LEFT(U$4,1)="£", 'Stata dataset (nominal)'!U46*$D47, 'Stata dataset (nominal)'!U46)), "")</f>
        <v/>
      </c>
      <c r="V47" s="72" t="str">
        <f>_xlfn.IFNA(IF('Stata dataset (nominal)'!V46="","",IF(LEFT(V$4,1)="£", 'Stata dataset (nominal)'!V46*$D47, 'Stata dataset (nominal)'!V46)), "")</f>
        <v/>
      </c>
      <c r="W47" s="72" t="str">
        <f>_xlfn.IFNA(IF('Stata dataset (nominal)'!W46="","",IF(LEFT(W$4,1)="£", 'Stata dataset (nominal)'!W46*$D47, 'Stata dataset (nominal)'!W46)), "")</f>
        <v/>
      </c>
      <c r="X47" s="72" t="str">
        <f>_xlfn.IFNA(IF('Stata dataset (nominal)'!X46="","",IF(LEFT(X$4,1)="£", 'Stata dataset (nominal)'!X46*$D47, 'Stata dataset (nominal)'!X46)), "")</f>
        <v/>
      </c>
      <c r="Y47" s="72" t="str">
        <f>_xlfn.IFNA(IF('Stata dataset (nominal)'!Y46="","",IF(LEFT(Y$4,1)="£", 'Stata dataset (nominal)'!Y46*$D47, 'Stata dataset (nominal)'!Y46)), "")</f>
        <v/>
      </c>
      <c r="Z47" s="72" t="str">
        <f>_xlfn.IFNA(IF('Stata dataset (nominal)'!Z46="","",IF(LEFT(Z$4,1)="£", 'Stata dataset (nominal)'!Z46*$D47, 'Stata dataset (nominal)'!Z46)), "")</f>
        <v/>
      </c>
      <c r="AA47" s="72">
        <f>_xlfn.IFNA(IF('Stata dataset (nominal)'!AA46="","",IF(LEFT(AA$4,1)="£", 'Stata dataset (nominal)'!AA46*$D47, 'Stata dataset (nominal)'!AA46)), "")</f>
        <v>732.30799999999999</v>
      </c>
      <c r="AB47" s="72">
        <f>_xlfn.IFNA(IF('Stata dataset (nominal)'!AB46="","",IF(LEFT(AB$4,1)="£", 'Stata dataset (nominal)'!AB46*$D47, 'Stata dataset (nominal)'!AB46)), "")</f>
        <v>4.258</v>
      </c>
      <c r="AC47" s="72" t="str">
        <f>_xlfn.IFNA(IF('Stata dataset (nominal)'!AC46="","",IF(LEFT(AC$4,1)="£", 'Stata dataset (nominal)'!AC46*$D47, 'Stata dataset (nominal)'!AC46)), "")</f>
        <v/>
      </c>
      <c r="AD47" s="72">
        <f>_xlfn.IFNA(IF('Stata dataset (nominal)'!AD46="","",IF(LEFT(AD$4,1)="£", 'Stata dataset (nominal)'!AD46*$D47, 'Stata dataset (nominal)'!AD46)), "")</f>
        <v>3.3920000000000003</v>
      </c>
    </row>
    <row r="48" spans="1:30" x14ac:dyDescent="0.4">
      <c r="A48" s="63" t="str">
        <f t="shared" si="0"/>
        <v>NES28</v>
      </c>
      <c r="B48" s="63" t="s">
        <v>265</v>
      </c>
      <c r="C48" s="160" t="s">
        <v>520</v>
      </c>
      <c r="D48" s="72">
        <f>_xlfn.IFNA(IF('Stata dataset (nominal)'!D47="","",IF(LEFT(D$4,1)="£",'Stata dataset (nominal)'!D47*$D48,'Stata dataset (nominal)'!D47)),"")</f>
        <v>0.8659316169139637</v>
      </c>
      <c r="E48" s="72">
        <f>_xlfn.IFNA(IF('Stata dataset (nominal)'!E47="","",IF(LEFT(E$4,1)="£", 'Stata dataset (nominal)'!E47*$D48, 'Stata dataset (nominal)'!E47)), "")</f>
        <v>15.417</v>
      </c>
      <c r="F48" s="72">
        <f>_xlfn.IFNA(IF('Stata dataset (nominal)'!F47="","",IF(LEFT(F$4,1)="£", 'Stata dataset (nominal)'!F47*$D48, 'Stata dataset (nominal)'!F47)), "")</f>
        <v>4.7300000000000004</v>
      </c>
      <c r="G48" s="72">
        <f>_xlfn.IFNA(IF('Stata dataset (nominal)'!G47="","",IF(LEFT(G$4,1)="£", 'Stata dataset (nominal)'!G47*$D48, 'Stata dataset (nominal)'!G47)), "")</f>
        <v>25.029</v>
      </c>
      <c r="H48" s="72">
        <f>_xlfn.IFNA(IF('Stata dataset (nominal)'!H47="","",IF(LEFT(H$4,1)="£", 'Stata dataset (nominal)'!H47*$D48, 'Stata dataset (nominal)'!H47)), "")</f>
        <v>2.234</v>
      </c>
      <c r="I48" s="72">
        <f>_xlfn.IFNA(IF('Stata dataset (nominal)'!I47="","",IF(LEFT(I$4,1)="£", 'Stata dataset (nominal)'!I47*$D48, 'Stata dataset (nominal)'!I47)), "")</f>
        <v>11.422000000000001</v>
      </c>
      <c r="J48" s="72">
        <f>_xlfn.IFNA(IF('Stata dataset (nominal)'!J47="","",IF(LEFT(J$4,1)="£", 'Stata dataset (nominal)'!J47*$D48, 'Stata dataset (nominal)'!J47)), "")</f>
        <v>0.249</v>
      </c>
      <c r="K48" s="72" t="str">
        <f>_xlfn.IFNA(IF('Stata dataset (nominal)'!K47="","",IF(LEFT(K$4,1)="£", 'Stata dataset (nominal)'!K47*$D48, 'Stata dataset (nominal)'!K47)), "")</f>
        <v/>
      </c>
      <c r="L48" s="72">
        <f>_xlfn.IFNA(IF('Stata dataset (nominal)'!L47="","",IF(LEFT(L$4,1)="£", 'Stata dataset (nominal)'!L47*$D48, 'Stata dataset (nominal)'!L47)), "")</f>
        <v>0</v>
      </c>
      <c r="M48" s="72">
        <f>_xlfn.IFNA(IF('Stata dataset (nominal)'!M47="","",IF(LEFT(M$4,1)="£", 'Stata dataset (nominal)'!M47*$D48, 'Stata dataset (nominal)'!M47)), "")</f>
        <v>3</v>
      </c>
      <c r="N48" s="72">
        <f>_xlfn.IFNA(IF('Stata dataset (nominal)'!N47="","",IF(LEFT(N$4,1)="£", 'Stata dataset (nominal)'!N47*$D48, 'Stata dataset (nominal)'!N47)), "")</f>
        <v>0</v>
      </c>
      <c r="O48" s="72">
        <f>_xlfn.IFNA(IF('Stata dataset (nominal)'!O47="","",IF(LEFT(O$4,1)="£", 'Stata dataset (nominal)'!O47*$D48, 'Stata dataset (nominal)'!O47)), "")</f>
        <v>132.40600000000001</v>
      </c>
      <c r="P48" s="72">
        <f>_xlfn.IFNA(IF('Stata dataset (nominal)'!P47="","",IF(LEFT(P$4,1)="£", 'Stata dataset (nominal)'!P47*$D48, 'Stata dataset (nominal)'!P47)), "")</f>
        <v>29.234999999999999</v>
      </c>
      <c r="Q48" s="72">
        <f>_xlfn.IFNA(IF('Stata dataset (nominal)'!Q47="","",IF(LEFT(Q$4,1)="£", 'Stata dataset (nominal)'!Q47*$D48, 'Stata dataset (nominal)'!Q47)), "")</f>
        <v>556.83600000000001</v>
      </c>
      <c r="R48" s="72">
        <f>_xlfn.IFNA(IF('Stata dataset (nominal)'!R47="","",IF(LEFT(R$4,1)="£", 'Stata dataset (nominal)'!R47*$D48, 'Stata dataset (nominal)'!R47)), "")</f>
        <v>660.55499999999995</v>
      </c>
      <c r="S48" s="72">
        <f>_xlfn.IFNA(IF('Stata dataset (nominal)'!S47="","",IF(LEFT(S$4,1)="£", 'Stata dataset (nominal)'!S47*$D48, 'Stata dataset (nominal)'!S47)), "")</f>
        <v>51.53</v>
      </c>
      <c r="T48" s="72">
        <f>_xlfn.IFNA(IF('Stata dataset (nominal)'!T47="","",IF(LEFT(T$4,1)="£", 'Stata dataset (nominal)'!T47*$D48, 'Stata dataset (nominal)'!T47)), "")</f>
        <v>581.82799999999997</v>
      </c>
      <c r="U48" s="72" t="str">
        <f>_xlfn.IFNA(IF('Stata dataset (nominal)'!U47="","",IF(LEFT(U$4,1)="£", 'Stata dataset (nominal)'!U47*$D48, 'Stata dataset (nominal)'!U47)), "")</f>
        <v/>
      </c>
      <c r="V48" s="72" t="str">
        <f>_xlfn.IFNA(IF('Stata dataset (nominal)'!V47="","",IF(LEFT(V$4,1)="£", 'Stata dataset (nominal)'!V47*$D48, 'Stata dataset (nominal)'!V47)), "")</f>
        <v/>
      </c>
      <c r="W48" s="72" t="str">
        <f>_xlfn.IFNA(IF('Stata dataset (nominal)'!W47="","",IF(LEFT(W$4,1)="£", 'Stata dataset (nominal)'!W47*$D48, 'Stata dataset (nominal)'!W47)), "")</f>
        <v/>
      </c>
      <c r="X48" s="72" t="str">
        <f>_xlfn.IFNA(IF('Stata dataset (nominal)'!X47="","",IF(LEFT(X$4,1)="£", 'Stata dataset (nominal)'!X47*$D48, 'Stata dataset (nominal)'!X47)), "")</f>
        <v/>
      </c>
      <c r="Y48" s="72" t="str">
        <f>_xlfn.IFNA(IF('Stata dataset (nominal)'!Y47="","",IF(LEFT(Y$4,1)="£", 'Stata dataset (nominal)'!Y47*$D48, 'Stata dataset (nominal)'!Y47)), "")</f>
        <v/>
      </c>
      <c r="Z48" s="72" t="str">
        <f>_xlfn.IFNA(IF('Stata dataset (nominal)'!Z47="","",IF(LEFT(Z$4,1)="£", 'Stata dataset (nominal)'!Z47*$D48, 'Stata dataset (nominal)'!Z47)), "")</f>
        <v/>
      </c>
      <c r="AA48" s="72">
        <f>_xlfn.IFNA(IF('Stata dataset (nominal)'!AA47="","",IF(LEFT(AA$4,1)="£", 'Stata dataset (nominal)'!AA47*$D48, 'Stata dataset (nominal)'!AA47)), "")</f>
        <v>757.48599999999988</v>
      </c>
      <c r="AB48" s="72">
        <f>_xlfn.IFNA(IF('Stata dataset (nominal)'!AB47="","",IF(LEFT(AB$4,1)="£", 'Stata dataset (nominal)'!AB47*$D48, 'Stata dataset (nominal)'!AB47)), "")</f>
        <v>4.2919999999999998</v>
      </c>
      <c r="AC48" s="72" t="str">
        <f>_xlfn.IFNA(IF('Stata dataset (nominal)'!AC47="","",IF(LEFT(AC$4,1)="£", 'Stata dataset (nominal)'!AC47*$D48, 'Stata dataset (nominal)'!AC47)), "")</f>
        <v/>
      </c>
      <c r="AD48" s="72">
        <f>_xlfn.IFNA(IF('Stata dataset (nominal)'!AD47="","",IF(LEFT(AD$4,1)="£", 'Stata dataset (nominal)'!AD47*$D48, 'Stata dataset (nominal)'!AD47)), "")</f>
        <v>3.4329999999999994</v>
      </c>
    </row>
    <row r="49" spans="1:30" x14ac:dyDescent="0.4">
      <c r="A49" s="63" t="str">
        <f t="shared" si="0"/>
        <v>NES29</v>
      </c>
      <c r="B49" s="63" t="s">
        <v>265</v>
      </c>
      <c r="C49" s="160" t="s">
        <v>521</v>
      </c>
      <c r="D49" s="72">
        <f>_xlfn.IFNA(IF('Stata dataset (nominal)'!D48="","",IF(LEFT(D$4,1)="£",'Stata dataset (nominal)'!D48*$D49,'Stata dataset (nominal)'!D48)),"")</f>
        <v>0.84905117883841275</v>
      </c>
      <c r="E49" s="72">
        <f>_xlfn.IFNA(IF('Stata dataset (nominal)'!E48="","",IF(LEFT(E$4,1)="£", 'Stata dataset (nominal)'!E48*$D49, 'Stata dataset (nominal)'!E48)), "")</f>
        <v>15.555</v>
      </c>
      <c r="F49" s="72">
        <f>_xlfn.IFNA(IF('Stata dataset (nominal)'!F48="","",IF(LEFT(F$4,1)="£", 'Stata dataset (nominal)'!F48*$D49, 'Stata dataset (nominal)'!F48)), "")</f>
        <v>4.7720000000000002</v>
      </c>
      <c r="G49" s="72">
        <f>_xlfn.IFNA(IF('Stata dataset (nominal)'!G48="","",IF(LEFT(G$4,1)="£", 'Stata dataset (nominal)'!G48*$D49, 'Stata dataset (nominal)'!G48)), "")</f>
        <v>26.032</v>
      </c>
      <c r="H49" s="72">
        <f>_xlfn.IFNA(IF('Stata dataset (nominal)'!H48="","",IF(LEFT(H$4,1)="£", 'Stata dataset (nominal)'!H48*$D49, 'Stata dataset (nominal)'!H48)), "")</f>
        <v>2.254</v>
      </c>
      <c r="I49" s="72">
        <f>_xlfn.IFNA(IF('Stata dataset (nominal)'!I48="","",IF(LEFT(I$4,1)="£", 'Stata dataset (nominal)'!I48*$D49, 'Stata dataset (nominal)'!I48)), "")</f>
        <v>11.526</v>
      </c>
      <c r="J49" s="72">
        <f>_xlfn.IFNA(IF('Stata dataset (nominal)'!J48="","",IF(LEFT(J$4,1)="£", 'Stata dataset (nominal)'!J48*$D49, 'Stata dataset (nominal)'!J48)), "")</f>
        <v>0.249</v>
      </c>
      <c r="K49" s="72" t="str">
        <f>_xlfn.IFNA(IF('Stata dataset (nominal)'!K48="","",IF(LEFT(K$4,1)="£", 'Stata dataset (nominal)'!K48*$D49, 'Stata dataset (nominal)'!K48)), "")</f>
        <v/>
      </c>
      <c r="L49" s="72">
        <f>_xlfn.IFNA(IF('Stata dataset (nominal)'!L48="","",IF(LEFT(L$4,1)="£", 'Stata dataset (nominal)'!L48*$D49, 'Stata dataset (nominal)'!L48)), "")</f>
        <v>0</v>
      </c>
      <c r="M49" s="72">
        <f>_xlfn.IFNA(IF('Stata dataset (nominal)'!M48="","",IF(LEFT(M$4,1)="£", 'Stata dataset (nominal)'!M48*$D49, 'Stata dataset (nominal)'!M48)), "")</f>
        <v>3</v>
      </c>
      <c r="N49" s="72">
        <f>_xlfn.IFNA(IF('Stata dataset (nominal)'!N48="","",IF(LEFT(N$4,1)="£", 'Stata dataset (nominal)'!N48*$D49, 'Stata dataset (nominal)'!N48)), "")</f>
        <v>0</v>
      </c>
      <c r="O49" s="72">
        <f>_xlfn.IFNA(IF('Stata dataset (nominal)'!O48="","",IF(LEFT(O$4,1)="£", 'Stata dataset (nominal)'!O48*$D49, 'Stata dataset (nominal)'!O48)), "")</f>
        <v>111.44199999999999</v>
      </c>
      <c r="P49" s="72">
        <f>_xlfn.IFNA(IF('Stata dataset (nominal)'!P48="","",IF(LEFT(P$4,1)="£", 'Stata dataset (nominal)'!P48*$D49, 'Stata dataset (nominal)'!P48)), "")</f>
        <v>29.286999999999999</v>
      </c>
      <c r="Q49" s="72">
        <f>_xlfn.IFNA(IF('Stata dataset (nominal)'!Q48="","",IF(LEFT(Q$4,1)="£", 'Stata dataset (nominal)'!Q48*$D49, 'Stata dataset (nominal)'!Q48)), "")</f>
        <v>540.101</v>
      </c>
      <c r="R49" s="72">
        <f>_xlfn.IFNA(IF('Stata dataset (nominal)'!R48="","",IF(LEFT(R$4,1)="£", 'Stata dataset (nominal)'!R48*$D49, 'Stata dataset (nominal)'!R48)), "")</f>
        <v>685.82399999999996</v>
      </c>
      <c r="S49" s="72">
        <f>_xlfn.IFNA(IF('Stata dataset (nominal)'!S48="","",IF(LEFT(S$4,1)="£", 'Stata dataset (nominal)'!S48*$D49, 'Stata dataset (nominal)'!S48)), "")</f>
        <v>51.655999999999999</v>
      </c>
      <c r="T49" s="72">
        <f>_xlfn.IFNA(IF('Stata dataset (nominal)'!T48="","",IF(LEFT(T$4,1)="£", 'Stata dataset (nominal)'!T48*$D49, 'Stata dataset (nominal)'!T48)), "")</f>
        <v>603.44000000000005</v>
      </c>
      <c r="U49" s="72" t="str">
        <f>_xlfn.IFNA(IF('Stata dataset (nominal)'!U48="","",IF(LEFT(U$4,1)="£", 'Stata dataset (nominal)'!U48*$D49, 'Stata dataset (nominal)'!U48)), "")</f>
        <v/>
      </c>
      <c r="V49" s="72" t="str">
        <f>_xlfn.IFNA(IF('Stata dataset (nominal)'!V48="","",IF(LEFT(V$4,1)="£", 'Stata dataset (nominal)'!V48*$D49, 'Stata dataset (nominal)'!V48)), "")</f>
        <v/>
      </c>
      <c r="W49" s="72" t="str">
        <f>_xlfn.IFNA(IF('Stata dataset (nominal)'!W48="","",IF(LEFT(W$4,1)="£", 'Stata dataset (nominal)'!W48*$D49, 'Stata dataset (nominal)'!W48)), "")</f>
        <v/>
      </c>
      <c r="X49" s="72" t="str">
        <f>_xlfn.IFNA(IF('Stata dataset (nominal)'!X48="","",IF(LEFT(X$4,1)="£", 'Stata dataset (nominal)'!X48*$D49, 'Stata dataset (nominal)'!X48)), "")</f>
        <v/>
      </c>
      <c r="Y49" s="72" t="str">
        <f>_xlfn.IFNA(IF('Stata dataset (nominal)'!Y48="","",IF(LEFT(Y$4,1)="£", 'Stata dataset (nominal)'!Y48*$D49, 'Stata dataset (nominal)'!Y48)), "")</f>
        <v/>
      </c>
      <c r="Z49" s="72" t="str">
        <f>_xlfn.IFNA(IF('Stata dataset (nominal)'!Z48="","",IF(LEFT(Z$4,1)="£", 'Stata dataset (nominal)'!Z48*$D49, 'Stata dataset (nominal)'!Z48)), "")</f>
        <v/>
      </c>
      <c r="AA49" s="72">
        <f>_xlfn.IFNA(IF('Stata dataset (nominal)'!AA48="","",IF(LEFT(AA$4,1)="£", 'Stata dataset (nominal)'!AA48*$D49, 'Stata dataset (nominal)'!AA48)), "")</f>
        <v>783.16600000000005</v>
      </c>
      <c r="AB49" s="72">
        <f>_xlfn.IFNA(IF('Stata dataset (nominal)'!AB48="","",IF(LEFT(AB$4,1)="£", 'Stata dataset (nominal)'!AB48*$D49, 'Stata dataset (nominal)'!AB48)), "")</f>
        <v>4.3240000000000007</v>
      </c>
      <c r="AC49" s="72" t="str">
        <f>_xlfn.IFNA(IF('Stata dataset (nominal)'!AC48="","",IF(LEFT(AC$4,1)="£", 'Stata dataset (nominal)'!AC48*$D49, 'Stata dataset (nominal)'!AC48)), "")</f>
        <v/>
      </c>
      <c r="AD49" s="72">
        <f>_xlfn.IFNA(IF('Stata dataset (nominal)'!AD48="","",IF(LEFT(AD$4,1)="£", 'Stata dataset (nominal)'!AD48*$D49, 'Stata dataset (nominal)'!AD48)), "")</f>
        <v>3.4690000000000003</v>
      </c>
    </row>
    <row r="50" spans="1:30" x14ac:dyDescent="0.4">
      <c r="A50" s="63" t="str">
        <f t="shared" si="0"/>
        <v>NES30</v>
      </c>
      <c r="B50" s="63" t="s">
        <v>265</v>
      </c>
      <c r="C50" s="160" t="s">
        <v>522</v>
      </c>
      <c r="D50" s="72">
        <f>_xlfn.IFNA(IF('Stata dataset (nominal)'!D49="","",IF(LEFT(D$4,1)="£",'Stata dataset (nominal)'!D49*$D50,'Stata dataset (nominal)'!D49)),"")</f>
        <v>0.83239373097305203</v>
      </c>
      <c r="E50" s="72">
        <f>_xlfn.IFNA(IF('Stata dataset (nominal)'!E49="","",IF(LEFT(E$4,1)="£", 'Stata dataset (nominal)'!E49*$D50, 'Stata dataset (nominal)'!E49)), "")</f>
        <v>15.702000000000002</v>
      </c>
      <c r="F50" s="72">
        <f>_xlfn.IFNA(IF('Stata dataset (nominal)'!F49="","",IF(LEFT(F$4,1)="£", 'Stata dataset (nominal)'!F49*$D50, 'Stata dataset (nominal)'!F49)), "")</f>
        <v>4.8179999999999996</v>
      </c>
      <c r="G50" s="72">
        <f>_xlfn.IFNA(IF('Stata dataset (nominal)'!G49="","",IF(LEFT(G$4,1)="£", 'Stata dataset (nominal)'!G49*$D50, 'Stata dataset (nominal)'!G49)), "")</f>
        <v>27.466999999999999</v>
      </c>
      <c r="H50" s="72">
        <f>_xlfn.IFNA(IF('Stata dataset (nominal)'!H49="","",IF(LEFT(H$4,1)="£", 'Stata dataset (nominal)'!H49*$D50, 'Stata dataset (nominal)'!H49)), "")</f>
        <v>2.2749999999999999</v>
      </c>
      <c r="I50" s="72">
        <f>_xlfn.IFNA(IF('Stata dataset (nominal)'!I49="","",IF(LEFT(I$4,1)="£", 'Stata dataset (nominal)'!I49*$D50, 'Stata dataset (nominal)'!I49)), "")</f>
        <v>11.637</v>
      </c>
      <c r="J50" s="72">
        <f>_xlfn.IFNA(IF('Stata dataset (nominal)'!J49="","",IF(LEFT(J$4,1)="£", 'Stata dataset (nominal)'!J49*$D50, 'Stata dataset (nominal)'!J49)), "")</f>
        <v>0.24900000000000003</v>
      </c>
      <c r="K50" s="72" t="str">
        <f>_xlfn.IFNA(IF('Stata dataset (nominal)'!K49="","",IF(LEFT(K$4,1)="£", 'Stata dataset (nominal)'!K49*$D50, 'Stata dataset (nominal)'!K49)), "")</f>
        <v/>
      </c>
      <c r="L50" s="72">
        <f>_xlfn.IFNA(IF('Stata dataset (nominal)'!L49="","",IF(LEFT(L$4,1)="£", 'Stata dataset (nominal)'!L49*$D50, 'Stata dataset (nominal)'!L49)), "")</f>
        <v>0</v>
      </c>
      <c r="M50" s="72">
        <f>_xlfn.IFNA(IF('Stata dataset (nominal)'!M49="","",IF(LEFT(M$4,1)="£", 'Stata dataset (nominal)'!M49*$D50, 'Stata dataset (nominal)'!M49)), "")</f>
        <v>3</v>
      </c>
      <c r="N50" s="72">
        <f>_xlfn.IFNA(IF('Stata dataset (nominal)'!N49="","",IF(LEFT(N$4,1)="£", 'Stata dataset (nominal)'!N49*$D50, 'Stata dataset (nominal)'!N49)), "")</f>
        <v>0</v>
      </c>
      <c r="O50" s="72">
        <f>_xlfn.IFNA(IF('Stata dataset (nominal)'!O49="","",IF(LEFT(O$4,1)="£", 'Stata dataset (nominal)'!O49*$D50, 'Stata dataset (nominal)'!O49)), "")</f>
        <v>90.147999999999996</v>
      </c>
      <c r="P50" s="72">
        <f>_xlfn.IFNA(IF('Stata dataset (nominal)'!P49="","",IF(LEFT(P$4,1)="£", 'Stata dataset (nominal)'!P49*$D50, 'Stata dataset (nominal)'!P49)), "")</f>
        <v>29.338999999999999</v>
      </c>
      <c r="Q50" s="72">
        <f>_xlfn.IFNA(IF('Stata dataset (nominal)'!Q49="","",IF(LEFT(Q$4,1)="£", 'Stata dataset (nominal)'!Q49*$D50, 'Stata dataset (nominal)'!Q49)), "")</f>
        <v>523.42600000000004</v>
      </c>
      <c r="R50" s="72">
        <f>_xlfn.IFNA(IF('Stata dataset (nominal)'!R49="","",IF(LEFT(R$4,1)="£", 'Stata dataset (nominal)'!R49*$D50, 'Stata dataset (nominal)'!R49)), "")</f>
        <v>711.26300000000003</v>
      </c>
      <c r="S50" s="72">
        <f>_xlfn.IFNA(IF('Stata dataset (nominal)'!S49="","",IF(LEFT(S$4,1)="£", 'Stata dataset (nominal)'!S49*$D50, 'Stata dataset (nominal)'!S49)), "")</f>
        <v>51.783000000000001</v>
      </c>
      <c r="T50" s="72">
        <f>_xlfn.IFNA(IF('Stata dataset (nominal)'!T49="","",IF(LEFT(T$4,1)="£", 'Stata dataset (nominal)'!T49*$D50, 'Stata dataset (nominal)'!T49)), "")</f>
        <v>624.58900000000006</v>
      </c>
      <c r="U50" s="72" t="str">
        <f>_xlfn.IFNA(IF('Stata dataset (nominal)'!U49="","",IF(LEFT(U$4,1)="£", 'Stata dataset (nominal)'!U49*$D50, 'Stata dataset (nominal)'!U49)), "")</f>
        <v/>
      </c>
      <c r="V50" s="72" t="str">
        <f>_xlfn.IFNA(IF('Stata dataset (nominal)'!V49="","",IF(LEFT(V$4,1)="£", 'Stata dataset (nominal)'!V49*$D50, 'Stata dataset (nominal)'!V49)), "")</f>
        <v/>
      </c>
      <c r="W50" s="72" t="str">
        <f>_xlfn.IFNA(IF('Stata dataset (nominal)'!W49="","",IF(LEFT(W$4,1)="£", 'Stata dataset (nominal)'!W49*$D50, 'Stata dataset (nominal)'!W49)), "")</f>
        <v/>
      </c>
      <c r="X50" s="72" t="str">
        <f>_xlfn.IFNA(IF('Stata dataset (nominal)'!X49="","",IF(LEFT(X$4,1)="£", 'Stata dataset (nominal)'!X49*$D50, 'Stata dataset (nominal)'!X49)), "")</f>
        <v/>
      </c>
      <c r="Y50" s="72" t="str">
        <f>_xlfn.IFNA(IF('Stata dataset (nominal)'!Y49="","",IF(LEFT(Y$4,1)="£", 'Stata dataset (nominal)'!Y49*$D50, 'Stata dataset (nominal)'!Y49)), "")</f>
        <v/>
      </c>
      <c r="Z50" s="72" t="str">
        <f>_xlfn.IFNA(IF('Stata dataset (nominal)'!Z49="","",IF(LEFT(Z$4,1)="£", 'Stata dataset (nominal)'!Z49*$D50, 'Stata dataset (nominal)'!Z49)), "")</f>
        <v/>
      </c>
      <c r="AA50" s="72">
        <f>_xlfn.IFNA(IF('Stata dataset (nominal)'!AA49="","",IF(LEFT(AA$4,1)="£", 'Stata dataset (nominal)'!AA49*$D50, 'Stata dataset (nominal)'!AA49)), "")</f>
        <v>811.55000000000007</v>
      </c>
      <c r="AB50" s="72">
        <f>_xlfn.IFNA(IF('Stata dataset (nominal)'!AB49="","",IF(LEFT(AB$4,1)="£", 'Stata dataset (nominal)'!AB49*$D50, 'Stata dataset (nominal)'!AB49)), "")</f>
        <v>4.3569999999999993</v>
      </c>
      <c r="AC50" s="72" t="str">
        <f>_xlfn.IFNA(IF('Stata dataset (nominal)'!AC49="","",IF(LEFT(AC$4,1)="£", 'Stata dataset (nominal)'!AC49*$D50, 'Stata dataset (nominal)'!AC49)), "")</f>
        <v/>
      </c>
      <c r="AD50" s="72">
        <f>_xlfn.IFNA(IF('Stata dataset (nominal)'!AD49="","",IF(LEFT(AD$4,1)="£", 'Stata dataset (nominal)'!AD49*$D50, 'Stata dataset (nominal)'!AD49)), "")</f>
        <v>3.5100000000000002</v>
      </c>
    </row>
    <row r="51" spans="1:30" x14ac:dyDescent="0.4">
      <c r="A51" s="63" t="str">
        <f t="shared" si="0"/>
        <v>NWT14</v>
      </c>
      <c r="B51" s="63" t="s">
        <v>289</v>
      </c>
      <c r="C51" s="63" t="s">
        <v>243</v>
      </c>
      <c r="D51" s="72">
        <f>_xlfn.IFNA(IF('Stata dataset (nominal)'!D50="","",IF(LEFT(D$4,1)="£",'Stata dataset (nominal)'!D50*$D51,'Stata dataset (nominal)'!D50)),"")</f>
        <v>1.24788708586883</v>
      </c>
      <c r="E51" s="72">
        <f>_xlfn.IFNA(IF('Stata dataset (nominal)'!E50="","",IF(LEFT(E$4,1)="£", 'Stata dataset (nominal)'!E50*$D51, 'Stata dataset (nominal)'!E50)), "")</f>
        <v>33.443373901284644</v>
      </c>
      <c r="F51" s="72">
        <f>_xlfn.IFNA(IF('Stata dataset (nominal)'!F50="","",IF(LEFT(F$4,1)="£", 'Stata dataset (nominal)'!F50*$D51, 'Stata dataset (nominal)'!F50)), "")</f>
        <v>15.099433739012843</v>
      </c>
      <c r="G51" s="72">
        <f>_xlfn.IFNA(IF('Stata dataset (nominal)'!G50="","",IF(LEFT(G$4,1)="£", 'Stata dataset (nominal)'!G50*$D51, 'Stata dataset (nominal)'!G50)), "")</f>
        <v>79.989562204191998</v>
      </c>
      <c r="H51" s="72">
        <f>_xlfn.IFNA(IF('Stata dataset (nominal)'!H50="","",IF(LEFT(H$4,1)="£", 'Stata dataset (nominal)'!H50*$D51, 'Stata dataset (nominal)'!H50)), "")</f>
        <v>6.8633789722785652</v>
      </c>
      <c r="I51" s="72">
        <f>_xlfn.IFNA(IF('Stata dataset (nominal)'!I50="","",IF(LEFT(I$4,1)="£", 'Stata dataset (nominal)'!I50*$D51, 'Stata dataset (nominal)'!I50)), "")</f>
        <v>12.603659567275182</v>
      </c>
      <c r="J51" s="72">
        <f>_xlfn.IFNA(IF('Stata dataset (nominal)'!J50="","",IF(LEFT(J$4,1)="£", 'Stata dataset (nominal)'!J50*$D51, 'Stata dataset (nominal)'!J50)), "")</f>
        <v>0.12478870858688301</v>
      </c>
      <c r="K51" s="72">
        <f>_xlfn.IFNA(IF('Stata dataset (nominal)'!K50="","",IF(LEFT(K$4,1)="£", 'Stata dataset (nominal)'!K50*$D51, 'Stata dataset (nominal)'!K50)), "")</f>
        <v>0.49915483434753205</v>
      </c>
      <c r="L51" s="72">
        <f>_xlfn.IFNA(IF('Stata dataset (nominal)'!L50="","",IF(LEFT(L$4,1)="£", 'Stata dataset (nominal)'!L50*$D51, 'Stata dataset (nominal)'!L50)), "")</f>
        <v>0</v>
      </c>
      <c r="M51" s="72">
        <f>_xlfn.IFNA(IF('Stata dataset (nominal)'!M50="","",IF(LEFT(M$4,1)="£", 'Stata dataset (nominal)'!M50*$D51, 'Stata dataset (nominal)'!M50)), "")</f>
        <v>2.1199896101631164</v>
      </c>
      <c r="N51" s="72" t="str">
        <f>_xlfn.IFNA(IF('Stata dataset (nominal)'!N50="","",IF(LEFT(N$4,1)="£", 'Stata dataset (nominal)'!N50*$D51, 'Stata dataset (nominal)'!N50)), "")</f>
        <v/>
      </c>
      <c r="O51" s="72">
        <f>_xlfn.IFNA(IF('Stata dataset (nominal)'!O50="","",IF(LEFT(O$4,1)="£", 'Stata dataset (nominal)'!O50*$D51, 'Stata dataset (nominal)'!O50)), "")</f>
        <v>46.084000000000003</v>
      </c>
      <c r="P51" s="72">
        <f>_xlfn.IFNA(IF('Stata dataset (nominal)'!P50="","",IF(LEFT(P$4,1)="£", 'Stata dataset (nominal)'!P50*$D51, 'Stata dataset (nominal)'!P50)), "")</f>
        <v>27.266999999999999</v>
      </c>
      <c r="Q51" s="72">
        <f>_xlfn.IFNA(IF('Stata dataset (nominal)'!Q50="","",IF(LEFT(Q$4,1)="£", 'Stata dataset (nominal)'!Q50*$D51, 'Stata dataset (nominal)'!Q50)), "")</f>
        <v>1793.423</v>
      </c>
      <c r="R51" s="72">
        <f>_xlfn.IFNA(IF('Stata dataset (nominal)'!R50="","",IF(LEFT(R$4,1)="£", 'Stata dataset (nominal)'!R50*$D51, 'Stata dataset (nominal)'!R50)), "")</f>
        <v>23.175999999999998</v>
      </c>
      <c r="S51" s="72">
        <f>_xlfn.IFNA(IF('Stata dataset (nominal)'!S50="","",IF(LEFT(S$4,1)="£", 'Stata dataset (nominal)'!S50*$D51, 'Stata dataset (nominal)'!S50)), "")</f>
        <v>15.521000000000001</v>
      </c>
      <c r="T51" s="72">
        <f>_xlfn.IFNA(IF('Stata dataset (nominal)'!T50="","",IF(LEFT(T$4,1)="£", 'Stata dataset (nominal)'!T50*$D51, 'Stata dataset (nominal)'!T50)), "")</f>
        <v>1006.773</v>
      </c>
      <c r="U51" s="72">
        <f>_xlfn.IFNA(IF('Stata dataset (nominal)'!U50="","",IF(LEFT(U$4,1)="£", 'Stata dataset (nominal)'!U50*$D51, 'Stata dataset (nominal)'!U50)), "")</f>
        <v>29.341781866724752</v>
      </c>
      <c r="V51" s="72">
        <f>_xlfn.IFNA(IF('Stata dataset (nominal)'!V50="","",IF(LEFT(V$4,1)="£", 'Stata dataset (nominal)'!V50*$D51, 'Stata dataset (nominal)'!V50)), "")</f>
        <v>133.95572630005478</v>
      </c>
      <c r="W51" s="72">
        <f>_xlfn.IFNA(IF('Stata dataset (nominal)'!W50="","",IF(LEFT(W$4,1)="£", 'Stata dataset (nominal)'!W50*$D51, 'Stata dataset (nominal)'!W50)), "")</f>
        <v>2.5982291393240504</v>
      </c>
      <c r="X51" s="72">
        <f>_xlfn.IFNA(IF('Stata dataset (nominal)'!X50="","",IF(LEFT(X$4,1)="£", 'Stata dataset (nominal)'!X50*$D51, 'Stata dataset (nominal)'!X50)), "")</f>
        <v>11.381666774000607</v>
      </c>
      <c r="Y51" s="72">
        <f>_xlfn.IFNA(IF('Stata dataset (nominal)'!Y50="","",IF(LEFT(Y$4,1)="£", 'Stata dataset (nominal)'!Y50*$D51, 'Stata dataset (nominal)'!Y50)), "")</f>
        <v>17.326142675376964</v>
      </c>
      <c r="Z51" s="72">
        <f>_xlfn.IFNA(IF('Stata dataset (nominal)'!Z50="","",IF(LEFT(Z$4,1)="£", 'Stata dataset (nominal)'!Z50*$D51, 'Stata dataset (nominal)'!Z50)), "")</f>
        <v>17.326142675376964</v>
      </c>
      <c r="AA51" s="72">
        <f>_xlfn.IFNA(IF('Stata dataset (nominal)'!AA50="","",IF(LEFT(AA$4,1)="£", 'Stata dataset (nominal)'!AA50*$D51, 'Stata dataset (nominal)'!AA50)), "")</f>
        <v>1477.0898356341675</v>
      </c>
      <c r="AB51" s="72">
        <f>_xlfn.IFNA(IF('Stata dataset (nominal)'!AB50="","",IF(LEFT(AB$4,1)="£", 'Stata dataset (nominal)'!AB50*$D51, 'Stata dataset (nominal)'!AB50)), "")</f>
        <v>11.749532856452836</v>
      </c>
      <c r="AC51" s="72">
        <f>_xlfn.IFNA(IF('Stata dataset (nominal)'!AC50="","",IF(LEFT(AC$4,1)="£", 'Stata dataset (nominal)'!AC50*$D51, 'Stata dataset (nominal)'!AC50)), "")</f>
        <v>9.267144002218263</v>
      </c>
      <c r="AD51" s="72">
        <f>_xlfn.IFNA(IF('Stata dataset (nominal)'!AD50="","",IF(LEFT(AD$4,1)="£", 'Stata dataset (nominal)'!AD50*$D51, 'Stata dataset (nominal)'!AD50)), "")</f>
        <v>4.5494681980405609</v>
      </c>
    </row>
    <row r="52" spans="1:30" x14ac:dyDescent="0.4">
      <c r="A52" s="63" t="str">
        <f t="shared" si="0"/>
        <v>NWT15</v>
      </c>
      <c r="B52" s="63" t="s">
        <v>289</v>
      </c>
      <c r="C52" s="63" t="s">
        <v>245</v>
      </c>
      <c r="D52" s="72">
        <f>_xlfn.IFNA(IF('Stata dataset (nominal)'!D51="","",IF(LEFT(D$4,1)="£",'Stata dataset (nominal)'!D51*$D52,'Stata dataset (nominal)'!D51)),"")</f>
        <v>1.2338096431854266</v>
      </c>
      <c r="E52" s="72">
        <f>_xlfn.IFNA(IF('Stata dataset (nominal)'!E51="","",IF(LEFT(E$4,1)="£", 'Stata dataset (nominal)'!E51*$D52, 'Stata dataset (nominal)'!E51)), "")</f>
        <v>35.327671513328319</v>
      </c>
      <c r="F52" s="72">
        <f>_xlfn.IFNA(IF('Stata dataset (nominal)'!F51="","",IF(LEFT(F$4,1)="£", 'Stata dataset (nominal)'!F51*$D52, 'Stata dataset (nominal)'!F51)), "")</f>
        <v>13.389302247848249</v>
      </c>
      <c r="G52" s="72">
        <f>_xlfn.IFNA(IF('Stata dataset (nominal)'!G51="","",IF(LEFT(G$4,1)="£", 'Stata dataset (nominal)'!G51*$D52, 'Stata dataset (nominal)'!G51)), "")</f>
        <v>91.927455084816586</v>
      </c>
      <c r="H52" s="72">
        <f>_xlfn.IFNA(IF('Stata dataset (nominal)'!H51="","",IF(LEFT(H$4,1)="£", 'Stata dataset (nominal)'!H51*$D52, 'Stata dataset (nominal)'!H51)), "")</f>
        <v>6.1937244087908407</v>
      </c>
      <c r="I52" s="72">
        <f>_xlfn.IFNA(IF('Stata dataset (nominal)'!I51="","",IF(LEFT(I$4,1)="£", 'Stata dataset (nominal)'!I51*$D52, 'Stata dataset (nominal)'!I51)), "")</f>
        <v>11.930939249603075</v>
      </c>
      <c r="J52" s="72">
        <f>_xlfn.IFNA(IF('Stata dataset (nominal)'!J51="","",IF(LEFT(J$4,1)="£", 'Stata dataset (nominal)'!J51*$D52, 'Stata dataset (nominal)'!J51)), "")</f>
        <v>0.24306049970752905</v>
      </c>
      <c r="K52" s="72">
        <f>_xlfn.IFNA(IF('Stata dataset (nominal)'!K51="","",IF(LEFT(K$4,1)="£", 'Stata dataset (nominal)'!K51*$D52, 'Stata dataset (nominal)'!K51)), "")</f>
        <v>0.64775006267234903</v>
      </c>
      <c r="L52" s="72">
        <f>_xlfn.IFNA(IF('Stata dataset (nominal)'!L51="","",IF(LEFT(L$4,1)="£", 'Stata dataset (nominal)'!L51*$D52, 'Stata dataset (nominal)'!L51)), "")</f>
        <v>0</v>
      </c>
      <c r="M52" s="72">
        <f>_xlfn.IFNA(IF('Stata dataset (nominal)'!M51="","",IF(LEFT(M$4,1)="£", 'Stata dataset (nominal)'!M51*$D52, 'Stata dataset (nominal)'!M51)), "")</f>
        <v>7.7283070588200884</v>
      </c>
      <c r="N52" s="72" t="str">
        <f>_xlfn.IFNA(IF('Stata dataset (nominal)'!N51="","",IF(LEFT(N$4,1)="£", 'Stata dataset (nominal)'!N51*$D52, 'Stata dataset (nominal)'!N51)), "")</f>
        <v/>
      </c>
      <c r="O52" s="72">
        <f>_xlfn.IFNA(IF('Stata dataset (nominal)'!O51="","",IF(LEFT(O$4,1)="£", 'Stata dataset (nominal)'!O51*$D52, 'Stata dataset (nominal)'!O51)), "")</f>
        <v>45.408000000000001</v>
      </c>
      <c r="P52" s="72">
        <f>_xlfn.IFNA(IF('Stata dataset (nominal)'!P51="","",IF(LEFT(P$4,1)="£", 'Stata dataset (nominal)'!P51*$D52, 'Stata dataset (nominal)'!P51)), "")</f>
        <v>26.065000000000001</v>
      </c>
      <c r="Q52" s="72">
        <f>_xlfn.IFNA(IF('Stata dataset (nominal)'!Q51="","",IF(LEFT(Q$4,1)="£", 'Stata dataset (nominal)'!Q51*$D52, 'Stata dataset (nominal)'!Q51)), "")</f>
        <v>1746.1949999999999</v>
      </c>
      <c r="R52" s="72">
        <f>_xlfn.IFNA(IF('Stata dataset (nominal)'!R51="","",IF(LEFT(R$4,1)="£", 'Stata dataset (nominal)'!R51*$D52, 'Stata dataset (nominal)'!R51)), "")</f>
        <v>24.091000000000001</v>
      </c>
      <c r="S52" s="72">
        <f>_xlfn.IFNA(IF('Stata dataset (nominal)'!S51="","",IF(LEFT(S$4,1)="£", 'Stata dataset (nominal)'!S51*$D52, 'Stata dataset (nominal)'!S51)), "")</f>
        <v>15.99</v>
      </c>
      <c r="T52" s="72">
        <f>_xlfn.IFNA(IF('Stata dataset (nominal)'!T51="","",IF(LEFT(T$4,1)="£", 'Stata dataset (nominal)'!T51*$D52, 'Stata dataset (nominal)'!T51)), "")</f>
        <v>1055.547</v>
      </c>
      <c r="U52" s="72">
        <f>_xlfn.IFNA(IF('Stata dataset (nominal)'!U51="","",IF(LEFT(U$4,1)="£", 'Stata dataset (nominal)'!U51*$D52, 'Stata dataset (nominal)'!U51)), "")</f>
        <v>29.767480764103812</v>
      </c>
      <c r="V52" s="72">
        <f>_xlfn.IFNA(IF('Stata dataset (nominal)'!V51="","",IF(LEFT(V$4,1)="£", 'Stata dataset (nominal)'!V51*$D52, 'Stata dataset (nominal)'!V51)), "")</f>
        <v>131.21419340439184</v>
      </c>
      <c r="W52" s="72">
        <f>_xlfn.IFNA(IF('Stata dataset (nominal)'!W51="","",IF(LEFT(W$4,1)="£", 'Stata dataset (nominal)'!W51*$D52, 'Stata dataset (nominal)'!W51)), "")</f>
        <v>2.6261873373078362</v>
      </c>
      <c r="X52" s="72">
        <f>_xlfn.IFNA(IF('Stata dataset (nominal)'!X51="","",IF(LEFT(X$4,1)="£", 'Stata dataset (nominal)'!X51*$D52, 'Stata dataset (nominal)'!X51)), "")</f>
        <v>11.381666774000607</v>
      </c>
      <c r="Y52" s="72">
        <f>_xlfn.IFNA(IF('Stata dataset (nominal)'!Y51="","",IF(LEFT(Y$4,1)="£", 'Stata dataset (nominal)'!Y51*$D52, 'Stata dataset (nominal)'!Y51)), "")</f>
        <v>17.339598574106692</v>
      </c>
      <c r="Z52" s="72">
        <f>_xlfn.IFNA(IF('Stata dataset (nominal)'!Z51="","",IF(LEFT(Z$4,1)="£", 'Stata dataset (nominal)'!Z51*$D52, 'Stata dataset (nominal)'!Z51)), "")</f>
        <v>17.339598574106692</v>
      </c>
      <c r="AA52" s="72">
        <f>_xlfn.IFNA(IF('Stata dataset (nominal)'!AA51="","",IF(LEFT(AA$4,1)="£", 'Stata dataset (nominal)'!AA51*$D52, 'Stata dataset (nominal)'!AA51)), "")</f>
        <v>1509.3038153340769</v>
      </c>
      <c r="AB52" s="72">
        <f>_xlfn.IFNA(IF('Stata dataset (nominal)'!AB51="","",IF(LEFT(AB$4,1)="£", 'Stata dataset (nominal)'!AB51*$D52, 'Stata dataset (nominal)'!AB51)), "")</f>
        <v>12.059673331482411</v>
      </c>
      <c r="AC52" s="72">
        <f>_xlfn.IFNA(IF('Stata dataset (nominal)'!AC51="","",IF(LEFT(AC$4,1)="£", 'Stata dataset (nominal)'!AC51*$D52, 'Stata dataset (nominal)'!AC51)), "")</f>
        <v>9.1626011393203406</v>
      </c>
      <c r="AD52" s="72">
        <f>_xlfn.IFNA(IF('Stata dataset (nominal)'!AD51="","",IF(LEFT(AD$4,1)="£", 'Stata dataset (nominal)'!AD51*$D52, 'Stata dataset (nominal)'!AD51)), "")</f>
        <v>4.6695558853818797</v>
      </c>
    </row>
    <row r="53" spans="1:30" x14ac:dyDescent="0.4">
      <c r="A53" s="63" t="str">
        <f t="shared" si="0"/>
        <v>NWT16</v>
      </c>
      <c r="B53" s="63" t="s">
        <v>289</v>
      </c>
      <c r="C53" s="63" t="s">
        <v>247</v>
      </c>
      <c r="D53" s="72">
        <f>_xlfn.IFNA(IF('Stata dataset (nominal)'!D52="","",IF(LEFT(D$4,1)="£",'Stata dataset (nominal)'!D52*$D53,'Stata dataset (nominal)'!D52)),"")</f>
        <v>1.2283693843594008</v>
      </c>
      <c r="E53" s="72">
        <f>_xlfn.IFNA(IF('Stata dataset (nominal)'!E52="","",IF(LEFT(E$4,1)="£", 'Stata dataset (nominal)'!E52*$D53, 'Stata dataset (nominal)'!E52)), "")</f>
        <v>35.315400643751367</v>
      </c>
      <c r="F53" s="72">
        <f>_xlfn.IFNA(IF('Stata dataset (nominal)'!F52="","",IF(LEFT(F$4,1)="£", 'Stata dataset (nominal)'!F52*$D53, 'Stata dataset (nominal)'!F52)), "")</f>
        <v>13.66791259061719</v>
      </c>
      <c r="G53" s="72">
        <f>_xlfn.IFNA(IF('Stata dataset (nominal)'!G52="","",IF(LEFT(G$4,1)="£", 'Stata dataset (nominal)'!G52*$D53, 'Stata dataset (nominal)'!G52)), "")</f>
        <v>73.727391479769395</v>
      </c>
      <c r="H53" s="72">
        <f>_xlfn.IFNA(IF('Stata dataset (nominal)'!H52="","",IF(LEFT(H$4,1)="£", 'Stata dataset (nominal)'!H52*$D53, 'Stata dataset (nominal)'!H52)), "")</f>
        <v>5.8048481346237066</v>
      </c>
      <c r="I53" s="72">
        <f>_xlfn.IFNA(IF('Stata dataset (nominal)'!I52="","",IF(LEFT(I$4,1)="£", 'Stata dataset (nominal)'!I52*$D53, 'Stata dataset (nominal)'!I52)), "")</f>
        <v>11.593591202085435</v>
      </c>
      <c r="J53" s="72" t="str">
        <f>_xlfn.IFNA(IF('Stata dataset (nominal)'!J52="","",IF(LEFT(J$4,1)="£", 'Stata dataset (nominal)'!J52*$D53, 'Stata dataset (nominal)'!J52)), "")</f>
        <v/>
      </c>
      <c r="K53" s="72" t="str">
        <f>_xlfn.IFNA(IF('Stata dataset (nominal)'!K52="","",IF(LEFT(K$4,1)="£", 'Stata dataset (nominal)'!K52*$D53, 'Stata dataset (nominal)'!K52)), "")</f>
        <v/>
      </c>
      <c r="L53" s="72">
        <f>_xlfn.IFNA(IF('Stata dataset (nominal)'!L52="","",IF(LEFT(L$4,1)="£", 'Stata dataset (nominal)'!L52*$D53, 'Stata dataset (nominal)'!L52)), "")</f>
        <v>0</v>
      </c>
      <c r="M53" s="72">
        <f>_xlfn.IFNA(IF('Stata dataset (nominal)'!M52="","",IF(LEFT(M$4,1)="£", 'Stata dataset (nominal)'!M52*$D53, 'Stata dataset (nominal)'!M52)), "")</f>
        <v>14.498020830029116</v>
      </c>
      <c r="N53" s="72" t="str">
        <f>_xlfn.IFNA(IF('Stata dataset (nominal)'!N52="","",IF(LEFT(N$4,1)="£", 'Stata dataset (nominal)'!N52*$D53, 'Stata dataset (nominal)'!N52)), "")</f>
        <v/>
      </c>
      <c r="O53" s="72">
        <f>_xlfn.IFNA(IF('Stata dataset (nominal)'!O52="","",IF(LEFT(O$4,1)="£", 'Stata dataset (nominal)'!O52*$D53, 'Stata dataset (nominal)'!O52)), "")</f>
        <v>45.009</v>
      </c>
      <c r="P53" s="72">
        <f>_xlfn.IFNA(IF('Stata dataset (nominal)'!P52="","",IF(LEFT(P$4,1)="£", 'Stata dataset (nominal)'!P52*$D53, 'Stata dataset (nominal)'!P52)), "")</f>
        <v>25.12</v>
      </c>
      <c r="Q53" s="72">
        <f>_xlfn.IFNA(IF('Stata dataset (nominal)'!Q52="","",IF(LEFT(Q$4,1)="£", 'Stata dataset (nominal)'!Q52*$D53, 'Stata dataset (nominal)'!Q52)), "")</f>
        <v>1714.54</v>
      </c>
      <c r="R53" s="72">
        <f>_xlfn.IFNA(IF('Stata dataset (nominal)'!R52="","",IF(LEFT(R$4,1)="£", 'Stata dataset (nominal)'!R52*$D53, 'Stata dataset (nominal)'!R52)), "")</f>
        <v>25.068000000000001</v>
      </c>
      <c r="S53" s="72">
        <f>_xlfn.IFNA(IF('Stata dataset (nominal)'!S52="","",IF(LEFT(S$4,1)="£", 'Stata dataset (nominal)'!S52*$D53, 'Stata dataset (nominal)'!S52)), "")</f>
        <v>16.728999999999999</v>
      </c>
      <c r="T53" s="72">
        <f>_xlfn.IFNA(IF('Stata dataset (nominal)'!T52="","",IF(LEFT(T$4,1)="£", 'Stata dataset (nominal)'!T52*$D53, 'Stata dataset (nominal)'!T52)), "")</f>
        <v>1098.587</v>
      </c>
      <c r="U53" s="72">
        <f>_xlfn.IFNA(IF('Stata dataset (nominal)'!U52="","",IF(LEFT(U$4,1)="£", 'Stata dataset (nominal)'!U52*$D53, 'Stata dataset (nominal)'!U52)), "")</f>
        <v>29.798683979464229</v>
      </c>
      <c r="V53" s="72">
        <f>_xlfn.IFNA(IF('Stata dataset (nominal)'!V52="","",IF(LEFT(V$4,1)="£", 'Stata dataset (nominal)'!V52*$D53, 'Stata dataset (nominal)'!V52)), "")</f>
        <v>131.20697558921617</v>
      </c>
      <c r="W53" s="72">
        <f>_xlfn.IFNA(IF('Stata dataset (nominal)'!W52="","",IF(LEFT(W$4,1)="£", 'Stata dataset (nominal)'!W52*$D53, 'Stata dataset (nominal)'!W52)), "")</f>
        <v>2.6036455029395378</v>
      </c>
      <c r="X53" s="72">
        <f>_xlfn.IFNA(IF('Stata dataset (nominal)'!X52="","",IF(LEFT(X$4,1)="£", 'Stata dataset (nominal)'!X52*$D53, 'Stata dataset (nominal)'!X52)), "")</f>
        <v>11.381666774000607</v>
      </c>
      <c r="Y53" s="72">
        <f>_xlfn.IFNA(IF('Stata dataset (nominal)'!Y52="","",IF(LEFT(Y$4,1)="£", 'Stata dataset (nominal)'!Y52*$D53, 'Stata dataset (nominal)'!Y52)), "")</f>
        <v>17.354454388349666</v>
      </c>
      <c r="Z53" s="72">
        <f>_xlfn.IFNA(IF('Stata dataset (nominal)'!Z52="","",IF(LEFT(Z$4,1)="£", 'Stata dataset (nominal)'!Z52*$D53, 'Stata dataset (nominal)'!Z52)), "")</f>
        <v>17.354454388349666</v>
      </c>
      <c r="AA53" s="72">
        <f>_xlfn.IFNA(IF('Stata dataset (nominal)'!AA52="","",IF(LEFT(AA$4,1)="£", 'Stata dataset (nominal)'!AA52*$D53, 'Stata dataset (nominal)'!AA52)), "")</f>
        <v>1442.2604317803662</v>
      </c>
      <c r="AB53" s="72">
        <f>_xlfn.IFNA(IF('Stata dataset (nominal)'!AB52="","",IF(LEFT(AB$4,1)="£", 'Stata dataset (nominal)'!AB52*$D53, 'Stata dataset (nominal)'!AB52)), "")</f>
        <v>7.6700239888419874</v>
      </c>
      <c r="AC53" s="72">
        <f>_xlfn.IFNA(IF('Stata dataset (nominal)'!AC52="","",IF(LEFT(AC$4,1)="£", 'Stata dataset (nominal)'!AC52*$D53, 'Stata dataset (nominal)'!AC52)), "")</f>
        <v>9.1222003189888934</v>
      </c>
      <c r="AD53" s="72">
        <f>_xlfn.IFNA(IF('Stata dataset (nominal)'!AD52="","",IF(LEFT(AD$4,1)="£", 'Stata dataset (nominal)'!AD52*$D53, 'Stata dataset (nominal)'!AD52)), "")</f>
        <v>5.115951295953046</v>
      </c>
    </row>
    <row r="54" spans="1:30" x14ac:dyDescent="0.4">
      <c r="A54" s="63" t="str">
        <f t="shared" si="0"/>
        <v>NWT17</v>
      </c>
      <c r="B54" s="63" t="s">
        <v>289</v>
      </c>
      <c r="C54" s="63" t="s">
        <v>249</v>
      </c>
      <c r="D54" s="72">
        <f>_xlfn.IFNA(IF('Stata dataset (nominal)'!D53="","",IF(LEFT(D$4,1)="£",'Stata dataset (nominal)'!D53*$D54,'Stata dataset (nominal)'!D53)),"")</f>
        <v>1.2117357406647515</v>
      </c>
      <c r="E54" s="72">
        <f>_xlfn.IFNA(IF('Stata dataset (nominal)'!E53="","",IF(LEFT(E$4,1)="£", 'Stata dataset (nominal)'!E53*$D54, 'Stata dataset (nominal)'!E53)), "")</f>
        <v>35.365506040970082</v>
      </c>
      <c r="F54" s="72">
        <f>_xlfn.IFNA(IF('Stata dataset (nominal)'!F53="","",IF(LEFT(F$4,1)="£", 'Stata dataset (nominal)'!F53*$D54, 'Stata dataset (nominal)'!F53)), "")</f>
        <v>14.69159699856451</v>
      </c>
      <c r="G54" s="72">
        <f>_xlfn.IFNA(IF('Stata dataset (nominal)'!G53="","",IF(LEFT(G$4,1)="£", 'Stata dataset (nominal)'!G53*$D54, 'Stata dataset (nominal)'!G53)), "")</f>
        <v>62.258159635256412</v>
      </c>
      <c r="H54" s="72">
        <f>_xlfn.IFNA(IF('Stata dataset (nominal)'!H53="","",IF(LEFT(H$4,1)="£", 'Stata dataset (nominal)'!H53*$D54, 'Stata dataset (nominal)'!H53)), "")</f>
        <v>5.8837210068763923</v>
      </c>
      <c r="I54" s="72">
        <f>_xlfn.IFNA(IF('Stata dataset (nominal)'!I53="","",IF(LEFT(I$4,1)="£", 'Stata dataset (nominal)'!I53*$D54, 'Stata dataset (nominal)'!I53)), "")</f>
        <v>12.095787428600442</v>
      </c>
      <c r="J54" s="72" t="str">
        <f>_xlfn.IFNA(IF('Stata dataset (nominal)'!J53="","",IF(LEFT(J$4,1)="£", 'Stata dataset (nominal)'!J53*$D54, 'Stata dataset (nominal)'!J53)), "")</f>
        <v/>
      </c>
      <c r="K54" s="72" t="str">
        <f>_xlfn.IFNA(IF('Stata dataset (nominal)'!K53="","",IF(LEFT(K$4,1)="£", 'Stata dataset (nominal)'!K53*$D54, 'Stata dataset (nominal)'!K53)), "")</f>
        <v/>
      </c>
      <c r="L54" s="72">
        <f>_xlfn.IFNA(IF('Stata dataset (nominal)'!L53="","",IF(LEFT(L$4,1)="£", 'Stata dataset (nominal)'!L53*$D54, 'Stata dataset (nominal)'!L53)), "")</f>
        <v>0</v>
      </c>
      <c r="M54" s="72">
        <f>_xlfn.IFNA(IF('Stata dataset (nominal)'!M53="","",IF(LEFT(M$4,1)="£", 'Stata dataset (nominal)'!M53*$D54, 'Stata dataset (nominal)'!M53)), "")</f>
        <v>15.884796381903978</v>
      </c>
      <c r="N54" s="72" t="str">
        <f>_xlfn.IFNA(IF('Stata dataset (nominal)'!N53="","",IF(LEFT(N$4,1)="£", 'Stata dataset (nominal)'!N53*$D54, 'Stata dataset (nominal)'!N53)), "")</f>
        <v/>
      </c>
      <c r="O54" s="72">
        <f>_xlfn.IFNA(IF('Stata dataset (nominal)'!O53="","",IF(LEFT(O$4,1)="£", 'Stata dataset (nominal)'!O53*$D54, 'Stata dataset (nominal)'!O53)), "")</f>
        <v>44.616999999999997</v>
      </c>
      <c r="P54" s="72">
        <f>_xlfn.IFNA(IF('Stata dataset (nominal)'!P53="","",IF(LEFT(P$4,1)="£", 'Stata dataset (nominal)'!P53*$D54, 'Stata dataset (nominal)'!P53)), "")</f>
        <v>24.681999999999999</v>
      </c>
      <c r="Q54" s="72">
        <f>_xlfn.IFNA(IF('Stata dataset (nominal)'!Q53="","",IF(LEFT(Q$4,1)="£", 'Stata dataset (nominal)'!Q53*$D54, 'Stata dataset (nominal)'!Q53)), "")</f>
        <v>1688.94</v>
      </c>
      <c r="R54" s="72">
        <f>_xlfn.IFNA(IF('Stata dataset (nominal)'!R53="","",IF(LEFT(R$4,1)="£", 'Stata dataset (nominal)'!R53*$D54, 'Stata dataset (nominal)'!R53)), "")</f>
        <v>25.995999999999999</v>
      </c>
      <c r="S54" s="72">
        <f>_xlfn.IFNA(IF('Stata dataset (nominal)'!S53="","",IF(LEFT(S$4,1)="£", 'Stata dataset (nominal)'!S53*$D54, 'Stata dataset (nominal)'!S53)), "")</f>
        <v>44.369</v>
      </c>
      <c r="T54" s="72">
        <f>_xlfn.IFNA(IF('Stata dataset (nominal)'!T53="","",IF(LEFT(T$4,1)="£", 'Stata dataset (nominal)'!T53*$D54, 'Stata dataset (nominal)'!T53)), "")</f>
        <v>1143.348</v>
      </c>
      <c r="U54" s="72">
        <f>_xlfn.IFNA(IF('Stata dataset (nominal)'!U53="","",IF(LEFT(U$4,1)="£", 'Stata dataset (nominal)'!U53*$D54, 'Stata dataset (nominal)'!U53)), "")</f>
        <v>29.635745060299016</v>
      </c>
      <c r="V54" s="72">
        <f>_xlfn.IFNA(IF('Stata dataset (nominal)'!V53="","",IF(LEFT(V$4,1)="£", 'Stata dataset (nominal)'!V53*$D54, 'Stata dataset (nominal)'!V53)), "")</f>
        <v>132.14626965400015</v>
      </c>
      <c r="W54" s="72">
        <f>_xlfn.IFNA(IF('Stata dataset (nominal)'!W53="","",IF(LEFT(W$4,1)="£", 'Stata dataset (nominal)'!W53*$D54, 'Stata dataset (nominal)'!W53)), "")</f>
        <v>2.4778286435419785</v>
      </c>
      <c r="X54" s="72">
        <f>_xlfn.IFNA(IF('Stata dataset (nominal)'!X53="","",IF(LEFT(X$4,1)="£", 'Stata dataset (nominal)'!X53*$D54, 'Stata dataset (nominal)'!X53)), "")</f>
        <v>11.381666774000607</v>
      </c>
      <c r="Y54" s="72">
        <f>_xlfn.IFNA(IF('Stata dataset (nominal)'!Y53="","",IF(LEFT(Y$4,1)="£", 'Stata dataset (nominal)'!Y53*$D54, 'Stata dataset (nominal)'!Y53)), "")</f>
        <v>17.357532788456528</v>
      </c>
      <c r="Z54" s="72">
        <f>_xlfn.IFNA(IF('Stata dataset (nominal)'!Z53="","",IF(LEFT(Z$4,1)="£", 'Stata dataset (nominal)'!Z53*$D54, 'Stata dataset (nominal)'!Z53)), "")</f>
        <v>17.031652661195317</v>
      </c>
      <c r="AA54" s="72">
        <f>_xlfn.IFNA(IF('Stata dataset (nominal)'!AA53="","",IF(LEFT(AA$4,1)="£", 'Stata dataset (nominal)'!AA53*$D54, 'Stata dataset (nominal)'!AA53)), "")</f>
        <v>1434.115907263028</v>
      </c>
      <c r="AB54" s="72">
        <f>_xlfn.IFNA(IF('Stata dataset (nominal)'!AB53="","",IF(LEFT(AB$4,1)="£", 'Stata dataset (nominal)'!AB53*$D54, 'Stata dataset (nominal)'!AB53)), "")</f>
        <v>8.3886607893837457</v>
      </c>
      <c r="AC54" s="72">
        <f>_xlfn.IFNA(IF('Stata dataset (nominal)'!AC53="","",IF(LEFT(AC$4,1)="£", 'Stata dataset (nominal)'!AC53*$D54, 'Stata dataset (nominal)'!AC53)), "")</f>
        <v>8.9986744221786203</v>
      </c>
      <c r="AD54" s="72">
        <f>_xlfn.IFNA(IF('Stata dataset (nominal)'!AD53="","",IF(LEFT(AD$4,1)="£", 'Stata dataset (nominal)'!AD53*$D54, 'Stata dataset (nominal)'!AD53)), "")</f>
        <v>5.1190552271083165</v>
      </c>
    </row>
    <row r="55" spans="1:30" x14ac:dyDescent="0.4">
      <c r="A55" s="63" t="str">
        <f t="shared" si="0"/>
        <v>NWT18</v>
      </c>
      <c r="B55" s="63" t="s">
        <v>289</v>
      </c>
      <c r="C55" s="63" t="s">
        <v>251</v>
      </c>
      <c r="D55" s="72">
        <f>_xlfn.IFNA(IF('Stata dataset (nominal)'!D54="","",IF(LEFT(D$4,1)="£",'Stata dataset (nominal)'!D54*$D55,'Stata dataset (nominal)'!D54)),"")</f>
        <v>1.1806332960179113</v>
      </c>
      <c r="E55" s="72">
        <f>_xlfn.IFNA(IF('Stata dataset (nominal)'!E54="","",IF(LEFT(E$4,1)="£", 'Stata dataset (nominal)'!E54*$D55, 'Stata dataset (nominal)'!E54)), "")</f>
        <v>29.088626464241717</v>
      </c>
      <c r="F55" s="72">
        <f>_xlfn.IFNA(IF('Stata dataset (nominal)'!F54="","",IF(LEFT(F$4,1)="£", 'Stata dataset (nominal)'!F54*$D55, 'Stata dataset (nominal)'!F54)), "")</f>
        <v>13.583820109175456</v>
      </c>
      <c r="G55" s="72">
        <f>_xlfn.IFNA(IF('Stata dataset (nominal)'!G54="","",IF(LEFT(G$4,1)="£", 'Stata dataset (nominal)'!G54*$D55, 'Stata dataset (nominal)'!G54)), "")</f>
        <v>59.492437475843595</v>
      </c>
      <c r="H55" s="72">
        <f>_xlfn.IFNA(IF('Stata dataset (nominal)'!H54="","",IF(LEFT(H$4,1)="£", 'Stata dataset (nominal)'!H54*$D55, 'Stata dataset (nominal)'!H54)), "")</f>
        <v>4.7080395142047671</v>
      </c>
      <c r="I55" s="72">
        <f>_xlfn.IFNA(IF('Stata dataset (nominal)'!I54="","",IF(LEFT(I$4,1)="£", 'Stata dataset (nominal)'!I54*$D55, 'Stata dataset (nominal)'!I54)), "")</f>
        <v>18.476961224483123</v>
      </c>
      <c r="J55" s="72" t="str">
        <f>_xlfn.IFNA(IF('Stata dataset (nominal)'!J54="","",IF(LEFT(J$4,1)="£", 'Stata dataset (nominal)'!J54*$D55, 'Stata dataset (nominal)'!J54)), "")</f>
        <v/>
      </c>
      <c r="K55" s="72" t="str">
        <f>_xlfn.IFNA(IF('Stata dataset (nominal)'!K54="","",IF(LEFT(K$4,1)="£", 'Stata dataset (nominal)'!K54*$D55, 'Stata dataset (nominal)'!K54)), "")</f>
        <v/>
      </c>
      <c r="L55" s="72">
        <f>_xlfn.IFNA(IF('Stata dataset (nominal)'!L54="","",IF(LEFT(L$4,1)="£", 'Stata dataset (nominal)'!L54*$D55, 'Stata dataset (nominal)'!L54)), "")</f>
        <v>0</v>
      </c>
      <c r="M55" s="72">
        <f>_xlfn.IFNA(IF('Stata dataset (nominal)'!M54="","",IF(LEFT(M$4,1)="£", 'Stata dataset (nominal)'!M54*$D55, 'Stata dataset (nominal)'!M54)), "")</f>
        <v>7.3451913148848549</v>
      </c>
      <c r="N55" s="72" t="str">
        <f>_xlfn.IFNA(IF('Stata dataset (nominal)'!N54="","",IF(LEFT(N$4,1)="£", 'Stata dataset (nominal)'!N54*$D55, 'Stata dataset (nominal)'!N54)), "")</f>
        <v/>
      </c>
      <c r="O55" s="72">
        <f>_xlfn.IFNA(IF('Stata dataset (nominal)'!O54="","",IF(LEFT(O$4,1)="£", 'Stata dataset (nominal)'!O54*$D55, 'Stata dataset (nominal)'!O54)), "")</f>
        <v>44.146000000000001</v>
      </c>
      <c r="P55" s="72">
        <f>_xlfn.IFNA(IF('Stata dataset (nominal)'!P54="","",IF(LEFT(P$4,1)="£", 'Stata dataset (nominal)'!P54*$D55, 'Stata dataset (nominal)'!P54)), "")</f>
        <v>24.279</v>
      </c>
      <c r="Q55" s="72">
        <f>_xlfn.IFNA(IF('Stata dataset (nominal)'!Q54="","",IF(LEFT(Q$4,1)="£", 'Stata dataset (nominal)'!Q54*$D55, 'Stata dataset (nominal)'!Q54)), "")</f>
        <v>1642.92</v>
      </c>
      <c r="R55" s="72">
        <f>_xlfn.IFNA(IF('Stata dataset (nominal)'!R54="","",IF(LEFT(R$4,1)="£", 'Stata dataset (nominal)'!R54*$D55, 'Stata dataset (nominal)'!R54)), "")</f>
        <v>27.297999999999998</v>
      </c>
      <c r="S55" s="72">
        <f>_xlfn.IFNA(IF('Stata dataset (nominal)'!S54="","",IF(LEFT(S$4,1)="£", 'Stata dataset (nominal)'!S54*$D55, 'Stata dataset (nominal)'!S54)), "")</f>
        <v>49.72</v>
      </c>
      <c r="T55" s="72">
        <f>_xlfn.IFNA(IF('Stata dataset (nominal)'!T54="","",IF(LEFT(T$4,1)="£", 'Stata dataset (nominal)'!T54*$D55, 'Stata dataset (nominal)'!T54)), "")</f>
        <v>1186.98</v>
      </c>
      <c r="U55" s="72">
        <f>_xlfn.IFNA(IF('Stata dataset (nominal)'!U54="","",IF(LEFT(U$4,1)="£", 'Stata dataset (nominal)'!U54*$D55, 'Stata dataset (nominal)'!U54)), "")</f>
        <v>29.621920355259768</v>
      </c>
      <c r="V55" s="72">
        <f>_xlfn.IFNA(IF('Stata dataset (nominal)'!V54="","",IF(LEFT(V$4,1)="£", 'Stata dataset (nominal)'!V54*$D55, 'Stata dataset (nominal)'!V54)), "")</f>
        <v>132.47978488957457</v>
      </c>
      <c r="W55" s="72">
        <f>_xlfn.IFNA(IF('Stata dataset (nominal)'!W54="","",IF(LEFT(W$4,1)="£", 'Stata dataset (nominal)'!W54*$D55, 'Stata dataset (nominal)'!W54)), "")</f>
        <v>2.4942925205731288</v>
      </c>
      <c r="X55" s="72">
        <f>_xlfn.IFNA(IF('Stata dataset (nominal)'!X54="","",IF(LEFT(X$4,1)="£", 'Stata dataset (nominal)'!X54*$D55, 'Stata dataset (nominal)'!X54)), "")</f>
        <v>11.720084943512827</v>
      </c>
      <c r="Y55" s="72">
        <f>_xlfn.IFNA(IF('Stata dataset (nominal)'!Y54="","",IF(LEFT(Y$4,1)="£", 'Stata dataset (nominal)'!Y54*$D55, 'Stata dataset (nominal)'!Y54)), "")</f>
        <v>17.359256797645934</v>
      </c>
      <c r="Z55" s="72">
        <f>_xlfn.IFNA(IF('Stata dataset (nominal)'!Z54="","",IF(LEFT(Z$4,1)="£", 'Stata dataset (nominal)'!Z54*$D55, 'Stata dataset (nominal)'!Z54)), "")</f>
        <v>16.707274053633306</v>
      </c>
      <c r="AA55" s="72">
        <f>_xlfn.IFNA(IF('Stata dataset (nominal)'!AA54="","",IF(LEFT(AA$4,1)="£", 'Stata dataset (nominal)'!AA54*$D55, 'Stata dataset (nominal)'!AA54)), "")</f>
        <v>1421.5072817047817</v>
      </c>
      <c r="AB55" s="72">
        <f>_xlfn.IFNA(IF('Stata dataset (nominal)'!AB54="","",IF(LEFT(AB$4,1)="£", 'Stata dataset (nominal)'!AB54*$D55, 'Stata dataset (nominal)'!AB54)), "")</f>
        <v>8.7942969978730208</v>
      </c>
      <c r="AC55" s="72">
        <f>_xlfn.IFNA(IF('Stata dataset (nominal)'!AC54="","",IF(LEFT(AC$4,1)="£", 'Stata dataset (nominal)'!AC54*$D55, 'Stata dataset (nominal)'!AC54)), "")</f>
        <v>8.7676993310608111</v>
      </c>
      <c r="AD55" s="72">
        <f>_xlfn.IFNA(IF('Stata dataset (nominal)'!AD54="","",IF(LEFT(AD$4,1)="£", 'Stata dataset (nominal)'!AD54*$D55, 'Stata dataset (nominal)'!AD54)), "")</f>
        <v>4.9303710300687751</v>
      </c>
    </row>
    <row r="56" spans="1:30" x14ac:dyDescent="0.4">
      <c r="A56" s="63" t="str">
        <f t="shared" si="0"/>
        <v>NWT19</v>
      </c>
      <c r="B56" s="63" t="s">
        <v>289</v>
      </c>
      <c r="C56" s="63" t="s">
        <v>253</v>
      </c>
      <c r="D56" s="72">
        <f>_xlfn.IFNA(IF('Stata dataset (nominal)'!D55="","",IF(LEFT(D$4,1)="£",'Stata dataset (nominal)'!D55*$D56,'Stata dataset (nominal)'!D55)),"")</f>
        <v>1.1560444722831191</v>
      </c>
      <c r="E56" s="72">
        <f>_xlfn.IFNA(IF('Stata dataset (nominal)'!E55="","",IF(LEFT(E$4,1)="£", 'Stata dataset (nominal)'!E55*$D56, 'Stata dataset (nominal)'!E55)), "")</f>
        <v>28.019970492302814</v>
      </c>
      <c r="F56" s="72">
        <f>_xlfn.IFNA(IF('Stata dataset (nominal)'!F55="","",IF(LEFT(F$4,1)="£", 'Stata dataset (nominal)'!F55*$D56, 'Stata dataset (nominal)'!F55)), "")</f>
        <v>15.158353052945127</v>
      </c>
      <c r="G56" s="72">
        <f>_xlfn.IFNA(IF('Stata dataset (nominal)'!G55="","",IF(LEFT(G$4,1)="£", 'Stata dataset (nominal)'!G55*$D56, 'Stata dataset (nominal)'!G55)), "")</f>
        <v>51.248004450183984</v>
      </c>
      <c r="H56" s="72">
        <f>_xlfn.IFNA(IF('Stata dataset (nominal)'!H55="","",IF(LEFT(H$4,1)="£", 'Stata dataset (nominal)'!H55*$D56, 'Stata dataset (nominal)'!H55)), "")</f>
        <v>4.8722601431784929</v>
      </c>
      <c r="I56" s="72">
        <f>_xlfn.IFNA(IF('Stata dataset (nominal)'!I55="","",IF(LEFT(I$4,1)="£", 'Stata dataset (nominal)'!I55*$D56, 'Stata dataset (nominal)'!I55)), "")</f>
        <v>21.453492248614214</v>
      </c>
      <c r="J56" s="72" t="str">
        <f>_xlfn.IFNA(IF('Stata dataset (nominal)'!J55="","",IF(LEFT(J$4,1)="£", 'Stata dataset (nominal)'!J55*$D56, 'Stata dataset (nominal)'!J55)), "")</f>
        <v/>
      </c>
      <c r="K56" s="72" t="str">
        <f>_xlfn.IFNA(IF('Stata dataset (nominal)'!K55="","",IF(LEFT(K$4,1)="£", 'Stata dataset (nominal)'!K55*$D56, 'Stata dataset (nominal)'!K55)), "")</f>
        <v/>
      </c>
      <c r="L56" s="72">
        <f>_xlfn.IFNA(IF('Stata dataset (nominal)'!L55="","",IF(LEFT(L$4,1)="£", 'Stata dataset (nominal)'!L55*$D56, 'Stata dataset (nominal)'!L55)), "")</f>
        <v>0</v>
      </c>
      <c r="M56" s="72">
        <f>_xlfn.IFNA(IF('Stata dataset (nominal)'!M55="","",IF(LEFT(M$4,1)="£", 'Stata dataset (nominal)'!M55*$D56, 'Stata dataset (nominal)'!M55)), "")</f>
        <v>5.6166095028147502</v>
      </c>
      <c r="N56" s="72" t="str">
        <f>_xlfn.IFNA(IF('Stata dataset (nominal)'!N55="","",IF(LEFT(N$4,1)="£", 'Stata dataset (nominal)'!N55*$D56, 'Stata dataset (nominal)'!N55)), "")</f>
        <v/>
      </c>
      <c r="O56" s="72">
        <f>_xlfn.IFNA(IF('Stata dataset (nominal)'!O55="","",IF(LEFT(O$4,1)="£", 'Stata dataset (nominal)'!O55*$D56, 'Stata dataset (nominal)'!O55)), "")</f>
        <v>43.432000000000002</v>
      </c>
      <c r="P56" s="72">
        <f>_xlfn.IFNA(IF('Stata dataset (nominal)'!P55="","",IF(LEFT(P$4,1)="£", 'Stata dataset (nominal)'!P55*$D56, 'Stata dataset (nominal)'!P55)), "")</f>
        <v>23.867999999999999</v>
      </c>
      <c r="Q56" s="72">
        <f>_xlfn.IFNA(IF('Stata dataset (nominal)'!Q55="","",IF(LEFT(Q$4,1)="£", 'Stata dataset (nominal)'!Q55*$D56, 'Stata dataset (nominal)'!Q55)), "")</f>
        <v>1612.8019999999999</v>
      </c>
      <c r="R56" s="72">
        <f>_xlfn.IFNA(IF('Stata dataset (nominal)'!R55="","",IF(LEFT(R$4,1)="£", 'Stata dataset (nominal)'!R55*$D56, 'Stata dataset (nominal)'!R55)), "")</f>
        <v>28.204999999999998</v>
      </c>
      <c r="S56" s="72">
        <f>_xlfn.IFNA(IF('Stata dataset (nominal)'!S55="","",IF(LEFT(S$4,1)="£", 'Stata dataset (nominal)'!S55*$D56, 'Stata dataset (nominal)'!S55)), "")</f>
        <v>50.744</v>
      </c>
      <c r="T56" s="72">
        <f>_xlfn.IFNA(IF('Stata dataset (nominal)'!T55="","",IF(LEFT(T$4,1)="£", 'Stata dataset (nominal)'!T55*$D56, 'Stata dataset (nominal)'!T55)), "")</f>
        <v>1238.6110000000001</v>
      </c>
      <c r="U56" s="72">
        <f>_xlfn.IFNA(IF('Stata dataset (nominal)'!U55="","",IF(LEFT(U$4,1)="£", 'Stata dataset (nominal)'!U55*$D56, 'Stata dataset (nominal)'!U55)), "")</f>
        <v>29.092225449533245</v>
      </c>
      <c r="V56" s="72">
        <f>_xlfn.IFNA(IF('Stata dataset (nominal)'!V55="","",IF(LEFT(V$4,1)="£", 'Stata dataset (nominal)'!V55*$D56, 'Stata dataset (nominal)'!V55)), "")</f>
        <v>132.24645442806124</v>
      </c>
      <c r="W56" s="72">
        <f>_xlfn.IFNA(IF('Stata dataset (nominal)'!W55="","",IF(LEFT(W$4,1)="£", 'Stata dataset (nominal)'!W55*$D56, 'Stata dataset (nominal)'!W55)), "")</f>
        <v>2.5325129822233268</v>
      </c>
      <c r="X56" s="72">
        <f>_xlfn.IFNA(IF('Stata dataset (nominal)'!X55="","",IF(LEFT(X$4,1)="£", 'Stata dataset (nominal)'!X55*$D56, 'Stata dataset (nominal)'!X55)), "")</f>
        <v>11.994042016879627</v>
      </c>
      <c r="Y56" s="72">
        <f>_xlfn.IFNA(IF('Stata dataset (nominal)'!Y55="","",IF(LEFT(Y$4,1)="£", 'Stata dataset (nominal)'!Y55*$D56, 'Stata dataset (nominal)'!Y55)), "")</f>
        <v>17.359256797645934</v>
      </c>
      <c r="Z56" s="72">
        <f>_xlfn.IFNA(IF('Stata dataset (nominal)'!Z55="","",IF(LEFT(Z$4,1)="£", 'Stata dataset (nominal)'!Z55*$D56, 'Stata dataset (nominal)'!Z55)), "")</f>
        <v>16.381282681626992</v>
      </c>
      <c r="AA56" s="72">
        <f>_xlfn.IFNA(IF('Stata dataset (nominal)'!AA55="","",IF(LEFT(AA$4,1)="£", 'Stata dataset (nominal)'!AA55*$D56, 'Stata dataset (nominal)'!AA55)), "")</f>
        <v>1471.9434507124956</v>
      </c>
      <c r="AB56" s="72">
        <f>_xlfn.IFNA(IF('Stata dataset (nominal)'!AB55="","",IF(LEFT(AB$4,1)="£", 'Stata dataset (nominal)'!AB55*$D56, 'Stata dataset (nominal)'!AB55)), "")</f>
        <v>7.4961534487746615</v>
      </c>
      <c r="AC56" s="72">
        <f>_xlfn.IFNA(IF('Stata dataset (nominal)'!AC55="","",IF(LEFT(AC$4,1)="£", 'Stata dataset (nominal)'!AC55*$D56, 'Stata dataset (nominal)'!AC55)), "")</f>
        <v>8.5850961348454806</v>
      </c>
      <c r="AD56" s="72">
        <f>_xlfn.IFNA(IF('Stata dataset (nominal)'!AD55="","",IF(LEFT(AD$4,1)="£", 'Stata dataset (nominal)'!AD55*$D56, 'Stata dataset (nominal)'!AD55)), "")</f>
        <v>5.0195450986533041</v>
      </c>
    </row>
    <row r="57" spans="1:30" x14ac:dyDescent="0.4">
      <c r="A57" s="63" t="str">
        <f t="shared" si="0"/>
        <v>NWT20</v>
      </c>
      <c r="B57" s="63" t="s">
        <v>289</v>
      </c>
      <c r="C57" s="63" t="s">
        <v>255</v>
      </c>
      <c r="D57" s="72">
        <f>_xlfn.IFNA(IF('Stata dataset (nominal)'!D56="","",IF(LEFT(D$4,1)="£",'Stata dataset (nominal)'!D56*$D57,'Stata dataset (nominal)'!D56)),"")</f>
        <v>1.1367310801447381</v>
      </c>
      <c r="E57" s="72">
        <f>_xlfn.IFNA(IF('Stata dataset (nominal)'!E56="","",IF(LEFT(E$4,1)="£", 'Stata dataset (nominal)'!E56*$D57, 'Stata dataset (nominal)'!E56)), "")</f>
        <v>26.138083842307395</v>
      </c>
      <c r="F57" s="72">
        <f>_xlfn.IFNA(IF('Stata dataset (nominal)'!F56="","",IF(LEFT(F$4,1)="£", 'Stata dataset (nominal)'!F56*$D57, 'Stata dataset (nominal)'!F56)), "")</f>
        <v>14.198264618862954</v>
      </c>
      <c r="G57" s="72">
        <f>_xlfn.IFNA(IF('Stata dataset (nominal)'!G56="","",IF(LEFT(G$4,1)="£", 'Stata dataset (nominal)'!G56*$D57, 'Stata dataset (nominal)'!G56)), "")</f>
        <v>73.169051603664656</v>
      </c>
      <c r="H57" s="72">
        <f>_xlfn.IFNA(IF('Stata dataset (nominal)'!H56="","",IF(LEFT(H$4,1)="£", 'Stata dataset (nominal)'!H56*$D57, 'Stata dataset (nominal)'!H56)), "")</f>
        <v>4.7284089410563954</v>
      </c>
      <c r="I57" s="72">
        <f>_xlfn.IFNA(IF('Stata dataset (nominal)'!I56="","",IF(LEFT(I$4,1)="£", 'Stata dataset (nominal)'!I56*$D57, 'Stata dataset (nominal)'!I56)), "")</f>
        <v>16.581573458877084</v>
      </c>
      <c r="J57" s="72" t="str">
        <f>_xlfn.IFNA(IF('Stata dataset (nominal)'!J56="","",IF(LEFT(J$4,1)="£", 'Stata dataset (nominal)'!J56*$D57, 'Stata dataset (nominal)'!J56)), "")</f>
        <v/>
      </c>
      <c r="K57" s="72" t="str">
        <f>_xlfn.IFNA(IF('Stata dataset (nominal)'!K56="","",IF(LEFT(K$4,1)="£", 'Stata dataset (nominal)'!K56*$D57, 'Stata dataset (nominal)'!K56)), "")</f>
        <v/>
      </c>
      <c r="L57" s="72">
        <f>_xlfn.IFNA(IF('Stata dataset (nominal)'!L56="","",IF(LEFT(L$4,1)="£", 'Stata dataset (nominal)'!L56*$D57, 'Stata dataset (nominal)'!L56)), "")</f>
        <v>0</v>
      </c>
      <c r="M57" s="72">
        <f>_xlfn.IFNA(IF('Stata dataset (nominal)'!M56="","",IF(LEFT(M$4,1)="£", 'Stata dataset (nominal)'!M56*$D57, 'Stata dataset (nominal)'!M56)), "")</f>
        <v>3.2269204868850569</v>
      </c>
      <c r="N57" s="72" t="str">
        <f>_xlfn.IFNA(IF('Stata dataset (nominal)'!N56="","",IF(LEFT(N$4,1)="£", 'Stata dataset (nominal)'!N56*$D57, 'Stata dataset (nominal)'!N56)), "")</f>
        <v/>
      </c>
      <c r="O57" s="72">
        <f>_xlfn.IFNA(IF('Stata dataset (nominal)'!O56="","",IF(LEFT(O$4,1)="£", 'Stata dataset (nominal)'!O56*$D57, 'Stata dataset (nominal)'!O56)), "")</f>
        <v>43.069000000000003</v>
      </c>
      <c r="P57" s="72">
        <f>_xlfn.IFNA(IF('Stata dataset (nominal)'!P56="","",IF(LEFT(P$4,1)="£", 'Stata dataset (nominal)'!P56*$D57, 'Stata dataset (nominal)'!P56)), "")</f>
        <v>23.372</v>
      </c>
      <c r="Q57" s="72">
        <f>_xlfn.IFNA(IF('Stata dataset (nominal)'!Q56="","",IF(LEFT(Q$4,1)="£", 'Stata dataset (nominal)'!Q56*$D57, 'Stata dataset (nominal)'!Q56)), "")</f>
        <v>1584.787</v>
      </c>
      <c r="R57" s="72">
        <f>_xlfn.IFNA(IF('Stata dataset (nominal)'!R56="","",IF(LEFT(R$4,1)="£", 'Stata dataset (nominal)'!R56*$D57, 'Stata dataset (nominal)'!R56)), "")</f>
        <v>29.262</v>
      </c>
      <c r="S57" s="72">
        <f>_xlfn.IFNA(IF('Stata dataset (nominal)'!S56="","",IF(LEFT(S$4,1)="£", 'Stata dataset (nominal)'!S56*$D57, 'Stata dataset (nominal)'!S56)), "")</f>
        <v>52.012</v>
      </c>
      <c r="T57" s="72">
        <f>_xlfn.IFNA(IF('Stata dataset (nominal)'!T56="","",IF(LEFT(T$4,1)="£", 'Stata dataset (nominal)'!T56*$D57, 'Stata dataset (nominal)'!T56)), "")</f>
        <v>1297.576</v>
      </c>
      <c r="U57" s="72">
        <f>_xlfn.IFNA(IF('Stata dataset (nominal)'!U56="","",IF(LEFT(U$4,1)="£", 'Stata dataset (nominal)'!U56*$D57, 'Stata dataset (nominal)'!U56)), "")</f>
        <v>28.71952182376468</v>
      </c>
      <c r="V57" s="72">
        <f>_xlfn.IFNA(IF('Stata dataset (nominal)'!V56="","",IF(LEFT(V$4,1)="£", 'Stata dataset (nominal)'!V56*$D57, 'Stata dataset (nominal)'!V56)), "")</f>
        <v>131.92480358388252</v>
      </c>
      <c r="W57" s="72">
        <f>_xlfn.IFNA(IF('Stata dataset (nominal)'!W56="","",IF(LEFT(W$4,1)="£", 'Stata dataset (nominal)'!W56*$D57, 'Stata dataset (nominal)'!W56)), "")</f>
        <v>2.5902368697150786</v>
      </c>
      <c r="X57" s="72">
        <f>_xlfn.IFNA(IF('Stata dataset (nominal)'!X56="","",IF(LEFT(X$4,1)="£", 'Stata dataset (nominal)'!X56*$D57, 'Stata dataset (nominal)'!X56)), "")</f>
        <v>11.115211941720034</v>
      </c>
      <c r="Y57" s="72">
        <f>_xlfn.IFNA(IF('Stata dataset (nominal)'!Y56="","",IF(LEFT(Y$4,1)="£", 'Stata dataset (nominal)'!Y56*$D57, 'Stata dataset (nominal)'!Y56)), "")</f>
        <v>16.056939658260902</v>
      </c>
      <c r="Z57" s="72">
        <f>_xlfn.IFNA(IF('Stata dataset (nominal)'!Z56="","",IF(LEFT(Z$4,1)="£", 'Stata dataset (nominal)'!Z56*$D57, 'Stata dataset (nominal)'!Z56)), "")</f>
        <v>16.056939658260902</v>
      </c>
      <c r="AA57" s="72">
        <f>_xlfn.IFNA(IF('Stata dataset (nominal)'!AA56="","",IF(LEFT(AA$4,1)="£", 'Stata dataset (nominal)'!AA56*$D57, 'Stata dataset (nominal)'!AA56)), "")</f>
        <v>1486.7993519516519</v>
      </c>
      <c r="AB57" s="72">
        <f>_xlfn.IFNA(IF('Stata dataset (nominal)'!AB56="","",IF(LEFT(AB$4,1)="£", 'Stata dataset (nominal)'!AB56*$D57, 'Stata dataset (nominal)'!AB56)), "")</f>
        <v>8.4314086873616159</v>
      </c>
      <c r="AC57" s="72">
        <f>_xlfn.IFNA(IF('Stata dataset (nominal)'!AC56="","",IF(LEFT(AC$4,1)="£", 'Stata dataset (nominal)'!AC56*$D57, 'Stata dataset (nominal)'!AC56)), "")</f>
        <v>8.4416697077716947</v>
      </c>
      <c r="AD57" s="72">
        <f>_xlfn.IFNA(IF('Stata dataset (nominal)'!AD56="","",IF(LEFT(AD$4,1)="£", 'Stata dataset (nominal)'!AD56*$D57, 'Stata dataset (nominal)'!AD56)), "")</f>
        <v>4.7845011163292037</v>
      </c>
    </row>
    <row r="58" spans="1:30" x14ac:dyDescent="0.4">
      <c r="A58" s="63" t="str">
        <f t="shared" si="0"/>
        <v>NWT21</v>
      </c>
      <c r="B58" s="63" t="s">
        <v>289</v>
      </c>
      <c r="C58" s="63" t="s">
        <v>257</v>
      </c>
      <c r="D58" s="72">
        <f>_xlfn.IFNA(IF('Stata dataset (nominal)'!D57="","",IF(LEFT(D$4,1)="£",'Stata dataset (nominal)'!D57*$D58,'Stata dataset (nominal)'!D57)),"")</f>
        <v>1.1277018254028868</v>
      </c>
      <c r="E58" s="72">
        <f>_xlfn.IFNA(IF('Stata dataset (nominal)'!E57="","",IF(LEFT(E$4,1)="£", 'Stata dataset (nominal)'!E57*$D58, 'Stata dataset (nominal)'!E57)), "")</f>
        <v>23.935519884380557</v>
      </c>
      <c r="F58" s="72">
        <f>_xlfn.IFNA(IF('Stata dataset (nominal)'!F57="","",IF(LEFT(F$4,1)="£", 'Stata dataset (nominal)'!F57*$D58, 'Stata dataset (nominal)'!F57)), "")</f>
        <v>14.337481181070247</v>
      </c>
      <c r="G58" s="72">
        <f>_xlfn.IFNA(IF('Stata dataset (nominal)'!G57="","",IF(LEFT(G$4,1)="£", 'Stata dataset (nominal)'!G57*$D58, 'Stata dataset (nominal)'!G57)), "")</f>
        <v>53.594330190781321</v>
      </c>
      <c r="H58" s="72">
        <f>_xlfn.IFNA(IF('Stata dataset (nominal)'!H57="","",IF(LEFT(H$4,1)="£", 'Stata dataset (nominal)'!H57*$D58, 'Stata dataset (nominal)'!H57)), "")</f>
        <v>3.8520789098876866</v>
      </c>
      <c r="I58" s="72">
        <f>_xlfn.IFNA(IF('Stata dataset (nominal)'!I57="","",IF(LEFT(I$4,1)="£", 'Stata dataset (nominal)'!I57*$D58, 'Stata dataset (nominal)'!I57)), "")</f>
        <v>15.117898003347912</v>
      </c>
      <c r="J58" s="72">
        <f>_xlfn.IFNA(IF('Stata dataset (nominal)'!J57="","",IF(LEFT(J$4,1)="£", 'Stata dataset (nominal)'!J57*$D58, 'Stata dataset (nominal)'!J57)), "")</f>
        <v>0</v>
      </c>
      <c r="K58" s="72" t="str">
        <f>_xlfn.IFNA(IF('Stata dataset (nominal)'!K57="","",IF(LEFT(K$4,1)="£", 'Stata dataset (nominal)'!K57*$D58, 'Stata dataset (nominal)'!K57)), "")</f>
        <v/>
      </c>
      <c r="L58" s="72">
        <f>_xlfn.IFNA(IF('Stata dataset (nominal)'!L57="","",IF(LEFT(L$4,1)="£", 'Stata dataset (nominal)'!L57*$D58, 'Stata dataset (nominal)'!L57)), "")</f>
        <v>0</v>
      </c>
      <c r="M58" s="72" t="str">
        <f>_xlfn.IFNA(IF('Stata dataset (nominal)'!M57="","",IF(LEFT(M$4,1)="£", 'Stata dataset (nominal)'!M57*$D58, 'Stata dataset (nominal)'!M57)), "")</f>
        <v/>
      </c>
      <c r="N58" s="72" t="str">
        <f>_xlfn.IFNA(IF('Stata dataset (nominal)'!N57="","",IF(LEFT(N$4,1)="£", 'Stata dataset (nominal)'!N57*$D58, 'Stata dataset (nominal)'!N57)), "")</f>
        <v/>
      </c>
      <c r="O58" s="72">
        <f>_xlfn.IFNA(IF('Stata dataset (nominal)'!O57="","",IF(LEFT(O$4,1)="£", 'Stata dataset (nominal)'!O57*$D58, 'Stata dataset (nominal)'!O57)), "")</f>
        <v>43.293999999999997</v>
      </c>
      <c r="P58" s="72">
        <f>_xlfn.IFNA(IF('Stata dataset (nominal)'!P57="","",IF(LEFT(P$4,1)="£", 'Stata dataset (nominal)'!P57*$D58, 'Stata dataset (nominal)'!P57)), "")</f>
        <v>23.082000000000001</v>
      </c>
      <c r="Q58" s="72">
        <f>_xlfn.IFNA(IF('Stata dataset (nominal)'!Q57="","",IF(LEFT(Q$4,1)="£", 'Stata dataset (nominal)'!Q57*$D58, 'Stata dataset (nominal)'!Q57)), "")</f>
        <v>1585.308</v>
      </c>
      <c r="R58" s="72">
        <f>_xlfn.IFNA(IF('Stata dataset (nominal)'!R57="","",IF(LEFT(R$4,1)="£", 'Stata dataset (nominal)'!R57*$D58, 'Stata dataset (nominal)'!R57)), "")</f>
        <v>30.393999999999998</v>
      </c>
      <c r="S58" s="72">
        <f>_xlfn.IFNA(IF('Stata dataset (nominal)'!S57="","",IF(LEFT(S$4,1)="£", 'Stata dataset (nominal)'!S57*$D58, 'Stata dataset (nominal)'!S57)), "")</f>
        <v>54.981999999999999</v>
      </c>
      <c r="T58" s="72">
        <f>_xlfn.IFNA(IF('Stata dataset (nominal)'!T57="","",IF(LEFT(T$4,1)="£", 'Stata dataset (nominal)'!T57*$D58, 'Stata dataset (nominal)'!T57)), "")</f>
        <v>1349.1120000000001</v>
      </c>
      <c r="U58" s="72">
        <f>_xlfn.IFNA(IF('Stata dataset (nominal)'!U57="","",IF(LEFT(U$4,1)="£", 'Stata dataset (nominal)'!U57*$D58, 'Stata dataset (nominal)'!U57)), "")</f>
        <v>28.514017844723174</v>
      </c>
      <c r="V58" s="72">
        <f>_xlfn.IFNA(IF('Stata dataset (nominal)'!V57="","",IF(LEFT(V$4,1)="£", 'Stata dataset (nominal)'!V57*$D58, 'Stata dataset (nominal)'!V57)), "")</f>
        <v>131.5012729695132</v>
      </c>
      <c r="W58" s="72">
        <f>_xlfn.IFNA(IF('Stata dataset (nominal)'!W57="","",IF(LEFT(W$4,1)="£", 'Stata dataset (nominal)'!W57*$D58, 'Stata dataset (nominal)'!W57)), "")</f>
        <v>2.6476802531921391</v>
      </c>
      <c r="X58" s="72">
        <f>_xlfn.IFNA(IF('Stata dataset (nominal)'!X57="","",IF(LEFT(X$4,1)="£", 'Stata dataset (nominal)'!X57*$D58, 'Stata dataset (nominal)'!X57)), "")</f>
        <v>11.115211941720034</v>
      </c>
      <c r="Y58" s="72">
        <f>_xlfn.IFNA(IF('Stata dataset (nominal)'!Y57="","",IF(LEFT(Y$4,1)="£", 'Stata dataset (nominal)'!Y57*$D58, 'Stata dataset (nominal)'!Y57)), "")</f>
        <v>16.056939658260902</v>
      </c>
      <c r="Z58" s="72">
        <f>_xlfn.IFNA(IF('Stata dataset (nominal)'!Z57="","",IF(LEFT(Z$4,1)="£", 'Stata dataset (nominal)'!Z57*$D58, 'Stata dataset (nominal)'!Z57)), "")</f>
        <v>16.056939658260902</v>
      </c>
      <c r="AA58" s="72">
        <f>_xlfn.IFNA(IF('Stata dataset (nominal)'!AA57="","",IF(LEFT(AA$4,1)="£", 'Stata dataset (nominal)'!AA57*$D58, 'Stata dataset (nominal)'!AA57)), "")</f>
        <v>1480.5439648972997</v>
      </c>
      <c r="AB58" s="72">
        <f>_xlfn.IFNA(IF('Stata dataset (nominal)'!AB57="","",IF(LEFT(AB$4,1)="£", 'Stata dataset (nominal)'!AB57*$D58, 'Stata dataset (nominal)'!AB57)), "")</f>
        <v>6.2726691473497276</v>
      </c>
      <c r="AC58" s="72">
        <f>_xlfn.IFNA(IF('Stata dataset (nominal)'!AC57="","",IF(LEFT(AC$4,1)="£", 'Stata dataset (nominal)'!AC57*$D58, 'Stata dataset (nominal)'!AC57)), "")</f>
        <v>8.3746160417204987</v>
      </c>
      <c r="AD58" s="72">
        <f>_xlfn.IFNA(IF('Stata dataset (nominal)'!AD57="","",IF(LEFT(AD$4,1)="£", 'Stata dataset (nominal)'!AD57*$D58, 'Stata dataset (nominal)'!AD57)), "")</f>
        <v>4.3773602835394714</v>
      </c>
    </row>
    <row r="59" spans="1:30" x14ac:dyDescent="0.4">
      <c r="A59" s="63" t="str">
        <f t="shared" si="0"/>
        <v>NWT22</v>
      </c>
      <c r="B59" s="63" t="s">
        <v>289</v>
      </c>
      <c r="C59" s="63" t="s">
        <v>259</v>
      </c>
      <c r="D59" s="72">
        <f>_xlfn.IFNA(IF('Stata dataset (nominal)'!D58="","",IF(LEFT(D$4,1)="£",'Stata dataset (nominal)'!D58*$D59,'Stata dataset (nominal)'!D58)),"")</f>
        <v>1.0877412700751434</v>
      </c>
      <c r="E59" s="72">
        <f>_xlfn.IFNA(IF('Stata dataset (nominal)'!E58="","",IF(LEFT(E$4,1)="£", 'Stata dataset (nominal)'!E58*$D59, 'Stata dataset (nominal)'!E58)), "")</f>
        <v>24.032499016655731</v>
      </c>
      <c r="F59" s="72">
        <f>_xlfn.IFNA(IF('Stata dataset (nominal)'!F58="","",IF(LEFT(F$4,1)="£", 'Stata dataset (nominal)'!F58*$D59, 'Stata dataset (nominal)'!F58)), "")</f>
        <v>17.324314230336611</v>
      </c>
      <c r="G59" s="72">
        <f>_xlfn.IFNA(IF('Stata dataset (nominal)'!G58="","",IF(LEFT(G$4,1)="£", 'Stata dataset (nominal)'!G58*$D59, 'Stata dataset (nominal)'!G58)), "")</f>
        <v>46.742131912243984</v>
      </c>
      <c r="H59" s="72">
        <f>_xlfn.IFNA(IF('Stata dataset (nominal)'!H58="","",IF(LEFT(H$4,1)="£", 'Stata dataset (nominal)'!H58*$D59, 'Stata dataset (nominal)'!H58)), "")</f>
        <v>2.8339485809756257</v>
      </c>
      <c r="I59" s="72">
        <f>_xlfn.IFNA(IF('Stata dataset (nominal)'!I58="","",IF(LEFT(I$4,1)="£", 'Stata dataset (nominal)'!I58*$D59, 'Stata dataset (nominal)'!I58)), "")</f>
        <v>13.72373410755351</v>
      </c>
      <c r="J59" s="72">
        <f>_xlfn.IFNA(IF('Stata dataset (nominal)'!J58="","",IF(LEFT(J$4,1)="£", 'Stata dataset (nominal)'!J58*$D59, 'Stata dataset (nominal)'!J58)), "")</f>
        <v>0</v>
      </c>
      <c r="K59" s="72" t="str">
        <f>_xlfn.IFNA(IF('Stata dataset (nominal)'!K58="","",IF(LEFT(K$4,1)="£", 'Stata dataset (nominal)'!K58*$D59, 'Stata dataset (nominal)'!K58)), "")</f>
        <v/>
      </c>
      <c r="L59" s="72">
        <f>_xlfn.IFNA(IF('Stata dataset (nominal)'!L58="","",IF(LEFT(L$4,1)="£", 'Stata dataset (nominal)'!L58*$D59, 'Stata dataset (nominal)'!L58)), "")</f>
        <v>0</v>
      </c>
      <c r="M59" s="72" t="str">
        <f>_xlfn.IFNA(IF('Stata dataset (nominal)'!M58="","",IF(LEFT(M$4,1)="£", 'Stata dataset (nominal)'!M58*$D59, 'Stata dataset (nominal)'!M58)), "")</f>
        <v/>
      </c>
      <c r="N59" s="72" t="str">
        <f>_xlfn.IFNA(IF('Stata dataset (nominal)'!N58="","",IF(LEFT(N$4,1)="£", 'Stata dataset (nominal)'!N58*$D59, 'Stata dataset (nominal)'!N58)), "")</f>
        <v/>
      </c>
      <c r="O59" s="72">
        <f>_xlfn.IFNA(IF('Stata dataset (nominal)'!O58="","",IF(LEFT(O$4,1)="£", 'Stata dataset (nominal)'!O58*$D59, 'Stata dataset (nominal)'!O58)), "")</f>
        <v>43.362000000000002</v>
      </c>
      <c r="P59" s="72">
        <f>_xlfn.IFNA(IF('Stata dataset (nominal)'!P58="","",IF(LEFT(P$4,1)="£", 'Stata dataset (nominal)'!P58*$D59, 'Stata dataset (nominal)'!P58)), "")</f>
        <v>23.111000000000001</v>
      </c>
      <c r="Q59" s="72">
        <f>_xlfn.IFNA(IF('Stata dataset (nominal)'!Q58="","",IF(LEFT(Q$4,1)="£", 'Stata dataset (nominal)'!Q58*$D59, 'Stata dataset (nominal)'!Q58)), "")</f>
        <v>1596.0429999999999</v>
      </c>
      <c r="R59" s="72">
        <f>_xlfn.IFNA(IF('Stata dataset (nominal)'!R58="","",IF(LEFT(R$4,1)="£", 'Stata dataset (nominal)'!R58*$D59, 'Stata dataset (nominal)'!R58)), "")</f>
        <v>31.856000000000002</v>
      </c>
      <c r="S59" s="72">
        <f>_xlfn.IFNA(IF('Stata dataset (nominal)'!S58="","",IF(LEFT(S$4,1)="£", 'Stata dataset (nominal)'!S58*$D59, 'Stata dataset (nominal)'!S58)), "")</f>
        <v>57.494999999999997</v>
      </c>
      <c r="T59" s="72">
        <f>_xlfn.IFNA(IF('Stata dataset (nominal)'!T58="","",IF(LEFT(T$4,1)="£", 'Stata dataset (nominal)'!T58*$D59, 'Stata dataset (nominal)'!T58)), "")</f>
        <v>1412.5820000000001</v>
      </c>
      <c r="U59" s="72">
        <f>_xlfn.IFNA(IF('Stata dataset (nominal)'!U58="","",IF(LEFT(U$4,1)="£", 'Stata dataset (nominal)'!U58*$D59, 'Stata dataset (nominal)'!U58)), "")</f>
        <v>26.203064515276907</v>
      </c>
      <c r="V59" s="72">
        <f>_xlfn.IFNA(IF('Stata dataset (nominal)'!V58="","",IF(LEFT(V$4,1)="£", 'Stata dataset (nominal)'!V58*$D59, 'Stata dataset (nominal)'!V58)), "")</f>
        <v>131.87215600657638</v>
      </c>
      <c r="W59" s="72">
        <f>_xlfn.IFNA(IF('Stata dataset (nominal)'!W58="","",IF(LEFT(W$4,1)="£", 'Stata dataset (nominal)'!W58*$D59, 'Stata dataset (nominal)'!W58)), "")</f>
        <v>2.6409800755340771</v>
      </c>
      <c r="X59" s="72">
        <f>_xlfn.IFNA(IF('Stata dataset (nominal)'!X58="","",IF(LEFT(X$4,1)="£", 'Stata dataset (nominal)'!X58*$D59, 'Stata dataset (nominal)'!X58)), "")</f>
        <v>11.115211941720034</v>
      </c>
      <c r="Y59" s="72">
        <f>_xlfn.IFNA(IF('Stata dataset (nominal)'!Y58="","",IF(LEFT(Y$4,1)="£", 'Stata dataset (nominal)'!Y58*$D59, 'Stata dataset (nominal)'!Y58)), "")</f>
        <v>16.056939658260902</v>
      </c>
      <c r="Z59" s="72">
        <f>_xlfn.IFNA(IF('Stata dataset (nominal)'!Z58="","",IF(LEFT(Z$4,1)="£", 'Stata dataset (nominal)'!Z58*$D59, 'Stata dataset (nominal)'!Z58)), "")</f>
        <v>16.056939658260902</v>
      </c>
      <c r="AA59" s="72">
        <f>_xlfn.IFNA(IF('Stata dataset (nominal)'!AA58="","",IF(LEFT(AA$4,1)="£", 'Stata dataset (nominal)'!AA58*$D59, 'Stata dataset (nominal)'!AA58)), "")</f>
        <v>1424.1443016719609</v>
      </c>
      <c r="AB59" s="72">
        <f>_xlfn.IFNA(IF('Stata dataset (nominal)'!AB58="","",IF(LEFT(AB$4,1)="£", 'Stata dataset (nominal)'!AB58*$D59, 'Stata dataset (nominal)'!AB58)), "")</f>
        <v>7.4851159994585226</v>
      </c>
      <c r="AC59" s="72">
        <f>_xlfn.IFNA(IF('Stata dataset (nominal)'!AC58="","",IF(LEFT(AC$4,1)="£", 'Stata dataset (nominal)'!AC58*$D59, 'Stata dataset (nominal)'!AC58)), "")</f>
        <v>8.0778582462241406</v>
      </c>
      <c r="AD59" s="72">
        <f>_xlfn.IFNA(IF('Stata dataset (nominal)'!AD58="","",IF(LEFT(AD$4,1)="£", 'Stata dataset (nominal)'!AD58*$D59, 'Stata dataset (nominal)'!AD58)), "")</f>
        <v>3.2307497833065946</v>
      </c>
    </row>
    <row r="60" spans="1:30" x14ac:dyDescent="0.4">
      <c r="A60" s="63" t="str">
        <f t="shared" si="0"/>
        <v>NWT23</v>
      </c>
      <c r="B60" s="63" t="s">
        <v>289</v>
      </c>
      <c r="C60" s="63" t="s">
        <v>261</v>
      </c>
      <c r="D60" s="72">
        <f>_xlfn.IFNA(IF('Stata dataset (nominal)'!D59="","",IF(LEFT(D$4,1)="£",'Stata dataset (nominal)'!D59*$D60,'Stata dataset (nominal)'!D59)),"")</f>
        <v>1</v>
      </c>
      <c r="E60" s="72">
        <f>_xlfn.IFNA(IF('Stata dataset (nominal)'!E59="","",IF(LEFT(E$4,1)="£", 'Stata dataset (nominal)'!E59*$D60, 'Stata dataset (nominal)'!E59)), "")</f>
        <v>21.93069825313853</v>
      </c>
      <c r="F60" s="72">
        <f>_xlfn.IFNA(IF('Stata dataset (nominal)'!F59="","",IF(LEFT(F$4,1)="£", 'Stata dataset (nominal)'!F59*$D60, 'Stata dataset (nominal)'!F59)), "")</f>
        <v>13.289106113781459</v>
      </c>
      <c r="G60" s="72">
        <f>_xlfn.IFNA(IF('Stata dataset (nominal)'!G59="","",IF(LEFT(G$4,1)="£", 'Stata dataset (nominal)'!G59*$D60, 'Stata dataset (nominal)'!G59)), "")</f>
        <v>42.171679589999997</v>
      </c>
      <c r="H60" s="72">
        <f>_xlfn.IFNA(IF('Stata dataset (nominal)'!H59="","",IF(LEFT(H$4,1)="£", 'Stata dataset (nominal)'!H59*$D60, 'Stata dataset (nominal)'!H59)), "")</f>
        <v>3.3339525650399988</v>
      </c>
      <c r="I60" s="72">
        <f>_xlfn.IFNA(IF('Stata dataset (nominal)'!I59="","",IF(LEFT(I$4,1)="£", 'Stata dataset (nominal)'!I59*$D60, 'Stata dataset (nominal)'!I59)), "")</f>
        <v>15.15761582133759</v>
      </c>
      <c r="J60" s="72">
        <f>_xlfn.IFNA(IF('Stata dataset (nominal)'!J59="","",IF(LEFT(J$4,1)="£", 'Stata dataset (nominal)'!J59*$D60, 'Stata dataset (nominal)'!J59)), "")</f>
        <v>0</v>
      </c>
      <c r="K60" s="72" t="str">
        <f>_xlfn.IFNA(IF('Stata dataset (nominal)'!K59="","",IF(LEFT(K$4,1)="£", 'Stata dataset (nominal)'!K59*$D60, 'Stata dataset (nominal)'!K59)), "")</f>
        <v/>
      </c>
      <c r="L60" s="72">
        <f>_xlfn.IFNA(IF('Stata dataset (nominal)'!L59="","",IF(LEFT(L$4,1)="£", 'Stata dataset (nominal)'!L59*$D60, 'Stata dataset (nominal)'!L59)), "")</f>
        <v>0</v>
      </c>
      <c r="M60" s="72" t="str">
        <f>_xlfn.IFNA(IF('Stata dataset (nominal)'!M59="","",IF(LEFT(M$4,1)="£", 'Stata dataset (nominal)'!M59*$D60, 'Stata dataset (nominal)'!M59)), "")</f>
        <v/>
      </c>
      <c r="N60" s="72" t="str">
        <f>_xlfn.IFNA(IF('Stata dataset (nominal)'!N59="","",IF(LEFT(N$4,1)="£", 'Stata dataset (nominal)'!N59*$D60, 'Stata dataset (nominal)'!N59)), "")</f>
        <v/>
      </c>
      <c r="O60" s="72">
        <f>_xlfn.IFNA(IF('Stata dataset (nominal)'!O59="","",IF(LEFT(O$4,1)="£", 'Stata dataset (nominal)'!O59*$D60, 'Stata dataset (nominal)'!O59)), "")</f>
        <v>42.973999999999997</v>
      </c>
      <c r="P60" s="72">
        <f>_xlfn.IFNA(IF('Stata dataset (nominal)'!P59="","",IF(LEFT(P$4,1)="£", 'Stata dataset (nominal)'!P59*$D60, 'Stata dataset (nominal)'!P59)), "")</f>
        <v>23.077000000000002</v>
      </c>
      <c r="Q60" s="72">
        <f>_xlfn.IFNA(IF('Stata dataset (nominal)'!Q59="","",IF(LEFT(Q$4,1)="£", 'Stata dataset (nominal)'!Q59*$D60, 'Stata dataset (nominal)'!Q59)), "")</f>
        <v>1575.223</v>
      </c>
      <c r="R60" s="72">
        <f>_xlfn.IFNA(IF('Stata dataset (nominal)'!R59="","",IF(LEFT(R$4,1)="£", 'Stata dataset (nominal)'!R59*$D60, 'Stata dataset (nominal)'!R59)), "")</f>
        <v>32.741999999999997</v>
      </c>
      <c r="S60" s="72">
        <f>_xlfn.IFNA(IF('Stata dataset (nominal)'!S59="","",IF(LEFT(S$4,1)="£", 'Stata dataset (nominal)'!S59*$D60, 'Stata dataset (nominal)'!S59)), "")</f>
        <v>59.308</v>
      </c>
      <c r="T60" s="72">
        <f>_xlfn.IFNA(IF('Stata dataset (nominal)'!T59="","",IF(LEFT(T$4,1)="£", 'Stata dataset (nominal)'!T59*$D60, 'Stata dataset (nominal)'!T59)), "")</f>
        <v>1456.694</v>
      </c>
      <c r="U60" s="72">
        <f>_xlfn.IFNA(IF('Stata dataset (nominal)'!U59="","",IF(LEFT(U$4,1)="£", 'Stata dataset (nominal)'!U59*$D60, 'Stata dataset (nominal)'!U59)), "")</f>
        <v>27.862851421425479</v>
      </c>
      <c r="V60" s="72">
        <f>_xlfn.IFNA(IF('Stata dataset (nominal)'!V59="","",IF(LEFT(V$4,1)="£", 'Stata dataset (nominal)'!V59*$D60, 'Stata dataset (nominal)'!V59)), "")</f>
        <v>132.0697139600102</v>
      </c>
      <c r="W60" s="72">
        <f>_xlfn.IFNA(IF('Stata dataset (nominal)'!W59="","",IF(LEFT(W$4,1)="£", 'Stata dataset (nominal)'!W59*$D60, 'Stata dataset (nominal)'!W59)), "")</f>
        <v>2.6504397383431768</v>
      </c>
      <c r="X60" s="72">
        <f>_xlfn.IFNA(IF('Stata dataset (nominal)'!X59="","",IF(LEFT(X$4,1)="£", 'Stata dataset (nominal)'!X59*$D60, 'Stata dataset (nominal)'!X59)), "")</f>
        <v>11.115211941720034</v>
      </c>
      <c r="Y60" s="72">
        <f>_xlfn.IFNA(IF('Stata dataset (nominal)'!Y59="","",IF(LEFT(Y$4,1)="£", 'Stata dataset (nominal)'!Y59*$D60, 'Stata dataset (nominal)'!Y59)), "")</f>
        <v>16.056939658260902</v>
      </c>
      <c r="Z60" s="72">
        <f>_xlfn.IFNA(IF('Stata dataset (nominal)'!Z59="","",IF(LEFT(Z$4,1)="£", 'Stata dataset (nominal)'!Z59*$D60, 'Stata dataset (nominal)'!Z59)), "")</f>
        <v>16.056939658260902</v>
      </c>
      <c r="AA60" s="72">
        <f>_xlfn.IFNA(IF('Stata dataset (nominal)'!AA59="","",IF(LEFT(AA$4,1)="£", 'Stata dataset (nominal)'!AA59*$D60, 'Stata dataset (nominal)'!AA59)), "")</f>
        <v>1293.3610101700001</v>
      </c>
      <c r="AB60" s="72">
        <f>_xlfn.IFNA(IF('Stata dataset (nominal)'!AB59="","",IF(LEFT(AB$4,1)="£", 'Stata dataset (nominal)'!AB59*$D60, 'Stata dataset (nominal)'!AB59)), "")</f>
        <v>7.8204739299999959</v>
      </c>
      <c r="AC60" s="72">
        <f>_xlfn.IFNA(IF('Stata dataset (nominal)'!AC59="","",IF(LEFT(AC$4,1)="£", 'Stata dataset (nominal)'!AC59*$D60, 'Stata dataset (nominal)'!AC59)), "")</f>
        <v>7.4262680551470712</v>
      </c>
      <c r="AD60" s="72">
        <f>_xlfn.IFNA(IF('Stata dataset (nominal)'!AD59="","",IF(LEFT(AD$4,1)="£", 'Stata dataset (nominal)'!AD59*$D60, 'Stata dataset (nominal)'!AD59)), "")</f>
        <v>2.5894457514270504</v>
      </c>
    </row>
    <row r="61" spans="1:30" x14ac:dyDescent="0.4">
      <c r="A61" s="63" t="str">
        <f t="shared" si="0"/>
        <v>NWT24</v>
      </c>
      <c r="B61" s="63" t="s">
        <v>289</v>
      </c>
      <c r="C61" s="160" t="s">
        <v>263</v>
      </c>
      <c r="D61" s="72">
        <f>_xlfn.IFNA(IF('Stata dataset (nominal)'!D60="","",IF(LEFT(D$4,1)="£",'Stata dataset (nominal)'!D60*$D61,'Stata dataset (nominal)'!D60)),"")</f>
        <v>0.94744609856262829</v>
      </c>
      <c r="E61" s="72">
        <f>_xlfn.IFNA(IF('Stata dataset (nominal)'!E60="","",IF(LEFT(E$4,1)="£", 'Stata dataset (nominal)'!E60*$D61, 'Stata dataset (nominal)'!E60)), "")</f>
        <v>22.372961102240851</v>
      </c>
      <c r="F61" s="72">
        <f>_xlfn.IFNA(IF('Stata dataset (nominal)'!F60="","",IF(LEFT(F$4,1)="£", 'Stata dataset (nominal)'!F60*$D61, 'Stata dataset (nominal)'!F60)), "")</f>
        <v>13.045356807332773</v>
      </c>
      <c r="G61" s="72">
        <f>_xlfn.IFNA(IF('Stata dataset (nominal)'!G60="","",IF(LEFT(G$4,1)="£", 'Stata dataset (nominal)'!G60*$D61, 'Stata dataset (nominal)'!G60)), "")</f>
        <v>50.894662760250895</v>
      </c>
      <c r="H61" s="72">
        <f>_xlfn.IFNA(IF('Stata dataset (nominal)'!H60="","",IF(LEFT(H$4,1)="£", 'Stata dataset (nominal)'!H60*$D61, 'Stata dataset (nominal)'!H60)), "")</f>
        <v>3.5406325698452554</v>
      </c>
      <c r="I61" s="72">
        <f>_xlfn.IFNA(IF('Stata dataset (nominal)'!I60="","",IF(LEFT(I$4,1)="£", 'Stata dataset (nominal)'!I60*$D61, 'Stata dataset (nominal)'!I60)), "")</f>
        <v>14.295478092359271</v>
      </c>
      <c r="J61" s="72">
        <f>_xlfn.IFNA(IF('Stata dataset (nominal)'!J60="","",IF(LEFT(J$4,1)="£", 'Stata dataset (nominal)'!J60*$D61, 'Stata dataset (nominal)'!J60)), "")</f>
        <v>0</v>
      </c>
      <c r="K61" s="72" t="str">
        <f>_xlfn.IFNA(IF('Stata dataset (nominal)'!K60="","",IF(LEFT(K$4,1)="£", 'Stata dataset (nominal)'!K60*$D61, 'Stata dataset (nominal)'!K60)), "")</f>
        <v/>
      </c>
      <c r="L61" s="72">
        <f>_xlfn.IFNA(IF('Stata dataset (nominal)'!L60="","",IF(LEFT(L$4,1)="£", 'Stata dataset (nominal)'!L60*$D61, 'Stata dataset (nominal)'!L60)), "")</f>
        <v>0</v>
      </c>
      <c r="M61" s="72" t="str">
        <f>_xlfn.IFNA(IF('Stata dataset (nominal)'!M60="","",IF(LEFT(M$4,1)="£", 'Stata dataset (nominal)'!M60*$D61, 'Stata dataset (nominal)'!M60)), "")</f>
        <v/>
      </c>
      <c r="N61" s="72" t="str">
        <f>_xlfn.IFNA(IF('Stata dataset (nominal)'!N60="","",IF(LEFT(N$4,1)="£", 'Stata dataset (nominal)'!N60*$D61, 'Stata dataset (nominal)'!N60)), "")</f>
        <v/>
      </c>
      <c r="O61" s="72">
        <f>_xlfn.IFNA(IF('Stata dataset (nominal)'!O60="","",IF(LEFT(O$4,1)="£", 'Stata dataset (nominal)'!O60*$D61, 'Stata dataset (nominal)'!O60)), "")</f>
        <v>42.453000000000003</v>
      </c>
      <c r="P61" s="72">
        <f>_xlfn.IFNA(IF('Stata dataset (nominal)'!P60="","",IF(LEFT(P$4,1)="£", 'Stata dataset (nominal)'!P60*$D61, 'Stata dataset (nominal)'!P60)), "")</f>
        <v>22.82</v>
      </c>
      <c r="Q61" s="72">
        <f>_xlfn.IFNA(IF('Stata dataset (nominal)'!Q60="","",IF(LEFT(Q$4,1)="£", 'Stata dataset (nominal)'!Q60*$D61, 'Stata dataset (nominal)'!Q60)), "")</f>
        <v>1565.325</v>
      </c>
      <c r="R61" s="72">
        <f>_xlfn.IFNA(IF('Stata dataset (nominal)'!R60="","",IF(LEFT(R$4,1)="£", 'Stata dataset (nominal)'!R60*$D61, 'Stata dataset (nominal)'!R60)), "")</f>
        <v>33.881999999999998</v>
      </c>
      <c r="S61" s="72">
        <f>_xlfn.IFNA(IF('Stata dataset (nominal)'!S60="","",IF(LEFT(S$4,1)="£", 'Stata dataset (nominal)'!S60*$D61, 'Stata dataset (nominal)'!S60)), "")</f>
        <v>61.470999999999997</v>
      </c>
      <c r="T61" s="72">
        <f>_xlfn.IFNA(IF('Stata dataset (nominal)'!T60="","",IF(LEFT(T$4,1)="£", 'Stata dataset (nominal)'!T60*$D61, 'Stata dataset (nominal)'!T60)), "")</f>
        <v>1507.961</v>
      </c>
      <c r="U61" s="72">
        <f>_xlfn.IFNA(IF('Stata dataset (nominal)'!U60="","",IF(LEFT(U$4,1)="£", 'Stata dataset (nominal)'!U60*$D61, 'Stata dataset (nominal)'!U60)), "")</f>
        <v>27.738530424306788</v>
      </c>
      <c r="V61" s="72">
        <f>_xlfn.IFNA(IF('Stata dataset (nominal)'!V60="","",IF(LEFT(V$4,1)="£", 'Stata dataset (nominal)'!V60*$D61, 'Stata dataset (nominal)'!V60)), "")</f>
        <v>132.00053417670495</v>
      </c>
      <c r="W61" s="72">
        <f>_xlfn.IFNA(IF('Stata dataset (nominal)'!W60="","",IF(LEFT(W$4,1)="£", 'Stata dataset (nominal)'!W60*$D61, 'Stata dataset (nominal)'!W60)), "")</f>
        <v>2.7152140999184828</v>
      </c>
      <c r="X61" s="72">
        <f>_xlfn.IFNA(IF('Stata dataset (nominal)'!X60="","",IF(LEFT(X$4,1)="£", 'Stata dataset (nominal)'!X60*$D61, 'Stata dataset (nominal)'!X60)), "")</f>
        <v>11.115211941720034</v>
      </c>
      <c r="Y61" s="72">
        <f>_xlfn.IFNA(IF('Stata dataset (nominal)'!Y60="","",IF(LEFT(Y$4,1)="£", 'Stata dataset (nominal)'!Y60*$D61, 'Stata dataset (nominal)'!Y60)), "")</f>
        <v>16.056939658260902</v>
      </c>
      <c r="Z61" s="72">
        <f>_xlfn.IFNA(IF('Stata dataset (nominal)'!Z60="","",IF(LEFT(Z$4,1)="£", 'Stata dataset (nominal)'!Z60*$D61, 'Stata dataset (nominal)'!Z60)), "")</f>
        <v>16.056939658260902</v>
      </c>
      <c r="AA61" s="72">
        <f>_xlfn.IFNA(IF('Stata dataset (nominal)'!AA60="","",IF(LEFT(AA$4,1)="£", 'Stata dataset (nominal)'!AA60*$D61, 'Stata dataset (nominal)'!AA60)), "")</f>
        <v>1331.7654094696741</v>
      </c>
      <c r="AB61" s="72">
        <f>_xlfn.IFNA(IF('Stata dataset (nominal)'!AB60="","",IF(LEFT(AB$4,1)="£", 'Stata dataset (nominal)'!AB60*$D61, 'Stata dataset (nominal)'!AB60)), "")</f>
        <v>7.3120499072221534</v>
      </c>
      <c r="AC61" s="72">
        <f>_xlfn.IFNA(IF('Stata dataset (nominal)'!AC60="","",IF(LEFT(AC$4,1)="£", 'Stata dataset (nominal)'!AC60*$D61, 'Stata dataset (nominal)'!AC60)), "")</f>
        <v>7.0359886957293698</v>
      </c>
      <c r="AD61" s="72">
        <f>_xlfn.IFNA(IF('Stata dataset (nominal)'!AD60="","",IF(LEFT(AD$4,1)="£", 'Stata dataset (nominal)'!AD60*$D61, 'Stata dataset (nominal)'!AD60)), "")</f>
        <v>1.8239846730402622</v>
      </c>
    </row>
    <row r="62" spans="1:30" x14ac:dyDescent="0.4">
      <c r="A62" s="63" t="str">
        <f t="shared" si="0"/>
        <v>NWT25</v>
      </c>
      <c r="B62" s="63" t="s">
        <v>289</v>
      </c>
      <c r="C62" s="160" t="s">
        <v>516</v>
      </c>
      <c r="D62" s="72">
        <f>_xlfn.IFNA(IF('Stata dataset (nominal)'!D61="","",IF(LEFT(D$4,1)="£",'Stata dataset (nominal)'!D61*$D62,'Stata dataset (nominal)'!D61)),"")</f>
        <v>0.91993769470404962</v>
      </c>
      <c r="E62" s="72">
        <f>_xlfn.IFNA(IF('Stata dataset (nominal)'!E61="","",IF(LEFT(E$4,1)="£", 'Stata dataset (nominal)'!E61*$D62, 'Stata dataset (nominal)'!E61)), "")</f>
        <v>22.56095443513524</v>
      </c>
      <c r="F62" s="72">
        <f>_xlfn.IFNA(IF('Stata dataset (nominal)'!F61="","",IF(LEFT(F$4,1)="£", 'Stata dataset (nominal)'!F61*$D62, 'Stata dataset (nominal)'!F61)), "")</f>
        <v>13.77957302988772</v>
      </c>
      <c r="G62" s="72">
        <f>_xlfn.IFNA(IF('Stata dataset (nominal)'!G61="","",IF(LEFT(G$4,1)="£", 'Stata dataset (nominal)'!G61*$D62, 'Stata dataset (nominal)'!G61)), "")</f>
        <v>47.046604501494677</v>
      </c>
      <c r="H62" s="72">
        <f>_xlfn.IFNA(IF('Stata dataset (nominal)'!H61="","",IF(LEFT(H$4,1)="£", 'Stata dataset (nominal)'!H61*$D62, 'Stata dataset (nominal)'!H61)), "")</f>
        <v>3.429224868126298</v>
      </c>
      <c r="I62" s="72">
        <f>_xlfn.IFNA(IF('Stata dataset (nominal)'!I61="","",IF(LEFT(I$4,1)="£", 'Stata dataset (nominal)'!I61*$D62, 'Stata dataset (nominal)'!I61)), "")</f>
        <v>10.667791322635949</v>
      </c>
      <c r="J62" s="72">
        <f>_xlfn.IFNA(IF('Stata dataset (nominal)'!J61="","",IF(LEFT(J$4,1)="£", 'Stata dataset (nominal)'!J61*$D62, 'Stata dataset (nominal)'!J61)), "")</f>
        <v>0</v>
      </c>
      <c r="K62" s="72" t="str">
        <f>_xlfn.IFNA(IF('Stata dataset (nominal)'!K61="","",IF(LEFT(K$4,1)="£", 'Stata dataset (nominal)'!K61*$D62, 'Stata dataset (nominal)'!K61)), "")</f>
        <v/>
      </c>
      <c r="L62" s="72">
        <f>_xlfn.IFNA(IF('Stata dataset (nominal)'!L61="","",IF(LEFT(L$4,1)="£", 'Stata dataset (nominal)'!L61*$D62, 'Stata dataset (nominal)'!L61)), "")</f>
        <v>0</v>
      </c>
      <c r="M62" s="72">
        <f>_xlfn.IFNA(IF('Stata dataset (nominal)'!M61="","",IF(LEFT(M$4,1)="£", 'Stata dataset (nominal)'!M61*$D62, 'Stata dataset (nominal)'!M61)), "")</f>
        <v>2.2444566063613518</v>
      </c>
      <c r="N62" s="72">
        <f>_xlfn.IFNA(IF('Stata dataset (nominal)'!N61="","",IF(LEFT(N$4,1)="£", 'Stata dataset (nominal)'!N61*$D62, 'Stata dataset (nominal)'!N61)), "")</f>
        <v>47.046604501494677</v>
      </c>
      <c r="O62" s="72">
        <f>_xlfn.IFNA(IF('Stata dataset (nominal)'!O61="","",IF(LEFT(O$4,1)="£", 'Stata dataset (nominal)'!O61*$D62, 'Stata dataset (nominal)'!O61)), "")</f>
        <v>42.207999999999998</v>
      </c>
      <c r="P62" s="72">
        <f>_xlfn.IFNA(IF('Stata dataset (nominal)'!P61="","",IF(LEFT(P$4,1)="£", 'Stata dataset (nominal)'!P61*$D62, 'Stata dataset (nominal)'!P61)), "")</f>
        <v>22.550999999999998</v>
      </c>
      <c r="Q62" s="72">
        <f>_xlfn.IFNA(IF('Stata dataset (nominal)'!Q61="","",IF(LEFT(Q$4,1)="£", 'Stata dataset (nominal)'!Q61*$D62, 'Stata dataset (nominal)'!Q61)), "")</f>
        <v>1538.2760000000001</v>
      </c>
      <c r="R62" s="72">
        <f>_xlfn.IFNA(IF('Stata dataset (nominal)'!R61="","",IF(LEFT(R$4,1)="£", 'Stata dataset (nominal)'!R61*$D62, 'Stata dataset (nominal)'!R61)), "")</f>
        <v>34.796999999999997</v>
      </c>
      <c r="S62" s="72">
        <f>_xlfn.IFNA(IF('Stata dataset (nominal)'!S61="","",IF(LEFT(S$4,1)="£", 'Stata dataset (nominal)'!S61*$D62, 'Stata dataset (nominal)'!S61)), "")</f>
        <v>61.920999999999999</v>
      </c>
      <c r="T62" s="72">
        <f>_xlfn.IFNA(IF('Stata dataset (nominal)'!T61="","",IF(LEFT(T$4,1)="£", 'Stata dataset (nominal)'!T61*$D62, 'Stata dataset (nominal)'!T61)), "")</f>
        <v>1552.203</v>
      </c>
      <c r="U62" s="72" t="str">
        <f>_xlfn.IFNA(IF('Stata dataset (nominal)'!U61="","",IF(LEFT(U$4,1)="£", 'Stata dataset (nominal)'!U61*$D62, 'Stata dataset (nominal)'!U61)), "")</f>
        <v/>
      </c>
      <c r="V62" s="72" t="str">
        <f>_xlfn.IFNA(IF('Stata dataset (nominal)'!V61="","",IF(LEFT(V$4,1)="£", 'Stata dataset (nominal)'!V61*$D62, 'Stata dataset (nominal)'!V61)), "")</f>
        <v/>
      </c>
      <c r="W62" s="72" t="str">
        <f>_xlfn.IFNA(IF('Stata dataset (nominal)'!W61="","",IF(LEFT(W$4,1)="£", 'Stata dataset (nominal)'!W61*$D62, 'Stata dataset (nominal)'!W61)), "")</f>
        <v/>
      </c>
      <c r="X62" s="72" t="str">
        <f>_xlfn.IFNA(IF('Stata dataset (nominal)'!X61="","",IF(LEFT(X$4,1)="£", 'Stata dataset (nominal)'!X61*$D62, 'Stata dataset (nominal)'!X61)), "")</f>
        <v/>
      </c>
      <c r="Y62" s="72" t="str">
        <f>_xlfn.IFNA(IF('Stata dataset (nominal)'!Y61="","",IF(LEFT(Y$4,1)="£", 'Stata dataset (nominal)'!Y61*$D62, 'Stata dataset (nominal)'!Y61)), "")</f>
        <v/>
      </c>
      <c r="Z62" s="72" t="str">
        <f>_xlfn.IFNA(IF('Stata dataset (nominal)'!Z61="","",IF(LEFT(Z$4,1)="£", 'Stata dataset (nominal)'!Z61*$D62, 'Stata dataset (nominal)'!Z61)), "")</f>
        <v/>
      </c>
      <c r="AA62" s="72">
        <f>_xlfn.IFNA(IF('Stata dataset (nominal)'!AA61="","",IF(LEFT(AA$4,1)="£", 'Stata dataset (nominal)'!AA61*$D62, 'Stata dataset (nominal)'!AA61)), "")</f>
        <v>1416.7297168676962</v>
      </c>
      <c r="AB62" s="72">
        <f>_xlfn.IFNA(IF('Stata dataset (nominal)'!AB61="","",IF(LEFT(AB$4,1)="£", 'Stata dataset (nominal)'!AB61*$D62, 'Stata dataset (nominal)'!AB61)), "")</f>
        <v>6.2530672252265891</v>
      </c>
      <c r="AC62" s="72" t="str">
        <f>_xlfn.IFNA(IF('Stata dataset (nominal)'!AC61="","",IF(LEFT(AC$4,1)="£", 'Stata dataset (nominal)'!AC61*$D62, 'Stata dataset (nominal)'!AC61)), "")</f>
        <v/>
      </c>
      <c r="AD62" s="72">
        <f>_xlfn.IFNA(IF('Stata dataset (nominal)'!AD61="","",IF(LEFT(AD$4,1)="£", 'Stata dataset (nominal)'!AD61*$D62, 'Stata dataset (nominal)'!AD61)), "")</f>
        <v>2.8493005796401913</v>
      </c>
    </row>
    <row r="63" spans="1:30" x14ac:dyDescent="0.4">
      <c r="A63" s="63" t="str">
        <f t="shared" si="0"/>
        <v>NWT26</v>
      </c>
      <c r="B63" s="63" t="s">
        <v>289</v>
      </c>
      <c r="C63" s="160" t="s">
        <v>518</v>
      </c>
      <c r="D63" s="72">
        <f>_xlfn.IFNA(IF('Stata dataset (nominal)'!D62="","",IF(LEFT(D$4,1)="£",'Stata dataset (nominal)'!D62*$D63,'Stata dataset (nominal)'!D62)),"")</f>
        <v>0.89844225386394061</v>
      </c>
      <c r="E63" s="72">
        <f>_xlfn.IFNA(IF('Stata dataset (nominal)'!E62="","",IF(LEFT(E$4,1)="£", 'Stata dataset (nominal)'!E62*$D63, 'Stata dataset (nominal)'!E62)), "")</f>
        <v>22.935913914849539</v>
      </c>
      <c r="F63" s="72">
        <f>_xlfn.IFNA(IF('Stata dataset (nominal)'!F62="","",IF(LEFT(F$4,1)="£", 'Stata dataset (nominal)'!F62*$D63, 'Stata dataset (nominal)'!F62)), "")</f>
        <v>13.17313624637489</v>
      </c>
      <c r="G63" s="72">
        <f>_xlfn.IFNA(IF('Stata dataset (nominal)'!G62="","",IF(LEFT(G$4,1)="£", 'Stata dataset (nominal)'!G62*$D63, 'Stata dataset (nominal)'!G62)), "")</f>
        <v>61.738468457394866</v>
      </c>
      <c r="H63" s="72">
        <f>_xlfn.IFNA(IF('Stata dataset (nominal)'!H62="","",IF(LEFT(H$4,1)="£", 'Stata dataset (nominal)'!H62*$D63, 'Stata dataset (nominal)'!H62)), "")</f>
        <v>3.9074309997638697</v>
      </c>
      <c r="I63" s="72">
        <f>_xlfn.IFNA(IF('Stata dataset (nominal)'!I62="","",IF(LEFT(I$4,1)="£", 'Stata dataset (nominal)'!I62*$D63, 'Stata dataset (nominal)'!I62)), "")</f>
        <v>15.120954922701092</v>
      </c>
      <c r="J63" s="72">
        <f>_xlfn.IFNA(IF('Stata dataset (nominal)'!J62="","",IF(LEFT(J$4,1)="£", 'Stata dataset (nominal)'!J62*$D63, 'Stata dataset (nominal)'!J62)), "")</f>
        <v>0</v>
      </c>
      <c r="K63" s="72" t="str">
        <f>_xlfn.IFNA(IF('Stata dataset (nominal)'!K62="","",IF(LEFT(K$4,1)="£", 'Stata dataset (nominal)'!K62*$D63, 'Stata dataset (nominal)'!K62)), "")</f>
        <v/>
      </c>
      <c r="L63" s="72">
        <f>_xlfn.IFNA(IF('Stata dataset (nominal)'!L62="","",IF(LEFT(L$4,1)="£", 'Stata dataset (nominal)'!L62*$D63, 'Stata dataset (nominal)'!L62)), "")</f>
        <v>0</v>
      </c>
      <c r="M63" s="72">
        <f>_xlfn.IFNA(IF('Stata dataset (nominal)'!M62="","",IF(LEFT(M$4,1)="£", 'Stata dataset (nominal)'!M62*$D63, 'Stata dataset (nominal)'!M62)), "")</f>
        <v>2.426911443554383</v>
      </c>
      <c r="N63" s="72">
        <f>_xlfn.IFNA(IF('Stata dataset (nominal)'!N62="","",IF(LEFT(N$4,1)="£", 'Stata dataset (nominal)'!N62*$D63, 'Stata dataset (nominal)'!N62)), "")</f>
        <v>61.738468457394866</v>
      </c>
      <c r="O63" s="72">
        <f>_xlfn.IFNA(IF('Stata dataset (nominal)'!O62="","",IF(LEFT(O$4,1)="£", 'Stata dataset (nominal)'!O62*$D63, 'Stata dataset (nominal)'!O62)), "")</f>
        <v>41.749000000000002</v>
      </c>
      <c r="P63" s="72">
        <f>_xlfn.IFNA(IF('Stata dataset (nominal)'!P62="","",IF(LEFT(P$4,1)="£", 'Stata dataset (nominal)'!P62*$D63, 'Stata dataset (nominal)'!P62)), "")</f>
        <v>22.091999999999999</v>
      </c>
      <c r="Q63" s="72">
        <f>_xlfn.IFNA(IF('Stata dataset (nominal)'!Q62="","",IF(LEFT(Q$4,1)="£", 'Stata dataset (nominal)'!Q62*$D63, 'Stata dataset (nominal)'!Q62)), "")</f>
        <v>1506.7180000000001</v>
      </c>
      <c r="R63" s="72">
        <f>_xlfn.IFNA(IF('Stata dataset (nominal)'!R62="","",IF(LEFT(R$4,1)="£", 'Stata dataset (nominal)'!R62*$D63, 'Stata dataset (nominal)'!R62)), "")</f>
        <v>35.779000000000003</v>
      </c>
      <c r="S63" s="72">
        <f>_xlfn.IFNA(IF('Stata dataset (nominal)'!S62="","",IF(LEFT(S$4,1)="£", 'Stata dataset (nominal)'!S62*$D63, 'Stata dataset (nominal)'!S62)), "")</f>
        <v>62.423000000000002</v>
      </c>
      <c r="T63" s="72">
        <f>_xlfn.IFNA(IF('Stata dataset (nominal)'!T62="","",IF(LEFT(T$4,1)="£", 'Stata dataset (nominal)'!T62*$D63, 'Stata dataset (nominal)'!T62)), "")</f>
        <v>1607.3219999999999</v>
      </c>
      <c r="U63" s="72" t="str">
        <f>_xlfn.IFNA(IF('Stata dataset (nominal)'!U62="","",IF(LEFT(U$4,1)="£", 'Stata dataset (nominal)'!U62*$D63, 'Stata dataset (nominal)'!U62)), "")</f>
        <v/>
      </c>
      <c r="V63" s="72" t="str">
        <f>_xlfn.IFNA(IF('Stata dataset (nominal)'!V62="","",IF(LEFT(V$4,1)="£", 'Stata dataset (nominal)'!V62*$D63, 'Stata dataset (nominal)'!V62)), "")</f>
        <v/>
      </c>
      <c r="W63" s="72" t="str">
        <f>_xlfn.IFNA(IF('Stata dataset (nominal)'!W62="","",IF(LEFT(W$4,1)="£", 'Stata dataset (nominal)'!W62*$D63, 'Stata dataset (nominal)'!W62)), "")</f>
        <v/>
      </c>
      <c r="X63" s="72" t="str">
        <f>_xlfn.IFNA(IF('Stata dataset (nominal)'!X62="","",IF(LEFT(X$4,1)="£", 'Stata dataset (nominal)'!X62*$D63, 'Stata dataset (nominal)'!X62)), "")</f>
        <v/>
      </c>
      <c r="Y63" s="72" t="str">
        <f>_xlfn.IFNA(IF('Stata dataset (nominal)'!Y62="","",IF(LEFT(Y$4,1)="£", 'Stata dataset (nominal)'!Y62*$D63, 'Stata dataset (nominal)'!Y62)), "")</f>
        <v/>
      </c>
      <c r="Z63" s="72" t="str">
        <f>_xlfn.IFNA(IF('Stata dataset (nominal)'!Z62="","",IF(LEFT(Z$4,1)="£", 'Stata dataset (nominal)'!Z62*$D63, 'Stata dataset (nominal)'!Z62)), "")</f>
        <v/>
      </c>
      <c r="AA63" s="72">
        <f>_xlfn.IFNA(IF('Stata dataset (nominal)'!AA62="","",IF(LEFT(AA$4,1)="£", 'Stata dataset (nominal)'!AA62*$D63, 'Stata dataset (nominal)'!AA62)), "")</f>
        <v>1526.0830183350326</v>
      </c>
      <c r="AB63" s="72">
        <f>_xlfn.IFNA(IF('Stata dataset (nominal)'!AB62="","",IF(LEFT(AB$4,1)="£", 'Stata dataset (nominal)'!AB62*$D63, 'Stata dataset (nominal)'!AB62)), "")</f>
        <v>5.1117081338505832</v>
      </c>
      <c r="AC63" s="72" t="str">
        <f>_xlfn.IFNA(IF('Stata dataset (nominal)'!AC62="","",IF(LEFT(AC$4,1)="£", 'Stata dataset (nominal)'!AC62*$D63, 'Stata dataset (nominal)'!AC62)), "")</f>
        <v/>
      </c>
      <c r="AD63" s="72">
        <f>_xlfn.IFNA(IF('Stata dataset (nominal)'!AD62="","",IF(LEFT(AD$4,1)="£", 'Stata dataset (nominal)'!AD62*$D63, 'Stata dataset (nominal)'!AD62)), "")</f>
        <v>2.8905644557614987</v>
      </c>
    </row>
    <row r="64" spans="1:30" x14ac:dyDescent="0.4">
      <c r="A64" s="63" t="str">
        <f t="shared" si="0"/>
        <v>NWT27</v>
      </c>
      <c r="B64" s="63" t="s">
        <v>289</v>
      </c>
      <c r="C64" s="160" t="s">
        <v>519</v>
      </c>
      <c r="D64" s="72">
        <f>_xlfn.IFNA(IF('Stata dataset (nominal)'!D63="","",IF(LEFT(D$4,1)="£",'Stata dataset (nominal)'!D63*$D64,'Stata dataset (nominal)'!D63)),"")</f>
        <v>0.87918304156246263</v>
      </c>
      <c r="E64" s="72">
        <f>_xlfn.IFNA(IF('Stata dataset (nominal)'!E63="","",IF(LEFT(E$4,1)="£", 'Stata dataset (nominal)'!E63*$D64, 'Stata dataset (nominal)'!E63)), "")</f>
        <v>22.62488238292477</v>
      </c>
      <c r="F64" s="72">
        <f>_xlfn.IFNA(IF('Stata dataset (nominal)'!F63="","",IF(LEFT(F$4,1)="£", 'Stata dataset (nominal)'!F63*$D64, 'Stata dataset (nominal)'!F63)), "")</f>
        <v>13.204003478741789</v>
      </c>
      <c r="G64" s="72">
        <f>_xlfn.IFNA(IF('Stata dataset (nominal)'!G63="","",IF(LEFT(G$4,1)="£", 'Stata dataset (nominal)'!G63*$D64, 'Stata dataset (nominal)'!G63)), "")</f>
        <v>64.599445774360333</v>
      </c>
      <c r="H64" s="72">
        <f>_xlfn.IFNA(IF('Stata dataset (nominal)'!H63="","",IF(LEFT(H$4,1)="£", 'Stata dataset (nominal)'!H63*$D64, 'Stata dataset (nominal)'!H63)), "")</f>
        <v>4.1728693434010697</v>
      </c>
      <c r="I64" s="72">
        <f>_xlfn.IFNA(IF('Stata dataset (nominal)'!I63="","",IF(LEFT(I$4,1)="£", 'Stata dataset (nominal)'!I63*$D64, 'Stata dataset (nominal)'!I63)), "")</f>
        <v>16.35692423497748</v>
      </c>
      <c r="J64" s="72">
        <f>_xlfn.IFNA(IF('Stata dataset (nominal)'!J63="","",IF(LEFT(J$4,1)="£", 'Stata dataset (nominal)'!J63*$D64, 'Stata dataset (nominal)'!J63)), "")</f>
        <v>0</v>
      </c>
      <c r="K64" s="72" t="str">
        <f>_xlfn.IFNA(IF('Stata dataset (nominal)'!K63="","",IF(LEFT(K$4,1)="£", 'Stata dataset (nominal)'!K63*$D64, 'Stata dataset (nominal)'!K63)), "")</f>
        <v/>
      </c>
      <c r="L64" s="72">
        <f>_xlfn.IFNA(IF('Stata dataset (nominal)'!L63="","",IF(LEFT(L$4,1)="£", 'Stata dataset (nominal)'!L63*$D64, 'Stata dataset (nominal)'!L63)), "")</f>
        <v>0</v>
      </c>
      <c r="M64" s="72">
        <f>_xlfn.IFNA(IF('Stata dataset (nominal)'!M63="","",IF(LEFT(M$4,1)="£", 'Stata dataset (nominal)'!M63*$D64, 'Stata dataset (nominal)'!M63)), "")</f>
        <v>4.3129635455639521</v>
      </c>
      <c r="N64" s="72">
        <f>_xlfn.IFNA(IF('Stata dataset (nominal)'!N63="","",IF(LEFT(N$4,1)="£", 'Stata dataset (nominal)'!N63*$D64, 'Stata dataset (nominal)'!N63)), "")</f>
        <v>64.599445774360333</v>
      </c>
      <c r="O64" s="72">
        <f>_xlfn.IFNA(IF('Stata dataset (nominal)'!O63="","",IF(LEFT(O$4,1)="£", 'Stata dataset (nominal)'!O63*$D64, 'Stata dataset (nominal)'!O63)), "")</f>
        <v>41.295999999999999</v>
      </c>
      <c r="P64" s="72">
        <f>_xlfn.IFNA(IF('Stata dataset (nominal)'!P63="","",IF(LEFT(P$4,1)="£", 'Stata dataset (nominal)'!P63*$D64, 'Stata dataset (nominal)'!P63)), "")</f>
        <v>21.638999999999999</v>
      </c>
      <c r="Q64" s="72">
        <f>_xlfn.IFNA(IF('Stata dataset (nominal)'!Q63="","",IF(LEFT(Q$4,1)="£", 'Stata dataset (nominal)'!Q63*$D64, 'Stata dataset (nominal)'!Q63)), "")</f>
        <v>1464.2539999999999</v>
      </c>
      <c r="R64" s="72">
        <f>_xlfn.IFNA(IF('Stata dataset (nominal)'!R63="","",IF(LEFT(R$4,1)="£", 'Stata dataset (nominal)'!R63*$D64, 'Stata dataset (nominal)'!R63)), "")</f>
        <v>36.789000000000001</v>
      </c>
      <c r="S64" s="72">
        <f>_xlfn.IFNA(IF('Stata dataset (nominal)'!S63="","",IF(LEFT(S$4,1)="£", 'Stata dataset (nominal)'!S63*$D64, 'Stata dataset (nominal)'!S63)), "")</f>
        <v>62.886000000000003</v>
      </c>
      <c r="T64" s="72">
        <f>_xlfn.IFNA(IF('Stata dataset (nominal)'!T63="","",IF(LEFT(T$4,1)="£", 'Stata dataset (nominal)'!T63*$D64, 'Stata dataset (nominal)'!T63)), "")</f>
        <v>1674.902</v>
      </c>
      <c r="U64" s="72" t="str">
        <f>_xlfn.IFNA(IF('Stata dataset (nominal)'!U63="","",IF(LEFT(U$4,1)="£", 'Stata dataset (nominal)'!U63*$D64, 'Stata dataset (nominal)'!U63)), "")</f>
        <v/>
      </c>
      <c r="V64" s="72" t="str">
        <f>_xlfn.IFNA(IF('Stata dataset (nominal)'!V63="","",IF(LEFT(V$4,1)="£", 'Stata dataset (nominal)'!V63*$D64, 'Stata dataset (nominal)'!V63)), "")</f>
        <v/>
      </c>
      <c r="W64" s="72" t="str">
        <f>_xlfn.IFNA(IF('Stata dataset (nominal)'!W63="","",IF(LEFT(W$4,1)="£", 'Stata dataset (nominal)'!W63*$D64, 'Stata dataset (nominal)'!W63)), "")</f>
        <v/>
      </c>
      <c r="X64" s="72" t="str">
        <f>_xlfn.IFNA(IF('Stata dataset (nominal)'!X63="","",IF(LEFT(X$4,1)="£", 'Stata dataset (nominal)'!X63*$D64, 'Stata dataset (nominal)'!X63)), "")</f>
        <v/>
      </c>
      <c r="Y64" s="72" t="str">
        <f>_xlfn.IFNA(IF('Stata dataset (nominal)'!Y63="","",IF(LEFT(Y$4,1)="£", 'Stata dataset (nominal)'!Y63*$D64, 'Stata dataset (nominal)'!Y63)), "")</f>
        <v/>
      </c>
      <c r="Z64" s="72" t="str">
        <f>_xlfn.IFNA(IF('Stata dataset (nominal)'!Z63="","",IF(LEFT(Z$4,1)="£", 'Stata dataset (nominal)'!Z63*$D64, 'Stata dataset (nominal)'!Z63)), "")</f>
        <v/>
      </c>
      <c r="AA64" s="72">
        <f>_xlfn.IFNA(IF('Stata dataset (nominal)'!AA63="","",IF(LEFT(AA$4,1)="£", 'Stata dataset (nominal)'!AA63*$D64, 'Stata dataset (nominal)'!AA63)), "")</f>
        <v>1620.1764179613097</v>
      </c>
      <c r="AB64" s="72">
        <f>_xlfn.IFNA(IF('Stata dataset (nominal)'!AB63="","",IF(LEFT(AB$4,1)="£", 'Stata dataset (nominal)'!AB63*$D64, 'Stata dataset (nominal)'!AB63)), "")</f>
        <v>4.3231676986087386</v>
      </c>
      <c r="AC64" s="72" t="str">
        <f>_xlfn.IFNA(IF('Stata dataset (nominal)'!AC63="","",IF(LEFT(AC$4,1)="£", 'Stata dataset (nominal)'!AC63*$D64, 'Stata dataset (nominal)'!AC63)), "")</f>
        <v/>
      </c>
      <c r="AD64" s="72">
        <f>_xlfn.IFNA(IF('Stata dataset (nominal)'!AD63="","",IF(LEFT(AD$4,1)="£", 'Stata dataset (nominal)'!AD63*$D64, 'Stata dataset (nominal)'!AD63)), "")</f>
        <v>2.9257665017745262</v>
      </c>
    </row>
    <row r="65" spans="1:30" x14ac:dyDescent="0.4">
      <c r="A65" s="63" t="str">
        <f t="shared" si="0"/>
        <v>NWT28</v>
      </c>
      <c r="B65" s="63" t="s">
        <v>289</v>
      </c>
      <c r="C65" s="160" t="s">
        <v>520</v>
      </c>
      <c r="D65" s="72">
        <f>_xlfn.IFNA(IF('Stata dataset (nominal)'!D64="","",IF(LEFT(D$4,1)="£",'Stata dataset (nominal)'!D64*$D65,'Stata dataset (nominal)'!D64)),"")</f>
        <v>0.85882968822708206</v>
      </c>
      <c r="E65" s="72">
        <f>_xlfn.IFNA(IF('Stata dataset (nominal)'!E64="","",IF(LEFT(E$4,1)="£", 'Stata dataset (nominal)'!E64*$D65, 'Stata dataset (nominal)'!E64)), "")</f>
        <v>22.31120785947757</v>
      </c>
      <c r="F65" s="72">
        <f>_xlfn.IFNA(IF('Stata dataset (nominal)'!F64="","",IF(LEFT(F$4,1)="£", 'Stata dataset (nominal)'!F64*$D65, 'Stata dataset (nominal)'!F64)), "")</f>
        <v>13.229926386687589</v>
      </c>
      <c r="G65" s="72">
        <f>_xlfn.IFNA(IF('Stata dataset (nominal)'!G64="","",IF(LEFT(G$4,1)="£", 'Stata dataset (nominal)'!G64*$D65, 'Stata dataset (nominal)'!G64)), "")</f>
        <v>71.110165461531068</v>
      </c>
      <c r="H65" s="72">
        <f>_xlfn.IFNA(IF('Stata dataset (nominal)'!H64="","",IF(LEFT(H$4,1)="£", 'Stata dataset (nominal)'!H64*$D65, 'Stata dataset (nominal)'!H64)), "")</f>
        <v>4.4301412899510897</v>
      </c>
      <c r="I65" s="72">
        <f>_xlfn.IFNA(IF('Stata dataset (nominal)'!I64="","",IF(LEFT(I$4,1)="£", 'Stata dataset (nominal)'!I64*$D65, 'Stata dataset (nominal)'!I64)), "")</f>
        <v>12.785832938205489</v>
      </c>
      <c r="J65" s="72">
        <f>_xlfn.IFNA(IF('Stata dataset (nominal)'!J64="","",IF(LEFT(J$4,1)="£", 'Stata dataset (nominal)'!J64*$D65, 'Stata dataset (nominal)'!J64)), "")</f>
        <v>0</v>
      </c>
      <c r="K65" s="72" t="str">
        <f>_xlfn.IFNA(IF('Stata dataset (nominal)'!K64="","",IF(LEFT(K$4,1)="£", 'Stata dataset (nominal)'!K64*$D65, 'Stata dataset (nominal)'!K64)), "")</f>
        <v/>
      </c>
      <c r="L65" s="72">
        <f>_xlfn.IFNA(IF('Stata dataset (nominal)'!L64="","",IF(LEFT(L$4,1)="£", 'Stata dataset (nominal)'!L64*$D65, 'Stata dataset (nominal)'!L64)), "")</f>
        <v>0</v>
      </c>
      <c r="M65" s="72">
        <f>_xlfn.IFNA(IF('Stata dataset (nominal)'!M64="","",IF(LEFT(M$4,1)="£", 'Stata dataset (nominal)'!M64*$D65, 'Stata dataset (nominal)'!M64)), "")</f>
        <v>2.427687146330896</v>
      </c>
      <c r="N65" s="72">
        <f>_xlfn.IFNA(IF('Stata dataset (nominal)'!N64="","",IF(LEFT(N$4,1)="£", 'Stata dataset (nominal)'!N64*$D65, 'Stata dataset (nominal)'!N64)), "")</f>
        <v>71.110165461531068</v>
      </c>
      <c r="O65" s="72">
        <f>_xlfn.IFNA(IF('Stata dataset (nominal)'!O64="","",IF(LEFT(O$4,1)="£", 'Stata dataset (nominal)'!O64*$D65, 'Stata dataset (nominal)'!O64)), "")</f>
        <v>40.847999999999999</v>
      </c>
      <c r="P65" s="72">
        <f>_xlfn.IFNA(IF('Stata dataset (nominal)'!P64="","",IF(LEFT(P$4,1)="£", 'Stata dataset (nominal)'!P64*$D65, 'Stata dataset (nominal)'!P64)), "")</f>
        <v>21.190999999999999</v>
      </c>
      <c r="Q65" s="72">
        <f>_xlfn.IFNA(IF('Stata dataset (nominal)'!Q64="","",IF(LEFT(Q$4,1)="£", 'Stata dataset (nominal)'!Q64*$D65, 'Stata dataset (nominal)'!Q64)), "")</f>
        <v>1417.8520000000001</v>
      </c>
      <c r="R65" s="72">
        <f>_xlfn.IFNA(IF('Stata dataset (nominal)'!R64="","",IF(LEFT(R$4,1)="£", 'Stata dataset (nominal)'!R64*$D65, 'Stata dataset (nominal)'!R64)), "")</f>
        <v>37.826999999999998</v>
      </c>
      <c r="S65" s="72">
        <f>_xlfn.IFNA(IF('Stata dataset (nominal)'!S64="","",IF(LEFT(S$4,1)="£", 'Stata dataset (nominal)'!S64*$D65, 'Stata dataset (nominal)'!S64)), "")</f>
        <v>63.268999999999998</v>
      </c>
      <c r="T65" s="72">
        <f>_xlfn.IFNA(IF('Stata dataset (nominal)'!T64="","",IF(LEFT(T$4,1)="£", 'Stata dataset (nominal)'!T64*$D65, 'Stata dataset (nominal)'!T64)), "")</f>
        <v>1752.076</v>
      </c>
      <c r="U65" s="72" t="str">
        <f>_xlfn.IFNA(IF('Stata dataset (nominal)'!U64="","",IF(LEFT(U$4,1)="£", 'Stata dataset (nominal)'!U64*$D65, 'Stata dataset (nominal)'!U64)), "")</f>
        <v/>
      </c>
      <c r="V65" s="72" t="str">
        <f>_xlfn.IFNA(IF('Stata dataset (nominal)'!V64="","",IF(LEFT(V$4,1)="£", 'Stata dataset (nominal)'!V64*$D65, 'Stata dataset (nominal)'!V64)), "")</f>
        <v/>
      </c>
      <c r="W65" s="72" t="str">
        <f>_xlfn.IFNA(IF('Stata dataset (nominal)'!W64="","",IF(LEFT(W$4,1)="£", 'Stata dataset (nominal)'!W64*$D65, 'Stata dataset (nominal)'!W64)), "")</f>
        <v/>
      </c>
      <c r="X65" s="72" t="str">
        <f>_xlfn.IFNA(IF('Stata dataset (nominal)'!X64="","",IF(LEFT(X$4,1)="£", 'Stata dataset (nominal)'!X64*$D65, 'Stata dataset (nominal)'!X64)), "")</f>
        <v/>
      </c>
      <c r="Y65" s="72" t="str">
        <f>_xlfn.IFNA(IF('Stata dataset (nominal)'!Y64="","",IF(LEFT(Y$4,1)="£", 'Stata dataset (nominal)'!Y64*$D65, 'Stata dataset (nominal)'!Y64)), "")</f>
        <v/>
      </c>
      <c r="Z65" s="72" t="str">
        <f>_xlfn.IFNA(IF('Stata dataset (nominal)'!Z64="","",IF(LEFT(Z$4,1)="£", 'Stata dataset (nominal)'!Z64*$D65, 'Stata dataset (nominal)'!Z64)), "")</f>
        <v/>
      </c>
      <c r="AA65" s="72">
        <f>_xlfn.IFNA(IF('Stata dataset (nominal)'!AA64="","",IF(LEFT(AA$4,1)="£", 'Stata dataset (nominal)'!AA64*$D65, 'Stata dataset (nominal)'!AA64)), "")</f>
        <v>1667.4276703136529</v>
      </c>
      <c r="AB65" s="72">
        <f>_xlfn.IFNA(IF('Stata dataset (nominal)'!AB64="","",IF(LEFT(AB$4,1)="£", 'Stata dataset (nominal)'!AB64*$D65, 'Stata dataset (nominal)'!AB64)), "")</f>
        <v>3.3131399035282132</v>
      </c>
      <c r="AC65" s="72" t="str">
        <f>_xlfn.IFNA(IF('Stata dataset (nominal)'!AC64="","",IF(LEFT(AC$4,1)="£", 'Stata dataset (nominal)'!AC64*$D65, 'Stata dataset (nominal)'!AC64)), "")</f>
        <v/>
      </c>
      <c r="AD65" s="72">
        <f>_xlfn.IFNA(IF('Stata dataset (nominal)'!AD64="","",IF(LEFT(AD$4,1)="£", 'Stata dataset (nominal)'!AD64*$D65, 'Stata dataset (nominal)'!AD64)), "")</f>
        <v>2.9523588362638344</v>
      </c>
    </row>
    <row r="66" spans="1:30" x14ac:dyDescent="0.4">
      <c r="A66" s="63" t="str">
        <f t="shared" si="0"/>
        <v>NWT29</v>
      </c>
      <c r="B66" s="63" t="s">
        <v>289</v>
      </c>
      <c r="C66" s="160" t="s">
        <v>521</v>
      </c>
      <c r="D66" s="72">
        <f>_xlfn.IFNA(IF('Stata dataset (nominal)'!D65="","",IF(LEFT(D$4,1)="£",'Stata dataset (nominal)'!D65*$D66,'Stata dataset (nominal)'!D65)),"")</f>
        <v>0.83958830888206493</v>
      </c>
      <c r="E66" s="72">
        <f>_xlfn.IFNA(IF('Stata dataset (nominal)'!E65="","",IF(LEFT(E$4,1)="£", 'Stata dataset (nominal)'!E65*$D66, 'Stata dataset (nominal)'!E65)), "")</f>
        <v>21.954132520970909</v>
      </c>
      <c r="F66" s="72">
        <f>_xlfn.IFNA(IF('Stata dataset (nominal)'!F65="","",IF(LEFT(F$4,1)="£", 'Stata dataset (nominal)'!F65*$D66, 'Stata dataset (nominal)'!F65)), "")</f>
        <v>13.252181317647169</v>
      </c>
      <c r="G66" s="72">
        <f>_xlfn.IFNA(IF('Stata dataset (nominal)'!G65="","",IF(LEFT(G$4,1)="£", 'Stata dataset (nominal)'!G65*$D66, 'Stata dataset (nominal)'!G65)), "")</f>
        <v>74.377490763550512</v>
      </c>
      <c r="H66" s="72">
        <f>_xlfn.IFNA(IF('Stata dataset (nominal)'!H65="","",IF(LEFT(H$4,1)="£", 'Stata dataset (nominal)'!H65*$D66, 'Stata dataset (nominal)'!H65)), "")</f>
        <v>4.6745744022186244</v>
      </c>
      <c r="I66" s="72">
        <f>_xlfn.IFNA(IF('Stata dataset (nominal)'!I65="","",IF(LEFT(I$4,1)="£", 'Stata dataset (nominal)'!I65*$D66, 'Stata dataset (nominal)'!I65)), "")</f>
        <v>12.542170065849559</v>
      </c>
      <c r="J66" s="72">
        <f>_xlfn.IFNA(IF('Stata dataset (nominal)'!J65="","",IF(LEFT(J$4,1)="£", 'Stata dataset (nominal)'!J65*$D66, 'Stata dataset (nominal)'!J65)), "")</f>
        <v>0</v>
      </c>
      <c r="K66" s="72" t="str">
        <f>_xlfn.IFNA(IF('Stata dataset (nominal)'!K65="","",IF(LEFT(K$4,1)="£", 'Stata dataset (nominal)'!K65*$D66, 'Stata dataset (nominal)'!K65)), "")</f>
        <v/>
      </c>
      <c r="L66" s="72">
        <f>_xlfn.IFNA(IF('Stata dataset (nominal)'!L65="","",IF(LEFT(L$4,1)="£", 'Stata dataset (nominal)'!L65*$D66, 'Stata dataset (nominal)'!L65)), "")</f>
        <v>0</v>
      </c>
      <c r="M66" s="72">
        <f>_xlfn.IFNA(IF('Stata dataset (nominal)'!M65="","",IF(LEFT(M$4,1)="£", 'Stata dataset (nominal)'!M65*$D66, 'Stata dataset (nominal)'!M65)), "")</f>
        <v>1.8746660496779159</v>
      </c>
      <c r="N66" s="72">
        <f>_xlfn.IFNA(IF('Stata dataset (nominal)'!N65="","",IF(LEFT(N$4,1)="£", 'Stata dataset (nominal)'!N65*$D66, 'Stata dataset (nominal)'!N65)), "")</f>
        <v>74.377490763550512</v>
      </c>
      <c r="O66" s="72">
        <f>_xlfn.IFNA(IF('Stata dataset (nominal)'!O65="","",IF(LEFT(O$4,1)="£", 'Stata dataset (nominal)'!O65*$D66, 'Stata dataset (nominal)'!O65)), "")</f>
        <v>40.404000000000003</v>
      </c>
      <c r="P66" s="72">
        <f>_xlfn.IFNA(IF('Stata dataset (nominal)'!P65="","",IF(LEFT(P$4,1)="£", 'Stata dataset (nominal)'!P65*$D66, 'Stata dataset (nominal)'!P65)), "")</f>
        <v>20.747</v>
      </c>
      <c r="Q66" s="72">
        <f>_xlfn.IFNA(IF('Stata dataset (nominal)'!Q65="","",IF(LEFT(Q$4,1)="£", 'Stata dataset (nominal)'!Q65*$D66, 'Stata dataset (nominal)'!Q65)), "")</f>
        <v>1367.308</v>
      </c>
      <c r="R66" s="72">
        <f>_xlfn.IFNA(IF('Stata dataset (nominal)'!R65="","",IF(LEFT(R$4,1)="£", 'Stata dataset (nominal)'!R65*$D66, 'Stata dataset (nominal)'!R65)), "")</f>
        <v>38.895000000000003</v>
      </c>
      <c r="S66" s="72">
        <f>_xlfn.IFNA(IF('Stata dataset (nominal)'!S65="","",IF(LEFT(S$4,1)="£", 'Stata dataset (nominal)'!S65*$D66, 'Stata dataset (nominal)'!S65)), "")</f>
        <v>63.639000000000003</v>
      </c>
      <c r="T66" s="72">
        <f>_xlfn.IFNA(IF('Stata dataset (nominal)'!T65="","",IF(LEFT(T$4,1)="£", 'Stata dataset (nominal)'!T65*$D66, 'Stata dataset (nominal)'!T65)), "")</f>
        <v>1835.482</v>
      </c>
      <c r="U66" s="72" t="str">
        <f>_xlfn.IFNA(IF('Stata dataset (nominal)'!U65="","",IF(LEFT(U$4,1)="£", 'Stata dataset (nominal)'!U65*$D66, 'Stata dataset (nominal)'!U65)), "")</f>
        <v/>
      </c>
      <c r="V66" s="72" t="str">
        <f>_xlfn.IFNA(IF('Stata dataset (nominal)'!V65="","",IF(LEFT(V$4,1)="£", 'Stata dataset (nominal)'!V65*$D66, 'Stata dataset (nominal)'!V65)), "")</f>
        <v/>
      </c>
      <c r="W66" s="72" t="str">
        <f>_xlfn.IFNA(IF('Stata dataset (nominal)'!W65="","",IF(LEFT(W$4,1)="£", 'Stata dataset (nominal)'!W65*$D66, 'Stata dataset (nominal)'!W65)), "")</f>
        <v/>
      </c>
      <c r="X66" s="72" t="str">
        <f>_xlfn.IFNA(IF('Stata dataset (nominal)'!X65="","",IF(LEFT(X$4,1)="£", 'Stata dataset (nominal)'!X65*$D66, 'Stata dataset (nominal)'!X65)), "")</f>
        <v/>
      </c>
      <c r="Y66" s="72" t="str">
        <f>_xlfn.IFNA(IF('Stata dataset (nominal)'!Y65="","",IF(LEFT(Y$4,1)="£", 'Stata dataset (nominal)'!Y65*$D66, 'Stata dataset (nominal)'!Y65)), "")</f>
        <v/>
      </c>
      <c r="Z66" s="72" t="str">
        <f>_xlfn.IFNA(IF('Stata dataset (nominal)'!Z65="","",IF(LEFT(Z$4,1)="£", 'Stata dataset (nominal)'!Z65*$D66, 'Stata dataset (nominal)'!Z65)), "")</f>
        <v/>
      </c>
      <c r="AA66" s="72">
        <f>_xlfn.IFNA(IF('Stata dataset (nominal)'!AA65="","",IF(LEFT(AA$4,1)="£", 'Stata dataset (nominal)'!AA65*$D66, 'Stata dataset (nominal)'!AA65)), "")</f>
        <v>1734.688472671686</v>
      </c>
      <c r="AB66" s="72">
        <f>_xlfn.IFNA(IF('Stata dataset (nominal)'!AB65="","",IF(LEFT(AB$4,1)="£", 'Stata dataset (nominal)'!AB65*$D66, 'Stata dataset (nominal)'!AB65)), "")</f>
        <v>3.1561271899694723</v>
      </c>
      <c r="AC66" s="72" t="str">
        <f>_xlfn.IFNA(IF('Stata dataset (nominal)'!AC65="","",IF(LEFT(AC$4,1)="£", 'Stata dataset (nominal)'!AC65*$D66, 'Stata dataset (nominal)'!AC65)), "")</f>
        <v/>
      </c>
      <c r="AD66" s="72">
        <f>_xlfn.IFNA(IF('Stata dataset (nominal)'!AD65="","",IF(LEFT(AD$4,1)="£", 'Stata dataset (nominal)'!AD65*$D66, 'Stata dataset (nominal)'!AD65)), "")</f>
        <v>3.001680369956059</v>
      </c>
    </row>
    <row r="67" spans="1:30" x14ac:dyDescent="0.4">
      <c r="A67" s="63" t="str">
        <f t="shared" si="0"/>
        <v>NWT30</v>
      </c>
      <c r="B67" s="63" t="s">
        <v>289</v>
      </c>
      <c r="C67" s="160" t="s">
        <v>522</v>
      </c>
      <c r="D67" s="72">
        <f>_xlfn.IFNA(IF('Stata dataset (nominal)'!D66="","",IF(LEFT(D$4,1)="£",'Stata dataset (nominal)'!D66*$D67,'Stata dataset (nominal)'!D66)),"")</f>
        <v>0.82256267409470718</v>
      </c>
      <c r="E67" s="72">
        <f>_xlfn.IFNA(IF('Stata dataset (nominal)'!E66="","",IF(LEFT(E$4,1)="£", 'Stata dataset (nominal)'!E66*$D67, 'Stata dataset (nominal)'!E66)), "")</f>
        <v>21.603644812383958</v>
      </c>
      <c r="F67" s="72">
        <f>_xlfn.IFNA(IF('Stata dataset (nominal)'!F66="","",IF(LEFT(F$4,1)="£", 'Stata dataset (nominal)'!F66*$D67, 'Stata dataset (nominal)'!F66)), "")</f>
        <v>13.29903326038829</v>
      </c>
      <c r="G67" s="72">
        <f>_xlfn.IFNA(IF('Stata dataset (nominal)'!G66="","",IF(LEFT(G$4,1)="£", 'Stata dataset (nominal)'!G66*$D67, 'Stata dataset (nominal)'!G66)), "")</f>
        <v>76.969266205566896</v>
      </c>
      <c r="H67" s="72">
        <f>_xlfn.IFNA(IF('Stata dataset (nominal)'!H66="","",IF(LEFT(H$4,1)="£", 'Stata dataset (nominal)'!H66*$D67, 'Stata dataset (nominal)'!H66)), "")</f>
        <v>4.9170969602442476</v>
      </c>
      <c r="I67" s="72">
        <f>_xlfn.IFNA(IF('Stata dataset (nominal)'!I66="","",IF(LEFT(I$4,1)="£", 'Stata dataset (nominal)'!I66*$D67, 'Stata dataset (nominal)'!I66)), "")</f>
        <v>13.026111475829561</v>
      </c>
      <c r="J67" s="72">
        <f>_xlfn.IFNA(IF('Stata dataset (nominal)'!J66="","",IF(LEFT(J$4,1)="£", 'Stata dataset (nominal)'!J66*$D67, 'Stata dataset (nominal)'!J66)), "")</f>
        <v>0</v>
      </c>
      <c r="K67" s="72" t="str">
        <f>_xlfn.IFNA(IF('Stata dataset (nominal)'!K66="","",IF(LEFT(K$4,1)="£", 'Stata dataset (nominal)'!K66*$D67, 'Stata dataset (nominal)'!K66)), "")</f>
        <v/>
      </c>
      <c r="L67" s="72">
        <f>_xlfn.IFNA(IF('Stata dataset (nominal)'!L66="","",IF(LEFT(L$4,1)="£", 'Stata dataset (nominal)'!L66*$D67, 'Stata dataset (nominal)'!L66)), "")</f>
        <v>0</v>
      </c>
      <c r="M67" s="72">
        <f>_xlfn.IFNA(IF('Stata dataset (nominal)'!M66="","",IF(LEFT(M$4,1)="£", 'Stata dataset (nominal)'!M66*$D67, 'Stata dataset (nominal)'!M66)), "")</f>
        <v>0.47553782264696171</v>
      </c>
      <c r="N67" s="72">
        <f>_xlfn.IFNA(IF('Stata dataset (nominal)'!N66="","",IF(LEFT(N$4,1)="£", 'Stata dataset (nominal)'!N66*$D67, 'Stata dataset (nominal)'!N66)), "")</f>
        <v>76.969266205566896</v>
      </c>
      <c r="O67" s="72">
        <f>_xlfn.IFNA(IF('Stata dataset (nominal)'!O66="","",IF(LEFT(O$4,1)="£", 'Stata dataset (nominal)'!O66*$D67, 'Stata dataset (nominal)'!O66)), "")</f>
        <v>39.965000000000003</v>
      </c>
      <c r="P67" s="72">
        <f>_xlfn.IFNA(IF('Stata dataset (nominal)'!P66="","",IF(LEFT(P$4,1)="£", 'Stata dataset (nominal)'!P66*$D67, 'Stata dataset (nominal)'!P66)), "")</f>
        <v>20.308</v>
      </c>
      <c r="Q67" s="72">
        <f>_xlfn.IFNA(IF('Stata dataset (nominal)'!Q66="","",IF(LEFT(Q$4,1)="£", 'Stata dataset (nominal)'!Q66*$D67, 'Stata dataset (nominal)'!Q66)), "")</f>
        <v>1321.817</v>
      </c>
      <c r="R67" s="72">
        <f>_xlfn.IFNA(IF('Stata dataset (nominal)'!R66="","",IF(LEFT(R$4,1)="£", 'Stata dataset (nominal)'!R66*$D67, 'Stata dataset (nominal)'!R66)), "")</f>
        <v>39.993000000000002</v>
      </c>
      <c r="S67" s="72">
        <f>_xlfn.IFNA(IF('Stata dataset (nominal)'!S66="","",IF(LEFT(S$4,1)="£", 'Stata dataset (nominal)'!S66*$D67, 'Stata dataset (nominal)'!S66)), "")</f>
        <v>64.052000000000007</v>
      </c>
      <c r="T67" s="72">
        <f>_xlfn.IFNA(IF('Stata dataset (nominal)'!T66="","",IF(LEFT(T$4,1)="£", 'Stata dataset (nominal)'!T66*$D67, 'Stata dataset (nominal)'!T66)), "")</f>
        <v>1911.0809999999999</v>
      </c>
      <c r="U67" s="72" t="str">
        <f>_xlfn.IFNA(IF('Stata dataset (nominal)'!U66="","",IF(LEFT(U$4,1)="£", 'Stata dataset (nominal)'!U66*$D67, 'Stata dataset (nominal)'!U66)), "")</f>
        <v/>
      </c>
      <c r="V67" s="72" t="str">
        <f>_xlfn.IFNA(IF('Stata dataset (nominal)'!V66="","",IF(LEFT(V$4,1)="£", 'Stata dataset (nominal)'!V66*$D67, 'Stata dataset (nominal)'!V66)), "")</f>
        <v/>
      </c>
      <c r="W67" s="72" t="str">
        <f>_xlfn.IFNA(IF('Stata dataset (nominal)'!W66="","",IF(LEFT(W$4,1)="£", 'Stata dataset (nominal)'!W66*$D67, 'Stata dataset (nominal)'!W66)), "")</f>
        <v/>
      </c>
      <c r="X67" s="72" t="str">
        <f>_xlfn.IFNA(IF('Stata dataset (nominal)'!X66="","",IF(LEFT(X$4,1)="£", 'Stata dataset (nominal)'!X66*$D67, 'Stata dataset (nominal)'!X66)), "")</f>
        <v/>
      </c>
      <c r="Y67" s="72" t="str">
        <f>_xlfn.IFNA(IF('Stata dataset (nominal)'!Y66="","",IF(LEFT(Y$4,1)="£", 'Stata dataset (nominal)'!Y66*$D67, 'Stata dataset (nominal)'!Y66)), "")</f>
        <v/>
      </c>
      <c r="Z67" s="72" t="str">
        <f>_xlfn.IFNA(IF('Stata dataset (nominal)'!Z66="","",IF(LEFT(Z$4,1)="£", 'Stata dataset (nominal)'!Z66*$D67, 'Stata dataset (nominal)'!Z66)), "")</f>
        <v/>
      </c>
      <c r="AA67" s="72">
        <f>_xlfn.IFNA(IF('Stata dataset (nominal)'!AA66="","",IF(LEFT(AA$4,1)="£", 'Stata dataset (nominal)'!AA66*$D67, 'Stata dataset (nominal)'!AA66)), "")</f>
        <v>1833.9945995920496</v>
      </c>
      <c r="AB67" s="72">
        <f>_xlfn.IFNA(IF('Stata dataset (nominal)'!AB66="","",IF(LEFT(AB$4,1)="£", 'Stata dataset (nominal)'!AB66*$D67, 'Stata dataset (nominal)'!AB66)), "")</f>
        <v>3.0973688273371121</v>
      </c>
      <c r="AC67" s="72" t="str">
        <f>_xlfn.IFNA(IF('Stata dataset (nominal)'!AC66="","",IF(LEFT(AC$4,1)="£", 'Stata dataset (nominal)'!AC66*$D67, 'Stata dataset (nominal)'!AC66)), "")</f>
        <v/>
      </c>
      <c r="AD67" s="72">
        <f>_xlfn.IFNA(IF('Stata dataset (nominal)'!AD66="","",IF(LEFT(AD$4,1)="£", 'Stata dataset (nominal)'!AD66*$D67, 'Stata dataset (nominal)'!AD66)), "")</f>
        <v>3.015708492381366</v>
      </c>
    </row>
    <row r="68" spans="1:30" x14ac:dyDescent="0.4">
      <c r="A68" s="63" t="str">
        <f t="shared" si="0"/>
        <v>SRN14</v>
      </c>
      <c r="B68" s="63" t="s">
        <v>301</v>
      </c>
      <c r="C68" s="63" t="s">
        <v>243</v>
      </c>
      <c r="D68" s="72">
        <f>_xlfn.IFNA(IF('Stata dataset (nominal)'!D67="","",IF(LEFT(D$4,1)="£",'Stata dataset (nominal)'!D67*$D68,'Stata dataset (nominal)'!D67)),"")</f>
        <v>1.24788708586883</v>
      </c>
      <c r="E68" s="72">
        <f>_xlfn.IFNA(IF('Stata dataset (nominal)'!E67="","",IF(LEFT(E$4,1)="£", 'Stata dataset (nominal)'!E67*$D68, 'Stata dataset (nominal)'!E67)), "")</f>
        <v>19.841404665314396</v>
      </c>
      <c r="F68" s="72">
        <f>_xlfn.IFNA(IF('Stata dataset (nominal)'!F67="","",IF(LEFT(F$4,1)="£", 'Stata dataset (nominal)'!F67*$D68, 'Stata dataset (nominal)'!F67)), "")</f>
        <v>7.4873225152129805</v>
      </c>
      <c r="G68" s="72">
        <f>_xlfn.IFNA(IF('Stata dataset (nominal)'!G67="","",IF(LEFT(G$4,1)="£", 'Stata dataset (nominal)'!G67*$D68, 'Stata dataset (nominal)'!G67)), "")</f>
        <v>35.190415821501006</v>
      </c>
      <c r="H68" s="72">
        <f>_xlfn.IFNA(IF('Stata dataset (nominal)'!H67="","",IF(LEFT(H$4,1)="£", 'Stata dataset (nominal)'!H67*$D68, 'Stata dataset (nominal)'!H67)), "")</f>
        <v>6.1146467207572677</v>
      </c>
      <c r="I68" s="72">
        <f>_xlfn.IFNA(IF('Stata dataset (nominal)'!I67="","",IF(LEFT(I$4,1)="£", 'Stata dataset (nominal)'!I67*$D68, 'Stata dataset (nominal)'!I67)), "")</f>
        <v>12.728448275862066</v>
      </c>
      <c r="J68" s="72">
        <f>_xlfn.IFNA(IF('Stata dataset (nominal)'!J67="","",IF(LEFT(J$4,1)="£", 'Stata dataset (nominal)'!J67*$D68, 'Stata dataset (nominal)'!J67)), "")</f>
        <v>0.12478870858688301</v>
      </c>
      <c r="K68" s="72">
        <f>_xlfn.IFNA(IF('Stata dataset (nominal)'!K67="","",IF(LEFT(K$4,1)="£", 'Stata dataset (nominal)'!K67*$D68, 'Stata dataset (nominal)'!K67)), "")</f>
        <v>0.37436612576064898</v>
      </c>
      <c r="L68" s="72">
        <f>_xlfn.IFNA(IF('Stata dataset (nominal)'!L67="","",IF(LEFT(L$4,1)="£", 'Stata dataset (nominal)'!L67*$D68, 'Stata dataset (nominal)'!L67)), "")</f>
        <v>0</v>
      </c>
      <c r="M68" s="72">
        <f>_xlfn.IFNA(IF('Stata dataset (nominal)'!M67="","",IF(LEFT(M$4,1)="£", 'Stata dataset (nominal)'!M67*$D68, 'Stata dataset (nominal)'!M67)), "")</f>
        <v>12.089530087897225</v>
      </c>
      <c r="N68" s="72" t="str">
        <f>_xlfn.IFNA(IF('Stata dataset (nominal)'!N67="","",IF(LEFT(N$4,1)="£", 'Stata dataset (nominal)'!N67*$D68, 'Stata dataset (nominal)'!N67)), "")</f>
        <v/>
      </c>
      <c r="O68" s="72">
        <f>_xlfn.IFNA(IF('Stata dataset (nominal)'!O67="","",IF(LEFT(O$4,1)="£", 'Stata dataset (nominal)'!O67*$D68, 'Stata dataset (nominal)'!O67)), "")</f>
        <v>30.657</v>
      </c>
      <c r="P68" s="72">
        <f>_xlfn.IFNA(IF('Stata dataset (nominal)'!P67="","",IF(LEFT(P$4,1)="£", 'Stata dataset (nominal)'!P67*$D68, 'Stata dataset (nominal)'!P67)), "")</f>
        <v>416.75400000000002</v>
      </c>
      <c r="Q68" s="72">
        <f>_xlfn.IFNA(IF('Stata dataset (nominal)'!Q67="","",IF(LEFT(Q$4,1)="£", 'Stata dataset (nominal)'!Q67*$D68, 'Stata dataset (nominal)'!Q67)), "")</f>
        <v>259.81900000000002</v>
      </c>
      <c r="R68" s="72">
        <f>_xlfn.IFNA(IF('Stata dataset (nominal)'!R67="","",IF(LEFT(R$4,1)="£", 'Stata dataset (nominal)'!R67*$D68, 'Stata dataset (nominal)'!R67)), "")</f>
        <v>45.451000000000001</v>
      </c>
      <c r="S68" s="72">
        <f>_xlfn.IFNA(IF('Stata dataset (nominal)'!S67="","",IF(LEFT(S$4,1)="£", 'Stata dataset (nominal)'!S67*$D68, 'Stata dataset (nominal)'!S67)), "")</f>
        <v>450.66849999999999</v>
      </c>
      <c r="T68" s="72">
        <f>_xlfn.IFNA(IF('Stata dataset (nominal)'!T67="","",IF(LEFT(T$4,1)="£", 'Stata dataset (nominal)'!T67*$D68, 'Stata dataset (nominal)'!T67)), "")</f>
        <v>655.28499999999997</v>
      </c>
      <c r="U68" s="72">
        <f>_xlfn.IFNA(IF('Stata dataset (nominal)'!U67="","",IF(LEFT(U$4,1)="£", 'Stata dataset (nominal)'!U67*$D68, 'Stata dataset (nominal)'!U67)), "")</f>
        <v>24.577279769331188</v>
      </c>
      <c r="V68" s="72">
        <f>_xlfn.IFNA(IF('Stata dataset (nominal)'!V67="","",IF(LEFT(V$4,1)="£", 'Stata dataset (nominal)'!V67*$D68, 'Stata dataset (nominal)'!V67)), "")</f>
        <v>141.93025727024346</v>
      </c>
      <c r="W68" s="72">
        <f>_xlfn.IFNA(IF('Stata dataset (nominal)'!W67="","",IF(LEFT(W$4,1)="£", 'Stata dataset (nominal)'!W67*$D68, 'Stata dataset (nominal)'!W67)), "")</f>
        <v>2.0513393657812022</v>
      </c>
      <c r="X68" s="72">
        <f>_xlfn.IFNA(IF('Stata dataset (nominal)'!X67="","",IF(LEFT(X$4,1)="£", 'Stata dataset (nominal)'!X67*$D68, 'Stata dataset (nominal)'!X67)), "")</f>
        <v>13.064665620409151</v>
      </c>
      <c r="Y68" s="72">
        <f>_xlfn.IFNA(IF('Stata dataset (nominal)'!Y67="","",IF(LEFT(Y$4,1)="£", 'Stata dataset (nominal)'!Y67*$D68, 'Stata dataset (nominal)'!Y67)), "")</f>
        <v>12.563992938899126</v>
      </c>
      <c r="Z68" s="72">
        <f>_xlfn.IFNA(IF('Stata dataset (nominal)'!Z67="","",IF(LEFT(Z$4,1)="£", 'Stata dataset (nominal)'!Z67*$D68, 'Stata dataset (nominal)'!Z67)), "")</f>
        <v>12.563992938899126</v>
      </c>
      <c r="AA68" s="72">
        <f>_xlfn.IFNA(IF('Stata dataset (nominal)'!AA67="","",IF(LEFT(AA$4,1)="£", 'Stata dataset (nominal)'!AA67*$D68, 'Stata dataset (nominal)'!AA67)), "")</f>
        <v>808.95511345987939</v>
      </c>
      <c r="AB68" s="72">
        <f>_xlfn.IFNA(IF('Stata dataset (nominal)'!AB67="","",IF(LEFT(AB$4,1)="£", 'Stata dataset (nominal)'!AB67*$D68, 'Stata dataset (nominal)'!AB67)), "")</f>
        <v>19.467038539553748</v>
      </c>
      <c r="AC68" s="72">
        <f>_xlfn.IFNA(IF('Stata dataset (nominal)'!AC67="","",IF(LEFT(AC$4,1)="£", 'Stata dataset (nominal)'!AC67*$D68, 'Stata dataset (nominal)'!AC67)), "")</f>
        <v>8.4606744421906672</v>
      </c>
      <c r="AD68" s="72">
        <f>_xlfn.IFNA(IF('Stata dataset (nominal)'!AD67="","",IF(LEFT(AD$4,1)="£", 'Stata dataset (nominal)'!AD67*$D68, 'Stata dataset (nominal)'!AD67)), "")</f>
        <v>2.9812022481406348</v>
      </c>
    </row>
    <row r="69" spans="1:30" x14ac:dyDescent="0.4">
      <c r="A69" s="63" t="str">
        <f t="shared" si="0"/>
        <v>SRN15</v>
      </c>
      <c r="B69" s="63" t="s">
        <v>301</v>
      </c>
      <c r="C69" s="63" t="s">
        <v>245</v>
      </c>
      <c r="D69" s="72">
        <f>_xlfn.IFNA(IF('Stata dataset (nominal)'!D68="","",IF(LEFT(D$4,1)="£",'Stata dataset (nominal)'!D68*$D69,'Stata dataset (nominal)'!D68)),"")</f>
        <v>1.2338096431854266</v>
      </c>
      <c r="E69" s="72">
        <f>_xlfn.IFNA(IF('Stata dataset (nominal)'!E68="","",IF(LEFT(E$4,1)="£", 'Stata dataset (nominal)'!E68*$D69, 'Stata dataset (nominal)'!E68)), "")</f>
        <v>21.468287791426423</v>
      </c>
      <c r="F69" s="72">
        <f>_xlfn.IFNA(IF('Stata dataset (nominal)'!F68="","",IF(LEFT(F$4,1)="£", 'Stata dataset (nominal)'!F68*$D69, 'Stata dataset (nominal)'!F68)), "")</f>
        <v>4.071571822511908</v>
      </c>
      <c r="G69" s="72">
        <f>_xlfn.IFNA(IF('Stata dataset (nominal)'!G68="","",IF(LEFT(G$4,1)="£", 'Stata dataset (nominal)'!G68*$D69, 'Stata dataset (nominal)'!G68)), "")</f>
        <v>37.014289295562797</v>
      </c>
      <c r="H69" s="72">
        <f>_xlfn.IFNA(IF('Stata dataset (nominal)'!H68="","",IF(LEFT(H$4,1)="£", 'Stata dataset (nominal)'!H68*$D69, 'Stata dataset (nominal)'!H68)), "")</f>
        <v>5.4287624300158779</v>
      </c>
      <c r="I69" s="72">
        <f>_xlfn.IFNA(IF('Stata dataset (nominal)'!I68="","",IF(LEFT(I$4,1)="£", 'Stata dataset (nominal)'!I68*$D69, 'Stata dataset (nominal)'!I68)), "")</f>
        <v>10.487381967076127</v>
      </c>
      <c r="J69" s="72">
        <f>_xlfn.IFNA(IF('Stata dataset (nominal)'!J68="","",IF(LEFT(J$4,1)="£", 'Stata dataset (nominal)'!J68*$D69, 'Stata dataset (nominal)'!J68)), "")</f>
        <v>0.24676192863708535</v>
      </c>
      <c r="K69" s="72">
        <f>_xlfn.IFNA(IF('Stata dataset (nominal)'!K68="","",IF(LEFT(K$4,1)="£", 'Stata dataset (nominal)'!K68*$D69, 'Stata dataset (nominal)'!K68)), "")</f>
        <v>0</v>
      </c>
      <c r="L69" s="72">
        <f>_xlfn.IFNA(IF('Stata dataset (nominal)'!L68="","",IF(LEFT(L$4,1)="£", 'Stata dataset (nominal)'!L68*$D69, 'Stata dataset (nominal)'!L68)), "")</f>
        <v>0</v>
      </c>
      <c r="M69" s="72">
        <f>_xlfn.IFNA(IF('Stata dataset (nominal)'!M68="","",IF(LEFT(M$4,1)="£", 'Stata dataset (nominal)'!M68*$D69, 'Stata dataset (nominal)'!M68)), "")</f>
        <v>14.710712375699842</v>
      </c>
      <c r="N69" s="72" t="str">
        <f>_xlfn.IFNA(IF('Stata dataset (nominal)'!N68="","",IF(LEFT(N$4,1)="£", 'Stata dataset (nominal)'!N68*$D69, 'Stata dataset (nominal)'!N68)), "")</f>
        <v/>
      </c>
      <c r="O69" s="72">
        <f>_xlfn.IFNA(IF('Stata dataset (nominal)'!O68="","",IF(LEFT(O$4,1)="£", 'Stata dataset (nominal)'!O68*$D69, 'Stata dataset (nominal)'!O68)), "")</f>
        <v>25.753</v>
      </c>
      <c r="P69" s="72">
        <f>_xlfn.IFNA(IF('Stata dataset (nominal)'!P68="","",IF(LEFT(P$4,1)="£", 'Stata dataset (nominal)'!P68*$D69, 'Stata dataset (nominal)'!P68)), "")</f>
        <v>382.40300000000002</v>
      </c>
      <c r="Q69" s="72">
        <f>_xlfn.IFNA(IF('Stata dataset (nominal)'!Q68="","",IF(LEFT(Q$4,1)="£", 'Stata dataset (nominal)'!Q68*$D69, 'Stata dataset (nominal)'!Q68)), "")</f>
        <v>177.44900000000001</v>
      </c>
      <c r="R69" s="72">
        <f>_xlfn.IFNA(IF('Stata dataset (nominal)'!R68="","",IF(LEFT(R$4,1)="£", 'Stata dataset (nominal)'!R68*$D69, 'Stata dataset (nominal)'!R68)), "")</f>
        <v>52.006</v>
      </c>
      <c r="S69" s="72">
        <f>_xlfn.IFNA(IF('Stata dataset (nominal)'!S68="","",IF(LEFT(S$4,1)="£", 'Stata dataset (nominal)'!S68*$D69, 'Stata dataset (nominal)'!S68)), "")</f>
        <v>490.35700000000003</v>
      </c>
      <c r="T69" s="72">
        <f>_xlfn.IFNA(IF('Stata dataset (nominal)'!T68="","",IF(LEFT(T$4,1)="£", 'Stata dataset (nominal)'!T68*$D69, 'Stata dataset (nominal)'!T68)), "")</f>
        <v>738.57600000000002</v>
      </c>
      <c r="U69" s="72">
        <f>_xlfn.IFNA(IF('Stata dataset (nominal)'!U68="","",IF(LEFT(U$4,1)="£", 'Stata dataset (nominal)'!U68*$D69, 'Stata dataset (nominal)'!U68)), "")</f>
        <v>24.365158642932879</v>
      </c>
      <c r="V69" s="72">
        <f>_xlfn.IFNA(IF('Stata dataset (nominal)'!V68="","",IF(LEFT(V$4,1)="£", 'Stata dataset (nominal)'!V68*$D69, 'Stata dataset (nominal)'!V68)), "")</f>
        <v>139.11266856019739</v>
      </c>
      <c r="W69" s="72">
        <f>_xlfn.IFNA(IF('Stata dataset (nominal)'!W68="","",IF(LEFT(W$4,1)="£", 'Stata dataset (nominal)'!W68*$D69, 'Stata dataset (nominal)'!W68)), "")</f>
        <v>1.9854891251705167</v>
      </c>
      <c r="X69" s="72">
        <f>_xlfn.IFNA(IF('Stata dataset (nominal)'!X68="","",IF(LEFT(X$4,1)="£", 'Stata dataset (nominal)'!X68*$D69, 'Stata dataset (nominal)'!X68)), "")</f>
        <v>13.064665620409151</v>
      </c>
      <c r="Y69" s="72">
        <f>_xlfn.IFNA(IF('Stata dataset (nominal)'!Y68="","",IF(LEFT(Y$4,1)="£", 'Stata dataset (nominal)'!Y68*$D69, 'Stata dataset (nominal)'!Y68)), "")</f>
        <v>12.564708944948883</v>
      </c>
      <c r="Z69" s="72">
        <f>_xlfn.IFNA(IF('Stata dataset (nominal)'!Z68="","",IF(LEFT(Z$4,1)="£", 'Stata dataset (nominal)'!Z68*$D69, 'Stata dataset (nominal)'!Z68)), "")</f>
        <v>12.564708944948883</v>
      </c>
      <c r="AA69" s="72">
        <f>_xlfn.IFNA(IF('Stata dataset (nominal)'!AA68="","",IF(LEFT(AA$4,1)="£", 'Stata dataset (nominal)'!AA68*$D69, 'Stata dataset (nominal)'!AA68)), "")</f>
        <v>837.08250215703197</v>
      </c>
      <c r="AB69" s="72">
        <f>_xlfn.IFNA(IF('Stata dataset (nominal)'!AB68="","",IF(LEFT(AB$4,1)="£", 'Stata dataset (nominal)'!AB68*$D69, 'Stata dataset (nominal)'!AB68)), "")</f>
        <v>16.531815409041531</v>
      </c>
      <c r="AC69" s="72">
        <f>_xlfn.IFNA(IF('Stata dataset (nominal)'!AC68="","",IF(LEFT(AC$4,1)="£", 'Stata dataset (nominal)'!AC68*$D69, 'Stata dataset (nominal)'!AC68)), "")</f>
        <v>8.3652293807971922</v>
      </c>
      <c r="AD69" s="72">
        <f>_xlfn.IFNA(IF('Stata dataset (nominal)'!AD68="","",IF(LEFT(AD$4,1)="£", 'Stata dataset (nominal)'!AD68*$D69, 'Stata dataset (nominal)'!AD68)), "")</f>
        <v>4.2196289796941588</v>
      </c>
    </row>
    <row r="70" spans="1:30" x14ac:dyDescent="0.4">
      <c r="A70" s="63" t="str">
        <f t="shared" si="0"/>
        <v>SRN16</v>
      </c>
      <c r="B70" s="63" t="s">
        <v>301</v>
      </c>
      <c r="C70" s="63" t="s">
        <v>247</v>
      </c>
      <c r="D70" s="72">
        <f>_xlfn.IFNA(IF('Stata dataset (nominal)'!D69="","",IF(LEFT(D$4,1)="£",'Stata dataset (nominal)'!D69*$D70,'Stata dataset (nominal)'!D69)),"")</f>
        <v>1.2283693843594008</v>
      </c>
      <c r="E70" s="72">
        <f>_xlfn.IFNA(IF('Stata dataset (nominal)'!E69="","",IF(LEFT(E$4,1)="£", 'Stata dataset (nominal)'!E69*$D70, 'Stata dataset (nominal)'!E69)), "")</f>
        <v>23.061406821963391</v>
      </c>
      <c r="F70" s="72">
        <f>_xlfn.IFNA(IF('Stata dataset (nominal)'!F69="","",IF(LEFT(F$4,1)="£", 'Stata dataset (nominal)'!F69*$D70, 'Stata dataset (nominal)'!F69)), "")</f>
        <v>4.9061073211314463</v>
      </c>
      <c r="G70" s="72">
        <f>_xlfn.IFNA(IF('Stata dataset (nominal)'!G69="","",IF(LEFT(G$4,1)="£", 'Stata dataset (nominal)'!G69*$D70, 'Stata dataset (nominal)'!G69)), "")</f>
        <v>41.755960482529105</v>
      </c>
      <c r="H70" s="72">
        <f>_xlfn.IFNA(IF('Stata dataset (nominal)'!H69="","",IF(LEFT(H$4,1)="£", 'Stata dataset (nominal)'!H69*$D70, 'Stata dataset (nominal)'!H69)), "")</f>
        <v>7.1822757903494159</v>
      </c>
      <c r="I70" s="72">
        <f>_xlfn.IFNA(IF('Stata dataset (nominal)'!I69="","",IF(LEFT(I$4,1)="£", 'Stata dataset (nominal)'!I69*$D70, 'Stata dataset (nominal)'!I69)), "")</f>
        <v>15.612574875207983</v>
      </c>
      <c r="J70" s="72" t="str">
        <f>_xlfn.IFNA(IF('Stata dataset (nominal)'!J69="","",IF(LEFT(J$4,1)="£", 'Stata dataset (nominal)'!J69*$D70, 'Stata dataset (nominal)'!J69)), "")</f>
        <v/>
      </c>
      <c r="K70" s="72" t="str">
        <f>_xlfn.IFNA(IF('Stata dataset (nominal)'!K69="","",IF(LEFT(K$4,1)="£", 'Stata dataset (nominal)'!K69*$D70, 'Stata dataset (nominal)'!K69)), "")</f>
        <v/>
      </c>
      <c r="L70" s="72">
        <f>_xlfn.IFNA(IF('Stata dataset (nominal)'!L69="","",IF(LEFT(L$4,1)="£", 'Stata dataset (nominal)'!L69*$D70, 'Stata dataset (nominal)'!L69)), "")</f>
        <v>0</v>
      </c>
      <c r="M70" s="72">
        <f>_xlfn.IFNA(IF('Stata dataset (nominal)'!M69="","",IF(LEFT(M$4,1)="£", 'Stata dataset (nominal)'!M69*$D70, 'Stata dataset (nominal)'!M69)), "")</f>
        <v>5.7143743760399328</v>
      </c>
      <c r="N70" s="72" t="str">
        <f>_xlfn.IFNA(IF('Stata dataset (nominal)'!N69="","",IF(LEFT(N$4,1)="£", 'Stata dataset (nominal)'!N69*$D70, 'Stata dataset (nominal)'!N69)), "")</f>
        <v/>
      </c>
      <c r="O70" s="72">
        <f>_xlfn.IFNA(IF('Stata dataset (nominal)'!O69="","",IF(LEFT(O$4,1)="£", 'Stata dataset (nominal)'!O69*$D70, 'Stata dataset (nominal)'!O69)), "")</f>
        <v>19.464500000000001</v>
      </c>
      <c r="P70" s="72">
        <f>_xlfn.IFNA(IF('Stata dataset (nominal)'!P69="","",IF(LEFT(P$4,1)="£", 'Stata dataset (nominal)'!P69*$D70, 'Stata dataset (nominal)'!P69)), "")</f>
        <v>355.03250000000003</v>
      </c>
      <c r="Q70" s="72">
        <f>_xlfn.IFNA(IF('Stata dataset (nominal)'!Q69="","",IF(LEFT(Q$4,1)="£", 'Stata dataset (nominal)'!Q69*$D70, 'Stata dataset (nominal)'!Q69)), "")</f>
        <v>132.88650000000001</v>
      </c>
      <c r="R70" s="72">
        <f>_xlfn.IFNA(IF('Stata dataset (nominal)'!R69="","",IF(LEFT(R$4,1)="£", 'Stata dataset (nominal)'!R69*$D70, 'Stata dataset (nominal)'!R69)), "")</f>
        <v>61.168999999999997</v>
      </c>
      <c r="S70" s="72">
        <f>_xlfn.IFNA(IF('Stata dataset (nominal)'!S69="","",IF(LEFT(S$4,1)="£", 'Stata dataset (nominal)'!S69*$D70, 'Stata dataset (nominal)'!S69)), "")</f>
        <v>525.9855</v>
      </c>
      <c r="T70" s="72">
        <f>_xlfn.IFNA(IF('Stata dataset (nominal)'!T69="","",IF(LEFT(T$4,1)="£", 'Stata dataset (nominal)'!T69*$D70, 'Stata dataset (nominal)'!T69)), "")</f>
        <v>787.30799999999999</v>
      </c>
      <c r="U70" s="72">
        <f>_xlfn.IFNA(IF('Stata dataset (nominal)'!U69="","",IF(LEFT(U$4,1)="£", 'Stata dataset (nominal)'!U69*$D70, 'Stata dataset (nominal)'!U69)), "")</f>
        <v>23.986022583005592</v>
      </c>
      <c r="V70" s="72">
        <f>_xlfn.IFNA(IF('Stata dataset (nominal)'!V69="","",IF(LEFT(V$4,1)="£", 'Stata dataset (nominal)'!V69*$D70, 'Stata dataset (nominal)'!V69)), "")</f>
        <v>139.55976511107431</v>
      </c>
      <c r="W70" s="72">
        <f>_xlfn.IFNA(IF('Stata dataset (nominal)'!W69="","",IF(LEFT(W$4,1)="£", 'Stata dataset (nominal)'!W69*$D70, 'Stata dataset (nominal)'!W69)), "")</f>
        <v>1.9165308077565899</v>
      </c>
      <c r="X70" s="72">
        <f>_xlfn.IFNA(IF('Stata dataset (nominal)'!X69="","",IF(LEFT(X$4,1)="£", 'Stata dataset (nominal)'!X69*$D70, 'Stata dataset (nominal)'!X69)), "")</f>
        <v>13.064665620409151</v>
      </c>
      <c r="Y70" s="72">
        <f>_xlfn.IFNA(IF('Stata dataset (nominal)'!Y69="","",IF(LEFT(Y$4,1)="£", 'Stata dataset (nominal)'!Y69*$D70, 'Stata dataset (nominal)'!Y69)), "")</f>
        <v>12.565788428158035</v>
      </c>
      <c r="Z70" s="72">
        <f>_xlfn.IFNA(IF('Stata dataset (nominal)'!Z69="","",IF(LEFT(Z$4,1)="£", 'Stata dataset (nominal)'!Z69*$D70, 'Stata dataset (nominal)'!Z69)), "")</f>
        <v>12.565788428158035</v>
      </c>
      <c r="AA70" s="72">
        <f>_xlfn.IFNA(IF('Stata dataset (nominal)'!AA69="","",IF(LEFT(AA$4,1)="£", 'Stata dataset (nominal)'!AA69*$D70, 'Stata dataset (nominal)'!AA69)), "")</f>
        <v>779.35159065563005</v>
      </c>
      <c r="AB70" s="72">
        <f>_xlfn.IFNA(IF('Stata dataset (nominal)'!AB69="","",IF(LEFT(AB$4,1)="£", 'Stata dataset (nominal)'!AB69*$D70, 'Stata dataset (nominal)'!AB69)), "")</f>
        <v>7.0115324459234598</v>
      </c>
      <c r="AC70" s="72">
        <f>_xlfn.IFNA(IF('Stata dataset (nominal)'!AC69="","",IF(LEFT(AC$4,1)="£", 'Stata dataset (nominal)'!AC69*$D70, 'Stata dataset (nominal)'!AC69)), "")</f>
        <v>8.3283444259567379</v>
      </c>
      <c r="AD70" s="72">
        <f>_xlfn.IFNA(IF('Stata dataset (nominal)'!AD69="","",IF(LEFT(AD$4,1)="£", 'Stata dataset (nominal)'!AD69*$D70, 'Stata dataset (nominal)'!AD69)), "")</f>
        <v>4.4552957570715472</v>
      </c>
    </row>
    <row r="71" spans="1:30" x14ac:dyDescent="0.4">
      <c r="A71" s="63" t="str">
        <f t="shared" si="0"/>
        <v>SRN17</v>
      </c>
      <c r="B71" s="63" t="s">
        <v>301</v>
      </c>
      <c r="C71" s="63" t="s">
        <v>249</v>
      </c>
      <c r="D71" s="72">
        <f>_xlfn.IFNA(IF('Stata dataset (nominal)'!D70="","",IF(LEFT(D$4,1)="£",'Stata dataset (nominal)'!D70*$D71,'Stata dataset (nominal)'!D70)),"")</f>
        <v>1.2117357406647515</v>
      </c>
      <c r="E71" s="72">
        <f>_xlfn.IFNA(IF('Stata dataset (nominal)'!E70="","",IF(LEFT(E$4,1)="£", 'Stata dataset (nominal)'!E70*$D71, 'Stata dataset (nominal)'!E70)), "")</f>
        <v>23.80091341813705</v>
      </c>
      <c r="F71" s="72">
        <f>_xlfn.IFNA(IF('Stata dataset (nominal)'!F70="","",IF(LEFT(F$4,1)="£", 'Stata dataset (nominal)'!F70*$D71, 'Stata dataset (nominal)'!F70)), "")</f>
        <v>10.559065244152643</v>
      </c>
      <c r="G71" s="72">
        <f>_xlfn.IFNA(IF('Stata dataset (nominal)'!G70="","",IF(LEFT(G$4,1)="£", 'Stata dataset (nominal)'!G70*$D71, 'Stata dataset (nominal)'!G70)), "")</f>
        <v>43.091746409519892</v>
      </c>
      <c r="H71" s="72">
        <f>_xlfn.IFNA(IF('Stata dataset (nominal)'!H70="","",IF(LEFT(H$4,1)="£", 'Stata dataset (nominal)'!H70*$D71, 'Stata dataset (nominal)'!H70)), "")</f>
        <v>6.4185642183011895</v>
      </c>
      <c r="I71" s="72">
        <f>_xlfn.IFNA(IF('Stata dataset (nominal)'!I70="","",IF(LEFT(I$4,1)="£", 'Stata dataset (nominal)'!I70*$D71, 'Stata dataset (nominal)'!I70)), "")</f>
        <v>13.53387648748461</v>
      </c>
      <c r="J71" s="72" t="str">
        <f>_xlfn.IFNA(IF('Stata dataset (nominal)'!J70="","",IF(LEFT(J$4,1)="£", 'Stata dataset (nominal)'!J70*$D71, 'Stata dataset (nominal)'!J70)), "")</f>
        <v/>
      </c>
      <c r="K71" s="72" t="str">
        <f>_xlfn.IFNA(IF('Stata dataset (nominal)'!K70="","",IF(LEFT(K$4,1)="£", 'Stata dataset (nominal)'!K70*$D71, 'Stata dataset (nominal)'!K70)), "")</f>
        <v/>
      </c>
      <c r="L71" s="72">
        <f>_xlfn.IFNA(IF('Stata dataset (nominal)'!L70="","",IF(LEFT(L$4,1)="£", 'Stata dataset (nominal)'!L70*$D71, 'Stata dataset (nominal)'!L70)), "")</f>
        <v>0</v>
      </c>
      <c r="M71" s="72">
        <f>_xlfn.IFNA(IF('Stata dataset (nominal)'!M70="","",IF(LEFT(M$4,1)="£", 'Stata dataset (nominal)'!M70*$D71, 'Stata dataset (nominal)'!M70)), "")</f>
        <v>0.64949035699630686</v>
      </c>
      <c r="N71" s="72" t="str">
        <f>_xlfn.IFNA(IF('Stata dataset (nominal)'!N70="","",IF(LEFT(N$4,1)="£", 'Stata dataset (nominal)'!N70*$D71, 'Stata dataset (nominal)'!N70)), "")</f>
        <v/>
      </c>
      <c r="O71" s="72">
        <f>_xlfn.IFNA(IF('Stata dataset (nominal)'!O70="","",IF(LEFT(O$4,1)="£", 'Stata dataset (nominal)'!O70*$D71, 'Stata dataset (nominal)'!O70)), "")</f>
        <v>16.372</v>
      </c>
      <c r="P71" s="72">
        <f>_xlfn.IFNA(IF('Stata dataset (nominal)'!P70="","",IF(LEFT(P$4,1)="£", 'Stata dataset (nominal)'!P70*$D71, 'Stata dataset (nominal)'!P70)), "")</f>
        <v>329.52600000000001</v>
      </c>
      <c r="Q71" s="72">
        <f>_xlfn.IFNA(IF('Stata dataset (nominal)'!Q70="","",IF(LEFT(Q$4,1)="£", 'Stata dataset (nominal)'!Q70*$D71, 'Stata dataset (nominal)'!Q70)), "")</f>
        <v>117.694</v>
      </c>
      <c r="R71" s="72">
        <f>_xlfn.IFNA(IF('Stata dataset (nominal)'!R70="","",IF(LEFT(R$4,1)="£", 'Stata dataset (nominal)'!R70*$D71, 'Stata dataset (nominal)'!R70)), "")</f>
        <v>64.799000000000007</v>
      </c>
      <c r="S71" s="72">
        <f>_xlfn.IFNA(IF('Stata dataset (nominal)'!S70="","",IF(LEFT(S$4,1)="£", 'Stata dataset (nominal)'!S70*$D71, 'Stata dataset (nominal)'!S70)), "")</f>
        <v>557.73400000000004</v>
      </c>
      <c r="T71" s="72">
        <f>_xlfn.IFNA(IF('Stata dataset (nominal)'!T70="","",IF(LEFT(T$4,1)="£", 'Stata dataset (nominal)'!T70*$D71, 'Stata dataset (nominal)'!T70)), "")</f>
        <v>809.101</v>
      </c>
      <c r="U71" s="72">
        <f>_xlfn.IFNA(IF('Stata dataset (nominal)'!U70="","",IF(LEFT(U$4,1)="£", 'Stata dataset (nominal)'!U70*$D71, 'Stata dataset (nominal)'!U70)), "")</f>
        <v>23.16123058858367</v>
      </c>
      <c r="V71" s="72">
        <f>_xlfn.IFNA(IF('Stata dataset (nominal)'!V70="","",IF(LEFT(V$4,1)="£", 'Stata dataset (nominal)'!V70*$D71, 'Stata dataset (nominal)'!V70)), "")</f>
        <v>140.73077291757835</v>
      </c>
      <c r="W71" s="72">
        <f>_xlfn.IFNA(IF('Stata dataset (nominal)'!W70="","",IF(LEFT(W$4,1)="£", 'Stata dataset (nominal)'!W70*$D71, 'Stata dataset (nominal)'!W70)), "")</f>
        <v>1.7079310477292085</v>
      </c>
      <c r="X71" s="72">
        <f>_xlfn.IFNA(IF('Stata dataset (nominal)'!X70="","",IF(LEFT(X$4,1)="£", 'Stata dataset (nominal)'!X70*$D71, 'Stata dataset (nominal)'!X70)), "")</f>
        <v>13.064665620409151</v>
      </c>
      <c r="Y71" s="72">
        <f>_xlfn.IFNA(IF('Stata dataset (nominal)'!Y70="","",IF(LEFT(Y$4,1)="£", 'Stata dataset (nominal)'!Y70*$D71, 'Stata dataset (nominal)'!Y70)), "")</f>
        <v>12.560757393526631</v>
      </c>
      <c r="Z71" s="72">
        <f>_xlfn.IFNA(IF('Stata dataset (nominal)'!Z70="","",IF(LEFT(Z$4,1)="£", 'Stata dataset (nominal)'!Z70*$D71, 'Stata dataset (nominal)'!Z70)), "")</f>
        <v>12.186069745238425</v>
      </c>
      <c r="AA71" s="72">
        <f>_xlfn.IFNA(IF('Stata dataset (nominal)'!AA70="","",IF(LEFT(AA$4,1)="£", 'Stata dataset (nominal)'!AA70*$D71, 'Stata dataset (nominal)'!AA70)), "")</f>
        <v>762.2035921214607</v>
      </c>
      <c r="AB71" s="72">
        <f>_xlfn.IFNA(IF('Stata dataset (nominal)'!AB70="","",IF(LEFT(AB$4,1)="£", 'Stata dataset (nominal)'!AB70*$D71, 'Stata dataset (nominal)'!AB70)), "")</f>
        <v>6.8753885925318006</v>
      </c>
      <c r="AC71" s="72">
        <f>_xlfn.IFNA(IF('Stata dataset (nominal)'!AC70="","",IF(LEFT(AC$4,1)="£", 'Stata dataset (nominal)'!AC70*$D71, 'Stata dataset (nominal)'!AC70)), "")</f>
        <v>8.2155683217070159</v>
      </c>
      <c r="AD71" s="72">
        <f>_xlfn.IFNA(IF('Stata dataset (nominal)'!AD70="","",IF(LEFT(AD$4,1)="£", 'Stata dataset (nominal)'!AD70*$D71, 'Stata dataset (nominal)'!AD70)), "")</f>
        <v>4.651853508411981</v>
      </c>
    </row>
    <row r="72" spans="1:30" x14ac:dyDescent="0.4">
      <c r="A72" s="63" t="str">
        <f t="shared" si="0"/>
        <v>SRN18</v>
      </c>
      <c r="B72" s="63" t="s">
        <v>301</v>
      </c>
      <c r="C72" s="63" t="s">
        <v>251</v>
      </c>
      <c r="D72" s="72">
        <f>_xlfn.IFNA(IF('Stata dataset (nominal)'!D71="","",IF(LEFT(D$4,1)="£",'Stata dataset (nominal)'!D71*$D72,'Stata dataset (nominal)'!D71)),"")</f>
        <v>1.1806332960179113</v>
      </c>
      <c r="E72" s="72">
        <f>_xlfn.IFNA(IF('Stata dataset (nominal)'!E71="","",IF(LEFT(E$4,1)="£", 'Stata dataset (nominal)'!E71*$D72, 'Stata dataset (nominal)'!E71)), "")</f>
        <v>27.701199024468256</v>
      </c>
      <c r="F72" s="72">
        <f>_xlfn.IFNA(IF('Stata dataset (nominal)'!F71="","",IF(LEFT(F$4,1)="£", 'Stata dataset (nominal)'!F71*$D72, 'Stata dataset (nominal)'!F71)), "")</f>
        <v>14.57845993922917</v>
      </c>
      <c r="G72" s="72">
        <f>_xlfn.IFNA(IF('Stata dataset (nominal)'!G71="","",IF(LEFT(G$4,1)="£", 'Stata dataset (nominal)'!G71*$D72, 'Stata dataset (nominal)'!G71)), "")</f>
        <v>25.603213657444424</v>
      </c>
      <c r="H72" s="72">
        <f>_xlfn.IFNA(IF('Stata dataset (nominal)'!H71="","",IF(LEFT(H$4,1)="£", 'Stata dataset (nominal)'!H71*$D72, 'Stata dataset (nominal)'!H71)), "")</f>
        <v>5.2372893011354549</v>
      </c>
      <c r="I72" s="72">
        <f>_xlfn.IFNA(IF('Stata dataset (nominal)'!I71="","",IF(LEFT(I$4,1)="£", 'Stata dataset (nominal)'!I71*$D72, 'Stata dataset (nominal)'!I71)), "")</f>
        <v>11.147539581001119</v>
      </c>
      <c r="J72" s="72" t="str">
        <f>_xlfn.IFNA(IF('Stata dataset (nominal)'!J71="","",IF(LEFT(J$4,1)="£", 'Stata dataset (nominal)'!J71*$D72, 'Stata dataset (nominal)'!J71)), "")</f>
        <v/>
      </c>
      <c r="K72" s="72" t="str">
        <f>_xlfn.IFNA(IF('Stata dataset (nominal)'!K71="","",IF(LEFT(K$4,1)="£", 'Stata dataset (nominal)'!K71*$D72, 'Stata dataset (nominal)'!K71)), "")</f>
        <v/>
      </c>
      <c r="L72" s="72">
        <f>_xlfn.IFNA(IF('Stata dataset (nominal)'!L71="","",IF(LEFT(L$4,1)="£", 'Stata dataset (nominal)'!L71*$D72, 'Stata dataset (nominal)'!L71)), "")</f>
        <v>0</v>
      </c>
      <c r="M72" s="72">
        <f>_xlfn.IFNA(IF('Stata dataset (nominal)'!M71="","",IF(LEFT(M$4,1)="£", 'Stata dataset (nominal)'!M71*$D72, 'Stata dataset (nominal)'!M71)), "")</f>
        <v>4.4014009275547741</v>
      </c>
      <c r="N72" s="72" t="str">
        <f>_xlfn.IFNA(IF('Stata dataset (nominal)'!N71="","",IF(LEFT(N$4,1)="£", 'Stata dataset (nominal)'!N71*$D72, 'Stata dataset (nominal)'!N71)), "")</f>
        <v/>
      </c>
      <c r="O72" s="72">
        <f>_xlfn.IFNA(IF('Stata dataset (nominal)'!O71="","",IF(LEFT(O$4,1)="£", 'Stata dataset (nominal)'!O71*$D72, 'Stata dataset (nominal)'!O71)), "")</f>
        <v>15.736000000000001</v>
      </c>
      <c r="P72" s="72">
        <f>_xlfn.IFNA(IF('Stata dataset (nominal)'!P71="","",IF(LEFT(P$4,1)="£", 'Stata dataset (nominal)'!P71*$D72, 'Stata dataset (nominal)'!P71)), "")</f>
        <v>301.81099999999998</v>
      </c>
      <c r="Q72" s="72">
        <f>_xlfn.IFNA(IF('Stata dataset (nominal)'!Q71="","",IF(LEFT(Q$4,1)="£", 'Stata dataset (nominal)'!Q71*$D72, 'Stata dataset (nominal)'!Q71)), "")</f>
        <v>113.083</v>
      </c>
      <c r="R72" s="72">
        <f>_xlfn.IFNA(IF('Stata dataset (nominal)'!R71="","",IF(LEFT(R$4,1)="£", 'Stata dataset (nominal)'!R71*$D72, 'Stata dataset (nominal)'!R71)), "")</f>
        <v>65.986000000000004</v>
      </c>
      <c r="S72" s="72">
        <f>_xlfn.IFNA(IF('Stata dataset (nominal)'!S71="","",IF(LEFT(S$4,1)="£", 'Stata dataset (nominal)'!S71*$D72, 'Stata dataset (nominal)'!S71)), "")</f>
        <v>591.10900000000004</v>
      </c>
      <c r="T72" s="72">
        <f>_xlfn.IFNA(IF('Stata dataset (nominal)'!T71="","",IF(LEFT(T$4,1)="£", 'Stata dataset (nominal)'!T71*$D72, 'Stata dataset (nominal)'!T71)), "")</f>
        <v>817.20699999999999</v>
      </c>
      <c r="U72" s="72">
        <f>_xlfn.IFNA(IF('Stata dataset (nominal)'!U71="","",IF(LEFT(U$4,1)="£", 'Stata dataset (nominal)'!U71*$D72, 'Stata dataset (nominal)'!U71)), "")</f>
        <v>23.042561819008014</v>
      </c>
      <c r="V72" s="72">
        <f>_xlfn.IFNA(IF('Stata dataset (nominal)'!V71="","",IF(LEFT(V$4,1)="£", 'Stata dataset (nominal)'!V71*$D72, 'Stata dataset (nominal)'!V71)), "")</f>
        <v>141.14364747032965</v>
      </c>
      <c r="W72" s="72">
        <f>_xlfn.IFNA(IF('Stata dataset (nominal)'!W71="","",IF(LEFT(W$4,1)="£", 'Stata dataset (nominal)'!W71*$D72, 'Stata dataset (nominal)'!W71)), "")</f>
        <v>1.6993170388486267</v>
      </c>
      <c r="X72" s="72">
        <f>_xlfn.IFNA(IF('Stata dataset (nominal)'!X71="","",IF(LEFT(X$4,1)="£", 'Stata dataset (nominal)'!X71*$D72, 'Stata dataset (nominal)'!X71)), "")</f>
        <v>13.31330689041183</v>
      </c>
      <c r="Y72" s="72">
        <f>_xlfn.IFNA(IF('Stata dataset (nominal)'!Y71="","",IF(LEFT(Y$4,1)="£", 'Stata dataset (nominal)'!Y71*$D72, 'Stata dataset (nominal)'!Y71)), "")</f>
        <v>12.554081645663333</v>
      </c>
      <c r="Z72" s="72">
        <f>_xlfn.IFNA(IF('Stata dataset (nominal)'!Z71="","",IF(LEFT(Z$4,1)="£", 'Stata dataset (nominal)'!Z71*$D72, 'Stata dataset (nominal)'!Z71)), "")</f>
        <v>11.805108054769903</v>
      </c>
      <c r="AA72" s="72">
        <f>_xlfn.IFNA(IF('Stata dataset (nominal)'!AA71="","",IF(LEFT(AA$4,1)="£", 'Stata dataset (nominal)'!AA71*$D72, 'Stata dataset (nominal)'!AA71)), "")</f>
        <v>758.75405845194302</v>
      </c>
      <c r="AB72" s="72">
        <f>_xlfn.IFNA(IF('Stata dataset (nominal)'!AB71="","",IF(LEFT(AB$4,1)="£", 'Stata dataset (nominal)'!AB71*$D72, 'Stata dataset (nominal)'!AB71)), "")</f>
        <v>5.6009243563089708</v>
      </c>
      <c r="AC72" s="72">
        <f>_xlfn.IFNA(IF('Stata dataset (nominal)'!AC71="","",IF(LEFT(AC$4,1)="£", 'Stata dataset (nominal)'!AC71*$D72, 'Stata dataset (nominal)'!AC71)), "")</f>
        <v>8.0046937470014399</v>
      </c>
      <c r="AD72" s="72">
        <f>_xlfn.IFNA(IF('Stata dataset (nominal)'!AD71="","",IF(LEFT(AD$4,1)="£", 'Stata dataset (nominal)'!AD71*$D72, 'Stata dataset (nominal)'!AD71)), "")</f>
        <v>6.6528686230609297</v>
      </c>
    </row>
    <row r="73" spans="1:30" x14ac:dyDescent="0.4">
      <c r="A73" s="63" t="str">
        <f t="shared" si="0"/>
        <v>SRN19</v>
      </c>
      <c r="B73" s="63" t="s">
        <v>301</v>
      </c>
      <c r="C73" s="63" t="s">
        <v>253</v>
      </c>
      <c r="D73" s="72">
        <f>_xlfn.IFNA(IF('Stata dataset (nominal)'!D72="","",IF(LEFT(D$4,1)="£",'Stata dataset (nominal)'!D72*$D73,'Stata dataset (nominal)'!D72)),"")</f>
        <v>1.1560444722831191</v>
      </c>
      <c r="E73" s="72">
        <f>_xlfn.IFNA(IF('Stata dataset (nominal)'!E72="","",IF(LEFT(E$4,1)="£", 'Stata dataset (nominal)'!E72*$D73, 'Stata dataset (nominal)'!E72)), "")</f>
        <v>24.313927341058562</v>
      </c>
      <c r="F73" s="72">
        <f>_xlfn.IFNA(IF('Stata dataset (nominal)'!F72="","",IF(LEFT(F$4,1)="£", 'Stata dataset (nominal)'!F72*$D73, 'Stata dataset (nominal)'!F72)), "")</f>
        <v>17.236623081741307</v>
      </c>
      <c r="G73" s="72">
        <f>_xlfn.IFNA(IF('Stata dataset (nominal)'!G72="","",IF(LEFT(G$4,1)="£", 'Stata dataset (nominal)'!G72*$D73, 'Stata dataset (nominal)'!G72)), "")</f>
        <v>11.10033902286251</v>
      </c>
      <c r="H73" s="72">
        <f>_xlfn.IFNA(IF('Stata dataset (nominal)'!H72="","",IF(LEFT(H$4,1)="£", 'Stata dataset (nominal)'!H72*$D73, 'Stata dataset (nominal)'!H72)), "")</f>
        <v>3.7097467115565292</v>
      </c>
      <c r="I73" s="72">
        <f>_xlfn.IFNA(IF('Stata dataset (nominal)'!I72="","",IF(LEFT(I$4,1)="£", 'Stata dataset (nominal)'!I72*$D73, 'Stata dataset (nominal)'!I72)), "")</f>
        <v>11.642523880363292</v>
      </c>
      <c r="J73" s="72" t="str">
        <f>_xlfn.IFNA(IF('Stata dataset (nominal)'!J72="","",IF(LEFT(J$4,1)="£", 'Stata dataset (nominal)'!J72*$D73, 'Stata dataset (nominal)'!J72)), "")</f>
        <v/>
      </c>
      <c r="K73" s="72" t="str">
        <f>_xlfn.IFNA(IF('Stata dataset (nominal)'!K72="","",IF(LEFT(K$4,1)="£", 'Stata dataset (nominal)'!K72*$D73, 'Stata dataset (nominal)'!K72)), "")</f>
        <v/>
      </c>
      <c r="L73" s="72">
        <f>_xlfn.IFNA(IF('Stata dataset (nominal)'!L72="","",IF(LEFT(L$4,1)="£", 'Stata dataset (nominal)'!L72*$D73, 'Stata dataset (nominal)'!L72)), "")</f>
        <v>0</v>
      </c>
      <c r="M73" s="72">
        <f>_xlfn.IFNA(IF('Stata dataset (nominal)'!M72="","",IF(LEFT(M$4,1)="£", 'Stata dataset (nominal)'!M72*$D73, 'Stata dataset (nominal)'!M72)), "")</f>
        <v>0.85894104290635753</v>
      </c>
      <c r="N73" s="72" t="str">
        <f>_xlfn.IFNA(IF('Stata dataset (nominal)'!N72="","",IF(LEFT(N$4,1)="£", 'Stata dataset (nominal)'!N72*$D73, 'Stata dataset (nominal)'!N72)), "")</f>
        <v/>
      </c>
      <c r="O73" s="72">
        <f>_xlfn.IFNA(IF('Stata dataset (nominal)'!O72="","",IF(LEFT(O$4,1)="£", 'Stata dataset (nominal)'!O72*$D73, 'Stata dataset (nominal)'!O72)), "")</f>
        <v>15.693</v>
      </c>
      <c r="P73" s="72">
        <f>_xlfn.IFNA(IF('Stata dataset (nominal)'!P72="","",IF(LEFT(P$4,1)="£", 'Stata dataset (nominal)'!P72*$D73, 'Stata dataset (nominal)'!P72)), "")</f>
        <v>277.303</v>
      </c>
      <c r="Q73" s="72">
        <f>_xlfn.IFNA(IF('Stata dataset (nominal)'!Q72="","",IF(LEFT(Q$4,1)="£", 'Stata dataset (nominal)'!Q72*$D73, 'Stata dataset (nominal)'!Q72)), "")</f>
        <v>112.30500000000001</v>
      </c>
      <c r="R73" s="72">
        <f>_xlfn.IFNA(IF('Stata dataset (nominal)'!R72="","",IF(LEFT(R$4,1)="£", 'Stata dataset (nominal)'!R72*$D73, 'Stata dataset (nominal)'!R72)), "")</f>
        <v>69.468999999999994</v>
      </c>
      <c r="S73" s="72">
        <f>_xlfn.IFNA(IF('Stata dataset (nominal)'!S72="","",IF(LEFT(S$4,1)="£", 'Stata dataset (nominal)'!S72*$D73, 'Stata dataset (nominal)'!S72)), "")</f>
        <v>620.24300000000005</v>
      </c>
      <c r="T73" s="72">
        <f>_xlfn.IFNA(IF('Stata dataset (nominal)'!T72="","",IF(LEFT(T$4,1)="£", 'Stata dataset (nominal)'!T72*$D73, 'Stata dataset (nominal)'!T72)), "")</f>
        <v>824.63099999999997</v>
      </c>
      <c r="U73" s="72">
        <f>_xlfn.IFNA(IF('Stata dataset (nominal)'!U72="","",IF(LEFT(U$4,1)="£", 'Stata dataset (nominal)'!U72*$D73, 'Stata dataset (nominal)'!U72)), "")</f>
        <v>22.270440705929374</v>
      </c>
      <c r="V73" s="72">
        <f>_xlfn.IFNA(IF('Stata dataset (nominal)'!V72="","",IF(LEFT(V$4,1)="£", 'Stata dataset (nominal)'!V72*$D73, 'Stata dataset (nominal)'!V72)), "")</f>
        <v>140.87148088593904</v>
      </c>
      <c r="W73" s="72">
        <f>_xlfn.IFNA(IF('Stata dataset (nominal)'!W72="","",IF(LEFT(W$4,1)="£", 'Stata dataset (nominal)'!W72*$D73, 'Stata dataset (nominal)'!W72)), "")</f>
        <v>1.674675537863568</v>
      </c>
      <c r="X73" s="72">
        <f>_xlfn.IFNA(IF('Stata dataset (nominal)'!X72="","",IF(LEFT(X$4,1)="£", 'Stata dataset (nominal)'!X72*$D73, 'Stata dataset (nominal)'!X72)), "")</f>
        <v>13.579710165317801</v>
      </c>
      <c r="Y73" s="72">
        <f>_xlfn.IFNA(IF('Stata dataset (nominal)'!Y72="","",IF(LEFT(Y$4,1)="£", 'Stata dataset (nominal)'!Y72*$D73, 'Stata dataset (nominal)'!Y72)), "")</f>
        <v>12.554081645663333</v>
      </c>
      <c r="Z73" s="72">
        <f>_xlfn.IFNA(IF('Stata dataset (nominal)'!Z72="","",IF(LEFT(Z$4,1)="£", 'Stata dataset (nominal)'!Z72*$D73, 'Stata dataset (nominal)'!Z72)), "")</f>
        <v>11.430621259323186</v>
      </c>
      <c r="AA73" s="72">
        <f>_xlfn.IFNA(IF('Stata dataset (nominal)'!AA72="","",IF(LEFT(AA$4,1)="£", 'Stata dataset (nominal)'!AA72*$D73, 'Stata dataset (nominal)'!AA72)), "")</f>
        <v>776.72431608205443</v>
      </c>
      <c r="AB73" s="72">
        <f>_xlfn.IFNA(IF('Stata dataset (nominal)'!AB72="","",IF(LEFT(AB$4,1)="£", 'Stata dataset (nominal)'!AB72*$D73, 'Stata dataset (nominal)'!AB72)), "")</f>
        <v>4.7675274036955839</v>
      </c>
      <c r="AC73" s="72">
        <f>_xlfn.IFNA(IF('Stata dataset (nominal)'!AC72="","",IF(LEFT(AC$4,1)="£", 'Stata dataset (nominal)'!AC72*$D73, 'Stata dataset (nominal)'!AC72)), "")</f>
        <v>7.8379815220795477</v>
      </c>
      <c r="AD73" s="72">
        <f>_xlfn.IFNA(IF('Stata dataset (nominal)'!AD72="","",IF(LEFT(AD$4,1)="£", 'Stata dataset (nominal)'!AD72*$D73, 'Stata dataset (nominal)'!AD72)), "")</f>
        <v>7.5547506263701836</v>
      </c>
    </row>
    <row r="74" spans="1:30" x14ac:dyDescent="0.4">
      <c r="A74" s="63" t="str">
        <f t="shared" si="0"/>
        <v>SRN20</v>
      </c>
      <c r="B74" s="63" t="s">
        <v>301</v>
      </c>
      <c r="C74" s="63" t="s">
        <v>255</v>
      </c>
      <c r="D74" s="72">
        <f>_xlfn.IFNA(IF('Stata dataset (nominal)'!D73="","",IF(LEFT(D$4,1)="£",'Stata dataset (nominal)'!D73*$D74,'Stata dataset (nominal)'!D73)),"")</f>
        <v>1.1367310801447381</v>
      </c>
      <c r="E74" s="72">
        <f>_xlfn.IFNA(IF('Stata dataset (nominal)'!E73="","",IF(LEFT(E$4,1)="£", 'Stata dataset (nominal)'!E73*$D74, 'Stata dataset (nominal)'!E73)), "")</f>
        <v>29.092358534144282</v>
      </c>
      <c r="F74" s="72">
        <f>_xlfn.IFNA(IF('Stata dataset (nominal)'!F73="","",IF(LEFT(F$4,1)="£", 'Stata dataset (nominal)'!F73*$D74, 'Stata dataset (nominal)'!F73)), "")</f>
        <v>16.107479405650938</v>
      </c>
      <c r="G74" s="72">
        <f>_xlfn.IFNA(IF('Stata dataset (nominal)'!G73="","",IF(LEFT(G$4,1)="£", 'Stata dataset (nominal)'!G73*$D74, 'Stata dataset (nominal)'!G73)), "")</f>
        <v>33.444901840018488</v>
      </c>
      <c r="H74" s="72">
        <f>_xlfn.IFNA(IF('Stata dataset (nominal)'!H73="","",IF(LEFT(H$4,1)="£", 'Stata dataset (nominal)'!H73*$D74, 'Stata dataset (nominal)'!H73)), "")</f>
        <v>4.1320174763261228</v>
      </c>
      <c r="I74" s="72">
        <f>_xlfn.IFNA(IF('Stata dataset (nominal)'!I73="","",IF(LEFT(I$4,1)="£", 'Stata dataset (nominal)'!I73*$D74, 'Stata dataset (nominal)'!I73)), "")</f>
        <v>7.9173319732081007</v>
      </c>
      <c r="J74" s="72" t="str">
        <f>_xlfn.IFNA(IF('Stata dataset (nominal)'!J73="","",IF(LEFT(J$4,1)="£", 'Stata dataset (nominal)'!J73*$D74, 'Stata dataset (nominal)'!J73)), "")</f>
        <v/>
      </c>
      <c r="K74" s="72" t="str">
        <f>_xlfn.IFNA(IF('Stata dataset (nominal)'!K73="","",IF(LEFT(K$4,1)="£", 'Stata dataset (nominal)'!K73*$D74, 'Stata dataset (nominal)'!K73)), "")</f>
        <v/>
      </c>
      <c r="L74" s="72">
        <f>_xlfn.IFNA(IF('Stata dataset (nominal)'!L73="","",IF(LEFT(L$4,1)="£", 'Stata dataset (nominal)'!L73*$D74, 'Stata dataset (nominal)'!L73)), "")</f>
        <v>0</v>
      </c>
      <c r="M74" s="72">
        <f>_xlfn.IFNA(IF('Stata dataset (nominal)'!M73="","",IF(LEFT(M$4,1)="£", 'Stata dataset (nominal)'!M73*$D74, 'Stata dataset (nominal)'!M73)), "")</f>
        <v>1.4231873123412122</v>
      </c>
      <c r="N74" s="72" t="str">
        <f>_xlfn.IFNA(IF('Stata dataset (nominal)'!N73="","",IF(LEFT(N$4,1)="£", 'Stata dataset (nominal)'!N73*$D74, 'Stata dataset (nominal)'!N73)), "")</f>
        <v/>
      </c>
      <c r="O74" s="72">
        <f>_xlfn.IFNA(IF('Stata dataset (nominal)'!O73="","",IF(LEFT(O$4,1)="£", 'Stata dataset (nominal)'!O73*$D74, 'Stata dataset (nominal)'!O73)), "")</f>
        <v>15.644</v>
      </c>
      <c r="P74" s="72">
        <f>_xlfn.IFNA(IF('Stata dataset (nominal)'!P73="","",IF(LEFT(P$4,1)="£", 'Stata dataset (nominal)'!P73*$D74, 'Stata dataset (nominal)'!P73)), "")</f>
        <v>264.28199999999998</v>
      </c>
      <c r="Q74" s="72">
        <f>_xlfn.IFNA(IF('Stata dataset (nominal)'!Q73="","",IF(LEFT(Q$4,1)="£", 'Stata dataset (nominal)'!Q73*$D74, 'Stata dataset (nominal)'!Q73)), "")</f>
        <v>112.015</v>
      </c>
      <c r="R74" s="72">
        <f>_xlfn.IFNA(IF('Stata dataset (nominal)'!R73="","",IF(LEFT(R$4,1)="£", 'Stata dataset (nominal)'!R73*$D74, 'Stata dataset (nominal)'!R73)), "")</f>
        <v>72.265000000000001</v>
      </c>
      <c r="S74" s="72">
        <f>_xlfn.IFNA(IF('Stata dataset (nominal)'!S73="","",IF(LEFT(S$4,1)="£", 'Stata dataset (nominal)'!S73*$D74, 'Stata dataset (nominal)'!S73)), "")</f>
        <v>638.36099999999999</v>
      </c>
      <c r="T74" s="72">
        <f>_xlfn.IFNA(IF('Stata dataset (nominal)'!T73="","",IF(LEFT(T$4,1)="£", 'Stata dataset (nominal)'!T73*$D74, 'Stata dataset (nominal)'!T73)), "")</f>
        <v>830.28599999999994</v>
      </c>
      <c r="U74" s="72">
        <f>_xlfn.IFNA(IF('Stata dataset (nominal)'!U73="","",IF(LEFT(U$4,1)="£", 'Stata dataset (nominal)'!U73*$D74, 'Stata dataset (nominal)'!U73)), "")</f>
        <v>21.529430212441586</v>
      </c>
      <c r="V74" s="72">
        <f>_xlfn.IFNA(IF('Stata dataset (nominal)'!V73="","",IF(LEFT(V$4,1)="£", 'Stata dataset (nominal)'!V73*$D74, 'Stata dataset (nominal)'!V73)), "")</f>
        <v>140.47575799542611</v>
      </c>
      <c r="W74" s="72">
        <f>_xlfn.IFNA(IF('Stata dataset (nominal)'!W73="","",IF(LEFT(W$4,1)="£", 'Stata dataset (nominal)'!W73*$D74, 'Stata dataset (nominal)'!W73)), "")</f>
        <v>1.6906371201267221</v>
      </c>
      <c r="X74" s="72">
        <f>_xlfn.IFNA(IF('Stata dataset (nominal)'!X73="","",IF(LEFT(X$4,1)="£", 'Stata dataset (nominal)'!X73*$D74, 'Stata dataset (nominal)'!X73)), "")</f>
        <v>12.362481032808635</v>
      </c>
      <c r="Y74" s="72">
        <f>_xlfn.IFNA(IF('Stata dataset (nominal)'!Y73="","",IF(LEFT(Y$4,1)="£", 'Stata dataset (nominal)'!Y73*$D74, 'Stata dataset (nominal)'!Y73)), "")</f>
        <v>11.047502565691792</v>
      </c>
      <c r="Z74" s="72">
        <f>_xlfn.IFNA(IF('Stata dataset (nominal)'!Z73="","",IF(LEFT(Z$4,1)="£", 'Stata dataset (nominal)'!Z73*$D74, 'Stata dataset (nominal)'!Z73)), "")</f>
        <v>11.047502565691792</v>
      </c>
      <c r="AA74" s="72">
        <f>_xlfn.IFNA(IF('Stata dataset (nominal)'!AA73="","",IF(LEFT(AA$4,1)="£", 'Stata dataset (nominal)'!AA73*$D74, 'Stata dataset (nominal)'!AA73)), "")</f>
        <v>769.00084918007553</v>
      </c>
      <c r="AB74" s="72">
        <f>_xlfn.IFNA(IF('Stata dataset (nominal)'!AB73="","",IF(LEFT(AB$4,1)="£", 'Stata dataset (nominal)'!AB73*$D74, 'Stata dataset (nominal)'!AB73)), "")</f>
        <v>3.2385468473323593</v>
      </c>
      <c r="AC74" s="72">
        <f>_xlfn.IFNA(IF('Stata dataset (nominal)'!AC73="","",IF(LEFT(AC$4,1)="£", 'Stata dataset (nominal)'!AC73*$D74, 'Stata dataset (nominal)'!AC73)), "")</f>
        <v>7.7070367233813251</v>
      </c>
      <c r="AD74" s="72">
        <f>_xlfn.IFNA(IF('Stata dataset (nominal)'!AD73="","",IF(LEFT(AD$4,1)="£", 'Stata dataset (nominal)'!AD73*$D74, 'Stata dataset (nominal)'!AD73)), "")</f>
        <v>5.3312687658788223</v>
      </c>
    </row>
    <row r="75" spans="1:30" x14ac:dyDescent="0.4">
      <c r="A75" s="63" t="str">
        <f t="shared" si="0"/>
        <v>SRN21</v>
      </c>
      <c r="B75" s="63" t="s">
        <v>301</v>
      </c>
      <c r="C75" s="63" t="s">
        <v>257</v>
      </c>
      <c r="D75" s="72">
        <f>_xlfn.IFNA(IF('Stata dataset (nominal)'!D74="","",IF(LEFT(D$4,1)="£",'Stata dataset (nominal)'!D74*$D75,'Stata dataset (nominal)'!D74)),"")</f>
        <v>1.1277018254028868</v>
      </c>
      <c r="E75" s="72">
        <f>_xlfn.IFNA(IF('Stata dataset (nominal)'!E74="","",IF(LEFT(E$4,1)="£", 'Stata dataset (nominal)'!E74*$D75, 'Stata dataset (nominal)'!E74)), "")</f>
        <v>23.644524173222326</v>
      </c>
      <c r="F75" s="72">
        <f>_xlfn.IFNA(IF('Stata dataset (nominal)'!F74="","",IF(LEFT(F$4,1)="£", 'Stata dataset (nominal)'!F74*$D75, 'Stata dataset (nominal)'!F74)), "")</f>
        <v>5.7321083785228737</v>
      </c>
      <c r="G75" s="72">
        <f>_xlfn.IFNA(IF('Stata dataset (nominal)'!G74="","",IF(LEFT(G$4,1)="£", 'Stata dataset (nominal)'!G74*$D75, 'Stata dataset (nominal)'!G74)), "")</f>
        <v>38.142258840601841</v>
      </c>
      <c r="H75" s="72">
        <f>_xlfn.IFNA(IF('Stata dataset (nominal)'!H74="","",IF(LEFT(H$4,1)="£", 'Stata dataset (nominal)'!H74*$D75, 'Stata dataset (nominal)'!H74)), "")</f>
        <v>3.9289131597036575</v>
      </c>
      <c r="I75" s="72">
        <f>_xlfn.IFNA(IF('Stata dataset (nominal)'!I74="","",IF(LEFT(I$4,1)="£", 'Stata dataset (nominal)'!I74*$D75, 'Stata dataset (nominal)'!I74)), "")</f>
        <v>5.4231180783624824</v>
      </c>
      <c r="J75" s="72">
        <f>_xlfn.IFNA(IF('Stata dataset (nominal)'!J74="","",IF(LEFT(J$4,1)="£", 'Stata dataset (nominal)'!J74*$D75, 'Stata dataset (nominal)'!J74)), "")</f>
        <v>2.0298632857251961E-2</v>
      </c>
      <c r="K75" s="72" t="str">
        <f>_xlfn.IFNA(IF('Stata dataset (nominal)'!K74="","",IF(LEFT(K$4,1)="£", 'Stata dataset (nominal)'!K74*$D75, 'Stata dataset (nominal)'!K74)), "")</f>
        <v/>
      </c>
      <c r="L75" s="72">
        <f>_xlfn.IFNA(IF('Stata dataset (nominal)'!L74="","",IF(LEFT(L$4,1)="£", 'Stata dataset (nominal)'!L74*$D75, 'Stata dataset (nominal)'!L74)), "")</f>
        <v>0</v>
      </c>
      <c r="M75" s="72" t="str">
        <f>_xlfn.IFNA(IF('Stata dataset (nominal)'!M74="","",IF(LEFT(M$4,1)="£", 'Stata dataset (nominal)'!M74*$D75, 'Stata dataset (nominal)'!M74)), "")</f>
        <v/>
      </c>
      <c r="N75" s="72" t="str">
        <f>_xlfn.IFNA(IF('Stata dataset (nominal)'!N74="","",IF(LEFT(N$4,1)="£", 'Stata dataset (nominal)'!N74*$D75, 'Stata dataset (nominal)'!N74)), "")</f>
        <v/>
      </c>
      <c r="O75" s="72">
        <f>_xlfn.IFNA(IF('Stata dataset (nominal)'!O74="","",IF(LEFT(O$4,1)="£", 'Stata dataset (nominal)'!O74*$D75, 'Stata dataset (nominal)'!O74)), "")</f>
        <v>15.638999999999999</v>
      </c>
      <c r="P75" s="72">
        <f>_xlfn.IFNA(IF('Stata dataset (nominal)'!P74="","",IF(LEFT(P$4,1)="£", 'Stata dataset (nominal)'!P74*$D75, 'Stata dataset (nominal)'!P74)), "")</f>
        <v>261.83999999999997</v>
      </c>
      <c r="Q75" s="72">
        <f>_xlfn.IFNA(IF('Stata dataset (nominal)'!Q74="","",IF(LEFT(Q$4,1)="£", 'Stata dataset (nominal)'!Q74*$D75, 'Stata dataset (nominal)'!Q74)), "")</f>
        <v>112.20699999999999</v>
      </c>
      <c r="R75" s="72">
        <f>_xlfn.IFNA(IF('Stata dataset (nominal)'!R74="","",IF(LEFT(R$4,1)="£", 'Stata dataset (nominal)'!R74*$D75, 'Stata dataset (nominal)'!R74)), "")</f>
        <v>74.506</v>
      </c>
      <c r="S75" s="72">
        <f>_xlfn.IFNA(IF('Stata dataset (nominal)'!S74="","",IF(LEFT(S$4,1)="£", 'Stata dataset (nominal)'!S74*$D75, 'Stata dataset (nominal)'!S74)), "")</f>
        <v>649.29999999999995</v>
      </c>
      <c r="T75" s="72">
        <f>_xlfn.IFNA(IF('Stata dataset (nominal)'!T74="","",IF(LEFT(T$4,1)="£", 'Stata dataset (nominal)'!T74*$D75, 'Stata dataset (nominal)'!T74)), "")</f>
        <v>833.375</v>
      </c>
      <c r="U75" s="72">
        <f>_xlfn.IFNA(IF('Stata dataset (nominal)'!U74="","",IF(LEFT(U$4,1)="£", 'Stata dataset (nominal)'!U74*$D75, 'Stata dataset (nominal)'!U74)), "")</f>
        <v>21.350666240578036</v>
      </c>
      <c r="V75" s="72">
        <f>_xlfn.IFNA(IF('Stata dataset (nominal)'!V74="","",IF(LEFT(V$4,1)="£", 'Stata dataset (nominal)'!V74*$D75, 'Stata dataset (nominal)'!V74)), "")</f>
        <v>139.54896282655821</v>
      </c>
      <c r="W75" s="72">
        <f>_xlfn.IFNA(IF('Stata dataset (nominal)'!W74="","",IF(LEFT(W$4,1)="£", 'Stata dataset (nominal)'!W74*$D75, 'Stata dataset (nominal)'!W74)), "")</f>
        <v>1.7354698484242228</v>
      </c>
      <c r="X75" s="72">
        <f>_xlfn.IFNA(IF('Stata dataset (nominal)'!X74="","",IF(LEFT(X$4,1)="£", 'Stata dataset (nominal)'!X74*$D75, 'Stata dataset (nominal)'!X74)), "")</f>
        <v>12.362481032808635</v>
      </c>
      <c r="Y75" s="72">
        <f>_xlfn.IFNA(IF('Stata dataset (nominal)'!Y74="","",IF(LEFT(Y$4,1)="£", 'Stata dataset (nominal)'!Y74*$D75, 'Stata dataset (nominal)'!Y74)), "")</f>
        <v>11.047502565691792</v>
      </c>
      <c r="Z75" s="72">
        <f>_xlfn.IFNA(IF('Stata dataset (nominal)'!Z74="","",IF(LEFT(Z$4,1)="£", 'Stata dataset (nominal)'!Z74*$D75, 'Stata dataset (nominal)'!Z74)), "")</f>
        <v>11.047502565691792</v>
      </c>
      <c r="AA75" s="72">
        <f>_xlfn.IFNA(IF('Stata dataset (nominal)'!AA74="","",IF(LEFT(AA$4,1)="£", 'Stata dataset (nominal)'!AA74*$D75, 'Stata dataset (nominal)'!AA74)), "")</f>
        <v>702.85482280607948</v>
      </c>
      <c r="AB75" s="72">
        <f>_xlfn.IFNA(IF('Stata dataset (nominal)'!AB74="","",IF(LEFT(AB$4,1)="£", 'Stata dataset (nominal)'!AB74*$D75, 'Stata dataset (nominal)'!AB74)), "")</f>
        <v>5.9531379363018395</v>
      </c>
      <c r="AC75" s="72">
        <f>_xlfn.IFNA(IF('Stata dataset (nominal)'!AC74="","",IF(LEFT(AC$4,1)="£", 'Stata dataset (nominal)'!AC74*$D75, 'Stata dataset (nominal)'!AC74)), "")</f>
        <v>7.6458183762315723</v>
      </c>
      <c r="AD75" s="72">
        <f>_xlfn.IFNA(IF('Stata dataset (nominal)'!AD74="","",IF(LEFT(AD$4,1)="£", 'Stata dataset (nominal)'!AD74*$D75, 'Stata dataset (nominal)'!AD74)), "")</f>
        <v>6.2903207820973019</v>
      </c>
    </row>
    <row r="76" spans="1:30" x14ac:dyDescent="0.4">
      <c r="A76" s="63" t="str">
        <f t="shared" si="0"/>
        <v>SRN22</v>
      </c>
      <c r="B76" s="63" t="s">
        <v>301</v>
      </c>
      <c r="C76" s="63" t="s">
        <v>259</v>
      </c>
      <c r="D76" s="72">
        <f>_xlfn.IFNA(IF('Stata dataset (nominal)'!D75="","",IF(LEFT(D$4,1)="£",'Stata dataset (nominal)'!D75*$D76,'Stata dataset (nominal)'!D75)),"")</f>
        <v>1.0877412700751434</v>
      </c>
      <c r="E76" s="72">
        <f>_xlfn.IFNA(IF('Stata dataset (nominal)'!E75="","",IF(LEFT(E$4,1)="£", 'Stata dataset (nominal)'!E75*$D76, 'Stata dataset (nominal)'!E75)), "")</f>
        <v>22.557578458818323</v>
      </c>
      <c r="F76" s="72">
        <f>_xlfn.IFNA(IF('Stata dataset (nominal)'!F75="","",IF(LEFT(F$4,1)="£", 'Stata dataset (nominal)'!F75*$D76, 'Stata dataset (nominal)'!F75)), "")</f>
        <v>6.8342783998821268</v>
      </c>
      <c r="G76" s="72">
        <f>_xlfn.IFNA(IF('Stata dataset (nominal)'!G75="","",IF(LEFT(G$4,1)="£", 'Stata dataset (nominal)'!G75*$D76, 'Stata dataset (nominal)'!G75)), "")</f>
        <v>32.593079416531594</v>
      </c>
      <c r="H76" s="72">
        <f>_xlfn.IFNA(IF('Stata dataset (nominal)'!H75="","",IF(LEFT(H$4,1)="£", 'Stata dataset (nominal)'!H75*$D76, 'Stata dataset (nominal)'!H75)), "")</f>
        <v>3.4916494769412103</v>
      </c>
      <c r="I76" s="72">
        <f>_xlfn.IFNA(IF('Stata dataset (nominal)'!I75="","",IF(LEFT(I$4,1)="£", 'Stata dataset (nominal)'!I75*$D76, 'Stata dataset (nominal)'!I75)), "")</f>
        <v>5.4746018122881974</v>
      </c>
      <c r="J76" s="72">
        <f>_xlfn.IFNA(IF('Stata dataset (nominal)'!J75="","",IF(LEFT(J$4,1)="£", 'Stata dataset (nominal)'!J75*$D76, 'Stata dataset (nominal)'!J75)), "")</f>
        <v>2.0667084131427725E-2</v>
      </c>
      <c r="K76" s="72" t="str">
        <f>_xlfn.IFNA(IF('Stata dataset (nominal)'!K75="","",IF(LEFT(K$4,1)="£", 'Stata dataset (nominal)'!K75*$D76, 'Stata dataset (nominal)'!K75)), "")</f>
        <v/>
      </c>
      <c r="L76" s="72">
        <f>_xlfn.IFNA(IF('Stata dataset (nominal)'!L75="","",IF(LEFT(L$4,1)="£", 'Stata dataset (nominal)'!L75*$D76, 'Stata dataset (nominal)'!L75)), "")</f>
        <v>0</v>
      </c>
      <c r="M76" s="72" t="str">
        <f>_xlfn.IFNA(IF('Stata dataset (nominal)'!M75="","",IF(LEFT(M$4,1)="£", 'Stata dataset (nominal)'!M75*$D76, 'Stata dataset (nominal)'!M75)), "")</f>
        <v/>
      </c>
      <c r="N76" s="72" t="str">
        <f>_xlfn.IFNA(IF('Stata dataset (nominal)'!N75="","",IF(LEFT(N$4,1)="£", 'Stata dataset (nominal)'!N75*$D76, 'Stata dataset (nominal)'!N75)), "")</f>
        <v/>
      </c>
      <c r="O76" s="72">
        <f>_xlfn.IFNA(IF('Stata dataset (nominal)'!O75="","",IF(LEFT(O$4,1)="£", 'Stata dataset (nominal)'!O75*$D76, 'Stata dataset (nominal)'!O75)), "")</f>
        <v>15.756500000000001</v>
      </c>
      <c r="P76" s="72">
        <f>_xlfn.IFNA(IF('Stata dataset (nominal)'!P75="","",IF(LEFT(P$4,1)="£", 'Stata dataset (nominal)'!P75*$D76, 'Stata dataset (nominal)'!P75)), "")</f>
        <v>260.959</v>
      </c>
      <c r="Q76" s="72">
        <f>_xlfn.IFNA(IF('Stata dataset (nominal)'!Q75="","",IF(LEFT(Q$4,1)="£", 'Stata dataset (nominal)'!Q75*$D76, 'Stata dataset (nominal)'!Q75)), "")</f>
        <v>113.9965</v>
      </c>
      <c r="R76" s="72">
        <f>_xlfn.IFNA(IF('Stata dataset (nominal)'!R75="","",IF(LEFT(R$4,1)="£", 'Stata dataset (nominal)'!R75*$D76, 'Stata dataset (nominal)'!R75)), "")</f>
        <v>77.180499999999995</v>
      </c>
      <c r="S76" s="72">
        <f>_xlfn.IFNA(IF('Stata dataset (nominal)'!S75="","",IF(LEFT(S$4,1)="£", 'Stata dataset (nominal)'!S75*$D76, 'Stata dataset (nominal)'!S75)), "")</f>
        <v>659.34100000000001</v>
      </c>
      <c r="T76" s="72">
        <f>_xlfn.IFNA(IF('Stata dataset (nominal)'!T75="","",IF(LEFT(T$4,1)="£", 'Stata dataset (nominal)'!T75*$D76, 'Stata dataset (nominal)'!T75)), "")</f>
        <v>839.32349999999997</v>
      </c>
      <c r="U76" s="72">
        <f>_xlfn.IFNA(IF('Stata dataset (nominal)'!U75="","",IF(LEFT(U$4,1)="£", 'Stata dataset (nominal)'!U75*$D76, 'Stata dataset (nominal)'!U75)), "")</f>
        <v>19.435991737803032</v>
      </c>
      <c r="V76" s="72">
        <f>_xlfn.IFNA(IF('Stata dataset (nominal)'!V75="","",IF(LEFT(V$4,1)="£", 'Stata dataset (nominal)'!V75*$D76, 'Stata dataset (nominal)'!V75)), "")</f>
        <v>139.85838313550494</v>
      </c>
      <c r="W76" s="72">
        <f>_xlfn.IFNA(IF('Stata dataset (nominal)'!W75="","",IF(LEFT(W$4,1)="£", 'Stata dataset (nominal)'!W75*$D76, 'Stata dataset (nominal)'!W75)), "")</f>
        <v>1.7325128463291775</v>
      </c>
      <c r="X76" s="72">
        <f>_xlfn.IFNA(IF('Stata dataset (nominal)'!X75="","",IF(LEFT(X$4,1)="£", 'Stata dataset (nominal)'!X75*$D76, 'Stata dataset (nominal)'!X75)), "")</f>
        <v>12.362481032808635</v>
      </c>
      <c r="Y76" s="72">
        <f>_xlfn.IFNA(IF('Stata dataset (nominal)'!Y75="","",IF(LEFT(Y$4,1)="£", 'Stata dataset (nominal)'!Y75*$D76, 'Stata dataset (nominal)'!Y75)), "")</f>
        <v>11.047502565691792</v>
      </c>
      <c r="Z76" s="72">
        <f>_xlfn.IFNA(IF('Stata dataset (nominal)'!Z75="","",IF(LEFT(Z$4,1)="£", 'Stata dataset (nominal)'!Z75*$D76, 'Stata dataset (nominal)'!Z75)), "")</f>
        <v>11.047502565691792</v>
      </c>
      <c r="AA76" s="72">
        <f>_xlfn.IFNA(IF('Stata dataset (nominal)'!AA75="","",IF(LEFT(AA$4,1)="£", 'Stata dataset (nominal)'!AA75*$D76, 'Stata dataset (nominal)'!AA75)), "")</f>
        <v>713.74862789155713</v>
      </c>
      <c r="AB76" s="72">
        <f>_xlfn.IFNA(IF('Stata dataset (nominal)'!AB75="","",IF(LEFT(AB$4,1)="£", 'Stata dataset (nominal)'!AB75*$D76, 'Stata dataset (nominal)'!AB75)), "")</f>
        <v>5.8313809488728445</v>
      </c>
      <c r="AC76" s="72">
        <f>_xlfn.IFNA(IF('Stata dataset (nominal)'!AC75="","",IF(LEFT(AC$4,1)="£", 'Stata dataset (nominal)'!AC75*$D76, 'Stata dataset (nominal)'!AC75)), "")</f>
        <v>7.3748858111094728</v>
      </c>
      <c r="AD76" s="72">
        <f>_xlfn.IFNA(IF('Stata dataset (nominal)'!AD75="","",IF(LEFT(AD$4,1)="£", 'Stata dataset (nominal)'!AD75*$D76, 'Stata dataset (nominal)'!AD75)), "")</f>
        <v>1.2857101812288196</v>
      </c>
    </row>
    <row r="77" spans="1:30" x14ac:dyDescent="0.4">
      <c r="A77" s="63" t="str">
        <f t="shared" si="0"/>
        <v>SRN23</v>
      </c>
      <c r="B77" s="63" t="s">
        <v>301</v>
      </c>
      <c r="C77" s="63" t="s">
        <v>261</v>
      </c>
      <c r="D77" s="72">
        <f>_xlfn.IFNA(IF('Stata dataset (nominal)'!D76="","",IF(LEFT(D$4,1)="£",'Stata dataset (nominal)'!D76*$D77,'Stata dataset (nominal)'!D76)),"")</f>
        <v>1</v>
      </c>
      <c r="E77" s="72">
        <f>_xlfn.IFNA(IF('Stata dataset (nominal)'!E76="","",IF(LEFT(E$4,1)="£", 'Stata dataset (nominal)'!E76*$D77, 'Stata dataset (nominal)'!E76)), "")</f>
        <v>23.536000000000001</v>
      </c>
      <c r="F77" s="72">
        <f>_xlfn.IFNA(IF('Stata dataset (nominal)'!F76="","",IF(LEFT(F$4,1)="£", 'Stata dataset (nominal)'!F76*$D77, 'Stata dataset (nominal)'!F76)), "")</f>
        <v>8.2129999999999992</v>
      </c>
      <c r="G77" s="72">
        <f>_xlfn.IFNA(IF('Stata dataset (nominal)'!G76="","",IF(LEFT(G$4,1)="£", 'Stata dataset (nominal)'!G76*$D77, 'Stata dataset (nominal)'!G76)), "")</f>
        <v>12.012</v>
      </c>
      <c r="H77" s="72">
        <f>_xlfn.IFNA(IF('Stata dataset (nominal)'!H76="","",IF(LEFT(H$4,1)="£", 'Stata dataset (nominal)'!H76*$D77, 'Stata dataset (nominal)'!H76)), "")</f>
        <v>3.948</v>
      </c>
      <c r="I77" s="72">
        <f>_xlfn.IFNA(IF('Stata dataset (nominal)'!I76="","",IF(LEFT(I$4,1)="£", 'Stata dataset (nominal)'!I76*$D77, 'Stata dataset (nominal)'!I76)), "")</f>
        <v>4.9550000000000001</v>
      </c>
      <c r="J77" s="72">
        <f>_xlfn.IFNA(IF('Stata dataset (nominal)'!J76="","",IF(LEFT(J$4,1)="£", 'Stata dataset (nominal)'!J76*$D77, 'Stata dataset (nominal)'!J76)), "")</f>
        <v>2.4E-2</v>
      </c>
      <c r="K77" s="72" t="str">
        <f>_xlfn.IFNA(IF('Stata dataset (nominal)'!K76="","",IF(LEFT(K$4,1)="£", 'Stata dataset (nominal)'!K76*$D77, 'Stata dataset (nominal)'!K76)), "")</f>
        <v/>
      </c>
      <c r="L77" s="72">
        <f>_xlfn.IFNA(IF('Stata dataset (nominal)'!L76="","",IF(LEFT(L$4,1)="£", 'Stata dataset (nominal)'!L76*$D77, 'Stata dataset (nominal)'!L76)), "")</f>
        <v>0</v>
      </c>
      <c r="M77" s="72" t="str">
        <f>_xlfn.IFNA(IF('Stata dataset (nominal)'!M76="","",IF(LEFT(M$4,1)="£", 'Stata dataset (nominal)'!M76*$D77, 'Stata dataset (nominal)'!M76)), "")</f>
        <v/>
      </c>
      <c r="N77" s="72" t="str">
        <f>_xlfn.IFNA(IF('Stata dataset (nominal)'!N76="","",IF(LEFT(N$4,1)="£", 'Stata dataset (nominal)'!N76*$D77, 'Stata dataset (nominal)'!N76)), "")</f>
        <v/>
      </c>
      <c r="O77" s="72">
        <f>_xlfn.IFNA(IF('Stata dataset (nominal)'!O76="","",IF(LEFT(O$4,1)="£", 'Stata dataset (nominal)'!O76*$D77, 'Stata dataset (nominal)'!O76)), "")</f>
        <v>15.861000000000001</v>
      </c>
      <c r="P77" s="72">
        <f>_xlfn.IFNA(IF('Stata dataset (nominal)'!P76="","",IF(LEFT(P$4,1)="£", 'Stata dataset (nominal)'!P76*$D77, 'Stata dataset (nominal)'!P76)), "")</f>
        <v>258.23</v>
      </c>
      <c r="Q77" s="72">
        <f>_xlfn.IFNA(IF('Stata dataset (nominal)'!Q76="","",IF(LEFT(Q$4,1)="£", 'Stata dataset (nominal)'!Q76*$D77, 'Stata dataset (nominal)'!Q76)), "")</f>
        <v>115.46299999999999</v>
      </c>
      <c r="R77" s="72">
        <f>_xlfn.IFNA(IF('Stata dataset (nominal)'!R76="","",IF(LEFT(R$4,1)="£", 'Stata dataset (nominal)'!R76*$D77, 'Stata dataset (nominal)'!R76)), "")</f>
        <v>79.433000000000007</v>
      </c>
      <c r="S77" s="72">
        <f>_xlfn.IFNA(IF('Stata dataset (nominal)'!S76="","",IF(LEFT(S$4,1)="£", 'Stata dataset (nominal)'!S76*$D77, 'Stata dataset (nominal)'!S76)), "")</f>
        <v>670.351</v>
      </c>
      <c r="T77" s="72">
        <f>_xlfn.IFNA(IF('Stata dataset (nominal)'!T76="","",IF(LEFT(T$4,1)="£", 'Stata dataset (nominal)'!T76*$D77, 'Stata dataset (nominal)'!T76)), "")</f>
        <v>845.32799999999997</v>
      </c>
      <c r="U77" s="72">
        <f>_xlfn.IFNA(IF('Stata dataset (nominal)'!U76="","",IF(LEFT(U$4,1)="£", 'Stata dataset (nominal)'!U76*$D77, 'Stata dataset (nominal)'!U76)), "")</f>
        <v>20.638428642156477</v>
      </c>
      <c r="V77" s="72">
        <f>_xlfn.IFNA(IF('Stata dataset (nominal)'!V76="","",IF(LEFT(V$4,1)="£", 'Stata dataset (nominal)'!V76*$D77, 'Stata dataset (nominal)'!V76)), "")</f>
        <v>139.97628297568545</v>
      </c>
      <c r="W77" s="72">
        <f>_xlfn.IFNA(IF('Stata dataset (nominal)'!W76="","",IF(LEFT(W$4,1)="£", 'Stata dataset (nominal)'!W76*$D77, 'Stata dataset (nominal)'!W76)), "")</f>
        <v>1.7462115970438525</v>
      </c>
      <c r="X77" s="72">
        <f>_xlfn.IFNA(IF('Stata dataset (nominal)'!X76="","",IF(LEFT(X$4,1)="£", 'Stata dataset (nominal)'!X76*$D77, 'Stata dataset (nominal)'!X76)), "")</f>
        <v>12.362481032808635</v>
      </c>
      <c r="Y77" s="72">
        <f>_xlfn.IFNA(IF('Stata dataset (nominal)'!Y76="","",IF(LEFT(Y$4,1)="£", 'Stata dataset (nominal)'!Y76*$D77, 'Stata dataset (nominal)'!Y76)), "")</f>
        <v>11.047502565691792</v>
      </c>
      <c r="Z77" s="72">
        <f>_xlfn.IFNA(IF('Stata dataset (nominal)'!Z76="","",IF(LEFT(Z$4,1)="£", 'Stata dataset (nominal)'!Z76*$D77, 'Stata dataset (nominal)'!Z76)), "")</f>
        <v>11.047502565691792</v>
      </c>
      <c r="AA77" s="72">
        <f>_xlfn.IFNA(IF('Stata dataset (nominal)'!AA76="","",IF(LEFT(AA$4,1)="£", 'Stata dataset (nominal)'!AA76*$D77, 'Stata dataset (nominal)'!AA76)), "")</f>
        <v>602.53399999999999</v>
      </c>
      <c r="AB77" s="72">
        <f>_xlfn.IFNA(IF('Stata dataset (nominal)'!AB76="","",IF(LEFT(AB$4,1)="£", 'Stata dataset (nominal)'!AB76*$D77, 'Stata dataset (nominal)'!AB76)), "")</f>
        <v>4.327</v>
      </c>
      <c r="AC77" s="72">
        <f>_xlfn.IFNA(IF('Stata dataset (nominal)'!AC76="","",IF(LEFT(AC$4,1)="£", 'Stata dataset (nominal)'!AC76*$D77, 'Stata dataset (nominal)'!AC76)), "")</f>
        <v>6.78</v>
      </c>
      <c r="AD77" s="72">
        <f>_xlfn.IFNA(IF('Stata dataset (nominal)'!AD76="","",IF(LEFT(AD$4,1)="£", 'Stata dataset (nominal)'!AD76*$D77, 'Stata dataset (nominal)'!AD76)), "")</f>
        <v>1.6240000000000001</v>
      </c>
    </row>
    <row r="78" spans="1:30" x14ac:dyDescent="0.4">
      <c r="A78" s="63" t="str">
        <f t="shared" si="0"/>
        <v>SRN24</v>
      </c>
      <c r="B78" s="63" t="s">
        <v>301</v>
      </c>
      <c r="C78" s="160" t="s">
        <v>263</v>
      </c>
      <c r="D78" s="72">
        <f>_xlfn.IFNA(IF('Stata dataset (nominal)'!D77="","",IF(LEFT(D$4,1)="£",'Stata dataset (nominal)'!D77*$D78,'Stata dataset (nominal)'!D77)),"")</f>
        <v>0.94744609856262829</v>
      </c>
      <c r="E78" s="72">
        <f>_xlfn.IFNA(IF('Stata dataset (nominal)'!E77="","",IF(LEFT(E$4,1)="£", 'Stata dataset (nominal)'!E77*$D78, 'Stata dataset (nominal)'!E77)), "")</f>
        <v>25.042895277207389</v>
      </c>
      <c r="F78" s="72">
        <f>_xlfn.IFNA(IF('Stata dataset (nominal)'!F77="","",IF(LEFT(F$4,1)="£", 'Stata dataset (nominal)'!F77*$D78, 'Stata dataset (nominal)'!F77)), "")</f>
        <v>8.9249422484599581</v>
      </c>
      <c r="G78" s="72">
        <f>_xlfn.IFNA(IF('Stata dataset (nominal)'!G77="","",IF(LEFT(G$4,1)="£", 'Stata dataset (nominal)'!G77*$D78, 'Stata dataset (nominal)'!G77)), "")</f>
        <v>14.567931211498973</v>
      </c>
      <c r="H78" s="72">
        <f>_xlfn.IFNA(IF('Stata dataset (nominal)'!H77="","",IF(LEFT(H$4,1)="£", 'Stata dataset (nominal)'!H77*$D78, 'Stata dataset (nominal)'!H77)), "")</f>
        <v>3.5216571483572894</v>
      </c>
      <c r="I78" s="72">
        <f>_xlfn.IFNA(IF('Stata dataset (nominal)'!I77="","",IF(LEFT(I$4,1)="£", 'Stata dataset (nominal)'!I77*$D78, 'Stata dataset (nominal)'!I77)), "")</f>
        <v>5.1067344712525662</v>
      </c>
      <c r="J78" s="72">
        <f>_xlfn.IFNA(IF('Stata dataset (nominal)'!J77="","",IF(LEFT(J$4,1)="£", 'Stata dataset (nominal)'!J77*$D78, 'Stata dataset (nominal)'!J77)), "")</f>
        <v>2.273870636550308E-2</v>
      </c>
      <c r="K78" s="72" t="str">
        <f>_xlfn.IFNA(IF('Stata dataset (nominal)'!K77="","",IF(LEFT(K$4,1)="£", 'Stata dataset (nominal)'!K77*$D78, 'Stata dataset (nominal)'!K77)), "")</f>
        <v/>
      </c>
      <c r="L78" s="72">
        <f>_xlfn.IFNA(IF('Stata dataset (nominal)'!L77="","",IF(LEFT(L$4,1)="£", 'Stata dataset (nominal)'!L77*$D78, 'Stata dataset (nominal)'!L77)), "")</f>
        <v>0</v>
      </c>
      <c r="M78" s="72" t="str">
        <f>_xlfn.IFNA(IF('Stata dataset (nominal)'!M77="","",IF(LEFT(M$4,1)="£", 'Stata dataset (nominal)'!M77*$D78, 'Stata dataset (nominal)'!M77)), "")</f>
        <v/>
      </c>
      <c r="N78" s="72" t="str">
        <f>_xlfn.IFNA(IF('Stata dataset (nominal)'!N77="","",IF(LEFT(N$4,1)="£", 'Stata dataset (nominal)'!N77*$D78, 'Stata dataset (nominal)'!N77)), "")</f>
        <v/>
      </c>
      <c r="O78" s="72">
        <f>_xlfn.IFNA(IF('Stata dataset (nominal)'!O77="","",IF(LEFT(O$4,1)="£", 'Stata dataset (nominal)'!O77*$D78, 'Stata dataset (nominal)'!O77)), "")</f>
        <v>16.219000000000001</v>
      </c>
      <c r="P78" s="72">
        <f>_xlfn.IFNA(IF('Stata dataset (nominal)'!P77="","",IF(LEFT(P$4,1)="£", 'Stata dataset (nominal)'!P77*$D78, 'Stata dataset (nominal)'!P77)), "")</f>
        <v>253.36799999999999</v>
      </c>
      <c r="Q78" s="72">
        <f>_xlfn.IFNA(IF('Stata dataset (nominal)'!Q77="","",IF(LEFT(Q$4,1)="£", 'Stata dataset (nominal)'!Q77*$D78, 'Stata dataset (nominal)'!Q77)), "")</f>
        <v>118.471</v>
      </c>
      <c r="R78" s="72">
        <f>_xlfn.IFNA(IF('Stata dataset (nominal)'!R77="","",IF(LEFT(R$4,1)="£", 'Stata dataset (nominal)'!R77*$D78, 'Stata dataset (nominal)'!R77)), "")</f>
        <v>80.569000000000003</v>
      </c>
      <c r="S78" s="72">
        <f>_xlfn.IFNA(IF('Stata dataset (nominal)'!S77="","",IF(LEFT(S$4,1)="£", 'Stata dataset (nominal)'!S77*$D78, 'Stata dataset (nominal)'!S77)), "")</f>
        <v>682.09400000000005</v>
      </c>
      <c r="T78" s="72">
        <f>_xlfn.IFNA(IF('Stata dataset (nominal)'!T77="","",IF(LEFT(T$4,1)="£", 'Stata dataset (nominal)'!T77*$D78, 'Stata dataset (nominal)'!T77)), "")</f>
        <v>850.92399999999998</v>
      </c>
      <c r="U78" s="72">
        <f>_xlfn.IFNA(IF('Stata dataset (nominal)'!U77="","",IF(LEFT(U$4,1)="£", 'Stata dataset (nominal)'!U77*$D78, 'Stata dataset (nominal)'!U77)), "")</f>
        <v>21.14375843803715</v>
      </c>
      <c r="V78" s="72">
        <f>_xlfn.IFNA(IF('Stata dataset (nominal)'!V77="","",IF(LEFT(V$4,1)="£", 'Stata dataset (nominal)'!V77*$D78, 'Stata dataset (nominal)'!V77)), "")</f>
        <v>139.35988996963709</v>
      </c>
      <c r="W78" s="72">
        <f>_xlfn.IFNA(IF('Stata dataset (nominal)'!W77="","",IF(LEFT(W$4,1)="£", 'Stata dataset (nominal)'!W77*$D78, 'Stata dataset (nominal)'!W77)), "")</f>
        <v>1.8512242717893945</v>
      </c>
      <c r="X78" s="72">
        <f>_xlfn.IFNA(IF('Stata dataset (nominal)'!X77="","",IF(LEFT(X$4,1)="£", 'Stata dataset (nominal)'!X77*$D78, 'Stata dataset (nominal)'!X77)), "")</f>
        <v>12.362481032808635</v>
      </c>
      <c r="Y78" s="72">
        <f>_xlfn.IFNA(IF('Stata dataset (nominal)'!Y77="","",IF(LEFT(Y$4,1)="£", 'Stata dataset (nominal)'!Y77*$D78, 'Stata dataset (nominal)'!Y77)), "")</f>
        <v>11.047502565691792</v>
      </c>
      <c r="Z78" s="72">
        <f>_xlfn.IFNA(IF('Stata dataset (nominal)'!Z77="","",IF(LEFT(Z$4,1)="£", 'Stata dataset (nominal)'!Z77*$D78, 'Stata dataset (nominal)'!Z77)), "")</f>
        <v>11.047502565691792</v>
      </c>
      <c r="AA78" s="72">
        <f>_xlfn.IFNA(IF('Stata dataset (nominal)'!AA77="","",IF(LEFT(AA$4,1)="£", 'Stata dataset (nominal)'!AA77*$D78, 'Stata dataset (nominal)'!AA77)), "")</f>
        <v>622.22669821611908</v>
      </c>
      <c r="AB78" s="72">
        <f>_xlfn.IFNA(IF('Stata dataset (nominal)'!AB77="","",IF(LEFT(AB$4,1)="£", 'Stata dataset (nominal)'!AB77*$D78, 'Stata dataset (nominal)'!AB77)), "")</f>
        <v>7.120057430698151</v>
      </c>
      <c r="AC78" s="72">
        <f>_xlfn.IFNA(IF('Stata dataset (nominal)'!AC77="","",IF(LEFT(AC$4,1)="£", 'Stata dataset (nominal)'!AC77*$D78, 'Stata dataset (nominal)'!AC77)), "")</f>
        <v>6.4236845482546201</v>
      </c>
      <c r="AD78" s="72">
        <f>_xlfn.IFNA(IF('Stata dataset (nominal)'!AD77="","",IF(LEFT(AD$4,1)="£", 'Stata dataset (nominal)'!AD77*$D78, 'Stata dataset (nominal)'!AD77)), "")</f>
        <v>1.2743150025667351</v>
      </c>
    </row>
    <row r="79" spans="1:30" x14ac:dyDescent="0.4">
      <c r="A79" s="63" t="str">
        <f t="shared" si="0"/>
        <v>SRN25</v>
      </c>
      <c r="B79" s="63" t="s">
        <v>301</v>
      </c>
      <c r="C79" s="160" t="s">
        <v>516</v>
      </c>
      <c r="D79" s="72">
        <f>_xlfn.IFNA(IF('Stata dataset (nominal)'!D78="","",IF(LEFT(D$4,1)="£",'Stata dataset (nominal)'!D78*$D79,'Stata dataset (nominal)'!D78)),"")</f>
        <v>0.91988038128465488</v>
      </c>
      <c r="E79" s="72">
        <f>_xlfn.IFNA(IF('Stata dataset (nominal)'!E78="","",IF(LEFT(E$4,1)="£", 'Stata dataset (nominal)'!E78*$D79, 'Stata dataset (nominal)'!E78)), "")</f>
        <v>22.597000000000001</v>
      </c>
      <c r="F79" s="72">
        <f>_xlfn.IFNA(IF('Stata dataset (nominal)'!F78="","",IF(LEFT(F$4,1)="£", 'Stata dataset (nominal)'!F78*$D79, 'Stata dataset (nominal)'!F78)), "")</f>
        <v>7.8619999999999992</v>
      </c>
      <c r="G79" s="72">
        <f>_xlfn.IFNA(IF('Stata dataset (nominal)'!G78="","",IF(LEFT(G$4,1)="£", 'Stata dataset (nominal)'!G78*$D79, 'Stata dataset (nominal)'!G78)), "")</f>
        <v>11.878</v>
      </c>
      <c r="H79" s="72">
        <f>_xlfn.IFNA(IF('Stata dataset (nominal)'!H78="","",IF(LEFT(H$4,1)="£", 'Stata dataset (nominal)'!H78*$D79, 'Stata dataset (nominal)'!H78)), "")</f>
        <v>3.3559999999999999</v>
      </c>
      <c r="I79" s="72">
        <f>_xlfn.IFNA(IF('Stata dataset (nominal)'!I78="","",IF(LEFT(I$4,1)="£", 'Stata dataset (nominal)'!I78*$D79, 'Stata dataset (nominal)'!I78)), "")</f>
        <v>4.4669999999999996</v>
      </c>
      <c r="J79" s="72">
        <f>_xlfn.IFNA(IF('Stata dataset (nominal)'!J78="","",IF(LEFT(J$4,1)="£", 'Stata dataset (nominal)'!J78*$D79, 'Stata dataset (nominal)'!J78)), "")</f>
        <v>2.5000000000000001E-2</v>
      </c>
      <c r="K79" s="72" t="str">
        <f>_xlfn.IFNA(IF('Stata dataset (nominal)'!K78="","",IF(LEFT(K$4,1)="£", 'Stata dataset (nominal)'!K78*$D79, 'Stata dataset (nominal)'!K78)), "")</f>
        <v/>
      </c>
      <c r="L79" s="72">
        <f>_xlfn.IFNA(IF('Stata dataset (nominal)'!L78="","",IF(LEFT(L$4,1)="£", 'Stata dataset (nominal)'!L78*$D79, 'Stata dataset (nominal)'!L78)), "")</f>
        <v>0</v>
      </c>
      <c r="M79" s="72">
        <f>_xlfn.IFNA(IF('Stata dataset (nominal)'!M78="","",IF(LEFT(M$4,1)="£", 'Stata dataset (nominal)'!M78*$D79, 'Stata dataset (nominal)'!M78)), "")</f>
        <v>2.1680000000000001</v>
      </c>
      <c r="N79" s="72">
        <f>_xlfn.IFNA(IF('Stata dataset (nominal)'!N78="","",IF(LEFT(N$4,1)="£", 'Stata dataset (nominal)'!N78*$D79, 'Stata dataset (nominal)'!N78)), "")</f>
        <v>0</v>
      </c>
      <c r="O79" s="72">
        <f>_xlfn.IFNA(IF('Stata dataset (nominal)'!O78="","",IF(LEFT(O$4,1)="£", 'Stata dataset (nominal)'!O78*$D79, 'Stata dataset (nominal)'!O78)), "")</f>
        <v>15.615</v>
      </c>
      <c r="P79" s="72">
        <f>_xlfn.IFNA(IF('Stata dataset (nominal)'!P78="","",IF(LEFT(P$4,1)="£", 'Stata dataset (nominal)'!P78*$D79, 'Stata dataset (nominal)'!P78)), "")</f>
        <v>250.04599999999999</v>
      </c>
      <c r="Q79" s="72">
        <f>_xlfn.IFNA(IF('Stata dataset (nominal)'!Q78="","",IF(LEFT(Q$4,1)="£", 'Stata dataset (nominal)'!Q78*$D79, 'Stata dataset (nominal)'!Q78)), "")</f>
        <v>119.88800000000001</v>
      </c>
      <c r="R79" s="72">
        <f>_xlfn.IFNA(IF('Stata dataset (nominal)'!R78="","",IF(LEFT(R$4,1)="£", 'Stata dataset (nominal)'!R78*$D79, 'Stata dataset (nominal)'!R78)), "")</f>
        <v>82.781000000000006</v>
      </c>
      <c r="S79" s="72">
        <f>_xlfn.IFNA(IF('Stata dataset (nominal)'!S78="","",IF(LEFT(S$4,1)="£", 'Stata dataset (nominal)'!S78*$D79, 'Stata dataset (nominal)'!S78)), "")</f>
        <v>693.548</v>
      </c>
      <c r="T79" s="72">
        <f>_xlfn.IFNA(IF('Stata dataset (nominal)'!T78="","",IF(LEFT(T$4,1)="£", 'Stata dataset (nominal)'!T78*$D79, 'Stata dataset (nominal)'!T78)), "")</f>
        <v>860.322</v>
      </c>
      <c r="U79" s="72" t="str">
        <f>_xlfn.IFNA(IF('Stata dataset (nominal)'!U78="","",IF(LEFT(U$4,1)="£", 'Stata dataset (nominal)'!U78*$D79, 'Stata dataset (nominal)'!U78)), "")</f>
        <v/>
      </c>
      <c r="V79" s="72" t="str">
        <f>_xlfn.IFNA(IF('Stata dataset (nominal)'!V78="","",IF(LEFT(V$4,1)="£", 'Stata dataset (nominal)'!V78*$D79, 'Stata dataset (nominal)'!V78)), "")</f>
        <v/>
      </c>
      <c r="W79" s="72" t="str">
        <f>_xlfn.IFNA(IF('Stata dataset (nominal)'!W78="","",IF(LEFT(W$4,1)="£", 'Stata dataset (nominal)'!W78*$D79, 'Stata dataset (nominal)'!W78)), "")</f>
        <v/>
      </c>
      <c r="X79" s="72" t="str">
        <f>_xlfn.IFNA(IF('Stata dataset (nominal)'!X78="","",IF(LEFT(X$4,1)="£", 'Stata dataset (nominal)'!X78*$D79, 'Stata dataset (nominal)'!X78)), "")</f>
        <v/>
      </c>
      <c r="Y79" s="72" t="str">
        <f>_xlfn.IFNA(IF('Stata dataset (nominal)'!Y78="","",IF(LEFT(Y$4,1)="£", 'Stata dataset (nominal)'!Y78*$D79, 'Stata dataset (nominal)'!Y78)), "")</f>
        <v/>
      </c>
      <c r="Z79" s="72" t="str">
        <f>_xlfn.IFNA(IF('Stata dataset (nominal)'!Z78="","",IF(LEFT(Z$4,1)="£", 'Stata dataset (nominal)'!Z78*$D79, 'Stata dataset (nominal)'!Z78)), "")</f>
        <v/>
      </c>
      <c r="AA79" s="72">
        <f>_xlfn.IFNA(IF('Stata dataset (nominal)'!AA78="","",IF(LEFT(AA$4,1)="£", 'Stata dataset (nominal)'!AA78*$D79, 'Stata dataset (nominal)'!AA78)), "")</f>
        <v>660.51560000000006</v>
      </c>
      <c r="AB79" s="72">
        <f>_xlfn.IFNA(IF('Stata dataset (nominal)'!AB78="","",IF(LEFT(AB$4,1)="£", 'Stata dataset (nominal)'!AB78*$D79, 'Stata dataset (nominal)'!AB78)), "")</f>
        <v>9.016</v>
      </c>
      <c r="AC79" s="72" t="str">
        <f>_xlfn.IFNA(IF('Stata dataset (nominal)'!AC78="","",IF(LEFT(AC$4,1)="£", 'Stata dataset (nominal)'!AC78*$D79, 'Stata dataset (nominal)'!AC78)), "")</f>
        <v/>
      </c>
      <c r="AD79" s="72">
        <f>_xlfn.IFNA(IF('Stata dataset (nominal)'!AD78="","",IF(LEFT(AD$4,1)="£", 'Stata dataset (nominal)'!AD78*$D79, 'Stata dataset (nominal)'!AD78)), "")</f>
        <v>1.6820000000000002</v>
      </c>
    </row>
    <row r="80" spans="1:30" x14ac:dyDescent="0.4">
      <c r="A80" s="63" t="str">
        <f t="shared" si="0"/>
        <v>SRN26</v>
      </c>
      <c r="B80" s="63" t="s">
        <v>301</v>
      </c>
      <c r="C80" s="160" t="s">
        <v>518</v>
      </c>
      <c r="D80" s="72">
        <f>_xlfn.IFNA(IF('Stata dataset (nominal)'!D79="","",IF(LEFT(D$4,1)="£",'Stata dataset (nominal)'!D79*$D80,'Stata dataset (nominal)'!D79)),"")</f>
        <v>0.8977866958530949</v>
      </c>
      <c r="E80" s="72">
        <f>_xlfn.IFNA(IF('Stata dataset (nominal)'!E79="","",IF(LEFT(E$4,1)="£", 'Stata dataset (nominal)'!E79*$D80, 'Stata dataset (nominal)'!E79)), "")</f>
        <v>37.866999999999997</v>
      </c>
      <c r="F80" s="72">
        <f>_xlfn.IFNA(IF('Stata dataset (nominal)'!F79="","",IF(LEFT(F$4,1)="£", 'Stata dataset (nominal)'!F79*$D80, 'Stata dataset (nominal)'!F79)), "")</f>
        <v>7.06</v>
      </c>
      <c r="G80" s="72">
        <f>_xlfn.IFNA(IF('Stata dataset (nominal)'!G79="","",IF(LEFT(G$4,1)="£", 'Stata dataset (nominal)'!G79*$D80, 'Stata dataset (nominal)'!G79)), "")</f>
        <v>28.52</v>
      </c>
      <c r="H80" s="72">
        <f>_xlfn.IFNA(IF('Stata dataset (nominal)'!H79="","",IF(LEFT(H$4,1)="£", 'Stata dataset (nominal)'!H79*$D80, 'Stata dataset (nominal)'!H79)), "")</f>
        <v>3.94</v>
      </c>
      <c r="I80" s="72">
        <f>_xlfn.IFNA(IF('Stata dataset (nominal)'!I79="","",IF(LEFT(I$4,1)="£", 'Stata dataset (nominal)'!I79*$D80, 'Stata dataset (nominal)'!I79)), "")</f>
        <v>5.3360000000000003</v>
      </c>
      <c r="J80" s="72">
        <f>_xlfn.IFNA(IF('Stata dataset (nominal)'!J79="","",IF(LEFT(J$4,1)="£", 'Stata dataset (nominal)'!J79*$D80, 'Stata dataset (nominal)'!J79)), "")</f>
        <v>3.3000000000000002E-2</v>
      </c>
      <c r="K80" s="72" t="str">
        <f>_xlfn.IFNA(IF('Stata dataset (nominal)'!K79="","",IF(LEFT(K$4,1)="£", 'Stata dataset (nominal)'!K79*$D80, 'Stata dataset (nominal)'!K79)), "")</f>
        <v/>
      </c>
      <c r="L80" s="72">
        <f>_xlfn.IFNA(IF('Stata dataset (nominal)'!L79="","",IF(LEFT(L$4,1)="£", 'Stata dataset (nominal)'!L79*$D80, 'Stata dataset (nominal)'!L79)), "")</f>
        <v>0</v>
      </c>
      <c r="M80" s="72">
        <f>_xlfn.IFNA(IF('Stata dataset (nominal)'!M79="","",IF(LEFT(M$4,1)="£", 'Stata dataset (nominal)'!M79*$D80, 'Stata dataset (nominal)'!M79)), "")</f>
        <v>2.5</v>
      </c>
      <c r="N80" s="72">
        <f>_xlfn.IFNA(IF('Stata dataset (nominal)'!N79="","",IF(LEFT(N$4,1)="£", 'Stata dataset (nominal)'!N79*$D80, 'Stata dataset (nominal)'!N79)), "")</f>
        <v>0</v>
      </c>
      <c r="O80" s="72">
        <f>_xlfn.IFNA(IF('Stata dataset (nominal)'!O79="","",IF(LEFT(O$4,1)="£", 'Stata dataset (nominal)'!O79*$D80, 'Stata dataset (nominal)'!O79)), "")</f>
        <v>14.832000000000001</v>
      </c>
      <c r="P80" s="72">
        <f>_xlfn.IFNA(IF('Stata dataset (nominal)'!P79="","",IF(LEFT(P$4,1)="£", 'Stata dataset (nominal)'!P79*$D80, 'Stata dataset (nominal)'!P79)), "")</f>
        <v>250.04599999999999</v>
      </c>
      <c r="Q80" s="72">
        <f>_xlfn.IFNA(IF('Stata dataset (nominal)'!Q79="","",IF(LEFT(Q$4,1)="£", 'Stata dataset (nominal)'!Q79*$D80, 'Stata dataset (nominal)'!Q79)), "")</f>
        <v>119.581</v>
      </c>
      <c r="R80" s="72">
        <f>_xlfn.IFNA(IF('Stata dataset (nominal)'!R79="","",IF(LEFT(R$4,1)="£", 'Stata dataset (nominal)'!R79*$D80, 'Stata dataset (nominal)'!R79)), "")</f>
        <v>84.159000000000006</v>
      </c>
      <c r="S80" s="72">
        <f>_xlfn.IFNA(IF('Stata dataset (nominal)'!S79="","",IF(LEFT(S$4,1)="£", 'Stata dataset (nominal)'!S79*$D80, 'Stata dataset (nominal)'!S79)), "")</f>
        <v>701.41099999999994</v>
      </c>
      <c r="T80" s="72">
        <f>_xlfn.IFNA(IF('Stata dataset (nominal)'!T79="","",IF(LEFT(T$4,1)="£", 'Stata dataset (nominal)'!T79*$D80, 'Stata dataset (nominal)'!T79)), "")</f>
        <v>876.87599999999998</v>
      </c>
      <c r="U80" s="72" t="str">
        <f>_xlfn.IFNA(IF('Stata dataset (nominal)'!U79="","",IF(LEFT(U$4,1)="£", 'Stata dataset (nominal)'!U79*$D80, 'Stata dataset (nominal)'!U79)), "")</f>
        <v/>
      </c>
      <c r="V80" s="72" t="str">
        <f>_xlfn.IFNA(IF('Stata dataset (nominal)'!V79="","",IF(LEFT(V$4,1)="£", 'Stata dataset (nominal)'!V79*$D80, 'Stata dataset (nominal)'!V79)), "")</f>
        <v/>
      </c>
      <c r="W80" s="72" t="str">
        <f>_xlfn.IFNA(IF('Stata dataset (nominal)'!W79="","",IF(LEFT(W$4,1)="£", 'Stata dataset (nominal)'!W79*$D80, 'Stata dataset (nominal)'!W79)), "")</f>
        <v/>
      </c>
      <c r="X80" s="72" t="str">
        <f>_xlfn.IFNA(IF('Stata dataset (nominal)'!X79="","",IF(LEFT(X$4,1)="£", 'Stata dataset (nominal)'!X79*$D80, 'Stata dataset (nominal)'!X79)), "")</f>
        <v/>
      </c>
      <c r="Y80" s="72" t="str">
        <f>_xlfn.IFNA(IF('Stata dataset (nominal)'!Y79="","",IF(LEFT(Y$4,1)="£", 'Stata dataset (nominal)'!Y79*$D80, 'Stata dataset (nominal)'!Y79)), "")</f>
        <v/>
      </c>
      <c r="Z80" s="72" t="str">
        <f>_xlfn.IFNA(IF('Stata dataset (nominal)'!Z79="","",IF(LEFT(Z$4,1)="£", 'Stata dataset (nominal)'!Z79*$D80, 'Stata dataset (nominal)'!Z79)), "")</f>
        <v/>
      </c>
      <c r="AA80" s="72">
        <f>_xlfn.IFNA(IF('Stata dataset (nominal)'!AA79="","",IF(LEFT(AA$4,1)="£", 'Stata dataset (nominal)'!AA79*$D80, 'Stata dataset (nominal)'!AA79)), "")</f>
        <v>906.7059999999999</v>
      </c>
      <c r="AB80" s="72">
        <f>_xlfn.IFNA(IF('Stata dataset (nominal)'!AB79="","",IF(LEFT(AB$4,1)="£", 'Stata dataset (nominal)'!AB79*$D80, 'Stata dataset (nominal)'!AB79)), "")</f>
        <v>4.8749999999999991</v>
      </c>
      <c r="AC80" s="72" t="str">
        <f>_xlfn.IFNA(IF('Stata dataset (nominal)'!AC79="","",IF(LEFT(AC$4,1)="£", 'Stata dataset (nominal)'!AC79*$D80, 'Stata dataset (nominal)'!AC79)), "")</f>
        <v/>
      </c>
      <c r="AD80" s="72">
        <f>_xlfn.IFNA(IF('Stata dataset (nominal)'!AD79="","",IF(LEFT(AD$4,1)="£", 'Stata dataset (nominal)'!AD79*$D80, 'Stata dataset (nominal)'!AD79)), "")</f>
        <v>1.262</v>
      </c>
    </row>
    <row r="81" spans="1:30" x14ac:dyDescent="0.4">
      <c r="A81" s="63" t="str">
        <f t="shared" si="0"/>
        <v>SRN27</v>
      </c>
      <c r="B81" s="63" t="s">
        <v>301</v>
      </c>
      <c r="C81" s="160" t="s">
        <v>519</v>
      </c>
      <c r="D81" s="72">
        <f>_xlfn.IFNA(IF('Stata dataset (nominal)'!D80="","",IF(LEFT(D$4,1)="£",'Stata dataset (nominal)'!D80*$D81,'Stata dataset (nominal)'!D80)),"")</f>
        <v>0.88017883755588677</v>
      </c>
      <c r="E81" s="72">
        <f>_xlfn.IFNA(IF('Stata dataset (nominal)'!E80="","",IF(LEFT(E$4,1)="£", 'Stata dataset (nominal)'!E80*$D81, 'Stata dataset (nominal)'!E80)), "")</f>
        <v>39.14</v>
      </c>
      <c r="F81" s="72">
        <f>_xlfn.IFNA(IF('Stata dataset (nominal)'!F80="","",IF(LEFT(F$4,1)="£", 'Stata dataset (nominal)'!F80*$D81, 'Stata dataset (nominal)'!F80)), "")</f>
        <v>7.99</v>
      </c>
      <c r="G81" s="72">
        <f>_xlfn.IFNA(IF('Stata dataset (nominal)'!G80="","",IF(LEFT(G$4,1)="£", 'Stata dataset (nominal)'!G80*$D81, 'Stata dataset (nominal)'!G80)), "")</f>
        <v>25.611000000000001</v>
      </c>
      <c r="H81" s="72">
        <f>_xlfn.IFNA(IF('Stata dataset (nominal)'!H80="","",IF(LEFT(H$4,1)="£", 'Stata dataset (nominal)'!H80*$D81, 'Stata dataset (nominal)'!H80)), "")</f>
        <v>3.4590000000000001</v>
      </c>
      <c r="I81" s="72">
        <f>_xlfn.IFNA(IF('Stata dataset (nominal)'!I80="","",IF(LEFT(I$4,1)="£", 'Stata dataset (nominal)'!I80*$D81, 'Stata dataset (nominal)'!I80)), "")</f>
        <v>5.3360000000000003</v>
      </c>
      <c r="J81" s="72">
        <f>_xlfn.IFNA(IF('Stata dataset (nominal)'!J80="","",IF(LEFT(J$4,1)="£", 'Stata dataset (nominal)'!J80*$D81, 'Stata dataset (nominal)'!J80)), "")</f>
        <v>3.3000000000000002E-2</v>
      </c>
      <c r="K81" s="72" t="str">
        <f>_xlfn.IFNA(IF('Stata dataset (nominal)'!K80="","",IF(LEFT(K$4,1)="£", 'Stata dataset (nominal)'!K80*$D81, 'Stata dataset (nominal)'!K80)), "")</f>
        <v/>
      </c>
      <c r="L81" s="72">
        <f>_xlfn.IFNA(IF('Stata dataset (nominal)'!L80="","",IF(LEFT(L$4,1)="£", 'Stata dataset (nominal)'!L80*$D81, 'Stata dataset (nominal)'!L80)), "")</f>
        <v>0</v>
      </c>
      <c r="M81" s="72">
        <f>_xlfn.IFNA(IF('Stata dataset (nominal)'!M80="","",IF(LEFT(M$4,1)="£", 'Stata dataset (nominal)'!M80*$D81, 'Stata dataset (nominal)'!M80)), "")</f>
        <v>1</v>
      </c>
      <c r="N81" s="72">
        <f>_xlfn.IFNA(IF('Stata dataset (nominal)'!N80="","",IF(LEFT(N$4,1)="£", 'Stata dataset (nominal)'!N80*$D81, 'Stata dataset (nominal)'!N80)), "")</f>
        <v>0</v>
      </c>
      <c r="O81" s="72">
        <f>_xlfn.IFNA(IF('Stata dataset (nominal)'!O80="","",IF(LEFT(O$4,1)="£", 'Stata dataset (nominal)'!O80*$D81, 'Stata dataset (nominal)'!O80)), "")</f>
        <v>14.074</v>
      </c>
      <c r="P81" s="72">
        <f>_xlfn.IFNA(IF('Stata dataset (nominal)'!P80="","",IF(LEFT(P$4,1)="£", 'Stata dataset (nominal)'!P80*$D81, 'Stata dataset (nominal)'!P80)), "")</f>
        <v>250.04599999999999</v>
      </c>
      <c r="Q81" s="72">
        <f>_xlfn.IFNA(IF('Stata dataset (nominal)'!Q80="","",IF(LEFT(Q$4,1)="£", 'Stata dataset (nominal)'!Q80*$D81, 'Stata dataset (nominal)'!Q80)), "")</f>
        <v>113.479</v>
      </c>
      <c r="R81" s="72">
        <f>_xlfn.IFNA(IF('Stata dataset (nominal)'!R80="","",IF(LEFT(R$4,1)="£", 'Stata dataset (nominal)'!R80*$D81, 'Stata dataset (nominal)'!R80)), "")</f>
        <v>85.525999999999996</v>
      </c>
      <c r="S81" s="72">
        <f>_xlfn.IFNA(IF('Stata dataset (nominal)'!S80="","",IF(LEFT(S$4,1)="£", 'Stata dataset (nominal)'!S80*$D81, 'Stata dataset (nominal)'!S80)), "")</f>
        <v>709.36699999999996</v>
      </c>
      <c r="T81" s="72">
        <f>_xlfn.IFNA(IF('Stata dataset (nominal)'!T80="","",IF(LEFT(T$4,1)="£", 'Stata dataset (nominal)'!T80*$D81, 'Stata dataset (nominal)'!T80)), "")</f>
        <v>887.32500000000005</v>
      </c>
      <c r="U81" s="72" t="str">
        <f>_xlfn.IFNA(IF('Stata dataset (nominal)'!U80="","",IF(LEFT(U$4,1)="£", 'Stata dataset (nominal)'!U80*$D81, 'Stata dataset (nominal)'!U80)), "")</f>
        <v/>
      </c>
      <c r="V81" s="72" t="str">
        <f>_xlfn.IFNA(IF('Stata dataset (nominal)'!V80="","",IF(LEFT(V$4,1)="£", 'Stata dataset (nominal)'!V80*$D81, 'Stata dataset (nominal)'!V80)), "")</f>
        <v/>
      </c>
      <c r="W81" s="72" t="str">
        <f>_xlfn.IFNA(IF('Stata dataset (nominal)'!W80="","",IF(LEFT(W$4,1)="£", 'Stata dataset (nominal)'!W80*$D81, 'Stata dataset (nominal)'!W80)), "")</f>
        <v/>
      </c>
      <c r="X81" s="72" t="str">
        <f>_xlfn.IFNA(IF('Stata dataset (nominal)'!X80="","",IF(LEFT(X$4,1)="£", 'Stata dataset (nominal)'!X80*$D81, 'Stata dataset (nominal)'!X80)), "")</f>
        <v/>
      </c>
      <c r="Y81" s="72" t="str">
        <f>_xlfn.IFNA(IF('Stata dataset (nominal)'!Y80="","",IF(LEFT(Y$4,1)="£", 'Stata dataset (nominal)'!Y80*$D81, 'Stata dataset (nominal)'!Y80)), "")</f>
        <v/>
      </c>
      <c r="Z81" s="72" t="str">
        <f>_xlfn.IFNA(IF('Stata dataset (nominal)'!Z80="","",IF(LEFT(Z$4,1)="£", 'Stata dataset (nominal)'!Z80*$D81, 'Stata dataset (nominal)'!Z80)), "")</f>
        <v/>
      </c>
      <c r="AA81" s="72">
        <f>_xlfn.IFNA(IF('Stata dataset (nominal)'!AA80="","",IF(LEFT(AA$4,1)="£", 'Stata dataset (nominal)'!AA80*$D81, 'Stata dataset (nominal)'!AA80)), "")</f>
        <v>1072.646</v>
      </c>
      <c r="AB81" s="72">
        <f>_xlfn.IFNA(IF('Stata dataset (nominal)'!AB80="","",IF(LEFT(AB$4,1)="£", 'Stata dataset (nominal)'!AB80*$D81, 'Stata dataset (nominal)'!AB80)), "")</f>
        <v>4.6500000000000004</v>
      </c>
      <c r="AC81" s="72" t="str">
        <f>_xlfn.IFNA(IF('Stata dataset (nominal)'!AC80="","",IF(LEFT(AC$4,1)="£", 'Stata dataset (nominal)'!AC80*$D81, 'Stata dataset (nominal)'!AC80)), "")</f>
        <v/>
      </c>
      <c r="AD81" s="72">
        <f>_xlfn.IFNA(IF('Stata dataset (nominal)'!AD80="","",IF(LEFT(AD$4,1)="£", 'Stata dataset (nominal)'!AD80*$D81, 'Stata dataset (nominal)'!AD80)), "")</f>
        <v>0.8879999999999999</v>
      </c>
    </row>
    <row r="82" spans="1:30" x14ac:dyDescent="0.4">
      <c r="A82" s="63" t="str">
        <f t="shared" si="0"/>
        <v>SRN28</v>
      </c>
      <c r="B82" s="63" t="s">
        <v>301</v>
      </c>
      <c r="C82" s="160" t="s">
        <v>520</v>
      </c>
      <c r="D82" s="72">
        <f>_xlfn.IFNA(IF('Stata dataset (nominal)'!D81="","",IF(LEFT(D$4,1)="£",'Stata dataset (nominal)'!D81*$D82,'Stata dataset (nominal)'!D81)),"")</f>
        <v>0.86299608393243321</v>
      </c>
      <c r="E82" s="72">
        <f>_xlfn.IFNA(IF('Stata dataset (nominal)'!E81="","",IF(LEFT(E$4,1)="£", 'Stata dataset (nominal)'!E81*$D82, 'Stata dataset (nominal)'!E81)), "")</f>
        <v>32.207000000000001</v>
      </c>
      <c r="F82" s="72">
        <f>_xlfn.IFNA(IF('Stata dataset (nominal)'!F81="","",IF(LEFT(F$4,1)="£", 'Stata dataset (nominal)'!F81*$D82, 'Stata dataset (nominal)'!F81)), "")</f>
        <v>7.9480000000000013</v>
      </c>
      <c r="G82" s="72">
        <f>_xlfn.IFNA(IF('Stata dataset (nominal)'!G81="","",IF(LEFT(G$4,1)="£", 'Stata dataset (nominal)'!G81*$D82, 'Stata dataset (nominal)'!G81)), "")</f>
        <v>27.385999999999999</v>
      </c>
      <c r="H82" s="72">
        <f>_xlfn.IFNA(IF('Stata dataset (nominal)'!H81="","",IF(LEFT(H$4,1)="£", 'Stata dataset (nominal)'!H81*$D82, 'Stata dataset (nominal)'!H81)), "")</f>
        <v>2.8820000000000001</v>
      </c>
      <c r="I82" s="72">
        <f>_xlfn.IFNA(IF('Stata dataset (nominal)'!I81="","",IF(LEFT(I$4,1)="£", 'Stata dataset (nominal)'!I81*$D82, 'Stata dataset (nominal)'!I81)), "")</f>
        <v>5.3360000000000003</v>
      </c>
      <c r="J82" s="72">
        <f>_xlfn.IFNA(IF('Stata dataset (nominal)'!J81="","",IF(LEFT(J$4,1)="£", 'Stata dataset (nominal)'!J81*$D82, 'Stata dataset (nominal)'!J81)), "")</f>
        <v>3.3000000000000002E-2</v>
      </c>
      <c r="K82" s="72" t="str">
        <f>_xlfn.IFNA(IF('Stata dataset (nominal)'!K81="","",IF(LEFT(K$4,1)="£", 'Stata dataset (nominal)'!K81*$D82, 'Stata dataset (nominal)'!K81)), "")</f>
        <v/>
      </c>
      <c r="L82" s="72">
        <f>_xlfn.IFNA(IF('Stata dataset (nominal)'!L81="","",IF(LEFT(L$4,1)="£", 'Stata dataset (nominal)'!L81*$D82, 'Stata dataset (nominal)'!L81)), "")</f>
        <v>0</v>
      </c>
      <c r="M82" s="72">
        <f>_xlfn.IFNA(IF('Stata dataset (nominal)'!M81="","",IF(LEFT(M$4,1)="£", 'Stata dataset (nominal)'!M81*$D82, 'Stata dataset (nominal)'!M81)), "")</f>
        <v>4.5</v>
      </c>
      <c r="N82" s="72">
        <f>_xlfn.IFNA(IF('Stata dataset (nominal)'!N81="","",IF(LEFT(N$4,1)="£", 'Stata dataset (nominal)'!N81*$D82, 'Stata dataset (nominal)'!N81)), "")</f>
        <v>0</v>
      </c>
      <c r="O82" s="72">
        <f>_xlfn.IFNA(IF('Stata dataset (nominal)'!O81="","",IF(LEFT(O$4,1)="£", 'Stata dataset (nominal)'!O81*$D82, 'Stata dataset (nominal)'!O81)), "")</f>
        <v>13.486000000000001</v>
      </c>
      <c r="P82" s="72">
        <f>_xlfn.IFNA(IF('Stata dataset (nominal)'!P81="","",IF(LEFT(P$4,1)="£", 'Stata dataset (nominal)'!P81*$D82, 'Stata dataset (nominal)'!P81)), "")</f>
        <v>250.04599999999999</v>
      </c>
      <c r="Q82" s="72">
        <f>_xlfn.IFNA(IF('Stata dataset (nominal)'!Q81="","",IF(LEFT(Q$4,1)="£", 'Stata dataset (nominal)'!Q81*$D82, 'Stata dataset (nominal)'!Q81)), "")</f>
        <v>108.747</v>
      </c>
      <c r="R82" s="72">
        <f>_xlfn.IFNA(IF('Stata dataset (nominal)'!R81="","",IF(LEFT(R$4,1)="£", 'Stata dataset (nominal)'!R81*$D82, 'Stata dataset (nominal)'!R81)), "")</f>
        <v>86.744</v>
      </c>
      <c r="S82" s="72">
        <f>_xlfn.IFNA(IF('Stata dataset (nominal)'!S81="","",IF(LEFT(S$4,1)="£", 'Stata dataset (nominal)'!S81*$D82, 'Stata dataset (nominal)'!S81)), "")</f>
        <v>717.68499999999995</v>
      </c>
      <c r="T82" s="72">
        <f>_xlfn.IFNA(IF('Stata dataset (nominal)'!T81="","",IF(LEFT(T$4,1)="£", 'Stata dataset (nominal)'!T81*$D82, 'Stata dataset (nominal)'!T81)), "")</f>
        <v>896.56100000000004</v>
      </c>
      <c r="U82" s="72" t="str">
        <f>_xlfn.IFNA(IF('Stata dataset (nominal)'!U81="","",IF(LEFT(U$4,1)="£", 'Stata dataset (nominal)'!U81*$D82, 'Stata dataset (nominal)'!U81)), "")</f>
        <v/>
      </c>
      <c r="V82" s="72" t="str">
        <f>_xlfn.IFNA(IF('Stata dataset (nominal)'!V81="","",IF(LEFT(V$4,1)="£", 'Stata dataset (nominal)'!V81*$D82, 'Stata dataset (nominal)'!V81)), "")</f>
        <v/>
      </c>
      <c r="W82" s="72" t="str">
        <f>_xlfn.IFNA(IF('Stata dataset (nominal)'!W81="","",IF(LEFT(W$4,1)="£", 'Stata dataset (nominal)'!W81*$D82, 'Stata dataset (nominal)'!W81)), "")</f>
        <v/>
      </c>
      <c r="X82" s="72" t="str">
        <f>_xlfn.IFNA(IF('Stata dataset (nominal)'!X81="","",IF(LEFT(X$4,1)="£", 'Stata dataset (nominal)'!X81*$D82, 'Stata dataset (nominal)'!X81)), "")</f>
        <v/>
      </c>
      <c r="Y82" s="72" t="str">
        <f>_xlfn.IFNA(IF('Stata dataset (nominal)'!Y81="","",IF(LEFT(Y$4,1)="£", 'Stata dataset (nominal)'!Y81*$D82, 'Stata dataset (nominal)'!Y81)), "")</f>
        <v/>
      </c>
      <c r="Z82" s="72" t="str">
        <f>_xlfn.IFNA(IF('Stata dataset (nominal)'!Z81="","",IF(LEFT(Z$4,1)="£", 'Stata dataset (nominal)'!Z81*$D82, 'Stata dataset (nominal)'!Z81)), "")</f>
        <v/>
      </c>
      <c r="AA82" s="72">
        <f>_xlfn.IFNA(IF('Stata dataset (nominal)'!AA81="","",IF(LEFT(AA$4,1)="£", 'Stata dataset (nominal)'!AA81*$D82, 'Stata dataset (nominal)'!AA81)), "")</f>
        <v>1104.578</v>
      </c>
      <c r="AB82" s="72">
        <f>_xlfn.IFNA(IF('Stata dataset (nominal)'!AB81="","",IF(LEFT(AB$4,1)="£", 'Stata dataset (nominal)'!AB81*$D82, 'Stata dataset (nominal)'!AB81)), "")</f>
        <v>5.1859999999999999</v>
      </c>
      <c r="AC82" s="72" t="str">
        <f>_xlfn.IFNA(IF('Stata dataset (nominal)'!AC81="","",IF(LEFT(AC$4,1)="£", 'Stata dataset (nominal)'!AC81*$D82, 'Stata dataset (nominal)'!AC81)), "")</f>
        <v/>
      </c>
      <c r="AD82" s="72">
        <f>_xlfn.IFNA(IF('Stata dataset (nominal)'!AD81="","",IF(LEFT(AD$4,1)="£", 'Stata dataset (nominal)'!AD81*$D82, 'Stata dataset (nominal)'!AD81)), "")</f>
        <v>0.64100000000000001</v>
      </c>
    </row>
    <row r="83" spans="1:30" x14ac:dyDescent="0.4">
      <c r="A83" s="63" t="str">
        <f t="shared" si="0"/>
        <v>SRN29</v>
      </c>
      <c r="B83" s="63" t="s">
        <v>301</v>
      </c>
      <c r="C83" s="160" t="s">
        <v>521</v>
      </c>
      <c r="D83" s="72">
        <f>_xlfn.IFNA(IF('Stata dataset (nominal)'!D82="","",IF(LEFT(D$4,1)="£",'Stata dataset (nominal)'!D82*$D83,'Stata dataset (nominal)'!D82)),"")</f>
        <v>0.8461318051575929</v>
      </c>
      <c r="E83" s="72">
        <f>_xlfn.IFNA(IF('Stata dataset (nominal)'!E82="","",IF(LEFT(E$4,1)="£", 'Stata dataset (nominal)'!E82*$D83, 'Stata dataset (nominal)'!E82)), "")</f>
        <v>27.309999999999995</v>
      </c>
      <c r="F83" s="72">
        <f>_xlfn.IFNA(IF('Stata dataset (nominal)'!F82="","",IF(LEFT(F$4,1)="£", 'Stata dataset (nominal)'!F82*$D83, 'Stata dataset (nominal)'!F82)), "")</f>
        <v>8.1</v>
      </c>
      <c r="G83" s="72">
        <f>_xlfn.IFNA(IF('Stata dataset (nominal)'!G82="","",IF(LEFT(G$4,1)="£", 'Stata dataset (nominal)'!G82*$D83, 'Stata dataset (nominal)'!G82)), "")</f>
        <v>28.099000000000004</v>
      </c>
      <c r="H83" s="72">
        <f>_xlfn.IFNA(IF('Stata dataset (nominal)'!H82="","",IF(LEFT(H$4,1)="£", 'Stata dataset (nominal)'!H82*$D83, 'Stata dataset (nominal)'!H82)), "")</f>
        <v>2.25</v>
      </c>
      <c r="I83" s="72">
        <f>_xlfn.IFNA(IF('Stata dataset (nominal)'!I82="","",IF(LEFT(I$4,1)="£", 'Stata dataset (nominal)'!I82*$D83, 'Stata dataset (nominal)'!I82)), "")</f>
        <v>5.3360000000000003</v>
      </c>
      <c r="J83" s="72">
        <f>_xlfn.IFNA(IF('Stata dataset (nominal)'!J82="","",IF(LEFT(J$4,1)="£", 'Stata dataset (nominal)'!J82*$D83, 'Stata dataset (nominal)'!J82)), "")</f>
        <v>3.3000000000000002E-2</v>
      </c>
      <c r="K83" s="72" t="str">
        <f>_xlfn.IFNA(IF('Stata dataset (nominal)'!K82="","",IF(LEFT(K$4,1)="£", 'Stata dataset (nominal)'!K82*$D83, 'Stata dataset (nominal)'!K82)), "")</f>
        <v/>
      </c>
      <c r="L83" s="72">
        <f>_xlfn.IFNA(IF('Stata dataset (nominal)'!L82="","",IF(LEFT(L$4,1)="£", 'Stata dataset (nominal)'!L82*$D83, 'Stata dataset (nominal)'!L82)), "")</f>
        <v>0</v>
      </c>
      <c r="M83" s="72">
        <f>_xlfn.IFNA(IF('Stata dataset (nominal)'!M82="","",IF(LEFT(M$4,1)="£", 'Stata dataset (nominal)'!M82*$D83, 'Stata dataset (nominal)'!M82)), "")</f>
        <v>1</v>
      </c>
      <c r="N83" s="72">
        <f>_xlfn.IFNA(IF('Stata dataset (nominal)'!N82="","",IF(LEFT(N$4,1)="£", 'Stata dataset (nominal)'!N82*$D83, 'Stata dataset (nominal)'!N82)), "")</f>
        <v>0</v>
      </c>
      <c r="O83" s="72">
        <f>_xlfn.IFNA(IF('Stata dataset (nominal)'!O82="","",IF(LEFT(O$4,1)="£", 'Stata dataset (nominal)'!O82*$D83, 'Stata dataset (nominal)'!O82)), "")</f>
        <v>12.58</v>
      </c>
      <c r="P83" s="72">
        <f>_xlfn.IFNA(IF('Stata dataset (nominal)'!P82="","",IF(LEFT(P$4,1)="£", 'Stata dataset (nominal)'!P82*$D83, 'Stata dataset (nominal)'!P82)), "")</f>
        <v>250.04599999999999</v>
      </c>
      <c r="Q83" s="72">
        <f>_xlfn.IFNA(IF('Stata dataset (nominal)'!Q82="","",IF(LEFT(Q$4,1)="£", 'Stata dataset (nominal)'!Q82*$D83, 'Stata dataset (nominal)'!Q82)), "")</f>
        <v>101.453</v>
      </c>
      <c r="R83" s="72">
        <f>_xlfn.IFNA(IF('Stata dataset (nominal)'!R82="","",IF(LEFT(R$4,1)="£", 'Stata dataset (nominal)'!R82*$D83, 'Stata dataset (nominal)'!R82)), "")</f>
        <v>88.272000000000006</v>
      </c>
      <c r="S83" s="72">
        <f>_xlfn.IFNA(IF('Stata dataset (nominal)'!S82="","",IF(LEFT(S$4,1)="£", 'Stata dataset (nominal)'!S82*$D83, 'Stata dataset (nominal)'!S82)), "")</f>
        <v>725.75099999999998</v>
      </c>
      <c r="T83" s="72">
        <f>_xlfn.IFNA(IF('Stata dataset (nominal)'!T82="","",IF(LEFT(T$4,1)="£", 'Stata dataset (nominal)'!T82*$D83, 'Stata dataset (nominal)'!T82)), "")</f>
        <v>908.29899999999998</v>
      </c>
      <c r="U83" s="72" t="str">
        <f>_xlfn.IFNA(IF('Stata dataset (nominal)'!U82="","",IF(LEFT(U$4,1)="£", 'Stata dataset (nominal)'!U82*$D83, 'Stata dataset (nominal)'!U82)), "")</f>
        <v/>
      </c>
      <c r="V83" s="72" t="str">
        <f>_xlfn.IFNA(IF('Stata dataset (nominal)'!V82="","",IF(LEFT(V$4,1)="£", 'Stata dataset (nominal)'!V82*$D83, 'Stata dataset (nominal)'!V82)), "")</f>
        <v/>
      </c>
      <c r="W83" s="72" t="str">
        <f>_xlfn.IFNA(IF('Stata dataset (nominal)'!W82="","",IF(LEFT(W$4,1)="£", 'Stata dataset (nominal)'!W82*$D83, 'Stata dataset (nominal)'!W82)), "")</f>
        <v/>
      </c>
      <c r="X83" s="72" t="str">
        <f>_xlfn.IFNA(IF('Stata dataset (nominal)'!X82="","",IF(LEFT(X$4,1)="£", 'Stata dataset (nominal)'!X82*$D83, 'Stata dataset (nominal)'!X82)), "")</f>
        <v/>
      </c>
      <c r="Y83" s="72" t="str">
        <f>_xlfn.IFNA(IF('Stata dataset (nominal)'!Y82="","",IF(LEFT(Y$4,1)="£", 'Stata dataset (nominal)'!Y82*$D83, 'Stata dataset (nominal)'!Y82)), "")</f>
        <v/>
      </c>
      <c r="Z83" s="72" t="str">
        <f>_xlfn.IFNA(IF('Stata dataset (nominal)'!Z82="","",IF(LEFT(Z$4,1)="£", 'Stata dataset (nominal)'!Z82*$D83, 'Stata dataset (nominal)'!Z82)), "")</f>
        <v/>
      </c>
      <c r="AA83" s="72">
        <f>_xlfn.IFNA(IF('Stata dataset (nominal)'!AA82="","",IF(LEFT(AA$4,1)="£", 'Stata dataset (nominal)'!AA82*$D83, 'Stata dataset (nominal)'!AA82)), "")</f>
        <v>1108.7459999999999</v>
      </c>
      <c r="AB83" s="72">
        <f>_xlfn.IFNA(IF('Stata dataset (nominal)'!AB82="","",IF(LEFT(AB$4,1)="£", 'Stata dataset (nominal)'!AB82*$D83, 'Stata dataset (nominal)'!AB82)), "")</f>
        <v>5.7670000000000003</v>
      </c>
      <c r="AC83" s="72" t="str">
        <f>_xlfn.IFNA(IF('Stata dataset (nominal)'!AC82="","",IF(LEFT(AC$4,1)="£", 'Stata dataset (nominal)'!AC82*$D83, 'Stata dataset (nominal)'!AC82)), "")</f>
        <v/>
      </c>
      <c r="AD83" s="72">
        <f>_xlfn.IFNA(IF('Stata dataset (nominal)'!AD82="","",IF(LEFT(AD$4,1)="£", 'Stata dataset (nominal)'!AD82*$D83, 'Stata dataset (nominal)'!AD82)), "")</f>
        <v>0.55500000000000005</v>
      </c>
    </row>
    <row r="84" spans="1:30" x14ac:dyDescent="0.4">
      <c r="A84" s="63" t="str">
        <f t="shared" si="0"/>
        <v>SRN30</v>
      </c>
      <c r="B84" s="63" t="s">
        <v>301</v>
      </c>
      <c r="C84" s="160" t="s">
        <v>522</v>
      </c>
      <c r="D84" s="72">
        <f>_xlfn.IFNA(IF('Stata dataset (nominal)'!D83="","",IF(LEFT(D$4,1)="£",'Stata dataset (nominal)'!D83*$D84,'Stata dataset (nominal)'!D83)),"")</f>
        <v>0.82958759411169802</v>
      </c>
      <c r="E84" s="72">
        <f>_xlfn.IFNA(IF('Stata dataset (nominal)'!E83="","",IF(LEFT(E$4,1)="£", 'Stata dataset (nominal)'!E83*$D84, 'Stata dataset (nominal)'!E83)), "")</f>
        <v>26.61</v>
      </c>
      <c r="F84" s="72">
        <f>_xlfn.IFNA(IF('Stata dataset (nominal)'!F83="","",IF(LEFT(F$4,1)="£", 'Stata dataset (nominal)'!F83*$D84, 'Stata dataset (nominal)'!F83)), "")</f>
        <v>8.0510000000000002</v>
      </c>
      <c r="G84" s="72">
        <f>_xlfn.IFNA(IF('Stata dataset (nominal)'!G83="","",IF(LEFT(G$4,1)="£", 'Stata dataset (nominal)'!G83*$D84, 'Stata dataset (nominal)'!G83)), "")</f>
        <v>28.793999999999997</v>
      </c>
      <c r="H84" s="72">
        <f>_xlfn.IFNA(IF('Stata dataset (nominal)'!H83="","",IF(LEFT(H$4,1)="£", 'Stata dataset (nominal)'!H83*$D84, 'Stata dataset (nominal)'!H83)), "")</f>
        <v>1.7170000000000001</v>
      </c>
      <c r="I84" s="72">
        <f>_xlfn.IFNA(IF('Stata dataset (nominal)'!I83="","",IF(LEFT(I$4,1)="£", 'Stata dataset (nominal)'!I83*$D84, 'Stata dataset (nominal)'!I83)), "")</f>
        <v>5.3360000000000003</v>
      </c>
      <c r="J84" s="72">
        <f>_xlfn.IFNA(IF('Stata dataset (nominal)'!J83="","",IF(LEFT(J$4,1)="£", 'Stata dataset (nominal)'!J83*$D84, 'Stata dataset (nominal)'!J83)), "")</f>
        <v>3.3000000000000002E-2</v>
      </c>
      <c r="K84" s="72" t="str">
        <f>_xlfn.IFNA(IF('Stata dataset (nominal)'!K83="","",IF(LEFT(K$4,1)="£", 'Stata dataset (nominal)'!K83*$D84, 'Stata dataset (nominal)'!K83)), "")</f>
        <v/>
      </c>
      <c r="L84" s="72">
        <f>_xlfn.IFNA(IF('Stata dataset (nominal)'!L83="","",IF(LEFT(L$4,1)="£", 'Stata dataset (nominal)'!L83*$D84, 'Stata dataset (nominal)'!L83)), "")</f>
        <v>0</v>
      </c>
      <c r="M84" s="72">
        <f>_xlfn.IFNA(IF('Stata dataset (nominal)'!M83="","",IF(LEFT(M$4,1)="£", 'Stata dataset (nominal)'!M83*$D84, 'Stata dataset (nominal)'!M83)), "")</f>
        <v>1</v>
      </c>
      <c r="N84" s="72">
        <f>_xlfn.IFNA(IF('Stata dataset (nominal)'!N83="","",IF(LEFT(N$4,1)="£", 'Stata dataset (nominal)'!N83*$D84, 'Stata dataset (nominal)'!N83)), "")</f>
        <v>0</v>
      </c>
      <c r="O84" s="72">
        <f>_xlfn.IFNA(IF('Stata dataset (nominal)'!O83="","",IF(LEFT(O$4,1)="£", 'Stata dataset (nominal)'!O83*$D84, 'Stata dataset (nominal)'!O83)), "")</f>
        <v>11.872999999999999</v>
      </c>
      <c r="P84" s="72">
        <f>_xlfn.IFNA(IF('Stata dataset (nominal)'!P83="","",IF(LEFT(P$4,1)="£", 'Stata dataset (nominal)'!P83*$D84, 'Stata dataset (nominal)'!P83)), "")</f>
        <v>250.04599999999999</v>
      </c>
      <c r="Q84" s="72">
        <f>_xlfn.IFNA(IF('Stata dataset (nominal)'!Q83="","",IF(LEFT(Q$4,1)="£", 'Stata dataset (nominal)'!Q83*$D84, 'Stata dataset (nominal)'!Q83)), "")</f>
        <v>95.76</v>
      </c>
      <c r="R84" s="72">
        <f>_xlfn.IFNA(IF('Stata dataset (nominal)'!R83="","",IF(LEFT(R$4,1)="£", 'Stata dataset (nominal)'!R83*$D84, 'Stata dataset (nominal)'!R83)), "")</f>
        <v>89.587999999999994</v>
      </c>
      <c r="S84" s="72">
        <f>_xlfn.IFNA(IF('Stata dataset (nominal)'!S83="","",IF(LEFT(S$4,1)="£", 'Stata dataset (nominal)'!S83*$D84, 'Stata dataset (nominal)'!S83)), "")</f>
        <v>733.67200000000003</v>
      </c>
      <c r="T84" s="72">
        <f>_xlfn.IFNA(IF('Stata dataset (nominal)'!T83="","",IF(LEFT(T$4,1)="£", 'Stata dataset (nominal)'!T83*$D84, 'Stata dataset (nominal)'!T83)), "")</f>
        <v>918.34100000000001</v>
      </c>
      <c r="U84" s="72" t="str">
        <f>_xlfn.IFNA(IF('Stata dataset (nominal)'!U83="","",IF(LEFT(U$4,1)="£", 'Stata dataset (nominal)'!U83*$D84, 'Stata dataset (nominal)'!U83)), "")</f>
        <v/>
      </c>
      <c r="V84" s="72" t="str">
        <f>_xlfn.IFNA(IF('Stata dataset (nominal)'!V83="","",IF(LEFT(V$4,1)="£", 'Stata dataset (nominal)'!V83*$D84, 'Stata dataset (nominal)'!V83)), "")</f>
        <v/>
      </c>
      <c r="W84" s="72" t="str">
        <f>_xlfn.IFNA(IF('Stata dataset (nominal)'!W83="","",IF(LEFT(W$4,1)="£", 'Stata dataset (nominal)'!W83*$D84, 'Stata dataset (nominal)'!W83)), "")</f>
        <v/>
      </c>
      <c r="X84" s="72" t="str">
        <f>_xlfn.IFNA(IF('Stata dataset (nominal)'!X83="","",IF(LEFT(X$4,1)="£", 'Stata dataset (nominal)'!X83*$D84, 'Stata dataset (nominal)'!X83)), "")</f>
        <v/>
      </c>
      <c r="Y84" s="72" t="str">
        <f>_xlfn.IFNA(IF('Stata dataset (nominal)'!Y83="","",IF(LEFT(Y$4,1)="£", 'Stata dataset (nominal)'!Y83*$D84, 'Stata dataset (nominal)'!Y83)), "")</f>
        <v/>
      </c>
      <c r="Z84" s="72" t="str">
        <f>_xlfn.IFNA(IF('Stata dataset (nominal)'!Z83="","",IF(LEFT(Z$4,1)="£", 'Stata dataset (nominal)'!Z83*$D84, 'Stata dataset (nominal)'!Z83)), "")</f>
        <v/>
      </c>
      <c r="AA84" s="72">
        <f>_xlfn.IFNA(IF('Stata dataset (nominal)'!AA83="","",IF(LEFT(AA$4,1)="£", 'Stata dataset (nominal)'!AA83*$D84, 'Stata dataset (nominal)'!AA83)), "")</f>
        <v>1121.691</v>
      </c>
      <c r="AB84" s="72">
        <f>_xlfn.IFNA(IF('Stata dataset (nominal)'!AB83="","",IF(LEFT(AB$4,1)="£", 'Stata dataset (nominal)'!AB83*$D84, 'Stata dataset (nominal)'!AB83)), "")</f>
        <v>6.1310000000000002</v>
      </c>
      <c r="AC84" s="72" t="str">
        <f>_xlfn.IFNA(IF('Stata dataset (nominal)'!AC83="","",IF(LEFT(AC$4,1)="£", 'Stata dataset (nominal)'!AC83*$D84, 'Stata dataset (nominal)'!AC83)), "")</f>
        <v/>
      </c>
      <c r="AD84" s="72">
        <f>_xlfn.IFNA(IF('Stata dataset (nominal)'!AD83="","",IF(LEFT(AD$4,1)="£", 'Stata dataset (nominal)'!AD83*$D84, 'Stata dataset (nominal)'!AD83)), "")</f>
        <v>0.52</v>
      </c>
    </row>
    <row r="85" spans="1:30" x14ac:dyDescent="0.4">
      <c r="A85" s="63" t="str">
        <f t="shared" si="0"/>
        <v>SVE19</v>
      </c>
      <c r="B85" s="63" t="s">
        <v>433</v>
      </c>
      <c r="C85" s="63" t="s">
        <v>253</v>
      </c>
      <c r="D85" s="72">
        <f>_xlfn.IFNA(IF('Stata dataset (nominal)'!D84="","",IF(LEFT(D$4,1)="£",'Stata dataset (nominal)'!D84*$D85,'Stata dataset (nominal)'!D84)),"")</f>
        <v>1.1560444722831191</v>
      </c>
      <c r="E85" s="72">
        <f>_xlfn.IFNA(IF('Stata dataset (nominal)'!E84="","",IF(LEFT(E$4,1)="£", 'Stata dataset (nominal)'!E84*$D85, 'Stata dataset (nominal)'!E84)), "")</f>
        <v>39.600303398058252</v>
      </c>
      <c r="F85" s="72">
        <f>_xlfn.IFNA(IF('Stata dataset (nominal)'!F84="","",IF(LEFT(F$4,1)="£", 'Stata dataset (nominal)'!F84*$D85, 'Stata dataset (nominal)'!F84)), "")</f>
        <v>6.6160425148762902</v>
      </c>
      <c r="G85" s="72">
        <f>_xlfn.IFNA(IF('Stata dataset (nominal)'!G84="","",IF(LEFT(G$4,1)="£", 'Stata dataset (nominal)'!G84*$D85, 'Stata dataset (nominal)'!G84)), "")</f>
        <v>28.065291653617283</v>
      </c>
      <c r="H85" s="72">
        <f>_xlfn.IFNA(IF('Stata dataset (nominal)'!H84="","",IF(LEFT(H$4,1)="£", 'Stata dataset (nominal)'!H84*$D85, 'Stata dataset (nominal)'!H84)), "")</f>
        <v>5.6033475571562787</v>
      </c>
      <c r="I85" s="72">
        <f>_xlfn.IFNA(IF('Stata dataset (nominal)'!I84="","",IF(LEFT(I$4,1)="£", 'Stata dataset (nominal)'!I84*$D85, 'Stata dataset (nominal)'!I84)), "")</f>
        <v>26.334693078609455</v>
      </c>
      <c r="J85" s="72" t="str">
        <f>_xlfn.IFNA(IF('Stata dataset (nominal)'!J84="","",IF(LEFT(J$4,1)="£", 'Stata dataset (nominal)'!J84*$D85, 'Stata dataset (nominal)'!J84)), "")</f>
        <v/>
      </c>
      <c r="K85" s="72" t="str">
        <f>_xlfn.IFNA(IF('Stata dataset (nominal)'!K84="","",IF(LEFT(K$4,1)="£", 'Stata dataset (nominal)'!K84*$D85, 'Stata dataset (nominal)'!K84)), "")</f>
        <v/>
      </c>
      <c r="L85" s="72">
        <f>_xlfn.IFNA(IF('Stata dataset (nominal)'!L84="","",IF(LEFT(L$4,1)="£", 'Stata dataset (nominal)'!L84*$D85, 'Stata dataset (nominal)'!L84)), "")</f>
        <v>0</v>
      </c>
      <c r="M85" s="72">
        <f>_xlfn.IFNA(IF('Stata dataset (nominal)'!M84="","",IF(LEFT(M$4,1)="£", 'Stata dataset (nominal)'!M84*$D85, 'Stata dataset (nominal)'!M84)), "")</f>
        <v>9.6148218759787021</v>
      </c>
      <c r="N85" s="72" t="str">
        <f>_xlfn.IFNA(IF('Stata dataset (nominal)'!N84="","",IF(LEFT(N$4,1)="£", 'Stata dataset (nominal)'!N84*$D85, 'Stata dataset (nominal)'!N84)), "")</f>
        <v/>
      </c>
      <c r="O85" s="72">
        <f>_xlfn.IFNA(IF('Stata dataset (nominal)'!O84="","",IF(LEFT(O$4,1)="£", 'Stata dataset (nominal)'!O84*$D85, 'Stata dataset (nominal)'!O84)), "")</f>
        <v>147.54599999999999</v>
      </c>
      <c r="P85" s="72">
        <f>_xlfn.IFNA(IF('Stata dataset (nominal)'!P84="","",IF(LEFT(P$4,1)="£", 'Stata dataset (nominal)'!P84*$D85, 'Stata dataset (nominal)'!P84)), "")</f>
        <v>439.51600000000002</v>
      </c>
      <c r="Q85" s="72">
        <f>_xlfn.IFNA(IF('Stata dataset (nominal)'!Q84="","",IF(LEFT(Q$4,1)="£", 'Stata dataset (nominal)'!Q84*$D85, 'Stata dataset (nominal)'!Q84)), "")</f>
        <v>1608.87</v>
      </c>
      <c r="R85" s="72">
        <f>_xlfn.IFNA(IF('Stata dataset (nominal)'!R84="","",IF(LEFT(R$4,1)="£", 'Stata dataset (nominal)'!R84*$D85, 'Stata dataset (nominal)'!R84)), "")</f>
        <v>155.821</v>
      </c>
      <c r="S85" s="72">
        <f>_xlfn.IFNA(IF('Stata dataset (nominal)'!S84="","",IF(LEFT(S$4,1)="£", 'Stata dataset (nominal)'!S84*$D85, 'Stata dataset (nominal)'!S84)), "")</f>
        <v>292.42500000000001</v>
      </c>
      <c r="T85" s="72">
        <f>_xlfn.IFNA(IF('Stata dataset (nominal)'!T84="","",IF(LEFT(T$4,1)="£", 'Stata dataset (nominal)'!T84*$D85, 'Stata dataset (nominal)'!T84)), "")</f>
        <v>1362.241</v>
      </c>
      <c r="U85" s="72">
        <f>_xlfn.IFNA(IF('Stata dataset (nominal)'!U84="","",IF(LEFT(U$4,1)="£", 'Stata dataset (nominal)'!U84*$D85, 'Stata dataset (nominal)'!U84)), "")</f>
        <v>25.524459004001425</v>
      </c>
      <c r="V85" s="72">
        <f>_xlfn.IFNA(IF('Stata dataset (nominal)'!V84="","",IF(LEFT(V$4,1)="£", 'Stata dataset (nominal)'!V84*$D85, 'Stata dataset (nominal)'!V84)), "")</f>
        <v>136.05266627448958</v>
      </c>
      <c r="W85" s="72">
        <f>_xlfn.IFNA(IF('Stata dataset (nominal)'!W84="","",IF(LEFT(W$4,1)="£", 'Stata dataset (nominal)'!W84*$D85, 'Stata dataset (nominal)'!W84)), "")</f>
        <v>2.2025842569758773</v>
      </c>
      <c r="X85" s="72">
        <f>_xlfn.IFNA(IF('Stata dataset (nominal)'!X84="","",IF(LEFT(X$4,1)="£", 'Stata dataset (nominal)'!X84*$D85, 'Stata dataset (nominal)'!X84)), "")</f>
        <v>12.888520319640271</v>
      </c>
      <c r="Y85" s="72">
        <f>_xlfn.IFNA(IF('Stata dataset (nominal)'!Y84="","",IF(LEFT(Y$4,1)="£", 'Stata dataset (nominal)'!Y84*$D85, 'Stata dataset (nominal)'!Y84)), "")</f>
        <v>15.641447110859675</v>
      </c>
      <c r="Z85" s="72">
        <f>_xlfn.IFNA(IF('Stata dataset (nominal)'!Z84="","",IF(LEFT(Z$4,1)="£", 'Stata dataset (nominal)'!Z84*$D85, 'Stata dataset (nominal)'!Z84)), "")</f>
        <v>14.362262988519898</v>
      </c>
      <c r="AA85" s="72">
        <f>_xlfn.IFNA(IF('Stata dataset (nominal)'!AA84="","",IF(LEFT(AA$4,1)="£", 'Stata dataset (nominal)'!AA84*$D85, 'Stata dataset (nominal)'!AA84)), "")</f>
        <v>1402.5802043532726</v>
      </c>
      <c r="AB85" s="72">
        <f>_xlfn.IFNA(IF('Stata dataset (nominal)'!AB84="","",IF(LEFT(AB$4,1)="£", 'Stata dataset (nominal)'!AB84*$D85, 'Stata dataset (nominal)'!AB84)), "")</f>
        <v>8.6333401190103345</v>
      </c>
      <c r="AC85" s="72">
        <f>_xlfn.IFNA(IF('Stata dataset (nominal)'!AC84="","",IF(LEFT(AC$4,1)="£", 'Stata dataset (nominal)'!AC84*$D85, 'Stata dataset (nominal)'!AC84)), "")</f>
        <v>9.3768693887670942</v>
      </c>
      <c r="AD85" s="72">
        <f>_xlfn.IFNA(IF('Stata dataset (nominal)'!AD84="","",IF(LEFT(AD$4,1)="£", 'Stata dataset (nominal)'!AD84*$D85, 'Stata dataset (nominal)'!AD84)), "")</f>
        <v>9.8263780144065134</v>
      </c>
    </row>
    <row r="86" spans="1:30" x14ac:dyDescent="0.4">
      <c r="A86" s="63" t="str">
        <f t="shared" si="0"/>
        <v>SVE20</v>
      </c>
      <c r="B86" s="63" t="s">
        <v>433</v>
      </c>
      <c r="C86" s="63" t="s">
        <v>255</v>
      </c>
      <c r="D86" s="72">
        <f>_xlfn.IFNA(IF('Stata dataset (nominal)'!D85="","",IF(LEFT(D$4,1)="£",'Stata dataset (nominal)'!D85*$D86,'Stata dataset (nominal)'!D85)),"")</f>
        <v>1.1367310801447381</v>
      </c>
      <c r="E86" s="72">
        <f>_xlfn.IFNA(IF('Stata dataset (nominal)'!E85="","",IF(LEFT(E$4,1)="£", 'Stata dataset (nominal)'!E85*$D86, 'Stata dataset (nominal)'!E85)), "")</f>
        <v>37.62920894603127</v>
      </c>
      <c r="F86" s="72">
        <f>_xlfn.IFNA(IF('Stata dataset (nominal)'!F85="","",IF(LEFT(F$4,1)="£", 'Stata dataset (nominal)'!F85*$D86, 'Stata dataset (nominal)'!F85)), "")</f>
        <v>9.0381488182308125</v>
      </c>
      <c r="G86" s="72">
        <f>_xlfn.IFNA(IF('Stata dataset (nominal)'!G85="","",IF(LEFT(G$4,1)="£", 'Stata dataset (nominal)'!G85*$D86, 'Stata dataset (nominal)'!G85)), "")</f>
        <v>45.719324043421366</v>
      </c>
      <c r="H86" s="72">
        <f>_xlfn.IFNA(IF('Stata dataset (nominal)'!H85="","",IF(LEFT(H$4,1)="£", 'Stata dataset (nominal)'!H85*$D86, 'Stata dataset (nominal)'!H85)), "")</f>
        <v>4.8822599892216498</v>
      </c>
      <c r="I86" s="72">
        <f>_xlfn.IFNA(IF('Stata dataset (nominal)'!I85="","",IF(LEFT(I$4,1)="£", 'Stata dataset (nominal)'!I85*$D86, 'Stata dataset (nominal)'!I85)), "")</f>
        <v>25.205874971129422</v>
      </c>
      <c r="J86" s="72" t="str">
        <f>_xlfn.IFNA(IF('Stata dataset (nominal)'!J85="","",IF(LEFT(J$4,1)="£", 'Stata dataset (nominal)'!J85*$D86, 'Stata dataset (nominal)'!J85)), "")</f>
        <v/>
      </c>
      <c r="K86" s="72" t="str">
        <f>_xlfn.IFNA(IF('Stata dataset (nominal)'!K85="","",IF(LEFT(K$4,1)="£", 'Stata dataset (nominal)'!K85*$D86, 'Stata dataset (nominal)'!K85)), "")</f>
        <v/>
      </c>
      <c r="L86" s="72">
        <f>_xlfn.IFNA(IF('Stata dataset (nominal)'!L85="","",IF(LEFT(L$4,1)="£", 'Stata dataset (nominal)'!L85*$D86, 'Stata dataset (nominal)'!L85)), "")</f>
        <v>0</v>
      </c>
      <c r="M86" s="72">
        <f>_xlfn.IFNA(IF('Stata dataset (nominal)'!M85="","",IF(LEFT(M$4,1)="£", 'Stata dataset (nominal)'!M85*$D86, 'Stata dataset (nominal)'!M85)), "")</f>
        <v>11.334345600123184</v>
      </c>
      <c r="N86" s="72" t="str">
        <f>_xlfn.IFNA(IF('Stata dataset (nominal)'!N85="","",IF(LEFT(N$4,1)="£", 'Stata dataset (nominal)'!N85*$D86, 'Stata dataset (nominal)'!N85)), "")</f>
        <v/>
      </c>
      <c r="O86" s="72">
        <f>_xlfn.IFNA(IF('Stata dataset (nominal)'!O85="","",IF(LEFT(O$4,1)="£", 'Stata dataset (nominal)'!O85*$D86, 'Stata dataset (nominal)'!O85)), "")</f>
        <v>144.64699999999999</v>
      </c>
      <c r="P86" s="72">
        <f>_xlfn.IFNA(IF('Stata dataset (nominal)'!P85="","",IF(LEFT(P$4,1)="£", 'Stata dataset (nominal)'!P85*$D86, 'Stata dataset (nominal)'!P85)), "")</f>
        <v>440.61900000000003</v>
      </c>
      <c r="Q86" s="72">
        <f>_xlfn.IFNA(IF('Stata dataset (nominal)'!Q85="","",IF(LEFT(Q$4,1)="£", 'Stata dataset (nominal)'!Q85*$D86, 'Stata dataset (nominal)'!Q85)), "")</f>
        <v>1581.673</v>
      </c>
      <c r="R86" s="72">
        <f>_xlfn.IFNA(IF('Stata dataset (nominal)'!R85="","",IF(LEFT(R$4,1)="£", 'Stata dataset (nominal)'!R85*$D86, 'Stata dataset (nominal)'!R85)), "")</f>
        <v>159.13200000000001</v>
      </c>
      <c r="S86" s="72">
        <f>_xlfn.IFNA(IF('Stata dataset (nominal)'!S85="","",IF(LEFT(S$4,1)="£", 'Stata dataset (nominal)'!S85*$D86, 'Stata dataset (nominal)'!S85)), "")</f>
        <v>305.48399999999998</v>
      </c>
      <c r="T86" s="72">
        <f>_xlfn.IFNA(IF('Stata dataset (nominal)'!T85="","",IF(LEFT(T$4,1)="£", 'Stata dataset (nominal)'!T85*$D86, 'Stata dataset (nominal)'!T85)), "")</f>
        <v>1403.617</v>
      </c>
      <c r="U86" s="72">
        <f>_xlfn.IFNA(IF('Stata dataset (nominal)'!U85="","",IF(LEFT(U$4,1)="£", 'Stata dataset (nominal)'!U85*$D86, 'Stata dataset (nominal)'!U85)), "")</f>
        <v>24.779369353368278</v>
      </c>
      <c r="V86" s="72">
        <f>_xlfn.IFNA(IF('Stata dataset (nominal)'!V85="","",IF(LEFT(V$4,1)="£", 'Stata dataset (nominal)'!V85*$D86, 'Stata dataset (nominal)'!V85)), "")</f>
        <v>135.80592868061206</v>
      </c>
      <c r="W86" s="72">
        <f>_xlfn.IFNA(IF('Stata dataset (nominal)'!W85="","",IF(LEFT(W$4,1)="£", 'Stata dataset (nominal)'!W85*$D86, 'Stata dataset (nominal)'!W85)), "")</f>
        <v>2.2230935975016837</v>
      </c>
      <c r="X86" s="72">
        <f>_xlfn.IFNA(IF('Stata dataset (nominal)'!X85="","",IF(LEFT(X$4,1)="£", 'Stata dataset (nominal)'!X85*$D86, 'Stata dataset (nominal)'!X85)), "")</f>
        <v>11.760390408961008</v>
      </c>
      <c r="Y86" s="72">
        <f>_xlfn.IFNA(IF('Stata dataset (nominal)'!Y85="","",IF(LEFT(Y$4,1)="£", 'Stata dataset (nominal)'!Y85*$D86, 'Stata dataset (nominal)'!Y85)), "")</f>
        <v>13.919114777003761</v>
      </c>
      <c r="Z86" s="72">
        <f>_xlfn.IFNA(IF('Stata dataset (nominal)'!Z85="","",IF(LEFT(Z$4,1)="£", 'Stata dataset (nominal)'!Z85*$D86, 'Stata dataset (nominal)'!Z85)), "")</f>
        <v>13.919114777003761</v>
      </c>
      <c r="AA86" s="72">
        <f>_xlfn.IFNA(IF('Stata dataset (nominal)'!AA85="","",IF(LEFT(AA$4,1)="£", 'Stata dataset (nominal)'!AA85*$D86, 'Stata dataset (nominal)'!AA85)), "")</f>
        <v>1424.7332666102091</v>
      </c>
      <c r="AB86" s="72">
        <f>_xlfn.IFNA(IF('Stata dataset (nominal)'!AB85="","",IF(LEFT(AB$4,1)="£", 'Stata dataset (nominal)'!AB85*$D86, 'Stata dataset (nominal)'!AB85)), "")</f>
        <v>8.6505235199014567</v>
      </c>
      <c r="AC86" s="72">
        <f>_xlfn.IFNA(IF('Stata dataset (nominal)'!AC85="","",IF(LEFT(AC$4,1)="£", 'Stata dataset (nominal)'!AC85*$D86, 'Stata dataset (nominal)'!AC85)), "")</f>
        <v>9.2202152462339964</v>
      </c>
      <c r="AD86" s="72">
        <f>_xlfn.IFNA(IF('Stata dataset (nominal)'!AD85="","",IF(LEFT(AD$4,1)="£", 'Stata dataset (nominal)'!AD85*$D86, 'Stata dataset (nominal)'!AD85)), "")</f>
        <v>9.9202521364231302</v>
      </c>
    </row>
    <row r="87" spans="1:30" x14ac:dyDescent="0.4">
      <c r="A87" s="63" t="str">
        <f t="shared" si="0"/>
        <v>SVE21</v>
      </c>
      <c r="B87" s="63" t="s">
        <v>433</v>
      </c>
      <c r="C87" s="63" t="s">
        <v>257</v>
      </c>
      <c r="D87" s="72">
        <f>_xlfn.IFNA(IF('Stata dataset (nominal)'!D86="","",IF(LEFT(D$4,1)="£",'Stata dataset (nominal)'!D86*$D87,'Stata dataset (nominal)'!D86)),"")</f>
        <v>1.1277018254028868</v>
      </c>
      <c r="E87" s="72">
        <f>_xlfn.IFNA(IF('Stata dataset (nominal)'!E86="","",IF(LEFT(E$4,1)="£", 'Stata dataset (nominal)'!E86*$D87, 'Stata dataset (nominal)'!E86)), "")</f>
        <v>36.843146337737714</v>
      </c>
      <c r="F87" s="72">
        <f>_xlfn.IFNA(IF('Stata dataset (nominal)'!F86="","",IF(LEFT(F$4,1)="£", 'Stata dataset (nominal)'!F86*$D87, 'Stata dataset (nominal)'!F86)), "")</f>
        <v>8.7137520048881072</v>
      </c>
      <c r="G87" s="72">
        <f>_xlfn.IFNA(IF('Stata dataset (nominal)'!G86="","",IF(LEFT(G$4,1)="£", 'Stata dataset (nominal)'!G86*$D87, 'Stata dataset (nominal)'!G86)), "")</f>
        <v>43.013930726342309</v>
      </c>
      <c r="H87" s="72">
        <f>_xlfn.IFNA(IF('Stata dataset (nominal)'!H86="","",IF(LEFT(H$4,1)="£", 'Stata dataset (nominal)'!H86*$D87, 'Stata dataset (nominal)'!H86)), "")</f>
        <v>6.1459749484457333</v>
      </c>
      <c r="I87" s="72">
        <f>_xlfn.IFNA(IF('Stata dataset (nominal)'!I86="","",IF(LEFT(I$4,1)="£", 'Stata dataset (nominal)'!I86*$D87, 'Stata dataset (nominal)'!I86)), "")</f>
        <v>19.711100206217058</v>
      </c>
      <c r="J87" s="72">
        <f>_xlfn.IFNA(IF('Stata dataset (nominal)'!J86="","",IF(LEFT(J$4,1)="£", 'Stata dataset (nominal)'!J86*$D87, 'Stata dataset (nominal)'!J86)), "")</f>
        <v>0.76796494309936592</v>
      </c>
      <c r="K87" s="72" t="str">
        <f>_xlfn.IFNA(IF('Stata dataset (nominal)'!K86="","",IF(LEFT(K$4,1)="£", 'Stata dataset (nominal)'!K86*$D87, 'Stata dataset (nominal)'!K86)), "")</f>
        <v/>
      </c>
      <c r="L87" s="72">
        <f>_xlfn.IFNA(IF('Stata dataset (nominal)'!L86="","",IF(LEFT(L$4,1)="£", 'Stata dataset (nominal)'!L86*$D87, 'Stata dataset (nominal)'!L86)), "")</f>
        <v>0</v>
      </c>
      <c r="M87" s="72" t="str">
        <f>_xlfn.IFNA(IF('Stata dataset (nominal)'!M86="","",IF(LEFT(M$4,1)="£", 'Stata dataset (nominal)'!M86*$D87, 'Stata dataset (nominal)'!M86)), "")</f>
        <v/>
      </c>
      <c r="N87" s="72" t="str">
        <f>_xlfn.IFNA(IF('Stata dataset (nominal)'!N86="","",IF(LEFT(N$4,1)="£", 'Stata dataset (nominal)'!N86*$D87, 'Stata dataset (nominal)'!N86)), "")</f>
        <v/>
      </c>
      <c r="O87" s="72">
        <f>_xlfn.IFNA(IF('Stata dataset (nominal)'!O86="","",IF(LEFT(O$4,1)="£", 'Stata dataset (nominal)'!O86*$D87, 'Stata dataset (nominal)'!O86)), "")</f>
        <v>142.953</v>
      </c>
      <c r="P87" s="72">
        <f>_xlfn.IFNA(IF('Stata dataset (nominal)'!P86="","",IF(LEFT(P$4,1)="£", 'Stata dataset (nominal)'!P86*$D87, 'Stata dataset (nominal)'!P86)), "")</f>
        <v>426.22699999999998</v>
      </c>
      <c r="Q87" s="72">
        <f>_xlfn.IFNA(IF('Stata dataset (nominal)'!Q86="","",IF(LEFT(Q$4,1)="£", 'Stata dataset (nominal)'!Q86*$D87, 'Stata dataset (nominal)'!Q86)), "")</f>
        <v>1573.893</v>
      </c>
      <c r="R87" s="72">
        <f>_xlfn.IFNA(IF('Stata dataset (nominal)'!R86="","",IF(LEFT(R$4,1)="£", 'Stata dataset (nominal)'!R86*$D87, 'Stata dataset (nominal)'!R86)), "")</f>
        <v>155.14699999999999</v>
      </c>
      <c r="S87" s="72">
        <f>_xlfn.IFNA(IF('Stata dataset (nominal)'!S86="","",IF(LEFT(S$4,1)="£", 'Stata dataset (nominal)'!S86*$D87, 'Stata dataset (nominal)'!S86)), "")</f>
        <v>316.72300000000001</v>
      </c>
      <c r="T87" s="72">
        <f>_xlfn.IFNA(IF('Stata dataset (nominal)'!T86="","",IF(LEFT(T$4,1)="£", 'Stata dataset (nominal)'!T86*$D87, 'Stata dataset (nominal)'!T86)), "")</f>
        <v>1459.4490000000001</v>
      </c>
      <c r="U87" s="72">
        <f>_xlfn.IFNA(IF('Stata dataset (nominal)'!U86="","",IF(LEFT(U$4,1)="£", 'Stata dataset (nominal)'!U86*$D87, 'Stata dataset (nominal)'!U86)), "")</f>
        <v>24.413193046584251</v>
      </c>
      <c r="V87" s="72">
        <f>_xlfn.IFNA(IF('Stata dataset (nominal)'!V86="","",IF(LEFT(V$4,1)="£", 'Stata dataset (nominal)'!V86*$D87, 'Stata dataset (nominal)'!V86)), "")</f>
        <v>135.21346712117827</v>
      </c>
      <c r="W87" s="72">
        <f>_xlfn.IFNA(IF('Stata dataset (nominal)'!W86="","",IF(LEFT(W$4,1)="£", 'Stata dataset (nominal)'!W86*$D87, 'Stata dataset (nominal)'!W86)), "")</f>
        <v>2.2502953466948421</v>
      </c>
      <c r="X87" s="72">
        <f>_xlfn.IFNA(IF('Stata dataset (nominal)'!X86="","",IF(LEFT(X$4,1)="£", 'Stata dataset (nominal)'!X86*$D87, 'Stata dataset (nominal)'!X86)), "")</f>
        <v>11.760390408961008</v>
      </c>
      <c r="Y87" s="72">
        <f>_xlfn.IFNA(IF('Stata dataset (nominal)'!Y86="","",IF(LEFT(Y$4,1)="£", 'Stata dataset (nominal)'!Y86*$D87, 'Stata dataset (nominal)'!Y86)), "")</f>
        <v>13.919114777003761</v>
      </c>
      <c r="Z87" s="72">
        <f>_xlfn.IFNA(IF('Stata dataset (nominal)'!Z86="","",IF(LEFT(Z$4,1)="£", 'Stata dataset (nominal)'!Z86*$D87, 'Stata dataset (nominal)'!Z86)), "")</f>
        <v>13.919114777003761</v>
      </c>
      <c r="AA87" s="72">
        <f>_xlfn.IFNA(IF('Stata dataset (nominal)'!AA86="","",IF(LEFT(AA$4,1)="£", 'Stata dataset (nominal)'!AA86*$D87, 'Stata dataset (nominal)'!AA86)), "")</f>
        <v>1462.3033617200026</v>
      </c>
      <c r="AB87" s="72">
        <f>_xlfn.IFNA(IF('Stata dataset (nominal)'!AB86="","",IF(LEFT(AB$4,1)="£", 'Stata dataset (nominal)'!AB86*$D87, 'Stata dataset (nominal)'!AB86)), "")</f>
        <v>9.0452963415565559</v>
      </c>
      <c r="AC87" s="72">
        <f>_xlfn.IFNA(IF('Stata dataset (nominal)'!AC86="","",IF(LEFT(AC$4,1)="£", 'Stata dataset (nominal)'!AC86*$D87, 'Stata dataset (nominal)'!AC86)), "")</f>
        <v>9.1469774561470487</v>
      </c>
      <c r="AD87" s="72">
        <f>_xlfn.IFNA(IF('Stata dataset (nominal)'!AD86="","",IF(LEFT(AD$4,1)="£", 'Stata dataset (nominal)'!AD86*$D87, 'Stata dataset (nominal)'!AD86)), "")</f>
        <v>6.9928790193233006</v>
      </c>
    </row>
    <row r="88" spans="1:30" x14ac:dyDescent="0.4">
      <c r="A88" s="63" t="str">
        <f t="shared" si="0"/>
        <v>SVE22</v>
      </c>
      <c r="B88" s="63" t="s">
        <v>433</v>
      </c>
      <c r="C88" s="63" t="s">
        <v>259</v>
      </c>
      <c r="D88" s="72">
        <f>_xlfn.IFNA(IF('Stata dataset (nominal)'!D87="","",IF(LEFT(D$4,1)="£",'Stata dataset (nominal)'!D87*$D88,'Stata dataset (nominal)'!D87)),"")</f>
        <v>1.0877412700751434</v>
      </c>
      <c r="E88" s="72">
        <f>_xlfn.IFNA(IF('Stata dataset (nominal)'!E87="","",IF(LEFT(E$4,1)="£", 'Stata dataset (nominal)'!E87*$D88, 'Stata dataset (nominal)'!E87)), "")</f>
        <v>36.811340061883001</v>
      </c>
      <c r="F88" s="72">
        <f>_xlfn.IFNA(IF('Stata dataset (nominal)'!F87="","",IF(LEFT(F$4,1)="£", 'Stata dataset (nominal)'!F87*$D88, 'Stata dataset (nominal)'!F87)), "")</f>
        <v>9.1914137321349614</v>
      </c>
      <c r="G88" s="72">
        <f>_xlfn.IFNA(IF('Stata dataset (nominal)'!G87="","",IF(LEFT(G$4,1)="£", 'Stata dataset (nominal)'!G87*$D88, 'Stata dataset (nominal)'!G87)), "")</f>
        <v>25.793608737291876</v>
      </c>
      <c r="H88" s="72">
        <f>_xlfn.IFNA(IF('Stata dataset (nominal)'!H87="","",IF(LEFT(H$4,1)="£", 'Stata dataset (nominal)'!H87*$D88, 'Stata dataset (nominal)'!H87)), "")</f>
        <v>4.7284113010166493</v>
      </c>
      <c r="I88" s="72">
        <f>_xlfn.IFNA(IF('Stata dataset (nominal)'!I87="","",IF(LEFT(I$4,1)="£", 'Stata dataset (nominal)'!I87*$D88, 'Stata dataset (nominal)'!I87)), "")</f>
        <v>18.031487034035653</v>
      </c>
      <c r="J88" s="72">
        <f>_xlfn.IFNA(IF('Stata dataset (nominal)'!J87="","",IF(LEFT(J$4,1)="£", 'Stata dataset (nominal)'!J87*$D88, 'Stata dataset (nominal)'!J87)), "")</f>
        <v>0.65264476204508604</v>
      </c>
      <c r="K88" s="72" t="str">
        <f>_xlfn.IFNA(IF('Stata dataset (nominal)'!K87="","",IF(LEFT(K$4,1)="£", 'Stata dataset (nominal)'!K87*$D88, 'Stata dataset (nominal)'!K87)), "")</f>
        <v/>
      </c>
      <c r="L88" s="72">
        <f>_xlfn.IFNA(IF('Stata dataset (nominal)'!L87="","",IF(LEFT(L$4,1)="£", 'Stata dataset (nominal)'!L87*$D88, 'Stata dataset (nominal)'!L87)), "")</f>
        <v>0</v>
      </c>
      <c r="M88" s="72" t="str">
        <f>_xlfn.IFNA(IF('Stata dataset (nominal)'!M87="","",IF(LEFT(M$4,1)="£", 'Stata dataset (nominal)'!M87*$D88, 'Stata dataset (nominal)'!M87)), "")</f>
        <v/>
      </c>
      <c r="N88" s="72" t="str">
        <f>_xlfn.IFNA(IF('Stata dataset (nominal)'!N87="","",IF(LEFT(N$4,1)="£", 'Stata dataset (nominal)'!N87*$D88, 'Stata dataset (nominal)'!N87)), "")</f>
        <v/>
      </c>
      <c r="O88" s="72">
        <f>_xlfn.IFNA(IF('Stata dataset (nominal)'!O87="","",IF(LEFT(O$4,1)="£", 'Stata dataset (nominal)'!O87*$D88, 'Stata dataset (nominal)'!O87)), "")</f>
        <v>141.987895889546</v>
      </c>
      <c r="P88" s="72">
        <f>_xlfn.IFNA(IF('Stata dataset (nominal)'!P87="","",IF(LEFT(P$4,1)="£", 'Stata dataset (nominal)'!P87*$D88, 'Stata dataset (nominal)'!P87)), "")</f>
        <v>421.21000425902901</v>
      </c>
      <c r="Q88" s="72">
        <f>_xlfn.IFNA(IF('Stata dataset (nominal)'!Q87="","",IF(LEFT(Q$4,1)="£", 'Stata dataset (nominal)'!Q87*$D88, 'Stata dataset (nominal)'!Q87)), "")</f>
        <v>1562.8376821740001</v>
      </c>
      <c r="R88" s="72">
        <f>_xlfn.IFNA(IF('Stata dataset (nominal)'!R87="","",IF(LEFT(R$4,1)="£", 'Stata dataset (nominal)'!R87*$D88, 'Stata dataset (nominal)'!R87)), "")</f>
        <v>159.53431232766101</v>
      </c>
      <c r="S88" s="72">
        <f>_xlfn.IFNA(IF('Stata dataset (nominal)'!S87="","",IF(LEFT(S$4,1)="£", 'Stata dataset (nominal)'!S87*$D88, 'Stata dataset (nominal)'!S87)), "")</f>
        <v>321.96122207970097</v>
      </c>
      <c r="T88" s="72">
        <f>_xlfn.IFNA(IF('Stata dataset (nominal)'!T87="","",IF(LEFT(T$4,1)="£", 'Stata dataset (nominal)'!T87*$D88, 'Stata dataset (nominal)'!T87)), "")</f>
        <v>1505.83729314112</v>
      </c>
      <c r="U88" s="72">
        <f>_xlfn.IFNA(IF('Stata dataset (nominal)'!U87="","",IF(LEFT(U$4,1)="£", 'Stata dataset (nominal)'!U87*$D88, 'Stata dataset (nominal)'!U87)), "")</f>
        <v>22.302861771556298</v>
      </c>
      <c r="V88" s="72">
        <f>_xlfn.IFNA(IF('Stata dataset (nominal)'!V87="","",IF(LEFT(V$4,1)="£", 'Stata dataset (nominal)'!V87*$D88, 'Stata dataset (nominal)'!V87)), "")</f>
        <v>135.62351354754233</v>
      </c>
      <c r="W88" s="72">
        <f>_xlfn.IFNA(IF('Stata dataset (nominal)'!W87="","",IF(LEFT(W$4,1)="£", 'Stata dataset (nominal)'!W87*$D88, 'Stata dataset (nominal)'!W87)), "")</f>
        <v>2.2401026726876028</v>
      </c>
      <c r="X88" s="72">
        <f>_xlfn.IFNA(IF('Stata dataset (nominal)'!X87="","",IF(LEFT(X$4,1)="£", 'Stata dataset (nominal)'!X87*$D88, 'Stata dataset (nominal)'!X87)), "")</f>
        <v>11.760390408961008</v>
      </c>
      <c r="Y88" s="72">
        <f>_xlfn.IFNA(IF('Stata dataset (nominal)'!Y87="","",IF(LEFT(Y$4,1)="£", 'Stata dataset (nominal)'!Y87*$D88, 'Stata dataset (nominal)'!Y87)), "")</f>
        <v>13.919114777003761</v>
      </c>
      <c r="Z88" s="72">
        <f>_xlfn.IFNA(IF('Stata dataset (nominal)'!Z87="","",IF(LEFT(Z$4,1)="£", 'Stata dataset (nominal)'!Z87*$D88, 'Stata dataset (nominal)'!Z87)), "")</f>
        <v>13.919114777003761</v>
      </c>
      <c r="AA88" s="72">
        <f>_xlfn.IFNA(IF('Stata dataset (nominal)'!AA87="","",IF(LEFT(AA$4,1)="£", 'Stata dataset (nominal)'!AA87*$D88, 'Stata dataset (nominal)'!AA87)), "")</f>
        <v>1405.2812280830997</v>
      </c>
      <c r="AB88" s="72">
        <f>_xlfn.IFNA(IF('Stata dataset (nominal)'!AB87="","",IF(LEFT(AB$4,1)="£", 'Stata dataset (nominal)'!AB87*$D88, 'Stata dataset (nominal)'!AB87)), "")</f>
        <v>9.9093229703845562</v>
      </c>
      <c r="AC88" s="72">
        <f>_xlfn.IFNA(IF('Stata dataset (nominal)'!AC87="","",IF(LEFT(AC$4,1)="£", 'Stata dataset (nominal)'!AC87*$D88, 'Stata dataset (nominal)'!AC87)), "")</f>
        <v>8.8228507317911689</v>
      </c>
      <c r="AD88" s="72">
        <f>_xlfn.IFNA(IF('Stata dataset (nominal)'!AD87="","",IF(LEFT(AD$4,1)="£", 'Stata dataset (nominal)'!AD87*$D88, 'Stata dataset (nominal)'!AD87)), "")</f>
        <v>7.0344227935759518</v>
      </c>
    </row>
    <row r="89" spans="1:30" x14ac:dyDescent="0.4">
      <c r="A89" s="63" t="str">
        <f t="shared" si="0"/>
        <v>SVE23</v>
      </c>
      <c r="B89" s="63" t="s">
        <v>433</v>
      </c>
      <c r="C89" s="63" t="s">
        <v>261</v>
      </c>
      <c r="D89" s="72">
        <f>_xlfn.IFNA(IF('Stata dataset (nominal)'!D88="","",IF(LEFT(D$4,1)="£",'Stata dataset (nominal)'!D88*$D89,'Stata dataset (nominal)'!D88)),"")</f>
        <v>1</v>
      </c>
      <c r="E89" s="72">
        <f>_xlfn.IFNA(IF('Stata dataset (nominal)'!E88="","",IF(LEFT(E$4,1)="£", 'Stata dataset (nominal)'!E88*$D89, 'Stata dataset (nominal)'!E88)), "")</f>
        <v>33.484999999999999</v>
      </c>
      <c r="F89" s="72">
        <f>_xlfn.IFNA(IF('Stata dataset (nominal)'!F88="","",IF(LEFT(F$4,1)="£", 'Stata dataset (nominal)'!F88*$D89, 'Stata dataset (nominal)'!F88)), "")</f>
        <v>8.1349999999999998</v>
      </c>
      <c r="G89" s="72">
        <f>_xlfn.IFNA(IF('Stata dataset (nominal)'!G88="","",IF(LEFT(G$4,1)="£", 'Stata dataset (nominal)'!G88*$D89, 'Stata dataset (nominal)'!G88)), "")</f>
        <v>23.29</v>
      </c>
      <c r="H89" s="72">
        <f>_xlfn.IFNA(IF('Stata dataset (nominal)'!H88="","",IF(LEFT(H$4,1)="£", 'Stata dataset (nominal)'!H88*$D89, 'Stata dataset (nominal)'!H88)), "")</f>
        <v>5.0860000000000003</v>
      </c>
      <c r="I89" s="72">
        <f>_xlfn.IFNA(IF('Stata dataset (nominal)'!I88="","",IF(LEFT(I$4,1)="£", 'Stata dataset (nominal)'!I88*$D89, 'Stata dataset (nominal)'!I88)), "")</f>
        <v>17.75</v>
      </c>
      <c r="J89" s="72">
        <f>_xlfn.IFNA(IF('Stata dataset (nominal)'!J88="","",IF(LEFT(J$4,1)="£", 'Stata dataset (nominal)'!J88*$D89, 'Stata dataset (nominal)'!J88)), "")</f>
        <v>0.49199999999999999</v>
      </c>
      <c r="K89" s="72" t="str">
        <f>_xlfn.IFNA(IF('Stata dataset (nominal)'!K88="","",IF(LEFT(K$4,1)="£", 'Stata dataset (nominal)'!K88*$D89, 'Stata dataset (nominal)'!K88)), "")</f>
        <v/>
      </c>
      <c r="L89" s="72">
        <f>_xlfn.IFNA(IF('Stata dataset (nominal)'!L88="","",IF(LEFT(L$4,1)="£", 'Stata dataset (nominal)'!L88*$D89, 'Stata dataset (nominal)'!L88)), "")</f>
        <v>0</v>
      </c>
      <c r="M89" s="72" t="str">
        <f>_xlfn.IFNA(IF('Stata dataset (nominal)'!M88="","",IF(LEFT(M$4,1)="£", 'Stata dataset (nominal)'!M88*$D89, 'Stata dataset (nominal)'!M88)), "")</f>
        <v/>
      </c>
      <c r="N89" s="72" t="str">
        <f>_xlfn.IFNA(IF('Stata dataset (nominal)'!N88="","",IF(LEFT(N$4,1)="£", 'Stata dataset (nominal)'!N88*$D89, 'Stata dataset (nominal)'!N88)), "")</f>
        <v/>
      </c>
      <c r="O89" s="72">
        <f>_xlfn.IFNA(IF('Stata dataset (nominal)'!O88="","",IF(LEFT(O$4,1)="£", 'Stata dataset (nominal)'!O88*$D89, 'Stata dataset (nominal)'!O88)), "")</f>
        <v>140.20400000000001</v>
      </c>
      <c r="P89" s="72">
        <f>_xlfn.IFNA(IF('Stata dataset (nominal)'!P88="","",IF(LEFT(P$4,1)="£", 'Stata dataset (nominal)'!P88*$D89, 'Stata dataset (nominal)'!P88)), "")</f>
        <v>399.84500000000003</v>
      </c>
      <c r="Q89" s="72">
        <f>_xlfn.IFNA(IF('Stata dataset (nominal)'!Q88="","",IF(LEFT(Q$4,1)="£", 'Stata dataset (nominal)'!Q88*$D89, 'Stata dataset (nominal)'!Q88)), "")</f>
        <v>1550.2619999999999</v>
      </c>
      <c r="R89" s="72">
        <f>_xlfn.IFNA(IF('Stata dataset (nominal)'!R88="","",IF(LEFT(R$4,1)="£", 'Stata dataset (nominal)'!R88*$D89, 'Stata dataset (nominal)'!R88)), "")</f>
        <v>164.99600000000001</v>
      </c>
      <c r="S89" s="72">
        <f>_xlfn.IFNA(IF('Stata dataset (nominal)'!S88="","",IF(LEFT(S$4,1)="£", 'Stata dataset (nominal)'!S88*$D89, 'Stata dataset (nominal)'!S88)), "")</f>
        <v>327.32499999999999</v>
      </c>
      <c r="T89" s="72">
        <f>_xlfn.IFNA(IF('Stata dataset (nominal)'!T88="","",IF(LEFT(T$4,1)="£", 'Stata dataset (nominal)'!T88*$D89, 'Stata dataset (nominal)'!T88)), "")</f>
        <v>1582.6489999999999</v>
      </c>
      <c r="U89" s="72">
        <f>_xlfn.IFNA(IF('Stata dataset (nominal)'!U88="","",IF(LEFT(U$4,1)="£", 'Stata dataset (nominal)'!U88*$D89, 'Stata dataset (nominal)'!U88)), "")</f>
        <v>23.606517386717634</v>
      </c>
      <c r="V89" s="72">
        <f>_xlfn.IFNA(IF('Stata dataset (nominal)'!V88="","",IF(LEFT(V$4,1)="£", 'Stata dataset (nominal)'!V88*$D89, 'Stata dataset (nominal)'!V88)), "")</f>
        <v>135.68662990140132</v>
      </c>
      <c r="W89" s="72">
        <f>_xlfn.IFNA(IF('Stata dataset (nominal)'!W88="","",IF(LEFT(W$4,1)="£", 'Stata dataset (nominal)'!W88*$D89, 'Stata dataset (nominal)'!W88)), "")</f>
        <v>2.2529451144294828</v>
      </c>
      <c r="X89" s="72">
        <f>_xlfn.IFNA(IF('Stata dataset (nominal)'!X88="","",IF(LEFT(X$4,1)="£", 'Stata dataset (nominal)'!X88*$D89, 'Stata dataset (nominal)'!X88)), "")</f>
        <v>11.760390408961008</v>
      </c>
      <c r="Y89" s="72">
        <f>_xlfn.IFNA(IF('Stata dataset (nominal)'!Y88="","",IF(LEFT(Y$4,1)="£", 'Stata dataset (nominal)'!Y88*$D89, 'Stata dataset (nominal)'!Y88)), "")</f>
        <v>13.919114777003761</v>
      </c>
      <c r="Z89" s="72">
        <f>_xlfn.IFNA(IF('Stata dataset (nominal)'!Z88="","",IF(LEFT(Z$4,1)="£", 'Stata dataset (nominal)'!Z88*$D89, 'Stata dataset (nominal)'!Z88)), "")</f>
        <v>13.919114777003761</v>
      </c>
      <c r="AA89" s="72">
        <f>_xlfn.IFNA(IF('Stata dataset (nominal)'!AA88="","",IF(LEFT(AA$4,1)="£", 'Stata dataset (nominal)'!AA88*$D89, 'Stata dataset (nominal)'!AA88)), "")</f>
        <v>1396.2650000000001</v>
      </c>
      <c r="AB89" s="72">
        <f>_xlfn.IFNA(IF('Stata dataset (nominal)'!AB88="","",IF(LEFT(AB$4,1)="£", 'Stata dataset (nominal)'!AB88*$D89, 'Stata dataset (nominal)'!AB88)), "")</f>
        <v>8.782</v>
      </c>
      <c r="AC89" s="72">
        <f>_xlfn.IFNA(IF('Stata dataset (nominal)'!AC88="","",IF(LEFT(AC$4,1)="£", 'Stata dataset (nominal)'!AC88*$D89, 'Stata dataset (nominal)'!AC88)), "")</f>
        <v>8.1111666666666675</v>
      </c>
      <c r="AD89" s="72">
        <f>_xlfn.IFNA(IF('Stata dataset (nominal)'!AD88="","",IF(LEFT(AD$4,1)="£", 'Stata dataset (nominal)'!AD88*$D89, 'Stata dataset (nominal)'!AD88)), "")</f>
        <v>5.9009999999999989</v>
      </c>
    </row>
    <row r="90" spans="1:30" x14ac:dyDescent="0.4">
      <c r="A90" s="63" t="str">
        <f t="shared" si="0"/>
        <v>SVE24</v>
      </c>
      <c r="B90" s="63" t="s">
        <v>433</v>
      </c>
      <c r="C90" s="160" t="s">
        <v>263</v>
      </c>
      <c r="D90" s="72">
        <f>_xlfn.IFNA(IF('Stata dataset (nominal)'!D89="","",IF(LEFT(D$4,1)="£",'Stata dataset (nominal)'!D89*$D90,'Stata dataset (nominal)'!D89)),"")</f>
        <v>0.94744609856262829</v>
      </c>
      <c r="E90" s="72">
        <f>_xlfn.IFNA(IF('Stata dataset (nominal)'!E89="","",IF(LEFT(E$4,1)="£", 'Stata dataset (nominal)'!E89*$D90, 'Stata dataset (nominal)'!E89)), "")</f>
        <v>30.44239059291581</v>
      </c>
      <c r="F90" s="72">
        <f>_xlfn.IFNA(IF('Stata dataset (nominal)'!F89="","",IF(LEFT(F$4,1)="£", 'Stata dataset (nominal)'!F89*$D90, 'Stata dataset (nominal)'!F89)), "")</f>
        <v>6.9608864861396302</v>
      </c>
      <c r="G90" s="72">
        <f>_xlfn.IFNA(IF('Stata dataset (nominal)'!G89="","",IF(LEFT(G$4,1)="£", 'Stata dataset (nominal)'!G89*$D90, 'Stata dataset (nominal)'!G89)), "")</f>
        <v>22.57669308264887</v>
      </c>
      <c r="H90" s="72">
        <f>_xlfn.IFNA(IF('Stata dataset (nominal)'!H89="","",IF(LEFT(H$4,1)="£", 'Stata dataset (nominal)'!H89*$D90, 'Stata dataset (nominal)'!H89)), "")</f>
        <v>6.0683922612936341</v>
      </c>
      <c r="I90" s="72">
        <f>_xlfn.IFNA(IF('Stata dataset (nominal)'!I89="","",IF(LEFT(I$4,1)="£", 'Stata dataset (nominal)'!I89*$D90, 'Stata dataset (nominal)'!I89)), "")</f>
        <v>17.139299922997946</v>
      </c>
      <c r="J90" s="72">
        <f>_xlfn.IFNA(IF('Stata dataset (nominal)'!J89="","",IF(LEFT(J$4,1)="£", 'Stata dataset (nominal)'!J89*$D90, 'Stata dataset (nominal)'!J89)), "")</f>
        <v>0.4651960343942505</v>
      </c>
      <c r="K90" s="72" t="str">
        <f>_xlfn.IFNA(IF('Stata dataset (nominal)'!K89="","",IF(LEFT(K$4,1)="£", 'Stata dataset (nominal)'!K89*$D90, 'Stata dataset (nominal)'!K89)), "")</f>
        <v/>
      </c>
      <c r="L90" s="72">
        <f>_xlfn.IFNA(IF('Stata dataset (nominal)'!L89="","",IF(LEFT(L$4,1)="£", 'Stata dataset (nominal)'!L89*$D90, 'Stata dataset (nominal)'!L89)), "")</f>
        <v>0</v>
      </c>
      <c r="M90" s="72" t="str">
        <f>_xlfn.IFNA(IF('Stata dataset (nominal)'!M89="","",IF(LEFT(M$4,1)="£", 'Stata dataset (nominal)'!M89*$D90, 'Stata dataset (nominal)'!M89)), "")</f>
        <v/>
      </c>
      <c r="N90" s="72" t="str">
        <f>_xlfn.IFNA(IF('Stata dataset (nominal)'!N89="","",IF(LEFT(N$4,1)="£", 'Stata dataset (nominal)'!N89*$D90, 'Stata dataset (nominal)'!N89)), "")</f>
        <v/>
      </c>
      <c r="O90" s="72">
        <f>_xlfn.IFNA(IF('Stata dataset (nominal)'!O89="","",IF(LEFT(O$4,1)="£", 'Stata dataset (nominal)'!O89*$D90, 'Stata dataset (nominal)'!O89)), "")</f>
        <v>137.92782240514447</v>
      </c>
      <c r="P90" s="72">
        <f>_xlfn.IFNA(IF('Stata dataset (nominal)'!P89="","",IF(LEFT(P$4,1)="£", 'Stata dataset (nominal)'!P89*$D90, 'Stata dataset (nominal)'!P89)), "")</f>
        <v>396.822</v>
      </c>
      <c r="Q90" s="72">
        <f>_xlfn.IFNA(IF('Stata dataset (nominal)'!Q89="","",IF(LEFT(Q$4,1)="£", 'Stata dataset (nominal)'!Q89*$D90, 'Stata dataset (nominal)'!Q89)), "")</f>
        <v>1521.7487322605173</v>
      </c>
      <c r="R90" s="72">
        <f>_xlfn.IFNA(IF('Stata dataset (nominal)'!R89="","",IF(LEFT(R$4,1)="£", 'Stata dataset (nominal)'!R89*$D90, 'Stata dataset (nominal)'!R89)), "")</f>
        <v>170.58384426426707</v>
      </c>
      <c r="S90" s="72">
        <f>_xlfn.IFNA(IF('Stata dataset (nominal)'!S89="","",IF(LEFT(S$4,1)="£", 'Stata dataset (nominal)'!S89*$D90, 'Stata dataset (nominal)'!S89)), "")</f>
        <v>338.46199999999999</v>
      </c>
      <c r="T90" s="72">
        <f>_xlfn.IFNA(IF('Stata dataset (nominal)'!T89="","",IF(LEFT(T$4,1)="£", 'Stata dataset (nominal)'!T89*$D90, 'Stata dataset (nominal)'!T89)), "")</f>
        <v>1653.5906284459259</v>
      </c>
      <c r="U90" s="72">
        <f>_xlfn.IFNA(IF('Stata dataset (nominal)'!U89="","",IF(LEFT(U$4,1)="£", 'Stata dataset (nominal)'!U89*$D90, 'Stata dataset (nominal)'!U89)), "")</f>
        <v>23.498921186134041</v>
      </c>
      <c r="V90" s="72">
        <f>_xlfn.IFNA(IF('Stata dataset (nominal)'!V89="","",IF(LEFT(V$4,1)="£", 'Stata dataset (nominal)'!V89*$D90, 'Stata dataset (nominal)'!V89)), "")</f>
        <v>135.51495011967708</v>
      </c>
      <c r="W90" s="72">
        <f>_xlfn.IFNA(IF('Stata dataset (nominal)'!W89="","",IF(LEFT(W$4,1)="£", 'Stata dataset (nominal)'!W89*$D90, 'Stata dataset (nominal)'!W89)), "")</f>
        <v>2.3227146092980755</v>
      </c>
      <c r="X90" s="72">
        <f>_xlfn.IFNA(IF('Stata dataset (nominal)'!X89="","",IF(LEFT(X$4,1)="£", 'Stata dataset (nominal)'!X89*$D90, 'Stata dataset (nominal)'!X89)), "")</f>
        <v>11.760390408961008</v>
      </c>
      <c r="Y90" s="72">
        <f>_xlfn.IFNA(IF('Stata dataset (nominal)'!Y89="","",IF(LEFT(Y$4,1)="£", 'Stata dataset (nominal)'!Y89*$D90, 'Stata dataset (nominal)'!Y89)), "")</f>
        <v>13.919114777003761</v>
      </c>
      <c r="Z90" s="72">
        <f>_xlfn.IFNA(IF('Stata dataset (nominal)'!Z89="","",IF(LEFT(Z$4,1)="£", 'Stata dataset (nominal)'!Z89*$D90, 'Stata dataset (nominal)'!Z89)), "")</f>
        <v>13.919114777003761</v>
      </c>
      <c r="AA90" s="72">
        <f>_xlfn.IFNA(IF('Stata dataset (nominal)'!AA89="","",IF(LEFT(AA$4,1)="£", 'Stata dataset (nominal)'!AA89*$D90, 'Stata dataset (nominal)'!AA89)), "")</f>
        <v>1443.6435167479465</v>
      </c>
      <c r="AB90" s="72">
        <f>_xlfn.IFNA(IF('Stata dataset (nominal)'!AB89="","",IF(LEFT(AB$4,1)="£", 'Stata dataset (nominal)'!AB89*$D90, 'Stata dataset (nominal)'!AB89)), "")</f>
        <v>7.2725962525667347</v>
      </c>
      <c r="AC90" s="72">
        <f>_xlfn.IFNA(IF('Stata dataset (nominal)'!AC89="","",IF(LEFT(AC$4,1)="£", 'Stata dataset (nominal)'!AC89*$D90, 'Stata dataset (nominal)'!AC89)), "")</f>
        <v>7.6848932131245729</v>
      </c>
      <c r="AD90" s="72">
        <f>_xlfn.IFNA(IF('Stata dataset (nominal)'!AD89="","",IF(LEFT(AD$4,1)="£", 'Stata dataset (nominal)'!AD89*$D90, 'Stata dataset (nominal)'!AD89)), "")</f>
        <v>3.4610205980492812</v>
      </c>
    </row>
    <row r="91" spans="1:30" x14ac:dyDescent="0.4">
      <c r="A91" s="63" t="str">
        <f t="shared" si="0"/>
        <v>SVE25</v>
      </c>
      <c r="B91" s="63" t="s">
        <v>433</v>
      </c>
      <c r="C91" s="160" t="s">
        <v>516</v>
      </c>
      <c r="D91" s="72">
        <f>_xlfn.IFNA(IF('Stata dataset (nominal)'!D90="","",IF(LEFT(D$4,1)="£",'Stata dataset (nominal)'!D90*$D91,'Stata dataset (nominal)'!D90)),"")</f>
        <v>0.93120932587923888</v>
      </c>
      <c r="E91" s="72">
        <f>_xlfn.IFNA(IF('Stata dataset (nominal)'!E90="","",IF(LEFT(E$4,1)="£", 'Stata dataset (nominal)'!E90*$D91, 'Stata dataset (nominal)'!E90)), "")</f>
        <v>37.399036135661341</v>
      </c>
      <c r="F91" s="72">
        <f>_xlfn.IFNA(IF('Stata dataset (nominal)'!F90="","",IF(LEFT(F$4,1)="£", 'Stata dataset (nominal)'!F90*$D91, 'Stata dataset (nominal)'!F90)), "")</f>
        <v>9.5470000000000006</v>
      </c>
      <c r="G91" s="72">
        <f>_xlfn.IFNA(IF('Stata dataset (nominal)'!G90="","",IF(LEFT(G$4,1)="£", 'Stata dataset (nominal)'!G90*$D91, 'Stata dataset (nominal)'!G90)), "")</f>
        <v>28.279</v>
      </c>
      <c r="H91" s="72">
        <f>_xlfn.IFNA(IF('Stata dataset (nominal)'!H90="","",IF(LEFT(H$4,1)="£", 'Stata dataset (nominal)'!H90*$D91, 'Stata dataset (nominal)'!H90)), "")</f>
        <v>5.2619999999999996</v>
      </c>
      <c r="I91" s="72">
        <f>_xlfn.IFNA(IF('Stata dataset (nominal)'!I90="","",IF(LEFT(I$4,1)="£", 'Stata dataset (nominal)'!I90*$D91, 'Stata dataset (nominal)'!I90)), "")</f>
        <v>22.48221156342241</v>
      </c>
      <c r="J91" s="72">
        <f>_xlfn.IFNA(IF('Stata dataset (nominal)'!J90="","",IF(LEFT(J$4,1)="£", 'Stata dataset (nominal)'!J90*$D91, 'Stata dataset (nominal)'!J90)), "")</f>
        <v>0.51300000000000001</v>
      </c>
      <c r="K91" s="72" t="str">
        <f>_xlfn.IFNA(IF('Stata dataset (nominal)'!K90="","",IF(LEFT(K$4,1)="£", 'Stata dataset (nominal)'!K90*$D91, 'Stata dataset (nominal)'!K90)), "")</f>
        <v/>
      </c>
      <c r="L91" s="72">
        <f>_xlfn.IFNA(IF('Stata dataset (nominal)'!L90="","",IF(LEFT(L$4,1)="£", 'Stata dataset (nominal)'!L90*$D91, 'Stata dataset (nominal)'!L90)), "")</f>
        <v>0</v>
      </c>
      <c r="M91" s="72">
        <f>_xlfn.IFNA(IF('Stata dataset (nominal)'!M90="","",IF(LEFT(M$4,1)="£", 'Stata dataset (nominal)'!M90*$D91, 'Stata dataset (nominal)'!M90)), "")</f>
        <v>0.2028763386165742</v>
      </c>
      <c r="N91" s="72">
        <f>_xlfn.IFNA(IF('Stata dataset (nominal)'!N90="","",IF(LEFT(N$4,1)="£", 'Stata dataset (nominal)'!N90*$D91, 'Stata dataset (nominal)'!N90)), "")</f>
        <v>28.279</v>
      </c>
      <c r="O91" s="72">
        <f>_xlfn.IFNA(IF('Stata dataset (nominal)'!O90="","",IF(LEFT(O$4,1)="£", 'Stata dataset (nominal)'!O90*$D91, 'Stata dataset (nominal)'!O90)), "")</f>
        <v>127.937725490255</v>
      </c>
      <c r="P91" s="72">
        <f>_xlfn.IFNA(IF('Stata dataset (nominal)'!P90="","",IF(LEFT(P$4,1)="£", 'Stata dataset (nominal)'!P90*$D91, 'Stata dataset (nominal)'!P90)), "")</f>
        <v>361.16739928933549</v>
      </c>
      <c r="Q91" s="72">
        <f>_xlfn.IFNA(IF('Stata dataset (nominal)'!Q90="","",IF(LEFT(Q$4,1)="£", 'Stata dataset (nominal)'!Q90*$D91, 'Stata dataset (nominal)'!Q90)), "")</f>
        <v>1424.392545822323</v>
      </c>
      <c r="R91" s="72">
        <f>_xlfn.IFNA(IF('Stata dataset (nominal)'!R90="","",IF(LEFT(R$4,1)="£", 'Stata dataset (nominal)'!R90*$D91, 'Stata dataset (nominal)'!R90)), "")</f>
        <v>183.94961321482731</v>
      </c>
      <c r="S91" s="72">
        <f>_xlfn.IFNA(IF('Stata dataset (nominal)'!S90="","",IF(LEFT(S$4,1)="£", 'Stata dataset (nominal)'!S90*$D91, 'Stata dataset (nominal)'!S90)), "")</f>
        <v>368.97359076249762</v>
      </c>
      <c r="T91" s="72">
        <f>_xlfn.IFNA(IF('Stata dataset (nominal)'!T90="","",IF(LEFT(T$4,1)="£", 'Stata dataset (nominal)'!T90*$D91, 'Stata dataset (nominal)'!T90)), "")</f>
        <v>1791.863110714756</v>
      </c>
      <c r="U91" s="72" t="str">
        <f>_xlfn.IFNA(IF('Stata dataset (nominal)'!U90="","",IF(LEFT(U$4,1)="£", 'Stata dataset (nominal)'!U90*$D91, 'Stata dataset (nominal)'!U90)), "")</f>
        <v/>
      </c>
      <c r="V91" s="72" t="str">
        <f>_xlfn.IFNA(IF('Stata dataset (nominal)'!V90="","",IF(LEFT(V$4,1)="£", 'Stata dataset (nominal)'!V90*$D91, 'Stata dataset (nominal)'!V90)), "")</f>
        <v/>
      </c>
      <c r="W91" s="72" t="str">
        <f>_xlfn.IFNA(IF('Stata dataset (nominal)'!W90="","",IF(LEFT(W$4,1)="£", 'Stata dataset (nominal)'!W90*$D91, 'Stata dataset (nominal)'!W90)), "")</f>
        <v/>
      </c>
      <c r="X91" s="72" t="str">
        <f>_xlfn.IFNA(IF('Stata dataset (nominal)'!X90="","",IF(LEFT(X$4,1)="£", 'Stata dataset (nominal)'!X90*$D91, 'Stata dataset (nominal)'!X90)), "")</f>
        <v/>
      </c>
      <c r="Y91" s="72" t="str">
        <f>_xlfn.IFNA(IF('Stata dataset (nominal)'!Y90="","",IF(LEFT(Y$4,1)="£", 'Stata dataset (nominal)'!Y90*$D91, 'Stata dataset (nominal)'!Y90)), "")</f>
        <v/>
      </c>
      <c r="Z91" s="72" t="str">
        <f>_xlfn.IFNA(IF('Stata dataset (nominal)'!Z90="","",IF(LEFT(Z$4,1)="£", 'Stata dataset (nominal)'!Z90*$D91, 'Stata dataset (nominal)'!Z90)), "")</f>
        <v/>
      </c>
      <c r="AA91" s="72">
        <f>_xlfn.IFNA(IF('Stata dataset (nominal)'!AA90="","",IF(LEFT(AA$4,1)="£", 'Stata dataset (nominal)'!AA90*$D91, 'Stata dataset (nominal)'!AA90)), "")</f>
        <v>1420.7897628125397</v>
      </c>
      <c r="AB91" s="72">
        <f>_xlfn.IFNA(IF('Stata dataset (nominal)'!AB90="","",IF(LEFT(AB$4,1)="£", 'Stata dataset (nominal)'!AB90*$D91, 'Stata dataset (nominal)'!AB90)), "")</f>
        <v>7.8809784466057327</v>
      </c>
      <c r="AC91" s="72" t="str">
        <f>_xlfn.IFNA(IF('Stata dataset (nominal)'!AC90="","",IF(LEFT(AC$4,1)="£", 'Stata dataset (nominal)'!AC90*$D91, 'Stata dataset (nominal)'!AC90)), "")</f>
        <v/>
      </c>
      <c r="AD91" s="72">
        <f>_xlfn.IFNA(IF('Stata dataset (nominal)'!AD90="","",IF(LEFT(AD$4,1)="£", 'Stata dataset (nominal)'!AD90*$D91, 'Stata dataset (nominal)'!AD90)), "")</f>
        <v>5.1230000000000002</v>
      </c>
    </row>
    <row r="92" spans="1:30" x14ac:dyDescent="0.4">
      <c r="A92" s="63" t="str">
        <f t="shared" si="0"/>
        <v>SVE26</v>
      </c>
      <c r="B92" s="63" t="s">
        <v>433</v>
      </c>
      <c r="C92" s="160" t="s">
        <v>518</v>
      </c>
      <c r="D92" s="72">
        <f>_xlfn.IFNA(IF('Stata dataset (nominal)'!D91="","",IF(LEFT(D$4,1)="£",'Stata dataset (nominal)'!D91*$D92,'Stata dataset (nominal)'!D91)),"")</f>
        <v>0.92032013308434635</v>
      </c>
      <c r="E92" s="72">
        <f>_xlfn.IFNA(IF('Stata dataset (nominal)'!E91="","",IF(LEFT(E$4,1)="£", 'Stata dataset (nominal)'!E91*$D92, 'Stata dataset (nominal)'!E91)), "")</f>
        <v>40.213999999999999</v>
      </c>
      <c r="F92" s="72">
        <f>_xlfn.IFNA(IF('Stata dataset (nominal)'!F91="","",IF(LEFT(F$4,1)="£", 'Stata dataset (nominal)'!F91*$D92, 'Stata dataset (nominal)'!F91)), "")</f>
        <v>9.7720000000000002</v>
      </c>
      <c r="G92" s="72">
        <f>_xlfn.IFNA(IF('Stata dataset (nominal)'!G91="","",IF(LEFT(G$4,1)="£", 'Stata dataset (nominal)'!G91*$D92, 'Stata dataset (nominal)'!G91)), "")</f>
        <v>35.456000000000003</v>
      </c>
      <c r="H92" s="72">
        <f>_xlfn.IFNA(IF('Stata dataset (nominal)'!H91="","",IF(LEFT(H$4,1)="£", 'Stata dataset (nominal)'!H91*$D92, 'Stata dataset (nominal)'!H91)), "")</f>
        <v>5.8440000000000003</v>
      </c>
      <c r="I92" s="72">
        <f>_xlfn.IFNA(IF('Stata dataset (nominal)'!I91="","",IF(LEFT(I$4,1)="£", 'Stata dataset (nominal)'!I91*$D92, 'Stata dataset (nominal)'!I91)), "")</f>
        <v>24.534026893149811</v>
      </c>
      <c r="J92" s="72">
        <f>_xlfn.IFNA(IF('Stata dataset (nominal)'!J91="","",IF(LEFT(J$4,1)="£", 'Stata dataset (nominal)'!J91*$D92, 'Stata dataset (nominal)'!J91)), "")</f>
        <v>0.51600000000000001</v>
      </c>
      <c r="K92" s="72" t="str">
        <f>_xlfn.IFNA(IF('Stata dataset (nominal)'!K91="","",IF(LEFT(K$4,1)="£", 'Stata dataset (nominal)'!K91*$D92, 'Stata dataset (nominal)'!K91)), "")</f>
        <v/>
      </c>
      <c r="L92" s="72">
        <f>_xlfn.IFNA(IF('Stata dataset (nominal)'!L91="","",IF(LEFT(L$4,1)="£", 'Stata dataset (nominal)'!L91*$D92, 'Stata dataset (nominal)'!L91)), "")</f>
        <v>0</v>
      </c>
      <c r="M92" s="72">
        <f>_xlfn.IFNA(IF('Stata dataset (nominal)'!M91="","",IF(LEFT(M$4,1)="£", 'Stata dataset (nominal)'!M91*$D92, 'Stata dataset (nominal)'!M91)), "")</f>
        <v>4.7779999999999996</v>
      </c>
      <c r="N92" s="72">
        <f>_xlfn.IFNA(IF('Stata dataset (nominal)'!N91="","",IF(LEFT(N$4,1)="£", 'Stata dataset (nominal)'!N91*$D92, 'Stata dataset (nominal)'!N91)), "")</f>
        <v>35.456000000000003</v>
      </c>
      <c r="O92" s="72">
        <f>_xlfn.IFNA(IF('Stata dataset (nominal)'!O91="","",IF(LEFT(O$4,1)="£", 'Stata dataset (nominal)'!O91*$D92, 'Stata dataset (nominal)'!O91)), "")</f>
        <v>116.60668267686989</v>
      </c>
      <c r="P92" s="72">
        <f>_xlfn.IFNA(IF('Stata dataset (nominal)'!P91="","",IF(LEFT(P$4,1)="£", 'Stata dataset (nominal)'!P91*$D92, 'Stata dataset (nominal)'!P91)), "")</f>
        <v>352.08143502171691</v>
      </c>
      <c r="Q92" s="72">
        <f>_xlfn.IFNA(IF('Stata dataset (nominal)'!Q91="","",IF(LEFT(Q$4,1)="£", 'Stata dataset (nominal)'!Q91*$D92, 'Stata dataset (nominal)'!Q91)), "")</f>
        <v>1308.883131764004</v>
      </c>
      <c r="R92" s="72">
        <f>_xlfn.IFNA(IF('Stata dataset (nominal)'!R91="","",IF(LEFT(R$4,1)="£", 'Stata dataset (nominal)'!R91*$D92, 'Stata dataset (nominal)'!R91)), "")</f>
        <v>197.80126514812321</v>
      </c>
      <c r="S92" s="72">
        <f>_xlfn.IFNA(IF('Stata dataset (nominal)'!S91="","",IF(LEFT(S$4,1)="£", 'Stata dataset (nominal)'!S91*$D92, 'Stata dataset (nominal)'!S91)), "")</f>
        <v>384.7444241906432</v>
      </c>
      <c r="T92" s="72">
        <f>_xlfn.IFNA(IF('Stata dataset (nominal)'!T91="","",IF(LEFT(T$4,1)="£", 'Stata dataset (nominal)'!T91*$D92, 'Stata dataset (nominal)'!T91)), "")</f>
        <v>1897.2525937166561</v>
      </c>
      <c r="U92" s="72" t="str">
        <f>_xlfn.IFNA(IF('Stata dataset (nominal)'!U91="","",IF(LEFT(U$4,1)="£", 'Stata dataset (nominal)'!U91*$D92, 'Stata dataset (nominal)'!U91)), "")</f>
        <v/>
      </c>
      <c r="V92" s="72" t="str">
        <f>_xlfn.IFNA(IF('Stata dataset (nominal)'!V91="","",IF(LEFT(V$4,1)="£", 'Stata dataset (nominal)'!V91*$D92, 'Stata dataset (nominal)'!V91)), "")</f>
        <v/>
      </c>
      <c r="W92" s="72" t="str">
        <f>_xlfn.IFNA(IF('Stata dataset (nominal)'!W91="","",IF(LEFT(W$4,1)="£", 'Stata dataset (nominal)'!W91*$D92, 'Stata dataset (nominal)'!W91)), "")</f>
        <v/>
      </c>
      <c r="X92" s="72" t="str">
        <f>_xlfn.IFNA(IF('Stata dataset (nominal)'!X91="","",IF(LEFT(X$4,1)="£", 'Stata dataset (nominal)'!X91*$D92, 'Stata dataset (nominal)'!X91)), "")</f>
        <v/>
      </c>
      <c r="Y92" s="72" t="str">
        <f>_xlfn.IFNA(IF('Stata dataset (nominal)'!Y91="","",IF(LEFT(Y$4,1)="£", 'Stata dataset (nominal)'!Y91*$D92, 'Stata dataset (nominal)'!Y91)), "")</f>
        <v/>
      </c>
      <c r="Z92" s="72" t="str">
        <f>_xlfn.IFNA(IF('Stata dataset (nominal)'!Z91="","",IF(LEFT(Z$4,1)="£", 'Stata dataset (nominal)'!Z91*$D92, 'Stata dataset (nominal)'!Z91)), "")</f>
        <v/>
      </c>
      <c r="AA92" s="72">
        <f>_xlfn.IFNA(IF('Stata dataset (nominal)'!AA91="","",IF(LEFT(AA$4,1)="£", 'Stata dataset (nominal)'!AA91*$D92, 'Stata dataset (nominal)'!AA91)), "")</f>
        <v>1769.87748265611</v>
      </c>
      <c r="AB92" s="72">
        <f>_xlfn.IFNA(IF('Stata dataset (nominal)'!AB91="","",IF(LEFT(AB$4,1)="£", 'Stata dataset (nominal)'!AB91*$D92, 'Stata dataset (nominal)'!AB91)), "")</f>
        <v>4.66171023559217</v>
      </c>
      <c r="AC92" s="72" t="str">
        <f>_xlfn.IFNA(IF('Stata dataset (nominal)'!AC91="","",IF(LEFT(AC$4,1)="£", 'Stata dataset (nominal)'!AC91*$D92, 'Stata dataset (nominal)'!AC91)), "")</f>
        <v/>
      </c>
      <c r="AD92" s="72">
        <f>_xlfn.IFNA(IF('Stata dataset (nominal)'!AD91="","",IF(LEFT(AD$4,1)="£", 'Stata dataset (nominal)'!AD91*$D92, 'Stata dataset (nominal)'!AD91)), "")</f>
        <v>5.1550000000000002</v>
      </c>
    </row>
    <row r="93" spans="1:30" x14ac:dyDescent="0.4">
      <c r="A93" s="63" t="str">
        <f t="shared" si="0"/>
        <v>SVE27</v>
      </c>
      <c r="B93" s="63" t="s">
        <v>433</v>
      </c>
      <c r="C93" s="160" t="s">
        <v>519</v>
      </c>
      <c r="D93" s="72">
        <f>_xlfn.IFNA(IF('Stata dataset (nominal)'!D92="","",IF(LEFT(D$4,1)="£",'Stata dataset (nominal)'!D92*$D93,'Stata dataset (nominal)'!D92)),"")</f>
        <v>0.90268189151196565</v>
      </c>
      <c r="E93" s="72">
        <f>_xlfn.IFNA(IF('Stata dataset (nominal)'!E92="","",IF(LEFT(E$4,1)="£", 'Stata dataset (nominal)'!E92*$D93, 'Stata dataset (nominal)'!E92)), "")</f>
        <v>38.569000000000003</v>
      </c>
      <c r="F93" s="72">
        <f>_xlfn.IFNA(IF('Stata dataset (nominal)'!F92="","",IF(LEFT(F$4,1)="£", 'Stata dataset (nominal)'!F92*$D93, 'Stata dataset (nominal)'!F92)), "")</f>
        <v>9.9030000000000005</v>
      </c>
      <c r="G93" s="72">
        <f>_xlfn.IFNA(IF('Stata dataset (nominal)'!G92="","",IF(LEFT(G$4,1)="£", 'Stata dataset (nominal)'!G92*$D93, 'Stata dataset (nominal)'!G92)), "")</f>
        <v>39.591000000000001</v>
      </c>
      <c r="H93" s="72">
        <f>_xlfn.IFNA(IF('Stata dataset (nominal)'!H92="","",IF(LEFT(H$4,1)="£", 'Stata dataset (nominal)'!H92*$D93, 'Stata dataset (nominal)'!H92)), "")</f>
        <v>5.8609999999999998</v>
      </c>
      <c r="I93" s="72">
        <f>_xlfn.IFNA(IF('Stata dataset (nominal)'!I92="","",IF(LEFT(I$4,1)="£", 'Stata dataset (nominal)'!I92*$D93, 'Stata dataset (nominal)'!I92)), "")</f>
        <v>25.507737981989539</v>
      </c>
      <c r="J93" s="72">
        <f>_xlfn.IFNA(IF('Stata dataset (nominal)'!J92="","",IF(LEFT(J$4,1)="£", 'Stata dataset (nominal)'!J92*$D93, 'Stata dataset (nominal)'!J92)), "")</f>
        <v>0.51900000000000002</v>
      </c>
      <c r="K93" s="72" t="str">
        <f>_xlfn.IFNA(IF('Stata dataset (nominal)'!K92="","",IF(LEFT(K$4,1)="£", 'Stata dataset (nominal)'!K92*$D93, 'Stata dataset (nominal)'!K92)), "")</f>
        <v/>
      </c>
      <c r="L93" s="72">
        <f>_xlfn.IFNA(IF('Stata dataset (nominal)'!L92="","",IF(LEFT(L$4,1)="£", 'Stata dataset (nominal)'!L92*$D93, 'Stata dataset (nominal)'!L92)), "")</f>
        <v>0</v>
      </c>
      <c r="M93" s="72">
        <f>_xlfn.IFNA(IF('Stata dataset (nominal)'!M92="","",IF(LEFT(M$4,1)="£", 'Stata dataset (nominal)'!M92*$D93, 'Stata dataset (nominal)'!M92)), "")</f>
        <v>4.8070000000000004</v>
      </c>
      <c r="N93" s="72">
        <f>_xlfn.IFNA(IF('Stata dataset (nominal)'!N92="","",IF(LEFT(N$4,1)="£", 'Stata dataset (nominal)'!N92*$D93, 'Stata dataset (nominal)'!N92)), "")</f>
        <v>39.591000000000001</v>
      </c>
      <c r="O93" s="72">
        <f>_xlfn.IFNA(IF('Stata dataset (nominal)'!O92="","",IF(LEFT(O$4,1)="£", 'Stata dataset (nominal)'!O92*$D93, 'Stata dataset (nominal)'!O92)), "")</f>
        <v>108.8351106287147</v>
      </c>
      <c r="P93" s="72">
        <f>_xlfn.IFNA(IF('Stata dataset (nominal)'!P92="","",IF(LEFT(P$4,1)="£", 'Stata dataset (nominal)'!P92*$D93, 'Stata dataset (nominal)'!P92)), "")</f>
        <v>343.10064101564461</v>
      </c>
      <c r="Q93" s="72">
        <f>_xlfn.IFNA(IF('Stata dataset (nominal)'!Q92="","",IF(LEFT(Q$4,1)="£", 'Stata dataset (nominal)'!Q92*$D93, 'Stata dataset (nominal)'!Q92)), "")</f>
        <v>1222.453583316468</v>
      </c>
      <c r="R93" s="72">
        <f>_xlfn.IFNA(IF('Stata dataset (nominal)'!R92="","",IF(LEFT(R$4,1)="£", 'Stata dataset (nominal)'!R92*$D93, 'Stata dataset (nominal)'!R92)), "")</f>
        <v>208.1596051634009</v>
      </c>
      <c r="S93" s="72">
        <f>_xlfn.IFNA(IF('Stata dataset (nominal)'!S92="","",IF(LEFT(S$4,1)="£", 'Stata dataset (nominal)'!S92*$D93, 'Stata dataset (nominal)'!S92)), "")</f>
        <v>403.77117684322769</v>
      </c>
      <c r="T93" s="72">
        <f>_xlfn.IFNA(IF('Stata dataset (nominal)'!T92="","",IF(LEFT(T$4,1)="£", 'Stata dataset (nominal)'!T92*$D93, 'Stata dataset (nominal)'!T92)), "")</f>
        <v>1996.61740072406</v>
      </c>
      <c r="U93" s="72" t="str">
        <f>_xlfn.IFNA(IF('Stata dataset (nominal)'!U92="","",IF(LEFT(U$4,1)="£", 'Stata dataset (nominal)'!U92*$D93, 'Stata dataset (nominal)'!U92)), "")</f>
        <v/>
      </c>
      <c r="V93" s="72" t="str">
        <f>_xlfn.IFNA(IF('Stata dataset (nominal)'!V92="","",IF(LEFT(V$4,1)="£", 'Stata dataset (nominal)'!V92*$D93, 'Stata dataset (nominal)'!V92)), "")</f>
        <v/>
      </c>
      <c r="W93" s="72" t="str">
        <f>_xlfn.IFNA(IF('Stata dataset (nominal)'!W92="","",IF(LEFT(W$4,1)="£", 'Stata dataset (nominal)'!W92*$D93, 'Stata dataset (nominal)'!W92)), "")</f>
        <v/>
      </c>
      <c r="X93" s="72" t="str">
        <f>_xlfn.IFNA(IF('Stata dataset (nominal)'!X92="","",IF(LEFT(X$4,1)="£", 'Stata dataset (nominal)'!X92*$D93, 'Stata dataset (nominal)'!X92)), "")</f>
        <v/>
      </c>
      <c r="Y93" s="72" t="str">
        <f>_xlfn.IFNA(IF('Stata dataset (nominal)'!Y92="","",IF(LEFT(Y$4,1)="£", 'Stata dataset (nominal)'!Y92*$D93, 'Stata dataset (nominal)'!Y92)), "")</f>
        <v/>
      </c>
      <c r="Z93" s="72" t="str">
        <f>_xlfn.IFNA(IF('Stata dataset (nominal)'!Z92="","",IF(LEFT(Z$4,1)="£", 'Stata dataset (nominal)'!Z92*$D93, 'Stata dataset (nominal)'!Z92)), "")</f>
        <v/>
      </c>
      <c r="AA93" s="72">
        <f>_xlfn.IFNA(IF('Stata dataset (nominal)'!AA92="","",IF(LEFT(AA$4,1)="£", 'Stata dataset (nominal)'!AA92*$D93, 'Stata dataset (nominal)'!AA92)), "")</f>
        <v>1940.2331510023716</v>
      </c>
      <c r="AB93" s="72">
        <f>_xlfn.IFNA(IF('Stata dataset (nominal)'!AB92="","",IF(LEFT(AB$4,1)="£", 'Stata dataset (nominal)'!AB92*$D93, 'Stata dataset (nominal)'!AB92)), "")</f>
        <v>3.995650297671359</v>
      </c>
      <c r="AC93" s="72" t="str">
        <f>_xlfn.IFNA(IF('Stata dataset (nominal)'!AC92="","",IF(LEFT(AC$4,1)="£", 'Stata dataset (nominal)'!AC92*$D93, 'Stata dataset (nominal)'!AC92)), "")</f>
        <v/>
      </c>
      <c r="AD93" s="72">
        <f>_xlfn.IFNA(IF('Stata dataset (nominal)'!AD92="","",IF(LEFT(AD$4,1)="£", 'Stata dataset (nominal)'!AD92*$D93, 'Stata dataset (nominal)'!AD92)), "")</f>
        <v>5.1860000000000008</v>
      </c>
    </row>
    <row r="94" spans="1:30" x14ac:dyDescent="0.4">
      <c r="A94" s="63" t="str">
        <f t="shared" si="0"/>
        <v>SVE28</v>
      </c>
      <c r="B94" s="63" t="s">
        <v>433</v>
      </c>
      <c r="C94" s="160" t="s">
        <v>520</v>
      </c>
      <c r="D94" s="72">
        <f>_xlfn.IFNA(IF('Stata dataset (nominal)'!D93="","",IF(LEFT(D$4,1)="£",'Stata dataset (nominal)'!D93*$D94,'Stata dataset (nominal)'!D93)),"")</f>
        <v>0.88707476096865978</v>
      </c>
      <c r="E94" s="72">
        <f>_xlfn.IFNA(IF('Stata dataset (nominal)'!E93="","",IF(LEFT(E$4,1)="£", 'Stata dataset (nominal)'!E93*$D94, 'Stata dataset (nominal)'!E93)), "")</f>
        <v>40.439</v>
      </c>
      <c r="F94" s="72">
        <f>_xlfn.IFNA(IF('Stata dataset (nominal)'!F93="","",IF(LEFT(F$4,1)="£", 'Stata dataset (nominal)'!F93*$D94, 'Stata dataset (nominal)'!F93)), "")</f>
        <v>10.044</v>
      </c>
      <c r="G94" s="72">
        <f>_xlfn.IFNA(IF('Stata dataset (nominal)'!G93="","",IF(LEFT(G$4,1)="£", 'Stata dataset (nominal)'!G93*$D94, 'Stata dataset (nominal)'!G93)), "")</f>
        <v>41.981000000000002</v>
      </c>
      <c r="H94" s="72">
        <f>_xlfn.IFNA(IF('Stata dataset (nominal)'!H93="","",IF(LEFT(H$4,1)="£", 'Stata dataset (nominal)'!H93*$D94, 'Stata dataset (nominal)'!H93)), "")</f>
        <v>5.8680000000000003</v>
      </c>
      <c r="I94" s="72">
        <f>_xlfn.IFNA(IF('Stata dataset (nominal)'!I93="","",IF(LEFT(I$4,1)="£", 'Stata dataset (nominal)'!I93*$D94, 'Stata dataset (nominal)'!I93)), "")</f>
        <v>26.32746017602528</v>
      </c>
      <c r="J94" s="72">
        <f>_xlfn.IFNA(IF('Stata dataset (nominal)'!J93="","",IF(LEFT(J$4,1)="£", 'Stata dataset (nominal)'!J93*$D94, 'Stata dataset (nominal)'!J93)), "")</f>
        <v>0.52200000000000002</v>
      </c>
      <c r="K94" s="72" t="str">
        <f>_xlfn.IFNA(IF('Stata dataset (nominal)'!K93="","",IF(LEFT(K$4,1)="£", 'Stata dataset (nominal)'!K93*$D94, 'Stata dataset (nominal)'!K93)), "")</f>
        <v/>
      </c>
      <c r="L94" s="72">
        <f>_xlfn.IFNA(IF('Stata dataset (nominal)'!L93="","",IF(LEFT(L$4,1)="£", 'Stata dataset (nominal)'!L93*$D94, 'Stata dataset (nominal)'!L93)), "")</f>
        <v>0</v>
      </c>
      <c r="M94" s="72">
        <f>_xlfn.IFNA(IF('Stata dataset (nominal)'!M93="","",IF(LEFT(M$4,1)="£", 'Stata dataset (nominal)'!M93*$D94, 'Stata dataset (nominal)'!M93)), "")</f>
        <v>5.4550000000000001</v>
      </c>
      <c r="N94" s="72">
        <f>_xlfn.IFNA(IF('Stata dataset (nominal)'!N93="","",IF(LEFT(N$4,1)="£", 'Stata dataset (nominal)'!N93*$D94, 'Stata dataset (nominal)'!N93)), "")</f>
        <v>41.981000000000002</v>
      </c>
      <c r="O94" s="72">
        <f>_xlfn.IFNA(IF('Stata dataset (nominal)'!O93="","",IF(LEFT(O$4,1)="£", 'Stata dataset (nominal)'!O93*$D94, 'Stata dataset (nominal)'!O93)), "")</f>
        <v>99.024935185437585</v>
      </c>
      <c r="P94" s="72">
        <f>_xlfn.IFNA(IF('Stata dataset (nominal)'!P93="","",IF(LEFT(P$4,1)="£", 'Stata dataset (nominal)'!P93*$D94, 'Stata dataset (nominal)'!P93)), "")</f>
        <v>334.33087597444</v>
      </c>
      <c r="Q94" s="72">
        <f>_xlfn.IFNA(IF('Stata dataset (nominal)'!Q93="","",IF(LEFT(Q$4,1)="£", 'Stata dataset (nominal)'!Q93*$D94, 'Stata dataset (nominal)'!Q93)), "")</f>
        <v>1113.494511222239</v>
      </c>
      <c r="R94" s="72">
        <f>_xlfn.IFNA(IF('Stata dataset (nominal)'!R93="","",IF(LEFT(R$4,1)="£", 'Stata dataset (nominal)'!R93*$D94, 'Stata dataset (nominal)'!R93)), "")</f>
        <v>220.76076049643481</v>
      </c>
      <c r="S94" s="72">
        <f>_xlfn.IFNA(IF('Stata dataset (nominal)'!S93="","",IF(LEFT(S$4,1)="£", 'Stata dataset (nominal)'!S93*$D94, 'Stata dataset (nominal)'!S93)), "")</f>
        <v>423.12</v>
      </c>
      <c r="T94" s="72">
        <f>_xlfn.IFNA(IF('Stata dataset (nominal)'!T93="","",IF(LEFT(T$4,1)="£", 'Stata dataset (nominal)'!T93*$D94, 'Stata dataset (nominal)'!T93)), "")</f>
        <v>2117.4837869471648</v>
      </c>
      <c r="U94" s="72" t="str">
        <f>_xlfn.IFNA(IF('Stata dataset (nominal)'!U93="","",IF(LEFT(U$4,1)="£", 'Stata dataset (nominal)'!U93*$D94, 'Stata dataset (nominal)'!U93)), "")</f>
        <v/>
      </c>
      <c r="V94" s="72" t="str">
        <f>_xlfn.IFNA(IF('Stata dataset (nominal)'!V93="","",IF(LEFT(V$4,1)="£", 'Stata dataset (nominal)'!V93*$D94, 'Stata dataset (nominal)'!V93)), "")</f>
        <v/>
      </c>
      <c r="W94" s="72" t="str">
        <f>_xlfn.IFNA(IF('Stata dataset (nominal)'!W93="","",IF(LEFT(W$4,1)="£", 'Stata dataset (nominal)'!W93*$D94, 'Stata dataset (nominal)'!W93)), "")</f>
        <v/>
      </c>
      <c r="X94" s="72" t="str">
        <f>_xlfn.IFNA(IF('Stata dataset (nominal)'!X93="","",IF(LEFT(X$4,1)="£", 'Stata dataset (nominal)'!X93*$D94, 'Stata dataset (nominal)'!X93)), "")</f>
        <v/>
      </c>
      <c r="Y94" s="72" t="str">
        <f>_xlfn.IFNA(IF('Stata dataset (nominal)'!Y93="","",IF(LEFT(Y$4,1)="£", 'Stata dataset (nominal)'!Y93*$D94, 'Stata dataset (nominal)'!Y93)), "")</f>
        <v/>
      </c>
      <c r="Z94" s="72" t="str">
        <f>_xlfn.IFNA(IF('Stata dataset (nominal)'!Z93="","",IF(LEFT(Z$4,1)="£", 'Stata dataset (nominal)'!Z93*$D94, 'Stata dataset (nominal)'!Z93)), "")</f>
        <v/>
      </c>
      <c r="AA94" s="72">
        <f>_xlfn.IFNA(IF('Stata dataset (nominal)'!AA93="","",IF(LEFT(AA$4,1)="£", 'Stata dataset (nominal)'!AA93*$D94, 'Stata dataset (nominal)'!AA93)), "")</f>
        <v>2009.518604039775</v>
      </c>
      <c r="AB94" s="72">
        <f>_xlfn.IFNA(IF('Stata dataset (nominal)'!AB93="","",IF(LEFT(AB$4,1)="£", 'Stata dataset (nominal)'!AB93*$D94, 'Stata dataset (nominal)'!AB93)), "")</f>
        <v>2.680164342672493</v>
      </c>
      <c r="AC94" s="72" t="str">
        <f>_xlfn.IFNA(IF('Stata dataset (nominal)'!AC93="","",IF(LEFT(AC$4,1)="£", 'Stata dataset (nominal)'!AC93*$D94, 'Stata dataset (nominal)'!AC93)), "")</f>
        <v/>
      </c>
      <c r="AD94" s="72">
        <f>_xlfn.IFNA(IF('Stata dataset (nominal)'!AD93="","",IF(LEFT(AD$4,1)="£", 'Stata dataset (nominal)'!AD93*$D94, 'Stata dataset (nominal)'!AD93)), "")</f>
        <v>5.2159999999999993</v>
      </c>
    </row>
    <row r="95" spans="1:30" x14ac:dyDescent="0.4">
      <c r="A95" s="63" t="str">
        <f t="shared" si="0"/>
        <v>SVE29</v>
      </c>
      <c r="B95" s="63" t="s">
        <v>433</v>
      </c>
      <c r="C95" s="160" t="s">
        <v>521</v>
      </c>
      <c r="D95" s="72">
        <f>_xlfn.IFNA(IF('Stata dataset (nominal)'!D94="","",IF(LEFT(D$4,1)="£",'Stata dataset (nominal)'!D94*$D95,'Stata dataset (nominal)'!D94)),"")</f>
        <v>0.86826734427030228</v>
      </c>
      <c r="E95" s="72">
        <f>_xlfn.IFNA(IF('Stata dataset (nominal)'!E94="","",IF(LEFT(E$4,1)="£", 'Stata dataset (nominal)'!E94*$D95, 'Stata dataset (nominal)'!E94)), "")</f>
        <v>40.92</v>
      </c>
      <c r="F95" s="72">
        <f>_xlfn.IFNA(IF('Stata dataset (nominal)'!F94="","",IF(LEFT(F$4,1)="£", 'Stata dataset (nominal)'!F94*$D95, 'Stata dataset (nominal)'!F94)), "")</f>
        <v>10.164999999999999</v>
      </c>
      <c r="G95" s="72">
        <f>_xlfn.IFNA(IF('Stata dataset (nominal)'!G94="","",IF(LEFT(G$4,1)="£", 'Stata dataset (nominal)'!G94*$D95, 'Stata dataset (nominal)'!G94)), "")</f>
        <v>45.442</v>
      </c>
      <c r="H95" s="72">
        <f>_xlfn.IFNA(IF('Stata dataset (nominal)'!H94="","",IF(LEFT(H$4,1)="£", 'Stata dataset (nominal)'!H94*$D95, 'Stata dataset (nominal)'!H94)), "")</f>
        <v>5.88</v>
      </c>
      <c r="I95" s="72">
        <f>_xlfn.IFNA(IF('Stata dataset (nominal)'!I94="","",IF(LEFT(I$4,1)="£", 'Stata dataset (nominal)'!I94*$D95, 'Stata dataset (nominal)'!I94)), "")</f>
        <v>27.34802577814148</v>
      </c>
      <c r="J95" s="72">
        <f>_xlfn.IFNA(IF('Stata dataset (nominal)'!J94="","",IF(LEFT(J$4,1)="£", 'Stata dataset (nominal)'!J94*$D95, 'Stata dataset (nominal)'!J94)), "")</f>
        <v>0.52500000000000002</v>
      </c>
      <c r="K95" s="72" t="str">
        <f>_xlfn.IFNA(IF('Stata dataset (nominal)'!K94="","",IF(LEFT(K$4,1)="£", 'Stata dataset (nominal)'!K94*$D95, 'Stata dataset (nominal)'!K94)), "")</f>
        <v/>
      </c>
      <c r="L95" s="72">
        <f>_xlfn.IFNA(IF('Stata dataset (nominal)'!L94="","",IF(LEFT(L$4,1)="£", 'Stata dataset (nominal)'!L94*$D95, 'Stata dataset (nominal)'!L94)), "")</f>
        <v>0</v>
      </c>
      <c r="M95" s="72">
        <f>_xlfn.IFNA(IF('Stata dataset (nominal)'!M94="","",IF(LEFT(M$4,1)="£", 'Stata dataset (nominal)'!M94*$D95, 'Stata dataset (nominal)'!M94)), "")</f>
        <v>6.11</v>
      </c>
      <c r="N95" s="72">
        <f>_xlfn.IFNA(IF('Stata dataset (nominal)'!N94="","",IF(LEFT(N$4,1)="£", 'Stata dataset (nominal)'!N94*$D95, 'Stata dataset (nominal)'!N94)), "")</f>
        <v>45.442</v>
      </c>
      <c r="O95" s="72">
        <f>_xlfn.IFNA(IF('Stata dataset (nominal)'!O94="","",IF(LEFT(O$4,1)="£", 'Stata dataset (nominal)'!O94*$D95, 'Stata dataset (nominal)'!O94)), "")</f>
        <v>89.103641062269304</v>
      </c>
      <c r="P95" s="72">
        <f>_xlfn.IFNA(IF('Stata dataset (nominal)'!P94="","",IF(LEFT(P$4,1)="£", 'Stata dataset (nominal)'!P94*$D95, 'Stata dataset (nominal)'!P94)), "")</f>
        <v>325.64725311869688</v>
      </c>
      <c r="Q95" s="72">
        <f>_xlfn.IFNA(IF('Stata dataset (nominal)'!Q94="","",IF(LEFT(Q$4,1)="£", 'Stata dataset (nominal)'!Q94*$D95, 'Stata dataset (nominal)'!Q94)), "")</f>
        <v>1003.3115539318291</v>
      </c>
      <c r="R95" s="72">
        <f>_xlfn.IFNA(IF('Stata dataset (nominal)'!R94="","",IF(LEFT(R$4,1)="£", 'Stata dataset (nominal)'!R94*$D95, 'Stata dataset (nominal)'!R94)), "")</f>
        <v>233.4015682302709</v>
      </c>
      <c r="S95" s="72">
        <f>_xlfn.IFNA(IF('Stata dataset (nominal)'!S94="","",IF(LEFT(S$4,1)="£", 'Stata dataset (nominal)'!S94*$D95, 'Stata dataset (nominal)'!S94)), "")</f>
        <v>442.44250168568971</v>
      </c>
      <c r="T95" s="72">
        <f>_xlfn.IFNA(IF('Stata dataset (nominal)'!T94="","",IF(LEFT(T$4,1)="£", 'Stata dataset (nominal)'!T94*$D95, 'Stata dataset (nominal)'!T94)), "")</f>
        <v>2238.7144125366121</v>
      </c>
      <c r="U95" s="72" t="str">
        <f>_xlfn.IFNA(IF('Stata dataset (nominal)'!U94="","",IF(LEFT(U$4,1)="£", 'Stata dataset (nominal)'!U94*$D95, 'Stata dataset (nominal)'!U94)), "")</f>
        <v/>
      </c>
      <c r="V95" s="72" t="str">
        <f>_xlfn.IFNA(IF('Stata dataset (nominal)'!V94="","",IF(LEFT(V$4,1)="£", 'Stata dataset (nominal)'!V94*$D95, 'Stata dataset (nominal)'!V94)), "")</f>
        <v/>
      </c>
      <c r="W95" s="72" t="str">
        <f>_xlfn.IFNA(IF('Stata dataset (nominal)'!W94="","",IF(LEFT(W$4,1)="£", 'Stata dataset (nominal)'!W94*$D95, 'Stata dataset (nominal)'!W94)), "")</f>
        <v/>
      </c>
      <c r="X95" s="72" t="str">
        <f>_xlfn.IFNA(IF('Stata dataset (nominal)'!X94="","",IF(LEFT(X$4,1)="£", 'Stata dataset (nominal)'!X94*$D95, 'Stata dataset (nominal)'!X94)), "")</f>
        <v/>
      </c>
      <c r="Y95" s="72" t="str">
        <f>_xlfn.IFNA(IF('Stata dataset (nominal)'!Y94="","",IF(LEFT(Y$4,1)="£", 'Stata dataset (nominal)'!Y94*$D95, 'Stata dataset (nominal)'!Y94)), "")</f>
        <v/>
      </c>
      <c r="Z95" s="72" t="str">
        <f>_xlfn.IFNA(IF('Stata dataset (nominal)'!Z94="","",IF(LEFT(Z$4,1)="£", 'Stata dataset (nominal)'!Z94*$D95, 'Stata dataset (nominal)'!Z94)), "")</f>
        <v/>
      </c>
      <c r="AA95" s="72">
        <f>_xlfn.IFNA(IF('Stata dataset (nominal)'!AA94="","",IF(LEFT(AA$4,1)="£", 'Stata dataset (nominal)'!AA94*$D95, 'Stata dataset (nominal)'!AA94)), "")</f>
        <v>2121.9335441017356</v>
      </c>
      <c r="AB95" s="72">
        <f>_xlfn.IFNA(IF('Stata dataset (nominal)'!AB94="","",IF(LEFT(AB$4,1)="£", 'Stata dataset (nominal)'!AB94*$D95, 'Stata dataset (nominal)'!AB94)), "")</f>
        <v>2.7245469976356942</v>
      </c>
      <c r="AC95" s="72" t="str">
        <f>_xlfn.IFNA(IF('Stata dataset (nominal)'!AC94="","",IF(LEFT(AC$4,1)="£", 'Stata dataset (nominal)'!AC94*$D95, 'Stata dataset (nominal)'!AC94)), "")</f>
        <v/>
      </c>
      <c r="AD95" s="72">
        <f>_xlfn.IFNA(IF('Stata dataset (nominal)'!AD94="","",IF(LEFT(AD$4,1)="£", 'Stata dataset (nominal)'!AD94*$D95, 'Stata dataset (nominal)'!AD94)), "")</f>
        <v>5.2490000000000006</v>
      </c>
    </row>
    <row r="96" spans="1:30" x14ac:dyDescent="0.4">
      <c r="A96" s="63" t="str">
        <f t="shared" si="0"/>
        <v>SVE30</v>
      </c>
      <c r="B96" s="63" t="s">
        <v>433</v>
      </c>
      <c r="C96" s="160" t="s">
        <v>522</v>
      </c>
      <c r="D96" s="72">
        <f>_xlfn.IFNA(IF('Stata dataset (nominal)'!D95="","",IF(LEFT(D$4,1)="£",'Stata dataset (nominal)'!D95*$D96,'Stata dataset (nominal)'!D95)),"")</f>
        <v>0.85187901166654545</v>
      </c>
      <c r="E96" s="72">
        <f>_xlfn.IFNA(IF('Stata dataset (nominal)'!E95="","",IF(LEFT(E$4,1)="£", 'Stata dataset (nominal)'!E95*$D96, 'Stata dataset (nominal)'!E95)), "")</f>
        <v>43.573999999999998</v>
      </c>
      <c r="F96" s="72">
        <f>_xlfn.IFNA(IF('Stata dataset (nominal)'!F95="","",IF(LEFT(F$4,1)="£", 'Stata dataset (nominal)'!F95*$D96, 'Stata dataset (nominal)'!F95)), "")</f>
        <v>10.298</v>
      </c>
      <c r="G96" s="72">
        <f>_xlfn.IFNA(IF('Stata dataset (nominal)'!G95="","",IF(LEFT(G$4,1)="£", 'Stata dataset (nominal)'!G95*$D96, 'Stata dataset (nominal)'!G95)), "")</f>
        <v>46.192</v>
      </c>
      <c r="H96" s="72">
        <f>_xlfn.IFNA(IF('Stata dataset (nominal)'!H95="","",IF(LEFT(H$4,1)="£", 'Stata dataset (nominal)'!H95*$D96, 'Stata dataset (nominal)'!H95)), "")</f>
        <v>5.89</v>
      </c>
      <c r="I96" s="72">
        <f>_xlfn.IFNA(IF('Stata dataset (nominal)'!I95="","",IF(LEFT(I$4,1)="£", 'Stata dataset (nominal)'!I95*$D96, 'Stata dataset (nominal)'!I95)), "")</f>
        <v>28.101111865016815</v>
      </c>
      <c r="J96" s="72">
        <f>_xlfn.IFNA(IF('Stata dataset (nominal)'!J95="","",IF(LEFT(J$4,1)="£", 'Stata dataset (nominal)'!J95*$D96, 'Stata dataset (nominal)'!J95)), "")</f>
        <v>0.52800000000000002</v>
      </c>
      <c r="K96" s="72" t="str">
        <f>_xlfn.IFNA(IF('Stata dataset (nominal)'!K95="","",IF(LEFT(K$4,1)="£", 'Stata dataset (nominal)'!K95*$D96, 'Stata dataset (nominal)'!K95)), "")</f>
        <v/>
      </c>
      <c r="L96" s="72">
        <f>_xlfn.IFNA(IF('Stata dataset (nominal)'!L95="","",IF(LEFT(L$4,1)="£", 'Stata dataset (nominal)'!L95*$D96, 'Stata dataset (nominal)'!L95)), "")</f>
        <v>0</v>
      </c>
      <c r="M96" s="72">
        <f>_xlfn.IFNA(IF('Stata dataset (nominal)'!M95="","",IF(LEFT(M$4,1)="£", 'Stata dataset (nominal)'!M95*$D96, 'Stata dataset (nominal)'!M95)), "")</f>
        <v>6.1459999999999999</v>
      </c>
      <c r="N96" s="72">
        <f>_xlfn.IFNA(IF('Stata dataset (nominal)'!N95="","",IF(LEFT(N$4,1)="£", 'Stata dataset (nominal)'!N95*$D96, 'Stata dataset (nominal)'!N95)), "")</f>
        <v>46.192</v>
      </c>
      <c r="O96" s="72">
        <f>_xlfn.IFNA(IF('Stata dataset (nominal)'!O95="","",IF(LEFT(O$4,1)="£", 'Stata dataset (nominal)'!O95*$D96, 'Stata dataset (nominal)'!O95)), "")</f>
        <v>80.201346500737188</v>
      </c>
      <c r="P96" s="72">
        <f>_xlfn.IFNA(IF('Stata dataset (nominal)'!P95="","",IF(LEFT(P$4,1)="£", 'Stata dataset (nominal)'!P95*$D96, 'Stata dataset (nominal)'!P95)), "")</f>
        <v>316.95775638663048</v>
      </c>
      <c r="Q96" s="72">
        <f>_xlfn.IFNA(IF('Stata dataset (nominal)'!Q95="","",IF(LEFT(Q$4,1)="£", 'Stata dataset (nominal)'!Q95*$D96, 'Stata dataset (nominal)'!Q95)), "")</f>
        <v>904.39554087063175</v>
      </c>
      <c r="R96" s="72">
        <f>_xlfn.IFNA(IF('Stata dataset (nominal)'!R95="","",IF(LEFT(R$4,1)="£", 'Stata dataset (nominal)'!R95*$D96, 'Stata dataset (nominal)'!R95)), "")</f>
        <v>244.89736568570379</v>
      </c>
      <c r="S96" s="72">
        <f>_xlfn.IFNA(IF('Stata dataset (nominal)'!S95="","",IF(LEFT(S$4,1)="£", 'Stata dataset (nominal)'!S95*$D96, 'Stata dataset (nominal)'!S95)), "")</f>
        <v>461.23538887853232</v>
      </c>
      <c r="T96" s="72">
        <f>_xlfn.IFNA(IF('Stata dataset (nominal)'!T95="","",IF(LEFT(T$4,1)="£", 'Stata dataset (nominal)'!T95*$D96, 'Stata dataset (nominal)'!T95)), "")</f>
        <v>2348.9598719398991</v>
      </c>
      <c r="U96" s="72" t="str">
        <f>_xlfn.IFNA(IF('Stata dataset (nominal)'!U95="","",IF(LEFT(U$4,1)="£", 'Stata dataset (nominal)'!U95*$D96, 'Stata dataset (nominal)'!U95)), "")</f>
        <v/>
      </c>
      <c r="V96" s="72" t="str">
        <f>_xlfn.IFNA(IF('Stata dataset (nominal)'!V95="","",IF(LEFT(V$4,1)="£", 'Stata dataset (nominal)'!V95*$D96, 'Stata dataset (nominal)'!V95)), "")</f>
        <v/>
      </c>
      <c r="W96" s="72" t="str">
        <f>_xlfn.IFNA(IF('Stata dataset (nominal)'!W95="","",IF(LEFT(W$4,1)="£", 'Stata dataset (nominal)'!W95*$D96, 'Stata dataset (nominal)'!W95)), "")</f>
        <v/>
      </c>
      <c r="X96" s="72" t="str">
        <f>_xlfn.IFNA(IF('Stata dataset (nominal)'!X95="","",IF(LEFT(X$4,1)="£", 'Stata dataset (nominal)'!X95*$D96, 'Stata dataset (nominal)'!X95)), "")</f>
        <v/>
      </c>
      <c r="Y96" s="72" t="str">
        <f>_xlfn.IFNA(IF('Stata dataset (nominal)'!Y95="","",IF(LEFT(Y$4,1)="£", 'Stata dataset (nominal)'!Y95*$D96, 'Stata dataset (nominal)'!Y95)), "")</f>
        <v/>
      </c>
      <c r="Z96" s="72" t="str">
        <f>_xlfn.IFNA(IF('Stata dataset (nominal)'!Z95="","",IF(LEFT(Z$4,1)="£", 'Stata dataset (nominal)'!Z95*$D96, 'Stata dataset (nominal)'!Z95)), "")</f>
        <v/>
      </c>
      <c r="AA96" s="72">
        <f>_xlfn.IFNA(IF('Stata dataset (nominal)'!AA95="","",IF(LEFT(AA$4,1)="£", 'Stata dataset (nominal)'!AA95*$D96, 'Stata dataset (nominal)'!AA95)), "")</f>
        <v>2103.1142493404673</v>
      </c>
      <c r="AB96" s="72">
        <f>_xlfn.IFNA(IF('Stata dataset (nominal)'!AB95="","",IF(LEFT(AB$4,1)="£", 'Stata dataset (nominal)'!AB95*$D96, 'Stata dataset (nominal)'!AB95)), "")</f>
        <v>3.2532591546311158</v>
      </c>
      <c r="AC96" s="72" t="str">
        <f>_xlfn.IFNA(IF('Stata dataset (nominal)'!AC95="","",IF(LEFT(AC$4,1)="£", 'Stata dataset (nominal)'!AC95*$D96, 'Stata dataset (nominal)'!AC95)), "")</f>
        <v/>
      </c>
      <c r="AD96" s="72">
        <f>_xlfn.IFNA(IF('Stata dataset (nominal)'!AD95="","",IF(LEFT(AD$4,1)="£", 'Stata dataset (nominal)'!AD95*$D96, 'Stata dataset (nominal)'!AD95)), "")</f>
        <v>5.2810000000000006</v>
      </c>
    </row>
    <row r="97" spans="1:30" x14ac:dyDescent="0.4">
      <c r="A97" s="63" t="str">
        <f t="shared" si="0"/>
        <v>SVT14</v>
      </c>
      <c r="B97" s="63" t="s">
        <v>313</v>
      </c>
      <c r="C97" s="63" t="s">
        <v>243</v>
      </c>
      <c r="D97" s="72">
        <f>_xlfn.IFNA(IF('Stata dataset (nominal)'!D96="","",IF(LEFT(D$4,1)="£",'Stata dataset (nominal)'!D96*$D97,'Stata dataset (nominal)'!D96)),"")</f>
        <v>1.24788708586883</v>
      </c>
      <c r="E97" s="72">
        <f>_xlfn.IFNA(IF('Stata dataset (nominal)'!E96="","",IF(LEFT(E$4,1)="£", 'Stata dataset (nominal)'!E96*$D97, 'Stata dataset (nominal)'!E96)), "")</f>
        <v>42.802527045300863</v>
      </c>
      <c r="F97" s="72">
        <f>_xlfn.IFNA(IF('Stata dataset (nominal)'!F96="","",IF(LEFT(F$4,1)="£", 'Stata dataset (nominal)'!F96*$D97, 'Stata dataset (nominal)'!F96)), "")</f>
        <v>11.355772481406353</v>
      </c>
      <c r="G97" s="72">
        <f>_xlfn.IFNA(IF('Stata dataset (nominal)'!G96="","",IF(LEFT(G$4,1)="£", 'Stata dataset (nominal)'!G96*$D97, 'Stata dataset (nominal)'!G96)), "")</f>
        <v>33.568162609871528</v>
      </c>
      <c r="H97" s="72">
        <f>_xlfn.IFNA(IF('Stata dataset (nominal)'!H96="","",IF(LEFT(H$4,1)="£", 'Stata dataset (nominal)'!H96*$D97, 'Stata dataset (nominal)'!H96)), "")</f>
        <v>6.9881676808654474</v>
      </c>
      <c r="I97" s="72">
        <f>_xlfn.IFNA(IF('Stata dataset (nominal)'!I96="","",IF(LEFT(I$4,1)="£", 'Stata dataset (nominal)'!I96*$D97, 'Stata dataset (nominal)'!I96)), "")</f>
        <v>24.832953008789715</v>
      </c>
      <c r="J97" s="72">
        <f>_xlfn.IFNA(IF('Stata dataset (nominal)'!J96="","",IF(LEFT(J$4,1)="£", 'Stata dataset (nominal)'!J96*$D97, 'Stata dataset (nominal)'!J96)), "")</f>
        <v>0.62394354293441501</v>
      </c>
      <c r="K97" s="72">
        <f>_xlfn.IFNA(IF('Stata dataset (nominal)'!K96="","",IF(LEFT(K$4,1)="£", 'Stata dataset (nominal)'!K96*$D97, 'Stata dataset (nominal)'!K96)), "")</f>
        <v>0</v>
      </c>
      <c r="L97" s="72">
        <f>_xlfn.IFNA(IF('Stata dataset (nominal)'!L96="","",IF(LEFT(L$4,1)="£", 'Stata dataset (nominal)'!L96*$D97, 'Stata dataset (nominal)'!L96)), "")</f>
        <v>0</v>
      </c>
      <c r="M97" s="72">
        <f>_xlfn.IFNA(IF('Stata dataset (nominal)'!M96="","",IF(LEFT(M$4,1)="£", 'Stata dataset (nominal)'!M96*$D97, 'Stata dataset (nominal)'!M96)), "")</f>
        <v>2.5541281013092481</v>
      </c>
      <c r="N97" s="72" t="str">
        <f>_xlfn.IFNA(IF('Stata dataset (nominal)'!N96="","",IF(LEFT(N$4,1)="£", 'Stata dataset (nominal)'!N96*$D97, 'Stata dataset (nominal)'!N96)), "")</f>
        <v/>
      </c>
      <c r="O97" s="72">
        <f>_xlfn.IFNA(IF('Stata dataset (nominal)'!O96="","",IF(LEFT(O$4,1)="£", 'Stata dataset (nominal)'!O96*$D97, 'Stata dataset (nominal)'!O96)), "")</f>
        <v>155.49700000000001</v>
      </c>
      <c r="P97" s="72">
        <f>_xlfn.IFNA(IF('Stata dataset (nominal)'!P96="","",IF(LEFT(P$4,1)="£", 'Stata dataset (nominal)'!P96*$D97, 'Stata dataset (nominal)'!P96)), "")</f>
        <v>478.077</v>
      </c>
      <c r="Q97" s="72">
        <f>_xlfn.IFNA(IF('Stata dataset (nominal)'!Q96="","",IF(LEFT(Q$4,1)="£", 'Stata dataset (nominal)'!Q96*$D97, 'Stata dataset (nominal)'!Q96)), "")</f>
        <v>1768.6469999999999</v>
      </c>
      <c r="R97" s="72">
        <f>_xlfn.IFNA(IF('Stata dataset (nominal)'!R96="","",IF(LEFT(R$4,1)="£", 'Stata dataset (nominal)'!R96*$D97, 'Stata dataset (nominal)'!R96)), "")</f>
        <v>104.505</v>
      </c>
      <c r="S97" s="72">
        <f>_xlfn.IFNA(IF('Stata dataset (nominal)'!S96="","",IF(LEFT(S$4,1)="£", 'Stata dataset (nominal)'!S96*$D97, 'Stata dataset (nominal)'!S96)), "")</f>
        <v>223.54300000000001</v>
      </c>
      <c r="T97" s="72">
        <f>_xlfn.IFNA(IF('Stata dataset (nominal)'!T96="","",IF(LEFT(T$4,1)="£", 'Stata dataset (nominal)'!T96*$D97, 'Stata dataset (nominal)'!T96)), "")</f>
        <v>1118.6849999999999</v>
      </c>
      <c r="U97" s="72">
        <f>_xlfn.IFNA(IF('Stata dataset (nominal)'!U96="","",IF(LEFT(U$4,1)="£", 'Stata dataset (nominal)'!U96*$D97, 'Stata dataset (nominal)'!U96)), "")</f>
        <v>27.185681994028286</v>
      </c>
      <c r="V97" s="72">
        <f>_xlfn.IFNA(IF('Stata dataset (nominal)'!V96="","",IF(LEFT(V$4,1)="£", 'Stata dataset (nominal)'!V96*$D97, 'Stata dataset (nominal)'!V96)), "")</f>
        <v>137.30519671972911</v>
      </c>
      <c r="W97" s="72">
        <f>_xlfn.IFNA(IF('Stata dataset (nominal)'!W96="","",IF(LEFT(W$4,1)="£", 'Stata dataset (nominal)'!W96*$D97, 'Stata dataset (nominal)'!W96)), "")</f>
        <v>2.4590964584454094</v>
      </c>
      <c r="X97" s="72">
        <f>_xlfn.IFNA(IF('Stata dataset (nominal)'!X96="","",IF(LEFT(X$4,1)="£", 'Stata dataset (nominal)'!X96*$D97, 'Stata dataset (nominal)'!X96)), "")</f>
        <v>11.876864082534</v>
      </c>
      <c r="Y97" s="72">
        <f>_xlfn.IFNA(IF('Stata dataset (nominal)'!Y96="","",IF(LEFT(Y$4,1)="£", 'Stata dataset (nominal)'!Y96*$D97, 'Stata dataset (nominal)'!Y96)), "")</f>
        <v>15.612119338611013</v>
      </c>
      <c r="Z97" s="72">
        <f>_xlfn.IFNA(IF('Stata dataset (nominal)'!Z96="","",IF(LEFT(Z$4,1)="£", 'Stata dataset (nominal)'!Z96*$D97, 'Stata dataset (nominal)'!Z96)), "")</f>
        <v>15.612119338611013</v>
      </c>
      <c r="AA97" s="72">
        <f>_xlfn.IFNA(IF('Stata dataset (nominal)'!AA96="","",IF(LEFT(AA$4,1)="£", 'Stata dataset (nominal)'!AA96*$D97, 'Stata dataset (nominal)'!AA96)), "")</f>
        <v>1413.9278337422988</v>
      </c>
      <c r="AB97" s="72">
        <f>_xlfn.IFNA(IF('Stata dataset (nominal)'!AB96="","",IF(LEFT(AB$4,1)="£", 'Stata dataset (nominal)'!AB96*$D97, 'Stata dataset (nominal)'!AB96)), "")</f>
        <v>5.8569829952670718</v>
      </c>
      <c r="AC97" s="72">
        <f>_xlfn.IFNA(IF('Stata dataset (nominal)'!AC96="","",IF(LEFT(AC$4,1)="£", 'Stata dataset (nominal)'!AC96*$D97, 'Stata dataset (nominal)'!AC96)), "")</f>
        <v>5.3534603071673832</v>
      </c>
      <c r="AD97" s="72">
        <f>_xlfn.IFNA(IF('Stata dataset (nominal)'!AD96="","",IF(LEFT(AD$4,1)="£", 'Stata dataset (nominal)'!AD96*$D97, 'Stata dataset (nominal)'!AD96)), "")</f>
        <v>11.897019235993913</v>
      </c>
    </row>
    <row r="98" spans="1:30" x14ac:dyDescent="0.4">
      <c r="A98" s="63" t="str">
        <f t="shared" si="0"/>
        <v>SVT15</v>
      </c>
      <c r="B98" s="63" t="s">
        <v>313</v>
      </c>
      <c r="C98" s="63" t="s">
        <v>245</v>
      </c>
      <c r="D98" s="72">
        <f>_xlfn.IFNA(IF('Stata dataset (nominal)'!D97="","",IF(LEFT(D$4,1)="£",'Stata dataset (nominal)'!D97*$D98,'Stata dataset (nominal)'!D97)),"")</f>
        <v>1.2338096431854266</v>
      </c>
      <c r="E98" s="72">
        <f>_xlfn.IFNA(IF('Stata dataset (nominal)'!E97="","",IF(LEFT(E$4,1)="£", 'Stata dataset (nominal)'!E97*$D98, 'Stata dataset (nominal)'!E97)), "")</f>
        <v>38.494860867385313</v>
      </c>
      <c r="F98" s="72">
        <f>_xlfn.IFNA(IF('Stata dataset (nominal)'!F97="","",IF(LEFT(F$4,1)="£", 'Stata dataset (nominal)'!F97*$D98, 'Stata dataset (nominal)'!F97)), "")</f>
        <v>11.844572574580095</v>
      </c>
      <c r="G98" s="72">
        <f>_xlfn.IFNA(IF('Stata dataset (nominal)'!G97="","",IF(LEFT(G$4,1)="£", 'Stata dataset (nominal)'!G97*$D98, 'Stata dataset (nominal)'!G97)), "")</f>
        <v>32.202431687139637</v>
      </c>
      <c r="H98" s="72">
        <f>_xlfn.IFNA(IF('Stata dataset (nominal)'!H97="","",IF(LEFT(H$4,1)="£", 'Stata dataset (nominal)'!H97*$D98, 'Stata dataset (nominal)'!H97)), "")</f>
        <v>6.6625720732013045</v>
      </c>
      <c r="I98" s="72">
        <f>_xlfn.IFNA(IF('Stata dataset (nominal)'!I97="","",IF(LEFT(I$4,1)="£", 'Stata dataset (nominal)'!I97*$D98, 'Stata dataset (nominal)'!I97)), "")</f>
        <v>29.241288543494612</v>
      </c>
      <c r="J98" s="72">
        <f>_xlfn.IFNA(IF('Stata dataset (nominal)'!J97="","",IF(LEFT(J$4,1)="£", 'Stata dataset (nominal)'!J97*$D98, 'Stata dataset (nominal)'!J97)), "")</f>
        <v>0.86366675022979855</v>
      </c>
      <c r="K98" s="72">
        <f>_xlfn.IFNA(IF('Stata dataset (nominal)'!K97="","",IF(LEFT(K$4,1)="£", 'Stata dataset (nominal)'!K97*$D98, 'Stata dataset (nominal)'!K97)), "")</f>
        <v>2.7143812150079389</v>
      </c>
      <c r="L98" s="72">
        <f>_xlfn.IFNA(IF('Stata dataset (nominal)'!L97="","",IF(LEFT(L$4,1)="£", 'Stata dataset (nominal)'!L97*$D98, 'Stata dataset (nominal)'!L97)), "")</f>
        <v>0</v>
      </c>
      <c r="M98" s="72">
        <f>_xlfn.IFNA(IF('Stata dataset (nominal)'!M97="","",IF(LEFT(M$4,1)="£", 'Stata dataset (nominal)'!M97*$D98, 'Stata dataset (nominal)'!M97)), "")</f>
        <v>2.5601550096097605</v>
      </c>
      <c r="N98" s="72" t="str">
        <f>_xlfn.IFNA(IF('Stata dataset (nominal)'!N97="","",IF(LEFT(N$4,1)="£", 'Stata dataset (nominal)'!N97*$D98, 'Stata dataset (nominal)'!N97)), "")</f>
        <v/>
      </c>
      <c r="O98" s="72">
        <f>_xlfn.IFNA(IF('Stata dataset (nominal)'!O97="","",IF(LEFT(O$4,1)="£", 'Stata dataset (nominal)'!O97*$D98, 'Stata dataset (nominal)'!O97)), "")</f>
        <v>151.798</v>
      </c>
      <c r="P98" s="72">
        <f>_xlfn.IFNA(IF('Stata dataset (nominal)'!P97="","",IF(LEFT(P$4,1)="£", 'Stata dataset (nominal)'!P97*$D98, 'Stata dataset (nominal)'!P97)), "")</f>
        <v>468.11750000000001</v>
      </c>
      <c r="Q98" s="72">
        <f>_xlfn.IFNA(IF('Stata dataset (nominal)'!Q97="","",IF(LEFT(Q$4,1)="£", 'Stata dataset (nominal)'!Q97*$D98, 'Stata dataset (nominal)'!Q97)), "")</f>
        <v>1736.3240000000001</v>
      </c>
      <c r="R98" s="72">
        <f>_xlfn.IFNA(IF('Stata dataset (nominal)'!R97="","",IF(LEFT(R$4,1)="£", 'Stata dataset (nominal)'!R97*$D98, 'Stata dataset (nominal)'!R97)), "")</f>
        <v>108.5675</v>
      </c>
      <c r="S98" s="72">
        <f>_xlfn.IFNA(IF('Stata dataset (nominal)'!S97="","",IF(LEFT(S$4,1)="£", 'Stata dataset (nominal)'!S97*$D98, 'Stata dataset (nominal)'!S97)), "")</f>
        <v>237.33099999999999</v>
      </c>
      <c r="T98" s="72">
        <f>_xlfn.IFNA(IF('Stata dataset (nominal)'!T97="","",IF(LEFT(T$4,1)="£", 'Stata dataset (nominal)'!T97*$D98, 'Stata dataset (nominal)'!T97)), "")</f>
        <v>1164.1559999999999</v>
      </c>
      <c r="U98" s="72">
        <f>_xlfn.IFNA(IF('Stata dataset (nominal)'!U97="","",IF(LEFT(U$4,1)="£", 'Stata dataset (nominal)'!U97*$D98, 'Stata dataset (nominal)'!U97)), "")</f>
        <v>27.398651661250131</v>
      </c>
      <c r="V98" s="72">
        <f>_xlfn.IFNA(IF('Stata dataset (nominal)'!V97="","",IF(LEFT(V$4,1)="£", 'Stata dataset (nominal)'!V97*$D98, 'Stata dataset (nominal)'!V97)), "")</f>
        <v>134.4112284388986</v>
      </c>
      <c r="W98" s="72">
        <f>_xlfn.IFNA(IF('Stata dataset (nominal)'!W97="","",IF(LEFT(W$4,1)="£", 'Stata dataset (nominal)'!W97*$D98, 'Stata dataset (nominal)'!W97)), "")</f>
        <v>2.4385977813076236</v>
      </c>
      <c r="X98" s="72">
        <f>_xlfn.IFNA(IF('Stata dataset (nominal)'!X97="","",IF(LEFT(X$4,1)="£", 'Stata dataset (nominal)'!X97*$D98, 'Stata dataset (nominal)'!X97)), "")</f>
        <v>11.876864082534</v>
      </c>
      <c r="Y98" s="72">
        <f>_xlfn.IFNA(IF('Stata dataset (nominal)'!Y97="","",IF(LEFT(Y$4,1)="£", 'Stata dataset (nominal)'!Y97*$D98, 'Stata dataset (nominal)'!Y97)), "")</f>
        <v>15.6173837721302</v>
      </c>
      <c r="Z98" s="72">
        <f>_xlfn.IFNA(IF('Stata dataset (nominal)'!Z97="","",IF(LEFT(Z$4,1)="£", 'Stata dataset (nominal)'!Z97*$D98, 'Stata dataset (nominal)'!Z97)), "")</f>
        <v>15.6173837721302</v>
      </c>
      <c r="AA98" s="72">
        <f>_xlfn.IFNA(IF('Stata dataset (nominal)'!AA97="","",IF(LEFT(AA$4,1)="£", 'Stata dataset (nominal)'!AA97*$D98, 'Stata dataset (nominal)'!AA97)), "")</f>
        <v>1440.8295944779979</v>
      </c>
      <c r="AB98" s="72">
        <f>_xlfn.IFNA(IF('Stata dataset (nominal)'!AB97="","",IF(LEFT(AB$4,1)="£", 'Stata dataset (nominal)'!AB97*$D98, 'Stata dataset (nominal)'!AB97)), "")</f>
        <v>5.2893670370584305</v>
      </c>
      <c r="AC98" s="72">
        <f>_xlfn.IFNA(IF('Stata dataset (nominal)'!AC97="","",IF(LEFT(AC$4,1)="£", 'Stata dataset (nominal)'!AC97*$D98, 'Stata dataset (nominal)'!AC97)), "")</f>
        <v>5.2930677993151578</v>
      </c>
      <c r="AD98" s="72">
        <f>_xlfn.IFNA(IF('Stata dataset (nominal)'!AD97="","",IF(LEFT(AD$4,1)="£", 'Stata dataset (nominal)'!AD97*$D98, 'Stata dataset (nominal)'!AD97)), "")</f>
        <v>9.3768928907231217</v>
      </c>
    </row>
    <row r="99" spans="1:30" x14ac:dyDescent="0.4">
      <c r="A99" s="63" t="str">
        <f t="shared" si="0"/>
        <v>SVT16</v>
      </c>
      <c r="B99" s="63" t="s">
        <v>313</v>
      </c>
      <c r="C99" s="63" t="s">
        <v>247</v>
      </c>
      <c r="D99" s="72">
        <f>_xlfn.IFNA(IF('Stata dataset (nominal)'!D98="","",IF(LEFT(D$4,1)="£",'Stata dataset (nominal)'!D98*$D99,'Stata dataset (nominal)'!D98)),"")</f>
        <v>1.2283693843594008</v>
      </c>
      <c r="E99" s="72">
        <f>_xlfn.IFNA(IF('Stata dataset (nominal)'!E98="","",IF(LEFT(E$4,1)="£", 'Stata dataset (nominal)'!E98*$D99, 'Stata dataset (nominal)'!E98)), "")</f>
        <v>36.451861480865219</v>
      </c>
      <c r="F99" s="72">
        <f>_xlfn.IFNA(IF('Stata dataset (nominal)'!F98="","",IF(LEFT(F$4,1)="£", 'Stata dataset (nominal)'!F98*$D99, 'Stata dataset (nominal)'!F98)), "")</f>
        <v>8.5887587354409298</v>
      </c>
      <c r="G99" s="72">
        <f>_xlfn.IFNA(IF('Stata dataset (nominal)'!G98="","",IF(LEFT(G$4,1)="£", 'Stata dataset (nominal)'!G98*$D99, 'Stata dataset (nominal)'!G98)), "")</f>
        <v>24.696366472545755</v>
      </c>
      <c r="H99" s="72">
        <f>_xlfn.IFNA(IF('Stata dataset (nominal)'!H98="","",IF(LEFT(H$4,1)="£", 'Stata dataset (nominal)'!H98*$D99, 'Stata dataset (nominal)'!H98)), "")</f>
        <v>5.6148764559068205</v>
      </c>
      <c r="I99" s="72">
        <f>_xlfn.IFNA(IF('Stata dataset (nominal)'!I98="","",IF(LEFT(I$4,1)="£", 'Stata dataset (nominal)'!I98*$D99, 'Stata dataset (nominal)'!I98)), "")</f>
        <v>26.998330698835268</v>
      </c>
      <c r="J99" s="72" t="str">
        <f>_xlfn.IFNA(IF('Stata dataset (nominal)'!J98="","",IF(LEFT(J$4,1)="£", 'Stata dataset (nominal)'!J98*$D99, 'Stata dataset (nominal)'!J98)), "")</f>
        <v/>
      </c>
      <c r="K99" s="72" t="str">
        <f>_xlfn.IFNA(IF('Stata dataset (nominal)'!K98="","",IF(LEFT(K$4,1)="£", 'Stata dataset (nominal)'!K98*$D99, 'Stata dataset (nominal)'!K98)), "")</f>
        <v/>
      </c>
      <c r="L99" s="72">
        <f>_xlfn.IFNA(IF('Stata dataset (nominal)'!L98="","",IF(LEFT(L$4,1)="£", 'Stata dataset (nominal)'!L98*$D99, 'Stata dataset (nominal)'!L98)), "")</f>
        <v>0</v>
      </c>
      <c r="M99" s="72">
        <f>_xlfn.IFNA(IF('Stata dataset (nominal)'!M98="","",IF(LEFT(M$4,1)="£", 'Stata dataset (nominal)'!M98*$D99, 'Stata dataset (nominal)'!M98)), "")</f>
        <v>9.7552885348481677</v>
      </c>
      <c r="N99" s="72" t="str">
        <f>_xlfn.IFNA(IF('Stata dataset (nominal)'!N98="","",IF(LEFT(N$4,1)="£", 'Stata dataset (nominal)'!N98*$D99, 'Stata dataset (nominal)'!N98)), "")</f>
        <v/>
      </c>
      <c r="O99" s="72">
        <f>_xlfn.IFNA(IF('Stata dataset (nominal)'!O98="","",IF(LEFT(O$4,1)="£", 'Stata dataset (nominal)'!O98*$D99, 'Stata dataset (nominal)'!O98)), "")</f>
        <v>150.46299999999999</v>
      </c>
      <c r="P99" s="72">
        <f>_xlfn.IFNA(IF('Stata dataset (nominal)'!P98="","",IF(LEFT(P$4,1)="£", 'Stata dataset (nominal)'!P98*$D99, 'Stata dataset (nominal)'!P98)), "")</f>
        <v>446.71300000000002</v>
      </c>
      <c r="Q99" s="72">
        <f>_xlfn.IFNA(IF('Stata dataset (nominal)'!Q98="","",IF(LEFT(Q$4,1)="£", 'Stata dataset (nominal)'!Q98*$D99, 'Stata dataset (nominal)'!Q98)), "")</f>
        <v>1691.53</v>
      </c>
      <c r="R99" s="72">
        <f>_xlfn.IFNA(IF('Stata dataset (nominal)'!R98="","",IF(LEFT(R$4,1)="£", 'Stata dataset (nominal)'!R98*$D99, 'Stata dataset (nominal)'!R98)), "")</f>
        <v>116.35299999999999</v>
      </c>
      <c r="S99" s="72">
        <f>_xlfn.IFNA(IF('Stata dataset (nominal)'!S98="","",IF(LEFT(S$4,1)="£", 'Stata dataset (nominal)'!S98*$D99, 'Stata dataset (nominal)'!S98)), "")</f>
        <v>253.99799999999999</v>
      </c>
      <c r="T99" s="72">
        <f>_xlfn.IFNA(IF('Stata dataset (nominal)'!T98="","",IF(LEFT(T$4,1)="£", 'Stata dataset (nominal)'!T98*$D99, 'Stata dataset (nominal)'!T98)), "")</f>
        <v>1289.1890000000001</v>
      </c>
      <c r="U99" s="72">
        <f>_xlfn.IFNA(IF('Stata dataset (nominal)'!U98="","",IF(LEFT(U$4,1)="£", 'Stata dataset (nominal)'!U98*$D99, 'Stata dataset (nominal)'!U98)), "")</f>
        <v>27.197169396611073</v>
      </c>
      <c r="V99" s="72">
        <f>_xlfn.IFNA(IF('Stata dataset (nominal)'!V98="","",IF(LEFT(V$4,1)="£", 'Stata dataset (nominal)'!V98*$D99, 'Stata dataset (nominal)'!V98)), "")</f>
        <v>134.67095731804497</v>
      </c>
      <c r="W99" s="72">
        <f>_xlfn.IFNA(IF('Stata dataset (nominal)'!W98="","",IF(LEFT(W$4,1)="£", 'Stata dataset (nominal)'!W98*$D99, 'Stata dataset (nominal)'!W98)), "")</f>
        <v>2.3747383615807314</v>
      </c>
      <c r="X99" s="72">
        <f>_xlfn.IFNA(IF('Stata dataset (nominal)'!X98="","",IF(LEFT(X$4,1)="£", 'Stata dataset (nominal)'!X98*$D99, 'Stata dataset (nominal)'!X98)), "")</f>
        <v>11.876864082534</v>
      </c>
      <c r="Y99" s="72">
        <f>_xlfn.IFNA(IF('Stata dataset (nominal)'!Y98="","",IF(LEFT(Y$4,1)="£", 'Stata dataset (nominal)'!Y98*$D99, 'Stata dataset (nominal)'!Y98)), "")</f>
        <v>15.63233325759823</v>
      </c>
      <c r="Z99" s="72">
        <f>_xlfn.IFNA(IF('Stata dataset (nominal)'!Z98="","",IF(LEFT(Z$4,1)="£", 'Stata dataset (nominal)'!Z98*$D99, 'Stata dataset (nominal)'!Z98)), "")</f>
        <v>15.63233325759823</v>
      </c>
      <c r="AA99" s="72">
        <f>_xlfn.IFNA(IF('Stata dataset (nominal)'!AA98="","",IF(LEFT(AA$4,1)="£", 'Stata dataset (nominal)'!AA98*$D99, 'Stata dataset (nominal)'!AA98)), "")</f>
        <v>1374.6669496672212</v>
      </c>
      <c r="AB99" s="72">
        <f>_xlfn.IFNA(IF('Stata dataset (nominal)'!AB98="","",IF(LEFT(AB$4,1)="£", 'Stata dataset (nominal)'!AB98*$D99, 'Stata dataset (nominal)'!AB98)), "")</f>
        <v>3.217412935928567</v>
      </c>
      <c r="AC99" s="72">
        <f>_xlfn.IFNA(IF('Stata dataset (nominal)'!AC98="","",IF(LEFT(AC$4,1)="£", 'Stata dataset (nominal)'!AC98*$D99, 'Stata dataset (nominal)'!AC98)), "")</f>
        <v>5.2697289812316539</v>
      </c>
      <c r="AD99" s="72">
        <f>_xlfn.IFNA(IF('Stata dataset (nominal)'!AD98="","",IF(LEFT(AD$4,1)="£", 'Stata dataset (nominal)'!AD98*$D99, 'Stata dataset (nominal)'!AD98)), "")</f>
        <v>10.193898269786505</v>
      </c>
    </row>
    <row r="100" spans="1:30" x14ac:dyDescent="0.4">
      <c r="A100" s="63" t="str">
        <f t="shared" si="0"/>
        <v>SVT17</v>
      </c>
      <c r="B100" s="63" t="s">
        <v>313</v>
      </c>
      <c r="C100" s="63" t="s">
        <v>249</v>
      </c>
      <c r="D100" s="72">
        <f>_xlfn.IFNA(IF('Stata dataset (nominal)'!D99="","",IF(LEFT(D$4,1)="£",'Stata dataset (nominal)'!D99*$D100,'Stata dataset (nominal)'!D99)),"")</f>
        <v>1.2117357406647515</v>
      </c>
      <c r="E100" s="72">
        <f>_xlfn.IFNA(IF('Stata dataset (nominal)'!E99="","",IF(LEFT(E$4,1)="£", 'Stata dataset (nominal)'!E99*$D100, 'Stata dataset (nominal)'!E99)), "")</f>
        <v>37.609853918752556</v>
      </c>
      <c r="F100" s="72">
        <f>_xlfn.IFNA(IF('Stata dataset (nominal)'!F99="","",IF(LEFT(F$4,1)="£", 'Stata dataset (nominal)'!F99*$D100, 'Stata dataset (nominal)'!F99)), "")</f>
        <v>8.8856581862946236</v>
      </c>
      <c r="G100" s="72">
        <f>_xlfn.IFNA(IF('Stata dataset (nominal)'!G99="","",IF(LEFT(G$4,1)="£", 'Stata dataset (nominal)'!G99*$D100, 'Stata dataset (nominal)'!G99)), "")</f>
        <v>24.901169470660644</v>
      </c>
      <c r="H100" s="72">
        <f>_xlfn.IFNA(IF('Stata dataset (nominal)'!H99="","",IF(LEFT(H$4,1)="£", 'Stata dataset (nominal)'!H99*$D100, 'Stata dataset (nominal)'!H99)), "")</f>
        <v>6.4924800984817397</v>
      </c>
      <c r="I100" s="72">
        <f>_xlfn.IFNA(IF('Stata dataset (nominal)'!I99="","",IF(LEFT(I$4,1)="£", 'Stata dataset (nominal)'!I99*$D100, 'Stata dataset (nominal)'!I99)), "")</f>
        <v>20.099060730406233</v>
      </c>
      <c r="J100" s="72" t="str">
        <f>_xlfn.IFNA(IF('Stata dataset (nominal)'!J99="","",IF(LEFT(J$4,1)="£", 'Stata dataset (nominal)'!J99*$D100, 'Stata dataset (nominal)'!J99)), "")</f>
        <v/>
      </c>
      <c r="K100" s="72" t="str">
        <f>_xlfn.IFNA(IF('Stata dataset (nominal)'!K99="","",IF(LEFT(K$4,1)="£", 'Stata dataset (nominal)'!K99*$D100, 'Stata dataset (nominal)'!K99)), "")</f>
        <v/>
      </c>
      <c r="L100" s="72">
        <f>_xlfn.IFNA(IF('Stata dataset (nominal)'!L99="","",IF(LEFT(L$4,1)="£", 'Stata dataset (nominal)'!L99*$D100, 'Stata dataset (nominal)'!L99)), "")</f>
        <v>0</v>
      </c>
      <c r="M100" s="72">
        <f>_xlfn.IFNA(IF('Stata dataset (nominal)'!M99="","",IF(LEFT(M$4,1)="£", 'Stata dataset (nominal)'!M99*$D100, 'Stata dataset (nominal)'!M99)), "")</f>
        <v>16.06919830319837</v>
      </c>
      <c r="N100" s="72" t="str">
        <f>_xlfn.IFNA(IF('Stata dataset (nominal)'!N99="","",IF(LEFT(N$4,1)="£", 'Stata dataset (nominal)'!N99*$D100, 'Stata dataset (nominal)'!N99)), "")</f>
        <v/>
      </c>
      <c r="O100" s="72">
        <f>_xlfn.IFNA(IF('Stata dataset (nominal)'!O99="","",IF(LEFT(O$4,1)="£", 'Stata dataset (nominal)'!O99*$D100, 'Stata dataset (nominal)'!O99)), "")</f>
        <v>142.60400000000001</v>
      </c>
      <c r="P100" s="72">
        <f>_xlfn.IFNA(IF('Stata dataset (nominal)'!P99="","",IF(LEFT(P$4,1)="£", 'Stata dataset (nominal)'!P99*$D100, 'Stata dataset (nominal)'!P99)), "")</f>
        <v>517.92499999999995</v>
      </c>
      <c r="Q100" s="72">
        <f>_xlfn.IFNA(IF('Stata dataset (nominal)'!Q99="","",IF(LEFT(Q$4,1)="£", 'Stata dataset (nominal)'!Q99*$D100, 'Stata dataset (nominal)'!Q99)), "")</f>
        <v>1655.242</v>
      </c>
      <c r="R100" s="72">
        <f>_xlfn.IFNA(IF('Stata dataset (nominal)'!R99="","",IF(LEFT(R$4,1)="£", 'Stata dataset (nominal)'!R99*$D100, 'Stata dataset (nominal)'!R99)), "")</f>
        <v>114.06699999999999</v>
      </c>
      <c r="S100" s="72">
        <f>_xlfn.IFNA(IF('Stata dataset (nominal)'!S99="","",IF(LEFT(S$4,1)="£", 'Stata dataset (nominal)'!S99*$D100, 'Stata dataset (nominal)'!S99)), "")</f>
        <v>270.22300000000001</v>
      </c>
      <c r="T100" s="72">
        <f>_xlfn.IFNA(IF('Stata dataset (nominal)'!T99="","",IF(LEFT(T$4,1)="£", 'Stata dataset (nominal)'!T99*$D100, 'Stata dataset (nominal)'!T99)), "")</f>
        <v>1279.751</v>
      </c>
      <c r="U100" s="72">
        <f>_xlfn.IFNA(IF('Stata dataset (nominal)'!U99="","",IF(LEFT(U$4,1)="£", 'Stata dataset (nominal)'!U99*$D100, 'Stata dataset (nominal)'!U99)), "")</f>
        <v>26.624784141415653</v>
      </c>
      <c r="V100" s="72">
        <f>_xlfn.IFNA(IF('Stata dataset (nominal)'!V99="","",IF(LEFT(V$4,1)="£", 'Stata dataset (nominal)'!V99*$D100, 'Stata dataset (nominal)'!V99)), "")</f>
        <v>135.78009709732413</v>
      </c>
      <c r="W100" s="72">
        <f>_xlfn.IFNA(IF('Stata dataset (nominal)'!W99="","",IF(LEFT(W$4,1)="£", 'Stata dataset (nominal)'!W99*$D100, 'Stata dataset (nominal)'!W99)), "")</f>
        <v>2.1691590721622975</v>
      </c>
      <c r="X100" s="72">
        <f>_xlfn.IFNA(IF('Stata dataset (nominal)'!X99="","",IF(LEFT(X$4,1)="£", 'Stata dataset (nominal)'!X99*$D100, 'Stata dataset (nominal)'!X99)), "")</f>
        <v>11.876864082534</v>
      </c>
      <c r="Y100" s="72">
        <f>_xlfn.IFNA(IF('Stata dataset (nominal)'!Y99="","",IF(LEFT(Y$4,1)="£", 'Stata dataset (nominal)'!Y99*$D100, 'Stata dataset (nominal)'!Y99)), "")</f>
        <v>15.631676327006891</v>
      </c>
      <c r="Z100" s="72">
        <f>_xlfn.IFNA(IF('Stata dataset (nominal)'!Z99="","",IF(LEFT(Z$4,1)="£", 'Stata dataset (nominal)'!Z99*$D100, 'Stata dataset (nominal)'!Z99)), "")</f>
        <v>15.207912803876452</v>
      </c>
      <c r="AA100" s="72">
        <f>_xlfn.IFNA(IF('Stata dataset (nominal)'!AA99="","",IF(LEFT(AA$4,1)="£", 'Stata dataset (nominal)'!AA99*$D100, 'Stata dataset (nominal)'!AA99)), "")</f>
        <v>1379.5550820681162</v>
      </c>
      <c r="AB100" s="72">
        <f>_xlfn.IFNA(IF('Stata dataset (nominal)'!AB99="","",IF(LEFT(AB$4,1)="£", 'Stata dataset (nominal)'!AB99*$D100, 'Stata dataset (nominal)'!AB99)), "")</f>
        <v>1.8737351254893138</v>
      </c>
      <c r="AC100" s="72">
        <f>_xlfn.IFNA(IF('Stata dataset (nominal)'!AC99="","",IF(LEFT(AC$4,1)="£", 'Stata dataset (nominal)'!AC99*$D100, 'Stata dataset (nominal)'!AC99)), "")</f>
        <v>5.1983703204271219</v>
      </c>
      <c r="AD100" s="72">
        <f>_xlfn.IFNA(IF('Stata dataset (nominal)'!AD99="","",IF(LEFT(AD$4,1)="£", 'Stata dataset (nominal)'!AD99*$D100, 'Stata dataset (nominal)'!AD99)), "")</f>
        <v>8.3482556644298462</v>
      </c>
    </row>
    <row r="101" spans="1:30" x14ac:dyDescent="0.4">
      <c r="A101" s="63" t="str">
        <f t="shared" si="0"/>
        <v>SVT18</v>
      </c>
      <c r="B101" s="63" t="s">
        <v>313</v>
      </c>
      <c r="C101" s="63" t="s">
        <v>251</v>
      </c>
      <c r="D101" s="72">
        <f>_xlfn.IFNA(IF('Stata dataset (nominal)'!D100="","",IF(LEFT(D$4,1)="£",'Stata dataset (nominal)'!D100*$D101,'Stata dataset (nominal)'!D100)),"")</f>
        <v>1.1806332960179113</v>
      </c>
      <c r="E101" s="72">
        <f>_xlfn.IFNA(IF('Stata dataset (nominal)'!E100="","",IF(LEFT(E$4,1)="£", 'Stata dataset (nominal)'!E100*$D101, 'Stata dataset (nominal)'!E100)), "")</f>
        <v>37.882980569326726</v>
      </c>
      <c r="F101" s="72">
        <f>_xlfn.IFNA(IF('Stata dataset (nominal)'!F100="","",IF(LEFT(F$4,1)="£", 'Stata dataset (nominal)'!F100*$D101, 'Stata dataset (nominal)'!F100)), "")</f>
        <v>14.138083719814487</v>
      </c>
      <c r="G101" s="72">
        <f>_xlfn.IFNA(IF('Stata dataset (nominal)'!G100="","",IF(LEFT(G$4,1)="£", 'Stata dataset (nominal)'!G100*$D101, 'Stata dataset (nominal)'!G100)), "")</f>
        <v>29.566599632176551</v>
      </c>
      <c r="H101" s="72">
        <f>_xlfn.IFNA(IF('Stata dataset (nominal)'!H100="","",IF(LEFT(H$4,1)="£", 'Stata dataset (nominal)'!H100*$D101, 'Stata dataset (nominal)'!H100)), "")</f>
        <v>5.4710546937470017</v>
      </c>
      <c r="I101" s="72">
        <f>_xlfn.IFNA(IF('Stata dataset (nominal)'!I100="","",IF(LEFT(I$4,1)="£", 'Stata dataset (nominal)'!I100*$D101, 'Stata dataset (nominal)'!I100)), "")</f>
        <v>18.061328162482006</v>
      </c>
      <c r="J101" s="72" t="str">
        <f>_xlfn.IFNA(IF('Stata dataset (nominal)'!J100="","",IF(LEFT(J$4,1)="£", 'Stata dataset (nominal)'!J100*$D101, 'Stata dataset (nominal)'!J100)), "")</f>
        <v/>
      </c>
      <c r="K101" s="72" t="str">
        <f>_xlfn.IFNA(IF('Stata dataset (nominal)'!K100="","",IF(LEFT(K$4,1)="£", 'Stata dataset (nominal)'!K100*$D101, 'Stata dataset (nominal)'!K100)), "")</f>
        <v/>
      </c>
      <c r="L101" s="72">
        <f>_xlfn.IFNA(IF('Stata dataset (nominal)'!L100="","",IF(LEFT(L$4,1)="£", 'Stata dataset (nominal)'!L100*$D101, 'Stata dataset (nominal)'!L100)), "")</f>
        <v>0</v>
      </c>
      <c r="M101" s="72">
        <f>_xlfn.IFNA(IF('Stata dataset (nominal)'!M100="","",IF(LEFT(M$4,1)="£", 'Stata dataset (nominal)'!M100*$D101, 'Stata dataset (nominal)'!M100)), "")</f>
        <v>19.822833040140729</v>
      </c>
      <c r="N101" s="72" t="str">
        <f>_xlfn.IFNA(IF('Stata dataset (nominal)'!N100="","",IF(LEFT(N$4,1)="£", 'Stata dataset (nominal)'!N100*$D101, 'Stata dataset (nominal)'!N100)), "")</f>
        <v/>
      </c>
      <c r="O101" s="72">
        <f>_xlfn.IFNA(IF('Stata dataset (nominal)'!O100="","",IF(LEFT(O$4,1)="£", 'Stata dataset (nominal)'!O100*$D101, 'Stata dataset (nominal)'!O100)), "")</f>
        <v>124.708</v>
      </c>
      <c r="P101" s="72">
        <f>_xlfn.IFNA(IF('Stata dataset (nominal)'!P100="","",IF(LEFT(P$4,1)="£", 'Stata dataset (nominal)'!P100*$D101, 'Stata dataset (nominal)'!P100)), "")</f>
        <v>526.62</v>
      </c>
      <c r="Q101" s="72">
        <f>_xlfn.IFNA(IF('Stata dataset (nominal)'!Q100="","",IF(LEFT(Q$4,1)="£", 'Stata dataset (nominal)'!Q100*$D101, 'Stata dataset (nominal)'!Q100)), "")</f>
        <v>1631.2080000000001</v>
      </c>
      <c r="R101" s="72">
        <f>_xlfn.IFNA(IF('Stata dataset (nominal)'!R100="","",IF(LEFT(R$4,1)="£", 'Stata dataset (nominal)'!R100*$D101, 'Stata dataset (nominal)'!R100)), "")</f>
        <v>125.13500000000001</v>
      </c>
      <c r="S101" s="72">
        <f>_xlfn.IFNA(IF('Stata dataset (nominal)'!S100="","",IF(LEFT(S$4,1)="£", 'Stata dataset (nominal)'!S100*$D101, 'Stata dataset (nominal)'!S100)), "")</f>
        <v>276.86</v>
      </c>
      <c r="T101" s="72">
        <f>_xlfn.IFNA(IF('Stata dataset (nominal)'!T100="","",IF(LEFT(T$4,1)="£", 'Stata dataset (nominal)'!T100*$D101, 'Stata dataset (nominal)'!T100)), "")</f>
        <v>1335.337</v>
      </c>
      <c r="U101" s="72">
        <f>_xlfn.IFNA(IF('Stata dataset (nominal)'!U100="","",IF(LEFT(U$4,1)="£", 'Stata dataset (nominal)'!U100*$D101, 'Stata dataset (nominal)'!U100)), "")</f>
        <v>26.341244542632804</v>
      </c>
      <c r="V101" s="72">
        <f>_xlfn.IFNA(IF('Stata dataset (nominal)'!V100="","",IF(LEFT(V$4,1)="£", 'Stata dataset (nominal)'!V100*$D101, 'Stata dataset (nominal)'!V100)), "")</f>
        <v>136.12382688755727</v>
      </c>
      <c r="W101" s="72">
        <f>_xlfn.IFNA(IF('Stata dataset (nominal)'!W100="","",IF(LEFT(W$4,1)="£", 'Stata dataset (nominal)'!W100*$D101, 'Stata dataset (nominal)'!W100)), "")</f>
        <v>2.1651313943035779</v>
      </c>
      <c r="X101" s="72">
        <f>_xlfn.IFNA(IF('Stata dataset (nominal)'!X100="","",IF(LEFT(X$4,1)="£", 'Stata dataset (nominal)'!X100*$D101, 'Stata dataset (nominal)'!X100)), "")</f>
        <v>12.363692369746056</v>
      </c>
      <c r="Y101" s="72">
        <f>_xlfn.IFNA(IF('Stata dataset (nominal)'!Y100="","",IF(LEFT(Y$4,1)="£", 'Stata dataset (nominal)'!Y100*$D101, 'Stata dataset (nominal)'!Y100)), "")</f>
        <v>15.621386413153278</v>
      </c>
      <c r="Z101" s="72">
        <f>_xlfn.IFNA(IF('Stata dataset (nominal)'!Z100="","",IF(LEFT(Z$4,1)="£", 'Stata dataset (nominal)'!Z100*$D101, 'Stata dataset (nominal)'!Z100)), "")</f>
        <v>14.773897142298145</v>
      </c>
      <c r="AA101" s="72">
        <f>_xlfn.IFNA(IF('Stata dataset (nominal)'!AA100="","",IF(LEFT(AA$4,1)="£", 'Stata dataset (nominal)'!AA100*$D101, 'Stata dataset (nominal)'!AA100)), "")</f>
        <v>1365.8616731968655</v>
      </c>
      <c r="AB101" s="72">
        <f>_xlfn.IFNA(IF('Stata dataset (nominal)'!AB100="","",IF(LEFT(AB$4,1)="£", 'Stata dataset (nominal)'!AB100*$D101, 'Stata dataset (nominal)'!AB100)), "")</f>
        <v>5.9362242123780584</v>
      </c>
      <c r="AC101" s="72">
        <f>_xlfn.IFNA(IF('Stata dataset (nominal)'!AC100="","",IF(LEFT(AC$4,1)="£", 'Stata dataset (nominal)'!AC100*$D101, 'Stata dataset (nominal)'!AC100)), "")</f>
        <v>5.0649402170481759</v>
      </c>
      <c r="AD101" s="72">
        <f>_xlfn.IFNA(IF('Stata dataset (nominal)'!AD100="","",IF(LEFT(AD$4,1)="£", 'Stata dataset (nominal)'!AD100*$D101, 'Stata dataset (nominal)'!AD100)), "")</f>
        <v>8.0657475098356706</v>
      </c>
    </row>
    <row r="102" spans="1:30" x14ac:dyDescent="0.4">
      <c r="A102" s="63" t="str">
        <f t="shared" si="0"/>
        <v>SVT19</v>
      </c>
      <c r="B102" s="63" t="s">
        <v>313</v>
      </c>
      <c r="C102" s="63" t="s">
        <v>253</v>
      </c>
      <c r="D102" s="72">
        <f>_xlfn.IFNA(IF('Stata dataset (nominal)'!D101="","",IF(LEFT(D$4,1)="£",'Stata dataset (nominal)'!D101*$D102,'Stata dataset (nominal)'!D101)),"")</f>
        <v>1.1560444722831191</v>
      </c>
      <c r="E102" s="72">
        <f>_xlfn.IFNA(IF('Stata dataset (nominal)'!E101="","",IF(LEFT(E$4,1)="£", 'Stata dataset (nominal)'!E101*$D102, 'Stata dataset (nominal)'!E101)), "")</f>
        <v>39.430364860632622</v>
      </c>
      <c r="F102" s="72">
        <f>_xlfn.IFNA(IF('Stata dataset (nominal)'!F101="","",IF(LEFT(F$4,1)="£", 'Stata dataset (nominal)'!F101*$D102, 'Stata dataset (nominal)'!F101)), "")</f>
        <v>6.6726886940181638</v>
      </c>
      <c r="G102" s="72">
        <f>_xlfn.IFNA(IF('Stata dataset (nominal)'!G101="","",IF(LEFT(G$4,1)="£", 'Stata dataset (nominal)'!G101*$D102, 'Stata dataset (nominal)'!G101)), "")</f>
        <v>28.577419354838703</v>
      </c>
      <c r="H102" s="72">
        <f>_xlfn.IFNA(IF('Stata dataset (nominal)'!H101="","",IF(LEFT(H$4,1)="£", 'Stata dataset (nominal)'!H101*$D102, 'Stata dataset (nominal)'!H101)), "")</f>
        <v>5.55941786720952</v>
      </c>
      <c r="I102" s="72">
        <f>_xlfn.IFNA(IF('Stata dataset (nominal)'!I101="","",IF(LEFT(I$4,1)="£", 'Stata dataset (nominal)'!I101*$D102, 'Stata dataset (nominal)'!I101)), "")</f>
        <v>26.420240369558403</v>
      </c>
      <c r="J102" s="72" t="str">
        <f>_xlfn.IFNA(IF('Stata dataset (nominal)'!J101="","",IF(LEFT(J$4,1)="£", 'Stata dataset (nominal)'!J101*$D102, 'Stata dataset (nominal)'!J101)), "")</f>
        <v/>
      </c>
      <c r="K102" s="72" t="str">
        <f>_xlfn.IFNA(IF('Stata dataset (nominal)'!K101="","",IF(LEFT(K$4,1)="£", 'Stata dataset (nominal)'!K101*$D102, 'Stata dataset (nominal)'!K101)), "")</f>
        <v/>
      </c>
      <c r="L102" s="72">
        <f>_xlfn.IFNA(IF('Stata dataset (nominal)'!L101="","",IF(LEFT(L$4,1)="£", 'Stata dataset (nominal)'!L101*$D102, 'Stata dataset (nominal)'!L101)), "")</f>
        <v>0</v>
      </c>
      <c r="M102" s="72">
        <f>_xlfn.IFNA(IF('Stata dataset (nominal)'!M101="","",IF(LEFT(M$4,1)="£", 'Stata dataset (nominal)'!M101*$D102, 'Stata dataset (nominal)'!M101)), "")</f>
        <v>9.6240702317569653</v>
      </c>
      <c r="N102" s="72" t="str">
        <f>_xlfn.IFNA(IF('Stata dataset (nominal)'!N101="","",IF(LEFT(N$4,1)="£", 'Stata dataset (nominal)'!N101*$D102, 'Stata dataset (nominal)'!N101)), "")</f>
        <v/>
      </c>
      <c r="O102" s="72">
        <f>_xlfn.IFNA(IF('Stata dataset (nominal)'!O101="","",IF(LEFT(O$4,1)="£", 'Stata dataset (nominal)'!O101*$D102, 'Stata dataset (nominal)'!O101)), "")</f>
        <v>135.79249999999999</v>
      </c>
      <c r="P102" s="72">
        <f>_xlfn.IFNA(IF('Stata dataset (nominal)'!P101="","",IF(LEFT(P$4,1)="£", 'Stata dataset (nominal)'!P101*$D102, 'Stata dataset (nominal)'!P101)), "")</f>
        <v>440.577</v>
      </c>
      <c r="Q102" s="72">
        <f>_xlfn.IFNA(IF('Stata dataset (nominal)'!Q101="","",IF(LEFT(Q$4,1)="£", 'Stata dataset (nominal)'!Q101*$D102, 'Stata dataset (nominal)'!Q101)), "")</f>
        <v>1617.9311666666699</v>
      </c>
      <c r="R102" s="72">
        <f>_xlfn.IFNA(IF('Stata dataset (nominal)'!R101="","",IF(LEFT(R$4,1)="£", 'Stata dataset (nominal)'!R101*$D102, 'Stata dataset (nominal)'!R101)), "")</f>
        <v>129.642333333333</v>
      </c>
      <c r="S102" s="72">
        <f>_xlfn.IFNA(IF('Stata dataset (nominal)'!S101="","",IF(LEFT(S$4,1)="£", 'Stata dataset (nominal)'!S101*$D102, 'Stata dataset (nominal)'!S101)), "")</f>
        <v>293.83300000000003</v>
      </c>
      <c r="T102" s="72">
        <f>_xlfn.IFNA(IF('Stata dataset (nominal)'!T101="","",IF(LEFT(T$4,1)="£", 'Stata dataset (nominal)'!T101*$D102, 'Stata dataset (nominal)'!T101)), "")</f>
        <v>1369.5585000000001</v>
      </c>
      <c r="U102" s="72">
        <f>_xlfn.IFNA(IF('Stata dataset (nominal)'!U101="","",IF(LEFT(U$4,1)="£", 'Stata dataset (nominal)'!U101*$D102, 'Stata dataset (nominal)'!U101)), "")</f>
        <v>25.474439922511671</v>
      </c>
      <c r="V102" s="72">
        <f>_xlfn.IFNA(IF('Stata dataset (nominal)'!V101="","",IF(LEFT(V$4,1)="£", 'Stata dataset (nominal)'!V101*$D102, 'Stata dataset (nominal)'!V101)), "")</f>
        <v>136.09609628710302</v>
      </c>
      <c r="W102" s="72">
        <f>_xlfn.IFNA(IF('Stata dataset (nominal)'!W101="","",IF(LEFT(W$4,1)="£", 'Stata dataset (nominal)'!W101*$D102, 'Stata dataset (nominal)'!W101)), "")</f>
        <v>2.1963741833790746</v>
      </c>
      <c r="X102" s="72">
        <f>_xlfn.IFNA(IF('Stata dataset (nominal)'!X101="","",IF(LEFT(X$4,1)="£", 'Stata dataset (nominal)'!X101*$D102, 'Stata dataset (nominal)'!X101)), "")</f>
        <v>12.891845833485201</v>
      </c>
      <c r="Y102" s="72">
        <f>_xlfn.IFNA(IF('Stata dataset (nominal)'!Y101="","",IF(LEFT(Y$4,1)="£", 'Stata dataset (nominal)'!Y101*$D102, 'Stata dataset (nominal)'!Y101)), "")</f>
        <v>15.621386413153278</v>
      </c>
      <c r="Z102" s="72">
        <f>_xlfn.IFNA(IF('Stata dataset (nominal)'!Z101="","",IF(LEFT(Z$4,1)="£", 'Stata dataset (nominal)'!Z101*$D102, 'Stata dataset (nominal)'!Z101)), "")</f>
        <v>14.350152506870581</v>
      </c>
      <c r="AA102" s="72">
        <f>_xlfn.IFNA(IF('Stata dataset (nominal)'!AA101="","",IF(LEFT(AA$4,1)="£", 'Stata dataset (nominal)'!AA101*$D102, 'Stata dataset (nominal)'!AA101)), "")</f>
        <v>1402.165184387723</v>
      </c>
      <c r="AB102" s="72">
        <f>_xlfn.IFNA(IF('Stata dataset (nominal)'!AB101="","",IF(LEFT(AB$4,1)="£", 'Stata dataset (nominal)'!AB101*$D102, 'Stata dataset (nominal)'!AB101)), "")</f>
        <v>8.7466324772940798</v>
      </c>
      <c r="AC102" s="72">
        <f>_xlfn.IFNA(IF('Stata dataset (nominal)'!AC101="","",IF(LEFT(AC$4,1)="£", 'Stata dataset (nominal)'!AC101*$D102, 'Stata dataset (nominal)'!AC101)), "")</f>
        <v>4.959453676354876</v>
      </c>
      <c r="AD102" s="72">
        <f>_xlfn.IFNA(IF('Stata dataset (nominal)'!AD101="","",IF(LEFT(AD$4,1)="£", 'Stata dataset (nominal)'!AD101*$D102, 'Stata dataset (nominal)'!AD101)), "")</f>
        <v>9.7553261842656376</v>
      </c>
    </row>
    <row r="103" spans="1:30" x14ac:dyDescent="0.4">
      <c r="A103" s="63" t="str">
        <f t="shared" si="0"/>
        <v>SWT14</v>
      </c>
      <c r="B103" s="63" t="s">
        <v>325</v>
      </c>
      <c r="C103" s="63" t="s">
        <v>243</v>
      </c>
      <c r="D103" s="72">
        <f>_xlfn.IFNA(IF('Stata dataset (nominal)'!D102="","",IF(LEFT(D$4,1)="£",'Stata dataset (nominal)'!D102*$D103,'Stata dataset (nominal)'!D102)),"")</f>
        <v>1.24788708586883</v>
      </c>
      <c r="E103" s="72">
        <f>_xlfn.IFNA(IF('Stata dataset (nominal)'!E102="","",IF(LEFT(E$4,1)="£", 'Stata dataset (nominal)'!E102*$D103, 'Stata dataset (nominal)'!E102)), "")</f>
        <v>10.107885395537522</v>
      </c>
      <c r="F103" s="72">
        <f>_xlfn.IFNA(IF('Stata dataset (nominal)'!F102="","",IF(LEFT(F$4,1)="£", 'Stata dataset (nominal)'!F102*$D103, 'Stata dataset (nominal)'!F102)), "")</f>
        <v>1.4974645030425959</v>
      </c>
      <c r="G103" s="72">
        <f>_xlfn.IFNA(IF('Stata dataset (nominal)'!G102="","",IF(LEFT(G$4,1)="£", 'Stata dataset (nominal)'!G102*$D103, 'Stata dataset (nominal)'!G102)), "")</f>
        <v>19.467038539553748</v>
      </c>
      <c r="H103" s="72">
        <f>_xlfn.IFNA(IF('Stata dataset (nominal)'!H102="","",IF(LEFT(H$4,1)="£", 'Stata dataset (nominal)'!H102*$D103, 'Stata dataset (nominal)'!H102)), "")</f>
        <v>1.4974645030425959</v>
      </c>
      <c r="I103" s="72">
        <f>_xlfn.IFNA(IF('Stata dataset (nominal)'!I102="","",IF(LEFT(I$4,1)="£", 'Stata dataset (nominal)'!I102*$D103, 'Stata dataset (nominal)'!I102)), "")</f>
        <v>3.6188725490196068</v>
      </c>
      <c r="J103" s="72">
        <f>_xlfn.IFNA(IF('Stata dataset (nominal)'!J102="","",IF(LEFT(J$4,1)="£", 'Stata dataset (nominal)'!J102*$D103, 'Stata dataset (nominal)'!J102)), "")</f>
        <v>0.12478870858688301</v>
      </c>
      <c r="K103" s="72">
        <f>_xlfn.IFNA(IF('Stata dataset (nominal)'!K102="","",IF(LEFT(K$4,1)="£", 'Stata dataset (nominal)'!K102*$D103, 'Stata dataset (nominal)'!K102)), "")</f>
        <v>0</v>
      </c>
      <c r="L103" s="72">
        <f>_xlfn.IFNA(IF('Stata dataset (nominal)'!L102="","",IF(LEFT(L$4,1)="£", 'Stata dataset (nominal)'!L102*$D103, 'Stata dataset (nominal)'!L102)), "")</f>
        <v>0</v>
      </c>
      <c r="M103" s="72">
        <f>_xlfn.IFNA(IF('Stata dataset (nominal)'!M102="","",IF(LEFT(M$4,1)="£", 'Stata dataset (nominal)'!M102*$D103, 'Stata dataset (nominal)'!M102)), "")</f>
        <v>0</v>
      </c>
      <c r="N103" s="72" t="str">
        <f>_xlfn.IFNA(IF('Stata dataset (nominal)'!N102="","",IF(LEFT(N$4,1)="£", 'Stata dataset (nominal)'!N102*$D103, 'Stata dataset (nominal)'!N102)), "")</f>
        <v/>
      </c>
      <c r="O103" s="72">
        <f>_xlfn.IFNA(IF('Stata dataset (nominal)'!O102="","",IF(LEFT(O$4,1)="£", 'Stata dataset (nominal)'!O102*$D103, 'Stata dataset (nominal)'!O102)), "")</f>
        <v>32.115000000000002</v>
      </c>
      <c r="P103" s="72">
        <f>_xlfn.IFNA(IF('Stata dataset (nominal)'!P102="","",IF(LEFT(P$4,1)="£", 'Stata dataset (nominal)'!P102*$D103, 'Stata dataset (nominal)'!P102)), "")</f>
        <v>2.512</v>
      </c>
      <c r="Q103" s="72">
        <f>_xlfn.IFNA(IF('Stata dataset (nominal)'!Q102="","",IF(LEFT(Q$4,1)="£", 'Stata dataset (nominal)'!Q102*$D103, 'Stata dataset (nominal)'!Q102)), "")</f>
        <v>137.31</v>
      </c>
      <c r="R103" s="72">
        <f>_xlfn.IFNA(IF('Stata dataset (nominal)'!R102="","",IF(LEFT(R$4,1)="£", 'Stata dataset (nominal)'!R102*$D103, 'Stata dataset (nominal)'!R102)), "")</f>
        <v>27.384</v>
      </c>
      <c r="S103" s="72">
        <f>_xlfn.IFNA(IF('Stata dataset (nominal)'!S102="","",IF(LEFT(S$4,1)="£", 'Stata dataset (nominal)'!S102*$D103, 'Stata dataset (nominal)'!S102)), "")</f>
        <v>2.089</v>
      </c>
      <c r="T103" s="72">
        <f>_xlfn.IFNA(IF('Stata dataset (nominal)'!T102="","",IF(LEFT(T$4,1)="£", 'Stata dataset (nominal)'!T102*$D103, 'Stata dataset (nominal)'!T102)), "")</f>
        <v>514.22400000000005</v>
      </c>
      <c r="U103" s="72">
        <f>_xlfn.IFNA(IF('Stata dataset (nominal)'!U102="","",IF(LEFT(U$4,1)="£", 'Stata dataset (nominal)'!U102*$D103, 'Stata dataset (nominal)'!U102)), "")</f>
        <v>21.560837848844542</v>
      </c>
      <c r="V103" s="72">
        <f>_xlfn.IFNA(IF('Stata dataset (nominal)'!V102="","",IF(LEFT(V$4,1)="£", 'Stata dataset (nominal)'!V102*$D103, 'Stata dataset (nominal)'!V102)), "")</f>
        <v>143.33092184332969</v>
      </c>
      <c r="W103" s="72">
        <f>_xlfn.IFNA(IF('Stata dataset (nominal)'!W102="","",IF(LEFT(W$4,1)="£", 'Stata dataset (nominal)'!W102*$D103, 'Stata dataset (nominal)'!W102)), "")</f>
        <v>1.7550751868314518</v>
      </c>
      <c r="X103" s="72">
        <f>_xlfn.IFNA(IF('Stata dataset (nominal)'!X102="","",IF(LEFT(X$4,1)="£", 'Stata dataset (nominal)'!X102*$D103, 'Stata dataset (nominal)'!X102)), "")</f>
        <v>10.128592934259743</v>
      </c>
      <c r="Y103" s="72">
        <f>_xlfn.IFNA(IF('Stata dataset (nominal)'!Y102="","",IF(LEFT(Y$4,1)="£", 'Stata dataset (nominal)'!Y102*$D103, 'Stata dataset (nominal)'!Y102)), "")</f>
        <v>13.392561352891541</v>
      </c>
      <c r="Z103" s="72">
        <f>_xlfn.IFNA(IF('Stata dataset (nominal)'!Z102="","",IF(LEFT(Z$4,1)="£", 'Stata dataset (nominal)'!Z102*$D103, 'Stata dataset (nominal)'!Z102)), "")</f>
        <v>13.392561352891541</v>
      </c>
      <c r="AA103" s="72">
        <f>_xlfn.IFNA(IF('Stata dataset (nominal)'!AA102="","",IF(LEFT(AA$4,1)="£", 'Stata dataset (nominal)'!AA102*$D103, 'Stata dataset (nominal)'!AA102)), "")</f>
        <v>492.53441156169117</v>
      </c>
      <c r="AB103" s="72">
        <f>_xlfn.IFNA(IF('Stata dataset (nominal)'!AB102="","",IF(LEFT(AB$4,1)="£", 'Stata dataset (nominal)'!AB102*$D103, 'Stata dataset (nominal)'!AB102)), "")</f>
        <v>1.9900261522814571</v>
      </c>
      <c r="AC103" s="72">
        <f>_xlfn.IFNA(IF('Stata dataset (nominal)'!AC102="","",IF(LEFT(AC$4,1)="£", 'Stata dataset (nominal)'!AC102*$D103, 'Stata dataset (nominal)'!AC102)), "")</f>
        <v>1.7939726800582454</v>
      </c>
      <c r="AD103" s="72">
        <f>_xlfn.IFNA(IF('Stata dataset (nominal)'!AD102="","",IF(LEFT(AD$4,1)="£", 'Stata dataset (nominal)'!AD102*$D103, 'Stata dataset (nominal)'!AD102)), "")</f>
        <v>0</v>
      </c>
    </row>
    <row r="104" spans="1:30" x14ac:dyDescent="0.4">
      <c r="A104" s="63" t="str">
        <f t="shared" si="0"/>
        <v>SWT15</v>
      </c>
      <c r="B104" s="63" t="s">
        <v>325</v>
      </c>
      <c r="C104" s="63" t="s">
        <v>245</v>
      </c>
      <c r="D104" s="72">
        <f>_xlfn.IFNA(IF('Stata dataset (nominal)'!D103="","",IF(LEFT(D$4,1)="£",'Stata dataset (nominal)'!D103*$D104,'Stata dataset (nominal)'!D103)),"")</f>
        <v>1.2338096431854266</v>
      </c>
      <c r="E104" s="72">
        <f>_xlfn.IFNA(IF('Stata dataset (nominal)'!E103="","",IF(LEFT(E$4,1)="£", 'Stata dataset (nominal)'!E103*$D104, 'Stata dataset (nominal)'!E103)), "")</f>
        <v>11.041362496866382</v>
      </c>
      <c r="F104" s="72">
        <f>_xlfn.IFNA(IF('Stata dataset (nominal)'!F103="","",IF(LEFT(F$4,1)="£", 'Stata dataset (nominal)'!F103*$D104, 'Stata dataset (nominal)'!F103)), "")</f>
        <v>0.96607295061418907</v>
      </c>
      <c r="G104" s="72">
        <f>_xlfn.IFNA(IF('Stata dataset (nominal)'!G103="","",IF(LEFT(G$4,1)="£", 'Stata dataset (nominal)'!G103*$D104, 'Stata dataset (nominal)'!G103)), "")</f>
        <v>18.926639926464443</v>
      </c>
      <c r="H104" s="72">
        <f>_xlfn.IFNA(IF('Stata dataset (nominal)'!H103="","",IF(LEFT(H$4,1)="£", 'Stata dataset (nominal)'!H103*$D104, 'Stata dataset (nominal)'!H103)), "")</f>
        <v>1.4164134703768696</v>
      </c>
      <c r="I104" s="72">
        <f>_xlfn.IFNA(IF('Stata dataset (nominal)'!I103="","",IF(LEFT(I$4,1)="£", 'Stata dataset (nominal)'!I103*$D104, 'Stata dataset (nominal)'!I103)), "")</f>
        <v>3.578047965237737</v>
      </c>
      <c r="J104" s="72">
        <f>_xlfn.IFNA(IF('Stata dataset (nominal)'!J103="","",IF(LEFT(J$4,1)="£", 'Stata dataset (nominal)'!J103*$D104, 'Stata dataset (nominal)'!J103)), "")</f>
        <v>0.14188810896632406</v>
      </c>
      <c r="K104" s="72">
        <f>_xlfn.IFNA(IF('Stata dataset (nominal)'!K103="","",IF(LEFT(K$4,1)="£", 'Stata dataset (nominal)'!K103*$D104, 'Stata dataset (nominal)'!K103)), "")</f>
        <v>0.14188810896632406</v>
      </c>
      <c r="L104" s="72">
        <f>_xlfn.IFNA(IF('Stata dataset (nominal)'!L103="","",IF(LEFT(L$4,1)="£", 'Stata dataset (nominal)'!L103*$D104, 'Stata dataset (nominal)'!L103)), "")</f>
        <v>0</v>
      </c>
      <c r="M104" s="72">
        <f>_xlfn.IFNA(IF('Stata dataset (nominal)'!M103="","",IF(LEFT(M$4,1)="£", 'Stata dataset (nominal)'!M103*$D104, 'Stata dataset (nominal)'!M103)), "")</f>
        <v>0</v>
      </c>
      <c r="N104" s="72" t="str">
        <f>_xlfn.IFNA(IF('Stata dataset (nominal)'!N103="","",IF(LEFT(N$4,1)="£", 'Stata dataset (nominal)'!N103*$D104, 'Stata dataset (nominal)'!N103)), "")</f>
        <v/>
      </c>
      <c r="O104" s="72">
        <f>_xlfn.IFNA(IF('Stata dataset (nominal)'!O103="","",IF(LEFT(O$4,1)="£", 'Stata dataset (nominal)'!O103*$D104, 'Stata dataset (nominal)'!O103)), "")</f>
        <v>31.356999999999999</v>
      </c>
      <c r="P104" s="72">
        <f>_xlfn.IFNA(IF('Stata dataset (nominal)'!P103="","",IF(LEFT(P$4,1)="£", 'Stata dataset (nominal)'!P103*$D104, 'Stata dataset (nominal)'!P103)), "")</f>
        <v>2.4569999999999999</v>
      </c>
      <c r="Q104" s="72">
        <f>_xlfn.IFNA(IF('Stata dataset (nominal)'!Q103="","",IF(LEFT(Q$4,1)="£", 'Stata dataset (nominal)'!Q103*$D104, 'Stata dataset (nominal)'!Q103)), "")</f>
        <v>129.40199999999999</v>
      </c>
      <c r="R104" s="72">
        <f>_xlfn.IFNA(IF('Stata dataset (nominal)'!R103="","",IF(LEFT(R$4,1)="£", 'Stata dataset (nominal)'!R103*$D104, 'Stata dataset (nominal)'!R103)), "")</f>
        <v>27.465</v>
      </c>
      <c r="S104" s="72">
        <f>_xlfn.IFNA(IF('Stata dataset (nominal)'!S103="","",IF(LEFT(S$4,1)="£", 'Stata dataset (nominal)'!S103*$D104, 'Stata dataset (nominal)'!S103)), "")</f>
        <v>2.169</v>
      </c>
      <c r="T104" s="72">
        <f>_xlfn.IFNA(IF('Stata dataset (nominal)'!T103="","",IF(LEFT(T$4,1)="£", 'Stata dataset (nominal)'!T103*$D104, 'Stata dataset (nominal)'!T103)), "")</f>
        <v>527.327</v>
      </c>
      <c r="U104" s="72">
        <f>_xlfn.IFNA(IF('Stata dataset (nominal)'!U103="","",IF(LEFT(U$4,1)="£", 'Stata dataset (nominal)'!U103*$D104, 'Stata dataset (nominal)'!U103)), "")</f>
        <v>21.486762156609778</v>
      </c>
      <c r="V104" s="72">
        <f>_xlfn.IFNA(IF('Stata dataset (nominal)'!V103="","",IF(LEFT(V$4,1)="£", 'Stata dataset (nominal)'!V103*$D104, 'Stata dataset (nominal)'!V103)), "")</f>
        <v>140.25876104346139</v>
      </c>
      <c r="W104" s="72">
        <f>_xlfn.IFNA(IF('Stata dataset (nominal)'!W103="","",IF(LEFT(W$4,1)="£", 'Stata dataset (nominal)'!W103*$D104, 'Stata dataset (nominal)'!W103)), "")</f>
        <v>1.7127296101535361</v>
      </c>
      <c r="X104" s="72">
        <f>_xlfn.IFNA(IF('Stata dataset (nominal)'!X103="","",IF(LEFT(X$4,1)="£", 'Stata dataset (nominal)'!X103*$D104, 'Stata dataset (nominal)'!X103)), "")</f>
        <v>10.128592934259743</v>
      </c>
      <c r="Y104" s="72">
        <f>_xlfn.IFNA(IF('Stata dataset (nominal)'!Y103="","",IF(LEFT(Y$4,1)="£", 'Stata dataset (nominal)'!Y103*$D104, 'Stata dataset (nominal)'!Y103)), "")</f>
        <v>13.386118326019847</v>
      </c>
      <c r="Z104" s="72">
        <f>_xlfn.IFNA(IF('Stata dataset (nominal)'!Z103="","",IF(LEFT(Z$4,1)="£", 'Stata dataset (nominal)'!Z103*$D104, 'Stata dataset (nominal)'!Z103)), "")</f>
        <v>13.386118326019847</v>
      </c>
      <c r="AA104" s="72">
        <f>_xlfn.IFNA(IF('Stata dataset (nominal)'!AA103="","",IF(LEFT(AA$4,1)="£", 'Stata dataset (nominal)'!AA103*$D104, 'Stata dataset (nominal)'!AA103)), "")</f>
        <v>497.32098640805663</v>
      </c>
      <c r="AB104" s="72">
        <f>_xlfn.IFNA(IF('Stata dataset (nominal)'!AB103="","",IF(LEFT(AB$4,1)="£", 'Stata dataset (nominal)'!AB103*$D104, 'Stata dataset (nominal)'!AB103)), "")</f>
        <v>1.8639563654842439</v>
      </c>
      <c r="AC104" s="72">
        <f>_xlfn.IFNA(IF('Stata dataset (nominal)'!AC103="","",IF(LEFT(AC$4,1)="£", 'Stata dataset (nominal)'!AC103*$D104, 'Stata dataset (nominal)'!AC103)), "")</f>
        <v>1.7737348333290854</v>
      </c>
      <c r="AD104" s="72">
        <f>_xlfn.IFNA(IF('Stata dataset (nominal)'!AD103="","",IF(LEFT(AD$4,1)="£", 'Stata dataset (nominal)'!AD103*$D104, 'Stata dataset (nominal)'!AD103)), "")</f>
        <v>0</v>
      </c>
    </row>
    <row r="105" spans="1:30" x14ac:dyDescent="0.4">
      <c r="A105" s="63" t="str">
        <f t="shared" si="0"/>
        <v>SWT16</v>
      </c>
      <c r="B105" s="63" t="s">
        <v>325</v>
      </c>
      <c r="C105" s="63" t="s">
        <v>247</v>
      </c>
      <c r="D105" s="72">
        <f>_xlfn.IFNA(IF('Stata dataset (nominal)'!D104="","",IF(LEFT(D$4,1)="£",'Stata dataset (nominal)'!D104*$D105,'Stata dataset (nominal)'!D104)),"")</f>
        <v>1.2283693843594008</v>
      </c>
      <c r="E105" s="72">
        <f>_xlfn.IFNA(IF('Stata dataset (nominal)'!E104="","",IF(LEFT(E$4,1)="£", 'Stata dataset (nominal)'!E104*$D105, 'Stata dataset (nominal)'!E104)), "")</f>
        <v>11.014788269550747</v>
      </c>
      <c r="F105" s="72">
        <f>_xlfn.IFNA(IF('Stata dataset (nominal)'!F104="","",IF(LEFT(F$4,1)="£", 'Stata dataset (nominal)'!F104*$D105, 'Stata dataset (nominal)'!F104)), "")</f>
        <v>0.80826705490848572</v>
      </c>
      <c r="G105" s="72">
        <f>_xlfn.IFNA(IF('Stata dataset (nominal)'!G104="","",IF(LEFT(G$4,1)="£", 'Stata dataset (nominal)'!G104*$D105, 'Stata dataset (nominal)'!G104)), "")</f>
        <v>17.722913477537436</v>
      </c>
      <c r="H105" s="72">
        <f>_xlfn.IFNA(IF('Stata dataset (nominal)'!H104="","",IF(LEFT(H$4,1)="£", 'Stata dataset (nominal)'!H104*$D105, 'Stata dataset (nominal)'!H104)), "")</f>
        <v>1.3118985024958401</v>
      </c>
      <c r="I105" s="72">
        <f>_xlfn.IFNA(IF('Stata dataset (nominal)'!I104="","",IF(LEFT(I$4,1)="£", 'Stata dataset (nominal)'!I104*$D105, 'Stata dataset (nominal)'!I104)), "")</f>
        <v>5.2303968386023287</v>
      </c>
      <c r="J105" s="72" t="str">
        <f>_xlfn.IFNA(IF('Stata dataset (nominal)'!J104="","",IF(LEFT(J$4,1)="£", 'Stata dataset (nominal)'!J104*$D105, 'Stata dataset (nominal)'!J104)), "")</f>
        <v/>
      </c>
      <c r="K105" s="72" t="str">
        <f>_xlfn.IFNA(IF('Stata dataset (nominal)'!K104="","",IF(LEFT(K$4,1)="£", 'Stata dataset (nominal)'!K104*$D105, 'Stata dataset (nominal)'!K104)), "")</f>
        <v/>
      </c>
      <c r="L105" s="72">
        <f>_xlfn.IFNA(IF('Stata dataset (nominal)'!L104="","",IF(LEFT(L$4,1)="£", 'Stata dataset (nominal)'!L104*$D105, 'Stata dataset (nominal)'!L104)), "")</f>
        <v>0</v>
      </c>
      <c r="M105" s="72">
        <f>_xlfn.IFNA(IF('Stata dataset (nominal)'!M104="","",IF(LEFT(M$4,1)="£", 'Stata dataset (nominal)'!M104*$D105, 'Stata dataset (nominal)'!M104)), "")</f>
        <v>0</v>
      </c>
      <c r="N105" s="72" t="str">
        <f>_xlfn.IFNA(IF('Stata dataset (nominal)'!N104="","",IF(LEFT(N$4,1)="£", 'Stata dataset (nominal)'!N104*$D105, 'Stata dataset (nominal)'!N104)), "")</f>
        <v/>
      </c>
      <c r="O105" s="72">
        <f>_xlfn.IFNA(IF('Stata dataset (nominal)'!O104="","",IF(LEFT(O$4,1)="£", 'Stata dataset (nominal)'!O104*$D105, 'Stata dataset (nominal)'!O104)), "")</f>
        <v>33.234999999999999</v>
      </c>
      <c r="P105" s="72">
        <f>_xlfn.IFNA(IF('Stata dataset (nominal)'!P104="","",IF(LEFT(P$4,1)="£", 'Stata dataset (nominal)'!P104*$D105, 'Stata dataset (nominal)'!P104)), "")</f>
        <v>2.4750000000000001</v>
      </c>
      <c r="Q105" s="72">
        <f>_xlfn.IFNA(IF('Stata dataset (nominal)'!Q104="","",IF(LEFT(Q$4,1)="£", 'Stata dataset (nominal)'!Q104*$D105, 'Stata dataset (nominal)'!Q104)), "")</f>
        <v>123.40600000000001</v>
      </c>
      <c r="R105" s="72">
        <f>_xlfn.IFNA(IF('Stata dataset (nominal)'!R104="","",IF(LEFT(R$4,1)="£", 'Stata dataset (nominal)'!R104*$D105, 'Stata dataset (nominal)'!R104)), "")</f>
        <v>35.174999999999997</v>
      </c>
      <c r="S105" s="72">
        <f>_xlfn.IFNA(IF('Stata dataset (nominal)'!S104="","",IF(LEFT(S$4,1)="£", 'Stata dataset (nominal)'!S104*$D105, 'Stata dataset (nominal)'!S104)), "")</f>
        <v>2.3450000000000002</v>
      </c>
      <c r="T105" s="72">
        <f>_xlfn.IFNA(IF('Stata dataset (nominal)'!T104="","",IF(LEFT(T$4,1)="£", 'Stata dataset (nominal)'!T104*$D105, 'Stata dataset (nominal)'!T104)), "")</f>
        <v>538.99300000000005</v>
      </c>
      <c r="U105" s="72">
        <f>_xlfn.IFNA(IF('Stata dataset (nominal)'!U104="","",IF(LEFT(U$4,1)="£", 'Stata dataset (nominal)'!U104*$D105, 'Stata dataset (nominal)'!U104)), "")</f>
        <v>21.22756846102093</v>
      </c>
      <c r="V105" s="72">
        <f>_xlfn.IFNA(IF('Stata dataset (nominal)'!V104="","",IF(LEFT(V$4,1)="£", 'Stata dataset (nominal)'!V104*$D105, 'Stata dataset (nominal)'!V104)), "")</f>
        <v>140.65638713198487</v>
      </c>
      <c r="W105" s="72">
        <f>_xlfn.IFNA(IF('Stata dataset (nominal)'!W104="","",IF(LEFT(W$4,1)="£", 'Stata dataset (nominal)'!W104*$D105, 'Stata dataset (nominal)'!W104)), "")</f>
        <v>1.6580463151598883</v>
      </c>
      <c r="X105" s="72">
        <f>_xlfn.IFNA(IF('Stata dataset (nominal)'!X104="","",IF(LEFT(X$4,1)="£", 'Stata dataset (nominal)'!X104*$D105, 'Stata dataset (nominal)'!X104)), "")</f>
        <v>10.128592934259743</v>
      </c>
      <c r="Y105" s="72">
        <f>_xlfn.IFNA(IF('Stata dataset (nominal)'!Y104="","",IF(LEFT(Y$4,1)="£", 'Stata dataset (nominal)'!Y104*$D105, 'Stata dataset (nominal)'!Y104)), "")</f>
        <v>13.382641815814436</v>
      </c>
      <c r="Z105" s="72">
        <f>_xlfn.IFNA(IF('Stata dataset (nominal)'!Z104="","",IF(LEFT(Z$4,1)="£", 'Stata dataset (nominal)'!Z104*$D105, 'Stata dataset (nominal)'!Z104)), "")</f>
        <v>13.382641815814436</v>
      </c>
      <c r="AA105" s="72">
        <f>_xlfn.IFNA(IF('Stata dataset (nominal)'!AA104="","",IF(LEFT(AA$4,1)="£", 'Stata dataset (nominal)'!AA104*$D105, 'Stata dataset (nominal)'!AA104)), "")</f>
        <v>464.71179201331108</v>
      </c>
      <c r="AB105" s="72">
        <f>_xlfn.IFNA(IF('Stata dataset (nominal)'!AB104="","",IF(LEFT(AB$4,1)="£", 'Stata dataset (nominal)'!AB104*$D105, 'Stata dataset (nominal)'!AB104)), "")</f>
        <v>1.4831030775210765</v>
      </c>
      <c r="AC105" s="72">
        <f>_xlfn.IFNA(IF('Stata dataset (nominal)'!AC104="","",IF(LEFT(AC$4,1)="£", 'Stata dataset (nominal)'!AC104*$D105, 'Stata dataset (nominal)'!AC104)), "")</f>
        <v>1.7659138727495141</v>
      </c>
      <c r="AD105" s="72">
        <f>_xlfn.IFNA(IF('Stata dataset (nominal)'!AD104="","",IF(LEFT(AD$4,1)="£", 'Stata dataset (nominal)'!AD104*$D105, 'Stata dataset (nominal)'!AD104)), "")</f>
        <v>1.2099438435940097</v>
      </c>
    </row>
    <row r="106" spans="1:30" x14ac:dyDescent="0.4">
      <c r="A106" s="63" t="str">
        <f t="shared" si="0"/>
        <v>SWB14</v>
      </c>
      <c r="B106" s="63" t="s">
        <v>337</v>
      </c>
      <c r="C106" s="63" t="s">
        <v>243</v>
      </c>
      <c r="D106" s="72">
        <f>_xlfn.IFNA(IF('Stata dataset (nominal)'!D105="","",IF(LEFT(D$4,1)="£",'Stata dataset (nominal)'!D105*$D106,'Stata dataset (nominal)'!D105)),"")</f>
        <v>1.24788708586883</v>
      </c>
      <c r="E106" s="72">
        <f>_xlfn.IFNA(IF('Stata dataset (nominal)'!E105="","",IF(LEFT(E$4,1)="£", 'Stata dataset (nominal)'!E105*$D106, 'Stata dataset (nominal)'!E105)), "")</f>
        <v>11.785045638945229</v>
      </c>
      <c r="F106" s="72">
        <f>_xlfn.IFNA(IF('Stata dataset (nominal)'!F105="","",IF(LEFT(F$4,1)="£", 'Stata dataset (nominal)'!F105*$D106, 'Stata dataset (nominal)'!F105)), "")</f>
        <v>2.0877150946585528</v>
      </c>
      <c r="G106" s="72">
        <f>_xlfn.IFNA(IF('Stata dataset (nominal)'!G105="","",IF(LEFT(G$4,1)="£", 'Stata dataset (nominal)'!G105*$D106, 'Stata dataset (nominal)'!G105)), "")</f>
        <v>19.830173681541577</v>
      </c>
      <c r="H106" s="72">
        <f>_xlfn.IFNA(IF('Stata dataset (nominal)'!H105="","",IF(LEFT(H$4,1)="£", 'Stata dataset (nominal)'!H105*$D106, 'Stata dataset (nominal)'!H105)), "")</f>
        <v>1.7021179851250841</v>
      </c>
      <c r="I106" s="72">
        <f>_xlfn.IFNA(IF('Stata dataset (nominal)'!I105="","",IF(LEFT(I$4,1)="£", 'Stata dataset (nominal)'!I105*$D106, 'Stata dataset (nominal)'!I105)), "")</f>
        <v>5.2960327924273143</v>
      </c>
      <c r="J106" s="72">
        <f>_xlfn.IFNA(IF('Stata dataset (nominal)'!J105="","",IF(LEFT(J$4,1)="£", 'Stata dataset (nominal)'!J105*$D106, 'Stata dataset (nominal)'!J105)), "")</f>
        <v>0.13851546653144015</v>
      </c>
      <c r="K106" s="72">
        <f>_xlfn.IFNA(IF('Stata dataset (nominal)'!K105="","",IF(LEFT(K$4,1)="£", 'Stata dataset (nominal)'!K105*$D106, 'Stata dataset (nominal)'!K105)), "")</f>
        <v>0</v>
      </c>
      <c r="L106" s="72">
        <f>_xlfn.IFNA(IF('Stata dataset (nominal)'!L105="","",IF(LEFT(L$4,1)="£", 'Stata dataset (nominal)'!L105*$D106, 'Stata dataset (nominal)'!L105)), "")</f>
        <v>4.9915483434753202E-2</v>
      </c>
      <c r="M106" s="72">
        <f>_xlfn.IFNA(IF('Stata dataset (nominal)'!M105="","",IF(LEFT(M$4,1)="£", 'Stata dataset (nominal)'!M105*$D106, 'Stata dataset (nominal)'!M105)), "")</f>
        <v>2.7765487660581467</v>
      </c>
      <c r="N106" s="72" t="str">
        <f>_xlfn.IFNA(IF('Stata dataset (nominal)'!N105="","",IF(LEFT(N$4,1)="£", 'Stata dataset (nominal)'!N105*$D106, 'Stata dataset (nominal)'!N105)), "")</f>
        <v/>
      </c>
      <c r="O106" s="72">
        <f>_xlfn.IFNA(IF('Stata dataset (nominal)'!O105="","",IF(LEFT(O$4,1)="£", 'Stata dataset (nominal)'!O105*$D106, 'Stata dataset (nominal)'!O105)), "")</f>
        <v>98.793999999999997</v>
      </c>
      <c r="P106" s="72">
        <f>_xlfn.IFNA(IF('Stata dataset (nominal)'!P105="","",IF(LEFT(P$4,1)="£", 'Stata dataset (nominal)'!P105*$D106, 'Stata dataset (nominal)'!P105)), "")</f>
        <v>2.512</v>
      </c>
      <c r="Q106" s="72">
        <f>_xlfn.IFNA(IF('Stata dataset (nominal)'!Q105="","",IF(LEFT(Q$4,1)="£", 'Stata dataset (nominal)'!Q105*$D106, 'Stata dataset (nominal)'!Q105)), "")</f>
        <v>137.31</v>
      </c>
      <c r="R106" s="72">
        <f>_xlfn.IFNA(IF('Stata dataset (nominal)'!R105="","",IF(LEFT(R$4,1)="£", 'Stata dataset (nominal)'!R105*$D106, 'Stata dataset (nominal)'!R105)), "")</f>
        <v>146.61600000000001</v>
      </c>
      <c r="S106" s="72">
        <f>_xlfn.IFNA(IF('Stata dataset (nominal)'!S105="","",IF(LEFT(S$4,1)="£", 'Stata dataset (nominal)'!S105*$D106, 'Stata dataset (nominal)'!S105)), "")</f>
        <v>2.089</v>
      </c>
      <c r="T106" s="72">
        <f>_xlfn.IFNA(IF('Stata dataset (nominal)'!T105="","",IF(LEFT(T$4,1)="£", 'Stata dataset (nominal)'!T105*$D106, 'Stata dataset (nominal)'!T105)), "")</f>
        <v>514.22400000000005</v>
      </c>
      <c r="U106" s="72">
        <f>_xlfn.IFNA(IF('Stata dataset (nominal)'!U105="","",IF(LEFT(U$4,1)="£", 'Stata dataset (nominal)'!U105*$D106, 'Stata dataset (nominal)'!U105)), "")</f>
        <v>21.488410278292019</v>
      </c>
      <c r="V106" s="72">
        <f>_xlfn.IFNA(IF('Stata dataset (nominal)'!V105="","",IF(LEFT(V$4,1)="£", 'Stata dataset (nominal)'!V105*$D106, 'Stata dataset (nominal)'!V105)), "")</f>
        <v>143.54511760049957</v>
      </c>
      <c r="W106" s="72">
        <f>_xlfn.IFNA(IF('Stata dataset (nominal)'!W105="","",IF(LEFT(W$4,1)="£", 'Stata dataset (nominal)'!W105*$D106, 'Stata dataset (nominal)'!W105)), "")</f>
        <v>1.7478968951283798</v>
      </c>
      <c r="X106" s="72">
        <f>_xlfn.IFNA(IF('Stata dataset (nominal)'!X105="","",IF(LEFT(X$4,1)="£", 'Stata dataset (nominal)'!X105*$D106, 'Stata dataset (nominal)'!X105)), "")</f>
        <v>10.537768278016573</v>
      </c>
      <c r="Y106" s="72">
        <f>_xlfn.IFNA(IF('Stata dataset (nominal)'!Y105="","",IF(LEFT(Y$4,1)="£", 'Stata dataset (nominal)'!Y105*$D106, 'Stata dataset (nominal)'!Y105)), "")</f>
        <v>13.006069996198216</v>
      </c>
      <c r="Z106" s="72">
        <f>_xlfn.IFNA(IF('Stata dataset (nominal)'!Z105="","",IF(LEFT(Z$4,1)="£", 'Stata dataset (nominal)'!Z105*$D106, 'Stata dataset (nominal)'!Z105)), "")</f>
        <v>13.006069996198216</v>
      </c>
      <c r="AA106" s="72">
        <f>_xlfn.IFNA(IF('Stata dataset (nominal)'!AA105="","",IF(LEFT(AA$4,1)="£", 'Stata dataset (nominal)'!AA105*$D106, 'Stata dataset (nominal)'!AA105)), "")</f>
        <v>529.53608757549614</v>
      </c>
      <c r="AB106" s="72">
        <f>_xlfn.IFNA(IF('Stata dataset (nominal)'!AB105="","",IF(LEFT(AB$4,1)="£", 'Stata dataset (nominal)'!AB105*$D106, 'Stata dataset (nominal)'!AB105)), "")</f>
        <v>2.5070051555104795</v>
      </c>
      <c r="AC106" s="72">
        <f>_xlfn.IFNA(IF('Stata dataset (nominal)'!AC105="","",IF(LEFT(AC$4,1)="£", 'Stata dataset (nominal)'!AC105*$D106, 'Stata dataset (nominal)'!AC105)), "")</f>
        <v>2.0202157477411018</v>
      </c>
      <c r="AD106" s="72">
        <f>_xlfn.IFNA(IF('Stata dataset (nominal)'!AD105="","",IF(LEFT(AD$4,1)="£", 'Stata dataset (nominal)'!AD105*$D106, 'Stata dataset (nominal)'!AD105)), "")</f>
        <v>1.3165208755916156</v>
      </c>
    </row>
    <row r="107" spans="1:30" x14ac:dyDescent="0.4">
      <c r="A107" s="63" t="str">
        <f t="shared" si="0"/>
        <v>SWB15</v>
      </c>
      <c r="B107" s="63" t="s">
        <v>337</v>
      </c>
      <c r="C107" s="63" t="s">
        <v>245</v>
      </c>
      <c r="D107" s="72">
        <f>_xlfn.IFNA(IF('Stata dataset (nominal)'!D106="","",IF(LEFT(D$4,1)="£",'Stata dataset (nominal)'!D106*$D107,'Stata dataset (nominal)'!D106)),"")</f>
        <v>1.2338096431854266</v>
      </c>
      <c r="E107" s="72">
        <f>_xlfn.IFNA(IF('Stata dataset (nominal)'!E106="","",IF(LEFT(E$4,1)="£", 'Stata dataset (nominal)'!E106*$D107, 'Stata dataset (nominal)'!E106)), "")</f>
        <v>13.054939834544999</v>
      </c>
      <c r="F107" s="72">
        <f>_xlfn.IFNA(IF('Stata dataset (nominal)'!F106="","",IF(LEFT(F$4,1)="£", 'Stata dataset (nominal)'!F106*$D107, 'Stata dataset (nominal)'!F106)), "")</f>
        <v>1.610121584356982</v>
      </c>
      <c r="G107" s="72">
        <f>_xlfn.IFNA(IF('Stata dataset (nominal)'!G106="","",IF(LEFT(G$4,1)="£", 'Stata dataset (nominal)'!G106*$D107, 'Stata dataset (nominal)'!G106)), "")</f>
        <v>19.331329489429262</v>
      </c>
      <c r="H107" s="72">
        <f>_xlfn.IFNA(IF('Stata dataset (nominal)'!H106="","",IF(LEFT(H$4,1)="£", 'Stata dataset (nominal)'!H106*$D107, 'Stata dataset (nominal)'!H106)), "")</f>
        <v>1.6631753990139548</v>
      </c>
      <c r="I107" s="72">
        <f>_xlfn.IFNA(IF('Stata dataset (nominal)'!I106="","",IF(LEFT(I$4,1)="£", 'Stata dataset (nominal)'!I106*$D107, 'Stata dataset (nominal)'!I106)), "")</f>
        <v>4.9266019052394086</v>
      </c>
      <c r="J107" s="72">
        <f>_xlfn.IFNA(IF('Stata dataset (nominal)'!J106="","",IF(LEFT(J$4,1)="£", 'Stata dataset (nominal)'!J106*$D107, 'Stata dataset (nominal)'!J106)), "")</f>
        <v>0.15669382468454918</v>
      </c>
      <c r="K107" s="72">
        <f>_xlfn.IFNA(IF('Stata dataset (nominal)'!K106="","",IF(LEFT(K$4,1)="£", 'Stata dataset (nominal)'!K106*$D107, 'Stata dataset (nominal)'!K106)), "")</f>
        <v>0</v>
      </c>
      <c r="L107" s="72">
        <f>_xlfn.IFNA(IF('Stata dataset (nominal)'!L106="","",IF(LEFT(L$4,1)="£", 'Stata dataset (nominal)'!L106*$D107, 'Stata dataset (nominal)'!L106)), "")</f>
        <v>9.8704771454834125E-3</v>
      </c>
      <c r="M107" s="72">
        <f>_xlfn.IFNA(IF('Stata dataset (nominal)'!M106="","",IF(LEFT(M$4,1)="£", 'Stata dataset (nominal)'!M106*$D107, 'Stata dataset (nominal)'!M106)), "")</f>
        <v>1.6533049218684719</v>
      </c>
      <c r="N107" s="72" t="str">
        <f>_xlfn.IFNA(IF('Stata dataset (nominal)'!N106="","",IF(LEFT(N$4,1)="£", 'Stata dataset (nominal)'!N106*$D107, 'Stata dataset (nominal)'!N106)), "")</f>
        <v/>
      </c>
      <c r="O107" s="72">
        <f>_xlfn.IFNA(IF('Stata dataset (nominal)'!O106="","",IF(LEFT(O$4,1)="£", 'Stata dataset (nominal)'!O106*$D107, 'Stata dataset (nominal)'!O106)), "")</f>
        <v>94.947000000000003</v>
      </c>
      <c r="P107" s="72">
        <f>_xlfn.IFNA(IF('Stata dataset (nominal)'!P106="","",IF(LEFT(P$4,1)="£", 'Stata dataset (nominal)'!P106*$D107, 'Stata dataset (nominal)'!P106)), "")</f>
        <v>2.4569999999999999</v>
      </c>
      <c r="Q107" s="72">
        <f>_xlfn.IFNA(IF('Stata dataset (nominal)'!Q106="","",IF(LEFT(Q$4,1)="£", 'Stata dataset (nominal)'!Q106*$D107, 'Stata dataset (nominal)'!Q106)), "")</f>
        <v>129.40199999999999</v>
      </c>
      <c r="R107" s="72">
        <f>_xlfn.IFNA(IF('Stata dataset (nominal)'!R106="","",IF(LEFT(R$4,1)="£", 'Stata dataset (nominal)'!R106*$D107, 'Stata dataset (nominal)'!R106)), "")</f>
        <v>150.39500000000001</v>
      </c>
      <c r="S107" s="72">
        <f>_xlfn.IFNA(IF('Stata dataset (nominal)'!S106="","",IF(LEFT(S$4,1)="£", 'Stata dataset (nominal)'!S106*$D107, 'Stata dataset (nominal)'!S106)), "")</f>
        <v>2.169</v>
      </c>
      <c r="T107" s="72">
        <f>_xlfn.IFNA(IF('Stata dataset (nominal)'!T106="","",IF(LEFT(T$4,1)="£", 'Stata dataset (nominal)'!T106*$D107, 'Stata dataset (nominal)'!T106)), "")</f>
        <v>527.327</v>
      </c>
      <c r="U107" s="72">
        <f>_xlfn.IFNA(IF('Stata dataset (nominal)'!U106="","",IF(LEFT(U$4,1)="£", 'Stata dataset (nominal)'!U106*$D107, 'Stata dataset (nominal)'!U106)), "")</f>
        <v>21.411366318085641</v>
      </c>
      <c r="V107" s="72">
        <f>_xlfn.IFNA(IF('Stata dataset (nominal)'!V106="","",IF(LEFT(V$4,1)="£", 'Stata dataset (nominal)'!V106*$D107, 'Stata dataset (nominal)'!V106)), "")</f>
        <v>140.49285629308716</v>
      </c>
      <c r="W107" s="72">
        <f>_xlfn.IFNA(IF('Stata dataset (nominal)'!W106="","",IF(LEFT(W$4,1)="£", 'Stata dataset (nominal)'!W106*$D107, 'Stata dataset (nominal)'!W106)), "")</f>
        <v>1.7035655184106733</v>
      </c>
      <c r="X107" s="72">
        <f>_xlfn.IFNA(IF('Stata dataset (nominal)'!X106="","",IF(LEFT(X$4,1)="£", 'Stata dataset (nominal)'!X106*$D107, 'Stata dataset (nominal)'!X106)), "")</f>
        <v>10.537768278016573</v>
      </c>
      <c r="Y107" s="72">
        <f>_xlfn.IFNA(IF('Stata dataset (nominal)'!Y106="","",IF(LEFT(Y$4,1)="£", 'Stata dataset (nominal)'!Y106*$D107, 'Stata dataset (nominal)'!Y106)), "")</f>
        <v>13.00232888736427</v>
      </c>
      <c r="Z107" s="72">
        <f>_xlfn.IFNA(IF('Stata dataset (nominal)'!Z106="","",IF(LEFT(Z$4,1)="£", 'Stata dataset (nominal)'!Z106*$D107, 'Stata dataset (nominal)'!Z106)), "")</f>
        <v>13.00232888736427</v>
      </c>
      <c r="AA107" s="72">
        <f>_xlfn.IFNA(IF('Stata dataset (nominal)'!AA106="","",IF(LEFT(AA$4,1)="£", 'Stata dataset (nominal)'!AA106*$D107, 'Stata dataset (nominal)'!AA106)), "")</f>
        <v>534.58891652022226</v>
      </c>
      <c r="AB107" s="72">
        <f>_xlfn.IFNA(IF('Stata dataset (nominal)'!AB106="","",IF(LEFT(AB$4,1)="£", 'Stata dataset (nominal)'!AB106*$D107, 'Stata dataset (nominal)'!AB106)), "")</f>
        <v>2.3467059413386813</v>
      </c>
      <c r="AC107" s="72">
        <f>_xlfn.IFNA(IF('Stata dataset (nominal)'!AC106="","",IF(LEFT(AC$4,1)="£", 'Stata dataset (nominal)'!AC106*$D107, 'Stata dataset (nominal)'!AC106)), "")</f>
        <v>1.9974256478041885</v>
      </c>
      <c r="AD107" s="72">
        <f>_xlfn.IFNA(IF('Stata dataset (nominal)'!AD106="","",IF(LEFT(AD$4,1)="£", 'Stata dataset (nominal)'!AD106*$D107, 'Stata dataset (nominal)'!AD106)), "")</f>
        <v>1.4016077546586445</v>
      </c>
    </row>
    <row r="108" spans="1:30" x14ac:dyDescent="0.4">
      <c r="A108" s="63" t="str">
        <f t="shared" si="0"/>
        <v>SWB16</v>
      </c>
      <c r="B108" s="63" t="s">
        <v>337</v>
      </c>
      <c r="C108" s="63" t="s">
        <v>247</v>
      </c>
      <c r="D108" s="72">
        <f>_xlfn.IFNA(IF('Stata dataset (nominal)'!D107="","",IF(LEFT(D$4,1)="£",'Stata dataset (nominal)'!D107*$D108,'Stata dataset (nominal)'!D107)),"")</f>
        <v>1.2283693843594008</v>
      </c>
      <c r="E108" s="72">
        <f>_xlfn.IFNA(IF('Stata dataset (nominal)'!E107="","",IF(LEFT(E$4,1)="£", 'Stata dataset (nominal)'!E107*$D108, 'Stata dataset (nominal)'!E107)), "")</f>
        <v>12.959297004991679</v>
      </c>
      <c r="F108" s="72">
        <f>_xlfn.IFNA(IF('Stata dataset (nominal)'!F107="","",IF(LEFT(F$4,1)="£", 'Stata dataset (nominal)'!F107*$D108, 'Stata dataset (nominal)'!F107)), "")</f>
        <v>1.5244064059900164</v>
      </c>
      <c r="G108" s="72">
        <f>_xlfn.IFNA(IF('Stata dataset (nominal)'!G107="","",IF(LEFT(G$4,1)="£", 'Stata dataset (nominal)'!G107*$D108, 'Stata dataset (nominal)'!G107)), "")</f>
        <v>17.918224209650582</v>
      </c>
      <c r="H108" s="72">
        <f>_xlfn.IFNA(IF('Stata dataset (nominal)'!H107="","",IF(LEFT(H$4,1)="£", 'Stata dataset (nominal)'!H107*$D108, 'Stata dataset (nominal)'!H107)), "")</f>
        <v>1.4285935940099832</v>
      </c>
      <c r="I108" s="72">
        <f>_xlfn.IFNA(IF('Stata dataset (nominal)'!I107="","",IF(LEFT(I$4,1)="£", 'Stata dataset (nominal)'!I107*$D108, 'Stata dataset (nominal)'!I107)), "")</f>
        <v>7.181047420965057</v>
      </c>
      <c r="J108" s="72">
        <f>_xlfn.IFNA(IF('Stata dataset (nominal)'!J107="","",IF(LEFT(J$4,1)="£", 'Stata dataset (nominal)'!J107*$D108, 'Stata dataset (nominal)'!J107)), "")</f>
        <v>0</v>
      </c>
      <c r="K108" s="72" t="str">
        <f>_xlfn.IFNA(IF('Stata dataset (nominal)'!K107="","",IF(LEFT(K$4,1)="£", 'Stata dataset (nominal)'!K107*$D108, 'Stata dataset (nominal)'!K107)), "")</f>
        <v/>
      </c>
      <c r="L108" s="72">
        <f>_xlfn.IFNA(IF('Stata dataset (nominal)'!L107="","",IF(LEFT(L$4,1)="£", 'Stata dataset (nominal)'!L107*$D108, 'Stata dataset (nominal)'!L107)), "")</f>
        <v>0</v>
      </c>
      <c r="M108" s="72">
        <f>_xlfn.IFNA(IF('Stata dataset (nominal)'!M107="","",IF(LEFT(M$4,1)="£", 'Stata dataset (nominal)'!M107*$D108, 'Stata dataset (nominal)'!M107)), "")</f>
        <v>3.126200083194675</v>
      </c>
      <c r="N108" s="72" t="str">
        <f>_xlfn.IFNA(IF('Stata dataset (nominal)'!N107="","",IF(LEFT(N$4,1)="£", 'Stata dataset (nominal)'!N107*$D108, 'Stata dataset (nominal)'!N107)), "")</f>
        <v/>
      </c>
      <c r="O108" s="72">
        <f>_xlfn.IFNA(IF('Stata dataset (nominal)'!O107="","",IF(LEFT(O$4,1)="£", 'Stata dataset (nominal)'!O107*$D108, 'Stata dataset (nominal)'!O107)), "")</f>
        <v>92.745000000000005</v>
      </c>
      <c r="P108" s="72">
        <f>_xlfn.IFNA(IF('Stata dataset (nominal)'!P107="","",IF(LEFT(P$4,1)="£", 'Stata dataset (nominal)'!P107*$D108, 'Stata dataset (nominal)'!P107)), "")</f>
        <v>2.4750000000000001</v>
      </c>
      <c r="Q108" s="72">
        <f>_xlfn.IFNA(IF('Stata dataset (nominal)'!Q107="","",IF(LEFT(Q$4,1)="£", 'Stata dataset (nominal)'!Q107*$D108, 'Stata dataset (nominal)'!Q107)), "")</f>
        <v>123.40600000000001</v>
      </c>
      <c r="R108" s="72">
        <f>_xlfn.IFNA(IF('Stata dataset (nominal)'!R107="","",IF(LEFT(R$4,1)="£", 'Stata dataset (nominal)'!R107*$D108, 'Stata dataset (nominal)'!R107)), "")</f>
        <v>162.48500000000001</v>
      </c>
      <c r="S108" s="72">
        <f>_xlfn.IFNA(IF('Stata dataset (nominal)'!S107="","",IF(LEFT(S$4,1)="£", 'Stata dataset (nominal)'!S107*$D108, 'Stata dataset (nominal)'!S107)), "")</f>
        <v>2.3450000000000002</v>
      </c>
      <c r="T108" s="72">
        <f>_xlfn.IFNA(IF('Stata dataset (nominal)'!T107="","",IF(LEFT(T$4,1)="£", 'Stata dataset (nominal)'!T107*$D108, 'Stata dataset (nominal)'!T107)), "")</f>
        <v>538.99300000000005</v>
      </c>
      <c r="U108" s="72">
        <f>_xlfn.IFNA(IF('Stata dataset (nominal)'!U107="","",IF(LEFT(U$4,1)="£", 'Stata dataset (nominal)'!U107*$D108, 'Stata dataset (nominal)'!U107)), "")</f>
        <v>21.143464817334085</v>
      </c>
      <c r="V108" s="72">
        <f>_xlfn.IFNA(IF('Stata dataset (nominal)'!V107="","",IF(LEFT(V$4,1)="£", 'Stata dataset (nominal)'!V107*$D108, 'Stata dataset (nominal)'!V107)), "")</f>
        <v>140.87399877831922</v>
      </c>
      <c r="W108" s="72">
        <f>_xlfn.IFNA(IF('Stata dataset (nominal)'!W107="","",IF(LEFT(W$4,1)="£", 'Stata dataset (nominal)'!W107*$D108, 'Stata dataset (nominal)'!W107)), "")</f>
        <v>1.6484150264335495</v>
      </c>
      <c r="X108" s="72">
        <f>_xlfn.IFNA(IF('Stata dataset (nominal)'!X107="","",IF(LEFT(X$4,1)="£", 'Stata dataset (nominal)'!X107*$D108, 'Stata dataset (nominal)'!X107)), "")</f>
        <v>10.537768278016573</v>
      </c>
      <c r="Y108" s="72">
        <f>_xlfn.IFNA(IF('Stata dataset (nominal)'!Y107="","",IF(LEFT(Y$4,1)="£", 'Stata dataset (nominal)'!Y107*$D108, 'Stata dataset (nominal)'!Y107)), "")</f>
        <v>13.001083770412025</v>
      </c>
      <c r="Z108" s="72">
        <f>_xlfn.IFNA(IF('Stata dataset (nominal)'!Z107="","",IF(LEFT(Z$4,1)="£", 'Stata dataset (nominal)'!Z107*$D108, 'Stata dataset (nominal)'!Z107)), "")</f>
        <v>13.001083770412025</v>
      </c>
      <c r="AA108" s="72">
        <f>_xlfn.IFNA(IF('Stata dataset (nominal)'!AA107="","",IF(LEFT(AA$4,1)="£", 'Stata dataset (nominal)'!AA107*$D108, 'Stata dataset (nominal)'!AA107)), "")</f>
        <v>495.72934733777032</v>
      </c>
      <c r="AB108" s="72">
        <f>_xlfn.IFNA(IF('Stata dataset (nominal)'!AB107="","",IF(LEFT(AB$4,1)="£", 'Stata dataset (nominal)'!AB107*$D108, 'Stata dataset (nominal)'!AB107)), "")</f>
        <v>1.8597512479201328</v>
      </c>
      <c r="AC108" s="72">
        <f>_xlfn.IFNA(IF('Stata dataset (nominal)'!AC107="","",IF(LEFT(AC$4,1)="£", 'Stata dataset (nominal)'!AC107*$D108, 'Stata dataset (nominal)'!AC107)), "")</f>
        <v>1.9886183633338368</v>
      </c>
      <c r="AD108" s="72">
        <f>_xlfn.IFNA(IF('Stata dataset (nominal)'!AD107="","",IF(LEFT(AD$4,1)="£", 'Stata dataset (nominal)'!AD107*$D108, 'Stata dataset (nominal)'!AD107)), "")</f>
        <v>1.437192179700499</v>
      </c>
    </row>
    <row r="109" spans="1:30" x14ac:dyDescent="0.4">
      <c r="A109" s="63" t="str">
        <f t="shared" si="0"/>
        <v>SWB17</v>
      </c>
      <c r="B109" s="63" t="s">
        <v>337</v>
      </c>
      <c r="C109" s="63" t="s">
        <v>249</v>
      </c>
      <c r="D109" s="72">
        <f>_xlfn.IFNA(IF('Stata dataset (nominal)'!D108="","",IF(LEFT(D$4,1)="£",'Stata dataset (nominal)'!D108*$D109,'Stata dataset (nominal)'!D108)),"")</f>
        <v>1.2117357406647515</v>
      </c>
      <c r="E109" s="72">
        <f>_xlfn.IFNA(IF('Stata dataset (nominal)'!E108="","",IF(LEFT(E$4,1)="£", 'Stata dataset (nominal)'!E108*$D109, 'Stata dataset (nominal)'!E108)), "")</f>
        <v>11.827752564628639</v>
      </c>
      <c r="F109" s="72">
        <f>_xlfn.IFNA(IF('Stata dataset (nominal)'!F108="","",IF(LEFT(F$4,1)="£", 'Stata dataset (nominal)'!F108*$D109, 'Stata dataset (nominal)'!F108)), "")</f>
        <v>1.9630118998768973</v>
      </c>
      <c r="G109" s="72">
        <f>_xlfn.IFNA(IF('Stata dataset (nominal)'!G108="","",IF(LEFT(G$4,1)="£", 'Stata dataset (nominal)'!G108*$D109, 'Stata dataset (nominal)'!G108)), "")</f>
        <v>15.0776278210915</v>
      </c>
      <c r="H109" s="72">
        <f>_xlfn.IFNA(IF('Stata dataset (nominal)'!H108="","",IF(LEFT(H$4,1)="£", 'Stata dataset (nominal)'!H108*$D109, 'Stata dataset (nominal)'!H108)), "")</f>
        <v>1.3995547804677881</v>
      </c>
      <c r="I109" s="72">
        <f>_xlfn.IFNA(IF('Stata dataset (nominal)'!I108="","",IF(LEFT(I$4,1)="£", 'Stata dataset (nominal)'!I108*$D109, 'Stata dataset (nominal)'!I108)), "")</f>
        <v>6.2998141157160434</v>
      </c>
      <c r="J109" s="72" t="str">
        <f>_xlfn.IFNA(IF('Stata dataset (nominal)'!J108="","",IF(LEFT(J$4,1)="£", 'Stata dataset (nominal)'!J108*$D109, 'Stata dataset (nominal)'!J108)), "")</f>
        <v/>
      </c>
      <c r="K109" s="72" t="str">
        <f>_xlfn.IFNA(IF('Stata dataset (nominal)'!K108="","",IF(LEFT(K$4,1)="£", 'Stata dataset (nominal)'!K108*$D109, 'Stata dataset (nominal)'!K108)), "")</f>
        <v/>
      </c>
      <c r="L109" s="72">
        <f>_xlfn.IFNA(IF('Stata dataset (nominal)'!L108="","",IF(LEFT(L$4,1)="£", 'Stata dataset (nominal)'!L108*$D109, 'Stata dataset (nominal)'!L108)), "")</f>
        <v>0</v>
      </c>
      <c r="M109" s="72">
        <f>_xlfn.IFNA(IF('Stata dataset (nominal)'!M108="","",IF(LEFT(M$4,1)="£", 'Stata dataset (nominal)'!M108*$D109, 'Stata dataset (nominal)'!M108)), "")</f>
        <v>1.5522334837915466</v>
      </c>
      <c r="N109" s="72" t="str">
        <f>_xlfn.IFNA(IF('Stata dataset (nominal)'!N108="","",IF(LEFT(N$4,1)="£", 'Stata dataset (nominal)'!N108*$D109, 'Stata dataset (nominal)'!N108)), "")</f>
        <v/>
      </c>
      <c r="O109" s="72">
        <f>_xlfn.IFNA(IF('Stata dataset (nominal)'!O108="","",IF(LEFT(O$4,1)="£", 'Stata dataset (nominal)'!O108*$D109, 'Stata dataset (nominal)'!O108)), "")</f>
        <v>86.408999999999992</v>
      </c>
      <c r="P109" s="72">
        <f>_xlfn.IFNA(IF('Stata dataset (nominal)'!P108="","",IF(LEFT(P$4,1)="£", 'Stata dataset (nominal)'!P108*$D109, 'Stata dataset (nominal)'!P108)), "")</f>
        <v>2.2930000000000001</v>
      </c>
      <c r="Q109" s="72">
        <f>_xlfn.IFNA(IF('Stata dataset (nominal)'!Q108="","",IF(LEFT(Q$4,1)="£", 'Stata dataset (nominal)'!Q108*$D109, 'Stata dataset (nominal)'!Q108)), "")</f>
        <v>109.84699999999999</v>
      </c>
      <c r="R109" s="72">
        <f>_xlfn.IFNA(IF('Stata dataset (nominal)'!R108="","",IF(LEFT(R$4,1)="£", 'Stata dataset (nominal)'!R108*$D109, 'Stata dataset (nominal)'!R108)), "")</f>
        <v>173.35700000000003</v>
      </c>
      <c r="S109" s="72">
        <f>_xlfn.IFNA(IF('Stata dataset (nominal)'!S108="","",IF(LEFT(S$4,1)="£", 'Stata dataset (nominal)'!S108*$D109, 'Stata dataset (nominal)'!S108)), "")</f>
        <v>2.4470000000000001</v>
      </c>
      <c r="T109" s="72">
        <f>_xlfn.IFNA(IF('Stata dataset (nominal)'!T108="","",IF(LEFT(T$4,1)="£", 'Stata dataset (nominal)'!T108*$D109, 'Stata dataset (nominal)'!T108)), "")</f>
        <v>565.02599999999995</v>
      </c>
      <c r="U109" s="72">
        <f>_xlfn.IFNA(IF('Stata dataset (nominal)'!U108="","",IF(LEFT(U$4,1)="£", 'Stata dataset (nominal)'!U108*$D109, 'Stata dataset (nominal)'!U108)), "")</f>
        <v>20.585436907060409</v>
      </c>
      <c r="V109" s="72">
        <f>_xlfn.IFNA(IF('Stata dataset (nominal)'!V108="","",IF(LEFT(V$4,1)="£", 'Stata dataset (nominal)'!V108*$D109, 'Stata dataset (nominal)'!V108)), "")</f>
        <v>141.52548789827281</v>
      </c>
      <c r="W109" s="72">
        <f>_xlfn.IFNA(IF('Stata dataset (nominal)'!W108="","",IF(LEFT(W$4,1)="£", 'Stata dataset (nominal)'!W108*$D109, 'Stata dataset (nominal)'!W108)), "")</f>
        <v>1.486670037242418</v>
      </c>
      <c r="X109" s="72">
        <f>_xlfn.IFNA(IF('Stata dataset (nominal)'!X108="","",IF(LEFT(X$4,1)="£", 'Stata dataset (nominal)'!X108*$D109, 'Stata dataset (nominal)'!X108)), "")</f>
        <v>10.537768278016573</v>
      </c>
      <c r="Y109" s="72">
        <f>_xlfn.IFNA(IF('Stata dataset (nominal)'!Y108="","",IF(LEFT(Y$4,1)="£", 'Stata dataset (nominal)'!Y108*$D109, 'Stata dataset (nominal)'!Y108)), "")</f>
        <v>12.999577213629401</v>
      </c>
      <c r="Z109" s="72">
        <f>_xlfn.IFNA(IF('Stata dataset (nominal)'!Z108="","",IF(LEFT(Z$4,1)="£", 'Stata dataset (nominal)'!Z108*$D109, 'Stata dataset (nominal)'!Z108)), "")</f>
        <v>12.687657960082019</v>
      </c>
      <c r="AA109" s="72">
        <f>_xlfn.IFNA(IF('Stata dataset (nominal)'!AA108="","",IF(LEFT(AA$4,1)="£", 'Stata dataset (nominal)'!AA108*$D109, 'Stata dataset (nominal)'!AA108)), "")</f>
        <v>501.55317562576931</v>
      </c>
      <c r="AB109" s="72">
        <f>_xlfn.IFNA(IF('Stata dataset (nominal)'!AB108="","",IF(LEFT(AB$4,1)="£", 'Stata dataset (nominal)'!AB108*$D109, 'Stata dataset (nominal)'!AB108)), "")</f>
        <v>2.1871830118998763</v>
      </c>
      <c r="AC109" s="72">
        <f>_xlfn.IFNA(IF('Stata dataset (nominal)'!AC108="","",IF(LEFT(AC$4,1)="£", 'Stata dataset (nominal)'!AC108*$D109, 'Stata dataset (nominal)'!AC108)), "")</f>
        <v>1.9616900063416265</v>
      </c>
      <c r="AD109" s="72">
        <f>_xlfn.IFNA(IF('Stata dataset (nominal)'!AD108="","",IF(LEFT(AD$4,1)="£", 'Stata dataset (nominal)'!AD108*$D109, 'Stata dataset (nominal)'!AD108)), "")</f>
        <v>1.4383303241690599</v>
      </c>
    </row>
    <row r="110" spans="1:30" x14ac:dyDescent="0.4">
      <c r="A110" s="63" t="str">
        <f t="shared" si="0"/>
        <v>SWB18</v>
      </c>
      <c r="B110" s="63" t="s">
        <v>337</v>
      </c>
      <c r="C110" s="63" t="s">
        <v>251</v>
      </c>
      <c r="D110" s="72">
        <f>_xlfn.IFNA(IF('Stata dataset (nominal)'!D109="","",IF(LEFT(D$4,1)="£",'Stata dataset (nominal)'!D109*$D110,'Stata dataset (nominal)'!D109)),"")</f>
        <v>1.1806332960179113</v>
      </c>
      <c r="E110" s="72">
        <f>_xlfn.IFNA(IF('Stata dataset (nominal)'!E109="","",IF(LEFT(E$4,1)="£", 'Stata dataset (nominal)'!E109*$D110, 'Stata dataset (nominal)'!E109)), "")</f>
        <v>11.724869262753877</v>
      </c>
      <c r="F110" s="72">
        <f>_xlfn.IFNA(IF('Stata dataset (nominal)'!F109="","",IF(LEFT(F$4,1)="£", 'Stata dataset (nominal)'!F109*$D110, 'Stata dataset (nominal)'!F109)), "")</f>
        <v>2.6776763153686227</v>
      </c>
      <c r="G110" s="72">
        <f>_xlfn.IFNA(IF('Stata dataset (nominal)'!G109="","",IF(LEFT(G$4,1)="£", 'Stata dataset (nominal)'!G109*$D110, 'Stata dataset (nominal)'!G109)), "")</f>
        <v>13.371852710698864</v>
      </c>
      <c r="H110" s="72">
        <f>_xlfn.IFNA(IF('Stata dataset (nominal)'!H109="","",IF(LEFT(H$4,1)="£", 'Stata dataset (nominal)'!H109*$D110, 'Stata dataset (nominal)'!H109)), "")</f>
        <v>1.5950355829201981</v>
      </c>
      <c r="I110" s="72">
        <f>_xlfn.IFNA(IF('Stata dataset (nominal)'!I109="","",IF(LEFT(I$4,1)="£", 'Stata dataset (nominal)'!I109*$D110, 'Stata dataset (nominal)'!I109)), "")</f>
        <v>4.9291440108747793</v>
      </c>
      <c r="J110" s="72" t="str">
        <f>_xlfn.IFNA(IF('Stata dataset (nominal)'!J109="","",IF(LEFT(J$4,1)="£", 'Stata dataset (nominal)'!J109*$D110, 'Stata dataset (nominal)'!J109)), "")</f>
        <v/>
      </c>
      <c r="K110" s="72" t="str">
        <f>_xlfn.IFNA(IF('Stata dataset (nominal)'!K109="","",IF(LEFT(K$4,1)="£", 'Stata dataset (nominal)'!K109*$D110, 'Stata dataset (nominal)'!K109)), "")</f>
        <v/>
      </c>
      <c r="L110" s="72">
        <f>_xlfn.IFNA(IF('Stata dataset (nominal)'!L109="","",IF(LEFT(L$4,1)="£", 'Stata dataset (nominal)'!L109*$D110, 'Stata dataset (nominal)'!L109)), "")</f>
        <v>0</v>
      </c>
      <c r="M110" s="72">
        <f>_xlfn.IFNA(IF('Stata dataset (nominal)'!M109="","",IF(LEFT(M$4,1)="£", 'Stata dataset (nominal)'!M109*$D110, 'Stata dataset (nominal)'!M109)), "")</f>
        <v>1.5123912521989444</v>
      </c>
      <c r="N110" s="72" t="str">
        <f>_xlfn.IFNA(IF('Stata dataset (nominal)'!N109="","",IF(LEFT(N$4,1)="£", 'Stata dataset (nominal)'!N109*$D110, 'Stata dataset (nominal)'!N109)), "")</f>
        <v/>
      </c>
      <c r="O110" s="72">
        <f>_xlfn.IFNA(IF('Stata dataset (nominal)'!O109="","",IF(LEFT(O$4,1)="£", 'Stata dataset (nominal)'!O109*$D110, 'Stata dataset (nominal)'!O109)), "")</f>
        <v>87.769000000000005</v>
      </c>
      <c r="P110" s="72">
        <f>_xlfn.IFNA(IF('Stata dataset (nominal)'!P109="","",IF(LEFT(P$4,1)="£", 'Stata dataset (nominal)'!P109*$D110, 'Stata dataset (nominal)'!P109)), "")</f>
        <v>2.3039999999999998</v>
      </c>
      <c r="Q110" s="72">
        <f>_xlfn.IFNA(IF('Stata dataset (nominal)'!Q109="","",IF(LEFT(Q$4,1)="£", 'Stata dataset (nominal)'!Q109*$D110, 'Stata dataset (nominal)'!Q109)), "")</f>
        <v>109.47499999999999</v>
      </c>
      <c r="R110" s="72">
        <f>_xlfn.IFNA(IF('Stata dataset (nominal)'!R109="","",IF(LEFT(R$4,1)="£", 'Stata dataset (nominal)'!R109*$D110, 'Stata dataset (nominal)'!R109)), "")</f>
        <v>172.34699999999998</v>
      </c>
      <c r="S110" s="72">
        <f>_xlfn.IFNA(IF('Stata dataset (nominal)'!S109="","",IF(LEFT(S$4,1)="£", 'Stata dataset (nominal)'!S109*$D110, 'Stata dataset (nominal)'!S109)), "")</f>
        <v>2.57</v>
      </c>
      <c r="T110" s="72">
        <f>_xlfn.IFNA(IF('Stata dataset (nominal)'!T109="","",IF(LEFT(T$4,1)="£", 'Stata dataset (nominal)'!T109*$D110, 'Stata dataset (nominal)'!T109)), "")</f>
        <v>578.15599999999995</v>
      </c>
      <c r="U110" s="72">
        <f>_xlfn.IFNA(IF('Stata dataset (nominal)'!U109="","",IF(LEFT(U$4,1)="£", 'Stata dataset (nominal)'!U109*$D110, 'Stata dataset (nominal)'!U109)), "")</f>
        <v>20.609441781602442</v>
      </c>
      <c r="V110" s="72">
        <f>_xlfn.IFNA(IF('Stata dataset (nominal)'!V109="","",IF(LEFT(V$4,1)="£", 'Stata dataset (nominal)'!V109*$D110, 'Stata dataset (nominal)'!V109)), "")</f>
        <v>142.15196578633876</v>
      </c>
      <c r="W110" s="72">
        <f>_xlfn.IFNA(IF('Stata dataset (nominal)'!W109="","",IF(LEFT(W$4,1)="£", 'Stata dataset (nominal)'!W109*$D110, 'Stata dataset (nominal)'!W109)), "")</f>
        <v>1.4797095789726229</v>
      </c>
      <c r="X110" s="72">
        <f>_xlfn.IFNA(IF('Stata dataset (nominal)'!X109="","",IF(LEFT(X$4,1)="£", 'Stata dataset (nominal)'!X109*$D110, 'Stata dataset (nominal)'!X109)), "")</f>
        <v>10.448341081585838</v>
      </c>
      <c r="Y110" s="72">
        <f>_xlfn.IFNA(IF('Stata dataset (nominal)'!Y109="","",IF(LEFT(Y$4,1)="£", 'Stata dataset (nominal)'!Y109*$D110, 'Stata dataset (nominal)'!Y109)), "")</f>
        <v>12.993002975325652</v>
      </c>
      <c r="Z110" s="72">
        <f>_xlfn.IFNA(IF('Stata dataset (nominal)'!Z109="","",IF(LEFT(Z$4,1)="£", 'Stata dataset (nominal)'!Z109*$D110, 'Stata dataset (nominal)'!Z109)), "")</f>
        <v>12.369631618962934</v>
      </c>
      <c r="AA110" s="72">
        <f>_xlfn.IFNA(IF('Stata dataset (nominal)'!AA109="","",IF(LEFT(AA$4,1)="£", 'Stata dataset (nominal)'!AA109*$D110, 'Stata dataset (nominal)'!AA109)), "")</f>
        <v>496.35122461218612</v>
      </c>
      <c r="AB110" s="72">
        <f>_xlfn.IFNA(IF('Stata dataset (nominal)'!AB109="","",IF(LEFT(AB$4,1)="£", 'Stata dataset (nominal)'!AB109*$D110, 'Stata dataset (nominal)'!AB109)), "")</f>
        <v>2.3600859587398046</v>
      </c>
      <c r="AC110" s="72">
        <f>_xlfn.IFNA(IF('Stata dataset (nominal)'!AC109="","",IF(LEFT(AC$4,1)="£", 'Stata dataset (nominal)'!AC109*$D110, 'Stata dataset (nominal)'!AC109)), "")</f>
        <v>1.9113379759533602</v>
      </c>
      <c r="AD110" s="72">
        <f>_xlfn.IFNA(IF('Stata dataset (nominal)'!AD109="","",IF(LEFT(AD$4,1)="£", 'Stata dataset (nominal)'!AD109*$D110, 'Stata dataset (nominal)'!AD109)), "")</f>
        <v>1.5324620182312489</v>
      </c>
    </row>
    <row r="111" spans="1:30" x14ac:dyDescent="0.4">
      <c r="A111" s="63" t="str">
        <f t="shared" si="0"/>
        <v>SWB19</v>
      </c>
      <c r="B111" s="63" t="s">
        <v>337</v>
      </c>
      <c r="C111" s="63" t="s">
        <v>253</v>
      </c>
      <c r="D111" s="72">
        <f>_xlfn.IFNA(IF('Stata dataset (nominal)'!D110="","",IF(LEFT(D$4,1)="£",'Stata dataset (nominal)'!D110*$D111,'Stata dataset (nominal)'!D110)),"")</f>
        <v>1.1560444722831191</v>
      </c>
      <c r="E111" s="72">
        <f>_xlfn.IFNA(IF('Stata dataset (nominal)'!E110="","",IF(LEFT(E$4,1)="£", 'Stata dataset (nominal)'!E110*$D111, 'Stata dataset (nominal)'!E110)), "")</f>
        <v>11.464493031631692</v>
      </c>
      <c r="F111" s="72">
        <f>_xlfn.IFNA(IF('Stata dataset (nominal)'!F110="","",IF(LEFT(F$4,1)="£", 'Stata dataset (nominal)'!F110*$D111, 'Stata dataset (nominal)'!F110)), "")</f>
        <v>2.8935793141246475</v>
      </c>
      <c r="G111" s="72">
        <f>_xlfn.IFNA(IF('Stata dataset (nominal)'!G110="","",IF(LEFT(G$4,1)="£", 'Stata dataset (nominal)'!G110*$D111, 'Stata dataset (nominal)'!G110)), "")</f>
        <v>9.233327200125272</v>
      </c>
      <c r="H111" s="72">
        <f>_xlfn.IFNA(IF('Stata dataset (nominal)'!H110="","",IF(LEFT(H$4,1)="£", 'Stata dataset (nominal)'!H110*$D111, 'Stata dataset (nominal)'!H110)), "")</f>
        <v>0.84160037582211067</v>
      </c>
      <c r="I111" s="72">
        <f>_xlfn.IFNA(IF('Stata dataset (nominal)'!I110="","",IF(LEFT(I$4,1)="£", 'Stata dataset (nominal)'!I110*$D111, 'Stata dataset (nominal)'!I110)), "")</f>
        <v>5.1235891011587844</v>
      </c>
      <c r="J111" s="72" t="str">
        <f>_xlfn.IFNA(IF('Stata dataset (nominal)'!J110="","",IF(LEFT(J$4,1)="£", 'Stata dataset (nominal)'!J110*$D111, 'Stata dataset (nominal)'!J110)), "")</f>
        <v/>
      </c>
      <c r="K111" s="72" t="str">
        <f>_xlfn.IFNA(IF('Stata dataset (nominal)'!K110="","",IF(LEFT(K$4,1)="£", 'Stata dataset (nominal)'!K110*$D111, 'Stata dataset (nominal)'!K110)), "")</f>
        <v/>
      </c>
      <c r="L111" s="72">
        <f>_xlfn.IFNA(IF('Stata dataset (nominal)'!L110="","",IF(LEFT(L$4,1)="£", 'Stata dataset (nominal)'!L110*$D111, 'Stata dataset (nominal)'!L110)), "")</f>
        <v>3.4681334168493575E-3</v>
      </c>
      <c r="M111" s="72">
        <f>_xlfn.IFNA(IF('Stata dataset (nominal)'!M110="","",IF(LEFT(M$4,1)="£", 'Stata dataset (nominal)'!M110*$D111, 'Stata dataset (nominal)'!M110)), "")</f>
        <v>1.2161587848418414</v>
      </c>
      <c r="N111" s="72" t="str">
        <f>_xlfn.IFNA(IF('Stata dataset (nominal)'!N110="","",IF(LEFT(N$4,1)="£", 'Stata dataset (nominal)'!N110*$D111, 'Stata dataset (nominal)'!N110)), "")</f>
        <v/>
      </c>
      <c r="O111" s="72">
        <f>_xlfn.IFNA(IF('Stata dataset (nominal)'!O110="","",IF(LEFT(O$4,1)="£", 'Stata dataset (nominal)'!O110*$D111, 'Stata dataset (nominal)'!O110)), "")</f>
        <v>85.608000000000004</v>
      </c>
      <c r="P111" s="72">
        <f>_xlfn.IFNA(IF('Stata dataset (nominal)'!P110="","",IF(LEFT(P$4,1)="£", 'Stata dataset (nominal)'!P110*$D111, 'Stata dataset (nominal)'!P110)), "")</f>
        <v>2.2389999999999999</v>
      </c>
      <c r="Q111" s="72">
        <f>_xlfn.IFNA(IF('Stata dataset (nominal)'!Q110="","",IF(LEFT(Q$4,1)="£", 'Stata dataset (nominal)'!Q110*$D111, 'Stata dataset (nominal)'!Q110)), "")</f>
        <v>103.80200000000001</v>
      </c>
      <c r="R111" s="72">
        <f>_xlfn.IFNA(IF('Stata dataset (nominal)'!R110="","",IF(LEFT(R$4,1)="£", 'Stata dataset (nominal)'!R110*$D111, 'Stata dataset (nominal)'!R110)), "")</f>
        <v>171.63799999999998</v>
      </c>
      <c r="S111" s="72">
        <f>_xlfn.IFNA(IF('Stata dataset (nominal)'!S110="","",IF(LEFT(S$4,1)="£", 'Stata dataset (nominal)'!S110*$D111, 'Stata dataset (nominal)'!S110)), "")</f>
        <v>2.625</v>
      </c>
      <c r="T111" s="72">
        <f>_xlfn.IFNA(IF('Stata dataset (nominal)'!T110="","",IF(LEFT(T$4,1)="£", 'Stata dataset (nominal)'!T110*$D111, 'Stata dataset (nominal)'!T110)), "")</f>
        <v>594.37099999999998</v>
      </c>
      <c r="U111" s="72">
        <f>_xlfn.IFNA(IF('Stata dataset (nominal)'!U110="","",IF(LEFT(U$4,1)="£", 'Stata dataset (nominal)'!U110*$D111, 'Stata dataset (nominal)'!U110)), "")</f>
        <v>19.877012619214739</v>
      </c>
      <c r="V111" s="72">
        <f>_xlfn.IFNA(IF('Stata dataset (nominal)'!V110="","",IF(LEFT(V$4,1)="£", 'Stata dataset (nominal)'!V110*$D111, 'Stata dataset (nominal)'!V110)), "")</f>
        <v>141.64093149178501</v>
      </c>
      <c r="W111" s="72">
        <f>_xlfn.IFNA(IF('Stata dataset (nominal)'!W110="","",IF(LEFT(W$4,1)="£", 'Stata dataset (nominal)'!W110*$D111, 'Stata dataset (nominal)'!W110)), "")</f>
        <v>1.4556099583522122</v>
      </c>
      <c r="X111" s="72">
        <f>_xlfn.IFNA(IF('Stata dataset (nominal)'!X110="","",IF(LEFT(X$4,1)="£", 'Stata dataset (nominal)'!X110*$D111, 'Stata dataset (nominal)'!X110)), "")</f>
        <v>10.489002236564762</v>
      </c>
      <c r="Y111" s="72">
        <f>_xlfn.IFNA(IF('Stata dataset (nominal)'!Y110="","",IF(LEFT(Y$4,1)="£", 'Stata dataset (nominal)'!Y110*$D111, 'Stata dataset (nominal)'!Y110)), "")</f>
        <v>12.993002975325652</v>
      </c>
      <c r="Z111" s="72">
        <f>_xlfn.IFNA(IF('Stata dataset (nominal)'!Z110="","",IF(LEFT(Z$4,1)="£", 'Stata dataset (nominal)'!Z110*$D111, 'Stata dataset (nominal)'!Z110)), "")</f>
        <v>12.057945940781574</v>
      </c>
      <c r="AA111" s="72">
        <f>_xlfn.IFNA(IF('Stata dataset (nominal)'!AA110="","",IF(LEFT(AA$4,1)="£", 'Stata dataset (nominal)'!AA110*$D111, 'Stata dataset (nominal)'!AA110)), "")</f>
        <v>494.23444487942356</v>
      </c>
      <c r="AB111" s="72">
        <f>_xlfn.IFNA(IF('Stata dataset (nominal)'!AB110="","",IF(LEFT(AB$4,1)="£", 'Stata dataset (nominal)'!AB110*$D111, 'Stata dataset (nominal)'!AB110)), "")</f>
        <v>2.4716230817413085</v>
      </c>
      <c r="AC111" s="72">
        <f>_xlfn.IFNA(IF('Stata dataset (nominal)'!AC110="","",IF(LEFT(AC$4,1)="£", 'Stata dataset (nominal)'!AC110*$D111, 'Stata dataset (nominal)'!AC110)), "")</f>
        <v>1.8715309056743439</v>
      </c>
      <c r="AD111" s="72">
        <f>_xlfn.IFNA(IF('Stata dataset (nominal)'!AD110="","",IF(LEFT(AD$4,1)="£", 'Stata dataset (nominal)'!AD110*$D111, 'Stata dataset (nominal)'!AD110)), "")</f>
        <v>1.6554556843094266</v>
      </c>
    </row>
    <row r="112" spans="1:30" x14ac:dyDescent="0.4">
      <c r="A112" s="63" t="str">
        <f t="shared" ref="A112:A234" si="1">B112&amp;RIGHT(C112,2)</f>
        <v>SWB20</v>
      </c>
      <c r="B112" s="63" t="s">
        <v>337</v>
      </c>
      <c r="C112" s="63" t="s">
        <v>255</v>
      </c>
      <c r="D112" s="72">
        <f>_xlfn.IFNA(IF('Stata dataset (nominal)'!D111="","",IF(LEFT(D$4,1)="£",'Stata dataset (nominal)'!D111*$D112,'Stata dataset (nominal)'!D111)),"")</f>
        <v>1.1367310801447381</v>
      </c>
      <c r="E112" s="72">
        <f>_xlfn.IFNA(IF('Stata dataset (nominal)'!E111="","",IF(LEFT(E$4,1)="£", 'Stata dataset (nominal)'!E111*$D112, 'Stata dataset (nominal)'!E111)), "")</f>
        <v>11.901574409115408</v>
      </c>
      <c r="F112" s="72">
        <f>_xlfn.IFNA(IF('Stata dataset (nominal)'!F111="","",IF(LEFT(F$4,1)="£", 'Stata dataset (nominal)'!F111*$D112, 'Stata dataset (nominal)'!F111)), "")</f>
        <v>2.4064596966664107</v>
      </c>
      <c r="G112" s="72">
        <f>_xlfn.IFNA(IF('Stata dataset (nominal)'!G111="","",IF(LEFT(G$4,1)="£", 'Stata dataset (nominal)'!G111*$D112, 'Stata dataset (nominal)'!G111)), "")</f>
        <v>11.93567634151975</v>
      </c>
      <c r="H112" s="72">
        <f>_xlfn.IFNA(IF('Stata dataset (nominal)'!H111="","",IF(LEFT(H$4,1)="£", 'Stata dataset (nominal)'!H111*$D112, 'Stata dataset (nominal)'!H111)), "")</f>
        <v>0.85936869658942205</v>
      </c>
      <c r="I112" s="72">
        <f>_xlfn.IFNA(IF('Stata dataset (nominal)'!I111="","",IF(LEFT(I$4,1)="£", 'Stata dataset (nominal)'!I111*$D112, 'Stata dataset (nominal)'!I111)), "")</f>
        <v>4.8970374932635314</v>
      </c>
      <c r="J112" s="72" t="str">
        <f>_xlfn.IFNA(IF('Stata dataset (nominal)'!J111="","",IF(LEFT(J$4,1)="£", 'Stata dataset (nominal)'!J111*$D112, 'Stata dataset (nominal)'!J111)), "")</f>
        <v/>
      </c>
      <c r="K112" s="72" t="str">
        <f>_xlfn.IFNA(IF('Stata dataset (nominal)'!K111="","",IF(LEFT(K$4,1)="£", 'Stata dataset (nominal)'!K111*$D112, 'Stata dataset (nominal)'!K111)), "")</f>
        <v/>
      </c>
      <c r="L112" s="72">
        <f>_xlfn.IFNA(IF('Stata dataset (nominal)'!L111="","",IF(LEFT(L$4,1)="£", 'Stata dataset (nominal)'!L111*$D112, 'Stata dataset (nominal)'!L111)), "")</f>
        <v>5.1152898606513213E-3</v>
      </c>
      <c r="M112" s="72">
        <f>_xlfn.IFNA(IF('Stata dataset (nominal)'!M111="","",IF(LEFT(M$4,1)="£", 'Stata dataset (nominal)'!M111*$D112, 'Stata dataset (nominal)'!M111)), "")</f>
        <v>1.093535299099238</v>
      </c>
      <c r="N112" s="72" t="str">
        <f>_xlfn.IFNA(IF('Stata dataset (nominal)'!N111="","",IF(LEFT(N$4,1)="£", 'Stata dataset (nominal)'!N111*$D112, 'Stata dataset (nominal)'!N111)), "")</f>
        <v/>
      </c>
      <c r="O112" s="72">
        <f>_xlfn.IFNA(IF('Stata dataset (nominal)'!O111="","",IF(LEFT(O$4,1)="£", 'Stata dataset (nominal)'!O111*$D112, 'Stata dataset (nominal)'!O111)), "")</f>
        <v>83.274999999999991</v>
      </c>
      <c r="P112" s="72">
        <f>_xlfn.IFNA(IF('Stata dataset (nominal)'!P111="","",IF(LEFT(P$4,1)="£", 'Stata dataset (nominal)'!P111*$D112, 'Stata dataset (nominal)'!P111)), "")</f>
        <v>2.2349999999999999</v>
      </c>
      <c r="Q112" s="72">
        <f>_xlfn.IFNA(IF('Stata dataset (nominal)'!Q111="","",IF(LEFT(Q$4,1)="£", 'Stata dataset (nominal)'!Q111*$D112, 'Stata dataset (nominal)'!Q111)), "")</f>
        <v>99.661000000000001</v>
      </c>
      <c r="R112" s="72">
        <f>_xlfn.IFNA(IF('Stata dataset (nominal)'!R111="","",IF(LEFT(R$4,1)="£", 'Stata dataset (nominal)'!R111*$D112, 'Stata dataset (nominal)'!R111)), "")</f>
        <v>175.57400000000001</v>
      </c>
      <c r="S112" s="72">
        <f>_xlfn.IFNA(IF('Stata dataset (nominal)'!S111="","",IF(LEFT(S$4,1)="£", 'Stata dataset (nominal)'!S111*$D112, 'Stata dataset (nominal)'!S111)), "")</f>
        <v>2.6819999999999999</v>
      </c>
      <c r="T112" s="72">
        <f>_xlfn.IFNA(IF('Stata dataset (nominal)'!T111="","",IF(LEFT(T$4,1)="£", 'Stata dataset (nominal)'!T111*$D112, 'Stata dataset (nominal)'!T111)), "")</f>
        <v>607.16200000000003</v>
      </c>
      <c r="U112" s="72">
        <f>_xlfn.IFNA(IF('Stata dataset (nominal)'!U111="","",IF(LEFT(U$4,1)="£", 'Stata dataset (nominal)'!U111*$D112, 'Stata dataset (nominal)'!U111)), "")</f>
        <v>19.137099640023287</v>
      </c>
      <c r="V112" s="72">
        <f>_xlfn.IFNA(IF('Stata dataset (nominal)'!V111="","",IF(LEFT(V$4,1)="£", 'Stata dataset (nominal)'!V111*$D112, 'Stata dataset (nominal)'!V111)), "")</f>
        <v>141.06838224358384</v>
      </c>
      <c r="W112" s="72">
        <f>_xlfn.IFNA(IF('Stata dataset (nominal)'!W111="","",IF(LEFT(W$4,1)="£", 'Stata dataset (nominal)'!W111*$D112, 'Stata dataset (nominal)'!W111)), "")</f>
        <v>1.460894482724524</v>
      </c>
      <c r="X112" s="72">
        <f>_xlfn.IFNA(IF('Stata dataset (nominal)'!X111="","",IF(LEFT(X$4,1)="£", 'Stata dataset (nominal)'!X111*$D112, 'Stata dataset (nominal)'!X111)), "")</f>
        <v>9.2670800337822623</v>
      </c>
      <c r="Y112" s="72">
        <f>_xlfn.IFNA(IF('Stata dataset (nominal)'!Y111="","",IF(LEFT(Y$4,1)="£", 'Stata dataset (nominal)'!Y111*$D112, 'Stata dataset (nominal)'!Y111)), "")</f>
        <v>11.739587370064454</v>
      </c>
      <c r="Z112" s="72">
        <f>_xlfn.IFNA(IF('Stata dataset (nominal)'!Z111="","",IF(LEFT(Z$4,1)="£", 'Stata dataset (nominal)'!Z111*$D112, 'Stata dataset (nominal)'!Z111)), "")</f>
        <v>11.739587370064454</v>
      </c>
      <c r="AA112" s="72">
        <f>_xlfn.IFNA(IF('Stata dataset (nominal)'!AA111="","",IF(LEFT(AA$4,1)="£", 'Stata dataset (nominal)'!AA111*$D112, 'Stata dataset (nominal)'!AA111)), "")</f>
        <v>485.67141499265972</v>
      </c>
      <c r="AB112" s="72">
        <f>_xlfn.IFNA(IF('Stata dataset (nominal)'!AB111="","",IF(LEFT(AB$4,1)="£", 'Stata dataset (nominal)'!AB111*$D112, 'Stata dataset (nominal)'!AB111)), "")</f>
        <v>2.3916821926245291</v>
      </c>
      <c r="AC112" s="72">
        <f>_xlfn.IFNA(IF('Stata dataset (nominal)'!AC111="","",IF(LEFT(AC$4,1)="£", 'Stata dataset (nominal)'!AC111*$D112, 'Stata dataset (nominal)'!AC111)), "")</f>
        <v>1.8402642795652266</v>
      </c>
      <c r="AD112" s="72">
        <f>_xlfn.IFNA(IF('Stata dataset (nominal)'!AD111="","",IF(LEFT(AD$4,1)="£", 'Stata dataset (nominal)'!AD111*$D112, 'Stata dataset (nominal)'!AD111)), "")</f>
        <v>1.8721960889983837</v>
      </c>
    </row>
    <row r="113" spans="1:30" x14ac:dyDescent="0.4">
      <c r="A113" s="63" t="str">
        <f t="shared" si="1"/>
        <v>SWB21</v>
      </c>
      <c r="B113" s="63" t="s">
        <v>337</v>
      </c>
      <c r="C113" s="63" t="s">
        <v>257</v>
      </c>
      <c r="D113" s="72">
        <f>_xlfn.IFNA(IF('Stata dataset (nominal)'!D112="","",IF(LEFT(D$4,1)="£",'Stata dataset (nominal)'!D112*$D113,'Stata dataset (nominal)'!D112)),"")</f>
        <v>1.1277018254028868</v>
      </c>
      <c r="E113" s="72">
        <f>_xlfn.IFNA(IF('Stata dataset (nominal)'!E112="","",IF(LEFT(E$4,1)="£", 'Stata dataset (nominal)'!E112*$D113, 'Stata dataset (nominal)'!E112)), "")</f>
        <v>11.3683621018865</v>
      </c>
      <c r="F113" s="72">
        <f>_xlfn.IFNA(IF('Stata dataset (nominal)'!F112="","",IF(LEFT(F$4,1)="£", 'Stata dataset (nominal)'!F112*$D113, 'Stata dataset (nominal)'!F112)), "")</f>
        <v>2.4989872450927972</v>
      </c>
      <c r="G113" s="72">
        <f>_xlfn.IFNA(IF('Stata dataset (nominal)'!G112="","",IF(LEFT(G$4,1)="£", 'Stata dataset (nominal)'!G112*$D113, 'Stata dataset (nominal)'!G112)), "")</f>
        <v>8.5502352402046871</v>
      </c>
      <c r="H113" s="72">
        <f>_xlfn.IFNA(IF('Stata dataset (nominal)'!H112="","",IF(LEFT(H$4,1)="£", 'Stata dataset (nominal)'!H112*$D113, 'Stata dataset (nominal)'!H112)), "")</f>
        <v>0.55708470174902602</v>
      </c>
      <c r="I113" s="72">
        <f>_xlfn.IFNA(IF('Stata dataset (nominal)'!I112="","",IF(LEFT(I$4,1)="£", 'Stata dataset (nominal)'!I112*$D113, 'Stata dataset (nominal)'!I112)), "")</f>
        <v>4.7961158634384775</v>
      </c>
      <c r="J113" s="72">
        <f>_xlfn.IFNA(IF('Stata dataset (nominal)'!J112="","",IF(LEFT(J$4,1)="£", 'Stata dataset (nominal)'!J112*$D113, 'Stata dataset (nominal)'!J112)), "")</f>
        <v>0</v>
      </c>
      <c r="K113" s="72" t="str">
        <f>_xlfn.IFNA(IF('Stata dataset (nominal)'!K112="","",IF(LEFT(K$4,1)="£", 'Stata dataset (nominal)'!K112*$D113, 'Stata dataset (nominal)'!K112)), "")</f>
        <v/>
      </c>
      <c r="L113" s="72">
        <f>_xlfn.IFNA(IF('Stata dataset (nominal)'!L112="","",IF(LEFT(L$4,1)="£", 'Stata dataset (nominal)'!L112*$D113, 'Stata dataset (nominal)'!L112)), "")</f>
        <v>3.3831054762086606E-3</v>
      </c>
      <c r="M113" s="72" t="str">
        <f>_xlfn.IFNA(IF('Stata dataset (nominal)'!M112="","",IF(LEFT(M$4,1)="£", 'Stata dataset (nominal)'!M112*$D113, 'Stata dataset (nominal)'!M112)), "")</f>
        <v/>
      </c>
      <c r="N113" s="72" t="str">
        <f>_xlfn.IFNA(IF('Stata dataset (nominal)'!N112="","",IF(LEFT(N$4,1)="£", 'Stata dataset (nominal)'!N112*$D113, 'Stata dataset (nominal)'!N112)), "")</f>
        <v/>
      </c>
      <c r="O113" s="72">
        <f>_xlfn.IFNA(IF('Stata dataset (nominal)'!O112="","",IF(LEFT(O$4,1)="£", 'Stata dataset (nominal)'!O112*$D113, 'Stata dataset (nominal)'!O112)), "")</f>
        <v>82.905000000000001</v>
      </c>
      <c r="P113" s="72">
        <f>_xlfn.IFNA(IF('Stata dataset (nominal)'!P112="","",IF(LEFT(P$4,1)="£", 'Stata dataset (nominal)'!P112*$D113, 'Stata dataset (nominal)'!P112)), "")</f>
        <v>2.206</v>
      </c>
      <c r="Q113" s="72">
        <f>_xlfn.IFNA(IF('Stata dataset (nominal)'!Q112="","",IF(LEFT(Q$4,1)="£", 'Stata dataset (nominal)'!Q112*$D113, 'Stata dataset (nominal)'!Q112)), "")</f>
        <v>97.519000000000005</v>
      </c>
      <c r="R113" s="72">
        <f>_xlfn.IFNA(IF('Stata dataset (nominal)'!R112="","",IF(LEFT(R$4,1)="£", 'Stata dataset (nominal)'!R112*$D113, 'Stata dataset (nominal)'!R112)), "")</f>
        <v>183.946</v>
      </c>
      <c r="S113" s="72">
        <f>_xlfn.IFNA(IF('Stata dataset (nominal)'!S112="","",IF(LEFT(S$4,1)="£", 'Stata dataset (nominal)'!S112*$D113, 'Stata dataset (nominal)'!S112)), "")</f>
        <v>2.7770000000000001</v>
      </c>
      <c r="T113" s="72">
        <f>_xlfn.IFNA(IF('Stata dataset (nominal)'!T112="","",IF(LEFT(T$4,1)="£", 'Stata dataset (nominal)'!T112*$D113, 'Stata dataset (nominal)'!T112)), "")</f>
        <v>616.75</v>
      </c>
      <c r="U113" s="72">
        <f>_xlfn.IFNA(IF('Stata dataset (nominal)'!U112="","",IF(LEFT(U$4,1)="£", 'Stata dataset (nominal)'!U112*$D113, 'Stata dataset (nominal)'!U112)), "")</f>
        <v>18.879940245290339</v>
      </c>
      <c r="V113" s="72">
        <f>_xlfn.IFNA(IF('Stata dataset (nominal)'!V112="","",IF(LEFT(V$4,1)="£", 'Stata dataset (nominal)'!V112*$D113, 'Stata dataset (nominal)'!V112)), "")</f>
        <v>140.23154601620863</v>
      </c>
      <c r="W113" s="72">
        <f>_xlfn.IFNA(IF('Stata dataset (nominal)'!W112="","",IF(LEFT(W$4,1)="£", 'Stata dataset (nominal)'!W112*$D113, 'Stata dataset (nominal)'!W112)), "")</f>
        <v>1.4817485213305737</v>
      </c>
      <c r="X113" s="72">
        <f>_xlfn.IFNA(IF('Stata dataset (nominal)'!X112="","",IF(LEFT(X$4,1)="£", 'Stata dataset (nominal)'!X112*$D113, 'Stata dataset (nominal)'!X112)), "")</f>
        <v>9.2670800337822623</v>
      </c>
      <c r="Y113" s="72">
        <f>_xlfn.IFNA(IF('Stata dataset (nominal)'!Y112="","",IF(LEFT(Y$4,1)="£", 'Stata dataset (nominal)'!Y112*$D113, 'Stata dataset (nominal)'!Y112)), "")</f>
        <v>11.739587370064454</v>
      </c>
      <c r="Z113" s="72">
        <f>_xlfn.IFNA(IF('Stata dataset (nominal)'!Z112="","",IF(LEFT(Z$4,1)="£", 'Stata dataset (nominal)'!Z112*$D113, 'Stata dataset (nominal)'!Z112)), "")</f>
        <v>11.739587370064454</v>
      </c>
      <c r="AA113" s="72">
        <f>_xlfn.IFNA(IF('Stata dataset (nominal)'!AA112="","",IF(LEFT(AA$4,1)="£", 'Stata dataset (nominal)'!AA112*$D113, 'Stata dataset (nominal)'!AA112)), "")</f>
        <v>506.74747536851743</v>
      </c>
      <c r="AB113" s="72">
        <f>_xlfn.IFNA(IF('Stata dataset (nominal)'!AB112="","",IF(LEFT(AB$4,1)="£", 'Stata dataset (nominal)'!AB112*$D113, 'Stata dataset (nominal)'!AB112)), "")</f>
        <v>1.6092305048499191</v>
      </c>
      <c r="AC113" s="72">
        <f>_xlfn.IFNA(IF('Stata dataset (nominal)'!AC112="","",IF(LEFT(AC$4,1)="£", 'Stata dataset (nominal)'!AC112*$D113, 'Stata dataset (nominal)'!AC112)), "")</f>
        <v>1.8256467369795095</v>
      </c>
      <c r="AD113" s="72">
        <f>_xlfn.IFNA(IF('Stata dataset (nominal)'!AD112="","",IF(LEFT(AD$4,1)="£", 'Stata dataset (nominal)'!AD112*$D113, 'Stata dataset (nominal)'!AD112)), "")</f>
        <v>0</v>
      </c>
    </row>
    <row r="114" spans="1:30" x14ac:dyDescent="0.4">
      <c r="A114" s="63" t="str">
        <f t="shared" si="1"/>
        <v>SWB22</v>
      </c>
      <c r="B114" s="63" t="s">
        <v>337</v>
      </c>
      <c r="C114" s="63" t="s">
        <v>259</v>
      </c>
      <c r="D114" s="72">
        <f>_xlfn.IFNA(IF('Stata dataset (nominal)'!D113="","",IF(LEFT(D$4,1)="£",'Stata dataset (nominal)'!D113*$D114,'Stata dataset (nominal)'!D113)),"")</f>
        <v>1.0877412700751434</v>
      </c>
      <c r="E114" s="72">
        <f>_xlfn.IFNA(IF('Stata dataset (nominal)'!E113="","",IF(LEFT(E$4,1)="£", 'Stata dataset (nominal)'!E113*$D114, 'Stata dataset (nominal)'!E113)), "")</f>
        <v>11.464792986592011</v>
      </c>
      <c r="F114" s="72">
        <f>_xlfn.IFNA(IF('Stata dataset (nominal)'!F113="","",IF(LEFT(F$4,1)="£", 'Stata dataset (nominal)'!F113*$D114, 'Stata dataset (nominal)'!F113)), "")</f>
        <v>2.1330606306173565</v>
      </c>
      <c r="G114" s="72">
        <f>_xlfn.IFNA(IF('Stata dataset (nominal)'!G113="","",IF(LEFT(G$4,1)="£", 'Stata dataset (nominal)'!G113*$D114, 'Stata dataset (nominal)'!G113)), "")</f>
        <v>8.5931560335936332</v>
      </c>
      <c r="H114" s="72">
        <f>_xlfn.IFNA(IF('Stata dataset (nominal)'!H113="","",IF(LEFT(H$4,1)="£", 'Stata dataset (nominal)'!H113*$D114, 'Stata dataset (nominal)'!H113)), "")</f>
        <v>0.65264476204508604</v>
      </c>
      <c r="I114" s="72">
        <f>_xlfn.IFNA(IF('Stata dataset (nominal)'!I113="","",IF(LEFT(I$4,1)="£", 'Stata dataset (nominal)'!I113*$D114, 'Stata dataset (nominal)'!I113)), "")</f>
        <v>5.5648843377044335</v>
      </c>
      <c r="J114" s="72">
        <f>_xlfn.IFNA(IF('Stata dataset (nominal)'!J113="","",IF(LEFT(J$4,1)="£", 'Stata dataset (nominal)'!J113*$D114, 'Stata dataset (nominal)'!J113)), "")</f>
        <v>0</v>
      </c>
      <c r="K114" s="72" t="str">
        <f>_xlfn.IFNA(IF('Stata dataset (nominal)'!K113="","",IF(LEFT(K$4,1)="£", 'Stata dataset (nominal)'!K113*$D114, 'Stata dataset (nominal)'!K113)), "")</f>
        <v/>
      </c>
      <c r="L114" s="72">
        <f>_xlfn.IFNA(IF('Stata dataset (nominal)'!L113="","",IF(LEFT(L$4,1)="£", 'Stata dataset (nominal)'!L113*$D114, 'Stata dataset (nominal)'!L113)), "")</f>
        <v>2.1754825401502868E-3</v>
      </c>
      <c r="M114" s="72" t="str">
        <f>_xlfn.IFNA(IF('Stata dataset (nominal)'!M113="","",IF(LEFT(M$4,1)="£", 'Stata dataset (nominal)'!M113*$D114, 'Stata dataset (nominal)'!M113)), "")</f>
        <v/>
      </c>
      <c r="N114" s="72" t="str">
        <f>_xlfn.IFNA(IF('Stata dataset (nominal)'!N113="","",IF(LEFT(N$4,1)="£", 'Stata dataset (nominal)'!N113*$D114, 'Stata dataset (nominal)'!N113)), "")</f>
        <v/>
      </c>
      <c r="O114" s="72">
        <f>_xlfn.IFNA(IF('Stata dataset (nominal)'!O113="","",IF(LEFT(O$4,1)="£", 'Stata dataset (nominal)'!O113*$D114, 'Stata dataset (nominal)'!O113)), "")</f>
        <v>81.501333333333307</v>
      </c>
      <c r="P114" s="72">
        <f>_xlfn.IFNA(IF('Stata dataset (nominal)'!P113="","",IF(LEFT(P$4,1)="£", 'Stata dataset (nominal)'!P113*$D114, 'Stata dataset (nominal)'!P113)), "")</f>
        <v>2.1308333333333298</v>
      </c>
      <c r="Q114" s="72">
        <f>_xlfn.IFNA(IF('Stata dataset (nominal)'!Q113="","",IF(LEFT(Q$4,1)="£", 'Stata dataset (nominal)'!Q113*$D114, 'Stata dataset (nominal)'!Q113)), "")</f>
        <v>92.759666666666703</v>
      </c>
      <c r="R114" s="72">
        <f>_xlfn.IFNA(IF('Stata dataset (nominal)'!R113="","",IF(LEFT(R$4,1)="£", 'Stata dataset (nominal)'!R113*$D114, 'Stata dataset (nominal)'!R113)), "")</f>
        <v>187.07616666666701</v>
      </c>
      <c r="S114" s="72">
        <f>_xlfn.IFNA(IF('Stata dataset (nominal)'!S113="","",IF(LEFT(S$4,1)="£", 'Stata dataset (nominal)'!S113*$D114, 'Stata dataset (nominal)'!S113)), "")</f>
        <v>2.8657499999999998</v>
      </c>
      <c r="T114" s="72">
        <f>_xlfn.IFNA(IF('Stata dataset (nominal)'!T113="","",IF(LEFT(T$4,1)="£", 'Stata dataset (nominal)'!T113*$D114, 'Stata dataset (nominal)'!T113)), "")</f>
        <v>627.67774999999995</v>
      </c>
      <c r="U114" s="72">
        <f>_xlfn.IFNA(IF('Stata dataset (nominal)'!U113="","",IF(LEFT(U$4,1)="£", 'Stata dataset (nominal)'!U113*$D114, 'Stata dataset (nominal)'!U113)), "")</f>
        <v>17.097339587580631</v>
      </c>
      <c r="V114" s="72">
        <f>_xlfn.IFNA(IF('Stata dataset (nominal)'!V113="","",IF(LEFT(V$4,1)="£", 'Stata dataset (nominal)'!V113*$D114, 'Stata dataset (nominal)'!V113)), "")</f>
        <v>140.51642161906307</v>
      </c>
      <c r="W114" s="72">
        <f>_xlfn.IFNA(IF('Stata dataset (nominal)'!W113="","",IF(LEFT(W$4,1)="£", 'Stata dataset (nominal)'!W113*$D114, 'Stata dataset (nominal)'!W113)), "")</f>
        <v>1.4775057367298745</v>
      </c>
      <c r="X114" s="72">
        <f>_xlfn.IFNA(IF('Stata dataset (nominal)'!X113="","",IF(LEFT(X$4,1)="£", 'Stata dataset (nominal)'!X113*$D114, 'Stata dataset (nominal)'!X113)), "")</f>
        <v>9.2670800337822623</v>
      </c>
      <c r="Y114" s="72">
        <f>_xlfn.IFNA(IF('Stata dataset (nominal)'!Y113="","",IF(LEFT(Y$4,1)="£", 'Stata dataset (nominal)'!Y113*$D114, 'Stata dataset (nominal)'!Y113)), "")</f>
        <v>11.739587370064454</v>
      </c>
      <c r="Z114" s="72">
        <f>_xlfn.IFNA(IF('Stata dataset (nominal)'!Z113="","",IF(LEFT(Z$4,1)="£", 'Stata dataset (nominal)'!Z113*$D114, 'Stata dataset (nominal)'!Z113)), "")</f>
        <v>11.739587370064454</v>
      </c>
      <c r="AA114" s="72">
        <f>_xlfn.IFNA(IF('Stata dataset (nominal)'!AA113="","",IF(LEFT(AA$4,1)="£", 'Stata dataset (nominal)'!AA113*$D114, 'Stata dataset (nominal)'!AA113)), "")</f>
        <v>481.95531420362448</v>
      </c>
      <c r="AB114" s="72">
        <f>_xlfn.IFNA(IF('Stata dataset (nominal)'!AB113="","",IF(LEFT(AB$4,1)="£", 'Stata dataset (nominal)'!AB113*$D114, 'Stata dataset (nominal)'!AB113)), "")</f>
        <v>1.3879578606158831</v>
      </c>
      <c r="AC114" s="72">
        <f>_xlfn.IFNA(IF('Stata dataset (nominal)'!AC113="","",IF(LEFT(AC$4,1)="£", 'Stata dataset (nominal)'!AC113*$D114, 'Stata dataset (nominal)'!AC113)), "")</f>
        <v>1.7609542306816501</v>
      </c>
      <c r="AD114" s="72">
        <f>_xlfn.IFNA(IF('Stata dataset (nominal)'!AD113="","",IF(LEFT(AD$4,1)="£", 'Stata dataset (nominal)'!AD113*$D114, 'Stata dataset (nominal)'!AD113)), "")</f>
        <v>1.4923810225430969</v>
      </c>
    </row>
    <row r="115" spans="1:30" x14ac:dyDescent="0.4">
      <c r="A115" s="63" t="str">
        <f t="shared" si="1"/>
        <v>SWB23</v>
      </c>
      <c r="B115" s="63" t="s">
        <v>337</v>
      </c>
      <c r="C115" s="63" t="s">
        <v>261</v>
      </c>
      <c r="D115" s="72">
        <f>_xlfn.IFNA(IF('Stata dataset (nominal)'!D114="","",IF(LEFT(D$4,1)="£",'Stata dataset (nominal)'!D114*$D115,'Stata dataset (nominal)'!D114)),"")</f>
        <v>1</v>
      </c>
      <c r="E115" s="72">
        <f>_xlfn.IFNA(IF('Stata dataset (nominal)'!E114="","",IF(LEFT(E$4,1)="£", 'Stata dataset (nominal)'!E114*$D115, 'Stata dataset (nominal)'!E114)), "")</f>
        <v>11.8</v>
      </c>
      <c r="F115" s="72">
        <f>_xlfn.IFNA(IF('Stata dataset (nominal)'!F114="","",IF(LEFT(F$4,1)="£", 'Stata dataset (nominal)'!F114*$D115, 'Stata dataset (nominal)'!F114)), "")</f>
        <v>0.46100000000000002</v>
      </c>
      <c r="G115" s="72">
        <f>_xlfn.IFNA(IF('Stata dataset (nominal)'!G114="","",IF(LEFT(G$4,1)="£", 'Stata dataset (nominal)'!G114*$D115, 'Stata dataset (nominal)'!G114)), "")</f>
        <v>8.5</v>
      </c>
      <c r="H115" s="72">
        <f>_xlfn.IFNA(IF('Stata dataset (nominal)'!H114="","",IF(LEFT(H$4,1)="£", 'Stata dataset (nominal)'!H114*$D115, 'Stata dataset (nominal)'!H114)), "")</f>
        <v>1.466</v>
      </c>
      <c r="I115" s="72">
        <f>_xlfn.IFNA(IF('Stata dataset (nominal)'!I114="","",IF(LEFT(I$4,1)="£", 'Stata dataset (nominal)'!I114*$D115, 'Stata dataset (nominal)'!I114)), "")</f>
        <v>5.7140000000000004</v>
      </c>
      <c r="J115" s="72">
        <f>_xlfn.IFNA(IF('Stata dataset (nominal)'!J114="","",IF(LEFT(J$4,1)="£", 'Stata dataset (nominal)'!J114*$D115, 'Stata dataset (nominal)'!J114)), "")</f>
        <v>3.0000000000000001E-3</v>
      </c>
      <c r="K115" s="72" t="str">
        <f>_xlfn.IFNA(IF('Stata dataset (nominal)'!K114="","",IF(LEFT(K$4,1)="£", 'Stata dataset (nominal)'!K114*$D115, 'Stata dataset (nominal)'!K114)), "")</f>
        <v/>
      </c>
      <c r="L115" s="72">
        <f>_xlfn.IFNA(IF('Stata dataset (nominal)'!L114="","",IF(LEFT(L$4,1)="£", 'Stata dataset (nominal)'!L114*$D115, 'Stata dataset (nominal)'!L114)), "")</f>
        <v>3.0000000000000001E-3</v>
      </c>
      <c r="M115" s="72" t="str">
        <f>_xlfn.IFNA(IF('Stata dataset (nominal)'!M114="","",IF(LEFT(M$4,1)="£", 'Stata dataset (nominal)'!M114*$D115, 'Stata dataset (nominal)'!M114)), "")</f>
        <v/>
      </c>
      <c r="N115" s="72" t="str">
        <f>_xlfn.IFNA(IF('Stata dataset (nominal)'!N114="","",IF(LEFT(N$4,1)="£", 'Stata dataset (nominal)'!N114*$D115, 'Stata dataset (nominal)'!N114)), "")</f>
        <v/>
      </c>
      <c r="O115" s="72">
        <f>_xlfn.IFNA(IF('Stata dataset (nominal)'!O114="","",IF(LEFT(O$4,1)="£", 'Stata dataset (nominal)'!O114*$D115, 'Stata dataset (nominal)'!O114)), "")</f>
        <v>80.337999999999994</v>
      </c>
      <c r="P115" s="72">
        <f>_xlfn.IFNA(IF('Stata dataset (nominal)'!P114="","",IF(LEFT(P$4,1)="£", 'Stata dataset (nominal)'!P114*$D115, 'Stata dataset (nominal)'!P114)), "")</f>
        <v>2.1040000000000001</v>
      </c>
      <c r="Q115" s="72">
        <f>_xlfn.IFNA(IF('Stata dataset (nominal)'!Q114="","",IF(LEFT(Q$4,1)="£", 'Stata dataset (nominal)'!Q114*$D115, 'Stata dataset (nominal)'!Q114)), "")</f>
        <v>89.649000000000001</v>
      </c>
      <c r="R115" s="72">
        <f>_xlfn.IFNA(IF('Stata dataset (nominal)'!R114="","",IF(LEFT(R$4,1)="£", 'Stata dataset (nominal)'!R114*$D115, 'Stata dataset (nominal)'!R114)), "")</f>
        <v>189.79</v>
      </c>
      <c r="S115" s="72">
        <f>_xlfn.IFNA(IF('Stata dataset (nominal)'!S114="","",IF(LEFT(S$4,1)="£", 'Stata dataset (nominal)'!S114*$D115, 'Stata dataset (nominal)'!S114)), "")</f>
        <v>2.9220000000000002</v>
      </c>
      <c r="T115" s="72">
        <f>_xlfn.IFNA(IF('Stata dataset (nominal)'!T114="","",IF(LEFT(T$4,1)="£", 'Stata dataset (nominal)'!T114*$D115, 'Stata dataset (nominal)'!T114)), "")</f>
        <v>637.66200000000003</v>
      </c>
      <c r="U115" s="72">
        <f>_xlfn.IFNA(IF('Stata dataset (nominal)'!U114="","",IF(LEFT(U$4,1)="£", 'Stata dataset (nominal)'!U114*$D115, 'Stata dataset (nominal)'!U114)), "")</f>
        <v>17.989137999536336</v>
      </c>
      <c r="V115" s="72">
        <f>_xlfn.IFNA(IF('Stata dataset (nominal)'!V114="","",IF(LEFT(V$4,1)="£", 'Stata dataset (nominal)'!V114*$D115, 'Stata dataset (nominal)'!V114)), "")</f>
        <v>140.60627285217103</v>
      </c>
      <c r="W115" s="72">
        <f>_xlfn.IFNA(IF('Stata dataset (nominal)'!W114="","",IF(LEFT(W$4,1)="£", 'Stata dataset (nominal)'!W114*$D115, 'Stata dataset (nominal)'!W114)), "")</f>
        <v>1.4728981243367434</v>
      </c>
      <c r="X115" s="72">
        <f>_xlfn.IFNA(IF('Stata dataset (nominal)'!X114="","",IF(LEFT(X$4,1)="£", 'Stata dataset (nominal)'!X114*$D115, 'Stata dataset (nominal)'!X114)), "")</f>
        <v>9.2670800337822623</v>
      </c>
      <c r="Y115" s="72">
        <f>_xlfn.IFNA(IF('Stata dataset (nominal)'!Y114="","",IF(LEFT(Y$4,1)="£", 'Stata dataset (nominal)'!Y114*$D115, 'Stata dataset (nominal)'!Y114)), "")</f>
        <v>11.739587370064454</v>
      </c>
      <c r="Z115" s="72">
        <f>_xlfn.IFNA(IF('Stata dataset (nominal)'!Z114="","",IF(LEFT(Z$4,1)="£", 'Stata dataset (nominal)'!Z114*$D115, 'Stata dataset (nominal)'!Z114)), "")</f>
        <v>11.739587370064454</v>
      </c>
      <c r="AA115" s="72">
        <f>_xlfn.IFNA(IF('Stata dataset (nominal)'!AA114="","",IF(LEFT(AA$4,1)="£", 'Stata dataset (nominal)'!AA114*$D115, 'Stata dataset (nominal)'!AA114)), "")</f>
        <v>418.80799999999999</v>
      </c>
      <c r="AB115" s="72">
        <f>_xlfn.IFNA(IF('Stata dataset (nominal)'!AB114="","",IF(LEFT(AB$4,1)="£", 'Stata dataset (nominal)'!AB114*$D115, 'Stata dataset (nominal)'!AB114)), "")</f>
        <v>0.89100000000000001</v>
      </c>
      <c r="AC115" s="72">
        <f>_xlfn.IFNA(IF('Stata dataset (nominal)'!AC114="","",IF(LEFT(AC$4,1)="£", 'Stata dataset (nominal)'!AC114*$D115, 'Stata dataset (nominal)'!AC114)), "")</f>
        <v>1.6189090909090906</v>
      </c>
      <c r="AD115" s="72">
        <f>_xlfn.IFNA(IF('Stata dataset (nominal)'!AD114="","",IF(LEFT(AD$4,1)="£", 'Stata dataset (nominal)'!AD114*$D115, 'Stata dataset (nominal)'!AD114)), "")</f>
        <v>1.43</v>
      </c>
    </row>
    <row r="116" spans="1:30" x14ac:dyDescent="0.4">
      <c r="A116" s="63" t="str">
        <f t="shared" si="1"/>
        <v>SWB24</v>
      </c>
      <c r="B116" s="63" t="s">
        <v>337</v>
      </c>
      <c r="C116" s="160" t="s">
        <v>263</v>
      </c>
      <c r="D116" s="72">
        <f>_xlfn.IFNA(IF('Stata dataset (nominal)'!D115="","",IF(LEFT(D$4,1)="£",'Stata dataset (nominal)'!D115*$D116,'Stata dataset (nominal)'!D115)),"")</f>
        <v>0.94744609856262829</v>
      </c>
      <c r="E116" s="72">
        <f>_xlfn.IFNA(IF('Stata dataset (nominal)'!E115="","",IF(LEFT(E$4,1)="£", 'Stata dataset (nominal)'!E115*$D116, 'Stata dataset (nominal)'!E115)), "")</f>
        <v>13.969145277207391</v>
      </c>
      <c r="F116" s="72">
        <f>_xlfn.IFNA(IF('Stata dataset (nominal)'!F115="","",IF(LEFT(F$4,1)="£", 'Stata dataset (nominal)'!F115*$D116, 'Stata dataset (nominal)'!F115)), "")</f>
        <v>0.51446323151950724</v>
      </c>
      <c r="G116" s="72">
        <f>_xlfn.IFNA(IF('Stata dataset (nominal)'!G115="","",IF(LEFT(G$4,1)="£", 'Stata dataset (nominal)'!G115*$D116, 'Stata dataset (nominal)'!G115)), "")</f>
        <v>7.6288359856262824</v>
      </c>
      <c r="H116" s="72">
        <f>_xlfn.IFNA(IF('Stata dataset (nominal)'!H115="","",IF(LEFT(H$4,1)="£", 'Stata dataset (nominal)'!H115*$D116, 'Stata dataset (nominal)'!H115)), "")</f>
        <v>1.4022202258726899</v>
      </c>
      <c r="I116" s="72">
        <f>_xlfn.IFNA(IF('Stata dataset (nominal)'!I115="","",IF(LEFT(I$4,1)="£", 'Stata dataset (nominal)'!I115*$D116, 'Stata dataset (nominal)'!I115)), "")</f>
        <v>4.7523896303901436</v>
      </c>
      <c r="J116" s="72">
        <f>_xlfn.IFNA(IF('Stata dataset (nominal)'!J115="","",IF(LEFT(J$4,1)="£", 'Stata dataset (nominal)'!J115*$D116, 'Stata dataset (nominal)'!J115)), "")</f>
        <v>0</v>
      </c>
      <c r="K116" s="72" t="str">
        <f>_xlfn.IFNA(IF('Stata dataset (nominal)'!K115="","",IF(LEFT(K$4,1)="£", 'Stata dataset (nominal)'!K115*$D116, 'Stata dataset (nominal)'!K115)), "")</f>
        <v/>
      </c>
      <c r="L116" s="72">
        <f>_xlfn.IFNA(IF('Stata dataset (nominal)'!L115="","",IF(LEFT(L$4,1)="£", 'Stata dataset (nominal)'!L115*$D116, 'Stata dataset (nominal)'!L115)), "")</f>
        <v>0</v>
      </c>
      <c r="M116" s="72" t="str">
        <f>_xlfn.IFNA(IF('Stata dataset (nominal)'!M115="","",IF(LEFT(M$4,1)="£", 'Stata dataset (nominal)'!M115*$D116, 'Stata dataset (nominal)'!M115)), "")</f>
        <v/>
      </c>
      <c r="N116" s="72" t="str">
        <f>_xlfn.IFNA(IF('Stata dataset (nominal)'!N115="","",IF(LEFT(N$4,1)="£", 'Stata dataset (nominal)'!N115*$D116, 'Stata dataset (nominal)'!N115)), "")</f>
        <v/>
      </c>
      <c r="O116" s="72">
        <f>_xlfn.IFNA(IF('Stata dataset (nominal)'!O115="","",IF(LEFT(O$4,1)="£", 'Stata dataset (nominal)'!O115*$D116, 'Stata dataset (nominal)'!O115)), "")</f>
        <v>79.242000000000004</v>
      </c>
      <c r="P116" s="72">
        <f>_xlfn.IFNA(IF('Stata dataset (nominal)'!P115="","",IF(LEFT(P$4,1)="£", 'Stata dataset (nominal)'!P115*$D116, 'Stata dataset (nominal)'!P115)), "")</f>
        <v>2.0569999999999999</v>
      </c>
      <c r="Q116" s="72">
        <f>_xlfn.IFNA(IF('Stata dataset (nominal)'!Q115="","",IF(LEFT(Q$4,1)="£", 'Stata dataset (nominal)'!Q115*$D116, 'Stata dataset (nominal)'!Q115)), "")</f>
        <v>86.850999999999999</v>
      </c>
      <c r="R116" s="72">
        <f>_xlfn.IFNA(IF('Stata dataset (nominal)'!R115="","",IF(LEFT(R$4,1)="£", 'Stata dataset (nominal)'!R115*$D116, 'Stata dataset (nominal)'!R115)), "")</f>
        <v>192.595</v>
      </c>
      <c r="S116" s="72">
        <f>_xlfn.IFNA(IF('Stata dataset (nominal)'!S115="","",IF(LEFT(S$4,1)="£", 'Stata dataset (nominal)'!S115*$D116, 'Stata dataset (nominal)'!S115)), "")</f>
        <v>2.9889999999999999</v>
      </c>
      <c r="T116" s="72">
        <f>_xlfn.IFNA(IF('Stata dataset (nominal)'!T115="","",IF(LEFT(T$4,1)="£", 'Stata dataset (nominal)'!T115*$D116, 'Stata dataset (nominal)'!T115)), "")</f>
        <v>646.89800000000002</v>
      </c>
      <c r="U116" s="72">
        <f>_xlfn.IFNA(IF('Stata dataset (nominal)'!U115="","",IF(LEFT(U$4,1)="£", 'Stata dataset (nominal)'!U115*$D116, 'Stata dataset (nominal)'!U115)), "")</f>
        <v>17.768164097511601</v>
      </c>
      <c r="V116" s="72">
        <f>_xlfn.IFNA(IF('Stata dataset (nominal)'!V115="","",IF(LEFT(V$4,1)="£", 'Stata dataset (nominal)'!V115*$D116, 'Stata dataset (nominal)'!V115)), "")</f>
        <v>140.50839124001905</v>
      </c>
      <c r="W116" s="72">
        <f>_xlfn.IFNA(IF('Stata dataset (nominal)'!W115="","",IF(LEFT(W$4,1)="£", 'Stata dataset (nominal)'!W115*$D116, 'Stata dataset (nominal)'!W115)), "")</f>
        <v>1.5085689154316144</v>
      </c>
      <c r="X116" s="72">
        <f>_xlfn.IFNA(IF('Stata dataset (nominal)'!X115="","",IF(LEFT(X$4,1)="£", 'Stata dataset (nominal)'!X115*$D116, 'Stata dataset (nominal)'!X115)), "")</f>
        <v>0</v>
      </c>
      <c r="Y116" s="72">
        <f>_xlfn.IFNA(IF('Stata dataset (nominal)'!Y115="","",IF(LEFT(Y$4,1)="£", 'Stata dataset (nominal)'!Y115*$D116, 'Stata dataset (nominal)'!Y115)), "")</f>
        <v>11.739587370064454</v>
      </c>
      <c r="Z116" s="72">
        <f>_xlfn.IFNA(IF('Stata dataset (nominal)'!Z115="","",IF(LEFT(Z$4,1)="£", 'Stata dataset (nominal)'!Z115*$D116, 'Stata dataset (nominal)'!Z115)), "")</f>
        <v>11.739587370064454</v>
      </c>
      <c r="AA116" s="72">
        <f>_xlfn.IFNA(IF('Stata dataset (nominal)'!AA115="","",IF(LEFT(AA$4,1)="£", 'Stata dataset (nominal)'!AA115*$D116, 'Stata dataset (nominal)'!AA115)), "")</f>
        <v>415.22677970995898</v>
      </c>
      <c r="AB116" s="72">
        <f>_xlfn.IFNA(IF('Stata dataset (nominal)'!AB115="","",IF(LEFT(AB$4,1)="£", 'Stata dataset (nominal)'!AB115*$D116, 'Stata dataset (nominal)'!AB115)), "")</f>
        <v>0.70395245123203276</v>
      </c>
      <c r="AC116" s="72">
        <f>_xlfn.IFNA(IF('Stata dataset (nominal)'!AC115="","",IF(LEFT(AC$4,1)="£", 'Stata dataset (nominal)'!AC115*$D116, 'Stata dataset (nominal)'!AC115)), "")</f>
        <v>1.5338291021093893</v>
      </c>
      <c r="AD116" s="72">
        <f>_xlfn.IFNA(IF('Stata dataset (nominal)'!AD115="","",IF(LEFT(AD$4,1)="£", 'Stata dataset (nominal)'!AD115*$D116, 'Stata dataset (nominal)'!AD115)), "")</f>
        <v>1.4164319173511295</v>
      </c>
    </row>
    <row r="117" spans="1:30" x14ac:dyDescent="0.4">
      <c r="A117" s="63" t="str">
        <f t="shared" si="1"/>
        <v>SWB25</v>
      </c>
      <c r="B117" s="63" t="s">
        <v>337</v>
      </c>
      <c r="C117" s="160" t="s">
        <v>516</v>
      </c>
      <c r="D117" s="72">
        <f>_xlfn.IFNA(IF('Stata dataset (nominal)'!D116="","",IF(LEFT(D$4,1)="£",'Stata dataset (nominal)'!D116*$D117,'Stata dataset (nominal)'!D116)),"")</f>
        <v>0.92334804186428132</v>
      </c>
      <c r="E117" s="72">
        <f>_xlfn.IFNA(IF('Stata dataset (nominal)'!E116="","",IF(LEFT(E$4,1)="£", 'Stata dataset (nominal)'!E116*$D117, 'Stata dataset (nominal)'!E116)), "")</f>
        <v>13.122</v>
      </c>
      <c r="F117" s="72">
        <f>_xlfn.IFNA(IF('Stata dataset (nominal)'!F116="","",IF(LEFT(F$4,1)="£", 'Stata dataset (nominal)'!F116*$D117, 'Stata dataset (nominal)'!F116)), "")</f>
        <v>0.47478541594968399</v>
      </c>
      <c r="G117" s="72">
        <f>_xlfn.IFNA(IF('Stata dataset (nominal)'!G116="","",IF(LEFT(G$4,1)="£", 'Stata dataset (nominal)'!G116*$D117, 'Stata dataset (nominal)'!G116)), "")</f>
        <v>8.5</v>
      </c>
      <c r="H117" s="72">
        <f>_xlfn.IFNA(IF('Stata dataset (nominal)'!H116="","",IF(LEFT(H$4,1)="£", 'Stata dataset (nominal)'!H116*$D117, 'Stata dataset (nominal)'!H116)), "")</f>
        <v>1.603</v>
      </c>
      <c r="I117" s="72">
        <f>_xlfn.IFNA(IF('Stata dataset (nominal)'!I116="","",IF(LEFT(I$4,1)="£", 'Stata dataset (nominal)'!I116*$D117, 'Stata dataset (nominal)'!I116)), "")</f>
        <v>5.6630000000000003</v>
      </c>
      <c r="J117" s="72">
        <f>_xlfn.IFNA(IF('Stata dataset (nominal)'!J116="","",IF(LEFT(J$4,1)="£", 'Stata dataset (nominal)'!J116*$D117, 'Stata dataset (nominal)'!J116)), "")</f>
        <v>0</v>
      </c>
      <c r="K117" s="72" t="str">
        <f>_xlfn.IFNA(IF('Stata dataset (nominal)'!K116="","",IF(LEFT(K$4,1)="£", 'Stata dataset (nominal)'!K116*$D117, 'Stata dataset (nominal)'!K116)), "")</f>
        <v/>
      </c>
      <c r="L117" s="72">
        <f>_xlfn.IFNA(IF('Stata dataset (nominal)'!L116="","",IF(LEFT(L$4,1)="£", 'Stata dataset (nominal)'!L116*$D117, 'Stata dataset (nominal)'!L116)), "")</f>
        <v>2E-3</v>
      </c>
      <c r="M117" s="72">
        <f>_xlfn.IFNA(IF('Stata dataset (nominal)'!M116="","",IF(LEFT(M$4,1)="£", 'Stata dataset (nominal)'!M116*$D117, 'Stata dataset (nominal)'!M116)), "")</f>
        <v>0.30199999999999999</v>
      </c>
      <c r="N117" s="72">
        <f>_xlfn.IFNA(IF('Stata dataset (nominal)'!N116="","",IF(LEFT(N$4,1)="£", 'Stata dataset (nominal)'!N116*$D117, 'Stata dataset (nominal)'!N116)), "")</f>
        <v>0</v>
      </c>
      <c r="O117" s="72">
        <f>_xlfn.IFNA(IF('Stata dataset (nominal)'!O116="","",IF(LEFT(O$4,1)="£", 'Stata dataset (nominal)'!O116*$D117, 'Stata dataset (nominal)'!O116)), "")</f>
        <v>78.688000000000002</v>
      </c>
      <c r="P117" s="72">
        <f>_xlfn.IFNA(IF('Stata dataset (nominal)'!P116="","",IF(LEFT(P$4,1)="£", 'Stata dataset (nominal)'!P116*$D117, 'Stata dataset (nominal)'!P116)), "")</f>
        <v>2.0659999999999998</v>
      </c>
      <c r="Q117" s="72">
        <f>_xlfn.IFNA(IF('Stata dataset (nominal)'!Q116="","",IF(LEFT(Q$4,1)="£", 'Stata dataset (nominal)'!Q116*$D117, 'Stata dataset (nominal)'!Q116)), "")</f>
        <v>85.238</v>
      </c>
      <c r="R117" s="72">
        <f>_xlfn.IFNA(IF('Stata dataset (nominal)'!R116="","",IF(LEFT(R$4,1)="£", 'Stata dataset (nominal)'!R116*$D117, 'Stata dataset (nominal)'!R116)), "")</f>
        <v>195.87100000000001</v>
      </c>
      <c r="S117" s="72">
        <f>_xlfn.IFNA(IF('Stata dataset (nominal)'!S116="","",IF(LEFT(S$4,1)="£", 'Stata dataset (nominal)'!S116*$D117, 'Stata dataset (nominal)'!S116)), "")</f>
        <v>3.0750000000000002</v>
      </c>
      <c r="T117" s="72">
        <f>_xlfn.IFNA(IF('Stata dataset (nominal)'!T116="","",IF(LEFT(T$4,1)="£", 'Stata dataset (nominal)'!T116*$D117, 'Stata dataset (nominal)'!T116)), "")</f>
        <v>667.50400000000002</v>
      </c>
      <c r="U117" s="72" t="str">
        <f>_xlfn.IFNA(IF('Stata dataset (nominal)'!U116="","",IF(LEFT(U$4,1)="£", 'Stata dataset (nominal)'!U116*$D117, 'Stata dataset (nominal)'!U116)), "")</f>
        <v/>
      </c>
      <c r="V117" s="72" t="str">
        <f>_xlfn.IFNA(IF('Stata dataset (nominal)'!V116="","",IF(LEFT(V$4,1)="£", 'Stata dataset (nominal)'!V116*$D117, 'Stata dataset (nominal)'!V116)), "")</f>
        <v/>
      </c>
      <c r="W117" s="72" t="str">
        <f>_xlfn.IFNA(IF('Stata dataset (nominal)'!W116="","",IF(LEFT(W$4,1)="£", 'Stata dataset (nominal)'!W116*$D117, 'Stata dataset (nominal)'!W116)), "")</f>
        <v/>
      </c>
      <c r="X117" s="72" t="str">
        <f>_xlfn.IFNA(IF('Stata dataset (nominal)'!X116="","",IF(LEFT(X$4,1)="£", 'Stata dataset (nominal)'!X116*$D117, 'Stata dataset (nominal)'!X116)), "")</f>
        <v/>
      </c>
      <c r="Y117" s="72" t="str">
        <f>_xlfn.IFNA(IF('Stata dataset (nominal)'!Y116="","",IF(LEFT(Y$4,1)="£", 'Stata dataset (nominal)'!Y116*$D117, 'Stata dataset (nominal)'!Y116)), "")</f>
        <v/>
      </c>
      <c r="Z117" s="72" t="str">
        <f>_xlfn.IFNA(IF('Stata dataset (nominal)'!Z116="","",IF(LEFT(Z$4,1)="£", 'Stata dataset (nominal)'!Z116*$D117, 'Stata dataset (nominal)'!Z116)), "")</f>
        <v/>
      </c>
      <c r="AA117" s="72">
        <f>_xlfn.IFNA(IF('Stata dataset (nominal)'!AA116="","",IF(LEFT(AA$4,1)="£", 'Stata dataset (nominal)'!AA116*$D117, 'Stata dataset (nominal)'!AA116)), "")</f>
        <v>411.50575177352863</v>
      </c>
      <c r="AB117" s="72">
        <f>_xlfn.IFNA(IF('Stata dataset (nominal)'!AB116="","",IF(LEFT(AB$4,1)="£", 'Stata dataset (nominal)'!AB116*$D117, 'Stata dataset (nominal)'!AB116)), "")</f>
        <v>1.8380000000000001</v>
      </c>
      <c r="AC117" s="72" t="str">
        <f>_xlfn.IFNA(IF('Stata dataset (nominal)'!AC116="","",IF(LEFT(AC$4,1)="£", 'Stata dataset (nominal)'!AC116*$D117, 'Stata dataset (nominal)'!AC116)), "")</f>
        <v/>
      </c>
      <c r="AD117" s="72">
        <f>_xlfn.IFNA(IF('Stata dataset (nominal)'!AD116="","",IF(LEFT(AD$4,1)="£", 'Stata dataset (nominal)'!AD116*$D117, 'Stata dataset (nominal)'!AD116)), "")</f>
        <v>1.097</v>
      </c>
    </row>
    <row r="118" spans="1:30" x14ac:dyDescent="0.4">
      <c r="A118" s="63" t="str">
        <f t="shared" si="1"/>
        <v>SWB26</v>
      </c>
      <c r="B118" s="63" t="s">
        <v>337</v>
      </c>
      <c r="C118" s="160" t="s">
        <v>518</v>
      </c>
      <c r="D118" s="72">
        <f>_xlfn.IFNA(IF('Stata dataset (nominal)'!D117="","",IF(LEFT(D$4,1)="£",'Stata dataset (nominal)'!D117*$D118,'Stata dataset (nominal)'!D117)),"")</f>
        <v>0.9052431782983148</v>
      </c>
      <c r="E118" s="72">
        <f>_xlfn.IFNA(IF('Stata dataset (nominal)'!E117="","",IF(LEFT(E$4,1)="£", 'Stata dataset (nominal)'!E117*$D118, 'Stata dataset (nominal)'!E117)), "")</f>
        <v>12.39230658129325</v>
      </c>
      <c r="F118" s="72">
        <f>_xlfn.IFNA(IF('Stata dataset (nominal)'!F117="","",IF(LEFT(F$4,1)="£", 'Stata dataset (nominal)'!F117*$D118, 'Stata dataset (nominal)'!F117)), "")</f>
        <v>0.48409806428994179</v>
      </c>
      <c r="G118" s="72">
        <f>_xlfn.IFNA(IF('Stata dataset (nominal)'!G117="","",IF(LEFT(G$4,1)="£", 'Stata dataset (nominal)'!G117*$D118, 'Stata dataset (nominal)'!G117)), "")</f>
        <v>11.1</v>
      </c>
      <c r="H118" s="72">
        <f>_xlfn.IFNA(IF('Stata dataset (nominal)'!H117="","",IF(LEFT(H$4,1)="£", 'Stata dataset (nominal)'!H117*$D118, 'Stata dataset (nominal)'!H117)), "")</f>
        <v>1.5398545496124969</v>
      </c>
      <c r="I118" s="72">
        <f>_xlfn.IFNA(IF('Stata dataset (nominal)'!I117="","",IF(LEFT(I$4,1)="£", 'Stata dataset (nominal)'!I117*$D118, 'Stata dataset (nominal)'!I117)), "")</f>
        <v>6.0014069799603389</v>
      </c>
      <c r="J118" s="72">
        <f>_xlfn.IFNA(IF('Stata dataset (nominal)'!J117="","",IF(LEFT(J$4,1)="£", 'Stata dataset (nominal)'!J117*$D118, 'Stata dataset (nominal)'!J117)), "")</f>
        <v>0</v>
      </c>
      <c r="K118" s="72" t="str">
        <f>_xlfn.IFNA(IF('Stata dataset (nominal)'!K117="","",IF(LEFT(K$4,1)="£", 'Stata dataset (nominal)'!K117*$D118, 'Stata dataset (nominal)'!K117)), "")</f>
        <v/>
      </c>
      <c r="L118" s="72">
        <f>_xlfn.IFNA(IF('Stata dataset (nominal)'!L117="","",IF(LEFT(L$4,1)="£", 'Stata dataset (nominal)'!L117*$D118, 'Stata dataset (nominal)'!L117)), "")</f>
        <v>3.0000000000000001E-3</v>
      </c>
      <c r="M118" s="72">
        <f>_xlfn.IFNA(IF('Stata dataset (nominal)'!M117="","",IF(LEFT(M$4,1)="£", 'Stata dataset (nominal)'!M117*$D118, 'Stata dataset (nominal)'!M117)), "")</f>
        <v>1.2509999999999999</v>
      </c>
      <c r="N118" s="72">
        <f>_xlfn.IFNA(IF('Stata dataset (nominal)'!N117="","",IF(LEFT(N$4,1)="£", 'Stata dataset (nominal)'!N117*$D118, 'Stata dataset (nominal)'!N117)), "")</f>
        <v>0</v>
      </c>
      <c r="O118" s="72">
        <f>_xlfn.IFNA(IF('Stata dataset (nominal)'!O117="","",IF(LEFT(O$4,1)="£", 'Stata dataset (nominal)'!O117*$D118, 'Stata dataset (nominal)'!O117)), "")</f>
        <v>76.943455923988253</v>
      </c>
      <c r="P118" s="72">
        <f>_xlfn.IFNA(IF('Stata dataset (nominal)'!P117="","",IF(LEFT(P$4,1)="£", 'Stata dataset (nominal)'!P117*$D118, 'Stata dataset (nominal)'!P117)), "")</f>
        <v>2.0300600917103551</v>
      </c>
      <c r="Q118" s="72">
        <f>_xlfn.IFNA(IF('Stata dataset (nominal)'!Q117="","",IF(LEFT(Q$4,1)="£", 'Stata dataset (nominal)'!Q117*$D118, 'Stata dataset (nominal)'!Q117)), "")</f>
        <v>80.481308931022056</v>
      </c>
      <c r="R118" s="72">
        <f>_xlfn.IFNA(IF('Stata dataset (nominal)'!R117="","",IF(LEFT(R$4,1)="£", 'Stata dataset (nominal)'!R117*$D118, 'Stata dataset (nominal)'!R117)), "")</f>
        <v>199.63093546151819</v>
      </c>
      <c r="S118" s="72">
        <f>_xlfn.IFNA(IF('Stata dataset (nominal)'!S117="","",IF(LEFT(S$4,1)="£", 'Stata dataset (nominal)'!S117*$D118, 'Stata dataset (nominal)'!S117)), "")</f>
        <v>3.1625145484392529</v>
      </c>
      <c r="T118" s="72">
        <f>_xlfn.IFNA(IF('Stata dataset (nominal)'!T117="","",IF(LEFT(T$4,1)="£", 'Stata dataset (nominal)'!T117*$D118, 'Stata dataset (nominal)'!T117)), "")</f>
        <v>683.82105825302301</v>
      </c>
      <c r="U118" s="72" t="str">
        <f>_xlfn.IFNA(IF('Stata dataset (nominal)'!U117="","",IF(LEFT(U$4,1)="£", 'Stata dataset (nominal)'!U117*$D118, 'Stata dataset (nominal)'!U117)), "")</f>
        <v/>
      </c>
      <c r="V118" s="72" t="str">
        <f>_xlfn.IFNA(IF('Stata dataset (nominal)'!V117="","",IF(LEFT(V$4,1)="£", 'Stata dataset (nominal)'!V117*$D118, 'Stata dataset (nominal)'!V117)), "")</f>
        <v/>
      </c>
      <c r="W118" s="72" t="str">
        <f>_xlfn.IFNA(IF('Stata dataset (nominal)'!W117="","",IF(LEFT(W$4,1)="£", 'Stata dataset (nominal)'!W117*$D118, 'Stata dataset (nominal)'!W117)), "")</f>
        <v/>
      </c>
      <c r="X118" s="72" t="str">
        <f>_xlfn.IFNA(IF('Stata dataset (nominal)'!X117="","",IF(LEFT(X$4,1)="£", 'Stata dataset (nominal)'!X117*$D118, 'Stata dataset (nominal)'!X117)), "")</f>
        <v/>
      </c>
      <c r="Y118" s="72" t="str">
        <f>_xlfn.IFNA(IF('Stata dataset (nominal)'!Y117="","",IF(LEFT(Y$4,1)="£", 'Stata dataset (nominal)'!Y117*$D118, 'Stata dataset (nominal)'!Y117)), "")</f>
        <v/>
      </c>
      <c r="Z118" s="72" t="str">
        <f>_xlfn.IFNA(IF('Stata dataset (nominal)'!Z117="","",IF(LEFT(Z$4,1)="£", 'Stata dataset (nominal)'!Z117*$D118, 'Stata dataset (nominal)'!Z117)), "")</f>
        <v/>
      </c>
      <c r="AA118" s="72">
        <f>_xlfn.IFNA(IF('Stata dataset (nominal)'!AA117="","",IF(LEFT(AA$4,1)="£", 'Stata dataset (nominal)'!AA117*$D118, 'Stata dataset (nominal)'!AA117)), "")</f>
        <v>0</v>
      </c>
      <c r="AB118" s="72">
        <f>_xlfn.IFNA(IF('Stata dataset (nominal)'!AB117="","",IF(LEFT(AB$4,1)="£", 'Stata dataset (nominal)'!AB117*$D118, 'Stata dataset (nominal)'!AB117)), "")</f>
        <v>1.5820000000000001</v>
      </c>
      <c r="AC118" s="72" t="str">
        <f>_xlfn.IFNA(IF('Stata dataset (nominal)'!AC117="","",IF(LEFT(AC$4,1)="£", 'Stata dataset (nominal)'!AC117*$D118, 'Stata dataset (nominal)'!AC117)), "")</f>
        <v/>
      </c>
      <c r="AD118" s="72">
        <f>_xlfn.IFNA(IF('Stata dataset (nominal)'!AD117="","",IF(LEFT(AD$4,1)="£", 'Stata dataset (nominal)'!AD117*$D118, 'Stata dataset (nominal)'!AD117)), "")</f>
        <v>0.875</v>
      </c>
    </row>
    <row r="119" spans="1:30" x14ac:dyDescent="0.4">
      <c r="A119" s="63" t="str">
        <f t="shared" si="1"/>
        <v>SWB27</v>
      </c>
      <c r="B119" s="63" t="s">
        <v>337</v>
      </c>
      <c r="C119" s="160" t="s">
        <v>519</v>
      </c>
      <c r="D119" s="72">
        <f>_xlfn.IFNA(IF('Stata dataset (nominal)'!D118="","",IF(LEFT(D$4,1)="£",'Stata dataset (nominal)'!D118*$D119,'Stata dataset (nominal)'!D118)),"")</f>
        <v>0.88749331205717152</v>
      </c>
      <c r="E119" s="72">
        <f>_xlfn.IFNA(IF('Stata dataset (nominal)'!E118="","",IF(LEFT(E$4,1)="£", 'Stata dataset (nominal)'!E118*$D119, 'Stata dataset (nominal)'!E118)), "")</f>
        <v>13.439813692888441</v>
      </c>
      <c r="F119" s="72">
        <f>_xlfn.IFNA(IF('Stata dataset (nominal)'!F118="","",IF(LEFT(F$4,1)="£", 'Stata dataset (nominal)'!F118*$D119, 'Stata dataset (nominal)'!F118)), "")</f>
        <v>0.5251275086999897</v>
      </c>
      <c r="G119" s="72">
        <f>_xlfn.IFNA(IF('Stata dataset (nominal)'!G118="","",IF(LEFT(G$4,1)="£", 'Stata dataset (nominal)'!G118*$D119, 'Stata dataset (nominal)'!G118)), "")</f>
        <v>11.194000000000001</v>
      </c>
      <c r="H119" s="72">
        <f>_xlfn.IFNA(IF('Stata dataset (nominal)'!H118="","",IF(LEFT(H$4,1)="£", 'Stata dataset (nominal)'!H118*$D119, 'Stata dataset (nominal)'!H118)), "")</f>
        <v>1.6691938058882629</v>
      </c>
      <c r="I119" s="72">
        <f>_xlfn.IFNA(IF('Stata dataset (nominal)'!I118="","",IF(LEFT(I$4,1)="£", 'Stata dataset (nominal)'!I118*$D119, 'Stata dataset (nominal)'!I118)), "")</f>
        <v>6.5074836037052108</v>
      </c>
      <c r="J119" s="72">
        <f>_xlfn.IFNA(IF('Stata dataset (nominal)'!J118="","",IF(LEFT(J$4,1)="£", 'Stata dataset (nominal)'!J118*$D119, 'Stata dataset (nominal)'!J118)), "")</f>
        <v>0</v>
      </c>
      <c r="K119" s="72" t="str">
        <f>_xlfn.IFNA(IF('Stata dataset (nominal)'!K118="","",IF(LEFT(K$4,1)="£", 'Stata dataset (nominal)'!K118*$D119, 'Stata dataset (nominal)'!K118)), "")</f>
        <v/>
      </c>
      <c r="L119" s="72">
        <f>_xlfn.IFNA(IF('Stata dataset (nominal)'!L118="","",IF(LEFT(L$4,1)="£", 'Stata dataset (nominal)'!L118*$D119, 'Stata dataset (nominal)'!L118)), "")</f>
        <v>3.0000000000000001E-3</v>
      </c>
      <c r="M119" s="72">
        <f>_xlfn.IFNA(IF('Stata dataset (nominal)'!M118="","",IF(LEFT(M$4,1)="£", 'Stata dataset (nominal)'!M118*$D119, 'Stata dataset (nominal)'!M118)), "")</f>
        <v>1.2509999999999999</v>
      </c>
      <c r="N119" s="72">
        <f>_xlfn.IFNA(IF('Stata dataset (nominal)'!N118="","",IF(LEFT(N$4,1)="£", 'Stata dataset (nominal)'!N118*$D119, 'Stata dataset (nominal)'!N118)), "")</f>
        <v>0</v>
      </c>
      <c r="O119" s="72">
        <f>_xlfn.IFNA(IF('Stata dataset (nominal)'!O118="","",IF(LEFT(O$4,1)="£", 'Stata dataset (nominal)'!O118*$D119, 'Stata dataset (nominal)'!O118)), "")</f>
        <v>76.293234602013953</v>
      </c>
      <c r="P119" s="72">
        <f>_xlfn.IFNA(IF('Stata dataset (nominal)'!P118="","",IF(LEFT(P$4,1)="£", 'Stata dataset (nominal)'!P118*$D119, 'Stata dataset (nominal)'!P118)), "")</f>
        <v>2.014941506551247</v>
      </c>
      <c r="Q119" s="72">
        <f>_xlfn.IFNA(IF('Stata dataset (nominal)'!Q118="","",IF(LEFT(Q$4,1)="£", 'Stata dataset (nominal)'!Q118*$D119, 'Stata dataset (nominal)'!Q118)), "")</f>
        <v>78.723997821654351</v>
      </c>
      <c r="R119" s="72">
        <f>_xlfn.IFNA(IF('Stata dataset (nominal)'!R118="","",IF(LEFT(R$4,1)="£", 'Stata dataset (nominal)'!R118*$D119, 'Stata dataset (nominal)'!R118)), "")</f>
        <v>202.17308905052741</v>
      </c>
      <c r="S119" s="72">
        <f>_xlfn.IFNA(IF('Stata dataset (nominal)'!S118="","",IF(LEFT(S$4,1)="£", 'Stata dataset (nominal)'!S118*$D119, 'Stata dataset (nominal)'!S118)), "")</f>
        <v>3.2265206301405809</v>
      </c>
      <c r="T119" s="72">
        <f>_xlfn.IFNA(IF('Stata dataset (nominal)'!T118="","",IF(LEFT(T$4,1)="£", 'Stata dataset (nominal)'!T118*$D119, 'Stata dataset (nominal)'!T118)), "")</f>
        <v>696.43485588205453</v>
      </c>
      <c r="U119" s="72" t="str">
        <f>_xlfn.IFNA(IF('Stata dataset (nominal)'!U118="","",IF(LEFT(U$4,1)="£", 'Stata dataset (nominal)'!U118*$D119, 'Stata dataset (nominal)'!U118)), "")</f>
        <v/>
      </c>
      <c r="V119" s="72" t="str">
        <f>_xlfn.IFNA(IF('Stata dataset (nominal)'!V118="","",IF(LEFT(V$4,1)="£", 'Stata dataset (nominal)'!V118*$D119, 'Stata dataset (nominal)'!V118)), "")</f>
        <v/>
      </c>
      <c r="W119" s="72" t="str">
        <f>_xlfn.IFNA(IF('Stata dataset (nominal)'!W118="","",IF(LEFT(W$4,1)="£", 'Stata dataset (nominal)'!W118*$D119, 'Stata dataset (nominal)'!W118)), "")</f>
        <v/>
      </c>
      <c r="X119" s="72" t="str">
        <f>_xlfn.IFNA(IF('Stata dataset (nominal)'!X118="","",IF(LEFT(X$4,1)="£", 'Stata dataset (nominal)'!X118*$D119, 'Stata dataset (nominal)'!X118)), "")</f>
        <v/>
      </c>
      <c r="Y119" s="72" t="str">
        <f>_xlfn.IFNA(IF('Stata dataset (nominal)'!Y118="","",IF(LEFT(Y$4,1)="£", 'Stata dataset (nominal)'!Y118*$D119, 'Stata dataset (nominal)'!Y118)), "")</f>
        <v/>
      </c>
      <c r="Z119" s="72" t="str">
        <f>_xlfn.IFNA(IF('Stata dataset (nominal)'!Z118="","",IF(LEFT(Z$4,1)="£", 'Stata dataset (nominal)'!Z118*$D119, 'Stata dataset (nominal)'!Z118)), "")</f>
        <v/>
      </c>
      <c r="AA119" s="72">
        <f>_xlfn.IFNA(IF('Stata dataset (nominal)'!AA118="","",IF(LEFT(AA$4,1)="£", 'Stata dataset (nominal)'!AA118*$D119, 'Stata dataset (nominal)'!AA118)), "")</f>
        <v>0</v>
      </c>
      <c r="AB119" s="72">
        <f>_xlfn.IFNA(IF('Stata dataset (nominal)'!AB118="","",IF(LEFT(AB$4,1)="£", 'Stata dataset (nominal)'!AB118*$D119, 'Stata dataset (nominal)'!AB118)), "")</f>
        <v>1.3180000000000001</v>
      </c>
      <c r="AC119" s="72" t="str">
        <f>_xlfn.IFNA(IF('Stata dataset (nominal)'!AC118="","",IF(LEFT(AC$4,1)="£", 'Stata dataset (nominal)'!AC118*$D119, 'Stata dataset (nominal)'!AC118)), "")</f>
        <v/>
      </c>
      <c r="AD119" s="72">
        <f>_xlfn.IFNA(IF('Stata dataset (nominal)'!AD118="","",IF(LEFT(AD$4,1)="£", 'Stata dataset (nominal)'!AD118*$D119, 'Stata dataset (nominal)'!AD118)), "")</f>
        <v>0.72899999999999998</v>
      </c>
    </row>
    <row r="120" spans="1:30" x14ac:dyDescent="0.4">
      <c r="A120" s="63" t="str">
        <f t="shared" si="1"/>
        <v>SWB28</v>
      </c>
      <c r="B120" s="63" t="s">
        <v>337</v>
      </c>
      <c r="C120" s="160" t="s">
        <v>520</v>
      </c>
      <c r="D120" s="72">
        <f>_xlfn.IFNA(IF('Stata dataset (nominal)'!D119="","",IF(LEFT(D$4,1)="£",'Stata dataset (nominal)'!D119*$D120,'Stata dataset (nominal)'!D119)),"")</f>
        <v>0.87009148240899159</v>
      </c>
      <c r="E120" s="72">
        <f>_xlfn.IFNA(IF('Stata dataset (nominal)'!E119="","",IF(LEFT(E$4,1)="£", 'Stata dataset (nominal)'!E119*$D120, 'Stata dataset (nominal)'!E119)), "")</f>
        <v>14.1715173313733</v>
      </c>
      <c r="F120" s="72">
        <f>_xlfn.IFNA(IF('Stata dataset (nominal)'!F119="","",IF(LEFT(F$4,1)="£", 'Stata dataset (nominal)'!F119*$D120, 'Stata dataset (nominal)'!F119)), "")</f>
        <v>0.55318839471879289</v>
      </c>
      <c r="G120" s="72">
        <f>_xlfn.IFNA(IF('Stata dataset (nominal)'!G119="","",IF(LEFT(G$4,1)="£", 'Stata dataset (nominal)'!G119*$D120, 'Stata dataset (nominal)'!G119)), "")</f>
        <v>11.477</v>
      </c>
      <c r="H120" s="72">
        <f>_xlfn.IFNA(IF('Stata dataset (nominal)'!H119="","",IF(LEFT(H$4,1)="£", 'Stata dataset (nominal)'!H119*$D120, 'Stata dataset (nominal)'!H119)), "")</f>
        <v>1.7607581831903041</v>
      </c>
      <c r="I120" s="72">
        <f>_xlfn.IFNA(IF('Stata dataset (nominal)'!I119="","",IF(LEFT(I$4,1)="£", 'Stata dataset (nominal)'!I119*$D120, 'Stata dataset (nominal)'!I119)), "")</f>
        <v>6.862009701156083</v>
      </c>
      <c r="J120" s="72">
        <f>_xlfn.IFNA(IF('Stata dataset (nominal)'!J119="","",IF(LEFT(J$4,1)="£", 'Stata dataset (nominal)'!J119*$D120, 'Stata dataset (nominal)'!J119)), "")</f>
        <v>0</v>
      </c>
      <c r="K120" s="72" t="str">
        <f>_xlfn.IFNA(IF('Stata dataset (nominal)'!K119="","",IF(LEFT(K$4,1)="£", 'Stata dataset (nominal)'!K119*$D120, 'Stata dataset (nominal)'!K119)), "")</f>
        <v/>
      </c>
      <c r="L120" s="72">
        <f>_xlfn.IFNA(IF('Stata dataset (nominal)'!L119="","",IF(LEFT(L$4,1)="£", 'Stata dataset (nominal)'!L119*$D120, 'Stata dataset (nominal)'!L119)), "")</f>
        <v>3.0000000000000001E-3</v>
      </c>
      <c r="M120" s="72">
        <f>_xlfn.IFNA(IF('Stata dataset (nominal)'!M119="","",IF(LEFT(M$4,1)="£", 'Stata dataset (nominal)'!M119*$D120, 'Stata dataset (nominal)'!M119)), "")</f>
        <v>1.2509999999999999</v>
      </c>
      <c r="N120" s="72">
        <f>_xlfn.IFNA(IF('Stata dataset (nominal)'!N119="","",IF(LEFT(N$4,1)="£", 'Stata dataset (nominal)'!N119*$D120, 'Stata dataset (nominal)'!N119)), "")</f>
        <v>0</v>
      </c>
      <c r="O120" s="72">
        <f>_xlfn.IFNA(IF('Stata dataset (nominal)'!O119="","",IF(LEFT(O$4,1)="£", 'Stata dataset (nominal)'!O119*$D120, 'Stata dataset (nominal)'!O119)), "")</f>
        <v>75.695495070578275</v>
      </c>
      <c r="P120" s="72">
        <f>_xlfn.IFNA(IF('Stata dataset (nominal)'!P119="","",IF(LEFT(P$4,1)="£", 'Stata dataset (nominal)'!P119*$D120, 'Stata dataset (nominal)'!P119)), "")</f>
        <v>2.0010443628504708</v>
      </c>
      <c r="Q120" s="72">
        <f>_xlfn.IFNA(IF('Stata dataset (nominal)'!Q119="","",IF(LEFT(Q$4,1)="£", 'Stata dataset (nominal)'!Q119*$D120, 'Stata dataset (nominal)'!Q119)), "")</f>
        <v>77.109157320539595</v>
      </c>
      <c r="R120" s="72">
        <f>_xlfn.IFNA(IF('Stata dataset (nominal)'!R119="","",IF(LEFT(R$4,1)="£", 'Stata dataset (nominal)'!R119*$D120, 'Stata dataset (nominal)'!R119)), "")</f>
        <v>204.53131316225381</v>
      </c>
      <c r="S120" s="72">
        <f>_xlfn.IFNA(IF('Stata dataset (nominal)'!S119="","",IF(LEFT(S$4,1)="£", 'Stata dataset (nominal)'!S119*$D120, 'Stata dataset (nominal)'!S119)), "")</f>
        <v>3.285908664467418</v>
      </c>
      <c r="T120" s="72">
        <f>_xlfn.IFNA(IF('Stata dataset (nominal)'!T119="","",IF(LEFT(T$4,1)="£", 'Stata dataset (nominal)'!T119*$D120, 'Stata dataset (nominal)'!T119)), "")</f>
        <v>708.15189583661834</v>
      </c>
      <c r="U120" s="72" t="str">
        <f>_xlfn.IFNA(IF('Stata dataset (nominal)'!U119="","",IF(LEFT(U$4,1)="£", 'Stata dataset (nominal)'!U119*$D120, 'Stata dataset (nominal)'!U119)), "")</f>
        <v/>
      </c>
      <c r="V120" s="72" t="str">
        <f>_xlfn.IFNA(IF('Stata dataset (nominal)'!V119="","",IF(LEFT(V$4,1)="£", 'Stata dataset (nominal)'!V119*$D120, 'Stata dataset (nominal)'!V119)), "")</f>
        <v/>
      </c>
      <c r="W120" s="72" t="str">
        <f>_xlfn.IFNA(IF('Stata dataset (nominal)'!W119="","",IF(LEFT(W$4,1)="£", 'Stata dataset (nominal)'!W119*$D120, 'Stata dataset (nominal)'!W119)), "")</f>
        <v/>
      </c>
      <c r="X120" s="72" t="str">
        <f>_xlfn.IFNA(IF('Stata dataset (nominal)'!X119="","",IF(LEFT(X$4,1)="£", 'Stata dataset (nominal)'!X119*$D120, 'Stata dataset (nominal)'!X119)), "")</f>
        <v/>
      </c>
      <c r="Y120" s="72" t="str">
        <f>_xlfn.IFNA(IF('Stata dataset (nominal)'!Y119="","",IF(LEFT(Y$4,1)="£", 'Stata dataset (nominal)'!Y119*$D120, 'Stata dataset (nominal)'!Y119)), "")</f>
        <v/>
      </c>
      <c r="Z120" s="72" t="str">
        <f>_xlfn.IFNA(IF('Stata dataset (nominal)'!Z119="","",IF(LEFT(Z$4,1)="£", 'Stata dataset (nominal)'!Z119*$D120, 'Stata dataset (nominal)'!Z119)), "")</f>
        <v/>
      </c>
      <c r="AA120" s="72">
        <f>_xlfn.IFNA(IF('Stata dataset (nominal)'!AA119="","",IF(LEFT(AA$4,1)="£", 'Stata dataset (nominal)'!AA119*$D120, 'Stata dataset (nominal)'!AA119)), "")</f>
        <v>55.088999999999999</v>
      </c>
      <c r="AB120" s="72">
        <f>_xlfn.IFNA(IF('Stata dataset (nominal)'!AB119="","",IF(LEFT(AB$4,1)="£", 'Stata dataset (nominal)'!AB119*$D120, 'Stata dataset (nominal)'!AB119)), "")</f>
        <v>1.3240000000000001</v>
      </c>
      <c r="AC120" s="72" t="str">
        <f>_xlfn.IFNA(IF('Stata dataset (nominal)'!AC119="","",IF(LEFT(AC$4,1)="£", 'Stata dataset (nominal)'!AC119*$D120, 'Stata dataset (nominal)'!AC119)), "")</f>
        <v/>
      </c>
      <c r="AD120" s="72">
        <f>_xlfn.IFNA(IF('Stata dataset (nominal)'!AD119="","",IF(LEFT(AD$4,1)="£", 'Stata dataset (nominal)'!AD119*$D120, 'Stata dataset (nominal)'!AD119)), "")</f>
        <v>0.56799999999999995</v>
      </c>
    </row>
    <row r="121" spans="1:30" x14ac:dyDescent="0.4">
      <c r="A121" s="63" t="str">
        <f t="shared" si="1"/>
        <v>SWB29</v>
      </c>
      <c r="B121" s="63" t="s">
        <v>337</v>
      </c>
      <c r="C121" s="160" t="s">
        <v>521</v>
      </c>
      <c r="D121" s="72">
        <f>_xlfn.IFNA(IF('Stata dataset (nominal)'!D120="","",IF(LEFT(D$4,1)="£",'Stata dataset (nominal)'!D120*$D121,'Stata dataset (nominal)'!D120)),"")</f>
        <v>0.85303086510685477</v>
      </c>
      <c r="E121" s="72">
        <f>_xlfn.IFNA(IF('Stata dataset (nominal)'!E120="","",IF(LEFT(E$4,1)="£", 'Stata dataset (nominal)'!E120*$D121, 'Stata dataset (nominal)'!E120)), "")</f>
        <v>14.41331812534712</v>
      </c>
      <c r="F121" s="72">
        <f>_xlfn.IFNA(IF('Stata dataset (nominal)'!F120="","",IF(LEFT(F$4,1)="£", 'Stata dataset (nominal)'!F120*$D121, 'Stata dataset (nominal)'!F120)), "")</f>
        <v>0.56258690868589634</v>
      </c>
      <c r="G121" s="72">
        <f>_xlfn.IFNA(IF('Stata dataset (nominal)'!G120="","",IF(LEFT(G$4,1)="£", 'Stata dataset (nominal)'!G120*$D121, 'Stata dataset (nominal)'!G120)), "")</f>
        <v>11.869</v>
      </c>
      <c r="H121" s="72">
        <f>_xlfn.IFNA(IF('Stata dataset (nominal)'!H120="","",IF(LEFT(H$4,1)="£", 'Stata dataset (nominal)'!H120*$D121, 'Stata dataset (nominal)'!H120)), "")</f>
        <v>1.7907695966621491</v>
      </c>
      <c r="I121" s="72">
        <f>_xlfn.IFNA(IF('Stata dataset (nominal)'!I120="","",IF(LEFT(I$4,1)="£", 'Stata dataset (nominal)'!I120*$D121, 'Stata dataset (nominal)'!I120)), "")</f>
        <v>6.9796999576604373</v>
      </c>
      <c r="J121" s="72">
        <f>_xlfn.IFNA(IF('Stata dataset (nominal)'!J120="","",IF(LEFT(J$4,1)="£", 'Stata dataset (nominal)'!J120*$D121, 'Stata dataset (nominal)'!J120)), "")</f>
        <v>0</v>
      </c>
      <c r="K121" s="72" t="str">
        <f>_xlfn.IFNA(IF('Stata dataset (nominal)'!K120="","",IF(LEFT(K$4,1)="£", 'Stata dataset (nominal)'!K120*$D121, 'Stata dataset (nominal)'!K120)), "")</f>
        <v/>
      </c>
      <c r="L121" s="72">
        <f>_xlfn.IFNA(IF('Stata dataset (nominal)'!L120="","",IF(LEFT(L$4,1)="£", 'Stata dataset (nominal)'!L120*$D121, 'Stata dataset (nominal)'!L120)), "")</f>
        <v>3.0000000000000001E-3</v>
      </c>
      <c r="M121" s="72">
        <f>_xlfn.IFNA(IF('Stata dataset (nominal)'!M120="","",IF(LEFT(M$4,1)="£", 'Stata dataset (nominal)'!M120*$D121, 'Stata dataset (nominal)'!M120)), "")</f>
        <v>1.2509999999999999</v>
      </c>
      <c r="N121" s="72">
        <f>_xlfn.IFNA(IF('Stata dataset (nominal)'!N120="","",IF(LEFT(N$4,1)="£", 'Stata dataset (nominal)'!N120*$D121, 'Stata dataset (nominal)'!N120)), "")</f>
        <v>0</v>
      </c>
      <c r="O121" s="72">
        <f>_xlfn.IFNA(IF('Stata dataset (nominal)'!O120="","",IF(LEFT(O$4,1)="£", 'Stata dataset (nominal)'!O120*$D121, 'Stata dataset (nominal)'!O120)), "")</f>
        <v>75.143109500777385</v>
      </c>
      <c r="P121" s="72">
        <f>_xlfn.IFNA(IF('Stata dataset (nominal)'!P120="","",IF(LEFT(P$4,1)="£", 'Stata dataset (nominal)'!P120*$D121, 'Stata dataset (nominal)'!P120)), "")</f>
        <v>1.9882036655592059</v>
      </c>
      <c r="Q121" s="72">
        <f>_xlfn.IFNA(IF('Stata dataset (nominal)'!Q120="","",IF(LEFT(Q$4,1)="£", 'Stata dataset (nominal)'!Q120*$D121, 'Stata dataset (nominal)'!Q120)), "")</f>
        <v>75.617618989865591</v>
      </c>
      <c r="R121" s="72">
        <f>_xlfn.IFNA(IF('Stata dataset (nominal)'!R120="","",IF(LEFT(R$4,1)="£", 'Stata dataset (nominal)'!R120*$D121, 'Stata dataset (nominal)'!R120)), "")</f>
        <v>206.70427674427799</v>
      </c>
      <c r="S121" s="72">
        <f>_xlfn.IFNA(IF('Stata dataset (nominal)'!S120="","",IF(LEFT(S$4,1)="£", 'Stata dataset (nominal)'!S120*$D121, 'Stata dataset (nominal)'!S120)), "")</f>
        <v>3.3406250691237989</v>
      </c>
      <c r="T121" s="72">
        <f>_xlfn.IFNA(IF('Stata dataset (nominal)'!T120="","",IF(LEFT(T$4,1)="£", 'Stata dataset (nominal)'!T120*$D121, 'Stata dataset (nominal)'!T120)), "")</f>
        <v>718.94280690400308</v>
      </c>
      <c r="U121" s="72" t="str">
        <f>_xlfn.IFNA(IF('Stata dataset (nominal)'!U120="","",IF(LEFT(U$4,1)="£", 'Stata dataset (nominal)'!U120*$D121, 'Stata dataset (nominal)'!U120)), "")</f>
        <v/>
      </c>
      <c r="V121" s="72" t="str">
        <f>_xlfn.IFNA(IF('Stata dataset (nominal)'!V120="","",IF(LEFT(V$4,1)="£", 'Stata dataset (nominal)'!V120*$D121, 'Stata dataset (nominal)'!V120)), "")</f>
        <v/>
      </c>
      <c r="W121" s="72" t="str">
        <f>_xlfn.IFNA(IF('Stata dataset (nominal)'!W120="","",IF(LEFT(W$4,1)="£", 'Stata dataset (nominal)'!W120*$D121, 'Stata dataset (nominal)'!W120)), "")</f>
        <v/>
      </c>
      <c r="X121" s="72" t="str">
        <f>_xlfn.IFNA(IF('Stata dataset (nominal)'!X120="","",IF(LEFT(X$4,1)="£", 'Stata dataset (nominal)'!X120*$D121, 'Stata dataset (nominal)'!X120)), "")</f>
        <v/>
      </c>
      <c r="Y121" s="72" t="str">
        <f>_xlfn.IFNA(IF('Stata dataset (nominal)'!Y120="","",IF(LEFT(Y$4,1)="£", 'Stata dataset (nominal)'!Y120*$D121, 'Stata dataset (nominal)'!Y120)), "")</f>
        <v/>
      </c>
      <c r="Z121" s="72" t="str">
        <f>_xlfn.IFNA(IF('Stata dataset (nominal)'!Z120="","",IF(LEFT(Z$4,1)="£", 'Stata dataset (nominal)'!Z120*$D121, 'Stata dataset (nominal)'!Z120)), "")</f>
        <v/>
      </c>
      <c r="AA121" s="72">
        <f>_xlfn.IFNA(IF('Stata dataset (nominal)'!AA120="","",IF(LEFT(AA$4,1)="£", 'Stata dataset (nominal)'!AA120*$D121, 'Stata dataset (nominal)'!AA120)), "")</f>
        <v>0</v>
      </c>
      <c r="AB121" s="72">
        <f>_xlfn.IFNA(IF('Stata dataset (nominal)'!AB120="","",IF(LEFT(AB$4,1)="£", 'Stata dataset (nominal)'!AB120*$D121, 'Stata dataset (nominal)'!AB120)), "")</f>
        <v>1.33</v>
      </c>
      <c r="AC121" s="72" t="str">
        <f>_xlfn.IFNA(IF('Stata dataset (nominal)'!AC120="","",IF(LEFT(AC$4,1)="£", 'Stata dataset (nominal)'!AC120*$D121, 'Stata dataset (nominal)'!AC120)), "")</f>
        <v/>
      </c>
      <c r="AD121" s="72">
        <f>_xlfn.IFNA(IF('Stata dataset (nominal)'!AD120="","",IF(LEFT(AD$4,1)="£", 'Stata dataset (nominal)'!AD120*$D121, 'Stata dataset (nominal)'!AD120)), "")</f>
        <v>0.44900000000000001</v>
      </c>
    </row>
    <row r="122" spans="1:30" x14ac:dyDescent="0.4">
      <c r="A122" s="63" t="str">
        <f t="shared" si="1"/>
        <v>SWB30</v>
      </c>
      <c r="B122" s="63" t="s">
        <v>337</v>
      </c>
      <c r="C122" s="160" t="s">
        <v>522</v>
      </c>
      <c r="D122" s="72">
        <f>_xlfn.IFNA(IF('Stata dataset (nominal)'!D121="","",IF(LEFT(D$4,1)="£",'Stata dataset (nominal)'!D121*$D122,'Stata dataset (nominal)'!D121)),"")</f>
        <v>0.8363047697126027</v>
      </c>
      <c r="E122" s="72">
        <f>_xlfn.IFNA(IF('Stata dataset (nominal)'!E121="","",IF(LEFT(E$4,1)="£", 'Stata dataset (nominal)'!E121*$D122, 'Stata dataset (nominal)'!E121)), "")</f>
        <v>14.477169557792719</v>
      </c>
      <c r="F122" s="72">
        <f>_xlfn.IFNA(IF('Stata dataset (nominal)'!F121="","",IF(LEFT(F$4,1)="£", 'Stata dataset (nominal)'!F121*$D122, 'Stata dataset (nominal)'!F121)), "")</f>
        <v>0.56534726705654959</v>
      </c>
      <c r="G122" s="72">
        <f>_xlfn.IFNA(IF('Stata dataset (nominal)'!G121="","",IF(LEFT(G$4,1)="£", 'Stata dataset (nominal)'!G121*$D122, 'Stata dataset (nominal)'!G121)), "")</f>
        <v>12.276999999999999</v>
      </c>
      <c r="H122" s="72">
        <f>_xlfn.IFNA(IF('Stata dataset (nominal)'!H121="","",IF(LEFT(H$4,1)="£", 'Stata dataset (nominal)'!H121*$D122, 'Stata dataset (nominal)'!H121)), "")</f>
        <v>1.798525070695836</v>
      </c>
      <c r="I122" s="72">
        <f>_xlfn.IFNA(IF('Stata dataset (nominal)'!I121="","",IF(LEFT(I$4,1)="£", 'Stata dataset (nominal)'!I121*$D122, 'Stata dataset (nominal)'!I121)), "")</f>
        <v>7.0105313494562171</v>
      </c>
      <c r="J122" s="72">
        <f>_xlfn.IFNA(IF('Stata dataset (nominal)'!J121="","",IF(LEFT(J$4,1)="£", 'Stata dataset (nominal)'!J121*$D122, 'Stata dataset (nominal)'!J121)), "")</f>
        <v>0</v>
      </c>
      <c r="K122" s="72" t="str">
        <f>_xlfn.IFNA(IF('Stata dataset (nominal)'!K121="","",IF(LEFT(K$4,1)="£", 'Stata dataset (nominal)'!K121*$D122, 'Stata dataset (nominal)'!K121)), "")</f>
        <v/>
      </c>
      <c r="L122" s="72">
        <f>_xlfn.IFNA(IF('Stata dataset (nominal)'!L121="","",IF(LEFT(L$4,1)="£", 'Stata dataset (nominal)'!L121*$D122, 'Stata dataset (nominal)'!L121)), "")</f>
        <v>3.0000000000000001E-3</v>
      </c>
      <c r="M122" s="72">
        <f>_xlfn.IFNA(IF('Stata dataset (nominal)'!M121="","",IF(LEFT(M$4,1)="£", 'Stata dataset (nominal)'!M121*$D122, 'Stata dataset (nominal)'!M121)), "")</f>
        <v>1.2509999999999999</v>
      </c>
      <c r="N122" s="72">
        <f>_xlfn.IFNA(IF('Stata dataset (nominal)'!N121="","",IF(LEFT(N$4,1)="£", 'Stata dataset (nominal)'!N121*$D122, 'Stata dataset (nominal)'!N121)), "")</f>
        <v>0</v>
      </c>
      <c r="O122" s="72">
        <f>_xlfn.IFNA(IF('Stata dataset (nominal)'!O121="","",IF(LEFT(O$4,1)="£", 'Stata dataset (nominal)'!O121*$D122, 'Stata dataset (nominal)'!O121)), "")</f>
        <v>74.630057229030129</v>
      </c>
      <c r="P122" s="72">
        <f>_xlfn.IFNA(IF('Stata dataset (nominal)'!P121="","",IF(LEFT(P$4,1)="£", 'Stata dataset (nominal)'!P121*$D122, 'Stata dataset (nominal)'!P121)), "")</f>
        <v>1.976278038620584</v>
      </c>
      <c r="Q122" s="72">
        <f>_xlfn.IFNA(IF('Stata dataset (nominal)'!Q121="","",IF(LEFT(Q$4,1)="£", 'Stata dataset (nominal)'!Q121*$D122, 'Stata dataset (nominal)'!Q121)), "")</f>
        <v>74.232638324016278</v>
      </c>
      <c r="R122" s="72">
        <f>_xlfn.IFNA(IF('Stata dataset (nominal)'!R121="","",IF(LEFT(R$4,1)="£", 'Stata dataset (nominal)'!R121*$D122, 'Stata dataset (nominal)'!R121)), "")</f>
        <v>208.7484994267879</v>
      </c>
      <c r="S122" s="72">
        <f>_xlfn.IFNA(IF('Stata dataset (nominal)'!S121="","",IF(LEFT(S$4,1)="£", 'Stata dataset (nominal)'!S121*$D122, 'Stata dataset (nominal)'!S121)), "")</f>
        <v>3.3921161125765238</v>
      </c>
      <c r="T122" s="72">
        <f>_xlfn.IFNA(IF('Stata dataset (nominal)'!T121="","",IF(LEFT(T$4,1)="£", 'Stata dataset (nominal)'!T121*$D122, 'Stata dataset (nominal)'!T121)), "")</f>
        <v>729.11411211930601</v>
      </c>
      <c r="U122" s="72" t="str">
        <f>_xlfn.IFNA(IF('Stata dataset (nominal)'!U121="","",IF(LEFT(U$4,1)="£", 'Stata dataset (nominal)'!U121*$D122, 'Stata dataset (nominal)'!U121)), "")</f>
        <v/>
      </c>
      <c r="V122" s="72" t="str">
        <f>_xlfn.IFNA(IF('Stata dataset (nominal)'!V121="","",IF(LEFT(V$4,1)="£", 'Stata dataset (nominal)'!V121*$D122, 'Stata dataset (nominal)'!V121)), "")</f>
        <v/>
      </c>
      <c r="W122" s="72" t="str">
        <f>_xlfn.IFNA(IF('Stata dataset (nominal)'!W121="","",IF(LEFT(W$4,1)="£", 'Stata dataset (nominal)'!W121*$D122, 'Stata dataset (nominal)'!W121)), "")</f>
        <v/>
      </c>
      <c r="X122" s="72" t="str">
        <f>_xlfn.IFNA(IF('Stata dataset (nominal)'!X121="","",IF(LEFT(X$4,1)="£", 'Stata dataset (nominal)'!X121*$D122, 'Stata dataset (nominal)'!X121)), "")</f>
        <v/>
      </c>
      <c r="Y122" s="72" t="str">
        <f>_xlfn.IFNA(IF('Stata dataset (nominal)'!Y121="","",IF(LEFT(Y$4,1)="£", 'Stata dataset (nominal)'!Y121*$D122, 'Stata dataset (nominal)'!Y121)), "")</f>
        <v/>
      </c>
      <c r="Z122" s="72" t="str">
        <f>_xlfn.IFNA(IF('Stata dataset (nominal)'!Z121="","",IF(LEFT(Z$4,1)="£", 'Stata dataset (nominal)'!Z121*$D122, 'Stata dataset (nominal)'!Z121)), "")</f>
        <v/>
      </c>
      <c r="AA122" s="72">
        <f>_xlfn.IFNA(IF('Stata dataset (nominal)'!AA121="","",IF(LEFT(AA$4,1)="£", 'Stata dataset (nominal)'!AA121*$D122, 'Stata dataset (nominal)'!AA121)), "")</f>
        <v>0</v>
      </c>
      <c r="AB122" s="72">
        <f>_xlfn.IFNA(IF('Stata dataset (nominal)'!AB121="","",IF(LEFT(AB$4,1)="£", 'Stata dataset (nominal)'!AB121*$D122, 'Stata dataset (nominal)'!AB121)), "")</f>
        <v>1.349</v>
      </c>
      <c r="AC122" s="72" t="str">
        <f>_xlfn.IFNA(IF('Stata dataset (nominal)'!AC121="","",IF(LEFT(AC$4,1)="£", 'Stata dataset (nominal)'!AC121*$D122, 'Stata dataset (nominal)'!AC121)), "")</f>
        <v/>
      </c>
      <c r="AD122" s="72">
        <f>_xlfn.IFNA(IF('Stata dataset (nominal)'!AD121="","",IF(LEFT(AD$4,1)="£", 'Stata dataset (nominal)'!AD121*$D122, 'Stata dataset (nominal)'!AD121)), "")</f>
        <v>0.34399999999999997</v>
      </c>
    </row>
    <row r="123" spans="1:30" x14ac:dyDescent="0.4">
      <c r="A123" s="63" t="str">
        <f t="shared" si="1"/>
        <v>SBB14</v>
      </c>
      <c r="B123" s="63" t="s">
        <v>505</v>
      </c>
      <c r="C123" s="63" t="s">
        <v>243</v>
      </c>
      <c r="D123" s="72">
        <f>_xlfn.IFNA(IF('Stata dataset (nominal)'!D122="","",IF(LEFT(D$4,1)="£",'Stata dataset (nominal)'!D122*$D123,'Stata dataset (nominal)'!D122)),"")</f>
        <v>1.24788708586883</v>
      </c>
      <c r="E123" s="72">
        <f>_xlfn.IFNA(IF('Stata dataset (nominal)'!E122="","",IF(LEFT(E$4,1)="£", 'Stata dataset (nominal)'!E122*$D123, 'Stata dataset (nominal)'!E122)), "")</f>
        <v>14.904763353617305</v>
      </c>
      <c r="F123" s="72">
        <f>_xlfn.IFNA(IF('Stata dataset (nominal)'!F122="","",IF(LEFT(F$4,1)="£", 'Stata dataset (nominal)'!F122*$D123, 'Stata dataset (nominal)'!F122)), "")</f>
        <v>2.8364473461798503</v>
      </c>
      <c r="G123" s="72">
        <f>_xlfn.IFNA(IF('Stata dataset (nominal)'!G122="","",IF(LEFT(G$4,1)="£", 'Stata dataset (nominal)'!G122*$D123, 'Stata dataset (nominal)'!G122)), "")</f>
        <v>24.197778482082484</v>
      </c>
      <c r="H123" s="72">
        <f>_xlfn.IFNA(IF('Stata dataset (nominal)'!H122="","",IF(LEFT(H$4,1)="£", 'Stata dataset (nominal)'!H122*$D123, 'Stata dataset (nominal)'!H122)), "")</f>
        <v>2.2012728194726163</v>
      </c>
      <c r="I123" s="72">
        <f>_xlfn.IFNA(IF('Stata dataset (nominal)'!I122="","",IF(LEFT(I$4,1)="£", 'Stata dataset (nominal)'!I122*$D123, 'Stata dataset (nominal)'!I122)), "")</f>
        <v>7.6670182555780917</v>
      </c>
      <c r="J123" s="72">
        <f>_xlfn.IFNA(IF('Stata dataset (nominal)'!J122="","",IF(LEFT(J$4,1)="£", 'Stata dataset (nominal)'!J122*$D123, 'Stata dataset (nominal)'!J122)), "")</f>
        <v>0.13851546653144015</v>
      </c>
      <c r="K123" s="72">
        <f>_xlfn.IFNA(IF('Stata dataset (nominal)'!K122="","",IF(LEFT(K$4,1)="£", 'Stata dataset (nominal)'!K122*$D123, 'Stata dataset (nominal)'!K122)), "")</f>
        <v>0</v>
      </c>
      <c r="L123" s="72">
        <f>_xlfn.IFNA(IF('Stata dataset (nominal)'!L122="","",IF(LEFT(L$4,1)="£", 'Stata dataset (nominal)'!L122*$D123, 'Stata dataset (nominal)'!L122)), "")</f>
        <v>4.9915483434753202E-2</v>
      </c>
      <c r="M123" s="72">
        <f>_xlfn.IFNA(IF('Stata dataset (nominal)'!M122="","",IF(LEFT(M$4,1)="£", 'Stata dataset (nominal)'!M122*$D123, 'Stata dataset (nominal)'!M122)), "")</f>
        <v>3.0236304090601753</v>
      </c>
      <c r="N123" s="72" t="str">
        <f>_xlfn.IFNA(IF('Stata dataset (nominal)'!N122="","",IF(LEFT(N$4,1)="£", 'Stata dataset (nominal)'!N122*$D123, 'Stata dataset (nominal)'!N122)), "")</f>
        <v/>
      </c>
      <c r="O123" s="72">
        <f>_xlfn.IFNA(IF('Stata dataset (nominal)'!O122="","",IF(LEFT(O$4,1)="£", 'Stata dataset (nominal)'!O122*$D123, 'Stata dataset (nominal)'!O122)), "")</f>
        <v>372.17399999999998</v>
      </c>
      <c r="P123" s="72">
        <f>_xlfn.IFNA(IF('Stata dataset (nominal)'!P122="","",IF(LEFT(P$4,1)="£", 'Stata dataset (nominal)'!P122*$D123, 'Stata dataset (nominal)'!P122)), "")</f>
        <v>2.512</v>
      </c>
      <c r="Q123" s="72">
        <f>_xlfn.IFNA(IF('Stata dataset (nominal)'!Q122="","",IF(LEFT(Q$4,1)="£", 'Stata dataset (nominal)'!Q122*$D123, 'Stata dataset (nominal)'!Q122)), "")</f>
        <v>137.31</v>
      </c>
      <c r="R123" s="72">
        <f>_xlfn.IFNA(IF('Stata dataset (nominal)'!R122="","",IF(LEFT(R$4,1)="£", 'Stata dataset (nominal)'!R122*$D123, 'Stata dataset (nominal)'!R122)), "")</f>
        <v>346.38600000000002</v>
      </c>
      <c r="S123" s="72">
        <f>_xlfn.IFNA(IF('Stata dataset (nominal)'!S122="","",IF(LEFT(S$4,1)="£", 'Stata dataset (nominal)'!S122*$D123, 'Stata dataset (nominal)'!S122)), "")</f>
        <v>2.089</v>
      </c>
      <c r="T123" s="72">
        <f>_xlfn.IFNA(IF('Stata dataset (nominal)'!T122="","",IF(LEFT(T$4,1)="£", 'Stata dataset (nominal)'!T122*$D123, 'Stata dataset (nominal)'!T122)), "")</f>
        <v>514.22400000000005</v>
      </c>
      <c r="U123" s="72">
        <f>_xlfn.IFNA(IF('Stata dataset (nominal)'!U122="","",IF(LEFT(U$4,1)="£", 'Stata dataset (nominal)'!U122*$D123, 'Stata dataset (nominal)'!U122)), "")</f>
        <v>21.876836956657815</v>
      </c>
      <c r="V123" s="72">
        <f>_xlfn.IFNA(IF('Stata dataset (nominal)'!V122="","",IF(LEFT(V$4,1)="£", 'Stata dataset (nominal)'!V122*$D123, 'Stata dataset (nominal)'!V122)), "")</f>
        <v>143.2436453581069</v>
      </c>
      <c r="W123" s="72">
        <f>_xlfn.IFNA(IF('Stata dataset (nominal)'!W122="","",IF(LEFT(W$4,1)="£", 'Stata dataset (nominal)'!W122*$D123, 'Stata dataset (nominal)'!W122)), "")</f>
        <v>1.7841457968766186</v>
      </c>
      <c r="X123" s="72" t="str">
        <f>_xlfn.IFNA(IF('Stata dataset (nominal)'!X122="","",IF(LEFT(X$4,1)="£", 'Stata dataset (nominal)'!X122*$D123, 'Stata dataset (nominal)'!X122)), "")</f>
        <v/>
      </c>
      <c r="Y123" s="72">
        <f>_xlfn.IFNA(IF('Stata dataset (nominal)'!Y122="","",IF(LEFT(Y$4,1)="£", 'Stata dataset (nominal)'!Y122*$D123, 'Stata dataset (nominal)'!Y122)), "")</f>
        <v>12.905810919676833</v>
      </c>
      <c r="Z123" s="72">
        <f>_xlfn.IFNA(IF('Stata dataset (nominal)'!Z122="","",IF(LEFT(Z$4,1)="£", 'Stata dataset (nominal)'!Z122*$D123, 'Stata dataset (nominal)'!Z122)), "")</f>
        <v>12.905810919676833</v>
      </c>
      <c r="AA123" s="72">
        <f>_xlfn.IFNA(IF('Stata dataset (nominal)'!AA122="","",IF(LEFT(AA$4,1)="£", 'Stata dataset (nominal)'!AA122*$D123, 'Stata dataset (nominal)'!AA122)), "")</f>
        <v>647.05988222605697</v>
      </c>
      <c r="AB123" s="72">
        <f>_xlfn.IFNA(IF('Stata dataset (nominal)'!AB122="","",IF(LEFT(AB$4,1)="£", 'Stata dataset (nominal)'!AB122*$D123, 'Stata dataset (nominal)'!AB122)), "")</f>
        <v>2.8351994590939817</v>
      </c>
      <c r="AC123" s="72">
        <f>_xlfn.IFNA(IF('Stata dataset (nominal)'!AC122="","",IF(LEFT(AC$4,1)="£", 'Stata dataset (nominal)'!AC122*$D123, 'Stata dataset (nominal)'!AC122)), "")</f>
        <v>2.2884308372771827</v>
      </c>
      <c r="AD123" s="72">
        <f>_xlfn.IFNA(IF('Stata dataset (nominal)'!AD122="","",IF(LEFT(AD$4,1)="£", 'Stata dataset (nominal)'!AD122*$D123, 'Stata dataset (nominal)'!AD122)), "")</f>
        <v>1.6784081304935763</v>
      </c>
    </row>
    <row r="124" spans="1:30" x14ac:dyDescent="0.4">
      <c r="A124" s="63" t="str">
        <f t="shared" si="1"/>
        <v>SBB15</v>
      </c>
      <c r="B124" s="63" t="s">
        <v>505</v>
      </c>
      <c r="C124" s="63" t="s">
        <v>245</v>
      </c>
      <c r="D124" s="72">
        <f>_xlfn.IFNA(IF('Stata dataset (nominal)'!D123="","",IF(LEFT(D$4,1)="£",'Stata dataset (nominal)'!D123*$D124,'Stata dataset (nominal)'!D123)),"")</f>
        <v>1.2338096431854266</v>
      </c>
      <c r="E124" s="72">
        <f>_xlfn.IFNA(IF('Stata dataset (nominal)'!E123="","",IF(LEFT(E$4,1)="£", 'Stata dataset (nominal)'!E123*$D124, 'Stata dataset (nominal)'!E123)), "")</f>
        <v>16.632987799782736</v>
      </c>
      <c r="F124" s="72">
        <f>_xlfn.IFNA(IF('Stata dataset (nominal)'!F123="","",IF(LEFT(F$4,1)="£", 'Stata dataset (nominal)'!F123*$D124, 'Stata dataset (nominal)'!F123)), "")</f>
        <v>2.4737883345867804</v>
      </c>
      <c r="G124" s="72">
        <f>_xlfn.IFNA(IF('Stata dataset (nominal)'!G123="","",IF(LEFT(G$4,1)="£", 'Stata dataset (nominal)'!G123*$D124, 'Stata dataset (nominal)'!G123)), "")</f>
        <v>23.279520347622629</v>
      </c>
      <c r="H124" s="72">
        <f>_xlfn.IFNA(IF('Stata dataset (nominal)'!H123="","",IF(LEFT(H$4,1)="£", 'Stata dataset (nominal)'!H123*$D124, 'Stata dataset (nominal)'!H123)), "")</f>
        <v>2.1566992562881255</v>
      </c>
      <c r="I124" s="72">
        <f>_xlfn.IFNA(IF('Stata dataset (nominal)'!I123="","",IF(LEFT(I$4,1)="£", 'Stata dataset (nominal)'!I123*$D124, 'Stata dataset (nominal)'!I123)), "")</f>
        <v>7.147459262973177</v>
      </c>
      <c r="J124" s="72">
        <f>_xlfn.IFNA(IF('Stata dataset (nominal)'!J123="","",IF(LEFT(J$4,1)="£", 'Stata dataset (nominal)'!J123*$D124, 'Stata dataset (nominal)'!J123)), "")</f>
        <v>0.15669382468454918</v>
      </c>
      <c r="K124" s="72">
        <f>_xlfn.IFNA(IF('Stata dataset (nominal)'!K123="","",IF(LEFT(K$4,1)="£", 'Stata dataset (nominal)'!K123*$D124, 'Stata dataset (nominal)'!K123)), "")</f>
        <v>0</v>
      </c>
      <c r="L124" s="72">
        <f>_xlfn.IFNA(IF('Stata dataset (nominal)'!L123="","",IF(LEFT(L$4,1)="£", 'Stata dataset (nominal)'!L123*$D124, 'Stata dataset (nominal)'!L123)), "")</f>
        <v>0.13325144146402609</v>
      </c>
      <c r="M124" s="72">
        <f>_xlfn.IFNA(IF('Stata dataset (nominal)'!M123="","",IF(LEFT(M$4,1)="£", 'Stata dataset (nominal)'!M123*$D124, 'Stata dataset (nominal)'!M123)), "")</f>
        <v>2.3948245174229132</v>
      </c>
      <c r="N124" s="72" t="str">
        <f>_xlfn.IFNA(IF('Stata dataset (nominal)'!N123="","",IF(LEFT(N$4,1)="£", 'Stata dataset (nominal)'!N123*$D124, 'Stata dataset (nominal)'!N123)), "")</f>
        <v/>
      </c>
      <c r="O124" s="72">
        <f>_xlfn.IFNA(IF('Stata dataset (nominal)'!O123="","",IF(LEFT(O$4,1)="£", 'Stata dataset (nominal)'!O123*$D124, 'Stata dataset (nominal)'!O123)), "")</f>
        <v>358.95299999999997</v>
      </c>
      <c r="P124" s="72">
        <f>_xlfn.IFNA(IF('Stata dataset (nominal)'!P123="","",IF(LEFT(P$4,1)="£", 'Stata dataset (nominal)'!P123*$D124, 'Stata dataset (nominal)'!P123)), "")</f>
        <v>2.4569999999999999</v>
      </c>
      <c r="Q124" s="72">
        <f>_xlfn.IFNA(IF('Stata dataset (nominal)'!Q123="","",IF(LEFT(Q$4,1)="£", 'Stata dataset (nominal)'!Q123*$D124, 'Stata dataset (nominal)'!Q123)), "")</f>
        <v>129.40199999999999</v>
      </c>
      <c r="R124" s="72">
        <f>_xlfn.IFNA(IF('Stata dataset (nominal)'!R123="","",IF(LEFT(R$4,1)="£", 'Stata dataset (nominal)'!R123*$D124, 'Stata dataset (nominal)'!R123)), "")</f>
        <v>363.113</v>
      </c>
      <c r="S124" s="72">
        <f>_xlfn.IFNA(IF('Stata dataset (nominal)'!S123="","",IF(LEFT(S$4,1)="£", 'Stata dataset (nominal)'!S123*$D124, 'Stata dataset (nominal)'!S123)), "")</f>
        <v>2.169</v>
      </c>
      <c r="T124" s="72">
        <f>_xlfn.IFNA(IF('Stata dataset (nominal)'!T123="","",IF(LEFT(T$4,1)="£", 'Stata dataset (nominal)'!T123*$D124, 'Stata dataset (nominal)'!T123)), "")</f>
        <v>527.327</v>
      </c>
      <c r="U124" s="72">
        <f>_xlfn.IFNA(IF('Stata dataset (nominal)'!U123="","",IF(LEFT(U$4,1)="£", 'Stata dataset (nominal)'!U123*$D124, 'Stata dataset (nominal)'!U123)), "")</f>
        <v>21.790562932517986</v>
      </c>
      <c r="V124" s="72">
        <f>_xlfn.IFNA(IF('Stata dataset (nominal)'!V123="","",IF(LEFT(V$4,1)="£", 'Stata dataset (nominal)'!V123*$D124, 'Stata dataset (nominal)'!V123)), "")</f>
        <v>140.22667864313192</v>
      </c>
      <c r="W124" s="72">
        <f>_xlfn.IFNA(IF('Stata dataset (nominal)'!W123="","",IF(LEFT(W$4,1)="£", 'Stata dataset (nominal)'!W123*$D124, 'Stata dataset (nominal)'!W123)), "")</f>
        <v>1.7383155231697036</v>
      </c>
      <c r="X124" s="72" t="str">
        <f>_xlfn.IFNA(IF('Stata dataset (nominal)'!X123="","",IF(LEFT(X$4,1)="£", 'Stata dataset (nominal)'!X123*$D124, 'Stata dataset (nominal)'!X123)), "")</f>
        <v/>
      </c>
      <c r="Y124" s="72">
        <f>_xlfn.IFNA(IF('Stata dataset (nominal)'!Y123="","",IF(LEFT(Y$4,1)="£", 'Stata dataset (nominal)'!Y123*$D124, 'Stata dataset (nominal)'!Y123)), "")</f>
        <v>12.903920448498793</v>
      </c>
      <c r="Z124" s="72">
        <f>_xlfn.IFNA(IF('Stata dataset (nominal)'!Z123="","",IF(LEFT(Z$4,1)="£", 'Stata dataset (nominal)'!Z123*$D124, 'Stata dataset (nominal)'!Z123)), "")</f>
        <v>12.903920448498793</v>
      </c>
      <c r="AA124" s="72">
        <f>_xlfn.IFNA(IF('Stata dataset (nominal)'!AA123="","",IF(LEFT(AA$4,1)="£", 'Stata dataset (nominal)'!AA123*$D124, 'Stata dataset (nominal)'!AA123)), "")</f>
        <v>659.72197303445864</v>
      </c>
      <c r="AB124" s="72">
        <f>_xlfn.IFNA(IF('Stata dataset (nominal)'!AB123="","",IF(LEFT(AB$4,1)="£", 'Stata dataset (nominal)'!AB123*$D124, 'Stata dataset (nominal)'!AB123)), "")</f>
        <v>2.5885326314030248</v>
      </c>
      <c r="AC124" s="72">
        <f>_xlfn.IFNA(IF('Stata dataset (nominal)'!AC123="","",IF(LEFT(AC$4,1)="£", 'Stata dataset (nominal)'!AC123*$D124, 'Stata dataset (nominal)'!AC123)), "")</f>
        <v>2.262614996796493</v>
      </c>
      <c r="AD124" s="72">
        <f>_xlfn.IFNA(IF('Stata dataset (nominal)'!AD123="","",IF(LEFT(AD$4,1)="£", 'Stata dataset (nominal)'!AD123*$D124, 'Stata dataset (nominal)'!AD123)), "")</f>
        <v>1.8642863708531796</v>
      </c>
    </row>
    <row r="125" spans="1:30" x14ac:dyDescent="0.4">
      <c r="A125" s="63" t="str">
        <f t="shared" si="1"/>
        <v>SBB16</v>
      </c>
      <c r="B125" s="63" t="s">
        <v>505</v>
      </c>
      <c r="C125" s="63" t="s">
        <v>247</v>
      </c>
      <c r="D125" s="72">
        <f>_xlfn.IFNA(IF('Stata dataset (nominal)'!D124="","",IF(LEFT(D$4,1)="£",'Stata dataset (nominal)'!D124*$D125,'Stata dataset (nominal)'!D124)),"")</f>
        <v>1.2283693843594008</v>
      </c>
      <c r="E125" s="72">
        <f>_xlfn.IFNA(IF('Stata dataset (nominal)'!E124="","",IF(LEFT(E$4,1)="£", 'Stata dataset (nominal)'!E124*$D125, 'Stata dataset (nominal)'!E124)), "")</f>
        <v>15.193700915141431</v>
      </c>
      <c r="F125" s="72">
        <f>_xlfn.IFNA(IF('Stata dataset (nominal)'!F124="","",IF(LEFT(F$4,1)="£", 'Stata dataset (nominal)'!F124*$D125, 'Stata dataset (nominal)'!F124)), "")</f>
        <v>2.0636605657237932</v>
      </c>
      <c r="G125" s="72">
        <f>_xlfn.IFNA(IF('Stata dataset (nominal)'!G124="","",IF(LEFT(G$4,1)="£", 'Stata dataset (nominal)'!G124*$D125, 'Stata dataset (nominal)'!G124)), "")</f>
        <v>20.858940515806985</v>
      </c>
      <c r="H125" s="72">
        <f>_xlfn.IFNA(IF('Stata dataset (nominal)'!H124="","",IF(LEFT(H$4,1)="£", 'Stata dataset (nominal)'!H124*$D125, 'Stata dataset (nominal)'!H124)), "")</f>
        <v>1.9064292845257902</v>
      </c>
      <c r="I125" s="72">
        <f>_xlfn.IFNA(IF('Stata dataset (nominal)'!I124="","",IF(LEFT(I$4,1)="£", 'Stata dataset (nominal)'!I124*$D125, 'Stata dataset (nominal)'!I124)), "")</f>
        <v>10.901778286189682</v>
      </c>
      <c r="J125" s="72">
        <f>_xlfn.IFNA(IF('Stata dataset (nominal)'!J124="","",IF(LEFT(J$4,1)="£", 'Stata dataset (nominal)'!J124*$D125, 'Stata dataset (nominal)'!J124)), "")</f>
        <v>0</v>
      </c>
      <c r="K125" s="72">
        <f>_xlfn.IFNA(IF('Stata dataset (nominal)'!K124="","",IF(LEFT(K$4,1)="£", 'Stata dataset (nominal)'!K124*$D125, 'Stata dataset (nominal)'!K124)), "")</f>
        <v>0</v>
      </c>
      <c r="L125" s="72">
        <f>_xlfn.IFNA(IF('Stata dataset (nominal)'!L124="","",IF(LEFT(L$4,1)="£", 'Stata dataset (nominal)'!L124*$D125, 'Stata dataset (nominal)'!L124)), "")</f>
        <v>0</v>
      </c>
      <c r="M125" s="72">
        <f>_xlfn.IFNA(IF('Stata dataset (nominal)'!M124="","",IF(LEFT(M$4,1)="£", 'Stata dataset (nominal)'!M124*$D125, 'Stata dataset (nominal)'!M124)), "")</f>
        <v>3.2502653910149744</v>
      </c>
      <c r="N125" s="72" t="str">
        <f>_xlfn.IFNA(IF('Stata dataset (nominal)'!N124="","",IF(LEFT(N$4,1)="£", 'Stata dataset (nominal)'!N124*$D125, 'Stata dataset (nominal)'!N124)), "")</f>
        <v/>
      </c>
      <c r="O125" s="72">
        <f>_xlfn.IFNA(IF('Stata dataset (nominal)'!O124="","",IF(LEFT(O$4,1)="£", 'Stata dataset (nominal)'!O124*$D125, 'Stata dataset (nominal)'!O124)), "")</f>
        <v>349.56700000000001</v>
      </c>
      <c r="P125" s="72">
        <f>_xlfn.IFNA(IF('Stata dataset (nominal)'!P124="","",IF(LEFT(P$4,1)="£", 'Stata dataset (nominal)'!P124*$D125, 'Stata dataset (nominal)'!P124)), "")</f>
        <v>2.4750000000000001</v>
      </c>
      <c r="Q125" s="72">
        <f>_xlfn.IFNA(IF('Stata dataset (nominal)'!Q124="","",IF(LEFT(Q$4,1)="£", 'Stata dataset (nominal)'!Q124*$D125, 'Stata dataset (nominal)'!Q124)), "")</f>
        <v>123.40600000000001</v>
      </c>
      <c r="R125" s="72">
        <f>_xlfn.IFNA(IF('Stata dataset (nominal)'!R124="","",IF(LEFT(R$4,1)="£", 'Stata dataset (nominal)'!R124*$D125, 'Stata dataset (nominal)'!R124)), "")</f>
        <v>386.80100000000004</v>
      </c>
      <c r="S125" s="72">
        <f>_xlfn.IFNA(IF('Stata dataset (nominal)'!S124="","",IF(LEFT(S$4,1)="£", 'Stata dataset (nominal)'!S124*$D125, 'Stata dataset (nominal)'!S124)), "")</f>
        <v>2.3450000000000002</v>
      </c>
      <c r="T125" s="72">
        <f>_xlfn.IFNA(IF('Stata dataset (nominal)'!T124="","",IF(LEFT(T$4,1)="£", 'Stata dataset (nominal)'!T124*$D125, 'Stata dataset (nominal)'!T124)), "")</f>
        <v>538.99300000000005</v>
      </c>
      <c r="U125" s="72">
        <f>_xlfn.IFNA(IF('Stata dataset (nominal)'!U124="","",IF(LEFT(U$4,1)="£", 'Stata dataset (nominal)'!U124*$D125, 'Stata dataset (nominal)'!U124)), "")</f>
        <v>21.513428821848287</v>
      </c>
      <c r="V125" s="72">
        <f>_xlfn.IFNA(IF('Stata dataset (nominal)'!V124="","",IF(LEFT(V$4,1)="£", 'Stata dataset (nominal)'!V124*$D125, 'Stata dataset (nominal)'!V124)), "")</f>
        <v>140.63923570018366</v>
      </c>
      <c r="W125" s="72">
        <f>_xlfn.IFNA(IF('Stata dataset (nominal)'!W124="","",IF(LEFT(W$4,1)="£", 'Stata dataset (nominal)'!W124*$D125, 'Stata dataset (nominal)'!W124)), "")</f>
        <v>1.6830164360821176</v>
      </c>
      <c r="X125" s="72" t="str">
        <f>_xlfn.IFNA(IF('Stata dataset (nominal)'!X124="","",IF(LEFT(X$4,1)="£", 'Stata dataset (nominal)'!X124*$D125, 'Stata dataset (nominal)'!X124)), "")</f>
        <v/>
      </c>
      <c r="Y125" s="72">
        <f>_xlfn.IFNA(IF('Stata dataset (nominal)'!Y124="","",IF(LEFT(Y$4,1)="£", 'Stata dataset (nominal)'!Y124*$D125, 'Stata dataset (nominal)'!Y124)), "")</f>
        <v>12.903120553429344</v>
      </c>
      <c r="Z125" s="72">
        <f>_xlfn.IFNA(IF('Stata dataset (nominal)'!Z124="","",IF(LEFT(Z$4,1)="£", 'Stata dataset (nominal)'!Z124*$D125, 'Stata dataset (nominal)'!Z124)), "")</f>
        <v>12.903120553429344</v>
      </c>
      <c r="AA125" s="72">
        <f>_xlfn.IFNA(IF('Stata dataset (nominal)'!AA124="","",IF(LEFT(AA$4,1)="£", 'Stata dataset (nominal)'!AA124*$D125, 'Stata dataset (nominal)'!AA124)), "")</f>
        <v>597.68840694209189</v>
      </c>
      <c r="AB125" s="72">
        <f>_xlfn.IFNA(IF('Stata dataset (nominal)'!AB124="","",IF(LEFT(AB$4,1)="£", 'Stata dataset (nominal)'!AB124*$D125, 'Stata dataset (nominal)'!AB124)), "")</f>
        <v>2.1471896838602325</v>
      </c>
      <c r="AC125" s="72">
        <f>_xlfn.IFNA(IF('Stata dataset (nominal)'!AC124="","",IF(LEFT(AC$4,1)="£", 'Stata dataset (nominal)'!AC124*$D125, 'Stata dataset (nominal)'!AC124)), "")</f>
        <v>2.2526384082082886</v>
      </c>
      <c r="AD125" s="72">
        <f>_xlfn.IFNA(IF('Stata dataset (nominal)'!AD124="","",IF(LEFT(AD$4,1)="£", 'Stata dataset (nominal)'!AD124*$D125, 'Stata dataset (nominal)'!AD124)), "")</f>
        <v>2.0083839434276203</v>
      </c>
    </row>
    <row r="126" spans="1:30" x14ac:dyDescent="0.4">
      <c r="A126" s="63" t="str">
        <f t="shared" si="1"/>
        <v>SBB17</v>
      </c>
      <c r="B126" s="63" t="s">
        <v>505</v>
      </c>
      <c r="C126" s="63" t="s">
        <v>249</v>
      </c>
      <c r="D126" s="72">
        <f>_xlfn.IFNA(IF('Stata dataset (nominal)'!D125="","",IF(LEFT(D$4,1)="£",'Stata dataset (nominal)'!D125*$D126,'Stata dataset (nominal)'!D125)),"")</f>
        <v>1.2117357406647515</v>
      </c>
      <c r="E126" s="72">
        <f>_xlfn.IFNA(IF('Stata dataset (nominal)'!E125="","",IF(LEFT(E$4,1)="£", 'Stata dataset (nominal)'!E125*$D126, 'Stata dataset (nominal)'!E125)), "")</f>
        <v>14.258494460402131</v>
      </c>
      <c r="F126" s="72">
        <f>_xlfn.IFNA(IF('Stata dataset (nominal)'!F125="","",IF(LEFT(F$4,1)="£", 'Stata dataset (nominal)'!F125*$D126, 'Stata dataset (nominal)'!F125)), "")</f>
        <v>2.5434333196553132</v>
      </c>
      <c r="G126" s="72">
        <f>_xlfn.IFNA(IF('Stata dataset (nominal)'!G125="","",IF(LEFT(G$4,1)="£", 'Stata dataset (nominal)'!G125*$D126, 'Stata dataset (nominal)'!G125)), "")</f>
        <v>18.44867665162084</v>
      </c>
      <c r="H126" s="72">
        <f>_xlfn.IFNA(IF('Stata dataset (nominal)'!H125="","",IF(LEFT(H$4,1)="£", 'Stata dataset (nominal)'!H125*$D126, 'Stata dataset (nominal)'!H125)), "")</f>
        <v>1.7776163315551905</v>
      </c>
      <c r="I126" s="72">
        <f>_xlfn.IFNA(IF('Stata dataset (nominal)'!I125="","",IF(LEFT(I$4,1)="£", 'Stata dataset (nominal)'!I125*$D126, 'Stata dataset (nominal)'!I125)), "")</f>
        <v>9.3618703323758705</v>
      </c>
      <c r="J126" s="72">
        <f>_xlfn.IFNA(IF('Stata dataset (nominal)'!J125="","",IF(LEFT(J$4,1)="£", 'Stata dataset (nominal)'!J125*$D126, 'Stata dataset (nominal)'!J125)), "")</f>
        <v>0</v>
      </c>
      <c r="K126" s="72">
        <f>_xlfn.IFNA(IF('Stata dataset (nominal)'!K125="","",IF(LEFT(K$4,1)="£", 'Stata dataset (nominal)'!K125*$D126, 'Stata dataset (nominal)'!K125)), "")</f>
        <v>0</v>
      </c>
      <c r="L126" s="72">
        <f>_xlfn.IFNA(IF('Stata dataset (nominal)'!L125="","",IF(LEFT(L$4,1)="£", 'Stata dataset (nominal)'!L125*$D126, 'Stata dataset (nominal)'!L125)), "")</f>
        <v>0</v>
      </c>
      <c r="M126" s="72">
        <f>_xlfn.IFNA(IF('Stata dataset (nominal)'!M125="","",IF(LEFT(M$4,1)="£", 'Stata dataset (nominal)'!M125*$D126, 'Stata dataset (nominal)'!M125)), "")</f>
        <v>1.5073992613869509</v>
      </c>
      <c r="N126" s="72" t="str">
        <f>_xlfn.IFNA(IF('Stata dataset (nominal)'!N125="","",IF(LEFT(N$4,1)="£", 'Stata dataset (nominal)'!N125*$D126, 'Stata dataset (nominal)'!N125)), "")</f>
        <v/>
      </c>
      <c r="O126" s="72">
        <f>_xlfn.IFNA(IF('Stata dataset (nominal)'!O125="","",IF(LEFT(O$4,1)="£", 'Stata dataset (nominal)'!O125*$D126, 'Stata dataset (nominal)'!O125)), "")</f>
        <v>336.26099999999997</v>
      </c>
      <c r="P126" s="72">
        <f>_xlfn.IFNA(IF('Stata dataset (nominal)'!P125="","",IF(LEFT(P$4,1)="£", 'Stata dataset (nominal)'!P125*$D126, 'Stata dataset (nominal)'!P125)), "")</f>
        <v>2.2930000000000001</v>
      </c>
      <c r="Q126" s="72">
        <f>_xlfn.IFNA(IF('Stata dataset (nominal)'!Q125="","",IF(LEFT(Q$4,1)="£", 'Stata dataset (nominal)'!Q125*$D126, 'Stata dataset (nominal)'!Q125)), "")</f>
        <v>109.84699999999999</v>
      </c>
      <c r="R126" s="72">
        <f>_xlfn.IFNA(IF('Stata dataset (nominal)'!R125="","",IF(LEFT(R$4,1)="£", 'Stata dataset (nominal)'!R125*$D126, 'Stata dataset (nominal)'!R125)), "")</f>
        <v>408.09500000000003</v>
      </c>
      <c r="S126" s="72">
        <f>_xlfn.IFNA(IF('Stata dataset (nominal)'!S125="","",IF(LEFT(S$4,1)="£", 'Stata dataset (nominal)'!S125*$D126, 'Stata dataset (nominal)'!S125)), "")</f>
        <v>2.4470000000000001</v>
      </c>
      <c r="T126" s="72">
        <f>_xlfn.IFNA(IF('Stata dataset (nominal)'!T125="","",IF(LEFT(T$4,1)="£", 'Stata dataset (nominal)'!T125*$D126, 'Stata dataset (nominal)'!T125)), "")</f>
        <v>565.02599999999995</v>
      </c>
      <c r="U126" s="72">
        <f>_xlfn.IFNA(IF('Stata dataset (nominal)'!U125="","",IF(LEFT(U$4,1)="£", 'Stata dataset (nominal)'!U125*$D126, 'Stata dataset (nominal)'!U125)), "")</f>
        <v>20.897452784653613</v>
      </c>
      <c r="V126" s="72">
        <f>_xlfn.IFNA(IF('Stata dataset (nominal)'!V125="","",IF(LEFT(V$4,1)="£", 'Stata dataset (nominal)'!V125*$D126, 'Stata dataset (nominal)'!V125)), "")</f>
        <v>141.37939993057716</v>
      </c>
      <c r="W126" s="72">
        <f>_xlfn.IFNA(IF('Stata dataset (nominal)'!W125="","",IF(LEFT(W$4,1)="£", 'Stata dataset (nominal)'!W125*$D126, 'Stata dataset (nominal)'!W125)), "")</f>
        <v>1.5129984300305834</v>
      </c>
      <c r="X126" s="72" t="str">
        <f>_xlfn.IFNA(IF('Stata dataset (nominal)'!X125="","",IF(LEFT(X$4,1)="£", 'Stata dataset (nominal)'!X125*$D126, 'Stata dataset (nominal)'!X125)), "")</f>
        <v/>
      </c>
      <c r="Y126" s="72">
        <f>_xlfn.IFNA(IF('Stata dataset (nominal)'!Y125="","",IF(LEFT(Y$4,1)="£", 'Stata dataset (nominal)'!Y125*$D126, 'Stata dataset (nominal)'!Y125)), "")</f>
        <v>12.901802302905557</v>
      </c>
      <c r="Z126" s="72">
        <f>_xlfn.IFNA(IF('Stata dataset (nominal)'!Z125="","",IF(LEFT(Z$4,1)="£", 'Stata dataset (nominal)'!Z125*$D126, 'Stata dataset (nominal)'!Z125)), "")</f>
        <v>12.558788234746384</v>
      </c>
      <c r="AA126" s="72">
        <f>_xlfn.IFNA(IF('Stata dataset (nominal)'!AA125="","",IF(LEFT(AA$4,1)="£", 'Stata dataset (nominal)'!AA125*$D126, 'Stata dataset (nominal)'!AA125)), "")</f>
        <v>601.51773902338937</v>
      </c>
      <c r="AB126" s="72">
        <f>_xlfn.IFNA(IF('Stata dataset (nominal)'!AB125="","",IF(LEFT(AB$4,1)="£", 'Stata dataset (nominal)'!AB125*$D126, 'Stata dataset (nominal)'!AB125)), "")</f>
        <v>2.502234304472712</v>
      </c>
      <c r="AC126" s="72">
        <f>_xlfn.IFNA(IF('Stata dataset (nominal)'!AC125="","",IF(LEFT(AC$4,1)="£", 'Stata dataset (nominal)'!AC125*$D126, 'Stata dataset (nominal)'!AC125)), "")</f>
        <v>2.2221348926272984</v>
      </c>
      <c r="AD126" s="72">
        <f>_xlfn.IFNA(IF('Stata dataset (nominal)'!AD125="","",IF(LEFT(AD$4,1)="£", 'Stata dataset (nominal)'!AD125*$D126, 'Stata dataset (nominal)'!AD125)), "")</f>
        <v>2.0910015150264876</v>
      </c>
    </row>
    <row r="127" spans="1:30" x14ac:dyDescent="0.4">
      <c r="A127" s="63" t="str">
        <f t="shared" si="1"/>
        <v>SBB18</v>
      </c>
      <c r="B127" s="63" t="s">
        <v>505</v>
      </c>
      <c r="C127" s="63" t="s">
        <v>251</v>
      </c>
      <c r="D127" s="72">
        <f>_xlfn.IFNA(IF('Stata dataset (nominal)'!D126="","",IF(LEFT(D$4,1)="£",'Stata dataset (nominal)'!D126*$D127,'Stata dataset (nominal)'!D126)),"")</f>
        <v>1.1806332960179113</v>
      </c>
      <c r="E127" s="72">
        <f>_xlfn.IFNA(IF('Stata dataset (nominal)'!E126="","",IF(LEFT(E$4,1)="£", 'Stata dataset (nominal)'!E126*$D127, 'Stata dataset (nominal)'!E126)), "")</f>
        <v>14.546582840236685</v>
      </c>
      <c r="F127" s="72">
        <f>_xlfn.IFNA(IF('Stata dataset (nominal)'!F126="","",IF(LEFT(F$4,1)="£", 'Stata dataset (nominal)'!F126*$D127, 'Stata dataset (nominal)'!F126)), "")</f>
        <v>3.3341084279545816</v>
      </c>
      <c r="G127" s="72">
        <f>_xlfn.IFNA(IF('Stata dataset (nominal)'!G126="","",IF(LEFT(G$4,1)="£", 'Stata dataset (nominal)'!G126*$D127, 'Stata dataset (nominal)'!G126)), "")</f>
        <v>16.809856868703022</v>
      </c>
      <c r="H127" s="72">
        <f>_xlfn.IFNA(IF('Stata dataset (nominal)'!H126="","",IF(LEFT(H$4,1)="£", 'Stata dataset (nominal)'!H126*$D127, 'Stata dataset (nominal)'!H126)), "")</f>
        <v>1.9374192387653926</v>
      </c>
      <c r="I127" s="72">
        <f>_xlfn.IFNA(IF('Stata dataset (nominal)'!I126="","",IF(LEFT(I$4,1)="£", 'Stata dataset (nominal)'!I126*$D127, 'Stata dataset (nominal)'!I126)), "")</f>
        <v>8.4580569326723172</v>
      </c>
      <c r="J127" s="72">
        <f>_xlfn.IFNA(IF('Stata dataset (nominal)'!J126="","",IF(LEFT(J$4,1)="£", 'Stata dataset (nominal)'!J126*$D127, 'Stata dataset (nominal)'!J126)), "")</f>
        <v>0</v>
      </c>
      <c r="K127" s="72">
        <f>_xlfn.IFNA(IF('Stata dataset (nominal)'!K126="","",IF(LEFT(K$4,1)="£", 'Stata dataset (nominal)'!K126*$D127, 'Stata dataset (nominal)'!K126)), "")</f>
        <v>0</v>
      </c>
      <c r="L127" s="72">
        <f>_xlfn.IFNA(IF('Stata dataset (nominal)'!L126="","",IF(LEFT(L$4,1)="£", 'Stata dataset (nominal)'!L126*$D127, 'Stata dataset (nominal)'!L126)), "")</f>
        <v>0</v>
      </c>
      <c r="M127" s="72">
        <f>_xlfn.IFNA(IF('Stata dataset (nominal)'!M126="","",IF(LEFT(M$4,1)="£", 'Stata dataset (nominal)'!M126*$D127, 'Stata dataset (nominal)'!M126)), "")</f>
        <v>1.8736650407804252</v>
      </c>
      <c r="N127" s="72" t="str">
        <f>_xlfn.IFNA(IF('Stata dataset (nominal)'!N126="","",IF(LEFT(N$4,1)="£", 'Stata dataset (nominal)'!N126*$D127, 'Stata dataset (nominal)'!N126)), "")</f>
        <v/>
      </c>
      <c r="O127" s="72">
        <f>_xlfn.IFNA(IF('Stata dataset (nominal)'!O126="","",IF(LEFT(O$4,1)="£", 'Stata dataset (nominal)'!O126*$D127, 'Stata dataset (nominal)'!O126)), "")</f>
        <v>327.56100000000004</v>
      </c>
      <c r="P127" s="72">
        <f>_xlfn.IFNA(IF('Stata dataset (nominal)'!P126="","",IF(LEFT(P$4,1)="£", 'Stata dataset (nominal)'!P126*$D127, 'Stata dataset (nominal)'!P126)), "")</f>
        <v>2.3039999999999998</v>
      </c>
      <c r="Q127" s="72">
        <f>_xlfn.IFNA(IF('Stata dataset (nominal)'!Q126="","",IF(LEFT(Q$4,1)="£", 'Stata dataset (nominal)'!Q126*$D127, 'Stata dataset (nominal)'!Q126)), "")</f>
        <v>109.47499999999999</v>
      </c>
      <c r="R127" s="72">
        <f>_xlfn.IFNA(IF('Stata dataset (nominal)'!R126="","",IF(LEFT(R$4,1)="£", 'Stata dataset (nominal)'!R126*$D127, 'Stata dataset (nominal)'!R126)), "")</f>
        <v>422.51</v>
      </c>
      <c r="S127" s="72">
        <f>_xlfn.IFNA(IF('Stata dataset (nominal)'!S126="","",IF(LEFT(S$4,1)="£", 'Stata dataset (nominal)'!S126*$D127, 'Stata dataset (nominal)'!S126)), "")</f>
        <v>2.57</v>
      </c>
      <c r="T127" s="72">
        <f>_xlfn.IFNA(IF('Stata dataset (nominal)'!T126="","",IF(LEFT(T$4,1)="£", 'Stata dataset (nominal)'!T126*$D127, 'Stata dataset (nominal)'!T126)), "")</f>
        <v>578.15599999999995</v>
      </c>
      <c r="U127" s="72">
        <f>_xlfn.IFNA(IF('Stata dataset (nominal)'!U126="","",IF(LEFT(U$4,1)="£", 'Stata dataset (nominal)'!U126*$D127, 'Stata dataset (nominal)'!U126)), "")</f>
        <v>20.854833520278863</v>
      </c>
      <c r="V127" s="72">
        <f>_xlfn.IFNA(IF('Stata dataset (nominal)'!V126="","",IF(LEFT(V$4,1)="£", 'Stata dataset (nominal)'!V126*$D127, 'Stata dataset (nominal)'!V126)), "")</f>
        <v>141.97687984651373</v>
      </c>
      <c r="W127" s="72">
        <f>_xlfn.IFNA(IF('Stata dataset (nominal)'!W126="","",IF(LEFT(W$4,1)="£", 'Stata dataset (nominal)'!W126*$D127, 'Stata dataset (nominal)'!W126)), "")</f>
        <v>1.5043262693193531</v>
      </c>
      <c r="X127" s="72" t="str">
        <f>_xlfn.IFNA(IF('Stata dataset (nominal)'!X126="","",IF(LEFT(X$4,1)="£", 'Stata dataset (nominal)'!X126*$D127, 'Stata dataset (nominal)'!X126)), "")</f>
        <v/>
      </c>
      <c r="Y127" s="72">
        <f>_xlfn.IFNA(IF('Stata dataset (nominal)'!Y126="","",IF(LEFT(Y$4,1)="£", 'Stata dataset (nominal)'!Y126*$D127, 'Stata dataset (nominal)'!Y126)), "")</f>
        <v>12.894989317347944</v>
      </c>
      <c r="Z127" s="72">
        <f>_xlfn.IFNA(IF('Stata dataset (nominal)'!Z126="","",IF(LEFT(Z$4,1)="£", 'Stata dataset (nominal)'!Z126*$D127, 'Stata dataset (nominal)'!Z126)), "")</f>
        <v>12.209259208396524</v>
      </c>
      <c r="AA127" s="72">
        <f>_xlfn.IFNA(IF('Stata dataset (nominal)'!AA126="","",IF(LEFT(AA$4,1)="£", 'Stata dataset (nominal)'!AA126*$D127, 'Stata dataset (nominal)'!AA126)), "")</f>
        <v>598.54920398208856</v>
      </c>
      <c r="AB127" s="72">
        <f>_xlfn.IFNA(IF('Stata dataset (nominal)'!AB126="","",IF(LEFT(AB$4,1)="£", 'Stata dataset (nominal)'!AB126*$D127, 'Stata dataset (nominal)'!AB126)), "")</f>
        <v>2.6044770510155124</v>
      </c>
      <c r="AC127" s="72">
        <f>_xlfn.IFNA(IF('Stata dataset (nominal)'!AC126="","",IF(LEFT(AC$4,1)="£", 'Stata dataset (nominal)'!AC126*$D127, 'Stata dataset (nominal)'!AC126)), "")</f>
        <v>2.1650978463668342</v>
      </c>
      <c r="AD127" s="72">
        <f>_xlfn.IFNA(IF('Stata dataset (nominal)'!AD126="","",IF(LEFT(AD$4,1)="£", 'Stata dataset (nominal)'!AD126*$D127, 'Stata dataset (nominal)'!AD126)), "")</f>
        <v>2.3152218934911244</v>
      </c>
    </row>
    <row r="128" spans="1:30" x14ac:dyDescent="0.4">
      <c r="A128" s="63" t="str">
        <f t="shared" si="1"/>
        <v>SBB19</v>
      </c>
      <c r="B128" s="63" t="s">
        <v>505</v>
      </c>
      <c r="C128" s="63" t="s">
        <v>253</v>
      </c>
      <c r="D128" s="72">
        <f>_xlfn.IFNA(IF('Stata dataset (nominal)'!D127="","",IF(LEFT(D$4,1)="£",'Stata dataset (nominal)'!D127*$D128,'Stata dataset (nominal)'!D127)),"")</f>
        <v>1.1560444722831191</v>
      </c>
      <c r="E128" s="72">
        <f>_xlfn.IFNA(IF('Stata dataset (nominal)'!E127="","",IF(LEFT(E$4,1)="£", 'Stata dataset (nominal)'!E127*$D128, 'Stata dataset (nominal)'!E127)), "")</f>
        <v>14.270212965862822</v>
      </c>
      <c r="F128" s="72">
        <f>_xlfn.IFNA(IF('Stata dataset (nominal)'!F127="","",IF(LEFT(F$4,1)="£", 'Stata dataset (nominal)'!F127*$D128, 'Stata dataset (nominal)'!F127)), "")</f>
        <v>3.4242037269025989</v>
      </c>
      <c r="G128" s="72">
        <f>_xlfn.IFNA(IF('Stata dataset (nominal)'!G127="","",IF(LEFT(G$4,1)="£", 'Stata dataset (nominal)'!G127*$D128, 'Stata dataset (nominal)'!G127)), "")</f>
        <v>13.756929220169118</v>
      </c>
      <c r="H128" s="72">
        <f>_xlfn.IFNA(IF('Stata dataset (nominal)'!H127="","",IF(LEFT(H$4,1)="£", 'Stata dataset (nominal)'!H127*$D128, 'Stata dataset (nominal)'!H127)), "")</f>
        <v>1.1606686501722516</v>
      </c>
      <c r="I128" s="72">
        <f>_xlfn.IFNA(IF('Stata dataset (nominal)'!I127="","",IF(LEFT(I$4,1)="£", 'Stata dataset (nominal)'!I127*$D128, 'Stata dataset (nominal)'!I127)), "")</f>
        <v>9.313094268712808</v>
      </c>
      <c r="J128" s="72">
        <f>_xlfn.IFNA(IF('Stata dataset (nominal)'!J127="","",IF(LEFT(J$4,1)="£", 'Stata dataset (nominal)'!J127*$D128, 'Stata dataset (nominal)'!J127)), "")</f>
        <v>0</v>
      </c>
      <c r="K128" s="72">
        <f>_xlfn.IFNA(IF('Stata dataset (nominal)'!K127="","",IF(LEFT(K$4,1)="£", 'Stata dataset (nominal)'!K127*$D128, 'Stata dataset (nominal)'!K127)), "")</f>
        <v>0</v>
      </c>
      <c r="L128" s="72">
        <f>_xlfn.IFNA(IF('Stata dataset (nominal)'!L127="","",IF(LEFT(L$4,1)="£", 'Stata dataset (nominal)'!L127*$D128, 'Stata dataset (nominal)'!L127)), "")</f>
        <v>3.4681334168493575E-3</v>
      </c>
      <c r="M128" s="72">
        <f>_xlfn.IFNA(IF('Stata dataset (nominal)'!M127="","",IF(LEFT(M$4,1)="£", 'Stata dataset (nominal)'!M127*$D128, 'Stata dataset (nominal)'!M127)), "")</f>
        <v>1.9664316473535857</v>
      </c>
      <c r="N128" s="72" t="str">
        <f>_xlfn.IFNA(IF('Stata dataset (nominal)'!N127="","",IF(LEFT(N$4,1)="£", 'Stata dataset (nominal)'!N127*$D128, 'Stata dataset (nominal)'!N127)), "")</f>
        <v/>
      </c>
      <c r="O128" s="72">
        <f>_xlfn.IFNA(IF('Stata dataset (nominal)'!O127="","",IF(LEFT(O$4,1)="£", 'Stata dataset (nominal)'!O127*$D128, 'Stata dataset (nominal)'!O127)), "")</f>
        <v>310.04599999999999</v>
      </c>
      <c r="P128" s="72">
        <f>_xlfn.IFNA(IF('Stata dataset (nominal)'!P127="","",IF(LEFT(P$4,1)="£", 'Stata dataset (nominal)'!P127*$D128, 'Stata dataset (nominal)'!P127)), "")</f>
        <v>2.2389999999999999</v>
      </c>
      <c r="Q128" s="72">
        <f>_xlfn.IFNA(IF('Stata dataset (nominal)'!Q127="","",IF(LEFT(Q$4,1)="£", 'Stata dataset (nominal)'!Q127*$D128, 'Stata dataset (nominal)'!Q127)), "")</f>
        <v>103.80200000000001</v>
      </c>
      <c r="R128" s="72">
        <f>_xlfn.IFNA(IF('Stata dataset (nominal)'!R127="","",IF(LEFT(R$4,1)="£", 'Stata dataset (nominal)'!R127*$D128, 'Stata dataset (nominal)'!R127)), "")</f>
        <v>441.03199999999998</v>
      </c>
      <c r="S128" s="72">
        <f>_xlfn.IFNA(IF('Stata dataset (nominal)'!S127="","",IF(LEFT(S$4,1)="£", 'Stata dataset (nominal)'!S127*$D128, 'Stata dataset (nominal)'!S127)), "")</f>
        <v>2.625</v>
      </c>
      <c r="T128" s="72">
        <f>_xlfn.IFNA(IF('Stata dataset (nominal)'!T127="","",IF(LEFT(T$4,1)="£", 'Stata dataset (nominal)'!T127*$D128, 'Stata dataset (nominal)'!T127)), "")</f>
        <v>594.37099999999998</v>
      </c>
      <c r="U128" s="72">
        <f>_xlfn.IFNA(IF('Stata dataset (nominal)'!U127="","",IF(LEFT(U$4,1)="£", 'Stata dataset (nominal)'!U127*$D128, 'Stata dataset (nominal)'!U127)), "")</f>
        <v>20.105660661908569</v>
      </c>
      <c r="V128" s="72">
        <f>_xlfn.IFNA(IF('Stata dataset (nominal)'!V127="","",IF(LEFT(V$4,1)="£", 'Stata dataset (nominal)'!V127*$D128, 'Stata dataset (nominal)'!V127)), "")</f>
        <v>141.50903210844697</v>
      </c>
      <c r="W128" s="72">
        <f>_xlfn.IFNA(IF('Stata dataset (nominal)'!W127="","",IF(LEFT(W$4,1)="£", 'Stata dataset (nominal)'!W127*$D128, 'Stata dataset (nominal)'!W127)), "")</f>
        <v>1.4787975226168244</v>
      </c>
      <c r="X128" s="72" t="str">
        <f>_xlfn.IFNA(IF('Stata dataset (nominal)'!X127="","",IF(LEFT(X$4,1)="£", 'Stata dataset (nominal)'!X127*$D128, 'Stata dataset (nominal)'!X127)), "")</f>
        <v/>
      </c>
      <c r="Y128" s="72">
        <f>_xlfn.IFNA(IF('Stata dataset (nominal)'!Y127="","",IF(LEFT(Y$4,1)="£", 'Stata dataset (nominal)'!Y127*$D128, 'Stata dataset (nominal)'!Y127)), "")</f>
        <v>12.894989317347944</v>
      </c>
      <c r="Z128" s="72">
        <f>_xlfn.IFNA(IF('Stata dataset (nominal)'!Z127="","",IF(LEFT(Z$4,1)="£", 'Stata dataset (nominal)'!Z127*$D128, 'Stata dataset (nominal)'!Z127)), "")</f>
        <v>11.866394153920817</v>
      </c>
      <c r="AA128" s="72">
        <f>_xlfn.IFNA(IF('Stata dataset (nominal)'!AA127="","",IF(LEFT(AA$4,1)="£", 'Stata dataset (nominal)'!AA127*$D128, 'Stata dataset (nominal)'!AA127)), "")</f>
        <v>599.07149389289054</v>
      </c>
      <c r="AB128" s="72">
        <f>_xlfn.IFNA(IF('Stata dataset (nominal)'!AB127="","",IF(LEFT(AB$4,1)="£", 'Stata dataset (nominal)'!AB127*$D128, 'Stata dataset (nominal)'!AB127)), "")</f>
        <v>2.7525418885061068</v>
      </c>
      <c r="AC128" s="72">
        <f>_xlfn.IFNA(IF('Stata dataset (nominal)'!AC127="","",IF(LEFT(AC$4,1)="£", 'Stata dataset (nominal)'!AC127*$D128, 'Stata dataset (nominal)'!AC127)), "")</f>
        <v>2.1200057678252135</v>
      </c>
      <c r="AD128" s="72">
        <f>_xlfn.IFNA(IF('Stata dataset (nominal)'!AD127="","",IF(LEFT(AD$4,1)="£", 'Stata dataset (nominal)'!AD127*$D128, 'Stata dataset (nominal)'!AD127)), "")</f>
        <v>2.5837593955527711</v>
      </c>
    </row>
    <row r="129" spans="1:30" x14ac:dyDescent="0.4">
      <c r="A129" s="63" t="str">
        <f t="shared" si="1"/>
        <v>SBB20</v>
      </c>
      <c r="B129" s="63" t="s">
        <v>505</v>
      </c>
      <c r="C129" s="63" t="s">
        <v>255</v>
      </c>
      <c r="D129" s="72">
        <f>_xlfn.IFNA(IF('Stata dataset (nominal)'!D128="","",IF(LEFT(D$4,1)="£",'Stata dataset (nominal)'!D128*$D129,'Stata dataset (nominal)'!D128)),"")</f>
        <v>1.1367310801447381</v>
      </c>
      <c r="E129" s="72">
        <f>_xlfn.IFNA(IF('Stata dataset (nominal)'!E128="","",IF(LEFT(E$4,1)="£", 'Stata dataset (nominal)'!E128*$D129, 'Stata dataset (nominal)'!E128)), "")</f>
        <v>15.161719146970517</v>
      </c>
      <c r="F129" s="72">
        <f>_xlfn.IFNA(IF('Stata dataset (nominal)'!F128="","",IF(LEFT(F$4,1)="£", 'Stata dataset (nominal)'!F128*$D129, 'Stata dataset (nominal)'!F128)), "")</f>
        <v>2.9179886827315431</v>
      </c>
      <c r="G129" s="72">
        <f>_xlfn.IFNA(IF('Stata dataset (nominal)'!G128="","",IF(LEFT(G$4,1)="£", 'Stata dataset (nominal)'!G128*$D129, 'Stata dataset (nominal)'!G128)), "")</f>
        <v>17.090751789976139</v>
      </c>
      <c r="H129" s="72">
        <f>_xlfn.IFNA(IF('Stata dataset (nominal)'!H128="","",IF(LEFT(H$4,1)="£", 'Stata dataset (nominal)'!H128*$D129, 'Stata dataset (nominal)'!H128)), "")</f>
        <v>1.2072084071137119</v>
      </c>
      <c r="I129" s="72">
        <f>_xlfn.IFNA(IF('Stata dataset (nominal)'!I128="","",IF(LEFT(I$4,1)="£", 'Stata dataset (nominal)'!I128*$D129, 'Stata dataset (nominal)'!I128)), "")</f>
        <v>9.9236623296635642</v>
      </c>
      <c r="J129" s="72">
        <f>_xlfn.IFNA(IF('Stata dataset (nominal)'!J128="","",IF(LEFT(J$4,1)="£", 'Stata dataset (nominal)'!J128*$D129, 'Stata dataset (nominal)'!J128)), "")</f>
        <v>0</v>
      </c>
      <c r="K129" s="72">
        <f>_xlfn.IFNA(IF('Stata dataset (nominal)'!K128="","",IF(LEFT(K$4,1)="£", 'Stata dataset (nominal)'!K128*$D129, 'Stata dataset (nominal)'!K128)), "")</f>
        <v>0</v>
      </c>
      <c r="L129" s="72">
        <f>_xlfn.IFNA(IF('Stata dataset (nominal)'!L128="","",IF(LEFT(L$4,1)="£", 'Stata dataset (nominal)'!L128*$D129, 'Stata dataset (nominal)'!L128)), "")</f>
        <v>5.1152898606513213E-3</v>
      </c>
      <c r="M129" s="72">
        <f>_xlfn.IFNA(IF('Stata dataset (nominal)'!M128="","",IF(LEFT(M$4,1)="£", 'Stata dataset (nominal)'!M128*$D129, 'Stata dataset (nominal)'!M128)), "")</f>
        <v>2.867898343502195</v>
      </c>
      <c r="N129" s="72" t="str">
        <f>_xlfn.IFNA(IF('Stata dataset (nominal)'!N128="","",IF(LEFT(N$4,1)="£", 'Stata dataset (nominal)'!N128*$D129, 'Stata dataset (nominal)'!N128)), "")</f>
        <v/>
      </c>
      <c r="O129" s="72">
        <f>_xlfn.IFNA(IF('Stata dataset (nominal)'!O128="","",IF(LEFT(O$4,1)="£", 'Stata dataset (nominal)'!O128*$D129, 'Stata dataset (nominal)'!O128)), "")</f>
        <v>294.03999999999996</v>
      </c>
      <c r="P129" s="72">
        <f>_xlfn.IFNA(IF('Stata dataset (nominal)'!P128="","",IF(LEFT(P$4,1)="£", 'Stata dataset (nominal)'!P128*$D129, 'Stata dataset (nominal)'!P128)), "")</f>
        <v>2.2349999999999999</v>
      </c>
      <c r="Q129" s="72">
        <f>_xlfn.IFNA(IF('Stata dataset (nominal)'!Q128="","",IF(LEFT(Q$4,1)="£", 'Stata dataset (nominal)'!Q128*$D129, 'Stata dataset (nominal)'!Q128)), "")</f>
        <v>99.661000000000001</v>
      </c>
      <c r="R129" s="72">
        <f>_xlfn.IFNA(IF('Stata dataset (nominal)'!R128="","",IF(LEFT(R$4,1)="£", 'Stata dataset (nominal)'!R128*$D129, 'Stata dataset (nominal)'!R128)), "")</f>
        <v>462.04700000000003</v>
      </c>
      <c r="S129" s="72">
        <f>_xlfn.IFNA(IF('Stata dataset (nominal)'!S128="","",IF(LEFT(S$4,1)="£", 'Stata dataset (nominal)'!S128*$D129, 'Stata dataset (nominal)'!S128)), "")</f>
        <v>2.6819999999999999</v>
      </c>
      <c r="T129" s="72">
        <f>_xlfn.IFNA(IF('Stata dataset (nominal)'!T128="","",IF(LEFT(T$4,1)="£", 'Stata dataset (nominal)'!T128*$D129, 'Stata dataset (nominal)'!T128)), "")</f>
        <v>607.16200000000003</v>
      </c>
      <c r="U129" s="72">
        <f>_xlfn.IFNA(IF('Stata dataset (nominal)'!U128="","",IF(LEFT(U$4,1)="£", 'Stata dataset (nominal)'!U128*$D129, 'Stata dataset (nominal)'!U128)), "")</f>
        <v>19.377865736929806</v>
      </c>
      <c r="V129" s="72">
        <f>_xlfn.IFNA(IF('Stata dataset (nominal)'!V128="","",IF(LEFT(V$4,1)="£", 'Stata dataset (nominal)'!V128*$D129, 'Stata dataset (nominal)'!V128)), "")</f>
        <v>140.97139857611276</v>
      </c>
      <c r="W129" s="72">
        <f>_xlfn.IFNA(IF('Stata dataset (nominal)'!W128="","",IF(LEFT(W$4,1)="£", 'Stata dataset (nominal)'!W128*$D129, 'Stata dataset (nominal)'!W128)), "")</f>
        <v>1.4843200960177609</v>
      </c>
      <c r="X129" s="72" t="str">
        <f>_xlfn.IFNA(IF('Stata dataset (nominal)'!X128="","",IF(LEFT(X$4,1)="£", 'Stata dataset (nominal)'!X128*$D129, 'Stata dataset (nominal)'!X128)), "")</f>
        <v/>
      </c>
      <c r="Y129" s="72">
        <f>_xlfn.IFNA(IF('Stata dataset (nominal)'!Y128="","",IF(LEFT(Y$4,1)="£", 'Stata dataset (nominal)'!Y128*$D129, 'Stata dataset (nominal)'!Y128)), "")</f>
        <v>11.516321557620319</v>
      </c>
      <c r="Z129" s="72">
        <f>_xlfn.IFNA(IF('Stata dataset (nominal)'!Z128="","",IF(LEFT(Z$4,1)="£", 'Stata dataset (nominal)'!Z128*$D129, 'Stata dataset (nominal)'!Z128)), "")</f>
        <v>11.516321557620319</v>
      </c>
      <c r="AA129" s="72">
        <f>_xlfn.IFNA(IF('Stata dataset (nominal)'!AA128="","",IF(LEFT(AA$4,1)="£", 'Stata dataset (nominal)'!AA128*$D129, 'Stata dataset (nominal)'!AA128)), "")</f>
        <v>592.73215831393156</v>
      </c>
      <c r="AB129" s="72">
        <f>_xlfn.IFNA(IF('Stata dataset (nominal)'!AB128="","",IF(LEFT(AB$4,1)="£", 'Stata dataset (nominal)'!AB128*$D129, 'Stata dataset (nominal)'!AB128)), "")</f>
        <v>2.7432608617522529</v>
      </c>
      <c r="AC129" s="72">
        <f>_xlfn.IFNA(IF('Stata dataset (nominal)'!AC128="","",IF(LEFT(AC$4,1)="£", 'Stata dataset (nominal)'!AC128*$D129, 'Stata dataset (nominal)'!AC128)), "")</f>
        <v>2.0845880103675141</v>
      </c>
      <c r="AD129" s="72">
        <f>_xlfn.IFNA(IF('Stata dataset (nominal)'!AD128="","",IF(LEFT(AD$4,1)="£", 'Stata dataset (nominal)'!AD128*$D129, 'Stata dataset (nominal)'!AD128)), "")</f>
        <v>2.5496878127646476</v>
      </c>
    </row>
    <row r="130" spans="1:30" x14ac:dyDescent="0.4">
      <c r="A130" s="63" t="str">
        <f t="shared" si="1"/>
        <v>SBB21</v>
      </c>
      <c r="B130" s="63" t="s">
        <v>505</v>
      </c>
      <c r="C130" s="63" t="s">
        <v>257</v>
      </c>
      <c r="D130" s="72">
        <f>_xlfn.IFNA(IF('Stata dataset (nominal)'!D129="","",IF(LEFT(D$4,1)="£",'Stata dataset (nominal)'!D129*$D130,'Stata dataset (nominal)'!D129)),"")</f>
        <v>1.1277018254028868</v>
      </c>
      <c r="E130" s="72">
        <f>_xlfn.IFNA(IF('Stata dataset (nominal)'!E129="","",IF(LEFT(E$4,1)="£", 'Stata dataset (nominal)'!E129*$D130, 'Stata dataset (nominal)'!E129)), "")</f>
        <v>14.651102115634304</v>
      </c>
      <c r="F130" s="72">
        <f>_xlfn.IFNA(IF('Stata dataset (nominal)'!F129="","",IF(LEFT(F$4,1)="£", 'Stata dataset (nominal)'!F129*$D130, 'Stata dataset (nominal)'!F129)), "")</f>
        <v>3.0515611395402122</v>
      </c>
      <c r="G130" s="72">
        <f>_xlfn.IFNA(IF('Stata dataset (nominal)'!G129="","",IF(LEFT(G$4,1)="£", 'Stata dataset (nominal)'!G129*$D130, 'Stata dataset (nominal)'!G129)), "")</f>
        <v>14.078229588329638</v>
      </c>
      <c r="H130" s="72">
        <f>_xlfn.IFNA(IF('Stata dataset (nominal)'!H129="","",IF(LEFT(H$4,1)="£", 'Stata dataset (nominal)'!H129*$D130, 'Stata dataset (nominal)'!H129)), "")</f>
        <v>0.91794928587794988</v>
      </c>
      <c r="I130" s="72">
        <f>_xlfn.IFNA(IF('Stata dataset (nominal)'!I129="","",IF(LEFT(I$4,1)="£", 'Stata dataset (nominal)'!I129*$D130, 'Stata dataset (nominal)'!I129)), "")</f>
        <v>8.3652921408386138</v>
      </c>
      <c r="J130" s="72">
        <f>_xlfn.IFNA(IF('Stata dataset (nominal)'!J129="","",IF(LEFT(J$4,1)="£", 'Stata dataset (nominal)'!J129*$D130, 'Stata dataset (nominal)'!J129)), "")</f>
        <v>5.6385091270144336E-3</v>
      </c>
      <c r="K130" s="72">
        <f>_xlfn.IFNA(IF('Stata dataset (nominal)'!K129="","",IF(LEFT(K$4,1)="£", 'Stata dataset (nominal)'!K129*$D130, 'Stata dataset (nominal)'!K129)), "")</f>
        <v>0</v>
      </c>
      <c r="L130" s="72">
        <f>_xlfn.IFNA(IF('Stata dataset (nominal)'!L129="","",IF(LEFT(L$4,1)="£", 'Stata dataset (nominal)'!L129*$D130, 'Stata dataset (nominal)'!L129)), "")</f>
        <v>3.3831054762086606E-3</v>
      </c>
      <c r="M130" s="72">
        <f>_xlfn.IFNA(IF('Stata dataset (nominal)'!M129="","",IF(LEFT(M$4,1)="£", 'Stata dataset (nominal)'!M129*$D130, 'Stata dataset (nominal)'!M129)), "")</f>
        <v>0</v>
      </c>
      <c r="N130" s="72" t="str">
        <f>_xlfn.IFNA(IF('Stata dataset (nominal)'!N129="","",IF(LEFT(N$4,1)="£", 'Stata dataset (nominal)'!N129*$D130, 'Stata dataset (nominal)'!N129)), "")</f>
        <v/>
      </c>
      <c r="O130" s="72">
        <f>_xlfn.IFNA(IF('Stata dataset (nominal)'!O129="","",IF(LEFT(O$4,1)="£", 'Stata dataset (nominal)'!O129*$D130, 'Stata dataset (nominal)'!O129)), "")</f>
        <v>286.86099999999999</v>
      </c>
      <c r="P130" s="72">
        <f>_xlfn.IFNA(IF('Stata dataset (nominal)'!P129="","",IF(LEFT(P$4,1)="£", 'Stata dataset (nominal)'!P129*$D130, 'Stata dataset (nominal)'!P129)), "")</f>
        <v>2.206</v>
      </c>
      <c r="Q130" s="72">
        <f>_xlfn.IFNA(IF('Stata dataset (nominal)'!Q129="","",IF(LEFT(Q$4,1)="£", 'Stata dataset (nominal)'!Q129*$D130, 'Stata dataset (nominal)'!Q129)), "")</f>
        <v>97.519000000000005</v>
      </c>
      <c r="R130" s="72">
        <f>_xlfn.IFNA(IF('Stata dataset (nominal)'!R129="","",IF(LEFT(R$4,1)="£", 'Stata dataset (nominal)'!R129*$D130, 'Stata dataset (nominal)'!R129)), "")</f>
        <v>483.14400000000001</v>
      </c>
      <c r="S130" s="72">
        <f>_xlfn.IFNA(IF('Stata dataset (nominal)'!S129="","",IF(LEFT(S$4,1)="£", 'Stata dataset (nominal)'!S129*$D130, 'Stata dataset (nominal)'!S129)), "")</f>
        <v>2.7770000000000001</v>
      </c>
      <c r="T130" s="72">
        <f>_xlfn.IFNA(IF('Stata dataset (nominal)'!T129="","",IF(LEFT(T$4,1)="£", 'Stata dataset (nominal)'!T129*$D130, 'Stata dataset (nominal)'!T129)), "")</f>
        <v>616.75</v>
      </c>
      <c r="U130" s="72">
        <f>_xlfn.IFNA(IF('Stata dataset (nominal)'!U129="","",IF(LEFT(U$4,1)="£", 'Stata dataset (nominal)'!U129*$D130, 'Stata dataset (nominal)'!U129)), "")</f>
        <v>19.132560659574573</v>
      </c>
      <c r="V130" s="72">
        <f>_xlfn.IFNA(IF('Stata dataset (nominal)'!V129="","",IF(LEFT(V$4,1)="£", 'Stata dataset (nominal)'!V129*$D130, 'Stata dataset (nominal)'!V129)), "")</f>
        <v>140.10527944915205</v>
      </c>
      <c r="W130" s="72">
        <f>_xlfn.IFNA(IF('Stata dataset (nominal)'!W129="","",IF(LEFT(W$4,1)="£", 'Stata dataset (nominal)'!W129*$D130, 'Stata dataset (nominal)'!W129)), "")</f>
        <v>1.5055654039785742</v>
      </c>
      <c r="X130" s="72" t="str">
        <f>_xlfn.IFNA(IF('Stata dataset (nominal)'!X129="","",IF(LEFT(X$4,1)="£", 'Stata dataset (nominal)'!X129*$D130, 'Stata dataset (nominal)'!X129)), "")</f>
        <v/>
      </c>
      <c r="Y130" s="72">
        <f>_xlfn.IFNA(IF('Stata dataset (nominal)'!Y129="","",IF(LEFT(Y$4,1)="£", 'Stata dataset (nominal)'!Y129*$D130, 'Stata dataset (nominal)'!Y129)), "")</f>
        <v>11.516321557620319</v>
      </c>
      <c r="Z130" s="72">
        <f>_xlfn.IFNA(IF('Stata dataset (nominal)'!Z129="","",IF(LEFT(Z$4,1)="£", 'Stata dataset (nominal)'!Z129*$D130, 'Stata dataset (nominal)'!Z129)), "")</f>
        <v>11.516321557620319</v>
      </c>
      <c r="AA130" s="72">
        <f>_xlfn.IFNA(IF('Stata dataset (nominal)'!AA129="","",IF(LEFT(AA$4,1)="£", 'Stata dataset (nominal)'!AA129*$D130, 'Stata dataset (nominal)'!AA129)), "")</f>
        <v>614.01334529901453</v>
      </c>
      <c r="AB130" s="72">
        <f>_xlfn.IFNA(IF('Stata dataset (nominal)'!AB129="","",IF(LEFT(AB$4,1)="£", 'Stata dataset (nominal)'!AB129*$D130, 'Stata dataset (nominal)'!AB129)), "")</f>
        <v>1.7795134804857553</v>
      </c>
      <c r="AC130" s="72">
        <f>_xlfn.IFNA(IF('Stata dataset (nominal)'!AC129="","",IF(LEFT(AC$4,1)="£", 'Stata dataset (nominal)'!AC129*$D130, 'Stata dataset (nominal)'!AC129)), "")</f>
        <v>2.0680297614499064</v>
      </c>
      <c r="AD130" s="72">
        <f>_xlfn.IFNA(IF('Stata dataset (nominal)'!AD129="","",IF(LEFT(AD$4,1)="£", 'Stata dataset (nominal)'!AD129*$D130, 'Stata dataset (nominal)'!AD129)), "")</f>
        <v>0.80856220881386986</v>
      </c>
    </row>
    <row r="131" spans="1:30" x14ac:dyDescent="0.4">
      <c r="A131" s="63" t="str">
        <f t="shared" si="1"/>
        <v>SBB22</v>
      </c>
      <c r="B131" s="63" t="s">
        <v>505</v>
      </c>
      <c r="C131" s="63" t="s">
        <v>259</v>
      </c>
      <c r="D131" s="72">
        <f>_xlfn.IFNA(IF('Stata dataset (nominal)'!D130="","",IF(LEFT(D$4,1)="£",'Stata dataset (nominal)'!D130*$D131,'Stata dataset (nominal)'!D130)),"")</f>
        <v>1.0877412700751434</v>
      </c>
      <c r="E131" s="72">
        <f>_xlfn.IFNA(IF('Stata dataset (nominal)'!E130="","",IF(LEFT(E$4,1)="£", 'Stata dataset (nominal)'!E130*$D131, 'Stata dataset (nominal)'!E130)), "")</f>
        <v>14.176531972889343</v>
      </c>
      <c r="F131" s="72">
        <f>_xlfn.IFNA(IF('Stata dataset (nominal)'!F130="","",IF(LEFT(F$4,1)="£", 'Stata dataset (nominal)'!F130*$D131, 'Stata dataset (nominal)'!F130)), "")</f>
        <v>2.7084757624871072</v>
      </c>
      <c r="G131" s="72">
        <f>_xlfn.IFNA(IF('Stata dataset (nominal)'!G130="","",IF(LEFT(G$4,1)="£", 'Stata dataset (nominal)'!G130*$D131, 'Stata dataset (nominal)'!G130)), "")</f>
        <v>11.453915573891262</v>
      </c>
      <c r="H131" s="72">
        <f>_xlfn.IFNA(IF('Stata dataset (nominal)'!H130="","",IF(LEFT(H$4,1)="£", 'Stata dataset (nominal)'!H130*$D131, 'Stata dataset (nominal)'!H130)), "")</f>
        <v>0.98549359068807985</v>
      </c>
      <c r="I131" s="72">
        <f>_xlfn.IFNA(IF('Stata dataset (nominal)'!I130="","",IF(LEFT(I$4,1)="£", 'Stata dataset (nominal)'!I130*$D131, 'Stata dataset (nominal)'!I130)), "")</f>
        <v>8.2962026668631186</v>
      </c>
      <c r="J131" s="72">
        <f>_xlfn.IFNA(IF('Stata dataset (nominal)'!J130="","",IF(LEFT(J$4,1)="£", 'Stata dataset (nominal)'!J130*$D131, 'Stata dataset (nominal)'!J130)), "")</f>
        <v>3.2632238102254301E-3</v>
      </c>
      <c r="K131" s="72">
        <f>_xlfn.IFNA(IF('Stata dataset (nominal)'!K130="","",IF(LEFT(K$4,1)="£", 'Stata dataset (nominal)'!K130*$D131, 'Stata dataset (nominal)'!K130)), "")</f>
        <v>0</v>
      </c>
      <c r="L131" s="72">
        <f>_xlfn.IFNA(IF('Stata dataset (nominal)'!L130="","",IF(LEFT(L$4,1)="£", 'Stata dataset (nominal)'!L130*$D131, 'Stata dataset (nominal)'!L130)), "")</f>
        <v>2.1754825401502868E-3</v>
      </c>
      <c r="M131" s="72">
        <f>_xlfn.IFNA(IF('Stata dataset (nominal)'!M130="","",IF(LEFT(M$4,1)="£", 'Stata dataset (nominal)'!M130*$D131, 'Stata dataset (nominal)'!M130)), "")</f>
        <v>0</v>
      </c>
      <c r="N131" s="72" t="str">
        <f>_xlfn.IFNA(IF('Stata dataset (nominal)'!N130="","",IF(LEFT(N$4,1)="£", 'Stata dataset (nominal)'!N130*$D131, 'Stata dataset (nominal)'!N130)), "")</f>
        <v/>
      </c>
      <c r="O131" s="72">
        <f>_xlfn.IFNA(IF('Stata dataset (nominal)'!O130="","",IF(LEFT(O$4,1)="£", 'Stata dataset (nominal)'!O130*$D131, 'Stata dataset (nominal)'!O130)), "")</f>
        <v>277.94133333333332</v>
      </c>
      <c r="P131" s="72">
        <f>_xlfn.IFNA(IF('Stata dataset (nominal)'!P130="","",IF(LEFT(P$4,1)="£", 'Stata dataset (nominal)'!P130*$D131, 'Stata dataset (nominal)'!P130)), "")</f>
        <v>2.1308333333333298</v>
      </c>
      <c r="Q131" s="72">
        <f>_xlfn.IFNA(IF('Stata dataset (nominal)'!Q130="","",IF(LEFT(Q$4,1)="£", 'Stata dataset (nominal)'!Q130*$D131, 'Stata dataset (nominal)'!Q130)), "")</f>
        <v>92.759666666666703</v>
      </c>
      <c r="R131" s="72">
        <f>_xlfn.IFNA(IF('Stata dataset (nominal)'!R130="","",IF(LEFT(R$4,1)="£", 'Stata dataset (nominal)'!R130*$D131, 'Stata dataset (nominal)'!R130)), "")</f>
        <v>498.93316666666703</v>
      </c>
      <c r="S131" s="72">
        <f>_xlfn.IFNA(IF('Stata dataset (nominal)'!S130="","",IF(LEFT(S$4,1)="£", 'Stata dataset (nominal)'!S130*$D131, 'Stata dataset (nominal)'!S130)), "")</f>
        <v>2.8657499999999998</v>
      </c>
      <c r="T131" s="72">
        <f>_xlfn.IFNA(IF('Stata dataset (nominal)'!T130="","",IF(LEFT(T$4,1)="£", 'Stata dataset (nominal)'!T130*$D131, 'Stata dataset (nominal)'!T130)), "")</f>
        <v>627.67774999999995</v>
      </c>
      <c r="U131" s="72">
        <f>_xlfn.IFNA(IF('Stata dataset (nominal)'!U130="","",IF(LEFT(U$4,1)="£", 'Stata dataset (nominal)'!U130*$D131, 'Stata dataset (nominal)'!U130)), "")</f>
        <v>17.337680691346218</v>
      </c>
      <c r="V131" s="72">
        <f>_xlfn.IFNA(IF('Stata dataset (nominal)'!V130="","",IF(LEFT(V$4,1)="£", 'Stata dataset (nominal)'!V130*$D131, 'Stata dataset (nominal)'!V130)), "")</f>
        <v>140.38889132908426</v>
      </c>
      <c r="W131" s="72">
        <f>_xlfn.IFNA(IF('Stata dataset (nominal)'!W130="","",IF(LEFT(W$4,1)="£", 'Stata dataset (nominal)'!W130*$D131, 'Stata dataset (nominal)'!W130)), "")</f>
        <v>1.5014129100038001</v>
      </c>
      <c r="X131" s="72" t="str">
        <f>_xlfn.IFNA(IF('Stata dataset (nominal)'!X130="","",IF(LEFT(X$4,1)="£", 'Stata dataset (nominal)'!X130*$D131, 'Stata dataset (nominal)'!X130)), "")</f>
        <v/>
      </c>
      <c r="Y131" s="72">
        <f>_xlfn.IFNA(IF('Stata dataset (nominal)'!Y130="","",IF(LEFT(Y$4,1)="£", 'Stata dataset (nominal)'!Y130*$D131, 'Stata dataset (nominal)'!Y130)), "")</f>
        <v>11.516321557620319</v>
      </c>
      <c r="Z131" s="72">
        <f>_xlfn.IFNA(IF('Stata dataset (nominal)'!Z130="","",IF(LEFT(Z$4,1)="£", 'Stata dataset (nominal)'!Z130*$D131, 'Stata dataset (nominal)'!Z130)), "")</f>
        <v>11.516321557620319</v>
      </c>
      <c r="AA131" s="72">
        <f>_xlfn.IFNA(IF('Stata dataset (nominal)'!AA130="","",IF(LEFT(AA$4,1)="£", 'Stata dataset (nominal)'!AA130*$D131, 'Stata dataset (nominal)'!AA130)), "")</f>
        <v>586.6395340356562</v>
      </c>
      <c r="AB131" s="72">
        <f>_xlfn.IFNA(IF('Stata dataset (nominal)'!AB130="","",IF(LEFT(AB$4,1)="£", 'Stata dataset (nominal)'!AB130*$D131, 'Stata dataset (nominal)'!AB130)), "")</f>
        <v>1.5587332400176805</v>
      </c>
      <c r="AC131" s="72">
        <f>_xlfn.IFNA(IF('Stata dataset (nominal)'!AC130="","",IF(LEFT(AC$4,1)="£", 'Stata dataset (nominal)'!AC130*$D131, 'Stata dataset (nominal)'!AC130)), "")</f>
        <v>1.9947483178623564</v>
      </c>
      <c r="AD131" s="72">
        <f>_xlfn.IFNA(IF('Stata dataset (nominal)'!AD130="","",IF(LEFT(AD$4,1)="£", 'Stata dataset (nominal)'!AD130*$D131, 'Stata dataset (nominal)'!AD130)), "")</f>
        <v>2.1569909385590096</v>
      </c>
    </row>
    <row r="132" spans="1:30" x14ac:dyDescent="0.4">
      <c r="A132" s="63" t="str">
        <f t="shared" si="1"/>
        <v>SBB23</v>
      </c>
      <c r="B132" s="63" t="s">
        <v>505</v>
      </c>
      <c r="C132" s="63" t="s">
        <v>261</v>
      </c>
      <c r="D132" s="72">
        <f>_xlfn.IFNA(IF('Stata dataset (nominal)'!D131="","",IF(LEFT(D$4,1)="£",'Stata dataset (nominal)'!D131*$D132,'Stata dataset (nominal)'!D131)),"")</f>
        <v>1</v>
      </c>
      <c r="E132" s="72">
        <f>_xlfn.IFNA(IF('Stata dataset (nominal)'!E131="","",IF(LEFT(E$4,1)="£", 'Stata dataset (nominal)'!E131*$D132, 'Stata dataset (nominal)'!E131)), "")</f>
        <v>14.555</v>
      </c>
      <c r="F132" s="72">
        <f>_xlfn.IFNA(IF('Stata dataset (nominal)'!F131="","",IF(LEFT(F$4,1)="£", 'Stata dataset (nominal)'!F131*$D132, 'Stata dataset (nominal)'!F131)), "")</f>
        <v>1.0669999999999999</v>
      </c>
      <c r="G132" s="72">
        <f>_xlfn.IFNA(IF('Stata dataset (nominal)'!G131="","",IF(LEFT(G$4,1)="£", 'Stata dataset (nominal)'!G131*$D132, 'Stata dataset (nominal)'!G131)), "")</f>
        <v>12.111000000000001</v>
      </c>
      <c r="H132" s="72">
        <f>_xlfn.IFNA(IF('Stata dataset (nominal)'!H131="","",IF(LEFT(H$4,1)="£", 'Stata dataset (nominal)'!H131*$D132, 'Stata dataset (nominal)'!H131)), "")</f>
        <v>1.8180000000000001</v>
      </c>
      <c r="I132" s="72">
        <f>_xlfn.IFNA(IF('Stata dataset (nominal)'!I131="","",IF(LEFT(I$4,1)="£", 'Stata dataset (nominal)'!I131*$D132, 'Stata dataset (nominal)'!I131)), "")</f>
        <v>8.5210000000000008</v>
      </c>
      <c r="J132" s="72">
        <f>_xlfn.IFNA(IF('Stata dataset (nominal)'!J131="","",IF(LEFT(J$4,1)="£", 'Stata dataset (nominal)'!J131*$D132, 'Stata dataset (nominal)'!J131)), "")</f>
        <v>6.0000000000000001E-3</v>
      </c>
      <c r="K132" s="72">
        <f>_xlfn.IFNA(IF('Stata dataset (nominal)'!K131="","",IF(LEFT(K$4,1)="£", 'Stata dataset (nominal)'!K131*$D132, 'Stata dataset (nominal)'!K131)), "")</f>
        <v>0</v>
      </c>
      <c r="L132" s="72">
        <f>_xlfn.IFNA(IF('Stata dataset (nominal)'!L131="","",IF(LEFT(L$4,1)="£", 'Stata dataset (nominal)'!L131*$D132, 'Stata dataset (nominal)'!L131)), "")</f>
        <v>3.0000000000000001E-3</v>
      </c>
      <c r="M132" s="72">
        <f>_xlfn.IFNA(IF('Stata dataset (nominal)'!M131="","",IF(LEFT(M$4,1)="£", 'Stata dataset (nominal)'!M131*$D132, 'Stata dataset (nominal)'!M131)), "")</f>
        <v>0</v>
      </c>
      <c r="N132" s="72" t="str">
        <f>_xlfn.IFNA(IF('Stata dataset (nominal)'!N131="","",IF(LEFT(N$4,1)="£", 'Stata dataset (nominal)'!N131*$D132, 'Stata dataset (nominal)'!N131)), "")</f>
        <v/>
      </c>
      <c r="O132" s="72">
        <f>_xlfn.IFNA(IF('Stata dataset (nominal)'!O131="","",IF(LEFT(O$4,1)="£", 'Stata dataset (nominal)'!O131*$D132, 'Stata dataset (nominal)'!O131)), "")</f>
        <v>266.79999999999995</v>
      </c>
      <c r="P132" s="72">
        <f>_xlfn.IFNA(IF('Stata dataset (nominal)'!P131="","",IF(LEFT(P$4,1)="£", 'Stata dataset (nominal)'!P131*$D132, 'Stata dataset (nominal)'!P131)), "")</f>
        <v>2.1040000000000001</v>
      </c>
      <c r="Q132" s="72">
        <f>_xlfn.IFNA(IF('Stata dataset (nominal)'!Q131="","",IF(LEFT(Q$4,1)="£", 'Stata dataset (nominal)'!Q131*$D132, 'Stata dataset (nominal)'!Q131)), "")</f>
        <v>89.649000000000001</v>
      </c>
      <c r="R132" s="72">
        <f>_xlfn.IFNA(IF('Stata dataset (nominal)'!R131="","",IF(LEFT(R$4,1)="£", 'Stata dataset (nominal)'!R131*$D132, 'Stata dataset (nominal)'!R131)), "")</f>
        <v>516.39300000000003</v>
      </c>
      <c r="S132" s="72">
        <f>_xlfn.IFNA(IF('Stata dataset (nominal)'!S131="","",IF(LEFT(S$4,1)="£", 'Stata dataset (nominal)'!S131*$D132, 'Stata dataset (nominal)'!S131)), "")</f>
        <v>2.9220000000000002</v>
      </c>
      <c r="T132" s="72">
        <f>_xlfn.IFNA(IF('Stata dataset (nominal)'!T131="","",IF(LEFT(T$4,1)="£", 'Stata dataset (nominal)'!T131*$D132, 'Stata dataset (nominal)'!T131)), "")</f>
        <v>637.66200000000003</v>
      </c>
      <c r="U132" s="72">
        <f>_xlfn.IFNA(IF('Stata dataset (nominal)'!U131="","",IF(LEFT(U$4,1)="£", 'Stata dataset (nominal)'!U131*$D132, 'Stata dataset (nominal)'!U131)), "")</f>
        <v>18.265992028587906</v>
      </c>
      <c r="V132" s="72">
        <f>_xlfn.IFNA(IF('Stata dataset (nominal)'!V131="","",IF(LEFT(V$4,1)="£", 'Stata dataset (nominal)'!V131*$D132, 'Stata dataset (nominal)'!V131)), "")</f>
        <v>140.50288592902783</v>
      </c>
      <c r="W132" s="72">
        <f>_xlfn.IFNA(IF('Stata dataset (nominal)'!W131="","",IF(LEFT(W$4,1)="£", 'Stata dataset (nominal)'!W131*$D132, 'Stata dataset (nominal)'!W131)), "")</f>
        <v>1.4977290515780837</v>
      </c>
      <c r="X132" s="72" t="str">
        <f>_xlfn.IFNA(IF('Stata dataset (nominal)'!X131="","",IF(LEFT(X$4,1)="£", 'Stata dataset (nominal)'!X131*$D132, 'Stata dataset (nominal)'!X131)), "")</f>
        <v/>
      </c>
      <c r="Y132" s="72">
        <f>_xlfn.IFNA(IF('Stata dataset (nominal)'!Y131="","",IF(LEFT(Y$4,1)="£", 'Stata dataset (nominal)'!Y131*$D132, 'Stata dataset (nominal)'!Y131)), "")</f>
        <v>11.516321557620319</v>
      </c>
      <c r="Z132" s="72">
        <f>_xlfn.IFNA(IF('Stata dataset (nominal)'!Z131="","",IF(LEFT(Z$4,1)="£", 'Stata dataset (nominal)'!Z131*$D132, 'Stata dataset (nominal)'!Z131)), "")</f>
        <v>11.516321557620319</v>
      </c>
      <c r="AA132" s="72">
        <f>_xlfn.IFNA(IF('Stata dataset (nominal)'!AA131="","",IF(LEFT(AA$4,1)="£", 'Stata dataset (nominal)'!AA131*$D132, 'Stata dataset (nominal)'!AA131)), "")</f>
        <v>520.59299999999996</v>
      </c>
      <c r="AB132" s="72">
        <f>_xlfn.IFNA(IF('Stata dataset (nominal)'!AB131="","",IF(LEFT(AB$4,1)="£", 'Stata dataset (nominal)'!AB131*$D132, 'Stata dataset (nominal)'!AB131)), "")</f>
        <v>1.0859999999999999</v>
      </c>
      <c r="AC132" s="72">
        <f>_xlfn.IFNA(IF('Stata dataset (nominal)'!AC131="","",IF(LEFT(AC$4,1)="£", 'Stata dataset (nominal)'!AC131*$D132, 'Stata dataset (nominal)'!AC131)), "")</f>
        <v>1.8338444745454543</v>
      </c>
      <c r="AD132" s="72">
        <f>_xlfn.IFNA(IF('Stata dataset (nominal)'!AD131="","",IF(LEFT(AD$4,1)="£", 'Stata dataset (nominal)'!AD131*$D132, 'Stata dataset (nominal)'!AD131)), "")</f>
        <v>1.8979999999999999</v>
      </c>
    </row>
    <row r="133" spans="1:30" x14ac:dyDescent="0.4">
      <c r="A133" s="63" t="str">
        <f t="shared" si="1"/>
        <v>SBB24</v>
      </c>
      <c r="B133" s="63" t="s">
        <v>505</v>
      </c>
      <c r="C133" s="160" t="s">
        <v>263</v>
      </c>
      <c r="D133" s="72">
        <f>_xlfn.IFNA(IF('Stata dataset (nominal)'!D132="","",IF(LEFT(D$4,1)="£",'Stata dataset (nominal)'!D132*$D133,'Stata dataset (nominal)'!D132)),"")</f>
        <v>0.94744609856262829</v>
      </c>
      <c r="E133" s="72">
        <f>_xlfn.IFNA(IF('Stata dataset (nominal)'!E132="","",IF(LEFT(E$4,1)="£", 'Stata dataset (nominal)'!E132*$D133, 'Stata dataset (nominal)'!E132)), "")</f>
        <v>16.355761999486649</v>
      </c>
      <c r="F133" s="72">
        <f>_xlfn.IFNA(IF('Stata dataset (nominal)'!F132="","",IF(LEFT(F$4,1)="£", 'Stata dataset (nominal)'!F132*$D133, 'Stata dataset (nominal)'!F132)), "")</f>
        <v>1.1549367941478439</v>
      </c>
      <c r="G133" s="72">
        <f>_xlfn.IFNA(IF('Stata dataset (nominal)'!G132="","",IF(LEFT(G$4,1)="£", 'Stata dataset (nominal)'!G132*$D133, 'Stata dataset (nominal)'!G132)), "")</f>
        <v>11.244290297741271</v>
      </c>
      <c r="H133" s="72">
        <f>_xlfn.IFNA(IF('Stata dataset (nominal)'!H132="","",IF(LEFT(H$4,1)="£", 'Stata dataset (nominal)'!H132*$D133, 'Stata dataset (nominal)'!H132)), "")</f>
        <v>1.7840410035934291</v>
      </c>
      <c r="I133" s="72">
        <f>_xlfn.IFNA(IF('Stata dataset (nominal)'!I132="","",IF(LEFT(I$4,1)="£", 'Stata dataset (nominal)'!I132*$D133, 'Stata dataset (nominal)'!I132)), "")</f>
        <v>6.9106718429158116</v>
      </c>
      <c r="J133" s="72">
        <f>_xlfn.IFNA(IF('Stata dataset (nominal)'!J132="","",IF(LEFT(J$4,1)="£", 'Stata dataset (nominal)'!J132*$D133, 'Stata dataset (nominal)'!J132)), "")</f>
        <v>2.842338295687885E-3</v>
      </c>
      <c r="K133" s="72">
        <f>_xlfn.IFNA(IF('Stata dataset (nominal)'!K132="","",IF(LEFT(K$4,1)="£", 'Stata dataset (nominal)'!K132*$D133, 'Stata dataset (nominal)'!K132)), "")</f>
        <v>0</v>
      </c>
      <c r="L133" s="72">
        <f>_xlfn.IFNA(IF('Stata dataset (nominal)'!L132="","",IF(LEFT(L$4,1)="£", 'Stata dataset (nominal)'!L132*$D133, 'Stata dataset (nominal)'!L132)), "")</f>
        <v>0</v>
      </c>
      <c r="M133" s="72">
        <f>_xlfn.IFNA(IF('Stata dataset (nominal)'!M132="","",IF(LEFT(M$4,1)="£", 'Stata dataset (nominal)'!M132*$D133, 'Stata dataset (nominal)'!M132)), "")</f>
        <v>0</v>
      </c>
      <c r="N133" s="72" t="str">
        <f>_xlfn.IFNA(IF('Stata dataset (nominal)'!N132="","",IF(LEFT(N$4,1)="£", 'Stata dataset (nominal)'!N132*$D133, 'Stata dataset (nominal)'!N132)), "")</f>
        <v/>
      </c>
      <c r="O133" s="72">
        <f>_xlfn.IFNA(IF('Stata dataset (nominal)'!O132="","",IF(LEFT(O$4,1)="£", 'Stata dataset (nominal)'!O132*$D133, 'Stata dataset (nominal)'!O132)), "")</f>
        <v>253.75400000000002</v>
      </c>
      <c r="P133" s="72">
        <f>_xlfn.IFNA(IF('Stata dataset (nominal)'!P132="","",IF(LEFT(P$4,1)="£", 'Stata dataset (nominal)'!P132*$D133, 'Stata dataset (nominal)'!P132)), "")</f>
        <v>2.0569999999999999</v>
      </c>
      <c r="Q133" s="72">
        <f>_xlfn.IFNA(IF('Stata dataset (nominal)'!Q132="","",IF(LEFT(Q$4,1)="£", 'Stata dataset (nominal)'!Q132*$D133, 'Stata dataset (nominal)'!Q132)), "")</f>
        <v>86.850999999999999</v>
      </c>
      <c r="R133" s="72">
        <f>_xlfn.IFNA(IF('Stata dataset (nominal)'!R132="","",IF(LEFT(R$4,1)="£", 'Stata dataset (nominal)'!R132*$D133, 'Stata dataset (nominal)'!R132)), "")</f>
        <v>535.46900000000005</v>
      </c>
      <c r="S133" s="72">
        <f>_xlfn.IFNA(IF('Stata dataset (nominal)'!S132="","",IF(LEFT(S$4,1)="£", 'Stata dataset (nominal)'!S132*$D133, 'Stata dataset (nominal)'!S132)), "")</f>
        <v>2.9889999999999999</v>
      </c>
      <c r="T133" s="72">
        <f>_xlfn.IFNA(IF('Stata dataset (nominal)'!T132="","",IF(LEFT(T$4,1)="£", 'Stata dataset (nominal)'!T132*$D133, 'Stata dataset (nominal)'!T132)), "")</f>
        <v>646.89800000000002</v>
      </c>
      <c r="U133" s="72">
        <f>_xlfn.IFNA(IF('Stata dataset (nominal)'!U132="","",IF(LEFT(U$4,1)="£", 'Stata dataset (nominal)'!U132*$D133, 'Stata dataset (nominal)'!U132)), "")</f>
        <v>18.061427096065064</v>
      </c>
      <c r="V133" s="72">
        <f>_xlfn.IFNA(IF('Stata dataset (nominal)'!V132="","",IF(LEFT(V$4,1)="£", 'Stata dataset (nominal)'!V132*$D133, 'Stata dataset (nominal)'!V132)), "")</f>
        <v>140.39422979505298</v>
      </c>
      <c r="W133" s="72">
        <f>_xlfn.IFNA(IF('Stata dataset (nominal)'!W132="","",IF(LEFT(W$4,1)="£", 'Stata dataset (nominal)'!W132*$D133, 'Stata dataset (nominal)'!W132)), "")</f>
        <v>1.5324322189908615</v>
      </c>
      <c r="X133" s="72" t="str">
        <f>_xlfn.IFNA(IF('Stata dataset (nominal)'!X132="","",IF(LEFT(X$4,1)="£", 'Stata dataset (nominal)'!X132*$D133, 'Stata dataset (nominal)'!X132)), "")</f>
        <v/>
      </c>
      <c r="Y133" s="72">
        <f>_xlfn.IFNA(IF('Stata dataset (nominal)'!Y132="","",IF(LEFT(Y$4,1)="£", 'Stata dataset (nominal)'!Y132*$D133, 'Stata dataset (nominal)'!Y132)), "")</f>
        <v>11.516321557620319</v>
      </c>
      <c r="Z133" s="72">
        <f>_xlfn.IFNA(IF('Stata dataset (nominal)'!Z132="","",IF(LEFT(Z$4,1)="£", 'Stata dataset (nominal)'!Z132*$D133, 'Stata dataset (nominal)'!Z132)), "")</f>
        <v>11.516321557620319</v>
      </c>
      <c r="AA133" s="72">
        <f>_xlfn.IFNA(IF('Stata dataset (nominal)'!AA132="","",IF(LEFT(AA$4,1)="£", 'Stata dataset (nominal)'!AA132*$D133, 'Stata dataset (nominal)'!AA132)), "")</f>
        <v>519.29899640657084</v>
      </c>
      <c r="AB133" s="72">
        <f>_xlfn.IFNA(IF('Stata dataset (nominal)'!AB132="","",IF(LEFT(AB$4,1)="£", 'Stata dataset (nominal)'!AB132*$D133, 'Stata dataset (nominal)'!AB132)), "")</f>
        <v>0.84512191991786445</v>
      </c>
      <c r="AC133" s="72">
        <f>_xlfn.IFNA(IF('Stata dataset (nominal)'!AC132="","",IF(LEFT(AC$4,1)="£", 'Stata dataset (nominal)'!AC132*$D133, 'Stata dataset (nominal)'!AC132)), "")</f>
        <v>1.7374687927787238</v>
      </c>
      <c r="AD133" s="72">
        <f>_xlfn.IFNA(IF('Stata dataset (nominal)'!AD132="","",IF(LEFT(AD$4,1)="£", 'Stata dataset (nominal)'!AD132*$D133, 'Stata dataset (nominal)'!AD132)), "")</f>
        <v>1.7859358957905545</v>
      </c>
    </row>
    <row r="134" spans="1:30" x14ac:dyDescent="0.4">
      <c r="A134" s="63" t="str">
        <f t="shared" si="1"/>
        <v>SBB25</v>
      </c>
      <c r="B134" s="63" t="s">
        <v>505</v>
      </c>
      <c r="C134" s="160" t="s">
        <v>516</v>
      </c>
      <c r="D134" s="72">
        <f>_xlfn.IFNA(IF('Stata dataset (nominal)'!D133="","",IF(LEFT(D$4,1)="£",'Stata dataset (nominal)'!D133*$D134,'Stata dataset (nominal)'!D133)),"")</f>
        <v>0.92334804186428132</v>
      </c>
      <c r="E134" s="72">
        <f>_xlfn.IFNA(IF('Stata dataset (nominal)'!E133="","",IF(LEFT(E$4,1)="£", 'Stata dataset (nominal)'!E133*$D134, 'Stata dataset (nominal)'!E133)), "")</f>
        <v>15.655180728213054</v>
      </c>
      <c r="F134" s="72">
        <f>_xlfn.IFNA(IF('Stata dataset (nominal)'!F133="","",IF(LEFT(F$4,1)="£", 'Stata dataset (nominal)'!F133*$D134, 'Stata dataset (nominal)'!F133)), "")</f>
        <v>1.1479518544974312</v>
      </c>
      <c r="G134" s="72">
        <f>_xlfn.IFNA(IF('Stata dataset (nominal)'!G133="","",IF(LEFT(G$4,1)="£", 'Stata dataset (nominal)'!G133*$D134, 'Stata dataset (nominal)'!G133)), "")</f>
        <v>13.303667934738721</v>
      </c>
      <c r="H134" s="72">
        <f>_xlfn.IFNA(IF('Stata dataset (nominal)'!H133="","",IF(LEFT(H$4,1)="£", 'Stata dataset (nominal)'!H133*$D134, 'Stata dataset (nominal)'!H133)), "")</f>
        <v>2.0060000000000002</v>
      </c>
      <c r="I134" s="72">
        <f>_xlfn.IFNA(IF('Stata dataset (nominal)'!I133="","",IF(LEFT(I$4,1)="£", 'Stata dataset (nominal)'!I133*$D134, 'Stata dataset (nominal)'!I133)), "")</f>
        <v>7.8469572672328507</v>
      </c>
      <c r="J134" s="72">
        <f>_xlfn.IFNA(IF('Stata dataset (nominal)'!J133="","",IF(LEFT(J$4,1)="£", 'Stata dataset (nominal)'!J133*$D134, 'Stata dataset (nominal)'!J133)), "")</f>
        <v>2.8879440291158403E-3</v>
      </c>
      <c r="K134" s="72" t="str">
        <f>_xlfn.IFNA(IF('Stata dataset (nominal)'!K133="","",IF(LEFT(K$4,1)="£", 'Stata dataset (nominal)'!K133*$D134, 'Stata dataset (nominal)'!K133)), "")</f>
        <v/>
      </c>
      <c r="L134" s="72">
        <f>_xlfn.IFNA(IF('Stata dataset (nominal)'!L133="","",IF(LEFT(L$4,1)="£", 'Stata dataset (nominal)'!L133*$D134, 'Stata dataset (nominal)'!L133)), "")</f>
        <v>2E-3</v>
      </c>
      <c r="M134" s="72">
        <f>_xlfn.IFNA(IF('Stata dataset (nominal)'!M133="","",IF(LEFT(M$4,1)="£", 'Stata dataset (nominal)'!M133*$D134, 'Stata dataset (nominal)'!M133)), "")</f>
        <v>0.97100000000000009</v>
      </c>
      <c r="N134" s="72">
        <f>_xlfn.IFNA(IF('Stata dataset (nominal)'!N133="","",IF(LEFT(N$4,1)="£", 'Stata dataset (nominal)'!N133*$D134, 'Stata dataset (nominal)'!N133)), "")</f>
        <v>0</v>
      </c>
      <c r="O134" s="72">
        <f>_xlfn.IFNA(IF('Stata dataset (nominal)'!O133="","",IF(LEFT(O$4,1)="£", 'Stata dataset (nominal)'!O133*$D134, 'Stata dataset (nominal)'!O133)), "")</f>
        <v>218.29958845839633</v>
      </c>
      <c r="P134" s="72">
        <f>_xlfn.IFNA(IF('Stata dataset (nominal)'!P133="","",IF(LEFT(P$4,1)="£", 'Stata dataset (nominal)'!P133*$D134, 'Stata dataset (nominal)'!P133)), "")</f>
        <v>2.0659999999999998</v>
      </c>
      <c r="Q134" s="72">
        <f>_xlfn.IFNA(IF('Stata dataset (nominal)'!Q133="","",IF(LEFT(Q$4,1)="£", 'Stata dataset (nominal)'!Q133*$D134, 'Stata dataset (nominal)'!Q133)), "")</f>
        <v>85.238</v>
      </c>
      <c r="R134" s="72">
        <f>_xlfn.IFNA(IF('Stata dataset (nominal)'!R133="","",IF(LEFT(R$4,1)="£", 'Stata dataset (nominal)'!R133*$D134, 'Stata dataset (nominal)'!R133)), "")</f>
        <v>576.351</v>
      </c>
      <c r="S134" s="72">
        <f>_xlfn.IFNA(IF('Stata dataset (nominal)'!S133="","",IF(LEFT(S$4,1)="£", 'Stata dataset (nominal)'!S133*$D134, 'Stata dataset (nominal)'!S133)), "")</f>
        <v>3.0750000000000002</v>
      </c>
      <c r="T134" s="72">
        <f>_xlfn.IFNA(IF('Stata dataset (nominal)'!T133="","",IF(LEFT(T$4,1)="£", 'Stata dataset (nominal)'!T133*$D134, 'Stata dataset (nominal)'!T133)), "")</f>
        <v>667.50400000000002</v>
      </c>
      <c r="U134" s="72" t="str">
        <f>_xlfn.IFNA(IF('Stata dataset (nominal)'!U133="","",IF(LEFT(U$4,1)="£", 'Stata dataset (nominal)'!U133*$D134, 'Stata dataset (nominal)'!U133)), "")</f>
        <v/>
      </c>
      <c r="V134" s="72" t="str">
        <f>_xlfn.IFNA(IF('Stata dataset (nominal)'!V133="","",IF(LEFT(V$4,1)="£", 'Stata dataset (nominal)'!V133*$D134, 'Stata dataset (nominal)'!V133)), "")</f>
        <v/>
      </c>
      <c r="W134" s="72" t="str">
        <f>_xlfn.IFNA(IF('Stata dataset (nominal)'!W133="","",IF(LEFT(W$4,1)="£", 'Stata dataset (nominal)'!W133*$D134, 'Stata dataset (nominal)'!W133)), "")</f>
        <v/>
      </c>
      <c r="X134" s="72" t="str">
        <f>_xlfn.IFNA(IF('Stata dataset (nominal)'!X133="","",IF(LEFT(X$4,1)="£", 'Stata dataset (nominal)'!X133*$D134, 'Stata dataset (nominal)'!X133)), "")</f>
        <v/>
      </c>
      <c r="Y134" s="72" t="str">
        <f>_xlfn.IFNA(IF('Stata dataset (nominal)'!Y133="","",IF(LEFT(Y$4,1)="£", 'Stata dataset (nominal)'!Y133*$D134, 'Stata dataset (nominal)'!Y133)), "")</f>
        <v/>
      </c>
      <c r="Z134" s="72" t="str">
        <f>_xlfn.IFNA(IF('Stata dataset (nominal)'!Z133="","",IF(LEFT(Z$4,1)="£", 'Stata dataset (nominal)'!Z133*$D134, 'Stata dataset (nominal)'!Z133)), "")</f>
        <v/>
      </c>
      <c r="AA134" s="72">
        <f>_xlfn.IFNA(IF('Stata dataset (nominal)'!AA133="","",IF(LEFT(AA$4,1)="£", 'Stata dataset (nominal)'!AA133*$D134, 'Stata dataset (nominal)'!AA133)), "")</f>
        <v>521.60512016969847</v>
      </c>
      <c r="AB134" s="72">
        <f>_xlfn.IFNA(IF('Stata dataset (nominal)'!AB133="","",IF(LEFT(AB$4,1)="£", 'Stata dataset (nominal)'!AB133*$D134, 'Stata dataset (nominal)'!AB133)), "")</f>
        <v>1.9870000000000003</v>
      </c>
      <c r="AC134" s="72" t="str">
        <f>_xlfn.IFNA(IF('Stata dataset (nominal)'!AC133="","",IF(LEFT(AC$4,1)="£", 'Stata dataset (nominal)'!AC133*$D134, 'Stata dataset (nominal)'!AC133)), "")</f>
        <v/>
      </c>
      <c r="AD134" s="72">
        <f>_xlfn.IFNA(IF('Stata dataset (nominal)'!AD133="","",IF(LEFT(AD$4,1)="£", 'Stata dataset (nominal)'!AD133*$D134, 'Stata dataset (nominal)'!AD133)), "")</f>
        <v>1.4870000000000001</v>
      </c>
    </row>
    <row r="135" spans="1:30" x14ac:dyDescent="0.4">
      <c r="A135" s="63" t="str">
        <f t="shared" si="1"/>
        <v>SBB26</v>
      </c>
      <c r="B135" s="63" t="s">
        <v>505</v>
      </c>
      <c r="C135" s="160" t="s">
        <v>518</v>
      </c>
      <c r="D135" s="72">
        <f>_xlfn.IFNA(IF('Stata dataset (nominal)'!D134="","",IF(LEFT(D$4,1)="£",'Stata dataset (nominal)'!D134*$D135,'Stata dataset (nominal)'!D134)),"")</f>
        <v>0.9052431782983148</v>
      </c>
      <c r="E135" s="72">
        <f>_xlfn.IFNA(IF('Stata dataset (nominal)'!E134="","",IF(LEFT(E$4,1)="£", 'Stata dataset (nominal)'!E134*$D135, 'Stata dataset (nominal)'!E134)), "")</f>
        <v>15.252611568220514</v>
      </c>
      <c r="F135" s="72">
        <f>_xlfn.IFNA(IF('Stata dataset (nominal)'!F134="","",IF(LEFT(F$4,1)="£", 'Stata dataset (nominal)'!F134*$D135, 'Stata dataset (nominal)'!F134)), "")</f>
        <v>1.1131236156022362</v>
      </c>
      <c r="G135" s="72">
        <f>_xlfn.IFNA(IF('Stata dataset (nominal)'!G134="","",IF(LEFT(G$4,1)="£", 'Stata dataset (nominal)'!G134*$D135, 'Stata dataset (nominal)'!G134)), "")</f>
        <v>16.701000000000001</v>
      </c>
      <c r="H135" s="72">
        <f>_xlfn.IFNA(IF('Stata dataset (nominal)'!H134="","",IF(LEFT(H$4,1)="£", 'Stata dataset (nominal)'!H134*$D135, 'Stata dataset (nominal)'!H134)), "")</f>
        <v>1.9051925898146775</v>
      </c>
      <c r="I135" s="72">
        <f>_xlfn.IFNA(IF('Stata dataset (nominal)'!I134="","",IF(LEFT(I$4,1)="£", 'Stata dataset (nominal)'!I134*$D135, 'Stata dataset (nominal)'!I134)), "")</f>
        <v>8.9160597745209866</v>
      </c>
      <c r="J135" s="72">
        <f>_xlfn.IFNA(IF('Stata dataset (nominal)'!J134="","",IF(LEFT(J$4,1)="£", 'Stata dataset (nominal)'!J134*$D135, 'Stata dataset (nominal)'!J134)), "")</f>
        <v>3.0000000000000001E-3</v>
      </c>
      <c r="K135" s="72" t="str">
        <f>_xlfn.IFNA(IF('Stata dataset (nominal)'!K134="","",IF(LEFT(K$4,1)="£", 'Stata dataset (nominal)'!K134*$D135, 'Stata dataset (nominal)'!K134)), "")</f>
        <v/>
      </c>
      <c r="L135" s="72">
        <f>_xlfn.IFNA(IF('Stata dataset (nominal)'!L134="","",IF(LEFT(L$4,1)="£", 'Stata dataset (nominal)'!L134*$D135, 'Stata dataset (nominal)'!L134)), "")</f>
        <v>3.0000000000000001E-3</v>
      </c>
      <c r="M135" s="72">
        <f>_xlfn.IFNA(IF('Stata dataset (nominal)'!M134="","",IF(LEFT(M$4,1)="£", 'Stata dataset (nominal)'!M134*$D135, 'Stata dataset (nominal)'!M134)), "")</f>
        <v>1.2509999999999999</v>
      </c>
      <c r="N135" s="72">
        <f>_xlfn.IFNA(IF('Stata dataset (nominal)'!N134="","",IF(LEFT(N$4,1)="£", 'Stata dataset (nominal)'!N134*$D135, 'Stata dataset (nominal)'!N134)), "")</f>
        <v>0</v>
      </c>
      <c r="O135" s="72">
        <f>_xlfn.IFNA(IF('Stata dataset (nominal)'!O134="","",IF(LEFT(O$4,1)="£", 'Stata dataset (nominal)'!O134*$D135, 'Stata dataset (nominal)'!O134)), "")</f>
        <v>208.40401240808427</v>
      </c>
      <c r="P135" s="72">
        <f>_xlfn.IFNA(IF('Stata dataset (nominal)'!P134="","",IF(LEFT(P$4,1)="£", 'Stata dataset (nominal)'!P134*$D135, 'Stata dataset (nominal)'!P134)), "")</f>
        <v>2.0300600917103551</v>
      </c>
      <c r="Q135" s="72">
        <f>_xlfn.IFNA(IF('Stata dataset (nominal)'!Q134="","",IF(LEFT(Q$4,1)="£", 'Stata dataset (nominal)'!Q134*$D135, 'Stata dataset (nominal)'!Q134)), "")</f>
        <v>80.481308931022056</v>
      </c>
      <c r="R135" s="72">
        <f>_xlfn.IFNA(IF('Stata dataset (nominal)'!R134="","",IF(LEFT(R$4,1)="£", 'Stata dataset (nominal)'!R134*$D135, 'Stata dataset (nominal)'!R134)), "")</f>
        <v>589.38493546151824</v>
      </c>
      <c r="S135" s="72">
        <f>_xlfn.IFNA(IF('Stata dataset (nominal)'!S134="","",IF(LEFT(S$4,1)="£", 'Stata dataset (nominal)'!S134*$D135, 'Stata dataset (nominal)'!S134)), "")</f>
        <v>3.1625145484392529</v>
      </c>
      <c r="T135" s="72">
        <f>_xlfn.IFNA(IF('Stata dataset (nominal)'!T134="","",IF(LEFT(T$4,1)="£", 'Stata dataset (nominal)'!T134*$D135, 'Stata dataset (nominal)'!T134)), "")</f>
        <v>683.82105825302301</v>
      </c>
      <c r="U135" s="72" t="str">
        <f>_xlfn.IFNA(IF('Stata dataset (nominal)'!U134="","",IF(LEFT(U$4,1)="£", 'Stata dataset (nominal)'!U134*$D135, 'Stata dataset (nominal)'!U134)), "")</f>
        <v/>
      </c>
      <c r="V135" s="72" t="str">
        <f>_xlfn.IFNA(IF('Stata dataset (nominal)'!V134="","",IF(LEFT(V$4,1)="£", 'Stata dataset (nominal)'!V134*$D135, 'Stata dataset (nominal)'!V134)), "")</f>
        <v/>
      </c>
      <c r="W135" s="72" t="str">
        <f>_xlfn.IFNA(IF('Stata dataset (nominal)'!W134="","",IF(LEFT(W$4,1)="£", 'Stata dataset (nominal)'!W134*$D135, 'Stata dataset (nominal)'!W134)), "")</f>
        <v/>
      </c>
      <c r="X135" s="72" t="str">
        <f>_xlfn.IFNA(IF('Stata dataset (nominal)'!X134="","",IF(LEFT(X$4,1)="£", 'Stata dataset (nominal)'!X134*$D135, 'Stata dataset (nominal)'!X134)), "")</f>
        <v/>
      </c>
      <c r="Y135" s="72" t="str">
        <f>_xlfn.IFNA(IF('Stata dataset (nominal)'!Y134="","",IF(LEFT(Y$4,1)="£", 'Stata dataset (nominal)'!Y134*$D135, 'Stata dataset (nominal)'!Y134)), "")</f>
        <v/>
      </c>
      <c r="Z135" s="72" t="str">
        <f>_xlfn.IFNA(IF('Stata dataset (nominal)'!Z134="","",IF(LEFT(Z$4,1)="£", 'Stata dataset (nominal)'!Z134*$D135, 'Stata dataset (nominal)'!Z134)), "")</f>
        <v/>
      </c>
      <c r="AA135" s="72">
        <f>_xlfn.IFNA(IF('Stata dataset (nominal)'!AA134="","",IF(LEFT(AA$4,1)="£", 'Stata dataset (nominal)'!AA134*$D135, 'Stata dataset (nominal)'!AA134)), "")</f>
        <v>590.67699999999991</v>
      </c>
      <c r="AB135" s="72">
        <f>_xlfn.IFNA(IF('Stata dataset (nominal)'!AB134="","",IF(LEFT(AB$4,1)="£", 'Stata dataset (nominal)'!AB134*$D135, 'Stata dataset (nominal)'!AB134)), "")</f>
        <v>1.6880000000000002</v>
      </c>
      <c r="AC135" s="72" t="str">
        <f>_xlfn.IFNA(IF('Stata dataset (nominal)'!AC134="","",IF(LEFT(AC$4,1)="£", 'Stata dataset (nominal)'!AC134*$D135, 'Stata dataset (nominal)'!AC134)), "")</f>
        <v/>
      </c>
      <c r="AD135" s="72">
        <f>_xlfn.IFNA(IF('Stata dataset (nominal)'!AD134="","",IF(LEFT(AD$4,1)="£", 'Stata dataset (nominal)'!AD134*$D135, 'Stata dataset (nominal)'!AD134)), "")</f>
        <v>1.0372404552810652</v>
      </c>
    </row>
    <row r="136" spans="1:30" x14ac:dyDescent="0.4">
      <c r="A136" s="63" t="str">
        <f t="shared" si="1"/>
        <v>SBB27</v>
      </c>
      <c r="B136" s="63" t="s">
        <v>505</v>
      </c>
      <c r="C136" s="160" t="s">
        <v>519</v>
      </c>
      <c r="D136" s="72">
        <f>_xlfn.IFNA(IF('Stata dataset (nominal)'!D135="","",IF(LEFT(D$4,1)="£",'Stata dataset (nominal)'!D135*$D136,'Stata dataset (nominal)'!D135)),"")</f>
        <v>0.88749331205717152</v>
      </c>
      <c r="E136" s="72">
        <f>_xlfn.IFNA(IF('Stata dataset (nominal)'!E135="","",IF(LEFT(E$4,1)="£", 'Stata dataset (nominal)'!E135*$D136, 'Stata dataset (nominal)'!E135)), "")</f>
        <v>16.530194473040741</v>
      </c>
      <c r="F136" s="72">
        <f>_xlfn.IFNA(IF('Stata dataset (nominal)'!F135="","",IF(LEFT(F$4,1)="£", 'Stata dataset (nominal)'!F135*$D136, 'Stata dataset (nominal)'!F135)), "")</f>
        <v>1.2044505692359107</v>
      </c>
      <c r="G136" s="72">
        <f>_xlfn.IFNA(IF('Stata dataset (nominal)'!G135="","",IF(LEFT(G$4,1)="£", 'Stata dataset (nominal)'!G135*$D136, 'Stata dataset (nominal)'!G135)), "")</f>
        <v>16.821000000000002</v>
      </c>
      <c r="H136" s="72">
        <f>_xlfn.IFNA(IF('Stata dataset (nominal)'!H135="","",IF(LEFT(H$4,1)="£", 'Stata dataset (nominal)'!H135*$D136, 'Stata dataset (nominal)'!H135)), "")</f>
        <v>2.0638481553424648</v>
      </c>
      <c r="I136" s="72">
        <f>_xlfn.IFNA(IF('Stata dataset (nominal)'!I135="","",IF(LEFT(I$4,1)="£", 'Stata dataset (nominal)'!I135*$D136, 'Stata dataset (nominal)'!I135)), "")</f>
        <v>9.6560920747605898</v>
      </c>
      <c r="J136" s="72">
        <f>_xlfn.IFNA(IF('Stata dataset (nominal)'!J135="","",IF(LEFT(J$4,1)="£", 'Stata dataset (nominal)'!J135*$D136, 'Stata dataset (nominal)'!J135)), "")</f>
        <v>3.0000000000000001E-3</v>
      </c>
      <c r="K136" s="72" t="str">
        <f>_xlfn.IFNA(IF('Stata dataset (nominal)'!K135="","",IF(LEFT(K$4,1)="£", 'Stata dataset (nominal)'!K135*$D136, 'Stata dataset (nominal)'!K135)), "")</f>
        <v/>
      </c>
      <c r="L136" s="72">
        <f>_xlfn.IFNA(IF('Stata dataset (nominal)'!L135="","",IF(LEFT(L$4,1)="£", 'Stata dataset (nominal)'!L135*$D136, 'Stata dataset (nominal)'!L135)), "")</f>
        <v>3.0000000000000001E-3</v>
      </c>
      <c r="M136" s="72">
        <f>_xlfn.IFNA(IF('Stata dataset (nominal)'!M135="","",IF(LEFT(M$4,1)="£", 'Stata dataset (nominal)'!M135*$D136, 'Stata dataset (nominal)'!M135)), "")</f>
        <v>1.2509999999999999</v>
      </c>
      <c r="N136" s="72">
        <f>_xlfn.IFNA(IF('Stata dataset (nominal)'!N135="","",IF(LEFT(N$4,1)="£", 'Stata dataset (nominal)'!N135*$D136, 'Stata dataset (nominal)'!N135)), "")</f>
        <v>0</v>
      </c>
      <c r="O136" s="72">
        <f>_xlfn.IFNA(IF('Stata dataset (nominal)'!O135="","",IF(LEFT(O$4,1)="£", 'Stata dataset (nominal)'!O135*$D136, 'Stata dataset (nominal)'!O135)), "")</f>
        <v>199.96152335187585</v>
      </c>
      <c r="P136" s="72">
        <f>_xlfn.IFNA(IF('Stata dataset (nominal)'!P135="","",IF(LEFT(P$4,1)="£", 'Stata dataset (nominal)'!P135*$D136, 'Stata dataset (nominal)'!P135)), "")</f>
        <v>2.014941506551247</v>
      </c>
      <c r="Q136" s="72">
        <f>_xlfn.IFNA(IF('Stata dataset (nominal)'!Q135="","",IF(LEFT(Q$4,1)="£", 'Stata dataset (nominal)'!Q135*$D136, 'Stata dataset (nominal)'!Q135)), "")</f>
        <v>78.723997821654351</v>
      </c>
      <c r="R136" s="72">
        <f>_xlfn.IFNA(IF('Stata dataset (nominal)'!R135="","",IF(LEFT(R$4,1)="£", 'Stata dataset (nominal)'!R135*$D136, 'Stata dataset (nominal)'!R135)), "")</f>
        <v>601.42308905052744</v>
      </c>
      <c r="S136" s="72">
        <f>_xlfn.IFNA(IF('Stata dataset (nominal)'!S135="","",IF(LEFT(S$4,1)="£", 'Stata dataset (nominal)'!S135*$D136, 'Stata dataset (nominal)'!S135)), "")</f>
        <v>3.2265206301405809</v>
      </c>
      <c r="T136" s="72">
        <f>_xlfn.IFNA(IF('Stata dataset (nominal)'!T135="","",IF(LEFT(T$4,1)="£", 'Stata dataset (nominal)'!T135*$D136, 'Stata dataset (nominal)'!T135)), "")</f>
        <v>696.43485588205453</v>
      </c>
      <c r="U136" s="72" t="str">
        <f>_xlfn.IFNA(IF('Stata dataset (nominal)'!U135="","",IF(LEFT(U$4,1)="£", 'Stata dataset (nominal)'!U135*$D136, 'Stata dataset (nominal)'!U135)), "")</f>
        <v/>
      </c>
      <c r="V136" s="72" t="str">
        <f>_xlfn.IFNA(IF('Stata dataset (nominal)'!V135="","",IF(LEFT(V$4,1)="£", 'Stata dataset (nominal)'!V135*$D136, 'Stata dataset (nominal)'!V135)), "")</f>
        <v/>
      </c>
      <c r="W136" s="72" t="str">
        <f>_xlfn.IFNA(IF('Stata dataset (nominal)'!W135="","",IF(LEFT(W$4,1)="£", 'Stata dataset (nominal)'!W135*$D136, 'Stata dataset (nominal)'!W135)), "")</f>
        <v/>
      </c>
      <c r="X136" s="72" t="str">
        <f>_xlfn.IFNA(IF('Stata dataset (nominal)'!X135="","",IF(LEFT(X$4,1)="£", 'Stata dataset (nominal)'!X135*$D136, 'Stata dataset (nominal)'!X135)), "")</f>
        <v/>
      </c>
      <c r="Y136" s="72" t="str">
        <f>_xlfn.IFNA(IF('Stata dataset (nominal)'!Y135="","",IF(LEFT(Y$4,1)="£", 'Stata dataset (nominal)'!Y135*$D136, 'Stata dataset (nominal)'!Y135)), "")</f>
        <v/>
      </c>
      <c r="Z136" s="72" t="str">
        <f>_xlfn.IFNA(IF('Stata dataset (nominal)'!Z135="","",IF(LEFT(Z$4,1)="£", 'Stata dataset (nominal)'!Z135*$D136, 'Stata dataset (nominal)'!Z135)), "")</f>
        <v/>
      </c>
      <c r="AA136" s="72">
        <f>_xlfn.IFNA(IF('Stata dataset (nominal)'!AA135="","",IF(LEFT(AA$4,1)="£", 'Stata dataset (nominal)'!AA135*$D136, 'Stata dataset (nominal)'!AA135)), "")</f>
        <v>630.39199999999994</v>
      </c>
      <c r="AB136" s="72">
        <f>_xlfn.IFNA(IF('Stata dataset (nominal)'!AB135="","",IF(LEFT(AB$4,1)="£", 'Stata dataset (nominal)'!AB135*$D136, 'Stata dataset (nominal)'!AB135)), "")</f>
        <v>1.379</v>
      </c>
      <c r="AC136" s="72" t="str">
        <f>_xlfn.IFNA(IF('Stata dataset (nominal)'!AC135="","",IF(LEFT(AC$4,1)="£", 'Stata dataset (nominal)'!AC135*$D136, 'Stata dataset (nominal)'!AC135)), "")</f>
        <v/>
      </c>
      <c r="AD136" s="72">
        <f>_xlfn.IFNA(IF('Stata dataset (nominal)'!AD135="","",IF(LEFT(AD$4,1)="£", 'Stata dataset (nominal)'!AD135*$D136, 'Stata dataset (nominal)'!AD135)), "")</f>
        <v>0.86207323957728077</v>
      </c>
    </row>
    <row r="137" spans="1:30" x14ac:dyDescent="0.4">
      <c r="A137" s="63" t="str">
        <f t="shared" si="1"/>
        <v>SBB28</v>
      </c>
      <c r="B137" s="63" t="s">
        <v>505</v>
      </c>
      <c r="C137" s="160" t="s">
        <v>520</v>
      </c>
      <c r="D137" s="72">
        <f>_xlfn.IFNA(IF('Stata dataset (nominal)'!D136="","",IF(LEFT(D$4,1)="£",'Stata dataset (nominal)'!D136*$D137,'Stata dataset (nominal)'!D136)),"")</f>
        <v>0.87009148240899159</v>
      </c>
      <c r="E137" s="72">
        <f>_xlfn.IFNA(IF('Stata dataset (nominal)'!E136="","",IF(LEFT(E$4,1)="£", 'Stata dataset (nominal)'!E136*$D137, 'Stata dataset (nominal)'!E136)), "")</f>
        <v>17.420936967018239</v>
      </c>
      <c r="F137" s="72">
        <f>_xlfn.IFNA(IF('Stata dataset (nominal)'!F136="","",IF(LEFT(F$4,1)="£", 'Stata dataset (nominal)'!F136*$D137, 'Stata dataset (nominal)'!F136)), "")</f>
        <v>1.2682855878918664</v>
      </c>
      <c r="G137" s="72">
        <f>_xlfn.IFNA(IF('Stata dataset (nominal)'!G136="","",IF(LEFT(G$4,1)="£", 'Stata dataset (nominal)'!G136*$D137, 'Stata dataset (nominal)'!G136)), "")</f>
        <v>17.231999999999999</v>
      </c>
      <c r="H137" s="72">
        <f>_xlfn.IFNA(IF('Stata dataset (nominal)'!H136="","",IF(LEFT(H$4,1)="£", 'Stata dataset (nominal)'!H136*$D137, 'Stata dataset (nominal)'!H136)), "")</f>
        <v>2.1756494792293983</v>
      </c>
      <c r="I137" s="72">
        <f>_xlfn.IFNA(IF('Stata dataset (nominal)'!I136="","",IF(LEFT(I$4,1)="£", 'Stata dataset (nominal)'!I136*$D137, 'Stata dataset (nominal)'!I136)), "")</f>
        <v>10.17214513622138</v>
      </c>
      <c r="J137" s="72">
        <f>_xlfn.IFNA(IF('Stata dataset (nominal)'!J136="","",IF(LEFT(J$4,1)="£", 'Stata dataset (nominal)'!J136*$D137, 'Stata dataset (nominal)'!J136)), "")</f>
        <v>2.9999999999999996E-3</v>
      </c>
      <c r="K137" s="72" t="str">
        <f>_xlfn.IFNA(IF('Stata dataset (nominal)'!K136="","",IF(LEFT(K$4,1)="£", 'Stata dataset (nominal)'!K136*$D137, 'Stata dataset (nominal)'!K136)), "")</f>
        <v/>
      </c>
      <c r="L137" s="72">
        <f>_xlfn.IFNA(IF('Stata dataset (nominal)'!L136="","",IF(LEFT(L$4,1)="£", 'Stata dataset (nominal)'!L136*$D137, 'Stata dataset (nominal)'!L136)), "")</f>
        <v>3.0000000000000001E-3</v>
      </c>
      <c r="M137" s="72">
        <f>_xlfn.IFNA(IF('Stata dataset (nominal)'!M136="","",IF(LEFT(M$4,1)="£", 'Stata dataset (nominal)'!M136*$D137, 'Stata dataset (nominal)'!M136)), "")</f>
        <v>1.2509999999999999</v>
      </c>
      <c r="N137" s="72">
        <f>_xlfn.IFNA(IF('Stata dataset (nominal)'!N136="","",IF(LEFT(N$4,1)="£", 'Stata dataset (nominal)'!N136*$D137, 'Stata dataset (nominal)'!N136)), "")</f>
        <v>0</v>
      </c>
      <c r="O137" s="72">
        <f>_xlfn.IFNA(IF('Stata dataset (nominal)'!O136="","",IF(LEFT(O$4,1)="£", 'Stata dataset (nominal)'!O136*$D137, 'Stata dataset (nominal)'!O136)), "")</f>
        <v>191.91448946931627</v>
      </c>
      <c r="P137" s="72">
        <f>_xlfn.IFNA(IF('Stata dataset (nominal)'!P136="","",IF(LEFT(P$4,1)="£", 'Stata dataset (nominal)'!P136*$D137, 'Stata dataset (nominal)'!P136)), "")</f>
        <v>2.0010443628504708</v>
      </c>
      <c r="Q137" s="72">
        <f>_xlfn.IFNA(IF('Stata dataset (nominal)'!Q136="","",IF(LEFT(Q$4,1)="£", 'Stata dataset (nominal)'!Q136*$D137, 'Stata dataset (nominal)'!Q136)), "")</f>
        <v>77.109157320539595</v>
      </c>
      <c r="R137" s="72">
        <f>_xlfn.IFNA(IF('Stata dataset (nominal)'!R136="","",IF(LEFT(R$4,1)="£", 'Stata dataset (nominal)'!R136*$D137, 'Stata dataset (nominal)'!R136)), "")</f>
        <v>613.35531316225388</v>
      </c>
      <c r="S137" s="72">
        <f>_xlfn.IFNA(IF('Stata dataset (nominal)'!S136="","",IF(LEFT(S$4,1)="£", 'Stata dataset (nominal)'!S136*$D137, 'Stata dataset (nominal)'!S136)), "")</f>
        <v>3.285908664467418</v>
      </c>
      <c r="T137" s="72">
        <f>_xlfn.IFNA(IF('Stata dataset (nominal)'!T136="","",IF(LEFT(T$4,1)="£", 'Stata dataset (nominal)'!T136*$D137, 'Stata dataset (nominal)'!T136)), "")</f>
        <v>708.15189583661834</v>
      </c>
      <c r="U137" s="72" t="str">
        <f>_xlfn.IFNA(IF('Stata dataset (nominal)'!U136="","",IF(LEFT(U$4,1)="£", 'Stata dataset (nominal)'!U136*$D137, 'Stata dataset (nominal)'!U136)), "")</f>
        <v/>
      </c>
      <c r="V137" s="72" t="str">
        <f>_xlfn.IFNA(IF('Stata dataset (nominal)'!V136="","",IF(LEFT(V$4,1)="£", 'Stata dataset (nominal)'!V136*$D137, 'Stata dataset (nominal)'!V136)), "")</f>
        <v/>
      </c>
      <c r="W137" s="72" t="str">
        <f>_xlfn.IFNA(IF('Stata dataset (nominal)'!W136="","",IF(LEFT(W$4,1)="£", 'Stata dataset (nominal)'!W136*$D137, 'Stata dataset (nominal)'!W136)), "")</f>
        <v/>
      </c>
      <c r="X137" s="72" t="str">
        <f>_xlfn.IFNA(IF('Stata dataset (nominal)'!X136="","",IF(LEFT(X$4,1)="£", 'Stata dataset (nominal)'!X136*$D137, 'Stata dataset (nominal)'!X136)), "")</f>
        <v/>
      </c>
      <c r="Y137" s="72" t="str">
        <f>_xlfn.IFNA(IF('Stata dataset (nominal)'!Y136="","",IF(LEFT(Y$4,1)="£", 'Stata dataset (nominal)'!Y136*$D137, 'Stata dataset (nominal)'!Y136)), "")</f>
        <v/>
      </c>
      <c r="Z137" s="72" t="str">
        <f>_xlfn.IFNA(IF('Stata dataset (nominal)'!Z136="","",IF(LEFT(Z$4,1)="£", 'Stata dataset (nominal)'!Z136*$D137, 'Stata dataset (nominal)'!Z136)), "")</f>
        <v/>
      </c>
      <c r="AA137" s="72">
        <f>_xlfn.IFNA(IF('Stata dataset (nominal)'!AA136="","",IF(LEFT(AA$4,1)="£", 'Stata dataset (nominal)'!AA136*$D137, 'Stata dataset (nominal)'!AA136)), "")</f>
        <v>668.19599999999991</v>
      </c>
      <c r="AB137" s="72">
        <f>_xlfn.IFNA(IF('Stata dataset (nominal)'!AB136="","",IF(LEFT(AB$4,1)="£", 'Stata dataset (nominal)'!AB136*$D137, 'Stata dataset (nominal)'!AB136)), "")</f>
        <v>1.3789999999999998</v>
      </c>
      <c r="AC137" s="72" t="str">
        <f>_xlfn.IFNA(IF('Stata dataset (nominal)'!AC136="","",IF(LEFT(AC$4,1)="£", 'Stata dataset (nominal)'!AC136*$D137, 'Stata dataset (nominal)'!AC136)), "")</f>
        <v/>
      </c>
      <c r="AD137" s="72">
        <f>_xlfn.IFNA(IF('Stata dataset (nominal)'!AD136="","",IF(LEFT(AD$4,1)="£", 'Stata dataset (nominal)'!AD136*$D137, 'Stata dataset (nominal)'!AD136)), "")</f>
        <v>0.65987955085901395</v>
      </c>
    </row>
    <row r="138" spans="1:30" x14ac:dyDescent="0.4">
      <c r="A138" s="63" t="str">
        <f t="shared" si="1"/>
        <v>SBB29</v>
      </c>
      <c r="B138" s="63" t="s">
        <v>505</v>
      </c>
      <c r="C138" s="160" t="s">
        <v>521</v>
      </c>
      <c r="D138" s="72">
        <f>_xlfn.IFNA(IF('Stata dataset (nominal)'!D137="","",IF(LEFT(D$4,1)="£",'Stata dataset (nominal)'!D137*$D138,'Stata dataset (nominal)'!D137)),"")</f>
        <v>0.85303086510685477</v>
      </c>
      <c r="E138" s="72">
        <f>_xlfn.IFNA(IF('Stata dataset (nominal)'!E137="","",IF(LEFT(E$4,1)="£", 'Stata dataset (nominal)'!E137*$D138, 'Stata dataset (nominal)'!E137)), "")</f>
        <v>17.710733950300877</v>
      </c>
      <c r="F138" s="72">
        <f>_xlfn.IFNA(IF('Stata dataset (nominal)'!F137="","",IF(LEFT(F$4,1)="£", 'Stata dataset (nominal)'!F137*$D138, 'Stata dataset (nominal)'!F137)), "")</f>
        <v>1.2881768653612675</v>
      </c>
      <c r="G138" s="72">
        <f>_xlfn.IFNA(IF('Stata dataset (nominal)'!G137="","",IF(LEFT(G$4,1)="£", 'Stata dataset (nominal)'!G137*$D138, 'Stata dataset (nominal)'!G137)), "")</f>
        <v>17.855</v>
      </c>
      <c r="H138" s="72">
        <f>_xlfn.IFNA(IF('Stata dataset (nominal)'!H137="","",IF(LEFT(H$4,1)="£", 'Stata dataset (nominal)'!H137*$D138, 'Stata dataset (nominal)'!H137)), "")</f>
        <v>2.211860803968293</v>
      </c>
      <c r="I138" s="72">
        <f>_xlfn.IFNA(IF('Stata dataset (nominal)'!I137="","",IF(LEFT(I$4,1)="£", 'Stata dataset (nominal)'!I137*$D138, 'Stata dataset (nominal)'!I137)), "")</f>
        <v>10.339373891221282</v>
      </c>
      <c r="J138" s="72">
        <f>_xlfn.IFNA(IF('Stata dataset (nominal)'!J137="","",IF(LEFT(J$4,1)="£", 'Stata dataset (nominal)'!J137*$D138, 'Stata dataset (nominal)'!J137)), "")</f>
        <v>3.0000000000000001E-3</v>
      </c>
      <c r="K138" s="72" t="str">
        <f>_xlfn.IFNA(IF('Stata dataset (nominal)'!K137="","",IF(LEFT(K$4,1)="£", 'Stata dataset (nominal)'!K137*$D138, 'Stata dataset (nominal)'!K137)), "")</f>
        <v/>
      </c>
      <c r="L138" s="72">
        <f>_xlfn.IFNA(IF('Stata dataset (nominal)'!L137="","",IF(LEFT(L$4,1)="£", 'Stata dataset (nominal)'!L137*$D138, 'Stata dataset (nominal)'!L137)), "")</f>
        <v>3.0000000000000001E-3</v>
      </c>
      <c r="M138" s="72">
        <f>_xlfn.IFNA(IF('Stata dataset (nominal)'!M137="","",IF(LEFT(M$4,1)="£", 'Stata dataset (nominal)'!M137*$D138, 'Stata dataset (nominal)'!M137)), "")</f>
        <v>1.2509999999999999</v>
      </c>
      <c r="N138" s="72">
        <f>_xlfn.IFNA(IF('Stata dataset (nominal)'!N137="","",IF(LEFT(N$4,1)="£", 'Stata dataset (nominal)'!N137*$D138, 'Stata dataset (nominal)'!N137)), "")</f>
        <v>0</v>
      </c>
      <c r="O138" s="72">
        <f>_xlfn.IFNA(IF('Stata dataset (nominal)'!O137="","",IF(LEFT(O$4,1)="£", 'Stata dataset (nominal)'!O137*$D138, 'Stata dataset (nominal)'!O137)), "")</f>
        <v>184.24068710246519</v>
      </c>
      <c r="P138" s="72">
        <f>_xlfn.IFNA(IF('Stata dataset (nominal)'!P137="","",IF(LEFT(P$4,1)="£", 'Stata dataset (nominal)'!P137*$D138, 'Stata dataset (nominal)'!P137)), "")</f>
        <v>1.9882036655592059</v>
      </c>
      <c r="Q138" s="72">
        <f>_xlfn.IFNA(IF('Stata dataset (nominal)'!Q137="","",IF(LEFT(Q$4,1)="£", 'Stata dataset (nominal)'!Q137*$D138, 'Stata dataset (nominal)'!Q137)), "")</f>
        <v>75.617618989865591</v>
      </c>
      <c r="R138" s="72">
        <f>_xlfn.IFNA(IF('Stata dataset (nominal)'!R137="","",IF(LEFT(R$4,1)="£", 'Stata dataset (nominal)'!R137*$D138, 'Stata dataset (nominal)'!R137)), "")</f>
        <v>625.24327674427798</v>
      </c>
      <c r="S138" s="72">
        <f>_xlfn.IFNA(IF('Stata dataset (nominal)'!S137="","",IF(LEFT(S$4,1)="£", 'Stata dataset (nominal)'!S137*$D138, 'Stata dataset (nominal)'!S137)), "")</f>
        <v>3.3406250691237989</v>
      </c>
      <c r="T138" s="72">
        <f>_xlfn.IFNA(IF('Stata dataset (nominal)'!T137="","",IF(LEFT(T$4,1)="£", 'Stata dataset (nominal)'!T137*$D138, 'Stata dataset (nominal)'!T137)), "")</f>
        <v>718.94280690400308</v>
      </c>
      <c r="U138" s="72" t="str">
        <f>_xlfn.IFNA(IF('Stata dataset (nominal)'!U137="","",IF(LEFT(U$4,1)="£", 'Stata dataset (nominal)'!U137*$D138, 'Stata dataset (nominal)'!U137)), "")</f>
        <v/>
      </c>
      <c r="V138" s="72" t="str">
        <f>_xlfn.IFNA(IF('Stata dataset (nominal)'!V137="","",IF(LEFT(V$4,1)="£", 'Stata dataset (nominal)'!V137*$D138, 'Stata dataset (nominal)'!V137)), "")</f>
        <v/>
      </c>
      <c r="W138" s="72" t="str">
        <f>_xlfn.IFNA(IF('Stata dataset (nominal)'!W137="","",IF(LEFT(W$4,1)="£", 'Stata dataset (nominal)'!W137*$D138, 'Stata dataset (nominal)'!W137)), "")</f>
        <v/>
      </c>
      <c r="X138" s="72" t="str">
        <f>_xlfn.IFNA(IF('Stata dataset (nominal)'!X137="","",IF(LEFT(X$4,1)="£", 'Stata dataset (nominal)'!X137*$D138, 'Stata dataset (nominal)'!X137)), "")</f>
        <v/>
      </c>
      <c r="Y138" s="72" t="str">
        <f>_xlfn.IFNA(IF('Stata dataset (nominal)'!Y137="","",IF(LEFT(Y$4,1)="£", 'Stata dataset (nominal)'!Y137*$D138, 'Stata dataset (nominal)'!Y137)), "")</f>
        <v/>
      </c>
      <c r="Z138" s="72" t="str">
        <f>_xlfn.IFNA(IF('Stata dataset (nominal)'!Z137="","",IF(LEFT(Z$4,1)="£", 'Stata dataset (nominal)'!Z137*$D138, 'Stata dataset (nominal)'!Z137)), "")</f>
        <v/>
      </c>
      <c r="AA138" s="72">
        <f>_xlfn.IFNA(IF('Stata dataset (nominal)'!AA137="","",IF(LEFT(AA$4,1)="£", 'Stata dataset (nominal)'!AA137*$D138, 'Stata dataset (nominal)'!AA137)), "")</f>
        <v>685.88999999999987</v>
      </c>
      <c r="AB138" s="72">
        <f>_xlfn.IFNA(IF('Stata dataset (nominal)'!AB137="","",IF(LEFT(AB$4,1)="£", 'Stata dataset (nominal)'!AB137*$D138, 'Stata dataset (nominal)'!AB137)), "")</f>
        <v>1.337</v>
      </c>
      <c r="AC138" s="72" t="str">
        <f>_xlfn.IFNA(IF('Stata dataset (nominal)'!AC137="","",IF(LEFT(AC$4,1)="£", 'Stata dataset (nominal)'!AC137*$D138, 'Stata dataset (nominal)'!AC137)), "")</f>
        <v/>
      </c>
      <c r="AD138" s="72">
        <f>_xlfn.IFNA(IF('Stata dataset (nominal)'!AD137="","",IF(LEFT(AD$4,1)="£", 'Stata dataset (nominal)'!AD137*$D138, 'Stata dataset (nominal)'!AD137)), "")</f>
        <v>0.49475679033117209</v>
      </c>
    </row>
    <row r="139" spans="1:30" x14ac:dyDescent="0.4">
      <c r="A139" s="63" t="str">
        <f t="shared" si="1"/>
        <v>SBB30</v>
      </c>
      <c r="B139" s="63" t="s">
        <v>505</v>
      </c>
      <c r="C139" s="160" t="s">
        <v>522</v>
      </c>
      <c r="D139" s="72">
        <f>_xlfn.IFNA(IF('Stata dataset (nominal)'!D138="","",IF(LEFT(D$4,1)="£",'Stata dataset (nominal)'!D138*$D139,'Stata dataset (nominal)'!D138)),"")</f>
        <v>0.8363047697126027</v>
      </c>
      <c r="E139" s="72">
        <f>_xlfn.IFNA(IF('Stata dataset (nominal)'!E138="","",IF(LEFT(E$4,1)="£", 'Stata dataset (nominal)'!E138*$D139, 'Stata dataset (nominal)'!E138)), "")</f>
        <v>17.784788927006037</v>
      </c>
      <c r="F139" s="72">
        <f>_xlfn.IFNA(IF('Stata dataset (nominal)'!F138="","",IF(LEFT(F$4,1)="£", 'Stata dataset (nominal)'!F138*$D139, 'Stata dataset (nominal)'!F138)), "")</f>
        <v>1.292865861714978</v>
      </c>
      <c r="G139" s="72">
        <f>_xlfn.IFNA(IF('Stata dataset (nominal)'!G138="","",IF(LEFT(G$4,1)="£", 'Stata dataset (nominal)'!G138*$D139, 'Stata dataset (nominal)'!G138)), "")</f>
        <v>18.494</v>
      </c>
      <c r="H139" s="72">
        <f>_xlfn.IFNA(IF('Stata dataset (nominal)'!H138="","",IF(LEFT(H$4,1)="£", 'Stata dataset (nominal)'!H138*$D139, 'Stata dataset (nominal)'!H138)), "")</f>
        <v>2.2208462363257286</v>
      </c>
      <c r="I139" s="72">
        <f>_xlfn.IFNA(IF('Stata dataset (nominal)'!I138="","",IF(LEFT(I$4,1)="£", 'Stata dataset (nominal)'!I138*$D139, 'Stata dataset (nominal)'!I138)), "")</f>
        <v>10.380091156295254</v>
      </c>
      <c r="J139" s="72">
        <f>_xlfn.IFNA(IF('Stata dataset (nominal)'!J138="","",IF(LEFT(J$4,1)="£", 'Stata dataset (nominal)'!J138*$D139, 'Stata dataset (nominal)'!J138)), "")</f>
        <v>3.0000000000000001E-3</v>
      </c>
      <c r="K139" s="72" t="str">
        <f>_xlfn.IFNA(IF('Stata dataset (nominal)'!K138="","",IF(LEFT(K$4,1)="£", 'Stata dataset (nominal)'!K138*$D139, 'Stata dataset (nominal)'!K138)), "")</f>
        <v/>
      </c>
      <c r="L139" s="72">
        <f>_xlfn.IFNA(IF('Stata dataset (nominal)'!L138="","",IF(LEFT(L$4,1)="£", 'Stata dataset (nominal)'!L138*$D139, 'Stata dataset (nominal)'!L138)), "")</f>
        <v>3.0000000000000001E-3</v>
      </c>
      <c r="M139" s="72">
        <f>_xlfn.IFNA(IF('Stata dataset (nominal)'!M138="","",IF(LEFT(M$4,1)="£", 'Stata dataset (nominal)'!M138*$D139, 'Stata dataset (nominal)'!M138)), "")</f>
        <v>1.2509999999999999</v>
      </c>
      <c r="N139" s="72">
        <f>_xlfn.IFNA(IF('Stata dataset (nominal)'!N138="","",IF(LEFT(N$4,1)="£", 'Stata dataset (nominal)'!N138*$D139, 'Stata dataset (nominal)'!N138)), "")</f>
        <v>0</v>
      </c>
      <c r="O139" s="72">
        <f>_xlfn.IFNA(IF('Stata dataset (nominal)'!O138="","",IF(LEFT(O$4,1)="£", 'Stata dataset (nominal)'!O138*$D139, 'Stata dataset (nominal)'!O138)), "")</f>
        <v>176.91966419526352</v>
      </c>
      <c r="P139" s="72">
        <f>_xlfn.IFNA(IF('Stata dataset (nominal)'!P138="","",IF(LEFT(P$4,1)="£", 'Stata dataset (nominal)'!P138*$D139, 'Stata dataset (nominal)'!P138)), "")</f>
        <v>1.976278038620584</v>
      </c>
      <c r="Q139" s="72">
        <f>_xlfn.IFNA(IF('Stata dataset (nominal)'!Q138="","",IF(LEFT(Q$4,1)="£", 'Stata dataset (nominal)'!Q138*$D139, 'Stata dataset (nominal)'!Q138)), "")</f>
        <v>74.232638324016278</v>
      </c>
      <c r="R139" s="72">
        <f>_xlfn.IFNA(IF('Stata dataset (nominal)'!R138="","",IF(LEFT(R$4,1)="£", 'Stata dataset (nominal)'!R138*$D139, 'Stata dataset (nominal)'!R138)), "")</f>
        <v>635.9564994267879</v>
      </c>
      <c r="S139" s="72">
        <f>_xlfn.IFNA(IF('Stata dataset (nominal)'!S138="","",IF(LEFT(S$4,1)="£", 'Stata dataset (nominal)'!S138*$D139, 'Stata dataset (nominal)'!S138)), "")</f>
        <v>3.3921161125765238</v>
      </c>
      <c r="T139" s="72">
        <f>_xlfn.IFNA(IF('Stata dataset (nominal)'!T138="","",IF(LEFT(T$4,1)="£", 'Stata dataset (nominal)'!T138*$D139, 'Stata dataset (nominal)'!T138)), "")</f>
        <v>729.11411211930601</v>
      </c>
      <c r="U139" s="72" t="str">
        <f>_xlfn.IFNA(IF('Stata dataset (nominal)'!U138="","",IF(LEFT(U$4,1)="£", 'Stata dataset (nominal)'!U138*$D139, 'Stata dataset (nominal)'!U138)), "")</f>
        <v/>
      </c>
      <c r="V139" s="72" t="str">
        <f>_xlfn.IFNA(IF('Stata dataset (nominal)'!V138="","",IF(LEFT(V$4,1)="£", 'Stata dataset (nominal)'!V138*$D139, 'Stata dataset (nominal)'!V138)), "")</f>
        <v/>
      </c>
      <c r="W139" s="72" t="str">
        <f>_xlfn.IFNA(IF('Stata dataset (nominal)'!W138="","",IF(LEFT(W$4,1)="£", 'Stata dataset (nominal)'!W138*$D139, 'Stata dataset (nominal)'!W138)), "")</f>
        <v/>
      </c>
      <c r="X139" s="72" t="str">
        <f>_xlfn.IFNA(IF('Stata dataset (nominal)'!X138="","",IF(LEFT(X$4,1)="£", 'Stata dataset (nominal)'!X138*$D139, 'Stata dataset (nominal)'!X138)), "")</f>
        <v/>
      </c>
      <c r="Y139" s="72" t="str">
        <f>_xlfn.IFNA(IF('Stata dataset (nominal)'!Y138="","",IF(LEFT(Y$4,1)="£", 'Stata dataset (nominal)'!Y138*$D139, 'Stata dataset (nominal)'!Y138)), "")</f>
        <v/>
      </c>
      <c r="Z139" s="72" t="str">
        <f>_xlfn.IFNA(IF('Stata dataset (nominal)'!Z138="","",IF(LEFT(Z$4,1)="£", 'Stata dataset (nominal)'!Z138*$D139, 'Stata dataset (nominal)'!Z138)), "")</f>
        <v/>
      </c>
      <c r="AA139" s="72">
        <f>_xlfn.IFNA(IF('Stata dataset (nominal)'!AA138="","",IF(LEFT(AA$4,1)="£", 'Stata dataset (nominal)'!AA138*$D139, 'Stata dataset (nominal)'!AA138)), "")</f>
        <v>698.00800000000004</v>
      </c>
      <c r="AB139" s="72">
        <f>_xlfn.IFNA(IF('Stata dataset (nominal)'!AB138="","",IF(LEFT(AB$4,1)="£", 'Stata dataset (nominal)'!AB138*$D139, 'Stata dataset (nominal)'!AB138)), "")</f>
        <v>1.3559999999999999</v>
      </c>
      <c r="AC139" s="72" t="str">
        <f>_xlfn.IFNA(IF('Stata dataset (nominal)'!AC138="","",IF(LEFT(AC$4,1)="£", 'Stata dataset (nominal)'!AC138*$D139, 'Stata dataset (nominal)'!AC138)), "")</f>
        <v/>
      </c>
      <c r="AD139" s="72">
        <f>_xlfn.IFNA(IF('Stata dataset (nominal)'!AD138="","",IF(LEFT(AD$4,1)="£", 'Stata dataset (nominal)'!AD138*$D139, 'Stata dataset (nominal)'!AD138)), "")</f>
        <v>0.38466841871865443</v>
      </c>
    </row>
    <row r="140" spans="1:30" x14ac:dyDescent="0.4">
      <c r="A140" s="63" t="str">
        <f t="shared" si="1"/>
        <v>TMS14</v>
      </c>
      <c r="B140" s="63" t="s">
        <v>349</v>
      </c>
      <c r="C140" s="63" t="s">
        <v>243</v>
      </c>
      <c r="D140" s="72">
        <f>_xlfn.IFNA(IF('Stata dataset (nominal)'!D139="","",IF(LEFT(D$4,1)="£",'Stata dataset (nominal)'!D139*$D140,'Stata dataset (nominal)'!D139)),"")</f>
        <v>1.24788708586883</v>
      </c>
      <c r="E140" s="72">
        <f>_xlfn.IFNA(IF('Stata dataset (nominal)'!E139="","",IF(LEFT(E$4,1)="£", 'Stata dataset (nominal)'!E139*$D140, 'Stata dataset (nominal)'!E139)), "")</f>
        <v>54.657454361054754</v>
      </c>
      <c r="F140" s="72">
        <f>_xlfn.IFNA(IF('Stata dataset (nominal)'!F139="","",IF(LEFT(F$4,1)="£", 'Stata dataset (nominal)'!F139*$D140, 'Stata dataset (nominal)'!F139)), "")</f>
        <v>24.957741717376599</v>
      </c>
      <c r="G140" s="72">
        <f>_xlfn.IFNA(IF('Stata dataset (nominal)'!G139="","",IF(LEFT(G$4,1)="£", 'Stata dataset (nominal)'!G139*$D140, 'Stata dataset (nominal)'!G139)), "")</f>
        <v>67.510691345503702</v>
      </c>
      <c r="H140" s="72">
        <f>_xlfn.IFNA(IF('Stata dataset (nominal)'!H139="","",IF(LEFT(H$4,1)="£", 'Stata dataset (nominal)'!H139*$D140, 'Stata dataset (nominal)'!H139)), "")</f>
        <v>8.3608434753211611</v>
      </c>
      <c r="I140" s="72">
        <f>_xlfn.IFNA(IF('Stata dataset (nominal)'!I139="","",IF(LEFT(I$4,1)="£", 'Stata dataset (nominal)'!I139*$D140, 'Stata dataset (nominal)'!I139)), "")</f>
        <v>26.330417511832316</v>
      </c>
      <c r="J140" s="72">
        <f>_xlfn.IFNA(IF('Stata dataset (nominal)'!J139="","",IF(LEFT(J$4,1)="£", 'Stata dataset (nominal)'!J139*$D140, 'Stata dataset (nominal)'!J139)), "")</f>
        <v>1.1230983772819469</v>
      </c>
      <c r="K140" s="72">
        <f>_xlfn.IFNA(IF('Stata dataset (nominal)'!K139="","",IF(LEFT(K$4,1)="£", 'Stata dataset (nominal)'!K139*$D140, 'Stata dataset (nominal)'!K139)), "")</f>
        <v>0</v>
      </c>
      <c r="L140" s="72">
        <f>_xlfn.IFNA(IF('Stata dataset (nominal)'!L139="","",IF(LEFT(L$4,1)="£", 'Stata dataset (nominal)'!L139*$D140, 'Stata dataset (nominal)'!L139)), "")</f>
        <v>0</v>
      </c>
      <c r="M140" s="72">
        <f>_xlfn.IFNA(IF('Stata dataset (nominal)'!M139="","",IF(LEFT(M$4,1)="£", 'Stata dataset (nominal)'!M139*$D140, 'Stata dataset (nominal)'!M139)), "")</f>
        <v>1.2938692292089247</v>
      </c>
      <c r="N140" s="72" t="str">
        <f>_xlfn.IFNA(IF('Stata dataset (nominal)'!N139="","",IF(LEFT(N$4,1)="£", 'Stata dataset (nominal)'!N139*$D140, 'Stata dataset (nominal)'!N139)), "")</f>
        <v/>
      </c>
      <c r="O140" s="72">
        <f>_xlfn.IFNA(IF('Stata dataset (nominal)'!O139="","",IF(LEFT(O$4,1)="£", 'Stata dataset (nominal)'!O139*$D140, 'Stata dataset (nominal)'!O139)), "")</f>
        <v>31.943999999999999</v>
      </c>
      <c r="P140" s="72">
        <f>_xlfn.IFNA(IF('Stata dataset (nominal)'!P139="","",IF(LEFT(P$4,1)="£", 'Stata dataset (nominal)'!P139*$D140, 'Stata dataset (nominal)'!P139)), "")</f>
        <v>1258.8599999999999</v>
      </c>
      <c r="Q140" s="72">
        <f>_xlfn.IFNA(IF('Stata dataset (nominal)'!Q139="","",IF(LEFT(Q$4,1)="£", 'Stata dataset (nominal)'!Q139*$D140, 'Stata dataset (nominal)'!Q139)), "")</f>
        <v>2243.502</v>
      </c>
      <c r="R140" s="72">
        <f>_xlfn.IFNA(IF('Stata dataset (nominal)'!R139="","",IF(LEFT(R$4,1)="£", 'Stata dataset (nominal)'!R139*$D140, 'Stata dataset (nominal)'!R139)), "")</f>
        <v>15.82</v>
      </c>
      <c r="S140" s="72">
        <f>_xlfn.IFNA(IF('Stata dataset (nominal)'!S139="","",IF(LEFT(S$4,1)="£", 'Stata dataset (nominal)'!S139*$D140, 'Stata dataset (nominal)'!S139)), "")</f>
        <v>623.42399999999998</v>
      </c>
      <c r="T140" s="72">
        <f>_xlfn.IFNA(IF('Stata dataset (nominal)'!T139="","",IF(LEFT(T$4,1)="£", 'Stata dataset (nominal)'!T139*$D140, 'Stata dataset (nominal)'!T139)), "")</f>
        <v>1111.047</v>
      </c>
      <c r="U140" s="72">
        <f>_xlfn.IFNA(IF('Stata dataset (nominal)'!U139="","",IF(LEFT(U$4,1)="£", 'Stata dataset (nominal)'!U139*$D140, 'Stata dataset (nominal)'!U139)), "")</f>
        <v>29.936154978594892</v>
      </c>
      <c r="V140" s="72">
        <f>_xlfn.IFNA(IF('Stata dataset (nominal)'!V139="","",IF(LEFT(V$4,1)="£", 'Stata dataset (nominal)'!V139*$D140, 'Stata dataset (nominal)'!V139)), "")</f>
        <v>137.31924458141486</v>
      </c>
      <c r="W140" s="72">
        <f>_xlfn.IFNA(IF('Stata dataset (nominal)'!W139="","",IF(LEFT(W$4,1)="£", 'Stata dataset (nominal)'!W139*$D140, 'Stata dataset (nominal)'!W139)), "")</f>
        <v>2.6452739778616583</v>
      </c>
      <c r="X140" s="72">
        <f>_xlfn.IFNA(IF('Stata dataset (nominal)'!X139="","",IF(LEFT(X$4,1)="£", 'Stata dataset (nominal)'!X139*$D140, 'Stata dataset (nominal)'!X139)), "")</f>
        <v>18.287806618661076</v>
      </c>
      <c r="Y140" s="72">
        <f>_xlfn.IFNA(IF('Stata dataset (nominal)'!Y139="","",IF(LEFT(Y$4,1)="£", 'Stata dataset (nominal)'!Y139*$D140, 'Stata dataset (nominal)'!Y139)), "")</f>
        <v>14.173257344027382</v>
      </c>
      <c r="Z140" s="72">
        <f>_xlfn.IFNA(IF('Stata dataset (nominal)'!Z139="","",IF(LEFT(Z$4,1)="£", 'Stata dataset (nominal)'!Z139*$D140, 'Stata dataset (nominal)'!Z139)), "")</f>
        <v>14.173257344027382</v>
      </c>
      <c r="AA140" s="72">
        <f>_xlfn.IFNA(IF('Stata dataset (nominal)'!AA139="","",IF(LEFT(AA$4,1)="£", 'Stata dataset (nominal)'!AA139*$D140, 'Stata dataset (nominal)'!AA139)), "")</f>
        <v>1893.3307605653677</v>
      </c>
      <c r="AB140" s="72">
        <f>_xlfn.IFNA(IF('Stata dataset (nominal)'!AB139="","",IF(LEFT(AB$4,1)="£", 'Stata dataset (nominal)'!AB139*$D140, 'Stata dataset (nominal)'!AB139)), "")</f>
        <v>10.643740589080458</v>
      </c>
      <c r="AC140" s="72">
        <f>_xlfn.IFNA(IF('Stata dataset (nominal)'!AC139="","",IF(LEFT(AC$4,1)="£", 'Stata dataset (nominal)'!AC139*$D140, 'Stata dataset (nominal)'!AC139)), "")</f>
        <v>14.388949608980651</v>
      </c>
      <c r="AD140" s="72">
        <f>_xlfn.IFNA(IF('Stata dataset (nominal)'!AD139="","",IF(LEFT(AD$4,1)="£", 'Stata dataset (nominal)'!AD139*$D140, 'Stata dataset (nominal)'!AD139)), "")</f>
        <v>0</v>
      </c>
    </row>
    <row r="141" spans="1:30" x14ac:dyDescent="0.4">
      <c r="A141" s="63" t="str">
        <f t="shared" si="1"/>
        <v>TMS15</v>
      </c>
      <c r="B141" s="63" t="s">
        <v>349</v>
      </c>
      <c r="C141" s="63" t="s">
        <v>245</v>
      </c>
      <c r="D141" s="72">
        <f>_xlfn.IFNA(IF('Stata dataset (nominal)'!D140="","",IF(LEFT(D$4,1)="£",'Stata dataset (nominal)'!D140*$D141,'Stata dataset (nominal)'!D140)),"")</f>
        <v>1.2338096431854266</v>
      </c>
      <c r="E141" s="72">
        <f>_xlfn.IFNA(IF('Stata dataset (nominal)'!E140="","",IF(LEFT(E$4,1)="£", 'Stata dataset (nominal)'!E140*$D141, 'Stata dataset (nominal)'!E140)), "")</f>
        <v>51.203100192195208</v>
      </c>
      <c r="F141" s="72">
        <f>_xlfn.IFNA(IF('Stata dataset (nominal)'!F140="","",IF(LEFT(F$4,1)="£", 'Stata dataset (nominal)'!F140*$D141, 'Stata dataset (nominal)'!F140)), "")</f>
        <v>20.974763934152254</v>
      </c>
      <c r="G141" s="72">
        <f>_xlfn.IFNA(IF('Stata dataset (nominal)'!G140="","",IF(LEFT(G$4,1)="£", 'Stata dataset (nominal)'!G140*$D141, 'Stata dataset (nominal)'!G140)), "")</f>
        <v>80.567769700008355</v>
      </c>
      <c r="H141" s="72">
        <f>_xlfn.IFNA(IF('Stata dataset (nominal)'!H140="","",IF(LEFT(H$4,1)="£", 'Stata dataset (nominal)'!H140*$D141, 'Stata dataset (nominal)'!H140)), "")</f>
        <v>8.2665246093423583</v>
      </c>
      <c r="I141" s="72">
        <f>_xlfn.IFNA(IF('Stata dataset (nominal)'!I140="","",IF(LEFT(I$4,1)="£", 'Stata dataset (nominal)'!I140*$D141, 'Stata dataset (nominal)'!I140)), "")</f>
        <v>39.975432439207822</v>
      </c>
      <c r="J141" s="72">
        <f>_xlfn.IFNA(IF('Stata dataset (nominal)'!J140="","",IF(LEFT(J$4,1)="£", 'Stata dataset (nominal)'!J140*$D141, 'Stata dataset (nominal)'!J140)), "")</f>
        <v>0.37014289295562797</v>
      </c>
      <c r="K141" s="72">
        <f>_xlfn.IFNA(IF('Stata dataset (nominal)'!K140="","",IF(LEFT(K$4,1)="£", 'Stata dataset (nominal)'!K140*$D141, 'Stata dataset (nominal)'!K140)), "")</f>
        <v>0</v>
      </c>
      <c r="L141" s="72">
        <f>_xlfn.IFNA(IF('Stata dataset (nominal)'!L140="","",IF(LEFT(L$4,1)="£", 'Stata dataset (nominal)'!L140*$D141, 'Stata dataset (nominal)'!L140)), "")</f>
        <v>0</v>
      </c>
      <c r="M141" s="72">
        <f>_xlfn.IFNA(IF('Stata dataset (nominal)'!M140="","",IF(LEFT(M$4,1)="£", 'Stata dataset (nominal)'!M140*$D141, 'Stata dataset (nominal)'!M140)), "")</f>
        <v>13.810380109484415</v>
      </c>
      <c r="N141" s="72" t="str">
        <f>_xlfn.IFNA(IF('Stata dataset (nominal)'!N140="","",IF(LEFT(N$4,1)="£", 'Stata dataset (nominal)'!N140*$D141, 'Stata dataset (nominal)'!N140)), "")</f>
        <v/>
      </c>
      <c r="O141" s="72">
        <f>_xlfn.IFNA(IF('Stata dataset (nominal)'!O140="","",IF(LEFT(O$4,1)="£", 'Stata dataset (nominal)'!O140*$D141, 'Stata dataset (nominal)'!O140)), "")</f>
        <v>31.577000000000002</v>
      </c>
      <c r="P141" s="72">
        <f>_xlfn.IFNA(IF('Stata dataset (nominal)'!P140="","",IF(LEFT(P$4,1)="£", 'Stata dataset (nominal)'!P140*$D141, 'Stata dataset (nominal)'!P140)), "")</f>
        <v>1245.443</v>
      </c>
      <c r="Q141" s="72">
        <f>_xlfn.IFNA(IF('Stata dataset (nominal)'!Q140="","",IF(LEFT(Q$4,1)="£", 'Stata dataset (nominal)'!Q140*$D141, 'Stata dataset (nominal)'!Q140)), "")</f>
        <v>2219.953</v>
      </c>
      <c r="R141" s="72">
        <f>_xlfn.IFNA(IF('Stata dataset (nominal)'!R140="","",IF(LEFT(R$4,1)="£", 'Stata dataset (nominal)'!R140*$D141, 'Stata dataset (nominal)'!R140)), "")</f>
        <v>16.513000000000002</v>
      </c>
      <c r="S141" s="72">
        <f>_xlfn.IFNA(IF('Stata dataset (nominal)'!S140="","",IF(LEFT(S$4,1)="£", 'Stata dataset (nominal)'!S140*$D141, 'Stata dataset (nominal)'!S140)), "")</f>
        <v>651.29499999999996</v>
      </c>
      <c r="T141" s="72">
        <f>_xlfn.IFNA(IF('Stata dataset (nominal)'!T140="","",IF(LEFT(T$4,1)="£", 'Stata dataset (nominal)'!T140*$D141, 'Stata dataset (nominal)'!T140)), "")</f>
        <v>1160.9110000000001</v>
      </c>
      <c r="U141" s="72">
        <f>_xlfn.IFNA(IF('Stata dataset (nominal)'!U140="","",IF(LEFT(U$4,1)="£", 'Stata dataset (nominal)'!U140*$D141, 'Stata dataset (nominal)'!U140)), "")</f>
        <v>29.678361016999236</v>
      </c>
      <c r="V141" s="72">
        <f>_xlfn.IFNA(IF('Stata dataset (nominal)'!V140="","",IF(LEFT(V$4,1)="£", 'Stata dataset (nominal)'!V140*$D141, 'Stata dataset (nominal)'!V140)), "")</f>
        <v>135.09687088348531</v>
      </c>
      <c r="W141" s="72">
        <f>_xlfn.IFNA(IF('Stata dataset (nominal)'!W140="","",IF(LEFT(W$4,1)="£", 'Stata dataset (nominal)'!W140*$D141, 'Stata dataset (nominal)'!W140)), "")</f>
        <v>2.5804678767030009</v>
      </c>
      <c r="X141" s="72">
        <f>_xlfn.IFNA(IF('Stata dataset (nominal)'!X140="","",IF(LEFT(X$4,1)="£", 'Stata dataset (nominal)'!X140*$D141, 'Stata dataset (nominal)'!X140)), "")</f>
        <v>18.287806618661076</v>
      </c>
      <c r="Y141" s="72">
        <f>_xlfn.IFNA(IF('Stata dataset (nominal)'!Y140="","",IF(LEFT(Y$4,1)="£", 'Stata dataset (nominal)'!Y140*$D141, 'Stata dataset (nominal)'!Y140)), "")</f>
        <v>14.198348368491356</v>
      </c>
      <c r="Z141" s="72">
        <f>_xlfn.IFNA(IF('Stata dataset (nominal)'!Z140="","",IF(LEFT(Z$4,1)="£", 'Stata dataset (nominal)'!Z140*$D141, 'Stata dataset (nominal)'!Z140)), "")</f>
        <v>14.198348368491356</v>
      </c>
      <c r="AA141" s="72">
        <f>_xlfn.IFNA(IF('Stata dataset (nominal)'!AA140="","",IF(LEFT(AA$4,1)="£", 'Stata dataset (nominal)'!AA140*$D141, 'Stata dataset (nominal)'!AA140)), "")</f>
        <v>1969.7707506471095</v>
      </c>
      <c r="AB141" s="72">
        <f>_xlfn.IFNA(IF('Stata dataset (nominal)'!AB140="","",IF(LEFT(AB$4,1)="£", 'Stata dataset (nominal)'!AB140*$D141, 'Stata dataset (nominal)'!AB140)), "")</f>
        <v>9.1973599565471709</v>
      </c>
      <c r="AC141" s="72">
        <f>_xlfn.IFNA(IF('Stata dataset (nominal)'!AC140="","",IF(LEFT(AC$4,1)="£", 'Stata dataset (nominal)'!AC140*$D141, 'Stata dataset (nominal)'!AC140)), "")</f>
        <v>14.226627540190448</v>
      </c>
      <c r="AD141" s="72">
        <f>_xlfn.IFNA(IF('Stata dataset (nominal)'!AD140="","",IF(LEFT(AD$4,1)="£", 'Stata dataset (nominal)'!AD140*$D141, 'Stata dataset (nominal)'!AD140)), "")</f>
        <v>0</v>
      </c>
    </row>
    <row r="142" spans="1:30" x14ac:dyDescent="0.4">
      <c r="A142" s="63" t="str">
        <f t="shared" si="1"/>
        <v>TMS16</v>
      </c>
      <c r="B142" s="63" t="s">
        <v>349</v>
      </c>
      <c r="C142" s="63" t="s">
        <v>247</v>
      </c>
      <c r="D142" s="72">
        <f>_xlfn.IFNA(IF('Stata dataset (nominal)'!D141="","",IF(LEFT(D$4,1)="£",'Stata dataset (nominal)'!D141*$D142,'Stata dataset (nominal)'!D141)),"")</f>
        <v>1.2283693843594008</v>
      </c>
      <c r="E142" s="72">
        <f>_xlfn.IFNA(IF('Stata dataset (nominal)'!E141="","",IF(LEFT(E$4,1)="£", 'Stata dataset (nominal)'!E141*$D142, 'Stata dataset (nominal)'!E141)), "")</f>
        <v>57.036670115164945</v>
      </c>
      <c r="F142" s="72">
        <f>_xlfn.IFNA(IF('Stata dataset (nominal)'!F141="","",IF(LEFT(F$4,1)="£", 'Stata dataset (nominal)'!F141*$D142, 'Stata dataset (nominal)'!F141)), "")</f>
        <v>26.956154787724685</v>
      </c>
      <c r="G142" s="72">
        <f>_xlfn.IFNA(IF('Stata dataset (nominal)'!G141="","",IF(LEFT(G$4,1)="£", 'Stata dataset (nominal)'!G141*$D142, 'Stata dataset (nominal)'!G141)), "")</f>
        <v>66.941701411527447</v>
      </c>
      <c r="H142" s="72">
        <f>_xlfn.IFNA(IF('Stata dataset (nominal)'!H141="","",IF(LEFT(H$4,1)="£", 'Stata dataset (nominal)'!H141*$D142, 'Stata dataset (nominal)'!H141)), "")</f>
        <v>11.240283942172644</v>
      </c>
      <c r="I142" s="72">
        <f>_xlfn.IFNA(IF('Stata dataset (nominal)'!I141="","",IF(LEFT(I$4,1)="£", 'Stata dataset (nominal)'!I141*$D142, 'Stata dataset (nominal)'!I141)), "")</f>
        <v>34.479484646246277</v>
      </c>
      <c r="J142" s="72" t="str">
        <f>_xlfn.IFNA(IF('Stata dataset (nominal)'!J141="","",IF(LEFT(J$4,1)="£", 'Stata dataset (nominal)'!J141*$D142, 'Stata dataset (nominal)'!J141)), "")</f>
        <v/>
      </c>
      <c r="K142" s="72" t="str">
        <f>_xlfn.IFNA(IF('Stata dataset (nominal)'!K141="","",IF(LEFT(K$4,1)="£", 'Stata dataset (nominal)'!K141*$D142, 'Stata dataset (nominal)'!K141)), "")</f>
        <v/>
      </c>
      <c r="L142" s="72">
        <f>_xlfn.IFNA(IF('Stata dataset (nominal)'!L141="","",IF(LEFT(L$4,1)="£", 'Stata dataset (nominal)'!L141*$D142, 'Stata dataset (nominal)'!L141)), "")</f>
        <v>0</v>
      </c>
      <c r="M142" s="72">
        <f>_xlfn.IFNA(IF('Stata dataset (nominal)'!M141="","",IF(LEFT(M$4,1)="£", 'Stata dataset (nominal)'!M141*$D142, 'Stata dataset (nominal)'!M141)), "")</f>
        <v>28.068932852150578</v>
      </c>
      <c r="N142" s="72" t="str">
        <f>_xlfn.IFNA(IF('Stata dataset (nominal)'!N141="","",IF(LEFT(N$4,1)="£", 'Stata dataset (nominal)'!N141*$D142, 'Stata dataset (nominal)'!N141)), "")</f>
        <v/>
      </c>
      <c r="O142" s="72">
        <f>_xlfn.IFNA(IF('Stata dataset (nominal)'!O141="","",IF(LEFT(O$4,1)="£", 'Stata dataset (nominal)'!O141*$D142, 'Stata dataset (nominal)'!O141)), "")</f>
        <v>26.3155</v>
      </c>
      <c r="P142" s="72">
        <f>_xlfn.IFNA(IF('Stata dataset (nominal)'!P141="","",IF(LEFT(P$4,1)="£", 'Stata dataset (nominal)'!P141*$D142, 'Stata dataset (nominal)'!P141)), "")</f>
        <v>957.23599999999999</v>
      </c>
      <c r="Q142" s="72">
        <f>_xlfn.IFNA(IF('Stata dataset (nominal)'!Q141="","",IF(LEFT(Q$4,1)="£", 'Stata dataset (nominal)'!Q141*$D142, 'Stata dataset (nominal)'!Q141)), "")</f>
        <v>2190.4549999999999</v>
      </c>
      <c r="R142" s="72">
        <f>_xlfn.IFNA(IF('Stata dataset (nominal)'!R141="","",IF(LEFT(R$4,1)="£", 'Stata dataset (nominal)'!R141*$D142, 'Stata dataset (nominal)'!R141)), "")</f>
        <v>20.860499999999998</v>
      </c>
      <c r="S142" s="72">
        <f>_xlfn.IFNA(IF('Stata dataset (nominal)'!S141="","",IF(LEFT(S$4,1)="£", 'Stata dataset (nominal)'!S141*$D142, 'Stata dataset (nominal)'!S141)), "")</f>
        <v>940.43050000000005</v>
      </c>
      <c r="T142" s="72">
        <f>_xlfn.IFNA(IF('Stata dataset (nominal)'!T141="","",IF(LEFT(T$4,1)="£", 'Stata dataset (nominal)'!T141*$D142, 'Stata dataset (nominal)'!T141)), "")</f>
        <v>1217.1220000000001</v>
      </c>
      <c r="U142" s="72">
        <f>_xlfn.IFNA(IF('Stata dataset (nominal)'!U141="","",IF(LEFT(U$4,1)="£", 'Stata dataset (nominal)'!U141*$D142, 'Stata dataset (nominal)'!U141)), "")</f>
        <v>29.222533710334851</v>
      </c>
      <c r="V142" s="72">
        <f>_xlfn.IFNA(IF('Stata dataset (nominal)'!V141="","",IF(LEFT(V$4,1)="£", 'Stata dataset (nominal)'!V141*$D142, 'Stata dataset (nominal)'!V141)), "")</f>
        <v>135.49103712202222</v>
      </c>
      <c r="W142" s="72">
        <f>_xlfn.IFNA(IF('Stata dataset (nominal)'!W141="","",IF(LEFT(W$4,1)="£", 'Stata dataset (nominal)'!W141*$D142, 'Stata dataset (nominal)'!W141)), "")</f>
        <v>2.5022087182082542</v>
      </c>
      <c r="X142" s="72">
        <f>_xlfn.IFNA(IF('Stata dataset (nominal)'!X141="","",IF(LEFT(X$4,1)="£", 'Stata dataset (nominal)'!X141*$D142, 'Stata dataset (nominal)'!X141)), "")</f>
        <v>18.287806618661076</v>
      </c>
      <c r="Y142" s="72">
        <f>_xlfn.IFNA(IF('Stata dataset (nominal)'!Y141="","",IF(LEFT(Y$4,1)="£", 'Stata dataset (nominal)'!Y141*$D142, 'Stata dataset (nominal)'!Y141)), "")</f>
        <v>14.215411916452192</v>
      </c>
      <c r="Z142" s="72">
        <f>_xlfn.IFNA(IF('Stata dataset (nominal)'!Z141="","",IF(LEFT(Z$4,1)="£", 'Stata dataset (nominal)'!Z141*$D142, 'Stata dataset (nominal)'!Z141)), "")</f>
        <v>14.215411916452192</v>
      </c>
      <c r="AA142" s="72">
        <f>_xlfn.IFNA(IF('Stata dataset (nominal)'!AA141="","",IF(LEFT(AA$4,1)="£", 'Stata dataset (nominal)'!AA141*$D142, 'Stata dataset (nominal)'!AA141)), "")</f>
        <v>1957.9401993661988</v>
      </c>
      <c r="AB142" s="72">
        <f>_xlfn.IFNA(IF('Stata dataset (nominal)'!AB141="","",IF(LEFT(AB$4,1)="£", 'Stata dataset (nominal)'!AB141*$D142, 'Stata dataset (nominal)'!AB141)), "")</f>
        <v>1.5759979201331111</v>
      </c>
      <c r="AC142" s="72">
        <f>_xlfn.IFNA(IF('Stata dataset (nominal)'!AC141="","",IF(LEFT(AC$4,1)="£", 'Stata dataset (nominal)'!AC141*$D142, 'Stata dataset (nominal)'!AC141)), "")</f>
        <v>14.163897818091437</v>
      </c>
      <c r="AD142" s="72">
        <f>_xlfn.IFNA(IF('Stata dataset (nominal)'!AD141="","",IF(LEFT(AD$4,1)="£", 'Stata dataset (nominal)'!AD141*$D142, 'Stata dataset (nominal)'!AD141)), "")</f>
        <v>0</v>
      </c>
    </row>
    <row r="143" spans="1:30" x14ac:dyDescent="0.4">
      <c r="A143" s="63" t="str">
        <f t="shared" si="1"/>
        <v>TMS17</v>
      </c>
      <c r="B143" s="63" t="s">
        <v>349</v>
      </c>
      <c r="C143" s="63" t="s">
        <v>249</v>
      </c>
      <c r="D143" s="72">
        <f>_xlfn.IFNA(IF('Stata dataset (nominal)'!D142="","",IF(LEFT(D$4,1)="£",'Stata dataset (nominal)'!D142*$D143,'Stata dataset (nominal)'!D142)),"")</f>
        <v>1.2117357406647515</v>
      </c>
      <c r="E143" s="72">
        <f>_xlfn.IFNA(IF('Stata dataset (nominal)'!E142="","",IF(LEFT(E$4,1)="£", 'Stata dataset (nominal)'!E142*$D143, 'Stata dataset (nominal)'!E142)), "")</f>
        <v>63.937236356175617</v>
      </c>
      <c r="F143" s="72">
        <f>_xlfn.IFNA(IF('Stata dataset (nominal)'!F142="","",IF(LEFT(F$4,1)="£", 'Stata dataset (nominal)'!F142*$D143, 'Stata dataset (nominal)'!F142)), "")</f>
        <v>23.094471481329499</v>
      </c>
      <c r="G143" s="72">
        <f>_xlfn.IFNA(IF('Stata dataset (nominal)'!G142="","",IF(LEFT(G$4,1)="£", 'Stata dataset (nominal)'!G142*$D143, 'Stata dataset (nominal)'!G142)), "")</f>
        <v>57.963379154698394</v>
      </c>
      <c r="H143" s="72">
        <f>_xlfn.IFNA(IF('Stata dataset (nominal)'!H142="","",IF(LEFT(H$4,1)="£", 'Stata dataset (nominal)'!H142*$D143, 'Stata dataset (nominal)'!H142)), "")</f>
        <v>11.792612228149363</v>
      </c>
      <c r="I143" s="72">
        <f>_xlfn.IFNA(IF('Stata dataset (nominal)'!I142="","",IF(LEFT(I$4,1)="£", 'Stata dataset (nominal)'!I142*$D143, 'Stata dataset (nominal)'!I142)), "")</f>
        <v>38.958515798112423</v>
      </c>
      <c r="J143" s="72" t="str">
        <f>_xlfn.IFNA(IF('Stata dataset (nominal)'!J142="","",IF(LEFT(J$4,1)="£", 'Stata dataset (nominal)'!J142*$D143, 'Stata dataset (nominal)'!J142)), "")</f>
        <v/>
      </c>
      <c r="K143" s="72" t="str">
        <f>_xlfn.IFNA(IF('Stata dataset (nominal)'!K142="","",IF(LEFT(K$4,1)="£", 'Stata dataset (nominal)'!K142*$D143, 'Stata dataset (nominal)'!K142)), "")</f>
        <v/>
      </c>
      <c r="L143" s="72">
        <f>_xlfn.IFNA(IF('Stata dataset (nominal)'!L142="","",IF(LEFT(L$4,1)="£", 'Stata dataset (nominal)'!L142*$D143, 'Stata dataset (nominal)'!L142)), "")</f>
        <v>0</v>
      </c>
      <c r="M143" s="72">
        <f>_xlfn.IFNA(IF('Stata dataset (nominal)'!M142="","",IF(LEFT(M$4,1)="£", 'Stata dataset (nominal)'!M142*$D143, 'Stata dataset (nominal)'!M142)), "")</f>
        <v>48.840913173270401</v>
      </c>
      <c r="N143" s="72" t="str">
        <f>_xlfn.IFNA(IF('Stata dataset (nominal)'!N142="","",IF(LEFT(N$4,1)="£", 'Stata dataset (nominal)'!N142*$D143, 'Stata dataset (nominal)'!N142)), "")</f>
        <v/>
      </c>
      <c r="O143" s="72">
        <f>_xlfn.IFNA(IF('Stata dataset (nominal)'!O142="","",IF(LEFT(O$4,1)="£", 'Stata dataset (nominal)'!O142*$D143, 'Stata dataset (nominal)'!O142)), "")</f>
        <v>25.984999999999999</v>
      </c>
      <c r="P143" s="72">
        <f>_xlfn.IFNA(IF('Stata dataset (nominal)'!P142="","",IF(LEFT(P$4,1)="£", 'Stata dataset (nominal)'!P142*$D143, 'Stata dataset (nominal)'!P142)), "")</f>
        <v>916.399</v>
      </c>
      <c r="Q143" s="72">
        <f>_xlfn.IFNA(IF('Stata dataset (nominal)'!Q142="","",IF(LEFT(Q$4,1)="£", 'Stata dataset (nominal)'!Q142*$D143, 'Stata dataset (nominal)'!Q142)), "")</f>
        <v>2150.3870000000002</v>
      </c>
      <c r="R143" s="72">
        <f>_xlfn.IFNA(IF('Stata dataset (nominal)'!R142="","",IF(LEFT(R$4,1)="£", 'Stata dataset (nominal)'!R142*$D143, 'Stata dataset (nominal)'!R142)), "")</f>
        <v>21.484999999999999</v>
      </c>
      <c r="S143" s="72">
        <f>_xlfn.IFNA(IF('Stata dataset (nominal)'!S142="","",IF(LEFT(S$4,1)="£", 'Stata dataset (nominal)'!S142*$D143, 'Stata dataset (nominal)'!S142)), "")</f>
        <v>1004.712</v>
      </c>
      <c r="T143" s="72">
        <f>_xlfn.IFNA(IF('Stata dataset (nominal)'!T142="","",IF(LEFT(T$4,1)="£", 'Stata dataset (nominal)'!T142*$D143, 'Stata dataset (nominal)'!T142)), "")</f>
        <v>1269.828</v>
      </c>
      <c r="U143" s="72">
        <f>_xlfn.IFNA(IF('Stata dataset (nominal)'!U142="","",IF(LEFT(U$4,1)="£", 'Stata dataset (nominal)'!U142*$D143, 'Stata dataset (nominal)'!U142)), "")</f>
        <v>28.943125364258545</v>
      </c>
      <c r="V143" s="72">
        <f>_xlfn.IFNA(IF('Stata dataset (nominal)'!V142="","",IF(LEFT(V$4,1)="£", 'Stata dataset (nominal)'!V142*$D143, 'Stata dataset (nominal)'!V142)), "")</f>
        <v>136.57075454770592</v>
      </c>
      <c r="W143" s="72">
        <f>_xlfn.IFNA(IF('Stata dataset (nominal)'!W142="","",IF(LEFT(W$4,1)="£", 'Stata dataset (nominal)'!W142*$D143, 'Stata dataset (nominal)'!W142)), "")</f>
        <v>2.3208116925581104</v>
      </c>
      <c r="X143" s="72">
        <f>_xlfn.IFNA(IF('Stata dataset (nominal)'!X142="","",IF(LEFT(X$4,1)="£", 'Stata dataset (nominal)'!X142*$D143, 'Stata dataset (nominal)'!X142)), "")</f>
        <v>18.287806618661076</v>
      </c>
      <c r="Y143" s="72">
        <f>_xlfn.IFNA(IF('Stata dataset (nominal)'!Y142="","",IF(LEFT(Y$4,1)="£", 'Stata dataset (nominal)'!Y142*$D143, 'Stata dataset (nominal)'!Y142)), "")</f>
        <v>14.223931782552675</v>
      </c>
      <c r="Z143" s="72">
        <f>_xlfn.IFNA(IF('Stata dataset (nominal)'!Z142="","",IF(LEFT(Z$4,1)="£", 'Stata dataset (nominal)'!Z142*$D143, 'Stata dataset (nominal)'!Z142)), "")</f>
        <v>13.617476600218771</v>
      </c>
      <c r="AA143" s="72">
        <f>_xlfn.IFNA(IF('Stata dataset (nominal)'!AA142="","",IF(LEFT(AA$4,1)="£", 'Stata dataset (nominal)'!AA142*$D143, 'Stata dataset (nominal)'!AA142)), "")</f>
        <v>1934.8184443988509</v>
      </c>
      <c r="AB143" s="72">
        <f>_xlfn.IFNA(IF('Stata dataset (nominal)'!AB142="","",IF(LEFT(AB$4,1)="£", 'Stata dataset (nominal)'!AB142*$D143, 'Stata dataset (nominal)'!AB142)), "")</f>
        <v>2.2154205382068111</v>
      </c>
      <c r="AC143" s="72">
        <f>_xlfn.IFNA(IF('Stata dataset (nominal)'!AC142="","",IF(LEFT(AC$4,1)="£", 'Stata dataset (nominal)'!AC142*$D143, 'Stata dataset (nominal)'!AC142)), "")</f>
        <v>13.972101089327785</v>
      </c>
      <c r="AD143" s="72">
        <f>_xlfn.IFNA(IF('Stata dataset (nominal)'!AD142="","",IF(LEFT(AD$4,1)="£", 'Stata dataset (nominal)'!AD142*$D143, 'Stata dataset (nominal)'!AD142)), "")</f>
        <v>0</v>
      </c>
    </row>
    <row r="144" spans="1:30" x14ac:dyDescent="0.4">
      <c r="A144" s="63" t="str">
        <f t="shared" si="1"/>
        <v>TMS18</v>
      </c>
      <c r="B144" s="63" t="s">
        <v>349</v>
      </c>
      <c r="C144" s="63" t="s">
        <v>251</v>
      </c>
      <c r="D144" s="72">
        <f>_xlfn.IFNA(IF('Stata dataset (nominal)'!D143="","",IF(LEFT(D$4,1)="£",'Stata dataset (nominal)'!D143*$D144,'Stata dataset (nominal)'!D143)),"")</f>
        <v>1.1806332960179113</v>
      </c>
      <c r="E144" s="72">
        <f>_xlfn.IFNA(IF('Stata dataset (nominal)'!E143="","",IF(LEFT(E$4,1)="£", 'Stata dataset (nominal)'!E143*$D144, 'Stata dataset (nominal)'!E143)), "")</f>
        <v>76.836795538141686</v>
      </c>
      <c r="F144" s="72">
        <f>_xlfn.IFNA(IF('Stata dataset (nominal)'!F143="","",IF(LEFT(F$4,1)="£", 'Stata dataset (nominal)'!F143*$D144, 'Stata dataset (nominal)'!F143)), "")</f>
        <v>14.75319366703982</v>
      </c>
      <c r="G144" s="72">
        <f>_xlfn.IFNA(IF('Stata dataset (nominal)'!G143="","",IF(LEFT(G$4,1)="£", 'Stata dataset (nominal)'!G143*$D144, 'Stata dataset (nominal)'!G143)), "")</f>
        <v>61.44842115784423</v>
      </c>
      <c r="H144" s="72">
        <f>_xlfn.IFNA(IF('Stata dataset (nominal)'!H143="","",IF(LEFT(H$4,1)="£", 'Stata dataset (nominal)'!H143*$D144, 'Stata dataset (nominal)'!H143)), "")</f>
        <v>10.273870941947864</v>
      </c>
      <c r="I144" s="72">
        <f>_xlfn.IFNA(IF('Stata dataset (nominal)'!I143="","",IF(LEFT(I$4,1)="£", 'Stata dataset (nominal)'!I143*$D144, 'Stata dataset (nominal)'!I143)), "")</f>
        <v>35.679918838957299</v>
      </c>
      <c r="J144" s="72" t="str">
        <f>_xlfn.IFNA(IF('Stata dataset (nominal)'!J143="","",IF(LEFT(J$4,1)="£", 'Stata dataset (nominal)'!J143*$D144, 'Stata dataset (nominal)'!J143)), "")</f>
        <v/>
      </c>
      <c r="K144" s="72" t="str">
        <f>_xlfn.IFNA(IF('Stata dataset (nominal)'!K143="","",IF(LEFT(K$4,1)="£", 'Stata dataset (nominal)'!K143*$D144, 'Stata dataset (nominal)'!K143)), "")</f>
        <v/>
      </c>
      <c r="L144" s="72">
        <f>_xlfn.IFNA(IF('Stata dataset (nominal)'!L143="","",IF(LEFT(L$4,1)="£", 'Stata dataset (nominal)'!L143*$D144, 'Stata dataset (nominal)'!L143)), "")</f>
        <v>0</v>
      </c>
      <c r="M144" s="72">
        <f>_xlfn.IFNA(IF('Stata dataset (nominal)'!M143="","",IF(LEFT(M$4,1)="£", 'Stata dataset (nominal)'!M143*$D144, 'Stata dataset (nominal)'!M143)), "")</f>
        <v>45.917190148728608</v>
      </c>
      <c r="N144" s="72" t="str">
        <f>_xlfn.IFNA(IF('Stata dataset (nominal)'!N143="","",IF(LEFT(N$4,1)="£", 'Stata dataset (nominal)'!N143*$D144, 'Stata dataset (nominal)'!N143)), "")</f>
        <v/>
      </c>
      <c r="O144" s="72">
        <f>_xlfn.IFNA(IF('Stata dataset (nominal)'!O143="","",IF(LEFT(O$4,1)="£", 'Stata dataset (nominal)'!O143*$D144, 'Stata dataset (nominal)'!O143)), "")</f>
        <v>25.661999999999999</v>
      </c>
      <c r="P144" s="72">
        <f>_xlfn.IFNA(IF('Stata dataset (nominal)'!P143="","",IF(LEFT(P$4,1)="£", 'Stata dataset (nominal)'!P143*$D144, 'Stata dataset (nominal)'!P143)), "")</f>
        <v>866.52700000000004</v>
      </c>
      <c r="Q144" s="72">
        <f>_xlfn.IFNA(IF('Stata dataset (nominal)'!Q143="","",IF(LEFT(Q$4,1)="£", 'Stata dataset (nominal)'!Q143*$D144, 'Stata dataset (nominal)'!Q143)), "")</f>
        <v>2091.8150000000001</v>
      </c>
      <c r="R144" s="72">
        <f>_xlfn.IFNA(IF('Stata dataset (nominal)'!R143="","",IF(LEFT(R$4,1)="£", 'Stata dataset (nominal)'!R143*$D144, 'Stata dataset (nominal)'!R143)), "")</f>
        <v>22.045999999999999</v>
      </c>
      <c r="S144" s="72">
        <f>_xlfn.IFNA(IF('Stata dataset (nominal)'!S143="","",IF(LEFT(S$4,1)="£", 'Stata dataset (nominal)'!S143*$D144, 'Stata dataset (nominal)'!S143)), "")</f>
        <v>1067.268</v>
      </c>
      <c r="T144" s="72">
        <f>_xlfn.IFNA(IF('Stata dataset (nominal)'!T143="","",IF(LEFT(T$4,1)="£", 'Stata dataset (nominal)'!T143*$D144, 'Stata dataset (nominal)'!T143)), "")</f>
        <v>1336.3230000000001</v>
      </c>
      <c r="U144" s="72">
        <f>_xlfn.IFNA(IF('Stata dataset (nominal)'!U143="","",IF(LEFT(U$4,1)="£", 'Stata dataset (nominal)'!U143*$D144, 'Stata dataset (nominal)'!U143)), "")</f>
        <v>28.313715981113535</v>
      </c>
      <c r="V144" s="72">
        <f>_xlfn.IFNA(IF('Stata dataset (nominal)'!V143="","",IF(LEFT(V$4,1)="£", 'Stata dataset (nominal)'!V143*$D144, 'Stata dataset (nominal)'!V143)), "")</f>
        <v>136.63534289143786</v>
      </c>
      <c r="W144" s="72">
        <f>_xlfn.IFNA(IF('Stata dataset (nominal)'!W143="","",IF(LEFT(W$4,1)="£", 'Stata dataset (nominal)'!W143*$D144, 'Stata dataset (nominal)'!W143)), "")</f>
        <v>2.3002917564585217</v>
      </c>
      <c r="X144" s="72">
        <f>_xlfn.IFNA(IF('Stata dataset (nominal)'!X143="","",IF(LEFT(X$4,1)="£", 'Stata dataset (nominal)'!X143*$D144, 'Stata dataset (nominal)'!X143)), "")</f>
        <v>18.528096866629202</v>
      </c>
      <c r="Y144" s="72">
        <f>_xlfn.IFNA(IF('Stata dataset (nominal)'!Y143="","",IF(LEFT(Y$4,1)="£", 'Stata dataset (nominal)'!Y143*$D144, 'Stata dataset (nominal)'!Y143)), "")</f>
        <v>14.236281524643957</v>
      </c>
      <c r="Z144" s="72">
        <f>_xlfn.IFNA(IF('Stata dataset (nominal)'!Z143="","",IF(LEFT(Z$4,1)="£", 'Stata dataset (nominal)'!Z143*$D144, 'Stata dataset (nominal)'!Z143)), "")</f>
        <v>13.021371520213984</v>
      </c>
      <c r="AA144" s="72">
        <f>_xlfn.IFNA(IF('Stata dataset (nominal)'!AA143="","",IF(LEFT(AA$4,1)="£", 'Stata dataset (nominal)'!AA143*$D144, 'Stata dataset (nominal)'!AA143)), "")</f>
        <v>1887.0038357588357</v>
      </c>
      <c r="AB144" s="72">
        <f>_xlfn.IFNA(IF('Stata dataset (nominal)'!AB143="","",IF(LEFT(AB$4,1)="£", 'Stata dataset (nominal)'!AB143*$D144, 'Stata dataset (nominal)'!AB143)), "")</f>
        <v>3.8406001119462658</v>
      </c>
      <c r="AC144" s="72">
        <f>_xlfn.IFNA(IF('Stata dataset (nominal)'!AC143="","",IF(LEFT(AC$4,1)="£", 'Stata dataset (nominal)'!AC143*$D144, 'Stata dataset (nominal)'!AC143)), "")</f>
        <v>13.61346967643204</v>
      </c>
      <c r="AD144" s="72">
        <f>_xlfn.IFNA(IF('Stata dataset (nominal)'!AD143="","",IF(LEFT(AD$4,1)="£", 'Stata dataset (nominal)'!AD143*$D144, 'Stata dataset (nominal)'!AD143)), "")</f>
        <v>0</v>
      </c>
    </row>
    <row r="145" spans="1:30" x14ac:dyDescent="0.4">
      <c r="A145" s="63" t="str">
        <f t="shared" si="1"/>
        <v>TMS19</v>
      </c>
      <c r="B145" s="63" t="s">
        <v>349</v>
      </c>
      <c r="C145" s="63" t="s">
        <v>253</v>
      </c>
      <c r="D145" s="72">
        <f>_xlfn.IFNA(IF('Stata dataset (nominal)'!D144="","",IF(LEFT(D$4,1)="£",'Stata dataset (nominal)'!D144*$D145,'Stata dataset (nominal)'!D144)),"")</f>
        <v>1.1560444722831191</v>
      </c>
      <c r="E145" s="72">
        <f>_xlfn.IFNA(IF('Stata dataset (nominal)'!E144="","",IF(LEFT(E$4,1)="£", 'Stata dataset (nominal)'!E144*$D145, 'Stata dataset (nominal)'!E144)), "")</f>
        <v>77.060768477920448</v>
      </c>
      <c r="F145" s="72">
        <f>_xlfn.IFNA(IF('Stata dataset (nominal)'!F144="","",IF(LEFT(F$4,1)="£", 'Stata dataset (nominal)'!F144*$D145, 'Stata dataset (nominal)'!F144)), "")</f>
        <v>11.893385530848731</v>
      </c>
      <c r="G145" s="72">
        <f>_xlfn.IFNA(IF('Stata dataset (nominal)'!G144="","",IF(LEFT(G$4,1)="£", 'Stata dataset (nominal)'!G144*$D145, 'Stata dataset (nominal)'!G144)), "")</f>
        <v>66.259844973379259</v>
      </c>
      <c r="H145" s="72">
        <f>_xlfn.IFNA(IF('Stata dataset (nominal)'!H144="","",IF(LEFT(H$4,1)="£", 'Stata dataset (nominal)'!H144*$D145, 'Stata dataset (nominal)'!H144)), "")</f>
        <v>11.756972283119321</v>
      </c>
      <c r="I145" s="72">
        <f>_xlfn.IFNA(IF('Stata dataset (nominal)'!I144="","",IF(LEFT(I$4,1)="£", 'Stata dataset (nominal)'!I144*$D145, 'Stata dataset (nominal)'!I144)), "")</f>
        <v>33.7206612120263</v>
      </c>
      <c r="J145" s="72" t="str">
        <f>_xlfn.IFNA(IF('Stata dataset (nominal)'!J144="","",IF(LEFT(J$4,1)="£", 'Stata dataset (nominal)'!J144*$D145, 'Stata dataset (nominal)'!J144)), "")</f>
        <v/>
      </c>
      <c r="K145" s="72" t="str">
        <f>_xlfn.IFNA(IF('Stata dataset (nominal)'!K144="","",IF(LEFT(K$4,1)="£", 'Stata dataset (nominal)'!K144*$D145, 'Stata dataset (nominal)'!K144)), "")</f>
        <v/>
      </c>
      <c r="L145" s="72">
        <f>_xlfn.IFNA(IF('Stata dataset (nominal)'!L144="","",IF(LEFT(L$4,1)="£", 'Stata dataset (nominal)'!L144*$D145, 'Stata dataset (nominal)'!L144)), "")</f>
        <v>0</v>
      </c>
      <c r="M145" s="72">
        <f>_xlfn.IFNA(IF('Stata dataset (nominal)'!M144="","",IF(LEFT(M$4,1)="£", 'Stata dataset (nominal)'!M144*$D145, 'Stata dataset (nominal)'!M144)), "")</f>
        <v>32.756520122142184</v>
      </c>
      <c r="N145" s="72" t="str">
        <f>_xlfn.IFNA(IF('Stata dataset (nominal)'!N144="","",IF(LEFT(N$4,1)="£", 'Stata dataset (nominal)'!N144*$D145, 'Stata dataset (nominal)'!N144)), "")</f>
        <v/>
      </c>
      <c r="O145" s="72">
        <f>_xlfn.IFNA(IF('Stata dataset (nominal)'!O144="","",IF(LEFT(O$4,1)="£", 'Stata dataset (nominal)'!O144*$D145, 'Stata dataset (nominal)'!O144)), "")</f>
        <v>25.754999999999999</v>
      </c>
      <c r="P145" s="72">
        <f>_xlfn.IFNA(IF('Stata dataset (nominal)'!P144="","",IF(LEFT(P$4,1)="£", 'Stata dataset (nominal)'!P144*$D145, 'Stata dataset (nominal)'!P144)), "")</f>
        <v>810.73800000000006</v>
      </c>
      <c r="Q145" s="72">
        <f>_xlfn.IFNA(IF('Stata dataset (nominal)'!Q144="","",IF(LEFT(Q$4,1)="£", 'Stata dataset (nominal)'!Q144*$D145, 'Stata dataset (nominal)'!Q144)), "")</f>
        <v>2024.2919999999999</v>
      </c>
      <c r="R145" s="72">
        <f>_xlfn.IFNA(IF('Stata dataset (nominal)'!R144="","",IF(LEFT(R$4,1)="£", 'Stata dataset (nominal)'!R144*$D145, 'Stata dataset (nominal)'!R144)), "")</f>
        <v>22.602</v>
      </c>
      <c r="S145" s="72">
        <f>_xlfn.IFNA(IF('Stata dataset (nominal)'!S144="","",IF(LEFT(S$4,1)="£", 'Stata dataset (nominal)'!S144*$D145, 'Stata dataset (nominal)'!S144)), "")</f>
        <v>1133.597</v>
      </c>
      <c r="T145" s="72">
        <f>_xlfn.IFNA(IF('Stata dataset (nominal)'!T144="","",IF(LEFT(T$4,1)="£", 'Stata dataset (nominal)'!T144*$D145, 'Stata dataset (nominal)'!T144)), "")</f>
        <v>1438.8030000000001</v>
      </c>
      <c r="U145" s="72">
        <f>_xlfn.IFNA(IF('Stata dataset (nominal)'!U144="","",IF(LEFT(U$4,1)="£", 'Stata dataset (nominal)'!U144*$D145, 'Stata dataset (nominal)'!U144)), "")</f>
        <v>27.608479593251737</v>
      </c>
      <c r="V145" s="72">
        <f>_xlfn.IFNA(IF('Stata dataset (nominal)'!V144="","",IF(LEFT(V$4,1)="£", 'Stata dataset (nominal)'!V144*$D145, 'Stata dataset (nominal)'!V144)), "")</f>
        <v>136.56073938658909</v>
      </c>
      <c r="W145" s="72">
        <f>_xlfn.IFNA(IF('Stata dataset (nominal)'!W144="","",IF(LEFT(W$4,1)="£", 'Stata dataset (nominal)'!W144*$D145, 'Stata dataset (nominal)'!W144)), "")</f>
        <v>2.2646265129852265</v>
      </c>
      <c r="X145" s="72">
        <f>_xlfn.IFNA(IF('Stata dataset (nominal)'!X144="","",IF(LEFT(X$4,1)="£", 'Stata dataset (nominal)'!X144*$D145, 'Stata dataset (nominal)'!X144)), "")</f>
        <v>19.322406814047671</v>
      </c>
      <c r="Y145" s="72">
        <f>_xlfn.IFNA(IF('Stata dataset (nominal)'!Y144="","",IF(LEFT(Y$4,1)="£", 'Stata dataset (nominal)'!Y144*$D145, 'Stata dataset (nominal)'!Y144)), "")</f>
        <v>14.236281524643957</v>
      </c>
      <c r="Z145" s="72">
        <f>_xlfn.IFNA(IF('Stata dataset (nominal)'!Z144="","",IF(LEFT(Z$4,1)="£", 'Stata dataset (nominal)'!Z144*$D145, 'Stata dataset (nominal)'!Z144)), "")</f>
        <v>12.413916517998995</v>
      </c>
      <c r="AA145" s="72">
        <f>_xlfn.IFNA(IF('Stata dataset (nominal)'!AA144="","",IF(LEFT(AA$4,1)="£", 'Stata dataset (nominal)'!AA144*$D145, 'Stata dataset (nominal)'!AA144)), "")</f>
        <v>1912.3669155183209</v>
      </c>
      <c r="AB145" s="72">
        <f>_xlfn.IFNA(IF('Stata dataset (nominal)'!AB144="","",IF(LEFT(AB$4,1)="£", 'Stata dataset (nominal)'!AB144*$D145, 'Stata dataset (nominal)'!AB144)), "")</f>
        <v>5.6946750704666451</v>
      </c>
      <c r="AC145" s="72">
        <f>_xlfn.IFNA(IF('Stata dataset (nominal)'!AC144="","",IF(LEFT(AC$4,1)="£", 'Stata dataset (nominal)'!AC144*$D145, 'Stata dataset (nominal)'!AC144)), "")</f>
        <v>13.329944548501336</v>
      </c>
      <c r="AD145" s="72">
        <f>_xlfn.IFNA(IF('Stata dataset (nominal)'!AD144="","",IF(LEFT(AD$4,1)="£", 'Stata dataset (nominal)'!AD144*$D145, 'Stata dataset (nominal)'!AD144)), "")</f>
        <v>1.8346425775133099</v>
      </c>
    </row>
    <row r="146" spans="1:30" x14ac:dyDescent="0.4">
      <c r="A146" s="63" t="str">
        <f t="shared" si="1"/>
        <v>TMS20</v>
      </c>
      <c r="B146" s="63" t="s">
        <v>349</v>
      </c>
      <c r="C146" s="63" t="s">
        <v>255</v>
      </c>
      <c r="D146" s="72">
        <f>_xlfn.IFNA(IF('Stata dataset (nominal)'!D145="","",IF(LEFT(D$4,1)="£",'Stata dataset (nominal)'!D145*$D146,'Stata dataset (nominal)'!D145)),"")</f>
        <v>1.1367310801447381</v>
      </c>
      <c r="E146" s="72">
        <f>_xlfn.IFNA(IF('Stata dataset (nominal)'!E145="","",IF(LEFT(E$4,1)="£", 'Stata dataset (nominal)'!E145*$D146, 'Stata dataset (nominal)'!E145)), "")</f>
        <v>76.286022788513378</v>
      </c>
      <c r="F146" s="72">
        <f>_xlfn.IFNA(IF('Stata dataset (nominal)'!F145="","",IF(LEFT(F$4,1)="£", 'Stata dataset (nominal)'!F145*$D146, 'Stata dataset (nominal)'!F145)), "")</f>
        <v>11.868609207791211</v>
      </c>
      <c r="G146" s="72">
        <f>_xlfn.IFNA(IF('Stata dataset (nominal)'!G145="","",IF(LEFT(G$4,1)="£", 'Stata dataset (nominal)'!G145*$D146, 'Stata dataset (nominal)'!G145)), "")</f>
        <v>82.82336323042577</v>
      </c>
      <c r="H146" s="72">
        <f>_xlfn.IFNA(IF('Stata dataset (nominal)'!H145="","",IF(LEFT(H$4,1)="£", 'Stata dataset (nominal)'!H145*$D146, 'Stata dataset (nominal)'!H145)), "")</f>
        <v>10.339705904996539</v>
      </c>
      <c r="I146" s="72">
        <f>_xlfn.IFNA(IF('Stata dataset (nominal)'!I145="","",IF(LEFT(I$4,1)="£", 'Stata dataset (nominal)'!I145*$D146, 'Stata dataset (nominal)'!I145)), "")</f>
        <v>50.782324274386028</v>
      </c>
      <c r="J146" s="72" t="str">
        <f>_xlfn.IFNA(IF('Stata dataset (nominal)'!J145="","",IF(LEFT(J$4,1)="£", 'Stata dataset (nominal)'!J145*$D146, 'Stata dataset (nominal)'!J145)), "")</f>
        <v/>
      </c>
      <c r="K146" s="72" t="str">
        <f>_xlfn.IFNA(IF('Stata dataset (nominal)'!K145="","",IF(LEFT(K$4,1)="£", 'Stata dataset (nominal)'!K145*$D146, 'Stata dataset (nominal)'!K145)), "")</f>
        <v/>
      </c>
      <c r="L146" s="72">
        <f>_xlfn.IFNA(IF('Stata dataset (nominal)'!L145="","",IF(LEFT(L$4,1)="£", 'Stata dataset (nominal)'!L145*$D146, 'Stata dataset (nominal)'!L145)), "")</f>
        <v>0</v>
      </c>
      <c r="M146" s="72">
        <f>_xlfn.IFNA(IF('Stata dataset (nominal)'!M145="","",IF(LEFT(M$4,1)="£", 'Stata dataset (nominal)'!M145*$D146, 'Stata dataset (nominal)'!M145)), "")</f>
        <v>12.271012010162448</v>
      </c>
      <c r="N146" s="72" t="str">
        <f>_xlfn.IFNA(IF('Stata dataset (nominal)'!N145="","",IF(LEFT(N$4,1)="£", 'Stata dataset (nominal)'!N145*$D146, 'Stata dataset (nominal)'!N145)), "")</f>
        <v/>
      </c>
      <c r="O146" s="72">
        <f>_xlfn.IFNA(IF('Stata dataset (nominal)'!O145="","",IF(LEFT(O$4,1)="£", 'Stata dataset (nominal)'!O145*$D146, 'Stata dataset (nominal)'!O145)), "")</f>
        <v>26.867000000000001</v>
      </c>
      <c r="P146" s="72">
        <f>_xlfn.IFNA(IF('Stata dataset (nominal)'!P145="","",IF(LEFT(P$4,1)="£", 'Stata dataset (nominal)'!P145*$D146, 'Stata dataset (nominal)'!P145)), "")</f>
        <v>769.17600000000004</v>
      </c>
      <c r="Q146" s="72">
        <f>_xlfn.IFNA(IF('Stata dataset (nominal)'!Q145="","",IF(LEFT(Q$4,1)="£", 'Stata dataset (nominal)'!Q145*$D146, 'Stata dataset (nominal)'!Q145)), "")</f>
        <v>1929.154</v>
      </c>
      <c r="R146" s="72">
        <f>_xlfn.IFNA(IF('Stata dataset (nominal)'!R145="","",IF(LEFT(R$4,1)="£", 'Stata dataset (nominal)'!R145*$D146, 'Stata dataset (nominal)'!R145)), "")</f>
        <v>25.928999999999998</v>
      </c>
      <c r="S146" s="72">
        <f>_xlfn.IFNA(IF('Stata dataset (nominal)'!S145="","",IF(LEFT(S$4,1)="£", 'Stata dataset (nominal)'!S145*$D146, 'Stata dataset (nominal)'!S145)), "")</f>
        <v>1208.6790000000001</v>
      </c>
      <c r="T146" s="72">
        <f>_xlfn.IFNA(IF('Stata dataset (nominal)'!T145="","",IF(LEFT(T$4,1)="£", 'Stata dataset (nominal)'!T145*$D146, 'Stata dataset (nominal)'!T145)), "")</f>
        <v>1562.932</v>
      </c>
      <c r="U146" s="72">
        <f>_xlfn.IFNA(IF('Stata dataset (nominal)'!U145="","",IF(LEFT(U$4,1)="£", 'Stata dataset (nominal)'!U145*$D146, 'Stata dataset (nominal)'!U145)), "")</f>
        <v>26.713465668165284</v>
      </c>
      <c r="V146" s="72">
        <f>_xlfn.IFNA(IF('Stata dataset (nominal)'!V145="","",IF(LEFT(V$4,1)="£", 'Stata dataset (nominal)'!V145*$D146, 'Stata dataset (nominal)'!V145)), "")</f>
        <v>136.15643092214466</v>
      </c>
      <c r="W146" s="72">
        <f>_xlfn.IFNA(IF('Stata dataset (nominal)'!W145="","",IF(LEFT(W$4,1)="£", 'Stata dataset (nominal)'!W145*$D146, 'Stata dataset (nominal)'!W145)), "")</f>
        <v>2.2168729434584602</v>
      </c>
      <c r="X146" s="72">
        <f>_xlfn.IFNA(IF('Stata dataset (nominal)'!X145="","",IF(LEFT(X$4,1)="£", 'Stata dataset (nominal)'!X145*$D146, 'Stata dataset (nominal)'!X145)), "")</f>
        <v>17.355320145649053</v>
      </c>
      <c r="Y146" s="72">
        <f>_xlfn.IFNA(IF('Stata dataset (nominal)'!Y145="","",IF(LEFT(Y$4,1)="£", 'Stata dataset (nominal)'!Y145*$D146, 'Stata dataset (nominal)'!Y145)), "")</f>
        <v>11.805542930194168</v>
      </c>
      <c r="Z146" s="72">
        <f>_xlfn.IFNA(IF('Stata dataset (nominal)'!Z145="","",IF(LEFT(Z$4,1)="£", 'Stata dataset (nominal)'!Z145*$D146, 'Stata dataset (nominal)'!Z145)), "")</f>
        <v>11.805542930194168</v>
      </c>
      <c r="AA146" s="72">
        <f>_xlfn.IFNA(IF('Stata dataset (nominal)'!AA145="","",IF(LEFT(AA$4,1)="£", 'Stata dataset (nominal)'!AA145*$D146, 'Stata dataset (nominal)'!AA145)), "")</f>
        <v>1939.378032566018</v>
      </c>
      <c r="AB146" s="72">
        <f>_xlfn.IFNA(IF('Stata dataset (nominal)'!AB145="","",IF(LEFT(AB$4,1)="£", 'Stata dataset (nominal)'!AB145*$D146, 'Stata dataset (nominal)'!AB145)), "")</f>
        <v>13.641909692817004</v>
      </c>
      <c r="AC146" s="72">
        <f>_xlfn.IFNA(IF('Stata dataset (nominal)'!AC145="","",IF(LEFT(AC$4,1)="£", 'Stata dataset (nominal)'!AC145*$D146, 'Stata dataset (nominal)'!AC145)), "")</f>
        <v>13.107248577523992</v>
      </c>
      <c r="AD146" s="72">
        <f>_xlfn.IFNA(IF('Stata dataset (nominal)'!AD145="","",IF(LEFT(AD$4,1)="£", 'Stata dataset (nominal)'!AD145*$D146, 'Stata dataset (nominal)'!AD145)), "")</f>
        <v>2.3200681345754104</v>
      </c>
    </row>
    <row r="147" spans="1:30" x14ac:dyDescent="0.4">
      <c r="A147" s="63" t="str">
        <f t="shared" si="1"/>
        <v>TMS21</v>
      </c>
      <c r="B147" s="63" t="s">
        <v>349</v>
      </c>
      <c r="C147" s="63" t="s">
        <v>257</v>
      </c>
      <c r="D147" s="72">
        <f>_xlfn.IFNA(IF('Stata dataset (nominal)'!D146="","",IF(LEFT(D$4,1)="£",'Stata dataset (nominal)'!D146*$D147,'Stata dataset (nominal)'!D146)),"")</f>
        <v>1.1277018254028868</v>
      </c>
      <c r="E147" s="72">
        <f>_xlfn.IFNA(IF('Stata dataset (nominal)'!E146="","",IF(LEFT(E$4,1)="£", 'Stata dataset (nominal)'!E146*$D147, 'Stata dataset (nominal)'!E146)), "")</f>
        <v>85.980497976017702</v>
      </c>
      <c r="F147" s="72">
        <f>_xlfn.IFNA(IF('Stata dataset (nominal)'!F146="","",IF(LEFT(F$4,1)="£", 'Stata dataset (nominal)'!F146*$D147, 'Stata dataset (nominal)'!F146)), "")</f>
        <v>16.595260062628881</v>
      </c>
      <c r="G147" s="72">
        <f>_xlfn.IFNA(IF('Stata dataset (nominal)'!G146="","",IF(LEFT(G$4,1)="£", 'Stata dataset (nominal)'!G146*$D147, 'Stata dataset (nominal)'!G146)), "")</f>
        <v>96.23694607805696</v>
      </c>
      <c r="H147" s="72">
        <f>_xlfn.IFNA(IF('Stata dataset (nominal)'!H146="","",IF(LEFT(H$4,1)="£", 'Stata dataset (nominal)'!H146*$D147, 'Stata dataset (nominal)'!H146)), "")</f>
        <v>8.2186909035362383</v>
      </c>
      <c r="I147" s="72">
        <f>_xlfn.IFNA(IF('Stata dataset (nominal)'!I146="","",IF(LEFT(I$4,1)="£", 'Stata dataset (nominal)'!I146*$D147, 'Stata dataset (nominal)'!I146)), "")</f>
        <v>7.5183673745942965</v>
      </c>
      <c r="J147" s="72">
        <f>_xlfn.IFNA(IF('Stata dataset (nominal)'!J146="","",IF(LEFT(J$4,1)="£", 'Stata dataset (nominal)'!J146*$D147, 'Stata dataset (nominal)'!J146)), "")</f>
        <v>0.28723700810163039</v>
      </c>
      <c r="K147" s="72" t="str">
        <f>_xlfn.IFNA(IF('Stata dataset (nominal)'!K146="","",IF(LEFT(K$4,1)="£", 'Stata dataset (nominal)'!K146*$D147, 'Stata dataset (nominal)'!K146)), "")</f>
        <v/>
      </c>
      <c r="L147" s="72">
        <f>_xlfn.IFNA(IF('Stata dataset (nominal)'!L146="","",IF(LEFT(L$4,1)="£", 'Stata dataset (nominal)'!L146*$D147, 'Stata dataset (nominal)'!L146)), "")</f>
        <v>0</v>
      </c>
      <c r="M147" s="72" t="str">
        <f>_xlfn.IFNA(IF('Stata dataset (nominal)'!M146="","",IF(LEFT(M$4,1)="£", 'Stata dataset (nominal)'!M146*$D147, 'Stata dataset (nominal)'!M146)), "")</f>
        <v/>
      </c>
      <c r="N147" s="72" t="str">
        <f>_xlfn.IFNA(IF('Stata dataset (nominal)'!N146="","",IF(LEFT(N$4,1)="£", 'Stata dataset (nominal)'!N146*$D147, 'Stata dataset (nominal)'!N146)), "")</f>
        <v/>
      </c>
      <c r="O147" s="72">
        <f>_xlfn.IFNA(IF('Stata dataset (nominal)'!O146="","",IF(LEFT(O$4,1)="£", 'Stata dataset (nominal)'!O146*$D147, 'Stata dataset (nominal)'!O146)), "")</f>
        <v>27.181000000000001</v>
      </c>
      <c r="P147" s="72">
        <f>_xlfn.IFNA(IF('Stata dataset (nominal)'!P146="","",IF(LEFT(P$4,1)="£", 'Stata dataset (nominal)'!P146*$D147, 'Stata dataset (nominal)'!P146)), "")</f>
        <v>736.32799999999997</v>
      </c>
      <c r="Q147" s="72">
        <f>_xlfn.IFNA(IF('Stata dataset (nominal)'!Q146="","",IF(LEFT(Q$4,1)="£", 'Stata dataset (nominal)'!Q146*$D147, 'Stata dataset (nominal)'!Q146)), "")</f>
        <v>1845.56</v>
      </c>
      <c r="R147" s="72">
        <f>_xlfn.IFNA(IF('Stata dataset (nominal)'!R146="","",IF(LEFT(R$4,1)="£", 'Stata dataset (nominal)'!R146*$D147, 'Stata dataset (nominal)'!R146)), "")</f>
        <v>26.44</v>
      </c>
      <c r="S147" s="72">
        <f>_xlfn.IFNA(IF('Stata dataset (nominal)'!S146="","",IF(LEFT(S$4,1)="£", 'Stata dataset (nominal)'!S146*$D147, 'Stata dataset (nominal)'!S146)), "")</f>
        <v>1263.8689999999999</v>
      </c>
      <c r="T147" s="72">
        <f>_xlfn.IFNA(IF('Stata dataset (nominal)'!T146="","",IF(LEFT(T$4,1)="£", 'Stata dataset (nominal)'!T146*$D147, 'Stata dataset (nominal)'!T146)), "")</f>
        <v>1687.22</v>
      </c>
      <c r="U147" s="72">
        <f>_xlfn.IFNA(IF('Stata dataset (nominal)'!U146="","",IF(LEFT(U$4,1)="£", 'Stata dataset (nominal)'!U146*$D147, 'Stata dataset (nominal)'!U146)), "")</f>
        <v>26.460247749403855</v>
      </c>
      <c r="V147" s="72">
        <f>_xlfn.IFNA(IF('Stata dataset (nominal)'!V146="","",IF(LEFT(V$4,1)="£", 'Stata dataset (nominal)'!V146*$D147, 'Stata dataset (nominal)'!V146)), "")</f>
        <v>135.61990999377909</v>
      </c>
      <c r="W147" s="72">
        <f>_xlfn.IFNA(IF('Stata dataset (nominal)'!W146="","",IF(LEFT(W$4,1)="£", 'Stata dataset (nominal)'!W146*$D147, 'Stata dataset (nominal)'!W146)), "")</f>
        <v>2.2283772654991512</v>
      </c>
      <c r="X147" s="72">
        <f>_xlfn.IFNA(IF('Stata dataset (nominal)'!X146="","",IF(LEFT(X$4,1)="£", 'Stata dataset (nominal)'!X146*$D147, 'Stata dataset (nominal)'!X146)), "")</f>
        <v>17.355320145649053</v>
      </c>
      <c r="Y147" s="72">
        <f>_xlfn.IFNA(IF('Stata dataset (nominal)'!Y146="","",IF(LEFT(Y$4,1)="£", 'Stata dataset (nominal)'!Y146*$D147, 'Stata dataset (nominal)'!Y146)), "")</f>
        <v>11.805542930194168</v>
      </c>
      <c r="Z147" s="72">
        <f>_xlfn.IFNA(IF('Stata dataset (nominal)'!Z146="","",IF(LEFT(Z$4,1)="£", 'Stata dataset (nominal)'!Z146*$D147, 'Stata dataset (nominal)'!Z146)), "")</f>
        <v>11.805542930194168</v>
      </c>
      <c r="AA147" s="72">
        <f>_xlfn.IFNA(IF('Stata dataset (nominal)'!AA146="","",IF(LEFT(AA$4,1)="£", 'Stata dataset (nominal)'!AA146*$D147, 'Stata dataset (nominal)'!AA146)), "")</f>
        <v>1960.2209317956153</v>
      </c>
      <c r="AB147" s="72">
        <f>_xlfn.IFNA(IF('Stata dataset (nominal)'!AB146="","",IF(LEFT(AB$4,1)="£", 'Stata dataset (nominal)'!AB146*$D147, 'Stata dataset (nominal)'!AB146)), "")</f>
        <v>22.30932521194531</v>
      </c>
      <c r="AC147" s="72">
        <f>_xlfn.IFNA(IF('Stata dataset (nominal)'!AC146="","",IF(LEFT(AC$4,1)="£", 'Stata dataset (nominal)'!AC146*$D147, 'Stata dataset (nominal)'!AC146)), "")</f>
        <v>13.003135398568629</v>
      </c>
      <c r="AD147" s="72">
        <f>_xlfn.IFNA(IF('Stata dataset (nominal)'!AD146="","",IF(LEFT(AD$4,1)="£", 'Stata dataset (nominal)'!AD146*$D147, 'Stata dataset (nominal)'!AD146)), "")</f>
        <v>4.2863946383563727</v>
      </c>
    </row>
    <row r="148" spans="1:30" x14ac:dyDescent="0.4">
      <c r="A148" s="63" t="str">
        <f t="shared" si="1"/>
        <v>TMS22</v>
      </c>
      <c r="B148" s="63" t="s">
        <v>349</v>
      </c>
      <c r="C148" s="63" t="s">
        <v>259</v>
      </c>
      <c r="D148" s="72">
        <f>_xlfn.IFNA(IF('Stata dataset (nominal)'!D147="","",IF(LEFT(D$4,1)="£",'Stata dataset (nominal)'!D147*$D148,'Stata dataset (nominal)'!D147)),"")</f>
        <v>1.0877412700751434</v>
      </c>
      <c r="E148" s="72">
        <f>_xlfn.IFNA(IF('Stata dataset (nominal)'!E147="","",IF(LEFT(E$4,1)="£", 'Stata dataset (nominal)'!E147*$D148, 'Stata dataset (nominal)'!E147)), "")</f>
        <v>78.693729924856328</v>
      </c>
      <c r="F148" s="72">
        <f>_xlfn.IFNA(IF('Stata dataset (nominal)'!F147="","",IF(LEFT(F$4,1)="£", 'Stata dataset (nominal)'!F147*$D148, 'Stata dataset (nominal)'!F147)), "")</f>
        <v>20.562660969500513</v>
      </c>
      <c r="G148" s="72">
        <f>_xlfn.IFNA(IF('Stata dataset (nominal)'!G147="","",IF(LEFT(G$4,1)="£", 'Stata dataset (nominal)'!G147*$D148, 'Stata dataset (nominal)'!G147)), "")</f>
        <v>71.758291586857212</v>
      </c>
      <c r="H148" s="72">
        <f>_xlfn.IFNA(IF('Stata dataset (nominal)'!H147="","",IF(LEFT(H$4,1)="£", 'Stata dataset (nominal)'!H147*$D148, 'Stata dataset (nominal)'!H147)), "")</f>
        <v>8.4528374097539398</v>
      </c>
      <c r="I148" s="72">
        <f>_xlfn.IFNA(IF('Stata dataset (nominal)'!I147="","",IF(LEFT(I$4,1)="£", 'Stata dataset (nominal)'!I147*$D148, 'Stata dataset (nominal)'!I147)), "")</f>
        <v>1.6033306320907614</v>
      </c>
      <c r="J148" s="72">
        <f>_xlfn.IFNA(IF('Stata dataset (nominal)'!J147="","",IF(LEFT(J$4,1)="£", 'Stata dataset (nominal)'!J147*$D148, 'Stata dataset (nominal)'!J147)), "")</f>
        <v>0.36004236039487247</v>
      </c>
      <c r="K148" s="72" t="str">
        <f>_xlfn.IFNA(IF('Stata dataset (nominal)'!K147="","",IF(LEFT(K$4,1)="£", 'Stata dataset (nominal)'!K147*$D148, 'Stata dataset (nominal)'!K147)), "")</f>
        <v/>
      </c>
      <c r="L148" s="72">
        <f>_xlfn.IFNA(IF('Stata dataset (nominal)'!L147="","",IF(LEFT(L$4,1)="£", 'Stata dataset (nominal)'!L147*$D148, 'Stata dataset (nominal)'!L147)), "")</f>
        <v>0</v>
      </c>
      <c r="M148" s="72" t="str">
        <f>_xlfn.IFNA(IF('Stata dataset (nominal)'!M147="","",IF(LEFT(M$4,1)="£", 'Stata dataset (nominal)'!M147*$D148, 'Stata dataset (nominal)'!M147)), "")</f>
        <v/>
      </c>
      <c r="N148" s="72" t="str">
        <f>_xlfn.IFNA(IF('Stata dataset (nominal)'!N147="","",IF(LEFT(N$4,1)="£", 'Stata dataset (nominal)'!N147*$D148, 'Stata dataset (nominal)'!N147)), "")</f>
        <v/>
      </c>
      <c r="O148" s="72">
        <f>_xlfn.IFNA(IF('Stata dataset (nominal)'!O147="","",IF(LEFT(O$4,1)="£", 'Stata dataset (nominal)'!O147*$D148, 'Stata dataset (nominal)'!O147)), "")</f>
        <v>26.234000000000002</v>
      </c>
      <c r="P148" s="72">
        <f>_xlfn.IFNA(IF('Stata dataset (nominal)'!P147="","",IF(LEFT(P$4,1)="£", 'Stata dataset (nominal)'!P147*$D148, 'Stata dataset (nominal)'!P147)), "")</f>
        <v>697.70399999999995</v>
      </c>
      <c r="Q148" s="72">
        <f>_xlfn.IFNA(IF('Stata dataset (nominal)'!Q147="","",IF(LEFT(Q$4,1)="£", 'Stata dataset (nominal)'!Q147*$D148, 'Stata dataset (nominal)'!Q147)), "")</f>
        <v>1781.819</v>
      </c>
      <c r="R148" s="72">
        <f>_xlfn.IFNA(IF('Stata dataset (nominal)'!R147="","",IF(LEFT(R$4,1)="£", 'Stata dataset (nominal)'!R147*$D148, 'Stata dataset (nominal)'!R147)), "")</f>
        <v>24.208500000000001</v>
      </c>
      <c r="S148" s="72">
        <f>_xlfn.IFNA(IF('Stata dataset (nominal)'!S147="","",IF(LEFT(S$4,1)="£", 'Stata dataset (nominal)'!S147*$D148, 'Stata dataset (nominal)'!S147)), "")</f>
        <v>1313.3875</v>
      </c>
      <c r="T148" s="72">
        <f>_xlfn.IFNA(IF('Stata dataset (nominal)'!T147="","",IF(LEFT(T$4,1)="£", 'Stata dataset (nominal)'!T147*$D148, 'Stata dataset (nominal)'!T147)), "")</f>
        <v>1805.3285000000001</v>
      </c>
      <c r="U148" s="72">
        <f>_xlfn.IFNA(IF('Stata dataset (nominal)'!U147="","",IF(LEFT(U$4,1)="£", 'Stata dataset (nominal)'!U147*$D148, 'Stata dataset (nominal)'!U147)), "")</f>
        <v>24.18709502819037</v>
      </c>
      <c r="V148" s="72">
        <f>_xlfn.IFNA(IF('Stata dataset (nominal)'!V147="","",IF(LEFT(V$4,1)="£", 'Stata dataset (nominal)'!V147*$D148, 'Stata dataset (nominal)'!V147)), "")</f>
        <v>135.88784399659264</v>
      </c>
      <c r="W148" s="72">
        <f>_xlfn.IFNA(IF('Stata dataset (nominal)'!W147="","",IF(LEFT(W$4,1)="£", 'Stata dataset (nominal)'!W147*$D148, 'Stata dataset (nominal)'!W147)), "")</f>
        <v>2.2250733209887006</v>
      </c>
      <c r="X148" s="72">
        <f>_xlfn.IFNA(IF('Stata dataset (nominal)'!X147="","",IF(LEFT(X$4,1)="£", 'Stata dataset (nominal)'!X147*$D148, 'Stata dataset (nominal)'!X147)), "")</f>
        <v>17.355320145649053</v>
      </c>
      <c r="Y148" s="72">
        <f>_xlfn.IFNA(IF('Stata dataset (nominal)'!Y147="","",IF(LEFT(Y$4,1)="£", 'Stata dataset (nominal)'!Y147*$D148, 'Stata dataset (nominal)'!Y147)), "")</f>
        <v>11.805542930194168</v>
      </c>
      <c r="Z148" s="72">
        <f>_xlfn.IFNA(IF('Stata dataset (nominal)'!Z147="","",IF(LEFT(Z$4,1)="£", 'Stata dataset (nominal)'!Z147*$D148, 'Stata dataset (nominal)'!Z147)), "")</f>
        <v>11.805542930194168</v>
      </c>
      <c r="AA148" s="72">
        <f>_xlfn.IFNA(IF('Stata dataset (nominal)'!AA147="","",IF(LEFT(AA$4,1)="£", 'Stata dataset (nominal)'!AA147*$D148, 'Stata dataset (nominal)'!AA147)), "")</f>
        <v>1915.1697381022539</v>
      </c>
      <c r="AB148" s="72">
        <f>_xlfn.IFNA(IF('Stata dataset (nominal)'!AB147="","",IF(LEFT(AB$4,1)="£", 'Stata dataset (nominal)'!AB147*$D148, 'Stata dataset (nominal)'!AB147)), "")</f>
        <v>21.123935464859283</v>
      </c>
      <c r="AC148" s="72">
        <f>_xlfn.IFNA(IF('Stata dataset (nominal)'!AC147="","",IF(LEFT(AC$4,1)="£", 'Stata dataset (nominal)'!AC147*$D148, 'Stata dataset (nominal)'!AC147)), "")</f>
        <v>12.542364209036323</v>
      </c>
      <c r="AD148" s="72">
        <f>_xlfn.IFNA(IF('Stata dataset (nominal)'!AD147="","",IF(LEFT(AD$4,1)="£", 'Stata dataset (nominal)'!AD147*$D148, 'Stata dataset (nominal)'!AD147)), "")</f>
        <v>4.2726477088551631</v>
      </c>
    </row>
    <row r="149" spans="1:30" x14ac:dyDescent="0.4">
      <c r="A149" s="63" t="str">
        <f t="shared" si="1"/>
        <v>TMS23</v>
      </c>
      <c r="B149" s="63" t="s">
        <v>349</v>
      </c>
      <c r="C149" s="63" t="s">
        <v>261</v>
      </c>
      <c r="D149" s="72">
        <f>_xlfn.IFNA(IF('Stata dataset (nominal)'!D148="","",IF(LEFT(D$4,1)="£",'Stata dataset (nominal)'!D148*$D149,'Stata dataset (nominal)'!D148)),"")</f>
        <v>1</v>
      </c>
      <c r="E149" s="72">
        <f>_xlfn.IFNA(IF('Stata dataset (nominal)'!E148="","",IF(LEFT(E$4,1)="£", 'Stata dataset (nominal)'!E148*$D149, 'Stata dataset (nominal)'!E148)), "")</f>
        <v>70.332999999999998</v>
      </c>
      <c r="F149" s="72">
        <f>_xlfn.IFNA(IF('Stata dataset (nominal)'!F148="","",IF(LEFT(F$4,1)="£", 'Stata dataset (nominal)'!F148*$D149, 'Stata dataset (nominal)'!F148)), "")</f>
        <v>18.228999999999999</v>
      </c>
      <c r="G149" s="72">
        <f>_xlfn.IFNA(IF('Stata dataset (nominal)'!G148="","",IF(LEFT(G$4,1)="£", 'Stata dataset (nominal)'!G148*$D149, 'Stata dataset (nominal)'!G148)), "")</f>
        <v>89.730999999999995</v>
      </c>
      <c r="H149" s="72">
        <f>_xlfn.IFNA(IF('Stata dataset (nominal)'!H148="","",IF(LEFT(H$4,1)="£", 'Stata dataset (nominal)'!H148*$D149, 'Stata dataset (nominal)'!H148)), "")</f>
        <v>7.4820000000000002</v>
      </c>
      <c r="I149" s="72">
        <f>_xlfn.IFNA(IF('Stata dataset (nominal)'!I148="","",IF(LEFT(I$4,1)="£", 'Stata dataset (nominal)'!I148*$D149, 'Stata dataset (nominal)'!I148)), "")</f>
        <v>1.3560000000000001</v>
      </c>
      <c r="J149" s="72">
        <f>_xlfn.IFNA(IF('Stata dataset (nominal)'!J148="","",IF(LEFT(J$4,1)="£", 'Stata dataset (nominal)'!J148*$D149, 'Stata dataset (nominal)'!J148)), "")</f>
        <v>0.39700000000000002</v>
      </c>
      <c r="K149" s="72" t="str">
        <f>_xlfn.IFNA(IF('Stata dataset (nominal)'!K148="","",IF(LEFT(K$4,1)="£", 'Stata dataset (nominal)'!K148*$D149, 'Stata dataset (nominal)'!K148)), "")</f>
        <v/>
      </c>
      <c r="L149" s="72">
        <f>_xlfn.IFNA(IF('Stata dataset (nominal)'!L148="","",IF(LEFT(L$4,1)="£", 'Stata dataset (nominal)'!L148*$D149, 'Stata dataset (nominal)'!L148)), "")</f>
        <v>0</v>
      </c>
      <c r="M149" s="72" t="str">
        <f>_xlfn.IFNA(IF('Stata dataset (nominal)'!M148="","",IF(LEFT(M$4,1)="£", 'Stata dataset (nominal)'!M148*$D149, 'Stata dataset (nominal)'!M148)), "")</f>
        <v/>
      </c>
      <c r="N149" s="72" t="str">
        <f>_xlfn.IFNA(IF('Stata dataset (nominal)'!N148="","",IF(LEFT(N$4,1)="£", 'Stata dataset (nominal)'!N148*$D149, 'Stata dataset (nominal)'!N148)), "")</f>
        <v/>
      </c>
      <c r="O149" s="72">
        <f>_xlfn.IFNA(IF('Stata dataset (nominal)'!O148="","",IF(LEFT(O$4,1)="£", 'Stata dataset (nominal)'!O148*$D149, 'Stata dataset (nominal)'!O148)), "")</f>
        <v>25.817</v>
      </c>
      <c r="P149" s="72">
        <f>_xlfn.IFNA(IF('Stata dataset (nominal)'!P148="","",IF(LEFT(P$4,1)="£", 'Stata dataset (nominal)'!P148*$D149, 'Stata dataset (nominal)'!P148)), "")</f>
        <v>664.06400000000008</v>
      </c>
      <c r="Q149" s="72">
        <f>_xlfn.IFNA(IF('Stata dataset (nominal)'!Q148="","",IF(LEFT(Q$4,1)="£", 'Stata dataset (nominal)'!Q148*$D149, 'Stata dataset (nominal)'!Q148)), "")</f>
        <v>1701.4949999999999</v>
      </c>
      <c r="R149" s="72">
        <f>_xlfn.IFNA(IF('Stata dataset (nominal)'!R148="","",IF(LEFT(R$4,1)="£", 'Stata dataset (nominal)'!R148*$D149, 'Stata dataset (nominal)'!R148)), "")</f>
        <v>24.620999999999999</v>
      </c>
      <c r="S149" s="72">
        <f>_xlfn.IFNA(IF('Stata dataset (nominal)'!S148="","",IF(LEFT(S$4,1)="£", 'Stata dataset (nominal)'!S148*$D149, 'Stata dataset (nominal)'!S148)), "")</f>
        <v>1372.2845</v>
      </c>
      <c r="T149" s="72">
        <f>_xlfn.IFNA(IF('Stata dataset (nominal)'!T148="","",IF(LEFT(T$4,1)="£", 'Stata dataset (nominal)'!T148*$D149, 'Stata dataset (nominal)'!T148)), "")</f>
        <v>1922.8420000000001</v>
      </c>
      <c r="U149" s="72">
        <f>_xlfn.IFNA(IF('Stata dataset (nominal)'!U148="","",IF(LEFT(U$4,1)="£", 'Stata dataset (nominal)'!U148*$D149, 'Stata dataset (nominal)'!U148)), "")</f>
        <v>25.619705365550793</v>
      </c>
      <c r="V149" s="72">
        <f>_xlfn.IFNA(IF('Stata dataset (nominal)'!V148="","",IF(LEFT(V$4,1)="£", 'Stata dataset (nominal)'!V148*$D149, 'Stata dataset (nominal)'!V148)), "")</f>
        <v>136.34434724982836</v>
      </c>
      <c r="W149" s="72">
        <f>_xlfn.IFNA(IF('Stata dataset (nominal)'!W148="","",IF(LEFT(W$4,1)="£", 'Stata dataset (nominal)'!W148*$D149, 'Stata dataset (nominal)'!W148)), "")</f>
        <v>2.1932441760734638</v>
      </c>
      <c r="X149" s="72">
        <f>_xlfn.IFNA(IF('Stata dataset (nominal)'!X148="","",IF(LEFT(X$4,1)="£", 'Stata dataset (nominal)'!X148*$D149, 'Stata dataset (nominal)'!X148)), "")</f>
        <v>17.355320145649053</v>
      </c>
      <c r="Y149" s="72">
        <f>_xlfn.IFNA(IF('Stata dataset (nominal)'!Y148="","",IF(LEFT(Y$4,1)="£", 'Stata dataset (nominal)'!Y148*$D149, 'Stata dataset (nominal)'!Y148)), "")</f>
        <v>11.805542930194168</v>
      </c>
      <c r="Z149" s="72">
        <f>_xlfn.IFNA(IF('Stata dataset (nominal)'!Z148="","",IF(LEFT(Z$4,1)="£", 'Stata dataset (nominal)'!Z148*$D149, 'Stata dataset (nominal)'!Z148)), "")</f>
        <v>11.805542930194168</v>
      </c>
      <c r="AA149" s="72">
        <f>_xlfn.IFNA(IF('Stata dataset (nominal)'!AA148="","",IF(LEFT(AA$4,1)="£", 'Stata dataset (nominal)'!AA148*$D149, 'Stata dataset (nominal)'!AA148)), "")</f>
        <v>1800.912</v>
      </c>
      <c r="AB149" s="72">
        <f>_xlfn.IFNA(IF('Stata dataset (nominal)'!AB148="","",IF(LEFT(AB$4,1)="£", 'Stata dataset (nominal)'!AB148*$D149, 'Stata dataset (nominal)'!AB148)), "")</f>
        <v>23.471999999999998</v>
      </c>
      <c r="AC149" s="72">
        <f>_xlfn.IFNA(IF('Stata dataset (nominal)'!AC148="","",IF(LEFT(AC$4,1)="£", 'Stata dataset (nominal)'!AC148*$D149, 'Stata dataset (nominal)'!AC148)), "")</f>
        <v>11.530650306363636</v>
      </c>
      <c r="AD149" s="72">
        <f>_xlfn.IFNA(IF('Stata dataset (nominal)'!AD148="","",IF(LEFT(AD$4,1)="£", 'Stata dataset (nominal)'!AD148*$D149, 'Stata dataset (nominal)'!AD148)), "")</f>
        <v>4.508</v>
      </c>
    </row>
    <row r="150" spans="1:30" x14ac:dyDescent="0.4">
      <c r="A150" s="63" t="str">
        <f t="shared" si="1"/>
        <v>TMS24</v>
      </c>
      <c r="B150" s="63" t="s">
        <v>349</v>
      </c>
      <c r="C150" s="160" t="s">
        <v>263</v>
      </c>
      <c r="D150" s="72">
        <f>_xlfn.IFNA(IF('Stata dataset (nominal)'!D149="","",IF(LEFT(D$4,1)="£",'Stata dataset (nominal)'!D149*$D150,'Stata dataset (nominal)'!D149)),"")</f>
        <v>0.94744609856262829</v>
      </c>
      <c r="E150" s="72">
        <f>_xlfn.IFNA(IF('Stata dataset (nominal)'!E149="","",IF(LEFT(E$4,1)="£", 'Stata dataset (nominal)'!E149*$D150, 'Stata dataset (nominal)'!E149)), "")</f>
        <v>60.460325333675563</v>
      </c>
      <c r="F150" s="72">
        <f>_xlfn.IFNA(IF('Stata dataset (nominal)'!F149="","",IF(LEFT(F$4,1)="£", 'Stata dataset (nominal)'!F149*$D150, 'Stata dataset (nominal)'!F149)), "")</f>
        <v>21.205738578028747</v>
      </c>
      <c r="G150" s="72">
        <f>_xlfn.IFNA(IF('Stata dataset (nominal)'!G149="","",IF(LEFT(G$4,1)="£", 'Stata dataset (nominal)'!G149*$D150, 'Stata dataset (nominal)'!G149)), "")</f>
        <v>82.439179928131409</v>
      </c>
      <c r="H150" s="72">
        <f>_xlfn.IFNA(IF('Stata dataset (nominal)'!H149="","",IF(LEFT(H$4,1)="£", 'Stata dataset (nominal)'!H149*$D150, 'Stata dataset (nominal)'!H149)), "")</f>
        <v>8.8529363449691978</v>
      </c>
      <c r="I150" s="72">
        <f>_xlfn.IFNA(IF('Stata dataset (nominal)'!I149="","",IF(LEFT(I$4,1)="£", 'Stata dataset (nominal)'!I149*$D150, 'Stata dataset (nominal)'!I149)), "")</f>
        <v>0.39034779260780283</v>
      </c>
      <c r="J150" s="72">
        <f>_xlfn.IFNA(IF('Stata dataset (nominal)'!J149="","",IF(LEFT(J$4,1)="£", 'Stata dataset (nominal)'!J149*$D150, 'Stata dataset (nominal)'!J149)), "")</f>
        <v>0.36381930184804928</v>
      </c>
      <c r="K150" s="72" t="str">
        <f>_xlfn.IFNA(IF('Stata dataset (nominal)'!K149="","",IF(LEFT(K$4,1)="£", 'Stata dataset (nominal)'!K149*$D150, 'Stata dataset (nominal)'!K149)), "")</f>
        <v/>
      </c>
      <c r="L150" s="72">
        <f>_xlfn.IFNA(IF('Stata dataset (nominal)'!L149="","",IF(LEFT(L$4,1)="£", 'Stata dataset (nominal)'!L149*$D150, 'Stata dataset (nominal)'!L149)), "")</f>
        <v>0</v>
      </c>
      <c r="M150" s="72" t="str">
        <f>_xlfn.IFNA(IF('Stata dataset (nominal)'!M149="","",IF(LEFT(M$4,1)="£", 'Stata dataset (nominal)'!M149*$D150, 'Stata dataset (nominal)'!M149)), "")</f>
        <v/>
      </c>
      <c r="N150" s="72" t="str">
        <f>_xlfn.IFNA(IF('Stata dataset (nominal)'!N149="","",IF(LEFT(N$4,1)="£", 'Stata dataset (nominal)'!N149*$D150, 'Stata dataset (nominal)'!N149)), "")</f>
        <v/>
      </c>
      <c r="O150" s="72">
        <f>_xlfn.IFNA(IF('Stata dataset (nominal)'!O149="","",IF(LEFT(O$4,1)="£", 'Stata dataset (nominal)'!O149*$D150, 'Stata dataset (nominal)'!O149)), "")</f>
        <v>25.212</v>
      </c>
      <c r="P150" s="72">
        <f>_xlfn.IFNA(IF('Stata dataset (nominal)'!P149="","",IF(LEFT(P$4,1)="£", 'Stata dataset (nominal)'!P149*$D150, 'Stata dataset (nominal)'!P149)), "")</f>
        <v>625.45399999999995</v>
      </c>
      <c r="Q150" s="72">
        <f>_xlfn.IFNA(IF('Stata dataset (nominal)'!Q149="","",IF(LEFT(Q$4,1)="£", 'Stata dataset (nominal)'!Q149*$D150, 'Stata dataset (nominal)'!Q149)), "")</f>
        <v>1601.316</v>
      </c>
      <c r="R150" s="72">
        <f>_xlfn.IFNA(IF('Stata dataset (nominal)'!R149="","",IF(LEFT(R$4,1)="£", 'Stata dataset (nominal)'!R149*$D150, 'Stata dataset (nominal)'!R149)), "")</f>
        <v>25.273</v>
      </c>
      <c r="S150" s="72">
        <f>_xlfn.IFNA(IF('Stata dataset (nominal)'!S149="","",IF(LEFT(S$4,1)="£", 'Stata dataset (nominal)'!S149*$D150, 'Stata dataset (nominal)'!S149)), "")</f>
        <v>1429.2460000000001</v>
      </c>
      <c r="T150" s="72">
        <f>_xlfn.IFNA(IF('Stata dataset (nominal)'!T149="","",IF(LEFT(T$4,1)="£", 'Stata dataset (nominal)'!T149*$D150, 'Stata dataset (nominal)'!T149)), "")</f>
        <v>2062.4870000000001</v>
      </c>
      <c r="U150" s="72">
        <f>_xlfn.IFNA(IF('Stata dataset (nominal)'!U149="","",IF(LEFT(U$4,1)="£", 'Stata dataset (nominal)'!U149*$D150, 'Stata dataset (nominal)'!U149)), "")</f>
        <v>25.44186029480754</v>
      </c>
      <c r="V150" s="72">
        <f>_xlfn.IFNA(IF('Stata dataset (nominal)'!V149="","",IF(LEFT(V$4,1)="£", 'Stata dataset (nominal)'!V149*$D150, 'Stata dataset (nominal)'!V149)), "")</f>
        <v>136.41417397405115</v>
      </c>
      <c r="W150" s="72">
        <f>_xlfn.IFNA(IF('Stata dataset (nominal)'!W149="","",IF(LEFT(W$4,1)="£", 'Stata dataset (nominal)'!W149*$D150, 'Stata dataset (nominal)'!W149)), "")</f>
        <v>2.2174075024629678</v>
      </c>
      <c r="X150" s="72">
        <f>_xlfn.IFNA(IF('Stata dataset (nominal)'!X149="","",IF(LEFT(X$4,1)="£", 'Stata dataset (nominal)'!X149*$D150, 'Stata dataset (nominal)'!X149)), "")</f>
        <v>17.355320145649053</v>
      </c>
      <c r="Y150" s="72">
        <f>_xlfn.IFNA(IF('Stata dataset (nominal)'!Y149="","",IF(LEFT(Y$4,1)="£", 'Stata dataset (nominal)'!Y149*$D150, 'Stata dataset (nominal)'!Y149)), "")</f>
        <v>11.805542930194168</v>
      </c>
      <c r="Z150" s="72">
        <f>_xlfn.IFNA(IF('Stata dataset (nominal)'!Z149="","",IF(LEFT(Z$4,1)="£", 'Stata dataset (nominal)'!Z149*$D150, 'Stata dataset (nominal)'!Z149)), "")</f>
        <v>11.805542930194168</v>
      </c>
      <c r="AA150" s="72">
        <f>_xlfn.IFNA(IF('Stata dataset (nominal)'!AA149="","",IF(LEFT(AA$4,1)="£", 'Stata dataset (nominal)'!AA149*$D150, 'Stata dataset (nominal)'!AA149)), "")</f>
        <v>1860.4098963680697</v>
      </c>
      <c r="AB150" s="72">
        <f>_xlfn.IFNA(IF('Stata dataset (nominal)'!AB149="","",IF(LEFT(AB$4,1)="£", 'Stata dataset (nominal)'!AB149*$D150, 'Stata dataset (nominal)'!AB149)), "")</f>
        <v>23.579091054928131</v>
      </c>
      <c r="AC150" s="72">
        <f>_xlfn.IFNA(IF('Stata dataset (nominal)'!AC149="","",IF(LEFT(AC$4,1)="£", 'Stata dataset (nominal)'!AC149*$D150, 'Stata dataset (nominal)'!AC149)), "")</f>
        <v>10.924669646654202</v>
      </c>
      <c r="AD150" s="72">
        <f>_xlfn.IFNA(IF('Stata dataset (nominal)'!AD149="","",IF(LEFT(AD$4,1)="£", 'Stata dataset (nominal)'!AD149*$D150, 'Stata dataset (nominal)'!AD149)), "")</f>
        <v>4.7798655672484598</v>
      </c>
    </row>
    <row r="151" spans="1:30" x14ac:dyDescent="0.4">
      <c r="A151" s="63" t="str">
        <f t="shared" si="1"/>
        <v>TMS25</v>
      </c>
      <c r="B151" s="63" t="s">
        <v>349</v>
      </c>
      <c r="C151" s="160" t="s">
        <v>516</v>
      </c>
      <c r="D151" s="72">
        <f>_xlfn.IFNA(IF('Stata dataset (nominal)'!D150="","",IF(LEFT(D$4,1)="£",'Stata dataset (nominal)'!D150*$D151,'Stata dataset (nominal)'!D150)),"")</f>
        <v>0.93120932587923888</v>
      </c>
      <c r="E151" s="72">
        <f>_xlfn.IFNA(IF('Stata dataset (nominal)'!E150="","",IF(LEFT(E$4,1)="£", 'Stata dataset (nominal)'!E150*$D151, 'Stata dataset (nominal)'!E150)), "")</f>
        <v>76.021344616395922</v>
      </c>
      <c r="F151" s="72">
        <f>_xlfn.IFNA(IF('Stata dataset (nominal)'!F150="","",IF(LEFT(F$4,1)="£", 'Stata dataset (nominal)'!F150*$D151, 'Stata dataset (nominal)'!F150)), "")</f>
        <v>23.90558934399845</v>
      </c>
      <c r="G151" s="72">
        <f>_xlfn.IFNA(IF('Stata dataset (nominal)'!G150="","",IF(LEFT(G$4,1)="£", 'Stata dataset (nominal)'!G150*$D151, 'Stata dataset (nominal)'!G150)), "")</f>
        <v>80.421855720519758</v>
      </c>
      <c r="H151" s="72">
        <f>_xlfn.IFNA(IF('Stata dataset (nominal)'!H150="","",IF(LEFT(H$4,1)="£", 'Stata dataset (nominal)'!H150*$D151, 'Stata dataset (nominal)'!H150)), "")</f>
        <v>10.66883091109519</v>
      </c>
      <c r="I151" s="72">
        <f>_xlfn.IFNA(IF('Stata dataset (nominal)'!I150="","",IF(LEFT(I$4,1)="£", 'Stata dataset (nominal)'!I150*$D151, 'Stata dataset (nominal)'!I150)), "")</f>
        <v>10.45270020042185</v>
      </c>
      <c r="J151" s="72">
        <f>_xlfn.IFNA(IF('Stata dataset (nominal)'!J150="","",IF(LEFT(J$4,1)="£", 'Stata dataset (nominal)'!J150*$D151, 'Stata dataset (nominal)'!J150)), "")</f>
        <v>0.52800000000000069</v>
      </c>
      <c r="K151" s="72" t="str">
        <f>_xlfn.IFNA(IF('Stata dataset (nominal)'!K150="","",IF(LEFT(K$4,1)="£", 'Stata dataset (nominal)'!K150*$D151, 'Stata dataset (nominal)'!K150)), "")</f>
        <v/>
      </c>
      <c r="L151" s="72">
        <f>_xlfn.IFNA(IF('Stata dataset (nominal)'!L150="","",IF(LEFT(L$4,1)="£", 'Stata dataset (nominal)'!L150*$D151, 'Stata dataset (nominal)'!L150)), "")</f>
        <v>0</v>
      </c>
      <c r="M151" s="72">
        <f>_xlfn.IFNA(IF('Stata dataset (nominal)'!M150="","",IF(LEFT(M$4,1)="£", 'Stata dataset (nominal)'!M150*$D151, 'Stata dataset (nominal)'!M150)), "")</f>
        <v>12.91934119785617</v>
      </c>
      <c r="N151" s="72">
        <f>_xlfn.IFNA(IF('Stata dataset (nominal)'!N150="","",IF(LEFT(N$4,1)="£", 'Stata dataset (nominal)'!N150*$D151, 'Stata dataset (nominal)'!N150)), "")</f>
        <v>80.421855720519758</v>
      </c>
      <c r="O151" s="72">
        <f>_xlfn.IFNA(IF('Stata dataset (nominal)'!O150="","",IF(LEFT(O$4,1)="£", 'Stata dataset (nominal)'!O150*$D151, 'Stata dataset (nominal)'!O150)), "")</f>
        <v>22.233499999999999</v>
      </c>
      <c r="P151" s="72">
        <f>_xlfn.IFNA(IF('Stata dataset (nominal)'!P150="","",IF(LEFT(P$4,1)="£", 'Stata dataset (nominal)'!P150*$D151, 'Stata dataset (nominal)'!P150)), "")</f>
        <v>597.02049999999997</v>
      </c>
      <c r="Q151" s="72">
        <f>_xlfn.IFNA(IF('Stata dataset (nominal)'!Q150="","",IF(LEFT(Q$4,1)="£", 'Stata dataset (nominal)'!Q150*$D151, 'Stata dataset (nominal)'!Q150)), "")</f>
        <v>1485.9335000000001</v>
      </c>
      <c r="R151" s="72">
        <f>_xlfn.IFNA(IF('Stata dataset (nominal)'!R150="","",IF(LEFT(R$4,1)="£", 'Stata dataset (nominal)'!R150*$D151, 'Stata dataset (nominal)'!R150)), "")</f>
        <v>28.831499999999998</v>
      </c>
      <c r="S151" s="72">
        <f>_xlfn.IFNA(IF('Stata dataset (nominal)'!S150="","",IF(LEFT(S$4,1)="£", 'Stata dataset (nominal)'!S150*$D151, 'Stata dataset (nominal)'!S150)), "")</f>
        <v>1482.5795000000001</v>
      </c>
      <c r="T151" s="72">
        <f>_xlfn.IFNA(IF('Stata dataset (nominal)'!T150="","",IF(LEFT(T$4,1)="£", 'Stata dataset (nominal)'!T150*$D151, 'Stata dataset (nominal)'!T150)), "")</f>
        <v>2227.4245000000001</v>
      </c>
      <c r="U151" s="72" t="str">
        <f>_xlfn.IFNA(IF('Stata dataset (nominal)'!U150="","",IF(LEFT(U$4,1)="£", 'Stata dataset (nominal)'!U150*$D151, 'Stata dataset (nominal)'!U150)), "")</f>
        <v/>
      </c>
      <c r="V151" s="72" t="str">
        <f>_xlfn.IFNA(IF('Stata dataset (nominal)'!V150="","",IF(LEFT(V$4,1)="£", 'Stata dataset (nominal)'!V150*$D151, 'Stata dataset (nominal)'!V150)), "")</f>
        <v/>
      </c>
      <c r="W151" s="72" t="str">
        <f>_xlfn.IFNA(IF('Stata dataset (nominal)'!W150="","",IF(LEFT(W$4,1)="£", 'Stata dataset (nominal)'!W150*$D151, 'Stata dataset (nominal)'!W150)), "")</f>
        <v/>
      </c>
      <c r="X151" s="72" t="str">
        <f>_xlfn.IFNA(IF('Stata dataset (nominal)'!X150="","",IF(LEFT(X$4,1)="£", 'Stata dataset (nominal)'!X150*$D151, 'Stata dataset (nominal)'!X150)), "")</f>
        <v/>
      </c>
      <c r="Y151" s="72" t="str">
        <f>_xlfn.IFNA(IF('Stata dataset (nominal)'!Y150="","",IF(LEFT(Y$4,1)="£", 'Stata dataset (nominal)'!Y150*$D151, 'Stata dataset (nominal)'!Y150)), "")</f>
        <v/>
      </c>
      <c r="Z151" s="72" t="str">
        <f>_xlfn.IFNA(IF('Stata dataset (nominal)'!Z150="","",IF(LEFT(Z$4,1)="£", 'Stata dataset (nominal)'!Z150*$D151, 'Stata dataset (nominal)'!Z150)), "")</f>
        <v/>
      </c>
      <c r="AA151" s="72">
        <f>_xlfn.IFNA(IF('Stata dataset (nominal)'!AA150="","",IF(LEFT(AA$4,1)="£", 'Stata dataset (nominal)'!AA150*$D151, 'Stata dataset (nominal)'!AA150)), "")</f>
        <v>1878.8116031990917</v>
      </c>
      <c r="AB151" s="72">
        <f>_xlfn.IFNA(IF('Stata dataset (nominal)'!AB150="","",IF(LEFT(AB$4,1)="£", 'Stata dataset (nominal)'!AB150*$D151, 'Stata dataset (nominal)'!AB150)), "")</f>
        <v>27.702679907289255</v>
      </c>
      <c r="AC151" s="72" t="str">
        <f>_xlfn.IFNA(IF('Stata dataset (nominal)'!AC150="","",IF(LEFT(AC$4,1)="£", 'Stata dataset (nominal)'!AC150*$D151, 'Stata dataset (nominal)'!AC150)), "")</f>
        <v/>
      </c>
      <c r="AD151" s="72">
        <f>_xlfn.IFNA(IF('Stata dataset (nominal)'!AD150="","",IF(LEFT(AD$4,1)="£", 'Stata dataset (nominal)'!AD150*$D151, 'Stata dataset (nominal)'!AD150)), "")</f>
        <v>2.4199134447299202</v>
      </c>
    </row>
    <row r="152" spans="1:30" x14ac:dyDescent="0.4">
      <c r="A152" s="63" t="str">
        <f t="shared" si="1"/>
        <v>TMS26</v>
      </c>
      <c r="B152" s="63" t="s">
        <v>349</v>
      </c>
      <c r="C152" s="160" t="s">
        <v>518</v>
      </c>
      <c r="D152" s="72">
        <f>_xlfn.IFNA(IF('Stata dataset (nominal)'!D151="","",IF(LEFT(D$4,1)="£",'Stata dataset (nominal)'!D151*$D152,'Stata dataset (nominal)'!D151)),"")</f>
        <v>0.92032013308434635</v>
      </c>
      <c r="E152" s="72">
        <f>_xlfn.IFNA(IF('Stata dataset (nominal)'!E151="","",IF(LEFT(E$4,1)="£", 'Stata dataset (nominal)'!E151*$D152, 'Stata dataset (nominal)'!E151)), "")</f>
        <v>68.2430596964128</v>
      </c>
      <c r="F152" s="72">
        <f>_xlfn.IFNA(IF('Stata dataset (nominal)'!F151="","",IF(LEFT(F$4,1)="£", 'Stata dataset (nominal)'!F151*$D152, 'Stata dataset (nominal)'!F151)), "")</f>
        <v>21.026195697207651</v>
      </c>
      <c r="G152" s="72">
        <f>_xlfn.IFNA(IF('Stata dataset (nominal)'!G151="","",IF(LEFT(G$4,1)="£", 'Stata dataset (nominal)'!G151*$D152, 'Stata dataset (nominal)'!G151)), "")</f>
        <v>124.0814919906704</v>
      </c>
      <c r="H152" s="72">
        <f>_xlfn.IFNA(IF('Stata dataset (nominal)'!H151="","",IF(LEFT(H$4,1)="£", 'Stata dataset (nominal)'!H151*$D152, 'Stata dataset (nominal)'!H151)), "")</f>
        <v>9.0847152903918271</v>
      </c>
      <c r="I152" s="72">
        <f>_xlfn.IFNA(IF('Stata dataset (nominal)'!I151="","",IF(LEFT(I$4,1)="£", 'Stata dataset (nominal)'!I151*$D152, 'Stata dataset (nominal)'!I151)), "")</f>
        <v>4.9128438255938791</v>
      </c>
      <c r="J152" s="72">
        <f>_xlfn.IFNA(IF('Stata dataset (nominal)'!J151="","",IF(LEFT(J$4,1)="£", 'Stata dataset (nominal)'!J151*$D152, 'Stata dataset (nominal)'!J151)), "")</f>
        <v>0.53036874805742806</v>
      </c>
      <c r="K152" s="72" t="str">
        <f>_xlfn.IFNA(IF('Stata dataset (nominal)'!K151="","",IF(LEFT(K$4,1)="£", 'Stata dataset (nominal)'!K151*$D152, 'Stata dataset (nominal)'!K151)), "")</f>
        <v/>
      </c>
      <c r="L152" s="72">
        <f>_xlfn.IFNA(IF('Stata dataset (nominal)'!L151="","",IF(LEFT(L$4,1)="£", 'Stata dataset (nominal)'!L151*$D152, 'Stata dataset (nominal)'!L151)), "")</f>
        <v>0</v>
      </c>
      <c r="M152" s="72">
        <f>_xlfn.IFNA(IF('Stata dataset (nominal)'!M151="","",IF(LEFT(M$4,1)="£", 'Stata dataset (nominal)'!M151*$D152, 'Stata dataset (nominal)'!M151)), "")</f>
        <v>10.85293022657202</v>
      </c>
      <c r="N152" s="72">
        <f>_xlfn.IFNA(IF('Stata dataset (nominal)'!N151="","",IF(LEFT(N$4,1)="£", 'Stata dataset (nominal)'!N151*$D152, 'Stata dataset (nominal)'!N151)), "")</f>
        <v>124.0814919906704</v>
      </c>
      <c r="O152" s="72">
        <f>_xlfn.IFNA(IF('Stata dataset (nominal)'!O151="","",IF(LEFT(O$4,1)="£", 'Stata dataset (nominal)'!O151*$D152, 'Stata dataset (nominal)'!O151)), "")</f>
        <v>19.237500000000001</v>
      </c>
      <c r="P152" s="72">
        <f>_xlfn.IFNA(IF('Stata dataset (nominal)'!P151="","",IF(LEFT(P$4,1)="£", 'Stata dataset (nominal)'!P151*$D152, 'Stata dataset (nominal)'!P151)), "")</f>
        <v>579.72400000000005</v>
      </c>
      <c r="Q152" s="72">
        <f>_xlfn.IFNA(IF('Stata dataset (nominal)'!Q151="","",IF(LEFT(Q$4,1)="£", 'Stata dataset (nominal)'!Q151*$D152, 'Stata dataset (nominal)'!Q151)), "")</f>
        <v>1397.2805000000001</v>
      </c>
      <c r="R152" s="72">
        <f>_xlfn.IFNA(IF('Stata dataset (nominal)'!R151="","",IF(LEFT(R$4,1)="£", 'Stata dataset (nominal)'!R151*$D152, 'Stata dataset (nominal)'!R151)), "")</f>
        <v>32.633000000000003</v>
      </c>
      <c r="S152" s="72">
        <f>_xlfn.IFNA(IF('Stata dataset (nominal)'!S151="","",IF(LEFT(S$4,1)="£", 'Stata dataset (nominal)'!S151*$D152, 'Stata dataset (nominal)'!S151)), "")</f>
        <v>1528.961</v>
      </c>
      <c r="T152" s="72">
        <f>_xlfn.IFNA(IF('Stata dataset (nominal)'!T151="","",IF(LEFT(T$4,1)="£", 'Stata dataset (nominal)'!T151*$D152, 'Stata dataset (nominal)'!T151)), "")</f>
        <v>2370.2420000000002</v>
      </c>
      <c r="U152" s="72" t="str">
        <f>_xlfn.IFNA(IF('Stata dataset (nominal)'!U151="","",IF(LEFT(U$4,1)="£", 'Stata dataset (nominal)'!U151*$D152, 'Stata dataset (nominal)'!U151)), "")</f>
        <v/>
      </c>
      <c r="V152" s="72" t="str">
        <f>_xlfn.IFNA(IF('Stata dataset (nominal)'!V151="","",IF(LEFT(V$4,1)="£", 'Stata dataset (nominal)'!V151*$D152, 'Stata dataset (nominal)'!V151)), "")</f>
        <v/>
      </c>
      <c r="W152" s="72" t="str">
        <f>_xlfn.IFNA(IF('Stata dataset (nominal)'!W151="","",IF(LEFT(W$4,1)="£", 'Stata dataset (nominal)'!W151*$D152, 'Stata dataset (nominal)'!W151)), "")</f>
        <v/>
      </c>
      <c r="X152" s="72" t="str">
        <f>_xlfn.IFNA(IF('Stata dataset (nominal)'!X151="","",IF(LEFT(X$4,1)="£", 'Stata dataset (nominal)'!X151*$D152, 'Stata dataset (nominal)'!X151)), "")</f>
        <v/>
      </c>
      <c r="Y152" s="72" t="str">
        <f>_xlfn.IFNA(IF('Stata dataset (nominal)'!Y151="","",IF(LEFT(Y$4,1)="£", 'Stata dataset (nominal)'!Y151*$D152, 'Stata dataset (nominal)'!Y151)), "")</f>
        <v/>
      </c>
      <c r="Z152" s="72" t="str">
        <f>_xlfn.IFNA(IF('Stata dataset (nominal)'!Z151="","",IF(LEFT(Z$4,1)="£", 'Stata dataset (nominal)'!Z151*$D152, 'Stata dataset (nominal)'!Z151)), "")</f>
        <v/>
      </c>
      <c r="AA152" s="72">
        <f>_xlfn.IFNA(IF('Stata dataset (nominal)'!AA151="","",IF(LEFT(AA$4,1)="£", 'Stata dataset (nominal)'!AA151*$D152, 'Stata dataset (nominal)'!AA151)), "")</f>
        <v>2740.8948740717155</v>
      </c>
      <c r="AB152" s="72">
        <f>_xlfn.IFNA(IF('Stata dataset (nominal)'!AB151="","",IF(LEFT(AB$4,1)="£", 'Stata dataset (nominal)'!AB151*$D152, 'Stata dataset (nominal)'!AB151)), "")</f>
        <v>29.408952733685435</v>
      </c>
      <c r="AC152" s="72" t="str">
        <f>_xlfn.IFNA(IF('Stata dataset (nominal)'!AC151="","",IF(LEFT(AC$4,1)="£", 'Stata dataset (nominal)'!AC151*$D152, 'Stata dataset (nominal)'!AC151)), "")</f>
        <v/>
      </c>
      <c r="AD152" s="72">
        <f>_xlfn.IFNA(IF('Stata dataset (nominal)'!AD151="","",IF(LEFT(AD$4,1)="£", 'Stata dataset (nominal)'!AD151*$D152, 'Stata dataset (nominal)'!AD151)), "")</f>
        <v>0.57616322648691509</v>
      </c>
    </row>
    <row r="153" spans="1:30" x14ac:dyDescent="0.4">
      <c r="A153" s="63" t="str">
        <f t="shared" si="1"/>
        <v>TMS27</v>
      </c>
      <c r="B153" s="63" t="s">
        <v>349</v>
      </c>
      <c r="C153" s="160" t="s">
        <v>519</v>
      </c>
      <c r="D153" s="72">
        <f>_xlfn.IFNA(IF('Stata dataset (nominal)'!D152="","",IF(LEFT(D$4,1)="£",'Stata dataset (nominal)'!D152*$D153,'Stata dataset (nominal)'!D152)),"")</f>
        <v>0.90268189151196565</v>
      </c>
      <c r="E153" s="72">
        <f>_xlfn.IFNA(IF('Stata dataset (nominal)'!E152="","",IF(LEFT(E$4,1)="£", 'Stata dataset (nominal)'!E152*$D153, 'Stata dataset (nominal)'!E152)), "")</f>
        <v>67.719256857671837</v>
      </c>
      <c r="F153" s="72">
        <f>_xlfn.IFNA(IF('Stata dataset (nominal)'!F152="","",IF(LEFT(F$4,1)="£", 'Stata dataset (nominal)'!F152*$D153, 'Stata dataset (nominal)'!F152)), "")</f>
        <v>20.568112325966268</v>
      </c>
      <c r="G153" s="72">
        <f>_xlfn.IFNA(IF('Stata dataset (nominal)'!G152="","",IF(LEFT(G$4,1)="£", 'Stata dataset (nominal)'!G152*$D153, 'Stata dataset (nominal)'!G152)), "")</f>
        <v>110.58472489607</v>
      </c>
      <c r="H153" s="72">
        <f>_xlfn.IFNA(IF('Stata dataset (nominal)'!H152="","",IF(LEFT(H$4,1)="£", 'Stata dataset (nominal)'!H152*$D153, 'Stata dataset (nominal)'!H152)), "")</f>
        <v>9.113976483886967</v>
      </c>
      <c r="I153" s="72">
        <f>_xlfn.IFNA(IF('Stata dataset (nominal)'!I152="","",IF(LEFT(I$4,1)="£", 'Stata dataset (nominal)'!I152*$D153, 'Stata dataset (nominal)'!I152)), "")</f>
        <v>4.7865829237029169</v>
      </c>
      <c r="J153" s="72">
        <f>_xlfn.IFNA(IF('Stata dataset (nominal)'!J152="","",IF(LEFT(J$4,1)="£", 'Stata dataset (nominal)'!J152*$D153, 'Stata dataset (nominal)'!J152)), "")</f>
        <v>0.5862321270244496</v>
      </c>
      <c r="K153" s="72" t="str">
        <f>_xlfn.IFNA(IF('Stata dataset (nominal)'!K152="","",IF(LEFT(K$4,1)="£", 'Stata dataset (nominal)'!K152*$D153, 'Stata dataset (nominal)'!K152)), "")</f>
        <v/>
      </c>
      <c r="L153" s="72">
        <f>_xlfn.IFNA(IF('Stata dataset (nominal)'!L152="","",IF(LEFT(L$4,1)="£", 'Stata dataset (nominal)'!L152*$D153, 'Stata dataset (nominal)'!L152)), "")</f>
        <v>0</v>
      </c>
      <c r="M153" s="72">
        <f>_xlfn.IFNA(IF('Stata dataset (nominal)'!M152="","",IF(LEFT(M$4,1)="£", 'Stata dataset (nominal)'!M152*$D153, 'Stata dataset (nominal)'!M152)), "")</f>
        <v>8.3927539621802421</v>
      </c>
      <c r="N153" s="72">
        <f>_xlfn.IFNA(IF('Stata dataset (nominal)'!N152="","",IF(LEFT(N$4,1)="£", 'Stata dataset (nominal)'!N152*$D153, 'Stata dataset (nominal)'!N152)), "")</f>
        <v>110.58472489607</v>
      </c>
      <c r="O153" s="72">
        <f>_xlfn.IFNA(IF('Stata dataset (nominal)'!O152="","",IF(LEFT(O$4,1)="£", 'Stata dataset (nominal)'!O152*$D153, 'Stata dataset (nominal)'!O152)), "")</f>
        <v>18.395</v>
      </c>
      <c r="P153" s="72">
        <f>_xlfn.IFNA(IF('Stata dataset (nominal)'!P152="","",IF(LEFT(P$4,1)="£", 'Stata dataset (nominal)'!P152*$D153, 'Stata dataset (nominal)'!P152)), "")</f>
        <v>554.70699999999999</v>
      </c>
      <c r="Q153" s="72">
        <f>_xlfn.IFNA(IF('Stata dataset (nominal)'!Q152="","",IF(LEFT(Q$4,1)="£", 'Stata dataset (nominal)'!Q152*$D153, 'Stata dataset (nominal)'!Q152)), "")</f>
        <v>1336.087</v>
      </c>
      <c r="R153" s="72">
        <f>_xlfn.IFNA(IF('Stata dataset (nominal)'!R152="","",IF(LEFT(R$4,1)="£", 'Stata dataset (nominal)'!R152*$D153, 'Stata dataset (nominal)'!R152)), "")</f>
        <v>34.167000000000002</v>
      </c>
      <c r="S153" s="72">
        <f>_xlfn.IFNA(IF('Stata dataset (nominal)'!S152="","",IF(LEFT(S$4,1)="£", 'Stata dataset (nominal)'!S152*$D153, 'Stata dataset (nominal)'!S152)), "")</f>
        <v>1580.7550000000001</v>
      </c>
      <c r="T153" s="72">
        <f>_xlfn.IFNA(IF('Stata dataset (nominal)'!T152="","",IF(LEFT(T$4,1)="£", 'Stata dataset (nominal)'!T152*$D153, 'Stata dataset (nominal)'!T152)), "")</f>
        <v>2481.6840000000002</v>
      </c>
      <c r="U153" s="72" t="str">
        <f>_xlfn.IFNA(IF('Stata dataset (nominal)'!U152="","",IF(LEFT(U$4,1)="£", 'Stata dataset (nominal)'!U152*$D153, 'Stata dataset (nominal)'!U152)), "")</f>
        <v/>
      </c>
      <c r="V153" s="72" t="str">
        <f>_xlfn.IFNA(IF('Stata dataset (nominal)'!V152="","",IF(LEFT(V$4,1)="£", 'Stata dataset (nominal)'!V152*$D153, 'Stata dataset (nominal)'!V152)), "")</f>
        <v/>
      </c>
      <c r="W153" s="72" t="str">
        <f>_xlfn.IFNA(IF('Stata dataset (nominal)'!W152="","",IF(LEFT(W$4,1)="£", 'Stata dataset (nominal)'!W152*$D153, 'Stata dataset (nominal)'!W152)), "")</f>
        <v/>
      </c>
      <c r="X153" s="72" t="str">
        <f>_xlfn.IFNA(IF('Stata dataset (nominal)'!X152="","",IF(LEFT(X$4,1)="£", 'Stata dataset (nominal)'!X152*$D153, 'Stata dataset (nominal)'!X152)), "")</f>
        <v/>
      </c>
      <c r="Y153" s="72" t="str">
        <f>_xlfn.IFNA(IF('Stata dataset (nominal)'!Y152="","",IF(LEFT(Y$4,1)="£", 'Stata dataset (nominal)'!Y152*$D153, 'Stata dataset (nominal)'!Y152)), "")</f>
        <v/>
      </c>
      <c r="Z153" s="72" t="str">
        <f>_xlfn.IFNA(IF('Stata dataset (nominal)'!Z152="","",IF(LEFT(Z$4,1)="£", 'Stata dataset (nominal)'!Z152*$D153, 'Stata dataset (nominal)'!Z152)), "")</f>
        <v/>
      </c>
      <c r="AA153" s="72">
        <f>_xlfn.IFNA(IF('Stata dataset (nominal)'!AA152="","",IF(LEFT(AA$4,1)="£", 'Stata dataset (nominal)'!AA152*$D153, 'Stata dataset (nominal)'!AA152)), "")</f>
        <v>2778.7105934858218</v>
      </c>
      <c r="AB153" s="72">
        <f>_xlfn.IFNA(IF('Stata dataset (nominal)'!AB152="","",IF(LEFT(AB$4,1)="£", 'Stata dataset (nominal)'!AB152*$D153, 'Stata dataset (nominal)'!AB152)), "")</f>
        <v>21.011586644253747</v>
      </c>
      <c r="AC153" s="72" t="str">
        <f>_xlfn.IFNA(IF('Stata dataset (nominal)'!AC152="","",IF(LEFT(AC$4,1)="£", 'Stata dataset (nominal)'!AC152*$D153, 'Stata dataset (nominal)'!AC152)), "")</f>
        <v/>
      </c>
      <c r="AD153" s="72">
        <f>_xlfn.IFNA(IF('Stata dataset (nominal)'!AD152="","",IF(LEFT(AD$4,1)="£", 'Stata dataset (nominal)'!AD152*$D153, 'Stata dataset (nominal)'!AD152)), "")</f>
        <v>3.6233444583283454</v>
      </c>
    </row>
    <row r="154" spans="1:30" x14ac:dyDescent="0.4">
      <c r="A154" s="63" t="str">
        <f t="shared" si="1"/>
        <v>TMS28</v>
      </c>
      <c r="B154" s="63" t="s">
        <v>349</v>
      </c>
      <c r="C154" s="160" t="s">
        <v>520</v>
      </c>
      <c r="D154" s="72">
        <f>_xlfn.IFNA(IF('Stata dataset (nominal)'!D153="","",IF(LEFT(D$4,1)="£",'Stata dataset (nominal)'!D153*$D154,'Stata dataset (nominal)'!D153)),"")</f>
        <v>0.88707476096865978</v>
      </c>
      <c r="E154" s="72">
        <f>_xlfn.IFNA(IF('Stata dataset (nominal)'!E153="","",IF(LEFT(E$4,1)="£", 'Stata dataset (nominal)'!E153*$D154, 'Stata dataset (nominal)'!E153)), "")</f>
        <v>67.097180118016752</v>
      </c>
      <c r="F154" s="72">
        <f>_xlfn.IFNA(IF('Stata dataset (nominal)'!F153="","",IF(LEFT(F$4,1)="£", 'Stata dataset (nominal)'!F153*$D154, 'Stata dataset (nominal)'!F153)), "")</f>
        <v>20.036163380166229</v>
      </c>
      <c r="G154" s="72">
        <f>_xlfn.IFNA(IF('Stata dataset (nominal)'!G153="","",IF(LEFT(G$4,1)="£", 'Stata dataset (nominal)'!G153*$D154, 'Stata dataset (nominal)'!G153)), "")</f>
        <v>101.34937569461189</v>
      </c>
      <c r="H154" s="72">
        <f>_xlfn.IFNA(IF('Stata dataset (nominal)'!H153="","",IF(LEFT(H$4,1)="£", 'Stata dataset (nominal)'!H153*$D154, 'Stata dataset (nominal)'!H153)), "")</f>
        <v>9.13746016909964</v>
      </c>
      <c r="I154" s="72">
        <f>_xlfn.IFNA(IF('Stata dataset (nominal)'!I153="","",IF(LEFT(I$4,1)="£", 'Stata dataset (nominal)'!I153*$D154, 'Stata dataset (nominal)'!I153)), "")</f>
        <v>4.5219315490927237</v>
      </c>
      <c r="J154" s="72">
        <f>_xlfn.IFNA(IF('Stata dataset (nominal)'!J153="","",IF(LEFT(J$4,1)="£", 'Stata dataset (nominal)'!J153*$D154, 'Stata dataset (nominal)'!J153)), "")</f>
        <v>0.58884685817737414</v>
      </c>
      <c r="K154" s="72" t="str">
        <f>_xlfn.IFNA(IF('Stata dataset (nominal)'!K153="","",IF(LEFT(K$4,1)="£", 'Stata dataset (nominal)'!K153*$D154, 'Stata dataset (nominal)'!K153)), "")</f>
        <v/>
      </c>
      <c r="L154" s="72">
        <f>_xlfn.IFNA(IF('Stata dataset (nominal)'!L153="","",IF(LEFT(L$4,1)="£", 'Stata dataset (nominal)'!L153*$D154, 'Stata dataset (nominal)'!L153)), "")</f>
        <v>0</v>
      </c>
      <c r="M154" s="72">
        <f>_xlfn.IFNA(IF('Stata dataset (nominal)'!M153="","",IF(LEFT(M$4,1)="£", 'Stata dataset (nominal)'!M153*$D154, 'Stata dataset (nominal)'!M153)), "")</f>
        <v>14.269523911954609</v>
      </c>
      <c r="N154" s="72">
        <f>_xlfn.IFNA(IF('Stata dataset (nominal)'!N153="","",IF(LEFT(N$4,1)="£", 'Stata dataset (nominal)'!N153*$D154, 'Stata dataset (nominal)'!N153)), "")</f>
        <v>101.34937569461189</v>
      </c>
      <c r="O154" s="72">
        <f>_xlfn.IFNA(IF('Stata dataset (nominal)'!O153="","",IF(LEFT(O$4,1)="£", 'Stata dataset (nominal)'!O153*$D154, 'Stata dataset (nominal)'!O153)), "")</f>
        <v>17.579000000000001</v>
      </c>
      <c r="P154" s="72">
        <f>_xlfn.IFNA(IF('Stata dataset (nominal)'!P153="","",IF(LEFT(P$4,1)="£", 'Stata dataset (nominal)'!P153*$D154, 'Stata dataset (nominal)'!P153)), "")</f>
        <v>619.49800000000005</v>
      </c>
      <c r="Q154" s="72">
        <f>_xlfn.IFNA(IF('Stata dataset (nominal)'!Q153="","",IF(LEFT(Q$4,1)="£", 'Stata dataset (nominal)'!Q153*$D154, 'Stata dataset (nominal)'!Q153)), "")</f>
        <v>1276.8230000000001</v>
      </c>
      <c r="R154" s="72">
        <f>_xlfn.IFNA(IF('Stata dataset (nominal)'!R153="","",IF(LEFT(R$4,1)="£", 'Stata dataset (nominal)'!R153*$D154, 'Stata dataset (nominal)'!R153)), "")</f>
        <v>35.725999999999999</v>
      </c>
      <c r="S154" s="72">
        <f>_xlfn.IFNA(IF('Stata dataset (nominal)'!S153="","",IF(LEFT(S$4,1)="£", 'Stata dataset (nominal)'!S153*$D154, 'Stata dataset (nominal)'!S153)), "")</f>
        <v>1544.3634999999999</v>
      </c>
      <c r="T154" s="72">
        <f>_xlfn.IFNA(IF('Stata dataset (nominal)'!T153="","",IF(LEFT(T$4,1)="£", 'Stata dataset (nominal)'!T153*$D154, 'Stata dataset (nominal)'!T153)), "")</f>
        <v>2594.9140000000002</v>
      </c>
      <c r="U154" s="72" t="str">
        <f>_xlfn.IFNA(IF('Stata dataset (nominal)'!U153="","",IF(LEFT(U$4,1)="£", 'Stata dataset (nominal)'!U153*$D154, 'Stata dataset (nominal)'!U153)), "")</f>
        <v/>
      </c>
      <c r="V154" s="72" t="str">
        <f>_xlfn.IFNA(IF('Stata dataset (nominal)'!V153="","",IF(LEFT(V$4,1)="£", 'Stata dataset (nominal)'!V153*$D154, 'Stata dataset (nominal)'!V153)), "")</f>
        <v/>
      </c>
      <c r="W154" s="72" t="str">
        <f>_xlfn.IFNA(IF('Stata dataset (nominal)'!W153="","",IF(LEFT(W$4,1)="£", 'Stata dataset (nominal)'!W153*$D154, 'Stata dataset (nominal)'!W153)), "")</f>
        <v/>
      </c>
      <c r="X154" s="72" t="str">
        <f>_xlfn.IFNA(IF('Stata dataset (nominal)'!X153="","",IF(LEFT(X$4,1)="£", 'Stata dataset (nominal)'!X153*$D154, 'Stata dataset (nominal)'!X153)), "")</f>
        <v/>
      </c>
      <c r="Y154" s="72" t="str">
        <f>_xlfn.IFNA(IF('Stata dataset (nominal)'!Y153="","",IF(LEFT(Y$4,1)="£", 'Stata dataset (nominal)'!Y153*$D154, 'Stata dataset (nominal)'!Y153)), "")</f>
        <v/>
      </c>
      <c r="Z154" s="72" t="str">
        <f>_xlfn.IFNA(IF('Stata dataset (nominal)'!Z153="","",IF(LEFT(Z$4,1)="£", 'Stata dataset (nominal)'!Z153*$D154, 'Stata dataset (nominal)'!Z153)), "")</f>
        <v/>
      </c>
      <c r="AA154" s="72">
        <f>_xlfn.IFNA(IF('Stata dataset (nominal)'!AA153="","",IF(LEFT(AA$4,1)="£", 'Stata dataset (nominal)'!AA153*$D154, 'Stata dataset (nominal)'!AA153)), "")</f>
        <v>2916.5879137653442</v>
      </c>
      <c r="AB154" s="72">
        <f>_xlfn.IFNA(IF('Stata dataset (nominal)'!AB153="","",IF(LEFT(AB$4,1)="£", 'Stata dataset (nominal)'!AB153*$D154, 'Stata dataset (nominal)'!AB153)), "")</f>
        <v>6.8452298899676878</v>
      </c>
      <c r="AC154" s="72" t="str">
        <f>_xlfn.IFNA(IF('Stata dataset (nominal)'!AC153="","",IF(LEFT(AC$4,1)="£", 'Stata dataset (nominal)'!AC153*$D154, 'Stata dataset (nominal)'!AC153)), "")</f>
        <v/>
      </c>
      <c r="AD154" s="72">
        <f>_xlfn.IFNA(IF('Stata dataset (nominal)'!AD153="","",IF(LEFT(AD$4,1)="£", 'Stata dataset (nominal)'!AD153*$D154, 'Stata dataset (nominal)'!AD153)), "")</f>
        <v>6.2062107848217121</v>
      </c>
    </row>
    <row r="155" spans="1:30" x14ac:dyDescent="0.4">
      <c r="A155" s="63" t="str">
        <f t="shared" si="1"/>
        <v>TMS29</v>
      </c>
      <c r="B155" s="63" t="s">
        <v>349</v>
      </c>
      <c r="C155" s="160" t="s">
        <v>521</v>
      </c>
      <c r="D155" s="72">
        <f>_xlfn.IFNA(IF('Stata dataset (nominal)'!D154="","",IF(LEFT(D$4,1)="£",'Stata dataset (nominal)'!D154*$D155,'Stata dataset (nominal)'!D154)),"")</f>
        <v>0.86826734427030228</v>
      </c>
      <c r="E155" s="72">
        <f>_xlfn.IFNA(IF('Stata dataset (nominal)'!E154="","",IF(LEFT(E$4,1)="£", 'Stata dataset (nominal)'!E154*$D155, 'Stata dataset (nominal)'!E154)), "")</f>
        <v>66.530591382352995</v>
      </c>
      <c r="F155" s="72">
        <f>_xlfn.IFNA(IF('Stata dataset (nominal)'!F154="","",IF(LEFT(F$4,1)="£", 'Stata dataset (nominal)'!F154*$D155, 'Stata dataset (nominal)'!F154)), "")</f>
        <v>20.127999604968149</v>
      </c>
      <c r="G155" s="72">
        <f>_xlfn.IFNA(IF('Stata dataset (nominal)'!G154="","",IF(LEFT(G$4,1)="£", 'Stata dataset (nominal)'!G154*$D155, 'Stata dataset (nominal)'!G154)), "")</f>
        <v>89.210832805111409</v>
      </c>
      <c r="H155" s="72">
        <f>_xlfn.IFNA(IF('Stata dataset (nominal)'!H154="","",IF(LEFT(H$4,1)="£", 'Stata dataset (nominal)'!H154*$D155, 'Stata dataset (nominal)'!H154)), "")</f>
        <v>9.1718224744469037</v>
      </c>
      <c r="I155" s="72">
        <f>_xlfn.IFNA(IF('Stata dataset (nominal)'!I154="","",IF(LEFT(I$4,1)="£", 'Stata dataset (nominal)'!I154*$D155, 'Stata dataset (nominal)'!I154)), "")</f>
        <v>4.1953759986298351</v>
      </c>
      <c r="J155" s="72">
        <f>_xlfn.IFNA(IF('Stata dataset (nominal)'!J154="","",IF(LEFT(J$4,1)="£", 'Stata dataset (nominal)'!J154*$D155, 'Stata dataset (nominal)'!J154)), "")</f>
        <v>0.59142639011739906</v>
      </c>
      <c r="K155" s="72" t="str">
        <f>_xlfn.IFNA(IF('Stata dataset (nominal)'!K154="","",IF(LEFT(K$4,1)="£", 'Stata dataset (nominal)'!K154*$D155, 'Stata dataset (nominal)'!K154)), "")</f>
        <v/>
      </c>
      <c r="L155" s="72">
        <f>_xlfn.IFNA(IF('Stata dataset (nominal)'!L154="","",IF(LEFT(L$4,1)="£", 'Stata dataset (nominal)'!L154*$D155, 'Stata dataset (nominal)'!L154)), "")</f>
        <v>0</v>
      </c>
      <c r="M155" s="72">
        <f>_xlfn.IFNA(IF('Stata dataset (nominal)'!M154="","",IF(LEFT(M$4,1)="£", 'Stata dataset (nominal)'!M154*$D155, 'Stata dataset (nominal)'!M154)), "")</f>
        <v>27.14938595985144</v>
      </c>
      <c r="N155" s="72">
        <f>_xlfn.IFNA(IF('Stata dataset (nominal)'!N154="","",IF(LEFT(N$4,1)="£", 'Stata dataset (nominal)'!N154*$D155, 'Stata dataset (nominal)'!N154)), "")</f>
        <v>89.210832805111409</v>
      </c>
      <c r="O155" s="72">
        <f>_xlfn.IFNA(IF('Stata dataset (nominal)'!O154="","",IF(LEFT(O$4,1)="£", 'Stata dataset (nominal)'!O154*$D155, 'Stata dataset (nominal)'!O154)), "")</f>
        <v>16.754000000000001</v>
      </c>
      <c r="P155" s="72">
        <f>_xlfn.IFNA(IF('Stata dataset (nominal)'!P154="","",IF(LEFT(P$4,1)="£", 'Stata dataset (nominal)'!P154*$D155, 'Stata dataset (nominal)'!P154)), "")</f>
        <v>679.87800000000004</v>
      </c>
      <c r="Q155" s="72">
        <f>_xlfn.IFNA(IF('Stata dataset (nominal)'!Q154="","",IF(LEFT(Q$4,1)="£", 'Stata dataset (nominal)'!Q154*$D155, 'Stata dataset (nominal)'!Q154)), "")</f>
        <v>1216.9024999999999</v>
      </c>
      <c r="R155" s="72">
        <f>_xlfn.IFNA(IF('Stata dataset (nominal)'!R154="","",IF(LEFT(R$4,1)="£", 'Stata dataset (nominal)'!R154*$D155, 'Stata dataset (nominal)'!R154)), "")</f>
        <v>37.223999999999997</v>
      </c>
      <c r="S155" s="72">
        <f>_xlfn.IFNA(IF('Stata dataset (nominal)'!S154="","",IF(LEFT(S$4,1)="£", 'Stata dataset (nominal)'!S154*$D155, 'Stata dataset (nominal)'!S154)), "")</f>
        <v>1510.5554999999999</v>
      </c>
      <c r="T155" s="72">
        <f>_xlfn.IFNA(IF('Stata dataset (nominal)'!T154="","",IF(LEFT(T$4,1)="£", 'Stata dataset (nominal)'!T154*$D155, 'Stata dataset (nominal)'!T154)), "")</f>
        <v>2703.701</v>
      </c>
      <c r="U155" s="72" t="str">
        <f>_xlfn.IFNA(IF('Stata dataset (nominal)'!U154="","",IF(LEFT(U$4,1)="£", 'Stata dataset (nominal)'!U154*$D155, 'Stata dataset (nominal)'!U154)), "")</f>
        <v/>
      </c>
      <c r="V155" s="72" t="str">
        <f>_xlfn.IFNA(IF('Stata dataset (nominal)'!V154="","",IF(LEFT(V$4,1)="£", 'Stata dataset (nominal)'!V154*$D155, 'Stata dataset (nominal)'!V154)), "")</f>
        <v/>
      </c>
      <c r="W155" s="72" t="str">
        <f>_xlfn.IFNA(IF('Stata dataset (nominal)'!W154="","",IF(LEFT(W$4,1)="£", 'Stata dataset (nominal)'!W154*$D155, 'Stata dataset (nominal)'!W154)), "")</f>
        <v/>
      </c>
      <c r="X155" s="72" t="str">
        <f>_xlfn.IFNA(IF('Stata dataset (nominal)'!X154="","",IF(LEFT(X$4,1)="£", 'Stata dataset (nominal)'!X154*$D155, 'Stata dataset (nominal)'!X154)), "")</f>
        <v/>
      </c>
      <c r="Y155" s="72" t="str">
        <f>_xlfn.IFNA(IF('Stata dataset (nominal)'!Y154="","",IF(LEFT(Y$4,1)="£", 'Stata dataset (nominal)'!Y154*$D155, 'Stata dataset (nominal)'!Y154)), "")</f>
        <v/>
      </c>
      <c r="Z155" s="72" t="str">
        <f>_xlfn.IFNA(IF('Stata dataset (nominal)'!Z154="","",IF(LEFT(Z$4,1)="£", 'Stata dataset (nominal)'!Z154*$D155, 'Stata dataset (nominal)'!Z154)), "")</f>
        <v/>
      </c>
      <c r="AA155" s="72">
        <f>_xlfn.IFNA(IF('Stata dataset (nominal)'!AA154="","",IF(LEFT(AA$4,1)="£", 'Stata dataset (nominal)'!AA154*$D155, 'Stata dataset (nominal)'!AA154)), "")</f>
        <v>3014.4178636528304</v>
      </c>
      <c r="AB155" s="72">
        <f>_xlfn.IFNA(IF('Stata dataset (nominal)'!AB154="","",IF(LEFT(AB$4,1)="£", 'Stata dataset (nominal)'!AB154*$D155, 'Stata dataset (nominal)'!AB154)), "")</f>
        <v>6.4598062251296682</v>
      </c>
      <c r="AC155" s="72" t="str">
        <f>_xlfn.IFNA(IF('Stata dataset (nominal)'!AC154="","",IF(LEFT(AC$4,1)="£", 'Stata dataset (nominal)'!AC154*$D155, 'Stata dataset (nominal)'!AC154)), "")</f>
        <v/>
      </c>
      <c r="AD155" s="72">
        <f>_xlfn.IFNA(IF('Stata dataset (nominal)'!AD154="","",IF(LEFT(AD$4,1)="£", 'Stata dataset (nominal)'!AD154*$D155, 'Stata dataset (nominal)'!AD154)), "")</f>
        <v>6.9391014565154236</v>
      </c>
    </row>
    <row r="156" spans="1:30" x14ac:dyDescent="0.4">
      <c r="A156" s="63" t="str">
        <f t="shared" si="1"/>
        <v>TMS30</v>
      </c>
      <c r="B156" s="63" t="s">
        <v>349</v>
      </c>
      <c r="C156" s="160" t="s">
        <v>522</v>
      </c>
      <c r="D156" s="72">
        <f>_xlfn.IFNA(IF('Stata dataset (nominal)'!D155="","",IF(LEFT(D$4,1)="£",'Stata dataset (nominal)'!D155*$D156,'Stata dataset (nominal)'!D155)),"")</f>
        <v>0.85759167769206901</v>
      </c>
      <c r="E156" s="72">
        <f>_xlfn.IFNA(IF('Stata dataset (nominal)'!E155="","",IF(LEFT(E$4,1)="£", 'Stata dataset (nominal)'!E155*$D156, 'Stata dataset (nominal)'!E155)), "")</f>
        <v>66.061040977713247</v>
      </c>
      <c r="F156" s="72">
        <f>_xlfn.IFNA(IF('Stata dataset (nominal)'!F155="","",IF(LEFT(F$4,1)="£", 'Stata dataset (nominal)'!F155*$D156, 'Stata dataset (nominal)'!F155)), "")</f>
        <v>20.21146593399838</v>
      </c>
      <c r="G156" s="72">
        <f>_xlfn.IFNA(IF('Stata dataset (nominal)'!G155="","",IF(LEFT(G$4,1)="£", 'Stata dataset (nominal)'!G155*$D156, 'Stata dataset (nominal)'!G155)), "")</f>
        <v>87.127518406303793</v>
      </c>
      <c r="H156" s="72">
        <f>_xlfn.IFNA(IF('Stata dataset (nominal)'!H155="","",IF(LEFT(H$4,1)="£", 'Stata dataset (nominal)'!H155*$D156, 'Stata dataset (nominal)'!H155)), "")</f>
        <v>9.2057576761700108</v>
      </c>
      <c r="I156" s="72">
        <f>_xlfn.IFNA(IF('Stata dataset (nominal)'!I155="","",IF(LEFT(I$4,1)="£", 'Stata dataset (nominal)'!I155*$D156, 'Stata dataset (nominal)'!I155)), "")</f>
        <v>4.1590669850884154</v>
      </c>
      <c r="J156" s="72">
        <f>_xlfn.IFNA(IF('Stata dataset (nominal)'!J155="","",IF(LEFT(J$4,1)="£", 'Stata dataset (nominal)'!J155*$D156, 'Stata dataset (nominal)'!J155)), "")</f>
        <v>0.65329150903717725</v>
      </c>
      <c r="K156" s="72" t="str">
        <f>_xlfn.IFNA(IF('Stata dataset (nominal)'!K155="","",IF(LEFT(K$4,1)="£", 'Stata dataset (nominal)'!K155*$D156, 'Stata dataset (nominal)'!K155)), "")</f>
        <v/>
      </c>
      <c r="L156" s="72">
        <f>_xlfn.IFNA(IF('Stata dataset (nominal)'!L155="","",IF(LEFT(L$4,1)="£", 'Stata dataset (nominal)'!L155*$D156, 'Stata dataset (nominal)'!L155)), "")</f>
        <v>0</v>
      </c>
      <c r="M156" s="72">
        <f>_xlfn.IFNA(IF('Stata dataset (nominal)'!M155="","",IF(LEFT(M$4,1)="£", 'Stata dataset (nominal)'!M155*$D156, 'Stata dataset (nominal)'!M155)), "")</f>
        <v>19.045575356437009</v>
      </c>
      <c r="N156" s="72">
        <f>_xlfn.IFNA(IF('Stata dataset (nominal)'!N155="","",IF(LEFT(N$4,1)="£", 'Stata dataset (nominal)'!N155*$D156, 'Stata dataset (nominal)'!N155)), "")</f>
        <v>87.127518406303793</v>
      </c>
      <c r="O156" s="72">
        <f>_xlfn.IFNA(IF('Stata dataset (nominal)'!O155="","",IF(LEFT(O$4,1)="£", 'Stata dataset (nominal)'!O155*$D156, 'Stata dataset (nominal)'!O155)), "")</f>
        <v>15.932499999999999</v>
      </c>
      <c r="P156" s="72">
        <f>_xlfn.IFNA(IF('Stata dataset (nominal)'!P155="","",IF(LEFT(P$4,1)="£", 'Stata dataset (nominal)'!P155*$D156, 'Stata dataset (nominal)'!P155)), "")</f>
        <v>646.649</v>
      </c>
      <c r="Q156" s="72">
        <f>_xlfn.IFNA(IF('Stata dataset (nominal)'!Q155="","",IF(LEFT(Q$4,1)="£", 'Stata dataset (nominal)'!Q155*$D156, 'Stata dataset (nominal)'!Q155)), "")</f>
        <v>1157.2545</v>
      </c>
      <c r="R156" s="72">
        <f>_xlfn.IFNA(IF('Stata dataset (nominal)'!R155="","",IF(LEFT(R$4,1)="£", 'Stata dataset (nominal)'!R155*$D156, 'Stata dataset (nominal)'!R155)), "")</f>
        <v>38.686500000000002</v>
      </c>
      <c r="S156" s="72">
        <f>_xlfn.IFNA(IF('Stata dataset (nominal)'!S155="","",IF(LEFT(S$4,1)="£", 'Stata dataset (nominal)'!S155*$D156, 'Stata dataset (nominal)'!S155)), "")</f>
        <v>1570.1155000000001</v>
      </c>
      <c r="T156" s="72">
        <f>_xlfn.IFNA(IF('Stata dataset (nominal)'!T155="","",IF(LEFT(T$4,1)="£", 'Stata dataset (nominal)'!T155*$D156, 'Stata dataset (nominal)'!T155)), "")</f>
        <v>2809.9079999999999</v>
      </c>
      <c r="U156" s="72" t="str">
        <f>_xlfn.IFNA(IF('Stata dataset (nominal)'!U155="","",IF(LEFT(U$4,1)="£", 'Stata dataset (nominal)'!U155*$D156, 'Stata dataset (nominal)'!U155)), "")</f>
        <v/>
      </c>
      <c r="V156" s="72" t="str">
        <f>_xlfn.IFNA(IF('Stata dataset (nominal)'!V155="","",IF(LEFT(V$4,1)="£", 'Stata dataset (nominal)'!V155*$D156, 'Stata dataset (nominal)'!V155)), "")</f>
        <v/>
      </c>
      <c r="W156" s="72" t="str">
        <f>_xlfn.IFNA(IF('Stata dataset (nominal)'!W155="","",IF(LEFT(W$4,1)="£", 'Stata dataset (nominal)'!W155*$D156, 'Stata dataset (nominal)'!W155)), "")</f>
        <v/>
      </c>
      <c r="X156" s="72" t="str">
        <f>_xlfn.IFNA(IF('Stata dataset (nominal)'!X155="","",IF(LEFT(X$4,1)="£", 'Stata dataset (nominal)'!X155*$D156, 'Stata dataset (nominal)'!X155)), "")</f>
        <v/>
      </c>
      <c r="Y156" s="72" t="str">
        <f>_xlfn.IFNA(IF('Stata dataset (nominal)'!Y155="","",IF(LEFT(Y$4,1)="£", 'Stata dataset (nominal)'!Y155*$D156, 'Stata dataset (nominal)'!Y155)), "")</f>
        <v/>
      </c>
      <c r="Z156" s="72" t="str">
        <f>_xlfn.IFNA(IF('Stata dataset (nominal)'!Z155="","",IF(LEFT(Z$4,1)="£", 'Stata dataset (nominal)'!Z155*$D156, 'Stata dataset (nominal)'!Z155)), "")</f>
        <v/>
      </c>
      <c r="AA156" s="72">
        <f>_xlfn.IFNA(IF('Stata dataset (nominal)'!AA155="","",IF(LEFT(AA$4,1)="£", 'Stata dataset (nominal)'!AA155*$D156, 'Stata dataset (nominal)'!AA155)), "")</f>
        <v>3164.2754500224705</v>
      </c>
      <c r="AB156" s="72">
        <f>_xlfn.IFNA(IF('Stata dataset (nominal)'!AB155="","",IF(LEFT(AB$4,1)="£", 'Stata dataset (nominal)'!AB155*$D156, 'Stata dataset (nominal)'!AB155)), "")</f>
        <v>3.5793415111616218</v>
      </c>
      <c r="AC156" s="72" t="str">
        <f>_xlfn.IFNA(IF('Stata dataset (nominal)'!AC155="","",IF(LEFT(AC$4,1)="£", 'Stata dataset (nominal)'!AC155*$D156, 'Stata dataset (nominal)'!AC155)), "")</f>
        <v/>
      </c>
      <c r="AD156" s="72">
        <f>_xlfn.IFNA(IF('Stata dataset (nominal)'!AD155="","",IF(LEFT(AD$4,1)="£", 'Stata dataset (nominal)'!AD155*$D156, 'Stata dataset (nominal)'!AD155)), "")</f>
        <v>7.0033131901592096</v>
      </c>
    </row>
    <row r="157" spans="1:30" x14ac:dyDescent="0.4">
      <c r="A157" s="63" t="str">
        <f t="shared" si="1"/>
        <v>WSH14</v>
      </c>
      <c r="B157" s="63" t="s">
        <v>361</v>
      </c>
      <c r="C157" s="63" t="s">
        <v>243</v>
      </c>
      <c r="D157" s="72">
        <f>_xlfn.IFNA(IF('Stata dataset (nominal)'!D156="","",IF(LEFT(D$4,1)="£",'Stata dataset (nominal)'!D156*$D157,'Stata dataset (nominal)'!D156)),"")</f>
        <v>1.24788708586883</v>
      </c>
      <c r="E157" s="72">
        <f>_xlfn.IFNA(IF('Stata dataset (nominal)'!E156="","",IF(LEFT(E$4,1)="£", 'Stata dataset (nominal)'!E156*$D157, 'Stata dataset (nominal)'!E156)), "")</f>
        <v>12.835766565246786</v>
      </c>
      <c r="F157" s="72">
        <f>_xlfn.IFNA(IF('Stata dataset (nominal)'!F156="","",IF(LEFT(F$4,1)="£", 'Stata dataset (nominal)'!F156*$D157, 'Stata dataset (nominal)'!F156)), "")</f>
        <v>8.017674526707232</v>
      </c>
      <c r="G157" s="72">
        <f>_xlfn.IFNA(IF('Stata dataset (nominal)'!G156="","",IF(LEFT(G$4,1)="£", 'Stata dataset (nominal)'!G156*$D157, 'Stata dataset (nominal)'!G156)), "")</f>
        <v>32.456295216362399</v>
      </c>
      <c r="H157" s="72">
        <f>_xlfn.IFNA(IF('Stata dataset (nominal)'!H156="","",IF(LEFT(H$4,1)="£", 'Stata dataset (nominal)'!H156*$D157, 'Stata dataset (nominal)'!H156)), "")</f>
        <v>2.5144924780256925</v>
      </c>
      <c r="I157" s="72">
        <f>_xlfn.IFNA(IF('Stata dataset (nominal)'!I156="","",IF(LEFT(I$4,1)="£", 'Stata dataset (nominal)'!I156*$D157, 'Stata dataset (nominal)'!I156)), "")</f>
        <v>11.620324543610545</v>
      </c>
      <c r="J157" s="72">
        <f>_xlfn.IFNA(IF('Stata dataset (nominal)'!J156="","",IF(LEFT(J$4,1)="£", 'Stata dataset (nominal)'!J156*$D157, 'Stata dataset (nominal)'!J156)), "")</f>
        <v>0.36687880324543598</v>
      </c>
      <c r="K157" s="72">
        <f>_xlfn.IFNA(IF('Stata dataset (nominal)'!K156="","",IF(LEFT(K$4,1)="£", 'Stata dataset (nominal)'!K156*$D157, 'Stata dataset (nominal)'!K156)), "")</f>
        <v>0</v>
      </c>
      <c r="L157" s="72">
        <f>_xlfn.IFNA(IF('Stata dataset (nominal)'!L156="","",IF(LEFT(L$4,1)="£", 'Stata dataset (nominal)'!L156*$D157, 'Stata dataset (nominal)'!L156)), "")</f>
        <v>0</v>
      </c>
      <c r="M157" s="72">
        <f>_xlfn.IFNA(IF('Stata dataset (nominal)'!M156="","",IF(LEFT(M$4,1)="£", 'Stata dataset (nominal)'!M156*$D157, 'Stata dataset (nominal)'!M156)), "")</f>
        <v>17.768664215686272</v>
      </c>
      <c r="N157" s="72" t="str">
        <f>_xlfn.IFNA(IF('Stata dataset (nominal)'!N156="","",IF(LEFT(N$4,1)="£", 'Stata dataset (nominal)'!N156*$D157, 'Stata dataset (nominal)'!N156)), "")</f>
        <v/>
      </c>
      <c r="O157" s="72">
        <f>_xlfn.IFNA(IF('Stata dataset (nominal)'!O156="","",IF(LEFT(O$4,1)="£", 'Stata dataset (nominal)'!O156*$D157, 'Stata dataset (nominal)'!O156)), "")</f>
        <v>53.67</v>
      </c>
      <c r="P157" s="72">
        <f>_xlfn.IFNA(IF('Stata dataset (nominal)'!P156="","",IF(LEFT(P$4,1)="£", 'Stata dataset (nominal)'!P156*$D157, 'Stata dataset (nominal)'!P156)), "")</f>
        <v>60.283999999999999</v>
      </c>
      <c r="Q157" s="72">
        <f>_xlfn.IFNA(IF('Stata dataset (nominal)'!Q156="","",IF(LEFT(Q$4,1)="£", 'Stata dataset (nominal)'!Q156*$D157, 'Stata dataset (nominal)'!Q156)), "")</f>
        <v>723.69100000000003</v>
      </c>
      <c r="R157" s="72">
        <f>_xlfn.IFNA(IF('Stata dataset (nominal)'!R156="","",IF(LEFT(R$4,1)="£", 'Stata dataset (nominal)'!R156*$D157, 'Stata dataset (nominal)'!R156)), "")</f>
        <v>24.344000000000001</v>
      </c>
      <c r="S157" s="72">
        <f>_xlfn.IFNA(IF('Stata dataset (nominal)'!S156="","",IF(LEFT(S$4,1)="£", 'Stata dataset (nominal)'!S156*$D157, 'Stata dataset (nominal)'!S156)), "")</f>
        <v>66.489000000000004</v>
      </c>
      <c r="T157" s="72">
        <f>_xlfn.IFNA(IF('Stata dataset (nominal)'!T156="","",IF(LEFT(T$4,1)="£", 'Stata dataset (nominal)'!T156*$D157, 'Stata dataset (nominal)'!T156)), "")</f>
        <v>425.28500000000003</v>
      </c>
      <c r="U157" s="72">
        <f>_xlfn.IFNA(IF('Stata dataset (nominal)'!U156="","",IF(LEFT(U$4,1)="£", 'Stata dataset (nominal)'!U156*$D157, 'Stata dataset (nominal)'!U156)), "")</f>
        <v>26.088455072736068</v>
      </c>
      <c r="V157" s="72">
        <f>_xlfn.IFNA(IF('Stata dataset (nominal)'!V156="","",IF(LEFT(V$4,1)="£", 'Stata dataset (nominal)'!V156*$D157, 'Stata dataset (nominal)'!V156)), "")</f>
        <v>138.12946551835105</v>
      </c>
      <c r="W157" s="72">
        <f>_xlfn.IFNA(IF('Stata dataset (nominal)'!W156="","",IF(LEFT(W$4,1)="£", 'Stata dataset (nominal)'!W156*$D157, 'Stata dataset (nominal)'!W156)), "")</f>
        <v>2.3561380972149317</v>
      </c>
      <c r="X157" s="72">
        <f>_xlfn.IFNA(IF('Stata dataset (nominal)'!X156="","",IF(LEFT(X$4,1)="£", 'Stata dataset (nominal)'!X156*$D157, 'Stata dataset (nominal)'!X156)), "")</f>
        <v>9.5608644971677865</v>
      </c>
      <c r="Y157" s="72">
        <f>_xlfn.IFNA(IF('Stata dataset (nominal)'!Y156="","",IF(LEFT(Y$4,1)="£", 'Stata dataset (nominal)'!Y156*$D157, 'Stata dataset (nominal)'!Y156)), "")</f>
        <v>16.734758818885414</v>
      </c>
      <c r="Z157" s="72">
        <f>_xlfn.IFNA(IF('Stata dataset (nominal)'!Z156="","",IF(LEFT(Z$4,1)="£", 'Stata dataset (nominal)'!Z156*$D157, 'Stata dataset (nominal)'!Z156)), "")</f>
        <v>16.734758818885414</v>
      </c>
      <c r="AA157" s="72">
        <f>_xlfn.IFNA(IF('Stata dataset (nominal)'!AA156="","",IF(LEFT(AA$4,1)="£", 'Stata dataset (nominal)'!AA156*$D157, 'Stata dataset (nominal)'!AA156)), "")</f>
        <v>694.10669447400437</v>
      </c>
      <c r="AB157" s="72">
        <f>_xlfn.IFNA(IF('Stata dataset (nominal)'!AB156="","",IF(LEFT(AB$4,1)="£", 'Stata dataset (nominal)'!AB156*$D157, 'Stata dataset (nominal)'!AB156)), "")</f>
        <v>1.9641742731575385</v>
      </c>
      <c r="AC157" s="72">
        <f>_xlfn.IFNA(IF('Stata dataset (nominal)'!AC156="","",IF(LEFT(AC$4,1)="£", 'Stata dataset (nominal)'!AC156*$D157, 'Stata dataset (nominal)'!AC156)), "")</f>
        <v>6.1304154757514278</v>
      </c>
      <c r="AD157" s="72">
        <f>_xlfn.IFNA(IF('Stata dataset (nominal)'!AD156="","",IF(LEFT(AD$4,1)="£", 'Stata dataset (nominal)'!AD156*$D157, 'Stata dataset (nominal)'!AD156)), "")</f>
        <v>0</v>
      </c>
    </row>
    <row r="158" spans="1:30" x14ac:dyDescent="0.4">
      <c r="A158" s="63" t="str">
        <f t="shared" si="1"/>
        <v>WSH15</v>
      </c>
      <c r="B158" s="63" t="s">
        <v>361</v>
      </c>
      <c r="C158" s="63" t="s">
        <v>245</v>
      </c>
      <c r="D158" s="72">
        <f>_xlfn.IFNA(IF('Stata dataset (nominal)'!D157="","",IF(LEFT(D$4,1)="£",'Stata dataset (nominal)'!D157*$D158,'Stata dataset (nominal)'!D157)),"")</f>
        <v>1.2338096431854266</v>
      </c>
      <c r="E158" s="72">
        <f>_xlfn.IFNA(IF('Stata dataset (nominal)'!E157="","",IF(LEFT(E$4,1)="£", 'Stata dataset (nominal)'!E157*$D158, 'Stata dataset (nominal)'!E157)), "")</f>
        <v>13.269622712459265</v>
      </c>
      <c r="F158" s="72">
        <f>_xlfn.IFNA(IF('Stata dataset (nominal)'!F157="","",IF(LEFT(F$4,1)="£", 'Stata dataset (nominal)'!F157*$D158, 'Stata dataset (nominal)'!F157)), "")</f>
        <v>8.5675741622796018</v>
      </c>
      <c r="G158" s="72">
        <f>_xlfn.IFNA(IF('Stata dataset (nominal)'!G157="","",IF(LEFT(G$4,1)="£", 'Stata dataset (nominal)'!G157*$D158, 'Stata dataset (nominal)'!G157)), "")</f>
        <v>33.393057992813574</v>
      </c>
      <c r="H158" s="72">
        <f>_xlfn.IFNA(IF('Stata dataset (nominal)'!H157="","",IF(LEFT(H$4,1)="£", 'Stata dataset (nominal)'!H157*$D158, 'Stata dataset (nominal)'!H157)), "")</f>
        <v>2.1332568730676029</v>
      </c>
      <c r="I158" s="72">
        <f>_xlfn.IFNA(IF('Stata dataset (nominal)'!I157="","",IF(LEFT(I$4,1)="£", 'Stata dataset (nominal)'!I157*$D158, 'Stata dataset (nominal)'!I157)), "")</f>
        <v>11.669371605247765</v>
      </c>
      <c r="J158" s="72">
        <f>_xlfn.IFNA(IF('Stata dataset (nominal)'!J157="","",IF(LEFT(J$4,1)="£", 'Stata dataset (nominal)'!J157*$D158, 'Stata dataset (nominal)'!J157)), "")</f>
        <v>0.31215383972591293</v>
      </c>
      <c r="K158" s="72">
        <f>_xlfn.IFNA(IF('Stata dataset (nominal)'!K157="","",IF(LEFT(K$4,1)="£", 'Stata dataset (nominal)'!K157*$D158, 'Stata dataset (nominal)'!K157)), "")</f>
        <v>4.7217895044706273</v>
      </c>
      <c r="L158" s="72">
        <f>_xlfn.IFNA(IF('Stata dataset (nominal)'!L157="","",IF(LEFT(L$4,1)="£", 'Stata dataset (nominal)'!L157*$D158, 'Stata dataset (nominal)'!L157)), "")</f>
        <v>0</v>
      </c>
      <c r="M158" s="72">
        <f>_xlfn.IFNA(IF('Stata dataset (nominal)'!M157="","",IF(LEFT(M$4,1)="£", 'Stata dataset (nominal)'!M157*$D158, 'Stata dataset (nominal)'!M157)), "")</f>
        <v>19.443606166959139</v>
      </c>
      <c r="N158" s="72" t="str">
        <f>_xlfn.IFNA(IF('Stata dataset (nominal)'!N157="","",IF(LEFT(N$4,1)="£", 'Stata dataset (nominal)'!N157*$D158, 'Stata dataset (nominal)'!N157)), "")</f>
        <v/>
      </c>
      <c r="O158" s="72">
        <f>_xlfn.IFNA(IF('Stata dataset (nominal)'!O157="","",IF(LEFT(O$4,1)="£", 'Stata dataset (nominal)'!O157*$D158, 'Stata dataset (nominal)'!O157)), "")</f>
        <v>53.221477272074097</v>
      </c>
      <c r="P158" s="72">
        <f>_xlfn.IFNA(IF('Stata dataset (nominal)'!P157="","",IF(LEFT(P$4,1)="£", 'Stata dataset (nominal)'!P157*$D158, 'Stata dataset (nominal)'!P157)), "")</f>
        <v>48.926856724382397</v>
      </c>
      <c r="Q158" s="72">
        <f>_xlfn.IFNA(IF('Stata dataset (nominal)'!Q157="","",IF(LEFT(Q$4,1)="£", 'Stata dataset (nominal)'!Q157*$D158, 'Stata dataset (nominal)'!Q157)), "")</f>
        <v>708.81452272792603</v>
      </c>
      <c r="R158" s="72">
        <f>_xlfn.IFNA(IF('Stata dataset (nominal)'!R157="","",IF(LEFT(R$4,1)="£", 'Stata dataset (nominal)'!R157*$D158, 'Stata dataset (nominal)'!R157)), "")</f>
        <v>24.914101860367399</v>
      </c>
      <c r="S158" s="72">
        <f>_xlfn.IFNA(IF('Stata dataset (nominal)'!S157="","",IF(LEFT(S$4,1)="£", 'Stata dataset (nominal)'!S157*$D158, 'Stata dataset (nominal)'!S157)), "")</f>
        <v>63.393328174376499</v>
      </c>
      <c r="T158" s="72">
        <f>_xlfn.IFNA(IF('Stata dataset (nominal)'!T157="","",IF(LEFT(T$4,1)="£", 'Stata dataset (nominal)'!T157*$D158, 'Stata dataset (nominal)'!T157)), "")</f>
        <v>449.20332510079402</v>
      </c>
      <c r="U158" s="72">
        <f>_xlfn.IFNA(IF('Stata dataset (nominal)'!U157="","",IF(LEFT(U$4,1)="£", 'Stata dataset (nominal)'!U157*$D158, 'Stata dataset (nominal)'!U157)), "")</f>
        <v>26.257146879341338</v>
      </c>
      <c r="V158" s="72">
        <f>_xlfn.IFNA(IF('Stata dataset (nominal)'!V157="","",IF(LEFT(V$4,1)="£", 'Stata dataset (nominal)'!V157*$D158, 'Stata dataset (nominal)'!V157)), "")</f>
        <v>135.09136363820159</v>
      </c>
      <c r="W158" s="72">
        <f>_xlfn.IFNA(IF('Stata dataset (nominal)'!W157="","",IF(LEFT(W$4,1)="£", 'Stata dataset (nominal)'!W157*$D158, 'Stata dataset (nominal)'!W157)), "")</f>
        <v>2.3102201103431446</v>
      </c>
      <c r="X158" s="72">
        <f>_xlfn.IFNA(IF('Stata dataset (nominal)'!X157="","",IF(LEFT(X$4,1)="£", 'Stata dataset (nominal)'!X157*$D158, 'Stata dataset (nominal)'!X157)), "")</f>
        <v>9.5608644971677865</v>
      </c>
      <c r="Y158" s="72">
        <f>_xlfn.IFNA(IF('Stata dataset (nominal)'!Y157="","",IF(LEFT(Y$4,1)="£", 'Stata dataset (nominal)'!Y157*$D158, 'Stata dataset (nominal)'!Y157)), "")</f>
        <v>16.340078935692265</v>
      </c>
      <c r="Z158" s="72">
        <f>_xlfn.IFNA(IF('Stata dataset (nominal)'!Z157="","",IF(LEFT(Z$4,1)="£", 'Stata dataset (nominal)'!Z157*$D158, 'Stata dataset (nominal)'!Z157)), "")</f>
        <v>16.340078935692265</v>
      </c>
      <c r="AA158" s="72">
        <f>_xlfn.IFNA(IF('Stata dataset (nominal)'!AA157="","",IF(LEFT(AA$4,1)="£", 'Stata dataset (nominal)'!AA157*$D158, 'Stata dataset (nominal)'!AA157)), "")</f>
        <v>703.19446364383259</v>
      </c>
      <c r="AB158" s="72">
        <f>_xlfn.IFNA(IF('Stata dataset (nominal)'!AB157="","",IF(LEFT(AB$4,1)="£", 'Stata dataset (nominal)'!AB157*$D158, 'Stata dataset (nominal)'!AB157)), "")</f>
        <v>3.4583684298487509</v>
      </c>
      <c r="AC158" s="72">
        <f>_xlfn.IFNA(IF('Stata dataset (nominal)'!AC157="","",IF(LEFT(AC$4,1)="£", 'Stata dataset (nominal)'!AC157*$D158, 'Stata dataset (nominal)'!AC157)), "")</f>
        <v>6.0612581189179338</v>
      </c>
      <c r="AD158" s="72">
        <f>_xlfn.IFNA(IF('Stata dataset (nominal)'!AD157="","",IF(LEFT(AD$4,1)="£", 'Stata dataset (nominal)'!AD157*$D158, 'Stata dataset (nominal)'!AD157)), "")</f>
        <v>0</v>
      </c>
    </row>
    <row r="159" spans="1:30" x14ac:dyDescent="0.4">
      <c r="A159" s="63" t="str">
        <f t="shared" si="1"/>
        <v>WSH16</v>
      </c>
      <c r="B159" s="63" t="s">
        <v>361</v>
      </c>
      <c r="C159" s="63" t="s">
        <v>247</v>
      </c>
      <c r="D159" s="72">
        <f>_xlfn.IFNA(IF('Stata dataset (nominal)'!D158="","",IF(LEFT(D$4,1)="£",'Stata dataset (nominal)'!D158*$D159,'Stata dataset (nominal)'!D158)),"")</f>
        <v>1.2283693843594008</v>
      </c>
      <c r="E159" s="72">
        <f>_xlfn.IFNA(IF('Stata dataset (nominal)'!E158="","",IF(LEFT(E$4,1)="£", 'Stata dataset (nominal)'!E158*$D159, 'Stata dataset (nominal)'!E158)), "")</f>
        <v>13.297098585690513</v>
      </c>
      <c r="F159" s="72">
        <f>_xlfn.IFNA(IF('Stata dataset (nominal)'!F158="","",IF(LEFT(F$4,1)="£", 'Stata dataset (nominal)'!F158*$D159, 'Stata dataset (nominal)'!F158)), "")</f>
        <v>10.050518302828618</v>
      </c>
      <c r="G159" s="72">
        <f>_xlfn.IFNA(IF('Stata dataset (nominal)'!G158="","",IF(LEFT(G$4,1)="£", 'Stata dataset (nominal)'!G158*$D159, 'Stata dataset (nominal)'!G158)), "")</f>
        <v>30.980704242928446</v>
      </c>
      <c r="H159" s="72">
        <f>_xlfn.IFNA(IF('Stata dataset (nominal)'!H158="","",IF(LEFT(H$4,1)="£", 'Stata dataset (nominal)'!H158*$D159, 'Stata dataset (nominal)'!H158)), "")</f>
        <v>2.5857175540765387</v>
      </c>
      <c r="I159" s="72">
        <f>_xlfn.IFNA(IF('Stata dataset (nominal)'!I158="","",IF(LEFT(I$4,1)="£", 'Stata dataset (nominal)'!I158*$D159, 'Stata dataset (nominal)'!I158)), "")</f>
        <v>15.645740848585689</v>
      </c>
      <c r="J159" s="72" t="str">
        <f>_xlfn.IFNA(IF('Stata dataset (nominal)'!J158="","",IF(LEFT(J$4,1)="£", 'Stata dataset (nominal)'!J158*$D159, 'Stata dataset (nominal)'!J158)), "")</f>
        <v/>
      </c>
      <c r="K159" s="72" t="str">
        <f>_xlfn.IFNA(IF('Stata dataset (nominal)'!K158="","",IF(LEFT(K$4,1)="£", 'Stata dataset (nominal)'!K158*$D159, 'Stata dataset (nominal)'!K158)), "")</f>
        <v/>
      </c>
      <c r="L159" s="72">
        <f>_xlfn.IFNA(IF('Stata dataset (nominal)'!L158="","",IF(LEFT(L$4,1)="£", 'Stata dataset (nominal)'!L158*$D159, 'Stata dataset (nominal)'!L158)), "")</f>
        <v>0</v>
      </c>
      <c r="M159" s="72">
        <f>_xlfn.IFNA(IF('Stata dataset (nominal)'!M158="","",IF(LEFT(M$4,1)="£", 'Stata dataset (nominal)'!M158*$D159, 'Stata dataset (nominal)'!M158)), "")</f>
        <v>10.519755407653909</v>
      </c>
      <c r="N159" s="72" t="str">
        <f>_xlfn.IFNA(IF('Stata dataset (nominal)'!N158="","",IF(LEFT(N$4,1)="£", 'Stata dataset (nominal)'!N158*$D159, 'Stata dataset (nominal)'!N158)), "")</f>
        <v/>
      </c>
      <c r="O159" s="72">
        <f>_xlfn.IFNA(IF('Stata dataset (nominal)'!O158="","",IF(LEFT(O$4,1)="£", 'Stata dataset (nominal)'!O158*$D159, 'Stata dataset (nominal)'!O158)), "")</f>
        <v>57.668999999999997</v>
      </c>
      <c r="P159" s="72">
        <f>_xlfn.IFNA(IF('Stata dataset (nominal)'!P158="","",IF(LEFT(P$4,1)="£", 'Stata dataset (nominal)'!P158*$D159, 'Stata dataset (nominal)'!P158)), "")</f>
        <v>53.621000000000002</v>
      </c>
      <c r="Q159" s="72">
        <f>_xlfn.IFNA(IF('Stata dataset (nominal)'!Q158="","",IF(LEFT(Q$4,1)="£", 'Stata dataset (nominal)'!Q158*$D159, 'Stata dataset (nominal)'!Q158)), "")</f>
        <v>697.38900000000001</v>
      </c>
      <c r="R159" s="72">
        <f>_xlfn.IFNA(IF('Stata dataset (nominal)'!R158="","",IF(LEFT(R$4,1)="£", 'Stata dataset (nominal)'!R158*$D159, 'Stata dataset (nominal)'!R158)), "")</f>
        <v>23.102</v>
      </c>
      <c r="S159" s="72">
        <f>_xlfn.IFNA(IF('Stata dataset (nominal)'!S158="","",IF(LEFT(S$4,1)="£", 'Stata dataset (nominal)'!S158*$D159, 'Stata dataset (nominal)'!S158)), "")</f>
        <v>75.84</v>
      </c>
      <c r="T159" s="72">
        <f>_xlfn.IFNA(IF('Stata dataset (nominal)'!T158="","",IF(LEFT(T$4,1)="£", 'Stata dataset (nominal)'!T158*$D159, 'Stata dataset (nominal)'!T158)), "")</f>
        <v>456.44600000000003</v>
      </c>
      <c r="U159" s="72">
        <f>_xlfn.IFNA(IF('Stata dataset (nominal)'!U158="","",IF(LEFT(U$4,1)="£", 'Stata dataset (nominal)'!U158*$D159, 'Stata dataset (nominal)'!U158)), "")</f>
        <v>26.148652533182052</v>
      </c>
      <c r="V159" s="72">
        <f>_xlfn.IFNA(IF('Stata dataset (nominal)'!V158="","",IF(LEFT(V$4,1)="£", 'Stata dataset (nominal)'!V158*$D159, 'Stata dataset (nominal)'!V158)), "")</f>
        <v>135.35201173626669</v>
      </c>
      <c r="W159" s="72">
        <f>_xlfn.IFNA(IF('Stata dataset (nominal)'!W158="","",IF(LEFT(W$4,1)="£", 'Stata dataset (nominal)'!W158*$D159, 'Stata dataset (nominal)'!W158)), "")</f>
        <v>2.2468906214884274</v>
      </c>
      <c r="X159" s="72">
        <f>_xlfn.IFNA(IF('Stata dataset (nominal)'!X158="","",IF(LEFT(X$4,1)="£", 'Stata dataset (nominal)'!X158*$D159, 'Stata dataset (nominal)'!X158)), "")</f>
        <v>9.5608644971677865</v>
      </c>
      <c r="Y159" s="72">
        <f>_xlfn.IFNA(IF('Stata dataset (nominal)'!Y158="","",IF(LEFT(Y$4,1)="£", 'Stata dataset (nominal)'!Y158*$D159, 'Stata dataset (nominal)'!Y158)), "")</f>
        <v>16.193176466207547</v>
      </c>
      <c r="Z159" s="72">
        <f>_xlfn.IFNA(IF('Stata dataset (nominal)'!Z158="","",IF(LEFT(Z$4,1)="£", 'Stata dataset (nominal)'!Z158*$D159, 'Stata dataset (nominal)'!Z158)), "")</f>
        <v>16.193176466207547</v>
      </c>
      <c r="AA159" s="72">
        <f>_xlfn.IFNA(IF('Stata dataset (nominal)'!AA158="","",IF(LEFT(AA$4,1)="£", 'Stata dataset (nominal)'!AA158*$D159, 'Stata dataset (nominal)'!AA158)), "")</f>
        <v>681.84941971713806</v>
      </c>
      <c r="AB159" s="72">
        <f>_xlfn.IFNA(IF('Stata dataset (nominal)'!AB158="","",IF(LEFT(AB$4,1)="£", 'Stata dataset (nominal)'!AB158*$D159, 'Stata dataset (nominal)'!AB158)), "")</f>
        <v>3.6740528286189678</v>
      </c>
      <c r="AC159" s="72">
        <f>_xlfn.IFNA(IF('Stata dataset (nominal)'!AC158="","",IF(LEFT(AC$4,1)="£", 'Stata dataset (nominal)'!AC158*$D159, 'Stata dataset (nominal)'!AC158)), "")</f>
        <v>6.0345321055816052</v>
      </c>
      <c r="AD159" s="72">
        <f>_xlfn.IFNA(IF('Stata dataset (nominal)'!AD158="","",IF(LEFT(AD$4,1)="£", 'Stata dataset (nominal)'!AD158*$D159, 'Stata dataset (nominal)'!AD158)), "")</f>
        <v>2.2110648918469214E-2</v>
      </c>
    </row>
    <row r="160" spans="1:30" x14ac:dyDescent="0.4">
      <c r="A160" s="63" t="str">
        <f t="shared" si="1"/>
        <v>WSH17</v>
      </c>
      <c r="B160" s="63" t="s">
        <v>361</v>
      </c>
      <c r="C160" s="63" t="s">
        <v>249</v>
      </c>
      <c r="D160" s="72">
        <f>_xlfn.IFNA(IF('Stata dataset (nominal)'!D159="","",IF(LEFT(D$4,1)="£",'Stata dataset (nominal)'!D159*$D160,'Stata dataset (nominal)'!D159)),"")</f>
        <v>1.2117357406647515</v>
      </c>
      <c r="E160" s="72">
        <f>_xlfn.IFNA(IF('Stata dataset (nominal)'!E159="","",IF(LEFT(E$4,1)="£", 'Stata dataset (nominal)'!E159*$D160, 'Stata dataset (nominal)'!E159)), "")</f>
        <v>11.91984448091916</v>
      </c>
      <c r="F160" s="72">
        <f>_xlfn.IFNA(IF('Stata dataset (nominal)'!F159="","",IF(LEFT(F$4,1)="£", 'Stata dataset (nominal)'!F159*$D160, 'Stata dataset (nominal)'!F159)), "")</f>
        <v>10.642675010258515</v>
      </c>
      <c r="G160" s="72">
        <f>_xlfn.IFNA(IF('Stata dataset (nominal)'!G159="","",IF(LEFT(G$4,1)="£", 'Stata dataset (nominal)'!G159*$D160, 'Stata dataset (nominal)'!G159)), "")</f>
        <v>27.465202297907265</v>
      </c>
      <c r="H160" s="72">
        <f>_xlfn.IFNA(IF('Stata dataset (nominal)'!H159="","",IF(LEFT(H$4,1)="£", 'Stata dataset (nominal)'!H159*$D160, 'Stata dataset (nominal)'!H159)), "")</f>
        <v>2.4574000820681161</v>
      </c>
      <c r="I160" s="72">
        <f>_xlfn.IFNA(IF('Stata dataset (nominal)'!I159="","",IF(LEFT(I$4,1)="£", 'Stata dataset (nominal)'!I159*$D160, 'Stata dataset (nominal)'!I159)), "")</f>
        <v>13.238212966762411</v>
      </c>
      <c r="J160" s="72" t="str">
        <f>_xlfn.IFNA(IF('Stata dataset (nominal)'!J159="","",IF(LEFT(J$4,1)="£", 'Stata dataset (nominal)'!J159*$D160, 'Stata dataset (nominal)'!J159)), "")</f>
        <v/>
      </c>
      <c r="K160" s="72" t="str">
        <f>_xlfn.IFNA(IF('Stata dataset (nominal)'!K159="","",IF(LEFT(K$4,1)="£", 'Stata dataset (nominal)'!K159*$D160, 'Stata dataset (nominal)'!K159)), "")</f>
        <v/>
      </c>
      <c r="L160" s="72">
        <f>_xlfn.IFNA(IF('Stata dataset (nominal)'!L159="","",IF(LEFT(L$4,1)="£", 'Stata dataset (nominal)'!L159*$D160, 'Stata dataset (nominal)'!L159)), "")</f>
        <v>0</v>
      </c>
      <c r="M160" s="72">
        <f>_xlfn.IFNA(IF('Stata dataset (nominal)'!M159="","",IF(LEFT(M$4,1)="£", 'Stata dataset (nominal)'!M159*$D160, 'Stata dataset (nominal)'!M159)), "")</f>
        <v>4.6142897004513737</v>
      </c>
      <c r="N160" s="72" t="str">
        <f>_xlfn.IFNA(IF('Stata dataset (nominal)'!N159="","",IF(LEFT(N$4,1)="£", 'Stata dataset (nominal)'!N159*$D160, 'Stata dataset (nominal)'!N159)), "")</f>
        <v/>
      </c>
      <c r="O160" s="72">
        <f>_xlfn.IFNA(IF('Stata dataset (nominal)'!O159="","",IF(LEFT(O$4,1)="£", 'Stata dataset (nominal)'!O159*$D160, 'Stata dataset (nominal)'!O159)), "")</f>
        <v>53.109000000000002</v>
      </c>
      <c r="P160" s="72">
        <f>_xlfn.IFNA(IF('Stata dataset (nominal)'!P159="","",IF(LEFT(P$4,1)="£", 'Stata dataset (nominal)'!P159*$D160, 'Stata dataset (nominal)'!P159)), "")</f>
        <v>52.207999999999998</v>
      </c>
      <c r="Q160" s="72">
        <f>_xlfn.IFNA(IF('Stata dataset (nominal)'!Q159="","",IF(LEFT(Q$4,1)="£", 'Stata dataset (nominal)'!Q159*$D160, 'Stata dataset (nominal)'!Q159)), "")</f>
        <v>686.2</v>
      </c>
      <c r="R160" s="72">
        <f>_xlfn.IFNA(IF('Stata dataset (nominal)'!R159="","",IF(LEFT(R$4,1)="£", 'Stata dataset (nominal)'!R159*$D160, 'Stata dataset (nominal)'!R159)), "")</f>
        <v>27.585999999999999</v>
      </c>
      <c r="S160" s="72">
        <f>_xlfn.IFNA(IF('Stata dataset (nominal)'!S159="","",IF(LEFT(S$4,1)="£", 'Stata dataset (nominal)'!S159*$D160, 'Stata dataset (nominal)'!S159)), "")</f>
        <v>78.408000000000001</v>
      </c>
      <c r="T160" s="72">
        <f>_xlfn.IFNA(IF('Stata dataset (nominal)'!T159="","",IF(LEFT(T$4,1)="£", 'Stata dataset (nominal)'!T159*$D160, 'Stata dataset (nominal)'!T159)), "")</f>
        <v>482.81400000000002</v>
      </c>
      <c r="U160" s="72">
        <f>_xlfn.IFNA(IF('Stata dataset (nominal)'!U159="","",IF(LEFT(U$4,1)="£", 'Stata dataset (nominal)'!U159*$D160, 'Stata dataset (nominal)'!U159)), "")</f>
        <v>25.712007443816095</v>
      </c>
      <c r="V160" s="72">
        <f>_xlfn.IFNA(IF('Stata dataset (nominal)'!V159="","",IF(LEFT(V$4,1)="£", 'Stata dataset (nominal)'!V159*$D160, 'Stata dataset (nominal)'!V159)), "")</f>
        <v>136.31421217833579</v>
      </c>
      <c r="W160" s="72">
        <f>_xlfn.IFNA(IF('Stata dataset (nominal)'!W159="","",IF(LEFT(W$4,1)="£", 'Stata dataset (nominal)'!W159*$D160, 'Stata dataset (nominal)'!W159)), "")</f>
        <v>2.0738204139689973</v>
      </c>
      <c r="X160" s="72">
        <f>_xlfn.IFNA(IF('Stata dataset (nominal)'!X159="","",IF(LEFT(X$4,1)="£", 'Stata dataset (nominal)'!X159*$D160, 'Stata dataset (nominal)'!X159)), "")</f>
        <v>9.5608644971677865</v>
      </c>
      <c r="Y160" s="72">
        <f>_xlfn.IFNA(IF('Stata dataset (nominal)'!Y159="","",IF(LEFT(Y$4,1)="£", 'Stata dataset (nominal)'!Y159*$D160, 'Stata dataset (nominal)'!Y159)), "")</f>
        <v>15.744451253586275</v>
      </c>
      <c r="Z160" s="72">
        <f>_xlfn.IFNA(IF('Stata dataset (nominal)'!Z159="","",IF(LEFT(Z$4,1)="£", 'Stata dataset (nominal)'!Z159*$D160, 'Stata dataset (nominal)'!Z159)), "")</f>
        <v>15.718103627274784</v>
      </c>
      <c r="AA160" s="72">
        <f>_xlfn.IFNA(IF('Stata dataset (nominal)'!AA159="","",IF(LEFT(AA$4,1)="£", 'Stata dataset (nominal)'!AA159*$D160, 'Stata dataset (nominal)'!AA159)), "")</f>
        <v>668.949621255642</v>
      </c>
      <c r="AB160" s="72">
        <f>_xlfn.IFNA(IF('Stata dataset (nominal)'!AB159="","",IF(LEFT(AB$4,1)="£", 'Stata dataset (nominal)'!AB159*$D160, 'Stata dataset (nominal)'!AB159)), "")</f>
        <v>3.8072736971686494</v>
      </c>
      <c r="AC160" s="72">
        <f>_xlfn.IFNA(IF('Stata dataset (nominal)'!AC159="","",IF(LEFT(AC$4,1)="£", 'Stata dataset (nominal)'!AC159*$D160, 'Stata dataset (nominal)'!AC159)), "")</f>
        <v>5.952817062707501</v>
      </c>
      <c r="AD160" s="72">
        <f>_xlfn.IFNA(IF('Stata dataset (nominal)'!AD159="","",IF(LEFT(AD$4,1)="£", 'Stata dataset (nominal)'!AD159*$D160, 'Stata dataset (nominal)'!AD159)), "")</f>
        <v>9.8150594993844875E-2</v>
      </c>
    </row>
    <row r="161" spans="1:30" x14ac:dyDescent="0.4">
      <c r="A161" s="63" t="str">
        <f t="shared" si="1"/>
        <v>WSH18</v>
      </c>
      <c r="B161" s="63" t="s">
        <v>361</v>
      </c>
      <c r="C161" s="63" t="s">
        <v>251</v>
      </c>
      <c r="D161" s="72">
        <f>_xlfn.IFNA(IF('Stata dataset (nominal)'!D160="","",IF(LEFT(D$4,1)="£",'Stata dataset (nominal)'!D160*$D161,'Stata dataset (nominal)'!D160)),"")</f>
        <v>1.1806332960179113</v>
      </c>
      <c r="E161" s="72">
        <f>_xlfn.IFNA(IF('Stata dataset (nominal)'!E160="","",IF(LEFT(E$4,1)="£", 'Stata dataset (nominal)'!E160*$D161, 'Stata dataset (nominal)'!E160)), "")</f>
        <v>14.946817527586758</v>
      </c>
      <c r="F161" s="72">
        <f>_xlfn.IFNA(IF('Stata dataset (nominal)'!F160="","",IF(LEFT(F$4,1)="£", 'Stata dataset (nominal)'!F160*$D161, 'Stata dataset (nominal)'!F160)), "")</f>
        <v>8.8523884535423001</v>
      </c>
      <c r="G161" s="72">
        <f>_xlfn.IFNA(IF('Stata dataset (nominal)'!G160="","",IF(LEFT(G$4,1)="£", 'Stata dataset (nominal)'!G160*$D161, 'Stata dataset (nominal)'!G160)), "")</f>
        <v>25.472163361586436</v>
      </c>
      <c r="H161" s="72">
        <f>_xlfn.IFNA(IF('Stata dataset (nominal)'!H160="","",IF(LEFT(H$4,1)="£", 'Stata dataset (nominal)'!H160*$D161, 'Stata dataset (nominal)'!H160)), "")</f>
        <v>2.0720114345114342</v>
      </c>
      <c r="I161" s="72">
        <f>_xlfn.IFNA(IF('Stata dataset (nominal)'!I160="","",IF(LEFT(I$4,1)="£", 'Stata dataset (nominal)'!I160*$D161, 'Stata dataset (nominal)'!I160)), "")</f>
        <v>11.815778026547255</v>
      </c>
      <c r="J161" s="72" t="str">
        <f>_xlfn.IFNA(IF('Stata dataset (nominal)'!J160="","",IF(LEFT(J$4,1)="£", 'Stata dataset (nominal)'!J160*$D161, 'Stata dataset (nominal)'!J160)), "")</f>
        <v/>
      </c>
      <c r="K161" s="72" t="str">
        <f>_xlfn.IFNA(IF('Stata dataset (nominal)'!K160="","",IF(LEFT(K$4,1)="£", 'Stata dataset (nominal)'!K160*$D161, 'Stata dataset (nominal)'!K160)), "")</f>
        <v/>
      </c>
      <c r="L161" s="72">
        <f>_xlfn.IFNA(IF('Stata dataset (nominal)'!L160="","",IF(LEFT(L$4,1)="£", 'Stata dataset (nominal)'!L160*$D161, 'Stata dataset (nominal)'!L160)), "")</f>
        <v>0</v>
      </c>
      <c r="M161" s="72">
        <f>_xlfn.IFNA(IF('Stata dataset (nominal)'!M160="","",IF(LEFT(M$4,1)="£", 'Stata dataset (nominal)'!M160*$D161, 'Stata dataset (nominal)'!M160)), "")</f>
        <v>9.5206268990884375</v>
      </c>
      <c r="N161" s="72" t="str">
        <f>_xlfn.IFNA(IF('Stata dataset (nominal)'!N160="","",IF(LEFT(N$4,1)="£", 'Stata dataset (nominal)'!N160*$D161, 'Stata dataset (nominal)'!N160)), "")</f>
        <v/>
      </c>
      <c r="O161" s="72">
        <f>_xlfn.IFNA(IF('Stata dataset (nominal)'!O160="","",IF(LEFT(O$4,1)="£", 'Stata dataset (nominal)'!O160*$D161, 'Stata dataset (nominal)'!O160)), "")</f>
        <v>52.844999999999999</v>
      </c>
      <c r="P161" s="72">
        <f>_xlfn.IFNA(IF('Stata dataset (nominal)'!P160="","",IF(LEFT(P$4,1)="£", 'Stata dataset (nominal)'!P160*$D161, 'Stata dataset (nominal)'!P160)), "")</f>
        <v>50.985999999999997</v>
      </c>
      <c r="Q161" s="72">
        <f>_xlfn.IFNA(IF('Stata dataset (nominal)'!Q160="","",IF(LEFT(Q$4,1)="£", 'Stata dataset (nominal)'!Q160*$D161, 'Stata dataset (nominal)'!Q160)), "")</f>
        <v>672.82600000000002</v>
      </c>
      <c r="R161" s="72">
        <f>_xlfn.IFNA(IF('Stata dataset (nominal)'!R160="","",IF(LEFT(R$4,1)="£", 'Stata dataset (nominal)'!R160*$D161, 'Stata dataset (nominal)'!R160)), "")</f>
        <v>28.210999999999999</v>
      </c>
      <c r="S161" s="72">
        <f>_xlfn.IFNA(IF('Stata dataset (nominal)'!S160="","",IF(LEFT(S$4,1)="£", 'Stata dataset (nominal)'!S160*$D161, 'Stata dataset (nominal)'!S160)), "")</f>
        <v>82.233000000000004</v>
      </c>
      <c r="T161" s="72">
        <f>_xlfn.IFNA(IF('Stata dataset (nominal)'!T160="","",IF(LEFT(T$4,1)="£", 'Stata dataset (nominal)'!T160*$D161, 'Stata dataset (nominal)'!T160)), "")</f>
        <v>505.30200000000002</v>
      </c>
      <c r="U161" s="72">
        <f>_xlfn.IFNA(IF('Stata dataset (nominal)'!U160="","",IF(LEFT(U$4,1)="£", 'Stata dataset (nominal)'!U160*$D161, 'Stata dataset (nominal)'!U160)), "")</f>
        <v>25.438512288229678</v>
      </c>
      <c r="V161" s="72">
        <f>_xlfn.IFNA(IF('Stata dataset (nominal)'!V160="","",IF(LEFT(V$4,1)="£", 'Stata dataset (nominal)'!V160*$D161, 'Stata dataset (nominal)'!V160)), "")</f>
        <v>136.75334863479304</v>
      </c>
      <c r="W161" s="72">
        <f>_xlfn.IFNA(IF('Stata dataset (nominal)'!W160="","",IF(LEFT(W$4,1)="£", 'Stata dataset (nominal)'!W160*$D161, 'Stata dataset (nominal)'!W160)), "")</f>
        <v>2.0728008136506824</v>
      </c>
      <c r="X161" s="72">
        <f>_xlfn.IFNA(IF('Stata dataset (nominal)'!X160="","",IF(LEFT(X$4,1)="£", 'Stata dataset (nominal)'!X160*$D161, 'Stata dataset (nominal)'!X160)), "")</f>
        <v>9.7775464132679506</v>
      </c>
      <c r="Y161" s="72">
        <f>_xlfn.IFNA(IF('Stata dataset (nominal)'!Y160="","",IF(LEFT(Y$4,1)="£", 'Stata dataset (nominal)'!Y160*$D161, 'Stata dataset (nominal)'!Y160)), "")</f>
        <v>15.744634939864655</v>
      </c>
      <c r="Z161" s="72">
        <f>_xlfn.IFNA(IF('Stata dataset (nominal)'!Z160="","",IF(LEFT(Z$4,1)="£", 'Stata dataset (nominal)'!Z160*$D161, 'Stata dataset (nominal)'!Z160)), "")</f>
        <v>15.691853969745246</v>
      </c>
      <c r="AA161" s="72">
        <f>_xlfn.IFNA(IF('Stata dataset (nominal)'!AA160="","",IF(LEFT(AA$4,1)="£", 'Stata dataset (nominal)'!AA160*$D161, 'Stata dataset (nominal)'!AA160)), "")</f>
        <v>660.2880609307532</v>
      </c>
      <c r="AB161" s="72">
        <f>_xlfn.IFNA(IF('Stata dataset (nominal)'!AB160="","",IF(LEFT(AB$4,1)="£", 'Stata dataset (nominal)'!AB160*$D161, 'Stata dataset (nominal)'!AB160)), "")</f>
        <v>6.447438429553813</v>
      </c>
      <c r="AC161" s="72">
        <f>_xlfn.IFNA(IF('Stata dataset (nominal)'!AC160="","",IF(LEFT(AC$4,1)="£", 'Stata dataset (nominal)'!AC160*$D161, 'Stata dataset (nominal)'!AC160)), "")</f>
        <v>5.8000220621374465</v>
      </c>
      <c r="AD161" s="72">
        <f>_xlfn.IFNA(IF('Stata dataset (nominal)'!AD160="","",IF(LEFT(AD$4,1)="£", 'Stata dataset (nominal)'!AD160*$D161, 'Stata dataset (nominal)'!AD160)), "")</f>
        <v>0.14757916200223889</v>
      </c>
    </row>
    <row r="162" spans="1:30" x14ac:dyDescent="0.4">
      <c r="A162" s="63" t="str">
        <f t="shared" si="1"/>
        <v>WSH19</v>
      </c>
      <c r="B162" s="63" t="s">
        <v>361</v>
      </c>
      <c r="C162" s="63" t="s">
        <v>253</v>
      </c>
      <c r="D162" s="72">
        <f>_xlfn.IFNA(IF('Stata dataset (nominal)'!D161="","",IF(LEFT(D$4,1)="£",'Stata dataset (nominal)'!D161*$D162,'Stata dataset (nominal)'!D161)),"")</f>
        <v>1.1560444722831191</v>
      </c>
      <c r="E162" s="72">
        <f>_xlfn.IFNA(IF('Stata dataset (nominal)'!E161="","",IF(LEFT(E$4,1)="£", 'Stata dataset (nominal)'!E161*$D162, 'Stata dataset (nominal)'!E161)), "")</f>
        <v>15.445910194174756</v>
      </c>
      <c r="F162" s="72">
        <f>_xlfn.IFNA(IF('Stata dataset (nominal)'!F161="","",IF(LEFT(F$4,1)="£", 'Stata dataset (nominal)'!F161*$D162, 'Stata dataset (nominal)'!F161)), "")</f>
        <v>7.7616825869088624</v>
      </c>
      <c r="G162" s="72">
        <f>_xlfn.IFNA(IF('Stata dataset (nominal)'!G161="","",IF(LEFT(G$4,1)="£", 'Stata dataset (nominal)'!G161*$D162, 'Stata dataset (nominal)'!G161)), "")</f>
        <v>23.251522471030373</v>
      </c>
      <c r="H162" s="72">
        <f>_xlfn.IFNA(IF('Stata dataset (nominal)'!H161="","",IF(LEFT(H$4,1)="£", 'Stata dataset (nominal)'!H161*$D162, 'Stata dataset (nominal)'!H161)), "")</f>
        <v>2.1132492953335418</v>
      </c>
      <c r="I162" s="72">
        <f>_xlfn.IFNA(IF('Stata dataset (nominal)'!I161="","",IF(LEFT(I$4,1)="£", 'Stata dataset (nominal)'!I161*$D162, 'Stata dataset (nominal)'!I161)), "")</f>
        <v>10.00325281866583</v>
      </c>
      <c r="J162" s="72" t="str">
        <f>_xlfn.IFNA(IF('Stata dataset (nominal)'!J161="","",IF(LEFT(J$4,1)="£", 'Stata dataset (nominal)'!J161*$D162, 'Stata dataset (nominal)'!J161)), "")</f>
        <v/>
      </c>
      <c r="K162" s="72" t="str">
        <f>_xlfn.IFNA(IF('Stata dataset (nominal)'!K161="","",IF(LEFT(K$4,1)="£", 'Stata dataset (nominal)'!K161*$D162, 'Stata dataset (nominal)'!K161)), "")</f>
        <v/>
      </c>
      <c r="L162" s="72">
        <f>_xlfn.IFNA(IF('Stata dataset (nominal)'!L161="","",IF(LEFT(L$4,1)="£", 'Stata dataset (nominal)'!L161*$D162, 'Stata dataset (nominal)'!L161)), "")</f>
        <v>0</v>
      </c>
      <c r="M162" s="72">
        <f>_xlfn.IFNA(IF('Stata dataset (nominal)'!M161="","",IF(LEFT(M$4,1)="£", 'Stata dataset (nominal)'!M161*$D162, 'Stata dataset (nominal)'!M161)), "")</f>
        <v>9.0460479956154067</v>
      </c>
      <c r="N162" s="72" t="str">
        <f>_xlfn.IFNA(IF('Stata dataset (nominal)'!N161="","",IF(LEFT(N$4,1)="£", 'Stata dataset (nominal)'!N161*$D162, 'Stata dataset (nominal)'!N161)), "")</f>
        <v/>
      </c>
      <c r="O162" s="72">
        <f>_xlfn.IFNA(IF('Stata dataset (nominal)'!O161="","",IF(LEFT(O$4,1)="£", 'Stata dataset (nominal)'!O161*$D162, 'Stata dataset (nominal)'!O161)), "")</f>
        <v>52.615000000000002</v>
      </c>
      <c r="P162" s="72">
        <f>_xlfn.IFNA(IF('Stata dataset (nominal)'!P161="","",IF(LEFT(P$4,1)="£", 'Stata dataset (nominal)'!P161*$D162, 'Stata dataset (nominal)'!P161)), "")</f>
        <v>48.694000000000003</v>
      </c>
      <c r="Q162" s="72">
        <f>_xlfn.IFNA(IF('Stata dataset (nominal)'!Q161="","",IF(LEFT(Q$4,1)="£", 'Stata dataset (nominal)'!Q161*$D162, 'Stata dataset (nominal)'!Q161)), "")</f>
        <v>662.76199999999994</v>
      </c>
      <c r="R162" s="72">
        <f>_xlfn.IFNA(IF('Stata dataset (nominal)'!R161="","",IF(LEFT(R$4,1)="£", 'Stata dataset (nominal)'!R161*$D162, 'Stata dataset (nominal)'!R161)), "")</f>
        <v>29.164999999999999</v>
      </c>
      <c r="S162" s="72">
        <f>_xlfn.IFNA(IF('Stata dataset (nominal)'!S161="","",IF(LEFT(S$4,1)="£", 'Stata dataset (nominal)'!S161*$D162, 'Stata dataset (nominal)'!S161)), "")</f>
        <v>83.247</v>
      </c>
      <c r="T162" s="72">
        <f>_xlfn.IFNA(IF('Stata dataset (nominal)'!T161="","",IF(LEFT(T$4,1)="£", 'Stata dataset (nominal)'!T161*$D162, 'Stata dataset (nominal)'!T161)), "")</f>
        <v>525.46</v>
      </c>
      <c r="U162" s="72">
        <f>_xlfn.IFNA(IF('Stata dataset (nominal)'!U161="","",IF(LEFT(U$4,1)="£", 'Stata dataset (nominal)'!U161*$D162, 'Stata dataset (nominal)'!U161)), "")</f>
        <v>24.6670923099249</v>
      </c>
      <c r="V162" s="72">
        <f>_xlfn.IFNA(IF('Stata dataset (nominal)'!V161="","",IF(LEFT(V$4,1)="£", 'Stata dataset (nominal)'!V161*$D162, 'Stata dataset (nominal)'!V161)), "")</f>
        <v>136.67000469281857</v>
      </c>
      <c r="W162" s="72">
        <f>_xlfn.IFNA(IF('Stata dataset (nominal)'!W161="","",IF(LEFT(W$4,1)="£", 'Stata dataset (nominal)'!W161*$D162, 'Stata dataset (nominal)'!W161)), "")</f>
        <v>2.0415985153873066</v>
      </c>
      <c r="X162" s="72">
        <f>_xlfn.IFNA(IF('Stata dataset (nominal)'!X161="","",IF(LEFT(X$4,1)="£", 'Stata dataset (nominal)'!X161*$D162, 'Stata dataset (nominal)'!X161)), "")</f>
        <v>9.9729512401506799</v>
      </c>
      <c r="Y162" s="72">
        <f>_xlfn.IFNA(IF('Stata dataset (nominal)'!Y161="","",IF(LEFT(Y$4,1)="£", 'Stata dataset (nominal)'!Y161*$D162, 'Stata dataset (nominal)'!Y161)), "")</f>
        <v>15.513574272898014</v>
      </c>
      <c r="Z162" s="72">
        <f>_xlfn.IFNA(IF('Stata dataset (nominal)'!Z161="","",IF(LEFT(Z$4,1)="£", 'Stata dataset (nominal)'!Z161*$D162, 'Stata dataset (nominal)'!Z161)), "")</f>
        <v>15.434402817718897</v>
      </c>
      <c r="AA162" s="72">
        <f>_xlfn.IFNA(IF('Stata dataset (nominal)'!AA161="","",IF(LEFT(AA$4,1)="£", 'Stata dataset (nominal)'!AA161*$D162, 'Stata dataset (nominal)'!AA161)), "")</f>
        <v>667.77637292514862</v>
      </c>
      <c r="AB162" s="72">
        <f>_xlfn.IFNA(IF('Stata dataset (nominal)'!AB161="","",IF(LEFT(AB$4,1)="£", 'Stata dataset (nominal)'!AB161*$D162, 'Stata dataset (nominal)'!AB161)), "")</f>
        <v>6.4865655339805821</v>
      </c>
      <c r="AC162" s="72">
        <f>_xlfn.IFNA(IF('Stata dataset (nominal)'!AC161="","",IF(LEFT(AC$4,1)="£", 'Stata dataset (nominal)'!AC161*$D162, 'Stata dataset (nominal)'!AC161)), "")</f>
        <v>5.6792261125188617</v>
      </c>
      <c r="AD162" s="72">
        <f>_xlfn.IFNA(IF('Stata dataset (nominal)'!AD161="","",IF(LEFT(AD$4,1)="£", 'Stata dataset (nominal)'!AD161*$D162, 'Stata dataset (nominal)'!AD161)), "")</f>
        <v>0.29363529595991228</v>
      </c>
    </row>
    <row r="163" spans="1:30" x14ac:dyDescent="0.4">
      <c r="A163" s="63" t="str">
        <f t="shared" si="1"/>
        <v>WSH20</v>
      </c>
      <c r="B163" s="63" t="s">
        <v>361</v>
      </c>
      <c r="C163" s="63" t="s">
        <v>255</v>
      </c>
      <c r="D163" s="72">
        <f>_xlfn.IFNA(IF('Stata dataset (nominal)'!D162="","",IF(LEFT(D$4,1)="£",'Stata dataset (nominal)'!D162*$D163,'Stata dataset (nominal)'!D162)),"")</f>
        <v>1.1367310801447381</v>
      </c>
      <c r="E163" s="72">
        <f>_xlfn.IFNA(IF('Stata dataset (nominal)'!E162="","",IF(LEFT(E$4,1)="£", 'Stata dataset (nominal)'!E162*$D163, 'Stata dataset (nominal)'!E162)), "")</f>
        <v>14.205728308568792</v>
      </c>
      <c r="F163" s="72">
        <f>_xlfn.IFNA(IF('Stata dataset (nominal)'!F162="","",IF(LEFT(F$4,1)="£", 'Stata dataset (nominal)'!F162*$D163, 'Stata dataset (nominal)'!F162)), "")</f>
        <v>6.2270128570328751</v>
      </c>
      <c r="G163" s="72">
        <f>_xlfn.IFNA(IF('Stata dataset (nominal)'!G162="","",IF(LEFT(G$4,1)="£", 'Stata dataset (nominal)'!G162*$D163, 'Stata dataset (nominal)'!G162)), "")</f>
        <v>25.05127954422974</v>
      </c>
      <c r="H163" s="72">
        <f>_xlfn.IFNA(IF('Stata dataset (nominal)'!H162="","",IF(LEFT(H$4,1)="£", 'Stata dataset (nominal)'!H162*$D163, 'Stata dataset (nominal)'!H162)), "")</f>
        <v>2.2336765724844105</v>
      </c>
      <c r="I163" s="72">
        <f>_xlfn.IFNA(IF('Stata dataset (nominal)'!I162="","",IF(LEFT(I$4,1)="£", 'Stata dataset (nominal)'!I162*$D163, 'Stata dataset (nominal)'!I162)), "")</f>
        <v>13.319078066055898</v>
      </c>
      <c r="J163" s="72" t="str">
        <f>_xlfn.IFNA(IF('Stata dataset (nominal)'!J162="","",IF(LEFT(J$4,1)="£", 'Stata dataset (nominal)'!J162*$D163, 'Stata dataset (nominal)'!J162)), "")</f>
        <v/>
      </c>
      <c r="K163" s="72" t="str">
        <f>_xlfn.IFNA(IF('Stata dataset (nominal)'!K162="","",IF(LEFT(K$4,1)="£", 'Stata dataset (nominal)'!K162*$D163, 'Stata dataset (nominal)'!K162)), "")</f>
        <v/>
      </c>
      <c r="L163" s="72">
        <f>_xlfn.IFNA(IF('Stata dataset (nominal)'!L162="","",IF(LEFT(L$4,1)="£", 'Stata dataset (nominal)'!L162*$D163, 'Stata dataset (nominal)'!L162)), "")</f>
        <v>0</v>
      </c>
      <c r="M163" s="72">
        <f>_xlfn.IFNA(IF('Stata dataset (nominal)'!M162="","",IF(LEFT(M$4,1)="£", 'Stata dataset (nominal)'!M162*$D163, 'Stata dataset (nominal)'!M162)), "")</f>
        <v>8.3868019093078772</v>
      </c>
      <c r="N163" s="72" t="str">
        <f>_xlfn.IFNA(IF('Stata dataset (nominal)'!N162="","",IF(LEFT(N$4,1)="£", 'Stata dataset (nominal)'!N162*$D163, 'Stata dataset (nominal)'!N162)), "")</f>
        <v/>
      </c>
      <c r="O163" s="72">
        <f>_xlfn.IFNA(IF('Stata dataset (nominal)'!O162="","",IF(LEFT(O$4,1)="£", 'Stata dataset (nominal)'!O162*$D163, 'Stata dataset (nominal)'!O162)), "")</f>
        <v>52.356999999999999</v>
      </c>
      <c r="P163" s="72">
        <f>_xlfn.IFNA(IF('Stata dataset (nominal)'!P162="","",IF(LEFT(P$4,1)="£", 'Stata dataset (nominal)'!P162*$D163, 'Stata dataset (nominal)'!P162)), "")</f>
        <v>49.843000000000004</v>
      </c>
      <c r="Q163" s="72">
        <f>_xlfn.IFNA(IF('Stata dataset (nominal)'!Q162="","",IF(LEFT(Q$4,1)="£", 'Stata dataset (nominal)'!Q162*$D163, 'Stata dataset (nominal)'!Q162)), "")</f>
        <v>651.40499999999997</v>
      </c>
      <c r="R163" s="72">
        <f>_xlfn.IFNA(IF('Stata dataset (nominal)'!R162="","",IF(LEFT(R$4,1)="£", 'Stata dataset (nominal)'!R162*$D163, 'Stata dataset (nominal)'!R162)), "")</f>
        <v>30.029</v>
      </c>
      <c r="S163" s="72">
        <f>_xlfn.IFNA(IF('Stata dataset (nominal)'!S162="","",IF(LEFT(S$4,1)="£", 'Stata dataset (nominal)'!S162*$D163, 'Stata dataset (nominal)'!S162)), "")</f>
        <v>79.825000000000003</v>
      </c>
      <c r="T163" s="72">
        <f>_xlfn.IFNA(IF('Stata dataset (nominal)'!T162="","",IF(LEFT(T$4,1)="£", 'Stata dataset (nominal)'!T162*$D163, 'Stata dataset (nominal)'!T162)), "")</f>
        <v>548.51599999999996</v>
      </c>
      <c r="U163" s="72">
        <f>_xlfn.IFNA(IF('Stata dataset (nominal)'!U162="","",IF(LEFT(U$4,1)="£", 'Stata dataset (nominal)'!U162*$D163, 'Stata dataset (nominal)'!U162)), "")</f>
        <v>23.891982660168679</v>
      </c>
      <c r="V163" s="72">
        <f>_xlfn.IFNA(IF('Stata dataset (nominal)'!V162="","",IF(LEFT(V$4,1)="£", 'Stata dataset (nominal)'!V162*$D163, 'Stata dataset (nominal)'!V162)), "")</f>
        <v>136.39067654557584</v>
      </c>
      <c r="W163" s="72">
        <f>_xlfn.IFNA(IF('Stata dataset (nominal)'!W162="","",IF(LEFT(W$4,1)="£", 'Stata dataset (nominal)'!W162*$D163, 'Stata dataset (nominal)'!W162)), "")</f>
        <v>2.0456459338372843</v>
      </c>
      <c r="X163" s="72">
        <f>_xlfn.IFNA(IF('Stata dataset (nominal)'!X162="","",IF(LEFT(X$4,1)="£", 'Stata dataset (nominal)'!X162*$D163, 'Stata dataset (nominal)'!X162)), "")</f>
        <v>9.0565981516539757</v>
      </c>
      <c r="Y163" s="72">
        <f>_xlfn.IFNA(IF('Stata dataset (nominal)'!Y162="","",IF(LEFT(Y$4,1)="£", 'Stata dataset (nominal)'!Y162*$D163, 'Stata dataset (nominal)'!Y162)), "")</f>
        <v>15.407730450629964</v>
      </c>
      <c r="Z163" s="72">
        <f>_xlfn.IFNA(IF('Stata dataset (nominal)'!Z162="","",IF(LEFT(Z$4,1)="£", 'Stata dataset (nominal)'!Z162*$D163, 'Stata dataset (nominal)'!Z162)), "")</f>
        <v>15.407730450629964</v>
      </c>
      <c r="AA163" s="72">
        <f>_xlfn.IFNA(IF('Stata dataset (nominal)'!AA162="","",IF(LEFT(AA$4,1)="£", 'Stata dataset (nominal)'!AA162*$D163, 'Stata dataset (nominal)'!AA162)), "")</f>
        <v>666.47407144506906</v>
      </c>
      <c r="AB163" s="72">
        <f>_xlfn.IFNA(IF('Stata dataset (nominal)'!AB162="","",IF(LEFT(AB$4,1)="£", 'Stata dataset (nominal)'!AB162*$D163, 'Stata dataset (nominal)'!AB162)), "")</f>
        <v>7.33418892909385</v>
      </c>
      <c r="AC163" s="72">
        <f>_xlfn.IFNA(IF('Stata dataset (nominal)'!AC162="","",IF(LEFT(AC$4,1)="£", 'Stata dataset (nominal)'!AC162*$D163, 'Stata dataset (nominal)'!AC162)), "")</f>
        <v>5.5843464399946825</v>
      </c>
      <c r="AD163" s="72">
        <f>_xlfn.IFNA(IF('Stata dataset (nominal)'!AD162="","",IF(LEFT(AD$4,1)="£", 'Stata dataset (nominal)'!AD162*$D163, 'Stata dataset (nominal)'!AD162)), "")</f>
        <v>0.38194164292863203</v>
      </c>
    </row>
    <row r="164" spans="1:30" x14ac:dyDescent="0.4">
      <c r="A164" s="63" t="str">
        <f t="shared" si="1"/>
        <v>WSH21</v>
      </c>
      <c r="B164" s="63" t="s">
        <v>361</v>
      </c>
      <c r="C164" s="63" t="s">
        <v>257</v>
      </c>
      <c r="D164" s="72">
        <f>_xlfn.IFNA(IF('Stata dataset (nominal)'!D163="","",IF(LEFT(D$4,1)="£",'Stata dataset (nominal)'!D163*$D164,'Stata dataset (nominal)'!D163)),"")</f>
        <v>1.1277018254028868</v>
      </c>
      <c r="E164" s="72">
        <f>_xlfn.IFNA(IF('Stata dataset (nominal)'!E163="","",IF(LEFT(E$4,1)="£", 'Stata dataset (nominal)'!E163*$D164, 'Stata dataset (nominal)'!E163)), "")</f>
        <v>13.448971969754828</v>
      </c>
      <c r="F164" s="72">
        <f>_xlfn.IFNA(IF('Stata dataset (nominal)'!F163="","",IF(LEFT(F$4,1)="£", 'Stata dataset (nominal)'!F163*$D164, 'Stata dataset (nominal)'!F163)), "")</f>
        <v>5.7422576949514994</v>
      </c>
      <c r="G164" s="72">
        <f>_xlfn.IFNA(IF('Stata dataset (nominal)'!G163="","",IF(LEFT(G$4,1)="£", 'Stata dataset (nominal)'!G163*$D164, 'Stata dataset (nominal)'!G163)), "")</f>
        <v>35.460583899793775</v>
      </c>
      <c r="H164" s="72">
        <f>_xlfn.IFNA(IF('Stata dataset (nominal)'!H163="","",IF(LEFT(H$4,1)="£", 'Stata dataset (nominal)'!H163*$D164, 'Stata dataset (nominal)'!H163)), "")</f>
        <v>2.1877415412816004</v>
      </c>
      <c r="I164" s="72">
        <f>_xlfn.IFNA(IF('Stata dataset (nominal)'!I163="","",IF(LEFT(I$4,1)="£", 'Stata dataset (nominal)'!I163*$D164, 'Stata dataset (nominal)'!I163)), "")</f>
        <v>9.9079882379897626</v>
      </c>
      <c r="J164" s="72">
        <f>_xlfn.IFNA(IF('Stata dataset (nominal)'!J163="","",IF(LEFT(J$4,1)="£", 'Stata dataset (nominal)'!J163*$D164, 'Stata dataset (nominal)'!J163)), "")</f>
        <v>0.28981936912854189</v>
      </c>
      <c r="K164" s="72" t="str">
        <f>_xlfn.IFNA(IF('Stata dataset (nominal)'!K163="","",IF(LEFT(K$4,1)="£", 'Stata dataset (nominal)'!K163*$D164, 'Stata dataset (nominal)'!K163)), "")</f>
        <v/>
      </c>
      <c r="L164" s="72">
        <f>_xlfn.IFNA(IF('Stata dataset (nominal)'!L163="","",IF(LEFT(L$4,1)="£", 'Stata dataset (nominal)'!L163*$D164, 'Stata dataset (nominal)'!L163)), "")</f>
        <v>0</v>
      </c>
      <c r="M164" s="72" t="str">
        <f>_xlfn.IFNA(IF('Stata dataset (nominal)'!M163="","",IF(LEFT(M$4,1)="£", 'Stata dataset (nominal)'!M163*$D164, 'Stata dataset (nominal)'!M163)), "")</f>
        <v/>
      </c>
      <c r="N164" s="72" t="str">
        <f>_xlfn.IFNA(IF('Stata dataset (nominal)'!N163="","",IF(LEFT(N$4,1)="£", 'Stata dataset (nominal)'!N163*$D164, 'Stata dataset (nominal)'!N163)), "")</f>
        <v/>
      </c>
      <c r="O164" s="72">
        <f>_xlfn.IFNA(IF('Stata dataset (nominal)'!O163="","",IF(LEFT(O$4,1)="£", 'Stata dataset (nominal)'!O163*$D164, 'Stata dataset (nominal)'!O163)), "")</f>
        <v>52.290999999999997</v>
      </c>
      <c r="P164" s="72">
        <f>_xlfn.IFNA(IF('Stata dataset (nominal)'!P163="","",IF(LEFT(P$4,1)="£", 'Stata dataset (nominal)'!P163*$D164, 'Stata dataset (nominal)'!P163)), "")</f>
        <v>47.59</v>
      </c>
      <c r="Q164" s="72">
        <f>_xlfn.IFNA(IF('Stata dataset (nominal)'!Q163="","",IF(LEFT(Q$4,1)="£", 'Stata dataset (nominal)'!Q163*$D164, 'Stata dataset (nominal)'!Q163)), "")</f>
        <v>648.57500000000005</v>
      </c>
      <c r="R164" s="72">
        <f>_xlfn.IFNA(IF('Stata dataset (nominal)'!R163="","",IF(LEFT(R$4,1)="£", 'Stata dataset (nominal)'!R163*$D164, 'Stata dataset (nominal)'!R163)), "")</f>
        <v>30.751999999999999</v>
      </c>
      <c r="S164" s="72">
        <f>_xlfn.IFNA(IF('Stata dataset (nominal)'!S163="","",IF(LEFT(S$4,1)="£", 'Stata dataset (nominal)'!S163*$D164, 'Stata dataset (nominal)'!S163)), "")</f>
        <v>82.927999999999997</v>
      </c>
      <c r="T164" s="72">
        <f>_xlfn.IFNA(IF('Stata dataset (nominal)'!T163="","",IF(LEFT(T$4,1)="£", 'Stata dataset (nominal)'!T163*$D164, 'Stata dataset (nominal)'!T163)), "")</f>
        <v>564.053</v>
      </c>
      <c r="U164" s="72">
        <f>_xlfn.IFNA(IF('Stata dataset (nominal)'!U163="","",IF(LEFT(U$4,1)="£", 'Stata dataset (nominal)'!U163*$D164, 'Stata dataset (nominal)'!U163)), "")</f>
        <v>23.501770068899919</v>
      </c>
      <c r="V164" s="72">
        <f>_xlfn.IFNA(IF('Stata dataset (nominal)'!V163="","",IF(LEFT(V$4,1)="£", 'Stata dataset (nominal)'!V163*$D164, 'Stata dataset (nominal)'!V163)), "")</f>
        <v>135.87277526893365</v>
      </c>
      <c r="W164" s="72">
        <f>_xlfn.IFNA(IF('Stata dataset (nominal)'!W163="","",IF(LEFT(W$4,1)="£", 'Stata dataset (nominal)'!W163*$D164, 'Stata dataset (nominal)'!W163)), "")</f>
        <v>2.0516812971391891</v>
      </c>
      <c r="X164" s="72">
        <f>_xlfn.IFNA(IF('Stata dataset (nominal)'!X163="","",IF(LEFT(X$4,1)="£", 'Stata dataset (nominal)'!X163*$D164, 'Stata dataset (nominal)'!X163)), "")</f>
        <v>9.0565981516539757</v>
      </c>
      <c r="Y164" s="72">
        <f>_xlfn.IFNA(IF('Stata dataset (nominal)'!Y163="","",IF(LEFT(Y$4,1)="£", 'Stata dataset (nominal)'!Y163*$D164, 'Stata dataset (nominal)'!Y163)), "")</f>
        <v>15.407730450629964</v>
      </c>
      <c r="Z164" s="72">
        <f>_xlfn.IFNA(IF('Stata dataset (nominal)'!Z163="","",IF(LEFT(Z$4,1)="£", 'Stata dataset (nominal)'!Z163*$D164, 'Stata dataset (nominal)'!Z163)), "")</f>
        <v>15.407730450629964</v>
      </c>
      <c r="AA164" s="72">
        <f>_xlfn.IFNA(IF('Stata dataset (nominal)'!AA163="","",IF(LEFT(AA$4,1)="£", 'Stata dataset (nominal)'!AA163*$D164, 'Stata dataset (nominal)'!AA163)), "")</f>
        <v>687.22036469869374</v>
      </c>
      <c r="AB164" s="72">
        <f>_xlfn.IFNA(IF('Stata dataset (nominal)'!AB163="","",IF(LEFT(AB$4,1)="£", 'Stata dataset (nominal)'!AB163*$D164, 'Stata dataset (nominal)'!AB163)), "")</f>
        <v>6.3388119605896271</v>
      </c>
      <c r="AC164" s="72">
        <f>_xlfn.IFNA(IF('Stata dataset (nominal)'!AC163="","",IF(LEFT(AC$4,1)="£", 'Stata dataset (nominal)'!AC163*$D164, 'Stata dataset (nominal)'!AC163)), "")</f>
        <v>5.539988994813327</v>
      </c>
      <c r="AD164" s="72">
        <f>_xlfn.IFNA(IF('Stata dataset (nominal)'!AD163="","",IF(LEFT(AD$4,1)="£", 'Stata dataset (nominal)'!AD163*$D164, 'Stata dataset (nominal)'!AD163)), "")</f>
        <v>0.45446383563736342</v>
      </c>
    </row>
    <row r="165" spans="1:30" x14ac:dyDescent="0.4">
      <c r="A165" s="63" t="str">
        <f t="shared" si="1"/>
        <v>WSH22</v>
      </c>
      <c r="B165" s="63" t="s">
        <v>361</v>
      </c>
      <c r="C165" s="63" t="s">
        <v>259</v>
      </c>
      <c r="D165" s="72">
        <f>_xlfn.IFNA(IF('Stata dataset (nominal)'!D164="","",IF(LEFT(D$4,1)="£",'Stata dataset (nominal)'!D164*$D165,'Stata dataset (nominal)'!D164)),"")</f>
        <v>1.0877412700751434</v>
      </c>
      <c r="E165" s="72">
        <f>_xlfn.IFNA(IF('Stata dataset (nominal)'!E164="","",IF(LEFT(E$4,1)="£", 'Stata dataset (nominal)'!E164*$D165, 'Stata dataset (nominal)'!E164)), "")</f>
        <v>13.999230145867095</v>
      </c>
      <c r="F165" s="72">
        <f>_xlfn.IFNA(IF('Stata dataset (nominal)'!F164="","",IF(LEFT(F$4,1)="£", 'Stata dataset (nominal)'!F164*$D165, 'Stata dataset (nominal)'!F164)), "")</f>
        <v>5.8509602917341956</v>
      </c>
      <c r="G165" s="72">
        <f>_xlfn.IFNA(IF('Stata dataset (nominal)'!G164="","",IF(LEFT(G$4,1)="£", 'Stata dataset (nominal)'!G164*$D165, 'Stata dataset (nominal)'!G164)), "")</f>
        <v>20.057949020185646</v>
      </c>
      <c r="H165" s="72">
        <f>_xlfn.IFNA(IF('Stata dataset (nominal)'!H164="","",IF(LEFT(H$4,1)="£", 'Stata dataset (nominal)'!H164*$D165, 'Stata dataset (nominal)'!H164)), "")</f>
        <v>2.0057949020185646</v>
      </c>
      <c r="I165" s="72">
        <f>_xlfn.IFNA(IF('Stata dataset (nominal)'!I164="","",IF(LEFT(I$4,1)="£", 'Stata dataset (nominal)'!I164*$D165, 'Stata dataset (nominal)'!I164)), "")</f>
        <v>8.7410888463238514</v>
      </c>
      <c r="J165" s="72">
        <f>_xlfn.IFNA(IF('Stata dataset (nominal)'!J164="","",IF(LEFT(J$4,1)="£", 'Stata dataset (nominal)'!J164*$D165, 'Stata dataset (nominal)'!J164)), "")</f>
        <v>0.25888242227788411</v>
      </c>
      <c r="K165" s="72" t="str">
        <f>_xlfn.IFNA(IF('Stata dataset (nominal)'!K164="","",IF(LEFT(K$4,1)="£", 'Stata dataset (nominal)'!K164*$D165, 'Stata dataset (nominal)'!K164)), "")</f>
        <v/>
      </c>
      <c r="L165" s="72">
        <f>_xlfn.IFNA(IF('Stata dataset (nominal)'!L164="","",IF(LEFT(L$4,1)="£", 'Stata dataset (nominal)'!L164*$D165, 'Stata dataset (nominal)'!L164)), "")</f>
        <v>0</v>
      </c>
      <c r="M165" s="72" t="str">
        <f>_xlfn.IFNA(IF('Stata dataset (nominal)'!M164="","",IF(LEFT(M$4,1)="£", 'Stata dataset (nominal)'!M164*$D165, 'Stata dataset (nominal)'!M164)), "")</f>
        <v/>
      </c>
      <c r="N165" s="72" t="str">
        <f>_xlfn.IFNA(IF('Stata dataset (nominal)'!N164="","",IF(LEFT(N$4,1)="£", 'Stata dataset (nominal)'!N164*$D165, 'Stata dataset (nominal)'!N164)), "")</f>
        <v/>
      </c>
      <c r="O165" s="72">
        <f>_xlfn.IFNA(IF('Stata dataset (nominal)'!O164="","",IF(LEFT(O$4,1)="£", 'Stata dataset (nominal)'!O164*$D165, 'Stata dataset (nominal)'!O164)), "")</f>
        <v>52.203000000000003</v>
      </c>
      <c r="P165" s="72">
        <f>_xlfn.IFNA(IF('Stata dataset (nominal)'!P164="","",IF(LEFT(P$4,1)="£", 'Stata dataset (nominal)'!P164*$D165, 'Stata dataset (nominal)'!P164)), "")</f>
        <v>47.137</v>
      </c>
      <c r="Q165" s="72">
        <f>_xlfn.IFNA(IF('Stata dataset (nominal)'!Q164="","",IF(LEFT(Q$4,1)="£", 'Stata dataset (nominal)'!Q164*$D165, 'Stata dataset (nominal)'!Q164)), "")</f>
        <v>641.86699999999996</v>
      </c>
      <c r="R165" s="72">
        <f>_xlfn.IFNA(IF('Stata dataset (nominal)'!R164="","",IF(LEFT(R$4,1)="£", 'Stata dataset (nominal)'!R164*$D165, 'Stata dataset (nominal)'!R164)), "")</f>
        <v>31.956</v>
      </c>
      <c r="S165" s="72">
        <f>_xlfn.IFNA(IF('Stata dataset (nominal)'!S164="","",IF(LEFT(S$4,1)="£", 'Stata dataset (nominal)'!S164*$D165, 'Stata dataset (nominal)'!S164)), "")</f>
        <v>83.662999999999997</v>
      </c>
      <c r="T165" s="72">
        <f>_xlfn.IFNA(IF('Stata dataset (nominal)'!T164="","",IF(LEFT(T$4,1)="£", 'Stata dataset (nominal)'!T164*$D165, 'Stata dataset (nominal)'!T164)), "")</f>
        <v>581.21600000000001</v>
      </c>
      <c r="U165" s="72">
        <f>_xlfn.IFNA(IF('Stata dataset (nominal)'!U164="","",IF(LEFT(U$4,1)="£", 'Stata dataset (nominal)'!U164*$D165, 'Stata dataset (nominal)'!U164)), "")</f>
        <v>21.494401985015017</v>
      </c>
      <c r="V165" s="72">
        <f>_xlfn.IFNA(IF('Stata dataset (nominal)'!V164="","",IF(LEFT(V$4,1)="£", 'Stata dataset (nominal)'!V164*$D165, 'Stata dataset (nominal)'!V164)), "")</f>
        <v>136.42866318591928</v>
      </c>
      <c r="W165" s="72">
        <f>_xlfn.IFNA(IF('Stata dataset (nominal)'!W164="","",IF(LEFT(W$4,1)="£", 'Stata dataset (nominal)'!W164*$D165, 'Stata dataset (nominal)'!W164)), "")</f>
        <v>2.0143652266432097</v>
      </c>
      <c r="X165" s="72">
        <f>_xlfn.IFNA(IF('Stata dataset (nominal)'!X164="","",IF(LEFT(X$4,1)="£", 'Stata dataset (nominal)'!X164*$D165, 'Stata dataset (nominal)'!X164)), "")</f>
        <v>9.0565981516539757</v>
      </c>
      <c r="Y165" s="72">
        <f>_xlfn.IFNA(IF('Stata dataset (nominal)'!Y164="","",IF(LEFT(Y$4,1)="£", 'Stata dataset (nominal)'!Y164*$D165, 'Stata dataset (nominal)'!Y164)), "")</f>
        <v>15.407730450629964</v>
      </c>
      <c r="Z165" s="72">
        <f>_xlfn.IFNA(IF('Stata dataset (nominal)'!Z164="","",IF(LEFT(Z$4,1)="£", 'Stata dataset (nominal)'!Z164*$D165, 'Stata dataset (nominal)'!Z164)), "")</f>
        <v>15.407730450629964</v>
      </c>
      <c r="AA165" s="72">
        <f>_xlfn.IFNA(IF('Stata dataset (nominal)'!AA164="","",IF(LEFT(AA$4,1)="£", 'Stata dataset (nominal)'!AA164*$D165, 'Stata dataset (nominal)'!AA164)), "")</f>
        <v>671.62911043170755</v>
      </c>
      <c r="AB165" s="72">
        <f>_xlfn.IFNA(IF('Stata dataset (nominal)'!AB164="","",IF(LEFT(AB$4,1)="£", 'Stata dataset (nominal)'!AB164*$D165, 'Stata dataset (nominal)'!AB164)), "")</f>
        <v>7.1312317666126397</v>
      </c>
      <c r="AC165" s="72">
        <f>_xlfn.IFNA(IF('Stata dataset (nominal)'!AC164="","",IF(LEFT(AC$4,1)="£", 'Stata dataset (nominal)'!AC164*$D165, 'Stata dataset (nominal)'!AC164)), "")</f>
        <v>5.3436773175991528</v>
      </c>
      <c r="AD165" s="72">
        <f>_xlfn.IFNA(IF('Stata dataset (nominal)'!AD164="","",IF(LEFT(AD$4,1)="£", 'Stata dataset (nominal)'!AD164*$D165, 'Stata dataset (nominal)'!AD164)), "")</f>
        <v>0.54060741122734635</v>
      </c>
    </row>
    <row r="166" spans="1:30" x14ac:dyDescent="0.4">
      <c r="A166" s="63" t="str">
        <f t="shared" si="1"/>
        <v>WSH23</v>
      </c>
      <c r="B166" s="63" t="s">
        <v>361</v>
      </c>
      <c r="C166" s="63" t="s">
        <v>261</v>
      </c>
      <c r="D166" s="72">
        <f>_xlfn.IFNA(IF('Stata dataset (nominal)'!D165="","",IF(LEFT(D$4,1)="£",'Stata dataset (nominal)'!D165*$D166,'Stata dataset (nominal)'!D165)),"")</f>
        <v>1</v>
      </c>
      <c r="E166" s="72">
        <f>_xlfn.IFNA(IF('Stata dataset (nominal)'!E165="","",IF(LEFT(E$4,1)="£", 'Stata dataset (nominal)'!E165*$D166, 'Stata dataset (nominal)'!E165)), "")</f>
        <v>14.818</v>
      </c>
      <c r="F166" s="72">
        <f>_xlfn.IFNA(IF('Stata dataset (nominal)'!F165="","",IF(LEFT(F$4,1)="£", 'Stata dataset (nominal)'!F165*$D166, 'Stata dataset (nominal)'!F165)), "")</f>
        <v>4.7679999999999998</v>
      </c>
      <c r="G166" s="72">
        <f>_xlfn.IFNA(IF('Stata dataset (nominal)'!G165="","",IF(LEFT(G$4,1)="£", 'Stata dataset (nominal)'!G165*$D166, 'Stata dataset (nominal)'!G165)), "")</f>
        <v>23.305</v>
      </c>
      <c r="H166" s="72">
        <f>_xlfn.IFNA(IF('Stata dataset (nominal)'!H165="","",IF(LEFT(H$4,1)="£", 'Stata dataset (nominal)'!H165*$D166, 'Stata dataset (nominal)'!H165)), "")</f>
        <v>2.0270000000000001</v>
      </c>
      <c r="I166" s="72">
        <f>_xlfn.IFNA(IF('Stata dataset (nominal)'!I165="","",IF(LEFT(I$4,1)="£", 'Stata dataset (nominal)'!I165*$D166, 'Stata dataset (nominal)'!I165)), "")</f>
        <v>16.236000000000001</v>
      </c>
      <c r="J166" s="72">
        <f>_xlfn.IFNA(IF('Stata dataset (nominal)'!J165="","",IF(LEFT(J$4,1)="£", 'Stata dataset (nominal)'!J165*$D166, 'Stata dataset (nominal)'!J165)), "")</f>
        <v>0.21</v>
      </c>
      <c r="K166" s="72" t="str">
        <f>_xlfn.IFNA(IF('Stata dataset (nominal)'!K165="","",IF(LEFT(K$4,1)="£", 'Stata dataset (nominal)'!K165*$D166, 'Stata dataset (nominal)'!K165)), "")</f>
        <v/>
      </c>
      <c r="L166" s="72">
        <f>_xlfn.IFNA(IF('Stata dataset (nominal)'!L165="","",IF(LEFT(L$4,1)="£", 'Stata dataset (nominal)'!L165*$D166, 'Stata dataset (nominal)'!L165)), "")</f>
        <v>0</v>
      </c>
      <c r="M166" s="72" t="str">
        <f>_xlfn.IFNA(IF('Stata dataset (nominal)'!M165="","",IF(LEFT(M$4,1)="£", 'Stata dataset (nominal)'!M165*$D166, 'Stata dataset (nominal)'!M165)), "")</f>
        <v/>
      </c>
      <c r="N166" s="72" t="str">
        <f>_xlfn.IFNA(IF('Stata dataset (nominal)'!N165="","",IF(LEFT(N$4,1)="£", 'Stata dataset (nominal)'!N165*$D166, 'Stata dataset (nominal)'!N165)), "")</f>
        <v/>
      </c>
      <c r="O166" s="72">
        <f>_xlfn.IFNA(IF('Stata dataset (nominal)'!O165="","",IF(LEFT(O$4,1)="£", 'Stata dataset (nominal)'!O165*$D166, 'Stata dataset (nominal)'!O165)), "")</f>
        <v>52.1</v>
      </c>
      <c r="P166" s="72">
        <f>_xlfn.IFNA(IF('Stata dataset (nominal)'!P165="","",IF(LEFT(P$4,1)="£", 'Stata dataset (nominal)'!P165*$D166, 'Stata dataset (nominal)'!P165)), "")</f>
        <v>46.997999999999998</v>
      </c>
      <c r="Q166" s="72">
        <f>_xlfn.IFNA(IF('Stata dataset (nominal)'!Q165="","",IF(LEFT(Q$4,1)="£", 'Stata dataset (nominal)'!Q165*$D166, 'Stata dataset (nominal)'!Q165)), "")</f>
        <v>629.47299999999996</v>
      </c>
      <c r="R166" s="72">
        <f>_xlfn.IFNA(IF('Stata dataset (nominal)'!R165="","",IF(LEFT(R$4,1)="£", 'Stata dataset (nominal)'!R165*$D166, 'Stata dataset (nominal)'!R165)), "")</f>
        <v>33.220999999999997</v>
      </c>
      <c r="S166" s="72">
        <f>_xlfn.IFNA(IF('Stata dataset (nominal)'!S165="","",IF(LEFT(S$4,1)="£", 'Stata dataset (nominal)'!S165*$D166, 'Stata dataset (nominal)'!S165)), "")</f>
        <v>83.611999999999995</v>
      </c>
      <c r="T166" s="72">
        <f>_xlfn.IFNA(IF('Stata dataset (nominal)'!T165="","",IF(LEFT(T$4,1)="£", 'Stata dataset (nominal)'!T165*$D166, 'Stata dataset (nominal)'!T165)), "")</f>
        <v>598.971</v>
      </c>
      <c r="U166" s="72">
        <f>_xlfn.IFNA(IF('Stata dataset (nominal)'!U165="","",IF(LEFT(U$4,1)="£", 'Stata dataset (nominal)'!U165*$D166, 'Stata dataset (nominal)'!U165)), "")</f>
        <v>22.423084979752293</v>
      </c>
      <c r="V166" s="72">
        <f>_xlfn.IFNA(IF('Stata dataset (nominal)'!V165="","",IF(LEFT(V$4,1)="£", 'Stata dataset (nominal)'!V165*$D166, 'Stata dataset (nominal)'!V165)), "")</f>
        <v>136.58047951291454</v>
      </c>
      <c r="W166" s="72">
        <f>_xlfn.IFNA(IF('Stata dataset (nominal)'!W165="","",IF(LEFT(W$4,1)="£", 'Stata dataset (nominal)'!W165*$D166, 'Stata dataset (nominal)'!W165)), "")</f>
        <v>1.9805348225731199</v>
      </c>
      <c r="X166" s="72">
        <f>_xlfn.IFNA(IF('Stata dataset (nominal)'!X165="","",IF(LEFT(X$4,1)="£", 'Stata dataset (nominal)'!X165*$D166, 'Stata dataset (nominal)'!X165)), "")</f>
        <v>9.0565981516539757</v>
      </c>
      <c r="Y166" s="72">
        <f>_xlfn.IFNA(IF('Stata dataset (nominal)'!Y165="","",IF(LEFT(Y$4,1)="£", 'Stata dataset (nominal)'!Y165*$D166, 'Stata dataset (nominal)'!Y165)), "")</f>
        <v>15.407730450629964</v>
      </c>
      <c r="Z166" s="72">
        <f>_xlfn.IFNA(IF('Stata dataset (nominal)'!Z165="","",IF(LEFT(Z$4,1)="£", 'Stata dataset (nominal)'!Z165*$D166, 'Stata dataset (nominal)'!Z165)), "")</f>
        <v>15.407730450629964</v>
      </c>
      <c r="AA166" s="72">
        <f>_xlfn.IFNA(IF('Stata dataset (nominal)'!AA165="","",IF(LEFT(AA$4,1)="£", 'Stata dataset (nominal)'!AA165*$D166, 'Stata dataset (nominal)'!AA165)), "")</f>
        <v>632.20500000000004</v>
      </c>
      <c r="AB166" s="72">
        <f>_xlfn.IFNA(IF('Stata dataset (nominal)'!AB165="","",IF(LEFT(AB$4,1)="£", 'Stata dataset (nominal)'!AB165*$D166, 'Stata dataset (nominal)'!AB165)), "")</f>
        <v>6.1769999999999996</v>
      </c>
      <c r="AC166" s="72">
        <f>_xlfn.IFNA(IF('Stata dataset (nominal)'!AC165="","",IF(LEFT(AC$4,1)="£", 'Stata dataset (nominal)'!AC165*$D166, 'Stata dataset (nominal)'!AC165)), "")</f>
        <v>4.9126363636363637</v>
      </c>
      <c r="AD166" s="72">
        <f>_xlfn.IFNA(IF('Stata dataset (nominal)'!AD165="","",IF(LEFT(AD$4,1)="£", 'Stata dataset (nominal)'!AD165*$D166, 'Stata dataset (nominal)'!AD165)), "")</f>
        <v>0.55099999999999993</v>
      </c>
    </row>
    <row r="167" spans="1:30" x14ac:dyDescent="0.4">
      <c r="A167" s="63" t="str">
        <f t="shared" si="1"/>
        <v>WSH24</v>
      </c>
      <c r="B167" s="63" t="s">
        <v>361</v>
      </c>
      <c r="C167" s="160" t="s">
        <v>263</v>
      </c>
      <c r="D167" s="72">
        <f>_xlfn.IFNA(IF('Stata dataset (nominal)'!D166="","",IF(LEFT(D$4,1)="£",'Stata dataset (nominal)'!D166*$D167,'Stata dataset (nominal)'!D166)),"")</f>
        <v>0.94744609856262829</v>
      </c>
      <c r="E167" s="72">
        <f>_xlfn.IFNA(IF('Stata dataset (nominal)'!E166="","",IF(LEFT(E$4,1)="£", 'Stata dataset (nominal)'!E166*$D167, 'Stata dataset (nominal)'!E166)), "")</f>
        <v>14.548034843429157</v>
      </c>
      <c r="F167" s="72">
        <f>_xlfn.IFNA(IF('Stata dataset (nominal)'!F166="","",IF(LEFT(F$4,1)="£", 'Stata dataset (nominal)'!F166*$D167, 'Stata dataset (nominal)'!F166)), "")</f>
        <v>4.4605762320328539</v>
      </c>
      <c r="G167" s="72">
        <f>_xlfn.IFNA(IF('Stata dataset (nominal)'!G166="","",IF(LEFT(G$4,1)="£", 'Stata dataset (nominal)'!G166*$D167, 'Stata dataset (nominal)'!G166)), "")</f>
        <v>25.038158046714578</v>
      </c>
      <c r="H167" s="72">
        <f>_xlfn.IFNA(IF('Stata dataset (nominal)'!H166="","",IF(LEFT(H$4,1)="£", 'Stata dataset (nominal)'!H166*$D167, 'Stata dataset (nominal)'!H166)), "")</f>
        <v>2.0730120636550309</v>
      </c>
      <c r="I167" s="72">
        <f>_xlfn.IFNA(IF('Stata dataset (nominal)'!I166="","",IF(LEFT(I$4,1)="£", 'Stata dataset (nominal)'!I166*$D167, 'Stata dataset (nominal)'!I166)), "")</f>
        <v>9.5502566735112939</v>
      </c>
      <c r="J167" s="72">
        <f>_xlfn.IFNA(IF('Stata dataset (nominal)'!J166="","",IF(LEFT(J$4,1)="£", 'Stata dataset (nominal)'!J166*$D167, 'Stata dataset (nominal)'!J166)), "")</f>
        <v>0.18759432751540042</v>
      </c>
      <c r="K167" s="72" t="str">
        <f>_xlfn.IFNA(IF('Stata dataset (nominal)'!K166="","",IF(LEFT(K$4,1)="£", 'Stata dataset (nominal)'!K166*$D167, 'Stata dataset (nominal)'!K166)), "")</f>
        <v/>
      </c>
      <c r="L167" s="72">
        <f>_xlfn.IFNA(IF('Stata dataset (nominal)'!L166="","",IF(LEFT(L$4,1)="£", 'Stata dataset (nominal)'!L166*$D167, 'Stata dataset (nominal)'!L166)), "")</f>
        <v>0</v>
      </c>
      <c r="M167" s="72" t="str">
        <f>_xlfn.IFNA(IF('Stata dataset (nominal)'!M166="","",IF(LEFT(M$4,1)="£", 'Stata dataset (nominal)'!M166*$D167, 'Stata dataset (nominal)'!M166)), "")</f>
        <v/>
      </c>
      <c r="N167" s="72" t="str">
        <f>_xlfn.IFNA(IF('Stata dataset (nominal)'!N166="","",IF(LEFT(N$4,1)="£", 'Stata dataset (nominal)'!N166*$D167, 'Stata dataset (nominal)'!N166)), "")</f>
        <v/>
      </c>
      <c r="O167" s="72">
        <f>_xlfn.IFNA(IF('Stata dataset (nominal)'!O166="","",IF(LEFT(O$4,1)="£", 'Stata dataset (nominal)'!O166*$D167, 'Stata dataset (nominal)'!O166)), "")</f>
        <v>51.963000000000001</v>
      </c>
      <c r="P167" s="72">
        <f>_xlfn.IFNA(IF('Stata dataset (nominal)'!P166="","",IF(LEFT(P$4,1)="£", 'Stata dataset (nominal)'!P166*$D167, 'Stata dataset (nominal)'!P166)), "")</f>
        <v>44.618000000000002</v>
      </c>
      <c r="Q167" s="72">
        <f>_xlfn.IFNA(IF('Stata dataset (nominal)'!Q166="","",IF(LEFT(Q$4,1)="£", 'Stata dataset (nominal)'!Q166*$D167, 'Stata dataset (nominal)'!Q166)), "")</f>
        <v>615.82000000000005</v>
      </c>
      <c r="R167" s="72">
        <f>_xlfn.IFNA(IF('Stata dataset (nominal)'!R166="","",IF(LEFT(R$4,1)="£", 'Stata dataset (nominal)'!R166*$D167, 'Stata dataset (nominal)'!R166)), "")</f>
        <v>34.139000000000003</v>
      </c>
      <c r="S167" s="72">
        <f>_xlfn.IFNA(IF('Stata dataset (nominal)'!S166="","",IF(LEFT(S$4,1)="£", 'Stata dataset (nominal)'!S166*$D167, 'Stata dataset (nominal)'!S166)), "")</f>
        <v>85.808000000000007</v>
      </c>
      <c r="T167" s="72">
        <f>_xlfn.IFNA(IF('Stata dataset (nominal)'!T166="","",IF(LEFT(T$4,1)="£", 'Stata dataset (nominal)'!T166*$D167, 'Stata dataset (nominal)'!T166)), "")</f>
        <v>622.351</v>
      </c>
      <c r="U167" s="72">
        <f>_xlfn.IFNA(IF('Stata dataset (nominal)'!U166="","",IF(LEFT(U$4,1)="£", 'Stata dataset (nominal)'!U166*$D167, 'Stata dataset (nominal)'!U166)), "")</f>
        <v>22.106221772431223</v>
      </c>
      <c r="V167" s="72">
        <f>_xlfn.IFNA(IF('Stata dataset (nominal)'!V166="","",IF(LEFT(V$4,1)="£", 'Stata dataset (nominal)'!V166*$D167, 'Stata dataset (nominal)'!V166)), "")</f>
        <v>136.51507455424743</v>
      </c>
      <c r="W167" s="72">
        <f>_xlfn.IFNA(IF('Stata dataset (nominal)'!W166="","",IF(LEFT(W$4,1)="£", 'Stata dataset (nominal)'!W166*$D167, 'Stata dataset (nominal)'!W166)), "")</f>
        <v>2.01089841718463</v>
      </c>
      <c r="X167" s="72">
        <f>_xlfn.IFNA(IF('Stata dataset (nominal)'!X166="","",IF(LEFT(X$4,1)="£", 'Stata dataset (nominal)'!X166*$D167, 'Stata dataset (nominal)'!X166)), "")</f>
        <v>9.0565981516539757</v>
      </c>
      <c r="Y167" s="72">
        <f>_xlfn.IFNA(IF('Stata dataset (nominal)'!Y166="","",IF(LEFT(Y$4,1)="£", 'Stata dataset (nominal)'!Y166*$D167, 'Stata dataset (nominal)'!Y166)), "")</f>
        <v>15.407730450629964</v>
      </c>
      <c r="Z167" s="72">
        <f>_xlfn.IFNA(IF('Stata dataset (nominal)'!Z166="","",IF(LEFT(Z$4,1)="£", 'Stata dataset (nominal)'!Z166*$D167, 'Stata dataset (nominal)'!Z166)), "")</f>
        <v>15.407730450629964</v>
      </c>
      <c r="AA167" s="72">
        <f>_xlfn.IFNA(IF('Stata dataset (nominal)'!AA166="","",IF(LEFT(AA$4,1)="£", 'Stata dataset (nominal)'!AA166*$D167, 'Stata dataset (nominal)'!AA166)), "")</f>
        <v>657.84498684548259</v>
      </c>
      <c r="AB167" s="72">
        <f>_xlfn.IFNA(IF('Stata dataset (nominal)'!AB166="","",IF(LEFT(AB$4,1)="£", 'Stata dataset (nominal)'!AB166*$D167, 'Stata dataset (nominal)'!AB166)), "")</f>
        <v>7.2489101001026688</v>
      </c>
      <c r="AC167" s="72">
        <f>_xlfn.IFNA(IF('Stata dataset (nominal)'!AC166="","",IF(LEFT(AC$4,1)="£", 'Stata dataset (nominal)'!AC166*$D167, 'Stata dataset (nominal)'!AC166)), "")</f>
        <v>4.6544581563841705</v>
      </c>
      <c r="AD167" s="72">
        <f>_xlfn.IFNA(IF('Stata dataset (nominal)'!AD166="","",IF(LEFT(AD$4,1)="£", 'Stata dataset (nominal)'!AD166*$D167, 'Stata dataset (nominal)'!AD166)), "")</f>
        <v>0.54572895277207389</v>
      </c>
    </row>
    <row r="168" spans="1:30" x14ac:dyDescent="0.4">
      <c r="A168" s="63" t="str">
        <f t="shared" si="1"/>
        <v>WSH25</v>
      </c>
      <c r="B168" s="63" t="s">
        <v>361</v>
      </c>
      <c r="C168" s="160" t="s">
        <v>516</v>
      </c>
      <c r="D168" s="72">
        <f>_xlfn.IFNA(IF('Stata dataset (nominal)'!D167="","",IF(LEFT(D$4,1)="£",'Stata dataset (nominal)'!D167*$D168,'Stata dataset (nominal)'!D167)),"")</f>
        <v>0.92393710469462054</v>
      </c>
      <c r="E168" s="72">
        <f>_xlfn.IFNA(IF('Stata dataset (nominal)'!E167="","",IF(LEFT(E$4,1)="£", 'Stata dataset (nominal)'!E167*$D168, 'Stata dataset (nominal)'!E167)), "")</f>
        <v>14.526999999999999</v>
      </c>
      <c r="F168" s="72">
        <f>_xlfn.IFNA(IF('Stata dataset (nominal)'!F167="","",IF(LEFT(F$4,1)="£", 'Stata dataset (nominal)'!F167*$D168, 'Stata dataset (nominal)'!F167)), "")</f>
        <v>4.7830000000000004</v>
      </c>
      <c r="G168" s="72">
        <f>_xlfn.IFNA(IF('Stata dataset (nominal)'!G167="","",IF(LEFT(G$4,1)="£", 'Stata dataset (nominal)'!G167*$D168, 'Stata dataset (nominal)'!G167)), "")</f>
        <v>19.257000000000001</v>
      </c>
      <c r="H168" s="72">
        <f>_xlfn.IFNA(IF('Stata dataset (nominal)'!H167="","",IF(LEFT(H$4,1)="£", 'Stata dataset (nominal)'!H167*$D168, 'Stata dataset (nominal)'!H167)), "")</f>
        <v>2.1850000000000001</v>
      </c>
      <c r="I168" s="72">
        <f>_xlfn.IFNA(IF('Stata dataset (nominal)'!I167="","",IF(LEFT(I$4,1)="£", 'Stata dataset (nominal)'!I167*$D168, 'Stata dataset (nominal)'!I167)), "")</f>
        <v>10.608000000000001</v>
      </c>
      <c r="J168" s="72">
        <f>_xlfn.IFNA(IF('Stata dataset (nominal)'!J167="","",IF(LEFT(J$4,1)="£", 'Stata dataset (nominal)'!J167*$D168, 'Stata dataset (nominal)'!J167)), "")</f>
        <v>0.16800000000000001</v>
      </c>
      <c r="K168" s="72" t="str">
        <f>_xlfn.IFNA(IF('Stata dataset (nominal)'!K167="","",IF(LEFT(K$4,1)="£", 'Stata dataset (nominal)'!K167*$D168, 'Stata dataset (nominal)'!K167)), "")</f>
        <v/>
      </c>
      <c r="L168" s="72">
        <f>_xlfn.IFNA(IF('Stata dataset (nominal)'!L167="","",IF(LEFT(L$4,1)="£", 'Stata dataset (nominal)'!L167*$D168, 'Stata dataset (nominal)'!L167)), "")</f>
        <v>0</v>
      </c>
      <c r="M168" s="72">
        <f>_xlfn.IFNA(IF('Stata dataset (nominal)'!M167="","",IF(LEFT(M$4,1)="£", 'Stata dataset (nominal)'!M167*$D168, 'Stata dataset (nominal)'!M167)), "")</f>
        <v>4.335</v>
      </c>
      <c r="N168" s="72">
        <f>_xlfn.IFNA(IF('Stata dataset (nominal)'!N167="","",IF(LEFT(N$4,1)="£", 'Stata dataset (nominal)'!N167*$D168, 'Stata dataset (nominal)'!N167)), "")</f>
        <v>19.257000000000001</v>
      </c>
      <c r="O168" s="72">
        <f>_xlfn.IFNA(IF('Stata dataset (nominal)'!O167="","",IF(LEFT(O$4,1)="£", 'Stata dataset (nominal)'!O167*$D168, 'Stata dataset (nominal)'!O167)), "")</f>
        <v>51.329000000000001</v>
      </c>
      <c r="P168" s="72">
        <f>_xlfn.IFNA(IF('Stata dataset (nominal)'!P167="","",IF(LEFT(P$4,1)="£", 'Stata dataset (nominal)'!P167*$D168, 'Stata dataset (nominal)'!P167)), "")</f>
        <v>43.884</v>
      </c>
      <c r="Q168" s="72">
        <f>_xlfn.IFNA(IF('Stata dataset (nominal)'!Q167="","",IF(LEFT(Q$4,1)="£", 'Stata dataset (nominal)'!Q167*$D168, 'Stata dataset (nominal)'!Q167)), "")</f>
        <v>603.63199999999995</v>
      </c>
      <c r="R168" s="72">
        <f>_xlfn.IFNA(IF('Stata dataset (nominal)'!R167="","",IF(LEFT(R$4,1)="£", 'Stata dataset (nominal)'!R167*$D168, 'Stata dataset (nominal)'!R167)), "")</f>
        <v>35.289000000000001</v>
      </c>
      <c r="S168" s="72">
        <f>_xlfn.IFNA(IF('Stata dataset (nominal)'!S167="","",IF(LEFT(S$4,1)="£", 'Stata dataset (nominal)'!S167*$D168, 'Stata dataset (nominal)'!S167)), "")</f>
        <v>86.975999999999999</v>
      </c>
      <c r="T168" s="72">
        <f>_xlfn.IFNA(IF('Stata dataset (nominal)'!T167="","",IF(LEFT(T$4,1)="£", 'Stata dataset (nominal)'!T167*$D168, 'Stata dataset (nominal)'!T167)), "")</f>
        <v>642.92499999999995</v>
      </c>
      <c r="U168" s="72" t="str">
        <f>_xlfn.IFNA(IF('Stata dataset (nominal)'!U167="","",IF(LEFT(U$4,1)="£", 'Stata dataset (nominal)'!U167*$D168, 'Stata dataset (nominal)'!U167)), "")</f>
        <v/>
      </c>
      <c r="V168" s="72" t="str">
        <f>_xlfn.IFNA(IF('Stata dataset (nominal)'!V167="","",IF(LEFT(V$4,1)="£", 'Stata dataset (nominal)'!V167*$D168, 'Stata dataset (nominal)'!V167)), "")</f>
        <v/>
      </c>
      <c r="W168" s="72" t="str">
        <f>_xlfn.IFNA(IF('Stata dataset (nominal)'!W167="","",IF(LEFT(W$4,1)="£", 'Stata dataset (nominal)'!W167*$D168, 'Stata dataset (nominal)'!W167)), "")</f>
        <v/>
      </c>
      <c r="X168" s="72" t="str">
        <f>_xlfn.IFNA(IF('Stata dataset (nominal)'!X167="","",IF(LEFT(X$4,1)="£", 'Stata dataset (nominal)'!X167*$D168, 'Stata dataset (nominal)'!X167)), "")</f>
        <v/>
      </c>
      <c r="Y168" s="72" t="str">
        <f>_xlfn.IFNA(IF('Stata dataset (nominal)'!Y167="","",IF(LEFT(Y$4,1)="£", 'Stata dataset (nominal)'!Y167*$D168, 'Stata dataset (nominal)'!Y167)), "")</f>
        <v/>
      </c>
      <c r="Z168" s="72" t="str">
        <f>_xlfn.IFNA(IF('Stata dataset (nominal)'!Z167="","",IF(LEFT(Z$4,1)="£", 'Stata dataset (nominal)'!Z167*$D168, 'Stata dataset (nominal)'!Z167)), "")</f>
        <v/>
      </c>
      <c r="AA168" s="72">
        <f>_xlfn.IFNA(IF('Stata dataset (nominal)'!AA167="","",IF(LEFT(AA$4,1)="£", 'Stata dataset (nominal)'!AA167*$D168, 'Stata dataset (nominal)'!AA167)), "")</f>
        <v>610.17548661545345</v>
      </c>
      <c r="AB168" s="72">
        <f>_xlfn.IFNA(IF('Stata dataset (nominal)'!AB167="","",IF(LEFT(AB$4,1)="£", 'Stata dataset (nominal)'!AB167*$D168, 'Stata dataset (nominal)'!AB167)), "")</f>
        <v>7.7080000000000002</v>
      </c>
      <c r="AC168" s="72" t="str">
        <f>_xlfn.IFNA(IF('Stata dataset (nominal)'!AC167="","",IF(LEFT(AC$4,1)="£", 'Stata dataset (nominal)'!AC167*$D168, 'Stata dataset (nominal)'!AC167)), "")</f>
        <v/>
      </c>
      <c r="AD168" s="72">
        <f>_xlfn.IFNA(IF('Stata dataset (nominal)'!AD167="","",IF(LEFT(AD$4,1)="£", 'Stata dataset (nominal)'!AD167*$D168, 'Stata dataset (nominal)'!AD167)), "")</f>
        <v>0.47699999999999998</v>
      </c>
    </row>
    <row r="169" spans="1:30" x14ac:dyDescent="0.4">
      <c r="A169" s="63" t="str">
        <f t="shared" si="1"/>
        <v>WSH26</v>
      </c>
      <c r="B169" s="63" t="s">
        <v>361</v>
      </c>
      <c r="C169" s="160" t="s">
        <v>518</v>
      </c>
      <c r="D169" s="72">
        <f>_xlfn.IFNA(IF('Stata dataset (nominal)'!D168="","",IF(LEFT(D$4,1)="£",'Stata dataset (nominal)'!D168*$D169,'Stata dataset (nominal)'!D168)),"")</f>
        <v>0.90435057512948847</v>
      </c>
      <c r="E169" s="72">
        <f>_xlfn.IFNA(IF('Stata dataset (nominal)'!E168="","",IF(LEFT(E$4,1)="£", 'Stata dataset (nominal)'!E168*$D169, 'Stata dataset (nominal)'!E168)), "")</f>
        <v>12.833</v>
      </c>
      <c r="F169" s="72">
        <f>_xlfn.IFNA(IF('Stata dataset (nominal)'!F168="","",IF(LEFT(F$4,1)="£", 'Stata dataset (nominal)'!F168*$D169, 'Stata dataset (nominal)'!F168)), "")</f>
        <v>5.5910000000000002</v>
      </c>
      <c r="G169" s="72">
        <f>_xlfn.IFNA(IF('Stata dataset (nominal)'!G168="","",IF(LEFT(G$4,1)="£", 'Stata dataset (nominal)'!G168*$D169, 'Stata dataset (nominal)'!G168)), "")</f>
        <v>18.477</v>
      </c>
      <c r="H169" s="72">
        <f>_xlfn.IFNA(IF('Stata dataset (nominal)'!H168="","",IF(LEFT(H$4,1)="£", 'Stata dataset (nominal)'!H168*$D169, 'Stata dataset (nominal)'!H168)), "")</f>
        <v>2.1539999999999999</v>
      </c>
      <c r="I169" s="72">
        <f>_xlfn.IFNA(IF('Stata dataset (nominal)'!I168="","",IF(LEFT(I$4,1)="£", 'Stata dataset (nominal)'!I168*$D169, 'Stata dataset (nominal)'!I168)), "")</f>
        <v>9.4209999999999994</v>
      </c>
      <c r="J169" s="72">
        <f>_xlfn.IFNA(IF('Stata dataset (nominal)'!J168="","",IF(LEFT(J$4,1)="£", 'Stata dataset (nominal)'!J168*$D169, 'Stata dataset (nominal)'!J168)), "")</f>
        <v>0.214</v>
      </c>
      <c r="K169" s="72" t="str">
        <f>_xlfn.IFNA(IF('Stata dataset (nominal)'!K168="","",IF(LEFT(K$4,1)="£", 'Stata dataset (nominal)'!K168*$D169, 'Stata dataset (nominal)'!K168)), "")</f>
        <v/>
      </c>
      <c r="L169" s="72">
        <f>_xlfn.IFNA(IF('Stata dataset (nominal)'!L168="","",IF(LEFT(L$4,1)="£", 'Stata dataset (nominal)'!L168*$D169, 'Stata dataset (nominal)'!L168)), "")</f>
        <v>0</v>
      </c>
      <c r="M169" s="72">
        <f>_xlfn.IFNA(IF('Stata dataset (nominal)'!M168="","",IF(LEFT(M$4,1)="£", 'Stata dataset (nominal)'!M168*$D169, 'Stata dataset (nominal)'!M168)), "")</f>
        <v>3.7090000000000001</v>
      </c>
      <c r="N169" s="72">
        <f>_xlfn.IFNA(IF('Stata dataset (nominal)'!N168="","",IF(LEFT(N$4,1)="£", 'Stata dataset (nominal)'!N168*$D169, 'Stata dataset (nominal)'!N168)), "")</f>
        <v>18.477</v>
      </c>
      <c r="O169" s="72">
        <f>_xlfn.IFNA(IF('Stata dataset (nominal)'!O168="","",IF(LEFT(O$4,1)="£", 'Stata dataset (nominal)'!O168*$D169, 'Stata dataset (nominal)'!O168)), "")</f>
        <v>50.396000000000001</v>
      </c>
      <c r="P169" s="72">
        <f>_xlfn.IFNA(IF('Stata dataset (nominal)'!P168="","",IF(LEFT(P$4,1)="£", 'Stata dataset (nominal)'!P168*$D169, 'Stata dataset (nominal)'!P168)), "")</f>
        <v>42.494</v>
      </c>
      <c r="Q169" s="72">
        <f>_xlfn.IFNA(IF('Stata dataset (nominal)'!Q168="","",IF(LEFT(Q$4,1)="£", 'Stata dataset (nominal)'!Q168*$D169, 'Stata dataset (nominal)'!Q168)), "")</f>
        <v>592.65099999999995</v>
      </c>
      <c r="R169" s="72">
        <f>_xlfn.IFNA(IF('Stata dataset (nominal)'!R168="","",IF(LEFT(R$4,1)="£", 'Stata dataset (nominal)'!R168*$D169, 'Stata dataset (nominal)'!R168)), "")</f>
        <v>36.79</v>
      </c>
      <c r="S169" s="72">
        <f>_xlfn.IFNA(IF('Stata dataset (nominal)'!S168="","",IF(LEFT(S$4,1)="£", 'Stata dataset (nominal)'!S168*$D169, 'Stata dataset (nominal)'!S168)), "")</f>
        <v>89.144000000000005</v>
      </c>
      <c r="T169" s="72">
        <f>_xlfn.IFNA(IF('Stata dataset (nominal)'!T168="","",IF(LEFT(T$4,1)="£", 'Stata dataset (nominal)'!T168*$D169, 'Stata dataset (nominal)'!T168)), "")</f>
        <v>661.952</v>
      </c>
      <c r="U169" s="72" t="str">
        <f>_xlfn.IFNA(IF('Stata dataset (nominal)'!U168="","",IF(LEFT(U$4,1)="£", 'Stata dataset (nominal)'!U168*$D169, 'Stata dataset (nominal)'!U168)), "")</f>
        <v/>
      </c>
      <c r="V169" s="72" t="str">
        <f>_xlfn.IFNA(IF('Stata dataset (nominal)'!V168="","",IF(LEFT(V$4,1)="£", 'Stata dataset (nominal)'!V168*$D169, 'Stata dataset (nominal)'!V168)), "")</f>
        <v/>
      </c>
      <c r="W169" s="72" t="str">
        <f>_xlfn.IFNA(IF('Stata dataset (nominal)'!W168="","",IF(LEFT(W$4,1)="£", 'Stata dataset (nominal)'!W168*$D169, 'Stata dataset (nominal)'!W168)), "")</f>
        <v/>
      </c>
      <c r="X169" s="72" t="str">
        <f>_xlfn.IFNA(IF('Stata dataset (nominal)'!X168="","",IF(LEFT(X$4,1)="£", 'Stata dataset (nominal)'!X168*$D169, 'Stata dataset (nominal)'!X168)), "")</f>
        <v/>
      </c>
      <c r="Y169" s="72" t="str">
        <f>_xlfn.IFNA(IF('Stata dataset (nominal)'!Y168="","",IF(LEFT(Y$4,1)="£", 'Stata dataset (nominal)'!Y168*$D169, 'Stata dataset (nominal)'!Y168)), "")</f>
        <v/>
      </c>
      <c r="Z169" s="72" t="str">
        <f>_xlfn.IFNA(IF('Stata dataset (nominal)'!Z168="","",IF(LEFT(Z$4,1)="£", 'Stata dataset (nominal)'!Z168*$D169, 'Stata dataset (nominal)'!Z168)), "")</f>
        <v/>
      </c>
      <c r="AA169" s="72">
        <f>_xlfn.IFNA(IF('Stata dataset (nominal)'!AA168="","",IF(LEFT(AA$4,1)="£", 'Stata dataset (nominal)'!AA168*$D169, 'Stata dataset (nominal)'!AA168)), "")</f>
        <v>731.774</v>
      </c>
      <c r="AB169" s="72">
        <f>_xlfn.IFNA(IF('Stata dataset (nominal)'!AB168="","",IF(LEFT(AB$4,1)="£", 'Stata dataset (nominal)'!AB168*$D169, 'Stata dataset (nominal)'!AB168)), "")</f>
        <v>7.6479999999999988</v>
      </c>
      <c r="AC169" s="72" t="str">
        <f>_xlfn.IFNA(IF('Stata dataset (nominal)'!AC168="","",IF(LEFT(AC$4,1)="£", 'Stata dataset (nominal)'!AC168*$D169, 'Stata dataset (nominal)'!AC168)), "")</f>
        <v/>
      </c>
      <c r="AD169" s="72">
        <f>_xlfn.IFNA(IF('Stata dataset (nominal)'!AD168="","",IF(LEFT(AD$4,1)="£", 'Stata dataset (nominal)'!AD168*$D169, 'Stata dataset (nominal)'!AD168)), "")</f>
        <v>0.53499999999999992</v>
      </c>
    </row>
    <row r="170" spans="1:30" x14ac:dyDescent="0.4">
      <c r="A170" s="63" t="str">
        <f t="shared" si="1"/>
        <v>WSH27</v>
      </c>
      <c r="B170" s="63" t="s">
        <v>361</v>
      </c>
      <c r="C170" s="160" t="s">
        <v>519</v>
      </c>
      <c r="D170" s="72">
        <f>_xlfn.IFNA(IF('Stata dataset (nominal)'!D169="","",IF(LEFT(D$4,1)="£",'Stata dataset (nominal)'!D169*$D170,'Stata dataset (nominal)'!D169)),"")</f>
        <v>0.88661821091126336</v>
      </c>
      <c r="E170" s="72">
        <f>_xlfn.IFNA(IF('Stata dataset (nominal)'!E169="","",IF(LEFT(E$4,1)="£", 'Stata dataset (nominal)'!E169*$D170, 'Stata dataset (nominal)'!E169)), "")</f>
        <v>12.488</v>
      </c>
      <c r="F170" s="72">
        <f>_xlfn.IFNA(IF('Stata dataset (nominal)'!F169="","",IF(LEFT(F$4,1)="£", 'Stata dataset (nominal)'!F169*$D170, 'Stata dataset (nominal)'!F169)), "")</f>
        <v>5.6239999999999997</v>
      </c>
      <c r="G170" s="72">
        <f>_xlfn.IFNA(IF('Stata dataset (nominal)'!G169="","",IF(LEFT(G$4,1)="£", 'Stata dataset (nominal)'!G169*$D170, 'Stata dataset (nominal)'!G169)), "")</f>
        <v>18.407</v>
      </c>
      <c r="H170" s="72">
        <f>_xlfn.IFNA(IF('Stata dataset (nominal)'!H169="","",IF(LEFT(H$4,1)="£", 'Stata dataset (nominal)'!H169*$D170, 'Stata dataset (nominal)'!H169)), "")</f>
        <v>2</v>
      </c>
      <c r="I170" s="72">
        <f>_xlfn.IFNA(IF('Stata dataset (nominal)'!I169="","",IF(LEFT(I$4,1)="£", 'Stata dataset (nominal)'!I169*$D170, 'Stata dataset (nominal)'!I169)), "")</f>
        <v>9.1989999999999998</v>
      </c>
      <c r="J170" s="72">
        <f>_xlfn.IFNA(IF('Stata dataset (nominal)'!J169="","",IF(LEFT(J$4,1)="£", 'Stata dataset (nominal)'!J169*$D170, 'Stata dataset (nominal)'!J169)), "")</f>
        <v>0.214</v>
      </c>
      <c r="K170" s="72" t="str">
        <f>_xlfn.IFNA(IF('Stata dataset (nominal)'!K169="","",IF(LEFT(K$4,1)="£", 'Stata dataset (nominal)'!K169*$D170, 'Stata dataset (nominal)'!K169)), "")</f>
        <v/>
      </c>
      <c r="L170" s="72">
        <f>_xlfn.IFNA(IF('Stata dataset (nominal)'!L169="","",IF(LEFT(L$4,1)="£", 'Stata dataset (nominal)'!L169*$D170, 'Stata dataset (nominal)'!L169)), "")</f>
        <v>0</v>
      </c>
      <c r="M170" s="72">
        <f>_xlfn.IFNA(IF('Stata dataset (nominal)'!M169="","",IF(LEFT(M$4,1)="£", 'Stata dataset (nominal)'!M169*$D170, 'Stata dataset (nominal)'!M169)), "")</f>
        <v>3.7069999999999999</v>
      </c>
      <c r="N170" s="72">
        <f>_xlfn.IFNA(IF('Stata dataset (nominal)'!N169="","",IF(LEFT(N$4,1)="£", 'Stata dataset (nominal)'!N169*$D170, 'Stata dataset (nominal)'!N169)), "")</f>
        <v>18.407</v>
      </c>
      <c r="O170" s="72">
        <f>_xlfn.IFNA(IF('Stata dataset (nominal)'!O169="","",IF(LEFT(O$4,1)="£", 'Stata dataset (nominal)'!O169*$D170, 'Stata dataset (nominal)'!O169)), "")</f>
        <v>48.265000000000001</v>
      </c>
      <c r="P170" s="72">
        <f>_xlfn.IFNA(IF('Stata dataset (nominal)'!P169="","",IF(LEFT(P$4,1)="£", 'Stata dataset (nominal)'!P169*$D170, 'Stata dataset (nominal)'!P169)), "")</f>
        <v>41.118000000000002</v>
      </c>
      <c r="Q170" s="72">
        <f>_xlfn.IFNA(IF('Stata dataset (nominal)'!Q169="","",IF(LEFT(Q$4,1)="£", 'Stata dataset (nominal)'!Q169*$D170, 'Stata dataset (nominal)'!Q169)), "")</f>
        <v>567.59400000000005</v>
      </c>
      <c r="R170" s="72">
        <f>_xlfn.IFNA(IF('Stata dataset (nominal)'!R169="","",IF(LEFT(R$4,1)="£", 'Stata dataset (nominal)'!R169*$D170, 'Stata dataset (nominal)'!R169)), "")</f>
        <v>39.484000000000002</v>
      </c>
      <c r="S170" s="72">
        <f>_xlfn.IFNA(IF('Stata dataset (nominal)'!S169="","",IF(LEFT(S$4,1)="£", 'Stata dataset (nominal)'!S169*$D170, 'Stata dataset (nominal)'!S169)), "")</f>
        <v>91.284000000000006</v>
      </c>
      <c r="T170" s="72">
        <f>_xlfn.IFNA(IF('Stata dataset (nominal)'!T169="","",IF(LEFT(T$4,1)="£", 'Stata dataset (nominal)'!T169*$D170, 'Stata dataset (nominal)'!T169)), "")</f>
        <v>694.87</v>
      </c>
      <c r="U170" s="72" t="str">
        <f>_xlfn.IFNA(IF('Stata dataset (nominal)'!U169="","",IF(LEFT(U$4,1)="£", 'Stata dataset (nominal)'!U169*$D170, 'Stata dataset (nominal)'!U169)), "")</f>
        <v/>
      </c>
      <c r="V170" s="72" t="str">
        <f>_xlfn.IFNA(IF('Stata dataset (nominal)'!V169="","",IF(LEFT(V$4,1)="£", 'Stata dataset (nominal)'!V169*$D170, 'Stata dataset (nominal)'!V169)), "")</f>
        <v/>
      </c>
      <c r="W170" s="72" t="str">
        <f>_xlfn.IFNA(IF('Stata dataset (nominal)'!W169="","",IF(LEFT(W$4,1)="£", 'Stata dataset (nominal)'!W169*$D170, 'Stata dataset (nominal)'!W169)), "")</f>
        <v/>
      </c>
      <c r="X170" s="72" t="str">
        <f>_xlfn.IFNA(IF('Stata dataset (nominal)'!X169="","",IF(LEFT(X$4,1)="£", 'Stata dataset (nominal)'!X169*$D170, 'Stata dataset (nominal)'!X169)), "")</f>
        <v/>
      </c>
      <c r="Y170" s="72" t="str">
        <f>_xlfn.IFNA(IF('Stata dataset (nominal)'!Y169="","",IF(LEFT(Y$4,1)="£", 'Stata dataset (nominal)'!Y169*$D170, 'Stata dataset (nominal)'!Y169)), "")</f>
        <v/>
      </c>
      <c r="Z170" s="72" t="str">
        <f>_xlfn.IFNA(IF('Stata dataset (nominal)'!Z169="","",IF(LEFT(Z$4,1)="£", 'Stata dataset (nominal)'!Z169*$D170, 'Stata dataset (nominal)'!Z169)), "")</f>
        <v/>
      </c>
      <c r="AA170" s="72">
        <f>_xlfn.IFNA(IF('Stata dataset (nominal)'!AA169="","",IF(LEFT(AA$4,1)="£", 'Stata dataset (nominal)'!AA169*$D170, 'Stata dataset (nominal)'!AA169)), "")</f>
        <v>766.92200000000003</v>
      </c>
      <c r="AB170" s="72">
        <f>_xlfn.IFNA(IF('Stata dataset (nominal)'!AB169="","",IF(LEFT(AB$4,1)="£", 'Stata dataset (nominal)'!AB169*$D170, 'Stata dataset (nominal)'!AB169)), "")</f>
        <v>5.6059999999999999</v>
      </c>
      <c r="AC170" s="72" t="str">
        <f>_xlfn.IFNA(IF('Stata dataset (nominal)'!AC169="","",IF(LEFT(AC$4,1)="£", 'Stata dataset (nominal)'!AC169*$D170, 'Stata dataset (nominal)'!AC169)), "")</f>
        <v/>
      </c>
      <c r="AD170" s="72">
        <f>_xlfn.IFNA(IF('Stata dataset (nominal)'!AD169="","",IF(LEFT(AD$4,1)="£", 'Stata dataset (nominal)'!AD169*$D170, 'Stata dataset (nominal)'!AD169)), "")</f>
        <v>0.45699999999999996</v>
      </c>
    </row>
    <row r="171" spans="1:30" x14ac:dyDescent="0.4">
      <c r="A171" s="63" t="str">
        <f t="shared" si="1"/>
        <v>WSH28</v>
      </c>
      <c r="B171" s="63" t="s">
        <v>361</v>
      </c>
      <c r="C171" s="160" t="s">
        <v>520</v>
      </c>
      <c r="D171" s="72">
        <f>_xlfn.IFNA(IF('Stata dataset (nominal)'!D170="","",IF(LEFT(D$4,1)="£",'Stata dataset (nominal)'!D170*$D171,'Stata dataset (nominal)'!D170)),"")</f>
        <v>0.86923354010908171</v>
      </c>
      <c r="E171" s="72">
        <f>_xlfn.IFNA(IF('Stata dataset (nominal)'!E170="","",IF(LEFT(E$4,1)="£", 'Stata dataset (nominal)'!E170*$D171, 'Stata dataset (nominal)'!E170)), "")</f>
        <v>12.141999999999999</v>
      </c>
      <c r="F171" s="72">
        <f>_xlfn.IFNA(IF('Stata dataset (nominal)'!F170="","",IF(LEFT(F$4,1)="£", 'Stata dataset (nominal)'!F170*$D171, 'Stata dataset (nominal)'!F170)), "")</f>
        <v>5.3140000000000001</v>
      </c>
      <c r="G171" s="72">
        <f>_xlfn.IFNA(IF('Stata dataset (nominal)'!G170="","",IF(LEFT(G$4,1)="£", 'Stata dataset (nominal)'!G170*$D171, 'Stata dataset (nominal)'!G170)), "")</f>
        <v>18.5</v>
      </c>
      <c r="H171" s="72">
        <f>_xlfn.IFNA(IF('Stata dataset (nominal)'!H170="","",IF(LEFT(H$4,1)="£", 'Stata dataset (nominal)'!H170*$D171, 'Stata dataset (nominal)'!H170)), "")</f>
        <v>1.9099999999999997</v>
      </c>
      <c r="I171" s="72">
        <f>_xlfn.IFNA(IF('Stata dataset (nominal)'!I170="","",IF(LEFT(I$4,1)="£", 'Stata dataset (nominal)'!I170*$D171, 'Stata dataset (nominal)'!I170)), "")</f>
        <v>9.1069999999999993</v>
      </c>
      <c r="J171" s="72">
        <f>_xlfn.IFNA(IF('Stata dataset (nominal)'!J170="","",IF(LEFT(J$4,1)="£", 'Stata dataset (nominal)'!J170*$D171, 'Stata dataset (nominal)'!J170)), "")</f>
        <v>0.214</v>
      </c>
      <c r="K171" s="72" t="str">
        <f>_xlfn.IFNA(IF('Stata dataset (nominal)'!K170="","",IF(LEFT(K$4,1)="£", 'Stata dataset (nominal)'!K170*$D171, 'Stata dataset (nominal)'!K170)), "")</f>
        <v/>
      </c>
      <c r="L171" s="72">
        <f>_xlfn.IFNA(IF('Stata dataset (nominal)'!L170="","",IF(LEFT(L$4,1)="£", 'Stata dataset (nominal)'!L170*$D171, 'Stata dataset (nominal)'!L170)), "")</f>
        <v>0</v>
      </c>
      <c r="M171" s="72">
        <f>_xlfn.IFNA(IF('Stata dataset (nominal)'!M170="","",IF(LEFT(M$4,1)="£", 'Stata dataset (nominal)'!M170*$D171, 'Stata dataset (nominal)'!M170)), "")</f>
        <v>3.714</v>
      </c>
      <c r="N171" s="72">
        <f>_xlfn.IFNA(IF('Stata dataset (nominal)'!N170="","",IF(LEFT(N$4,1)="£", 'Stata dataset (nominal)'!N170*$D171, 'Stata dataset (nominal)'!N170)), "")</f>
        <v>18.5</v>
      </c>
      <c r="O171" s="72">
        <f>_xlfn.IFNA(IF('Stata dataset (nominal)'!O170="","",IF(LEFT(O$4,1)="£", 'Stata dataset (nominal)'!O170*$D171, 'Stata dataset (nominal)'!O170)), "")</f>
        <v>44.884</v>
      </c>
      <c r="P171" s="72">
        <f>_xlfn.IFNA(IF('Stata dataset (nominal)'!P170="","",IF(LEFT(P$4,1)="£", 'Stata dataset (nominal)'!P170*$D171, 'Stata dataset (nominal)'!P170)), "")</f>
        <v>39.423999999999999</v>
      </c>
      <c r="Q171" s="72">
        <f>_xlfn.IFNA(IF('Stata dataset (nominal)'!Q170="","",IF(LEFT(Q$4,1)="£", 'Stata dataset (nominal)'!Q170*$D171, 'Stata dataset (nominal)'!Q170)), "")</f>
        <v>527.83600000000001</v>
      </c>
      <c r="R171" s="72">
        <f>_xlfn.IFNA(IF('Stata dataset (nominal)'!R170="","",IF(LEFT(R$4,1)="£", 'Stata dataset (nominal)'!R170*$D171, 'Stata dataset (nominal)'!R170)), "")</f>
        <v>43.445</v>
      </c>
      <c r="S171" s="72">
        <f>_xlfn.IFNA(IF('Stata dataset (nominal)'!S170="","",IF(LEFT(S$4,1)="£", 'Stata dataset (nominal)'!S170*$D171, 'Stata dataset (nominal)'!S170)), "")</f>
        <v>93.722999999999999</v>
      </c>
      <c r="T171" s="72">
        <f>_xlfn.IFNA(IF('Stata dataset (nominal)'!T170="","",IF(LEFT(T$4,1)="£", 'Stata dataset (nominal)'!T170*$D171, 'Stata dataset (nominal)'!T170)), "")</f>
        <v>742.52200000000005</v>
      </c>
      <c r="U171" s="72" t="str">
        <f>_xlfn.IFNA(IF('Stata dataset (nominal)'!U170="","",IF(LEFT(U$4,1)="£", 'Stata dataset (nominal)'!U170*$D171, 'Stata dataset (nominal)'!U170)), "")</f>
        <v/>
      </c>
      <c r="V171" s="72" t="str">
        <f>_xlfn.IFNA(IF('Stata dataset (nominal)'!V170="","",IF(LEFT(V$4,1)="£", 'Stata dataset (nominal)'!V170*$D171, 'Stata dataset (nominal)'!V170)), "")</f>
        <v/>
      </c>
      <c r="W171" s="72" t="str">
        <f>_xlfn.IFNA(IF('Stata dataset (nominal)'!W170="","",IF(LEFT(W$4,1)="£", 'Stata dataset (nominal)'!W170*$D171, 'Stata dataset (nominal)'!W170)), "")</f>
        <v/>
      </c>
      <c r="X171" s="72" t="str">
        <f>_xlfn.IFNA(IF('Stata dataset (nominal)'!X170="","",IF(LEFT(X$4,1)="£", 'Stata dataset (nominal)'!X170*$D171, 'Stata dataset (nominal)'!X170)), "")</f>
        <v/>
      </c>
      <c r="Y171" s="72" t="str">
        <f>_xlfn.IFNA(IF('Stata dataset (nominal)'!Y170="","",IF(LEFT(Y$4,1)="£", 'Stata dataset (nominal)'!Y170*$D171, 'Stata dataset (nominal)'!Y170)), "")</f>
        <v/>
      </c>
      <c r="Z171" s="72" t="str">
        <f>_xlfn.IFNA(IF('Stata dataset (nominal)'!Z170="","",IF(LEFT(Z$4,1)="£", 'Stata dataset (nominal)'!Z170*$D171, 'Stata dataset (nominal)'!Z170)), "")</f>
        <v/>
      </c>
      <c r="AA171" s="72">
        <f>_xlfn.IFNA(IF('Stata dataset (nominal)'!AA170="","",IF(LEFT(AA$4,1)="£", 'Stata dataset (nominal)'!AA170*$D171, 'Stata dataset (nominal)'!AA170)), "")</f>
        <v>813.43999999999994</v>
      </c>
      <c r="AB171" s="72">
        <f>_xlfn.IFNA(IF('Stata dataset (nominal)'!AB170="","",IF(LEFT(AB$4,1)="£", 'Stata dataset (nominal)'!AB170*$D171, 'Stata dataset (nominal)'!AB170)), "")</f>
        <v>5.6910000000000007</v>
      </c>
      <c r="AC171" s="72" t="str">
        <f>_xlfn.IFNA(IF('Stata dataset (nominal)'!AC170="","",IF(LEFT(AC$4,1)="£", 'Stata dataset (nominal)'!AC170*$D171, 'Stata dataset (nominal)'!AC170)), "")</f>
        <v/>
      </c>
      <c r="AD171" s="72">
        <f>_xlfn.IFNA(IF('Stata dataset (nominal)'!AD170="","",IF(LEFT(AD$4,1)="£", 'Stata dataset (nominal)'!AD170*$D171, 'Stata dataset (nominal)'!AD170)), "")</f>
        <v>0.44800000000000001</v>
      </c>
    </row>
    <row r="172" spans="1:30" x14ac:dyDescent="0.4">
      <c r="A172" s="63" t="str">
        <f t="shared" si="1"/>
        <v>WSH29</v>
      </c>
      <c r="B172" s="63" t="s">
        <v>361</v>
      </c>
      <c r="C172" s="160" t="s">
        <v>521</v>
      </c>
      <c r="D172" s="72">
        <f>_xlfn.IFNA(IF('Stata dataset (nominal)'!D171="","",IF(LEFT(D$4,1)="£",'Stata dataset (nominal)'!D171*$D172,'Stata dataset (nominal)'!D171)),"")</f>
        <v>0.85218974520498214</v>
      </c>
      <c r="E172" s="72">
        <f>_xlfn.IFNA(IF('Stata dataset (nominal)'!E171="","",IF(LEFT(E$4,1)="£", 'Stata dataset (nominal)'!E171*$D172, 'Stata dataset (nominal)'!E171)), "")</f>
        <v>12.122999999999999</v>
      </c>
      <c r="F172" s="72">
        <f>_xlfn.IFNA(IF('Stata dataset (nominal)'!F171="","",IF(LEFT(F$4,1)="£", 'Stata dataset (nominal)'!F171*$D172, 'Stata dataset (nominal)'!F171)), "")</f>
        <v>5.2220000000000004</v>
      </c>
      <c r="G172" s="72">
        <f>_xlfn.IFNA(IF('Stata dataset (nominal)'!G171="","",IF(LEFT(G$4,1)="£", 'Stata dataset (nominal)'!G171*$D172, 'Stata dataset (nominal)'!G171)), "")</f>
        <v>18.587</v>
      </c>
      <c r="H172" s="72">
        <f>_xlfn.IFNA(IF('Stata dataset (nominal)'!H171="","",IF(LEFT(H$4,1)="£", 'Stata dataset (nominal)'!H171*$D172, 'Stata dataset (nominal)'!H171)), "")</f>
        <v>1.8479999999999999</v>
      </c>
      <c r="I172" s="72">
        <f>_xlfn.IFNA(IF('Stata dataset (nominal)'!I171="","",IF(LEFT(I$4,1)="£", 'Stata dataset (nominal)'!I171*$D172, 'Stata dataset (nominal)'!I171)), "")</f>
        <v>8.9700000000000006</v>
      </c>
      <c r="J172" s="72">
        <f>_xlfn.IFNA(IF('Stata dataset (nominal)'!J171="","",IF(LEFT(J$4,1)="£", 'Stata dataset (nominal)'!J171*$D172, 'Stata dataset (nominal)'!J171)), "")</f>
        <v>0.215</v>
      </c>
      <c r="K172" s="72" t="str">
        <f>_xlfn.IFNA(IF('Stata dataset (nominal)'!K171="","",IF(LEFT(K$4,1)="£", 'Stata dataset (nominal)'!K171*$D172, 'Stata dataset (nominal)'!K171)), "")</f>
        <v/>
      </c>
      <c r="L172" s="72">
        <f>_xlfn.IFNA(IF('Stata dataset (nominal)'!L171="","",IF(LEFT(L$4,1)="£", 'Stata dataset (nominal)'!L171*$D172, 'Stata dataset (nominal)'!L171)), "")</f>
        <v>0</v>
      </c>
      <c r="M172" s="72">
        <f>_xlfn.IFNA(IF('Stata dataset (nominal)'!M171="","",IF(LEFT(M$4,1)="£", 'Stata dataset (nominal)'!M171*$D172, 'Stata dataset (nominal)'!M171)), "")</f>
        <v>3.7280000000000002</v>
      </c>
      <c r="N172" s="72">
        <f>_xlfn.IFNA(IF('Stata dataset (nominal)'!N171="","",IF(LEFT(N$4,1)="£", 'Stata dataset (nominal)'!N171*$D172, 'Stata dataset (nominal)'!N171)), "")</f>
        <v>18.587</v>
      </c>
      <c r="O172" s="72">
        <f>_xlfn.IFNA(IF('Stata dataset (nominal)'!O171="","",IF(LEFT(O$4,1)="£", 'Stata dataset (nominal)'!O171*$D172, 'Stata dataset (nominal)'!O171)), "")</f>
        <v>41.462000000000003</v>
      </c>
      <c r="P172" s="72">
        <f>_xlfn.IFNA(IF('Stata dataset (nominal)'!P171="","",IF(LEFT(P$4,1)="£", 'Stata dataset (nominal)'!P171*$D172, 'Stata dataset (nominal)'!P171)), "")</f>
        <v>37.673999999999999</v>
      </c>
      <c r="Q172" s="72">
        <f>_xlfn.IFNA(IF('Stata dataset (nominal)'!Q171="","",IF(LEFT(Q$4,1)="£", 'Stata dataset (nominal)'!Q171*$D172, 'Stata dataset (nominal)'!Q171)), "")</f>
        <v>487.59300000000002</v>
      </c>
      <c r="R172" s="72">
        <f>_xlfn.IFNA(IF('Stata dataset (nominal)'!R171="","",IF(LEFT(R$4,1)="£", 'Stata dataset (nominal)'!R171*$D172, 'Stata dataset (nominal)'!R171)), "")</f>
        <v>47.465000000000003</v>
      </c>
      <c r="S172" s="72">
        <f>_xlfn.IFNA(IF('Stata dataset (nominal)'!S171="","",IF(LEFT(S$4,1)="£", 'Stata dataset (nominal)'!S171*$D172, 'Stata dataset (nominal)'!S171)), "")</f>
        <v>96.207999999999998</v>
      </c>
      <c r="T172" s="72">
        <f>_xlfn.IFNA(IF('Stata dataset (nominal)'!T171="","",IF(LEFT(T$4,1)="£", 'Stata dataset (nominal)'!T171*$D172, 'Stata dataset (nominal)'!T171)), "")</f>
        <v>790.72500000000002</v>
      </c>
      <c r="U172" s="72" t="str">
        <f>_xlfn.IFNA(IF('Stata dataset (nominal)'!U171="","",IF(LEFT(U$4,1)="£", 'Stata dataset (nominal)'!U171*$D172, 'Stata dataset (nominal)'!U171)), "")</f>
        <v/>
      </c>
      <c r="V172" s="72" t="str">
        <f>_xlfn.IFNA(IF('Stata dataset (nominal)'!V171="","",IF(LEFT(V$4,1)="£", 'Stata dataset (nominal)'!V171*$D172, 'Stata dataset (nominal)'!V171)), "")</f>
        <v/>
      </c>
      <c r="W172" s="72" t="str">
        <f>_xlfn.IFNA(IF('Stata dataset (nominal)'!W171="","",IF(LEFT(W$4,1)="£", 'Stata dataset (nominal)'!W171*$D172, 'Stata dataset (nominal)'!W171)), "")</f>
        <v/>
      </c>
      <c r="X172" s="72" t="str">
        <f>_xlfn.IFNA(IF('Stata dataset (nominal)'!X171="","",IF(LEFT(X$4,1)="£", 'Stata dataset (nominal)'!X171*$D172, 'Stata dataset (nominal)'!X171)), "")</f>
        <v/>
      </c>
      <c r="Y172" s="72" t="str">
        <f>_xlfn.IFNA(IF('Stata dataset (nominal)'!Y171="","",IF(LEFT(Y$4,1)="£", 'Stata dataset (nominal)'!Y171*$D172, 'Stata dataset (nominal)'!Y171)), "")</f>
        <v/>
      </c>
      <c r="Z172" s="72" t="str">
        <f>_xlfn.IFNA(IF('Stata dataset (nominal)'!Z171="","",IF(LEFT(Z$4,1)="£", 'Stata dataset (nominal)'!Z171*$D172, 'Stata dataset (nominal)'!Z171)), "")</f>
        <v/>
      </c>
      <c r="AA172" s="72">
        <f>_xlfn.IFNA(IF('Stata dataset (nominal)'!AA171="","",IF(LEFT(AA$4,1)="£", 'Stata dataset (nominal)'!AA171*$D172, 'Stata dataset (nominal)'!AA171)), "")</f>
        <v>847.36599999999999</v>
      </c>
      <c r="AB172" s="72">
        <f>_xlfn.IFNA(IF('Stata dataset (nominal)'!AB171="","",IF(LEFT(AB$4,1)="£", 'Stata dataset (nominal)'!AB171*$D172, 'Stata dataset (nominal)'!AB171)), "")</f>
        <v>5.0949999999999998</v>
      </c>
      <c r="AC172" s="72" t="str">
        <f>_xlfn.IFNA(IF('Stata dataset (nominal)'!AC171="","",IF(LEFT(AC$4,1)="£", 'Stata dataset (nominal)'!AC171*$D172, 'Stata dataset (nominal)'!AC171)), "")</f>
        <v/>
      </c>
      <c r="AD172" s="72">
        <f>_xlfn.IFNA(IF('Stata dataset (nominal)'!AD171="","",IF(LEFT(AD$4,1)="£", 'Stata dataset (nominal)'!AD171*$D172, 'Stata dataset (nominal)'!AD171)), "")</f>
        <v>0.39699999999999996</v>
      </c>
    </row>
    <row r="173" spans="1:30" x14ac:dyDescent="0.4">
      <c r="A173" s="63" t="str">
        <f t="shared" si="1"/>
        <v>WSH30</v>
      </c>
      <c r="B173" s="63" t="s">
        <v>361</v>
      </c>
      <c r="C173" s="160" t="s">
        <v>522</v>
      </c>
      <c r="D173" s="72">
        <f>_xlfn.IFNA(IF('Stata dataset (nominal)'!D172="","",IF(LEFT(D$4,1)="£",'Stata dataset (nominal)'!D172*$D173,'Stata dataset (nominal)'!D172)),"")</f>
        <v>0.83548014235782553</v>
      </c>
      <c r="E173" s="72">
        <f>_xlfn.IFNA(IF('Stata dataset (nominal)'!E172="","",IF(LEFT(E$4,1)="£", 'Stata dataset (nominal)'!E172*$D173, 'Stata dataset (nominal)'!E172)), "")</f>
        <v>12.058999999999999</v>
      </c>
      <c r="F173" s="72">
        <f>_xlfn.IFNA(IF('Stata dataset (nominal)'!F172="","",IF(LEFT(F$4,1)="£", 'Stata dataset (nominal)'!F172*$D173, 'Stata dataset (nominal)'!F172)), "")</f>
        <v>4.9809999999999999</v>
      </c>
      <c r="G173" s="72">
        <f>_xlfn.IFNA(IF('Stata dataset (nominal)'!G172="","",IF(LEFT(G$4,1)="£", 'Stata dataset (nominal)'!G172*$D173, 'Stata dataset (nominal)'!G172)), "")</f>
        <v>18.736000000000001</v>
      </c>
      <c r="H173" s="72">
        <f>_xlfn.IFNA(IF('Stata dataset (nominal)'!H172="","",IF(LEFT(H$4,1)="£", 'Stata dataset (nominal)'!H172*$D173, 'Stata dataset (nominal)'!H172)), "")</f>
        <v>1.8040000000000003</v>
      </c>
      <c r="I173" s="72">
        <f>_xlfn.IFNA(IF('Stata dataset (nominal)'!I172="","",IF(LEFT(I$4,1)="£", 'Stata dataset (nominal)'!I172*$D173, 'Stata dataset (nominal)'!I172)), "")</f>
        <v>8.8970000000000002</v>
      </c>
      <c r="J173" s="72">
        <f>_xlfn.IFNA(IF('Stata dataset (nominal)'!J172="","",IF(LEFT(J$4,1)="£", 'Stata dataset (nominal)'!J172*$D173, 'Stata dataset (nominal)'!J172)), "")</f>
        <v>0.21600000000000003</v>
      </c>
      <c r="K173" s="72" t="str">
        <f>_xlfn.IFNA(IF('Stata dataset (nominal)'!K172="","",IF(LEFT(K$4,1)="£", 'Stata dataset (nominal)'!K172*$D173, 'Stata dataset (nominal)'!K172)), "")</f>
        <v/>
      </c>
      <c r="L173" s="72">
        <f>_xlfn.IFNA(IF('Stata dataset (nominal)'!L172="","",IF(LEFT(L$4,1)="£", 'Stata dataset (nominal)'!L172*$D173, 'Stata dataset (nominal)'!L172)), "")</f>
        <v>0</v>
      </c>
      <c r="M173" s="72">
        <f>_xlfn.IFNA(IF('Stata dataset (nominal)'!M172="","",IF(LEFT(M$4,1)="£", 'Stata dataset (nominal)'!M172*$D173, 'Stata dataset (nominal)'!M172)), "")</f>
        <v>13.095000000000001</v>
      </c>
      <c r="N173" s="72">
        <f>_xlfn.IFNA(IF('Stata dataset (nominal)'!N172="","",IF(LEFT(N$4,1)="£", 'Stata dataset (nominal)'!N172*$D173, 'Stata dataset (nominal)'!N172)), "")</f>
        <v>18.736000000000001</v>
      </c>
      <c r="O173" s="72">
        <f>_xlfn.IFNA(IF('Stata dataset (nominal)'!O172="","",IF(LEFT(O$4,1)="£", 'Stata dataset (nominal)'!O172*$D173, 'Stata dataset (nominal)'!O172)), "")</f>
        <v>37.982999999999997</v>
      </c>
      <c r="P173" s="72">
        <f>_xlfn.IFNA(IF('Stata dataset (nominal)'!P172="","",IF(LEFT(P$4,1)="£", 'Stata dataset (nominal)'!P172*$D173, 'Stata dataset (nominal)'!P172)), "")</f>
        <v>36.009</v>
      </c>
      <c r="Q173" s="72">
        <f>_xlfn.IFNA(IF('Stata dataset (nominal)'!Q172="","",IF(LEFT(Q$4,1)="£", 'Stata dataset (nominal)'!Q172*$D173, 'Stata dataset (nominal)'!Q172)), "")</f>
        <v>446.68299999999999</v>
      </c>
      <c r="R173" s="72">
        <f>_xlfn.IFNA(IF('Stata dataset (nominal)'!R172="","",IF(LEFT(R$4,1)="£", 'Stata dataset (nominal)'!R172*$D173, 'Stata dataset (nominal)'!R172)), "")</f>
        <v>51.533000000000001</v>
      </c>
      <c r="S173" s="72">
        <f>_xlfn.IFNA(IF('Stata dataset (nominal)'!S172="","",IF(LEFT(S$4,1)="£", 'Stata dataset (nominal)'!S172*$D173, 'Stata dataset (nominal)'!S172)), "")</f>
        <v>98.593999999999994</v>
      </c>
      <c r="T173" s="72">
        <f>_xlfn.IFNA(IF('Stata dataset (nominal)'!T172="","",IF(LEFT(T$4,1)="£", 'Stata dataset (nominal)'!T172*$D173, 'Stata dataset (nominal)'!T172)), "")</f>
        <v>839.47400000000005</v>
      </c>
      <c r="U173" s="72" t="str">
        <f>_xlfn.IFNA(IF('Stata dataset (nominal)'!U172="","",IF(LEFT(U$4,1)="£", 'Stata dataset (nominal)'!U172*$D173, 'Stata dataset (nominal)'!U172)), "")</f>
        <v/>
      </c>
      <c r="V173" s="72" t="str">
        <f>_xlfn.IFNA(IF('Stata dataset (nominal)'!V172="","",IF(LEFT(V$4,1)="£", 'Stata dataset (nominal)'!V172*$D173, 'Stata dataset (nominal)'!V172)), "")</f>
        <v/>
      </c>
      <c r="W173" s="72" t="str">
        <f>_xlfn.IFNA(IF('Stata dataset (nominal)'!W172="","",IF(LEFT(W$4,1)="£", 'Stata dataset (nominal)'!W172*$D173, 'Stata dataset (nominal)'!W172)), "")</f>
        <v/>
      </c>
      <c r="X173" s="72" t="str">
        <f>_xlfn.IFNA(IF('Stata dataset (nominal)'!X172="","",IF(LEFT(X$4,1)="£", 'Stata dataset (nominal)'!X172*$D173, 'Stata dataset (nominal)'!X172)), "")</f>
        <v/>
      </c>
      <c r="Y173" s="72" t="str">
        <f>_xlfn.IFNA(IF('Stata dataset (nominal)'!Y172="","",IF(LEFT(Y$4,1)="£", 'Stata dataset (nominal)'!Y172*$D173, 'Stata dataset (nominal)'!Y172)), "")</f>
        <v/>
      </c>
      <c r="Z173" s="72" t="str">
        <f>_xlfn.IFNA(IF('Stata dataset (nominal)'!Z172="","",IF(LEFT(Z$4,1)="£", 'Stata dataset (nominal)'!Z172*$D173, 'Stata dataset (nominal)'!Z172)), "")</f>
        <v/>
      </c>
      <c r="AA173" s="72">
        <f>_xlfn.IFNA(IF('Stata dataset (nominal)'!AA172="","",IF(LEFT(AA$4,1)="£", 'Stata dataset (nominal)'!AA172*$D173, 'Stata dataset (nominal)'!AA172)), "")</f>
        <v>884.15700000000004</v>
      </c>
      <c r="AB173" s="72">
        <f>_xlfn.IFNA(IF('Stata dataset (nominal)'!AB172="","",IF(LEFT(AB$4,1)="£", 'Stata dataset (nominal)'!AB172*$D173, 'Stata dataset (nominal)'!AB172)), "")</f>
        <v>5.5530000000000008</v>
      </c>
      <c r="AC173" s="72" t="str">
        <f>_xlfn.IFNA(IF('Stata dataset (nominal)'!AC172="","",IF(LEFT(AC$4,1)="£", 'Stata dataset (nominal)'!AC172*$D173, 'Stata dataset (nominal)'!AC172)), "")</f>
        <v/>
      </c>
      <c r="AD173" s="72">
        <f>_xlfn.IFNA(IF('Stata dataset (nominal)'!AD172="","",IF(LEFT(AD$4,1)="£", 'Stata dataset (nominal)'!AD172*$D173, 'Stata dataset (nominal)'!AD172)), "")</f>
        <v>0.36699999999999999</v>
      </c>
    </row>
    <row r="174" spans="1:30" x14ac:dyDescent="0.4">
      <c r="A174" s="63" t="str">
        <f t="shared" si="1"/>
        <v>WSX14</v>
      </c>
      <c r="B174" s="63" t="s">
        <v>373</v>
      </c>
      <c r="C174" s="63" t="s">
        <v>243</v>
      </c>
      <c r="D174" s="72">
        <f>_xlfn.IFNA(IF('Stata dataset (nominal)'!D173="","",IF(LEFT(D$4,1)="£",'Stata dataset (nominal)'!D173*$D174,'Stata dataset (nominal)'!D173)),"")</f>
        <v>1.24788708586883</v>
      </c>
      <c r="E174" s="72">
        <f>_xlfn.IFNA(IF('Stata dataset (nominal)'!E173="","",IF(LEFT(E$4,1)="£", 'Stata dataset (nominal)'!E173*$D174, 'Stata dataset (nominal)'!E173)), "")</f>
        <v>8.2360547667342772</v>
      </c>
      <c r="F174" s="72">
        <f>_xlfn.IFNA(IF('Stata dataset (nominal)'!F173="","",IF(LEFT(F$4,1)="£", 'Stata dataset (nominal)'!F173*$D174, 'Stata dataset (nominal)'!F173)), "")</f>
        <v>3.3692951318458411</v>
      </c>
      <c r="G174" s="72">
        <f>_xlfn.IFNA(IF('Stata dataset (nominal)'!G173="","",IF(LEFT(G$4,1)="£", 'Stata dataset (nominal)'!G173*$D174, 'Stata dataset (nominal)'!G173)), "")</f>
        <v>14.725067613252195</v>
      </c>
      <c r="H174" s="72">
        <f>_xlfn.IFNA(IF('Stata dataset (nominal)'!H173="","",IF(LEFT(H$4,1)="£", 'Stata dataset (nominal)'!H173*$D174, 'Stata dataset (nominal)'!H173)), "")</f>
        <v>1.622253211629479</v>
      </c>
      <c r="I174" s="72">
        <f>_xlfn.IFNA(IF('Stata dataset (nominal)'!I173="","",IF(LEFT(I$4,1)="£", 'Stata dataset (nominal)'!I173*$D174, 'Stata dataset (nominal)'!I173)), "")</f>
        <v>4.9915483434753201</v>
      </c>
      <c r="J174" s="72">
        <f>_xlfn.IFNA(IF('Stata dataset (nominal)'!J173="","",IF(LEFT(J$4,1)="£", 'Stata dataset (nominal)'!J173*$D174, 'Stata dataset (nominal)'!J173)), "")</f>
        <v>0.12478870858688301</v>
      </c>
      <c r="K174" s="72">
        <f>_xlfn.IFNA(IF('Stata dataset (nominal)'!K173="","",IF(LEFT(K$4,1)="£", 'Stata dataset (nominal)'!K173*$D174, 'Stata dataset (nominal)'!K173)), "")</f>
        <v>-1.4974645030425959</v>
      </c>
      <c r="L174" s="72">
        <f>_xlfn.IFNA(IF('Stata dataset (nominal)'!L173="","",IF(LEFT(L$4,1)="£", 'Stata dataset (nominal)'!L173*$D174, 'Stata dataset (nominal)'!L173)), "")</f>
        <v>0</v>
      </c>
      <c r="M174" s="72">
        <f>_xlfn.IFNA(IF('Stata dataset (nominal)'!M173="","",IF(LEFT(M$4,1)="£", 'Stata dataset (nominal)'!M173*$D174, 'Stata dataset (nominal)'!M173)), "")</f>
        <v>1.9279855476673422</v>
      </c>
      <c r="N174" s="72" t="str">
        <f>_xlfn.IFNA(IF('Stata dataset (nominal)'!N173="","",IF(LEFT(N$4,1)="£", 'Stata dataset (nominal)'!N173*$D174, 'Stata dataset (nominal)'!N173)), "")</f>
        <v/>
      </c>
      <c r="O174" s="72">
        <f>_xlfn.IFNA(IF('Stata dataset (nominal)'!O173="","",IF(LEFT(O$4,1)="£", 'Stata dataset (nominal)'!O173*$D174, 'Stata dataset (nominal)'!O173)), "")</f>
        <v>22.218</v>
      </c>
      <c r="P174" s="72">
        <f>_xlfn.IFNA(IF('Stata dataset (nominal)'!P173="","",IF(LEFT(P$4,1)="£", 'Stata dataset (nominal)'!P173*$D174, 'Stata dataset (nominal)'!P173)), "")</f>
        <v>324.24599999999998</v>
      </c>
      <c r="Q174" s="72">
        <f>_xlfn.IFNA(IF('Stata dataset (nominal)'!Q173="","",IF(LEFT(Q$4,1)="£", 'Stata dataset (nominal)'!Q173*$D174, 'Stata dataset (nominal)'!Q173)), "")</f>
        <v>210.52699999999999</v>
      </c>
      <c r="R174" s="72">
        <f>_xlfn.IFNA(IF('Stata dataset (nominal)'!R173="","",IF(LEFT(R$4,1)="£", 'Stata dataset (nominal)'!R173*$D174, 'Stata dataset (nominal)'!R173)), "")</f>
        <v>16.611999999999998</v>
      </c>
      <c r="S174" s="72">
        <f>_xlfn.IFNA(IF('Stata dataset (nominal)'!S173="","",IF(LEFT(S$4,1)="£", 'Stata dataset (nominal)'!S173*$D174, 'Stata dataset (nominal)'!S173)), "")</f>
        <v>277.37299999999999</v>
      </c>
      <c r="T174" s="72">
        <f>_xlfn.IFNA(IF('Stata dataset (nominal)'!T173="","",IF(LEFT(T$4,1)="£", 'Stata dataset (nominal)'!T173*$D174, 'Stata dataset (nominal)'!T173)), "")</f>
        <v>280.26400000000001</v>
      </c>
      <c r="U174" s="72">
        <f>_xlfn.IFNA(IF('Stata dataset (nominal)'!U173="","",IF(LEFT(U$4,1)="£", 'Stata dataset (nominal)'!U173*$D174, 'Stata dataset (nominal)'!U173)), "")</f>
        <v>20.672864377785444</v>
      </c>
      <c r="V174" s="72">
        <f>_xlfn.IFNA(IF('Stata dataset (nominal)'!V173="","",IF(LEFT(V$4,1)="£", 'Stata dataset (nominal)'!V173*$D174, 'Stata dataset (nominal)'!V173)), "")</f>
        <v>145.04351231493288</v>
      </c>
      <c r="W174" s="72">
        <f>_xlfn.IFNA(IF('Stata dataset (nominal)'!W173="","",IF(LEFT(W$4,1)="£", 'Stata dataset (nominal)'!W173*$D174, 'Stata dataset (nominal)'!W173)), "")</f>
        <v>1.6760652266427305</v>
      </c>
      <c r="X174" s="72">
        <f>_xlfn.IFNA(IF('Stata dataset (nominal)'!X173="","",IF(LEFT(X$4,1)="£", 'Stata dataset (nominal)'!X173*$D174, 'Stata dataset (nominal)'!X173)), "")</f>
        <v>12.543874897771628</v>
      </c>
      <c r="Y174" s="72">
        <f>_xlfn.IFNA(IF('Stata dataset (nominal)'!Y173="","",IF(LEFT(Y$4,1)="£", 'Stata dataset (nominal)'!Y173*$D174, 'Stata dataset (nominal)'!Y173)), "")</f>
        <v>10.975439004777982</v>
      </c>
      <c r="Z174" s="72">
        <f>_xlfn.IFNA(IF('Stata dataset (nominal)'!Z173="","",IF(LEFT(Z$4,1)="£", 'Stata dataset (nominal)'!Z173*$D174, 'Stata dataset (nominal)'!Z173)), "")</f>
        <v>10.975439004777982</v>
      </c>
      <c r="AA174" s="72">
        <f>_xlfn.IFNA(IF('Stata dataset (nominal)'!AA173="","",IF(LEFT(AA$4,1)="£", 'Stata dataset (nominal)'!AA173*$D174, 'Stata dataset (nominal)'!AA173)), "")</f>
        <v>491.6146246764452</v>
      </c>
      <c r="AB174" s="72">
        <f>_xlfn.IFNA(IF('Stata dataset (nominal)'!AB173="","",IF(LEFT(AB$4,1)="£", 'Stata dataset (nominal)'!AB173*$D174, 'Stata dataset (nominal)'!AB173)), "")</f>
        <v>1.1517997802569302</v>
      </c>
      <c r="AC174" s="72">
        <f>_xlfn.IFNA(IF('Stata dataset (nominal)'!AC173="","",IF(LEFT(AC$4,1)="£", 'Stata dataset (nominal)'!AC173*$D174, 'Stata dataset (nominal)'!AC173)), "")</f>
        <v>1.206366479193558</v>
      </c>
      <c r="AD174" s="72">
        <f>_xlfn.IFNA(IF('Stata dataset (nominal)'!AD173="","",IF(LEFT(AD$4,1)="£", 'Stata dataset (nominal)'!AD173*$D174, 'Stata dataset (nominal)'!AD173)), "")</f>
        <v>0.70630409060175769</v>
      </c>
    </row>
    <row r="175" spans="1:30" x14ac:dyDescent="0.4">
      <c r="A175" s="63" t="str">
        <f t="shared" si="1"/>
        <v>WSX15</v>
      </c>
      <c r="B175" s="63" t="s">
        <v>373</v>
      </c>
      <c r="C175" s="63" t="s">
        <v>245</v>
      </c>
      <c r="D175" s="72">
        <f>_xlfn.IFNA(IF('Stata dataset (nominal)'!D174="","",IF(LEFT(D$4,1)="£",'Stata dataset (nominal)'!D174*$D175,'Stata dataset (nominal)'!D174)),"")</f>
        <v>1.2338096431854266</v>
      </c>
      <c r="E175" s="72">
        <f>_xlfn.IFNA(IF('Stata dataset (nominal)'!E174="","",IF(LEFT(E$4,1)="£", 'Stata dataset (nominal)'!E174*$D175, 'Stata dataset (nominal)'!E174)), "")</f>
        <v>8.5132865379794449</v>
      </c>
      <c r="F175" s="72">
        <f>_xlfn.IFNA(IF('Stata dataset (nominal)'!F174="","",IF(LEFT(F$4,1)="£", 'Stata dataset (nominal)'!F174*$D175, 'Stata dataset (nominal)'!F174)), "")</f>
        <v>3.7014289295562799</v>
      </c>
      <c r="G175" s="72">
        <f>_xlfn.IFNA(IF('Stata dataset (nominal)'!G174="","",IF(LEFT(G$4,1)="£", 'Stata dataset (nominal)'!G174*$D175, 'Stata dataset (nominal)'!G174)), "")</f>
        <v>13.818668003676777</v>
      </c>
      <c r="H175" s="72">
        <f>_xlfn.IFNA(IF('Stata dataset (nominal)'!H174="","",IF(LEFT(H$4,1)="£", 'Stata dataset (nominal)'!H174*$D175, 'Stata dataset (nominal)'!H174)), "")</f>
        <v>1.8507144647781399</v>
      </c>
      <c r="I175" s="72">
        <f>_xlfn.IFNA(IF('Stata dataset (nominal)'!I174="","",IF(LEFT(I$4,1)="£", 'Stata dataset (nominal)'!I174*$D175, 'Stata dataset (nominal)'!I174)), "")</f>
        <v>5.3053814656973346</v>
      </c>
      <c r="J175" s="72">
        <f>_xlfn.IFNA(IF('Stata dataset (nominal)'!J174="","",IF(LEFT(J$4,1)="£", 'Stata dataset (nominal)'!J174*$D175, 'Stata dataset (nominal)'!J174)), "")</f>
        <v>0.12338096431854267</v>
      </c>
      <c r="K175" s="72">
        <f>_xlfn.IFNA(IF('Stata dataset (nominal)'!K174="","",IF(LEFT(K$4,1)="£", 'Stata dataset (nominal)'!K174*$D175, 'Stata dataset (nominal)'!K174)), "")</f>
        <v>0</v>
      </c>
      <c r="L175" s="72">
        <f>_xlfn.IFNA(IF('Stata dataset (nominal)'!L174="","",IF(LEFT(L$4,1)="£", 'Stata dataset (nominal)'!L174*$D175, 'Stata dataset (nominal)'!L174)), "")</f>
        <v>0</v>
      </c>
      <c r="M175" s="72">
        <f>_xlfn.IFNA(IF('Stata dataset (nominal)'!M174="","",IF(LEFT(M$4,1)="£", 'Stata dataset (nominal)'!M174*$D175, 'Stata dataset (nominal)'!M174)), "")</f>
        <v>0.89204437202306341</v>
      </c>
      <c r="N175" s="72" t="str">
        <f>_xlfn.IFNA(IF('Stata dataset (nominal)'!N174="","",IF(LEFT(N$4,1)="£", 'Stata dataset (nominal)'!N174*$D175, 'Stata dataset (nominal)'!N174)), "")</f>
        <v/>
      </c>
      <c r="O175" s="72">
        <f>_xlfn.IFNA(IF('Stata dataset (nominal)'!O174="","",IF(LEFT(O$4,1)="£", 'Stata dataset (nominal)'!O174*$D175, 'Stata dataset (nominal)'!O174)), "")</f>
        <v>21.82</v>
      </c>
      <c r="P175" s="72">
        <f>_xlfn.IFNA(IF('Stata dataset (nominal)'!P174="","",IF(LEFT(P$4,1)="£", 'Stata dataset (nominal)'!P174*$D175, 'Stata dataset (nominal)'!P174)), "")</f>
        <v>312.87599999999998</v>
      </c>
      <c r="Q175" s="72">
        <f>_xlfn.IFNA(IF('Stata dataset (nominal)'!Q174="","",IF(LEFT(Q$4,1)="£", 'Stata dataset (nominal)'!Q174*$D175, 'Stata dataset (nominal)'!Q174)), "")</f>
        <v>202.55799999999999</v>
      </c>
      <c r="R175" s="72">
        <f>_xlfn.IFNA(IF('Stata dataset (nominal)'!R174="","",IF(LEFT(R$4,1)="£", 'Stata dataset (nominal)'!R174*$D175, 'Stata dataset (nominal)'!R174)), "")</f>
        <v>17.204000000000001</v>
      </c>
      <c r="S175" s="72">
        <f>_xlfn.IFNA(IF('Stata dataset (nominal)'!S174="","",IF(LEFT(S$4,1)="£", 'Stata dataset (nominal)'!S174*$D175, 'Stata dataset (nominal)'!S174)), "")</f>
        <v>292.93400000000003</v>
      </c>
      <c r="T175" s="72">
        <f>_xlfn.IFNA(IF('Stata dataset (nominal)'!T174="","",IF(LEFT(T$4,1)="£", 'Stata dataset (nominal)'!T174*$D175, 'Stata dataset (nominal)'!T174)), "")</f>
        <v>292.95699999999999</v>
      </c>
      <c r="U175" s="72">
        <f>_xlfn.IFNA(IF('Stata dataset (nominal)'!U174="","",IF(LEFT(U$4,1)="£", 'Stata dataset (nominal)'!U174*$D175, 'Stata dataset (nominal)'!U174)), "")</f>
        <v>20.570758233046014</v>
      </c>
      <c r="V175" s="72">
        <f>_xlfn.IFNA(IF('Stata dataset (nominal)'!V174="","",IF(LEFT(V$4,1)="£", 'Stata dataset (nominal)'!V174*$D175, 'Stata dataset (nominal)'!V174)), "")</f>
        <v>142.03725760905883</v>
      </c>
      <c r="W175" s="72">
        <f>_xlfn.IFNA(IF('Stata dataset (nominal)'!W174="","",IF(LEFT(W$4,1)="£", 'Stata dataset (nominal)'!W174*$D175, 'Stata dataset (nominal)'!W174)), "")</f>
        <v>1.627963025938316</v>
      </c>
      <c r="X175" s="72">
        <f>_xlfn.IFNA(IF('Stata dataset (nominal)'!X174="","",IF(LEFT(X$4,1)="£", 'Stata dataset (nominal)'!X174*$D175, 'Stata dataset (nominal)'!X174)), "")</f>
        <v>12.543874897771628</v>
      </c>
      <c r="Y175" s="72">
        <f>_xlfn.IFNA(IF('Stata dataset (nominal)'!Y174="","",IF(LEFT(Y$4,1)="£", 'Stata dataset (nominal)'!Y174*$D175, 'Stata dataset (nominal)'!Y174)), "")</f>
        <v>10.9786111232442</v>
      </c>
      <c r="Z175" s="72">
        <f>_xlfn.IFNA(IF('Stata dataset (nominal)'!Z174="","",IF(LEFT(Z$4,1)="£", 'Stata dataset (nominal)'!Z174*$D175, 'Stata dataset (nominal)'!Z174)), "")</f>
        <v>10.9786111232442</v>
      </c>
      <c r="AA175" s="72">
        <f>_xlfn.IFNA(IF('Stata dataset (nominal)'!AA174="","",IF(LEFT(AA$4,1)="£", 'Stata dataset (nominal)'!AA174*$D175, 'Stata dataset (nominal)'!AA174)), "")</f>
        <v>512.97864969801549</v>
      </c>
      <c r="AB175" s="72">
        <f>_xlfn.IFNA(IF('Stata dataset (nominal)'!AB174="","",IF(LEFT(AB$4,1)="£", 'Stata dataset (nominal)'!AB174*$D175, 'Stata dataset (nominal)'!AB174)), "")</f>
        <v>1.1708853513829698</v>
      </c>
      <c r="AC175" s="72">
        <f>_xlfn.IFNA(IF('Stata dataset (nominal)'!AC174="","",IF(LEFT(AC$4,1)="£", 'Stata dataset (nominal)'!AC174*$D175, 'Stata dataset (nominal)'!AC174)), "")</f>
        <v>1.192757431421257</v>
      </c>
      <c r="AD175" s="72">
        <f>_xlfn.IFNA(IF('Stata dataset (nominal)'!AD174="","",IF(LEFT(AD$4,1)="£", 'Stata dataset (nominal)'!AD174*$D175, 'Stata dataset (nominal)'!AD174)), "")</f>
        <v>0.73411673769532881</v>
      </c>
    </row>
    <row r="176" spans="1:30" x14ac:dyDescent="0.4">
      <c r="A176" s="63" t="str">
        <f t="shared" si="1"/>
        <v>WSX16</v>
      </c>
      <c r="B176" s="63" t="s">
        <v>373</v>
      </c>
      <c r="C176" s="63" t="s">
        <v>247</v>
      </c>
      <c r="D176" s="72">
        <f>_xlfn.IFNA(IF('Stata dataset (nominal)'!D175="","",IF(LEFT(D$4,1)="£",'Stata dataset (nominal)'!D175*$D176,'Stata dataset (nominal)'!D175)),"")</f>
        <v>1.2283693843594008</v>
      </c>
      <c r="E176" s="72">
        <f>_xlfn.IFNA(IF('Stata dataset (nominal)'!E175="","",IF(LEFT(E$4,1)="£", 'Stata dataset (nominal)'!E175*$D176, 'Stata dataset (nominal)'!E175)), "")</f>
        <v>5.5985703762959975</v>
      </c>
      <c r="F176" s="72">
        <f>_xlfn.IFNA(IF('Stata dataset (nominal)'!F175="","",IF(LEFT(F$4,1)="£", 'Stata dataset (nominal)'!F175*$D176, 'Stata dataset (nominal)'!F175)), "")</f>
        <v>3.0819421621297614</v>
      </c>
      <c r="G176" s="72">
        <f>_xlfn.IFNA(IF('Stata dataset (nominal)'!G175="","",IF(LEFT(G$4,1)="£", 'Stata dataset (nominal)'!G175*$D176, 'Stata dataset (nominal)'!G175)), "")</f>
        <v>13.21047397670549</v>
      </c>
      <c r="H176" s="72">
        <f>_xlfn.IFNA(IF('Stata dataset (nominal)'!H175="","",IF(LEFT(H$4,1)="£", 'Stata dataset (nominal)'!H175*$D176, 'Stata dataset (nominal)'!H175)), "")</f>
        <v>1.8905538954908714</v>
      </c>
      <c r="I176" s="72">
        <f>_xlfn.IFNA(IF('Stata dataset (nominal)'!I175="","",IF(LEFT(I$4,1)="£", 'Stata dataset (nominal)'!I175*$D176, 'Stata dataset (nominal)'!I175)), "")</f>
        <v>7.9774436365946979</v>
      </c>
      <c r="J176" s="72" t="str">
        <f>_xlfn.IFNA(IF('Stata dataset (nominal)'!J175="","",IF(LEFT(J$4,1)="£", 'Stata dataset (nominal)'!J175*$D176, 'Stata dataset (nominal)'!J175)), "")</f>
        <v/>
      </c>
      <c r="K176" s="72" t="str">
        <f>_xlfn.IFNA(IF('Stata dataset (nominal)'!K175="","",IF(LEFT(K$4,1)="£", 'Stata dataset (nominal)'!K175*$D176, 'Stata dataset (nominal)'!K175)), "")</f>
        <v/>
      </c>
      <c r="L176" s="72">
        <f>_xlfn.IFNA(IF('Stata dataset (nominal)'!L175="","",IF(LEFT(L$4,1)="£", 'Stata dataset (nominal)'!L175*$D176, 'Stata dataset (nominal)'!L175)), "")</f>
        <v>0</v>
      </c>
      <c r="M176" s="72">
        <f>_xlfn.IFNA(IF('Stata dataset (nominal)'!M175="","",IF(LEFT(M$4,1)="£", 'Stata dataset (nominal)'!M175*$D176, 'Stata dataset (nominal)'!M175)), "")</f>
        <v>1.4703581530782028</v>
      </c>
      <c r="N176" s="72" t="str">
        <f>_xlfn.IFNA(IF('Stata dataset (nominal)'!N175="","",IF(LEFT(N$4,1)="£", 'Stata dataset (nominal)'!N175*$D176, 'Stata dataset (nominal)'!N175)), "")</f>
        <v/>
      </c>
      <c r="O176" s="72">
        <f>_xlfn.IFNA(IF('Stata dataset (nominal)'!O175="","",IF(LEFT(O$4,1)="£", 'Stata dataset (nominal)'!O175*$D176, 'Stata dataset (nominal)'!O175)), "")</f>
        <v>21.617999999999999</v>
      </c>
      <c r="P176" s="72">
        <f>_xlfn.IFNA(IF('Stata dataset (nominal)'!P175="","",IF(LEFT(P$4,1)="£", 'Stata dataset (nominal)'!P175*$D176, 'Stata dataset (nominal)'!P175)), "")</f>
        <v>303.80599999999998</v>
      </c>
      <c r="Q176" s="72">
        <f>_xlfn.IFNA(IF('Stata dataset (nominal)'!Q175="","",IF(LEFT(Q$4,1)="£", 'Stata dataset (nominal)'!Q175*$D176, 'Stata dataset (nominal)'!Q175)), "")</f>
        <v>196.86099999999999</v>
      </c>
      <c r="R176" s="72">
        <f>_xlfn.IFNA(IF('Stata dataset (nominal)'!R175="","",IF(LEFT(R$4,1)="£", 'Stata dataset (nominal)'!R175*$D176, 'Stata dataset (nominal)'!R175)), "")</f>
        <v>18.062000000000001</v>
      </c>
      <c r="S176" s="72">
        <f>_xlfn.IFNA(IF('Stata dataset (nominal)'!S175="","",IF(LEFT(S$4,1)="£", 'Stata dataset (nominal)'!S175*$D176, 'Stata dataset (nominal)'!S175)), "")</f>
        <v>326.24700000000001</v>
      </c>
      <c r="T176" s="72">
        <f>_xlfn.IFNA(IF('Stata dataset (nominal)'!T175="","",IF(LEFT(T$4,1)="£", 'Stata dataset (nominal)'!T175*$D176, 'Stata dataset (nominal)'!T175)), "")</f>
        <v>306.72300000000001</v>
      </c>
      <c r="U176" s="72">
        <f>_xlfn.IFNA(IF('Stata dataset (nominal)'!U175="","",IF(LEFT(U$4,1)="£", 'Stata dataset (nominal)'!U175*$D176, 'Stata dataset (nominal)'!U175)), "")</f>
        <v>20.287916071508349</v>
      </c>
      <c r="V176" s="72">
        <f>_xlfn.IFNA(IF('Stata dataset (nominal)'!V175="","",IF(LEFT(V$4,1)="£", 'Stata dataset (nominal)'!V175*$D176, 'Stata dataset (nominal)'!V175)), "")</f>
        <v>142.45161668188899</v>
      </c>
      <c r="W176" s="72">
        <f>_xlfn.IFNA(IF('Stata dataset (nominal)'!W175="","",IF(LEFT(W$4,1)="£", 'Stata dataset (nominal)'!W175*$D176, 'Stata dataset (nominal)'!W175)), "")</f>
        <v>1.5760503898138658</v>
      </c>
      <c r="X176" s="72">
        <f>_xlfn.IFNA(IF('Stata dataset (nominal)'!X175="","",IF(LEFT(X$4,1)="£", 'Stata dataset (nominal)'!X175*$D176, 'Stata dataset (nominal)'!X175)), "")</f>
        <v>12.543874897771628</v>
      </c>
      <c r="Y176" s="72">
        <f>_xlfn.IFNA(IF('Stata dataset (nominal)'!Y175="","",IF(LEFT(Y$4,1)="£", 'Stata dataset (nominal)'!Y175*$D176, 'Stata dataset (nominal)'!Y175)), "")</f>
        <v>10.98056146411775</v>
      </c>
      <c r="Z176" s="72">
        <f>_xlfn.IFNA(IF('Stata dataset (nominal)'!Z175="","",IF(LEFT(Z$4,1)="£", 'Stata dataset (nominal)'!Z175*$D176, 'Stata dataset (nominal)'!Z175)), "")</f>
        <v>10.98056146411775</v>
      </c>
      <c r="AA176" s="72">
        <f>_xlfn.IFNA(IF('Stata dataset (nominal)'!AA175="","",IF(LEFT(AA$4,1)="£", 'Stata dataset (nominal)'!AA175*$D176, 'Stata dataset (nominal)'!AA175)), "")</f>
        <v>476.06944643053237</v>
      </c>
      <c r="AB176" s="72">
        <f>_xlfn.IFNA(IF('Stata dataset (nominal)'!AB175="","",IF(LEFT(AB$4,1)="£", 'Stata dataset (nominal)'!AB175*$D176, 'Stata dataset (nominal)'!AB175)), "")</f>
        <v>1.1276430948419298</v>
      </c>
      <c r="AC176" s="72">
        <f>_xlfn.IFNA(IF('Stata dataset (nominal)'!AC175="","",IF(LEFT(AC$4,1)="£", 'Stata dataset (nominal)'!AC175*$D176, 'Stata dataset (nominal)'!AC175)), "")</f>
        <v>1.1874981848434425</v>
      </c>
      <c r="AD176" s="72">
        <f>_xlfn.IFNA(IF('Stata dataset (nominal)'!AD175="","",IF(LEFT(AD$4,1)="£", 'Stata dataset (nominal)'!AD175*$D176, 'Stata dataset (nominal)'!AD175)), "")</f>
        <v>0.82546422628951743</v>
      </c>
    </row>
    <row r="177" spans="1:30" x14ac:dyDescent="0.4">
      <c r="A177" s="63" t="str">
        <f t="shared" si="1"/>
        <v>WSX17</v>
      </c>
      <c r="B177" s="63" t="s">
        <v>373</v>
      </c>
      <c r="C177" s="63" t="s">
        <v>249</v>
      </c>
      <c r="D177" s="72">
        <f>_xlfn.IFNA(IF('Stata dataset (nominal)'!D176="","",IF(LEFT(D$4,1)="£",'Stata dataset (nominal)'!D176*$D177,'Stata dataset (nominal)'!D176)),"")</f>
        <v>1.2117357406647515</v>
      </c>
      <c r="E177" s="72">
        <f>_xlfn.IFNA(IF('Stata dataset (nominal)'!E176="","",IF(LEFT(E$4,1)="£", 'Stata dataset (nominal)'!E176*$D177, 'Stata dataset (nominal)'!E176)), "")</f>
        <v>6.1613385325149297</v>
      </c>
      <c r="F177" s="72">
        <f>_xlfn.IFNA(IF('Stata dataset (nominal)'!F176="","",IF(LEFT(F$4,1)="£", 'Stata dataset (nominal)'!F176*$D177, 'Stata dataset (nominal)'!F176)), "")</f>
        <v>2.7202132977212474</v>
      </c>
      <c r="G177" s="72">
        <f>_xlfn.IFNA(IF('Stata dataset (nominal)'!G176="","",IF(LEFT(G$4,1)="£", 'Stata dataset (nominal)'!G176*$D177, 'Stata dataset (nominal)'!G176)), "")</f>
        <v>12.804411571604422</v>
      </c>
      <c r="H177" s="72">
        <f>_xlfn.IFNA(IF('Stata dataset (nominal)'!H176="","",IF(LEFT(H$4,1)="£", 'Stata dataset (nominal)'!H176*$D177, 'Stata dataset (nominal)'!H176)), "")</f>
        <v>1.5385568528710813</v>
      </c>
      <c r="I177" s="72">
        <f>_xlfn.IFNA(IF('Stata dataset (nominal)'!I176="","",IF(LEFT(I$4,1)="£", 'Stata dataset (nominal)'!I176*$D177, 'Stata dataset (nominal)'!I176)), "")</f>
        <v>8.4910742276184905</v>
      </c>
      <c r="J177" s="72" t="str">
        <f>_xlfn.IFNA(IF('Stata dataset (nominal)'!J176="","",IF(LEFT(J$4,1)="£", 'Stata dataset (nominal)'!J176*$D177, 'Stata dataset (nominal)'!J176)), "")</f>
        <v/>
      </c>
      <c r="K177" s="72" t="str">
        <f>_xlfn.IFNA(IF('Stata dataset (nominal)'!K176="","",IF(LEFT(K$4,1)="£", 'Stata dataset (nominal)'!K176*$D177, 'Stata dataset (nominal)'!K176)), "")</f>
        <v/>
      </c>
      <c r="L177" s="72">
        <f>_xlfn.IFNA(IF('Stata dataset (nominal)'!L176="","",IF(LEFT(L$4,1)="£", 'Stata dataset (nominal)'!L176*$D177, 'Stata dataset (nominal)'!L176)), "")</f>
        <v>0</v>
      </c>
      <c r="M177" s="72">
        <f>_xlfn.IFNA(IF('Stata dataset (nominal)'!M176="","",IF(LEFT(M$4,1)="£", 'Stata dataset (nominal)'!M176*$D177, 'Stata dataset (nominal)'!M176)), "")</f>
        <v>2.2041473122691828</v>
      </c>
      <c r="N177" s="72" t="str">
        <f>_xlfn.IFNA(IF('Stata dataset (nominal)'!N176="","",IF(LEFT(N$4,1)="£", 'Stata dataset (nominal)'!N176*$D177, 'Stata dataset (nominal)'!N176)), "")</f>
        <v/>
      </c>
      <c r="O177" s="72">
        <f>_xlfn.IFNA(IF('Stata dataset (nominal)'!O176="","",IF(LEFT(O$4,1)="£", 'Stata dataset (nominal)'!O176*$D177, 'Stata dataset (nominal)'!O176)), "")</f>
        <v>21.283000000000001</v>
      </c>
      <c r="P177" s="72">
        <f>_xlfn.IFNA(IF('Stata dataset (nominal)'!P176="","",IF(LEFT(P$4,1)="£", 'Stata dataset (nominal)'!P176*$D177, 'Stata dataset (nominal)'!P176)), "")</f>
        <v>294.86399999999998</v>
      </c>
      <c r="Q177" s="72">
        <f>_xlfn.IFNA(IF('Stata dataset (nominal)'!Q176="","",IF(LEFT(Q$4,1)="£", 'Stata dataset (nominal)'!Q176*$D177, 'Stata dataset (nominal)'!Q176)), "")</f>
        <v>189.83799999999999</v>
      </c>
      <c r="R177" s="72">
        <f>_xlfn.IFNA(IF('Stata dataset (nominal)'!R176="","",IF(LEFT(R$4,1)="£", 'Stata dataset (nominal)'!R176*$D177, 'Stata dataset (nominal)'!R176)), "")</f>
        <v>18.731999999999999</v>
      </c>
      <c r="S177" s="72">
        <f>_xlfn.IFNA(IF('Stata dataset (nominal)'!S176="","",IF(LEFT(S$4,1)="£", 'Stata dataset (nominal)'!S176*$D177, 'Stata dataset (nominal)'!S176)), "")</f>
        <v>338.72300000000001</v>
      </c>
      <c r="T177" s="72">
        <f>_xlfn.IFNA(IF('Stata dataset (nominal)'!T176="","",IF(LEFT(T$4,1)="£", 'Stata dataset (nominal)'!T176*$D177, 'Stata dataset (nominal)'!T176)), "")</f>
        <v>318.51</v>
      </c>
      <c r="U177" s="72">
        <f>_xlfn.IFNA(IF('Stata dataset (nominal)'!U176="","",IF(LEFT(U$4,1)="£", 'Stata dataset (nominal)'!U176*$D177, 'Stata dataset (nominal)'!U176)), "")</f>
        <v>19.567890760556338</v>
      </c>
      <c r="V177" s="72">
        <f>_xlfn.IFNA(IF('Stata dataset (nominal)'!V176="","",IF(LEFT(V$4,1)="£", 'Stata dataset (nominal)'!V176*$D177, 'Stata dataset (nominal)'!V176)), "")</f>
        <v>143.02856556346094</v>
      </c>
      <c r="W177" s="72">
        <f>_xlfn.IFNA(IF('Stata dataset (nominal)'!W176="","",IF(LEFT(W$4,1)="£", 'Stata dataset (nominal)'!W176*$D177, 'Stata dataset (nominal)'!W176)), "")</f>
        <v>1.4014650077540103</v>
      </c>
      <c r="X177" s="72">
        <f>_xlfn.IFNA(IF('Stata dataset (nominal)'!X176="","",IF(LEFT(X$4,1)="£", 'Stata dataset (nominal)'!X176*$D177, 'Stata dataset (nominal)'!X176)), "")</f>
        <v>12.543874897771628</v>
      </c>
      <c r="Y177" s="72">
        <f>_xlfn.IFNA(IF('Stata dataset (nominal)'!Y176="","",IF(LEFT(Y$4,1)="£", 'Stata dataset (nominal)'!Y176*$D177, 'Stata dataset (nominal)'!Y176)), "")</f>
        <v>10.980062934891709</v>
      </c>
      <c r="Z177" s="72">
        <f>_xlfn.IFNA(IF('Stata dataset (nominal)'!Z176="","",IF(LEFT(Z$4,1)="£", 'Stata dataset (nominal)'!Z176*$D177, 'Stata dataset (nominal)'!Z176)), "")</f>
        <v>10.661238739760002</v>
      </c>
      <c r="AA177" s="72">
        <f>_xlfn.IFNA(IF('Stata dataset (nominal)'!AA176="","",IF(LEFT(AA$4,1)="£", 'Stata dataset (nominal)'!AA176*$D177, 'Stata dataset (nominal)'!AA176)), "")</f>
        <v>475.93698755272868</v>
      </c>
      <c r="AB177" s="72">
        <f>_xlfn.IFNA(IF('Stata dataset (nominal)'!AB176="","",IF(LEFT(AB$4,1)="£", 'Stata dataset (nominal)'!AB176*$D177, 'Stata dataset (nominal)'!AB176)), "")</f>
        <v>1.3474501436192039</v>
      </c>
      <c r="AC177" s="72">
        <f>_xlfn.IFNA(IF('Stata dataset (nominal)'!AC176="","",IF(LEFT(AC$4,1)="£", 'Stata dataset (nominal)'!AC176*$D177, 'Stata dataset (nominal)'!AC176)), "")</f>
        <v>1.1714179878389972</v>
      </c>
      <c r="AD177" s="72">
        <f>_xlfn.IFNA(IF('Stata dataset (nominal)'!AD176="","",IF(LEFT(AD$4,1)="£", 'Stata dataset (nominal)'!AD176*$D177, 'Stata dataset (nominal)'!AD176)), "")</f>
        <v>1.0021054575297494</v>
      </c>
    </row>
    <row r="178" spans="1:30" x14ac:dyDescent="0.4">
      <c r="A178" s="63" t="str">
        <f t="shared" si="1"/>
        <v>WSX18</v>
      </c>
      <c r="B178" s="63" t="s">
        <v>373</v>
      </c>
      <c r="C178" s="63" t="s">
        <v>251</v>
      </c>
      <c r="D178" s="72">
        <f>_xlfn.IFNA(IF('Stata dataset (nominal)'!D177="","",IF(LEFT(D$4,1)="£",'Stata dataset (nominal)'!D177*$D178,'Stata dataset (nominal)'!D177)),"")</f>
        <v>1.1806332960179113</v>
      </c>
      <c r="E178" s="72">
        <f>_xlfn.IFNA(IF('Stata dataset (nominal)'!E177="","",IF(LEFT(E$4,1)="£", 'Stata dataset (nominal)'!E177*$D178, 'Stata dataset (nominal)'!E177)), "")</f>
        <v>7.473011647134066</v>
      </c>
      <c r="F178" s="72">
        <f>_xlfn.IFNA(IF('Stata dataset (nominal)'!F177="","",IF(LEFT(F$4,1)="£", 'Stata dataset (nominal)'!F177*$D178, 'Stata dataset (nominal)'!F177)), "")</f>
        <v>2.3066708572163357</v>
      </c>
      <c r="G178" s="72">
        <f>_xlfn.IFNA(IF('Stata dataset (nominal)'!G177="","",IF(LEFT(G$4,1)="£", 'Stata dataset (nominal)'!G177*$D178, 'Stata dataset (nominal)'!G177)), "")</f>
        <v>13.194648138225888</v>
      </c>
      <c r="H178" s="72">
        <f>_xlfn.IFNA(IF('Stata dataset (nominal)'!H177="","",IF(LEFT(H$4,1)="£", 'Stata dataset (nominal)'!H177*$D178, 'Stata dataset (nominal)'!H177)), "")</f>
        <v>1.4244388762642604</v>
      </c>
      <c r="I178" s="72">
        <f>_xlfn.IFNA(IF('Stata dataset (nominal)'!I177="","",IF(LEFT(I$4,1)="£", 'Stata dataset (nominal)'!I177*$D178, 'Stata dataset (nominal)'!I177)), "")</f>
        <v>9.5244716028095731</v>
      </c>
      <c r="J178" s="72" t="str">
        <f>_xlfn.IFNA(IF('Stata dataset (nominal)'!J177="","",IF(LEFT(J$4,1)="£", 'Stata dataset (nominal)'!J177*$D178, 'Stata dataset (nominal)'!J177)), "")</f>
        <v/>
      </c>
      <c r="K178" s="72" t="str">
        <f>_xlfn.IFNA(IF('Stata dataset (nominal)'!K177="","",IF(LEFT(K$4,1)="£", 'Stata dataset (nominal)'!K177*$D178, 'Stata dataset (nominal)'!K177)), "")</f>
        <v/>
      </c>
      <c r="L178" s="72">
        <f>_xlfn.IFNA(IF('Stata dataset (nominal)'!L177="","",IF(LEFT(L$4,1)="£", 'Stata dataset (nominal)'!L177*$D178, 'Stata dataset (nominal)'!L177)), "")</f>
        <v>0</v>
      </c>
      <c r="M178" s="72">
        <f>_xlfn.IFNA(IF('Stata dataset (nominal)'!M177="","",IF(LEFT(M$4,1)="£", 'Stata dataset (nominal)'!M177*$D178, 'Stata dataset (nominal)'!M177)), "")</f>
        <v>1.6679916958459939</v>
      </c>
      <c r="N178" s="72" t="str">
        <f>_xlfn.IFNA(IF('Stata dataset (nominal)'!N177="","",IF(LEFT(N$4,1)="£", 'Stata dataset (nominal)'!N177*$D178, 'Stata dataset (nominal)'!N177)), "")</f>
        <v/>
      </c>
      <c r="O178" s="72">
        <f>_xlfn.IFNA(IF('Stata dataset (nominal)'!O177="","",IF(LEFT(O$4,1)="£", 'Stata dataset (nominal)'!O177*$D178, 'Stata dataset (nominal)'!O177)), "")</f>
        <v>20.47</v>
      </c>
      <c r="P178" s="72">
        <f>_xlfn.IFNA(IF('Stata dataset (nominal)'!P177="","",IF(LEFT(P$4,1)="£", 'Stata dataset (nominal)'!P177*$D178, 'Stata dataset (nominal)'!P177)), "")</f>
        <v>283.62799999999999</v>
      </c>
      <c r="Q178" s="72">
        <f>_xlfn.IFNA(IF('Stata dataset (nominal)'!Q177="","",IF(LEFT(Q$4,1)="£", 'Stata dataset (nominal)'!Q177*$D178, 'Stata dataset (nominal)'!Q177)), "")</f>
        <v>180.16300000000001</v>
      </c>
      <c r="R178" s="72">
        <f>_xlfn.IFNA(IF('Stata dataset (nominal)'!R177="","",IF(LEFT(R$4,1)="£", 'Stata dataset (nominal)'!R177*$D178, 'Stata dataset (nominal)'!R177)), "")</f>
        <v>19.68</v>
      </c>
      <c r="S178" s="72">
        <f>_xlfn.IFNA(IF('Stata dataset (nominal)'!S177="","",IF(LEFT(S$4,1)="£", 'Stata dataset (nominal)'!S177*$D178, 'Stata dataset (nominal)'!S177)), "")</f>
        <v>354.96800000000002</v>
      </c>
      <c r="T178" s="72">
        <f>_xlfn.IFNA(IF('Stata dataset (nominal)'!T177="","",IF(LEFT(T$4,1)="£", 'Stata dataset (nominal)'!T177*$D178, 'Stata dataset (nominal)'!T177)), "")</f>
        <v>332.50200000000001</v>
      </c>
      <c r="U178" s="72">
        <f>_xlfn.IFNA(IF('Stata dataset (nominal)'!U177="","",IF(LEFT(U$4,1)="£", 'Stata dataset (nominal)'!U177*$D178, 'Stata dataset (nominal)'!U177)), "")</f>
        <v>19.590869636862131</v>
      </c>
      <c r="V178" s="72">
        <f>_xlfn.IFNA(IF('Stata dataset (nominal)'!V177="","",IF(LEFT(V$4,1)="£", 'Stata dataset (nominal)'!V177*$D178, 'Stata dataset (nominal)'!V177)), "")</f>
        <v>143.55049859039008</v>
      </c>
      <c r="W178" s="72">
        <f>_xlfn.IFNA(IF('Stata dataset (nominal)'!W177="","",IF(LEFT(W$4,1)="£", 'Stata dataset (nominal)'!W177*$D178, 'Stata dataset (nominal)'!W177)), "")</f>
        <v>1.3926670020417942</v>
      </c>
      <c r="X178" s="72">
        <f>_xlfn.IFNA(IF('Stata dataset (nominal)'!X177="","",IF(LEFT(X$4,1)="£", 'Stata dataset (nominal)'!X177*$D178, 'Stata dataset (nominal)'!X177)), "")</f>
        <v>12.658651432293505</v>
      </c>
      <c r="Y178" s="72">
        <f>_xlfn.IFNA(IF('Stata dataset (nominal)'!Y177="","",IF(LEFT(Y$4,1)="£", 'Stata dataset (nominal)'!Y177*$D178, 'Stata dataset (nominal)'!Y177)), "")</f>
        <v>10.979192127886463</v>
      </c>
      <c r="Z178" s="72">
        <f>_xlfn.IFNA(IF('Stata dataset (nominal)'!Z177="","",IF(LEFT(Z$4,1)="£", 'Stata dataset (nominal)'!Z177*$D178, 'Stata dataset (nominal)'!Z177)), "")</f>
        <v>10.341647207706902</v>
      </c>
      <c r="AA178" s="72">
        <f>_xlfn.IFNA(IF('Stata dataset (nominal)'!AA177="","",IF(LEFT(AA$4,1)="£", 'Stata dataset (nominal)'!AA177*$D178, 'Stata dataset (nominal)'!AA177)), "")</f>
        <v>479.00201431233023</v>
      </c>
      <c r="AB178" s="72">
        <f>_xlfn.IFNA(IF('Stata dataset (nominal)'!AB177="","",IF(LEFT(AB$4,1)="£", 'Stata dataset (nominal)'!AB177*$D178, 'Stata dataset (nominal)'!AB177)), "")</f>
        <v>1.225497361266592</v>
      </c>
      <c r="AC178" s="72">
        <f>_xlfn.IFNA(IF('Stata dataset (nominal)'!AC177="","",IF(LEFT(AC$4,1)="£", 'Stata dataset (nominal)'!AC177*$D178, 'Stata dataset (nominal)'!AC177)), "")</f>
        <v>1.1413504063504063</v>
      </c>
      <c r="AD178" s="72">
        <f>_xlfn.IFNA(IF('Stata dataset (nominal)'!AD177="","",IF(LEFT(AD$4,1)="£", 'Stata dataset (nominal)'!AD177*$D178, 'Stata dataset (nominal)'!AD177)), "")</f>
        <v>0.98582880217495594</v>
      </c>
    </row>
    <row r="179" spans="1:30" x14ac:dyDescent="0.4">
      <c r="A179" s="63" t="str">
        <f t="shared" si="1"/>
        <v>WSX19</v>
      </c>
      <c r="B179" s="63" t="s">
        <v>373</v>
      </c>
      <c r="C179" s="63" t="s">
        <v>253</v>
      </c>
      <c r="D179" s="72">
        <f>_xlfn.IFNA(IF('Stata dataset (nominal)'!D178="","",IF(LEFT(D$4,1)="£",'Stata dataset (nominal)'!D178*$D179,'Stata dataset (nominal)'!D178)),"")</f>
        <v>1.1560444722831191</v>
      </c>
      <c r="E179" s="72">
        <f>_xlfn.IFNA(IF('Stata dataset (nominal)'!E178="","",IF(LEFT(E$4,1)="£", 'Stata dataset (nominal)'!E178*$D179, 'Stata dataset (nominal)'!E178)), "")</f>
        <v>8.6664214211746877</v>
      </c>
      <c r="F179" s="72">
        <f>_xlfn.IFNA(IF('Stata dataset (nominal)'!F178="","",IF(LEFT(F$4,1)="£", 'Stata dataset (nominal)'!F178*$D179, 'Stata dataset (nominal)'!F178)), "")</f>
        <v>2.0673678591992579</v>
      </c>
      <c r="G179" s="72">
        <f>_xlfn.IFNA(IF('Stata dataset (nominal)'!G178="","",IF(LEFT(G$4,1)="£", 'Stata dataset (nominal)'!G178*$D179, 'Stata dataset (nominal)'!G178)), "")</f>
        <v>14.619046086360896</v>
      </c>
      <c r="H179" s="72">
        <f>_xlfn.IFNA(IF('Stata dataset (nominal)'!H178="","",IF(LEFT(H$4,1)="£", 'Stata dataset (nominal)'!H178*$D179, 'Stata dataset (nominal)'!H178)), "")</f>
        <v>1.3532834799714828</v>
      </c>
      <c r="I179" s="72">
        <f>_xlfn.IFNA(IF('Stata dataset (nominal)'!I178="","",IF(LEFT(I$4,1)="£", 'Stata dataset (nominal)'!I178*$D179, 'Stata dataset (nominal)'!I178)), "")</f>
        <v>11.746789315387838</v>
      </c>
      <c r="J179" s="72" t="str">
        <f>_xlfn.IFNA(IF('Stata dataset (nominal)'!J178="","",IF(LEFT(J$4,1)="£", 'Stata dataset (nominal)'!J178*$D179, 'Stata dataset (nominal)'!J178)), "")</f>
        <v/>
      </c>
      <c r="K179" s="72" t="str">
        <f>_xlfn.IFNA(IF('Stata dataset (nominal)'!K178="","",IF(LEFT(K$4,1)="£", 'Stata dataset (nominal)'!K178*$D179, 'Stata dataset (nominal)'!K178)), "")</f>
        <v/>
      </c>
      <c r="L179" s="72">
        <f>_xlfn.IFNA(IF('Stata dataset (nominal)'!L178="","",IF(LEFT(L$4,1)="£", 'Stata dataset (nominal)'!L178*$D179, 'Stata dataset (nominal)'!L178)), "")</f>
        <v>0</v>
      </c>
      <c r="M179" s="72">
        <f>_xlfn.IFNA(IF('Stata dataset (nominal)'!M178="","",IF(LEFT(M$4,1)="£", 'Stata dataset (nominal)'!M178*$D179, 'Stata dataset (nominal)'!M178)), "")</f>
        <v>2.4047264984295853</v>
      </c>
      <c r="N179" s="72" t="str">
        <f>_xlfn.IFNA(IF('Stata dataset (nominal)'!N178="","",IF(LEFT(N$4,1)="£", 'Stata dataset (nominal)'!N178*$D179, 'Stata dataset (nominal)'!N178)), "")</f>
        <v/>
      </c>
      <c r="O179" s="72">
        <f>_xlfn.IFNA(IF('Stata dataset (nominal)'!O178="","",IF(LEFT(O$4,1)="£", 'Stata dataset (nominal)'!O178*$D179, 'Stata dataset (nominal)'!O178)), "")</f>
        <v>19.827999999999999</v>
      </c>
      <c r="P179" s="72">
        <f>_xlfn.IFNA(IF('Stata dataset (nominal)'!P178="","",IF(LEFT(P$4,1)="£", 'Stata dataset (nominal)'!P178*$D179, 'Stata dataset (nominal)'!P178)), "")</f>
        <v>266.839</v>
      </c>
      <c r="Q179" s="72">
        <f>_xlfn.IFNA(IF('Stata dataset (nominal)'!Q178="","",IF(LEFT(Q$4,1)="£", 'Stata dataset (nominal)'!Q178*$D179, 'Stata dataset (nominal)'!Q178)), "")</f>
        <v>169.95400000000001</v>
      </c>
      <c r="R179" s="72">
        <f>_xlfn.IFNA(IF('Stata dataset (nominal)'!R178="","",IF(LEFT(R$4,1)="£", 'Stata dataset (nominal)'!R178*$D179, 'Stata dataset (nominal)'!R178)), "")</f>
        <v>20.478999999999999</v>
      </c>
      <c r="S179" s="72">
        <f>_xlfn.IFNA(IF('Stata dataset (nominal)'!S178="","",IF(LEFT(S$4,1)="£", 'Stata dataset (nominal)'!S178*$D179, 'Stata dataset (nominal)'!S178)), "")</f>
        <v>375.84699999999998</v>
      </c>
      <c r="T179" s="72">
        <f>_xlfn.IFNA(IF('Stata dataset (nominal)'!T178="","",IF(LEFT(T$4,1)="£", 'Stata dataset (nominal)'!T178*$D179, 'Stata dataset (nominal)'!T178)), "")</f>
        <v>345.61</v>
      </c>
      <c r="U179" s="72">
        <f>_xlfn.IFNA(IF('Stata dataset (nominal)'!U178="","",IF(LEFT(U$4,1)="£", 'Stata dataset (nominal)'!U178*$D179, 'Stata dataset (nominal)'!U178)), "")</f>
        <v>18.867813182274379</v>
      </c>
      <c r="V179" s="72">
        <f>_xlfn.IFNA(IF('Stata dataset (nominal)'!V178="","",IF(LEFT(V$4,1)="£", 'Stata dataset (nominal)'!V178*$D179, 'Stata dataset (nominal)'!V178)), "")</f>
        <v>143.06166922239549</v>
      </c>
      <c r="W179" s="72">
        <f>_xlfn.IFNA(IF('Stata dataset (nominal)'!W178="","",IF(LEFT(W$4,1)="£", 'Stata dataset (nominal)'!W178*$D179, 'Stata dataset (nominal)'!W178)), "")</f>
        <v>1.3669872989011711</v>
      </c>
      <c r="X179" s="72">
        <f>_xlfn.IFNA(IF('Stata dataset (nominal)'!X178="","",IF(LEFT(X$4,1)="£", 'Stata dataset (nominal)'!X178*$D179, 'Stata dataset (nominal)'!X178)), "")</f>
        <v>12.803936865276114</v>
      </c>
      <c r="Y179" s="72">
        <f>_xlfn.IFNA(IF('Stata dataset (nominal)'!Y178="","",IF(LEFT(Y$4,1)="£", 'Stata dataset (nominal)'!Y178*$D179, 'Stata dataset (nominal)'!Y178)), "")</f>
        <v>10.979192127886463</v>
      </c>
      <c r="Z179" s="72">
        <f>_xlfn.IFNA(IF('Stata dataset (nominal)'!Z178="","",IF(LEFT(Z$4,1)="£", 'Stata dataset (nominal)'!Z178*$D179, 'Stata dataset (nominal)'!Z178)), "")</f>
        <v>10.022874747617124</v>
      </c>
      <c r="AA179" s="72">
        <f>_xlfn.IFNA(IF('Stata dataset (nominal)'!AA178="","",IF(LEFT(AA$4,1)="£", 'Stata dataset (nominal)'!AA178*$D179, 'Stata dataset (nominal)'!AA178)), "")</f>
        <v>479.45557234575625</v>
      </c>
      <c r="AB179" s="72">
        <f>_xlfn.IFNA(IF('Stata dataset (nominal)'!AB178="","",IF(LEFT(AB$4,1)="£", 'Stata dataset (nominal)'!AB178*$D179, 'Stata dataset (nominal)'!AB178)), "")</f>
        <v>0.80345090823676779</v>
      </c>
      <c r="AC179" s="72">
        <f>_xlfn.IFNA(IF('Stata dataset (nominal)'!AC178="","",IF(LEFT(AC$4,1)="£", 'Stata dataset (nominal)'!AC178*$D179, 'Stata dataset (nominal)'!AC178)), "")</f>
        <v>1.117579719841699</v>
      </c>
      <c r="AD179" s="72">
        <f>_xlfn.IFNA(IF('Stata dataset (nominal)'!AD178="","",IF(LEFT(AD$4,1)="£", 'Stata dataset (nominal)'!AD178*$D179, 'Stata dataset (nominal)'!AD178)), "")</f>
        <v>0.69362668336987143</v>
      </c>
    </row>
    <row r="180" spans="1:30" x14ac:dyDescent="0.4">
      <c r="A180" s="63" t="str">
        <f t="shared" si="1"/>
        <v>WSX20</v>
      </c>
      <c r="B180" s="63" t="s">
        <v>373</v>
      </c>
      <c r="C180" s="63" t="s">
        <v>255</v>
      </c>
      <c r="D180" s="72">
        <f>_xlfn.IFNA(IF('Stata dataset (nominal)'!D179="","",IF(LEFT(D$4,1)="£",'Stata dataset (nominal)'!D179*$D180,'Stata dataset (nominal)'!D179)),"")</f>
        <v>1.1367310801447381</v>
      </c>
      <c r="E180" s="72">
        <f>_xlfn.IFNA(IF('Stata dataset (nominal)'!E179="","",IF(LEFT(E$4,1)="£", 'Stata dataset (nominal)'!E179*$D180, 'Stata dataset (nominal)'!E179)), "")</f>
        <v>7.2183932427326996</v>
      </c>
      <c r="F180" s="72">
        <f>_xlfn.IFNA(IF('Stata dataset (nominal)'!F179="","",IF(LEFT(F$4,1)="£", 'Stata dataset (nominal)'!F179*$D180, 'Stata dataset (nominal)'!F179)), "")</f>
        <v>1.9661553638882152</v>
      </c>
      <c r="G180" s="72">
        <f>_xlfn.IFNA(IF('Stata dataset (nominal)'!G179="","",IF(LEFT(G$4,1)="£", 'Stata dataset (nominal)'!G179*$D180, 'Stata dataset (nominal)'!G179)), "")</f>
        <v>22.221051077812231</v>
      </c>
      <c r="H180" s="72">
        <f>_xlfn.IFNA(IF('Stata dataset (nominal)'!H179="","",IF(LEFT(H$4,1)="£", 'Stata dataset (nominal)'!H179*$D180, 'Stata dataset (nominal)'!H179)), "")</f>
        <v>1.4437854412134907</v>
      </c>
      <c r="I180" s="72">
        <f>_xlfn.IFNA(IF('Stata dataset (nominal)'!I179="","",IF(LEFT(I$4,1)="£", 'Stata dataset (nominal)'!I179*$D180, 'Stata dataset (nominal)'!I179)), "")</f>
        <v>7.8372571321301638</v>
      </c>
      <c r="J180" s="72" t="str">
        <f>_xlfn.IFNA(IF('Stata dataset (nominal)'!J179="","",IF(LEFT(J$4,1)="£", 'Stata dataset (nominal)'!J179*$D180, 'Stata dataset (nominal)'!J179)), "")</f>
        <v/>
      </c>
      <c r="K180" s="72" t="str">
        <f>_xlfn.IFNA(IF('Stata dataset (nominal)'!K179="","",IF(LEFT(K$4,1)="£", 'Stata dataset (nominal)'!K179*$D180, 'Stata dataset (nominal)'!K179)), "")</f>
        <v/>
      </c>
      <c r="L180" s="72">
        <f>_xlfn.IFNA(IF('Stata dataset (nominal)'!L179="","",IF(LEFT(L$4,1)="£", 'Stata dataset (nominal)'!L179*$D180, 'Stata dataset (nominal)'!L179)), "")</f>
        <v>0</v>
      </c>
      <c r="M180" s="72">
        <f>_xlfn.IFNA(IF('Stata dataset (nominal)'!M179="","",IF(LEFT(M$4,1)="£", 'Stata dataset (nominal)'!M179*$D180, 'Stata dataset (nominal)'!M179)), "")</f>
        <v>4.3274795156052486</v>
      </c>
      <c r="N180" s="72" t="str">
        <f>_xlfn.IFNA(IF('Stata dataset (nominal)'!N179="","",IF(LEFT(N$4,1)="£", 'Stata dataset (nominal)'!N179*$D180, 'Stata dataset (nominal)'!N179)), "")</f>
        <v/>
      </c>
      <c r="O180" s="72">
        <f>_xlfn.IFNA(IF('Stata dataset (nominal)'!O179="","",IF(LEFT(O$4,1)="£", 'Stata dataset (nominal)'!O179*$D180, 'Stata dataset (nominal)'!O179)), "")</f>
        <v>19.338000000000001</v>
      </c>
      <c r="P180" s="72">
        <f>_xlfn.IFNA(IF('Stata dataset (nominal)'!P179="","",IF(LEFT(P$4,1)="£", 'Stata dataset (nominal)'!P179*$D180, 'Stata dataset (nominal)'!P179)), "")</f>
        <v>251.60400000000001</v>
      </c>
      <c r="Q180" s="72">
        <f>_xlfn.IFNA(IF('Stata dataset (nominal)'!Q179="","",IF(LEFT(Q$4,1)="£", 'Stata dataset (nominal)'!Q179*$D180, 'Stata dataset (nominal)'!Q179)), "")</f>
        <v>161.38499999999999</v>
      </c>
      <c r="R180" s="72">
        <f>_xlfn.IFNA(IF('Stata dataset (nominal)'!R179="","",IF(LEFT(R$4,1)="£", 'Stata dataset (nominal)'!R179*$D180, 'Stata dataset (nominal)'!R179)), "")</f>
        <v>21.158999999999999</v>
      </c>
      <c r="S180" s="72">
        <f>_xlfn.IFNA(IF('Stata dataset (nominal)'!S179="","",IF(LEFT(S$4,1)="£", 'Stata dataset (nominal)'!S179*$D180, 'Stata dataset (nominal)'!S179)), "")</f>
        <v>395.113</v>
      </c>
      <c r="T180" s="72">
        <f>_xlfn.IFNA(IF('Stata dataset (nominal)'!T179="","",IF(LEFT(T$4,1)="£", 'Stata dataset (nominal)'!T179*$D180, 'Stata dataset (nominal)'!T179)), "")</f>
        <v>357.83800000000002</v>
      </c>
      <c r="U180" s="72">
        <f>_xlfn.IFNA(IF('Stata dataset (nominal)'!U179="","",IF(LEFT(U$4,1)="£", 'Stata dataset (nominal)'!U179*$D180, 'Stata dataset (nominal)'!U179)), "")</f>
        <v>18.18507297379249</v>
      </c>
      <c r="V180" s="72">
        <f>_xlfn.IFNA(IF('Stata dataset (nominal)'!V179="","",IF(LEFT(V$4,1)="£", 'Stata dataset (nominal)'!V179*$D180, 'Stata dataset (nominal)'!V179)), "")</f>
        <v>142.5096760341184</v>
      </c>
      <c r="W180" s="72">
        <f>_xlfn.IFNA(IF('Stata dataset (nominal)'!W179="","",IF(LEFT(W$4,1)="£", 'Stata dataset (nominal)'!W179*$D180, 'Stata dataset (nominal)'!W179)), "")</f>
        <v>1.3719540550875848</v>
      </c>
      <c r="X180" s="72">
        <f>_xlfn.IFNA(IF('Stata dataset (nominal)'!X179="","",IF(LEFT(X$4,1)="£", 'Stata dataset (nominal)'!X179*$D180, 'Stata dataset (nominal)'!X179)), "")</f>
        <v>11.314560550874539</v>
      </c>
      <c r="Y180" s="72">
        <f>_xlfn.IFNA(IF('Stata dataset (nominal)'!Y179="","",IF(LEFT(Y$4,1)="£", 'Stata dataset (nominal)'!Y179*$D180, 'Stata dataset (nominal)'!Y179)), "")</f>
        <v>9.7002642348695076</v>
      </c>
      <c r="Z180" s="72">
        <f>_xlfn.IFNA(IF('Stata dataset (nominal)'!Z179="","",IF(LEFT(Z$4,1)="£", 'Stata dataset (nominal)'!Z179*$D180, 'Stata dataset (nominal)'!Z179)), "")</f>
        <v>9.7002642348695076</v>
      </c>
      <c r="AA180" s="72">
        <f>_xlfn.IFNA(IF('Stata dataset (nominal)'!AA179="","",IF(LEFT(AA$4,1)="£", 'Stata dataset (nominal)'!AA179*$D180, 'Stata dataset (nominal)'!AA179)), "")</f>
        <v>476.05057232665126</v>
      </c>
      <c r="AB180" s="72">
        <f>_xlfn.IFNA(IF('Stata dataset (nominal)'!AB179="","",IF(LEFT(AB$4,1)="£", 'Stata dataset (nominal)'!AB179*$D180, 'Stata dataset (nominal)'!AB179)), "")</f>
        <v>1.1515085841866195</v>
      </c>
      <c r="AC180" s="72">
        <f>_xlfn.IFNA(IF('Stata dataset (nominal)'!AC179="","",IF(LEFT(AC$4,1)="£", 'Stata dataset (nominal)'!AC179*$D180, 'Stata dataset (nominal)'!AC179)), "")</f>
        <v>1.0989089369326497</v>
      </c>
      <c r="AD180" s="72">
        <f>_xlfn.IFNA(IF('Stata dataset (nominal)'!AD179="","",IF(LEFT(AD$4,1)="£", 'Stata dataset (nominal)'!AD179*$D180, 'Stata dataset (nominal)'!AD179)), "")</f>
        <v>0.63770613596119818</v>
      </c>
    </row>
    <row r="181" spans="1:30" x14ac:dyDescent="0.4">
      <c r="A181" s="63" t="str">
        <f t="shared" si="1"/>
        <v>WSX21</v>
      </c>
      <c r="B181" s="63" t="s">
        <v>373</v>
      </c>
      <c r="C181" s="63" t="s">
        <v>257</v>
      </c>
      <c r="D181" s="72">
        <f>_xlfn.IFNA(IF('Stata dataset (nominal)'!D180="","",IF(LEFT(D$4,1)="£",'Stata dataset (nominal)'!D180*$D181,'Stata dataset (nominal)'!D180)),"")</f>
        <v>1.1277018254028868</v>
      </c>
      <c r="E181" s="72">
        <f>_xlfn.IFNA(IF('Stata dataset (nominal)'!E180="","",IF(LEFT(E$4,1)="£", 'Stata dataset (nominal)'!E180*$D181, 'Stata dataset (nominal)'!E180)), "")</f>
        <v>9.006158268238897</v>
      </c>
      <c r="F181" s="72">
        <f>_xlfn.IFNA(IF('Stata dataset (nominal)'!F180="","",IF(LEFT(F$4,1)="£", 'Stata dataset (nominal)'!F180*$D181, 'Stata dataset (nominal)'!F180)), "")</f>
        <v>2.1380659223797269</v>
      </c>
      <c r="G181" s="72">
        <f>_xlfn.IFNA(IF('Stata dataset (nominal)'!G180="","",IF(LEFT(G$4,1)="£", 'Stata dataset (nominal)'!G180*$D181, 'Stata dataset (nominal)'!G180)), "")</f>
        <v>17.399540329906404</v>
      </c>
      <c r="H181" s="72">
        <f>_xlfn.IFNA(IF('Stata dataset (nominal)'!H180="","",IF(LEFT(H$4,1)="£", 'Stata dataset (nominal)'!H180*$D181, 'Stata dataset (nominal)'!H180)), "")</f>
        <v>1.4654742317512814</v>
      </c>
      <c r="I181" s="72">
        <f>_xlfn.IFNA(IF('Stata dataset (nominal)'!I180="","",IF(LEFT(I$4,1)="£", 'Stata dataset (nominal)'!I180*$D181, 'Stata dataset (nominal)'!I180)), "")</f>
        <v>8.3941550957054183</v>
      </c>
      <c r="J181" s="72">
        <f>_xlfn.IFNA(IF('Stata dataset (nominal)'!J180="","",IF(LEFT(J$4,1)="£", 'Stata dataset (nominal)'!J180*$D181, 'Stata dataset (nominal)'!J180)), "")</f>
        <v>0.10162223326549778</v>
      </c>
      <c r="K181" s="72" t="str">
        <f>_xlfn.IFNA(IF('Stata dataset (nominal)'!K180="","",IF(LEFT(K$4,1)="£", 'Stata dataset (nominal)'!K180*$D181, 'Stata dataset (nominal)'!K180)), "")</f>
        <v/>
      </c>
      <c r="L181" s="72">
        <f>_xlfn.IFNA(IF('Stata dataset (nominal)'!L180="","",IF(LEFT(L$4,1)="£", 'Stata dataset (nominal)'!L180*$D181, 'Stata dataset (nominal)'!L180)), "")</f>
        <v>0</v>
      </c>
      <c r="M181" s="72" t="str">
        <f>_xlfn.IFNA(IF('Stata dataset (nominal)'!M180="","",IF(LEFT(M$4,1)="£", 'Stata dataset (nominal)'!M180*$D181, 'Stata dataset (nominal)'!M180)), "")</f>
        <v/>
      </c>
      <c r="N181" s="72" t="str">
        <f>_xlfn.IFNA(IF('Stata dataset (nominal)'!N180="","",IF(LEFT(N$4,1)="£", 'Stata dataset (nominal)'!N180*$D181, 'Stata dataset (nominal)'!N180)), "")</f>
        <v/>
      </c>
      <c r="O181" s="72">
        <f>_xlfn.IFNA(IF('Stata dataset (nominal)'!O180="","",IF(LEFT(O$4,1)="£", 'Stata dataset (nominal)'!O180*$D181, 'Stata dataset (nominal)'!O180)), "")</f>
        <v>18.902000000000001</v>
      </c>
      <c r="P181" s="72">
        <f>_xlfn.IFNA(IF('Stata dataset (nominal)'!P180="","",IF(LEFT(P$4,1)="£", 'Stata dataset (nominal)'!P180*$D181, 'Stata dataset (nominal)'!P180)), "")</f>
        <v>244.345</v>
      </c>
      <c r="Q181" s="72">
        <f>_xlfn.IFNA(IF('Stata dataset (nominal)'!Q180="","",IF(LEFT(Q$4,1)="£", 'Stata dataset (nominal)'!Q180*$D181, 'Stata dataset (nominal)'!Q180)), "")</f>
        <v>155.643</v>
      </c>
      <c r="R181" s="72">
        <f>_xlfn.IFNA(IF('Stata dataset (nominal)'!R180="","",IF(LEFT(R$4,1)="£", 'Stata dataset (nominal)'!R180*$D181, 'Stata dataset (nominal)'!R180)), "")</f>
        <v>22.088999999999999</v>
      </c>
      <c r="S181" s="72">
        <f>_xlfn.IFNA(IF('Stata dataset (nominal)'!S180="","",IF(LEFT(S$4,1)="£", 'Stata dataset (nominal)'!S180*$D181, 'Stata dataset (nominal)'!S180)), "")</f>
        <v>410.5</v>
      </c>
      <c r="T181" s="72">
        <f>_xlfn.IFNA(IF('Stata dataset (nominal)'!T180="","",IF(LEFT(T$4,1)="£", 'Stata dataset (nominal)'!T180*$D181, 'Stata dataset (nominal)'!T180)), "")</f>
        <v>370.54700000000003</v>
      </c>
      <c r="U181" s="72">
        <f>_xlfn.IFNA(IF('Stata dataset (nominal)'!U180="","",IF(LEFT(U$4,1)="£", 'Stata dataset (nominal)'!U180*$D181, 'Stata dataset (nominal)'!U180)), "")</f>
        <v>18.012190978284174</v>
      </c>
      <c r="V181" s="72">
        <f>_xlfn.IFNA(IF('Stata dataset (nominal)'!V180="","",IF(LEFT(V$4,1)="£", 'Stata dataset (nominal)'!V180*$D181, 'Stata dataset (nominal)'!V180)), "")</f>
        <v>141.54591546339543</v>
      </c>
      <c r="W181" s="72">
        <f>_xlfn.IFNA(IF('Stata dataset (nominal)'!W180="","",IF(LEFT(W$4,1)="£", 'Stata dataset (nominal)'!W180*$D181, 'Stata dataset (nominal)'!W180)), "")</f>
        <v>1.4014971992907066</v>
      </c>
      <c r="X181" s="72">
        <f>_xlfn.IFNA(IF('Stata dataset (nominal)'!X180="","",IF(LEFT(X$4,1)="£", 'Stata dataset (nominal)'!X180*$D181, 'Stata dataset (nominal)'!X180)), "")</f>
        <v>11.314560550874539</v>
      </c>
      <c r="Y181" s="72">
        <f>_xlfn.IFNA(IF('Stata dataset (nominal)'!Y180="","",IF(LEFT(Y$4,1)="£", 'Stata dataset (nominal)'!Y180*$D181, 'Stata dataset (nominal)'!Y180)), "")</f>
        <v>9.7002642348695076</v>
      </c>
      <c r="Z181" s="72">
        <f>_xlfn.IFNA(IF('Stata dataset (nominal)'!Z180="","",IF(LEFT(Z$4,1)="£", 'Stata dataset (nominal)'!Z180*$D181, 'Stata dataset (nominal)'!Z180)), "")</f>
        <v>9.7002642348695076</v>
      </c>
      <c r="AA181" s="72">
        <f>_xlfn.IFNA(IF('Stata dataset (nominal)'!AA180="","",IF(LEFT(AA$4,1)="£", 'Stata dataset (nominal)'!AA180*$D181, 'Stata dataset (nominal)'!AA180)), "")</f>
        <v>461.01352783930332</v>
      </c>
      <c r="AB181" s="72">
        <f>_xlfn.IFNA(IF('Stata dataset (nominal)'!AB180="","",IF(LEFT(AB$4,1)="£", 'Stata dataset (nominal)'!AB180*$D181, 'Stata dataset (nominal)'!AB180)), "")</f>
        <v>1.1829592148476282</v>
      </c>
      <c r="AC181" s="72">
        <f>_xlfn.IFNA(IF('Stata dataset (nominal)'!AC180="","",IF(LEFT(AC$4,1)="£", 'Stata dataset (nominal)'!AC180*$D181, 'Stata dataset (nominal)'!AC180)), "")</f>
        <v>1.0901801101212998</v>
      </c>
      <c r="AD181" s="72">
        <f>_xlfn.IFNA(IF('Stata dataset (nominal)'!AD180="","",IF(LEFT(AD$4,1)="£", 'Stata dataset (nominal)'!AD180*$D181, 'Stata dataset (nominal)'!AD180)), "")</f>
        <v>0.11728098984190022</v>
      </c>
    </row>
    <row r="182" spans="1:30" x14ac:dyDescent="0.4">
      <c r="A182" s="63" t="str">
        <f t="shared" si="1"/>
        <v>WSX22</v>
      </c>
      <c r="B182" s="63" t="s">
        <v>373</v>
      </c>
      <c r="C182" s="63" t="s">
        <v>259</v>
      </c>
      <c r="D182" s="72">
        <f>_xlfn.IFNA(IF('Stata dataset (nominal)'!D181="","",IF(LEFT(D$4,1)="£",'Stata dataset (nominal)'!D181*$D182,'Stata dataset (nominal)'!D181)),"")</f>
        <v>1.0877412700751434</v>
      </c>
      <c r="E182" s="72">
        <f>_xlfn.IFNA(IF('Stata dataset (nominal)'!E181="","",IF(LEFT(E$4,1)="£", 'Stata dataset (nominal)'!E181*$D182, 'Stata dataset (nominal)'!E181)), "")</f>
        <v>7.699757340888076</v>
      </c>
      <c r="F182" s="72">
        <f>_xlfn.IFNA(IF('Stata dataset (nominal)'!F181="","",IF(LEFT(F$4,1)="£", 'Stata dataset (nominal)'!F181*$D182, 'Stata dataset (nominal)'!F181)), "")</f>
        <v>2.4454537987779754</v>
      </c>
      <c r="G182" s="72">
        <f>_xlfn.IFNA(IF('Stata dataset (nominal)'!G181="","",IF(LEFT(G$4,1)="£", 'Stata dataset (nominal)'!G181*$D182, 'Stata dataset (nominal)'!G181)), "")</f>
        <v>17.750073156834407</v>
      </c>
      <c r="H182" s="72">
        <f>_xlfn.IFNA(IF('Stata dataset (nominal)'!H181="","",IF(LEFT(H$4,1)="£", 'Stata dataset (nominal)'!H181*$D182, 'Stata dataset (nominal)'!H181)), "")</f>
        <v>1.3628659808165802</v>
      </c>
      <c r="I182" s="72">
        <f>_xlfn.IFNA(IF('Stata dataset (nominal)'!I181="","",IF(LEFT(I$4,1)="£", 'Stata dataset (nominal)'!I181*$D182, 'Stata dataset (nominal)'!I181)), "")</f>
        <v>5.5781083329604009</v>
      </c>
      <c r="J182" s="72">
        <f>_xlfn.IFNA(IF('Stata dataset (nominal)'!J181="","",IF(LEFT(J$4,1)="£", 'Stata dataset (nominal)'!J181*$D182, 'Stata dataset (nominal)'!J181)), "")</f>
        <v>8.4041150695158565E-2</v>
      </c>
      <c r="K182" s="72" t="str">
        <f>_xlfn.IFNA(IF('Stata dataset (nominal)'!K181="","",IF(LEFT(K$4,1)="£", 'Stata dataset (nominal)'!K181*$D182, 'Stata dataset (nominal)'!K181)), "")</f>
        <v/>
      </c>
      <c r="L182" s="72">
        <f>_xlfn.IFNA(IF('Stata dataset (nominal)'!L181="","",IF(LEFT(L$4,1)="£", 'Stata dataset (nominal)'!L181*$D182, 'Stata dataset (nominal)'!L181)), "")</f>
        <v>0</v>
      </c>
      <c r="M182" s="72" t="str">
        <f>_xlfn.IFNA(IF('Stata dataset (nominal)'!M181="","",IF(LEFT(M$4,1)="£", 'Stata dataset (nominal)'!M181*$D182, 'Stata dataset (nominal)'!M181)), "")</f>
        <v/>
      </c>
      <c r="N182" s="72" t="str">
        <f>_xlfn.IFNA(IF('Stata dataset (nominal)'!N181="","",IF(LEFT(N$4,1)="£", 'Stata dataset (nominal)'!N181*$D182, 'Stata dataset (nominal)'!N181)), "")</f>
        <v/>
      </c>
      <c r="O182" s="72">
        <f>_xlfn.IFNA(IF('Stata dataset (nominal)'!O181="","",IF(LEFT(O$4,1)="£", 'Stata dataset (nominal)'!O181*$D182, 'Stata dataset (nominal)'!O181)), "")</f>
        <v>18.439</v>
      </c>
      <c r="P182" s="72">
        <f>_xlfn.IFNA(IF('Stata dataset (nominal)'!P181="","",IF(LEFT(P$4,1)="£", 'Stata dataset (nominal)'!P181*$D182, 'Stata dataset (nominal)'!P181)), "")</f>
        <v>236.571</v>
      </c>
      <c r="Q182" s="72">
        <f>_xlfn.IFNA(IF('Stata dataset (nominal)'!Q181="","",IF(LEFT(Q$4,1)="£", 'Stata dataset (nominal)'!Q181*$D182, 'Stata dataset (nominal)'!Q181)), "")</f>
        <v>149.72800000000001</v>
      </c>
      <c r="R182" s="72">
        <f>_xlfn.IFNA(IF('Stata dataset (nominal)'!R181="","",IF(LEFT(R$4,1)="£", 'Stata dataset (nominal)'!R181*$D182, 'Stata dataset (nominal)'!R181)), "")</f>
        <v>22.954999999999998</v>
      </c>
      <c r="S182" s="72">
        <f>_xlfn.IFNA(IF('Stata dataset (nominal)'!S181="","",IF(LEFT(S$4,1)="£", 'Stata dataset (nominal)'!S181*$D182, 'Stata dataset (nominal)'!S181)), "")</f>
        <v>424.75400000000002</v>
      </c>
      <c r="T182" s="72">
        <f>_xlfn.IFNA(IF('Stata dataset (nominal)'!T181="","",IF(LEFT(T$4,1)="£", 'Stata dataset (nominal)'!T181*$D182, 'Stata dataset (nominal)'!T181)), "")</f>
        <v>382.49799999999999</v>
      </c>
      <c r="U182" s="72">
        <f>_xlfn.IFNA(IF('Stata dataset (nominal)'!U181="","",IF(LEFT(U$4,1)="£", 'Stata dataset (nominal)'!U181*$D182, 'Stata dataset (nominal)'!U181)), "")</f>
        <v>16.347991719036983</v>
      </c>
      <c r="V182" s="72">
        <f>_xlfn.IFNA(IF('Stata dataset (nominal)'!V181="","",IF(LEFT(V$4,1)="£", 'Stata dataset (nominal)'!V181*$D182, 'Stata dataset (nominal)'!V181)), "")</f>
        <v>141.86404987001202</v>
      </c>
      <c r="W182" s="72">
        <f>_xlfn.IFNA(IF('Stata dataset (nominal)'!W181="","",IF(LEFT(W$4,1)="£", 'Stata dataset (nominal)'!W181*$D182, 'Stata dataset (nominal)'!W181)), "")</f>
        <v>1.4027384852195972</v>
      </c>
      <c r="X182" s="72">
        <f>_xlfn.IFNA(IF('Stata dataset (nominal)'!X181="","",IF(LEFT(X$4,1)="£", 'Stata dataset (nominal)'!X181*$D182, 'Stata dataset (nominal)'!X181)), "")</f>
        <v>11.314560550874539</v>
      </c>
      <c r="Y182" s="72">
        <f>_xlfn.IFNA(IF('Stata dataset (nominal)'!Y181="","",IF(LEFT(Y$4,1)="£", 'Stata dataset (nominal)'!Y181*$D182, 'Stata dataset (nominal)'!Y181)), "")</f>
        <v>9.7002642348695076</v>
      </c>
      <c r="Z182" s="72">
        <f>_xlfn.IFNA(IF('Stata dataset (nominal)'!Z181="","",IF(LEFT(Z$4,1)="£", 'Stata dataset (nominal)'!Z181*$D182, 'Stata dataset (nominal)'!Z181)), "")</f>
        <v>9.7002642348695076</v>
      </c>
      <c r="AA182" s="72">
        <f>_xlfn.IFNA(IF('Stata dataset (nominal)'!AA181="","",IF(LEFT(AA$4,1)="£", 'Stata dataset (nominal)'!AA181*$D182, 'Stata dataset (nominal)'!AA181)), "")</f>
        <v>435.17591314277286</v>
      </c>
      <c r="AB182" s="72">
        <f>_xlfn.IFNA(IF('Stata dataset (nominal)'!AB181="","",IF(LEFT(AB$4,1)="£", 'Stata dataset (nominal)'!AB181*$D182, 'Stata dataset (nominal)'!AB181)), "")</f>
        <v>1.2150069986739351</v>
      </c>
      <c r="AC182" s="72">
        <f>_xlfn.IFNA(IF('Stata dataset (nominal)'!AC181="","",IF(LEFT(AC$4,1)="£", 'Stata dataset (nominal)'!AC181*$D182, 'Stata dataset (nominal)'!AC181)), "")</f>
        <v>1.0515491514526432</v>
      </c>
      <c r="AD182" s="72">
        <f>_xlfn.IFNA(IF('Stata dataset (nominal)'!AD181="","",IF(LEFT(AD$4,1)="£", 'Stata dataset (nominal)'!AD181*$D182, 'Stata dataset (nominal)'!AD181)), "")</f>
        <v>0.40899071754825395</v>
      </c>
    </row>
    <row r="183" spans="1:30" x14ac:dyDescent="0.4">
      <c r="A183" s="63" t="str">
        <f t="shared" si="1"/>
        <v>WSX23</v>
      </c>
      <c r="B183" s="63" t="s">
        <v>373</v>
      </c>
      <c r="C183" s="63" t="s">
        <v>261</v>
      </c>
      <c r="D183" s="72">
        <f>_xlfn.IFNA(IF('Stata dataset (nominal)'!D182="","",IF(LEFT(D$4,1)="£",'Stata dataset (nominal)'!D182*$D183,'Stata dataset (nominal)'!D182)),"")</f>
        <v>1</v>
      </c>
      <c r="E183" s="72">
        <f>_xlfn.IFNA(IF('Stata dataset (nominal)'!E182="","",IF(LEFT(E$4,1)="£", 'Stata dataset (nominal)'!E182*$D183, 'Stata dataset (nominal)'!E182)), "")</f>
        <v>8.6989999999999998</v>
      </c>
      <c r="F183" s="72">
        <f>_xlfn.IFNA(IF('Stata dataset (nominal)'!F182="","",IF(LEFT(F$4,1)="£", 'Stata dataset (nominal)'!F182*$D183, 'Stata dataset (nominal)'!F182)), "")</f>
        <v>2.669</v>
      </c>
      <c r="G183" s="72">
        <f>_xlfn.IFNA(IF('Stata dataset (nominal)'!G182="","",IF(LEFT(G$4,1)="£", 'Stata dataset (nominal)'!G182*$D183, 'Stata dataset (nominal)'!G182)), "")</f>
        <v>13.122</v>
      </c>
      <c r="H183" s="72">
        <f>_xlfn.IFNA(IF('Stata dataset (nominal)'!H182="","",IF(LEFT(H$4,1)="£", 'Stata dataset (nominal)'!H182*$D183, 'Stata dataset (nominal)'!H182)), "")</f>
        <v>1.42</v>
      </c>
      <c r="I183" s="72">
        <f>_xlfn.IFNA(IF('Stata dataset (nominal)'!I182="","",IF(LEFT(I$4,1)="£", 'Stata dataset (nominal)'!I182*$D183, 'Stata dataset (nominal)'!I182)), "")</f>
        <v>3.468</v>
      </c>
      <c r="J183" s="72">
        <f>_xlfn.IFNA(IF('Stata dataset (nominal)'!J182="","",IF(LEFT(J$4,1)="£", 'Stata dataset (nominal)'!J182*$D183, 'Stata dataset (nominal)'!J182)), "")</f>
        <v>7.0000000000000007E-2</v>
      </c>
      <c r="K183" s="72" t="str">
        <f>_xlfn.IFNA(IF('Stata dataset (nominal)'!K182="","",IF(LEFT(K$4,1)="£", 'Stata dataset (nominal)'!K182*$D183, 'Stata dataset (nominal)'!K182)), "")</f>
        <v/>
      </c>
      <c r="L183" s="72">
        <f>_xlfn.IFNA(IF('Stata dataset (nominal)'!L182="","",IF(LEFT(L$4,1)="£", 'Stata dataset (nominal)'!L182*$D183, 'Stata dataset (nominal)'!L182)), "")</f>
        <v>0</v>
      </c>
      <c r="M183" s="72" t="str">
        <f>_xlfn.IFNA(IF('Stata dataset (nominal)'!M182="","",IF(LEFT(M$4,1)="£", 'Stata dataset (nominal)'!M182*$D183, 'Stata dataset (nominal)'!M182)), "")</f>
        <v/>
      </c>
      <c r="N183" s="72" t="str">
        <f>_xlfn.IFNA(IF('Stata dataset (nominal)'!N182="","",IF(LEFT(N$4,1)="£", 'Stata dataset (nominal)'!N182*$D183, 'Stata dataset (nominal)'!N182)), "")</f>
        <v/>
      </c>
      <c r="O183" s="72">
        <f>_xlfn.IFNA(IF('Stata dataset (nominal)'!O182="","",IF(LEFT(O$4,1)="£", 'Stata dataset (nominal)'!O182*$D183, 'Stata dataset (nominal)'!O182)), "")</f>
        <v>17.994</v>
      </c>
      <c r="P183" s="72">
        <f>_xlfn.IFNA(IF('Stata dataset (nominal)'!P182="","",IF(LEFT(P$4,1)="£", 'Stata dataset (nominal)'!P182*$D183, 'Stata dataset (nominal)'!P182)), "")</f>
        <v>226.048</v>
      </c>
      <c r="Q183" s="72">
        <f>_xlfn.IFNA(IF('Stata dataset (nominal)'!Q182="","",IF(LEFT(Q$4,1)="£", 'Stata dataset (nominal)'!Q182*$D183, 'Stata dataset (nominal)'!Q182)), "")</f>
        <v>143.815</v>
      </c>
      <c r="R183" s="72">
        <f>_xlfn.IFNA(IF('Stata dataset (nominal)'!R182="","",IF(LEFT(R$4,1)="£", 'Stata dataset (nominal)'!R182*$D183, 'Stata dataset (nominal)'!R182)), "")</f>
        <v>23.645</v>
      </c>
      <c r="S183" s="72">
        <f>_xlfn.IFNA(IF('Stata dataset (nominal)'!S182="","",IF(LEFT(S$4,1)="£", 'Stata dataset (nominal)'!S182*$D183, 'Stata dataset (nominal)'!S182)), "")</f>
        <v>440.286</v>
      </c>
      <c r="T183" s="72">
        <f>_xlfn.IFNA(IF('Stata dataset (nominal)'!T182="","",IF(LEFT(T$4,1)="£", 'Stata dataset (nominal)'!T182*$D183, 'Stata dataset (nominal)'!T182)), "")</f>
        <v>393.77499999999998</v>
      </c>
      <c r="U183" s="72">
        <f>_xlfn.IFNA(IF('Stata dataset (nominal)'!U182="","",IF(LEFT(U$4,1)="£", 'Stata dataset (nominal)'!U182*$D183, 'Stata dataset (nominal)'!U182)), "")</f>
        <v>17.370258188174386</v>
      </c>
      <c r="V183" s="72">
        <f>_xlfn.IFNA(IF('Stata dataset (nominal)'!V182="","",IF(LEFT(V$4,1)="£", 'Stata dataset (nominal)'!V182*$D183, 'Stata dataset (nominal)'!V182)), "")</f>
        <v>141.95822496841467</v>
      </c>
      <c r="W183" s="72">
        <f>_xlfn.IFNA(IF('Stata dataset (nominal)'!W182="","",IF(LEFT(W$4,1)="£", 'Stata dataset (nominal)'!W182*$D183, 'Stata dataset (nominal)'!W182)), "")</f>
        <v>1.4079978025502391</v>
      </c>
      <c r="X183" s="72">
        <f>_xlfn.IFNA(IF('Stata dataset (nominal)'!X182="","",IF(LEFT(X$4,1)="£", 'Stata dataset (nominal)'!X182*$D183, 'Stata dataset (nominal)'!X182)), "")</f>
        <v>11.314560550874539</v>
      </c>
      <c r="Y183" s="72">
        <f>_xlfn.IFNA(IF('Stata dataset (nominal)'!Y182="","",IF(LEFT(Y$4,1)="£", 'Stata dataset (nominal)'!Y182*$D183, 'Stata dataset (nominal)'!Y182)), "")</f>
        <v>9.7002642348695076</v>
      </c>
      <c r="Z183" s="72">
        <f>_xlfn.IFNA(IF('Stata dataset (nominal)'!Z182="","",IF(LEFT(Z$4,1)="£", 'Stata dataset (nominal)'!Z182*$D183, 'Stata dataset (nominal)'!Z182)), "")</f>
        <v>9.7002642348695076</v>
      </c>
      <c r="AA183" s="72">
        <f>_xlfn.IFNA(IF('Stata dataset (nominal)'!AA182="","",IF(LEFT(AA$4,1)="£", 'Stata dataset (nominal)'!AA182*$D183, 'Stata dataset (nominal)'!AA182)), "")</f>
        <v>411.30799999999999</v>
      </c>
      <c r="AB183" s="72">
        <f>_xlfn.IFNA(IF('Stata dataset (nominal)'!AB182="","",IF(LEFT(AB$4,1)="£", 'Stata dataset (nominal)'!AB182*$D183, 'Stata dataset (nominal)'!AB182)), "")</f>
        <v>1.004</v>
      </c>
      <c r="AC183" s="72">
        <f>_xlfn.IFNA(IF('Stata dataset (nominal)'!AC182="","",IF(LEFT(AC$4,1)="£", 'Stata dataset (nominal)'!AC182*$D183, 'Stata dataset (nominal)'!AC182)), "")</f>
        <v>0.96672727272727277</v>
      </c>
      <c r="AD183" s="72">
        <f>_xlfn.IFNA(IF('Stata dataset (nominal)'!AD182="","",IF(LEFT(AD$4,1)="£", 'Stata dataset (nominal)'!AD182*$D183, 'Stata dataset (nominal)'!AD182)), "")</f>
        <v>0.36199999999999999</v>
      </c>
    </row>
    <row r="184" spans="1:30" x14ac:dyDescent="0.4">
      <c r="A184" s="63" t="str">
        <f t="shared" si="1"/>
        <v>WSX24</v>
      </c>
      <c r="B184" s="63" t="s">
        <v>373</v>
      </c>
      <c r="C184" s="160" t="s">
        <v>263</v>
      </c>
      <c r="D184" s="72">
        <f>_xlfn.IFNA(IF('Stata dataset (nominal)'!D183="","",IF(LEFT(D$4,1)="£",'Stata dataset (nominal)'!D183*$D184,'Stata dataset (nominal)'!D183)),"")</f>
        <v>0.94744609856262829</v>
      </c>
      <c r="E184" s="72">
        <f>_xlfn.IFNA(IF('Stata dataset (nominal)'!E183="","",IF(LEFT(E$4,1)="£", 'Stata dataset (nominal)'!E183*$D184, 'Stata dataset (nominal)'!E183)), "")</f>
        <v>8.5980733444558517</v>
      </c>
      <c r="F184" s="72">
        <f>_xlfn.IFNA(IF('Stata dataset (nominal)'!F183="","",IF(LEFT(F$4,1)="£", 'Stata dataset (nominal)'!F183*$D184, 'Stata dataset (nominal)'!F183)), "")</f>
        <v>2.6073716632443529</v>
      </c>
      <c r="G184" s="72">
        <f>_xlfn.IFNA(IF('Stata dataset (nominal)'!G183="","",IF(LEFT(G$4,1)="£", 'Stata dataset (nominal)'!G183*$D184, 'Stata dataset (nominal)'!G183)), "")</f>
        <v>18.384244096509239</v>
      </c>
      <c r="H184" s="72">
        <f>_xlfn.IFNA(IF('Stata dataset (nominal)'!H183="","",IF(LEFT(H$4,1)="£", 'Stata dataset (nominal)'!H183*$D184, 'Stata dataset (nominal)'!H183)), "")</f>
        <v>1.5244407725872688</v>
      </c>
      <c r="I184" s="72">
        <f>_xlfn.IFNA(IF('Stata dataset (nominal)'!I183="","",IF(LEFT(I$4,1)="£", 'Stata dataset (nominal)'!I183*$D184, 'Stata dataset (nominal)'!I183)), "")</f>
        <v>2.684114797227926</v>
      </c>
      <c r="J184" s="72">
        <f>_xlfn.IFNA(IF('Stata dataset (nominal)'!J183="","",IF(LEFT(J$4,1)="£", 'Stata dataset (nominal)'!J183*$D184, 'Stata dataset (nominal)'!J183)), "")</f>
        <v>3.1265721252566735E-2</v>
      </c>
      <c r="K184" s="72" t="str">
        <f>_xlfn.IFNA(IF('Stata dataset (nominal)'!K183="","",IF(LEFT(K$4,1)="£", 'Stata dataset (nominal)'!K183*$D184, 'Stata dataset (nominal)'!K183)), "")</f>
        <v/>
      </c>
      <c r="L184" s="72">
        <f>_xlfn.IFNA(IF('Stata dataset (nominal)'!L183="","",IF(LEFT(L$4,1)="£", 'Stata dataset (nominal)'!L183*$D184, 'Stata dataset (nominal)'!L183)), "")</f>
        <v>0</v>
      </c>
      <c r="M184" s="72" t="str">
        <f>_xlfn.IFNA(IF('Stata dataset (nominal)'!M183="","",IF(LEFT(M$4,1)="£", 'Stata dataset (nominal)'!M183*$D184, 'Stata dataset (nominal)'!M183)), "")</f>
        <v/>
      </c>
      <c r="N184" s="72" t="str">
        <f>_xlfn.IFNA(IF('Stata dataset (nominal)'!N183="","",IF(LEFT(N$4,1)="£", 'Stata dataset (nominal)'!N183*$D184, 'Stata dataset (nominal)'!N183)), "")</f>
        <v/>
      </c>
      <c r="O184" s="72">
        <f>_xlfn.IFNA(IF('Stata dataset (nominal)'!O183="","",IF(LEFT(O$4,1)="£", 'Stata dataset (nominal)'!O183*$D184, 'Stata dataset (nominal)'!O183)), "")</f>
        <v>17.564</v>
      </c>
      <c r="P184" s="72">
        <f>_xlfn.IFNA(IF('Stata dataset (nominal)'!P183="","",IF(LEFT(P$4,1)="£", 'Stata dataset (nominal)'!P183*$D184, 'Stata dataset (nominal)'!P183)), "")</f>
        <v>213.751</v>
      </c>
      <c r="Q184" s="72">
        <f>_xlfn.IFNA(IF('Stata dataset (nominal)'!Q183="","",IF(LEFT(Q$4,1)="£", 'Stata dataset (nominal)'!Q183*$D184, 'Stata dataset (nominal)'!Q183)), "")</f>
        <v>137.40899999999999</v>
      </c>
      <c r="R184" s="72">
        <f>_xlfn.IFNA(IF('Stata dataset (nominal)'!R183="","",IF(LEFT(R$4,1)="£", 'Stata dataset (nominal)'!R183*$D184, 'Stata dataset (nominal)'!R183)), "")</f>
        <v>24.373999999999999</v>
      </c>
      <c r="S184" s="72">
        <f>_xlfn.IFNA(IF('Stata dataset (nominal)'!S183="","",IF(LEFT(S$4,1)="£", 'Stata dataset (nominal)'!S183*$D184, 'Stata dataset (nominal)'!S183)), "")</f>
        <v>457.43700000000001</v>
      </c>
      <c r="T184" s="72">
        <f>_xlfn.IFNA(IF('Stata dataset (nominal)'!T183="","",IF(LEFT(T$4,1)="£", 'Stata dataset (nominal)'!T183*$D184, 'Stata dataset (nominal)'!T183)), "")</f>
        <v>405.09</v>
      </c>
      <c r="U184" s="72">
        <f>_xlfn.IFNA(IF('Stata dataset (nominal)'!U183="","",IF(LEFT(U$4,1)="£", 'Stata dataset (nominal)'!U183*$D184, 'Stata dataset (nominal)'!U183)), "")</f>
        <v>17.252262377830117</v>
      </c>
      <c r="V184" s="72">
        <f>_xlfn.IFNA(IF('Stata dataset (nominal)'!V183="","",IF(LEFT(V$4,1)="£", 'Stata dataset (nominal)'!V183*$D184, 'Stata dataset (nominal)'!V183)), "")</f>
        <v>141.76722816975814</v>
      </c>
      <c r="W184" s="72">
        <f>_xlfn.IFNA(IF('Stata dataset (nominal)'!W183="","",IF(LEFT(W$4,1)="£", 'Stata dataset (nominal)'!W183*$D184, 'Stata dataset (nominal)'!W183)), "")</f>
        <v>1.4452930443351344</v>
      </c>
      <c r="X184" s="72">
        <f>_xlfn.IFNA(IF('Stata dataset (nominal)'!X183="","",IF(LEFT(X$4,1)="£", 'Stata dataset (nominal)'!X183*$D184, 'Stata dataset (nominal)'!X183)), "")</f>
        <v>0</v>
      </c>
      <c r="Y184" s="72">
        <f>_xlfn.IFNA(IF('Stata dataset (nominal)'!Y183="","",IF(LEFT(Y$4,1)="£", 'Stata dataset (nominal)'!Y183*$D184, 'Stata dataset (nominal)'!Y183)), "")</f>
        <v>9.7002642348695076</v>
      </c>
      <c r="Z184" s="72">
        <f>_xlfn.IFNA(IF('Stata dataset (nominal)'!Z183="","",IF(LEFT(Z$4,1)="£", 'Stata dataset (nominal)'!Z183*$D184, 'Stata dataset (nominal)'!Z183)), "")</f>
        <v>9.7002642348695076</v>
      </c>
      <c r="AA184" s="72">
        <f>_xlfn.IFNA(IF('Stata dataset (nominal)'!AA183="","",IF(LEFT(AA$4,1)="£", 'Stata dataset (nominal)'!AA183*$D184, 'Stata dataset (nominal)'!AA183)), "")</f>
        <v>413.75923675919779</v>
      </c>
      <c r="AB184" s="72">
        <f>_xlfn.IFNA(IF('Stata dataset (nominal)'!AB183="","",IF(LEFT(AB$4,1)="£", 'Stata dataset (nominal)'!AB183*$D184, 'Stata dataset (nominal)'!AB183)), "")</f>
        <v>0.7731160164271047</v>
      </c>
      <c r="AC184" s="72">
        <f>_xlfn.IFNA(IF('Stata dataset (nominal)'!AC183="","",IF(LEFT(AC$4,1)="£", 'Stata dataset (nominal)'!AC183*$D184, 'Stata dataset (nominal)'!AC183)), "")</f>
        <v>0.91592198291954452</v>
      </c>
      <c r="AD184" s="72">
        <f>_xlfn.IFNA(IF('Stata dataset (nominal)'!AD183="","",IF(LEFT(AD$4,1)="£", 'Stata dataset (nominal)'!AD183*$D184, 'Stata dataset (nominal)'!AD183)), "")</f>
        <v>0.29844552104722794</v>
      </c>
    </row>
    <row r="185" spans="1:30" x14ac:dyDescent="0.4">
      <c r="A185" s="63" t="str">
        <f t="shared" si="1"/>
        <v>WSX25</v>
      </c>
      <c r="B185" s="63" t="s">
        <v>373</v>
      </c>
      <c r="C185" s="160" t="s">
        <v>516</v>
      </c>
      <c r="D185" s="72">
        <f>_xlfn.IFNA(IF('Stata dataset (nominal)'!D184="","",IF(LEFT(D$4,1)="£",'Stata dataset (nominal)'!D184*$D185,'Stata dataset (nominal)'!D184)),"")</f>
        <v>0.92010967782139963</v>
      </c>
      <c r="E185" s="72">
        <f>_xlfn.IFNA(IF('Stata dataset (nominal)'!E184="","",IF(LEFT(E$4,1)="£", 'Stata dataset (nominal)'!E184*$D185, 'Stata dataset (nominal)'!E184)), "")</f>
        <v>9.6847684562270153</v>
      </c>
      <c r="F185" s="72">
        <f>_xlfn.IFNA(IF('Stata dataset (nominal)'!F184="","",IF(LEFT(F$4,1)="£", 'Stata dataset (nominal)'!F184*$D185, 'Stata dataset (nominal)'!F184)), "")</f>
        <v>2.9714503977089222</v>
      </c>
      <c r="G185" s="72">
        <f>_xlfn.IFNA(IF('Stata dataset (nominal)'!G184="","",IF(LEFT(G$4,1)="£", 'Stata dataset (nominal)'!G184*$D185, 'Stata dataset (nominal)'!G184)), "")</f>
        <v>11.711111435784369</v>
      </c>
      <c r="H185" s="72">
        <f>_xlfn.IFNA(IF('Stata dataset (nominal)'!H184="","",IF(LEFT(H$4,1)="£", 'Stata dataset (nominal)'!H184*$D185, 'Stata dataset (nominal)'!H184)), "")</f>
        <v>1.580914036997628</v>
      </c>
      <c r="I185" s="72">
        <f>_xlfn.IFNA(IF('Stata dataset (nominal)'!I184="","",IF(LEFT(I$4,1)="£", 'Stata dataset (nominal)'!I184*$D185, 'Stata dataset (nominal)'!I184)), "")</f>
        <v>3.6159928734561801</v>
      </c>
      <c r="J185" s="72">
        <f>_xlfn.IFNA(IF('Stata dataset (nominal)'!J184="","",IF(LEFT(J$4,1)="£", 'Stata dataset (nominal)'!J184*$D185, 'Stata dataset (nominal)'!J184)), "")</f>
        <v>7.7932382105516868E-2</v>
      </c>
      <c r="K185" s="72" t="str">
        <f>_xlfn.IFNA(IF('Stata dataset (nominal)'!K184="","",IF(LEFT(K$4,1)="£", 'Stata dataset (nominal)'!K184*$D185, 'Stata dataset (nominal)'!K184)), "")</f>
        <v/>
      </c>
      <c r="L185" s="72">
        <f>_xlfn.IFNA(IF('Stata dataset (nominal)'!L184="","",IF(LEFT(L$4,1)="£", 'Stata dataset (nominal)'!L184*$D185, 'Stata dataset (nominal)'!L184)), "")</f>
        <v>0</v>
      </c>
      <c r="M185" s="72">
        <f>_xlfn.IFNA(IF('Stata dataset (nominal)'!M184="","",IF(LEFT(M$4,1)="£", 'Stata dataset (nominal)'!M184*$D185, 'Stata dataset (nominal)'!M184)), "")</f>
        <v>4.1740000000000004</v>
      </c>
      <c r="N185" s="72">
        <f>_xlfn.IFNA(IF('Stata dataset (nominal)'!N184="","",IF(LEFT(N$4,1)="£", 'Stata dataset (nominal)'!N184*$D185, 'Stata dataset (nominal)'!N184)), "")</f>
        <v>0</v>
      </c>
      <c r="O185" s="72">
        <f>_xlfn.IFNA(IF('Stata dataset (nominal)'!O184="","",IF(LEFT(O$4,1)="£", 'Stata dataset (nominal)'!O184*$D185, 'Stata dataset (nominal)'!O184)), "")</f>
        <v>17.25132992864355</v>
      </c>
      <c r="P185" s="72">
        <f>_xlfn.IFNA(IF('Stata dataset (nominal)'!P184="","",IF(LEFT(P$4,1)="£", 'Stata dataset (nominal)'!P184*$D185, 'Stata dataset (nominal)'!P184)), "")</f>
        <v>213.751</v>
      </c>
      <c r="Q185" s="72">
        <f>_xlfn.IFNA(IF('Stata dataset (nominal)'!Q184="","",IF(LEFT(Q$4,1)="£", 'Stata dataset (nominal)'!Q184*$D185, 'Stata dataset (nominal)'!Q184)), "")</f>
        <v>134.9628782831349</v>
      </c>
      <c r="R185" s="72">
        <f>_xlfn.IFNA(IF('Stata dataset (nominal)'!R184="","",IF(LEFT(R$4,1)="£", 'Stata dataset (nominal)'!R184*$D185, 'Stata dataset (nominal)'!R184)), "")</f>
        <v>24.600436761498369</v>
      </c>
      <c r="S185" s="72">
        <f>_xlfn.IFNA(IF('Stata dataset (nominal)'!S184="","",IF(LEFT(S$4,1)="£", 'Stata dataset (nominal)'!S184*$D185, 'Stata dataset (nominal)'!S184)), "")</f>
        <v>460.40199999999999</v>
      </c>
      <c r="T185" s="72">
        <f>_xlfn.IFNA(IF('Stata dataset (nominal)'!T184="","",IF(LEFT(T$4,1)="£", 'Stata dataset (nominal)'!T184*$D185, 'Stata dataset (nominal)'!T184)), "")</f>
        <v>408.85332435034769</v>
      </c>
      <c r="U185" s="72" t="str">
        <f>_xlfn.IFNA(IF('Stata dataset (nominal)'!U184="","",IF(LEFT(U$4,1)="£", 'Stata dataset (nominal)'!U184*$D185, 'Stata dataset (nominal)'!U184)), "")</f>
        <v/>
      </c>
      <c r="V185" s="72" t="str">
        <f>_xlfn.IFNA(IF('Stata dataset (nominal)'!V184="","",IF(LEFT(V$4,1)="£", 'Stata dataset (nominal)'!V184*$D185, 'Stata dataset (nominal)'!V184)), "")</f>
        <v/>
      </c>
      <c r="W185" s="72" t="str">
        <f>_xlfn.IFNA(IF('Stata dataset (nominal)'!W184="","",IF(LEFT(W$4,1)="£", 'Stata dataset (nominal)'!W184*$D185, 'Stata dataset (nominal)'!W184)), "")</f>
        <v/>
      </c>
      <c r="X185" s="72" t="str">
        <f>_xlfn.IFNA(IF('Stata dataset (nominal)'!X184="","",IF(LEFT(X$4,1)="£", 'Stata dataset (nominal)'!X184*$D185, 'Stata dataset (nominal)'!X184)), "")</f>
        <v/>
      </c>
      <c r="Y185" s="72" t="str">
        <f>_xlfn.IFNA(IF('Stata dataset (nominal)'!Y184="","",IF(LEFT(Y$4,1)="£", 'Stata dataset (nominal)'!Y184*$D185, 'Stata dataset (nominal)'!Y184)), "")</f>
        <v/>
      </c>
      <c r="Z185" s="72" t="str">
        <f>_xlfn.IFNA(IF('Stata dataset (nominal)'!Z184="","",IF(LEFT(Z$4,1)="£", 'Stata dataset (nominal)'!Z184*$D185, 'Stata dataset (nominal)'!Z184)), "")</f>
        <v/>
      </c>
      <c r="AA185" s="72">
        <f>_xlfn.IFNA(IF('Stata dataset (nominal)'!AA184="","",IF(LEFT(AA$4,1)="£", 'Stata dataset (nominal)'!AA184*$D185, 'Stata dataset (nominal)'!AA184)), "")</f>
        <v>454.66149899999999</v>
      </c>
      <c r="AB185" s="72">
        <f>_xlfn.IFNA(IF('Stata dataset (nominal)'!AB184="","",IF(LEFT(AB$4,1)="£", 'Stata dataset (nominal)'!AB184*$D185, 'Stata dataset (nominal)'!AB184)), "")</f>
        <v>2.2319999999999998</v>
      </c>
      <c r="AC185" s="72" t="str">
        <f>_xlfn.IFNA(IF('Stata dataset (nominal)'!AC184="","",IF(LEFT(AC$4,1)="£", 'Stata dataset (nominal)'!AC184*$D185, 'Stata dataset (nominal)'!AC184)), "")</f>
        <v/>
      </c>
      <c r="AD185" s="72">
        <f>_xlfn.IFNA(IF('Stata dataset (nominal)'!AD184="","",IF(LEFT(AD$4,1)="£", 'Stata dataset (nominal)'!AD184*$D185, 'Stata dataset (nominal)'!AD184)), "")</f>
        <v>0.245</v>
      </c>
    </row>
    <row r="186" spans="1:30" x14ac:dyDescent="0.4">
      <c r="A186" s="63" t="str">
        <f t="shared" si="1"/>
        <v>WSX26</v>
      </c>
      <c r="B186" s="63" t="s">
        <v>373</v>
      </c>
      <c r="C186" s="160" t="s">
        <v>518</v>
      </c>
      <c r="D186" s="72">
        <f>_xlfn.IFNA(IF('Stata dataset (nominal)'!D185="","",IF(LEFT(D$4,1)="£",'Stata dataset (nominal)'!D185*$D186,'Stata dataset (nominal)'!D185)),"")</f>
        <v>0.8988798246682087</v>
      </c>
      <c r="E186" s="72">
        <f>_xlfn.IFNA(IF('Stata dataset (nominal)'!E185="","",IF(LEFT(E$4,1)="£", 'Stata dataset (nominal)'!E185*$D186, 'Stata dataset (nominal)'!E185)), "")</f>
        <v>9.9405890756059598</v>
      </c>
      <c r="F186" s="72">
        <f>_xlfn.IFNA(IF('Stata dataset (nominal)'!F185="","",IF(LEFT(F$4,1)="£", 'Stata dataset (nominal)'!F185*$D186, 'Stata dataset (nominal)'!F185)), "")</f>
        <v>3.049940480835994</v>
      </c>
      <c r="G186" s="72">
        <f>_xlfn.IFNA(IF('Stata dataset (nominal)'!G185="","",IF(LEFT(G$4,1)="£", 'Stata dataset (nominal)'!G185*$D186, 'Stata dataset (nominal)'!G185)), "")</f>
        <v>14.505390217736959</v>
      </c>
      <c r="H186" s="72">
        <f>_xlfn.IFNA(IF('Stata dataset (nominal)'!H185="","",IF(LEFT(H$4,1)="£", 'Stata dataset (nominal)'!H185*$D186, 'Stata dataset (nominal)'!H185)), "")</f>
        <v>1.6226734667617499</v>
      </c>
      <c r="I186" s="72">
        <f>_xlfn.IFNA(IF('Stata dataset (nominal)'!I185="","",IF(LEFT(I$4,1)="£", 'Stata dataset (nominal)'!I185*$D186, 'Stata dataset (nominal)'!I185)), "")</f>
        <v>3.8079799878378497</v>
      </c>
      <c r="J186" s="72">
        <f>_xlfn.IFNA(IF('Stata dataset (nominal)'!J185="","",IF(LEFT(J$4,1)="£", 'Stata dataset (nominal)'!J185*$D186, 'Stata dataset (nominal)'!J185)), "")</f>
        <v>7.9990945544593323E-2</v>
      </c>
      <c r="K186" s="72" t="str">
        <f>_xlfn.IFNA(IF('Stata dataset (nominal)'!K185="","",IF(LEFT(K$4,1)="£", 'Stata dataset (nominal)'!K185*$D186, 'Stata dataset (nominal)'!K185)), "")</f>
        <v/>
      </c>
      <c r="L186" s="72">
        <f>_xlfn.IFNA(IF('Stata dataset (nominal)'!L185="","",IF(LEFT(L$4,1)="£", 'Stata dataset (nominal)'!L185*$D186, 'Stata dataset (nominal)'!L185)), "")</f>
        <v>0</v>
      </c>
      <c r="M186" s="72">
        <f>_xlfn.IFNA(IF('Stata dataset (nominal)'!M185="","",IF(LEFT(M$4,1)="£", 'Stata dataset (nominal)'!M185*$D186, 'Stata dataset (nominal)'!M185)), "")</f>
        <v>3.7517176619999995</v>
      </c>
      <c r="N186" s="72">
        <f>_xlfn.IFNA(IF('Stata dataset (nominal)'!N185="","",IF(LEFT(N$4,1)="£", 'Stata dataset (nominal)'!N185*$D186, 'Stata dataset (nominal)'!N185)), "")</f>
        <v>0</v>
      </c>
      <c r="O186" s="72">
        <f>_xlfn.IFNA(IF('Stata dataset (nominal)'!O185="","",IF(LEFT(O$4,1)="£", 'Stata dataset (nominal)'!O185*$D186, 'Stata dataset (nominal)'!O185)), "")</f>
        <v>16.823541733754588</v>
      </c>
      <c r="P186" s="72">
        <f>_xlfn.IFNA(IF('Stata dataset (nominal)'!P185="","",IF(LEFT(P$4,1)="£", 'Stata dataset (nominal)'!P185*$D186, 'Stata dataset (nominal)'!P185)), "")</f>
        <v>213.751</v>
      </c>
      <c r="Q186" s="72">
        <f>_xlfn.IFNA(IF('Stata dataset (nominal)'!Q185="","",IF(LEFT(Q$4,1)="£", 'Stata dataset (nominal)'!Q185*$D186, 'Stata dataset (nominal)'!Q185)), "")</f>
        <v>131.61614928794609</v>
      </c>
      <c r="R186" s="72">
        <f>_xlfn.IFNA(IF('Stata dataset (nominal)'!R185="","",IF(LEFT(R$4,1)="£", 'Stata dataset (nominal)'!R185*$D186, 'Stata dataset (nominal)'!R185)), "")</f>
        <v>24.982574404878338</v>
      </c>
      <c r="S186" s="72">
        <f>_xlfn.IFNA(IF('Stata dataset (nominal)'!S185="","",IF(LEFT(S$4,1)="£", 'Stata dataset (nominal)'!S185*$D186, 'Stata dataset (nominal)'!S185)), "")</f>
        <v>463.20400000000001</v>
      </c>
      <c r="T186" s="72">
        <f>_xlfn.IFNA(IF('Stata dataset (nominal)'!T185="","",IF(LEFT(T$4,1)="£", 'Stata dataset (nominal)'!T185*$D186, 'Stata dataset (nominal)'!T185)), "")</f>
        <v>415.20435979618321</v>
      </c>
      <c r="U186" s="72" t="str">
        <f>_xlfn.IFNA(IF('Stata dataset (nominal)'!U185="","",IF(LEFT(U$4,1)="£", 'Stata dataset (nominal)'!U185*$D186, 'Stata dataset (nominal)'!U185)), "")</f>
        <v/>
      </c>
      <c r="V186" s="72" t="str">
        <f>_xlfn.IFNA(IF('Stata dataset (nominal)'!V185="","",IF(LEFT(V$4,1)="£", 'Stata dataset (nominal)'!V185*$D186, 'Stata dataset (nominal)'!V185)), "")</f>
        <v/>
      </c>
      <c r="W186" s="72" t="str">
        <f>_xlfn.IFNA(IF('Stata dataset (nominal)'!W185="","",IF(LEFT(W$4,1)="£", 'Stata dataset (nominal)'!W185*$D186, 'Stata dataset (nominal)'!W185)), "")</f>
        <v/>
      </c>
      <c r="X186" s="72" t="str">
        <f>_xlfn.IFNA(IF('Stata dataset (nominal)'!X185="","",IF(LEFT(X$4,1)="£", 'Stata dataset (nominal)'!X185*$D186, 'Stata dataset (nominal)'!X185)), "")</f>
        <v/>
      </c>
      <c r="Y186" s="72" t="str">
        <f>_xlfn.IFNA(IF('Stata dataset (nominal)'!Y185="","",IF(LEFT(Y$4,1)="£", 'Stata dataset (nominal)'!Y185*$D186, 'Stata dataset (nominal)'!Y185)), "")</f>
        <v/>
      </c>
      <c r="Z186" s="72" t="str">
        <f>_xlfn.IFNA(IF('Stata dataset (nominal)'!Z185="","",IF(LEFT(Z$4,1)="£", 'Stata dataset (nominal)'!Z185*$D186, 'Stata dataset (nominal)'!Z185)), "")</f>
        <v/>
      </c>
      <c r="AA186" s="72">
        <f>_xlfn.IFNA(IF('Stata dataset (nominal)'!AA185="","",IF(LEFT(AA$4,1)="£", 'Stata dataset (nominal)'!AA185*$D186, 'Stata dataset (nominal)'!AA185)), "")</f>
        <v>517.99569995595164</v>
      </c>
      <c r="AB186" s="72">
        <f>_xlfn.IFNA(IF('Stata dataset (nominal)'!AB185="","",IF(LEFT(AB$4,1)="£", 'Stata dataset (nominal)'!AB185*$D186, 'Stata dataset (nominal)'!AB185)), "")</f>
        <v>1.830079345276747</v>
      </c>
      <c r="AC186" s="72" t="str">
        <f>_xlfn.IFNA(IF('Stata dataset (nominal)'!AC185="","",IF(LEFT(AC$4,1)="£", 'Stata dataset (nominal)'!AC185*$D186, 'Stata dataset (nominal)'!AC185)), "")</f>
        <v/>
      </c>
      <c r="AD186" s="72">
        <f>_xlfn.IFNA(IF('Stata dataset (nominal)'!AD185="","",IF(LEFT(AD$4,1)="£", 'Stata dataset (nominal)'!AD185*$D186, 'Stata dataset (nominal)'!AD185)), "")</f>
        <v>0.1546214163075188</v>
      </c>
    </row>
    <row r="187" spans="1:30" x14ac:dyDescent="0.4">
      <c r="A187" s="63" t="str">
        <f t="shared" si="1"/>
        <v>WSX27</v>
      </c>
      <c r="B187" s="63" t="s">
        <v>373</v>
      </c>
      <c r="C187" s="160" t="s">
        <v>519</v>
      </c>
      <c r="D187" s="72">
        <f>_xlfn.IFNA(IF('Stata dataset (nominal)'!D186="","",IF(LEFT(D$4,1)="£",'Stata dataset (nominal)'!D186*$D187,'Stata dataset (nominal)'!D186)),"")</f>
        <v>0.88138729703915941</v>
      </c>
      <c r="E187" s="72">
        <f>_xlfn.IFNA(IF('Stata dataset (nominal)'!E186="","",IF(LEFT(E$4,1)="£", 'Stata dataset (nominal)'!E186*$D187, 'Stata dataset (nominal)'!E186)), "")</f>
        <v>10.09933452336954</v>
      </c>
      <c r="F187" s="72">
        <f>_xlfn.IFNA(IF('Stata dataset (nominal)'!F186="","",IF(LEFT(F$4,1)="£", 'Stata dataset (nominal)'!F186*$D187, 'Stata dataset (nominal)'!F186)), "")</f>
        <v>3.0986462631191278</v>
      </c>
      <c r="G187" s="72">
        <f>_xlfn.IFNA(IF('Stata dataset (nominal)'!G186="","",IF(LEFT(G$4,1)="£", 'Stata dataset (nominal)'!G186*$D187, 'Stata dataset (nominal)'!G186)), "")</f>
        <v>16.70221955720184</v>
      </c>
      <c r="H187" s="72">
        <f>_xlfn.IFNA(IF('Stata dataset (nominal)'!H186="","",IF(LEFT(H$4,1)="£", 'Stata dataset (nominal)'!H186*$D187, 'Stata dataset (nominal)'!H186)), "")</f>
        <v>1.6485866218168459</v>
      </c>
      <c r="I187" s="72">
        <f>_xlfn.IFNA(IF('Stata dataset (nominal)'!I186="","",IF(LEFT(I$4,1)="£", 'Stata dataset (nominal)'!I186*$D187, 'Stata dataset (nominal)'!I186)), "")</f>
        <v>3.9112664820146605</v>
      </c>
      <c r="J187" s="72">
        <f>_xlfn.IFNA(IF('Stata dataset (nominal)'!J186="","",IF(LEFT(J$4,1)="£", 'Stata dataset (nominal)'!J186*$D187, 'Stata dataset (nominal)'!J186)), "")</f>
        <v>8.1268354596605086E-2</v>
      </c>
      <c r="K187" s="72" t="str">
        <f>_xlfn.IFNA(IF('Stata dataset (nominal)'!K186="","",IF(LEFT(K$4,1)="£", 'Stata dataset (nominal)'!K186*$D187, 'Stata dataset (nominal)'!K186)), "")</f>
        <v/>
      </c>
      <c r="L187" s="72">
        <f>_xlfn.IFNA(IF('Stata dataset (nominal)'!L186="","",IF(LEFT(L$4,1)="£", 'Stata dataset (nominal)'!L186*$D187, 'Stata dataset (nominal)'!L186)), "")</f>
        <v>0</v>
      </c>
      <c r="M187" s="72">
        <f>_xlfn.IFNA(IF('Stata dataset (nominal)'!M186="","",IF(LEFT(M$4,1)="£", 'Stata dataset (nominal)'!M186*$D187, 'Stata dataset (nominal)'!M186)), "")</f>
        <v>3.7429321867931233</v>
      </c>
      <c r="N187" s="72">
        <f>_xlfn.IFNA(IF('Stata dataset (nominal)'!N186="","",IF(LEFT(N$4,1)="£", 'Stata dataset (nominal)'!N186*$D187, 'Stata dataset (nominal)'!N186)), "")</f>
        <v>0</v>
      </c>
      <c r="O187" s="72">
        <f>_xlfn.IFNA(IF('Stata dataset (nominal)'!O186="","",IF(LEFT(O$4,1)="£", 'Stata dataset (nominal)'!O186*$D187, 'Stata dataset (nominal)'!O186)), "")</f>
        <v>16.60509776563395</v>
      </c>
      <c r="P187" s="72">
        <f>_xlfn.IFNA(IF('Stata dataset (nominal)'!P186="","",IF(LEFT(P$4,1)="£", 'Stata dataset (nominal)'!P186*$D187, 'Stata dataset (nominal)'!P186)), "")</f>
        <v>213.751</v>
      </c>
      <c r="Q187" s="72">
        <f>_xlfn.IFNA(IF('Stata dataset (nominal)'!Q186="","",IF(LEFT(Q$4,1)="£", 'Stata dataset (nominal)'!Q186*$D187, 'Stata dataset (nominal)'!Q186)), "")</f>
        <v>129.90718964233631</v>
      </c>
      <c r="R187" s="72">
        <f>_xlfn.IFNA(IF('Stata dataset (nominal)'!R186="","",IF(LEFT(R$4,1)="£", 'Stata dataset (nominal)'!R186*$D187, 'Stata dataset (nominal)'!R186)), "")</f>
        <v>25.294004899873858</v>
      </c>
      <c r="S187" s="72">
        <f>_xlfn.IFNA(IF('Stata dataset (nominal)'!S186="","",IF(LEFT(S$4,1)="£", 'Stata dataset (nominal)'!S186*$D187, 'Stata dataset (nominal)'!S186)), "")</f>
        <v>465.81650000000002</v>
      </c>
      <c r="T187" s="72">
        <f>_xlfn.IFNA(IF('Stata dataset (nominal)'!T186="","",IF(LEFT(T$4,1)="£", 'Stata dataset (nominal)'!T186*$D187, 'Stata dataset (nominal)'!T186)), "")</f>
        <v>420.38025949330847</v>
      </c>
      <c r="U187" s="72" t="str">
        <f>_xlfn.IFNA(IF('Stata dataset (nominal)'!U186="","",IF(LEFT(U$4,1)="£", 'Stata dataset (nominal)'!U186*$D187, 'Stata dataset (nominal)'!U186)), "")</f>
        <v/>
      </c>
      <c r="V187" s="72" t="str">
        <f>_xlfn.IFNA(IF('Stata dataset (nominal)'!V186="","",IF(LEFT(V$4,1)="£", 'Stata dataset (nominal)'!V186*$D187, 'Stata dataset (nominal)'!V186)), "")</f>
        <v/>
      </c>
      <c r="W187" s="72" t="str">
        <f>_xlfn.IFNA(IF('Stata dataset (nominal)'!W186="","",IF(LEFT(W$4,1)="£", 'Stata dataset (nominal)'!W186*$D187, 'Stata dataset (nominal)'!W186)), "")</f>
        <v/>
      </c>
      <c r="X187" s="72" t="str">
        <f>_xlfn.IFNA(IF('Stata dataset (nominal)'!X186="","",IF(LEFT(X$4,1)="£", 'Stata dataset (nominal)'!X186*$D187, 'Stata dataset (nominal)'!X186)), "")</f>
        <v/>
      </c>
      <c r="Y187" s="72" t="str">
        <f>_xlfn.IFNA(IF('Stata dataset (nominal)'!Y186="","",IF(LEFT(Y$4,1)="£", 'Stata dataset (nominal)'!Y186*$D187, 'Stata dataset (nominal)'!Y186)), "")</f>
        <v/>
      </c>
      <c r="Z187" s="72" t="str">
        <f>_xlfn.IFNA(IF('Stata dataset (nominal)'!Z186="","",IF(LEFT(Z$4,1)="£", 'Stata dataset (nominal)'!Z186*$D187, 'Stata dataset (nominal)'!Z186)), "")</f>
        <v/>
      </c>
      <c r="AA187" s="72">
        <f>_xlfn.IFNA(IF('Stata dataset (nominal)'!AA186="","",IF(LEFT(AA$4,1)="£", 'Stata dataset (nominal)'!AA186*$D187, 'Stata dataset (nominal)'!AA186)), "")</f>
        <v>575.82901879196299</v>
      </c>
      <c r="AB187" s="72">
        <f>_xlfn.IFNA(IF('Stata dataset (nominal)'!AB186="","",IF(LEFT(AB$4,1)="£", 'Stata dataset (nominal)'!AB186*$D187, 'Stata dataset (nominal)'!AB186)), "")</f>
        <v>2.0633293452767467</v>
      </c>
      <c r="AC187" s="72" t="str">
        <f>_xlfn.IFNA(IF('Stata dataset (nominal)'!AC186="","",IF(LEFT(AC$4,1)="£", 'Stata dataset (nominal)'!AC186*$D187, 'Stata dataset (nominal)'!AC186)), "")</f>
        <v/>
      </c>
      <c r="AD187" s="72">
        <f>_xlfn.IFNA(IF('Stata dataset (nominal)'!AD186="","",IF(LEFT(AD$4,1)="£", 'Stata dataset (nominal)'!AD186*$D187, 'Stata dataset (nominal)'!AD186)), "")</f>
        <v>0.11524357367261462</v>
      </c>
    </row>
    <row r="188" spans="1:30" x14ac:dyDescent="0.4">
      <c r="A188" s="63" t="str">
        <f t="shared" si="1"/>
        <v>WSX28</v>
      </c>
      <c r="B188" s="63" t="s">
        <v>373</v>
      </c>
      <c r="C188" s="160" t="s">
        <v>520</v>
      </c>
      <c r="D188" s="72">
        <f>_xlfn.IFNA(IF('Stata dataset (nominal)'!D187="","",IF(LEFT(D$4,1)="£",'Stata dataset (nominal)'!D187*$D188,'Stata dataset (nominal)'!D187)),"")</f>
        <v>0.86405664794007464</v>
      </c>
      <c r="E188" s="72">
        <f>_xlfn.IFNA(IF('Stata dataset (nominal)'!E187="","",IF(LEFT(E$4,1)="£", 'Stata dataset (nominal)'!E187*$D188, 'Stata dataset (nominal)'!E187)), "")</f>
        <v>10.18625732685407</v>
      </c>
      <c r="F188" s="72">
        <f>_xlfn.IFNA(IF('Stata dataset (nominal)'!F187="","",IF(LEFT(F$4,1)="£", 'Stata dataset (nominal)'!F187*$D188, 'Stata dataset (nominal)'!F187)), "")</f>
        <v>3.1253156460942071</v>
      </c>
      <c r="G188" s="72">
        <f>_xlfn.IFNA(IF('Stata dataset (nominal)'!G187="","",IF(LEFT(G$4,1)="£", 'Stata dataset (nominal)'!G187*$D188, 'Stata dataset (nominal)'!G187)), "")</f>
        <v>17.573785856374151</v>
      </c>
      <c r="H188" s="72">
        <f>_xlfn.IFNA(IF('Stata dataset (nominal)'!H187="","",IF(LEFT(H$4,1)="£", 'Stata dataset (nominal)'!H187*$D188, 'Stata dataset (nominal)'!H187)), "")</f>
        <v>1.6627756528489219</v>
      </c>
      <c r="I188" s="72">
        <f>_xlfn.IFNA(IF('Stata dataset (nominal)'!I187="","",IF(LEFT(I$4,1)="£", 'Stata dataset (nominal)'!I187*$D188, 'Stata dataset (nominal)'!I187)), "")</f>
        <v>3.9799196930141298</v>
      </c>
      <c r="J188" s="72">
        <f>_xlfn.IFNA(IF('Stata dataset (nominal)'!J187="","",IF(LEFT(J$4,1)="£", 'Stata dataset (nominal)'!J187*$D188, 'Stata dataset (nominal)'!J187)), "")</f>
        <v>8.1967813872834208E-2</v>
      </c>
      <c r="K188" s="72" t="str">
        <f>_xlfn.IFNA(IF('Stata dataset (nominal)'!K187="","",IF(LEFT(K$4,1)="£", 'Stata dataset (nominal)'!K187*$D188, 'Stata dataset (nominal)'!K187)), "")</f>
        <v/>
      </c>
      <c r="L188" s="72">
        <f>_xlfn.IFNA(IF('Stata dataset (nominal)'!L187="","",IF(LEFT(L$4,1)="£", 'Stata dataset (nominal)'!L187*$D188, 'Stata dataset (nominal)'!L187)), "")</f>
        <v>0</v>
      </c>
      <c r="M188" s="72">
        <f>_xlfn.IFNA(IF('Stata dataset (nominal)'!M187="","",IF(LEFT(M$4,1)="£", 'Stata dataset (nominal)'!M187*$D188, 'Stata dataset (nominal)'!M187)), "")</f>
        <v>2.0146187123967638</v>
      </c>
      <c r="N188" s="72">
        <f>_xlfn.IFNA(IF('Stata dataset (nominal)'!N187="","",IF(LEFT(N$4,1)="£", 'Stata dataset (nominal)'!N187*$D188, 'Stata dataset (nominal)'!N187)), "")</f>
        <v>0</v>
      </c>
      <c r="O188" s="72">
        <f>_xlfn.IFNA(IF('Stata dataset (nominal)'!O187="","",IF(LEFT(O$4,1)="£", 'Stata dataset (nominal)'!O187*$D188, 'Stata dataset (nominal)'!O187)), "")</f>
        <v>16.408892797607049</v>
      </c>
      <c r="P188" s="72">
        <f>_xlfn.IFNA(IF('Stata dataset (nominal)'!P187="","",IF(LEFT(P$4,1)="£", 'Stata dataset (nominal)'!P187*$D188, 'Stata dataset (nominal)'!P187)), "")</f>
        <v>213.751</v>
      </c>
      <c r="Q188" s="72">
        <f>_xlfn.IFNA(IF('Stata dataset (nominal)'!Q187="","",IF(LEFT(Q$4,1)="£", 'Stata dataset (nominal)'!Q187*$D188, 'Stata dataset (nominal)'!Q187)), "")</f>
        <v>128.37221307369541</v>
      </c>
      <c r="R188" s="72">
        <f>_xlfn.IFNA(IF('Stata dataset (nominal)'!R187="","",IF(LEFT(R$4,1)="£", 'Stata dataset (nominal)'!R187*$D188, 'Stata dataset (nominal)'!R187)), "")</f>
        <v>25.60454358018438</v>
      </c>
      <c r="S188" s="72">
        <f>_xlfn.IFNA(IF('Stata dataset (nominal)'!S187="","",IF(LEFT(S$4,1)="£", 'Stata dataset (nominal)'!S187*$D188, 'Stata dataset (nominal)'!S187)), "")</f>
        <v>468.28050000000002</v>
      </c>
      <c r="T188" s="72">
        <f>_xlfn.IFNA(IF('Stata dataset (nominal)'!T187="","",IF(LEFT(T$4,1)="£", 'Stata dataset (nominal)'!T187*$D188, 'Stata dataset (nominal)'!T187)), "")</f>
        <v>425.54133744551132</v>
      </c>
      <c r="U188" s="72" t="str">
        <f>_xlfn.IFNA(IF('Stata dataset (nominal)'!U187="","",IF(LEFT(U$4,1)="£", 'Stata dataset (nominal)'!U187*$D188, 'Stata dataset (nominal)'!U187)), "")</f>
        <v/>
      </c>
      <c r="V188" s="72" t="str">
        <f>_xlfn.IFNA(IF('Stata dataset (nominal)'!V187="","",IF(LEFT(V$4,1)="£", 'Stata dataset (nominal)'!V187*$D188, 'Stata dataset (nominal)'!V187)), "")</f>
        <v/>
      </c>
      <c r="W188" s="72" t="str">
        <f>_xlfn.IFNA(IF('Stata dataset (nominal)'!W187="","",IF(LEFT(W$4,1)="£", 'Stata dataset (nominal)'!W187*$D188, 'Stata dataset (nominal)'!W187)), "")</f>
        <v/>
      </c>
      <c r="X188" s="72" t="str">
        <f>_xlfn.IFNA(IF('Stata dataset (nominal)'!X187="","",IF(LEFT(X$4,1)="£", 'Stata dataset (nominal)'!X187*$D188, 'Stata dataset (nominal)'!X187)), "")</f>
        <v/>
      </c>
      <c r="Y188" s="72" t="str">
        <f>_xlfn.IFNA(IF('Stata dataset (nominal)'!Y187="","",IF(LEFT(Y$4,1)="£", 'Stata dataset (nominal)'!Y187*$D188, 'Stata dataset (nominal)'!Y187)), "")</f>
        <v/>
      </c>
      <c r="Z188" s="72" t="str">
        <f>_xlfn.IFNA(IF('Stata dataset (nominal)'!Z187="","",IF(LEFT(Z$4,1)="£", 'Stata dataset (nominal)'!Z187*$D188, 'Stata dataset (nominal)'!Z187)), "")</f>
        <v/>
      </c>
      <c r="AA188" s="72">
        <f>_xlfn.IFNA(IF('Stata dataset (nominal)'!AA187="","",IF(LEFT(AA$4,1)="£", 'Stata dataset (nominal)'!AA187*$D188, 'Stata dataset (nominal)'!AA187)), "")</f>
        <v>611.14897358810094</v>
      </c>
      <c r="AB188" s="72">
        <f>_xlfn.IFNA(IF('Stata dataset (nominal)'!AB187="","",IF(LEFT(AB$4,1)="£", 'Stata dataset (nominal)'!AB187*$D188, 'Stata dataset (nominal)'!AB187)), "")</f>
        <v>2.2420293452767464</v>
      </c>
      <c r="AC188" s="72" t="str">
        <f>_xlfn.IFNA(IF('Stata dataset (nominal)'!AC187="","",IF(LEFT(AC$4,1)="£", 'Stata dataset (nominal)'!AC187*$D188, 'Stata dataset (nominal)'!AC187)), "")</f>
        <v/>
      </c>
      <c r="AD188" s="72">
        <f>_xlfn.IFNA(IF('Stata dataset (nominal)'!AD187="","",IF(LEFT(AD$4,1)="£", 'Stata dataset (nominal)'!AD187*$D188, 'Stata dataset (nominal)'!AD187)), "")</f>
        <v>8.0826940811109874E-2</v>
      </c>
    </row>
    <row r="189" spans="1:30" x14ac:dyDescent="0.4">
      <c r="A189" s="63" t="str">
        <f t="shared" si="1"/>
        <v>WSX29</v>
      </c>
      <c r="B189" s="63" t="s">
        <v>373</v>
      </c>
      <c r="C189" s="160" t="s">
        <v>521</v>
      </c>
      <c r="D189" s="72">
        <f>_xlfn.IFNA(IF('Stata dataset (nominal)'!D188="","",IF(LEFT(D$4,1)="£",'Stata dataset (nominal)'!D188*$D189,'Stata dataset (nominal)'!D188)),"")</f>
        <v>0.84710269650028669</v>
      </c>
      <c r="E189" s="72">
        <f>_xlfn.IFNA(IF('Stata dataset (nominal)'!E188="","",IF(LEFT(E$4,1)="£", 'Stata dataset (nominal)'!E188*$D189, 'Stata dataset (nominal)'!E188)), "")</f>
        <v>10.30609018924156</v>
      </c>
      <c r="F189" s="72">
        <f>_xlfn.IFNA(IF('Stata dataset (nominal)'!F188="","",IF(LEFT(F$4,1)="£", 'Stata dataset (nominal)'!F188*$D189, 'Stata dataset (nominal)'!F188)), "")</f>
        <v>3.162082390514509</v>
      </c>
      <c r="G189" s="72">
        <f>_xlfn.IFNA(IF('Stata dataset (nominal)'!G188="","",IF(LEFT(G$4,1)="£", 'Stata dataset (nominal)'!G188*$D189, 'Stata dataset (nominal)'!G188)), "")</f>
        <v>18.359820956929571</v>
      </c>
      <c r="H189" s="72">
        <f>_xlfn.IFNA(IF('Stata dataset (nominal)'!H188="","",IF(LEFT(H$4,1)="£", 'Stata dataset (nominal)'!H188*$D189, 'Stata dataset (nominal)'!H188)), "")</f>
        <v>1.6823368282242801</v>
      </c>
      <c r="I189" s="72">
        <f>_xlfn.IFNA(IF('Stata dataset (nominal)'!I188="","",IF(LEFT(I$4,1)="£", 'Stata dataset (nominal)'!I188*$D189, 'Stata dataset (nominal)'!I188)), "")</f>
        <v>4.0426930424519698</v>
      </c>
      <c r="J189" s="72">
        <f>_xlfn.IFNA(IF('Stata dataset (nominal)'!J188="","",IF(LEFT(J$4,1)="£", 'Stata dataset (nominal)'!J188*$D189, 'Stata dataset (nominal)'!J188)), "")</f>
        <v>8.2932097165985638E-2</v>
      </c>
      <c r="K189" s="72" t="str">
        <f>_xlfn.IFNA(IF('Stata dataset (nominal)'!K188="","",IF(LEFT(K$4,1)="£", 'Stata dataset (nominal)'!K188*$D189, 'Stata dataset (nominal)'!K188)), "")</f>
        <v/>
      </c>
      <c r="L189" s="72">
        <f>_xlfn.IFNA(IF('Stata dataset (nominal)'!L188="","",IF(LEFT(L$4,1)="£", 'Stata dataset (nominal)'!L188*$D189, 'Stata dataset (nominal)'!L188)), "")</f>
        <v>0</v>
      </c>
      <c r="M189" s="72">
        <f>_xlfn.IFNA(IF('Stata dataset (nominal)'!M188="","",IF(LEFT(M$4,1)="£", 'Stata dataset (nominal)'!M188*$D189, 'Stata dataset (nominal)'!M188)), "")</f>
        <v>2.0607550187875301</v>
      </c>
      <c r="N189" s="72">
        <f>_xlfn.IFNA(IF('Stata dataset (nominal)'!N188="","",IF(LEFT(N$4,1)="£", 'Stata dataset (nominal)'!N188*$D189, 'Stata dataset (nominal)'!N188)), "")</f>
        <v>0</v>
      </c>
      <c r="O189" s="72">
        <f>_xlfn.IFNA(IF('Stata dataset (nominal)'!O188="","",IF(LEFT(O$4,1)="£", 'Stata dataset (nominal)'!O188*$D189, 'Stata dataset (nominal)'!O188)), "")</f>
        <v>16.232412152332781</v>
      </c>
      <c r="P189" s="72">
        <f>_xlfn.IFNA(IF('Stata dataset (nominal)'!P188="","",IF(LEFT(P$4,1)="£", 'Stata dataset (nominal)'!P188*$D189, 'Stata dataset (nominal)'!P188)), "")</f>
        <v>213.751</v>
      </c>
      <c r="Q189" s="72">
        <f>_xlfn.IFNA(IF('Stata dataset (nominal)'!Q188="","",IF(LEFT(Q$4,1)="£", 'Stata dataset (nominal)'!Q188*$D189, 'Stata dataset (nominal)'!Q188)), "")</f>
        <v>126.9915464267761</v>
      </c>
      <c r="R189" s="72">
        <f>_xlfn.IFNA(IF('Stata dataset (nominal)'!R188="","",IF(LEFT(R$4,1)="£", 'Stata dataset (nominal)'!R188*$D189, 'Stata dataset (nominal)'!R188)), "")</f>
        <v>25.89330272527971</v>
      </c>
      <c r="S189" s="72">
        <f>_xlfn.IFNA(IF('Stata dataset (nominal)'!S188="","",IF(LEFT(S$4,1)="£", 'Stata dataset (nominal)'!S188*$D189, 'Stata dataset (nominal)'!S188)), "")</f>
        <v>470.63049999999998</v>
      </c>
      <c r="T189" s="72">
        <f>_xlfn.IFNA(IF('Stata dataset (nominal)'!T188="","",IF(LEFT(T$4,1)="£", 'Stata dataset (nominal)'!T188*$D189, 'Stata dataset (nominal)'!T188)), "")</f>
        <v>430.34044477654697</v>
      </c>
      <c r="U189" s="72" t="str">
        <f>_xlfn.IFNA(IF('Stata dataset (nominal)'!U188="","",IF(LEFT(U$4,1)="£", 'Stata dataset (nominal)'!U188*$D189, 'Stata dataset (nominal)'!U188)), "")</f>
        <v/>
      </c>
      <c r="V189" s="72" t="str">
        <f>_xlfn.IFNA(IF('Stata dataset (nominal)'!V188="","",IF(LEFT(V$4,1)="£", 'Stata dataset (nominal)'!V188*$D189, 'Stata dataset (nominal)'!V188)), "")</f>
        <v/>
      </c>
      <c r="W189" s="72" t="str">
        <f>_xlfn.IFNA(IF('Stata dataset (nominal)'!W188="","",IF(LEFT(W$4,1)="£", 'Stata dataset (nominal)'!W188*$D189, 'Stata dataset (nominal)'!W188)), "")</f>
        <v/>
      </c>
      <c r="X189" s="72" t="str">
        <f>_xlfn.IFNA(IF('Stata dataset (nominal)'!X188="","",IF(LEFT(X$4,1)="£", 'Stata dataset (nominal)'!X188*$D189, 'Stata dataset (nominal)'!X188)), "")</f>
        <v/>
      </c>
      <c r="Y189" s="72" t="str">
        <f>_xlfn.IFNA(IF('Stata dataset (nominal)'!Y188="","",IF(LEFT(Y$4,1)="£", 'Stata dataset (nominal)'!Y188*$D189, 'Stata dataset (nominal)'!Y188)), "")</f>
        <v/>
      </c>
      <c r="Z189" s="72" t="str">
        <f>_xlfn.IFNA(IF('Stata dataset (nominal)'!Z188="","",IF(LEFT(Z$4,1)="£", 'Stata dataset (nominal)'!Z188*$D189, 'Stata dataset (nominal)'!Z188)), "")</f>
        <v/>
      </c>
      <c r="AA189" s="72">
        <f>_xlfn.IFNA(IF('Stata dataset (nominal)'!AA188="","",IF(LEFT(AA$4,1)="£", 'Stata dataset (nominal)'!AA188*$D189, 'Stata dataset (nominal)'!AA188)), "")</f>
        <v>624.71705461376882</v>
      </c>
      <c r="AB189" s="72">
        <f>_xlfn.IFNA(IF('Stata dataset (nominal)'!AB188="","",IF(LEFT(AB$4,1)="£", 'Stata dataset (nominal)'!AB188*$D189, 'Stata dataset (nominal)'!AB188)), "")</f>
        <v>2.4262793452767477</v>
      </c>
      <c r="AC189" s="72" t="str">
        <f>_xlfn.IFNA(IF('Stata dataset (nominal)'!AC188="","",IF(LEFT(AC$4,1)="£", 'Stata dataset (nominal)'!AC188*$D189, 'Stata dataset (nominal)'!AC188)), "")</f>
        <v/>
      </c>
      <c r="AD189" s="72">
        <f>_xlfn.IFNA(IF('Stata dataset (nominal)'!AD188="","",IF(LEFT(AD$4,1)="£", 'Stata dataset (nominal)'!AD188*$D189, 'Stata dataset (nominal)'!AD188)), "")</f>
        <v>6.5609049572585287E-2</v>
      </c>
    </row>
    <row r="190" spans="1:30" x14ac:dyDescent="0.4">
      <c r="A190" s="63" t="str">
        <f t="shared" si="1"/>
        <v>WSX30</v>
      </c>
      <c r="B190" s="63" t="s">
        <v>373</v>
      </c>
      <c r="C190" s="160" t="s">
        <v>522</v>
      </c>
      <c r="D190" s="72">
        <f>_xlfn.IFNA(IF('Stata dataset (nominal)'!D189="","",IF(LEFT(D$4,1)="£",'Stata dataset (nominal)'!D189*$D190,'Stata dataset (nominal)'!D189)),"")</f>
        <v>0.83052086848914353</v>
      </c>
      <c r="E190" s="72">
        <f>_xlfn.IFNA(IF('Stata dataset (nominal)'!E189="","",IF(LEFT(E$4,1)="£", 'Stata dataset (nominal)'!E189*$D190, 'Stata dataset (nominal)'!E189)), "")</f>
        <v>10.428970886998281</v>
      </c>
      <c r="F190" s="72">
        <f>_xlfn.IFNA(IF('Stata dataset (nominal)'!F189="","",IF(LEFT(F$4,1)="£", 'Stata dataset (nominal)'!F189*$D190, 'Stata dataset (nominal)'!F189)), "")</f>
        <v>3.1997842622598469</v>
      </c>
      <c r="G190" s="72">
        <f>_xlfn.IFNA(IF('Stata dataset (nominal)'!G189="","",IF(LEFT(G$4,1)="£", 'Stata dataset (nominal)'!G189*$D190, 'Stata dataset (nominal)'!G189)), "")</f>
        <v>18.725908367937439</v>
      </c>
      <c r="H190" s="72">
        <f>_xlfn.IFNA(IF('Stata dataset (nominal)'!H189="","",IF(LEFT(H$4,1)="£", 'Stata dataset (nominal)'!H189*$D190, 'Stata dataset (nominal)'!H189)), "")</f>
        <v>1.702395523570245</v>
      </c>
      <c r="I190" s="72">
        <f>_xlfn.IFNA(IF('Stata dataset (nominal)'!I189="","",IF(LEFT(I$4,1)="£", 'Stata dataset (nominal)'!I189*$D190, 'Stata dataset (nominal)'!I189)), "")</f>
        <v>4.12168146178987</v>
      </c>
      <c r="J190" s="72">
        <f>_xlfn.IFNA(IF('Stata dataset (nominal)'!J189="","",IF(LEFT(J$4,1)="£", 'Stata dataset (nominal)'!J189*$D190, 'Stata dataset (nominal)'!J189)), "")</f>
        <v>8.3920906091490943E-2</v>
      </c>
      <c r="K190" s="72" t="str">
        <f>_xlfn.IFNA(IF('Stata dataset (nominal)'!K189="","",IF(LEFT(K$4,1)="£", 'Stata dataset (nominal)'!K189*$D190, 'Stata dataset (nominal)'!K189)), "")</f>
        <v/>
      </c>
      <c r="L190" s="72">
        <f>_xlfn.IFNA(IF('Stata dataset (nominal)'!L189="","",IF(LEFT(L$4,1)="£", 'Stata dataset (nominal)'!L189*$D190, 'Stata dataset (nominal)'!L189)), "")</f>
        <v>0</v>
      </c>
      <c r="M190" s="72">
        <f>_xlfn.IFNA(IF('Stata dataset (nominal)'!M189="","",IF(LEFT(M$4,1)="£", 'Stata dataset (nominal)'!M189*$D190, 'Stata dataset (nominal)'!M189)), "")</f>
        <v>2.01928232403443</v>
      </c>
      <c r="N190" s="72">
        <f>_xlfn.IFNA(IF('Stata dataset (nominal)'!N189="","",IF(LEFT(N$4,1)="£", 'Stata dataset (nominal)'!N189*$D190, 'Stata dataset (nominal)'!N189)), "")</f>
        <v>0</v>
      </c>
      <c r="O190" s="72">
        <f>_xlfn.IFNA(IF('Stata dataset (nominal)'!O189="","",IF(LEFT(O$4,1)="£", 'Stata dataset (nominal)'!O189*$D190, 'Stata dataset (nominal)'!O189)), "")</f>
        <v>16.073467208292112</v>
      </c>
      <c r="P190" s="72">
        <f>_xlfn.IFNA(IF('Stata dataset (nominal)'!P189="","",IF(LEFT(P$4,1)="£", 'Stata dataset (nominal)'!P189*$D190, 'Stata dataset (nominal)'!P189)), "")</f>
        <v>213.751</v>
      </c>
      <c r="Q190" s="72">
        <f>_xlfn.IFNA(IF('Stata dataset (nominal)'!Q189="","",IF(LEFT(Q$4,1)="£", 'Stata dataset (nominal)'!Q189*$D190, 'Stata dataset (nominal)'!Q189)), "")</f>
        <v>125.7480673892172</v>
      </c>
      <c r="R190" s="72">
        <f>_xlfn.IFNA(IF('Stata dataset (nominal)'!R189="","",IF(LEFT(R$4,1)="£", 'Stata dataset (nominal)'!R189*$D190, 'Stata dataset (nominal)'!R189)), "")</f>
        <v>26.14563306691295</v>
      </c>
      <c r="S190" s="72">
        <f>_xlfn.IFNA(IF('Stata dataset (nominal)'!S189="","",IF(LEFT(S$4,1)="£", 'Stata dataset (nominal)'!S189*$D190, 'Stata dataset (nominal)'!S189)), "")</f>
        <v>472.90899999999999</v>
      </c>
      <c r="T190" s="72">
        <f>_xlfn.IFNA(IF('Stata dataset (nominal)'!T189="","",IF(LEFT(T$4,1)="£", 'Stata dataset (nominal)'!T189*$D190, 'Stata dataset (nominal)'!T189)), "")</f>
        <v>434.53411418215182</v>
      </c>
      <c r="U190" s="72" t="str">
        <f>_xlfn.IFNA(IF('Stata dataset (nominal)'!U189="","",IF(LEFT(U$4,1)="£", 'Stata dataset (nominal)'!U189*$D190, 'Stata dataset (nominal)'!U189)), "")</f>
        <v/>
      </c>
      <c r="V190" s="72" t="str">
        <f>_xlfn.IFNA(IF('Stata dataset (nominal)'!V189="","",IF(LEFT(V$4,1)="£", 'Stata dataset (nominal)'!V189*$D190, 'Stata dataset (nominal)'!V189)), "")</f>
        <v/>
      </c>
      <c r="W190" s="72" t="str">
        <f>_xlfn.IFNA(IF('Stata dataset (nominal)'!W189="","",IF(LEFT(W$4,1)="£", 'Stata dataset (nominal)'!W189*$D190, 'Stata dataset (nominal)'!W189)), "")</f>
        <v/>
      </c>
      <c r="X190" s="72" t="str">
        <f>_xlfn.IFNA(IF('Stata dataset (nominal)'!X189="","",IF(LEFT(X$4,1)="£", 'Stata dataset (nominal)'!X189*$D190, 'Stata dataset (nominal)'!X189)), "")</f>
        <v/>
      </c>
      <c r="Y190" s="72" t="str">
        <f>_xlfn.IFNA(IF('Stata dataset (nominal)'!Y189="","",IF(LEFT(Y$4,1)="£", 'Stata dataset (nominal)'!Y189*$D190, 'Stata dataset (nominal)'!Y189)), "")</f>
        <v/>
      </c>
      <c r="Z190" s="72" t="str">
        <f>_xlfn.IFNA(IF('Stata dataset (nominal)'!Z189="","",IF(LEFT(Z$4,1)="£", 'Stata dataset (nominal)'!Z189*$D190, 'Stata dataset (nominal)'!Z189)), "")</f>
        <v/>
      </c>
      <c r="AA190" s="72">
        <f>_xlfn.IFNA(IF('Stata dataset (nominal)'!AA189="","",IF(LEFT(AA$4,1)="£", 'Stata dataset (nominal)'!AA189*$D190, 'Stata dataset (nominal)'!AA189)), "")</f>
        <v>636.29223154364809</v>
      </c>
      <c r="AB190" s="72">
        <f>_xlfn.IFNA(IF('Stata dataset (nominal)'!AB189="","",IF(LEFT(AB$4,1)="£", 'Stata dataset (nominal)'!AB189*$D190, 'Stata dataset (nominal)'!AB189)), "")</f>
        <v>2.3617793452767457</v>
      </c>
      <c r="AC190" s="72" t="str">
        <f>_xlfn.IFNA(IF('Stata dataset (nominal)'!AC189="","",IF(LEFT(AC$4,1)="£", 'Stata dataset (nominal)'!AC189*$D190, 'Stata dataset (nominal)'!AC189)), "")</f>
        <v/>
      </c>
      <c r="AD190" s="72">
        <f>_xlfn.IFNA(IF('Stata dataset (nominal)'!AD189="","",IF(LEFT(AD$4,1)="£", 'Stata dataset (nominal)'!AD189*$D190, 'Stata dataset (nominal)'!AD189)), "")</f>
        <v>3.5920411658023566E-2</v>
      </c>
    </row>
    <row r="191" spans="1:30" x14ac:dyDescent="0.4">
      <c r="A191" s="63" t="str">
        <f t="shared" si="1"/>
        <v>YKY14</v>
      </c>
      <c r="B191" s="63" t="s">
        <v>385</v>
      </c>
      <c r="C191" s="63" t="s">
        <v>243</v>
      </c>
      <c r="D191" s="72">
        <f>_xlfn.IFNA(IF('Stata dataset (nominal)'!D190="","",IF(LEFT(D$4,1)="£",'Stata dataset (nominal)'!D190*$D191,'Stata dataset (nominal)'!D190)),"")</f>
        <v>1.24788708586883</v>
      </c>
      <c r="E191" s="72">
        <f>_xlfn.IFNA(IF('Stata dataset (nominal)'!E190="","",IF(LEFT(E$4,1)="£", 'Stata dataset (nominal)'!E190*$D191, 'Stata dataset (nominal)'!E190)), "")</f>
        <v>22.83633367139959</v>
      </c>
      <c r="F191" s="72">
        <f>_xlfn.IFNA(IF('Stata dataset (nominal)'!F190="","",IF(LEFT(F$4,1)="£", 'Stata dataset (nominal)'!F190*$D191, 'Stata dataset (nominal)'!F190)), "")</f>
        <v>3.7436612576064903</v>
      </c>
      <c r="G191" s="72">
        <f>_xlfn.IFNA(IF('Stata dataset (nominal)'!G190="","",IF(LEFT(G$4,1)="£", 'Stata dataset (nominal)'!G190*$D191, 'Stata dataset (nominal)'!G190)), "")</f>
        <v>21.089291751183225</v>
      </c>
      <c r="H191" s="72">
        <f>_xlfn.IFNA(IF('Stata dataset (nominal)'!H190="","",IF(LEFT(H$4,1)="£", 'Stata dataset (nominal)'!H190*$D191, 'Stata dataset (nominal)'!H190)), "")</f>
        <v>2.6205628803245431</v>
      </c>
      <c r="I191" s="72">
        <f>_xlfn.IFNA(IF('Stata dataset (nominal)'!I190="","",IF(LEFT(I$4,1)="£", 'Stata dataset (nominal)'!I190*$D191, 'Stata dataset (nominal)'!I190)), "")</f>
        <v>12.4788708586883</v>
      </c>
      <c r="J191" s="72">
        <f>_xlfn.IFNA(IF('Stata dataset (nominal)'!J190="","",IF(LEFT(J$4,1)="£", 'Stata dataset (nominal)'!J190*$D191, 'Stata dataset (nominal)'!J190)), "")</f>
        <v>0</v>
      </c>
      <c r="K191" s="72">
        <f>_xlfn.IFNA(IF('Stata dataset (nominal)'!K190="","",IF(LEFT(K$4,1)="£", 'Stata dataset (nominal)'!K190*$D191, 'Stata dataset (nominal)'!K190)), "")</f>
        <v>0</v>
      </c>
      <c r="L191" s="72">
        <f>_xlfn.IFNA(IF('Stata dataset (nominal)'!L190="","",IF(LEFT(L$4,1)="£", 'Stata dataset (nominal)'!L190*$D191, 'Stata dataset (nominal)'!L190)), "")</f>
        <v>0</v>
      </c>
      <c r="M191" s="72">
        <f>_xlfn.IFNA(IF('Stata dataset (nominal)'!M190="","",IF(LEFT(M$4,1)="£", 'Stata dataset (nominal)'!M190*$D191, 'Stata dataset (nominal)'!M190)), "")</f>
        <v>0.25581685260311016</v>
      </c>
      <c r="N191" s="72" t="str">
        <f>_xlfn.IFNA(IF('Stata dataset (nominal)'!N190="","",IF(LEFT(N$4,1)="£", 'Stata dataset (nominal)'!N190*$D191, 'Stata dataset (nominal)'!N190)), "")</f>
        <v/>
      </c>
      <c r="O191" s="72">
        <f>_xlfn.IFNA(IF('Stata dataset (nominal)'!O190="","",IF(LEFT(O$4,1)="£", 'Stata dataset (nominal)'!O190*$D191, 'Stata dataset (nominal)'!O190)), "")</f>
        <v>61.487000000000002</v>
      </c>
      <c r="P191" s="72">
        <f>_xlfn.IFNA(IF('Stata dataset (nominal)'!P190="","",IF(LEFT(P$4,1)="£", 'Stata dataset (nominal)'!P190*$D191, 'Stata dataset (nominal)'!P190)), "")</f>
        <v>70.823999999999998</v>
      </c>
      <c r="Q191" s="72">
        <f>_xlfn.IFNA(IF('Stata dataset (nominal)'!Q190="","",IF(LEFT(Q$4,1)="£", 'Stata dataset (nominal)'!Q190*$D191, 'Stata dataset (nominal)'!Q190)), "")</f>
        <v>1021.321</v>
      </c>
      <c r="R191" s="72">
        <f>_xlfn.IFNA(IF('Stata dataset (nominal)'!R190="","",IF(LEFT(R$4,1)="£", 'Stata dataset (nominal)'!R190*$D191, 'Stata dataset (nominal)'!R190)), "")</f>
        <v>41.761000000000003</v>
      </c>
      <c r="S191" s="72">
        <f>_xlfn.IFNA(IF('Stata dataset (nominal)'!S190="","",IF(LEFT(S$4,1)="£", 'Stata dataset (nominal)'!S190*$D191, 'Stata dataset (nominal)'!S190)), "")</f>
        <v>41.991999999999997</v>
      </c>
      <c r="T191" s="72">
        <f>_xlfn.IFNA(IF('Stata dataset (nominal)'!T190="","",IF(LEFT(T$4,1)="£", 'Stata dataset (nominal)'!T190*$D191, 'Stata dataset (nominal)'!T190)), "")</f>
        <v>870.19</v>
      </c>
      <c r="U191" s="72">
        <f>_xlfn.IFNA(IF('Stata dataset (nominal)'!U190="","",IF(LEFT(U$4,1)="£", 'Stata dataset (nominal)'!U190*$D191, 'Stata dataset (nominal)'!U190)), "")</f>
        <v>27.070135326792073</v>
      </c>
      <c r="V191" s="72">
        <f>_xlfn.IFNA(IF('Stata dataset (nominal)'!V190="","",IF(LEFT(V$4,1)="£", 'Stata dataset (nominal)'!V190*$D191, 'Stata dataset (nominal)'!V190)), "")</f>
        <v>135.90776555647301</v>
      </c>
      <c r="W191" s="72">
        <f>_xlfn.IFNA(IF('Stata dataset (nominal)'!W190="","",IF(LEFT(W$4,1)="£", 'Stata dataset (nominal)'!W190*$D191, 'Stata dataset (nominal)'!W190)), "")</f>
        <v>2.3420420435934259</v>
      </c>
      <c r="X191" s="72">
        <f>_xlfn.IFNA(IF('Stata dataset (nominal)'!X190="","",IF(LEFT(X$4,1)="£", 'Stata dataset (nominal)'!X190*$D191, 'Stata dataset (nominal)'!X190)), "")</f>
        <v>10.363306601728663</v>
      </c>
      <c r="Y191" s="72">
        <f>_xlfn.IFNA(IF('Stata dataset (nominal)'!Y190="","",IF(LEFT(Y$4,1)="£", 'Stata dataset (nominal)'!Y190*$D191, 'Stata dataset (nominal)'!Y190)), "")</f>
        <v>16.054488027424817</v>
      </c>
      <c r="Z191" s="72">
        <f>_xlfn.IFNA(IF('Stata dataset (nominal)'!Z190="","",IF(LEFT(Z$4,1)="£", 'Stata dataset (nominal)'!Z190*$D191, 'Stata dataset (nominal)'!Z190)), "")</f>
        <v>16.054488027424817</v>
      </c>
      <c r="AA191" s="72">
        <f>_xlfn.IFNA(IF('Stata dataset (nominal)'!AA190="","",IF(LEFT(AA$4,1)="£", 'Stata dataset (nominal)'!AA190*$D191, 'Stata dataset (nominal)'!AA190)), "")</f>
        <v>939.37375970664357</v>
      </c>
      <c r="AB191" s="72">
        <f>_xlfn.IFNA(IF('Stata dataset (nominal)'!AB190="","",IF(LEFT(AB$4,1)="£", 'Stata dataset (nominal)'!AB190*$D191, 'Stata dataset (nominal)'!AB190)), "")</f>
        <v>6.3642241379310329</v>
      </c>
      <c r="AC191" s="72">
        <f>_xlfn.IFNA(IF('Stata dataset (nominal)'!AC190="","",IF(LEFT(AC$4,1)="£", 'Stata dataset (nominal)'!AC190*$D191, 'Stata dataset (nominal)'!AC190)), "")</f>
        <v>5.4369305888499584</v>
      </c>
      <c r="AD191" s="72">
        <f>_xlfn.IFNA(IF('Stata dataset (nominal)'!AD190="","",IF(LEFT(AD$4,1)="£", 'Stata dataset (nominal)'!AD190*$D191, 'Stata dataset (nominal)'!AD190)), "")</f>
        <v>-0.24957741717376622</v>
      </c>
    </row>
    <row r="192" spans="1:30" x14ac:dyDescent="0.4">
      <c r="A192" s="63" t="str">
        <f t="shared" si="1"/>
        <v>YKY15</v>
      </c>
      <c r="B192" s="63" t="s">
        <v>385</v>
      </c>
      <c r="C192" s="63" t="s">
        <v>245</v>
      </c>
      <c r="D192" s="72">
        <f>_xlfn.IFNA(IF('Stata dataset (nominal)'!D191="","",IF(LEFT(D$4,1)="£",'Stata dataset (nominal)'!D191*$D192,'Stata dataset (nominal)'!D191)),"")</f>
        <v>1.2338096431854266</v>
      </c>
      <c r="E192" s="72">
        <f>_xlfn.IFNA(IF('Stata dataset (nominal)'!E191="","",IF(LEFT(E$4,1)="£", 'Stata dataset (nominal)'!E191*$D192, 'Stata dataset (nominal)'!E191)), "")</f>
        <v>21.591668755744966</v>
      </c>
      <c r="F192" s="72">
        <f>_xlfn.IFNA(IF('Stata dataset (nominal)'!F191="","",IF(LEFT(F$4,1)="£", 'Stata dataset (nominal)'!F191*$D192, 'Stata dataset (nominal)'!F191)), "")</f>
        <v>4.6884766441046208</v>
      </c>
      <c r="G192" s="72">
        <f>_xlfn.IFNA(IF('Stata dataset (nominal)'!G191="","",IF(LEFT(G$4,1)="£", 'Stata dataset (nominal)'!G191*$D192, 'Stata dataset (nominal)'!G191)), "")</f>
        <v>22.331954541656224</v>
      </c>
      <c r="H192" s="72">
        <f>_xlfn.IFNA(IF('Stata dataset (nominal)'!H191="","",IF(LEFT(H$4,1)="£", 'Stata dataset (nominal)'!H191*$D192, 'Stata dataset (nominal)'!H191)), "")</f>
        <v>2.5910002506893961</v>
      </c>
      <c r="I192" s="72">
        <f>_xlfn.IFNA(IF('Stata dataset (nominal)'!I191="","",IF(LEFT(I$4,1)="£", 'Stata dataset (nominal)'!I191*$D192, 'Stata dataset (nominal)'!I191)), "")</f>
        <v>12.584858360491351</v>
      </c>
      <c r="J192" s="72">
        <f>_xlfn.IFNA(IF('Stata dataset (nominal)'!J191="","",IF(LEFT(J$4,1)="£", 'Stata dataset (nominal)'!J191*$D192, 'Stata dataset (nominal)'!J191)), "")</f>
        <v>0.12338096431854267</v>
      </c>
      <c r="K192" s="72">
        <f>_xlfn.IFNA(IF('Stata dataset (nominal)'!K191="","",IF(LEFT(K$4,1)="£", 'Stata dataset (nominal)'!K191*$D192, 'Stata dataset (nominal)'!K191)), "")</f>
        <v>0</v>
      </c>
      <c r="L192" s="72">
        <f>_xlfn.IFNA(IF('Stata dataset (nominal)'!L191="","",IF(LEFT(L$4,1)="£", 'Stata dataset (nominal)'!L191*$D192, 'Stata dataset (nominal)'!L191)), "")</f>
        <v>0</v>
      </c>
      <c r="M192" s="72">
        <f>_xlfn.IFNA(IF('Stata dataset (nominal)'!M191="","",IF(LEFT(M$4,1)="£", 'Stata dataset (nominal)'!M191*$D192, 'Stata dataset (nominal)'!M191)), "")</f>
        <v>9.5003342525277854E-2</v>
      </c>
      <c r="N192" s="72" t="str">
        <f>_xlfn.IFNA(IF('Stata dataset (nominal)'!N191="","",IF(LEFT(N$4,1)="£", 'Stata dataset (nominal)'!N191*$D192, 'Stata dataset (nominal)'!N191)), "")</f>
        <v/>
      </c>
      <c r="O192" s="72">
        <f>_xlfn.IFNA(IF('Stata dataset (nominal)'!O191="","",IF(LEFT(O$4,1)="£", 'Stata dataset (nominal)'!O191*$D192, 'Stata dataset (nominal)'!O191)), "")</f>
        <v>60.410004109589003</v>
      </c>
      <c r="P192" s="72">
        <f>_xlfn.IFNA(IF('Stata dataset (nominal)'!P191="","",IF(LEFT(P$4,1)="£", 'Stata dataset (nominal)'!P191*$D192, 'Stata dataset (nominal)'!P191)), "")</f>
        <v>68.754412328767003</v>
      </c>
      <c r="Q192" s="72">
        <f>_xlfn.IFNA(IF('Stata dataset (nominal)'!Q191="","",IF(LEFT(Q$4,1)="£", 'Stata dataset (nominal)'!Q191*$D192, 'Stata dataset (nominal)'!Q191)), "")</f>
        <v>991.73938767123298</v>
      </c>
      <c r="R192" s="72">
        <f>_xlfn.IFNA(IF('Stata dataset (nominal)'!R191="","",IF(LEFT(R$4,1)="£", 'Stata dataset (nominal)'!R191*$D192, 'Stata dataset (nominal)'!R191)), "")</f>
        <v>43.940582191780798</v>
      </c>
      <c r="S192" s="72">
        <f>_xlfn.IFNA(IF('Stata dataset (nominal)'!S191="","",IF(LEFT(S$4,1)="£", 'Stata dataset (nominal)'!S191*$D192, 'Stata dataset (nominal)'!S191)), "")</f>
        <v>44.623552054794501</v>
      </c>
      <c r="T192" s="72">
        <f>_xlfn.IFNA(IF('Stata dataset (nominal)'!T191="","",IF(LEFT(T$4,1)="£", 'Stata dataset (nominal)'!T191*$D192, 'Stata dataset (nominal)'!T191)), "")</f>
        <v>911.43818904109605</v>
      </c>
      <c r="U192" s="72">
        <f>_xlfn.IFNA(IF('Stata dataset (nominal)'!U191="","",IF(LEFT(U$4,1)="£", 'Stata dataset (nominal)'!U191*$D192, 'Stata dataset (nominal)'!U191)), "")</f>
        <v>27.225434792667443</v>
      </c>
      <c r="V192" s="72">
        <f>_xlfn.IFNA(IF('Stata dataset (nominal)'!V191="","",IF(LEFT(V$4,1)="£", 'Stata dataset (nominal)'!V191*$D192, 'Stata dataset (nominal)'!V191)), "")</f>
        <v>132.98291507698946</v>
      </c>
      <c r="W192" s="72">
        <f>_xlfn.IFNA(IF('Stata dataset (nominal)'!W191="","",IF(LEFT(W$4,1)="£", 'Stata dataset (nominal)'!W191*$D192, 'Stata dataset (nominal)'!W191)), "")</f>
        <v>2.2996017286230841</v>
      </c>
      <c r="X192" s="72">
        <f>_xlfn.IFNA(IF('Stata dataset (nominal)'!X191="","",IF(LEFT(X$4,1)="£", 'Stata dataset (nominal)'!X191*$D192, 'Stata dataset (nominal)'!X191)), "")</f>
        <v>10.363306601728663</v>
      </c>
      <c r="Y192" s="72">
        <f>_xlfn.IFNA(IF('Stata dataset (nominal)'!Y191="","",IF(LEFT(Y$4,1)="£", 'Stata dataset (nominal)'!Y191*$D192, 'Stata dataset (nominal)'!Y191)), "")</f>
        <v>16.05714906638492</v>
      </c>
      <c r="Z192" s="72">
        <f>_xlfn.IFNA(IF('Stata dataset (nominal)'!Z191="","",IF(LEFT(Z$4,1)="£", 'Stata dataset (nominal)'!Z191*$D192, 'Stata dataset (nominal)'!Z191)), "")</f>
        <v>16.05714906638492</v>
      </c>
      <c r="AA192" s="72">
        <f>_xlfn.IFNA(IF('Stata dataset (nominal)'!AA191="","",IF(LEFT(AA$4,1)="£", 'Stata dataset (nominal)'!AA191*$D192, 'Stata dataset (nominal)'!AA191)), "")</f>
        <v>978.50070072850554</v>
      </c>
      <c r="AB192" s="72">
        <f>_xlfn.IFNA(IF('Stata dataset (nominal)'!AB191="","",IF(LEFT(AB$4,1)="£", 'Stata dataset (nominal)'!AB191*$D192, 'Stata dataset (nominal)'!AB191)), "")</f>
        <v>6.1702820255703186</v>
      </c>
      <c r="AC192" s="72">
        <f>_xlfn.IFNA(IF('Stata dataset (nominal)'!AC191="","",IF(LEFT(AC$4,1)="£", 'Stata dataset (nominal)'!AC191*$D192, 'Stata dataset (nominal)'!AC191)), "")</f>
        <v>5.3755964508458867</v>
      </c>
      <c r="AD192" s="72">
        <f>_xlfn.IFNA(IF('Stata dataset (nominal)'!AD191="","",IF(LEFT(AD$4,1)="£", 'Stata dataset (nominal)'!AD191*$D192, 'Stata dataset (nominal)'!AD191)), "")</f>
        <v>0.12338096431854223</v>
      </c>
    </row>
    <row r="193" spans="1:30" x14ac:dyDescent="0.4">
      <c r="A193" s="63" t="str">
        <f t="shared" si="1"/>
        <v>YKY16</v>
      </c>
      <c r="B193" s="63" t="s">
        <v>385</v>
      </c>
      <c r="C193" s="63" t="s">
        <v>247</v>
      </c>
      <c r="D193" s="72">
        <f>_xlfn.IFNA(IF('Stata dataset (nominal)'!D192="","",IF(LEFT(D$4,1)="£",'Stata dataset (nominal)'!D192*$D193,'Stata dataset (nominal)'!D192)),"")</f>
        <v>1.2283693843594008</v>
      </c>
      <c r="E193" s="72">
        <f>_xlfn.IFNA(IF('Stata dataset (nominal)'!E192="","",IF(LEFT(E$4,1)="£", 'Stata dataset (nominal)'!E192*$D193, 'Stata dataset (nominal)'!E192)), "")</f>
        <v>20.838426747088185</v>
      </c>
      <c r="F193" s="72">
        <f>_xlfn.IFNA(IF('Stata dataset (nominal)'!F192="","",IF(LEFT(F$4,1)="£", 'Stata dataset (nominal)'!F192*$D193, 'Stata dataset (nominal)'!F192)), "")</f>
        <v>4.3656247920133104</v>
      </c>
      <c r="G193" s="72">
        <f>_xlfn.IFNA(IF('Stata dataset (nominal)'!G192="","",IF(LEFT(G$4,1)="£", 'Stata dataset (nominal)'!G192*$D193, 'Stata dataset (nominal)'!G192)), "")</f>
        <v>21.683176372712143</v>
      </c>
      <c r="H193" s="72">
        <f>_xlfn.IFNA(IF('Stata dataset (nominal)'!H192="","",IF(LEFT(H$4,1)="£", 'Stata dataset (nominal)'!H192*$D193, 'Stata dataset (nominal)'!H192)), "")</f>
        <v>2.8940382695507481</v>
      </c>
      <c r="I193" s="72">
        <f>_xlfn.IFNA(IF('Stata dataset (nominal)'!I192="","",IF(LEFT(I$4,1)="£", 'Stata dataset (nominal)'!I192*$D193, 'Stata dataset (nominal)'!I192)), "")</f>
        <v>13.214797836938432</v>
      </c>
      <c r="J193" s="72" t="str">
        <f>_xlfn.IFNA(IF('Stata dataset (nominal)'!J192="","",IF(LEFT(J$4,1)="£", 'Stata dataset (nominal)'!J192*$D193, 'Stata dataset (nominal)'!J192)), "")</f>
        <v/>
      </c>
      <c r="K193" s="72" t="str">
        <f>_xlfn.IFNA(IF('Stata dataset (nominal)'!K192="","",IF(LEFT(K$4,1)="£", 'Stata dataset (nominal)'!K192*$D193, 'Stata dataset (nominal)'!K192)), "")</f>
        <v/>
      </c>
      <c r="L193" s="72">
        <f>_xlfn.IFNA(IF('Stata dataset (nominal)'!L192="","",IF(LEFT(L$4,1)="£", 'Stata dataset (nominal)'!L192*$D193, 'Stata dataset (nominal)'!L192)), "")</f>
        <v>0</v>
      </c>
      <c r="M193" s="72">
        <f>_xlfn.IFNA(IF('Stata dataset (nominal)'!M192="","",IF(LEFT(M$4,1)="£", 'Stata dataset (nominal)'!M192*$D193, 'Stata dataset (nominal)'!M192)), "")</f>
        <v>1.1816913477537436</v>
      </c>
      <c r="N193" s="72" t="str">
        <f>_xlfn.IFNA(IF('Stata dataset (nominal)'!N192="","",IF(LEFT(N$4,1)="£", 'Stata dataset (nominal)'!N192*$D193, 'Stata dataset (nominal)'!N192)), "")</f>
        <v/>
      </c>
      <c r="O193" s="72">
        <f>_xlfn.IFNA(IF('Stata dataset (nominal)'!O192="","",IF(LEFT(O$4,1)="£", 'Stata dataset (nominal)'!O192*$D193, 'Stata dataset (nominal)'!O192)), "")</f>
        <v>59.317999999999998</v>
      </c>
      <c r="P193" s="72">
        <f>_xlfn.IFNA(IF('Stata dataset (nominal)'!P192="","",IF(LEFT(P$4,1)="£", 'Stata dataset (nominal)'!P192*$D193, 'Stata dataset (nominal)'!P192)), "")</f>
        <v>68.513999999999996</v>
      </c>
      <c r="Q193" s="72">
        <f>_xlfn.IFNA(IF('Stata dataset (nominal)'!Q192="","",IF(LEFT(Q$4,1)="£", 'Stata dataset (nominal)'!Q192*$D193, 'Stata dataset (nominal)'!Q192)), "")</f>
        <v>960.75199999999995</v>
      </c>
      <c r="R193" s="72">
        <f>_xlfn.IFNA(IF('Stata dataset (nominal)'!R192="","",IF(LEFT(R$4,1)="£", 'Stata dataset (nominal)'!R192*$D193, 'Stata dataset (nominal)'!R192)), "")</f>
        <v>45.643000000000001</v>
      </c>
      <c r="S193" s="72">
        <f>_xlfn.IFNA(IF('Stata dataset (nominal)'!S192="","",IF(LEFT(S$4,1)="£", 'Stata dataset (nominal)'!S192*$D193, 'Stata dataset (nominal)'!S192)), "")</f>
        <v>47.182000000000002</v>
      </c>
      <c r="T193" s="72">
        <f>_xlfn.IFNA(IF('Stata dataset (nominal)'!T192="","",IF(LEFT(T$4,1)="£", 'Stata dataset (nominal)'!T192*$D193, 'Stata dataset (nominal)'!T192)), "")</f>
        <v>952.06600000000003</v>
      </c>
      <c r="U193" s="72">
        <f>_xlfn.IFNA(IF('Stata dataset (nominal)'!U192="","",IF(LEFT(U$4,1)="£", 'Stata dataset (nominal)'!U192*$D193, 'Stata dataset (nominal)'!U192)), "")</f>
        <v>27.035166050889032</v>
      </c>
      <c r="V193" s="72">
        <f>_xlfn.IFNA(IF('Stata dataset (nominal)'!V192="","",IF(LEFT(V$4,1)="£", 'Stata dataset (nominal)'!V192*$D193, 'Stata dataset (nominal)'!V192)), "")</f>
        <v>133.25915357926459</v>
      </c>
      <c r="W193" s="72">
        <f>_xlfn.IFNA(IF('Stata dataset (nominal)'!W192="","",IF(LEFT(W$4,1)="£", 'Stata dataset (nominal)'!W192*$D193, 'Stata dataset (nominal)'!W192)), "")</f>
        <v>2.2378733338033459</v>
      </c>
      <c r="X193" s="72">
        <f>_xlfn.IFNA(IF('Stata dataset (nominal)'!X192="","",IF(LEFT(X$4,1)="£", 'Stata dataset (nominal)'!X192*$D193, 'Stata dataset (nominal)'!X192)), "")</f>
        <v>10.363306601728663</v>
      </c>
      <c r="Y193" s="72">
        <f>_xlfn.IFNA(IF('Stata dataset (nominal)'!Y192="","",IF(LEFT(Y$4,1)="£", 'Stata dataset (nominal)'!Y192*$D193, 'Stata dataset (nominal)'!Y192)), "")</f>
        <v>16.05738846566306</v>
      </c>
      <c r="Z193" s="72">
        <f>_xlfn.IFNA(IF('Stata dataset (nominal)'!Z192="","",IF(LEFT(Z$4,1)="£", 'Stata dataset (nominal)'!Z192*$D193, 'Stata dataset (nominal)'!Z192)), "")</f>
        <v>16.05738846566306</v>
      </c>
      <c r="AA193" s="72">
        <f>_xlfn.IFNA(IF('Stata dataset (nominal)'!AA192="","",IF(LEFT(AA$4,1)="£", 'Stata dataset (nominal)'!AA192*$D193, 'Stata dataset (nominal)'!AA192)), "")</f>
        <v>902.8232450083193</v>
      </c>
      <c r="AB193" s="72">
        <f>_xlfn.IFNA(IF('Stata dataset (nominal)'!AB192="","",IF(LEFT(AB$4,1)="£", 'Stata dataset (nominal)'!AB192*$D193, 'Stata dataset (nominal)'!AB192)), "")</f>
        <v>5.8679205490848565</v>
      </c>
      <c r="AC193" s="72">
        <f>_xlfn.IFNA(IF('Stata dataset (nominal)'!AC192="","",IF(LEFT(AC$4,1)="£", 'Stata dataset (nominal)'!AC192*$D193, 'Stata dataset (nominal)'!AC192)), "")</f>
        <v>5.3518937377098768</v>
      </c>
      <c r="AD193" s="72">
        <f>_xlfn.IFNA(IF('Stata dataset (nominal)'!AD192="","",IF(LEFT(AD$4,1)="£", 'Stata dataset (nominal)'!AD192*$D193, 'Stata dataset (nominal)'!AD192)), "")</f>
        <v>0.46448094111547411</v>
      </c>
    </row>
    <row r="194" spans="1:30" x14ac:dyDescent="0.4">
      <c r="A194" s="63" t="str">
        <f t="shared" si="1"/>
        <v>YKY17</v>
      </c>
      <c r="B194" s="63" t="s">
        <v>385</v>
      </c>
      <c r="C194" s="63" t="s">
        <v>249</v>
      </c>
      <c r="D194" s="72">
        <f>_xlfn.IFNA(IF('Stata dataset (nominal)'!D193="","",IF(LEFT(D$4,1)="£",'Stata dataset (nominal)'!D193*$D194,'Stata dataset (nominal)'!D193)),"")</f>
        <v>1.2117357406647515</v>
      </c>
      <c r="E194" s="72">
        <f>_xlfn.IFNA(IF('Stata dataset (nominal)'!E193="","",IF(LEFT(E$4,1)="£", 'Stata dataset (nominal)'!E193*$D194, 'Stata dataset (nominal)'!E193)), "")</f>
        <v>19.91002995486253</v>
      </c>
      <c r="F194" s="72">
        <f>_xlfn.IFNA(IF('Stata dataset (nominal)'!F193="","",IF(LEFT(F$4,1)="£", 'Stata dataset (nominal)'!F193*$D194, 'Stata dataset (nominal)'!F193)), "")</f>
        <v>4.8178613048830519</v>
      </c>
      <c r="G194" s="72">
        <f>_xlfn.IFNA(IF('Stata dataset (nominal)'!G193="","",IF(LEFT(G$4,1)="£", 'Stata dataset (nominal)'!G193*$D194, 'Stata dataset (nominal)'!G193)), "")</f>
        <v>22.129929831760361</v>
      </c>
      <c r="H194" s="72">
        <f>_xlfn.IFNA(IF('Stata dataset (nominal)'!H193="","",IF(LEFT(H$4,1)="£", 'Stata dataset (nominal)'!H193*$D194, 'Stata dataset (nominal)'!H193)), "")</f>
        <v>2.2102059909725069</v>
      </c>
      <c r="I194" s="72">
        <f>_xlfn.IFNA(IF('Stata dataset (nominal)'!I193="","",IF(LEFT(I$4,1)="£", 'Stata dataset (nominal)'!I193*$D194, 'Stata dataset (nominal)'!I193)), "")</f>
        <v>12.476031185884281</v>
      </c>
      <c r="J194" s="72" t="str">
        <f>_xlfn.IFNA(IF('Stata dataset (nominal)'!J193="","",IF(LEFT(J$4,1)="£", 'Stata dataset (nominal)'!J193*$D194, 'Stata dataset (nominal)'!J193)), "")</f>
        <v/>
      </c>
      <c r="K194" s="72" t="str">
        <f>_xlfn.IFNA(IF('Stata dataset (nominal)'!K193="","",IF(LEFT(K$4,1)="£", 'Stata dataset (nominal)'!K193*$D194, 'Stata dataset (nominal)'!K193)), "")</f>
        <v/>
      </c>
      <c r="L194" s="72">
        <f>_xlfn.IFNA(IF('Stata dataset (nominal)'!L193="","",IF(LEFT(L$4,1)="£", 'Stata dataset (nominal)'!L193*$D194, 'Stata dataset (nominal)'!L193)), "")</f>
        <v>0</v>
      </c>
      <c r="M194" s="72">
        <f>_xlfn.IFNA(IF('Stata dataset (nominal)'!M193="","",IF(LEFT(M$4,1)="£", 'Stata dataset (nominal)'!M193*$D194, 'Stata dataset (nominal)'!M193)), "")</f>
        <v>0.53558719737382021</v>
      </c>
      <c r="N194" s="72" t="str">
        <f>_xlfn.IFNA(IF('Stata dataset (nominal)'!N193="","",IF(LEFT(N$4,1)="£", 'Stata dataset (nominal)'!N193*$D194, 'Stata dataset (nominal)'!N193)), "")</f>
        <v/>
      </c>
      <c r="O194" s="72">
        <f>_xlfn.IFNA(IF('Stata dataset (nominal)'!O193="","",IF(LEFT(O$4,1)="£", 'Stata dataset (nominal)'!O193*$D194, 'Stata dataset (nominal)'!O193)), "")</f>
        <v>58.396186301369902</v>
      </c>
      <c r="P194" s="72">
        <f>_xlfn.IFNA(IF('Stata dataset (nominal)'!P193="","",IF(LEFT(P$4,1)="£", 'Stata dataset (nominal)'!P193*$D194, 'Stata dataset (nominal)'!P193)), "")</f>
        <v>64.362205479452101</v>
      </c>
      <c r="Q194" s="72">
        <f>_xlfn.IFNA(IF('Stata dataset (nominal)'!Q193="","",IF(LEFT(Q$4,1)="£", 'Stata dataset (nominal)'!Q193*$D194, 'Stata dataset (nominal)'!Q193)), "")</f>
        <v>936.486815068493</v>
      </c>
      <c r="R194" s="72">
        <f>_xlfn.IFNA(IF('Stata dataset (nominal)'!R193="","",IF(LEFT(R$4,1)="£", 'Stata dataset (nominal)'!R193*$D194, 'Stata dataset (nominal)'!R193)), "")</f>
        <v>49.068134246575298</v>
      </c>
      <c r="S194" s="72">
        <f>_xlfn.IFNA(IF('Stata dataset (nominal)'!S193="","",IF(LEFT(S$4,1)="£", 'Stata dataset (nominal)'!S193*$D194, 'Stata dataset (nominal)'!S193)), "")</f>
        <v>49.554830136986297</v>
      </c>
      <c r="T194" s="72">
        <f>_xlfn.IFNA(IF('Stata dataset (nominal)'!T193="","",IF(LEFT(T$4,1)="£", 'Stata dataset (nominal)'!T193*$D194, 'Stata dataset (nominal)'!T193)), "")</f>
        <v>995.19599315068501</v>
      </c>
      <c r="U194" s="72">
        <f>_xlfn.IFNA(IF('Stata dataset (nominal)'!U193="","",IF(LEFT(U$4,1)="£", 'Stata dataset (nominal)'!U193*$D194, 'Stata dataset (nominal)'!U193)), "")</f>
        <v>26.448361520094924</v>
      </c>
      <c r="V194" s="72">
        <f>_xlfn.IFNA(IF('Stata dataset (nominal)'!V193="","",IF(LEFT(V$4,1)="£", 'Stata dataset (nominal)'!V193*$D194, 'Stata dataset (nominal)'!V193)), "")</f>
        <v>134.31004105035942</v>
      </c>
      <c r="W194" s="72">
        <f>_xlfn.IFNA(IF('Stata dataset (nominal)'!W193="","",IF(LEFT(W$4,1)="£", 'Stata dataset (nominal)'!W193*$D194, 'Stata dataset (nominal)'!W193)), "")</f>
        <v>2.0480578492053354</v>
      </c>
      <c r="X194" s="72">
        <f>_xlfn.IFNA(IF('Stata dataset (nominal)'!X193="","",IF(LEFT(X$4,1)="£", 'Stata dataset (nominal)'!X193*$D194, 'Stata dataset (nominal)'!X193)), "")</f>
        <v>10.363306601728663</v>
      </c>
      <c r="Y194" s="72">
        <f>_xlfn.IFNA(IF('Stata dataset (nominal)'!Y193="","",IF(LEFT(Y$4,1)="£", 'Stata dataset (nominal)'!Y193*$D194, 'Stata dataset (nominal)'!Y193)), "")</f>
        <v>16.058658878283545</v>
      </c>
      <c r="Z194" s="72">
        <f>_xlfn.IFNA(IF('Stata dataset (nominal)'!Z193="","",IF(LEFT(Z$4,1)="£", 'Stata dataset (nominal)'!Z193*$D194, 'Stata dataset (nominal)'!Z193)), "")</f>
        <v>15.649839681347439</v>
      </c>
      <c r="AA194" s="72">
        <f>_xlfn.IFNA(IF('Stata dataset (nominal)'!AA193="","",IF(LEFT(AA$4,1)="£", 'Stata dataset (nominal)'!AA193*$D194, 'Stata dataset (nominal)'!AA193)), "")</f>
        <v>910.77572302010651</v>
      </c>
      <c r="AB194" s="72">
        <f>_xlfn.IFNA(IF('Stata dataset (nominal)'!AB193="","",IF(LEFT(AB$4,1)="£", 'Stata dataset (nominal)'!AB193*$D194, 'Stata dataset (nominal)'!AB193)), "")</f>
        <v>3.5431153057037341</v>
      </c>
      <c r="AC194" s="72">
        <f>_xlfn.IFNA(IF('Stata dataset (nominal)'!AC193="","",IF(LEFT(AC$4,1)="£", 'Stata dataset (nominal)'!AC193*$D194, 'Stata dataset (nominal)'!AC193)), "")</f>
        <v>5.2794224642817165</v>
      </c>
      <c r="AD194" s="72">
        <f>_xlfn.IFNA(IF('Stata dataset (nominal)'!AD193="","",IF(LEFT(AD$4,1)="£", 'Stata dataset (nominal)'!AD193*$D194, 'Stata dataset (nominal)'!AD193)), "")</f>
        <v>0.63616126384899441</v>
      </c>
    </row>
    <row r="195" spans="1:30" x14ac:dyDescent="0.4">
      <c r="A195" s="63" t="str">
        <f t="shared" si="1"/>
        <v>YKY18</v>
      </c>
      <c r="B195" s="63" t="s">
        <v>385</v>
      </c>
      <c r="C195" s="63" t="s">
        <v>251</v>
      </c>
      <c r="D195" s="72">
        <f>_xlfn.IFNA(IF('Stata dataset (nominal)'!D194="","",IF(LEFT(D$4,1)="£",'Stata dataset (nominal)'!D194*$D195,'Stata dataset (nominal)'!D194)),"")</f>
        <v>1.1806332960179113</v>
      </c>
      <c r="E195" s="72">
        <f>_xlfn.IFNA(IF('Stata dataset (nominal)'!E194="","",IF(LEFT(E$4,1)="£", 'Stata dataset (nominal)'!E194*$D195, 'Stata dataset (nominal)'!E194)), "")</f>
        <v>22.947969374700143</v>
      </c>
      <c r="F195" s="72">
        <f>_xlfn.IFNA(IF('Stata dataset (nominal)'!F194="","",IF(LEFT(F$4,1)="£", 'Stata dataset (nominal)'!F194*$D195, 'Stata dataset (nominal)'!F194)), "")</f>
        <v>5.1770770030385407</v>
      </c>
      <c r="G195" s="72">
        <f>_xlfn.IFNA(IF('Stata dataset (nominal)'!G194="","",IF(LEFT(G$4,1)="£", 'Stata dataset (nominal)'!G194*$D195, 'Stata dataset (nominal)'!G194)), "")</f>
        <v>23.104993603070525</v>
      </c>
      <c r="H195" s="72">
        <f>_xlfn.IFNA(IF('Stata dataset (nominal)'!H194="","",IF(LEFT(H$4,1)="£", 'Stata dataset (nominal)'!H194*$D195, 'Stata dataset (nominal)'!H194)), "")</f>
        <v>2.5206520869982403</v>
      </c>
      <c r="I195" s="72">
        <f>_xlfn.IFNA(IF('Stata dataset (nominal)'!I194="","",IF(LEFT(I$4,1)="£", 'Stata dataset (nominal)'!I194*$D195, 'Stata dataset (nominal)'!I194)), "")</f>
        <v>11.243170877978569</v>
      </c>
      <c r="J195" s="72" t="str">
        <f>_xlfn.IFNA(IF('Stata dataset (nominal)'!J194="","",IF(LEFT(J$4,1)="£", 'Stata dataset (nominal)'!J194*$D195, 'Stata dataset (nominal)'!J194)), "")</f>
        <v/>
      </c>
      <c r="K195" s="72" t="str">
        <f>_xlfn.IFNA(IF('Stata dataset (nominal)'!K194="","",IF(LEFT(K$4,1)="£", 'Stata dataset (nominal)'!K194*$D195, 'Stata dataset (nominal)'!K194)), "")</f>
        <v/>
      </c>
      <c r="L195" s="72">
        <f>_xlfn.IFNA(IF('Stata dataset (nominal)'!L194="","",IF(LEFT(L$4,1)="£", 'Stata dataset (nominal)'!L194*$D195, 'Stata dataset (nominal)'!L194)), "")</f>
        <v>0</v>
      </c>
      <c r="M195" s="72">
        <f>_xlfn.IFNA(IF('Stata dataset (nominal)'!M194="","",IF(LEFT(M$4,1)="£", 'Stata dataset (nominal)'!M194*$D195, 'Stata dataset (nominal)'!M194)), "")</f>
        <v>1.1369498640652487</v>
      </c>
      <c r="N195" s="72" t="str">
        <f>_xlfn.IFNA(IF('Stata dataset (nominal)'!N194="","",IF(LEFT(N$4,1)="£", 'Stata dataset (nominal)'!N194*$D195, 'Stata dataset (nominal)'!N194)), "")</f>
        <v/>
      </c>
      <c r="O195" s="72">
        <f>_xlfn.IFNA(IF('Stata dataset (nominal)'!O194="","",IF(LEFT(O$4,1)="£", 'Stata dataset (nominal)'!O194*$D195, 'Stata dataset (nominal)'!O194)), "")</f>
        <v>56.875</v>
      </c>
      <c r="P195" s="72">
        <f>_xlfn.IFNA(IF('Stata dataset (nominal)'!P194="","",IF(LEFT(P$4,1)="£", 'Stata dataset (nominal)'!P194*$D195, 'Stata dataset (nominal)'!P194)), "")</f>
        <v>61.195</v>
      </c>
      <c r="Q195" s="72">
        <f>_xlfn.IFNA(IF('Stata dataset (nominal)'!Q194="","",IF(LEFT(Q$4,1)="£", 'Stata dataset (nominal)'!Q194*$D195, 'Stata dataset (nominal)'!Q194)), "")</f>
        <v>911.17700000000002</v>
      </c>
      <c r="R195" s="72">
        <f>_xlfn.IFNA(IF('Stata dataset (nominal)'!R194="","",IF(LEFT(R$4,1)="£", 'Stata dataset (nominal)'!R194*$D195, 'Stata dataset (nominal)'!R194)), "")</f>
        <v>50.618000000000002</v>
      </c>
      <c r="S195" s="72">
        <f>_xlfn.IFNA(IF('Stata dataset (nominal)'!S194="","",IF(LEFT(S$4,1)="£", 'Stata dataset (nominal)'!S194*$D195, 'Stata dataset (nominal)'!S194)), "")</f>
        <v>49.462000000000003</v>
      </c>
      <c r="T195" s="72">
        <f>_xlfn.IFNA(IF('Stata dataset (nominal)'!T194="","",IF(LEFT(T$4,1)="£", 'Stata dataset (nominal)'!T194*$D195, 'Stata dataset (nominal)'!T194)), "")</f>
        <v>1035.4290000000001</v>
      </c>
      <c r="U195" s="72">
        <f>_xlfn.IFNA(IF('Stata dataset (nominal)'!U194="","",IF(LEFT(U$4,1)="£", 'Stata dataset (nominal)'!U194*$D195, 'Stata dataset (nominal)'!U194)), "")</f>
        <v>26.219689110951251</v>
      </c>
      <c r="V195" s="72">
        <f>_xlfn.IFNA(IF('Stata dataset (nominal)'!V194="","",IF(LEFT(V$4,1)="£", 'Stata dataset (nominal)'!V194*$D195, 'Stata dataset (nominal)'!V194)), "")</f>
        <v>134.64745040717537</v>
      </c>
      <c r="W195" s="72">
        <f>_xlfn.IFNA(IF('Stata dataset (nominal)'!W194="","",IF(LEFT(W$4,1)="£", 'Stata dataset (nominal)'!W194*$D195, 'Stata dataset (nominal)'!W194)), "")</f>
        <v>2.0433911035592698</v>
      </c>
      <c r="X195" s="72">
        <f>_xlfn.IFNA(IF('Stata dataset (nominal)'!X194="","",IF(LEFT(X$4,1)="£", 'Stata dataset (nominal)'!X194*$D195, 'Stata dataset (nominal)'!X194)), "")</f>
        <v>10.530345434566705</v>
      </c>
      <c r="Y195" s="72">
        <f>_xlfn.IFNA(IF('Stata dataset (nominal)'!Y194="","",IF(LEFT(Y$4,1)="£", 'Stata dataset (nominal)'!Y194*$D195, 'Stata dataset (nominal)'!Y194)), "")</f>
        <v>16.056556405608163</v>
      </c>
      <c r="Z195" s="72">
        <f>_xlfn.IFNA(IF('Stata dataset (nominal)'!Z194="","",IF(LEFT(Z$4,1)="£", 'Stata dataset (nominal)'!Z194*$D195, 'Stata dataset (nominal)'!Z194)), "")</f>
        <v>15.238969341838491</v>
      </c>
      <c r="AA195" s="72">
        <f>_xlfn.IFNA(IF('Stata dataset (nominal)'!AA194="","",IF(LEFT(AA$4,1)="£", 'Stata dataset (nominal)'!AA194*$D195, 'Stata dataset (nominal)'!AA194)), "")</f>
        <v>906.82171894123769</v>
      </c>
      <c r="AB195" s="72">
        <f>_xlfn.IFNA(IF('Stata dataset (nominal)'!AB194="","",IF(LEFT(AB$4,1)="£", 'Stata dataset (nominal)'!AB194*$D195, 'Stata dataset (nominal)'!AB194)), "")</f>
        <v>3.3081344954421876</v>
      </c>
      <c r="AC195" s="72">
        <f>_xlfn.IFNA(IF('Stata dataset (nominal)'!AC194="","",IF(LEFT(AC$4,1)="£", 'Stata dataset (nominal)'!AC194*$D195, 'Stata dataset (nominal)'!AC194)), "")</f>
        <v>5.1439119404504012</v>
      </c>
      <c r="AD195" s="72">
        <f>_xlfn.IFNA(IF('Stata dataset (nominal)'!AD194="","",IF(LEFT(AD$4,1)="£", 'Stata dataset (nominal)'!AD194*$D195, 'Stata dataset (nominal)'!AD194)), "")</f>
        <v>1.4025923556692788</v>
      </c>
    </row>
    <row r="196" spans="1:30" x14ac:dyDescent="0.4">
      <c r="A196" s="63" t="str">
        <f t="shared" si="1"/>
        <v>YKY19</v>
      </c>
      <c r="B196" s="63" t="s">
        <v>385</v>
      </c>
      <c r="C196" s="63" t="s">
        <v>253</v>
      </c>
      <c r="D196" s="72">
        <f>_xlfn.IFNA(IF('Stata dataset (nominal)'!D195="","",IF(LEFT(D$4,1)="£",'Stata dataset (nominal)'!D195*$D196,'Stata dataset (nominal)'!D195)),"")</f>
        <v>1.1560444722831191</v>
      </c>
      <c r="E196" s="72">
        <f>_xlfn.IFNA(IF('Stata dataset (nominal)'!E195="","",IF(LEFT(E$4,1)="£", 'Stata dataset (nominal)'!E195*$D196, 'Stata dataset (nominal)'!E195)), "")</f>
        <v>25.238762918885058</v>
      </c>
      <c r="F196" s="72">
        <f>_xlfn.IFNA(IF('Stata dataset (nominal)'!F195="","",IF(LEFT(F$4,1)="£", 'Stata dataset (nominal)'!F195*$D196, 'Stata dataset (nominal)'!F195)), "")</f>
        <v>5.4218485750078296</v>
      </c>
      <c r="G196" s="72">
        <f>_xlfn.IFNA(IF('Stata dataset (nominal)'!G195="","",IF(LEFT(G$4,1)="£", 'Stata dataset (nominal)'!G195*$D196, 'Stata dataset (nominal)'!G195)), "")</f>
        <v>24.842239664891949</v>
      </c>
      <c r="H196" s="72">
        <f>_xlfn.IFNA(IF('Stata dataset (nominal)'!H195="","",IF(LEFT(H$4,1)="£", 'Stata dataset (nominal)'!H195*$D196, 'Stata dataset (nominal)'!H195)), "")</f>
        <v>2.4219131694331346</v>
      </c>
      <c r="I196" s="72">
        <f>_xlfn.IFNA(IF('Stata dataset (nominal)'!I195="","",IF(LEFT(I$4,1)="£", 'Stata dataset (nominal)'!I195*$D196, 'Stata dataset (nominal)'!I195)), "")</f>
        <v>10.247178202317569</v>
      </c>
      <c r="J196" s="72" t="str">
        <f>_xlfn.IFNA(IF('Stata dataset (nominal)'!J195="","",IF(LEFT(J$4,1)="£", 'Stata dataset (nominal)'!J195*$D196, 'Stata dataset (nominal)'!J195)), "")</f>
        <v/>
      </c>
      <c r="K196" s="72" t="str">
        <f>_xlfn.IFNA(IF('Stata dataset (nominal)'!K195="","",IF(LEFT(K$4,1)="£", 'Stata dataset (nominal)'!K195*$D196, 'Stata dataset (nominal)'!K195)), "")</f>
        <v/>
      </c>
      <c r="L196" s="72">
        <f>_xlfn.IFNA(IF('Stata dataset (nominal)'!L195="","",IF(LEFT(L$4,1)="£", 'Stata dataset (nominal)'!L195*$D196, 'Stata dataset (nominal)'!L195)), "")</f>
        <v>0</v>
      </c>
      <c r="M196" s="72">
        <f>_xlfn.IFNA(IF('Stata dataset (nominal)'!M195="","",IF(LEFT(M$4,1)="£", 'Stata dataset (nominal)'!M195*$D196, 'Stata dataset (nominal)'!M195)), "")</f>
        <v>3.0704541183839646</v>
      </c>
      <c r="N196" s="72" t="str">
        <f>_xlfn.IFNA(IF('Stata dataset (nominal)'!N195="","",IF(LEFT(N$4,1)="£", 'Stata dataset (nominal)'!N195*$D196, 'Stata dataset (nominal)'!N195)), "")</f>
        <v/>
      </c>
      <c r="O196" s="72">
        <f>_xlfn.IFNA(IF('Stata dataset (nominal)'!O195="","",IF(LEFT(O$4,1)="£", 'Stata dataset (nominal)'!O195*$D196, 'Stata dataset (nominal)'!O195)), "")</f>
        <v>56.124000000000002</v>
      </c>
      <c r="P196" s="72">
        <f>_xlfn.IFNA(IF('Stata dataset (nominal)'!P195="","",IF(LEFT(P$4,1)="£", 'Stata dataset (nominal)'!P195*$D196, 'Stata dataset (nominal)'!P195)), "")</f>
        <v>59.975999999999999</v>
      </c>
      <c r="Q196" s="72">
        <f>_xlfn.IFNA(IF('Stata dataset (nominal)'!Q195="","",IF(LEFT(Q$4,1)="£", 'Stata dataset (nominal)'!Q195*$D196, 'Stata dataset (nominal)'!Q195)), "")</f>
        <v>882.78399999999999</v>
      </c>
      <c r="R196" s="72">
        <f>_xlfn.IFNA(IF('Stata dataset (nominal)'!R195="","",IF(LEFT(R$4,1)="£", 'Stata dataset (nominal)'!R195*$D196, 'Stata dataset (nominal)'!R195)), "")</f>
        <v>53.512</v>
      </c>
      <c r="S196" s="72">
        <f>_xlfn.IFNA(IF('Stata dataset (nominal)'!S195="","",IF(LEFT(S$4,1)="£", 'Stata dataset (nominal)'!S195*$D196, 'Stata dataset (nominal)'!S195)), "")</f>
        <v>53.079000000000001</v>
      </c>
      <c r="T196" s="72">
        <f>_xlfn.IFNA(IF('Stata dataset (nominal)'!T195="","",IF(LEFT(T$4,1)="£", 'Stata dataset (nominal)'!T195*$D196, 'Stata dataset (nominal)'!T195)), "")</f>
        <v>1072.3630000000001</v>
      </c>
      <c r="U196" s="72">
        <f>_xlfn.IFNA(IF('Stata dataset (nominal)'!U195="","",IF(LEFT(U$4,1)="£", 'Stata dataset (nominal)'!U195*$D196, 'Stata dataset (nominal)'!U195)), "")</f>
        <v>25.423981876957647</v>
      </c>
      <c r="V196" s="72">
        <f>_xlfn.IFNA(IF('Stata dataset (nominal)'!V195="","",IF(LEFT(V$4,1)="£", 'Stata dataset (nominal)'!V195*$D196, 'Stata dataset (nominal)'!V195)), "")</f>
        <v>134.37190433606497</v>
      </c>
      <c r="W196" s="72">
        <f>_xlfn.IFNA(IF('Stata dataset (nominal)'!W195="","",IF(LEFT(W$4,1)="£", 'Stata dataset (nominal)'!W195*$D196, 'Stata dataset (nominal)'!W195)), "")</f>
        <v>2.0231743595119105</v>
      </c>
      <c r="X196" s="72">
        <f>_xlfn.IFNA(IF('Stata dataset (nominal)'!X195="","",IF(LEFT(X$4,1)="£", 'Stata dataset (nominal)'!X195*$D196, 'Stata dataset (nominal)'!X195)), "")</f>
        <v>10.986069114680623</v>
      </c>
      <c r="Y196" s="72">
        <f>_xlfn.IFNA(IF('Stata dataset (nominal)'!Y195="","",IF(LEFT(Y$4,1)="£", 'Stata dataset (nominal)'!Y195*$D196, 'Stata dataset (nominal)'!Y195)), "")</f>
        <v>16.056556405608163</v>
      </c>
      <c r="Z196" s="72">
        <f>_xlfn.IFNA(IF('Stata dataset (nominal)'!Z195="","",IF(LEFT(Z$4,1)="£", 'Stata dataset (nominal)'!Z195*$D196, 'Stata dataset (nominal)'!Z195)), "")</f>
        <v>14.830175809953653</v>
      </c>
      <c r="AA196" s="72">
        <f>_xlfn.IFNA(IF('Stata dataset (nominal)'!AA195="","",IF(LEFT(AA$4,1)="£", 'Stata dataset (nominal)'!AA195*$D196, 'Stata dataset (nominal)'!AA195)), "")</f>
        <v>924.21714941326911</v>
      </c>
      <c r="AB196" s="72">
        <f>_xlfn.IFNA(IF('Stata dataset (nominal)'!AB195="","",IF(LEFT(AB$4,1)="£", 'Stata dataset (nominal)'!AB195*$D196, 'Stata dataset (nominal)'!AB195)), "")</f>
        <v>2.3363658784841839</v>
      </c>
      <c r="AC196" s="72">
        <f>_xlfn.IFNA(IF('Stata dataset (nominal)'!AC195="","",IF(LEFT(AC$4,1)="£", 'Stata dataset (nominal)'!AC195*$D196, 'Stata dataset (nominal)'!AC195)), "")</f>
        <v>5.0367806707855243</v>
      </c>
      <c r="AD196" s="72">
        <f>_xlfn.IFNA(IF('Stata dataset (nominal)'!AD195="","",IF(LEFT(AD$4,1)="£", 'Stata dataset (nominal)'!AD195*$D196, 'Stata dataset (nominal)'!AD195)), "")</f>
        <v>0.87628170999060429</v>
      </c>
    </row>
    <row r="197" spans="1:30" x14ac:dyDescent="0.4">
      <c r="A197" s="63" t="str">
        <f t="shared" si="1"/>
        <v>YKY20</v>
      </c>
      <c r="B197" s="63" t="s">
        <v>385</v>
      </c>
      <c r="C197" s="63" t="s">
        <v>255</v>
      </c>
      <c r="D197" s="72">
        <f>_xlfn.IFNA(IF('Stata dataset (nominal)'!D196="","",IF(LEFT(D$4,1)="£",'Stata dataset (nominal)'!D196*$D197,'Stata dataset (nominal)'!D196)),"")</f>
        <v>1.1367310801447381</v>
      </c>
      <c r="E197" s="72">
        <f>_xlfn.IFNA(IF('Stata dataset (nominal)'!E196="","",IF(LEFT(E$4,1)="£", 'Stata dataset (nominal)'!E196*$D197, 'Stata dataset (nominal)'!E196)), "")</f>
        <v>30.92704249749789</v>
      </c>
      <c r="F197" s="72">
        <f>_xlfn.IFNA(IF('Stata dataset (nominal)'!F196="","",IF(LEFT(F$4,1)="£", 'Stata dataset (nominal)'!F196*$D197, 'Stata dataset (nominal)'!F196)), "")</f>
        <v>4.5798895219031497</v>
      </c>
      <c r="G197" s="72">
        <f>_xlfn.IFNA(IF('Stata dataset (nominal)'!G196="","",IF(LEFT(G$4,1)="£", 'Stata dataset (nominal)'!G196*$D197, 'Stata dataset (nominal)'!G196)), "")</f>
        <v>27.372484409885292</v>
      </c>
      <c r="H197" s="72">
        <f>_xlfn.IFNA(IF('Stata dataset (nominal)'!H196="","",IF(LEFT(H$4,1)="£", 'Stata dataset (nominal)'!H196*$D197, 'Stata dataset (nominal)'!H196)), "")</f>
        <v>1.7323781661405808</v>
      </c>
      <c r="I197" s="72">
        <f>_xlfn.IFNA(IF('Stata dataset (nominal)'!I196="","",IF(LEFT(I$4,1)="£", 'Stata dataset (nominal)'!I196*$D197, 'Stata dataset (nominal)'!I196)), "")</f>
        <v>9.9748152282700779</v>
      </c>
      <c r="J197" s="72" t="str">
        <f>_xlfn.IFNA(IF('Stata dataset (nominal)'!J196="","",IF(LEFT(J$4,1)="£", 'Stata dataset (nominal)'!J196*$D197, 'Stata dataset (nominal)'!J196)), "")</f>
        <v/>
      </c>
      <c r="K197" s="72" t="str">
        <f>_xlfn.IFNA(IF('Stata dataset (nominal)'!K196="","",IF(LEFT(K$4,1)="£", 'Stata dataset (nominal)'!K196*$D197, 'Stata dataset (nominal)'!K196)), "")</f>
        <v/>
      </c>
      <c r="L197" s="72">
        <f>_xlfn.IFNA(IF('Stata dataset (nominal)'!L196="","",IF(LEFT(L$4,1)="£", 'Stata dataset (nominal)'!L196*$D197, 'Stata dataset (nominal)'!L196)), "")</f>
        <v>0</v>
      </c>
      <c r="M197" s="72">
        <f>_xlfn.IFNA(IF('Stata dataset (nominal)'!M196="","",IF(LEFT(M$4,1)="£", 'Stata dataset (nominal)'!M196*$D197, 'Stata dataset (nominal)'!M196)), "")</f>
        <v>4.5742058665024263</v>
      </c>
      <c r="N197" s="72" t="str">
        <f>_xlfn.IFNA(IF('Stata dataset (nominal)'!N196="","",IF(LEFT(N$4,1)="£", 'Stata dataset (nominal)'!N196*$D197, 'Stata dataset (nominal)'!N196)), "")</f>
        <v/>
      </c>
      <c r="O197" s="72">
        <f>_xlfn.IFNA(IF('Stata dataset (nominal)'!O196="","",IF(LEFT(O$4,1)="£", 'Stata dataset (nominal)'!O196*$D197, 'Stata dataset (nominal)'!O196)), "")</f>
        <v>54.497</v>
      </c>
      <c r="P197" s="72">
        <f>_xlfn.IFNA(IF('Stata dataset (nominal)'!P196="","",IF(LEFT(P$4,1)="£", 'Stata dataset (nominal)'!P196*$D197, 'Stata dataset (nominal)'!P196)), "")</f>
        <v>56.83</v>
      </c>
      <c r="Q197" s="72">
        <f>_xlfn.IFNA(IF('Stata dataset (nominal)'!Q196="","",IF(LEFT(Q$4,1)="£", 'Stata dataset (nominal)'!Q196*$D197, 'Stata dataset (nominal)'!Q196)), "")</f>
        <v>850.03599999999994</v>
      </c>
      <c r="R197" s="72">
        <f>_xlfn.IFNA(IF('Stata dataset (nominal)'!R196="","",IF(LEFT(R$4,1)="£", 'Stata dataset (nominal)'!R196*$D197, 'Stata dataset (nominal)'!R196)), "")</f>
        <v>55.758000000000003</v>
      </c>
      <c r="S197" s="72">
        <f>_xlfn.IFNA(IF('Stata dataset (nominal)'!S196="","",IF(LEFT(S$4,1)="£", 'Stata dataset (nominal)'!S196*$D197, 'Stata dataset (nominal)'!S196)), "")</f>
        <v>58.616</v>
      </c>
      <c r="T197" s="72">
        <f>_xlfn.IFNA(IF('Stata dataset (nominal)'!T196="","",IF(LEFT(T$4,1)="£", 'Stata dataset (nominal)'!T196*$D197, 'Stata dataset (nominal)'!T196)), "")</f>
        <v>1114.0360000000001</v>
      </c>
      <c r="U197" s="72">
        <f>_xlfn.IFNA(IF('Stata dataset (nominal)'!U196="","",IF(LEFT(U$4,1)="£", 'Stata dataset (nominal)'!U196*$D197, 'Stata dataset (nominal)'!U196)), "")</f>
        <v>24.707847580248611</v>
      </c>
      <c r="V197" s="72">
        <f>_xlfn.IFNA(IF('Stata dataset (nominal)'!V196="","",IF(LEFT(V$4,1)="£", 'Stata dataset (nominal)'!V196*$D197, 'Stata dataset (nominal)'!V196)), "")</f>
        <v>133.98363834127082</v>
      </c>
      <c r="W197" s="72">
        <f>_xlfn.IFNA(IF('Stata dataset (nominal)'!W196="","",IF(LEFT(W$4,1)="£", 'Stata dataset (nominal)'!W196*$D197, 'Stata dataset (nominal)'!W196)), "")</f>
        <v>2.0384643509396092</v>
      </c>
      <c r="X197" s="72">
        <f>_xlfn.IFNA(IF('Stata dataset (nominal)'!X196="","",IF(LEFT(X$4,1)="£", 'Stata dataset (nominal)'!X196*$D197, 'Stata dataset (nominal)'!X196)), "")</f>
        <v>9.9020103005692626</v>
      </c>
      <c r="Y197" s="72">
        <f>_xlfn.IFNA(IF('Stata dataset (nominal)'!Y196="","",IF(LEFT(Y$4,1)="£", 'Stata dataset (nominal)'!Y196*$D197, 'Stata dataset (nominal)'!Y196)), "")</f>
        <v>14.417182835409056</v>
      </c>
      <c r="Z197" s="72">
        <f>_xlfn.IFNA(IF('Stata dataset (nominal)'!Z196="","",IF(LEFT(Z$4,1)="£", 'Stata dataset (nominal)'!Z196*$D197, 'Stata dataset (nominal)'!Z196)), "")</f>
        <v>14.417182835409056</v>
      </c>
      <c r="AA197" s="72">
        <f>_xlfn.IFNA(IF('Stata dataset (nominal)'!AA196="","",IF(LEFT(AA$4,1)="£", 'Stata dataset (nominal)'!AA196*$D197, 'Stata dataset (nominal)'!AA196)), "")</f>
        <v>926.32443067210738</v>
      </c>
      <c r="AB197" s="72">
        <f>_xlfn.IFNA(IF('Stata dataset (nominal)'!AB196="","",IF(LEFT(AB$4,1)="£", 'Stata dataset (nominal)'!AB196*$D197, 'Stata dataset (nominal)'!AB196)), "")</f>
        <v>2.528089922241898</v>
      </c>
      <c r="AC197" s="72">
        <f>_xlfn.IFNA(IF('Stata dataset (nominal)'!AC196="","",IF(LEFT(AC$4,1)="£", 'Stata dataset (nominal)'!AC196*$D197, 'Stata dataset (nominal)'!AC196)), "")</f>
        <v>4.9526339770015202</v>
      </c>
      <c r="AD197" s="72">
        <f>_xlfn.IFNA(IF('Stata dataset (nominal)'!AD196="","",IF(LEFT(AD$4,1)="£", 'Stata dataset (nominal)'!AD196*$D197, 'Stata dataset (nominal)'!AD196)), "")</f>
        <v>2.3484864115790289</v>
      </c>
    </row>
    <row r="198" spans="1:30" x14ac:dyDescent="0.4">
      <c r="A198" s="63" t="str">
        <f t="shared" si="1"/>
        <v>YKY21</v>
      </c>
      <c r="B198" s="63" t="s">
        <v>385</v>
      </c>
      <c r="C198" s="63" t="s">
        <v>257</v>
      </c>
      <c r="D198" s="72">
        <f>_xlfn.IFNA(IF('Stata dataset (nominal)'!D197="","",IF(LEFT(D$4,1)="£",'Stata dataset (nominal)'!D197*$D198,'Stata dataset (nominal)'!D197)),"")</f>
        <v>1.1277018254028868</v>
      </c>
      <c r="E198" s="72">
        <f>_xlfn.IFNA(IF('Stata dataset (nominal)'!E197="","",IF(LEFT(E$4,1)="£", 'Stata dataset (nominal)'!E197*$D198, 'Stata dataset (nominal)'!E197)), "")</f>
        <v>33.799479110975327</v>
      </c>
      <c r="F198" s="72">
        <f>_xlfn.IFNA(IF('Stata dataset (nominal)'!F197="","",IF(LEFT(F$4,1)="£", 'Stata dataset (nominal)'!F197*$D198, 'Stata dataset (nominal)'!F197)), "")</f>
        <v>4.2660960054991204</v>
      </c>
      <c r="G198" s="72">
        <f>_xlfn.IFNA(IF('Stata dataset (nominal)'!G197="","",IF(LEFT(G$4,1)="£", 'Stata dataset (nominal)'!G197*$D198, 'Stata dataset (nominal)'!G197)), "")</f>
        <v>29.358589322538752</v>
      </c>
      <c r="H198" s="72">
        <f>_xlfn.IFNA(IF('Stata dataset (nominal)'!H197="","",IF(LEFT(H$4,1)="£", 'Stata dataset (nominal)'!H197*$D198, 'Stata dataset (nominal)'!H197)), "")</f>
        <v>1.7456824257236687</v>
      </c>
      <c r="I198" s="72">
        <f>_xlfn.IFNA(IF('Stata dataset (nominal)'!I197="","",IF(LEFT(I$4,1)="£", 'Stata dataset (nominal)'!I197*$D198, 'Stata dataset (nominal)'!I197)), "")</f>
        <v>8.8231390819521867</v>
      </c>
      <c r="J198" s="72">
        <f>_xlfn.IFNA(IF('Stata dataset (nominal)'!J197="","",IF(LEFT(J$4,1)="£", 'Stata dataset (nominal)'!J197*$D198, 'Stata dataset (nominal)'!J197)), "")</f>
        <v>8.4577636905216511E-2</v>
      </c>
      <c r="K198" s="72" t="str">
        <f>_xlfn.IFNA(IF('Stata dataset (nominal)'!K197="","",IF(LEFT(K$4,1)="£", 'Stata dataset (nominal)'!K197*$D198, 'Stata dataset (nominal)'!K197)), "")</f>
        <v/>
      </c>
      <c r="L198" s="72">
        <f>_xlfn.IFNA(IF('Stata dataset (nominal)'!L197="","",IF(LEFT(L$4,1)="£", 'Stata dataset (nominal)'!L197*$D198, 'Stata dataset (nominal)'!L197)), "")</f>
        <v>0</v>
      </c>
      <c r="M198" s="72" t="str">
        <f>_xlfn.IFNA(IF('Stata dataset (nominal)'!M197="","",IF(LEFT(M$4,1)="£", 'Stata dataset (nominal)'!M197*$D198, 'Stata dataset (nominal)'!M197)), "")</f>
        <v/>
      </c>
      <c r="N198" s="72" t="str">
        <f>_xlfn.IFNA(IF('Stata dataset (nominal)'!N197="","",IF(LEFT(N$4,1)="£", 'Stata dataset (nominal)'!N197*$D198, 'Stata dataset (nominal)'!N197)), "")</f>
        <v/>
      </c>
      <c r="O198" s="72">
        <f>_xlfn.IFNA(IF('Stata dataset (nominal)'!O197="","",IF(LEFT(O$4,1)="£", 'Stata dataset (nominal)'!O197*$D198, 'Stata dataset (nominal)'!O197)), "")</f>
        <v>53.701000000000001</v>
      </c>
      <c r="P198" s="72">
        <f>_xlfn.IFNA(IF('Stata dataset (nominal)'!P197="","",IF(LEFT(P$4,1)="£", 'Stata dataset (nominal)'!P197*$D198, 'Stata dataset (nominal)'!P197)), "")</f>
        <v>56.91</v>
      </c>
      <c r="Q198" s="72">
        <f>_xlfn.IFNA(IF('Stata dataset (nominal)'!Q197="","",IF(LEFT(Q$4,1)="£", 'Stata dataset (nominal)'!Q197*$D198, 'Stata dataset (nominal)'!Q197)), "")</f>
        <v>836.60900000000004</v>
      </c>
      <c r="R198" s="72">
        <f>_xlfn.IFNA(IF('Stata dataset (nominal)'!R197="","",IF(LEFT(R$4,1)="£", 'Stata dataset (nominal)'!R197*$D198, 'Stata dataset (nominal)'!R197)), "")</f>
        <v>57.18</v>
      </c>
      <c r="S198" s="72">
        <f>_xlfn.IFNA(IF('Stata dataset (nominal)'!S197="","",IF(LEFT(S$4,1)="£", 'Stata dataset (nominal)'!S197*$D198, 'Stata dataset (nominal)'!S197)), "")</f>
        <v>58.927</v>
      </c>
      <c r="T198" s="72">
        <f>_xlfn.IFNA(IF('Stata dataset (nominal)'!T197="","",IF(LEFT(T$4,1)="£", 'Stata dataset (nominal)'!T197*$D198, 'Stata dataset (nominal)'!T197)), "")</f>
        <v>1150.798</v>
      </c>
      <c r="U198" s="72">
        <f>_xlfn.IFNA(IF('Stata dataset (nominal)'!U197="","",IF(LEFT(U$4,1)="£", 'Stata dataset (nominal)'!U197*$D198, 'Stata dataset (nominal)'!U197)), "")</f>
        <v>24.38778558560988</v>
      </c>
      <c r="V198" s="72">
        <f>_xlfn.IFNA(IF('Stata dataset (nominal)'!V197="","",IF(LEFT(V$4,1)="£", 'Stata dataset (nominal)'!V197*$D198, 'Stata dataset (nominal)'!V197)), "")</f>
        <v>133.45468608601033</v>
      </c>
      <c r="W198" s="72">
        <f>_xlfn.IFNA(IF('Stata dataset (nominal)'!W197="","",IF(LEFT(W$4,1)="£", 'Stata dataset (nominal)'!W197*$D198, 'Stata dataset (nominal)'!W197)), "")</f>
        <v>2.0604381957689784</v>
      </c>
      <c r="X198" s="72">
        <f>_xlfn.IFNA(IF('Stata dataset (nominal)'!X197="","",IF(LEFT(X$4,1)="£", 'Stata dataset (nominal)'!X197*$D198, 'Stata dataset (nominal)'!X197)), "")</f>
        <v>9.9020103005692626</v>
      </c>
      <c r="Y198" s="72">
        <f>_xlfn.IFNA(IF('Stata dataset (nominal)'!Y197="","",IF(LEFT(Y$4,1)="£", 'Stata dataset (nominal)'!Y197*$D198, 'Stata dataset (nominal)'!Y197)), "")</f>
        <v>14.417182835409056</v>
      </c>
      <c r="Z198" s="72">
        <f>_xlfn.IFNA(IF('Stata dataset (nominal)'!Z197="","",IF(LEFT(Z$4,1)="£", 'Stata dataset (nominal)'!Z197*$D198, 'Stata dataset (nominal)'!Z197)), "")</f>
        <v>14.417182835409056</v>
      </c>
      <c r="AA198" s="72">
        <f>_xlfn.IFNA(IF('Stata dataset (nominal)'!AA197="","",IF(LEFT(AA$4,1)="£", 'Stata dataset (nominal)'!AA197*$D198, 'Stata dataset (nominal)'!AA197)), "")</f>
        <v>1003.5215557931716</v>
      </c>
      <c r="AB198" s="72">
        <f>_xlfn.IFNA(IF('Stata dataset (nominal)'!AB197="","",IF(LEFT(AB$4,1)="£", 'Stata dataset (nominal)'!AB197*$D198, 'Stata dataset (nominal)'!AB197)), "")</f>
        <v>6.3399396624150297</v>
      </c>
      <c r="AC198" s="72">
        <f>_xlfn.IFNA(IF('Stata dataset (nominal)'!AC197="","",IF(LEFT(AC$4,1)="£", 'Stata dataset (nominal)'!AC197*$D198, 'Stata dataset (nominal)'!AC197)), "")</f>
        <v>4.9132943349326137</v>
      </c>
      <c r="AD198" s="72">
        <f>_xlfn.IFNA(IF('Stata dataset (nominal)'!AD197="","",IF(LEFT(AD$4,1)="£", 'Stata dataset (nominal)'!AD197*$D198, 'Stata dataset (nominal)'!AD197)), "")</f>
        <v>2.2655529672343993</v>
      </c>
    </row>
    <row r="199" spans="1:30" x14ac:dyDescent="0.4">
      <c r="A199" s="63" t="str">
        <f t="shared" si="1"/>
        <v>YKY22</v>
      </c>
      <c r="B199" s="63" t="s">
        <v>385</v>
      </c>
      <c r="C199" s="63" t="s">
        <v>259</v>
      </c>
      <c r="D199" s="72">
        <f>_xlfn.IFNA(IF('Stata dataset (nominal)'!D198="","",IF(LEFT(D$4,1)="£",'Stata dataset (nominal)'!D198*$D199,'Stata dataset (nominal)'!D198)),"")</f>
        <v>1.0877412700751434</v>
      </c>
      <c r="E199" s="72">
        <f>_xlfn.IFNA(IF('Stata dataset (nominal)'!E198="","",IF(LEFT(E$4,1)="£", 'Stata dataset (nominal)'!E198*$D199, 'Stata dataset (nominal)'!E198)), "")</f>
        <v>34.014757256519808</v>
      </c>
      <c r="F199" s="72">
        <f>_xlfn.IFNA(IF('Stata dataset (nominal)'!F198="","",IF(LEFT(F$4,1)="£", 'Stata dataset (nominal)'!F198*$D199, 'Stata dataset (nominal)'!F198)), "")</f>
        <v>4.2715599675850884</v>
      </c>
      <c r="G199" s="72">
        <f>_xlfn.IFNA(IF('Stata dataset (nominal)'!G198="","",IF(LEFT(G$4,1)="£", 'Stata dataset (nominal)'!G198*$D199, 'Stata dataset (nominal)'!G198)), "")</f>
        <v>37.948029689111529</v>
      </c>
      <c r="H199" s="72">
        <f>_xlfn.IFNA(IF('Stata dataset (nominal)'!H198="","",IF(LEFT(H$4,1)="£", 'Stata dataset (nominal)'!H198*$D199, 'Stata dataset (nominal)'!H198)), "")</f>
        <v>1.3292198320318251</v>
      </c>
      <c r="I199" s="72">
        <f>_xlfn.IFNA(IF('Stata dataset (nominal)'!I198="","",IF(LEFT(I$4,1)="£", 'Stata dataset (nominal)'!I198*$D199, 'Stata dataset (nominal)'!I198)), "")</f>
        <v>8.2853252541623679</v>
      </c>
      <c r="J199" s="72">
        <f>_xlfn.IFNA(IF('Stata dataset (nominal)'!J198="","",IF(LEFT(J$4,1)="£", 'Stata dataset (nominal)'!J198*$D199, 'Stata dataset (nominal)'!J198)), "")</f>
        <v>9.6808973036687757E-2</v>
      </c>
      <c r="K199" s="72" t="str">
        <f>_xlfn.IFNA(IF('Stata dataset (nominal)'!K198="","",IF(LEFT(K$4,1)="£", 'Stata dataset (nominal)'!K198*$D199, 'Stata dataset (nominal)'!K198)), "")</f>
        <v/>
      </c>
      <c r="L199" s="72">
        <f>_xlfn.IFNA(IF('Stata dataset (nominal)'!L198="","",IF(LEFT(L$4,1)="£", 'Stata dataset (nominal)'!L198*$D199, 'Stata dataset (nominal)'!L198)), "")</f>
        <v>0</v>
      </c>
      <c r="M199" s="72" t="str">
        <f>_xlfn.IFNA(IF('Stata dataset (nominal)'!M198="","",IF(LEFT(M$4,1)="£", 'Stata dataset (nominal)'!M198*$D199, 'Stata dataset (nominal)'!M198)), "")</f>
        <v/>
      </c>
      <c r="N199" s="72" t="str">
        <f>_xlfn.IFNA(IF('Stata dataset (nominal)'!N198="","",IF(LEFT(N$4,1)="£", 'Stata dataset (nominal)'!N198*$D199, 'Stata dataset (nominal)'!N198)), "")</f>
        <v/>
      </c>
      <c r="O199" s="72">
        <f>_xlfn.IFNA(IF('Stata dataset (nominal)'!O198="","",IF(LEFT(O$4,1)="£", 'Stata dataset (nominal)'!O198*$D199, 'Stata dataset (nominal)'!O198)), "")</f>
        <v>53.491</v>
      </c>
      <c r="P199" s="72">
        <f>_xlfn.IFNA(IF('Stata dataset (nominal)'!P198="","",IF(LEFT(P$4,1)="£", 'Stata dataset (nominal)'!P198*$D199, 'Stata dataset (nominal)'!P198)), "")</f>
        <v>57.411999999999999</v>
      </c>
      <c r="Q199" s="72">
        <f>_xlfn.IFNA(IF('Stata dataset (nominal)'!Q198="","",IF(LEFT(Q$4,1)="£", 'Stata dataset (nominal)'!Q198*$D199, 'Stata dataset (nominal)'!Q198)), "")</f>
        <v>832.55799999999999</v>
      </c>
      <c r="R199" s="72">
        <f>_xlfn.IFNA(IF('Stata dataset (nominal)'!R198="","",IF(LEFT(R$4,1)="£", 'Stata dataset (nominal)'!R198*$D199, 'Stata dataset (nominal)'!R198)), "")</f>
        <v>59.209000000000003</v>
      </c>
      <c r="S199" s="72">
        <f>_xlfn.IFNA(IF('Stata dataset (nominal)'!S198="","",IF(LEFT(S$4,1)="£", 'Stata dataset (nominal)'!S198*$D199, 'Stata dataset (nominal)'!S198)), "")</f>
        <v>63.508000000000003</v>
      </c>
      <c r="T199" s="72">
        <f>_xlfn.IFNA(IF('Stata dataset (nominal)'!T198="","",IF(LEFT(T$4,1)="£", 'Stata dataset (nominal)'!T198*$D199, 'Stata dataset (nominal)'!T198)), "")</f>
        <v>1186.7739999999999</v>
      </c>
      <c r="U199" s="72">
        <f>_xlfn.IFNA(IF('Stata dataset (nominal)'!U198="","",IF(LEFT(U$4,1)="£", 'Stata dataset (nominal)'!U198*$D199, 'Stata dataset (nominal)'!U198)), "")</f>
        <v>22.361643444146331</v>
      </c>
      <c r="V199" s="72">
        <f>_xlfn.IFNA(IF('Stata dataset (nominal)'!V198="","",IF(LEFT(V$4,1)="£", 'Stata dataset (nominal)'!V198*$D199, 'Stata dataset (nominal)'!V198)), "")</f>
        <v>133.96164598150565</v>
      </c>
      <c r="W199" s="72">
        <f>_xlfn.IFNA(IF('Stata dataset (nominal)'!W198="","",IF(LEFT(W$4,1)="£", 'Stata dataset (nominal)'!W198*$D199, 'Stata dataset (nominal)'!W198)), "")</f>
        <v>2.0502995287062862</v>
      </c>
      <c r="X199" s="72">
        <f>_xlfn.IFNA(IF('Stata dataset (nominal)'!X198="","",IF(LEFT(X$4,1)="£", 'Stata dataset (nominal)'!X198*$D199, 'Stata dataset (nominal)'!X198)), "")</f>
        <v>9.9020103005692626</v>
      </c>
      <c r="Y199" s="72">
        <f>_xlfn.IFNA(IF('Stata dataset (nominal)'!Y198="","",IF(LEFT(Y$4,1)="£", 'Stata dataset (nominal)'!Y198*$D199, 'Stata dataset (nominal)'!Y198)), "")</f>
        <v>14.417182835409056</v>
      </c>
      <c r="Z199" s="72">
        <f>_xlfn.IFNA(IF('Stata dataset (nominal)'!Z198="","",IF(LEFT(Z$4,1)="£", 'Stata dataset (nominal)'!Z198*$D199, 'Stata dataset (nominal)'!Z198)), "")</f>
        <v>14.417182835409056</v>
      </c>
      <c r="AA199" s="72">
        <f>_xlfn.IFNA(IF('Stata dataset (nominal)'!AA198="","",IF(LEFT(AA$4,1)="£", 'Stata dataset (nominal)'!AA198*$D199, 'Stata dataset (nominal)'!AA198)), "")</f>
        <v>978.40369308973015</v>
      </c>
      <c r="AB199" s="72">
        <f>_xlfn.IFNA(IF('Stata dataset (nominal)'!AB198="","",IF(LEFT(AB$4,1)="£", 'Stata dataset (nominal)'!AB198*$D199, 'Stata dataset (nominal)'!AB198)), "")</f>
        <v>6.9299996316487391</v>
      </c>
      <c r="AC199" s="72">
        <f>_xlfn.IFNA(IF('Stata dataset (nominal)'!AC198="","",IF(LEFT(AC$4,1)="£", 'Stata dataset (nominal)'!AC198*$D199, 'Stata dataset (nominal)'!AC198)), "")</f>
        <v>4.739189828147393</v>
      </c>
      <c r="AD199" s="72">
        <f>_xlfn.IFNA(IF('Stata dataset (nominal)'!AD198="","",IF(LEFT(AD$4,1)="£", 'Stata dataset (nominal)'!AD198*$D199, 'Stata dataset (nominal)'!AD198)), "")</f>
        <v>3.133782599086488</v>
      </c>
    </row>
    <row r="200" spans="1:30" x14ac:dyDescent="0.4">
      <c r="A200" s="63" t="str">
        <f t="shared" si="1"/>
        <v>YKY23</v>
      </c>
      <c r="B200" s="63" t="s">
        <v>385</v>
      </c>
      <c r="C200" s="63" t="s">
        <v>261</v>
      </c>
      <c r="D200" s="72">
        <f>_xlfn.IFNA(IF('Stata dataset (nominal)'!D199="","",IF(LEFT(D$4,1)="£",'Stata dataset (nominal)'!D199*$D200,'Stata dataset (nominal)'!D199)),"")</f>
        <v>1</v>
      </c>
      <c r="E200" s="72">
        <f>_xlfn.IFNA(IF('Stata dataset (nominal)'!E199="","",IF(LEFT(E$4,1)="£", 'Stata dataset (nominal)'!E199*$D200, 'Stata dataset (nominal)'!E199)), "")</f>
        <v>31.003</v>
      </c>
      <c r="F200" s="72">
        <f>_xlfn.IFNA(IF('Stata dataset (nominal)'!F199="","",IF(LEFT(F$4,1)="£", 'Stata dataset (nominal)'!F199*$D200, 'Stata dataset (nominal)'!F199)), "")</f>
        <v>3.8050000000000002</v>
      </c>
      <c r="G200" s="72">
        <f>_xlfn.IFNA(IF('Stata dataset (nominal)'!G199="","",IF(LEFT(G$4,1)="£", 'Stata dataset (nominal)'!G199*$D200, 'Stata dataset (nominal)'!G199)), "")</f>
        <v>21.721</v>
      </c>
      <c r="H200" s="72">
        <f>_xlfn.IFNA(IF('Stata dataset (nominal)'!H199="","",IF(LEFT(H$4,1)="£", 'Stata dataset (nominal)'!H199*$D200, 'Stata dataset (nominal)'!H199)), "")</f>
        <v>1.474</v>
      </c>
      <c r="I200" s="72">
        <f>_xlfn.IFNA(IF('Stata dataset (nominal)'!I199="","",IF(LEFT(I$4,1)="£", 'Stata dataset (nominal)'!I199*$D200, 'Stata dataset (nominal)'!I199)), "")</f>
        <v>4.3849999999999998</v>
      </c>
      <c r="J200" s="72">
        <f>_xlfn.IFNA(IF('Stata dataset (nominal)'!J199="","",IF(LEFT(J$4,1)="£", 'Stata dataset (nominal)'!J199*$D200, 'Stata dataset (nominal)'!J199)), "")</f>
        <v>0</v>
      </c>
      <c r="K200" s="72" t="str">
        <f>_xlfn.IFNA(IF('Stata dataset (nominal)'!K199="","",IF(LEFT(K$4,1)="£", 'Stata dataset (nominal)'!K199*$D200, 'Stata dataset (nominal)'!K199)), "")</f>
        <v/>
      </c>
      <c r="L200" s="72">
        <f>_xlfn.IFNA(IF('Stata dataset (nominal)'!L199="","",IF(LEFT(L$4,1)="£", 'Stata dataset (nominal)'!L199*$D200, 'Stata dataset (nominal)'!L199)), "")</f>
        <v>0</v>
      </c>
      <c r="M200" s="72" t="str">
        <f>_xlfn.IFNA(IF('Stata dataset (nominal)'!M199="","",IF(LEFT(M$4,1)="£", 'Stata dataset (nominal)'!M199*$D200, 'Stata dataset (nominal)'!M199)), "")</f>
        <v/>
      </c>
      <c r="N200" s="72" t="str">
        <f>_xlfn.IFNA(IF('Stata dataset (nominal)'!N199="","",IF(LEFT(N$4,1)="£", 'Stata dataset (nominal)'!N199*$D200, 'Stata dataset (nominal)'!N199)), "")</f>
        <v/>
      </c>
      <c r="O200" s="72">
        <f>_xlfn.IFNA(IF('Stata dataset (nominal)'!O199="","",IF(LEFT(O$4,1)="£", 'Stata dataset (nominal)'!O199*$D200, 'Stata dataset (nominal)'!O199)), "")</f>
        <v>52.469000000000001</v>
      </c>
      <c r="P200" s="72">
        <f>_xlfn.IFNA(IF('Stata dataset (nominal)'!P199="","",IF(LEFT(P$4,1)="£", 'Stata dataset (nominal)'!P199*$D200, 'Stata dataset (nominal)'!P199)), "")</f>
        <v>56.302</v>
      </c>
      <c r="Q200" s="72">
        <f>_xlfn.IFNA(IF('Stata dataset (nominal)'!Q199="","",IF(LEFT(Q$4,1)="£", 'Stata dataset (nominal)'!Q199*$D200, 'Stata dataset (nominal)'!Q199)), "")</f>
        <v>820.10799999999995</v>
      </c>
      <c r="R200" s="72">
        <f>_xlfn.IFNA(IF('Stata dataset (nominal)'!R199="","",IF(LEFT(R$4,1)="£", 'Stata dataset (nominal)'!R199*$D200, 'Stata dataset (nominal)'!R199)), "")</f>
        <v>61.436</v>
      </c>
      <c r="S200" s="72">
        <f>_xlfn.IFNA(IF('Stata dataset (nominal)'!S199="","",IF(LEFT(S$4,1)="£", 'Stata dataset (nominal)'!S199*$D200, 'Stata dataset (nominal)'!S199)), "")</f>
        <v>66.352000000000004</v>
      </c>
      <c r="T200" s="72">
        <f>_xlfn.IFNA(IF('Stata dataset (nominal)'!T199="","",IF(LEFT(T$4,1)="£", 'Stata dataset (nominal)'!T199*$D200, 'Stata dataset (nominal)'!T199)), "")</f>
        <v>1218.0640000000001</v>
      </c>
      <c r="U200" s="72">
        <f>_xlfn.IFNA(IF('Stata dataset (nominal)'!U199="","",IF(LEFT(U$4,1)="£", 'Stata dataset (nominal)'!U199*$D200, 'Stata dataset (nominal)'!U199)), "")</f>
        <v>23.566864764811204</v>
      </c>
      <c r="V200" s="72">
        <f>_xlfn.IFNA(IF('Stata dataset (nominal)'!V199="","",IF(LEFT(V$4,1)="£", 'Stata dataset (nominal)'!V199*$D200, 'Stata dataset (nominal)'!V199)), "")</f>
        <v>134.18310891172271</v>
      </c>
      <c r="W200" s="72">
        <f>_xlfn.IFNA(IF('Stata dataset (nominal)'!W199="","",IF(LEFT(W$4,1)="£", 'Stata dataset (nominal)'!W199*$D200, 'Stata dataset (nominal)'!W199)), "")</f>
        <v>2.0632378959594724</v>
      </c>
      <c r="X200" s="72">
        <f>_xlfn.IFNA(IF('Stata dataset (nominal)'!X199="","",IF(LEFT(X$4,1)="£", 'Stata dataset (nominal)'!X199*$D200, 'Stata dataset (nominal)'!X199)), "")</f>
        <v>9.9020103005692626</v>
      </c>
      <c r="Y200" s="72">
        <f>_xlfn.IFNA(IF('Stata dataset (nominal)'!Y199="","",IF(LEFT(Y$4,1)="£", 'Stata dataset (nominal)'!Y199*$D200, 'Stata dataset (nominal)'!Y199)), "")</f>
        <v>14.417182835409056</v>
      </c>
      <c r="Z200" s="72">
        <f>_xlfn.IFNA(IF('Stata dataset (nominal)'!Z199="","",IF(LEFT(Z$4,1)="£", 'Stata dataset (nominal)'!Z199*$D200, 'Stata dataset (nominal)'!Z199)), "")</f>
        <v>14.417182835409056</v>
      </c>
      <c r="AA200" s="72">
        <f>_xlfn.IFNA(IF('Stata dataset (nominal)'!AA199="","",IF(LEFT(AA$4,1)="£", 'Stata dataset (nominal)'!AA199*$D200, 'Stata dataset (nominal)'!AA199)), "")</f>
        <v>893.12199999999996</v>
      </c>
      <c r="AB200" s="72">
        <f>_xlfn.IFNA(IF('Stata dataset (nominal)'!AB199="","",IF(LEFT(AB$4,1)="£", 'Stata dataset (nominal)'!AB199*$D200, 'Stata dataset (nominal)'!AB199)), "")</f>
        <v>5.7439999999999998</v>
      </c>
      <c r="AC200" s="72">
        <f>_xlfn.IFNA(IF('Stata dataset (nominal)'!AC199="","",IF(LEFT(AC$4,1)="£", 'Stata dataset (nominal)'!AC199*$D200, 'Stata dataset (nominal)'!AC199)), "")</f>
        <v>4.3569090909090908</v>
      </c>
      <c r="AD200" s="72">
        <f>_xlfn.IFNA(IF('Stata dataset (nominal)'!AD199="","",IF(LEFT(AD$4,1)="£", 'Stata dataset (nominal)'!AD199*$D200, 'Stata dataset (nominal)'!AD199)), "")</f>
        <v>3.0570000000000004</v>
      </c>
    </row>
    <row r="201" spans="1:30" x14ac:dyDescent="0.4">
      <c r="A201" s="63" t="str">
        <f t="shared" si="1"/>
        <v>YKY24</v>
      </c>
      <c r="B201" s="63" t="s">
        <v>385</v>
      </c>
      <c r="C201" s="160" t="s">
        <v>263</v>
      </c>
      <c r="D201" s="72">
        <f>_xlfn.IFNA(IF('Stata dataset (nominal)'!D200="","",IF(LEFT(D$4,1)="£",'Stata dataset (nominal)'!D200*$D201,'Stata dataset (nominal)'!D200)),"")</f>
        <v>0.94744609856262829</v>
      </c>
      <c r="E201" s="72">
        <f>_xlfn.IFNA(IF('Stata dataset (nominal)'!E200="","",IF(LEFT(E$4,1)="£", 'Stata dataset (nominal)'!E200*$D201, 'Stata dataset (nominal)'!E200)), "")</f>
        <v>29.804294614511768</v>
      </c>
      <c r="F201" s="72">
        <f>_xlfn.IFNA(IF('Stata dataset (nominal)'!F200="","",IF(LEFT(F$4,1)="£", 'Stata dataset (nominal)'!F200*$D201, 'Stata dataset (nominal)'!F200)), "")</f>
        <v>3.6490649432372013</v>
      </c>
      <c r="G201" s="72">
        <f>_xlfn.IFNA(IF('Stata dataset (nominal)'!G200="","",IF(LEFT(G$4,1)="£", 'Stata dataset (nominal)'!G200*$D201, 'Stata dataset (nominal)'!G200)), "")</f>
        <v>24.735030392239405</v>
      </c>
      <c r="H201" s="72">
        <f>_xlfn.IFNA(IF('Stata dataset (nominal)'!H200="","",IF(LEFT(H$4,1)="£", 'Stata dataset (nominal)'!H200*$D201, 'Stata dataset (nominal)'!H200)), "")</f>
        <v>1.3811876989255203</v>
      </c>
      <c r="I201" s="72">
        <f>_xlfn.IFNA(IF('Stata dataset (nominal)'!I200="","",IF(LEFT(I$4,1)="£", 'Stata dataset (nominal)'!I200*$D201, 'Stata dataset (nominal)'!I200)), "")</f>
        <v>4.8311697852794042</v>
      </c>
      <c r="J201" s="72">
        <f>_xlfn.IFNA(IF('Stata dataset (nominal)'!J200="","",IF(LEFT(J$4,1)="£", 'Stata dataset (nominal)'!J200*$D201, 'Stata dataset (nominal)'!J200)), "")</f>
        <v>0.10485388815130904</v>
      </c>
      <c r="K201" s="72" t="str">
        <f>_xlfn.IFNA(IF('Stata dataset (nominal)'!K200="","",IF(LEFT(K$4,1)="£", 'Stata dataset (nominal)'!K200*$D201, 'Stata dataset (nominal)'!K200)), "")</f>
        <v/>
      </c>
      <c r="L201" s="72">
        <f>_xlfn.IFNA(IF('Stata dataset (nominal)'!L200="","",IF(LEFT(L$4,1)="£", 'Stata dataset (nominal)'!L200*$D201, 'Stata dataset (nominal)'!L200)), "")</f>
        <v>0</v>
      </c>
      <c r="M201" s="72" t="str">
        <f>_xlfn.IFNA(IF('Stata dataset (nominal)'!M200="","",IF(LEFT(M$4,1)="£", 'Stata dataset (nominal)'!M200*$D201, 'Stata dataset (nominal)'!M200)), "")</f>
        <v/>
      </c>
      <c r="N201" s="72" t="str">
        <f>_xlfn.IFNA(IF('Stata dataset (nominal)'!N200="","",IF(LEFT(N$4,1)="£", 'Stata dataset (nominal)'!N200*$D201, 'Stata dataset (nominal)'!N200)), "")</f>
        <v/>
      </c>
      <c r="O201" s="72">
        <f>_xlfn.IFNA(IF('Stata dataset (nominal)'!O200="","",IF(LEFT(O$4,1)="£", 'Stata dataset (nominal)'!O200*$D201, 'Stata dataset (nominal)'!O200)), "")</f>
        <v>51.055999999999997</v>
      </c>
      <c r="P201" s="72">
        <f>_xlfn.IFNA(IF('Stata dataset (nominal)'!P200="","",IF(LEFT(P$4,1)="£", 'Stata dataset (nominal)'!P200*$D201, 'Stata dataset (nominal)'!P200)), "")</f>
        <v>55.779000000000003</v>
      </c>
      <c r="Q201" s="72">
        <f>_xlfn.IFNA(IF('Stata dataset (nominal)'!Q200="","",IF(LEFT(Q$4,1)="£", 'Stata dataset (nominal)'!Q200*$D201, 'Stata dataset (nominal)'!Q200)), "")</f>
        <v>798.827</v>
      </c>
      <c r="R201" s="72">
        <f>_xlfn.IFNA(IF('Stata dataset (nominal)'!R200="","",IF(LEFT(R$4,1)="£", 'Stata dataset (nominal)'!R200*$D201, 'Stata dataset (nominal)'!R200)), "")</f>
        <v>63.451999999999998</v>
      </c>
      <c r="S201" s="72">
        <f>_xlfn.IFNA(IF('Stata dataset (nominal)'!S200="","",IF(LEFT(S$4,1)="£", 'Stata dataset (nominal)'!S200*$D201, 'Stata dataset (nominal)'!S200)), "")</f>
        <v>70.510000000000005</v>
      </c>
      <c r="T201" s="72">
        <f>_xlfn.IFNA(IF('Stata dataset (nominal)'!T200="","",IF(LEFT(T$4,1)="£", 'Stata dataset (nominal)'!T200*$D201, 'Stata dataset (nominal)'!T200)), "")</f>
        <v>1250.6220000000001</v>
      </c>
      <c r="U201" s="72">
        <f>_xlfn.IFNA(IF('Stata dataset (nominal)'!U200="","",IF(LEFT(U$4,1)="£", 'Stata dataset (nominal)'!U200*$D201, 'Stata dataset (nominal)'!U200)), "")</f>
        <v>23.372599491166561</v>
      </c>
      <c r="V201" s="72">
        <f>_xlfn.IFNA(IF('Stata dataset (nominal)'!V200="","",IF(LEFT(V$4,1)="£", 'Stata dataset (nominal)'!V200*$D201, 'Stata dataset (nominal)'!V200)), "")</f>
        <v>134.14549045872508</v>
      </c>
      <c r="W201" s="72">
        <f>_xlfn.IFNA(IF('Stata dataset (nominal)'!W200="","",IF(LEFT(W$4,1)="£", 'Stata dataset (nominal)'!W200*$D201, 'Stata dataset (nominal)'!W200)), "")</f>
        <v>2.121182148653316</v>
      </c>
      <c r="X201" s="72">
        <f>_xlfn.IFNA(IF('Stata dataset (nominal)'!X200="","",IF(LEFT(X$4,1)="£", 'Stata dataset (nominal)'!X200*$D201, 'Stata dataset (nominal)'!X200)), "")</f>
        <v>9.9020103005692626</v>
      </c>
      <c r="Y201" s="72">
        <f>_xlfn.IFNA(IF('Stata dataset (nominal)'!Y200="","",IF(LEFT(Y$4,1)="£", 'Stata dataset (nominal)'!Y200*$D201, 'Stata dataset (nominal)'!Y200)), "")</f>
        <v>14.417182835409056</v>
      </c>
      <c r="Z201" s="72">
        <f>_xlfn.IFNA(IF('Stata dataset (nominal)'!Z200="","",IF(LEFT(Z$4,1)="£", 'Stata dataset (nominal)'!Z200*$D201, 'Stata dataset (nominal)'!Z200)), "")</f>
        <v>14.417182835409056</v>
      </c>
      <c r="AA201" s="72">
        <f>_xlfn.IFNA(IF('Stata dataset (nominal)'!AA200="","",IF(LEFT(AA$4,1)="£", 'Stata dataset (nominal)'!AA200*$D201, 'Stata dataset (nominal)'!AA200)), "")</f>
        <v>906.98351803131413</v>
      </c>
      <c r="AB201" s="72">
        <f>_xlfn.IFNA(IF('Stata dataset (nominal)'!AB200="","",IF(LEFT(AB$4,1)="£", 'Stata dataset (nominal)'!AB200*$D201, 'Stata dataset (nominal)'!AB200)), "")</f>
        <v>5.0593621663244353</v>
      </c>
      <c r="AC201" s="72">
        <f>_xlfn.IFNA(IF('Stata dataset (nominal)'!AC200="","",IF(LEFT(AC$4,1)="£", 'Stata dataset (nominal)'!AC200*$D201, 'Stata dataset (nominal)'!AC200)), "")</f>
        <v>4.1279365199738658</v>
      </c>
      <c r="AD201" s="72">
        <f>_xlfn.IFNA(IF('Stata dataset (nominal)'!AD200="","",IF(LEFT(AD$4,1)="£", 'Stata dataset (nominal)'!AD200*$D201, 'Stata dataset (nominal)'!AD200)), "")</f>
        <v>3.2061575975359342</v>
      </c>
    </row>
    <row r="202" spans="1:30" x14ac:dyDescent="0.4">
      <c r="A202" s="63" t="str">
        <f t="shared" si="1"/>
        <v>YKY25</v>
      </c>
      <c r="B202" s="63" t="s">
        <v>385</v>
      </c>
      <c r="C202" s="160" t="s">
        <v>516</v>
      </c>
      <c r="D202" s="72">
        <f>_xlfn.IFNA(IF('Stata dataset (nominal)'!D201="","",IF(LEFT(D$4,1)="£",'Stata dataset (nominal)'!D201*$D202,'Stata dataset (nominal)'!D201)),"")</f>
        <v>0.92050111594473061</v>
      </c>
      <c r="E202" s="72">
        <f>_xlfn.IFNA(IF('Stata dataset (nominal)'!E201="","",IF(LEFT(E$4,1)="£", 'Stata dataset (nominal)'!E201*$D202, 'Stata dataset (nominal)'!E201)), "")</f>
        <v>30.311019471350996</v>
      </c>
      <c r="F202" s="72">
        <f>_xlfn.IFNA(IF('Stata dataset (nominal)'!F201="","",IF(LEFT(F$4,1)="£", 'Stata dataset (nominal)'!F201*$D202, 'Stata dataset (nominal)'!F201)), "")</f>
        <v>4.0513714989472156</v>
      </c>
      <c r="G202" s="72">
        <f>_xlfn.IFNA(IF('Stata dataset (nominal)'!G201="","",IF(LEFT(G$4,1)="£", 'Stata dataset (nominal)'!G201*$D202, 'Stata dataset (nominal)'!G201)), "")</f>
        <v>28.808407200168631</v>
      </c>
      <c r="H202" s="72">
        <f>_xlfn.IFNA(IF('Stata dataset (nominal)'!H201="","",IF(LEFT(H$4,1)="£", 'Stata dataset (nominal)'!H201*$D202, 'Stata dataset (nominal)'!H201)), "")</f>
        <v>1.6029449681205099</v>
      </c>
      <c r="I202" s="72">
        <f>_xlfn.IFNA(IF('Stata dataset (nominal)'!I201="","",IF(LEFT(I$4,1)="£", 'Stata dataset (nominal)'!I201*$D202, 'Stata dataset (nominal)'!I201)), "")</f>
        <v>4.706388478044075</v>
      </c>
      <c r="J202" s="72">
        <f>_xlfn.IFNA(IF('Stata dataset (nominal)'!J201="","",IF(LEFT(J$4,1)="£", 'Stata dataset (nominal)'!J201*$D202, 'Stata dataset (nominal)'!J201)), "")</f>
        <v>0</v>
      </c>
      <c r="K202" s="72" t="str">
        <f>_xlfn.IFNA(IF('Stata dataset (nominal)'!K201="","",IF(LEFT(K$4,1)="£", 'Stata dataset (nominal)'!K201*$D202, 'Stata dataset (nominal)'!K201)), "")</f>
        <v/>
      </c>
      <c r="L202" s="72">
        <f>_xlfn.IFNA(IF('Stata dataset (nominal)'!L201="","",IF(LEFT(L$4,1)="£", 'Stata dataset (nominal)'!L201*$D202, 'Stata dataset (nominal)'!L201)), "")</f>
        <v>0</v>
      </c>
      <c r="M202" s="72">
        <f>_xlfn.IFNA(IF('Stata dataset (nominal)'!M201="","",IF(LEFT(M$4,1)="£", 'Stata dataset (nominal)'!M201*$D202, 'Stata dataset (nominal)'!M201)), "")</f>
        <v>7.8079999999999998</v>
      </c>
      <c r="N202" s="72">
        <f>_xlfn.IFNA(IF('Stata dataset (nominal)'!N201="","",IF(LEFT(N$4,1)="£", 'Stata dataset (nominal)'!N201*$D202, 'Stata dataset (nominal)'!N201)), "")</f>
        <v>0</v>
      </c>
      <c r="O202" s="72">
        <f>_xlfn.IFNA(IF('Stata dataset (nominal)'!O201="","",IF(LEFT(O$4,1)="£", 'Stata dataset (nominal)'!O201*$D202, 'Stata dataset (nominal)'!O201)), "")</f>
        <v>51.055999999999997</v>
      </c>
      <c r="P202" s="72">
        <f>_xlfn.IFNA(IF('Stata dataset (nominal)'!P201="","",IF(LEFT(P$4,1)="£", 'Stata dataset (nominal)'!P201*$D202, 'Stata dataset (nominal)'!P201)), "")</f>
        <v>55.779000000000003</v>
      </c>
      <c r="Q202" s="72">
        <f>_xlfn.IFNA(IF('Stata dataset (nominal)'!Q201="","",IF(LEFT(Q$4,1)="£", 'Stata dataset (nominal)'!Q201*$D202, 'Stata dataset (nominal)'!Q201)), "")</f>
        <v>768.827</v>
      </c>
      <c r="R202" s="72">
        <f>_xlfn.IFNA(IF('Stata dataset (nominal)'!R201="","",IF(LEFT(R$4,1)="£", 'Stata dataset (nominal)'!R201*$D202, 'Stata dataset (nominal)'!R201)), "")</f>
        <v>63.451999999999998</v>
      </c>
      <c r="S202" s="72">
        <f>_xlfn.IFNA(IF('Stata dataset (nominal)'!S201="","",IF(LEFT(S$4,1)="£", 'Stata dataset (nominal)'!S201*$D202, 'Stata dataset (nominal)'!S201)), "")</f>
        <v>70.510000000000005</v>
      </c>
      <c r="T202" s="72">
        <f>_xlfn.IFNA(IF('Stata dataset (nominal)'!T201="","",IF(LEFT(T$4,1)="£", 'Stata dataset (nominal)'!T201*$D202, 'Stata dataset (nominal)'!T201)), "")</f>
        <v>1290.8240000000001</v>
      </c>
      <c r="U202" s="72" t="str">
        <f>_xlfn.IFNA(IF('Stata dataset (nominal)'!U201="","",IF(LEFT(U$4,1)="£", 'Stata dataset (nominal)'!U201*$D202, 'Stata dataset (nominal)'!U201)), "")</f>
        <v/>
      </c>
      <c r="V202" s="72" t="str">
        <f>_xlfn.IFNA(IF('Stata dataset (nominal)'!V201="","",IF(LEFT(V$4,1)="£", 'Stata dataset (nominal)'!V201*$D202, 'Stata dataset (nominal)'!V201)), "")</f>
        <v/>
      </c>
      <c r="W202" s="72" t="str">
        <f>_xlfn.IFNA(IF('Stata dataset (nominal)'!W201="","",IF(LEFT(W$4,1)="£", 'Stata dataset (nominal)'!W201*$D202, 'Stata dataset (nominal)'!W201)), "")</f>
        <v/>
      </c>
      <c r="X202" s="72" t="str">
        <f>_xlfn.IFNA(IF('Stata dataset (nominal)'!X201="","",IF(LEFT(X$4,1)="£", 'Stata dataset (nominal)'!X201*$D202, 'Stata dataset (nominal)'!X201)), "")</f>
        <v/>
      </c>
      <c r="Y202" s="72" t="str">
        <f>_xlfn.IFNA(IF('Stata dataset (nominal)'!Y201="","",IF(LEFT(Y$4,1)="£", 'Stata dataset (nominal)'!Y201*$D202, 'Stata dataset (nominal)'!Y201)), "")</f>
        <v/>
      </c>
      <c r="Z202" s="72" t="str">
        <f>_xlfn.IFNA(IF('Stata dataset (nominal)'!Z201="","",IF(LEFT(Z$4,1)="£", 'Stata dataset (nominal)'!Z201*$D202, 'Stata dataset (nominal)'!Z201)), "")</f>
        <v/>
      </c>
      <c r="AA202" s="72">
        <f>_xlfn.IFNA(IF('Stata dataset (nominal)'!AA201="","",IF(LEFT(AA$4,1)="£", 'Stata dataset (nominal)'!AA201*$D202, 'Stata dataset (nominal)'!AA201)), "")</f>
        <v>925.50566139025534</v>
      </c>
      <c r="AB202" s="72">
        <f>_xlfn.IFNA(IF('Stata dataset (nominal)'!AB201="","",IF(LEFT(AB$4,1)="£", 'Stata dataset (nominal)'!AB201*$D202, 'Stata dataset (nominal)'!AB201)), "")</f>
        <v>5.0197059999999993</v>
      </c>
      <c r="AC202" s="72" t="str">
        <f>_xlfn.IFNA(IF('Stata dataset (nominal)'!AC201="","",IF(LEFT(AC$4,1)="£", 'Stata dataset (nominal)'!AC201*$D202, 'Stata dataset (nominal)'!AC201)), "")</f>
        <v/>
      </c>
      <c r="AD202" s="72">
        <f>_xlfn.IFNA(IF('Stata dataset (nominal)'!AD201="","",IF(LEFT(AD$4,1)="£", 'Stata dataset (nominal)'!AD201*$D202, 'Stata dataset (nominal)'!AD201)), "")</f>
        <v>3.36376133</v>
      </c>
    </row>
    <row r="203" spans="1:30" x14ac:dyDescent="0.4">
      <c r="A203" s="63" t="str">
        <f t="shared" si="1"/>
        <v>YKY26</v>
      </c>
      <c r="B203" s="63" t="s">
        <v>385</v>
      </c>
      <c r="C203" s="160" t="s">
        <v>518</v>
      </c>
      <c r="D203" s="72">
        <f>_xlfn.IFNA(IF('Stata dataset (nominal)'!D202="","",IF(LEFT(D$4,1)="£",'Stata dataset (nominal)'!D202*$D203,'Stata dataset (nominal)'!D202)),"")</f>
        <v>0.8994540678499765</v>
      </c>
      <c r="E203" s="72">
        <f>_xlfn.IFNA(IF('Stata dataset (nominal)'!E202="","",IF(LEFT(E$4,1)="£", 'Stata dataset (nominal)'!E202*$D203, 'Stata dataset (nominal)'!E202)), "")</f>
        <v>30.360999999999997</v>
      </c>
      <c r="F203" s="72">
        <f>_xlfn.IFNA(IF('Stata dataset (nominal)'!F202="","",IF(LEFT(F$4,1)="£", 'Stata dataset (nominal)'!F202*$D203, 'Stata dataset (nominal)'!F202)), "")</f>
        <v>3.9369999999999998</v>
      </c>
      <c r="G203" s="72">
        <f>_xlfn.IFNA(IF('Stata dataset (nominal)'!G202="","",IF(LEFT(G$4,1)="£", 'Stata dataset (nominal)'!G202*$D203, 'Stata dataset (nominal)'!G202)), "")</f>
        <v>35.662999999999997</v>
      </c>
      <c r="H203" s="72">
        <f>_xlfn.IFNA(IF('Stata dataset (nominal)'!H202="","",IF(LEFT(H$4,1)="£", 'Stata dataset (nominal)'!H202*$D203, 'Stata dataset (nominal)'!H202)), "")</f>
        <v>1.617</v>
      </c>
      <c r="I203" s="72">
        <f>_xlfn.IFNA(IF('Stata dataset (nominal)'!I202="","",IF(LEFT(I$4,1)="£", 'Stata dataset (nominal)'!I202*$D203, 'Stata dataset (nominal)'!I202)), "")</f>
        <v>6.4020000000000001</v>
      </c>
      <c r="J203" s="72">
        <f>_xlfn.IFNA(IF('Stata dataset (nominal)'!J202="","",IF(LEFT(J$4,1)="£", 'Stata dataset (nominal)'!J202*$D203, 'Stata dataset (nominal)'!J202)), "")</f>
        <v>0</v>
      </c>
      <c r="K203" s="72" t="str">
        <f>_xlfn.IFNA(IF('Stata dataset (nominal)'!K202="","",IF(LEFT(K$4,1)="£", 'Stata dataset (nominal)'!K202*$D203, 'Stata dataset (nominal)'!K202)), "")</f>
        <v/>
      </c>
      <c r="L203" s="72">
        <f>_xlfn.IFNA(IF('Stata dataset (nominal)'!L202="","",IF(LEFT(L$4,1)="£", 'Stata dataset (nominal)'!L202*$D203, 'Stata dataset (nominal)'!L202)), "")</f>
        <v>0</v>
      </c>
      <c r="M203" s="72">
        <f>_xlfn.IFNA(IF('Stata dataset (nominal)'!M202="","",IF(LEFT(M$4,1)="£", 'Stata dataset (nominal)'!M202*$D203, 'Stata dataset (nominal)'!M202)), "")</f>
        <v>5.5469999999999997</v>
      </c>
      <c r="N203" s="72">
        <f>_xlfn.IFNA(IF('Stata dataset (nominal)'!N202="","",IF(LEFT(N$4,1)="£", 'Stata dataset (nominal)'!N202*$D203, 'Stata dataset (nominal)'!N202)), "")</f>
        <v>0</v>
      </c>
      <c r="O203" s="72">
        <f>_xlfn.IFNA(IF('Stata dataset (nominal)'!O202="","",IF(LEFT(O$4,1)="£", 'Stata dataset (nominal)'!O202*$D203, 'Stata dataset (nominal)'!O202)), "")</f>
        <v>51.055999999999997</v>
      </c>
      <c r="P203" s="72">
        <f>_xlfn.IFNA(IF('Stata dataset (nominal)'!P202="","",IF(LEFT(P$4,1)="£", 'Stata dataset (nominal)'!P202*$D203, 'Stata dataset (nominal)'!P202)), "")</f>
        <v>55.779000000000003</v>
      </c>
      <c r="Q203" s="72">
        <f>_xlfn.IFNA(IF('Stata dataset (nominal)'!Q202="","",IF(LEFT(Q$4,1)="£", 'Stata dataset (nominal)'!Q202*$D203, 'Stata dataset (nominal)'!Q202)), "")</f>
        <v>741.327</v>
      </c>
      <c r="R203" s="72">
        <f>_xlfn.IFNA(IF('Stata dataset (nominal)'!R202="","",IF(LEFT(R$4,1)="£", 'Stata dataset (nominal)'!R202*$D203, 'Stata dataset (nominal)'!R202)), "")</f>
        <v>63.451999999999998</v>
      </c>
      <c r="S203" s="72">
        <f>_xlfn.IFNA(IF('Stata dataset (nominal)'!S202="","",IF(LEFT(S$4,1)="£", 'Stata dataset (nominal)'!S202*$D203, 'Stata dataset (nominal)'!S202)), "")</f>
        <v>70.510000000000005</v>
      </c>
      <c r="T203" s="72">
        <f>_xlfn.IFNA(IF('Stata dataset (nominal)'!T202="","",IF(LEFT(T$4,1)="£", 'Stata dataset (nominal)'!T202*$D203, 'Stata dataset (nominal)'!T202)), "")</f>
        <v>1329.076</v>
      </c>
      <c r="U203" s="72" t="str">
        <f>_xlfn.IFNA(IF('Stata dataset (nominal)'!U202="","",IF(LEFT(U$4,1)="£", 'Stata dataset (nominal)'!U202*$D203, 'Stata dataset (nominal)'!U202)), "")</f>
        <v/>
      </c>
      <c r="V203" s="72" t="str">
        <f>_xlfn.IFNA(IF('Stata dataset (nominal)'!V202="","",IF(LEFT(V$4,1)="£", 'Stata dataset (nominal)'!V202*$D203, 'Stata dataset (nominal)'!V202)), "")</f>
        <v/>
      </c>
      <c r="W203" s="72" t="str">
        <f>_xlfn.IFNA(IF('Stata dataset (nominal)'!W202="","",IF(LEFT(W$4,1)="£", 'Stata dataset (nominal)'!W202*$D203, 'Stata dataset (nominal)'!W202)), "")</f>
        <v/>
      </c>
      <c r="X203" s="72" t="str">
        <f>_xlfn.IFNA(IF('Stata dataset (nominal)'!X202="","",IF(LEFT(X$4,1)="£", 'Stata dataset (nominal)'!X202*$D203, 'Stata dataset (nominal)'!X202)), "")</f>
        <v/>
      </c>
      <c r="Y203" s="72" t="str">
        <f>_xlfn.IFNA(IF('Stata dataset (nominal)'!Y202="","",IF(LEFT(Y$4,1)="£", 'Stata dataset (nominal)'!Y202*$D203, 'Stata dataset (nominal)'!Y202)), "")</f>
        <v/>
      </c>
      <c r="Z203" s="72" t="str">
        <f>_xlfn.IFNA(IF('Stata dataset (nominal)'!Z202="","",IF(LEFT(Z$4,1)="£", 'Stata dataset (nominal)'!Z202*$D203, 'Stata dataset (nominal)'!Z202)), "")</f>
        <v/>
      </c>
      <c r="AA203" s="72">
        <f>_xlfn.IFNA(IF('Stata dataset (nominal)'!AA202="","",IF(LEFT(AA$4,1)="£", 'Stata dataset (nominal)'!AA202*$D203, 'Stata dataset (nominal)'!AA202)), "")</f>
        <v>1134.6039122391237</v>
      </c>
      <c r="AB203" s="72">
        <f>_xlfn.IFNA(IF('Stata dataset (nominal)'!AB202="","",IF(LEFT(AB$4,1)="£", 'Stata dataset (nominal)'!AB202*$D203, 'Stata dataset (nominal)'!AB202)), "")</f>
        <v>8.9069999999999983</v>
      </c>
      <c r="AC203" s="72" t="str">
        <f>_xlfn.IFNA(IF('Stata dataset (nominal)'!AC202="","",IF(LEFT(AC$4,1)="£", 'Stata dataset (nominal)'!AC202*$D203, 'Stata dataset (nominal)'!AC202)), "")</f>
        <v/>
      </c>
      <c r="AD203" s="72">
        <f>_xlfn.IFNA(IF('Stata dataset (nominal)'!AD202="","",IF(LEFT(AD$4,1)="£", 'Stata dataset (nominal)'!AD202*$D203, 'Stata dataset (nominal)'!AD202)), "")</f>
        <v>2.4982151604578</v>
      </c>
    </row>
    <row r="204" spans="1:30" x14ac:dyDescent="0.4">
      <c r="A204" s="63" t="str">
        <f t="shared" si="1"/>
        <v>YKY27</v>
      </c>
      <c r="B204" s="63" t="s">
        <v>385</v>
      </c>
      <c r="C204" s="160" t="s">
        <v>519</v>
      </c>
      <c r="D204" s="72">
        <f>_xlfn.IFNA(IF('Stata dataset (nominal)'!D203="","",IF(LEFT(D$4,1)="£",'Stata dataset (nominal)'!D203*$D204,'Stata dataset (nominal)'!D203)),"")</f>
        <v>0.88264392631413346</v>
      </c>
      <c r="E204" s="72">
        <f>_xlfn.IFNA(IF('Stata dataset (nominal)'!E203="","",IF(LEFT(E$4,1)="£", 'Stata dataset (nominal)'!E203*$D204, 'Stata dataset (nominal)'!E203)), "")</f>
        <v>30.385999999999999</v>
      </c>
      <c r="F204" s="72">
        <f>_xlfn.IFNA(IF('Stata dataset (nominal)'!F203="","",IF(LEFT(F$4,1)="£", 'Stata dataset (nominal)'!F203*$D204, 'Stata dataset (nominal)'!F203)), "")</f>
        <v>3.9369999999999998</v>
      </c>
      <c r="G204" s="72">
        <f>_xlfn.IFNA(IF('Stata dataset (nominal)'!G203="","",IF(LEFT(G$4,1)="£", 'Stata dataset (nominal)'!G203*$D204, 'Stata dataset (nominal)'!G203)), "")</f>
        <v>36.107999999999997</v>
      </c>
      <c r="H204" s="72">
        <f>_xlfn.IFNA(IF('Stata dataset (nominal)'!H203="","",IF(LEFT(H$4,1)="£", 'Stata dataset (nominal)'!H203*$D204, 'Stata dataset (nominal)'!H203)), "")</f>
        <v>1.62</v>
      </c>
      <c r="I204" s="72">
        <f>_xlfn.IFNA(IF('Stata dataset (nominal)'!I203="","",IF(LEFT(I$4,1)="£", 'Stata dataset (nominal)'!I203*$D204, 'Stata dataset (nominal)'!I203)), "")</f>
        <v>6.4050000000000002</v>
      </c>
      <c r="J204" s="72">
        <f>_xlfn.IFNA(IF('Stata dataset (nominal)'!J203="","",IF(LEFT(J$4,1)="£", 'Stata dataset (nominal)'!J203*$D204, 'Stata dataset (nominal)'!J203)), "")</f>
        <v>0</v>
      </c>
      <c r="K204" s="72" t="str">
        <f>_xlfn.IFNA(IF('Stata dataset (nominal)'!K203="","",IF(LEFT(K$4,1)="£", 'Stata dataset (nominal)'!K203*$D204, 'Stata dataset (nominal)'!K203)), "")</f>
        <v/>
      </c>
      <c r="L204" s="72">
        <f>_xlfn.IFNA(IF('Stata dataset (nominal)'!L203="","",IF(LEFT(L$4,1)="£", 'Stata dataset (nominal)'!L203*$D204, 'Stata dataset (nominal)'!L203)), "")</f>
        <v>0</v>
      </c>
      <c r="M204" s="72">
        <f>_xlfn.IFNA(IF('Stata dataset (nominal)'!M203="","",IF(LEFT(M$4,1)="£", 'Stata dataset (nominal)'!M203*$D204, 'Stata dataset (nominal)'!M203)), "")</f>
        <v>5.5469999999999997</v>
      </c>
      <c r="N204" s="72">
        <f>_xlfn.IFNA(IF('Stata dataset (nominal)'!N203="","",IF(LEFT(N$4,1)="£", 'Stata dataset (nominal)'!N203*$D204, 'Stata dataset (nominal)'!N203)), "")</f>
        <v>0</v>
      </c>
      <c r="O204" s="72">
        <f>_xlfn.IFNA(IF('Stata dataset (nominal)'!O203="","",IF(LEFT(O$4,1)="£", 'Stata dataset (nominal)'!O203*$D204, 'Stata dataset (nominal)'!O203)), "")</f>
        <v>51.055999999999997</v>
      </c>
      <c r="P204" s="72">
        <f>_xlfn.IFNA(IF('Stata dataset (nominal)'!P203="","",IF(LEFT(P$4,1)="£", 'Stata dataset (nominal)'!P203*$D204, 'Stata dataset (nominal)'!P203)), "")</f>
        <v>55.779000000000003</v>
      </c>
      <c r="Q204" s="72">
        <f>_xlfn.IFNA(IF('Stata dataset (nominal)'!Q203="","",IF(LEFT(Q$4,1)="£", 'Stata dataset (nominal)'!Q203*$D204, 'Stata dataset (nominal)'!Q203)), "")</f>
        <v>716.327</v>
      </c>
      <c r="R204" s="72">
        <f>_xlfn.IFNA(IF('Stata dataset (nominal)'!R203="","",IF(LEFT(R$4,1)="£", 'Stata dataset (nominal)'!R203*$D204, 'Stata dataset (nominal)'!R203)), "")</f>
        <v>63.451999999999998</v>
      </c>
      <c r="S204" s="72">
        <f>_xlfn.IFNA(IF('Stata dataset (nominal)'!S203="","",IF(LEFT(S$4,1)="£", 'Stata dataset (nominal)'!S203*$D204, 'Stata dataset (nominal)'!S203)), "")</f>
        <v>70.510000000000005</v>
      </c>
      <c r="T204" s="72">
        <f>_xlfn.IFNA(IF('Stata dataset (nominal)'!T203="","",IF(LEFT(T$4,1)="£", 'Stata dataset (nominal)'!T203*$D204, 'Stata dataset (nominal)'!T203)), "")</f>
        <v>1366.027</v>
      </c>
      <c r="U204" s="72" t="str">
        <f>_xlfn.IFNA(IF('Stata dataset (nominal)'!U203="","",IF(LEFT(U$4,1)="£", 'Stata dataset (nominal)'!U203*$D204, 'Stata dataset (nominal)'!U203)), "")</f>
        <v/>
      </c>
      <c r="V204" s="72" t="str">
        <f>_xlfn.IFNA(IF('Stata dataset (nominal)'!V203="","",IF(LEFT(V$4,1)="£", 'Stata dataset (nominal)'!V203*$D204, 'Stata dataset (nominal)'!V203)), "")</f>
        <v/>
      </c>
      <c r="W204" s="72" t="str">
        <f>_xlfn.IFNA(IF('Stata dataset (nominal)'!W203="","",IF(LEFT(W$4,1)="£", 'Stata dataset (nominal)'!W203*$D204, 'Stata dataset (nominal)'!W203)), "")</f>
        <v/>
      </c>
      <c r="X204" s="72" t="str">
        <f>_xlfn.IFNA(IF('Stata dataset (nominal)'!X203="","",IF(LEFT(X$4,1)="£", 'Stata dataset (nominal)'!X203*$D204, 'Stata dataset (nominal)'!X203)), "")</f>
        <v/>
      </c>
      <c r="Y204" s="72" t="str">
        <f>_xlfn.IFNA(IF('Stata dataset (nominal)'!Y203="","",IF(LEFT(Y$4,1)="£", 'Stata dataset (nominal)'!Y203*$D204, 'Stata dataset (nominal)'!Y203)), "")</f>
        <v/>
      </c>
      <c r="Z204" s="72" t="str">
        <f>_xlfn.IFNA(IF('Stata dataset (nominal)'!Z203="","",IF(LEFT(Z$4,1)="£", 'Stata dataset (nominal)'!Z203*$D204, 'Stata dataset (nominal)'!Z203)), "")</f>
        <v/>
      </c>
      <c r="AA204" s="72">
        <f>_xlfn.IFNA(IF('Stata dataset (nominal)'!AA203="","",IF(LEFT(AA$4,1)="£", 'Stata dataset (nominal)'!AA203*$D204, 'Stata dataset (nominal)'!AA203)), "")</f>
        <v>1193.495445421629</v>
      </c>
      <c r="AB204" s="72">
        <f>_xlfn.IFNA(IF('Stata dataset (nominal)'!AB203="","",IF(LEFT(AB$4,1)="£", 'Stata dataset (nominal)'!AB203*$D204, 'Stata dataset (nominal)'!AB203)), "")</f>
        <v>8.6609999999999996</v>
      </c>
      <c r="AC204" s="72" t="str">
        <f>_xlfn.IFNA(IF('Stata dataset (nominal)'!AC203="","",IF(LEFT(AC$4,1)="£", 'Stata dataset (nominal)'!AC203*$D204, 'Stata dataset (nominal)'!AC203)), "")</f>
        <v/>
      </c>
      <c r="AD204" s="72">
        <f>_xlfn.IFNA(IF('Stata dataset (nominal)'!AD203="","",IF(LEFT(AD$4,1)="£", 'Stata dataset (nominal)'!AD203*$D204, 'Stata dataset (nominal)'!AD203)), "")</f>
        <v>2.2601419079592002</v>
      </c>
    </row>
    <row r="205" spans="1:30" x14ac:dyDescent="0.4">
      <c r="A205" s="63" t="str">
        <f t="shared" si="1"/>
        <v>YKY28</v>
      </c>
      <c r="B205" s="63" t="s">
        <v>385</v>
      </c>
      <c r="C205" s="160" t="s">
        <v>520</v>
      </c>
      <c r="D205" s="72">
        <f>_xlfn.IFNA(IF('Stata dataset (nominal)'!D204="","",IF(LEFT(D$4,1)="£",'Stata dataset (nominal)'!D204*$D205,'Stata dataset (nominal)'!D204)),"")</f>
        <v>0.86585853796076395</v>
      </c>
      <c r="E205" s="72">
        <f>_xlfn.IFNA(IF('Stata dataset (nominal)'!E204="","",IF(LEFT(E$4,1)="£", 'Stata dataset (nominal)'!E204*$D205, 'Stata dataset (nominal)'!E204)), "")</f>
        <v>30.402999999999995</v>
      </c>
      <c r="F205" s="72">
        <f>_xlfn.IFNA(IF('Stata dataset (nominal)'!F204="","",IF(LEFT(F$4,1)="£", 'Stata dataset (nominal)'!F204*$D205, 'Stata dataset (nominal)'!F204)), "")</f>
        <v>3.9369999999999994</v>
      </c>
      <c r="G205" s="72">
        <f>_xlfn.IFNA(IF('Stata dataset (nominal)'!G204="","",IF(LEFT(G$4,1)="£", 'Stata dataset (nominal)'!G204*$D205, 'Stata dataset (nominal)'!G204)), "")</f>
        <v>36.92</v>
      </c>
      <c r="H205" s="72">
        <f>_xlfn.IFNA(IF('Stata dataset (nominal)'!H204="","",IF(LEFT(H$4,1)="£", 'Stata dataset (nominal)'!H204*$D205, 'Stata dataset (nominal)'!H204)), "")</f>
        <v>1.623</v>
      </c>
      <c r="I205" s="72">
        <f>_xlfn.IFNA(IF('Stata dataset (nominal)'!I204="","",IF(LEFT(I$4,1)="£", 'Stata dataset (nominal)'!I204*$D205, 'Stata dataset (nominal)'!I204)), "")</f>
        <v>6.4080000000000004</v>
      </c>
      <c r="J205" s="72">
        <f>_xlfn.IFNA(IF('Stata dataset (nominal)'!J204="","",IF(LEFT(J$4,1)="£", 'Stata dataset (nominal)'!J204*$D205, 'Stata dataset (nominal)'!J204)), "")</f>
        <v>0</v>
      </c>
      <c r="K205" s="72" t="str">
        <f>_xlfn.IFNA(IF('Stata dataset (nominal)'!K204="","",IF(LEFT(K$4,1)="£", 'Stata dataset (nominal)'!K204*$D205, 'Stata dataset (nominal)'!K204)), "")</f>
        <v/>
      </c>
      <c r="L205" s="72">
        <f>_xlfn.IFNA(IF('Stata dataset (nominal)'!L204="","",IF(LEFT(L$4,1)="£", 'Stata dataset (nominal)'!L204*$D205, 'Stata dataset (nominal)'!L204)), "")</f>
        <v>0</v>
      </c>
      <c r="M205" s="72">
        <f>_xlfn.IFNA(IF('Stata dataset (nominal)'!M204="","",IF(LEFT(M$4,1)="£", 'Stata dataset (nominal)'!M204*$D205, 'Stata dataset (nominal)'!M204)), "")</f>
        <v>5.5469999999999997</v>
      </c>
      <c r="N205" s="72">
        <f>_xlfn.IFNA(IF('Stata dataset (nominal)'!N204="","",IF(LEFT(N$4,1)="£", 'Stata dataset (nominal)'!N204*$D205, 'Stata dataset (nominal)'!N204)), "")</f>
        <v>0</v>
      </c>
      <c r="O205" s="72">
        <f>_xlfn.IFNA(IF('Stata dataset (nominal)'!O204="","",IF(LEFT(O$4,1)="£", 'Stata dataset (nominal)'!O204*$D205, 'Stata dataset (nominal)'!O204)), "")</f>
        <v>51.055999999999997</v>
      </c>
      <c r="P205" s="72">
        <f>_xlfn.IFNA(IF('Stata dataset (nominal)'!P204="","",IF(LEFT(P$4,1)="£", 'Stata dataset (nominal)'!P204*$D205, 'Stata dataset (nominal)'!P204)), "")</f>
        <v>55.779000000000003</v>
      </c>
      <c r="Q205" s="72">
        <f>_xlfn.IFNA(IF('Stata dataset (nominal)'!Q204="","",IF(LEFT(Q$4,1)="£", 'Stata dataset (nominal)'!Q204*$D205, 'Stata dataset (nominal)'!Q204)), "")</f>
        <v>691.327</v>
      </c>
      <c r="R205" s="72">
        <f>_xlfn.IFNA(IF('Stata dataset (nominal)'!R204="","",IF(LEFT(R$4,1)="£", 'Stata dataset (nominal)'!R204*$D205, 'Stata dataset (nominal)'!R204)), "")</f>
        <v>63.451999999999998</v>
      </c>
      <c r="S205" s="72">
        <f>_xlfn.IFNA(IF('Stata dataset (nominal)'!S204="","",IF(LEFT(S$4,1)="£", 'Stata dataset (nominal)'!S204*$D205, 'Stata dataset (nominal)'!S204)), "")</f>
        <v>70.510000000000005</v>
      </c>
      <c r="T205" s="72">
        <f>_xlfn.IFNA(IF('Stata dataset (nominal)'!T204="","",IF(LEFT(T$4,1)="£", 'Stata dataset (nominal)'!T204*$D205, 'Stata dataset (nominal)'!T204)), "")</f>
        <v>1402.691</v>
      </c>
      <c r="U205" s="72" t="str">
        <f>_xlfn.IFNA(IF('Stata dataset (nominal)'!U204="","",IF(LEFT(U$4,1)="£", 'Stata dataset (nominal)'!U204*$D205, 'Stata dataset (nominal)'!U204)), "")</f>
        <v/>
      </c>
      <c r="V205" s="72" t="str">
        <f>_xlfn.IFNA(IF('Stata dataset (nominal)'!V204="","",IF(LEFT(V$4,1)="£", 'Stata dataset (nominal)'!V204*$D205, 'Stata dataset (nominal)'!V204)), "")</f>
        <v/>
      </c>
      <c r="W205" s="72" t="str">
        <f>_xlfn.IFNA(IF('Stata dataset (nominal)'!W204="","",IF(LEFT(W$4,1)="£", 'Stata dataset (nominal)'!W204*$D205, 'Stata dataset (nominal)'!W204)), "")</f>
        <v/>
      </c>
      <c r="X205" s="72" t="str">
        <f>_xlfn.IFNA(IF('Stata dataset (nominal)'!X204="","",IF(LEFT(X$4,1)="£", 'Stata dataset (nominal)'!X204*$D205, 'Stata dataset (nominal)'!X204)), "")</f>
        <v/>
      </c>
      <c r="Y205" s="72" t="str">
        <f>_xlfn.IFNA(IF('Stata dataset (nominal)'!Y204="","",IF(LEFT(Y$4,1)="£", 'Stata dataset (nominal)'!Y204*$D205, 'Stata dataset (nominal)'!Y204)), "")</f>
        <v/>
      </c>
      <c r="Z205" s="72" t="str">
        <f>_xlfn.IFNA(IF('Stata dataset (nominal)'!Z204="","",IF(LEFT(Z$4,1)="£", 'Stata dataset (nominal)'!Z204*$D205, 'Stata dataset (nominal)'!Z204)), "")</f>
        <v/>
      </c>
      <c r="AA205" s="72">
        <f>_xlfn.IFNA(IF('Stata dataset (nominal)'!AA204="","",IF(LEFT(AA$4,1)="£", 'Stata dataset (nominal)'!AA204*$D205, 'Stata dataset (nominal)'!AA204)), "")</f>
        <v>1250.861278412005</v>
      </c>
      <c r="AB205" s="72">
        <f>_xlfn.IFNA(IF('Stata dataset (nominal)'!AB204="","",IF(LEFT(AB$4,1)="£", 'Stata dataset (nominal)'!AB204*$D205, 'Stata dataset (nominal)'!AB204)), "")</f>
        <v>8.298</v>
      </c>
      <c r="AC205" s="72" t="str">
        <f>_xlfn.IFNA(IF('Stata dataset (nominal)'!AC204="","",IF(LEFT(AC$4,1)="£", 'Stata dataset (nominal)'!AC204*$D205, 'Stata dataset (nominal)'!AC204)), "")</f>
        <v/>
      </c>
      <c r="AD205" s="72">
        <f>_xlfn.IFNA(IF('Stata dataset (nominal)'!AD204="","",IF(LEFT(AD$4,1)="£", 'Stata dataset (nominal)'!AD204*$D205, 'Stata dataset (nominal)'!AD204)), "")</f>
        <v>2.2466082236265996</v>
      </c>
    </row>
    <row r="206" spans="1:30" x14ac:dyDescent="0.4">
      <c r="A206" s="63" t="str">
        <f t="shared" si="1"/>
        <v>YKY29</v>
      </c>
      <c r="B206" s="63" t="s">
        <v>385</v>
      </c>
      <c r="C206" s="160" t="s">
        <v>521</v>
      </c>
      <c r="D206" s="72">
        <f>_xlfn.IFNA(IF('Stata dataset (nominal)'!D205="","",IF(LEFT(D$4,1)="£",'Stata dataset (nominal)'!D205*$D206,'Stata dataset (nominal)'!D205)),"")</f>
        <v>0.84888091956937628</v>
      </c>
      <c r="E206" s="72">
        <f>_xlfn.IFNA(IF('Stata dataset (nominal)'!E205="","",IF(LEFT(E$4,1)="£", 'Stata dataset (nominal)'!E205*$D206, 'Stata dataset (nominal)'!E205)), "")</f>
        <v>30.402999999999999</v>
      </c>
      <c r="F206" s="72">
        <f>_xlfn.IFNA(IF('Stata dataset (nominal)'!F205="","",IF(LEFT(F$4,1)="£", 'Stata dataset (nominal)'!F205*$D206, 'Stata dataset (nominal)'!F205)), "")</f>
        <v>3.9370000000000003</v>
      </c>
      <c r="G206" s="72">
        <f>_xlfn.IFNA(IF('Stata dataset (nominal)'!G205="","",IF(LEFT(G$4,1)="£", 'Stata dataset (nominal)'!G205*$D206, 'Stata dataset (nominal)'!G205)), "")</f>
        <v>37.695</v>
      </c>
      <c r="H206" s="72">
        <f>_xlfn.IFNA(IF('Stata dataset (nominal)'!H205="","",IF(LEFT(H$4,1)="£", 'Stata dataset (nominal)'!H205*$D206, 'Stata dataset (nominal)'!H205)), "")</f>
        <v>1.623</v>
      </c>
      <c r="I206" s="72">
        <f>_xlfn.IFNA(IF('Stata dataset (nominal)'!I205="","",IF(LEFT(I$4,1)="£", 'Stata dataset (nominal)'!I205*$D206, 'Stata dataset (nominal)'!I205)), "")</f>
        <v>6.4080000000000004</v>
      </c>
      <c r="J206" s="72">
        <f>_xlfn.IFNA(IF('Stata dataset (nominal)'!J205="","",IF(LEFT(J$4,1)="£", 'Stata dataset (nominal)'!J205*$D206, 'Stata dataset (nominal)'!J205)), "")</f>
        <v>0</v>
      </c>
      <c r="K206" s="72" t="str">
        <f>_xlfn.IFNA(IF('Stata dataset (nominal)'!K205="","",IF(LEFT(K$4,1)="£", 'Stata dataset (nominal)'!K205*$D206, 'Stata dataset (nominal)'!K205)), "")</f>
        <v/>
      </c>
      <c r="L206" s="72">
        <f>_xlfn.IFNA(IF('Stata dataset (nominal)'!L205="","",IF(LEFT(L$4,1)="£", 'Stata dataset (nominal)'!L205*$D206, 'Stata dataset (nominal)'!L205)), "")</f>
        <v>0</v>
      </c>
      <c r="M206" s="72">
        <f>_xlfn.IFNA(IF('Stata dataset (nominal)'!M205="","",IF(LEFT(M$4,1)="£", 'Stata dataset (nominal)'!M205*$D206, 'Stata dataset (nominal)'!M205)), "")</f>
        <v>5.5469999999999997</v>
      </c>
      <c r="N206" s="72">
        <f>_xlfn.IFNA(IF('Stata dataset (nominal)'!N205="","",IF(LEFT(N$4,1)="£", 'Stata dataset (nominal)'!N205*$D206, 'Stata dataset (nominal)'!N205)), "")</f>
        <v>0</v>
      </c>
      <c r="O206" s="72">
        <f>_xlfn.IFNA(IF('Stata dataset (nominal)'!O205="","",IF(LEFT(O$4,1)="£", 'Stata dataset (nominal)'!O205*$D206, 'Stata dataset (nominal)'!O205)), "")</f>
        <v>51.055999999999997</v>
      </c>
      <c r="P206" s="72">
        <f>_xlfn.IFNA(IF('Stata dataset (nominal)'!P205="","",IF(LEFT(P$4,1)="£", 'Stata dataset (nominal)'!P205*$D206, 'Stata dataset (nominal)'!P205)), "")</f>
        <v>55.779000000000003</v>
      </c>
      <c r="Q206" s="72">
        <f>_xlfn.IFNA(IF('Stata dataset (nominal)'!Q205="","",IF(LEFT(Q$4,1)="£", 'Stata dataset (nominal)'!Q205*$D206, 'Stata dataset (nominal)'!Q205)), "")</f>
        <v>666.327</v>
      </c>
      <c r="R206" s="72">
        <f>_xlfn.IFNA(IF('Stata dataset (nominal)'!R205="","",IF(LEFT(R$4,1)="£", 'Stata dataset (nominal)'!R205*$D206, 'Stata dataset (nominal)'!R205)), "")</f>
        <v>63.451999999999998</v>
      </c>
      <c r="S206" s="72">
        <f>_xlfn.IFNA(IF('Stata dataset (nominal)'!S205="","",IF(LEFT(S$4,1)="£", 'Stata dataset (nominal)'!S205*$D206, 'Stata dataset (nominal)'!S205)), "")</f>
        <v>70.510000000000005</v>
      </c>
      <c r="T206" s="72">
        <f>_xlfn.IFNA(IF('Stata dataset (nominal)'!T205="","",IF(LEFT(T$4,1)="£", 'Stata dataset (nominal)'!T205*$D206, 'Stata dataset (nominal)'!T205)), "")</f>
        <v>1439.0509999999999</v>
      </c>
      <c r="U206" s="72" t="str">
        <f>_xlfn.IFNA(IF('Stata dataset (nominal)'!U205="","",IF(LEFT(U$4,1)="£", 'Stata dataset (nominal)'!U205*$D206, 'Stata dataset (nominal)'!U205)), "")</f>
        <v/>
      </c>
      <c r="V206" s="72" t="str">
        <f>_xlfn.IFNA(IF('Stata dataset (nominal)'!V205="","",IF(LEFT(V$4,1)="£", 'Stata dataset (nominal)'!V205*$D206, 'Stata dataset (nominal)'!V205)), "")</f>
        <v/>
      </c>
      <c r="W206" s="72" t="str">
        <f>_xlfn.IFNA(IF('Stata dataset (nominal)'!W205="","",IF(LEFT(W$4,1)="£", 'Stata dataset (nominal)'!W205*$D206, 'Stata dataset (nominal)'!W205)), "")</f>
        <v/>
      </c>
      <c r="X206" s="72" t="str">
        <f>_xlfn.IFNA(IF('Stata dataset (nominal)'!X205="","",IF(LEFT(X$4,1)="£", 'Stata dataset (nominal)'!X205*$D206, 'Stata dataset (nominal)'!X205)), "")</f>
        <v/>
      </c>
      <c r="Y206" s="72" t="str">
        <f>_xlfn.IFNA(IF('Stata dataset (nominal)'!Y205="","",IF(LEFT(Y$4,1)="£", 'Stata dataset (nominal)'!Y205*$D206, 'Stata dataset (nominal)'!Y205)), "")</f>
        <v/>
      </c>
      <c r="Z206" s="72" t="str">
        <f>_xlfn.IFNA(IF('Stata dataset (nominal)'!Z205="","",IF(LEFT(Z$4,1)="£", 'Stata dataset (nominal)'!Z205*$D206, 'Stata dataset (nominal)'!Z205)), "")</f>
        <v/>
      </c>
      <c r="AA206" s="72">
        <f>_xlfn.IFNA(IF('Stata dataset (nominal)'!AA205="","",IF(LEFT(AA$4,1)="£", 'Stata dataset (nominal)'!AA205*$D206, 'Stata dataset (nominal)'!AA205)), "")</f>
        <v>1287.302091884625</v>
      </c>
      <c r="AB206" s="72">
        <f>_xlfn.IFNA(IF('Stata dataset (nominal)'!AB205="","",IF(LEFT(AB$4,1)="£", 'Stata dataset (nominal)'!AB205*$D206, 'Stata dataset (nominal)'!AB205)), "")</f>
        <v>6.1830000000000007</v>
      </c>
      <c r="AC206" s="72" t="str">
        <f>_xlfn.IFNA(IF('Stata dataset (nominal)'!AC205="","",IF(LEFT(AC$4,1)="£", 'Stata dataset (nominal)'!AC205*$D206, 'Stata dataset (nominal)'!AC205)), "")</f>
        <v/>
      </c>
      <c r="AD206" s="72">
        <f>_xlfn.IFNA(IF('Stata dataset (nominal)'!AD205="","",IF(LEFT(AD$4,1)="£", 'Stata dataset (nominal)'!AD205*$D206, 'Stata dataset (nominal)'!AD205)), "")</f>
        <v>2.1568754892477999</v>
      </c>
    </row>
    <row r="207" spans="1:30" x14ac:dyDescent="0.4">
      <c r="A207" s="63" t="str">
        <f t="shared" si="1"/>
        <v>YKY30</v>
      </c>
      <c r="B207" s="63" t="s">
        <v>385</v>
      </c>
      <c r="C207" s="160" t="s">
        <v>522</v>
      </c>
      <c r="D207" s="72">
        <f>_xlfn.IFNA(IF('Stata dataset (nominal)'!D206="","",IF(LEFT(D$4,1)="£",'Stata dataset (nominal)'!D206*$D207,'Stata dataset (nominal)'!D206)),"")</f>
        <v>0.83223619565625095</v>
      </c>
      <c r="E207" s="72">
        <f>_xlfn.IFNA(IF('Stata dataset (nominal)'!E206="","",IF(LEFT(E$4,1)="£", 'Stata dataset (nominal)'!E206*$D207, 'Stata dataset (nominal)'!E206)), "")</f>
        <v>30.402999999999999</v>
      </c>
      <c r="F207" s="72">
        <f>_xlfn.IFNA(IF('Stata dataset (nominal)'!F206="","",IF(LEFT(F$4,1)="£", 'Stata dataset (nominal)'!F206*$D207, 'Stata dataset (nominal)'!F206)), "")</f>
        <v>3.9370000000000003</v>
      </c>
      <c r="G207" s="72">
        <f>_xlfn.IFNA(IF('Stata dataset (nominal)'!G206="","",IF(LEFT(G$4,1)="£", 'Stata dataset (nominal)'!G206*$D207, 'Stata dataset (nominal)'!G206)), "")</f>
        <v>38.076000000000001</v>
      </c>
      <c r="H207" s="72">
        <f>_xlfn.IFNA(IF('Stata dataset (nominal)'!H206="","",IF(LEFT(H$4,1)="£", 'Stata dataset (nominal)'!H206*$D207, 'Stata dataset (nominal)'!H206)), "")</f>
        <v>1.623</v>
      </c>
      <c r="I207" s="72">
        <f>_xlfn.IFNA(IF('Stata dataset (nominal)'!I206="","",IF(LEFT(I$4,1)="£", 'Stata dataset (nominal)'!I206*$D207, 'Stata dataset (nominal)'!I206)), "")</f>
        <v>6.4080000000000004</v>
      </c>
      <c r="J207" s="72">
        <f>_xlfn.IFNA(IF('Stata dataset (nominal)'!J206="","",IF(LEFT(J$4,1)="£", 'Stata dataset (nominal)'!J206*$D207, 'Stata dataset (nominal)'!J206)), "")</f>
        <v>0</v>
      </c>
      <c r="K207" s="72" t="str">
        <f>_xlfn.IFNA(IF('Stata dataset (nominal)'!K206="","",IF(LEFT(K$4,1)="£", 'Stata dataset (nominal)'!K206*$D207, 'Stata dataset (nominal)'!K206)), "")</f>
        <v/>
      </c>
      <c r="L207" s="72">
        <f>_xlfn.IFNA(IF('Stata dataset (nominal)'!L206="","",IF(LEFT(L$4,1)="£", 'Stata dataset (nominal)'!L206*$D207, 'Stata dataset (nominal)'!L206)), "")</f>
        <v>0</v>
      </c>
      <c r="M207" s="72">
        <f>_xlfn.IFNA(IF('Stata dataset (nominal)'!M206="","",IF(LEFT(M$4,1)="£", 'Stata dataset (nominal)'!M206*$D207, 'Stata dataset (nominal)'!M206)), "")</f>
        <v>5.5469999999999997</v>
      </c>
      <c r="N207" s="72">
        <f>_xlfn.IFNA(IF('Stata dataset (nominal)'!N206="","",IF(LEFT(N$4,1)="£", 'Stata dataset (nominal)'!N206*$D207, 'Stata dataset (nominal)'!N206)), "")</f>
        <v>0</v>
      </c>
      <c r="O207" s="72">
        <f>_xlfn.IFNA(IF('Stata dataset (nominal)'!O206="","",IF(LEFT(O$4,1)="£", 'Stata dataset (nominal)'!O206*$D207, 'Stata dataset (nominal)'!O206)), "")</f>
        <v>51.055999999999997</v>
      </c>
      <c r="P207" s="72">
        <f>_xlfn.IFNA(IF('Stata dataset (nominal)'!P206="","",IF(LEFT(P$4,1)="£", 'Stata dataset (nominal)'!P206*$D207, 'Stata dataset (nominal)'!P206)), "")</f>
        <v>55.779000000000003</v>
      </c>
      <c r="Q207" s="72">
        <f>_xlfn.IFNA(IF('Stata dataset (nominal)'!Q206="","",IF(LEFT(Q$4,1)="£", 'Stata dataset (nominal)'!Q206*$D207, 'Stata dataset (nominal)'!Q206)), "")</f>
        <v>641.327</v>
      </c>
      <c r="R207" s="72">
        <f>_xlfn.IFNA(IF('Stata dataset (nominal)'!R206="","",IF(LEFT(R$4,1)="£", 'Stata dataset (nominal)'!R206*$D207, 'Stata dataset (nominal)'!R206)), "")</f>
        <v>63.451999999999998</v>
      </c>
      <c r="S207" s="72">
        <f>_xlfn.IFNA(IF('Stata dataset (nominal)'!S206="","",IF(LEFT(S$4,1)="£", 'Stata dataset (nominal)'!S206*$D207, 'Stata dataset (nominal)'!S206)), "")</f>
        <v>70.510000000000005</v>
      </c>
      <c r="T207" s="72">
        <f>_xlfn.IFNA(IF('Stata dataset (nominal)'!T206="","",IF(LEFT(T$4,1)="£", 'Stata dataset (nominal)'!T206*$D207, 'Stata dataset (nominal)'!T206)), "")</f>
        <v>1475.1829450900379</v>
      </c>
      <c r="U207" s="72" t="str">
        <f>_xlfn.IFNA(IF('Stata dataset (nominal)'!U206="","",IF(LEFT(U$4,1)="£", 'Stata dataset (nominal)'!U206*$D207, 'Stata dataset (nominal)'!U206)), "")</f>
        <v/>
      </c>
      <c r="V207" s="72" t="str">
        <f>_xlfn.IFNA(IF('Stata dataset (nominal)'!V206="","",IF(LEFT(V$4,1)="£", 'Stata dataset (nominal)'!V206*$D207, 'Stata dataset (nominal)'!V206)), "")</f>
        <v/>
      </c>
      <c r="W207" s="72" t="str">
        <f>_xlfn.IFNA(IF('Stata dataset (nominal)'!W206="","",IF(LEFT(W$4,1)="£", 'Stata dataset (nominal)'!W206*$D207, 'Stata dataset (nominal)'!W206)), "")</f>
        <v/>
      </c>
      <c r="X207" s="72" t="str">
        <f>_xlfn.IFNA(IF('Stata dataset (nominal)'!X206="","",IF(LEFT(X$4,1)="£", 'Stata dataset (nominal)'!X206*$D207, 'Stata dataset (nominal)'!X206)), "")</f>
        <v/>
      </c>
      <c r="Y207" s="72" t="str">
        <f>_xlfn.IFNA(IF('Stata dataset (nominal)'!Y206="","",IF(LEFT(Y$4,1)="£", 'Stata dataset (nominal)'!Y206*$D207, 'Stata dataset (nominal)'!Y206)), "")</f>
        <v/>
      </c>
      <c r="Z207" s="72" t="str">
        <f>_xlfn.IFNA(IF('Stata dataset (nominal)'!Z206="","",IF(LEFT(Z$4,1)="£", 'Stata dataset (nominal)'!Z206*$D207, 'Stata dataset (nominal)'!Z206)), "")</f>
        <v/>
      </c>
      <c r="AA207" s="72">
        <f>_xlfn.IFNA(IF('Stata dataset (nominal)'!AA206="","",IF(LEFT(AA$4,1)="£", 'Stata dataset (nominal)'!AA206*$D207, 'Stata dataset (nominal)'!AA206)), "")</f>
        <v>1320.5197748938303</v>
      </c>
      <c r="AB207" s="72">
        <f>_xlfn.IFNA(IF('Stata dataset (nominal)'!AB206="","",IF(LEFT(AB$4,1)="£", 'Stata dataset (nominal)'!AB206*$D207, 'Stata dataset (nominal)'!AB206)), "")</f>
        <v>6.6379999999999999</v>
      </c>
      <c r="AC207" s="72" t="str">
        <f>_xlfn.IFNA(IF('Stata dataset (nominal)'!AC206="","",IF(LEFT(AC$4,1)="£", 'Stata dataset (nominal)'!AC206*$D207, 'Stata dataset (nominal)'!AC206)), "")</f>
        <v/>
      </c>
      <c r="AD207" s="72">
        <f>_xlfn.IFNA(IF('Stata dataset (nominal)'!AD206="","",IF(LEFT(AD$4,1)="£", 'Stata dataset (nominal)'!AD206*$D207, 'Stata dataset (nominal)'!AD206)), "")</f>
        <v>2.1602779736836002</v>
      </c>
    </row>
    <row r="208" spans="1:30" x14ac:dyDescent="0.4">
      <c r="A208" s="63" t="str">
        <f t="shared" si="1"/>
        <v>AFW14</v>
      </c>
      <c r="B208" s="63" t="s">
        <v>397</v>
      </c>
      <c r="C208" s="63" t="s">
        <v>243</v>
      </c>
      <c r="D208" s="72">
        <f>_xlfn.IFNA(IF('Stata dataset (nominal)'!D207="","",IF(LEFT(D$4,1)="£",'Stata dataset (nominal)'!D207*$D208,'Stata dataset (nominal)'!D207)),"")</f>
        <v>1.24788708586883</v>
      </c>
      <c r="E208" s="72">
        <f>_xlfn.IFNA(IF('Stata dataset (nominal)'!E207="","",IF(LEFT(E$4,1)="£", 'Stata dataset (nominal)'!E207*$D208, 'Stata dataset (nominal)'!E207)), "")</f>
        <v>8.9149053414469215</v>
      </c>
      <c r="F208" s="72">
        <f>_xlfn.IFNA(IF('Stata dataset (nominal)'!F207="","",IF(LEFT(F$4,1)="£", 'Stata dataset (nominal)'!F207*$D208, 'Stata dataset (nominal)'!F207)), "")</f>
        <v>0.19716615956727515</v>
      </c>
      <c r="G208" s="72">
        <f>_xlfn.IFNA(IF('Stata dataset (nominal)'!G207="","",IF(LEFT(G$4,1)="£", 'Stata dataset (nominal)'!G207*$D208, 'Stata dataset (nominal)'!G207)), "")</f>
        <v>10.059217799188639</v>
      </c>
      <c r="H208" s="72">
        <f>_xlfn.IFNA(IF('Stata dataset (nominal)'!H207="","",IF(LEFT(H$4,1)="£", 'Stata dataset (nominal)'!H207*$D208, 'Stata dataset (nominal)'!H207)), "")</f>
        <v>3.5365120013522642</v>
      </c>
      <c r="I208" s="72">
        <f>_xlfn.IFNA(IF('Stata dataset (nominal)'!I207="","",IF(LEFT(I$4,1)="£", 'Stata dataset (nominal)'!I207*$D208, 'Stata dataset (nominal)'!I207)), "")</f>
        <v>9.3466742731575376</v>
      </c>
      <c r="J208" s="72">
        <f>_xlfn.IFNA(IF('Stata dataset (nominal)'!J207="","",IF(LEFT(J$4,1)="£", 'Stata dataset (nominal)'!J207*$D208, 'Stata dataset (nominal)'!J207)), "")</f>
        <v>0.58151538201487485</v>
      </c>
      <c r="K208" s="72">
        <f>_xlfn.IFNA(IF('Stata dataset (nominal)'!K207="","",IF(LEFT(K$4,1)="£", 'Stata dataset (nominal)'!K207*$D208, 'Stata dataset (nominal)'!K207)), "")</f>
        <v>0</v>
      </c>
      <c r="L208" s="72">
        <f>_xlfn.IFNA(IF('Stata dataset (nominal)'!L207="","",IF(LEFT(L$4,1)="£", 'Stata dataset (nominal)'!L207*$D208, 'Stata dataset (nominal)'!L207)), "")</f>
        <v>0</v>
      </c>
      <c r="M208" s="72">
        <f>_xlfn.IFNA(IF('Stata dataset (nominal)'!M207="","",IF(LEFT(M$4,1)="£", 'Stata dataset (nominal)'!M207*$D208, 'Stata dataset (nominal)'!M207)), "")</f>
        <v>0.44175202839756578</v>
      </c>
      <c r="N208" s="72" t="str">
        <f>_xlfn.IFNA(IF('Stata dataset (nominal)'!N207="","",IF(LEFT(N$4,1)="£", 'Stata dataset (nominal)'!N207*$D208, 'Stata dataset (nominal)'!N207)), "")</f>
        <v/>
      </c>
      <c r="O208" s="72">
        <f>_xlfn.IFNA(IF('Stata dataset (nominal)'!O207="","",IF(LEFT(O$4,1)="£", 'Stata dataset (nominal)'!O207*$D208, 'Stata dataset (nominal)'!O207)), "")</f>
        <v>695.01700000000005</v>
      </c>
      <c r="P208" s="72">
        <f>_xlfn.IFNA(IF('Stata dataset (nominal)'!P207="","",IF(LEFT(P$4,1)="£", 'Stata dataset (nominal)'!P207*$D208, 'Stata dataset (nominal)'!P207)), "")</f>
        <v>0</v>
      </c>
      <c r="Q208" s="72">
        <f>_xlfn.IFNA(IF('Stata dataset (nominal)'!Q207="","",IF(LEFT(Q$4,1)="£", 'Stata dataset (nominal)'!Q207*$D208, 'Stata dataset (nominal)'!Q207)), "")</f>
        <v>0</v>
      </c>
      <c r="R208" s="72">
        <f>_xlfn.IFNA(IF('Stata dataset (nominal)'!R207="","",IF(LEFT(R$4,1)="£", 'Stata dataset (nominal)'!R207*$D208, 'Stata dataset (nominal)'!R207)), "")</f>
        <v>642.75900000000001</v>
      </c>
      <c r="S208" s="72">
        <f>_xlfn.IFNA(IF('Stata dataset (nominal)'!S207="","",IF(LEFT(S$4,1)="£", 'Stata dataset (nominal)'!S207*$D208, 'Stata dataset (nominal)'!S207)), "")</f>
        <v>0</v>
      </c>
      <c r="T208" s="72">
        <f>_xlfn.IFNA(IF('Stata dataset (nominal)'!T207="","",IF(LEFT(T$4,1)="£", 'Stata dataset (nominal)'!T207*$D208, 'Stata dataset (nominal)'!T207)), "")</f>
        <v>0</v>
      </c>
      <c r="U208" s="72">
        <f>_xlfn.IFNA(IF('Stata dataset (nominal)'!U207="","",IF(LEFT(U$4,1)="£", 'Stata dataset (nominal)'!U207*$D208, 'Stata dataset (nominal)'!U207)), "")</f>
        <v>27.674469533314237</v>
      </c>
      <c r="V208" s="72">
        <f>_xlfn.IFNA(IF('Stata dataset (nominal)'!V207="","",IF(LEFT(V$4,1)="£", 'Stata dataset (nominal)'!V207*$D208, 'Stata dataset (nominal)'!V207)), "")</f>
        <v>141.72834287377256</v>
      </c>
      <c r="W208" s="72">
        <f>_xlfn.IFNA(IF('Stata dataset (nominal)'!W207="","",IF(LEFT(W$4,1)="£", 'Stata dataset (nominal)'!W207*$D208, 'Stata dataset (nominal)'!W207)), "")</f>
        <v>2.5302945266010672</v>
      </c>
      <c r="X208" s="72">
        <f>_xlfn.IFNA(IF('Stata dataset (nominal)'!X207="","",IF(LEFT(X$4,1)="£", 'Stata dataset (nominal)'!X207*$D208, 'Stata dataset (nominal)'!X207)), "")</f>
        <v>15.66962493758577</v>
      </c>
      <c r="Y208" s="72">
        <f>_xlfn.IFNA(IF('Stata dataset (nominal)'!Y207="","",IF(LEFT(Y$4,1)="£", 'Stata dataset (nominal)'!Y207*$D208, 'Stata dataset (nominal)'!Y207)), "")</f>
        <v>12.335341394246335</v>
      </c>
      <c r="Z208" s="72">
        <f>_xlfn.IFNA(IF('Stata dataset (nominal)'!Z207="","",IF(LEFT(Z$4,1)="£", 'Stata dataset (nominal)'!Z207*$D208, 'Stata dataset (nominal)'!Z207)), "")</f>
        <v>12.335341394246335</v>
      </c>
      <c r="AA208" s="72">
        <f>_xlfn.IFNA(IF('Stata dataset (nominal)'!AA207="","",IF(LEFT(AA$4,1)="£", 'Stata dataset (nominal)'!AA207*$D208, 'Stata dataset (nominal)'!AA207)), "")</f>
        <v>295.51147454702334</v>
      </c>
      <c r="AB208" s="72">
        <f>_xlfn.IFNA(IF('Stata dataset (nominal)'!AB207="","",IF(LEFT(AB$4,1)="£", 'Stata dataset (nominal)'!AB207*$D208, 'Stata dataset (nominal)'!AB207)), "")</f>
        <v>0.87073388940065677</v>
      </c>
      <c r="AC208" s="72">
        <f>_xlfn.IFNA(IF('Stata dataset (nominal)'!AC207="","",IF(LEFT(AC$4,1)="£", 'Stata dataset (nominal)'!AC207*$D208, 'Stata dataset (nominal)'!AC207)), "")</f>
        <v>1.0899325158055044</v>
      </c>
      <c r="AD208" s="72">
        <f>_xlfn.IFNA(IF('Stata dataset (nominal)'!AD207="","",IF(LEFT(AD$4,1)="£", 'Stata dataset (nominal)'!AD207*$D208, 'Stata dataset (nominal)'!AD207)), "")</f>
        <v>1.5033500372632802</v>
      </c>
    </row>
    <row r="209" spans="1:30" x14ac:dyDescent="0.4">
      <c r="A209" s="63" t="str">
        <f t="shared" si="1"/>
        <v>AFW15</v>
      </c>
      <c r="B209" s="63" t="s">
        <v>397</v>
      </c>
      <c r="C209" s="63" t="s">
        <v>245</v>
      </c>
      <c r="D209" s="72">
        <f>_xlfn.IFNA(IF('Stata dataset (nominal)'!D208="","",IF(LEFT(D$4,1)="£",'Stata dataset (nominal)'!D208*$D209,'Stata dataset (nominal)'!D208)),"")</f>
        <v>1.2338096431854266</v>
      </c>
      <c r="E209" s="72">
        <f>_xlfn.IFNA(IF('Stata dataset (nominal)'!E208="","",IF(LEFT(E$4,1)="£", 'Stata dataset (nominal)'!E208*$D209, 'Stata dataset (nominal)'!E208)), "")</f>
        <v>9.1894142224450572</v>
      </c>
      <c r="F209" s="72">
        <f>_xlfn.IFNA(IF('Stata dataset (nominal)'!F208="","",IF(LEFT(F$4,1)="£", 'Stata dataset (nominal)'!F208*$D209, 'Stata dataset (nominal)'!F208)), "")</f>
        <v>0.16903192111640347</v>
      </c>
      <c r="G209" s="72">
        <f>_xlfn.IFNA(IF('Stata dataset (nominal)'!G208="","",IF(LEFT(G$4,1)="£", 'Stata dataset (nominal)'!G208*$D209, 'Stata dataset (nominal)'!G208)), "")</f>
        <v>10.920449151834212</v>
      </c>
      <c r="H209" s="72">
        <f>_xlfn.IFNA(IF('Stata dataset (nominal)'!H208="","",IF(LEFT(H$4,1)="£", 'Stata dataset (nominal)'!H208*$D209, 'Stata dataset (nominal)'!H208)), "")</f>
        <v>4.0037122921367096</v>
      </c>
      <c r="I209" s="72">
        <f>_xlfn.IFNA(IF('Stata dataset (nominal)'!I208="","",IF(LEFT(I$4,1)="£", 'Stata dataset (nominal)'!I208*$D209, 'Stata dataset (nominal)'!I208)), "")</f>
        <v>11.03395963900727</v>
      </c>
      <c r="J209" s="72">
        <f>_xlfn.IFNA(IF('Stata dataset (nominal)'!J208="","",IF(LEFT(J$4,1)="£", 'Stata dataset (nominal)'!J208*$D209, 'Stata dataset (nominal)'!J208)), "")</f>
        <v>0.62554148909501128</v>
      </c>
      <c r="K209" s="72">
        <f>_xlfn.IFNA(IF('Stata dataset (nominal)'!K208="","",IF(LEFT(K$4,1)="£", 'Stata dataset (nominal)'!K208*$D209, 'Stata dataset (nominal)'!K208)), "")</f>
        <v>0</v>
      </c>
      <c r="L209" s="72">
        <f>_xlfn.IFNA(IF('Stata dataset (nominal)'!L208="","",IF(LEFT(L$4,1)="£", 'Stata dataset (nominal)'!L208*$D209, 'Stata dataset (nominal)'!L208)), "")</f>
        <v>0</v>
      </c>
      <c r="M209" s="72">
        <f>_xlfn.IFNA(IF('Stata dataset (nominal)'!M208="","",IF(LEFT(M$4,1)="£", 'Stata dataset (nominal)'!M208*$D209, 'Stata dataset (nominal)'!M208)), "")</f>
        <v>0.50956338263558121</v>
      </c>
      <c r="N209" s="72" t="str">
        <f>_xlfn.IFNA(IF('Stata dataset (nominal)'!N208="","",IF(LEFT(N$4,1)="£", 'Stata dataset (nominal)'!N208*$D209, 'Stata dataset (nominal)'!N208)), "")</f>
        <v/>
      </c>
      <c r="O209" s="72">
        <f>_xlfn.IFNA(IF('Stata dataset (nominal)'!O208="","",IF(LEFT(O$4,1)="£", 'Stata dataset (nominal)'!O208*$D209, 'Stata dataset (nominal)'!O208)), "")</f>
        <v>681.96</v>
      </c>
      <c r="P209" s="72">
        <f>_xlfn.IFNA(IF('Stata dataset (nominal)'!P208="","",IF(LEFT(P$4,1)="£", 'Stata dataset (nominal)'!P208*$D209, 'Stata dataset (nominal)'!P208)), "")</f>
        <v>0</v>
      </c>
      <c r="Q209" s="72">
        <f>_xlfn.IFNA(IF('Stata dataset (nominal)'!Q208="","",IF(LEFT(Q$4,1)="£", 'Stata dataset (nominal)'!Q208*$D209, 'Stata dataset (nominal)'!Q208)), "")</f>
        <v>0</v>
      </c>
      <c r="R209" s="72">
        <f>_xlfn.IFNA(IF('Stata dataset (nominal)'!R208="","",IF(LEFT(R$4,1)="£", 'Stata dataset (nominal)'!R208*$D209, 'Stata dataset (nominal)'!R208)), "")</f>
        <v>658.11800000000005</v>
      </c>
      <c r="S209" s="72">
        <f>_xlfn.IFNA(IF('Stata dataset (nominal)'!S208="","",IF(LEFT(S$4,1)="£", 'Stata dataset (nominal)'!S208*$D209, 'Stata dataset (nominal)'!S208)), "")</f>
        <v>0</v>
      </c>
      <c r="T209" s="72">
        <f>_xlfn.IFNA(IF('Stata dataset (nominal)'!T208="","",IF(LEFT(T$4,1)="£", 'Stata dataset (nominal)'!T208*$D209, 'Stata dataset (nominal)'!T208)), "")</f>
        <v>0</v>
      </c>
      <c r="U209" s="72">
        <f>_xlfn.IFNA(IF('Stata dataset (nominal)'!U208="","",IF(LEFT(U$4,1)="£", 'Stata dataset (nominal)'!U208*$D209, 'Stata dataset (nominal)'!U208)), "")</f>
        <v>27.551075035873996</v>
      </c>
      <c r="V209" s="72">
        <f>_xlfn.IFNA(IF('Stata dataset (nominal)'!V208="","",IF(LEFT(V$4,1)="£", 'Stata dataset (nominal)'!V208*$D209, 'Stata dataset (nominal)'!V208)), "")</f>
        <v>138.85223180559396</v>
      </c>
      <c r="W209" s="72">
        <f>_xlfn.IFNA(IF('Stata dataset (nominal)'!W208="","",IF(LEFT(W$4,1)="£", 'Stata dataset (nominal)'!W208*$D209, 'Stata dataset (nominal)'!W208)), "")</f>
        <v>2.4734662006026435</v>
      </c>
      <c r="X209" s="72">
        <f>_xlfn.IFNA(IF('Stata dataset (nominal)'!X208="","",IF(LEFT(X$4,1)="£", 'Stata dataset (nominal)'!X208*$D209, 'Stata dataset (nominal)'!X208)), "")</f>
        <v>15.66962493758577</v>
      </c>
      <c r="Y209" s="72">
        <f>_xlfn.IFNA(IF('Stata dataset (nominal)'!Y208="","",IF(LEFT(Y$4,1)="£", 'Stata dataset (nominal)'!Y208*$D209, 'Stata dataset (nominal)'!Y208)), "")</f>
        <v>12.336138295783536</v>
      </c>
      <c r="Z209" s="72">
        <f>_xlfn.IFNA(IF('Stata dataset (nominal)'!Z208="","",IF(LEFT(Z$4,1)="£", 'Stata dataset (nominal)'!Z208*$D209, 'Stata dataset (nominal)'!Z208)), "")</f>
        <v>12.336138295783536</v>
      </c>
      <c r="AA209" s="72">
        <f>_xlfn.IFNA(IF('Stata dataset (nominal)'!AA208="","",IF(LEFT(AA$4,1)="£", 'Stata dataset (nominal)'!AA208*$D209, 'Stata dataset (nominal)'!AA208)), "")</f>
        <v>293.815109083317</v>
      </c>
      <c r="AB209" s="72">
        <f>_xlfn.IFNA(IF('Stata dataset (nominal)'!AB208="","",IF(LEFT(AB$4,1)="£", 'Stata dataset (nominal)'!AB208*$D209, 'Stata dataset (nominal)'!AB208)), "")</f>
        <v>1.1583987981724322</v>
      </c>
      <c r="AC209" s="72">
        <f>_xlfn.IFNA(IF('Stata dataset (nominal)'!AC208="","",IF(LEFT(AC$4,1)="£", 'Stata dataset (nominal)'!AC208*$D209, 'Stata dataset (nominal)'!AC208)), "")</f>
        <v>1.0776369622303612</v>
      </c>
      <c r="AD209" s="72">
        <f>_xlfn.IFNA(IF('Stata dataset (nominal)'!AD208="","",IF(LEFT(AD$4,1)="£", 'Stata dataset (nominal)'!AD208*$D209, 'Stata dataset (nominal)'!AD208)), "")</f>
        <v>1.2937602602187059</v>
      </c>
    </row>
    <row r="210" spans="1:30" x14ac:dyDescent="0.4">
      <c r="A210" s="63" t="str">
        <f t="shared" si="1"/>
        <v>AFW16</v>
      </c>
      <c r="B210" s="63" t="s">
        <v>397</v>
      </c>
      <c r="C210" s="63" t="s">
        <v>247</v>
      </c>
      <c r="D210" s="72">
        <f>_xlfn.IFNA(IF('Stata dataset (nominal)'!D209="","",IF(LEFT(D$4,1)="£",'Stata dataset (nominal)'!D209*$D210,'Stata dataset (nominal)'!D209)),"")</f>
        <v>1.2283693843594008</v>
      </c>
      <c r="E210" s="72">
        <f>_xlfn.IFNA(IF('Stata dataset (nominal)'!E209="","",IF(LEFT(E$4,1)="£", 'Stata dataset (nominal)'!E209*$D210, 'Stata dataset (nominal)'!E209)), "")</f>
        <v>10.12913394342762</v>
      </c>
      <c r="F210" s="72">
        <f>_xlfn.IFNA(IF('Stata dataset (nominal)'!F209="","",IF(LEFT(F$4,1)="£", 'Stata dataset (nominal)'!F209*$D210, 'Stata dataset (nominal)'!F209)), "")</f>
        <v>1.4507042429284525</v>
      </c>
      <c r="G210" s="72">
        <f>_xlfn.IFNA(IF('Stata dataset (nominal)'!G209="","",IF(LEFT(G$4,1)="£", 'Stata dataset (nominal)'!G209*$D210, 'Stata dataset (nominal)'!G209)), "")</f>
        <v>10.852643510815307</v>
      </c>
      <c r="H210" s="72">
        <f>_xlfn.IFNA(IF('Stata dataset (nominal)'!H209="","",IF(LEFT(H$4,1)="£", 'Stata dataset (nominal)'!H209*$D210, 'Stata dataset (nominal)'!H209)), "")</f>
        <v>3.5327903494176365</v>
      </c>
      <c r="I210" s="72">
        <f>_xlfn.IFNA(IF('Stata dataset (nominal)'!I209="","",IF(LEFT(I$4,1)="£", 'Stata dataset (nominal)'!I209*$D210, 'Stata dataset (nominal)'!I209)), "")</f>
        <v>11.566326123128118</v>
      </c>
      <c r="J210" s="72" t="str">
        <f>_xlfn.IFNA(IF('Stata dataset (nominal)'!J209="","",IF(LEFT(J$4,1)="£", 'Stata dataset (nominal)'!J209*$D210, 'Stata dataset (nominal)'!J209)), "")</f>
        <v/>
      </c>
      <c r="K210" s="72" t="str">
        <f>_xlfn.IFNA(IF('Stata dataset (nominal)'!K209="","",IF(LEFT(K$4,1)="£", 'Stata dataset (nominal)'!K209*$D210, 'Stata dataset (nominal)'!K209)), "")</f>
        <v/>
      </c>
      <c r="L210" s="72">
        <f>_xlfn.IFNA(IF('Stata dataset (nominal)'!L209="","",IF(LEFT(L$4,1)="£", 'Stata dataset (nominal)'!L209*$D210, 'Stata dataset (nominal)'!L209)), "")</f>
        <v>0</v>
      </c>
      <c r="M210" s="72">
        <f>_xlfn.IFNA(IF('Stata dataset (nominal)'!M209="","",IF(LEFT(M$4,1)="£", 'Stata dataset (nominal)'!M209*$D210, 'Stata dataset (nominal)'!M209)), "")</f>
        <v>0.13266389351081528</v>
      </c>
      <c r="N210" s="72" t="str">
        <f>_xlfn.IFNA(IF('Stata dataset (nominal)'!N209="","",IF(LEFT(N$4,1)="£", 'Stata dataset (nominal)'!N209*$D210, 'Stata dataset (nominal)'!N209)), "")</f>
        <v/>
      </c>
      <c r="O210" s="72">
        <f>_xlfn.IFNA(IF('Stata dataset (nominal)'!O209="","",IF(LEFT(O$4,1)="£", 'Stata dataset (nominal)'!O209*$D210, 'Stata dataset (nominal)'!O209)), "")</f>
        <v>672.88699999999994</v>
      </c>
      <c r="P210" s="72">
        <f>_xlfn.IFNA(IF('Stata dataset (nominal)'!P209="","",IF(LEFT(P$4,1)="£", 'Stata dataset (nominal)'!P209*$D210, 'Stata dataset (nominal)'!P209)), "")</f>
        <v>0</v>
      </c>
      <c r="Q210" s="72">
        <f>_xlfn.IFNA(IF('Stata dataset (nominal)'!Q209="","",IF(LEFT(Q$4,1)="£", 'Stata dataset (nominal)'!Q209*$D210, 'Stata dataset (nominal)'!Q209)), "")</f>
        <v>0</v>
      </c>
      <c r="R210" s="72">
        <f>_xlfn.IFNA(IF('Stata dataset (nominal)'!R209="","",IF(LEFT(R$4,1)="£", 'Stata dataset (nominal)'!R209*$D210, 'Stata dataset (nominal)'!R209)), "")</f>
        <v>673.26700000000005</v>
      </c>
      <c r="S210" s="72">
        <f>_xlfn.IFNA(IF('Stata dataset (nominal)'!S209="","",IF(LEFT(S$4,1)="£", 'Stata dataset (nominal)'!S209*$D210, 'Stata dataset (nominal)'!S209)), "")</f>
        <v>0</v>
      </c>
      <c r="T210" s="72">
        <f>_xlfn.IFNA(IF('Stata dataset (nominal)'!T209="","",IF(LEFT(T$4,1)="£", 'Stata dataset (nominal)'!T209*$D210, 'Stata dataset (nominal)'!T209)), "")</f>
        <v>0</v>
      </c>
      <c r="U210" s="72">
        <f>_xlfn.IFNA(IF('Stata dataset (nominal)'!U209="","",IF(LEFT(U$4,1)="£", 'Stata dataset (nominal)'!U209*$D210, 'Stata dataset (nominal)'!U209)), "")</f>
        <v>27.129309925398307</v>
      </c>
      <c r="V210" s="72">
        <f>_xlfn.IFNA(IF('Stata dataset (nominal)'!V209="","",IF(LEFT(V$4,1)="£", 'Stata dataset (nominal)'!V209*$D210, 'Stata dataset (nominal)'!V209)), "")</f>
        <v>139.27219167879096</v>
      </c>
      <c r="W210" s="72">
        <f>_xlfn.IFNA(IF('Stata dataset (nominal)'!W209="","",IF(LEFT(W$4,1)="£", 'Stata dataset (nominal)'!W209*$D210, 'Stata dataset (nominal)'!W209)), "")</f>
        <v>2.3971122846289199</v>
      </c>
      <c r="X210" s="72">
        <f>_xlfn.IFNA(IF('Stata dataset (nominal)'!X209="","",IF(LEFT(X$4,1)="£", 'Stata dataset (nominal)'!X209*$D210, 'Stata dataset (nominal)'!X209)), "")</f>
        <v>15.66962493758577</v>
      </c>
      <c r="Y210" s="72">
        <f>_xlfn.IFNA(IF('Stata dataset (nominal)'!Y209="","",IF(LEFT(Y$4,1)="£", 'Stata dataset (nominal)'!Y209*$D210, 'Stata dataset (nominal)'!Y209)), "")</f>
        <v>12.336285892204868</v>
      </c>
      <c r="Z210" s="72">
        <f>_xlfn.IFNA(IF('Stata dataset (nominal)'!Z209="","",IF(LEFT(Z$4,1)="£", 'Stata dataset (nominal)'!Z209*$D210, 'Stata dataset (nominal)'!Z209)), "")</f>
        <v>12.336285892204868</v>
      </c>
      <c r="AA210" s="72">
        <f>_xlfn.IFNA(IF('Stata dataset (nominal)'!AA209="","",IF(LEFT(AA$4,1)="£", 'Stata dataset (nominal)'!AA209*$D210, 'Stata dataset (nominal)'!AA209)), "")</f>
        <v>287.89416098169715</v>
      </c>
      <c r="AB210" s="72">
        <f>_xlfn.IFNA(IF('Stata dataset (nominal)'!AB209="","",IF(LEFT(AB$4,1)="£", 'Stata dataset (nominal)'!AB209*$D210, 'Stata dataset (nominal)'!AB209)), "")</f>
        <v>0.86108693843593986</v>
      </c>
      <c r="AC210" s="72">
        <f>_xlfn.IFNA(IF('Stata dataset (nominal)'!AC209="","",IF(LEFT(AC$4,1)="£", 'Stata dataset (nominal)'!AC209*$D210, 'Stata dataset (nominal)'!AC209)), "")</f>
        <v>1.072885318386916</v>
      </c>
      <c r="AD210" s="72">
        <f>_xlfn.IFNA(IF('Stata dataset (nominal)'!AD209="","",IF(LEFT(AD$4,1)="£", 'Stata dataset (nominal)'!AD209*$D210, 'Stata dataset (nominal)'!AD209)), "")</f>
        <v>1.7270873544093175</v>
      </c>
    </row>
    <row r="211" spans="1:30" x14ac:dyDescent="0.4">
      <c r="A211" s="63" t="str">
        <f t="shared" si="1"/>
        <v>AFW17</v>
      </c>
      <c r="B211" s="63" t="s">
        <v>397</v>
      </c>
      <c r="C211" s="63" t="s">
        <v>249</v>
      </c>
      <c r="D211" s="72">
        <f>_xlfn.IFNA(IF('Stata dataset (nominal)'!D210="","",IF(LEFT(D$4,1)="£",'Stata dataset (nominal)'!D210*$D211,'Stata dataset (nominal)'!D210)),"")</f>
        <v>1.2117357406647515</v>
      </c>
      <c r="E211" s="72">
        <f>_xlfn.IFNA(IF('Stata dataset (nominal)'!E210="","",IF(LEFT(E$4,1)="£", 'Stata dataset (nominal)'!E210*$D211, 'Stata dataset (nominal)'!E210)), "")</f>
        <v>9.8998810012310194</v>
      </c>
      <c r="F211" s="72">
        <f>_xlfn.IFNA(IF('Stata dataset (nominal)'!F210="","",IF(LEFT(F$4,1)="£", 'Stata dataset (nominal)'!F210*$D211, 'Stata dataset (nominal)'!F210)), "")</f>
        <v>1.5994911776774718</v>
      </c>
      <c r="G211" s="72">
        <f>_xlfn.IFNA(IF('Stata dataset (nominal)'!G210="","",IF(LEFT(G$4,1)="£", 'Stata dataset (nominal)'!G210*$D211, 'Stata dataset (nominal)'!G210)), "")</f>
        <v>10.58572343044727</v>
      </c>
      <c r="H211" s="72">
        <f>_xlfn.IFNA(IF('Stata dataset (nominal)'!H210="","",IF(LEFT(H$4,1)="£", 'Stata dataset (nominal)'!H210*$D211, 'Stata dataset (nominal)'!H210)), "")</f>
        <v>3.4897989331144843</v>
      </c>
      <c r="I211" s="72">
        <f>_xlfn.IFNA(IF('Stata dataset (nominal)'!I210="","",IF(LEFT(I$4,1)="£", 'Stata dataset (nominal)'!I210*$D211, 'Stata dataset (nominal)'!I210)), "")</f>
        <v>10.288848173984405</v>
      </c>
      <c r="J211" s="72" t="str">
        <f>_xlfn.IFNA(IF('Stata dataset (nominal)'!J210="","",IF(LEFT(J$4,1)="£", 'Stata dataset (nominal)'!J210*$D211, 'Stata dataset (nominal)'!J210)), "")</f>
        <v/>
      </c>
      <c r="K211" s="72" t="str">
        <f>_xlfn.IFNA(IF('Stata dataset (nominal)'!K210="","",IF(LEFT(K$4,1)="£", 'Stata dataset (nominal)'!K210*$D211, 'Stata dataset (nominal)'!K210)), "")</f>
        <v/>
      </c>
      <c r="L211" s="72">
        <f>_xlfn.IFNA(IF('Stata dataset (nominal)'!L210="","",IF(LEFT(L$4,1)="£", 'Stata dataset (nominal)'!L210*$D211, 'Stata dataset (nominal)'!L210)), "")</f>
        <v>0</v>
      </c>
      <c r="M211" s="72">
        <f>_xlfn.IFNA(IF('Stata dataset (nominal)'!M210="","",IF(LEFT(M$4,1)="£", 'Stata dataset (nominal)'!M210*$D211, 'Stata dataset (nominal)'!M210)), "")</f>
        <v>1.8745551908083706</v>
      </c>
      <c r="N211" s="72" t="str">
        <f>_xlfn.IFNA(IF('Stata dataset (nominal)'!N210="","",IF(LEFT(N$4,1)="£", 'Stata dataset (nominal)'!N210*$D211, 'Stata dataset (nominal)'!N210)), "")</f>
        <v/>
      </c>
      <c r="O211" s="72">
        <f>_xlfn.IFNA(IF('Stata dataset (nominal)'!O210="","",IF(LEFT(O$4,1)="£", 'Stata dataset (nominal)'!O210*$D211, 'Stata dataset (nominal)'!O210)), "")</f>
        <v>659.81799999999998</v>
      </c>
      <c r="P211" s="72">
        <f>_xlfn.IFNA(IF('Stata dataset (nominal)'!P210="","",IF(LEFT(P$4,1)="£", 'Stata dataset (nominal)'!P210*$D211, 'Stata dataset (nominal)'!P210)), "")</f>
        <v>0</v>
      </c>
      <c r="Q211" s="72">
        <f>_xlfn.IFNA(IF('Stata dataset (nominal)'!Q210="","",IF(LEFT(Q$4,1)="£", 'Stata dataset (nominal)'!Q210*$D211, 'Stata dataset (nominal)'!Q210)), "")</f>
        <v>0</v>
      </c>
      <c r="R211" s="72">
        <f>_xlfn.IFNA(IF('Stata dataset (nominal)'!R210="","",IF(LEFT(R$4,1)="£", 'Stata dataset (nominal)'!R210*$D211, 'Stata dataset (nominal)'!R210)), "")</f>
        <v>698.27599999999995</v>
      </c>
      <c r="S211" s="72">
        <f>_xlfn.IFNA(IF('Stata dataset (nominal)'!S210="","",IF(LEFT(S$4,1)="£", 'Stata dataset (nominal)'!S210*$D211, 'Stata dataset (nominal)'!S210)), "")</f>
        <v>0</v>
      </c>
      <c r="T211" s="72">
        <f>_xlfn.IFNA(IF('Stata dataset (nominal)'!T210="","",IF(LEFT(T$4,1)="£", 'Stata dataset (nominal)'!T210*$D211, 'Stata dataset (nominal)'!T210)), "")</f>
        <v>0</v>
      </c>
      <c r="U211" s="72">
        <f>_xlfn.IFNA(IF('Stata dataset (nominal)'!U210="","",IF(LEFT(U$4,1)="£", 'Stata dataset (nominal)'!U210*$D211, 'Stata dataset (nominal)'!U210)), "")</f>
        <v>26.460021558404538</v>
      </c>
      <c r="V211" s="72">
        <f>_xlfn.IFNA(IF('Stata dataset (nominal)'!V210="","",IF(LEFT(V$4,1)="£", 'Stata dataset (nominal)'!V210*$D211, 'Stata dataset (nominal)'!V210)), "")</f>
        <v>140.19201430101012</v>
      </c>
      <c r="W211" s="72">
        <f>_xlfn.IFNA(IF('Stata dataset (nominal)'!W210="","",IF(LEFT(W$4,1)="£", 'Stata dataset (nominal)'!W210*$D211, 'Stata dataset (nominal)'!W210)), "")</f>
        <v>2.1652018967089672</v>
      </c>
      <c r="X211" s="72">
        <f>_xlfn.IFNA(IF('Stata dataset (nominal)'!X210="","",IF(LEFT(X$4,1)="£", 'Stata dataset (nominal)'!X210*$D211, 'Stata dataset (nominal)'!X210)), "")</f>
        <v>15.66962493758577</v>
      </c>
      <c r="Y211" s="72">
        <f>_xlfn.IFNA(IF('Stata dataset (nominal)'!Y210="","",IF(LEFT(Y$4,1)="£", 'Stata dataset (nominal)'!Y210*$D211, 'Stata dataset (nominal)'!Y210)), "")</f>
        <v>12.333792174925625</v>
      </c>
      <c r="Z211" s="72">
        <f>_xlfn.IFNA(IF('Stata dataset (nominal)'!Z210="","",IF(LEFT(Z$4,1)="£", 'Stata dataset (nominal)'!Z210*$D211, 'Stata dataset (nominal)'!Z210)), "")</f>
        <v>11.899029134682323</v>
      </c>
      <c r="AA211" s="72">
        <f>_xlfn.IFNA(IF('Stata dataset (nominal)'!AA210="","",IF(LEFT(AA$4,1)="£", 'Stata dataset (nominal)'!AA210*$D211, 'Stata dataset (nominal)'!AA210)), "")</f>
        <v>292.0634538366844</v>
      </c>
      <c r="AB211" s="72">
        <f>_xlfn.IFNA(IF('Stata dataset (nominal)'!AB210="","",IF(LEFT(AB$4,1)="£", 'Stata dataset (nominal)'!AB210*$D211, 'Stata dataset (nominal)'!AB210)), "")</f>
        <v>2.1496192039392694</v>
      </c>
      <c r="AC211" s="72">
        <f>_xlfn.IFNA(IF('Stata dataset (nominal)'!AC210="","",IF(LEFT(AC$4,1)="£", 'Stata dataset (nominal)'!AC210*$D211, 'Stata dataset (nominal)'!AC210)), "")</f>
        <v>1.0583571216258294</v>
      </c>
      <c r="AD211" s="72">
        <f>_xlfn.IFNA(IF('Stata dataset (nominal)'!AD210="","",IF(LEFT(AD$4,1)="£", 'Stata dataset (nominal)'!AD210*$D211, 'Stata dataset (nominal)'!AD210)), "")</f>
        <v>1.2456643414033646</v>
      </c>
    </row>
    <row r="212" spans="1:30" x14ac:dyDescent="0.4">
      <c r="A212" s="63" t="str">
        <f t="shared" si="1"/>
        <v>AFW18</v>
      </c>
      <c r="B212" s="63" t="s">
        <v>397</v>
      </c>
      <c r="C212" s="63" t="s">
        <v>251</v>
      </c>
      <c r="D212" s="72">
        <f>_xlfn.IFNA(IF('Stata dataset (nominal)'!D211="","",IF(LEFT(D$4,1)="£",'Stata dataset (nominal)'!D211*$D212,'Stata dataset (nominal)'!D211)),"")</f>
        <v>1.1806332960179113</v>
      </c>
      <c r="E212" s="72">
        <f>_xlfn.IFNA(IF('Stata dataset (nominal)'!E211="","",IF(LEFT(E$4,1)="£", 'Stata dataset (nominal)'!E211*$D212, 'Stata dataset (nominal)'!E211)), "")</f>
        <v>9.0318447145370229</v>
      </c>
      <c r="F212" s="72">
        <f>_xlfn.IFNA(IF('Stata dataset (nominal)'!F211="","",IF(LEFT(F$4,1)="£", 'Stata dataset (nominal)'!F211*$D212, 'Stata dataset (nominal)'!F211)), "")</f>
        <v>2.409672557172557</v>
      </c>
      <c r="G212" s="72">
        <f>_xlfn.IFNA(IF('Stata dataset (nominal)'!G211="","",IF(LEFT(G$4,1)="£", 'Stata dataset (nominal)'!G211*$D212, 'Stata dataset (nominal)'!G211)), "")</f>
        <v>10.185323444746523</v>
      </c>
      <c r="H212" s="72">
        <f>_xlfn.IFNA(IF('Stata dataset (nominal)'!H211="","",IF(LEFT(H$4,1)="£", 'Stata dataset (nominal)'!H211*$D212, 'Stata dataset (nominal)'!H211)), "")</f>
        <v>3.4167527586758357</v>
      </c>
      <c r="I212" s="72">
        <f>_xlfn.IFNA(IF('Stata dataset (nominal)'!I211="","",IF(LEFT(I$4,1)="£", 'Stata dataset (nominal)'!I211*$D212, 'Stata dataset (nominal)'!I211)), "")</f>
        <v>10.7508467935391</v>
      </c>
      <c r="J212" s="72" t="str">
        <f>_xlfn.IFNA(IF('Stata dataset (nominal)'!J211="","",IF(LEFT(J$4,1)="£", 'Stata dataset (nominal)'!J211*$D212, 'Stata dataset (nominal)'!J211)), "")</f>
        <v/>
      </c>
      <c r="K212" s="72" t="str">
        <f>_xlfn.IFNA(IF('Stata dataset (nominal)'!K211="","",IF(LEFT(K$4,1)="£", 'Stata dataset (nominal)'!K211*$D212, 'Stata dataset (nominal)'!K211)), "")</f>
        <v/>
      </c>
      <c r="L212" s="72">
        <f>_xlfn.IFNA(IF('Stata dataset (nominal)'!L211="","",IF(LEFT(L$4,1)="£", 'Stata dataset (nominal)'!L211*$D212, 'Stata dataset (nominal)'!L211)), "")</f>
        <v>0</v>
      </c>
      <c r="M212" s="72">
        <f>_xlfn.IFNA(IF('Stata dataset (nominal)'!M211="","",IF(LEFT(M$4,1)="£", 'Stata dataset (nominal)'!M211*$D212, 'Stata dataset (nominal)'!M211)), "")</f>
        <v>1.3105029585798817</v>
      </c>
      <c r="N212" s="72" t="str">
        <f>_xlfn.IFNA(IF('Stata dataset (nominal)'!N211="","",IF(LEFT(N$4,1)="£", 'Stata dataset (nominal)'!N211*$D212, 'Stata dataset (nominal)'!N211)), "")</f>
        <v/>
      </c>
      <c r="O212" s="72">
        <f>_xlfn.IFNA(IF('Stata dataset (nominal)'!O211="","",IF(LEFT(O$4,1)="£", 'Stata dataset (nominal)'!O211*$D212, 'Stata dataset (nominal)'!O211)), "")</f>
        <v>636.97299999999996</v>
      </c>
      <c r="P212" s="72">
        <f>_xlfn.IFNA(IF('Stata dataset (nominal)'!P211="","",IF(LEFT(P$4,1)="£", 'Stata dataset (nominal)'!P211*$D212, 'Stata dataset (nominal)'!P211)), "")</f>
        <v>0</v>
      </c>
      <c r="Q212" s="72">
        <f>_xlfn.IFNA(IF('Stata dataset (nominal)'!Q211="","",IF(LEFT(Q$4,1)="£", 'Stata dataset (nominal)'!Q211*$D212, 'Stata dataset (nominal)'!Q211)), "")</f>
        <v>0</v>
      </c>
      <c r="R212" s="72">
        <f>_xlfn.IFNA(IF('Stata dataset (nominal)'!R211="","",IF(LEFT(R$4,1)="£", 'Stata dataset (nominal)'!R211*$D212, 'Stata dataset (nominal)'!R211)), "")</f>
        <v>727.59299999999996</v>
      </c>
      <c r="S212" s="72">
        <f>_xlfn.IFNA(IF('Stata dataset (nominal)'!S211="","",IF(LEFT(S$4,1)="£", 'Stata dataset (nominal)'!S211*$D212, 'Stata dataset (nominal)'!S211)), "")</f>
        <v>0</v>
      </c>
      <c r="T212" s="72">
        <f>_xlfn.IFNA(IF('Stata dataset (nominal)'!T211="","",IF(LEFT(T$4,1)="£", 'Stata dataset (nominal)'!T211*$D212, 'Stata dataset (nominal)'!T211)), "")</f>
        <v>0</v>
      </c>
      <c r="U212" s="72">
        <f>_xlfn.IFNA(IF('Stata dataset (nominal)'!U211="","",IF(LEFT(U$4,1)="£", 'Stata dataset (nominal)'!U211*$D212, 'Stata dataset (nominal)'!U211)), "")</f>
        <v>25.999728172345357</v>
      </c>
      <c r="V212" s="72">
        <f>_xlfn.IFNA(IF('Stata dataset (nominal)'!V211="","",IF(LEFT(V$4,1)="£", 'Stata dataset (nominal)'!V211*$D212, 'Stata dataset (nominal)'!V211)), "")</f>
        <v>140.27596001791838</v>
      </c>
      <c r="W212" s="72">
        <f>_xlfn.IFNA(IF('Stata dataset (nominal)'!W211="","",IF(LEFT(W$4,1)="£", 'Stata dataset (nominal)'!W211*$D212, 'Stata dataset (nominal)'!W211)), "")</f>
        <v>2.1515798955516519</v>
      </c>
      <c r="X212" s="72">
        <f>_xlfn.IFNA(IF('Stata dataset (nominal)'!X211="","",IF(LEFT(X$4,1)="£", 'Stata dataset (nominal)'!X211*$D212, 'Stata dataset (nominal)'!X211)), "")</f>
        <v>15.618890466219542</v>
      </c>
      <c r="Y212" s="72">
        <f>_xlfn.IFNA(IF('Stata dataset (nominal)'!Y211="","",IF(LEFT(Y$4,1)="£", 'Stata dataset (nominal)'!Y211*$D212, 'Stata dataset (nominal)'!Y211)), "")</f>
        <v>12.331170103658724</v>
      </c>
      <c r="Z212" s="72">
        <f>_xlfn.IFNA(IF('Stata dataset (nominal)'!Z211="","",IF(LEFT(Z$4,1)="£", 'Stata dataset (nominal)'!Z211*$D212, 'Stata dataset (nominal)'!Z211)), "")</f>
        <v>11.461854764809091</v>
      </c>
      <c r="AA212" s="72">
        <f>_xlfn.IFNA(IF('Stata dataset (nominal)'!AA211="","",IF(LEFT(AA$4,1)="£", 'Stata dataset (nominal)'!AA211*$D212, 'Stata dataset (nominal)'!AA211)), "")</f>
        <v>288.23154845674071</v>
      </c>
      <c r="AB212" s="72">
        <f>_xlfn.IFNA(IF('Stata dataset (nominal)'!AB211="","",IF(LEFT(AB$4,1)="£", 'Stata dataset (nominal)'!AB211*$D212, 'Stata dataset (nominal)'!AB211)), "")</f>
        <v>1.6812218135295056</v>
      </c>
      <c r="AC212" s="72">
        <f>_xlfn.IFNA(IF('Stata dataset (nominal)'!AC211="","",IF(LEFT(AC$4,1)="£", 'Stata dataset (nominal)'!AC211*$D212, 'Stata dataset (nominal)'!AC211)), "")</f>
        <v>1.0311915502167546</v>
      </c>
      <c r="AD212" s="72">
        <f>_xlfn.IFNA(IF('Stata dataset (nominal)'!AD211="","",IF(LEFT(AD$4,1)="£", 'Stata dataset (nominal)'!AD211*$D212, 'Stata dataset (nominal)'!AD211)), "")</f>
        <v>1.0283316008316008</v>
      </c>
    </row>
    <row r="213" spans="1:30" x14ac:dyDescent="0.4">
      <c r="A213" s="63" t="str">
        <f t="shared" si="1"/>
        <v>AFW19</v>
      </c>
      <c r="B213" s="63" t="s">
        <v>397</v>
      </c>
      <c r="C213" s="63" t="s">
        <v>253</v>
      </c>
      <c r="D213" s="72">
        <f>_xlfn.IFNA(IF('Stata dataset (nominal)'!D212="","",IF(LEFT(D$4,1)="£",'Stata dataset (nominal)'!D212*$D213,'Stata dataset (nominal)'!D212)),"")</f>
        <v>1.1560444722831191</v>
      </c>
      <c r="E213" s="72">
        <f>_xlfn.IFNA(IF('Stata dataset (nominal)'!E212="","",IF(LEFT(E$4,1)="£", 'Stata dataset (nominal)'!E212*$D213, 'Stata dataset (nominal)'!E212)), "")</f>
        <v>8.9443160820544936</v>
      </c>
      <c r="F213" s="72">
        <f>_xlfn.IFNA(IF('Stata dataset (nominal)'!F212="","",IF(LEFT(F$4,1)="£", 'Stata dataset (nominal)'!F212*$D213, 'Stata dataset (nominal)'!F212)), "")</f>
        <v>2.4427219699342309</v>
      </c>
      <c r="G213" s="72">
        <f>_xlfn.IFNA(IF('Stata dataset (nominal)'!G212="","",IF(LEFT(G$4,1)="£", 'Stata dataset (nominal)'!G212*$D213, 'Stata dataset (nominal)'!G212)), "")</f>
        <v>7.5189132477294063</v>
      </c>
      <c r="H213" s="72">
        <f>_xlfn.IFNA(IF('Stata dataset (nominal)'!H212="","",IF(LEFT(H$4,1)="£", 'Stata dataset (nominal)'!H212*$D213, 'Stata dataset (nominal)'!H212)), "")</f>
        <v>1.3988138114625741</v>
      </c>
      <c r="I213" s="72">
        <f>_xlfn.IFNA(IF('Stata dataset (nominal)'!I212="","",IF(LEFT(I$4,1)="£", 'Stata dataset (nominal)'!I212*$D213, 'Stata dataset (nominal)'!I212)), "")</f>
        <v>11.036756576886939</v>
      </c>
      <c r="J213" s="72" t="str">
        <f>_xlfn.IFNA(IF('Stata dataset (nominal)'!J212="","",IF(LEFT(J$4,1)="£", 'Stata dataset (nominal)'!J212*$D213, 'Stata dataset (nominal)'!J212)), "")</f>
        <v/>
      </c>
      <c r="K213" s="72" t="str">
        <f>_xlfn.IFNA(IF('Stata dataset (nominal)'!K212="","",IF(LEFT(K$4,1)="£", 'Stata dataset (nominal)'!K212*$D213, 'Stata dataset (nominal)'!K212)), "")</f>
        <v/>
      </c>
      <c r="L213" s="72">
        <f>_xlfn.IFNA(IF('Stata dataset (nominal)'!L212="","",IF(LEFT(L$4,1)="£", 'Stata dataset (nominal)'!L212*$D213, 'Stata dataset (nominal)'!L212)), "")</f>
        <v>0</v>
      </c>
      <c r="M213" s="72">
        <f>_xlfn.IFNA(IF('Stata dataset (nominal)'!M212="","",IF(LEFT(M$4,1)="£", 'Stata dataset (nominal)'!M212*$D213, 'Stata dataset (nominal)'!M212)), "")</f>
        <v>1.8103656435953646</v>
      </c>
      <c r="N213" s="72" t="str">
        <f>_xlfn.IFNA(IF('Stata dataset (nominal)'!N212="","",IF(LEFT(N$4,1)="£", 'Stata dataset (nominal)'!N212*$D213, 'Stata dataset (nominal)'!N212)), "")</f>
        <v/>
      </c>
      <c r="O213" s="72">
        <f>_xlfn.IFNA(IF('Stata dataset (nominal)'!O212="","",IF(LEFT(O$4,1)="£", 'Stata dataset (nominal)'!O212*$D213, 'Stata dataset (nominal)'!O212)), "")</f>
        <v>604.28</v>
      </c>
      <c r="P213" s="72" t="str">
        <f>_xlfn.IFNA(IF('Stata dataset (nominal)'!P212="","",IF(LEFT(P$4,1)="£", 'Stata dataset (nominal)'!P212*$D213, 'Stata dataset (nominal)'!P212)), "")</f>
        <v/>
      </c>
      <c r="Q213" s="72" t="str">
        <f>_xlfn.IFNA(IF('Stata dataset (nominal)'!Q212="","",IF(LEFT(Q$4,1)="£", 'Stata dataset (nominal)'!Q212*$D213, 'Stata dataset (nominal)'!Q212)), "")</f>
        <v/>
      </c>
      <c r="R213" s="72">
        <f>_xlfn.IFNA(IF('Stata dataset (nominal)'!R212="","",IF(LEFT(R$4,1)="£", 'Stata dataset (nominal)'!R212*$D213, 'Stata dataset (nominal)'!R212)), "")</f>
        <v>768.87699999999995</v>
      </c>
      <c r="S213" s="72" t="str">
        <f>_xlfn.IFNA(IF('Stata dataset (nominal)'!S212="","",IF(LEFT(S$4,1)="£", 'Stata dataset (nominal)'!S212*$D213, 'Stata dataset (nominal)'!S212)), "")</f>
        <v/>
      </c>
      <c r="T213" s="72" t="str">
        <f>_xlfn.IFNA(IF('Stata dataset (nominal)'!T212="","",IF(LEFT(T$4,1)="£", 'Stata dataset (nominal)'!T212*$D213, 'Stata dataset (nominal)'!T212)), "")</f>
        <v/>
      </c>
      <c r="U213" s="72">
        <f>_xlfn.IFNA(IF('Stata dataset (nominal)'!U212="","",IF(LEFT(U$4,1)="£", 'Stata dataset (nominal)'!U212*$D213, 'Stata dataset (nominal)'!U212)), "")</f>
        <v>25.258608629286385</v>
      </c>
      <c r="V213" s="72">
        <f>_xlfn.IFNA(IF('Stata dataset (nominal)'!V212="","",IF(LEFT(V$4,1)="£", 'Stata dataset (nominal)'!V212*$D213, 'Stata dataset (nominal)'!V212)), "")</f>
        <v>140.0661812805842</v>
      </c>
      <c r="W213" s="72">
        <f>_xlfn.IFNA(IF('Stata dataset (nominal)'!W212="","",IF(LEFT(W$4,1)="£", 'Stata dataset (nominal)'!W212*$D213, 'Stata dataset (nominal)'!W212)), "")</f>
        <v>2.1051898066703751</v>
      </c>
      <c r="X213" s="72">
        <f>_xlfn.IFNA(IF('Stata dataset (nominal)'!X212="","",IF(LEFT(X$4,1)="£", 'Stata dataset (nominal)'!X212*$D213, 'Stata dataset (nominal)'!X212)), "")</f>
        <v>16.118766155527133</v>
      </c>
      <c r="Y213" s="72">
        <f>_xlfn.IFNA(IF('Stata dataset (nominal)'!Y212="","",IF(LEFT(Y$4,1)="£", 'Stata dataset (nominal)'!Y212*$D213, 'Stata dataset (nominal)'!Y212)), "")</f>
        <v>12.331170103658724</v>
      </c>
      <c r="Z213" s="72">
        <f>_xlfn.IFNA(IF('Stata dataset (nominal)'!Z212="","",IF(LEFT(Z$4,1)="£", 'Stata dataset (nominal)'!Z212*$D213, 'Stata dataset (nominal)'!Z212)), "")</f>
        <v>11.027197095384276</v>
      </c>
      <c r="AA213" s="72">
        <f>_xlfn.IFNA(IF('Stata dataset (nominal)'!AA212="","",IF(LEFT(AA$4,1)="£", 'Stata dataset (nominal)'!AA212*$D213, 'Stata dataset (nominal)'!AA212)), "")</f>
        <v>283.60661016285621</v>
      </c>
      <c r="AB213" s="72">
        <f>_xlfn.IFNA(IF('Stata dataset (nominal)'!AB212="","",IF(LEFT(AB$4,1)="£", 'Stata dataset (nominal)'!AB212*$D213, 'Stata dataset (nominal)'!AB212)), "")</f>
        <v>0.84391246476667692</v>
      </c>
      <c r="AC213" s="72">
        <f>_xlfn.IFNA(IF('Stata dataset (nominal)'!AC212="","",IF(LEFT(AC$4,1)="£", 'Stata dataset (nominal)'!AC212*$D213, 'Stata dataset (nominal)'!AC212)), "")</f>
        <v>1.0097151211251747</v>
      </c>
      <c r="AD213" s="72">
        <f>_xlfn.IFNA(IF('Stata dataset (nominal)'!AD212="","",IF(LEFT(AD$4,1)="£", 'Stata dataset (nominal)'!AD212*$D213, 'Stata dataset (nominal)'!AD212)), "")</f>
        <v>0.84622455371124317</v>
      </c>
    </row>
    <row r="214" spans="1:30" x14ac:dyDescent="0.4">
      <c r="A214" s="63" t="str">
        <f t="shared" si="1"/>
        <v>AFW20</v>
      </c>
      <c r="B214" s="63" t="s">
        <v>397</v>
      </c>
      <c r="C214" s="63" t="s">
        <v>255</v>
      </c>
      <c r="D214" s="72">
        <f>_xlfn.IFNA(IF('Stata dataset (nominal)'!D213="","",IF(LEFT(D$4,1)="£",'Stata dataset (nominal)'!D213*$D214,'Stata dataset (nominal)'!D213)),"")</f>
        <v>1.1367310801447381</v>
      </c>
      <c r="E214" s="72">
        <f>_xlfn.IFNA(IF('Stata dataset (nominal)'!E213="","",IF(LEFT(E$4,1)="£", 'Stata dataset (nominal)'!E213*$D214, 'Stata dataset (nominal)'!E213)), "")</f>
        <v>7.9491604434521541</v>
      </c>
      <c r="F214" s="72">
        <f>_xlfn.IFNA(IF('Stata dataset (nominal)'!F213="","",IF(LEFT(F$4,1)="£", 'Stata dataset (nominal)'!F213*$D214, 'Stata dataset (nominal)'!F213)), "")</f>
        <v>2.3973658480252529</v>
      </c>
      <c r="G214" s="72">
        <f>_xlfn.IFNA(IF('Stata dataset (nominal)'!G213="","",IF(LEFT(G$4,1)="£", 'Stata dataset (nominal)'!G213*$D214, 'Stata dataset (nominal)'!G213)), "")</f>
        <v>10.742108707367775</v>
      </c>
      <c r="H214" s="72">
        <f>_xlfn.IFNA(IF('Stata dataset (nominal)'!H213="","",IF(LEFT(H$4,1)="£", 'Stata dataset (nominal)'!H213*$D214, 'Stata dataset (nominal)'!H213)), "")</f>
        <v>1.6096112094849491</v>
      </c>
      <c r="I214" s="72">
        <f>_xlfn.IFNA(IF('Stata dataset (nominal)'!I213="","",IF(LEFT(I$4,1)="£", 'Stata dataset (nominal)'!I213*$D214, 'Stata dataset (nominal)'!I213)), "")</f>
        <v>11.250227500192473</v>
      </c>
      <c r="J214" s="72" t="str">
        <f>_xlfn.IFNA(IF('Stata dataset (nominal)'!J213="","",IF(LEFT(J$4,1)="£", 'Stata dataset (nominal)'!J213*$D214, 'Stata dataset (nominal)'!J213)), "")</f>
        <v/>
      </c>
      <c r="K214" s="72" t="str">
        <f>_xlfn.IFNA(IF('Stata dataset (nominal)'!K213="","",IF(LEFT(K$4,1)="£", 'Stata dataset (nominal)'!K213*$D214, 'Stata dataset (nominal)'!K213)), "")</f>
        <v/>
      </c>
      <c r="L214" s="72">
        <f>_xlfn.IFNA(IF('Stata dataset (nominal)'!L213="","",IF(LEFT(L$4,1)="£", 'Stata dataset (nominal)'!L213*$D214, 'Stata dataset (nominal)'!L213)), "")</f>
        <v>0</v>
      </c>
      <c r="M214" s="72">
        <f>_xlfn.IFNA(IF('Stata dataset (nominal)'!M213="","",IF(LEFT(M$4,1)="£", 'Stata dataset (nominal)'!M213*$D214, 'Stata dataset (nominal)'!M213)), "")</f>
        <v>0.70477326968973764</v>
      </c>
      <c r="N214" s="72" t="str">
        <f>_xlfn.IFNA(IF('Stata dataset (nominal)'!N213="","",IF(LEFT(N$4,1)="£", 'Stata dataset (nominal)'!N213*$D214, 'Stata dataset (nominal)'!N213)), "")</f>
        <v/>
      </c>
      <c r="O214" s="72">
        <f>_xlfn.IFNA(IF('Stata dataset (nominal)'!O213="","",IF(LEFT(O$4,1)="£", 'Stata dataset (nominal)'!O213*$D214, 'Stata dataset (nominal)'!O213)), "")</f>
        <v>562.95899999999995</v>
      </c>
      <c r="P214" s="72" t="str">
        <f>_xlfn.IFNA(IF('Stata dataset (nominal)'!P213="","",IF(LEFT(P$4,1)="£", 'Stata dataset (nominal)'!P213*$D214, 'Stata dataset (nominal)'!P213)), "")</f>
        <v/>
      </c>
      <c r="Q214" s="72" t="str">
        <f>_xlfn.IFNA(IF('Stata dataset (nominal)'!Q213="","",IF(LEFT(Q$4,1)="£", 'Stata dataset (nominal)'!Q213*$D214, 'Stata dataset (nominal)'!Q213)), "")</f>
        <v/>
      </c>
      <c r="R214" s="72">
        <f>_xlfn.IFNA(IF('Stata dataset (nominal)'!R213="","",IF(LEFT(R$4,1)="£", 'Stata dataset (nominal)'!R213*$D214, 'Stata dataset (nominal)'!R213)), "")</f>
        <v>824.726</v>
      </c>
      <c r="S214" s="72" t="str">
        <f>_xlfn.IFNA(IF('Stata dataset (nominal)'!S213="","",IF(LEFT(S$4,1)="£", 'Stata dataset (nominal)'!S213*$D214, 'Stata dataset (nominal)'!S213)), "")</f>
        <v/>
      </c>
      <c r="T214" s="72" t="str">
        <f>_xlfn.IFNA(IF('Stata dataset (nominal)'!T213="","",IF(LEFT(T$4,1)="£", 'Stata dataset (nominal)'!T213*$D214, 'Stata dataset (nominal)'!T213)), "")</f>
        <v/>
      </c>
      <c r="U214" s="72">
        <f>_xlfn.IFNA(IF('Stata dataset (nominal)'!U213="","",IF(LEFT(U$4,1)="£", 'Stata dataset (nominal)'!U213*$D214, 'Stata dataset (nominal)'!U213)), "")</f>
        <v>24.45039668012021</v>
      </c>
      <c r="V214" s="72">
        <f>_xlfn.IFNA(IF('Stata dataset (nominal)'!V213="","",IF(LEFT(V$4,1)="£", 'Stata dataset (nominal)'!V213*$D214, 'Stata dataset (nominal)'!V213)), "")</f>
        <v>139.67992754905617</v>
      </c>
      <c r="W214" s="72">
        <f>_xlfn.IFNA(IF('Stata dataset (nominal)'!W213="","",IF(LEFT(W$4,1)="£", 'Stata dataset (nominal)'!W213*$D214, 'Stata dataset (nominal)'!W213)), "")</f>
        <v>2.0758196200027395</v>
      </c>
      <c r="X214" s="72">
        <f>_xlfn.IFNA(IF('Stata dataset (nominal)'!X213="","",IF(LEFT(X$4,1)="£", 'Stata dataset (nominal)'!X213*$D214, 'Stata dataset (nominal)'!X213)), "")</f>
        <v>14.426222859654677</v>
      </c>
      <c r="Y214" s="72">
        <f>_xlfn.IFNA(IF('Stata dataset (nominal)'!Y213="","",IF(LEFT(Y$4,1)="£", 'Stata dataset (nominal)'!Y213*$D214, 'Stata dataset (nominal)'!Y213)), "")</f>
        <v>10.58372309207291</v>
      </c>
      <c r="Z214" s="72">
        <f>_xlfn.IFNA(IF('Stata dataset (nominal)'!Z213="","",IF(LEFT(Z$4,1)="£", 'Stata dataset (nominal)'!Z213*$D214, 'Stata dataset (nominal)'!Z213)), "")</f>
        <v>10.58372309207291</v>
      </c>
      <c r="AA214" s="72">
        <f>_xlfn.IFNA(IF('Stata dataset (nominal)'!AA213="","",IF(LEFT(AA$4,1)="£", 'Stata dataset (nominal)'!AA213*$D214, 'Stata dataset (nominal)'!AA213)), "")</f>
        <v>279.06179652013248</v>
      </c>
      <c r="AB214" s="72">
        <f>_xlfn.IFNA(IF('Stata dataset (nominal)'!AB213="","",IF(LEFT(AB$4,1)="£", 'Stata dataset (nominal)'!AB213*$D214, 'Stata dataset (nominal)'!AB213)), "")</f>
        <v>1.0901251058588037</v>
      </c>
      <c r="AC214" s="72">
        <f>_xlfn.IFNA(IF('Stata dataset (nominal)'!AC213="","",IF(LEFT(AC$4,1)="£", 'Stata dataset (nominal)'!AC213*$D214, 'Stata dataset (nominal)'!AC213)), "")</f>
        <v>0.99284637208489768</v>
      </c>
      <c r="AD214" s="72">
        <f>_xlfn.IFNA(IF('Stata dataset (nominal)'!AD213="","",IF(LEFT(AD$4,1)="£", 'Stata dataset (nominal)'!AD213*$D214, 'Stata dataset (nominal)'!AD213)), "")</f>
        <v>1.0219212410501195</v>
      </c>
    </row>
    <row r="215" spans="1:30" x14ac:dyDescent="0.4">
      <c r="A215" s="63" t="str">
        <f t="shared" si="1"/>
        <v>AFW21</v>
      </c>
      <c r="B215" s="63" t="s">
        <v>397</v>
      </c>
      <c r="C215" s="63" t="s">
        <v>257</v>
      </c>
      <c r="D215" s="72">
        <f>_xlfn.IFNA(IF('Stata dataset (nominal)'!D214="","",IF(LEFT(D$4,1)="£",'Stata dataset (nominal)'!D214*$D215,'Stata dataset (nominal)'!D214)),"")</f>
        <v>1.1277018254028868</v>
      </c>
      <c r="E215" s="72">
        <f>_xlfn.IFNA(IF('Stata dataset (nominal)'!E214="","",IF(LEFT(E$4,1)="£", 'Stata dataset (nominal)'!E214*$D215, 'Stata dataset (nominal)'!E214)), "")</f>
        <v>8.0145768731383171</v>
      </c>
      <c r="F215" s="72">
        <f>_xlfn.IFNA(IF('Stata dataset (nominal)'!F214="","",IF(LEFT(F$4,1)="£", 'Stata dataset (nominal)'!F214*$D215, 'Stata dataset (nominal)'!F214)), "")</f>
        <v>2.6106297258076827</v>
      </c>
      <c r="G215" s="72">
        <f>_xlfn.IFNA(IF('Stata dataset (nominal)'!G214="","",IF(LEFT(G$4,1)="£", 'Stata dataset (nominal)'!G214*$D215, 'Stata dataset (nominal)'!G214)), "")</f>
        <v>8.962974108302145</v>
      </c>
      <c r="H215" s="72">
        <f>_xlfn.IFNA(IF('Stata dataset (nominal)'!H214="","",IF(LEFT(H$4,1)="£", 'Stata dataset (nominal)'!H214*$D215, 'Stata dataset (nominal)'!H214)), "")</f>
        <v>2.0129477583441528</v>
      </c>
      <c r="I215" s="72">
        <f>_xlfn.IFNA(IF('Stata dataset (nominal)'!I214="","",IF(LEFT(I$4,1)="£", 'Stata dataset (nominal)'!I214*$D215, 'Stata dataset (nominal)'!I214)), "")</f>
        <v>10.513564118231114</v>
      </c>
      <c r="J215" s="72">
        <f>_xlfn.IFNA(IF('Stata dataset (nominal)'!J214="","",IF(LEFT(J$4,1)="£", 'Stata dataset (nominal)'!J214*$D215, 'Stata dataset (nominal)'!J214)), "")</f>
        <v>0.12743030627052621</v>
      </c>
      <c r="K215" s="72" t="str">
        <f>_xlfn.IFNA(IF('Stata dataset (nominal)'!K214="","",IF(LEFT(K$4,1)="£", 'Stata dataset (nominal)'!K214*$D215, 'Stata dataset (nominal)'!K214)), "")</f>
        <v/>
      </c>
      <c r="L215" s="72">
        <f>_xlfn.IFNA(IF('Stata dataset (nominal)'!L214="","",IF(LEFT(L$4,1)="£", 'Stata dataset (nominal)'!L214*$D215, 'Stata dataset (nominal)'!L214)), "")</f>
        <v>0</v>
      </c>
      <c r="M215" s="72" t="str">
        <f>_xlfn.IFNA(IF('Stata dataset (nominal)'!M214="","",IF(LEFT(M$4,1)="£", 'Stata dataset (nominal)'!M214*$D215, 'Stata dataset (nominal)'!M214)), "")</f>
        <v/>
      </c>
      <c r="N215" s="72" t="str">
        <f>_xlfn.IFNA(IF('Stata dataset (nominal)'!N214="","",IF(LEFT(N$4,1)="£", 'Stata dataset (nominal)'!N214*$D215, 'Stata dataset (nominal)'!N214)), "")</f>
        <v/>
      </c>
      <c r="O215" s="72">
        <f>_xlfn.IFNA(IF('Stata dataset (nominal)'!O214="","",IF(LEFT(O$4,1)="£", 'Stata dataset (nominal)'!O214*$D215, 'Stata dataset (nominal)'!O214)), "")</f>
        <v>532.42600000000004</v>
      </c>
      <c r="P215" s="72">
        <f>_xlfn.IFNA(IF('Stata dataset (nominal)'!P214="","",IF(LEFT(P$4,1)="£", 'Stata dataset (nominal)'!P214*$D215, 'Stata dataset (nominal)'!P214)), "")</f>
        <v>0</v>
      </c>
      <c r="Q215" s="72">
        <f>_xlfn.IFNA(IF('Stata dataset (nominal)'!Q214="","",IF(LEFT(Q$4,1)="£", 'Stata dataset (nominal)'!Q214*$D215, 'Stata dataset (nominal)'!Q214)), "")</f>
        <v>0</v>
      </c>
      <c r="R215" s="72">
        <f>_xlfn.IFNA(IF('Stata dataset (nominal)'!R214="","",IF(LEFT(R$4,1)="£", 'Stata dataset (nominal)'!R214*$D215, 'Stata dataset (nominal)'!R214)), "")</f>
        <v>866.02700000000004</v>
      </c>
      <c r="S215" s="72">
        <f>_xlfn.IFNA(IF('Stata dataset (nominal)'!S214="","",IF(LEFT(S$4,1)="£", 'Stata dataset (nominal)'!S214*$D215, 'Stata dataset (nominal)'!S214)), "")</f>
        <v>0</v>
      </c>
      <c r="T215" s="72">
        <f>_xlfn.IFNA(IF('Stata dataset (nominal)'!T214="","",IF(LEFT(T$4,1)="£", 'Stata dataset (nominal)'!T214*$D215, 'Stata dataset (nominal)'!T214)), "")</f>
        <v>0</v>
      </c>
      <c r="U215" s="72">
        <f>_xlfn.IFNA(IF('Stata dataset (nominal)'!U214="","",IF(LEFT(U$4,1)="£", 'Stata dataset (nominal)'!U214*$D215, 'Stata dataset (nominal)'!U214)), "")</f>
        <v>24.276101120552244</v>
      </c>
      <c r="V215" s="72">
        <f>_xlfn.IFNA(IF('Stata dataset (nominal)'!V214="","",IF(LEFT(V$4,1)="£", 'Stata dataset (nominal)'!V214*$D215, 'Stata dataset (nominal)'!V214)), "")</f>
        <v>138.82811459027781</v>
      </c>
      <c r="W215" s="72">
        <f>_xlfn.IFNA(IF('Stata dataset (nominal)'!W214="","",IF(LEFT(W$4,1)="£", 'Stata dataset (nominal)'!W214*$D215, 'Stata dataset (nominal)'!W214)), "")</f>
        <v>2.1032419144283745</v>
      </c>
      <c r="X215" s="72">
        <f>_xlfn.IFNA(IF('Stata dataset (nominal)'!X214="","",IF(LEFT(X$4,1)="£", 'Stata dataset (nominal)'!X214*$D215, 'Stata dataset (nominal)'!X214)), "")</f>
        <v>14.426222859654677</v>
      </c>
      <c r="Y215" s="72">
        <f>_xlfn.IFNA(IF('Stata dataset (nominal)'!Y214="","",IF(LEFT(Y$4,1)="£", 'Stata dataset (nominal)'!Y214*$D215, 'Stata dataset (nominal)'!Y214)), "")</f>
        <v>10.58372309207291</v>
      </c>
      <c r="Z215" s="72">
        <f>_xlfn.IFNA(IF('Stata dataset (nominal)'!Z214="","",IF(LEFT(Z$4,1)="£", 'Stata dataset (nominal)'!Z214*$D215, 'Stata dataset (nominal)'!Z214)), "")</f>
        <v>10.58372309207291</v>
      </c>
      <c r="AA215" s="72">
        <f>_xlfn.IFNA(IF('Stata dataset (nominal)'!AA214="","",IF(LEFT(AA$4,1)="£", 'Stata dataset (nominal)'!AA214*$D215, 'Stata dataset (nominal)'!AA214)), "")</f>
        <v>273.31094210646904</v>
      </c>
      <c r="AB215" s="72">
        <f>_xlfn.IFNA(IF('Stata dataset (nominal)'!AB214="","",IF(LEFT(AB$4,1)="£", 'Stata dataset (nominal)'!AB214*$D215, 'Stata dataset (nominal)'!AB214)), "")</f>
        <v>0.74202780111509958</v>
      </c>
      <c r="AC215" s="72">
        <f>_xlfn.IFNA(IF('Stata dataset (nominal)'!AC214="","",IF(LEFT(AC$4,1)="£", 'Stata dataset (nominal)'!AC214*$D215, 'Stata dataset (nominal)'!AC214)), "")</f>
        <v>0.98496001886586182</v>
      </c>
      <c r="AD215" s="72">
        <f>_xlfn.IFNA(IF('Stata dataset (nominal)'!AD214="","",IF(LEFT(AD$4,1)="£", 'Stata dataset (nominal)'!AD214*$D215, 'Stata dataset (nominal)'!AD214)), "")</f>
        <v>0.67662109524173208</v>
      </c>
    </row>
    <row r="216" spans="1:30" x14ac:dyDescent="0.4">
      <c r="A216" s="63" t="str">
        <f t="shared" si="1"/>
        <v>AFW22</v>
      </c>
      <c r="B216" s="63" t="s">
        <v>397</v>
      </c>
      <c r="C216" s="63" t="s">
        <v>259</v>
      </c>
      <c r="D216" s="72">
        <f>_xlfn.IFNA(IF('Stata dataset (nominal)'!D215="","",IF(LEFT(D$4,1)="£",'Stata dataset (nominal)'!D215*$D216,'Stata dataset (nominal)'!D215)),"")</f>
        <v>1.0877412700751434</v>
      </c>
      <c r="E216" s="72">
        <f>_xlfn.IFNA(IF('Stata dataset (nominal)'!E215="","",IF(LEFT(E$4,1)="£", 'Stata dataset (nominal)'!E215*$D216, 'Stata dataset (nominal)'!E215)), "")</f>
        <v>8.4909083542065691</v>
      </c>
      <c r="F216" s="72">
        <f>_xlfn.IFNA(IF('Stata dataset (nominal)'!F215="","",IF(LEFT(F$4,1)="£", 'Stata dataset (nominal)'!F215*$D216, 'Stata dataset (nominal)'!F215)), "")</f>
        <v>3.0598161927213785</v>
      </c>
      <c r="G216" s="72">
        <f>_xlfn.IFNA(IF('Stata dataset (nominal)'!G215="","",IF(LEFT(G$4,1)="£", 'Stata dataset (nominal)'!G215*$D216, 'Stata dataset (nominal)'!G215)), "")</f>
        <v>7.6805411080005879</v>
      </c>
      <c r="H216" s="72">
        <f>_xlfn.IFNA(IF('Stata dataset (nominal)'!H215="","",IF(LEFT(H$4,1)="£", 'Stata dataset (nominal)'!H215*$D216, 'Stata dataset (nominal)'!H215)), "")</f>
        <v>1.5696106527184321</v>
      </c>
      <c r="I216" s="72">
        <f>_xlfn.IFNA(IF('Stata dataset (nominal)'!I215="","",IF(LEFT(I$4,1)="£", 'Stata dataset (nominal)'!I215*$D216, 'Stata dataset (nominal)'!I215)), "")</f>
        <v>9.3988846890229993</v>
      </c>
      <c r="J216" s="72">
        <f>_xlfn.IFNA(IF('Stata dataset (nominal)'!J215="","",IF(LEFT(J$4,1)="£", 'Stata dataset (nominal)'!J215*$D216, 'Stata dataset (nominal)'!J215)), "")</f>
        <v>0.26649661116841011</v>
      </c>
      <c r="K216" s="72" t="str">
        <f>_xlfn.IFNA(IF('Stata dataset (nominal)'!K215="","",IF(LEFT(K$4,1)="£", 'Stata dataset (nominal)'!K215*$D216, 'Stata dataset (nominal)'!K215)), "")</f>
        <v/>
      </c>
      <c r="L216" s="72">
        <f>_xlfn.IFNA(IF('Stata dataset (nominal)'!L215="","",IF(LEFT(L$4,1)="£", 'Stata dataset (nominal)'!L215*$D216, 'Stata dataset (nominal)'!L215)), "")</f>
        <v>0</v>
      </c>
      <c r="M216" s="72" t="str">
        <f>_xlfn.IFNA(IF('Stata dataset (nominal)'!M215="","",IF(LEFT(M$4,1)="£", 'Stata dataset (nominal)'!M215*$D216, 'Stata dataset (nominal)'!M215)), "")</f>
        <v/>
      </c>
      <c r="N216" s="72" t="str">
        <f>_xlfn.IFNA(IF('Stata dataset (nominal)'!N215="","",IF(LEFT(N$4,1)="£", 'Stata dataset (nominal)'!N215*$D216, 'Stata dataset (nominal)'!N215)), "")</f>
        <v/>
      </c>
      <c r="O216" s="72">
        <f>_xlfn.IFNA(IF('Stata dataset (nominal)'!O215="","",IF(LEFT(O$4,1)="£", 'Stata dataset (nominal)'!O215*$D216, 'Stata dataset (nominal)'!O215)), "")</f>
        <v>513.15599999999995</v>
      </c>
      <c r="P216" s="72">
        <f>_xlfn.IFNA(IF('Stata dataset (nominal)'!P215="","",IF(LEFT(P$4,1)="£", 'Stata dataset (nominal)'!P215*$D216, 'Stata dataset (nominal)'!P215)), "")</f>
        <v>0</v>
      </c>
      <c r="Q216" s="72">
        <f>_xlfn.IFNA(IF('Stata dataset (nominal)'!Q215="","",IF(LEFT(Q$4,1)="£", 'Stata dataset (nominal)'!Q215*$D216, 'Stata dataset (nominal)'!Q215)), "")</f>
        <v>0</v>
      </c>
      <c r="R216" s="72">
        <f>_xlfn.IFNA(IF('Stata dataset (nominal)'!R215="","",IF(LEFT(R$4,1)="£", 'Stata dataset (nominal)'!R215*$D216, 'Stata dataset (nominal)'!R215)), "")</f>
        <v>904.04600000000005</v>
      </c>
      <c r="S216" s="72">
        <f>_xlfn.IFNA(IF('Stata dataset (nominal)'!S215="","",IF(LEFT(S$4,1)="£", 'Stata dataset (nominal)'!S215*$D216, 'Stata dataset (nominal)'!S215)), "")</f>
        <v>0</v>
      </c>
      <c r="T216" s="72">
        <f>_xlfn.IFNA(IF('Stata dataset (nominal)'!T215="","",IF(LEFT(T$4,1)="£", 'Stata dataset (nominal)'!T215*$D216, 'Stata dataset (nominal)'!T215)), "")</f>
        <v>0</v>
      </c>
      <c r="U216" s="72">
        <f>_xlfn.IFNA(IF('Stata dataset (nominal)'!U215="","",IF(LEFT(U$4,1)="£", 'Stata dataset (nominal)'!U215*$D216, 'Stata dataset (nominal)'!U215)), "")</f>
        <v>22.253257085267748</v>
      </c>
      <c r="V216" s="72">
        <f>_xlfn.IFNA(IF('Stata dataset (nominal)'!V215="","",IF(LEFT(V$4,1)="£", 'Stata dataset (nominal)'!V215*$D216, 'Stata dataset (nominal)'!V215)), "")</f>
        <v>138.82638652952372</v>
      </c>
      <c r="W216" s="72">
        <f>_xlfn.IFNA(IF('Stata dataset (nominal)'!W215="","",IF(LEFT(W$4,1)="£", 'Stata dataset (nominal)'!W215*$D216, 'Stata dataset (nominal)'!W215)), "")</f>
        <v>2.109519146461293</v>
      </c>
      <c r="X216" s="72">
        <f>_xlfn.IFNA(IF('Stata dataset (nominal)'!X215="","",IF(LEFT(X$4,1)="£", 'Stata dataset (nominal)'!X215*$D216, 'Stata dataset (nominal)'!X215)), "")</f>
        <v>14.426222859654677</v>
      </c>
      <c r="Y216" s="72">
        <f>_xlfn.IFNA(IF('Stata dataset (nominal)'!Y215="","",IF(LEFT(Y$4,1)="£", 'Stata dataset (nominal)'!Y215*$D216, 'Stata dataset (nominal)'!Y215)), "")</f>
        <v>10.58372309207291</v>
      </c>
      <c r="Z216" s="72">
        <f>_xlfn.IFNA(IF('Stata dataset (nominal)'!Z215="","",IF(LEFT(Z$4,1)="£", 'Stata dataset (nominal)'!Z215*$D216, 'Stata dataset (nominal)'!Z215)), "")</f>
        <v>10.58372309207291</v>
      </c>
      <c r="AA216" s="72">
        <f>_xlfn.IFNA(IF('Stata dataset (nominal)'!AA215="","",IF(LEFT(AA$4,1)="£", 'Stata dataset (nominal)'!AA215*$D216, 'Stata dataset (nominal)'!AA215)), "")</f>
        <v>278.65429534404007</v>
      </c>
      <c r="AB216" s="72">
        <f>_xlfn.IFNA(IF('Stata dataset (nominal)'!AB215="","",IF(LEFT(AB$4,1)="£", 'Stata dataset (nominal)'!AB215*$D216, 'Stata dataset (nominal)'!AB215)), "")</f>
        <v>0.22625018417562981</v>
      </c>
      <c r="AC216" s="72">
        <f>_xlfn.IFNA(IF('Stata dataset (nominal)'!AC215="","",IF(LEFT(AC$4,1)="£", 'Stata dataset (nominal)'!AC215*$D216, 'Stata dataset (nominal)'!AC215)), "")</f>
        <v>0.95005757529178791</v>
      </c>
      <c r="AD216" s="72">
        <f>_xlfn.IFNA(IF('Stata dataset (nominal)'!AD215="","",IF(LEFT(AD$4,1)="£", 'Stata dataset (nominal)'!AD215*$D216, 'Stata dataset (nominal)'!AD215)), "")</f>
        <v>0.45793907470163536</v>
      </c>
    </row>
    <row r="217" spans="1:30" x14ac:dyDescent="0.4">
      <c r="A217" s="63" t="str">
        <f t="shared" si="1"/>
        <v>AFW23</v>
      </c>
      <c r="B217" s="63" t="s">
        <v>397</v>
      </c>
      <c r="C217" s="63" t="s">
        <v>261</v>
      </c>
      <c r="D217" s="72">
        <f>_xlfn.IFNA(IF('Stata dataset (nominal)'!D216="","",IF(LEFT(D$4,1)="£",'Stata dataset (nominal)'!D216*$D217,'Stata dataset (nominal)'!D216)),"")</f>
        <v>1</v>
      </c>
      <c r="E217" s="72">
        <f>_xlfn.IFNA(IF('Stata dataset (nominal)'!E216="","",IF(LEFT(E$4,1)="£", 'Stata dataset (nominal)'!E216*$D217, 'Stata dataset (nominal)'!E216)), "")</f>
        <v>7.085</v>
      </c>
      <c r="F217" s="72">
        <f>_xlfn.IFNA(IF('Stata dataset (nominal)'!F216="","",IF(LEFT(F$4,1)="£", 'Stata dataset (nominal)'!F216*$D217, 'Stata dataset (nominal)'!F216)), "")</f>
        <v>2.1469999999999998</v>
      </c>
      <c r="G217" s="72">
        <f>_xlfn.IFNA(IF('Stata dataset (nominal)'!G216="","",IF(LEFT(G$4,1)="£", 'Stata dataset (nominal)'!G216*$D217, 'Stata dataset (nominal)'!G216)), "")</f>
        <v>11.199</v>
      </c>
      <c r="H217" s="72">
        <f>_xlfn.IFNA(IF('Stata dataset (nominal)'!H216="","",IF(LEFT(H$4,1)="£", 'Stata dataset (nominal)'!H216*$D217, 'Stata dataset (nominal)'!H216)), "")</f>
        <v>1.6850000000000001</v>
      </c>
      <c r="I217" s="72">
        <f>_xlfn.IFNA(IF('Stata dataset (nominal)'!I216="","",IF(LEFT(I$4,1)="£", 'Stata dataset (nominal)'!I216*$D217, 'Stata dataset (nominal)'!I216)), "")</f>
        <v>9.0415705811172042</v>
      </c>
      <c r="J217" s="72">
        <f>_xlfn.IFNA(IF('Stata dataset (nominal)'!J216="","",IF(LEFT(J$4,1)="£", 'Stata dataset (nominal)'!J216*$D217, 'Stata dataset (nominal)'!J216)), "")</f>
        <v>0.23400000000000001</v>
      </c>
      <c r="K217" s="72" t="str">
        <f>_xlfn.IFNA(IF('Stata dataset (nominal)'!K216="","",IF(LEFT(K$4,1)="£", 'Stata dataset (nominal)'!K216*$D217, 'Stata dataset (nominal)'!K216)), "")</f>
        <v/>
      </c>
      <c r="L217" s="72">
        <f>_xlfn.IFNA(IF('Stata dataset (nominal)'!L216="","",IF(LEFT(L$4,1)="£", 'Stata dataset (nominal)'!L216*$D217, 'Stata dataset (nominal)'!L216)), "")</f>
        <v>0</v>
      </c>
      <c r="M217" s="72" t="str">
        <f>_xlfn.IFNA(IF('Stata dataset (nominal)'!M216="","",IF(LEFT(M$4,1)="£", 'Stata dataset (nominal)'!M216*$D217, 'Stata dataset (nominal)'!M216)), "")</f>
        <v/>
      </c>
      <c r="N217" s="72" t="str">
        <f>_xlfn.IFNA(IF('Stata dataset (nominal)'!N216="","",IF(LEFT(N$4,1)="£", 'Stata dataset (nominal)'!N216*$D217, 'Stata dataset (nominal)'!N216)), "")</f>
        <v/>
      </c>
      <c r="O217" s="72">
        <f>_xlfn.IFNA(IF('Stata dataset (nominal)'!O216="","",IF(LEFT(O$4,1)="£", 'Stata dataset (nominal)'!O216*$D217, 'Stata dataset (nominal)'!O216)), "")</f>
        <v>485.11799999999999</v>
      </c>
      <c r="P217" s="72">
        <f>_xlfn.IFNA(IF('Stata dataset (nominal)'!P216="","",IF(LEFT(P$4,1)="£", 'Stata dataset (nominal)'!P216*$D217, 'Stata dataset (nominal)'!P216)), "")</f>
        <v>0</v>
      </c>
      <c r="Q217" s="72">
        <f>_xlfn.IFNA(IF('Stata dataset (nominal)'!Q216="","",IF(LEFT(Q$4,1)="£", 'Stata dataset (nominal)'!Q216*$D217, 'Stata dataset (nominal)'!Q216)), "")</f>
        <v>0</v>
      </c>
      <c r="R217" s="72">
        <f>_xlfn.IFNA(IF('Stata dataset (nominal)'!R216="","",IF(LEFT(R$4,1)="£", 'Stata dataset (nominal)'!R216*$D217, 'Stata dataset (nominal)'!R216)), "")</f>
        <v>950.62900000000002</v>
      </c>
      <c r="S217" s="72">
        <f>_xlfn.IFNA(IF('Stata dataset (nominal)'!S216="","",IF(LEFT(S$4,1)="£", 'Stata dataset (nominal)'!S216*$D217, 'Stata dataset (nominal)'!S216)), "")</f>
        <v>0</v>
      </c>
      <c r="T217" s="72">
        <f>_xlfn.IFNA(IF('Stata dataset (nominal)'!T216="","",IF(LEFT(T$4,1)="£", 'Stata dataset (nominal)'!T216*$D217, 'Stata dataset (nominal)'!T216)), "")</f>
        <v>0</v>
      </c>
      <c r="U217" s="72">
        <f>_xlfn.IFNA(IF('Stata dataset (nominal)'!U216="","",IF(LEFT(U$4,1)="£", 'Stata dataset (nominal)'!U216*$D217, 'Stata dataset (nominal)'!U216)), "")</f>
        <v>23.694286261658931</v>
      </c>
      <c r="V217" s="72">
        <f>_xlfn.IFNA(IF('Stata dataset (nominal)'!V216="","",IF(LEFT(V$4,1)="£", 'Stata dataset (nominal)'!V216*$D217, 'Stata dataset (nominal)'!V216)), "")</f>
        <v>138.96185679648485</v>
      </c>
      <c r="W217" s="72">
        <f>_xlfn.IFNA(IF('Stata dataset (nominal)'!W216="","",IF(LEFT(W$4,1)="£", 'Stata dataset (nominal)'!W216*$D217, 'Stata dataset (nominal)'!W216)), "")</f>
        <v>2.1062404362438381</v>
      </c>
      <c r="X217" s="72">
        <f>_xlfn.IFNA(IF('Stata dataset (nominal)'!X216="","",IF(LEFT(X$4,1)="£", 'Stata dataset (nominal)'!X216*$D217, 'Stata dataset (nominal)'!X216)), "")</f>
        <v>14.426222859654677</v>
      </c>
      <c r="Y217" s="72">
        <f>_xlfn.IFNA(IF('Stata dataset (nominal)'!Y216="","",IF(LEFT(Y$4,1)="£", 'Stata dataset (nominal)'!Y216*$D217, 'Stata dataset (nominal)'!Y216)), "")</f>
        <v>10.58372309207291</v>
      </c>
      <c r="Z217" s="72">
        <f>_xlfn.IFNA(IF('Stata dataset (nominal)'!Z216="","",IF(LEFT(Z$4,1)="£", 'Stata dataset (nominal)'!Z216*$D217, 'Stata dataset (nominal)'!Z216)), "")</f>
        <v>10.58372309207291</v>
      </c>
      <c r="AA217" s="72">
        <f>_xlfn.IFNA(IF('Stata dataset (nominal)'!AA216="","",IF(LEFT(AA$4,1)="£", 'Stata dataset (nominal)'!AA216*$D217, 'Stata dataset (nominal)'!AA216)), "")</f>
        <v>258.89100000000002</v>
      </c>
      <c r="AB217" s="72">
        <f>_xlfn.IFNA(IF('Stata dataset (nominal)'!AB216="","",IF(LEFT(AB$4,1)="£", 'Stata dataset (nominal)'!AB216*$D217, 'Stata dataset (nominal)'!AB216)), "")</f>
        <v>0.33700000000000002</v>
      </c>
      <c r="AC217" s="72">
        <f>_xlfn.IFNA(IF('Stata dataset (nominal)'!AC216="","",IF(LEFT(AC$4,1)="£", 'Stata dataset (nominal)'!AC216*$D217, 'Stata dataset (nominal)'!AC216)), "")</f>
        <v>0.87342238584563037</v>
      </c>
      <c r="AD217" s="72">
        <f>_xlfn.IFNA(IF('Stata dataset (nominal)'!AD216="","",IF(LEFT(AD$4,1)="£", 'Stata dataset (nominal)'!AD216*$D217, 'Stata dataset (nominal)'!AD216)), "")</f>
        <v>-0.1991682764505604</v>
      </c>
    </row>
    <row r="218" spans="1:30" x14ac:dyDescent="0.4">
      <c r="A218" s="63" t="str">
        <f t="shared" si="1"/>
        <v>AFW24</v>
      </c>
      <c r="B218" s="63" t="s">
        <v>397</v>
      </c>
      <c r="C218" s="160" t="s">
        <v>263</v>
      </c>
      <c r="D218" s="72">
        <f>_xlfn.IFNA(IF('Stata dataset (nominal)'!D217="","",IF(LEFT(D$4,1)="£",'Stata dataset (nominal)'!D217*$D218,'Stata dataset (nominal)'!D217)),"")</f>
        <v>0.94744609856262829</v>
      </c>
      <c r="E218" s="72">
        <f>_xlfn.IFNA(IF('Stata dataset (nominal)'!E217="","",IF(LEFT(E$4,1)="£", 'Stata dataset (nominal)'!E217*$D218, 'Stata dataset (nominal)'!E217)), "")</f>
        <v>8.4218483701232021</v>
      </c>
      <c r="F218" s="72">
        <f>_xlfn.IFNA(IF('Stata dataset (nominal)'!F217="","",IF(LEFT(F$4,1)="£", 'Stata dataset (nominal)'!F217*$D218, 'Stata dataset (nominal)'!F217)), "")</f>
        <v>2.7693849460985627</v>
      </c>
      <c r="G218" s="72">
        <f>_xlfn.IFNA(IF('Stata dataset (nominal)'!G217="","",IF(LEFT(G$4,1)="£", 'Stata dataset (nominal)'!G217*$D218, 'Stata dataset (nominal)'!G217)), "")</f>
        <v>7.8609602797741278</v>
      </c>
      <c r="H218" s="72">
        <f>_xlfn.IFNA(IF('Stata dataset (nominal)'!H217="","",IF(LEFT(H$4,1)="£", 'Stata dataset (nominal)'!H217*$D218, 'Stata dataset (nominal)'!H217)), "")</f>
        <v>1.7451957135523615</v>
      </c>
      <c r="I218" s="72">
        <f>_xlfn.IFNA(IF('Stata dataset (nominal)'!I217="","",IF(LEFT(I$4,1)="£", 'Stata dataset (nominal)'!I217*$D218, 'Stata dataset (nominal)'!I217)), "")</f>
        <v>9.5019369224845995</v>
      </c>
      <c r="J218" s="72">
        <f>_xlfn.IFNA(IF('Stata dataset (nominal)'!J217="","",IF(LEFT(J$4,1)="£", 'Stata dataset (nominal)'!J217*$D218, 'Stata dataset (nominal)'!J217)), "")</f>
        <v>0.16201328285420946</v>
      </c>
      <c r="K218" s="72" t="str">
        <f>_xlfn.IFNA(IF('Stata dataset (nominal)'!K217="","",IF(LEFT(K$4,1)="£", 'Stata dataset (nominal)'!K217*$D218, 'Stata dataset (nominal)'!K217)), "")</f>
        <v/>
      </c>
      <c r="L218" s="72" t="str">
        <f>_xlfn.IFNA(IF('Stata dataset (nominal)'!L217="","",IF(LEFT(L$4,1)="£", 'Stata dataset (nominal)'!L217*$D218, 'Stata dataset (nominal)'!L217)), "")</f>
        <v/>
      </c>
      <c r="M218" s="72" t="str">
        <f>_xlfn.IFNA(IF('Stata dataset (nominal)'!M217="","",IF(LEFT(M$4,1)="£", 'Stata dataset (nominal)'!M217*$D218, 'Stata dataset (nominal)'!M217)), "")</f>
        <v/>
      </c>
      <c r="N218" s="72" t="str">
        <f>_xlfn.IFNA(IF('Stata dataset (nominal)'!N217="","",IF(LEFT(N$4,1)="£", 'Stata dataset (nominal)'!N217*$D218, 'Stata dataset (nominal)'!N217)), "")</f>
        <v/>
      </c>
      <c r="O218" s="72">
        <f>_xlfn.IFNA(IF('Stata dataset (nominal)'!O217="","",IF(LEFT(O$4,1)="£", 'Stata dataset (nominal)'!O217*$D218, 'Stata dataset (nominal)'!O217)), "")</f>
        <v>441.548</v>
      </c>
      <c r="P218" s="72" t="str">
        <f>_xlfn.IFNA(IF('Stata dataset (nominal)'!P217="","",IF(LEFT(P$4,1)="£", 'Stata dataset (nominal)'!P217*$D218, 'Stata dataset (nominal)'!P217)), "")</f>
        <v/>
      </c>
      <c r="Q218" s="72" t="str">
        <f>_xlfn.IFNA(IF('Stata dataset (nominal)'!Q217="","",IF(LEFT(Q$4,1)="£", 'Stata dataset (nominal)'!Q217*$D218, 'Stata dataset (nominal)'!Q217)), "")</f>
        <v/>
      </c>
      <c r="R218" s="72">
        <f>_xlfn.IFNA(IF('Stata dataset (nominal)'!R217="","",IF(LEFT(R$4,1)="£", 'Stata dataset (nominal)'!R217*$D218, 'Stata dataset (nominal)'!R217)), "")</f>
        <v>1005.074</v>
      </c>
      <c r="S218" s="72" t="str">
        <f>_xlfn.IFNA(IF('Stata dataset (nominal)'!S217="","",IF(LEFT(S$4,1)="£", 'Stata dataset (nominal)'!S217*$D218, 'Stata dataset (nominal)'!S217)), "")</f>
        <v/>
      </c>
      <c r="T218" s="72" t="str">
        <f>_xlfn.IFNA(IF('Stata dataset (nominal)'!T217="","",IF(LEFT(T$4,1)="£", 'Stata dataset (nominal)'!T217*$D218, 'Stata dataset (nominal)'!T217)), "")</f>
        <v/>
      </c>
      <c r="U218" s="72">
        <f>_xlfn.IFNA(IF('Stata dataset (nominal)'!U217="","",IF(LEFT(U$4,1)="£", 'Stata dataset (nominal)'!U217*$D218, 'Stata dataset (nominal)'!U217)), "")</f>
        <v>23.679311103756294</v>
      </c>
      <c r="V218" s="72">
        <f>_xlfn.IFNA(IF('Stata dataset (nominal)'!V217="","",IF(LEFT(V$4,1)="£", 'Stata dataset (nominal)'!V217*$D218, 'Stata dataset (nominal)'!V217)), "")</f>
        <v>138.75781018549335</v>
      </c>
      <c r="W218" s="72">
        <f>_xlfn.IFNA(IF('Stata dataset (nominal)'!W217="","",IF(LEFT(W$4,1)="£", 'Stata dataset (nominal)'!W217*$D218, 'Stata dataset (nominal)'!W217)), "")</f>
        <v>2.160398297039646</v>
      </c>
      <c r="X218" s="72">
        <f>_xlfn.IFNA(IF('Stata dataset (nominal)'!X217="","",IF(LEFT(X$4,1)="£", 'Stata dataset (nominal)'!X217*$D218, 'Stata dataset (nominal)'!X217)), "")</f>
        <v>14.426222859654677</v>
      </c>
      <c r="Y218" s="72">
        <f>_xlfn.IFNA(IF('Stata dataset (nominal)'!Y217="","",IF(LEFT(Y$4,1)="£", 'Stata dataset (nominal)'!Y217*$D218, 'Stata dataset (nominal)'!Y217)), "")</f>
        <v>10.58372309207291</v>
      </c>
      <c r="Z218" s="72">
        <f>_xlfn.IFNA(IF('Stata dataset (nominal)'!Z217="","",IF(LEFT(Z$4,1)="£", 'Stata dataset (nominal)'!Z217*$D218, 'Stata dataset (nominal)'!Z217)), "")</f>
        <v>10.58372309207291</v>
      </c>
      <c r="AA218" s="72">
        <f>_xlfn.IFNA(IF('Stata dataset (nominal)'!AA217="","",IF(LEFT(AA$4,1)="£", 'Stata dataset (nominal)'!AA217*$D218, 'Stata dataset (nominal)'!AA217)), "")</f>
        <v>263.45823151950719</v>
      </c>
      <c r="AB218" s="72">
        <f>_xlfn.IFNA(IF('Stata dataset (nominal)'!AB217="","",IF(LEFT(AB$4,1)="£", 'Stata dataset (nominal)'!AB217*$D218, 'Stata dataset (nominal)'!AB217)), "")</f>
        <v>1.1179863963039014</v>
      </c>
      <c r="AC218" s="72">
        <f>_xlfn.IFNA(IF('Stata dataset (nominal)'!AC217="","",IF(LEFT(AC$4,1)="£", 'Stata dataset (nominal)'!AC217*$D218, 'Stata dataset (nominal)'!AC217)), "")</f>
        <v>0.8275206318667051</v>
      </c>
      <c r="AD218" s="72">
        <f>_xlfn.IFNA(IF('Stata dataset (nominal)'!AD217="","",IF(LEFT(AD$4,1)="£", 'Stata dataset (nominal)'!AD217*$D218, 'Stata dataset (nominal)'!AD217)), "")</f>
        <v>0.25675789271047228</v>
      </c>
    </row>
    <row r="219" spans="1:30" x14ac:dyDescent="0.4">
      <c r="A219" s="63" t="str">
        <f t="shared" si="1"/>
        <v>AFW25</v>
      </c>
      <c r="B219" s="63" t="s">
        <v>397</v>
      </c>
      <c r="C219" s="160" t="s">
        <v>516</v>
      </c>
      <c r="D219" s="72">
        <f>_xlfn.IFNA(IF('Stata dataset (nominal)'!D218="","",IF(LEFT(D$4,1)="£",'Stata dataset (nominal)'!D218*$D219,'Stata dataset (nominal)'!D218)),"")</f>
        <v>0.92535723238906997</v>
      </c>
      <c r="E219" s="72">
        <f>_xlfn.IFNA(IF('Stata dataset (nominal)'!E218="","",IF(LEFT(E$4,1)="£", 'Stata dataset (nominal)'!E218*$D219, 'Stata dataset (nominal)'!E218)), "")</f>
        <v>8.5549999999999997</v>
      </c>
      <c r="F219" s="72">
        <f>_xlfn.IFNA(IF('Stata dataset (nominal)'!F218="","",IF(LEFT(F$4,1)="£", 'Stata dataset (nominal)'!F218*$D219, 'Stata dataset (nominal)'!F218)), "")</f>
        <v>3.0219999999999998</v>
      </c>
      <c r="G219" s="72">
        <f>_xlfn.IFNA(IF('Stata dataset (nominal)'!G218="","",IF(LEFT(G$4,1)="£", 'Stata dataset (nominal)'!G218*$D219, 'Stata dataset (nominal)'!G218)), "")</f>
        <v>7.698999999999999</v>
      </c>
      <c r="H219" s="72">
        <f>_xlfn.IFNA(IF('Stata dataset (nominal)'!H218="","",IF(LEFT(H$4,1)="£", 'Stata dataset (nominal)'!H218*$D219, 'Stata dataset (nominal)'!H218)), "")</f>
        <v>1.3660000000000001</v>
      </c>
      <c r="I219" s="72">
        <f>_xlfn.IFNA(IF('Stata dataset (nominal)'!I218="","",IF(LEFT(I$4,1)="£", 'Stata dataset (nominal)'!I218*$D219, 'Stata dataset (nominal)'!I218)), "")</f>
        <v>9.2750000000000004</v>
      </c>
      <c r="J219" s="72">
        <f>_xlfn.IFNA(IF('Stata dataset (nominal)'!J218="","",IF(LEFT(J$4,1)="£", 'Stata dataset (nominal)'!J218*$D219, 'Stata dataset (nominal)'!J218)), "")</f>
        <v>0.32500000000000001</v>
      </c>
      <c r="K219" s="72" t="str">
        <f>_xlfn.IFNA(IF('Stata dataset (nominal)'!K218="","",IF(LEFT(K$4,1)="£", 'Stata dataset (nominal)'!K218*$D219, 'Stata dataset (nominal)'!K218)), "")</f>
        <v/>
      </c>
      <c r="L219" s="72">
        <f>_xlfn.IFNA(IF('Stata dataset (nominal)'!L218="","",IF(LEFT(L$4,1)="£", 'Stata dataset (nominal)'!L218*$D219, 'Stata dataset (nominal)'!L218)), "")</f>
        <v>0</v>
      </c>
      <c r="M219" s="72">
        <f>_xlfn.IFNA(IF('Stata dataset (nominal)'!M218="","",IF(LEFT(M$4,1)="£", 'Stata dataset (nominal)'!M218*$D219, 'Stata dataset (nominal)'!M218)), "")</f>
        <v>0</v>
      </c>
      <c r="N219" s="72">
        <f>_xlfn.IFNA(IF('Stata dataset (nominal)'!N218="","",IF(LEFT(N$4,1)="£", 'Stata dataset (nominal)'!N218*$D219, 'Stata dataset (nominal)'!N218)), "")</f>
        <v>0</v>
      </c>
      <c r="O219" s="72">
        <f>_xlfn.IFNA(IF('Stata dataset (nominal)'!O218="","",IF(LEFT(O$4,1)="£", 'Stata dataset (nominal)'!O218*$D219, 'Stata dataset (nominal)'!O218)), "")</f>
        <v>405.83040167648801</v>
      </c>
      <c r="P219" s="72" t="str">
        <f>_xlfn.IFNA(IF('Stata dataset (nominal)'!P218="","",IF(LEFT(P$4,1)="£", 'Stata dataset (nominal)'!P218*$D219, 'Stata dataset (nominal)'!P218)), "")</f>
        <v/>
      </c>
      <c r="Q219" s="72" t="str">
        <f>_xlfn.IFNA(IF('Stata dataset (nominal)'!Q218="","",IF(LEFT(Q$4,1)="£", 'Stata dataset (nominal)'!Q218*$D219, 'Stata dataset (nominal)'!Q218)), "")</f>
        <v/>
      </c>
      <c r="R219" s="72">
        <f>_xlfn.IFNA(IF('Stata dataset (nominal)'!R218="","",IF(LEFT(R$4,1)="£", 'Stata dataset (nominal)'!R218*$D219, 'Stata dataset (nominal)'!R218)), "")</f>
        <v>1055.10206287049</v>
      </c>
      <c r="S219" s="72" t="str">
        <f>_xlfn.IFNA(IF('Stata dataset (nominal)'!S218="","",IF(LEFT(S$4,1)="£", 'Stata dataset (nominal)'!S218*$D219, 'Stata dataset (nominal)'!S218)), "")</f>
        <v/>
      </c>
      <c r="T219" s="72" t="str">
        <f>_xlfn.IFNA(IF('Stata dataset (nominal)'!T218="","",IF(LEFT(T$4,1)="£", 'Stata dataset (nominal)'!T218*$D219, 'Stata dataset (nominal)'!T218)), "")</f>
        <v/>
      </c>
      <c r="U219" s="72" t="str">
        <f>_xlfn.IFNA(IF('Stata dataset (nominal)'!U218="","",IF(LEFT(U$4,1)="£", 'Stata dataset (nominal)'!U218*$D219, 'Stata dataset (nominal)'!U218)), "")</f>
        <v/>
      </c>
      <c r="V219" s="72" t="str">
        <f>_xlfn.IFNA(IF('Stata dataset (nominal)'!V218="","",IF(LEFT(V$4,1)="£", 'Stata dataset (nominal)'!V218*$D219, 'Stata dataset (nominal)'!V218)), "")</f>
        <v/>
      </c>
      <c r="W219" s="72" t="str">
        <f>_xlfn.IFNA(IF('Stata dataset (nominal)'!W218="","",IF(LEFT(W$4,1)="£", 'Stata dataset (nominal)'!W218*$D219, 'Stata dataset (nominal)'!W218)), "")</f>
        <v/>
      </c>
      <c r="X219" s="72" t="str">
        <f>_xlfn.IFNA(IF('Stata dataset (nominal)'!X218="","",IF(LEFT(X$4,1)="£", 'Stata dataset (nominal)'!X218*$D219, 'Stata dataset (nominal)'!X218)), "")</f>
        <v/>
      </c>
      <c r="Y219" s="72" t="str">
        <f>_xlfn.IFNA(IF('Stata dataset (nominal)'!Y218="","",IF(LEFT(Y$4,1)="£", 'Stata dataset (nominal)'!Y218*$D219, 'Stata dataset (nominal)'!Y218)), "")</f>
        <v/>
      </c>
      <c r="Z219" s="72" t="str">
        <f>_xlfn.IFNA(IF('Stata dataset (nominal)'!Z218="","",IF(LEFT(Z$4,1)="£", 'Stata dataset (nominal)'!Z218*$D219, 'Stata dataset (nominal)'!Z218)), "")</f>
        <v/>
      </c>
      <c r="AA219" s="72">
        <f>_xlfn.IFNA(IF('Stata dataset (nominal)'!AA218="","",IF(LEFT(AA$4,1)="£", 'Stata dataset (nominal)'!AA218*$D219, 'Stata dataset (nominal)'!AA218)), "")</f>
        <v>269.79699999999997</v>
      </c>
      <c r="AB219" s="72">
        <f>_xlfn.IFNA(IF('Stata dataset (nominal)'!AB218="","",IF(LEFT(AB$4,1)="£", 'Stata dataset (nominal)'!AB218*$D219, 'Stata dataset (nominal)'!AB218)), "")</f>
        <v>0.33400000000000002</v>
      </c>
      <c r="AC219" s="72" t="str">
        <f>_xlfn.IFNA(IF('Stata dataset (nominal)'!AC218="","",IF(LEFT(AC$4,1)="£", 'Stata dataset (nominal)'!AC218*$D219, 'Stata dataset (nominal)'!AC218)), "")</f>
        <v/>
      </c>
      <c r="AD219" s="72">
        <f>_xlfn.IFNA(IF('Stata dataset (nominal)'!AD218="","",IF(LEFT(AD$4,1)="£", 'Stata dataset (nominal)'!AD218*$D219, 'Stata dataset (nominal)'!AD218)), "")</f>
        <v>0.09</v>
      </c>
    </row>
    <row r="220" spans="1:30" x14ac:dyDescent="0.4">
      <c r="A220" s="63" t="str">
        <f t="shared" si="1"/>
        <v>AFW26</v>
      </c>
      <c r="B220" s="63" t="s">
        <v>397</v>
      </c>
      <c r="C220" s="160" t="s">
        <v>518</v>
      </c>
      <c r="D220" s="72">
        <f>_xlfn.IFNA(IF('Stata dataset (nominal)'!D219="","",IF(LEFT(D$4,1)="£",'Stata dataset (nominal)'!D219*$D220,'Stata dataset (nominal)'!D219)),"")</f>
        <v>0.90962296697880729</v>
      </c>
      <c r="E220" s="72">
        <f>_xlfn.IFNA(IF('Stata dataset (nominal)'!E219="","",IF(LEFT(E$4,1)="£", 'Stata dataset (nominal)'!E219*$D220, 'Stata dataset (nominal)'!E219)), "")</f>
        <v>9.11</v>
      </c>
      <c r="F220" s="72">
        <f>_xlfn.IFNA(IF('Stata dataset (nominal)'!F219="","",IF(LEFT(F$4,1)="£", 'Stata dataset (nominal)'!F219*$D220, 'Stata dataset (nominal)'!F219)), "")</f>
        <v>3.698</v>
      </c>
      <c r="G220" s="72">
        <f>_xlfn.IFNA(IF('Stata dataset (nominal)'!G219="","",IF(LEFT(G$4,1)="£", 'Stata dataset (nominal)'!G219*$D220, 'Stata dataset (nominal)'!G219)), "")</f>
        <v>8.202</v>
      </c>
      <c r="H220" s="72">
        <f>_xlfn.IFNA(IF('Stata dataset (nominal)'!H219="","",IF(LEFT(H$4,1)="£", 'Stata dataset (nominal)'!H219*$D220, 'Stata dataset (nominal)'!H219)), "")</f>
        <v>1.9839999999999998</v>
      </c>
      <c r="I220" s="72">
        <f>_xlfn.IFNA(IF('Stata dataset (nominal)'!I219="","",IF(LEFT(I$4,1)="£", 'Stata dataset (nominal)'!I219*$D220, 'Stata dataset (nominal)'!I219)), "")</f>
        <v>9.907</v>
      </c>
      <c r="J220" s="72">
        <f>_xlfn.IFNA(IF('Stata dataset (nominal)'!J219="","",IF(LEFT(J$4,1)="£", 'Stata dataset (nominal)'!J219*$D220, 'Stata dataset (nominal)'!J219)), "")</f>
        <v>0.34499999999999997</v>
      </c>
      <c r="K220" s="72" t="str">
        <f>_xlfn.IFNA(IF('Stata dataset (nominal)'!K219="","",IF(LEFT(K$4,1)="£", 'Stata dataset (nominal)'!K219*$D220, 'Stata dataset (nominal)'!K219)), "")</f>
        <v/>
      </c>
      <c r="L220" s="72">
        <f>_xlfn.IFNA(IF('Stata dataset (nominal)'!L219="","",IF(LEFT(L$4,1)="£", 'Stata dataset (nominal)'!L219*$D220, 'Stata dataset (nominal)'!L219)), "")</f>
        <v>0</v>
      </c>
      <c r="M220" s="72">
        <f>_xlfn.IFNA(IF('Stata dataset (nominal)'!M219="","",IF(LEFT(M$4,1)="£", 'Stata dataset (nominal)'!M219*$D220, 'Stata dataset (nominal)'!M219)), "")</f>
        <v>0</v>
      </c>
      <c r="N220" s="72">
        <f>_xlfn.IFNA(IF('Stata dataset (nominal)'!N219="","",IF(LEFT(N$4,1)="£", 'Stata dataset (nominal)'!N219*$D220, 'Stata dataset (nominal)'!N219)), "")</f>
        <v>8.202</v>
      </c>
      <c r="O220" s="72">
        <f>_xlfn.IFNA(IF('Stata dataset (nominal)'!O219="","",IF(LEFT(O$4,1)="£", 'Stata dataset (nominal)'!O219*$D220, 'Stata dataset (nominal)'!O219)), "")</f>
        <v>390.90107966430799</v>
      </c>
      <c r="P220" s="72" t="str">
        <f>_xlfn.IFNA(IF('Stata dataset (nominal)'!P219="","",IF(LEFT(P$4,1)="£", 'Stata dataset (nominal)'!P219*$D220, 'Stata dataset (nominal)'!P219)), "")</f>
        <v/>
      </c>
      <c r="Q220" s="72" t="str">
        <f>_xlfn.IFNA(IF('Stata dataset (nominal)'!Q219="","",IF(LEFT(Q$4,1)="£", 'Stata dataset (nominal)'!Q219*$D220, 'Stata dataset (nominal)'!Q219)), "")</f>
        <v/>
      </c>
      <c r="R220" s="72">
        <f>_xlfn.IFNA(IF('Stata dataset (nominal)'!R219="","",IF(LEFT(R$4,1)="£", 'Stata dataset (nominal)'!R219*$D220, 'Stata dataset (nominal)'!R219)), "")</f>
        <v>1081.73917918088</v>
      </c>
      <c r="S220" s="72" t="str">
        <f>_xlfn.IFNA(IF('Stata dataset (nominal)'!S219="","",IF(LEFT(S$4,1)="£", 'Stata dataset (nominal)'!S219*$D220, 'Stata dataset (nominal)'!S219)), "")</f>
        <v/>
      </c>
      <c r="T220" s="72" t="str">
        <f>_xlfn.IFNA(IF('Stata dataset (nominal)'!T219="","",IF(LEFT(T$4,1)="£", 'Stata dataset (nominal)'!T219*$D220, 'Stata dataset (nominal)'!T219)), "")</f>
        <v/>
      </c>
      <c r="U220" s="72" t="str">
        <f>_xlfn.IFNA(IF('Stata dataset (nominal)'!U219="","",IF(LEFT(U$4,1)="£", 'Stata dataset (nominal)'!U219*$D220, 'Stata dataset (nominal)'!U219)), "")</f>
        <v/>
      </c>
      <c r="V220" s="72" t="str">
        <f>_xlfn.IFNA(IF('Stata dataset (nominal)'!V219="","",IF(LEFT(V$4,1)="£", 'Stata dataset (nominal)'!V219*$D220, 'Stata dataset (nominal)'!V219)), "")</f>
        <v/>
      </c>
      <c r="W220" s="72" t="str">
        <f>_xlfn.IFNA(IF('Stata dataset (nominal)'!W219="","",IF(LEFT(W$4,1)="£", 'Stata dataset (nominal)'!W219*$D220, 'Stata dataset (nominal)'!W219)), "")</f>
        <v/>
      </c>
      <c r="X220" s="72" t="str">
        <f>_xlfn.IFNA(IF('Stata dataset (nominal)'!X219="","",IF(LEFT(X$4,1)="£", 'Stata dataset (nominal)'!X219*$D220, 'Stata dataset (nominal)'!X219)), "")</f>
        <v/>
      </c>
      <c r="Y220" s="72" t="str">
        <f>_xlfn.IFNA(IF('Stata dataset (nominal)'!Y219="","",IF(LEFT(Y$4,1)="£", 'Stata dataset (nominal)'!Y219*$D220, 'Stata dataset (nominal)'!Y219)), "")</f>
        <v/>
      </c>
      <c r="Z220" s="72" t="str">
        <f>_xlfn.IFNA(IF('Stata dataset (nominal)'!Z219="","",IF(LEFT(Z$4,1)="£", 'Stata dataset (nominal)'!Z219*$D220, 'Stata dataset (nominal)'!Z219)), "")</f>
        <v/>
      </c>
      <c r="AA220" s="72">
        <f>_xlfn.IFNA(IF('Stata dataset (nominal)'!AA219="","",IF(LEFT(AA$4,1)="£", 'Stata dataset (nominal)'!AA219*$D220, 'Stata dataset (nominal)'!AA219)), "")</f>
        <v>326.25700000000001</v>
      </c>
      <c r="AB220" s="72">
        <f>_xlfn.IFNA(IF('Stata dataset (nominal)'!AB219="","",IF(LEFT(AB$4,1)="£", 'Stata dataset (nominal)'!AB219*$D220, 'Stata dataset (nominal)'!AB219)), "")</f>
        <v>0.33400000000000002</v>
      </c>
      <c r="AC220" s="72" t="str">
        <f>_xlfn.IFNA(IF('Stata dataset (nominal)'!AC219="","",IF(LEFT(AC$4,1)="£", 'Stata dataset (nominal)'!AC219*$D220, 'Stata dataset (nominal)'!AC219)), "")</f>
        <v/>
      </c>
      <c r="AD220" s="72">
        <f>_xlfn.IFNA(IF('Stata dataset (nominal)'!AD219="","",IF(LEFT(AD$4,1)="£", 'Stata dataset (nominal)'!AD219*$D220, 'Stata dataset (nominal)'!AD219)), "")</f>
        <v>4.4999999999999998E-2</v>
      </c>
    </row>
    <row r="221" spans="1:30" x14ac:dyDescent="0.4">
      <c r="A221" s="63" t="str">
        <f t="shared" si="1"/>
        <v>AFW27</v>
      </c>
      <c r="B221" s="63" t="s">
        <v>397</v>
      </c>
      <c r="C221" s="160" t="s">
        <v>519</v>
      </c>
      <c r="D221" s="72">
        <f>_xlfn.IFNA(IF('Stata dataset (nominal)'!D220="","",IF(LEFT(D$4,1)="£",'Stata dataset (nominal)'!D220*$D221,'Stata dataset (nominal)'!D220)),"")</f>
        <v>0.89403572509839568</v>
      </c>
      <c r="E221" s="72">
        <f>_xlfn.IFNA(IF('Stata dataset (nominal)'!E220="","",IF(LEFT(E$4,1)="£", 'Stata dataset (nominal)'!E220*$D221, 'Stata dataset (nominal)'!E220)), "")</f>
        <v>9.0869999999999997</v>
      </c>
      <c r="F221" s="72">
        <f>_xlfn.IFNA(IF('Stata dataset (nominal)'!F220="","",IF(LEFT(F$4,1)="£", 'Stata dataset (nominal)'!F220*$D221, 'Stata dataset (nominal)'!F220)), "")</f>
        <v>3.6890000000000001</v>
      </c>
      <c r="G221" s="72">
        <f>_xlfn.IFNA(IF('Stata dataset (nominal)'!G220="","",IF(LEFT(G$4,1)="£", 'Stata dataset (nominal)'!G220*$D221, 'Stata dataset (nominal)'!G220)), "")</f>
        <v>8.1809999999999992</v>
      </c>
      <c r="H221" s="72">
        <f>_xlfn.IFNA(IF('Stata dataset (nominal)'!H220="","",IF(LEFT(H$4,1)="£", 'Stata dataset (nominal)'!H220*$D221, 'Stata dataset (nominal)'!H220)), "")</f>
        <v>1.9790000000000001</v>
      </c>
      <c r="I221" s="72">
        <f>_xlfn.IFNA(IF('Stata dataset (nominal)'!I220="","",IF(LEFT(I$4,1)="£", 'Stata dataset (nominal)'!I220*$D221, 'Stata dataset (nominal)'!I220)), "")</f>
        <v>9.8030000000000008</v>
      </c>
      <c r="J221" s="72">
        <f>_xlfn.IFNA(IF('Stata dataset (nominal)'!J220="","",IF(LEFT(J$4,1)="£", 'Stata dataset (nominal)'!J220*$D221, 'Stata dataset (nominal)'!J220)), "")</f>
        <v>0.35199999999999998</v>
      </c>
      <c r="K221" s="72" t="str">
        <f>_xlfn.IFNA(IF('Stata dataset (nominal)'!K220="","",IF(LEFT(K$4,1)="£", 'Stata dataset (nominal)'!K220*$D221, 'Stata dataset (nominal)'!K220)), "")</f>
        <v/>
      </c>
      <c r="L221" s="72">
        <f>_xlfn.IFNA(IF('Stata dataset (nominal)'!L220="","",IF(LEFT(L$4,1)="£", 'Stata dataset (nominal)'!L220*$D221, 'Stata dataset (nominal)'!L220)), "")</f>
        <v>0</v>
      </c>
      <c r="M221" s="72">
        <f>_xlfn.IFNA(IF('Stata dataset (nominal)'!M220="","",IF(LEFT(M$4,1)="£", 'Stata dataset (nominal)'!M220*$D221, 'Stata dataset (nominal)'!M220)), "")</f>
        <v>0</v>
      </c>
      <c r="N221" s="72">
        <f>_xlfn.IFNA(IF('Stata dataset (nominal)'!N220="","",IF(LEFT(N$4,1)="£", 'Stata dataset (nominal)'!N220*$D221, 'Stata dataset (nominal)'!N220)), "")</f>
        <v>8.1809999999999992</v>
      </c>
      <c r="O221" s="72">
        <f>_xlfn.IFNA(IF('Stata dataset (nominal)'!O220="","",IF(LEFT(O$4,1)="£", 'Stata dataset (nominal)'!O220*$D221, 'Stata dataset (nominal)'!O220)), "")</f>
        <v>375.97175765212899</v>
      </c>
      <c r="P221" s="72" t="str">
        <f>_xlfn.IFNA(IF('Stata dataset (nominal)'!P220="","",IF(LEFT(P$4,1)="£", 'Stata dataset (nominal)'!P220*$D221, 'Stata dataset (nominal)'!P220)), "")</f>
        <v/>
      </c>
      <c r="Q221" s="72" t="str">
        <f>_xlfn.IFNA(IF('Stata dataset (nominal)'!Q220="","",IF(LEFT(Q$4,1)="£", 'Stata dataset (nominal)'!Q220*$D221, 'Stata dataset (nominal)'!Q220)), "")</f>
        <v/>
      </c>
      <c r="R221" s="72">
        <f>_xlfn.IFNA(IF('Stata dataset (nominal)'!R220="","",IF(LEFT(R$4,1)="£", 'Stata dataset (nominal)'!R220*$D221, 'Stata dataset (nominal)'!R220)), "")</f>
        <v>1108.3034428603901</v>
      </c>
      <c r="S221" s="72" t="str">
        <f>_xlfn.IFNA(IF('Stata dataset (nominal)'!S220="","",IF(LEFT(S$4,1)="£", 'Stata dataset (nominal)'!S220*$D221, 'Stata dataset (nominal)'!S220)), "")</f>
        <v/>
      </c>
      <c r="T221" s="72" t="str">
        <f>_xlfn.IFNA(IF('Stata dataset (nominal)'!T220="","",IF(LEFT(T$4,1)="£", 'Stata dataset (nominal)'!T220*$D221, 'Stata dataset (nominal)'!T220)), "")</f>
        <v/>
      </c>
      <c r="U221" s="72" t="str">
        <f>_xlfn.IFNA(IF('Stata dataset (nominal)'!U220="","",IF(LEFT(U$4,1)="£", 'Stata dataset (nominal)'!U220*$D221, 'Stata dataset (nominal)'!U220)), "")</f>
        <v/>
      </c>
      <c r="V221" s="72" t="str">
        <f>_xlfn.IFNA(IF('Stata dataset (nominal)'!V220="","",IF(LEFT(V$4,1)="£", 'Stata dataset (nominal)'!V220*$D221, 'Stata dataset (nominal)'!V220)), "")</f>
        <v/>
      </c>
      <c r="W221" s="72" t="str">
        <f>_xlfn.IFNA(IF('Stata dataset (nominal)'!W220="","",IF(LEFT(W$4,1)="£", 'Stata dataset (nominal)'!W220*$D221, 'Stata dataset (nominal)'!W220)), "")</f>
        <v/>
      </c>
      <c r="X221" s="72" t="str">
        <f>_xlfn.IFNA(IF('Stata dataset (nominal)'!X220="","",IF(LEFT(X$4,1)="£", 'Stata dataset (nominal)'!X220*$D221, 'Stata dataset (nominal)'!X220)), "")</f>
        <v/>
      </c>
      <c r="Y221" s="72" t="str">
        <f>_xlfn.IFNA(IF('Stata dataset (nominal)'!Y220="","",IF(LEFT(Y$4,1)="£", 'Stata dataset (nominal)'!Y220*$D221, 'Stata dataset (nominal)'!Y220)), "")</f>
        <v/>
      </c>
      <c r="Z221" s="72" t="str">
        <f>_xlfn.IFNA(IF('Stata dataset (nominal)'!Z220="","",IF(LEFT(Z$4,1)="£", 'Stata dataset (nominal)'!Z220*$D221, 'Stata dataset (nominal)'!Z220)), "")</f>
        <v/>
      </c>
      <c r="AA221" s="72">
        <f>_xlfn.IFNA(IF('Stata dataset (nominal)'!AA220="","",IF(LEFT(AA$4,1)="£", 'Stata dataset (nominal)'!AA220*$D221, 'Stata dataset (nominal)'!AA220)), "")</f>
        <v>342.66</v>
      </c>
      <c r="AB221" s="72">
        <f>_xlfn.IFNA(IF('Stata dataset (nominal)'!AB220="","",IF(LEFT(AB$4,1)="£", 'Stata dataset (nominal)'!AB220*$D221, 'Stata dataset (nominal)'!AB220)), "")</f>
        <v>0.35899999999999999</v>
      </c>
      <c r="AC221" s="72" t="str">
        <f>_xlfn.IFNA(IF('Stata dataset (nominal)'!AC220="","",IF(LEFT(AC$4,1)="£", 'Stata dataset (nominal)'!AC220*$D221, 'Stata dataset (nominal)'!AC220)), "")</f>
        <v/>
      </c>
      <c r="AD221" s="72">
        <f>_xlfn.IFNA(IF('Stata dataset (nominal)'!AD220="","",IF(LEFT(AD$4,1)="£", 'Stata dataset (nominal)'!AD220*$D221, 'Stata dataset (nominal)'!AD220)), "")</f>
        <v>0.09</v>
      </c>
    </row>
    <row r="222" spans="1:30" x14ac:dyDescent="0.4">
      <c r="A222" s="63" t="str">
        <f t="shared" si="1"/>
        <v>AFW28</v>
      </c>
      <c r="B222" s="63" t="s">
        <v>397</v>
      </c>
      <c r="C222" s="160" t="s">
        <v>520</v>
      </c>
      <c r="D222" s="72">
        <f>_xlfn.IFNA(IF('Stata dataset (nominal)'!D221="","",IF(LEFT(D$4,1)="£",'Stata dataset (nominal)'!D221*$D222,'Stata dataset (nominal)'!D221)),"")</f>
        <v>0.87688561586886804</v>
      </c>
      <c r="E222" s="72">
        <f>_xlfn.IFNA(IF('Stata dataset (nominal)'!E221="","",IF(LEFT(E$4,1)="£", 'Stata dataset (nominal)'!E221*$D222, 'Stata dataset (nominal)'!E221)), "")</f>
        <v>8.9030000000000005</v>
      </c>
      <c r="F222" s="72">
        <f>_xlfn.IFNA(IF('Stata dataset (nominal)'!F221="","",IF(LEFT(F$4,1)="£", 'Stata dataset (nominal)'!F221*$D222, 'Stata dataset (nominal)'!F221)), "")</f>
        <v>2.6720000000000002</v>
      </c>
      <c r="G222" s="72">
        <f>_xlfn.IFNA(IF('Stata dataset (nominal)'!G221="","",IF(LEFT(G$4,1)="£", 'Stata dataset (nominal)'!G221*$D222, 'Stata dataset (nominal)'!G221)), "")</f>
        <v>8.1999999999999993</v>
      </c>
      <c r="H222" s="72">
        <f>_xlfn.IFNA(IF('Stata dataset (nominal)'!H221="","",IF(LEFT(H$4,1)="£", 'Stata dataset (nominal)'!H221*$D222, 'Stata dataset (nominal)'!H221)), "")</f>
        <v>1.9319999999999999</v>
      </c>
      <c r="I222" s="72">
        <f>_xlfn.IFNA(IF('Stata dataset (nominal)'!I221="","",IF(LEFT(I$4,1)="£", 'Stata dataset (nominal)'!I221*$D222, 'Stata dataset (nominal)'!I221)), "")</f>
        <v>10.106999999999999</v>
      </c>
      <c r="J222" s="72">
        <f>_xlfn.IFNA(IF('Stata dataset (nominal)'!J221="","",IF(LEFT(J$4,1)="£", 'Stata dataset (nominal)'!J221*$D222, 'Stata dataset (nominal)'!J221)), "")</f>
        <v>0.36099999999999999</v>
      </c>
      <c r="K222" s="72" t="str">
        <f>_xlfn.IFNA(IF('Stata dataset (nominal)'!K221="","",IF(LEFT(K$4,1)="£", 'Stata dataset (nominal)'!K221*$D222, 'Stata dataset (nominal)'!K221)), "")</f>
        <v/>
      </c>
      <c r="L222" s="72">
        <f>_xlfn.IFNA(IF('Stata dataset (nominal)'!L221="","",IF(LEFT(L$4,1)="£", 'Stata dataset (nominal)'!L221*$D222, 'Stata dataset (nominal)'!L221)), "")</f>
        <v>0</v>
      </c>
      <c r="M222" s="72">
        <f>_xlfn.IFNA(IF('Stata dataset (nominal)'!M221="","",IF(LEFT(M$4,1)="£", 'Stata dataset (nominal)'!M221*$D222, 'Stata dataset (nominal)'!M221)), "")</f>
        <v>0</v>
      </c>
      <c r="N222" s="72">
        <f>_xlfn.IFNA(IF('Stata dataset (nominal)'!N221="","",IF(LEFT(N$4,1)="£", 'Stata dataset (nominal)'!N221*$D222, 'Stata dataset (nominal)'!N221)), "")</f>
        <v>8.1999999999999993</v>
      </c>
      <c r="O222" s="72">
        <f>_xlfn.IFNA(IF('Stata dataset (nominal)'!O221="","",IF(LEFT(O$4,1)="£", 'Stata dataset (nominal)'!O221*$D222, 'Stata dataset (nominal)'!O221)), "")</f>
        <v>361.04243563994902</v>
      </c>
      <c r="P222" s="72" t="str">
        <f>_xlfn.IFNA(IF('Stata dataset (nominal)'!P221="","",IF(LEFT(P$4,1)="£", 'Stata dataset (nominal)'!P221*$D222, 'Stata dataset (nominal)'!P221)), "")</f>
        <v/>
      </c>
      <c r="Q222" s="72" t="str">
        <f>_xlfn.IFNA(IF('Stata dataset (nominal)'!Q221="","",IF(LEFT(Q$4,1)="£", 'Stata dataset (nominal)'!Q221*$D222, 'Stata dataset (nominal)'!Q221)), "")</f>
        <v/>
      </c>
      <c r="R222" s="72">
        <f>_xlfn.IFNA(IF('Stata dataset (nominal)'!R221="","",IF(LEFT(R$4,1)="£", 'Stata dataset (nominal)'!R221*$D222, 'Stata dataset (nominal)'!R221)), "")</f>
        <v>1134.6209375324499</v>
      </c>
      <c r="S222" s="72" t="str">
        <f>_xlfn.IFNA(IF('Stata dataset (nominal)'!S221="","",IF(LEFT(S$4,1)="£", 'Stata dataset (nominal)'!S221*$D222, 'Stata dataset (nominal)'!S221)), "")</f>
        <v/>
      </c>
      <c r="T222" s="72" t="str">
        <f>_xlfn.IFNA(IF('Stata dataset (nominal)'!T221="","",IF(LEFT(T$4,1)="£", 'Stata dataset (nominal)'!T221*$D222, 'Stata dataset (nominal)'!T221)), "")</f>
        <v/>
      </c>
      <c r="U222" s="72" t="str">
        <f>_xlfn.IFNA(IF('Stata dataset (nominal)'!U221="","",IF(LEFT(U$4,1)="£", 'Stata dataset (nominal)'!U221*$D222, 'Stata dataset (nominal)'!U221)), "")</f>
        <v/>
      </c>
      <c r="V222" s="72" t="str">
        <f>_xlfn.IFNA(IF('Stata dataset (nominal)'!V221="","",IF(LEFT(V$4,1)="£", 'Stata dataset (nominal)'!V221*$D222, 'Stata dataset (nominal)'!V221)), "")</f>
        <v/>
      </c>
      <c r="W222" s="72" t="str">
        <f>_xlfn.IFNA(IF('Stata dataset (nominal)'!W221="","",IF(LEFT(W$4,1)="£", 'Stata dataset (nominal)'!W221*$D222, 'Stata dataset (nominal)'!W221)), "")</f>
        <v/>
      </c>
      <c r="X222" s="72" t="str">
        <f>_xlfn.IFNA(IF('Stata dataset (nominal)'!X221="","",IF(LEFT(X$4,1)="£", 'Stata dataset (nominal)'!X221*$D222, 'Stata dataset (nominal)'!X221)), "")</f>
        <v/>
      </c>
      <c r="Y222" s="72" t="str">
        <f>_xlfn.IFNA(IF('Stata dataset (nominal)'!Y221="","",IF(LEFT(Y$4,1)="£", 'Stata dataset (nominal)'!Y221*$D222, 'Stata dataset (nominal)'!Y221)), "")</f>
        <v/>
      </c>
      <c r="Z222" s="72" t="str">
        <f>_xlfn.IFNA(IF('Stata dataset (nominal)'!Z221="","",IF(LEFT(Z$4,1)="£", 'Stata dataset (nominal)'!Z221*$D222, 'Stata dataset (nominal)'!Z221)), "")</f>
        <v/>
      </c>
      <c r="AA222" s="72">
        <f>_xlfn.IFNA(IF('Stata dataset (nominal)'!AA221="","",IF(LEFT(AA$4,1)="£", 'Stata dataset (nominal)'!AA221*$D222, 'Stata dataset (nominal)'!AA221)), "")</f>
        <v>351.47999999999996</v>
      </c>
      <c r="AB222" s="72">
        <f>_xlfn.IFNA(IF('Stata dataset (nominal)'!AB221="","",IF(LEFT(AB$4,1)="£", 'Stata dataset (nominal)'!AB221*$D222, 'Stata dataset (nominal)'!AB221)), "")</f>
        <v>1E-3</v>
      </c>
      <c r="AC222" s="72" t="str">
        <f>_xlfn.IFNA(IF('Stata dataset (nominal)'!AC221="","",IF(LEFT(AC$4,1)="£", 'Stata dataset (nominal)'!AC221*$D222, 'Stata dataset (nominal)'!AC221)), "")</f>
        <v/>
      </c>
      <c r="AD222" s="72">
        <f>_xlfn.IFNA(IF('Stata dataset (nominal)'!AD221="","",IF(LEFT(AD$4,1)="£", 'Stata dataset (nominal)'!AD221*$D222, 'Stata dataset (nominal)'!AD221)), "")</f>
        <v>0.113</v>
      </c>
    </row>
    <row r="223" spans="1:30" x14ac:dyDescent="0.4">
      <c r="A223" s="63" t="str">
        <f t="shared" si="1"/>
        <v>AFW29</v>
      </c>
      <c r="B223" s="63" t="s">
        <v>397</v>
      </c>
      <c r="C223" s="160" t="s">
        <v>521</v>
      </c>
      <c r="D223" s="72">
        <f>_xlfn.IFNA(IF('Stata dataset (nominal)'!D222="","",IF(LEFT(D$4,1)="£",'Stata dataset (nominal)'!D222*$D223,'Stata dataset (nominal)'!D222)),"")</f>
        <v>0.85972982415278931</v>
      </c>
      <c r="E223" s="72">
        <f>_xlfn.IFNA(IF('Stata dataset (nominal)'!E222="","",IF(LEFT(E$4,1)="£", 'Stata dataset (nominal)'!E222*$D223, 'Stata dataset (nominal)'!E222)), "")</f>
        <v>8.923</v>
      </c>
      <c r="F223" s="72">
        <f>_xlfn.IFNA(IF('Stata dataset (nominal)'!F222="","",IF(LEFT(F$4,1)="£", 'Stata dataset (nominal)'!F222*$D223, 'Stata dataset (nominal)'!F222)), "")</f>
        <v>2.6779999999999999</v>
      </c>
      <c r="G223" s="72">
        <f>_xlfn.IFNA(IF('Stata dataset (nominal)'!G222="","",IF(LEFT(G$4,1)="£", 'Stata dataset (nominal)'!G222*$D223, 'Stata dataset (nominal)'!G222)), "")</f>
        <v>8.218</v>
      </c>
      <c r="H223" s="72">
        <f>_xlfn.IFNA(IF('Stata dataset (nominal)'!H222="","",IF(LEFT(H$4,1)="£", 'Stata dataset (nominal)'!H222*$D223, 'Stata dataset (nominal)'!H222)), "")</f>
        <v>1.885</v>
      </c>
      <c r="I223" s="72">
        <f>_xlfn.IFNA(IF('Stata dataset (nominal)'!I222="","",IF(LEFT(I$4,1)="£", 'Stata dataset (nominal)'!I222*$D223, 'Stata dataset (nominal)'!I222)), "")</f>
        <v>10.074</v>
      </c>
      <c r="J223" s="72">
        <f>_xlfn.IFNA(IF('Stata dataset (nominal)'!J222="","",IF(LEFT(J$4,1)="£", 'Stata dataset (nominal)'!J222*$D223, 'Stata dataset (nominal)'!J222)), "")</f>
        <v>0.371</v>
      </c>
      <c r="K223" s="72" t="str">
        <f>_xlfn.IFNA(IF('Stata dataset (nominal)'!K222="","",IF(LEFT(K$4,1)="£", 'Stata dataset (nominal)'!K222*$D223, 'Stata dataset (nominal)'!K222)), "")</f>
        <v/>
      </c>
      <c r="L223" s="72">
        <f>_xlfn.IFNA(IF('Stata dataset (nominal)'!L222="","",IF(LEFT(L$4,1)="£", 'Stata dataset (nominal)'!L222*$D223, 'Stata dataset (nominal)'!L222)), "")</f>
        <v>0</v>
      </c>
      <c r="M223" s="72">
        <f>_xlfn.IFNA(IF('Stata dataset (nominal)'!M222="","",IF(LEFT(M$4,1)="£", 'Stata dataset (nominal)'!M222*$D223, 'Stata dataset (nominal)'!M222)), "")</f>
        <v>0</v>
      </c>
      <c r="N223" s="72">
        <f>_xlfn.IFNA(IF('Stata dataset (nominal)'!N222="","",IF(LEFT(N$4,1)="£", 'Stata dataset (nominal)'!N222*$D223, 'Stata dataset (nominal)'!N222)), "")</f>
        <v>8.218</v>
      </c>
      <c r="O223" s="72">
        <f>_xlfn.IFNA(IF('Stata dataset (nominal)'!O222="","",IF(LEFT(O$4,1)="£", 'Stata dataset (nominal)'!O222*$D223, 'Stata dataset (nominal)'!O222)), "")</f>
        <v>346.113113627769</v>
      </c>
      <c r="P223" s="72" t="str">
        <f>_xlfn.IFNA(IF('Stata dataset (nominal)'!P222="","",IF(LEFT(P$4,1)="£", 'Stata dataset (nominal)'!P222*$D223, 'Stata dataset (nominal)'!P222)), "")</f>
        <v/>
      </c>
      <c r="Q223" s="72" t="str">
        <f>_xlfn.IFNA(IF('Stata dataset (nominal)'!Q222="","",IF(LEFT(Q$4,1)="£", 'Stata dataset (nominal)'!Q222*$D223, 'Stata dataset (nominal)'!Q222)), "")</f>
        <v/>
      </c>
      <c r="R223" s="72">
        <f>_xlfn.IFNA(IF('Stata dataset (nominal)'!R222="","",IF(LEFT(R$4,1)="£", 'Stata dataset (nominal)'!R222*$D223, 'Stata dataset (nominal)'!R222)), "")</f>
        <v>1160.8370186755401</v>
      </c>
      <c r="S223" s="72" t="str">
        <f>_xlfn.IFNA(IF('Stata dataset (nominal)'!S222="","",IF(LEFT(S$4,1)="£", 'Stata dataset (nominal)'!S222*$D223, 'Stata dataset (nominal)'!S222)), "")</f>
        <v/>
      </c>
      <c r="T223" s="72" t="str">
        <f>_xlfn.IFNA(IF('Stata dataset (nominal)'!T222="","",IF(LEFT(T$4,1)="£", 'Stata dataset (nominal)'!T222*$D223, 'Stata dataset (nominal)'!T222)), "")</f>
        <v/>
      </c>
      <c r="U223" s="72" t="str">
        <f>_xlfn.IFNA(IF('Stata dataset (nominal)'!U222="","",IF(LEFT(U$4,1)="£", 'Stata dataset (nominal)'!U222*$D223, 'Stata dataset (nominal)'!U222)), "")</f>
        <v/>
      </c>
      <c r="V223" s="72" t="str">
        <f>_xlfn.IFNA(IF('Stata dataset (nominal)'!V222="","",IF(LEFT(V$4,1)="£", 'Stata dataset (nominal)'!V222*$D223, 'Stata dataset (nominal)'!V222)), "")</f>
        <v/>
      </c>
      <c r="W223" s="72" t="str">
        <f>_xlfn.IFNA(IF('Stata dataset (nominal)'!W222="","",IF(LEFT(W$4,1)="£", 'Stata dataset (nominal)'!W222*$D223, 'Stata dataset (nominal)'!W222)), "")</f>
        <v/>
      </c>
      <c r="X223" s="72" t="str">
        <f>_xlfn.IFNA(IF('Stata dataset (nominal)'!X222="","",IF(LEFT(X$4,1)="£", 'Stata dataset (nominal)'!X222*$D223, 'Stata dataset (nominal)'!X222)), "")</f>
        <v/>
      </c>
      <c r="Y223" s="72" t="str">
        <f>_xlfn.IFNA(IF('Stata dataset (nominal)'!Y222="","",IF(LEFT(Y$4,1)="£", 'Stata dataset (nominal)'!Y222*$D223, 'Stata dataset (nominal)'!Y222)), "")</f>
        <v/>
      </c>
      <c r="Z223" s="72" t="str">
        <f>_xlfn.IFNA(IF('Stata dataset (nominal)'!Z222="","",IF(LEFT(Z$4,1)="£", 'Stata dataset (nominal)'!Z222*$D223, 'Stata dataset (nominal)'!Z222)), "")</f>
        <v/>
      </c>
      <c r="AA223" s="72">
        <f>_xlfn.IFNA(IF('Stata dataset (nominal)'!AA222="","",IF(LEFT(AA$4,1)="£", 'Stata dataset (nominal)'!AA222*$D223, 'Stata dataset (nominal)'!AA222)), "")</f>
        <v>363.86400000000003</v>
      </c>
      <c r="AB223" s="72">
        <f>_xlfn.IFNA(IF('Stata dataset (nominal)'!AB222="","",IF(LEFT(AB$4,1)="£", 'Stata dataset (nominal)'!AB222*$D223, 'Stata dataset (nominal)'!AB222)), "")</f>
        <v>1E-3</v>
      </c>
      <c r="AC223" s="72" t="str">
        <f>_xlfn.IFNA(IF('Stata dataset (nominal)'!AC222="","",IF(LEFT(AC$4,1)="£", 'Stata dataset (nominal)'!AC222*$D223, 'Stata dataset (nominal)'!AC222)), "")</f>
        <v/>
      </c>
      <c r="AD223" s="72">
        <f>_xlfn.IFNA(IF('Stata dataset (nominal)'!AD222="","",IF(LEFT(AD$4,1)="£", 'Stata dataset (nominal)'!AD222*$D223, 'Stata dataset (nominal)'!AD222)), "")</f>
        <v>0.108</v>
      </c>
    </row>
    <row r="224" spans="1:30" x14ac:dyDescent="0.4">
      <c r="A224" s="63" t="str">
        <f t="shared" si="1"/>
        <v>AFW30</v>
      </c>
      <c r="B224" s="63" t="s">
        <v>397</v>
      </c>
      <c r="C224" s="160" t="s">
        <v>522</v>
      </c>
      <c r="D224" s="72">
        <f>_xlfn.IFNA(IF('Stata dataset (nominal)'!D223="","",IF(LEFT(D$4,1)="£",'Stata dataset (nominal)'!D223*$D224,'Stata dataset (nominal)'!D223)),"")</f>
        <v>0.84275114155251141</v>
      </c>
      <c r="E224" s="72">
        <f>_xlfn.IFNA(IF('Stata dataset (nominal)'!E223="","",IF(LEFT(E$4,1)="£", 'Stata dataset (nominal)'!E223*$D224, 'Stata dataset (nominal)'!E223)), "")</f>
        <v>8.9369999999999994</v>
      </c>
      <c r="F224" s="72">
        <f>_xlfn.IFNA(IF('Stata dataset (nominal)'!F223="","",IF(LEFT(F$4,1)="£", 'Stata dataset (nominal)'!F223*$D224, 'Stata dataset (nominal)'!F223)), "")</f>
        <v>2.6829999999999998</v>
      </c>
      <c r="G224" s="72">
        <f>_xlfn.IFNA(IF('Stata dataset (nominal)'!G223="","",IF(LEFT(G$4,1)="£", 'Stata dataset (nominal)'!G223*$D224, 'Stata dataset (nominal)'!G223)), "")</f>
        <v>8.2309999999999999</v>
      </c>
      <c r="H224" s="72">
        <f>_xlfn.IFNA(IF('Stata dataset (nominal)'!H223="","",IF(LEFT(H$4,1)="£", 'Stata dataset (nominal)'!H223*$D224, 'Stata dataset (nominal)'!H223)), "")</f>
        <v>1.8370000000000002</v>
      </c>
      <c r="I224" s="72">
        <f>_xlfn.IFNA(IF('Stata dataset (nominal)'!I223="","",IF(LEFT(I$4,1)="£", 'Stata dataset (nominal)'!I223*$D224, 'Stata dataset (nominal)'!I223)), "")</f>
        <v>10.141999999999999</v>
      </c>
      <c r="J224" s="72">
        <f>_xlfn.IFNA(IF('Stata dataset (nominal)'!J223="","",IF(LEFT(J$4,1)="£", 'Stata dataset (nominal)'!J223*$D224, 'Stata dataset (nominal)'!J223)), "")</f>
        <v>0.38</v>
      </c>
      <c r="K224" s="72" t="str">
        <f>_xlfn.IFNA(IF('Stata dataset (nominal)'!K223="","",IF(LEFT(K$4,1)="£", 'Stata dataset (nominal)'!K223*$D224, 'Stata dataset (nominal)'!K223)), "")</f>
        <v/>
      </c>
      <c r="L224" s="72">
        <f>_xlfn.IFNA(IF('Stata dataset (nominal)'!L223="","",IF(LEFT(L$4,1)="£", 'Stata dataset (nominal)'!L223*$D224, 'Stata dataset (nominal)'!L223)), "")</f>
        <v>0</v>
      </c>
      <c r="M224" s="72">
        <f>_xlfn.IFNA(IF('Stata dataset (nominal)'!M223="","",IF(LEFT(M$4,1)="£", 'Stata dataset (nominal)'!M223*$D224, 'Stata dataset (nominal)'!M223)), "")</f>
        <v>0</v>
      </c>
      <c r="N224" s="72">
        <f>_xlfn.IFNA(IF('Stata dataset (nominal)'!N223="","",IF(LEFT(N$4,1)="£", 'Stata dataset (nominal)'!N223*$D224, 'Stata dataset (nominal)'!N223)), "")</f>
        <v>8.2309999999999999</v>
      </c>
      <c r="O224" s="72">
        <f>_xlfn.IFNA(IF('Stata dataset (nominal)'!O223="","",IF(LEFT(O$4,1)="£", 'Stata dataset (nominal)'!O223*$D224, 'Stata dataset (nominal)'!O223)), "")</f>
        <v>331.18379161558897</v>
      </c>
      <c r="P224" s="72" t="str">
        <f>_xlfn.IFNA(IF('Stata dataset (nominal)'!P223="","",IF(LEFT(P$4,1)="£", 'Stata dataset (nominal)'!P223*$D224, 'Stata dataset (nominal)'!P223)), "")</f>
        <v/>
      </c>
      <c r="Q224" s="72" t="str">
        <f>_xlfn.IFNA(IF('Stata dataset (nominal)'!Q223="","",IF(LEFT(Q$4,1)="£", 'Stata dataset (nominal)'!Q223*$D224, 'Stata dataset (nominal)'!Q223)), "")</f>
        <v/>
      </c>
      <c r="R224" s="72">
        <f>_xlfn.IFNA(IF('Stata dataset (nominal)'!R223="","",IF(LEFT(R$4,1)="£", 'Stata dataset (nominal)'!R223*$D224, 'Stata dataset (nominal)'!R223)), "")</f>
        <v>1186.9263193499701</v>
      </c>
      <c r="S224" s="72" t="str">
        <f>_xlfn.IFNA(IF('Stata dataset (nominal)'!S223="","",IF(LEFT(S$4,1)="£", 'Stata dataset (nominal)'!S223*$D224, 'Stata dataset (nominal)'!S223)), "")</f>
        <v/>
      </c>
      <c r="T224" s="72" t="str">
        <f>_xlfn.IFNA(IF('Stata dataset (nominal)'!T223="","",IF(LEFT(T$4,1)="£", 'Stata dataset (nominal)'!T223*$D224, 'Stata dataset (nominal)'!T223)), "")</f>
        <v/>
      </c>
      <c r="U224" s="72" t="str">
        <f>_xlfn.IFNA(IF('Stata dataset (nominal)'!U223="","",IF(LEFT(U$4,1)="£", 'Stata dataset (nominal)'!U223*$D224, 'Stata dataset (nominal)'!U223)), "")</f>
        <v/>
      </c>
      <c r="V224" s="72" t="str">
        <f>_xlfn.IFNA(IF('Stata dataset (nominal)'!V223="","",IF(LEFT(V$4,1)="£", 'Stata dataset (nominal)'!V223*$D224, 'Stata dataset (nominal)'!V223)), "")</f>
        <v/>
      </c>
      <c r="W224" s="72" t="str">
        <f>_xlfn.IFNA(IF('Stata dataset (nominal)'!W223="","",IF(LEFT(W$4,1)="£", 'Stata dataset (nominal)'!W223*$D224, 'Stata dataset (nominal)'!W223)), "")</f>
        <v/>
      </c>
      <c r="X224" s="72" t="str">
        <f>_xlfn.IFNA(IF('Stata dataset (nominal)'!X223="","",IF(LEFT(X$4,1)="£", 'Stata dataset (nominal)'!X223*$D224, 'Stata dataset (nominal)'!X223)), "")</f>
        <v/>
      </c>
      <c r="Y224" s="72" t="str">
        <f>_xlfn.IFNA(IF('Stata dataset (nominal)'!Y223="","",IF(LEFT(Y$4,1)="£", 'Stata dataset (nominal)'!Y223*$D224, 'Stata dataset (nominal)'!Y223)), "")</f>
        <v/>
      </c>
      <c r="Z224" s="72" t="str">
        <f>_xlfn.IFNA(IF('Stata dataset (nominal)'!Z223="","",IF(LEFT(Z$4,1)="£", 'Stata dataset (nominal)'!Z223*$D224, 'Stata dataset (nominal)'!Z223)), "")</f>
        <v/>
      </c>
      <c r="AA224" s="72">
        <f>_xlfn.IFNA(IF('Stata dataset (nominal)'!AA223="","",IF(LEFT(AA$4,1)="£", 'Stata dataset (nominal)'!AA223*$D224, 'Stata dataset (nominal)'!AA223)), "")</f>
        <v>373.13800000000003</v>
      </c>
      <c r="AB224" s="72">
        <f>_xlfn.IFNA(IF('Stata dataset (nominal)'!AB223="","",IF(LEFT(AB$4,1)="£", 'Stata dataset (nominal)'!AB223*$D224, 'Stata dataset (nominal)'!AB223)), "")</f>
        <v>1E-3</v>
      </c>
      <c r="AC224" s="72" t="str">
        <f>_xlfn.IFNA(IF('Stata dataset (nominal)'!AC223="","",IF(LEFT(AC$4,1)="£", 'Stata dataset (nominal)'!AC223*$D224, 'Stata dataset (nominal)'!AC223)), "")</f>
        <v/>
      </c>
      <c r="AD224" s="72">
        <f>_xlfn.IFNA(IF('Stata dataset (nominal)'!AD223="","",IF(LEFT(AD$4,1)="£", 'Stata dataset (nominal)'!AD223*$D224, 'Stata dataset (nominal)'!AD223)), "")</f>
        <v>0</v>
      </c>
    </row>
    <row r="225" spans="1:30" x14ac:dyDescent="0.4">
      <c r="A225" s="63" t="str">
        <f t="shared" si="1"/>
        <v>BRL14</v>
      </c>
      <c r="B225" s="63" t="s">
        <v>409</v>
      </c>
      <c r="C225" s="63" t="s">
        <v>243</v>
      </c>
      <c r="D225" s="72">
        <f>_xlfn.IFNA(IF('Stata dataset (nominal)'!D224="","",IF(LEFT(D$4,1)="£",'Stata dataset (nominal)'!D224*$D225,'Stata dataset (nominal)'!D224)),"")</f>
        <v>1.24788708586883</v>
      </c>
      <c r="E225" s="72">
        <f>_xlfn.IFNA(IF('Stata dataset (nominal)'!E224="","",IF(LEFT(E$4,1)="£", 'Stata dataset (nominal)'!E224*$D225, 'Stata dataset (nominal)'!E224)), "")</f>
        <v>3.1197177146720749</v>
      </c>
      <c r="F225" s="72">
        <f>_xlfn.IFNA(IF('Stata dataset (nominal)'!F224="","",IF(LEFT(F$4,1)="£", 'Stata dataset (nominal)'!F224*$D225, 'Stata dataset (nominal)'!F224)), "")</f>
        <v>0.74873225152129796</v>
      </c>
      <c r="G225" s="72">
        <f>_xlfn.IFNA(IF('Stata dataset (nominal)'!G224="","",IF(LEFT(G$4,1)="£", 'Stata dataset (nominal)'!G224*$D225, 'Stata dataset (nominal)'!G224)), "")</f>
        <v>4.3676048005409047</v>
      </c>
      <c r="H225" s="72">
        <f>_xlfn.IFNA(IF('Stata dataset (nominal)'!H224="","",IF(LEFT(H$4,1)="£", 'Stata dataset (nominal)'!H224*$D225, 'Stata dataset (nominal)'!H224)), "")</f>
        <v>0.49915483434753205</v>
      </c>
      <c r="I225" s="72">
        <f>_xlfn.IFNA(IF('Stata dataset (nominal)'!I224="","",IF(LEFT(I$4,1)="£", 'Stata dataset (nominal)'!I224*$D225, 'Stata dataset (nominal)'!I224)), "")</f>
        <v>2.370985463150777</v>
      </c>
      <c r="J225" s="72">
        <f>_xlfn.IFNA(IF('Stata dataset (nominal)'!J224="","",IF(LEFT(J$4,1)="£", 'Stata dataset (nominal)'!J224*$D225, 'Stata dataset (nominal)'!J224)), "")</f>
        <v>0</v>
      </c>
      <c r="K225" s="72">
        <f>_xlfn.IFNA(IF('Stata dataset (nominal)'!K224="","",IF(LEFT(K$4,1)="£", 'Stata dataset (nominal)'!K224*$D225, 'Stata dataset (nominal)'!K224)), "")</f>
        <v>0</v>
      </c>
      <c r="L225" s="72">
        <f>_xlfn.IFNA(IF('Stata dataset (nominal)'!L224="","",IF(LEFT(L$4,1)="£", 'Stata dataset (nominal)'!L224*$D225, 'Stata dataset (nominal)'!L224)), "")</f>
        <v>0</v>
      </c>
      <c r="M225" s="72">
        <f>_xlfn.IFNA(IF('Stata dataset (nominal)'!M224="","",IF(LEFT(M$4,1)="£", 'Stata dataset (nominal)'!M224*$D225, 'Stata dataset (nominal)'!M224)), "")</f>
        <v>0.24708164300202837</v>
      </c>
      <c r="N225" s="72" t="str">
        <f>_xlfn.IFNA(IF('Stata dataset (nominal)'!N224="","",IF(LEFT(N$4,1)="£", 'Stata dataset (nominal)'!N224*$D225, 'Stata dataset (nominal)'!N224)), "")</f>
        <v/>
      </c>
      <c r="O225" s="72">
        <f>_xlfn.IFNA(IF('Stata dataset (nominal)'!O224="","",IF(LEFT(O$4,1)="£", 'Stata dataset (nominal)'!O224*$D225, 'Stata dataset (nominal)'!O224)), "")</f>
        <v>273.38</v>
      </c>
      <c r="P225" s="72">
        <f>_xlfn.IFNA(IF('Stata dataset (nominal)'!P224="","",IF(LEFT(P$4,1)="£", 'Stata dataset (nominal)'!P224*$D225, 'Stata dataset (nominal)'!P224)), "")</f>
        <v>0</v>
      </c>
      <c r="Q225" s="72">
        <f>_xlfn.IFNA(IF('Stata dataset (nominal)'!Q224="","",IF(LEFT(Q$4,1)="£", 'Stata dataset (nominal)'!Q224*$D225, 'Stata dataset (nominal)'!Q224)), "")</f>
        <v>0</v>
      </c>
      <c r="R225" s="72">
        <f>_xlfn.IFNA(IF('Stata dataset (nominal)'!R224="","",IF(LEFT(R$4,1)="£", 'Stata dataset (nominal)'!R224*$D225, 'Stata dataset (nominal)'!R224)), "")</f>
        <v>199.77</v>
      </c>
      <c r="S225" s="72">
        <f>_xlfn.IFNA(IF('Stata dataset (nominal)'!S224="","",IF(LEFT(S$4,1)="£", 'Stata dataset (nominal)'!S224*$D225, 'Stata dataset (nominal)'!S224)), "")</f>
        <v>0</v>
      </c>
      <c r="T225" s="72">
        <f>_xlfn.IFNA(IF('Stata dataset (nominal)'!T224="","",IF(LEFT(T$4,1)="£", 'Stata dataset (nominal)'!T224*$D225, 'Stata dataset (nominal)'!T224)), "")</f>
        <v>0</v>
      </c>
      <c r="U225" s="72">
        <f>_xlfn.IFNA(IF('Stata dataset (nominal)'!U224="","",IF(LEFT(U$4,1)="£", 'Stata dataset (nominal)'!U224*$D225, 'Stata dataset (nominal)'!U224)), "")</f>
        <v>23.174289418635695</v>
      </c>
      <c r="V225" s="72">
        <f>_xlfn.IFNA(IF('Stata dataset (nominal)'!V224="","",IF(LEFT(V$4,1)="£", 'Stata dataset (nominal)'!V224*$D225, 'Stata dataset (nominal)'!V224)), "")</f>
        <v>142.23664474538901</v>
      </c>
      <c r="W225" s="72">
        <f>_xlfn.IFNA(IF('Stata dataset (nominal)'!W224="","",IF(LEFT(W$4,1)="£", 'Stata dataset (nominal)'!W224*$D225, 'Stata dataset (nominal)'!W224)), "")</f>
        <v>1.905227147455105</v>
      </c>
      <c r="X225" s="72">
        <f>_xlfn.IFNA(IF('Stata dataset (nominal)'!X224="","",IF(LEFT(X$4,1)="£", 'Stata dataset (nominal)'!X224*$D225, 'Stata dataset (nominal)'!X224)), "")</f>
        <v>15.142448640353361</v>
      </c>
      <c r="Y225" s="72">
        <f>_xlfn.IFNA(IF('Stata dataset (nominal)'!Y224="","",IF(LEFT(Y$4,1)="£", 'Stata dataset (nominal)'!Y224*$D225, 'Stata dataset (nominal)'!Y224)), "")</f>
        <v>12.570917893750863</v>
      </c>
      <c r="Z225" s="72">
        <f>_xlfn.IFNA(IF('Stata dataset (nominal)'!Z224="","",IF(LEFT(Z$4,1)="£", 'Stata dataset (nominal)'!Z224*$D225, 'Stata dataset (nominal)'!Z224)), "")</f>
        <v>12.570917893750863</v>
      </c>
      <c r="AA225" s="72">
        <f>_xlfn.IFNA(IF('Stata dataset (nominal)'!AA224="","",IF(LEFT(AA$4,1)="£", 'Stata dataset (nominal)'!AA224*$D225, 'Stata dataset (nominal)'!AA224)), "")</f>
        <v>117.52379465056084</v>
      </c>
      <c r="AB225" s="72">
        <f>_xlfn.IFNA(IF('Stata dataset (nominal)'!AB224="","",IF(LEFT(AB$4,1)="£", 'Stata dataset (nominal)'!AB224*$D225, 'Stata dataset (nominal)'!AB224)), "")</f>
        <v>0.32819430358350232</v>
      </c>
      <c r="AC225" s="72">
        <f>_xlfn.IFNA(IF('Stata dataset (nominal)'!AC224="","",IF(LEFT(AC$4,1)="£", 'Stata dataset (nominal)'!AC224*$D225, 'Stata dataset (nominal)'!AC224)), "")</f>
        <v>0.26821508953608081</v>
      </c>
      <c r="AD225" s="72">
        <f>_xlfn.IFNA(IF('Stata dataset (nominal)'!AD224="","",IF(LEFT(AD$4,1)="£", 'Stata dataset (nominal)'!AD224*$D225, 'Stata dataset (nominal)'!AD224)), "")</f>
        <v>0.36188725490196066</v>
      </c>
    </row>
    <row r="226" spans="1:30" x14ac:dyDescent="0.4">
      <c r="A226" s="63" t="str">
        <f t="shared" si="1"/>
        <v>BRL15</v>
      </c>
      <c r="B226" s="63" t="s">
        <v>409</v>
      </c>
      <c r="C226" s="63" t="s">
        <v>245</v>
      </c>
      <c r="D226" s="72">
        <f>_xlfn.IFNA(IF('Stata dataset (nominal)'!D225="","",IF(LEFT(D$4,1)="£",'Stata dataset (nominal)'!D225*$D226,'Stata dataset (nominal)'!D225)),"")</f>
        <v>1.2338096431854266</v>
      </c>
      <c r="E226" s="72">
        <f>_xlfn.IFNA(IF('Stata dataset (nominal)'!E225="","",IF(LEFT(E$4,1)="£", 'Stata dataset (nominal)'!E225*$D226, 'Stata dataset (nominal)'!E225)), "")</f>
        <v>3.578047965237737</v>
      </c>
      <c r="F226" s="72">
        <f>_xlfn.IFNA(IF('Stata dataset (nominal)'!F225="","",IF(LEFT(F$4,1)="£", 'Stata dataset (nominal)'!F225*$D226, 'Stata dataset (nominal)'!F225)), "")</f>
        <v>0.86366675022979855</v>
      </c>
      <c r="G226" s="72">
        <f>_xlfn.IFNA(IF('Stata dataset (nominal)'!G225="","",IF(LEFT(G$4,1)="£", 'Stata dataset (nominal)'!G225*$D226, 'Stata dataset (nominal)'!G225)), "")</f>
        <v>3.9481908581933656</v>
      </c>
      <c r="H226" s="72">
        <f>_xlfn.IFNA(IF('Stata dataset (nominal)'!H225="","",IF(LEFT(H$4,1)="£", 'Stata dataset (nominal)'!H225*$D226, 'Stata dataset (nominal)'!H225)), "")</f>
        <v>0.4935238572741707</v>
      </c>
      <c r="I226" s="72">
        <f>_xlfn.IFNA(IF('Stata dataset (nominal)'!I225="","",IF(LEFT(I$4,1)="£", 'Stata dataset (nominal)'!I225*$D226, 'Stata dataset (nominal)'!I225)), "")</f>
        <v>2.220857357733768</v>
      </c>
      <c r="J226" s="72">
        <f>_xlfn.IFNA(IF('Stata dataset (nominal)'!J225="","",IF(LEFT(J$4,1)="£", 'Stata dataset (nominal)'!J225*$D226, 'Stata dataset (nominal)'!J225)), "")</f>
        <v>0</v>
      </c>
      <c r="K226" s="72">
        <f>_xlfn.IFNA(IF('Stata dataset (nominal)'!K225="","",IF(LEFT(K$4,1)="£", 'Stata dataset (nominal)'!K225*$D226, 'Stata dataset (nominal)'!K225)), "")</f>
        <v>0</v>
      </c>
      <c r="L226" s="72">
        <f>_xlfn.IFNA(IF('Stata dataset (nominal)'!L225="","",IF(LEFT(L$4,1)="£", 'Stata dataset (nominal)'!L225*$D226, 'Stata dataset (nominal)'!L225)), "")</f>
        <v>0.12338096431854267</v>
      </c>
      <c r="M226" s="72">
        <f>_xlfn.IFNA(IF('Stata dataset (nominal)'!M225="","",IF(LEFT(M$4,1)="£", 'Stata dataset (nominal)'!M225*$D226, 'Stata dataset (nominal)'!M225)), "")</f>
        <v>0.74151959555444136</v>
      </c>
      <c r="N226" s="72" t="str">
        <f>_xlfn.IFNA(IF('Stata dataset (nominal)'!N225="","",IF(LEFT(N$4,1)="£", 'Stata dataset (nominal)'!N225*$D226, 'Stata dataset (nominal)'!N225)), "")</f>
        <v/>
      </c>
      <c r="O226" s="72">
        <f>_xlfn.IFNA(IF('Stata dataset (nominal)'!O225="","",IF(LEFT(O$4,1)="£", 'Stata dataset (nominal)'!O225*$D226, 'Stata dataset (nominal)'!O225)), "")</f>
        <v>264.00599999999997</v>
      </c>
      <c r="P226" s="72">
        <f>_xlfn.IFNA(IF('Stata dataset (nominal)'!P225="","",IF(LEFT(P$4,1)="£", 'Stata dataset (nominal)'!P225*$D226, 'Stata dataset (nominal)'!P225)), "")</f>
        <v>0</v>
      </c>
      <c r="Q226" s="72">
        <f>_xlfn.IFNA(IF('Stata dataset (nominal)'!Q225="","",IF(LEFT(Q$4,1)="£", 'Stata dataset (nominal)'!Q225*$D226, 'Stata dataset (nominal)'!Q225)), "")</f>
        <v>0</v>
      </c>
      <c r="R226" s="72">
        <f>_xlfn.IFNA(IF('Stata dataset (nominal)'!R225="","",IF(LEFT(R$4,1)="£", 'Stata dataset (nominal)'!R225*$D226, 'Stata dataset (nominal)'!R225)), "")</f>
        <v>212.71799999999999</v>
      </c>
      <c r="S226" s="72">
        <f>_xlfn.IFNA(IF('Stata dataset (nominal)'!S225="","",IF(LEFT(S$4,1)="£", 'Stata dataset (nominal)'!S225*$D226, 'Stata dataset (nominal)'!S225)), "")</f>
        <v>0</v>
      </c>
      <c r="T226" s="72">
        <f>_xlfn.IFNA(IF('Stata dataset (nominal)'!T225="","",IF(LEFT(T$4,1)="£", 'Stata dataset (nominal)'!T225*$D226, 'Stata dataset (nominal)'!T225)), "")</f>
        <v>0</v>
      </c>
      <c r="U226" s="72">
        <f>_xlfn.IFNA(IF('Stata dataset (nominal)'!U225="","",IF(LEFT(U$4,1)="£", 'Stata dataset (nominal)'!U225*$D226, 'Stata dataset (nominal)'!U225)), "")</f>
        <v>23.051083177515565</v>
      </c>
      <c r="V226" s="72">
        <f>_xlfn.IFNA(IF('Stata dataset (nominal)'!V225="","",IF(LEFT(V$4,1)="£", 'Stata dataset (nominal)'!V225*$D226, 'Stata dataset (nominal)'!V225)), "")</f>
        <v>139.34185450767211</v>
      </c>
      <c r="W226" s="72">
        <f>_xlfn.IFNA(IF('Stata dataset (nominal)'!W225="","",IF(LEFT(W$4,1)="£", 'Stata dataset (nominal)'!W225*$D226, 'Stata dataset (nominal)'!W225)), "")</f>
        <v>1.8538310178902841</v>
      </c>
      <c r="X226" s="72">
        <f>_xlfn.IFNA(IF('Stata dataset (nominal)'!X225="","",IF(LEFT(X$4,1)="£", 'Stata dataset (nominal)'!X225*$D226, 'Stata dataset (nominal)'!X225)), "")</f>
        <v>15.142448640353361</v>
      </c>
      <c r="Y226" s="72">
        <f>_xlfn.IFNA(IF('Stata dataset (nominal)'!Y225="","",IF(LEFT(Y$4,1)="£", 'Stata dataset (nominal)'!Y225*$D226, 'Stata dataset (nominal)'!Y225)), "")</f>
        <v>12.576792450127201</v>
      </c>
      <c r="Z226" s="72">
        <f>_xlfn.IFNA(IF('Stata dataset (nominal)'!Z225="","",IF(LEFT(Z$4,1)="£", 'Stata dataset (nominal)'!Z225*$D226, 'Stata dataset (nominal)'!Z225)), "")</f>
        <v>12.576792450127201</v>
      </c>
      <c r="AA226" s="72">
        <f>_xlfn.IFNA(IF('Stata dataset (nominal)'!AA225="","",IF(LEFT(AA$4,1)="£", 'Stata dataset (nominal)'!AA225*$D226, 'Stata dataset (nominal)'!AA225)), "")</f>
        <v>125.13305651423642</v>
      </c>
      <c r="AB226" s="72">
        <f>_xlfn.IFNA(IF('Stata dataset (nominal)'!AB225="","",IF(LEFT(AB$4,1)="£", 'Stata dataset (nominal)'!AB225*$D226, 'Stata dataset (nominal)'!AB225)), "")</f>
        <v>0.24182669006434362</v>
      </c>
      <c r="AC226" s="72">
        <f>_xlfn.IFNA(IF('Stata dataset (nominal)'!AC225="","",IF(LEFT(AC$4,1)="£", 'Stata dataset (nominal)'!AC225*$D226, 'Stata dataset (nominal)'!AC225)), "")</f>
        <v>0.26518934899230462</v>
      </c>
      <c r="AD226" s="72">
        <f>_xlfn.IFNA(IF('Stata dataset (nominal)'!AD225="","",IF(LEFT(AD$4,1)="£", 'Stata dataset (nominal)'!AD225*$D226, 'Stata dataset (nominal)'!AD225)), "")</f>
        <v>0.46267861619453499</v>
      </c>
    </row>
    <row r="227" spans="1:30" x14ac:dyDescent="0.4">
      <c r="A227" s="63" t="str">
        <f t="shared" si="1"/>
        <v>BRL16</v>
      </c>
      <c r="B227" s="63" t="s">
        <v>409</v>
      </c>
      <c r="C227" s="63" t="s">
        <v>247</v>
      </c>
      <c r="D227" s="72">
        <f>_xlfn.IFNA(IF('Stata dataset (nominal)'!D226="","",IF(LEFT(D$4,1)="£",'Stata dataset (nominal)'!D226*$D227,'Stata dataset (nominal)'!D226)),"")</f>
        <v>1.2283693843594008</v>
      </c>
      <c r="E227" s="72">
        <f>_xlfn.IFNA(IF('Stata dataset (nominal)'!E226="","",IF(LEFT(E$4,1)="£", 'Stata dataset (nominal)'!E226*$D227, 'Stata dataset (nominal)'!E226)), "")</f>
        <v>2.2344039101497501</v>
      </c>
      <c r="F227" s="72">
        <f>_xlfn.IFNA(IF('Stata dataset (nominal)'!F226="","",IF(LEFT(F$4,1)="£", 'Stata dataset (nominal)'!F226*$D227, 'Stata dataset (nominal)'!F226)), "")</f>
        <v>0.53925415973377699</v>
      </c>
      <c r="G227" s="72">
        <f>_xlfn.IFNA(IF('Stata dataset (nominal)'!G226="","",IF(LEFT(G$4,1)="£", 'Stata dataset (nominal)'!G226*$D227, 'Stata dataset (nominal)'!G226)), "")</f>
        <v>2.9407163061564057</v>
      </c>
      <c r="H227" s="72">
        <f>_xlfn.IFNA(IF('Stata dataset (nominal)'!H226="","",IF(LEFT(H$4,1)="£", 'Stata dataset (nominal)'!H226*$D227, 'Stata dataset (nominal)'!H226)), "")</f>
        <v>0.47783569051580693</v>
      </c>
      <c r="I227" s="72">
        <f>_xlfn.IFNA(IF('Stata dataset (nominal)'!I226="","",IF(LEFT(I$4,1)="£", 'Stata dataset (nominal)'!I226*$D227, 'Stata dataset (nominal)'!I226)), "")</f>
        <v>3.7207308652246249</v>
      </c>
      <c r="J227" s="72" t="str">
        <f>_xlfn.IFNA(IF('Stata dataset (nominal)'!J226="","",IF(LEFT(J$4,1)="£", 'Stata dataset (nominal)'!J226*$D227, 'Stata dataset (nominal)'!J226)), "")</f>
        <v/>
      </c>
      <c r="K227" s="72" t="str">
        <f>_xlfn.IFNA(IF('Stata dataset (nominal)'!K226="","",IF(LEFT(K$4,1)="£", 'Stata dataset (nominal)'!K226*$D227, 'Stata dataset (nominal)'!K226)), "")</f>
        <v/>
      </c>
      <c r="L227" s="72">
        <f>_xlfn.IFNA(IF('Stata dataset (nominal)'!L226="","",IF(LEFT(L$4,1)="£", 'Stata dataset (nominal)'!L226*$D227, 'Stata dataset (nominal)'!L226)), "")</f>
        <v>0</v>
      </c>
      <c r="M227" s="72">
        <f>_xlfn.IFNA(IF('Stata dataset (nominal)'!M226="","",IF(LEFT(M$4,1)="£", 'Stata dataset (nominal)'!M226*$D227, 'Stata dataset (nominal)'!M226)), "")</f>
        <v>0.12406530782029949</v>
      </c>
      <c r="N227" s="72" t="str">
        <f>_xlfn.IFNA(IF('Stata dataset (nominal)'!N226="","",IF(LEFT(N$4,1)="£", 'Stata dataset (nominal)'!N226*$D227, 'Stata dataset (nominal)'!N226)), "")</f>
        <v/>
      </c>
      <c r="O227" s="72">
        <f>_xlfn.IFNA(IF('Stata dataset (nominal)'!O226="","",IF(LEFT(O$4,1)="£", 'Stata dataset (nominal)'!O226*$D227, 'Stata dataset (nominal)'!O226)), "")</f>
        <v>256.822</v>
      </c>
      <c r="P227" s="72">
        <f>_xlfn.IFNA(IF('Stata dataset (nominal)'!P226="","",IF(LEFT(P$4,1)="£", 'Stata dataset (nominal)'!P226*$D227, 'Stata dataset (nominal)'!P226)), "")</f>
        <v>0</v>
      </c>
      <c r="Q227" s="72">
        <f>_xlfn.IFNA(IF('Stata dataset (nominal)'!Q226="","",IF(LEFT(Q$4,1)="£", 'Stata dataset (nominal)'!Q226*$D227, 'Stata dataset (nominal)'!Q226)), "")</f>
        <v>0</v>
      </c>
      <c r="R227" s="72">
        <f>_xlfn.IFNA(IF('Stata dataset (nominal)'!R226="","",IF(LEFT(R$4,1)="£", 'Stata dataset (nominal)'!R226*$D227, 'Stata dataset (nominal)'!R226)), "")</f>
        <v>224.316</v>
      </c>
      <c r="S227" s="72">
        <f>_xlfn.IFNA(IF('Stata dataset (nominal)'!S226="","",IF(LEFT(S$4,1)="£", 'Stata dataset (nominal)'!S226*$D227, 'Stata dataset (nominal)'!S226)), "")</f>
        <v>0</v>
      </c>
      <c r="T227" s="72">
        <f>_xlfn.IFNA(IF('Stata dataset (nominal)'!T226="","",IF(LEFT(T$4,1)="£", 'Stata dataset (nominal)'!T226*$D227, 'Stata dataset (nominal)'!T226)), "")</f>
        <v>0</v>
      </c>
      <c r="U227" s="72">
        <f>_xlfn.IFNA(IF('Stata dataset (nominal)'!U226="","",IF(LEFT(U$4,1)="£", 'Stata dataset (nominal)'!U226*$D227, 'Stata dataset (nominal)'!U226)), "")</f>
        <v>22.738920612051039</v>
      </c>
      <c r="V227" s="72">
        <f>_xlfn.IFNA(IF('Stata dataset (nominal)'!V226="","",IF(LEFT(V$4,1)="£", 'Stata dataset (nominal)'!V226*$D227, 'Stata dataset (nominal)'!V226)), "")</f>
        <v>139.86159187162892</v>
      </c>
      <c r="W227" s="72">
        <f>_xlfn.IFNA(IF('Stata dataset (nominal)'!W226="","",IF(LEFT(W$4,1)="£", 'Stata dataset (nominal)'!W226*$D227, 'Stata dataset (nominal)'!W226)), "")</f>
        <v>1.7976322985345758</v>
      </c>
      <c r="X227" s="72">
        <f>_xlfn.IFNA(IF('Stata dataset (nominal)'!X226="","",IF(LEFT(X$4,1)="£", 'Stata dataset (nominal)'!X226*$D227, 'Stata dataset (nominal)'!X226)), "")</f>
        <v>15.142448640353361</v>
      </c>
      <c r="Y227" s="72">
        <f>_xlfn.IFNA(IF('Stata dataset (nominal)'!Y226="","",IF(LEFT(Y$4,1)="£", 'Stata dataset (nominal)'!Y226*$D227, 'Stata dataset (nominal)'!Y226)), "")</f>
        <v>12.578621097565343</v>
      </c>
      <c r="Z227" s="72">
        <f>_xlfn.IFNA(IF('Stata dataset (nominal)'!Z226="","",IF(LEFT(Z$4,1)="£", 'Stata dataset (nominal)'!Z226*$D227, 'Stata dataset (nominal)'!Z226)), "")</f>
        <v>12.578621097565343</v>
      </c>
      <c r="AA227" s="72">
        <f>_xlfn.IFNA(IF('Stata dataset (nominal)'!AA226="","",IF(LEFT(AA$4,1)="£", 'Stata dataset (nominal)'!AA226*$D227, 'Stata dataset (nominal)'!AA226)), "")</f>
        <v>101.95905960432154</v>
      </c>
      <c r="AB227" s="72">
        <f>_xlfn.IFNA(IF('Stata dataset (nominal)'!AB226="","",IF(LEFT(AB$4,1)="£", 'Stata dataset (nominal)'!AB226*$D227, 'Stata dataset (nominal)'!AB226)), "")</f>
        <v>0.28743843594009977</v>
      </c>
      <c r="AC227" s="72">
        <f>_xlfn.IFNA(IF('Stata dataset (nominal)'!AC226="","",IF(LEFT(AC$4,1)="£", 'Stata dataset (nominal)'!AC226*$D227, 'Stata dataset (nominal)'!AC226)), "")</f>
        <v>0.26402004487445163</v>
      </c>
      <c r="AD227" s="72">
        <f>_xlfn.IFNA(IF('Stata dataset (nominal)'!AD226="","",IF(LEFT(AD$4,1)="£", 'Stata dataset (nominal)'!AD226*$D227, 'Stata dataset (nominal)'!AD226)), "")</f>
        <v>0.57119176372712144</v>
      </c>
    </row>
    <row r="228" spans="1:30" x14ac:dyDescent="0.4">
      <c r="A228" s="63" t="str">
        <f t="shared" si="1"/>
        <v>BRL17</v>
      </c>
      <c r="B228" s="63" t="s">
        <v>409</v>
      </c>
      <c r="C228" s="63" t="s">
        <v>249</v>
      </c>
      <c r="D228" s="72">
        <f>_xlfn.IFNA(IF('Stata dataset (nominal)'!D227="","",IF(LEFT(D$4,1)="£",'Stata dataset (nominal)'!D227*$D228,'Stata dataset (nominal)'!D227)),"")</f>
        <v>1.2117357406647515</v>
      </c>
      <c r="E228" s="72">
        <f>_xlfn.IFNA(IF('Stata dataset (nominal)'!E227="","",IF(LEFT(E$4,1)="£", 'Stata dataset (nominal)'!E227*$D228, 'Stata dataset (nominal)'!E227)), "")</f>
        <v>2.4307418957734916</v>
      </c>
      <c r="F228" s="72">
        <f>_xlfn.IFNA(IF('Stata dataset (nominal)'!F227="","",IF(LEFT(F$4,1)="£", 'Stata dataset (nominal)'!F227*$D228, 'Stata dataset (nominal)'!F227)), "")</f>
        <v>0.58042141977841599</v>
      </c>
      <c r="G228" s="72">
        <f>_xlfn.IFNA(IF('Stata dataset (nominal)'!G227="","",IF(LEFT(G$4,1)="£", 'Stata dataset (nominal)'!G227*$D228, 'Stata dataset (nominal)'!G227)), "")</f>
        <v>3.3710488305293387</v>
      </c>
      <c r="H228" s="72">
        <f>_xlfn.IFNA(IF('Stata dataset (nominal)'!H227="","",IF(LEFT(H$4,1)="£", 'Stata dataset (nominal)'!H227*$D228, 'Stata dataset (nominal)'!H227)), "")</f>
        <v>0.37806155108740247</v>
      </c>
      <c r="I228" s="72">
        <f>_xlfn.IFNA(IF('Stata dataset (nominal)'!I227="","",IF(LEFT(I$4,1)="£", 'Stata dataset (nominal)'!I227*$D228, 'Stata dataset (nominal)'!I227)), "")</f>
        <v>3.0620562166598271</v>
      </c>
      <c r="J228" s="72" t="str">
        <f>_xlfn.IFNA(IF('Stata dataset (nominal)'!J227="","",IF(LEFT(J$4,1)="£", 'Stata dataset (nominal)'!J227*$D228, 'Stata dataset (nominal)'!J227)), "")</f>
        <v/>
      </c>
      <c r="K228" s="72" t="str">
        <f>_xlfn.IFNA(IF('Stata dataset (nominal)'!K227="","",IF(LEFT(K$4,1)="£", 'Stata dataset (nominal)'!K227*$D228, 'Stata dataset (nominal)'!K227)), "")</f>
        <v/>
      </c>
      <c r="L228" s="72">
        <f>_xlfn.IFNA(IF('Stata dataset (nominal)'!L227="","",IF(LEFT(L$4,1)="£", 'Stata dataset (nominal)'!L227*$D228, 'Stata dataset (nominal)'!L227)), "")</f>
        <v>0</v>
      </c>
      <c r="M228" s="72">
        <f>_xlfn.IFNA(IF('Stata dataset (nominal)'!M227="","",IF(LEFT(M$4,1)="£", 'Stata dataset (nominal)'!M227*$D228, 'Stata dataset (nominal)'!M227)), "")</f>
        <v>-4.4834222404595801E-2</v>
      </c>
      <c r="N228" s="72" t="str">
        <f>_xlfn.IFNA(IF('Stata dataset (nominal)'!N227="","",IF(LEFT(N$4,1)="£", 'Stata dataset (nominal)'!N227*$D228, 'Stata dataset (nominal)'!N227)), "")</f>
        <v/>
      </c>
      <c r="O228" s="72">
        <f>_xlfn.IFNA(IF('Stata dataset (nominal)'!O227="","",IF(LEFT(O$4,1)="£", 'Stata dataset (nominal)'!O227*$D228, 'Stata dataset (nominal)'!O227)), "")</f>
        <v>249.852</v>
      </c>
      <c r="P228" s="72">
        <f>_xlfn.IFNA(IF('Stata dataset (nominal)'!P227="","",IF(LEFT(P$4,1)="£", 'Stata dataset (nominal)'!P227*$D228, 'Stata dataset (nominal)'!P227)), "")</f>
        <v>0</v>
      </c>
      <c r="Q228" s="72">
        <f>_xlfn.IFNA(IF('Stata dataset (nominal)'!Q227="","",IF(LEFT(Q$4,1)="£", 'Stata dataset (nominal)'!Q227*$D228, 'Stata dataset (nominal)'!Q227)), "")</f>
        <v>0</v>
      </c>
      <c r="R228" s="72">
        <f>_xlfn.IFNA(IF('Stata dataset (nominal)'!R227="","",IF(LEFT(R$4,1)="£", 'Stata dataset (nominal)'!R227*$D228, 'Stata dataset (nominal)'!R227)), "")</f>
        <v>234.738</v>
      </c>
      <c r="S228" s="72">
        <f>_xlfn.IFNA(IF('Stata dataset (nominal)'!S227="","",IF(LEFT(S$4,1)="£", 'Stata dataset (nominal)'!S227*$D228, 'Stata dataset (nominal)'!S227)), "")</f>
        <v>0</v>
      </c>
      <c r="T228" s="72">
        <f>_xlfn.IFNA(IF('Stata dataset (nominal)'!T227="","",IF(LEFT(T$4,1)="£", 'Stata dataset (nominal)'!T227*$D228, 'Stata dataset (nominal)'!T227)), "")</f>
        <v>0</v>
      </c>
      <c r="U228" s="72">
        <f>_xlfn.IFNA(IF('Stata dataset (nominal)'!U227="","",IF(LEFT(U$4,1)="£", 'Stata dataset (nominal)'!U227*$D228, 'Stata dataset (nominal)'!U227)), "")</f>
        <v>21.932412230654688</v>
      </c>
      <c r="V228" s="72">
        <f>_xlfn.IFNA(IF('Stata dataset (nominal)'!V227="","",IF(LEFT(V$4,1)="£", 'Stata dataset (nominal)'!V227*$D228, 'Stata dataset (nominal)'!V227)), "")</f>
        <v>140.89482484010429</v>
      </c>
      <c r="W228" s="72">
        <f>_xlfn.IFNA(IF('Stata dataset (nominal)'!W227="","",IF(LEFT(W$4,1)="£", 'Stata dataset (nominal)'!W227*$D228, 'Stata dataset (nominal)'!W227)), "")</f>
        <v>1.6003299434917819</v>
      </c>
      <c r="X228" s="72">
        <f>_xlfn.IFNA(IF('Stata dataset (nominal)'!X227="","",IF(LEFT(X$4,1)="£", 'Stata dataset (nominal)'!X227*$D228, 'Stata dataset (nominal)'!X227)), "")</f>
        <v>15.142448640353361</v>
      </c>
      <c r="Y228" s="72">
        <f>_xlfn.IFNA(IF('Stata dataset (nominal)'!Y227="","",IF(LEFT(Y$4,1)="£", 'Stata dataset (nominal)'!Y227*$D228, 'Stata dataset (nominal)'!Y227)), "")</f>
        <v>12.577482052871728</v>
      </c>
      <c r="Z228" s="72">
        <f>_xlfn.IFNA(IF('Stata dataset (nominal)'!Z227="","",IF(LEFT(Z$4,1)="£", 'Stata dataset (nominal)'!Z227*$D228, 'Stata dataset (nominal)'!Z227)), "")</f>
        <v>12.131326207594121</v>
      </c>
      <c r="AA228" s="72">
        <f>_xlfn.IFNA(IF('Stata dataset (nominal)'!AA227="","",IF(LEFT(AA$4,1)="£", 'Stata dataset (nominal)'!AA227*$D228, 'Stata dataset (nominal)'!AA227)), "")</f>
        <v>99.964563397620012</v>
      </c>
      <c r="AB228" s="72">
        <f>_xlfn.IFNA(IF('Stata dataset (nominal)'!AB227="","",IF(LEFT(AB$4,1)="£", 'Stata dataset (nominal)'!AB227*$D228, 'Stata dataset (nominal)'!AB227)), "")</f>
        <v>0.31505129257283543</v>
      </c>
      <c r="AC228" s="72">
        <f>_xlfn.IFNA(IF('Stata dataset (nominal)'!AC227="","",IF(LEFT(AC$4,1)="£", 'Stata dataset (nominal)'!AC227*$D228, 'Stata dataset (nominal)'!AC227)), "")</f>
        <v>0.26044488628567158</v>
      </c>
      <c r="AD228" s="72">
        <f>_xlfn.IFNA(IF('Stata dataset (nominal)'!AD227="","",IF(LEFT(AD$4,1)="£", 'Stata dataset (nominal)'!AD227*$D228, 'Stata dataset (nominal)'!AD227)), "")</f>
        <v>0.65267119085742797</v>
      </c>
    </row>
    <row r="229" spans="1:30" x14ac:dyDescent="0.4">
      <c r="A229" s="63" t="str">
        <f t="shared" si="1"/>
        <v>BRL18</v>
      </c>
      <c r="B229" s="63" t="s">
        <v>409</v>
      </c>
      <c r="C229" s="63" t="s">
        <v>251</v>
      </c>
      <c r="D229" s="72">
        <f>_xlfn.IFNA(IF('Stata dataset (nominal)'!D228="","",IF(LEFT(D$4,1)="£",'Stata dataset (nominal)'!D228*$D229,'Stata dataset (nominal)'!D228)),"")</f>
        <v>1.1806332960179113</v>
      </c>
      <c r="E229" s="72">
        <f>_xlfn.IFNA(IF('Stata dataset (nominal)'!E228="","",IF(LEFT(E$4,1)="£", 'Stata dataset (nominal)'!E228*$D229, 'Stata dataset (nominal)'!E228)), "")</f>
        <v>2.8217135774828082</v>
      </c>
      <c r="F229" s="72">
        <f>_xlfn.IFNA(IF('Stata dataset (nominal)'!F228="","",IF(LEFT(F$4,1)="£", 'Stata dataset (nominal)'!F228*$D229, 'Stata dataset (nominal)'!F228)), "")</f>
        <v>0.65643211258595879</v>
      </c>
      <c r="G229" s="72">
        <f>_xlfn.IFNA(IF('Stata dataset (nominal)'!G228="","",IF(LEFT(G$4,1)="£", 'Stata dataset (nominal)'!G228*$D229, 'Stata dataset (nominal)'!G228)), "")</f>
        <v>3.4380041580041576</v>
      </c>
      <c r="H229" s="72">
        <f>_xlfn.IFNA(IF('Stata dataset (nominal)'!H228="","",IF(LEFT(H$4,1)="£", 'Stata dataset (nominal)'!H228*$D229, 'Stata dataset (nominal)'!H228)), "")</f>
        <v>0.34238365584519426</v>
      </c>
      <c r="I229" s="72">
        <f>_xlfn.IFNA(IF('Stata dataset (nominal)'!I228="","",IF(LEFT(I$4,1)="£", 'Stata dataset (nominal)'!I228*$D229, 'Stata dataset (nominal)'!I228)), "")</f>
        <v>3.528912921797537</v>
      </c>
      <c r="J229" s="72" t="str">
        <f>_xlfn.IFNA(IF('Stata dataset (nominal)'!J228="","",IF(LEFT(J$4,1)="£", 'Stata dataset (nominal)'!J228*$D229, 'Stata dataset (nominal)'!J228)), "")</f>
        <v/>
      </c>
      <c r="K229" s="72" t="str">
        <f>_xlfn.IFNA(IF('Stata dataset (nominal)'!K228="","",IF(LEFT(K$4,1)="£", 'Stata dataset (nominal)'!K228*$D229, 'Stata dataset (nominal)'!K228)), "")</f>
        <v/>
      </c>
      <c r="L229" s="72">
        <f>_xlfn.IFNA(IF('Stata dataset (nominal)'!L228="","",IF(LEFT(L$4,1)="£", 'Stata dataset (nominal)'!L228*$D229, 'Stata dataset (nominal)'!L228)), "")</f>
        <v>0</v>
      </c>
      <c r="M229" s="72">
        <f>_xlfn.IFNA(IF('Stata dataset (nominal)'!M228="","",IF(LEFT(M$4,1)="£", 'Stata dataset (nominal)'!M228*$D229, 'Stata dataset (nominal)'!M228)), "")</f>
        <v>0.36127378858148085</v>
      </c>
      <c r="N229" s="72" t="str">
        <f>_xlfn.IFNA(IF('Stata dataset (nominal)'!N228="","",IF(LEFT(N$4,1)="£", 'Stata dataset (nominal)'!N228*$D229, 'Stata dataset (nominal)'!N228)), "")</f>
        <v/>
      </c>
      <c r="O229" s="72">
        <f>_xlfn.IFNA(IF('Stata dataset (nominal)'!O228="","",IF(LEFT(O$4,1)="£", 'Stata dataset (nominal)'!O228*$D229, 'Stata dataset (nominal)'!O228)), "")</f>
        <v>239.792</v>
      </c>
      <c r="P229" s="72">
        <f>_xlfn.IFNA(IF('Stata dataset (nominal)'!P228="","",IF(LEFT(P$4,1)="£", 'Stata dataset (nominal)'!P228*$D229, 'Stata dataset (nominal)'!P228)), "")</f>
        <v>0</v>
      </c>
      <c r="Q229" s="72">
        <f>_xlfn.IFNA(IF('Stata dataset (nominal)'!Q228="","",IF(LEFT(Q$4,1)="£", 'Stata dataset (nominal)'!Q228*$D229, 'Stata dataset (nominal)'!Q228)), "")</f>
        <v>0</v>
      </c>
      <c r="R229" s="72">
        <f>_xlfn.IFNA(IF('Stata dataset (nominal)'!R228="","",IF(LEFT(R$4,1)="£", 'Stata dataset (nominal)'!R228*$D229, 'Stata dataset (nominal)'!R228)), "")</f>
        <v>250.16300000000001</v>
      </c>
      <c r="S229" s="72">
        <f>_xlfn.IFNA(IF('Stata dataset (nominal)'!S228="","",IF(LEFT(S$4,1)="£", 'Stata dataset (nominal)'!S228*$D229, 'Stata dataset (nominal)'!S228)), "")</f>
        <v>0</v>
      </c>
      <c r="T229" s="72">
        <f>_xlfn.IFNA(IF('Stata dataset (nominal)'!T228="","",IF(LEFT(T$4,1)="£", 'Stata dataset (nominal)'!T228*$D229, 'Stata dataset (nominal)'!T228)), "")</f>
        <v>0</v>
      </c>
      <c r="U229" s="72">
        <f>_xlfn.IFNA(IF('Stata dataset (nominal)'!U228="","",IF(LEFT(U$4,1)="£", 'Stata dataset (nominal)'!U228*$D229, 'Stata dataset (nominal)'!U228)), "")</f>
        <v>21.665935456226201</v>
      </c>
      <c r="V229" s="72">
        <f>_xlfn.IFNA(IF('Stata dataset (nominal)'!V228="","",IF(LEFT(V$4,1)="£", 'Stata dataset (nominal)'!V228*$D229, 'Stata dataset (nominal)'!V228)), "")</f>
        <v>141.39816213777866</v>
      </c>
      <c r="W229" s="72">
        <f>_xlfn.IFNA(IF('Stata dataset (nominal)'!W228="","",IF(LEFT(W$4,1)="£", 'Stata dataset (nominal)'!W228*$D229, 'Stata dataset (nominal)'!W228)), "")</f>
        <v>1.5856926808560412</v>
      </c>
      <c r="X229" s="72">
        <f>_xlfn.IFNA(IF('Stata dataset (nominal)'!X228="","",IF(LEFT(X$4,1)="£", 'Stata dataset (nominal)'!X228*$D229, 'Stata dataset (nominal)'!X228)), "")</f>
        <v>15.464731421028722</v>
      </c>
      <c r="Y229" s="72">
        <f>_xlfn.IFNA(IF('Stata dataset (nominal)'!Y228="","",IF(LEFT(Y$4,1)="£", 'Stata dataset (nominal)'!Y228*$D229, 'Stata dataset (nominal)'!Y228)), "")</f>
        <v>12.571021329819917</v>
      </c>
      <c r="Z229" s="72">
        <f>_xlfn.IFNA(IF('Stata dataset (nominal)'!Z228="","",IF(LEFT(Z$4,1)="£", 'Stata dataset (nominal)'!Z228*$D229, 'Stata dataset (nominal)'!Z228)), "")</f>
        <v>11.679174644895863</v>
      </c>
      <c r="AA229" s="72">
        <f>_xlfn.IFNA(IF('Stata dataset (nominal)'!AA228="","",IF(LEFT(AA$4,1)="£", 'Stata dataset (nominal)'!AA228*$D229, 'Stata dataset (nominal)'!AA228)), "")</f>
        <v>102.19797936990244</v>
      </c>
      <c r="AB229" s="72">
        <f>_xlfn.IFNA(IF('Stata dataset (nominal)'!AB228="","",IF(LEFT(AB$4,1)="£", 'Stata dataset (nominal)'!AB228*$D229, 'Stata dataset (nominal)'!AB228)), "")</f>
        <v>0.24439109227570766</v>
      </c>
      <c r="AC229" s="72">
        <f>_xlfn.IFNA(IF('Stata dataset (nominal)'!AC228="","",IF(LEFT(AC$4,1)="£", 'Stata dataset (nominal)'!AC228*$D229, 'Stata dataset (nominal)'!AC228)), "")</f>
        <v>0.25375987041347425</v>
      </c>
      <c r="AD229" s="72">
        <f>_xlfn.IFNA(IF('Stata dataset (nominal)'!AD228="","",IF(LEFT(AD$4,1)="£", 'Stata dataset (nominal)'!AD228*$D229, 'Stata dataset (nominal)'!AD228)), "")</f>
        <v>0.78275987525987523</v>
      </c>
    </row>
    <row r="230" spans="1:30" x14ac:dyDescent="0.4">
      <c r="A230" s="63" t="str">
        <f t="shared" si="1"/>
        <v>BRL19</v>
      </c>
      <c r="B230" s="63" t="s">
        <v>409</v>
      </c>
      <c r="C230" s="63" t="s">
        <v>253</v>
      </c>
      <c r="D230" s="72">
        <f>_xlfn.IFNA(IF('Stata dataset (nominal)'!D229="","",IF(LEFT(D$4,1)="£",'Stata dataset (nominal)'!D229*$D230,'Stata dataset (nominal)'!D229)),"")</f>
        <v>1.1560444722831191</v>
      </c>
      <c r="E230" s="72">
        <f>_xlfn.IFNA(IF('Stata dataset (nominal)'!E229="","",IF(LEFT(E$4,1)="£", 'Stata dataset (nominal)'!E229*$D230, 'Stata dataset (nominal)'!E229)), "")</f>
        <v>2.8057199342311301</v>
      </c>
      <c r="F230" s="72">
        <f>_xlfn.IFNA(IF('Stata dataset (nominal)'!F229="","",IF(LEFT(F$4,1)="£", 'Stata dataset (nominal)'!F229*$D230, 'Stata dataset (nominal)'!F229)), "")</f>
        <v>0.53062441277795169</v>
      </c>
      <c r="G230" s="72">
        <f>_xlfn.IFNA(IF('Stata dataset (nominal)'!G229="","",IF(LEFT(G$4,1)="£", 'Stata dataset (nominal)'!G229*$D230, 'Stata dataset (nominal)'!G229)), "")</f>
        <v>4.5236020200438452</v>
      </c>
      <c r="H230" s="72">
        <f>_xlfn.IFNA(IF('Stata dataset (nominal)'!H229="","",IF(LEFT(H$4,1)="£", 'Stata dataset (nominal)'!H229*$D230, 'Stata dataset (nominal)'!H229)), "")</f>
        <v>0.3190682743501409</v>
      </c>
      <c r="I230" s="72">
        <f>_xlfn.IFNA(IF('Stata dataset (nominal)'!I229="","",IF(LEFT(I$4,1)="£", 'Stata dataset (nominal)'!I229*$D230, 'Stata dataset (nominal)'!I229)), "")</f>
        <v>4.1895051675540236</v>
      </c>
      <c r="J230" s="72" t="str">
        <f>_xlfn.IFNA(IF('Stata dataset (nominal)'!J229="","",IF(LEFT(J$4,1)="£", 'Stata dataset (nominal)'!J229*$D230, 'Stata dataset (nominal)'!J229)), "")</f>
        <v/>
      </c>
      <c r="K230" s="72" t="str">
        <f>_xlfn.IFNA(IF('Stata dataset (nominal)'!K229="","",IF(LEFT(K$4,1)="£", 'Stata dataset (nominal)'!K229*$D230, 'Stata dataset (nominal)'!K229)), "")</f>
        <v/>
      </c>
      <c r="L230" s="72">
        <f>_xlfn.IFNA(IF('Stata dataset (nominal)'!L229="","",IF(LEFT(L$4,1)="£", 'Stata dataset (nominal)'!L229*$D230, 'Stata dataset (nominal)'!L229)), "")</f>
        <v>0</v>
      </c>
      <c r="M230" s="72">
        <f>_xlfn.IFNA(IF('Stata dataset (nominal)'!M229="","",IF(LEFT(M$4,1)="£", 'Stata dataset (nominal)'!M229*$D230, 'Stata dataset (nominal)'!M229)), "")</f>
        <v>0.7502728625117443</v>
      </c>
      <c r="N230" s="72" t="str">
        <f>_xlfn.IFNA(IF('Stata dataset (nominal)'!N229="","",IF(LEFT(N$4,1)="£", 'Stata dataset (nominal)'!N229*$D230, 'Stata dataset (nominal)'!N229)), "")</f>
        <v/>
      </c>
      <c r="O230" s="72">
        <f>_xlfn.IFNA(IF('Stata dataset (nominal)'!O229="","",IF(LEFT(O$4,1)="£", 'Stata dataset (nominal)'!O229*$D230, 'Stata dataset (nominal)'!O229)), "")</f>
        <v>224.43799999999999</v>
      </c>
      <c r="P230" s="72">
        <f>_xlfn.IFNA(IF('Stata dataset (nominal)'!P229="","",IF(LEFT(P$4,1)="£", 'Stata dataset (nominal)'!P229*$D230, 'Stata dataset (nominal)'!P229)), "")</f>
        <v>0</v>
      </c>
      <c r="Q230" s="72">
        <f>_xlfn.IFNA(IF('Stata dataset (nominal)'!Q229="","",IF(LEFT(Q$4,1)="£", 'Stata dataset (nominal)'!Q229*$D230, 'Stata dataset (nominal)'!Q229)), "")</f>
        <v>0</v>
      </c>
      <c r="R230" s="72">
        <f>_xlfn.IFNA(IF('Stata dataset (nominal)'!R229="","",IF(LEFT(R$4,1)="£", 'Stata dataset (nominal)'!R229*$D230, 'Stata dataset (nominal)'!R229)), "")</f>
        <v>269.39400000000001</v>
      </c>
      <c r="S230" s="72">
        <f>_xlfn.IFNA(IF('Stata dataset (nominal)'!S229="","",IF(LEFT(S$4,1)="£", 'Stata dataset (nominal)'!S229*$D230, 'Stata dataset (nominal)'!S229)), "")</f>
        <v>0</v>
      </c>
      <c r="T230" s="72">
        <f>_xlfn.IFNA(IF('Stata dataset (nominal)'!T229="","",IF(LEFT(T$4,1)="£", 'Stata dataset (nominal)'!T229*$D230, 'Stata dataset (nominal)'!T229)), "")</f>
        <v>0</v>
      </c>
      <c r="U230" s="72">
        <f>_xlfn.IFNA(IF('Stata dataset (nominal)'!U229="","",IF(LEFT(U$4,1)="£", 'Stata dataset (nominal)'!U229*$D230, 'Stata dataset (nominal)'!U229)), "")</f>
        <v>20.861419071217039</v>
      </c>
      <c r="V230" s="72">
        <f>_xlfn.IFNA(IF('Stata dataset (nominal)'!V229="","",IF(LEFT(V$4,1)="£", 'Stata dataset (nominal)'!V229*$D230, 'Stata dataset (nominal)'!V229)), "")</f>
        <v>141.07306044227448</v>
      </c>
      <c r="W230" s="72">
        <f>_xlfn.IFNA(IF('Stata dataset (nominal)'!W229="","",IF(LEFT(W$4,1)="£", 'Stata dataset (nominal)'!W229*$D230, 'Stata dataset (nominal)'!W229)), "")</f>
        <v>1.555440193500419</v>
      </c>
      <c r="X230" s="72">
        <f>_xlfn.IFNA(IF('Stata dataset (nominal)'!X229="","",IF(LEFT(X$4,1)="£", 'Stata dataset (nominal)'!X229*$D230, 'Stata dataset (nominal)'!X229)), "")</f>
        <v>16.510195762073991</v>
      </c>
      <c r="Y230" s="72">
        <f>_xlfn.IFNA(IF('Stata dataset (nominal)'!Y229="","",IF(LEFT(Y$4,1)="£", 'Stata dataset (nominal)'!Y229*$D230, 'Stata dataset (nominal)'!Y229)), "")</f>
        <v>12.571021329819917</v>
      </c>
      <c r="Z230" s="72">
        <f>_xlfn.IFNA(IF('Stata dataset (nominal)'!Z229="","",IF(LEFT(Z$4,1)="£", 'Stata dataset (nominal)'!Z229*$D230, 'Stata dataset (nominal)'!Z229)), "")</f>
        <v>11.233251302433837</v>
      </c>
      <c r="AA230" s="72">
        <f>_xlfn.IFNA(IF('Stata dataset (nominal)'!AA229="","",IF(LEFT(AA$4,1)="£", 'Stata dataset (nominal)'!AA229*$D230, 'Stata dataset (nominal)'!AA229)), "")</f>
        <v>104.83704901346695</v>
      </c>
      <c r="AB230" s="72">
        <f>_xlfn.IFNA(IF('Stata dataset (nominal)'!AB229="","",IF(LEFT(AB$4,1)="£", 'Stata dataset (nominal)'!AB229*$D230, 'Stata dataset (nominal)'!AB229)), "")</f>
        <v>0.28091880676479797</v>
      </c>
      <c r="AC230" s="72">
        <f>_xlfn.IFNA(IF('Stata dataset (nominal)'!AC229="","",IF(LEFT(AC$4,1)="£", 'Stata dataset (nominal)'!AC229*$D230, 'Stata dataset (nominal)'!AC229)), "")</f>
        <v>0.24847486215086975</v>
      </c>
      <c r="AD230" s="72">
        <f>_xlfn.IFNA(IF('Stata dataset (nominal)'!AD229="","",IF(LEFT(AD$4,1)="£", 'Stata dataset (nominal)'!AD229*$D230, 'Stata dataset (nominal)'!AD229)), "")</f>
        <v>0.92830371124334476</v>
      </c>
    </row>
    <row r="231" spans="1:30" x14ac:dyDescent="0.4">
      <c r="A231" s="63" t="str">
        <f t="shared" si="1"/>
        <v>BRL20</v>
      </c>
      <c r="B231" s="63" t="s">
        <v>409</v>
      </c>
      <c r="C231" s="63" t="s">
        <v>255</v>
      </c>
      <c r="D231" s="72">
        <f>_xlfn.IFNA(IF('Stata dataset (nominal)'!D230="","",IF(LEFT(D$4,1)="£",'Stata dataset (nominal)'!D230*$D231,'Stata dataset (nominal)'!D230)),"")</f>
        <v>1.1367310801447381</v>
      </c>
      <c r="E231" s="72">
        <f>_xlfn.IFNA(IF('Stata dataset (nominal)'!E230="","",IF(LEFT(E$4,1)="£", 'Stata dataset (nominal)'!E230*$D231, 'Stata dataset (nominal)'!E230)), "")</f>
        <v>3.2601447378551089</v>
      </c>
      <c r="F231" s="72">
        <f>_xlfn.IFNA(IF('Stata dataset (nominal)'!F230="","",IF(LEFT(F$4,1)="£", 'Stata dataset (nominal)'!F230*$D231, 'Stata dataset (nominal)'!F230)), "")</f>
        <v>0.5115289860651322</v>
      </c>
      <c r="G231" s="72">
        <f>_xlfn.IFNA(IF('Stata dataset (nominal)'!G230="","",IF(LEFT(G$4,1)="£", 'Stata dataset (nominal)'!G230*$D231, 'Stata dataset (nominal)'!G230)), "")</f>
        <v>5.1550754484563877</v>
      </c>
      <c r="H231" s="72">
        <f>_xlfn.IFNA(IF('Stata dataset (nominal)'!H230="","",IF(LEFT(H$4,1)="£", 'Stata dataset (nominal)'!H230*$D231, 'Stata dataset (nominal)'!H230)), "")</f>
        <v>0.34783971052428986</v>
      </c>
      <c r="I231" s="72">
        <f>_xlfn.IFNA(IF('Stata dataset (nominal)'!I230="","",IF(LEFT(I$4,1)="£", 'Stata dataset (nominal)'!I230*$D231, 'Stata dataset (nominal)'!I230)), "")</f>
        <v>5.0266248364000319</v>
      </c>
      <c r="J231" s="72" t="str">
        <f>_xlfn.IFNA(IF('Stata dataset (nominal)'!J230="","",IF(LEFT(J$4,1)="£", 'Stata dataset (nominal)'!J230*$D231, 'Stata dataset (nominal)'!J230)), "")</f>
        <v/>
      </c>
      <c r="K231" s="72" t="str">
        <f>_xlfn.IFNA(IF('Stata dataset (nominal)'!K230="","",IF(LEFT(K$4,1)="£", 'Stata dataset (nominal)'!K230*$D231, 'Stata dataset (nominal)'!K230)), "")</f>
        <v/>
      </c>
      <c r="L231" s="72">
        <f>_xlfn.IFNA(IF('Stata dataset (nominal)'!L230="","",IF(LEFT(L$4,1)="£", 'Stata dataset (nominal)'!L230*$D231, 'Stata dataset (nominal)'!L230)), "")</f>
        <v>0</v>
      </c>
      <c r="M231" s="72">
        <f>_xlfn.IFNA(IF('Stata dataset (nominal)'!M230="","",IF(LEFT(M$4,1)="£", 'Stata dataset (nominal)'!M230*$D231, 'Stata dataset (nominal)'!M230)), "")</f>
        <v>1.7743630444029568</v>
      </c>
      <c r="N231" s="72" t="str">
        <f>_xlfn.IFNA(IF('Stata dataset (nominal)'!N230="","",IF(LEFT(N$4,1)="£", 'Stata dataset (nominal)'!N230*$D231, 'Stata dataset (nominal)'!N230)), "")</f>
        <v/>
      </c>
      <c r="O231" s="72">
        <f>_xlfn.IFNA(IF('Stata dataset (nominal)'!O230="","",IF(LEFT(O$4,1)="£", 'Stata dataset (nominal)'!O230*$D231, 'Stata dataset (nominal)'!O230)), "")</f>
        <v>210.76499999999999</v>
      </c>
      <c r="P231" s="72">
        <f>_xlfn.IFNA(IF('Stata dataset (nominal)'!P230="","",IF(LEFT(P$4,1)="£", 'Stata dataset (nominal)'!P230*$D231, 'Stata dataset (nominal)'!P230)), "")</f>
        <v>0</v>
      </c>
      <c r="Q231" s="72">
        <f>_xlfn.IFNA(IF('Stata dataset (nominal)'!Q230="","",IF(LEFT(Q$4,1)="£", 'Stata dataset (nominal)'!Q230*$D231, 'Stata dataset (nominal)'!Q230)), "")</f>
        <v>0</v>
      </c>
      <c r="R231" s="72">
        <f>_xlfn.IFNA(IF('Stata dataset (nominal)'!R230="","",IF(LEFT(R$4,1)="£", 'Stata dataset (nominal)'!R230*$D231, 'Stata dataset (nominal)'!R230)), "")</f>
        <v>286.47300000000001</v>
      </c>
      <c r="S231" s="72">
        <f>_xlfn.IFNA(IF('Stata dataset (nominal)'!S230="","",IF(LEFT(S$4,1)="£", 'Stata dataset (nominal)'!S230*$D231, 'Stata dataset (nominal)'!S230)), "")</f>
        <v>0</v>
      </c>
      <c r="T231" s="72">
        <f>_xlfn.IFNA(IF('Stata dataset (nominal)'!T230="","",IF(LEFT(T$4,1)="£", 'Stata dataset (nominal)'!T230*$D231, 'Stata dataset (nominal)'!T230)), "")</f>
        <v>0</v>
      </c>
      <c r="U231" s="72">
        <f>_xlfn.IFNA(IF('Stata dataset (nominal)'!U230="","",IF(LEFT(U$4,1)="£", 'Stata dataset (nominal)'!U230*$D231, 'Stata dataset (nominal)'!U230)), "")</f>
        <v>20.174417205732627</v>
      </c>
      <c r="V231" s="72">
        <f>_xlfn.IFNA(IF('Stata dataset (nominal)'!V230="","",IF(LEFT(V$4,1)="£", 'Stata dataset (nominal)'!V230*$D231, 'Stata dataset (nominal)'!V230)), "")</f>
        <v>140.6505374425621</v>
      </c>
      <c r="W231" s="72">
        <f>_xlfn.IFNA(IF('Stata dataset (nominal)'!W230="","",IF(LEFT(W$4,1)="£", 'Stata dataset (nominal)'!W230*$D231, 'Stata dataset (nominal)'!W230)), "")</f>
        <v>1.561821483946062</v>
      </c>
      <c r="X231" s="72">
        <f>_xlfn.IFNA(IF('Stata dataset (nominal)'!X230="","",IF(LEFT(X$4,1)="£", 'Stata dataset (nominal)'!X230*$D231, 'Stata dataset (nominal)'!X230)), "")</f>
        <v>14.826482115819141</v>
      </c>
      <c r="Y231" s="72">
        <f>_xlfn.IFNA(IF('Stata dataset (nominal)'!Y230="","",IF(LEFT(Y$4,1)="£", 'Stata dataset (nominal)'!Y230*$D231, 'Stata dataset (nominal)'!Y230)), "")</f>
        <v>10.777668096352944</v>
      </c>
      <c r="Z231" s="72">
        <f>_xlfn.IFNA(IF('Stata dataset (nominal)'!Z230="","",IF(LEFT(Z$4,1)="£", 'Stata dataset (nominal)'!Z230*$D231, 'Stata dataset (nominal)'!Z230)), "")</f>
        <v>10.777668096352944</v>
      </c>
      <c r="AA231" s="72">
        <f>_xlfn.IFNA(IF('Stata dataset (nominal)'!AA230="","",IF(LEFT(AA$4,1)="£", 'Stata dataset (nominal)'!AA230*$D231, 'Stata dataset (nominal)'!AA230)), "")</f>
        <v>107.06074332127186</v>
      </c>
      <c r="AB231" s="72">
        <f>_xlfn.IFNA(IF('Stata dataset (nominal)'!AB230="","",IF(LEFT(AB$4,1)="£", 'Stata dataset (nominal)'!AB230*$D231, 'Stata dataset (nominal)'!AB230)), "")</f>
        <v>0.35157866912772356</v>
      </c>
      <c r="AC231" s="72">
        <f>_xlfn.IFNA(IF('Stata dataset (nominal)'!AC230="","",IF(LEFT(AC$4,1)="£", 'Stata dataset (nominal)'!AC230*$D231, 'Stata dataset (nominal)'!AC230)), "")</f>
        <v>0.24432373080228731</v>
      </c>
      <c r="AD231" s="72">
        <f>_xlfn.IFNA(IF('Stata dataset (nominal)'!AD230="","",IF(LEFT(AD$4,1)="£", 'Stata dataset (nominal)'!AD230*$D231, 'Stata dataset (nominal)'!AD230)), "")</f>
        <v>0.67749172376626388</v>
      </c>
    </row>
    <row r="232" spans="1:30" x14ac:dyDescent="0.4">
      <c r="A232" s="63" t="str">
        <f t="shared" si="1"/>
        <v>BRL21</v>
      </c>
      <c r="B232" s="63" t="s">
        <v>409</v>
      </c>
      <c r="C232" s="63" t="s">
        <v>257</v>
      </c>
      <c r="D232" s="72">
        <f>_xlfn.IFNA(IF('Stata dataset (nominal)'!D231="","",IF(LEFT(D$4,1)="£",'Stata dataset (nominal)'!D231*$D232,'Stata dataset (nominal)'!D231)),"")</f>
        <v>1.1277018254028868</v>
      </c>
      <c r="E232" s="72">
        <f>_xlfn.IFNA(IF('Stata dataset (nominal)'!E231="","",IF(LEFT(E$4,1)="£", 'Stata dataset (nominal)'!E231*$D232, 'Stata dataset (nominal)'!E231)), "")</f>
        <v>3.2827400137478033</v>
      </c>
      <c r="F232" s="72">
        <f>_xlfn.IFNA(IF('Stata dataset (nominal)'!F231="","",IF(LEFT(F$4,1)="£", 'Stata dataset (nominal)'!F231*$D232, 'Stata dataset (nominal)'!F231)), "")</f>
        <v>0.55257389444741456</v>
      </c>
      <c r="G232" s="72">
        <f>_xlfn.IFNA(IF('Stata dataset (nominal)'!G231="","",IF(LEFT(G$4,1)="£", 'Stata dataset (nominal)'!G231*$D232, 'Stata dataset (nominal)'!G231)), "")</f>
        <v>5.5279943481249507</v>
      </c>
      <c r="H232" s="72">
        <f>_xlfn.IFNA(IF('Stata dataset (nominal)'!H231="","",IF(LEFT(H$4,1)="£", 'Stata dataset (nominal)'!H231*$D232, 'Stata dataset (nominal)'!H231)), "")</f>
        <v>0.36086458412892375</v>
      </c>
      <c r="I232" s="72">
        <f>_xlfn.IFNA(IF('Stata dataset (nominal)'!I231="","",IF(LEFT(I$4,1)="£", 'Stata dataset (nominal)'!I231*$D232, 'Stata dataset (nominal)'!I231)), "")</f>
        <v>3.5691762774001368</v>
      </c>
      <c r="J232" s="72">
        <f>_xlfn.IFNA(IF('Stata dataset (nominal)'!J231="","",IF(LEFT(J$4,1)="£", 'Stata dataset (nominal)'!J231*$D232, 'Stata dataset (nominal)'!J231)), "")</f>
        <v>5.6385091270144336E-3</v>
      </c>
      <c r="K232" s="72" t="str">
        <f>_xlfn.IFNA(IF('Stata dataset (nominal)'!K231="","",IF(LEFT(K$4,1)="£", 'Stata dataset (nominal)'!K231*$D232, 'Stata dataset (nominal)'!K231)), "")</f>
        <v/>
      </c>
      <c r="L232" s="72">
        <f>_xlfn.IFNA(IF('Stata dataset (nominal)'!L231="","",IF(LEFT(L$4,1)="£", 'Stata dataset (nominal)'!L231*$D232, 'Stata dataset (nominal)'!L231)), "")</f>
        <v>0</v>
      </c>
      <c r="M232" s="72" t="str">
        <f>_xlfn.IFNA(IF('Stata dataset (nominal)'!M231="","",IF(LEFT(M$4,1)="£", 'Stata dataset (nominal)'!M231*$D232, 'Stata dataset (nominal)'!M231)), "")</f>
        <v/>
      </c>
      <c r="N232" s="72" t="str">
        <f>_xlfn.IFNA(IF('Stata dataset (nominal)'!N231="","",IF(LEFT(N$4,1)="£", 'Stata dataset (nominal)'!N231*$D232, 'Stata dataset (nominal)'!N231)), "")</f>
        <v/>
      </c>
      <c r="O232" s="72">
        <f>_xlfn.IFNA(IF('Stata dataset (nominal)'!O231="","",IF(LEFT(O$4,1)="£", 'Stata dataset (nominal)'!O231*$D232, 'Stata dataset (nominal)'!O231)), "")</f>
        <v>203.95599999999999</v>
      </c>
      <c r="P232" s="72">
        <f>_xlfn.IFNA(IF('Stata dataset (nominal)'!P231="","",IF(LEFT(P$4,1)="£", 'Stata dataset (nominal)'!P231*$D232, 'Stata dataset (nominal)'!P231)), "")</f>
        <v>0</v>
      </c>
      <c r="Q232" s="72">
        <f>_xlfn.IFNA(IF('Stata dataset (nominal)'!Q231="","",IF(LEFT(Q$4,1)="£", 'Stata dataset (nominal)'!Q231*$D232, 'Stata dataset (nominal)'!Q231)), "")</f>
        <v>0</v>
      </c>
      <c r="R232" s="72">
        <f>_xlfn.IFNA(IF('Stata dataset (nominal)'!R231="","",IF(LEFT(R$4,1)="£", 'Stata dataset (nominal)'!R231*$D232, 'Stata dataset (nominal)'!R231)), "")</f>
        <v>299.19799999999998</v>
      </c>
      <c r="S232" s="72">
        <f>_xlfn.IFNA(IF('Stata dataset (nominal)'!S231="","",IF(LEFT(S$4,1)="£", 'Stata dataset (nominal)'!S231*$D232, 'Stata dataset (nominal)'!S231)), "")</f>
        <v>0</v>
      </c>
      <c r="T232" s="72">
        <f>_xlfn.IFNA(IF('Stata dataset (nominal)'!T231="","",IF(LEFT(T$4,1)="£", 'Stata dataset (nominal)'!T231*$D232, 'Stata dataset (nominal)'!T231)), "")</f>
        <v>0</v>
      </c>
      <c r="U232" s="72">
        <f>_xlfn.IFNA(IF('Stata dataset (nominal)'!U231="","",IF(LEFT(U$4,1)="£", 'Stata dataset (nominal)'!U231*$D232, 'Stata dataset (nominal)'!U231)), "")</f>
        <v>19.968092817112087</v>
      </c>
      <c r="V232" s="72">
        <f>_xlfn.IFNA(IF('Stata dataset (nominal)'!V231="","",IF(LEFT(V$4,1)="£", 'Stata dataset (nominal)'!V231*$D232, 'Stata dataset (nominal)'!V231)), "")</f>
        <v>139.68765770826232</v>
      </c>
      <c r="W232" s="72">
        <f>_xlfn.IFNA(IF('Stata dataset (nominal)'!W231="","",IF(LEFT(W$4,1)="£", 'Stata dataset (nominal)'!W231*$D232, 'Stata dataset (nominal)'!W231)), "")</f>
        <v>1.584338813487403</v>
      </c>
      <c r="X232" s="72">
        <f>_xlfn.IFNA(IF('Stata dataset (nominal)'!X231="","",IF(LEFT(X$4,1)="£", 'Stata dataset (nominal)'!X231*$D232, 'Stata dataset (nominal)'!X231)), "")</f>
        <v>14.826482115819141</v>
      </c>
      <c r="Y232" s="72">
        <f>_xlfn.IFNA(IF('Stata dataset (nominal)'!Y231="","",IF(LEFT(Y$4,1)="£", 'Stata dataset (nominal)'!Y231*$D232, 'Stata dataset (nominal)'!Y231)), "")</f>
        <v>10.777668096352944</v>
      </c>
      <c r="Z232" s="72">
        <f>_xlfn.IFNA(IF('Stata dataset (nominal)'!Z231="","",IF(LEFT(Z$4,1)="£", 'Stata dataset (nominal)'!Z231*$D232, 'Stata dataset (nominal)'!Z231)), "")</f>
        <v>10.777668096352944</v>
      </c>
      <c r="AA232" s="72">
        <f>_xlfn.IFNA(IF('Stata dataset (nominal)'!AA231="","",IF(LEFT(AA$4,1)="£", 'Stata dataset (nominal)'!AA231*$D232, 'Stata dataset (nominal)'!AA231)), "")</f>
        <v>107.26586993049719</v>
      </c>
      <c r="AB232" s="72">
        <f>_xlfn.IFNA(IF('Stata dataset (nominal)'!AB231="","",IF(LEFT(AB$4,1)="£", 'Stata dataset (nominal)'!AB231*$D232, 'Stata dataset (nominal)'!AB231)), "")</f>
        <v>0.17028297563583589</v>
      </c>
      <c r="AC232" s="72">
        <f>_xlfn.IFNA(IF('Stata dataset (nominal)'!AC231="","",IF(LEFT(AC$4,1)="£", 'Stata dataset (nominal)'!AC231*$D232, 'Stata dataset (nominal)'!AC231)), "")</f>
        <v>0.24238302447039703</v>
      </c>
      <c r="AD232" s="72">
        <f>_xlfn.IFNA(IF('Stata dataset (nominal)'!AD231="","",IF(LEFT(AD$4,1)="£", 'Stata dataset (nominal)'!AD231*$D232, 'Stata dataset (nominal)'!AD231)), "")</f>
        <v>0.80856220881386986</v>
      </c>
    </row>
    <row r="233" spans="1:30" x14ac:dyDescent="0.4">
      <c r="A233" s="63" t="str">
        <f t="shared" si="1"/>
        <v>BRL22</v>
      </c>
      <c r="B233" s="63" t="s">
        <v>409</v>
      </c>
      <c r="C233" s="63" t="s">
        <v>259</v>
      </c>
      <c r="D233" s="72">
        <f>_xlfn.IFNA(IF('Stata dataset (nominal)'!D232="","",IF(LEFT(D$4,1)="£",'Stata dataset (nominal)'!D232*$D233,'Stata dataset (nominal)'!D232)),"")</f>
        <v>1.0877412700751434</v>
      </c>
      <c r="E233" s="72">
        <f>_xlfn.IFNA(IF('Stata dataset (nominal)'!E232="","",IF(LEFT(E$4,1)="£", 'Stata dataset (nominal)'!E232*$D233, 'Stata dataset (nominal)'!E232)), "")</f>
        <v>2.7117389862973322</v>
      </c>
      <c r="F233" s="72">
        <f>_xlfn.IFNA(IF('Stata dataset (nominal)'!F232="","",IF(LEFT(F$4,1)="£", 'Stata dataset (nominal)'!F232*$D233, 'Stata dataset (nominal)'!F232)), "")</f>
        <v>0.57541513186975091</v>
      </c>
      <c r="G233" s="72">
        <f>_xlfn.IFNA(IF('Stata dataset (nominal)'!G232="","",IF(LEFT(G$4,1)="£", 'Stata dataset (nominal)'!G232*$D233, 'Stata dataset (nominal)'!G232)), "")</f>
        <v>2.8607595402976269</v>
      </c>
      <c r="H233" s="72">
        <f>_xlfn.IFNA(IF('Stata dataset (nominal)'!H232="","",IF(LEFT(H$4,1)="£", 'Stata dataset (nominal)'!H232*$D233, 'Stata dataset (nominal)'!H232)), "")</f>
        <v>0.33284882864299387</v>
      </c>
      <c r="I233" s="72">
        <f>_xlfn.IFNA(IF('Stata dataset (nominal)'!I232="","",IF(LEFT(I$4,1)="£", 'Stata dataset (nominal)'!I232*$D233, 'Stata dataset (nominal)'!I232)), "")</f>
        <v>2.7313183291586851</v>
      </c>
      <c r="J233" s="72">
        <f>_xlfn.IFNA(IF('Stata dataset (nominal)'!J232="","",IF(LEFT(J$4,1)="£", 'Stata dataset (nominal)'!J232*$D233, 'Stata dataset (nominal)'!J232)), "")</f>
        <v>3.2632238102254301E-3</v>
      </c>
      <c r="K233" s="72" t="str">
        <f>_xlfn.IFNA(IF('Stata dataset (nominal)'!K232="","",IF(LEFT(K$4,1)="£", 'Stata dataset (nominal)'!K232*$D233, 'Stata dataset (nominal)'!K232)), "")</f>
        <v/>
      </c>
      <c r="L233" s="72">
        <f>_xlfn.IFNA(IF('Stata dataset (nominal)'!L232="","",IF(LEFT(L$4,1)="£", 'Stata dataset (nominal)'!L232*$D233, 'Stata dataset (nominal)'!L232)), "")</f>
        <v>0</v>
      </c>
      <c r="M233" s="72" t="str">
        <f>_xlfn.IFNA(IF('Stata dataset (nominal)'!M232="","",IF(LEFT(M$4,1)="£", 'Stata dataset (nominal)'!M232*$D233, 'Stata dataset (nominal)'!M232)), "")</f>
        <v/>
      </c>
      <c r="N233" s="72" t="str">
        <f>_xlfn.IFNA(IF('Stata dataset (nominal)'!N232="","",IF(LEFT(N$4,1)="£", 'Stata dataset (nominal)'!N232*$D233, 'Stata dataset (nominal)'!N232)), "")</f>
        <v/>
      </c>
      <c r="O233" s="72">
        <f>_xlfn.IFNA(IF('Stata dataset (nominal)'!O232="","",IF(LEFT(O$4,1)="£", 'Stata dataset (nominal)'!O232*$D233, 'Stata dataset (nominal)'!O232)), "")</f>
        <v>196.44</v>
      </c>
      <c r="P233" s="72">
        <f>_xlfn.IFNA(IF('Stata dataset (nominal)'!P232="","",IF(LEFT(P$4,1)="£", 'Stata dataset (nominal)'!P232*$D233, 'Stata dataset (nominal)'!P232)), "")</f>
        <v>0</v>
      </c>
      <c r="Q233" s="72">
        <f>_xlfn.IFNA(IF('Stata dataset (nominal)'!Q232="","",IF(LEFT(Q$4,1)="£", 'Stata dataset (nominal)'!Q232*$D233, 'Stata dataset (nominal)'!Q232)), "")</f>
        <v>0</v>
      </c>
      <c r="R233" s="72">
        <f>_xlfn.IFNA(IF('Stata dataset (nominal)'!R232="","",IF(LEFT(R$4,1)="£", 'Stata dataset (nominal)'!R232*$D233, 'Stata dataset (nominal)'!R232)), "")</f>
        <v>311.85700000000003</v>
      </c>
      <c r="S233" s="72">
        <f>_xlfn.IFNA(IF('Stata dataset (nominal)'!S232="","",IF(LEFT(S$4,1)="£", 'Stata dataset (nominal)'!S232*$D233, 'Stata dataset (nominal)'!S232)), "")</f>
        <v>0</v>
      </c>
      <c r="T233" s="72">
        <f>_xlfn.IFNA(IF('Stata dataset (nominal)'!T232="","",IF(LEFT(T$4,1)="£", 'Stata dataset (nominal)'!T232*$D233, 'Stata dataset (nominal)'!T232)), "")</f>
        <v>0</v>
      </c>
      <c r="U233" s="72">
        <f>_xlfn.IFNA(IF('Stata dataset (nominal)'!U232="","",IF(LEFT(U$4,1)="£", 'Stata dataset (nominal)'!U232*$D233, 'Stata dataset (nominal)'!U232)), "")</f>
        <v>18.130038132960955</v>
      </c>
      <c r="V233" s="72">
        <f>_xlfn.IFNA(IF('Stata dataset (nominal)'!V232="","",IF(LEFT(V$4,1)="£", 'Stata dataset (nominal)'!V232*$D233, 'Stata dataset (nominal)'!V232)), "")</f>
        <v>139.96844899644617</v>
      </c>
      <c r="W233" s="72">
        <f>_xlfn.IFNA(IF('Stata dataset (nominal)'!W232="","",IF(LEFT(W$4,1)="£", 'Stata dataset (nominal)'!W232*$D233, 'Stata dataset (nominal)'!W232)), "")</f>
        <v>1.5802301674548731</v>
      </c>
      <c r="X233" s="72">
        <f>_xlfn.IFNA(IF('Stata dataset (nominal)'!X232="","",IF(LEFT(X$4,1)="£", 'Stata dataset (nominal)'!X232*$D233, 'Stata dataset (nominal)'!X232)), "")</f>
        <v>14.826482115819141</v>
      </c>
      <c r="Y233" s="72">
        <f>_xlfn.IFNA(IF('Stata dataset (nominal)'!Y232="","",IF(LEFT(Y$4,1)="£", 'Stata dataset (nominal)'!Y232*$D233, 'Stata dataset (nominal)'!Y232)), "")</f>
        <v>10.777668096352944</v>
      </c>
      <c r="Z233" s="72">
        <f>_xlfn.IFNA(IF('Stata dataset (nominal)'!Z232="","",IF(LEFT(Z$4,1)="£", 'Stata dataset (nominal)'!Z232*$D233, 'Stata dataset (nominal)'!Z232)), "")</f>
        <v>10.777668096352944</v>
      </c>
      <c r="AA233" s="72">
        <f>_xlfn.IFNA(IF('Stata dataset (nominal)'!AA232="","",IF(LEFT(AA$4,1)="£", 'Stata dataset (nominal)'!AA232*$D233, 'Stata dataset (nominal)'!AA232)), "")</f>
        <v>104.6842198320318</v>
      </c>
      <c r="AB233" s="72">
        <f>_xlfn.IFNA(IF('Stata dataset (nominal)'!AB232="","",IF(LEFT(AB$4,1)="£", 'Stata dataset (nominal)'!AB232*$D233, 'Stata dataset (nominal)'!AB232)), "")</f>
        <v>0.17077537940179752</v>
      </c>
      <c r="AC233" s="72">
        <f>_xlfn.IFNA(IF('Stata dataset (nominal)'!AC232="","",IF(LEFT(AC$4,1)="£", 'Stata dataset (nominal)'!AC232*$D233, 'Stata dataset (nominal)'!AC232)), "")</f>
        <v>0.23379408718070638</v>
      </c>
      <c r="AD233" s="72">
        <f>_xlfn.IFNA(IF('Stata dataset (nominal)'!AD232="","",IF(LEFT(AD$4,1)="£", 'Stata dataset (nominal)'!AD232*$D233, 'Stata dataset (nominal)'!AD232)), "")</f>
        <v>0.66460991601591257</v>
      </c>
    </row>
    <row r="234" spans="1:30" x14ac:dyDescent="0.4">
      <c r="A234" s="63" t="str">
        <f t="shared" si="1"/>
        <v>BRL23</v>
      </c>
      <c r="B234" s="63" t="s">
        <v>409</v>
      </c>
      <c r="C234" s="63" t="s">
        <v>261</v>
      </c>
      <c r="D234" s="72">
        <f>_xlfn.IFNA(IF('Stata dataset (nominal)'!D233="","",IF(LEFT(D$4,1)="£",'Stata dataset (nominal)'!D233*$D234,'Stata dataset (nominal)'!D233)),"")</f>
        <v>1</v>
      </c>
      <c r="E234" s="72">
        <f>_xlfn.IFNA(IF('Stata dataset (nominal)'!E233="","",IF(LEFT(E$4,1)="£", 'Stata dataset (nominal)'!E233*$D234, 'Stata dataset (nominal)'!E233)), "")</f>
        <v>2.7549999999999999</v>
      </c>
      <c r="F234" s="72">
        <f>_xlfn.IFNA(IF('Stata dataset (nominal)'!F233="","",IF(LEFT(F$4,1)="£", 'Stata dataset (nominal)'!F233*$D234, 'Stata dataset (nominal)'!F233)), "")</f>
        <v>0.60599999999999998</v>
      </c>
      <c r="G234" s="72">
        <f>_xlfn.IFNA(IF('Stata dataset (nominal)'!G233="","",IF(LEFT(G$4,1)="£", 'Stata dataset (nominal)'!G233*$D234, 'Stata dataset (nominal)'!G233)), "")</f>
        <v>3.6110000000000002</v>
      </c>
      <c r="H234" s="72">
        <f>_xlfn.IFNA(IF('Stata dataset (nominal)'!H233="","",IF(LEFT(H$4,1)="£", 'Stata dataset (nominal)'!H233*$D234, 'Stata dataset (nominal)'!H233)), "")</f>
        <v>0.35199999999999998</v>
      </c>
      <c r="I234" s="72">
        <f>_xlfn.IFNA(IF('Stata dataset (nominal)'!I233="","",IF(LEFT(I$4,1)="£", 'Stata dataset (nominal)'!I233*$D234, 'Stata dataset (nominal)'!I233)), "")</f>
        <v>2.8069999999999999</v>
      </c>
      <c r="J234" s="72">
        <f>_xlfn.IFNA(IF('Stata dataset (nominal)'!J233="","",IF(LEFT(J$4,1)="£", 'Stata dataset (nominal)'!J233*$D234, 'Stata dataset (nominal)'!J233)), "")</f>
        <v>3.0000000000000001E-3</v>
      </c>
      <c r="K234" s="72" t="str">
        <f>_xlfn.IFNA(IF('Stata dataset (nominal)'!K233="","",IF(LEFT(K$4,1)="£", 'Stata dataset (nominal)'!K233*$D234, 'Stata dataset (nominal)'!K233)), "")</f>
        <v/>
      </c>
      <c r="L234" s="72">
        <f>_xlfn.IFNA(IF('Stata dataset (nominal)'!L233="","",IF(LEFT(L$4,1)="£", 'Stata dataset (nominal)'!L233*$D234, 'Stata dataset (nominal)'!L233)), "")</f>
        <v>0</v>
      </c>
      <c r="M234" s="72" t="str">
        <f>_xlfn.IFNA(IF('Stata dataset (nominal)'!M233="","",IF(LEFT(M$4,1)="£", 'Stata dataset (nominal)'!M233*$D234, 'Stata dataset (nominal)'!M233)), "")</f>
        <v/>
      </c>
      <c r="N234" s="72" t="str">
        <f>_xlfn.IFNA(IF('Stata dataset (nominal)'!N233="","",IF(LEFT(N$4,1)="£", 'Stata dataset (nominal)'!N233*$D234, 'Stata dataset (nominal)'!N233)), "")</f>
        <v/>
      </c>
      <c r="O234" s="72">
        <f>_xlfn.IFNA(IF('Stata dataset (nominal)'!O233="","",IF(LEFT(O$4,1)="£", 'Stata dataset (nominal)'!O233*$D234, 'Stata dataset (nominal)'!O233)), "")</f>
        <v>186.46199999999999</v>
      </c>
      <c r="P234" s="72">
        <f>_xlfn.IFNA(IF('Stata dataset (nominal)'!P233="","",IF(LEFT(P$4,1)="£", 'Stata dataset (nominal)'!P233*$D234, 'Stata dataset (nominal)'!P233)), "")</f>
        <v>0</v>
      </c>
      <c r="Q234" s="72">
        <f>_xlfn.IFNA(IF('Stata dataset (nominal)'!Q233="","",IF(LEFT(Q$4,1)="£", 'Stata dataset (nominal)'!Q233*$D234, 'Stata dataset (nominal)'!Q233)), "")</f>
        <v>0</v>
      </c>
      <c r="R234" s="72">
        <f>_xlfn.IFNA(IF('Stata dataset (nominal)'!R233="","",IF(LEFT(R$4,1)="£", 'Stata dataset (nominal)'!R233*$D234, 'Stata dataset (nominal)'!R233)), "")</f>
        <v>326.60300000000001</v>
      </c>
      <c r="S234" s="72">
        <f>_xlfn.IFNA(IF('Stata dataset (nominal)'!S233="","",IF(LEFT(S$4,1)="£", 'Stata dataset (nominal)'!S233*$D234, 'Stata dataset (nominal)'!S233)), "")</f>
        <v>0</v>
      </c>
      <c r="T234" s="72">
        <f>_xlfn.IFNA(IF('Stata dataset (nominal)'!T233="","",IF(LEFT(T$4,1)="£", 'Stata dataset (nominal)'!T233*$D234, 'Stata dataset (nominal)'!T233)), "")</f>
        <v>0</v>
      </c>
      <c r="U234" s="72">
        <f>_xlfn.IFNA(IF('Stata dataset (nominal)'!U233="","",IF(LEFT(U$4,1)="£", 'Stata dataset (nominal)'!U233*$D234, 'Stata dataset (nominal)'!U233)), "")</f>
        <v>19.174739428327733</v>
      </c>
      <c r="V234" s="72">
        <f>_xlfn.IFNA(IF('Stata dataset (nominal)'!V233="","",IF(LEFT(V$4,1)="£", 'Stata dataset (nominal)'!V233*$D234, 'Stata dataset (nominal)'!V233)), "")</f>
        <v>140.1635280446751</v>
      </c>
      <c r="W234" s="72">
        <f>_xlfn.IFNA(IF('Stata dataset (nominal)'!W233="","",IF(LEFT(W$4,1)="£", 'Stata dataset (nominal)'!W233*$D234, 'Stata dataset (nominal)'!W233)), "")</f>
        <v>1.5792342427468673</v>
      </c>
      <c r="X234" s="72">
        <f>_xlfn.IFNA(IF('Stata dataset (nominal)'!X233="","",IF(LEFT(X$4,1)="£", 'Stata dataset (nominal)'!X233*$D234, 'Stata dataset (nominal)'!X233)), "")</f>
        <v>14.826482115819141</v>
      </c>
      <c r="Y234" s="72">
        <f>_xlfn.IFNA(IF('Stata dataset (nominal)'!Y233="","",IF(LEFT(Y$4,1)="£", 'Stata dataset (nominal)'!Y233*$D234, 'Stata dataset (nominal)'!Y233)), "")</f>
        <v>10.777668096352944</v>
      </c>
      <c r="Z234" s="72">
        <f>_xlfn.IFNA(IF('Stata dataset (nominal)'!Z233="","",IF(LEFT(Z$4,1)="£", 'Stata dataset (nominal)'!Z233*$D234, 'Stata dataset (nominal)'!Z233)), "")</f>
        <v>10.777668096352944</v>
      </c>
      <c r="AA234" s="72">
        <f>_xlfn.IFNA(IF('Stata dataset (nominal)'!AA233="","",IF(LEFT(AA$4,1)="£", 'Stata dataset (nominal)'!AA233*$D234, 'Stata dataset (nominal)'!AA233)), "")</f>
        <v>101.785</v>
      </c>
      <c r="AB234" s="72">
        <f>_xlfn.IFNA(IF('Stata dataset (nominal)'!AB233="","",IF(LEFT(AB$4,1)="£", 'Stata dataset (nominal)'!AB233*$D234, 'Stata dataset (nominal)'!AB233)), "")</f>
        <v>0.19500000000000001</v>
      </c>
      <c r="AC234" s="72">
        <f>_xlfn.IFNA(IF('Stata dataset (nominal)'!AC233="","",IF(LEFT(AC$4,1)="£", 'Stata dataset (nominal)'!AC233*$D234, 'Stata dataset (nominal)'!AC233)), "")</f>
        <v>0.21493538363636364</v>
      </c>
      <c r="AD234" s="72">
        <f>_xlfn.IFNA(IF('Stata dataset (nominal)'!AD233="","",IF(LEFT(AD$4,1)="£", 'Stata dataset (nominal)'!AD233*$D234, 'Stata dataset (nominal)'!AD233)), "")</f>
        <v>0.46799999999999997</v>
      </c>
    </row>
    <row r="235" spans="1:30" x14ac:dyDescent="0.4">
      <c r="A235" s="63" t="str">
        <f t="shared" ref="A235:A241" si="2">B235&amp;RIGHT(C235,2)</f>
        <v>BRL24</v>
      </c>
      <c r="B235" s="63" t="s">
        <v>409</v>
      </c>
      <c r="C235" s="160" t="s">
        <v>263</v>
      </c>
      <c r="D235" s="72">
        <f>_xlfn.IFNA(IF('Stata dataset (nominal)'!D234="","",IF(LEFT(D$4,1)="£",'Stata dataset (nominal)'!D234*$D235,'Stata dataset (nominal)'!D234)),"")</f>
        <v>0.94744609856262829</v>
      </c>
      <c r="E235" s="72">
        <f>_xlfn.IFNA(IF('Stata dataset (nominal)'!E234="","",IF(LEFT(E$4,1)="£", 'Stata dataset (nominal)'!E234*$D235, 'Stata dataset (nominal)'!E234)), "")</f>
        <v>2.3866167222792609</v>
      </c>
      <c r="F235" s="72">
        <f>_xlfn.IFNA(IF('Stata dataset (nominal)'!F234="","",IF(LEFT(F$4,1)="£", 'Stata dataset (nominal)'!F234*$D235, 'Stata dataset (nominal)'!F234)), "")</f>
        <v>0.64047356262833677</v>
      </c>
      <c r="G235" s="72">
        <f>_xlfn.IFNA(IF('Stata dataset (nominal)'!G234="","",IF(LEFT(G$4,1)="£", 'Stata dataset (nominal)'!G234*$D235, 'Stata dataset (nominal)'!G234)), "")</f>
        <v>3.6154543121149896</v>
      </c>
      <c r="H235" s="72">
        <f>_xlfn.IFNA(IF('Stata dataset (nominal)'!H234="","",IF(LEFT(H$4,1)="£", 'Stata dataset (nominal)'!H234*$D235, 'Stata dataset (nominal)'!H234)), "")</f>
        <v>0.38182077772073925</v>
      </c>
      <c r="I235" s="72">
        <f>_xlfn.IFNA(IF('Stata dataset (nominal)'!I234="","",IF(LEFT(I$4,1)="£", 'Stata dataset (nominal)'!I234*$D235, 'Stata dataset (nominal)'!I234)), "")</f>
        <v>2.1582822125256671</v>
      </c>
      <c r="J235" s="72">
        <f>_xlfn.IFNA(IF('Stata dataset (nominal)'!J234="","",IF(LEFT(J$4,1)="£", 'Stata dataset (nominal)'!J234*$D235, 'Stata dataset (nominal)'!J234)), "")</f>
        <v>2.842338295687885E-3</v>
      </c>
      <c r="K235" s="72" t="str">
        <f>_xlfn.IFNA(IF('Stata dataset (nominal)'!K234="","",IF(LEFT(K$4,1)="£", 'Stata dataset (nominal)'!K234*$D235, 'Stata dataset (nominal)'!K234)), "")</f>
        <v/>
      </c>
      <c r="L235" s="72">
        <f>_xlfn.IFNA(IF('Stata dataset (nominal)'!L234="","",IF(LEFT(L$4,1)="£", 'Stata dataset (nominal)'!L234*$D235, 'Stata dataset (nominal)'!L234)), "")</f>
        <v>0</v>
      </c>
      <c r="M235" s="72" t="str">
        <f>_xlfn.IFNA(IF('Stata dataset (nominal)'!M234="","",IF(LEFT(M$4,1)="£", 'Stata dataset (nominal)'!M234*$D235, 'Stata dataset (nominal)'!M234)), "")</f>
        <v/>
      </c>
      <c r="N235" s="72" t="str">
        <f>_xlfn.IFNA(IF('Stata dataset (nominal)'!N234="","",IF(LEFT(N$4,1)="£", 'Stata dataset (nominal)'!N234*$D235, 'Stata dataset (nominal)'!N234)), "")</f>
        <v/>
      </c>
      <c r="O235" s="72">
        <f>_xlfn.IFNA(IF('Stata dataset (nominal)'!O234="","",IF(LEFT(O$4,1)="£", 'Stata dataset (nominal)'!O234*$D235, 'Stata dataset (nominal)'!O234)), "")</f>
        <v>174.512</v>
      </c>
      <c r="P235" s="72">
        <f>_xlfn.IFNA(IF('Stata dataset (nominal)'!P234="","",IF(LEFT(P$4,1)="£", 'Stata dataset (nominal)'!P234*$D235, 'Stata dataset (nominal)'!P234)), "")</f>
        <v>0</v>
      </c>
      <c r="Q235" s="72">
        <f>_xlfn.IFNA(IF('Stata dataset (nominal)'!Q234="","",IF(LEFT(Q$4,1)="£", 'Stata dataset (nominal)'!Q234*$D235, 'Stata dataset (nominal)'!Q234)), "")</f>
        <v>0</v>
      </c>
      <c r="R235" s="72">
        <f>_xlfn.IFNA(IF('Stata dataset (nominal)'!R234="","",IF(LEFT(R$4,1)="£", 'Stata dataset (nominal)'!R234*$D235, 'Stata dataset (nominal)'!R234)), "")</f>
        <v>342.87400000000002</v>
      </c>
      <c r="S235" s="72">
        <f>_xlfn.IFNA(IF('Stata dataset (nominal)'!S234="","",IF(LEFT(S$4,1)="£", 'Stata dataset (nominal)'!S234*$D235, 'Stata dataset (nominal)'!S234)), "")</f>
        <v>0</v>
      </c>
      <c r="T235" s="72">
        <f>_xlfn.IFNA(IF('Stata dataset (nominal)'!T234="","",IF(LEFT(T$4,1)="£", 'Stata dataset (nominal)'!T234*$D235, 'Stata dataset (nominal)'!T234)), "")</f>
        <v>0</v>
      </c>
      <c r="U235" s="72">
        <f>_xlfn.IFNA(IF('Stata dataset (nominal)'!U234="","",IF(LEFT(U$4,1)="£", 'Stata dataset (nominal)'!U234*$D235, 'Stata dataset (nominal)'!U234)), "")</f>
        <v>19.02403540011732</v>
      </c>
      <c r="V235" s="72">
        <f>_xlfn.IFNA(IF('Stata dataset (nominal)'!V234="","",IF(LEFT(V$4,1)="£", 'Stata dataset (nominal)'!V234*$D235, 'Stata dataset (nominal)'!V234)), "")</f>
        <v>140.01950555275528</v>
      </c>
      <c r="W235" s="72">
        <f>_xlfn.IFNA(IF('Stata dataset (nominal)'!W234="","",IF(LEFT(W$4,1)="£", 'Stata dataset (nominal)'!W234*$D235, 'Stata dataset (nominal)'!W234)), "")</f>
        <v>1.6107612761223635</v>
      </c>
      <c r="X235" s="72">
        <f>_xlfn.IFNA(IF('Stata dataset (nominal)'!X234="","",IF(LEFT(X$4,1)="£", 'Stata dataset (nominal)'!X234*$D235, 'Stata dataset (nominal)'!X234)), "")</f>
        <v>14.826482115819141</v>
      </c>
      <c r="Y235" s="72">
        <f>_xlfn.IFNA(IF('Stata dataset (nominal)'!Y234="","",IF(LEFT(Y$4,1)="£", 'Stata dataset (nominal)'!Y234*$D235, 'Stata dataset (nominal)'!Y234)), "")</f>
        <v>10.777668096352944</v>
      </c>
      <c r="Z235" s="72">
        <f>_xlfn.IFNA(IF('Stata dataset (nominal)'!Z234="","",IF(LEFT(Z$4,1)="£", 'Stata dataset (nominal)'!Z234*$D235, 'Stata dataset (nominal)'!Z234)), "")</f>
        <v>10.777668096352944</v>
      </c>
      <c r="AA235" s="72">
        <f>_xlfn.IFNA(IF('Stata dataset (nominal)'!AA234="","",IF(LEFT(AA$4,1)="£", 'Stata dataset (nominal)'!AA234*$D235, 'Stata dataset (nominal)'!AA234)), "")</f>
        <v>104.0722166966119</v>
      </c>
      <c r="AB235" s="72">
        <f>_xlfn.IFNA(IF('Stata dataset (nominal)'!AB234="","",IF(LEFT(AB$4,1)="£", 'Stata dataset (nominal)'!AB234*$D235, 'Stata dataset (nominal)'!AB234)), "")</f>
        <v>0.14116946868583161</v>
      </c>
      <c r="AC235" s="72">
        <f>_xlfn.IFNA(IF('Stata dataset (nominal)'!AC234="","",IF(LEFT(AC$4,1)="£", 'Stata dataset (nominal)'!AC234*$D235, 'Stata dataset (nominal)'!AC234)), "")</f>
        <v>0.20363969066933452</v>
      </c>
      <c r="AD235" s="72">
        <f>_xlfn.IFNA(IF('Stata dataset (nominal)'!AD234="","",IF(LEFT(AD$4,1)="£", 'Stata dataset (nominal)'!AD234*$D235, 'Stata dataset (nominal)'!AD234)), "")</f>
        <v>0.36950397843942506</v>
      </c>
    </row>
    <row r="236" spans="1:30" x14ac:dyDescent="0.4">
      <c r="A236" s="63" t="str">
        <f t="shared" si="2"/>
        <v>BRL25</v>
      </c>
      <c r="B236" s="63" t="s">
        <v>409</v>
      </c>
      <c r="C236" s="160" t="s">
        <v>516</v>
      </c>
      <c r="D236" s="72">
        <f>_xlfn.IFNA(IF('Stata dataset (nominal)'!D235="","",IF(LEFT(D$4,1)="£",'Stata dataset (nominal)'!D235*$D236,'Stata dataset (nominal)'!D235)),"")</f>
        <v>0.92334804186428121</v>
      </c>
      <c r="E236" s="72">
        <f>_xlfn.IFNA(IF('Stata dataset (nominal)'!E235="","",IF(LEFT(E$4,1)="£", 'Stata dataset (nominal)'!E235*$D236, 'Stata dataset (nominal)'!E235)), "")</f>
        <v>2.533180728213055</v>
      </c>
      <c r="F236" s="72">
        <f>_xlfn.IFNA(IF('Stata dataset (nominal)'!F235="","",IF(LEFT(F$4,1)="£", 'Stata dataset (nominal)'!F235*$D236, 'Stata dataset (nominal)'!F235)), "")</f>
        <v>0.67316643854774705</v>
      </c>
      <c r="G236" s="72">
        <f>_xlfn.IFNA(IF('Stata dataset (nominal)'!G235="","",IF(LEFT(G$4,1)="£", 'Stata dataset (nominal)'!G235*$D236, 'Stata dataset (nominal)'!G235)), "")</f>
        <v>4.803667934738721</v>
      </c>
      <c r="H236" s="72">
        <f>_xlfn.IFNA(IF('Stata dataset (nominal)'!H235="","",IF(LEFT(H$4,1)="£", 'Stata dataset (nominal)'!H235*$D236, 'Stata dataset (nominal)'!H235)), "")</f>
        <v>0.40300000000000002</v>
      </c>
      <c r="I236" s="72">
        <f>_xlfn.IFNA(IF('Stata dataset (nominal)'!I235="","",IF(LEFT(I$4,1)="£", 'Stata dataset (nominal)'!I235*$D236, 'Stata dataset (nominal)'!I235)), "")</f>
        <v>2.18395726723285</v>
      </c>
      <c r="J236" s="72">
        <f>_xlfn.IFNA(IF('Stata dataset (nominal)'!J235="","",IF(LEFT(J$4,1)="£", 'Stata dataset (nominal)'!J235*$D236, 'Stata dataset (nominal)'!J235)), "")</f>
        <v>2.8879440291158399E-3</v>
      </c>
      <c r="K236" s="72" t="str">
        <f>_xlfn.IFNA(IF('Stata dataset (nominal)'!K235="","",IF(LEFT(K$4,1)="£", 'Stata dataset (nominal)'!K235*$D236, 'Stata dataset (nominal)'!K235)), "")</f>
        <v/>
      </c>
      <c r="L236" s="72">
        <f>_xlfn.IFNA(IF('Stata dataset (nominal)'!L235="","",IF(LEFT(L$4,1)="£", 'Stata dataset (nominal)'!L235*$D236, 'Stata dataset (nominal)'!L235)), "")</f>
        <v>0</v>
      </c>
      <c r="M236" s="72">
        <f>_xlfn.IFNA(IF('Stata dataset (nominal)'!M235="","",IF(LEFT(M$4,1)="£", 'Stata dataset (nominal)'!M235*$D236, 'Stata dataset (nominal)'!M235)), "")</f>
        <v>0.66900000000000004</v>
      </c>
      <c r="N236" s="72">
        <f>_xlfn.IFNA(IF('Stata dataset (nominal)'!N235="","",IF(LEFT(N$4,1)="£", 'Stata dataset (nominal)'!N235*$D236, 'Stata dataset (nominal)'!N235)), "")</f>
        <v>0</v>
      </c>
      <c r="O236" s="72">
        <f>_xlfn.IFNA(IF('Stata dataset (nominal)'!O235="","",IF(LEFT(O$4,1)="£", 'Stata dataset (nominal)'!O235*$D236, 'Stata dataset (nominal)'!O235)), "")</f>
        <v>139.61158845839631</v>
      </c>
      <c r="P236" s="72">
        <f>_xlfn.IFNA(IF('Stata dataset (nominal)'!P235="","",IF(LEFT(P$4,1)="£", 'Stata dataset (nominal)'!P235*$D236, 'Stata dataset (nominal)'!P235)), "")</f>
        <v>0</v>
      </c>
      <c r="Q236" s="72">
        <f>_xlfn.IFNA(IF('Stata dataset (nominal)'!Q235="","",IF(LEFT(Q$4,1)="£", 'Stata dataset (nominal)'!Q235*$D236, 'Stata dataset (nominal)'!Q235)), "")</f>
        <v>0</v>
      </c>
      <c r="R236" s="72">
        <f>_xlfn.IFNA(IF('Stata dataset (nominal)'!R235="","",IF(LEFT(R$4,1)="£", 'Stata dataset (nominal)'!R235*$D236, 'Stata dataset (nominal)'!R235)), "")</f>
        <v>380.48</v>
      </c>
      <c r="S236" s="72">
        <f>_xlfn.IFNA(IF('Stata dataset (nominal)'!S235="","",IF(LEFT(S$4,1)="£", 'Stata dataset (nominal)'!S235*$D236, 'Stata dataset (nominal)'!S235)), "")</f>
        <v>0</v>
      </c>
      <c r="T236" s="72">
        <f>_xlfn.IFNA(IF('Stata dataset (nominal)'!T235="","",IF(LEFT(T$4,1)="£", 'Stata dataset (nominal)'!T235*$D236, 'Stata dataset (nominal)'!T235)), "")</f>
        <v>0</v>
      </c>
      <c r="U236" s="72" t="str">
        <f>_xlfn.IFNA(IF('Stata dataset (nominal)'!U235="","",IF(LEFT(U$4,1)="£", 'Stata dataset (nominal)'!U235*$D236, 'Stata dataset (nominal)'!U235)), "")</f>
        <v/>
      </c>
      <c r="V236" s="72" t="str">
        <f>_xlfn.IFNA(IF('Stata dataset (nominal)'!V235="","",IF(LEFT(V$4,1)="£", 'Stata dataset (nominal)'!V235*$D236, 'Stata dataset (nominal)'!V235)), "")</f>
        <v/>
      </c>
      <c r="W236" s="72" t="str">
        <f>_xlfn.IFNA(IF('Stata dataset (nominal)'!W235="","",IF(LEFT(W$4,1)="£", 'Stata dataset (nominal)'!W235*$D236, 'Stata dataset (nominal)'!W235)), "")</f>
        <v/>
      </c>
      <c r="X236" s="72" t="str">
        <f>_xlfn.IFNA(IF('Stata dataset (nominal)'!X235="","",IF(LEFT(X$4,1)="£", 'Stata dataset (nominal)'!X235*$D236, 'Stata dataset (nominal)'!X235)), "")</f>
        <v/>
      </c>
      <c r="Y236" s="72" t="str">
        <f>_xlfn.IFNA(IF('Stata dataset (nominal)'!Y235="","",IF(LEFT(Y$4,1)="£", 'Stata dataset (nominal)'!Y235*$D236, 'Stata dataset (nominal)'!Y235)), "")</f>
        <v/>
      </c>
      <c r="Z236" s="72" t="str">
        <f>_xlfn.IFNA(IF('Stata dataset (nominal)'!Z235="","",IF(LEFT(Z$4,1)="£", 'Stata dataset (nominal)'!Z235*$D236, 'Stata dataset (nominal)'!Z235)), "")</f>
        <v/>
      </c>
      <c r="AA236" s="72">
        <f>_xlfn.IFNA(IF('Stata dataset (nominal)'!AA235="","",IF(LEFT(AA$4,1)="£", 'Stata dataset (nominal)'!AA235*$D236, 'Stata dataset (nominal)'!AA235)), "")</f>
        <v>0</v>
      </c>
      <c r="AB236" s="72">
        <f>_xlfn.IFNA(IF('Stata dataset (nominal)'!AB235="","",IF(LEFT(AB$4,1)="£", 'Stata dataset (nominal)'!AB235*$D236, 'Stata dataset (nominal)'!AB235)), "")</f>
        <v>0.14900000000000002</v>
      </c>
      <c r="AC236" s="72" t="str">
        <f>_xlfn.IFNA(IF('Stata dataset (nominal)'!AC235="","",IF(LEFT(AC$4,1)="£", 'Stata dataset (nominal)'!AC235*$D236, 'Stata dataset (nominal)'!AC235)), "")</f>
        <v/>
      </c>
      <c r="AD236" s="72">
        <f>_xlfn.IFNA(IF('Stata dataset (nominal)'!AD235="","",IF(LEFT(AD$4,1)="£", 'Stata dataset (nominal)'!AD235*$D236, 'Stata dataset (nominal)'!AD235)), "")</f>
        <v>0.38999999999999996</v>
      </c>
    </row>
    <row r="237" spans="1:30" x14ac:dyDescent="0.4">
      <c r="A237" s="63" t="str">
        <f t="shared" si="2"/>
        <v>BRL26</v>
      </c>
      <c r="B237" s="63" t="s">
        <v>409</v>
      </c>
      <c r="C237" s="160" t="s">
        <v>518</v>
      </c>
      <c r="D237" s="72">
        <f>_xlfn.IFNA(IF('Stata dataset (nominal)'!D236="","",IF(LEFT(D$4,1)="£",'Stata dataset (nominal)'!D236*$D237,'Stata dataset (nominal)'!D236)),"")</f>
        <v>0.9052431782983148</v>
      </c>
      <c r="E237" s="72">
        <f>_xlfn.IFNA(IF('Stata dataset (nominal)'!E236="","",IF(LEFT(E$4,1)="£", 'Stata dataset (nominal)'!E236*$D237, 'Stata dataset (nominal)'!E236)), "")</f>
        <v>2.860304986927265</v>
      </c>
      <c r="F237" s="72">
        <f>_xlfn.IFNA(IF('Stata dataset (nominal)'!F236="","",IF(LEFT(F$4,1)="£", 'Stata dataset (nominal)'!F236*$D237, 'Stata dataset (nominal)'!F236)), "")</f>
        <v>0.62902555131229443</v>
      </c>
      <c r="G237" s="72">
        <f>_xlfn.IFNA(IF('Stata dataset (nominal)'!G236="","",IF(LEFT(G$4,1)="£", 'Stata dataset (nominal)'!G236*$D237, 'Stata dataset (nominal)'!G236)), "")</f>
        <v>5.601</v>
      </c>
      <c r="H237" s="72">
        <f>_xlfn.IFNA(IF('Stata dataset (nominal)'!H236="","",IF(LEFT(H$4,1)="£", 'Stata dataset (nominal)'!H236*$D237, 'Stata dataset (nominal)'!H236)), "")</f>
        <v>0.36533804020218058</v>
      </c>
      <c r="I237" s="72">
        <f>_xlfn.IFNA(IF('Stata dataset (nominal)'!I236="","",IF(LEFT(I$4,1)="£", 'Stata dataset (nominal)'!I236*$D237, 'Stata dataset (nominal)'!I236)), "")</f>
        <v>2.9146527945606469</v>
      </c>
      <c r="J237" s="72">
        <f>_xlfn.IFNA(IF('Stata dataset (nominal)'!J236="","",IF(LEFT(J$4,1)="£", 'Stata dataset (nominal)'!J236*$D237, 'Stata dataset (nominal)'!J236)), "")</f>
        <v>3.0000000000000001E-3</v>
      </c>
      <c r="K237" s="72" t="str">
        <f>_xlfn.IFNA(IF('Stata dataset (nominal)'!K236="","",IF(LEFT(K$4,1)="£", 'Stata dataset (nominal)'!K236*$D237, 'Stata dataset (nominal)'!K236)), "")</f>
        <v/>
      </c>
      <c r="L237" s="72">
        <f>_xlfn.IFNA(IF('Stata dataset (nominal)'!L236="","",IF(LEFT(L$4,1)="£", 'Stata dataset (nominal)'!L236*$D237, 'Stata dataset (nominal)'!L236)), "")</f>
        <v>0</v>
      </c>
      <c r="M237" s="72">
        <f>_xlfn.IFNA(IF('Stata dataset (nominal)'!M236="","",IF(LEFT(M$4,1)="£", 'Stata dataset (nominal)'!M236*$D237, 'Stata dataset (nominal)'!M236)), "")</f>
        <v>0</v>
      </c>
      <c r="N237" s="72">
        <f>_xlfn.IFNA(IF('Stata dataset (nominal)'!N236="","",IF(LEFT(N$4,1)="£", 'Stata dataset (nominal)'!N236*$D237, 'Stata dataset (nominal)'!N236)), "")</f>
        <v>0</v>
      </c>
      <c r="O237" s="72">
        <f>_xlfn.IFNA(IF('Stata dataset (nominal)'!O236="","",IF(LEFT(O$4,1)="£", 'Stata dataset (nominal)'!O236*$D237, 'Stata dataset (nominal)'!O236)), "")</f>
        <v>131.460556484096</v>
      </c>
      <c r="P237" s="72">
        <f>_xlfn.IFNA(IF('Stata dataset (nominal)'!P236="","",IF(LEFT(P$4,1)="£", 'Stata dataset (nominal)'!P236*$D237, 'Stata dataset (nominal)'!P236)), "")</f>
        <v>0</v>
      </c>
      <c r="Q237" s="72">
        <f>_xlfn.IFNA(IF('Stata dataset (nominal)'!Q236="","",IF(LEFT(Q$4,1)="£", 'Stata dataset (nominal)'!Q236*$D237, 'Stata dataset (nominal)'!Q236)), "")</f>
        <v>0</v>
      </c>
      <c r="R237" s="72">
        <f>_xlfn.IFNA(IF('Stata dataset (nominal)'!R236="","",IF(LEFT(R$4,1)="£", 'Stata dataset (nominal)'!R236*$D237, 'Stata dataset (nominal)'!R236)), "")</f>
        <v>389.75400000000002</v>
      </c>
      <c r="S237" s="72">
        <f>_xlfn.IFNA(IF('Stata dataset (nominal)'!S236="","",IF(LEFT(S$4,1)="£", 'Stata dataset (nominal)'!S236*$D237, 'Stata dataset (nominal)'!S236)), "")</f>
        <v>0</v>
      </c>
      <c r="T237" s="72">
        <f>_xlfn.IFNA(IF('Stata dataset (nominal)'!T236="","",IF(LEFT(T$4,1)="£", 'Stata dataset (nominal)'!T236*$D237, 'Stata dataset (nominal)'!T236)), "")</f>
        <v>0</v>
      </c>
      <c r="U237" s="72" t="str">
        <f>_xlfn.IFNA(IF('Stata dataset (nominal)'!U236="","",IF(LEFT(U$4,1)="£", 'Stata dataset (nominal)'!U236*$D237, 'Stata dataset (nominal)'!U236)), "")</f>
        <v/>
      </c>
      <c r="V237" s="72" t="str">
        <f>_xlfn.IFNA(IF('Stata dataset (nominal)'!V236="","",IF(LEFT(V$4,1)="£", 'Stata dataset (nominal)'!V236*$D237, 'Stata dataset (nominal)'!V236)), "")</f>
        <v/>
      </c>
      <c r="W237" s="72" t="str">
        <f>_xlfn.IFNA(IF('Stata dataset (nominal)'!W236="","",IF(LEFT(W$4,1)="£", 'Stata dataset (nominal)'!W236*$D237, 'Stata dataset (nominal)'!W236)), "")</f>
        <v/>
      </c>
      <c r="X237" s="72" t="str">
        <f>_xlfn.IFNA(IF('Stata dataset (nominal)'!X236="","",IF(LEFT(X$4,1)="£", 'Stata dataset (nominal)'!X236*$D237, 'Stata dataset (nominal)'!X236)), "")</f>
        <v/>
      </c>
      <c r="Y237" s="72" t="str">
        <f>_xlfn.IFNA(IF('Stata dataset (nominal)'!Y236="","",IF(LEFT(Y$4,1)="£", 'Stata dataset (nominal)'!Y236*$D237, 'Stata dataset (nominal)'!Y236)), "")</f>
        <v/>
      </c>
      <c r="Z237" s="72" t="str">
        <f>_xlfn.IFNA(IF('Stata dataset (nominal)'!Z236="","",IF(LEFT(Z$4,1)="£", 'Stata dataset (nominal)'!Z236*$D237, 'Stata dataset (nominal)'!Z236)), "")</f>
        <v/>
      </c>
      <c r="AA237" s="72">
        <f>_xlfn.IFNA(IF('Stata dataset (nominal)'!AA236="","",IF(LEFT(AA$4,1)="£", 'Stata dataset (nominal)'!AA236*$D237, 'Stata dataset (nominal)'!AA236)), "")</f>
        <v>0</v>
      </c>
      <c r="AB237" s="72">
        <f>_xlfn.IFNA(IF('Stata dataset (nominal)'!AB236="","",IF(LEFT(AB$4,1)="£", 'Stata dataset (nominal)'!AB236*$D237, 'Stata dataset (nominal)'!AB236)), "")</f>
        <v>0.106</v>
      </c>
      <c r="AC237" s="72" t="str">
        <f>_xlfn.IFNA(IF('Stata dataset (nominal)'!AC236="","",IF(LEFT(AC$4,1)="£", 'Stata dataset (nominal)'!AC236*$D237, 'Stata dataset (nominal)'!AC236)), "")</f>
        <v/>
      </c>
      <c r="AD237" s="72">
        <f>_xlfn.IFNA(IF('Stata dataset (nominal)'!AD236="","",IF(LEFT(AD$4,1)="£", 'Stata dataset (nominal)'!AD236*$D237, 'Stata dataset (nominal)'!AD236)), "")</f>
        <v>0.16224045528106507</v>
      </c>
    </row>
    <row r="238" spans="1:30" x14ac:dyDescent="0.4">
      <c r="A238" s="63" t="str">
        <f t="shared" si="2"/>
        <v>BRL27</v>
      </c>
      <c r="B238" s="63" t="s">
        <v>409</v>
      </c>
      <c r="C238" s="160" t="s">
        <v>519</v>
      </c>
      <c r="D238" s="72">
        <f>_xlfn.IFNA(IF('Stata dataset (nominal)'!D237="","",IF(LEFT(D$4,1)="£",'Stata dataset (nominal)'!D237*$D238,'Stata dataset (nominal)'!D237)),"")</f>
        <v>0.88749331205717152</v>
      </c>
      <c r="E238" s="72">
        <f>_xlfn.IFNA(IF('Stata dataset (nominal)'!E237="","",IF(LEFT(E$4,1)="£", 'Stata dataset (nominal)'!E237*$D238, 'Stata dataset (nominal)'!E237)), "")</f>
        <v>3.0903807801523011</v>
      </c>
      <c r="F238" s="72">
        <f>_xlfn.IFNA(IF('Stata dataset (nominal)'!F237="","",IF(LEFT(F$4,1)="£", 'Stata dataset (nominal)'!F237*$D238, 'Stata dataset (nominal)'!F237)), "")</f>
        <v>0.67932306053592095</v>
      </c>
      <c r="G238" s="72">
        <f>_xlfn.IFNA(IF('Stata dataset (nominal)'!G237="","",IF(LEFT(G$4,1)="£", 'Stata dataset (nominal)'!G237*$D238, 'Stata dataset (nominal)'!G237)), "")</f>
        <v>5.6269999999999998</v>
      </c>
      <c r="H238" s="72">
        <f>_xlfn.IFNA(IF('Stata dataset (nominal)'!H237="","",IF(LEFT(H$4,1)="£", 'Stata dataset (nominal)'!H237*$D238, 'Stata dataset (nominal)'!H237)), "")</f>
        <v>0.39465434945420158</v>
      </c>
      <c r="I238" s="72">
        <f>_xlfn.IFNA(IF('Stata dataset (nominal)'!I237="","",IF(LEFT(I$4,1)="£", 'Stata dataset (nominal)'!I237*$D238, 'Stata dataset (nominal)'!I237)), "")</f>
        <v>3.148608471055379</v>
      </c>
      <c r="J238" s="72">
        <f>_xlfn.IFNA(IF('Stata dataset (nominal)'!J237="","",IF(LEFT(J$4,1)="£", 'Stata dataset (nominal)'!J237*$D238, 'Stata dataset (nominal)'!J237)), "")</f>
        <v>3.0000000000000001E-3</v>
      </c>
      <c r="K238" s="72" t="str">
        <f>_xlfn.IFNA(IF('Stata dataset (nominal)'!K237="","",IF(LEFT(K$4,1)="£", 'Stata dataset (nominal)'!K237*$D238, 'Stata dataset (nominal)'!K237)), "")</f>
        <v/>
      </c>
      <c r="L238" s="72">
        <f>_xlfn.IFNA(IF('Stata dataset (nominal)'!L237="","",IF(LEFT(L$4,1)="£", 'Stata dataset (nominal)'!L237*$D238, 'Stata dataset (nominal)'!L237)), "")</f>
        <v>0</v>
      </c>
      <c r="M238" s="72">
        <f>_xlfn.IFNA(IF('Stata dataset (nominal)'!M237="","",IF(LEFT(M$4,1)="£", 'Stata dataset (nominal)'!M237*$D238, 'Stata dataset (nominal)'!M237)), "")</f>
        <v>0</v>
      </c>
      <c r="N238" s="72">
        <f>_xlfn.IFNA(IF('Stata dataset (nominal)'!N237="","",IF(LEFT(N$4,1)="£", 'Stata dataset (nominal)'!N237*$D238, 'Stata dataset (nominal)'!N237)), "")</f>
        <v>0</v>
      </c>
      <c r="O238" s="72">
        <f>_xlfn.IFNA(IF('Stata dataset (nominal)'!O237="","",IF(LEFT(O$4,1)="£", 'Stata dataset (nominal)'!O237*$D238, 'Stata dataset (nominal)'!O237)), "")</f>
        <v>123.6682887498619</v>
      </c>
      <c r="P238" s="72">
        <f>_xlfn.IFNA(IF('Stata dataset (nominal)'!P237="","",IF(LEFT(P$4,1)="£", 'Stata dataset (nominal)'!P237*$D238, 'Stata dataset (nominal)'!P237)), "")</f>
        <v>0</v>
      </c>
      <c r="Q238" s="72">
        <f>_xlfn.IFNA(IF('Stata dataset (nominal)'!Q237="","",IF(LEFT(Q$4,1)="£", 'Stata dataset (nominal)'!Q237*$D238, 'Stata dataset (nominal)'!Q237)), "")</f>
        <v>0</v>
      </c>
      <c r="R238" s="72">
        <f>_xlfn.IFNA(IF('Stata dataset (nominal)'!R237="","",IF(LEFT(R$4,1)="£", 'Stata dataset (nominal)'!R237*$D238, 'Stata dataset (nominal)'!R237)), "")</f>
        <v>399.25</v>
      </c>
      <c r="S238" s="72">
        <f>_xlfn.IFNA(IF('Stata dataset (nominal)'!S237="","",IF(LEFT(S$4,1)="£", 'Stata dataset (nominal)'!S237*$D238, 'Stata dataset (nominal)'!S237)), "")</f>
        <v>0</v>
      </c>
      <c r="T238" s="72">
        <f>_xlfn.IFNA(IF('Stata dataset (nominal)'!T237="","",IF(LEFT(T$4,1)="£", 'Stata dataset (nominal)'!T237*$D238, 'Stata dataset (nominal)'!T237)), "")</f>
        <v>0</v>
      </c>
      <c r="U238" s="72" t="str">
        <f>_xlfn.IFNA(IF('Stata dataset (nominal)'!U237="","",IF(LEFT(U$4,1)="£", 'Stata dataset (nominal)'!U237*$D238, 'Stata dataset (nominal)'!U237)), "")</f>
        <v/>
      </c>
      <c r="V238" s="72" t="str">
        <f>_xlfn.IFNA(IF('Stata dataset (nominal)'!V237="","",IF(LEFT(V$4,1)="£", 'Stata dataset (nominal)'!V237*$D238, 'Stata dataset (nominal)'!V237)), "")</f>
        <v/>
      </c>
      <c r="W238" s="72" t="str">
        <f>_xlfn.IFNA(IF('Stata dataset (nominal)'!W237="","",IF(LEFT(W$4,1)="£", 'Stata dataset (nominal)'!W237*$D238, 'Stata dataset (nominal)'!W237)), "")</f>
        <v/>
      </c>
      <c r="X238" s="72" t="str">
        <f>_xlfn.IFNA(IF('Stata dataset (nominal)'!X237="","",IF(LEFT(X$4,1)="£", 'Stata dataset (nominal)'!X237*$D238, 'Stata dataset (nominal)'!X237)), "")</f>
        <v/>
      </c>
      <c r="Y238" s="72" t="str">
        <f>_xlfn.IFNA(IF('Stata dataset (nominal)'!Y237="","",IF(LEFT(Y$4,1)="£", 'Stata dataset (nominal)'!Y237*$D238, 'Stata dataset (nominal)'!Y237)), "")</f>
        <v/>
      </c>
      <c r="Z238" s="72" t="str">
        <f>_xlfn.IFNA(IF('Stata dataset (nominal)'!Z237="","",IF(LEFT(Z$4,1)="£", 'Stata dataset (nominal)'!Z237*$D238, 'Stata dataset (nominal)'!Z237)), "")</f>
        <v/>
      </c>
      <c r="AA238" s="72">
        <f>_xlfn.IFNA(IF('Stata dataset (nominal)'!AA237="","",IF(LEFT(AA$4,1)="£", 'Stata dataset (nominal)'!AA237*$D238, 'Stata dataset (nominal)'!AA237)), "")</f>
        <v>0</v>
      </c>
      <c r="AB238" s="72">
        <f>_xlfn.IFNA(IF('Stata dataset (nominal)'!AB237="","",IF(LEFT(AB$4,1)="£", 'Stata dataset (nominal)'!AB237*$D238, 'Stata dataset (nominal)'!AB237)), "")</f>
        <v>6.0999999999999992E-2</v>
      </c>
      <c r="AC238" s="72" t="str">
        <f>_xlfn.IFNA(IF('Stata dataset (nominal)'!AC237="","",IF(LEFT(AC$4,1)="£", 'Stata dataset (nominal)'!AC237*$D238, 'Stata dataset (nominal)'!AC237)), "")</f>
        <v/>
      </c>
      <c r="AD238" s="72">
        <f>_xlfn.IFNA(IF('Stata dataset (nominal)'!AD237="","",IF(LEFT(AD$4,1)="£", 'Stata dataset (nominal)'!AD237*$D238, 'Stata dataset (nominal)'!AD237)), "")</f>
        <v>0.13307323957728073</v>
      </c>
    </row>
    <row r="239" spans="1:30" x14ac:dyDescent="0.4">
      <c r="A239" s="63" t="str">
        <f t="shared" si="2"/>
        <v>BRL28</v>
      </c>
      <c r="B239" s="63" t="s">
        <v>409</v>
      </c>
      <c r="C239" s="160" t="s">
        <v>520</v>
      </c>
      <c r="D239" s="72">
        <f>_xlfn.IFNA(IF('Stata dataset (nominal)'!D238="","",IF(LEFT(D$4,1)="£",'Stata dataset (nominal)'!D238*$D239,'Stata dataset (nominal)'!D238)),"")</f>
        <v>0.87009148240899181</v>
      </c>
      <c r="E239" s="72">
        <f>_xlfn.IFNA(IF('Stata dataset (nominal)'!E238="","",IF(LEFT(E$4,1)="£", 'Stata dataset (nominal)'!E238*$D239, 'Stata dataset (nominal)'!E238)), "")</f>
        <v>3.2494196356449421</v>
      </c>
      <c r="F239" s="72">
        <f>_xlfn.IFNA(IF('Stata dataset (nominal)'!F238="","",IF(LEFT(F$4,1)="£", 'Stata dataset (nominal)'!F238*$D239, 'Stata dataset (nominal)'!F238)), "")</f>
        <v>0.71509719317307374</v>
      </c>
      <c r="G239" s="72">
        <f>_xlfn.IFNA(IF('Stata dataset (nominal)'!G238="","",IF(LEFT(G$4,1)="£", 'Stata dataset (nominal)'!G238*$D239, 'Stata dataset (nominal)'!G238)), "")</f>
        <v>5.7549999999999999</v>
      </c>
      <c r="H239" s="72">
        <f>_xlfn.IFNA(IF('Stata dataset (nominal)'!H238="","",IF(LEFT(H$4,1)="£", 'Stata dataset (nominal)'!H238*$D239, 'Stata dataset (nominal)'!H238)), "")</f>
        <v>0.41489129603909458</v>
      </c>
      <c r="I239" s="72">
        <f>_xlfn.IFNA(IF('Stata dataset (nominal)'!I238="","",IF(LEFT(I$4,1)="£", 'Stata dataset (nominal)'!I238*$D239, 'Stata dataset (nominal)'!I238)), "")</f>
        <v>3.3101354350652969</v>
      </c>
      <c r="J239" s="72">
        <f>_xlfn.IFNA(IF('Stata dataset (nominal)'!J238="","",IF(LEFT(J$4,1)="£", 'Stata dataset (nominal)'!J238*$D239, 'Stata dataset (nominal)'!J238)), "")</f>
        <v>3.0000000000000001E-3</v>
      </c>
      <c r="K239" s="72" t="str">
        <f>_xlfn.IFNA(IF('Stata dataset (nominal)'!K238="","",IF(LEFT(K$4,1)="£", 'Stata dataset (nominal)'!K238*$D239, 'Stata dataset (nominal)'!K238)), "")</f>
        <v/>
      </c>
      <c r="L239" s="72">
        <f>_xlfn.IFNA(IF('Stata dataset (nominal)'!L238="","",IF(LEFT(L$4,1)="£", 'Stata dataset (nominal)'!L238*$D239, 'Stata dataset (nominal)'!L238)), "")</f>
        <v>0</v>
      </c>
      <c r="M239" s="72">
        <f>_xlfn.IFNA(IF('Stata dataset (nominal)'!M238="","",IF(LEFT(M$4,1)="£", 'Stata dataset (nominal)'!M238*$D239, 'Stata dataset (nominal)'!M238)), "")</f>
        <v>0</v>
      </c>
      <c r="N239" s="72">
        <f>_xlfn.IFNA(IF('Stata dataset (nominal)'!N238="","",IF(LEFT(N$4,1)="£", 'Stata dataset (nominal)'!N238*$D239, 'Stata dataset (nominal)'!N238)), "")</f>
        <v>0</v>
      </c>
      <c r="O239" s="72">
        <f>_xlfn.IFNA(IF('Stata dataset (nominal)'!O238="","",IF(LEFT(O$4,1)="£", 'Stata dataset (nominal)'!O238*$D239, 'Stata dataset (nominal)'!O238)), "")</f>
        <v>116.218994398738</v>
      </c>
      <c r="P239" s="72">
        <f>_xlfn.IFNA(IF('Stata dataset (nominal)'!P238="","",IF(LEFT(P$4,1)="£", 'Stata dataset (nominal)'!P238*$D239, 'Stata dataset (nominal)'!P238)), "")</f>
        <v>0</v>
      </c>
      <c r="Q239" s="72">
        <f>_xlfn.IFNA(IF('Stata dataset (nominal)'!Q238="","",IF(LEFT(Q$4,1)="£", 'Stata dataset (nominal)'!Q238*$D239, 'Stata dataset (nominal)'!Q238)), "")</f>
        <v>0</v>
      </c>
      <c r="R239" s="72">
        <f>_xlfn.IFNA(IF('Stata dataset (nominal)'!R238="","",IF(LEFT(R$4,1)="£", 'Stata dataset (nominal)'!R238*$D239, 'Stata dataset (nominal)'!R238)), "")</f>
        <v>408.82400000000001</v>
      </c>
      <c r="S239" s="72">
        <f>_xlfn.IFNA(IF('Stata dataset (nominal)'!S238="","",IF(LEFT(S$4,1)="£", 'Stata dataset (nominal)'!S238*$D239, 'Stata dataset (nominal)'!S238)), "")</f>
        <v>0</v>
      </c>
      <c r="T239" s="72">
        <f>_xlfn.IFNA(IF('Stata dataset (nominal)'!T238="","",IF(LEFT(T$4,1)="£", 'Stata dataset (nominal)'!T238*$D239, 'Stata dataset (nominal)'!T238)), "")</f>
        <v>0</v>
      </c>
      <c r="U239" s="72" t="str">
        <f>_xlfn.IFNA(IF('Stata dataset (nominal)'!U238="","",IF(LEFT(U$4,1)="£", 'Stata dataset (nominal)'!U238*$D239, 'Stata dataset (nominal)'!U238)), "")</f>
        <v/>
      </c>
      <c r="V239" s="72" t="str">
        <f>_xlfn.IFNA(IF('Stata dataset (nominal)'!V238="","",IF(LEFT(V$4,1)="£", 'Stata dataset (nominal)'!V238*$D239, 'Stata dataset (nominal)'!V238)), "")</f>
        <v/>
      </c>
      <c r="W239" s="72" t="str">
        <f>_xlfn.IFNA(IF('Stata dataset (nominal)'!W238="","",IF(LEFT(W$4,1)="£", 'Stata dataset (nominal)'!W238*$D239, 'Stata dataset (nominal)'!W238)), "")</f>
        <v/>
      </c>
      <c r="X239" s="72" t="str">
        <f>_xlfn.IFNA(IF('Stata dataset (nominal)'!X238="","",IF(LEFT(X$4,1)="£", 'Stata dataset (nominal)'!X238*$D239, 'Stata dataset (nominal)'!X238)), "")</f>
        <v/>
      </c>
      <c r="Y239" s="72" t="str">
        <f>_xlfn.IFNA(IF('Stata dataset (nominal)'!Y238="","",IF(LEFT(Y$4,1)="£", 'Stata dataset (nominal)'!Y238*$D239, 'Stata dataset (nominal)'!Y238)), "")</f>
        <v/>
      </c>
      <c r="Z239" s="72" t="str">
        <f>_xlfn.IFNA(IF('Stata dataset (nominal)'!Z238="","",IF(LEFT(Z$4,1)="£", 'Stata dataset (nominal)'!Z238*$D239, 'Stata dataset (nominal)'!Z238)), "")</f>
        <v/>
      </c>
      <c r="AA239" s="72">
        <f>_xlfn.IFNA(IF('Stata dataset (nominal)'!AA238="","",IF(LEFT(AA$4,1)="£", 'Stata dataset (nominal)'!AA238*$D239, 'Stata dataset (nominal)'!AA238)), "")</f>
        <v>0</v>
      </c>
      <c r="AB239" s="72">
        <f>_xlfn.IFNA(IF('Stata dataset (nominal)'!AB238="","",IF(LEFT(AB$4,1)="£", 'Stata dataset (nominal)'!AB238*$D239, 'Stata dataset (nominal)'!AB238)), "")</f>
        <v>5.4999999999999993E-2</v>
      </c>
      <c r="AC239" s="72" t="str">
        <f>_xlfn.IFNA(IF('Stata dataset (nominal)'!AC238="","",IF(LEFT(AC$4,1)="£", 'Stata dataset (nominal)'!AC238*$D239, 'Stata dataset (nominal)'!AC238)), "")</f>
        <v/>
      </c>
      <c r="AD239" s="72">
        <f>_xlfn.IFNA(IF('Stata dataset (nominal)'!AD238="","",IF(LEFT(AD$4,1)="£", 'Stata dataset (nominal)'!AD238*$D239, 'Stata dataset (nominal)'!AD238)), "")</f>
        <v>9.1879550859014072E-2</v>
      </c>
    </row>
    <row r="240" spans="1:30" x14ac:dyDescent="0.4">
      <c r="A240" s="63" t="str">
        <f t="shared" si="2"/>
        <v>BRL29</v>
      </c>
      <c r="B240" s="63" t="s">
        <v>409</v>
      </c>
      <c r="C240" s="160" t="s">
        <v>521</v>
      </c>
      <c r="D240" s="72">
        <f>_xlfn.IFNA(IF('Stata dataset (nominal)'!D239="","",IF(LEFT(D$4,1)="£",'Stata dataset (nominal)'!D239*$D240,'Stata dataset (nominal)'!D239)),"")</f>
        <v>0.85303086510685477</v>
      </c>
      <c r="E240" s="72">
        <f>_xlfn.IFNA(IF('Stata dataset (nominal)'!E239="","",IF(LEFT(E$4,1)="£", 'Stata dataset (nominal)'!E239*$D240, 'Stata dataset (nominal)'!E239)), "")</f>
        <v>3.2974158249537542</v>
      </c>
      <c r="F240" s="72">
        <f>_xlfn.IFNA(IF('Stata dataset (nominal)'!F239="","",IF(LEFT(F$4,1)="£", 'Stata dataset (nominal)'!F239*$D240, 'Stata dataset (nominal)'!F239)), "")</f>
        <v>0.72558995667537129</v>
      </c>
      <c r="G240" s="72">
        <f>_xlfn.IFNA(IF('Stata dataset (nominal)'!G239="","",IF(LEFT(G$4,1)="£", 'Stata dataset (nominal)'!G239*$D240, 'Stata dataset (nominal)'!G239)), "")</f>
        <v>5.9859999999999998</v>
      </c>
      <c r="H240" s="72">
        <f>_xlfn.IFNA(IF('Stata dataset (nominal)'!H239="","",IF(LEFT(H$4,1)="£", 'Stata dataset (nominal)'!H239*$D240, 'Stata dataset (nominal)'!H239)), "")</f>
        <v>0.42109120730614369</v>
      </c>
      <c r="I240" s="72">
        <f>_xlfn.IFNA(IF('Stata dataset (nominal)'!I239="","",IF(LEFT(I$4,1)="£", 'Stata dataset (nominal)'!I239*$D240, 'Stata dataset (nominal)'!I239)), "")</f>
        <v>3.359673933560845</v>
      </c>
      <c r="J240" s="72">
        <f>_xlfn.IFNA(IF('Stata dataset (nominal)'!J239="","",IF(LEFT(J$4,1)="£", 'Stata dataset (nominal)'!J239*$D240, 'Stata dataset (nominal)'!J239)), "")</f>
        <v>3.0000000000000001E-3</v>
      </c>
      <c r="K240" s="72" t="str">
        <f>_xlfn.IFNA(IF('Stata dataset (nominal)'!K239="","",IF(LEFT(K$4,1)="£", 'Stata dataset (nominal)'!K239*$D240, 'Stata dataset (nominal)'!K239)), "")</f>
        <v/>
      </c>
      <c r="L240" s="72">
        <f>_xlfn.IFNA(IF('Stata dataset (nominal)'!L239="","",IF(LEFT(L$4,1)="£", 'Stata dataset (nominal)'!L239*$D240, 'Stata dataset (nominal)'!L239)), "")</f>
        <v>0</v>
      </c>
      <c r="M240" s="72">
        <f>_xlfn.IFNA(IF('Stata dataset (nominal)'!M239="","",IF(LEFT(M$4,1)="£", 'Stata dataset (nominal)'!M239*$D240, 'Stata dataset (nominal)'!M239)), "")</f>
        <v>0</v>
      </c>
      <c r="N240" s="72">
        <f>_xlfn.IFNA(IF('Stata dataset (nominal)'!N239="","",IF(LEFT(N$4,1)="£", 'Stata dataset (nominal)'!N239*$D240, 'Stata dataset (nominal)'!N239)), "")</f>
        <v>0</v>
      </c>
      <c r="O240" s="72">
        <f>_xlfn.IFNA(IF('Stata dataset (nominal)'!O239="","",IF(LEFT(O$4,1)="£", 'Stata dataset (nominal)'!O239*$D240, 'Stata dataset (nominal)'!O239)), "")</f>
        <v>109.0975776016878</v>
      </c>
      <c r="P240" s="72">
        <f>_xlfn.IFNA(IF('Stata dataset (nominal)'!P239="","",IF(LEFT(P$4,1)="£", 'Stata dataset (nominal)'!P239*$D240, 'Stata dataset (nominal)'!P239)), "")</f>
        <v>0</v>
      </c>
      <c r="Q240" s="72">
        <f>_xlfn.IFNA(IF('Stata dataset (nominal)'!Q239="","",IF(LEFT(Q$4,1)="£", 'Stata dataset (nominal)'!Q239*$D240, 'Stata dataset (nominal)'!Q239)), "")</f>
        <v>0</v>
      </c>
      <c r="R240" s="72">
        <f>_xlfn.IFNA(IF('Stata dataset (nominal)'!R239="","",IF(LEFT(R$4,1)="£", 'Stata dataset (nominal)'!R239*$D240, 'Stata dataset (nominal)'!R239)), "")</f>
        <v>418.53899999999999</v>
      </c>
      <c r="S240" s="72">
        <f>_xlfn.IFNA(IF('Stata dataset (nominal)'!S239="","",IF(LEFT(S$4,1)="£", 'Stata dataset (nominal)'!S239*$D240, 'Stata dataset (nominal)'!S239)), "")</f>
        <v>0</v>
      </c>
      <c r="T240" s="72">
        <f>_xlfn.IFNA(IF('Stata dataset (nominal)'!T239="","",IF(LEFT(T$4,1)="£", 'Stata dataset (nominal)'!T239*$D240, 'Stata dataset (nominal)'!T239)), "")</f>
        <v>0</v>
      </c>
      <c r="U240" s="72" t="str">
        <f>_xlfn.IFNA(IF('Stata dataset (nominal)'!U239="","",IF(LEFT(U$4,1)="£", 'Stata dataset (nominal)'!U239*$D240, 'Stata dataset (nominal)'!U239)), "")</f>
        <v/>
      </c>
      <c r="V240" s="72" t="str">
        <f>_xlfn.IFNA(IF('Stata dataset (nominal)'!V239="","",IF(LEFT(V$4,1)="£", 'Stata dataset (nominal)'!V239*$D240, 'Stata dataset (nominal)'!V239)), "")</f>
        <v/>
      </c>
      <c r="W240" s="72" t="str">
        <f>_xlfn.IFNA(IF('Stata dataset (nominal)'!W239="","",IF(LEFT(W$4,1)="£", 'Stata dataset (nominal)'!W239*$D240, 'Stata dataset (nominal)'!W239)), "")</f>
        <v/>
      </c>
      <c r="X240" s="72" t="str">
        <f>_xlfn.IFNA(IF('Stata dataset (nominal)'!X239="","",IF(LEFT(X$4,1)="£", 'Stata dataset (nominal)'!X239*$D240, 'Stata dataset (nominal)'!X239)), "")</f>
        <v/>
      </c>
      <c r="Y240" s="72" t="str">
        <f>_xlfn.IFNA(IF('Stata dataset (nominal)'!Y239="","",IF(LEFT(Y$4,1)="£", 'Stata dataset (nominal)'!Y239*$D240, 'Stata dataset (nominal)'!Y239)), "")</f>
        <v/>
      </c>
      <c r="Z240" s="72" t="str">
        <f>_xlfn.IFNA(IF('Stata dataset (nominal)'!Z239="","",IF(LEFT(Z$4,1)="£", 'Stata dataset (nominal)'!Z239*$D240, 'Stata dataset (nominal)'!Z239)), "")</f>
        <v/>
      </c>
      <c r="AA240" s="72">
        <f>_xlfn.IFNA(IF('Stata dataset (nominal)'!AA239="","",IF(LEFT(AA$4,1)="£", 'Stata dataset (nominal)'!AA239*$D240, 'Stata dataset (nominal)'!AA239)), "")</f>
        <v>0</v>
      </c>
      <c r="AB240" s="72">
        <f>_xlfn.IFNA(IF('Stata dataset (nominal)'!AB239="","",IF(LEFT(AB$4,1)="£", 'Stata dataset (nominal)'!AB239*$D240, 'Stata dataset (nominal)'!AB239)), "")</f>
        <v>7.0000000000000001E-3</v>
      </c>
      <c r="AC240" s="72" t="str">
        <f>_xlfn.IFNA(IF('Stata dataset (nominal)'!AC239="","",IF(LEFT(AC$4,1)="£", 'Stata dataset (nominal)'!AC239*$D240, 'Stata dataset (nominal)'!AC239)), "")</f>
        <v/>
      </c>
      <c r="AD240" s="72">
        <f>_xlfn.IFNA(IF('Stata dataset (nominal)'!AD239="","",IF(LEFT(AD$4,1)="£", 'Stata dataset (nominal)'!AD239*$D240, 'Stata dataset (nominal)'!AD239)), "")</f>
        <v>4.5756790331172144E-2</v>
      </c>
    </row>
    <row r="241" spans="1:30" x14ac:dyDescent="0.4">
      <c r="A241" s="63" t="str">
        <f t="shared" si="2"/>
        <v>BRL30</v>
      </c>
      <c r="B241" s="63" t="s">
        <v>409</v>
      </c>
      <c r="C241" s="160" t="s">
        <v>522</v>
      </c>
      <c r="D241" s="72">
        <f>_xlfn.IFNA(IF('Stata dataset (nominal)'!D240="","",IF(LEFT(D$4,1)="£",'Stata dataset (nominal)'!D240*$D241,'Stata dataset (nominal)'!D240)),"")</f>
        <v>0.8363047697126027</v>
      </c>
      <c r="E241" s="72">
        <f>_xlfn.IFNA(IF('Stata dataset (nominal)'!E240="","",IF(LEFT(E$4,1)="£", 'Stata dataset (nominal)'!E240*$D241, 'Stata dataset (nominal)'!E240)), "")</f>
        <v>3.3076193692133189</v>
      </c>
      <c r="F241" s="72">
        <f>_xlfn.IFNA(IF('Stata dataset (nominal)'!F240="","",IF(LEFT(F$4,1)="£", 'Stata dataset (nominal)'!F240*$D241, 'Stata dataset (nominal)'!F240)), "")</f>
        <v>0.72751859465842839</v>
      </c>
      <c r="G241" s="72">
        <f>_xlfn.IFNA(IF('Stata dataset (nominal)'!G240="","",IF(LEFT(G$4,1)="£", 'Stata dataset (nominal)'!G240*$D241, 'Stata dataset (nominal)'!G240)), "")</f>
        <v>6.2169999999999996</v>
      </c>
      <c r="H241" s="72">
        <f>_xlfn.IFNA(IF('Stata dataset (nominal)'!H240="","",IF(LEFT(H$4,1)="£", 'Stata dataset (nominal)'!H240*$D241, 'Stata dataset (nominal)'!H240)), "")</f>
        <v>0.42232116562989264</v>
      </c>
      <c r="I241" s="72">
        <f>_xlfn.IFNA(IF('Stata dataset (nominal)'!I240="","",IF(LEFT(I$4,1)="£", 'Stata dataset (nominal)'!I240*$D241, 'Stata dataset (nominal)'!I240)), "")</f>
        <v>3.3695598068390367</v>
      </c>
      <c r="J241" s="72">
        <f>_xlfn.IFNA(IF('Stata dataset (nominal)'!J240="","",IF(LEFT(J$4,1)="£", 'Stata dataset (nominal)'!J240*$D241, 'Stata dataset (nominal)'!J240)), "")</f>
        <v>3.0000000000000001E-3</v>
      </c>
      <c r="K241" s="72" t="str">
        <f>_xlfn.IFNA(IF('Stata dataset (nominal)'!K240="","",IF(LEFT(K$4,1)="£", 'Stata dataset (nominal)'!K240*$D241, 'Stata dataset (nominal)'!K240)), "")</f>
        <v/>
      </c>
      <c r="L241" s="72">
        <f>_xlfn.IFNA(IF('Stata dataset (nominal)'!L240="","",IF(LEFT(L$4,1)="£", 'Stata dataset (nominal)'!L240*$D241, 'Stata dataset (nominal)'!L240)), "")</f>
        <v>0</v>
      </c>
      <c r="M241" s="72">
        <f>_xlfn.IFNA(IF('Stata dataset (nominal)'!M240="","",IF(LEFT(M$4,1)="£", 'Stata dataset (nominal)'!M240*$D241, 'Stata dataset (nominal)'!M240)), "")</f>
        <v>0</v>
      </c>
      <c r="N241" s="72">
        <f>_xlfn.IFNA(IF('Stata dataset (nominal)'!N240="","",IF(LEFT(N$4,1)="£", 'Stata dataset (nominal)'!N240*$D241, 'Stata dataset (nominal)'!N240)), "")</f>
        <v>0</v>
      </c>
      <c r="O241" s="72">
        <f>_xlfn.IFNA(IF('Stata dataset (nominal)'!O240="","",IF(LEFT(O$4,1)="£", 'Stata dataset (nominal)'!O240*$D241, 'Stata dataset (nominal)'!O240)), "")</f>
        <v>102.28960696623341</v>
      </c>
      <c r="P241" s="72">
        <f>_xlfn.IFNA(IF('Stata dataset (nominal)'!P240="","",IF(LEFT(P$4,1)="£", 'Stata dataset (nominal)'!P240*$D241, 'Stata dataset (nominal)'!P240)), "")</f>
        <v>0</v>
      </c>
      <c r="Q241" s="72">
        <f>_xlfn.IFNA(IF('Stata dataset (nominal)'!Q240="","",IF(LEFT(Q$4,1)="£", 'Stata dataset (nominal)'!Q240*$D241, 'Stata dataset (nominal)'!Q240)), "")</f>
        <v>0</v>
      </c>
      <c r="R241" s="72">
        <f>_xlfn.IFNA(IF('Stata dataset (nominal)'!R240="","",IF(LEFT(R$4,1)="£", 'Stata dataset (nominal)'!R240*$D241, 'Stata dataset (nominal)'!R240)), "")</f>
        <v>427.20800000000003</v>
      </c>
      <c r="S241" s="72">
        <f>_xlfn.IFNA(IF('Stata dataset (nominal)'!S240="","",IF(LEFT(S$4,1)="£", 'Stata dataset (nominal)'!S240*$D241, 'Stata dataset (nominal)'!S240)), "")</f>
        <v>0</v>
      </c>
      <c r="T241" s="72">
        <f>_xlfn.IFNA(IF('Stata dataset (nominal)'!T240="","",IF(LEFT(T$4,1)="£", 'Stata dataset (nominal)'!T240*$D241, 'Stata dataset (nominal)'!T240)), "")</f>
        <v>0</v>
      </c>
      <c r="U241" s="72" t="str">
        <f>_xlfn.IFNA(IF('Stata dataset (nominal)'!U240="","",IF(LEFT(U$4,1)="£", 'Stata dataset (nominal)'!U240*$D241, 'Stata dataset (nominal)'!U240)), "")</f>
        <v/>
      </c>
      <c r="V241" s="72" t="str">
        <f>_xlfn.IFNA(IF('Stata dataset (nominal)'!V240="","",IF(LEFT(V$4,1)="£", 'Stata dataset (nominal)'!V240*$D241, 'Stata dataset (nominal)'!V240)), "")</f>
        <v/>
      </c>
      <c r="W241" s="72" t="str">
        <f>_xlfn.IFNA(IF('Stata dataset (nominal)'!W240="","",IF(LEFT(W$4,1)="£", 'Stata dataset (nominal)'!W240*$D241, 'Stata dataset (nominal)'!W240)), "")</f>
        <v/>
      </c>
      <c r="X241" s="72" t="str">
        <f>_xlfn.IFNA(IF('Stata dataset (nominal)'!X240="","",IF(LEFT(X$4,1)="£", 'Stata dataset (nominal)'!X240*$D241, 'Stata dataset (nominal)'!X240)), "")</f>
        <v/>
      </c>
      <c r="Y241" s="72" t="str">
        <f>_xlfn.IFNA(IF('Stata dataset (nominal)'!Y240="","",IF(LEFT(Y$4,1)="£", 'Stata dataset (nominal)'!Y240*$D241, 'Stata dataset (nominal)'!Y240)), "")</f>
        <v/>
      </c>
      <c r="Z241" s="72" t="str">
        <f>_xlfn.IFNA(IF('Stata dataset (nominal)'!Z240="","",IF(LEFT(Z$4,1)="£", 'Stata dataset (nominal)'!Z240*$D241, 'Stata dataset (nominal)'!Z240)), "")</f>
        <v/>
      </c>
      <c r="AA241" s="72">
        <f>_xlfn.IFNA(IF('Stata dataset (nominal)'!AA240="","",IF(LEFT(AA$4,1)="£", 'Stata dataset (nominal)'!AA240*$D241, 'Stata dataset (nominal)'!AA240)), "")</f>
        <v>0</v>
      </c>
      <c r="AB241" s="72">
        <f>_xlfn.IFNA(IF('Stata dataset (nominal)'!AB240="","",IF(LEFT(AB$4,1)="£", 'Stata dataset (nominal)'!AB240*$D241, 'Stata dataset (nominal)'!AB240)), "")</f>
        <v>7.0000000000000001E-3</v>
      </c>
      <c r="AC241" s="72" t="str">
        <f>_xlfn.IFNA(IF('Stata dataset (nominal)'!AC240="","",IF(LEFT(AC$4,1)="£", 'Stata dataset (nominal)'!AC240*$D241, 'Stata dataset (nominal)'!AC240)), "")</f>
        <v/>
      </c>
      <c r="AD241" s="72">
        <f>_xlfn.IFNA(IF('Stata dataset (nominal)'!AD240="","",IF(LEFT(AD$4,1)="£", 'Stata dataset (nominal)'!AD240*$D241, 'Stata dataset (nominal)'!AD240)), "")</f>
        <v>4.0668418718654453E-2</v>
      </c>
    </row>
    <row r="242" spans="1:30" x14ac:dyDescent="0.4">
      <c r="A242" s="63" t="str">
        <f t="shared" ref="A242:A311" si="3">B242&amp;RIGHT(C242,2)</f>
        <v>BWH14</v>
      </c>
      <c r="B242" s="63" t="s">
        <v>421</v>
      </c>
      <c r="C242" s="63" t="s">
        <v>243</v>
      </c>
      <c r="D242" s="72">
        <f>_xlfn.IFNA(IF('Stata dataset (nominal)'!D241="","",IF(LEFT(D$4,1)="£",'Stata dataset (nominal)'!D241*$D242,'Stata dataset (nominal)'!D241)),"")</f>
        <v>1.24788708586883</v>
      </c>
      <c r="E242" s="72">
        <f>_xlfn.IFNA(IF('Stata dataset (nominal)'!E241="","",IF(LEFT(E$4,1)="£", 'Stata dataset (nominal)'!E241*$D242, 'Stata dataset (nominal)'!E241)), "")</f>
        <v>1.6771602434077078</v>
      </c>
      <c r="F242" s="72">
        <f>_xlfn.IFNA(IF('Stata dataset (nominal)'!F241="","",IF(LEFT(F$4,1)="£", 'Stata dataset (nominal)'!F241*$D242, 'Stata dataset (nominal)'!F241)), "")</f>
        <v>0.59025059161595661</v>
      </c>
      <c r="G242" s="72">
        <f>_xlfn.IFNA(IF('Stata dataset (nominal)'!G241="","",IF(LEFT(G$4,1)="£", 'Stata dataset (nominal)'!G241*$D242, 'Stata dataset (nominal)'!G241)), "")</f>
        <v>0.36313514198782954</v>
      </c>
      <c r="H242" s="72">
        <f>_xlfn.IFNA(IF('Stata dataset (nominal)'!H241="","",IF(LEFT(H$4,1)="£", 'Stata dataset (nominal)'!H241*$D242, 'Stata dataset (nominal)'!H241)), "")</f>
        <v>0.20465348208248813</v>
      </c>
      <c r="I242" s="72">
        <f>_xlfn.IFNA(IF('Stata dataset (nominal)'!I241="","",IF(LEFT(I$4,1)="£", 'Stata dataset (nominal)'!I241*$D242, 'Stata dataset (nominal)'!I241)), "")</f>
        <v>1.6771602434077078</v>
      </c>
      <c r="J242" s="72">
        <f>_xlfn.IFNA(IF('Stata dataset (nominal)'!J241="","",IF(LEFT(J$4,1)="£", 'Stata dataset (nominal)'!J241*$D242, 'Stata dataset (nominal)'!J241)), "")</f>
        <v>1.372675794455713E-2</v>
      </c>
      <c r="K242" s="72">
        <f>_xlfn.IFNA(IF('Stata dataset (nominal)'!K241="","",IF(LEFT(K$4,1)="£", 'Stata dataset (nominal)'!K241*$D242, 'Stata dataset (nominal)'!K241)), "")</f>
        <v>0</v>
      </c>
      <c r="L242" s="72">
        <f>_xlfn.IFNA(IF('Stata dataset (nominal)'!L241="","",IF(LEFT(L$4,1)="£", 'Stata dataset (nominal)'!L241*$D242, 'Stata dataset (nominal)'!L241)), "")</f>
        <v>4.9915483434753202E-2</v>
      </c>
      <c r="M242" s="72">
        <f>_xlfn.IFNA(IF('Stata dataset (nominal)'!M241="","",IF(LEFT(M$4,1)="£", 'Stata dataset (nominal)'!M241*$D242, 'Stata dataset (nominal)'!M241)), "")</f>
        <v>0</v>
      </c>
      <c r="N242" s="72" t="str">
        <f>_xlfn.IFNA(IF('Stata dataset (nominal)'!N241="","",IF(LEFT(N$4,1)="£", 'Stata dataset (nominal)'!N241*$D242, 'Stata dataset (nominal)'!N241)), "")</f>
        <v/>
      </c>
      <c r="O242" s="72">
        <f>_xlfn.IFNA(IF('Stata dataset (nominal)'!O241="","",IF(LEFT(O$4,1)="£", 'Stata dataset (nominal)'!O241*$D242, 'Stata dataset (nominal)'!O241)), "")</f>
        <v>66.679000000000002</v>
      </c>
      <c r="P242" s="72">
        <f>_xlfn.IFNA(IF('Stata dataset (nominal)'!P241="","",IF(LEFT(P$4,1)="£", 'Stata dataset (nominal)'!P241*$D242, 'Stata dataset (nominal)'!P241)), "")</f>
        <v>0</v>
      </c>
      <c r="Q242" s="72">
        <f>_xlfn.IFNA(IF('Stata dataset (nominal)'!Q241="","",IF(LEFT(Q$4,1)="£", 'Stata dataset (nominal)'!Q241*$D242, 'Stata dataset (nominal)'!Q241)), "")</f>
        <v>0</v>
      </c>
      <c r="R242" s="72">
        <f>_xlfn.IFNA(IF('Stata dataset (nominal)'!R241="","",IF(LEFT(R$4,1)="£", 'Stata dataset (nominal)'!R241*$D242, 'Stata dataset (nominal)'!R241)), "")</f>
        <v>119.232</v>
      </c>
      <c r="S242" s="72">
        <f>_xlfn.IFNA(IF('Stata dataset (nominal)'!S241="","",IF(LEFT(S$4,1)="£", 'Stata dataset (nominal)'!S241*$D242, 'Stata dataset (nominal)'!S241)), "")</f>
        <v>0</v>
      </c>
      <c r="T242" s="72">
        <f>_xlfn.IFNA(IF('Stata dataset (nominal)'!T241="","",IF(LEFT(T$4,1)="£", 'Stata dataset (nominal)'!T241*$D242, 'Stata dataset (nominal)'!T241)), "")</f>
        <v>0</v>
      </c>
      <c r="U242" s="72">
        <f>_xlfn.IFNA(IF('Stata dataset (nominal)'!U241="","",IF(LEFT(U$4,1)="£", 'Stata dataset (nominal)'!U241*$D242, 'Stata dataset (nominal)'!U241)), "")</f>
        <v>21.076714239731544</v>
      </c>
      <c r="V242" s="72">
        <f>_xlfn.IFNA(IF('Stata dataset (nominal)'!V241="","",IF(LEFT(V$4,1)="£", 'Stata dataset (nominal)'!V241*$D242, 'Stata dataset (nominal)'!V241)), "")</f>
        <v>144.8378836801069</v>
      </c>
      <c r="W242" s="72">
        <f>_xlfn.IFNA(IF('Stata dataset (nominal)'!W241="","",IF(LEFT(W$4,1)="£", 'Stata dataset (nominal)'!W241*$D242, 'Stata dataset (nominal)'!W241)), "")</f>
        <v>1.7079397809475336</v>
      </c>
      <c r="X242" s="72">
        <f>_xlfn.IFNA(IF('Stata dataset (nominal)'!X241="","",IF(LEFT(X$4,1)="£", 'Stata dataset (nominal)'!X241*$D242, 'Stata dataset (nominal)'!X241)), "")</f>
        <v>15.134879485693705</v>
      </c>
      <c r="Y242" s="72">
        <f>_xlfn.IFNA(IF('Stata dataset (nominal)'!Y241="","",IF(LEFT(Y$4,1)="£", 'Stata dataset (nominal)'!Y241*$D242, 'Stata dataset (nominal)'!Y241)), "")</f>
        <v>10.630604154214938</v>
      </c>
      <c r="Z242" s="72">
        <f>_xlfn.IFNA(IF('Stata dataset (nominal)'!Z241="","",IF(LEFT(Z$4,1)="£", 'Stata dataset (nominal)'!Z241*$D242, 'Stata dataset (nominal)'!Z241)), "")</f>
        <v>10.630604154214938</v>
      </c>
      <c r="AA242" s="72">
        <f>_xlfn.IFNA(IF('Stata dataset (nominal)'!AA241="","",IF(LEFT(AA$4,1)="£", 'Stata dataset (nominal)'!AA241*$D242, 'Stata dataset (nominal)'!AA241)), "")</f>
        <v>37.00167601380501</v>
      </c>
      <c r="AB242" s="72">
        <f>_xlfn.IFNA(IF('Stata dataset (nominal)'!AB241="","",IF(LEFT(AB$4,1)="£", 'Stata dataset (nominal)'!AB241*$D242, 'Stata dataset (nominal)'!AB241)), "")</f>
        <v>0.51697900322902213</v>
      </c>
      <c r="AC242" s="72">
        <f>_xlfn.IFNA(IF('Stata dataset (nominal)'!AC241="","",IF(LEFT(AC$4,1)="£", 'Stata dataset (nominal)'!AC241*$D242, 'Stata dataset (nominal)'!AC241)), "")</f>
        <v>0.46262313355455531</v>
      </c>
      <c r="AD242" s="72">
        <f>_xlfn.IFNA(IF('Stata dataset (nominal)'!AD241="","",IF(LEFT(AD$4,1)="£", 'Stata dataset (nominal)'!AD241*$D242, 'Stata dataset (nominal)'!AD241)), "")</f>
        <v>4.8667596348884373E-2</v>
      </c>
    </row>
    <row r="243" spans="1:30" x14ac:dyDescent="0.4">
      <c r="A243" s="63" t="str">
        <f t="shared" si="3"/>
        <v>BWH15</v>
      </c>
      <c r="B243" s="63" t="s">
        <v>421</v>
      </c>
      <c r="C243" s="63" t="s">
        <v>245</v>
      </c>
      <c r="D243" s="72">
        <f>_xlfn.IFNA(IF('Stata dataset (nominal)'!D242="","",IF(LEFT(D$4,1)="£",'Stata dataset (nominal)'!D242*$D243,'Stata dataset (nominal)'!D242)),"")</f>
        <v>1.2338096431854266</v>
      </c>
      <c r="E243" s="72">
        <f>_xlfn.IFNA(IF('Stata dataset (nominal)'!E242="","",IF(LEFT(E$4,1)="£", 'Stata dataset (nominal)'!E242*$D243, 'Stata dataset (nominal)'!E242)), "")</f>
        <v>2.0135773376786164</v>
      </c>
      <c r="F243" s="72">
        <f>_xlfn.IFNA(IF('Stata dataset (nominal)'!F242="","",IF(LEFT(F$4,1)="£", 'Stata dataset (nominal)'!F242*$D243, 'Stata dataset (nominal)'!F242)), "")</f>
        <v>0.64404863374279275</v>
      </c>
      <c r="G243" s="72">
        <f>_xlfn.IFNA(IF('Stata dataset (nominal)'!G242="","",IF(LEFT(G$4,1)="£", 'Stata dataset (nominal)'!G242*$D243, 'Stata dataset (nominal)'!G242)), "")</f>
        <v>0.40468956296481995</v>
      </c>
      <c r="H243" s="72">
        <f>_xlfn.IFNA(IF('Stata dataset (nominal)'!H242="","",IF(LEFT(H$4,1)="£", 'Stata dataset (nominal)'!H242*$D243, 'Stata dataset (nominal)'!H242)), "")</f>
        <v>0.24676192863708535</v>
      </c>
      <c r="I243" s="72">
        <f>_xlfn.IFNA(IF('Stata dataset (nominal)'!I242="","",IF(LEFT(I$4,1)="£", 'Stata dataset (nominal)'!I242*$D243, 'Stata dataset (nominal)'!I242)), "")</f>
        <v>1.3485539400016713</v>
      </c>
      <c r="J243" s="72">
        <f>_xlfn.IFNA(IF('Stata dataset (nominal)'!J242="","",IF(LEFT(J$4,1)="£", 'Stata dataset (nominal)'!J242*$D243, 'Stata dataset (nominal)'!J242)), "")</f>
        <v>1.4805715718225121E-2</v>
      </c>
      <c r="K243" s="72">
        <f>_xlfn.IFNA(IF('Stata dataset (nominal)'!K242="","",IF(LEFT(K$4,1)="£", 'Stata dataset (nominal)'!K242*$D243, 'Stata dataset (nominal)'!K242)), "")</f>
        <v>0</v>
      </c>
      <c r="L243" s="72">
        <f>_xlfn.IFNA(IF('Stata dataset (nominal)'!L242="","",IF(LEFT(L$4,1)="£", 'Stata dataset (nominal)'!L242*$D243, 'Stata dataset (nominal)'!L242)), "")</f>
        <v>9.8704771454834125E-3</v>
      </c>
      <c r="M243" s="72">
        <f>_xlfn.IFNA(IF('Stata dataset (nominal)'!M242="","",IF(LEFT(M$4,1)="£", 'Stata dataset (nominal)'!M242*$D243, 'Stata dataset (nominal)'!M242)), "")</f>
        <v>0</v>
      </c>
      <c r="N243" s="72" t="str">
        <f>_xlfn.IFNA(IF('Stata dataset (nominal)'!N242="","",IF(LEFT(N$4,1)="£", 'Stata dataset (nominal)'!N242*$D243, 'Stata dataset (nominal)'!N242)), "")</f>
        <v/>
      </c>
      <c r="O243" s="72">
        <f>_xlfn.IFNA(IF('Stata dataset (nominal)'!O242="","",IF(LEFT(O$4,1)="£", 'Stata dataset (nominal)'!O242*$D243, 'Stata dataset (nominal)'!O242)), "")</f>
        <v>63.59</v>
      </c>
      <c r="P243" s="72">
        <f>_xlfn.IFNA(IF('Stata dataset (nominal)'!P242="","",IF(LEFT(P$4,1)="£", 'Stata dataset (nominal)'!P242*$D243, 'Stata dataset (nominal)'!P242)), "")</f>
        <v>0</v>
      </c>
      <c r="Q243" s="72">
        <f>_xlfn.IFNA(IF('Stata dataset (nominal)'!Q242="","",IF(LEFT(Q$4,1)="£", 'Stata dataset (nominal)'!Q242*$D243, 'Stata dataset (nominal)'!Q242)), "")</f>
        <v>0</v>
      </c>
      <c r="R243" s="72">
        <f>_xlfn.IFNA(IF('Stata dataset (nominal)'!R242="","",IF(LEFT(R$4,1)="£", 'Stata dataset (nominal)'!R242*$D243, 'Stata dataset (nominal)'!R242)), "")</f>
        <v>122.93</v>
      </c>
      <c r="S243" s="72">
        <f>_xlfn.IFNA(IF('Stata dataset (nominal)'!S242="","",IF(LEFT(S$4,1)="£", 'Stata dataset (nominal)'!S242*$D243, 'Stata dataset (nominal)'!S242)), "")</f>
        <v>0</v>
      </c>
      <c r="T243" s="72">
        <f>_xlfn.IFNA(IF('Stata dataset (nominal)'!T242="","",IF(LEFT(T$4,1)="£", 'Stata dataset (nominal)'!T242*$D243, 'Stata dataset (nominal)'!T242)), "")</f>
        <v>0</v>
      </c>
      <c r="U243" s="72">
        <f>_xlfn.IFNA(IF('Stata dataset (nominal)'!U242="","",IF(LEFT(U$4,1)="£", 'Stata dataset (nominal)'!U242*$D243, 'Stata dataset (nominal)'!U242)), "")</f>
        <v>20.979842564330788</v>
      </c>
      <c r="V243" s="72">
        <f>_xlfn.IFNA(IF('Stata dataset (nominal)'!V242="","",IF(LEFT(V$4,1)="£", 'Stata dataset (nominal)'!V242*$D243, 'Stata dataset (nominal)'!V242)), "")</f>
        <v>141.9199764598155</v>
      </c>
      <c r="W243" s="72">
        <f>_xlfn.IFNA(IF('Stata dataset (nominal)'!W242="","",IF(LEFT(W$4,1)="£", 'Stata dataset (nominal)'!W242*$D243, 'Stata dataset (nominal)'!W242)), "")</f>
        <v>1.6507247494531627</v>
      </c>
      <c r="X243" s="72">
        <f>_xlfn.IFNA(IF('Stata dataset (nominal)'!X242="","",IF(LEFT(X$4,1)="£", 'Stata dataset (nominal)'!X242*$D243, 'Stata dataset (nominal)'!X242)), "")</f>
        <v>15.134879485693705</v>
      </c>
      <c r="Y243" s="72">
        <f>_xlfn.IFNA(IF('Stata dataset (nominal)'!Y242="","",IF(LEFT(Y$4,1)="£", 'Stata dataset (nominal)'!Y242*$D243, 'Stata dataset (nominal)'!Y242)), "")</f>
        <v>10.639002051862924</v>
      </c>
      <c r="Z243" s="72">
        <f>_xlfn.IFNA(IF('Stata dataset (nominal)'!Z242="","",IF(LEFT(Z$4,1)="£", 'Stata dataset (nominal)'!Z242*$D243, 'Stata dataset (nominal)'!Z242)), "")</f>
        <v>10.639002051862924</v>
      </c>
      <c r="AA243" s="72">
        <f>_xlfn.IFNA(IF('Stata dataset (nominal)'!AA242="","",IF(LEFT(AA$4,1)="£", 'Stata dataset (nominal)'!AA242*$D243, 'Stata dataset (nominal)'!AA242)), "")</f>
        <v>37.267930112165658</v>
      </c>
      <c r="AB243" s="72">
        <f>_xlfn.IFNA(IF('Stata dataset (nominal)'!AB242="","",IF(LEFT(AB$4,1)="£", 'Stata dataset (nominal)'!AB242*$D243, 'Stata dataset (nominal)'!AB242)), "")</f>
        <v>0.48274957585443745</v>
      </c>
      <c r="AC243" s="72">
        <f>_xlfn.IFNA(IF('Stata dataset (nominal)'!AC242="","",IF(LEFT(AC$4,1)="£", 'Stata dataset (nominal)'!AC242*$D243, 'Stata dataset (nominal)'!AC242)), "")</f>
        <v>0.45740427143122753</v>
      </c>
      <c r="AD243" s="72">
        <f>_xlfn.IFNA(IF('Stata dataset (nominal)'!AD242="","",IF(LEFT(AD$4,1)="£", 'Stata dataset (nominal)'!AD242*$D243, 'Stata dataset (nominal)'!AD242)), "")</f>
        <v>5.6755243586529627E-2</v>
      </c>
    </row>
    <row r="244" spans="1:30" x14ac:dyDescent="0.4">
      <c r="A244" s="63" t="str">
        <f t="shared" si="3"/>
        <v>BWH16</v>
      </c>
      <c r="B244" s="63" t="s">
        <v>421</v>
      </c>
      <c r="C244" s="63" t="s">
        <v>247</v>
      </c>
      <c r="D244" s="72">
        <f>_xlfn.IFNA(IF('Stata dataset (nominal)'!D243="","",IF(LEFT(D$4,1)="£",'Stata dataset (nominal)'!D243*$D244,'Stata dataset (nominal)'!D243)),"")</f>
        <v>1.2283693843594008</v>
      </c>
      <c r="E244" s="72">
        <f>_xlfn.IFNA(IF('Stata dataset (nominal)'!E243="","",IF(LEFT(E$4,1)="£", 'Stata dataset (nominal)'!E243*$D244, 'Stata dataset (nominal)'!E243)), "")</f>
        <v>1.9445087354409314</v>
      </c>
      <c r="F244" s="72">
        <f>_xlfn.IFNA(IF('Stata dataset (nominal)'!F243="","",IF(LEFT(F$4,1)="£", 'Stata dataset (nominal)'!F243*$D244, 'Stata dataset (nominal)'!F243)), "")</f>
        <v>0.7161393510815306</v>
      </c>
      <c r="G244" s="72">
        <f>_xlfn.IFNA(IF('Stata dataset (nominal)'!G243="","",IF(LEFT(G$4,1)="£", 'Stata dataset (nominal)'!G243*$D244, 'Stata dataset (nominal)'!G243)), "")</f>
        <v>0.19531073211314473</v>
      </c>
      <c r="H244" s="72">
        <f>_xlfn.IFNA(IF('Stata dataset (nominal)'!H243="","",IF(LEFT(H$4,1)="£", 'Stata dataset (nominal)'!H243*$D244, 'Stata dataset (nominal)'!H243)), "")</f>
        <v>0.11669509151414308</v>
      </c>
      <c r="I244" s="72">
        <f>_xlfn.IFNA(IF('Stata dataset (nominal)'!I243="","",IF(LEFT(I$4,1)="£", 'Stata dataset (nominal)'!I243*$D244, 'Stata dataset (nominal)'!I243)), "")</f>
        <v>1.9506505823627285</v>
      </c>
      <c r="J244" s="72" t="str">
        <f>_xlfn.IFNA(IF('Stata dataset (nominal)'!J243="","",IF(LEFT(J$4,1)="£", 'Stata dataset (nominal)'!J243*$D244, 'Stata dataset (nominal)'!J243)), "")</f>
        <v/>
      </c>
      <c r="K244" s="72" t="str">
        <f>_xlfn.IFNA(IF('Stata dataset (nominal)'!K243="","",IF(LEFT(K$4,1)="£", 'Stata dataset (nominal)'!K243*$D244, 'Stata dataset (nominal)'!K243)), "")</f>
        <v/>
      </c>
      <c r="L244" s="72">
        <f>_xlfn.IFNA(IF('Stata dataset (nominal)'!L243="","",IF(LEFT(L$4,1)="£", 'Stata dataset (nominal)'!L243*$D244, 'Stata dataset (nominal)'!L243)), "")</f>
        <v>0</v>
      </c>
      <c r="M244" s="72">
        <f>_xlfn.IFNA(IF('Stata dataset (nominal)'!M243="","",IF(LEFT(M$4,1)="£", 'Stata dataset (nominal)'!M243*$D244, 'Stata dataset (nominal)'!M243)), "")</f>
        <v>0</v>
      </c>
      <c r="N244" s="72" t="str">
        <f>_xlfn.IFNA(IF('Stata dataset (nominal)'!N243="","",IF(LEFT(N$4,1)="£", 'Stata dataset (nominal)'!N243*$D244, 'Stata dataset (nominal)'!N243)), "")</f>
        <v/>
      </c>
      <c r="O244" s="72">
        <f>_xlfn.IFNA(IF('Stata dataset (nominal)'!O243="","",IF(LEFT(O$4,1)="£", 'Stata dataset (nominal)'!O243*$D244, 'Stata dataset (nominal)'!O243)), "")</f>
        <v>59.51</v>
      </c>
      <c r="P244" s="72">
        <f>_xlfn.IFNA(IF('Stata dataset (nominal)'!P243="","",IF(LEFT(P$4,1)="£", 'Stata dataset (nominal)'!P243*$D244, 'Stata dataset (nominal)'!P243)), "")</f>
        <v>0</v>
      </c>
      <c r="Q244" s="72">
        <f>_xlfn.IFNA(IF('Stata dataset (nominal)'!Q243="","",IF(LEFT(Q$4,1)="£", 'Stata dataset (nominal)'!Q243*$D244, 'Stata dataset (nominal)'!Q243)), "")</f>
        <v>0</v>
      </c>
      <c r="R244" s="72">
        <f>_xlfn.IFNA(IF('Stata dataset (nominal)'!R243="","",IF(LEFT(R$4,1)="£", 'Stata dataset (nominal)'!R243*$D244, 'Stata dataset (nominal)'!R243)), "")</f>
        <v>127.31</v>
      </c>
      <c r="S244" s="72">
        <f>_xlfn.IFNA(IF('Stata dataset (nominal)'!S243="","",IF(LEFT(S$4,1)="£", 'Stata dataset (nominal)'!S243*$D244, 'Stata dataset (nominal)'!S243)), "")</f>
        <v>0</v>
      </c>
      <c r="T244" s="72">
        <f>_xlfn.IFNA(IF('Stata dataset (nominal)'!T243="","",IF(LEFT(T$4,1)="£", 'Stata dataset (nominal)'!T243*$D244, 'Stata dataset (nominal)'!T243)), "")</f>
        <v>0</v>
      </c>
      <c r="U244" s="72">
        <f>_xlfn.IFNA(IF('Stata dataset (nominal)'!U243="","",IF(LEFT(U$4,1)="£", 'Stata dataset (nominal)'!U243*$D244, 'Stata dataset (nominal)'!U243)), "")</f>
        <v>20.658603744011309</v>
      </c>
      <c r="V244" s="72">
        <f>_xlfn.IFNA(IF('Stata dataset (nominal)'!V243="","",IF(LEFT(V$4,1)="£", 'Stata dataset (nominal)'!V243*$D244, 'Stata dataset (nominal)'!V243)), "")</f>
        <v>142.20181253788397</v>
      </c>
      <c r="W244" s="72">
        <f>_xlfn.IFNA(IF('Stata dataset (nominal)'!W243="","",IF(LEFT(W$4,1)="£", 'Stata dataset (nominal)'!W243*$D244, 'Stata dataset (nominal)'!W243)), "")</f>
        <v>1.5922699964040856</v>
      </c>
      <c r="X244" s="72">
        <f>_xlfn.IFNA(IF('Stata dataset (nominal)'!X243="","",IF(LEFT(X$4,1)="£", 'Stata dataset (nominal)'!X243*$D244, 'Stata dataset (nominal)'!X243)), "")</f>
        <v>15.134879485693705</v>
      </c>
      <c r="Y244" s="72">
        <f>_xlfn.IFNA(IF('Stata dataset (nominal)'!Y243="","",IF(LEFT(Y$4,1)="£", 'Stata dataset (nominal)'!Y243*$D244, 'Stata dataset (nominal)'!Y243)), "")</f>
        <v>10.647746615730686</v>
      </c>
      <c r="Z244" s="72">
        <f>_xlfn.IFNA(IF('Stata dataset (nominal)'!Z243="","",IF(LEFT(Z$4,1)="£", 'Stata dataset (nominal)'!Z243*$D244, 'Stata dataset (nominal)'!Z243)), "")</f>
        <v>10.647746615730686</v>
      </c>
      <c r="AA244" s="72">
        <f>_xlfn.IFNA(IF('Stata dataset (nominal)'!AA243="","",IF(LEFT(AA$4,1)="£", 'Stata dataset (nominal)'!AA243*$D244, 'Stata dataset (nominal)'!AA243)), "")</f>
        <v>31.017555324459231</v>
      </c>
      <c r="AB244" s="72">
        <f>_xlfn.IFNA(IF('Stata dataset (nominal)'!AB243="","",IF(LEFT(AB$4,1)="£", 'Stata dataset (nominal)'!AB243*$D244, 'Stata dataset (nominal)'!AB243)), "")</f>
        <v>0.37664817039905635</v>
      </c>
      <c r="AC244" s="72">
        <f>_xlfn.IFNA(IF('Stata dataset (nominal)'!AC243="","",IF(LEFT(AC$4,1)="£", 'Stata dataset (nominal)'!AC243*$D244, 'Stata dataset (nominal)'!AC243)), "")</f>
        <v>0.45538743063373538</v>
      </c>
      <c r="AD244" s="72">
        <f>_xlfn.IFNA(IF('Stata dataset (nominal)'!AD243="","",IF(LEFT(AD$4,1)="£", 'Stata dataset (nominal)'!AD243*$D244, 'Stata dataset (nominal)'!AD243)), "")</f>
        <v>0.22724833610648915</v>
      </c>
    </row>
    <row r="245" spans="1:30" x14ac:dyDescent="0.4">
      <c r="A245" s="63" t="str">
        <f t="shared" si="3"/>
        <v>DVW14</v>
      </c>
      <c r="B245" s="63" t="s">
        <v>445</v>
      </c>
      <c r="C245" s="63" t="s">
        <v>243</v>
      </c>
      <c r="D245" s="72">
        <f>_xlfn.IFNA(IF('Stata dataset (nominal)'!D244="","",IF(LEFT(D$4,1)="£",'Stata dataset (nominal)'!D244*$D245,'Stata dataset (nominal)'!D244)),"")</f>
        <v>1.24788708586883</v>
      </c>
      <c r="E245" s="72">
        <f>_xlfn.IFNA(IF('Stata dataset (nominal)'!E244="","",IF(LEFT(E$4,1)="£", 'Stata dataset (nominal)'!E244*$D245, 'Stata dataset (nominal)'!E244)), "")</f>
        <v>1.0145322008113586</v>
      </c>
      <c r="F245" s="72">
        <f>_xlfn.IFNA(IF('Stata dataset (nominal)'!F244="","",IF(LEFT(F$4,1)="£", 'Stata dataset (nominal)'!F244*$D245, 'Stata dataset (nominal)'!F244)), "")</f>
        <v>0.25956051386071666</v>
      </c>
      <c r="G245" s="72">
        <f>_xlfn.IFNA(IF('Stata dataset (nominal)'!G244="","",IF(LEFT(G$4,1)="£", 'Stata dataset (nominal)'!G244*$D245, 'Stata dataset (nominal)'!G244)), "")</f>
        <v>0.48667596348884373</v>
      </c>
      <c r="H245" s="72">
        <f>_xlfn.IFNA(IF('Stata dataset (nominal)'!H244="","",IF(LEFT(H$4,1)="£", 'Stata dataset (nominal)'!H244*$D245, 'Stata dataset (nominal)'!H244)), "")</f>
        <v>0.16721686950642323</v>
      </c>
      <c r="I245" s="72">
        <f>_xlfn.IFNA(IF('Stata dataset (nominal)'!I244="","",IF(LEFT(I$4,1)="£", 'Stata dataset (nominal)'!I244*$D245, 'Stata dataset (nominal)'!I244)), "")</f>
        <v>1.0557124746450302</v>
      </c>
      <c r="J245" s="72">
        <f>_xlfn.IFNA(IF('Stata dataset (nominal)'!J244="","",IF(LEFT(J$4,1)="£", 'Stata dataset (nominal)'!J244*$D245, 'Stata dataset (nominal)'!J244)), "")</f>
        <v>8.73520960108181E-3</v>
      </c>
      <c r="K245" s="72">
        <f>_xlfn.IFNA(IF('Stata dataset (nominal)'!K244="","",IF(LEFT(K$4,1)="£", 'Stata dataset (nominal)'!K244*$D245, 'Stata dataset (nominal)'!K244)), "")</f>
        <v>0</v>
      </c>
      <c r="L245" s="72">
        <f>_xlfn.IFNA(IF('Stata dataset (nominal)'!L244="","",IF(LEFT(L$4,1)="£", 'Stata dataset (nominal)'!L244*$D245, 'Stata dataset (nominal)'!L244)), "")</f>
        <v>0</v>
      </c>
      <c r="M245" s="72">
        <f>_xlfn.IFNA(IF('Stata dataset (nominal)'!M244="","",IF(LEFT(M$4,1)="£", 'Stata dataset (nominal)'!M244*$D245, 'Stata dataset (nominal)'!M244)), "")</f>
        <v>0.75288521974306943</v>
      </c>
      <c r="N245" s="72" t="str">
        <f>_xlfn.IFNA(IF('Stata dataset (nominal)'!N244="","",IF(LEFT(N$4,1)="£", 'Stata dataset (nominal)'!N244*$D245, 'Stata dataset (nominal)'!N244)), "")</f>
        <v/>
      </c>
      <c r="O245" s="72">
        <f>_xlfn.IFNA(IF('Stata dataset (nominal)'!O244="","",IF(LEFT(O$4,1)="£", 'Stata dataset (nominal)'!O244*$D245, 'Stata dataset (nominal)'!O244)), "")</f>
        <v>49.905999999999999</v>
      </c>
      <c r="P245" s="72">
        <f>_xlfn.IFNA(IF('Stata dataset (nominal)'!P244="","",IF(LEFT(P$4,1)="£", 'Stata dataset (nominal)'!P244*$D245, 'Stata dataset (nominal)'!P244)), "")</f>
        <v>0</v>
      </c>
      <c r="Q245" s="72">
        <f>_xlfn.IFNA(IF('Stata dataset (nominal)'!Q244="","",IF(LEFT(Q$4,1)="£", 'Stata dataset (nominal)'!Q244*$D245, 'Stata dataset (nominal)'!Q244)), "")</f>
        <v>0</v>
      </c>
      <c r="R245" s="72">
        <f>_xlfn.IFNA(IF('Stata dataset (nominal)'!R244="","",IF(LEFT(R$4,1)="£", 'Stata dataset (nominal)'!R244*$D245, 'Stata dataset (nominal)'!R244)), "")</f>
        <v>63.613</v>
      </c>
      <c r="S245" s="72">
        <f>_xlfn.IFNA(IF('Stata dataset (nominal)'!S244="","",IF(LEFT(S$4,1)="£", 'Stata dataset (nominal)'!S244*$D245, 'Stata dataset (nominal)'!S244)), "")</f>
        <v>0</v>
      </c>
      <c r="T245" s="72">
        <f>_xlfn.IFNA(IF('Stata dataset (nominal)'!T244="","",IF(LEFT(T$4,1)="£", 'Stata dataset (nominal)'!T244*$D245, 'Stata dataset (nominal)'!T244)), "")</f>
        <v>0</v>
      </c>
      <c r="U245" s="72">
        <f>_xlfn.IFNA(IF('Stata dataset (nominal)'!U244="","",IF(LEFT(U$4,1)="£", 'Stata dataset (nominal)'!U244*$D245, 'Stata dataset (nominal)'!U244)), "")</f>
        <v>24.539542995664377</v>
      </c>
      <c r="V245" s="72">
        <f>_xlfn.IFNA(IF('Stata dataset (nominal)'!V244="","",IF(LEFT(V$4,1)="£", 'Stata dataset (nominal)'!V244*$D245, 'Stata dataset (nominal)'!V244)), "")</f>
        <v>140.64629761743501</v>
      </c>
      <c r="W245" s="72">
        <f>_xlfn.IFNA(IF('Stata dataset (nominal)'!W244="","",IF(LEFT(W$4,1)="£", 'Stata dataset (nominal)'!W244*$D245, 'Stata dataset (nominal)'!W244)), "")</f>
        <v>2.196856907603264</v>
      </c>
      <c r="X245" s="72">
        <f>_xlfn.IFNA(IF('Stata dataset (nominal)'!X244="","",IF(LEFT(X$4,1)="£", 'Stata dataset (nominal)'!X244*$D245, 'Stata dataset (nominal)'!X244)), "")</f>
        <v>8.7605364305305908</v>
      </c>
      <c r="Y245" s="72">
        <f>_xlfn.IFNA(IF('Stata dataset (nominal)'!Y244="","",IF(LEFT(Y$4,1)="£", 'Stata dataset (nominal)'!Y244*$D245, 'Stata dataset (nominal)'!Y244)), "")</f>
        <v>14.430611491062834</v>
      </c>
      <c r="Z245" s="72">
        <f>_xlfn.IFNA(IF('Stata dataset (nominal)'!Z244="","",IF(LEFT(Z$4,1)="£", 'Stata dataset (nominal)'!Z244*$D245, 'Stata dataset (nominal)'!Z244)), "")</f>
        <v>14.430611491062834</v>
      </c>
      <c r="AA245" s="72">
        <f>_xlfn.IFNA(IF('Stata dataset (nominal)'!AA244="","",IF(LEFT(AA$4,1)="£", 'Stata dataset (nominal)'!AA244*$D245, 'Stata dataset (nominal)'!AA244)), "")</f>
        <v>20.986937877480592</v>
      </c>
      <c r="AB245" s="72">
        <f>_xlfn.IFNA(IF('Stata dataset (nominal)'!AB244="","",IF(LEFT(AB$4,1)="£", 'Stata dataset (nominal)'!AB244*$D245, 'Stata dataset (nominal)'!AB244)), "")</f>
        <v>5.3065746982184359E-2</v>
      </c>
      <c r="AC245" s="72">
        <f>_xlfn.IFNA(IF('Stata dataset (nominal)'!AC244="","",IF(LEFT(AC$4,1)="£", 'Stata dataset (nominal)'!AC244*$D245, 'Stata dataset (nominal)'!AC244)), "")</f>
        <v>0.20324786081806342</v>
      </c>
      <c r="AD245" s="72">
        <f>_xlfn.IFNA(IF('Stata dataset (nominal)'!AD244="","",IF(LEFT(AD$4,1)="£", 'Stata dataset (nominal)'!AD244*$D245, 'Stata dataset (nominal)'!AD244)), "")</f>
        <v>2.7808607178487071E-2</v>
      </c>
    </row>
    <row r="246" spans="1:30" x14ac:dyDescent="0.4">
      <c r="A246" s="63" t="str">
        <f t="shared" si="3"/>
        <v>DVW15</v>
      </c>
      <c r="B246" s="63" t="s">
        <v>445</v>
      </c>
      <c r="C246" s="63" t="s">
        <v>245</v>
      </c>
      <c r="D246" s="72">
        <f>_xlfn.IFNA(IF('Stata dataset (nominal)'!D245="","",IF(LEFT(D$4,1)="£",'Stata dataset (nominal)'!D245*$D246,'Stata dataset (nominal)'!D245)),"")</f>
        <v>1.2338096431854266</v>
      </c>
      <c r="E246" s="72">
        <f>_xlfn.IFNA(IF('Stata dataset (nominal)'!E245="","",IF(LEFT(E$4,1)="£", 'Stata dataset (nominal)'!E245*$D246, 'Stata dataset (nominal)'!E245)), "")</f>
        <v>1.1462091585192613</v>
      </c>
      <c r="F246" s="72">
        <f>_xlfn.IFNA(IF('Stata dataset (nominal)'!F245="","",IF(LEFT(F$4,1)="£", 'Stata dataset (nominal)'!F245*$D246, 'Stata dataset (nominal)'!F245)), "")</f>
        <v>0.34299908080554864</v>
      </c>
      <c r="G246" s="72">
        <f>_xlfn.IFNA(IF('Stata dataset (nominal)'!G245="","",IF(LEFT(G$4,1)="£", 'Stata dataset (nominal)'!G245*$D246, 'Stata dataset (nominal)'!G245)), "")</f>
        <v>1.1400401103033342</v>
      </c>
      <c r="H246" s="72">
        <f>_xlfn.IFNA(IF('Stata dataset (nominal)'!H245="","",IF(LEFT(H$4,1)="£", 'Stata dataset (nominal)'!H245*$D246, 'Stata dataset (nominal)'!H245)), "")</f>
        <v>0.21961811648700594</v>
      </c>
      <c r="I246" s="72">
        <f>_xlfn.IFNA(IF('Stata dataset (nominal)'!I245="","",IF(LEFT(I$4,1)="£", 'Stata dataset (nominal)'!I245*$D246, 'Stata dataset (nominal)'!I245)), "")</f>
        <v>1.3115396507061083</v>
      </c>
      <c r="J246" s="72">
        <f>_xlfn.IFNA(IF('Stata dataset (nominal)'!J245="","",IF(LEFT(J$4,1)="£", 'Stata dataset (nominal)'!J245*$D246, 'Stata dataset (nominal)'!J245)), "")</f>
        <v>9.8704771454834125E-3</v>
      </c>
      <c r="K246" s="72">
        <f>_xlfn.IFNA(IF('Stata dataset (nominal)'!K245="","",IF(LEFT(K$4,1)="£", 'Stata dataset (nominal)'!K245*$D246, 'Stata dataset (nominal)'!K245)), "")</f>
        <v>0</v>
      </c>
      <c r="L246" s="72">
        <f>_xlfn.IFNA(IF('Stata dataset (nominal)'!L245="","",IF(LEFT(L$4,1)="£", 'Stata dataset (nominal)'!L245*$D246, 'Stata dataset (nominal)'!L245)), "")</f>
        <v>0</v>
      </c>
      <c r="M246" s="72">
        <f>_xlfn.IFNA(IF('Stata dataset (nominal)'!M245="","",IF(LEFT(M$4,1)="£", 'Stata dataset (nominal)'!M245*$D246, 'Stata dataset (nominal)'!M245)), "")</f>
        <v>2.0246988978022897</v>
      </c>
      <c r="N246" s="72" t="str">
        <f>_xlfn.IFNA(IF('Stata dataset (nominal)'!N245="","",IF(LEFT(N$4,1)="£", 'Stata dataset (nominal)'!N245*$D246, 'Stata dataset (nominal)'!N245)), "")</f>
        <v/>
      </c>
      <c r="O246" s="72">
        <f>_xlfn.IFNA(IF('Stata dataset (nominal)'!O245="","",IF(LEFT(O$4,1)="£", 'Stata dataset (nominal)'!O245*$D246, 'Stata dataset (nominal)'!O245)), "")</f>
        <v>47.89</v>
      </c>
      <c r="P246" s="72">
        <f>_xlfn.IFNA(IF('Stata dataset (nominal)'!P245="","",IF(LEFT(P$4,1)="£", 'Stata dataset (nominal)'!P245*$D246, 'Stata dataset (nominal)'!P245)), "")</f>
        <v>0</v>
      </c>
      <c r="Q246" s="72">
        <f>_xlfn.IFNA(IF('Stata dataset (nominal)'!Q245="","",IF(LEFT(Q$4,1)="£", 'Stata dataset (nominal)'!Q245*$D246, 'Stata dataset (nominal)'!Q245)), "")</f>
        <v>0</v>
      </c>
      <c r="R246" s="72">
        <f>_xlfn.IFNA(IF('Stata dataset (nominal)'!R245="","",IF(LEFT(R$4,1)="£", 'Stata dataset (nominal)'!R245*$D246, 'Stata dataset (nominal)'!R245)), "")</f>
        <v>65.707999999999998</v>
      </c>
      <c r="S246" s="72">
        <f>_xlfn.IFNA(IF('Stata dataset (nominal)'!S245="","",IF(LEFT(S$4,1)="£", 'Stata dataset (nominal)'!S245*$D246, 'Stata dataset (nominal)'!S245)), "")</f>
        <v>0</v>
      </c>
      <c r="T246" s="72">
        <f>_xlfn.IFNA(IF('Stata dataset (nominal)'!T245="","",IF(LEFT(T$4,1)="£", 'Stata dataset (nominal)'!T245*$D246, 'Stata dataset (nominal)'!T245)), "")</f>
        <v>0</v>
      </c>
      <c r="U246" s="72">
        <f>_xlfn.IFNA(IF('Stata dataset (nominal)'!U245="","",IF(LEFT(U$4,1)="£", 'Stata dataset (nominal)'!U245*$D246, 'Stata dataset (nominal)'!U245)), "")</f>
        <v>24.879998547820634</v>
      </c>
      <c r="V246" s="72">
        <f>_xlfn.IFNA(IF('Stata dataset (nominal)'!V245="","",IF(LEFT(V$4,1)="£", 'Stata dataset (nominal)'!V245*$D246, 'Stata dataset (nominal)'!V245)), "")</f>
        <v>137.45829469144971</v>
      </c>
      <c r="W246" s="72">
        <f>_xlfn.IFNA(IF('Stata dataset (nominal)'!W245="","",IF(LEFT(W$4,1)="£", 'Stata dataset (nominal)'!W245*$D246, 'Stata dataset (nominal)'!W245)), "")</f>
        <v>2.1627258002242957</v>
      </c>
      <c r="X246" s="72">
        <f>_xlfn.IFNA(IF('Stata dataset (nominal)'!X245="","",IF(LEFT(X$4,1)="£", 'Stata dataset (nominal)'!X245*$D246, 'Stata dataset (nominal)'!X245)), "")</f>
        <v>8.7605364305305908</v>
      </c>
      <c r="Y246" s="72">
        <f>_xlfn.IFNA(IF('Stata dataset (nominal)'!Y245="","",IF(LEFT(Y$4,1)="£", 'Stata dataset (nominal)'!Y245*$D246, 'Stata dataset (nominal)'!Y245)), "")</f>
        <v>14.303117836057183</v>
      </c>
      <c r="Z246" s="72">
        <f>_xlfn.IFNA(IF('Stata dataset (nominal)'!Z245="","",IF(LEFT(Z$4,1)="£", 'Stata dataset (nominal)'!Z245*$D246, 'Stata dataset (nominal)'!Z245)), "")</f>
        <v>14.303117836057183</v>
      </c>
      <c r="AA246" s="72">
        <f>_xlfn.IFNA(IF('Stata dataset (nominal)'!AA245="","",IF(LEFT(AA$4,1)="£", 'Stata dataset (nominal)'!AA245*$D246, 'Stata dataset (nominal)'!AA245)), "")</f>
        <v>21.325806729939604</v>
      </c>
      <c r="AB246" s="72">
        <f>_xlfn.IFNA(IF('Stata dataset (nominal)'!AB245="","",IF(LEFT(AB$4,1)="£", 'Stata dataset (nominal)'!AB245*$D246, 'Stata dataset (nominal)'!AB245)), "")</f>
        <v>0.10890041815338602</v>
      </c>
      <c r="AC246" s="72">
        <f>_xlfn.IFNA(IF('Stata dataset (nominal)'!AC245="","",IF(LEFT(AC$4,1)="£", 'Stata dataset (nominal)'!AC245*$D246, 'Stata dataset (nominal)'!AC245)), "")</f>
        <v>0.2009550170635353</v>
      </c>
      <c r="AD246" s="72">
        <f>_xlfn.IFNA(IF('Stata dataset (nominal)'!AD245="","",IF(LEFT(AD$4,1)="£", 'Stata dataset (nominal)'!AD245*$D246, 'Stata dataset (nominal)'!AD245)), "")</f>
        <v>3.3668740430272889E-2</v>
      </c>
    </row>
    <row r="247" spans="1:30" x14ac:dyDescent="0.4">
      <c r="A247" s="63" t="str">
        <f t="shared" si="3"/>
        <v>DVW16</v>
      </c>
      <c r="B247" s="63" t="s">
        <v>445</v>
      </c>
      <c r="C247" s="63" t="s">
        <v>247</v>
      </c>
      <c r="D247" s="72">
        <f>_xlfn.IFNA(IF('Stata dataset (nominal)'!D246="","",IF(LEFT(D$4,1)="£",'Stata dataset (nominal)'!D246*$D247,'Stata dataset (nominal)'!D246)),"")</f>
        <v>1.2283693843594008</v>
      </c>
      <c r="E247" s="72">
        <f>_xlfn.IFNA(IF('Stata dataset (nominal)'!E246="","",IF(LEFT(E$4,1)="£", 'Stata dataset (nominal)'!E246*$D247, 'Stata dataset (nominal)'!E246)), "")</f>
        <v>1.166576578732559</v>
      </c>
      <c r="F247" s="72">
        <f>_xlfn.IFNA(IF('Stata dataset (nominal)'!F246="","",IF(LEFT(F$4,1)="£", 'Stata dataset (nominal)'!F246*$D247, 'Stata dataset (nominal)'!F246)), "")</f>
        <v>0.26669734610555462</v>
      </c>
      <c r="G247" s="72">
        <f>_xlfn.IFNA(IF('Stata dataset (nominal)'!G246="","",IF(LEFT(G$4,1)="£", 'Stata dataset (nominal)'!G246*$D247, 'Stata dataset (nominal)'!G246)), "")</f>
        <v>0.558076128128837</v>
      </c>
      <c r="H247" s="72">
        <f>_xlfn.IFNA(IF('Stata dataset (nominal)'!H246="","",IF(LEFT(H$4,1)="£", 'Stata dataset (nominal)'!H246*$D247, 'Stata dataset (nominal)'!H246)), "")</f>
        <v>0.2285794621093791</v>
      </c>
      <c r="I247" s="72">
        <f>_xlfn.IFNA(IF('Stata dataset (nominal)'!I246="","",IF(LEFT(I$4,1)="£", 'Stata dataset (nominal)'!I246*$D247, 'Stata dataset (nominal)'!I246)), "")</f>
        <v>0.69054089178936306</v>
      </c>
      <c r="J247" s="72" t="str">
        <f>_xlfn.IFNA(IF('Stata dataset (nominal)'!J246="","",IF(LEFT(J$4,1)="£", 'Stata dataset (nominal)'!J246*$D247, 'Stata dataset (nominal)'!J246)), "")</f>
        <v/>
      </c>
      <c r="K247" s="72" t="str">
        <f>_xlfn.IFNA(IF('Stata dataset (nominal)'!K246="","",IF(LEFT(K$4,1)="£", 'Stata dataset (nominal)'!K246*$D247, 'Stata dataset (nominal)'!K246)), "")</f>
        <v/>
      </c>
      <c r="L247" s="72">
        <f>_xlfn.IFNA(IF('Stata dataset (nominal)'!L246="","",IF(LEFT(L$4,1)="£", 'Stata dataset (nominal)'!L246*$D247, 'Stata dataset (nominal)'!L246)), "")</f>
        <v>0</v>
      </c>
      <c r="M247" s="72">
        <f>_xlfn.IFNA(IF('Stata dataset (nominal)'!M246="","",IF(LEFT(M$4,1)="£", 'Stata dataset (nominal)'!M246*$D247, 'Stata dataset (nominal)'!M246)), "")</f>
        <v>1.0176143639767055</v>
      </c>
      <c r="N247" s="72" t="str">
        <f>_xlfn.IFNA(IF('Stata dataset (nominal)'!N246="","",IF(LEFT(N$4,1)="£", 'Stata dataset (nominal)'!N246*$D247, 'Stata dataset (nominal)'!N246)), "")</f>
        <v/>
      </c>
      <c r="O247" s="72">
        <f>_xlfn.IFNA(IF('Stata dataset (nominal)'!O246="","",IF(LEFT(O$4,1)="£", 'Stata dataset (nominal)'!O246*$D247, 'Stata dataset (nominal)'!O246)), "")</f>
        <v>47.375</v>
      </c>
      <c r="P247" s="72">
        <f>_xlfn.IFNA(IF('Stata dataset (nominal)'!P246="","",IF(LEFT(P$4,1)="£", 'Stata dataset (nominal)'!P246*$D247, 'Stata dataset (nominal)'!P246)), "")</f>
        <v>0</v>
      </c>
      <c r="Q247" s="72">
        <f>_xlfn.IFNA(IF('Stata dataset (nominal)'!Q246="","",IF(LEFT(Q$4,1)="£", 'Stata dataset (nominal)'!Q246*$D247, 'Stata dataset (nominal)'!Q246)), "")</f>
        <v>0</v>
      </c>
      <c r="R247" s="72">
        <f>_xlfn.IFNA(IF('Stata dataset (nominal)'!R246="","",IF(LEFT(R$4,1)="£", 'Stata dataset (nominal)'!R246*$D247, 'Stata dataset (nominal)'!R246)), "")</f>
        <v>66.787999999999997</v>
      </c>
      <c r="S247" s="72">
        <f>_xlfn.IFNA(IF('Stata dataset (nominal)'!S246="","",IF(LEFT(S$4,1)="£", 'Stata dataset (nominal)'!S246*$D247, 'Stata dataset (nominal)'!S246)), "")</f>
        <v>0</v>
      </c>
      <c r="T247" s="72">
        <f>_xlfn.IFNA(IF('Stata dataset (nominal)'!T246="","",IF(LEFT(T$4,1)="£", 'Stata dataset (nominal)'!T246*$D247, 'Stata dataset (nominal)'!T246)), "")</f>
        <v>0</v>
      </c>
      <c r="U247" s="72">
        <f>_xlfn.IFNA(IF('Stata dataset (nominal)'!U246="","",IF(LEFT(U$4,1)="£", 'Stata dataset (nominal)'!U246*$D247, 'Stata dataset (nominal)'!U246)), "")</f>
        <v>24.738658842131205</v>
      </c>
      <c r="V247" s="72">
        <f>_xlfn.IFNA(IF('Stata dataset (nominal)'!V246="","",IF(LEFT(V$4,1)="£", 'Stata dataset (nominal)'!V246*$D247, 'Stata dataset (nominal)'!V246)), "")</f>
        <v>137.5847531789365</v>
      </c>
      <c r="W247" s="72">
        <f>_xlfn.IFNA(IF('Stata dataset (nominal)'!W246="","",IF(LEFT(W$4,1)="£", 'Stata dataset (nominal)'!W246*$D247, 'Stata dataset (nominal)'!W246)), "")</f>
        <v>2.1182044048379352</v>
      </c>
      <c r="X247" s="72">
        <f>_xlfn.IFNA(IF('Stata dataset (nominal)'!X246="","",IF(LEFT(X$4,1)="£", 'Stata dataset (nominal)'!X246*$D247, 'Stata dataset (nominal)'!X246)), "")</f>
        <v>8.7605364305305908</v>
      </c>
      <c r="Y247" s="72">
        <f>_xlfn.IFNA(IF('Stata dataset (nominal)'!Y246="","",IF(LEFT(Y$4,1)="£", 'Stata dataset (nominal)'!Y246*$D247, 'Stata dataset (nominal)'!Y246)), "")</f>
        <v>13.771657851149365</v>
      </c>
      <c r="Z247" s="72">
        <f>_xlfn.IFNA(IF('Stata dataset (nominal)'!Z246="","",IF(LEFT(Z$4,1)="£", 'Stata dataset (nominal)'!Z246*$D247, 'Stata dataset (nominal)'!Z246)), "")</f>
        <v>13.771657851149365</v>
      </c>
      <c r="AA247" s="72">
        <f>_xlfn.IFNA(IF('Stata dataset (nominal)'!AA246="","",IF(LEFT(AA$4,1)="£", 'Stata dataset (nominal)'!AA246*$D247, 'Stata dataset (nominal)'!AA246)), "")</f>
        <v>19.695985584542424</v>
      </c>
      <c r="AB247" s="72">
        <f>_xlfn.IFNA(IF('Stata dataset (nominal)'!AB246="","",IF(LEFT(AB$4,1)="£", 'Stata dataset (nominal)'!AB246*$D247, 'Stata dataset (nominal)'!AB246)), "")</f>
        <v>0.16249792569785396</v>
      </c>
      <c r="AC247" s="72">
        <f>_xlfn.IFNA(IF('Stata dataset (nominal)'!AC246="","",IF(LEFT(AC$4,1)="£", 'Stata dataset (nominal)'!AC246*$D247, 'Stata dataset (nominal)'!AC246)), "")</f>
        <v>0.2000689425290621</v>
      </c>
      <c r="AD247" s="72">
        <f>_xlfn.IFNA(IF('Stata dataset (nominal)'!AD246="","",IF(LEFT(AD$4,1)="£", 'Stata dataset (nominal)'!AD246*$D247, 'Stata dataset (nominal)'!AD246)), "")</f>
        <v>3.4469388398467901E-2</v>
      </c>
    </row>
    <row r="248" spans="1:30" x14ac:dyDescent="0.4">
      <c r="A248" s="63" t="str">
        <f t="shared" si="3"/>
        <v>DVW17</v>
      </c>
      <c r="B248" s="63" t="s">
        <v>445</v>
      </c>
      <c r="C248" s="63" t="s">
        <v>249</v>
      </c>
      <c r="D248" s="72">
        <f>_xlfn.IFNA(IF('Stata dataset (nominal)'!D247="","",IF(LEFT(D$4,1)="£",'Stata dataset (nominal)'!D247*$D248,'Stata dataset (nominal)'!D247)),"")</f>
        <v>1.2117357406647515</v>
      </c>
      <c r="E248" s="72">
        <f>_xlfn.IFNA(IF('Stata dataset (nominal)'!E247="","",IF(LEFT(E$4,1)="£", 'Stata dataset (nominal)'!E247*$D248, 'Stata dataset (nominal)'!E247)), "")</f>
        <v>1.4686237176856789</v>
      </c>
      <c r="F248" s="72">
        <f>_xlfn.IFNA(IF('Stata dataset (nominal)'!F247="","",IF(LEFT(F$4,1)="£", 'Stata dataset (nominal)'!F247*$D248, 'Stata dataset (nominal)'!F247)), "")</f>
        <v>0.11269142388182189</v>
      </c>
      <c r="G248" s="72">
        <f>_xlfn.IFNA(IF('Stata dataset (nominal)'!G247="","",IF(LEFT(G$4,1)="£", 'Stata dataset (nominal)'!G247*$D248, 'Stata dataset (nominal)'!G247)), "")</f>
        <v>0.41199015182601556</v>
      </c>
      <c r="H248" s="72">
        <f>_xlfn.IFNA(IF('Stata dataset (nominal)'!H247="","",IF(LEFT(H$4,1)="£", 'Stata dataset (nominal)'!H247*$D248, 'Stata dataset (nominal)'!H247)), "")</f>
        <v>0.16358432498974146</v>
      </c>
      <c r="I248" s="72">
        <f>_xlfn.IFNA(IF('Stata dataset (nominal)'!I247="","",IF(LEFT(I$4,1)="£", 'Stata dataset (nominal)'!I247*$D248, 'Stata dataset (nominal)'!I247)), "")</f>
        <v>2.7869922035289284E-2</v>
      </c>
      <c r="J248" s="72" t="str">
        <f>_xlfn.IFNA(IF('Stata dataset (nominal)'!J247="","",IF(LEFT(J$4,1)="£", 'Stata dataset (nominal)'!J247*$D248, 'Stata dataset (nominal)'!J247)), "")</f>
        <v/>
      </c>
      <c r="K248" s="72" t="str">
        <f>_xlfn.IFNA(IF('Stata dataset (nominal)'!K247="","",IF(LEFT(K$4,1)="£", 'Stata dataset (nominal)'!K247*$D248, 'Stata dataset (nominal)'!K247)), "")</f>
        <v/>
      </c>
      <c r="L248" s="72">
        <f>_xlfn.IFNA(IF('Stata dataset (nominal)'!L247="","",IF(LEFT(L$4,1)="£", 'Stata dataset (nominal)'!L247*$D248, 'Stata dataset (nominal)'!L247)), "")</f>
        <v>0</v>
      </c>
      <c r="M248" s="72">
        <f>_xlfn.IFNA(IF('Stata dataset (nominal)'!M247="","",IF(LEFT(M$4,1)="£", 'Stata dataset (nominal)'!M247*$D248, 'Stata dataset (nominal)'!M247)), "")</f>
        <v>0.59916818342224032</v>
      </c>
      <c r="N248" s="72" t="str">
        <f>_xlfn.IFNA(IF('Stata dataset (nominal)'!N247="","",IF(LEFT(N$4,1)="£", 'Stata dataset (nominal)'!N247*$D248, 'Stata dataset (nominal)'!N247)), "")</f>
        <v/>
      </c>
      <c r="O248" s="72">
        <f>_xlfn.IFNA(IF('Stata dataset (nominal)'!O247="","",IF(LEFT(O$4,1)="£", 'Stata dataset (nominal)'!O247*$D248, 'Stata dataset (nominal)'!O247)), "")</f>
        <v>46.222000000000001</v>
      </c>
      <c r="P248" s="72">
        <f>_xlfn.IFNA(IF('Stata dataset (nominal)'!P247="","",IF(LEFT(P$4,1)="£", 'Stata dataset (nominal)'!P247*$D248, 'Stata dataset (nominal)'!P247)), "")</f>
        <v>0</v>
      </c>
      <c r="Q248" s="72">
        <f>_xlfn.IFNA(IF('Stata dataset (nominal)'!Q247="","",IF(LEFT(Q$4,1)="£", 'Stata dataset (nominal)'!Q247*$D248, 'Stata dataset (nominal)'!Q247)), "")</f>
        <v>0</v>
      </c>
      <c r="R248" s="72">
        <f>_xlfn.IFNA(IF('Stata dataset (nominal)'!R247="","",IF(LEFT(R$4,1)="£", 'Stata dataset (nominal)'!R247*$D248, 'Stata dataset (nominal)'!R247)), "")</f>
        <v>69.028000000000006</v>
      </c>
      <c r="S248" s="72">
        <f>_xlfn.IFNA(IF('Stata dataset (nominal)'!S247="","",IF(LEFT(S$4,1)="£", 'Stata dataset (nominal)'!S247*$D248, 'Stata dataset (nominal)'!S247)), "")</f>
        <v>0</v>
      </c>
      <c r="T248" s="72">
        <f>_xlfn.IFNA(IF('Stata dataset (nominal)'!T247="","",IF(LEFT(T$4,1)="£", 'Stata dataset (nominal)'!T247*$D248, 'Stata dataset (nominal)'!T247)), "")</f>
        <v>0</v>
      </c>
      <c r="U248" s="72">
        <f>_xlfn.IFNA(IF('Stata dataset (nominal)'!U247="","",IF(LEFT(U$4,1)="£", 'Stata dataset (nominal)'!U247*$D248, 'Stata dataset (nominal)'!U247)), "")</f>
        <v>24.265582718246357</v>
      </c>
      <c r="V248" s="72">
        <f>_xlfn.IFNA(IF('Stata dataset (nominal)'!V247="","",IF(LEFT(V$4,1)="£", 'Stata dataset (nominal)'!V247*$D248, 'Stata dataset (nominal)'!V247)), "")</f>
        <v>138.22688562803947</v>
      </c>
      <c r="W248" s="72">
        <f>_xlfn.IFNA(IF('Stata dataset (nominal)'!W247="","",IF(LEFT(W$4,1)="£", 'Stata dataset (nominal)'!W247*$D248, 'Stata dataset (nominal)'!W247)), "")</f>
        <v>1.9682794817692881</v>
      </c>
      <c r="X248" s="72">
        <f>_xlfn.IFNA(IF('Stata dataset (nominal)'!X247="","",IF(LEFT(X$4,1)="£", 'Stata dataset (nominal)'!X247*$D248, 'Stata dataset (nominal)'!X247)), "")</f>
        <v>8.7605364305305908</v>
      </c>
      <c r="Y248" s="72">
        <f>_xlfn.IFNA(IF('Stata dataset (nominal)'!Y247="","",IF(LEFT(Y$4,1)="£", 'Stata dataset (nominal)'!Y247*$D248, 'Stata dataset (nominal)'!Y247)), "")</f>
        <v>13.768395221218855</v>
      </c>
      <c r="Z248" s="72">
        <f>_xlfn.IFNA(IF('Stata dataset (nominal)'!Z247="","",IF(LEFT(Z$4,1)="£", 'Stata dataset (nominal)'!Z247*$D248, 'Stata dataset (nominal)'!Z247)), "")</f>
        <v>13.644529955259909</v>
      </c>
      <c r="AA248" s="72">
        <f>_xlfn.IFNA(IF('Stata dataset (nominal)'!AA247="","",IF(LEFT(AA$4,1)="£", 'Stata dataset (nominal)'!AA247*$D248, 'Stata dataset (nominal)'!AA247)), "")</f>
        <v>20.42986458760771</v>
      </c>
      <c r="AB248" s="72">
        <f>_xlfn.IFNA(IF('Stata dataset (nominal)'!AB247="","",IF(LEFT(AB$4,1)="£", 'Stata dataset (nominal)'!AB247*$D248, 'Stata dataset (nominal)'!AB247)), "")</f>
        <v>0.218313651700696</v>
      </c>
      <c r="AC248" s="72">
        <f>_xlfn.IFNA(IF('Stata dataset (nominal)'!AC247="","",IF(LEFT(AC$4,1)="£", 'Stata dataset (nominal)'!AC247*$D248, 'Stata dataset (nominal)'!AC247)), "")</f>
        <v>0.19735976111607112</v>
      </c>
      <c r="AD248" s="72">
        <f>_xlfn.IFNA(IF('Stata dataset (nominal)'!AD247="","",IF(LEFT(AD$4,1)="£", 'Stata dataset (nominal)'!AD247*$D248, 'Stata dataset (nominal)'!AD247)), "")</f>
        <v>5.8889161520162332E-2</v>
      </c>
    </row>
    <row r="249" spans="1:30" x14ac:dyDescent="0.4">
      <c r="A249" s="63" t="str">
        <f t="shared" si="3"/>
        <v>DVW18</v>
      </c>
      <c r="B249" s="63" t="s">
        <v>445</v>
      </c>
      <c r="C249" s="63" t="s">
        <v>251</v>
      </c>
      <c r="D249" s="72">
        <f>_xlfn.IFNA(IF('Stata dataset (nominal)'!D248="","",IF(LEFT(D$4,1)="£",'Stata dataset (nominal)'!D248*$D249,'Stata dataset (nominal)'!D248)),"")</f>
        <v>1.1806332960179113</v>
      </c>
      <c r="E249" s="72">
        <f>_xlfn.IFNA(IF('Stata dataset (nominal)'!E248="","",IF(LEFT(E$4,1)="£", 'Stata dataset (nominal)'!E248*$D249, 'Stata dataset (nominal)'!E248)), "")</f>
        <v>0.52656245002398849</v>
      </c>
      <c r="F249" s="72">
        <f>_xlfn.IFNA(IF('Stata dataset (nominal)'!F248="","",IF(LEFT(F$4,1)="£", 'Stata dataset (nominal)'!F248*$D249, 'Stata dataset (nominal)'!F248)), "")</f>
        <v>0.36599632176555252</v>
      </c>
      <c r="G249" s="72">
        <f>_xlfn.IFNA(IF('Stata dataset (nominal)'!G248="","",IF(LEFT(G$4,1)="£", 'Stata dataset (nominal)'!G248*$D249, 'Stata dataset (nominal)'!G248)), "")</f>
        <v>0.52656245002398849</v>
      </c>
      <c r="H249" s="72">
        <f>_xlfn.IFNA(IF('Stata dataset (nominal)'!H248="","",IF(LEFT(H$4,1)="£", 'Stata dataset (nominal)'!H248*$D249, 'Stata dataset (nominal)'!H248)), "")</f>
        <v>0.12632776267391652</v>
      </c>
      <c r="I249" s="72">
        <f>_xlfn.IFNA(IF('Stata dataset (nominal)'!I248="","",IF(LEFT(I$4,1)="£", 'Stata dataset (nominal)'!I248*$D249, 'Stata dataset (nominal)'!I248)), "")</f>
        <v>0.89492003838157685</v>
      </c>
      <c r="J249" s="72" t="str">
        <f>_xlfn.IFNA(IF('Stata dataset (nominal)'!J248="","",IF(LEFT(J$4,1)="£", 'Stata dataset (nominal)'!J248*$D249, 'Stata dataset (nominal)'!J248)), "")</f>
        <v/>
      </c>
      <c r="K249" s="72" t="str">
        <f>_xlfn.IFNA(IF('Stata dataset (nominal)'!K248="","",IF(LEFT(K$4,1)="£", 'Stata dataset (nominal)'!K248*$D249, 'Stata dataset (nominal)'!K248)), "")</f>
        <v/>
      </c>
      <c r="L249" s="72">
        <f>_xlfn.IFNA(IF('Stata dataset (nominal)'!L248="","",IF(LEFT(L$4,1)="£", 'Stata dataset (nominal)'!L248*$D249, 'Stata dataset (nominal)'!L248)), "")</f>
        <v>0</v>
      </c>
      <c r="M249" s="72">
        <f>_xlfn.IFNA(IF('Stata dataset (nominal)'!M248="","",IF(LEFT(M$4,1)="£", 'Stata dataset (nominal)'!M248*$D249, 'Stata dataset (nominal)'!M248)), "")</f>
        <v>2.7260822805053575</v>
      </c>
      <c r="N249" s="72" t="str">
        <f>_xlfn.IFNA(IF('Stata dataset (nominal)'!N248="","",IF(LEFT(N$4,1)="£", 'Stata dataset (nominal)'!N248*$D249, 'Stata dataset (nominal)'!N248)), "")</f>
        <v/>
      </c>
      <c r="O249" s="72">
        <f>_xlfn.IFNA(IF('Stata dataset (nominal)'!O248="","",IF(LEFT(O$4,1)="£", 'Stata dataset (nominal)'!O248*$D249, 'Stata dataset (nominal)'!O248)), "")</f>
        <v>44.783999999999999</v>
      </c>
      <c r="P249" s="72">
        <f>_xlfn.IFNA(IF('Stata dataset (nominal)'!P248="","",IF(LEFT(P$4,1)="£", 'Stata dataset (nominal)'!P248*$D249, 'Stata dataset (nominal)'!P248)), "")</f>
        <v>0</v>
      </c>
      <c r="Q249" s="72">
        <f>_xlfn.IFNA(IF('Stata dataset (nominal)'!Q248="","",IF(LEFT(Q$4,1)="£", 'Stata dataset (nominal)'!Q248*$D249, 'Stata dataset (nominal)'!Q248)), "")</f>
        <v>0</v>
      </c>
      <c r="R249" s="72">
        <f>_xlfn.IFNA(IF('Stata dataset (nominal)'!R248="","",IF(LEFT(R$4,1)="£", 'Stata dataset (nominal)'!R248*$D249, 'Stata dataset (nominal)'!R248)), "")</f>
        <v>71.531000000000006</v>
      </c>
      <c r="S249" s="72">
        <f>_xlfn.IFNA(IF('Stata dataset (nominal)'!S248="","",IF(LEFT(S$4,1)="£", 'Stata dataset (nominal)'!S248*$D249, 'Stata dataset (nominal)'!S248)), "")</f>
        <v>0</v>
      </c>
      <c r="T249" s="72">
        <f>_xlfn.IFNA(IF('Stata dataset (nominal)'!T248="","",IF(LEFT(T$4,1)="£", 'Stata dataset (nominal)'!T248*$D249, 'Stata dataset (nominal)'!T248)), "")</f>
        <v>0</v>
      </c>
      <c r="U249" s="72">
        <f>_xlfn.IFNA(IF('Stata dataset (nominal)'!U248="","",IF(LEFT(U$4,1)="£", 'Stata dataset (nominal)'!U248*$D249, 'Stata dataset (nominal)'!U248)), "")</f>
        <v>24.077895316213304</v>
      </c>
      <c r="V249" s="72">
        <f>_xlfn.IFNA(IF('Stata dataset (nominal)'!V248="","",IF(LEFT(V$4,1)="£", 'Stata dataset (nominal)'!V248*$D249, 'Stata dataset (nominal)'!V248)), "")</f>
        <v>138.46959620073471</v>
      </c>
      <c r="W249" s="72">
        <f>_xlfn.IFNA(IF('Stata dataset (nominal)'!W248="","",IF(LEFT(W$4,1)="£", 'Stata dataset (nominal)'!W248*$D249, 'Stata dataset (nominal)'!W248)), "")</f>
        <v>1.9646683802508771</v>
      </c>
      <c r="X249" s="72">
        <f>_xlfn.IFNA(IF('Stata dataset (nominal)'!X248="","",IF(LEFT(X$4,1)="£", 'Stata dataset (nominal)'!X248*$D249, 'Stata dataset (nominal)'!X248)), "")</f>
        <v>8.9395666083231067</v>
      </c>
      <c r="Y249" s="72">
        <f>_xlfn.IFNA(IF('Stata dataset (nominal)'!Y248="","",IF(LEFT(Y$4,1)="£", 'Stata dataset (nominal)'!Y248*$D249, 'Stata dataset (nominal)'!Y248)), "")</f>
        <v>13.766662013532363</v>
      </c>
      <c r="Z249" s="72">
        <f>_xlfn.IFNA(IF('Stata dataset (nominal)'!Z248="","",IF(LEFT(Z$4,1)="£", 'Stata dataset (nominal)'!Z248*$D249, 'Stata dataset (nominal)'!Z248)), "")</f>
        <v>13.518360280228258</v>
      </c>
      <c r="AA249" s="72">
        <f>_xlfn.IFNA(IF('Stata dataset (nominal)'!AA248="","",IF(LEFT(AA$4,1)="£", 'Stata dataset (nominal)'!AA248*$D249, 'Stata dataset (nominal)'!AA248)), "")</f>
        <v>20.734281944666559</v>
      </c>
      <c r="AB249" s="72">
        <f>_xlfn.IFNA(IF('Stata dataset (nominal)'!AB248="","",IF(LEFT(AB$4,1)="£", 'Stata dataset (nominal)'!AB248*$D249, 'Stata dataset (nominal)'!AB248)), "")</f>
        <v>0.16174676155445386</v>
      </c>
      <c r="AC249" s="72">
        <f>_xlfn.IFNA(IF('Stata dataset (nominal)'!AC248="","",IF(LEFT(AC$4,1)="£", 'Stata dataset (nominal)'!AC248*$D249, 'Stata dataset (nominal)'!AC248)), "")</f>
        <v>0.19229399401881711</v>
      </c>
      <c r="AD249" s="72">
        <f>_xlfn.IFNA(IF('Stata dataset (nominal)'!AD248="","",IF(LEFT(AD$4,1)="£", 'Stata dataset (nominal)'!AD248*$D249, 'Stata dataset (nominal)'!AD248)), "")</f>
        <v>0.16866559002334877</v>
      </c>
    </row>
    <row r="250" spans="1:30" x14ac:dyDescent="0.4">
      <c r="A250" s="63" t="str">
        <f t="shared" si="3"/>
        <v>DVW19</v>
      </c>
      <c r="B250" s="63" t="s">
        <v>445</v>
      </c>
      <c r="C250" s="63" t="s">
        <v>253</v>
      </c>
      <c r="D250" s="72">
        <f>_xlfn.IFNA(IF('Stata dataset (nominal)'!D249="","",IF(LEFT(D$4,1)="£",'Stata dataset (nominal)'!D249*$D250,'Stata dataset (nominal)'!D249)),"")</f>
        <v>1.1560444722831191</v>
      </c>
      <c r="E250" s="72">
        <f>_xlfn.IFNA(IF('Stata dataset (nominal)'!E249="","",IF(LEFT(E$4,1)="£", 'Stata dataset (nominal)'!E249*$D250, 'Stata dataset (nominal)'!E249)), "")</f>
        <v>0.94564437832759141</v>
      </c>
      <c r="F250" s="72">
        <f>_xlfn.IFNA(IF('Stata dataset (nominal)'!F249="","",IF(LEFT(F$4,1)="£", 'Stata dataset (nominal)'!F249*$D250, 'Stata dataset (nominal)'!F249)), "")</f>
        <v>0.20924404948324454</v>
      </c>
      <c r="G250" s="72">
        <f>_xlfn.IFNA(IF('Stata dataset (nominal)'!G249="","",IF(LEFT(G$4,1)="£", 'Stata dataset (nominal)'!G249*$D250, 'Stata dataset (nominal)'!G249)), "")</f>
        <v>0.11329235828374568</v>
      </c>
      <c r="H250" s="72">
        <f>_xlfn.IFNA(IF('Stata dataset (nominal)'!H249="","",IF(LEFT(H$4,1)="£", 'Stata dataset (nominal)'!H249*$D250, 'Stata dataset (nominal)'!H249)), "")</f>
        <v>0.18034293767616658</v>
      </c>
      <c r="I250" s="72">
        <f>_xlfn.IFNA(IF('Stata dataset (nominal)'!I249="","",IF(LEFT(I$4,1)="£", 'Stata dataset (nominal)'!I249*$D250, 'Stata dataset (nominal)'!I249)), "")</f>
        <v>0.81038717507046643</v>
      </c>
      <c r="J250" s="72" t="str">
        <f>_xlfn.IFNA(IF('Stata dataset (nominal)'!J249="","",IF(LEFT(J$4,1)="£", 'Stata dataset (nominal)'!J249*$D250, 'Stata dataset (nominal)'!J249)), "")</f>
        <v/>
      </c>
      <c r="K250" s="72" t="str">
        <f>_xlfn.IFNA(IF('Stata dataset (nominal)'!K249="","",IF(LEFT(K$4,1)="£", 'Stata dataset (nominal)'!K249*$D250, 'Stata dataset (nominal)'!K249)), "")</f>
        <v/>
      </c>
      <c r="L250" s="72">
        <f>_xlfn.IFNA(IF('Stata dataset (nominal)'!L249="","",IF(LEFT(L$4,1)="£", 'Stata dataset (nominal)'!L249*$D250, 'Stata dataset (nominal)'!L249)), "")</f>
        <v>0</v>
      </c>
      <c r="M250" s="72">
        <f>_xlfn.IFNA(IF('Stata dataset (nominal)'!M249="","",IF(LEFT(M$4,1)="£", 'Stata dataset (nominal)'!M249*$D250, 'Stata dataset (nominal)'!M249)), "")</f>
        <v>2.6265330410272463</v>
      </c>
      <c r="N250" s="72" t="str">
        <f>_xlfn.IFNA(IF('Stata dataset (nominal)'!N249="","",IF(LEFT(N$4,1)="£", 'Stata dataset (nominal)'!N249*$D250, 'Stata dataset (nominal)'!N249)), "")</f>
        <v/>
      </c>
      <c r="O250" s="72">
        <f>_xlfn.IFNA(IF('Stata dataset (nominal)'!O249="","",IF(LEFT(O$4,1)="£", 'Stata dataset (nominal)'!O249*$D250, 'Stata dataset (nominal)'!O249)), "")</f>
        <v>43.428333333333299</v>
      </c>
      <c r="P250" s="72">
        <f>_xlfn.IFNA(IF('Stata dataset (nominal)'!P249="","",IF(LEFT(P$4,1)="£", 'Stata dataset (nominal)'!P249*$D250, 'Stata dataset (nominal)'!P249)), "")</f>
        <v>0</v>
      </c>
      <c r="Q250" s="72">
        <f>_xlfn.IFNA(IF('Stata dataset (nominal)'!Q249="","",IF(LEFT(Q$4,1)="£", 'Stata dataset (nominal)'!Q249*$D250, 'Stata dataset (nominal)'!Q249)), "")</f>
        <v>0</v>
      </c>
      <c r="R250" s="72">
        <f>_xlfn.IFNA(IF('Stata dataset (nominal)'!R249="","",IF(LEFT(R$4,1)="£", 'Stata dataset (nominal)'!R249*$D250, 'Stata dataset (nominal)'!R249)), "")</f>
        <v>70.602000000000004</v>
      </c>
      <c r="S250" s="72">
        <f>_xlfn.IFNA(IF('Stata dataset (nominal)'!S249="","",IF(LEFT(S$4,1)="£", 'Stata dataset (nominal)'!S249*$D250, 'Stata dataset (nominal)'!S249)), "")</f>
        <v>0</v>
      </c>
      <c r="T250" s="72">
        <f>_xlfn.IFNA(IF('Stata dataset (nominal)'!T249="","",IF(LEFT(T$4,1)="£", 'Stata dataset (nominal)'!T249*$D250, 'Stata dataset (nominal)'!T249)), "")</f>
        <v>0</v>
      </c>
      <c r="U250" s="72">
        <f>_xlfn.IFNA(IF('Stata dataset (nominal)'!U249="","",IF(LEFT(U$4,1)="£", 'Stata dataset (nominal)'!U249*$D250, 'Stata dataset (nominal)'!U249)), "")</f>
        <v>23.54662335185991</v>
      </c>
      <c r="V250" s="72">
        <f>_xlfn.IFNA(IF('Stata dataset (nominal)'!V249="","",IF(LEFT(V$4,1)="£", 'Stata dataset (nominal)'!V249*$D250, 'Stata dataset (nominal)'!V249)), "")</f>
        <v>137.89935448727957</v>
      </c>
      <c r="W250" s="72">
        <f>_xlfn.IFNA(IF('Stata dataset (nominal)'!W249="","",IF(LEFT(W$4,1)="£", 'Stata dataset (nominal)'!W249*$D250, 'Stata dataset (nominal)'!W249)), "")</f>
        <v>1.9535826751616296</v>
      </c>
      <c r="X250" s="72">
        <f>_xlfn.IFNA(IF('Stata dataset (nominal)'!X249="","",IF(LEFT(X$4,1)="£", 'Stata dataset (nominal)'!X249*$D250, 'Stata dataset (nominal)'!X249)), "")</f>
        <v>8.890251895030616</v>
      </c>
      <c r="Y250" s="72">
        <f>_xlfn.IFNA(IF('Stata dataset (nominal)'!Y249="","",IF(LEFT(Y$4,1)="£", 'Stata dataset (nominal)'!Y249*$D250, 'Stata dataset (nominal)'!Y249)), "")</f>
        <v>13.646596486906752</v>
      </c>
      <c r="Z250" s="72">
        <f>_xlfn.IFNA(IF('Stata dataset (nominal)'!Z249="","",IF(LEFT(Z$4,1)="£", 'Stata dataset (nominal)'!Z249*$D250, 'Stata dataset (nominal)'!Z249)), "")</f>
        <v>13.274143886950593</v>
      </c>
      <c r="AA250" s="72">
        <f>_xlfn.IFNA(IF('Stata dataset (nominal)'!AA249="","",IF(LEFT(AA$4,1)="£", 'Stata dataset (nominal)'!AA249*$D250, 'Stata dataset (nominal)'!AA249)), "")</f>
        <v>20.163727685562165</v>
      </c>
      <c r="AB250" s="72">
        <f>_xlfn.IFNA(IF('Stata dataset (nominal)'!AB249="","",IF(LEFT(AB$4,1)="£", 'Stata dataset (nominal)'!AB249*$D250, 'Stata dataset (nominal)'!AB249)), "")</f>
        <v>0.45894965549639832</v>
      </c>
      <c r="AC250" s="72">
        <f>_xlfn.IFNA(IF('Stata dataset (nominal)'!AC249="","",IF(LEFT(AC$4,1)="£", 'Stata dataset (nominal)'!AC249*$D250, 'Stata dataset (nominal)'!AC249)), "")</f>
        <v>0.18828912380201429</v>
      </c>
      <c r="AD250" s="72">
        <f>_xlfn.IFNA(IF('Stata dataset (nominal)'!AD249="","",IF(LEFT(AD$4,1)="£", 'Stata dataset (nominal)'!AD249*$D250, 'Stata dataset (nominal)'!AD249)), "")</f>
        <v>0.20399694445343605</v>
      </c>
    </row>
    <row r="251" spans="1:30" x14ac:dyDescent="0.4">
      <c r="A251" s="63" t="str">
        <f t="shared" si="3"/>
        <v>PRT14</v>
      </c>
      <c r="B251" s="63" t="s">
        <v>457</v>
      </c>
      <c r="C251" s="63" t="s">
        <v>243</v>
      </c>
      <c r="D251" s="72">
        <f>_xlfn.IFNA(IF('Stata dataset (nominal)'!D250="","",IF(LEFT(D$4,1)="£",'Stata dataset (nominal)'!D250*$D251,'Stata dataset (nominal)'!D250)),"")</f>
        <v>1.24788708586883</v>
      </c>
      <c r="E251" s="72">
        <f>_xlfn.IFNA(IF('Stata dataset (nominal)'!E250="","",IF(LEFT(E$4,1)="£", 'Stata dataset (nominal)'!E250*$D251, 'Stata dataset (nominal)'!E250)), "")</f>
        <v>1.8743264029749827</v>
      </c>
      <c r="F251" s="72">
        <f>_xlfn.IFNA(IF('Stata dataset (nominal)'!F250="","",IF(LEFT(F$4,1)="£", 'Stata dataset (nominal)'!F250*$D251, 'Stata dataset (nominal)'!F250)), "")</f>
        <v>0.44299991548343465</v>
      </c>
      <c r="G251" s="72">
        <f>_xlfn.IFNA(IF('Stata dataset (nominal)'!G250="","",IF(LEFT(G$4,1)="£", 'Stata dataset (nominal)'!G250*$D251, 'Stata dataset (nominal)'!G250)), "")</f>
        <v>0.78991252535496936</v>
      </c>
      <c r="H251" s="72">
        <f>_xlfn.IFNA(IF('Stata dataset (nominal)'!H250="","",IF(LEFT(H$4,1)="£", 'Stata dataset (nominal)'!H250*$D251, 'Stata dataset (nominal)'!H250)), "")</f>
        <v>0.14725067613252193</v>
      </c>
      <c r="I251" s="72">
        <f>_xlfn.IFNA(IF('Stata dataset (nominal)'!I250="","",IF(LEFT(I$4,1)="£", 'Stata dataset (nominal)'!I250*$D251, 'Stata dataset (nominal)'!I250)), "")</f>
        <v>2.0490305949966188</v>
      </c>
      <c r="J251" s="72">
        <f>_xlfn.IFNA(IF('Stata dataset (nominal)'!J250="","",IF(LEFT(J$4,1)="£", 'Stata dataset (nominal)'!J250*$D251, 'Stata dataset (nominal)'!J250)), "")</f>
        <v>3.7436612576064901E-3</v>
      </c>
      <c r="K251" s="72">
        <f>_xlfn.IFNA(IF('Stata dataset (nominal)'!K250="","",IF(LEFT(K$4,1)="£", 'Stata dataset (nominal)'!K250*$D251, 'Stata dataset (nominal)'!K250)), "")</f>
        <v>0</v>
      </c>
      <c r="L251" s="72">
        <f>_xlfn.IFNA(IF('Stata dataset (nominal)'!L250="","",IF(LEFT(L$4,1)="£", 'Stata dataset (nominal)'!L250*$D251, 'Stata dataset (nominal)'!L250)), "")</f>
        <v>0</v>
      </c>
      <c r="M251" s="72">
        <f>_xlfn.IFNA(IF('Stata dataset (nominal)'!M250="","",IF(LEFT(M$4,1)="£", 'Stata dataset (nominal)'!M250*$D251, 'Stata dataset (nominal)'!M250)), "")</f>
        <v>0</v>
      </c>
      <c r="N251" s="72" t="str">
        <f>_xlfn.IFNA(IF('Stata dataset (nominal)'!N250="","",IF(LEFT(N$4,1)="£", 'Stata dataset (nominal)'!N250*$D251, 'Stata dataset (nominal)'!N250)), "")</f>
        <v/>
      </c>
      <c r="O251" s="72">
        <f>_xlfn.IFNA(IF('Stata dataset (nominal)'!O250="","",IF(LEFT(O$4,1)="£", 'Stata dataset (nominal)'!O250*$D251, 'Stata dataset (nominal)'!O250)), "")</f>
        <v>217.672</v>
      </c>
      <c r="P251" s="72">
        <f>_xlfn.IFNA(IF('Stata dataset (nominal)'!P250="","",IF(LEFT(P$4,1)="£", 'Stata dataset (nominal)'!P250*$D251, 'Stata dataset (nominal)'!P250)), "")</f>
        <v>0</v>
      </c>
      <c r="Q251" s="72">
        <f>_xlfn.IFNA(IF('Stata dataset (nominal)'!Q250="","",IF(LEFT(Q$4,1)="£", 'Stata dataset (nominal)'!Q250*$D251, 'Stata dataset (nominal)'!Q250)), "")</f>
        <v>0</v>
      </c>
      <c r="R251" s="72">
        <f>_xlfn.IFNA(IF('Stata dataset (nominal)'!R250="","",IF(LEFT(R$4,1)="£", 'Stata dataset (nominal)'!R250*$D251, 'Stata dataset (nominal)'!R250)), "")</f>
        <v>66.489000000000004</v>
      </c>
      <c r="S251" s="72">
        <f>_xlfn.IFNA(IF('Stata dataset (nominal)'!S250="","",IF(LEFT(S$4,1)="£", 'Stata dataset (nominal)'!S250*$D251, 'Stata dataset (nominal)'!S250)), "")</f>
        <v>0</v>
      </c>
      <c r="T251" s="72">
        <f>_xlfn.IFNA(IF('Stata dataset (nominal)'!T250="","",IF(LEFT(T$4,1)="£", 'Stata dataset (nominal)'!T250*$D251, 'Stata dataset (nominal)'!T250)), "")</f>
        <v>0</v>
      </c>
      <c r="U251" s="72">
        <f>_xlfn.IFNA(IF('Stata dataset (nominal)'!U250="","",IF(LEFT(U$4,1)="£", 'Stata dataset (nominal)'!U250*$D251, 'Stata dataset (nominal)'!U250)), "")</f>
        <v>26.859055413315911</v>
      </c>
      <c r="V251" s="72">
        <f>_xlfn.IFNA(IF('Stata dataset (nominal)'!V250="","",IF(LEFT(V$4,1)="£", 'Stata dataset (nominal)'!V250*$D251, 'Stata dataset (nominal)'!V250)), "")</f>
        <v>139.9034689136418</v>
      </c>
      <c r="W251" s="72">
        <f>_xlfn.IFNA(IF('Stata dataset (nominal)'!W250="","",IF(LEFT(W$4,1)="£", 'Stata dataset (nominal)'!W250*$D251, 'Stata dataset (nominal)'!W250)), "")</f>
        <v>2.3507447938817707</v>
      </c>
      <c r="X251" s="72">
        <f>_xlfn.IFNA(IF('Stata dataset (nominal)'!X250="","",IF(LEFT(X$4,1)="£", 'Stata dataset (nominal)'!X250*$D251, 'Stata dataset (nominal)'!X250)), "")</f>
        <v>13.986830994174676</v>
      </c>
      <c r="Y251" s="72">
        <f>_xlfn.IFNA(IF('Stata dataset (nominal)'!Y250="","",IF(LEFT(Y$4,1)="£", 'Stata dataset (nominal)'!Y250*$D251, 'Stata dataset (nominal)'!Y250)), "")</f>
        <v>11.666179533803735</v>
      </c>
      <c r="Z251" s="72">
        <f>_xlfn.IFNA(IF('Stata dataset (nominal)'!Z250="","",IF(LEFT(Z$4,1)="£", 'Stata dataset (nominal)'!Z250*$D251, 'Stata dataset (nominal)'!Z250)), "")</f>
        <v>11.666179533803735</v>
      </c>
      <c r="AA251" s="72">
        <f>_xlfn.IFNA(IF('Stata dataset (nominal)'!AA250="","",IF(LEFT(AA$4,1)="£", 'Stata dataset (nominal)'!AA250*$D251, 'Stata dataset (nominal)'!AA250)), "")</f>
        <v>34.069059102674728</v>
      </c>
      <c r="AB251" s="72">
        <f>_xlfn.IFNA(IF('Stata dataset (nominal)'!AB250="","",IF(LEFT(AB$4,1)="£", 'Stata dataset (nominal)'!AB250*$D251, 'Stata dataset (nominal)'!AB250)), "")</f>
        <v>0.17719996619337386</v>
      </c>
      <c r="AC251" s="72">
        <f>_xlfn.IFNA(IF('Stata dataset (nominal)'!AC250="","",IF(LEFT(AC$4,1)="£", 'Stata dataset (nominal)'!AC250*$D251, 'Stata dataset (nominal)'!AC250)), "")</f>
        <v>0.14362045915544899</v>
      </c>
      <c r="AD251" s="72">
        <f>_xlfn.IFNA(IF('Stata dataset (nominal)'!AD250="","",IF(LEFT(AD$4,1)="£", 'Stata dataset (nominal)'!AD250*$D251, 'Stata dataset (nominal)'!AD250)), "")</f>
        <v>0.15972954699121025</v>
      </c>
    </row>
    <row r="252" spans="1:30" x14ac:dyDescent="0.4">
      <c r="A252" s="63" t="str">
        <f t="shared" si="3"/>
        <v>PRT15</v>
      </c>
      <c r="B252" s="63" t="s">
        <v>457</v>
      </c>
      <c r="C252" s="63" t="s">
        <v>245</v>
      </c>
      <c r="D252" s="72">
        <f>_xlfn.IFNA(IF('Stata dataset (nominal)'!D251="","",IF(LEFT(D$4,1)="£",'Stata dataset (nominal)'!D251*$D252,'Stata dataset (nominal)'!D251)),"")</f>
        <v>1.2338096431854266</v>
      </c>
      <c r="E252" s="72">
        <f>_xlfn.IFNA(IF('Stata dataset (nominal)'!E251="","",IF(LEFT(E$4,1)="£", 'Stata dataset (nominal)'!E251*$D252, 'Stata dataset (nominal)'!E251)), "")</f>
        <v>1.7223982618868554</v>
      </c>
      <c r="F252" s="72">
        <f>_xlfn.IFNA(IF('Stata dataset (nominal)'!F251="","",IF(LEFT(F$4,1)="£", 'Stata dataset (nominal)'!F251*$D252, 'Stata dataset (nominal)'!F251)), "")</f>
        <v>0.5144986212083229</v>
      </c>
      <c r="G252" s="72">
        <f>_xlfn.IFNA(IF('Stata dataset (nominal)'!G251="","",IF(LEFT(G$4,1)="£", 'Stata dataset (nominal)'!G251*$D252, 'Stata dataset (nominal)'!G251)), "")</f>
        <v>1.3029029832038106</v>
      </c>
      <c r="H252" s="72">
        <f>_xlfn.IFNA(IF('Stata dataset (nominal)'!H251="","",IF(LEFT(H$4,1)="£", 'Stata dataset (nominal)'!H251*$D252, 'Stata dataset (nominal)'!H251)), "")</f>
        <v>0.14065429932313864</v>
      </c>
      <c r="I252" s="72">
        <f>_xlfn.IFNA(IF('Stata dataset (nominal)'!I251="","",IF(LEFT(I$4,1)="£", 'Stata dataset (nominal)'!I251*$D252, 'Stata dataset (nominal)'!I251)), "")</f>
        <v>1.9543544748057158</v>
      </c>
      <c r="J252" s="72">
        <f>_xlfn.IFNA(IF('Stata dataset (nominal)'!J251="","",IF(LEFT(J$4,1)="£", 'Stata dataset (nominal)'!J251*$D252, 'Stata dataset (nominal)'!J251)), "")</f>
        <v>2.4676192863708531E-3</v>
      </c>
      <c r="K252" s="72">
        <f>_xlfn.IFNA(IF('Stata dataset (nominal)'!K251="","",IF(LEFT(K$4,1)="£", 'Stata dataset (nominal)'!K251*$D252, 'Stata dataset (nominal)'!K251)), "")</f>
        <v>0</v>
      </c>
      <c r="L252" s="72">
        <f>_xlfn.IFNA(IF('Stata dataset (nominal)'!L251="","",IF(LEFT(L$4,1)="£", 'Stata dataset (nominal)'!L251*$D252, 'Stata dataset (nominal)'!L251)), "")</f>
        <v>0</v>
      </c>
      <c r="M252" s="72">
        <f>_xlfn.IFNA(IF('Stata dataset (nominal)'!M251="","",IF(LEFT(M$4,1)="£", 'Stata dataset (nominal)'!M251*$D252, 'Stata dataset (nominal)'!M251)), "")</f>
        <v>4.1949527868304505E-2</v>
      </c>
      <c r="N252" s="72" t="str">
        <f>_xlfn.IFNA(IF('Stata dataset (nominal)'!N251="","",IF(LEFT(N$4,1)="£", 'Stata dataset (nominal)'!N251*$D252, 'Stata dataset (nominal)'!N251)), "")</f>
        <v/>
      </c>
      <c r="O252" s="72">
        <f>_xlfn.IFNA(IF('Stata dataset (nominal)'!O251="","",IF(LEFT(O$4,1)="£", 'Stata dataset (nominal)'!O251*$D252, 'Stata dataset (nominal)'!O251)), "")</f>
        <v>213.41900000000001</v>
      </c>
      <c r="P252" s="72">
        <f>_xlfn.IFNA(IF('Stata dataset (nominal)'!P251="","",IF(LEFT(P$4,1)="£", 'Stata dataset (nominal)'!P251*$D252, 'Stata dataset (nominal)'!P251)), "")</f>
        <v>0</v>
      </c>
      <c r="Q252" s="72">
        <f>_xlfn.IFNA(IF('Stata dataset (nominal)'!Q251="","",IF(LEFT(Q$4,1)="£", 'Stata dataset (nominal)'!Q251*$D252, 'Stata dataset (nominal)'!Q251)), "")</f>
        <v>0</v>
      </c>
      <c r="R252" s="72">
        <f>_xlfn.IFNA(IF('Stata dataset (nominal)'!R251="","",IF(LEFT(R$4,1)="£", 'Stata dataset (nominal)'!R251*$D252, 'Stata dataset (nominal)'!R251)), "")</f>
        <v>72.358000000000004</v>
      </c>
      <c r="S252" s="72">
        <f>_xlfn.IFNA(IF('Stata dataset (nominal)'!S251="","",IF(LEFT(S$4,1)="£", 'Stata dataset (nominal)'!S251*$D252, 'Stata dataset (nominal)'!S251)), "")</f>
        <v>0</v>
      </c>
      <c r="T252" s="72">
        <f>_xlfn.IFNA(IF('Stata dataset (nominal)'!T251="","",IF(LEFT(T$4,1)="£", 'Stata dataset (nominal)'!T251*$D252, 'Stata dataset (nominal)'!T251)), "")</f>
        <v>0</v>
      </c>
      <c r="U252" s="72">
        <f>_xlfn.IFNA(IF('Stata dataset (nominal)'!U251="","",IF(LEFT(U$4,1)="£", 'Stata dataset (nominal)'!U251*$D252, 'Stata dataset (nominal)'!U251)), "")</f>
        <v>26.584012639517823</v>
      </c>
      <c r="V252" s="72">
        <f>_xlfn.IFNA(IF('Stata dataset (nominal)'!V251="","",IF(LEFT(V$4,1)="£", 'Stata dataset (nominal)'!V251*$D252, 'Stata dataset (nominal)'!V251)), "")</f>
        <v>137.16151019444249</v>
      </c>
      <c r="W252" s="72">
        <f>_xlfn.IFNA(IF('Stata dataset (nominal)'!W251="","",IF(LEFT(W$4,1)="£", 'Stata dataset (nominal)'!W251*$D252, 'Stata dataset (nominal)'!W251)), "")</f>
        <v>2.2766646158181678</v>
      </c>
      <c r="X252" s="72">
        <f>_xlfn.IFNA(IF('Stata dataset (nominal)'!X251="","",IF(LEFT(X$4,1)="£", 'Stata dataset (nominal)'!X251*$D252, 'Stata dataset (nominal)'!X251)), "")</f>
        <v>13.986830994174676</v>
      </c>
      <c r="Y252" s="72">
        <f>_xlfn.IFNA(IF('Stata dataset (nominal)'!Y251="","",IF(LEFT(Y$4,1)="£", 'Stata dataset (nominal)'!Y251*$D252, 'Stata dataset (nominal)'!Y251)), "")</f>
        <v>11.669433980140003</v>
      </c>
      <c r="Z252" s="72">
        <f>_xlfn.IFNA(IF('Stata dataset (nominal)'!Z251="","",IF(LEFT(Z$4,1)="£", 'Stata dataset (nominal)'!Z251*$D252, 'Stata dataset (nominal)'!Z251)), "")</f>
        <v>11.669433980140003</v>
      </c>
      <c r="AA252" s="72">
        <f>_xlfn.IFNA(IF('Stata dataset (nominal)'!AA251="","",IF(LEFT(AA$4,1)="£", 'Stata dataset (nominal)'!AA251*$D252, 'Stata dataset (nominal)'!AA251)), "")</f>
        <v>34.841068593615184</v>
      </c>
      <c r="AB252" s="72">
        <f>_xlfn.IFNA(IF('Stata dataset (nominal)'!AB251="","",IF(LEFT(AB$4,1)="£", 'Stata dataset (nominal)'!AB251*$D252, 'Stata dataset (nominal)'!AB251)), "")</f>
        <v>0.17149954040277432</v>
      </c>
      <c r="AC252" s="72">
        <f>_xlfn.IFNA(IF('Stata dataset (nominal)'!AC251="","",IF(LEFT(AC$4,1)="£", 'Stata dataset (nominal)'!AC251*$D252, 'Stata dataset (nominal)'!AC251)), "")</f>
        <v>0.14200027347934091</v>
      </c>
      <c r="AD252" s="72">
        <f>_xlfn.IFNA(IF('Stata dataset (nominal)'!AD251="","",IF(LEFT(AD$4,1)="£", 'Stata dataset (nominal)'!AD251*$D252, 'Stata dataset (nominal)'!AD251)), "")</f>
        <v>0.17396715968914514</v>
      </c>
    </row>
    <row r="253" spans="1:30" x14ac:dyDescent="0.4">
      <c r="A253" s="63" t="str">
        <f t="shared" si="3"/>
        <v>PRT16</v>
      </c>
      <c r="B253" s="63" t="s">
        <v>457</v>
      </c>
      <c r="C253" s="63" t="s">
        <v>247</v>
      </c>
      <c r="D253" s="72">
        <f>_xlfn.IFNA(IF('Stata dataset (nominal)'!D252="","",IF(LEFT(D$4,1)="£",'Stata dataset (nominal)'!D252*$D253,'Stata dataset (nominal)'!D252)),"")</f>
        <v>1.2283693843594008</v>
      </c>
      <c r="E253" s="72">
        <f>_xlfn.IFNA(IF('Stata dataset (nominal)'!E252="","",IF(LEFT(E$4,1)="£", 'Stata dataset (nominal)'!E252*$D253, 'Stata dataset (nominal)'!E252)), "")</f>
        <v>1.7062050748752078</v>
      </c>
      <c r="F253" s="72">
        <f>_xlfn.IFNA(IF('Stata dataset (nominal)'!F252="","",IF(LEFT(F$4,1)="£", 'Stata dataset (nominal)'!F252*$D253, 'Stata dataset (nominal)'!F252)), "")</f>
        <v>0.5159151414309483</v>
      </c>
      <c r="G253" s="72">
        <f>_xlfn.IFNA(IF('Stata dataset (nominal)'!G252="","",IF(LEFT(G$4,1)="£", 'Stata dataset (nominal)'!G252*$D253, 'Stata dataset (nominal)'!G252)), "")</f>
        <v>0.98638061564059887</v>
      </c>
      <c r="H253" s="72">
        <f>_xlfn.IFNA(IF('Stata dataset (nominal)'!H252="","",IF(LEFT(H$4,1)="£", 'Stata dataset (nominal)'!H252*$D253, 'Stata dataset (nominal)'!H252)), "")</f>
        <v>0.10932487520798667</v>
      </c>
      <c r="I253" s="72">
        <f>_xlfn.IFNA(IF('Stata dataset (nominal)'!I252="","",IF(LEFT(I$4,1)="£", 'Stata dataset (nominal)'!I252*$D253, 'Stata dataset (nominal)'!I252)), "")</f>
        <v>2.3216181364392674</v>
      </c>
      <c r="J253" s="72" t="str">
        <f>_xlfn.IFNA(IF('Stata dataset (nominal)'!J252="","",IF(LEFT(J$4,1)="£", 'Stata dataset (nominal)'!J252*$D253, 'Stata dataset (nominal)'!J252)), "")</f>
        <v/>
      </c>
      <c r="K253" s="72" t="str">
        <f>_xlfn.IFNA(IF('Stata dataset (nominal)'!K252="","",IF(LEFT(K$4,1)="£", 'Stata dataset (nominal)'!K252*$D253, 'Stata dataset (nominal)'!K252)), "")</f>
        <v/>
      </c>
      <c r="L253" s="72">
        <f>_xlfn.IFNA(IF('Stata dataset (nominal)'!L252="","",IF(LEFT(L$4,1)="£", 'Stata dataset (nominal)'!L252*$D253, 'Stata dataset (nominal)'!L252)), "")</f>
        <v>0</v>
      </c>
      <c r="M253" s="72">
        <f>_xlfn.IFNA(IF('Stata dataset (nominal)'!M252="","",IF(LEFT(M$4,1)="£", 'Stata dataset (nominal)'!M252*$D253, 'Stata dataset (nominal)'!M252)), "")</f>
        <v>5.404825291181363E-2</v>
      </c>
      <c r="N253" s="72" t="str">
        <f>_xlfn.IFNA(IF('Stata dataset (nominal)'!N252="","",IF(LEFT(N$4,1)="£", 'Stata dataset (nominal)'!N252*$D253, 'Stata dataset (nominal)'!N252)), "")</f>
        <v/>
      </c>
      <c r="O253" s="72">
        <f>_xlfn.IFNA(IF('Stata dataset (nominal)'!O252="","",IF(LEFT(O$4,1)="£", 'Stata dataset (nominal)'!O252*$D253, 'Stata dataset (nominal)'!O252)), "")</f>
        <v>210.15600000000001</v>
      </c>
      <c r="P253" s="72">
        <f>_xlfn.IFNA(IF('Stata dataset (nominal)'!P252="","",IF(LEFT(P$4,1)="£", 'Stata dataset (nominal)'!P252*$D253, 'Stata dataset (nominal)'!P252)), "")</f>
        <v>0</v>
      </c>
      <c r="Q253" s="72">
        <f>_xlfn.IFNA(IF('Stata dataset (nominal)'!Q252="","",IF(LEFT(Q$4,1)="£", 'Stata dataset (nominal)'!Q252*$D253, 'Stata dataset (nominal)'!Q252)), "")</f>
        <v>0</v>
      </c>
      <c r="R253" s="72">
        <f>_xlfn.IFNA(IF('Stata dataset (nominal)'!R252="","",IF(LEFT(R$4,1)="£", 'Stata dataset (nominal)'!R252*$D253, 'Stata dataset (nominal)'!R252)), "")</f>
        <v>78.509</v>
      </c>
      <c r="S253" s="72">
        <f>_xlfn.IFNA(IF('Stata dataset (nominal)'!S252="","",IF(LEFT(S$4,1)="£", 'Stata dataset (nominal)'!S252*$D253, 'Stata dataset (nominal)'!S252)), "")</f>
        <v>0</v>
      </c>
      <c r="T253" s="72">
        <f>_xlfn.IFNA(IF('Stata dataset (nominal)'!T252="","",IF(LEFT(T$4,1)="£", 'Stata dataset (nominal)'!T252*$D253, 'Stata dataset (nominal)'!T252)), "")</f>
        <v>0</v>
      </c>
      <c r="U253" s="72">
        <f>_xlfn.IFNA(IF('Stata dataset (nominal)'!U252="","",IF(LEFT(U$4,1)="£", 'Stata dataset (nominal)'!U252*$D253, 'Stata dataset (nominal)'!U252)), "")</f>
        <v>26.147851294855446</v>
      </c>
      <c r="V253" s="72">
        <f>_xlfn.IFNA(IF('Stata dataset (nominal)'!V252="","",IF(LEFT(V$4,1)="£", 'Stata dataset (nominal)'!V252*$D253, 'Stata dataset (nominal)'!V252)), "")</f>
        <v>137.61846276937354</v>
      </c>
      <c r="W253" s="72">
        <f>_xlfn.IFNA(IF('Stata dataset (nominal)'!W252="","",IF(LEFT(W$4,1)="£", 'Stata dataset (nominal)'!W252*$D253, 'Stata dataset (nominal)'!W252)), "")</f>
        <v>2.1992792426846286</v>
      </c>
      <c r="X253" s="72">
        <f>_xlfn.IFNA(IF('Stata dataset (nominal)'!X252="","",IF(LEFT(X$4,1)="£", 'Stata dataset (nominal)'!X252*$D253, 'Stata dataset (nominal)'!X252)), "")</f>
        <v>13.986830994174676</v>
      </c>
      <c r="Y253" s="72">
        <f>_xlfn.IFNA(IF('Stata dataset (nominal)'!Y252="","",IF(LEFT(Y$4,1)="£", 'Stata dataset (nominal)'!Y252*$D253, 'Stata dataset (nominal)'!Y252)), "")</f>
        <v>11.674932961106514</v>
      </c>
      <c r="Z253" s="72">
        <f>_xlfn.IFNA(IF('Stata dataset (nominal)'!Z252="","",IF(LEFT(Z$4,1)="£", 'Stata dataset (nominal)'!Z252*$D253, 'Stata dataset (nominal)'!Z252)), "")</f>
        <v>11.674932961106514</v>
      </c>
      <c r="AA253" s="72">
        <f>_xlfn.IFNA(IF('Stata dataset (nominal)'!AA252="","",IF(LEFT(AA$4,1)="£", 'Stata dataset (nominal)'!AA252*$D253, 'Stata dataset (nominal)'!AA252)), "")</f>
        <v>35.325446755407654</v>
      </c>
      <c r="AB253" s="72">
        <f>_xlfn.IFNA(IF('Stata dataset (nominal)'!AB252="","",IF(LEFT(AB$4,1)="£", 'Stata dataset (nominal)'!AB252*$D253, 'Stata dataset (nominal)'!AB252)), "")</f>
        <v>0.17320008319467553</v>
      </c>
      <c r="AC253" s="72">
        <f>_xlfn.IFNA(IF('Stata dataset (nominal)'!AC252="","",IF(LEFT(AC$4,1)="£", 'Stata dataset (nominal)'!AC252*$D253, 'Stata dataset (nominal)'!AC252)), "")</f>
        <v>0.14137414914536375</v>
      </c>
      <c r="AD253" s="72">
        <f>_xlfn.IFNA(IF('Stata dataset (nominal)'!AD252="","",IF(LEFT(AD$4,1)="£", 'Stata dataset (nominal)'!AD252*$D253, 'Stata dataset (nominal)'!AD252)), "")</f>
        <v>0.12283693843594008</v>
      </c>
    </row>
    <row r="254" spans="1:30" x14ac:dyDescent="0.4">
      <c r="A254" s="63" t="str">
        <f t="shared" si="3"/>
        <v>PRT17</v>
      </c>
      <c r="B254" s="63" t="s">
        <v>457</v>
      </c>
      <c r="C254" s="63" t="s">
        <v>249</v>
      </c>
      <c r="D254" s="72">
        <f>_xlfn.IFNA(IF('Stata dataset (nominal)'!D253="","",IF(LEFT(D$4,1)="£",'Stata dataset (nominal)'!D253*$D254,'Stata dataset (nominal)'!D253)),"")</f>
        <v>1.2117357406647515</v>
      </c>
      <c r="E254" s="72">
        <f>_xlfn.IFNA(IF('Stata dataset (nominal)'!E253="","",IF(LEFT(E$4,1)="£", 'Stata dataset (nominal)'!E253*$D254, 'Stata dataset (nominal)'!E253)), "")</f>
        <v>1.9605884283955681</v>
      </c>
      <c r="F254" s="72">
        <f>_xlfn.IFNA(IF('Stata dataset (nominal)'!F253="","",IF(LEFT(F$4,1)="£", 'Stata dataset (nominal)'!F253*$D254, 'Stata dataset (nominal)'!F253)), "")</f>
        <v>0.34170947886745989</v>
      </c>
      <c r="G254" s="72">
        <f>_xlfn.IFNA(IF('Stata dataset (nominal)'!G253="","",IF(LEFT(G$4,1)="£", 'Stata dataset (nominal)'!G253*$D254, 'Stata dataset (nominal)'!G253)), "")</f>
        <v>0.51862289700451369</v>
      </c>
      <c r="H254" s="72">
        <f>_xlfn.IFNA(IF('Stata dataset (nominal)'!H253="","",IF(LEFT(H$4,1)="£", 'Stata dataset (nominal)'!H253*$D254, 'Stata dataset (nominal)'!H253)), "")</f>
        <v>0.12602051702913417</v>
      </c>
      <c r="I254" s="72">
        <f>_xlfn.IFNA(IF('Stata dataset (nominal)'!I253="","",IF(LEFT(I$4,1)="£", 'Stata dataset (nominal)'!I253*$D254, 'Stata dataset (nominal)'!I253)), "")</f>
        <v>1.9315067706196138</v>
      </c>
      <c r="J254" s="72" t="str">
        <f>_xlfn.IFNA(IF('Stata dataset (nominal)'!J253="","",IF(LEFT(J$4,1)="£", 'Stata dataset (nominal)'!J253*$D254, 'Stata dataset (nominal)'!J253)), "")</f>
        <v/>
      </c>
      <c r="K254" s="72" t="str">
        <f>_xlfn.IFNA(IF('Stata dataset (nominal)'!K253="","",IF(LEFT(K$4,1)="£", 'Stata dataset (nominal)'!K253*$D254, 'Stata dataset (nominal)'!K253)), "")</f>
        <v/>
      </c>
      <c r="L254" s="72">
        <f>_xlfn.IFNA(IF('Stata dataset (nominal)'!L253="","",IF(LEFT(L$4,1)="£", 'Stata dataset (nominal)'!L253*$D254, 'Stata dataset (nominal)'!L253)), "")</f>
        <v>0</v>
      </c>
      <c r="M254" s="72">
        <f>_xlfn.IFNA(IF('Stata dataset (nominal)'!M253="","",IF(LEFT(M$4,1)="£", 'Stata dataset (nominal)'!M253*$D254, 'Stata dataset (nominal)'!M253)), "")</f>
        <v>0</v>
      </c>
      <c r="N254" s="72" t="str">
        <f>_xlfn.IFNA(IF('Stata dataset (nominal)'!N253="","",IF(LEFT(N$4,1)="£", 'Stata dataset (nominal)'!N253*$D254, 'Stata dataset (nominal)'!N253)), "")</f>
        <v/>
      </c>
      <c r="O254" s="72">
        <f>_xlfn.IFNA(IF('Stata dataset (nominal)'!O253="","",IF(LEFT(O$4,1)="£", 'Stata dataset (nominal)'!O253*$D254, 'Stata dataset (nominal)'!O253)), "")</f>
        <v>207.197</v>
      </c>
      <c r="P254" s="72">
        <f>_xlfn.IFNA(IF('Stata dataset (nominal)'!P253="","",IF(LEFT(P$4,1)="£", 'Stata dataset (nominal)'!P253*$D254, 'Stata dataset (nominal)'!P253)), "")</f>
        <v>0</v>
      </c>
      <c r="Q254" s="72">
        <f>_xlfn.IFNA(IF('Stata dataset (nominal)'!Q253="","",IF(LEFT(Q$4,1)="£", 'Stata dataset (nominal)'!Q253*$D254, 'Stata dataset (nominal)'!Q253)), "")</f>
        <v>0</v>
      </c>
      <c r="R254" s="72">
        <f>_xlfn.IFNA(IF('Stata dataset (nominal)'!R253="","",IF(LEFT(R$4,1)="£", 'Stata dataset (nominal)'!R253*$D254, 'Stata dataset (nominal)'!R253)), "")</f>
        <v>84.212000000000003</v>
      </c>
      <c r="S254" s="72">
        <f>_xlfn.IFNA(IF('Stata dataset (nominal)'!S253="","",IF(LEFT(S$4,1)="£", 'Stata dataset (nominal)'!S253*$D254, 'Stata dataset (nominal)'!S253)), "")</f>
        <v>0</v>
      </c>
      <c r="T254" s="72">
        <f>_xlfn.IFNA(IF('Stata dataset (nominal)'!T253="","",IF(LEFT(T$4,1)="£", 'Stata dataset (nominal)'!T253*$D254, 'Stata dataset (nominal)'!T253)), "")</f>
        <v>0</v>
      </c>
      <c r="U254" s="72">
        <f>_xlfn.IFNA(IF('Stata dataset (nominal)'!U253="","",IF(LEFT(U$4,1)="£", 'Stata dataset (nominal)'!U253*$D254, 'Stata dataset (nominal)'!U253)), "")</f>
        <v>25.135724447196086</v>
      </c>
      <c r="V254" s="72">
        <f>_xlfn.IFNA(IF('Stata dataset (nominal)'!V253="","",IF(LEFT(V$4,1)="£", 'Stata dataset (nominal)'!V253*$D254, 'Stata dataset (nominal)'!V253)), "")</f>
        <v>138.96679211902784</v>
      </c>
      <c r="W254" s="72">
        <f>_xlfn.IFNA(IF('Stata dataset (nominal)'!W253="","",IF(LEFT(W$4,1)="£", 'Stata dataset (nominal)'!W253*$D254, 'Stata dataset (nominal)'!W253)), "")</f>
        <v>1.9696443000783981</v>
      </c>
      <c r="X254" s="72">
        <f>_xlfn.IFNA(IF('Stata dataset (nominal)'!X253="","",IF(LEFT(X$4,1)="£", 'Stata dataset (nominal)'!X253*$D254, 'Stata dataset (nominal)'!X253)), "")</f>
        <v>13.986830994174676</v>
      </c>
      <c r="Y254" s="72">
        <f>_xlfn.IFNA(IF('Stata dataset (nominal)'!Y253="","",IF(LEFT(Y$4,1)="£", 'Stata dataset (nominal)'!Y253*$D254, 'Stata dataset (nominal)'!Y253)), "")</f>
        <v>11.678703095125194</v>
      </c>
      <c r="Z254" s="72">
        <f>_xlfn.IFNA(IF('Stata dataset (nominal)'!Z253="","",IF(LEFT(Z$4,1)="£", 'Stata dataset (nominal)'!Z253*$D254, 'Stata dataset (nominal)'!Z253)), "")</f>
        <v>11.272212031665994</v>
      </c>
      <c r="AA254" s="72">
        <f>_xlfn.IFNA(IF('Stata dataset (nominal)'!AA253="","",IF(LEFT(AA$4,1)="£", 'Stata dataset (nominal)'!AA253*$D254, 'Stata dataset (nominal)'!AA253)), "")</f>
        <v>35.999457119409101</v>
      </c>
      <c r="AB254" s="72">
        <f>_xlfn.IFNA(IF('Stata dataset (nominal)'!AB253="","",IF(LEFT(AB$4,1)="£", 'Stata dataset (nominal)'!AB253*$D254, 'Stata dataset (nominal)'!AB253)), "")</f>
        <v>0.13692613869511694</v>
      </c>
      <c r="AC254" s="72">
        <f>_xlfn.IFNA(IF('Stata dataset (nominal)'!AC253="","",IF(LEFT(AC$4,1)="£", 'Stata dataset (nominal)'!AC253*$D254, 'Stata dataset (nominal)'!AC253)), "")</f>
        <v>0.13945976797105231</v>
      </c>
      <c r="AD254" s="72">
        <f>_xlfn.IFNA(IF('Stata dataset (nominal)'!AD253="","",IF(LEFT(AD$4,1)="£", 'Stata dataset (nominal)'!AD253*$D254, 'Stata dataset (nominal)'!AD253)), "")</f>
        <v>0.22053590480098478</v>
      </c>
    </row>
    <row r="255" spans="1:30" x14ac:dyDescent="0.4">
      <c r="A255" s="63" t="str">
        <f t="shared" si="3"/>
        <v>PRT18</v>
      </c>
      <c r="B255" s="63" t="s">
        <v>457</v>
      </c>
      <c r="C255" s="63" t="s">
        <v>251</v>
      </c>
      <c r="D255" s="72">
        <f>_xlfn.IFNA(IF('Stata dataset (nominal)'!D254="","",IF(LEFT(D$4,1)="£",'Stata dataset (nominal)'!D254*$D255,'Stata dataset (nominal)'!D254)),"")</f>
        <v>1.1806332960179113</v>
      </c>
      <c r="E255" s="72">
        <f>_xlfn.IFNA(IF('Stata dataset (nominal)'!E254="","",IF(LEFT(E$4,1)="£", 'Stata dataset (nominal)'!E254*$D255, 'Stata dataset (nominal)'!E254)), "")</f>
        <v>2.31758316008316</v>
      </c>
      <c r="F255" s="72">
        <f>_xlfn.IFNA(IF('Stata dataset (nominal)'!F254="","",IF(LEFT(F$4,1)="£", 'Stata dataset (nominal)'!F254*$D255, 'Stata dataset (nominal)'!F254)), "")</f>
        <v>0.35891252198944501</v>
      </c>
      <c r="G255" s="72">
        <f>_xlfn.IFNA(IF('Stata dataset (nominal)'!G254="","",IF(LEFT(G$4,1)="£", 'Stata dataset (nominal)'!G254*$D255, 'Stata dataset (nominal)'!G254)), "")</f>
        <v>0.93860347033423952</v>
      </c>
      <c r="H255" s="72">
        <f>_xlfn.IFNA(IF('Stata dataset (nominal)'!H254="","",IF(LEFT(H$4,1)="£", 'Stata dataset (nominal)'!H254*$D255, 'Stata dataset (nominal)'!H254)), "")</f>
        <v>0.19008196065888372</v>
      </c>
      <c r="I255" s="72">
        <f>_xlfn.IFNA(IF('Stata dataset (nominal)'!I254="","",IF(LEFT(I$4,1)="£", 'Stata dataset (nominal)'!I254*$D255, 'Stata dataset (nominal)'!I254)), "")</f>
        <v>1.6599704142011833</v>
      </c>
      <c r="J255" s="72" t="str">
        <f>_xlfn.IFNA(IF('Stata dataset (nominal)'!J254="","",IF(LEFT(J$4,1)="£", 'Stata dataset (nominal)'!J254*$D255, 'Stata dataset (nominal)'!J254)), "")</f>
        <v/>
      </c>
      <c r="K255" s="72" t="str">
        <f>_xlfn.IFNA(IF('Stata dataset (nominal)'!K254="","",IF(LEFT(K$4,1)="£", 'Stata dataset (nominal)'!K254*$D255, 'Stata dataset (nominal)'!K254)), "")</f>
        <v/>
      </c>
      <c r="L255" s="72">
        <f>_xlfn.IFNA(IF('Stata dataset (nominal)'!L254="","",IF(LEFT(L$4,1)="£", 'Stata dataset (nominal)'!L254*$D255, 'Stata dataset (nominal)'!L254)), "")</f>
        <v>0</v>
      </c>
      <c r="M255" s="72">
        <f>_xlfn.IFNA(IF('Stata dataset (nominal)'!M254="","",IF(LEFT(M$4,1)="£", 'Stata dataset (nominal)'!M254*$D255, 'Stata dataset (nominal)'!M254)), "")</f>
        <v>5.6670398208859746E-2</v>
      </c>
      <c r="N255" s="72" t="str">
        <f>_xlfn.IFNA(IF('Stata dataset (nominal)'!N254="","",IF(LEFT(N$4,1)="£", 'Stata dataset (nominal)'!N254*$D255, 'Stata dataset (nominal)'!N254)), "")</f>
        <v/>
      </c>
      <c r="O255" s="72">
        <f>_xlfn.IFNA(IF('Stata dataset (nominal)'!O254="","",IF(LEFT(O$4,1)="£", 'Stata dataset (nominal)'!O254*$D255, 'Stata dataset (nominal)'!O254)), "")</f>
        <v>204.16</v>
      </c>
      <c r="P255" s="72">
        <f>_xlfn.IFNA(IF('Stata dataset (nominal)'!P254="","",IF(LEFT(P$4,1)="£", 'Stata dataset (nominal)'!P254*$D255, 'Stata dataset (nominal)'!P254)), "")</f>
        <v>0</v>
      </c>
      <c r="Q255" s="72">
        <f>_xlfn.IFNA(IF('Stata dataset (nominal)'!Q254="","",IF(LEFT(Q$4,1)="£", 'Stata dataset (nominal)'!Q254*$D255, 'Stata dataset (nominal)'!Q254)), "")</f>
        <v>0</v>
      </c>
      <c r="R255" s="72">
        <f>_xlfn.IFNA(IF('Stata dataset (nominal)'!R254="","",IF(LEFT(R$4,1)="£", 'Stata dataset (nominal)'!R254*$D255, 'Stata dataset (nominal)'!R254)), "")</f>
        <v>89.29</v>
      </c>
      <c r="S255" s="72">
        <f>_xlfn.IFNA(IF('Stata dataset (nominal)'!S254="","",IF(LEFT(S$4,1)="£", 'Stata dataset (nominal)'!S254*$D255, 'Stata dataset (nominal)'!S254)), "")</f>
        <v>0</v>
      </c>
      <c r="T255" s="72">
        <f>_xlfn.IFNA(IF('Stata dataset (nominal)'!T254="","",IF(LEFT(T$4,1)="£", 'Stata dataset (nominal)'!T254*$D255, 'Stata dataset (nominal)'!T254)), "")</f>
        <v>0</v>
      </c>
      <c r="U255" s="72">
        <f>_xlfn.IFNA(IF('Stata dataset (nominal)'!U254="","",IF(LEFT(U$4,1)="£", 'Stata dataset (nominal)'!U254*$D255, 'Stata dataset (nominal)'!U254)), "")</f>
        <v>25.118699617578635</v>
      </c>
      <c r="V255" s="72">
        <f>_xlfn.IFNA(IF('Stata dataset (nominal)'!V254="","",IF(LEFT(V$4,1)="£", 'Stata dataset (nominal)'!V254*$D255, 'Stata dataset (nominal)'!V254)), "")</f>
        <v>139.45873850066084</v>
      </c>
      <c r="W255" s="72">
        <f>_xlfn.IFNA(IF('Stata dataset (nominal)'!W254="","",IF(LEFT(W$4,1)="£", 'Stata dataset (nominal)'!W254*$D255, 'Stata dataset (nominal)'!W254)), "")</f>
        <v>1.9607658184792169</v>
      </c>
      <c r="X255" s="72">
        <f>_xlfn.IFNA(IF('Stata dataset (nominal)'!X254="","",IF(LEFT(X$4,1)="£", 'Stata dataset (nominal)'!X254*$D255, 'Stata dataset (nominal)'!X254)), "")</f>
        <v>14.16811040627975</v>
      </c>
      <c r="Y255" s="72">
        <f>_xlfn.IFNA(IF('Stata dataset (nominal)'!Y254="","",IF(LEFT(Y$4,1)="£", 'Stata dataset (nominal)'!Y254*$D255, 'Stata dataset (nominal)'!Y254)), "")</f>
        <v>11.679110627598293</v>
      </c>
      <c r="Z255" s="72">
        <f>_xlfn.IFNA(IF('Stata dataset (nominal)'!Z254="","",IF(LEFT(Z$4,1)="£", 'Stata dataset (nominal)'!Z254*$D255, 'Stata dataset (nominal)'!Z254)), "")</f>
        <v>10.866162646482733</v>
      </c>
      <c r="AA255" s="72">
        <f>_xlfn.IFNA(IF('Stata dataset (nominal)'!AA254="","",IF(LEFT(AA$4,1)="£", 'Stata dataset (nominal)'!AA254*$D255, 'Stata dataset (nominal)'!AA254)), "")</f>
        <v>35.274961618423156</v>
      </c>
      <c r="AB255" s="72">
        <f>_xlfn.IFNA(IF('Stata dataset (nominal)'!AB254="","",IF(LEFT(AB$4,1)="£", 'Stata dataset (nominal)'!AB254*$D255, 'Stata dataset (nominal)'!AB254)), "")</f>
        <v>0.33411922277306888</v>
      </c>
      <c r="AC255" s="72">
        <f>_xlfn.IFNA(IF('Stata dataset (nominal)'!AC254="","",IF(LEFT(AC$4,1)="£", 'Stata dataset (nominal)'!AC254*$D255, 'Stata dataset (nominal)'!AC254)), "")</f>
        <v>0.13588015934169781</v>
      </c>
      <c r="AD255" s="72">
        <f>_xlfn.IFNA(IF('Stata dataset (nominal)'!AD254="","",IF(LEFT(AD$4,1)="£", 'Stata dataset (nominal)'!AD254*$D255, 'Stata dataset (nominal)'!AD254)), "")</f>
        <v>0.10035383016152245</v>
      </c>
    </row>
    <row r="256" spans="1:30" x14ac:dyDescent="0.4">
      <c r="A256" s="63" t="str">
        <f t="shared" si="3"/>
        <v>PRT19</v>
      </c>
      <c r="B256" s="63" t="s">
        <v>457</v>
      </c>
      <c r="C256" s="63" t="s">
        <v>253</v>
      </c>
      <c r="D256" s="72">
        <f>_xlfn.IFNA(IF('Stata dataset (nominal)'!D255="","",IF(LEFT(D$4,1)="£",'Stata dataset (nominal)'!D255*$D256,'Stata dataset (nominal)'!D255)),"")</f>
        <v>1.1560444722831191</v>
      </c>
      <c r="E256" s="72">
        <f>_xlfn.IFNA(IF('Stata dataset (nominal)'!E255="","",IF(LEFT(E$4,1)="£", 'Stata dataset (nominal)'!E255*$D256, 'Stata dataset (nominal)'!E255)), "")</f>
        <v>2.3525505010961476</v>
      </c>
      <c r="F256" s="72">
        <f>_xlfn.IFNA(IF('Stata dataset (nominal)'!F255="","",IF(LEFT(F$4,1)="£", 'Stata dataset (nominal)'!F255*$D256, 'Stata dataset (nominal)'!F255)), "")</f>
        <v>7.6298935170685867E-2</v>
      </c>
      <c r="G256" s="72">
        <f>_xlfn.IFNA(IF('Stata dataset (nominal)'!G255="","",IF(LEFT(G$4,1)="£", 'Stata dataset (nominal)'!G255*$D256, 'Stata dataset (nominal)'!G255)), "")</f>
        <v>0.62888819292201681</v>
      </c>
      <c r="H256" s="72">
        <f>_xlfn.IFNA(IF('Stata dataset (nominal)'!H255="","",IF(LEFT(H$4,1)="£", 'Stata dataset (nominal)'!H255*$D256, 'Stata dataset (nominal)'!H255)), "")</f>
        <v>0.20346382712182895</v>
      </c>
      <c r="I256" s="72">
        <f>_xlfn.IFNA(IF('Stata dataset (nominal)'!I255="","",IF(LEFT(I$4,1)="£", 'Stata dataset (nominal)'!I255*$D256, 'Stata dataset (nominal)'!I255)), "")</f>
        <v>1.9051612903225803</v>
      </c>
      <c r="J256" s="72" t="str">
        <f>_xlfn.IFNA(IF('Stata dataset (nominal)'!J255="","",IF(LEFT(J$4,1)="£", 'Stata dataset (nominal)'!J255*$D256, 'Stata dataset (nominal)'!J255)), "")</f>
        <v/>
      </c>
      <c r="K256" s="72" t="str">
        <f>_xlfn.IFNA(IF('Stata dataset (nominal)'!K255="","",IF(LEFT(K$4,1)="£", 'Stata dataset (nominal)'!K255*$D256, 'Stata dataset (nominal)'!K255)), "")</f>
        <v/>
      </c>
      <c r="L256" s="72">
        <f>_xlfn.IFNA(IF('Stata dataset (nominal)'!L255="","",IF(LEFT(L$4,1)="£", 'Stata dataset (nominal)'!L255*$D256, 'Stata dataset (nominal)'!L255)), "")</f>
        <v>0</v>
      </c>
      <c r="M256" s="72">
        <f>_xlfn.IFNA(IF('Stata dataset (nominal)'!M255="","",IF(LEFT(M$4,1)="£", 'Stata dataset (nominal)'!M255*$D256, 'Stata dataset (nominal)'!M255)), "")</f>
        <v>0.10520004697776383</v>
      </c>
      <c r="N256" s="72" t="str">
        <f>_xlfn.IFNA(IF('Stata dataset (nominal)'!N255="","",IF(LEFT(N$4,1)="£", 'Stata dataset (nominal)'!N255*$D256, 'Stata dataset (nominal)'!N255)), "")</f>
        <v/>
      </c>
      <c r="O256" s="72">
        <f>_xlfn.IFNA(IF('Stata dataset (nominal)'!O255="","",IF(LEFT(O$4,1)="£", 'Stata dataset (nominal)'!O255*$D256, 'Stata dataset (nominal)'!O255)), "")</f>
        <v>201.66900000000001</v>
      </c>
      <c r="P256" s="72" t="str">
        <f>_xlfn.IFNA(IF('Stata dataset (nominal)'!P255="","",IF(LEFT(P$4,1)="£", 'Stata dataset (nominal)'!P255*$D256, 'Stata dataset (nominal)'!P255)), "")</f>
        <v/>
      </c>
      <c r="Q256" s="72" t="str">
        <f>_xlfn.IFNA(IF('Stata dataset (nominal)'!Q255="","",IF(LEFT(Q$4,1)="£", 'Stata dataset (nominal)'!Q255*$D256, 'Stata dataset (nominal)'!Q255)), "")</f>
        <v/>
      </c>
      <c r="R256" s="72">
        <f>_xlfn.IFNA(IF('Stata dataset (nominal)'!R255="","",IF(LEFT(R$4,1)="£", 'Stata dataset (nominal)'!R255*$D256, 'Stata dataset (nominal)'!R255)), "")</f>
        <v>92.944999999999993</v>
      </c>
      <c r="S256" s="72" t="str">
        <f>_xlfn.IFNA(IF('Stata dataset (nominal)'!S255="","",IF(LEFT(S$4,1)="£", 'Stata dataset (nominal)'!S255*$D256, 'Stata dataset (nominal)'!S255)), "")</f>
        <v/>
      </c>
      <c r="T256" s="72" t="str">
        <f>_xlfn.IFNA(IF('Stata dataset (nominal)'!T255="","",IF(LEFT(T$4,1)="£", 'Stata dataset (nominal)'!T255*$D256, 'Stata dataset (nominal)'!T255)), "")</f>
        <v/>
      </c>
      <c r="U256" s="72">
        <f>_xlfn.IFNA(IF('Stata dataset (nominal)'!U255="","",IF(LEFT(U$4,1)="£", 'Stata dataset (nominal)'!U255*$D256, 'Stata dataset (nominal)'!U255)), "")</f>
        <v>24.224364324706425</v>
      </c>
      <c r="V256" s="72">
        <f>_xlfn.IFNA(IF('Stata dataset (nominal)'!V255="","",IF(LEFT(V$4,1)="£", 'Stata dataset (nominal)'!V255*$D256, 'Stata dataset (nominal)'!V255)), "")</f>
        <v>139.20237749942319</v>
      </c>
      <c r="W256" s="72">
        <f>_xlfn.IFNA(IF('Stata dataset (nominal)'!W255="","",IF(LEFT(W$4,1)="£", 'Stata dataset (nominal)'!W255*$D256, 'Stata dataset (nominal)'!W255)), "")</f>
        <v>1.9308237471594238</v>
      </c>
      <c r="X256" s="72">
        <f>_xlfn.IFNA(IF('Stata dataset (nominal)'!X255="","",IF(LEFT(X$4,1)="£", 'Stata dataset (nominal)'!X255*$D256, 'Stata dataset (nominal)'!X255)), "")</f>
        <v>14.565481934840271</v>
      </c>
      <c r="Y256" s="72">
        <f>_xlfn.IFNA(IF('Stata dataset (nominal)'!Y255="","",IF(LEFT(Y$4,1)="£", 'Stata dataset (nominal)'!Y255*$D256, 'Stata dataset (nominal)'!Y255)), "")</f>
        <v>11.679110627598293</v>
      </c>
      <c r="Z256" s="72">
        <f>_xlfn.IFNA(IF('Stata dataset (nominal)'!Z255="","",IF(LEFT(Z$4,1)="£", 'Stata dataset (nominal)'!Z255*$D256, 'Stata dataset (nominal)'!Z255)), "")</f>
        <v>10.459688655924952</v>
      </c>
      <c r="AA256" s="72">
        <f>_xlfn.IFNA(IF('Stata dataset (nominal)'!AA255="","",IF(LEFT(AA$4,1)="£", 'Stata dataset (nominal)'!AA255*$D256, 'Stata dataset (nominal)'!AA255)), "")</f>
        <v>35.636226902599432</v>
      </c>
      <c r="AB256" s="72">
        <f>_xlfn.IFNA(IF('Stata dataset (nominal)'!AB255="","",IF(LEFT(AB$4,1)="£", 'Stata dataset (nominal)'!AB255*$D256, 'Stata dataset (nominal)'!AB255)), "")</f>
        <v>0.10057586908863135</v>
      </c>
      <c r="AC256" s="72">
        <f>_xlfn.IFNA(IF('Stata dataset (nominal)'!AC255="","",IF(LEFT(AC$4,1)="£", 'Stata dataset (nominal)'!AC255*$D256, 'Stata dataset (nominal)'!AC255)), "")</f>
        <v>0.13305020926458444</v>
      </c>
      <c r="AD256" s="72">
        <f>_xlfn.IFNA(IF('Stata dataset (nominal)'!AD255="","",IF(LEFT(AD$4,1)="£", 'Stata dataset (nominal)'!AD255*$D256, 'Stata dataset (nominal)'!AD255)), "")</f>
        <v>9.4795646727215771E-2</v>
      </c>
    </row>
    <row r="257" spans="1:30" x14ac:dyDescent="0.4">
      <c r="A257" s="63" t="str">
        <f t="shared" si="3"/>
        <v>PRT20</v>
      </c>
      <c r="B257" s="63" t="s">
        <v>457</v>
      </c>
      <c r="C257" s="63" t="s">
        <v>255</v>
      </c>
      <c r="D257" s="72">
        <f>_xlfn.IFNA(IF('Stata dataset (nominal)'!D256="","",IF(LEFT(D$4,1)="£",'Stata dataset (nominal)'!D256*$D257,'Stata dataset (nominal)'!D256)),"")</f>
        <v>1.1367310801447381</v>
      </c>
      <c r="E257" s="72">
        <f>_xlfn.IFNA(IF('Stata dataset (nominal)'!E256="","",IF(LEFT(E$4,1)="£", 'Stata dataset (nominal)'!E256*$D257, 'Stata dataset (nominal)'!E256)), "")</f>
        <v>2.2359500346446999</v>
      </c>
      <c r="F257" s="72">
        <f>_xlfn.IFNA(IF('Stata dataset (nominal)'!F256="","",IF(LEFT(F$4,1)="£", 'Stata dataset (nominal)'!F256*$D257, 'Stata dataset (nominal)'!F256)), "")</f>
        <v>0.41149665101239519</v>
      </c>
      <c r="G257" s="72">
        <f>_xlfn.IFNA(IF('Stata dataset (nominal)'!G256="","",IF(LEFT(G$4,1)="£", 'Stata dataset (nominal)'!G256*$D257, 'Stata dataset (nominal)'!G256)), "")</f>
        <v>2.3018804372930948</v>
      </c>
      <c r="H257" s="72">
        <f>_xlfn.IFNA(IF('Stata dataset (nominal)'!H256="","",IF(LEFT(H$4,1)="£", 'Stata dataset (nominal)'!H256*$D257, 'Stata dataset (nominal)'!H256)), "")</f>
        <v>0.20233813226576339</v>
      </c>
      <c r="I257" s="72">
        <f>_xlfn.IFNA(IF('Stata dataset (nominal)'!I256="","",IF(LEFT(I$4,1)="£", 'Stata dataset (nominal)'!I256*$D257, 'Stata dataset (nominal)'!I256)), "")</f>
        <v>1.7335148972207255</v>
      </c>
      <c r="J257" s="72" t="str">
        <f>_xlfn.IFNA(IF('Stata dataset (nominal)'!J256="","",IF(LEFT(J$4,1)="£", 'Stata dataset (nominal)'!J256*$D257, 'Stata dataset (nominal)'!J256)), "")</f>
        <v/>
      </c>
      <c r="K257" s="72" t="str">
        <f>_xlfn.IFNA(IF('Stata dataset (nominal)'!K256="","",IF(LEFT(K$4,1)="£", 'Stata dataset (nominal)'!K256*$D257, 'Stata dataset (nominal)'!K256)), "")</f>
        <v/>
      </c>
      <c r="L257" s="72">
        <f>_xlfn.IFNA(IF('Stata dataset (nominal)'!L256="","",IF(LEFT(L$4,1)="£", 'Stata dataset (nominal)'!L256*$D257, 'Stata dataset (nominal)'!L256)), "")</f>
        <v>0</v>
      </c>
      <c r="M257" s="72">
        <f>_xlfn.IFNA(IF('Stata dataset (nominal)'!M256="","",IF(LEFT(M$4,1)="£", 'Stata dataset (nominal)'!M256*$D257, 'Stata dataset (nominal)'!M256)), "")</f>
        <v>0.16823619986142124</v>
      </c>
      <c r="N257" s="72" t="str">
        <f>_xlfn.IFNA(IF('Stata dataset (nominal)'!N256="","",IF(LEFT(N$4,1)="£", 'Stata dataset (nominal)'!N256*$D257, 'Stata dataset (nominal)'!N256)), "")</f>
        <v/>
      </c>
      <c r="O257" s="72">
        <f>_xlfn.IFNA(IF('Stata dataset (nominal)'!O256="","",IF(LEFT(O$4,1)="£", 'Stata dataset (nominal)'!O256*$D257, 'Stata dataset (nominal)'!O256)), "")</f>
        <v>200.25</v>
      </c>
      <c r="P257" s="72" t="str">
        <f>_xlfn.IFNA(IF('Stata dataset (nominal)'!P256="","",IF(LEFT(P$4,1)="£", 'Stata dataset (nominal)'!P256*$D257, 'Stata dataset (nominal)'!P256)), "")</f>
        <v/>
      </c>
      <c r="Q257" s="72" t="str">
        <f>_xlfn.IFNA(IF('Stata dataset (nominal)'!Q256="","",IF(LEFT(Q$4,1)="£", 'Stata dataset (nominal)'!Q256*$D257, 'Stata dataset (nominal)'!Q256)), "")</f>
        <v/>
      </c>
      <c r="R257" s="72">
        <f>_xlfn.IFNA(IF('Stata dataset (nominal)'!R256="","",IF(LEFT(R$4,1)="£", 'Stata dataset (nominal)'!R256*$D257, 'Stata dataset (nominal)'!R256)), "")</f>
        <v>96.361999999999995</v>
      </c>
      <c r="S257" s="72" t="str">
        <f>_xlfn.IFNA(IF('Stata dataset (nominal)'!S256="","",IF(LEFT(S$4,1)="£", 'Stata dataset (nominal)'!S256*$D257, 'Stata dataset (nominal)'!S256)), "")</f>
        <v/>
      </c>
      <c r="T257" s="72" t="str">
        <f>_xlfn.IFNA(IF('Stata dataset (nominal)'!T256="","",IF(LEFT(T$4,1)="£", 'Stata dataset (nominal)'!T256*$D257, 'Stata dataset (nominal)'!T256)), "")</f>
        <v/>
      </c>
      <c r="U257" s="72">
        <f>_xlfn.IFNA(IF('Stata dataset (nominal)'!U256="","",IF(LEFT(U$4,1)="£", 'Stata dataset (nominal)'!U256*$D257, 'Stata dataset (nominal)'!U256)), "")</f>
        <v>23.46074554319037</v>
      </c>
      <c r="V257" s="72">
        <f>_xlfn.IFNA(IF('Stata dataset (nominal)'!V256="","",IF(LEFT(V$4,1)="£", 'Stata dataset (nominal)'!V256*$D257, 'Stata dataset (nominal)'!V256)), "")</f>
        <v>138.93243738119571</v>
      </c>
      <c r="W257" s="72">
        <f>_xlfn.IFNA(IF('Stata dataset (nominal)'!W256="","",IF(LEFT(W$4,1)="£", 'Stata dataset (nominal)'!W256*$D257, 'Stata dataset (nominal)'!W256)), "")</f>
        <v>1.9393789406318931</v>
      </c>
      <c r="X257" s="72">
        <f>_xlfn.IFNA(IF('Stata dataset (nominal)'!X256="","",IF(LEFT(X$4,1)="£", 'Stata dataset (nominal)'!X256*$D257, 'Stata dataset (nominal)'!X256)), "")</f>
        <v>13.129195525708589</v>
      </c>
      <c r="Y257" s="72">
        <f>_xlfn.IFNA(IF('Stata dataset (nominal)'!Y256="","",IF(LEFT(Y$4,1)="£", 'Stata dataset (nominal)'!Y256*$D257, 'Stata dataset (nominal)'!Y256)), "")</f>
        <v>10.049387522712809</v>
      </c>
      <c r="Z257" s="72">
        <f>_xlfn.IFNA(IF('Stata dataset (nominal)'!Z256="","",IF(LEFT(Z$4,1)="£", 'Stata dataset (nominal)'!Z256*$D257, 'Stata dataset (nominal)'!Z256)), "")</f>
        <v>10.049387522712809</v>
      </c>
      <c r="AA257" s="72">
        <f>_xlfn.IFNA(IF('Stata dataset (nominal)'!AA256="","",IF(LEFT(AA$4,1)="£", 'Stata dataset (nominal)'!AA256*$D257, 'Stata dataset (nominal)'!AA256)), "")</f>
        <v>35.946846947417058</v>
      </c>
      <c r="AB257" s="72">
        <f>_xlfn.IFNA(IF('Stata dataset (nominal)'!AB256="","",IF(LEFT(AB$4,1)="£", 'Stata dataset (nominal)'!AB256*$D257, 'Stata dataset (nominal)'!AB256)), "")</f>
        <v>0.10230579721302642</v>
      </c>
      <c r="AC257" s="72">
        <f>_xlfn.IFNA(IF('Stata dataset (nominal)'!AC256="","",IF(LEFT(AC$4,1)="£", 'Stata dataset (nominal)'!AC256*$D257, 'Stata dataset (nominal)'!AC256)), "")</f>
        <v>0.13082741340574894</v>
      </c>
      <c r="AD257" s="72">
        <f>_xlfn.IFNA(IF('Stata dataset (nominal)'!AD256="","",IF(LEFT(AD$4,1)="£", 'Stata dataset (nominal)'!AD256*$D257, 'Stata dataset (nominal)'!AD256)), "")</f>
        <v>0.2478073754715529</v>
      </c>
    </row>
    <row r="258" spans="1:30" x14ac:dyDescent="0.4">
      <c r="A258" s="63" t="str">
        <f t="shared" si="3"/>
        <v>PRT21</v>
      </c>
      <c r="B258" s="63" t="s">
        <v>457</v>
      </c>
      <c r="C258" s="63" t="s">
        <v>257</v>
      </c>
      <c r="D258" s="72">
        <f>_xlfn.IFNA(IF('Stata dataset (nominal)'!D257="","",IF(LEFT(D$4,1)="£",'Stata dataset (nominal)'!D257*$D258,'Stata dataset (nominal)'!D257)),"")</f>
        <v>1.1277018254028868</v>
      </c>
      <c r="E258" s="72">
        <f>_xlfn.IFNA(IF('Stata dataset (nominal)'!E257="","",IF(LEFT(E$4,1)="£", 'Stata dataset (nominal)'!E257*$D258, 'Stata dataset (nominal)'!E257)), "")</f>
        <v>2.2396158252501333</v>
      </c>
      <c r="F258" s="72">
        <f>_xlfn.IFNA(IF('Stata dataset (nominal)'!F257="","",IF(LEFT(F$4,1)="£", 'Stata dataset (nominal)'!F257*$D258, 'Stata dataset (nominal)'!F257)), "")</f>
        <v>0.35860918047811802</v>
      </c>
      <c r="G258" s="72">
        <f>_xlfn.IFNA(IF('Stata dataset (nominal)'!G257="","",IF(LEFT(G$4,1)="£", 'Stata dataset (nominal)'!G257*$D258, 'Stata dataset (nominal)'!G257)), "")</f>
        <v>0.2571160161918582</v>
      </c>
      <c r="H258" s="72">
        <f>_xlfn.IFNA(IF('Stata dataset (nominal)'!H257="","",IF(LEFT(H$4,1)="£", 'Stata dataset (nominal)'!H257*$D258, 'Stata dataset (nominal)'!H257)), "")</f>
        <v>0.14096272817536085</v>
      </c>
      <c r="I258" s="72">
        <f>_xlfn.IFNA(IF('Stata dataset (nominal)'!I257="","",IF(LEFT(I$4,1)="£", 'Stata dataset (nominal)'!I257*$D258, 'Stata dataset (nominal)'!I257)), "")</f>
        <v>1.8088337279462305</v>
      </c>
      <c r="J258" s="72">
        <f>_xlfn.IFNA(IF('Stata dataset (nominal)'!J257="","",IF(LEFT(J$4,1)="£", 'Stata dataset (nominal)'!J257*$D258, 'Stata dataset (nominal)'!J257)), "")</f>
        <v>0.21088024135033984</v>
      </c>
      <c r="K258" s="72" t="str">
        <f>_xlfn.IFNA(IF('Stata dataset (nominal)'!K257="","",IF(LEFT(K$4,1)="£", 'Stata dataset (nominal)'!K257*$D258, 'Stata dataset (nominal)'!K257)), "")</f>
        <v/>
      </c>
      <c r="L258" s="72">
        <f>_xlfn.IFNA(IF('Stata dataset (nominal)'!L257="","",IF(LEFT(L$4,1)="£", 'Stata dataset (nominal)'!L257*$D258, 'Stata dataset (nominal)'!L257)), "")</f>
        <v>0</v>
      </c>
      <c r="M258" s="72" t="str">
        <f>_xlfn.IFNA(IF('Stata dataset (nominal)'!M257="","",IF(LEFT(M$4,1)="£", 'Stata dataset (nominal)'!M257*$D258, 'Stata dataset (nominal)'!M257)), "")</f>
        <v/>
      </c>
      <c r="N258" s="72" t="str">
        <f>_xlfn.IFNA(IF('Stata dataset (nominal)'!N257="","",IF(LEFT(N$4,1)="£", 'Stata dataset (nominal)'!N257*$D258, 'Stata dataset (nominal)'!N257)), "")</f>
        <v/>
      </c>
      <c r="O258" s="72">
        <f>_xlfn.IFNA(IF('Stata dataset (nominal)'!O257="","",IF(LEFT(O$4,1)="£", 'Stata dataset (nominal)'!O257*$D258, 'Stata dataset (nominal)'!O257)), "")</f>
        <v>199.49</v>
      </c>
      <c r="P258" s="72">
        <f>_xlfn.IFNA(IF('Stata dataset (nominal)'!P257="","",IF(LEFT(P$4,1)="£", 'Stata dataset (nominal)'!P257*$D258, 'Stata dataset (nominal)'!P257)), "")</f>
        <v>0</v>
      </c>
      <c r="Q258" s="72">
        <f>_xlfn.IFNA(IF('Stata dataset (nominal)'!Q257="","",IF(LEFT(Q$4,1)="£", 'Stata dataset (nominal)'!Q257*$D258, 'Stata dataset (nominal)'!Q257)), "")</f>
        <v>0</v>
      </c>
      <c r="R258" s="72">
        <f>_xlfn.IFNA(IF('Stata dataset (nominal)'!R257="","",IF(LEFT(R$4,1)="£", 'Stata dataset (nominal)'!R257*$D258, 'Stata dataset (nominal)'!R257)), "")</f>
        <v>99.516000000000005</v>
      </c>
      <c r="S258" s="72">
        <f>_xlfn.IFNA(IF('Stata dataset (nominal)'!S257="","",IF(LEFT(S$4,1)="£", 'Stata dataset (nominal)'!S257*$D258, 'Stata dataset (nominal)'!S257)), "")</f>
        <v>0</v>
      </c>
      <c r="T258" s="72">
        <f>_xlfn.IFNA(IF('Stata dataset (nominal)'!T257="","",IF(LEFT(T$4,1)="£", 'Stata dataset (nominal)'!T257*$D258, 'Stata dataset (nominal)'!T257)), "")</f>
        <v>0</v>
      </c>
      <c r="U258" s="72">
        <f>_xlfn.IFNA(IF('Stata dataset (nominal)'!U257="","",IF(LEFT(U$4,1)="£", 'Stata dataset (nominal)'!U257*$D258, 'Stata dataset (nominal)'!U257)), "")</f>
        <v>23.146912048691163</v>
      </c>
      <c r="V258" s="72">
        <f>_xlfn.IFNA(IF('Stata dataset (nominal)'!V257="","",IF(LEFT(V$4,1)="£", 'Stata dataset (nominal)'!V257*$D258, 'Stata dataset (nominal)'!V257)), "")</f>
        <v>138.01273253185644</v>
      </c>
      <c r="W258" s="72">
        <f>_xlfn.IFNA(IF('Stata dataset (nominal)'!W257="","",IF(LEFT(W$4,1)="£", 'Stata dataset (nominal)'!W257*$D258, 'Stata dataset (nominal)'!W257)), "")</f>
        <v>1.9646038889391404</v>
      </c>
      <c r="X258" s="72">
        <f>_xlfn.IFNA(IF('Stata dataset (nominal)'!X257="","",IF(LEFT(X$4,1)="£", 'Stata dataset (nominal)'!X257*$D258, 'Stata dataset (nominal)'!X257)), "")</f>
        <v>13.129195525708589</v>
      </c>
      <c r="Y258" s="72">
        <f>_xlfn.IFNA(IF('Stata dataset (nominal)'!Y257="","",IF(LEFT(Y$4,1)="£", 'Stata dataset (nominal)'!Y257*$D258, 'Stata dataset (nominal)'!Y257)), "")</f>
        <v>10.049387522712809</v>
      </c>
      <c r="Z258" s="72">
        <f>_xlfn.IFNA(IF('Stata dataset (nominal)'!Z257="","",IF(LEFT(Z$4,1)="£", 'Stata dataset (nominal)'!Z257*$D258, 'Stata dataset (nominal)'!Z257)), "")</f>
        <v>10.049387522712809</v>
      </c>
      <c r="AA258" s="72">
        <f>_xlfn.IFNA(IF('Stata dataset (nominal)'!AA257="","",IF(LEFT(AA$4,1)="£", 'Stata dataset (nominal)'!AA257*$D258, 'Stata dataset (nominal)'!AA257)), "")</f>
        <v>35.087314595585418</v>
      </c>
      <c r="AB258" s="72">
        <f>_xlfn.IFNA(IF('Stata dataset (nominal)'!AB257="","",IF(LEFT(AB$4,1)="£", 'Stata dataset (nominal)'!AB257*$D258, 'Stata dataset (nominal)'!AB257)), "")</f>
        <v>0.1522397464293897</v>
      </c>
      <c r="AC258" s="72">
        <f>_xlfn.IFNA(IF('Stata dataset (nominal)'!AC257="","",IF(LEFT(AC$4,1)="£", 'Stata dataset (nominal)'!AC257*$D258, 'Stata dataset (nominal)'!AC257)), "")</f>
        <v>0.12978822826909589</v>
      </c>
      <c r="AD258" s="72">
        <f>_xlfn.IFNA(IF('Stata dataset (nominal)'!AD257="","",IF(LEFT(AD$4,1)="£", 'Stata dataset (nominal)'!AD257*$D258, 'Stata dataset (nominal)'!AD257)), "")</f>
        <v>5.3001985793935676E-2</v>
      </c>
    </row>
    <row r="259" spans="1:30" x14ac:dyDescent="0.4">
      <c r="A259" s="63" t="str">
        <f t="shared" si="3"/>
        <v>PRT22</v>
      </c>
      <c r="B259" s="63" t="s">
        <v>457</v>
      </c>
      <c r="C259" s="63" t="s">
        <v>259</v>
      </c>
      <c r="D259" s="72">
        <f>_xlfn.IFNA(IF('Stata dataset (nominal)'!D258="","",IF(LEFT(D$4,1)="£",'Stata dataset (nominal)'!D258*$D259,'Stata dataset (nominal)'!D258)),"")</f>
        <v>1.0877412700751434</v>
      </c>
      <c r="E259" s="72">
        <f>_xlfn.IFNA(IF('Stata dataset (nominal)'!E258="","",IF(LEFT(E$4,1)="£", 'Stata dataset (nominal)'!E258*$D259, 'Stata dataset (nominal)'!E258)), "")</f>
        <v>1.9883910416973622</v>
      </c>
      <c r="F259" s="72">
        <f>_xlfn.IFNA(IF('Stata dataset (nominal)'!F258="","",IF(LEFT(F$4,1)="£", 'Stata dataset (nominal)'!F258*$D259, 'Stata dataset (nominal)'!F258)), "")</f>
        <v>0.33719979372329445</v>
      </c>
      <c r="G259" s="72">
        <f>_xlfn.IFNA(IF('Stata dataset (nominal)'!G258="","",IF(LEFT(G$4,1)="£", 'Stata dataset (nominal)'!G258*$D259, 'Stata dataset (nominal)'!G258)), "")</f>
        <v>2.8281273021953726E-2</v>
      </c>
      <c r="H259" s="72">
        <f>_xlfn.IFNA(IF('Stata dataset (nominal)'!H258="","",IF(LEFT(H$4,1)="£", 'Stata dataset (nominal)'!H258*$D259, 'Stata dataset (nominal)'!H258)), "")</f>
        <v>0.21210954766465298</v>
      </c>
      <c r="I259" s="72">
        <f>_xlfn.IFNA(IF('Stata dataset (nominal)'!I258="","",IF(LEFT(I$4,1)="£", 'Stata dataset (nominal)'!I258*$D259, 'Stata dataset (nominal)'!I258)), "")</f>
        <v>1.6348751289229404</v>
      </c>
      <c r="J259" s="72">
        <f>_xlfn.IFNA(IF('Stata dataset (nominal)'!J258="","",IF(LEFT(J$4,1)="£", 'Stata dataset (nominal)'!J258*$D259, 'Stata dataset (nominal)'!J258)), "")</f>
        <v>0.20340761750405181</v>
      </c>
      <c r="K259" s="72" t="str">
        <f>_xlfn.IFNA(IF('Stata dataset (nominal)'!K258="","",IF(LEFT(K$4,1)="£", 'Stata dataset (nominal)'!K258*$D259, 'Stata dataset (nominal)'!K258)), "")</f>
        <v/>
      </c>
      <c r="L259" s="72">
        <f>_xlfn.IFNA(IF('Stata dataset (nominal)'!L258="","",IF(LEFT(L$4,1)="£", 'Stata dataset (nominal)'!L258*$D259, 'Stata dataset (nominal)'!L258)), "")</f>
        <v>0</v>
      </c>
      <c r="M259" s="72" t="str">
        <f>_xlfn.IFNA(IF('Stata dataset (nominal)'!M258="","",IF(LEFT(M$4,1)="£", 'Stata dataset (nominal)'!M258*$D259, 'Stata dataset (nominal)'!M258)), "")</f>
        <v/>
      </c>
      <c r="N259" s="72" t="str">
        <f>_xlfn.IFNA(IF('Stata dataset (nominal)'!N258="","",IF(LEFT(N$4,1)="£", 'Stata dataset (nominal)'!N258*$D259, 'Stata dataset (nominal)'!N258)), "")</f>
        <v/>
      </c>
      <c r="O259" s="72">
        <f>_xlfn.IFNA(IF('Stata dataset (nominal)'!O258="","",IF(LEFT(O$4,1)="£", 'Stata dataset (nominal)'!O258*$D259, 'Stata dataset (nominal)'!O258)), "")</f>
        <v>198.505</v>
      </c>
      <c r="P259" s="72">
        <f>_xlfn.IFNA(IF('Stata dataset (nominal)'!P258="","",IF(LEFT(P$4,1)="£", 'Stata dataset (nominal)'!P258*$D259, 'Stata dataset (nominal)'!P258)), "")</f>
        <v>0</v>
      </c>
      <c r="Q259" s="72">
        <f>_xlfn.IFNA(IF('Stata dataset (nominal)'!Q258="","",IF(LEFT(Q$4,1)="£", 'Stata dataset (nominal)'!Q258*$D259, 'Stata dataset (nominal)'!Q258)), "")</f>
        <v>0</v>
      </c>
      <c r="R259" s="72">
        <f>_xlfn.IFNA(IF('Stata dataset (nominal)'!R258="","",IF(LEFT(R$4,1)="£", 'Stata dataset (nominal)'!R258*$D259, 'Stata dataset (nominal)'!R258)), "")</f>
        <v>102.22199999999999</v>
      </c>
      <c r="S259" s="72">
        <f>_xlfn.IFNA(IF('Stata dataset (nominal)'!S258="","",IF(LEFT(S$4,1)="£", 'Stata dataset (nominal)'!S258*$D259, 'Stata dataset (nominal)'!S258)), "")</f>
        <v>0</v>
      </c>
      <c r="T259" s="72">
        <f>_xlfn.IFNA(IF('Stata dataset (nominal)'!T258="","",IF(LEFT(T$4,1)="£", 'Stata dataset (nominal)'!T258*$D259, 'Stata dataset (nominal)'!T258)), "")</f>
        <v>0</v>
      </c>
      <c r="U259" s="72">
        <f>_xlfn.IFNA(IF('Stata dataset (nominal)'!U258="","",IF(LEFT(U$4,1)="£", 'Stata dataset (nominal)'!U258*$D259, 'Stata dataset (nominal)'!U258)), "")</f>
        <v>21.223682582694416</v>
      </c>
      <c r="V259" s="72">
        <f>_xlfn.IFNA(IF('Stata dataset (nominal)'!V258="","",IF(LEFT(V$4,1)="£", 'Stata dataset (nominal)'!V258*$D259, 'Stata dataset (nominal)'!V258)), "")</f>
        <v>138.34606100839989</v>
      </c>
      <c r="W259" s="72">
        <f>_xlfn.IFNA(IF('Stata dataset (nominal)'!W258="","",IF(LEFT(W$4,1)="£", 'Stata dataset (nominal)'!W258*$D259, 'Stata dataset (nominal)'!W258)), "")</f>
        <v>1.9520020833997049</v>
      </c>
      <c r="X259" s="72">
        <f>_xlfn.IFNA(IF('Stata dataset (nominal)'!X258="","",IF(LEFT(X$4,1)="£", 'Stata dataset (nominal)'!X258*$D259, 'Stata dataset (nominal)'!X258)), "")</f>
        <v>13.129195525708589</v>
      </c>
      <c r="Y259" s="72">
        <f>_xlfn.IFNA(IF('Stata dataset (nominal)'!Y258="","",IF(LEFT(Y$4,1)="£", 'Stata dataset (nominal)'!Y258*$D259, 'Stata dataset (nominal)'!Y258)), "")</f>
        <v>10.049387522712809</v>
      </c>
      <c r="Z259" s="72">
        <f>_xlfn.IFNA(IF('Stata dataset (nominal)'!Z258="","",IF(LEFT(Z$4,1)="£", 'Stata dataset (nominal)'!Z258*$D259, 'Stata dataset (nominal)'!Z258)), "")</f>
        <v>10.049387522712809</v>
      </c>
      <c r="AA259" s="72">
        <f>_xlfn.IFNA(IF('Stata dataset (nominal)'!AA258="","",IF(LEFT(AA$4,1)="£", 'Stata dataset (nominal)'!AA258*$D259, 'Stata dataset (nominal)'!AA258)), "")</f>
        <v>33.728681302490045</v>
      </c>
      <c r="AB259" s="72">
        <f>_xlfn.IFNA(IF('Stata dataset (nominal)'!AB258="","",IF(LEFT(AB$4,1)="£", 'Stata dataset (nominal)'!AB258*$D259, 'Stata dataset (nominal)'!AB258)), "")</f>
        <v>0.11094960954766464</v>
      </c>
      <c r="AC259" s="72">
        <f>_xlfn.IFNA(IF('Stata dataset (nominal)'!AC258="","",IF(LEFT(AC$4,1)="£", 'Stata dataset (nominal)'!AC258*$D259, 'Stata dataset (nominal)'!AC258)), "")</f>
        <v>0.12518913162864834</v>
      </c>
      <c r="AD259" s="72">
        <f>_xlfn.IFNA(IF('Stata dataset (nominal)'!AD258="","",IF(LEFT(AD$4,1)="£", 'Stata dataset (nominal)'!AD258*$D259, 'Stata dataset (nominal)'!AD258)), "")</f>
        <v>0.20449535877412697</v>
      </c>
    </row>
    <row r="260" spans="1:30" x14ac:dyDescent="0.4">
      <c r="A260" s="63" t="str">
        <f t="shared" si="3"/>
        <v>PRT23</v>
      </c>
      <c r="B260" s="63" t="s">
        <v>457</v>
      </c>
      <c r="C260" s="63" t="s">
        <v>261</v>
      </c>
      <c r="D260" s="72">
        <f>_xlfn.IFNA(IF('Stata dataset (nominal)'!D259="","",IF(LEFT(D$4,1)="£",'Stata dataset (nominal)'!D259*$D260,'Stata dataset (nominal)'!D259)),"")</f>
        <v>1</v>
      </c>
      <c r="E260" s="72">
        <f>_xlfn.IFNA(IF('Stata dataset (nominal)'!E259="","",IF(LEFT(E$4,1)="£", 'Stata dataset (nominal)'!E259*$D260, 'Stata dataset (nominal)'!E259)), "")</f>
        <v>2.2109999999999999</v>
      </c>
      <c r="F260" s="72">
        <f>_xlfn.IFNA(IF('Stata dataset (nominal)'!F259="","",IF(LEFT(F$4,1)="£", 'Stata dataset (nominal)'!F259*$D260, 'Stata dataset (nominal)'!F259)), "")</f>
        <v>0.32300000000000001</v>
      </c>
      <c r="G260" s="72">
        <f>_xlfn.IFNA(IF('Stata dataset (nominal)'!G259="","",IF(LEFT(G$4,1)="£", 'Stata dataset (nominal)'!G259*$D260, 'Stata dataset (nominal)'!G259)), "")</f>
        <v>0.96500000000000008</v>
      </c>
      <c r="H260" s="72">
        <f>_xlfn.IFNA(IF('Stata dataset (nominal)'!H259="","",IF(LEFT(H$4,1)="£", 'Stata dataset (nominal)'!H259*$D260, 'Stata dataset (nominal)'!H259)), "")</f>
        <v>0.251</v>
      </c>
      <c r="I260" s="72">
        <f>_xlfn.IFNA(IF('Stata dataset (nominal)'!I259="","",IF(LEFT(I$4,1)="£", 'Stata dataset (nominal)'!I259*$D260, 'Stata dataset (nominal)'!I259)), "")</f>
        <v>1.778</v>
      </c>
      <c r="J260" s="72">
        <f>_xlfn.IFNA(IF('Stata dataset (nominal)'!J259="","",IF(LEFT(J$4,1)="£", 'Stata dataset (nominal)'!J259*$D260, 'Stata dataset (nominal)'!J259)), "")</f>
        <v>0.187</v>
      </c>
      <c r="K260" s="72" t="str">
        <f>_xlfn.IFNA(IF('Stata dataset (nominal)'!K259="","",IF(LEFT(K$4,1)="£", 'Stata dataset (nominal)'!K259*$D260, 'Stata dataset (nominal)'!K259)), "")</f>
        <v/>
      </c>
      <c r="L260" s="72">
        <f>_xlfn.IFNA(IF('Stata dataset (nominal)'!L259="","",IF(LEFT(L$4,1)="£", 'Stata dataset (nominal)'!L259*$D260, 'Stata dataset (nominal)'!L259)), "")</f>
        <v>0</v>
      </c>
      <c r="M260" s="72" t="str">
        <f>_xlfn.IFNA(IF('Stata dataset (nominal)'!M259="","",IF(LEFT(M$4,1)="£", 'Stata dataset (nominal)'!M259*$D260, 'Stata dataset (nominal)'!M259)), "")</f>
        <v/>
      </c>
      <c r="N260" s="72" t="str">
        <f>_xlfn.IFNA(IF('Stata dataset (nominal)'!N259="","",IF(LEFT(N$4,1)="£", 'Stata dataset (nominal)'!N259*$D260, 'Stata dataset (nominal)'!N259)), "")</f>
        <v/>
      </c>
      <c r="O260" s="72">
        <f>_xlfn.IFNA(IF('Stata dataset (nominal)'!O259="","",IF(LEFT(O$4,1)="£", 'Stata dataset (nominal)'!O259*$D260, 'Stata dataset (nominal)'!O259)), "")</f>
        <v>195.42699999999999</v>
      </c>
      <c r="P260" s="72">
        <f>_xlfn.IFNA(IF('Stata dataset (nominal)'!P259="","",IF(LEFT(P$4,1)="£", 'Stata dataset (nominal)'!P259*$D260, 'Stata dataset (nominal)'!P259)), "")</f>
        <v>0</v>
      </c>
      <c r="Q260" s="72">
        <f>_xlfn.IFNA(IF('Stata dataset (nominal)'!Q259="","",IF(LEFT(Q$4,1)="£", 'Stata dataset (nominal)'!Q259*$D260, 'Stata dataset (nominal)'!Q259)), "")</f>
        <v>0</v>
      </c>
      <c r="R260" s="72">
        <f>_xlfn.IFNA(IF('Stata dataset (nominal)'!R259="","",IF(LEFT(R$4,1)="£", 'Stata dataset (nominal)'!R259*$D260, 'Stata dataset (nominal)'!R259)), "")</f>
        <v>106.69799999999999</v>
      </c>
      <c r="S260" s="72">
        <f>_xlfn.IFNA(IF('Stata dataset (nominal)'!S259="","",IF(LEFT(S$4,1)="£", 'Stata dataset (nominal)'!S259*$D260, 'Stata dataset (nominal)'!S259)), "")</f>
        <v>0</v>
      </c>
      <c r="T260" s="72">
        <f>_xlfn.IFNA(IF('Stata dataset (nominal)'!T259="","",IF(LEFT(T$4,1)="£", 'Stata dataset (nominal)'!T259*$D260, 'Stata dataset (nominal)'!T259)), "")</f>
        <v>0</v>
      </c>
      <c r="U260" s="72">
        <f>_xlfn.IFNA(IF('Stata dataset (nominal)'!U259="","",IF(LEFT(U$4,1)="£", 'Stata dataset (nominal)'!U259*$D260, 'Stata dataset (nominal)'!U259)), "")</f>
        <v>22.49486956486728</v>
      </c>
      <c r="V260" s="72">
        <f>_xlfn.IFNA(IF('Stata dataset (nominal)'!V259="","",IF(LEFT(V$4,1)="£", 'Stata dataset (nominal)'!V259*$D260, 'Stata dataset (nominal)'!V259)), "")</f>
        <v>138.51222516289135</v>
      </c>
      <c r="W260" s="72">
        <f>_xlfn.IFNA(IF('Stata dataset (nominal)'!W259="","",IF(LEFT(W$4,1)="£", 'Stata dataset (nominal)'!W259*$D260, 'Stata dataset (nominal)'!W259)), "")</f>
        <v>1.9650713285087438</v>
      </c>
      <c r="X260" s="72">
        <f>_xlfn.IFNA(IF('Stata dataset (nominal)'!X259="","",IF(LEFT(X$4,1)="£", 'Stata dataset (nominal)'!X259*$D260, 'Stata dataset (nominal)'!X259)), "")</f>
        <v>13.129195525708589</v>
      </c>
      <c r="Y260" s="72">
        <f>_xlfn.IFNA(IF('Stata dataset (nominal)'!Y259="","",IF(LEFT(Y$4,1)="£", 'Stata dataset (nominal)'!Y259*$D260, 'Stata dataset (nominal)'!Y259)), "")</f>
        <v>10.049387522712809</v>
      </c>
      <c r="Z260" s="72">
        <f>_xlfn.IFNA(IF('Stata dataset (nominal)'!Z259="","",IF(LEFT(Z$4,1)="£", 'Stata dataset (nominal)'!Z259*$D260, 'Stata dataset (nominal)'!Z259)), "")</f>
        <v>10.049387522712809</v>
      </c>
      <c r="AA260" s="72">
        <f>_xlfn.IFNA(IF('Stata dataset (nominal)'!AA259="","",IF(LEFT(AA$4,1)="£", 'Stata dataset (nominal)'!AA259*$D260, 'Stata dataset (nominal)'!AA259)), "")</f>
        <v>32.938000000000002</v>
      </c>
      <c r="AB260" s="72">
        <f>_xlfn.IFNA(IF('Stata dataset (nominal)'!AB259="","",IF(LEFT(AB$4,1)="£", 'Stata dataset (nominal)'!AB259*$D260, 'Stata dataset (nominal)'!AB259)), "")</f>
        <v>3.2000000000000001E-2</v>
      </c>
      <c r="AC260" s="72">
        <f>_xlfn.IFNA(IF('Stata dataset (nominal)'!AC259="","",IF(LEFT(AC$4,1)="£", 'Stata dataset (nominal)'!AC259*$D260, 'Stata dataset (nominal)'!AC259)), "")</f>
        <v>0.11509090909090909</v>
      </c>
      <c r="AD260" s="72">
        <f>_xlfn.IFNA(IF('Stata dataset (nominal)'!AD259="","",IF(LEFT(AD$4,1)="£", 'Stata dataset (nominal)'!AD259*$D260, 'Stata dataset (nominal)'!AD259)), "")</f>
        <v>0.188</v>
      </c>
    </row>
    <row r="261" spans="1:30" x14ac:dyDescent="0.4">
      <c r="A261" s="63" t="str">
        <f t="shared" si="3"/>
        <v>PRT24</v>
      </c>
      <c r="B261" s="63" t="s">
        <v>457</v>
      </c>
      <c r="C261" s="160" t="s">
        <v>263</v>
      </c>
      <c r="D261" s="72">
        <f>_xlfn.IFNA(IF('Stata dataset (nominal)'!D260="","",IF(LEFT(D$4,1)="£",'Stata dataset (nominal)'!D260*$D261,'Stata dataset (nominal)'!D260)),"")</f>
        <v>0.94744609856262829</v>
      </c>
      <c r="E261" s="72">
        <f>_xlfn.IFNA(IF('Stata dataset (nominal)'!E260="","",IF(LEFT(E$4,1)="£", 'Stata dataset (nominal)'!E260*$D261, 'Stata dataset (nominal)'!E260)), "")</f>
        <v>2.3487188783367556</v>
      </c>
      <c r="F261" s="72">
        <f>_xlfn.IFNA(IF('Stata dataset (nominal)'!F260="","",IF(LEFT(F$4,1)="£", 'Stata dataset (nominal)'!F260*$D261, 'Stata dataset (nominal)'!F260)), "")</f>
        <v>0.28423382956878845</v>
      </c>
      <c r="G261" s="72">
        <f>_xlfn.IFNA(IF('Stata dataset (nominal)'!G260="","",IF(LEFT(G$4,1)="£", 'Stata dataset (nominal)'!G260*$D261, 'Stata dataset (nominal)'!G260)), "")</f>
        <v>0.47372304928131415</v>
      </c>
      <c r="H261" s="72">
        <f>_xlfn.IFNA(IF('Stata dataset (nominal)'!H260="","",IF(LEFT(H$4,1)="£", 'Stata dataset (nominal)'!H260*$D261, 'Stata dataset (nominal)'!H260)), "")</f>
        <v>0.2074906955852156</v>
      </c>
      <c r="I261" s="72">
        <f>_xlfn.IFNA(IF('Stata dataset (nominal)'!I260="","",IF(LEFT(I$4,1)="£", 'Stata dataset (nominal)'!I260*$D261, 'Stata dataset (nominal)'!I260)), "")</f>
        <v>1.5926568916837782</v>
      </c>
      <c r="J261" s="72">
        <f>_xlfn.IFNA(IF('Stata dataset (nominal)'!J260="","",IF(LEFT(J$4,1)="£", 'Stata dataset (nominal)'!J260*$D261, 'Stata dataset (nominal)'!J260)), "")</f>
        <v>-1.042190708418891E-2</v>
      </c>
      <c r="K261" s="72" t="str">
        <f>_xlfn.IFNA(IF('Stata dataset (nominal)'!K260="","",IF(LEFT(K$4,1)="£", 'Stata dataset (nominal)'!K260*$D261, 'Stata dataset (nominal)'!K260)), "")</f>
        <v/>
      </c>
      <c r="L261" s="72">
        <f>_xlfn.IFNA(IF('Stata dataset (nominal)'!L260="","",IF(LEFT(L$4,1)="£", 'Stata dataset (nominal)'!L260*$D261, 'Stata dataset (nominal)'!L260)), "")</f>
        <v>0</v>
      </c>
      <c r="M261" s="72" t="str">
        <f>_xlfn.IFNA(IF('Stata dataset (nominal)'!M260="","",IF(LEFT(M$4,1)="£", 'Stata dataset (nominal)'!M260*$D261, 'Stata dataset (nominal)'!M260)), "")</f>
        <v/>
      </c>
      <c r="N261" s="72" t="str">
        <f>_xlfn.IFNA(IF('Stata dataset (nominal)'!N260="","",IF(LEFT(N$4,1)="£", 'Stata dataset (nominal)'!N260*$D261, 'Stata dataset (nominal)'!N260)), "")</f>
        <v/>
      </c>
      <c r="O261" s="72">
        <f>_xlfn.IFNA(IF('Stata dataset (nominal)'!O260="","",IF(LEFT(O$4,1)="£", 'Stata dataset (nominal)'!O260*$D261, 'Stata dataset (nominal)'!O260)), "")</f>
        <v>191.178</v>
      </c>
      <c r="P261" s="72">
        <f>_xlfn.IFNA(IF('Stata dataset (nominal)'!P260="","",IF(LEFT(P$4,1)="£", 'Stata dataset (nominal)'!P260*$D261, 'Stata dataset (nominal)'!P260)), "")</f>
        <v>0</v>
      </c>
      <c r="Q261" s="72">
        <f>_xlfn.IFNA(IF('Stata dataset (nominal)'!Q260="","",IF(LEFT(Q$4,1)="£", 'Stata dataset (nominal)'!Q260*$D261, 'Stata dataset (nominal)'!Q260)), "")</f>
        <v>0</v>
      </c>
      <c r="R261" s="72">
        <f>_xlfn.IFNA(IF('Stata dataset (nominal)'!R260="","",IF(LEFT(R$4,1)="£", 'Stata dataset (nominal)'!R260*$D261, 'Stata dataset (nominal)'!R260)), "")</f>
        <v>111.926</v>
      </c>
      <c r="S261" s="72">
        <f>_xlfn.IFNA(IF('Stata dataset (nominal)'!S260="","",IF(LEFT(S$4,1)="£", 'Stata dataset (nominal)'!S260*$D261, 'Stata dataset (nominal)'!S260)), "")</f>
        <v>0</v>
      </c>
      <c r="T261" s="72">
        <f>_xlfn.IFNA(IF('Stata dataset (nominal)'!T260="","",IF(LEFT(T$4,1)="£", 'Stata dataset (nominal)'!T260*$D261, 'Stata dataset (nominal)'!T260)), "")</f>
        <v>0</v>
      </c>
      <c r="U261" s="72">
        <f>_xlfn.IFNA(IF('Stata dataset (nominal)'!U260="","",IF(LEFT(U$4,1)="£", 'Stata dataset (nominal)'!U260*$D261, 'Stata dataset (nominal)'!U260)), "")</f>
        <v>23.231664683834083</v>
      </c>
      <c r="V261" s="72">
        <f>_xlfn.IFNA(IF('Stata dataset (nominal)'!V260="","",IF(LEFT(V$4,1)="£", 'Stata dataset (nominal)'!V260*$D261, 'Stata dataset (nominal)'!V260)), "")</f>
        <v>137.69869096892782</v>
      </c>
      <c r="W261" s="72">
        <f>_xlfn.IFNA(IF('Stata dataset (nominal)'!W260="","",IF(LEFT(W$4,1)="£", 'Stata dataset (nominal)'!W260*$D261, 'Stata dataset (nominal)'!W260)), "")</f>
        <v>2.0921997554377318</v>
      </c>
      <c r="X261" s="72">
        <f>_xlfn.IFNA(IF('Stata dataset (nominal)'!X260="","",IF(LEFT(X$4,1)="£", 'Stata dataset (nominal)'!X260*$D261, 'Stata dataset (nominal)'!X260)), "")</f>
        <v>13.129195525708589</v>
      </c>
      <c r="Y261" s="72">
        <f>_xlfn.IFNA(IF('Stata dataset (nominal)'!Y260="","",IF(LEFT(Y$4,1)="£", 'Stata dataset (nominal)'!Y260*$D261, 'Stata dataset (nominal)'!Y260)), "")</f>
        <v>10.049387522712809</v>
      </c>
      <c r="Z261" s="72">
        <f>_xlfn.IFNA(IF('Stata dataset (nominal)'!Z260="","",IF(LEFT(Z$4,1)="£", 'Stata dataset (nominal)'!Z260*$D261, 'Stata dataset (nominal)'!Z260)), "")</f>
        <v>10.049387522712809</v>
      </c>
      <c r="AA261" s="72">
        <f>_xlfn.IFNA(IF('Stata dataset (nominal)'!AA260="","",IF(LEFT(AA$4,1)="£", 'Stata dataset (nominal)'!AA260*$D261, 'Stata dataset (nominal)'!AA260)), "")</f>
        <v>33.114188590862419</v>
      </c>
      <c r="AB261" s="72">
        <f>_xlfn.IFNA(IF('Stata dataset (nominal)'!AB260="","",IF(LEFT(AB$4,1)="£", 'Stata dataset (nominal)'!AB260*$D261, 'Stata dataset (nominal)'!AB260)), "")</f>
        <v>1.8948921971252567E-3</v>
      </c>
      <c r="AC261" s="72">
        <f>_xlfn.IFNA(IF('Stata dataset (nominal)'!AC260="","",IF(LEFT(AC$4,1)="£", 'Stata dataset (nominal)'!AC260*$D261, 'Stata dataset (nominal)'!AC260)), "")</f>
        <v>0.10904243279820795</v>
      </c>
      <c r="AD261" s="72">
        <f>_xlfn.IFNA(IF('Stata dataset (nominal)'!AD260="","",IF(LEFT(AD$4,1)="£", 'Stata dataset (nominal)'!AD260*$D261, 'Stata dataset (nominal)'!AD260)), "")</f>
        <v>0.18759432751540042</v>
      </c>
    </row>
    <row r="262" spans="1:30" x14ac:dyDescent="0.4">
      <c r="A262" s="63" t="str">
        <f t="shared" si="3"/>
        <v>PRT25</v>
      </c>
      <c r="B262" s="63" t="s">
        <v>457</v>
      </c>
      <c r="C262" s="160" t="s">
        <v>516</v>
      </c>
      <c r="D262" s="72">
        <f>_xlfn.IFNA(IF('Stata dataset (nominal)'!D261="","",IF(LEFT(D$4,1)="£",'Stata dataset (nominal)'!D261*$D262,'Stata dataset (nominal)'!D261)),"")</f>
        <v>0.92500939731863152</v>
      </c>
      <c r="E262" s="72">
        <f>_xlfn.IFNA(IF('Stata dataset (nominal)'!E261="","",IF(LEFT(E$4,1)="£", 'Stata dataset (nominal)'!E261*$D262, 'Stata dataset (nominal)'!E261)), "")</f>
        <v>2.089</v>
      </c>
      <c r="F262" s="72">
        <f>_xlfn.IFNA(IF('Stata dataset (nominal)'!F261="","",IF(LEFT(F$4,1)="£", 'Stata dataset (nominal)'!F261*$D262, 'Stata dataset (nominal)'!F261)), "")</f>
        <v>0.32800000000000001</v>
      </c>
      <c r="G262" s="72">
        <f>_xlfn.IFNA(IF('Stata dataset (nominal)'!G261="","",IF(LEFT(G$4,1)="£", 'Stata dataset (nominal)'!G261*$D262, 'Stata dataset (nominal)'!G261)), "")</f>
        <v>0.34200000000000003</v>
      </c>
      <c r="H262" s="72">
        <f>_xlfn.IFNA(IF('Stata dataset (nominal)'!H261="","",IF(LEFT(H$4,1)="£", 'Stata dataset (nominal)'!H261*$D262, 'Stata dataset (nominal)'!H261)), "")</f>
        <v>0.29099999999999998</v>
      </c>
      <c r="I262" s="72">
        <f>_xlfn.IFNA(IF('Stata dataset (nominal)'!I261="","",IF(LEFT(I$4,1)="£", 'Stata dataset (nominal)'!I261*$D262, 'Stata dataset (nominal)'!I261)), "")</f>
        <v>1.391</v>
      </c>
      <c r="J262" s="72">
        <f>_xlfn.IFNA(IF('Stata dataset (nominal)'!J261="","",IF(LEFT(J$4,1)="£", 'Stata dataset (nominal)'!J261*$D262, 'Stata dataset (nominal)'!J261)), "")</f>
        <v>0.152</v>
      </c>
      <c r="K262" s="72" t="str">
        <f>_xlfn.IFNA(IF('Stata dataset (nominal)'!K261="","",IF(LEFT(K$4,1)="£", 'Stata dataset (nominal)'!K261*$D262, 'Stata dataset (nominal)'!K261)), "")</f>
        <v/>
      </c>
      <c r="L262" s="72">
        <f>_xlfn.IFNA(IF('Stata dataset (nominal)'!L261="","",IF(LEFT(L$4,1)="£", 'Stata dataset (nominal)'!L261*$D262, 'Stata dataset (nominal)'!L261)), "")</f>
        <v>0</v>
      </c>
      <c r="M262" s="72">
        <f>_xlfn.IFNA(IF('Stata dataset (nominal)'!M261="","",IF(LEFT(M$4,1)="£", 'Stata dataset (nominal)'!M261*$D262, 'Stata dataset (nominal)'!M261)), "")</f>
        <v>0.115</v>
      </c>
      <c r="N262" s="72">
        <f>_xlfn.IFNA(IF('Stata dataset (nominal)'!N261="","",IF(LEFT(N$4,1)="£", 'Stata dataset (nominal)'!N261*$D262, 'Stata dataset (nominal)'!N261)), "")</f>
        <v>0.34200000000000003</v>
      </c>
      <c r="O262" s="72">
        <f>_xlfn.IFNA(IF('Stata dataset (nominal)'!O261="","",IF(LEFT(O$4,1)="£", 'Stata dataset (nominal)'!O261*$D262, 'Stata dataset (nominal)'!O261)), "")</f>
        <v>187.84700000000001</v>
      </c>
      <c r="P262" s="72">
        <f>_xlfn.IFNA(IF('Stata dataset (nominal)'!P261="","",IF(LEFT(P$4,1)="£", 'Stata dataset (nominal)'!P261*$D262, 'Stata dataset (nominal)'!P261)), "")</f>
        <v>0</v>
      </c>
      <c r="Q262" s="72">
        <f>_xlfn.IFNA(IF('Stata dataset (nominal)'!Q261="","",IF(LEFT(Q$4,1)="£", 'Stata dataset (nominal)'!Q261*$D262, 'Stata dataset (nominal)'!Q261)), "")</f>
        <v>0</v>
      </c>
      <c r="R262" s="72">
        <f>_xlfn.IFNA(IF('Stata dataset (nominal)'!R261="","",IF(LEFT(R$4,1)="£", 'Stata dataset (nominal)'!R261*$D262, 'Stata dataset (nominal)'!R261)), "")</f>
        <v>120.38200000000001</v>
      </c>
      <c r="S262" s="72">
        <f>_xlfn.IFNA(IF('Stata dataset (nominal)'!S261="","",IF(LEFT(S$4,1)="£", 'Stata dataset (nominal)'!S261*$D262, 'Stata dataset (nominal)'!S261)), "")</f>
        <v>0</v>
      </c>
      <c r="T262" s="72">
        <f>_xlfn.IFNA(IF('Stata dataset (nominal)'!T261="","",IF(LEFT(T$4,1)="£", 'Stata dataset (nominal)'!T261*$D262, 'Stata dataset (nominal)'!T261)), "")</f>
        <v>0</v>
      </c>
      <c r="U262" s="72" t="str">
        <f>_xlfn.IFNA(IF('Stata dataset (nominal)'!U261="","",IF(LEFT(U$4,1)="£", 'Stata dataset (nominal)'!U261*$D262, 'Stata dataset (nominal)'!U261)), "")</f>
        <v/>
      </c>
      <c r="V262" s="72" t="str">
        <f>_xlfn.IFNA(IF('Stata dataset (nominal)'!V261="","",IF(LEFT(V$4,1)="£", 'Stata dataset (nominal)'!V261*$D262, 'Stata dataset (nominal)'!V261)), "")</f>
        <v/>
      </c>
      <c r="W262" s="72" t="str">
        <f>_xlfn.IFNA(IF('Stata dataset (nominal)'!W261="","",IF(LEFT(W$4,1)="£", 'Stata dataset (nominal)'!W261*$D262, 'Stata dataset (nominal)'!W261)), "")</f>
        <v/>
      </c>
      <c r="X262" s="72" t="str">
        <f>_xlfn.IFNA(IF('Stata dataset (nominal)'!X261="","",IF(LEFT(X$4,1)="£", 'Stata dataset (nominal)'!X261*$D262, 'Stata dataset (nominal)'!X261)), "")</f>
        <v/>
      </c>
      <c r="Y262" s="72" t="str">
        <f>_xlfn.IFNA(IF('Stata dataset (nominal)'!Y261="","",IF(LEFT(Y$4,1)="£", 'Stata dataset (nominal)'!Y261*$D262, 'Stata dataset (nominal)'!Y261)), "")</f>
        <v/>
      </c>
      <c r="Z262" s="72" t="str">
        <f>_xlfn.IFNA(IF('Stata dataset (nominal)'!Z261="","",IF(LEFT(Z$4,1)="£", 'Stata dataset (nominal)'!Z261*$D262, 'Stata dataset (nominal)'!Z261)), "")</f>
        <v/>
      </c>
      <c r="AA262" s="72">
        <f>_xlfn.IFNA(IF('Stata dataset (nominal)'!AA261="","",IF(LEFT(AA$4,1)="£", 'Stata dataset (nominal)'!AA261*$D262, 'Stata dataset (nominal)'!AA261)), "")</f>
        <v>33.152999999999999</v>
      </c>
      <c r="AB262" s="72">
        <f>_xlfn.IFNA(IF('Stata dataset (nominal)'!AB261="","",IF(LEFT(AB$4,1)="£", 'Stata dataset (nominal)'!AB261*$D262, 'Stata dataset (nominal)'!AB261)), "")</f>
        <v>7.1999999999999995E-2</v>
      </c>
      <c r="AC262" s="72" t="str">
        <f>_xlfn.IFNA(IF('Stata dataset (nominal)'!AC261="","",IF(LEFT(AC$4,1)="£", 'Stata dataset (nominal)'!AC261*$D262, 'Stata dataset (nominal)'!AC261)), "")</f>
        <v/>
      </c>
      <c r="AD262" s="72">
        <f>_xlfn.IFNA(IF('Stata dataset (nominal)'!AD261="","",IF(LEFT(AD$4,1)="£", 'Stata dataset (nominal)'!AD261*$D262, 'Stata dataset (nominal)'!AD261)), "")</f>
        <v>0.18800000000000003</v>
      </c>
    </row>
    <row r="263" spans="1:30" x14ac:dyDescent="0.4">
      <c r="A263" s="63" t="str">
        <f t="shared" si="3"/>
        <v>PRT26</v>
      </c>
      <c r="B263" s="63" t="s">
        <v>457</v>
      </c>
      <c r="C263" s="160" t="s">
        <v>518</v>
      </c>
      <c r="D263" s="72">
        <f>_xlfn.IFNA(IF('Stata dataset (nominal)'!D262="","",IF(LEFT(D$4,1)="£",'Stata dataset (nominal)'!D262*$D263,'Stata dataset (nominal)'!D262)),"")</f>
        <v>0.90671825104396953</v>
      </c>
      <c r="E263" s="72">
        <f>_xlfn.IFNA(IF('Stata dataset (nominal)'!E262="","",IF(LEFT(E$4,1)="£", 'Stata dataset (nominal)'!E262*$D263, 'Stata dataset (nominal)'!E262)), "")</f>
        <v>2.1669999999999998</v>
      </c>
      <c r="F263" s="72">
        <f>_xlfn.IFNA(IF('Stata dataset (nominal)'!F262="","",IF(LEFT(F$4,1)="£", 'Stata dataset (nominal)'!F262*$D263, 'Stata dataset (nominal)'!F262)), "")</f>
        <v>0.32800000000000001</v>
      </c>
      <c r="G263" s="72">
        <f>_xlfn.IFNA(IF('Stata dataset (nominal)'!G262="","",IF(LEFT(G$4,1)="£", 'Stata dataset (nominal)'!G262*$D263, 'Stata dataset (nominal)'!G262)), "")</f>
        <v>0.501</v>
      </c>
      <c r="H263" s="72">
        <f>_xlfn.IFNA(IF('Stata dataset (nominal)'!H262="","",IF(LEFT(H$4,1)="£", 'Stata dataset (nominal)'!H262*$D263, 'Stata dataset (nominal)'!H262)), "")</f>
        <v>0.29099999999999998</v>
      </c>
      <c r="I263" s="72">
        <f>_xlfn.IFNA(IF('Stata dataset (nominal)'!I262="","",IF(LEFT(I$4,1)="£", 'Stata dataset (nominal)'!I262*$D263, 'Stata dataset (nominal)'!I262)), "")</f>
        <v>1.675</v>
      </c>
      <c r="J263" s="72">
        <f>_xlfn.IFNA(IF('Stata dataset (nominal)'!J262="","",IF(LEFT(J$4,1)="£", 'Stata dataset (nominal)'!J262*$D263, 'Stata dataset (nominal)'!J262)), "")</f>
        <v>0.152</v>
      </c>
      <c r="K263" s="72" t="str">
        <f>_xlfn.IFNA(IF('Stata dataset (nominal)'!K262="","",IF(LEFT(K$4,1)="£", 'Stata dataset (nominal)'!K262*$D263, 'Stata dataset (nominal)'!K262)), "")</f>
        <v/>
      </c>
      <c r="L263" s="72">
        <f>_xlfn.IFNA(IF('Stata dataset (nominal)'!L262="","",IF(LEFT(L$4,1)="£", 'Stata dataset (nominal)'!L262*$D263, 'Stata dataset (nominal)'!L262)), "")</f>
        <v>0</v>
      </c>
      <c r="M263" s="72">
        <f>_xlfn.IFNA(IF('Stata dataset (nominal)'!M262="","",IF(LEFT(M$4,1)="£", 'Stata dataset (nominal)'!M262*$D263, 'Stata dataset (nominal)'!M262)), "")</f>
        <v>0.15</v>
      </c>
      <c r="N263" s="72">
        <f>_xlfn.IFNA(IF('Stata dataset (nominal)'!N262="","",IF(LEFT(N$4,1)="£", 'Stata dataset (nominal)'!N262*$D263, 'Stata dataset (nominal)'!N262)), "")</f>
        <v>0.501</v>
      </c>
      <c r="O263" s="72">
        <f>_xlfn.IFNA(IF('Stata dataset (nominal)'!O262="","",IF(LEFT(O$4,1)="£", 'Stata dataset (nominal)'!O262*$D263, 'Stata dataset (nominal)'!O262)), "")</f>
        <v>186.357</v>
      </c>
      <c r="P263" s="72">
        <f>_xlfn.IFNA(IF('Stata dataset (nominal)'!P262="","",IF(LEFT(P$4,1)="£", 'Stata dataset (nominal)'!P262*$D263, 'Stata dataset (nominal)'!P262)), "")</f>
        <v>0</v>
      </c>
      <c r="Q263" s="72">
        <f>_xlfn.IFNA(IF('Stata dataset (nominal)'!Q262="","",IF(LEFT(Q$4,1)="£", 'Stata dataset (nominal)'!Q262*$D263, 'Stata dataset (nominal)'!Q262)), "")</f>
        <v>0</v>
      </c>
      <c r="R263" s="72">
        <f>_xlfn.IFNA(IF('Stata dataset (nominal)'!R262="","",IF(LEFT(R$4,1)="£", 'Stata dataset (nominal)'!R262*$D263, 'Stata dataset (nominal)'!R262)), "")</f>
        <v>124.9196</v>
      </c>
      <c r="S263" s="72">
        <f>_xlfn.IFNA(IF('Stata dataset (nominal)'!S262="","",IF(LEFT(S$4,1)="£", 'Stata dataset (nominal)'!S262*$D263, 'Stata dataset (nominal)'!S262)), "")</f>
        <v>0</v>
      </c>
      <c r="T263" s="72">
        <f>_xlfn.IFNA(IF('Stata dataset (nominal)'!T262="","",IF(LEFT(T$4,1)="£", 'Stata dataset (nominal)'!T262*$D263, 'Stata dataset (nominal)'!T262)), "")</f>
        <v>0</v>
      </c>
      <c r="U263" s="72" t="str">
        <f>_xlfn.IFNA(IF('Stata dataset (nominal)'!U262="","",IF(LEFT(U$4,1)="£", 'Stata dataset (nominal)'!U262*$D263, 'Stata dataset (nominal)'!U262)), "")</f>
        <v/>
      </c>
      <c r="V263" s="72" t="str">
        <f>_xlfn.IFNA(IF('Stata dataset (nominal)'!V262="","",IF(LEFT(V$4,1)="£", 'Stata dataset (nominal)'!V262*$D263, 'Stata dataset (nominal)'!V262)), "")</f>
        <v/>
      </c>
      <c r="W263" s="72" t="str">
        <f>_xlfn.IFNA(IF('Stata dataset (nominal)'!W262="","",IF(LEFT(W$4,1)="£", 'Stata dataset (nominal)'!W262*$D263, 'Stata dataset (nominal)'!W262)), "")</f>
        <v/>
      </c>
      <c r="X263" s="72" t="str">
        <f>_xlfn.IFNA(IF('Stata dataset (nominal)'!X262="","",IF(LEFT(X$4,1)="£", 'Stata dataset (nominal)'!X262*$D263, 'Stata dataset (nominal)'!X262)), "")</f>
        <v/>
      </c>
      <c r="Y263" s="72" t="str">
        <f>_xlfn.IFNA(IF('Stata dataset (nominal)'!Y262="","",IF(LEFT(Y$4,1)="£", 'Stata dataset (nominal)'!Y262*$D263, 'Stata dataset (nominal)'!Y262)), "")</f>
        <v/>
      </c>
      <c r="Z263" s="72" t="str">
        <f>_xlfn.IFNA(IF('Stata dataset (nominal)'!Z262="","",IF(LEFT(Z$4,1)="£", 'Stata dataset (nominal)'!Z262*$D263, 'Stata dataset (nominal)'!Z262)), "")</f>
        <v/>
      </c>
      <c r="AA263" s="72">
        <f>_xlfn.IFNA(IF('Stata dataset (nominal)'!AA262="","",IF(LEFT(AA$4,1)="£", 'Stata dataset (nominal)'!AA262*$D263, 'Stata dataset (nominal)'!AA262)), "")</f>
        <v>39.931000000000004</v>
      </c>
      <c r="AB263" s="72">
        <f>_xlfn.IFNA(IF('Stata dataset (nominal)'!AB262="","",IF(LEFT(AB$4,1)="£", 'Stata dataset (nominal)'!AB262*$D263, 'Stata dataset (nominal)'!AB262)), "")</f>
        <v>7.1999999999999995E-2</v>
      </c>
      <c r="AC263" s="72" t="str">
        <f>_xlfn.IFNA(IF('Stata dataset (nominal)'!AC262="","",IF(LEFT(AC$4,1)="£", 'Stata dataset (nominal)'!AC262*$D263, 'Stata dataset (nominal)'!AC262)), "")</f>
        <v/>
      </c>
      <c r="AD263" s="72">
        <f>_xlfn.IFNA(IF('Stata dataset (nominal)'!AD262="","",IF(LEFT(AD$4,1)="£", 'Stata dataset (nominal)'!AD262*$D263, 'Stata dataset (nominal)'!AD262)), "")</f>
        <v>0.77300000000000002</v>
      </c>
    </row>
    <row r="264" spans="1:30" x14ac:dyDescent="0.4">
      <c r="A264" s="63" t="str">
        <f t="shared" si="3"/>
        <v>PRT27</v>
      </c>
      <c r="B264" s="63" t="s">
        <v>457</v>
      </c>
      <c r="C264" s="160" t="s">
        <v>519</v>
      </c>
      <c r="D264" s="72">
        <f>_xlfn.IFNA(IF('Stata dataset (nominal)'!D263="","",IF(LEFT(D$4,1)="£",'Stata dataset (nominal)'!D263*$D264,'Stata dataset (nominal)'!D263)),"")</f>
        <v>0.88902938342967219</v>
      </c>
      <c r="E264" s="72">
        <f>_xlfn.IFNA(IF('Stata dataset (nominal)'!E263="","",IF(LEFT(E$4,1)="£", 'Stata dataset (nominal)'!E263*$D264, 'Stata dataset (nominal)'!E263)), "")</f>
        <v>2.0470000000000002</v>
      </c>
      <c r="F264" s="72">
        <f>_xlfn.IFNA(IF('Stata dataset (nominal)'!F263="","",IF(LEFT(F$4,1)="£", 'Stata dataset (nominal)'!F263*$D264, 'Stata dataset (nominal)'!F263)), "")</f>
        <v>0.32800000000000001</v>
      </c>
      <c r="G264" s="72">
        <f>_xlfn.IFNA(IF('Stata dataset (nominal)'!G263="","",IF(LEFT(G$4,1)="£", 'Stata dataset (nominal)'!G263*$D264, 'Stata dataset (nominal)'!G263)), "")</f>
        <v>0.51400000000000001</v>
      </c>
      <c r="H264" s="72">
        <f>_xlfn.IFNA(IF('Stata dataset (nominal)'!H263="","",IF(LEFT(H$4,1)="£", 'Stata dataset (nominal)'!H263*$D264, 'Stata dataset (nominal)'!H263)), "")</f>
        <v>0.29099999999999998</v>
      </c>
      <c r="I264" s="72">
        <f>_xlfn.IFNA(IF('Stata dataset (nominal)'!I263="","",IF(LEFT(I$4,1)="£", 'Stata dataset (nominal)'!I263*$D264, 'Stata dataset (nominal)'!I263)), "")</f>
        <v>1.675</v>
      </c>
      <c r="J264" s="72">
        <f>_xlfn.IFNA(IF('Stata dataset (nominal)'!J263="","",IF(LEFT(J$4,1)="£", 'Stata dataset (nominal)'!J263*$D264, 'Stata dataset (nominal)'!J263)), "")</f>
        <v>0.152</v>
      </c>
      <c r="K264" s="72" t="str">
        <f>_xlfn.IFNA(IF('Stata dataset (nominal)'!K263="","",IF(LEFT(K$4,1)="£", 'Stata dataset (nominal)'!K263*$D264, 'Stata dataset (nominal)'!K263)), "")</f>
        <v/>
      </c>
      <c r="L264" s="72">
        <f>_xlfn.IFNA(IF('Stata dataset (nominal)'!L263="","",IF(LEFT(L$4,1)="£", 'Stata dataset (nominal)'!L263*$D264, 'Stata dataset (nominal)'!L263)), "")</f>
        <v>0</v>
      </c>
      <c r="M264" s="72">
        <f>_xlfn.IFNA(IF('Stata dataset (nominal)'!M263="","",IF(LEFT(M$4,1)="£", 'Stata dataset (nominal)'!M263*$D264, 'Stata dataset (nominal)'!M263)), "")</f>
        <v>0.15</v>
      </c>
      <c r="N264" s="72">
        <f>_xlfn.IFNA(IF('Stata dataset (nominal)'!N263="","",IF(LEFT(N$4,1)="£", 'Stata dataset (nominal)'!N263*$D264, 'Stata dataset (nominal)'!N263)), "")</f>
        <v>0.51400000000000001</v>
      </c>
      <c r="O264" s="72">
        <f>_xlfn.IFNA(IF('Stata dataset (nominal)'!O263="","",IF(LEFT(O$4,1)="£", 'Stata dataset (nominal)'!O263*$D264, 'Stata dataset (nominal)'!O263)), "")</f>
        <v>183.46700000000001</v>
      </c>
      <c r="P264" s="72">
        <f>_xlfn.IFNA(IF('Stata dataset (nominal)'!P263="","",IF(LEFT(P$4,1)="£", 'Stata dataset (nominal)'!P263*$D264, 'Stata dataset (nominal)'!P263)), "")</f>
        <v>0</v>
      </c>
      <c r="Q264" s="72">
        <f>_xlfn.IFNA(IF('Stata dataset (nominal)'!Q263="","",IF(LEFT(Q$4,1)="£", 'Stata dataset (nominal)'!Q263*$D264, 'Stata dataset (nominal)'!Q263)), "")</f>
        <v>0</v>
      </c>
      <c r="R264" s="72">
        <f>_xlfn.IFNA(IF('Stata dataset (nominal)'!R263="","",IF(LEFT(R$4,1)="£", 'Stata dataset (nominal)'!R263*$D264, 'Stata dataset (nominal)'!R263)), "")</f>
        <v>130.98500000000001</v>
      </c>
      <c r="S264" s="72">
        <f>_xlfn.IFNA(IF('Stata dataset (nominal)'!S263="","",IF(LEFT(S$4,1)="£", 'Stata dataset (nominal)'!S263*$D264, 'Stata dataset (nominal)'!S263)), "")</f>
        <v>0</v>
      </c>
      <c r="T264" s="72">
        <f>_xlfn.IFNA(IF('Stata dataset (nominal)'!T263="","",IF(LEFT(T$4,1)="£", 'Stata dataset (nominal)'!T263*$D264, 'Stata dataset (nominal)'!T263)), "")</f>
        <v>0</v>
      </c>
      <c r="U264" s="72" t="str">
        <f>_xlfn.IFNA(IF('Stata dataset (nominal)'!U263="","",IF(LEFT(U$4,1)="£", 'Stata dataset (nominal)'!U263*$D264, 'Stata dataset (nominal)'!U263)), "")</f>
        <v/>
      </c>
      <c r="V264" s="72" t="str">
        <f>_xlfn.IFNA(IF('Stata dataset (nominal)'!V263="","",IF(LEFT(V$4,1)="£", 'Stata dataset (nominal)'!V263*$D264, 'Stata dataset (nominal)'!V263)), "")</f>
        <v/>
      </c>
      <c r="W264" s="72" t="str">
        <f>_xlfn.IFNA(IF('Stata dataset (nominal)'!W263="","",IF(LEFT(W$4,1)="£", 'Stata dataset (nominal)'!W263*$D264, 'Stata dataset (nominal)'!W263)), "")</f>
        <v/>
      </c>
      <c r="X264" s="72" t="str">
        <f>_xlfn.IFNA(IF('Stata dataset (nominal)'!X263="","",IF(LEFT(X$4,1)="£", 'Stata dataset (nominal)'!X263*$D264, 'Stata dataset (nominal)'!X263)), "")</f>
        <v/>
      </c>
      <c r="Y264" s="72" t="str">
        <f>_xlfn.IFNA(IF('Stata dataset (nominal)'!Y263="","",IF(LEFT(Y$4,1)="£", 'Stata dataset (nominal)'!Y263*$D264, 'Stata dataset (nominal)'!Y263)), "")</f>
        <v/>
      </c>
      <c r="Z264" s="72" t="str">
        <f>_xlfn.IFNA(IF('Stata dataset (nominal)'!Z263="","",IF(LEFT(Z$4,1)="£", 'Stata dataset (nominal)'!Z263*$D264, 'Stata dataset (nominal)'!Z263)), "")</f>
        <v/>
      </c>
      <c r="AA264" s="72">
        <f>_xlfn.IFNA(IF('Stata dataset (nominal)'!AA263="","",IF(LEFT(AA$4,1)="£", 'Stata dataset (nominal)'!AA263*$D264, 'Stata dataset (nominal)'!AA263)), "")</f>
        <v>41.063000000000002</v>
      </c>
      <c r="AB264" s="72">
        <f>_xlfn.IFNA(IF('Stata dataset (nominal)'!AB263="","",IF(LEFT(AB$4,1)="£", 'Stata dataset (nominal)'!AB263*$D264, 'Stata dataset (nominal)'!AB263)), "")</f>
        <v>9.5000000000000001E-2</v>
      </c>
      <c r="AC264" s="72" t="str">
        <f>_xlfn.IFNA(IF('Stata dataset (nominal)'!AC263="","",IF(LEFT(AC$4,1)="£", 'Stata dataset (nominal)'!AC263*$D264, 'Stata dataset (nominal)'!AC263)), "")</f>
        <v/>
      </c>
      <c r="AD264" s="72">
        <f>_xlfn.IFNA(IF('Stata dataset (nominal)'!AD263="","",IF(LEFT(AD$4,1)="£", 'Stata dataset (nominal)'!AD263*$D264, 'Stata dataset (nominal)'!AD263)), "")</f>
        <v>0.94600000000000006</v>
      </c>
    </row>
    <row r="265" spans="1:30" x14ac:dyDescent="0.4">
      <c r="A265" s="63" t="str">
        <f t="shared" si="3"/>
        <v>PRT28</v>
      </c>
      <c r="B265" s="63" t="s">
        <v>457</v>
      </c>
      <c r="C265" s="160" t="s">
        <v>520</v>
      </c>
      <c r="D265" s="72">
        <f>_xlfn.IFNA(IF('Stata dataset (nominal)'!D264="","",IF(LEFT(D$4,1)="£",'Stata dataset (nominal)'!D264*$D265,'Stata dataset (nominal)'!D264)),"")</f>
        <v>0.87165712261644701</v>
      </c>
      <c r="E265" s="72">
        <f>_xlfn.IFNA(IF('Stata dataset (nominal)'!E264="","",IF(LEFT(E$4,1)="£", 'Stata dataset (nominal)'!E264*$D265, 'Stata dataset (nominal)'!E264)), "")</f>
        <v>1.929</v>
      </c>
      <c r="F265" s="72">
        <f>_xlfn.IFNA(IF('Stata dataset (nominal)'!F264="","",IF(LEFT(F$4,1)="£", 'Stata dataset (nominal)'!F264*$D265, 'Stata dataset (nominal)'!F264)), "")</f>
        <v>0.32800000000000001</v>
      </c>
      <c r="G265" s="72">
        <f>_xlfn.IFNA(IF('Stata dataset (nominal)'!G264="","",IF(LEFT(G$4,1)="£", 'Stata dataset (nominal)'!G264*$D265, 'Stata dataset (nominal)'!G264)), "")</f>
        <v>0.52800000000000002</v>
      </c>
      <c r="H265" s="72">
        <f>_xlfn.IFNA(IF('Stata dataset (nominal)'!H264="","",IF(LEFT(H$4,1)="£", 'Stata dataset (nominal)'!H264*$D265, 'Stata dataset (nominal)'!H264)), "")</f>
        <v>0.29099999999999998</v>
      </c>
      <c r="I265" s="72">
        <f>_xlfn.IFNA(IF('Stata dataset (nominal)'!I264="","",IF(LEFT(I$4,1)="£", 'Stata dataset (nominal)'!I264*$D265, 'Stata dataset (nominal)'!I264)), "")</f>
        <v>1.673</v>
      </c>
      <c r="J265" s="72">
        <f>_xlfn.IFNA(IF('Stata dataset (nominal)'!J264="","",IF(LEFT(J$4,1)="£", 'Stata dataset (nominal)'!J264*$D265, 'Stata dataset (nominal)'!J264)), "")</f>
        <v>0.152</v>
      </c>
      <c r="K265" s="72" t="str">
        <f>_xlfn.IFNA(IF('Stata dataset (nominal)'!K264="","",IF(LEFT(K$4,1)="£", 'Stata dataset (nominal)'!K264*$D265, 'Stata dataset (nominal)'!K264)), "")</f>
        <v/>
      </c>
      <c r="L265" s="72">
        <f>_xlfn.IFNA(IF('Stata dataset (nominal)'!L264="","",IF(LEFT(L$4,1)="£", 'Stata dataset (nominal)'!L264*$D265, 'Stata dataset (nominal)'!L264)), "")</f>
        <v>0</v>
      </c>
      <c r="M265" s="72">
        <f>_xlfn.IFNA(IF('Stata dataset (nominal)'!M264="","",IF(LEFT(M$4,1)="£", 'Stata dataset (nominal)'!M264*$D265, 'Stata dataset (nominal)'!M264)), "")</f>
        <v>0.15</v>
      </c>
      <c r="N265" s="72">
        <f>_xlfn.IFNA(IF('Stata dataset (nominal)'!N264="","",IF(LEFT(N$4,1)="£", 'Stata dataset (nominal)'!N264*$D265, 'Stata dataset (nominal)'!N264)), "")</f>
        <v>0.52800000000000002</v>
      </c>
      <c r="O265" s="72">
        <f>_xlfn.IFNA(IF('Stata dataset (nominal)'!O264="","",IF(LEFT(O$4,1)="£", 'Stata dataset (nominal)'!O264*$D265, 'Stata dataset (nominal)'!O264)), "")</f>
        <v>169.75700000000001</v>
      </c>
      <c r="P265" s="72">
        <f>_xlfn.IFNA(IF('Stata dataset (nominal)'!P264="","",IF(LEFT(P$4,1)="£", 'Stata dataset (nominal)'!P264*$D265, 'Stata dataset (nominal)'!P264)), "")</f>
        <v>0</v>
      </c>
      <c r="Q265" s="72">
        <f>_xlfn.IFNA(IF('Stata dataset (nominal)'!Q264="","",IF(LEFT(Q$4,1)="£", 'Stata dataset (nominal)'!Q264*$D265, 'Stata dataset (nominal)'!Q264)), "")</f>
        <v>0</v>
      </c>
      <c r="R265" s="72">
        <f>_xlfn.IFNA(IF('Stata dataset (nominal)'!R264="","",IF(LEFT(R$4,1)="£", 'Stata dataset (nominal)'!R264*$D265, 'Stata dataset (nominal)'!R264)), "")</f>
        <v>147.816</v>
      </c>
      <c r="S265" s="72">
        <f>_xlfn.IFNA(IF('Stata dataset (nominal)'!S264="","",IF(LEFT(S$4,1)="£", 'Stata dataset (nominal)'!S264*$D265, 'Stata dataset (nominal)'!S264)), "")</f>
        <v>0</v>
      </c>
      <c r="T265" s="72">
        <f>_xlfn.IFNA(IF('Stata dataset (nominal)'!T264="","",IF(LEFT(T$4,1)="£", 'Stata dataset (nominal)'!T264*$D265, 'Stata dataset (nominal)'!T264)), "")</f>
        <v>0</v>
      </c>
      <c r="U265" s="72" t="str">
        <f>_xlfn.IFNA(IF('Stata dataset (nominal)'!U264="","",IF(LEFT(U$4,1)="£", 'Stata dataset (nominal)'!U264*$D265, 'Stata dataset (nominal)'!U264)), "")</f>
        <v/>
      </c>
      <c r="V265" s="72" t="str">
        <f>_xlfn.IFNA(IF('Stata dataset (nominal)'!V264="","",IF(LEFT(V$4,1)="£", 'Stata dataset (nominal)'!V264*$D265, 'Stata dataset (nominal)'!V264)), "")</f>
        <v/>
      </c>
      <c r="W265" s="72" t="str">
        <f>_xlfn.IFNA(IF('Stata dataset (nominal)'!W264="","",IF(LEFT(W$4,1)="£", 'Stata dataset (nominal)'!W264*$D265, 'Stata dataset (nominal)'!W264)), "")</f>
        <v/>
      </c>
      <c r="X265" s="72" t="str">
        <f>_xlfn.IFNA(IF('Stata dataset (nominal)'!X264="","",IF(LEFT(X$4,1)="£", 'Stata dataset (nominal)'!X264*$D265, 'Stata dataset (nominal)'!X264)), "")</f>
        <v/>
      </c>
      <c r="Y265" s="72" t="str">
        <f>_xlfn.IFNA(IF('Stata dataset (nominal)'!Y264="","",IF(LEFT(Y$4,1)="£", 'Stata dataset (nominal)'!Y264*$D265, 'Stata dataset (nominal)'!Y264)), "")</f>
        <v/>
      </c>
      <c r="Z265" s="72" t="str">
        <f>_xlfn.IFNA(IF('Stata dataset (nominal)'!Z264="","",IF(LEFT(Z$4,1)="£", 'Stata dataset (nominal)'!Z264*$D265, 'Stata dataset (nominal)'!Z264)), "")</f>
        <v/>
      </c>
      <c r="AA265" s="72">
        <f>_xlfn.IFNA(IF('Stata dataset (nominal)'!AA264="","",IF(LEFT(AA$4,1)="£", 'Stata dataset (nominal)'!AA264*$D265, 'Stata dataset (nominal)'!AA264)), "")</f>
        <v>42.234999999999999</v>
      </c>
      <c r="AB265" s="72">
        <f>_xlfn.IFNA(IF('Stata dataset (nominal)'!AB264="","",IF(LEFT(AB$4,1)="£", 'Stata dataset (nominal)'!AB264*$D265, 'Stata dataset (nominal)'!AB264)), "")</f>
        <v>0.104</v>
      </c>
      <c r="AC265" s="72" t="str">
        <f>_xlfn.IFNA(IF('Stata dataset (nominal)'!AC264="","",IF(LEFT(AC$4,1)="£", 'Stata dataset (nominal)'!AC264*$D265, 'Stata dataset (nominal)'!AC264)), "")</f>
        <v/>
      </c>
      <c r="AD265" s="72">
        <f>_xlfn.IFNA(IF('Stata dataset (nominal)'!AD264="","",IF(LEFT(AD$4,1)="£", 'Stata dataset (nominal)'!AD264*$D265, 'Stata dataset (nominal)'!AD264)), "")</f>
        <v>1.1240000000000001</v>
      </c>
    </row>
    <row r="266" spans="1:30" x14ac:dyDescent="0.4">
      <c r="A266" s="63" t="str">
        <f t="shared" si="3"/>
        <v>PRT29</v>
      </c>
      <c r="B266" s="63" t="s">
        <v>457</v>
      </c>
      <c r="C266" s="160" t="s">
        <v>521</v>
      </c>
      <c r="D266" s="72">
        <f>_xlfn.IFNA(IF('Stata dataset (nominal)'!D265="","",IF(LEFT(D$4,1)="£",'Stata dataset (nominal)'!D265*$D266,'Stata dataset (nominal)'!D265)),"")</f>
        <v>0.8545054690664966</v>
      </c>
      <c r="E266" s="72">
        <f>_xlfn.IFNA(IF('Stata dataset (nominal)'!E265="","",IF(LEFT(E$4,1)="£", 'Stata dataset (nominal)'!E265*$D266, 'Stata dataset (nominal)'!E265)), "")</f>
        <v>1.9219999999999999</v>
      </c>
      <c r="F266" s="72">
        <f>_xlfn.IFNA(IF('Stata dataset (nominal)'!F265="","",IF(LEFT(F$4,1)="£", 'Stata dataset (nominal)'!F265*$D266, 'Stata dataset (nominal)'!F265)), "")</f>
        <v>0.32800000000000001</v>
      </c>
      <c r="G266" s="72">
        <f>_xlfn.IFNA(IF('Stata dataset (nominal)'!G265="","",IF(LEFT(G$4,1)="£", 'Stata dataset (nominal)'!G265*$D266, 'Stata dataset (nominal)'!G265)), "")</f>
        <v>0.53300000000000003</v>
      </c>
      <c r="H266" s="72">
        <f>_xlfn.IFNA(IF('Stata dataset (nominal)'!H265="","",IF(LEFT(H$4,1)="£", 'Stata dataset (nominal)'!H265*$D266, 'Stata dataset (nominal)'!H265)), "")</f>
        <v>0.29099999999999998</v>
      </c>
      <c r="I266" s="72">
        <f>_xlfn.IFNA(IF('Stata dataset (nominal)'!I265="","",IF(LEFT(I$4,1)="£", 'Stata dataset (nominal)'!I265*$D266, 'Stata dataset (nominal)'!I265)), "")</f>
        <v>1.6739999999999999</v>
      </c>
      <c r="J266" s="72">
        <f>_xlfn.IFNA(IF('Stata dataset (nominal)'!J265="","",IF(LEFT(J$4,1)="£", 'Stata dataset (nominal)'!J265*$D266, 'Stata dataset (nominal)'!J265)), "")</f>
        <v>0.152</v>
      </c>
      <c r="K266" s="72" t="str">
        <f>_xlfn.IFNA(IF('Stata dataset (nominal)'!K265="","",IF(LEFT(K$4,1)="£", 'Stata dataset (nominal)'!K265*$D266, 'Stata dataset (nominal)'!K265)), "")</f>
        <v/>
      </c>
      <c r="L266" s="72">
        <f>_xlfn.IFNA(IF('Stata dataset (nominal)'!L265="","",IF(LEFT(L$4,1)="£", 'Stata dataset (nominal)'!L265*$D266, 'Stata dataset (nominal)'!L265)), "")</f>
        <v>0</v>
      </c>
      <c r="M266" s="72">
        <f>_xlfn.IFNA(IF('Stata dataset (nominal)'!M265="","",IF(LEFT(M$4,1)="£", 'Stata dataset (nominal)'!M265*$D266, 'Stata dataset (nominal)'!M265)), "")</f>
        <v>0.15</v>
      </c>
      <c r="N266" s="72">
        <f>_xlfn.IFNA(IF('Stata dataset (nominal)'!N265="","",IF(LEFT(N$4,1)="£", 'Stata dataset (nominal)'!N265*$D266, 'Stata dataset (nominal)'!N265)), "")</f>
        <v>0.53300000000000003</v>
      </c>
      <c r="O266" s="72">
        <f>_xlfn.IFNA(IF('Stata dataset (nominal)'!O265="","",IF(LEFT(O$4,1)="£", 'Stata dataset (nominal)'!O265*$D266, 'Stata dataset (nominal)'!O265)), "")</f>
        <v>147.327</v>
      </c>
      <c r="P266" s="72">
        <f>_xlfn.IFNA(IF('Stata dataset (nominal)'!P265="","",IF(LEFT(P$4,1)="£", 'Stata dataset (nominal)'!P265*$D266, 'Stata dataset (nominal)'!P265)), "")</f>
        <v>0</v>
      </c>
      <c r="Q266" s="72">
        <f>_xlfn.IFNA(IF('Stata dataset (nominal)'!Q265="","",IF(LEFT(Q$4,1)="£", 'Stata dataset (nominal)'!Q265*$D266, 'Stata dataset (nominal)'!Q265)), "")</f>
        <v>0</v>
      </c>
      <c r="R266" s="72">
        <f>_xlfn.IFNA(IF('Stata dataset (nominal)'!R265="","",IF(LEFT(R$4,1)="£", 'Stata dataset (nominal)'!R265*$D266, 'Stata dataset (nominal)'!R265)), "")</f>
        <v>173.107</v>
      </c>
      <c r="S266" s="72">
        <f>_xlfn.IFNA(IF('Stata dataset (nominal)'!S265="","",IF(LEFT(S$4,1)="£", 'Stata dataset (nominal)'!S265*$D266, 'Stata dataset (nominal)'!S265)), "")</f>
        <v>0</v>
      </c>
      <c r="T266" s="72">
        <f>_xlfn.IFNA(IF('Stata dataset (nominal)'!T265="","",IF(LEFT(T$4,1)="£", 'Stata dataset (nominal)'!T265*$D266, 'Stata dataset (nominal)'!T265)), "")</f>
        <v>0</v>
      </c>
      <c r="U266" s="72" t="str">
        <f>_xlfn.IFNA(IF('Stata dataset (nominal)'!U265="","",IF(LEFT(U$4,1)="£", 'Stata dataset (nominal)'!U265*$D266, 'Stata dataset (nominal)'!U265)), "")</f>
        <v/>
      </c>
      <c r="V266" s="72" t="str">
        <f>_xlfn.IFNA(IF('Stata dataset (nominal)'!V265="","",IF(LEFT(V$4,1)="£", 'Stata dataset (nominal)'!V265*$D266, 'Stata dataset (nominal)'!V265)), "")</f>
        <v/>
      </c>
      <c r="W266" s="72" t="str">
        <f>_xlfn.IFNA(IF('Stata dataset (nominal)'!W265="","",IF(LEFT(W$4,1)="£", 'Stata dataset (nominal)'!W265*$D266, 'Stata dataset (nominal)'!W265)), "")</f>
        <v/>
      </c>
      <c r="X266" s="72" t="str">
        <f>_xlfn.IFNA(IF('Stata dataset (nominal)'!X265="","",IF(LEFT(X$4,1)="£", 'Stata dataset (nominal)'!X265*$D266, 'Stata dataset (nominal)'!X265)), "")</f>
        <v/>
      </c>
      <c r="Y266" s="72" t="str">
        <f>_xlfn.IFNA(IF('Stata dataset (nominal)'!Y265="","",IF(LEFT(Y$4,1)="£", 'Stata dataset (nominal)'!Y265*$D266, 'Stata dataset (nominal)'!Y265)), "")</f>
        <v/>
      </c>
      <c r="Z266" s="72" t="str">
        <f>_xlfn.IFNA(IF('Stata dataset (nominal)'!Z265="","",IF(LEFT(Z$4,1)="£", 'Stata dataset (nominal)'!Z265*$D266, 'Stata dataset (nominal)'!Z265)), "")</f>
        <v/>
      </c>
      <c r="AA266" s="72">
        <f>_xlfn.IFNA(IF('Stata dataset (nominal)'!AA265="","",IF(LEFT(AA$4,1)="£", 'Stata dataset (nominal)'!AA265*$D266, 'Stata dataset (nominal)'!AA265)), "")</f>
        <v>42.703000000000003</v>
      </c>
      <c r="AB266" s="72">
        <f>_xlfn.IFNA(IF('Stata dataset (nominal)'!AB265="","",IF(LEFT(AB$4,1)="£", 'Stata dataset (nominal)'!AB265*$D266, 'Stata dataset (nominal)'!AB265)), "")</f>
        <v>9.5000000000000001E-2</v>
      </c>
      <c r="AC266" s="72" t="str">
        <f>_xlfn.IFNA(IF('Stata dataset (nominal)'!AC265="","",IF(LEFT(AC$4,1)="£", 'Stata dataset (nominal)'!AC265*$D266, 'Stata dataset (nominal)'!AC265)), "")</f>
        <v/>
      </c>
      <c r="AD266" s="72">
        <f>_xlfn.IFNA(IF('Stata dataset (nominal)'!AD265="","",IF(LEFT(AD$4,1)="£", 'Stata dataset (nominal)'!AD265*$D266, 'Stata dataset (nominal)'!AD265)), "")</f>
        <v>1.194</v>
      </c>
    </row>
    <row r="267" spans="1:30" x14ac:dyDescent="0.4">
      <c r="A267" s="63" t="str">
        <f t="shared" si="3"/>
        <v>PRT30</v>
      </c>
      <c r="B267" s="63" t="s">
        <v>457</v>
      </c>
      <c r="C267" s="160" t="s">
        <v>522</v>
      </c>
      <c r="D267" s="72">
        <f>_xlfn.IFNA(IF('Stata dataset (nominal)'!D266="","",IF(LEFT(D$4,1)="£",'Stata dataset (nominal)'!D266*$D267,'Stata dataset (nominal)'!D266)),"")</f>
        <v>0.83782556885887738</v>
      </c>
      <c r="E267" s="72">
        <f>_xlfn.IFNA(IF('Stata dataset (nominal)'!E266="","",IF(LEFT(E$4,1)="£", 'Stata dataset (nominal)'!E266*$D267, 'Stata dataset (nominal)'!E266)), "")</f>
        <v>1.9660000000000002</v>
      </c>
      <c r="F267" s="72">
        <f>_xlfn.IFNA(IF('Stata dataset (nominal)'!F266="","",IF(LEFT(F$4,1)="£", 'Stata dataset (nominal)'!F266*$D267, 'Stata dataset (nominal)'!F266)), "")</f>
        <v>0.32800000000000001</v>
      </c>
      <c r="G267" s="72">
        <f>_xlfn.IFNA(IF('Stata dataset (nominal)'!G266="","",IF(LEFT(G$4,1)="£", 'Stata dataset (nominal)'!G266*$D267, 'Stata dataset (nominal)'!G266)), "")</f>
        <v>0.54300000000000004</v>
      </c>
      <c r="H267" s="72">
        <f>_xlfn.IFNA(IF('Stata dataset (nominal)'!H266="","",IF(LEFT(H$4,1)="£", 'Stata dataset (nominal)'!H266*$D267, 'Stata dataset (nominal)'!H266)), "")</f>
        <v>0.29099999999999998</v>
      </c>
      <c r="I267" s="72">
        <f>_xlfn.IFNA(IF('Stata dataset (nominal)'!I266="","",IF(LEFT(I$4,1)="£", 'Stata dataset (nominal)'!I266*$D267, 'Stata dataset (nominal)'!I266)), "")</f>
        <v>1.675</v>
      </c>
      <c r="J267" s="72">
        <f>_xlfn.IFNA(IF('Stata dataset (nominal)'!J266="","",IF(LEFT(J$4,1)="£", 'Stata dataset (nominal)'!J266*$D267, 'Stata dataset (nominal)'!J266)), "")</f>
        <v>0.152</v>
      </c>
      <c r="K267" s="72" t="str">
        <f>_xlfn.IFNA(IF('Stata dataset (nominal)'!K266="","",IF(LEFT(K$4,1)="£", 'Stata dataset (nominal)'!K266*$D267, 'Stata dataset (nominal)'!K266)), "")</f>
        <v/>
      </c>
      <c r="L267" s="72">
        <f>_xlfn.IFNA(IF('Stata dataset (nominal)'!L266="","",IF(LEFT(L$4,1)="£", 'Stata dataset (nominal)'!L266*$D267, 'Stata dataset (nominal)'!L266)), "")</f>
        <v>0</v>
      </c>
      <c r="M267" s="72">
        <f>_xlfn.IFNA(IF('Stata dataset (nominal)'!M266="","",IF(LEFT(M$4,1)="£", 'Stata dataset (nominal)'!M266*$D267, 'Stata dataset (nominal)'!M266)), "")</f>
        <v>0.15</v>
      </c>
      <c r="N267" s="72">
        <f>_xlfn.IFNA(IF('Stata dataset (nominal)'!N266="","",IF(LEFT(N$4,1)="£", 'Stata dataset (nominal)'!N266*$D267, 'Stata dataset (nominal)'!N266)), "")</f>
        <v>0.54300000000000004</v>
      </c>
      <c r="O267" s="72">
        <f>_xlfn.IFNA(IF('Stata dataset (nominal)'!O266="","",IF(LEFT(O$4,1)="£", 'Stata dataset (nominal)'!O266*$D267, 'Stata dataset (nominal)'!O266)), "")</f>
        <v>116.407</v>
      </c>
      <c r="P267" s="72">
        <f>_xlfn.IFNA(IF('Stata dataset (nominal)'!P266="","",IF(LEFT(P$4,1)="£", 'Stata dataset (nominal)'!P266*$D267, 'Stata dataset (nominal)'!P266)), "")</f>
        <v>0</v>
      </c>
      <c r="Q267" s="72">
        <f>_xlfn.IFNA(IF('Stata dataset (nominal)'!Q266="","",IF(LEFT(Q$4,1)="£", 'Stata dataset (nominal)'!Q266*$D267, 'Stata dataset (nominal)'!Q266)), "")</f>
        <v>0</v>
      </c>
      <c r="R267" s="72">
        <f>_xlfn.IFNA(IF('Stata dataset (nominal)'!R266="","",IF(LEFT(R$4,1)="£", 'Stata dataset (nominal)'!R266*$D267, 'Stata dataset (nominal)'!R266)), "")</f>
        <v>206.715</v>
      </c>
      <c r="S267" s="72">
        <f>_xlfn.IFNA(IF('Stata dataset (nominal)'!S266="","",IF(LEFT(S$4,1)="£", 'Stata dataset (nominal)'!S266*$D267, 'Stata dataset (nominal)'!S266)), "")</f>
        <v>0</v>
      </c>
      <c r="T267" s="72">
        <f>_xlfn.IFNA(IF('Stata dataset (nominal)'!T266="","",IF(LEFT(T$4,1)="£", 'Stata dataset (nominal)'!T266*$D267, 'Stata dataset (nominal)'!T266)), "")</f>
        <v>0</v>
      </c>
      <c r="U267" s="72" t="str">
        <f>_xlfn.IFNA(IF('Stata dataset (nominal)'!U266="","",IF(LEFT(U$4,1)="£", 'Stata dataset (nominal)'!U266*$D267, 'Stata dataset (nominal)'!U266)), "")</f>
        <v/>
      </c>
      <c r="V267" s="72" t="str">
        <f>_xlfn.IFNA(IF('Stata dataset (nominal)'!V266="","",IF(LEFT(V$4,1)="£", 'Stata dataset (nominal)'!V266*$D267, 'Stata dataset (nominal)'!V266)), "")</f>
        <v/>
      </c>
      <c r="W267" s="72" t="str">
        <f>_xlfn.IFNA(IF('Stata dataset (nominal)'!W266="","",IF(LEFT(W$4,1)="£", 'Stata dataset (nominal)'!W266*$D267, 'Stata dataset (nominal)'!W266)), "")</f>
        <v/>
      </c>
      <c r="X267" s="72" t="str">
        <f>_xlfn.IFNA(IF('Stata dataset (nominal)'!X266="","",IF(LEFT(X$4,1)="£", 'Stata dataset (nominal)'!X266*$D267, 'Stata dataset (nominal)'!X266)), "")</f>
        <v/>
      </c>
      <c r="Y267" s="72" t="str">
        <f>_xlfn.IFNA(IF('Stata dataset (nominal)'!Y266="","",IF(LEFT(Y$4,1)="£", 'Stata dataset (nominal)'!Y266*$D267, 'Stata dataset (nominal)'!Y266)), "")</f>
        <v/>
      </c>
      <c r="Z267" s="72" t="str">
        <f>_xlfn.IFNA(IF('Stata dataset (nominal)'!Z266="","",IF(LEFT(Z$4,1)="£", 'Stata dataset (nominal)'!Z266*$D267, 'Stata dataset (nominal)'!Z266)), "")</f>
        <v/>
      </c>
      <c r="AA267" s="72">
        <f>_xlfn.IFNA(IF('Stata dataset (nominal)'!AA266="","",IF(LEFT(AA$4,1)="£", 'Stata dataset (nominal)'!AA266*$D267, 'Stata dataset (nominal)'!AA266)), "")</f>
        <v>43.548000000000002</v>
      </c>
      <c r="AB267" s="72">
        <f>_xlfn.IFNA(IF('Stata dataset (nominal)'!AB266="","",IF(LEFT(AB$4,1)="£", 'Stata dataset (nominal)'!AB266*$D267, 'Stata dataset (nominal)'!AB266)), "")</f>
        <v>0.10100000000000001</v>
      </c>
      <c r="AC267" s="72" t="str">
        <f>_xlfn.IFNA(IF('Stata dataset (nominal)'!AC266="","",IF(LEFT(AC$4,1)="£", 'Stata dataset (nominal)'!AC266*$D267, 'Stata dataset (nominal)'!AC266)), "")</f>
        <v/>
      </c>
      <c r="AD267" s="72">
        <f>_xlfn.IFNA(IF('Stata dataset (nominal)'!AD266="","",IF(LEFT(AD$4,1)="£", 'Stata dataset (nominal)'!AD266*$D267, 'Stata dataset (nominal)'!AD266)), "")</f>
        <v>1.2170000000000001</v>
      </c>
    </row>
    <row r="268" spans="1:30" x14ac:dyDescent="0.4">
      <c r="A268" s="63" t="str">
        <f t="shared" si="3"/>
        <v>SES14</v>
      </c>
      <c r="B268" s="63" t="s">
        <v>469</v>
      </c>
      <c r="C268" s="63" t="s">
        <v>243</v>
      </c>
      <c r="D268" s="72">
        <f>_xlfn.IFNA(IF('Stata dataset (nominal)'!D267="","",IF(LEFT(D$4,1)="£",'Stata dataset (nominal)'!D267*$D268,'Stata dataset (nominal)'!D267)),"")</f>
        <v>1.24788708586883</v>
      </c>
      <c r="E268" s="72">
        <f>_xlfn.IFNA(IF('Stata dataset (nominal)'!E267="","",IF(LEFT(E$4,1)="£", 'Stata dataset (nominal)'!E267*$D268, 'Stata dataset (nominal)'!E267)), "")</f>
        <v>3.5539824205544277</v>
      </c>
      <c r="F268" s="72">
        <f>_xlfn.IFNA(IF('Stata dataset (nominal)'!F267="","",IF(LEFT(F$4,1)="£", 'Stata dataset (nominal)'!F267*$D268, 'Stata dataset (nominal)'!F267)), "")</f>
        <v>0.84856321839080451</v>
      </c>
      <c r="G268" s="72">
        <f>_xlfn.IFNA(IF('Stata dataset (nominal)'!G267="","",IF(LEFT(G$4,1)="£", 'Stata dataset (nominal)'!G267*$D268, 'Stata dataset (nominal)'!G267)), "")</f>
        <v>0.62768720419202151</v>
      </c>
      <c r="H268" s="72">
        <f>_xlfn.IFNA(IF('Stata dataset (nominal)'!H267="","",IF(LEFT(H$4,1)="£", 'Stata dataset (nominal)'!H267*$D268, 'Stata dataset (nominal)'!H267)), "")</f>
        <v>0.19841404665314397</v>
      </c>
      <c r="I268" s="72">
        <f>_xlfn.IFNA(IF('Stata dataset (nominal)'!I267="","",IF(LEFT(I$4,1)="£", 'Stata dataset (nominal)'!I267*$D268, 'Stata dataset (nominal)'!I267)), "")</f>
        <v>1.7470419202163618</v>
      </c>
      <c r="J268" s="72">
        <f>_xlfn.IFNA(IF('Stata dataset (nominal)'!J267="","",IF(LEFT(J$4,1)="£", 'Stata dataset (nominal)'!J267*$D268, 'Stata dataset (nominal)'!J267)), "")</f>
        <v>4.8667596348884373E-2</v>
      </c>
      <c r="K268" s="72">
        <f>_xlfn.IFNA(IF('Stata dataset (nominal)'!K267="","",IF(LEFT(K$4,1)="£", 'Stata dataset (nominal)'!K267*$D268, 'Stata dataset (nominal)'!K267)), "")</f>
        <v>0</v>
      </c>
      <c r="L268" s="72">
        <f>_xlfn.IFNA(IF('Stata dataset (nominal)'!L267="","",IF(LEFT(L$4,1)="£", 'Stata dataset (nominal)'!L267*$D268, 'Stata dataset (nominal)'!L267)), "")</f>
        <v>0</v>
      </c>
      <c r="M268" s="72">
        <f>_xlfn.IFNA(IF('Stata dataset (nominal)'!M267="","",IF(LEFT(M$4,1)="£", 'Stata dataset (nominal)'!M267*$D268, 'Stata dataset (nominal)'!M267)), "")</f>
        <v>0.31945909398242051</v>
      </c>
      <c r="N268" s="72" t="str">
        <f>_xlfn.IFNA(IF('Stata dataset (nominal)'!N267="","",IF(LEFT(N$4,1)="£", 'Stata dataset (nominal)'!N267*$D268, 'Stata dataset (nominal)'!N267)), "")</f>
        <v/>
      </c>
      <c r="O268" s="72">
        <f>_xlfn.IFNA(IF('Stata dataset (nominal)'!O267="","",IF(LEFT(O$4,1)="£", 'Stata dataset (nominal)'!O267*$D268, 'Stata dataset (nominal)'!O267)), "")</f>
        <v>149.05099999999999</v>
      </c>
      <c r="P268" s="72">
        <f>_xlfn.IFNA(IF('Stata dataset (nominal)'!P267="","",IF(LEFT(P$4,1)="£", 'Stata dataset (nominal)'!P267*$D268, 'Stata dataset (nominal)'!P267)), "")</f>
        <v>0</v>
      </c>
      <c r="Q268" s="72">
        <f>_xlfn.IFNA(IF('Stata dataset (nominal)'!Q267="","",IF(LEFT(Q$4,1)="£", 'Stata dataset (nominal)'!Q267*$D268, 'Stata dataset (nominal)'!Q267)), "")</f>
        <v>0</v>
      </c>
      <c r="R268" s="72">
        <f>_xlfn.IFNA(IF('Stata dataset (nominal)'!R267="","",IF(LEFT(R$4,1)="£", 'Stata dataset (nominal)'!R267*$D268, 'Stata dataset (nominal)'!R267)), "")</f>
        <v>111.88800000000001</v>
      </c>
      <c r="S268" s="72">
        <f>_xlfn.IFNA(IF('Stata dataset (nominal)'!S267="","",IF(LEFT(S$4,1)="£", 'Stata dataset (nominal)'!S267*$D268, 'Stata dataset (nominal)'!S267)), "")</f>
        <v>0</v>
      </c>
      <c r="T268" s="72">
        <f>_xlfn.IFNA(IF('Stata dataset (nominal)'!T267="","",IF(LEFT(T$4,1)="£", 'Stata dataset (nominal)'!T267*$D268, 'Stata dataset (nominal)'!T267)), "")</f>
        <v>0</v>
      </c>
      <c r="U268" s="72">
        <f>_xlfn.IFNA(IF('Stata dataset (nominal)'!U267="","",IF(LEFT(U$4,1)="£", 'Stata dataset (nominal)'!U267*$D268, 'Stata dataset (nominal)'!U267)), "")</f>
        <v>22.753051463463109</v>
      </c>
      <c r="V268" s="72">
        <f>_xlfn.IFNA(IF('Stata dataset (nominal)'!V267="","",IF(LEFT(V$4,1)="£", 'Stata dataset (nominal)'!V267*$D268, 'Stata dataset (nominal)'!V267)), "")</f>
        <v>146.40932416758119</v>
      </c>
      <c r="W268" s="72">
        <f>_xlfn.IFNA(IF('Stata dataset (nominal)'!W267="","",IF(LEFT(W$4,1)="£", 'Stata dataset (nominal)'!W267*$D268, 'Stata dataset (nominal)'!W267)), "")</f>
        <v>1.9653276548378587</v>
      </c>
      <c r="X268" s="72">
        <f>_xlfn.IFNA(IF('Stata dataset (nominal)'!X267="","",IF(LEFT(X$4,1)="£", 'Stata dataset (nominal)'!X267*$D268, 'Stata dataset (nominal)'!X267)), "")</f>
        <v>13.939476232163306</v>
      </c>
      <c r="Y268" s="72">
        <f>_xlfn.IFNA(IF('Stata dataset (nominal)'!Y267="","",IF(LEFT(Y$4,1)="£", 'Stata dataset (nominal)'!Y267*$D268, 'Stata dataset (nominal)'!Y267)), "")</f>
        <v>9.5774600293548886</v>
      </c>
      <c r="Z268" s="72">
        <f>_xlfn.IFNA(IF('Stata dataset (nominal)'!Z267="","",IF(LEFT(Z$4,1)="£", 'Stata dataset (nominal)'!Z267*$D268, 'Stata dataset (nominal)'!Z267)), "")</f>
        <v>9.5774600293548886</v>
      </c>
      <c r="AA268" s="72">
        <f>_xlfn.IFNA(IF('Stata dataset (nominal)'!AA267="","",IF(LEFT(AA$4,1)="£", 'Stata dataset (nominal)'!AA267*$D268, 'Stata dataset (nominal)'!AA267)), "")</f>
        <v>62.169694995685951</v>
      </c>
      <c r="AB268" s="72">
        <f>_xlfn.IFNA(IF('Stata dataset (nominal)'!AB267="","",IF(LEFT(AB$4,1)="£", 'Stata dataset (nominal)'!AB267*$D268, 'Stata dataset (nominal)'!AB267)), "")</f>
        <v>0.38559710953346849</v>
      </c>
      <c r="AC268" s="72">
        <f>_xlfn.IFNA(IF('Stata dataset (nominal)'!AC267="","",IF(LEFT(AC$4,1)="£", 'Stata dataset (nominal)'!AC267*$D268, 'Stata dataset (nominal)'!AC267)), "")</f>
        <v>0.39554136740356821</v>
      </c>
      <c r="AD268" s="72">
        <f>_xlfn.IFNA(IF('Stata dataset (nominal)'!AD267="","",IF(LEFT(AD$4,1)="£", 'Stata dataset (nominal)'!AD267*$D268, 'Stata dataset (nominal)'!AD267)), "")</f>
        <v>0</v>
      </c>
    </row>
    <row r="269" spans="1:30" x14ac:dyDescent="0.4">
      <c r="A269" s="63" t="str">
        <f t="shared" si="3"/>
        <v>SES15</v>
      </c>
      <c r="B269" s="63" t="s">
        <v>469</v>
      </c>
      <c r="C269" s="63" t="s">
        <v>245</v>
      </c>
      <c r="D269" s="72">
        <f>_xlfn.IFNA(IF('Stata dataset (nominal)'!D268="","",IF(LEFT(D$4,1)="£",'Stata dataset (nominal)'!D268*$D269,'Stata dataset (nominal)'!D268)),"")</f>
        <v>1.2338096431854266</v>
      </c>
      <c r="E269" s="72">
        <f>_xlfn.IFNA(IF('Stata dataset (nominal)'!E268="","",IF(LEFT(E$4,1)="£", 'Stata dataset (nominal)'!E268*$D269, 'Stata dataset (nominal)'!E268)), "")</f>
        <v>3.4670050973510489</v>
      </c>
      <c r="F269" s="72">
        <f>_xlfn.IFNA(IF('Stata dataset (nominal)'!F268="","",IF(LEFT(F$4,1)="£", 'Stata dataset (nominal)'!F268*$D269, 'Stata dataset (nominal)'!F268)), "")</f>
        <v>0.81184674521601075</v>
      </c>
      <c r="G269" s="72">
        <f>_xlfn.IFNA(IF('Stata dataset (nominal)'!G268="","",IF(LEFT(G$4,1)="£", 'Stata dataset (nominal)'!G268*$D269, 'Stata dataset (nominal)'!G268)), "")</f>
        <v>0.55151291050388573</v>
      </c>
      <c r="H269" s="72">
        <f>_xlfn.IFNA(IF('Stata dataset (nominal)'!H268="","",IF(LEFT(H$4,1)="£", 'Stata dataset (nominal)'!H268*$D269, 'Stata dataset (nominal)'!H268)), "")</f>
        <v>0.20481240076878082</v>
      </c>
      <c r="I269" s="72">
        <f>_xlfn.IFNA(IF('Stata dataset (nominal)'!I268="","",IF(LEFT(I$4,1)="£", 'Stata dataset (nominal)'!I268*$D269, 'Stata dataset (nominal)'!I268)), "")</f>
        <v>1.8642863708531796</v>
      </c>
      <c r="J269" s="72">
        <f>_xlfn.IFNA(IF('Stata dataset (nominal)'!J268="","",IF(LEFT(J$4,1)="£", 'Stata dataset (nominal)'!J268*$D269, 'Stata dataset (nominal)'!J268)), "")</f>
        <v>4.5650956797860784E-2</v>
      </c>
      <c r="K269" s="72">
        <f>_xlfn.IFNA(IF('Stata dataset (nominal)'!K268="","",IF(LEFT(K$4,1)="£", 'Stata dataset (nominal)'!K268*$D269, 'Stata dataset (nominal)'!K268)), "")</f>
        <v>0</v>
      </c>
      <c r="L269" s="72">
        <f>_xlfn.IFNA(IF('Stata dataset (nominal)'!L268="","",IF(LEFT(L$4,1)="£", 'Stata dataset (nominal)'!L268*$D269, 'Stata dataset (nominal)'!L268)), "")</f>
        <v>0</v>
      </c>
      <c r="M269" s="72">
        <f>_xlfn.IFNA(IF('Stata dataset (nominal)'!M268="","",IF(LEFT(M$4,1)="£", 'Stata dataset (nominal)'!M268*$D269, 'Stata dataset (nominal)'!M268)), "")</f>
        <v>0.35657098688058825</v>
      </c>
      <c r="N269" s="72" t="str">
        <f>_xlfn.IFNA(IF('Stata dataset (nominal)'!N268="","",IF(LEFT(N$4,1)="£", 'Stata dataset (nominal)'!N268*$D269, 'Stata dataset (nominal)'!N268)), "")</f>
        <v/>
      </c>
      <c r="O269" s="72">
        <f>_xlfn.IFNA(IF('Stata dataset (nominal)'!O268="","",IF(LEFT(O$4,1)="£", 'Stata dataset (nominal)'!O268*$D269, 'Stata dataset (nominal)'!O268)), "")</f>
        <v>142.34100000000001</v>
      </c>
      <c r="P269" s="72">
        <f>_xlfn.IFNA(IF('Stata dataset (nominal)'!P268="","",IF(LEFT(P$4,1)="£", 'Stata dataset (nominal)'!P268*$D269, 'Stata dataset (nominal)'!P268)), "")</f>
        <v>0</v>
      </c>
      <c r="Q269" s="72">
        <f>_xlfn.IFNA(IF('Stata dataset (nominal)'!Q268="","",IF(LEFT(Q$4,1)="£", 'Stata dataset (nominal)'!Q268*$D269, 'Stata dataset (nominal)'!Q268)), "")</f>
        <v>0</v>
      </c>
      <c r="R269" s="72">
        <f>_xlfn.IFNA(IF('Stata dataset (nominal)'!R268="","",IF(LEFT(R$4,1)="£", 'Stata dataset (nominal)'!R268*$D269, 'Stata dataset (nominal)'!R268)), "")</f>
        <v>120.042</v>
      </c>
      <c r="S269" s="72">
        <f>_xlfn.IFNA(IF('Stata dataset (nominal)'!S268="","",IF(LEFT(S$4,1)="£", 'Stata dataset (nominal)'!S268*$D269, 'Stata dataset (nominal)'!S268)), "")</f>
        <v>0</v>
      </c>
      <c r="T269" s="72">
        <f>_xlfn.IFNA(IF('Stata dataset (nominal)'!T268="","",IF(LEFT(T$4,1)="£", 'Stata dataset (nominal)'!T268*$D269, 'Stata dataset (nominal)'!T268)), "")</f>
        <v>0</v>
      </c>
      <c r="U269" s="72">
        <f>_xlfn.IFNA(IF('Stata dataset (nominal)'!U268="","",IF(LEFT(U$4,1)="£", 'Stata dataset (nominal)'!U268*$D269, 'Stata dataset (nominal)'!U268)), "")</f>
        <v>22.543758405114161</v>
      </c>
      <c r="V269" s="72">
        <f>_xlfn.IFNA(IF('Stata dataset (nominal)'!V268="","",IF(LEFT(V$4,1)="£", 'Stata dataset (nominal)'!V268*$D269, 'Stata dataset (nominal)'!V268)), "")</f>
        <v>143.60160989355646</v>
      </c>
      <c r="W269" s="72">
        <f>_xlfn.IFNA(IF('Stata dataset (nominal)'!W268="","",IF(LEFT(W$4,1)="£", 'Stata dataset (nominal)'!W268*$D269, 'Stata dataset (nominal)'!W268)), "")</f>
        <v>1.9066404176632359</v>
      </c>
      <c r="X269" s="72">
        <f>_xlfn.IFNA(IF('Stata dataset (nominal)'!X268="","",IF(LEFT(X$4,1)="£", 'Stata dataset (nominal)'!X268*$D269, 'Stata dataset (nominal)'!X268)), "")</f>
        <v>13.939476232163306</v>
      </c>
      <c r="Y269" s="72">
        <f>_xlfn.IFNA(IF('Stata dataset (nominal)'!Y268="","",IF(LEFT(Y$4,1)="£", 'Stata dataset (nominal)'!Y268*$D269, 'Stata dataset (nominal)'!Y268)), "")</f>
        <v>9.5824330340646586</v>
      </c>
      <c r="Z269" s="72">
        <f>_xlfn.IFNA(IF('Stata dataset (nominal)'!Z268="","",IF(LEFT(Z$4,1)="£", 'Stata dataset (nominal)'!Z268*$D269, 'Stata dataset (nominal)'!Z268)), "")</f>
        <v>9.5824330340646586</v>
      </c>
      <c r="AA269" s="72">
        <f>_xlfn.IFNA(IF('Stata dataset (nominal)'!AA268="","",IF(LEFT(AA$4,1)="£", 'Stata dataset (nominal)'!AA268*$D269, 'Stata dataset (nominal)'!AA268)), "")</f>
        <v>62.741695427092317</v>
      </c>
      <c r="AB269" s="72">
        <f>_xlfn.IFNA(IF('Stata dataset (nominal)'!AB268="","",IF(LEFT(AB$4,1)="£", 'Stata dataset (nominal)'!AB268*$D269, 'Stata dataset (nominal)'!AB268)), "")</f>
        <v>0.38988384724659481</v>
      </c>
      <c r="AC269" s="72">
        <f>_xlfn.IFNA(IF('Stata dataset (nominal)'!AC268="","",IF(LEFT(AC$4,1)="£", 'Stata dataset (nominal)'!AC268*$D269, 'Stata dataset (nominal)'!AC268)), "")</f>
        <v>0.39107925621450829</v>
      </c>
      <c r="AD269" s="72">
        <f>_xlfn.IFNA(IF('Stata dataset (nominal)'!AD268="","",IF(LEFT(AD$4,1)="£", 'Stata dataset (nominal)'!AD268*$D269, 'Stata dataset (nominal)'!AD268)), "")</f>
        <v>0</v>
      </c>
    </row>
    <row r="270" spans="1:30" x14ac:dyDescent="0.4">
      <c r="A270" s="63" t="str">
        <f t="shared" si="3"/>
        <v>SES16</v>
      </c>
      <c r="B270" s="63" t="s">
        <v>469</v>
      </c>
      <c r="C270" s="63" t="s">
        <v>247</v>
      </c>
      <c r="D270" s="72">
        <f>_xlfn.IFNA(IF('Stata dataset (nominal)'!D269="","",IF(LEFT(D$4,1)="£",'Stata dataset (nominal)'!D269*$D270,'Stata dataset (nominal)'!D269)),"")</f>
        <v>1.2283693843594008</v>
      </c>
      <c r="E270" s="72">
        <f>_xlfn.IFNA(IF('Stata dataset (nominal)'!E269="","",IF(LEFT(E$4,1)="£", 'Stata dataset (nominal)'!E269*$D270, 'Stata dataset (nominal)'!E269)), "")</f>
        <v>3.7010769550748743</v>
      </c>
      <c r="F270" s="72">
        <f>_xlfn.IFNA(IF('Stata dataset (nominal)'!F269="","",IF(LEFT(F$4,1)="£", 'Stata dataset (nominal)'!F269*$D270, 'Stata dataset (nominal)'!F269)), "")</f>
        <v>0.9568997504159733</v>
      </c>
      <c r="G270" s="72">
        <f>_xlfn.IFNA(IF('Stata dataset (nominal)'!G269="","",IF(LEFT(G$4,1)="£", 'Stata dataset (nominal)'!G269*$D270, 'Stata dataset (nominal)'!G269)), "")</f>
        <v>0.46186688851913471</v>
      </c>
      <c r="H270" s="72">
        <f>_xlfn.IFNA(IF('Stata dataset (nominal)'!H269="","",IF(LEFT(H$4,1)="£", 'Stata dataset (nominal)'!H269*$D270, 'Stata dataset (nominal)'!H269)), "")</f>
        <v>0.26655615640598995</v>
      </c>
      <c r="I270" s="72">
        <f>_xlfn.IFNA(IF('Stata dataset (nominal)'!I269="","",IF(LEFT(I$4,1)="£", 'Stata dataset (nominal)'!I269*$D270, 'Stata dataset (nominal)'!I269)), "")</f>
        <v>2.1091102329450915</v>
      </c>
      <c r="J270" s="72" t="str">
        <f>_xlfn.IFNA(IF('Stata dataset (nominal)'!J269="","",IF(LEFT(J$4,1)="£", 'Stata dataset (nominal)'!J269*$D270, 'Stata dataset (nominal)'!J269)), "")</f>
        <v/>
      </c>
      <c r="K270" s="72" t="str">
        <f>_xlfn.IFNA(IF('Stata dataset (nominal)'!K269="","",IF(LEFT(K$4,1)="£", 'Stata dataset (nominal)'!K269*$D270, 'Stata dataset (nominal)'!K269)), "")</f>
        <v/>
      </c>
      <c r="L270" s="72">
        <f>_xlfn.IFNA(IF('Stata dataset (nominal)'!L269="","",IF(LEFT(L$4,1)="£", 'Stata dataset (nominal)'!L269*$D270, 'Stata dataset (nominal)'!L269)), "")</f>
        <v>0</v>
      </c>
      <c r="M270" s="72">
        <f>_xlfn.IFNA(IF('Stata dataset (nominal)'!M269="","",IF(LEFT(M$4,1)="£", 'Stata dataset (nominal)'!M269*$D270, 'Stata dataset (nominal)'!M269)), "")</f>
        <v>0.24321713810316137</v>
      </c>
      <c r="N270" s="72" t="str">
        <f>_xlfn.IFNA(IF('Stata dataset (nominal)'!N269="","",IF(LEFT(N$4,1)="£", 'Stata dataset (nominal)'!N269*$D270, 'Stata dataset (nominal)'!N269)), "")</f>
        <v/>
      </c>
      <c r="O270" s="72">
        <f>_xlfn.IFNA(IF('Stata dataset (nominal)'!O269="","",IF(LEFT(O$4,1)="£", 'Stata dataset (nominal)'!O269*$D270, 'Stata dataset (nominal)'!O269)), "")</f>
        <v>135.374</v>
      </c>
      <c r="P270" s="72">
        <f>_xlfn.IFNA(IF('Stata dataset (nominal)'!P269="","",IF(LEFT(P$4,1)="£", 'Stata dataset (nominal)'!P269*$D270, 'Stata dataset (nominal)'!P269)), "")</f>
        <v>0</v>
      </c>
      <c r="Q270" s="72">
        <f>_xlfn.IFNA(IF('Stata dataset (nominal)'!Q269="","",IF(LEFT(Q$4,1)="£", 'Stata dataset (nominal)'!Q269*$D270, 'Stata dataset (nominal)'!Q269)), "")</f>
        <v>0</v>
      </c>
      <c r="R270" s="72">
        <f>_xlfn.IFNA(IF('Stata dataset (nominal)'!R269="","",IF(LEFT(R$4,1)="£", 'Stata dataset (nominal)'!R269*$D270, 'Stata dataset (nominal)'!R269)), "")</f>
        <v>127.768</v>
      </c>
      <c r="S270" s="72">
        <f>_xlfn.IFNA(IF('Stata dataset (nominal)'!S269="","",IF(LEFT(S$4,1)="£", 'Stata dataset (nominal)'!S269*$D270, 'Stata dataset (nominal)'!S269)), "")</f>
        <v>0</v>
      </c>
      <c r="T270" s="72">
        <f>_xlfn.IFNA(IF('Stata dataset (nominal)'!T269="","",IF(LEFT(T$4,1)="£", 'Stata dataset (nominal)'!T269*$D270, 'Stata dataset (nominal)'!T269)), "")</f>
        <v>0</v>
      </c>
      <c r="U270" s="72">
        <f>_xlfn.IFNA(IF('Stata dataset (nominal)'!U269="","",IF(LEFT(U$4,1)="£", 'Stata dataset (nominal)'!U269*$D270, 'Stata dataset (nominal)'!U269)), "")</f>
        <v>22.157481515474458</v>
      </c>
      <c r="V270" s="72">
        <f>_xlfn.IFNA(IF('Stata dataset (nominal)'!V269="","",IF(LEFT(V$4,1)="£", 'Stata dataset (nominal)'!V269*$D270, 'Stata dataset (nominal)'!V269)), "")</f>
        <v>143.99163485915511</v>
      </c>
      <c r="W270" s="72">
        <f>_xlfn.IFNA(IF('Stata dataset (nominal)'!W269="","",IF(LEFT(W$4,1)="£", 'Stata dataset (nominal)'!W269*$D270, 'Stata dataset (nominal)'!W269)), "")</f>
        <v>1.8381188657204013</v>
      </c>
      <c r="X270" s="72">
        <f>_xlfn.IFNA(IF('Stata dataset (nominal)'!X269="","",IF(LEFT(X$4,1)="£", 'Stata dataset (nominal)'!X269*$D270, 'Stata dataset (nominal)'!X269)), "")</f>
        <v>13.939476232163306</v>
      </c>
      <c r="Y270" s="72">
        <f>_xlfn.IFNA(IF('Stata dataset (nominal)'!Y269="","",IF(LEFT(Y$4,1)="£", 'Stata dataset (nominal)'!Y269*$D270, 'Stata dataset (nominal)'!Y269)), "")</f>
        <v>9.5851510682052048</v>
      </c>
      <c r="Z270" s="72">
        <f>_xlfn.IFNA(IF('Stata dataset (nominal)'!Z269="","",IF(LEFT(Z$4,1)="£", 'Stata dataset (nominal)'!Z269*$D270, 'Stata dataset (nominal)'!Z269)), "")</f>
        <v>9.5851510682052048</v>
      </c>
      <c r="AA270" s="72">
        <f>_xlfn.IFNA(IF('Stata dataset (nominal)'!AA269="","",IF(LEFT(AA$4,1)="£", 'Stata dataset (nominal)'!AA269*$D270, 'Stata dataset (nominal)'!AA269)), "")</f>
        <v>59.513268302828607</v>
      </c>
      <c r="AB270" s="72">
        <f>_xlfn.IFNA(IF('Stata dataset (nominal)'!AB269="","",IF(LEFT(AB$4,1)="£", 'Stata dataset (nominal)'!AB269*$D270, 'Stata dataset (nominal)'!AB269)), "")</f>
        <v>0.1953107321131447</v>
      </c>
      <c r="AC270" s="72">
        <f>_xlfn.IFNA(IF('Stata dataset (nominal)'!AC269="","",IF(LEFT(AC$4,1)="£", 'Stata dataset (nominal)'!AC269*$D270, 'Stata dataset (nominal)'!AC269)), "")</f>
        <v>0.38935486348743925</v>
      </c>
      <c r="AD270" s="72">
        <f>_xlfn.IFNA(IF('Stata dataset (nominal)'!AD269="","",IF(LEFT(AD$4,1)="£", 'Stata dataset (nominal)'!AD269*$D270, 'Stata dataset (nominal)'!AD269)), "")</f>
        <v>0.10441139767054908</v>
      </c>
    </row>
    <row r="271" spans="1:30" x14ac:dyDescent="0.4">
      <c r="A271" s="63" t="str">
        <f t="shared" si="3"/>
        <v>SES17</v>
      </c>
      <c r="B271" s="63" t="s">
        <v>469</v>
      </c>
      <c r="C271" s="63" t="s">
        <v>249</v>
      </c>
      <c r="D271" s="72">
        <f>_xlfn.IFNA(IF('Stata dataset (nominal)'!D270="","",IF(LEFT(D$4,1)="£",'Stata dataset (nominal)'!D270*$D271,'Stata dataset (nominal)'!D270)),"")</f>
        <v>1.2117357406647515</v>
      </c>
      <c r="E271" s="72">
        <f>_xlfn.IFNA(IF('Stata dataset (nominal)'!E270="","",IF(LEFT(E$4,1)="£", 'Stata dataset (nominal)'!E270*$D271, 'Stata dataset (nominal)'!E270)), "")</f>
        <v>3.4243652031185881</v>
      </c>
      <c r="F271" s="72">
        <f>_xlfn.IFNA(IF('Stata dataset (nominal)'!F270="","",IF(LEFT(F$4,1)="£", 'Stata dataset (nominal)'!F270*$D271, 'Stata dataset (nominal)'!F270)), "")</f>
        <v>1.1402433319655312</v>
      </c>
      <c r="G271" s="72">
        <f>_xlfn.IFNA(IF('Stata dataset (nominal)'!G270="","",IF(LEFT(G$4,1)="£", 'Stata dataset (nominal)'!G270*$D271, 'Stata dataset (nominal)'!G270)), "")</f>
        <v>0.40471973738202704</v>
      </c>
      <c r="H271" s="72">
        <f>_xlfn.IFNA(IF('Stata dataset (nominal)'!H270="","",IF(LEFT(H$4,1)="£", 'Stata dataset (nominal)'!H270*$D271, 'Stata dataset (nominal)'!H270)), "")</f>
        <v>0.26537012720558056</v>
      </c>
      <c r="I271" s="72">
        <f>_xlfn.IFNA(IF('Stata dataset (nominal)'!I270="","",IF(LEFT(I$4,1)="£", 'Stata dataset (nominal)'!I270*$D271, 'Stata dataset (nominal)'!I270)), "")</f>
        <v>2.1871830118998767</v>
      </c>
      <c r="J271" s="72" t="str">
        <f>_xlfn.IFNA(IF('Stata dataset (nominal)'!J270="","",IF(LEFT(J$4,1)="£", 'Stata dataset (nominal)'!J270*$D271, 'Stata dataset (nominal)'!J270)), "")</f>
        <v/>
      </c>
      <c r="K271" s="72" t="str">
        <f>_xlfn.IFNA(IF('Stata dataset (nominal)'!K270="","",IF(LEFT(K$4,1)="£", 'Stata dataset (nominal)'!K270*$D271, 'Stata dataset (nominal)'!K270)), "")</f>
        <v/>
      </c>
      <c r="L271" s="72">
        <f>_xlfn.IFNA(IF('Stata dataset (nominal)'!L270="","",IF(LEFT(L$4,1)="£", 'Stata dataset (nominal)'!L270*$D271, 'Stata dataset (nominal)'!L270)), "")</f>
        <v>0</v>
      </c>
      <c r="M271" s="72">
        <f>_xlfn.IFNA(IF('Stata dataset (nominal)'!M270="","",IF(LEFT(M$4,1)="£", 'Stata dataset (nominal)'!M270*$D271, 'Stata dataset (nominal)'!M270)), "")</f>
        <v>0.15267870332375869</v>
      </c>
      <c r="N271" s="72" t="str">
        <f>_xlfn.IFNA(IF('Stata dataset (nominal)'!N270="","",IF(LEFT(N$4,1)="£", 'Stata dataset (nominal)'!N270*$D271, 'Stata dataset (nominal)'!N270)), "")</f>
        <v/>
      </c>
      <c r="O271" s="72">
        <f>_xlfn.IFNA(IF('Stata dataset (nominal)'!O270="","",IF(LEFT(O$4,1)="£", 'Stata dataset (nominal)'!O270*$D271, 'Stata dataset (nominal)'!O270)), "")</f>
        <v>128.63</v>
      </c>
      <c r="P271" s="72">
        <f>_xlfn.IFNA(IF('Stata dataset (nominal)'!P270="","",IF(LEFT(P$4,1)="£", 'Stata dataset (nominal)'!P270*$D271, 'Stata dataset (nominal)'!P270)), "")</f>
        <v>0</v>
      </c>
      <c r="Q271" s="72">
        <f>_xlfn.IFNA(IF('Stata dataset (nominal)'!Q270="","",IF(LEFT(Q$4,1)="£", 'Stata dataset (nominal)'!Q270*$D271, 'Stata dataset (nominal)'!Q270)), "")</f>
        <v>0</v>
      </c>
      <c r="R271" s="72">
        <f>_xlfn.IFNA(IF('Stata dataset (nominal)'!R270="","",IF(LEFT(R$4,1)="£", 'Stata dataset (nominal)'!R270*$D271, 'Stata dataset (nominal)'!R270)), "")</f>
        <v>134.98500000000001</v>
      </c>
      <c r="S271" s="72">
        <f>_xlfn.IFNA(IF('Stata dataset (nominal)'!S270="","",IF(LEFT(S$4,1)="£", 'Stata dataset (nominal)'!S270*$D271, 'Stata dataset (nominal)'!S270)), "")</f>
        <v>0</v>
      </c>
      <c r="T271" s="72">
        <f>_xlfn.IFNA(IF('Stata dataset (nominal)'!T270="","",IF(LEFT(T$4,1)="£", 'Stata dataset (nominal)'!T270*$D271, 'Stata dataset (nominal)'!T270)), "")</f>
        <v>0</v>
      </c>
      <c r="U271" s="72">
        <f>_xlfn.IFNA(IF('Stata dataset (nominal)'!U270="","",IF(LEFT(U$4,1)="£", 'Stata dataset (nominal)'!U270*$D271, 'Stata dataset (nominal)'!U270)), "")</f>
        <v>21.659818758011951</v>
      </c>
      <c r="V271" s="72">
        <f>_xlfn.IFNA(IF('Stata dataset (nominal)'!V270="","",IF(LEFT(V$4,1)="£", 'Stata dataset (nominal)'!V270*$D271, 'Stata dataset (nominal)'!V270)), "")</f>
        <v>144.62105627697866</v>
      </c>
      <c r="W271" s="72">
        <f>_xlfn.IFNA(IF('Stata dataset (nominal)'!W270="","",IF(LEFT(W$4,1)="£", 'Stata dataset (nominal)'!W270*$D271, 'Stata dataset (nominal)'!W270)), "")</f>
        <v>1.6543318992726808</v>
      </c>
      <c r="X271" s="72">
        <f>_xlfn.IFNA(IF('Stata dataset (nominal)'!X270="","",IF(LEFT(X$4,1)="£", 'Stata dataset (nominal)'!X270*$D271, 'Stata dataset (nominal)'!X270)), "")</f>
        <v>13.939476232163306</v>
      </c>
      <c r="Y271" s="72">
        <f>_xlfn.IFNA(IF('Stata dataset (nominal)'!Y270="","",IF(LEFT(Y$4,1)="£", 'Stata dataset (nominal)'!Y270*$D271, 'Stata dataset (nominal)'!Y270)), "")</f>
        <v>9.5849715857006004</v>
      </c>
      <c r="Z271" s="72">
        <f>_xlfn.IFNA(IF('Stata dataset (nominal)'!Z270="","",IF(LEFT(Z$4,1)="£", 'Stata dataset (nominal)'!Z270*$D271, 'Stata dataset (nominal)'!Z270)), "")</f>
        <v>9.2470596010726673</v>
      </c>
      <c r="AA271" s="72">
        <f>_xlfn.IFNA(IF('Stata dataset (nominal)'!AA270="","",IF(LEFT(AA$4,1)="£", 'Stata dataset (nominal)'!AA270*$D271, 'Stata dataset (nominal)'!AA270)), "")</f>
        <v>58.495331144850219</v>
      </c>
      <c r="AB271" s="72">
        <f>_xlfn.IFNA(IF('Stata dataset (nominal)'!AB270="","",IF(LEFT(AB$4,1)="£", 'Stata dataset (nominal)'!AB270*$D271, 'Stata dataset (nominal)'!AB270)), "")</f>
        <v>0.19872466146901926</v>
      </c>
      <c r="AC271" s="72">
        <f>_xlfn.IFNA(IF('Stata dataset (nominal)'!AC270="","",IF(LEFT(AC$4,1)="£", 'Stata dataset (nominal)'!AC270*$D271, 'Stata dataset (nominal)'!AC270)), "")</f>
        <v>0.38408251613615263</v>
      </c>
      <c r="AD271" s="72">
        <f>_xlfn.IFNA(IF('Stata dataset (nominal)'!AD270="","",IF(LEFT(AD$4,1)="£", 'Stata dataset (nominal)'!AD270*$D271, 'Stata dataset (nominal)'!AD270)), "")</f>
        <v>0.20720681165367252</v>
      </c>
    </row>
    <row r="272" spans="1:30" x14ac:dyDescent="0.4">
      <c r="A272" s="63" t="str">
        <f t="shared" si="3"/>
        <v>SES18</v>
      </c>
      <c r="B272" s="63" t="s">
        <v>469</v>
      </c>
      <c r="C272" s="63" t="s">
        <v>251</v>
      </c>
      <c r="D272" s="72">
        <f>_xlfn.IFNA(IF('Stata dataset (nominal)'!D271="","",IF(LEFT(D$4,1)="£",'Stata dataset (nominal)'!D271*$D272,'Stata dataset (nominal)'!D271)),"")</f>
        <v>1.1806332960179113</v>
      </c>
      <c r="E272" s="72">
        <f>_xlfn.IFNA(IF('Stata dataset (nominal)'!E271="","",IF(LEFT(E$4,1)="£", 'Stata dataset (nominal)'!E271*$D272, 'Stata dataset (nominal)'!E271)), "")</f>
        <v>3.553706221013913</v>
      </c>
      <c r="F272" s="72">
        <f>_xlfn.IFNA(IF('Stata dataset (nominal)'!F271="","",IF(LEFT(F$4,1)="£", 'Stata dataset (nominal)'!F271*$D272, 'Stata dataset (nominal)'!F271)), "")</f>
        <v>1.3624508236046695</v>
      </c>
      <c r="G272" s="72">
        <f>_xlfn.IFNA(IF('Stata dataset (nominal)'!G271="","",IF(LEFT(G$4,1)="£", 'Stata dataset (nominal)'!G271*$D272, 'Stata dataset (nominal)'!G271)), "")</f>
        <v>0.38134455461378536</v>
      </c>
      <c r="H272" s="72">
        <f>_xlfn.IFNA(IF('Stata dataset (nominal)'!H271="","",IF(LEFT(H$4,1)="£", 'Stata dataset (nominal)'!H271*$D272, 'Stata dataset (nominal)'!H271)), "")</f>
        <v>0.31286782344474651</v>
      </c>
      <c r="I272" s="72">
        <f>_xlfn.IFNA(IF('Stata dataset (nominal)'!I271="","",IF(LEFT(I$4,1)="£", 'Stata dataset (nominal)'!I271*$D272, 'Stata dataset (nominal)'!I271)), "")</f>
        <v>2.6457992163761395</v>
      </c>
      <c r="J272" s="72" t="str">
        <f>_xlfn.IFNA(IF('Stata dataset (nominal)'!J271="","",IF(LEFT(J$4,1)="£", 'Stata dataset (nominal)'!J271*$D272, 'Stata dataset (nominal)'!J271)), "")</f>
        <v/>
      </c>
      <c r="K272" s="72" t="str">
        <f>_xlfn.IFNA(IF('Stata dataset (nominal)'!K271="","",IF(LEFT(K$4,1)="£", 'Stata dataset (nominal)'!K271*$D272, 'Stata dataset (nominal)'!K271)), "")</f>
        <v/>
      </c>
      <c r="L272" s="72">
        <f>_xlfn.IFNA(IF('Stata dataset (nominal)'!L271="","",IF(LEFT(L$4,1)="£", 'Stata dataset (nominal)'!L271*$D272, 'Stata dataset (nominal)'!L271)), "")</f>
        <v>9.4450663681432904E-3</v>
      </c>
      <c r="M272" s="72">
        <f>_xlfn.IFNA(IF('Stata dataset (nominal)'!M271="","",IF(LEFT(M$4,1)="£", 'Stata dataset (nominal)'!M271*$D272, 'Stata dataset (nominal)'!M271)), "")</f>
        <v>0.23258475931552855</v>
      </c>
      <c r="N272" s="72" t="str">
        <f>_xlfn.IFNA(IF('Stata dataset (nominal)'!N271="","",IF(LEFT(N$4,1)="£", 'Stata dataset (nominal)'!N271*$D272, 'Stata dataset (nominal)'!N271)), "")</f>
        <v/>
      </c>
      <c r="O272" s="72">
        <f>_xlfn.IFNA(IF('Stata dataset (nominal)'!O271="","",IF(LEFT(O$4,1)="£", 'Stata dataset (nominal)'!O271*$D272, 'Stata dataset (nominal)'!O271)), "")</f>
        <v>122.804</v>
      </c>
      <c r="P272" s="72">
        <f>_xlfn.IFNA(IF('Stata dataset (nominal)'!P271="","",IF(LEFT(P$4,1)="£", 'Stata dataset (nominal)'!P271*$D272, 'Stata dataset (nominal)'!P271)), "")</f>
        <v>0</v>
      </c>
      <c r="Q272" s="72">
        <f>_xlfn.IFNA(IF('Stata dataset (nominal)'!Q271="","",IF(LEFT(Q$4,1)="£", 'Stata dataset (nominal)'!Q271*$D272, 'Stata dataset (nominal)'!Q271)), "")</f>
        <v>0</v>
      </c>
      <c r="R272" s="72">
        <f>_xlfn.IFNA(IF('Stata dataset (nominal)'!R271="","",IF(LEFT(R$4,1)="£", 'Stata dataset (nominal)'!R271*$D272, 'Stata dataset (nominal)'!R271)), "")</f>
        <v>143.048</v>
      </c>
      <c r="S272" s="72">
        <f>_xlfn.IFNA(IF('Stata dataset (nominal)'!S271="","",IF(LEFT(S$4,1)="£", 'Stata dataset (nominal)'!S271*$D272, 'Stata dataset (nominal)'!S271)), "")</f>
        <v>0</v>
      </c>
      <c r="T272" s="72">
        <f>_xlfn.IFNA(IF('Stata dataset (nominal)'!T271="","",IF(LEFT(T$4,1)="£", 'Stata dataset (nominal)'!T271*$D272, 'Stata dataset (nominal)'!T271)), "")</f>
        <v>0</v>
      </c>
      <c r="U272" s="72">
        <f>_xlfn.IFNA(IF('Stata dataset (nominal)'!U271="","",IF(LEFT(U$4,1)="£", 'Stata dataset (nominal)'!U271*$D272, 'Stata dataset (nominal)'!U271)), "")</f>
        <v>21.357521204619459</v>
      </c>
      <c r="V272" s="72">
        <f>_xlfn.IFNA(IF('Stata dataset (nominal)'!V271="","",IF(LEFT(V$4,1)="£", 'Stata dataset (nominal)'!V271*$D272, 'Stata dataset (nominal)'!V271)), "")</f>
        <v>144.69834705861143</v>
      </c>
      <c r="W272" s="72">
        <f>_xlfn.IFNA(IF('Stata dataset (nominal)'!W271="","",IF(LEFT(W$4,1)="£", 'Stata dataset (nominal)'!W271*$D272, 'Stata dataset (nominal)'!W271)), "")</f>
        <v>1.6414346854835451</v>
      </c>
      <c r="X272" s="72">
        <f>_xlfn.IFNA(IF('Stata dataset (nominal)'!X271="","",IF(LEFT(X$4,1)="£", 'Stata dataset (nominal)'!X271*$D272, 'Stata dataset (nominal)'!X271)), "")</f>
        <v>13.915902949034612</v>
      </c>
      <c r="Y272" s="72">
        <f>_xlfn.IFNA(IF('Stata dataset (nominal)'!Y271="","",IF(LEFT(Y$4,1)="£", 'Stata dataset (nominal)'!Y271*$D272, 'Stata dataset (nominal)'!Y271)), "")</f>
        <v>9.5827165802579692</v>
      </c>
      <c r="Z272" s="72">
        <f>_xlfn.IFNA(IF('Stata dataset (nominal)'!Z271="","",IF(LEFT(Z$4,1)="£", 'Stata dataset (nominal)'!Z271*$D272, 'Stata dataset (nominal)'!Z271)), "")</f>
        <v>8.9071151554064141</v>
      </c>
      <c r="AA272" s="72">
        <f>_xlfn.IFNA(IF('Stata dataset (nominal)'!AA271="","",IF(LEFT(AA$4,1)="£", 'Stata dataset (nominal)'!AA271*$D272, 'Stata dataset (nominal)'!AA271)), "")</f>
        <v>59.495653686230604</v>
      </c>
      <c r="AB272" s="72">
        <f>_xlfn.IFNA(IF('Stata dataset (nominal)'!AB271="","",IF(LEFT(AB$4,1)="£", 'Stata dataset (nominal)'!AB271*$D272, 'Stata dataset (nominal)'!AB271)), "")</f>
        <v>0.22550095953942106</v>
      </c>
      <c r="AC272" s="72">
        <f>_xlfn.IFNA(IF('Stata dataset (nominal)'!AC271="","",IF(LEFT(AC$4,1)="£", 'Stata dataset (nominal)'!AC271*$D272, 'Stata dataset (nominal)'!AC271)), "")</f>
        <v>0.37422400920510318</v>
      </c>
      <c r="AD272" s="72">
        <f>_xlfn.IFNA(IF('Stata dataset (nominal)'!AD271="","",IF(LEFT(AD$4,1)="£", 'Stata dataset (nominal)'!AD271*$D272, 'Stata dataset (nominal)'!AD271)), "")</f>
        <v>0.30460339037262113</v>
      </c>
    </row>
    <row r="273" spans="1:30" x14ac:dyDescent="0.4">
      <c r="A273" s="63" t="str">
        <f t="shared" si="3"/>
        <v>SES19</v>
      </c>
      <c r="B273" s="63" t="s">
        <v>469</v>
      </c>
      <c r="C273" s="63" t="s">
        <v>253</v>
      </c>
      <c r="D273" s="72">
        <f>_xlfn.IFNA(IF('Stata dataset (nominal)'!D272="","",IF(LEFT(D$4,1)="£",'Stata dataset (nominal)'!D272*$D273,'Stata dataset (nominal)'!D272)),"")</f>
        <v>1.1560444722831191</v>
      </c>
      <c r="E273" s="72">
        <f>_xlfn.IFNA(IF('Stata dataset (nominal)'!E272="","",IF(LEFT(E$4,1)="£", 'Stata dataset (nominal)'!E272*$D273, 'Stata dataset (nominal)'!E272)), "")</f>
        <v>3.5062828844347003</v>
      </c>
      <c r="F273" s="72">
        <f>_xlfn.IFNA(IF('Stata dataset (nominal)'!F272="","",IF(LEFT(F$4,1)="£", 'Stata dataset (nominal)'!F272*$D273, 'Stata dataset (nominal)'!F272)), "")</f>
        <v>1.0103828687754461</v>
      </c>
      <c r="G273" s="72">
        <f>_xlfn.IFNA(IF('Stata dataset (nominal)'!G272="","",IF(LEFT(G$4,1)="£", 'Stata dataset (nominal)'!G272*$D273, 'Stata dataset (nominal)'!G272)), "")</f>
        <v>0.61154752583777006</v>
      </c>
      <c r="H273" s="72">
        <f>_xlfn.IFNA(IF('Stata dataset (nominal)'!H272="","",IF(LEFT(H$4,1)="£", 'Stata dataset (nominal)'!H272*$D273, 'Stata dataset (nominal)'!H272)), "")</f>
        <v>0.32947267460068891</v>
      </c>
      <c r="I273" s="72">
        <f>_xlfn.IFNA(IF('Stata dataset (nominal)'!I272="","",IF(LEFT(I$4,1)="£", 'Stata dataset (nominal)'!I272*$D273, 'Stata dataset (nominal)'!I272)), "")</f>
        <v>3.6357598653304097</v>
      </c>
      <c r="J273" s="72" t="str">
        <f>_xlfn.IFNA(IF('Stata dataset (nominal)'!J272="","",IF(LEFT(J$4,1)="£", 'Stata dataset (nominal)'!J272*$D273, 'Stata dataset (nominal)'!J272)), "")</f>
        <v/>
      </c>
      <c r="K273" s="72" t="str">
        <f>_xlfn.IFNA(IF('Stata dataset (nominal)'!K272="","",IF(LEFT(K$4,1)="£", 'Stata dataset (nominal)'!K272*$D273, 'Stata dataset (nominal)'!K272)), "")</f>
        <v/>
      </c>
      <c r="L273" s="72">
        <f>_xlfn.IFNA(IF('Stata dataset (nominal)'!L272="","",IF(LEFT(L$4,1)="£", 'Stata dataset (nominal)'!L272*$D273, 'Stata dataset (nominal)'!L272)), "")</f>
        <v>0</v>
      </c>
      <c r="M273" s="72">
        <f>_xlfn.IFNA(IF('Stata dataset (nominal)'!M272="","",IF(LEFT(M$4,1)="£", 'Stata dataset (nominal)'!M272*$D273, 'Stata dataset (nominal)'!M272)), "")</f>
        <v>0.50056725649859057</v>
      </c>
      <c r="N273" s="72" t="str">
        <f>_xlfn.IFNA(IF('Stata dataset (nominal)'!N272="","",IF(LEFT(N$4,1)="£", 'Stata dataset (nominal)'!N272*$D273, 'Stata dataset (nominal)'!N272)), "")</f>
        <v/>
      </c>
      <c r="O273" s="72">
        <f>_xlfn.IFNA(IF('Stata dataset (nominal)'!O272="","",IF(LEFT(O$4,1)="£", 'Stata dataset (nominal)'!O272*$D273, 'Stata dataset (nominal)'!O272)), "")</f>
        <v>117.10899999999999</v>
      </c>
      <c r="P273" s="72" t="str">
        <f>_xlfn.IFNA(IF('Stata dataset (nominal)'!P272="","",IF(LEFT(P$4,1)="£", 'Stata dataset (nominal)'!P272*$D273, 'Stata dataset (nominal)'!P272)), "")</f>
        <v/>
      </c>
      <c r="Q273" s="72" t="str">
        <f>_xlfn.IFNA(IF('Stata dataset (nominal)'!Q272="","",IF(LEFT(Q$4,1)="£", 'Stata dataset (nominal)'!Q272*$D273, 'Stata dataset (nominal)'!Q272)), "")</f>
        <v/>
      </c>
      <c r="R273" s="72">
        <f>_xlfn.IFNA(IF('Stata dataset (nominal)'!R272="","",IF(LEFT(R$4,1)="£", 'Stata dataset (nominal)'!R272*$D273, 'Stata dataset (nominal)'!R272)), "")</f>
        <v>151.34100000000001</v>
      </c>
      <c r="S273" s="72" t="str">
        <f>_xlfn.IFNA(IF('Stata dataset (nominal)'!S272="","",IF(LEFT(S$4,1)="£", 'Stata dataset (nominal)'!S272*$D273, 'Stata dataset (nominal)'!S272)), "")</f>
        <v/>
      </c>
      <c r="T273" s="72" t="str">
        <f>_xlfn.IFNA(IF('Stata dataset (nominal)'!T272="","",IF(LEFT(T$4,1)="£", 'Stata dataset (nominal)'!T272*$D273, 'Stata dataset (nominal)'!T272)), "")</f>
        <v/>
      </c>
      <c r="U273" s="72">
        <f>_xlfn.IFNA(IF('Stata dataset (nominal)'!U272="","",IF(LEFT(U$4,1)="£", 'Stata dataset (nominal)'!U272*$D273, 'Stata dataset (nominal)'!U272)), "")</f>
        <v>20.759240544802783</v>
      </c>
      <c r="V273" s="72">
        <f>_xlfn.IFNA(IF('Stata dataset (nominal)'!V272="","",IF(LEFT(V$4,1)="£", 'Stata dataset (nominal)'!V272*$D273, 'Stata dataset (nominal)'!V272)), "")</f>
        <v>144.36983759598044</v>
      </c>
      <c r="W273" s="72">
        <f>_xlfn.IFNA(IF('Stata dataset (nominal)'!W272="","",IF(LEFT(W$4,1)="£", 'Stata dataset (nominal)'!W272*$D273, 'Stata dataset (nominal)'!W272)), "")</f>
        <v>1.6079787401362216</v>
      </c>
      <c r="X273" s="72">
        <f>_xlfn.IFNA(IF('Stata dataset (nominal)'!X272="","",IF(LEFT(X$4,1)="£", 'Stata dataset (nominal)'!X272*$D273, 'Stata dataset (nominal)'!X272)), "")</f>
        <v>14.139104377933457</v>
      </c>
      <c r="Y273" s="72">
        <f>_xlfn.IFNA(IF('Stata dataset (nominal)'!Y272="","",IF(LEFT(Y$4,1)="£", 'Stata dataset (nominal)'!Y272*$D273, 'Stata dataset (nominal)'!Y272)), "")</f>
        <v>9.5827165802579692</v>
      </c>
      <c r="Z273" s="72">
        <f>_xlfn.IFNA(IF('Stata dataset (nominal)'!Z272="","",IF(LEFT(Z$4,1)="£", 'Stata dataset (nominal)'!Z272*$D273, 'Stata dataset (nominal)'!Z272)), "")</f>
        <v>8.5693144429806392</v>
      </c>
      <c r="AA273" s="72">
        <f>_xlfn.IFNA(IF('Stata dataset (nominal)'!AA272="","",IF(LEFT(AA$4,1)="£", 'Stata dataset (nominal)'!AA272*$D273, 'Stata dataset (nominal)'!AA272)), "")</f>
        <v>60.44262918885061</v>
      </c>
      <c r="AB273" s="72">
        <f>_xlfn.IFNA(IF('Stata dataset (nominal)'!AB272="","",IF(LEFT(AB$4,1)="£", 'Stata dataset (nominal)'!AB272*$D273, 'Stata dataset (nominal)'!AB272)), "")</f>
        <v>0.24045725023488879</v>
      </c>
      <c r="AC273" s="72">
        <f>_xlfn.IFNA(IF('Stata dataset (nominal)'!AC272="","",IF(LEFT(AC$4,1)="£", 'Stata dataset (nominal)'!AC272*$D273, 'Stata dataset (nominal)'!AC272)), "")</f>
        <v>0.36643011737543213</v>
      </c>
      <c r="AD273" s="72">
        <f>_xlfn.IFNA(IF('Stata dataset (nominal)'!AD272="","",IF(LEFT(AD$4,1)="£", 'Stata dataset (nominal)'!AD272*$D273, 'Stata dataset (nominal)'!AD272)), "")</f>
        <v>0.31097596304415909</v>
      </c>
    </row>
    <row r="274" spans="1:30" x14ac:dyDescent="0.4">
      <c r="A274" s="63" t="str">
        <f t="shared" si="3"/>
        <v>SES20</v>
      </c>
      <c r="B274" s="63" t="s">
        <v>469</v>
      </c>
      <c r="C274" s="63" t="s">
        <v>255</v>
      </c>
      <c r="D274" s="72">
        <f>_xlfn.IFNA(IF('Stata dataset (nominal)'!D273="","",IF(LEFT(D$4,1)="£",'Stata dataset (nominal)'!D273*$D274,'Stata dataset (nominal)'!D273)),"")</f>
        <v>1.1367310801447381</v>
      </c>
      <c r="E274" s="72">
        <f>_xlfn.IFNA(IF('Stata dataset (nominal)'!E273="","",IF(LEFT(E$4,1)="£", 'Stata dataset (nominal)'!E273*$D274, 'Stata dataset (nominal)'!E273)), "")</f>
        <v>2.8554684733235822</v>
      </c>
      <c r="F274" s="72">
        <f>_xlfn.IFNA(IF('Stata dataset (nominal)'!F273="","",IF(LEFT(F$4,1)="£", 'Stata dataset (nominal)'!F273*$D274, 'Stata dataset (nominal)'!F273)), "")</f>
        <v>0.3353356686426977</v>
      </c>
      <c r="G274" s="72">
        <f>_xlfn.IFNA(IF('Stata dataset (nominal)'!G273="","",IF(LEFT(G$4,1)="£", 'Stata dataset (nominal)'!G273*$D274, 'Stata dataset (nominal)'!G273)), "")</f>
        <v>1.7517025945030413</v>
      </c>
      <c r="H274" s="72">
        <f>_xlfn.IFNA(IF('Stata dataset (nominal)'!H273="","",IF(LEFT(H$4,1)="£", 'Stata dataset (nominal)'!H273*$D274, 'Stata dataset (nominal)'!H273)), "")</f>
        <v>0.36034375240588201</v>
      </c>
      <c r="I274" s="72">
        <f>_xlfn.IFNA(IF('Stata dataset (nominal)'!I273="","",IF(LEFT(I$4,1)="£", 'Stata dataset (nominal)'!I273*$D274, 'Stata dataset (nominal)'!I273)), "")</f>
        <v>3.8535183616906625</v>
      </c>
      <c r="J274" s="72" t="str">
        <f>_xlfn.IFNA(IF('Stata dataset (nominal)'!J273="","",IF(LEFT(J$4,1)="£", 'Stata dataset (nominal)'!J273*$D274, 'Stata dataset (nominal)'!J273)), "")</f>
        <v/>
      </c>
      <c r="K274" s="72" t="str">
        <f>_xlfn.IFNA(IF('Stata dataset (nominal)'!K273="","",IF(LEFT(K$4,1)="£", 'Stata dataset (nominal)'!K273*$D274, 'Stata dataset (nominal)'!K273)), "")</f>
        <v/>
      </c>
      <c r="L274" s="72">
        <f>_xlfn.IFNA(IF('Stata dataset (nominal)'!L273="","",IF(LEFT(L$4,1)="£", 'Stata dataset (nominal)'!L273*$D274, 'Stata dataset (nominal)'!L273)), "")</f>
        <v>0</v>
      </c>
      <c r="M274" s="72">
        <f>_xlfn.IFNA(IF('Stata dataset (nominal)'!M273="","",IF(LEFT(M$4,1)="£", 'Stata dataset (nominal)'!M273*$D274, 'Stata dataset (nominal)'!M273)), "")</f>
        <v>2.1711563630764497</v>
      </c>
      <c r="N274" s="72" t="str">
        <f>_xlfn.IFNA(IF('Stata dataset (nominal)'!N273="","",IF(LEFT(N$4,1)="£", 'Stata dataset (nominal)'!N273*$D274, 'Stata dataset (nominal)'!N273)), "")</f>
        <v/>
      </c>
      <c r="O274" s="72">
        <f>_xlfn.IFNA(IF('Stata dataset (nominal)'!O273="","",IF(LEFT(O$4,1)="£", 'Stata dataset (nominal)'!O273*$D274, 'Stata dataset (nominal)'!O273)), "")</f>
        <v>108.685</v>
      </c>
      <c r="P274" s="72" t="str">
        <f>_xlfn.IFNA(IF('Stata dataset (nominal)'!P273="","",IF(LEFT(P$4,1)="£", 'Stata dataset (nominal)'!P273*$D274, 'Stata dataset (nominal)'!P273)), "")</f>
        <v/>
      </c>
      <c r="Q274" s="72" t="str">
        <f>_xlfn.IFNA(IF('Stata dataset (nominal)'!Q273="","",IF(LEFT(Q$4,1)="£", 'Stata dataset (nominal)'!Q273*$D274, 'Stata dataset (nominal)'!Q273)), "")</f>
        <v/>
      </c>
      <c r="R274" s="72">
        <f>_xlfn.IFNA(IF('Stata dataset (nominal)'!R273="","",IF(LEFT(R$4,1)="£", 'Stata dataset (nominal)'!R273*$D274, 'Stata dataset (nominal)'!R273)), "")</f>
        <v>162.35499999999999</v>
      </c>
      <c r="S274" s="72" t="str">
        <f>_xlfn.IFNA(IF('Stata dataset (nominal)'!S273="","",IF(LEFT(S$4,1)="£", 'Stata dataset (nominal)'!S273*$D274, 'Stata dataset (nominal)'!S273)), "")</f>
        <v/>
      </c>
      <c r="T274" s="72" t="str">
        <f>_xlfn.IFNA(IF('Stata dataset (nominal)'!T273="","",IF(LEFT(T$4,1)="£", 'Stata dataset (nominal)'!T273*$D274, 'Stata dataset (nominal)'!T273)), "")</f>
        <v/>
      </c>
      <c r="U274" s="72">
        <f>_xlfn.IFNA(IF('Stata dataset (nominal)'!U273="","",IF(LEFT(U$4,1)="£", 'Stata dataset (nominal)'!U273*$D274, 'Stata dataset (nominal)'!U273)), "")</f>
        <v>20.069473078409192</v>
      </c>
      <c r="V274" s="72">
        <f>_xlfn.IFNA(IF('Stata dataset (nominal)'!V273="","",IF(LEFT(V$4,1)="£", 'Stata dataset (nominal)'!V273*$D274, 'Stata dataset (nominal)'!V273)), "")</f>
        <v>143.7210277633632</v>
      </c>
      <c r="W274" s="72">
        <f>_xlfn.IFNA(IF('Stata dataset (nominal)'!W273="","",IF(LEFT(W$4,1)="£", 'Stata dataset (nominal)'!W273*$D274, 'Stata dataset (nominal)'!W273)), "")</f>
        <v>1.6014320401234776</v>
      </c>
      <c r="X274" s="72">
        <f>_xlfn.IFNA(IF('Stata dataset (nominal)'!X273="","",IF(LEFT(X$4,1)="£", 'Stata dataset (nominal)'!X273*$D274, 'Stata dataset (nominal)'!X273)), "")</f>
        <v>12.551747891084933</v>
      </c>
      <c r="Y274" s="72">
        <f>_xlfn.IFNA(IF('Stata dataset (nominal)'!Y273="","",IF(LEFT(Y$4,1)="£", 'Stata dataset (nominal)'!Y273*$D274, 'Stata dataset (nominal)'!Y273)), "")</f>
        <v>8.2320452331801874</v>
      </c>
      <c r="Z274" s="72">
        <f>_xlfn.IFNA(IF('Stata dataset (nominal)'!Z273="","",IF(LEFT(Z$4,1)="£", 'Stata dataset (nominal)'!Z273*$D274, 'Stata dataset (nominal)'!Z273)), "")</f>
        <v>8.2320452331801874</v>
      </c>
      <c r="AA274" s="72">
        <f>_xlfn.IFNA(IF('Stata dataset (nominal)'!AA273="","",IF(LEFT(AA$4,1)="£", 'Stata dataset (nominal)'!AA273*$D274, 'Stata dataset (nominal)'!AA273)), "")</f>
        <v>61.72677111401957</v>
      </c>
      <c r="AB274" s="72">
        <f>_xlfn.IFNA(IF('Stata dataset (nominal)'!AB273="","",IF(LEFT(AB$4,1)="£", 'Stata dataset (nominal)'!AB273*$D274, 'Stata dataset (nominal)'!AB273)), "")</f>
        <v>0.21029524982677655</v>
      </c>
      <c r="AC274" s="72">
        <f>_xlfn.IFNA(IF('Stata dataset (nominal)'!AC273="","",IF(LEFT(AC$4,1)="£", 'Stata dataset (nominal)'!AC273*$D274, 'Stata dataset (nominal)'!AC273)), "")</f>
        <v>0.36030837317106945</v>
      </c>
      <c r="AD274" s="72">
        <f>_xlfn.IFNA(IF('Stata dataset (nominal)'!AD273="","",IF(LEFT(AD$4,1)="£", 'Stata dataset (nominal)'!AD273*$D274, 'Stata dataset (nominal)'!AD273)), "")</f>
        <v>0.36943760104703988</v>
      </c>
    </row>
    <row r="275" spans="1:30" x14ac:dyDescent="0.4">
      <c r="A275" s="63" t="str">
        <f t="shared" si="3"/>
        <v>SES21</v>
      </c>
      <c r="B275" s="63" t="s">
        <v>469</v>
      </c>
      <c r="C275" s="63" t="s">
        <v>257</v>
      </c>
      <c r="D275" s="72">
        <f>_xlfn.IFNA(IF('Stata dataset (nominal)'!D274="","",IF(LEFT(D$4,1)="£",'Stata dataset (nominal)'!D274*$D275,'Stata dataset (nominal)'!D274)),"")</f>
        <v>1.1277018254028868</v>
      </c>
      <c r="E275" s="72">
        <f>_xlfn.IFNA(IF('Stata dataset (nominal)'!E274="","",IF(LEFT(E$4,1)="£", 'Stata dataset (nominal)'!E274*$D275, 'Stata dataset (nominal)'!E274)), "")</f>
        <v>3.9540052649887496</v>
      </c>
      <c r="F275" s="72">
        <f>_xlfn.IFNA(IF('Stata dataset (nominal)'!F274="","",IF(LEFT(F$4,1)="£", 'Stata dataset (nominal)'!F274*$D275, 'Stata dataset (nominal)'!F274)), "")</f>
        <v>0.1796819126061461</v>
      </c>
      <c r="G275" s="72">
        <f>_xlfn.IFNA(IF('Stata dataset (nominal)'!G274="","",IF(LEFT(G$4,1)="£", 'Stata dataset (nominal)'!G274*$D275, 'Stata dataset (nominal)'!G274)), "")</f>
        <v>2.9187339342587637</v>
      </c>
      <c r="H275" s="72">
        <f>_xlfn.IFNA(IF('Stata dataset (nominal)'!H274="","",IF(LEFT(H$4,1)="£", 'Stata dataset (nominal)'!H274*$D275, 'Stata dataset (nominal)'!H274)), "")</f>
        <v>0.40153910869548604</v>
      </c>
      <c r="I275" s="72">
        <f>_xlfn.IFNA(IF('Stata dataset (nominal)'!I274="","",IF(LEFT(I$4,1)="£", 'Stata dataset (nominal)'!I274*$D275, 'Stata dataset (nominal)'!I274)), "")</f>
        <v>1.9659699298319608</v>
      </c>
      <c r="J275" s="72">
        <f>_xlfn.IFNA(IF('Stata dataset (nominal)'!J274="","",IF(LEFT(J$4,1)="£", 'Stata dataset (nominal)'!J274*$D275, 'Stata dataset (nominal)'!J274)), "")</f>
        <v>2.4139139740635251E-2</v>
      </c>
      <c r="K275" s="72" t="str">
        <f>_xlfn.IFNA(IF('Stata dataset (nominal)'!K274="","",IF(LEFT(K$4,1)="£", 'Stata dataset (nominal)'!K274*$D275, 'Stata dataset (nominal)'!K274)), "")</f>
        <v/>
      </c>
      <c r="L275" s="72">
        <f>_xlfn.IFNA(IF('Stata dataset (nominal)'!L274="","",IF(LEFT(L$4,1)="£", 'Stata dataset (nominal)'!L274*$D275, 'Stata dataset (nominal)'!L274)), "")</f>
        <v>0</v>
      </c>
      <c r="M275" s="72" t="str">
        <f>_xlfn.IFNA(IF('Stata dataset (nominal)'!M274="","",IF(LEFT(M$4,1)="£", 'Stata dataset (nominal)'!M274*$D275, 'Stata dataset (nominal)'!M274)), "")</f>
        <v/>
      </c>
      <c r="N275" s="72" t="str">
        <f>_xlfn.IFNA(IF('Stata dataset (nominal)'!N274="","",IF(LEFT(N$4,1)="£", 'Stata dataset (nominal)'!N274*$D275, 'Stata dataset (nominal)'!N274)), "")</f>
        <v/>
      </c>
      <c r="O275" s="72">
        <f>_xlfn.IFNA(IF('Stata dataset (nominal)'!O274="","",IF(LEFT(O$4,1)="£", 'Stata dataset (nominal)'!O274*$D275, 'Stata dataset (nominal)'!O274)), "")</f>
        <v>101.30800000000001</v>
      </c>
      <c r="P275" s="72">
        <f>_xlfn.IFNA(IF('Stata dataset (nominal)'!P274="","",IF(LEFT(P$4,1)="£", 'Stata dataset (nominal)'!P274*$D275, 'Stata dataset (nominal)'!P274)), "")</f>
        <v>0</v>
      </c>
      <c r="Q275" s="72">
        <f>_xlfn.IFNA(IF('Stata dataset (nominal)'!Q274="","",IF(LEFT(Q$4,1)="£", 'Stata dataset (nominal)'!Q274*$D275, 'Stata dataset (nominal)'!Q274)), "")</f>
        <v>0</v>
      </c>
      <c r="R275" s="72">
        <f>_xlfn.IFNA(IF('Stata dataset (nominal)'!R274="","",IF(LEFT(R$4,1)="£", 'Stata dataset (nominal)'!R274*$D275, 'Stata dataset (nominal)'!R274)), "")</f>
        <v>182.346</v>
      </c>
      <c r="S275" s="72">
        <f>_xlfn.IFNA(IF('Stata dataset (nominal)'!S274="","",IF(LEFT(S$4,1)="£", 'Stata dataset (nominal)'!S274*$D275, 'Stata dataset (nominal)'!S274)), "")</f>
        <v>0</v>
      </c>
      <c r="T275" s="72">
        <f>_xlfn.IFNA(IF('Stata dataset (nominal)'!T274="","",IF(LEFT(T$4,1)="£", 'Stata dataset (nominal)'!T274*$D275, 'Stata dataset (nominal)'!T274)), "")</f>
        <v>0</v>
      </c>
      <c r="U275" s="72">
        <f>_xlfn.IFNA(IF('Stata dataset (nominal)'!U274="","",IF(LEFT(U$4,1)="£", 'Stata dataset (nominal)'!U274*$D275, 'Stata dataset (nominal)'!U274)), "")</f>
        <v>19.98416307548667</v>
      </c>
      <c r="V275" s="72">
        <f>_xlfn.IFNA(IF('Stata dataset (nominal)'!V274="","",IF(LEFT(V$4,1)="£", 'Stata dataset (nominal)'!V274*$D275, 'Stata dataset (nominal)'!V274)), "")</f>
        <v>142.63977681945511</v>
      </c>
      <c r="W275" s="72">
        <f>_xlfn.IFNA(IF('Stata dataset (nominal)'!W274="","",IF(LEFT(W$4,1)="£", 'Stata dataset (nominal)'!W274*$D275, 'Stata dataset (nominal)'!W274)), "")</f>
        <v>1.6270184109039305</v>
      </c>
      <c r="X275" s="72">
        <f>_xlfn.IFNA(IF('Stata dataset (nominal)'!X274="","",IF(LEFT(X$4,1)="£", 'Stata dataset (nominal)'!X274*$D275, 'Stata dataset (nominal)'!X274)), "")</f>
        <v>12.551747891084933</v>
      </c>
      <c r="Y275" s="72">
        <f>_xlfn.IFNA(IF('Stata dataset (nominal)'!Y274="","",IF(LEFT(Y$4,1)="£", 'Stata dataset (nominal)'!Y274*$D275, 'Stata dataset (nominal)'!Y274)), "")</f>
        <v>8.2320452331801874</v>
      </c>
      <c r="Z275" s="72">
        <f>_xlfn.IFNA(IF('Stata dataset (nominal)'!Z274="","",IF(LEFT(Z$4,1)="£", 'Stata dataset (nominal)'!Z274*$D275, 'Stata dataset (nominal)'!Z274)), "")</f>
        <v>8.2320452331801874</v>
      </c>
      <c r="AA275" s="72">
        <f>_xlfn.IFNA(IF('Stata dataset (nominal)'!AA274="","",IF(LEFT(AA$4,1)="£", 'Stata dataset (nominal)'!AA274*$D275, 'Stata dataset (nominal)'!AA274)), "")</f>
        <v>60.000253254506212</v>
      </c>
      <c r="AB275" s="72">
        <f>_xlfn.IFNA(IF('Stata dataset (nominal)'!AB274="","",IF(LEFT(AB$4,1)="£", 'Stata dataset (nominal)'!AB274*$D275, 'Stata dataset (nominal)'!AB274)), "")</f>
        <v>0.13358711843351406</v>
      </c>
      <c r="AC275" s="72">
        <f>_xlfn.IFNA(IF('Stata dataset (nominal)'!AC274="","",IF(LEFT(AC$4,1)="£", 'Stata dataset (nominal)'!AC274*$D275, 'Stata dataset (nominal)'!AC274)), "")</f>
        <v>0.35744638044138233</v>
      </c>
      <c r="AD275" s="72">
        <f>_xlfn.IFNA(IF('Stata dataset (nominal)'!AD274="","",IF(LEFT(AD$4,1)="£", 'Stata dataset (nominal)'!AD274*$D275, 'Stata dataset (nominal)'!AD274)), "")</f>
        <v>0</v>
      </c>
    </row>
    <row r="276" spans="1:30" x14ac:dyDescent="0.4">
      <c r="A276" s="63" t="str">
        <f t="shared" si="3"/>
        <v>SES22</v>
      </c>
      <c r="B276" s="63" t="s">
        <v>469</v>
      </c>
      <c r="C276" s="63" t="s">
        <v>259</v>
      </c>
      <c r="D276" s="72">
        <f>_xlfn.IFNA(IF('Stata dataset (nominal)'!D275="","",IF(LEFT(D$4,1)="£",'Stata dataset (nominal)'!D275*$D276,'Stata dataset (nominal)'!D275)),"")</f>
        <v>1.0877412700751434</v>
      </c>
      <c r="E276" s="72">
        <f>_xlfn.IFNA(IF('Stata dataset (nominal)'!E275="","",IF(LEFT(E$4,1)="£", 'Stata dataset (nominal)'!E275*$D276, 'Stata dataset (nominal)'!E275)), "")</f>
        <v>3.7674811309236893</v>
      </c>
      <c r="F276" s="72">
        <f>_xlfn.IFNA(IF('Stata dataset (nominal)'!F275="","",IF(LEFT(F$4,1)="£", 'Stata dataset (nominal)'!F275*$D276, 'Stata dataset (nominal)'!F275)), "")</f>
        <v>0.54134512450949013</v>
      </c>
      <c r="G276" s="72">
        <f>_xlfn.IFNA(IF('Stata dataset (nominal)'!G275="","",IF(LEFT(G$4,1)="£", 'Stata dataset (nominal)'!G275*$D276, 'Stata dataset (nominal)'!G275)), "")</f>
        <v>-0.38373829272506255</v>
      </c>
      <c r="H276" s="72">
        <f>_xlfn.IFNA(IF('Stata dataset (nominal)'!H275="","",IF(LEFT(H$4,1)="£", 'Stata dataset (nominal)'!H275*$D276, 'Stata dataset (nominal)'!H275)), "")</f>
        <v>0.52200656778031518</v>
      </c>
      <c r="I276" s="72">
        <f>_xlfn.IFNA(IF('Stata dataset (nominal)'!I275="","",IF(LEFT(I$4,1)="£", 'Stata dataset (nominal)'!I275*$D276, 'Stata dataset (nominal)'!I275)), "")</f>
        <v>3.6582276217364069</v>
      </c>
      <c r="J276" s="72">
        <f>_xlfn.IFNA(IF('Stata dataset (nominal)'!J275="","",IF(LEFT(J$4,1)="£", 'Stata dataset (nominal)'!J275*$D276, 'Stata dataset (nominal)'!J275)), "")</f>
        <v>0.95150610310520101</v>
      </c>
      <c r="K276" s="72" t="str">
        <f>_xlfn.IFNA(IF('Stata dataset (nominal)'!K275="","",IF(LEFT(K$4,1)="£", 'Stata dataset (nominal)'!K275*$D276, 'Stata dataset (nominal)'!K275)), "")</f>
        <v/>
      </c>
      <c r="L276" s="72">
        <f>_xlfn.IFNA(IF('Stata dataset (nominal)'!L275="","",IF(LEFT(L$4,1)="£", 'Stata dataset (nominal)'!L275*$D276, 'Stata dataset (nominal)'!L275)), "")</f>
        <v>0</v>
      </c>
      <c r="M276" s="72" t="str">
        <f>_xlfn.IFNA(IF('Stata dataset (nominal)'!M275="","",IF(LEFT(M$4,1)="£", 'Stata dataset (nominal)'!M275*$D276, 'Stata dataset (nominal)'!M275)), "")</f>
        <v/>
      </c>
      <c r="N276" s="72" t="str">
        <f>_xlfn.IFNA(IF('Stata dataset (nominal)'!N275="","",IF(LEFT(N$4,1)="£", 'Stata dataset (nominal)'!N275*$D276, 'Stata dataset (nominal)'!N275)), "")</f>
        <v/>
      </c>
      <c r="O276" s="72">
        <f>_xlfn.IFNA(IF('Stata dataset (nominal)'!O275="","",IF(LEFT(O$4,1)="£", 'Stata dataset (nominal)'!O275*$D276, 'Stata dataset (nominal)'!O275)), "")</f>
        <v>89.165999999999997</v>
      </c>
      <c r="P276" s="72">
        <f>_xlfn.IFNA(IF('Stata dataset (nominal)'!P275="","",IF(LEFT(P$4,1)="£", 'Stata dataset (nominal)'!P275*$D276, 'Stata dataset (nominal)'!P275)), "")</f>
        <v>0</v>
      </c>
      <c r="Q276" s="72">
        <f>_xlfn.IFNA(IF('Stata dataset (nominal)'!Q275="","",IF(LEFT(Q$4,1)="£", 'Stata dataset (nominal)'!Q275*$D276, 'Stata dataset (nominal)'!Q275)), "")</f>
        <v>0</v>
      </c>
      <c r="R276" s="72">
        <f>_xlfn.IFNA(IF('Stata dataset (nominal)'!R275="","",IF(LEFT(R$4,1)="£", 'Stata dataset (nominal)'!R275*$D276, 'Stata dataset (nominal)'!R275)), "")</f>
        <v>184.845</v>
      </c>
      <c r="S276" s="72">
        <f>_xlfn.IFNA(IF('Stata dataset (nominal)'!S275="","",IF(LEFT(S$4,1)="£", 'Stata dataset (nominal)'!S275*$D276, 'Stata dataset (nominal)'!S275)), "")</f>
        <v>0</v>
      </c>
      <c r="T276" s="72">
        <f>_xlfn.IFNA(IF('Stata dataset (nominal)'!T275="","",IF(LEFT(T$4,1)="£", 'Stata dataset (nominal)'!T275*$D276, 'Stata dataset (nominal)'!T275)), "")</f>
        <v>0</v>
      </c>
      <c r="U276" s="72">
        <f>_xlfn.IFNA(IF('Stata dataset (nominal)'!U275="","",IF(LEFT(U$4,1)="£", 'Stata dataset (nominal)'!U275*$D276, 'Stata dataset (nominal)'!U275)), "")</f>
        <v>18.2645477748367</v>
      </c>
      <c r="V276" s="72">
        <f>_xlfn.IFNA(IF('Stata dataset (nominal)'!V275="","",IF(LEFT(V$4,1)="£", 'Stata dataset (nominal)'!V275*$D276, 'Stata dataset (nominal)'!V275)), "")</f>
        <v>142.58965937315878</v>
      </c>
      <c r="W276" s="72">
        <f>_xlfn.IFNA(IF('Stata dataset (nominal)'!W275="","",IF(LEFT(W$4,1)="£", 'Stata dataset (nominal)'!W275*$D276, 'Stata dataset (nominal)'!W275)), "")</f>
        <v>1.6232486911026904</v>
      </c>
      <c r="X276" s="72">
        <f>_xlfn.IFNA(IF('Stata dataset (nominal)'!X275="","",IF(LEFT(X$4,1)="£", 'Stata dataset (nominal)'!X275*$D276, 'Stata dataset (nominal)'!X275)), "")</f>
        <v>12.551747891084933</v>
      </c>
      <c r="Y276" s="72">
        <f>_xlfn.IFNA(IF('Stata dataset (nominal)'!Y275="","",IF(LEFT(Y$4,1)="£", 'Stata dataset (nominal)'!Y275*$D276, 'Stata dataset (nominal)'!Y275)), "")</f>
        <v>8.2320452331801874</v>
      </c>
      <c r="Z276" s="72">
        <f>_xlfn.IFNA(IF('Stata dataset (nominal)'!Z275="","",IF(LEFT(Z$4,1)="£", 'Stata dataset (nominal)'!Z275*$D276, 'Stata dataset (nominal)'!Z275)), "")</f>
        <v>8.2320452331801874</v>
      </c>
      <c r="AA276" s="72">
        <f>_xlfn.IFNA(IF('Stata dataset (nominal)'!AA275="","",IF(LEFT(AA$4,1)="£", 'Stata dataset (nominal)'!AA275*$D276, 'Stata dataset (nominal)'!AA275)), "")</f>
        <v>53.960931682188814</v>
      </c>
      <c r="AB276" s="72">
        <f>_xlfn.IFNA(IF('Stata dataset (nominal)'!AB275="","",IF(LEFT(AB$4,1)="£", 'Stata dataset (nominal)'!AB275*$D276, 'Stata dataset (nominal)'!AB275)), "")</f>
        <v>0.5234395386920685</v>
      </c>
      <c r="AC276" s="72">
        <f>_xlfn.IFNA(IF('Stata dataset (nominal)'!AC275="","",IF(LEFT(AC$4,1)="£", 'Stata dataset (nominal)'!AC275*$D276, 'Stata dataset (nominal)'!AC275)), "")</f>
        <v>0.34478012812133635</v>
      </c>
      <c r="AD276" s="72">
        <f>_xlfn.IFNA(IF('Stata dataset (nominal)'!AD275="","",IF(LEFT(AD$4,1)="£", 'Stata dataset (nominal)'!AD275*$D276, 'Stata dataset (nominal)'!AD275)), "")</f>
        <v>0</v>
      </c>
    </row>
    <row r="277" spans="1:30" x14ac:dyDescent="0.4">
      <c r="A277" s="63" t="str">
        <f t="shared" si="3"/>
        <v>SES23</v>
      </c>
      <c r="B277" s="63" t="s">
        <v>469</v>
      </c>
      <c r="C277" s="63" t="s">
        <v>261</v>
      </c>
      <c r="D277" s="72">
        <f>_xlfn.IFNA(IF('Stata dataset (nominal)'!D276="","",IF(LEFT(D$4,1)="£",'Stata dataset (nominal)'!D276*$D277,'Stata dataset (nominal)'!D276)),"")</f>
        <v>1</v>
      </c>
      <c r="E277" s="72">
        <f>_xlfn.IFNA(IF('Stata dataset (nominal)'!E276="","",IF(LEFT(E$4,1)="£", 'Stata dataset (nominal)'!E276*$D277, 'Stata dataset (nominal)'!E276)), "")</f>
        <v>2.439584965579753</v>
      </c>
      <c r="F277" s="72">
        <f>_xlfn.IFNA(IF('Stata dataset (nominal)'!F276="","",IF(LEFT(F$4,1)="£", 'Stata dataset (nominal)'!F276*$D277, 'Stata dataset (nominal)'!F276)), "")</f>
        <v>0.46683432442024703</v>
      </c>
      <c r="G277" s="72">
        <f>_xlfn.IFNA(IF('Stata dataset (nominal)'!G276="","",IF(LEFT(G$4,1)="£", 'Stata dataset (nominal)'!G276*$D277, 'Stata dataset (nominal)'!G276)), "")</f>
        <v>1.5485819700000001</v>
      </c>
      <c r="H277" s="72">
        <f>_xlfn.IFNA(IF('Stata dataset (nominal)'!H276="","",IF(LEFT(H$4,1)="£", 'Stata dataset (nominal)'!H276*$D277, 'Stata dataset (nominal)'!H276)), "")</f>
        <v>0.44329468999999999</v>
      </c>
      <c r="I277" s="72">
        <f>_xlfn.IFNA(IF('Stata dataset (nominal)'!I276="","",IF(LEFT(I$4,1)="£", 'Stata dataset (nominal)'!I276*$D277, 'Stata dataset (nominal)'!I276)), "")</f>
        <v>2.86447414</v>
      </c>
      <c r="J277" s="72">
        <f>_xlfn.IFNA(IF('Stata dataset (nominal)'!J276="","",IF(LEFT(J$4,1)="£", 'Stata dataset (nominal)'!J276*$D277, 'Stata dataset (nominal)'!J276)), "")</f>
        <v>3.4487803807645573E-2</v>
      </c>
      <c r="K277" s="72" t="str">
        <f>_xlfn.IFNA(IF('Stata dataset (nominal)'!K276="","",IF(LEFT(K$4,1)="£", 'Stata dataset (nominal)'!K276*$D277, 'Stata dataset (nominal)'!K276)), "")</f>
        <v/>
      </c>
      <c r="L277" s="72">
        <f>_xlfn.IFNA(IF('Stata dataset (nominal)'!L276="","",IF(LEFT(L$4,1)="£", 'Stata dataset (nominal)'!L276*$D277, 'Stata dataset (nominal)'!L276)), "")</f>
        <v>0</v>
      </c>
      <c r="M277" s="72" t="str">
        <f>_xlfn.IFNA(IF('Stata dataset (nominal)'!M276="","",IF(LEFT(M$4,1)="£", 'Stata dataset (nominal)'!M276*$D277, 'Stata dataset (nominal)'!M276)), "")</f>
        <v/>
      </c>
      <c r="N277" s="72" t="str">
        <f>_xlfn.IFNA(IF('Stata dataset (nominal)'!N276="","",IF(LEFT(N$4,1)="£", 'Stata dataset (nominal)'!N276*$D277, 'Stata dataset (nominal)'!N276)), "")</f>
        <v/>
      </c>
      <c r="O277" s="72">
        <f>_xlfn.IFNA(IF('Stata dataset (nominal)'!O276="","",IF(LEFT(O$4,1)="£", 'Stata dataset (nominal)'!O276*$D277, 'Stata dataset (nominal)'!O276)), "")</f>
        <v>81.766999999999996</v>
      </c>
      <c r="P277" s="72">
        <f>_xlfn.IFNA(IF('Stata dataset (nominal)'!P276="","",IF(LEFT(P$4,1)="£", 'Stata dataset (nominal)'!P276*$D277, 'Stata dataset (nominal)'!P276)), "")</f>
        <v>0</v>
      </c>
      <c r="Q277" s="72">
        <f>_xlfn.IFNA(IF('Stata dataset (nominal)'!Q276="","",IF(LEFT(Q$4,1)="£", 'Stata dataset (nominal)'!Q276*$D277, 'Stata dataset (nominal)'!Q276)), "")</f>
        <v>0</v>
      </c>
      <c r="R277" s="72">
        <f>_xlfn.IFNA(IF('Stata dataset (nominal)'!R276="","",IF(LEFT(R$4,1)="£", 'Stata dataset (nominal)'!R276*$D277, 'Stata dataset (nominal)'!R276)), "")</f>
        <v>206.167</v>
      </c>
      <c r="S277" s="72">
        <f>_xlfn.IFNA(IF('Stata dataset (nominal)'!S276="","",IF(LEFT(S$4,1)="£", 'Stata dataset (nominal)'!S276*$D277, 'Stata dataset (nominal)'!S276)), "")</f>
        <v>0</v>
      </c>
      <c r="T277" s="72">
        <f>_xlfn.IFNA(IF('Stata dataset (nominal)'!T276="","",IF(LEFT(T$4,1)="£", 'Stata dataset (nominal)'!T276*$D277, 'Stata dataset (nominal)'!T276)), "")</f>
        <v>0</v>
      </c>
      <c r="U277" s="72">
        <f>_xlfn.IFNA(IF('Stata dataset (nominal)'!U276="","",IF(LEFT(U$4,1)="£", 'Stata dataset (nominal)'!U276*$D277, 'Stata dataset (nominal)'!U276)), "")</f>
        <v>19.368751826876281</v>
      </c>
      <c r="V277" s="72">
        <f>_xlfn.IFNA(IF('Stata dataset (nominal)'!V276="","",IF(LEFT(V$4,1)="£", 'Stata dataset (nominal)'!V276*$D277, 'Stata dataset (nominal)'!V276)), "")</f>
        <v>142.66433069688404</v>
      </c>
      <c r="W277" s="72">
        <f>_xlfn.IFNA(IF('Stata dataset (nominal)'!W276="","",IF(LEFT(W$4,1)="£", 'Stata dataset (nominal)'!W276*$D277, 'Stata dataset (nominal)'!W276)), "")</f>
        <v>1.6152287406315526</v>
      </c>
      <c r="X277" s="72">
        <f>_xlfn.IFNA(IF('Stata dataset (nominal)'!X276="","",IF(LEFT(X$4,1)="£", 'Stata dataset (nominal)'!X276*$D277, 'Stata dataset (nominal)'!X276)), "")</f>
        <v>12.551747891084933</v>
      </c>
      <c r="Y277" s="72">
        <f>_xlfn.IFNA(IF('Stata dataset (nominal)'!Y276="","",IF(LEFT(Y$4,1)="£", 'Stata dataset (nominal)'!Y276*$D277, 'Stata dataset (nominal)'!Y276)), "")</f>
        <v>8.2320452331801874</v>
      </c>
      <c r="Z277" s="72">
        <f>_xlfn.IFNA(IF('Stata dataset (nominal)'!Z276="","",IF(LEFT(Z$4,1)="£", 'Stata dataset (nominal)'!Z276*$D277, 'Stata dataset (nominal)'!Z276)), "")</f>
        <v>8.2320452331801874</v>
      </c>
      <c r="AA277" s="72">
        <f>_xlfn.IFNA(IF('Stata dataset (nominal)'!AA276="","",IF(LEFT(AA$4,1)="£", 'Stata dataset (nominal)'!AA276*$D277, 'Stata dataset (nominal)'!AA276)), "")</f>
        <v>53.299704824906499</v>
      </c>
      <c r="AB277" s="72">
        <f>_xlfn.IFNA(IF('Stata dataset (nominal)'!AB276="","",IF(LEFT(AB$4,1)="£", 'Stata dataset (nominal)'!AB276*$D277, 'Stata dataset (nominal)'!AB276)), "")</f>
        <v>0.6100551716379643</v>
      </c>
      <c r="AC277" s="72">
        <f>_xlfn.IFNA(IF('Stata dataset (nominal)'!AC276="","",IF(LEFT(AC$4,1)="£", 'Stata dataset (nominal)'!AC276*$D277, 'Stata dataset (nominal)'!AC276)), "")</f>
        <v>0.31696887633721776</v>
      </c>
      <c r="AD277" s="72">
        <f>_xlfn.IFNA(IF('Stata dataset (nominal)'!AD276="","",IF(LEFT(AD$4,1)="£", 'Stata dataset (nominal)'!AD276*$D277, 'Stata dataset (nominal)'!AD276)), "")</f>
        <v>0</v>
      </c>
    </row>
    <row r="278" spans="1:30" x14ac:dyDescent="0.4">
      <c r="A278" s="63" t="str">
        <f t="shared" si="3"/>
        <v>SES24</v>
      </c>
      <c r="B278" s="63" t="s">
        <v>469</v>
      </c>
      <c r="C278" s="160" t="s">
        <v>263</v>
      </c>
      <c r="D278" s="72">
        <f>_xlfn.IFNA(IF('Stata dataset (nominal)'!D277="","",IF(LEFT(D$4,1)="£",'Stata dataset (nominal)'!D277*$D278,'Stata dataset (nominal)'!D277)),"")</f>
        <v>0.94744609856262829</v>
      </c>
      <c r="E278" s="72">
        <f>_xlfn.IFNA(IF('Stata dataset (nominal)'!E277="","",IF(LEFT(E$4,1)="£", 'Stata dataset (nominal)'!E277*$D278, 'Stata dataset (nominal)'!E277)), "")</f>
        <v>3.3858859158779606</v>
      </c>
      <c r="F278" s="72">
        <f>_xlfn.IFNA(IF('Stata dataset (nominal)'!F277="","",IF(LEFT(F$4,1)="£", 'Stata dataset (nominal)'!F277*$D278, 'Stata dataset (nominal)'!F277)), "")</f>
        <v>0.53223453384290764</v>
      </c>
      <c r="G278" s="72">
        <f>_xlfn.IFNA(IF('Stata dataset (nominal)'!G277="","",IF(LEFT(G$4,1)="£", 'Stata dataset (nominal)'!G277*$D278, 'Stata dataset (nominal)'!G277)), "")</f>
        <v>1.5689115996342402</v>
      </c>
      <c r="H278" s="72">
        <f>_xlfn.IFNA(IF('Stata dataset (nominal)'!H277="","",IF(LEFT(H$4,1)="£", 'Stata dataset (nominal)'!H277*$D278, 'Stata dataset (nominal)'!H277)), "")</f>
        <v>0.37488096243583152</v>
      </c>
      <c r="I278" s="72">
        <f>_xlfn.IFNA(IF('Stata dataset (nominal)'!I277="","",IF(LEFT(I$4,1)="£", 'Stata dataset (nominal)'!I277*$D278, 'Stata dataset (nominal)'!I277)), "")</f>
        <v>2.3142665502668134</v>
      </c>
      <c r="J278" s="72">
        <f>_xlfn.IFNA(IF('Stata dataset (nominal)'!J277="","",IF(LEFT(J$4,1)="£", 'Stata dataset (nominal)'!J277*$D278, 'Stata dataset (nominal)'!J277)), "")</f>
        <v>5.2060554032494911E-2</v>
      </c>
      <c r="K278" s="72" t="str">
        <f>_xlfn.IFNA(IF('Stata dataset (nominal)'!K277="","",IF(LEFT(K$4,1)="£", 'Stata dataset (nominal)'!K277*$D278, 'Stata dataset (nominal)'!K277)), "")</f>
        <v/>
      </c>
      <c r="L278" s="72">
        <f>_xlfn.IFNA(IF('Stata dataset (nominal)'!L277="","",IF(LEFT(L$4,1)="£", 'Stata dataset (nominal)'!L277*$D278, 'Stata dataset (nominal)'!L277)), "")</f>
        <v>0</v>
      </c>
      <c r="M278" s="72" t="str">
        <f>_xlfn.IFNA(IF('Stata dataset (nominal)'!M277="","",IF(LEFT(M$4,1)="£", 'Stata dataset (nominal)'!M277*$D278, 'Stata dataset (nominal)'!M277)), "")</f>
        <v/>
      </c>
      <c r="N278" s="72" t="str">
        <f>_xlfn.IFNA(IF('Stata dataset (nominal)'!N277="","",IF(LEFT(N$4,1)="£", 'Stata dataset (nominal)'!N277*$D278, 'Stata dataset (nominal)'!N277)), "")</f>
        <v/>
      </c>
      <c r="O278" s="72">
        <f>_xlfn.IFNA(IF('Stata dataset (nominal)'!O277="","",IF(LEFT(O$4,1)="£", 'Stata dataset (nominal)'!O277*$D278, 'Stata dataset (nominal)'!O277)), "")</f>
        <v>71.432000000000002</v>
      </c>
      <c r="P278" s="72">
        <f>_xlfn.IFNA(IF('Stata dataset (nominal)'!P277="","",IF(LEFT(P$4,1)="£", 'Stata dataset (nominal)'!P277*$D278, 'Stata dataset (nominal)'!P277)), "")</f>
        <v>0</v>
      </c>
      <c r="Q278" s="72">
        <f>_xlfn.IFNA(IF('Stata dataset (nominal)'!Q277="","",IF(LEFT(Q$4,1)="£", 'Stata dataset (nominal)'!Q277*$D278, 'Stata dataset (nominal)'!Q277)), "")</f>
        <v>0</v>
      </c>
      <c r="R278" s="72">
        <f>_xlfn.IFNA(IF('Stata dataset (nominal)'!R277="","",IF(LEFT(R$4,1)="£", 'Stata dataset (nominal)'!R277*$D278, 'Stata dataset (nominal)'!R277)), "")</f>
        <v>217.62200000000001</v>
      </c>
      <c r="S278" s="72">
        <f>_xlfn.IFNA(IF('Stata dataset (nominal)'!S277="","",IF(LEFT(S$4,1)="£", 'Stata dataset (nominal)'!S277*$D278, 'Stata dataset (nominal)'!S277)), "")</f>
        <v>0</v>
      </c>
      <c r="T278" s="72">
        <f>_xlfn.IFNA(IF('Stata dataset (nominal)'!T277="","",IF(LEFT(T$4,1)="£", 'Stata dataset (nominal)'!T277*$D278, 'Stata dataset (nominal)'!T277)), "")</f>
        <v>0</v>
      </c>
      <c r="U278" s="72">
        <f>_xlfn.IFNA(IF('Stata dataset (nominal)'!U277="","",IF(LEFT(U$4,1)="£", 'Stata dataset (nominal)'!U277*$D278, 'Stata dataset (nominal)'!U277)), "")</f>
        <v>19.380899039615905</v>
      </c>
      <c r="V278" s="72">
        <f>_xlfn.IFNA(IF('Stata dataset (nominal)'!V277="","",IF(LEFT(V$4,1)="£", 'Stata dataset (nominal)'!V277*$D278, 'Stata dataset (nominal)'!V277)), "")</f>
        <v>142.61502460810553</v>
      </c>
      <c r="W278" s="72">
        <f>_xlfn.IFNA(IF('Stata dataset (nominal)'!W277="","",IF(LEFT(W$4,1)="£", 'Stata dataset (nominal)'!W277*$D278, 'Stata dataset (nominal)'!W277)), "")</f>
        <v>1.645893182060902</v>
      </c>
      <c r="X278" s="72">
        <f>_xlfn.IFNA(IF('Stata dataset (nominal)'!X277="","",IF(LEFT(X$4,1)="£", 'Stata dataset (nominal)'!X277*$D278, 'Stata dataset (nominal)'!X277)), "")</f>
        <v>12.551747891084933</v>
      </c>
      <c r="Y278" s="72">
        <f>_xlfn.IFNA(IF('Stata dataset (nominal)'!Y277="","",IF(LEFT(Y$4,1)="£", 'Stata dataset (nominal)'!Y277*$D278, 'Stata dataset (nominal)'!Y277)), "")</f>
        <v>8.2320452331801874</v>
      </c>
      <c r="Z278" s="72">
        <f>_xlfn.IFNA(IF('Stata dataset (nominal)'!Z277="","",IF(LEFT(Z$4,1)="£", 'Stata dataset (nominal)'!Z277*$D278, 'Stata dataset (nominal)'!Z277)), "")</f>
        <v>8.2320452331801874</v>
      </c>
      <c r="AA278" s="72">
        <f>_xlfn.IFNA(IF('Stata dataset (nominal)'!AA277="","",IF(LEFT(AA$4,1)="£", 'Stata dataset (nominal)'!AA277*$D278, 'Stata dataset (nominal)'!AA277)), "")</f>
        <v>55.112831396428994</v>
      </c>
      <c r="AB278" s="72">
        <f>_xlfn.IFNA(IF('Stata dataset (nominal)'!AB277="","",IF(LEFT(AB$4,1)="£", 'Stata dataset (nominal)'!AB277*$D278, 'Stata dataset (nominal)'!AB277)), "")</f>
        <v>0.70577714330201113</v>
      </c>
      <c r="AC278" s="72">
        <f>_xlfn.IFNA(IF('Stata dataset (nominal)'!AC277="","",IF(LEFT(AC$4,1)="£", 'Stata dataset (nominal)'!AC277*$D278, 'Stata dataset (nominal)'!AC277)), "")</f>
        <v>0.30031092525147718</v>
      </c>
      <c r="AD278" s="72">
        <f>_xlfn.IFNA(IF('Stata dataset (nominal)'!AD277="","",IF(LEFT(AD$4,1)="£", 'Stata dataset (nominal)'!AD277*$D278, 'Stata dataset (nominal)'!AD277)), "")</f>
        <v>0</v>
      </c>
    </row>
    <row r="279" spans="1:30" x14ac:dyDescent="0.4">
      <c r="A279" s="63" t="str">
        <f t="shared" si="3"/>
        <v>SES25</v>
      </c>
      <c r="B279" s="63" t="s">
        <v>469</v>
      </c>
      <c r="C279" s="160" t="s">
        <v>516</v>
      </c>
      <c r="D279" s="72">
        <f>_xlfn.IFNA(IF('Stata dataset (nominal)'!D278="","",IF(LEFT(D$4,1)="£",'Stata dataset (nominal)'!D278*$D279,'Stata dataset (nominal)'!D278)),"")</f>
        <v>0.92298555979246111</v>
      </c>
      <c r="E279" s="72">
        <f>_xlfn.IFNA(IF('Stata dataset (nominal)'!E278="","",IF(LEFT(E$4,1)="£", 'Stata dataset (nominal)'!E278*$D279, 'Stata dataset (nominal)'!E278)), "")</f>
        <v>2.428484491056389</v>
      </c>
      <c r="F279" s="72">
        <f>_xlfn.IFNA(IF('Stata dataset (nominal)'!F278="","",IF(LEFT(F$4,1)="£", 'Stata dataset (nominal)'!F278*$D279, 'Stata dataset (nominal)'!F278)), "")</f>
        <v>0.46471015879454708</v>
      </c>
      <c r="G279" s="72">
        <f>_xlfn.IFNA(IF('Stata dataset (nominal)'!G278="","",IF(LEFT(G$4,1)="£", 'Stata dataset (nominal)'!G278*$D279, 'Stata dataset (nominal)'!G278)), "")</f>
        <v>0</v>
      </c>
      <c r="H279" s="72">
        <f>_xlfn.IFNA(IF('Stata dataset (nominal)'!H278="","",IF(LEFT(H$4,1)="£", 'Stata dataset (nominal)'!H278*$D279, 'Stata dataset (nominal)'!H278)), "")</f>
        <v>0.44127763321283547</v>
      </c>
      <c r="I279" s="72">
        <f>_xlfn.IFNA(IF('Stata dataset (nominal)'!I278="","",IF(LEFT(I$4,1)="£", 'Stata dataset (nominal)'!I278*$D279, 'Stata dataset (nominal)'!I278)), "")</f>
        <v>2.851440356523494</v>
      </c>
      <c r="J279" s="72">
        <f>_xlfn.IFNA(IF('Stata dataset (nominal)'!J278="","",IF(LEFT(J$4,1)="£", 'Stata dataset (nominal)'!J278*$D279, 'Stata dataset (nominal)'!J278)), "")</f>
        <v>3.4330879169670293E-2</v>
      </c>
      <c r="K279" s="72" t="str">
        <f>_xlfn.IFNA(IF('Stata dataset (nominal)'!K278="","",IF(LEFT(K$4,1)="£", 'Stata dataset (nominal)'!K278*$D279, 'Stata dataset (nominal)'!K278)), "")</f>
        <v/>
      </c>
      <c r="L279" s="72">
        <f>_xlfn.IFNA(IF('Stata dataset (nominal)'!L278="","",IF(LEFT(L$4,1)="£", 'Stata dataset (nominal)'!L278*$D279, 'Stata dataset (nominal)'!L278)), "")</f>
        <v>0</v>
      </c>
      <c r="M279" s="72">
        <f>_xlfn.IFNA(IF('Stata dataset (nominal)'!M278="","",IF(LEFT(M$4,1)="£", 'Stata dataset (nominal)'!M278*$D279, 'Stata dataset (nominal)'!M278)), "")</f>
        <v>1.5481935108775591</v>
      </c>
      <c r="N279" s="72">
        <f>_xlfn.IFNA(IF('Stata dataset (nominal)'!N278="","",IF(LEFT(N$4,1)="£", 'Stata dataset (nominal)'!N278*$D279, 'Stata dataset (nominal)'!N278)), "")</f>
        <v>0</v>
      </c>
      <c r="O279" s="72">
        <f>_xlfn.IFNA(IF('Stata dataset (nominal)'!O278="","",IF(LEFT(O$4,1)="£", 'Stata dataset (nominal)'!O278*$D279, 'Stata dataset (nominal)'!O278)), "")</f>
        <v>48.59</v>
      </c>
      <c r="P279" s="72" t="str">
        <f>_xlfn.IFNA(IF('Stata dataset (nominal)'!P278="","",IF(LEFT(P$4,1)="£", 'Stata dataset (nominal)'!P278*$D279, 'Stata dataset (nominal)'!P278)), "")</f>
        <v/>
      </c>
      <c r="Q279" s="72" t="str">
        <f>_xlfn.IFNA(IF('Stata dataset (nominal)'!Q278="","",IF(LEFT(Q$4,1)="£", 'Stata dataset (nominal)'!Q278*$D279, 'Stata dataset (nominal)'!Q278)), "")</f>
        <v/>
      </c>
      <c r="R279" s="72">
        <f>_xlfn.IFNA(IF('Stata dataset (nominal)'!R278="","",IF(LEFT(R$4,1)="£", 'Stata dataset (nominal)'!R278*$D279, 'Stata dataset (nominal)'!R278)), "")</f>
        <v>245.33</v>
      </c>
      <c r="S279" s="72" t="str">
        <f>_xlfn.IFNA(IF('Stata dataset (nominal)'!S278="","",IF(LEFT(S$4,1)="£", 'Stata dataset (nominal)'!S278*$D279, 'Stata dataset (nominal)'!S278)), "")</f>
        <v/>
      </c>
      <c r="T279" s="72" t="str">
        <f>_xlfn.IFNA(IF('Stata dataset (nominal)'!T278="","",IF(LEFT(T$4,1)="£", 'Stata dataset (nominal)'!T278*$D279, 'Stata dataset (nominal)'!T278)), "")</f>
        <v/>
      </c>
      <c r="U279" s="72" t="str">
        <f>_xlfn.IFNA(IF('Stata dataset (nominal)'!U278="","",IF(LEFT(U$4,1)="£", 'Stata dataset (nominal)'!U278*$D279, 'Stata dataset (nominal)'!U278)), "")</f>
        <v/>
      </c>
      <c r="V279" s="72" t="str">
        <f>_xlfn.IFNA(IF('Stata dataset (nominal)'!V278="","",IF(LEFT(V$4,1)="£", 'Stata dataset (nominal)'!V278*$D279, 'Stata dataset (nominal)'!V278)), "")</f>
        <v/>
      </c>
      <c r="W279" s="72" t="str">
        <f>_xlfn.IFNA(IF('Stata dataset (nominal)'!W278="","",IF(LEFT(W$4,1)="£", 'Stata dataset (nominal)'!W278*$D279, 'Stata dataset (nominal)'!W278)), "")</f>
        <v/>
      </c>
      <c r="X279" s="72" t="str">
        <f>_xlfn.IFNA(IF('Stata dataset (nominal)'!X278="","",IF(LEFT(X$4,1)="£", 'Stata dataset (nominal)'!X278*$D279, 'Stata dataset (nominal)'!X278)), "")</f>
        <v/>
      </c>
      <c r="Y279" s="72" t="str">
        <f>_xlfn.IFNA(IF('Stata dataset (nominal)'!Y278="","",IF(LEFT(Y$4,1)="£", 'Stata dataset (nominal)'!Y278*$D279, 'Stata dataset (nominal)'!Y278)), "")</f>
        <v/>
      </c>
      <c r="Z279" s="72" t="str">
        <f>_xlfn.IFNA(IF('Stata dataset (nominal)'!Z278="","",IF(LEFT(Z$4,1)="£", 'Stata dataset (nominal)'!Z278*$D279, 'Stata dataset (nominal)'!Z278)), "")</f>
        <v/>
      </c>
      <c r="AA279" s="72">
        <f>_xlfn.IFNA(IF('Stata dataset (nominal)'!AA278="","",IF(LEFT(AA$4,1)="£", 'Stata dataset (nominal)'!AA278*$D279, 'Stata dataset (nominal)'!AA278)), "")</f>
        <v>74.234999999999999</v>
      </c>
      <c r="AB279" s="72">
        <f>_xlfn.IFNA(IF('Stata dataset (nominal)'!AB278="","",IF(LEFT(AB$4,1)="£", 'Stata dataset (nominal)'!AB278*$D279, 'Stata dataset (nominal)'!AB278)), "")</f>
        <v>0.43977862011739532</v>
      </c>
      <c r="AC279" s="72" t="str">
        <f>_xlfn.IFNA(IF('Stata dataset (nominal)'!AC278="","",IF(LEFT(AC$4,1)="£", 'Stata dataset (nominal)'!AC278*$D279, 'Stata dataset (nominal)'!AC278)), "")</f>
        <v/>
      </c>
      <c r="AD279" s="72">
        <f>_xlfn.IFNA(IF('Stata dataset (nominal)'!AD278="","",IF(LEFT(AD$4,1)="£", 'Stata dataset (nominal)'!AD278*$D279, 'Stata dataset (nominal)'!AD278)), "")</f>
        <v>0</v>
      </c>
    </row>
    <row r="280" spans="1:30" x14ac:dyDescent="0.4">
      <c r="A280" s="63" t="str">
        <f t="shared" si="3"/>
        <v>SES26</v>
      </c>
      <c r="B280" s="63" t="s">
        <v>469</v>
      </c>
      <c r="C280" s="160" t="s">
        <v>518</v>
      </c>
      <c r="D280" s="72">
        <f>_xlfn.IFNA(IF('Stata dataset (nominal)'!D279="","",IF(LEFT(D$4,1)="£",'Stata dataset (nominal)'!D279*$D280,'Stata dataset (nominal)'!D279)),"")</f>
        <v>0.90527283874923359</v>
      </c>
      <c r="E280" s="72">
        <f>_xlfn.IFNA(IF('Stata dataset (nominal)'!E279="","",IF(LEFT(E$4,1)="£", 'Stata dataset (nominal)'!E279*$D280, 'Stata dataset (nominal)'!E279)), "")</f>
        <v>2.3940432418139528</v>
      </c>
      <c r="F280" s="72">
        <f>_xlfn.IFNA(IF('Stata dataset (nominal)'!F279="","",IF(LEFT(F$4,1)="£", 'Stata dataset (nominal)'!F279*$D280, 'Stata dataset (nominal)'!F279)), "")</f>
        <v>0.45811954705151198</v>
      </c>
      <c r="G280" s="72">
        <f>_xlfn.IFNA(IF('Stata dataset (nominal)'!G279="","",IF(LEFT(G$4,1)="£", 'Stata dataset (nominal)'!G279*$D280, 'Stata dataset (nominal)'!G279)), "")</f>
        <v>0.95951775579557608</v>
      </c>
      <c r="H280" s="72">
        <f>_xlfn.IFNA(IF('Stata dataset (nominal)'!H279="","",IF(LEFT(H$4,1)="£", 'Stata dataset (nominal)'!H279*$D280, 'Stata dataset (nominal)'!H279)), "")</f>
        <v>0.43501934620026972</v>
      </c>
      <c r="I280" s="72">
        <f>_xlfn.IFNA(IF('Stata dataset (nominal)'!I279="","",IF(LEFT(I$4,1)="£", 'Stata dataset (nominal)'!I279*$D280, 'Stata dataset (nominal)'!I279)), "")</f>
        <v>2.8110006632165598</v>
      </c>
      <c r="J280" s="72">
        <f>_xlfn.IFNA(IF('Stata dataset (nominal)'!J279="","",IF(LEFT(J$4,1)="£", 'Stata dataset (nominal)'!J279*$D280, 'Stata dataset (nominal)'!J279)), "")</f>
        <v>3.3843991824682458E-2</v>
      </c>
      <c r="K280" s="72" t="str">
        <f>_xlfn.IFNA(IF('Stata dataset (nominal)'!K279="","",IF(LEFT(K$4,1)="£", 'Stata dataset (nominal)'!K279*$D280, 'Stata dataset (nominal)'!K279)), "")</f>
        <v/>
      </c>
      <c r="L280" s="72">
        <f>_xlfn.IFNA(IF('Stata dataset (nominal)'!L279="","",IF(LEFT(L$4,1)="£", 'Stata dataset (nominal)'!L279*$D280, 'Stata dataset (nominal)'!L279)), "")</f>
        <v>0</v>
      </c>
      <c r="M280" s="72">
        <f>_xlfn.IFNA(IF('Stata dataset (nominal)'!M279="","",IF(LEFT(M$4,1)="£", 'Stata dataset (nominal)'!M279*$D280, 'Stata dataset (nominal)'!M279)), "")</f>
        <v>1.035030883992698</v>
      </c>
      <c r="N280" s="72">
        <f>_xlfn.IFNA(IF('Stata dataset (nominal)'!N279="","",IF(LEFT(N$4,1)="£", 'Stata dataset (nominal)'!N279*$D280, 'Stata dataset (nominal)'!N279)), "")</f>
        <v>0</v>
      </c>
      <c r="O280" s="72">
        <f>_xlfn.IFNA(IF('Stata dataset (nominal)'!O279="","",IF(LEFT(O$4,1)="£", 'Stata dataset (nominal)'!O279*$D280, 'Stata dataset (nominal)'!O279)), "")</f>
        <v>46.58</v>
      </c>
      <c r="P280" s="72" t="str">
        <f>_xlfn.IFNA(IF('Stata dataset (nominal)'!P279="","",IF(LEFT(P$4,1)="£", 'Stata dataset (nominal)'!P279*$D280, 'Stata dataset (nominal)'!P279)), "")</f>
        <v/>
      </c>
      <c r="Q280" s="72" t="str">
        <f>_xlfn.IFNA(IF('Stata dataset (nominal)'!Q279="","",IF(LEFT(Q$4,1)="£", 'Stata dataset (nominal)'!Q279*$D280, 'Stata dataset (nominal)'!Q279)), "")</f>
        <v/>
      </c>
      <c r="R280" s="72">
        <f>_xlfn.IFNA(IF('Stata dataset (nominal)'!R279="","",IF(LEFT(R$4,1)="£", 'Stata dataset (nominal)'!R279*$D280, 'Stata dataset (nominal)'!R279)), "")</f>
        <v>249.39</v>
      </c>
      <c r="S280" s="72" t="str">
        <f>_xlfn.IFNA(IF('Stata dataset (nominal)'!S279="","",IF(LEFT(S$4,1)="£", 'Stata dataset (nominal)'!S279*$D280, 'Stata dataset (nominal)'!S279)), "")</f>
        <v/>
      </c>
      <c r="T280" s="72" t="str">
        <f>_xlfn.IFNA(IF('Stata dataset (nominal)'!T279="","",IF(LEFT(T$4,1)="£", 'Stata dataset (nominal)'!T279*$D280, 'Stata dataset (nominal)'!T279)), "")</f>
        <v/>
      </c>
      <c r="U280" s="72" t="str">
        <f>_xlfn.IFNA(IF('Stata dataset (nominal)'!U279="","",IF(LEFT(U$4,1)="£", 'Stata dataset (nominal)'!U279*$D280, 'Stata dataset (nominal)'!U279)), "")</f>
        <v/>
      </c>
      <c r="V280" s="72" t="str">
        <f>_xlfn.IFNA(IF('Stata dataset (nominal)'!V279="","",IF(LEFT(V$4,1)="£", 'Stata dataset (nominal)'!V279*$D280, 'Stata dataset (nominal)'!V279)), "")</f>
        <v/>
      </c>
      <c r="W280" s="72" t="str">
        <f>_xlfn.IFNA(IF('Stata dataset (nominal)'!W279="","",IF(LEFT(W$4,1)="£", 'Stata dataset (nominal)'!W279*$D280, 'Stata dataset (nominal)'!W279)), "")</f>
        <v/>
      </c>
      <c r="X280" s="72" t="str">
        <f>_xlfn.IFNA(IF('Stata dataset (nominal)'!X279="","",IF(LEFT(X$4,1)="£", 'Stata dataset (nominal)'!X279*$D280, 'Stata dataset (nominal)'!X279)), "")</f>
        <v/>
      </c>
      <c r="Y280" s="72" t="str">
        <f>_xlfn.IFNA(IF('Stata dataset (nominal)'!Y279="","",IF(LEFT(Y$4,1)="£", 'Stata dataset (nominal)'!Y279*$D280, 'Stata dataset (nominal)'!Y279)), "")</f>
        <v/>
      </c>
      <c r="Z280" s="72" t="str">
        <f>_xlfn.IFNA(IF('Stata dataset (nominal)'!Z279="","",IF(LEFT(Z$4,1)="£", 'Stata dataset (nominal)'!Z279*$D280, 'Stata dataset (nominal)'!Z279)), "")</f>
        <v/>
      </c>
      <c r="AA280" s="72">
        <f>_xlfn.IFNA(IF('Stata dataset (nominal)'!AA279="","",IF(LEFT(AA$4,1)="£", 'Stata dataset (nominal)'!AA279*$D280, 'Stata dataset (nominal)'!AA279)), "")</f>
        <v>79.931999999999988</v>
      </c>
      <c r="AB280" s="72">
        <f>_xlfn.IFNA(IF('Stata dataset (nominal)'!AB279="","",IF(LEFT(AB$4,1)="£", 'Stata dataset (nominal)'!AB279*$D280, 'Stata dataset (nominal)'!AB279)), "")</f>
        <v>0.43051322108822643</v>
      </c>
      <c r="AC280" s="72" t="str">
        <f>_xlfn.IFNA(IF('Stata dataset (nominal)'!AC279="","",IF(LEFT(AC$4,1)="£", 'Stata dataset (nominal)'!AC279*$D280, 'Stata dataset (nominal)'!AC279)), "")</f>
        <v/>
      </c>
      <c r="AD280" s="72">
        <f>_xlfn.IFNA(IF('Stata dataset (nominal)'!AD279="","",IF(LEFT(AD$4,1)="£", 'Stata dataset (nominal)'!AD279*$D280, 'Stata dataset (nominal)'!AD279)), "")</f>
        <v>0</v>
      </c>
    </row>
    <row r="281" spans="1:30" x14ac:dyDescent="0.4">
      <c r="A281" s="63" t="str">
        <f t="shared" si="3"/>
        <v>SES27</v>
      </c>
      <c r="B281" s="63" t="s">
        <v>469</v>
      </c>
      <c r="C281" s="160" t="s">
        <v>519</v>
      </c>
      <c r="D281" s="72">
        <f>_xlfn.IFNA(IF('Stata dataset (nominal)'!D280="","",IF(LEFT(D$4,1)="£",'Stata dataset (nominal)'!D280*$D281,'Stata dataset (nominal)'!D280)),"")</f>
        <v>0.88753306083193106</v>
      </c>
      <c r="E281" s="72">
        <f>_xlfn.IFNA(IF('Stata dataset (nominal)'!E280="","",IF(LEFT(E$4,1)="£", 'Stata dataset (nominal)'!E280*$D281, 'Stata dataset (nominal)'!E280)), "")</f>
        <v>2.4289779762993371</v>
      </c>
      <c r="F281" s="72">
        <f>_xlfn.IFNA(IF('Stata dataset (nominal)'!F280="","",IF(LEFT(F$4,1)="£", 'Stata dataset (nominal)'!F280*$D281, 'Stata dataset (nominal)'!F280)), "")</f>
        <v>0.46480459118909501</v>
      </c>
      <c r="G281" s="72">
        <f>_xlfn.IFNA(IF('Stata dataset (nominal)'!G280="","",IF(LEFT(G$4,1)="£", 'Stata dataset (nominal)'!G280*$D281, 'Stata dataset (nominal)'!G280)), "")</f>
        <v>0.98209048493424267</v>
      </c>
      <c r="H281" s="72">
        <f>_xlfn.IFNA(IF('Stata dataset (nominal)'!H280="","",IF(LEFT(H$4,1)="£", 'Stata dataset (nominal)'!H280*$D281, 'Stata dataset (nominal)'!H280)), "")</f>
        <v>0.44136730395227602</v>
      </c>
      <c r="I281" s="72">
        <f>_xlfn.IFNA(IF('Stata dataset (nominal)'!I280="","",IF(LEFT(I$4,1)="£", 'Stata dataset (nominal)'!I280*$D281, 'Stata dataset (nominal)'!I280)), "")</f>
        <v>2.8520197893929531</v>
      </c>
      <c r="J281" s="72">
        <f>_xlfn.IFNA(IF('Stata dataset (nominal)'!J280="","",IF(LEFT(J$4,1)="£", 'Stata dataset (nominal)'!J280*$D281, 'Stata dataset (nominal)'!J280)), "")</f>
        <v>3.4337855447390007E-2</v>
      </c>
      <c r="K281" s="72" t="str">
        <f>_xlfn.IFNA(IF('Stata dataset (nominal)'!K280="","",IF(LEFT(K$4,1)="£", 'Stata dataset (nominal)'!K280*$D281, 'Stata dataset (nominal)'!K280)), "")</f>
        <v/>
      </c>
      <c r="L281" s="72">
        <f>_xlfn.IFNA(IF('Stata dataset (nominal)'!L280="","",IF(LEFT(L$4,1)="£", 'Stata dataset (nominal)'!L280*$D281, 'Stata dataset (nominal)'!L280)), "")</f>
        <v>0</v>
      </c>
      <c r="M281" s="72">
        <f>_xlfn.IFNA(IF('Stata dataset (nominal)'!M280="","",IF(LEFT(M$4,1)="£", 'Stata dataset (nominal)'!M280*$D281, 'Stata dataset (nominal)'!M280)), "")</f>
        <v>0.35357772394478798</v>
      </c>
      <c r="N281" s="72">
        <f>_xlfn.IFNA(IF('Stata dataset (nominal)'!N280="","",IF(LEFT(N$4,1)="£", 'Stata dataset (nominal)'!N280*$D281, 'Stata dataset (nominal)'!N280)), "")</f>
        <v>0</v>
      </c>
      <c r="O281" s="72">
        <f>_xlfn.IFNA(IF('Stata dataset (nominal)'!O280="","",IF(LEFT(O$4,1)="£", 'Stata dataset (nominal)'!O280*$D281, 'Stata dataset (nominal)'!O280)), "")</f>
        <v>44.69</v>
      </c>
      <c r="P281" s="72" t="str">
        <f>_xlfn.IFNA(IF('Stata dataset (nominal)'!P280="","",IF(LEFT(P$4,1)="£", 'Stata dataset (nominal)'!P280*$D281, 'Stata dataset (nominal)'!P280)), "")</f>
        <v/>
      </c>
      <c r="Q281" s="72" t="str">
        <f>_xlfn.IFNA(IF('Stata dataset (nominal)'!Q280="","",IF(LEFT(Q$4,1)="£", 'Stata dataset (nominal)'!Q280*$D281, 'Stata dataset (nominal)'!Q280)), "")</f>
        <v/>
      </c>
      <c r="R281" s="72">
        <f>_xlfn.IFNA(IF('Stata dataset (nominal)'!R280="","",IF(LEFT(R$4,1)="£", 'Stata dataset (nominal)'!R280*$D281, 'Stata dataset (nominal)'!R280)), "")</f>
        <v>254.04</v>
      </c>
      <c r="S281" s="72" t="str">
        <f>_xlfn.IFNA(IF('Stata dataset (nominal)'!S280="","",IF(LEFT(S$4,1)="£", 'Stata dataset (nominal)'!S280*$D281, 'Stata dataset (nominal)'!S280)), "")</f>
        <v/>
      </c>
      <c r="T281" s="72" t="str">
        <f>_xlfn.IFNA(IF('Stata dataset (nominal)'!T280="","",IF(LEFT(T$4,1)="£", 'Stata dataset (nominal)'!T280*$D281, 'Stata dataset (nominal)'!T280)), "")</f>
        <v/>
      </c>
      <c r="U281" s="72" t="str">
        <f>_xlfn.IFNA(IF('Stata dataset (nominal)'!U280="","",IF(LEFT(U$4,1)="£", 'Stata dataset (nominal)'!U280*$D281, 'Stata dataset (nominal)'!U280)), "")</f>
        <v/>
      </c>
      <c r="V281" s="72" t="str">
        <f>_xlfn.IFNA(IF('Stata dataset (nominal)'!V280="","",IF(LEFT(V$4,1)="£", 'Stata dataset (nominal)'!V280*$D281, 'Stata dataset (nominal)'!V280)), "")</f>
        <v/>
      </c>
      <c r="W281" s="72" t="str">
        <f>_xlfn.IFNA(IF('Stata dataset (nominal)'!W280="","",IF(LEFT(W$4,1)="£", 'Stata dataset (nominal)'!W280*$D281, 'Stata dataset (nominal)'!W280)), "")</f>
        <v/>
      </c>
      <c r="X281" s="72" t="str">
        <f>_xlfn.IFNA(IF('Stata dataset (nominal)'!X280="","",IF(LEFT(X$4,1)="£", 'Stata dataset (nominal)'!X280*$D281, 'Stata dataset (nominal)'!X280)), "")</f>
        <v/>
      </c>
      <c r="Y281" s="72" t="str">
        <f>_xlfn.IFNA(IF('Stata dataset (nominal)'!Y280="","",IF(LEFT(Y$4,1)="£", 'Stata dataset (nominal)'!Y280*$D281, 'Stata dataset (nominal)'!Y280)), "")</f>
        <v/>
      </c>
      <c r="Z281" s="72" t="str">
        <f>_xlfn.IFNA(IF('Stata dataset (nominal)'!Z280="","",IF(LEFT(Z$4,1)="£", 'Stata dataset (nominal)'!Z280*$D281, 'Stata dataset (nominal)'!Z280)), "")</f>
        <v/>
      </c>
      <c r="AA281" s="72">
        <f>_xlfn.IFNA(IF('Stata dataset (nominal)'!AA280="","",IF(LEFT(AA$4,1)="£", 'Stata dataset (nominal)'!AA280*$D281, 'Stata dataset (nominal)'!AA280)), "")</f>
        <v>86.38</v>
      </c>
      <c r="AB281" s="72">
        <f>_xlfn.IFNA(IF('Stata dataset (nominal)'!AB280="","",IF(LEFT(AB$4,1)="£", 'Stata dataset (nominal)'!AB280*$D281, 'Stata dataset (nominal)'!AB280)), "")</f>
        <v>0.46193214420259548</v>
      </c>
      <c r="AC281" s="72" t="str">
        <f>_xlfn.IFNA(IF('Stata dataset (nominal)'!AC280="","",IF(LEFT(AC$4,1)="£", 'Stata dataset (nominal)'!AC280*$D281, 'Stata dataset (nominal)'!AC280)), "")</f>
        <v/>
      </c>
      <c r="AD281" s="72">
        <f>_xlfn.IFNA(IF('Stata dataset (nominal)'!AD280="","",IF(LEFT(AD$4,1)="£", 'Stata dataset (nominal)'!AD280*$D281, 'Stata dataset (nominal)'!AD280)), "")</f>
        <v>0</v>
      </c>
    </row>
    <row r="282" spans="1:30" x14ac:dyDescent="0.4">
      <c r="A282" s="63" t="str">
        <f t="shared" si="3"/>
        <v>SES28</v>
      </c>
      <c r="B282" s="63" t="s">
        <v>469</v>
      </c>
      <c r="C282" s="160" t="s">
        <v>520</v>
      </c>
      <c r="D282" s="72">
        <f>_xlfn.IFNA(IF('Stata dataset (nominal)'!D281="","",IF(LEFT(D$4,1)="£",'Stata dataset (nominal)'!D281*$D282,'Stata dataset (nominal)'!D281)),"")</f>
        <v>0.87016737388024523</v>
      </c>
      <c r="E282" s="72">
        <f>_xlfn.IFNA(IF('Stata dataset (nominal)'!E281="","",IF(LEFT(E$4,1)="£", 'Stata dataset (nominal)'!E281*$D282, 'Stata dataset (nominal)'!E281)), "")</f>
        <v>2.4492453830074239</v>
      </c>
      <c r="F282" s="72">
        <f>_xlfn.IFNA(IF('Stata dataset (nominal)'!F281="","",IF(LEFT(F$4,1)="£", 'Stata dataset (nominal)'!F281*$D282, 'Stata dataset (nominal)'!F281)), "")</f>
        <v>0.46868292346766438</v>
      </c>
      <c r="G282" s="72">
        <f>_xlfn.IFNA(IF('Stata dataset (nominal)'!G281="","",IF(LEFT(G$4,1)="£", 'Stata dataset (nominal)'!G281*$D282, 'Stata dataset (nominal)'!G281)), "")</f>
        <v>0.99424017837826539</v>
      </c>
      <c r="H282" s="72">
        <f>_xlfn.IFNA(IF('Stata dataset (nominal)'!H281="","",IF(LEFT(H$4,1)="£", 'Stata dataset (nominal)'!H281*$D282, 'Stata dataset (nominal)'!H281)), "")</f>
        <v>0.44505007536648283</v>
      </c>
      <c r="I282" s="72">
        <f>_xlfn.IFNA(IF('Stata dataset (nominal)'!I281="","",IF(LEFT(I$4,1)="£", 'Stata dataset (nominal)'!I281*$D282, 'Stata dataset (nominal)'!I281)), "")</f>
        <v>2.8758170595103238</v>
      </c>
      <c r="J282" s="72">
        <f>_xlfn.IFNA(IF('Stata dataset (nominal)'!J281="","",IF(LEFT(J$4,1)="£", 'Stata dataset (nominal)'!J281*$D282, 'Stata dataset (nominal)'!J281)), "")</f>
        <v>3.4624370717856179E-2</v>
      </c>
      <c r="K282" s="72" t="str">
        <f>_xlfn.IFNA(IF('Stata dataset (nominal)'!K281="","",IF(LEFT(K$4,1)="£", 'Stata dataset (nominal)'!K281*$D282, 'Stata dataset (nominal)'!K281)), "")</f>
        <v/>
      </c>
      <c r="L282" s="72">
        <f>_xlfn.IFNA(IF('Stata dataset (nominal)'!L281="","",IF(LEFT(L$4,1)="£", 'Stata dataset (nominal)'!L281*$D282, 'Stata dataset (nominal)'!L281)), "")</f>
        <v>0</v>
      </c>
      <c r="M282" s="72">
        <f>_xlfn.IFNA(IF('Stata dataset (nominal)'!M281="","",IF(LEFT(M$4,1)="£", 'Stata dataset (nominal)'!M281*$D282, 'Stata dataset (nominal)'!M281)), "")</f>
        <v>0.31717040112289158</v>
      </c>
      <c r="N282" s="72">
        <f>_xlfn.IFNA(IF('Stata dataset (nominal)'!N281="","",IF(LEFT(N$4,1)="£", 'Stata dataset (nominal)'!N281*$D282, 'Stata dataset (nominal)'!N281)), "")</f>
        <v>0</v>
      </c>
      <c r="O282" s="72">
        <f>_xlfn.IFNA(IF('Stata dataset (nominal)'!O281="","",IF(LEFT(O$4,1)="£", 'Stata dataset (nominal)'!O281*$D282, 'Stata dataset (nominal)'!O281)), "")</f>
        <v>42.91</v>
      </c>
      <c r="P282" s="72" t="str">
        <f>_xlfn.IFNA(IF('Stata dataset (nominal)'!P281="","",IF(LEFT(P$4,1)="£", 'Stata dataset (nominal)'!P281*$D282, 'Stata dataset (nominal)'!P281)), "")</f>
        <v/>
      </c>
      <c r="Q282" s="72" t="str">
        <f>_xlfn.IFNA(IF('Stata dataset (nominal)'!Q281="","",IF(LEFT(Q$4,1)="£", 'Stata dataset (nominal)'!Q281*$D282, 'Stata dataset (nominal)'!Q281)), "")</f>
        <v/>
      </c>
      <c r="R282" s="72">
        <f>_xlfn.IFNA(IF('Stata dataset (nominal)'!R281="","",IF(LEFT(R$4,1)="£", 'Stata dataset (nominal)'!R281*$D282, 'Stata dataset (nominal)'!R281)), "")</f>
        <v>258.61</v>
      </c>
      <c r="S282" s="72" t="str">
        <f>_xlfn.IFNA(IF('Stata dataset (nominal)'!S281="","",IF(LEFT(S$4,1)="£", 'Stata dataset (nominal)'!S281*$D282, 'Stata dataset (nominal)'!S281)), "")</f>
        <v/>
      </c>
      <c r="T282" s="72" t="str">
        <f>_xlfn.IFNA(IF('Stata dataset (nominal)'!T281="","",IF(LEFT(T$4,1)="£", 'Stata dataset (nominal)'!T281*$D282, 'Stata dataset (nominal)'!T281)), "")</f>
        <v/>
      </c>
      <c r="U282" s="72" t="str">
        <f>_xlfn.IFNA(IF('Stata dataset (nominal)'!U281="","",IF(LEFT(U$4,1)="£", 'Stata dataset (nominal)'!U281*$D282, 'Stata dataset (nominal)'!U281)), "")</f>
        <v/>
      </c>
      <c r="V282" s="72" t="str">
        <f>_xlfn.IFNA(IF('Stata dataset (nominal)'!V281="","",IF(LEFT(V$4,1)="£", 'Stata dataset (nominal)'!V281*$D282, 'Stata dataset (nominal)'!V281)), "")</f>
        <v/>
      </c>
      <c r="W282" s="72" t="str">
        <f>_xlfn.IFNA(IF('Stata dataset (nominal)'!W281="","",IF(LEFT(W$4,1)="£", 'Stata dataset (nominal)'!W281*$D282, 'Stata dataset (nominal)'!W281)), "")</f>
        <v/>
      </c>
      <c r="X282" s="72" t="str">
        <f>_xlfn.IFNA(IF('Stata dataset (nominal)'!X281="","",IF(LEFT(X$4,1)="£", 'Stata dataset (nominal)'!X281*$D282, 'Stata dataset (nominal)'!X281)), "")</f>
        <v/>
      </c>
      <c r="Y282" s="72" t="str">
        <f>_xlfn.IFNA(IF('Stata dataset (nominal)'!Y281="","",IF(LEFT(Y$4,1)="£", 'Stata dataset (nominal)'!Y281*$D282, 'Stata dataset (nominal)'!Y281)), "")</f>
        <v/>
      </c>
      <c r="Z282" s="72" t="str">
        <f>_xlfn.IFNA(IF('Stata dataset (nominal)'!Z281="","",IF(LEFT(Z$4,1)="£", 'Stata dataset (nominal)'!Z281*$D282, 'Stata dataset (nominal)'!Z281)), "")</f>
        <v/>
      </c>
      <c r="AA282" s="72">
        <f>_xlfn.IFNA(IF('Stata dataset (nominal)'!AA281="","",IF(LEFT(AA$4,1)="£", 'Stata dataset (nominal)'!AA281*$D282, 'Stata dataset (nominal)'!AA281)), "")</f>
        <v>90.837999999999994</v>
      </c>
      <c r="AB282" s="72">
        <f>_xlfn.IFNA(IF('Stata dataset (nominal)'!AB281="","",IF(LEFT(AB$4,1)="£", 'Stata dataset (nominal)'!AB281*$D282, 'Stata dataset (nominal)'!AB281)), "")</f>
        <v>0.51465717834369717</v>
      </c>
      <c r="AC282" s="72" t="str">
        <f>_xlfn.IFNA(IF('Stata dataset (nominal)'!AC281="","",IF(LEFT(AC$4,1)="£", 'Stata dataset (nominal)'!AC281*$D282, 'Stata dataset (nominal)'!AC281)), "")</f>
        <v/>
      </c>
      <c r="AD282" s="72">
        <f>_xlfn.IFNA(IF('Stata dataset (nominal)'!AD281="","",IF(LEFT(AD$4,1)="£", 'Stata dataset (nominal)'!AD281*$D282, 'Stata dataset (nominal)'!AD281)), "")</f>
        <v>0</v>
      </c>
    </row>
    <row r="283" spans="1:30" x14ac:dyDescent="0.4">
      <c r="A283" s="63" t="str">
        <f t="shared" si="3"/>
        <v>SES29</v>
      </c>
      <c r="B283" s="63" t="s">
        <v>469</v>
      </c>
      <c r="C283" s="160" t="s">
        <v>521</v>
      </c>
      <c r="D283" s="72">
        <f>_xlfn.IFNA(IF('Stata dataset (nominal)'!D282="","",IF(LEFT(D$4,1)="£",'Stata dataset (nominal)'!D282*$D283,'Stata dataset (nominal)'!D282)),"")</f>
        <v>0.85307372313381113</v>
      </c>
      <c r="E283" s="72">
        <f>_xlfn.IFNA(IF('Stata dataset (nominal)'!E282="","",IF(LEFT(E$4,1)="£", 'Stata dataset (nominal)'!E282*$D283, 'Stata dataset (nominal)'!E282)), "")</f>
        <v>2.435071356842438</v>
      </c>
      <c r="F283" s="72">
        <f>_xlfn.IFNA(IF('Stata dataset (nominal)'!F282="","",IF(LEFT(F$4,1)="£", 'Stata dataset (nominal)'!F282*$D283, 'Stata dataset (nominal)'!F282)), "")</f>
        <v>0.46597060886399</v>
      </c>
      <c r="G283" s="72">
        <f>_xlfn.IFNA(IF('Stata dataset (nominal)'!G282="","",IF(LEFT(G$4,1)="£", 'Stata dataset (nominal)'!G282*$D283, 'Stata dataset (nominal)'!G282)), "")</f>
        <v>1.0066866992674479</v>
      </c>
      <c r="H283" s="72">
        <f>_xlfn.IFNA(IF('Stata dataset (nominal)'!H282="","",IF(LEFT(H$4,1)="£", 'Stata dataset (nominal)'!H282*$D283, 'Stata dataset (nominal)'!H282)), "")</f>
        <v>0.44247452640077317</v>
      </c>
      <c r="I283" s="72">
        <f>_xlfn.IFNA(IF('Stata dataset (nominal)'!I282="","",IF(LEFT(I$4,1)="£", 'Stata dataset (nominal)'!I282*$D283, 'Stata dataset (nominal)'!I282)), "")</f>
        <v>2.8591744207081802</v>
      </c>
      <c r="J283" s="72">
        <f>_xlfn.IFNA(IF('Stata dataset (nominal)'!J282="","",IF(LEFT(J$4,1)="£", 'Stata dataset (nominal)'!J282*$D283, 'Stata dataset (nominal)'!J282)), "")</f>
        <v>3.4423996047394018E-2</v>
      </c>
      <c r="K283" s="72" t="str">
        <f>_xlfn.IFNA(IF('Stata dataset (nominal)'!K282="","",IF(LEFT(K$4,1)="£", 'Stata dataset (nominal)'!K282*$D283, 'Stata dataset (nominal)'!K282)), "")</f>
        <v/>
      </c>
      <c r="L283" s="72">
        <f>_xlfn.IFNA(IF('Stata dataset (nominal)'!L282="","",IF(LEFT(L$4,1)="£", 'Stata dataset (nominal)'!L282*$D283, 'Stata dataset (nominal)'!L282)), "")</f>
        <v>0</v>
      </c>
      <c r="M283" s="72">
        <f>_xlfn.IFNA(IF('Stata dataset (nominal)'!M282="","",IF(LEFT(M$4,1)="£", 'Stata dataset (nominal)'!M282*$D283, 'Stata dataset (nominal)'!M282)), "")</f>
        <v>0.2657552952185212</v>
      </c>
      <c r="N283" s="72">
        <f>_xlfn.IFNA(IF('Stata dataset (nominal)'!N282="","",IF(LEFT(N$4,1)="£", 'Stata dataset (nominal)'!N282*$D283, 'Stata dataset (nominal)'!N282)), "")</f>
        <v>0</v>
      </c>
      <c r="O283" s="72">
        <f>_xlfn.IFNA(IF('Stata dataset (nominal)'!O282="","",IF(LEFT(O$4,1)="£", 'Stata dataset (nominal)'!O282*$D283, 'Stata dataset (nominal)'!O282)), "")</f>
        <v>41.23</v>
      </c>
      <c r="P283" s="72" t="str">
        <f>_xlfn.IFNA(IF('Stata dataset (nominal)'!P282="","",IF(LEFT(P$4,1)="£", 'Stata dataset (nominal)'!P282*$D283, 'Stata dataset (nominal)'!P282)), "")</f>
        <v/>
      </c>
      <c r="Q283" s="72" t="str">
        <f>_xlfn.IFNA(IF('Stata dataset (nominal)'!Q282="","",IF(LEFT(Q$4,1)="£", 'Stata dataset (nominal)'!Q282*$D283, 'Stata dataset (nominal)'!Q282)), "")</f>
        <v/>
      </c>
      <c r="R283" s="72">
        <f>_xlfn.IFNA(IF('Stata dataset (nominal)'!R282="","",IF(LEFT(R$4,1)="£", 'Stata dataset (nominal)'!R282*$D283, 'Stata dataset (nominal)'!R282)), "")</f>
        <v>262.58999999999997</v>
      </c>
      <c r="S283" s="72" t="str">
        <f>_xlfn.IFNA(IF('Stata dataset (nominal)'!S282="","",IF(LEFT(S$4,1)="£", 'Stata dataset (nominal)'!S282*$D283, 'Stata dataset (nominal)'!S282)), "")</f>
        <v/>
      </c>
      <c r="T283" s="72" t="str">
        <f>_xlfn.IFNA(IF('Stata dataset (nominal)'!T282="","",IF(LEFT(T$4,1)="£", 'Stata dataset (nominal)'!T282*$D283, 'Stata dataset (nominal)'!T282)), "")</f>
        <v/>
      </c>
      <c r="U283" s="72" t="str">
        <f>_xlfn.IFNA(IF('Stata dataset (nominal)'!U282="","",IF(LEFT(U$4,1)="£", 'Stata dataset (nominal)'!U282*$D283, 'Stata dataset (nominal)'!U282)), "")</f>
        <v/>
      </c>
      <c r="V283" s="72" t="str">
        <f>_xlfn.IFNA(IF('Stata dataset (nominal)'!V282="","",IF(LEFT(V$4,1)="£", 'Stata dataset (nominal)'!V282*$D283, 'Stata dataset (nominal)'!V282)), "")</f>
        <v/>
      </c>
      <c r="W283" s="72" t="str">
        <f>_xlfn.IFNA(IF('Stata dataset (nominal)'!W282="","",IF(LEFT(W$4,1)="£", 'Stata dataset (nominal)'!W282*$D283, 'Stata dataset (nominal)'!W282)), "")</f>
        <v/>
      </c>
      <c r="X283" s="72" t="str">
        <f>_xlfn.IFNA(IF('Stata dataset (nominal)'!X282="","",IF(LEFT(X$4,1)="£", 'Stata dataset (nominal)'!X282*$D283, 'Stata dataset (nominal)'!X282)), "")</f>
        <v/>
      </c>
      <c r="Y283" s="72" t="str">
        <f>_xlfn.IFNA(IF('Stata dataset (nominal)'!Y282="","",IF(LEFT(Y$4,1)="£", 'Stata dataset (nominal)'!Y282*$D283, 'Stata dataset (nominal)'!Y282)), "")</f>
        <v/>
      </c>
      <c r="Z283" s="72" t="str">
        <f>_xlfn.IFNA(IF('Stata dataset (nominal)'!Z282="","",IF(LEFT(Z$4,1)="£", 'Stata dataset (nominal)'!Z282*$D283, 'Stata dataset (nominal)'!Z282)), "")</f>
        <v/>
      </c>
      <c r="AA283" s="72">
        <f>_xlfn.IFNA(IF('Stata dataset (nominal)'!AA282="","",IF(LEFT(AA$4,1)="£", 'Stata dataset (nominal)'!AA282*$D283, 'Stata dataset (nominal)'!AA282)), "")</f>
        <v>93.499000000000009</v>
      </c>
      <c r="AB283" s="72">
        <f>_xlfn.IFNA(IF('Stata dataset (nominal)'!AB282="","",IF(LEFT(AB$4,1)="£", 'Stata dataset (nominal)'!AB282*$D283, 'Stata dataset (nominal)'!AB282)), "")</f>
        <v>0.56665277047614981</v>
      </c>
      <c r="AC283" s="72" t="str">
        <f>_xlfn.IFNA(IF('Stata dataset (nominal)'!AC282="","",IF(LEFT(AC$4,1)="£", 'Stata dataset (nominal)'!AC282*$D283, 'Stata dataset (nominal)'!AC282)), "")</f>
        <v/>
      </c>
      <c r="AD283" s="72">
        <f>_xlfn.IFNA(IF('Stata dataset (nominal)'!AD282="","",IF(LEFT(AD$4,1)="£", 'Stata dataset (nominal)'!AD282*$D283, 'Stata dataset (nominal)'!AD282)), "")</f>
        <v>0</v>
      </c>
    </row>
    <row r="284" spans="1:30" x14ac:dyDescent="0.4">
      <c r="A284" s="63" t="str">
        <f t="shared" si="3"/>
        <v>SES30</v>
      </c>
      <c r="B284" s="63" t="s">
        <v>469</v>
      </c>
      <c r="C284" s="160" t="s">
        <v>522</v>
      </c>
      <c r="D284" s="72">
        <f>_xlfn.IFNA(IF('Stata dataset (nominal)'!D283="","",IF(LEFT(D$4,1)="£",'Stata dataset (nominal)'!D283*$D284,'Stata dataset (nominal)'!D283)),"")</f>
        <v>0.83635436728220258</v>
      </c>
      <c r="E284" s="72">
        <f>_xlfn.IFNA(IF('Stata dataset (nominal)'!E283="","",IF(LEFT(E$4,1)="£", 'Stata dataset (nominal)'!E283*$D284, 'Stata dataset (nominal)'!E283)), "")</f>
        <v>2.421167883714797</v>
      </c>
      <c r="F284" s="72">
        <f>_xlfn.IFNA(IF('Stata dataset (nominal)'!F283="","",IF(LEFT(F$4,1)="£", 'Stata dataset (nominal)'!F283*$D284, 'Stata dataset (nominal)'!F283)), "")</f>
        <v>0.46331006677334169</v>
      </c>
      <c r="G284" s="72">
        <f>_xlfn.IFNA(IF('Stata dataset (nominal)'!G283="","",IF(LEFT(G$4,1)="£", 'Stata dataset (nominal)'!G283*$D284, 'Stata dataset (nominal)'!G283)), "")</f>
        <v>1.0212090260925</v>
      </c>
      <c r="H284" s="72">
        <f>_xlfn.IFNA(IF('Stata dataset (nominal)'!H283="","",IF(LEFT(H$4,1)="£", 'Stata dataset (nominal)'!H283*$D284, 'Stata dataset (nominal)'!H283)), "")</f>
        <v>0.43994813937306154</v>
      </c>
      <c r="I284" s="72">
        <f>_xlfn.IFNA(IF('Stata dataset (nominal)'!I283="","",IF(LEFT(I$4,1)="£", 'Stata dataset (nominal)'!I283*$D284, 'Stata dataset (nominal)'!I283)), "")</f>
        <v>2.842849455686578</v>
      </c>
      <c r="J284" s="72">
        <f>_xlfn.IFNA(IF('Stata dataset (nominal)'!J283="","",IF(LEFT(J$4,1)="£", 'Stata dataset (nominal)'!J283*$D284, 'Stata dataset (nominal)'!J283)), "")</f>
        <v>3.4227446117698478E-2</v>
      </c>
      <c r="K284" s="72" t="str">
        <f>_xlfn.IFNA(IF('Stata dataset (nominal)'!K283="","",IF(LEFT(K$4,1)="£", 'Stata dataset (nominal)'!K283*$D284, 'Stata dataset (nominal)'!K283)), "")</f>
        <v/>
      </c>
      <c r="L284" s="72">
        <f>_xlfn.IFNA(IF('Stata dataset (nominal)'!L283="","",IF(LEFT(L$4,1)="£", 'Stata dataset (nominal)'!L283*$D284, 'Stata dataset (nominal)'!L283)), "")</f>
        <v>0</v>
      </c>
      <c r="M284" s="72">
        <f>_xlfn.IFNA(IF('Stata dataset (nominal)'!M283="","",IF(LEFT(M$4,1)="£", 'Stata dataset (nominal)'!M283*$D284, 'Stata dataset (nominal)'!M283)), "")</f>
        <v>0.26436793648874629</v>
      </c>
      <c r="N284" s="72">
        <f>_xlfn.IFNA(IF('Stata dataset (nominal)'!N283="","",IF(LEFT(N$4,1)="£", 'Stata dataset (nominal)'!N283*$D284, 'Stata dataset (nominal)'!N283)), "")</f>
        <v>0</v>
      </c>
      <c r="O284" s="72">
        <f>_xlfn.IFNA(IF('Stata dataset (nominal)'!O283="","",IF(LEFT(O$4,1)="£", 'Stata dataset (nominal)'!O283*$D284, 'Stata dataset (nominal)'!O283)), "")</f>
        <v>39.65</v>
      </c>
      <c r="P284" s="72" t="str">
        <f>_xlfn.IFNA(IF('Stata dataset (nominal)'!P283="","",IF(LEFT(P$4,1)="£", 'Stata dataset (nominal)'!P283*$D284, 'Stata dataset (nominal)'!P283)), "")</f>
        <v/>
      </c>
      <c r="Q284" s="72" t="str">
        <f>_xlfn.IFNA(IF('Stata dataset (nominal)'!Q283="","",IF(LEFT(Q$4,1)="£", 'Stata dataset (nominal)'!Q283*$D284, 'Stata dataset (nominal)'!Q283)), "")</f>
        <v/>
      </c>
      <c r="R284" s="72">
        <f>_xlfn.IFNA(IF('Stata dataset (nominal)'!R283="","",IF(LEFT(R$4,1)="£", 'Stata dataset (nominal)'!R283*$D284, 'Stata dataset (nominal)'!R283)), "")</f>
        <v>266.37</v>
      </c>
      <c r="S284" s="72" t="str">
        <f>_xlfn.IFNA(IF('Stata dataset (nominal)'!S283="","",IF(LEFT(S$4,1)="£", 'Stata dataset (nominal)'!S283*$D284, 'Stata dataset (nominal)'!S283)), "")</f>
        <v/>
      </c>
      <c r="T284" s="72" t="str">
        <f>_xlfn.IFNA(IF('Stata dataset (nominal)'!T283="","",IF(LEFT(T$4,1)="£", 'Stata dataset (nominal)'!T283*$D284, 'Stata dataset (nominal)'!T283)), "")</f>
        <v/>
      </c>
      <c r="U284" s="72" t="str">
        <f>_xlfn.IFNA(IF('Stata dataset (nominal)'!U283="","",IF(LEFT(U$4,1)="£", 'Stata dataset (nominal)'!U283*$D284, 'Stata dataset (nominal)'!U283)), "")</f>
        <v/>
      </c>
      <c r="V284" s="72" t="str">
        <f>_xlfn.IFNA(IF('Stata dataset (nominal)'!V283="","",IF(LEFT(V$4,1)="£", 'Stata dataset (nominal)'!V283*$D284, 'Stata dataset (nominal)'!V283)), "")</f>
        <v/>
      </c>
      <c r="W284" s="72" t="str">
        <f>_xlfn.IFNA(IF('Stata dataset (nominal)'!W283="","",IF(LEFT(W$4,1)="£", 'Stata dataset (nominal)'!W283*$D284, 'Stata dataset (nominal)'!W283)), "")</f>
        <v/>
      </c>
      <c r="X284" s="72" t="str">
        <f>_xlfn.IFNA(IF('Stata dataset (nominal)'!X283="","",IF(LEFT(X$4,1)="£", 'Stata dataset (nominal)'!X283*$D284, 'Stata dataset (nominal)'!X283)), "")</f>
        <v/>
      </c>
      <c r="Y284" s="72" t="str">
        <f>_xlfn.IFNA(IF('Stata dataset (nominal)'!Y283="","",IF(LEFT(Y$4,1)="£", 'Stata dataset (nominal)'!Y283*$D284, 'Stata dataset (nominal)'!Y283)), "")</f>
        <v/>
      </c>
      <c r="Z284" s="72" t="str">
        <f>_xlfn.IFNA(IF('Stata dataset (nominal)'!Z283="","",IF(LEFT(Z$4,1)="£", 'Stata dataset (nominal)'!Z283*$D284, 'Stata dataset (nominal)'!Z283)), "")</f>
        <v/>
      </c>
      <c r="AA284" s="72">
        <f>_xlfn.IFNA(IF('Stata dataset (nominal)'!AA283="","",IF(LEFT(AA$4,1)="£", 'Stata dataset (nominal)'!AA283*$D284, 'Stata dataset (nominal)'!AA283)), "")</f>
        <v>95.932000000000016</v>
      </c>
      <c r="AB284" s="72">
        <f>_xlfn.IFNA(IF('Stata dataset (nominal)'!AB283="","",IF(LEFT(AB$4,1)="£", 'Stata dataset (nominal)'!AB283*$D284, 'Stata dataset (nominal)'!AB283)), "")</f>
        <v>0.60460712132916095</v>
      </c>
      <c r="AC284" s="72" t="str">
        <f>_xlfn.IFNA(IF('Stata dataset (nominal)'!AC283="","",IF(LEFT(AC$4,1)="£", 'Stata dataset (nominal)'!AC283*$D284, 'Stata dataset (nominal)'!AC283)), "")</f>
        <v/>
      </c>
      <c r="AD284" s="72">
        <f>_xlfn.IFNA(IF('Stata dataset (nominal)'!AD283="","",IF(LEFT(AD$4,1)="£", 'Stata dataset (nominal)'!AD283*$D284, 'Stata dataset (nominal)'!AD283)), "")</f>
        <v>0</v>
      </c>
    </row>
    <row r="285" spans="1:30" x14ac:dyDescent="0.4">
      <c r="A285" s="63" t="str">
        <f t="shared" si="3"/>
        <v>SEW14</v>
      </c>
      <c r="B285" s="63" t="s">
        <v>481</v>
      </c>
      <c r="C285" s="63" t="s">
        <v>243</v>
      </c>
      <c r="D285" s="72">
        <f>_xlfn.IFNA(IF('Stata dataset (nominal)'!D284="","",IF(LEFT(D$4,1)="£",'Stata dataset (nominal)'!D284*$D285,'Stata dataset (nominal)'!D284)),"")</f>
        <v>1.24788708586883</v>
      </c>
      <c r="E285" s="72">
        <f>_xlfn.IFNA(IF('Stata dataset (nominal)'!E284="","",IF(LEFT(E$4,1)="£", 'Stata dataset (nominal)'!E284*$D285, 'Stata dataset (nominal)'!E284)), "")</f>
        <v>6.7423339249492882</v>
      </c>
      <c r="F285" s="72">
        <f>_xlfn.IFNA(IF('Stata dataset (nominal)'!F284="","",IF(LEFT(F$4,1)="£", 'Stata dataset (nominal)'!F284*$D285, 'Stata dataset (nominal)'!F284)), "")</f>
        <v>2.2324699966193369</v>
      </c>
      <c r="G285" s="72">
        <f>_xlfn.IFNA(IF('Stata dataset (nominal)'!G284="","",IF(LEFT(G$4,1)="£", 'Stata dataset (nominal)'!G284*$D285, 'Stata dataset (nominal)'!G284)), "")</f>
        <v>4.3052104462474636</v>
      </c>
      <c r="H285" s="72">
        <f>_xlfn.IFNA(IF('Stata dataset (nominal)'!H284="","",IF(LEFT(H$4,1)="£", 'Stata dataset (nominal)'!H284*$D285, 'Stata dataset (nominal)'!H284)), "")</f>
        <v>1.3439743914807298</v>
      </c>
      <c r="I285" s="72">
        <f>_xlfn.IFNA(IF('Stata dataset (nominal)'!I284="","",IF(LEFT(I$4,1)="£", 'Stata dataset (nominal)'!I284*$D285, 'Stata dataset (nominal)'!I284)), "")</f>
        <v>8.3795617816091941</v>
      </c>
      <c r="J285" s="72">
        <f>_xlfn.IFNA(IF('Stata dataset (nominal)'!J284="","",IF(LEFT(J$4,1)="£", 'Stata dataset (nominal)'!J284*$D285, 'Stata dataset (nominal)'!J284)), "")</f>
        <v>0.30573233603786337</v>
      </c>
      <c r="K285" s="72">
        <f>_xlfn.IFNA(IF('Stata dataset (nominal)'!K284="","",IF(LEFT(K$4,1)="£", 'Stata dataset (nominal)'!K284*$D285, 'Stata dataset (nominal)'!K284)), "")</f>
        <v>-2.9699712643678153</v>
      </c>
      <c r="L285" s="72">
        <f>_xlfn.IFNA(IF('Stata dataset (nominal)'!L284="","",IF(LEFT(L$4,1)="£", 'Stata dataset (nominal)'!L284*$D285, 'Stata dataset (nominal)'!L284)), "")</f>
        <v>0</v>
      </c>
      <c r="M285" s="72">
        <f>_xlfn.IFNA(IF('Stata dataset (nominal)'!M284="","",IF(LEFT(M$4,1)="£", 'Stata dataset (nominal)'!M284*$D285, 'Stata dataset (nominal)'!M284)), "")</f>
        <v>1.145560344827586</v>
      </c>
      <c r="N285" s="72" t="str">
        <f>_xlfn.IFNA(IF('Stata dataset (nominal)'!N284="","",IF(LEFT(N$4,1)="£", 'Stata dataset (nominal)'!N284*$D285, 'Stata dataset (nominal)'!N284)), "")</f>
        <v/>
      </c>
      <c r="O285" s="72">
        <f>_xlfn.IFNA(IF('Stata dataset (nominal)'!O284="","",IF(LEFT(O$4,1)="£", 'Stata dataset (nominal)'!O284*$D285, 'Stata dataset (nominal)'!O284)), "")</f>
        <v>325.05200000000002</v>
      </c>
      <c r="P285" s="72">
        <f>_xlfn.IFNA(IF('Stata dataset (nominal)'!P284="","",IF(LEFT(P$4,1)="£", 'Stata dataset (nominal)'!P284*$D285, 'Stata dataset (nominal)'!P284)), "")</f>
        <v>0</v>
      </c>
      <c r="Q285" s="72">
        <f>_xlfn.IFNA(IF('Stata dataset (nominal)'!Q284="","",IF(LEFT(Q$4,1)="£", 'Stata dataset (nominal)'!Q284*$D285, 'Stata dataset (nominal)'!Q284)), "")</f>
        <v>0</v>
      </c>
      <c r="R285" s="72">
        <f>_xlfn.IFNA(IF('Stata dataset (nominal)'!R284="","",IF(LEFT(R$4,1)="£", 'Stata dataset (nominal)'!R284*$D285, 'Stata dataset (nominal)'!R284)), "")</f>
        <v>494.94499999999999</v>
      </c>
      <c r="S285" s="72">
        <f>_xlfn.IFNA(IF('Stata dataset (nominal)'!S284="","",IF(LEFT(S$4,1)="£", 'Stata dataset (nominal)'!S284*$D285, 'Stata dataset (nominal)'!S284)), "")</f>
        <v>0</v>
      </c>
      <c r="T285" s="72">
        <f>_xlfn.IFNA(IF('Stata dataset (nominal)'!T284="","",IF(LEFT(T$4,1)="£", 'Stata dataset (nominal)'!T284*$D285, 'Stata dataset (nominal)'!T284)), "")</f>
        <v>0</v>
      </c>
      <c r="U285" s="72">
        <f>_xlfn.IFNA(IF('Stata dataset (nominal)'!U284="","",IF(LEFT(U$4,1)="£", 'Stata dataset (nominal)'!U284*$D285, 'Stata dataset (nominal)'!U284)), "")</f>
        <v>21.298540354577998</v>
      </c>
      <c r="V285" s="72">
        <f>_xlfn.IFNA(IF('Stata dataset (nominal)'!V284="","",IF(LEFT(V$4,1)="£", 'Stata dataset (nominal)'!V284*$D285, 'Stata dataset (nominal)'!V284)), "")</f>
        <v>146.85241196328377</v>
      </c>
      <c r="W285" s="72">
        <f>_xlfn.IFNA(IF('Stata dataset (nominal)'!W284="","",IF(LEFT(W$4,1)="£", 'Stata dataset (nominal)'!W284*$D285, 'Stata dataset (nominal)'!W284)), "")</f>
        <v>1.7689374669690772</v>
      </c>
      <c r="X285" s="72">
        <f>_xlfn.IFNA(IF('Stata dataset (nominal)'!X284="","",IF(LEFT(X$4,1)="£", 'Stata dataset (nominal)'!X284*$D285, 'Stata dataset (nominal)'!X284)), "")</f>
        <v>12.38310879969891</v>
      </c>
      <c r="Y285" s="72">
        <f>_xlfn.IFNA(IF('Stata dataset (nominal)'!Y284="","",IF(LEFT(Y$4,1)="£", 'Stata dataset (nominal)'!Y284*$D285, 'Stata dataset (nominal)'!Y284)), "")</f>
        <v>9.5166697449885351</v>
      </c>
      <c r="Z285" s="72">
        <f>_xlfn.IFNA(IF('Stata dataset (nominal)'!Z284="","",IF(LEFT(Z$4,1)="£", 'Stata dataset (nominal)'!Z284*$D285, 'Stata dataset (nominal)'!Z284)), "")</f>
        <v>9.5166697449885351</v>
      </c>
      <c r="AA285" s="72">
        <f>_xlfn.IFNA(IF('Stata dataset (nominal)'!AA284="","",IF(LEFT(AA$4,1)="£", 'Stata dataset (nominal)'!AA284*$D285, 'Stata dataset (nominal)'!AA284)), "")</f>
        <v>207.3151229508197</v>
      </c>
      <c r="AB285" s="72">
        <f>_xlfn.IFNA(IF('Stata dataset (nominal)'!AB284="","",IF(LEFT(AB$4,1)="£", 'Stata dataset (nominal)'!AB284*$D285, 'Stata dataset (nominal)'!AB284)), "")</f>
        <v>1.7507855814739686</v>
      </c>
      <c r="AC285" s="72">
        <f>_xlfn.IFNA(IF('Stata dataset (nominal)'!AC284="","",IF(LEFT(AC$4,1)="£", 'Stata dataset (nominal)'!AC284*$D285, 'Stata dataset (nominal)'!AC284)), "")</f>
        <v>0.92706666052000719</v>
      </c>
      <c r="AD285" s="72">
        <f>_xlfn.IFNA(IF('Stata dataset (nominal)'!AD284="","",IF(LEFT(AD$4,1)="£", 'Stata dataset (nominal)'!AD284*$D285, 'Stata dataset (nominal)'!AD284)), "")</f>
        <v>0.18343940162271799</v>
      </c>
    </row>
    <row r="286" spans="1:30" x14ac:dyDescent="0.4">
      <c r="A286" s="63" t="str">
        <f t="shared" si="3"/>
        <v>SEW15</v>
      </c>
      <c r="B286" s="63" t="s">
        <v>481</v>
      </c>
      <c r="C286" s="63" t="s">
        <v>245</v>
      </c>
      <c r="D286" s="72">
        <f>_xlfn.IFNA(IF('Stata dataset (nominal)'!D285="","",IF(LEFT(D$4,1)="£",'Stata dataset (nominal)'!D285*$D286,'Stata dataset (nominal)'!D285)),"")</f>
        <v>1.2338096431854266</v>
      </c>
      <c r="E286" s="72">
        <f>_xlfn.IFNA(IF('Stata dataset (nominal)'!E285="","",IF(LEFT(E$4,1)="£", 'Stata dataset (nominal)'!E285*$D286, 'Stata dataset (nominal)'!E285)), "")</f>
        <v>6.3800296649118415</v>
      </c>
      <c r="F286" s="72">
        <f>_xlfn.IFNA(IF('Stata dataset (nominal)'!F285="","",IF(LEFT(F$4,1)="£", 'Stata dataset (nominal)'!F285*$D286, 'Stata dataset (nominal)'!F285)), "")</f>
        <v>1.8815597058577755</v>
      </c>
      <c r="G286" s="72">
        <f>_xlfn.IFNA(IF('Stata dataset (nominal)'!G285="","",IF(LEFT(G$4,1)="£", 'Stata dataset (nominal)'!G285*$D286, 'Stata dataset (nominal)'!G285)), "")</f>
        <v>2.5490507228210912</v>
      </c>
      <c r="H286" s="72">
        <f>_xlfn.IFNA(IF('Stata dataset (nominal)'!H285="","",IF(LEFT(H$4,1)="£", 'Stata dataset (nominal)'!H285*$D286, 'Stata dataset (nominal)'!H285)), "")</f>
        <v>2.1394259212835296</v>
      </c>
      <c r="I286" s="72">
        <f>_xlfn.IFNA(IF('Stata dataset (nominal)'!I285="","",IF(LEFT(I$4,1)="£", 'Stata dataset (nominal)'!I285*$D286, 'Stata dataset (nominal)'!I285)), "")</f>
        <v>7.657022645608758</v>
      </c>
      <c r="J286" s="72">
        <f>_xlfn.IFNA(IF('Stata dataset (nominal)'!J285="","",IF(LEFT(J$4,1)="£", 'Stata dataset (nominal)'!J285*$D286, 'Stata dataset (nominal)'!J285)), "")</f>
        <v>0.23195621291886021</v>
      </c>
      <c r="K286" s="72">
        <f>_xlfn.IFNA(IF('Stata dataset (nominal)'!K285="","",IF(LEFT(K$4,1)="£", 'Stata dataset (nominal)'!K285*$D286, 'Stata dataset (nominal)'!K285)), "")</f>
        <v>-2.9722474304336925</v>
      </c>
      <c r="L286" s="72">
        <f>_xlfn.IFNA(IF('Stata dataset (nominal)'!L285="","",IF(LEFT(L$4,1)="£", 'Stata dataset (nominal)'!L285*$D286, 'Stata dataset (nominal)'!L285)), "")</f>
        <v>0</v>
      </c>
      <c r="M286" s="72">
        <f>_xlfn.IFNA(IF('Stata dataset (nominal)'!M285="","",IF(LEFT(M$4,1)="£", 'Stata dataset (nominal)'!M285*$D286, 'Stata dataset (nominal)'!M285)), "")</f>
        <v>1.1067272499373277</v>
      </c>
      <c r="N286" s="72" t="str">
        <f>_xlfn.IFNA(IF('Stata dataset (nominal)'!N285="","",IF(LEFT(N$4,1)="£", 'Stata dataset (nominal)'!N285*$D286, 'Stata dataset (nominal)'!N285)), "")</f>
        <v/>
      </c>
      <c r="O286" s="72">
        <f>_xlfn.IFNA(IF('Stata dataset (nominal)'!O285="","",IF(LEFT(O$4,1)="£", 'Stata dataset (nominal)'!O285*$D286, 'Stata dataset (nominal)'!O285)), "")</f>
        <v>275.29700000000003</v>
      </c>
      <c r="P286" s="72">
        <f>_xlfn.IFNA(IF('Stata dataset (nominal)'!P285="","",IF(LEFT(P$4,1)="£", 'Stata dataset (nominal)'!P285*$D286, 'Stata dataset (nominal)'!P285)), "")</f>
        <v>0</v>
      </c>
      <c r="Q286" s="72">
        <f>_xlfn.IFNA(IF('Stata dataset (nominal)'!Q285="","",IF(LEFT(Q$4,1)="£", 'Stata dataset (nominal)'!Q285*$D286, 'Stata dataset (nominal)'!Q285)), "")</f>
        <v>0</v>
      </c>
      <c r="R286" s="72">
        <f>_xlfn.IFNA(IF('Stata dataset (nominal)'!R285="","",IF(LEFT(R$4,1)="£", 'Stata dataset (nominal)'!R285*$D286, 'Stata dataset (nominal)'!R285)), "")</f>
        <v>554.50699999999995</v>
      </c>
      <c r="S286" s="72">
        <f>_xlfn.IFNA(IF('Stata dataset (nominal)'!S285="","",IF(LEFT(S$4,1)="£", 'Stata dataset (nominal)'!S285*$D286, 'Stata dataset (nominal)'!S285)), "")</f>
        <v>0</v>
      </c>
      <c r="T286" s="72">
        <f>_xlfn.IFNA(IF('Stata dataset (nominal)'!T285="","",IF(LEFT(T$4,1)="£", 'Stata dataset (nominal)'!T285*$D286, 'Stata dataset (nominal)'!T285)), "")</f>
        <v>0</v>
      </c>
      <c r="U286" s="72">
        <f>_xlfn.IFNA(IF('Stata dataset (nominal)'!U285="","",IF(LEFT(U$4,1)="£", 'Stata dataset (nominal)'!U285*$D286, 'Stata dataset (nominal)'!U285)), "")</f>
        <v>21.056973111274424</v>
      </c>
      <c r="V286" s="72">
        <f>_xlfn.IFNA(IF('Stata dataset (nominal)'!V285="","",IF(LEFT(V$4,1)="£", 'Stata dataset (nominal)'!V285*$D286, 'Stata dataset (nominal)'!V285)), "")</f>
        <v>143.9676914486061</v>
      </c>
      <c r="W286" s="72">
        <f>_xlfn.IFNA(IF('Stata dataset (nominal)'!W285="","",IF(LEFT(W$4,1)="£", 'Stata dataset (nominal)'!W285*$D286, 'Stata dataset (nominal)'!W285)), "")</f>
        <v>1.7019630995044257</v>
      </c>
      <c r="X286" s="72">
        <f>_xlfn.IFNA(IF('Stata dataset (nominal)'!X285="","",IF(LEFT(X$4,1)="£", 'Stata dataset (nominal)'!X285*$D286, 'Stata dataset (nominal)'!X285)), "")</f>
        <v>12.38310879969891</v>
      </c>
      <c r="Y286" s="72">
        <f>_xlfn.IFNA(IF('Stata dataset (nominal)'!Y285="","",IF(LEFT(Y$4,1)="£", 'Stata dataset (nominal)'!Y285*$D286, 'Stata dataset (nominal)'!Y285)), "")</f>
        <v>9.5181837657398436</v>
      </c>
      <c r="Z286" s="72">
        <f>_xlfn.IFNA(IF('Stata dataset (nominal)'!Z285="","",IF(LEFT(Z$4,1)="£", 'Stata dataset (nominal)'!Z285*$D286, 'Stata dataset (nominal)'!Z285)), "")</f>
        <v>9.5181837657398436</v>
      </c>
      <c r="AA286" s="72">
        <f>_xlfn.IFNA(IF('Stata dataset (nominal)'!AA285="","",IF(LEFT(AA$4,1)="£", 'Stata dataset (nominal)'!AA285*$D286, 'Stata dataset (nominal)'!AA285)), "")</f>
        <v>207.62469111302846</v>
      </c>
      <c r="AB286" s="72">
        <f>_xlfn.IFNA(IF('Stata dataset (nominal)'!AB285="","",IF(LEFT(AB$4,1)="£", 'Stata dataset (nominal)'!AB285*$D286, 'Stata dataset (nominal)'!AB285)), "")</f>
        <v>1.8112325561962062</v>
      </c>
      <c r="AC286" s="72">
        <f>_xlfn.IFNA(IF('Stata dataset (nominal)'!AC285="","",IF(LEFT(AC$4,1)="£", 'Stata dataset (nominal)'!AC285*$D286, 'Stata dataset (nominal)'!AC285)), "")</f>
        <v>0.91660840037375524</v>
      </c>
      <c r="AD286" s="72">
        <f>_xlfn.IFNA(IF('Stata dataset (nominal)'!AD285="","",IF(LEFT(AD$4,1)="£", 'Stata dataset (nominal)'!AD285*$D286, 'Stata dataset (nominal)'!AD285)), "")</f>
        <v>0.35657098688058825</v>
      </c>
    </row>
    <row r="287" spans="1:30" x14ac:dyDescent="0.4">
      <c r="A287" s="63" t="str">
        <f t="shared" si="3"/>
        <v>SEW16</v>
      </c>
      <c r="B287" s="63" t="s">
        <v>481</v>
      </c>
      <c r="C287" s="63" t="s">
        <v>247</v>
      </c>
      <c r="D287" s="72">
        <f>_xlfn.IFNA(IF('Stata dataset (nominal)'!D286="","",IF(LEFT(D$4,1)="£",'Stata dataset (nominal)'!D286*$D287,'Stata dataset (nominal)'!D286)),"")</f>
        <v>1.2283693843594008</v>
      </c>
      <c r="E287" s="72">
        <f>_xlfn.IFNA(IF('Stata dataset (nominal)'!E286="","",IF(LEFT(E$4,1)="£", 'Stata dataset (nominal)'!E286*$D287, 'Stata dataset (nominal)'!E286)), "")</f>
        <v>6.7621734608985014</v>
      </c>
      <c r="F287" s="72">
        <f>_xlfn.IFNA(IF('Stata dataset (nominal)'!F286="","",IF(LEFT(F$4,1)="£", 'Stata dataset (nominal)'!F286*$D287, 'Stata dataset (nominal)'!F286)), "")</f>
        <v>2.0255811148086518</v>
      </c>
      <c r="G287" s="72">
        <f>_xlfn.IFNA(IF('Stata dataset (nominal)'!G286="","",IF(LEFT(G$4,1)="£", 'Stata dataset (nominal)'!G286*$D287, 'Stata dataset (nominal)'!G286)), "")</f>
        <v>3.5684130615640597</v>
      </c>
      <c r="H287" s="72">
        <f>_xlfn.IFNA(IF('Stata dataset (nominal)'!H286="","",IF(LEFT(H$4,1)="£", 'Stata dataset (nominal)'!H286*$D287, 'Stata dataset (nominal)'!H286)), "")</f>
        <v>1.2406530782029948</v>
      </c>
      <c r="I287" s="72">
        <f>_xlfn.IFNA(IF('Stata dataset (nominal)'!I286="","",IF(LEFT(I$4,1)="£", 'Stata dataset (nominal)'!I286*$D287, 'Stata dataset (nominal)'!I286)), "")</f>
        <v>7.6269455074875188</v>
      </c>
      <c r="J287" s="72" t="str">
        <f>_xlfn.IFNA(IF('Stata dataset (nominal)'!J286="","",IF(LEFT(J$4,1)="£", 'Stata dataset (nominal)'!J286*$D287, 'Stata dataset (nominal)'!J286)), "")</f>
        <v/>
      </c>
      <c r="K287" s="72" t="str">
        <f>_xlfn.IFNA(IF('Stata dataset (nominal)'!K286="","",IF(LEFT(K$4,1)="£", 'Stata dataset (nominal)'!K286*$D287, 'Stata dataset (nominal)'!K286)), "")</f>
        <v/>
      </c>
      <c r="L287" s="72">
        <f>_xlfn.IFNA(IF('Stata dataset (nominal)'!L286="","",IF(LEFT(L$4,1)="£", 'Stata dataset (nominal)'!L286*$D287, 'Stata dataset (nominal)'!L286)), "")</f>
        <v>0</v>
      </c>
      <c r="M287" s="72">
        <f>_xlfn.IFNA(IF('Stata dataset (nominal)'!M286="","",IF(LEFT(M$4,1)="£", 'Stata dataset (nominal)'!M286*$D287, 'Stata dataset (nominal)'!M286)), "")</f>
        <v>2.6004579866888515</v>
      </c>
      <c r="N287" s="72" t="str">
        <f>_xlfn.IFNA(IF('Stata dataset (nominal)'!N286="","",IF(LEFT(N$4,1)="£", 'Stata dataset (nominal)'!N286*$D287, 'Stata dataset (nominal)'!N286)), "")</f>
        <v/>
      </c>
      <c r="O287" s="72">
        <f>_xlfn.IFNA(IF('Stata dataset (nominal)'!O286="","",IF(LEFT(O$4,1)="£", 'Stata dataset (nominal)'!O286*$D287, 'Stata dataset (nominal)'!O286)), "")</f>
        <v>229.35300000000001</v>
      </c>
      <c r="P287" s="72">
        <f>_xlfn.IFNA(IF('Stata dataset (nominal)'!P286="","",IF(LEFT(P$4,1)="£", 'Stata dataset (nominal)'!P286*$D287, 'Stata dataset (nominal)'!P286)), "")</f>
        <v>0</v>
      </c>
      <c r="Q287" s="72">
        <f>_xlfn.IFNA(IF('Stata dataset (nominal)'!Q286="","",IF(LEFT(Q$4,1)="£", 'Stata dataset (nominal)'!Q286*$D287, 'Stata dataset (nominal)'!Q286)), "")</f>
        <v>0</v>
      </c>
      <c r="R287" s="72">
        <f>_xlfn.IFNA(IF('Stata dataset (nominal)'!R286="","",IF(LEFT(R$4,1)="£", 'Stata dataset (nominal)'!R286*$D287, 'Stata dataset (nominal)'!R286)), "")</f>
        <v>608.06899999999996</v>
      </c>
      <c r="S287" s="72">
        <f>_xlfn.IFNA(IF('Stata dataset (nominal)'!S286="","",IF(LEFT(S$4,1)="£", 'Stata dataset (nominal)'!S286*$D287, 'Stata dataset (nominal)'!S286)), "")</f>
        <v>0</v>
      </c>
      <c r="T287" s="72">
        <f>_xlfn.IFNA(IF('Stata dataset (nominal)'!T286="","",IF(LEFT(T$4,1)="£", 'Stata dataset (nominal)'!T286*$D287, 'Stata dataset (nominal)'!T286)), "")</f>
        <v>0</v>
      </c>
      <c r="U287" s="72">
        <f>_xlfn.IFNA(IF('Stata dataset (nominal)'!U286="","",IF(LEFT(U$4,1)="£", 'Stata dataset (nominal)'!U286*$D287, 'Stata dataset (nominal)'!U286)), "")</f>
        <v>20.707232033665282</v>
      </c>
      <c r="V287" s="72">
        <f>_xlfn.IFNA(IF('Stata dataset (nominal)'!V286="","",IF(LEFT(V$4,1)="£", 'Stata dataset (nominal)'!V286*$D287, 'Stata dataset (nominal)'!V286)), "")</f>
        <v>144.387759255991</v>
      </c>
      <c r="W287" s="72">
        <f>_xlfn.IFNA(IF('Stata dataset (nominal)'!W286="","",IF(LEFT(W$4,1)="£", 'Stata dataset (nominal)'!W286*$D287, 'Stata dataset (nominal)'!W286)), "")</f>
        <v>1.6424716557250443</v>
      </c>
      <c r="X287" s="72">
        <f>_xlfn.IFNA(IF('Stata dataset (nominal)'!X286="","",IF(LEFT(X$4,1)="£", 'Stata dataset (nominal)'!X286*$D287, 'Stata dataset (nominal)'!X286)), "")</f>
        <v>12.38310879969891</v>
      </c>
      <c r="Y287" s="72">
        <f>_xlfn.IFNA(IF('Stata dataset (nominal)'!Y286="","",IF(LEFT(Y$4,1)="£", 'Stata dataset (nominal)'!Y286*$D287, 'Stata dataset (nominal)'!Y286)), "")</f>
        <v>9.5233636669910382</v>
      </c>
      <c r="Z287" s="72">
        <f>_xlfn.IFNA(IF('Stata dataset (nominal)'!Z286="","",IF(LEFT(Z$4,1)="£", 'Stata dataset (nominal)'!Z286*$D287, 'Stata dataset (nominal)'!Z286)), "")</f>
        <v>9.5233636669910382</v>
      </c>
      <c r="AA287" s="72">
        <f>_xlfn.IFNA(IF('Stata dataset (nominal)'!AA286="","",IF(LEFT(AA$4,1)="£", 'Stata dataset (nominal)'!AA286*$D287, 'Stata dataset (nominal)'!AA286)), "")</f>
        <v>194.6707516638935</v>
      </c>
      <c r="AB287" s="72">
        <f>_xlfn.IFNA(IF('Stata dataset (nominal)'!AB286="","",IF(LEFT(AB$4,1)="£", 'Stata dataset (nominal)'!AB286*$D287, 'Stata dataset (nominal)'!AB286)), "")</f>
        <v>0.17442845257903494</v>
      </c>
      <c r="AC287" s="72">
        <f>_xlfn.IFNA(IF('Stata dataset (nominal)'!AC286="","",IF(LEFT(AC$4,1)="£", 'Stata dataset (nominal)'!AC286*$D287, 'Stata dataset (nominal)'!AC286)), "")</f>
        <v>0.91256678263500224</v>
      </c>
      <c r="AD287" s="72">
        <f>_xlfn.IFNA(IF('Stata dataset (nominal)'!AD286="","",IF(LEFT(AD$4,1)="£", 'Stata dataset (nominal)'!AD286*$D287, 'Stata dataset (nominal)'!AD286)), "")</f>
        <v>0.54662437603993341</v>
      </c>
    </row>
    <row r="288" spans="1:30" x14ac:dyDescent="0.4">
      <c r="A288" s="63" t="str">
        <f t="shared" si="3"/>
        <v>SEW17</v>
      </c>
      <c r="B288" s="63" t="s">
        <v>481</v>
      </c>
      <c r="C288" s="63" t="s">
        <v>249</v>
      </c>
      <c r="D288" s="72">
        <f>_xlfn.IFNA(IF('Stata dataset (nominal)'!D287="","",IF(LEFT(D$4,1)="£",'Stata dataset (nominal)'!D287*$D288,'Stata dataset (nominal)'!D287)),"")</f>
        <v>1.2117357406647515</v>
      </c>
      <c r="E288" s="72">
        <f>_xlfn.IFNA(IF('Stata dataset (nominal)'!E287="","",IF(LEFT(E$4,1)="£", 'Stata dataset (nominal)'!E287*$D288, 'Stata dataset (nominal)'!E287)), "")</f>
        <v>6.9662687730816559</v>
      </c>
      <c r="F288" s="72">
        <f>_xlfn.IFNA(IF('Stata dataset (nominal)'!F287="","",IF(LEFT(F$4,1)="£", 'Stata dataset (nominal)'!F287*$D288, 'Stata dataset (nominal)'!F287)), "")</f>
        <v>0.85185022568732038</v>
      </c>
      <c r="G288" s="72">
        <f>_xlfn.IFNA(IF('Stata dataset (nominal)'!G287="","",IF(LEFT(G$4,1)="£", 'Stata dataset (nominal)'!G287*$D288, 'Stata dataset (nominal)'!G287)), "")</f>
        <v>1.1911362330734507</v>
      </c>
      <c r="H288" s="72">
        <f>_xlfn.IFNA(IF('Stata dataset (nominal)'!H287="","",IF(LEFT(H$4,1)="£", 'Stata dataset (nominal)'!H287*$D288, 'Stata dataset (nominal)'!H287)), "")</f>
        <v>1.3135215428805909</v>
      </c>
      <c r="I288" s="72">
        <f>_xlfn.IFNA(IF('Stata dataset (nominal)'!I287="","",IF(LEFT(I$4,1)="£", 'Stata dataset (nominal)'!I287*$D288, 'Stata dataset (nominal)'!I287)), "")</f>
        <v>8.6045354944604018</v>
      </c>
      <c r="J288" s="72" t="str">
        <f>_xlfn.IFNA(IF('Stata dataset (nominal)'!J287="","",IF(LEFT(J$4,1)="£", 'Stata dataset (nominal)'!J287*$D288, 'Stata dataset (nominal)'!J287)), "")</f>
        <v/>
      </c>
      <c r="K288" s="72" t="str">
        <f>_xlfn.IFNA(IF('Stata dataset (nominal)'!K287="","",IF(LEFT(K$4,1)="£", 'Stata dataset (nominal)'!K287*$D288, 'Stata dataset (nominal)'!K287)), "")</f>
        <v/>
      </c>
      <c r="L288" s="72">
        <f>_xlfn.IFNA(IF('Stata dataset (nominal)'!L287="","",IF(LEFT(L$4,1)="£", 'Stata dataset (nominal)'!L287*$D288, 'Stata dataset (nominal)'!L287)), "")</f>
        <v>0</v>
      </c>
      <c r="M288" s="72">
        <f>_xlfn.IFNA(IF('Stata dataset (nominal)'!M287="","",IF(LEFT(M$4,1)="£", 'Stata dataset (nominal)'!M287*$D288, 'Stata dataset (nominal)'!M287)), "")</f>
        <v>1.5498100123102172</v>
      </c>
      <c r="N288" s="72" t="str">
        <f>_xlfn.IFNA(IF('Stata dataset (nominal)'!N287="","",IF(LEFT(N$4,1)="£", 'Stata dataset (nominal)'!N287*$D288, 'Stata dataset (nominal)'!N287)), "")</f>
        <v/>
      </c>
      <c r="O288" s="72">
        <f>_xlfn.IFNA(IF('Stata dataset (nominal)'!O287="","",IF(LEFT(O$4,1)="£", 'Stata dataset (nominal)'!O287*$D288, 'Stata dataset (nominal)'!O287)), "")</f>
        <v>185.26499999999999</v>
      </c>
      <c r="P288" s="72">
        <f>_xlfn.IFNA(IF('Stata dataset (nominal)'!P287="","",IF(LEFT(P$4,1)="£", 'Stata dataset (nominal)'!P287*$D288, 'Stata dataset (nominal)'!P287)), "")</f>
        <v>0</v>
      </c>
      <c r="Q288" s="72">
        <f>_xlfn.IFNA(IF('Stata dataset (nominal)'!Q287="","",IF(LEFT(Q$4,1)="£", 'Stata dataset (nominal)'!Q287*$D288, 'Stata dataset (nominal)'!Q287)), "")</f>
        <v>0</v>
      </c>
      <c r="R288" s="72">
        <f>_xlfn.IFNA(IF('Stata dataset (nominal)'!R287="","",IF(LEFT(R$4,1)="£", 'Stata dataset (nominal)'!R287*$D288, 'Stata dataset (nominal)'!R287)), "")</f>
        <v>660.62300000000005</v>
      </c>
      <c r="S288" s="72">
        <f>_xlfn.IFNA(IF('Stata dataset (nominal)'!S287="","",IF(LEFT(S$4,1)="£", 'Stata dataset (nominal)'!S287*$D288, 'Stata dataset (nominal)'!S287)), "")</f>
        <v>0</v>
      </c>
      <c r="T288" s="72">
        <f>_xlfn.IFNA(IF('Stata dataset (nominal)'!T287="","",IF(LEFT(T$4,1)="£", 'Stata dataset (nominal)'!T287*$D288, 'Stata dataset (nominal)'!T287)), "")</f>
        <v>0</v>
      </c>
      <c r="U288" s="72">
        <f>_xlfn.IFNA(IF('Stata dataset (nominal)'!U287="","",IF(LEFT(U$4,1)="£", 'Stata dataset (nominal)'!U287*$D288, 'Stata dataset (nominal)'!U287)), "")</f>
        <v>19.96257266951363</v>
      </c>
      <c r="V288" s="72">
        <f>_xlfn.IFNA(IF('Stata dataset (nominal)'!V287="","",IF(LEFT(V$4,1)="£", 'Stata dataset (nominal)'!V287*$D288, 'Stata dataset (nominal)'!V287)), "")</f>
        <v>145.16019338968991</v>
      </c>
      <c r="W288" s="72">
        <f>_xlfn.IFNA(IF('Stata dataset (nominal)'!W287="","",IF(LEFT(W$4,1)="£", 'Stata dataset (nominal)'!W287*$D288, 'Stata dataset (nominal)'!W287)), "")</f>
        <v>1.4545221447729597</v>
      </c>
      <c r="X288" s="72">
        <f>_xlfn.IFNA(IF('Stata dataset (nominal)'!X287="","",IF(LEFT(X$4,1)="£", 'Stata dataset (nominal)'!X287*$D288, 'Stata dataset (nominal)'!X287)), "")</f>
        <v>12.38310879969891</v>
      </c>
      <c r="Y288" s="72">
        <f>_xlfn.IFNA(IF('Stata dataset (nominal)'!Y287="","",IF(LEFT(Y$4,1)="£", 'Stata dataset (nominal)'!Y287*$D288, 'Stata dataset (nominal)'!Y287)), "")</f>
        <v>9.5258229755804216</v>
      </c>
      <c r="Z288" s="72">
        <f>_xlfn.IFNA(IF('Stata dataset (nominal)'!Z287="","",IF(LEFT(Z$4,1)="£", 'Stata dataset (nominal)'!Z287*$D288, 'Stata dataset (nominal)'!Z287)), "")</f>
        <v>9.261189044802526</v>
      </c>
      <c r="AA288" s="72">
        <f>_xlfn.IFNA(IF('Stata dataset (nominal)'!AA287="","",IF(LEFT(AA$4,1)="£", 'Stata dataset (nominal)'!AA287*$D288, 'Stata dataset (nominal)'!AA287)), "")</f>
        <v>203.74124743537135</v>
      </c>
      <c r="AB288" s="72">
        <f>_xlfn.IFNA(IF('Stata dataset (nominal)'!AB287="","",IF(LEFT(AB$4,1)="£", 'Stata dataset (nominal)'!AB287*$D288, 'Stata dataset (nominal)'!AB287)), "")</f>
        <v>0.12844398851046365</v>
      </c>
      <c r="AC288" s="72">
        <f>_xlfn.IFNA(IF('Stata dataset (nominal)'!AC287="","",IF(LEFT(AC$4,1)="£", 'Stata dataset (nominal)'!AC287*$D288, 'Stata dataset (nominal)'!AC287)), "")</f>
        <v>0.90020949751930457</v>
      </c>
      <c r="AD288" s="72">
        <f>_xlfn.IFNA(IF('Stata dataset (nominal)'!AD287="","",IF(LEFT(AD$4,1)="£", 'Stata dataset (nominal)'!AD287*$D288, 'Stata dataset (nominal)'!AD287)), "")</f>
        <v>0.64706688551497737</v>
      </c>
    </row>
    <row r="289" spans="1:30" x14ac:dyDescent="0.4">
      <c r="A289" s="63" t="str">
        <f t="shared" si="3"/>
        <v>SEW18</v>
      </c>
      <c r="B289" s="63" t="s">
        <v>481</v>
      </c>
      <c r="C289" s="63" t="s">
        <v>251</v>
      </c>
      <c r="D289" s="72">
        <f>_xlfn.IFNA(IF('Stata dataset (nominal)'!D288="","",IF(LEFT(D$4,1)="£",'Stata dataset (nominal)'!D288*$D289,'Stata dataset (nominal)'!D288)),"")</f>
        <v>1.1806332960179113</v>
      </c>
      <c r="E289" s="72">
        <f>_xlfn.IFNA(IF('Stata dataset (nominal)'!E288="","",IF(LEFT(E$4,1)="£", 'Stata dataset (nominal)'!E288*$D289, 'Stata dataset (nominal)'!E288)), "")</f>
        <v>7.3258296017911402</v>
      </c>
      <c r="F289" s="72">
        <f>_xlfn.IFNA(IF('Stata dataset (nominal)'!F288="","",IF(LEFT(F$4,1)="£", 'Stata dataset (nominal)'!F288*$D289, 'Stata dataset (nominal)'!F288)), "")</f>
        <v>0.55725891572045416</v>
      </c>
      <c r="G289" s="72">
        <f>_xlfn.IFNA(IF('Stata dataset (nominal)'!G288="","",IF(LEFT(G$4,1)="£", 'Stata dataset (nominal)'!G288*$D289, 'Stata dataset (nominal)'!G288)), "")</f>
        <v>1.4167599552214936</v>
      </c>
      <c r="H289" s="72">
        <f>_xlfn.IFNA(IF('Stata dataset (nominal)'!H288="","",IF(LEFT(H$4,1)="£", 'Stata dataset (nominal)'!H288*$D289, 'Stata dataset (nominal)'!H288)), "")</f>
        <v>1.0354154006077083</v>
      </c>
      <c r="I289" s="72">
        <f>_xlfn.IFNA(IF('Stata dataset (nominal)'!I288="","",IF(LEFT(I$4,1)="£", 'Stata dataset (nominal)'!I288*$D289, 'Stata dataset (nominal)'!I288)), "")</f>
        <v>7.4993826963057728</v>
      </c>
      <c r="J289" s="72" t="str">
        <f>_xlfn.IFNA(IF('Stata dataset (nominal)'!J288="","",IF(LEFT(J$4,1)="£", 'Stata dataset (nominal)'!J288*$D289, 'Stata dataset (nominal)'!J288)), "")</f>
        <v/>
      </c>
      <c r="K289" s="72" t="str">
        <f>_xlfn.IFNA(IF('Stata dataset (nominal)'!K288="","",IF(LEFT(K$4,1)="£", 'Stata dataset (nominal)'!K288*$D289, 'Stata dataset (nominal)'!K288)), "")</f>
        <v/>
      </c>
      <c r="L289" s="72">
        <f>_xlfn.IFNA(IF('Stata dataset (nominal)'!L288="","",IF(LEFT(L$4,1)="£", 'Stata dataset (nominal)'!L288*$D289, 'Stata dataset (nominal)'!L288)), "")</f>
        <v>0</v>
      </c>
      <c r="M289" s="72">
        <f>_xlfn.IFNA(IF('Stata dataset (nominal)'!M288="","",IF(LEFT(M$4,1)="£", 'Stata dataset (nominal)'!M288*$D289, 'Stata dataset (nominal)'!M288)), "")</f>
        <v>1.1900783623860547</v>
      </c>
      <c r="N289" s="72" t="str">
        <f>_xlfn.IFNA(IF('Stata dataset (nominal)'!N288="","",IF(LEFT(N$4,1)="£", 'Stata dataset (nominal)'!N288*$D289, 'Stata dataset (nominal)'!N288)), "")</f>
        <v/>
      </c>
      <c r="O289" s="72">
        <f>_xlfn.IFNA(IF('Stata dataset (nominal)'!O288="","",IF(LEFT(O$4,1)="£", 'Stata dataset (nominal)'!O288*$D289, 'Stata dataset (nominal)'!O288)), "")</f>
        <v>142.376</v>
      </c>
      <c r="P289" s="72">
        <f>_xlfn.IFNA(IF('Stata dataset (nominal)'!P288="","",IF(LEFT(P$4,1)="£", 'Stata dataset (nominal)'!P288*$D289, 'Stata dataset (nominal)'!P288)), "")</f>
        <v>0</v>
      </c>
      <c r="Q289" s="72">
        <f>_xlfn.IFNA(IF('Stata dataset (nominal)'!Q288="","",IF(LEFT(Q$4,1)="£", 'Stata dataset (nominal)'!Q288*$D289, 'Stata dataset (nominal)'!Q288)), "")</f>
        <v>0</v>
      </c>
      <c r="R289" s="72">
        <f>_xlfn.IFNA(IF('Stata dataset (nominal)'!R288="","",IF(LEFT(R$4,1)="£", 'Stata dataset (nominal)'!R288*$D289, 'Stata dataset (nominal)'!R288)), "")</f>
        <v>711.99300000000005</v>
      </c>
      <c r="S289" s="72">
        <f>_xlfn.IFNA(IF('Stata dataset (nominal)'!S288="","",IF(LEFT(S$4,1)="£", 'Stata dataset (nominal)'!S288*$D289, 'Stata dataset (nominal)'!S288)), "")</f>
        <v>0</v>
      </c>
      <c r="T289" s="72">
        <f>_xlfn.IFNA(IF('Stata dataset (nominal)'!T288="","",IF(LEFT(T$4,1)="£", 'Stata dataset (nominal)'!T288*$D289, 'Stata dataset (nominal)'!T288)), "")</f>
        <v>0</v>
      </c>
      <c r="U289" s="72">
        <f>_xlfn.IFNA(IF('Stata dataset (nominal)'!U288="","",IF(LEFT(U$4,1)="£", 'Stata dataset (nominal)'!U288*$D289, 'Stata dataset (nominal)'!U288)), "")</f>
        <v>19.789975647253609</v>
      </c>
      <c r="V289" s="72">
        <f>_xlfn.IFNA(IF('Stata dataset (nominal)'!V288="","",IF(LEFT(V$4,1)="£", 'Stata dataset (nominal)'!V288*$D289, 'Stata dataset (nominal)'!V288)), "")</f>
        <v>145.41873745075026</v>
      </c>
      <c r="W289" s="72">
        <f>_xlfn.IFNA(IF('Stata dataset (nominal)'!W288="","",IF(LEFT(W$4,1)="£", 'Stata dataset (nominal)'!W288*$D289, 'Stata dataset (nominal)'!W288)), "")</f>
        <v>1.4415027715323614</v>
      </c>
      <c r="X289" s="72">
        <f>_xlfn.IFNA(IF('Stata dataset (nominal)'!X288="","",IF(LEFT(X$4,1)="£", 'Stata dataset (nominal)'!X288*$D289, 'Stata dataset (nominal)'!X288)), "")</f>
        <v>12.556891767958128</v>
      </c>
      <c r="Y289" s="72">
        <f>_xlfn.IFNA(IF('Stata dataset (nominal)'!Y288="","",IF(LEFT(Y$4,1)="£", 'Stata dataset (nominal)'!Y288*$D289, 'Stata dataset (nominal)'!Y288)), "")</f>
        <v>9.5245210625497059</v>
      </c>
      <c r="Z289" s="72">
        <f>_xlfn.IFNA(IF('Stata dataset (nominal)'!Z288="","",IF(LEFT(Z$4,1)="£", 'Stata dataset (nominal)'!Z288*$D289, 'Stata dataset (nominal)'!Z288)), "")</f>
        <v>8.9950716884239093</v>
      </c>
      <c r="AA289" s="72">
        <f>_xlfn.IFNA(IF('Stata dataset (nominal)'!AA288="","",IF(LEFT(AA$4,1)="£", 'Stata dataset (nominal)'!AA288*$D289, 'Stata dataset (nominal)'!AA288)), "")</f>
        <v>202.70056932672315</v>
      </c>
      <c r="AB289" s="72">
        <f>_xlfn.IFNA(IF('Stata dataset (nominal)'!AB288="","",IF(LEFT(AB$4,1)="£", 'Stata dataset (nominal)'!AB288*$D289, 'Stata dataset (nominal)'!AB288)), "")</f>
        <v>8.2644330721253795E-2</v>
      </c>
      <c r="AC289" s="72">
        <f>_xlfn.IFNA(IF('Stata dataset (nominal)'!AC288="","",IF(LEFT(AC$4,1)="£", 'Stata dataset (nominal)'!AC288*$D289, 'Stata dataset (nominal)'!AC288)), "")</f>
        <v>0.87710320864167024</v>
      </c>
      <c r="AD289" s="72">
        <f>_xlfn.IFNA(IF('Stata dataset (nominal)'!AD288="","",IF(LEFT(AD$4,1)="£", 'Stata dataset (nominal)'!AD288*$D289, 'Stata dataset (nominal)'!AD288)), "")</f>
        <v>0.59976171437709902</v>
      </c>
    </row>
    <row r="290" spans="1:30" x14ac:dyDescent="0.4">
      <c r="A290" s="63" t="str">
        <f t="shared" si="3"/>
        <v>SEW19</v>
      </c>
      <c r="B290" s="63" t="s">
        <v>481</v>
      </c>
      <c r="C290" s="63" t="s">
        <v>253</v>
      </c>
      <c r="D290" s="72">
        <f>_xlfn.IFNA(IF('Stata dataset (nominal)'!D289="","",IF(LEFT(D$4,1)="£",'Stata dataset (nominal)'!D289*$D290,'Stata dataset (nominal)'!D289)),"")</f>
        <v>1.1560444722831191</v>
      </c>
      <c r="E290" s="72">
        <f>_xlfn.IFNA(IF('Stata dataset (nominal)'!E289="","",IF(LEFT(E$4,1)="£", 'Stata dataset (nominal)'!E289*$D290, 'Stata dataset (nominal)'!E289)), "")</f>
        <v>7.328165909802693</v>
      </c>
      <c r="F290" s="72">
        <f>_xlfn.IFNA(IF('Stata dataset (nominal)'!F289="","",IF(LEFT(F$4,1)="£", 'Stata dataset (nominal)'!F289*$D290, 'Stata dataset (nominal)'!F289)), "")</f>
        <v>0.6138596147823363</v>
      </c>
      <c r="G290" s="72">
        <f>_xlfn.IFNA(IF('Stata dataset (nominal)'!G289="","",IF(LEFT(G$4,1)="£", 'Stata dataset (nominal)'!G289*$D290, 'Stata dataset (nominal)'!G289)), "")</f>
        <v>1.9375305355465076</v>
      </c>
      <c r="H290" s="72">
        <f>_xlfn.IFNA(IF('Stata dataset (nominal)'!H289="","",IF(LEFT(H$4,1)="£", 'Stata dataset (nominal)'!H289*$D290, 'Stata dataset (nominal)'!H289)), "")</f>
        <v>0.98957406827434991</v>
      </c>
      <c r="I290" s="72">
        <f>_xlfn.IFNA(IF('Stata dataset (nominal)'!I289="","",IF(LEFT(I$4,1)="£", 'Stata dataset (nominal)'!I289*$D290, 'Stata dataset (nominal)'!I289)), "")</f>
        <v>7.5212253366739734</v>
      </c>
      <c r="J290" s="72" t="str">
        <f>_xlfn.IFNA(IF('Stata dataset (nominal)'!J289="","",IF(LEFT(J$4,1)="£", 'Stata dataset (nominal)'!J289*$D290, 'Stata dataset (nominal)'!J289)), "")</f>
        <v/>
      </c>
      <c r="K290" s="72" t="str">
        <f>_xlfn.IFNA(IF('Stata dataset (nominal)'!K289="","",IF(LEFT(K$4,1)="£", 'Stata dataset (nominal)'!K289*$D290, 'Stata dataset (nominal)'!K289)), "")</f>
        <v/>
      </c>
      <c r="L290" s="72">
        <f>_xlfn.IFNA(IF('Stata dataset (nominal)'!L289="","",IF(LEFT(L$4,1)="£", 'Stata dataset (nominal)'!L289*$D290, 'Stata dataset (nominal)'!L289)), "")</f>
        <v>0</v>
      </c>
      <c r="M290" s="72">
        <f>_xlfn.IFNA(IF('Stata dataset (nominal)'!M289="","",IF(LEFT(M$4,1)="£", 'Stata dataset (nominal)'!M289*$D290, 'Stata dataset (nominal)'!M289)), "")</f>
        <v>0.70056295020357018</v>
      </c>
      <c r="N290" s="72" t="str">
        <f>_xlfn.IFNA(IF('Stata dataset (nominal)'!N289="","",IF(LEFT(N$4,1)="£", 'Stata dataset (nominal)'!N289*$D290, 'Stata dataset (nominal)'!N289)), "")</f>
        <v/>
      </c>
      <c r="O290" s="72">
        <f>_xlfn.IFNA(IF('Stata dataset (nominal)'!O289="","",IF(LEFT(O$4,1)="£", 'Stata dataset (nominal)'!O289*$D290, 'Stata dataset (nominal)'!O289)), "")</f>
        <v>106.678</v>
      </c>
      <c r="P290" s="72" t="str">
        <f>_xlfn.IFNA(IF('Stata dataset (nominal)'!P289="","",IF(LEFT(P$4,1)="£", 'Stata dataset (nominal)'!P289*$D290, 'Stata dataset (nominal)'!P289)), "")</f>
        <v/>
      </c>
      <c r="Q290" s="72" t="str">
        <f>_xlfn.IFNA(IF('Stata dataset (nominal)'!Q289="","",IF(LEFT(Q$4,1)="£", 'Stata dataset (nominal)'!Q289*$D290, 'Stata dataset (nominal)'!Q289)), "")</f>
        <v/>
      </c>
      <c r="R290" s="72">
        <f>_xlfn.IFNA(IF('Stata dataset (nominal)'!R289="","",IF(LEFT(R$4,1)="£", 'Stata dataset (nominal)'!R289*$D290, 'Stata dataset (nominal)'!R289)), "")</f>
        <v>754.84400000000005</v>
      </c>
      <c r="S290" s="72" t="str">
        <f>_xlfn.IFNA(IF('Stata dataset (nominal)'!S289="","",IF(LEFT(S$4,1)="£", 'Stata dataset (nominal)'!S289*$D290, 'Stata dataset (nominal)'!S289)), "")</f>
        <v/>
      </c>
      <c r="T290" s="72" t="str">
        <f>_xlfn.IFNA(IF('Stata dataset (nominal)'!T289="","",IF(LEFT(T$4,1)="£", 'Stata dataset (nominal)'!T289*$D290, 'Stata dataset (nominal)'!T289)), "")</f>
        <v/>
      </c>
      <c r="U290" s="72">
        <f>_xlfn.IFNA(IF('Stata dataset (nominal)'!U289="","",IF(LEFT(U$4,1)="£", 'Stata dataset (nominal)'!U289*$D290, 'Stata dataset (nominal)'!U289)), "")</f>
        <v>19.022402845197785</v>
      </c>
      <c r="V290" s="72">
        <f>_xlfn.IFNA(IF('Stata dataset (nominal)'!V289="","",IF(LEFT(V$4,1)="£", 'Stata dataset (nominal)'!V289*$D290, 'Stata dataset (nominal)'!V289)), "")</f>
        <v>144.92199503825401</v>
      </c>
      <c r="W290" s="72">
        <f>_xlfn.IFNA(IF('Stata dataset (nominal)'!W289="","",IF(LEFT(W$4,1)="£", 'Stata dataset (nominal)'!W289*$D290, 'Stata dataset (nominal)'!W289)), "")</f>
        <v>1.4141262437715347</v>
      </c>
      <c r="X290" s="72">
        <f>_xlfn.IFNA(IF('Stata dataset (nominal)'!X289="","",IF(LEFT(X$4,1)="£", 'Stata dataset (nominal)'!X289*$D290, 'Stata dataset (nominal)'!X289)), "")</f>
        <v>12.832124814999379</v>
      </c>
      <c r="Y290" s="72">
        <f>_xlfn.IFNA(IF('Stata dataset (nominal)'!Y289="","",IF(LEFT(Y$4,1)="£", 'Stata dataset (nominal)'!Y289*$D290, 'Stata dataset (nominal)'!Y289)), "")</f>
        <v>9.5245210625497059</v>
      </c>
      <c r="Z290" s="72">
        <f>_xlfn.IFNA(IF('Stata dataset (nominal)'!Z289="","",IF(LEFT(Z$4,1)="£", 'Stata dataset (nominal)'!Z289*$D290, 'Stata dataset (nominal)'!Z289)), "")</f>
        <v>8.7303470013610109</v>
      </c>
      <c r="AA290" s="72">
        <f>_xlfn.IFNA(IF('Stata dataset (nominal)'!AA289="","",IF(LEFT(AA$4,1)="£", 'Stata dataset (nominal)'!AA289*$D290, 'Stata dataset (nominal)'!AA289)), "")</f>
        <v>208.13887096774192</v>
      </c>
      <c r="AB290" s="72">
        <f>_xlfn.IFNA(IF('Stata dataset (nominal)'!AB289="","",IF(LEFT(AB$4,1)="£", 'Stata dataset (nominal)'!AB289*$D290, 'Stata dataset (nominal)'!AB289)), "")</f>
        <v>6.011431255872219E-2</v>
      </c>
      <c r="AC290" s="72">
        <f>_xlfn.IFNA(IF('Stata dataset (nominal)'!AC289="","",IF(LEFT(AC$4,1)="£", 'Stata dataset (nominal)'!AC289*$D290, 'Stata dataset (nominal)'!AC289)), "")</f>
        <v>0.85883594795433182</v>
      </c>
      <c r="AD290" s="72">
        <f>_xlfn.IFNA(IF('Stata dataset (nominal)'!AD289="","",IF(LEFT(AD$4,1)="£", 'Stata dataset (nominal)'!AD289*$D290, 'Stata dataset (nominal)'!AD289)), "")</f>
        <v>0</v>
      </c>
    </row>
    <row r="291" spans="1:30" x14ac:dyDescent="0.4">
      <c r="A291" s="63" t="str">
        <f t="shared" si="3"/>
        <v>SEW20</v>
      </c>
      <c r="B291" s="63" t="s">
        <v>481</v>
      </c>
      <c r="C291" s="63" t="s">
        <v>255</v>
      </c>
      <c r="D291" s="72">
        <f>_xlfn.IFNA(IF('Stata dataset (nominal)'!D290="","",IF(LEFT(D$4,1)="£",'Stata dataset (nominal)'!D290*$D291,'Stata dataset (nominal)'!D290)),"")</f>
        <v>1.1367310801447381</v>
      </c>
      <c r="E291" s="72">
        <f>_xlfn.IFNA(IF('Stata dataset (nominal)'!E290="","",IF(LEFT(E$4,1)="£", 'Stata dataset (nominal)'!E290*$D291, 'Stata dataset (nominal)'!E290)), "")</f>
        <v>7.1704996535530077</v>
      </c>
      <c r="F291" s="72">
        <f>_xlfn.IFNA(IF('Stata dataset (nominal)'!F290="","",IF(LEFT(F$4,1)="£", 'Stata dataset (nominal)'!F290*$D291, 'Stata dataset (nominal)'!F290)), "")</f>
        <v>0.40353953345138199</v>
      </c>
      <c r="G291" s="72">
        <f>_xlfn.IFNA(IF('Stata dataset (nominal)'!G290="","",IF(LEFT(G$4,1)="£", 'Stata dataset (nominal)'!G290*$D291, 'Stata dataset (nominal)'!G290)), "")</f>
        <v>5.0254881053198872</v>
      </c>
      <c r="H291" s="72">
        <f>_xlfn.IFNA(IF('Stata dataset (nominal)'!H290="","",IF(LEFT(H$4,1)="£", 'Stata dataset (nominal)'!H290*$D291, 'Stata dataset (nominal)'!H290)), "")</f>
        <v>0.94462352760027735</v>
      </c>
      <c r="I291" s="72">
        <f>_xlfn.IFNA(IF('Stata dataset (nominal)'!I290="","",IF(LEFT(I$4,1)="£", 'Stata dataset (nominal)'!I290*$D291, 'Stata dataset (nominal)'!I290)), "")</f>
        <v>7.5569882208022188</v>
      </c>
      <c r="J291" s="72" t="str">
        <f>_xlfn.IFNA(IF('Stata dataset (nominal)'!J290="","",IF(LEFT(J$4,1)="£", 'Stata dataset (nominal)'!J290*$D291, 'Stata dataset (nominal)'!J290)), "")</f>
        <v/>
      </c>
      <c r="K291" s="72" t="str">
        <f>_xlfn.IFNA(IF('Stata dataset (nominal)'!K290="","",IF(LEFT(K$4,1)="£", 'Stata dataset (nominal)'!K290*$D291, 'Stata dataset (nominal)'!K290)), "")</f>
        <v/>
      </c>
      <c r="L291" s="72">
        <f>_xlfn.IFNA(IF('Stata dataset (nominal)'!L290="","",IF(LEFT(L$4,1)="£", 'Stata dataset (nominal)'!L290*$D291, 'Stata dataset (nominal)'!L290)), "")</f>
        <v>0</v>
      </c>
      <c r="M291" s="72">
        <f>_xlfn.IFNA(IF('Stata dataset (nominal)'!M290="","",IF(LEFT(M$4,1)="£", 'Stata dataset (nominal)'!M290*$D291, 'Stata dataset (nominal)'!M290)), "")</f>
        <v>1.0389722072522907</v>
      </c>
      <c r="N291" s="72" t="str">
        <f>_xlfn.IFNA(IF('Stata dataset (nominal)'!N290="","",IF(LEFT(N$4,1)="£", 'Stata dataset (nominal)'!N290*$D291, 'Stata dataset (nominal)'!N290)), "")</f>
        <v/>
      </c>
      <c r="O291" s="72">
        <f>_xlfn.IFNA(IF('Stata dataset (nominal)'!O290="","",IF(LEFT(O$4,1)="£", 'Stata dataset (nominal)'!O290*$D291, 'Stata dataset (nominal)'!O290)), "")</f>
        <v>89.326999999999998</v>
      </c>
      <c r="P291" s="72" t="str">
        <f>_xlfn.IFNA(IF('Stata dataset (nominal)'!P290="","",IF(LEFT(P$4,1)="£", 'Stata dataset (nominal)'!P290*$D291, 'Stata dataset (nominal)'!P290)), "")</f>
        <v/>
      </c>
      <c r="Q291" s="72" t="str">
        <f>_xlfn.IFNA(IF('Stata dataset (nominal)'!Q290="","",IF(LEFT(Q$4,1)="£", 'Stata dataset (nominal)'!Q290*$D291, 'Stata dataset (nominal)'!Q290)), "")</f>
        <v/>
      </c>
      <c r="R291" s="72">
        <f>_xlfn.IFNA(IF('Stata dataset (nominal)'!R290="","",IF(LEFT(R$4,1)="£", 'Stata dataset (nominal)'!R290*$D291, 'Stata dataset (nominal)'!R290)), "")</f>
        <v>779.61800000000005</v>
      </c>
      <c r="S291" s="72" t="str">
        <f>_xlfn.IFNA(IF('Stata dataset (nominal)'!S290="","",IF(LEFT(S$4,1)="£", 'Stata dataset (nominal)'!S290*$D291, 'Stata dataset (nominal)'!S290)), "")</f>
        <v/>
      </c>
      <c r="T291" s="72" t="str">
        <f>_xlfn.IFNA(IF('Stata dataset (nominal)'!T290="","",IF(LEFT(T$4,1)="£", 'Stata dataset (nominal)'!T290*$D291, 'Stata dataset (nominal)'!T290)), "")</f>
        <v/>
      </c>
      <c r="U291" s="72">
        <f>_xlfn.IFNA(IF('Stata dataset (nominal)'!U290="","",IF(LEFT(U$4,1)="£", 'Stata dataset (nominal)'!U290*$D291, 'Stata dataset (nominal)'!U290)), "")</f>
        <v>18.316081038996867</v>
      </c>
      <c r="V291" s="72">
        <f>_xlfn.IFNA(IF('Stata dataset (nominal)'!V290="","",IF(LEFT(V$4,1)="£", 'Stata dataset (nominal)'!V290*$D291, 'Stata dataset (nominal)'!V290)), "")</f>
        <v>144.22352345795741</v>
      </c>
      <c r="W291" s="72">
        <f>_xlfn.IFNA(IF('Stata dataset (nominal)'!W290="","",IF(LEFT(W$4,1)="£", 'Stata dataset (nominal)'!W290*$D291, 'Stata dataset (nominal)'!W290)), "")</f>
        <v>1.4241587082592073</v>
      </c>
      <c r="X291" s="72">
        <f>_xlfn.IFNA(IF('Stata dataset (nominal)'!X290="","",IF(LEFT(X$4,1)="£", 'Stata dataset (nominal)'!X290*$D291, 'Stata dataset (nominal)'!X290)), "")</f>
        <v>11.52086039274173</v>
      </c>
      <c r="Y291" s="72">
        <f>_xlfn.IFNA(IF('Stata dataset (nominal)'!Y290="","",IF(LEFT(Y$4,1)="£", 'Stata dataset (nominal)'!Y290*$D291, 'Stata dataset (nominal)'!Y290)), "")</f>
        <v>8.4619348517187589</v>
      </c>
      <c r="Z291" s="72">
        <f>_xlfn.IFNA(IF('Stata dataset (nominal)'!Z290="","",IF(LEFT(Z$4,1)="£", 'Stata dataset (nominal)'!Z290*$D291, 'Stata dataset (nominal)'!Z290)), "")</f>
        <v>8.4619348517187589</v>
      </c>
      <c r="AA291" s="72">
        <f>_xlfn.IFNA(IF('Stata dataset (nominal)'!AA290="","",IF(LEFT(AA$4,1)="£", 'Stata dataset (nominal)'!AA290*$D291, 'Stata dataset (nominal)'!AA290)), "")</f>
        <v>208.66176726460856</v>
      </c>
      <c r="AB291" s="72">
        <f>_xlfn.IFNA(IF('Stata dataset (nominal)'!AB290="","",IF(LEFT(AB$4,1)="£", 'Stata dataset (nominal)'!AB290*$D291, 'Stata dataset (nominal)'!AB290)), "")</f>
        <v>3.0691739163907928E-2</v>
      </c>
      <c r="AC291" s="72">
        <f>_xlfn.IFNA(IF('Stata dataset (nominal)'!AC290="","",IF(LEFT(AC$4,1)="£", 'Stata dataset (nominal)'!AC290*$D291, 'Stata dataset (nominal)'!AC290)), "")</f>
        <v>0.84448785335843646</v>
      </c>
      <c r="AD291" s="72">
        <f>_xlfn.IFNA(IF('Stata dataset (nominal)'!AD290="","",IF(LEFT(AD$4,1)="£", 'Stata dataset (nominal)'!AD290*$D291, 'Stata dataset (nominal)'!AD290)), "")</f>
        <v>0</v>
      </c>
    </row>
    <row r="292" spans="1:30" x14ac:dyDescent="0.4">
      <c r="A292" s="63" t="str">
        <f t="shared" si="3"/>
        <v>SEW21</v>
      </c>
      <c r="B292" s="63" t="s">
        <v>481</v>
      </c>
      <c r="C292" s="63" t="s">
        <v>257</v>
      </c>
      <c r="D292" s="72">
        <f>_xlfn.IFNA(IF('Stata dataset (nominal)'!D291="","",IF(LEFT(D$4,1)="£",'Stata dataset (nominal)'!D291*$D292,'Stata dataset (nominal)'!D291)),"")</f>
        <v>1.1277018254028868</v>
      </c>
      <c r="E292" s="72">
        <f>_xlfn.IFNA(IF('Stata dataset (nominal)'!E291="","",IF(LEFT(E$4,1)="£", 'Stata dataset (nominal)'!E291*$D292, 'Stata dataset (nominal)'!E291)), "")</f>
        <v>7.6886710455968812</v>
      </c>
      <c r="F292" s="72">
        <f>_xlfn.IFNA(IF('Stata dataset (nominal)'!F291="","",IF(LEFT(F$4,1)="£", 'Stata dataset (nominal)'!F291*$D292, 'Stata dataset (nominal)'!F291)), "")</f>
        <v>0.83788245627434488</v>
      </c>
      <c r="G292" s="72">
        <f>_xlfn.IFNA(IF('Stata dataset (nominal)'!G291="","",IF(LEFT(G$4,1)="£", 'Stata dataset (nominal)'!G291*$D292, 'Stata dataset (nominal)'!G291)), "")</f>
        <v>3.9604888108149385</v>
      </c>
      <c r="H292" s="72">
        <f>_xlfn.IFNA(IF('Stata dataset (nominal)'!H291="","",IF(LEFT(H$4,1)="£", 'Stata dataset (nominal)'!H291*$D292, 'Stata dataset (nominal)'!H291)), "")</f>
        <v>0.99914381730695767</v>
      </c>
      <c r="I292" s="72">
        <f>_xlfn.IFNA(IF('Stata dataset (nominal)'!I291="","",IF(LEFT(I$4,1)="£", 'Stata dataset (nominal)'!I291*$D292, 'Stata dataset (nominal)'!I291)), "")</f>
        <v>6.5192442526540884</v>
      </c>
      <c r="J292" s="72">
        <f>_xlfn.IFNA(IF('Stata dataset (nominal)'!J291="","",IF(LEFT(J$4,1)="£", 'Stata dataset (nominal)'!J291*$D292, 'Stata dataset (nominal)'!J291)), "")</f>
        <v>0.29545787825555636</v>
      </c>
      <c r="K292" s="72" t="str">
        <f>_xlfn.IFNA(IF('Stata dataset (nominal)'!K291="","",IF(LEFT(K$4,1)="£", 'Stata dataset (nominal)'!K291*$D292, 'Stata dataset (nominal)'!K291)), "")</f>
        <v/>
      </c>
      <c r="L292" s="72">
        <f>_xlfn.IFNA(IF('Stata dataset (nominal)'!L291="","",IF(LEFT(L$4,1)="£", 'Stata dataset (nominal)'!L291*$D292, 'Stata dataset (nominal)'!L291)), "")</f>
        <v>0</v>
      </c>
      <c r="M292" s="72" t="str">
        <f>_xlfn.IFNA(IF('Stata dataset (nominal)'!M291="","",IF(LEFT(M$4,1)="£", 'Stata dataset (nominal)'!M291*$D292, 'Stata dataset (nominal)'!M291)), "")</f>
        <v/>
      </c>
      <c r="N292" s="72" t="str">
        <f>_xlfn.IFNA(IF('Stata dataset (nominal)'!N291="","",IF(LEFT(N$4,1)="£", 'Stata dataset (nominal)'!N291*$D292, 'Stata dataset (nominal)'!N291)), "")</f>
        <v/>
      </c>
      <c r="O292" s="72">
        <f>_xlfn.IFNA(IF('Stata dataset (nominal)'!O291="","",IF(LEFT(O$4,1)="£", 'Stata dataset (nominal)'!O291*$D292, 'Stata dataset (nominal)'!O291)), "")</f>
        <v>88.731499999999997</v>
      </c>
      <c r="P292" s="72" t="str">
        <f>_xlfn.IFNA(IF('Stata dataset (nominal)'!P291="","",IF(LEFT(P$4,1)="£", 'Stata dataset (nominal)'!P291*$D292, 'Stata dataset (nominal)'!P291)), "")</f>
        <v/>
      </c>
      <c r="Q292" s="72" t="str">
        <f>_xlfn.IFNA(IF('Stata dataset (nominal)'!Q291="","",IF(LEFT(Q$4,1)="£", 'Stata dataset (nominal)'!Q291*$D292, 'Stata dataset (nominal)'!Q291)), "")</f>
        <v/>
      </c>
      <c r="R292" s="72">
        <f>_xlfn.IFNA(IF('Stata dataset (nominal)'!R291="","",IF(LEFT(R$4,1)="£", 'Stata dataset (nominal)'!R291*$D292, 'Stata dataset (nominal)'!R291)), "")</f>
        <v>792.428</v>
      </c>
      <c r="S292" s="72" t="str">
        <f>_xlfn.IFNA(IF('Stata dataset (nominal)'!S291="","",IF(LEFT(S$4,1)="£", 'Stata dataset (nominal)'!S291*$D292, 'Stata dataset (nominal)'!S291)), "")</f>
        <v/>
      </c>
      <c r="T292" s="72" t="str">
        <f>_xlfn.IFNA(IF('Stata dataset (nominal)'!T291="","",IF(LEFT(T$4,1)="£", 'Stata dataset (nominal)'!T291*$D292, 'Stata dataset (nominal)'!T291)), "")</f>
        <v/>
      </c>
      <c r="U292" s="72">
        <f>_xlfn.IFNA(IF('Stata dataset (nominal)'!U291="","",IF(LEFT(U$4,1)="£", 'Stata dataset (nominal)'!U291*$D292, 'Stata dataset (nominal)'!U291)), "")</f>
        <v>18.205598023962441</v>
      </c>
      <c r="V292" s="72">
        <f>_xlfn.IFNA(IF('Stata dataset (nominal)'!V291="","",IF(LEFT(V$4,1)="£", 'Stata dataset (nominal)'!V291*$D292, 'Stata dataset (nominal)'!V291)), "")</f>
        <v>143.12460496002083</v>
      </c>
      <c r="W292" s="72">
        <f>_xlfn.IFNA(IF('Stata dataset (nominal)'!W291="","",IF(LEFT(W$4,1)="£", 'Stata dataset (nominal)'!W291*$D292, 'Stata dataset (nominal)'!W291)), "")</f>
        <v>1.4583689901567132</v>
      </c>
      <c r="X292" s="72">
        <f>_xlfn.IFNA(IF('Stata dataset (nominal)'!X291="","",IF(LEFT(X$4,1)="£", 'Stata dataset (nominal)'!X291*$D292, 'Stata dataset (nominal)'!X291)), "")</f>
        <v>11.52086039274173</v>
      </c>
      <c r="Y292" s="72">
        <f>_xlfn.IFNA(IF('Stata dataset (nominal)'!Y291="","",IF(LEFT(Y$4,1)="£", 'Stata dataset (nominal)'!Y291*$D292, 'Stata dataset (nominal)'!Y291)), "")</f>
        <v>8.4619348517187589</v>
      </c>
      <c r="Z292" s="72">
        <f>_xlfn.IFNA(IF('Stata dataset (nominal)'!Z291="","",IF(LEFT(Z$4,1)="£", 'Stata dataset (nominal)'!Z291*$D292, 'Stata dataset (nominal)'!Z291)), "")</f>
        <v>8.4619348517187589</v>
      </c>
      <c r="AA292" s="72">
        <f>_xlfn.IFNA(IF('Stata dataset (nominal)'!AA291="","",IF(LEFT(AA$4,1)="£", 'Stata dataset (nominal)'!AA291*$D292, 'Stata dataset (nominal)'!AA291)), "")</f>
        <v>229.92148667226755</v>
      </c>
      <c r="AB292" s="72">
        <f>_xlfn.IFNA(IF('Stata dataset (nominal)'!AB291="","",IF(LEFT(AB$4,1)="£", 'Stata dataset (nominal)'!AB291*$D292, 'Stata dataset (nominal)'!AB291)), "")</f>
        <v>1.3092618192927516</v>
      </c>
      <c r="AC292" s="72">
        <f>_xlfn.IFNA(IF('Stata dataset (nominal)'!AC291="","",IF(LEFT(AC$4,1)="£", 'Stata dataset (nominal)'!AC291*$D292, 'Stata dataset (nominal)'!AC291)), "")</f>
        <v>0.83777993792658101</v>
      </c>
      <c r="AD292" s="72">
        <f>_xlfn.IFNA(IF('Stata dataset (nominal)'!AD291="","",IF(LEFT(AD$4,1)="£", 'Stata dataset (nominal)'!AD291*$D292, 'Stata dataset (nominal)'!AD291)), "")</f>
        <v>-0.33943824944626888</v>
      </c>
    </row>
    <row r="293" spans="1:30" x14ac:dyDescent="0.4">
      <c r="A293" s="63" t="str">
        <f t="shared" si="3"/>
        <v>SEW22</v>
      </c>
      <c r="B293" s="63" t="s">
        <v>481</v>
      </c>
      <c r="C293" s="63" t="s">
        <v>259</v>
      </c>
      <c r="D293" s="72">
        <f>_xlfn.IFNA(IF('Stata dataset (nominal)'!D292="","",IF(LEFT(D$4,1)="£",'Stata dataset (nominal)'!D292*$D293,'Stata dataset (nominal)'!D292)),"")</f>
        <v>1.0877412700751434</v>
      </c>
      <c r="E293" s="72">
        <f>_xlfn.IFNA(IF('Stata dataset (nominal)'!E292="","",IF(LEFT(E$4,1)="£", 'Stata dataset (nominal)'!E292*$D293, 'Stata dataset (nominal)'!E292)), "")</f>
        <v>7.6272417857669055</v>
      </c>
      <c r="F293" s="72">
        <f>_xlfn.IFNA(IF('Stata dataset (nominal)'!F292="","",IF(LEFT(F$4,1)="£", 'Stata dataset (nominal)'!F292*$D293, 'Stata dataset (nominal)'!F292)), "")</f>
        <v>0.70159311919846756</v>
      </c>
      <c r="G293" s="72">
        <f>_xlfn.IFNA(IF('Stata dataset (nominal)'!G292="","",IF(LEFT(G$4,1)="£", 'Stata dataset (nominal)'!G292*$D293, 'Stata dataset (nominal)'!G292)), "")</f>
        <v>5.6649565345513473</v>
      </c>
      <c r="H293" s="72">
        <f>_xlfn.IFNA(IF('Stata dataset (nominal)'!H292="","",IF(LEFT(H$4,1)="£", 'Stata dataset (nominal)'!H292*$D293, 'Stata dataset (nominal)'!H292)), "")</f>
        <v>1.1171102843671723</v>
      </c>
      <c r="I293" s="72">
        <f>_xlfn.IFNA(IF('Stata dataset (nominal)'!I292="","",IF(LEFT(I$4,1)="£", 'Stata dataset (nominal)'!I292*$D293, 'Stata dataset (nominal)'!I292)), "")</f>
        <v>6.6319585236481498</v>
      </c>
      <c r="J293" s="72">
        <f>_xlfn.IFNA(IF('Stata dataset (nominal)'!J292="","",IF(LEFT(J$4,1)="£", 'Stata dataset (nominal)'!J292*$D293, 'Stata dataset (nominal)'!J292)), "")</f>
        <v>0.29477788419036388</v>
      </c>
      <c r="K293" s="72" t="str">
        <f>_xlfn.IFNA(IF('Stata dataset (nominal)'!K292="","",IF(LEFT(K$4,1)="£", 'Stata dataset (nominal)'!K292*$D293, 'Stata dataset (nominal)'!K292)), "")</f>
        <v/>
      </c>
      <c r="L293" s="72">
        <f>_xlfn.IFNA(IF('Stata dataset (nominal)'!L292="","",IF(LEFT(L$4,1)="£", 'Stata dataset (nominal)'!L292*$D293, 'Stata dataset (nominal)'!L292)), "")</f>
        <v>0</v>
      </c>
      <c r="M293" s="72" t="str">
        <f>_xlfn.IFNA(IF('Stata dataset (nominal)'!M292="","",IF(LEFT(M$4,1)="£", 'Stata dataset (nominal)'!M292*$D293, 'Stata dataset (nominal)'!M292)), "")</f>
        <v/>
      </c>
      <c r="N293" s="72" t="str">
        <f>_xlfn.IFNA(IF('Stata dataset (nominal)'!N292="","",IF(LEFT(N$4,1)="£", 'Stata dataset (nominal)'!N292*$D293, 'Stata dataset (nominal)'!N292)), "")</f>
        <v/>
      </c>
      <c r="O293" s="72">
        <f>_xlfn.IFNA(IF('Stata dataset (nominal)'!O292="","",IF(LEFT(O$4,1)="£", 'Stata dataset (nominal)'!O292*$D293, 'Stata dataset (nominal)'!O292)), "")</f>
        <v>88.55</v>
      </c>
      <c r="P293" s="72">
        <f>_xlfn.IFNA(IF('Stata dataset (nominal)'!P292="","",IF(LEFT(P$4,1)="£", 'Stata dataset (nominal)'!P292*$D293, 'Stata dataset (nominal)'!P292)), "")</f>
        <v>0</v>
      </c>
      <c r="Q293" s="72">
        <f>_xlfn.IFNA(IF('Stata dataset (nominal)'!Q292="","",IF(LEFT(Q$4,1)="£", 'Stata dataset (nominal)'!Q292*$D293, 'Stata dataset (nominal)'!Q292)), "")</f>
        <v>0</v>
      </c>
      <c r="R293" s="72">
        <f>_xlfn.IFNA(IF('Stata dataset (nominal)'!R292="","",IF(LEFT(R$4,1)="£", 'Stata dataset (nominal)'!R292*$D293, 'Stata dataset (nominal)'!R292)), "")</f>
        <v>803.68700000000001</v>
      </c>
      <c r="S293" s="72">
        <f>_xlfn.IFNA(IF('Stata dataset (nominal)'!S292="","",IF(LEFT(S$4,1)="£", 'Stata dataset (nominal)'!S292*$D293, 'Stata dataset (nominal)'!S292)), "")</f>
        <v>0</v>
      </c>
      <c r="T293" s="72">
        <f>_xlfn.IFNA(IF('Stata dataset (nominal)'!T292="","",IF(LEFT(T$4,1)="£", 'Stata dataset (nominal)'!T292*$D293, 'Stata dataset (nominal)'!T292)), "")</f>
        <v>0</v>
      </c>
      <c r="U293" s="72">
        <f>_xlfn.IFNA(IF('Stata dataset (nominal)'!U292="","",IF(LEFT(U$4,1)="£", 'Stata dataset (nominal)'!U292*$D293, 'Stata dataset (nominal)'!U292)), "")</f>
        <v>16.670226292372984</v>
      </c>
      <c r="V293" s="72">
        <f>_xlfn.IFNA(IF('Stata dataset (nominal)'!V292="","",IF(LEFT(V$4,1)="£", 'Stata dataset (nominal)'!V292*$D293, 'Stata dataset (nominal)'!V292)), "")</f>
        <v>143.23312039452287</v>
      </c>
      <c r="W293" s="72">
        <f>_xlfn.IFNA(IF('Stata dataset (nominal)'!W292="","",IF(LEFT(W$4,1)="£", 'Stata dataset (nominal)'!W292*$D293, 'Stata dataset (nominal)'!W292)), "")</f>
        <v>1.479592021790592</v>
      </c>
      <c r="X293" s="72">
        <f>_xlfn.IFNA(IF('Stata dataset (nominal)'!X292="","",IF(LEFT(X$4,1)="£", 'Stata dataset (nominal)'!X292*$D293, 'Stata dataset (nominal)'!X292)), "")</f>
        <v>11.52086039274173</v>
      </c>
      <c r="Y293" s="72">
        <f>_xlfn.IFNA(IF('Stata dataset (nominal)'!Y292="","",IF(LEFT(Y$4,1)="£", 'Stata dataset (nominal)'!Y292*$D293, 'Stata dataset (nominal)'!Y292)), "")</f>
        <v>8.4619348517187589</v>
      </c>
      <c r="Z293" s="72">
        <f>_xlfn.IFNA(IF('Stata dataset (nominal)'!Z292="","",IF(LEFT(Z$4,1)="£", 'Stata dataset (nominal)'!Z292*$D293, 'Stata dataset (nominal)'!Z292)), "")</f>
        <v>8.4619348517187589</v>
      </c>
      <c r="AA293" s="72">
        <f>_xlfn.IFNA(IF('Stata dataset (nominal)'!AA292="","",IF(LEFT(AA$4,1)="£", 'Stata dataset (nominal)'!AA292*$D293, 'Stata dataset (nominal)'!AA292)), "")</f>
        <v>213.4985932665389</v>
      </c>
      <c r="AB293" s="72">
        <f>_xlfn.IFNA(IF('Stata dataset (nominal)'!AB292="","",IF(LEFT(AB$4,1)="£", 'Stata dataset (nominal)'!AB292*$D293, 'Stata dataset (nominal)'!AB292)), "")</f>
        <v>1.1780237954913804</v>
      </c>
      <c r="AC293" s="72">
        <f>_xlfn.IFNA(IF('Stata dataset (nominal)'!AC292="","",IF(LEFT(AC$4,1)="£", 'Stata dataset (nominal)'!AC292*$D293, 'Stata dataset (nominal)'!AC292)), "")</f>
        <v>0.80809287809582475</v>
      </c>
      <c r="AD293" s="72">
        <f>_xlfn.IFNA(IF('Stata dataset (nominal)'!AD292="","",IF(LEFT(AD$4,1)="£", 'Stata dataset (nominal)'!AD292*$D293, 'Stata dataset (nominal)'!AD292)), "")</f>
        <v>-0.25561919846765868</v>
      </c>
    </row>
    <row r="294" spans="1:30" x14ac:dyDescent="0.4">
      <c r="A294" s="63" t="str">
        <f t="shared" si="3"/>
        <v>SEW23</v>
      </c>
      <c r="B294" s="63" t="s">
        <v>481</v>
      </c>
      <c r="C294" s="63" t="s">
        <v>261</v>
      </c>
      <c r="D294" s="72">
        <f>_xlfn.IFNA(IF('Stata dataset (nominal)'!D293="","",IF(LEFT(D$4,1)="£",'Stata dataset (nominal)'!D293*$D294,'Stata dataset (nominal)'!D293)),"")</f>
        <v>1</v>
      </c>
      <c r="E294" s="72">
        <f>_xlfn.IFNA(IF('Stata dataset (nominal)'!E293="","",IF(LEFT(E$4,1)="£", 'Stata dataset (nominal)'!E293*$D294, 'Stata dataset (nominal)'!E293)), "")</f>
        <v>7.4459999999999997</v>
      </c>
      <c r="F294" s="72">
        <f>_xlfn.IFNA(IF('Stata dataset (nominal)'!F293="","",IF(LEFT(F$4,1)="£", 'Stata dataset (nominal)'!F293*$D294, 'Stata dataset (nominal)'!F293)), "")</f>
        <v>0.42399999999999999</v>
      </c>
      <c r="G294" s="72">
        <f>_xlfn.IFNA(IF('Stata dataset (nominal)'!G293="","",IF(LEFT(G$4,1)="£", 'Stata dataset (nominal)'!G293*$D294, 'Stata dataset (nominal)'!G293)), "")</f>
        <v>5.4020000000000001</v>
      </c>
      <c r="H294" s="72">
        <f>_xlfn.IFNA(IF('Stata dataset (nominal)'!H293="","",IF(LEFT(H$4,1)="£", 'Stata dataset (nominal)'!H293*$D294, 'Stata dataset (nominal)'!H293)), "")</f>
        <v>1.617</v>
      </c>
      <c r="I294" s="72">
        <f>_xlfn.IFNA(IF('Stata dataset (nominal)'!I293="","",IF(LEFT(I$4,1)="£", 'Stata dataset (nominal)'!I293*$D294, 'Stata dataset (nominal)'!I293)), "")</f>
        <v>6.9</v>
      </c>
      <c r="J294" s="72">
        <f>_xlfn.IFNA(IF('Stata dataset (nominal)'!J293="","",IF(LEFT(J$4,1)="£", 'Stata dataset (nominal)'!J293*$D294, 'Stata dataset (nominal)'!J293)), "")</f>
        <v>0.27100000000000002</v>
      </c>
      <c r="K294" s="72" t="str">
        <f>_xlfn.IFNA(IF('Stata dataset (nominal)'!K293="","",IF(LEFT(K$4,1)="£", 'Stata dataset (nominal)'!K293*$D294, 'Stata dataset (nominal)'!K293)), "")</f>
        <v/>
      </c>
      <c r="L294" s="72">
        <f>_xlfn.IFNA(IF('Stata dataset (nominal)'!L293="","",IF(LEFT(L$4,1)="£", 'Stata dataset (nominal)'!L293*$D294, 'Stata dataset (nominal)'!L293)), "")</f>
        <v>0</v>
      </c>
      <c r="M294" s="72" t="str">
        <f>_xlfn.IFNA(IF('Stata dataset (nominal)'!M293="","",IF(LEFT(M$4,1)="£", 'Stata dataset (nominal)'!M293*$D294, 'Stata dataset (nominal)'!M293)), "")</f>
        <v/>
      </c>
      <c r="N294" s="72" t="str">
        <f>_xlfn.IFNA(IF('Stata dataset (nominal)'!N293="","",IF(LEFT(N$4,1)="£", 'Stata dataset (nominal)'!N293*$D294, 'Stata dataset (nominal)'!N293)), "")</f>
        <v/>
      </c>
      <c r="O294" s="72">
        <f>_xlfn.IFNA(IF('Stata dataset (nominal)'!O293="","",IF(LEFT(O$4,1)="£", 'Stata dataset (nominal)'!O293*$D294, 'Stata dataset (nominal)'!O293)), "")</f>
        <v>88.2</v>
      </c>
      <c r="P294" s="72" t="str">
        <f>_xlfn.IFNA(IF('Stata dataset (nominal)'!P293="","",IF(LEFT(P$4,1)="£", 'Stata dataset (nominal)'!P293*$D294, 'Stata dataset (nominal)'!P293)), "")</f>
        <v/>
      </c>
      <c r="Q294" s="72" t="str">
        <f>_xlfn.IFNA(IF('Stata dataset (nominal)'!Q293="","",IF(LEFT(Q$4,1)="£", 'Stata dataset (nominal)'!Q293*$D294, 'Stata dataset (nominal)'!Q293)), "")</f>
        <v/>
      </c>
      <c r="R294" s="72">
        <f>_xlfn.IFNA(IF('Stata dataset (nominal)'!R293="","",IF(LEFT(R$4,1)="£", 'Stata dataset (nominal)'!R293*$D294, 'Stata dataset (nominal)'!R293)), "")</f>
        <v>813.29399999999998</v>
      </c>
      <c r="S294" s="72" t="str">
        <f>_xlfn.IFNA(IF('Stata dataset (nominal)'!S293="","",IF(LEFT(S$4,1)="£", 'Stata dataset (nominal)'!S293*$D294, 'Stata dataset (nominal)'!S293)), "")</f>
        <v/>
      </c>
      <c r="T294" s="72" t="str">
        <f>_xlfn.IFNA(IF('Stata dataset (nominal)'!T293="","",IF(LEFT(T$4,1)="£", 'Stata dataset (nominal)'!T293*$D294, 'Stata dataset (nominal)'!T293)), "")</f>
        <v/>
      </c>
      <c r="U294" s="72">
        <f>_xlfn.IFNA(IF('Stata dataset (nominal)'!U293="","",IF(LEFT(U$4,1)="£", 'Stata dataset (nominal)'!U293*$D294, 'Stata dataset (nominal)'!U293)), "")</f>
        <v>17.87603828491218</v>
      </c>
      <c r="V294" s="72">
        <f>_xlfn.IFNA(IF('Stata dataset (nominal)'!V293="","",IF(LEFT(V$4,1)="£", 'Stata dataset (nominal)'!V293*$D294, 'Stata dataset (nominal)'!V293)), "")</f>
        <v>143.21649372703092</v>
      </c>
      <c r="W294" s="72">
        <f>_xlfn.IFNA(IF('Stata dataset (nominal)'!W293="","",IF(LEFT(W$4,1)="£", 'Stata dataset (nominal)'!W293*$D294, 'Stata dataset (nominal)'!W293)), "")</f>
        <v>1.498077738559443</v>
      </c>
      <c r="X294" s="72">
        <f>_xlfn.IFNA(IF('Stata dataset (nominal)'!X293="","",IF(LEFT(X$4,1)="£", 'Stata dataset (nominal)'!X293*$D294, 'Stata dataset (nominal)'!X293)), "")</f>
        <v>11.52086039274173</v>
      </c>
      <c r="Y294" s="72">
        <f>_xlfn.IFNA(IF('Stata dataset (nominal)'!Y293="","",IF(LEFT(Y$4,1)="£", 'Stata dataset (nominal)'!Y293*$D294, 'Stata dataset (nominal)'!Y293)), "")</f>
        <v>8.4619348517187589</v>
      </c>
      <c r="Z294" s="72">
        <f>_xlfn.IFNA(IF('Stata dataset (nominal)'!Z293="","",IF(LEFT(Z$4,1)="£", 'Stata dataset (nominal)'!Z293*$D294, 'Stata dataset (nominal)'!Z293)), "")</f>
        <v>8.4619348517187589</v>
      </c>
      <c r="AA294" s="72">
        <f>_xlfn.IFNA(IF('Stata dataset (nominal)'!AA293="","",IF(LEFT(AA$4,1)="£", 'Stata dataset (nominal)'!AA293*$D294, 'Stata dataset (nominal)'!AA293)), "")</f>
        <v>197.13585169000001</v>
      </c>
      <c r="AB294" s="72">
        <f>_xlfn.IFNA(IF('Stata dataset (nominal)'!AB293="","",IF(LEFT(AB$4,1)="£", 'Stata dataset (nominal)'!AB293*$D294, 'Stata dataset (nominal)'!AB293)), "")</f>
        <v>1.1950000000000001</v>
      </c>
      <c r="AC294" s="72">
        <f>_xlfn.IFNA(IF('Stata dataset (nominal)'!AC293="","",IF(LEFT(AC$4,1)="£", 'Stata dataset (nominal)'!AC293*$D294, 'Stata dataset (nominal)'!AC293)), "")</f>
        <v>0.74290909090909096</v>
      </c>
      <c r="AD294" s="72">
        <f>_xlfn.IFNA(IF('Stata dataset (nominal)'!AD293="","",IF(LEFT(AD$4,1)="£", 'Stata dataset (nominal)'!AD293*$D294, 'Stata dataset (nominal)'!AD293)), "")</f>
        <v>-0.22699999999999998</v>
      </c>
    </row>
    <row r="295" spans="1:30" x14ac:dyDescent="0.4">
      <c r="A295" s="63" t="str">
        <f t="shared" si="3"/>
        <v>SEW24</v>
      </c>
      <c r="B295" s="63" t="s">
        <v>481</v>
      </c>
      <c r="C295" s="160" t="s">
        <v>263</v>
      </c>
      <c r="D295" s="72">
        <f>_xlfn.IFNA(IF('Stata dataset (nominal)'!D294="","",IF(LEFT(D$4,1)="£",'Stata dataset (nominal)'!D294*$D295,'Stata dataset (nominal)'!D294)),"")</f>
        <v>0.94744609856262829</v>
      </c>
      <c r="E295" s="72">
        <f>_xlfn.IFNA(IF('Stata dataset (nominal)'!E294="","",IF(LEFT(E$4,1)="£", 'Stata dataset (nominal)'!E294*$D295, 'Stata dataset (nominal)'!E294)), "")</f>
        <v>7.113425308008213</v>
      </c>
      <c r="F295" s="72">
        <f>_xlfn.IFNA(IF('Stata dataset (nominal)'!F294="","",IF(LEFT(F$4,1)="£", 'Stata dataset (nominal)'!F294*$D295, 'Stata dataset (nominal)'!F294)), "")</f>
        <v>-0.42540329825462009</v>
      </c>
      <c r="G295" s="72">
        <f>_xlfn.IFNA(IF('Stata dataset (nominal)'!G294="","",IF(LEFT(G$4,1)="£", 'Stata dataset (nominal)'!G294*$D295, 'Stata dataset (nominal)'!G294)), "")</f>
        <v>5.434550821355236</v>
      </c>
      <c r="H295" s="72">
        <f>_xlfn.IFNA(IF('Stata dataset (nominal)'!H294="","",IF(LEFT(H$4,1)="£", 'Stata dataset (nominal)'!H294*$D295, 'Stata dataset (nominal)'!H294)), "")</f>
        <v>1.9375272715605747</v>
      </c>
      <c r="I295" s="72">
        <f>_xlfn.IFNA(IF('Stata dataset (nominal)'!I294="","",IF(LEFT(I$4,1)="£", 'Stata dataset (nominal)'!I294*$D295, 'Stata dataset (nominal)'!I294)), "")</f>
        <v>6.4360013475359334</v>
      </c>
      <c r="J295" s="72">
        <f>_xlfn.IFNA(IF('Stata dataset (nominal)'!J294="","",IF(LEFT(J$4,1)="£", 'Stata dataset (nominal)'!J294*$D295, 'Stata dataset (nominal)'!J294)), "")</f>
        <v>0.23875641683778234</v>
      </c>
      <c r="K295" s="72" t="str">
        <f>_xlfn.IFNA(IF('Stata dataset (nominal)'!K294="","",IF(LEFT(K$4,1)="£", 'Stata dataset (nominal)'!K294*$D295, 'Stata dataset (nominal)'!K294)), "")</f>
        <v/>
      </c>
      <c r="L295" s="72">
        <f>_xlfn.IFNA(IF('Stata dataset (nominal)'!L294="","",IF(LEFT(L$4,1)="£", 'Stata dataset (nominal)'!L294*$D295, 'Stata dataset (nominal)'!L294)), "")</f>
        <v>0</v>
      </c>
      <c r="M295" s="72" t="str">
        <f>_xlfn.IFNA(IF('Stata dataset (nominal)'!M294="","",IF(LEFT(M$4,1)="£", 'Stata dataset (nominal)'!M294*$D295, 'Stata dataset (nominal)'!M294)), "")</f>
        <v/>
      </c>
      <c r="N295" s="72" t="str">
        <f>_xlfn.IFNA(IF('Stata dataset (nominal)'!N294="","",IF(LEFT(N$4,1)="£", 'Stata dataset (nominal)'!N294*$D295, 'Stata dataset (nominal)'!N294)), "")</f>
        <v/>
      </c>
      <c r="O295" s="72">
        <f>_xlfn.IFNA(IF('Stata dataset (nominal)'!O294="","",IF(LEFT(O$4,1)="£", 'Stata dataset (nominal)'!O294*$D295, 'Stata dataset (nominal)'!O294)), "")</f>
        <v>87.846000000000004</v>
      </c>
      <c r="P295" s="72">
        <f>_xlfn.IFNA(IF('Stata dataset (nominal)'!P294="","",IF(LEFT(P$4,1)="£", 'Stata dataset (nominal)'!P294*$D295, 'Stata dataset (nominal)'!P294)), "")</f>
        <v>0</v>
      </c>
      <c r="Q295" s="72">
        <f>_xlfn.IFNA(IF('Stata dataset (nominal)'!Q294="","",IF(LEFT(Q$4,1)="£", 'Stata dataset (nominal)'!Q294*$D295, 'Stata dataset (nominal)'!Q294)), "")</f>
        <v>0</v>
      </c>
      <c r="R295" s="72">
        <f>_xlfn.IFNA(IF('Stata dataset (nominal)'!R294="","",IF(LEFT(R$4,1)="£", 'Stata dataset (nominal)'!R294*$D295, 'Stata dataset (nominal)'!R294)), "")</f>
        <v>822.13599999999997</v>
      </c>
      <c r="S295" s="72">
        <f>_xlfn.IFNA(IF('Stata dataset (nominal)'!S294="","",IF(LEFT(S$4,1)="£", 'Stata dataset (nominal)'!S294*$D295, 'Stata dataset (nominal)'!S294)), "")</f>
        <v>0</v>
      </c>
      <c r="T295" s="72">
        <f>_xlfn.IFNA(IF('Stata dataset (nominal)'!T294="","",IF(LEFT(T$4,1)="£", 'Stata dataset (nominal)'!T294*$D295, 'Stata dataset (nominal)'!T294)), "")</f>
        <v>0</v>
      </c>
      <c r="U295" s="72">
        <f>_xlfn.IFNA(IF('Stata dataset (nominal)'!U294="","",IF(LEFT(U$4,1)="£", 'Stata dataset (nominal)'!U294*$D295, 'Stata dataset (nominal)'!U294)), "")</f>
        <v>17.919847757709984</v>
      </c>
      <c r="V295" s="72">
        <f>_xlfn.IFNA(IF('Stata dataset (nominal)'!V294="","",IF(LEFT(V$4,1)="£", 'Stata dataset (nominal)'!V294*$D295, 'Stata dataset (nominal)'!V294)), "")</f>
        <v>142.93406328500882</v>
      </c>
      <c r="W295" s="72">
        <f>_xlfn.IFNA(IF('Stata dataset (nominal)'!W294="","",IF(LEFT(W$4,1)="£", 'Stata dataset (nominal)'!W294*$D295, 'Stata dataset (nominal)'!W294)), "")</f>
        <v>1.5558831032608782</v>
      </c>
      <c r="X295" s="72">
        <f>_xlfn.IFNA(IF('Stata dataset (nominal)'!X294="","",IF(LEFT(X$4,1)="£", 'Stata dataset (nominal)'!X294*$D295, 'Stata dataset (nominal)'!X294)), "")</f>
        <v>11.52086039274173</v>
      </c>
      <c r="Y295" s="72">
        <f>_xlfn.IFNA(IF('Stata dataset (nominal)'!Y294="","",IF(LEFT(Y$4,1)="£", 'Stata dataset (nominal)'!Y294*$D295, 'Stata dataset (nominal)'!Y294)), "")</f>
        <v>8.4619348517187589</v>
      </c>
      <c r="Z295" s="72">
        <f>_xlfn.IFNA(IF('Stata dataset (nominal)'!Z294="","",IF(LEFT(Z$4,1)="£", 'Stata dataset (nominal)'!Z294*$D295, 'Stata dataset (nominal)'!Z294)), "")</f>
        <v>8.4619348517187589</v>
      </c>
      <c r="AA295" s="72">
        <f>_xlfn.IFNA(IF('Stata dataset (nominal)'!AA294="","",IF(LEFT(AA$4,1)="£", 'Stata dataset (nominal)'!AA294*$D295, 'Stata dataset (nominal)'!AA294)), "")</f>
        <v>206.98727266832327</v>
      </c>
      <c r="AB295" s="72">
        <f>_xlfn.IFNA(IF('Stata dataset (nominal)'!AB294="","",IF(LEFT(AB$4,1)="£", 'Stata dataset (nominal)'!AB294*$D295, 'Stata dataset (nominal)'!AB294)), "")</f>
        <v>1.3880085343942505</v>
      </c>
      <c r="AC295" s="72">
        <f>_xlfn.IFNA(IF('Stata dataset (nominal)'!AC294="","",IF(LEFT(AC$4,1)="£", 'Stata dataset (nominal)'!AC294*$D295, 'Stata dataset (nominal)'!AC294)), "")</f>
        <v>0.7038663197685272</v>
      </c>
      <c r="AD295" s="72">
        <f>_xlfn.IFNA(IF('Stata dataset (nominal)'!AD294="","",IF(LEFT(AD$4,1)="£", 'Stata dataset (nominal)'!AD294*$D295, 'Stata dataset (nominal)'!AD294)), "")</f>
        <v>-0.19612134240246404</v>
      </c>
    </row>
    <row r="296" spans="1:30" x14ac:dyDescent="0.4">
      <c r="A296" s="63" t="str">
        <f t="shared" si="3"/>
        <v>SEW25</v>
      </c>
      <c r="B296" s="63" t="s">
        <v>481</v>
      </c>
      <c r="C296" s="160" t="s">
        <v>516</v>
      </c>
      <c r="D296" s="72">
        <f>_xlfn.IFNA(IF('Stata dataset (nominal)'!D295="","",IF(LEFT(D$4,1)="£",'Stata dataset (nominal)'!D295*$D296,'Stata dataset (nominal)'!D295)),"")</f>
        <v>0.92023942486113741</v>
      </c>
      <c r="E296" s="72">
        <f>_xlfn.IFNA(IF('Stata dataset (nominal)'!E295="","",IF(LEFT(E$4,1)="£", 'Stata dataset (nominal)'!E295*$D296, 'Stata dataset (nominal)'!E295)), "")</f>
        <v>7.2359999999999998</v>
      </c>
      <c r="F296" s="72">
        <f>_xlfn.IFNA(IF('Stata dataset (nominal)'!F295="","",IF(LEFT(F$4,1)="£", 'Stata dataset (nominal)'!F295*$D296, 'Stata dataset (nominal)'!F295)), "")</f>
        <v>0.43</v>
      </c>
      <c r="G296" s="72">
        <f>_xlfn.IFNA(IF('Stata dataset (nominal)'!G295="","",IF(LEFT(G$4,1)="£", 'Stata dataset (nominal)'!G295*$D296, 'Stata dataset (nominal)'!G295)), "")</f>
        <v>5.476</v>
      </c>
      <c r="H296" s="72">
        <f>_xlfn.IFNA(IF('Stata dataset (nominal)'!H295="","",IF(LEFT(H$4,1)="£", 'Stata dataset (nominal)'!H295*$D296, 'Stata dataset (nominal)'!H295)), "")</f>
        <v>1.643</v>
      </c>
      <c r="I296" s="72">
        <f>_xlfn.IFNA(IF('Stata dataset (nominal)'!I295="","",IF(LEFT(I$4,1)="£", 'Stata dataset (nominal)'!I295*$D296, 'Stata dataset (nominal)'!I295)), "")</f>
        <v>6.8940000000000001</v>
      </c>
      <c r="J296" s="72">
        <f>_xlfn.IFNA(IF('Stata dataset (nominal)'!J295="","",IF(LEFT(J$4,1)="£", 'Stata dataset (nominal)'!J295*$D296, 'Stata dataset (nominal)'!J295)), "")</f>
        <v>0.28899999999999998</v>
      </c>
      <c r="K296" s="72" t="str">
        <f>_xlfn.IFNA(IF('Stata dataset (nominal)'!K295="","",IF(LEFT(K$4,1)="£", 'Stata dataset (nominal)'!K295*$D296, 'Stata dataset (nominal)'!K295)), "")</f>
        <v/>
      </c>
      <c r="L296" s="72">
        <f>_xlfn.IFNA(IF('Stata dataset (nominal)'!L295="","",IF(LEFT(L$4,1)="£", 'Stata dataset (nominal)'!L295*$D296, 'Stata dataset (nominal)'!L295)), "")</f>
        <v>0</v>
      </c>
      <c r="M296" s="72">
        <f>_xlfn.IFNA(IF('Stata dataset (nominal)'!M295="","",IF(LEFT(M$4,1)="£", 'Stata dataset (nominal)'!M295*$D296, 'Stata dataset (nominal)'!M295)), "")</f>
        <v>0.3</v>
      </c>
      <c r="N296" s="72">
        <f>_xlfn.IFNA(IF('Stata dataset (nominal)'!N295="","",IF(LEFT(N$4,1)="£", 'Stata dataset (nominal)'!N295*$D296, 'Stata dataset (nominal)'!N295)), "")</f>
        <v>5.476</v>
      </c>
      <c r="O296" s="72">
        <f>_xlfn.IFNA(IF('Stata dataset (nominal)'!O295="","",IF(LEFT(O$4,1)="£", 'Stata dataset (nominal)'!O295*$D296, 'Stata dataset (nominal)'!O295)), "")</f>
        <v>87.645544467082402</v>
      </c>
      <c r="P296" s="72" t="str">
        <f>_xlfn.IFNA(IF('Stata dataset (nominal)'!P295="","",IF(LEFT(P$4,1)="£", 'Stata dataset (nominal)'!P295*$D296, 'Stata dataset (nominal)'!P295)), "")</f>
        <v/>
      </c>
      <c r="Q296" s="72" t="str">
        <f>_xlfn.IFNA(IF('Stata dataset (nominal)'!Q295="","",IF(LEFT(Q$4,1)="£", 'Stata dataset (nominal)'!Q295*$D296, 'Stata dataset (nominal)'!Q295)), "")</f>
        <v/>
      </c>
      <c r="R296" s="72">
        <f>_xlfn.IFNA(IF('Stata dataset (nominal)'!R295="","",IF(LEFT(R$4,1)="£", 'Stata dataset (nominal)'!R295*$D296, 'Stata dataset (nominal)'!R295)), "")</f>
        <v>830.26680589003809</v>
      </c>
      <c r="S296" s="72" t="str">
        <f>_xlfn.IFNA(IF('Stata dataset (nominal)'!S295="","",IF(LEFT(S$4,1)="£", 'Stata dataset (nominal)'!S295*$D296, 'Stata dataset (nominal)'!S295)), "")</f>
        <v/>
      </c>
      <c r="T296" s="72" t="str">
        <f>_xlfn.IFNA(IF('Stata dataset (nominal)'!T295="","",IF(LEFT(T$4,1)="£", 'Stata dataset (nominal)'!T295*$D296, 'Stata dataset (nominal)'!T295)), "")</f>
        <v/>
      </c>
      <c r="U296" s="72" t="str">
        <f>_xlfn.IFNA(IF('Stata dataset (nominal)'!U295="","",IF(LEFT(U$4,1)="£", 'Stata dataset (nominal)'!U295*$D296, 'Stata dataset (nominal)'!U295)), "")</f>
        <v/>
      </c>
      <c r="V296" s="72" t="str">
        <f>_xlfn.IFNA(IF('Stata dataset (nominal)'!V295="","",IF(LEFT(V$4,1)="£", 'Stata dataset (nominal)'!V295*$D296, 'Stata dataset (nominal)'!V295)), "")</f>
        <v/>
      </c>
      <c r="W296" s="72" t="str">
        <f>_xlfn.IFNA(IF('Stata dataset (nominal)'!W295="","",IF(LEFT(W$4,1)="£", 'Stata dataset (nominal)'!W295*$D296, 'Stata dataset (nominal)'!W295)), "")</f>
        <v/>
      </c>
      <c r="X296" s="72" t="str">
        <f>_xlfn.IFNA(IF('Stata dataset (nominal)'!X295="","",IF(LEFT(X$4,1)="£", 'Stata dataset (nominal)'!X295*$D296, 'Stata dataset (nominal)'!X295)), "")</f>
        <v/>
      </c>
      <c r="Y296" s="72" t="str">
        <f>_xlfn.IFNA(IF('Stata dataset (nominal)'!Y295="","",IF(LEFT(Y$4,1)="£", 'Stata dataset (nominal)'!Y295*$D296, 'Stata dataset (nominal)'!Y295)), "")</f>
        <v/>
      </c>
      <c r="Z296" s="72" t="str">
        <f>_xlfn.IFNA(IF('Stata dataset (nominal)'!Z295="","",IF(LEFT(Z$4,1)="£", 'Stata dataset (nominal)'!Z295*$D296, 'Stata dataset (nominal)'!Z295)), "")</f>
        <v/>
      </c>
      <c r="AA296" s="72">
        <f>_xlfn.IFNA(IF('Stata dataset (nominal)'!AA295="","",IF(LEFT(AA$4,1)="£", 'Stata dataset (nominal)'!AA295*$D296, 'Stata dataset (nominal)'!AA295)), "")</f>
        <v>213.06561604454552</v>
      </c>
      <c r="AB296" s="72">
        <f>_xlfn.IFNA(IF('Stata dataset (nominal)'!AB295="","",IF(LEFT(AB$4,1)="£", 'Stata dataset (nominal)'!AB295*$D296, 'Stata dataset (nominal)'!AB295)), "")</f>
        <v>1.286111111111111</v>
      </c>
      <c r="AC296" s="72" t="str">
        <f>_xlfn.IFNA(IF('Stata dataset (nominal)'!AC295="","",IF(LEFT(AC$4,1)="£", 'Stata dataset (nominal)'!AC295*$D296, 'Stata dataset (nominal)'!AC295)), "")</f>
        <v/>
      </c>
      <c r="AD296" s="72">
        <f>_xlfn.IFNA(IF('Stata dataset (nominal)'!AD295="","",IF(LEFT(AD$4,1)="£", 'Stata dataset (nominal)'!AD295*$D296, 'Stata dataset (nominal)'!AD295)), "")</f>
        <v>-0.24714597861459781</v>
      </c>
    </row>
    <row r="297" spans="1:30" x14ac:dyDescent="0.4">
      <c r="A297" s="63" t="str">
        <f t="shared" si="3"/>
        <v>SEW26</v>
      </c>
      <c r="B297" s="63" t="s">
        <v>481</v>
      </c>
      <c r="C297" s="160" t="s">
        <v>518</v>
      </c>
      <c r="D297" s="72">
        <f>_xlfn.IFNA(IF('Stata dataset (nominal)'!D296="","",IF(LEFT(D$4,1)="£",'Stata dataset (nominal)'!D296*$D297,'Stata dataset (nominal)'!D296)),"")</f>
        <v>0.89656832721110435</v>
      </c>
      <c r="E297" s="72">
        <f>_xlfn.IFNA(IF('Stata dataset (nominal)'!E296="","",IF(LEFT(E$4,1)="£", 'Stata dataset (nominal)'!E296*$D297, 'Stata dataset (nominal)'!E296)), "")</f>
        <v>7.1446352732271556</v>
      </c>
      <c r="F297" s="72">
        <f>_xlfn.IFNA(IF('Stata dataset (nominal)'!F296="","",IF(LEFT(F$4,1)="£", 'Stata dataset (nominal)'!F296*$D297, 'Stata dataset (nominal)'!F296)), "")</f>
        <v>0.43085072576540823</v>
      </c>
      <c r="G297" s="72">
        <f>_xlfn.IFNA(IF('Stata dataset (nominal)'!G296="","",IF(LEFT(G$4,1)="£", 'Stata dataset (nominal)'!G296*$D297, 'Stata dataset (nominal)'!G296)), "")</f>
        <v>6.9105443051659714</v>
      </c>
      <c r="H297" s="72">
        <f>_xlfn.IFNA(IF('Stata dataset (nominal)'!H296="","",IF(LEFT(H$4,1)="£", 'Stata dataset (nominal)'!H296*$D297, 'Stata dataset (nominal)'!H296)), "")</f>
        <v>1.6490816963645749</v>
      </c>
      <c r="I297" s="72">
        <f>_xlfn.IFNA(IF('Stata dataset (nominal)'!I296="","",IF(LEFT(I$4,1)="£", 'Stata dataset (nominal)'!I296*$D297, 'Stata dataset (nominal)'!I296)), "")</f>
        <v>7.2127598072480881</v>
      </c>
      <c r="J297" s="72">
        <f>_xlfn.IFNA(IF('Stata dataset (nominal)'!J296="","",IF(LEFT(J$4,1)="£", 'Stata dataset (nominal)'!J296*$D297, 'Stata dataset (nominal)'!J296)), "")</f>
        <v>0.28894157731157982</v>
      </c>
      <c r="K297" s="72" t="str">
        <f>_xlfn.IFNA(IF('Stata dataset (nominal)'!K296="","",IF(LEFT(K$4,1)="£", 'Stata dataset (nominal)'!K296*$D297, 'Stata dataset (nominal)'!K296)), "")</f>
        <v/>
      </c>
      <c r="L297" s="72">
        <f>_xlfn.IFNA(IF('Stata dataset (nominal)'!L296="","",IF(LEFT(L$4,1)="£", 'Stata dataset (nominal)'!L296*$D297, 'Stata dataset (nominal)'!L296)), "")</f>
        <v>0</v>
      </c>
      <c r="M297" s="72">
        <f>_xlfn.IFNA(IF('Stata dataset (nominal)'!M296="","",IF(LEFT(M$4,1)="£", 'Stata dataset (nominal)'!M296*$D297, 'Stata dataset (nominal)'!M296)), "")</f>
        <v>1.2150000000000001</v>
      </c>
      <c r="N297" s="72">
        <f>_xlfn.IFNA(IF('Stata dataset (nominal)'!N296="","",IF(LEFT(N$4,1)="£", 'Stata dataset (nominal)'!N296*$D297, 'Stata dataset (nominal)'!N296)), "")</f>
        <v>6.9105443051659714</v>
      </c>
      <c r="O297" s="72">
        <f>_xlfn.IFNA(IF('Stata dataset (nominal)'!O296="","",IF(LEFT(O$4,1)="£", 'Stata dataset (nominal)'!O296*$D297, 'Stata dataset (nominal)'!O296)), "")</f>
        <v>87.540924269817296</v>
      </c>
      <c r="P297" s="72" t="str">
        <f>_xlfn.IFNA(IF('Stata dataset (nominal)'!P296="","",IF(LEFT(P$4,1)="£", 'Stata dataset (nominal)'!P296*$D297, 'Stata dataset (nominal)'!P296)), "")</f>
        <v/>
      </c>
      <c r="Q297" s="72" t="str">
        <f>_xlfn.IFNA(IF('Stata dataset (nominal)'!Q296="","",IF(LEFT(Q$4,1)="£", 'Stata dataset (nominal)'!Q296*$D297, 'Stata dataset (nominal)'!Q296)), "")</f>
        <v/>
      </c>
      <c r="R297" s="72">
        <f>_xlfn.IFNA(IF('Stata dataset (nominal)'!R296="","",IF(LEFT(R$4,1)="£", 'Stata dataset (nominal)'!R296*$D297, 'Stata dataset (nominal)'!R296)), "")</f>
        <v>839.42625033059949</v>
      </c>
      <c r="S297" s="72" t="str">
        <f>_xlfn.IFNA(IF('Stata dataset (nominal)'!S296="","",IF(LEFT(S$4,1)="£", 'Stata dataset (nominal)'!S296*$D297, 'Stata dataset (nominal)'!S296)), "")</f>
        <v/>
      </c>
      <c r="T297" s="72" t="str">
        <f>_xlfn.IFNA(IF('Stata dataset (nominal)'!T296="","",IF(LEFT(T$4,1)="£", 'Stata dataset (nominal)'!T296*$D297, 'Stata dataset (nominal)'!T296)), "")</f>
        <v/>
      </c>
      <c r="U297" s="72" t="str">
        <f>_xlfn.IFNA(IF('Stata dataset (nominal)'!U296="","",IF(LEFT(U$4,1)="£", 'Stata dataset (nominal)'!U296*$D297, 'Stata dataset (nominal)'!U296)), "")</f>
        <v/>
      </c>
      <c r="V297" s="72" t="str">
        <f>_xlfn.IFNA(IF('Stata dataset (nominal)'!V296="","",IF(LEFT(V$4,1)="£", 'Stata dataset (nominal)'!V296*$D297, 'Stata dataset (nominal)'!V296)), "")</f>
        <v/>
      </c>
      <c r="W297" s="72" t="str">
        <f>_xlfn.IFNA(IF('Stata dataset (nominal)'!W296="","",IF(LEFT(W$4,1)="£", 'Stata dataset (nominal)'!W296*$D297, 'Stata dataset (nominal)'!W296)), "")</f>
        <v/>
      </c>
      <c r="X297" s="72" t="str">
        <f>_xlfn.IFNA(IF('Stata dataset (nominal)'!X296="","",IF(LEFT(X$4,1)="£", 'Stata dataset (nominal)'!X296*$D297, 'Stata dataset (nominal)'!X296)), "")</f>
        <v/>
      </c>
      <c r="Y297" s="72" t="str">
        <f>_xlfn.IFNA(IF('Stata dataset (nominal)'!Y296="","",IF(LEFT(Y$4,1)="£", 'Stata dataset (nominal)'!Y296*$D297, 'Stata dataset (nominal)'!Y296)), "")</f>
        <v/>
      </c>
      <c r="Z297" s="72" t="str">
        <f>_xlfn.IFNA(IF('Stata dataset (nominal)'!Z296="","",IF(LEFT(Z$4,1)="£", 'Stata dataset (nominal)'!Z296*$D297, 'Stata dataset (nominal)'!Z296)), "")</f>
        <v/>
      </c>
      <c r="AA297" s="72">
        <f>_xlfn.IFNA(IF('Stata dataset (nominal)'!AA296="","",IF(LEFT(AA$4,1)="£", 'Stata dataset (nominal)'!AA296*$D297, 'Stata dataset (nominal)'!AA296)), "")</f>
        <v>245.2572298507842</v>
      </c>
      <c r="AB297" s="72">
        <f>_xlfn.IFNA(IF('Stata dataset (nominal)'!AB296="","",IF(LEFT(AB$4,1)="£", 'Stata dataset (nominal)'!AB296*$D297, 'Stata dataset (nominal)'!AB296)), "")</f>
        <v>1.3123611111111111</v>
      </c>
      <c r="AC297" s="72" t="str">
        <f>_xlfn.IFNA(IF('Stata dataset (nominal)'!AC296="","",IF(LEFT(AC$4,1)="£", 'Stata dataset (nominal)'!AC296*$D297, 'Stata dataset (nominal)'!AC296)), "")</f>
        <v/>
      </c>
      <c r="AD297" s="72">
        <f>_xlfn.IFNA(IF('Stata dataset (nominal)'!AD296="","",IF(LEFT(AD$4,1)="£", 'Stata dataset (nominal)'!AD296*$D297, 'Stata dataset (nominal)'!AD296)), "")</f>
        <v>-0.21009384542073456</v>
      </c>
    </row>
    <row r="298" spans="1:30" x14ac:dyDescent="0.4">
      <c r="A298" s="63" t="str">
        <f t="shared" si="3"/>
        <v>SEW27</v>
      </c>
      <c r="B298" s="63" t="s">
        <v>481</v>
      </c>
      <c r="C298" s="160" t="s">
        <v>519</v>
      </c>
      <c r="D298" s="72">
        <f>_xlfn.IFNA(IF('Stata dataset (nominal)'!D297="","",IF(LEFT(D$4,1)="£",'Stata dataset (nominal)'!D297*$D298,'Stata dataset (nominal)'!D297)),"")</f>
        <v>0.87726842192867349</v>
      </c>
      <c r="E298" s="72">
        <f>_xlfn.IFNA(IF('Stata dataset (nominal)'!E297="","",IF(LEFT(E$4,1)="£", 'Stata dataset (nominal)'!E297*$D298, 'Stata dataset (nominal)'!E297)), "")</f>
        <v>7.1692684987433104</v>
      </c>
      <c r="F298" s="72">
        <f>_xlfn.IFNA(IF('Stata dataset (nominal)'!F297="","",IF(LEFT(F$4,1)="£", 'Stata dataset (nominal)'!F297*$D298, 'Stata dataset (nominal)'!F297)), "")</f>
        <v>0.43266197932732692</v>
      </c>
      <c r="G298" s="72">
        <f>_xlfn.IFNA(IF('Stata dataset (nominal)'!G297="","",IF(LEFT(G$4,1)="£", 'Stata dataset (nominal)'!G297*$D298, 'Stata dataset (nominal)'!G297)), "")</f>
        <v>6.9645703750128014</v>
      </c>
      <c r="H298" s="72">
        <f>_xlfn.IFNA(IF('Stata dataset (nominal)'!H297="","",IF(LEFT(H$4,1)="£", 'Stata dataset (nominal)'!H297*$D298, 'Stata dataset (nominal)'!H297)), "")</f>
        <v>1.6591175533657201</v>
      </c>
      <c r="I298" s="72">
        <f>_xlfn.IFNA(IF('Stata dataset (nominal)'!I297="","",IF(LEFT(I$4,1)="£", 'Stata dataset (nominal)'!I297*$D298, 'Stata dataset (nominal)'!I297)), "")</f>
        <v>7.1608424555239552</v>
      </c>
      <c r="J298" s="72">
        <f>_xlfn.IFNA(IF('Stata dataset (nominal)'!J297="","",IF(LEFT(J$4,1)="£", 'Stata dataset (nominal)'!J297*$D298, 'Stata dataset (nominal)'!J297)), "")</f>
        <v>0.292813394447555</v>
      </c>
      <c r="K298" s="72" t="str">
        <f>_xlfn.IFNA(IF('Stata dataset (nominal)'!K297="","",IF(LEFT(K$4,1)="£", 'Stata dataset (nominal)'!K297*$D298, 'Stata dataset (nominal)'!K297)), "")</f>
        <v/>
      </c>
      <c r="L298" s="72">
        <f>_xlfn.IFNA(IF('Stata dataset (nominal)'!L297="","",IF(LEFT(L$4,1)="£", 'Stata dataset (nominal)'!L297*$D298, 'Stata dataset (nominal)'!L297)), "")</f>
        <v>0</v>
      </c>
      <c r="M298" s="72">
        <f>_xlfn.IFNA(IF('Stata dataset (nominal)'!M297="","",IF(LEFT(M$4,1)="£", 'Stata dataset (nominal)'!M297*$D298, 'Stata dataset (nominal)'!M297)), "")</f>
        <v>1.3149999999999999</v>
      </c>
      <c r="N298" s="72">
        <f>_xlfn.IFNA(IF('Stata dataset (nominal)'!N297="","",IF(LEFT(N$4,1)="£", 'Stata dataset (nominal)'!N297*$D298, 'Stata dataset (nominal)'!N297)), "")</f>
        <v>6.9645703750128014</v>
      </c>
      <c r="O298" s="72">
        <f>_xlfn.IFNA(IF('Stata dataset (nominal)'!O297="","",IF(LEFT(O$4,1)="£", 'Stata dataset (nominal)'!O297*$D298, 'Stata dataset (nominal)'!O297)), "")</f>
        <v>87.461469217069379</v>
      </c>
      <c r="P298" s="72" t="str">
        <f>_xlfn.IFNA(IF('Stata dataset (nominal)'!P297="","",IF(LEFT(P$4,1)="£", 'Stata dataset (nominal)'!P297*$D298, 'Stata dataset (nominal)'!P297)), "")</f>
        <v/>
      </c>
      <c r="Q298" s="72" t="str">
        <f>_xlfn.IFNA(IF('Stata dataset (nominal)'!Q297="","",IF(LEFT(Q$4,1)="£", 'Stata dataset (nominal)'!Q297*$D298, 'Stata dataset (nominal)'!Q297)), "")</f>
        <v/>
      </c>
      <c r="R298" s="72">
        <f>_xlfn.IFNA(IF('Stata dataset (nominal)'!R297="","",IF(LEFT(R$4,1)="£", 'Stata dataset (nominal)'!R297*$D298, 'Stata dataset (nominal)'!R297)), "")</f>
        <v>850.65973216173347</v>
      </c>
      <c r="S298" s="72" t="str">
        <f>_xlfn.IFNA(IF('Stata dataset (nominal)'!S297="","",IF(LEFT(S$4,1)="£", 'Stata dataset (nominal)'!S297*$D298, 'Stata dataset (nominal)'!S297)), "")</f>
        <v/>
      </c>
      <c r="T298" s="72" t="str">
        <f>_xlfn.IFNA(IF('Stata dataset (nominal)'!T297="","",IF(LEFT(T$4,1)="£", 'Stata dataset (nominal)'!T297*$D298, 'Stata dataset (nominal)'!T297)), "")</f>
        <v/>
      </c>
      <c r="U298" s="72" t="str">
        <f>_xlfn.IFNA(IF('Stata dataset (nominal)'!U297="","",IF(LEFT(U$4,1)="£", 'Stata dataset (nominal)'!U297*$D298, 'Stata dataset (nominal)'!U297)), "")</f>
        <v/>
      </c>
      <c r="V298" s="72" t="str">
        <f>_xlfn.IFNA(IF('Stata dataset (nominal)'!V297="","",IF(LEFT(V$4,1)="£", 'Stata dataset (nominal)'!V297*$D298, 'Stata dataset (nominal)'!V297)), "")</f>
        <v/>
      </c>
      <c r="W298" s="72" t="str">
        <f>_xlfn.IFNA(IF('Stata dataset (nominal)'!W297="","",IF(LEFT(W$4,1)="£", 'Stata dataset (nominal)'!W297*$D298, 'Stata dataset (nominal)'!W297)), "")</f>
        <v/>
      </c>
      <c r="X298" s="72" t="str">
        <f>_xlfn.IFNA(IF('Stata dataset (nominal)'!X297="","",IF(LEFT(X$4,1)="£", 'Stata dataset (nominal)'!X297*$D298, 'Stata dataset (nominal)'!X297)), "")</f>
        <v/>
      </c>
      <c r="Y298" s="72" t="str">
        <f>_xlfn.IFNA(IF('Stata dataset (nominal)'!Y297="","",IF(LEFT(Y$4,1)="£", 'Stata dataset (nominal)'!Y297*$D298, 'Stata dataset (nominal)'!Y297)), "")</f>
        <v/>
      </c>
      <c r="Z298" s="72" t="str">
        <f>_xlfn.IFNA(IF('Stata dataset (nominal)'!Z297="","",IF(LEFT(Z$4,1)="£", 'Stata dataset (nominal)'!Z297*$D298, 'Stata dataset (nominal)'!Z297)), "")</f>
        <v/>
      </c>
      <c r="AA298" s="72">
        <f>_xlfn.IFNA(IF('Stata dataset (nominal)'!AA297="","",IF(LEFT(AA$4,1)="£", 'Stata dataset (nominal)'!AA297*$D298, 'Stata dataset (nominal)'!AA297)), "")</f>
        <v>251.65411485610687</v>
      </c>
      <c r="AB298" s="72">
        <f>_xlfn.IFNA(IF('Stata dataset (nominal)'!AB297="","",IF(LEFT(AB$4,1)="£", 'Stata dataset (nominal)'!AB297*$D298, 'Stata dataset (nominal)'!AB297)), "")</f>
        <v>1.4231944444444449</v>
      </c>
      <c r="AC298" s="72" t="str">
        <f>_xlfn.IFNA(IF('Stata dataset (nominal)'!AC297="","",IF(LEFT(AC$4,1)="£", 'Stata dataset (nominal)'!AC297*$D298, 'Stata dataset (nominal)'!AC297)), "")</f>
        <v/>
      </c>
      <c r="AD298" s="72">
        <f>_xlfn.IFNA(IF('Stata dataset (nominal)'!AD297="","",IF(LEFT(AD$4,1)="£", 'Stata dataset (nominal)'!AD297*$D298, 'Stata dataset (nominal)'!AD297)), "")</f>
        <v>-0.14122909786145982</v>
      </c>
    </row>
    <row r="299" spans="1:30" x14ac:dyDescent="0.4">
      <c r="A299" s="63" t="str">
        <f t="shared" si="3"/>
        <v>SEW28</v>
      </c>
      <c r="B299" s="63" t="s">
        <v>481</v>
      </c>
      <c r="C299" s="160" t="s">
        <v>520</v>
      </c>
      <c r="D299" s="72">
        <f>_xlfn.IFNA(IF('Stata dataset (nominal)'!D298="","",IF(LEFT(D$4,1)="£",'Stata dataset (nominal)'!D298*$D299,'Stata dataset (nominal)'!D298)),"")</f>
        <v>0.85855198857767989</v>
      </c>
      <c r="E299" s="72">
        <f>_xlfn.IFNA(IF('Stata dataset (nominal)'!E298="","",IF(LEFT(E$4,1)="£", 'Stata dataset (nominal)'!E298*$D299, 'Stata dataset (nominal)'!E298)), "")</f>
        <v>7.1949689163309039</v>
      </c>
      <c r="F299" s="72">
        <f>_xlfn.IFNA(IF('Stata dataset (nominal)'!F298="","",IF(LEFT(F$4,1)="£", 'Stata dataset (nominal)'!F298*$D299, 'Stata dataset (nominal)'!F298)), "")</f>
        <v>0.43546624165797332</v>
      </c>
      <c r="G299" s="72">
        <f>_xlfn.IFNA(IF('Stata dataset (nominal)'!G298="","",IF(LEFT(G$4,1)="£", 'Stata dataset (nominal)'!G298*$D299, 'Stata dataset (nominal)'!G298)), "")</f>
        <v>6.665076</v>
      </c>
      <c r="H299" s="72">
        <f>_xlfn.IFNA(IF('Stata dataset (nominal)'!H298="","",IF(LEFT(H$4,1)="£", 'Stata dataset (nominal)'!H298*$D299, 'Stata dataset (nominal)'!H298)), "")</f>
        <v>1.669424978585986</v>
      </c>
      <c r="I299" s="72">
        <f>_xlfn.IFNA(IF('Stata dataset (nominal)'!I298="","",IF(LEFT(I$4,1)="£", 'Stata dataset (nominal)'!I298*$D299, 'Stata dataset (nominal)'!I298)), "")</f>
        <v>7.1086269827573947</v>
      </c>
      <c r="J299" s="72">
        <f>_xlfn.IFNA(IF('Stata dataset (nominal)'!J298="","",IF(LEFT(J$4,1)="£", 'Stata dataset (nominal)'!J298*$D299, 'Stata dataset (nominal)'!J298)), "")</f>
        <v>0.2986696623365061</v>
      </c>
      <c r="K299" s="72" t="str">
        <f>_xlfn.IFNA(IF('Stata dataset (nominal)'!K298="","",IF(LEFT(K$4,1)="£", 'Stata dataset (nominal)'!K298*$D299, 'Stata dataset (nominal)'!K298)), "")</f>
        <v/>
      </c>
      <c r="L299" s="72">
        <f>_xlfn.IFNA(IF('Stata dataset (nominal)'!L298="","",IF(LEFT(L$4,1)="£", 'Stata dataset (nominal)'!L298*$D299, 'Stata dataset (nominal)'!L298)), "")</f>
        <v>0</v>
      </c>
      <c r="M299" s="72">
        <f>_xlfn.IFNA(IF('Stata dataset (nominal)'!M298="","",IF(LEFT(M$4,1)="£", 'Stata dataset (nominal)'!M298*$D299, 'Stata dataset (nominal)'!M298)), "")</f>
        <v>1.345</v>
      </c>
      <c r="N299" s="72">
        <f>_xlfn.IFNA(IF('Stata dataset (nominal)'!N298="","",IF(LEFT(N$4,1)="£", 'Stata dataset (nominal)'!N298*$D299, 'Stata dataset (nominal)'!N298)), "")</f>
        <v>6.665076</v>
      </c>
      <c r="O299" s="72">
        <f>_xlfn.IFNA(IF('Stata dataset (nominal)'!O298="","",IF(LEFT(O$4,1)="£", 'Stata dataset (nominal)'!O298*$D299, 'Stata dataset (nominal)'!O298)), "")</f>
        <v>87.407222248572879</v>
      </c>
      <c r="P299" s="72" t="str">
        <f>_xlfn.IFNA(IF('Stata dataset (nominal)'!P298="","",IF(LEFT(P$4,1)="£", 'Stata dataset (nominal)'!P298*$D299, 'Stata dataset (nominal)'!P298)), "")</f>
        <v/>
      </c>
      <c r="Q299" s="72" t="str">
        <f>_xlfn.IFNA(IF('Stata dataset (nominal)'!Q298="","",IF(LEFT(Q$4,1)="£", 'Stata dataset (nominal)'!Q298*$D299, 'Stata dataset (nominal)'!Q298)), "")</f>
        <v/>
      </c>
      <c r="R299" s="72">
        <f>_xlfn.IFNA(IF('Stata dataset (nominal)'!R298="","",IF(LEFT(R$4,1)="£", 'Stata dataset (nominal)'!R298*$D299, 'Stata dataset (nominal)'!R298)), "")</f>
        <v>862.06582514461945</v>
      </c>
      <c r="S299" s="72" t="str">
        <f>_xlfn.IFNA(IF('Stata dataset (nominal)'!S298="","",IF(LEFT(S$4,1)="£", 'Stata dataset (nominal)'!S298*$D299, 'Stata dataset (nominal)'!S298)), "")</f>
        <v/>
      </c>
      <c r="T299" s="72" t="str">
        <f>_xlfn.IFNA(IF('Stata dataset (nominal)'!T298="","",IF(LEFT(T$4,1)="£", 'Stata dataset (nominal)'!T298*$D299, 'Stata dataset (nominal)'!T298)), "")</f>
        <v/>
      </c>
      <c r="U299" s="72" t="str">
        <f>_xlfn.IFNA(IF('Stata dataset (nominal)'!U298="","",IF(LEFT(U$4,1)="£", 'Stata dataset (nominal)'!U298*$D299, 'Stata dataset (nominal)'!U298)), "")</f>
        <v/>
      </c>
      <c r="V299" s="72" t="str">
        <f>_xlfn.IFNA(IF('Stata dataset (nominal)'!V298="","",IF(LEFT(V$4,1)="£", 'Stata dataset (nominal)'!V298*$D299, 'Stata dataset (nominal)'!V298)), "")</f>
        <v/>
      </c>
      <c r="W299" s="72" t="str">
        <f>_xlfn.IFNA(IF('Stata dataset (nominal)'!W298="","",IF(LEFT(W$4,1)="£", 'Stata dataset (nominal)'!W298*$D299, 'Stata dataset (nominal)'!W298)), "")</f>
        <v/>
      </c>
      <c r="X299" s="72" t="str">
        <f>_xlfn.IFNA(IF('Stata dataset (nominal)'!X298="","",IF(LEFT(X$4,1)="£", 'Stata dataset (nominal)'!X298*$D299, 'Stata dataset (nominal)'!X298)), "")</f>
        <v/>
      </c>
      <c r="Y299" s="72" t="str">
        <f>_xlfn.IFNA(IF('Stata dataset (nominal)'!Y298="","",IF(LEFT(Y$4,1)="£", 'Stata dataset (nominal)'!Y298*$D299, 'Stata dataset (nominal)'!Y298)), "")</f>
        <v/>
      </c>
      <c r="Z299" s="72" t="str">
        <f>_xlfn.IFNA(IF('Stata dataset (nominal)'!Z298="","",IF(LEFT(Z$4,1)="£", 'Stata dataset (nominal)'!Z298*$D299, 'Stata dataset (nominal)'!Z298)), "")</f>
        <v/>
      </c>
      <c r="AA299" s="72">
        <f>_xlfn.IFNA(IF('Stata dataset (nominal)'!AA298="","",IF(LEFT(AA$4,1)="£", 'Stata dataset (nominal)'!AA298*$D299, 'Stata dataset (nominal)'!AA298)), "")</f>
        <v>249.21752596368967</v>
      </c>
      <c r="AB299" s="72">
        <f>_xlfn.IFNA(IF('Stata dataset (nominal)'!AB298="","",IF(LEFT(AB$4,1)="£", 'Stata dataset (nominal)'!AB298*$D299, 'Stata dataset (nominal)'!AB298)), "")</f>
        <v>1.544861111111111</v>
      </c>
      <c r="AC299" s="72" t="str">
        <f>_xlfn.IFNA(IF('Stata dataset (nominal)'!AC298="","",IF(LEFT(AC$4,1)="£", 'Stata dataset (nominal)'!AC298*$D299, 'Stata dataset (nominal)'!AC298)), "")</f>
        <v/>
      </c>
      <c r="AD299" s="72">
        <f>_xlfn.IFNA(IF('Stata dataset (nominal)'!AD298="","",IF(LEFT(AD$4,1)="£", 'Stata dataset (nominal)'!AD298*$D299, 'Stata dataset (nominal)'!AD298)), "")</f>
        <v>-8.0160284751278441E-2</v>
      </c>
    </row>
    <row r="300" spans="1:30" x14ac:dyDescent="0.4">
      <c r="A300" s="63" t="str">
        <f t="shared" si="3"/>
        <v>SEW29</v>
      </c>
      <c r="B300" s="63" t="s">
        <v>481</v>
      </c>
      <c r="C300" s="160" t="s">
        <v>521</v>
      </c>
      <c r="D300" s="72">
        <f>_xlfn.IFNA(IF('Stata dataset (nominal)'!D299="","",IF(LEFT(D$4,1)="£",'Stata dataset (nominal)'!D299*$D300,'Stata dataset (nominal)'!D299)),"")</f>
        <v>0.84097559856761706</v>
      </c>
      <c r="E300" s="72">
        <f>_xlfn.IFNA(IF('Stata dataset (nominal)'!E299="","",IF(LEFT(E$4,1)="£", 'Stata dataset (nominal)'!E299*$D300, 'Stata dataset (nominal)'!E299)), "")</f>
        <v>7.2215738959795504</v>
      </c>
      <c r="F300" s="72">
        <f>_xlfn.IFNA(IF('Stata dataset (nominal)'!F299="","",IF(LEFT(F$4,1)="£", 'Stata dataset (nominal)'!F299*$D300, 'Stata dataset (nominal)'!F299)), "")</f>
        <v>0.43725264087366572</v>
      </c>
      <c r="G300" s="72">
        <f>_xlfn.IFNA(IF('Stata dataset (nominal)'!G299="","",IF(LEFT(G$4,1)="£", 'Stata dataset (nominal)'!G299*$D300, 'Stata dataset (nominal)'!G299)), "")</f>
        <v>6.904656000000001</v>
      </c>
      <c r="H300" s="72">
        <f>_xlfn.IFNA(IF('Stata dataset (nominal)'!H299="","",IF(LEFT(H$4,1)="£", 'Stata dataset (nominal)'!H299*$D300, 'Stata dataset (nominal)'!H299)), "")</f>
        <v>1.6800060591432611</v>
      </c>
      <c r="I300" s="72">
        <f>_xlfn.IFNA(IF('Stata dataset (nominal)'!I299="","",IF(LEFT(I$4,1)="£", 'Stata dataset (nominal)'!I299*$D300, 'Stata dataset (nominal)'!I299)), "")</f>
        <v>7.05611964279493</v>
      </c>
      <c r="J300" s="72">
        <f>_xlfn.IFNA(IF('Stata dataset (nominal)'!J299="","",IF(LEFT(J$4,1)="£", 'Stata dataset (nominal)'!J299*$D300, 'Stata dataset (nominal)'!J299)), "")</f>
        <v>0.30464305558323618</v>
      </c>
      <c r="K300" s="72" t="str">
        <f>_xlfn.IFNA(IF('Stata dataset (nominal)'!K299="","",IF(LEFT(K$4,1)="£", 'Stata dataset (nominal)'!K299*$D300, 'Stata dataset (nominal)'!K299)), "")</f>
        <v/>
      </c>
      <c r="L300" s="72">
        <f>_xlfn.IFNA(IF('Stata dataset (nominal)'!L299="","",IF(LEFT(L$4,1)="£", 'Stata dataset (nominal)'!L299*$D300, 'Stata dataset (nominal)'!L299)), "")</f>
        <v>0</v>
      </c>
      <c r="M300" s="72">
        <f>_xlfn.IFNA(IF('Stata dataset (nominal)'!M299="","",IF(LEFT(M$4,1)="£", 'Stata dataset (nominal)'!M299*$D300, 'Stata dataset (nominal)'!M299)), "")</f>
        <v>1.115</v>
      </c>
      <c r="N300" s="72">
        <f>_xlfn.IFNA(IF('Stata dataset (nominal)'!N299="","",IF(LEFT(N$4,1)="£", 'Stata dataset (nominal)'!N299*$D300, 'Stata dataset (nominal)'!N299)), "")</f>
        <v>6.904656000000001</v>
      </c>
      <c r="O300" s="72">
        <f>_xlfn.IFNA(IF('Stata dataset (nominal)'!O299="","",IF(LEFT(O$4,1)="£", 'Stata dataset (nominal)'!O299*$D300, 'Stata dataset (nominal)'!O299)), "")</f>
        <v>87.353456071174648</v>
      </c>
      <c r="P300" s="72" t="str">
        <f>_xlfn.IFNA(IF('Stata dataset (nominal)'!P299="","",IF(LEFT(P$4,1)="£", 'Stata dataset (nominal)'!P299*$D300, 'Stata dataset (nominal)'!P299)), "")</f>
        <v/>
      </c>
      <c r="Q300" s="72" t="str">
        <f>_xlfn.IFNA(IF('Stata dataset (nominal)'!Q299="","",IF(LEFT(Q$4,1)="£", 'Stata dataset (nominal)'!Q299*$D300, 'Stata dataset (nominal)'!Q299)), "")</f>
        <v/>
      </c>
      <c r="R300" s="72">
        <f>_xlfn.IFNA(IF('Stata dataset (nominal)'!R299="","",IF(LEFT(R$4,1)="£", 'Stata dataset (nominal)'!R299*$D300, 'Stata dataset (nominal)'!R299)), "")</f>
        <v>873.64484162738904</v>
      </c>
      <c r="S300" s="72" t="str">
        <f>_xlfn.IFNA(IF('Stata dataset (nominal)'!S299="","",IF(LEFT(S$4,1)="£", 'Stata dataset (nominal)'!S299*$D300, 'Stata dataset (nominal)'!S299)), "")</f>
        <v/>
      </c>
      <c r="T300" s="72" t="str">
        <f>_xlfn.IFNA(IF('Stata dataset (nominal)'!T299="","",IF(LEFT(T$4,1)="£", 'Stata dataset (nominal)'!T299*$D300, 'Stata dataset (nominal)'!T299)), "")</f>
        <v/>
      </c>
      <c r="U300" s="72" t="str">
        <f>_xlfn.IFNA(IF('Stata dataset (nominal)'!U299="","",IF(LEFT(U$4,1)="£", 'Stata dataset (nominal)'!U299*$D300, 'Stata dataset (nominal)'!U299)), "")</f>
        <v/>
      </c>
      <c r="V300" s="72" t="str">
        <f>_xlfn.IFNA(IF('Stata dataset (nominal)'!V299="","",IF(LEFT(V$4,1)="£", 'Stata dataset (nominal)'!V299*$D300, 'Stata dataset (nominal)'!V299)), "")</f>
        <v/>
      </c>
      <c r="W300" s="72" t="str">
        <f>_xlfn.IFNA(IF('Stata dataset (nominal)'!W299="","",IF(LEFT(W$4,1)="£", 'Stata dataset (nominal)'!W299*$D300, 'Stata dataset (nominal)'!W299)), "")</f>
        <v/>
      </c>
      <c r="X300" s="72" t="str">
        <f>_xlfn.IFNA(IF('Stata dataset (nominal)'!X299="","",IF(LEFT(X$4,1)="£", 'Stata dataset (nominal)'!X299*$D300, 'Stata dataset (nominal)'!X299)), "")</f>
        <v/>
      </c>
      <c r="Y300" s="72" t="str">
        <f>_xlfn.IFNA(IF('Stata dataset (nominal)'!Y299="","",IF(LEFT(Y$4,1)="£", 'Stata dataset (nominal)'!Y299*$D300, 'Stata dataset (nominal)'!Y299)), "")</f>
        <v/>
      </c>
      <c r="Z300" s="72" t="str">
        <f>_xlfn.IFNA(IF('Stata dataset (nominal)'!Z299="","",IF(LEFT(Z$4,1)="£", 'Stata dataset (nominal)'!Z299*$D300, 'Stata dataset (nominal)'!Z299)), "")</f>
        <v/>
      </c>
      <c r="AA300" s="72">
        <f>_xlfn.IFNA(IF('Stata dataset (nominal)'!AA299="","",IF(LEFT(AA$4,1)="£", 'Stata dataset (nominal)'!AA299*$D300, 'Stata dataset (nominal)'!AA299)), "")</f>
        <v>255.42031905308616</v>
      </c>
      <c r="AB300" s="72">
        <f>_xlfn.IFNA(IF('Stata dataset (nominal)'!AB299="","",IF(LEFT(AB$4,1)="£", 'Stata dataset (nominal)'!AB299*$D300, 'Stata dataset (nominal)'!AB299)), "")</f>
        <v>1.349861111111111</v>
      </c>
      <c r="AC300" s="72" t="str">
        <f>_xlfn.IFNA(IF('Stata dataset (nominal)'!AC299="","",IF(LEFT(AC$4,1)="£", 'Stata dataset (nominal)'!AC299*$D300, 'Stata dataset (nominal)'!AC299)), "")</f>
        <v/>
      </c>
      <c r="AD300" s="72">
        <f>_xlfn.IFNA(IF('Stata dataset (nominal)'!AD299="","",IF(LEFT(AD$4,1)="£", 'Stata dataset (nominal)'!AD299*$D300, 'Stata dataset (nominal)'!AD299)), "")</f>
        <v>6.434853533240345E-2</v>
      </c>
    </row>
    <row r="301" spans="1:30" x14ac:dyDescent="0.4">
      <c r="A301" s="63" t="str">
        <f t="shared" si="3"/>
        <v>SEW30</v>
      </c>
      <c r="B301" s="63" t="s">
        <v>481</v>
      </c>
      <c r="C301" s="160" t="s">
        <v>522</v>
      </c>
      <c r="D301" s="72">
        <f>_xlfn.IFNA(IF('Stata dataset (nominal)'!D300="","",IF(LEFT(D$4,1)="£",'Stata dataset (nominal)'!D300*$D301,'Stata dataset (nominal)'!D300)),"")</f>
        <v>0.82432424874300836</v>
      </c>
      <c r="E301" s="72">
        <f>_xlfn.IFNA(IF('Stata dataset (nominal)'!E300="","",IF(LEFT(E$4,1)="£", 'Stata dataset (nominal)'!E300*$D301, 'Stata dataset (nominal)'!E300)), "")</f>
        <v>7.2490793482550897</v>
      </c>
      <c r="F301" s="72">
        <f>_xlfn.IFNA(IF('Stata dataset (nominal)'!F300="","",IF(LEFT(F$4,1)="£", 'Stata dataset (nominal)'!F300*$D301, 'Stata dataset (nominal)'!F300)), "")</f>
        <v>0.43902018914685981</v>
      </c>
      <c r="G301" s="72">
        <f>_xlfn.IFNA(IF('Stata dataset (nominal)'!G300="","",IF(LEFT(G$4,1)="£", 'Stata dataset (nominal)'!G300*$D301, 'Stata dataset (nominal)'!G300)), "")</f>
        <v>7.1454240000000011</v>
      </c>
      <c r="H301" s="72">
        <f>_xlfn.IFNA(IF('Stata dataset (nominal)'!H300="","",IF(LEFT(H$4,1)="£", 'Stata dataset (nominal)'!H300*$D301, 'Stata dataset (nominal)'!H300)), "")</f>
        <v>1.6908607815775312</v>
      </c>
      <c r="I301" s="72">
        <f>_xlfn.IFNA(IF('Stata dataset (nominal)'!I300="","",IF(LEFT(I$4,1)="£", 'Stata dataset (nominal)'!I300*$D301, 'Stata dataset (nominal)'!I300)), "")</f>
        <v>7.0033042954249449</v>
      </c>
      <c r="J301" s="72">
        <f>_xlfn.IFNA(IF('Stata dataset (nominal)'!J300="","",IF(LEFT(J$4,1)="£", 'Stata dataset (nominal)'!J300*$D301, 'Stata dataset (nominal)'!J300)), "")</f>
        <v>0.31073591669490103</v>
      </c>
      <c r="K301" s="72" t="str">
        <f>_xlfn.IFNA(IF('Stata dataset (nominal)'!K300="","",IF(LEFT(K$4,1)="£", 'Stata dataset (nominal)'!K300*$D301, 'Stata dataset (nominal)'!K300)), "")</f>
        <v/>
      </c>
      <c r="L301" s="72">
        <f>_xlfn.IFNA(IF('Stata dataset (nominal)'!L300="","",IF(LEFT(L$4,1)="£", 'Stata dataset (nominal)'!L300*$D301, 'Stata dataset (nominal)'!L300)), "")</f>
        <v>0</v>
      </c>
      <c r="M301" s="72">
        <f>_xlfn.IFNA(IF('Stata dataset (nominal)'!M300="","",IF(LEFT(M$4,1)="£", 'Stata dataset (nominal)'!M300*$D301, 'Stata dataset (nominal)'!M300)), "")</f>
        <v>1.2450000000000001</v>
      </c>
      <c r="N301" s="72">
        <f>_xlfn.IFNA(IF('Stata dataset (nominal)'!N300="","",IF(LEFT(N$4,1)="£", 'Stata dataset (nominal)'!N300*$D301, 'Stata dataset (nominal)'!N300)), "")</f>
        <v>7.1454240000000011</v>
      </c>
      <c r="O301" s="72">
        <f>_xlfn.IFNA(IF('Stata dataset (nominal)'!O300="","",IF(LEFT(O$4,1)="£", 'Stata dataset (nominal)'!O300*$D301, 'Stata dataset (nominal)'!O300)), "")</f>
        <v>87.300031821289735</v>
      </c>
      <c r="P301" s="72" t="str">
        <f>_xlfn.IFNA(IF('Stata dataset (nominal)'!P300="","",IF(LEFT(P$4,1)="£", 'Stata dataset (nominal)'!P300*$D301, 'Stata dataset (nominal)'!P300)), "")</f>
        <v/>
      </c>
      <c r="Q301" s="72" t="str">
        <f>_xlfn.IFNA(IF('Stata dataset (nominal)'!Q300="","",IF(LEFT(Q$4,1)="£", 'Stata dataset (nominal)'!Q300*$D301, 'Stata dataset (nominal)'!Q300)), "")</f>
        <v/>
      </c>
      <c r="R301" s="72">
        <f>_xlfn.IFNA(IF('Stata dataset (nominal)'!R300="","",IF(LEFT(R$4,1)="£", 'Stata dataset (nominal)'!R300*$D301, 'Stata dataset (nominal)'!R300)), "")</f>
        <v>885.3986905512337</v>
      </c>
      <c r="S301" s="72" t="str">
        <f>_xlfn.IFNA(IF('Stata dataset (nominal)'!S300="","",IF(LEFT(S$4,1)="£", 'Stata dataset (nominal)'!S300*$D301, 'Stata dataset (nominal)'!S300)), "")</f>
        <v/>
      </c>
      <c r="T301" s="72" t="str">
        <f>_xlfn.IFNA(IF('Stata dataset (nominal)'!T300="","",IF(LEFT(T$4,1)="£", 'Stata dataset (nominal)'!T300*$D301, 'Stata dataset (nominal)'!T300)), "")</f>
        <v/>
      </c>
      <c r="U301" s="72" t="str">
        <f>_xlfn.IFNA(IF('Stata dataset (nominal)'!U300="","",IF(LEFT(U$4,1)="£", 'Stata dataset (nominal)'!U300*$D301, 'Stata dataset (nominal)'!U300)), "")</f>
        <v/>
      </c>
      <c r="V301" s="72" t="str">
        <f>_xlfn.IFNA(IF('Stata dataset (nominal)'!V300="","",IF(LEFT(V$4,1)="£", 'Stata dataset (nominal)'!V300*$D301, 'Stata dataset (nominal)'!V300)), "")</f>
        <v/>
      </c>
      <c r="W301" s="72" t="str">
        <f>_xlfn.IFNA(IF('Stata dataset (nominal)'!W300="","",IF(LEFT(W$4,1)="£", 'Stata dataset (nominal)'!W300*$D301, 'Stata dataset (nominal)'!W300)), "")</f>
        <v/>
      </c>
      <c r="X301" s="72" t="str">
        <f>_xlfn.IFNA(IF('Stata dataset (nominal)'!X300="","",IF(LEFT(X$4,1)="£", 'Stata dataset (nominal)'!X300*$D301, 'Stata dataset (nominal)'!X300)), "")</f>
        <v/>
      </c>
      <c r="Y301" s="72" t="str">
        <f>_xlfn.IFNA(IF('Stata dataset (nominal)'!Y300="","",IF(LEFT(Y$4,1)="£", 'Stata dataset (nominal)'!Y300*$D301, 'Stata dataset (nominal)'!Y300)), "")</f>
        <v/>
      </c>
      <c r="Z301" s="72" t="str">
        <f>_xlfn.IFNA(IF('Stata dataset (nominal)'!Z300="","",IF(LEFT(Z$4,1)="£", 'Stata dataset (nominal)'!Z300*$D301, 'Stata dataset (nominal)'!Z300)), "")</f>
        <v/>
      </c>
      <c r="AA301" s="72">
        <f>_xlfn.IFNA(IF('Stata dataset (nominal)'!AA300="","",IF(LEFT(AA$4,1)="£", 'Stata dataset (nominal)'!AA300*$D301, 'Stata dataset (nominal)'!AA300)), "")</f>
        <v>262.89984067370074</v>
      </c>
      <c r="AB301" s="72">
        <f>_xlfn.IFNA(IF('Stata dataset (nominal)'!AB300="","",IF(LEFT(AB$4,1)="£", 'Stata dataset (nominal)'!AB300*$D301, 'Stata dataset (nominal)'!AB300)), "")</f>
        <v>1.4965277777777781</v>
      </c>
      <c r="AC301" s="72" t="str">
        <f>_xlfn.IFNA(IF('Stata dataset (nominal)'!AC300="","",IF(LEFT(AC$4,1)="£", 'Stata dataset (nominal)'!AC300*$D301, 'Stata dataset (nominal)'!AC300)), "")</f>
        <v/>
      </c>
      <c r="AD301" s="72">
        <f>_xlfn.IFNA(IF('Stata dataset (nominal)'!AD300="","",IF(LEFT(AD$4,1)="£", 'Stata dataset (nominal)'!AD300*$D301, 'Stata dataset (nominal)'!AD300)), "")</f>
        <v>0.14010160227801019</v>
      </c>
    </row>
    <row r="302" spans="1:30" x14ac:dyDescent="0.4">
      <c r="A302" s="63" t="str">
        <f t="shared" si="3"/>
        <v>SSC14</v>
      </c>
      <c r="B302" s="63" t="s">
        <v>493</v>
      </c>
      <c r="C302" s="63" t="s">
        <v>243</v>
      </c>
      <c r="D302" s="72">
        <f>_xlfn.IFNA(IF('Stata dataset (nominal)'!D301="","",IF(LEFT(D$4,1)="£",'Stata dataset (nominal)'!D301*$D302,'Stata dataset (nominal)'!D301)),"")</f>
        <v>1.24788708586883</v>
      </c>
      <c r="E302" s="72">
        <f>_xlfn.IFNA(IF('Stata dataset (nominal)'!E301="","",IF(LEFT(E$4,1)="£", 'Stata dataset (nominal)'!E301*$D302, 'Stata dataset (nominal)'!E301)), "")</f>
        <v>5.9923537863421208</v>
      </c>
      <c r="F302" s="72">
        <f>_xlfn.IFNA(IF('Stata dataset (nominal)'!F301="","",IF(LEFT(F$4,1)="£", 'Stata dataset (nominal)'!F301*$D302, 'Stata dataset (nominal)'!F301)), "")</f>
        <v>1.4675152129817439</v>
      </c>
      <c r="G302" s="72">
        <f>_xlfn.IFNA(IF('Stata dataset (nominal)'!G301="","",IF(LEFT(G$4,1)="£", 'Stata dataset (nominal)'!G301*$D302, 'Stata dataset (nominal)'!G301)), "")</f>
        <v>3.8322612407031773</v>
      </c>
      <c r="H302" s="72">
        <f>_xlfn.IFNA(IF('Stata dataset (nominal)'!H301="","",IF(LEFT(H$4,1)="£", 'Stata dataset (nominal)'!H301*$D302, 'Stata dataset (nominal)'!H301)), "")</f>
        <v>0.96212094320486796</v>
      </c>
      <c r="I302" s="72">
        <f>_xlfn.IFNA(IF('Stata dataset (nominal)'!I301="","",IF(LEFT(I$4,1)="£", 'Stata dataset (nominal)'!I301*$D302, 'Stata dataset (nominal)'!I301)), "")</f>
        <v>4.5909765889114258</v>
      </c>
      <c r="J302" s="72">
        <f>_xlfn.IFNA(IF('Stata dataset (nominal)'!J301="","",IF(LEFT(J$4,1)="£", 'Stata dataset (nominal)'!J301*$D302, 'Stata dataset (nominal)'!J301)), "")</f>
        <v>0.16472109533468557</v>
      </c>
      <c r="K302" s="72">
        <f>_xlfn.IFNA(IF('Stata dataset (nominal)'!K301="","",IF(LEFT(K$4,1)="£", 'Stata dataset (nominal)'!K301*$D302, 'Stata dataset (nominal)'!K301)), "")</f>
        <v>0</v>
      </c>
      <c r="L302" s="72">
        <f>_xlfn.IFNA(IF('Stata dataset (nominal)'!L301="","",IF(LEFT(L$4,1)="£", 'Stata dataset (nominal)'!L301*$D302, 'Stata dataset (nominal)'!L301)), "")</f>
        <v>0</v>
      </c>
      <c r="M302" s="72">
        <f>_xlfn.IFNA(IF('Stata dataset (nominal)'!M301="","",IF(LEFT(M$4,1)="£", 'Stata dataset (nominal)'!M301*$D302, 'Stata dataset (nominal)'!M301)), "")</f>
        <v>2.0357758693104375</v>
      </c>
      <c r="N302" s="72" t="str">
        <f>_xlfn.IFNA(IF('Stata dataset (nominal)'!N301="","",IF(LEFT(N$4,1)="£", 'Stata dataset (nominal)'!N301*$D302, 'Stata dataset (nominal)'!N301)), "")</f>
        <v/>
      </c>
      <c r="O302" s="72">
        <f>_xlfn.IFNA(IF('Stata dataset (nominal)'!O301="","",IF(LEFT(O$4,1)="£", 'Stata dataset (nominal)'!O301*$D302, 'Stata dataset (nominal)'!O301)), "")</f>
        <v>399.58100000000002</v>
      </c>
      <c r="P302" s="72">
        <f>_xlfn.IFNA(IF('Stata dataset (nominal)'!P301="","",IF(LEFT(P$4,1)="£", 'Stata dataset (nominal)'!P301*$D302, 'Stata dataset (nominal)'!P301)), "")</f>
        <v>0</v>
      </c>
      <c r="Q302" s="72">
        <f>_xlfn.IFNA(IF('Stata dataset (nominal)'!Q301="","",IF(LEFT(Q$4,1)="£", 'Stata dataset (nominal)'!Q301*$D302, 'Stata dataset (nominal)'!Q301)), "")</f>
        <v>0</v>
      </c>
      <c r="R302" s="72">
        <f>_xlfn.IFNA(IF('Stata dataset (nominal)'!R301="","",IF(LEFT(R$4,1)="£", 'Stata dataset (nominal)'!R301*$D302, 'Stata dataset (nominal)'!R301)), "")</f>
        <v>248.7355</v>
      </c>
      <c r="S302" s="72">
        <f>_xlfn.IFNA(IF('Stata dataset (nominal)'!S301="","",IF(LEFT(S$4,1)="£", 'Stata dataset (nominal)'!S301*$D302, 'Stata dataset (nominal)'!S301)), "")</f>
        <v>0</v>
      </c>
      <c r="T302" s="72">
        <f>_xlfn.IFNA(IF('Stata dataset (nominal)'!T301="","",IF(LEFT(T$4,1)="£", 'Stata dataset (nominal)'!T301*$D302, 'Stata dataset (nominal)'!T301)), "")</f>
        <v>0</v>
      </c>
      <c r="U302" s="72">
        <f>_xlfn.IFNA(IF('Stata dataset (nominal)'!U301="","",IF(LEFT(U$4,1)="£", 'Stata dataset (nominal)'!U301*$D302, 'Stata dataset (nominal)'!U301)), "")</f>
        <v>27.377714381884019</v>
      </c>
      <c r="V302" s="72">
        <f>_xlfn.IFNA(IF('Stata dataset (nominal)'!V301="","",IF(LEFT(V$4,1)="£", 'Stata dataset (nominal)'!V301*$D302, 'Stata dataset (nominal)'!V301)), "")</f>
        <v>137.08585308021415</v>
      </c>
      <c r="W302" s="72">
        <f>_xlfn.IFNA(IF('Stata dataset (nominal)'!W301="","",IF(LEFT(W$4,1)="£", 'Stata dataset (nominal)'!W301*$D302, 'Stata dataset (nominal)'!W301)), "")</f>
        <v>2.5130376121766447</v>
      </c>
      <c r="X302" s="72">
        <f>_xlfn.IFNA(IF('Stata dataset (nominal)'!X301="","",IF(LEFT(X$4,1)="£", 'Stata dataset (nominal)'!X301*$D302, 'Stata dataset (nominal)'!X301)), "")</f>
        <v>11.093384498118207</v>
      </c>
      <c r="Y302" s="72">
        <f>_xlfn.IFNA(IF('Stata dataset (nominal)'!Y301="","",IF(LEFT(Y$4,1)="£", 'Stata dataset (nominal)'!Y301*$D302, 'Stata dataset (nominal)'!Y301)), "")</f>
        <v>16.09338019615495</v>
      </c>
      <c r="Z302" s="72">
        <f>_xlfn.IFNA(IF('Stata dataset (nominal)'!Z301="","",IF(LEFT(Z$4,1)="£", 'Stata dataset (nominal)'!Z301*$D302, 'Stata dataset (nominal)'!Z301)), "")</f>
        <v>16.09338019615495</v>
      </c>
      <c r="AA302" s="72">
        <f>_xlfn.IFNA(IF('Stata dataset (nominal)'!AA301="","",IF(LEFT(AA$4,1)="£", 'Stata dataset (nominal)'!AA301*$D302, 'Stata dataset (nominal)'!AA301)), "")</f>
        <v>115.70763641057462</v>
      </c>
      <c r="AB302" s="72">
        <f>_xlfn.IFNA(IF('Stata dataset (nominal)'!AB301="","",IF(LEFT(AB$4,1)="£", 'Stata dataset (nominal)'!AB301*$D302, 'Stata dataset (nominal)'!AB301)), "")</f>
        <v>1.6428881117797549</v>
      </c>
      <c r="AC302" s="72">
        <f>_xlfn.IFNA(IF('Stata dataset (nominal)'!AC301="","",IF(LEFT(AC$4,1)="£", 'Stata dataset (nominal)'!AC301*$D302, 'Stata dataset (nominal)'!AC301)), "")</f>
        <v>1.2140839599696387</v>
      </c>
      <c r="AD302" s="72">
        <f>_xlfn.IFNA(IF('Stata dataset (nominal)'!AD301="","",IF(LEFT(AD$4,1)="£", 'Stata dataset (nominal)'!AD301*$D302, 'Stata dataset (nominal)'!AD301)), "")</f>
        <v>5.8650693035835012E-2</v>
      </c>
    </row>
    <row r="303" spans="1:30" x14ac:dyDescent="0.4">
      <c r="A303" s="63" t="str">
        <f t="shared" si="3"/>
        <v>SSC15</v>
      </c>
      <c r="B303" s="63" t="s">
        <v>493</v>
      </c>
      <c r="C303" s="63" t="s">
        <v>245</v>
      </c>
      <c r="D303" s="72">
        <f>_xlfn.IFNA(IF('Stata dataset (nominal)'!D302="","",IF(LEFT(D$4,1)="£",'Stata dataset (nominal)'!D302*$D303,'Stata dataset (nominal)'!D302)),"")</f>
        <v>1.2338096431854266</v>
      </c>
      <c r="E303" s="72">
        <f>_xlfn.IFNA(IF('Stata dataset (nominal)'!E302="","",IF(LEFT(E$4,1)="£", 'Stata dataset (nominal)'!E302*$D303, 'Stata dataset (nominal)'!E302)), "")</f>
        <v>4.9253680955962231</v>
      </c>
      <c r="F303" s="72">
        <f>_xlfn.IFNA(IF('Stata dataset (nominal)'!F302="","",IF(LEFT(F$4,1)="£", 'Stata dataset (nominal)'!F302*$D303, 'Stata dataset (nominal)'!F302)), "")</f>
        <v>1.3793991810813071</v>
      </c>
      <c r="G303" s="72">
        <f>_xlfn.IFNA(IF('Stata dataset (nominal)'!G302="","",IF(LEFT(G$4,1)="£", 'Stata dataset (nominal)'!G302*$D303, 'Stata dataset (nominal)'!G302)), "")</f>
        <v>4.4885994819085822</v>
      </c>
      <c r="H303" s="72">
        <f>_xlfn.IFNA(IF('Stata dataset (nominal)'!H302="","",IF(LEFT(H$4,1)="£", 'Stata dataset (nominal)'!H302*$D303, 'Stata dataset (nominal)'!H302)), "")</f>
        <v>1.1141301077964403</v>
      </c>
      <c r="I303" s="72">
        <f>_xlfn.IFNA(IF('Stata dataset (nominal)'!I302="","",IF(LEFT(I$4,1)="£", 'Stata dataset (nominal)'!I302*$D303, 'Stata dataset (nominal)'!I302)), "")</f>
        <v>5.7902686554692071</v>
      </c>
      <c r="J303" s="72">
        <f>_xlfn.IFNA(IF('Stata dataset (nominal)'!J302="","",IF(LEFT(J$4,1)="£", 'Stata dataset (nominal)'!J302*$D303, 'Stata dataset (nominal)'!J302)), "")</f>
        <v>0.18753906576418483</v>
      </c>
      <c r="K303" s="72">
        <f>_xlfn.IFNA(IF('Stata dataset (nominal)'!K302="","",IF(LEFT(K$4,1)="£", 'Stata dataset (nominal)'!K302*$D303, 'Stata dataset (nominal)'!K302)), "")</f>
        <v>0</v>
      </c>
      <c r="L303" s="72">
        <f>_xlfn.IFNA(IF('Stata dataset (nominal)'!L302="","",IF(LEFT(L$4,1)="£", 'Stata dataset (nominal)'!L302*$D303, 'Stata dataset (nominal)'!L302)), "")</f>
        <v>1.2338096431854266E-3</v>
      </c>
      <c r="M303" s="72">
        <f>_xlfn.IFNA(IF('Stata dataset (nominal)'!M302="","",IF(LEFT(M$4,1)="£", 'Stata dataset (nominal)'!M302*$D303, 'Stata dataset (nominal)'!M302)), "")</f>
        <v>3.716234645274505</v>
      </c>
      <c r="N303" s="72" t="str">
        <f>_xlfn.IFNA(IF('Stata dataset (nominal)'!N302="","",IF(LEFT(N$4,1)="£", 'Stata dataset (nominal)'!N302*$D303, 'Stata dataset (nominal)'!N302)), "")</f>
        <v/>
      </c>
      <c r="O303" s="72">
        <f>_xlfn.IFNA(IF('Stata dataset (nominal)'!O302="","",IF(LEFT(O$4,1)="£", 'Stata dataset (nominal)'!O302*$D303, 'Stata dataset (nominal)'!O302)), "")</f>
        <v>391.73050000000001</v>
      </c>
      <c r="P303" s="72">
        <f>_xlfn.IFNA(IF('Stata dataset (nominal)'!P302="","",IF(LEFT(P$4,1)="£", 'Stata dataset (nominal)'!P302*$D303, 'Stata dataset (nominal)'!P302)), "")</f>
        <v>0</v>
      </c>
      <c r="Q303" s="72">
        <f>_xlfn.IFNA(IF('Stata dataset (nominal)'!Q302="","",IF(LEFT(Q$4,1)="£", 'Stata dataset (nominal)'!Q302*$D303, 'Stata dataset (nominal)'!Q302)), "")</f>
        <v>0</v>
      </c>
      <c r="R303" s="72">
        <f>_xlfn.IFNA(IF('Stata dataset (nominal)'!R302="","",IF(LEFT(R$4,1)="£", 'Stata dataset (nominal)'!R302*$D303, 'Stata dataset (nominal)'!R302)), "")</f>
        <v>261.52199999999999</v>
      </c>
      <c r="S303" s="72">
        <f>_xlfn.IFNA(IF('Stata dataset (nominal)'!S302="","",IF(LEFT(S$4,1)="£", 'Stata dataset (nominal)'!S302*$D303, 'Stata dataset (nominal)'!S302)), "")</f>
        <v>0</v>
      </c>
      <c r="T303" s="72">
        <f>_xlfn.IFNA(IF('Stata dataset (nominal)'!T302="","",IF(LEFT(T$4,1)="£", 'Stata dataset (nominal)'!T302*$D303, 'Stata dataset (nominal)'!T302)), "")</f>
        <v>0</v>
      </c>
      <c r="U303" s="72">
        <f>_xlfn.IFNA(IF('Stata dataset (nominal)'!U302="","",IF(LEFT(U$4,1)="£", 'Stata dataset (nominal)'!U302*$D303, 'Stata dataset (nominal)'!U302)), "")</f>
        <v>27.724662299224125</v>
      </c>
      <c r="V303" s="72">
        <f>_xlfn.IFNA(IF('Stata dataset (nominal)'!V302="","",IF(LEFT(V$4,1)="£", 'Stata dataset (nominal)'!V302*$D303, 'Stata dataset (nominal)'!V302)), "")</f>
        <v>134.12568878379017</v>
      </c>
      <c r="W303" s="72">
        <f>_xlfn.IFNA(IF('Stata dataset (nominal)'!W302="","",IF(LEFT(W$4,1)="£", 'Stata dataset (nominal)'!W302*$D303, 'Stata dataset (nominal)'!W302)), "")</f>
        <v>2.5327891726621083</v>
      </c>
      <c r="X303" s="72">
        <f>_xlfn.IFNA(IF('Stata dataset (nominal)'!X302="","",IF(LEFT(X$4,1)="£", 'Stata dataset (nominal)'!X302*$D303, 'Stata dataset (nominal)'!X302)), "")</f>
        <v>11.093384498118207</v>
      </c>
      <c r="Y303" s="72">
        <f>_xlfn.IFNA(IF('Stata dataset (nominal)'!Y302="","",IF(LEFT(Y$4,1)="£", 'Stata dataset (nominal)'!Y302*$D303, 'Stata dataset (nominal)'!Y302)), "")</f>
        <v>16.095245676465343</v>
      </c>
      <c r="Z303" s="72">
        <f>_xlfn.IFNA(IF('Stata dataset (nominal)'!Z302="","",IF(LEFT(Z$4,1)="£", 'Stata dataset (nominal)'!Z302*$D303, 'Stata dataset (nominal)'!Z302)), "")</f>
        <v>16.095245676465343</v>
      </c>
      <c r="AA303" s="72">
        <f>_xlfn.IFNA(IF('Stata dataset (nominal)'!AA302="","",IF(LEFT(AA$4,1)="£", 'Stata dataset (nominal)'!AA302*$D303, 'Stata dataset (nominal)'!AA302)), "")</f>
        <v>119.40694638463184</v>
      </c>
      <c r="AB303" s="72">
        <f>_xlfn.IFNA(IF('Stata dataset (nominal)'!AB302="","",IF(LEFT(AB$4,1)="£", 'Stata dataset (nominal)'!AB302*$D303, 'Stata dataset (nominal)'!AB302)), "")</f>
        <v>2.0481240076878082</v>
      </c>
      <c r="AC303" s="72">
        <f>_xlfn.IFNA(IF('Stata dataset (nominal)'!AC302="","",IF(LEFT(AC$4,1)="£", 'Stata dataset (nominal)'!AC302*$D303, 'Stata dataset (nominal)'!AC302)), "")</f>
        <v>1.2003878511206458</v>
      </c>
      <c r="AD303" s="72">
        <f>_xlfn.IFNA(IF('Stata dataset (nominal)'!AD302="","",IF(LEFT(AD$4,1)="£", 'Stata dataset (nominal)'!AD302*$D303, 'Stata dataset (nominal)'!AD302)), "")</f>
        <v>4.6884766441046208E-2</v>
      </c>
    </row>
    <row r="304" spans="1:30" x14ac:dyDescent="0.4">
      <c r="A304" s="63" t="str">
        <f t="shared" si="3"/>
        <v>SSC16</v>
      </c>
      <c r="B304" s="63" t="s">
        <v>493</v>
      </c>
      <c r="C304" s="63" t="s">
        <v>247</v>
      </c>
      <c r="D304" s="72">
        <f>_xlfn.IFNA(IF('Stata dataset (nominal)'!D303="","",IF(LEFT(D$4,1)="£",'Stata dataset (nominal)'!D303*$D304,'Stata dataset (nominal)'!D303)),"")</f>
        <v>1.2283693843594008</v>
      </c>
      <c r="E304" s="72">
        <f>_xlfn.IFNA(IF('Stata dataset (nominal)'!E303="","",IF(LEFT(E$4,1)="£", 'Stata dataset (nominal)'!E303*$D304, 'Stata dataset (nominal)'!E303)), "")</f>
        <v>5.0315242297486886</v>
      </c>
      <c r="F304" s="72">
        <f>_xlfn.IFNA(IF('Stata dataset (nominal)'!F303="","",IF(LEFT(F$4,1)="£", 'Stata dataset (nominal)'!F303*$D304, 'Stata dataset (nominal)'!F303)), "")</f>
        <v>1.2414339267562655</v>
      </c>
      <c r="G304" s="72">
        <f>_xlfn.IFNA(IF('Stata dataset (nominal)'!G303="","",IF(LEFT(G$4,1)="£", 'Stata dataset (nominal)'!G303*$D304, 'Stata dataset (nominal)'!G303)), "")</f>
        <v>2.515215068711826</v>
      </c>
      <c r="H304" s="72">
        <f>_xlfn.IFNA(IF('Stata dataset (nominal)'!H303="","",IF(LEFT(H$4,1)="£", 'Stata dataset (nominal)'!H303*$D304, 'Stata dataset (nominal)'!H303)), "")</f>
        <v>0.87209465582797341</v>
      </c>
      <c r="I304" s="72">
        <f>_xlfn.IFNA(IF('Stata dataset (nominal)'!I303="","",IF(LEFT(I$4,1)="£", 'Stata dataset (nominal)'!I303*$D304, 'Stata dataset (nominal)'!I303)), "")</f>
        <v>5.0153645612522153</v>
      </c>
      <c r="J304" s="72" t="str">
        <f>_xlfn.IFNA(IF('Stata dataset (nominal)'!J303="","",IF(LEFT(J$4,1)="£", 'Stata dataset (nominal)'!J303*$D304, 'Stata dataset (nominal)'!J303)), "")</f>
        <v/>
      </c>
      <c r="K304" s="72" t="str">
        <f>_xlfn.IFNA(IF('Stata dataset (nominal)'!K303="","",IF(LEFT(K$4,1)="£", 'Stata dataset (nominal)'!K303*$D304, 'Stata dataset (nominal)'!K303)), "")</f>
        <v/>
      </c>
      <c r="L304" s="72">
        <f>_xlfn.IFNA(IF('Stata dataset (nominal)'!L303="","",IF(LEFT(L$4,1)="£", 'Stata dataset (nominal)'!L303*$D304, 'Stata dataset (nominal)'!L303)), "")</f>
        <v>0</v>
      </c>
      <c r="M304" s="72">
        <f>_xlfn.IFNA(IF('Stata dataset (nominal)'!M303="","",IF(LEFT(M$4,1)="£", 'Stata dataset (nominal)'!M303*$D304, 'Stata dataset (nominal)'!M303)), "")</f>
        <v>1.0154524338602329</v>
      </c>
      <c r="N304" s="72" t="str">
        <f>_xlfn.IFNA(IF('Stata dataset (nominal)'!N303="","",IF(LEFT(N$4,1)="£", 'Stata dataset (nominal)'!N303*$D304, 'Stata dataset (nominal)'!N303)), "")</f>
        <v/>
      </c>
      <c r="O304" s="72">
        <f>_xlfn.IFNA(IF('Stata dataset (nominal)'!O303="","",IF(LEFT(O$4,1)="£", 'Stata dataset (nominal)'!O303*$D304, 'Stata dataset (nominal)'!O303)), "")</f>
        <v>385.58850000000001</v>
      </c>
      <c r="P304" s="72">
        <f>_xlfn.IFNA(IF('Stata dataset (nominal)'!P303="","",IF(LEFT(P$4,1)="£", 'Stata dataset (nominal)'!P303*$D304, 'Stata dataset (nominal)'!P303)), "")</f>
        <v>0</v>
      </c>
      <c r="Q304" s="72">
        <f>_xlfn.IFNA(IF('Stata dataset (nominal)'!Q303="","",IF(LEFT(Q$4,1)="£", 'Stata dataset (nominal)'!Q303*$D304, 'Stata dataset (nominal)'!Q303)), "")</f>
        <v>0</v>
      </c>
      <c r="R304" s="72">
        <f>_xlfn.IFNA(IF('Stata dataset (nominal)'!R303="","",IF(LEFT(R$4,1)="£", 'Stata dataset (nominal)'!R303*$D304, 'Stata dataset (nominal)'!R303)), "")</f>
        <v>273.77050000000003</v>
      </c>
      <c r="S304" s="72">
        <f>_xlfn.IFNA(IF('Stata dataset (nominal)'!S303="","",IF(LEFT(S$4,1)="£", 'Stata dataset (nominal)'!S303*$D304, 'Stata dataset (nominal)'!S303)), "")</f>
        <v>0</v>
      </c>
      <c r="T304" s="72">
        <f>_xlfn.IFNA(IF('Stata dataset (nominal)'!T303="","",IF(LEFT(T$4,1)="£", 'Stata dataset (nominal)'!T303*$D304, 'Stata dataset (nominal)'!T303)), "")</f>
        <v>0</v>
      </c>
      <c r="U304" s="72">
        <f>_xlfn.IFNA(IF('Stata dataset (nominal)'!U303="","",IF(LEFT(U$4,1)="£", 'Stata dataset (nominal)'!U303*$D304, 'Stata dataset (nominal)'!U303)), "")</f>
        <v>27.497302192270034</v>
      </c>
      <c r="V304" s="72">
        <f>_xlfn.IFNA(IF('Stata dataset (nominal)'!V303="","",IF(LEFT(V$4,1)="£", 'Stata dataset (nominal)'!V303*$D304, 'Stata dataset (nominal)'!V303)), "")</f>
        <v>134.38514910481871</v>
      </c>
      <c r="W304" s="72">
        <f>_xlfn.IFNA(IF('Stata dataset (nominal)'!W303="","",IF(LEFT(W$4,1)="£", 'Stata dataset (nominal)'!W303*$D304, 'Stata dataset (nominal)'!W303)), "")</f>
        <v>2.4698103205616815</v>
      </c>
      <c r="X304" s="72">
        <f>_xlfn.IFNA(IF('Stata dataset (nominal)'!X303="","",IF(LEFT(X$4,1)="£", 'Stata dataset (nominal)'!X303*$D304, 'Stata dataset (nominal)'!X303)), "")</f>
        <v>11.093384498118207</v>
      </c>
      <c r="Y304" s="72">
        <f>_xlfn.IFNA(IF('Stata dataset (nominal)'!Y303="","",IF(LEFT(Y$4,1)="£", 'Stata dataset (nominal)'!Y303*$D304, 'Stata dataset (nominal)'!Y303)), "")</f>
        <v>16.113949355159296</v>
      </c>
      <c r="Z304" s="72">
        <f>_xlfn.IFNA(IF('Stata dataset (nominal)'!Z303="","",IF(LEFT(Z$4,1)="£", 'Stata dataset (nominal)'!Z303*$D304, 'Stata dataset (nominal)'!Z303)), "")</f>
        <v>16.113949355159296</v>
      </c>
      <c r="AA304" s="72">
        <f>_xlfn.IFNA(IF('Stata dataset (nominal)'!AA303="","",IF(LEFT(AA$4,1)="£", 'Stata dataset (nominal)'!AA303*$D304, 'Stata dataset (nominal)'!AA303)), "")</f>
        <v>109.82348144555733</v>
      </c>
      <c r="AB304" s="72">
        <f>_xlfn.IFNA(IF('Stata dataset (nominal)'!AB303="","",IF(LEFT(AB$4,1)="£", 'Stata dataset (nominal)'!AB303*$D304, 'Stata dataset (nominal)'!AB303)), "")</f>
        <v>1.3866737061152226</v>
      </c>
      <c r="AC304" s="72">
        <f>_xlfn.IFNA(IF('Stata dataset (nominal)'!AC303="","",IF(LEFT(AC$4,1)="£", 'Stata dataset (nominal)'!AC303*$D304, 'Stata dataset (nominal)'!AC303)), "")</f>
        <v>1.1950949595974014</v>
      </c>
      <c r="AD304" s="72">
        <f>_xlfn.IFNA(IF('Stata dataset (nominal)'!AD303="","",IF(LEFT(AD$4,1)="£", 'Stata dataset (nominal)'!AD303*$D304, 'Stata dataset (nominal)'!AD303)), "")</f>
        <v>3.4473275996537177E-2</v>
      </c>
    </row>
    <row r="305" spans="1:30" x14ac:dyDescent="0.4">
      <c r="A305" s="63" t="str">
        <f t="shared" si="3"/>
        <v>SSC17</v>
      </c>
      <c r="B305" s="63" t="s">
        <v>493</v>
      </c>
      <c r="C305" s="63" t="s">
        <v>249</v>
      </c>
      <c r="D305" s="72">
        <f>_xlfn.IFNA(IF('Stata dataset (nominal)'!D304="","",IF(LEFT(D$4,1)="£",'Stata dataset (nominal)'!D304*$D305,'Stata dataset (nominal)'!D304)),"")</f>
        <v>1.2117357406647515</v>
      </c>
      <c r="E305" s="72">
        <f>_xlfn.IFNA(IF('Stata dataset (nominal)'!E304="","",IF(LEFT(E$4,1)="£", 'Stata dataset (nominal)'!E304*$D305, 'Stata dataset (nominal)'!E304)), "")</f>
        <v>5.0641387871514221</v>
      </c>
      <c r="F305" s="72">
        <f>_xlfn.IFNA(IF('Stata dataset (nominal)'!F304="","",IF(LEFT(F$4,1)="£", 'Stata dataset (nominal)'!F304*$D305, 'Stata dataset (nominal)'!F304)), "")</f>
        <v>0.85052196136150671</v>
      </c>
      <c r="G305" s="72">
        <f>_xlfn.IFNA(IF('Stata dataset (nominal)'!G304="","",IF(LEFT(G$4,1)="£", 'Stata dataset (nominal)'!G304*$D305, 'Stata dataset (nominal)'!G304)), "")</f>
        <v>3.7734755856419819</v>
      </c>
      <c r="H305" s="72">
        <f>_xlfn.IFNA(IF('Stata dataset (nominal)'!H304="","",IF(LEFT(H$4,1)="£", 'Stata dataset (nominal)'!H304*$D305, 'Stata dataset (nominal)'!H304)), "")</f>
        <v>0.96234623087813631</v>
      </c>
      <c r="I305" s="72">
        <f>_xlfn.IFNA(IF('Stata dataset (nominal)'!I304="","",IF(LEFT(I$4,1)="£", 'Stata dataset (nominal)'!I304*$D305, 'Stata dataset (nominal)'!I304)), "")</f>
        <v>3.8323943140727823</v>
      </c>
      <c r="J305" s="72" t="str">
        <f>_xlfn.IFNA(IF('Stata dataset (nominal)'!J304="","",IF(LEFT(J$4,1)="£", 'Stata dataset (nominal)'!J304*$D305, 'Stata dataset (nominal)'!J304)), "")</f>
        <v/>
      </c>
      <c r="K305" s="72" t="str">
        <f>_xlfn.IFNA(IF('Stata dataset (nominal)'!K304="","",IF(LEFT(K$4,1)="£", 'Stata dataset (nominal)'!K304*$D305, 'Stata dataset (nominal)'!K304)), "")</f>
        <v/>
      </c>
      <c r="L305" s="72">
        <f>_xlfn.IFNA(IF('Stata dataset (nominal)'!L304="","",IF(LEFT(L$4,1)="£", 'Stata dataset (nominal)'!L304*$D305, 'Stata dataset (nominal)'!L304)), "")</f>
        <v>0</v>
      </c>
      <c r="M305" s="72">
        <f>_xlfn.IFNA(IF('Stata dataset (nominal)'!M304="","",IF(LEFT(M$4,1)="£", 'Stata dataset (nominal)'!M304*$D305, 'Stata dataset (nominal)'!M304)), "")</f>
        <v>0.20851717241444445</v>
      </c>
      <c r="N305" s="72" t="str">
        <f>_xlfn.IFNA(IF('Stata dataset (nominal)'!N304="","",IF(LEFT(N$4,1)="£", 'Stata dataset (nominal)'!N304*$D305, 'Stata dataset (nominal)'!N304)), "")</f>
        <v/>
      </c>
      <c r="O305" s="72">
        <f>_xlfn.IFNA(IF('Stata dataset (nominal)'!O304="","",IF(LEFT(O$4,1)="£", 'Stata dataset (nominal)'!O304*$D305, 'Stata dataset (nominal)'!O304)), "")</f>
        <v>375.452</v>
      </c>
      <c r="P305" s="72">
        <f>_xlfn.IFNA(IF('Stata dataset (nominal)'!P304="","",IF(LEFT(P$4,1)="£", 'Stata dataset (nominal)'!P304*$D305, 'Stata dataset (nominal)'!P304)), "")</f>
        <v>0</v>
      </c>
      <c r="Q305" s="72">
        <f>_xlfn.IFNA(IF('Stata dataset (nominal)'!Q304="","",IF(LEFT(Q$4,1)="£", 'Stata dataset (nominal)'!Q304*$D305, 'Stata dataset (nominal)'!Q304)), "")</f>
        <v>0</v>
      </c>
      <c r="R305" s="72">
        <f>_xlfn.IFNA(IF('Stata dataset (nominal)'!R304="","",IF(LEFT(R$4,1)="£", 'Stata dataset (nominal)'!R304*$D305, 'Stata dataset (nominal)'!R304)), "")</f>
        <v>284.65300000000002</v>
      </c>
      <c r="S305" s="72">
        <f>_xlfn.IFNA(IF('Stata dataset (nominal)'!S304="","",IF(LEFT(S$4,1)="£", 'Stata dataset (nominal)'!S304*$D305, 'Stata dataset (nominal)'!S304)), "")</f>
        <v>0</v>
      </c>
      <c r="T305" s="72">
        <f>_xlfn.IFNA(IF('Stata dataset (nominal)'!T304="","",IF(LEFT(T$4,1)="£", 'Stata dataset (nominal)'!T304*$D305, 'Stata dataset (nominal)'!T304)), "")</f>
        <v>0</v>
      </c>
      <c r="U305" s="72">
        <f>_xlfn.IFNA(IF('Stata dataset (nominal)'!U304="","",IF(LEFT(U$4,1)="£", 'Stata dataset (nominal)'!U304*$D305, 'Stata dataset (nominal)'!U304)), "")</f>
        <v>26.836752904929838</v>
      </c>
      <c r="V305" s="72">
        <f>_xlfn.IFNA(IF('Stata dataset (nominal)'!V304="","",IF(LEFT(V$4,1)="£", 'Stata dataset (nominal)'!V304*$D305, 'Stata dataset (nominal)'!V304)), "")</f>
        <v>135.67100935972005</v>
      </c>
      <c r="W305" s="72">
        <f>_xlfn.IFNA(IF('Stata dataset (nominal)'!W304="","",IF(LEFT(W$4,1)="£", 'Stata dataset (nominal)'!W304*$D305, 'Stata dataset (nominal)'!W304)), "")</f>
        <v>2.244990658388347</v>
      </c>
      <c r="X305" s="72">
        <f>_xlfn.IFNA(IF('Stata dataset (nominal)'!X304="","",IF(LEFT(X$4,1)="£", 'Stata dataset (nominal)'!X304*$D305, 'Stata dataset (nominal)'!X304)), "")</f>
        <v>11.093384498118207</v>
      </c>
      <c r="Y305" s="72">
        <f>_xlfn.IFNA(IF('Stata dataset (nominal)'!Y304="","",IF(LEFT(Y$4,1)="£", 'Stata dataset (nominal)'!Y304*$D305, 'Stata dataset (nominal)'!Y304)), "")</f>
        <v>16.123359541033462</v>
      </c>
      <c r="Z305" s="72">
        <f>_xlfn.IFNA(IF('Stata dataset (nominal)'!Z304="","",IF(LEFT(Z$4,1)="£", 'Stata dataset (nominal)'!Z304*$D305, 'Stata dataset (nominal)'!Z304)), "")</f>
        <v>15.706214323255262</v>
      </c>
      <c r="AA305" s="72">
        <f>_xlfn.IFNA(IF('Stata dataset (nominal)'!AA304="","",IF(LEFT(AA$4,1)="£", 'Stata dataset (nominal)'!AA304*$D305, 'Stata dataset (nominal)'!AA304)), "")</f>
        <v>108.37515136547802</v>
      </c>
      <c r="AB305" s="72">
        <f>_xlfn.IFNA(IF('Stata dataset (nominal)'!AB304="","",IF(LEFT(AB$4,1)="£", 'Stata dataset (nominal)'!AB304*$D305, 'Stata dataset (nominal)'!AB304)), "")</f>
        <v>1.2621581038657068</v>
      </c>
      <c r="AC305" s="72">
        <f>_xlfn.IFNA(IF('Stata dataset (nominal)'!AC304="","",IF(LEFT(AC$4,1)="£", 'Stata dataset (nominal)'!AC304*$D305, 'Stata dataset (nominal)'!AC304)), "")</f>
        <v>1.1789118928486471</v>
      </c>
      <c r="AD305" s="72">
        <f>_xlfn.IFNA(IF('Stata dataset (nominal)'!AD304="","",IF(LEFT(AD$4,1)="£", 'Stata dataset (nominal)'!AD304*$D305, 'Stata dataset (nominal)'!AD304)), "")</f>
        <v>3.5291025282865408E-2</v>
      </c>
    </row>
    <row r="306" spans="1:30" x14ac:dyDescent="0.4">
      <c r="A306" s="63" t="str">
        <f t="shared" si="3"/>
        <v>SSC18</v>
      </c>
      <c r="B306" s="63" t="s">
        <v>493</v>
      </c>
      <c r="C306" s="63" t="s">
        <v>251</v>
      </c>
      <c r="D306" s="72">
        <f>_xlfn.IFNA(IF('Stata dataset (nominal)'!D305="","",IF(LEFT(D$4,1)="£",'Stata dataset (nominal)'!D305*$D306,'Stata dataset (nominal)'!D305)),"")</f>
        <v>1.1806332960179113</v>
      </c>
      <c r="E306" s="72">
        <f>_xlfn.IFNA(IF('Stata dataset (nominal)'!E305="","",IF(LEFT(E$4,1)="£", 'Stata dataset (nominal)'!E305*$D306, 'Stata dataset (nominal)'!E305)), "")</f>
        <v>5.6716559813065484</v>
      </c>
      <c r="F306" s="72">
        <f>_xlfn.IFNA(IF('Stata dataset (nominal)'!F305="","",IF(LEFT(F$4,1)="£", 'Stata dataset (nominal)'!F305*$D306, 'Stata dataset (nominal)'!F305)), "")</f>
        <v>0.69660783257978587</v>
      </c>
      <c r="G306" s="72">
        <f>_xlfn.IFNA(IF('Stata dataset (nominal)'!G305="","",IF(LEFT(G$4,1)="£", 'Stata dataset (nominal)'!G305*$D306, 'Stata dataset (nominal)'!G305)), "")</f>
        <v>3.8032725659211604</v>
      </c>
      <c r="H306" s="72">
        <f>_xlfn.IFNA(IF('Stata dataset (nominal)'!H305="","",IF(LEFT(H$4,1)="£", 'Stata dataset (nominal)'!H305*$D306, 'Stata dataset (nominal)'!H305)), "")</f>
        <v>0.94035447871418831</v>
      </c>
      <c r="I306" s="72">
        <f>_xlfn.IFNA(IF('Stata dataset (nominal)'!I305="","",IF(LEFT(I$4,1)="£", 'Stata dataset (nominal)'!I305*$D306, 'Stata dataset (nominal)'!I305)), "")</f>
        <v>2.5636174715528837</v>
      </c>
      <c r="J306" s="72" t="str">
        <f>_xlfn.IFNA(IF('Stata dataset (nominal)'!J305="","",IF(LEFT(J$4,1)="£", 'Stata dataset (nominal)'!J305*$D306, 'Stata dataset (nominal)'!J305)), "")</f>
        <v/>
      </c>
      <c r="K306" s="72" t="str">
        <f>_xlfn.IFNA(IF('Stata dataset (nominal)'!K305="","",IF(LEFT(K$4,1)="£", 'Stata dataset (nominal)'!K305*$D306, 'Stata dataset (nominal)'!K305)), "")</f>
        <v/>
      </c>
      <c r="L306" s="72">
        <f>_xlfn.IFNA(IF('Stata dataset (nominal)'!L305="","",IF(LEFT(L$4,1)="£", 'Stata dataset (nominal)'!L305*$D306, 'Stata dataset (nominal)'!L305)), "")</f>
        <v>0</v>
      </c>
      <c r="M306" s="72">
        <f>_xlfn.IFNA(IF('Stata dataset (nominal)'!M305="","",IF(LEFT(M$4,1)="£", 'Stata dataset (nominal)'!M305*$D306, 'Stata dataset (nominal)'!M305)), "")</f>
        <v>0.26088378381576843</v>
      </c>
      <c r="N306" s="72" t="str">
        <f>_xlfn.IFNA(IF('Stata dataset (nominal)'!N305="","",IF(LEFT(N$4,1)="£", 'Stata dataset (nominal)'!N305*$D306, 'Stata dataset (nominal)'!N305)), "")</f>
        <v/>
      </c>
      <c r="O306" s="72">
        <f>_xlfn.IFNA(IF('Stata dataset (nominal)'!O305="","",IF(LEFT(O$4,1)="£", 'Stata dataset (nominal)'!O305*$D306, 'Stata dataset (nominal)'!O305)), "")</f>
        <v>380.90506575328402</v>
      </c>
      <c r="P306" s="72">
        <f>_xlfn.IFNA(IF('Stata dataset (nominal)'!P305="","",IF(LEFT(P$4,1)="£", 'Stata dataset (nominal)'!P305*$D306, 'Stata dataset (nominal)'!P305)), "")</f>
        <v>0</v>
      </c>
      <c r="Q306" s="72">
        <f>_xlfn.IFNA(IF('Stata dataset (nominal)'!Q305="","",IF(LEFT(Q$4,1)="£", 'Stata dataset (nominal)'!Q305*$D306, 'Stata dataset (nominal)'!Q305)), "")</f>
        <v>0</v>
      </c>
      <c r="R306" s="72">
        <f>_xlfn.IFNA(IF('Stata dataset (nominal)'!R305="","",IF(LEFT(R$4,1)="£", 'Stata dataset (nominal)'!R305*$D306, 'Stata dataset (nominal)'!R305)), "")</f>
        <v>289.75564931489703</v>
      </c>
      <c r="S306" s="72">
        <f>_xlfn.IFNA(IF('Stata dataset (nominal)'!S305="","",IF(LEFT(S$4,1)="£", 'Stata dataset (nominal)'!S305*$D306, 'Stata dataset (nominal)'!S305)), "")</f>
        <v>0</v>
      </c>
      <c r="T306" s="72">
        <f>_xlfn.IFNA(IF('Stata dataset (nominal)'!T305="","",IF(LEFT(T$4,1)="£", 'Stata dataset (nominal)'!T305*$D306, 'Stata dataset (nominal)'!T305)), "")</f>
        <v>0</v>
      </c>
      <c r="U306" s="72">
        <f>_xlfn.IFNA(IF('Stata dataset (nominal)'!U305="","",IF(LEFT(U$4,1)="£", 'Stata dataset (nominal)'!U305*$D306, 'Stata dataset (nominal)'!U305)), "")</f>
        <v>26.592453669295491</v>
      </c>
      <c r="V306" s="72">
        <f>_xlfn.IFNA(IF('Stata dataset (nominal)'!V305="","",IF(LEFT(V$4,1)="£", 'Stata dataset (nominal)'!V305*$D306, 'Stata dataset (nominal)'!V305)), "")</f>
        <v>135.96015068616938</v>
      </c>
      <c r="W306" s="72">
        <f>_xlfn.IFNA(IF('Stata dataset (nominal)'!W305="","",IF(LEFT(W$4,1)="£", 'Stata dataset (nominal)'!W305*$D306, 'Stata dataset (nominal)'!W305)), "")</f>
        <v>2.2500259285034314</v>
      </c>
      <c r="X306" s="72">
        <f>_xlfn.IFNA(IF('Stata dataset (nominal)'!X305="","",IF(LEFT(X$4,1)="£", 'Stata dataset (nominal)'!X305*$D306, 'Stata dataset (nominal)'!X305)), "")</f>
        <v>11.361359182802492</v>
      </c>
      <c r="Y306" s="72">
        <f>_xlfn.IFNA(IF('Stata dataset (nominal)'!Y305="","",IF(LEFT(Y$4,1)="£", 'Stata dataset (nominal)'!Y305*$D306, 'Stata dataset (nominal)'!Y305)), "")</f>
        <v>16.122295495286338</v>
      </c>
      <c r="Z306" s="72">
        <f>_xlfn.IFNA(IF('Stata dataset (nominal)'!Z305="","",IF(LEFT(Z$4,1)="£", 'Stata dataset (nominal)'!Z305*$D306, 'Stata dataset (nominal)'!Z305)), "")</f>
        <v>15.287942202590637</v>
      </c>
      <c r="AA306" s="72">
        <f>_xlfn.IFNA(IF('Stata dataset (nominal)'!AA305="","",IF(LEFT(AA$4,1)="£", 'Stata dataset (nominal)'!AA305*$D306, 'Stata dataset (nominal)'!AA305)), "")</f>
        <v>110.24974882708864</v>
      </c>
      <c r="AB306" s="72">
        <f>_xlfn.IFNA(IF('Stata dataset (nominal)'!AB305="","",IF(LEFT(AB$4,1)="£", 'Stata dataset (nominal)'!AB305*$D306, 'Stata dataset (nominal)'!AB305)), "")</f>
        <v>1.2880800396834913</v>
      </c>
      <c r="AC306" s="72">
        <f>_xlfn.IFNA(IF('Stata dataset (nominal)'!AC305="","",IF(LEFT(AC$4,1)="£", 'Stata dataset (nominal)'!AC305*$D306, 'Stata dataset (nominal)'!AC305)), "")</f>
        <v>1.1486519602079615</v>
      </c>
      <c r="AD306" s="72">
        <f>_xlfn.IFNA(IF('Stata dataset (nominal)'!AD305="","",IF(LEFT(AD$4,1)="£", 'Stata dataset (nominal)'!AD305*$D306, 'Stata dataset (nominal)'!AD305)), "")</f>
        <v>4.2449904569389615E-2</v>
      </c>
    </row>
    <row r="307" spans="1:30" x14ac:dyDescent="0.4">
      <c r="A307" s="63" t="str">
        <f t="shared" si="3"/>
        <v>SSC19</v>
      </c>
      <c r="B307" s="63" t="s">
        <v>493</v>
      </c>
      <c r="C307" s="63" t="s">
        <v>253</v>
      </c>
      <c r="D307" s="72">
        <f>_xlfn.IFNA(IF('Stata dataset (nominal)'!D306="","",IF(LEFT(D$4,1)="£",'Stata dataset (nominal)'!D306*$D307,'Stata dataset (nominal)'!D306)),"")</f>
        <v>1.1560444722831191</v>
      </c>
      <c r="E307" s="72">
        <f>_xlfn.IFNA(IF('Stata dataset (nominal)'!E306="","",IF(LEFT(E$4,1)="£", 'Stata dataset (nominal)'!E306*$D307, 'Stata dataset (nominal)'!E306)), "")</f>
        <v>5.5547936893203875</v>
      </c>
      <c r="F307" s="72">
        <f>_xlfn.IFNA(IF('Stata dataset (nominal)'!F306="","",IF(LEFT(F$4,1)="£", 'Stata dataset (nominal)'!F306*$D307, 'Stata dataset (nominal)'!F306)), "")</f>
        <v>0.62426401503288442</v>
      </c>
      <c r="G307" s="72">
        <f>_xlfn.IFNA(IF('Stata dataset (nominal)'!G306="","",IF(LEFT(G$4,1)="£", 'Stata dataset (nominal)'!G306*$D307, 'Stata dataset (nominal)'!G306)), "")</f>
        <v>3.3270959912308169</v>
      </c>
      <c r="H307" s="72">
        <f>_xlfn.IFNA(IF('Stata dataset (nominal)'!H306="","",IF(LEFT(H$4,1)="£", 'Stata dataset (nominal)'!H306*$D307, 'Stata dataset (nominal)'!H306)), "")</f>
        <v>0.98841802380206678</v>
      </c>
      <c r="I307" s="72">
        <f>_xlfn.IFNA(IF('Stata dataset (nominal)'!I306="","",IF(LEFT(I$4,1)="£", 'Stata dataset (nominal)'!I306*$D307, 'Stata dataset (nominal)'!I306)), "")</f>
        <v>3.4114872377074845</v>
      </c>
      <c r="J307" s="72" t="str">
        <f>_xlfn.IFNA(IF('Stata dataset (nominal)'!J306="","",IF(LEFT(J$4,1)="£", 'Stata dataset (nominal)'!J306*$D307, 'Stata dataset (nominal)'!J306)), "")</f>
        <v/>
      </c>
      <c r="K307" s="72" t="str">
        <f>_xlfn.IFNA(IF('Stata dataset (nominal)'!K306="","",IF(LEFT(K$4,1)="£", 'Stata dataset (nominal)'!K306*$D307, 'Stata dataset (nominal)'!K306)), "")</f>
        <v/>
      </c>
      <c r="L307" s="72">
        <f>_xlfn.IFNA(IF('Stata dataset (nominal)'!L306="","",IF(LEFT(L$4,1)="£", 'Stata dataset (nominal)'!L306*$D307, 'Stata dataset (nominal)'!L306)), "")</f>
        <v>0</v>
      </c>
      <c r="M307" s="72">
        <f>_xlfn.IFNA(IF('Stata dataset (nominal)'!M306="","",IF(LEFT(M$4,1)="£", 'Stata dataset (nominal)'!M306*$D307, 'Stata dataset (nominal)'!M306)), "")</f>
        <v>1.3259830097087377</v>
      </c>
      <c r="N307" s="72" t="str">
        <f>_xlfn.IFNA(IF('Stata dataset (nominal)'!N306="","",IF(LEFT(N$4,1)="£", 'Stata dataset (nominal)'!N306*$D307, 'Stata dataset (nominal)'!N306)), "")</f>
        <v/>
      </c>
      <c r="O307" s="72">
        <f>_xlfn.IFNA(IF('Stata dataset (nominal)'!O306="","",IF(LEFT(O$4,1)="£", 'Stata dataset (nominal)'!O306*$D307, 'Stata dataset (nominal)'!O306)), "")</f>
        <v>374.11700000000002</v>
      </c>
      <c r="P307" s="72">
        <f>_xlfn.IFNA(IF('Stata dataset (nominal)'!P306="","",IF(LEFT(P$4,1)="£", 'Stata dataset (nominal)'!P306*$D307, 'Stata dataset (nominal)'!P306)), "")</f>
        <v>0</v>
      </c>
      <c r="Q307" s="72">
        <f>_xlfn.IFNA(IF('Stata dataset (nominal)'!Q306="","",IF(LEFT(Q$4,1)="£", 'Stata dataset (nominal)'!Q306*$D307, 'Stata dataset (nominal)'!Q306)), "")</f>
        <v>0</v>
      </c>
      <c r="R307" s="72">
        <f>_xlfn.IFNA(IF('Stata dataset (nominal)'!R306="","",IF(LEFT(R$4,1)="£", 'Stata dataset (nominal)'!R306*$D307, 'Stata dataset (nominal)'!R306)), "")</f>
        <v>304.464</v>
      </c>
      <c r="S307" s="72">
        <f>_xlfn.IFNA(IF('Stata dataset (nominal)'!S306="","",IF(LEFT(S$4,1)="£", 'Stata dataset (nominal)'!S306*$D307, 'Stata dataset (nominal)'!S306)), "")</f>
        <v>0</v>
      </c>
      <c r="T307" s="72">
        <f>_xlfn.IFNA(IF('Stata dataset (nominal)'!T306="","",IF(LEFT(T$4,1)="£", 'Stata dataset (nominal)'!T306*$D307, 'Stata dataset (nominal)'!T306)), "")</f>
        <v>0</v>
      </c>
      <c r="U307" s="72">
        <f>_xlfn.IFNA(IF('Stata dataset (nominal)'!U306="","",IF(LEFT(U$4,1)="£", 'Stata dataset (nominal)'!U306*$D307, 'Stata dataset (nominal)'!U306)), "")</f>
        <v>25.676209927931296</v>
      </c>
      <c r="V307" s="72">
        <f>_xlfn.IFNA(IF('Stata dataset (nominal)'!V306="","",IF(LEFT(V$4,1)="£", 'Stata dataset (nominal)'!V306*$D307, 'Stata dataset (nominal)'!V306)), "")</f>
        <v>135.95717218165075</v>
      </c>
      <c r="W307" s="72">
        <f>_xlfn.IFNA(IF('Stata dataset (nominal)'!W306="","",IF(LEFT(W$4,1)="£", 'Stata dataset (nominal)'!W306*$D307, 'Stata dataset (nominal)'!W306)), "")</f>
        <v>2.2380590230529358</v>
      </c>
      <c r="X307" s="72">
        <f>_xlfn.IFNA(IF('Stata dataset (nominal)'!X306="","",IF(LEFT(X$4,1)="£", 'Stata dataset (nominal)'!X306*$D307, 'Stata dataset (nominal)'!X306)), "")</f>
        <v>11.735274776901591</v>
      </c>
      <c r="Y307" s="72">
        <f>_xlfn.IFNA(IF('Stata dataset (nominal)'!Y306="","",IF(LEFT(Y$4,1)="£", 'Stata dataset (nominal)'!Y306*$D307, 'Stata dataset (nominal)'!Y306)), "")</f>
        <v>16.122295495286338</v>
      </c>
      <c r="Z307" s="72">
        <f>_xlfn.IFNA(IF('Stata dataset (nominal)'!Z306="","",IF(LEFT(Z$4,1)="£", 'Stata dataset (nominal)'!Z306*$D307, 'Stata dataset (nominal)'!Z306)), "")</f>
        <v>14.870765556242786</v>
      </c>
      <c r="AA307" s="72">
        <f>_xlfn.IFNA(IF('Stata dataset (nominal)'!AA306="","",IF(LEFT(AA$4,1)="£", 'Stata dataset (nominal)'!AA306*$D307, 'Stata dataset (nominal)'!AA306)), "")</f>
        <v>112.99525485436891</v>
      </c>
      <c r="AB307" s="72">
        <f>_xlfn.IFNA(IF('Stata dataset (nominal)'!AB306="","",IF(LEFT(AB$4,1)="£", 'Stata dataset (nominal)'!AB306*$D307, 'Stata dataset (nominal)'!AB306)), "")</f>
        <v>1.0589367366113371</v>
      </c>
      <c r="AC307" s="72">
        <f>_xlfn.IFNA(IF('Stata dataset (nominal)'!AC306="","",IF(LEFT(AC$4,1)="£", 'Stata dataset (nominal)'!AC306*$D307, 'Stata dataset (nominal)'!AC306)), "")</f>
        <v>1.1247292056342597</v>
      </c>
      <c r="AD307" s="72">
        <f>_xlfn.IFNA(IF('Stata dataset (nominal)'!AD306="","",IF(LEFT(AD$4,1)="£", 'Stata dataset (nominal)'!AD306*$D307, 'Stata dataset (nominal)'!AD306)), "")</f>
        <v>4.3929689946758527E-2</v>
      </c>
    </row>
    <row r="308" spans="1:30" x14ac:dyDescent="0.4">
      <c r="A308" s="63" t="str">
        <f t="shared" si="3"/>
        <v>SSC20</v>
      </c>
      <c r="B308" s="63" t="s">
        <v>493</v>
      </c>
      <c r="C308" s="63" t="s">
        <v>255</v>
      </c>
      <c r="D308" s="72">
        <f>_xlfn.IFNA(IF('Stata dataset (nominal)'!D307="","",IF(LEFT(D$4,1)="£",'Stata dataset (nominal)'!D307*$D308,'Stata dataset (nominal)'!D307)),"")</f>
        <v>1.1367310801447381</v>
      </c>
      <c r="E308" s="72">
        <f>_xlfn.IFNA(IF('Stata dataset (nominal)'!E307="","",IF(LEFT(E$4,1)="£", 'Stata dataset (nominal)'!E307*$D308, 'Stata dataset (nominal)'!E307)), "")</f>
        <v>6.2815759488798228</v>
      </c>
      <c r="F308" s="72">
        <f>_xlfn.IFNA(IF('Stata dataset (nominal)'!F307="","",IF(LEFT(F$4,1)="£", 'Stata dataset (nominal)'!F307*$D308, 'Stata dataset (nominal)'!F307)), "")</f>
        <v>1.0696639464161986</v>
      </c>
      <c r="G308" s="72">
        <f>_xlfn.IFNA(IF('Stata dataset (nominal)'!G307="","",IF(LEFT(G$4,1)="£", 'Stata dataset (nominal)'!G307*$D308, 'Stata dataset (nominal)'!G307)), "")</f>
        <v>11.538957194549237</v>
      </c>
      <c r="H308" s="72">
        <f>_xlfn.IFNA(IF('Stata dataset (nominal)'!H307="","",IF(LEFT(H$4,1)="£", 'Stata dataset (nominal)'!H307*$D308, 'Stata dataset (nominal)'!H307)), "")</f>
        <v>0.96963161136346154</v>
      </c>
      <c r="I308" s="72">
        <f>_xlfn.IFNA(IF('Stata dataset (nominal)'!I307="","",IF(LEFT(I$4,1)="£", 'Stata dataset (nominal)'!I307*$D308, 'Stata dataset (nominal)'!I307)), "")</f>
        <v>2.661087458618832</v>
      </c>
      <c r="J308" s="72" t="str">
        <f>_xlfn.IFNA(IF('Stata dataset (nominal)'!J307="","",IF(LEFT(J$4,1)="£", 'Stata dataset (nominal)'!J307*$D308, 'Stata dataset (nominal)'!J307)), "")</f>
        <v/>
      </c>
      <c r="K308" s="72" t="str">
        <f>_xlfn.IFNA(IF('Stata dataset (nominal)'!K307="","",IF(LEFT(K$4,1)="£", 'Stata dataset (nominal)'!K307*$D308, 'Stata dataset (nominal)'!K307)), "")</f>
        <v/>
      </c>
      <c r="L308" s="72">
        <f>_xlfn.IFNA(IF('Stata dataset (nominal)'!L307="","",IF(LEFT(L$4,1)="£", 'Stata dataset (nominal)'!L307*$D308, 'Stata dataset (nominal)'!L307)), "")</f>
        <v>0</v>
      </c>
      <c r="M308" s="72">
        <f>_xlfn.IFNA(IF('Stata dataset (nominal)'!M307="","",IF(LEFT(M$4,1)="£", 'Stata dataset (nominal)'!M307*$D308, 'Stata dataset (nominal)'!M307)), "")</f>
        <v>0.81048926014319822</v>
      </c>
      <c r="N308" s="72" t="str">
        <f>_xlfn.IFNA(IF('Stata dataset (nominal)'!N307="","",IF(LEFT(N$4,1)="£", 'Stata dataset (nominal)'!N307*$D308, 'Stata dataset (nominal)'!N307)), "")</f>
        <v/>
      </c>
      <c r="O308" s="72">
        <f>_xlfn.IFNA(IF('Stata dataset (nominal)'!O307="","",IF(LEFT(O$4,1)="£", 'Stata dataset (nominal)'!O307*$D308, 'Stata dataset (nominal)'!O307)), "")</f>
        <v>358.21499999999997</v>
      </c>
      <c r="P308" s="72" t="str">
        <f>_xlfn.IFNA(IF('Stata dataset (nominal)'!P307="","",IF(LEFT(P$4,1)="£", 'Stata dataset (nominal)'!P307*$D308, 'Stata dataset (nominal)'!P307)), "")</f>
        <v/>
      </c>
      <c r="Q308" s="72" t="str">
        <f>_xlfn.IFNA(IF('Stata dataset (nominal)'!Q307="","",IF(LEFT(Q$4,1)="£", 'Stata dataset (nominal)'!Q307*$D308, 'Stata dataset (nominal)'!Q307)), "")</f>
        <v/>
      </c>
      <c r="R308" s="72">
        <f>_xlfn.IFNA(IF('Stata dataset (nominal)'!R307="","",IF(LEFT(R$4,1)="£", 'Stata dataset (nominal)'!R307*$D308, 'Stata dataset (nominal)'!R307)), "")</f>
        <v>317.10500000000002</v>
      </c>
      <c r="S308" s="72" t="str">
        <f>_xlfn.IFNA(IF('Stata dataset (nominal)'!S307="","",IF(LEFT(S$4,1)="£", 'Stata dataset (nominal)'!S307*$D308, 'Stata dataset (nominal)'!S307)), "")</f>
        <v/>
      </c>
      <c r="T308" s="72" t="str">
        <f>_xlfn.IFNA(IF('Stata dataset (nominal)'!T307="","",IF(LEFT(T$4,1)="£", 'Stata dataset (nominal)'!T307*$D308, 'Stata dataset (nominal)'!T307)), "")</f>
        <v/>
      </c>
      <c r="U308" s="72">
        <f>_xlfn.IFNA(IF('Stata dataset (nominal)'!U307="","",IF(LEFT(U$4,1)="£", 'Stata dataset (nominal)'!U307*$D308, 'Stata dataset (nominal)'!U307)), "")</f>
        <v>25.025438298416617</v>
      </c>
      <c r="V308" s="72">
        <f>_xlfn.IFNA(IF('Stata dataset (nominal)'!V307="","",IF(LEFT(V$4,1)="£", 'Stata dataset (nominal)'!V307*$D308, 'Stata dataset (nominal)'!V307)), "")</f>
        <v>135.68623056437659</v>
      </c>
      <c r="W308" s="72">
        <f>_xlfn.IFNA(IF('Stata dataset (nominal)'!W307="","",IF(LEFT(W$4,1)="£", 'Stata dataset (nominal)'!W307*$D308, 'Stata dataset (nominal)'!W307)), "")</f>
        <v>2.2478720024705949</v>
      </c>
      <c r="X308" s="72">
        <f>_xlfn.IFNA(IF('Stata dataset (nominal)'!X307="","",IF(LEFT(X$4,1)="£", 'Stata dataset (nominal)'!X307*$D308, 'Stata dataset (nominal)'!X307)), "")</f>
        <v>10.271101031262896</v>
      </c>
      <c r="Y308" s="72">
        <f>_xlfn.IFNA(IF('Stata dataset (nominal)'!Y307="","",IF(LEFT(Y$4,1)="£", 'Stata dataset (nominal)'!Y307*$D308, 'Stata dataset (nominal)'!Y307)), "")</f>
        <v>14.44830264768931</v>
      </c>
      <c r="Z308" s="72">
        <f>_xlfn.IFNA(IF('Stata dataset (nominal)'!Z307="","",IF(LEFT(Z$4,1)="£", 'Stata dataset (nominal)'!Z307*$D308, 'Stata dataset (nominal)'!Z307)), "")</f>
        <v>14.44830264768931</v>
      </c>
      <c r="AA308" s="72">
        <f>_xlfn.IFNA(IF('Stata dataset (nominal)'!AA307="","",IF(LEFT(AA$4,1)="£", 'Stata dataset (nominal)'!AA307*$D308, 'Stata dataset (nominal)'!AA307)), "")</f>
        <v>111.13251405035032</v>
      </c>
      <c r="AB308" s="72">
        <f>_xlfn.IFNA(IF('Stata dataset (nominal)'!AB307="","",IF(LEFT(AB$4,1)="£", 'Stata dataset (nominal)'!AB307*$D308, 'Stata dataset (nominal)'!AB307)), "")</f>
        <v>0.94007660327969833</v>
      </c>
      <c r="AC308" s="72">
        <f>_xlfn.IFNA(IF('Stata dataset (nominal)'!AC307="","",IF(LEFT(AC$4,1)="£", 'Stata dataset (nominal)'!AC307*$D308, 'Stata dataset (nominal)'!AC307)), "")</f>
        <v>1.1059389802418023</v>
      </c>
      <c r="AD308" s="72">
        <f>_xlfn.IFNA(IF('Stata dataset (nominal)'!AD307="","",IF(LEFT(AD$4,1)="£", 'Stata dataset (nominal)'!AD307*$D308, 'Stata dataset (nominal)'!AD307)), "")</f>
        <v>2.6144814843328975E-2</v>
      </c>
    </row>
    <row r="309" spans="1:30" x14ac:dyDescent="0.4">
      <c r="A309" s="63" t="str">
        <f t="shared" si="3"/>
        <v>SSC21</v>
      </c>
      <c r="B309" s="63" t="s">
        <v>493</v>
      </c>
      <c r="C309" s="63" t="s">
        <v>257</v>
      </c>
      <c r="D309" s="72">
        <f>_xlfn.IFNA(IF('Stata dataset (nominal)'!D308="","",IF(LEFT(D$4,1)="£",'Stata dataset (nominal)'!D308*$D309,'Stata dataset (nominal)'!D308)),"")</f>
        <v>1.1277018254028868</v>
      </c>
      <c r="E309" s="72">
        <f>_xlfn.IFNA(IF('Stata dataset (nominal)'!E308="","",IF(LEFT(E$4,1)="£", 'Stata dataset (nominal)'!E308*$D309, 'Stata dataset (nominal)'!E308)), "")</f>
        <v>5.3374127396318629</v>
      </c>
      <c r="F309" s="72">
        <f>_xlfn.IFNA(IF('Stata dataset (nominal)'!F308="","",IF(LEFT(F$4,1)="£", 'Stata dataset (nominal)'!F308*$D309, 'Stata dataset (nominal)'!F308)), "")</f>
        <v>1.3227942411975862</v>
      </c>
      <c r="G309" s="72">
        <f>_xlfn.IFNA(IF('Stata dataset (nominal)'!G308="","",IF(LEFT(G$4,1)="£", 'Stata dataset (nominal)'!G308*$D309, 'Stata dataset (nominal)'!G308)), "")</f>
        <v>3.7202883220041234</v>
      </c>
      <c r="H309" s="72">
        <f>_xlfn.IFNA(IF('Stata dataset (nominal)'!H308="","",IF(LEFT(H$4,1)="£", 'Stata dataset (nominal)'!H308*$D309, 'Stata dataset (nominal)'!H308)), "")</f>
        <v>0.93937562056060464</v>
      </c>
      <c r="I309" s="72">
        <f>_xlfn.IFNA(IF('Stata dataset (nominal)'!I308="","",IF(LEFT(I$4,1)="£", 'Stata dataset (nominal)'!I308*$D309, 'Stata dataset (nominal)'!I308)), "")</f>
        <v>2.1945077522340175</v>
      </c>
      <c r="J309" s="72">
        <f>_xlfn.IFNA(IF('Stata dataset (nominal)'!J308="","",IF(LEFT(J$4,1)="£", 'Stata dataset (nominal)'!J308*$D309, 'Stata dataset (nominal)'!J308)), "")</f>
        <v>0.14660123730237529</v>
      </c>
      <c r="K309" s="72" t="str">
        <f>_xlfn.IFNA(IF('Stata dataset (nominal)'!K308="","",IF(LEFT(K$4,1)="£", 'Stata dataset (nominal)'!K308*$D309, 'Stata dataset (nominal)'!K308)), "")</f>
        <v/>
      </c>
      <c r="L309" s="72">
        <f>_xlfn.IFNA(IF('Stata dataset (nominal)'!L308="","",IF(LEFT(L$4,1)="£", 'Stata dataset (nominal)'!L308*$D309, 'Stata dataset (nominal)'!L308)), "")</f>
        <v>1.1277018254028867E-3</v>
      </c>
      <c r="M309" s="72" t="str">
        <f>_xlfn.IFNA(IF('Stata dataset (nominal)'!M308="","",IF(LEFT(M$4,1)="£", 'Stata dataset (nominal)'!M308*$D309, 'Stata dataset (nominal)'!M308)), "")</f>
        <v/>
      </c>
      <c r="N309" s="72" t="str">
        <f>_xlfn.IFNA(IF('Stata dataset (nominal)'!N308="","",IF(LEFT(N$4,1)="£", 'Stata dataset (nominal)'!N308*$D309, 'Stata dataset (nominal)'!N308)), "")</f>
        <v/>
      </c>
      <c r="O309" s="72">
        <f>_xlfn.IFNA(IF('Stata dataset (nominal)'!O308="","",IF(LEFT(O$4,1)="£", 'Stata dataset (nominal)'!O308*$D309, 'Stata dataset (nominal)'!O308)), "")</f>
        <v>350.32499999999999</v>
      </c>
      <c r="P309" s="72">
        <f>_xlfn.IFNA(IF('Stata dataset (nominal)'!P308="","",IF(LEFT(P$4,1)="£", 'Stata dataset (nominal)'!P308*$D309, 'Stata dataset (nominal)'!P308)), "")</f>
        <v>0</v>
      </c>
      <c r="Q309" s="72">
        <f>_xlfn.IFNA(IF('Stata dataset (nominal)'!Q308="","",IF(LEFT(Q$4,1)="£", 'Stata dataset (nominal)'!Q308*$D309, 'Stata dataset (nominal)'!Q308)), "")</f>
        <v>0</v>
      </c>
      <c r="R309" s="72">
        <f>_xlfn.IFNA(IF('Stata dataset (nominal)'!R308="","",IF(LEFT(R$4,1)="£", 'Stata dataset (nominal)'!R308*$D309, 'Stata dataset (nominal)'!R308)), "")</f>
        <v>324.10300000000001</v>
      </c>
      <c r="S309" s="72">
        <f>_xlfn.IFNA(IF('Stata dataset (nominal)'!S308="","",IF(LEFT(S$4,1)="£", 'Stata dataset (nominal)'!S308*$D309, 'Stata dataset (nominal)'!S308)), "")</f>
        <v>0</v>
      </c>
      <c r="T309" s="72">
        <f>_xlfn.IFNA(IF('Stata dataset (nominal)'!T308="","",IF(LEFT(T$4,1)="£", 'Stata dataset (nominal)'!T308*$D309, 'Stata dataset (nominal)'!T308)), "")</f>
        <v>0</v>
      </c>
      <c r="U309" s="72">
        <f>_xlfn.IFNA(IF('Stata dataset (nominal)'!U308="","",IF(LEFT(U$4,1)="£", 'Stata dataset (nominal)'!U308*$D309, 'Stata dataset (nominal)'!U308)), "")</f>
        <v>24.720354913073265</v>
      </c>
      <c r="V309" s="72">
        <f>_xlfn.IFNA(IF('Stata dataset (nominal)'!V308="","",IF(LEFT(V$4,1)="£", 'Stata dataset (nominal)'!V308*$D309, 'Stata dataset (nominal)'!V308)), "")</f>
        <v>135.16154601927479</v>
      </c>
      <c r="W309" s="72">
        <f>_xlfn.IFNA(IF('Stata dataset (nominal)'!W308="","",IF(LEFT(W$4,1)="£", 'Stata dataset (nominal)'!W308*$D309, 'Stata dataset (nominal)'!W308)), "")</f>
        <v>2.2768862602785718</v>
      </c>
      <c r="X309" s="72">
        <f>_xlfn.IFNA(IF('Stata dataset (nominal)'!X308="","",IF(LEFT(X$4,1)="£", 'Stata dataset (nominal)'!X308*$D309, 'Stata dataset (nominal)'!X308)), "")</f>
        <v>10.271101031262896</v>
      </c>
      <c r="Y309" s="72">
        <f>_xlfn.IFNA(IF('Stata dataset (nominal)'!Y308="","",IF(LEFT(Y$4,1)="£", 'Stata dataset (nominal)'!Y308*$D309, 'Stata dataset (nominal)'!Y308)), "")</f>
        <v>14.44830264768931</v>
      </c>
      <c r="Z309" s="72">
        <f>_xlfn.IFNA(IF('Stata dataset (nominal)'!Z308="","",IF(LEFT(Z$4,1)="£", 'Stata dataset (nominal)'!Z308*$D309, 'Stata dataset (nominal)'!Z308)), "")</f>
        <v>14.44830264768931</v>
      </c>
      <c r="AA309" s="72">
        <f>_xlfn.IFNA(IF('Stata dataset (nominal)'!AA308="","",IF(LEFT(AA$4,1)="£", 'Stata dataset (nominal)'!AA308*$D309, 'Stata dataset (nominal)'!AA308)), "")</f>
        <v>115.06731115863437</v>
      </c>
      <c r="AB309" s="72">
        <f>_xlfn.IFNA(IF('Stata dataset (nominal)'!AB308="","",IF(LEFT(AB$4,1)="£", 'Stata dataset (nominal)'!AB308*$D309, 'Stata dataset (nominal)'!AB308)), "")</f>
        <v>0.75668792484533709</v>
      </c>
      <c r="AC309" s="72">
        <f>_xlfn.IFNA(IF('Stata dataset (nominal)'!AC308="","",IF(LEFT(AC$4,1)="£", 'Stata dataset (nominal)'!AC308*$D309, 'Stata dataset (nominal)'!AC308)), "")</f>
        <v>1.0971543125609686</v>
      </c>
      <c r="AD309" s="72">
        <f>_xlfn.IFNA(IF('Stata dataset (nominal)'!AD308="","",IF(LEFT(AD$4,1)="£", 'Stata dataset (nominal)'!AD308*$D309, 'Stata dataset (nominal)'!AD308)), "")</f>
        <v>3.2703352936683715E-2</v>
      </c>
    </row>
    <row r="310" spans="1:30" x14ac:dyDescent="0.4">
      <c r="A310" s="63" t="str">
        <f t="shared" si="3"/>
        <v>SSC22</v>
      </c>
      <c r="B310" s="63" t="s">
        <v>493</v>
      </c>
      <c r="C310" s="63" t="s">
        <v>259</v>
      </c>
      <c r="D310" s="72">
        <f>_xlfn.IFNA(IF('Stata dataset (nominal)'!D309="","",IF(LEFT(D$4,1)="£",'Stata dataset (nominal)'!D309*$D310,'Stata dataset (nominal)'!D309)),"")</f>
        <v>1.0877412700751434</v>
      </c>
      <c r="E310" s="72">
        <f>_xlfn.IFNA(IF('Stata dataset (nominal)'!E309="","",IF(LEFT(E$4,1)="£", 'Stata dataset (nominal)'!E309*$D310, 'Stata dataset (nominal)'!E309)), "")</f>
        <v>5.7387808312034174</v>
      </c>
      <c r="F310" s="72">
        <f>_xlfn.IFNA(IF('Stata dataset (nominal)'!F309="","",IF(LEFT(F$4,1)="£", 'Stata dataset (nominal)'!F309*$D310, 'Stata dataset (nominal)'!F309)), "")</f>
        <v>0.94721677480008248</v>
      </c>
      <c r="G310" s="72">
        <f>_xlfn.IFNA(IF('Stata dataset (nominal)'!G309="","",IF(LEFT(G$4,1)="£", 'Stata dataset (nominal)'!G309*$D310, 'Stata dataset (nominal)'!G309)), "")</f>
        <v>3.9030602889469166</v>
      </c>
      <c r="H310" s="72">
        <f>_xlfn.IFNA(IF('Stata dataset (nominal)'!H309="","",IF(LEFT(H$4,1)="£", 'Stata dataset (nominal)'!H309*$D310, 'Stata dataset (nominal)'!H309)), "")</f>
        <v>0.86823975641131035</v>
      </c>
      <c r="I310" s="72">
        <f>_xlfn.IFNA(IF('Stata dataset (nominal)'!I309="","",IF(LEFT(I$4,1)="£", 'Stata dataset (nominal)'!I309*$D310, 'Stata dataset (nominal)'!I309)), "")</f>
        <v>4.3919595076281777</v>
      </c>
      <c r="J310" s="72">
        <f>_xlfn.IFNA(IF('Stata dataset (nominal)'!J309="","",IF(LEFT(J$4,1)="£", 'Stata dataset (nominal)'!J309*$D310, 'Stata dataset (nominal)'!J309)), "")</f>
        <v>0.13560888728521936</v>
      </c>
      <c r="K310" s="72" t="str">
        <f>_xlfn.IFNA(IF('Stata dataset (nominal)'!K309="","",IF(LEFT(K$4,1)="£", 'Stata dataset (nominal)'!K309*$D310, 'Stata dataset (nominal)'!K309)), "")</f>
        <v/>
      </c>
      <c r="L310" s="72">
        <f>_xlfn.IFNA(IF('Stata dataset (nominal)'!L309="","",IF(LEFT(L$4,1)="£", 'Stata dataset (nominal)'!L309*$D310, 'Stata dataset (nominal)'!L309)), "")</f>
        <v>0</v>
      </c>
      <c r="M310" s="72" t="str">
        <f>_xlfn.IFNA(IF('Stata dataset (nominal)'!M309="","",IF(LEFT(M$4,1)="£", 'Stata dataset (nominal)'!M309*$D310, 'Stata dataset (nominal)'!M309)), "")</f>
        <v/>
      </c>
      <c r="N310" s="72" t="str">
        <f>_xlfn.IFNA(IF('Stata dataset (nominal)'!N309="","",IF(LEFT(N$4,1)="£", 'Stata dataset (nominal)'!N309*$D310, 'Stata dataset (nominal)'!N309)), "")</f>
        <v/>
      </c>
      <c r="O310" s="72">
        <f>_xlfn.IFNA(IF('Stata dataset (nominal)'!O309="","",IF(LEFT(O$4,1)="£", 'Stata dataset (nominal)'!O309*$D310, 'Stata dataset (nominal)'!O309)), "")</f>
        <v>342.63408333333302</v>
      </c>
      <c r="P310" s="72">
        <f>_xlfn.IFNA(IF('Stata dataset (nominal)'!P309="","",IF(LEFT(P$4,1)="£", 'Stata dataset (nominal)'!P309*$D310, 'Stata dataset (nominal)'!P309)), "")</f>
        <v>0</v>
      </c>
      <c r="Q310" s="72">
        <f>_xlfn.IFNA(IF('Stata dataset (nominal)'!Q309="","",IF(LEFT(Q$4,1)="£", 'Stata dataset (nominal)'!Q309*$D310, 'Stata dataset (nominal)'!Q309)), "")</f>
        <v>0</v>
      </c>
      <c r="R310" s="72">
        <f>_xlfn.IFNA(IF('Stata dataset (nominal)'!R309="","",IF(LEFT(R$4,1)="£", 'Stata dataset (nominal)'!R309*$D310, 'Stata dataset (nominal)'!R309)), "")</f>
        <v>330.30133333333299</v>
      </c>
      <c r="S310" s="72">
        <f>_xlfn.IFNA(IF('Stata dataset (nominal)'!S309="","",IF(LEFT(S$4,1)="£", 'Stata dataset (nominal)'!S309*$D310, 'Stata dataset (nominal)'!S309)), "")</f>
        <v>0</v>
      </c>
      <c r="T310" s="72">
        <f>_xlfn.IFNA(IF('Stata dataset (nominal)'!T309="","",IF(LEFT(T$4,1)="£", 'Stata dataset (nominal)'!T309*$D310, 'Stata dataset (nominal)'!T309)), "")</f>
        <v>0</v>
      </c>
      <c r="U310" s="72">
        <f>_xlfn.IFNA(IF('Stata dataset (nominal)'!U309="","",IF(LEFT(U$4,1)="£", 'Stata dataset (nominal)'!U309*$D310, 'Stata dataset (nominal)'!U309)), "")</f>
        <v>22.670257428139472</v>
      </c>
      <c r="V310" s="72">
        <f>_xlfn.IFNA(IF('Stata dataset (nominal)'!V309="","",IF(LEFT(V$4,1)="£", 'Stata dataset (nominal)'!V309*$D310, 'Stata dataset (nominal)'!V309)), "")</f>
        <v>135.4497502346548</v>
      </c>
      <c r="W310" s="72">
        <f>_xlfn.IFNA(IF('Stata dataset (nominal)'!W309="","",IF(LEFT(W$4,1)="£", 'Stata dataset (nominal)'!W309*$D310, 'Stata dataset (nominal)'!W309)), "")</f>
        <v>2.2606938088130124</v>
      </c>
      <c r="X310" s="72">
        <f>_xlfn.IFNA(IF('Stata dataset (nominal)'!X309="","",IF(LEFT(X$4,1)="£", 'Stata dataset (nominal)'!X309*$D310, 'Stata dataset (nominal)'!X309)), "")</f>
        <v>10.271101031262896</v>
      </c>
      <c r="Y310" s="72">
        <f>_xlfn.IFNA(IF('Stata dataset (nominal)'!Y309="","",IF(LEFT(Y$4,1)="£", 'Stata dataset (nominal)'!Y309*$D310, 'Stata dataset (nominal)'!Y309)), "")</f>
        <v>14.44830264768931</v>
      </c>
      <c r="Z310" s="72">
        <f>_xlfn.IFNA(IF('Stata dataset (nominal)'!Z309="","",IF(LEFT(Z$4,1)="£", 'Stata dataset (nominal)'!Z309*$D310, 'Stata dataset (nominal)'!Z309)), "")</f>
        <v>14.44830264768931</v>
      </c>
      <c r="AA310" s="72">
        <f>_xlfn.IFNA(IF('Stata dataset (nominal)'!AA309="","",IF(LEFT(AA$4,1)="£", 'Stata dataset (nominal)'!AA309*$D310, 'Stata dataset (nominal)'!AA309)), "")</f>
        <v>113.44597576248708</v>
      </c>
      <c r="AB310" s="72">
        <f>_xlfn.IFNA(IF('Stata dataset (nominal)'!AB309="","",IF(LEFT(AB$4,1)="£", 'Stata dataset (nominal)'!AB309*$D310, 'Stata dataset (nominal)'!AB309)), "")</f>
        <v>0.90826396051274483</v>
      </c>
      <c r="AC310" s="72">
        <f>_xlfn.IFNA(IF('Stata dataset (nominal)'!AC309="","",IF(LEFT(AC$4,1)="£", 'Stata dataset (nominal)'!AC309*$D310, 'Stata dataset (nominal)'!AC309)), "")</f>
        <v>1.0582762203006308</v>
      </c>
      <c r="AD310" s="72">
        <f>_xlfn.IFNA(IF('Stata dataset (nominal)'!AD309="","",IF(LEFT(AD$4,1)="£", 'Stata dataset (nominal)'!AD309*$D310, 'Stata dataset (nominal)'!AD309)), "")</f>
        <v>4.4597392073080881E-2</v>
      </c>
    </row>
    <row r="311" spans="1:30" x14ac:dyDescent="0.4">
      <c r="A311" s="63" t="str">
        <f t="shared" si="3"/>
        <v>SSC23</v>
      </c>
      <c r="B311" s="63" t="s">
        <v>493</v>
      </c>
      <c r="C311" s="63" t="s">
        <v>261</v>
      </c>
      <c r="D311" s="72">
        <f>_xlfn.IFNA(IF('Stata dataset (nominal)'!D310="","",IF(LEFT(D$4,1)="£",'Stata dataset (nominal)'!D310*$D311,'Stata dataset (nominal)'!D310)),"")</f>
        <v>1</v>
      </c>
      <c r="E311" s="72">
        <f>_xlfn.IFNA(IF('Stata dataset (nominal)'!E310="","",IF(LEFT(E$4,1)="£", 'Stata dataset (nominal)'!E310*$D311, 'Stata dataset (nominal)'!E310)), "")</f>
        <v>5.2750000000000004</v>
      </c>
      <c r="F311" s="72">
        <f>_xlfn.IFNA(IF('Stata dataset (nominal)'!F310="","",IF(LEFT(F$4,1)="£", 'Stata dataset (nominal)'!F310*$D311, 'Stata dataset (nominal)'!F310)), "")</f>
        <v>0.56899999999999995</v>
      </c>
      <c r="G311" s="72">
        <f>_xlfn.IFNA(IF('Stata dataset (nominal)'!G310="","",IF(LEFT(G$4,1)="£", 'Stata dataset (nominal)'!G310*$D311, 'Stata dataset (nominal)'!G310)), "")</f>
        <v>2.625</v>
      </c>
      <c r="H311" s="72">
        <f>_xlfn.IFNA(IF('Stata dataset (nominal)'!H310="","",IF(LEFT(H$4,1)="£", 'Stata dataset (nominal)'!H310*$D311, 'Stata dataset (nominal)'!H310)), "")</f>
        <v>0.91900000000000004</v>
      </c>
      <c r="I311" s="72">
        <f>_xlfn.IFNA(IF('Stata dataset (nominal)'!I310="","",IF(LEFT(I$4,1)="£", 'Stata dataset (nominal)'!I310*$D311, 'Stata dataset (nominal)'!I310)), "")</f>
        <v>3.6970000000000001</v>
      </c>
      <c r="J311" s="72">
        <f>_xlfn.IFNA(IF('Stata dataset (nominal)'!J310="","",IF(LEFT(J$4,1)="£", 'Stata dataset (nominal)'!J310*$D311, 'Stata dataset (nominal)'!J310)), "")</f>
        <v>3.3000000000000002E-2</v>
      </c>
      <c r="K311" s="72" t="str">
        <f>_xlfn.IFNA(IF('Stata dataset (nominal)'!K310="","",IF(LEFT(K$4,1)="£", 'Stata dataset (nominal)'!K310*$D311, 'Stata dataset (nominal)'!K310)), "")</f>
        <v/>
      </c>
      <c r="L311" s="72">
        <f>_xlfn.IFNA(IF('Stata dataset (nominal)'!L310="","",IF(LEFT(L$4,1)="£", 'Stata dataset (nominal)'!L310*$D311, 'Stata dataset (nominal)'!L310)), "")</f>
        <v>0</v>
      </c>
      <c r="M311" s="72" t="str">
        <f>_xlfn.IFNA(IF('Stata dataset (nominal)'!M310="","",IF(LEFT(M$4,1)="£", 'Stata dataset (nominal)'!M310*$D311, 'Stata dataset (nominal)'!M310)), "")</f>
        <v/>
      </c>
      <c r="N311" s="72" t="str">
        <f>_xlfn.IFNA(IF('Stata dataset (nominal)'!N310="","",IF(LEFT(N$4,1)="£", 'Stata dataset (nominal)'!N310*$D311, 'Stata dataset (nominal)'!N310)), "")</f>
        <v/>
      </c>
      <c r="O311" s="72">
        <f>_xlfn.IFNA(IF('Stata dataset (nominal)'!O310="","",IF(LEFT(O$4,1)="£", 'Stata dataset (nominal)'!O310*$D311, 'Stata dataset (nominal)'!O310)), "")</f>
        <v>335.59508333333332</v>
      </c>
      <c r="P311" s="72">
        <f>_xlfn.IFNA(IF('Stata dataset (nominal)'!P310="","",IF(LEFT(P$4,1)="£", 'Stata dataset (nominal)'!P310*$D311, 'Stata dataset (nominal)'!P310)), "")</f>
        <v>0</v>
      </c>
      <c r="Q311" s="72">
        <f>_xlfn.IFNA(IF('Stata dataset (nominal)'!Q310="","",IF(LEFT(Q$4,1)="£", 'Stata dataset (nominal)'!Q310*$D311, 'Stata dataset (nominal)'!Q310)), "")</f>
        <v>0</v>
      </c>
      <c r="R311" s="72">
        <f>_xlfn.IFNA(IF('Stata dataset (nominal)'!R310="","",IF(LEFT(R$4,1)="£", 'Stata dataset (nominal)'!R310*$D311, 'Stata dataset (nominal)'!R310)), "")</f>
        <v>340.07266666666663</v>
      </c>
      <c r="S311" s="72">
        <f>_xlfn.IFNA(IF('Stata dataset (nominal)'!S310="","",IF(LEFT(S$4,1)="£", 'Stata dataset (nominal)'!S310*$D311, 'Stata dataset (nominal)'!S310)), "")</f>
        <v>0</v>
      </c>
      <c r="T311" s="72">
        <f>_xlfn.IFNA(IF('Stata dataset (nominal)'!T310="","",IF(LEFT(T$4,1)="£", 'Stata dataset (nominal)'!T310*$D311, 'Stata dataset (nominal)'!T310)), "")</f>
        <v>0</v>
      </c>
      <c r="U311" s="72">
        <f>_xlfn.IFNA(IF('Stata dataset (nominal)'!U310="","",IF(LEFT(U$4,1)="£", 'Stata dataset (nominal)'!U310*$D311, 'Stata dataset (nominal)'!U310)), "")</f>
        <v>24.039937425466942</v>
      </c>
      <c r="V311" s="72">
        <f>_xlfn.IFNA(IF('Stata dataset (nominal)'!V310="","",IF(LEFT(V$4,1)="£", 'Stata dataset (nominal)'!V310*$D311, 'Stata dataset (nominal)'!V310)), "")</f>
        <v>135.48806307445986</v>
      </c>
      <c r="W311" s="72">
        <f>_xlfn.IFNA(IF('Stata dataset (nominal)'!W310="","",IF(LEFT(W$4,1)="£", 'Stata dataset (nominal)'!W310*$D311, 'Stata dataset (nominal)'!W310)), "")</f>
        <v>2.2643818733755277</v>
      </c>
      <c r="X311" s="72">
        <f>_xlfn.IFNA(IF('Stata dataset (nominal)'!X310="","",IF(LEFT(X$4,1)="£", 'Stata dataset (nominal)'!X310*$D311, 'Stata dataset (nominal)'!X310)), "")</f>
        <v>10.271101031262896</v>
      </c>
      <c r="Y311" s="72">
        <f>_xlfn.IFNA(IF('Stata dataset (nominal)'!Y310="","",IF(LEFT(Y$4,1)="£", 'Stata dataset (nominal)'!Y310*$D311, 'Stata dataset (nominal)'!Y310)), "")</f>
        <v>14.44830264768931</v>
      </c>
      <c r="Z311" s="72">
        <f>_xlfn.IFNA(IF('Stata dataset (nominal)'!Z310="","",IF(LEFT(Z$4,1)="£", 'Stata dataset (nominal)'!Z310*$D311, 'Stata dataset (nominal)'!Z310)), "")</f>
        <v>14.44830264768931</v>
      </c>
      <c r="AA311" s="72">
        <f>_xlfn.IFNA(IF('Stata dataset (nominal)'!AA310="","",IF(LEFT(AA$4,1)="£", 'Stata dataset (nominal)'!AA310*$D311, 'Stata dataset (nominal)'!AA310)), "")</f>
        <v>104.08199999999999</v>
      </c>
      <c r="AB311" s="72">
        <f>_xlfn.IFNA(IF('Stata dataset (nominal)'!AB310="","",IF(LEFT(AB$4,1)="£", 'Stata dataset (nominal)'!AB310*$D311, 'Stata dataset (nominal)'!AB310)), "")</f>
        <v>0.44499999999999995</v>
      </c>
      <c r="AC311" s="72">
        <f>_xlfn.IFNA(IF('Stata dataset (nominal)'!AC310="","",IF(LEFT(AC$4,1)="£", 'Stata dataset (nominal)'!AC310*$D311, 'Stata dataset (nominal)'!AC310)), "")</f>
        <v>0.97291171109791852</v>
      </c>
      <c r="AD311" s="72">
        <f>_xlfn.IFNA(IF('Stata dataset (nominal)'!AD310="","",IF(LEFT(AD$4,1)="£", 'Stata dataset (nominal)'!AD310*$D311, 'Stata dataset (nominal)'!AD310)), "")</f>
        <v>0.27099999999999996</v>
      </c>
    </row>
    <row r="312" spans="1:30" x14ac:dyDescent="0.4">
      <c r="A312" s="63" t="str">
        <f t="shared" ref="A312:A318" si="4">B312&amp;RIGHT(C312,2)</f>
        <v>SSC24</v>
      </c>
      <c r="B312" s="63" t="s">
        <v>493</v>
      </c>
      <c r="C312" s="160" t="s">
        <v>263</v>
      </c>
      <c r="D312" s="72">
        <f>_xlfn.IFNA(IF('Stata dataset (nominal)'!D311="","",IF(LEFT(D$4,1)="£",'Stata dataset (nominal)'!D311*$D312,'Stata dataset (nominal)'!D311)),"")</f>
        <v>0.94744609856262829</v>
      </c>
      <c r="E312" s="72">
        <f>_xlfn.IFNA(IF('Stata dataset (nominal)'!E311="","",IF(LEFT(E$4,1)="£", 'Stata dataset (nominal)'!E311*$D312, 'Stata dataset (nominal)'!E311)), "")</f>
        <v>6.2467260293766671</v>
      </c>
      <c r="F312" s="72">
        <f>_xlfn.IFNA(IF('Stata dataset (nominal)'!F311="","",IF(LEFT(F$4,1)="£", 'Stata dataset (nominal)'!F311*$D312, 'Stata dataset (nominal)'!F311)), "")</f>
        <v>0.68649152626825416</v>
      </c>
      <c r="G312" s="72">
        <f>_xlfn.IFNA(IF('Stata dataset (nominal)'!G311="","",IF(LEFT(G$4,1)="£", 'Stata dataset (nominal)'!G311*$D312, 'Stata dataset (nominal)'!G311)), "")</f>
        <v>4.0145154133944452</v>
      </c>
      <c r="H312" s="72">
        <f>_xlfn.IFNA(IF('Stata dataset (nominal)'!H311="","",IF(LEFT(H$4,1)="£", 'Stata dataset (nominal)'!H311*$D312, 'Stata dataset (nominal)'!H311)), "")</f>
        <v>1.0962245798196875</v>
      </c>
      <c r="I312" s="72">
        <f>_xlfn.IFNA(IF('Stata dataset (nominal)'!I311="","",IF(LEFT(I$4,1)="£", 'Stata dataset (nominal)'!I311*$D312, 'Stata dataset (nominal)'!I311)), "")</f>
        <v>1.5889188243902264</v>
      </c>
      <c r="J312" s="72">
        <f>_xlfn.IFNA(IF('Stata dataset (nominal)'!J311="","",IF(LEFT(J$4,1)="£", 'Stata dataset (nominal)'!J311*$D312, 'Stata dataset (nominal)'!J311)), "")</f>
        <v>3.796069427204677E-2</v>
      </c>
      <c r="K312" s="72" t="str">
        <f>_xlfn.IFNA(IF('Stata dataset (nominal)'!K311="","",IF(LEFT(K$4,1)="£", 'Stata dataset (nominal)'!K311*$D312, 'Stata dataset (nominal)'!K311)), "")</f>
        <v/>
      </c>
      <c r="L312" s="72">
        <f>_xlfn.IFNA(IF('Stata dataset (nominal)'!L311="","",IF(LEFT(L$4,1)="£", 'Stata dataset (nominal)'!L311*$D312, 'Stata dataset (nominal)'!L311)), "")</f>
        <v>0</v>
      </c>
      <c r="M312" s="72" t="str">
        <f>_xlfn.IFNA(IF('Stata dataset (nominal)'!M311="","",IF(LEFT(M$4,1)="£", 'Stata dataset (nominal)'!M311*$D312, 'Stata dataset (nominal)'!M311)), "")</f>
        <v/>
      </c>
      <c r="N312" s="72" t="str">
        <f>_xlfn.IFNA(IF('Stata dataset (nominal)'!N311="","",IF(LEFT(N$4,1)="£", 'Stata dataset (nominal)'!N311*$D312, 'Stata dataset (nominal)'!N311)), "")</f>
        <v/>
      </c>
      <c r="O312" s="72">
        <f>_xlfn.IFNA(IF('Stata dataset (nominal)'!O311="","",IF(LEFT(O$4,1)="£", 'Stata dataset (nominal)'!O311*$D312, 'Stata dataset (nominal)'!O311)), "")</f>
        <v>328.27658333333329</v>
      </c>
      <c r="P312" s="72">
        <f>_xlfn.IFNA(IF('Stata dataset (nominal)'!P311="","",IF(LEFT(P$4,1)="£", 'Stata dataset (nominal)'!P311*$D312, 'Stata dataset (nominal)'!P311)), "")</f>
        <v>0</v>
      </c>
      <c r="Q312" s="72">
        <f>_xlfn.IFNA(IF('Stata dataset (nominal)'!Q311="","",IF(LEFT(Q$4,1)="£", 'Stata dataset (nominal)'!Q311*$D312, 'Stata dataset (nominal)'!Q311)), "")</f>
        <v>0</v>
      </c>
      <c r="R312" s="72">
        <f>_xlfn.IFNA(IF('Stata dataset (nominal)'!R311="","",IF(LEFT(R$4,1)="£", 'Stata dataset (nominal)'!R311*$D312, 'Stata dataset (nominal)'!R311)), "")</f>
        <v>344.86441666666667</v>
      </c>
      <c r="S312" s="72">
        <f>_xlfn.IFNA(IF('Stata dataset (nominal)'!S311="","",IF(LEFT(S$4,1)="£", 'Stata dataset (nominal)'!S311*$D312, 'Stata dataset (nominal)'!S311)), "")</f>
        <v>0</v>
      </c>
      <c r="T312" s="72">
        <f>_xlfn.IFNA(IF('Stata dataset (nominal)'!T311="","",IF(LEFT(T$4,1)="£", 'Stata dataset (nominal)'!T311*$D312, 'Stata dataset (nominal)'!T311)), "")</f>
        <v>0</v>
      </c>
      <c r="U312" s="72">
        <f>_xlfn.IFNA(IF('Stata dataset (nominal)'!U311="","",IF(LEFT(U$4,1)="£", 'Stata dataset (nominal)'!U311*$D312, 'Stata dataset (nominal)'!U311)), "")</f>
        <v>23.975865883832356</v>
      </c>
      <c r="V312" s="72">
        <f>_xlfn.IFNA(IF('Stata dataset (nominal)'!V311="","",IF(LEFT(V$4,1)="£", 'Stata dataset (nominal)'!V311*$D312, 'Stata dataset (nominal)'!V311)), "")</f>
        <v>135.30767648072771</v>
      </c>
      <c r="W312" s="72">
        <f>_xlfn.IFNA(IF('Stata dataset (nominal)'!W311="","",IF(LEFT(W$4,1)="£", 'Stata dataset (nominal)'!W311*$D312, 'Stata dataset (nominal)'!W311)), "")</f>
        <v>2.3312160105196393</v>
      </c>
      <c r="X312" s="72">
        <f>_xlfn.IFNA(IF('Stata dataset (nominal)'!X311="","",IF(LEFT(X$4,1)="£", 'Stata dataset (nominal)'!X311*$D312, 'Stata dataset (nominal)'!X311)), "")</f>
        <v>10.271101031262896</v>
      </c>
      <c r="Y312" s="72">
        <f>_xlfn.IFNA(IF('Stata dataset (nominal)'!Y311="","",IF(LEFT(Y$4,1)="£", 'Stata dataset (nominal)'!Y311*$D312, 'Stata dataset (nominal)'!Y311)), "")</f>
        <v>14.44830264768931</v>
      </c>
      <c r="Z312" s="72">
        <f>_xlfn.IFNA(IF('Stata dataset (nominal)'!Z311="","",IF(LEFT(Z$4,1)="£", 'Stata dataset (nominal)'!Z311*$D312, 'Stata dataset (nominal)'!Z311)), "")</f>
        <v>14.44830264768931</v>
      </c>
      <c r="AA312" s="72">
        <f>_xlfn.IFNA(IF('Stata dataset (nominal)'!AA311="","",IF(LEFT(AA$4,1)="£", 'Stata dataset (nominal)'!AA311*$D312, 'Stata dataset (nominal)'!AA311)), "")</f>
        <v>110.12450237422998</v>
      </c>
      <c r="AB312" s="72">
        <f>_xlfn.IFNA(IF('Stata dataset (nominal)'!AB311="","",IF(LEFT(AB$4,1)="£", 'Stata dataset (nominal)'!AB311*$D312, 'Stata dataset (nominal)'!AB311)), "")</f>
        <v>0.7295334958932238</v>
      </c>
      <c r="AC312" s="72">
        <f>_xlfn.IFNA(IF('Stata dataset (nominal)'!AC311="","",IF(LEFT(AC$4,1)="£", 'Stata dataset (nominal)'!AC311*$D312, 'Stata dataset (nominal)'!AC311)), "")</f>
        <v>0.92178140492561389</v>
      </c>
      <c r="AD312" s="72">
        <f>_xlfn.IFNA(IF('Stata dataset (nominal)'!AD311="","",IF(LEFT(AD$4,1)="£", 'Stata dataset (nominal)'!AD311*$D312, 'Stata dataset (nominal)'!AD311)), "")</f>
        <v>0.36192440965092404</v>
      </c>
    </row>
    <row r="313" spans="1:30" x14ac:dyDescent="0.4">
      <c r="A313" s="63" t="str">
        <f t="shared" si="4"/>
        <v>SSC25</v>
      </c>
      <c r="B313" s="63" t="s">
        <v>493</v>
      </c>
      <c r="C313" s="160" t="s">
        <v>516</v>
      </c>
      <c r="D313" s="72">
        <f>_xlfn.IFNA(IF('Stata dataset (nominal)'!D312="","",IF(LEFT(D$4,1)="£",'Stata dataset (nominal)'!D312*$D313,'Stata dataset (nominal)'!D312)),"")</f>
        <v>0.91949496368016304</v>
      </c>
      <c r="E313" s="72">
        <f>_xlfn.IFNA(IF('Stata dataset (nominal)'!E312="","",IF(LEFT(E$4,1)="£", 'Stata dataset (nominal)'!E312*$D313, 'Stata dataset (nominal)'!E312)), "")</f>
        <v>6.1749999999999998</v>
      </c>
      <c r="F313" s="72">
        <f>_xlfn.IFNA(IF('Stata dataset (nominal)'!F312="","",IF(LEFT(F$4,1)="£", 'Stata dataset (nominal)'!F312*$D313, 'Stata dataset (nominal)'!F312)), "")</f>
        <v>0.751</v>
      </c>
      <c r="G313" s="72">
        <f>_xlfn.IFNA(IF('Stata dataset (nominal)'!G312="","",IF(LEFT(G$4,1)="£", 'Stata dataset (nominal)'!G312*$D313, 'Stata dataset (nominal)'!G312)), "")</f>
        <v>2.5</v>
      </c>
      <c r="H313" s="72">
        <f>_xlfn.IFNA(IF('Stata dataset (nominal)'!H312="","",IF(LEFT(H$4,1)="£", 'Stata dataset (nominal)'!H312*$D313, 'Stata dataset (nominal)'!H312)), "")</f>
        <v>0.84899999999999998</v>
      </c>
      <c r="I313" s="72">
        <f>_xlfn.IFNA(IF('Stata dataset (nominal)'!I312="","",IF(LEFT(I$4,1)="£", 'Stata dataset (nominal)'!I312*$D313, 'Stata dataset (nominal)'!I312)), "")</f>
        <v>2.5939999999999999</v>
      </c>
      <c r="J313" s="72">
        <f>_xlfn.IFNA(IF('Stata dataset (nominal)'!J312="","",IF(LEFT(J$4,1)="£", 'Stata dataset (nominal)'!J312*$D313, 'Stata dataset (nominal)'!J312)), "")</f>
        <v>8.6999999999999994E-2</v>
      </c>
      <c r="K313" s="72" t="str">
        <f>_xlfn.IFNA(IF('Stata dataset (nominal)'!K312="","",IF(LEFT(K$4,1)="£", 'Stata dataset (nominal)'!K312*$D313, 'Stata dataset (nominal)'!K312)), "")</f>
        <v/>
      </c>
      <c r="L313" s="72">
        <f>_xlfn.IFNA(IF('Stata dataset (nominal)'!L312="","",IF(LEFT(L$4,1)="£", 'Stata dataset (nominal)'!L312*$D313, 'Stata dataset (nominal)'!L312)), "")</f>
        <v>0</v>
      </c>
      <c r="M313" s="72">
        <f>_xlfn.IFNA(IF('Stata dataset (nominal)'!M312="","",IF(LEFT(M$4,1)="£", 'Stata dataset (nominal)'!M312*$D313, 'Stata dataset (nominal)'!M312)), "")</f>
        <v>0</v>
      </c>
      <c r="N313" s="72">
        <f>_xlfn.IFNA(IF('Stata dataset (nominal)'!N312="","",IF(LEFT(N$4,1)="£", 'Stata dataset (nominal)'!N312*$D313, 'Stata dataset (nominal)'!N312)), "")</f>
        <v>0</v>
      </c>
      <c r="O313" s="72">
        <f>_xlfn.IFNA(IF('Stata dataset (nominal)'!O312="","",IF(LEFT(O$4,1)="£", 'Stata dataset (nominal)'!O312*$D313, 'Stata dataset (nominal)'!O312)), "")</f>
        <v>322.16027788206458</v>
      </c>
      <c r="P313" s="72">
        <f>_xlfn.IFNA(IF('Stata dataset (nominal)'!P312="","",IF(LEFT(P$4,1)="£", 'Stata dataset (nominal)'!P312*$D313, 'Stata dataset (nominal)'!P312)), "")</f>
        <v>0</v>
      </c>
      <c r="Q313" s="72">
        <f>_xlfn.IFNA(IF('Stata dataset (nominal)'!Q312="","",IF(LEFT(Q$4,1)="£", 'Stata dataset (nominal)'!Q312*$D313, 'Stata dataset (nominal)'!Q312)), "")</f>
        <v>0</v>
      </c>
      <c r="R313" s="72">
        <f>_xlfn.IFNA(IF('Stata dataset (nominal)'!R312="","",IF(LEFT(R$4,1)="£", 'Stata dataset (nominal)'!R312*$D313, 'Stata dataset (nominal)'!R312)), "")</f>
        <v>362.62558984367593</v>
      </c>
      <c r="S313" s="72">
        <f>_xlfn.IFNA(IF('Stata dataset (nominal)'!S312="","",IF(LEFT(S$4,1)="£", 'Stata dataset (nominal)'!S312*$D313, 'Stata dataset (nominal)'!S312)), "")</f>
        <v>0</v>
      </c>
      <c r="T313" s="72">
        <f>_xlfn.IFNA(IF('Stata dataset (nominal)'!T312="","",IF(LEFT(T$4,1)="£", 'Stata dataset (nominal)'!T312*$D313, 'Stata dataset (nominal)'!T312)), "")</f>
        <v>0</v>
      </c>
      <c r="U313" s="72" t="str">
        <f>_xlfn.IFNA(IF('Stata dataset (nominal)'!U312="","",IF(LEFT(U$4,1)="£", 'Stata dataset (nominal)'!U312*$D313, 'Stata dataset (nominal)'!U312)), "")</f>
        <v/>
      </c>
      <c r="V313" s="72" t="str">
        <f>_xlfn.IFNA(IF('Stata dataset (nominal)'!V312="","",IF(LEFT(V$4,1)="£", 'Stata dataset (nominal)'!V312*$D313, 'Stata dataset (nominal)'!V312)), "")</f>
        <v/>
      </c>
      <c r="W313" s="72" t="str">
        <f>_xlfn.IFNA(IF('Stata dataset (nominal)'!W312="","",IF(LEFT(W$4,1)="£", 'Stata dataset (nominal)'!W312*$D313, 'Stata dataset (nominal)'!W312)), "")</f>
        <v/>
      </c>
      <c r="X313" s="72" t="str">
        <f>_xlfn.IFNA(IF('Stata dataset (nominal)'!X312="","",IF(LEFT(X$4,1)="£", 'Stata dataset (nominal)'!X312*$D313, 'Stata dataset (nominal)'!X312)), "")</f>
        <v/>
      </c>
      <c r="Y313" s="72" t="str">
        <f>_xlfn.IFNA(IF('Stata dataset (nominal)'!Y312="","",IF(LEFT(Y$4,1)="£", 'Stata dataset (nominal)'!Y312*$D313, 'Stata dataset (nominal)'!Y312)), "")</f>
        <v/>
      </c>
      <c r="Z313" s="72" t="str">
        <f>_xlfn.IFNA(IF('Stata dataset (nominal)'!Z312="","",IF(LEFT(Z$4,1)="£", 'Stata dataset (nominal)'!Z312*$D313, 'Stata dataset (nominal)'!Z312)), "")</f>
        <v/>
      </c>
      <c r="AA313" s="72">
        <f>_xlfn.IFNA(IF('Stata dataset (nominal)'!AA312="","",IF(LEFT(AA$4,1)="£", 'Stata dataset (nominal)'!AA312*$D313, 'Stata dataset (nominal)'!AA312)), "")</f>
        <v>109.08205203993683</v>
      </c>
      <c r="AB313" s="72">
        <f>_xlfn.IFNA(IF('Stata dataset (nominal)'!AB312="","",IF(LEFT(AB$4,1)="£", 'Stata dataset (nominal)'!AB312*$D313, 'Stata dataset (nominal)'!AB312)), "")</f>
        <v>0.78599999999999992</v>
      </c>
      <c r="AC313" s="72" t="str">
        <f>_xlfn.IFNA(IF('Stata dataset (nominal)'!AC312="","",IF(LEFT(AC$4,1)="£", 'Stata dataset (nominal)'!AC312*$D313, 'Stata dataset (nominal)'!AC312)), "")</f>
        <v/>
      </c>
      <c r="AD313" s="72">
        <f>_xlfn.IFNA(IF('Stata dataset (nominal)'!AD312="","",IF(LEFT(AD$4,1)="£", 'Stata dataset (nominal)'!AD312*$D313, 'Stata dataset (nominal)'!AD312)), "")</f>
        <v>-8.2815903999999968E-3</v>
      </c>
    </row>
    <row r="314" spans="1:30" x14ac:dyDescent="0.4">
      <c r="A314" s="63" t="str">
        <f t="shared" si="4"/>
        <v>SSC26</v>
      </c>
      <c r="B314" s="63" t="s">
        <v>493</v>
      </c>
      <c r="C314" s="160" t="s">
        <v>518</v>
      </c>
      <c r="D314" s="72">
        <f>_xlfn.IFNA(IF('Stata dataset (nominal)'!D313="","",IF(LEFT(D$4,1)="£",'Stata dataset (nominal)'!D313*$D314,'Stata dataset (nominal)'!D313)),"")</f>
        <v>0.90146565066682649</v>
      </c>
      <c r="E314" s="72">
        <f>_xlfn.IFNA(IF('Stata dataset (nominal)'!E313="","",IF(LEFT(E$4,1)="£", 'Stata dataset (nominal)'!E313*$D314, 'Stata dataset (nominal)'!E313)), "")</f>
        <v>5.4980390034169737</v>
      </c>
      <c r="F314" s="72">
        <f>_xlfn.IFNA(IF('Stata dataset (nominal)'!F313="","",IF(LEFT(F$4,1)="£", 'Stata dataset (nominal)'!F313*$D314, 'Stata dataset (nominal)'!F313)), "")</f>
        <v>0.74280769614946496</v>
      </c>
      <c r="G314" s="72">
        <f>_xlfn.IFNA(IF('Stata dataset (nominal)'!G313="","",IF(LEFT(G$4,1)="£", 'Stata dataset (nominal)'!G313*$D314, 'Stata dataset (nominal)'!G313)), "")</f>
        <v>3.787057198451337</v>
      </c>
      <c r="H314" s="72">
        <f>_xlfn.IFNA(IF('Stata dataset (nominal)'!H313="","",IF(LEFT(H$4,1)="£", 'Stata dataset (nominal)'!H313*$D314, 'Stata dataset (nominal)'!H313)), "")</f>
        <v>0.83565865816814811</v>
      </c>
      <c r="I314" s="72">
        <f>_xlfn.IFNA(IF('Stata dataset (nominal)'!I313="","",IF(LEFT(I$4,1)="£", 'Stata dataset (nominal)'!I313*$D314, 'Stata dataset (nominal)'!I313)), "")</f>
        <v>2.1346706607790451</v>
      </c>
      <c r="J314" s="72">
        <f>_xlfn.IFNA(IF('Stata dataset (nominal)'!J313="","",IF(LEFT(J$4,1)="£", 'Stata dataset (nominal)'!J313*$D314, 'Stata dataset (nominal)'!J313)), "")</f>
        <v>7.8427511608013881E-2</v>
      </c>
      <c r="K314" s="72" t="str">
        <f>_xlfn.IFNA(IF('Stata dataset (nominal)'!K313="","",IF(LEFT(K$4,1)="£", 'Stata dataset (nominal)'!K313*$D314, 'Stata dataset (nominal)'!K313)), "")</f>
        <v/>
      </c>
      <c r="L314" s="72">
        <f>_xlfn.IFNA(IF('Stata dataset (nominal)'!L313="","",IF(LEFT(L$4,1)="£", 'Stata dataset (nominal)'!L313*$D314, 'Stata dataset (nominal)'!L313)), "")</f>
        <v>0</v>
      </c>
      <c r="M314" s="72">
        <f>_xlfn.IFNA(IF('Stata dataset (nominal)'!M313="","",IF(LEFT(M$4,1)="£", 'Stata dataset (nominal)'!M313*$D314, 'Stata dataset (nominal)'!M313)), "")</f>
        <v>0.22536641266670659</v>
      </c>
      <c r="N314" s="72">
        <f>_xlfn.IFNA(IF('Stata dataset (nominal)'!N313="","",IF(LEFT(N$4,1)="£", 'Stata dataset (nominal)'!N313*$D314, 'Stata dataset (nominal)'!N313)), "")</f>
        <v>0</v>
      </c>
      <c r="O314" s="72">
        <f>_xlfn.IFNA(IF('Stata dataset (nominal)'!O313="","",IF(LEFT(O$4,1)="£", 'Stata dataset (nominal)'!O313*$D314, 'Stata dataset (nominal)'!O313)), "")</f>
        <v>312.56233685775959</v>
      </c>
      <c r="P314" s="72">
        <f>_xlfn.IFNA(IF('Stata dataset (nominal)'!P313="","",IF(LEFT(P$4,1)="£", 'Stata dataset (nominal)'!P313*$D314, 'Stata dataset (nominal)'!P313)), "")</f>
        <v>0</v>
      </c>
      <c r="Q314" s="72">
        <f>_xlfn.IFNA(IF('Stata dataset (nominal)'!Q313="","",IF(LEFT(Q$4,1)="£", 'Stata dataset (nominal)'!Q313*$D314, 'Stata dataset (nominal)'!Q313)), "")</f>
        <v>0</v>
      </c>
      <c r="R314" s="72">
        <f>_xlfn.IFNA(IF('Stata dataset (nominal)'!R313="","",IF(LEFT(R$4,1)="£", 'Stata dataset (nominal)'!R313*$D314, 'Stata dataset (nominal)'!R313)), "")</f>
        <v>379.16940900037707</v>
      </c>
      <c r="S314" s="72">
        <f>_xlfn.IFNA(IF('Stata dataset (nominal)'!S313="","",IF(LEFT(S$4,1)="£", 'Stata dataset (nominal)'!S313*$D314, 'Stata dataset (nominal)'!S313)), "")</f>
        <v>0</v>
      </c>
      <c r="T314" s="72">
        <f>_xlfn.IFNA(IF('Stata dataset (nominal)'!T313="","",IF(LEFT(T$4,1)="£", 'Stata dataset (nominal)'!T313*$D314, 'Stata dataset (nominal)'!T313)), "")</f>
        <v>0</v>
      </c>
      <c r="U314" s="72" t="str">
        <f>_xlfn.IFNA(IF('Stata dataset (nominal)'!U313="","",IF(LEFT(U$4,1)="£", 'Stata dataset (nominal)'!U313*$D314, 'Stata dataset (nominal)'!U313)), "")</f>
        <v/>
      </c>
      <c r="V314" s="72" t="str">
        <f>_xlfn.IFNA(IF('Stata dataset (nominal)'!V313="","",IF(LEFT(V$4,1)="£", 'Stata dataset (nominal)'!V313*$D314, 'Stata dataset (nominal)'!V313)), "")</f>
        <v/>
      </c>
      <c r="W314" s="72" t="str">
        <f>_xlfn.IFNA(IF('Stata dataset (nominal)'!W313="","",IF(LEFT(W$4,1)="£", 'Stata dataset (nominal)'!W313*$D314, 'Stata dataset (nominal)'!W313)), "")</f>
        <v/>
      </c>
      <c r="X314" s="72" t="str">
        <f>_xlfn.IFNA(IF('Stata dataset (nominal)'!X313="","",IF(LEFT(X$4,1)="£", 'Stata dataset (nominal)'!X313*$D314, 'Stata dataset (nominal)'!X313)), "")</f>
        <v/>
      </c>
      <c r="Y314" s="72" t="str">
        <f>_xlfn.IFNA(IF('Stata dataset (nominal)'!Y313="","",IF(LEFT(Y$4,1)="£", 'Stata dataset (nominal)'!Y313*$D314, 'Stata dataset (nominal)'!Y313)), "")</f>
        <v/>
      </c>
      <c r="Z314" s="72" t="str">
        <f>_xlfn.IFNA(IF('Stata dataset (nominal)'!Z313="","",IF(LEFT(Z$4,1)="£", 'Stata dataset (nominal)'!Z313*$D314, 'Stata dataset (nominal)'!Z313)), "")</f>
        <v/>
      </c>
      <c r="AA314" s="72">
        <f>_xlfn.IFNA(IF('Stata dataset (nominal)'!AA313="","",IF(LEFT(AA$4,1)="£", 'Stata dataset (nominal)'!AA313*$D314, 'Stata dataset (nominal)'!AA313)), "")</f>
        <v>124.59187592837831</v>
      </c>
      <c r="AB314" s="72">
        <f>_xlfn.IFNA(IF('Stata dataset (nominal)'!AB313="","",IF(LEFT(AB$4,1)="£", 'Stata dataset (nominal)'!AB313*$D314, 'Stata dataset (nominal)'!AB313)), "")</f>
        <v>0.71576372662946031</v>
      </c>
      <c r="AC314" s="72" t="str">
        <f>_xlfn.IFNA(IF('Stata dataset (nominal)'!AC313="","",IF(LEFT(AC$4,1)="£", 'Stata dataset (nominal)'!AC313*$D314, 'Stata dataset (nominal)'!AC313)), "")</f>
        <v/>
      </c>
      <c r="AD314" s="72">
        <f>_xlfn.IFNA(IF('Stata dataset (nominal)'!AD313="","",IF(LEFT(AD$4,1)="£", 'Stata dataset (nominal)'!AD313*$D314, 'Stata dataset (nominal)'!AD313)), "")</f>
        <v>-7.8258460070674777E-3</v>
      </c>
    </row>
    <row r="315" spans="1:30" x14ac:dyDescent="0.4">
      <c r="A315" s="63" t="str">
        <f t="shared" si="4"/>
        <v>SSC27</v>
      </c>
      <c r="B315" s="63" t="s">
        <v>493</v>
      </c>
      <c r="C315" s="160" t="s">
        <v>519</v>
      </c>
      <c r="D315" s="72">
        <f>_xlfn.IFNA(IF('Stata dataset (nominal)'!D314="","",IF(LEFT(D$4,1)="£",'Stata dataset (nominal)'!D314*$D315,'Stata dataset (nominal)'!D314)),"")</f>
        <v>0.88378985359492812</v>
      </c>
      <c r="E315" s="72">
        <f>_xlfn.IFNA(IF('Stata dataset (nominal)'!E314="","",IF(LEFT(E$4,1)="£", 'Stata dataset (nominal)'!E314*$D315, 'Stata dataset (nominal)'!E314)), "")</f>
        <v>5.1975681289917706</v>
      </c>
      <c r="F315" s="72">
        <f>_xlfn.IFNA(IF('Stata dataset (nominal)'!F314="","",IF(LEFT(F$4,1)="£", 'Stata dataset (nominal)'!F314*$D315, 'Stata dataset (nominal)'!F314)), "")</f>
        <v>0.69377503507201854</v>
      </c>
      <c r="G315" s="72">
        <f>_xlfn.IFNA(IF('Stata dataset (nominal)'!G314="","",IF(LEFT(G$4,1)="£", 'Stata dataset (nominal)'!G314*$D315, 'Stata dataset (nominal)'!G314)), "")</f>
        <v>3.79676121104381</v>
      </c>
      <c r="H315" s="72">
        <f>_xlfn.IFNA(IF('Stata dataset (nominal)'!H314="","",IF(LEFT(H$4,1)="£", 'Stata dataset (nominal)'!H314*$D315, 'Stata dataset (nominal)'!H314)), "")</f>
        <v>0.8678816362302193</v>
      </c>
      <c r="I315" s="72">
        <f>_xlfn.IFNA(IF('Stata dataset (nominal)'!I314="","",IF(LEFT(I$4,1)="£", 'Stata dataset (nominal)'!I314*$D315, 'Stata dataset (nominal)'!I314)), "")</f>
        <v>2.1157929095062582</v>
      </c>
      <c r="J315" s="72">
        <f>_xlfn.IFNA(IF('Stata dataset (nominal)'!J314="","",IF(LEFT(J$4,1)="£", 'Stata dataset (nominal)'!J314*$D315, 'Stata dataset (nominal)'!J314)), "")</f>
        <v>7.6889717262758714E-2</v>
      </c>
      <c r="K315" s="72" t="str">
        <f>_xlfn.IFNA(IF('Stata dataset (nominal)'!K314="","",IF(LEFT(K$4,1)="£", 'Stata dataset (nominal)'!K314*$D315, 'Stata dataset (nominal)'!K314)), "")</f>
        <v/>
      </c>
      <c r="L315" s="72">
        <f>_xlfn.IFNA(IF('Stata dataset (nominal)'!L314="","",IF(LEFT(L$4,1)="£", 'Stata dataset (nominal)'!L314*$D315, 'Stata dataset (nominal)'!L314)), "")</f>
        <v>0</v>
      </c>
      <c r="M315" s="72">
        <f>_xlfn.IFNA(IF('Stata dataset (nominal)'!M314="","",IF(LEFT(M$4,1)="£", 'Stata dataset (nominal)'!M314*$D315, 'Stata dataset (nominal)'!M314)), "")</f>
        <v>0.47724652094126113</v>
      </c>
      <c r="N315" s="72">
        <f>_xlfn.IFNA(IF('Stata dataset (nominal)'!N314="","",IF(LEFT(N$4,1)="£", 'Stata dataset (nominal)'!N314*$D315, 'Stata dataset (nominal)'!N314)), "")</f>
        <v>0</v>
      </c>
      <c r="O315" s="72">
        <f>_xlfn.IFNA(IF('Stata dataset (nominal)'!O314="","",IF(LEFT(O$4,1)="£", 'Stata dataset (nominal)'!O314*$D315, 'Stata dataset (nominal)'!O314)), "")</f>
        <v>297.68691939527668</v>
      </c>
      <c r="P315" s="72">
        <f>_xlfn.IFNA(IF('Stata dataset (nominal)'!P314="","",IF(LEFT(P$4,1)="£", 'Stata dataset (nominal)'!P314*$D315, 'Stata dataset (nominal)'!P314)), "")</f>
        <v>0</v>
      </c>
      <c r="Q315" s="72">
        <f>_xlfn.IFNA(IF('Stata dataset (nominal)'!Q314="","",IF(LEFT(Q$4,1)="£", 'Stata dataset (nominal)'!Q314*$D315, 'Stata dataset (nominal)'!Q314)), "")</f>
        <v>0</v>
      </c>
      <c r="R315" s="72">
        <f>_xlfn.IFNA(IF('Stata dataset (nominal)'!R314="","",IF(LEFT(R$4,1)="£", 'Stata dataset (nominal)'!R314*$D315, 'Stata dataset (nominal)'!R314)), "")</f>
        <v>402.5448264628601</v>
      </c>
      <c r="S315" s="72">
        <f>_xlfn.IFNA(IF('Stata dataset (nominal)'!S314="","",IF(LEFT(S$4,1)="£", 'Stata dataset (nominal)'!S314*$D315, 'Stata dataset (nominal)'!S314)), "")</f>
        <v>0</v>
      </c>
      <c r="T315" s="72">
        <f>_xlfn.IFNA(IF('Stata dataset (nominal)'!T314="","",IF(LEFT(T$4,1)="£", 'Stata dataset (nominal)'!T314*$D315, 'Stata dataset (nominal)'!T314)), "")</f>
        <v>0</v>
      </c>
      <c r="U315" s="72" t="str">
        <f>_xlfn.IFNA(IF('Stata dataset (nominal)'!U314="","",IF(LEFT(U$4,1)="£", 'Stata dataset (nominal)'!U314*$D315, 'Stata dataset (nominal)'!U314)), "")</f>
        <v/>
      </c>
      <c r="V315" s="72" t="str">
        <f>_xlfn.IFNA(IF('Stata dataset (nominal)'!V314="","",IF(LEFT(V$4,1)="£", 'Stata dataset (nominal)'!V314*$D315, 'Stata dataset (nominal)'!V314)), "")</f>
        <v/>
      </c>
      <c r="W315" s="72" t="str">
        <f>_xlfn.IFNA(IF('Stata dataset (nominal)'!W314="","",IF(LEFT(W$4,1)="£", 'Stata dataset (nominal)'!W314*$D315, 'Stata dataset (nominal)'!W314)), "")</f>
        <v/>
      </c>
      <c r="X315" s="72" t="str">
        <f>_xlfn.IFNA(IF('Stata dataset (nominal)'!X314="","",IF(LEFT(X$4,1)="£", 'Stata dataset (nominal)'!X314*$D315, 'Stata dataset (nominal)'!X314)), "")</f>
        <v/>
      </c>
      <c r="Y315" s="72" t="str">
        <f>_xlfn.IFNA(IF('Stata dataset (nominal)'!Y314="","",IF(LEFT(Y$4,1)="£", 'Stata dataset (nominal)'!Y314*$D315, 'Stata dataset (nominal)'!Y314)), "")</f>
        <v/>
      </c>
      <c r="Z315" s="72" t="str">
        <f>_xlfn.IFNA(IF('Stata dataset (nominal)'!Z314="","",IF(LEFT(Z$4,1)="£", 'Stata dataset (nominal)'!Z314*$D315, 'Stata dataset (nominal)'!Z314)), "")</f>
        <v/>
      </c>
      <c r="AA315" s="72">
        <f>_xlfn.IFNA(IF('Stata dataset (nominal)'!AA314="","",IF(LEFT(AA$4,1)="£", 'Stata dataset (nominal)'!AA314*$D315, 'Stata dataset (nominal)'!AA314)), "")</f>
        <v>127.95605564876028</v>
      </c>
      <c r="AB315" s="72">
        <f>_xlfn.IFNA(IF('Stata dataset (nominal)'!AB314="","",IF(LEFT(AB$4,1)="£", 'Stata dataset (nominal)'!AB314*$D315, 'Stata dataset (nominal)'!AB314)), "")</f>
        <v>0.73708073789816986</v>
      </c>
      <c r="AC315" s="72" t="str">
        <f>_xlfn.IFNA(IF('Stata dataset (nominal)'!AC314="","",IF(LEFT(AC$4,1)="£", 'Stata dataset (nominal)'!AC314*$D315, 'Stata dataset (nominal)'!AC314)), "")</f>
        <v/>
      </c>
      <c r="AD315" s="72">
        <f>_xlfn.IFNA(IF('Stata dataset (nominal)'!AD314="","",IF(LEFT(AD$4,1)="£", 'Stata dataset (nominal)'!AD314*$D315, 'Stata dataset (nominal)'!AD314)), "")</f>
        <v>-8.1774262335752874E-3</v>
      </c>
    </row>
    <row r="316" spans="1:30" x14ac:dyDescent="0.4">
      <c r="A316" s="63" t="str">
        <f t="shared" si="4"/>
        <v>SSC28</v>
      </c>
      <c r="B316" s="63" t="s">
        <v>493</v>
      </c>
      <c r="C316" s="160" t="s">
        <v>520</v>
      </c>
      <c r="D316" s="72">
        <f>_xlfn.IFNA(IF('Stata dataset (nominal)'!D315="","",IF(LEFT(D$4,1)="£",'Stata dataset (nominal)'!D315*$D316,'Stata dataset (nominal)'!D315)),"")</f>
        <v>0.86646064077934093</v>
      </c>
      <c r="E316" s="72">
        <f>_xlfn.IFNA(IF('Stata dataset (nominal)'!E315="","",IF(LEFT(E$4,1)="£", 'Stata dataset (nominal)'!E315*$D316, 'Stata dataset (nominal)'!E315)), "")</f>
        <v>5.1294469934136977</v>
      </c>
      <c r="F316" s="72">
        <f>_xlfn.IFNA(IF('Stata dataset (nominal)'!F315="","",IF(LEFT(F$4,1)="£", 'Stata dataset (nominal)'!F315*$D316, 'Stata dataset (nominal)'!F315)), "")</f>
        <v>0.67843868173022381</v>
      </c>
      <c r="G316" s="72">
        <f>_xlfn.IFNA(IF('Stata dataset (nominal)'!G315="","",IF(LEFT(G$4,1)="£", 'Stata dataset (nominal)'!G315*$D316, 'Stata dataset (nominal)'!G315)), "")</f>
        <v>3.8566163121088461</v>
      </c>
      <c r="H316" s="72">
        <f>_xlfn.IFNA(IF('Stata dataset (nominal)'!H315="","",IF(LEFT(H$4,1)="£", 'Stata dataset (nominal)'!H315*$D316, 'Stata dataset (nominal)'!H315)), "")</f>
        <v>0.90025260576973498</v>
      </c>
      <c r="I316" s="72">
        <f>_xlfn.IFNA(IF('Stata dataset (nominal)'!I315="","",IF(LEFT(I$4,1)="£", 'Stata dataset (nominal)'!I315*$D316, 'Stata dataset (nominal)'!I315)), "")</f>
        <v>2.132359636957958</v>
      </c>
      <c r="J316" s="72">
        <f>_xlfn.IFNA(IF('Stata dataset (nominal)'!J315="","",IF(LEFT(J$4,1)="£", 'Stata dataset (nominal)'!J315*$D316, 'Stata dataset (nominal)'!J315)), "")</f>
        <v>7.5382075747802632E-2</v>
      </c>
      <c r="K316" s="72" t="str">
        <f>_xlfn.IFNA(IF('Stata dataset (nominal)'!K315="","",IF(LEFT(K$4,1)="£", 'Stata dataset (nominal)'!K315*$D316, 'Stata dataset (nominal)'!K315)), "")</f>
        <v/>
      </c>
      <c r="L316" s="72">
        <f>_xlfn.IFNA(IF('Stata dataset (nominal)'!L315="","",IF(LEFT(L$4,1)="£", 'Stata dataset (nominal)'!L315*$D316, 'Stata dataset (nominal)'!L315)), "")</f>
        <v>0</v>
      </c>
      <c r="M316" s="72">
        <f>_xlfn.IFNA(IF('Stata dataset (nominal)'!M315="","",IF(LEFT(M$4,1)="£", 'Stata dataset (nominal)'!M315*$D316, 'Stata dataset (nominal)'!M315)), "")</f>
        <v>8.6646064077934085E-2</v>
      </c>
      <c r="N316" s="72">
        <f>_xlfn.IFNA(IF('Stata dataset (nominal)'!N315="","",IF(LEFT(N$4,1)="£", 'Stata dataset (nominal)'!N315*$D316, 'Stata dataset (nominal)'!N315)), "")</f>
        <v>0</v>
      </c>
      <c r="O316" s="72">
        <f>_xlfn.IFNA(IF('Stata dataset (nominal)'!O315="","",IF(LEFT(O$4,1)="£", 'Stata dataset (nominal)'!O315*$D316, 'Stata dataset (nominal)'!O315)), "")</f>
        <v>274.47863494780051</v>
      </c>
      <c r="P316" s="72">
        <f>_xlfn.IFNA(IF('Stata dataset (nominal)'!P315="","",IF(LEFT(P$4,1)="£", 'Stata dataset (nominal)'!P315*$D316, 'Stata dataset (nominal)'!P315)), "")</f>
        <v>0</v>
      </c>
      <c r="Q316" s="72">
        <f>_xlfn.IFNA(IF('Stata dataset (nominal)'!Q315="","",IF(LEFT(Q$4,1)="£", 'Stata dataset (nominal)'!Q315*$D316, 'Stata dataset (nominal)'!Q315)), "")</f>
        <v>0</v>
      </c>
      <c r="R316" s="72">
        <f>_xlfn.IFNA(IF('Stata dataset (nominal)'!R315="","",IF(LEFT(R$4,1)="£", 'Stata dataset (nominal)'!R315*$D316, 'Stata dataset (nominal)'!R315)), "")</f>
        <v>435.30186091033619</v>
      </c>
      <c r="S316" s="72">
        <f>_xlfn.IFNA(IF('Stata dataset (nominal)'!S315="","",IF(LEFT(S$4,1)="£", 'Stata dataset (nominal)'!S315*$D316, 'Stata dataset (nominal)'!S315)), "")</f>
        <v>0</v>
      </c>
      <c r="T316" s="72">
        <f>_xlfn.IFNA(IF('Stata dataset (nominal)'!T315="","",IF(LEFT(T$4,1)="£", 'Stata dataset (nominal)'!T315*$D316, 'Stata dataset (nominal)'!T315)), "")</f>
        <v>0</v>
      </c>
      <c r="U316" s="72" t="str">
        <f>_xlfn.IFNA(IF('Stata dataset (nominal)'!U315="","",IF(LEFT(U$4,1)="£", 'Stata dataset (nominal)'!U315*$D316, 'Stata dataset (nominal)'!U315)), "")</f>
        <v/>
      </c>
      <c r="V316" s="72" t="str">
        <f>_xlfn.IFNA(IF('Stata dataset (nominal)'!V315="","",IF(LEFT(V$4,1)="£", 'Stata dataset (nominal)'!V315*$D316, 'Stata dataset (nominal)'!V315)), "")</f>
        <v/>
      </c>
      <c r="W316" s="72" t="str">
        <f>_xlfn.IFNA(IF('Stata dataset (nominal)'!W315="","",IF(LEFT(W$4,1)="£", 'Stata dataset (nominal)'!W315*$D316, 'Stata dataset (nominal)'!W315)), "")</f>
        <v/>
      </c>
      <c r="X316" s="72" t="str">
        <f>_xlfn.IFNA(IF('Stata dataset (nominal)'!X315="","",IF(LEFT(X$4,1)="£", 'Stata dataset (nominal)'!X315*$D316, 'Stata dataset (nominal)'!X315)), "")</f>
        <v/>
      </c>
      <c r="Y316" s="72" t="str">
        <f>_xlfn.IFNA(IF('Stata dataset (nominal)'!Y315="","",IF(LEFT(Y$4,1)="£", 'Stata dataset (nominal)'!Y315*$D316, 'Stata dataset (nominal)'!Y315)), "")</f>
        <v/>
      </c>
      <c r="Z316" s="72" t="str">
        <f>_xlfn.IFNA(IF('Stata dataset (nominal)'!Z315="","",IF(LEFT(Z$4,1)="£", 'Stata dataset (nominal)'!Z315*$D316, 'Stata dataset (nominal)'!Z315)), "")</f>
        <v/>
      </c>
      <c r="AA316" s="72">
        <f>_xlfn.IFNA(IF('Stata dataset (nominal)'!AA315="","",IF(LEFT(AA$4,1)="£", 'Stata dataset (nominal)'!AA315*$D316, 'Stata dataset (nominal)'!AA315)), "")</f>
        <v>129.18644364971743</v>
      </c>
      <c r="AB316" s="72">
        <f>_xlfn.IFNA(IF('Stata dataset (nominal)'!AB315="","",IF(LEFT(AB$4,1)="£", 'Stata dataset (nominal)'!AB315*$D316, 'Stata dataset (nominal)'!AB315)), "")</f>
        <v>0.68537036685645858</v>
      </c>
      <c r="AC316" s="72" t="str">
        <f>_xlfn.IFNA(IF('Stata dataset (nominal)'!AC315="","",IF(LEFT(AC$4,1)="£", 'Stata dataset (nominal)'!AC315*$D316, 'Stata dataset (nominal)'!AC315)), "")</f>
        <v/>
      </c>
      <c r="AD316" s="72">
        <f>_xlfn.IFNA(IF('Stata dataset (nominal)'!AD315="","",IF(LEFT(AD$4,1)="£", 'Stata dataset (nominal)'!AD315*$D316, 'Stata dataset (nominal)'!AD315)), "")</f>
        <v>-1.0573810999163633E-2</v>
      </c>
    </row>
    <row r="317" spans="1:30" x14ac:dyDescent="0.4">
      <c r="A317" s="63" t="str">
        <f t="shared" si="4"/>
        <v>SSC29</v>
      </c>
      <c r="B317" s="63" t="s">
        <v>493</v>
      </c>
      <c r="C317" s="160" t="s">
        <v>521</v>
      </c>
      <c r="D317" s="72">
        <f>_xlfn.IFNA(IF('Stata dataset (nominal)'!D316="","",IF(LEFT(D$4,1)="£",'Stata dataset (nominal)'!D316*$D317,'Stata dataset (nominal)'!D316)),"")</f>
        <v>0.84947121645033452</v>
      </c>
      <c r="E317" s="72">
        <f>_xlfn.IFNA(IF('Stata dataset (nominal)'!E316="","",IF(LEFT(E$4,1)="£", 'Stata dataset (nominal)'!E316*$D317, 'Stata dataset (nominal)'!E316)), "")</f>
        <v>5.0993757123513577</v>
      </c>
      <c r="F317" s="72">
        <f>_xlfn.IFNA(IF('Stata dataset (nominal)'!F316="","",IF(LEFT(F$4,1)="£", 'Stata dataset (nominal)'!F316*$D317, 'Stata dataset (nominal)'!F316)), "")</f>
        <v>0.66938331856286359</v>
      </c>
      <c r="G317" s="72">
        <f>_xlfn.IFNA(IF('Stata dataset (nominal)'!G316="","",IF(LEFT(G$4,1)="£", 'Stata dataset (nominal)'!G316*$D317, 'Stata dataset (nominal)'!G316)), "")</f>
        <v>3.9211591351347437</v>
      </c>
      <c r="H317" s="72">
        <f>_xlfn.IFNA(IF('Stata dataset (nominal)'!H316="","",IF(LEFT(H$4,1)="£", 'Stata dataset (nominal)'!H316*$D317, 'Stata dataset (nominal)'!H316)), "")</f>
        <v>0.93017098201311632</v>
      </c>
      <c r="I317" s="72">
        <f>_xlfn.IFNA(IF('Stata dataset (nominal)'!I316="","",IF(LEFT(I$4,1)="£", 'Stata dataset (nominal)'!I316*$D317, 'Stata dataset (nominal)'!I316)), "")</f>
        <v>2.142366407887744</v>
      </c>
      <c r="J317" s="72">
        <f>_xlfn.IFNA(IF('Stata dataset (nominal)'!J316="","",IF(LEFT(J$4,1)="£", 'Stata dataset (nominal)'!J316*$D317, 'Stata dataset (nominal)'!J316)), "")</f>
        <v>7.3903995831179084E-2</v>
      </c>
      <c r="K317" s="72" t="str">
        <f>_xlfn.IFNA(IF('Stata dataset (nominal)'!K316="","",IF(LEFT(K$4,1)="£", 'Stata dataset (nominal)'!K316*$D317, 'Stata dataset (nominal)'!K316)), "")</f>
        <v/>
      </c>
      <c r="L317" s="72">
        <f>_xlfn.IFNA(IF('Stata dataset (nominal)'!L316="","",IF(LEFT(L$4,1)="£", 'Stata dataset (nominal)'!L316*$D317, 'Stata dataset (nominal)'!L316)), "")</f>
        <v>0</v>
      </c>
      <c r="M317" s="72">
        <f>_xlfn.IFNA(IF('Stata dataset (nominal)'!M316="","",IF(LEFT(M$4,1)="£", 'Stata dataset (nominal)'!M316*$D317, 'Stata dataset (nominal)'!M316)), "")</f>
        <v>0</v>
      </c>
      <c r="N317" s="72">
        <f>_xlfn.IFNA(IF('Stata dataset (nominal)'!N316="","",IF(LEFT(N$4,1)="£", 'Stata dataset (nominal)'!N316*$D317, 'Stata dataset (nominal)'!N316)), "")</f>
        <v>0</v>
      </c>
      <c r="O317" s="72">
        <f>_xlfn.IFNA(IF('Stata dataset (nominal)'!O316="","",IF(LEFT(O$4,1)="£", 'Stata dataset (nominal)'!O316*$D317, 'Stata dataset (nominal)'!O316)), "")</f>
        <v>244.53153399282101</v>
      </c>
      <c r="P317" s="72">
        <f>_xlfn.IFNA(IF('Stata dataset (nominal)'!P316="","",IF(LEFT(P$4,1)="£", 'Stata dataset (nominal)'!P316*$D317, 'Stata dataset (nominal)'!P316)), "")</f>
        <v>0</v>
      </c>
      <c r="Q317" s="72">
        <f>_xlfn.IFNA(IF('Stata dataset (nominal)'!Q316="","",IF(LEFT(Q$4,1)="£", 'Stata dataset (nominal)'!Q316*$D317, 'Stata dataset (nominal)'!Q316)), "")</f>
        <v>0</v>
      </c>
      <c r="R317" s="72">
        <f>_xlfn.IFNA(IF('Stata dataset (nominal)'!R316="","",IF(LEFT(R$4,1)="£", 'Stata dataset (nominal)'!R316*$D317, 'Stata dataset (nominal)'!R316)), "")</f>
        <v>474.51146186531582</v>
      </c>
      <c r="S317" s="72">
        <f>_xlfn.IFNA(IF('Stata dataset (nominal)'!S316="","",IF(LEFT(S$4,1)="£", 'Stata dataset (nominal)'!S316*$D317, 'Stata dataset (nominal)'!S316)), "")</f>
        <v>0</v>
      </c>
      <c r="T317" s="72">
        <f>_xlfn.IFNA(IF('Stata dataset (nominal)'!T316="","",IF(LEFT(T$4,1)="£", 'Stata dataset (nominal)'!T316*$D317, 'Stata dataset (nominal)'!T316)), "")</f>
        <v>0</v>
      </c>
      <c r="U317" s="72" t="str">
        <f>_xlfn.IFNA(IF('Stata dataset (nominal)'!U316="","",IF(LEFT(U$4,1)="£", 'Stata dataset (nominal)'!U316*$D317, 'Stata dataset (nominal)'!U316)), "")</f>
        <v/>
      </c>
      <c r="V317" s="72" t="str">
        <f>_xlfn.IFNA(IF('Stata dataset (nominal)'!V316="","",IF(LEFT(V$4,1)="£", 'Stata dataset (nominal)'!V316*$D317, 'Stata dataset (nominal)'!V316)), "")</f>
        <v/>
      </c>
      <c r="W317" s="72" t="str">
        <f>_xlfn.IFNA(IF('Stata dataset (nominal)'!W316="","",IF(LEFT(W$4,1)="£", 'Stata dataset (nominal)'!W316*$D317, 'Stata dataset (nominal)'!W316)), "")</f>
        <v/>
      </c>
      <c r="X317" s="72" t="str">
        <f>_xlfn.IFNA(IF('Stata dataset (nominal)'!X316="","",IF(LEFT(X$4,1)="£", 'Stata dataset (nominal)'!X316*$D317, 'Stata dataset (nominal)'!X316)), "")</f>
        <v/>
      </c>
      <c r="Y317" s="72" t="str">
        <f>_xlfn.IFNA(IF('Stata dataset (nominal)'!Y316="","",IF(LEFT(Y$4,1)="£", 'Stata dataset (nominal)'!Y316*$D317, 'Stata dataset (nominal)'!Y316)), "")</f>
        <v/>
      </c>
      <c r="Z317" s="72" t="str">
        <f>_xlfn.IFNA(IF('Stata dataset (nominal)'!Z316="","",IF(LEFT(Z$4,1)="£", 'Stata dataset (nominal)'!Z316*$D317, 'Stata dataset (nominal)'!Z316)), "")</f>
        <v/>
      </c>
      <c r="AA317" s="72">
        <f>_xlfn.IFNA(IF('Stata dataset (nominal)'!AA316="","",IF(LEFT(AA$4,1)="£", 'Stata dataset (nominal)'!AA316*$D317, 'Stata dataset (nominal)'!AA316)), "")</f>
        <v>130.55420906537543</v>
      </c>
      <c r="AB317" s="72">
        <f>_xlfn.IFNA(IF('Stata dataset (nominal)'!AB316="","",IF(LEFT(AB$4,1)="£", 'Stata dataset (nominal)'!AB316*$D317, 'Stata dataset (nominal)'!AB316)), "")</f>
        <v>0.24124982547189502</v>
      </c>
      <c r="AC317" s="72" t="str">
        <f>_xlfn.IFNA(IF('Stata dataset (nominal)'!AC316="","",IF(LEFT(AC$4,1)="£", 'Stata dataset (nominal)'!AC316*$D317, 'Stata dataset (nominal)'!AC316)), "")</f>
        <v/>
      </c>
      <c r="AD317" s="72">
        <f>_xlfn.IFNA(IF('Stata dataset (nominal)'!AD316="","",IF(LEFT(AD$4,1)="£", 'Stata dataset (nominal)'!AD316*$D317, 'Stata dataset (nominal)'!AD316)), "")</f>
        <v>2.5888844234067211E-2</v>
      </c>
    </row>
    <row r="318" spans="1:30" x14ac:dyDescent="0.4">
      <c r="A318" s="63" t="str">
        <f t="shared" si="4"/>
        <v>SSC30</v>
      </c>
      <c r="B318" s="63" t="s">
        <v>493</v>
      </c>
      <c r="C318" s="160" t="s">
        <v>522</v>
      </c>
      <c r="D318" s="72">
        <f>_xlfn.IFNA(IF('Stata dataset (nominal)'!D317="","",IF(LEFT(D$4,1)="£",'Stata dataset (nominal)'!D317*$D318,'Stata dataset (nominal)'!D317)),"")</f>
        <v>0.83281491808856312</v>
      </c>
      <c r="E318" s="72">
        <f>_xlfn.IFNA(IF('Stata dataset (nominal)'!E317="","",IF(LEFT(E$4,1)="£", 'Stata dataset (nominal)'!E317*$D318, 'Stata dataset (nominal)'!E317)), "")</f>
        <v>5.0818366301764124</v>
      </c>
      <c r="F318" s="72">
        <f>_xlfn.IFNA(IF('Stata dataset (nominal)'!F317="","",IF(LEFT(F$4,1)="£", 'Stata dataset (nominal)'!F317*$D318, 'Stata dataset (nominal)'!F317)), "")</f>
        <v>0.66125504496231902</v>
      </c>
      <c r="G318" s="72">
        <f>_xlfn.IFNA(IF('Stata dataset (nominal)'!G317="","",IF(LEFT(G$4,1)="£", 'Stata dataset (nominal)'!G317*$D318, 'Stata dataset (nominal)'!G317)), "")</f>
        <v>3.9833537532175982</v>
      </c>
      <c r="H318" s="72">
        <f>_xlfn.IFNA(IF('Stata dataset (nominal)'!H317="","",IF(LEFT(H$4,1)="£", 'Stata dataset (nominal)'!H317*$D318, 'Stata dataset (nominal)'!H317)), "")</f>
        <v>0.95523871104758196</v>
      </c>
      <c r="I318" s="72">
        <f>_xlfn.IFNA(IF('Stata dataset (nominal)'!I317="","",IF(LEFT(I$4,1)="£", 'Stata dataset (nominal)'!I317*$D318, 'Stata dataset (nominal)'!I317)), "")</f>
        <v>2.1444984140780501</v>
      </c>
      <c r="J318" s="72">
        <f>_xlfn.IFNA(IF('Stata dataset (nominal)'!J317="","",IF(LEFT(J$4,1)="£", 'Stata dataset (nominal)'!J317*$D318, 'Stata dataset (nominal)'!J317)), "")</f>
        <v>7.2454897873704974E-2</v>
      </c>
      <c r="K318" s="72" t="str">
        <f>_xlfn.IFNA(IF('Stata dataset (nominal)'!K317="","",IF(LEFT(K$4,1)="£", 'Stata dataset (nominal)'!K317*$D318, 'Stata dataset (nominal)'!K317)), "")</f>
        <v/>
      </c>
      <c r="L318" s="72">
        <f>_xlfn.IFNA(IF('Stata dataset (nominal)'!L317="","",IF(LEFT(L$4,1)="£", 'Stata dataset (nominal)'!L317*$D318, 'Stata dataset (nominal)'!L317)), "")</f>
        <v>0</v>
      </c>
      <c r="M318" s="72">
        <f>_xlfn.IFNA(IF('Stata dataset (nominal)'!M317="","",IF(LEFT(M$4,1)="£", 'Stata dataset (nominal)'!M317*$D318, 'Stata dataset (nominal)'!M317)), "")</f>
        <v>0</v>
      </c>
      <c r="N318" s="72">
        <f>_xlfn.IFNA(IF('Stata dataset (nominal)'!N317="","",IF(LEFT(N$4,1)="£", 'Stata dataset (nominal)'!N317*$D318, 'Stata dataset (nominal)'!N317)), "")</f>
        <v>0</v>
      </c>
      <c r="O318" s="72">
        <f>_xlfn.IFNA(IF('Stata dataset (nominal)'!O317="","",IF(LEFT(O$4,1)="£", 'Stata dataset (nominal)'!O317*$D318, 'Stata dataset (nominal)'!O317)), "")</f>
        <v>213.95180002283459</v>
      </c>
      <c r="P318" s="72">
        <f>_xlfn.IFNA(IF('Stata dataset (nominal)'!P317="","",IF(LEFT(P$4,1)="£", 'Stata dataset (nominal)'!P317*$D318, 'Stata dataset (nominal)'!P317)), "")</f>
        <v>0</v>
      </c>
      <c r="Q318" s="72">
        <f>_xlfn.IFNA(IF('Stata dataset (nominal)'!Q317="","",IF(LEFT(Q$4,1)="£", 'Stata dataset (nominal)'!Q317*$D318, 'Stata dataset (nominal)'!Q317)), "")</f>
        <v>0</v>
      </c>
      <c r="R318" s="72">
        <f>_xlfn.IFNA(IF('Stata dataset (nominal)'!R317="","",IF(LEFT(R$4,1)="£", 'Stata dataset (nominal)'!R317*$D318, 'Stata dataset (nominal)'!R317)), "")</f>
        <v>513.25994583530212</v>
      </c>
      <c r="S318" s="72">
        <f>_xlfn.IFNA(IF('Stata dataset (nominal)'!S317="","",IF(LEFT(S$4,1)="£", 'Stata dataset (nominal)'!S317*$D318, 'Stata dataset (nominal)'!S317)), "")</f>
        <v>0</v>
      </c>
      <c r="T318" s="72">
        <f>_xlfn.IFNA(IF('Stata dataset (nominal)'!T317="","",IF(LEFT(T$4,1)="£", 'Stata dataset (nominal)'!T317*$D318, 'Stata dataset (nominal)'!T317)), "")</f>
        <v>0</v>
      </c>
      <c r="U318" s="72" t="str">
        <f>_xlfn.IFNA(IF('Stata dataset (nominal)'!U317="","",IF(LEFT(U$4,1)="£", 'Stata dataset (nominal)'!U317*$D318, 'Stata dataset (nominal)'!U317)), "")</f>
        <v/>
      </c>
      <c r="V318" s="72" t="str">
        <f>_xlfn.IFNA(IF('Stata dataset (nominal)'!V317="","",IF(LEFT(V$4,1)="£", 'Stata dataset (nominal)'!V317*$D318, 'Stata dataset (nominal)'!V317)), "")</f>
        <v/>
      </c>
      <c r="W318" s="72" t="str">
        <f>_xlfn.IFNA(IF('Stata dataset (nominal)'!W317="","",IF(LEFT(W$4,1)="£", 'Stata dataset (nominal)'!W317*$D318, 'Stata dataset (nominal)'!W317)), "")</f>
        <v/>
      </c>
      <c r="X318" s="72" t="str">
        <f>_xlfn.IFNA(IF('Stata dataset (nominal)'!X317="","",IF(LEFT(X$4,1)="£", 'Stata dataset (nominal)'!X317*$D318, 'Stata dataset (nominal)'!X317)), "")</f>
        <v/>
      </c>
      <c r="Y318" s="72" t="str">
        <f>_xlfn.IFNA(IF('Stata dataset (nominal)'!Y317="","",IF(LEFT(Y$4,1)="£", 'Stata dataset (nominal)'!Y317*$D318, 'Stata dataset (nominal)'!Y317)), "")</f>
        <v/>
      </c>
      <c r="Z318" s="72" t="str">
        <f>_xlfn.IFNA(IF('Stata dataset (nominal)'!Z317="","",IF(LEFT(Z$4,1)="£", 'Stata dataset (nominal)'!Z317*$D318, 'Stata dataset (nominal)'!Z317)), "")</f>
        <v/>
      </c>
      <c r="AA318" s="72">
        <f>_xlfn.IFNA(IF('Stata dataset (nominal)'!AA317="","",IF(LEFT(AA$4,1)="£", 'Stata dataset (nominal)'!AA317*$D318, 'Stata dataset (nominal)'!AA317)), "")</f>
        <v>131.96891950909026</v>
      </c>
      <c r="AB318" s="72">
        <f>_xlfn.IFNA(IF('Stata dataset (nominal)'!AB317="","",IF(LEFT(AB$4,1)="£", 'Stata dataset (nominal)'!AB317*$D318, 'Stata dataset (nominal)'!AB317)), "")</f>
        <v>0.19154743116036951</v>
      </c>
      <c r="AC318" s="72" t="str">
        <f>_xlfn.IFNA(IF('Stata dataset (nominal)'!AC317="","",IF(LEFT(AC$4,1)="£", 'Stata dataset (nominal)'!AC317*$D318, 'Stata dataset (nominal)'!AC317)), "")</f>
        <v/>
      </c>
      <c r="AD318" s="72">
        <f>_xlfn.IFNA(IF('Stata dataset (nominal)'!AD317="","",IF(LEFT(AD$4,1)="£", 'Stata dataset (nominal)'!AD317*$D318, 'Stata dataset (nominal)'!AD317)), "")</f>
        <v>2.6066832626560482E-2</v>
      </c>
    </row>
  </sheetData>
  <conditionalFormatting sqref="A5:A115 A6:C105 A109:C318">
    <cfRule type="containsBlanks" dxfId="10" priority="27">
      <formula>LEN(TRIM(A5))=0</formula>
    </cfRule>
  </conditionalFormatting>
  <conditionalFormatting sqref="A5:AD5 D6:AD318">
    <cfRule type="containsBlanks" dxfId="9" priority="19">
      <formula>LEN(TRIM(A5))=0</formula>
    </cfRule>
  </conditionalFormatting>
  <conditionalFormatting sqref="B1:C1">
    <cfRule type="expression" dxfId="8" priority="21">
      <formula>B1=FALSE</formula>
    </cfRule>
    <cfRule type="expression" dxfId="7" priority="22">
      <formula>B1=TRUE</formula>
    </cfRule>
  </conditionalFormatting>
  <conditionalFormatting sqref="B106:C108">
    <cfRule type="containsBlanks" dxfId="6" priority="20">
      <formula>LEN(TRIM(B106))=0</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4C4A2-3B4E-46B6-BA9D-9246D9A52F5D}">
  <sheetPr>
    <tabColor rgb="FF98C561"/>
  </sheetPr>
  <dimension ref="A1:U318"/>
  <sheetViews>
    <sheetView zoomScale="80" zoomScaleNormal="80" workbookViewId="0">
      <pane xSplit="3" ySplit="4" topLeftCell="D5" activePane="bottomRight" state="frozen"/>
      <selection pane="topRight"/>
      <selection pane="bottomLeft"/>
      <selection pane="bottomRight"/>
    </sheetView>
  </sheetViews>
  <sheetFormatPr defaultRowHeight="13.15" x14ac:dyDescent="0.4"/>
  <cols>
    <col min="1" max="21" width="12.625" style="44" customWidth="1"/>
    <col min="22" max="16384" width="9" style="44"/>
  </cols>
  <sheetData>
    <row r="1" spans="1:21" ht="16.350000000000001" customHeight="1" x14ac:dyDescent="0.4">
      <c r="A1" s="186" t="s">
        <v>586</v>
      </c>
      <c r="B1" s="65" t="b">
        <f>_xlfn.TEXTJOIN(",",FALSE,A5:A318)=_xlfn.TEXTJOIN(",", FALSE, 'Stata dataset (nominal)'!A4:A317)</f>
        <v>1</v>
      </c>
      <c r="C1" s="65"/>
      <c r="D1" s="62" t="s">
        <v>202</v>
      </c>
      <c r="E1" s="62" t="s">
        <v>205</v>
      </c>
      <c r="F1" s="62" t="s">
        <v>208</v>
      </c>
      <c r="G1" s="61" t="s">
        <v>211</v>
      </c>
      <c r="H1" s="61" t="s">
        <v>214</v>
      </c>
      <c r="I1" s="61" t="s">
        <v>217</v>
      </c>
      <c r="J1" s="61" t="s">
        <v>220</v>
      </c>
      <c r="K1" s="61" t="s">
        <v>223</v>
      </c>
      <c r="L1" s="61" t="s">
        <v>226</v>
      </c>
      <c r="M1" s="61" t="s">
        <v>229</v>
      </c>
      <c r="N1" s="187" t="s">
        <v>189</v>
      </c>
      <c r="O1" s="188" t="s">
        <v>192</v>
      </c>
      <c r="P1" s="187" t="s">
        <v>195</v>
      </c>
      <c r="Q1" s="187" t="s">
        <v>198</v>
      </c>
      <c r="R1" s="165" t="s">
        <v>161</v>
      </c>
      <c r="S1" s="170" t="s">
        <v>171</v>
      </c>
      <c r="T1" s="189" t="s">
        <v>232</v>
      </c>
      <c r="U1" s="206" t="s">
        <v>235</v>
      </c>
    </row>
    <row r="2" spans="1:21" ht="103.15" customHeight="1" x14ac:dyDescent="0.4">
      <c r="A2" s="64"/>
      <c r="B2" s="65"/>
      <c r="C2" s="65"/>
      <c r="D2" s="62" t="str">
        <f>_xlfn.XLOOKUP(D$1, 'Item dictionary'!$A:$A, 'Item dictionary'!$B:$B)</f>
        <v>Total costs</v>
      </c>
      <c r="E2" s="62" t="str">
        <f>_xlfn.XLOOKUP(E$1, 'Item dictionary'!$A:$A, 'Item dictionary'!$B:$B)</f>
        <v>Bad debt related costs</v>
      </c>
      <c r="F2" s="62" t="str">
        <f>_xlfn.XLOOKUP(F$1, 'Item dictionary'!$A:$A, 'Item dictionary'!$B:$B)</f>
        <v>Other costs</v>
      </c>
      <c r="G2" s="60" t="str">
        <f>_xlfn.XLOOKUP(G$1, 'Item dictionary'!$A:$A, 'Item dictionary'!$B:$B)</f>
        <v>Total costs with smoothed doubtful debts</v>
      </c>
      <c r="H2" s="60" t="str">
        <f>_xlfn.XLOOKUP(H$1, 'Item dictionary'!$A:$A, 'Item dictionary'!$B:$B)</f>
        <v>Bad debt related costs with smoothed doubtful debts</v>
      </c>
      <c r="I2" s="60" t="str">
        <f>_xlfn.XLOOKUP(I$1, 'Item dictionary'!$A:$A, 'Item dictionary'!$B:$B)</f>
        <v>Other costs with smoothed doubtful debts</v>
      </c>
      <c r="J2" s="60" t="str">
        <f>_xlfn.XLOOKUP(J$1, 'Item dictionary'!$A:$A, 'Item dictionary'!$B:$B)</f>
        <v>Totex for modelling</v>
      </c>
      <c r="K2" s="60" t="str">
        <f>_xlfn.XLOOKUP(K$1, 'Item dictionary'!$A:$A, 'Item dictionary'!$B:$B)</f>
        <v>Other opex for modelling</v>
      </c>
      <c r="L2" s="60" t="str">
        <f>_xlfn.XLOOKUP(L$1, 'Item dictionary'!$A:$A, 'Item dictionary'!$B:$B)</f>
        <v>Totex for modelling with smoothed doubtful debts</v>
      </c>
      <c r="M2" s="60" t="str">
        <f>_xlfn.XLOOKUP(M$1, 'Item dictionary'!$A:$A, 'Item dictionary'!$B:$B)</f>
        <v>Other opex for modelling with smoothed doubtful debts</v>
      </c>
      <c r="N2" s="187" t="str">
        <f>_xlfn.XLOOKUP(N$1, 'Item dictionary'!$A:$A, 'Item dictionary'!$B:$B)</f>
        <v>Total households connected</v>
      </c>
      <c r="O2" s="187" t="str">
        <f>_xlfn.XLOOKUP(O$1, 'Item dictionary'!$A:$A, 'Item dictionary'!$B:$B)</f>
        <v>% of metered connections</v>
      </c>
      <c r="P2" s="187" t="str">
        <f>_xlfn.XLOOKUP(P$1, 'Item dictionary'!$A:$A, 'Item dictionary'!$B:$B)</f>
        <v xml:space="preserve">% of dual service connections </v>
      </c>
      <c r="Q2" s="187" t="str">
        <f>_xlfn.XLOOKUP(Q$1, 'Item dictionary'!$A:$A, 'Item dictionary'!$B:$B)</f>
        <v>Average bill size</v>
      </c>
      <c r="R2" s="165" t="str">
        <f>_xlfn.XLOOKUP(R$1, 'Item dictionary'!$A:$A, 'Item dictionary'!$B:$B)</f>
        <v>Equifax - Insight Postcode Event - % of households with default</v>
      </c>
      <c r="S2" s="170" t="str">
        <f>_xlfn.XLOOKUP(S$1, 'Item dictionary'!$A:$A, 'Item dictionary'!$B:$B)</f>
        <v>Combined Income Score for England and Wales (IMD) - interpolated</v>
      </c>
      <c r="T2" s="189" t="str">
        <f>_xlfn.XLOOKUP(T$1, 'Item dictionary'!$A:$A, 'Item dictionary'!$B:$B)</f>
        <v>Covid-19 dummy variable for 2019-20</v>
      </c>
      <c r="U2" s="206" t="str">
        <f>_xlfn.XLOOKUP(U$1, 'Item dictionary'!$A:$A, 'Item dictionary'!$B:$B)</f>
        <v>Covid-19 dummy variable for 2020-21</v>
      </c>
    </row>
    <row r="3" spans="1:21" ht="48.95" customHeight="1" x14ac:dyDescent="0.4">
      <c r="A3" s="185"/>
      <c r="B3" s="185"/>
      <c r="C3" s="185"/>
      <c r="D3" s="62" t="str">
        <f>_xlfn.XLOOKUP(D$1, 'Item dictionary'!$A:$A, 'Item dictionary'!$D:$D)</f>
        <v>Total operating expenditure excl. 3rd party services and pension deficit repair costs + unsmoothed depreciation + netrecharges</v>
      </c>
      <c r="E3" s="62" t="str">
        <f>_xlfn.XLOOKUP(E$1, 'Item dictionary'!$A:$A, 'Item dictionary'!$D:$D)</f>
        <v>BM9002+BM9003</v>
      </c>
      <c r="F3" s="62" t="str">
        <f>_xlfn.XLOOKUP(F$1, 'Item dictionary'!$A:$A, 'Item dictionary'!$D:$D)</f>
        <v>TC_tr-DC_t</v>
      </c>
      <c r="G3" s="60" t="str">
        <f>_xlfn.XLOOKUP(G$1, 'Item dictionary'!$A:$A, 'Item dictionary'!$D:$D)</f>
        <v>Total operating expenditure with smoothed doubtful debts excl. 3rd party services and pension deficit repair costs + unsmoothed depreciation + netrecharges</v>
      </c>
      <c r="H3" s="60" t="str">
        <f>_xlfn.XLOOKUP(H$1, 'Item dictionary'!$A:$A, 'Item dictionary'!$D:$D)</f>
        <v>BM9002+BM9003S</v>
      </c>
      <c r="I3" s="60" t="str">
        <f>_xlfn.XLOOKUP(I$1, 'Item dictionary'!$A:$A, 'Item dictionary'!$D:$D)</f>
        <v>TCsdebt_tr-DCsdebt_t</v>
      </c>
      <c r="J3" s="60" t="str">
        <f>_xlfn.XLOOKUP(J$1, 'Item dictionary'!$A:$A, 'Item dictionary'!$D:$D)</f>
        <v>Total operating expenditure excl. 3rd party services and pension deficit repair costs + smoothed depreciation + netrecharges</v>
      </c>
      <c r="K3" s="61" t="str">
        <f>_xlfn.XLOOKUP(K$1, 'Item dictionary'!$A:$A, 'Item dictionary'!$D:$D)</f>
        <v>sTC_tr-DC_t</v>
      </c>
      <c r="L3" s="60" t="str">
        <f>_xlfn.XLOOKUP(L$1, 'Item dictionary'!$A:$A, 'Item dictionary'!$D:$D)</f>
        <v>Total operating expenditure with smoothed doubtful debts excl. 3rd party services and pension deficit repair costs + smoothed depreciation + netrecharges</v>
      </c>
      <c r="M3" s="60" t="str">
        <f>_xlfn.XLOOKUP(M$1, 'Item dictionary'!$A:$A, 'Item dictionary'!$D:$D)</f>
        <v>sTCsdebt_tr-DCsdebt_t</v>
      </c>
      <c r="N3" s="187" t="str">
        <f>_xlfn.XLOOKUP(N$1, 'Item dictionary'!$A:$A, 'Item dictionary'!$D:$D)</f>
        <v>R3017+R3018+R3019+R3020+R3021+R3022</v>
      </c>
      <c r="O3" s="187" t="str">
        <f>_xlfn.XLOOKUP(O$1, 'Item dictionary'!$A:$A, 'Item dictionary'!$D:$D)</f>
        <v>(R3018 + R3020 + R3022) / hh_t</v>
      </c>
      <c r="P3" s="187" t="str">
        <f>_xlfn.XLOOKUP(P$1, 'Item dictionary'!$A:$A, 'Item dictionary'!$D:$D)</f>
        <v>(R3021+R3022) / hh_t</v>
      </c>
      <c r="Q3" s="187" t="str">
        <f>_xlfn.XLOOKUP(Q$1, 'Item dictionary'!$A:$A, 'Item dictionary'!$D:$D)</f>
        <v>rev_t / hh_t</v>
      </c>
      <c r="R3" s="165" t="str">
        <f>_xlfn.XLOOKUP(R$1, 'Item dictionary'!$A:$A, 'Item dictionary'!$D:$D)</f>
        <v>External</v>
      </c>
      <c r="S3" s="170" t="str">
        <f>_xlfn.XLOOKUP(S$1, 'Item dictionary'!$A:$A, 'Item dictionary'!$D:$D)</f>
        <v>External</v>
      </c>
      <c r="T3" s="189" t="str">
        <f>_xlfn.XLOOKUP(T$1, 'Item dictionary'!$A:$A, 'Item dictionary'!$D:$D)</f>
        <v>=1 if year is 2019-20, 0 otherwise</v>
      </c>
      <c r="U3" s="206" t="str">
        <f>_xlfn.XLOOKUP(U$1, 'Item dictionary'!$A:$A, 'Item dictionary'!$D:$D)</f>
        <v>=1 if year is 2020-21, 0 otherwise</v>
      </c>
    </row>
    <row r="4" spans="1:21" x14ac:dyDescent="0.4">
      <c r="A4" s="63" t="s">
        <v>524</v>
      </c>
      <c r="B4" s="63" t="s">
        <v>525</v>
      </c>
      <c r="C4" s="63" t="s">
        <v>526</v>
      </c>
      <c r="D4" s="178" t="str">
        <f>_xlfn.XLOOKUP(D$1, 'Item dictionary'!$A:$A, 'Item dictionary'!$C:$C)</f>
        <v>£m</v>
      </c>
      <c r="E4" s="178" t="str">
        <f>_xlfn.XLOOKUP(E$1, 'Item dictionary'!$A:$A, 'Item dictionary'!$C:$C)</f>
        <v>£m</v>
      </c>
      <c r="F4" s="178" t="str">
        <f>_xlfn.XLOOKUP(F$1, 'Item dictionary'!$A:$A, 'Item dictionary'!$C:$C)</f>
        <v>£m</v>
      </c>
      <c r="G4" s="178" t="str">
        <f>_xlfn.XLOOKUP(G$1, 'Item dictionary'!$A:$A, 'Item dictionary'!$C:$C)</f>
        <v>£m</v>
      </c>
      <c r="H4" s="178" t="str">
        <f>_xlfn.XLOOKUP(H$1, 'Item dictionary'!$A:$A, 'Item dictionary'!$C:$C)</f>
        <v>£m</v>
      </c>
      <c r="I4" s="178" t="str">
        <f>_xlfn.XLOOKUP(I$1, 'Item dictionary'!$A:$A, 'Item dictionary'!$C:$C)</f>
        <v>£m</v>
      </c>
      <c r="J4" s="178" t="str">
        <f>_xlfn.XLOOKUP(J$1, 'Item dictionary'!$A:$A, 'Item dictionary'!$C:$C)</f>
        <v>£m</v>
      </c>
      <c r="K4" s="178" t="str">
        <f>_xlfn.XLOOKUP(K$1, 'Item dictionary'!$A:$A, 'Item dictionary'!$C:$C)</f>
        <v>£m</v>
      </c>
      <c r="L4" s="178" t="str">
        <f>_xlfn.XLOOKUP(L$1, 'Item dictionary'!$A:$A, 'Item dictionary'!$C:$C)</f>
        <v>£m</v>
      </c>
      <c r="M4" s="178" t="str">
        <f>_xlfn.XLOOKUP(M$1, 'Item dictionary'!$A:$A, 'Item dictionary'!$C:$C)</f>
        <v>£m</v>
      </c>
      <c r="N4" s="169" t="str">
        <f>_xlfn.XLOOKUP(N$1, 'Item dictionary'!$A:$A, 'Item dictionary'!$C:$C)</f>
        <v>000s</v>
      </c>
      <c r="O4" s="169" t="str">
        <f>_xlfn.XLOOKUP(O$1, 'Item dictionary'!$A:$A, 'Item dictionary'!$C:$C)</f>
        <v>%</v>
      </c>
      <c r="P4" s="169" t="str">
        <f>_xlfn.XLOOKUP(P$1, 'Item dictionary'!$A:$A, 'Item dictionary'!$C:$C)</f>
        <v>%</v>
      </c>
      <c r="Q4" s="169" t="str">
        <f>_xlfn.XLOOKUP(Q$1, 'Item dictionary'!$A:$A, 'Item dictionary'!$C:$C)</f>
        <v>£/hh</v>
      </c>
      <c r="R4" s="169" t="str">
        <f>_xlfn.XLOOKUP(R$1, 'Item dictionary'!$A:$A, 'Item dictionary'!$C:$C)</f>
        <v>%</v>
      </c>
      <c r="S4" s="65" t="str">
        <f>_xlfn.XLOOKUP(S$1, 'Item dictionary'!$A:$A, 'Item dictionary'!$C:$C)</f>
        <v>%</v>
      </c>
      <c r="T4" s="169" t="str">
        <f>_xlfn.XLOOKUP(T$1, 'Item dictionary'!$A:$A, 'Item dictionary'!$C:$C)</f>
        <v>nr</v>
      </c>
      <c r="U4" s="169" t="str">
        <f>_xlfn.XLOOKUP(U$1, 'Item dictionary'!$A:$A, 'Item dictionary'!$C:$C)</f>
        <v>nr</v>
      </c>
    </row>
    <row r="5" spans="1:21" x14ac:dyDescent="0.4">
      <c r="A5" s="63" t="str">
        <f t="shared" ref="A5:A110" si="0">B5&amp;RIGHT(C5,2)</f>
        <v>ANH14</v>
      </c>
      <c r="B5" s="63" t="s">
        <v>242</v>
      </c>
      <c r="C5" s="63" t="s">
        <v>243</v>
      </c>
      <c r="D5" s="72">
        <f>_xlfn.IFNA(SUM('Stata dataset (nominal)'!E4:K4, 'Stata dataset (nominal)'!AB4, 'Stata dataset (nominal)'!AD4), "")</f>
        <v>71.097000000000008</v>
      </c>
      <c r="E5" s="72">
        <f>_xlfn.IFNA('Stata dataset (nominal)'!F4+'Stata dataset (nominal)'!G4, "")</f>
        <v>38.299999999999997</v>
      </c>
      <c r="F5" s="72">
        <f>$D5-$E5</f>
        <v>32.797000000000011</v>
      </c>
      <c r="G5" s="72">
        <f>_xlfn.IFNA(IF(C5 &lt; "2019-20", $D5, SUM('Stata dataset (nominal)'!E4:F4, 'Stata dataset (nominal)'!H4:K4, 'Stata dataset (nominal)'!N4, 'Stata dataset (nominal)'!AB4, 'Stata dataset (nominal)'!AD4)), "")</f>
        <v>71.097000000000008</v>
      </c>
      <c r="H5" s="72">
        <f>IFERROR(IF('Interface nominal'!$C5 &lt; "2019-20", $E5, 'Stata dataset (nominal)'!F4+'Stata dataset (nominal)'!N4), "")</f>
        <v>38.299999999999997</v>
      </c>
      <c r="I5" s="72">
        <f>IFERROR($G5-$H5, "")</f>
        <v>32.797000000000011</v>
      </c>
      <c r="J5" s="72">
        <f>_xlfn.IFNA(SUM('Stata dataset (nominal)'!E4:K4, 'Stata dataset (nominal)'!AC4, 'Stata dataset (nominal)'!AD4), "")</f>
        <v>72.035873082727278</v>
      </c>
      <c r="K5" s="72">
        <f>J5-E5</f>
        <v>33.735873082727281</v>
      </c>
      <c r="L5" s="72">
        <f>_xlfn.IFNA(IF(C5 &lt; "2019-20", $J5, SUM('Stata dataset (nominal)'!E4:F4, 'Stata dataset (nominal)'!H4:K4, 'Stata dataset (nominal)'!N4, 'Stata dataset (nominal)'!AC4:AD4)), "")</f>
        <v>72.035873082727278</v>
      </c>
      <c r="M5" s="72">
        <f>L5-E5</f>
        <v>33.735873082727281</v>
      </c>
      <c r="N5" s="72">
        <f>_xlfn.IFNA(SUM('Stata dataset (real)'!O5:T5), "")</f>
        <v>2715.6630000000005</v>
      </c>
      <c r="O5" s="72">
        <f>_xlfn.IFNA(SUM('Stata dataset (real)'!R5, 'Stata dataset (real)'!S5, 'Stata dataset (real)'!T5)/'Interface nominal'!$N5, "")</f>
        <v>0.71387760557919</v>
      </c>
      <c r="P5" s="72">
        <f>_xlfn.IFNA(SUM('Stata dataset (real)'!Q5, 'Stata dataset (real)'!T5)/$N5, "")</f>
        <v>0.6202503771638822</v>
      </c>
      <c r="Q5" s="72">
        <f>_xlfn.IFNA('Stata dataset (nominal)'!AA4*1000/'Interface nominal'!N5, "")</f>
        <v>354.43151806939045</v>
      </c>
      <c r="R5" s="72">
        <f>_xlfn.IFNA('Stata dataset (real)'!U5, "")</f>
        <v>24.683067475627162</v>
      </c>
      <c r="S5" s="72">
        <f>_xlfn.IFNA('Stata dataset (real)'!Z5, "")</f>
        <v>12.721532469977898</v>
      </c>
      <c r="T5" s="72">
        <f>IF('Interface nominal'!C5 = "2019-20", 1, 0)</f>
        <v>0</v>
      </c>
      <c r="U5" s="72">
        <f>IF(C5 = "2020-21", 1, 0)</f>
        <v>0</v>
      </c>
    </row>
    <row r="6" spans="1:21" x14ac:dyDescent="0.4">
      <c r="A6" s="63" t="str">
        <f t="shared" si="0"/>
        <v>ANH15</v>
      </c>
      <c r="B6" s="63" t="s">
        <v>242</v>
      </c>
      <c r="C6" s="63" t="s">
        <v>245</v>
      </c>
      <c r="D6" s="72">
        <f>_xlfn.IFNA(SUM('Stata dataset (nominal)'!E5:K5, 'Stata dataset (nominal)'!AB5, 'Stata dataset (nominal)'!AD5), "")</f>
        <v>72.445999999999984</v>
      </c>
      <c r="E6" s="72">
        <f>_xlfn.IFNA('Stata dataset (nominal)'!F5+'Stata dataset (nominal)'!G5, "")</f>
        <v>38.510999999999996</v>
      </c>
      <c r="F6" s="72">
        <f t="shared" ref="F6:F65" si="1">$D6-$E6</f>
        <v>33.934999999999988</v>
      </c>
      <c r="G6" s="72">
        <f>_xlfn.IFNA(IF(C6 &lt; "2019-20", $D6, SUM('Stata dataset (nominal)'!E5:F5, 'Stata dataset (nominal)'!H5:K5, 'Stata dataset (nominal)'!N5, 'Stata dataset (nominal)'!AB5, 'Stata dataset (nominal)'!AD5)), "")</f>
        <v>72.445999999999984</v>
      </c>
      <c r="H6" s="72">
        <f>IFERROR(IF('Interface nominal'!$C6 &lt; "2019-20", $E6, 'Stata dataset (nominal)'!F5+'Stata dataset (nominal)'!N5), "")</f>
        <v>38.510999999999996</v>
      </c>
      <c r="I6" s="72">
        <f t="shared" ref="I6:I111" si="2">IFERROR($G6-$H6, "")</f>
        <v>33.934999999999988</v>
      </c>
      <c r="J6" s="72">
        <f>_xlfn.IFNA(SUM('Stata dataset (nominal)'!E5:K5, 'Stata dataset (nominal)'!AC5, 'Stata dataset (nominal)'!AD5), "")</f>
        <v>73.708873082727251</v>
      </c>
      <c r="K6" s="72">
        <f t="shared" ref="K6:K69" si="3">J6-E6</f>
        <v>35.197873082727256</v>
      </c>
      <c r="L6" s="72">
        <f>_xlfn.IFNA(IF(C6 &lt; "2019-20", $J6, SUM('Stata dataset (nominal)'!E5:F5, 'Stata dataset (nominal)'!H5:K5, 'Stata dataset (nominal)'!N5, 'Stata dataset (nominal)'!AC5:AD5)), "")</f>
        <v>73.708873082727251</v>
      </c>
      <c r="M6" s="72">
        <f t="shared" ref="M6:M69" si="4">L6-E6</f>
        <v>35.197873082727256</v>
      </c>
      <c r="N6" s="72">
        <f>_xlfn.IFNA(SUM('Stata dataset (real)'!O6:T6), "")</f>
        <v>2735.3609999999999</v>
      </c>
      <c r="O6" s="72">
        <f>_xlfn.IFNA(SUM('Stata dataset (real)'!R6, 'Stata dataset (real)'!S6, 'Stata dataset (real)'!T6)/'Interface nominal'!$N6, "")</f>
        <v>0.73287255320230127</v>
      </c>
      <c r="P6" s="72">
        <f>_xlfn.IFNA(SUM('Stata dataset (real)'!Q6, 'Stata dataset (real)'!T6)/$N6, "")</f>
        <v>0.62153149072462466</v>
      </c>
      <c r="Q6" s="72">
        <f>_xlfn.IFNA('Stata dataset (nominal)'!AA5*1000/'Interface nominal'!N6, "")</f>
        <v>364.0126573428775</v>
      </c>
      <c r="R6" s="72">
        <f>_xlfn.IFNA('Stata dataset (real)'!U6, "")</f>
        <v>24.713868384006499</v>
      </c>
      <c r="S6" s="72">
        <f>_xlfn.IFNA('Stata dataset (real)'!Z6, "")</f>
        <v>12.718451807229799</v>
      </c>
      <c r="T6" s="72">
        <f>IF('Interface nominal'!C6 = "2019-20", 1, 0)</f>
        <v>0</v>
      </c>
      <c r="U6" s="72">
        <f t="shared" ref="U6:U65" si="5">IF(C6 = "2020-21", 1, 0)</f>
        <v>0</v>
      </c>
    </row>
    <row r="7" spans="1:21" x14ac:dyDescent="0.4">
      <c r="A7" s="63" t="str">
        <f t="shared" si="0"/>
        <v>ANH16</v>
      </c>
      <c r="B7" s="63" t="s">
        <v>242</v>
      </c>
      <c r="C7" s="63" t="s">
        <v>247</v>
      </c>
      <c r="D7" s="72">
        <f>_xlfn.IFNA(SUM('Stata dataset (nominal)'!E6:K6, 'Stata dataset (nominal)'!AB6, 'Stata dataset (nominal)'!AD6), "")</f>
        <v>75.090761123971632</v>
      </c>
      <c r="E7" s="72">
        <f>_xlfn.IFNA('Stata dataset (nominal)'!F6+'Stata dataset (nominal)'!G6, "")</f>
        <v>38.349299447310941</v>
      </c>
      <c r="F7" s="72">
        <f t="shared" si="1"/>
        <v>36.741461676660691</v>
      </c>
      <c r="G7" s="72">
        <f>_xlfn.IFNA(IF(C7 &lt; "2019-20", $D7, SUM('Stata dataset (nominal)'!E6:F6, 'Stata dataset (nominal)'!H6:K6, 'Stata dataset (nominal)'!N6, 'Stata dataset (nominal)'!AB6, 'Stata dataset (nominal)'!AD6)), "")</f>
        <v>75.090761123971632</v>
      </c>
      <c r="H7" s="72">
        <f>IFERROR(IF('Interface nominal'!$C7 &lt; "2019-20", $E7, 'Stata dataset (nominal)'!F6+'Stata dataset (nominal)'!N6), "")</f>
        <v>38.349299447310941</v>
      </c>
      <c r="I7" s="72">
        <f t="shared" si="2"/>
        <v>36.741461676660691</v>
      </c>
      <c r="J7" s="72">
        <f>_xlfn.IFNA(SUM('Stata dataset (nominal)'!E6:K6, 'Stata dataset (nominal)'!AC6, 'Stata dataset (nominal)'!AD6), "")</f>
        <v>76.231634206698899</v>
      </c>
      <c r="K7" s="72">
        <f t="shared" si="3"/>
        <v>37.882334759387959</v>
      </c>
      <c r="L7" s="72">
        <f>_xlfn.IFNA(IF(C7 &lt; "2019-20", $J7, SUM('Stata dataset (nominal)'!E6:F6, 'Stata dataset (nominal)'!H6:K6, 'Stata dataset (nominal)'!N6, 'Stata dataset (nominal)'!AC6:AD6)), "")</f>
        <v>76.231634206698899</v>
      </c>
      <c r="M7" s="72">
        <f t="shared" si="4"/>
        <v>37.882334759387959</v>
      </c>
      <c r="N7" s="72">
        <f>_xlfn.IFNA(SUM('Stata dataset (real)'!O7:T7), "")</f>
        <v>2730.6835473329561</v>
      </c>
      <c r="O7" s="72">
        <f>_xlfn.IFNA(SUM('Stata dataset (real)'!R7, 'Stata dataset (real)'!S7, 'Stata dataset (real)'!T7)/'Interface nominal'!$N7, "")</f>
        <v>0.74656059860368373</v>
      </c>
      <c r="P7" s="72">
        <f>_xlfn.IFNA(SUM('Stata dataset (real)'!Q7, 'Stata dataset (real)'!T7)/$N7, "")</f>
        <v>0.62128306823543333</v>
      </c>
      <c r="Q7" s="72">
        <f>_xlfn.IFNA('Stata dataset (nominal)'!AA6*1000/'Interface nominal'!N7, "")</f>
        <v>332.81512772963771</v>
      </c>
      <c r="R7" s="72">
        <f>_xlfn.IFNA('Stata dataset (real)'!U7, "")</f>
        <v>24.433306474292376</v>
      </c>
      <c r="S7" s="72">
        <f>_xlfn.IFNA('Stata dataset (real)'!Z7, "")</f>
        <v>12.717524045562964</v>
      </c>
      <c r="T7" s="72">
        <f>IF('Interface nominal'!C7 = "2019-20", 1, 0)</f>
        <v>0</v>
      </c>
      <c r="U7" s="72">
        <f t="shared" si="5"/>
        <v>0</v>
      </c>
    </row>
    <row r="8" spans="1:21" x14ac:dyDescent="0.4">
      <c r="A8" s="63" t="str">
        <f t="shared" si="0"/>
        <v>ANH17</v>
      </c>
      <c r="B8" s="63" t="s">
        <v>242</v>
      </c>
      <c r="C8" s="63" t="s">
        <v>249</v>
      </c>
      <c r="D8" s="72">
        <f>_xlfn.IFNA(SUM('Stata dataset (nominal)'!E7:K7, 'Stata dataset (nominal)'!AB7, 'Stata dataset (nominal)'!AD7), "")</f>
        <v>73.779993027619852</v>
      </c>
      <c r="E8" s="72">
        <f>_xlfn.IFNA('Stata dataset (nominal)'!F7+'Stata dataset (nominal)'!G7, "")</f>
        <v>35.808452034206979</v>
      </c>
      <c r="F8" s="72">
        <f t="shared" si="1"/>
        <v>37.971540993412873</v>
      </c>
      <c r="G8" s="72">
        <f>_xlfn.IFNA(IF(C8 &lt; "2019-20", $D8, SUM('Stata dataset (nominal)'!E7:F7, 'Stata dataset (nominal)'!H7:K7, 'Stata dataset (nominal)'!N7, 'Stata dataset (nominal)'!AB7, 'Stata dataset (nominal)'!AD7)), "")</f>
        <v>73.779993027619852</v>
      </c>
      <c r="H8" s="72">
        <f>IFERROR(IF('Interface nominal'!$C8 &lt; "2019-20", $E8, 'Stata dataset (nominal)'!F7+'Stata dataset (nominal)'!N7), "")</f>
        <v>35.808452034206979</v>
      </c>
      <c r="I8" s="72">
        <f t="shared" si="2"/>
        <v>37.971540993412873</v>
      </c>
      <c r="J8" s="72">
        <f>_xlfn.IFNA(SUM('Stata dataset (nominal)'!E7:K7, 'Stata dataset (nominal)'!AC7, 'Stata dataset (nominal)'!AD7), "")</f>
        <v>75.204866110347126</v>
      </c>
      <c r="K8" s="72">
        <f t="shared" si="3"/>
        <v>39.396414076140147</v>
      </c>
      <c r="L8" s="72">
        <f>_xlfn.IFNA(IF(C8 &lt; "2019-20", $J8, SUM('Stata dataset (nominal)'!E7:F7, 'Stata dataset (nominal)'!H7:K7, 'Stata dataset (nominal)'!N7, 'Stata dataset (nominal)'!AC7:AD7)), "")</f>
        <v>75.204866110347126</v>
      </c>
      <c r="M8" s="72">
        <f t="shared" si="4"/>
        <v>39.396414076140147</v>
      </c>
      <c r="N8" s="72">
        <f>_xlfn.IFNA(SUM('Stata dataset (real)'!O8:T8), "")</f>
        <v>2758.2917859726649</v>
      </c>
      <c r="O8" s="72">
        <f>_xlfn.IFNA(SUM('Stata dataset (real)'!R8, 'Stata dataset (real)'!S8, 'Stata dataset (real)'!T8)/'Interface nominal'!$N8, "")</f>
        <v>0.76117107109365578</v>
      </c>
      <c r="P8" s="72">
        <f>_xlfn.IFNA(SUM('Stata dataset (real)'!Q8, 'Stata dataset (real)'!T8)/$N8, "")</f>
        <v>0.62262492415092174</v>
      </c>
      <c r="Q8" s="72">
        <f>_xlfn.IFNA('Stata dataset (nominal)'!AA7*1000/'Interface nominal'!N8, "")</f>
        <v>342.97983604750738</v>
      </c>
      <c r="R8" s="72">
        <f>_xlfn.IFNA('Stata dataset (real)'!U8, "")</f>
        <v>23.619757815926526</v>
      </c>
      <c r="S8" s="72">
        <f>_xlfn.IFNA('Stata dataset (real)'!Z8, "")</f>
        <v>12.297180731378093</v>
      </c>
      <c r="T8" s="72">
        <f>IF('Interface nominal'!C8 = "2019-20", 1, 0)</f>
        <v>0</v>
      </c>
      <c r="U8" s="72">
        <f t="shared" si="5"/>
        <v>0</v>
      </c>
    </row>
    <row r="9" spans="1:21" x14ac:dyDescent="0.4">
      <c r="A9" s="63" t="str">
        <f t="shared" si="0"/>
        <v>ANH18</v>
      </c>
      <c r="B9" s="63" t="s">
        <v>242</v>
      </c>
      <c r="C9" s="63" t="s">
        <v>251</v>
      </c>
      <c r="D9" s="72">
        <f>_xlfn.IFNA(SUM('Stata dataset (nominal)'!E8:K8, 'Stata dataset (nominal)'!AB8, 'Stata dataset (nominal)'!AD8), "")</f>
        <v>79.977999999999994</v>
      </c>
      <c r="E9" s="72">
        <f>_xlfn.IFNA('Stata dataset (nominal)'!F8+'Stata dataset (nominal)'!G8, "")</f>
        <v>36.838999999999999</v>
      </c>
      <c r="F9" s="72">
        <f t="shared" si="1"/>
        <v>43.138999999999996</v>
      </c>
      <c r="G9" s="72">
        <f>_xlfn.IFNA(IF(C9 &lt; "2019-20", $D9, SUM('Stata dataset (nominal)'!E8:F8, 'Stata dataset (nominal)'!H8:K8, 'Stata dataset (nominal)'!N8, 'Stata dataset (nominal)'!AB8, 'Stata dataset (nominal)'!AD8)), "")</f>
        <v>79.977999999999994</v>
      </c>
      <c r="H9" s="72">
        <f>IFERROR(IF('Interface nominal'!$C9 &lt; "2019-20", $E9, 'Stata dataset (nominal)'!F8+'Stata dataset (nominal)'!N8), "")</f>
        <v>36.838999999999999</v>
      </c>
      <c r="I9" s="72">
        <f t="shared" si="2"/>
        <v>43.138999999999996</v>
      </c>
      <c r="J9" s="72">
        <f>_xlfn.IFNA(SUM('Stata dataset (nominal)'!E8:K8, 'Stata dataset (nominal)'!AC8, 'Stata dataset (nominal)'!AD8), "")</f>
        <v>81.338873082727261</v>
      </c>
      <c r="K9" s="72">
        <f t="shared" si="3"/>
        <v>44.499873082727262</v>
      </c>
      <c r="L9" s="72">
        <f>_xlfn.IFNA(IF(C9 &lt; "2019-20", $J9, SUM('Stata dataset (nominal)'!E8:F8, 'Stata dataset (nominal)'!H8:K8, 'Stata dataset (nominal)'!N8, 'Stata dataset (nominal)'!AC8:AD8)), "")</f>
        <v>81.338873082727261</v>
      </c>
      <c r="M9" s="72">
        <f t="shared" si="4"/>
        <v>44.499873082727262</v>
      </c>
      <c r="N9" s="72">
        <f>_xlfn.IFNA(SUM('Stata dataset (real)'!O9:T9), "")</f>
        <v>2773.3249999999998</v>
      </c>
      <c r="O9" s="72">
        <f>_xlfn.IFNA(SUM('Stata dataset (real)'!R9, 'Stata dataset (real)'!S9, 'Stata dataset (real)'!T9)/'Interface nominal'!$N9, "")</f>
        <v>0.77441626927965534</v>
      </c>
      <c r="P9" s="72">
        <f>_xlfn.IFNA(SUM('Stata dataset (real)'!Q9, 'Stata dataset (real)'!T9)/$N9, "")</f>
        <v>0.62247807234997699</v>
      </c>
      <c r="Q9" s="72">
        <f>_xlfn.IFNA('Stata dataset (nominal)'!AA8*1000/'Interface nominal'!N9, "")</f>
        <v>351.72653763983669</v>
      </c>
      <c r="R9" s="72">
        <f>_xlfn.IFNA('Stata dataset (real)'!U9, "")</f>
        <v>23.387133272061138</v>
      </c>
      <c r="S9" s="72">
        <f>_xlfn.IFNA('Stata dataset (real)'!Z9, "")</f>
        <v>11.878758113285633</v>
      </c>
      <c r="T9" s="72">
        <f>IF('Interface nominal'!C9 = "2019-20", 1, 0)</f>
        <v>0</v>
      </c>
      <c r="U9" s="72">
        <f t="shared" si="5"/>
        <v>0</v>
      </c>
    </row>
    <row r="10" spans="1:21" x14ac:dyDescent="0.4">
      <c r="A10" s="63" t="str">
        <f t="shared" si="0"/>
        <v>ANH19</v>
      </c>
      <c r="B10" s="63" t="s">
        <v>242</v>
      </c>
      <c r="C10" s="63" t="s">
        <v>253</v>
      </c>
      <c r="D10" s="72">
        <f>_xlfn.IFNA(SUM('Stata dataset (nominal)'!E9:K9, 'Stata dataset (nominal)'!AB9, 'Stata dataset (nominal)'!AD9), "")</f>
        <v>80.797603910000007</v>
      </c>
      <c r="E10" s="72">
        <f>_xlfn.IFNA('Stata dataset (nominal)'!F9+'Stata dataset (nominal)'!G9, "")</f>
        <v>35.896999999999998</v>
      </c>
      <c r="F10" s="72">
        <f t="shared" si="1"/>
        <v>44.900603910000008</v>
      </c>
      <c r="G10" s="72">
        <f>_xlfn.IFNA(IF(C10 &lt; "2019-20", $D10, SUM('Stata dataset (nominal)'!E9:F9, 'Stata dataset (nominal)'!H9:K9, 'Stata dataset (nominal)'!N9, 'Stata dataset (nominal)'!AB9, 'Stata dataset (nominal)'!AD9)), "")</f>
        <v>80.797603910000007</v>
      </c>
      <c r="H10" s="72">
        <f>IFERROR(IF('Interface nominal'!$C10 &lt; "2019-20", $E10, 'Stata dataset (nominal)'!F9+'Stata dataset (nominal)'!N9), "")</f>
        <v>35.896999999999998</v>
      </c>
      <c r="I10" s="72">
        <f t="shared" si="2"/>
        <v>44.900603910000008</v>
      </c>
      <c r="J10" s="72">
        <f>_xlfn.IFNA(SUM('Stata dataset (nominal)'!E9:K9, 'Stata dataset (nominal)'!AC9, 'Stata dataset (nominal)'!AD9), "")</f>
        <v>81.233873082727271</v>
      </c>
      <c r="K10" s="72">
        <f t="shared" si="3"/>
        <v>45.336873082727273</v>
      </c>
      <c r="L10" s="72">
        <f>_xlfn.IFNA(IF(C10 &lt; "2019-20", $J10, SUM('Stata dataset (nominal)'!E9:F9, 'Stata dataset (nominal)'!H9:K9, 'Stata dataset (nominal)'!N9, 'Stata dataset (nominal)'!AC9:AD9)), "")</f>
        <v>81.233873082727271</v>
      </c>
      <c r="M10" s="72">
        <f t="shared" si="4"/>
        <v>45.336873082727273</v>
      </c>
      <c r="N10" s="72">
        <f>_xlfn.IFNA(SUM('Stata dataset (real)'!O10:T10), "")</f>
        <v>2804.676187</v>
      </c>
      <c r="O10" s="72">
        <f>_xlfn.IFNA(SUM('Stata dataset (real)'!R10, 'Stata dataset (real)'!S10, 'Stata dataset (real)'!T10)/'Interface nominal'!$N10, "")</f>
        <v>0.78803758888262698</v>
      </c>
      <c r="P10" s="72">
        <f>_xlfn.IFNA(SUM('Stata dataset (real)'!Q10, 'Stata dataset (real)'!T10)/$N10, "")</f>
        <v>0.62520080611359363</v>
      </c>
      <c r="Q10" s="72">
        <f>_xlfn.IFNA('Stata dataset (nominal)'!AA9*1000/'Interface nominal'!N10, "")</f>
        <v>354.18242027524303</v>
      </c>
      <c r="R10" s="72">
        <f>_xlfn.IFNA('Stata dataset (real)'!U10, "")</f>
        <v>22.596594512988293</v>
      </c>
      <c r="S10" s="72">
        <f>_xlfn.IFNA('Stata dataset (real)'!Z10, "")</f>
        <v>11.465749108125504</v>
      </c>
      <c r="T10" s="72">
        <f>IF('Interface nominal'!C10 = "2019-20", 1, 0)</f>
        <v>0</v>
      </c>
      <c r="U10" s="72">
        <f t="shared" si="5"/>
        <v>0</v>
      </c>
    </row>
    <row r="11" spans="1:21" x14ac:dyDescent="0.4">
      <c r="A11" s="63" t="str">
        <f t="shared" si="0"/>
        <v>ANH20</v>
      </c>
      <c r="B11" s="63" t="s">
        <v>242</v>
      </c>
      <c r="C11" s="63" t="s">
        <v>255</v>
      </c>
      <c r="D11" s="72">
        <f>_xlfn.IFNA(SUM('Stata dataset (nominal)'!E10:K10, 'Stata dataset (nominal)'!AB10, 'Stata dataset (nominal)'!AD10), "")</f>
        <v>95.165000000000006</v>
      </c>
      <c r="E11" s="72">
        <f>_xlfn.IFNA('Stata dataset (nominal)'!F10+'Stata dataset (nominal)'!G10, "")</f>
        <v>50.663000000000004</v>
      </c>
      <c r="F11" s="72">
        <f t="shared" si="1"/>
        <v>44.502000000000002</v>
      </c>
      <c r="G11" s="72">
        <f>_xlfn.IFNA(IF(C11 &lt; "2019-20", $D11, SUM('Stata dataset (nominal)'!E10:F10, 'Stata dataset (nominal)'!H10:K10, 'Stata dataset (nominal)'!N10, 'Stata dataset (nominal)'!AB10, 'Stata dataset (nominal)'!AD10)), "")</f>
        <v>55.116999999999997</v>
      </c>
      <c r="H11" s="72" t="str">
        <f>IFERROR(IF('Interface nominal'!$C11 &lt; "2019-20", $E11, 'Stata dataset (nominal)'!F10+'Stata dataset (nominal)'!N10), "")</f>
        <v/>
      </c>
      <c r="I11" s="72" t="str">
        <f t="shared" si="2"/>
        <v/>
      </c>
      <c r="J11" s="72">
        <f>_xlfn.IFNA(SUM('Stata dataset (nominal)'!E10:K10, 'Stata dataset (nominal)'!AC10, 'Stata dataset (nominal)'!AD10), "")</f>
        <v>95.533873082727268</v>
      </c>
      <c r="K11" s="72">
        <f t="shared" si="3"/>
        <v>44.870873082727265</v>
      </c>
      <c r="L11" s="72">
        <f>_xlfn.IFNA(IF(C11 &lt; "2019-20", $J11, SUM('Stata dataset (nominal)'!E10:F10, 'Stata dataset (nominal)'!H10:K10, 'Stata dataset (nominal)'!N10, 'Stata dataset (nominal)'!AC10:AD10)), "")</f>
        <v>55.485873082727274</v>
      </c>
      <c r="M11" s="72">
        <f t="shared" si="4"/>
        <v>4.8228730827272699</v>
      </c>
      <c r="N11" s="72">
        <f>_xlfn.IFNA(SUM('Stata dataset (real)'!O11:T11), "")</f>
        <v>2833.1809999999996</v>
      </c>
      <c r="O11" s="72">
        <f>_xlfn.IFNA(SUM('Stata dataset (real)'!R11, 'Stata dataset (real)'!S11, 'Stata dataset (real)'!T11)/'Interface nominal'!$N11, "")</f>
        <v>0.79977311721347855</v>
      </c>
      <c r="P11" s="72">
        <f>_xlfn.IFNA(SUM('Stata dataset (real)'!Q11, 'Stata dataset (real)'!T11)/$N11, "")</f>
        <v>0.62665851564019392</v>
      </c>
      <c r="Q11" s="72">
        <f>_xlfn.IFNA('Stata dataset (nominal)'!AA10*1000/'Interface nominal'!N11, "")</f>
        <v>362.38948376400947</v>
      </c>
      <c r="R11" s="72">
        <f>_xlfn.IFNA('Stata dataset (real)'!U11, "")</f>
        <v>21.915641218411576</v>
      </c>
      <c r="S11" s="72">
        <f>_xlfn.IFNA('Stata dataset (real)'!Z11, "")</f>
        <v>11.042555592679522</v>
      </c>
      <c r="T11" s="72">
        <f>IF('Interface nominal'!C11 = "2019-20", 1, 0)</f>
        <v>1</v>
      </c>
      <c r="U11" s="72">
        <f t="shared" si="5"/>
        <v>0</v>
      </c>
    </row>
    <row r="12" spans="1:21" x14ac:dyDescent="0.4">
      <c r="A12" s="63" t="str">
        <f t="shared" si="0"/>
        <v>ANH21</v>
      </c>
      <c r="B12" s="63" t="s">
        <v>242</v>
      </c>
      <c r="C12" s="63" t="s">
        <v>257</v>
      </c>
      <c r="D12" s="72">
        <f>_xlfn.IFNA(SUM('Stata dataset (nominal)'!E11:K11, 'Stata dataset (nominal)'!AB11, 'Stata dataset (nominal)'!AD11), "")</f>
        <v>81.575999999999993</v>
      </c>
      <c r="E12" s="72">
        <f>_xlfn.IFNA('Stata dataset (nominal)'!F11+'Stata dataset (nominal)'!G11, "")</f>
        <v>40.253999999999998</v>
      </c>
      <c r="F12" s="72">
        <f t="shared" si="1"/>
        <v>41.321999999999996</v>
      </c>
      <c r="G12" s="72">
        <f>_xlfn.IFNA(IF(C12 &lt; "2019-20", $D12, SUM('Stata dataset (nominal)'!E11:F11, 'Stata dataset (nominal)'!H11:K11, 'Stata dataset (nominal)'!N11, 'Stata dataset (nominal)'!AB11, 'Stata dataset (nominal)'!AD11)), "")</f>
        <v>50.506999999999998</v>
      </c>
      <c r="H12" s="72" t="str">
        <f>IFERROR(IF('Interface nominal'!$C12 &lt; "2019-20", $E12, 'Stata dataset (nominal)'!F11+'Stata dataset (nominal)'!N11), "")</f>
        <v/>
      </c>
      <c r="I12" s="72" t="str">
        <f t="shared" si="2"/>
        <v/>
      </c>
      <c r="J12" s="72">
        <f>_xlfn.IFNA(SUM('Stata dataset (nominal)'!E11:K11, 'Stata dataset (nominal)'!AC11, 'Stata dataset (nominal)'!AD11), "")</f>
        <v>81.854873082727266</v>
      </c>
      <c r="K12" s="72">
        <f t="shared" si="3"/>
        <v>41.600873082727269</v>
      </c>
      <c r="L12" s="72">
        <f>_xlfn.IFNA(IF(C12 &lt; "2019-20", $J12, SUM('Stata dataset (nominal)'!E11:F11, 'Stata dataset (nominal)'!H11:K11, 'Stata dataset (nominal)'!N11, 'Stata dataset (nominal)'!AC11:AD11)), "")</f>
        <v>50.785873082727271</v>
      </c>
      <c r="M12" s="72">
        <f t="shared" si="4"/>
        <v>10.531873082727273</v>
      </c>
      <c r="N12" s="72">
        <f>_xlfn.IFNA(SUM('Stata dataset (real)'!O12:T12), "")</f>
        <v>2885.654</v>
      </c>
      <c r="O12" s="72">
        <f>_xlfn.IFNA(SUM('Stata dataset (real)'!R12, 'Stata dataset (real)'!S12, 'Stata dataset (real)'!T12)/'Interface nominal'!$N12, "")</f>
        <v>0.80663031673235941</v>
      </c>
      <c r="P12" s="72">
        <f>_xlfn.IFNA(SUM('Stata dataset (real)'!Q12, 'Stata dataset (real)'!T12)/$N12, "")</f>
        <v>0.62621610213837142</v>
      </c>
      <c r="Q12" s="72">
        <f>_xlfn.IFNA('Stata dataset (nominal)'!AA11*1000/'Interface nominal'!N12, "")</f>
        <v>358.01381593219423</v>
      </c>
      <c r="R12" s="72">
        <f>_xlfn.IFNA('Stata dataset (real)'!U12, "")</f>
        <v>22.393143817923573</v>
      </c>
      <c r="S12" s="72">
        <f>_xlfn.IFNA('Stata dataset (real)'!Z12, "")</f>
        <v>11.042555592679522</v>
      </c>
      <c r="T12" s="72">
        <f>IF('Interface nominal'!C12 = "2019-20", 1, 0)</f>
        <v>0</v>
      </c>
      <c r="U12" s="72">
        <f t="shared" si="5"/>
        <v>1</v>
      </c>
    </row>
    <row r="13" spans="1:21" x14ac:dyDescent="0.4">
      <c r="A13" s="63" t="str">
        <f t="shared" si="0"/>
        <v>ANH22</v>
      </c>
      <c r="B13" s="63" t="s">
        <v>242</v>
      </c>
      <c r="C13" s="63" t="s">
        <v>259</v>
      </c>
      <c r="D13" s="72">
        <f>_xlfn.IFNA(SUM('Stata dataset (nominal)'!E12:K12, 'Stata dataset (nominal)'!AB12, 'Stata dataset (nominal)'!AD12), "")</f>
        <v>61.139298442000005</v>
      </c>
      <c r="E13" s="72">
        <f>_xlfn.IFNA('Stata dataset (nominal)'!F12+'Stata dataset (nominal)'!G12, "")</f>
        <v>19.97789195</v>
      </c>
      <c r="F13" s="72">
        <f t="shared" si="1"/>
        <v>41.161406492000005</v>
      </c>
      <c r="G13" s="72">
        <f>_xlfn.IFNA(IF(C13 &lt; "2019-20", $D13, SUM('Stata dataset (nominal)'!E12:F12, 'Stata dataset (nominal)'!H12:K12, 'Stata dataset (nominal)'!N12, 'Stata dataset (nominal)'!AB12, 'Stata dataset (nominal)'!AD12)), "")</f>
        <v>50.024869612000003</v>
      </c>
      <c r="H13" s="72" t="str">
        <f>IFERROR(IF('Interface nominal'!$C13 &lt; "2019-20", $E13, 'Stata dataset (nominal)'!F12+'Stata dataset (nominal)'!N12), "")</f>
        <v/>
      </c>
      <c r="I13" s="72" t="str">
        <f t="shared" si="2"/>
        <v/>
      </c>
      <c r="J13" s="72">
        <f>_xlfn.IFNA(SUM('Stata dataset (nominal)'!E12:K12, 'Stata dataset (nominal)'!AC12, 'Stata dataset (nominal)'!AD12), "")</f>
        <v>61.933171524727278</v>
      </c>
      <c r="K13" s="72">
        <f t="shared" si="3"/>
        <v>41.955279574727278</v>
      </c>
      <c r="L13" s="72">
        <f>_xlfn.IFNA(IF(C13 &lt; "2019-20", $J13, SUM('Stata dataset (nominal)'!E12:F12, 'Stata dataset (nominal)'!H12:K12, 'Stata dataset (nominal)'!N12, 'Stata dataset (nominal)'!AC12:AD12)), "")</f>
        <v>50.818742694727277</v>
      </c>
      <c r="M13" s="72">
        <f t="shared" si="4"/>
        <v>30.840850744727277</v>
      </c>
      <c r="N13" s="72">
        <f>_xlfn.IFNA(SUM('Stata dataset (real)'!O13:T13), "")</f>
        <v>2923.509</v>
      </c>
      <c r="O13" s="72">
        <f>_xlfn.IFNA(SUM('Stata dataset (real)'!R13, 'Stata dataset (real)'!S13, 'Stata dataset (real)'!T13)/'Interface nominal'!$N13, "")</f>
        <v>0.81409874229906598</v>
      </c>
      <c r="P13" s="72">
        <f>_xlfn.IFNA(SUM('Stata dataset (real)'!Q13, 'Stata dataset (real)'!T13)/$N13, "")</f>
        <v>0.6279152894689225</v>
      </c>
      <c r="Q13" s="72">
        <f>_xlfn.IFNA('Stata dataset (nominal)'!AA12*1000/'Interface nominal'!N13, "")</f>
        <v>351.76084629806167</v>
      </c>
      <c r="R13" s="72">
        <f>_xlfn.IFNA('Stata dataset (real)'!U13, "")</f>
        <v>20.660125739393195</v>
      </c>
      <c r="S13" s="72">
        <f>_xlfn.IFNA('Stata dataset (real)'!Z13, "")</f>
        <v>11.042555592679522</v>
      </c>
      <c r="T13" s="72">
        <f>IF('Interface nominal'!C13 = "2019-20", 1, 0)</f>
        <v>0</v>
      </c>
      <c r="U13" s="72">
        <f t="shared" si="5"/>
        <v>0</v>
      </c>
    </row>
    <row r="14" spans="1:21" x14ac:dyDescent="0.4">
      <c r="A14" s="63" t="str">
        <f t="shared" si="0"/>
        <v>ANH23</v>
      </c>
      <c r="B14" s="63" t="s">
        <v>242</v>
      </c>
      <c r="C14" s="63" t="s">
        <v>261</v>
      </c>
      <c r="D14" s="72">
        <f>_xlfn.IFNA(SUM('Stata dataset (nominal)'!E13:K13, 'Stata dataset (nominal)'!AB13, 'Stata dataset (nominal)'!AD13), "")</f>
        <v>85.034999999999997</v>
      </c>
      <c r="E14" s="72">
        <f>_xlfn.IFNA('Stata dataset (nominal)'!F13+'Stata dataset (nominal)'!G13, "")</f>
        <v>38.753999999999998</v>
      </c>
      <c r="F14" s="72">
        <f t="shared" si="1"/>
        <v>46.280999999999999</v>
      </c>
      <c r="G14" s="72">
        <f>_xlfn.IFNA(IF(C14 &lt; "2019-20", $D14, SUM('Stata dataset (real)'!E14:F14, 'Stata dataset (real)'!H14:K14, 'Stata dataset (real)'!N14, 'Stata dataset (real)'!AB14, 'Stata dataset (real)'!AD14)), "")</f>
        <v>54.917000000000002</v>
      </c>
      <c r="H14" s="72" t="str">
        <f>IFERROR(IF('Interface nominal'!$C14 &lt; "2019-20", $E14, 'Stata dataset (nominal)'!F13+'Stata dataset (nominal)'!N13), "")</f>
        <v/>
      </c>
      <c r="I14" s="72" t="str">
        <f t="shared" si="2"/>
        <v/>
      </c>
      <c r="J14" s="72">
        <f>_xlfn.IFNA(SUM('Stata dataset (nominal)'!E13:K13, 'Stata dataset (nominal)'!AC13, 'Stata dataset (nominal)'!AD13), "")</f>
        <v>83.410873082727264</v>
      </c>
      <c r="K14" s="72">
        <f t="shared" si="3"/>
        <v>44.656873082727266</v>
      </c>
      <c r="L14" s="72">
        <f>_xlfn.IFNA(IF(C14 &lt; "2019-20", $J14, SUM('Stata dataset (nominal)'!E13:F13, 'Stata dataset (nominal)'!H13:K13, 'Stata dataset (nominal)'!N13, 'Stata dataset (nominal)'!AC13:AD13)), "")</f>
        <v>53.292873082727276</v>
      </c>
      <c r="M14" s="72">
        <f t="shared" si="4"/>
        <v>14.538873082727278</v>
      </c>
      <c r="N14" s="72">
        <f>_xlfn.IFNA(SUM('Stata dataset (real)'!O14:T14), "")</f>
        <v>2954.0789999999997</v>
      </c>
      <c r="O14" s="72">
        <f>_xlfn.IFNA(SUM('Stata dataset (real)'!R14, 'Stata dataset (real)'!S14, 'Stata dataset (real)'!T14)/'Interface nominal'!$N14, "")</f>
        <v>0.8222071921570141</v>
      </c>
      <c r="P14" s="72">
        <f>_xlfn.IFNA(SUM('Stata dataset (real)'!Q14, 'Stata dataset (real)'!T14)/$N14, "")</f>
        <v>0.62846931310909426</v>
      </c>
      <c r="Q14" s="72">
        <f>_xlfn.IFNA('Stata dataset (nominal)'!AA13*1000/'Interface nominal'!N14, "")</f>
        <v>367.32091457269763</v>
      </c>
      <c r="R14" s="72">
        <f>_xlfn.IFNA('Stata dataset (real)'!U14, "")</f>
        <v>22.129160044179443</v>
      </c>
      <c r="S14" s="72">
        <f>_xlfn.IFNA('Stata dataset (real)'!Z14, "")</f>
        <v>11.042555592679522</v>
      </c>
      <c r="T14" s="72">
        <f>IF('Interface nominal'!C14 = "2019-20", 1, 0)</f>
        <v>0</v>
      </c>
      <c r="U14" s="72">
        <f t="shared" si="5"/>
        <v>0</v>
      </c>
    </row>
    <row r="15" spans="1:21" x14ac:dyDescent="0.4">
      <c r="A15" s="63" t="str">
        <f t="shared" si="0"/>
        <v>ANH24</v>
      </c>
      <c r="B15" s="63" t="s">
        <v>242</v>
      </c>
      <c r="C15" s="160" t="s">
        <v>263</v>
      </c>
      <c r="D15" s="72">
        <f>_xlfn.IFNA(SUM('Stata dataset (nominal)'!E14:K14, 'Stata dataset (nominal)'!AB14, 'Stata dataset (nominal)'!AD14), "")</f>
        <v>101.78700000000001</v>
      </c>
      <c r="E15" s="72">
        <f>_xlfn.IFNA('Stata dataset (nominal)'!F14+'Stata dataset (nominal)'!G14, "")</f>
        <v>48.112000000000002</v>
      </c>
      <c r="F15" s="72">
        <f t="shared" si="1"/>
        <v>53.675000000000004</v>
      </c>
      <c r="G15" s="72"/>
      <c r="H15" s="72"/>
      <c r="I15" s="72"/>
      <c r="J15" s="72">
        <f>_xlfn.IFNA(SUM('Stata dataset (nominal)'!E14:K14, 'Stata dataset (nominal)'!AC14, 'Stata dataset (nominal)'!AD14), "")</f>
        <v>95.404873082727278</v>
      </c>
      <c r="K15" s="72">
        <f t="shared" si="3"/>
        <v>47.292873082727276</v>
      </c>
      <c r="L15" s="72">
        <f>_xlfn.IFNA(IF(C15 &lt; "2019-20", $J15, SUM('Stata dataset (nominal)'!E14:F14, 'Stata dataset (nominal)'!H14:K14, 'Stata dataset (nominal)'!N14, 'Stata dataset (nominal)'!AC14:AD14)), "")</f>
        <v>56.703873082727284</v>
      </c>
      <c r="M15" s="72">
        <f t="shared" si="4"/>
        <v>8.5918730827272825</v>
      </c>
      <c r="N15" s="72">
        <f>_xlfn.IFNA(SUM('Stata dataset (real)'!O15:T15), "")</f>
        <v>2977.3329999999996</v>
      </c>
      <c r="O15" s="72">
        <f>_xlfn.IFNA(SUM('Stata dataset (real)'!R15, 'Stata dataset (real)'!S15, 'Stata dataset (real)'!T15)/'Interface nominal'!$N15, "")</f>
        <v>0.83056010194358509</v>
      </c>
      <c r="P15" s="72">
        <f>_xlfn.IFNA(SUM('Stata dataset (real)'!Q15, 'Stata dataset (real)'!T15)/$N15, "")</f>
        <v>0.62723685929655837</v>
      </c>
      <c r="Q15" s="72">
        <f>_xlfn.IFNA('Stata dataset (nominal)'!AA14*1000/'Interface nominal'!N15, "")</f>
        <v>399.27377958730182</v>
      </c>
      <c r="R15" s="72">
        <f>_xlfn.IFNA('Stata dataset (real)'!U15, "")</f>
        <v>22.067155790697122</v>
      </c>
      <c r="S15" s="72">
        <f>_xlfn.IFNA('Stata dataset (real)'!Z15, "")</f>
        <v>11.042555592679522</v>
      </c>
      <c r="T15" s="72">
        <f>IF('Interface nominal'!C15 = "2019-20", 1, 0)</f>
        <v>0</v>
      </c>
      <c r="U15" s="72">
        <f t="shared" si="5"/>
        <v>0</v>
      </c>
    </row>
    <row r="16" spans="1:21" x14ac:dyDescent="0.4">
      <c r="A16" s="63" t="str">
        <f t="shared" si="0"/>
        <v>ANH25</v>
      </c>
      <c r="B16" s="63" t="s">
        <v>242</v>
      </c>
      <c r="C16" s="160" t="s">
        <v>516</v>
      </c>
      <c r="D16" s="72">
        <f>_xlfn.IFNA(SUM('Stata dataset (nominal)'!E15:K15, 'Stata dataset (nominal)'!AB15, 'Stata dataset (nominal)'!AD15), "")</f>
        <v>105.6305389773112</v>
      </c>
      <c r="E16" s="72">
        <f>_xlfn.IFNA('Stata dataset (nominal)'!F15+'Stata dataset (nominal)'!G15, "")</f>
        <v>50.792874500507963</v>
      </c>
      <c r="F16" s="72">
        <f t="shared" si="1"/>
        <v>54.837664476803241</v>
      </c>
      <c r="G16" s="72"/>
      <c r="H16" s="72"/>
      <c r="I16" s="72"/>
      <c r="J16" s="72">
        <f>_xlfn.IFNA(SUM('Stata dataset (nominal)'!E15:K15, 'Stata dataset (nominal)'!AC15, 'Stata dataset (nominal)'!AD15), "")</f>
        <v>98.76272130037249</v>
      </c>
      <c r="K16" s="72">
        <f t="shared" si="3"/>
        <v>47.969846799864527</v>
      </c>
      <c r="L16" s="72">
        <f>_xlfn.IFNA(IF(C16 &lt; "2019-20", $J16, SUM('Stata dataset (nominal)'!E15:F15, 'Stata dataset (nominal)'!H15:K15, 'Stata dataset (nominal)'!N15, 'Stata dataset (nominal)'!AC15:AD15)), "")</f>
        <v>98.762721300372505</v>
      </c>
      <c r="M16" s="72">
        <f t="shared" si="4"/>
        <v>47.969846799864541</v>
      </c>
      <c r="N16" s="72">
        <f>_xlfn.IFNA(SUM('Stata dataset (real)'!O16:T16), "")</f>
        <v>3021.9470000000001</v>
      </c>
      <c r="O16" s="72">
        <f>_xlfn.IFNA(SUM('Stata dataset (real)'!R16, 'Stata dataset (real)'!S16, 'Stata dataset (real)'!T16)/'Interface nominal'!$N16, "")</f>
        <v>0.83888201877796009</v>
      </c>
      <c r="P16" s="72">
        <f>_xlfn.IFNA(SUM('Stata dataset (real)'!Q16, 'Stata dataset (real)'!T16)/$N16, "")</f>
        <v>0.62977974133894477</v>
      </c>
      <c r="Q16" s="72">
        <f>_xlfn.IFNA('Stata dataset (nominal)'!AA15*1000/'Interface nominal'!N16, "")</f>
        <v>434.06255525138261</v>
      </c>
      <c r="R16" s="72" t="str">
        <f>_xlfn.IFNA('Stata dataset (real)'!U16, "")</f>
        <v/>
      </c>
      <c r="S16" s="72" t="str">
        <f>_xlfn.IFNA('Stata dataset (real)'!Z16, "")</f>
        <v/>
      </c>
      <c r="T16" s="72">
        <f>IF('Interface nominal'!C16 = "2019-20", 1, 0)</f>
        <v>0</v>
      </c>
      <c r="U16" s="72">
        <f t="shared" si="5"/>
        <v>0</v>
      </c>
    </row>
    <row r="17" spans="1:21" x14ac:dyDescent="0.4">
      <c r="A17" s="63" t="str">
        <f t="shared" si="0"/>
        <v>ANH26</v>
      </c>
      <c r="B17" s="63" t="s">
        <v>242</v>
      </c>
      <c r="C17" s="160" t="s">
        <v>518</v>
      </c>
      <c r="D17" s="72">
        <f>_xlfn.IFNA(SUM('Stata dataset (nominal)'!E16:K16, 'Stata dataset (nominal)'!AB16, 'Stata dataset (nominal)'!AD16), "")</f>
        <v>106.40452455130379</v>
      </c>
      <c r="E17" s="72">
        <f>_xlfn.IFNA('Stata dataset (nominal)'!F16+'Stata dataset (nominal)'!G16, "")</f>
        <v>49.160516085336958</v>
      </c>
      <c r="F17" s="72">
        <f t="shared" si="1"/>
        <v>57.244008465966836</v>
      </c>
      <c r="G17" s="72"/>
      <c r="H17" s="72"/>
      <c r="I17" s="72"/>
      <c r="J17" s="72">
        <f>_xlfn.IFNA(SUM('Stata dataset (nominal)'!E16:K16, 'Stata dataset (nominal)'!AC16, 'Stata dataset (nominal)'!AD16), "")</f>
        <v>99.008167626142935</v>
      </c>
      <c r="K17" s="72">
        <f t="shared" si="3"/>
        <v>49.847651540805977</v>
      </c>
      <c r="L17" s="72">
        <f>_xlfn.IFNA(IF(C17 &lt; "2019-20", $J17, SUM('Stata dataset (nominal)'!E16:F16, 'Stata dataset (nominal)'!H16:K16, 'Stata dataset (nominal)'!N16, 'Stata dataset (nominal)'!AC16:AD16)), "")</f>
        <v>99.008167626142935</v>
      </c>
      <c r="M17" s="72">
        <f t="shared" si="4"/>
        <v>49.847651540805977</v>
      </c>
      <c r="N17" s="72">
        <f>_xlfn.IFNA(SUM('Stata dataset (real)'!O17:T17), "")</f>
        <v>3044.8720000000003</v>
      </c>
      <c r="O17" s="72">
        <f>_xlfn.IFNA(SUM('Stata dataset (real)'!R17, 'Stata dataset (real)'!S17, 'Stata dataset (real)'!T17)/'Interface nominal'!$N17, "")</f>
        <v>0.84560270513834401</v>
      </c>
      <c r="P17" s="72">
        <f>_xlfn.IFNA(SUM('Stata dataset (real)'!Q17, 'Stata dataset (real)'!T17)/$N17, "")</f>
        <v>0.63000119545255107</v>
      </c>
      <c r="Q17" s="72">
        <f>_xlfn.IFNA('Stata dataset (nominal)'!AA16*1000/'Interface nominal'!N17, "")</f>
        <v>489.60769470193117</v>
      </c>
      <c r="R17" s="72" t="str">
        <f>_xlfn.IFNA('Stata dataset (real)'!U17, "")</f>
        <v/>
      </c>
      <c r="S17" s="72" t="str">
        <f>_xlfn.IFNA('Stata dataset (real)'!Z17, "")</f>
        <v/>
      </c>
      <c r="T17" s="72">
        <f>IF('Interface nominal'!C17 = "2019-20", 1, 0)</f>
        <v>0</v>
      </c>
      <c r="U17" s="72">
        <f t="shared" si="5"/>
        <v>0</v>
      </c>
    </row>
    <row r="18" spans="1:21" x14ac:dyDescent="0.4">
      <c r="A18" s="63" t="str">
        <f t="shared" si="0"/>
        <v>ANH27</v>
      </c>
      <c r="B18" s="63" t="s">
        <v>242</v>
      </c>
      <c r="C18" s="160" t="s">
        <v>519</v>
      </c>
      <c r="D18" s="72">
        <f>_xlfn.IFNA(SUM('Stata dataset (nominal)'!E17:K17, 'Stata dataset (nominal)'!AB17, 'Stata dataset (nominal)'!AD17), "")</f>
        <v>110.08835760243824</v>
      </c>
      <c r="E18" s="72">
        <f>_xlfn.IFNA('Stata dataset (nominal)'!F17+'Stata dataset (nominal)'!G17, "")</f>
        <v>51.587183880799202</v>
      </c>
      <c r="F18" s="72">
        <f t="shared" si="1"/>
        <v>58.501173721639034</v>
      </c>
      <c r="G18" s="72"/>
      <c r="H18" s="72"/>
      <c r="I18" s="72"/>
      <c r="J18" s="72">
        <f>_xlfn.IFNA(SUM('Stata dataset (nominal)'!E17:K17, 'Stata dataset (nominal)'!AC17, 'Stata dataset (nominal)'!AD17), "")</f>
        <v>102.46676938706403</v>
      </c>
      <c r="K18" s="72">
        <f t="shared" si="3"/>
        <v>50.879585506264831</v>
      </c>
      <c r="L18" s="72">
        <f>_xlfn.IFNA(IF(C18 &lt; "2019-20", $J18, SUM('Stata dataset (nominal)'!E17:F17, 'Stata dataset (nominal)'!H17:K17, 'Stata dataset (nominal)'!N17, 'Stata dataset (nominal)'!AC17:AD17)), "")</f>
        <v>102.46676938706403</v>
      </c>
      <c r="M18" s="72">
        <f t="shared" si="4"/>
        <v>50.879585506264831</v>
      </c>
      <c r="N18" s="72">
        <f>_xlfn.IFNA(SUM('Stata dataset (real)'!O18:T18), "")</f>
        <v>3067.1880000000001</v>
      </c>
      <c r="O18" s="72">
        <f>_xlfn.IFNA(SUM('Stata dataset (real)'!R18, 'Stata dataset (real)'!S18, 'Stata dataset (real)'!T18)/'Interface nominal'!$N18, "")</f>
        <v>0.85128691165980053</v>
      </c>
      <c r="P18" s="72">
        <f>_xlfn.IFNA(SUM('Stata dataset (real)'!Q18, 'Stata dataset (real)'!T18)/$N18, "")</f>
        <v>0.63020916878913191</v>
      </c>
      <c r="Q18" s="72">
        <f>_xlfn.IFNA('Stata dataset (nominal)'!AA17*1000/'Interface nominal'!N18, "")</f>
        <v>510.81060937613501</v>
      </c>
      <c r="R18" s="72" t="str">
        <f>_xlfn.IFNA('Stata dataset (real)'!U18, "")</f>
        <v/>
      </c>
      <c r="S18" s="72" t="str">
        <f>_xlfn.IFNA('Stata dataset (real)'!Z18, "")</f>
        <v/>
      </c>
      <c r="T18" s="72">
        <f>IF('Interface nominal'!C18 = "2019-20", 1, 0)</f>
        <v>0</v>
      </c>
      <c r="U18" s="72">
        <f t="shared" si="5"/>
        <v>0</v>
      </c>
    </row>
    <row r="19" spans="1:21" x14ac:dyDescent="0.4">
      <c r="A19" s="63" t="str">
        <f t="shared" si="0"/>
        <v>ANH28</v>
      </c>
      <c r="B19" s="63" t="s">
        <v>242</v>
      </c>
      <c r="C19" s="160" t="s">
        <v>520</v>
      </c>
      <c r="D19" s="72">
        <f>_xlfn.IFNA(SUM('Stata dataset (nominal)'!E18:K18, 'Stata dataset (nominal)'!AB18, 'Stata dataset (nominal)'!AD18), "")</f>
        <v>115.81953017270574</v>
      </c>
      <c r="E19" s="72">
        <f>_xlfn.IFNA('Stata dataset (nominal)'!F18+'Stata dataset (nominal)'!G18, "")</f>
        <v>55.320712157128355</v>
      </c>
      <c r="F19" s="72">
        <f t="shared" si="1"/>
        <v>60.498818015577385</v>
      </c>
      <c r="G19" s="72"/>
      <c r="H19" s="72"/>
      <c r="I19" s="72"/>
      <c r="J19" s="72">
        <f>_xlfn.IFNA(SUM('Stata dataset (nominal)'!E18:K18, 'Stata dataset (nominal)'!AC18, 'Stata dataset (nominal)'!AD18), "")</f>
        <v>107.25551906535728</v>
      </c>
      <c r="K19" s="72">
        <f t="shared" si="3"/>
        <v>51.934806908228921</v>
      </c>
      <c r="L19" s="72">
        <f>_xlfn.IFNA(IF(C19 &lt; "2019-20", $J19, SUM('Stata dataset (nominal)'!E18:F18, 'Stata dataset (nominal)'!H18:K18, 'Stata dataset (nominal)'!N18, 'Stata dataset (nominal)'!AC18:AD18)), "")</f>
        <v>107.25551906535729</v>
      </c>
      <c r="M19" s="72">
        <f t="shared" si="4"/>
        <v>51.934806908228936</v>
      </c>
      <c r="N19" s="72">
        <f>_xlfn.IFNA(SUM('Stata dataset (real)'!O19:T19), "")</f>
        <v>3088.6909999999998</v>
      </c>
      <c r="O19" s="72">
        <f>_xlfn.IFNA(SUM('Stata dataset (real)'!R19, 'Stata dataset (real)'!S19, 'Stata dataset (real)'!T19)/'Interface nominal'!$N19, "")</f>
        <v>0.85666063714369622</v>
      </c>
      <c r="P19" s="72">
        <f>_xlfn.IFNA(SUM('Stata dataset (real)'!Q19, 'Stata dataset (real)'!T19)/$N19, "")</f>
        <v>0.63039099735130522</v>
      </c>
      <c r="Q19" s="72">
        <f>_xlfn.IFNA('Stata dataset (nominal)'!AA18*1000/'Interface nominal'!N19, "")</f>
        <v>540.77775972351355</v>
      </c>
      <c r="R19" s="72" t="str">
        <f>_xlfn.IFNA('Stata dataset (real)'!U19, "")</f>
        <v/>
      </c>
      <c r="S19" s="72" t="str">
        <f>_xlfn.IFNA('Stata dataset (real)'!Z19, "")</f>
        <v/>
      </c>
      <c r="T19" s="72">
        <f>IF('Interface nominal'!C19 = "2019-20", 1, 0)</f>
        <v>0</v>
      </c>
      <c r="U19" s="72">
        <f t="shared" si="5"/>
        <v>0</v>
      </c>
    </row>
    <row r="20" spans="1:21" x14ac:dyDescent="0.4">
      <c r="A20" s="63" t="str">
        <f t="shared" si="0"/>
        <v>ANH29</v>
      </c>
      <c r="B20" s="63" t="s">
        <v>242</v>
      </c>
      <c r="C20" s="160" t="s">
        <v>521</v>
      </c>
      <c r="D20" s="72">
        <f>_xlfn.IFNA(SUM('Stata dataset (nominal)'!E19:K19, 'Stata dataset (nominal)'!AB19, 'Stata dataset (nominal)'!AD19), "")</f>
        <v>120.31631561124287</v>
      </c>
      <c r="E20" s="72">
        <f>_xlfn.IFNA('Stata dataset (nominal)'!F19+'Stata dataset (nominal)'!G19, "")</f>
        <v>57.158003386386753</v>
      </c>
      <c r="F20" s="72">
        <f t="shared" si="1"/>
        <v>63.158312224856118</v>
      </c>
      <c r="G20" s="72"/>
      <c r="H20" s="72"/>
      <c r="I20" s="72"/>
      <c r="J20" s="72">
        <f>_xlfn.IFNA(SUM('Stata dataset (nominal)'!E19:K19, 'Stata dataset (nominal)'!AC19, 'Stata dataset (nominal)'!AD19), "")</f>
        <v>110.17419031493402</v>
      </c>
      <c r="K20" s="72">
        <f t="shared" si="3"/>
        <v>53.01618692854727</v>
      </c>
      <c r="L20" s="72">
        <f>_xlfn.IFNA(IF(C20 &lt; "2019-20", $J20, SUM('Stata dataset (nominal)'!E19:F19, 'Stata dataset (nominal)'!H19:K19, 'Stata dataset (nominal)'!N19, 'Stata dataset (nominal)'!AC19:AD19)), "")</f>
        <v>109.44507145275995</v>
      </c>
      <c r="M20" s="72">
        <f t="shared" si="4"/>
        <v>52.287068066373195</v>
      </c>
      <c r="N20" s="72">
        <f>_xlfn.IFNA(SUM('Stata dataset (real)'!O20:T20), "")</f>
        <v>3109.4290000000001</v>
      </c>
      <c r="O20" s="72">
        <f>_xlfn.IFNA(SUM('Stata dataset (real)'!R20, 'Stata dataset (real)'!S20, 'Stata dataset (real)'!T20)/'Interface nominal'!$N20, "")</f>
        <v>0.86175017985617286</v>
      </c>
      <c r="P20" s="72">
        <f>_xlfn.IFNA(SUM('Stata dataset (real)'!Q20, 'Stata dataset (real)'!T20)/$N20, "")</f>
        <v>0.63057172233229952</v>
      </c>
      <c r="Q20" s="72">
        <f>_xlfn.IFNA('Stata dataset (nominal)'!AA19*1000/'Interface nominal'!N20, "")</f>
        <v>555.4411094551449</v>
      </c>
      <c r="R20" s="72" t="str">
        <f>_xlfn.IFNA('Stata dataset (real)'!U20, "")</f>
        <v/>
      </c>
      <c r="S20" s="72" t="str">
        <f>_xlfn.IFNA('Stata dataset (real)'!Z20, "")</f>
        <v/>
      </c>
      <c r="T20" s="72">
        <f>IF('Interface nominal'!C20 = "2019-20", 1, 0)</f>
        <v>0</v>
      </c>
      <c r="U20" s="72">
        <f t="shared" si="5"/>
        <v>0</v>
      </c>
    </row>
    <row r="21" spans="1:21" x14ac:dyDescent="0.4">
      <c r="A21" s="63" t="str">
        <f t="shared" si="0"/>
        <v>ANH30</v>
      </c>
      <c r="B21" s="63" t="s">
        <v>242</v>
      </c>
      <c r="C21" s="160" t="s">
        <v>522</v>
      </c>
      <c r="D21" s="72">
        <f>_xlfn.IFNA(SUM('Stata dataset (nominal)'!E20:K20, 'Stata dataset (nominal)'!AB20, 'Stata dataset (nominal)'!AD20), "")</f>
        <v>124.89331161530647</v>
      </c>
      <c r="E21" s="72">
        <f>_xlfn.IFNA('Stata dataset (nominal)'!F20+'Stata dataset (nominal)'!G20, "")</f>
        <v>58.99845391127667</v>
      </c>
      <c r="F21" s="72">
        <f t="shared" si="1"/>
        <v>65.894857704029803</v>
      </c>
      <c r="G21" s="72"/>
      <c r="H21" s="72"/>
      <c r="I21" s="72"/>
      <c r="J21" s="72">
        <f>_xlfn.IFNA(SUM('Stata dataset (nominal)'!E20:K20, 'Stata dataset (nominal)'!AC20, 'Stata dataset (nominal)'!AD20), "")</f>
        <v>113.11439241449374</v>
      </c>
      <c r="K21" s="72">
        <f t="shared" si="3"/>
        <v>54.115938503217066</v>
      </c>
      <c r="L21" s="72">
        <f>_xlfn.IFNA(IF(C21 &lt; "2019-20", $J21, SUM('Stata dataset (nominal)'!E20:F20, 'Stata dataset (nominal)'!H20:K20, 'Stata dataset (nominal)'!N20, 'Stata dataset (nominal)'!AC20:AD20)), "")</f>
        <v>113.11439241449374</v>
      </c>
      <c r="M21" s="72">
        <f t="shared" si="4"/>
        <v>54.115938503217066</v>
      </c>
      <c r="N21" s="72">
        <f>_xlfn.IFNA(SUM('Stata dataset (real)'!O21:T21), "")</f>
        <v>3130.29</v>
      </c>
      <c r="O21" s="72">
        <f>_xlfn.IFNA(SUM('Stata dataset (real)'!R21, 'Stata dataset (real)'!S21, 'Stata dataset (real)'!T21)/'Interface nominal'!$N21, "")</f>
        <v>0.8669711113027867</v>
      </c>
      <c r="P21" s="72">
        <f>_xlfn.IFNA(SUM('Stata dataset (real)'!Q21, 'Stata dataset (real)'!T21)/$N21, "")</f>
        <v>0.63074283852294832</v>
      </c>
      <c r="Q21" s="72">
        <f>_xlfn.IFNA('Stata dataset (nominal)'!AA20*1000/'Interface nominal'!N21, "")</f>
        <v>570.14085443800434</v>
      </c>
      <c r="R21" s="72" t="str">
        <f>_xlfn.IFNA('Stata dataset (real)'!U21, "")</f>
        <v/>
      </c>
      <c r="S21" s="72" t="str">
        <f>_xlfn.IFNA('Stata dataset (real)'!Z21, "")</f>
        <v/>
      </c>
      <c r="T21" s="72">
        <f>IF('Interface nominal'!C21 = "2019-20", 1, 0)</f>
        <v>0</v>
      </c>
      <c r="U21" s="72">
        <f t="shared" si="5"/>
        <v>0</v>
      </c>
    </row>
    <row r="22" spans="1:21" x14ac:dyDescent="0.4">
      <c r="A22" s="63" t="str">
        <f t="shared" si="0"/>
        <v>HDD19</v>
      </c>
      <c r="B22" s="63" t="s">
        <v>277</v>
      </c>
      <c r="C22" s="63" t="s">
        <v>253</v>
      </c>
      <c r="D22" s="72">
        <f>_xlfn.IFNA(SUM('Stata dataset (nominal)'!E21:K21, 'Stata dataset (nominal)'!AB21, 'Stata dataset (nominal)'!AD21), "")</f>
        <v>2.9450000000000003</v>
      </c>
      <c r="E22" s="72">
        <f>_xlfn.IFNA('Stata dataset (nominal)'!F21+'Stata dataset (nominal)'!G21, "")</f>
        <v>0.77100000000000002</v>
      </c>
      <c r="F22" s="72">
        <f t="shared" si="1"/>
        <v>2.1740000000000004</v>
      </c>
      <c r="G22" s="72">
        <f>_xlfn.IFNA(IF(C22 &lt; "2019-20", $D22, SUM('Stata dataset (nominal)'!E21:F21, 'Stata dataset (nominal)'!H21:K21, 'Stata dataset (nominal)'!N21, 'Stata dataset (nominal)'!AB21, 'Stata dataset (nominal)'!AD21)), "")</f>
        <v>2.9450000000000003</v>
      </c>
      <c r="H22" s="72">
        <f>IFERROR(IF('Interface nominal'!$C22 &lt; "2019-20", $E22, 'Stata dataset (nominal)'!F21+'Stata dataset (nominal)'!N21), "")</f>
        <v>0.77100000000000002</v>
      </c>
      <c r="I22" s="72">
        <f t="shared" si="2"/>
        <v>2.1740000000000004</v>
      </c>
      <c r="J22" s="72">
        <f>_xlfn.IFNA(SUM('Stata dataset (nominal)'!E21:K21, 'Stata dataset (nominal)'!AC21, 'Stata dataset (nominal)'!AD21), "")</f>
        <v>2.9412598916666663</v>
      </c>
      <c r="K22" s="72">
        <f t="shared" si="3"/>
        <v>2.1702598916666664</v>
      </c>
      <c r="L22" s="72">
        <f>_xlfn.IFNA(IF(C22 &lt; "2019-20", $J22, SUM('Stata dataset (nominal)'!E21:F21, 'Stata dataset (nominal)'!H21:K21, 'Stata dataset (nominal)'!N21, 'Stata dataset (nominal)'!AC21:AD21)), "")</f>
        <v>2.9412598916666663</v>
      </c>
      <c r="M22" s="72">
        <f t="shared" si="4"/>
        <v>2.1702598916666664</v>
      </c>
      <c r="N22" s="72">
        <f>_xlfn.IFNA(SUM('Stata dataset (real)'!O22:T22), "")</f>
        <v>94.945999999999998</v>
      </c>
      <c r="O22" s="72">
        <f>_xlfn.IFNA(SUM('Stata dataset (real)'!R22, 'Stata dataset (real)'!S22, 'Stata dataset (real)'!T22)/'Interface nominal'!$N22, "")</f>
        <v>0.55978134939860558</v>
      </c>
      <c r="P22" s="72">
        <f>_xlfn.IFNA(SUM('Stata dataset (real)'!Q22, 'Stata dataset (real)'!T22)/$N22, "")</f>
        <v>0.17250858382659615</v>
      </c>
      <c r="Q22" s="72">
        <f>_xlfn.IFNA('Stata dataset (nominal)'!AA21*1000/'Interface nominal'!N22, "")</f>
        <v>179.92332483727594</v>
      </c>
      <c r="R22" s="72">
        <f>_xlfn.IFNA('Stata dataset (real)'!U22, "")</f>
        <v>20.884639099462323</v>
      </c>
      <c r="S22" s="72">
        <f>_xlfn.IFNA('Stata dataset (real)'!Z22, "")</f>
        <v>13.037769355688592</v>
      </c>
      <c r="T22" s="72">
        <f>IF('Interface nominal'!C22 = "2019-20", 1, 0)</f>
        <v>0</v>
      </c>
      <c r="U22" s="72">
        <f t="shared" si="5"/>
        <v>0</v>
      </c>
    </row>
    <row r="23" spans="1:21" x14ac:dyDescent="0.4">
      <c r="A23" s="63" t="str">
        <f t="shared" si="0"/>
        <v>HDD20</v>
      </c>
      <c r="B23" s="63" t="s">
        <v>277</v>
      </c>
      <c r="C23" s="63" t="s">
        <v>255</v>
      </c>
      <c r="D23" s="72">
        <f>_xlfn.IFNA(SUM('Stata dataset (nominal)'!E22:K22, 'Stata dataset (nominal)'!AB22, 'Stata dataset (nominal)'!AD22), "")</f>
        <v>3.1300000000000003</v>
      </c>
      <c r="E23" s="72">
        <f>_xlfn.IFNA('Stata dataset (nominal)'!F22+'Stata dataset (nominal)'!G22, "")</f>
        <v>1.446</v>
      </c>
      <c r="F23" s="72">
        <f t="shared" si="1"/>
        <v>1.6840000000000004</v>
      </c>
      <c r="G23" s="72">
        <f>_xlfn.IFNA(IF(C23 &lt; "2019-20", $D23, SUM('Stata dataset (nominal)'!E22:F22, 'Stata dataset (nominal)'!H22:K22, 'Stata dataset (nominal)'!N22, 'Stata dataset (nominal)'!AB22, 'Stata dataset (nominal)'!AD22)), "")</f>
        <v>2.0330000000000004</v>
      </c>
      <c r="H23" s="72" t="str">
        <f>IFERROR(IF('Interface nominal'!$C23 &lt; "2019-20", $E23, 'Stata dataset (nominal)'!F22+'Stata dataset (nominal)'!N22), "")</f>
        <v/>
      </c>
      <c r="I23" s="72" t="str">
        <f t="shared" si="2"/>
        <v/>
      </c>
      <c r="J23" s="72">
        <f>_xlfn.IFNA(SUM('Stata dataset (nominal)'!E22:K22, 'Stata dataset (nominal)'!AC22, 'Stata dataset (nominal)'!AD22), "")</f>
        <v>3.0862598916666668</v>
      </c>
      <c r="K23" s="72">
        <f t="shared" si="3"/>
        <v>1.6402598916666669</v>
      </c>
      <c r="L23" s="72">
        <f>_xlfn.IFNA(IF(C23 &lt; "2019-20", $J23, SUM('Stata dataset (nominal)'!E22:F22, 'Stata dataset (nominal)'!H22:K22, 'Stata dataset (nominal)'!N22, 'Stata dataset (nominal)'!AC22:AD22)), "")</f>
        <v>1.9892598916666666</v>
      </c>
      <c r="M23" s="72">
        <f t="shared" si="4"/>
        <v>0.54325989166666666</v>
      </c>
      <c r="N23" s="72">
        <f>_xlfn.IFNA(SUM('Stata dataset (real)'!O23:T23), "")</f>
        <v>94.754999999999995</v>
      </c>
      <c r="O23" s="72">
        <f>_xlfn.IFNA(SUM('Stata dataset (real)'!R23, 'Stata dataset (real)'!S23, 'Stata dataset (real)'!T23)/'Interface nominal'!$N23, "")</f>
        <v>0.56653474750672794</v>
      </c>
      <c r="P23" s="72">
        <f>_xlfn.IFNA(SUM('Stata dataset (real)'!Q23, 'Stata dataset (real)'!T23)/$N23, "")</f>
        <v>0.17271911772465834</v>
      </c>
      <c r="Q23" s="72">
        <f>_xlfn.IFNA('Stata dataset (nominal)'!AA22*1000/'Interface nominal'!N23, "")</f>
        <v>177.39433275288903</v>
      </c>
      <c r="R23" s="72">
        <f>_xlfn.IFNA('Stata dataset (real)'!U23, "")</f>
        <v>20.118853694226289</v>
      </c>
      <c r="S23" s="72">
        <f>_xlfn.IFNA('Stata dataset (real)'!Z23, "")</f>
        <v>13.036617892958255</v>
      </c>
      <c r="T23" s="72">
        <f>IF('Interface nominal'!C23 = "2019-20", 1, 0)</f>
        <v>1</v>
      </c>
      <c r="U23" s="72">
        <f t="shared" si="5"/>
        <v>0</v>
      </c>
    </row>
    <row r="24" spans="1:21" x14ac:dyDescent="0.4">
      <c r="A24" s="63" t="str">
        <f t="shared" si="0"/>
        <v>HDD21</v>
      </c>
      <c r="B24" s="63" t="s">
        <v>277</v>
      </c>
      <c r="C24" s="63" t="s">
        <v>257</v>
      </c>
      <c r="D24" s="72">
        <f>_xlfn.IFNA(SUM('Stata dataset (nominal)'!E23:K23, 'Stata dataset (nominal)'!AB23, 'Stata dataset (nominal)'!AD23), "")</f>
        <v>2.6320000000000001</v>
      </c>
      <c r="E24" s="72">
        <f>_xlfn.IFNA('Stata dataset (nominal)'!F23+'Stata dataset (nominal)'!G23, "")</f>
        <v>1.256</v>
      </c>
      <c r="F24" s="72">
        <f t="shared" si="1"/>
        <v>1.3760000000000001</v>
      </c>
      <c r="G24" s="72">
        <f>_xlfn.IFNA(IF(C24 &lt; "2019-20", $D24, SUM('Stata dataset (nominal)'!E23:F23, 'Stata dataset (nominal)'!H23:K23, 'Stata dataset (nominal)'!N23, 'Stata dataset (nominal)'!AB23, 'Stata dataset (nominal)'!AD23)), "")</f>
        <v>1.68</v>
      </c>
      <c r="H24" s="72" t="str">
        <f>IFERROR(IF('Interface nominal'!$C24 &lt; "2019-20", $E24, 'Stata dataset (nominal)'!F23+'Stata dataset (nominal)'!N23), "")</f>
        <v/>
      </c>
      <c r="I24" s="72" t="str">
        <f t="shared" si="2"/>
        <v/>
      </c>
      <c r="J24" s="72">
        <f>_xlfn.IFNA(SUM('Stata dataset (nominal)'!E23:K23, 'Stata dataset (nominal)'!AC23, 'Stata dataset (nominal)'!AD23), "")</f>
        <v>2.6002598916666666</v>
      </c>
      <c r="K24" s="72">
        <f t="shared" si="3"/>
        <v>1.3442598916666666</v>
      </c>
      <c r="L24" s="72">
        <f>_xlfn.IFNA(IF(C24 &lt; "2019-20", $J24, SUM('Stata dataset (nominal)'!E23:F23, 'Stata dataset (nominal)'!H23:K23, 'Stata dataset (nominal)'!N23, 'Stata dataset (nominal)'!AC23:AD23)), "")</f>
        <v>1.6482598916666666</v>
      </c>
      <c r="M24" s="72">
        <f t="shared" si="4"/>
        <v>0.39225989166666664</v>
      </c>
      <c r="N24" s="72">
        <f>_xlfn.IFNA(SUM('Stata dataset (real)'!O24:T24), "")</f>
        <v>95.166000000000011</v>
      </c>
      <c r="O24" s="72">
        <f>_xlfn.IFNA(SUM('Stata dataset (real)'!R24, 'Stata dataset (real)'!S24, 'Stata dataset (real)'!T24)/'Interface nominal'!$N24, "")</f>
        <v>0.5667570350755522</v>
      </c>
      <c r="P24" s="72">
        <f>_xlfn.IFNA(SUM('Stata dataset (real)'!Q24, 'Stata dataset (real)'!T24)/$N24, "")</f>
        <v>0.17968602231889541</v>
      </c>
      <c r="Q24" s="72">
        <f>_xlfn.IFNA('Stata dataset (nominal)'!AA23*1000/'Interface nominal'!N24, "")</f>
        <v>192.01185297270032</v>
      </c>
      <c r="R24" s="72">
        <f>_xlfn.IFNA('Stata dataset (real)'!U24, "")</f>
        <v>19.944190332207</v>
      </c>
      <c r="S24" s="72">
        <f>_xlfn.IFNA('Stata dataset (real)'!Z24, "")</f>
        <v>13.036617892958255</v>
      </c>
      <c r="T24" s="72">
        <f>IF('Interface nominal'!C24 = "2019-20", 1, 0)</f>
        <v>0</v>
      </c>
      <c r="U24" s="72">
        <f t="shared" si="5"/>
        <v>1</v>
      </c>
    </row>
    <row r="25" spans="1:21" x14ac:dyDescent="0.4">
      <c r="A25" s="63" t="str">
        <f t="shared" si="0"/>
        <v>HDD22</v>
      </c>
      <c r="B25" s="63" t="s">
        <v>277</v>
      </c>
      <c r="C25" s="63" t="s">
        <v>259</v>
      </c>
      <c r="D25" s="72">
        <f>_xlfn.IFNA(SUM('Stata dataset (nominal)'!E24:K24, 'Stata dataset (nominal)'!AB24, 'Stata dataset (nominal)'!AD24), "")</f>
        <v>1.927</v>
      </c>
      <c r="E25" s="72">
        <f>_xlfn.IFNA('Stata dataset (nominal)'!F24+'Stata dataset (nominal)'!G24, "")</f>
        <v>0.63800000000000001</v>
      </c>
      <c r="F25" s="72">
        <f t="shared" si="1"/>
        <v>1.2890000000000001</v>
      </c>
      <c r="G25" s="72">
        <f>_xlfn.IFNA(IF(C25 &lt; "2019-20", $D25, SUM('Stata dataset (nominal)'!E24:F24, 'Stata dataset (nominal)'!H24:K24, 'Stata dataset (nominal)'!N24, 'Stata dataset (nominal)'!AB24, 'Stata dataset (nominal)'!AD24)), "")</f>
        <v>1.3720000000000001</v>
      </c>
      <c r="H25" s="72" t="str">
        <f>IFERROR(IF('Interface nominal'!$C25 &lt; "2019-20", $E25, 'Stata dataset (nominal)'!F24+'Stata dataset (nominal)'!N24), "")</f>
        <v/>
      </c>
      <c r="I25" s="72" t="str">
        <f t="shared" si="2"/>
        <v/>
      </c>
      <c r="J25" s="72">
        <f>_xlfn.IFNA(SUM('Stata dataset (nominal)'!E24:K24, 'Stata dataset (nominal)'!AC24, 'Stata dataset (nominal)'!AD24), "")</f>
        <v>1.9342598916666667</v>
      </c>
      <c r="K25" s="72">
        <f t="shared" si="3"/>
        <v>1.2962598916666668</v>
      </c>
      <c r="L25" s="72">
        <f>_xlfn.IFNA(IF(C25 &lt; "2019-20", $J25, SUM('Stata dataset (nominal)'!E24:F24, 'Stata dataset (nominal)'!H24:K24, 'Stata dataset (nominal)'!N24, 'Stata dataset (nominal)'!AC24:AD24)), "")</f>
        <v>1.3792598916666667</v>
      </c>
      <c r="M25" s="72">
        <f t="shared" si="4"/>
        <v>0.74125989166666673</v>
      </c>
      <c r="N25" s="72">
        <f>_xlfn.IFNA(SUM('Stata dataset (real)'!O25:T25), "")</f>
        <v>95.40100000000001</v>
      </c>
      <c r="O25" s="72">
        <f>_xlfn.IFNA(SUM('Stata dataset (real)'!R25, 'Stata dataset (real)'!S25, 'Stata dataset (real)'!T25)/'Interface nominal'!$N25, "")</f>
        <v>0.57254116833156876</v>
      </c>
      <c r="P25" s="72">
        <f>_xlfn.IFNA(SUM('Stata dataset (real)'!Q25, 'Stata dataset (real)'!T25)/$N25, "")</f>
        <v>0.18207356317019732</v>
      </c>
      <c r="Q25" s="72">
        <f>_xlfn.IFNA('Stata dataset (nominal)'!AA24*1000/'Interface nominal'!N25, "")</f>
        <v>196.83231831951446</v>
      </c>
      <c r="R25" s="72">
        <f>_xlfn.IFNA('Stata dataset (real)'!U25, "")</f>
        <v>18.211259903699421</v>
      </c>
      <c r="S25" s="72">
        <f>_xlfn.IFNA('Stata dataset (real)'!Z25, "")</f>
        <v>13.036617892958255</v>
      </c>
      <c r="T25" s="72">
        <f>IF('Interface nominal'!C25 = "2019-20", 1, 0)</f>
        <v>0</v>
      </c>
      <c r="U25" s="72">
        <f t="shared" si="5"/>
        <v>0</v>
      </c>
    </row>
    <row r="26" spans="1:21" x14ac:dyDescent="0.4">
      <c r="A26" s="63" t="str">
        <f t="shared" si="0"/>
        <v>HDD23</v>
      </c>
      <c r="B26" s="63" t="s">
        <v>277</v>
      </c>
      <c r="C26" s="63" t="s">
        <v>261</v>
      </c>
      <c r="D26" s="72">
        <f>_xlfn.IFNA(SUM('Stata dataset (nominal)'!E25:K25, 'Stata dataset (nominal)'!AB25, 'Stata dataset (nominal)'!AD25), "")</f>
        <v>2.3619852484262571</v>
      </c>
      <c r="E26" s="72">
        <f>_xlfn.IFNA('Stata dataset (nominal)'!F25+'Stata dataset (nominal)'!G25, "")</f>
        <v>0.76998280199999991</v>
      </c>
      <c r="F26" s="72">
        <f t="shared" si="1"/>
        <v>1.5920024464262572</v>
      </c>
      <c r="G26" s="72">
        <f>_xlfn.IFNA(IF(C26 &lt; "2019-20", $D26, SUM('Stata dataset (real)'!E26:F26, 'Stata dataset (real)'!H26:K26, 'Stata dataset (real)'!N26, 'Stata dataset (real)'!AB26, 'Stata dataset (real)'!AD26)), "")</f>
        <v>1.7071038684262569</v>
      </c>
      <c r="H26" s="72" t="str">
        <f>IFERROR(IF('Interface nominal'!$C26 &lt; "2019-20", $E26, 'Stata dataset (nominal)'!F25+'Stata dataset (nominal)'!N25), "")</f>
        <v/>
      </c>
      <c r="I26" s="72" t="str">
        <f t="shared" si="2"/>
        <v/>
      </c>
      <c r="J26" s="72">
        <f>_xlfn.IFNA(SUM('Stata dataset (nominal)'!E25:K25, 'Stata dataset (nominal)'!AC25, 'Stata dataset (nominal)'!AD25), "")</f>
        <v>2.397685790092924</v>
      </c>
      <c r="K26" s="72">
        <f t="shared" si="3"/>
        <v>1.6277029880929241</v>
      </c>
      <c r="L26" s="72">
        <f>_xlfn.IFNA(IF(C26 &lt; "2019-20", $J26, SUM('Stata dataset (nominal)'!E25:F25, 'Stata dataset (nominal)'!H25:K25, 'Stata dataset (nominal)'!N25, 'Stata dataset (nominal)'!AC25:AD25)), "")</f>
        <v>1.7428044100929236</v>
      </c>
      <c r="M26" s="72">
        <f t="shared" si="4"/>
        <v>0.97282160809292373</v>
      </c>
      <c r="N26" s="72">
        <f>_xlfn.IFNA(SUM('Stata dataset (real)'!O26:T26), "")</f>
        <v>96.674999999999997</v>
      </c>
      <c r="O26" s="72">
        <f>_xlfn.IFNA(SUM('Stata dataset (real)'!R26, 'Stata dataset (real)'!S26, 'Stata dataset (real)'!T26)/'Interface nominal'!$N26, "")</f>
        <v>0.57470907680372385</v>
      </c>
      <c r="P26" s="72">
        <f>_xlfn.IFNA(SUM('Stata dataset (real)'!Q26, 'Stata dataset (real)'!T26)/$N26, "")</f>
        <v>0.18386346004654769</v>
      </c>
      <c r="Q26" s="72">
        <f>_xlfn.IFNA('Stata dataset (nominal)'!AA25*1000/'Interface nominal'!N26, "")</f>
        <v>200.64840424101371</v>
      </c>
      <c r="R26" s="72">
        <f>_xlfn.IFNA('Stata dataset (real)'!U26, "")</f>
        <v>19.386994941704522</v>
      </c>
      <c r="S26" s="72">
        <f>_xlfn.IFNA('Stata dataset (real)'!Z26, "")</f>
        <v>13.036617892958255</v>
      </c>
      <c r="T26" s="72">
        <f>IF('Interface nominal'!C26 = "2019-20", 1, 0)</f>
        <v>0</v>
      </c>
      <c r="U26" s="72">
        <f t="shared" si="5"/>
        <v>0</v>
      </c>
    </row>
    <row r="27" spans="1:21" x14ac:dyDescent="0.4">
      <c r="A27" s="63" t="str">
        <f t="shared" si="0"/>
        <v>HDD24</v>
      </c>
      <c r="B27" s="63" t="s">
        <v>277</v>
      </c>
      <c r="C27" s="160" t="s">
        <v>263</v>
      </c>
      <c r="D27" s="72">
        <f>_xlfn.IFNA(SUM('Stata dataset (nominal)'!E26:K26, 'Stata dataset (nominal)'!AB26, 'Stata dataset (nominal)'!AD26), "")</f>
        <v>2.2290000000000001</v>
      </c>
      <c r="E27" s="72">
        <f>_xlfn.IFNA('Stata dataset (nominal)'!F26+'Stata dataset (nominal)'!G26, "")</f>
        <v>0.64700000000000002</v>
      </c>
      <c r="F27" s="72">
        <f t="shared" si="1"/>
        <v>1.5820000000000001</v>
      </c>
      <c r="G27" s="72"/>
      <c r="H27" s="72"/>
      <c r="I27" s="72"/>
      <c r="J27" s="72">
        <f>_xlfn.IFNA(SUM('Stata dataset (nominal)'!E26:K26, 'Stata dataset (nominal)'!AC26, 'Stata dataset (nominal)'!AD26), "")</f>
        <v>2.2652598916666666</v>
      </c>
      <c r="K27" s="72">
        <f t="shared" si="3"/>
        <v>1.6182598916666666</v>
      </c>
      <c r="L27" s="72">
        <f>_xlfn.IFNA(IF(C27 &lt; "2019-20", $J27, SUM('Stata dataset (nominal)'!E26:F26, 'Stata dataset (nominal)'!H26:K26, 'Stata dataset (nominal)'!N26, 'Stata dataset (nominal)'!AC26:AD26)), "")</f>
        <v>1.6632598916666665</v>
      </c>
      <c r="M27" s="72">
        <f t="shared" si="4"/>
        <v>1.0162598916666665</v>
      </c>
      <c r="N27" s="72">
        <f>_xlfn.IFNA(SUM('Stata dataset (real)'!O27:T27), "")</f>
        <v>97.128077924567478</v>
      </c>
      <c r="O27" s="72">
        <f>_xlfn.IFNA(SUM('Stata dataset (real)'!R27, 'Stata dataset (real)'!S27, 'Stata dataset (real)'!T27)/'Interface nominal'!$N27, "")</f>
        <v>0.58357093193620257</v>
      </c>
      <c r="P27" s="72">
        <f>_xlfn.IFNA(SUM('Stata dataset (real)'!Q27, 'Stata dataset (real)'!T27)/$N27, "")</f>
        <v>0.18491633614042804</v>
      </c>
      <c r="Q27" s="72">
        <f>_xlfn.IFNA('Stata dataset (nominal)'!AA26*1000/'Interface nominal'!N27, "")</f>
        <v>223.72521380353226</v>
      </c>
      <c r="R27" s="72">
        <f>_xlfn.IFNA('Stata dataset (real)'!U27, "")</f>
        <v>19.219684731924836</v>
      </c>
      <c r="S27" s="72">
        <f>_xlfn.IFNA('Stata dataset (real)'!Z27, "")</f>
        <v>13.036617892958255</v>
      </c>
      <c r="T27" s="72">
        <f>IF('Interface nominal'!C27 = "2019-20", 1, 0)</f>
        <v>0</v>
      </c>
      <c r="U27" s="72">
        <f t="shared" si="5"/>
        <v>0</v>
      </c>
    </row>
    <row r="28" spans="1:21" x14ac:dyDescent="0.4">
      <c r="A28" s="63" t="str">
        <f t="shared" si="0"/>
        <v>HDD25</v>
      </c>
      <c r="B28" s="63" t="s">
        <v>277</v>
      </c>
      <c r="C28" s="160" t="s">
        <v>516</v>
      </c>
      <c r="D28" s="72">
        <f>_xlfn.IFNA(SUM('Stata dataset (nominal)'!E27:K27, 'Stata dataset (nominal)'!AB27, 'Stata dataset (nominal)'!AD27), "")</f>
        <v>3.3316073879295245</v>
      </c>
      <c r="E28" s="72">
        <f>_xlfn.IFNA('Stata dataset (nominal)'!F27+'Stata dataset (nominal)'!G27, "")</f>
        <v>0.95375579191507287</v>
      </c>
      <c r="F28" s="72">
        <f t="shared" si="1"/>
        <v>2.3778515960144517</v>
      </c>
      <c r="G28" s="72"/>
      <c r="H28" s="72"/>
      <c r="I28" s="72"/>
      <c r="J28" s="72">
        <f>_xlfn.IFNA(SUM('Stata dataset (nominal)'!E27:K27, 'Stata dataset (nominal)'!AC27, 'Stata dataset (nominal)'!AD27), "")</f>
        <v>2.8419215704368259</v>
      </c>
      <c r="K28" s="72">
        <f t="shared" si="3"/>
        <v>1.8881657785217532</v>
      </c>
      <c r="L28" s="72">
        <f>_xlfn.IFNA(IF(C28 &lt; "2019-20", $J28, SUM('Stata dataset (nominal)'!E27:F27, 'Stata dataset (nominal)'!H27:K27, 'Stata dataset (nominal)'!N27, 'Stata dataset (nominal)'!AC27:AD27)), "")</f>
        <v>2.8419215704368264</v>
      </c>
      <c r="M28" s="72">
        <f t="shared" si="4"/>
        <v>1.8881657785217536</v>
      </c>
      <c r="N28" s="72">
        <f>_xlfn.IFNA(SUM('Stata dataset (real)'!O28:T28), "")</f>
        <v>98.480238315847032</v>
      </c>
      <c r="O28" s="72">
        <f>_xlfn.IFNA(SUM('Stata dataset (real)'!R28, 'Stata dataset (real)'!S28, 'Stata dataset (real)'!T28)/'Interface nominal'!$N28, "")</f>
        <v>0.60185170830020851</v>
      </c>
      <c r="P28" s="72">
        <f>_xlfn.IFNA(SUM('Stata dataset (real)'!Q28, 'Stata dataset (real)'!T28)/$N28, "")</f>
        <v>0.18343789758691667</v>
      </c>
      <c r="Q28" s="72">
        <f>_xlfn.IFNA('Stata dataset (nominal)'!AA27*1000/'Interface nominal'!N28, "")</f>
        <v>240.87921332819755</v>
      </c>
      <c r="R28" s="72" t="str">
        <f>_xlfn.IFNA('Stata dataset (real)'!U28, "")</f>
        <v/>
      </c>
      <c r="S28" s="72" t="str">
        <f>_xlfn.IFNA('Stata dataset (real)'!Z28, "")</f>
        <v/>
      </c>
      <c r="T28" s="72">
        <f>IF('Interface nominal'!C28 = "2019-20", 1, 0)</f>
        <v>0</v>
      </c>
      <c r="U28" s="72">
        <f t="shared" si="5"/>
        <v>0</v>
      </c>
    </row>
    <row r="29" spans="1:21" x14ac:dyDescent="0.4">
      <c r="A29" s="63" t="str">
        <f t="shared" si="0"/>
        <v>HDD26</v>
      </c>
      <c r="B29" s="63" t="s">
        <v>277</v>
      </c>
      <c r="C29" s="160" t="s">
        <v>518</v>
      </c>
      <c r="D29" s="72">
        <f>_xlfn.IFNA(SUM('Stata dataset (nominal)'!E28:K28, 'Stata dataset (nominal)'!AB28, 'Stata dataset (nominal)'!AD28), "")</f>
        <v>3.2108392436191306</v>
      </c>
      <c r="E29" s="72">
        <f>_xlfn.IFNA('Stata dataset (nominal)'!F28+'Stata dataset (nominal)'!G28, "")</f>
        <v>0.74321964217782921</v>
      </c>
      <c r="F29" s="72">
        <f t="shared" si="1"/>
        <v>2.4676196014413012</v>
      </c>
      <c r="G29" s="72"/>
      <c r="H29" s="72"/>
      <c r="I29" s="72"/>
      <c r="J29" s="72">
        <f>_xlfn.IFNA(SUM('Stata dataset (nominal)'!E28:K28, 'Stata dataset (nominal)'!AC28, 'Stata dataset (nominal)'!AD28), "")</f>
        <v>2.7131863253187714</v>
      </c>
      <c r="K29" s="72">
        <f t="shared" si="3"/>
        <v>1.9699666831409421</v>
      </c>
      <c r="L29" s="72">
        <f>_xlfn.IFNA(IF(C29 &lt; "2019-20", $J29, SUM('Stata dataset (nominal)'!E28:F28, 'Stata dataset (nominal)'!H28:K28, 'Stata dataset (nominal)'!N28, 'Stata dataset (nominal)'!AC28:AD28)), "")</f>
        <v>2.7131863253187714</v>
      </c>
      <c r="M29" s="72">
        <f t="shared" si="4"/>
        <v>1.9699666831409421</v>
      </c>
      <c r="N29" s="72">
        <f>_xlfn.IFNA(SUM('Stata dataset (real)'!O29:T29), "")</f>
        <v>98.634999999999991</v>
      </c>
      <c r="O29" s="72">
        <f>_xlfn.IFNA(SUM('Stata dataset (real)'!R29, 'Stata dataset (real)'!S29, 'Stata dataset (real)'!T29)/'Interface nominal'!$N29, "")</f>
        <v>0.60589040401480221</v>
      </c>
      <c r="P29" s="72">
        <f>_xlfn.IFNA(SUM('Stata dataset (real)'!Q29, 'Stata dataset (real)'!T29)/$N29, "")</f>
        <v>0.18499472571505618</v>
      </c>
      <c r="Q29" s="72">
        <f>_xlfn.IFNA('Stata dataset (nominal)'!AA28*1000/'Interface nominal'!N29, "")</f>
        <v>322.80485285670557</v>
      </c>
      <c r="R29" s="72" t="str">
        <f>_xlfn.IFNA('Stata dataset (real)'!U29, "")</f>
        <v/>
      </c>
      <c r="S29" s="72" t="str">
        <f>_xlfn.IFNA('Stata dataset (real)'!Z29, "")</f>
        <v/>
      </c>
      <c r="T29" s="72">
        <f>IF('Interface nominal'!C29 = "2019-20", 1, 0)</f>
        <v>0</v>
      </c>
      <c r="U29" s="72">
        <f t="shared" si="5"/>
        <v>0</v>
      </c>
    </row>
    <row r="30" spans="1:21" x14ac:dyDescent="0.4">
      <c r="A30" s="63" t="str">
        <f t="shared" si="0"/>
        <v>HDD27</v>
      </c>
      <c r="B30" s="63" t="s">
        <v>277</v>
      </c>
      <c r="C30" s="160" t="s">
        <v>519</v>
      </c>
      <c r="D30" s="72">
        <f>_xlfn.IFNA(SUM('Stata dataset (nominal)'!E29:K29, 'Stata dataset (nominal)'!AB29, 'Stata dataset (nominal)'!AD29), "")</f>
        <v>3.4410383427513636</v>
      </c>
      <c r="E30" s="72">
        <f>_xlfn.IFNA('Stata dataset (nominal)'!F29+'Stata dataset (nominal)'!G29, "")</f>
        <v>0.74998735032342889</v>
      </c>
      <c r="F30" s="72">
        <f t="shared" si="1"/>
        <v>2.6910509924279347</v>
      </c>
      <c r="G30" s="72"/>
      <c r="H30" s="72"/>
      <c r="I30" s="72"/>
      <c r="J30" s="72">
        <f>_xlfn.IFNA(SUM('Stata dataset (nominal)'!E29:K29, 'Stata dataset (nominal)'!AC29, 'Stata dataset (nominal)'!AD29), "")</f>
        <v>2.9336613760628398</v>
      </c>
      <c r="K30" s="72">
        <f t="shared" si="3"/>
        <v>2.1836740257394109</v>
      </c>
      <c r="L30" s="72">
        <f>_xlfn.IFNA(IF(C30 &lt; "2019-20", $J30, SUM('Stata dataset (nominal)'!E29:F29, 'Stata dataset (nominal)'!H29:K29, 'Stata dataset (nominal)'!N29, 'Stata dataset (nominal)'!AC29:AD29)), "")</f>
        <v>2.9336613760628398</v>
      </c>
      <c r="M30" s="72">
        <f t="shared" si="4"/>
        <v>2.1836740257394109</v>
      </c>
      <c r="N30" s="72">
        <f>_xlfn.IFNA(SUM('Stata dataset (real)'!O30:T30), "")</f>
        <v>99.111000000000004</v>
      </c>
      <c r="O30" s="72">
        <f>_xlfn.IFNA(SUM('Stata dataset (real)'!R30, 'Stata dataset (real)'!S30, 'Stata dataset (real)'!T30)/'Interface nominal'!$N30, "")</f>
        <v>0.61193005821755408</v>
      </c>
      <c r="P30" s="72">
        <f>_xlfn.IFNA(SUM('Stata dataset (real)'!Q30, 'Stata dataset (real)'!T30)/$N30, "")</f>
        <v>0.18452064563097195</v>
      </c>
      <c r="Q30" s="72">
        <f>_xlfn.IFNA('Stata dataset (nominal)'!AA29*1000/'Interface nominal'!N30, "")</f>
        <v>332.2858027036765</v>
      </c>
      <c r="R30" s="72" t="str">
        <f>_xlfn.IFNA('Stata dataset (real)'!U30, "")</f>
        <v/>
      </c>
      <c r="S30" s="72" t="str">
        <f>_xlfn.IFNA('Stata dataset (real)'!Z30, "")</f>
        <v/>
      </c>
      <c r="T30" s="72">
        <f>IF('Interface nominal'!C30 = "2019-20", 1, 0)</f>
        <v>0</v>
      </c>
      <c r="U30" s="72">
        <f t="shared" si="5"/>
        <v>0</v>
      </c>
    </row>
    <row r="31" spans="1:21" x14ac:dyDescent="0.4">
      <c r="A31" s="63" t="str">
        <f t="shared" si="0"/>
        <v>HDD28</v>
      </c>
      <c r="B31" s="63" t="s">
        <v>277</v>
      </c>
      <c r="C31" s="160" t="s">
        <v>520</v>
      </c>
      <c r="D31" s="72">
        <f>_xlfn.IFNA(SUM('Stata dataset (nominal)'!E30:K30, 'Stata dataset (nominal)'!AB30, 'Stata dataset (nominal)'!AD30), "")</f>
        <v>3.4044199349131241</v>
      </c>
      <c r="E31" s="72">
        <f>_xlfn.IFNA('Stata dataset (nominal)'!F30+'Stata dataset (nominal)'!G30, "")</f>
        <v>0.75416416905996897</v>
      </c>
      <c r="F31" s="72">
        <f t="shared" si="1"/>
        <v>2.6502557658531551</v>
      </c>
      <c r="G31" s="72"/>
      <c r="H31" s="72"/>
      <c r="I31" s="72"/>
      <c r="J31" s="72">
        <f>_xlfn.IFNA(SUM('Stata dataset (nominal)'!E30:K30, 'Stata dataset (nominal)'!AC30, 'Stata dataset (nominal)'!AD30), "")</f>
        <v>2.8745886053792145</v>
      </c>
      <c r="K31" s="72">
        <f t="shared" si="3"/>
        <v>2.1204244363192455</v>
      </c>
      <c r="L31" s="72">
        <f>_xlfn.IFNA(IF(C31 &lt; "2019-20", $J31, SUM('Stata dataset (nominal)'!E30:F30, 'Stata dataset (nominal)'!H30:K30, 'Stata dataset (nominal)'!N30, 'Stata dataset (nominal)'!AC30:AD30)), "")</f>
        <v>2.8745886053792145</v>
      </c>
      <c r="M31" s="72">
        <f t="shared" si="4"/>
        <v>2.1204244363192455</v>
      </c>
      <c r="N31" s="72">
        <f>_xlfn.IFNA(SUM('Stata dataset (real)'!O31:T31), "")</f>
        <v>99.584999999999994</v>
      </c>
      <c r="O31" s="72">
        <f>_xlfn.IFNA(SUM('Stata dataset (real)'!R31, 'Stata dataset (real)'!S31, 'Stata dataset (real)'!T31)/'Interface nominal'!$N31, "")</f>
        <v>0.61777376110860072</v>
      </c>
      <c r="P31" s="72">
        <f>_xlfn.IFNA(SUM('Stata dataset (real)'!Q31, 'Stata dataset (real)'!T31)/$N31, "")</f>
        <v>0.18411032196593322</v>
      </c>
      <c r="Q31" s="72">
        <f>_xlfn.IFNA('Stata dataset (nominal)'!AA30*1000/'Interface nominal'!N31, "")</f>
        <v>346.20627754095869</v>
      </c>
      <c r="R31" s="72" t="str">
        <f>_xlfn.IFNA('Stata dataset (real)'!U31, "")</f>
        <v/>
      </c>
      <c r="S31" s="72" t="str">
        <f>_xlfn.IFNA('Stata dataset (real)'!Z31, "")</f>
        <v/>
      </c>
      <c r="T31" s="72">
        <f>IF('Interface nominal'!C31 = "2019-20", 1, 0)</f>
        <v>0</v>
      </c>
      <c r="U31" s="72">
        <f t="shared" si="5"/>
        <v>0</v>
      </c>
    </row>
    <row r="32" spans="1:21" x14ac:dyDescent="0.4">
      <c r="A32" s="63" t="str">
        <f t="shared" si="0"/>
        <v>HDD29</v>
      </c>
      <c r="B32" s="63" t="s">
        <v>277</v>
      </c>
      <c r="C32" s="160" t="s">
        <v>521</v>
      </c>
      <c r="D32" s="72">
        <f>_xlfn.IFNA(SUM('Stata dataset (nominal)'!E31:K31, 'Stata dataset (nominal)'!AB31, 'Stata dataset (nominal)'!AD31), "")</f>
        <v>3.4083684242289207</v>
      </c>
      <c r="E32" s="72">
        <f>_xlfn.IFNA('Stata dataset (nominal)'!F31+'Stata dataset (nominal)'!G31, "")</f>
        <v>0.75898282291593966</v>
      </c>
      <c r="F32" s="72">
        <f t="shared" si="1"/>
        <v>2.6493856013129813</v>
      </c>
      <c r="G32" s="72"/>
      <c r="H32" s="72"/>
      <c r="I32" s="72"/>
      <c r="J32" s="72">
        <f>_xlfn.IFNA(SUM('Stata dataset (nominal)'!E31:K31, 'Stata dataset (nominal)'!AC31, 'Stata dataset (nominal)'!AD31), "")</f>
        <v>2.8659087738595619</v>
      </c>
      <c r="K32" s="72">
        <f t="shared" si="3"/>
        <v>2.106925950943622</v>
      </c>
      <c r="L32" s="72">
        <f>_xlfn.IFNA(IF(C32 &lt; "2019-20", $J32, SUM('Stata dataset (nominal)'!E31:F31, 'Stata dataset (nominal)'!H31:K31, 'Stata dataset (nominal)'!N31, 'Stata dataset (nominal)'!AC31:AD31)), "")</f>
        <v>2.8659087738595619</v>
      </c>
      <c r="M32" s="72">
        <f t="shared" si="4"/>
        <v>2.106925950943622</v>
      </c>
      <c r="N32" s="72">
        <f>_xlfn.IFNA(SUM('Stata dataset (real)'!O32:T32), "")</f>
        <v>100.05299999999998</v>
      </c>
      <c r="O32" s="72">
        <f>_xlfn.IFNA(SUM('Stata dataset (real)'!R32, 'Stata dataset (real)'!S32, 'Stata dataset (real)'!T32)/'Interface nominal'!$N32, "")</f>
        <v>0.62340959291575482</v>
      </c>
      <c r="P32" s="72">
        <f>_xlfn.IFNA(SUM('Stata dataset (real)'!Q32, 'Stata dataset (real)'!T32)/$N32, "")</f>
        <v>0.18369080800857679</v>
      </c>
      <c r="Q32" s="72">
        <f>_xlfn.IFNA('Stata dataset (nominal)'!AA31*1000/'Interface nominal'!N32, "")</f>
        <v>363.73983237715555</v>
      </c>
      <c r="R32" s="72" t="str">
        <f>_xlfn.IFNA('Stata dataset (real)'!U32, "")</f>
        <v/>
      </c>
      <c r="S32" s="72" t="str">
        <f>_xlfn.IFNA('Stata dataset (real)'!Z32, "")</f>
        <v/>
      </c>
      <c r="T32" s="72">
        <f>IF('Interface nominal'!C32 = "2019-20", 1, 0)</f>
        <v>0</v>
      </c>
      <c r="U32" s="72">
        <f t="shared" si="5"/>
        <v>0</v>
      </c>
    </row>
    <row r="33" spans="1:21" x14ac:dyDescent="0.4">
      <c r="A33" s="63" t="str">
        <f t="shared" si="0"/>
        <v>HDD30</v>
      </c>
      <c r="B33" s="63" t="s">
        <v>277</v>
      </c>
      <c r="C33" s="160" t="s">
        <v>522</v>
      </c>
      <c r="D33" s="72">
        <f>_xlfn.IFNA(SUM('Stata dataset (nominal)'!E32:K32, 'Stata dataset (nominal)'!AB32, 'Stata dataset (nominal)'!AD32), "")</f>
        <v>3.5091544210624863</v>
      </c>
      <c r="E33" s="72">
        <f>_xlfn.IFNA('Stata dataset (nominal)'!F32+'Stata dataset (nominal)'!G32, "")</f>
        <v>0.76301915072234716</v>
      </c>
      <c r="F33" s="72">
        <f t="shared" si="1"/>
        <v>2.7461352703401394</v>
      </c>
      <c r="G33" s="72"/>
      <c r="H33" s="72"/>
      <c r="I33" s="72"/>
      <c r="J33" s="72">
        <f>_xlfn.IFNA(SUM('Stata dataset (nominal)'!E32:K32, 'Stata dataset (nominal)'!AC32, 'Stata dataset (nominal)'!AD32), "")</f>
        <v>2.8881742199361455</v>
      </c>
      <c r="K33" s="72">
        <f t="shared" si="3"/>
        <v>2.1251550692137986</v>
      </c>
      <c r="L33" s="72">
        <f>_xlfn.IFNA(IF(C33 &lt; "2019-20", $J33, SUM('Stata dataset (nominal)'!E32:F32, 'Stata dataset (nominal)'!H32:K32, 'Stata dataset (nominal)'!N32, 'Stata dataset (nominal)'!AC32:AD32)), "")</f>
        <v>2.8881742199361455</v>
      </c>
      <c r="M33" s="72">
        <f t="shared" si="4"/>
        <v>2.1251550692137986</v>
      </c>
      <c r="N33" s="72">
        <f>_xlfn.IFNA(SUM('Stata dataset (real)'!O33:T33), "")</f>
        <v>100.499</v>
      </c>
      <c r="O33" s="72">
        <f>_xlfn.IFNA(SUM('Stata dataset (real)'!R33, 'Stata dataset (real)'!S33, 'Stata dataset (real)'!T33)/'Interface nominal'!$N33, "")</f>
        <v>0.6289316311605091</v>
      </c>
      <c r="P33" s="72">
        <f>_xlfn.IFNA(SUM('Stata dataset (real)'!Q33, 'Stata dataset (real)'!T33)/$N33, "")</f>
        <v>0.18323103891587281</v>
      </c>
      <c r="Q33" s="72">
        <f>_xlfn.IFNA('Stata dataset (nominal)'!AA32*1000/'Interface nominal'!N33, "")</f>
        <v>379.7911399190487</v>
      </c>
      <c r="R33" s="72" t="str">
        <f>_xlfn.IFNA('Stata dataset (real)'!U33, "")</f>
        <v/>
      </c>
      <c r="S33" s="72" t="str">
        <f>_xlfn.IFNA('Stata dataset (real)'!Z33, "")</f>
        <v/>
      </c>
      <c r="T33" s="72">
        <f>IF('Interface nominal'!C33 = "2019-20", 1, 0)</f>
        <v>0</v>
      </c>
      <c r="U33" s="72">
        <f t="shared" si="5"/>
        <v>0</v>
      </c>
    </row>
    <row r="34" spans="1:21" x14ac:dyDescent="0.4">
      <c r="A34" s="63" t="str">
        <f t="shared" si="0"/>
        <v>NES14</v>
      </c>
      <c r="B34" s="63" t="s">
        <v>265</v>
      </c>
      <c r="C34" s="63" t="s">
        <v>243</v>
      </c>
      <c r="D34" s="72">
        <f>_xlfn.IFNA(SUM('Stata dataset (nominal)'!E33:K33, 'Stata dataset (nominal)'!AB33, 'Stata dataset (nominal)'!AD33), "")</f>
        <v>50.74799999999999</v>
      </c>
      <c r="E34" s="72">
        <f>_xlfn.IFNA('Stata dataset (nominal)'!F33+'Stata dataset (nominal)'!G33, "")</f>
        <v>22.8</v>
      </c>
      <c r="F34" s="72">
        <f t="shared" si="1"/>
        <v>27.94799999999999</v>
      </c>
      <c r="G34" s="72">
        <f>_xlfn.IFNA(IF(C34 &lt; "2019-20", $D34, SUM('Stata dataset (nominal)'!E33:F33, 'Stata dataset (nominal)'!H33:K33, 'Stata dataset (nominal)'!N33, 'Stata dataset (nominal)'!AB33, 'Stata dataset (nominal)'!AD33)), "")</f>
        <v>50.74799999999999</v>
      </c>
      <c r="H34" s="72">
        <f>IFERROR(IF('Interface nominal'!$C34 &lt; "2019-20", $E34, 'Stata dataset (nominal)'!F33+'Stata dataset (nominal)'!N33), "")</f>
        <v>22.8</v>
      </c>
      <c r="I34" s="72">
        <f t="shared" si="2"/>
        <v>27.94799999999999</v>
      </c>
      <c r="J34" s="72">
        <f>_xlfn.IFNA(SUM('Stata dataset (nominal)'!E33:K33, 'Stata dataset (nominal)'!AC33, 'Stata dataset (nominal)'!AD33), "")</f>
        <v>51.23772727272727</v>
      </c>
      <c r="K34" s="72">
        <f t="shared" si="3"/>
        <v>28.437727272727269</v>
      </c>
      <c r="L34" s="72">
        <f>_xlfn.IFNA(IF(C34 &lt; "2019-20", $J34, SUM('Stata dataset (nominal)'!E33:F33, 'Stata dataset (nominal)'!H33:K33, 'Stata dataset (nominal)'!N33, 'Stata dataset (nominal)'!AC33:AD33)), "")</f>
        <v>51.23772727272727</v>
      </c>
      <c r="M34" s="72">
        <f t="shared" si="4"/>
        <v>28.437727272727269</v>
      </c>
      <c r="N34" s="72">
        <f>_xlfn.IFNA(SUM('Stata dataset (real)'!O34:T34), "")</f>
        <v>1843.8420000000001</v>
      </c>
      <c r="O34" s="72">
        <f>_xlfn.IFNA(SUM('Stata dataset (real)'!R34, 'Stata dataset (real)'!S34, 'Stata dataset (real)'!T34)/'Interface nominal'!$N34, "")</f>
        <v>0.39436242367838453</v>
      </c>
      <c r="P34" s="72">
        <f>_xlfn.IFNA(SUM('Stata dataset (real)'!Q34, 'Stata dataset (real)'!T34)/$N34, "")</f>
        <v>0.57115848321060048</v>
      </c>
      <c r="Q34" s="72">
        <f>_xlfn.IFNA('Stata dataset (nominal)'!AA33*1000/'Interface nominal'!N34, "")</f>
        <v>305.27538748879749</v>
      </c>
      <c r="R34" s="72">
        <f>_xlfn.IFNA('Stata dataset (real)'!U34, "")</f>
        <v>28.638311099828169</v>
      </c>
      <c r="S34" s="72">
        <f>_xlfn.IFNA('Stata dataset (real)'!Z34, "")</f>
        <v>17.398328297211766</v>
      </c>
      <c r="T34" s="72">
        <f>IF('Interface nominal'!C34 = "2019-20", 1, 0)</f>
        <v>0</v>
      </c>
      <c r="U34" s="72">
        <f t="shared" si="5"/>
        <v>0</v>
      </c>
    </row>
    <row r="35" spans="1:21" x14ac:dyDescent="0.4">
      <c r="A35" s="63" t="str">
        <f t="shared" si="0"/>
        <v>NES15</v>
      </c>
      <c r="B35" s="63" t="s">
        <v>265</v>
      </c>
      <c r="C35" s="63" t="s">
        <v>245</v>
      </c>
      <c r="D35" s="72">
        <f>_xlfn.IFNA(SUM('Stata dataset (nominal)'!E34:K34, 'Stata dataset (nominal)'!AB34, 'Stata dataset (nominal)'!AD34), "")</f>
        <v>52.493000000000002</v>
      </c>
      <c r="E35" s="72">
        <f>_xlfn.IFNA('Stata dataset (nominal)'!F34+'Stata dataset (nominal)'!G34, "")</f>
        <v>23.700000000000003</v>
      </c>
      <c r="F35" s="72">
        <f t="shared" si="1"/>
        <v>28.792999999999999</v>
      </c>
      <c r="G35" s="72">
        <f>_xlfn.IFNA(IF(C35 &lt; "2019-20", $D35, SUM('Stata dataset (nominal)'!E34:F34, 'Stata dataset (nominal)'!H34:K34, 'Stata dataset (nominal)'!N34, 'Stata dataset (nominal)'!AB34, 'Stata dataset (nominal)'!AD34)), "")</f>
        <v>52.493000000000002</v>
      </c>
      <c r="H35" s="72">
        <f>IFERROR(IF('Interface nominal'!$C35 &lt; "2019-20", $E35, 'Stata dataset (nominal)'!F34+'Stata dataset (nominal)'!N34), "")</f>
        <v>23.700000000000003</v>
      </c>
      <c r="I35" s="72">
        <f t="shared" si="2"/>
        <v>28.792999999999999</v>
      </c>
      <c r="J35" s="72">
        <f>_xlfn.IFNA(SUM('Stata dataset (nominal)'!E34:K34, 'Stata dataset (nominal)'!AC34, 'Stata dataset (nominal)'!AD34), "")</f>
        <v>52.951727272727268</v>
      </c>
      <c r="K35" s="72">
        <f t="shared" si="3"/>
        <v>29.251727272727265</v>
      </c>
      <c r="L35" s="72">
        <f>_xlfn.IFNA(IF(C35 &lt; "2019-20", $J35, SUM('Stata dataset (nominal)'!E34:F34, 'Stata dataset (nominal)'!H34:K34, 'Stata dataset (nominal)'!N34, 'Stata dataset (nominal)'!AC34:AD34)), "")</f>
        <v>52.951727272727268</v>
      </c>
      <c r="M35" s="72">
        <f t="shared" si="4"/>
        <v>29.251727272727265</v>
      </c>
      <c r="N35" s="72">
        <f>_xlfn.IFNA(SUM('Stata dataset (real)'!O35:T35), "")</f>
        <v>1852.55</v>
      </c>
      <c r="O35" s="72">
        <f>_xlfn.IFNA(SUM('Stata dataset (real)'!R35, 'Stata dataset (real)'!S35, 'Stata dataset (real)'!T35)/'Interface nominal'!$N35, "")</f>
        <v>0.41221883349977056</v>
      </c>
      <c r="P35" s="72">
        <f>_xlfn.IFNA(SUM('Stata dataset (real)'!Q35, 'Stata dataset (real)'!T35)/$N35, "")</f>
        <v>0.57101238832959977</v>
      </c>
      <c r="Q35" s="72">
        <f>_xlfn.IFNA('Stata dataset (nominal)'!AA34*1000/'Interface nominal'!N35, "")</f>
        <v>316.44030910364404</v>
      </c>
      <c r="R35" s="72">
        <f>_xlfn.IFNA('Stata dataset (real)'!U35, "")</f>
        <v>28.873627330658156</v>
      </c>
      <c r="S35" s="72">
        <f>_xlfn.IFNA('Stata dataset (real)'!Z35, "")</f>
        <v>17.397904553773483</v>
      </c>
      <c r="T35" s="72">
        <f>IF('Interface nominal'!C35 = "2019-20", 1, 0)</f>
        <v>0</v>
      </c>
      <c r="U35" s="72">
        <f t="shared" si="5"/>
        <v>0</v>
      </c>
    </row>
    <row r="36" spans="1:21" x14ac:dyDescent="0.4">
      <c r="A36" s="63" t="str">
        <f t="shared" si="0"/>
        <v>NES16</v>
      </c>
      <c r="B36" s="63" t="s">
        <v>265</v>
      </c>
      <c r="C36" s="63" t="s">
        <v>247</v>
      </c>
      <c r="D36" s="72">
        <f>_xlfn.IFNA(SUM('Stata dataset (nominal)'!E35:K35, 'Stata dataset (nominal)'!AB35, 'Stata dataset (nominal)'!AD35), "")</f>
        <v>45.208000000000006</v>
      </c>
      <c r="E36" s="72">
        <f>_xlfn.IFNA('Stata dataset (nominal)'!F35+'Stata dataset (nominal)'!G35, "")</f>
        <v>25.332999999999998</v>
      </c>
      <c r="F36" s="72">
        <f t="shared" si="1"/>
        <v>19.875000000000007</v>
      </c>
      <c r="G36" s="72">
        <f>_xlfn.IFNA(IF(C36 &lt; "2019-20", $D36, SUM('Stata dataset (nominal)'!E35:F35, 'Stata dataset (nominal)'!H35:K35, 'Stata dataset (nominal)'!N35, 'Stata dataset (nominal)'!AB35, 'Stata dataset (nominal)'!AD35)), "")</f>
        <v>45.208000000000006</v>
      </c>
      <c r="H36" s="72">
        <f>IFERROR(IF('Interface nominal'!$C36 &lt; "2019-20", $E36, 'Stata dataset (nominal)'!F35+'Stata dataset (nominal)'!N35), "")</f>
        <v>25.332999999999998</v>
      </c>
      <c r="I36" s="72">
        <f t="shared" si="2"/>
        <v>19.875000000000007</v>
      </c>
      <c r="J36" s="72">
        <f>_xlfn.IFNA(SUM('Stata dataset (nominal)'!E35:K35, 'Stata dataset (nominal)'!AC35, 'Stata dataset (nominal)'!AD35), "")</f>
        <v>45.654727272727271</v>
      </c>
      <c r="K36" s="72">
        <f t="shared" si="3"/>
        <v>20.321727272727273</v>
      </c>
      <c r="L36" s="72">
        <f>_xlfn.IFNA(IF(C36 &lt; "2019-20", $J36, SUM('Stata dataset (nominal)'!E35:F35, 'Stata dataset (nominal)'!H35:K35, 'Stata dataset (nominal)'!N35, 'Stata dataset (nominal)'!AC35:AD35)), "")</f>
        <v>45.654727272727271</v>
      </c>
      <c r="M36" s="72">
        <f t="shared" si="4"/>
        <v>20.321727272727273</v>
      </c>
      <c r="N36" s="72">
        <f>_xlfn.IFNA(SUM('Stata dataset (real)'!O36:T36), "")</f>
        <v>1860.6630000000002</v>
      </c>
      <c r="O36" s="72">
        <f>_xlfn.IFNA(SUM('Stata dataset (real)'!R36, 'Stata dataset (real)'!S36, 'Stata dataset (real)'!T36)/'Interface nominal'!$N36, "")</f>
        <v>0.42816995877275998</v>
      </c>
      <c r="P36" s="72">
        <f>_xlfn.IFNA(SUM('Stata dataset (real)'!Q36, 'Stata dataset (real)'!T36)/$N36, "")</f>
        <v>0.57055683914819599</v>
      </c>
      <c r="Q36" s="72">
        <f>_xlfn.IFNA('Stata dataset (nominal)'!AA35*1000/'Interface nominal'!N36, "")</f>
        <v>313.30606348382264</v>
      </c>
      <c r="R36" s="72">
        <f>_xlfn.IFNA('Stata dataset (real)'!U36, "")</f>
        <v>28.717372294299011</v>
      </c>
      <c r="S36" s="72">
        <f>_xlfn.IFNA('Stata dataset (real)'!Z36, "")</f>
        <v>17.398069274740141</v>
      </c>
      <c r="T36" s="72">
        <f>IF('Interface nominal'!C36 = "2019-20", 1, 0)</f>
        <v>0</v>
      </c>
      <c r="U36" s="72">
        <f t="shared" si="5"/>
        <v>0</v>
      </c>
    </row>
    <row r="37" spans="1:21" x14ac:dyDescent="0.4">
      <c r="A37" s="63" t="str">
        <f t="shared" si="0"/>
        <v>NES17</v>
      </c>
      <c r="B37" s="63" t="s">
        <v>265</v>
      </c>
      <c r="C37" s="63" t="s">
        <v>249</v>
      </c>
      <c r="D37" s="72">
        <f>_xlfn.IFNA(SUM('Stata dataset (nominal)'!E36:K36, 'Stata dataset (nominal)'!AB36, 'Stata dataset (nominal)'!AD36), "")</f>
        <v>46.574000000000005</v>
      </c>
      <c r="E37" s="72">
        <f>_xlfn.IFNA('Stata dataset (nominal)'!F36+'Stata dataset (nominal)'!G36, "")</f>
        <v>19.054000000000002</v>
      </c>
      <c r="F37" s="72">
        <f t="shared" si="1"/>
        <v>27.520000000000003</v>
      </c>
      <c r="G37" s="72">
        <f>_xlfn.IFNA(IF(C37 &lt; "2019-20", $D37, SUM('Stata dataset (nominal)'!E36:F36, 'Stata dataset (nominal)'!H36:K36, 'Stata dataset (nominal)'!N36, 'Stata dataset (nominal)'!AB36, 'Stata dataset (nominal)'!AD36)), "")</f>
        <v>46.574000000000005</v>
      </c>
      <c r="H37" s="72">
        <f>IFERROR(IF('Interface nominal'!$C37 &lt; "2019-20", $E37, 'Stata dataset (nominal)'!F36+'Stata dataset (nominal)'!N36), "")</f>
        <v>19.054000000000002</v>
      </c>
      <c r="I37" s="72">
        <f t="shared" si="2"/>
        <v>27.520000000000003</v>
      </c>
      <c r="J37" s="72">
        <f>_xlfn.IFNA(SUM('Stata dataset (nominal)'!E36:K36, 'Stata dataset (nominal)'!AC36, 'Stata dataset (nominal)'!AD36), "")</f>
        <v>47.863727272727274</v>
      </c>
      <c r="K37" s="72">
        <f t="shared" si="3"/>
        <v>28.809727272727272</v>
      </c>
      <c r="L37" s="72">
        <f>_xlfn.IFNA(IF(C37 &lt; "2019-20", $J37, SUM('Stata dataset (nominal)'!E36:F36, 'Stata dataset (nominal)'!H36:K36, 'Stata dataset (nominal)'!N36, 'Stata dataset (nominal)'!AC36:AD36)), "")</f>
        <v>47.863727272727274</v>
      </c>
      <c r="M37" s="72">
        <f t="shared" si="4"/>
        <v>28.809727272727272</v>
      </c>
      <c r="N37" s="72">
        <f>_xlfn.IFNA(SUM('Stata dataset (real)'!O37:T37), "")</f>
        <v>1869.0800000000002</v>
      </c>
      <c r="O37" s="72">
        <f>_xlfn.IFNA(SUM('Stata dataset (real)'!R37, 'Stata dataset (real)'!S37, 'Stata dataset (real)'!T37)/'Interface nominal'!$N37, "")</f>
        <v>0.44460964752712562</v>
      </c>
      <c r="P37" s="72">
        <f>_xlfn.IFNA(SUM('Stata dataset (real)'!Q37, 'Stata dataset (real)'!T37)/$N37, "")</f>
        <v>0.57019924240802955</v>
      </c>
      <c r="Q37" s="72">
        <f>_xlfn.IFNA('Stata dataset (nominal)'!AA36*1000/'Interface nominal'!N37, "")</f>
        <v>316.78900849615843</v>
      </c>
      <c r="R37" s="72">
        <f>_xlfn.IFNA('Stata dataset (real)'!U37, "")</f>
        <v>28.231333945452594</v>
      </c>
      <c r="S37" s="72">
        <f>_xlfn.IFNA('Stata dataset (real)'!Z37, "")</f>
        <v>16.966696777355594</v>
      </c>
      <c r="T37" s="72">
        <f>IF('Interface nominal'!C37 = "2019-20", 1, 0)</f>
        <v>0</v>
      </c>
      <c r="U37" s="72">
        <f t="shared" si="5"/>
        <v>0</v>
      </c>
    </row>
    <row r="38" spans="1:21" x14ac:dyDescent="0.4">
      <c r="A38" s="63" t="str">
        <f t="shared" si="0"/>
        <v>NES18</v>
      </c>
      <c r="B38" s="63" t="s">
        <v>265</v>
      </c>
      <c r="C38" s="63" t="s">
        <v>251</v>
      </c>
      <c r="D38" s="72">
        <f>_xlfn.IFNA(SUM('Stata dataset (nominal)'!E37:K37, 'Stata dataset (nominal)'!AB37, 'Stata dataset (nominal)'!AD37), "")</f>
        <v>52.926000000000016</v>
      </c>
      <c r="E38" s="72">
        <f>_xlfn.IFNA('Stata dataset (nominal)'!F37+'Stata dataset (nominal)'!G37, "")</f>
        <v>19.939</v>
      </c>
      <c r="F38" s="72">
        <f t="shared" si="1"/>
        <v>32.987000000000016</v>
      </c>
      <c r="G38" s="72">
        <f>_xlfn.IFNA(IF(C38 &lt; "2019-20", $D38, SUM('Stata dataset (nominal)'!E37:F37, 'Stata dataset (nominal)'!H37:K37, 'Stata dataset (nominal)'!N37, 'Stata dataset (nominal)'!AB37, 'Stata dataset (nominal)'!AD37)), "")</f>
        <v>52.926000000000016</v>
      </c>
      <c r="H38" s="72">
        <f>IFERROR(IF('Interface nominal'!$C38 &lt; "2019-20", $E38, 'Stata dataset (nominal)'!F37+'Stata dataset (nominal)'!N37), "")</f>
        <v>19.939</v>
      </c>
      <c r="I38" s="72">
        <f t="shared" si="2"/>
        <v>32.987000000000016</v>
      </c>
      <c r="J38" s="72">
        <f>_xlfn.IFNA(SUM('Stata dataset (nominal)'!E37:K37, 'Stata dataset (nominal)'!AC37, 'Stata dataset (nominal)'!AD37), "")</f>
        <v>53.713727272727283</v>
      </c>
      <c r="K38" s="72">
        <f t="shared" si="3"/>
        <v>33.774727272727283</v>
      </c>
      <c r="L38" s="72">
        <f>_xlfn.IFNA(IF(C38 &lt; "2019-20", $J38, SUM('Stata dataset (nominal)'!E37:F37, 'Stata dataset (nominal)'!H37:K37, 'Stata dataset (nominal)'!N37, 'Stata dataset (nominal)'!AC37:AD37)), "")</f>
        <v>53.713727272727283</v>
      </c>
      <c r="M38" s="72">
        <f t="shared" si="4"/>
        <v>33.774727272727283</v>
      </c>
      <c r="N38" s="72">
        <f>_xlfn.IFNA(SUM('Stata dataset (real)'!O38:T38), "")</f>
        <v>1878.4920000000002</v>
      </c>
      <c r="O38" s="72">
        <f>_xlfn.IFNA(SUM('Stata dataset (real)'!R38, 'Stata dataset (real)'!S38, 'Stata dataset (real)'!T38)/'Interface nominal'!$N38, "")</f>
        <v>0.46219254593578252</v>
      </c>
      <c r="P38" s="72">
        <f>_xlfn.IFNA(SUM('Stata dataset (real)'!Q38, 'Stata dataset (real)'!T38)/$N38, "")</f>
        <v>0.57033833521782362</v>
      </c>
      <c r="Q38" s="72">
        <f>_xlfn.IFNA('Stata dataset (nominal)'!AA37*1000/'Interface nominal'!N38, "")</f>
        <v>326.74240827216721</v>
      </c>
      <c r="R38" s="72">
        <f>_xlfn.IFNA('Stata dataset (real)'!U38, "")</f>
        <v>28.033576836330635</v>
      </c>
      <c r="S38" s="72">
        <f>_xlfn.IFNA('Stata dataset (real)'!Z38, "")</f>
        <v>16.536465161823426</v>
      </c>
      <c r="T38" s="72">
        <f>IF('Interface nominal'!C38 = "2019-20", 1, 0)</f>
        <v>0</v>
      </c>
      <c r="U38" s="72">
        <f t="shared" si="5"/>
        <v>0</v>
      </c>
    </row>
    <row r="39" spans="1:21" x14ac:dyDescent="0.4">
      <c r="A39" s="63" t="str">
        <f t="shared" si="0"/>
        <v>NES19</v>
      </c>
      <c r="B39" s="63" t="s">
        <v>265</v>
      </c>
      <c r="C39" s="63" t="s">
        <v>253</v>
      </c>
      <c r="D39" s="72">
        <f>_xlfn.IFNA(SUM('Stata dataset (nominal)'!E38:K38, 'Stata dataset (nominal)'!AB38, 'Stata dataset (nominal)'!AD38), "")</f>
        <v>60.446999999999996</v>
      </c>
      <c r="E39" s="72">
        <f>_xlfn.IFNA('Stata dataset (nominal)'!F38+'Stata dataset (nominal)'!G38, "")</f>
        <v>22.423999999999999</v>
      </c>
      <c r="F39" s="72">
        <f t="shared" si="1"/>
        <v>38.022999999999996</v>
      </c>
      <c r="G39" s="72">
        <f>_xlfn.IFNA(IF(C39 &lt; "2019-20", $D39, SUM('Stata dataset (nominal)'!E38:F38, 'Stata dataset (nominal)'!H38:K38, 'Stata dataset (nominal)'!N38, 'Stata dataset (nominal)'!AB38, 'Stata dataset (nominal)'!AD38)), "")</f>
        <v>60.446999999999996</v>
      </c>
      <c r="H39" s="72">
        <f>IFERROR(IF('Interface nominal'!$C39 &lt; "2019-20", $E39, 'Stata dataset (nominal)'!F38+'Stata dataset (nominal)'!N38), "")</f>
        <v>22.423999999999999</v>
      </c>
      <c r="I39" s="72">
        <f t="shared" si="2"/>
        <v>38.022999999999996</v>
      </c>
      <c r="J39" s="72">
        <f>_xlfn.IFNA(SUM('Stata dataset (nominal)'!E38:K38, 'Stata dataset (nominal)'!AC38, 'Stata dataset (nominal)'!AD38), "")</f>
        <v>60.044727272727265</v>
      </c>
      <c r="K39" s="72">
        <f t="shared" si="3"/>
        <v>37.620727272727265</v>
      </c>
      <c r="L39" s="72">
        <f>_xlfn.IFNA(IF(C39 &lt; "2019-20", $J39, SUM('Stata dataset (nominal)'!E38:F38, 'Stata dataset (nominal)'!H38:K38, 'Stata dataset (nominal)'!N38, 'Stata dataset (nominal)'!AC38:AD38)), "")</f>
        <v>60.044727272727265</v>
      </c>
      <c r="M39" s="72">
        <f t="shared" si="4"/>
        <v>37.620727272727265</v>
      </c>
      <c r="N39" s="72">
        <f>_xlfn.IFNA(SUM('Stata dataset (real)'!O39:T39), "")</f>
        <v>1888.3319999999999</v>
      </c>
      <c r="O39" s="72">
        <f>_xlfn.IFNA(SUM('Stata dataset (real)'!R39, 'Stata dataset (real)'!S39, 'Stata dataset (real)'!T39)/'Interface nominal'!$N39, "")</f>
        <v>0.47967942077982051</v>
      </c>
      <c r="P39" s="72">
        <f>_xlfn.IFNA(SUM('Stata dataset (real)'!Q39, 'Stata dataset (real)'!T39)/$N39, "")</f>
        <v>0.57037162956513998</v>
      </c>
      <c r="Q39" s="72">
        <f>_xlfn.IFNA('Stata dataset (nominal)'!AA38*1000/'Interface nominal'!N39, "")</f>
        <v>337.11974377387025</v>
      </c>
      <c r="R39" s="72">
        <f>_xlfn.IFNA('Stata dataset (real)'!U39, "")</f>
        <v>27.30303337692359</v>
      </c>
      <c r="S39" s="72">
        <f>_xlfn.IFNA('Stata dataset (real)'!Z39, "")</f>
        <v>16.10960870621949</v>
      </c>
      <c r="T39" s="72">
        <f>IF('Interface nominal'!C39 = "2019-20", 1, 0)</f>
        <v>0</v>
      </c>
      <c r="U39" s="72">
        <f t="shared" si="5"/>
        <v>0</v>
      </c>
    </row>
    <row r="40" spans="1:21" x14ac:dyDescent="0.4">
      <c r="A40" s="63" t="str">
        <f t="shared" si="0"/>
        <v>NES20</v>
      </c>
      <c r="B40" s="63" t="s">
        <v>265</v>
      </c>
      <c r="C40" s="63" t="s">
        <v>255</v>
      </c>
      <c r="D40" s="72">
        <f>_xlfn.IFNA(SUM('Stata dataset (nominal)'!E39:K39, 'Stata dataset (nominal)'!AB39, 'Stata dataset (nominal)'!AD39), "")</f>
        <v>70.912999999999982</v>
      </c>
      <c r="E40" s="72">
        <f>_xlfn.IFNA('Stata dataset (nominal)'!F39+'Stata dataset (nominal)'!G39, "")</f>
        <v>33.042000000000002</v>
      </c>
      <c r="F40" s="72">
        <f t="shared" si="1"/>
        <v>37.870999999999981</v>
      </c>
      <c r="G40" s="72">
        <f>_xlfn.IFNA(IF(C40 &lt; "2019-20", $D40, SUM('Stata dataset (nominal)'!E39:F39, 'Stata dataset (nominal)'!H39:K39, 'Stata dataset (nominal)'!N39, 'Stata dataset (nominal)'!AB39, 'Stata dataset (nominal)'!AD39)), "")</f>
        <v>42.817</v>
      </c>
      <c r="H40" s="72" t="str">
        <f>IFERROR(IF('Interface nominal'!$C40 &lt; "2019-20", $E40, 'Stata dataset (nominal)'!F39+'Stata dataset (nominal)'!N39), "")</f>
        <v/>
      </c>
      <c r="I40" s="72" t="str">
        <f t="shared" si="2"/>
        <v/>
      </c>
      <c r="J40" s="72">
        <f>_xlfn.IFNA(SUM('Stata dataset (nominal)'!E39:K39, 'Stata dataset (nominal)'!AC39, 'Stata dataset (nominal)'!AD39), "")</f>
        <v>70.358727272727265</v>
      </c>
      <c r="K40" s="72">
        <f t="shared" si="3"/>
        <v>37.316727272727263</v>
      </c>
      <c r="L40" s="72">
        <f>_xlfn.IFNA(IF(C40 &lt; "2019-20", $J40, SUM('Stata dataset (nominal)'!E39:F39, 'Stata dataset (nominal)'!H39:K39, 'Stata dataset (nominal)'!N39, 'Stata dataset (nominal)'!AC39:AD39)), "")</f>
        <v>42.262727272727268</v>
      </c>
      <c r="M40" s="72">
        <f t="shared" si="4"/>
        <v>9.2207272727272667</v>
      </c>
      <c r="N40" s="72">
        <f>_xlfn.IFNA(SUM('Stata dataset (real)'!O40:T40), "")</f>
        <v>1901.2950000000001</v>
      </c>
      <c r="O40" s="72">
        <f>_xlfn.IFNA(SUM('Stata dataset (real)'!R40, 'Stata dataset (real)'!S40, 'Stata dataset (real)'!T40)/'Interface nominal'!$N40, "")</f>
        <v>0.49590095171974891</v>
      </c>
      <c r="P40" s="72">
        <f>_xlfn.IFNA(SUM('Stata dataset (real)'!Q40, 'Stata dataset (real)'!T40)/$N40, "")</f>
        <v>0.5697022292700501</v>
      </c>
      <c r="Q40" s="72">
        <f>_xlfn.IFNA('Stata dataset (nominal)'!AA39*1000/'Interface nominal'!N40, "")</f>
        <v>343.43907705011583</v>
      </c>
      <c r="R40" s="72">
        <f>_xlfn.IFNA('Stata dataset (real)'!U40, "")</f>
        <v>26.731537354241073</v>
      </c>
      <c r="S40" s="72">
        <f>_xlfn.IFNA('Stata dataset (real)'!Z40, "")</f>
        <v>15.677606266651466</v>
      </c>
      <c r="T40" s="72">
        <f>IF('Interface nominal'!C40 = "2019-20", 1, 0)</f>
        <v>1</v>
      </c>
      <c r="U40" s="72">
        <f t="shared" si="5"/>
        <v>0</v>
      </c>
    </row>
    <row r="41" spans="1:21" x14ac:dyDescent="0.4">
      <c r="A41" s="63" t="str">
        <f t="shared" si="0"/>
        <v>NES21</v>
      </c>
      <c r="B41" s="63" t="s">
        <v>265</v>
      </c>
      <c r="C41" s="63" t="s">
        <v>257</v>
      </c>
      <c r="D41" s="72">
        <f>_xlfn.IFNA(SUM('Stata dataset (nominal)'!E40:K40, 'Stata dataset (nominal)'!AB40, 'Stata dataset (nominal)'!AD40), "")</f>
        <v>63.857000000000006</v>
      </c>
      <c r="E41" s="72">
        <f>_xlfn.IFNA('Stata dataset (nominal)'!F40+'Stata dataset (nominal)'!G40, "")</f>
        <v>27.930999999999997</v>
      </c>
      <c r="F41" s="72">
        <f t="shared" si="1"/>
        <v>35.926000000000009</v>
      </c>
      <c r="G41" s="72">
        <f>_xlfn.IFNA(IF(C41 &lt; "2019-20", $D41, SUM('Stata dataset (nominal)'!E40:F40, 'Stata dataset (nominal)'!H40:K40, 'Stata dataset (nominal)'!N40, 'Stata dataset (nominal)'!AB40, 'Stata dataset (nominal)'!AD40)), "")</f>
        <v>40.470999999999997</v>
      </c>
      <c r="H41" s="72" t="str">
        <f>IFERROR(IF('Interface nominal'!$C41 &lt; "2019-20", $E41, 'Stata dataset (nominal)'!F40+'Stata dataset (nominal)'!N40), "")</f>
        <v/>
      </c>
      <c r="I41" s="72" t="str">
        <f t="shared" si="2"/>
        <v/>
      </c>
      <c r="J41" s="72">
        <f>_xlfn.IFNA(SUM('Stata dataset (nominal)'!E40:K40, 'Stata dataset (nominal)'!AC40, 'Stata dataset (nominal)'!AD40), "")</f>
        <v>63.782727272727278</v>
      </c>
      <c r="K41" s="72">
        <f t="shared" si="3"/>
        <v>35.851727272727281</v>
      </c>
      <c r="L41" s="72">
        <f>_xlfn.IFNA(IF(C41 &lt; "2019-20", $J41, SUM('Stata dataset (nominal)'!E40:F40, 'Stata dataset (nominal)'!H40:K40, 'Stata dataset (nominal)'!N40, 'Stata dataset (nominal)'!AC40:AD40)), "")</f>
        <v>40.396727272727269</v>
      </c>
      <c r="M41" s="72">
        <f t="shared" si="4"/>
        <v>12.465727272727271</v>
      </c>
      <c r="N41" s="72">
        <f>_xlfn.IFNA(SUM('Stata dataset (real)'!O41:T41), "")</f>
        <v>1935.713</v>
      </c>
      <c r="O41" s="72">
        <f>_xlfn.IFNA(SUM('Stata dataset (real)'!R41, 'Stata dataset (real)'!S41, 'Stata dataset (real)'!T41)/'Interface nominal'!$N41, "")</f>
        <v>0.50519989275269628</v>
      </c>
      <c r="P41" s="72">
        <f>_xlfn.IFNA(SUM('Stata dataset (real)'!Q41, 'Stata dataset (real)'!T41)/$N41, "")</f>
        <v>0.57070650452830551</v>
      </c>
      <c r="Q41" s="72">
        <f>_xlfn.IFNA('Stata dataset (nominal)'!AA40*1000/'Interface nominal'!N41, "")</f>
        <v>286.46705374195454</v>
      </c>
      <c r="R41" s="72">
        <f>_xlfn.IFNA('Stata dataset (real)'!U41, "")</f>
        <v>26.668878033859961</v>
      </c>
      <c r="S41" s="72">
        <f>_xlfn.IFNA('Stata dataset (real)'!Z41, "")</f>
        <v>15.677606266651466</v>
      </c>
      <c r="T41" s="72">
        <f>IF('Interface nominal'!C41 = "2019-20", 1, 0)</f>
        <v>0</v>
      </c>
      <c r="U41" s="72">
        <f t="shared" si="5"/>
        <v>1</v>
      </c>
    </row>
    <row r="42" spans="1:21" x14ac:dyDescent="0.4">
      <c r="A42" s="63" t="str">
        <f t="shared" si="0"/>
        <v>NES22</v>
      </c>
      <c r="B42" s="63" t="s">
        <v>265</v>
      </c>
      <c r="C42" s="63" t="s">
        <v>259</v>
      </c>
      <c r="D42" s="72">
        <f>_xlfn.IFNA(SUM('Stata dataset (nominal)'!E41:K41, 'Stata dataset (nominal)'!AB41, 'Stata dataset (nominal)'!AD41), "")</f>
        <v>54.859999999999992</v>
      </c>
      <c r="E42" s="72">
        <f>_xlfn.IFNA('Stata dataset (nominal)'!F41+'Stata dataset (nominal)'!G41, "")</f>
        <v>17.997999999999998</v>
      </c>
      <c r="F42" s="72">
        <f t="shared" si="1"/>
        <v>36.861999999999995</v>
      </c>
      <c r="G42" s="72">
        <f>_xlfn.IFNA(IF(C42 &lt; "2019-20", $D42, SUM('Stata dataset (nominal)'!E41:F41, 'Stata dataset (nominal)'!H41:K41, 'Stata dataset (nominal)'!N41, 'Stata dataset (nominal)'!AB41, 'Stata dataset (nominal)'!AD41)), "")</f>
        <v>41.468000000000011</v>
      </c>
      <c r="H42" s="72" t="str">
        <f>IFERROR(IF('Interface nominal'!$C42 &lt; "2019-20", $E42, 'Stata dataset (nominal)'!F41+'Stata dataset (nominal)'!N41), "")</f>
        <v/>
      </c>
      <c r="I42" s="72" t="str">
        <f t="shared" si="2"/>
        <v/>
      </c>
      <c r="J42" s="72">
        <f>_xlfn.IFNA(SUM('Stata dataset (nominal)'!E41:K41, 'Stata dataset (nominal)'!AC41, 'Stata dataset (nominal)'!AD41), "")</f>
        <v>54.663727272727265</v>
      </c>
      <c r="K42" s="72">
        <f t="shared" si="3"/>
        <v>36.665727272727267</v>
      </c>
      <c r="L42" s="72">
        <f>_xlfn.IFNA(IF(C42 &lt; "2019-20", $J42, SUM('Stata dataset (nominal)'!E41:F41, 'Stata dataset (nominal)'!H41:K41, 'Stata dataset (nominal)'!N41, 'Stata dataset (nominal)'!AC41:AD41)), "")</f>
        <v>41.271727272727276</v>
      </c>
      <c r="M42" s="72">
        <f t="shared" si="4"/>
        <v>23.273727272727278</v>
      </c>
      <c r="N42" s="72">
        <f>_xlfn.IFNA(SUM('Stata dataset (real)'!O42:T42), "")</f>
        <v>1954.8679999999999</v>
      </c>
      <c r="O42" s="72">
        <f>_xlfn.IFNA(SUM('Stata dataset (real)'!R42, 'Stata dataset (real)'!S42, 'Stata dataset (real)'!T42)/'Interface nominal'!$N42, "")</f>
        <v>0.51419686648919516</v>
      </c>
      <c r="P42" s="72">
        <f>_xlfn.IFNA(SUM('Stata dataset (real)'!Q42, 'Stata dataset (real)'!T42)/$N42, "")</f>
        <v>0.57133371664992216</v>
      </c>
      <c r="Q42" s="72">
        <f>_xlfn.IFNA('Stata dataset (nominal)'!AA41*1000/'Interface nominal'!N42, "")</f>
        <v>285.14252624729653</v>
      </c>
      <c r="R42" s="72">
        <f>_xlfn.IFNA('Stata dataset (real)'!U42, "")</f>
        <v>24.645419540051634</v>
      </c>
      <c r="S42" s="72">
        <f>_xlfn.IFNA('Stata dataset (real)'!Z42, "")</f>
        <v>15.677606266651466</v>
      </c>
      <c r="T42" s="72">
        <f>IF('Interface nominal'!C42 = "2019-20", 1, 0)</f>
        <v>0</v>
      </c>
      <c r="U42" s="72">
        <f t="shared" si="5"/>
        <v>0</v>
      </c>
    </row>
    <row r="43" spans="1:21" x14ac:dyDescent="0.4">
      <c r="A43" s="63" t="str">
        <f t="shared" si="0"/>
        <v>NES23</v>
      </c>
      <c r="B43" s="63" t="s">
        <v>265</v>
      </c>
      <c r="C43" s="63" t="s">
        <v>261</v>
      </c>
      <c r="D43" s="72">
        <f>_xlfn.IFNA(SUM('Stata dataset (nominal)'!E42:K42, 'Stata dataset (nominal)'!AB42, 'Stata dataset (nominal)'!AD42), "")</f>
        <v>56.852999999999994</v>
      </c>
      <c r="E43" s="72">
        <f>_xlfn.IFNA('Stata dataset (nominal)'!F42+'Stata dataset (nominal)'!G42, "")</f>
        <v>22.553999999999998</v>
      </c>
      <c r="F43" s="72">
        <f t="shared" si="1"/>
        <v>34.298999999999992</v>
      </c>
      <c r="G43" s="72">
        <f>_xlfn.IFNA(IF(C43 &lt; "2019-20", $D43, SUM('Stata dataset (real)'!E43:F43, 'Stata dataset (real)'!H43:K43, 'Stata dataset (real)'!N43, 'Stata dataset (real)'!AB43, 'Stata dataset (real)'!AD43)), "")</f>
        <v>38.812999999999995</v>
      </c>
      <c r="H43" s="72" t="str">
        <f>IFERROR(IF('Interface nominal'!$C43 &lt; "2019-20", $E43, 'Stata dataset (nominal)'!F42+'Stata dataset (nominal)'!N42), "")</f>
        <v/>
      </c>
      <c r="I43" s="72" t="str">
        <f t="shared" si="2"/>
        <v/>
      </c>
      <c r="J43" s="72">
        <f>_xlfn.IFNA(SUM('Stata dataset (nominal)'!E42:K42, 'Stata dataset (nominal)'!AC42, 'Stata dataset (nominal)'!AD42), "")</f>
        <v>55.888727272727266</v>
      </c>
      <c r="K43" s="72">
        <f t="shared" si="3"/>
        <v>33.334727272727264</v>
      </c>
      <c r="L43" s="72">
        <f>_xlfn.IFNA(IF(C43 &lt; "2019-20", $J43, SUM('Stata dataset (nominal)'!E42:F42, 'Stata dataset (nominal)'!H42:K42, 'Stata dataset (nominal)'!N42, 'Stata dataset (nominal)'!AC42:AD42)), "")</f>
        <v>37.848727272727267</v>
      </c>
      <c r="M43" s="72">
        <f t="shared" si="4"/>
        <v>15.294727272727268</v>
      </c>
      <c r="N43" s="72">
        <f>_xlfn.IFNA(SUM('Stata dataset (real)'!O43:T43), "")</f>
        <v>1971.7070000000001</v>
      </c>
      <c r="O43" s="72">
        <f>_xlfn.IFNA(SUM('Stata dataset (real)'!R43, 'Stata dataset (real)'!S43, 'Stata dataset (real)'!T43)/'Interface nominal'!$N43, "")</f>
        <v>0.52745920159536885</v>
      </c>
      <c r="P43" s="72">
        <f>_xlfn.IFNA(SUM('Stata dataset (real)'!Q43, 'Stata dataset (real)'!T43)/$N43, "")</f>
        <v>0.57071664299005886</v>
      </c>
      <c r="Q43" s="72">
        <f>_xlfn.IFNA('Stata dataset (nominal)'!AA42*1000/'Interface nominal'!N43, "")</f>
        <v>307.31797371516154</v>
      </c>
      <c r="R43" s="72">
        <f>_xlfn.IFNA('Stata dataset (real)'!U43, "")</f>
        <v>25.985164074983388</v>
      </c>
      <c r="S43" s="72">
        <f>_xlfn.IFNA('Stata dataset (real)'!Z43, "")</f>
        <v>15.677606266651466</v>
      </c>
      <c r="T43" s="72">
        <f>IF('Interface nominal'!C43 = "2019-20", 1, 0)</f>
        <v>0</v>
      </c>
      <c r="U43" s="72">
        <f t="shared" si="5"/>
        <v>0</v>
      </c>
    </row>
    <row r="44" spans="1:21" x14ac:dyDescent="0.4">
      <c r="A44" s="63" t="str">
        <f t="shared" si="0"/>
        <v>NES24</v>
      </c>
      <c r="B44" s="63" t="s">
        <v>265</v>
      </c>
      <c r="C44" s="160" t="s">
        <v>263</v>
      </c>
      <c r="D44" s="72">
        <f>_xlfn.IFNA(SUM('Stata dataset (nominal)'!E43:K43, 'Stata dataset (nominal)'!AB43, 'Stata dataset (nominal)'!AD43), "")</f>
        <v>64.821999999999989</v>
      </c>
      <c r="E44" s="72">
        <f>_xlfn.IFNA('Stata dataset (nominal)'!F43+'Stata dataset (nominal)'!G43, "")</f>
        <v>25.514000000000003</v>
      </c>
      <c r="F44" s="72">
        <f t="shared" si="1"/>
        <v>39.307999999999986</v>
      </c>
      <c r="G44" s="72"/>
      <c r="H44" s="72"/>
      <c r="I44" s="72"/>
      <c r="J44" s="72">
        <f>_xlfn.IFNA(SUM('Stata dataset (nominal)'!E43:K43, 'Stata dataset (nominal)'!AC43, 'Stata dataset (nominal)'!AD43), "")</f>
        <v>63.54072727272726</v>
      </c>
      <c r="K44" s="72">
        <f t="shared" si="3"/>
        <v>38.026727272727257</v>
      </c>
      <c r="L44" s="72">
        <f>_xlfn.IFNA(IF(C44 &lt; "2019-20", $J44, SUM('Stata dataset (nominal)'!E43:F43, 'Stata dataset (nominal)'!H43:K43, 'Stata dataset (nominal)'!N43, 'Stata dataset (nominal)'!AC43:AD43)), "")</f>
        <v>42.734727272727262</v>
      </c>
      <c r="M44" s="72">
        <f t="shared" si="4"/>
        <v>17.22072727272726</v>
      </c>
      <c r="N44" s="72">
        <f>_xlfn.IFNA(SUM('Stata dataset (real)'!O44:T44), "")</f>
        <v>1987.9109999999998</v>
      </c>
      <c r="O44" s="72">
        <f>_xlfn.IFNA(SUM('Stata dataset (real)'!R44, 'Stata dataset (real)'!S44, 'Stata dataset (real)'!T44)/'Interface nominal'!$N44, "")</f>
        <v>0.54023796839999394</v>
      </c>
      <c r="P44" s="72">
        <f>_xlfn.IFNA(SUM('Stata dataset (real)'!Q44, 'Stata dataset (real)'!T44)/$N44, "")</f>
        <v>0.57016033413970746</v>
      </c>
      <c r="Q44" s="72">
        <f>_xlfn.IFNA('Stata dataset (nominal)'!AA43*1000/'Interface nominal'!N44, "")</f>
        <v>325.51859716053696</v>
      </c>
      <c r="R44" s="72">
        <f>_xlfn.IFNA('Stata dataset (real)'!U44, "")</f>
        <v>25.781371030039725</v>
      </c>
      <c r="S44" s="72">
        <f>_xlfn.IFNA('Stata dataset (real)'!Z44, "")</f>
        <v>15.677606266651466</v>
      </c>
      <c r="T44" s="72">
        <f>IF('Interface nominal'!C44 = "2019-20", 1, 0)</f>
        <v>0</v>
      </c>
      <c r="U44" s="72">
        <f t="shared" si="5"/>
        <v>0</v>
      </c>
    </row>
    <row r="45" spans="1:21" x14ac:dyDescent="0.4">
      <c r="A45" s="63" t="str">
        <f t="shared" si="0"/>
        <v>NES25</v>
      </c>
      <c r="B45" s="63" t="s">
        <v>265</v>
      </c>
      <c r="C45" s="160" t="s">
        <v>516</v>
      </c>
      <c r="D45" s="72">
        <f>_xlfn.IFNA(SUM('Stata dataset (nominal)'!E44:K44, 'Stata dataset (nominal)'!AB44, 'Stata dataset (nominal)'!AD44), "")</f>
        <v>66.502919403995932</v>
      </c>
      <c r="E45" s="72">
        <f>_xlfn.IFNA('Stata dataset (nominal)'!F44+'Stata dataset (nominal)'!G44, "")</f>
        <v>27.289632915678972</v>
      </c>
      <c r="F45" s="72">
        <f t="shared" si="1"/>
        <v>39.21328648831696</v>
      </c>
      <c r="G45" s="72"/>
      <c r="H45" s="72"/>
      <c r="I45" s="72"/>
      <c r="J45" s="72">
        <f>_xlfn.IFNA(SUM('Stata dataset (nominal)'!E44:K44, 'Stata dataset (nominal)'!AC44, 'Stata dataset (nominal)'!AD44), "")</f>
        <v>61.931554080596008</v>
      </c>
      <c r="K45" s="72">
        <f t="shared" si="3"/>
        <v>34.641921164917036</v>
      </c>
      <c r="L45" s="72">
        <f>_xlfn.IFNA(IF(C45 &lt; "2019-20", $J45, SUM('Stata dataset (nominal)'!E44:F44, 'Stata dataset (nominal)'!H44:K44, 'Stata dataset (nominal)'!N44, 'Stata dataset (nominal)'!AC44:AD44)), "")</f>
        <v>39.623551100575682</v>
      </c>
      <c r="M45" s="72">
        <f t="shared" si="4"/>
        <v>12.33391818489671</v>
      </c>
      <c r="N45" s="72">
        <f>_xlfn.IFNA(SUM('Stata dataset (real)'!O45:T45), "")</f>
        <v>1983.6880000000001</v>
      </c>
      <c r="O45" s="72">
        <f>_xlfn.IFNA(SUM('Stata dataset (real)'!R45, 'Stata dataset (real)'!S45, 'Stata dataset (real)'!T45)/'Interface nominal'!$N45, "")</f>
        <v>0.55556266912941954</v>
      </c>
      <c r="P45" s="72">
        <f>_xlfn.IFNA(SUM('Stata dataset (real)'!Q45, 'Stata dataset (real)'!T45)/$N45, "")</f>
        <v>0.56756052363073228</v>
      </c>
      <c r="Q45" s="72">
        <f>_xlfn.IFNA('Stata dataset (nominal)'!AA44*1000/'Interface nominal'!N45, "")</f>
        <v>358.17797904169669</v>
      </c>
      <c r="R45" s="72" t="str">
        <f>_xlfn.IFNA('Stata dataset (real)'!U45, "")</f>
        <v/>
      </c>
      <c r="S45" s="72" t="str">
        <f>_xlfn.IFNA('Stata dataset (real)'!Z45, "")</f>
        <v/>
      </c>
      <c r="T45" s="72">
        <f>IF('Interface nominal'!C45 = "2019-20", 1, 0)</f>
        <v>0</v>
      </c>
      <c r="U45" s="72">
        <f t="shared" si="5"/>
        <v>0</v>
      </c>
    </row>
    <row r="46" spans="1:21" x14ac:dyDescent="0.4">
      <c r="A46" s="63" t="str">
        <f t="shared" si="0"/>
        <v>NES26</v>
      </c>
      <c r="B46" s="63" t="s">
        <v>265</v>
      </c>
      <c r="C46" s="160" t="s">
        <v>518</v>
      </c>
      <c r="D46" s="72">
        <f>_xlfn.IFNA(SUM('Stata dataset (nominal)'!E45:K45, 'Stata dataset (nominal)'!AB45, 'Stata dataset (nominal)'!AD45), "")</f>
        <v>69.916338503217077</v>
      </c>
      <c r="E46" s="72">
        <f>_xlfn.IFNA('Stata dataset (nominal)'!F45+'Stata dataset (nominal)'!G45, "")</f>
        <v>29.488576633931594</v>
      </c>
      <c r="F46" s="72">
        <f t="shared" si="1"/>
        <v>40.427761869285483</v>
      </c>
      <c r="G46" s="72"/>
      <c r="H46" s="72"/>
      <c r="I46" s="72"/>
      <c r="J46" s="72">
        <f>_xlfn.IFNA(SUM('Stata dataset (nominal)'!E45:K45, 'Stata dataset (nominal)'!AC45, 'Stata dataset (nominal)'!AD45), "")</f>
        <v>65.205099762952941</v>
      </c>
      <c r="K46" s="72">
        <f t="shared" si="3"/>
        <v>35.716523129021347</v>
      </c>
      <c r="L46" s="72">
        <f>_xlfn.IFNA(IF(C46 &lt; "2019-20", $J46, SUM('Stata dataset (nominal)'!E45:F45, 'Stata dataset (nominal)'!H45:K45, 'Stata dataset (nominal)'!N45, 'Stata dataset (nominal)'!AC45:AD45)), "")</f>
        <v>40.878885201490014</v>
      </c>
      <c r="M46" s="72">
        <f t="shared" si="4"/>
        <v>11.390308567558421</v>
      </c>
      <c r="N46" s="72">
        <f>_xlfn.IFNA(SUM('Stata dataset (real)'!O46:T46), "")</f>
        <v>1992.7580000000003</v>
      </c>
      <c r="O46" s="72">
        <f>_xlfn.IFNA(SUM('Stata dataset (real)'!R46, 'Stata dataset (real)'!S46, 'Stata dataset (real)'!T46)/'Interface nominal'!$N46, "")</f>
        <v>0.58412862976839131</v>
      </c>
      <c r="P46" s="72">
        <f>_xlfn.IFNA(SUM('Stata dataset (real)'!Q46, 'Stata dataset (real)'!T46)/$N46, "")</f>
        <v>0.56659815190805907</v>
      </c>
      <c r="Q46" s="72">
        <f>_xlfn.IFNA('Stata dataset (nominal)'!AA45*1000/'Interface nominal'!N46, "")</f>
        <v>395.31655618390738</v>
      </c>
      <c r="R46" s="72" t="str">
        <f>_xlfn.IFNA('Stata dataset (real)'!U46, "")</f>
        <v/>
      </c>
      <c r="S46" s="72" t="str">
        <f>_xlfn.IFNA('Stata dataset (real)'!Z46, "")</f>
        <v/>
      </c>
      <c r="T46" s="72">
        <f>IF('Interface nominal'!C46 = "2019-20", 1, 0)</f>
        <v>0</v>
      </c>
      <c r="U46" s="72">
        <f t="shared" si="5"/>
        <v>0</v>
      </c>
    </row>
    <row r="47" spans="1:21" x14ac:dyDescent="0.4">
      <c r="A47" s="63" t="str">
        <f t="shared" si="0"/>
        <v>NES27</v>
      </c>
      <c r="B47" s="63" t="s">
        <v>265</v>
      </c>
      <c r="C47" s="160" t="s">
        <v>519</v>
      </c>
      <c r="D47" s="72">
        <f>_xlfn.IFNA(SUM('Stata dataset (nominal)'!E46:K46, 'Stata dataset (nominal)'!AB46, 'Stata dataset (nominal)'!AD46), "")</f>
        <v>72.915437521164918</v>
      </c>
      <c r="E47" s="72">
        <f>_xlfn.IFNA('Stata dataset (nominal)'!F46+'Stata dataset (nominal)'!G46, "")</f>
        <v>31.380954961056556</v>
      </c>
      <c r="F47" s="72">
        <f t="shared" si="1"/>
        <v>41.534482560108358</v>
      </c>
      <c r="G47" s="72"/>
      <c r="H47" s="72"/>
      <c r="I47" s="72"/>
      <c r="J47" s="72">
        <f>_xlfn.IFNA(SUM('Stata dataset (nominal)'!E46:K46, 'Stata dataset (nominal)'!AC46, 'Stata dataset (nominal)'!AD46), "")</f>
        <v>68.095087368777513</v>
      </c>
      <c r="K47" s="72">
        <f t="shared" si="3"/>
        <v>36.714132407720953</v>
      </c>
      <c r="L47" s="72">
        <f>_xlfn.IFNA(IF(C47 &lt; "2019-20", $J47, SUM('Stata dataset (nominal)'!E46:F46, 'Stata dataset (nominal)'!H46:K46, 'Stata dataset (nominal)'!N46, 'Stata dataset (nominal)'!AC46:AD46)), "")</f>
        <v>42.017876058245861</v>
      </c>
      <c r="M47" s="72">
        <f t="shared" si="4"/>
        <v>10.636921097189305</v>
      </c>
      <c r="N47" s="72">
        <f>_xlfn.IFNA(SUM('Stata dataset (real)'!O47:T47), "")</f>
        <v>2002.5220000000004</v>
      </c>
      <c r="O47" s="72">
        <f>_xlfn.IFNA(SUM('Stata dataset (real)'!R47, 'Stata dataset (real)'!S47, 'Stata dataset (real)'!T47)/'Interface nominal'!$N47, "")</f>
        <v>0.61837373072555513</v>
      </c>
      <c r="P47" s="72">
        <f>_xlfn.IFNA(SUM('Stata dataset (real)'!Q47, 'Stata dataset (real)'!T47)/$N47, "")</f>
        <v>0.56615507844607937</v>
      </c>
      <c r="Q47" s="72">
        <f>_xlfn.IFNA('Stata dataset (nominal)'!AA46*1000/'Interface nominal'!N47, "")</f>
        <v>413.98958189375077</v>
      </c>
      <c r="R47" s="72" t="str">
        <f>_xlfn.IFNA('Stata dataset (real)'!U47, "")</f>
        <v/>
      </c>
      <c r="S47" s="72" t="str">
        <f>_xlfn.IFNA('Stata dataset (real)'!Z47, "")</f>
        <v/>
      </c>
      <c r="T47" s="72">
        <f>IF('Interface nominal'!C47 = "2019-20", 1, 0)</f>
        <v>0</v>
      </c>
      <c r="U47" s="72">
        <f t="shared" si="5"/>
        <v>0</v>
      </c>
    </row>
    <row r="48" spans="1:21" x14ac:dyDescent="0.4">
      <c r="A48" s="63" t="str">
        <f t="shared" si="0"/>
        <v>NES28</v>
      </c>
      <c r="B48" s="63" t="s">
        <v>265</v>
      </c>
      <c r="C48" s="160" t="s">
        <v>520</v>
      </c>
      <c r="D48" s="72">
        <f>_xlfn.IFNA(SUM('Stata dataset (nominal)'!E47:K47, 'Stata dataset (nominal)'!AB47, 'Stata dataset (nominal)'!AD47), "")</f>
        <v>77.149279105993926</v>
      </c>
      <c r="E48" s="72">
        <f>_xlfn.IFNA('Stata dataset (nominal)'!F47+'Stata dataset (nominal)'!G47, "")</f>
        <v>34.366455062648164</v>
      </c>
      <c r="F48" s="72">
        <f t="shared" si="1"/>
        <v>42.782824043345762</v>
      </c>
      <c r="G48" s="72"/>
      <c r="H48" s="72"/>
      <c r="I48" s="72"/>
      <c r="J48" s="72">
        <f>_xlfn.IFNA(SUM('Stata dataset (nominal)'!E47:K47, 'Stata dataset (nominal)'!AC47, 'Stata dataset (nominal)'!AD47), "")</f>
        <v>72.192767626142924</v>
      </c>
      <c r="K48" s="72">
        <f t="shared" si="3"/>
        <v>37.82631256349476</v>
      </c>
      <c r="L48" s="72">
        <f>_xlfn.IFNA(IF(C48 &lt; "2019-20", $J48, SUM('Stata dataset (nominal)'!E47:F47, 'Stata dataset (nominal)'!H47:K47, 'Stata dataset (nominal)'!N47, 'Stata dataset (nominal)'!AC47:AD47)), "")</f>
        <v>43.288637656620402</v>
      </c>
      <c r="M48" s="72">
        <f t="shared" si="4"/>
        <v>8.9221825939722379</v>
      </c>
      <c r="N48" s="72">
        <f>_xlfn.IFNA(SUM('Stata dataset (real)'!O48:T48), "")</f>
        <v>2012.39</v>
      </c>
      <c r="O48" s="72">
        <f>_xlfn.IFNA(SUM('Stata dataset (real)'!R48, 'Stata dataset (real)'!S48, 'Stata dataset (real)'!T48)/'Interface nominal'!$N48, "")</f>
        <v>0.64297328052713443</v>
      </c>
      <c r="P48" s="72">
        <f>_xlfn.IFNA(SUM('Stata dataset (real)'!Q48, 'Stata dataset (real)'!T48)/$N48, "")</f>
        <v>0.56582670357137532</v>
      </c>
      <c r="Q48" s="72">
        <f>_xlfn.IFNA('Stata dataset (nominal)'!AA47*1000/'Interface nominal'!N48, "")</f>
        <v>434.68921295695424</v>
      </c>
      <c r="R48" s="72" t="str">
        <f>_xlfn.IFNA('Stata dataset (real)'!U48, "")</f>
        <v/>
      </c>
      <c r="S48" s="72" t="str">
        <f>_xlfn.IFNA('Stata dataset (real)'!Z48, "")</f>
        <v/>
      </c>
      <c r="T48" s="72">
        <f>IF('Interface nominal'!C48 = "2019-20", 1, 0)</f>
        <v>0</v>
      </c>
      <c r="U48" s="72">
        <f t="shared" si="5"/>
        <v>0</v>
      </c>
    </row>
    <row r="49" spans="1:21" x14ac:dyDescent="0.4">
      <c r="A49" s="63" t="str">
        <f t="shared" si="0"/>
        <v>NES29</v>
      </c>
      <c r="B49" s="63" t="s">
        <v>265</v>
      </c>
      <c r="C49" s="160" t="s">
        <v>521</v>
      </c>
      <c r="D49" s="72">
        <f>_xlfn.IFNA(SUM('Stata dataset (nominal)'!E48:K48, 'Stata dataset (nominal)'!AB48, 'Stata dataset (nominal)'!AD48), "")</f>
        <v>80.3025797494074</v>
      </c>
      <c r="E49" s="72">
        <f>_xlfn.IFNA('Stata dataset (nominal)'!F48+'Stata dataset (nominal)'!G48, "")</f>
        <v>36.280498476125977</v>
      </c>
      <c r="F49" s="72">
        <f t="shared" si="1"/>
        <v>44.022081273281422</v>
      </c>
      <c r="G49" s="72"/>
      <c r="H49" s="72"/>
      <c r="I49" s="72"/>
      <c r="J49" s="72">
        <f>_xlfn.IFNA(SUM('Stata dataset (nominal)'!E48:K48, 'Stata dataset (nominal)'!AC48, 'Stata dataset (nominal)'!AD48), "")</f>
        <v>75.209836098882505</v>
      </c>
      <c r="K49" s="72">
        <f t="shared" si="3"/>
        <v>38.929337622756528</v>
      </c>
      <c r="L49" s="72">
        <f>_xlfn.IFNA(IF(C49 &lt; "2019-20", $J49, SUM('Stata dataset (nominal)'!E48:F48, 'Stata dataset (nominal)'!H48:K48, 'Stata dataset (nominal)'!N48, 'Stata dataset (nominal)'!AC48:AD48)), "")</f>
        <v>44.549729089061984</v>
      </c>
      <c r="M49" s="72">
        <f t="shared" si="4"/>
        <v>8.2692306129360063</v>
      </c>
      <c r="N49" s="72">
        <f>_xlfn.IFNA(SUM('Stata dataset (real)'!O49:T49), "")</f>
        <v>2021.75</v>
      </c>
      <c r="O49" s="72">
        <f>_xlfn.IFNA(SUM('Stata dataset (real)'!R49, 'Stata dataset (real)'!S49, 'Stata dataset (real)'!T49)/'Interface nominal'!$N49, "")</f>
        <v>0.66324718684308148</v>
      </c>
      <c r="P49" s="72">
        <f>_xlfn.IFNA(SUM('Stata dataset (real)'!Q49, 'Stata dataset (real)'!T49)/$N49, "")</f>
        <v>0.5656193891430692</v>
      </c>
      <c r="Q49" s="72">
        <f>_xlfn.IFNA('Stata dataset (nominal)'!AA48*1000/'Interface nominal'!N49, "")</f>
        <v>456.23910210125575</v>
      </c>
      <c r="R49" s="72" t="str">
        <f>_xlfn.IFNA('Stata dataset (real)'!U49, "")</f>
        <v/>
      </c>
      <c r="S49" s="72" t="str">
        <f>_xlfn.IFNA('Stata dataset (real)'!Z49, "")</f>
        <v/>
      </c>
      <c r="T49" s="72">
        <f>IF('Interface nominal'!C49 = "2019-20", 1, 0)</f>
        <v>0</v>
      </c>
      <c r="U49" s="72">
        <f t="shared" si="5"/>
        <v>0</v>
      </c>
    </row>
    <row r="50" spans="1:21" x14ac:dyDescent="0.4">
      <c r="A50" s="63" t="str">
        <f t="shared" si="0"/>
        <v>NES30</v>
      </c>
      <c r="B50" s="63" t="s">
        <v>265</v>
      </c>
      <c r="C50" s="160" t="s">
        <v>522</v>
      </c>
      <c r="D50" s="72">
        <f>_xlfn.IFNA(SUM('Stata dataset (nominal)'!E49:K49, 'Stata dataset (nominal)'!AB49, 'Stata dataset (nominal)'!AD49), "")</f>
        <v>84.112839146630577</v>
      </c>
      <c r="E50" s="72">
        <f>_xlfn.IFNA('Stata dataset (nominal)'!F49+'Stata dataset (nominal)'!G49, "")</f>
        <v>38.785731798171355</v>
      </c>
      <c r="F50" s="72">
        <f t="shared" si="1"/>
        <v>45.327107348459222</v>
      </c>
      <c r="G50" s="72"/>
      <c r="H50" s="72"/>
      <c r="I50" s="72"/>
      <c r="J50" s="72">
        <f>_xlfn.IFNA(SUM('Stata dataset (nominal)'!E49:K49, 'Stata dataset (nominal)'!AC49, 'Stata dataset (nominal)'!AD49), "")</f>
        <v>78.878537351845608</v>
      </c>
      <c r="K50" s="72">
        <f t="shared" si="3"/>
        <v>40.092805553674253</v>
      </c>
      <c r="L50" s="72">
        <f>_xlfn.IFNA(IF(C50 &lt; "2019-20", $J50, SUM('Stata dataset (nominal)'!E49:F49, 'Stata dataset (nominal)'!H49:K49, 'Stata dataset (nominal)'!N49, 'Stata dataset (nominal)'!AC49:AD49)), "")</f>
        <v>45.880931798171368</v>
      </c>
      <c r="M50" s="72">
        <f t="shared" si="4"/>
        <v>7.0952000000000126</v>
      </c>
      <c r="N50" s="72">
        <f>_xlfn.IFNA(SUM('Stata dataset (real)'!O50:T50), "")</f>
        <v>2030.5479999999998</v>
      </c>
      <c r="O50" s="72">
        <f>_xlfn.IFNA(SUM('Stata dataset (real)'!R50, 'Stata dataset (real)'!S50, 'Stata dataset (real)'!T50)/'Interface nominal'!$N50, "")</f>
        <v>0.68337956059152527</v>
      </c>
      <c r="P50" s="72">
        <f>_xlfn.IFNA(SUM('Stata dataset (real)'!Q50, 'Stata dataset (real)'!T50)/$N50, "")</f>
        <v>0.56537200795056319</v>
      </c>
      <c r="Q50" s="72">
        <f>_xlfn.IFNA('Stata dataset (nominal)'!AA49*1000/'Interface nominal'!N50, "")</f>
        <v>480.14589601368107</v>
      </c>
      <c r="R50" s="72" t="str">
        <f>_xlfn.IFNA('Stata dataset (real)'!U50, "")</f>
        <v/>
      </c>
      <c r="S50" s="72" t="str">
        <f>_xlfn.IFNA('Stata dataset (real)'!Z50, "")</f>
        <v/>
      </c>
      <c r="T50" s="72">
        <f>IF('Interface nominal'!C50 = "2019-20", 1, 0)</f>
        <v>0</v>
      </c>
      <c r="U50" s="72">
        <f t="shared" si="5"/>
        <v>0</v>
      </c>
    </row>
    <row r="51" spans="1:21" x14ac:dyDescent="0.4">
      <c r="A51" s="63" t="str">
        <f t="shared" si="0"/>
        <v>NWT14</v>
      </c>
      <c r="B51" s="63" t="s">
        <v>289</v>
      </c>
      <c r="C51" s="63" t="s">
        <v>243</v>
      </c>
      <c r="D51" s="72">
        <f>_xlfn.IFNA(SUM('Stata dataset (nominal)'!E50:K50, 'Stata dataset (nominal)'!AB50, 'Stata dataset (nominal)'!AD50), "")</f>
        <v>132.16127873191778</v>
      </c>
      <c r="E51" s="72">
        <f>_xlfn.IFNA('Stata dataset (nominal)'!F50+'Stata dataset (nominal)'!G50, "")</f>
        <v>76.199999999999989</v>
      </c>
      <c r="F51" s="72">
        <f t="shared" si="1"/>
        <v>55.961278731917787</v>
      </c>
      <c r="G51" s="72">
        <f>_xlfn.IFNA(IF(C51 &lt; "2019-20", $D51, SUM('Stata dataset (nominal)'!E50:F50, 'Stata dataset (nominal)'!H50:K50, 'Stata dataset (nominal)'!N50, 'Stata dataset (nominal)'!AB50, 'Stata dataset (nominal)'!AD50)), "")</f>
        <v>132.16127873191778</v>
      </c>
      <c r="H51" s="72">
        <f>IFERROR(IF('Interface nominal'!$C51 &lt; "2019-20", $E51, 'Stata dataset (nominal)'!F50+'Stata dataset (nominal)'!N50), "")</f>
        <v>76.199999999999989</v>
      </c>
      <c r="I51" s="72">
        <f t="shared" si="2"/>
        <v>55.961278731917787</v>
      </c>
      <c r="J51" s="72">
        <f>_xlfn.IFNA(SUM('Stata dataset (nominal)'!E50:K50, 'Stata dataset (nominal)'!AC50, 'Stata dataset (nominal)'!AD50), "")</f>
        <v>130.17200511706486</v>
      </c>
      <c r="K51" s="72">
        <f t="shared" si="3"/>
        <v>53.972005117064867</v>
      </c>
      <c r="L51" s="72">
        <f>_xlfn.IFNA(IF(C51 &lt; "2019-20", $J51, SUM('Stata dataset (nominal)'!E50:F50, 'Stata dataset (nominal)'!H50:K50, 'Stata dataset (nominal)'!N50, 'Stata dataset (nominal)'!AC50:AD50)), "")</f>
        <v>130.17200511706486</v>
      </c>
      <c r="M51" s="72">
        <f t="shared" si="4"/>
        <v>53.972005117064867</v>
      </c>
      <c r="N51" s="72">
        <f>_xlfn.IFNA(SUM('Stata dataset (real)'!O51:T51), "")</f>
        <v>2912.2439999999997</v>
      </c>
      <c r="O51" s="72">
        <f>_xlfn.IFNA(SUM('Stata dataset (real)'!R51, 'Stata dataset (real)'!S51, 'Stata dataset (real)'!T51)/'Interface nominal'!$N51, "")</f>
        <v>0.35899121090128444</v>
      </c>
      <c r="P51" s="72">
        <f>_xlfn.IFNA(SUM('Stata dataset (real)'!Q51, 'Stata dataset (real)'!T51)/$N51, "")</f>
        <v>0.96152520187182122</v>
      </c>
      <c r="Q51" s="72">
        <f>_xlfn.IFNA('Stata dataset (nominal)'!AA50*1000/'Interface nominal'!N51, "")</f>
        <v>406.44694176448093</v>
      </c>
      <c r="R51" s="72">
        <f>_xlfn.IFNA('Stata dataset (real)'!U51, "")</f>
        <v>29.341781866724752</v>
      </c>
      <c r="S51" s="72">
        <f>_xlfn.IFNA('Stata dataset (real)'!Z51, "")</f>
        <v>17.326142675376964</v>
      </c>
      <c r="T51" s="72">
        <f>IF('Interface nominal'!C51 = "2019-20", 1, 0)</f>
        <v>0</v>
      </c>
      <c r="U51" s="72">
        <f t="shared" si="5"/>
        <v>0</v>
      </c>
    </row>
    <row r="52" spans="1:21" x14ac:dyDescent="0.4">
      <c r="A52" s="63" t="str">
        <f t="shared" si="0"/>
        <v>NWT15</v>
      </c>
      <c r="B52" s="63" t="s">
        <v>289</v>
      </c>
      <c r="C52" s="63" t="s">
        <v>245</v>
      </c>
      <c r="D52" s="72">
        <f>_xlfn.IFNA(SUM('Stata dataset (nominal)'!E51:K51, 'Stata dataset (nominal)'!AB51, 'Stata dataset (nominal)'!AD51), "")</f>
        <v>142.96300345670267</v>
      </c>
      <c r="E52" s="72">
        <f>_xlfn.IFNA('Stata dataset (nominal)'!F51+'Stata dataset (nominal)'!G51, "")</f>
        <v>85.359000000000009</v>
      </c>
      <c r="F52" s="72">
        <f t="shared" si="1"/>
        <v>57.604003456702657</v>
      </c>
      <c r="G52" s="72">
        <f>_xlfn.IFNA(IF(C52 &lt; "2019-20", $D52, SUM('Stata dataset (nominal)'!E51:F51, 'Stata dataset (nominal)'!H51:K51, 'Stata dataset (nominal)'!N51, 'Stata dataset (nominal)'!AB51, 'Stata dataset (nominal)'!AD51)), "")</f>
        <v>142.96300345670267</v>
      </c>
      <c r="H52" s="72">
        <f>IFERROR(IF('Interface nominal'!$C52 &lt; "2019-20", $E52, 'Stata dataset (nominal)'!F51+'Stata dataset (nominal)'!N51), "")</f>
        <v>85.359000000000009</v>
      </c>
      <c r="I52" s="72">
        <f t="shared" si="2"/>
        <v>57.604003456702657</v>
      </c>
      <c r="J52" s="72">
        <f>_xlfn.IFNA(SUM('Stata dataset (nominal)'!E51:K51, 'Stata dataset (nominal)'!AC51, 'Stata dataset (nominal)'!AD51), "")</f>
        <v>140.61493282184972</v>
      </c>
      <c r="K52" s="72">
        <f t="shared" si="3"/>
        <v>55.255932821849711</v>
      </c>
      <c r="L52" s="72">
        <f>_xlfn.IFNA(IF(C52 &lt; "2019-20", $J52, SUM('Stata dataset (nominal)'!E51:F51, 'Stata dataset (nominal)'!H51:K51, 'Stata dataset (nominal)'!N51, 'Stata dataset (nominal)'!AC51:AD51)), "")</f>
        <v>140.61493282184972</v>
      </c>
      <c r="M52" s="72">
        <f t="shared" si="4"/>
        <v>55.255932821849711</v>
      </c>
      <c r="N52" s="72">
        <f>_xlfn.IFNA(SUM('Stata dataset (real)'!O52:T52), "")</f>
        <v>2913.2959999999998</v>
      </c>
      <c r="O52" s="72">
        <f>_xlfn.IFNA(SUM('Stata dataset (real)'!R52, 'Stata dataset (real)'!S52, 'Stata dataset (real)'!T52)/'Interface nominal'!$N52, "")</f>
        <v>0.37607850352315725</v>
      </c>
      <c r="P52" s="72">
        <f>_xlfn.IFNA(SUM('Stata dataset (real)'!Q52, 'Stata dataset (real)'!T52)/$N52, "")</f>
        <v>0.96170866262817112</v>
      </c>
      <c r="Q52" s="72">
        <f>_xlfn.IFNA('Stata dataset (nominal)'!AA51*1000/'Interface nominal'!N52, "")</f>
        <v>419.89808798079775</v>
      </c>
      <c r="R52" s="72">
        <f>_xlfn.IFNA('Stata dataset (real)'!U52, "")</f>
        <v>29.767480764103812</v>
      </c>
      <c r="S52" s="72">
        <f>_xlfn.IFNA('Stata dataset (real)'!Z52, "")</f>
        <v>17.339598574106692</v>
      </c>
      <c r="T52" s="72">
        <f>IF('Interface nominal'!C52 = "2019-20", 1, 0)</f>
        <v>0</v>
      </c>
      <c r="U52" s="72">
        <f t="shared" si="5"/>
        <v>0</v>
      </c>
    </row>
    <row r="53" spans="1:21" x14ac:dyDescent="0.4">
      <c r="A53" s="63" t="str">
        <f t="shared" si="0"/>
        <v>NWT16</v>
      </c>
      <c r="B53" s="63" t="s">
        <v>289</v>
      </c>
      <c r="C53" s="63" t="s">
        <v>247</v>
      </c>
      <c r="D53" s="72">
        <f>_xlfn.IFNA(SUM('Stata dataset (nominal)'!E52:K52, 'Stata dataset (nominal)'!AB52, 'Stata dataset (nominal)'!AD52), "")</f>
        <v>124.46998539887699</v>
      </c>
      <c r="E53" s="72">
        <f>_xlfn.IFNA('Stata dataset (nominal)'!F52+'Stata dataset (nominal)'!G52, "")</f>
        <v>71.147413134171813</v>
      </c>
      <c r="F53" s="72">
        <f t="shared" si="1"/>
        <v>53.322572264705173</v>
      </c>
      <c r="G53" s="72">
        <f>_xlfn.IFNA(IF(C53 &lt; "2019-20", $D53, SUM('Stata dataset (nominal)'!E52:F52, 'Stata dataset (nominal)'!H52:K52, 'Stata dataset (nominal)'!N52, 'Stata dataset (nominal)'!AB52, 'Stata dataset (nominal)'!AD52)), "")</f>
        <v>124.46998539887699</v>
      </c>
      <c r="H53" s="72">
        <f>IFERROR(IF('Interface nominal'!$C53 &lt; "2019-20", $E53, 'Stata dataset (nominal)'!F52+'Stata dataset (nominal)'!N52), "")</f>
        <v>71.147413134171813</v>
      </c>
      <c r="I53" s="72">
        <f t="shared" si="2"/>
        <v>53.322572264705173</v>
      </c>
      <c r="J53" s="72">
        <f>_xlfn.IFNA(SUM('Stata dataset (nominal)'!E52:K52, 'Stata dataset (nominal)'!AC52, 'Stata dataset (nominal)'!AD52), "")</f>
        <v>125.65218380648727</v>
      </c>
      <c r="K53" s="72">
        <f t="shared" si="3"/>
        <v>54.504770672315459</v>
      </c>
      <c r="L53" s="72">
        <f>_xlfn.IFNA(IF(C53 &lt; "2019-20", $J53, SUM('Stata dataset (nominal)'!E52:F52, 'Stata dataset (nominal)'!H52:K52, 'Stata dataset (nominal)'!N52, 'Stata dataset (nominal)'!AC52:AD52)), "")</f>
        <v>125.65218380648727</v>
      </c>
      <c r="M53" s="72">
        <f t="shared" si="4"/>
        <v>54.504770672315459</v>
      </c>
      <c r="N53" s="72">
        <f>_xlfn.IFNA(SUM('Stata dataset (real)'!O53:T53), "")</f>
        <v>2925.0529999999999</v>
      </c>
      <c r="O53" s="72">
        <f>_xlfn.IFNA(SUM('Stata dataset (real)'!R53, 'Stata dataset (real)'!S53, 'Stata dataset (real)'!T53)/'Interface nominal'!$N53, "")</f>
        <v>0.38986780752348765</v>
      </c>
      <c r="P53" s="72">
        <f>_xlfn.IFNA(SUM('Stata dataset (real)'!Q53, 'Stata dataset (real)'!T53)/$N53, "")</f>
        <v>0.96173539419627607</v>
      </c>
      <c r="Q53" s="72">
        <f>_xlfn.IFNA('Stata dataset (nominal)'!AA52*1000/'Interface nominal'!N53, "")</f>
        <v>401.40332499958129</v>
      </c>
      <c r="R53" s="72">
        <f>_xlfn.IFNA('Stata dataset (real)'!U53, "")</f>
        <v>29.798683979464229</v>
      </c>
      <c r="S53" s="72">
        <f>_xlfn.IFNA('Stata dataset (real)'!Z53, "")</f>
        <v>17.354454388349666</v>
      </c>
      <c r="T53" s="72">
        <f>IF('Interface nominal'!C53 = "2019-20", 1, 0)</f>
        <v>0</v>
      </c>
      <c r="U53" s="72">
        <f t="shared" si="5"/>
        <v>0</v>
      </c>
    </row>
    <row r="54" spans="1:21" x14ac:dyDescent="0.4">
      <c r="A54" s="63" t="str">
        <f t="shared" si="0"/>
        <v>NWT17</v>
      </c>
      <c r="B54" s="63" t="s">
        <v>289</v>
      </c>
      <c r="C54" s="63" t="s">
        <v>249</v>
      </c>
      <c r="D54" s="72">
        <f>_xlfn.IFNA(SUM('Stata dataset (nominal)'!E53:K53, 'Stata dataset (nominal)'!AB53, 'Stata dataset (nominal)'!AD53), "")</f>
        <v>118.67479211917168</v>
      </c>
      <c r="E54" s="72">
        <f>_xlfn.IFNA('Stata dataset (nominal)'!F53+'Stata dataset (nominal)'!G53, "")</f>
        <v>63.503744299567089</v>
      </c>
      <c r="F54" s="72">
        <f t="shared" si="1"/>
        <v>55.171047819604595</v>
      </c>
      <c r="G54" s="72">
        <f>_xlfn.IFNA(IF(C54 &lt; "2019-20", $D54, SUM('Stata dataset (nominal)'!E53:F53, 'Stata dataset (nominal)'!H53:K53, 'Stata dataset (nominal)'!N53, 'Stata dataset (nominal)'!AB53, 'Stata dataset (nominal)'!AD53)), "")</f>
        <v>118.67479211917168</v>
      </c>
      <c r="H54" s="72">
        <f>IFERROR(IF('Interface nominal'!$C54 &lt; "2019-20", $E54, 'Stata dataset (nominal)'!F53+'Stata dataset (nominal)'!N53), "")</f>
        <v>63.503744299567089</v>
      </c>
      <c r="I54" s="72">
        <f t="shared" si="2"/>
        <v>55.171047819604595</v>
      </c>
      <c r="J54" s="72">
        <f>_xlfn.IFNA(SUM('Stata dataset (nominal)'!E53:K53, 'Stata dataset (nominal)'!AC53, 'Stata dataset (nominal)'!AD53), "")</f>
        <v>119.17821346123776</v>
      </c>
      <c r="K54" s="72">
        <f t="shared" si="3"/>
        <v>55.674469161670672</v>
      </c>
      <c r="L54" s="72">
        <f>_xlfn.IFNA(IF(C54 &lt; "2019-20", $J54, SUM('Stata dataset (nominal)'!E53:F53, 'Stata dataset (nominal)'!H53:K53, 'Stata dataset (nominal)'!N53, 'Stata dataset (nominal)'!AC53:AD53)), "")</f>
        <v>119.17821346123776</v>
      </c>
      <c r="M54" s="72">
        <f t="shared" si="4"/>
        <v>55.674469161670672</v>
      </c>
      <c r="N54" s="72">
        <f>_xlfn.IFNA(SUM('Stata dataset (real)'!O54:T54), "")</f>
        <v>2971.9520000000002</v>
      </c>
      <c r="O54" s="72">
        <f>_xlfn.IFNA(SUM('Stata dataset (real)'!R54, 'Stata dataset (real)'!S54, 'Stata dataset (real)'!T54)/'Interface nominal'!$N54, "")</f>
        <v>0.40838916644683354</v>
      </c>
      <c r="P54" s="72">
        <f>_xlfn.IFNA(SUM('Stata dataset (real)'!Q54, 'Stata dataset (real)'!T54)/$N54, "")</f>
        <v>0.9530059704867373</v>
      </c>
      <c r="Q54" s="72">
        <f>_xlfn.IFNA('Stata dataset (nominal)'!AA53*1000/'Interface nominal'!N54, "")</f>
        <v>398.23052323859872</v>
      </c>
      <c r="R54" s="72">
        <f>_xlfn.IFNA('Stata dataset (real)'!U54, "")</f>
        <v>29.635745060299016</v>
      </c>
      <c r="S54" s="72">
        <f>_xlfn.IFNA('Stata dataset (real)'!Z54, "")</f>
        <v>17.031652661195317</v>
      </c>
      <c r="T54" s="72">
        <f>IF('Interface nominal'!C54 = "2019-20", 1, 0)</f>
        <v>0</v>
      </c>
      <c r="U54" s="72">
        <f t="shared" si="5"/>
        <v>0</v>
      </c>
    </row>
    <row r="55" spans="1:21" x14ac:dyDescent="0.4">
      <c r="A55" s="63" t="str">
        <f t="shared" si="0"/>
        <v>NWT18</v>
      </c>
      <c r="B55" s="63" t="s">
        <v>289</v>
      </c>
      <c r="C55" s="63" t="s">
        <v>251</v>
      </c>
      <c r="D55" s="72">
        <f>_xlfn.IFNA(SUM('Stata dataset (nominal)'!E54:K54, 'Stata dataset (nominal)'!AB54, 'Stata dataset (nominal)'!AD54), "")</f>
        <v>117.79657009925678</v>
      </c>
      <c r="E55" s="72">
        <f>_xlfn.IFNA('Stata dataset (nominal)'!F54+'Stata dataset (nominal)'!G54, "")</f>
        <v>61.895812892532902</v>
      </c>
      <c r="F55" s="72">
        <f t="shared" si="1"/>
        <v>55.900757206723881</v>
      </c>
      <c r="G55" s="72">
        <f>_xlfn.IFNA(IF(C55 &lt; "2019-20", $D55, SUM('Stata dataset (nominal)'!E54:F54, 'Stata dataset (nominal)'!H54:K54, 'Stata dataset (nominal)'!N54, 'Stata dataset (nominal)'!AB54, 'Stata dataset (nominal)'!AD54)), "")</f>
        <v>117.79657009925678</v>
      </c>
      <c r="H55" s="72">
        <f>IFERROR(IF('Interface nominal'!$C55 &lt; "2019-20", $E55, 'Stata dataset (nominal)'!F54+'Stata dataset (nominal)'!N54), "")</f>
        <v>61.895812892532902</v>
      </c>
      <c r="I55" s="72">
        <f t="shared" si="2"/>
        <v>55.900757206723881</v>
      </c>
      <c r="J55" s="72">
        <f>_xlfn.IFNA(SUM('Stata dataset (nominal)'!E54:K54, 'Stata dataset (nominal)'!AC54, 'Stata dataset (nominal)'!AD54), "")</f>
        <v>117.77404179440386</v>
      </c>
      <c r="K55" s="72">
        <f t="shared" si="3"/>
        <v>55.878228901870955</v>
      </c>
      <c r="L55" s="72">
        <f>_xlfn.IFNA(IF(C55 &lt; "2019-20", $J55, SUM('Stata dataset (nominal)'!E54:F54, 'Stata dataset (nominal)'!H54:K54, 'Stata dataset (nominal)'!N54, 'Stata dataset (nominal)'!AC54:AD54)), "")</f>
        <v>117.77404179440386</v>
      </c>
      <c r="M55" s="72">
        <f t="shared" si="4"/>
        <v>55.878228901870955</v>
      </c>
      <c r="N55" s="72">
        <f>_xlfn.IFNA(SUM('Stata dataset (real)'!O55:T55), "")</f>
        <v>2975.3429999999998</v>
      </c>
      <c r="O55" s="72">
        <f>_xlfn.IFNA(SUM('Stata dataset (real)'!R55, 'Stata dataset (real)'!S55, 'Stata dataset (real)'!T55)/'Interface nominal'!$N55, "")</f>
        <v>0.42482429756838125</v>
      </c>
      <c r="P55" s="72">
        <f>_xlfn.IFNA(SUM('Stata dataset (real)'!Q55, 'Stata dataset (real)'!T55)/$N55, "")</f>
        <v>0.95111723253419866</v>
      </c>
      <c r="Q55" s="72">
        <f>_xlfn.IFNA('Stata dataset (nominal)'!AA54*1000/'Interface nominal'!N55, "")</f>
        <v>404.66628553413841</v>
      </c>
      <c r="R55" s="72">
        <f>_xlfn.IFNA('Stata dataset (real)'!U55, "")</f>
        <v>29.621920355259768</v>
      </c>
      <c r="S55" s="72">
        <f>_xlfn.IFNA('Stata dataset (real)'!Z55, "")</f>
        <v>16.707274053633306</v>
      </c>
      <c r="T55" s="72">
        <f>IF('Interface nominal'!C55 = "2019-20", 1, 0)</f>
        <v>0</v>
      </c>
      <c r="U55" s="72">
        <f t="shared" si="5"/>
        <v>0</v>
      </c>
    </row>
    <row r="56" spans="1:21" x14ac:dyDescent="0.4">
      <c r="A56" s="63" t="str">
        <f t="shared" si="0"/>
        <v>NWT19</v>
      </c>
      <c r="B56" s="63" t="s">
        <v>289</v>
      </c>
      <c r="C56" s="63" t="s">
        <v>253</v>
      </c>
      <c r="D56" s="72">
        <f>_xlfn.IFNA(SUM('Stata dataset (nominal)'!E55:K55, 'Stata dataset (nominal)'!AB55, 'Stata dataset (nominal)'!AD55), "")</f>
        <v>115.27911090778079</v>
      </c>
      <c r="E56" s="72">
        <f>_xlfn.IFNA('Stata dataset (nominal)'!F55+'Stata dataset (nominal)'!G55, "")</f>
        <v>57.442736067048102</v>
      </c>
      <c r="F56" s="72">
        <f t="shared" si="1"/>
        <v>57.836374840732688</v>
      </c>
      <c r="G56" s="72">
        <f>_xlfn.IFNA(IF(C56 &lt; "2019-20", $D56, SUM('Stata dataset (nominal)'!E55:F55, 'Stata dataset (nominal)'!H55:K55, 'Stata dataset (nominal)'!N55, 'Stata dataset (nominal)'!AB55, 'Stata dataset (nominal)'!AD55)), "")</f>
        <v>115.27911090778079</v>
      </c>
      <c r="H56" s="72">
        <f>IFERROR(IF('Interface nominal'!$C56 &lt; "2019-20", $E56, 'Stata dataset (nominal)'!F55+'Stata dataset (nominal)'!N55), "")</f>
        <v>57.442736067048102</v>
      </c>
      <c r="I56" s="72">
        <f t="shared" si="2"/>
        <v>57.836374840732688</v>
      </c>
      <c r="J56" s="72">
        <f>_xlfn.IFNA(SUM('Stata dataset (nominal)'!E55:K55, 'Stata dataset (nominal)'!AC55, 'Stata dataset (nominal)'!AD55), "")</f>
        <v>116.22106661292787</v>
      </c>
      <c r="K56" s="72">
        <f t="shared" si="3"/>
        <v>58.778330545879768</v>
      </c>
      <c r="L56" s="72">
        <f>_xlfn.IFNA(IF(C56 &lt; "2019-20", $J56, SUM('Stata dataset (nominal)'!E55:F55, 'Stata dataset (nominal)'!H55:K55, 'Stata dataset (nominal)'!N55, 'Stata dataset (nominal)'!AC55:AD55)), "")</f>
        <v>116.22106661292787</v>
      </c>
      <c r="M56" s="72">
        <f t="shared" si="4"/>
        <v>58.778330545879768</v>
      </c>
      <c r="N56" s="72">
        <f>_xlfn.IFNA(SUM('Stata dataset (real)'!O56:T56), "")</f>
        <v>2997.6619999999998</v>
      </c>
      <c r="O56" s="72">
        <f>_xlfn.IFNA(SUM('Stata dataset (real)'!R56, 'Stata dataset (real)'!S56, 'Stata dataset (real)'!T56)/'Interface nominal'!$N56, "")</f>
        <v>0.43952920642820981</v>
      </c>
      <c r="P56" s="72">
        <f>_xlfn.IFNA(SUM('Stata dataset (real)'!Q56, 'Stata dataset (real)'!T56)/$N56, "")</f>
        <v>0.95121231146139895</v>
      </c>
      <c r="Q56" s="72">
        <f>_xlfn.IFNA('Stata dataset (nominal)'!AA55*1000/'Interface nominal'!N56, "")</f>
        <v>424.75052224033266</v>
      </c>
      <c r="R56" s="72">
        <f>_xlfn.IFNA('Stata dataset (real)'!U56, "")</f>
        <v>29.092225449533245</v>
      </c>
      <c r="S56" s="72">
        <f>_xlfn.IFNA('Stata dataset (real)'!Z56, "")</f>
        <v>16.381282681626992</v>
      </c>
      <c r="T56" s="72">
        <f>IF('Interface nominal'!C56 = "2019-20", 1, 0)</f>
        <v>0</v>
      </c>
      <c r="U56" s="72">
        <f t="shared" si="5"/>
        <v>0</v>
      </c>
    </row>
    <row r="57" spans="1:21" x14ac:dyDescent="0.4">
      <c r="A57" s="63" t="str">
        <f t="shared" si="0"/>
        <v>NWT20</v>
      </c>
      <c r="B57" s="63" t="s">
        <v>289</v>
      </c>
      <c r="C57" s="63" t="s">
        <v>255</v>
      </c>
      <c r="D57" s="72">
        <f>_xlfn.IFNA(SUM('Stata dataset (nominal)'!E56:K56, 'Stata dataset (nominal)'!AB56, 'Stata dataset (nominal)'!AD56), "")</f>
        <v>130.22542873518574</v>
      </c>
      <c r="E57" s="72">
        <f>_xlfn.IFNA('Stata dataset (nominal)'!F56+'Stata dataset (nominal)'!G56, "")</f>
        <v>76.858386076153806</v>
      </c>
      <c r="F57" s="72">
        <f t="shared" si="1"/>
        <v>53.367042659031938</v>
      </c>
      <c r="G57" s="72">
        <f>_xlfn.IFNA(IF(C57 &lt; "2019-20", $D57, SUM('Stata dataset (nominal)'!E56:F56, 'Stata dataset (nominal)'!H56:K56, 'Stata dataset (nominal)'!N56, 'Stata dataset (nominal)'!AB56, 'Stata dataset (nominal)'!AD56)), "")</f>
        <v>65.857476735185742</v>
      </c>
      <c r="H57" s="72" t="str">
        <f>IFERROR(IF('Interface nominal'!$C57 &lt; "2019-20", $E57, 'Stata dataset (nominal)'!F56+'Stata dataset (nominal)'!N56), "")</f>
        <v/>
      </c>
      <c r="I57" s="72" t="str">
        <f t="shared" si="2"/>
        <v/>
      </c>
      <c r="J57" s="72">
        <f>_xlfn.IFNA(SUM('Stata dataset (nominal)'!E56:K56, 'Stata dataset (nominal)'!AC56, 'Stata dataset (nominal)'!AD56), "")</f>
        <v>130.23445551433281</v>
      </c>
      <c r="K57" s="72">
        <f t="shared" si="3"/>
        <v>53.376069438179002</v>
      </c>
      <c r="L57" s="72">
        <f>_xlfn.IFNA(IF(C57 &lt; "2019-20", $J57, SUM('Stata dataset (nominal)'!E56:F56, 'Stata dataset (nominal)'!H56:K56, 'Stata dataset (nominal)'!N56, 'Stata dataset (nominal)'!AC56:AD56)), "")</f>
        <v>65.866503514332805</v>
      </c>
      <c r="M57" s="72">
        <f t="shared" si="4"/>
        <v>-10.991882561821001</v>
      </c>
      <c r="N57" s="72">
        <f>_xlfn.IFNA(SUM('Stata dataset (real)'!O57:T57), "")</f>
        <v>3030.078</v>
      </c>
      <c r="O57" s="72">
        <f>_xlfn.IFNA(SUM('Stata dataset (real)'!R57, 'Stata dataset (real)'!S57, 'Stata dataset (real)'!T57)/'Interface nominal'!$N57, "")</f>
        <v>0.45505429233174854</v>
      </c>
      <c r="P57" s="72">
        <f>_xlfn.IFNA(SUM('Stata dataset (real)'!Q57, 'Stata dataset (real)'!T57)/$N57, "")</f>
        <v>0.95125042985692132</v>
      </c>
      <c r="Q57" s="72">
        <f>_xlfn.IFNA('Stata dataset (nominal)'!AA56*1000/'Interface nominal'!N57, "")</f>
        <v>431.65901999882522</v>
      </c>
      <c r="R57" s="72">
        <f>_xlfn.IFNA('Stata dataset (real)'!U57, "")</f>
        <v>28.71952182376468</v>
      </c>
      <c r="S57" s="72">
        <f>_xlfn.IFNA('Stata dataset (real)'!Z57, "")</f>
        <v>16.056939658260902</v>
      </c>
      <c r="T57" s="72">
        <f>IF('Interface nominal'!C57 = "2019-20", 1, 0)</f>
        <v>1</v>
      </c>
      <c r="U57" s="72">
        <f t="shared" si="5"/>
        <v>0</v>
      </c>
    </row>
    <row r="58" spans="1:21" x14ac:dyDescent="0.4">
      <c r="A58" s="63" t="str">
        <f t="shared" si="0"/>
        <v>NWT21</v>
      </c>
      <c r="B58" s="63" t="s">
        <v>289</v>
      </c>
      <c r="C58" s="63" t="s">
        <v>257</v>
      </c>
      <c r="D58" s="72">
        <f>_xlfn.IFNA(SUM('Stata dataset (nominal)'!E57:K57, 'Stata dataset (nominal)'!AB57, 'Stata dataset (nominal)'!AD57), "")</f>
        <v>107.73001769058406</v>
      </c>
      <c r="E58" s="72">
        <f>_xlfn.IFNA('Stata dataset (nominal)'!F57+'Stata dataset (nominal)'!G57, "")</f>
        <v>60.239160602211498</v>
      </c>
      <c r="F58" s="72">
        <f t="shared" si="1"/>
        <v>47.490857088372564</v>
      </c>
      <c r="G58" s="72">
        <f>_xlfn.IFNA(IF(C58 &lt; "2019-20", $D58, SUM('Stata dataset (nominal)'!E57:F57, 'Stata dataset (nominal)'!H57:K57, 'Stata dataset (nominal)'!N57, 'Stata dataset (nominal)'!AB57, 'Stata dataset (nominal)'!AD57)), "")</f>
        <v>60.204750830584061</v>
      </c>
      <c r="H58" s="72" t="str">
        <f>IFERROR(IF('Interface nominal'!$C58 &lt; "2019-20", $E58, 'Stata dataset (nominal)'!F57+'Stata dataset (nominal)'!N57), "")</f>
        <v/>
      </c>
      <c r="I58" s="72" t="str">
        <f t="shared" si="2"/>
        <v/>
      </c>
      <c r="J58" s="72">
        <f>_xlfn.IFNA(SUM('Stata dataset (nominal)'!E57:K57, 'Stata dataset (nominal)'!AC57, 'Stata dataset (nominal)'!AD57), "")</f>
        <v>109.59393849573114</v>
      </c>
      <c r="K58" s="72">
        <f t="shared" si="3"/>
        <v>49.354777893519639</v>
      </c>
      <c r="L58" s="72">
        <f>_xlfn.IFNA(IF(C58 &lt; "2019-20", $J58, SUM('Stata dataset (nominal)'!E57:F57, 'Stata dataset (nominal)'!H57:K57, 'Stata dataset (nominal)'!N57, 'Stata dataset (nominal)'!AC57:AD57)), "")</f>
        <v>62.068671635731128</v>
      </c>
      <c r="M58" s="72">
        <f t="shared" si="4"/>
        <v>1.8295110335196298</v>
      </c>
      <c r="N58" s="72">
        <f>_xlfn.IFNA(SUM('Stata dataset (real)'!O58:T58), "")</f>
        <v>3086.172</v>
      </c>
      <c r="O58" s="72">
        <f>_xlfn.IFNA(SUM('Stata dataset (real)'!R58, 'Stata dataset (real)'!S58, 'Stata dataset (real)'!T58)/'Interface nominal'!$N58, "")</f>
        <v>0.46481142334257458</v>
      </c>
      <c r="P58" s="72">
        <f>_xlfn.IFNA(SUM('Stata dataset (real)'!Q58, 'Stata dataset (real)'!T58)/$N58, "")</f>
        <v>0.95082840489771792</v>
      </c>
      <c r="Q58" s="72">
        <f>_xlfn.IFNA('Stata dataset (nominal)'!AA57*1000/'Interface nominal'!N58, "")</f>
        <v>425.40921996246487</v>
      </c>
      <c r="R58" s="72">
        <f>_xlfn.IFNA('Stata dataset (real)'!U58, "")</f>
        <v>28.514017844723174</v>
      </c>
      <c r="S58" s="72">
        <f>_xlfn.IFNA('Stata dataset (real)'!Z58, "")</f>
        <v>16.056939658260902</v>
      </c>
      <c r="T58" s="72">
        <f>IF('Interface nominal'!C58 = "2019-20", 1, 0)</f>
        <v>0</v>
      </c>
      <c r="U58" s="72">
        <f t="shared" si="5"/>
        <v>1</v>
      </c>
    </row>
    <row r="59" spans="1:21" x14ac:dyDescent="0.4">
      <c r="A59" s="63" t="str">
        <f t="shared" si="0"/>
        <v>NWT22</v>
      </c>
      <c r="B59" s="63" t="s">
        <v>289</v>
      </c>
      <c r="C59" s="63" t="s">
        <v>259</v>
      </c>
      <c r="D59" s="72">
        <f>_xlfn.IFNA(SUM('Stata dataset (nominal)'!E58:K58, 'Stata dataset (nominal)'!AB58, 'Stata dataset (nominal)'!AD58), "")</f>
        <v>106.06611774743125</v>
      </c>
      <c r="E59" s="72">
        <f>_xlfn.IFNA('Stata dataset (nominal)'!F58+'Stata dataset (nominal)'!G58, "")</f>
        <v>58.898607513673497</v>
      </c>
      <c r="F59" s="72">
        <f t="shared" si="1"/>
        <v>47.167510233757753</v>
      </c>
      <c r="G59" s="72">
        <f>_xlfn.IFNA(IF(C59 &lt; "2019-20", $D59, SUM('Stata dataset (nominal)'!E58:F58, 'Stata dataset (nominal)'!H58:K58, 'Stata dataset (nominal)'!N58, 'Stata dataset (nominal)'!AB58, 'Stata dataset (nominal)'!AD58)), "")</f>
        <v>63.094380627431256</v>
      </c>
      <c r="H59" s="72" t="str">
        <f>IFERROR(IF('Interface nominal'!$C59 &lt; "2019-20", $E59, 'Stata dataset (nominal)'!F58+'Stata dataset (nominal)'!N58), "")</f>
        <v/>
      </c>
      <c r="I59" s="72" t="str">
        <f t="shared" si="2"/>
        <v/>
      </c>
      <c r="J59" s="72">
        <f>_xlfn.IFNA(SUM('Stata dataset (nominal)'!E58:K58, 'Stata dataset (nominal)'!AC58, 'Stata dataset (nominal)'!AD58), "")</f>
        <v>106.61104719257833</v>
      </c>
      <c r="K59" s="72">
        <f t="shared" si="3"/>
        <v>47.712439678904829</v>
      </c>
      <c r="L59" s="72">
        <f>_xlfn.IFNA(IF(C59 &lt; "2019-20", $J59, SUM('Stata dataset (nominal)'!E58:F58, 'Stata dataset (nominal)'!H58:K58, 'Stata dataset (nominal)'!N58, 'Stata dataset (nominal)'!AC58:AD58)), "")</f>
        <v>63.639310072578326</v>
      </c>
      <c r="M59" s="72">
        <f t="shared" si="4"/>
        <v>4.7407025589048288</v>
      </c>
      <c r="N59" s="72">
        <f>_xlfn.IFNA(SUM('Stata dataset (real)'!O59:T59), "")</f>
        <v>3164.4489999999996</v>
      </c>
      <c r="O59" s="72">
        <f>_xlfn.IFNA(SUM('Stata dataset (real)'!R59, 'Stata dataset (real)'!S59, 'Stata dataset (real)'!T59)/'Interface nominal'!$N59, "")</f>
        <v>0.4746270203754272</v>
      </c>
      <c r="P59" s="72">
        <f>_xlfn.IFNA(SUM('Stata dataset (real)'!Q59, 'Stata dataset (real)'!T59)/$N59, "")</f>
        <v>0.95075793605774661</v>
      </c>
      <c r="Q59" s="72">
        <f>_xlfn.IFNA('Stata dataset (nominal)'!AA58*1000/'Interface nominal'!N59, "")</f>
        <v>413.74264767104802</v>
      </c>
      <c r="R59" s="72">
        <f>_xlfn.IFNA('Stata dataset (real)'!U59, "")</f>
        <v>26.203064515276907</v>
      </c>
      <c r="S59" s="72">
        <f>_xlfn.IFNA('Stata dataset (real)'!Z59, "")</f>
        <v>16.056939658260902</v>
      </c>
      <c r="T59" s="72">
        <f>IF('Interface nominal'!C59 = "2019-20", 1, 0)</f>
        <v>0</v>
      </c>
      <c r="U59" s="72">
        <f t="shared" si="5"/>
        <v>0</v>
      </c>
    </row>
    <row r="60" spans="1:21" x14ac:dyDescent="0.4">
      <c r="A60" s="63" t="str">
        <f t="shared" si="0"/>
        <v>NWT23</v>
      </c>
      <c r="B60" s="63" t="s">
        <v>289</v>
      </c>
      <c r="C60" s="63" t="s">
        <v>261</v>
      </c>
      <c r="D60" s="72">
        <f>_xlfn.IFNA(SUM('Stata dataset (nominal)'!E59:K59, 'Stata dataset (nominal)'!AB59, 'Stata dataset (nominal)'!AD59), "")</f>
        <v>106.29297202472461</v>
      </c>
      <c r="E60" s="72">
        <f>_xlfn.IFNA('Stata dataset (nominal)'!F59+'Stata dataset (nominal)'!G59, "")</f>
        <v>55.460785703781454</v>
      </c>
      <c r="F60" s="72">
        <f t="shared" si="1"/>
        <v>50.832186320943151</v>
      </c>
      <c r="G60" s="72">
        <f>_xlfn.IFNA(IF(C60 &lt; "2019-20", $D60, SUM('Stata dataset (real)'!E60:F60, 'Stata dataset (real)'!H60:K60, 'Stata dataset (real)'!N60, 'Stata dataset (real)'!AB60, 'Stata dataset (real)'!AD60)), "")</f>
        <v>64.121292434724637</v>
      </c>
      <c r="H60" s="72" t="str">
        <f>IFERROR(IF('Interface nominal'!$C60 &lt; "2019-20", $E60, 'Stata dataset (nominal)'!F59+'Stata dataset (nominal)'!N59), "")</f>
        <v/>
      </c>
      <c r="I60" s="72" t="str">
        <f t="shared" si="2"/>
        <v/>
      </c>
      <c r="J60" s="72">
        <f>_xlfn.IFNA(SUM('Stata dataset (nominal)'!E59:K59, 'Stata dataset (nominal)'!AC59, 'Stata dataset (nominal)'!AD59), "")</f>
        <v>105.89876614987169</v>
      </c>
      <c r="K60" s="72">
        <f t="shared" si="3"/>
        <v>50.437980446090236</v>
      </c>
      <c r="L60" s="72">
        <f>_xlfn.IFNA(IF(C60 &lt; "2019-20", $J60, SUM('Stata dataset (nominal)'!E59:F59, 'Stata dataset (nominal)'!H59:K59, 'Stata dataset (nominal)'!N59, 'Stata dataset (nominal)'!AC59:AD59)), "")</f>
        <v>63.727086559871701</v>
      </c>
      <c r="M60" s="72">
        <f t="shared" si="4"/>
        <v>8.2663008560902469</v>
      </c>
      <c r="N60" s="72">
        <f>_xlfn.IFNA(SUM('Stata dataset (real)'!O60:T60), "")</f>
        <v>3190.018</v>
      </c>
      <c r="O60" s="72">
        <f>_xlfn.IFNA(SUM('Stata dataset (real)'!R60, 'Stata dataset (real)'!S60, 'Stata dataset (real)'!T60)/'Interface nominal'!$N60, "")</f>
        <v>0.48549694703917029</v>
      </c>
      <c r="P60" s="72">
        <f>_xlfn.IFNA(SUM('Stata dataset (real)'!Q60, 'Stata dataset (real)'!T60)/$N60, "")</f>
        <v>0.9504388376491919</v>
      </c>
      <c r="Q60" s="72">
        <f>_xlfn.IFNA('Stata dataset (nominal)'!AA59*1000/'Interface nominal'!N60, "")</f>
        <v>405.44003518788924</v>
      </c>
      <c r="R60" s="72">
        <f>_xlfn.IFNA('Stata dataset (real)'!U60, "")</f>
        <v>27.862851421425479</v>
      </c>
      <c r="S60" s="72">
        <f>_xlfn.IFNA('Stata dataset (real)'!Z60, "")</f>
        <v>16.056939658260902</v>
      </c>
      <c r="T60" s="72">
        <f>IF('Interface nominal'!C60 = "2019-20", 1, 0)</f>
        <v>0</v>
      </c>
      <c r="U60" s="72">
        <f t="shared" si="5"/>
        <v>0</v>
      </c>
    </row>
    <row r="61" spans="1:21" x14ac:dyDescent="0.4">
      <c r="A61" s="63" t="str">
        <f t="shared" si="0"/>
        <v>NWT24</v>
      </c>
      <c r="B61" s="63" t="s">
        <v>289</v>
      </c>
      <c r="C61" s="160" t="s">
        <v>263</v>
      </c>
      <c r="D61" s="72">
        <f>_xlfn.IFNA(SUM('Stata dataset (nominal)'!E60:K60, 'Stata dataset (nominal)'!AB60, 'Stata dataset (nominal)'!AD60), "")</f>
        <v>119.56894021111752</v>
      </c>
      <c r="E61" s="72">
        <f>_xlfn.IFNA('Stata dataset (nominal)'!F60+'Stata dataset (nominal)'!G60, "")</f>
        <v>67.486709444038198</v>
      </c>
      <c r="F61" s="72">
        <f t="shared" si="1"/>
        <v>52.082230767079324</v>
      </c>
      <c r="G61" s="72"/>
      <c r="H61" s="72"/>
      <c r="I61" s="72"/>
      <c r="J61" s="72">
        <f>_xlfn.IFNA(SUM('Stata dataset (nominal)'!E60:K60, 'Stata dataset (nominal)'!AC60, 'Stata dataset (nominal)'!AD60), "")</f>
        <v>119.2775661562646</v>
      </c>
      <c r="K61" s="72">
        <f t="shared" si="3"/>
        <v>51.7908567122264</v>
      </c>
      <c r="L61" s="72">
        <f>_xlfn.IFNA(IF(C61 &lt; "2019-20", $J61, SUM('Stata dataset (nominal)'!E60:F60, 'Stata dataset (nominal)'!H60:K60, 'Stata dataset (nominal)'!N60, 'Stata dataset (nominal)'!AC60:AD60)), "")</f>
        <v>65.559826606264579</v>
      </c>
      <c r="M61" s="72">
        <f t="shared" si="4"/>
        <v>-1.9268828377736185</v>
      </c>
      <c r="N61" s="72">
        <f>_xlfn.IFNA(SUM('Stata dataset (real)'!O61:T61), "")</f>
        <v>3233.9120000000003</v>
      </c>
      <c r="O61" s="72">
        <f>_xlfn.IFNA(SUM('Stata dataset (real)'!R61, 'Stata dataset (real)'!S61, 'Stata dataset (real)'!T61)/'Interface nominal'!$N61, "")</f>
        <v>0.49578157970903353</v>
      </c>
      <c r="P61" s="72">
        <f>_xlfn.IFNA(SUM('Stata dataset (real)'!Q61, 'Stata dataset (real)'!T61)/$N61, "")</f>
        <v>0.95033074493059788</v>
      </c>
      <c r="Q61" s="72">
        <f>_xlfn.IFNA('Stata dataset (nominal)'!AA60*1000/'Interface nominal'!N61, "")</f>
        <v>434.65534138220215</v>
      </c>
      <c r="R61" s="72">
        <f>_xlfn.IFNA('Stata dataset (real)'!U61, "")</f>
        <v>27.738530424306788</v>
      </c>
      <c r="S61" s="72">
        <f>_xlfn.IFNA('Stata dataset (real)'!Z61, "")</f>
        <v>16.056939658260902</v>
      </c>
      <c r="T61" s="72">
        <f>IF('Interface nominal'!C61 = "2019-20", 1, 0)</f>
        <v>0</v>
      </c>
      <c r="U61" s="72">
        <f t="shared" si="5"/>
        <v>0</v>
      </c>
    </row>
    <row r="62" spans="1:21" x14ac:dyDescent="0.4">
      <c r="A62" s="63" t="str">
        <f t="shared" si="0"/>
        <v>NWT25</v>
      </c>
      <c r="B62" s="63" t="s">
        <v>289</v>
      </c>
      <c r="C62" s="160" t="s">
        <v>516</v>
      </c>
      <c r="D62" s="72">
        <f>_xlfn.IFNA(SUM('Stata dataset (nominal)'!E61:K61, 'Stata dataset (nominal)'!AB61, 'Stata dataset (nominal)'!AD61), "")</f>
        <v>115.86275524500201</v>
      </c>
      <c r="E62" s="72">
        <f>_xlfn.IFNA('Stata dataset (nominal)'!F61+'Stata dataset (nominal)'!G61, "")</f>
        <v>66.119888207157985</v>
      </c>
      <c r="F62" s="72">
        <f t="shared" si="1"/>
        <v>49.742867037844022</v>
      </c>
      <c r="G62" s="72"/>
      <c r="H62" s="72"/>
      <c r="I62" s="72"/>
      <c r="J62" s="72">
        <f>_xlfn.IFNA(SUM('Stata dataset (nominal)'!E61:K61, 'Stata dataset (nominal)'!AC61, 'Stata dataset (nominal)'!AD61), "")</f>
        <v>109.06548271097648</v>
      </c>
      <c r="K62" s="72">
        <f t="shared" si="3"/>
        <v>42.945594503818498</v>
      </c>
      <c r="L62" s="72">
        <f>_xlfn.IFNA(IF(C62 &lt; "2019-20", $J62, SUM('Stata dataset (nominal)'!E61:F61, 'Stata dataset (nominal)'!H61:K61, 'Stata dataset (nominal)'!N61, 'Stata dataset (nominal)'!AC61:AD61)), "")</f>
        <v>109.06548271097648</v>
      </c>
      <c r="M62" s="72">
        <f t="shared" si="4"/>
        <v>42.945594503818498</v>
      </c>
      <c r="N62" s="72">
        <f>_xlfn.IFNA(SUM('Stata dataset (real)'!O62:T62), "")</f>
        <v>3251.9560000000001</v>
      </c>
      <c r="O62" s="72">
        <f>_xlfn.IFNA(SUM('Stata dataset (real)'!R62, 'Stata dataset (real)'!S62, 'Stata dataset (real)'!T62)/'Interface nominal'!$N62, "")</f>
        <v>0.50705513850740902</v>
      </c>
      <c r="P62" s="72">
        <f>_xlfn.IFNA(SUM('Stata dataset (real)'!Q62, 'Stata dataset (real)'!T62)/$N62, "")</f>
        <v>0.95034465410971125</v>
      </c>
      <c r="Q62" s="72">
        <f>_xlfn.IFNA('Stata dataset (nominal)'!AA61*1000/'Interface nominal'!N62, "")</f>
        <v>473.56972260020586</v>
      </c>
      <c r="R62" s="72" t="str">
        <f>_xlfn.IFNA('Stata dataset (real)'!U62, "")</f>
        <v/>
      </c>
      <c r="S62" s="72" t="str">
        <f>_xlfn.IFNA('Stata dataset (real)'!Z62, "")</f>
        <v/>
      </c>
      <c r="T62" s="72">
        <f>IF('Interface nominal'!C62 = "2019-20", 1, 0)</f>
        <v>0</v>
      </c>
      <c r="U62" s="72">
        <f t="shared" si="5"/>
        <v>0</v>
      </c>
    </row>
    <row r="63" spans="1:21" x14ac:dyDescent="0.4">
      <c r="A63" s="63" t="str">
        <f t="shared" si="0"/>
        <v>NWT26</v>
      </c>
      <c r="B63" s="63" t="s">
        <v>289</v>
      </c>
      <c r="C63" s="160" t="s">
        <v>518</v>
      </c>
      <c r="D63" s="72">
        <f>_xlfn.IFNA(SUM('Stata dataset (nominal)'!E62:K62, 'Stata dataset (nominal)'!AB62, 'Stata dataset (nominal)'!AD62), "")</f>
        <v>138.99410517885971</v>
      </c>
      <c r="E63" s="72">
        <f>_xlfn.IFNA('Stata dataset (nominal)'!F62+'Stata dataset (nominal)'!G62, "")</f>
        <v>83.379431879563313</v>
      </c>
      <c r="F63" s="72">
        <f t="shared" si="1"/>
        <v>55.614673299296399</v>
      </c>
      <c r="G63" s="72"/>
      <c r="H63" s="72"/>
      <c r="I63" s="72"/>
      <c r="J63" s="72">
        <f>_xlfn.IFNA(SUM('Stata dataset (nominal)'!E62:K62, 'Stata dataset (nominal)'!AC62, 'Stata dataset (nominal)'!AD62), "")</f>
        <v>133.30458188243571</v>
      </c>
      <c r="K63" s="72">
        <f t="shared" si="3"/>
        <v>49.9251500028724</v>
      </c>
      <c r="L63" s="72">
        <f>_xlfn.IFNA(IF(C63 &lt; "2019-20", $J63, SUM('Stata dataset (nominal)'!E62:F62, 'Stata dataset (nominal)'!H62:K62, 'Stata dataset (nominal)'!N62, 'Stata dataset (nominal)'!AC62:AD62)), "")</f>
        <v>133.30458188243571</v>
      </c>
      <c r="M63" s="72">
        <f t="shared" si="4"/>
        <v>49.9251500028724</v>
      </c>
      <c r="N63" s="72">
        <f>_xlfn.IFNA(SUM('Stata dataset (real)'!O63:T63), "")</f>
        <v>3276.0829999999996</v>
      </c>
      <c r="O63" s="72">
        <f>_xlfn.IFNA(SUM('Stata dataset (real)'!R63, 'Stata dataset (real)'!S63, 'Stata dataset (real)'!T63)/'Interface nominal'!$N63, "")</f>
        <v>0.52059853184427873</v>
      </c>
      <c r="P63" s="72">
        <f>_xlfn.IFNA(SUM('Stata dataset (real)'!Q63, 'Stata dataset (real)'!T63)/$N63, "")</f>
        <v>0.95053757795513738</v>
      </c>
      <c r="Q63" s="72">
        <f>_xlfn.IFNA('Stata dataset (nominal)'!AA62*1000/'Interface nominal'!N63, "")</f>
        <v>518.48129707875069</v>
      </c>
      <c r="R63" s="72" t="str">
        <f>_xlfn.IFNA('Stata dataset (real)'!U63, "")</f>
        <v/>
      </c>
      <c r="S63" s="72" t="str">
        <f>_xlfn.IFNA('Stata dataset (real)'!Z63, "")</f>
        <v/>
      </c>
      <c r="T63" s="72">
        <f>IF('Interface nominal'!C63 = "2019-20", 1, 0)</f>
        <v>0</v>
      </c>
      <c r="U63" s="72">
        <f t="shared" si="5"/>
        <v>0</v>
      </c>
    </row>
    <row r="64" spans="1:21" x14ac:dyDescent="0.4">
      <c r="A64" s="63" t="str">
        <f t="shared" si="0"/>
        <v>NWT27</v>
      </c>
      <c r="B64" s="63" t="s">
        <v>289</v>
      </c>
      <c r="C64" s="160" t="s">
        <v>519</v>
      </c>
      <c r="D64" s="72">
        <f>_xlfn.IFNA(SUM('Stata dataset (nominal)'!E63:K63, 'Stata dataset (nominal)'!AB63, 'Stata dataset (nominal)'!AD63), "")</f>
        <v>145.82521881557477</v>
      </c>
      <c r="E64" s="72">
        <f>_xlfn.IFNA('Stata dataset (nominal)'!F63+'Stata dataset (nominal)'!G63, "")</f>
        <v>88.495166051919909</v>
      </c>
      <c r="F64" s="72">
        <f t="shared" si="1"/>
        <v>57.330052763654862</v>
      </c>
      <c r="G64" s="72"/>
      <c r="H64" s="72"/>
      <c r="I64" s="72"/>
      <c r="J64" s="72">
        <f>_xlfn.IFNA(SUM('Stata dataset (nominal)'!E63:K63, 'Stata dataset (nominal)'!AC63, 'Stata dataset (nominal)'!AD63), "")</f>
        <v>140.90796325645286</v>
      </c>
      <c r="K64" s="72">
        <f t="shared" si="3"/>
        <v>52.41279720453295</v>
      </c>
      <c r="L64" s="72">
        <f>_xlfn.IFNA(IF(C64 &lt; "2019-20", $J64, SUM('Stata dataset (nominal)'!E63:F63, 'Stata dataset (nominal)'!H63:K63, 'Stata dataset (nominal)'!N63, 'Stata dataset (nominal)'!AC63:AD63)), "")</f>
        <v>140.90796325645286</v>
      </c>
      <c r="M64" s="72">
        <f t="shared" si="4"/>
        <v>52.41279720453295</v>
      </c>
      <c r="N64" s="72">
        <f>_xlfn.IFNA(SUM('Stata dataset (real)'!O64:T64), "")</f>
        <v>3301.7659999999996</v>
      </c>
      <c r="O64" s="72">
        <f>_xlfn.IFNA(SUM('Stata dataset (real)'!R64, 'Stata dataset (real)'!S64, 'Stata dataset (real)'!T64)/'Interface nominal'!$N64, "")</f>
        <v>0.53746298193148767</v>
      </c>
      <c r="P64" s="72">
        <f>_xlfn.IFNA(SUM('Stata dataset (real)'!Q64, 'Stata dataset (real)'!T64)/$N64, "")</f>
        <v>0.95075059831617392</v>
      </c>
      <c r="Q64" s="72">
        <f>_xlfn.IFNA('Stata dataset (nominal)'!AA63*1000/'Interface nominal'!N64, "")</f>
        <v>558.13173011443575</v>
      </c>
      <c r="R64" s="72" t="str">
        <f>_xlfn.IFNA('Stata dataset (real)'!U64, "")</f>
        <v/>
      </c>
      <c r="S64" s="72" t="str">
        <f>_xlfn.IFNA('Stata dataset (real)'!Z64, "")</f>
        <v/>
      </c>
      <c r="T64" s="72">
        <f>IF('Interface nominal'!C64 = "2019-20", 1, 0)</f>
        <v>0</v>
      </c>
      <c r="U64" s="72">
        <f t="shared" si="5"/>
        <v>0</v>
      </c>
    </row>
    <row r="65" spans="1:21" x14ac:dyDescent="0.4">
      <c r="A65" s="63" t="str">
        <f t="shared" si="0"/>
        <v>NWT28</v>
      </c>
      <c r="B65" s="63" t="s">
        <v>289</v>
      </c>
      <c r="C65" s="160" t="s">
        <v>520</v>
      </c>
      <c r="D65" s="72">
        <f>_xlfn.IFNA(SUM('Stata dataset (nominal)'!E64:K64, 'Stata dataset (nominal)'!AB64, 'Stata dataset (nominal)'!AD64), "")</f>
        <v>151.5233747266974</v>
      </c>
      <c r="E65" s="72">
        <f>_xlfn.IFNA('Stata dataset (nominal)'!F64+'Stata dataset (nominal)'!G64, "")</f>
        <v>98.203512296280095</v>
      </c>
      <c r="F65" s="72">
        <f t="shared" si="1"/>
        <v>53.319862430417302</v>
      </c>
      <c r="G65" s="72"/>
      <c r="H65" s="72"/>
      <c r="I65" s="72"/>
      <c r="J65" s="72">
        <f>_xlfn.IFNA(SUM('Stata dataset (nominal)'!E64:K64, 'Stata dataset (nominal)'!AC64, 'Stata dataset (nominal)'!AD64), "")</f>
        <v>147.66563675030343</v>
      </c>
      <c r="K65" s="72">
        <f t="shared" si="3"/>
        <v>49.462124454023339</v>
      </c>
      <c r="L65" s="72">
        <f>_xlfn.IFNA(IF(C65 &lt; "2019-20", $J65, SUM('Stata dataset (nominal)'!E64:F64, 'Stata dataset (nominal)'!H64:K64, 'Stata dataset (nominal)'!N64, 'Stata dataset (nominal)'!AC64:AD64)), "")</f>
        <v>147.66563675030343</v>
      </c>
      <c r="M65" s="72">
        <f t="shared" si="4"/>
        <v>49.462124454023339</v>
      </c>
      <c r="N65" s="72">
        <f>_xlfn.IFNA(SUM('Stata dataset (real)'!O65:T65), "")</f>
        <v>3333.0630000000001</v>
      </c>
      <c r="O65" s="72">
        <f>_xlfn.IFNA(SUM('Stata dataset (real)'!R65, 'Stata dataset (real)'!S65, 'Stata dataset (real)'!T65)/'Interface nominal'!$N65, "")</f>
        <v>0.55599669133166696</v>
      </c>
      <c r="P65" s="72">
        <f>_xlfn.IFNA(SUM('Stata dataset (real)'!Q65, 'Stata dataset (real)'!T65)/$N65, "")</f>
        <v>0.95105553060353187</v>
      </c>
      <c r="Q65" s="72">
        <f>_xlfn.IFNA('Stata dataset (nominal)'!AA64*1000/'Interface nominal'!N65, "")</f>
        <v>582.50067476406628</v>
      </c>
      <c r="R65" s="72" t="str">
        <f>_xlfn.IFNA('Stata dataset (real)'!U65, "")</f>
        <v/>
      </c>
      <c r="S65" s="72" t="str">
        <f>_xlfn.IFNA('Stata dataset (real)'!Z65, "")</f>
        <v/>
      </c>
      <c r="T65" s="72">
        <f>IF('Interface nominal'!C65 = "2019-20", 1, 0)</f>
        <v>0</v>
      </c>
      <c r="U65" s="72">
        <f t="shared" si="5"/>
        <v>0</v>
      </c>
    </row>
    <row r="66" spans="1:21" x14ac:dyDescent="0.4">
      <c r="A66" s="63" t="str">
        <f t="shared" si="0"/>
        <v>NWT29</v>
      </c>
      <c r="B66" s="63" t="s">
        <v>289</v>
      </c>
      <c r="C66" s="160" t="s">
        <v>521</v>
      </c>
      <c r="D66" s="72">
        <f>_xlfn.IFNA(SUM('Stata dataset (nominal)'!E65:K65, 'Stata dataset (nominal)'!AB65, 'Stata dataset (nominal)'!AD65), "")</f>
        <v>158.36137214344973</v>
      </c>
      <c r="E66" s="72">
        <f>_xlfn.IFNA('Stata dataset (nominal)'!F65+'Stata dataset (nominal)'!G65, "")</f>
        <v>104.37219188756811</v>
      </c>
      <c r="F66" s="72">
        <f t="shared" ref="F66:F126" si="6">$D66-$E66</f>
        <v>53.989180255881621</v>
      </c>
      <c r="G66" s="72"/>
      <c r="H66" s="72"/>
      <c r="I66" s="72"/>
      <c r="J66" s="72">
        <f>_xlfn.IFNA(SUM('Stata dataset (nominal)'!E65:K65, 'Stata dataset (nominal)'!AC65, 'Stata dataset (nominal)'!AD65), "")</f>
        <v>154.60223548494631</v>
      </c>
      <c r="K66" s="72">
        <f t="shared" si="3"/>
        <v>50.230043597378199</v>
      </c>
      <c r="L66" s="72">
        <f>_xlfn.IFNA(IF(C66 &lt; "2019-20", $J66, SUM('Stata dataset (nominal)'!E65:F65, 'Stata dataset (nominal)'!H65:K65, 'Stata dataset (nominal)'!N65, 'Stata dataset (nominal)'!AC65:AD65)), "")</f>
        <v>154.60223548494631</v>
      </c>
      <c r="M66" s="72">
        <f t="shared" si="4"/>
        <v>50.230043597378199</v>
      </c>
      <c r="N66" s="72">
        <f>_xlfn.IFNA(SUM('Stata dataset (real)'!O66:T66), "")</f>
        <v>3366.4749999999999</v>
      </c>
      <c r="O66" s="72">
        <f>_xlfn.IFNA(SUM('Stata dataset (real)'!R66, 'Stata dataset (real)'!S66, 'Stata dataset (real)'!T66)/'Interface nominal'!$N66, "")</f>
        <v>0.57568109075516682</v>
      </c>
      <c r="P66" s="72">
        <f>_xlfn.IFNA(SUM('Stata dataset (real)'!Q66, 'Stata dataset (real)'!T66)/$N66, "")</f>
        <v>0.95137792498087759</v>
      </c>
      <c r="Q66" s="72">
        <f>_xlfn.IFNA('Stata dataset (nominal)'!AA65*1000/'Interface nominal'!N66, "")</f>
        <v>613.73334022158815</v>
      </c>
      <c r="R66" s="72" t="str">
        <f>_xlfn.IFNA('Stata dataset (real)'!U66, "")</f>
        <v/>
      </c>
      <c r="S66" s="72" t="str">
        <f>_xlfn.IFNA('Stata dataset (real)'!Z66, "")</f>
        <v/>
      </c>
      <c r="T66" s="72">
        <f>IF('Interface nominal'!C66 = "2019-20", 1, 0)</f>
        <v>0</v>
      </c>
      <c r="U66" s="72">
        <f t="shared" ref="U66:U126" si="7">IF(C66 = "2020-21", 1, 0)</f>
        <v>0</v>
      </c>
    </row>
    <row r="67" spans="1:21" x14ac:dyDescent="0.4">
      <c r="A67" s="63" t="str">
        <f t="shared" si="0"/>
        <v>NWT30</v>
      </c>
      <c r="B67" s="63" t="s">
        <v>289</v>
      </c>
      <c r="C67" s="160" t="s">
        <v>522</v>
      </c>
      <c r="D67" s="72">
        <f>_xlfn.IFNA(SUM('Stata dataset (nominal)'!E66:K66, 'Stata dataset (nominal)'!AB66, 'Stata dataset (nominal)'!AD66), "")</f>
        <v>165.24969381054251</v>
      </c>
      <c r="E67" s="72">
        <f>_xlfn.IFNA('Stata dataset (nominal)'!F66+'Stata dataset (nominal)'!G66, "")</f>
        <v>109.74033020073799</v>
      </c>
      <c r="F67" s="72">
        <f t="shared" si="6"/>
        <v>55.509363609804524</v>
      </c>
      <c r="G67" s="72"/>
      <c r="H67" s="72"/>
      <c r="I67" s="72"/>
      <c r="J67" s="72">
        <f>_xlfn.IFNA(SUM('Stata dataset (nominal)'!E66:K66, 'Stata dataset (nominal)'!AC66, 'Stata dataset (nominal)'!AD66), "")</f>
        <v>161.48418277426069</v>
      </c>
      <c r="K67" s="72">
        <f t="shared" si="3"/>
        <v>51.743852573522702</v>
      </c>
      <c r="L67" s="72">
        <f>_xlfn.IFNA(IF(C67 &lt; "2019-20", $J67, SUM('Stata dataset (nominal)'!E66:F66, 'Stata dataset (nominal)'!H66:K66, 'Stata dataset (nominal)'!N66, 'Stata dataset (nominal)'!AC66:AD66)), "")</f>
        <v>161.48418277426069</v>
      </c>
      <c r="M67" s="72">
        <f t="shared" si="4"/>
        <v>51.743852573522702</v>
      </c>
      <c r="N67" s="72">
        <f>_xlfn.IFNA(SUM('Stata dataset (real)'!O67:T67), "")</f>
        <v>3397.2159999999994</v>
      </c>
      <c r="O67" s="72">
        <f>_xlfn.IFNA(SUM('Stata dataset (real)'!R67, 'Stata dataset (real)'!S67, 'Stata dataset (real)'!T67)/'Interface nominal'!$N67, "")</f>
        <v>0.59316981905183552</v>
      </c>
      <c r="P67" s="72">
        <f>_xlfn.IFNA(SUM('Stata dataset (real)'!Q67, 'Stata dataset (real)'!T67)/$N67, "")</f>
        <v>0.95163157126305797</v>
      </c>
      <c r="Q67" s="72">
        <f>_xlfn.IFNA('Stata dataset (nominal)'!AA66*1000/'Interface nominal'!N67, "")</f>
        <v>656.30527259814471</v>
      </c>
      <c r="R67" s="72" t="str">
        <f>_xlfn.IFNA('Stata dataset (real)'!U67, "")</f>
        <v/>
      </c>
      <c r="S67" s="72" t="str">
        <f>_xlfn.IFNA('Stata dataset (real)'!Z67, "")</f>
        <v/>
      </c>
      <c r="T67" s="72">
        <f>IF('Interface nominal'!C67 = "2019-20", 1, 0)</f>
        <v>0</v>
      </c>
      <c r="U67" s="72">
        <f t="shared" si="7"/>
        <v>0</v>
      </c>
    </row>
    <row r="68" spans="1:21" x14ac:dyDescent="0.4">
      <c r="A68" s="63" t="str">
        <f t="shared" si="0"/>
        <v>SRN14</v>
      </c>
      <c r="B68" s="63" t="s">
        <v>301</v>
      </c>
      <c r="C68" s="63" t="s">
        <v>243</v>
      </c>
      <c r="D68" s="72">
        <f>_xlfn.IFNA(SUM('Stata dataset (nominal)'!E67:K67, 'Stata dataset (nominal)'!AB67, 'Stata dataset (nominal)'!AD67), "")</f>
        <v>83.58899999999997</v>
      </c>
      <c r="E68" s="72">
        <f>_xlfn.IFNA('Stata dataset (nominal)'!F67+'Stata dataset (nominal)'!G67, "")</f>
        <v>34.200000000000003</v>
      </c>
      <c r="F68" s="72">
        <f t="shared" si="6"/>
        <v>49.388999999999967</v>
      </c>
      <c r="G68" s="72">
        <f>_xlfn.IFNA(IF(C68 &lt; "2019-20", $D68, SUM('Stata dataset (nominal)'!E67:F67, 'Stata dataset (nominal)'!H67:K67, 'Stata dataset (nominal)'!N67, 'Stata dataset (nominal)'!AB67, 'Stata dataset (nominal)'!AD67)), "")</f>
        <v>83.58899999999997</v>
      </c>
      <c r="H68" s="72">
        <f>IFERROR(IF('Interface nominal'!$C68 &lt; "2019-20", $E68, 'Stata dataset (nominal)'!F67+'Stata dataset (nominal)'!N67), "")</f>
        <v>34.200000000000003</v>
      </c>
      <c r="I68" s="72">
        <f t="shared" si="2"/>
        <v>49.388999999999967</v>
      </c>
      <c r="J68" s="72">
        <f>_xlfn.IFNA(SUM('Stata dataset (nominal)'!E67:K67, 'Stata dataset (nominal)'!AC67, 'Stata dataset (nominal)'!AD67), "")</f>
        <v>74.768999999999977</v>
      </c>
      <c r="K68" s="72">
        <f t="shared" si="3"/>
        <v>40.568999999999974</v>
      </c>
      <c r="L68" s="72">
        <f>_xlfn.IFNA(IF(C68 &lt; "2019-20", $J68, SUM('Stata dataset (nominal)'!E67:F67, 'Stata dataset (nominal)'!H67:K67, 'Stata dataset (nominal)'!N67, 'Stata dataset (nominal)'!AC67:AD67)), "")</f>
        <v>74.768999999999977</v>
      </c>
      <c r="M68" s="72">
        <f t="shared" si="4"/>
        <v>40.568999999999974</v>
      </c>
      <c r="N68" s="72">
        <f>_xlfn.IFNA(SUM('Stata dataset (real)'!O68:T68), "")</f>
        <v>1858.6345000000001</v>
      </c>
      <c r="O68" s="72">
        <f>_xlfn.IFNA(SUM('Stata dataset (real)'!R68, 'Stata dataset (real)'!S68, 'Stata dataset (real)'!T68)/'Interface nominal'!$N68, "")</f>
        <v>0.61948946928511228</v>
      </c>
      <c r="P68" s="72">
        <f>_xlfn.IFNA(SUM('Stata dataset (real)'!Q68, 'Stata dataset (real)'!T68)/$N68, "")</f>
        <v>0.49235285366757153</v>
      </c>
      <c r="Q68" s="72">
        <f>_xlfn.IFNA('Stata dataset (nominal)'!AA67*1000/'Interface nominal'!N68, "")</f>
        <v>348.78286436142122</v>
      </c>
      <c r="R68" s="72">
        <f>_xlfn.IFNA('Stata dataset (real)'!U68, "")</f>
        <v>24.577279769331188</v>
      </c>
      <c r="S68" s="72">
        <f>_xlfn.IFNA('Stata dataset (real)'!Z68, "")</f>
        <v>12.563992938899126</v>
      </c>
      <c r="T68" s="72">
        <f>IF('Interface nominal'!C68 = "2019-20", 1, 0)</f>
        <v>0</v>
      </c>
      <c r="U68" s="72">
        <f t="shared" si="7"/>
        <v>0</v>
      </c>
    </row>
    <row r="69" spans="1:21" x14ac:dyDescent="0.4">
      <c r="A69" s="63" t="str">
        <f t="shared" si="0"/>
        <v>SRN15</v>
      </c>
      <c r="B69" s="63" t="s">
        <v>301</v>
      </c>
      <c r="C69" s="63" t="s">
        <v>245</v>
      </c>
      <c r="D69" s="72">
        <f>_xlfn.IFNA(SUM('Stata dataset (nominal)'!E68:K68, 'Stata dataset (nominal)'!AB68, 'Stata dataset (nominal)'!AD68), "")</f>
        <v>80.619</v>
      </c>
      <c r="E69" s="72">
        <f>_xlfn.IFNA('Stata dataset (nominal)'!F68+'Stata dataset (nominal)'!G68, "")</f>
        <v>33.299999999999997</v>
      </c>
      <c r="F69" s="72">
        <f t="shared" si="6"/>
        <v>47.319000000000003</v>
      </c>
      <c r="G69" s="72">
        <f>_xlfn.IFNA(IF(C69 &lt; "2019-20", $D69, SUM('Stata dataset (nominal)'!E68:F68, 'Stata dataset (nominal)'!H68:K68, 'Stata dataset (nominal)'!N68, 'Stata dataset (nominal)'!AB68, 'Stata dataset (nominal)'!AD68)), "")</f>
        <v>80.619</v>
      </c>
      <c r="H69" s="72">
        <f>IFERROR(IF('Interface nominal'!$C69 &lt; "2019-20", $E69, 'Stata dataset (nominal)'!F68+'Stata dataset (nominal)'!N68), "")</f>
        <v>33.299999999999997</v>
      </c>
      <c r="I69" s="72">
        <f t="shared" si="2"/>
        <v>47.319000000000003</v>
      </c>
      <c r="J69" s="72">
        <f>_xlfn.IFNA(SUM('Stata dataset (nominal)'!E68:K68, 'Stata dataset (nominal)'!AC68, 'Stata dataset (nominal)'!AD68), "")</f>
        <v>74</v>
      </c>
      <c r="K69" s="72">
        <f t="shared" si="3"/>
        <v>40.700000000000003</v>
      </c>
      <c r="L69" s="72">
        <f>_xlfn.IFNA(IF(C69 &lt; "2019-20", $J69, SUM('Stata dataset (nominal)'!E68:F68, 'Stata dataset (nominal)'!H68:K68, 'Stata dataset (nominal)'!N68, 'Stata dataset (nominal)'!AC68:AD68)), "")</f>
        <v>74</v>
      </c>
      <c r="M69" s="72">
        <f t="shared" si="4"/>
        <v>40.700000000000003</v>
      </c>
      <c r="N69" s="72">
        <f>_xlfn.IFNA(SUM('Stata dataset (real)'!O69:T69), "")</f>
        <v>1866.5440000000001</v>
      </c>
      <c r="O69" s="72">
        <f>_xlfn.IFNA(SUM('Stata dataset (real)'!R69, 'Stata dataset (real)'!S69, 'Stata dataset (real)'!T69)/'Interface nominal'!$N69, "")</f>
        <v>0.68626241867322713</v>
      </c>
      <c r="P69" s="72">
        <f>_xlfn.IFNA(SUM('Stata dataset (real)'!Q69, 'Stata dataset (real)'!T69)/$N69, "")</f>
        <v>0.49075992850958777</v>
      </c>
      <c r="Q69" s="72">
        <f>_xlfn.IFNA('Stata dataset (nominal)'!AA68*1000/'Interface nominal'!N69, "")</f>
        <v>363.48113168131943</v>
      </c>
      <c r="R69" s="72">
        <f>_xlfn.IFNA('Stata dataset (real)'!U69, "")</f>
        <v>24.365158642932879</v>
      </c>
      <c r="S69" s="72">
        <f>_xlfn.IFNA('Stata dataset (real)'!Z69, "")</f>
        <v>12.564708944948883</v>
      </c>
      <c r="T69" s="72">
        <f>IF('Interface nominal'!C69 = "2019-20", 1, 0)</f>
        <v>0</v>
      </c>
      <c r="U69" s="72">
        <f t="shared" si="7"/>
        <v>0</v>
      </c>
    </row>
    <row r="70" spans="1:21" x14ac:dyDescent="0.4">
      <c r="A70" s="63" t="str">
        <f t="shared" si="0"/>
        <v>SRN16</v>
      </c>
      <c r="B70" s="63" t="s">
        <v>301</v>
      </c>
      <c r="C70" s="63" t="s">
        <v>247</v>
      </c>
      <c r="D70" s="72">
        <f>_xlfn.IFNA(SUM('Stata dataset (nominal)'!E69:K69, 'Stata dataset (nominal)'!AB69, 'Stata dataset (nominal)'!AD69), "")</f>
        <v>84.652999999999992</v>
      </c>
      <c r="E70" s="72">
        <f>_xlfn.IFNA('Stata dataset (nominal)'!F69+'Stata dataset (nominal)'!G69, "")</f>
        <v>37.986999999999995</v>
      </c>
      <c r="F70" s="72">
        <f t="shared" si="6"/>
        <v>46.665999999999997</v>
      </c>
      <c r="G70" s="72">
        <f>_xlfn.IFNA(IF(C70 &lt; "2019-20", $D70, SUM('Stata dataset (nominal)'!E69:F69, 'Stata dataset (nominal)'!H69:K69, 'Stata dataset (nominal)'!N69, 'Stata dataset (nominal)'!AB69, 'Stata dataset (nominal)'!AD69)), "")</f>
        <v>84.652999999999992</v>
      </c>
      <c r="H70" s="72">
        <f>IFERROR(IF('Interface nominal'!$C70 &lt; "2019-20", $E70, 'Stata dataset (nominal)'!F69+'Stata dataset (nominal)'!N69), "")</f>
        <v>37.986999999999995</v>
      </c>
      <c r="I70" s="72">
        <f t="shared" si="2"/>
        <v>46.665999999999997</v>
      </c>
      <c r="J70" s="72">
        <f>_xlfn.IFNA(SUM('Stata dataset (nominal)'!E69:K69, 'Stata dataset (nominal)'!AC69, 'Stata dataset (nominal)'!AD69), "")</f>
        <v>85.724999999999994</v>
      </c>
      <c r="K70" s="72">
        <f t="shared" ref="K70:K133" si="8">J70-E70</f>
        <v>47.738</v>
      </c>
      <c r="L70" s="72">
        <f>_xlfn.IFNA(IF(C70 &lt; "2019-20", $J70, SUM('Stata dataset (nominal)'!E69:F69, 'Stata dataset (nominal)'!H69:K69, 'Stata dataset (nominal)'!N69, 'Stata dataset (nominal)'!AC69:AD69)), "")</f>
        <v>85.724999999999994</v>
      </c>
      <c r="M70" s="72">
        <f t="shared" ref="M70:M133" si="9">L70-E70</f>
        <v>47.738</v>
      </c>
      <c r="N70" s="72">
        <f>_xlfn.IFNA(SUM('Stata dataset (real)'!O70:T70), "")</f>
        <v>1881.846</v>
      </c>
      <c r="O70" s="72">
        <f>_xlfn.IFNA(SUM('Stata dataset (real)'!R70, 'Stata dataset (real)'!S70, 'Stata dataset (real)'!T70)/'Interface nominal'!$N70, "")</f>
        <v>0.73037990356277827</v>
      </c>
      <c r="P70" s="72">
        <f>_xlfn.IFNA(SUM('Stata dataset (real)'!Q70, 'Stata dataset (real)'!T70)/$N70, "")</f>
        <v>0.48898501790263393</v>
      </c>
      <c r="Q70" s="72">
        <f>_xlfn.IFNA('Stata dataset (nominal)'!AA69*1000/'Interface nominal'!N70, "")</f>
        <v>337.14782494923202</v>
      </c>
      <c r="R70" s="72">
        <f>_xlfn.IFNA('Stata dataset (real)'!U70, "")</f>
        <v>23.986022583005592</v>
      </c>
      <c r="S70" s="72">
        <f>_xlfn.IFNA('Stata dataset (real)'!Z70, "")</f>
        <v>12.565788428158035</v>
      </c>
      <c r="T70" s="72">
        <f>IF('Interface nominal'!C70 = "2019-20", 1, 0)</f>
        <v>0</v>
      </c>
      <c r="U70" s="72">
        <f t="shared" si="7"/>
        <v>0</v>
      </c>
    </row>
    <row r="71" spans="1:21" x14ac:dyDescent="0.4">
      <c r="A71" s="63" t="str">
        <f t="shared" si="0"/>
        <v>SRN17</v>
      </c>
      <c r="B71" s="63" t="s">
        <v>301</v>
      </c>
      <c r="C71" s="63" t="s">
        <v>249</v>
      </c>
      <c r="D71" s="72">
        <f>_xlfn.IFNA(SUM('Stata dataset (nominal)'!E70:K70, 'Stata dataset (nominal)'!AB70, 'Stata dataset (nominal)'!AD70), "")</f>
        <v>89.896999999999991</v>
      </c>
      <c r="E71" s="72">
        <f>_xlfn.IFNA('Stata dataset (nominal)'!F70+'Stata dataset (nominal)'!G70, "")</f>
        <v>44.275999999999996</v>
      </c>
      <c r="F71" s="72">
        <f t="shared" si="6"/>
        <v>45.620999999999995</v>
      </c>
      <c r="G71" s="72">
        <f>_xlfn.IFNA(IF(C71 &lt; "2019-20", $D71, SUM('Stata dataset (nominal)'!E70:F70, 'Stata dataset (nominal)'!H70:K70, 'Stata dataset (nominal)'!N70, 'Stata dataset (nominal)'!AB70, 'Stata dataset (nominal)'!AD70)), "")</f>
        <v>89.896999999999991</v>
      </c>
      <c r="H71" s="72">
        <f>IFERROR(IF('Interface nominal'!$C71 &lt; "2019-20", $E71, 'Stata dataset (nominal)'!F70+'Stata dataset (nominal)'!N70), "")</f>
        <v>44.275999999999996</v>
      </c>
      <c r="I71" s="72">
        <f t="shared" si="2"/>
        <v>45.620999999999995</v>
      </c>
      <c r="J71" s="72">
        <f>_xlfn.IFNA(SUM('Stata dataset (nominal)'!E70:K70, 'Stata dataset (nominal)'!AC70, 'Stata dataset (nominal)'!AD70), "")</f>
        <v>91.002999999999986</v>
      </c>
      <c r="K71" s="72">
        <f t="shared" si="8"/>
        <v>46.72699999999999</v>
      </c>
      <c r="L71" s="72">
        <f>_xlfn.IFNA(IF(C71 &lt; "2019-20", $J71, SUM('Stata dataset (nominal)'!E70:F70, 'Stata dataset (nominal)'!H70:K70, 'Stata dataset (nominal)'!N70, 'Stata dataset (nominal)'!AC70:AD70)), "")</f>
        <v>91.002999999999986</v>
      </c>
      <c r="M71" s="72">
        <f t="shared" si="9"/>
        <v>46.72699999999999</v>
      </c>
      <c r="N71" s="72">
        <f>_xlfn.IFNA(SUM('Stata dataset (real)'!O71:T71), "")</f>
        <v>1895.2260000000001</v>
      </c>
      <c r="O71" s="72">
        <f>_xlfn.IFNA(SUM('Stata dataset (real)'!R71, 'Stata dataset (real)'!S71, 'Stata dataset (real)'!T71)/'Interface nominal'!$N71, "")</f>
        <v>0.7553895946974134</v>
      </c>
      <c r="P71" s="72">
        <f>_xlfn.IFNA(SUM('Stata dataset (real)'!Q71, 'Stata dataset (real)'!T71)/$N71, "")</f>
        <v>0.48901555803898844</v>
      </c>
      <c r="Q71" s="72">
        <f>_xlfn.IFNA('Stata dataset (nominal)'!AA70*1000/'Interface nominal'!N71, "")</f>
        <v>331.89603772848199</v>
      </c>
      <c r="R71" s="72">
        <f>_xlfn.IFNA('Stata dataset (real)'!U71, "")</f>
        <v>23.16123058858367</v>
      </c>
      <c r="S71" s="72">
        <f>_xlfn.IFNA('Stata dataset (real)'!Z71, "")</f>
        <v>12.186069745238425</v>
      </c>
      <c r="T71" s="72">
        <f>IF('Interface nominal'!C71 = "2019-20", 1, 0)</f>
        <v>0</v>
      </c>
      <c r="U71" s="72">
        <f t="shared" si="7"/>
        <v>0</v>
      </c>
    </row>
    <row r="72" spans="1:21" x14ac:dyDescent="0.4">
      <c r="A72" s="63" t="str">
        <f t="shared" si="0"/>
        <v>SRN18</v>
      </c>
      <c r="B72" s="63" t="s">
        <v>301</v>
      </c>
      <c r="C72" s="63" t="s">
        <v>251</v>
      </c>
      <c r="D72" s="72">
        <f>_xlfn.IFNA(SUM('Stata dataset (nominal)'!E71:K71, 'Stata dataset (nominal)'!AB71, 'Stata dataset (nominal)'!AD71), "")</f>
        <v>81.754000000000005</v>
      </c>
      <c r="E72" s="72">
        <f>_xlfn.IFNA('Stata dataset (nominal)'!F71+'Stata dataset (nominal)'!G71, "")</f>
        <v>34.033999999999999</v>
      </c>
      <c r="F72" s="72">
        <f t="shared" si="6"/>
        <v>47.720000000000006</v>
      </c>
      <c r="G72" s="72">
        <f>_xlfn.IFNA(IF(C72 &lt; "2019-20", $D72, SUM('Stata dataset (nominal)'!E71:F71, 'Stata dataset (nominal)'!H71:K71, 'Stata dataset (nominal)'!N71, 'Stata dataset (nominal)'!AB71, 'Stata dataset (nominal)'!AD71)), "")</f>
        <v>81.754000000000005</v>
      </c>
      <c r="H72" s="72">
        <f>IFERROR(IF('Interface nominal'!$C72 &lt; "2019-20", $E72, 'Stata dataset (nominal)'!F71+'Stata dataset (nominal)'!N71), "")</f>
        <v>34.033999999999999</v>
      </c>
      <c r="I72" s="72">
        <f t="shared" si="2"/>
        <v>47.720000000000006</v>
      </c>
      <c r="J72" s="72">
        <f>_xlfn.IFNA(SUM('Stata dataset (nominal)'!E71:K71, 'Stata dataset (nominal)'!AC71, 'Stata dataset (nominal)'!AD71), "")</f>
        <v>83.79</v>
      </c>
      <c r="K72" s="72">
        <f t="shared" si="8"/>
        <v>49.756000000000007</v>
      </c>
      <c r="L72" s="72">
        <f>_xlfn.IFNA(IF(C72 &lt; "2019-20", $J72, SUM('Stata dataset (nominal)'!E71:F71, 'Stata dataset (nominal)'!H71:K71, 'Stata dataset (nominal)'!N71, 'Stata dataset (nominal)'!AC71:AD71)), "")</f>
        <v>83.79</v>
      </c>
      <c r="M72" s="72">
        <f t="shared" si="9"/>
        <v>49.756000000000007</v>
      </c>
      <c r="N72" s="72">
        <f>_xlfn.IFNA(SUM('Stata dataset (real)'!O72:T72), "")</f>
        <v>1904.9319999999998</v>
      </c>
      <c r="O72" s="72">
        <f>_xlfn.IFNA(SUM('Stata dataset (real)'!R72, 'Stata dataset (real)'!S72, 'Stata dataset (real)'!T72)/'Interface nominal'!$N72, "")</f>
        <v>0.77393943720825742</v>
      </c>
      <c r="P72" s="72">
        <f>_xlfn.IFNA(SUM('Stata dataset (real)'!Q72, 'Stata dataset (real)'!T72)/$N72, "")</f>
        <v>0.48835863957348613</v>
      </c>
      <c r="Q72" s="72">
        <f>_xlfn.IFNA('Stata dataset (nominal)'!AA71*1000/'Interface nominal'!N72, "")</f>
        <v>337.37004785472664</v>
      </c>
      <c r="R72" s="72">
        <f>_xlfn.IFNA('Stata dataset (real)'!U72, "")</f>
        <v>23.042561819008014</v>
      </c>
      <c r="S72" s="72">
        <f>_xlfn.IFNA('Stata dataset (real)'!Z72, "")</f>
        <v>11.805108054769903</v>
      </c>
      <c r="T72" s="72">
        <f>IF('Interface nominal'!C72 = "2019-20", 1, 0)</f>
        <v>0</v>
      </c>
      <c r="U72" s="72">
        <f t="shared" si="7"/>
        <v>0</v>
      </c>
    </row>
    <row r="73" spans="1:21" x14ac:dyDescent="0.4">
      <c r="A73" s="63" t="str">
        <f t="shared" si="0"/>
        <v>SRN19</v>
      </c>
      <c r="B73" s="63" t="s">
        <v>301</v>
      </c>
      <c r="C73" s="63" t="s">
        <v>253</v>
      </c>
      <c r="D73" s="72">
        <f>_xlfn.IFNA(SUM('Stata dataset (nominal)'!E72:K72, 'Stata dataset (nominal)'!AB72, 'Stata dataset (nominal)'!AD72), "")</f>
        <v>69.483000000000004</v>
      </c>
      <c r="E73" s="72">
        <f>_xlfn.IFNA('Stata dataset (nominal)'!F72+'Stata dataset (nominal)'!G72, "")</f>
        <v>24.512</v>
      </c>
      <c r="F73" s="72">
        <f t="shared" si="6"/>
        <v>44.971000000000004</v>
      </c>
      <c r="G73" s="72">
        <f>_xlfn.IFNA(IF(C73 &lt; "2019-20", $D73, SUM('Stata dataset (nominal)'!E72:F72, 'Stata dataset (nominal)'!H72:K72, 'Stata dataset (nominal)'!N72, 'Stata dataset (nominal)'!AB72, 'Stata dataset (nominal)'!AD72)), "")</f>
        <v>69.483000000000004</v>
      </c>
      <c r="H73" s="72">
        <f>IFERROR(IF('Interface nominal'!$C73 &lt; "2019-20", $E73, 'Stata dataset (nominal)'!F72+'Stata dataset (nominal)'!N72), "")</f>
        <v>24.512</v>
      </c>
      <c r="I73" s="72">
        <f t="shared" si="2"/>
        <v>44.971000000000004</v>
      </c>
      <c r="J73" s="72">
        <f>_xlfn.IFNA(SUM('Stata dataset (nominal)'!E72:K72, 'Stata dataset (nominal)'!AC72, 'Stata dataset (nominal)'!AD72), "")</f>
        <v>72.138999999999996</v>
      </c>
      <c r="K73" s="72">
        <f t="shared" si="8"/>
        <v>47.626999999999995</v>
      </c>
      <c r="L73" s="72">
        <f>_xlfn.IFNA(IF(C73 &lt; "2019-20", $J73, SUM('Stata dataset (nominal)'!E72:F72, 'Stata dataset (nominal)'!H72:K72, 'Stata dataset (nominal)'!N72, 'Stata dataset (nominal)'!AC72:AD72)), "")</f>
        <v>72.138999999999996</v>
      </c>
      <c r="M73" s="72">
        <f t="shared" si="9"/>
        <v>47.626999999999995</v>
      </c>
      <c r="N73" s="72">
        <f>_xlfn.IFNA(SUM('Stata dataset (real)'!O73:T73), "")</f>
        <v>1919.6439999999998</v>
      </c>
      <c r="O73" s="72">
        <f>_xlfn.IFNA(SUM('Stata dataset (real)'!R73, 'Stata dataset (real)'!S73, 'Stata dataset (real)'!T73)/'Interface nominal'!$N73, "")</f>
        <v>0.78886658151198874</v>
      </c>
      <c r="P73" s="72">
        <f>_xlfn.IFNA(SUM('Stata dataset (real)'!Q73, 'Stata dataset (real)'!T73)/$N73, "")</f>
        <v>0.4880779977954246</v>
      </c>
      <c r="Q73" s="72">
        <f>_xlfn.IFNA('Stata dataset (nominal)'!AA72*1000/'Interface nominal'!N73, "")</f>
        <v>350.00291720756564</v>
      </c>
      <c r="R73" s="72">
        <f>_xlfn.IFNA('Stata dataset (real)'!U73, "")</f>
        <v>22.270440705929374</v>
      </c>
      <c r="S73" s="72">
        <f>_xlfn.IFNA('Stata dataset (real)'!Z73, "")</f>
        <v>11.430621259323186</v>
      </c>
      <c r="T73" s="72">
        <f>IF('Interface nominal'!C73 = "2019-20", 1, 0)</f>
        <v>0</v>
      </c>
      <c r="U73" s="72">
        <f t="shared" si="7"/>
        <v>0</v>
      </c>
    </row>
    <row r="74" spans="1:21" x14ac:dyDescent="0.4">
      <c r="A74" s="63" t="str">
        <f t="shared" si="0"/>
        <v>SRN20</v>
      </c>
      <c r="B74" s="63" t="s">
        <v>301</v>
      </c>
      <c r="C74" s="63" t="s">
        <v>255</v>
      </c>
      <c r="D74" s="72">
        <f>_xlfn.IFNA(SUM('Stata dataset (nominal)'!E73:K73, 'Stata dataset (nominal)'!AB73, 'Stata dataset (nominal)'!AD73), "")</f>
        <v>87.324000000000012</v>
      </c>
      <c r="E74" s="72">
        <f>_xlfn.IFNA('Stata dataset (nominal)'!F73+'Stata dataset (nominal)'!G73, "")</f>
        <v>43.591999999999999</v>
      </c>
      <c r="F74" s="72">
        <f t="shared" si="6"/>
        <v>43.732000000000014</v>
      </c>
      <c r="G74" s="72">
        <f>_xlfn.IFNA(IF(C74 &lt; "2019-20", $D74, SUM('Stata dataset (nominal)'!E73:F73, 'Stata dataset (nominal)'!H73:K73, 'Stata dataset (nominal)'!N73, 'Stata dataset (nominal)'!AB73, 'Stata dataset (nominal)'!AD73)), "")</f>
        <v>57.902000000000001</v>
      </c>
      <c r="H74" s="72" t="str">
        <f>IFERROR(IF('Interface nominal'!$C74 &lt; "2019-20", $E74, 'Stata dataset (nominal)'!F73+'Stata dataset (nominal)'!N73), "")</f>
        <v/>
      </c>
      <c r="I74" s="72" t="str">
        <f t="shared" si="2"/>
        <v/>
      </c>
      <c r="J74" s="72">
        <f>_xlfn.IFNA(SUM('Stata dataset (nominal)'!E73:K73, 'Stata dataset (nominal)'!AC73, 'Stata dataset (nominal)'!AD73), "")</f>
        <v>91.25500000000001</v>
      </c>
      <c r="K74" s="72">
        <f t="shared" si="8"/>
        <v>47.663000000000011</v>
      </c>
      <c r="L74" s="72">
        <f>_xlfn.IFNA(IF(C74 &lt; "2019-20", $J74, SUM('Stata dataset (nominal)'!E73:F73, 'Stata dataset (nominal)'!H73:K73, 'Stata dataset (nominal)'!N73, 'Stata dataset (nominal)'!AC73:AD73)), "")</f>
        <v>61.832999999999998</v>
      </c>
      <c r="M74" s="72">
        <f t="shared" si="9"/>
        <v>18.241</v>
      </c>
      <c r="N74" s="72">
        <f>_xlfn.IFNA(SUM('Stata dataset (real)'!O74:T74), "")</f>
        <v>1932.8530000000001</v>
      </c>
      <c r="O74" s="72">
        <f>_xlfn.IFNA(SUM('Stata dataset (real)'!R74, 'Stata dataset (real)'!S74, 'Stata dataset (real)'!T74)/'Interface nominal'!$N74, "")</f>
        <v>0.79722151658713813</v>
      </c>
      <c r="P74" s="72">
        <f>_xlfn.IFNA(SUM('Stata dataset (real)'!Q74, 'Stata dataset (real)'!T74)/$N74, "")</f>
        <v>0.48751819201977592</v>
      </c>
      <c r="Q74" s="72">
        <f>_xlfn.IFNA('Stata dataset (nominal)'!AA73*1000/'Interface nominal'!N74, "")</f>
        <v>350.00178492622047</v>
      </c>
      <c r="R74" s="72">
        <f>_xlfn.IFNA('Stata dataset (real)'!U74, "")</f>
        <v>21.529430212441586</v>
      </c>
      <c r="S74" s="72">
        <f>_xlfn.IFNA('Stata dataset (real)'!Z74, "")</f>
        <v>11.047502565691792</v>
      </c>
      <c r="T74" s="72">
        <f>IF('Interface nominal'!C74 = "2019-20", 1, 0)</f>
        <v>1</v>
      </c>
      <c r="U74" s="72">
        <f t="shared" si="7"/>
        <v>0</v>
      </c>
    </row>
    <row r="75" spans="1:21" x14ac:dyDescent="0.4">
      <c r="A75" s="63" t="str">
        <f t="shared" si="0"/>
        <v>SRN21</v>
      </c>
      <c r="B75" s="63" t="s">
        <v>301</v>
      </c>
      <c r="C75" s="63" t="s">
        <v>257</v>
      </c>
      <c r="D75" s="72">
        <f>_xlfn.IFNA(SUM('Stata dataset (nominal)'!E74:K74, 'Stata dataset (nominal)'!AB74, 'Stata dataset (nominal)'!AD74), "")</f>
        <v>79.040999999999997</v>
      </c>
      <c r="E75" s="72">
        <f>_xlfn.IFNA('Stata dataset (nominal)'!F74+'Stata dataset (nominal)'!G74, "")</f>
        <v>38.905999999999999</v>
      </c>
      <c r="F75" s="72">
        <f t="shared" si="6"/>
        <v>40.134999999999998</v>
      </c>
      <c r="G75" s="72">
        <f>_xlfn.IFNA(IF(C75 &lt; "2019-20", $D75, SUM('Stata dataset (nominal)'!E74:F74, 'Stata dataset (nominal)'!H74:K74, 'Stata dataset (nominal)'!N74, 'Stata dataset (nominal)'!AB74, 'Stata dataset (nominal)'!AD74)), "")</f>
        <v>45.218000000000004</v>
      </c>
      <c r="H75" s="72" t="str">
        <f>IFERROR(IF('Interface nominal'!$C75 &lt; "2019-20", $E75, 'Stata dataset (nominal)'!F74+'Stata dataset (nominal)'!N74), "")</f>
        <v/>
      </c>
      <c r="I75" s="72" t="str">
        <f t="shared" si="2"/>
        <v/>
      </c>
      <c r="J75" s="72">
        <f>_xlfn.IFNA(SUM('Stata dataset (nominal)'!E74:K74, 'Stata dataset (nominal)'!AC74, 'Stata dataset (nominal)'!AD74), "")</f>
        <v>80.542000000000002</v>
      </c>
      <c r="K75" s="72">
        <f t="shared" si="8"/>
        <v>41.636000000000003</v>
      </c>
      <c r="L75" s="72">
        <f>_xlfn.IFNA(IF(C75 &lt; "2019-20", $J75, SUM('Stata dataset (nominal)'!E74:F74, 'Stata dataset (nominal)'!H74:K74, 'Stata dataset (nominal)'!N74, 'Stata dataset (nominal)'!AC74:AD74)), "")</f>
        <v>46.718999999999994</v>
      </c>
      <c r="M75" s="72">
        <f t="shared" si="9"/>
        <v>7.8129999999999953</v>
      </c>
      <c r="N75" s="72">
        <f>_xlfn.IFNA(SUM('Stata dataset (real)'!O75:T75), "")</f>
        <v>1946.867</v>
      </c>
      <c r="O75" s="72">
        <f>_xlfn.IFNA(SUM('Stata dataset (real)'!R75, 'Stata dataset (real)'!S75, 'Stata dataset (real)'!T75)/'Interface nominal'!$N75, "")</f>
        <v>0.79983943433218607</v>
      </c>
      <c r="P75" s="72">
        <f>_xlfn.IFNA(SUM('Stata dataset (real)'!Q75, 'Stata dataset (real)'!T75)/$N75, "")</f>
        <v>0.48569419482686799</v>
      </c>
      <c r="Q75" s="72">
        <f>_xlfn.IFNA('Stata dataset (nominal)'!AA74*1000/'Interface nominal'!N75, "")</f>
        <v>320.13640377077633</v>
      </c>
      <c r="R75" s="72">
        <f>_xlfn.IFNA('Stata dataset (real)'!U75, "")</f>
        <v>21.350666240578036</v>
      </c>
      <c r="S75" s="72">
        <f>_xlfn.IFNA('Stata dataset (real)'!Z75, "")</f>
        <v>11.047502565691792</v>
      </c>
      <c r="T75" s="72">
        <f>IF('Interface nominal'!C75 = "2019-20", 1, 0)</f>
        <v>0</v>
      </c>
      <c r="U75" s="72">
        <f t="shared" si="7"/>
        <v>1</v>
      </c>
    </row>
    <row r="76" spans="1:21" x14ac:dyDescent="0.4">
      <c r="A76" s="63" t="str">
        <f t="shared" si="0"/>
        <v>SRN22</v>
      </c>
      <c r="B76" s="63" t="s">
        <v>301</v>
      </c>
      <c r="C76" s="63" t="s">
        <v>259</v>
      </c>
      <c r="D76" s="72">
        <f>_xlfn.IFNA(SUM('Stata dataset (nominal)'!E75:K75, 'Stata dataset (nominal)'!AB75, 'Stata dataset (nominal)'!AD75), "")</f>
        <v>71.790000000000006</v>
      </c>
      <c r="E76" s="72">
        <f>_xlfn.IFNA('Stata dataset (nominal)'!F75+'Stata dataset (nominal)'!G75, "")</f>
        <v>36.247</v>
      </c>
      <c r="F76" s="72">
        <f t="shared" si="6"/>
        <v>35.543000000000006</v>
      </c>
      <c r="G76" s="72">
        <f>_xlfn.IFNA(IF(C76 &lt; "2019-20", $D76, SUM('Stata dataset (nominal)'!E75:F75, 'Stata dataset (nominal)'!H75:K75, 'Stata dataset (nominal)'!N75, 'Stata dataset (nominal)'!AB75, 'Stata dataset (nominal)'!AD75)), "")</f>
        <v>41.826000000000008</v>
      </c>
      <c r="H76" s="72" t="str">
        <f>IFERROR(IF('Interface nominal'!$C76 &lt; "2019-20", $E76, 'Stata dataset (nominal)'!F75+'Stata dataset (nominal)'!N75), "")</f>
        <v/>
      </c>
      <c r="I76" s="72" t="str">
        <f t="shared" si="2"/>
        <v/>
      </c>
      <c r="J76" s="72">
        <f>_xlfn.IFNA(SUM('Stata dataset (nominal)'!E75:K75, 'Stata dataset (nominal)'!AC75, 'Stata dataset (nominal)'!AD75), "")</f>
        <v>73.209000000000003</v>
      </c>
      <c r="K76" s="72">
        <f t="shared" si="8"/>
        <v>36.962000000000003</v>
      </c>
      <c r="L76" s="72">
        <f>_xlfn.IFNA(IF(C76 &lt; "2019-20", $J76, SUM('Stata dataset (nominal)'!E75:F75, 'Stata dataset (nominal)'!H75:K75, 'Stata dataset (nominal)'!N75, 'Stata dataset (nominal)'!AC75:AD75)), "")</f>
        <v>43.245000000000005</v>
      </c>
      <c r="M76" s="72">
        <f t="shared" si="9"/>
        <v>6.9980000000000047</v>
      </c>
      <c r="N76" s="72">
        <f>_xlfn.IFNA(SUM('Stata dataset (real)'!O76:T76), "")</f>
        <v>1966.557</v>
      </c>
      <c r="O76" s="72">
        <f>_xlfn.IFNA(SUM('Stata dataset (real)'!R76, 'Stata dataset (real)'!S76, 'Stata dataset (real)'!T76)/'Interface nominal'!$N76, "")</f>
        <v>0.80132180252085239</v>
      </c>
      <c r="P76" s="72">
        <f>_xlfn.IFNA(SUM('Stata dataset (real)'!Q76, 'Stata dataset (real)'!T76)/$N76, "")</f>
        <v>0.484766014918459</v>
      </c>
      <c r="Q76" s="72">
        <f>_xlfn.IFNA('Stata dataset (nominal)'!AA75*1000/'Interface nominal'!N76, "")</f>
        <v>333.66691125657684</v>
      </c>
      <c r="R76" s="72">
        <f>_xlfn.IFNA('Stata dataset (real)'!U76, "")</f>
        <v>19.435991737803032</v>
      </c>
      <c r="S76" s="72">
        <f>_xlfn.IFNA('Stata dataset (real)'!Z76, "")</f>
        <v>11.047502565691792</v>
      </c>
      <c r="T76" s="72">
        <f>IF('Interface nominal'!C76 = "2019-20", 1, 0)</f>
        <v>0</v>
      </c>
      <c r="U76" s="72">
        <f t="shared" si="7"/>
        <v>0</v>
      </c>
    </row>
    <row r="77" spans="1:21" x14ac:dyDescent="0.4">
      <c r="A77" s="63" t="str">
        <f t="shared" si="0"/>
        <v>SRN23</v>
      </c>
      <c r="B77" s="63" t="s">
        <v>301</v>
      </c>
      <c r="C77" s="63" t="s">
        <v>261</v>
      </c>
      <c r="D77" s="72">
        <f>_xlfn.IFNA(SUM('Stata dataset (nominal)'!E76:K76, 'Stata dataset (nominal)'!AB76, 'Stata dataset (nominal)'!AD76), "")</f>
        <v>58.639000000000003</v>
      </c>
      <c r="E77" s="72">
        <f>_xlfn.IFNA('Stata dataset (nominal)'!F76+'Stata dataset (nominal)'!G76, "")</f>
        <v>20.225000000000001</v>
      </c>
      <c r="F77" s="72">
        <f t="shared" si="6"/>
        <v>38.414000000000001</v>
      </c>
      <c r="G77" s="72">
        <f>_xlfn.IFNA(IF(C77 &lt; "2019-20", $D77, SUM('Stata dataset (real)'!E77:F77, 'Stata dataset (real)'!H77:K77, 'Stata dataset (real)'!N77, 'Stata dataset (real)'!AB77, 'Stata dataset (real)'!AD77)), "")</f>
        <v>46.627000000000002</v>
      </c>
      <c r="H77" s="72" t="str">
        <f>IFERROR(IF('Interface nominal'!$C77 &lt; "2019-20", $E77, 'Stata dataset (nominal)'!F76+'Stata dataset (nominal)'!N76), "")</f>
        <v/>
      </c>
      <c r="I77" s="72" t="str">
        <f t="shared" si="2"/>
        <v/>
      </c>
      <c r="J77" s="72">
        <f>_xlfn.IFNA(SUM('Stata dataset (nominal)'!E76:K76, 'Stata dataset (nominal)'!AC76, 'Stata dataset (nominal)'!AD76), "")</f>
        <v>61.092000000000006</v>
      </c>
      <c r="K77" s="72">
        <f t="shared" si="8"/>
        <v>40.867000000000004</v>
      </c>
      <c r="L77" s="72">
        <f>_xlfn.IFNA(IF(C77 &lt; "2019-20", $J77, SUM('Stata dataset (nominal)'!E76:F76, 'Stata dataset (nominal)'!H76:K76, 'Stata dataset (nominal)'!N76, 'Stata dataset (nominal)'!AC76:AD76)), "")</f>
        <v>49.080000000000005</v>
      </c>
      <c r="M77" s="72">
        <f t="shared" si="9"/>
        <v>28.855000000000004</v>
      </c>
      <c r="N77" s="72">
        <f>_xlfn.IFNA(SUM('Stata dataset (real)'!O77:T77), "")</f>
        <v>1984.6659999999999</v>
      </c>
      <c r="O77" s="72">
        <f>_xlfn.IFNA(SUM('Stata dataset (real)'!R77, 'Stata dataset (real)'!S77, 'Stata dataset (real)'!T77)/'Interface nominal'!$N77, "")</f>
        <v>0.80371810672425492</v>
      </c>
      <c r="P77" s="72">
        <f>_xlfn.IFNA(SUM('Stata dataset (real)'!Q77, 'Stata dataset (real)'!T77)/$N77, "")</f>
        <v>0.48410714951533407</v>
      </c>
      <c r="Q77" s="72">
        <f>_xlfn.IFNA('Stata dataset (nominal)'!AA76*1000/'Interface nominal'!N77, "")</f>
        <v>303.59466026021505</v>
      </c>
      <c r="R77" s="72">
        <f>_xlfn.IFNA('Stata dataset (real)'!U77, "")</f>
        <v>20.638428642156477</v>
      </c>
      <c r="S77" s="72">
        <f>_xlfn.IFNA('Stata dataset (real)'!Z77, "")</f>
        <v>11.047502565691792</v>
      </c>
      <c r="T77" s="72">
        <f>IF('Interface nominal'!C77 = "2019-20", 1, 0)</f>
        <v>0</v>
      </c>
      <c r="U77" s="72">
        <f t="shared" si="7"/>
        <v>0</v>
      </c>
    </row>
    <row r="78" spans="1:21" x14ac:dyDescent="0.4">
      <c r="A78" s="63" t="str">
        <f t="shared" si="0"/>
        <v>SRN24</v>
      </c>
      <c r="B78" s="63" t="s">
        <v>301</v>
      </c>
      <c r="C78" s="160" t="s">
        <v>263</v>
      </c>
      <c r="D78" s="72">
        <f>_xlfn.IFNA(SUM('Stata dataset (nominal)'!E77:K77, 'Stata dataset (nominal)'!AB77, 'Stata dataset (nominal)'!AD77), "")</f>
        <v>69.218999999999994</v>
      </c>
      <c r="E78" s="72">
        <f>_xlfn.IFNA('Stata dataset (nominal)'!F77+'Stata dataset (nominal)'!G77, "")</f>
        <v>24.795999999999999</v>
      </c>
      <c r="F78" s="72">
        <f t="shared" si="6"/>
        <v>44.422999999999995</v>
      </c>
      <c r="G78" s="72"/>
      <c r="H78" s="72"/>
      <c r="I78" s="72"/>
      <c r="J78" s="72">
        <f>_xlfn.IFNA(SUM('Stata dataset (nominal)'!E77:K77, 'Stata dataset (nominal)'!AC77, 'Stata dataset (nominal)'!AD77), "")</f>
        <v>68.483999999999995</v>
      </c>
      <c r="K78" s="72">
        <f t="shared" si="8"/>
        <v>43.687999999999995</v>
      </c>
      <c r="L78" s="72">
        <f>_xlfn.IFNA(IF(C78 &lt; "2019-20", $J78, SUM('Stata dataset (nominal)'!E77:F77, 'Stata dataset (nominal)'!H77:K77, 'Stata dataset (nominal)'!N77, 'Stata dataset (nominal)'!AC77:AD77)), "")</f>
        <v>53.107999999999997</v>
      </c>
      <c r="M78" s="72">
        <f t="shared" si="9"/>
        <v>28.311999999999998</v>
      </c>
      <c r="N78" s="72">
        <f>_xlfn.IFNA(SUM('Stata dataset (real)'!O78:T78), "")</f>
        <v>2001.645</v>
      </c>
      <c r="O78" s="72">
        <f>_xlfn.IFNA(SUM('Stata dataset (real)'!R78, 'Stata dataset (real)'!S78, 'Stata dataset (real)'!T78)/'Interface nominal'!$N78, "")</f>
        <v>0.80613045769854297</v>
      </c>
      <c r="P78" s="72">
        <f>_xlfn.IFNA(SUM('Stata dataset (real)'!Q78, 'Stata dataset (real)'!T78)/$N78, "")</f>
        <v>0.48429916393766126</v>
      </c>
      <c r="Q78" s="72">
        <f>_xlfn.IFNA('Stata dataset (nominal)'!AA77*1000/'Interface nominal'!N78, "")</f>
        <v>328.10063722588171</v>
      </c>
      <c r="R78" s="72">
        <f>_xlfn.IFNA('Stata dataset (real)'!U78, "")</f>
        <v>21.14375843803715</v>
      </c>
      <c r="S78" s="72">
        <f>_xlfn.IFNA('Stata dataset (real)'!Z78, "")</f>
        <v>11.047502565691792</v>
      </c>
      <c r="T78" s="72">
        <f>IF('Interface nominal'!C78 = "2019-20", 1, 0)</f>
        <v>0</v>
      </c>
      <c r="U78" s="72">
        <f t="shared" si="7"/>
        <v>0</v>
      </c>
    </row>
    <row r="79" spans="1:21" x14ac:dyDescent="0.4">
      <c r="A79" s="63" t="str">
        <f t="shared" si="0"/>
        <v>SRN25</v>
      </c>
      <c r="B79" s="63" t="s">
        <v>301</v>
      </c>
      <c r="C79" s="160" t="s">
        <v>516</v>
      </c>
      <c r="D79" s="72">
        <f>_xlfn.IFNA(SUM('Stata dataset (nominal)'!E78:K78, 'Stata dataset (nominal)'!AB78, 'Stata dataset (nominal)'!AD78), "")</f>
        <v>66.185779410768731</v>
      </c>
      <c r="E79" s="72">
        <f>_xlfn.IFNA('Stata dataset (nominal)'!F78+'Stata dataset (nominal)'!G78, "")</f>
        <v>21.459311886217414</v>
      </c>
      <c r="F79" s="72">
        <f t="shared" si="6"/>
        <v>44.726467524551317</v>
      </c>
      <c r="G79" s="72"/>
      <c r="H79" s="72"/>
      <c r="I79" s="72"/>
      <c r="J79" s="72">
        <f>_xlfn.IFNA(SUM('Stata dataset (nominal)'!E78:K78, 'Stata dataset (nominal)'!AC78, 'Stata dataset (nominal)'!AD78), "")</f>
        <v>56.384505045716239</v>
      </c>
      <c r="K79" s="72">
        <f t="shared" si="8"/>
        <v>34.925193159498825</v>
      </c>
      <c r="L79" s="72">
        <f>_xlfn.IFNA(IF(C79 &lt; "2019-20", $J79, SUM('Stata dataset (nominal)'!E78:F78, 'Stata dataset (nominal)'!H78:K78, 'Stata dataset (nominal)'!N78, 'Stata dataset (nominal)'!AC78:AD78)), "")</f>
        <v>43.471956586522197</v>
      </c>
      <c r="M79" s="72">
        <f t="shared" si="9"/>
        <v>22.012644700304783</v>
      </c>
      <c r="N79" s="72">
        <f>_xlfn.IFNA(SUM('Stata dataset (real)'!O79:T79), "")</f>
        <v>2022.1999999999998</v>
      </c>
      <c r="O79" s="72">
        <f>_xlfn.IFNA(SUM('Stata dataset (real)'!R79, 'Stata dataset (real)'!S79, 'Stata dataset (real)'!T79)/'Interface nominal'!$N79, "")</f>
        <v>0.80934180595391159</v>
      </c>
      <c r="P79" s="72">
        <f>_xlfn.IFNA(SUM('Stata dataset (real)'!Q79, 'Stata dataset (real)'!T79)/$N79, "")</f>
        <v>0.48472455741271886</v>
      </c>
      <c r="Q79" s="72">
        <f>_xlfn.IFNA('Stata dataset (nominal)'!AA78*1000/'Interface nominal'!N79, "")</f>
        <v>355.08114904579503</v>
      </c>
      <c r="R79" s="72" t="str">
        <f>_xlfn.IFNA('Stata dataset (real)'!U79, "")</f>
        <v/>
      </c>
      <c r="S79" s="72" t="str">
        <f>_xlfn.IFNA('Stata dataset (real)'!Z79, "")</f>
        <v/>
      </c>
      <c r="T79" s="72">
        <f>IF('Interface nominal'!C79 = "2019-20", 1, 0)</f>
        <v>0</v>
      </c>
      <c r="U79" s="72">
        <f t="shared" si="7"/>
        <v>0</v>
      </c>
    </row>
    <row r="80" spans="1:21" x14ac:dyDescent="0.4">
      <c r="A80" s="63" t="str">
        <f t="shared" si="0"/>
        <v>SRN26</v>
      </c>
      <c r="B80" s="63" t="s">
        <v>301</v>
      </c>
      <c r="C80" s="160" t="s">
        <v>518</v>
      </c>
      <c r="D80" s="72">
        <f>_xlfn.IFNA(SUM('Stata dataset (nominal)'!E79:K79, 'Stata dataset (nominal)'!AB79, 'Stata dataset (nominal)'!AD79), "")</f>
        <v>99.013496647477169</v>
      </c>
      <c r="E80" s="72">
        <f>_xlfn.IFNA('Stata dataset (nominal)'!F79+'Stata dataset (nominal)'!G79, "")</f>
        <v>39.630794446325773</v>
      </c>
      <c r="F80" s="72">
        <f t="shared" si="6"/>
        <v>59.382702201151396</v>
      </c>
      <c r="G80" s="72"/>
      <c r="H80" s="72"/>
      <c r="I80" s="72"/>
      <c r="J80" s="72">
        <f>_xlfn.IFNA(SUM('Stata dataset (nominal)'!E79:K79, 'Stata dataset (nominal)'!AC79, 'Stata dataset (nominal)'!AD79), "")</f>
        <v>93.583476329156809</v>
      </c>
      <c r="K80" s="72">
        <f t="shared" si="8"/>
        <v>53.952681882831037</v>
      </c>
      <c r="L80" s="72">
        <f>_xlfn.IFNA(IF(C80 &lt; "2019-20", $J80, SUM('Stata dataset (nominal)'!E79:F79, 'Stata dataset (nominal)'!H79:K79, 'Stata dataset (nominal)'!N79, 'Stata dataset (nominal)'!AC79:AD79)), "")</f>
        <v>61.816465154080596</v>
      </c>
      <c r="M80" s="72">
        <f t="shared" si="9"/>
        <v>22.185670707754824</v>
      </c>
      <c r="N80" s="72">
        <f>_xlfn.IFNA(SUM('Stata dataset (real)'!O80:T80), "")</f>
        <v>2046.905</v>
      </c>
      <c r="O80" s="72">
        <f>_xlfn.IFNA(SUM('Stata dataset (real)'!R80, 'Stata dataset (real)'!S80, 'Stata dataset (real)'!T80)/'Interface nominal'!$N80, "")</f>
        <v>0.81217545513836742</v>
      </c>
      <c r="P80" s="72">
        <f>_xlfn.IFNA(SUM('Stata dataset (real)'!Q80, 'Stata dataset (real)'!T80)/$N80, "")</f>
        <v>0.48681155207496196</v>
      </c>
      <c r="Q80" s="72">
        <f>_xlfn.IFNA('Stata dataset (nominal)'!AA79*1000/'Interface nominal'!N80, "")</f>
        <v>493.3960148582521</v>
      </c>
      <c r="R80" s="72" t="str">
        <f>_xlfn.IFNA('Stata dataset (real)'!U80, "")</f>
        <v/>
      </c>
      <c r="S80" s="72" t="str">
        <f>_xlfn.IFNA('Stata dataset (real)'!Z80, "")</f>
        <v/>
      </c>
      <c r="T80" s="72">
        <f>IF('Interface nominal'!C80 = "2019-20", 1, 0)</f>
        <v>0</v>
      </c>
      <c r="U80" s="72">
        <f t="shared" si="7"/>
        <v>0</v>
      </c>
    </row>
    <row r="81" spans="1:21" x14ac:dyDescent="0.4">
      <c r="A81" s="63" t="str">
        <f t="shared" si="0"/>
        <v>SRN27</v>
      </c>
      <c r="B81" s="63" t="s">
        <v>301</v>
      </c>
      <c r="C81" s="160" t="s">
        <v>519</v>
      </c>
      <c r="D81" s="72">
        <f>_xlfn.IFNA(SUM('Stata dataset (nominal)'!E80:K80, 'Stata dataset (nominal)'!AB80, 'Stata dataset (nominal)'!AD80), "")</f>
        <v>98.965115137148658</v>
      </c>
      <c r="E81" s="72">
        <f>_xlfn.IFNA('Stata dataset (nominal)'!F80+'Stata dataset (nominal)'!G80, "")</f>
        <v>38.175196410430068</v>
      </c>
      <c r="F81" s="72">
        <f t="shared" si="6"/>
        <v>60.789918726718589</v>
      </c>
      <c r="G81" s="72"/>
      <c r="H81" s="72"/>
      <c r="I81" s="72"/>
      <c r="J81" s="72">
        <f>_xlfn.IFNA(SUM('Stata dataset (nominal)'!E80:K80, 'Stata dataset (nominal)'!AC80, 'Stata dataset (nominal)'!AD80), "")</f>
        <v>93.682097866576356</v>
      </c>
      <c r="K81" s="72">
        <f t="shared" si="8"/>
        <v>55.506901456146288</v>
      </c>
      <c r="L81" s="72">
        <f>_xlfn.IFNA(IF(C81 &lt; "2019-20", $J81, SUM('Stata dataset (nominal)'!E80:F80, 'Stata dataset (nominal)'!H80:K80, 'Stata dataset (nominal)'!N80, 'Stata dataset (nominal)'!AC80:AD80)), "")</f>
        <v>64.584602099559774</v>
      </c>
      <c r="M81" s="72">
        <f t="shared" si="9"/>
        <v>26.409405689129706</v>
      </c>
      <c r="N81" s="72">
        <f>_xlfn.IFNA(SUM('Stata dataset (real)'!O81:T81), "")</f>
        <v>2059.817</v>
      </c>
      <c r="O81" s="72">
        <f>_xlfn.IFNA(SUM('Stata dataset (real)'!R81, 'Stata dataset (real)'!S81, 'Stata dataset (real)'!T81)/'Interface nominal'!$N81, "")</f>
        <v>0.81668322962670947</v>
      </c>
      <c r="P81" s="72">
        <f>_xlfn.IFNA(SUM('Stata dataset (real)'!Q81, 'Stata dataset (real)'!T81)/$N81, "")</f>
        <v>0.48587034673468571</v>
      </c>
      <c r="Q81" s="72">
        <f>_xlfn.IFNA('Stata dataset (nominal)'!AA80*1000/'Interface nominal'!N81, "")</f>
        <v>591.63908534189022</v>
      </c>
      <c r="R81" s="72" t="str">
        <f>_xlfn.IFNA('Stata dataset (real)'!U81, "")</f>
        <v/>
      </c>
      <c r="S81" s="72" t="str">
        <f>_xlfn.IFNA('Stata dataset (real)'!Z81, "")</f>
        <v/>
      </c>
      <c r="T81" s="72">
        <f>IF('Interface nominal'!C81 = "2019-20", 1, 0)</f>
        <v>0</v>
      </c>
      <c r="U81" s="72">
        <f t="shared" si="7"/>
        <v>0</v>
      </c>
    </row>
    <row r="82" spans="1:21" x14ac:dyDescent="0.4">
      <c r="A82" s="63" t="str">
        <f t="shared" si="0"/>
        <v>SRN28</v>
      </c>
      <c r="B82" s="63" t="s">
        <v>301</v>
      </c>
      <c r="C82" s="160" t="s">
        <v>520</v>
      </c>
      <c r="D82" s="72">
        <f>_xlfn.IFNA(SUM('Stata dataset (nominal)'!E81:K81, 'Stata dataset (nominal)'!AB81, 'Stata dataset (nominal)'!AD81), "")</f>
        <v>94.57632719268544</v>
      </c>
      <c r="E82" s="72">
        <f>_xlfn.IFNA('Stata dataset (nominal)'!F81+'Stata dataset (nominal)'!G81, "")</f>
        <v>40.943407111412128</v>
      </c>
      <c r="F82" s="72">
        <f t="shared" si="6"/>
        <v>53.632920081273312</v>
      </c>
      <c r="G82" s="72"/>
      <c r="H82" s="72"/>
      <c r="I82" s="72"/>
      <c r="J82" s="72">
        <f>_xlfn.IFNA(SUM('Stata dataset (nominal)'!E81:K81, 'Stata dataset (nominal)'!AC81, 'Stata dataset (nominal)'!AD81), "")</f>
        <v>88.567029935658681</v>
      </c>
      <c r="K82" s="72">
        <f t="shared" si="8"/>
        <v>47.623622824246553</v>
      </c>
      <c r="L82" s="72">
        <f>_xlfn.IFNA(IF(C82 &lt; "2019-20", $J82, SUM('Stata dataset (nominal)'!E81:F81, 'Stata dataset (nominal)'!H81:K81, 'Stata dataset (nominal)'!N81, 'Stata dataset (nominal)'!AC81:AD81)), "")</f>
        <v>56.833398103623438</v>
      </c>
      <c r="M82" s="72">
        <f t="shared" si="9"/>
        <v>15.88999099221131</v>
      </c>
      <c r="N82" s="72">
        <f>_xlfn.IFNA(SUM('Stata dataset (real)'!O82:T82), "")</f>
        <v>2073.2690000000002</v>
      </c>
      <c r="O82" s="72">
        <f>_xlfn.IFNA(SUM('Stata dataset (real)'!R82, 'Stata dataset (real)'!S82, 'Stata dataset (real)'!T82)/'Interface nominal'!$N82, "")</f>
        <v>0.82043864062019922</v>
      </c>
      <c r="P82" s="72">
        <f>_xlfn.IFNA(SUM('Stata dataset (real)'!Q82, 'Stata dataset (real)'!T82)/$N82, "")</f>
        <v>0.48489028678864143</v>
      </c>
      <c r="Q82" s="72">
        <f>_xlfn.IFNA('Stata dataset (nominal)'!AA81*1000/'Interface nominal'!N82, "")</f>
        <v>617.35065039525057</v>
      </c>
      <c r="R82" s="72" t="str">
        <f>_xlfn.IFNA('Stata dataset (real)'!U82, "")</f>
        <v/>
      </c>
      <c r="S82" s="72" t="str">
        <f>_xlfn.IFNA('Stata dataset (real)'!Z82, "")</f>
        <v/>
      </c>
      <c r="T82" s="72">
        <f>IF('Interface nominal'!C82 = "2019-20", 1, 0)</f>
        <v>0</v>
      </c>
      <c r="U82" s="72">
        <f t="shared" si="7"/>
        <v>0</v>
      </c>
    </row>
    <row r="83" spans="1:21" x14ac:dyDescent="0.4">
      <c r="A83" s="63" t="str">
        <f t="shared" si="0"/>
        <v>SRN29</v>
      </c>
      <c r="B83" s="63" t="s">
        <v>301</v>
      </c>
      <c r="C83" s="160" t="s">
        <v>521</v>
      </c>
      <c r="D83" s="72">
        <f>_xlfn.IFNA(SUM('Stata dataset (nominal)'!E82:K82, 'Stata dataset (nominal)'!AB82, 'Stata dataset (nominal)'!AD82), "")</f>
        <v>91.534202505926203</v>
      </c>
      <c r="E83" s="72">
        <f>_xlfn.IFNA('Stata dataset (nominal)'!F82+'Stata dataset (nominal)'!G82, "")</f>
        <v>42.781750761937026</v>
      </c>
      <c r="F83" s="72">
        <f t="shared" si="6"/>
        <v>48.752451743989177</v>
      </c>
      <c r="G83" s="72"/>
      <c r="H83" s="72"/>
      <c r="I83" s="72"/>
      <c r="J83" s="72">
        <f>_xlfn.IFNA(SUM('Stata dataset (nominal)'!E82:K82, 'Stata dataset (nominal)'!AC82, 'Stata dataset (nominal)'!AD82), "")</f>
        <v>84.718479512360332</v>
      </c>
      <c r="K83" s="72">
        <f t="shared" si="8"/>
        <v>41.936728750423306</v>
      </c>
      <c r="L83" s="72">
        <f>_xlfn.IFNA(IF(C83 &lt; "2019-20", $J83, SUM('Stata dataset (nominal)'!E82:F82, 'Stata dataset (nominal)'!H82:K82, 'Stata dataset (nominal)'!N82, 'Stata dataset (nominal)'!AC82:AD82)), "")</f>
        <v>51.509705384354888</v>
      </c>
      <c r="M83" s="72">
        <f t="shared" si="9"/>
        <v>8.7279546224178617</v>
      </c>
      <c r="N83" s="72">
        <f>_xlfn.IFNA(SUM('Stata dataset (real)'!O83:T83), "")</f>
        <v>2086.4009999999998</v>
      </c>
      <c r="O83" s="72">
        <f>_xlfn.IFNA(SUM('Stata dataset (real)'!R83, 'Stata dataset (real)'!S83, 'Stata dataset (real)'!T83)/'Interface nominal'!$N83, "")</f>
        <v>0.82549902918949913</v>
      </c>
      <c r="P83" s="72">
        <f>_xlfn.IFNA(SUM('Stata dataset (real)'!Q83, 'Stata dataset (real)'!T83)/$N83, "")</f>
        <v>0.483968326318862</v>
      </c>
      <c r="Q83" s="72">
        <f>_xlfn.IFNA('Stata dataset (nominal)'!AA82*1000/'Interface nominal'!N83, "")</f>
        <v>628.05295575201785</v>
      </c>
      <c r="R83" s="72" t="str">
        <f>_xlfn.IFNA('Stata dataset (real)'!U83, "")</f>
        <v/>
      </c>
      <c r="S83" s="72" t="str">
        <f>_xlfn.IFNA('Stata dataset (real)'!Z83, "")</f>
        <v/>
      </c>
      <c r="T83" s="72">
        <f>IF('Interface nominal'!C83 = "2019-20", 1, 0)</f>
        <v>0</v>
      </c>
      <c r="U83" s="72">
        <f t="shared" si="7"/>
        <v>0</v>
      </c>
    </row>
    <row r="84" spans="1:21" x14ac:dyDescent="0.4">
      <c r="A84" s="63" t="str">
        <f t="shared" si="0"/>
        <v>SRN30</v>
      </c>
      <c r="B84" s="63" t="s">
        <v>301</v>
      </c>
      <c r="C84" s="160" t="s">
        <v>522</v>
      </c>
      <c r="D84" s="72">
        <f>_xlfn.IFNA(SUM('Stata dataset (nominal)'!E83:K83, 'Stata dataset (nominal)'!AB83, 'Stata dataset (nominal)'!AD83), "")</f>
        <v>93.048643142566874</v>
      </c>
      <c r="E84" s="72">
        <f>_xlfn.IFNA('Stata dataset (nominal)'!F83+'Stata dataset (nominal)'!G83, "")</f>
        <v>44.413634270233658</v>
      </c>
      <c r="F84" s="72">
        <f t="shared" si="6"/>
        <v>48.635008872333216</v>
      </c>
      <c r="G84" s="72"/>
      <c r="H84" s="72"/>
      <c r="I84" s="72"/>
      <c r="J84" s="72">
        <f>_xlfn.IFNA(SUM('Stata dataset (nominal)'!E83:K83, 'Stata dataset (nominal)'!AC83, 'Stata dataset (nominal)'!AD83), "")</f>
        <v>85.65822404334574</v>
      </c>
      <c r="K84" s="72">
        <f t="shared" si="8"/>
        <v>41.244589773112082</v>
      </c>
      <c r="L84" s="72">
        <f>_xlfn.IFNA(IF(C84 &lt; "2019-20", $J84, SUM('Stata dataset (nominal)'!E83:F83, 'Stata dataset (nominal)'!H83:K83, 'Stata dataset (nominal)'!N83, 'Stata dataset (nominal)'!AC83:AD83)), "")</f>
        <v>50.949411852353528</v>
      </c>
      <c r="M84" s="72">
        <f t="shared" si="9"/>
        <v>6.53577758211987</v>
      </c>
      <c r="N84" s="72">
        <f>_xlfn.IFNA(SUM('Stata dataset (real)'!O84:T84), "")</f>
        <v>2099.2799999999997</v>
      </c>
      <c r="O84" s="72">
        <f>_xlfn.IFNA(SUM('Stata dataset (real)'!R84, 'Stata dataset (real)'!S84, 'Stata dataset (real)'!T84)/'Interface nominal'!$N84, "")</f>
        <v>0.82961825006668966</v>
      </c>
      <c r="P84" s="72">
        <f>_xlfn.IFNA(SUM('Stata dataset (real)'!Q84, 'Stata dataset (real)'!T84)/$N84, "")</f>
        <v>0.48307086239091501</v>
      </c>
      <c r="Q84" s="72">
        <f>_xlfn.IFNA('Stata dataset (nominal)'!AA83*1000/'Interface nominal'!N84, "")</f>
        <v>644.0811931804127</v>
      </c>
      <c r="R84" s="72" t="str">
        <f>_xlfn.IFNA('Stata dataset (real)'!U84, "")</f>
        <v/>
      </c>
      <c r="S84" s="72" t="str">
        <f>_xlfn.IFNA('Stata dataset (real)'!Z84, "")</f>
        <v/>
      </c>
      <c r="T84" s="72">
        <f>IF('Interface nominal'!C84 = "2019-20", 1, 0)</f>
        <v>0</v>
      </c>
      <c r="U84" s="72">
        <f t="shared" si="7"/>
        <v>0</v>
      </c>
    </row>
    <row r="85" spans="1:21" x14ac:dyDescent="0.4">
      <c r="A85" s="63" t="str">
        <f t="shared" si="0"/>
        <v>SVE19</v>
      </c>
      <c r="B85" s="63" t="s">
        <v>433</v>
      </c>
      <c r="C85" s="63" t="s">
        <v>253</v>
      </c>
      <c r="D85" s="72">
        <f>_xlfn.IFNA(SUM('Stata dataset (nominal)'!E84:K84, 'Stata dataset (nominal)'!AB84, 'Stata dataset (nominal)'!AD84), "")</f>
        <v>107.85</v>
      </c>
      <c r="E85" s="72">
        <f>_xlfn.IFNA('Stata dataset (nominal)'!F84+'Stata dataset (nominal)'!G84, "")</f>
        <v>30</v>
      </c>
      <c r="F85" s="72">
        <f t="shared" si="6"/>
        <v>77.849999999999994</v>
      </c>
      <c r="G85" s="72">
        <f>_xlfn.IFNA(IF(C85 &lt; "2019-20", $D85, SUM('Stata dataset (nominal)'!E84:F84, 'Stata dataset (nominal)'!H84:K84, 'Stata dataset (nominal)'!N84, 'Stata dataset (nominal)'!AB84, 'Stata dataset (nominal)'!AD84)), "")</f>
        <v>107.85</v>
      </c>
      <c r="H85" s="72">
        <f>IFERROR(IF('Interface nominal'!$C85 &lt; "2019-20", $E85, 'Stata dataset (nominal)'!F84+'Stata dataset (nominal)'!N84), "")</f>
        <v>30</v>
      </c>
      <c r="I85" s="72">
        <f t="shared" si="2"/>
        <v>77.849999999999994</v>
      </c>
      <c r="J85" s="72">
        <f>_xlfn.IFNA(SUM('Stata dataset (nominal)'!E84:K84, 'Stata dataset (nominal)'!AC84, 'Stata dataset (nominal)'!AD84), "")</f>
        <v>108.49316666666665</v>
      </c>
      <c r="K85" s="72">
        <f t="shared" si="8"/>
        <v>78.493166666666653</v>
      </c>
      <c r="L85" s="72">
        <f>_xlfn.IFNA(IF(C85 &lt; "2019-20", $J85, SUM('Stata dataset (nominal)'!E84:F84, 'Stata dataset (nominal)'!H84:K84, 'Stata dataset (nominal)'!N84, 'Stata dataset (nominal)'!AC84:AD84)), "")</f>
        <v>108.49316666666665</v>
      </c>
      <c r="M85" s="72">
        <f t="shared" si="9"/>
        <v>78.493166666666653</v>
      </c>
      <c r="N85" s="72">
        <f>_xlfn.IFNA(SUM('Stata dataset (real)'!O85:T85), "")</f>
        <v>4006.4189999999999</v>
      </c>
      <c r="O85" s="72">
        <f>_xlfn.IFNA(SUM('Stata dataset (real)'!R85, 'Stata dataset (real)'!S85, 'Stata dataset (real)'!T85)/'Interface nominal'!$N85, "")</f>
        <v>0.45189656898092789</v>
      </c>
      <c r="P85" s="72">
        <f>_xlfn.IFNA(SUM('Stata dataset (real)'!Q85, 'Stata dataset (real)'!T85)/$N85, "")</f>
        <v>0.74158768715903156</v>
      </c>
      <c r="Q85" s="72">
        <f>_xlfn.IFNA('Stata dataset (nominal)'!AA84*1000/'Interface nominal'!N85, "")</f>
        <v>302.82853590700324</v>
      </c>
      <c r="R85" s="72">
        <f>_xlfn.IFNA('Stata dataset (real)'!U85, "")</f>
        <v>25.524459004001425</v>
      </c>
      <c r="S85" s="72">
        <f>_xlfn.IFNA('Stata dataset (real)'!Z85, "")</f>
        <v>14.362262988519898</v>
      </c>
      <c r="T85" s="72">
        <f>IF('Interface nominal'!C85 = "2019-20", 1, 0)</f>
        <v>0</v>
      </c>
      <c r="U85" s="72">
        <f t="shared" si="7"/>
        <v>0</v>
      </c>
    </row>
    <row r="86" spans="1:21" x14ac:dyDescent="0.4">
      <c r="A86" s="63" t="str">
        <f t="shared" si="0"/>
        <v>SVE20</v>
      </c>
      <c r="B86" s="63" t="s">
        <v>433</v>
      </c>
      <c r="C86" s="63" t="s">
        <v>255</v>
      </c>
      <c r="D86" s="72">
        <f>_xlfn.IFNA(SUM('Stata dataset (nominal)'!E85:K85, 'Stata dataset (nominal)'!AB85, 'Stata dataset (nominal)'!AD85), "")</f>
        <v>124.08</v>
      </c>
      <c r="E86" s="72">
        <f>_xlfn.IFNA('Stata dataset (nominal)'!F85+'Stata dataset (nominal)'!G85, "")</f>
        <v>48.170999999999999</v>
      </c>
      <c r="F86" s="72">
        <f t="shared" si="6"/>
        <v>75.908999999999992</v>
      </c>
      <c r="G86" s="72">
        <f>_xlfn.IFNA(IF(C86 &lt; "2019-20", $D86, SUM('Stata dataset (nominal)'!E85:F85, 'Stata dataset (nominal)'!H85:K85, 'Stata dataset (nominal)'!N85, 'Stata dataset (nominal)'!AB85, 'Stata dataset (nominal)'!AD85)), "")</f>
        <v>83.86</v>
      </c>
      <c r="H86" s="72" t="str">
        <f>IFERROR(IF('Interface nominal'!$C86 &lt; "2019-20", $E86, 'Stata dataset (nominal)'!F85+'Stata dataset (nominal)'!N85), "")</f>
        <v/>
      </c>
      <c r="I86" s="72" t="str">
        <f t="shared" si="2"/>
        <v/>
      </c>
      <c r="J86" s="72">
        <f>_xlfn.IFNA(SUM('Stata dataset (nominal)'!E85:K85, 'Stata dataset (nominal)'!AC85, 'Stata dataset (nominal)'!AD85), "")</f>
        <v>124.58116666666666</v>
      </c>
      <c r="K86" s="72">
        <f t="shared" si="8"/>
        <v>76.410166666666669</v>
      </c>
      <c r="L86" s="72">
        <f>_xlfn.IFNA(IF(C86 &lt; "2019-20", $J86, SUM('Stata dataset (nominal)'!E85:F85, 'Stata dataset (nominal)'!H85:K85, 'Stata dataset (nominal)'!N85, 'Stata dataset (nominal)'!AC85:AD85)), "")</f>
        <v>84.361166666666662</v>
      </c>
      <c r="M86" s="72">
        <f t="shared" si="9"/>
        <v>36.190166666666663</v>
      </c>
      <c r="N86" s="72">
        <f>_xlfn.IFNA(SUM('Stata dataset (real)'!O86:T86), "")</f>
        <v>4035.1720000000005</v>
      </c>
      <c r="O86" s="72">
        <f>_xlfn.IFNA(SUM('Stata dataset (real)'!R86, 'Stata dataset (real)'!S86, 'Stata dataset (real)'!T86)/'Interface nominal'!$N86, "")</f>
        <v>0.46298720351945338</v>
      </c>
      <c r="P86" s="72">
        <f>_xlfn.IFNA(SUM('Stata dataset (real)'!Q86, 'Stata dataset (real)'!T86)/$N86, "")</f>
        <v>0.73981728659893542</v>
      </c>
      <c r="Q86" s="72">
        <f>_xlfn.IFNA('Stata dataset (nominal)'!AA85*1000/'Interface nominal'!N86, "")</f>
        <v>310.60881667497694</v>
      </c>
      <c r="R86" s="72">
        <f>_xlfn.IFNA('Stata dataset (real)'!U86, "")</f>
        <v>24.779369353368278</v>
      </c>
      <c r="S86" s="72">
        <f>_xlfn.IFNA('Stata dataset (real)'!Z86, "")</f>
        <v>13.919114777003761</v>
      </c>
      <c r="T86" s="72">
        <f>IF('Interface nominal'!C86 = "2019-20", 1, 0)</f>
        <v>1</v>
      </c>
      <c r="U86" s="72">
        <f t="shared" si="7"/>
        <v>0</v>
      </c>
    </row>
    <row r="87" spans="1:21" x14ac:dyDescent="0.4">
      <c r="A87" s="63" t="str">
        <f t="shared" si="0"/>
        <v>SVE21</v>
      </c>
      <c r="B87" s="63" t="s">
        <v>433</v>
      </c>
      <c r="C87" s="63" t="s">
        <v>257</v>
      </c>
      <c r="D87" s="72">
        <f>_xlfn.IFNA(SUM('Stata dataset (nominal)'!E86:K86, 'Stata dataset (nominal)'!AB86, 'Stata dataset (nominal)'!AD86), "")</f>
        <v>116.37299999999999</v>
      </c>
      <c r="E87" s="72">
        <f>_xlfn.IFNA('Stata dataset (nominal)'!F86+'Stata dataset (nominal)'!G86, "")</f>
        <v>45.870000000000005</v>
      </c>
      <c r="F87" s="72">
        <f t="shared" si="6"/>
        <v>70.502999999999986</v>
      </c>
      <c r="G87" s="72">
        <f>_xlfn.IFNA(IF(C87 &lt; "2019-20", $D87, SUM('Stata dataset (nominal)'!E86:F86, 'Stata dataset (nominal)'!H86:K86, 'Stata dataset (nominal)'!N86, 'Stata dataset (nominal)'!AB86, 'Stata dataset (nominal)'!AD86)), "")</f>
        <v>78.22999999999999</v>
      </c>
      <c r="H87" s="72" t="str">
        <f>IFERROR(IF('Interface nominal'!$C87 &lt; "2019-20", $E87, 'Stata dataset (nominal)'!F86+'Stata dataset (nominal)'!N86), "")</f>
        <v/>
      </c>
      <c r="I87" s="72" t="str">
        <f t="shared" si="2"/>
        <v/>
      </c>
      <c r="J87" s="72">
        <f>_xlfn.IFNA(SUM('Stata dataset (nominal)'!E86:K86, 'Stata dataset (nominal)'!AC86, 'Stata dataset (nominal)'!AD86), "")</f>
        <v>116.46316666666665</v>
      </c>
      <c r="K87" s="72">
        <f t="shared" si="8"/>
        <v>70.593166666666647</v>
      </c>
      <c r="L87" s="72">
        <f>_xlfn.IFNA(IF(C87 &lt; "2019-20", $J87, SUM('Stata dataset (nominal)'!E86:F86, 'Stata dataset (nominal)'!H86:K86, 'Stata dataset (nominal)'!N86, 'Stata dataset (nominal)'!AC86:AD86)), "")</f>
        <v>78.320166666666651</v>
      </c>
      <c r="M87" s="72">
        <f t="shared" si="9"/>
        <v>32.450166666666647</v>
      </c>
      <c r="N87" s="72">
        <f>_xlfn.IFNA(SUM('Stata dataset (real)'!O87:T87), "")</f>
        <v>4074.3919999999998</v>
      </c>
      <c r="O87" s="72">
        <f>_xlfn.IFNA(SUM('Stata dataset (real)'!R87, 'Stata dataset (real)'!S87, 'Stata dataset (real)'!T87)/'Interface nominal'!$N87, "")</f>
        <v>0.47401403694097183</v>
      </c>
      <c r="P87" s="72">
        <f>_xlfn.IFNA(SUM('Stata dataset (real)'!Q87, 'Stata dataset (real)'!T87)/$N87, "")</f>
        <v>0.7444894845660408</v>
      </c>
      <c r="Q87" s="72">
        <f>_xlfn.IFNA('Stata dataset (nominal)'!AA86*1000/'Interface nominal'!N87, "")</f>
        <v>318.25877333354276</v>
      </c>
      <c r="R87" s="72">
        <f>_xlfn.IFNA('Stata dataset (real)'!U87, "")</f>
        <v>24.413193046584251</v>
      </c>
      <c r="S87" s="72">
        <f>_xlfn.IFNA('Stata dataset (real)'!Z87, "")</f>
        <v>13.919114777003761</v>
      </c>
      <c r="T87" s="72">
        <f>IF('Interface nominal'!C87 = "2019-20", 1, 0)</f>
        <v>0</v>
      </c>
      <c r="U87" s="72">
        <f t="shared" si="7"/>
        <v>1</v>
      </c>
    </row>
    <row r="88" spans="1:21" x14ac:dyDescent="0.4">
      <c r="A88" s="63" t="str">
        <f t="shared" si="0"/>
        <v>SVE22</v>
      </c>
      <c r="B88" s="63" t="s">
        <v>433</v>
      </c>
      <c r="C88" s="63" t="s">
        <v>259</v>
      </c>
      <c r="D88" s="72">
        <f>_xlfn.IFNA(SUM('Stata dataset (nominal)'!E87:K87, 'Stata dataset (nominal)'!AB87, 'Stata dataset (nominal)'!AD87), "")</f>
        <v>103.10599999999998</v>
      </c>
      <c r="E88" s="72">
        <f>_xlfn.IFNA('Stata dataset (nominal)'!F87+'Stata dataset (nominal)'!G87, "")</f>
        <v>32.162999999999997</v>
      </c>
      <c r="F88" s="72">
        <f t="shared" si="6"/>
        <v>70.942999999999984</v>
      </c>
      <c r="G88" s="72">
        <f>_xlfn.IFNA(IF(C88 &lt; "2019-20", $D88, SUM('Stata dataset (nominal)'!E87:F87, 'Stata dataset (nominal)'!H87:K87, 'Stata dataset (nominal)'!N87, 'Stata dataset (nominal)'!AB87, 'Stata dataset (nominal)'!AD87)), "")</f>
        <v>79.393000000000015</v>
      </c>
      <c r="H88" s="72" t="str">
        <f>IFERROR(IF('Interface nominal'!$C88 &lt; "2019-20", $E88, 'Stata dataset (nominal)'!F87+'Stata dataset (nominal)'!N87), "")</f>
        <v/>
      </c>
      <c r="I88" s="72" t="str">
        <f t="shared" si="2"/>
        <v/>
      </c>
      <c r="J88" s="72">
        <f>_xlfn.IFNA(SUM('Stata dataset (nominal)'!E87:K87, 'Stata dataset (nominal)'!AC87, 'Stata dataset (nominal)'!AD87), "")</f>
        <v>102.10716666666664</v>
      </c>
      <c r="K88" s="72">
        <f t="shared" si="8"/>
        <v>69.944166666666646</v>
      </c>
      <c r="L88" s="72">
        <f>_xlfn.IFNA(IF(C88 &lt; "2019-20", $J88, SUM('Stata dataset (nominal)'!E87:F87, 'Stata dataset (nominal)'!H87:K87, 'Stata dataset (nominal)'!N87, 'Stata dataset (nominal)'!AC87:AD87)), "")</f>
        <v>78.394166666666678</v>
      </c>
      <c r="M88" s="72">
        <f t="shared" si="9"/>
        <v>46.231166666666681</v>
      </c>
      <c r="N88" s="72">
        <f>_xlfn.IFNA(SUM('Stata dataset (real)'!O88:T88), "")</f>
        <v>4113.3684098710564</v>
      </c>
      <c r="O88" s="72">
        <f>_xlfn.IFNA(SUM('Stata dataset (real)'!R88, 'Stata dataset (real)'!S88, 'Stata dataset (real)'!T88)/'Interface nominal'!$N88, "")</f>
        <v>0.48314000340435825</v>
      </c>
      <c r="P88" s="72">
        <f>_xlfn.IFNA(SUM('Stata dataset (real)'!Q88, 'Stata dataset (real)'!T88)/$N88, "")</f>
        <v>0.74602483160785371</v>
      </c>
      <c r="Q88" s="72">
        <f>_xlfn.IFNA('Stata dataset (nominal)'!AA87*1000/'Interface nominal'!N88, "")</f>
        <v>314.07981762579311</v>
      </c>
      <c r="R88" s="72">
        <f>_xlfn.IFNA('Stata dataset (real)'!U88, "")</f>
        <v>22.302861771556298</v>
      </c>
      <c r="S88" s="72">
        <f>_xlfn.IFNA('Stata dataset (real)'!Z88, "")</f>
        <v>13.919114777003761</v>
      </c>
      <c r="T88" s="72">
        <f>IF('Interface nominal'!C88 = "2019-20", 1, 0)</f>
        <v>0</v>
      </c>
      <c r="U88" s="72">
        <f t="shared" si="7"/>
        <v>0</v>
      </c>
    </row>
    <row r="89" spans="1:21" x14ac:dyDescent="0.4">
      <c r="A89" s="63" t="str">
        <f t="shared" si="0"/>
        <v>SVE23</v>
      </c>
      <c r="B89" s="63" t="s">
        <v>433</v>
      </c>
      <c r="C89" s="63" t="s">
        <v>261</v>
      </c>
      <c r="D89" s="72">
        <f>_xlfn.IFNA(SUM('Stata dataset (nominal)'!E88:K88, 'Stata dataset (nominal)'!AB88, 'Stata dataset (nominal)'!AD88), "")</f>
        <v>102.92099999999999</v>
      </c>
      <c r="E89" s="72">
        <f>_xlfn.IFNA('Stata dataset (nominal)'!F88+'Stata dataset (nominal)'!G88, "")</f>
        <v>31.424999999999997</v>
      </c>
      <c r="F89" s="72">
        <f t="shared" si="6"/>
        <v>71.495999999999995</v>
      </c>
      <c r="G89" s="72">
        <f>_xlfn.IFNA(IF(C89 &lt; "2019-20", $D89, SUM('Stata dataset (real)'!E89:F89, 'Stata dataset (real)'!H89:K89, 'Stata dataset (real)'!N89, 'Stata dataset (real)'!AB89, 'Stata dataset (real)'!AD89)), "")</f>
        <v>79.630999999999986</v>
      </c>
      <c r="H89" s="72" t="str">
        <f>IFERROR(IF('Interface nominal'!$C89 &lt; "2019-20", $E89, 'Stata dataset (nominal)'!F88+'Stata dataset (nominal)'!N88), "")</f>
        <v/>
      </c>
      <c r="I89" s="72" t="str">
        <f t="shared" si="2"/>
        <v/>
      </c>
      <c r="J89" s="72">
        <f>_xlfn.IFNA(SUM('Stata dataset (nominal)'!E88:K88, 'Stata dataset (nominal)'!AC88, 'Stata dataset (nominal)'!AD88), "")</f>
        <v>102.25016666666666</v>
      </c>
      <c r="K89" s="72">
        <f t="shared" si="8"/>
        <v>70.825166666666661</v>
      </c>
      <c r="L89" s="72">
        <f>_xlfn.IFNA(IF(C89 &lt; "2019-20", $J89, SUM('Stata dataset (nominal)'!E88:F88, 'Stata dataset (nominal)'!H88:K88, 'Stata dataset (nominal)'!N88, 'Stata dataset (nominal)'!AC88:AD88)), "")</f>
        <v>78.960166666666652</v>
      </c>
      <c r="M89" s="72">
        <f t="shared" si="9"/>
        <v>47.535166666666655</v>
      </c>
      <c r="N89" s="72">
        <f>_xlfn.IFNA(SUM('Stata dataset (real)'!O89:T89), "")</f>
        <v>4165.280999999999</v>
      </c>
      <c r="O89" s="72">
        <f>_xlfn.IFNA(SUM('Stata dataset (real)'!R89, 'Stata dataset (real)'!S89, 'Stata dataset (real)'!T89)/'Interface nominal'!$N89, "")</f>
        <v>0.49815846757997845</v>
      </c>
      <c r="P89" s="72">
        <f>_xlfn.IFNA(SUM('Stata dataset (real)'!Q89, 'Stata dataset (real)'!T89)/$N89, "")</f>
        <v>0.75214877459648</v>
      </c>
      <c r="Q89" s="72">
        <f>_xlfn.IFNA('Stata dataset (nominal)'!AA88*1000/'Interface nominal'!N89, "")</f>
        <v>335.21507912671444</v>
      </c>
      <c r="R89" s="72">
        <f>_xlfn.IFNA('Stata dataset (real)'!U89, "")</f>
        <v>23.606517386717634</v>
      </c>
      <c r="S89" s="72">
        <f>_xlfn.IFNA('Stata dataset (real)'!Z89, "")</f>
        <v>13.919114777003761</v>
      </c>
      <c r="T89" s="72">
        <f>IF('Interface nominal'!C89 = "2019-20", 1, 0)</f>
        <v>0</v>
      </c>
      <c r="U89" s="72">
        <f t="shared" si="7"/>
        <v>0</v>
      </c>
    </row>
    <row r="90" spans="1:21" x14ac:dyDescent="0.4">
      <c r="A90" s="63" t="str">
        <f t="shared" ref="A90:A96" si="10">B90&amp;RIGHT(C90,2)</f>
        <v>SVE24</v>
      </c>
      <c r="B90" s="63" t="s">
        <v>433</v>
      </c>
      <c r="C90" s="160" t="s">
        <v>263</v>
      </c>
      <c r="D90" s="72">
        <f>_xlfn.IFNA(SUM('Stata dataset (nominal)'!E89:K89, 'Stata dataset (nominal)'!AB89, 'Stata dataset (nominal)'!AD89), "")</f>
        <v>99.622000000000014</v>
      </c>
      <c r="E90" s="72">
        <f>_xlfn.IFNA('Stata dataset (nominal)'!F89+'Stata dataset (nominal)'!G89, "")</f>
        <v>31.176000000000002</v>
      </c>
      <c r="F90" s="72">
        <f t="shared" si="6"/>
        <v>68.446000000000012</v>
      </c>
      <c r="G90" s="72"/>
      <c r="H90" s="72"/>
      <c r="I90" s="72"/>
      <c r="J90" s="72">
        <f>_xlfn.IFNA(SUM('Stata dataset (nominal)'!E89:K89, 'Stata dataset (nominal)'!AC89, 'Stata dataset (nominal)'!AD89), "")</f>
        <v>100.05716666666667</v>
      </c>
      <c r="K90" s="72">
        <f t="shared" si="8"/>
        <v>68.881166666666672</v>
      </c>
      <c r="L90" s="72">
        <f>_xlfn.IFNA(IF(C90 &lt; "2019-20", $J90, SUM('Stata dataset (nominal)'!E89:F89, 'Stata dataset (nominal)'!H89:K89, 'Stata dataset (nominal)'!N89, 'Stata dataset (nominal)'!AC89:AD89)), "")</f>
        <v>76.228166666666667</v>
      </c>
      <c r="M90" s="72">
        <f t="shared" si="9"/>
        <v>45.052166666666665</v>
      </c>
      <c r="N90" s="72">
        <f>_xlfn.IFNA(SUM('Stata dataset (real)'!O90:T90), "")</f>
        <v>4219.1350273758544</v>
      </c>
      <c r="O90" s="72">
        <f>_xlfn.IFNA(SUM('Stata dataset (real)'!R90, 'Stata dataset (real)'!S90, 'Stata dataset (real)'!T90)/'Interface nominal'!$N90, "")</f>
        <v>0.51257816085001495</v>
      </c>
      <c r="P90" s="72">
        <f>_xlfn.IFNA(SUM('Stata dataset (real)'!Q90, 'Stata dataset (real)'!T90)/$N90, "")</f>
        <v>0.75260434665002574</v>
      </c>
      <c r="Q90" s="72">
        <f>_xlfn.IFNA('Stata dataset (nominal)'!AA89*1000/'Interface nominal'!N90, "")</f>
        <v>361.14535091039693</v>
      </c>
      <c r="R90" s="72">
        <f>_xlfn.IFNA('Stata dataset (real)'!U90, "")</f>
        <v>23.498921186134041</v>
      </c>
      <c r="S90" s="72">
        <f>_xlfn.IFNA('Stata dataset (real)'!Z90, "")</f>
        <v>13.919114777003761</v>
      </c>
      <c r="T90" s="72">
        <f>IF('Interface nominal'!C90 = "2019-20", 1, 0)</f>
        <v>0</v>
      </c>
      <c r="U90" s="72">
        <f t="shared" si="7"/>
        <v>0</v>
      </c>
    </row>
    <row r="91" spans="1:21" x14ac:dyDescent="0.4">
      <c r="A91" s="63" t="str">
        <f t="shared" si="10"/>
        <v>SVE25</v>
      </c>
      <c r="B91" s="63" t="s">
        <v>433</v>
      </c>
      <c r="C91" s="160" t="s">
        <v>516</v>
      </c>
      <c r="D91" s="72">
        <f>_xlfn.IFNA(SUM('Stata dataset (nominal)'!E90:K90, 'Stata dataset (nominal)'!AB90, 'Stata dataset (nominal)'!AD90), "")</f>
        <v>125.09134402805117</v>
      </c>
      <c r="E91" s="72">
        <f>_xlfn.IFNA('Stata dataset (nominal)'!F90+'Stata dataset (nominal)'!G90, "")</f>
        <v>40.620297658944786</v>
      </c>
      <c r="F91" s="72">
        <f t="shared" si="6"/>
        <v>84.471046369106375</v>
      </c>
      <c r="G91" s="72"/>
      <c r="H91" s="72"/>
      <c r="I91" s="72"/>
      <c r="J91" s="72">
        <f>_xlfn.IFNA(SUM('Stata dataset (nominal)'!E90:K90, 'Stata dataset (nominal)'!AC90, 'Stata dataset (nominal)'!AD90), "")</f>
        <v>116.62817873579576</v>
      </c>
      <c r="K91" s="72">
        <f t="shared" si="8"/>
        <v>76.007881076850964</v>
      </c>
      <c r="L91" s="72">
        <f>_xlfn.IFNA(IF(C91 &lt; "2019-20", $J91, SUM('Stata dataset (nominal)'!E90:F90, 'Stata dataset (nominal)'!H90:K90, 'Stata dataset (nominal)'!N90, 'Stata dataset (nominal)'!AC90:AD90)), "")</f>
        <v>116.62817873579576</v>
      </c>
      <c r="M91" s="72">
        <f t="shared" si="9"/>
        <v>76.007881076850964</v>
      </c>
      <c r="N91" s="72">
        <f>_xlfn.IFNA(SUM('Stata dataset (real)'!O91:T91), "")</f>
        <v>4258.2839852939942</v>
      </c>
      <c r="O91" s="72">
        <f>_xlfn.IFNA(SUM('Stata dataset (real)'!R91, 'Stata dataset (real)'!S91, 'Stata dataset (real)'!T91)/'Interface nominal'!$N91, "")</f>
        <v>0.55064113215318955</v>
      </c>
      <c r="P91" s="72">
        <f>_xlfn.IFNA(SUM('Stata dataset (real)'!Q91, 'Stata dataset (real)'!T91)/$N91, "")</f>
        <v>0.75529383846742826</v>
      </c>
      <c r="Q91" s="72">
        <f>_xlfn.IFNA('Stata dataset (nominal)'!AA90*1000/'Interface nominal'!N91, "")</f>
        <v>358.3008853782971</v>
      </c>
      <c r="R91" s="72" t="str">
        <f>_xlfn.IFNA('Stata dataset (real)'!U91, "")</f>
        <v/>
      </c>
      <c r="S91" s="72" t="str">
        <f>_xlfn.IFNA('Stata dataset (real)'!Z91, "")</f>
        <v/>
      </c>
      <c r="T91" s="72">
        <f>IF('Interface nominal'!C91 = "2019-20", 1, 0)</f>
        <v>0</v>
      </c>
      <c r="U91" s="72">
        <f t="shared" si="7"/>
        <v>0</v>
      </c>
    </row>
    <row r="92" spans="1:21" x14ac:dyDescent="0.4">
      <c r="A92" s="63" t="str">
        <f t="shared" si="10"/>
        <v>SVE26</v>
      </c>
      <c r="B92" s="63" t="s">
        <v>433</v>
      </c>
      <c r="C92" s="160" t="s">
        <v>518</v>
      </c>
      <c r="D92" s="72">
        <f>_xlfn.IFNA(SUM('Stata dataset (nominal)'!E91:K91, 'Stata dataset (nominal)'!AB91, 'Stata dataset (nominal)'!AD91), "")</f>
        <v>137.07484232248154</v>
      </c>
      <c r="E92" s="72">
        <f>_xlfn.IFNA('Stata dataset (nominal)'!F91+'Stata dataset (nominal)'!G91, "")</f>
        <v>49.143768971372602</v>
      </c>
      <c r="F92" s="72">
        <f t="shared" si="6"/>
        <v>87.93107335110895</v>
      </c>
      <c r="G92" s="72"/>
      <c r="H92" s="72"/>
      <c r="I92" s="72"/>
      <c r="J92" s="72">
        <f>_xlfn.IFNA(SUM('Stata dataset (nominal)'!E91:K91, 'Stata dataset (nominal)'!AC91, 'Stata dataset (nominal)'!AD91), "")</f>
        <v>132.00952856044421</v>
      </c>
      <c r="K92" s="72">
        <f t="shared" si="8"/>
        <v>82.865759589071615</v>
      </c>
      <c r="L92" s="72">
        <f>_xlfn.IFNA(IF(C92 &lt; "2019-20", $J92, SUM('Stata dataset (nominal)'!E91:F91, 'Stata dataset (nominal)'!H91:K91, 'Stata dataset (nominal)'!N91, 'Stata dataset (nominal)'!AC91:AD91)), "")</f>
        <v>132.00952856044418</v>
      </c>
      <c r="M92" s="72">
        <f t="shared" si="9"/>
        <v>82.865759589071587</v>
      </c>
      <c r="N92" s="72">
        <f>_xlfn.IFNA(SUM('Stata dataset (real)'!O92:T92), "")</f>
        <v>4257.3695325180133</v>
      </c>
      <c r="O92" s="72">
        <f>_xlfn.IFNA(SUM('Stata dataset (real)'!R92, 'Stata dataset (real)'!S92, 'Stata dataset (real)'!T92)/'Interface nominal'!$N92, "")</f>
        <v>0.58247193815678722</v>
      </c>
      <c r="P92" s="72">
        <f>_xlfn.IFNA(SUM('Stata dataset (real)'!Q92, 'Stata dataset (real)'!T92)/$N92, "")</f>
        <v>0.75307903178054569</v>
      </c>
      <c r="Q92" s="72">
        <f>_xlfn.IFNA('Stata dataset (nominal)'!AA91*1000/'Interface nominal'!N92, "")</f>
        <v>451.71335762786902</v>
      </c>
      <c r="R92" s="72" t="str">
        <f>_xlfn.IFNA('Stata dataset (real)'!U92, "")</f>
        <v/>
      </c>
      <c r="S92" s="72" t="str">
        <f>_xlfn.IFNA('Stata dataset (real)'!Z92, "")</f>
        <v/>
      </c>
      <c r="T92" s="72">
        <f>IF('Interface nominal'!C92 = "2019-20", 1, 0)</f>
        <v>0</v>
      </c>
      <c r="U92" s="72">
        <f t="shared" si="7"/>
        <v>0</v>
      </c>
    </row>
    <row r="93" spans="1:21" x14ac:dyDescent="0.4">
      <c r="A93" s="63" t="str">
        <f t="shared" si="10"/>
        <v>SVE27</v>
      </c>
      <c r="B93" s="63" t="s">
        <v>433</v>
      </c>
      <c r="C93" s="160" t="s">
        <v>519</v>
      </c>
      <c r="D93" s="72">
        <f>_xlfn.IFNA(SUM('Stata dataset (nominal)'!E92:K92, 'Stata dataset (nominal)'!AB92, 'Stata dataset (nominal)'!AD92), "")</f>
        <v>143.05414730694105</v>
      </c>
      <c r="E93" s="72">
        <f>_xlfn.IFNA('Stata dataset (nominal)'!F92+'Stata dataset (nominal)'!G92, "")</f>
        <v>54.829946701488609</v>
      </c>
      <c r="F93" s="72">
        <f t="shared" si="6"/>
        <v>88.224200605452438</v>
      </c>
      <c r="G93" s="72"/>
      <c r="H93" s="72"/>
      <c r="I93" s="72"/>
      <c r="J93" s="72">
        <f>_xlfn.IFNA(SUM('Stata dataset (nominal)'!E92:K92, 'Stata dataset (nominal)'!AC92, 'Stata dataset (nominal)'!AD92), "")</f>
        <v>138.62772606680875</v>
      </c>
      <c r="K93" s="72">
        <f t="shared" si="8"/>
        <v>83.797779365320139</v>
      </c>
      <c r="L93" s="72">
        <f>_xlfn.IFNA(IF(C93 &lt; "2019-20", $J93, SUM('Stata dataset (nominal)'!E92:F92, 'Stata dataset (nominal)'!H92:K92, 'Stata dataset (nominal)'!N92, 'Stata dataset (nominal)'!AC92:AD92)), "")</f>
        <v>138.62772606680875</v>
      </c>
      <c r="M93" s="72">
        <f t="shared" si="9"/>
        <v>83.797779365320139</v>
      </c>
      <c r="N93" s="72">
        <f>_xlfn.IFNA(SUM('Stata dataset (real)'!O93:T93), "")</f>
        <v>4282.9375176915155</v>
      </c>
      <c r="O93" s="72">
        <f>_xlfn.IFNA(SUM('Stata dataset (real)'!R93, 'Stata dataset (real)'!S93, 'Stata dataset (real)'!T93)/'Interface nominal'!$N93, "")</f>
        <v>0.60905585756401237</v>
      </c>
      <c r="P93" s="72">
        <f>_xlfn.IFNA(SUM('Stata dataset (real)'!Q93, 'Stata dataset (real)'!T93)/$N93, "")</f>
        <v>0.75160353629804832</v>
      </c>
      <c r="Q93" s="72">
        <f>_xlfn.IFNA('Stata dataset (nominal)'!AA92*1000/'Interface nominal'!N93, "")</f>
        <v>501.85407135680708</v>
      </c>
      <c r="R93" s="72" t="str">
        <f>_xlfn.IFNA('Stata dataset (real)'!U93, "")</f>
        <v/>
      </c>
      <c r="S93" s="72" t="str">
        <f>_xlfn.IFNA('Stata dataset (real)'!Z93, "")</f>
        <v/>
      </c>
      <c r="T93" s="72">
        <f>IF('Interface nominal'!C93 = "2019-20", 1, 0)</f>
        <v>0</v>
      </c>
      <c r="U93" s="72">
        <f t="shared" si="7"/>
        <v>0</v>
      </c>
    </row>
    <row r="94" spans="1:21" x14ac:dyDescent="0.4">
      <c r="A94" s="63" t="str">
        <f t="shared" si="10"/>
        <v>SVE28</v>
      </c>
      <c r="B94" s="63" t="s">
        <v>433</v>
      </c>
      <c r="C94" s="160" t="s">
        <v>520</v>
      </c>
      <c r="D94" s="72">
        <f>_xlfn.IFNA(SUM('Stata dataset (nominal)'!E93:K93, 'Stata dataset (nominal)'!AB93, 'Stata dataset (nominal)'!AD93), "")</f>
        <v>150.01849942543836</v>
      </c>
      <c r="E94" s="72">
        <f>_xlfn.IFNA('Stata dataset (nominal)'!F93+'Stata dataset (nominal)'!G93, "")</f>
        <v>58.64781897659924</v>
      </c>
      <c r="F94" s="72">
        <f t="shared" si="6"/>
        <v>91.370680448839124</v>
      </c>
      <c r="G94" s="72"/>
      <c r="H94" s="72"/>
      <c r="I94" s="72"/>
      <c r="J94" s="72">
        <f>_xlfn.IFNA(SUM('Stata dataset (nominal)'!E93:K93, 'Stata dataset (nominal)'!AC93, 'Stata dataset (nominal)'!AD93), "")</f>
        <v>146.99714828278402</v>
      </c>
      <c r="K94" s="72">
        <f t="shared" si="8"/>
        <v>88.349329306184785</v>
      </c>
      <c r="L94" s="72">
        <f>_xlfn.IFNA(IF(C94 &lt; "2019-20", $J94, SUM('Stata dataset (nominal)'!E93:F93, 'Stata dataset (nominal)'!H93:K93, 'Stata dataset (nominal)'!N93, 'Stata dataset (nominal)'!AC93:AD93)), "")</f>
        <v>146.997148282784</v>
      </c>
      <c r="M94" s="72">
        <f t="shared" si="9"/>
        <v>88.349329306184757</v>
      </c>
      <c r="N94" s="72">
        <f>_xlfn.IFNA(SUM('Stata dataset (real)'!O94:T94), "")</f>
        <v>4308.214869825717</v>
      </c>
      <c r="O94" s="72">
        <f>_xlfn.IFNA(SUM('Stata dataset (real)'!R94, 'Stata dataset (real)'!S94, 'Stata dataset (real)'!T94)/'Interface nominal'!$N94, "")</f>
        <v>0.64095330220967073</v>
      </c>
      <c r="P94" s="72">
        <f>_xlfn.IFNA(SUM('Stata dataset (real)'!Q94, 'Stata dataset (real)'!T94)/$N94, "")</f>
        <v>0.749957556852337</v>
      </c>
      <c r="Q94" s="72">
        <f>_xlfn.IFNA('Stata dataset (nominal)'!AA93*1000/'Interface nominal'!N94, "")</f>
        <v>525.8167941311317</v>
      </c>
      <c r="R94" s="72" t="str">
        <f>_xlfn.IFNA('Stata dataset (real)'!U94, "")</f>
        <v/>
      </c>
      <c r="S94" s="72" t="str">
        <f>_xlfn.IFNA('Stata dataset (real)'!Z94, "")</f>
        <v/>
      </c>
      <c r="T94" s="72">
        <f>IF('Interface nominal'!C94 = "2019-20", 1, 0)</f>
        <v>0</v>
      </c>
      <c r="U94" s="72">
        <f t="shared" si="7"/>
        <v>0</v>
      </c>
    </row>
    <row r="95" spans="1:21" x14ac:dyDescent="0.4">
      <c r="A95" s="63" t="str">
        <f t="shared" si="10"/>
        <v>SVE29</v>
      </c>
      <c r="B95" s="63" t="s">
        <v>433</v>
      </c>
      <c r="C95" s="160" t="s">
        <v>521</v>
      </c>
      <c r="D95" s="72">
        <f>_xlfn.IFNA(SUM('Stata dataset (nominal)'!E94:K94, 'Stata dataset (nominal)'!AB94, 'Stata dataset (nominal)'!AD94), "")</f>
        <v>159.22926698569597</v>
      </c>
      <c r="E95" s="72">
        <f>_xlfn.IFNA('Stata dataset (nominal)'!F94+'Stata dataset (nominal)'!G94, "")</f>
        <v>64.043638594668664</v>
      </c>
      <c r="F95" s="72">
        <f t="shared" si="6"/>
        <v>95.185628391027308</v>
      </c>
      <c r="G95" s="72"/>
      <c r="H95" s="72"/>
      <c r="I95" s="72"/>
      <c r="J95" s="72">
        <f>_xlfn.IFNA(SUM('Stata dataset (nominal)'!E94:K94, 'Stata dataset (nominal)'!AC94, 'Stata dataset (nominal)'!AD94), "")</f>
        <v>156.09135443420479</v>
      </c>
      <c r="K95" s="72">
        <f t="shared" si="8"/>
        <v>92.047715839536124</v>
      </c>
      <c r="L95" s="72">
        <f>_xlfn.IFNA(IF(C95 &lt; "2019-20", $J95, SUM('Stata dataset (nominal)'!E94:F94, 'Stata dataset (nominal)'!H94:K94, 'Stata dataset (nominal)'!N94, 'Stata dataset (nominal)'!AC94:AD94)), "")</f>
        <v>156.09135443420479</v>
      </c>
      <c r="M95" s="72">
        <f t="shared" si="9"/>
        <v>92.047715839536124</v>
      </c>
      <c r="N95" s="72">
        <f>_xlfn.IFNA(SUM('Stata dataset (real)'!O95:T95), "")</f>
        <v>4332.6209305653683</v>
      </c>
      <c r="O95" s="72">
        <f>_xlfn.IFNA(SUM('Stata dataset (real)'!R95, 'Stata dataset (real)'!S95, 'Stata dataset (real)'!T95)/'Interface nominal'!$N95, "")</f>
        <v>0.67270101150350325</v>
      </c>
      <c r="P95" s="72">
        <f>_xlfn.IFNA(SUM('Stata dataset (real)'!Q95, 'Stata dataset (real)'!T95)/$N95, "")</f>
        <v>0.7482828565953924</v>
      </c>
      <c r="Q95" s="72">
        <f>_xlfn.IFNA('Stata dataset (nominal)'!AA94*1000/'Interface nominal'!N95, "")</f>
        <v>564.06300592966818</v>
      </c>
      <c r="R95" s="72" t="str">
        <f>_xlfn.IFNA('Stata dataset (real)'!U95, "")</f>
        <v/>
      </c>
      <c r="S95" s="72" t="str">
        <f>_xlfn.IFNA('Stata dataset (real)'!Z95, "")</f>
        <v/>
      </c>
      <c r="T95" s="72">
        <f>IF('Interface nominal'!C95 = "2019-20", 1, 0)</f>
        <v>0</v>
      </c>
      <c r="U95" s="72">
        <f t="shared" si="7"/>
        <v>0</v>
      </c>
    </row>
    <row r="96" spans="1:21" x14ac:dyDescent="0.4">
      <c r="A96" s="63" t="str">
        <f t="shared" si="10"/>
        <v>SVE30</v>
      </c>
      <c r="B96" s="63" t="s">
        <v>433</v>
      </c>
      <c r="C96" s="160" t="s">
        <v>522</v>
      </c>
      <c r="D96" s="72">
        <f>_xlfn.IFNA(SUM('Stata dataset (nominal)'!E95:K95, 'Stata dataset (nominal)'!AB95, 'Stata dataset (nominal)'!AD95), "")</f>
        <v>168.00199213696433</v>
      </c>
      <c r="E96" s="72">
        <f>_xlfn.IFNA('Stata dataset (nominal)'!F95+'Stata dataset (nominal)'!G95, "")</f>
        <v>66.312233575854449</v>
      </c>
      <c r="F96" s="72">
        <f t="shared" si="6"/>
        <v>101.68975856110988</v>
      </c>
      <c r="G96" s="72"/>
      <c r="H96" s="72"/>
      <c r="I96" s="72"/>
      <c r="J96" s="72">
        <f>_xlfn.IFNA(SUM('Stata dataset (nominal)'!E95:K95, 'Stata dataset (nominal)'!AC95, 'Stata dataset (nominal)'!AD95), "")</f>
        <v>164.18307054120075</v>
      </c>
      <c r="K96" s="72">
        <f t="shared" si="8"/>
        <v>97.8708369653463</v>
      </c>
      <c r="L96" s="72">
        <f>_xlfn.IFNA(IF(C96 &lt; "2019-20", $J96, SUM('Stata dataset (nominal)'!E95:F95, 'Stata dataset (nominal)'!H95:K95, 'Stata dataset (nominal)'!N95, 'Stata dataset (nominal)'!AC95:AD95)), "")</f>
        <v>164.18307054120078</v>
      </c>
      <c r="M96" s="72">
        <f t="shared" si="9"/>
        <v>97.870836965346328</v>
      </c>
      <c r="N96" s="72">
        <f>_xlfn.IFNA(SUM('Stata dataset (real)'!O96:T96), "")</f>
        <v>4356.647270262135</v>
      </c>
      <c r="O96" s="72">
        <f>_xlfn.IFNA(SUM('Stata dataset (real)'!R96, 'Stata dataset (real)'!S96, 'Stata dataset (real)'!T96)/'Interface nominal'!$N96, "")</f>
        <v>0.70124856041428241</v>
      </c>
      <c r="P96" s="72">
        <f>_xlfn.IFNA(SUM('Stata dataset (real)'!Q96, 'Stata dataset (real)'!T96)/$N96, "")</f>
        <v>0.74675667112586319</v>
      </c>
      <c r="Q96" s="72">
        <f>_xlfn.IFNA('Stata dataset (nominal)'!AA95*1000/'Interface nominal'!N96, "")</f>
        <v>566.67303613435467</v>
      </c>
      <c r="R96" s="72" t="str">
        <f>_xlfn.IFNA('Stata dataset (real)'!U96, "")</f>
        <v/>
      </c>
      <c r="S96" s="72" t="str">
        <f>_xlfn.IFNA('Stata dataset (real)'!Z96, "")</f>
        <v/>
      </c>
      <c r="T96" s="72">
        <f>IF('Interface nominal'!C96 = "2019-20", 1, 0)</f>
        <v>0</v>
      </c>
      <c r="U96" s="72">
        <f t="shared" si="7"/>
        <v>0</v>
      </c>
    </row>
    <row r="97" spans="1:21" x14ac:dyDescent="0.4">
      <c r="A97" s="63" t="str">
        <f t="shared" si="0"/>
        <v>SVT14</v>
      </c>
      <c r="B97" s="63" t="s">
        <v>313</v>
      </c>
      <c r="C97" s="63" t="s">
        <v>243</v>
      </c>
      <c r="D97" s="72">
        <f>_xlfn.IFNA(SUM('Stata dataset (nominal)'!E96:K96, 'Stata dataset (nominal)'!AB96, 'Stata dataset (nominal)'!AD96), "")</f>
        <v>110.52725055199998</v>
      </c>
      <c r="E97" s="72">
        <f>_xlfn.IFNA('Stata dataset (nominal)'!F96+'Stata dataset (nominal)'!G96, "")</f>
        <v>36</v>
      </c>
      <c r="F97" s="72">
        <f t="shared" si="6"/>
        <v>74.527250551999984</v>
      </c>
      <c r="G97" s="72">
        <f>_xlfn.IFNA(IF(C97 &lt; "2019-20", $D97, SUM('Stata dataset (nominal)'!E96:F96, 'Stata dataset (nominal)'!H96:K96, 'Stata dataset (nominal)'!N96, 'Stata dataset (nominal)'!AB96, 'Stata dataset (nominal)'!AD96)), "")</f>
        <v>110.52725055199998</v>
      </c>
      <c r="H97" s="72">
        <f>IFERROR(IF('Interface nominal'!$C97 &lt; "2019-20", $E97, 'Stata dataset (nominal)'!F96+'Stata dataset (nominal)'!N96), "")</f>
        <v>36</v>
      </c>
      <c r="I97" s="72">
        <f t="shared" si="2"/>
        <v>74.527250551999984</v>
      </c>
      <c r="J97" s="72">
        <f>_xlfn.IFNA(SUM('Stata dataset (nominal)'!E96:K96, 'Stata dataset (nominal)'!AC96, 'Stata dataset (nominal)'!AD96), "")</f>
        <v>110.12375035250146</v>
      </c>
      <c r="K97" s="72">
        <f t="shared" si="8"/>
        <v>74.12375035250146</v>
      </c>
      <c r="L97" s="72">
        <f>_xlfn.IFNA(IF(C97 &lt; "2019-20", $J97, SUM('Stata dataset (nominal)'!E96:F96, 'Stata dataset (nominal)'!H96:K96, 'Stata dataset (nominal)'!N96, 'Stata dataset (nominal)'!AC96:AD96)), "")</f>
        <v>110.12375035250146</v>
      </c>
      <c r="M97" s="72">
        <f t="shared" si="9"/>
        <v>74.12375035250146</v>
      </c>
      <c r="N97" s="72">
        <f>_xlfn.IFNA(SUM('Stata dataset (real)'!O97:T97), "")</f>
        <v>3848.9540000000002</v>
      </c>
      <c r="O97" s="72">
        <f>_xlfn.IFNA(SUM('Stata dataset (real)'!R97, 'Stata dataset (real)'!S97, 'Stata dataset (real)'!T97)/'Interface nominal'!$N97, "")</f>
        <v>0.37587692656238547</v>
      </c>
      <c r="P97" s="72">
        <f>_xlfn.IFNA(SUM('Stata dataset (real)'!Q97, 'Stata dataset (real)'!T97)/$N97, "")</f>
        <v>0.75016017338736696</v>
      </c>
      <c r="Q97" s="72">
        <f>_xlfn.IFNA('Stata dataset (nominal)'!AA96*1000/'Interface nominal'!N97, "")</f>
        <v>294.38063161382604</v>
      </c>
      <c r="R97" s="72">
        <f>_xlfn.IFNA('Stata dataset (real)'!U97, "")</f>
        <v>27.185681994028286</v>
      </c>
      <c r="S97" s="72">
        <f>_xlfn.IFNA('Stata dataset (real)'!Z97, "")</f>
        <v>15.612119338611013</v>
      </c>
      <c r="T97" s="72">
        <f>IF('Interface nominal'!C97 = "2019-20", 1, 0)</f>
        <v>0</v>
      </c>
      <c r="U97" s="72">
        <f t="shared" si="7"/>
        <v>0</v>
      </c>
    </row>
    <row r="98" spans="1:21" x14ac:dyDescent="0.4">
      <c r="A98" s="63" t="str">
        <f t="shared" si="0"/>
        <v>SVT15</v>
      </c>
      <c r="B98" s="63" t="s">
        <v>313</v>
      </c>
      <c r="C98" s="63" t="s">
        <v>245</v>
      </c>
      <c r="D98" s="72">
        <f>_xlfn.IFNA(SUM('Stata dataset (nominal)'!E97:K97, 'Stata dataset (nominal)'!AB97, 'Stata dataset (nominal)'!AD97), "")</f>
        <v>110.78697138880882</v>
      </c>
      <c r="E98" s="72">
        <f>_xlfn.IFNA('Stata dataset (nominal)'!F97+'Stata dataset (nominal)'!G97, "")</f>
        <v>35.700000000000003</v>
      </c>
      <c r="F98" s="72">
        <f t="shared" si="6"/>
        <v>75.08697138880882</v>
      </c>
      <c r="G98" s="72">
        <f>_xlfn.IFNA(IF(C98 &lt; "2019-20", $D98, SUM('Stata dataset (nominal)'!E97:F97, 'Stata dataset (nominal)'!H97:K97, 'Stata dataset (nominal)'!N97, 'Stata dataset (nominal)'!AB97, 'Stata dataset (nominal)'!AD97)), "")</f>
        <v>110.78697138880882</v>
      </c>
      <c r="H98" s="72">
        <f>IFERROR(IF('Interface nominal'!$C98 &lt; "2019-20", $E98, 'Stata dataset (nominal)'!F97+'Stata dataset (nominal)'!N97), "")</f>
        <v>35.700000000000003</v>
      </c>
      <c r="I98" s="72">
        <f t="shared" si="2"/>
        <v>75.08697138880882</v>
      </c>
      <c r="J98" s="72">
        <f>_xlfn.IFNA(SUM('Stata dataset (nominal)'!E97:K97, 'Stata dataset (nominal)'!AC97, 'Stata dataset (nominal)'!AD97), "")</f>
        <v>110.78997084847195</v>
      </c>
      <c r="K98" s="72">
        <f t="shared" si="8"/>
        <v>75.08997084847195</v>
      </c>
      <c r="L98" s="72">
        <f>_xlfn.IFNA(IF(C98 &lt; "2019-20", $J98, SUM('Stata dataset (nominal)'!E97:F97, 'Stata dataset (nominal)'!H97:K97, 'Stata dataset (nominal)'!N97, 'Stata dataset (nominal)'!AC97:AD97)), "")</f>
        <v>110.78997084847195</v>
      </c>
      <c r="M98" s="72">
        <f t="shared" si="9"/>
        <v>75.08997084847195</v>
      </c>
      <c r="N98" s="72">
        <f>_xlfn.IFNA(SUM('Stata dataset (real)'!O98:T98), "")</f>
        <v>3866.2940000000003</v>
      </c>
      <c r="O98" s="72">
        <f>_xlfn.IFNA(SUM('Stata dataset (real)'!R98, 'Stata dataset (real)'!S98, 'Stata dataset (real)'!T98)/'Interface nominal'!$N98, "")</f>
        <v>0.39056897897573228</v>
      </c>
      <c r="P98" s="72">
        <f>_xlfn.IFNA(SUM('Stata dataset (real)'!Q98, 'Stata dataset (real)'!T98)/$N98, "")</f>
        <v>0.75019644134667451</v>
      </c>
      <c r="Q98" s="72">
        <f>_xlfn.IFNA('Stata dataset (nominal)'!AA97*1000/'Interface nominal'!N98, "")</f>
        <v>302.04356286417413</v>
      </c>
      <c r="R98" s="72">
        <f>_xlfn.IFNA('Stata dataset (real)'!U98, "")</f>
        <v>27.398651661250131</v>
      </c>
      <c r="S98" s="72">
        <f>_xlfn.IFNA('Stata dataset (real)'!Z98, "")</f>
        <v>15.6173837721302</v>
      </c>
      <c r="T98" s="72">
        <f>IF('Interface nominal'!C98 = "2019-20", 1, 0)</f>
        <v>0</v>
      </c>
      <c r="U98" s="72">
        <f t="shared" si="7"/>
        <v>0</v>
      </c>
    </row>
    <row r="99" spans="1:21" x14ac:dyDescent="0.4">
      <c r="A99" s="63" t="str">
        <f t="shared" si="0"/>
        <v>SVT16</v>
      </c>
      <c r="B99" s="63" t="s">
        <v>313</v>
      </c>
      <c r="C99" s="63" t="s">
        <v>247</v>
      </c>
      <c r="D99" s="72">
        <f>_xlfn.IFNA(SUM('Stata dataset (nominal)'!E98:K98, 'Stata dataset (nominal)'!AB98, 'Stata dataset (nominal)'!AD98), "")</f>
        <v>94.239979051316993</v>
      </c>
      <c r="E99" s="72">
        <f>_xlfn.IFNA('Stata dataset (nominal)'!F98+'Stata dataset (nominal)'!G98, "")</f>
        <v>27.097000000000001</v>
      </c>
      <c r="F99" s="72">
        <f t="shared" si="6"/>
        <v>67.142979051316985</v>
      </c>
      <c r="G99" s="72">
        <f>_xlfn.IFNA(IF(C99 &lt; "2019-20", $D99, SUM('Stata dataset (nominal)'!E98:F98, 'Stata dataset (nominal)'!H98:K98, 'Stata dataset (nominal)'!N98, 'Stata dataset (nominal)'!AB98, 'Stata dataset (nominal)'!AD98)), "")</f>
        <v>94.239979051316993</v>
      </c>
      <c r="H99" s="72">
        <f>IFERROR(IF('Interface nominal'!$C99 &lt; "2019-20", $E99, 'Stata dataset (nominal)'!F98+'Stata dataset (nominal)'!N98), "")</f>
        <v>27.097000000000001</v>
      </c>
      <c r="I99" s="72">
        <f t="shared" si="2"/>
        <v>67.142979051316985</v>
      </c>
      <c r="J99" s="72">
        <f>_xlfn.IFNA(SUM('Stata dataset (nominal)'!E98:K98, 'Stata dataset (nominal)'!AC98, 'Stata dataset (nominal)'!AD98), "")</f>
        <v>95.910743620537644</v>
      </c>
      <c r="K99" s="72">
        <f t="shared" si="8"/>
        <v>68.81374362053765</v>
      </c>
      <c r="L99" s="72">
        <f>_xlfn.IFNA(IF(C99 &lt; "2019-20", $J99, SUM('Stata dataset (nominal)'!E98:F98, 'Stata dataset (nominal)'!H98:K98, 'Stata dataset (nominal)'!N98, 'Stata dataset (nominal)'!AC98:AD98)), "")</f>
        <v>95.910743620537644</v>
      </c>
      <c r="M99" s="72">
        <f t="shared" si="9"/>
        <v>68.81374362053765</v>
      </c>
      <c r="N99" s="72">
        <f>_xlfn.IFNA(SUM('Stata dataset (real)'!O99:T99), "")</f>
        <v>3948.2460000000001</v>
      </c>
      <c r="O99" s="72">
        <f>_xlfn.IFNA(SUM('Stata dataset (real)'!R99, 'Stata dataset (real)'!S99, 'Stata dataset (real)'!T99)/'Interface nominal'!$N99, "")</f>
        <v>0.42032335371200275</v>
      </c>
      <c r="P99" s="72">
        <f>_xlfn.IFNA(SUM('Stata dataset (real)'!Q99, 'Stata dataset (real)'!T99)/$N99, "")</f>
        <v>0.75494764004066617</v>
      </c>
      <c r="Q99" s="72">
        <f>_xlfn.IFNA('Stata dataset (nominal)'!AA98*1000/'Interface nominal'!N99, "")</f>
        <v>283.44206516007364</v>
      </c>
      <c r="R99" s="72">
        <f>_xlfn.IFNA('Stata dataset (real)'!U99, "")</f>
        <v>27.197169396611073</v>
      </c>
      <c r="S99" s="72">
        <f>_xlfn.IFNA('Stata dataset (real)'!Z99, "")</f>
        <v>15.63233325759823</v>
      </c>
      <c r="T99" s="72">
        <f>IF('Interface nominal'!C99 = "2019-20", 1, 0)</f>
        <v>0</v>
      </c>
      <c r="U99" s="72">
        <f t="shared" si="7"/>
        <v>0</v>
      </c>
    </row>
    <row r="100" spans="1:21" x14ac:dyDescent="0.4">
      <c r="A100" s="63" t="str">
        <f t="shared" si="0"/>
        <v>SVT17</v>
      </c>
      <c r="B100" s="63" t="s">
        <v>313</v>
      </c>
      <c r="C100" s="63" t="s">
        <v>249</v>
      </c>
      <c r="D100" s="72">
        <f>_xlfn.IFNA(SUM('Stata dataset (nominal)'!E99:K99, 'Stata dataset (nominal)'!AB99, 'Stata dataset (nominal)'!AD99), "")</f>
        <v>89.301825111761943</v>
      </c>
      <c r="E100" s="72">
        <f>_xlfn.IFNA('Stata dataset (nominal)'!F99+'Stata dataset (nominal)'!G99, "")</f>
        <v>27.883000000000003</v>
      </c>
      <c r="F100" s="72">
        <f t="shared" si="6"/>
        <v>61.41882511176194</v>
      </c>
      <c r="G100" s="72">
        <f>_xlfn.IFNA(IF(C100 &lt; "2019-20", $D100, SUM('Stata dataset (nominal)'!E99:F99, 'Stata dataset (nominal)'!H99:K99, 'Stata dataset (nominal)'!N99, 'Stata dataset (nominal)'!AB99, 'Stata dataset (nominal)'!AD99)), "")</f>
        <v>89.301825111761943</v>
      </c>
      <c r="H100" s="72">
        <f>IFERROR(IF('Interface nominal'!$C100 &lt; "2019-20", $E100, 'Stata dataset (nominal)'!F99+'Stata dataset (nominal)'!N99), "")</f>
        <v>27.883000000000003</v>
      </c>
      <c r="I100" s="72">
        <f t="shared" si="2"/>
        <v>61.41882511176194</v>
      </c>
      <c r="J100" s="72">
        <f>_xlfn.IFNA(SUM('Stata dataset (nominal)'!E99:K99, 'Stata dataset (nominal)'!AC99, 'Stata dataset (nominal)'!AD99), "")</f>
        <v>92.045521681373671</v>
      </c>
      <c r="K100" s="72">
        <f t="shared" si="8"/>
        <v>64.162521681373676</v>
      </c>
      <c r="L100" s="72">
        <f>_xlfn.IFNA(IF(C100 &lt; "2019-20", $J100, SUM('Stata dataset (nominal)'!E99:F99, 'Stata dataset (nominal)'!H99:K99, 'Stata dataset (nominal)'!N99, 'Stata dataset (nominal)'!AC99:AD99)), "")</f>
        <v>92.045521681373671</v>
      </c>
      <c r="M100" s="72">
        <f t="shared" si="9"/>
        <v>64.162521681373676</v>
      </c>
      <c r="N100" s="72">
        <f>_xlfn.IFNA(SUM('Stata dataset (real)'!O100:T100), "")</f>
        <v>3979.8119999999999</v>
      </c>
      <c r="O100" s="72">
        <f>_xlfn.IFNA(SUM('Stata dataset (real)'!R100, 'Stata dataset (real)'!S100, 'Stata dataset (real)'!T100)/'Interface nominal'!$N100, "")</f>
        <v>0.41812050418461977</v>
      </c>
      <c r="P100" s="72">
        <f>_xlfn.IFNA(SUM('Stata dataset (real)'!Q100, 'Stata dataset (real)'!T100)/$N100, "")</f>
        <v>0.7374702624144055</v>
      </c>
      <c r="Q100" s="72">
        <f>_xlfn.IFNA('Stata dataset (nominal)'!AA99*1000/'Interface nominal'!N100, "")</f>
        <v>286.06753283823457</v>
      </c>
      <c r="R100" s="72">
        <f>_xlfn.IFNA('Stata dataset (real)'!U100, "")</f>
        <v>26.624784141415653</v>
      </c>
      <c r="S100" s="72">
        <f>_xlfn.IFNA('Stata dataset (real)'!Z100, "")</f>
        <v>15.207912803876452</v>
      </c>
      <c r="T100" s="72">
        <f>IF('Interface nominal'!C100 = "2019-20", 1, 0)</f>
        <v>0</v>
      </c>
      <c r="U100" s="72">
        <f t="shared" si="7"/>
        <v>0</v>
      </c>
    </row>
    <row r="101" spans="1:21" x14ac:dyDescent="0.4">
      <c r="A101" s="63" t="str">
        <f t="shared" si="0"/>
        <v>SVT18</v>
      </c>
      <c r="B101" s="63" t="s">
        <v>313</v>
      </c>
      <c r="C101" s="63" t="s">
        <v>251</v>
      </c>
      <c r="D101" s="72">
        <f>_xlfn.IFNA(SUM('Stata dataset (nominal)'!E100:K100, 'Stata dataset (nominal)'!AB100, 'Stata dataset (nominal)'!AD100), "")</f>
        <v>100.8967127231971</v>
      </c>
      <c r="E101" s="72">
        <f>_xlfn.IFNA('Stata dataset (nominal)'!F100+'Stata dataset (nominal)'!G100, "")</f>
        <v>37.018000000000001</v>
      </c>
      <c r="F101" s="72">
        <f t="shared" si="6"/>
        <v>63.878712723197097</v>
      </c>
      <c r="G101" s="72">
        <f>_xlfn.IFNA(IF(C101 &lt; "2019-20", $D101, SUM('Stata dataset (nominal)'!E100:F100, 'Stata dataset (nominal)'!H100:K100, 'Stata dataset (nominal)'!N100, 'Stata dataset (nominal)'!AB100, 'Stata dataset (nominal)'!AD100)), "")</f>
        <v>100.8967127231971</v>
      </c>
      <c r="H101" s="72">
        <f>IFERROR(IF('Interface nominal'!$C101 &lt; "2019-20", $E101, 'Stata dataset (nominal)'!F100+'Stata dataset (nominal)'!N100), "")</f>
        <v>37.018000000000001</v>
      </c>
      <c r="I101" s="72">
        <f t="shared" si="2"/>
        <v>63.878712723197097</v>
      </c>
      <c r="J101" s="72">
        <f>_xlfn.IFNA(SUM('Stata dataset (nominal)'!E100:K100, 'Stata dataset (nominal)'!AC100, 'Stata dataset (nominal)'!AD100), "")</f>
        <v>100.15873252369857</v>
      </c>
      <c r="K101" s="72">
        <f t="shared" si="8"/>
        <v>63.140732523698574</v>
      </c>
      <c r="L101" s="72">
        <f>_xlfn.IFNA(IF(C101 &lt; "2019-20", $J101, SUM('Stata dataset (nominal)'!E100:F100, 'Stata dataset (nominal)'!H100:K100, 'Stata dataset (nominal)'!N100, 'Stata dataset (nominal)'!AC100:AD100)), "")</f>
        <v>100.15873252369857</v>
      </c>
      <c r="M101" s="72">
        <f t="shared" si="9"/>
        <v>63.140732523698574</v>
      </c>
      <c r="N101" s="72">
        <f>_xlfn.IFNA(SUM('Stata dataset (real)'!O101:T101), "")</f>
        <v>4019.8680000000004</v>
      </c>
      <c r="O101" s="72">
        <f>_xlfn.IFNA(SUM('Stata dataset (real)'!R101, 'Stata dataset (real)'!S101, 'Stata dataset (real)'!T101)/'Interface nominal'!$N101, "")</f>
        <v>0.43218633049642419</v>
      </c>
      <c r="P101" s="72">
        <f>_xlfn.IFNA(SUM('Stata dataset (real)'!Q101, 'Stata dataset (real)'!T101)/$N101, "")</f>
        <v>0.73797074928828499</v>
      </c>
      <c r="Q101" s="72">
        <f>_xlfn.IFNA('Stata dataset (nominal)'!AA100*1000/'Interface nominal'!N101, "")</f>
        <v>287.79278324561903</v>
      </c>
      <c r="R101" s="72">
        <f>_xlfn.IFNA('Stata dataset (real)'!U101, "")</f>
        <v>26.341244542632804</v>
      </c>
      <c r="S101" s="72">
        <f>_xlfn.IFNA('Stata dataset (real)'!Z101, "")</f>
        <v>14.773897142298145</v>
      </c>
      <c r="T101" s="72">
        <f>IF('Interface nominal'!C101 = "2019-20", 1, 0)</f>
        <v>0</v>
      </c>
      <c r="U101" s="72">
        <f t="shared" si="7"/>
        <v>0</v>
      </c>
    </row>
    <row r="102" spans="1:21" x14ac:dyDescent="0.4">
      <c r="A102" s="63" t="str">
        <f t="shared" si="0"/>
        <v>SVT19</v>
      </c>
      <c r="B102" s="63" t="s">
        <v>313</v>
      </c>
      <c r="C102" s="63" t="s">
        <v>253</v>
      </c>
      <c r="D102" s="72">
        <f>_xlfn.IFNA(SUM('Stata dataset (nominal)'!E101:K101, 'Stata dataset (nominal)'!AB101, 'Stata dataset (nominal)'!AD101), "")</f>
        <v>108.26753884357878</v>
      </c>
      <c r="E102" s="72">
        <f>_xlfn.IFNA('Stata dataset (nominal)'!F101+'Stata dataset (nominal)'!G101, "")</f>
        <v>30.491999999999997</v>
      </c>
      <c r="F102" s="72">
        <f t="shared" si="6"/>
        <v>77.775538843578772</v>
      </c>
      <c r="G102" s="72">
        <f>_xlfn.IFNA(IF(C102 &lt; "2019-20", $D102, SUM('Stata dataset (nominal)'!E101:F101, 'Stata dataset (nominal)'!H101:K101, 'Stata dataset (nominal)'!N101, 'Stata dataset (nominal)'!AB101, 'Stata dataset (nominal)'!AD101)), "")</f>
        <v>108.26753884357878</v>
      </c>
      <c r="H102" s="72">
        <f>IFERROR(IF('Interface nominal'!$C102 &lt; "2019-20", $E102, 'Stata dataset (nominal)'!F101+'Stata dataset (nominal)'!N101), "")</f>
        <v>30.491999999999997</v>
      </c>
      <c r="I102" s="72">
        <f t="shared" si="2"/>
        <v>77.775538843578772</v>
      </c>
      <c r="J102" s="72">
        <f>_xlfn.IFNA(SUM('Stata dataset (nominal)'!E101:K101, 'Stata dataset (nominal)'!AC101, 'Stata dataset (nominal)'!AD101), "")</f>
        <v>104.99155864408026</v>
      </c>
      <c r="K102" s="72">
        <f t="shared" si="8"/>
        <v>74.499558644080253</v>
      </c>
      <c r="L102" s="72">
        <f>_xlfn.IFNA(IF(C102 &lt; "2019-20", $J102, SUM('Stata dataset (nominal)'!E101:F101, 'Stata dataset (nominal)'!H101:K101, 'Stata dataset (nominal)'!N101, 'Stata dataset (nominal)'!AC101:AD101)), "")</f>
        <v>104.99155864408026</v>
      </c>
      <c r="M102" s="72">
        <f t="shared" si="9"/>
        <v>74.499558644080253</v>
      </c>
      <c r="N102" s="72">
        <f>_xlfn.IFNA(SUM('Stata dataset (real)'!O102:T102), "")</f>
        <v>3987.3345000000031</v>
      </c>
      <c r="O102" s="72">
        <f>_xlfn.IFNA(SUM('Stata dataset (real)'!R102, 'Stata dataset (real)'!S102, 'Stata dataset (real)'!T102)/'Interface nominal'!$N102, "")</f>
        <v>0.44968232119310075</v>
      </c>
      <c r="P102" s="72">
        <f>_xlfn.IFNA(SUM('Stata dataset (real)'!Q102, 'Stata dataset (real)'!T102)/$N102, "")</f>
        <v>0.74924480669145455</v>
      </c>
      <c r="Q102" s="72">
        <f>_xlfn.IFNA('Stata dataset (nominal)'!AA101*1000/'Interface nominal'!N102, "")</f>
        <v>304.1879230347991</v>
      </c>
      <c r="R102" s="72">
        <f>_xlfn.IFNA('Stata dataset (real)'!U102, "")</f>
        <v>25.474439922511671</v>
      </c>
      <c r="S102" s="72">
        <f>_xlfn.IFNA('Stata dataset (real)'!Z102, "")</f>
        <v>14.350152506870581</v>
      </c>
      <c r="T102" s="72">
        <f>IF('Interface nominal'!C102 = "2019-20", 1, 0)</f>
        <v>0</v>
      </c>
      <c r="U102" s="72">
        <f t="shared" si="7"/>
        <v>0</v>
      </c>
    </row>
    <row r="103" spans="1:21" x14ac:dyDescent="0.4">
      <c r="A103" s="63" t="str">
        <f t="shared" si="0"/>
        <v>SWT14</v>
      </c>
      <c r="B103" s="63" t="s">
        <v>325</v>
      </c>
      <c r="C103" s="63" t="s">
        <v>243</v>
      </c>
      <c r="D103" s="72">
        <f>_xlfn.IFNA(SUM('Stata dataset (nominal)'!E102:K102, 'Stata dataset (nominal)'!AB102, 'Stata dataset (nominal)'!AD102), "")</f>
        <v>30.694716521083251</v>
      </c>
      <c r="E103" s="72">
        <f>_xlfn.IFNA('Stata dataset (nominal)'!F102+'Stata dataset (nominal)'!G102, "")</f>
        <v>16.8</v>
      </c>
      <c r="F103" s="72">
        <f t="shared" si="6"/>
        <v>13.89471652108325</v>
      </c>
      <c r="G103" s="72">
        <f>_xlfn.IFNA(IF(C103 &lt; "2019-20", $D103, SUM('Stata dataset (nominal)'!E102:F102, 'Stata dataset (nominal)'!H102:K102, 'Stata dataset (nominal)'!N102, 'Stata dataset (nominal)'!AB102, 'Stata dataset (nominal)'!AD102)), "")</f>
        <v>30.694716521083251</v>
      </c>
      <c r="H103" s="72">
        <f>IFERROR(IF('Interface nominal'!$C103 &lt; "2019-20", $E103, 'Stata dataset (nominal)'!F102+'Stata dataset (nominal)'!N102), "")</f>
        <v>16.8</v>
      </c>
      <c r="I103" s="72">
        <f t="shared" si="2"/>
        <v>13.89471652108325</v>
      </c>
      <c r="J103" s="72">
        <f>_xlfn.IFNA(SUM('Stata dataset (nominal)'!E102:K102, 'Stata dataset (nominal)'!AC102, 'Stata dataset (nominal)'!AD102), "")</f>
        <v>30.537608178154361</v>
      </c>
      <c r="K103" s="72">
        <f t="shared" si="8"/>
        <v>13.73760817815436</v>
      </c>
      <c r="L103" s="72">
        <f>_xlfn.IFNA(IF(C103 &lt; "2019-20", $J103, SUM('Stata dataset (nominal)'!E102:F102, 'Stata dataset (nominal)'!H102:K102, 'Stata dataset (nominal)'!N102, 'Stata dataset (nominal)'!AC102:AD102)), "")</f>
        <v>30.537608178154361</v>
      </c>
      <c r="M103" s="72">
        <f t="shared" si="9"/>
        <v>13.73760817815436</v>
      </c>
      <c r="N103" s="72">
        <f>_xlfn.IFNA(SUM('Stata dataset (real)'!O103:T103), "")</f>
        <v>715.63400000000001</v>
      </c>
      <c r="O103" s="72">
        <f>_xlfn.IFNA(SUM('Stata dataset (real)'!R103, 'Stata dataset (real)'!S103, 'Stata dataset (real)'!T103)/'Interface nominal'!$N103, "")</f>
        <v>0.75974171154528714</v>
      </c>
      <c r="P103" s="72">
        <f>_xlfn.IFNA(SUM('Stata dataset (real)'!Q103, 'Stata dataset (real)'!T103)/$N103, "")</f>
        <v>0.91042907407976714</v>
      </c>
      <c r="Q103" s="72">
        <f>_xlfn.IFNA('Stata dataset (nominal)'!AA102*1000/'Interface nominal'!N103, "")</f>
        <v>551.53150080431055</v>
      </c>
      <c r="R103" s="72">
        <f>_xlfn.IFNA('Stata dataset (real)'!U103, "")</f>
        <v>21.560837848844542</v>
      </c>
      <c r="S103" s="72">
        <f>_xlfn.IFNA('Stata dataset (real)'!Z103, "")</f>
        <v>13.392561352891541</v>
      </c>
      <c r="T103" s="72">
        <f>IF('Interface nominal'!C103 = "2019-20", 1, 0)</f>
        <v>0</v>
      </c>
      <c r="U103" s="72">
        <f t="shared" si="7"/>
        <v>0</v>
      </c>
    </row>
    <row r="104" spans="1:21" x14ac:dyDescent="0.4">
      <c r="A104" s="63" t="str">
        <f t="shared" si="0"/>
        <v>SWT15</v>
      </c>
      <c r="B104" s="63" t="s">
        <v>325</v>
      </c>
      <c r="C104" s="63" t="s">
        <v>245</v>
      </c>
      <c r="D104" s="72">
        <f>_xlfn.IFNA(SUM('Stata dataset (nominal)'!E103:K103, 'Stata dataset (nominal)'!AB103, 'Stata dataset (nominal)'!AD103), "")</f>
        <v>30.860732531374865</v>
      </c>
      <c r="E104" s="72">
        <f>_xlfn.IFNA('Stata dataset (nominal)'!F103+'Stata dataset (nominal)'!G103, "")</f>
        <v>16.123000000000001</v>
      </c>
      <c r="F104" s="72">
        <f t="shared" si="6"/>
        <v>14.737732531374863</v>
      </c>
      <c r="G104" s="72">
        <f>_xlfn.IFNA(IF(C104 &lt; "2019-20", $D104, SUM('Stata dataset (nominal)'!E103:F103, 'Stata dataset (nominal)'!H103:K103, 'Stata dataset (nominal)'!N103, 'Stata dataset (nominal)'!AB103, 'Stata dataset (nominal)'!AD103)), "")</f>
        <v>30.860732531374865</v>
      </c>
      <c r="H104" s="72">
        <f>IFERROR(IF('Interface nominal'!$C104 &lt; "2019-20", $E104, 'Stata dataset (nominal)'!F103+'Stata dataset (nominal)'!N103), "")</f>
        <v>16.123000000000001</v>
      </c>
      <c r="I104" s="72">
        <f t="shared" si="2"/>
        <v>14.737732531374863</v>
      </c>
      <c r="J104" s="72">
        <f>_xlfn.IFNA(SUM('Stata dataset (nominal)'!E103:K103, 'Stata dataset (nominal)'!AC103, 'Stata dataset (nominal)'!AD103), "")</f>
        <v>30.787608178154358</v>
      </c>
      <c r="K104" s="72">
        <f t="shared" si="8"/>
        <v>14.664608178154356</v>
      </c>
      <c r="L104" s="72">
        <f>_xlfn.IFNA(IF(C104 &lt; "2019-20", $J104, SUM('Stata dataset (nominal)'!E103:F103, 'Stata dataset (nominal)'!H103:K103, 'Stata dataset (nominal)'!N103, 'Stata dataset (nominal)'!AC103:AD103)), "")</f>
        <v>30.787608178154358</v>
      </c>
      <c r="M104" s="72">
        <f t="shared" si="9"/>
        <v>14.664608178154356</v>
      </c>
      <c r="N104" s="72">
        <f>_xlfn.IFNA(SUM('Stata dataset (real)'!O104:T104), "")</f>
        <v>720.17700000000002</v>
      </c>
      <c r="O104" s="72">
        <f>_xlfn.IFNA(SUM('Stata dataset (real)'!R104, 'Stata dataset (real)'!S104, 'Stata dataset (real)'!T104)/'Interface nominal'!$N104, "")</f>
        <v>0.7733668250999407</v>
      </c>
      <c r="P104" s="72">
        <f>_xlfn.IFNA(SUM('Stata dataset (real)'!Q104, 'Stata dataset (real)'!T104)/$N104, "")</f>
        <v>0.91189943583313549</v>
      </c>
      <c r="Q104" s="72">
        <f>_xlfn.IFNA('Stata dataset (nominal)'!AA103*1000/'Interface nominal'!N104, "")</f>
        <v>559.69236007947848</v>
      </c>
      <c r="R104" s="72">
        <f>_xlfn.IFNA('Stata dataset (real)'!U104, "")</f>
        <v>21.486762156609778</v>
      </c>
      <c r="S104" s="72">
        <f>_xlfn.IFNA('Stata dataset (real)'!Z104, "")</f>
        <v>13.386118326019847</v>
      </c>
      <c r="T104" s="72">
        <f>IF('Interface nominal'!C104 = "2019-20", 1, 0)</f>
        <v>0</v>
      </c>
      <c r="U104" s="72">
        <f t="shared" si="7"/>
        <v>0</v>
      </c>
    </row>
    <row r="105" spans="1:21" x14ac:dyDescent="0.4">
      <c r="A105" s="63" t="str">
        <f t="shared" si="0"/>
        <v>SWT16</v>
      </c>
      <c r="B105" s="63" t="s">
        <v>325</v>
      </c>
      <c r="C105" s="63" t="s">
        <v>247</v>
      </c>
      <c r="D105" s="72">
        <f>_xlfn.IFNA(SUM('Stata dataset (nominal)'!E104:K104, 'Stata dataset (nominal)'!AB104, 'Stata dataset (nominal)'!AD104), "")</f>
        <v>31.571375482004967</v>
      </c>
      <c r="E105" s="72">
        <f>_xlfn.IFNA('Stata dataset (nominal)'!F104+'Stata dataset (nominal)'!G104, "")</f>
        <v>15.086</v>
      </c>
      <c r="F105" s="72">
        <f t="shared" si="6"/>
        <v>16.485375482004969</v>
      </c>
      <c r="G105" s="72">
        <f>_xlfn.IFNA(IF(C105 &lt; "2019-20", $D105, SUM('Stata dataset (nominal)'!E104:F104, 'Stata dataset (nominal)'!H104:K104, 'Stata dataset (nominal)'!N104, 'Stata dataset (nominal)'!AB104, 'Stata dataset (nominal)'!AD104)), "")</f>
        <v>31.571375482004967</v>
      </c>
      <c r="H105" s="72">
        <f>IFERROR(IF('Interface nominal'!$C105 &lt; "2019-20", $E105, 'Stata dataset (nominal)'!F104+'Stata dataset (nominal)'!N104), "")</f>
        <v>15.086</v>
      </c>
      <c r="I105" s="72">
        <f t="shared" si="2"/>
        <v>16.485375482004969</v>
      </c>
      <c r="J105" s="72">
        <f>_xlfn.IFNA(SUM('Stata dataset (nominal)'!E104:K104, 'Stata dataset (nominal)'!AC104, 'Stata dataset (nominal)'!AD104), "")</f>
        <v>31.801608178154364</v>
      </c>
      <c r="K105" s="72">
        <f t="shared" si="8"/>
        <v>16.715608178154362</v>
      </c>
      <c r="L105" s="72">
        <f>_xlfn.IFNA(IF(C105 &lt; "2019-20", $J105, SUM('Stata dataset (nominal)'!E104:F104, 'Stata dataset (nominal)'!H104:K104, 'Stata dataset (nominal)'!N104, 'Stata dataset (nominal)'!AC104:AD104)), "")</f>
        <v>31.801608178154364</v>
      </c>
      <c r="M105" s="72">
        <f t="shared" si="9"/>
        <v>16.715608178154362</v>
      </c>
      <c r="N105" s="72">
        <f>_xlfn.IFNA(SUM('Stata dataset (real)'!O105:T105), "")</f>
        <v>735.62900000000002</v>
      </c>
      <c r="O105" s="72">
        <f>_xlfn.IFNA(SUM('Stata dataset (real)'!R105, 'Stata dataset (real)'!S105, 'Stata dataset (real)'!T105)/'Interface nominal'!$N105, "")</f>
        <v>0.78370075132981443</v>
      </c>
      <c r="P105" s="72">
        <f>_xlfn.IFNA(SUM('Stata dataset (real)'!Q105, 'Stata dataset (real)'!T105)/$N105, "")</f>
        <v>0.90045253789614066</v>
      </c>
      <c r="Q105" s="72">
        <f>_xlfn.IFNA('Stata dataset (nominal)'!AA104*1000/'Interface nominal'!N105, "")</f>
        <v>514.27553834881451</v>
      </c>
      <c r="R105" s="72">
        <f>_xlfn.IFNA('Stata dataset (real)'!U105, "")</f>
        <v>21.22756846102093</v>
      </c>
      <c r="S105" s="72">
        <f>_xlfn.IFNA('Stata dataset (real)'!Z105, "")</f>
        <v>13.382641815814436</v>
      </c>
      <c r="T105" s="72">
        <f>IF('Interface nominal'!C105 = "2019-20", 1, 0)</f>
        <v>0</v>
      </c>
      <c r="U105" s="72">
        <f t="shared" si="7"/>
        <v>0</v>
      </c>
    </row>
    <row r="106" spans="1:21" x14ac:dyDescent="0.4">
      <c r="A106" s="63" t="str">
        <f t="shared" si="0"/>
        <v>SWB14</v>
      </c>
      <c r="B106" s="63" t="s">
        <v>337</v>
      </c>
      <c r="C106" s="63" t="s">
        <v>243</v>
      </c>
      <c r="D106" s="72">
        <f>_xlfn.IFNA(SUM('Stata dataset (nominal)'!E105:K105, 'Stata dataset (nominal)'!AB105, 'Stata dataset (nominal)'!AD105), "")</f>
        <v>35.790999999999997</v>
      </c>
      <c r="E106" s="72">
        <f>_xlfn.IFNA('Stata dataset (nominal)'!F105+'Stata dataset (nominal)'!G105, "")</f>
        <v>17.564</v>
      </c>
      <c r="F106" s="72">
        <f t="shared" si="6"/>
        <v>18.226999999999997</v>
      </c>
      <c r="G106" s="72">
        <f>_xlfn.IFNA(IF(C106 &lt; "2019-20", $D106, SUM('Stata dataset (nominal)'!E105:F105, 'Stata dataset (nominal)'!H105:K105, 'Stata dataset (nominal)'!N105, 'Stata dataset (nominal)'!AB105, 'Stata dataset (nominal)'!AD105)), "")</f>
        <v>35.790999999999997</v>
      </c>
      <c r="H106" s="72">
        <f>IFERROR(IF('Interface nominal'!$C106 &lt; "2019-20", $E106, 'Stata dataset (nominal)'!F105+'Stata dataset (nominal)'!N105), "")</f>
        <v>17.564</v>
      </c>
      <c r="I106" s="72">
        <f t="shared" si="2"/>
        <v>18.226999999999997</v>
      </c>
      <c r="J106" s="72">
        <f>_xlfn.IFNA(SUM('Stata dataset (nominal)'!E105:K105, 'Stata dataset (nominal)'!AC105, 'Stata dataset (nominal)'!AD105), "")</f>
        <v>35.400909090909089</v>
      </c>
      <c r="K106" s="72">
        <f t="shared" si="8"/>
        <v>17.836909090909089</v>
      </c>
      <c r="L106" s="72">
        <f>_xlfn.IFNA(IF(C106 &lt; "2019-20", $J106, SUM('Stata dataset (nominal)'!E105:F105, 'Stata dataset (nominal)'!H105:K105, 'Stata dataset (nominal)'!N105, 'Stata dataset (nominal)'!AC105:AD105)), "")</f>
        <v>35.400909090909089</v>
      </c>
      <c r="M106" s="72">
        <f t="shared" si="9"/>
        <v>17.836909090909089</v>
      </c>
      <c r="N106" s="72">
        <f>_xlfn.IFNA(SUM('Stata dataset (real)'!O106:T106), "")</f>
        <v>901.54500000000007</v>
      </c>
      <c r="O106" s="72">
        <f>_xlfn.IFNA(SUM('Stata dataset (real)'!R106, 'Stata dataset (real)'!S106, 'Stata dataset (real)'!T106)/'Interface nominal'!$N106, "")</f>
        <v>0.73532546905589857</v>
      </c>
      <c r="P106" s="72">
        <f>_xlfn.IFNA(SUM('Stata dataset (real)'!Q106, 'Stata dataset (real)'!T106)/$N106, "")</f>
        <v>0.72268605560454557</v>
      </c>
      <c r="Q106" s="72">
        <f>_xlfn.IFNA('Stata dataset (nominal)'!AA105*1000/'Interface nominal'!N106, "")</f>
        <v>470.68771459153317</v>
      </c>
      <c r="R106" s="72">
        <f>_xlfn.IFNA('Stata dataset (real)'!U106, "")</f>
        <v>21.488410278292019</v>
      </c>
      <c r="S106" s="72">
        <f>_xlfn.IFNA('Stata dataset (real)'!Z106, "")</f>
        <v>13.006069996198216</v>
      </c>
      <c r="T106" s="72">
        <f>IF('Interface nominal'!C106 = "2019-20", 1, 0)</f>
        <v>0</v>
      </c>
      <c r="U106" s="72">
        <f t="shared" si="7"/>
        <v>0</v>
      </c>
    </row>
    <row r="107" spans="1:21" x14ac:dyDescent="0.4">
      <c r="A107" s="63" t="str">
        <f t="shared" si="0"/>
        <v>SWB15</v>
      </c>
      <c r="B107" s="63" t="s">
        <v>337</v>
      </c>
      <c r="C107" s="63" t="s">
        <v>245</v>
      </c>
      <c r="D107" s="72">
        <f>_xlfn.IFNA(SUM('Stata dataset (nominal)'!E106:K106, 'Stata dataset (nominal)'!AB106, 'Stata dataset (nominal)'!AD106), "")</f>
        <v>36.06</v>
      </c>
      <c r="E107" s="72">
        <f>_xlfn.IFNA('Stata dataset (nominal)'!F106+'Stata dataset (nominal)'!G106, "")</f>
        <v>16.972999999999999</v>
      </c>
      <c r="F107" s="72">
        <f t="shared" si="6"/>
        <v>19.087000000000003</v>
      </c>
      <c r="G107" s="72">
        <f>_xlfn.IFNA(IF(C107 &lt; "2019-20", $D107, SUM('Stata dataset (nominal)'!E106:F106, 'Stata dataset (nominal)'!H106:K106, 'Stata dataset (nominal)'!N106, 'Stata dataset (nominal)'!AB106, 'Stata dataset (nominal)'!AD106)), "")</f>
        <v>36.06</v>
      </c>
      <c r="H107" s="72">
        <f>IFERROR(IF('Interface nominal'!$C107 &lt; "2019-20", $E107, 'Stata dataset (nominal)'!F106+'Stata dataset (nominal)'!N106), "")</f>
        <v>16.972999999999999</v>
      </c>
      <c r="I107" s="72">
        <f t="shared" si="2"/>
        <v>19.087000000000003</v>
      </c>
      <c r="J107" s="72">
        <f>_xlfn.IFNA(SUM('Stata dataset (nominal)'!E106:K106, 'Stata dataset (nominal)'!AC106, 'Stata dataset (nominal)'!AD106), "")</f>
        <v>35.776909090909093</v>
      </c>
      <c r="K107" s="72">
        <f t="shared" si="8"/>
        <v>18.803909090909094</v>
      </c>
      <c r="L107" s="72">
        <f>_xlfn.IFNA(IF(C107 &lt; "2019-20", $J107, SUM('Stata dataset (nominal)'!E106:F106, 'Stata dataset (nominal)'!H106:K106, 'Stata dataset (nominal)'!N106, 'Stata dataset (nominal)'!AC106:AD106)), "")</f>
        <v>35.776909090909093</v>
      </c>
      <c r="M107" s="72">
        <f t="shared" si="9"/>
        <v>18.803909090909094</v>
      </c>
      <c r="N107" s="72">
        <f>_xlfn.IFNA(SUM('Stata dataset (real)'!O107:T107), "")</f>
        <v>906.697</v>
      </c>
      <c r="O107" s="72">
        <f>_xlfn.IFNA(SUM('Stata dataset (real)'!R107, 'Stata dataset (real)'!S107, 'Stata dataset (real)'!T107)/'Interface nominal'!$N107, "")</f>
        <v>0.74985469236139535</v>
      </c>
      <c r="P107" s="72">
        <f>_xlfn.IFNA(SUM('Stata dataset (real)'!Q107, 'Stata dataset (real)'!T107)/$N107, "")</f>
        <v>0.72430922347818516</v>
      </c>
      <c r="Q107" s="72">
        <f>_xlfn.IFNA('Stata dataset (nominal)'!AA106*1000/'Interface nominal'!N107, "")</f>
        <v>477.86982876144225</v>
      </c>
      <c r="R107" s="72">
        <f>_xlfn.IFNA('Stata dataset (real)'!U107, "")</f>
        <v>21.411366318085641</v>
      </c>
      <c r="S107" s="72">
        <f>_xlfn.IFNA('Stata dataset (real)'!Z107, "")</f>
        <v>13.00232888736427</v>
      </c>
      <c r="T107" s="72">
        <f>IF('Interface nominal'!C107 = "2019-20", 1, 0)</f>
        <v>0</v>
      </c>
      <c r="U107" s="72">
        <f t="shared" si="7"/>
        <v>0</v>
      </c>
    </row>
    <row r="108" spans="1:21" x14ac:dyDescent="0.4">
      <c r="A108" s="63" t="str">
        <f t="shared" si="0"/>
        <v>SWB16</v>
      </c>
      <c r="B108" s="63" t="s">
        <v>337</v>
      </c>
      <c r="C108" s="63" t="s">
        <v>247</v>
      </c>
      <c r="D108" s="72">
        <f>_xlfn.IFNA(SUM('Stata dataset (nominal)'!E107:K107, 'Stata dataset (nominal)'!AB107, 'Stata dataset (nominal)'!AD107), "")</f>
        <v>36.071000000000005</v>
      </c>
      <c r="E108" s="72">
        <f>_xlfn.IFNA('Stata dataset (nominal)'!F107+'Stata dataset (nominal)'!G107, "")</f>
        <v>15.828000000000001</v>
      </c>
      <c r="F108" s="72">
        <f t="shared" si="6"/>
        <v>20.243000000000002</v>
      </c>
      <c r="G108" s="72">
        <f>_xlfn.IFNA(IF(C108 &lt; "2019-20", $D108, SUM('Stata dataset (nominal)'!E107:F107, 'Stata dataset (nominal)'!H107:K107, 'Stata dataset (nominal)'!N107, 'Stata dataset (nominal)'!AB107, 'Stata dataset (nominal)'!AD107)), "")</f>
        <v>36.071000000000005</v>
      </c>
      <c r="H108" s="72">
        <f>IFERROR(IF('Interface nominal'!$C108 &lt; "2019-20", $E108, 'Stata dataset (nominal)'!F107+'Stata dataset (nominal)'!N107), "")</f>
        <v>15.828000000000001</v>
      </c>
      <c r="I108" s="72">
        <f t="shared" si="2"/>
        <v>20.243000000000002</v>
      </c>
      <c r="J108" s="72">
        <f>_xlfn.IFNA(SUM('Stata dataset (nominal)'!E107:K107, 'Stata dataset (nominal)'!AC107, 'Stata dataset (nominal)'!AD107), "")</f>
        <v>36.175909090909094</v>
      </c>
      <c r="K108" s="72">
        <f t="shared" si="8"/>
        <v>20.347909090909091</v>
      </c>
      <c r="L108" s="72">
        <f>_xlfn.IFNA(IF(C108 &lt; "2019-20", $J108, SUM('Stata dataset (nominal)'!E107:F107, 'Stata dataset (nominal)'!H107:K107, 'Stata dataset (nominal)'!N107, 'Stata dataset (nominal)'!AC107:AD107)), "")</f>
        <v>36.175909090909094</v>
      </c>
      <c r="M108" s="72">
        <f t="shared" si="9"/>
        <v>20.347909090909091</v>
      </c>
      <c r="N108" s="72">
        <f>_xlfn.IFNA(SUM('Stata dataset (real)'!O108:T108), "")</f>
        <v>922.44900000000007</v>
      </c>
      <c r="O108" s="72">
        <f>_xlfn.IFNA(SUM('Stata dataset (real)'!R108, 'Stata dataset (real)'!S108, 'Stata dataset (real)'!T108)/'Interface nominal'!$N108, "")</f>
        <v>0.7629939432965942</v>
      </c>
      <c r="P108" s="72">
        <f>_xlfn.IFNA(SUM('Stata dataset (real)'!Q108, 'Stata dataset (real)'!T108)/$N108, "")</f>
        <v>0.71808739561753554</v>
      </c>
      <c r="Q108" s="72">
        <f>_xlfn.IFNA('Stata dataset (nominal)'!AA107*1000/'Interface nominal'!N108, "")</f>
        <v>437.49518943594711</v>
      </c>
      <c r="R108" s="72">
        <f>_xlfn.IFNA('Stata dataset (real)'!U108, "")</f>
        <v>21.143464817334085</v>
      </c>
      <c r="S108" s="72">
        <f>_xlfn.IFNA('Stata dataset (real)'!Z108, "")</f>
        <v>13.001083770412025</v>
      </c>
      <c r="T108" s="72">
        <f>IF('Interface nominal'!C108 = "2019-20", 1, 0)</f>
        <v>0</v>
      </c>
      <c r="U108" s="72">
        <f t="shared" si="7"/>
        <v>0</v>
      </c>
    </row>
    <row r="109" spans="1:21" x14ac:dyDescent="0.4">
      <c r="A109" s="63" t="str">
        <f t="shared" si="0"/>
        <v>SWB17</v>
      </c>
      <c r="B109" s="63" t="s">
        <v>337</v>
      </c>
      <c r="C109" s="63" t="s">
        <v>249</v>
      </c>
      <c r="D109" s="72">
        <f>_xlfn.IFNA(SUM('Stata dataset (nominal)'!E108:K108, 'Stata dataset (nominal)'!AB108, 'Stata dataset (nominal)'!AD108), "")</f>
        <v>33.169999999999995</v>
      </c>
      <c r="E109" s="72">
        <f>_xlfn.IFNA('Stata dataset (nominal)'!F108+'Stata dataset (nominal)'!G108, "")</f>
        <v>14.062999999999997</v>
      </c>
      <c r="F109" s="72">
        <f t="shared" si="6"/>
        <v>19.106999999999999</v>
      </c>
      <c r="G109" s="72">
        <f>_xlfn.IFNA(IF(C109 &lt; "2019-20", $D109, SUM('Stata dataset (nominal)'!E108:F108, 'Stata dataset (nominal)'!H108:K108, 'Stata dataset (nominal)'!N108, 'Stata dataset (nominal)'!AB108, 'Stata dataset (nominal)'!AD108)), "")</f>
        <v>33.169999999999995</v>
      </c>
      <c r="H109" s="72">
        <f>IFERROR(IF('Interface nominal'!$C109 &lt; "2019-20", $E109, 'Stata dataset (nominal)'!F108+'Stata dataset (nominal)'!N108), "")</f>
        <v>14.062999999999997</v>
      </c>
      <c r="I109" s="72">
        <f t="shared" si="2"/>
        <v>19.106999999999999</v>
      </c>
      <c r="J109" s="72">
        <f>_xlfn.IFNA(SUM('Stata dataset (nominal)'!E108:K108, 'Stata dataset (nominal)'!AC108, 'Stata dataset (nominal)'!AD108), "")</f>
        <v>32.983909090909087</v>
      </c>
      <c r="K109" s="72">
        <f t="shared" si="8"/>
        <v>18.920909090909092</v>
      </c>
      <c r="L109" s="72">
        <f>_xlfn.IFNA(IF(C109 &lt; "2019-20", $J109, SUM('Stata dataset (nominal)'!E108:F108, 'Stata dataset (nominal)'!H108:K108, 'Stata dataset (nominal)'!N108, 'Stata dataset (nominal)'!AC108:AD108)), "")</f>
        <v>32.983909090909087</v>
      </c>
      <c r="M109" s="72">
        <f t="shared" si="9"/>
        <v>18.920909090909092</v>
      </c>
      <c r="N109" s="72">
        <f>_xlfn.IFNA(SUM('Stata dataset (real)'!O109:T109), "")</f>
        <v>939.37899999999991</v>
      </c>
      <c r="O109" s="72">
        <f>_xlfn.IFNA(SUM('Stata dataset (real)'!R109, 'Stata dataset (real)'!S109, 'Stata dataset (real)'!T109)/'Interface nominal'!$N109, "")</f>
        <v>0.78863802575957098</v>
      </c>
      <c r="P109" s="72">
        <f>_xlfn.IFNA(SUM('Stata dataset (real)'!Q109, 'Stata dataset (real)'!T109)/$N109, "")</f>
        <v>0.71842461881732511</v>
      </c>
      <c r="Q109" s="72">
        <f>_xlfn.IFNA('Stata dataset (nominal)'!AA108*1000/'Interface nominal'!N109, "")</f>
        <v>440.62407186023961</v>
      </c>
      <c r="R109" s="72">
        <f>_xlfn.IFNA('Stata dataset (real)'!U109, "")</f>
        <v>20.585436907060409</v>
      </c>
      <c r="S109" s="72">
        <f>_xlfn.IFNA('Stata dataset (real)'!Z109, "")</f>
        <v>12.687657960082019</v>
      </c>
      <c r="T109" s="72">
        <f>IF('Interface nominal'!C109 = "2019-20", 1, 0)</f>
        <v>0</v>
      </c>
      <c r="U109" s="72">
        <f t="shared" si="7"/>
        <v>0</v>
      </c>
    </row>
    <row r="110" spans="1:21" x14ac:dyDescent="0.4">
      <c r="A110" s="63" t="str">
        <f t="shared" si="0"/>
        <v>SWB18</v>
      </c>
      <c r="B110" s="63" t="s">
        <v>337</v>
      </c>
      <c r="C110" s="63" t="s">
        <v>251</v>
      </c>
      <c r="D110" s="72">
        <f>_xlfn.IFNA(SUM('Stata dataset (nominal)'!E109:K109, 'Stata dataset (nominal)'!AB109, 'Stata dataset (nominal)'!AD109), "")</f>
        <v>32.347999999999999</v>
      </c>
      <c r="E110" s="72">
        <f>_xlfn.IFNA('Stata dataset (nominal)'!F109+'Stata dataset (nominal)'!G109, "")</f>
        <v>13.594000000000001</v>
      </c>
      <c r="F110" s="72">
        <f t="shared" si="6"/>
        <v>18.753999999999998</v>
      </c>
      <c r="G110" s="72">
        <f>_xlfn.IFNA(IF(C110 &lt; "2019-20", $D110, SUM('Stata dataset (nominal)'!E109:F109, 'Stata dataset (nominal)'!H109:K109, 'Stata dataset (nominal)'!N109, 'Stata dataset (nominal)'!AB109, 'Stata dataset (nominal)'!AD109)), "")</f>
        <v>32.347999999999999</v>
      </c>
      <c r="H110" s="72">
        <f>IFERROR(IF('Interface nominal'!$C110 &lt; "2019-20", $E110, 'Stata dataset (nominal)'!F109+'Stata dataset (nominal)'!N109), "")</f>
        <v>13.594000000000001</v>
      </c>
      <c r="I110" s="72">
        <f t="shared" si="2"/>
        <v>18.753999999999998</v>
      </c>
      <c r="J110" s="72">
        <f>_xlfn.IFNA(SUM('Stata dataset (nominal)'!E109:K109, 'Stata dataset (nominal)'!AC109, 'Stata dataset (nominal)'!AD109), "")</f>
        <v>31.967909090909089</v>
      </c>
      <c r="K110" s="72">
        <f t="shared" si="8"/>
        <v>18.373909090909088</v>
      </c>
      <c r="L110" s="72">
        <f>_xlfn.IFNA(IF(C110 &lt; "2019-20", $J110, SUM('Stata dataset (nominal)'!E109:F109, 'Stata dataset (nominal)'!H109:K109, 'Stata dataset (nominal)'!N109, 'Stata dataset (nominal)'!AC109:AD109)), "")</f>
        <v>31.967909090909089</v>
      </c>
      <c r="M110" s="72">
        <f t="shared" si="9"/>
        <v>18.373909090909088</v>
      </c>
      <c r="N110" s="72">
        <f>_xlfn.IFNA(SUM('Stata dataset (real)'!O110:T110), "")</f>
        <v>952.62099999999987</v>
      </c>
      <c r="O110" s="72">
        <f>_xlfn.IFNA(SUM('Stata dataset (real)'!R110, 'Stata dataset (real)'!S110, 'Stata dataset (real)'!T110)/'Interface nominal'!$N110, "")</f>
        <v>0.79052739756944257</v>
      </c>
      <c r="P110" s="72">
        <f>_xlfn.IFNA(SUM('Stata dataset (real)'!Q110, 'Stata dataset (real)'!T110)/$N110, "")</f>
        <v>0.72183061259409576</v>
      </c>
      <c r="Q110" s="72">
        <f>_xlfn.IFNA('Stata dataset (nominal)'!AA109*1000/'Interface nominal'!N110, "")</f>
        <v>441.32031521455025</v>
      </c>
      <c r="R110" s="72">
        <f>_xlfn.IFNA('Stata dataset (real)'!U110, "")</f>
        <v>20.609441781602442</v>
      </c>
      <c r="S110" s="72">
        <f>_xlfn.IFNA('Stata dataset (real)'!Z110, "")</f>
        <v>12.369631618962934</v>
      </c>
      <c r="T110" s="72">
        <f>IF('Interface nominal'!C110 = "2019-20", 1, 0)</f>
        <v>0</v>
      </c>
      <c r="U110" s="72">
        <f t="shared" si="7"/>
        <v>0</v>
      </c>
    </row>
    <row r="111" spans="1:21" x14ac:dyDescent="0.4">
      <c r="A111" s="63" t="str">
        <f t="shared" ref="A111:A233" si="11">B111&amp;RIGHT(C111,2)</f>
        <v>SWB19</v>
      </c>
      <c r="B111" s="63" t="s">
        <v>337</v>
      </c>
      <c r="C111" s="63" t="s">
        <v>253</v>
      </c>
      <c r="D111" s="72">
        <f>_xlfn.IFNA(SUM('Stata dataset (nominal)'!E110:K110, 'Stata dataset (nominal)'!AB110, 'Stata dataset (nominal)'!AD110), "")</f>
        <v>29.136999999999997</v>
      </c>
      <c r="E111" s="72">
        <f>_xlfn.IFNA('Stata dataset (nominal)'!F110+'Stata dataset (nominal)'!G110, "")</f>
        <v>10.49</v>
      </c>
      <c r="F111" s="72">
        <f t="shared" si="6"/>
        <v>18.646999999999998</v>
      </c>
      <c r="G111" s="72">
        <f>_xlfn.IFNA(IF(C111 &lt; "2019-20", $D111, SUM('Stata dataset (nominal)'!E110:F110, 'Stata dataset (nominal)'!H110:K110, 'Stata dataset (nominal)'!N110, 'Stata dataset (nominal)'!AB110, 'Stata dataset (nominal)'!AD110)), "")</f>
        <v>29.136999999999997</v>
      </c>
      <c r="H111" s="72">
        <f>IFERROR(IF('Interface nominal'!$C111 &lt; "2019-20", $E111, 'Stata dataset (nominal)'!F110+'Stata dataset (nominal)'!N110), "")</f>
        <v>10.49</v>
      </c>
      <c r="I111" s="72">
        <f t="shared" si="2"/>
        <v>18.646999999999998</v>
      </c>
      <c r="J111" s="72">
        <f>_xlfn.IFNA(SUM('Stata dataset (nominal)'!E110:K110, 'Stata dataset (nominal)'!AC110, 'Stata dataset (nominal)'!AD110), "")</f>
        <v>28.617909090909091</v>
      </c>
      <c r="K111" s="72">
        <f t="shared" si="8"/>
        <v>18.127909090909093</v>
      </c>
      <c r="L111" s="72">
        <f>_xlfn.IFNA(IF(C111 &lt; "2019-20", $J111, SUM('Stata dataset (nominal)'!E110:F110, 'Stata dataset (nominal)'!H110:K110, 'Stata dataset (nominal)'!N110, 'Stata dataset (nominal)'!AC110:AD110)), "")</f>
        <v>28.617909090909091</v>
      </c>
      <c r="M111" s="72">
        <f t="shared" si="9"/>
        <v>18.127909090909093</v>
      </c>
      <c r="N111" s="72">
        <f>_xlfn.IFNA(SUM('Stata dataset (real)'!O111:T111), "")</f>
        <v>960.2829999999999</v>
      </c>
      <c r="O111" s="72">
        <f>_xlfn.IFNA(SUM('Stata dataset (real)'!R111, 'Stata dataset (real)'!S111, 'Stata dataset (real)'!T111)/'Interface nominal'!$N111, "")</f>
        <v>0.80042445820659125</v>
      </c>
      <c r="P111" s="72">
        <f>_xlfn.IFNA(SUM('Stata dataset (real)'!Q111, 'Stata dataset (real)'!T111)/$N111, "")</f>
        <v>0.72704921361723585</v>
      </c>
      <c r="Q111" s="72">
        <f>_xlfn.IFNA('Stata dataset (nominal)'!AA110*1000/'Interface nominal'!N111, "")</f>
        <v>445.20417418615136</v>
      </c>
      <c r="R111" s="72">
        <f>_xlfn.IFNA('Stata dataset (real)'!U111, "")</f>
        <v>19.877012619214739</v>
      </c>
      <c r="S111" s="72">
        <f>_xlfn.IFNA('Stata dataset (real)'!Z111, "")</f>
        <v>12.057945940781574</v>
      </c>
      <c r="T111" s="72">
        <f>IF('Interface nominal'!C111 = "2019-20", 1, 0)</f>
        <v>0</v>
      </c>
      <c r="U111" s="72">
        <f t="shared" si="7"/>
        <v>0</v>
      </c>
    </row>
    <row r="112" spans="1:21" x14ac:dyDescent="0.4">
      <c r="A112" s="63" t="str">
        <f t="shared" si="11"/>
        <v>SWB20</v>
      </c>
      <c r="B112" s="63" t="s">
        <v>337</v>
      </c>
      <c r="C112" s="63" t="s">
        <v>255</v>
      </c>
      <c r="D112" s="72">
        <f>_xlfn.IFNA(SUM('Stata dataset (nominal)'!E111:K111, 'Stata dataset (nominal)'!AB111, 'Stata dataset (nominal)'!AD111), "")</f>
        <v>31.901999999999997</v>
      </c>
      <c r="E112" s="72">
        <f>_xlfn.IFNA('Stata dataset (nominal)'!F111+'Stata dataset (nominal)'!G111, "")</f>
        <v>12.617000000000001</v>
      </c>
      <c r="F112" s="72">
        <f t="shared" si="6"/>
        <v>19.284999999999997</v>
      </c>
      <c r="G112" s="72">
        <f>_xlfn.IFNA(IF(C112 &lt; "2019-20", $D112, SUM('Stata dataset (nominal)'!E111:F111, 'Stata dataset (nominal)'!H111:K111, 'Stata dataset (nominal)'!N111, 'Stata dataset (nominal)'!AB111, 'Stata dataset (nominal)'!AD111)), "")</f>
        <v>21.401999999999997</v>
      </c>
      <c r="H112" s="72" t="str">
        <f>IFERROR(IF('Interface nominal'!$C112 &lt; "2019-20", $E112, 'Stata dataset (nominal)'!F111+'Stata dataset (nominal)'!N111), "")</f>
        <v/>
      </c>
      <c r="I112" s="72" t="str">
        <f t="shared" ref="I112:I217" si="12">IFERROR($G112-$H112, "")</f>
        <v/>
      </c>
      <c r="J112" s="72">
        <f>_xlfn.IFNA(SUM('Stata dataset (nominal)'!E111:K111, 'Stata dataset (nominal)'!AC111, 'Stata dataset (nominal)'!AD111), "")</f>
        <v>31.41690909090909</v>
      </c>
      <c r="K112" s="72">
        <f t="shared" si="8"/>
        <v>18.79990909090909</v>
      </c>
      <c r="L112" s="72">
        <f>_xlfn.IFNA(IF(C112 &lt; "2019-20", $J112, SUM('Stata dataset (nominal)'!E111:F111, 'Stata dataset (nominal)'!H111:K111, 'Stata dataset (nominal)'!N111, 'Stata dataset (nominal)'!AC111:AD111)), "")</f>
        <v>20.91690909090909</v>
      </c>
      <c r="M112" s="72">
        <f t="shared" si="9"/>
        <v>8.2999090909090896</v>
      </c>
      <c r="N112" s="72">
        <f>_xlfn.IFNA(SUM('Stata dataset (real)'!O112:T112), "")</f>
        <v>970.58900000000006</v>
      </c>
      <c r="O112" s="72">
        <f>_xlfn.IFNA(SUM('Stata dataset (real)'!R112, 'Stata dataset (real)'!S112, 'Stata dataset (real)'!T112)/'Interface nominal'!$N112, "")</f>
        <v>0.80921790788892101</v>
      </c>
      <c r="P112" s="72">
        <f>_xlfn.IFNA(SUM('Stata dataset (real)'!Q112, 'Stata dataset (real)'!T112)/$N112, "")</f>
        <v>0.72824130502200213</v>
      </c>
      <c r="Q112" s="72">
        <f>_xlfn.IFNA('Stata dataset (nominal)'!AA111*1000/'Interface nominal'!N112, "")</f>
        <v>440.19939728350556</v>
      </c>
      <c r="R112" s="72">
        <f>_xlfn.IFNA('Stata dataset (real)'!U112, "")</f>
        <v>19.137099640023287</v>
      </c>
      <c r="S112" s="72">
        <f>_xlfn.IFNA('Stata dataset (real)'!Z112, "")</f>
        <v>11.739587370064454</v>
      </c>
      <c r="T112" s="72">
        <f>IF('Interface nominal'!C112 = "2019-20", 1, 0)</f>
        <v>1</v>
      </c>
      <c r="U112" s="72">
        <f t="shared" si="7"/>
        <v>0</v>
      </c>
    </row>
    <row r="113" spans="1:21" x14ac:dyDescent="0.4">
      <c r="A113" s="63" t="str">
        <f t="shared" si="11"/>
        <v>SWB21</v>
      </c>
      <c r="B113" s="63" t="s">
        <v>337</v>
      </c>
      <c r="C113" s="63" t="s">
        <v>257</v>
      </c>
      <c r="D113" s="72">
        <f>_xlfn.IFNA(SUM('Stata dataset (nominal)'!E112:K112, 'Stata dataset (nominal)'!AB112, 'Stata dataset (nominal)'!AD112), "")</f>
        <v>26.053000000000001</v>
      </c>
      <c r="E113" s="72">
        <f>_xlfn.IFNA('Stata dataset (nominal)'!F112+'Stata dataset (nominal)'!G112, "")</f>
        <v>9.798</v>
      </c>
      <c r="F113" s="72">
        <f t="shared" si="6"/>
        <v>16.255000000000003</v>
      </c>
      <c r="G113" s="72">
        <f>_xlfn.IFNA(IF(C113 &lt; "2019-20", $D113, SUM('Stata dataset (nominal)'!E112:F112, 'Stata dataset (nominal)'!H112:K112, 'Stata dataset (nominal)'!N112, 'Stata dataset (nominal)'!AB112, 'Stata dataset (nominal)'!AD112)), "")</f>
        <v>18.471</v>
      </c>
      <c r="H113" s="72" t="str">
        <f>IFERROR(IF('Interface nominal'!$C113 &lt; "2019-20", $E113, 'Stata dataset (nominal)'!F112+'Stata dataset (nominal)'!N112), "")</f>
        <v/>
      </c>
      <c r="I113" s="72" t="str">
        <f t="shared" si="12"/>
        <v/>
      </c>
      <c r="J113" s="72">
        <f>_xlfn.IFNA(SUM('Stata dataset (nominal)'!E112:K112, 'Stata dataset (nominal)'!AC112, 'Stata dataset (nominal)'!AD112), "")</f>
        <v>26.244909090909093</v>
      </c>
      <c r="K113" s="72">
        <f t="shared" si="8"/>
        <v>16.446909090909095</v>
      </c>
      <c r="L113" s="72">
        <f>_xlfn.IFNA(IF(C113 &lt; "2019-20", $J113, SUM('Stata dataset (nominal)'!E112:F112, 'Stata dataset (nominal)'!H112:K112, 'Stata dataset (nominal)'!N112, 'Stata dataset (nominal)'!AC112:AD112)), "")</f>
        <v>18.662909090909093</v>
      </c>
      <c r="M113" s="72">
        <f t="shared" si="9"/>
        <v>8.8649090909090926</v>
      </c>
      <c r="N113" s="72">
        <f>_xlfn.IFNA(SUM('Stata dataset (real)'!O113:T113), "")</f>
        <v>986.10300000000007</v>
      </c>
      <c r="O113" s="72">
        <f>_xlfn.IFNA(SUM('Stata dataset (real)'!R113, 'Stata dataset (real)'!S113, 'Stata dataset (real)'!T113)/'Interface nominal'!$N113, "")</f>
        <v>0.8147962231125957</v>
      </c>
      <c r="P113" s="72">
        <f>_xlfn.IFNA(SUM('Stata dataset (real)'!Q113, 'Stata dataset (real)'!T113)/$N113, "")</f>
        <v>0.72433508467168228</v>
      </c>
      <c r="Q113" s="72">
        <f>_xlfn.IFNA('Stata dataset (nominal)'!AA112*1000/'Interface nominal'!N113, "")</f>
        <v>455.69580459647722</v>
      </c>
      <c r="R113" s="72">
        <f>_xlfn.IFNA('Stata dataset (real)'!U113, "")</f>
        <v>18.879940245290339</v>
      </c>
      <c r="S113" s="72">
        <f>_xlfn.IFNA('Stata dataset (real)'!Z113, "")</f>
        <v>11.739587370064454</v>
      </c>
      <c r="T113" s="72">
        <f>IF('Interface nominal'!C113 = "2019-20", 1, 0)</f>
        <v>0</v>
      </c>
      <c r="U113" s="72">
        <f t="shared" si="7"/>
        <v>1</v>
      </c>
    </row>
    <row r="114" spans="1:21" x14ac:dyDescent="0.4">
      <c r="A114" s="63" t="str">
        <f t="shared" si="11"/>
        <v>SWB22</v>
      </c>
      <c r="B114" s="63" t="s">
        <v>337</v>
      </c>
      <c r="C114" s="63" t="s">
        <v>259</v>
      </c>
      <c r="D114" s="72">
        <f>_xlfn.IFNA(SUM('Stata dataset (nominal)'!E113:K113, 'Stata dataset (nominal)'!AB113, 'Stata dataset (nominal)'!AD113), "")</f>
        <v>28.765000000000001</v>
      </c>
      <c r="E114" s="72">
        <f>_xlfn.IFNA('Stata dataset (nominal)'!F113+'Stata dataset (nominal)'!G113, "")</f>
        <v>9.8610000000000007</v>
      </c>
      <c r="F114" s="72">
        <f t="shared" si="6"/>
        <v>18.904</v>
      </c>
      <c r="G114" s="72">
        <f>_xlfn.IFNA(IF(C114 &lt; "2019-20", $D114, SUM('Stata dataset (nominal)'!E113:F113, 'Stata dataset (nominal)'!H113:K113, 'Stata dataset (nominal)'!N113, 'Stata dataset (nominal)'!AB113, 'Stata dataset (nominal)'!AD113)), "")</f>
        <v>20.864999999999998</v>
      </c>
      <c r="H114" s="72" t="str">
        <f>IFERROR(IF('Interface nominal'!$C114 &lt; "2019-20", $E114, 'Stata dataset (nominal)'!F113+'Stata dataset (nominal)'!N113), "")</f>
        <v/>
      </c>
      <c r="I114" s="72" t="str">
        <f t="shared" si="12"/>
        <v/>
      </c>
      <c r="J114" s="72">
        <f>_xlfn.IFNA(SUM('Stata dataset (nominal)'!E113:K113, 'Stata dataset (nominal)'!AC113, 'Stata dataset (nominal)'!AD113), "")</f>
        <v>29.107909090909093</v>
      </c>
      <c r="K114" s="72">
        <f t="shared" si="8"/>
        <v>19.246909090909092</v>
      </c>
      <c r="L114" s="72">
        <f>_xlfn.IFNA(IF(C114 &lt; "2019-20", $J114, SUM('Stata dataset (nominal)'!E113:F113, 'Stata dataset (nominal)'!H113:K113, 'Stata dataset (nominal)'!N113, 'Stata dataset (nominal)'!AC113:AD113)), "")</f>
        <v>21.207909090909091</v>
      </c>
      <c r="M114" s="72">
        <f t="shared" si="9"/>
        <v>11.34690909090909</v>
      </c>
      <c r="N114" s="72">
        <f>_xlfn.IFNA(SUM('Stata dataset (real)'!O114:T114), "")</f>
        <v>994.0115000000003</v>
      </c>
      <c r="O114" s="72">
        <f>_xlfn.IFNA(SUM('Stata dataset (real)'!R114, 'Stata dataset (real)'!S114, 'Stata dataset (real)'!T114)/'Interface nominal'!$N114, "")</f>
        <v>0.82254548027529528</v>
      </c>
      <c r="P114" s="72">
        <f>_xlfn.IFNA(SUM('Stata dataset (real)'!Q114, 'Stata dataset (real)'!T114)/$N114, "")</f>
        <v>0.72477774821183305</v>
      </c>
      <c r="Q114" s="72">
        <f>_xlfn.IFNA('Stata dataset (nominal)'!AA113*1000/'Interface nominal'!N114, "")</f>
        <v>445.74836407828269</v>
      </c>
      <c r="R114" s="72">
        <f>_xlfn.IFNA('Stata dataset (real)'!U114, "")</f>
        <v>17.097339587580631</v>
      </c>
      <c r="S114" s="72">
        <f>_xlfn.IFNA('Stata dataset (real)'!Z114, "")</f>
        <v>11.739587370064454</v>
      </c>
      <c r="T114" s="72">
        <f>IF('Interface nominal'!C114 = "2019-20", 1, 0)</f>
        <v>0</v>
      </c>
      <c r="U114" s="72">
        <f t="shared" si="7"/>
        <v>0</v>
      </c>
    </row>
    <row r="115" spans="1:21" x14ac:dyDescent="0.4">
      <c r="A115" s="63" t="str">
        <f t="shared" si="11"/>
        <v>SWB23</v>
      </c>
      <c r="B115" s="63" t="s">
        <v>337</v>
      </c>
      <c r="C115" s="63" t="s">
        <v>261</v>
      </c>
      <c r="D115" s="72">
        <f>_xlfn.IFNA(SUM('Stata dataset (nominal)'!E114:K114, 'Stata dataset (nominal)'!AB114, 'Stata dataset (nominal)'!AD114), "")</f>
        <v>30.265000000000001</v>
      </c>
      <c r="E115" s="72">
        <f>_xlfn.IFNA('Stata dataset (nominal)'!F114+'Stata dataset (nominal)'!G114, "")</f>
        <v>8.9610000000000003</v>
      </c>
      <c r="F115" s="72">
        <f t="shared" si="6"/>
        <v>21.304000000000002</v>
      </c>
      <c r="G115" s="72">
        <f>_xlfn.IFNA(IF(C115 &lt; "2019-20", $D115, SUM('Stata dataset (real)'!E115:F115, 'Stata dataset (real)'!H115:K115, 'Stata dataset (real)'!N115, 'Stata dataset (real)'!AB115, 'Stata dataset (real)'!AD115)), "")</f>
        <v>21.765000000000001</v>
      </c>
      <c r="H115" s="72" t="str">
        <f>IFERROR(IF('Interface nominal'!$C115 &lt; "2019-20", $E115, 'Stata dataset (nominal)'!F114+'Stata dataset (nominal)'!N114), "")</f>
        <v/>
      </c>
      <c r="I115" s="72" t="str">
        <f t="shared" si="12"/>
        <v/>
      </c>
      <c r="J115" s="72">
        <f>_xlfn.IFNA(SUM('Stata dataset (nominal)'!E114:K114, 'Stata dataset (nominal)'!AC114, 'Stata dataset (nominal)'!AD114), "")</f>
        <v>30.992909090909095</v>
      </c>
      <c r="K115" s="72">
        <f t="shared" si="8"/>
        <v>22.031909090909096</v>
      </c>
      <c r="L115" s="72">
        <f>_xlfn.IFNA(IF(C115 &lt; "2019-20", $J115, SUM('Stata dataset (nominal)'!E114:F114, 'Stata dataset (nominal)'!H114:K114, 'Stata dataset (nominal)'!N114, 'Stata dataset (nominal)'!AC114:AD114)), "")</f>
        <v>22.492909090909095</v>
      </c>
      <c r="M115" s="72">
        <f t="shared" si="9"/>
        <v>13.531909090909094</v>
      </c>
      <c r="N115" s="72">
        <f>_xlfn.IFNA(SUM('Stata dataset (real)'!O115:T115), "")</f>
        <v>1002.465</v>
      </c>
      <c r="O115" s="72">
        <f>_xlfn.IFNA(SUM('Stata dataset (real)'!R115, 'Stata dataset (real)'!S115, 'Stata dataset (real)'!T115)/'Interface nominal'!$N115, "")</f>
        <v>0.82833216122258635</v>
      </c>
      <c r="P115" s="72">
        <f>_xlfn.IFNA(SUM('Stata dataset (real)'!Q115, 'Stata dataset (real)'!T115)/$N115, "")</f>
        <v>0.72552258682348014</v>
      </c>
      <c r="Q115" s="72">
        <f>_xlfn.IFNA('Stata dataset (nominal)'!AA114*1000/'Interface nominal'!N115, "")</f>
        <v>417.7781767942023</v>
      </c>
      <c r="R115" s="72">
        <f>_xlfn.IFNA('Stata dataset (real)'!U115, "")</f>
        <v>17.989137999536336</v>
      </c>
      <c r="S115" s="72">
        <f>_xlfn.IFNA('Stata dataset (real)'!Z115, "")</f>
        <v>11.739587370064454</v>
      </c>
      <c r="T115" s="72">
        <f>IF('Interface nominal'!C115 = "2019-20", 1, 0)</f>
        <v>0</v>
      </c>
      <c r="U115" s="72">
        <f t="shared" si="7"/>
        <v>0</v>
      </c>
    </row>
    <row r="116" spans="1:21" x14ac:dyDescent="0.4">
      <c r="A116" s="63" t="str">
        <f t="shared" ref="A116:A122" si="13">B116&amp;RIGHT(C116,2)</f>
        <v>SWB24</v>
      </c>
      <c r="B116" s="63" t="s">
        <v>337</v>
      </c>
      <c r="C116" s="160" t="s">
        <v>263</v>
      </c>
      <c r="D116" s="72">
        <f>_xlfn.IFNA(SUM('Stata dataset (nominal)'!E115:K115, 'Stata dataset (nominal)'!AB115, 'Stata dataset (nominal)'!AD115), "")</f>
        <v>32.073</v>
      </c>
      <c r="E116" s="72">
        <f>_xlfn.IFNA('Stata dataset (nominal)'!F115+'Stata dataset (nominal)'!G115, "")</f>
        <v>8.5949999999999989</v>
      </c>
      <c r="F116" s="72">
        <f t="shared" si="6"/>
        <v>23.478000000000002</v>
      </c>
      <c r="G116" s="72"/>
      <c r="H116" s="72"/>
      <c r="I116" s="72"/>
      <c r="J116" s="72">
        <f>_xlfn.IFNA(SUM('Stata dataset (nominal)'!E115:K115, 'Stata dataset (nominal)'!AC115, 'Stata dataset (nominal)'!AD115), "")</f>
        <v>32.94890909090909</v>
      </c>
      <c r="K116" s="72">
        <f t="shared" si="8"/>
        <v>24.353909090909092</v>
      </c>
      <c r="L116" s="72">
        <f>_xlfn.IFNA(IF(C116 &lt; "2019-20", $J116, SUM('Stata dataset (nominal)'!E115:F115, 'Stata dataset (nominal)'!H115:K115, 'Stata dataset (nominal)'!N115, 'Stata dataset (nominal)'!AC115:AD115)), "")</f>
        <v>24.896909090909094</v>
      </c>
      <c r="M116" s="72">
        <f t="shared" si="9"/>
        <v>16.301909090909096</v>
      </c>
      <c r="N116" s="72">
        <f>_xlfn.IFNA(SUM('Stata dataset (real)'!O116:T116), "")</f>
        <v>1010.6320000000001</v>
      </c>
      <c r="O116" s="72">
        <f>_xlfn.IFNA(SUM('Stata dataset (real)'!R116, 'Stata dataset (real)'!S116, 'Stata dataset (real)'!T116)/'Interface nominal'!$N116, "")</f>
        <v>0.83361896318343365</v>
      </c>
      <c r="P116" s="72">
        <f>_xlfn.IFNA(SUM('Stata dataset (real)'!Q116, 'Stata dataset (real)'!T116)/$N116, "")</f>
        <v>0.72602985062812175</v>
      </c>
      <c r="Q116" s="72">
        <f>_xlfn.IFNA('Stata dataset (nominal)'!AA115*1000/'Interface nominal'!N116, "")</f>
        <v>433.64844968297069</v>
      </c>
      <c r="R116" s="72">
        <f>_xlfn.IFNA('Stata dataset (real)'!U116, "")</f>
        <v>17.768164097511601</v>
      </c>
      <c r="S116" s="72">
        <f>_xlfn.IFNA('Stata dataset (real)'!Z116, "")</f>
        <v>11.739587370064454</v>
      </c>
      <c r="T116" s="72">
        <f>IF('Interface nominal'!C116 = "2019-20", 1, 0)</f>
        <v>0</v>
      </c>
      <c r="U116" s="72">
        <f t="shared" si="7"/>
        <v>0</v>
      </c>
    </row>
    <row r="117" spans="1:21" x14ac:dyDescent="0.4">
      <c r="A117" s="63" t="str">
        <f t="shared" si="13"/>
        <v>SWB25</v>
      </c>
      <c r="B117" s="63" t="s">
        <v>337</v>
      </c>
      <c r="C117" s="160" t="s">
        <v>516</v>
      </c>
      <c r="D117" s="72">
        <f>_xlfn.IFNA(SUM('Stata dataset (nominal)'!E116:K116, 'Stata dataset (nominal)'!AB116, 'Stata dataset (nominal)'!AD116), "")</f>
        <v>34.978993783036564</v>
      </c>
      <c r="E117" s="72">
        <f>_xlfn.IFNA('Stata dataset (nominal)'!F116+'Stata dataset (nominal)'!G116, "")</f>
        <v>9.7198293698973881</v>
      </c>
      <c r="F117" s="72">
        <f t="shared" si="6"/>
        <v>25.259164413139175</v>
      </c>
      <c r="G117" s="72"/>
      <c r="H117" s="72"/>
      <c r="I117" s="72"/>
      <c r="J117" s="72">
        <f>_xlfn.IFNA(SUM('Stata dataset (nominal)'!E116:K116, 'Stata dataset (nominal)'!AC116, 'Stata dataset (nominal)'!AD116), "")</f>
        <v>32.988411774231963</v>
      </c>
      <c r="K117" s="72">
        <f t="shared" si="8"/>
        <v>23.268582404334573</v>
      </c>
      <c r="L117" s="72">
        <f>_xlfn.IFNA(IF(C117 &lt; "2019-20", $J117, SUM('Stata dataset (nominal)'!E116:F116, 'Stata dataset (nominal)'!H116:K116, 'Stata dataset (nominal)'!N116, 'Stata dataset (nominal)'!AC116:AD116)), "")</f>
        <v>23.782782244939714</v>
      </c>
      <c r="M117" s="72">
        <f t="shared" si="9"/>
        <v>14.062952875042326</v>
      </c>
      <c r="N117" s="72">
        <f>_xlfn.IFNA(SUM('Stata dataset (real)'!O117:T117), "")</f>
        <v>1032.442</v>
      </c>
      <c r="O117" s="72">
        <f>_xlfn.IFNA(SUM('Stata dataset (real)'!R117, 'Stata dataset (real)'!S117, 'Stata dataset (real)'!T117)/'Interface nominal'!$N117, "")</f>
        <v>0.83922389829162325</v>
      </c>
      <c r="P117" s="72">
        <f>_xlfn.IFNA(SUM('Stata dataset (real)'!Q117, 'Stata dataset (real)'!T117)/$N117, "")</f>
        <v>0.72908889797199261</v>
      </c>
      <c r="Q117" s="72">
        <f>_xlfn.IFNA('Stata dataset (nominal)'!AA116*1000/'Interface nominal'!N117, "")</f>
        <v>431.66298930109389</v>
      </c>
      <c r="R117" s="72" t="str">
        <f>_xlfn.IFNA('Stata dataset (real)'!U117, "")</f>
        <v/>
      </c>
      <c r="S117" s="72" t="str">
        <f>_xlfn.IFNA('Stata dataset (real)'!Z117, "")</f>
        <v/>
      </c>
      <c r="T117" s="72">
        <f>IF('Interface nominal'!C117 = "2019-20", 1, 0)</f>
        <v>0</v>
      </c>
      <c r="U117" s="72">
        <f t="shared" si="7"/>
        <v>0</v>
      </c>
    </row>
    <row r="118" spans="1:21" x14ac:dyDescent="0.4">
      <c r="A118" s="63" t="str">
        <f t="shared" si="13"/>
        <v>SWB26</v>
      </c>
      <c r="B118" s="63" t="s">
        <v>337</v>
      </c>
      <c r="C118" s="160" t="s">
        <v>518</v>
      </c>
      <c r="D118" s="72">
        <f>_xlfn.IFNA(SUM('Stata dataset (nominal)'!E117:K117, 'Stata dataset (nominal)'!AB117, 'Stata dataset (nominal)'!AD117), "")</f>
        <v>37.530982822783535</v>
      </c>
      <c r="E118" s="72">
        <f>_xlfn.IFNA('Stata dataset (nominal)'!F117+'Stata dataset (nominal)'!G117, "")</f>
        <v>12.796669825301358</v>
      </c>
      <c r="F118" s="72">
        <f t="shared" si="6"/>
        <v>24.734312997482178</v>
      </c>
      <c r="G118" s="72"/>
      <c r="H118" s="72"/>
      <c r="I118" s="72"/>
      <c r="J118" s="72">
        <f>_xlfn.IFNA(SUM('Stata dataset (nominal)'!E117:K117, 'Stata dataset (nominal)'!AC117, 'Stata dataset (nominal)'!AD117), "")</f>
        <v>35.783386112942694</v>
      </c>
      <c r="K118" s="72">
        <f t="shared" si="8"/>
        <v>22.986716287641336</v>
      </c>
      <c r="L118" s="72">
        <f>_xlfn.IFNA(IF(C118 &lt; "2019-20", $J118, SUM('Stata dataset (nominal)'!E117:F117, 'Stata dataset (nominal)'!H117:K117, 'Stata dataset (nominal)'!N117, 'Stata dataset (nominal)'!AC117:AD117)), "")</f>
        <v>23.521487579925424</v>
      </c>
      <c r="M118" s="72">
        <f t="shared" si="9"/>
        <v>10.724817754624066</v>
      </c>
      <c r="N118" s="72">
        <f>_xlfn.IFNA(SUM('Stata dataset (real)'!O118:T118), "")</f>
        <v>1046.0693332097012</v>
      </c>
      <c r="O118" s="72">
        <f>_xlfn.IFNA(SUM('Stata dataset (real)'!R118, 'Stata dataset (real)'!S118, 'Stata dataset (real)'!T118)/'Interface nominal'!$N118, "")</f>
        <v>0.84756763257989953</v>
      </c>
      <c r="P118" s="72">
        <f>_xlfn.IFNA(SUM('Stata dataset (real)'!Q118, 'Stata dataset (real)'!T118)/$N118, "")</f>
        <v>0.73064216961499295</v>
      </c>
      <c r="Q118" s="72">
        <f>_xlfn.IFNA('Stata dataset (nominal)'!AA117*1000/'Interface nominal'!N118, "")</f>
        <v>0</v>
      </c>
      <c r="R118" s="72" t="str">
        <f>_xlfn.IFNA('Stata dataset (real)'!U118, "")</f>
        <v/>
      </c>
      <c r="S118" s="72" t="str">
        <f>_xlfn.IFNA('Stata dataset (real)'!Z118, "")</f>
        <v/>
      </c>
      <c r="T118" s="72">
        <f>IF('Interface nominal'!C118 = "2019-20", 1, 0)</f>
        <v>0</v>
      </c>
      <c r="U118" s="72">
        <f t="shared" si="7"/>
        <v>0</v>
      </c>
    </row>
    <row r="119" spans="1:21" x14ac:dyDescent="0.4">
      <c r="A119" s="63" t="str">
        <f t="shared" si="13"/>
        <v>SWB27</v>
      </c>
      <c r="B119" s="63" t="s">
        <v>337</v>
      </c>
      <c r="C119" s="160" t="s">
        <v>519</v>
      </c>
      <c r="D119" s="72">
        <f>_xlfn.IFNA(SUM('Stata dataset (nominal)'!E118:K118, 'Stata dataset (nominal)'!AB118, 'Stata dataset (nominal)'!AD118), "")</f>
        <v>39.868039714199661</v>
      </c>
      <c r="E119" s="72">
        <f>_xlfn.IFNA('Stata dataset (nominal)'!F118+'Stata dataset (nominal)'!G118, "")</f>
        <v>13.204750221199475</v>
      </c>
      <c r="F119" s="72">
        <f t="shared" si="6"/>
        <v>26.663289493000185</v>
      </c>
      <c r="G119" s="72"/>
      <c r="H119" s="72"/>
      <c r="I119" s="72"/>
      <c r="J119" s="72">
        <f>_xlfn.IFNA(SUM('Stata dataset (nominal)'!E118:K118, 'Stata dataset (nominal)'!AC118, 'Stata dataset (nominal)'!AD118), "")</f>
        <v>38.382958100519744</v>
      </c>
      <c r="K119" s="72">
        <f t="shared" si="8"/>
        <v>25.178207879320269</v>
      </c>
      <c r="L119" s="72">
        <f>_xlfn.IFNA(IF(C119 &lt; "2019-20", $J119, SUM('Stata dataset (nominal)'!E118:F118, 'Stata dataset (nominal)'!H118:K118, 'Stata dataset (nominal)'!N118, 'Stata dataset (nominal)'!AC118:AD118)), "")</f>
        <v>25.769905305729896</v>
      </c>
      <c r="M119" s="72">
        <f t="shared" si="9"/>
        <v>12.565155084530421</v>
      </c>
      <c r="N119" s="72">
        <f>_xlfn.IFNA(SUM('Stata dataset (real)'!O119:T119), "")</f>
        <v>1058.8666394929421</v>
      </c>
      <c r="O119" s="72">
        <f>_xlfn.IFNA(SUM('Stata dataset (real)'!R119, 'Stata dataset (real)'!S119, 'Stata dataset (real)'!T119)/'Interface nominal'!$N119, "")</f>
        <v>0.85169787386500584</v>
      </c>
      <c r="P119" s="72">
        <f>_xlfn.IFNA(SUM('Stata dataset (real)'!Q119, 'Stata dataset (real)'!T119)/$N119, "")</f>
        <v>0.73206466687335436</v>
      </c>
      <c r="Q119" s="72">
        <f>_xlfn.IFNA('Stata dataset (nominal)'!AA118*1000/'Interface nominal'!N119, "")</f>
        <v>0</v>
      </c>
      <c r="R119" s="72" t="str">
        <f>_xlfn.IFNA('Stata dataset (real)'!U119, "")</f>
        <v/>
      </c>
      <c r="S119" s="72" t="str">
        <f>_xlfn.IFNA('Stata dataset (real)'!Z119, "")</f>
        <v/>
      </c>
      <c r="T119" s="72">
        <f>IF('Interface nominal'!C119 = "2019-20", 1, 0)</f>
        <v>0</v>
      </c>
      <c r="U119" s="72">
        <f t="shared" si="7"/>
        <v>0</v>
      </c>
    </row>
    <row r="120" spans="1:21" x14ac:dyDescent="0.4">
      <c r="A120" s="63" t="str">
        <f t="shared" si="13"/>
        <v>SWB28</v>
      </c>
      <c r="B120" s="63" t="s">
        <v>337</v>
      </c>
      <c r="C120" s="160" t="s">
        <v>520</v>
      </c>
      <c r="D120" s="72">
        <f>_xlfn.IFNA(SUM('Stata dataset (nominal)'!E119:K119, 'Stata dataset (nominal)'!AB119, 'Stata dataset (nominal)'!AD119), "")</f>
        <v>42.198405975407184</v>
      </c>
      <c r="E120" s="72">
        <f>_xlfn.IFNA('Stata dataset (nominal)'!F119+'Stata dataset (nominal)'!G119, "")</f>
        <v>13.826348881627062</v>
      </c>
      <c r="F120" s="72">
        <f t="shared" si="6"/>
        <v>28.372057093780121</v>
      </c>
      <c r="G120" s="72"/>
      <c r="H120" s="72"/>
      <c r="I120" s="72"/>
      <c r="J120" s="72">
        <f>_xlfn.IFNA(SUM('Stata dataset (nominal)'!E119:K119, 'Stata dataset (nominal)'!AC119, 'Stata dataset (nominal)'!AD119), "")</f>
        <v>40.676726902840826</v>
      </c>
      <c r="K120" s="72">
        <f t="shared" si="8"/>
        <v>26.850378021213764</v>
      </c>
      <c r="L120" s="72">
        <f>_xlfn.IFNA(IF(C120 &lt; "2019-20", $J120, SUM('Stata dataset (nominal)'!E119:F119, 'Stata dataset (nominal)'!H119:K119, 'Stata dataset (nominal)'!N119, 'Stata dataset (nominal)'!AC119:AD119)), "")</f>
        <v>27.486159896916302</v>
      </c>
      <c r="M120" s="72">
        <f t="shared" si="9"/>
        <v>13.65981101528924</v>
      </c>
      <c r="N120" s="72">
        <f>_xlfn.IFNA(SUM('Stata dataset (real)'!O120:T120), "")</f>
        <v>1070.7748144173079</v>
      </c>
      <c r="O120" s="72">
        <f>_xlfn.IFNA(SUM('Stata dataset (real)'!R120, 'Stata dataset (real)'!S120, 'Stata dataset (real)'!T120)/'Interface nominal'!$N120, "")</f>
        <v>0.85542646813353551</v>
      </c>
      <c r="P120" s="72">
        <f>_xlfn.IFNA(SUM('Stata dataset (real)'!Q120, 'Stata dataset (real)'!T120)/$N120, "")</f>
        <v>0.73335779155814351</v>
      </c>
      <c r="Q120" s="72">
        <f>_xlfn.IFNA('Stata dataset (nominal)'!AA119*1000/'Interface nominal'!N120, "")</f>
        <v>59.129175614977946</v>
      </c>
      <c r="R120" s="72" t="str">
        <f>_xlfn.IFNA('Stata dataset (real)'!U120, "")</f>
        <v/>
      </c>
      <c r="S120" s="72" t="str">
        <f>_xlfn.IFNA('Stata dataset (real)'!Z120, "")</f>
        <v/>
      </c>
      <c r="T120" s="72">
        <f>IF('Interface nominal'!C120 = "2019-20", 1, 0)</f>
        <v>0</v>
      </c>
      <c r="U120" s="72">
        <f t="shared" si="7"/>
        <v>0</v>
      </c>
    </row>
    <row r="121" spans="1:21" x14ac:dyDescent="0.4">
      <c r="A121" s="63" t="str">
        <f t="shared" si="13"/>
        <v>SWB29</v>
      </c>
      <c r="B121" s="63" t="s">
        <v>337</v>
      </c>
      <c r="C121" s="160" t="s">
        <v>521</v>
      </c>
      <c r="D121" s="72">
        <f>_xlfn.IFNA(SUM('Stata dataset (nominal)'!E120:K120, 'Stata dataset (nominal)'!AB120, 'Stata dataset (nominal)'!AD120), "")</f>
        <v>43.837070987661619</v>
      </c>
      <c r="E121" s="72">
        <f>_xlfn.IFNA('Stata dataset (nominal)'!F120+'Stata dataset (nominal)'!G120, "")</f>
        <v>14.573431533604186</v>
      </c>
      <c r="F121" s="72">
        <f t="shared" si="6"/>
        <v>29.263639454057433</v>
      </c>
      <c r="G121" s="72"/>
      <c r="H121" s="72"/>
      <c r="I121" s="72"/>
      <c r="J121" s="72">
        <f>_xlfn.IFNA(SUM('Stata dataset (nominal)'!E120:K120, 'Stata dataset (nominal)'!AC120, 'Stata dataset (nominal)'!AD120), "")</f>
        <v>42.277924590498841</v>
      </c>
      <c r="K121" s="72">
        <f t="shared" si="8"/>
        <v>27.704493056894655</v>
      </c>
      <c r="L121" s="72">
        <f>_xlfn.IFNA(IF(C121 &lt; "2019-20", $J121, SUM('Stata dataset (nominal)'!E120:F120, 'Stata dataset (nominal)'!H120:K120, 'Stata dataset (nominal)'!N120, 'Stata dataset (nominal)'!AC120:AD120)), "")</f>
        <v>28.364008358976285</v>
      </c>
      <c r="M121" s="72">
        <f t="shared" si="9"/>
        <v>13.790576825372099</v>
      </c>
      <c r="N121" s="72">
        <f>_xlfn.IFNA(SUM('Stata dataset (real)'!O121:T121), "")</f>
        <v>1081.736640873607</v>
      </c>
      <c r="O121" s="72">
        <f>_xlfn.IFNA(SUM('Stata dataset (real)'!R121, 'Stata dataset (real)'!S121, 'Stata dataset (real)'!T121)/'Interface nominal'!$N121, "")</f>
        <v>0.85879286474678107</v>
      </c>
      <c r="P121" s="72">
        <f>_xlfn.IFNA(SUM('Stata dataset (real)'!Q121, 'Stata dataset (real)'!T121)/$N121, "")</f>
        <v>0.73452298449665554</v>
      </c>
      <c r="Q121" s="72">
        <f>_xlfn.IFNA('Stata dataset (nominal)'!AA120*1000/'Interface nominal'!N121, "")</f>
        <v>0</v>
      </c>
      <c r="R121" s="72" t="str">
        <f>_xlfn.IFNA('Stata dataset (real)'!U121, "")</f>
        <v/>
      </c>
      <c r="S121" s="72" t="str">
        <f>_xlfn.IFNA('Stata dataset (real)'!Z121, "")</f>
        <v/>
      </c>
      <c r="T121" s="72">
        <f>IF('Interface nominal'!C121 = "2019-20", 1, 0)</f>
        <v>0</v>
      </c>
      <c r="U121" s="72">
        <f t="shared" si="7"/>
        <v>0</v>
      </c>
    </row>
    <row r="122" spans="1:21" x14ac:dyDescent="0.4">
      <c r="A122" s="63" t="str">
        <f t="shared" si="13"/>
        <v>SWB30</v>
      </c>
      <c r="B122" s="63" t="s">
        <v>337</v>
      </c>
      <c r="C122" s="160" t="s">
        <v>522</v>
      </c>
      <c r="D122" s="72">
        <f>_xlfn.IFNA(SUM('Stata dataset (nominal)'!E121:K121, 'Stata dataset (nominal)'!AB121, 'Stata dataset (nominal)'!AD121), "")</f>
        <v>45.224629363286724</v>
      </c>
      <c r="E122" s="72">
        <f>_xlfn.IFNA('Stata dataset (nominal)'!F121+'Stata dataset (nominal)'!G121, "")</f>
        <v>15.356061249620565</v>
      </c>
      <c r="F122" s="72">
        <f t="shared" si="6"/>
        <v>29.868568113666157</v>
      </c>
      <c r="G122" s="72"/>
      <c r="H122" s="72"/>
      <c r="I122" s="72"/>
      <c r="J122" s="72">
        <f>_xlfn.IFNA(SUM('Stata dataset (nominal)'!E121:K121, 'Stata dataset (nominal)'!AC121, 'Stata dataset (nominal)'!AD121), "")</f>
        <v>43.611581047822035</v>
      </c>
      <c r="K122" s="72">
        <f t="shared" si="8"/>
        <v>28.255519798201469</v>
      </c>
      <c r="L122" s="72">
        <f>_xlfn.IFNA(IF(C122 &lt; "2019-20", $J122, SUM('Stata dataset (nominal)'!E121:F121, 'Stata dataset (nominal)'!H121:K121, 'Stata dataset (nominal)'!N121, 'Stata dataset (nominal)'!AC121:AD121)), "")</f>
        <v>28.931526067125223</v>
      </c>
      <c r="M122" s="72">
        <f t="shared" si="9"/>
        <v>13.575464817504658</v>
      </c>
      <c r="N122" s="72">
        <f>_xlfn.IFNA(SUM('Stata dataset (real)'!O122:T122), "")</f>
        <v>1092.0937012503373</v>
      </c>
      <c r="O122" s="72">
        <f>_xlfn.IFNA(SUM('Stata dataset (real)'!R122, 'Stata dataset (real)'!S122, 'Stata dataset (real)'!T122)/'Interface nominal'!$N122, "")</f>
        <v>0.86188092338691136</v>
      </c>
      <c r="P122" s="72">
        <f>_xlfn.IFNA(SUM('Stata dataset (real)'!Q122, 'Stata dataset (real)'!T122)/$N122, "")</f>
        <v>0.7356024025443707</v>
      </c>
      <c r="Q122" s="72">
        <f>_xlfn.IFNA('Stata dataset (nominal)'!AA121*1000/'Interface nominal'!N122, "")</f>
        <v>0</v>
      </c>
      <c r="R122" s="72" t="str">
        <f>_xlfn.IFNA('Stata dataset (real)'!U122, "")</f>
        <v/>
      </c>
      <c r="S122" s="72" t="str">
        <f>_xlfn.IFNA('Stata dataset (real)'!Z122, "")</f>
        <v/>
      </c>
      <c r="T122" s="72">
        <f>IF('Interface nominal'!C122 = "2019-20", 1, 0)</f>
        <v>0</v>
      </c>
      <c r="U122" s="72">
        <f t="shared" si="7"/>
        <v>0</v>
      </c>
    </row>
    <row r="123" spans="1:21" x14ac:dyDescent="0.4">
      <c r="A123" s="63" t="str">
        <f t="shared" si="11"/>
        <v>SBB14</v>
      </c>
      <c r="B123" s="63" t="s">
        <v>505</v>
      </c>
      <c r="C123" s="63" t="s">
        <v>243</v>
      </c>
      <c r="D123" s="72">
        <f>_xlfn.IFNA(SUM('Stata dataset (nominal)'!E122:K122, 'Stata dataset (nominal)'!AB122, 'Stata dataset (nominal)'!AD122), "")</f>
        <v>45.244</v>
      </c>
      <c r="E123" s="72">
        <f>_xlfn.IFNA('Stata dataset (nominal)'!F122+'Stata dataset (nominal)'!G122, "")</f>
        <v>21.664000000000001</v>
      </c>
      <c r="F123" s="72">
        <f t="shared" si="6"/>
        <v>23.58</v>
      </c>
      <c r="G123" s="72">
        <f>_xlfn.IFNA(IF(C123 &lt; "2019-20", $D123, SUM('Stata dataset (real)'!E123:F123, 'Stata dataset (real)'!H123:K123, 'Stata dataset (real)'!N123, 'Stata dataset (real)'!AB123, 'Stata dataset (real)'!AD123)), "")</f>
        <v>45.244</v>
      </c>
      <c r="H123" s="72">
        <f>IFERROR(IF('Interface nominal'!$C123 &lt; "2019-20", $E123, 'Stata dataset (nominal)'!F122+'Stata dataset (nominal)'!N122), "")</f>
        <v>21.664000000000001</v>
      </c>
      <c r="I123" s="72">
        <f t="shared" si="12"/>
        <v>23.58</v>
      </c>
      <c r="J123" s="72">
        <f>_xlfn.IFNA(SUM('Stata dataset (nominal)'!E122:K122, 'Stata dataset (nominal)'!AC122, 'Stata dataset (nominal)'!AD122), "")</f>
        <v>44.805844474545452</v>
      </c>
      <c r="K123" s="72">
        <f t="shared" si="8"/>
        <v>23.141844474545451</v>
      </c>
      <c r="L123" s="72">
        <f>_xlfn.IFNA(IF(C123 &lt; "2019-20", $J123, SUM('Stata dataset (nominal)'!E122:F122, 'Stata dataset (nominal)'!H122:K122, 'Stata dataset (nominal)'!N122, 'Stata dataset (nominal)'!AC122:AD122)), "")</f>
        <v>44.805844474545452</v>
      </c>
      <c r="M123" s="72">
        <f t="shared" si="9"/>
        <v>23.141844474545451</v>
      </c>
      <c r="N123" s="72">
        <f>_xlfn.IFNA(SUM('Stata dataset (real)'!O123:T123), "")</f>
        <v>1374.6950000000002</v>
      </c>
      <c r="O123" s="72">
        <f>_xlfn.IFNA(SUM('Stata dataset (real)'!R123, 'Stata dataset (real)'!S123, 'Stata dataset (real)'!T123)/'Interface nominal'!$N123, "")</f>
        <v>0.62755665802232496</v>
      </c>
      <c r="P123" s="72">
        <f>_xlfn.IFNA(SUM('Stata dataset (real)'!Q123, 'Stata dataset (real)'!T123)/$N123, "")</f>
        <v>0.47394803938328139</v>
      </c>
      <c r="Q123" s="72">
        <f>_xlfn.IFNA('Stata dataset (nominal)'!AA122*1000/'Interface nominal'!N123, "")</f>
        <v>377.1923108610419</v>
      </c>
      <c r="R123" s="72">
        <f>_xlfn.IFNA('Stata dataset (real)'!U123, "")</f>
        <v>21.876836956657815</v>
      </c>
      <c r="S123" s="72">
        <f>_xlfn.IFNA('Stata dataset (real)'!Z123, "")</f>
        <v>12.905810919676833</v>
      </c>
      <c r="T123" s="72">
        <f>IF('Interface nominal'!C123 = "2019-20", 1, 0)</f>
        <v>0</v>
      </c>
      <c r="U123" s="72">
        <f t="shared" si="7"/>
        <v>0</v>
      </c>
    </row>
    <row r="124" spans="1:21" x14ac:dyDescent="0.4">
      <c r="A124" s="63" t="str">
        <f t="shared" si="11"/>
        <v>SBB15</v>
      </c>
      <c r="B124" s="63" t="s">
        <v>505</v>
      </c>
      <c r="C124" s="63" t="s">
        <v>245</v>
      </c>
      <c r="D124" s="72">
        <f>_xlfn.IFNA(SUM('Stata dataset (nominal)'!E123:K123, 'Stata dataset (nominal)'!AB123, 'Stata dataset (nominal)'!AD123), "")</f>
        <v>45.631</v>
      </c>
      <c r="E124" s="72">
        <f>_xlfn.IFNA('Stata dataset (nominal)'!F123+'Stata dataset (nominal)'!G123, "")</f>
        <v>20.872999999999998</v>
      </c>
      <c r="F124" s="72">
        <f t="shared" si="6"/>
        <v>24.758000000000003</v>
      </c>
      <c r="G124" s="72">
        <f>_xlfn.IFNA(IF(C124 &lt; "2019-20", $D124, SUM('Stata dataset (real)'!E124:F124, 'Stata dataset (real)'!H124:K124, 'Stata dataset (real)'!N124, 'Stata dataset (real)'!AB124, 'Stata dataset (real)'!AD124)), "")</f>
        <v>45.631</v>
      </c>
      <c r="H124" s="72">
        <f>IFERROR(IF('Interface nominal'!$C124 &lt; "2019-20", $E124, 'Stata dataset (nominal)'!F123+'Stata dataset (nominal)'!N123), "")</f>
        <v>20.872999999999998</v>
      </c>
      <c r="I124" s="72">
        <f t="shared" si="12"/>
        <v>24.758000000000003</v>
      </c>
      <c r="J124" s="72">
        <f>_xlfn.IFNA(SUM('Stata dataset (nominal)'!E123:K123, 'Stata dataset (nominal)'!AC123, 'Stata dataset (nominal)'!AD123), "")</f>
        <v>45.366844474545452</v>
      </c>
      <c r="K124" s="72">
        <f t="shared" si="8"/>
        <v>24.493844474545455</v>
      </c>
      <c r="L124" s="72">
        <f>_xlfn.IFNA(IF(C124 &lt; "2019-20", $J124, SUM('Stata dataset (nominal)'!E123:F123, 'Stata dataset (nominal)'!H123:K123, 'Stata dataset (nominal)'!N123, 'Stata dataset (nominal)'!AC123:AD123)), "")</f>
        <v>45.366844474545452</v>
      </c>
      <c r="M124" s="72">
        <f t="shared" si="9"/>
        <v>24.493844474545455</v>
      </c>
      <c r="N124" s="72">
        <f>_xlfn.IFNA(SUM('Stata dataset (real)'!O124:T124), "")</f>
        <v>1383.4209999999998</v>
      </c>
      <c r="O124" s="72">
        <f>_xlfn.IFNA(SUM('Stata dataset (real)'!R124, 'Stata dataset (real)'!S124, 'Stata dataset (real)'!T124)/'Interface nominal'!$N124, "")</f>
        <v>0.64521862831343457</v>
      </c>
      <c r="P124" s="72">
        <f>_xlfn.IFNA(SUM('Stata dataset (real)'!Q124, 'Stata dataset (real)'!T124)/$N124, "")</f>
        <v>0.47471377115137048</v>
      </c>
      <c r="Q124" s="72">
        <f>_xlfn.IFNA('Stata dataset (nominal)'!AA123*1000/'Interface nominal'!N124, "")</f>
        <v>386.50794443376464</v>
      </c>
      <c r="R124" s="72">
        <f>_xlfn.IFNA('Stata dataset (real)'!U124, "")</f>
        <v>21.790562932517986</v>
      </c>
      <c r="S124" s="72">
        <f>_xlfn.IFNA('Stata dataset (real)'!Z124, "")</f>
        <v>12.903920448498793</v>
      </c>
      <c r="T124" s="72">
        <f>IF('Interface nominal'!C124 = "2019-20", 1, 0)</f>
        <v>0</v>
      </c>
      <c r="U124" s="72">
        <f t="shared" si="7"/>
        <v>0</v>
      </c>
    </row>
    <row r="125" spans="1:21" x14ac:dyDescent="0.4">
      <c r="A125" s="63" t="str">
        <f t="shared" si="11"/>
        <v>SBB16</v>
      </c>
      <c r="B125" s="63" t="s">
        <v>505</v>
      </c>
      <c r="C125" s="63" t="s">
        <v>247</v>
      </c>
      <c r="D125" s="72">
        <f>_xlfn.IFNA(SUM('Stata dataset (nominal)'!E124:K124, 'Stata dataset (nominal)'!AB124, 'Stata dataset (nominal)'!AD124), "")</f>
        <v>44.839999999999996</v>
      </c>
      <c r="E125" s="72">
        <f>_xlfn.IFNA('Stata dataset (nominal)'!F124+'Stata dataset (nominal)'!G124, "")</f>
        <v>18.661000000000001</v>
      </c>
      <c r="F125" s="72">
        <f t="shared" si="6"/>
        <v>26.178999999999995</v>
      </c>
      <c r="G125" s="72">
        <f>_xlfn.IFNA(IF(C125 &lt; "2019-20", $D125, SUM('Stata dataset (real)'!E125:F125, 'Stata dataset (real)'!H125:K125, 'Stata dataset (real)'!N125, 'Stata dataset (real)'!AB125, 'Stata dataset (real)'!AD125)), "")</f>
        <v>44.839999999999996</v>
      </c>
      <c r="H125" s="72">
        <f>IFERROR(IF('Interface nominal'!$C125 &lt; "2019-20", $E125, 'Stata dataset (nominal)'!F124+'Stata dataset (nominal)'!N124), "")</f>
        <v>18.661000000000001</v>
      </c>
      <c r="I125" s="72">
        <f t="shared" si="12"/>
        <v>26.178999999999995</v>
      </c>
      <c r="J125" s="72">
        <f>_xlfn.IFNA(SUM('Stata dataset (nominal)'!E124:K124, 'Stata dataset (nominal)'!AC124, 'Stata dataset (nominal)'!AD124), "")</f>
        <v>44.92584447454545</v>
      </c>
      <c r="K125" s="72">
        <f t="shared" si="8"/>
        <v>26.264844474545448</v>
      </c>
      <c r="L125" s="72">
        <f>_xlfn.IFNA(IF(C125 &lt; "2019-20", $J125, SUM('Stata dataset (nominal)'!E124:F124, 'Stata dataset (nominal)'!H124:K124, 'Stata dataset (nominal)'!N124, 'Stata dataset (nominal)'!AC124:AD124)), "")</f>
        <v>44.92584447454545</v>
      </c>
      <c r="M125" s="72">
        <f t="shared" si="9"/>
        <v>26.264844474545448</v>
      </c>
      <c r="N125" s="72">
        <f>_xlfn.IFNA(SUM('Stata dataset (real)'!O125:T125), "")</f>
        <v>1403.587</v>
      </c>
      <c r="O125" s="72">
        <f>_xlfn.IFNA(SUM('Stata dataset (real)'!R125, 'Stata dataset (real)'!S125, 'Stata dataset (real)'!T125)/'Interface nominal'!$N125, "")</f>
        <v>0.66126218039922013</v>
      </c>
      <c r="P125" s="72">
        <f>_xlfn.IFNA(SUM('Stata dataset (real)'!Q125, 'Stata dataset (real)'!T125)/$N125, "")</f>
        <v>0.47193298313535259</v>
      </c>
      <c r="Q125" s="72">
        <f>_xlfn.IFNA('Stata dataset (nominal)'!AA124*1000/'Interface nominal'!N125, "")</f>
        <v>346.66221798599724</v>
      </c>
      <c r="R125" s="72">
        <f>_xlfn.IFNA('Stata dataset (real)'!U125, "")</f>
        <v>21.513428821848287</v>
      </c>
      <c r="S125" s="72">
        <f>_xlfn.IFNA('Stata dataset (real)'!Z125, "")</f>
        <v>12.903120553429344</v>
      </c>
      <c r="T125" s="72">
        <f>IF('Interface nominal'!C125 = "2019-20", 1, 0)</f>
        <v>0</v>
      </c>
      <c r="U125" s="72">
        <f t="shared" si="7"/>
        <v>0</v>
      </c>
    </row>
    <row r="126" spans="1:21" x14ac:dyDescent="0.4">
      <c r="A126" s="63" t="str">
        <f t="shared" si="11"/>
        <v>SBB17</v>
      </c>
      <c r="B126" s="63" t="s">
        <v>505</v>
      </c>
      <c r="C126" s="63" t="s">
        <v>249</v>
      </c>
      <c r="D126" s="72">
        <f>_xlfn.IFNA(SUM('Stata dataset (nominal)'!E125:K125, 'Stata dataset (nominal)'!AB125, 'Stata dataset (nominal)'!AD125), "")</f>
        <v>42.074625022729272</v>
      </c>
      <c r="E126" s="72">
        <f>_xlfn.IFNA('Stata dataset (nominal)'!F125+'Stata dataset (nominal)'!G125, "")</f>
        <v>17.323999999999998</v>
      </c>
      <c r="F126" s="72">
        <f t="shared" si="6"/>
        <v>24.750625022729274</v>
      </c>
      <c r="G126" s="72">
        <f>_xlfn.IFNA(IF(C126 &lt; "2019-20", $D126, SUM('Stata dataset (real)'!E126:F126, 'Stata dataset (real)'!H126:K126, 'Stata dataset (real)'!N126, 'Stata dataset (real)'!AB126, 'Stata dataset (real)'!AD126)), "")</f>
        <v>42.074625022729272</v>
      </c>
      <c r="H126" s="72">
        <f>IFERROR(IF('Interface nominal'!$C126 &lt; "2019-20", $E126, 'Stata dataset (nominal)'!F125+'Stata dataset (nominal)'!N125), "")</f>
        <v>17.323999999999998</v>
      </c>
      <c r="I126" s="72">
        <f t="shared" si="12"/>
        <v>24.750625022729274</v>
      </c>
      <c r="J126" s="72">
        <f>_xlfn.IFNA(SUM('Stata dataset (nominal)'!E125:K125, 'Stata dataset (nominal)'!AC125, 'Stata dataset (nominal)'!AD125), "")</f>
        <v>41.843469497274725</v>
      </c>
      <c r="K126" s="72">
        <f t="shared" si="8"/>
        <v>24.519469497274727</v>
      </c>
      <c r="L126" s="72">
        <f>_xlfn.IFNA(IF(C126 &lt; "2019-20", $J126, SUM('Stata dataset (nominal)'!E125:F125, 'Stata dataset (nominal)'!H125:K125, 'Stata dataset (nominal)'!N125, 'Stata dataset (nominal)'!AC125:AD125)), "")</f>
        <v>41.843469497274725</v>
      </c>
      <c r="M126" s="72">
        <f t="shared" si="9"/>
        <v>24.519469497274727</v>
      </c>
      <c r="N126" s="72">
        <f>_xlfn.IFNA(SUM('Stata dataset (real)'!O126:T126), "")</f>
        <v>1423.9690000000001</v>
      </c>
      <c r="O126" s="72">
        <f>_xlfn.IFNA(SUM('Stata dataset (real)'!R126, 'Stata dataset (real)'!S126, 'Stata dataset (real)'!T126)/'Interface nominal'!$N126, "")</f>
        <v>0.68510480214105784</v>
      </c>
      <c r="P126" s="72">
        <f>_xlfn.IFNA(SUM('Stata dataset (real)'!Q126, 'Stata dataset (real)'!T126)/$N126, "")</f>
        <v>0.4739379860095268</v>
      </c>
      <c r="Q126" s="72">
        <f>_xlfn.IFNA('Stata dataset (nominal)'!AA125*1000/'Interface nominal'!N126, "")</f>
        <v>348.61011721463035</v>
      </c>
      <c r="R126" s="72">
        <f>_xlfn.IFNA('Stata dataset (real)'!U126, "")</f>
        <v>20.897452784653613</v>
      </c>
      <c r="S126" s="72">
        <f>_xlfn.IFNA('Stata dataset (real)'!Z126, "")</f>
        <v>12.558788234746384</v>
      </c>
      <c r="T126" s="72">
        <f>IF('Interface nominal'!C126 = "2019-20", 1, 0)</f>
        <v>0</v>
      </c>
      <c r="U126" s="72">
        <f t="shared" si="7"/>
        <v>0</v>
      </c>
    </row>
    <row r="127" spans="1:21" x14ac:dyDescent="0.4">
      <c r="A127" s="63" t="str">
        <f t="shared" si="11"/>
        <v>SBB18</v>
      </c>
      <c r="B127" s="63" t="s">
        <v>505</v>
      </c>
      <c r="C127" s="63" t="s">
        <v>251</v>
      </c>
      <c r="D127" s="72">
        <f>_xlfn.IFNA(SUM('Stata dataset (nominal)'!E126:K126, 'Stata dataset (nominal)'!AB126, 'Stata dataset (nominal)'!AD126), "")</f>
        <v>42.355000000000004</v>
      </c>
      <c r="E127" s="72">
        <f>_xlfn.IFNA('Stata dataset (nominal)'!F126+'Stata dataset (nominal)'!G126, "")</f>
        <v>17.061999999999998</v>
      </c>
      <c r="F127" s="72">
        <f t="shared" ref="F127:F186" si="14">$D127-$E127</f>
        <v>25.293000000000006</v>
      </c>
      <c r="G127" s="72">
        <f>_xlfn.IFNA(IF(C127 &lt; "2019-20", $D127, SUM('Stata dataset (real)'!E127:F127, 'Stata dataset (real)'!H127:K127, 'Stata dataset (real)'!N127, 'Stata dataset (real)'!AB127, 'Stata dataset (real)'!AD127)), "")</f>
        <v>42.355000000000004</v>
      </c>
      <c r="H127" s="72">
        <f>IFERROR(IF('Interface nominal'!$C127 &lt; "2019-20", $E127, 'Stata dataset (nominal)'!F126+'Stata dataset (nominal)'!N126), "")</f>
        <v>17.061999999999998</v>
      </c>
      <c r="I127" s="72">
        <f t="shared" si="12"/>
        <v>25.293000000000006</v>
      </c>
      <c r="J127" s="72">
        <f>_xlfn.IFNA(SUM('Stata dataset (nominal)'!E126:K126, 'Stata dataset (nominal)'!AC126, 'Stata dataset (nominal)'!AD126), "")</f>
        <v>41.982844474545452</v>
      </c>
      <c r="K127" s="72">
        <f t="shared" si="8"/>
        <v>24.920844474545454</v>
      </c>
      <c r="L127" s="72">
        <f>_xlfn.IFNA(IF(C127 &lt; "2019-20", $J127, SUM('Stata dataset (nominal)'!E126:F126, 'Stata dataset (nominal)'!H126:K126, 'Stata dataset (nominal)'!N126, 'Stata dataset (nominal)'!AC126:AD126)), "")</f>
        <v>41.982844474545452</v>
      </c>
      <c r="M127" s="72">
        <f t="shared" si="9"/>
        <v>24.920844474545454</v>
      </c>
      <c r="N127" s="72">
        <f>_xlfn.IFNA(SUM('Stata dataset (real)'!O127:T127), "")</f>
        <v>1442.576</v>
      </c>
      <c r="O127" s="72">
        <f>_xlfn.IFNA(SUM('Stata dataset (real)'!R127, 'Stata dataset (real)'!S127, 'Stata dataset (real)'!T127)/'Interface nominal'!$N127, "")</f>
        <v>0.69544758820332508</v>
      </c>
      <c r="P127" s="72">
        <f>_xlfn.IFNA(SUM('Stata dataset (real)'!Q127, 'Stata dataset (real)'!T127)/$N127, "")</f>
        <v>0.47666882022160356</v>
      </c>
      <c r="Q127" s="72">
        <f>_xlfn.IFNA('Stata dataset (nominal)'!AA126*1000/'Interface nominal'!N127, "")</f>
        <v>351.43590355031552</v>
      </c>
      <c r="R127" s="72">
        <f>_xlfn.IFNA('Stata dataset (real)'!U127, "")</f>
        <v>20.854833520278863</v>
      </c>
      <c r="S127" s="72">
        <f>_xlfn.IFNA('Stata dataset (real)'!Z127, "")</f>
        <v>12.209259208396524</v>
      </c>
      <c r="T127" s="72">
        <f>IF('Interface nominal'!C127 = "2019-20", 1, 0)</f>
        <v>0</v>
      </c>
      <c r="U127" s="72">
        <f t="shared" ref="U127:U186" si="15">IF(C127 = "2020-21", 1, 0)</f>
        <v>0</v>
      </c>
    </row>
    <row r="128" spans="1:21" x14ac:dyDescent="0.4">
      <c r="A128" s="63" t="str">
        <f t="shared" si="11"/>
        <v>SBB19</v>
      </c>
      <c r="B128" s="63" t="s">
        <v>505</v>
      </c>
      <c r="C128" s="63" t="s">
        <v>253</v>
      </c>
      <c r="D128" s="72">
        <f>_xlfn.IFNA(SUM('Stata dataset (nominal)'!E127:K127, 'Stata dataset (nominal)'!AB127, 'Stata dataset (nominal)'!AD127), "")</f>
        <v>40.882000000000005</v>
      </c>
      <c r="E128" s="72">
        <f>_xlfn.IFNA('Stata dataset (nominal)'!F127+'Stata dataset (nominal)'!G127, "")</f>
        <v>14.862</v>
      </c>
      <c r="F128" s="72">
        <f t="shared" si="14"/>
        <v>26.020000000000003</v>
      </c>
      <c r="G128" s="72">
        <f>_xlfn.IFNA(IF(C128 &lt; "2019-20", $D128, SUM('Stata dataset (real)'!E128:F128, 'Stata dataset (real)'!H128:K128, 'Stata dataset (real)'!N128, 'Stata dataset (real)'!AB128, 'Stata dataset (real)'!AD128)), "")</f>
        <v>40.882000000000005</v>
      </c>
      <c r="H128" s="72">
        <f>IFERROR(IF('Interface nominal'!$C128 &lt; "2019-20", $E128, 'Stata dataset (nominal)'!F127+'Stata dataset (nominal)'!N127), "")</f>
        <v>14.862</v>
      </c>
      <c r="I128" s="72">
        <f t="shared" si="12"/>
        <v>26.020000000000003</v>
      </c>
      <c r="J128" s="72">
        <f>_xlfn.IFNA(SUM('Stata dataset (nominal)'!E127:K127, 'Stata dataset (nominal)'!AC127, 'Stata dataset (nominal)'!AD127), "")</f>
        <v>40.334844474545456</v>
      </c>
      <c r="K128" s="72">
        <f t="shared" si="8"/>
        <v>25.472844474545454</v>
      </c>
      <c r="L128" s="72">
        <f>_xlfn.IFNA(IF(C128 &lt; "2019-20", $J128, SUM('Stata dataset (nominal)'!E127:F127, 'Stata dataset (nominal)'!H127:K127, 'Stata dataset (nominal)'!N127, 'Stata dataset (nominal)'!AC127:AD127)), "")</f>
        <v>40.334844474545456</v>
      </c>
      <c r="M128" s="72">
        <f t="shared" si="9"/>
        <v>25.472844474545454</v>
      </c>
      <c r="N128" s="72">
        <f>_xlfn.IFNA(SUM('Stata dataset (real)'!O128:T128), "")</f>
        <v>1454.1149999999998</v>
      </c>
      <c r="O128" s="72">
        <f>_xlfn.IFNA(SUM('Stata dataset (real)'!R128, 'Stata dataset (real)'!S128, 'Stata dataset (real)'!T128)/'Interface nominal'!$N128, "")</f>
        <v>0.71385550661398867</v>
      </c>
      <c r="P128" s="72">
        <f>_xlfn.IFNA(SUM('Stata dataset (real)'!Q128, 'Stata dataset (real)'!T128)/$N128, "")</f>
        <v>0.48013602775571401</v>
      </c>
      <c r="Q128" s="72">
        <f>_xlfn.IFNA('Stata dataset (nominal)'!AA127*1000/'Interface nominal'!N128, "")</f>
        <v>356.37346427208303</v>
      </c>
      <c r="R128" s="72">
        <f>_xlfn.IFNA('Stata dataset (real)'!U128, "")</f>
        <v>20.105660661908569</v>
      </c>
      <c r="S128" s="72">
        <f>_xlfn.IFNA('Stata dataset (real)'!Z128, "")</f>
        <v>11.866394153920817</v>
      </c>
      <c r="T128" s="72">
        <f>IF('Interface nominal'!C128 = "2019-20", 1, 0)</f>
        <v>0</v>
      </c>
      <c r="U128" s="72">
        <f t="shared" si="15"/>
        <v>0</v>
      </c>
    </row>
    <row r="129" spans="1:21" x14ac:dyDescent="0.4">
      <c r="A129" s="63" t="str">
        <f t="shared" si="11"/>
        <v>SBB20</v>
      </c>
      <c r="B129" s="63" t="s">
        <v>505</v>
      </c>
      <c r="C129" s="63" t="s">
        <v>255</v>
      </c>
      <c r="D129" s="72">
        <f>_xlfn.IFNA(SUM('Stata dataset (nominal)'!E128:K128, 'Stata dataset (nominal)'!AB128, 'Stata dataset (nominal)'!AD128), "")</f>
        <v>45.388289220000004</v>
      </c>
      <c r="E129" s="72">
        <f>_xlfn.IFNA('Stata dataset (nominal)'!F128+'Stata dataset (nominal)'!G128, "")</f>
        <v>17.602</v>
      </c>
      <c r="F129" s="72">
        <f t="shared" si="14"/>
        <v>27.786289220000004</v>
      </c>
      <c r="G129" s="72">
        <f>_xlfn.IFNA(IF(C129 &lt; "2019-20", $D129, SUM('Stata dataset (real)'!E129:F129, 'Stata dataset (real)'!H129:K129, 'Stata dataset (real)'!N129, 'Stata dataset (real)'!AB129, 'Stata dataset (real)'!AD129)), "")</f>
        <v>34.503527240996235</v>
      </c>
      <c r="H129" s="72" t="str">
        <f>IFERROR(IF('Interface nominal'!$C129 &lt; "2019-20", $E129, 'Stata dataset (nominal)'!F128+'Stata dataset (nominal)'!N128), "")</f>
        <v/>
      </c>
      <c r="I129" s="72" t="str">
        <f t="shared" si="12"/>
        <v/>
      </c>
      <c r="J129" s="72">
        <f>_xlfn.IFNA(SUM('Stata dataset (nominal)'!E128:K128, 'Stata dataset (nominal)'!AC128, 'Stata dataset (nominal)'!AD128), "")</f>
        <v>44.808844474545452</v>
      </c>
      <c r="K129" s="72">
        <f t="shared" si="8"/>
        <v>27.206844474545452</v>
      </c>
      <c r="L129" s="72">
        <f>_xlfn.IFNA(IF(C129 &lt; "2019-20", $J129, SUM('Stata dataset (nominal)'!E128:F128, 'Stata dataset (nominal)'!H128:K128, 'Stata dataset (nominal)'!N128, 'Stata dataset (nominal)'!AC128:AD128)), "")</f>
        <v>29.773844474545456</v>
      </c>
      <c r="M129" s="72">
        <f t="shared" si="9"/>
        <v>12.171844474545455</v>
      </c>
      <c r="N129" s="72">
        <f>_xlfn.IFNA(SUM('Stata dataset (real)'!O129:T129), "")</f>
        <v>1467.827</v>
      </c>
      <c r="O129" s="72">
        <f>_xlfn.IFNA(SUM('Stata dataset (real)'!R129, 'Stata dataset (real)'!S129, 'Stata dataset (real)'!T129)/'Interface nominal'!$N129, "")</f>
        <v>0.73025703982826318</v>
      </c>
      <c r="P129" s="72">
        <f>_xlfn.IFNA(SUM('Stata dataset (real)'!Q129, 'Stata dataset (real)'!T129)/$N129, "")</f>
        <v>0.48154380591173218</v>
      </c>
      <c r="Q129" s="72">
        <f>_xlfn.IFNA('Stata dataset (nominal)'!AA128*1000/'Interface nominal'!N129, "")</f>
        <v>355.24329012206499</v>
      </c>
      <c r="R129" s="72">
        <f>_xlfn.IFNA('Stata dataset (real)'!U129, "")</f>
        <v>19.377865736929806</v>
      </c>
      <c r="S129" s="72">
        <f>_xlfn.IFNA('Stata dataset (real)'!Z129, "")</f>
        <v>11.516321557620319</v>
      </c>
      <c r="T129" s="72">
        <f>IF('Interface nominal'!C129 = "2019-20", 1, 0)</f>
        <v>1</v>
      </c>
      <c r="U129" s="72">
        <f t="shared" si="15"/>
        <v>0</v>
      </c>
    </row>
    <row r="130" spans="1:21" x14ac:dyDescent="0.4">
      <c r="A130" s="63" t="str">
        <f t="shared" si="11"/>
        <v>SBB21</v>
      </c>
      <c r="B130" s="63" t="s">
        <v>505</v>
      </c>
      <c r="C130" s="63" t="s">
        <v>257</v>
      </c>
      <c r="D130" s="72">
        <f>_xlfn.IFNA(SUM('Stata dataset (nominal)'!E129:K129, 'Stata dataset (nominal)'!AB129, 'Stata dataset (nominal)'!AD129), "")</f>
        <v>38.714000000000006</v>
      </c>
      <c r="E130" s="72">
        <f>_xlfn.IFNA('Stata dataset (nominal)'!F129+'Stata dataset (nominal)'!G129, "")</f>
        <v>15.190000000000001</v>
      </c>
      <c r="F130" s="72">
        <f t="shared" si="14"/>
        <v>23.524000000000004</v>
      </c>
      <c r="G130" s="72">
        <f>_xlfn.IFNA(IF(C130 &lt; "2019-20", $D130, SUM('Stata dataset (real)'!E130:F130, 'Stata dataset (real)'!H130:K130, 'Stata dataset (real)'!N130, 'Stata dataset (real)'!AB130, 'Stata dataset (real)'!AD130)), "")</f>
        <v>29.579618880317717</v>
      </c>
      <c r="H130" s="72" t="str">
        <f>IFERROR(IF('Interface nominal'!$C130 &lt; "2019-20", $E130, 'Stata dataset (nominal)'!F129+'Stata dataset (nominal)'!N129), "")</f>
        <v/>
      </c>
      <c r="I130" s="72" t="str">
        <f t="shared" si="12"/>
        <v/>
      </c>
      <c r="J130" s="72">
        <f>_xlfn.IFNA(SUM('Stata dataset (nominal)'!E129:K129, 'Stata dataset (nominal)'!AC129, 'Stata dataset (nominal)'!AD129), "")</f>
        <v>38.969844474545454</v>
      </c>
      <c r="K130" s="72">
        <f t="shared" si="8"/>
        <v>23.779844474545452</v>
      </c>
      <c r="L130" s="72">
        <f>_xlfn.IFNA(IF(C130 &lt; "2019-20", $J130, SUM('Stata dataset (nominal)'!E129:F129, 'Stata dataset (nominal)'!H129:K129, 'Stata dataset (nominal)'!N129, 'Stata dataset (nominal)'!AC129:AD129)), "")</f>
        <v>26.485844474545452</v>
      </c>
      <c r="M130" s="72">
        <f t="shared" si="9"/>
        <v>11.295844474545451</v>
      </c>
      <c r="N130" s="72">
        <f>_xlfn.IFNA(SUM('Stata dataset (real)'!O130:T130), "")</f>
        <v>1489.2570000000001</v>
      </c>
      <c r="O130" s="72">
        <f>_xlfn.IFNA(SUM('Stata dataset (real)'!R130, 'Stata dataset (real)'!S130, 'Stata dataset (real)'!T130)/'Interface nominal'!$N130, "")</f>
        <v>0.74041686559136533</v>
      </c>
      <c r="P130" s="72">
        <f>_xlfn.IFNA(SUM('Stata dataset (real)'!Q130, 'Stata dataset (real)'!T130)/$N130, "")</f>
        <v>0.47961433117319574</v>
      </c>
      <c r="Q130" s="72">
        <f>_xlfn.IFNA('Stata dataset (nominal)'!AA129*1000/'Interface nominal'!N130, "")</f>
        <v>365.60647356366292</v>
      </c>
      <c r="R130" s="72">
        <f>_xlfn.IFNA('Stata dataset (real)'!U130, "")</f>
        <v>19.132560659574573</v>
      </c>
      <c r="S130" s="72">
        <f>_xlfn.IFNA('Stata dataset (real)'!Z130, "")</f>
        <v>11.516321557620319</v>
      </c>
      <c r="T130" s="72">
        <f>IF('Interface nominal'!C130 = "2019-20", 1, 0)</f>
        <v>0</v>
      </c>
      <c r="U130" s="72">
        <f t="shared" si="15"/>
        <v>1</v>
      </c>
    </row>
    <row r="131" spans="1:21" x14ac:dyDescent="0.4">
      <c r="A131" s="63" t="str">
        <f t="shared" si="11"/>
        <v>SBB22</v>
      </c>
      <c r="B131" s="63" t="s">
        <v>505</v>
      </c>
      <c r="C131" s="63" t="s">
        <v>259</v>
      </c>
      <c r="D131" s="72">
        <f>_xlfn.IFNA(SUM('Stata dataset (nominal)'!E130:K130, 'Stata dataset (nominal)'!AB130, 'Stata dataset (nominal)'!AD130), "")</f>
        <v>38.004999999999995</v>
      </c>
      <c r="E131" s="72">
        <f>_xlfn.IFNA('Stata dataset (nominal)'!F130+'Stata dataset (nominal)'!G130, "")</f>
        <v>13.020000000000001</v>
      </c>
      <c r="F131" s="72">
        <f t="shared" si="14"/>
        <v>24.984999999999992</v>
      </c>
      <c r="G131" s="72">
        <f>_xlfn.IFNA(IF(C131 &lt; "2019-20", $D131, SUM('Stata dataset (real)'!E131:F131, 'Stata dataset (real)'!H131:K131, 'Stata dataset (real)'!N131, 'Stata dataset (real)'!AB131, 'Stata dataset (real)'!AD131)), "")</f>
        <v>29.885691395314566</v>
      </c>
      <c r="H131" s="72" t="str">
        <f>IFERROR(IF('Interface nominal'!$C131 &lt; "2019-20", $E131, 'Stata dataset (nominal)'!F130+'Stata dataset (nominal)'!N130), "")</f>
        <v/>
      </c>
      <c r="I131" s="72" t="str">
        <f t="shared" si="12"/>
        <v/>
      </c>
      <c r="J131" s="72">
        <f>_xlfn.IFNA(SUM('Stata dataset (nominal)'!E130:K130, 'Stata dataset (nominal)'!AC130, 'Stata dataset (nominal)'!AD130), "")</f>
        <v>38.405844474545447</v>
      </c>
      <c r="K131" s="72">
        <f t="shared" si="8"/>
        <v>25.385844474545443</v>
      </c>
      <c r="L131" s="72">
        <f>_xlfn.IFNA(IF(C131 &lt; "2019-20", $J131, SUM('Stata dataset (nominal)'!E130:F130, 'Stata dataset (nominal)'!H130:K130, 'Stata dataset (nominal)'!N130, 'Stata dataset (nominal)'!AC130:AD130)), "")</f>
        <v>27.875844474545453</v>
      </c>
      <c r="M131" s="72">
        <f t="shared" si="9"/>
        <v>14.855844474545451</v>
      </c>
      <c r="N131" s="72">
        <f>_xlfn.IFNA(SUM('Stata dataset (real)'!O131:T131), "")</f>
        <v>1502.3085000000003</v>
      </c>
      <c r="O131" s="72">
        <f>_xlfn.IFNA(SUM('Stata dataset (real)'!R131, 'Stata dataset (real)'!S131, 'Stata dataset (real)'!T131)/'Interface nominal'!$N131, "")</f>
        <v>0.75182738210338729</v>
      </c>
      <c r="P131" s="72">
        <f>_xlfn.IFNA(SUM('Stata dataset (real)'!Q131, 'Stata dataset (real)'!T131)/$N131, "")</f>
        <v>0.47955357815433147</v>
      </c>
      <c r="Q131" s="72">
        <f>_xlfn.IFNA('Stata dataset (nominal)'!AA130*1000/'Interface nominal'!N131, "")</f>
        <v>358.9935089896648</v>
      </c>
      <c r="R131" s="72">
        <f>_xlfn.IFNA('Stata dataset (real)'!U131, "")</f>
        <v>17.337680691346218</v>
      </c>
      <c r="S131" s="72">
        <f>_xlfn.IFNA('Stata dataset (real)'!Z131, "")</f>
        <v>11.516321557620319</v>
      </c>
      <c r="T131" s="72">
        <f>IF('Interface nominal'!C131 = "2019-20", 1, 0)</f>
        <v>0</v>
      </c>
      <c r="U131" s="72">
        <f t="shared" si="15"/>
        <v>0</v>
      </c>
    </row>
    <row r="132" spans="1:21" x14ac:dyDescent="0.4">
      <c r="A132" s="63" t="str">
        <f t="shared" si="11"/>
        <v>SBB23</v>
      </c>
      <c r="B132" s="63" t="s">
        <v>505</v>
      </c>
      <c r="C132" s="63" t="s">
        <v>261</v>
      </c>
      <c r="D132" s="72">
        <f>_xlfn.IFNA(SUM('Stata dataset (nominal)'!E131:K131, 'Stata dataset (nominal)'!AB131, 'Stata dataset (nominal)'!AD131), "")</f>
        <v>41.062000000000005</v>
      </c>
      <c r="E132" s="72">
        <f>_xlfn.IFNA('Stata dataset (nominal)'!F131+'Stata dataset (nominal)'!G131, "")</f>
        <v>13.178000000000001</v>
      </c>
      <c r="F132" s="72">
        <f t="shared" si="14"/>
        <v>27.884000000000004</v>
      </c>
      <c r="G132" s="72">
        <f>_xlfn.IFNA(IF(C132 &lt; "2019-20", $D132, SUM('Stata dataset (real)'!E132:F132, 'Stata dataset (real)'!H132:K132, 'Stata dataset (real)'!N132, 'Stata dataset (real)'!AB132, 'Stata dataset (real)'!AD132)), "")</f>
        <v>28.951000000000001</v>
      </c>
      <c r="H132" s="72" t="str">
        <f>IFERROR(IF('Interface nominal'!$C132 &lt; "2019-20", $E132, 'Stata dataset (nominal)'!F131+'Stata dataset (nominal)'!N131), "")</f>
        <v/>
      </c>
      <c r="I132" s="72" t="str">
        <f t="shared" si="12"/>
        <v/>
      </c>
      <c r="J132" s="72">
        <f>_xlfn.IFNA(SUM('Stata dataset (nominal)'!E131:K131, 'Stata dataset (nominal)'!AC131, 'Stata dataset (nominal)'!AD131), "")</f>
        <v>41.809844474545457</v>
      </c>
      <c r="K132" s="72">
        <f t="shared" si="8"/>
        <v>28.631844474545456</v>
      </c>
      <c r="L132" s="72">
        <f>_xlfn.IFNA(IF(C132 &lt; "2019-20", $J132, SUM('Stata dataset (nominal)'!E131:F131, 'Stata dataset (nominal)'!H131:K131, 'Stata dataset (nominal)'!N131, 'Stata dataset (nominal)'!AC131:AD131)), "")</f>
        <v>29.698844474545457</v>
      </c>
      <c r="M132" s="72">
        <f t="shared" si="9"/>
        <v>16.520844474545456</v>
      </c>
      <c r="N132" s="72">
        <f>_xlfn.IFNA(SUM('Stata dataset (real)'!O132:T132), "")</f>
        <v>1515.53</v>
      </c>
      <c r="O132" s="72">
        <f>_xlfn.IFNA(SUM('Stata dataset (real)'!R132, 'Stata dataset (real)'!S132, 'Stata dataset (real)'!T132)/'Interface nominal'!$N132, "")</f>
        <v>0.7634141191530357</v>
      </c>
      <c r="P132" s="72">
        <f>_xlfn.IFNA(SUM('Stata dataset (real)'!Q132, 'Stata dataset (real)'!T132)/$N132, "")</f>
        <v>0.47990537963616692</v>
      </c>
      <c r="Q132" s="72">
        <f>_xlfn.IFNA('Stata dataset (nominal)'!AA131*1000/'Interface nominal'!N132, "")</f>
        <v>343.50557230803742</v>
      </c>
      <c r="R132" s="72">
        <f>_xlfn.IFNA('Stata dataset (real)'!U132, "")</f>
        <v>18.265992028587906</v>
      </c>
      <c r="S132" s="72">
        <f>_xlfn.IFNA('Stata dataset (real)'!Z132, "")</f>
        <v>11.516321557620319</v>
      </c>
      <c r="T132" s="72">
        <f>IF('Interface nominal'!C132 = "2019-20", 1, 0)</f>
        <v>0</v>
      </c>
      <c r="U132" s="72">
        <f t="shared" si="15"/>
        <v>0</v>
      </c>
    </row>
    <row r="133" spans="1:21" x14ac:dyDescent="0.4">
      <c r="A133" s="63" t="str">
        <f t="shared" ref="A133:A139" si="16">B133&amp;RIGHT(C133,2)</f>
        <v>SBB24</v>
      </c>
      <c r="B133" s="63" t="s">
        <v>505</v>
      </c>
      <c r="C133" s="160" t="s">
        <v>263</v>
      </c>
      <c r="D133" s="72">
        <f>_xlfn.IFNA(SUM('Stata dataset (nominal)'!E132:K132, 'Stata dataset (nominal)'!AB132, 'Stata dataset (nominal)'!AD132), "")</f>
        <v>42.307000000000002</v>
      </c>
      <c r="E133" s="72">
        <f>_xlfn.IFNA('Stata dataset (nominal)'!F132+'Stata dataset (nominal)'!G132, "")</f>
        <v>13.086999999999998</v>
      </c>
      <c r="F133" s="72">
        <f t="shared" si="14"/>
        <v>29.220000000000006</v>
      </c>
      <c r="G133" s="72"/>
      <c r="H133" s="72"/>
      <c r="I133" s="72"/>
      <c r="J133" s="72">
        <f>_xlfn.IFNA(SUM('Stata dataset (nominal)'!E132:K132, 'Stata dataset (nominal)'!AC132, 'Stata dataset (nominal)'!AD132), "")</f>
        <v>43.24884447454545</v>
      </c>
      <c r="K133" s="72">
        <f t="shared" si="8"/>
        <v>30.161844474545454</v>
      </c>
      <c r="L133" s="72">
        <f>_xlfn.IFNA(IF(C133 &lt; "2019-20", $J133, SUM('Stata dataset (nominal)'!E132:F132, 'Stata dataset (nominal)'!H132:K132, 'Stata dataset (nominal)'!N132, 'Stata dataset (nominal)'!AC132:AD132)), "")</f>
        <v>31.380844474545455</v>
      </c>
      <c r="M133" s="72">
        <f t="shared" si="9"/>
        <v>18.293844474545459</v>
      </c>
      <c r="N133" s="72">
        <f>_xlfn.IFNA(SUM('Stata dataset (real)'!O133:T133), "")</f>
        <v>1528.018</v>
      </c>
      <c r="O133" s="72">
        <f>_xlfn.IFNA(SUM('Stata dataset (real)'!R133, 'Stata dataset (real)'!S133, 'Stata dataset (real)'!T133)/'Interface nominal'!$N133, "")</f>
        <v>0.77574740611694382</v>
      </c>
      <c r="P133" s="72">
        <f>_xlfn.IFNA(SUM('Stata dataset (real)'!Q133, 'Stata dataset (real)'!T133)/$N133, "")</f>
        <v>0.48019656836503233</v>
      </c>
      <c r="Q133" s="72">
        <f>_xlfn.IFNA('Stata dataset (nominal)'!AA132*1000/'Interface nominal'!N133, "")</f>
        <v>358.70258072876106</v>
      </c>
      <c r="R133" s="72">
        <f>_xlfn.IFNA('Stata dataset (real)'!U133, "")</f>
        <v>18.061427096065064</v>
      </c>
      <c r="S133" s="72">
        <f>_xlfn.IFNA('Stata dataset (real)'!Z133, "")</f>
        <v>11.516321557620319</v>
      </c>
      <c r="T133" s="72">
        <f>IF('Interface nominal'!C133 = "2019-20", 1, 0)</f>
        <v>0</v>
      </c>
      <c r="U133" s="72">
        <f t="shared" si="15"/>
        <v>0</v>
      </c>
    </row>
    <row r="134" spans="1:21" x14ac:dyDescent="0.4">
      <c r="A134" s="63" t="str">
        <f t="shared" si="16"/>
        <v>SBB25</v>
      </c>
      <c r="B134" s="63" t="s">
        <v>505</v>
      </c>
      <c r="C134" s="160" t="s">
        <v>516</v>
      </c>
      <c r="D134" s="72">
        <f>_xlfn.IFNA(SUM('Stata dataset (nominal)'!E133:K133, 'Stata dataset (nominal)'!AB133, 'Stata dataset (nominal)'!AD133), "")</f>
        <v>47.042549243956387</v>
      </c>
      <c r="E134" s="72">
        <f>_xlfn.IFNA('Stata dataset (nominal)'!F133+'Stata dataset (nominal)'!G133, "")</f>
        <v>15.651324456223117</v>
      </c>
      <c r="F134" s="72">
        <f t="shared" si="14"/>
        <v>31.391224787733272</v>
      </c>
      <c r="G134" s="72"/>
      <c r="H134" s="72"/>
      <c r="I134" s="72"/>
      <c r="J134" s="72">
        <f>_xlfn.IFNA(SUM('Stata dataset (nominal)'!E133:K133, 'Stata dataset (nominal)'!AC133, 'Stata dataset (nominal)'!AD133), "")</f>
        <v>44.890597964579484</v>
      </c>
      <c r="K134" s="72">
        <f t="shared" ref="K134:K197" si="17">J134-E134</f>
        <v>29.239273508356369</v>
      </c>
      <c r="L134" s="72">
        <f>_xlfn.IFNA(IF(C134 &lt; "2019-20", $J134, SUM('Stata dataset (nominal)'!E133:F133, 'Stata dataset (nominal)'!H133:K133, 'Stata dataset (nominal)'!N133, 'Stata dataset (nominal)'!AC133:AD133)), "")</f>
        <v>30.482522860117246</v>
      </c>
      <c r="M134" s="72">
        <f t="shared" ref="M134:M197" si="18">L134-E134</f>
        <v>14.831198403894129</v>
      </c>
      <c r="N134" s="72">
        <f>_xlfn.IFNA(SUM('Stata dataset (real)'!O134:T134), "")</f>
        <v>1552.5335884583965</v>
      </c>
      <c r="O134" s="72">
        <f>_xlfn.IFNA(SUM('Stata dataset (real)'!R134, 'Stata dataset (real)'!S134, 'Stata dataset (real)'!T134)/'Interface nominal'!$N134, "")</f>
        <v>0.80315814696038335</v>
      </c>
      <c r="P134" s="72">
        <f>_xlfn.IFNA(SUM('Stata dataset (real)'!Q134, 'Stata dataset (real)'!T134)/$N134, "")</f>
        <v>0.48484748130147864</v>
      </c>
      <c r="Q134" s="72">
        <f>_xlfn.IFNA('Stata dataset (nominal)'!AA133*1000/'Interface nominal'!N134, "")</f>
        <v>363.8609160846944</v>
      </c>
      <c r="R134" s="72" t="str">
        <f>_xlfn.IFNA('Stata dataset (real)'!U134, "")</f>
        <v/>
      </c>
      <c r="S134" s="72" t="str">
        <f>_xlfn.IFNA('Stata dataset (real)'!Z134, "")</f>
        <v/>
      </c>
      <c r="T134" s="72">
        <f>IF('Interface nominal'!C134 = "2019-20", 1, 0)</f>
        <v>0</v>
      </c>
      <c r="U134" s="72">
        <f t="shared" si="15"/>
        <v>0</v>
      </c>
    </row>
    <row r="135" spans="1:21" x14ac:dyDescent="0.4">
      <c r="A135" s="63" t="str">
        <f t="shared" si="16"/>
        <v>SBB26</v>
      </c>
      <c r="B135" s="63" t="s">
        <v>505</v>
      </c>
      <c r="C135" s="160" t="s">
        <v>518</v>
      </c>
      <c r="D135" s="72">
        <f>_xlfn.IFNA(SUM('Stata dataset (nominal)'!E134:K134, 'Stata dataset (nominal)'!AB134, 'Stata dataset (nominal)'!AD134), "")</f>
        <v>51.495807006321918</v>
      </c>
      <c r="E135" s="72">
        <f>_xlfn.IFNA('Stata dataset (nominal)'!F134+'Stata dataset (nominal)'!G134, "")</f>
        <v>19.678826687310035</v>
      </c>
      <c r="F135" s="72">
        <f t="shared" si="14"/>
        <v>31.816980319011883</v>
      </c>
      <c r="G135" s="72"/>
      <c r="H135" s="72"/>
      <c r="I135" s="72"/>
      <c r="J135" s="72">
        <f>_xlfn.IFNA(SUM('Stata dataset (nominal)'!E134:K134, 'Stata dataset (nominal)'!AC134, 'Stata dataset (nominal)'!AD134), "")</f>
        <v>49.631114688868479</v>
      </c>
      <c r="K135" s="72">
        <f t="shared" si="17"/>
        <v>29.952288001558443</v>
      </c>
      <c r="L135" s="72">
        <f>_xlfn.IFNA(IF(C135 &lt; "2019-20", $J135, SUM('Stata dataset (nominal)'!E134:F134, 'Stata dataset (nominal)'!H134:K134, 'Stata dataset (nominal)'!N134, 'Stata dataset (nominal)'!AC134:AD134)), "")</f>
        <v>31.181928436623298</v>
      </c>
      <c r="M135" s="72">
        <f t="shared" si="18"/>
        <v>11.503101749313263</v>
      </c>
      <c r="N135" s="72">
        <f>_xlfn.IFNA(SUM('Stata dataset (real)'!O135:T135), "")</f>
        <v>1567.2838896937972</v>
      </c>
      <c r="O135" s="72">
        <f>_xlfn.IFNA(SUM('Stata dataset (real)'!R135, 'Stata dataset (real)'!S135, 'Stata dataset (real)'!T135)/'Interface nominal'!$N135, "")</f>
        <v>0.81438245914232332</v>
      </c>
      <c r="P135" s="72">
        <f>_xlfn.IFNA(SUM('Stata dataset (real)'!Q135, 'Stata dataset (real)'!T135)/$N135, "")</f>
        <v>0.48766045016475484</v>
      </c>
      <c r="Q135" s="72">
        <f>_xlfn.IFNA('Stata dataset (nominal)'!AA134*1000/'Interface nominal'!N135, "")</f>
        <v>416.32944759250472</v>
      </c>
      <c r="R135" s="72" t="str">
        <f>_xlfn.IFNA('Stata dataset (real)'!U135, "")</f>
        <v/>
      </c>
      <c r="S135" s="72" t="str">
        <f>_xlfn.IFNA('Stata dataset (real)'!Z135, "")</f>
        <v/>
      </c>
      <c r="T135" s="72">
        <f>IF('Interface nominal'!C135 = "2019-20", 1, 0)</f>
        <v>0</v>
      </c>
      <c r="U135" s="72">
        <f t="shared" si="15"/>
        <v>0</v>
      </c>
    </row>
    <row r="136" spans="1:21" x14ac:dyDescent="0.4">
      <c r="A136" s="63" t="str">
        <f t="shared" si="16"/>
        <v>SBB27</v>
      </c>
      <c r="B136" s="63" t="s">
        <v>505</v>
      </c>
      <c r="C136" s="160" t="s">
        <v>519</v>
      </c>
      <c r="D136" s="72">
        <f>_xlfn.IFNA(SUM('Stata dataset (nominal)'!E135:K135, 'Stata dataset (nominal)'!AB135, 'Stata dataset (nominal)'!AD135), "")</f>
        <v>54.670449740618878</v>
      </c>
      <c r="E136" s="72">
        <f>_xlfn.IFNA('Stata dataset (nominal)'!F135+'Stata dataset (nominal)'!G135, "")</f>
        <v>20.310519892768191</v>
      </c>
      <c r="F136" s="72">
        <f t="shared" si="14"/>
        <v>34.359929847850687</v>
      </c>
      <c r="G136" s="72"/>
      <c r="H136" s="72"/>
      <c r="I136" s="72"/>
      <c r="J136" s="72">
        <f>_xlfn.IFNA(SUM('Stata dataset (nominal)'!E135:K135, 'Stata dataset (nominal)'!AC135, 'Stata dataset (nominal)'!AD135), "")</f>
        <v>53.116635214621454</v>
      </c>
      <c r="K136" s="72">
        <f t="shared" si="17"/>
        <v>32.806115321853262</v>
      </c>
      <c r="L136" s="72">
        <f>_xlfn.IFNA(IF(C136 &lt; "2019-20", $J136, SUM('Stata dataset (nominal)'!E135:F135, 'Stata dataset (nominal)'!H135:K135, 'Stata dataset (nominal)'!N135, 'Stata dataset (nominal)'!AC135:AD135)), "")</f>
        <v>34.163252950805131</v>
      </c>
      <c r="M136" s="72">
        <f t="shared" si="18"/>
        <v>13.852733058036939</v>
      </c>
      <c r="N136" s="72">
        <f>_xlfn.IFNA(SUM('Stata dataset (real)'!O136:T136), "")</f>
        <v>1581.784928242804</v>
      </c>
      <c r="O136" s="72">
        <f>_xlfn.IFNA(SUM('Stata dataset (real)'!R136, 'Stata dataset (real)'!S136, 'Stata dataset (real)'!T136)/'Interface nominal'!$N136, "")</f>
        <v>0.82254195392295837</v>
      </c>
      <c r="P136" s="72">
        <f>_xlfn.IFNA(SUM('Stata dataset (real)'!Q136, 'Stata dataset (real)'!T136)/$N136, "")</f>
        <v>0.4900532555742762</v>
      </c>
      <c r="Q136" s="72">
        <f>_xlfn.IFNA('Stata dataset (nominal)'!AA135*1000/'Interface nominal'!N136, "")</f>
        <v>449.05358816459187</v>
      </c>
      <c r="R136" s="72" t="str">
        <f>_xlfn.IFNA('Stata dataset (real)'!U136, "")</f>
        <v/>
      </c>
      <c r="S136" s="72" t="str">
        <f>_xlfn.IFNA('Stata dataset (real)'!Z136, "")</f>
        <v/>
      </c>
      <c r="T136" s="72">
        <f>IF('Interface nominal'!C136 = "2019-20", 1, 0)</f>
        <v>0</v>
      </c>
      <c r="U136" s="72">
        <f t="shared" si="15"/>
        <v>0</v>
      </c>
    </row>
    <row r="137" spans="1:21" x14ac:dyDescent="0.4">
      <c r="A137" s="63" t="str">
        <f t="shared" si="16"/>
        <v>SBB28</v>
      </c>
      <c r="B137" s="63" t="s">
        <v>505</v>
      </c>
      <c r="C137" s="160" t="s">
        <v>520</v>
      </c>
      <c r="D137" s="72">
        <f>_xlfn.IFNA(SUM('Stata dataset (nominal)'!E136:K136, 'Stata dataset (nominal)'!AB136, 'Stata dataset (nominal)'!AD136), "")</f>
        <v>57.822536754325988</v>
      </c>
      <c r="E137" s="72">
        <f>_xlfn.IFNA('Stata dataset (nominal)'!F136+'Stata dataset (nominal)'!G136, "")</f>
        <v>21.262460283682792</v>
      </c>
      <c r="F137" s="72">
        <f t="shared" si="14"/>
        <v>36.560076470643196</v>
      </c>
      <c r="G137" s="72"/>
      <c r="H137" s="72"/>
      <c r="I137" s="72"/>
      <c r="J137" s="72">
        <f>_xlfn.IFNA(SUM('Stata dataset (nominal)'!E136:K136, 'Stata dataset (nominal)'!AC136, 'Stata dataset (nominal)'!AD136), "")</f>
        <v>56.237645937808615</v>
      </c>
      <c r="K137" s="72">
        <f t="shared" si="17"/>
        <v>34.975185654125823</v>
      </c>
      <c r="L137" s="72">
        <f>_xlfn.IFNA(IF(C137 &lt; "2019-20", $J137, SUM('Stata dataset (nominal)'!E136:F136, 'Stata dataset (nominal)'!H136:K136, 'Stata dataset (nominal)'!N136, 'Stata dataset (nominal)'!AC136:AD136)), "")</f>
        <v>36.432831905736521</v>
      </c>
      <c r="M137" s="72">
        <f t="shared" si="18"/>
        <v>15.170371622053729</v>
      </c>
      <c r="N137" s="72">
        <f>_xlfn.IFNA(SUM('Stata dataset (real)'!O137:T137), "")</f>
        <v>1595.817808816046</v>
      </c>
      <c r="O137" s="72">
        <f>_xlfn.IFNA(SUM('Stata dataset (real)'!R137, 'Stata dataset (real)'!S137, 'Stata dataset (real)'!T137)/'Interface nominal'!$N137, "")</f>
        <v>0.83016564318593344</v>
      </c>
      <c r="P137" s="72">
        <f>_xlfn.IFNA(SUM('Stata dataset (real)'!Q137, 'Stata dataset (real)'!T137)/$N137, "")</f>
        <v>0.49207437642255125</v>
      </c>
      <c r="Q137" s="72">
        <f>_xlfn.IFNA('Stata dataset (nominal)'!AA136*1000/'Interface nominal'!N137, "")</f>
        <v>481.23327257209081</v>
      </c>
      <c r="R137" s="72" t="str">
        <f>_xlfn.IFNA('Stata dataset (real)'!U137, "")</f>
        <v/>
      </c>
      <c r="S137" s="72" t="str">
        <f>_xlfn.IFNA('Stata dataset (real)'!Z137, "")</f>
        <v/>
      </c>
      <c r="T137" s="72">
        <f>IF('Interface nominal'!C137 = "2019-20", 1, 0)</f>
        <v>0</v>
      </c>
      <c r="U137" s="72">
        <f t="shared" si="15"/>
        <v>0</v>
      </c>
    </row>
    <row r="138" spans="1:21" x14ac:dyDescent="0.4">
      <c r="A138" s="63" t="str">
        <f t="shared" si="16"/>
        <v>SBB29</v>
      </c>
      <c r="B138" s="63" t="s">
        <v>505</v>
      </c>
      <c r="C138" s="160" t="s">
        <v>521</v>
      </c>
      <c r="D138" s="72">
        <f>_xlfn.IFNA(SUM('Stata dataset (nominal)'!E137:K137, 'Stata dataset (nominal)'!AB137, 'Stata dataset (nominal)'!AD137), "")</f>
        <v>60.0680519277158</v>
      </c>
      <c r="E138" s="72">
        <f>_xlfn.IFNA('Stata dataset (nominal)'!F137+'Stata dataset (nominal)'!G137, "")</f>
        <v>22.441364842013424</v>
      </c>
      <c r="F138" s="72">
        <f t="shared" si="14"/>
        <v>37.626687085702372</v>
      </c>
      <c r="G138" s="72"/>
      <c r="H138" s="72"/>
      <c r="I138" s="72"/>
      <c r="J138" s="72">
        <f>_xlfn.IFNA(SUM('Stata dataset (nominal)'!E137:K137, 'Stata dataset (nominal)'!AC137, 'Stata dataset (nominal)'!AD137), "")</f>
        <v>58.500699496883747</v>
      </c>
      <c r="K138" s="72">
        <f t="shared" si="17"/>
        <v>36.059334654870327</v>
      </c>
      <c r="L138" s="72">
        <f>_xlfn.IFNA(IF(C138 &lt; "2019-20", $J138, SUM('Stata dataset (nominal)'!E137:F137, 'Stata dataset (nominal)'!H137:K137, 'Stata dataset (nominal)'!N137, 'Stata dataset (nominal)'!AC137:AD137)), "")</f>
        <v>37.569452187604504</v>
      </c>
      <c r="M138" s="72">
        <f t="shared" si="18"/>
        <v>15.12808734559108</v>
      </c>
      <c r="N138" s="72">
        <f>_xlfn.IFNA(SUM('Stata dataset (real)'!O138:T138), "")</f>
        <v>1609.3732184752948</v>
      </c>
      <c r="O138" s="72">
        <f>_xlfn.IFNA(SUM('Stata dataset (real)'!R138, 'Stata dataset (real)'!S138, 'Stata dataset (real)'!T138)/'Interface nominal'!$N138, "")</f>
        <v>0.83729907596824493</v>
      </c>
      <c r="P138" s="72">
        <f>_xlfn.IFNA(SUM('Stata dataset (real)'!Q138, 'Stata dataset (real)'!T138)/$N138, "")</f>
        <v>0.49370799561746642</v>
      </c>
      <c r="Q138" s="72">
        <f>_xlfn.IFNA('Stata dataset (nominal)'!AA137*1000/'Interface nominal'!N138, "")</f>
        <v>499.61210886392348</v>
      </c>
      <c r="R138" s="72" t="str">
        <f>_xlfn.IFNA('Stata dataset (real)'!U138, "")</f>
        <v/>
      </c>
      <c r="S138" s="72" t="str">
        <f>_xlfn.IFNA('Stata dataset (real)'!Z138, "")</f>
        <v/>
      </c>
      <c r="T138" s="72">
        <f>IF('Interface nominal'!C138 = "2019-20", 1, 0)</f>
        <v>0</v>
      </c>
      <c r="U138" s="72">
        <f t="shared" si="15"/>
        <v>0</v>
      </c>
    </row>
    <row r="139" spans="1:21" x14ac:dyDescent="0.4">
      <c r="A139" s="63" t="str">
        <f t="shared" si="16"/>
        <v>SBB30</v>
      </c>
      <c r="B139" s="63" t="s">
        <v>505</v>
      </c>
      <c r="C139" s="160" t="s">
        <v>522</v>
      </c>
      <c r="D139" s="72">
        <f>_xlfn.IFNA(SUM('Stata dataset (nominal)'!E138:K138, 'Stata dataset (nominal)'!AB138, 'Stata dataset (nominal)'!AD138), "")</f>
        <v>62.078159159491271</v>
      </c>
      <c r="E139" s="72">
        <f>_xlfn.IFNA('Stata dataset (nominal)'!F138+'Stata dataset (nominal)'!G138, "")</f>
        <v>23.659874460018639</v>
      </c>
      <c r="F139" s="72">
        <f t="shared" si="14"/>
        <v>38.418284699472636</v>
      </c>
      <c r="G139" s="72"/>
      <c r="H139" s="72"/>
      <c r="I139" s="72"/>
      <c r="J139" s="72">
        <f>_xlfn.IFNA(SUM('Stata dataset (nominal)'!E138:K138, 'Stata dataset (nominal)'!AC138, 'Stata dataset (nominal)'!AD138), "")</f>
        <v>60.456740689683919</v>
      </c>
      <c r="K139" s="72">
        <f t="shared" si="17"/>
        <v>36.796866229665284</v>
      </c>
      <c r="L139" s="72">
        <f>_xlfn.IFNA(IF(C139 &lt; "2019-20", $J139, SUM('Stata dataset (nominal)'!E138:F138, 'Stata dataset (nominal)'!H138:K138, 'Stata dataset (nominal)'!N138, 'Stata dataset (nominal)'!AC138:AD138)), "")</f>
        <v>38.342792916367401</v>
      </c>
      <c r="M139" s="72">
        <f t="shared" si="18"/>
        <v>14.682918456348762</v>
      </c>
      <c r="N139" s="72">
        <f>_xlfn.IFNA(SUM('Stata dataset (real)'!O139:T139), "")</f>
        <v>1621.5913082165707</v>
      </c>
      <c r="O139" s="72">
        <f>_xlfn.IFNA(SUM('Stata dataset (real)'!R139, 'Stata dataset (real)'!S139, 'Stata dataset (real)'!T139)/'Interface nominal'!$N139, "")</f>
        <v>0.84390112399141337</v>
      </c>
      <c r="P139" s="72">
        <f>_xlfn.IFNA(SUM('Stata dataset (real)'!Q139, 'Stata dataset (real)'!T139)/$N139, "")</f>
        <v>0.49540642353765735</v>
      </c>
      <c r="Q139" s="72">
        <f>_xlfn.IFNA('Stata dataset (nominal)'!AA138*1000/'Interface nominal'!N139, "")</f>
        <v>514.70029671385566</v>
      </c>
      <c r="R139" s="72" t="str">
        <f>_xlfn.IFNA('Stata dataset (real)'!U139, "")</f>
        <v/>
      </c>
      <c r="S139" s="72" t="str">
        <f>_xlfn.IFNA('Stata dataset (real)'!Z139, "")</f>
        <v/>
      </c>
      <c r="T139" s="72">
        <f>IF('Interface nominal'!C139 = "2019-20", 1, 0)</f>
        <v>0</v>
      </c>
      <c r="U139" s="72">
        <f t="shared" si="15"/>
        <v>0</v>
      </c>
    </row>
    <row r="140" spans="1:21" x14ac:dyDescent="0.4">
      <c r="A140" s="63" t="str">
        <f t="shared" si="11"/>
        <v>TMS14</v>
      </c>
      <c r="B140" s="63" t="s">
        <v>349</v>
      </c>
      <c r="C140" s="63" t="s">
        <v>243</v>
      </c>
      <c r="D140" s="72">
        <f>_xlfn.IFNA(SUM('Stata dataset (nominal)'!E139:K139, 'Stata dataset (nominal)'!AB139, 'Stata dataset (nominal)'!AD139), "")</f>
        <v>155.12941000000004</v>
      </c>
      <c r="E140" s="72">
        <f>_xlfn.IFNA('Stata dataset (nominal)'!F139+'Stata dataset (nominal)'!G139, "")</f>
        <v>74.099999999999994</v>
      </c>
      <c r="F140" s="72">
        <f t="shared" si="14"/>
        <v>81.029410000000041</v>
      </c>
      <c r="G140" s="72">
        <f>_xlfn.IFNA(IF(C140 &lt; "2019-20", $D140, SUM('Stata dataset (nominal)'!E139:F139, 'Stata dataset (nominal)'!H139:K139, 'Stata dataset (nominal)'!N139, 'Stata dataset (nominal)'!AB139, 'Stata dataset (nominal)'!AD139)), "")</f>
        <v>155.12941000000004</v>
      </c>
      <c r="H140" s="72">
        <f>IFERROR(IF('Interface nominal'!$C140 &lt; "2019-20", $E140, 'Stata dataset (nominal)'!F139+'Stata dataset (nominal)'!N139), "")</f>
        <v>74.099999999999994</v>
      </c>
      <c r="I140" s="72">
        <f t="shared" si="12"/>
        <v>81.029410000000041</v>
      </c>
      <c r="J140" s="72">
        <f>_xlfn.IFNA(SUM('Stata dataset (nominal)'!E139:K139, 'Stata dataset (nominal)'!AC139, 'Stata dataset (nominal)'!AD139), "")</f>
        <v>158.13065030636366</v>
      </c>
      <c r="K140" s="72">
        <f t="shared" si="17"/>
        <v>84.030650306363668</v>
      </c>
      <c r="L140" s="72">
        <f>_xlfn.IFNA(IF(C140 &lt; "2019-20", $J140, SUM('Stata dataset (nominal)'!E139:F139, 'Stata dataset (nominal)'!H139:K139, 'Stata dataset (nominal)'!N139, 'Stata dataset (nominal)'!AC139:AD139)), "")</f>
        <v>158.13065030636366</v>
      </c>
      <c r="M140" s="72">
        <f t="shared" si="18"/>
        <v>84.030650306363668</v>
      </c>
      <c r="N140" s="72">
        <f>_xlfn.IFNA(SUM('Stata dataset (real)'!O140:T140), "")</f>
        <v>5284.5969999999998</v>
      </c>
      <c r="O140" s="72">
        <f>_xlfn.IFNA(SUM('Stata dataset (real)'!R140, 'Stata dataset (real)'!S140, 'Stata dataset (real)'!T140)/'Interface nominal'!$N140, "")</f>
        <v>0.3312061449529643</v>
      </c>
      <c r="P140" s="72">
        <f>_xlfn.IFNA(SUM('Stata dataset (real)'!Q140, 'Stata dataset (real)'!T140)/$N140, "")</f>
        <v>0.63477858387309383</v>
      </c>
      <c r="Q140" s="72">
        <f>_xlfn.IFNA('Stata dataset (nominal)'!AA139*1000/'Interface nominal'!N140, "")</f>
        <v>287.10405514630827</v>
      </c>
      <c r="R140" s="72">
        <f>_xlfn.IFNA('Stata dataset (real)'!U140, "")</f>
        <v>29.936154978594892</v>
      </c>
      <c r="S140" s="72">
        <f>_xlfn.IFNA('Stata dataset (real)'!Z140, "")</f>
        <v>14.173257344027382</v>
      </c>
      <c r="T140" s="72">
        <f>IF('Interface nominal'!C140 = "2019-20", 1, 0)</f>
        <v>0</v>
      </c>
      <c r="U140" s="72">
        <f t="shared" si="15"/>
        <v>0</v>
      </c>
    </row>
    <row r="141" spans="1:21" x14ac:dyDescent="0.4">
      <c r="A141" s="63" t="str">
        <f t="shared" si="11"/>
        <v>TMS15</v>
      </c>
      <c r="B141" s="63" t="s">
        <v>349</v>
      </c>
      <c r="C141" s="63" t="s">
        <v>245</v>
      </c>
      <c r="D141" s="72">
        <f>_xlfn.IFNA(SUM('Stata dataset (nominal)'!E140:K140, 'Stata dataset (nominal)'!AB140, 'Stata dataset (nominal)'!AD140), "")</f>
        <v>170.65444000000002</v>
      </c>
      <c r="E141" s="72">
        <f>_xlfn.IFNA('Stata dataset (nominal)'!F140+'Stata dataset (nominal)'!G140, "")</f>
        <v>82.3</v>
      </c>
      <c r="F141" s="72">
        <f t="shared" si="14"/>
        <v>88.354440000000025</v>
      </c>
      <c r="G141" s="72">
        <f>_xlfn.IFNA(IF(C141 &lt; "2019-20", $D141, SUM('Stata dataset (nominal)'!E140:F140, 'Stata dataset (nominal)'!H140:K140, 'Stata dataset (nominal)'!N140, 'Stata dataset (nominal)'!AB140, 'Stata dataset (nominal)'!AD140)), "")</f>
        <v>170.65444000000002</v>
      </c>
      <c r="H141" s="72">
        <f>IFERROR(IF('Interface nominal'!$C141 &lt; "2019-20", $E141, 'Stata dataset (nominal)'!F140+'Stata dataset (nominal)'!N140), "")</f>
        <v>82.3</v>
      </c>
      <c r="I141" s="72">
        <f t="shared" si="12"/>
        <v>88.354440000000025</v>
      </c>
      <c r="J141" s="72">
        <f>_xlfn.IFNA(SUM('Stata dataset (nominal)'!E140:K140, 'Stata dataset (nominal)'!AC140, 'Stata dataset (nominal)'!AD140), "")</f>
        <v>174.73065030636366</v>
      </c>
      <c r="K141" s="72">
        <f t="shared" si="17"/>
        <v>92.43065030636366</v>
      </c>
      <c r="L141" s="72">
        <f>_xlfn.IFNA(IF(C141 &lt; "2019-20", $J141, SUM('Stata dataset (nominal)'!E140:F140, 'Stata dataset (nominal)'!H140:K140, 'Stata dataset (nominal)'!N140, 'Stata dataset (nominal)'!AC140:AD140)), "")</f>
        <v>174.73065030636366</v>
      </c>
      <c r="M141" s="72">
        <f t="shared" si="18"/>
        <v>92.43065030636366</v>
      </c>
      <c r="N141" s="72">
        <f>_xlfn.IFNA(SUM('Stata dataset (real)'!O141:T141), "")</f>
        <v>5325.692</v>
      </c>
      <c r="O141" s="72">
        <f>_xlfn.IFNA(SUM('Stata dataset (real)'!R141, 'Stata dataset (real)'!S141, 'Stata dataset (real)'!T141)/'Interface nominal'!$N141, "")</f>
        <v>0.34337678558955342</v>
      </c>
      <c r="P141" s="72">
        <f>_xlfn.IFNA(SUM('Stata dataset (real)'!Q141, 'Stata dataset (real)'!T141)/$N141, "")</f>
        <v>0.6348215405622406</v>
      </c>
      <c r="Q141" s="72">
        <f>_xlfn.IFNA('Stata dataset (nominal)'!AA140*1000/'Interface nominal'!N141, "")</f>
        <v>299.77228454741521</v>
      </c>
      <c r="R141" s="72">
        <f>_xlfn.IFNA('Stata dataset (real)'!U141, "")</f>
        <v>29.678361016999236</v>
      </c>
      <c r="S141" s="72">
        <f>_xlfn.IFNA('Stata dataset (real)'!Z141, "")</f>
        <v>14.198348368491356</v>
      </c>
      <c r="T141" s="72">
        <f>IF('Interface nominal'!C141 = "2019-20", 1, 0)</f>
        <v>0</v>
      </c>
      <c r="U141" s="72">
        <f t="shared" si="15"/>
        <v>0</v>
      </c>
    </row>
    <row r="142" spans="1:21" x14ac:dyDescent="0.4">
      <c r="A142" s="63" t="str">
        <f t="shared" si="11"/>
        <v>TMS16</v>
      </c>
      <c r="B142" s="63" t="s">
        <v>349</v>
      </c>
      <c r="C142" s="63" t="s">
        <v>247</v>
      </c>
      <c r="D142" s="72">
        <f>_xlfn.IFNA(SUM('Stata dataset (nominal)'!E141:K141, 'Stata dataset (nominal)'!AB141, 'Stata dataset (nominal)'!AD141), "")</f>
        <v>161.37677749624712</v>
      </c>
      <c r="E142" s="72">
        <f>_xlfn.IFNA('Stata dataset (nominal)'!F141+'Stata dataset (nominal)'!G141, "")</f>
        <v>76.441058687098604</v>
      </c>
      <c r="F142" s="72">
        <f t="shared" si="14"/>
        <v>84.935718809148511</v>
      </c>
      <c r="G142" s="72">
        <f>_xlfn.IFNA(IF(C142 &lt; "2019-20", $D142, SUM('Stata dataset (nominal)'!E141:F141, 'Stata dataset (nominal)'!H141:K141, 'Stata dataset (nominal)'!N141, 'Stata dataset (nominal)'!AB141, 'Stata dataset (nominal)'!AD141)), "")</f>
        <v>161.37677749624712</v>
      </c>
      <c r="H142" s="72">
        <f>IFERROR(IF('Interface nominal'!$C142 &lt; "2019-20", $E142, 'Stata dataset (nominal)'!F141+'Stata dataset (nominal)'!N141), "")</f>
        <v>76.441058687098604</v>
      </c>
      <c r="I142" s="72">
        <f t="shared" si="12"/>
        <v>84.935718809148511</v>
      </c>
      <c r="J142" s="72">
        <f>_xlfn.IFNA(SUM('Stata dataset (nominal)'!E141:K141, 'Stata dataset (nominal)'!AC141, 'Stata dataset (nominal)'!AD141), "")</f>
        <v>171.62442780261077</v>
      </c>
      <c r="K142" s="72">
        <f t="shared" si="17"/>
        <v>95.183369115512164</v>
      </c>
      <c r="L142" s="72">
        <f>_xlfn.IFNA(IF(C142 &lt; "2019-20", $J142, SUM('Stata dataset (nominal)'!E141:F141, 'Stata dataset (nominal)'!H141:K141, 'Stata dataset (nominal)'!N141, 'Stata dataset (nominal)'!AC141:AD141)), "")</f>
        <v>171.62442780261077</v>
      </c>
      <c r="M142" s="72">
        <f t="shared" si="18"/>
        <v>95.183369115512164</v>
      </c>
      <c r="N142" s="72">
        <f>_xlfn.IFNA(SUM('Stata dataset (real)'!O142:T142), "")</f>
        <v>5352.4195</v>
      </c>
      <c r="O142" s="72">
        <f>_xlfn.IFNA(SUM('Stata dataset (real)'!R142, 'Stata dataset (real)'!S142, 'Stata dataset (real)'!T142)/'Interface nominal'!$N142, "")</f>
        <v>0.40699593893938996</v>
      </c>
      <c r="P142" s="72">
        <f>_xlfn.IFNA(SUM('Stata dataset (real)'!Q142, 'Stata dataset (real)'!T142)/$N142, "")</f>
        <v>0.63664236332746349</v>
      </c>
      <c r="Q142" s="72">
        <f>_xlfn.IFNA('Stata dataset (nominal)'!AA141*1000/'Interface nominal'!N142, "")</f>
        <v>297.7969841724385</v>
      </c>
      <c r="R142" s="72">
        <f>_xlfn.IFNA('Stata dataset (real)'!U142, "")</f>
        <v>29.222533710334851</v>
      </c>
      <c r="S142" s="72">
        <f>_xlfn.IFNA('Stata dataset (real)'!Z142, "")</f>
        <v>14.215411916452192</v>
      </c>
      <c r="T142" s="72">
        <f>IF('Interface nominal'!C142 = "2019-20", 1, 0)</f>
        <v>0</v>
      </c>
      <c r="U142" s="72">
        <f t="shared" si="15"/>
        <v>0</v>
      </c>
    </row>
    <row r="143" spans="1:21" x14ac:dyDescent="0.4">
      <c r="A143" s="63" t="str">
        <f t="shared" si="11"/>
        <v>TMS17</v>
      </c>
      <c r="B143" s="63" t="s">
        <v>349</v>
      </c>
      <c r="C143" s="63" t="s">
        <v>249</v>
      </c>
      <c r="D143" s="72">
        <f>_xlfn.IFNA(SUM('Stata dataset (nominal)'!E142:K142, 'Stata dataset (nominal)'!AB142, 'Stata dataset (nominal)'!AD142), "")</f>
        <v>163.37030336999996</v>
      </c>
      <c r="E143" s="72">
        <f>_xlfn.IFNA('Stata dataset (nominal)'!F142+'Stata dataset (nominal)'!G142, "")</f>
        <v>66.894000000000005</v>
      </c>
      <c r="F143" s="72">
        <f t="shared" si="14"/>
        <v>96.476303369999954</v>
      </c>
      <c r="G143" s="72">
        <f>_xlfn.IFNA(IF(C143 &lt; "2019-20", $D143, SUM('Stata dataset (nominal)'!E142:F142, 'Stata dataset (nominal)'!H142:K142, 'Stata dataset (nominal)'!N142, 'Stata dataset (nominal)'!AB142, 'Stata dataset (nominal)'!AD142)), "")</f>
        <v>163.37030336999996</v>
      </c>
      <c r="H143" s="72">
        <f>IFERROR(IF('Interface nominal'!$C143 &lt; "2019-20", $E143, 'Stata dataset (nominal)'!F142+'Stata dataset (nominal)'!N142), "")</f>
        <v>66.894000000000005</v>
      </c>
      <c r="I143" s="72">
        <f t="shared" si="12"/>
        <v>96.476303369999954</v>
      </c>
      <c r="J143" s="72">
        <f>_xlfn.IFNA(SUM('Stata dataset (nominal)'!E142:K142, 'Stata dataset (nominal)'!AC142, 'Stata dataset (nominal)'!AD142), "")</f>
        <v>173.07265030636361</v>
      </c>
      <c r="K143" s="72">
        <f t="shared" si="17"/>
        <v>106.17865030636361</v>
      </c>
      <c r="L143" s="72">
        <f>_xlfn.IFNA(IF(C143 &lt; "2019-20", $J143, SUM('Stata dataset (nominal)'!E142:F142, 'Stata dataset (nominal)'!H142:K142, 'Stata dataset (nominal)'!N142, 'Stata dataset (nominal)'!AC142:AD142)), "")</f>
        <v>173.07265030636361</v>
      </c>
      <c r="M143" s="72">
        <f t="shared" si="18"/>
        <v>106.17865030636361</v>
      </c>
      <c r="N143" s="72">
        <f>_xlfn.IFNA(SUM('Stata dataset (real)'!O143:T143), "")</f>
        <v>5388.7960000000003</v>
      </c>
      <c r="O143" s="72">
        <f>_xlfn.IFNA(SUM('Stata dataset (real)'!R143, 'Stata dataset (real)'!S143, 'Stata dataset (real)'!T143)/'Interface nominal'!$N143, "")</f>
        <v>0.42607383912844343</v>
      </c>
      <c r="P143" s="72">
        <f>_xlfn.IFNA(SUM('Stata dataset (real)'!Q143, 'Stata dataset (real)'!T143)/$N143, "")</f>
        <v>0.63469001238866718</v>
      </c>
      <c r="Q143" s="72">
        <f>_xlfn.IFNA('Stata dataset (nominal)'!AA142*1000/'Interface nominal'!N143, "")</f>
        <v>296.30607653360789</v>
      </c>
      <c r="R143" s="72">
        <f>_xlfn.IFNA('Stata dataset (real)'!U143, "")</f>
        <v>28.943125364258545</v>
      </c>
      <c r="S143" s="72">
        <f>_xlfn.IFNA('Stata dataset (real)'!Z143, "")</f>
        <v>13.617476600218771</v>
      </c>
      <c r="T143" s="72">
        <f>IF('Interface nominal'!C143 = "2019-20", 1, 0)</f>
        <v>0</v>
      </c>
      <c r="U143" s="72">
        <f t="shared" si="15"/>
        <v>0</v>
      </c>
    </row>
    <row r="144" spans="1:21" x14ac:dyDescent="0.4">
      <c r="A144" s="63" t="str">
        <f t="shared" si="11"/>
        <v>TMS18</v>
      </c>
      <c r="B144" s="63" t="s">
        <v>349</v>
      </c>
      <c r="C144" s="63" t="s">
        <v>251</v>
      </c>
      <c r="D144" s="72">
        <f>_xlfn.IFNA(SUM('Stata dataset (nominal)'!E143:K143, 'Stata dataset (nominal)'!AB143, 'Stata dataset (nominal)'!AD143), "")</f>
        <v>171.8</v>
      </c>
      <c r="E144" s="72">
        <f>_xlfn.IFNA('Stata dataset (nominal)'!F143+'Stata dataset (nominal)'!G143, "")</f>
        <v>64.542999999999992</v>
      </c>
      <c r="F144" s="72">
        <f t="shared" si="14"/>
        <v>107.25700000000002</v>
      </c>
      <c r="G144" s="72">
        <f>_xlfn.IFNA(IF(C144 &lt; "2019-20", $D144, SUM('Stata dataset (nominal)'!E143:F143, 'Stata dataset (nominal)'!H143:K143, 'Stata dataset (nominal)'!N143, 'Stata dataset (nominal)'!AB143, 'Stata dataset (nominal)'!AD143)), "")</f>
        <v>171.8</v>
      </c>
      <c r="H144" s="72">
        <f>IFERROR(IF('Interface nominal'!$C144 &lt; "2019-20", $E144, 'Stata dataset (nominal)'!F143+'Stata dataset (nominal)'!N143), "")</f>
        <v>64.542999999999992</v>
      </c>
      <c r="I144" s="72">
        <f t="shared" si="12"/>
        <v>107.25700000000002</v>
      </c>
      <c r="J144" s="72">
        <f>_xlfn.IFNA(SUM('Stata dataset (nominal)'!E143:K143, 'Stata dataset (nominal)'!AC143, 'Stata dataset (nominal)'!AD143), "")</f>
        <v>180.07765030636364</v>
      </c>
      <c r="K144" s="72">
        <f t="shared" si="17"/>
        <v>115.53465030636364</v>
      </c>
      <c r="L144" s="72">
        <f>_xlfn.IFNA(IF(C144 &lt; "2019-20", $J144, SUM('Stata dataset (nominal)'!E143:F143, 'Stata dataset (nominal)'!H143:K143, 'Stata dataset (nominal)'!N143, 'Stata dataset (nominal)'!AC143:AD143)), "")</f>
        <v>180.07765030636364</v>
      </c>
      <c r="M144" s="72">
        <f t="shared" si="18"/>
        <v>115.53465030636364</v>
      </c>
      <c r="N144" s="72">
        <f>_xlfn.IFNA(SUM('Stata dataset (real)'!O144:T144), "")</f>
        <v>5409.6409999999996</v>
      </c>
      <c r="O144" s="72">
        <f>_xlfn.IFNA(SUM('Stata dataset (real)'!R144, 'Stata dataset (real)'!S144, 'Stata dataset (real)'!T144)/'Interface nominal'!$N144, "")</f>
        <v>0.44839149215262164</v>
      </c>
      <c r="P144" s="72">
        <f>_xlfn.IFNA(SUM('Stata dataset (real)'!Q144, 'Stata dataset (real)'!T144)/$N144, "")</f>
        <v>0.63370896516053477</v>
      </c>
      <c r="Q144" s="72">
        <f>_xlfn.IFNA('Stata dataset (nominal)'!AA143*1000/'Interface nominal'!N144, "")</f>
        <v>295.45361697754066</v>
      </c>
      <c r="R144" s="72">
        <f>_xlfn.IFNA('Stata dataset (real)'!U144, "")</f>
        <v>28.313715981113535</v>
      </c>
      <c r="S144" s="72">
        <f>_xlfn.IFNA('Stata dataset (real)'!Z144, "")</f>
        <v>13.021371520213984</v>
      </c>
      <c r="T144" s="72">
        <f>IF('Interface nominal'!C144 = "2019-20", 1, 0)</f>
        <v>0</v>
      </c>
      <c r="U144" s="72">
        <f t="shared" si="15"/>
        <v>0</v>
      </c>
    </row>
    <row r="145" spans="1:21" x14ac:dyDescent="0.4">
      <c r="A145" s="63" t="str">
        <f t="shared" si="11"/>
        <v>TMS19</v>
      </c>
      <c r="B145" s="63" t="s">
        <v>349</v>
      </c>
      <c r="C145" s="63" t="s">
        <v>253</v>
      </c>
      <c r="D145" s="72">
        <f>_xlfn.IFNA(SUM('Stata dataset (nominal)'!E144:K144, 'Stata dataset (nominal)'!AB144, 'Stata dataset (nominal)'!AD144), "")</f>
        <v>180.11499999999998</v>
      </c>
      <c r="E145" s="72">
        <f>_xlfn.IFNA('Stata dataset (nominal)'!F144+'Stata dataset (nominal)'!G144, "")</f>
        <v>67.603999999999999</v>
      </c>
      <c r="F145" s="72">
        <f t="shared" si="14"/>
        <v>112.51099999999998</v>
      </c>
      <c r="G145" s="72">
        <f>_xlfn.IFNA(IF(C145 &lt; "2019-20", $D145, SUM('Stata dataset (nominal)'!E144:F144, 'Stata dataset (nominal)'!H144:K144, 'Stata dataset (nominal)'!N144, 'Stata dataset (nominal)'!AB144, 'Stata dataset (nominal)'!AD144)), "")</f>
        <v>180.11499999999998</v>
      </c>
      <c r="H145" s="72">
        <f>IFERROR(IF('Interface nominal'!$C145 &lt; "2019-20", $E145, 'Stata dataset (nominal)'!F144+'Stata dataset (nominal)'!N144), "")</f>
        <v>67.603999999999999</v>
      </c>
      <c r="I145" s="72">
        <f t="shared" si="12"/>
        <v>112.51099999999998</v>
      </c>
      <c r="J145" s="72">
        <f>_xlfn.IFNA(SUM('Stata dataset (nominal)'!E144:K144, 'Stata dataset (nominal)'!AC144, 'Stata dataset (nominal)'!AD144), "")</f>
        <v>186.71965030636363</v>
      </c>
      <c r="K145" s="72">
        <f t="shared" si="17"/>
        <v>119.11565030636363</v>
      </c>
      <c r="L145" s="72">
        <f>_xlfn.IFNA(IF(C145 &lt; "2019-20", $J145, SUM('Stata dataset (nominal)'!E144:F144, 'Stata dataset (nominal)'!H144:K144, 'Stata dataset (nominal)'!N144, 'Stata dataset (nominal)'!AC144:AD144)), "")</f>
        <v>186.71965030636363</v>
      </c>
      <c r="M145" s="72">
        <f t="shared" si="18"/>
        <v>119.11565030636363</v>
      </c>
      <c r="N145" s="72">
        <f>_xlfn.IFNA(SUM('Stata dataset (real)'!O145:T145), "")</f>
        <v>5455.7869999999994</v>
      </c>
      <c r="O145" s="72">
        <f>_xlfn.IFNA(SUM('Stata dataset (real)'!R145, 'Stata dataset (real)'!S145, 'Stata dataset (real)'!T145)/'Interface nominal'!$N145, "")</f>
        <v>0.47564210259674738</v>
      </c>
      <c r="P145" s="72">
        <f>_xlfn.IFNA(SUM('Stata dataset (real)'!Q145, 'Stata dataset (real)'!T145)/$N145, "")</f>
        <v>0.63475626889392867</v>
      </c>
      <c r="Q145" s="72">
        <f>_xlfn.IFNA('Stata dataset (nominal)'!AA144*1000/'Interface nominal'!N145, "")</f>
        <v>303.20703502537765</v>
      </c>
      <c r="R145" s="72">
        <f>_xlfn.IFNA('Stata dataset (real)'!U145, "")</f>
        <v>27.608479593251737</v>
      </c>
      <c r="S145" s="72">
        <f>_xlfn.IFNA('Stata dataset (real)'!Z145, "")</f>
        <v>12.413916517998995</v>
      </c>
      <c r="T145" s="72">
        <f>IF('Interface nominal'!C145 = "2019-20", 1, 0)</f>
        <v>0</v>
      </c>
      <c r="U145" s="72">
        <f t="shared" si="15"/>
        <v>0</v>
      </c>
    </row>
    <row r="146" spans="1:21" x14ac:dyDescent="0.4">
      <c r="A146" s="63" t="str">
        <f t="shared" si="11"/>
        <v>TMS20</v>
      </c>
      <c r="B146" s="63" t="s">
        <v>349</v>
      </c>
      <c r="C146" s="63" t="s">
        <v>255</v>
      </c>
      <c r="D146" s="72">
        <f>_xlfn.IFNA(SUM('Stata dataset (nominal)'!E145:K145, 'Stata dataset (nominal)'!AB145, 'Stata dataset (nominal)'!AD145), "")</f>
        <v>218.22400000000002</v>
      </c>
      <c r="E146" s="72">
        <f>_xlfn.IFNA('Stata dataset (nominal)'!F145+'Stata dataset (nominal)'!G145, "")</f>
        <v>83.302000000000007</v>
      </c>
      <c r="F146" s="72">
        <f t="shared" si="14"/>
        <v>134.92200000000003</v>
      </c>
      <c r="G146" s="72">
        <f>_xlfn.IFNA(IF(C146 &lt; "2019-20", $D146, SUM('Stata dataset (nominal)'!E145:F145, 'Stata dataset (nominal)'!H145:K145, 'Stata dataset (nominal)'!N145, 'Stata dataset (nominal)'!AB145, 'Stata dataset (nominal)'!AD145)), "")</f>
        <v>145.363</v>
      </c>
      <c r="H146" s="72" t="str">
        <f>IFERROR(IF('Interface nominal'!$C146 &lt; "2019-20", $E146, 'Stata dataset (nominal)'!F145+'Stata dataset (nominal)'!N145), "")</f>
        <v/>
      </c>
      <c r="I146" s="72" t="str">
        <f t="shared" si="12"/>
        <v/>
      </c>
      <c r="J146" s="72">
        <f>_xlfn.IFNA(SUM('Stata dataset (nominal)'!E145:K145, 'Stata dataset (nominal)'!AC145, 'Stata dataset (nominal)'!AD145), "")</f>
        <v>217.75365030636365</v>
      </c>
      <c r="K146" s="72">
        <f t="shared" si="17"/>
        <v>134.45165030636366</v>
      </c>
      <c r="L146" s="72">
        <f>_xlfn.IFNA(IF(C146 &lt; "2019-20", $J146, SUM('Stata dataset (nominal)'!E145:F145, 'Stata dataset (nominal)'!H145:K145, 'Stata dataset (nominal)'!N145, 'Stata dataset (nominal)'!AC145:AD145)), "")</f>
        <v>144.89265030636363</v>
      </c>
      <c r="M146" s="72">
        <f t="shared" si="18"/>
        <v>61.590650306363628</v>
      </c>
      <c r="N146" s="72">
        <f>_xlfn.IFNA(SUM('Stata dataset (real)'!O146:T146), "")</f>
        <v>5522.7370000000001</v>
      </c>
      <c r="O146" s="72">
        <f>_xlfn.IFNA(SUM('Stata dataset (real)'!R146, 'Stata dataset (real)'!S146, 'Stata dataset (real)'!T146)/'Interface nominal'!$N146, "")</f>
        <v>0.50654956048060951</v>
      </c>
      <c r="P146" s="72">
        <f>_xlfn.IFNA(SUM('Stata dataset (real)'!Q146, 'Stata dataset (real)'!T146)/$N146, "")</f>
        <v>0.63231075461315656</v>
      </c>
      <c r="Q146" s="72">
        <f>_xlfn.IFNA('Stata dataset (nominal)'!AA145*1000/'Interface nominal'!N146, "")</f>
        <v>308.92309374862498</v>
      </c>
      <c r="R146" s="72">
        <f>_xlfn.IFNA('Stata dataset (real)'!U146, "")</f>
        <v>26.713465668165284</v>
      </c>
      <c r="S146" s="72">
        <f>_xlfn.IFNA('Stata dataset (real)'!Z146, "")</f>
        <v>11.805542930194168</v>
      </c>
      <c r="T146" s="72">
        <f>IF('Interface nominal'!C146 = "2019-20", 1, 0)</f>
        <v>1</v>
      </c>
      <c r="U146" s="72">
        <f t="shared" si="15"/>
        <v>0</v>
      </c>
    </row>
    <row r="147" spans="1:21" x14ac:dyDescent="0.4">
      <c r="A147" s="63" t="str">
        <f t="shared" si="11"/>
        <v>TMS21</v>
      </c>
      <c r="B147" s="63" t="s">
        <v>349</v>
      </c>
      <c r="C147" s="63" t="s">
        <v>257</v>
      </c>
      <c r="D147" s="72">
        <f>_xlfn.IFNA(SUM('Stata dataset (nominal)'!E146:K146, 'Stata dataset (nominal)'!AB146, 'Stata dataset (nominal)'!AD146), "")</f>
        <v>214.09269171572214</v>
      </c>
      <c r="E147" s="72">
        <f>_xlfn.IFNA('Stata dataset (nominal)'!F146+'Stata dataset (nominal)'!G146, "")</f>
        <v>100.05499999999999</v>
      </c>
      <c r="F147" s="72">
        <f t="shared" si="14"/>
        <v>114.03769171572215</v>
      </c>
      <c r="G147" s="72">
        <f>_xlfn.IFNA(IF(C147 &lt; "2019-20", $D147, SUM('Stata dataset (nominal)'!E146:F146, 'Stata dataset (nominal)'!H146:K146, 'Stata dataset (nominal)'!N146, 'Stata dataset (nominal)'!AB146, 'Stata dataset (nominal)'!AD146)), "")</f>
        <v>128.75369171572214</v>
      </c>
      <c r="H147" s="72" t="str">
        <f>IFERROR(IF('Interface nominal'!$C147 &lt; "2019-20", $E147, 'Stata dataset (nominal)'!F146+'Stata dataset (nominal)'!N146), "")</f>
        <v/>
      </c>
      <c r="I147" s="72" t="str">
        <f t="shared" si="12"/>
        <v/>
      </c>
      <c r="J147" s="72">
        <f>_xlfn.IFNA(SUM('Stata dataset (nominal)'!E146:K146, 'Stata dataset (nominal)'!AC146, 'Stata dataset (nominal)'!AD146), "")</f>
        <v>205.84034202208576</v>
      </c>
      <c r="K147" s="72">
        <f t="shared" si="17"/>
        <v>105.78534202208577</v>
      </c>
      <c r="L147" s="72">
        <f>_xlfn.IFNA(IF(C147 &lt; "2019-20", $J147, SUM('Stata dataset (nominal)'!E146:F146, 'Stata dataset (nominal)'!H146:K146, 'Stata dataset (nominal)'!N146, 'Stata dataset (nominal)'!AC146:AD146)), "")</f>
        <v>120.50134202208579</v>
      </c>
      <c r="M147" s="72">
        <f t="shared" si="18"/>
        <v>20.446342022085801</v>
      </c>
      <c r="N147" s="72">
        <f>_xlfn.IFNA(SUM('Stata dataset (real)'!O147:T147), "")</f>
        <v>5586.598</v>
      </c>
      <c r="O147" s="72">
        <f>_xlfn.IFNA(SUM('Stata dataset (real)'!R147, 'Stata dataset (real)'!S147, 'Stata dataset (real)'!T147)/'Interface nominal'!$N147, "")</f>
        <v>0.53297713563782467</v>
      </c>
      <c r="P147" s="72">
        <f>_xlfn.IFNA(SUM('Stata dataset (real)'!Q147, 'Stata dataset (real)'!T147)/$N147, "")</f>
        <v>0.63236696107362655</v>
      </c>
      <c r="Q147" s="72">
        <f>_xlfn.IFNA('Stata dataset (nominal)'!AA146*1000/'Interface nominal'!N147, "")</f>
        <v>311.14535178654342</v>
      </c>
      <c r="R147" s="72">
        <f>_xlfn.IFNA('Stata dataset (real)'!U147, "")</f>
        <v>26.460247749403855</v>
      </c>
      <c r="S147" s="72">
        <f>_xlfn.IFNA('Stata dataset (real)'!Z147, "")</f>
        <v>11.805542930194168</v>
      </c>
      <c r="T147" s="72">
        <f>IF('Interface nominal'!C147 = "2019-20", 1, 0)</f>
        <v>0</v>
      </c>
      <c r="U147" s="72">
        <f t="shared" si="15"/>
        <v>1</v>
      </c>
    </row>
    <row r="148" spans="1:21" x14ac:dyDescent="0.4">
      <c r="A148" s="63" t="str">
        <f t="shared" si="11"/>
        <v>TMS22</v>
      </c>
      <c r="B148" s="63" t="s">
        <v>349</v>
      </c>
      <c r="C148" s="63" t="s">
        <v>259</v>
      </c>
      <c r="D148" s="72">
        <f>_xlfn.IFNA(SUM('Stata dataset (nominal)'!E147:K147, 'Stata dataset (nominal)'!AB147, 'Stata dataset (nominal)'!AD147), "")</f>
        <v>190.14399999999995</v>
      </c>
      <c r="E148" s="72">
        <f>_xlfn.IFNA('Stata dataset (nominal)'!F147+'Stata dataset (nominal)'!G147, "")</f>
        <v>84.873999999999995</v>
      </c>
      <c r="F148" s="72">
        <f t="shared" si="14"/>
        <v>105.26999999999995</v>
      </c>
      <c r="G148" s="72">
        <f>_xlfn.IFNA(IF(C148 &lt; "2019-20", $D148, SUM('Stata dataset (nominal)'!E147:F147, 'Stata dataset (nominal)'!H147:K147, 'Stata dataset (nominal)'!N147, 'Stata dataset (nominal)'!AB147, 'Stata dataset (nominal)'!AD147)), "")</f>
        <v>124.17400000000001</v>
      </c>
      <c r="H148" s="72" t="str">
        <f>IFERROR(IF('Interface nominal'!$C148 &lt; "2019-20", $E148, 'Stata dataset (nominal)'!F147+'Stata dataset (nominal)'!N147), "")</f>
        <v/>
      </c>
      <c r="I148" s="72" t="str">
        <f t="shared" si="12"/>
        <v/>
      </c>
      <c r="J148" s="72">
        <f>_xlfn.IFNA(SUM('Stata dataset (nominal)'!E147:K147, 'Stata dataset (nominal)'!AC147, 'Stata dataset (nominal)'!AD147), "")</f>
        <v>182.2546503063636</v>
      </c>
      <c r="K148" s="72">
        <f t="shared" si="17"/>
        <v>97.380650306363606</v>
      </c>
      <c r="L148" s="72">
        <f>_xlfn.IFNA(IF(C148 &lt; "2019-20", $J148, SUM('Stata dataset (nominal)'!E147:F147, 'Stata dataset (nominal)'!H147:K147, 'Stata dataset (nominal)'!N147, 'Stata dataset (nominal)'!AC147:AD147)), "")</f>
        <v>116.28465030636364</v>
      </c>
      <c r="M148" s="72">
        <f t="shared" si="18"/>
        <v>31.41065030636365</v>
      </c>
      <c r="N148" s="72">
        <f>_xlfn.IFNA(SUM('Stata dataset (real)'!O148:T148), "")</f>
        <v>5648.6815000000006</v>
      </c>
      <c r="O148" s="72">
        <f>_xlfn.IFNA(SUM('Stata dataset (real)'!R148, 'Stata dataset (real)'!S148, 'Stata dataset (real)'!T148)/'Interface nominal'!$N148, "")</f>
        <v>0.55639966601055479</v>
      </c>
      <c r="P148" s="72">
        <f>_xlfn.IFNA(SUM('Stata dataset (real)'!Q148, 'Stata dataset (real)'!T148)/$N148, "")</f>
        <v>0.63504155792816419</v>
      </c>
      <c r="Q148" s="72">
        <f>_xlfn.IFNA('Stata dataset (nominal)'!AA147*1000/'Interface nominal'!N148, "")</f>
        <v>311.69840253871632</v>
      </c>
      <c r="R148" s="72">
        <f>_xlfn.IFNA('Stata dataset (real)'!U148, "")</f>
        <v>24.18709502819037</v>
      </c>
      <c r="S148" s="72">
        <f>_xlfn.IFNA('Stata dataset (real)'!Z148, "")</f>
        <v>11.805542930194168</v>
      </c>
      <c r="T148" s="72">
        <f>IF('Interface nominal'!C148 = "2019-20", 1, 0)</f>
        <v>0</v>
      </c>
      <c r="U148" s="72">
        <f t="shared" si="15"/>
        <v>0</v>
      </c>
    </row>
    <row r="149" spans="1:21" x14ac:dyDescent="0.4">
      <c r="A149" s="63" t="str">
        <f t="shared" si="11"/>
        <v>TMS23</v>
      </c>
      <c r="B149" s="63" t="s">
        <v>349</v>
      </c>
      <c r="C149" s="63" t="s">
        <v>261</v>
      </c>
      <c r="D149" s="72">
        <f>_xlfn.IFNA(SUM('Stata dataset (nominal)'!E148:K148, 'Stata dataset (nominal)'!AB148, 'Stata dataset (nominal)'!AD148), "")</f>
        <v>215.50800000000001</v>
      </c>
      <c r="E149" s="72">
        <f>_xlfn.IFNA('Stata dataset (nominal)'!F148+'Stata dataset (nominal)'!G148, "")</f>
        <v>107.96</v>
      </c>
      <c r="F149" s="72">
        <f t="shared" si="14"/>
        <v>107.54800000000002</v>
      </c>
      <c r="G149" s="72">
        <f>_xlfn.IFNA(IF(C149 &lt; "2019-20", $D149, SUM('Stata dataset (real)'!E149:F149, 'Stata dataset (real)'!H149:K149, 'Stata dataset (real)'!N149, 'Stata dataset (real)'!AB149, 'Stata dataset (real)'!AD149)), "")</f>
        <v>125.77699999999999</v>
      </c>
      <c r="H149" s="72" t="str">
        <f>IFERROR(IF('Interface nominal'!$C149 &lt; "2019-20", $E149, 'Stata dataset (nominal)'!F148+'Stata dataset (nominal)'!N148), "")</f>
        <v/>
      </c>
      <c r="I149" s="72" t="str">
        <f t="shared" si="12"/>
        <v/>
      </c>
      <c r="J149" s="72">
        <f>_xlfn.IFNA(SUM('Stata dataset (nominal)'!E148:K148, 'Stata dataset (nominal)'!AC148, 'Stata dataset (nominal)'!AD148), "")</f>
        <v>203.56665030636364</v>
      </c>
      <c r="K149" s="72">
        <f t="shared" si="17"/>
        <v>95.606650306363647</v>
      </c>
      <c r="L149" s="72">
        <f>_xlfn.IFNA(IF(C149 &lt; "2019-20", $J149, SUM('Stata dataset (nominal)'!E148:F148, 'Stata dataset (nominal)'!H148:K148, 'Stata dataset (nominal)'!N148, 'Stata dataset (nominal)'!AC148:AD148)), "")</f>
        <v>113.83565030636363</v>
      </c>
      <c r="M149" s="72">
        <f t="shared" si="18"/>
        <v>5.8756503063636387</v>
      </c>
      <c r="N149" s="72">
        <f>_xlfn.IFNA(SUM('Stata dataset (real)'!O149:T149), "")</f>
        <v>5711.1234999999997</v>
      </c>
      <c r="O149" s="72">
        <f>_xlfn.IFNA(SUM('Stata dataset (real)'!R149, 'Stata dataset (real)'!S149, 'Stata dataset (real)'!T149)/'Interface nominal'!$N149, "")</f>
        <v>0.58127748419378444</v>
      </c>
      <c r="P149" s="72">
        <f>_xlfn.IFNA(SUM('Stata dataset (real)'!Q149, 'Stata dataset (real)'!T149)/$N149, "")</f>
        <v>0.63461016033009976</v>
      </c>
      <c r="Q149" s="72">
        <f>_xlfn.IFNA('Stata dataset (nominal)'!AA148*1000/'Interface nominal'!N149, "")</f>
        <v>315.33410195034304</v>
      </c>
      <c r="R149" s="72">
        <f>_xlfn.IFNA('Stata dataset (real)'!U149, "")</f>
        <v>25.619705365550793</v>
      </c>
      <c r="S149" s="72">
        <f>_xlfn.IFNA('Stata dataset (real)'!Z149, "")</f>
        <v>11.805542930194168</v>
      </c>
      <c r="T149" s="72">
        <f>IF('Interface nominal'!C149 = "2019-20", 1, 0)</f>
        <v>0</v>
      </c>
      <c r="U149" s="72">
        <f t="shared" si="15"/>
        <v>0</v>
      </c>
    </row>
    <row r="150" spans="1:21" x14ac:dyDescent="0.4">
      <c r="A150" s="63" t="str">
        <f t="shared" ref="A150:A156" si="19">B150&amp;RIGHT(C150,2)</f>
        <v>TMS24</v>
      </c>
      <c r="B150" s="63" t="s">
        <v>349</v>
      </c>
      <c r="C150" s="160" t="s">
        <v>263</v>
      </c>
      <c r="D150" s="72">
        <f>_xlfn.IFNA(SUM('Stata dataset (nominal)'!E149:K149, 'Stata dataset (nominal)'!AB149, 'Stata dataset (nominal)'!AD149), "")</f>
        <v>213.27999999999997</v>
      </c>
      <c r="E150" s="72">
        <f>_xlfn.IFNA('Stata dataset (nominal)'!F149+'Stata dataset (nominal)'!G149, "")</f>
        <v>109.39400000000001</v>
      </c>
      <c r="F150" s="72">
        <f t="shared" si="14"/>
        <v>103.88599999999997</v>
      </c>
      <c r="G150" s="72"/>
      <c r="H150" s="72"/>
      <c r="I150" s="72"/>
      <c r="J150" s="72">
        <f>_xlfn.IFNA(SUM('Stata dataset (nominal)'!E149:K149, 'Stata dataset (nominal)'!AC149, 'Stata dataset (nominal)'!AD149), "")</f>
        <v>199.92365030636361</v>
      </c>
      <c r="K150" s="72">
        <f t="shared" si="17"/>
        <v>90.529650306363607</v>
      </c>
      <c r="L150" s="72">
        <f>_xlfn.IFNA(IF(C150 &lt; "2019-20", $J150, SUM('Stata dataset (nominal)'!E149:F149, 'Stata dataset (nominal)'!H149:K149, 'Stata dataset (nominal)'!N149, 'Stata dataset (nominal)'!AC149:AD149)), "")</f>
        <v>112.91165030636364</v>
      </c>
      <c r="M150" s="72">
        <f t="shared" si="18"/>
        <v>3.5176503063636346</v>
      </c>
      <c r="N150" s="72">
        <f>_xlfn.IFNA(SUM('Stata dataset (real)'!O150:T150), "")</f>
        <v>5768.9880000000003</v>
      </c>
      <c r="O150" s="72">
        <f>_xlfn.IFNA(SUM('Stata dataset (real)'!R150, 'Stata dataset (real)'!S150, 'Stata dataset (real)'!T150)/'Interface nominal'!$N150, "")</f>
        <v>0.60964002698566888</v>
      </c>
      <c r="P150" s="72">
        <f>_xlfn.IFNA(SUM('Stata dataset (real)'!Q150, 'Stata dataset (real)'!T150)/$N150, "")</f>
        <v>0.6350859110818049</v>
      </c>
      <c r="Q150" s="72">
        <f>_xlfn.IFNA('Stata dataset (nominal)'!AA149*1000/'Interface nominal'!N150, "")</f>
        <v>340.37252287576257</v>
      </c>
      <c r="R150" s="72">
        <f>_xlfn.IFNA('Stata dataset (real)'!U150, "")</f>
        <v>25.44186029480754</v>
      </c>
      <c r="S150" s="72">
        <f>_xlfn.IFNA('Stata dataset (real)'!Z150, "")</f>
        <v>11.805542930194168</v>
      </c>
      <c r="T150" s="72">
        <f>IF('Interface nominal'!C150 = "2019-20", 1, 0)</f>
        <v>0</v>
      </c>
      <c r="U150" s="72">
        <f t="shared" si="15"/>
        <v>0</v>
      </c>
    </row>
    <row r="151" spans="1:21" x14ac:dyDescent="0.4">
      <c r="A151" s="63" t="str">
        <f t="shared" si="19"/>
        <v>TMS25</v>
      </c>
      <c r="B151" s="63" t="s">
        <v>349</v>
      </c>
      <c r="C151" s="160" t="s">
        <v>516</v>
      </c>
      <c r="D151" s="72">
        <f>_xlfn.IFNA(SUM('Stata dataset (nominal)'!E150:K150, 'Stata dataset (nominal)'!AB150, 'Stata dataset (nominal)'!AD150), "")</f>
        <v>249.26824473679318</v>
      </c>
      <c r="E151" s="72">
        <f>_xlfn.IFNA('Stata dataset (nominal)'!F150+'Stata dataset (nominal)'!G150, "")</f>
        <v>112.03436452487547</v>
      </c>
      <c r="F151" s="72">
        <f t="shared" si="14"/>
        <v>137.23388021191772</v>
      </c>
      <c r="G151" s="72"/>
      <c r="H151" s="72"/>
      <c r="I151" s="72"/>
      <c r="J151" s="72">
        <f>_xlfn.IFNA(SUM('Stata dataset (nominal)'!E150:K150, 'Stata dataset (nominal)'!AC150, 'Stata dataset (nominal)'!AD150), "")</f>
        <v>219.51910119043464</v>
      </c>
      <c r="K151" s="72">
        <f t="shared" si="17"/>
        <v>107.48473666555917</v>
      </c>
      <c r="L151" s="72">
        <f>_xlfn.IFNA(IF(C151 &lt; "2019-20", $J151, SUM('Stata dataset (nominal)'!E150:F150, 'Stata dataset (nominal)'!H150:K150, 'Stata dataset (nominal)'!N150, 'Stata dataset (nominal)'!AC150:AD150)), "")</f>
        <v>219.51910119043464</v>
      </c>
      <c r="M151" s="72">
        <f t="shared" si="18"/>
        <v>107.48473666555917</v>
      </c>
      <c r="N151" s="72">
        <f>_xlfn.IFNA(SUM('Stata dataset (real)'!O151:T151), "")</f>
        <v>5844.0230000000001</v>
      </c>
      <c r="O151" s="72">
        <f>_xlfn.IFNA(SUM('Stata dataset (real)'!R151, 'Stata dataset (real)'!S151, 'Stata dataset (real)'!T151)/'Interface nominal'!$N151, "")</f>
        <v>0.63977083936870205</v>
      </c>
      <c r="P151" s="72">
        <f>_xlfn.IFNA(SUM('Stata dataset (real)'!Q151, 'Stata dataset (real)'!T151)/$N151, "")</f>
        <v>0.63541125693721601</v>
      </c>
      <c r="Q151" s="72">
        <f>_xlfn.IFNA('Stata dataset (nominal)'!AA150*1000/'Interface nominal'!N151, "")</f>
        <v>345.24229939166844</v>
      </c>
      <c r="R151" s="72" t="str">
        <f>_xlfn.IFNA('Stata dataset (real)'!U151, "")</f>
        <v/>
      </c>
      <c r="S151" s="72" t="str">
        <f>_xlfn.IFNA('Stata dataset (real)'!Z151, "")</f>
        <v/>
      </c>
      <c r="T151" s="72">
        <f>IF('Interface nominal'!C151 = "2019-20", 1, 0)</f>
        <v>0</v>
      </c>
      <c r="U151" s="72">
        <f t="shared" si="15"/>
        <v>0</v>
      </c>
    </row>
    <row r="152" spans="1:21" x14ac:dyDescent="0.4">
      <c r="A152" s="63" t="str">
        <f t="shared" si="19"/>
        <v>TMS26</v>
      </c>
      <c r="B152" s="63" t="s">
        <v>349</v>
      </c>
      <c r="C152" s="160" t="s">
        <v>518</v>
      </c>
      <c r="D152" s="72">
        <f>_xlfn.IFNA(SUM('Stata dataset (nominal)'!E151:K151, 'Stata dataset (nominal)'!AB151, 'Stata dataset (nominal)'!AD151), "")</f>
        <v>280.18923191901251</v>
      </c>
      <c r="E152" s="72">
        <f>_xlfn.IFNA('Stata dataset (nominal)'!F151+'Stata dataset (nominal)'!G151, "")</f>
        <v>157.67088263251009</v>
      </c>
      <c r="F152" s="72">
        <f t="shared" si="14"/>
        <v>122.51834928650243</v>
      </c>
      <c r="G152" s="72"/>
      <c r="H152" s="72"/>
      <c r="I152" s="72"/>
      <c r="J152" s="72">
        <f>_xlfn.IFNA(SUM('Stata dataset (nominal)'!E151:K151, 'Stata dataset (nominal)'!AC151, 'Stata dataset (nominal)'!AD151), "")</f>
        <v>248.23409839919611</v>
      </c>
      <c r="K152" s="72">
        <f t="shared" si="17"/>
        <v>90.563215766686028</v>
      </c>
      <c r="L152" s="72">
        <f>_xlfn.IFNA(IF(C152 &lt; "2019-20", $J152, SUM('Stata dataset (nominal)'!E151:F151, 'Stata dataset (nominal)'!H151:K151, 'Stata dataset (nominal)'!N151, 'Stata dataset (nominal)'!AC151:AD151)), "")</f>
        <v>248.23409839919611</v>
      </c>
      <c r="M152" s="72">
        <f t="shared" si="18"/>
        <v>90.563215766686028</v>
      </c>
      <c r="N152" s="72">
        <f>_xlfn.IFNA(SUM('Stata dataset (real)'!O152:T152), "")</f>
        <v>5928.0780000000004</v>
      </c>
      <c r="O152" s="72">
        <f>_xlfn.IFNA(SUM('Stata dataset (real)'!R152, 'Stata dataset (real)'!S152, 'Stata dataset (real)'!T152)/'Interface nominal'!$N152, "")</f>
        <v>0.66325645512761466</v>
      </c>
      <c r="P152" s="72">
        <f>_xlfn.IFNA(SUM('Stata dataset (real)'!Q152, 'Stata dataset (real)'!T152)/$N152, "")</f>
        <v>0.63553861808161094</v>
      </c>
      <c r="Q152" s="72">
        <f>_xlfn.IFNA('Stata dataset (nominal)'!AA151*1000/'Interface nominal'!N152, "")</f>
        <v>502.38833451027432</v>
      </c>
      <c r="R152" s="72" t="str">
        <f>_xlfn.IFNA('Stata dataset (real)'!U152, "")</f>
        <v/>
      </c>
      <c r="S152" s="72" t="str">
        <f>_xlfn.IFNA('Stata dataset (real)'!Z152, "")</f>
        <v/>
      </c>
      <c r="T152" s="72">
        <f>IF('Interface nominal'!C152 = "2019-20", 1, 0)</f>
        <v>0</v>
      </c>
      <c r="U152" s="72">
        <f t="shared" si="15"/>
        <v>0</v>
      </c>
    </row>
    <row r="153" spans="1:21" x14ac:dyDescent="0.4">
      <c r="A153" s="63" t="str">
        <f t="shared" si="19"/>
        <v>TMS27</v>
      </c>
      <c r="B153" s="63" t="s">
        <v>349</v>
      </c>
      <c r="C153" s="160" t="s">
        <v>519</v>
      </c>
      <c r="D153" s="72">
        <f>_xlfn.IFNA(SUM('Stata dataset (nominal)'!E152:K152, 'Stata dataset (nominal)'!AB152, 'Stata dataset (nominal)'!AD152), "")</f>
        <v>263.65192318001624</v>
      </c>
      <c r="E153" s="72">
        <f>_xlfn.IFNA('Stata dataset (nominal)'!F152+'Stata dataset (nominal)'!G152, "")</f>
        <v>145.29242079107084</v>
      </c>
      <c r="F153" s="72">
        <f t="shared" si="14"/>
        <v>118.3595023889454</v>
      </c>
      <c r="G153" s="72"/>
      <c r="H153" s="72"/>
      <c r="I153" s="72"/>
      <c r="J153" s="72">
        <f>_xlfn.IFNA(SUM('Stata dataset (nominal)'!E152:K152, 'Stata dataset (nominal)'!AC152, 'Stata dataset (nominal)'!AD152), "")</f>
        <v>240.37507799033381</v>
      </c>
      <c r="K153" s="72">
        <f t="shared" si="17"/>
        <v>95.082657199262968</v>
      </c>
      <c r="L153" s="72">
        <f>_xlfn.IFNA(IF(C153 &lt; "2019-20", $J153, SUM('Stata dataset (nominal)'!E152:F152, 'Stata dataset (nominal)'!H152:K152, 'Stata dataset (nominal)'!N152, 'Stata dataset (nominal)'!AC152:AD152)), "")</f>
        <v>240.37507799033381</v>
      </c>
      <c r="M153" s="72">
        <f t="shared" si="18"/>
        <v>95.082657199262968</v>
      </c>
      <c r="N153" s="72">
        <f>_xlfn.IFNA(SUM('Stata dataset (real)'!O153:T153), "")</f>
        <v>6005.7950000000001</v>
      </c>
      <c r="O153" s="72">
        <f>_xlfn.IFNA(SUM('Stata dataset (real)'!R153, 'Stata dataset (real)'!S153, 'Stata dataset (real)'!T153)/'Interface nominal'!$N153, "")</f>
        <v>0.68210886318963593</v>
      </c>
      <c r="P153" s="72">
        <f>_xlfn.IFNA(SUM('Stata dataset (real)'!Q153, 'Stata dataset (real)'!T153)/$N153, "")</f>
        <v>0.63568120456991961</v>
      </c>
      <c r="Q153" s="72">
        <f>_xlfn.IFNA('Stata dataset (nominal)'!AA152*1000/'Interface nominal'!N153, "")</f>
        <v>512.55217699040429</v>
      </c>
      <c r="R153" s="72" t="str">
        <f>_xlfn.IFNA('Stata dataset (real)'!U153, "")</f>
        <v/>
      </c>
      <c r="S153" s="72" t="str">
        <f>_xlfn.IFNA('Stata dataset (real)'!Z153, "")</f>
        <v/>
      </c>
      <c r="T153" s="72">
        <f>IF('Interface nominal'!C153 = "2019-20", 1, 0)</f>
        <v>0</v>
      </c>
      <c r="U153" s="72">
        <f t="shared" si="15"/>
        <v>0</v>
      </c>
    </row>
    <row r="154" spans="1:21" x14ac:dyDescent="0.4">
      <c r="A154" s="63" t="str">
        <f t="shared" si="19"/>
        <v>TMS28</v>
      </c>
      <c r="B154" s="63" t="s">
        <v>349</v>
      </c>
      <c r="C154" s="160" t="s">
        <v>520</v>
      </c>
      <c r="D154" s="72">
        <f>_xlfn.IFNA(SUM('Stata dataset (nominal)'!E153:K153, 'Stata dataset (nominal)'!AB153, 'Stata dataset (nominal)'!AD153), "")</f>
        <v>243.25164905867223</v>
      </c>
      <c r="E154" s="72">
        <f>_xlfn.IFNA('Stata dataset (nominal)'!F153+'Stata dataset (nominal)'!G153, "")</f>
        <v>136.83800330676598</v>
      </c>
      <c r="F154" s="72">
        <f t="shared" si="14"/>
        <v>106.41364575190624</v>
      </c>
      <c r="G154" s="72"/>
      <c r="H154" s="72"/>
      <c r="I154" s="72"/>
      <c r="J154" s="72">
        <f>_xlfn.IFNA(SUM('Stata dataset (nominal)'!E153:K153, 'Stata dataset (nominal)'!AC153, 'Stata dataset (nominal)'!AD153), "")</f>
        <v>235.53501660427472</v>
      </c>
      <c r="K154" s="72">
        <f t="shared" si="17"/>
        <v>98.697013297508732</v>
      </c>
      <c r="L154" s="72">
        <f>_xlfn.IFNA(IF(C154 &lt; "2019-20", $J154, SUM('Stata dataset (nominal)'!E153:F153, 'Stata dataset (nominal)'!H153:K153, 'Stata dataset (nominal)'!N153, 'Stata dataset (nominal)'!AC153:AD153)), "")</f>
        <v>235.53501660427472</v>
      </c>
      <c r="M154" s="72">
        <f t="shared" si="18"/>
        <v>98.697013297508732</v>
      </c>
      <c r="N154" s="72">
        <f>_xlfn.IFNA(SUM('Stata dataset (real)'!O154:T154), "")</f>
        <v>6088.9035000000003</v>
      </c>
      <c r="O154" s="72">
        <f>_xlfn.IFNA(SUM('Stata dataset (real)'!R154, 'Stata dataset (real)'!S154, 'Stata dataset (real)'!T154)/'Interface nominal'!$N154, "")</f>
        <v>0.68567411193164751</v>
      </c>
      <c r="P154" s="72">
        <f>_xlfn.IFNA(SUM('Stata dataset (real)'!Q154, 'Stata dataset (real)'!T154)/$N154, "")</f>
        <v>0.63586768947808092</v>
      </c>
      <c r="Q154" s="72">
        <f>_xlfn.IFNA('Stata dataset (nominal)'!AA153*1000/'Interface nominal'!N154, "")</f>
        <v>539.97761667800955</v>
      </c>
      <c r="R154" s="72" t="str">
        <f>_xlfn.IFNA('Stata dataset (real)'!U154, "")</f>
        <v/>
      </c>
      <c r="S154" s="72" t="str">
        <f>_xlfn.IFNA('Stata dataset (real)'!Z154, "")</f>
        <v/>
      </c>
      <c r="T154" s="72">
        <f>IF('Interface nominal'!C154 = "2019-20", 1, 0)</f>
        <v>0</v>
      </c>
      <c r="U154" s="72">
        <f t="shared" si="15"/>
        <v>0</v>
      </c>
    </row>
    <row r="155" spans="1:21" x14ac:dyDescent="0.4">
      <c r="A155" s="63" t="str">
        <f t="shared" si="19"/>
        <v>TMS29</v>
      </c>
      <c r="B155" s="63" t="s">
        <v>349</v>
      </c>
      <c r="C155" s="160" t="s">
        <v>521</v>
      </c>
      <c r="D155" s="72">
        <f>_xlfn.IFNA(SUM('Stata dataset (nominal)'!E154:K154, 'Stata dataset (nominal)'!AB154, 'Stata dataset (nominal)'!AD154), "")</f>
        <v>234.06034751665695</v>
      </c>
      <c r="E155" s="72">
        <f>_xlfn.IFNA('Stata dataset (nominal)'!F154+'Stata dataset (nominal)'!G154, "")</f>
        <v>125.92761104239001</v>
      </c>
      <c r="F155" s="72">
        <f t="shared" si="14"/>
        <v>108.13273647426693</v>
      </c>
      <c r="G155" s="72"/>
      <c r="H155" s="72"/>
      <c r="I155" s="72"/>
      <c r="J155" s="72">
        <f>_xlfn.IFNA(SUM('Stata dataset (nominal)'!E154:K154, 'Stata dataset (nominal)'!AC154, 'Stata dataset (nominal)'!AD154), "")</f>
        <v>226.62046593207594</v>
      </c>
      <c r="K155" s="72">
        <f t="shared" si="17"/>
        <v>100.69285488968593</v>
      </c>
      <c r="L155" s="72">
        <f>_xlfn.IFNA(IF(C155 &lt; "2019-20", $J155, SUM('Stata dataset (nominal)'!E154:F154, 'Stata dataset (nominal)'!H154:K154, 'Stata dataset (nominal)'!N154, 'Stata dataset (nominal)'!AC154:AD154)), "")</f>
        <v>226.62046593207597</v>
      </c>
      <c r="M155" s="72">
        <f t="shared" si="18"/>
        <v>100.69285488968596</v>
      </c>
      <c r="N155" s="72">
        <f>_xlfn.IFNA(SUM('Stata dataset (real)'!O155:T155), "")</f>
        <v>6165.0149999999994</v>
      </c>
      <c r="O155" s="72">
        <f>_xlfn.IFNA(SUM('Stata dataset (real)'!R155, 'Stata dataset (real)'!S155, 'Stata dataset (real)'!T155)/'Interface nominal'!$N155, "")</f>
        <v>0.68961397498627341</v>
      </c>
      <c r="P155" s="72">
        <f>_xlfn.IFNA(SUM('Stata dataset (real)'!Q155, 'Stata dataset (real)'!T155)/$N155, "")</f>
        <v>0.63594387037176725</v>
      </c>
      <c r="Q155" s="72">
        <f>_xlfn.IFNA('Stata dataset (nominal)'!AA154*1000/'Interface nominal'!N155, "")</f>
        <v>563.13931698014096</v>
      </c>
      <c r="R155" s="72" t="str">
        <f>_xlfn.IFNA('Stata dataset (real)'!U155, "")</f>
        <v/>
      </c>
      <c r="S155" s="72" t="str">
        <f>_xlfn.IFNA('Stata dataset (real)'!Z155, "")</f>
        <v/>
      </c>
      <c r="T155" s="72">
        <f>IF('Interface nominal'!C155 = "2019-20", 1, 0)</f>
        <v>0</v>
      </c>
      <c r="U155" s="72">
        <f t="shared" si="15"/>
        <v>0</v>
      </c>
    </row>
    <row r="156" spans="1:21" x14ac:dyDescent="0.4">
      <c r="A156" s="63" t="str">
        <f t="shared" si="19"/>
        <v>TMS30</v>
      </c>
      <c r="B156" s="63" t="s">
        <v>349</v>
      </c>
      <c r="C156" s="160" t="s">
        <v>522</v>
      </c>
      <c r="D156" s="72">
        <f>_xlfn.IFNA(SUM('Stata dataset (nominal)'!E155:K155, 'Stata dataset (nominal)'!AB155, 'Stata dataset (nominal)'!AD155), "")</f>
        <v>230.8800345666682</v>
      </c>
      <c r="E156" s="72">
        <f>_xlfn.IFNA('Stata dataset (nominal)'!F155+'Stata dataset (nominal)'!G155, "")</f>
        <v>125.16327657139861</v>
      </c>
      <c r="F156" s="72">
        <f t="shared" si="14"/>
        <v>105.71675799526959</v>
      </c>
      <c r="G156" s="72"/>
      <c r="H156" s="72"/>
      <c r="I156" s="72"/>
      <c r="J156" s="72">
        <f>_xlfn.IFNA(SUM('Stata dataset (nominal)'!E155:K155, 'Stata dataset (nominal)'!AC155, 'Stata dataset (nominal)'!AD155), "")</f>
        <v>226.70632159315352</v>
      </c>
      <c r="K156" s="72">
        <f t="shared" si="17"/>
        <v>101.54304502175491</v>
      </c>
      <c r="L156" s="72">
        <f>_xlfn.IFNA(IF(C156 &lt; "2019-20", $J156, SUM('Stata dataset (nominal)'!E155:F155, 'Stata dataset (nominal)'!H155:K155, 'Stata dataset (nominal)'!N155, 'Stata dataset (nominal)'!AC155:AD155)), "")</f>
        <v>226.70632159315346</v>
      </c>
      <c r="M156" s="72">
        <f t="shared" si="18"/>
        <v>101.54304502175485</v>
      </c>
      <c r="N156" s="72">
        <f>_xlfn.IFNA(SUM('Stata dataset (real)'!O156:T156), "")</f>
        <v>6238.5460000000003</v>
      </c>
      <c r="O156" s="72">
        <f>_xlfn.IFNA(SUM('Stata dataset (real)'!R156, 'Stata dataset (real)'!S156, 'Stata dataset (real)'!T156)/'Interface nominal'!$N156, "")</f>
        <v>0.7082916435977229</v>
      </c>
      <c r="P156" s="72">
        <f>_xlfn.IFNA(SUM('Stata dataset (real)'!Q156, 'Stata dataset (real)'!T156)/$N156, "")</f>
        <v>0.6359113966619786</v>
      </c>
      <c r="Q156" s="72">
        <f>_xlfn.IFNA('Stata dataset (nominal)'!AA155*1000/'Interface nominal'!N156, "")</f>
        <v>591.43952203735751</v>
      </c>
      <c r="R156" s="72" t="str">
        <f>_xlfn.IFNA('Stata dataset (real)'!U156, "")</f>
        <v/>
      </c>
      <c r="S156" s="72" t="str">
        <f>_xlfn.IFNA('Stata dataset (real)'!Z156, "")</f>
        <v/>
      </c>
      <c r="T156" s="72">
        <f>IF('Interface nominal'!C156 = "2019-20", 1, 0)</f>
        <v>0</v>
      </c>
      <c r="U156" s="72">
        <f t="shared" si="15"/>
        <v>0</v>
      </c>
    </row>
    <row r="157" spans="1:21" x14ac:dyDescent="0.4">
      <c r="A157" s="63" t="str">
        <f t="shared" si="11"/>
        <v>WSH14</v>
      </c>
      <c r="B157" s="63" t="s">
        <v>361</v>
      </c>
      <c r="C157" s="63" t="s">
        <v>243</v>
      </c>
      <c r="D157" s="72">
        <f>_xlfn.IFNA(SUM('Stata dataset (nominal)'!E156:K156, 'Stata dataset (nominal)'!AB156, 'Stata dataset (nominal)'!AD156), "")</f>
        <v>55.914999999999992</v>
      </c>
      <c r="E157" s="72">
        <f>_xlfn.IFNA('Stata dataset (nominal)'!F156+'Stata dataset (nominal)'!G156, "")</f>
        <v>32.433999999999997</v>
      </c>
      <c r="F157" s="72">
        <f t="shared" si="14"/>
        <v>23.480999999999995</v>
      </c>
      <c r="G157" s="72">
        <f>_xlfn.IFNA(IF(C157 &lt; "2019-20", $D157, SUM('Stata dataset (nominal)'!E156:F156, 'Stata dataset (nominal)'!H156:K156, 'Stata dataset (nominal)'!N156, 'Stata dataset (nominal)'!AB156, 'Stata dataset (nominal)'!AD156)), "")</f>
        <v>55.914999999999992</v>
      </c>
      <c r="H157" s="72">
        <f>IFERROR(IF('Interface nominal'!$C157 &lt; "2019-20", $E157, 'Stata dataset (nominal)'!F156+'Stata dataset (nominal)'!N156), "")</f>
        <v>32.433999999999997</v>
      </c>
      <c r="I157" s="72">
        <f t="shared" si="12"/>
        <v>23.480999999999995</v>
      </c>
      <c r="J157" s="72">
        <f>_xlfn.IFNA(SUM('Stata dataset (nominal)'!E156:K156, 'Stata dataset (nominal)'!AC156, 'Stata dataset (nominal)'!AD156), "")</f>
        <v>59.25363636363636</v>
      </c>
      <c r="K157" s="72">
        <f t="shared" si="17"/>
        <v>26.819636363636363</v>
      </c>
      <c r="L157" s="72">
        <f>_xlfn.IFNA(IF(C157 &lt; "2019-20", $J157, SUM('Stata dataset (nominal)'!E156:F156, 'Stata dataset (nominal)'!H156:K156, 'Stata dataset (nominal)'!N156, 'Stata dataset (nominal)'!AC156:AD156)), "")</f>
        <v>59.25363636363636</v>
      </c>
      <c r="M157" s="72">
        <f t="shared" si="18"/>
        <v>26.819636363636363</v>
      </c>
      <c r="N157" s="72">
        <f>_xlfn.IFNA(SUM('Stata dataset (real)'!O157:T157), "")</f>
        <v>1353.7630000000001</v>
      </c>
      <c r="O157" s="72">
        <f>_xlfn.IFNA(SUM('Stata dataset (real)'!R157, 'Stata dataset (real)'!S157, 'Stata dataset (real)'!T157)/'Interface nominal'!$N157, "")</f>
        <v>0.38124693908756557</v>
      </c>
      <c r="P157" s="72">
        <f>_xlfn.IFNA(SUM('Stata dataset (real)'!Q157, 'Stata dataset (real)'!T157)/$N157, "")</f>
        <v>0.84872758377943558</v>
      </c>
      <c r="Q157" s="72">
        <f>_xlfn.IFNA('Stata dataset (nominal)'!AA156*1000/'Interface nominal'!N157, "")</f>
        <v>410.87366182829999</v>
      </c>
      <c r="R157" s="72">
        <f>_xlfn.IFNA('Stata dataset (real)'!U157, "")</f>
        <v>26.088455072736068</v>
      </c>
      <c r="S157" s="72">
        <f>_xlfn.IFNA('Stata dataset (real)'!Z157, "")</f>
        <v>16.734758818885414</v>
      </c>
      <c r="T157" s="72">
        <f>IF('Interface nominal'!C157 = "2019-20", 1, 0)</f>
        <v>0</v>
      </c>
      <c r="U157" s="72">
        <f t="shared" si="15"/>
        <v>0</v>
      </c>
    </row>
    <row r="158" spans="1:21" x14ac:dyDescent="0.4">
      <c r="A158" s="63" t="str">
        <f t="shared" si="11"/>
        <v>WSH15</v>
      </c>
      <c r="B158" s="63" t="s">
        <v>361</v>
      </c>
      <c r="C158" s="63" t="s">
        <v>245</v>
      </c>
      <c r="D158" s="72">
        <f>_xlfn.IFNA(SUM('Stata dataset (nominal)'!E157:K157, 'Stata dataset (nominal)'!AB157, 'Stata dataset (nominal)'!AD157), "")</f>
        <v>62.833999999999996</v>
      </c>
      <c r="E158" s="72">
        <f>_xlfn.IFNA('Stata dataset (nominal)'!F157+'Stata dataset (nominal)'!G157, "")</f>
        <v>34.009</v>
      </c>
      <c r="F158" s="72">
        <f t="shared" si="14"/>
        <v>28.824999999999996</v>
      </c>
      <c r="G158" s="72">
        <f>_xlfn.IFNA(IF(C158 &lt; "2019-20", $D158, SUM('Stata dataset (nominal)'!E157:F157, 'Stata dataset (nominal)'!H157:K157, 'Stata dataset (nominal)'!N157, 'Stata dataset (nominal)'!AB157, 'Stata dataset (nominal)'!AD157)), "")</f>
        <v>62.833999999999996</v>
      </c>
      <c r="H158" s="72">
        <f>IFERROR(IF('Interface nominal'!$C158 &lt; "2019-20", $E158, 'Stata dataset (nominal)'!F157+'Stata dataset (nominal)'!N157), "")</f>
        <v>34.009</v>
      </c>
      <c r="I158" s="72">
        <f t="shared" si="12"/>
        <v>28.824999999999996</v>
      </c>
      <c r="J158" s="72">
        <f>_xlfn.IFNA(SUM('Stata dataset (nominal)'!E157:K157, 'Stata dataset (nominal)'!AC157, 'Stata dataset (nominal)'!AD157), "")</f>
        <v>64.943636363636358</v>
      </c>
      <c r="K158" s="72">
        <f t="shared" si="17"/>
        <v>30.934636363636358</v>
      </c>
      <c r="L158" s="72">
        <f>_xlfn.IFNA(IF(C158 &lt; "2019-20", $J158, SUM('Stata dataset (nominal)'!E157:F157, 'Stata dataset (nominal)'!H157:K157, 'Stata dataset (nominal)'!N157, 'Stata dataset (nominal)'!AC157:AD157)), "")</f>
        <v>64.943636363636358</v>
      </c>
      <c r="M158" s="72">
        <f t="shared" si="18"/>
        <v>30.934636363636358</v>
      </c>
      <c r="N158" s="72">
        <f>_xlfn.IFNA(SUM('Stata dataset (real)'!O158:T158), "")</f>
        <v>1348.4736118599203</v>
      </c>
      <c r="O158" s="72">
        <f>_xlfn.IFNA(SUM('Stata dataset (real)'!R158, 'Stata dataset (real)'!S158, 'Stata dataset (real)'!T158)/'Interface nominal'!$N158, "")</f>
        <v>0.39860680283847827</v>
      </c>
      <c r="P158" s="72">
        <f>_xlfn.IFNA(SUM('Stata dataset (real)'!Q158, 'Stata dataset (real)'!T158)/$N158, "")</f>
        <v>0.85876196437503227</v>
      </c>
      <c r="Q158" s="72">
        <f>_xlfn.IFNA('Stata dataset (nominal)'!AA157*1000/'Interface nominal'!N158, "")</f>
        <v>422.65385094170716</v>
      </c>
      <c r="R158" s="72">
        <f>_xlfn.IFNA('Stata dataset (real)'!U158, "")</f>
        <v>26.257146879341338</v>
      </c>
      <c r="S158" s="72">
        <f>_xlfn.IFNA('Stata dataset (real)'!Z158, "")</f>
        <v>16.340078935692265</v>
      </c>
      <c r="T158" s="72">
        <f>IF('Interface nominal'!C158 = "2019-20", 1, 0)</f>
        <v>0</v>
      </c>
      <c r="U158" s="72">
        <f t="shared" si="15"/>
        <v>0</v>
      </c>
    </row>
    <row r="159" spans="1:21" x14ac:dyDescent="0.4">
      <c r="A159" s="63" t="str">
        <f t="shared" si="11"/>
        <v>WSH16</v>
      </c>
      <c r="B159" s="63" t="s">
        <v>361</v>
      </c>
      <c r="C159" s="63" t="s">
        <v>247</v>
      </c>
      <c r="D159" s="72">
        <f>_xlfn.IFNA(SUM('Stata dataset (nominal)'!E158:K158, 'Stata dataset (nominal)'!AB158, 'Stata dataset (nominal)'!AD158), "")</f>
        <v>62.078999999999994</v>
      </c>
      <c r="E159" s="72">
        <f>_xlfn.IFNA('Stata dataset (nominal)'!F158+'Stata dataset (nominal)'!G158, "")</f>
        <v>33.402999999999999</v>
      </c>
      <c r="F159" s="72">
        <f t="shared" si="14"/>
        <v>28.675999999999995</v>
      </c>
      <c r="G159" s="72">
        <f>_xlfn.IFNA(IF(C159 &lt; "2019-20", $D159, SUM('Stata dataset (nominal)'!E158:F158, 'Stata dataset (nominal)'!H158:K158, 'Stata dataset (nominal)'!N158, 'Stata dataset (nominal)'!AB158, 'Stata dataset (nominal)'!AD158)), "")</f>
        <v>62.078999999999994</v>
      </c>
      <c r="H159" s="72">
        <f>IFERROR(IF('Interface nominal'!$C159 &lt; "2019-20", $E159, 'Stata dataset (nominal)'!F158+'Stata dataset (nominal)'!N158), "")</f>
        <v>33.402999999999999</v>
      </c>
      <c r="I159" s="72">
        <f t="shared" si="12"/>
        <v>28.675999999999995</v>
      </c>
      <c r="J159" s="72">
        <f>_xlfn.IFNA(SUM('Stata dataset (nominal)'!E158:K158, 'Stata dataset (nominal)'!AC158, 'Stata dataset (nominal)'!AD158), "")</f>
        <v>64.00063636363636</v>
      </c>
      <c r="K159" s="72">
        <f t="shared" si="17"/>
        <v>30.597636363636362</v>
      </c>
      <c r="L159" s="72">
        <f>_xlfn.IFNA(IF(C159 &lt; "2019-20", $J159, SUM('Stata dataset (nominal)'!E158:F158, 'Stata dataset (nominal)'!H158:K158, 'Stata dataset (nominal)'!N158, 'Stata dataset (nominal)'!AC158:AD158)), "")</f>
        <v>64.00063636363636</v>
      </c>
      <c r="M159" s="72">
        <f t="shared" si="18"/>
        <v>30.597636363636362</v>
      </c>
      <c r="N159" s="72">
        <f>_xlfn.IFNA(SUM('Stata dataset (real)'!O159:T159), "")</f>
        <v>1364.067</v>
      </c>
      <c r="O159" s="72">
        <f>_xlfn.IFNA(SUM('Stata dataset (real)'!R159, 'Stata dataset (real)'!S159, 'Stata dataset (real)'!T159)/'Interface nominal'!$N159, "")</f>
        <v>0.40715595348322337</v>
      </c>
      <c r="P159" s="72">
        <f>_xlfn.IFNA(SUM('Stata dataset (real)'!Q159, 'Stata dataset (real)'!T159)/$N159, "")</f>
        <v>0.84587853822429548</v>
      </c>
      <c r="Q159" s="72">
        <f>_xlfn.IFNA('Stata dataset (nominal)'!AA158*1000/'Interface nominal'!N159, "")</f>
        <v>406.93382363183042</v>
      </c>
      <c r="R159" s="72">
        <f>_xlfn.IFNA('Stata dataset (real)'!U159, "")</f>
        <v>26.148652533182052</v>
      </c>
      <c r="S159" s="72">
        <f>_xlfn.IFNA('Stata dataset (real)'!Z159, "")</f>
        <v>16.193176466207547</v>
      </c>
      <c r="T159" s="72">
        <f>IF('Interface nominal'!C159 = "2019-20", 1, 0)</f>
        <v>0</v>
      </c>
      <c r="U159" s="72">
        <f t="shared" si="15"/>
        <v>0</v>
      </c>
    </row>
    <row r="160" spans="1:21" x14ac:dyDescent="0.4">
      <c r="A160" s="63" t="str">
        <f t="shared" si="11"/>
        <v>WSH17</v>
      </c>
      <c r="B160" s="63" t="s">
        <v>361</v>
      </c>
      <c r="C160" s="63" t="s">
        <v>249</v>
      </c>
      <c r="D160" s="72">
        <f>_xlfn.IFNA(SUM('Stata dataset (nominal)'!E159:K159, 'Stata dataset (nominal)'!AB159, 'Stata dataset (nominal)'!AD159), "")</f>
        <v>57.46200000000001</v>
      </c>
      <c r="E160" s="72">
        <f>_xlfn.IFNA('Stata dataset (nominal)'!F159+'Stata dataset (nominal)'!G159, "")</f>
        <v>31.449000000000005</v>
      </c>
      <c r="F160" s="72">
        <f t="shared" si="14"/>
        <v>26.013000000000005</v>
      </c>
      <c r="G160" s="72">
        <f>_xlfn.IFNA(IF(C160 &lt; "2019-20", $D160, SUM('Stata dataset (nominal)'!E159:F159, 'Stata dataset (nominal)'!H159:K159, 'Stata dataset (nominal)'!N159, 'Stata dataset (nominal)'!AB159, 'Stata dataset (nominal)'!AD159)), "")</f>
        <v>57.46200000000001</v>
      </c>
      <c r="H160" s="72">
        <f>IFERROR(IF('Interface nominal'!$C160 &lt; "2019-20", $E160, 'Stata dataset (nominal)'!F159+'Stata dataset (nominal)'!N159), "")</f>
        <v>31.449000000000005</v>
      </c>
      <c r="I160" s="72">
        <f t="shared" si="12"/>
        <v>26.013000000000005</v>
      </c>
      <c r="J160" s="72">
        <f>_xlfn.IFNA(SUM('Stata dataset (nominal)'!E159:K159, 'Stata dataset (nominal)'!AC159, 'Stata dataset (nominal)'!AD159), "")</f>
        <v>59.232636363636374</v>
      </c>
      <c r="K160" s="72">
        <f t="shared" si="17"/>
        <v>27.783636363636369</v>
      </c>
      <c r="L160" s="72">
        <f>_xlfn.IFNA(IF(C160 &lt; "2019-20", $J160, SUM('Stata dataset (nominal)'!E159:F159, 'Stata dataset (nominal)'!H159:K159, 'Stata dataset (nominal)'!N159, 'Stata dataset (nominal)'!AC159:AD159)), "")</f>
        <v>59.232636363636374</v>
      </c>
      <c r="M160" s="72">
        <f t="shared" si="18"/>
        <v>27.783636363636369</v>
      </c>
      <c r="N160" s="72">
        <f>_xlfn.IFNA(SUM('Stata dataset (real)'!O160:T160), "")</f>
        <v>1380.325</v>
      </c>
      <c r="O160" s="72">
        <f>_xlfn.IFNA(SUM('Stata dataset (real)'!R160, 'Stata dataset (real)'!S160, 'Stata dataset (real)'!T160)/'Interface nominal'!$N160, "")</f>
        <v>0.42657200297031495</v>
      </c>
      <c r="P160" s="72">
        <f>_xlfn.IFNA(SUM('Stata dataset (real)'!Q160, 'Stata dataset (real)'!T160)/$N160, "")</f>
        <v>0.8469121402568236</v>
      </c>
      <c r="Q160" s="72">
        <f>_xlfn.IFNA('Stata dataset (nominal)'!AA159*1000/'Interface nominal'!N160, "")</f>
        <v>399.94856283846195</v>
      </c>
      <c r="R160" s="72">
        <f>_xlfn.IFNA('Stata dataset (real)'!U160, "")</f>
        <v>25.712007443816095</v>
      </c>
      <c r="S160" s="72">
        <f>_xlfn.IFNA('Stata dataset (real)'!Z160, "")</f>
        <v>15.718103627274784</v>
      </c>
      <c r="T160" s="72">
        <f>IF('Interface nominal'!C160 = "2019-20", 1, 0)</f>
        <v>0</v>
      </c>
      <c r="U160" s="72">
        <f t="shared" si="15"/>
        <v>0</v>
      </c>
    </row>
    <row r="161" spans="1:21" x14ac:dyDescent="0.4">
      <c r="A161" s="63" t="str">
        <f t="shared" si="11"/>
        <v>WSH18</v>
      </c>
      <c r="B161" s="63" t="s">
        <v>361</v>
      </c>
      <c r="C161" s="63" t="s">
        <v>251</v>
      </c>
      <c r="D161" s="72">
        <f>_xlfn.IFNA(SUM('Stata dataset (nominal)'!E160:K160, 'Stata dataset (nominal)'!AB160, 'Stata dataset (nominal)'!AD160), "")</f>
        <v>59.082000000000008</v>
      </c>
      <c r="E161" s="72">
        <f>_xlfn.IFNA('Stata dataset (nominal)'!F160+'Stata dataset (nominal)'!G160, "")</f>
        <v>29.073</v>
      </c>
      <c r="F161" s="72">
        <f t="shared" si="14"/>
        <v>30.009000000000007</v>
      </c>
      <c r="G161" s="72">
        <f>_xlfn.IFNA(IF(C161 &lt; "2019-20", $D161, SUM('Stata dataset (nominal)'!E160:F160, 'Stata dataset (nominal)'!H160:K160, 'Stata dataset (nominal)'!N160, 'Stata dataset (nominal)'!AB160, 'Stata dataset (nominal)'!AD160)), "")</f>
        <v>59.082000000000008</v>
      </c>
      <c r="H161" s="72">
        <f>IFERROR(IF('Interface nominal'!$C161 &lt; "2019-20", $E161, 'Stata dataset (nominal)'!F160+'Stata dataset (nominal)'!N160), "")</f>
        <v>29.073</v>
      </c>
      <c r="I161" s="72">
        <f t="shared" si="12"/>
        <v>30.009000000000007</v>
      </c>
      <c r="J161" s="72">
        <f>_xlfn.IFNA(SUM('Stata dataset (nominal)'!E160:K160, 'Stata dataset (nominal)'!AC160, 'Stata dataset (nominal)'!AD160), "")</f>
        <v>58.533636363636376</v>
      </c>
      <c r="K161" s="72">
        <f t="shared" si="17"/>
        <v>29.460636363636375</v>
      </c>
      <c r="L161" s="72">
        <f>_xlfn.IFNA(IF(C161 &lt; "2019-20", $J161, SUM('Stata dataset (nominal)'!E160:F160, 'Stata dataset (nominal)'!H160:K160, 'Stata dataset (nominal)'!N160, 'Stata dataset (nominal)'!AC160:AD160)), "")</f>
        <v>58.533636363636376</v>
      </c>
      <c r="M161" s="72">
        <f t="shared" si="18"/>
        <v>29.460636363636375</v>
      </c>
      <c r="N161" s="72">
        <f>_xlfn.IFNA(SUM('Stata dataset (real)'!O161:T161), "")</f>
        <v>1392.4030000000002</v>
      </c>
      <c r="O161" s="72">
        <f>_xlfn.IFNA(SUM('Stata dataset (real)'!R161, 'Stata dataset (real)'!S161, 'Stata dataset (real)'!T161)/'Interface nominal'!$N161, "")</f>
        <v>0.4422182371052058</v>
      </c>
      <c r="P161" s="72">
        <f>_xlfn.IFNA(SUM('Stata dataset (real)'!Q161, 'Stata dataset (real)'!T161)/$N161, "")</f>
        <v>0.84611136287411037</v>
      </c>
      <c r="Q161" s="72">
        <f>_xlfn.IFNA('Stata dataset (nominal)'!AA160*1000/'Interface nominal'!N161, "")</f>
        <v>401.65526790735146</v>
      </c>
      <c r="R161" s="72">
        <f>_xlfn.IFNA('Stata dataset (real)'!U161, "")</f>
        <v>25.438512288229678</v>
      </c>
      <c r="S161" s="72">
        <f>_xlfn.IFNA('Stata dataset (real)'!Z161, "")</f>
        <v>15.691853969745246</v>
      </c>
      <c r="T161" s="72">
        <f>IF('Interface nominal'!C161 = "2019-20", 1, 0)</f>
        <v>0</v>
      </c>
      <c r="U161" s="72">
        <f t="shared" si="15"/>
        <v>0</v>
      </c>
    </row>
    <row r="162" spans="1:21" x14ac:dyDescent="0.4">
      <c r="A162" s="63" t="str">
        <f t="shared" si="11"/>
        <v>WSH19</v>
      </c>
      <c r="B162" s="63" t="s">
        <v>361</v>
      </c>
      <c r="C162" s="63" t="s">
        <v>253</v>
      </c>
      <c r="D162" s="72">
        <f>_xlfn.IFNA(SUM('Stata dataset (nominal)'!E161:K161, 'Stata dataset (nominal)'!AB161, 'Stata dataset (nominal)'!AD161), "")</f>
        <v>56.533999999999999</v>
      </c>
      <c r="E162" s="72">
        <f>_xlfn.IFNA('Stata dataset (nominal)'!F161+'Stata dataset (nominal)'!G161, "")</f>
        <v>26.826999999999998</v>
      </c>
      <c r="F162" s="72">
        <f t="shared" si="14"/>
        <v>29.707000000000001</v>
      </c>
      <c r="G162" s="72">
        <f>_xlfn.IFNA(IF(C162 &lt; "2019-20", $D162, SUM('Stata dataset (nominal)'!E161:F161, 'Stata dataset (nominal)'!H161:K161, 'Stata dataset (nominal)'!N161, 'Stata dataset (nominal)'!AB161, 'Stata dataset (nominal)'!AD161)), "")</f>
        <v>56.533999999999999</v>
      </c>
      <c r="H162" s="72">
        <f>IFERROR(IF('Interface nominal'!$C162 &lt; "2019-20", $E162, 'Stata dataset (nominal)'!F161+'Stata dataset (nominal)'!N161), "")</f>
        <v>26.826999999999998</v>
      </c>
      <c r="I162" s="72">
        <f t="shared" si="12"/>
        <v>29.707000000000001</v>
      </c>
      <c r="J162" s="72">
        <f>_xlfn.IFNA(SUM('Stata dataset (nominal)'!E161:K161, 'Stata dataset (nominal)'!AC161, 'Stata dataset (nominal)'!AD161), "")</f>
        <v>55.835636363636368</v>
      </c>
      <c r="K162" s="72">
        <f t="shared" si="17"/>
        <v>29.00863636363637</v>
      </c>
      <c r="L162" s="72">
        <f>_xlfn.IFNA(IF(C162 &lt; "2019-20", $J162, SUM('Stata dataset (nominal)'!E161:F161, 'Stata dataset (nominal)'!H161:K161, 'Stata dataset (nominal)'!N161, 'Stata dataset (nominal)'!AC161:AD161)), "")</f>
        <v>55.835636363636368</v>
      </c>
      <c r="M162" s="72">
        <f t="shared" si="18"/>
        <v>29.00863636363637</v>
      </c>
      <c r="N162" s="72">
        <f>_xlfn.IFNA(SUM('Stata dataset (real)'!O162:T162), "")</f>
        <v>1401.9429999999998</v>
      </c>
      <c r="O162" s="72">
        <f>_xlfn.IFNA(SUM('Stata dataset (real)'!R162, 'Stata dataset (real)'!S162, 'Stata dataset (real)'!T162)/'Interface nominal'!$N162, "")</f>
        <v>0.45499139408663558</v>
      </c>
      <c r="P162" s="72">
        <f>_xlfn.IFNA(SUM('Stata dataset (real)'!Q162, 'Stata dataset (real)'!T162)/$N162, "")</f>
        <v>0.84755371652057199</v>
      </c>
      <c r="Q162" s="72">
        <f>_xlfn.IFNA('Stata dataset (nominal)'!AA161*1000/'Interface nominal'!N162, "")</f>
        <v>412.02745047409212</v>
      </c>
      <c r="R162" s="72">
        <f>_xlfn.IFNA('Stata dataset (real)'!U162, "")</f>
        <v>24.6670923099249</v>
      </c>
      <c r="S162" s="72">
        <f>_xlfn.IFNA('Stata dataset (real)'!Z162, "")</f>
        <v>15.434402817718897</v>
      </c>
      <c r="T162" s="72">
        <f>IF('Interface nominal'!C162 = "2019-20", 1, 0)</f>
        <v>0</v>
      </c>
      <c r="U162" s="72">
        <f t="shared" si="15"/>
        <v>0</v>
      </c>
    </row>
    <row r="163" spans="1:21" x14ac:dyDescent="0.4">
      <c r="A163" s="63" t="str">
        <f t="shared" si="11"/>
        <v>WSH20</v>
      </c>
      <c r="B163" s="63" t="s">
        <v>361</v>
      </c>
      <c r="C163" s="63" t="s">
        <v>255</v>
      </c>
      <c r="D163" s="72">
        <f>_xlfn.IFNA(SUM('Stata dataset (nominal)'!E162:K162, 'Stata dataset (nominal)'!AB162, 'Stata dataset (nominal)'!AD162), "")</f>
        <v>60.483000000000004</v>
      </c>
      <c r="E163" s="72">
        <f>_xlfn.IFNA('Stata dataset (nominal)'!F162+'Stata dataset (nominal)'!G162, "")</f>
        <v>27.515999999999998</v>
      </c>
      <c r="F163" s="72">
        <f t="shared" si="14"/>
        <v>32.967000000000006</v>
      </c>
      <c r="G163" s="72">
        <f>_xlfn.IFNA(IF(C163 &lt; "2019-20", $D163, SUM('Stata dataset (nominal)'!E162:F162, 'Stata dataset (nominal)'!H162:K162, 'Stata dataset (nominal)'!N162, 'Stata dataset (nominal)'!AB162, 'Stata dataset (nominal)'!AD162)), "")</f>
        <v>38.445</v>
      </c>
      <c r="H163" s="72" t="str">
        <f>IFERROR(IF('Interface nominal'!$C163 &lt; "2019-20", $E163, 'Stata dataset (nominal)'!F162+'Stata dataset (nominal)'!N162), "")</f>
        <v/>
      </c>
      <c r="I163" s="72" t="str">
        <f t="shared" si="12"/>
        <v/>
      </c>
      <c r="J163" s="72">
        <f>_xlfn.IFNA(SUM('Stata dataset (nominal)'!E162:K162, 'Stata dataset (nominal)'!AC162, 'Stata dataset (nominal)'!AD162), "")</f>
        <v>58.943636363636372</v>
      </c>
      <c r="K163" s="72">
        <f t="shared" si="17"/>
        <v>31.427636363636374</v>
      </c>
      <c r="L163" s="72">
        <f>_xlfn.IFNA(IF(C163 &lt; "2019-20", $J163, SUM('Stata dataset (nominal)'!E162:F162, 'Stata dataset (nominal)'!H162:K162, 'Stata dataset (nominal)'!N162, 'Stata dataset (nominal)'!AC162:AD162)), "")</f>
        <v>36.905636363636368</v>
      </c>
      <c r="M163" s="72">
        <f t="shared" si="18"/>
        <v>9.3896363636363702</v>
      </c>
      <c r="N163" s="72">
        <f>_xlfn.IFNA(SUM('Stata dataset (real)'!O163:T163), "")</f>
        <v>1411.9749999999999</v>
      </c>
      <c r="O163" s="72">
        <f>_xlfn.IFNA(SUM('Stata dataset (real)'!R163, 'Stata dataset (real)'!S163, 'Stata dataset (real)'!T163)/'Interface nominal'!$N163, "")</f>
        <v>0.4662759609766462</v>
      </c>
      <c r="P163" s="72">
        <f>_xlfn.IFNA(SUM('Stata dataset (real)'!Q163, 'Stata dataset (real)'!T163)/$N163, "")</f>
        <v>0.84981745427504018</v>
      </c>
      <c r="Q163" s="72">
        <f>_xlfn.IFNA('Stata dataset (nominal)'!AA162*1000/'Interface nominal'!N163, "")</f>
        <v>415.23936330317463</v>
      </c>
      <c r="R163" s="72">
        <f>_xlfn.IFNA('Stata dataset (real)'!U163, "")</f>
        <v>23.891982660168679</v>
      </c>
      <c r="S163" s="72">
        <f>_xlfn.IFNA('Stata dataset (real)'!Z163, "")</f>
        <v>15.407730450629964</v>
      </c>
      <c r="T163" s="72">
        <f>IF('Interface nominal'!C163 = "2019-20", 1, 0)</f>
        <v>1</v>
      </c>
      <c r="U163" s="72">
        <f t="shared" si="15"/>
        <v>0</v>
      </c>
    </row>
    <row r="164" spans="1:21" x14ac:dyDescent="0.4">
      <c r="A164" s="63" t="str">
        <f t="shared" si="11"/>
        <v>WSH21</v>
      </c>
      <c r="B164" s="63" t="s">
        <v>361</v>
      </c>
      <c r="C164" s="63" t="s">
        <v>257</v>
      </c>
      <c r="D164" s="72">
        <f>_xlfn.IFNA(SUM('Stata dataset (nominal)'!E163:K163, 'Stata dataset (nominal)'!AB163, 'Stata dataset (nominal)'!AD163), "")</f>
        <v>65.47</v>
      </c>
      <c r="E164" s="72">
        <f>_xlfn.IFNA('Stata dataset (nominal)'!F163+'Stata dataset (nominal)'!G163, "")</f>
        <v>36.536999999999999</v>
      </c>
      <c r="F164" s="72">
        <f t="shared" si="14"/>
        <v>28.933</v>
      </c>
      <c r="G164" s="72">
        <f>_xlfn.IFNA(IF(C164 &lt; "2019-20", $D164, SUM('Stata dataset (nominal)'!E163:F163, 'Stata dataset (nominal)'!H163:K163, 'Stata dataset (nominal)'!N163, 'Stata dataset (nominal)'!AB163, 'Stata dataset (nominal)'!AD163)), "")</f>
        <v>34.024999999999999</v>
      </c>
      <c r="H164" s="72" t="str">
        <f>IFERROR(IF('Interface nominal'!$C164 &lt; "2019-20", $E164, 'Stata dataset (nominal)'!F163+'Stata dataset (nominal)'!N163), "")</f>
        <v/>
      </c>
      <c r="I164" s="72" t="str">
        <f t="shared" si="12"/>
        <v/>
      </c>
      <c r="J164" s="72">
        <f>_xlfn.IFNA(SUM('Stata dataset (nominal)'!E163:K163, 'Stata dataset (nominal)'!AC163, 'Stata dataset (nominal)'!AD163), "")</f>
        <v>64.76163636363637</v>
      </c>
      <c r="K164" s="72">
        <f t="shared" si="17"/>
        <v>28.224636363636371</v>
      </c>
      <c r="L164" s="72">
        <f>_xlfn.IFNA(IF(C164 &lt; "2019-20", $J164, SUM('Stata dataset (nominal)'!E163:F163, 'Stata dataset (nominal)'!H163:K163, 'Stata dataset (nominal)'!N163, 'Stata dataset (nominal)'!AC163:AD163)), "")</f>
        <v>33.316636363636363</v>
      </c>
      <c r="M164" s="72">
        <f t="shared" si="18"/>
        <v>-3.2203636363636363</v>
      </c>
      <c r="N164" s="72">
        <f>_xlfn.IFNA(SUM('Stata dataset (real)'!O164:T164), "")</f>
        <v>1426.1889999999999</v>
      </c>
      <c r="O164" s="72">
        <f>_xlfn.IFNA(SUM('Stata dataset (real)'!R164, 'Stata dataset (real)'!S164, 'Stata dataset (real)'!T164)/'Interface nominal'!$N164, "")</f>
        <v>0.47520560037975335</v>
      </c>
      <c r="P164" s="72">
        <f>_xlfn.IFNA(SUM('Stata dataset (real)'!Q164, 'Stata dataset (real)'!T164)/$N164, "")</f>
        <v>0.85025757455708906</v>
      </c>
      <c r="Q164" s="72">
        <f>_xlfn.IFNA('Stata dataset (nominal)'!AA163*1000/'Interface nominal'!N164, "")</f>
        <v>427.29189469277918</v>
      </c>
      <c r="R164" s="72">
        <f>_xlfn.IFNA('Stata dataset (real)'!U164, "")</f>
        <v>23.501770068899919</v>
      </c>
      <c r="S164" s="72">
        <f>_xlfn.IFNA('Stata dataset (real)'!Z164, "")</f>
        <v>15.407730450629964</v>
      </c>
      <c r="T164" s="72">
        <f>IF('Interface nominal'!C164 = "2019-20", 1, 0)</f>
        <v>0</v>
      </c>
      <c r="U164" s="72">
        <f t="shared" si="15"/>
        <v>1</v>
      </c>
    </row>
    <row r="165" spans="1:21" x14ac:dyDescent="0.4">
      <c r="A165" s="63" t="str">
        <f t="shared" si="11"/>
        <v>WSH22</v>
      </c>
      <c r="B165" s="63" t="s">
        <v>361</v>
      </c>
      <c r="C165" s="63" t="s">
        <v>259</v>
      </c>
      <c r="D165" s="72">
        <f>_xlfn.IFNA(SUM('Stata dataset (nominal)'!E164:K164, 'Stata dataset (nominal)'!AB164, 'Stata dataset (nominal)'!AD164), "")</f>
        <v>53.86</v>
      </c>
      <c r="E165" s="72">
        <f>_xlfn.IFNA('Stata dataset (nominal)'!F164+'Stata dataset (nominal)'!G164, "")</f>
        <v>23.819000000000003</v>
      </c>
      <c r="F165" s="72">
        <f t="shared" si="14"/>
        <v>30.040999999999997</v>
      </c>
      <c r="G165" s="72">
        <f>_xlfn.IFNA(IF(C165 &lt; "2019-20", $D165, SUM('Stata dataset (nominal)'!E164:F164, 'Stata dataset (nominal)'!H164:K164, 'Stata dataset (nominal)'!N164, 'Stata dataset (nominal)'!AB164, 'Stata dataset (nominal)'!AD164)), "")</f>
        <v>35.419999999999995</v>
      </c>
      <c r="H165" s="72" t="str">
        <f>IFERROR(IF('Interface nominal'!$C165 &lt; "2019-20", $E165, 'Stata dataset (nominal)'!F164+'Stata dataset (nominal)'!N164), "")</f>
        <v/>
      </c>
      <c r="I165" s="72" t="str">
        <f t="shared" si="12"/>
        <v/>
      </c>
      <c r="J165" s="72">
        <f>_xlfn.IFNA(SUM('Stata dataset (nominal)'!E164:K164, 'Stata dataset (nominal)'!AC164, 'Stata dataset (nominal)'!AD164), "")</f>
        <v>52.216636363636368</v>
      </c>
      <c r="K165" s="72">
        <f t="shared" si="17"/>
        <v>28.397636363636366</v>
      </c>
      <c r="L165" s="72">
        <f>_xlfn.IFNA(IF(C165 &lt; "2019-20", $J165, SUM('Stata dataset (nominal)'!E164:F164, 'Stata dataset (nominal)'!H164:K164, 'Stata dataset (nominal)'!N164, 'Stata dataset (nominal)'!AC164:AD164)), "")</f>
        <v>33.776636363636364</v>
      </c>
      <c r="M165" s="72">
        <f t="shared" si="18"/>
        <v>9.957636363636361</v>
      </c>
      <c r="N165" s="72">
        <f>_xlfn.IFNA(SUM('Stata dataset (real)'!O165:T165), "")</f>
        <v>1438.0419999999999</v>
      </c>
      <c r="O165" s="72">
        <f>_xlfn.IFNA(SUM('Stata dataset (real)'!R165, 'Stata dataset (real)'!S165, 'Stata dataset (real)'!T165)/'Interface nominal'!$N165, "")</f>
        <v>0.48457207786698864</v>
      </c>
      <c r="P165" s="72">
        <f>_xlfn.IFNA(SUM('Stata dataset (real)'!Q165, 'Stata dataset (real)'!T165)/$N165, "")</f>
        <v>0.85051966493329134</v>
      </c>
      <c r="Q165" s="72">
        <f>_xlfn.IFNA('Stata dataset (nominal)'!AA164*1000/'Interface nominal'!N165, "")</f>
        <v>429.37063034320278</v>
      </c>
      <c r="R165" s="72">
        <f>_xlfn.IFNA('Stata dataset (real)'!U165, "")</f>
        <v>21.494401985015017</v>
      </c>
      <c r="S165" s="72">
        <f>_xlfn.IFNA('Stata dataset (real)'!Z165, "")</f>
        <v>15.407730450629964</v>
      </c>
      <c r="T165" s="72">
        <f>IF('Interface nominal'!C165 = "2019-20", 1, 0)</f>
        <v>0</v>
      </c>
      <c r="U165" s="72">
        <f t="shared" si="15"/>
        <v>0</v>
      </c>
    </row>
    <row r="166" spans="1:21" x14ac:dyDescent="0.4">
      <c r="A166" s="63" t="str">
        <f t="shared" si="11"/>
        <v>WSH23</v>
      </c>
      <c r="B166" s="63" t="s">
        <v>361</v>
      </c>
      <c r="C166" s="63" t="s">
        <v>261</v>
      </c>
      <c r="D166" s="72">
        <f>_xlfn.IFNA(SUM('Stata dataset (nominal)'!E165:K165, 'Stata dataset (nominal)'!AB165, 'Stata dataset (nominal)'!AD165), "")</f>
        <v>68.091999999999999</v>
      </c>
      <c r="E166" s="72">
        <f>_xlfn.IFNA('Stata dataset (nominal)'!F165+'Stata dataset (nominal)'!G165, "")</f>
        <v>28.073</v>
      </c>
      <c r="F166" s="72">
        <f t="shared" si="14"/>
        <v>40.018999999999998</v>
      </c>
      <c r="G166" s="72">
        <f>_xlfn.IFNA(IF(C166 &lt; "2019-20", $D166, SUM('Stata dataset (real)'!E166:F166, 'Stata dataset (real)'!H166:K166, 'Stata dataset (real)'!N166, 'Stata dataset (real)'!AB166, 'Stata dataset (real)'!AD166)), "")</f>
        <v>44.787000000000006</v>
      </c>
      <c r="H166" s="72" t="str">
        <f>IFERROR(IF('Interface nominal'!$C166 &lt; "2019-20", $E166, 'Stata dataset (nominal)'!F165+'Stata dataset (nominal)'!N165), "")</f>
        <v/>
      </c>
      <c r="I166" s="72" t="str">
        <f t="shared" si="12"/>
        <v/>
      </c>
      <c r="J166" s="72">
        <f>_xlfn.IFNA(SUM('Stata dataset (nominal)'!E165:K165, 'Stata dataset (nominal)'!AC165, 'Stata dataset (nominal)'!AD165), "")</f>
        <v>66.827636363636358</v>
      </c>
      <c r="K166" s="72">
        <f t="shared" si="17"/>
        <v>38.754636363636358</v>
      </c>
      <c r="L166" s="72">
        <f>_xlfn.IFNA(IF(C166 &lt; "2019-20", $J166, SUM('Stata dataset (nominal)'!E165:F165, 'Stata dataset (nominal)'!H165:K165, 'Stata dataset (nominal)'!N165, 'Stata dataset (nominal)'!AC165:AD165)), "")</f>
        <v>43.522636363636373</v>
      </c>
      <c r="M166" s="72">
        <f t="shared" si="18"/>
        <v>15.449636363636372</v>
      </c>
      <c r="N166" s="72">
        <f>_xlfn.IFNA(SUM('Stata dataset (real)'!O166:T166), "")</f>
        <v>1444.375</v>
      </c>
      <c r="O166" s="72">
        <f>_xlfn.IFNA(SUM('Stata dataset (real)'!R166, 'Stata dataset (real)'!S166, 'Stata dataset (real)'!T166)/'Interface nominal'!$N166, "")</f>
        <v>0.49558044136737339</v>
      </c>
      <c r="P166" s="72">
        <f>_xlfn.IFNA(SUM('Stata dataset (real)'!Q166, 'Stata dataset (real)'!T166)/$N166, "")</f>
        <v>0.85050212029424488</v>
      </c>
      <c r="Q166" s="72">
        <f>_xlfn.IFNA('Stata dataset (nominal)'!AA165*1000/'Interface nominal'!N166, "")</f>
        <v>437.701427953267</v>
      </c>
      <c r="R166" s="72">
        <f>_xlfn.IFNA('Stata dataset (real)'!U166, "")</f>
        <v>22.423084979752293</v>
      </c>
      <c r="S166" s="72">
        <f>_xlfn.IFNA('Stata dataset (real)'!Z166, "")</f>
        <v>15.407730450629964</v>
      </c>
      <c r="T166" s="72">
        <f>IF('Interface nominal'!C166 = "2019-20", 1, 0)</f>
        <v>0</v>
      </c>
      <c r="U166" s="72">
        <f t="shared" si="15"/>
        <v>0</v>
      </c>
    </row>
    <row r="167" spans="1:21" x14ac:dyDescent="0.4">
      <c r="A167" s="63" t="str">
        <f t="shared" ref="A167:A173" si="20">B167&amp;RIGHT(C167,2)</f>
        <v>WSH24</v>
      </c>
      <c r="B167" s="63" t="s">
        <v>361</v>
      </c>
      <c r="C167" s="160" t="s">
        <v>263</v>
      </c>
      <c r="D167" s="72">
        <f>_xlfn.IFNA(SUM('Stata dataset (nominal)'!E166:K166, 'Stata dataset (nominal)'!AB166, 'Stata dataset (nominal)'!AD166), "")</f>
        <v>67.182999999999993</v>
      </c>
      <c r="E167" s="72">
        <f>_xlfn.IFNA('Stata dataset (nominal)'!F166+'Stata dataset (nominal)'!G166, "")</f>
        <v>31.134999999999998</v>
      </c>
      <c r="F167" s="72">
        <f t="shared" si="14"/>
        <v>36.047999999999995</v>
      </c>
      <c r="G167" s="72"/>
      <c r="H167" s="72"/>
      <c r="I167" s="72"/>
      <c r="J167" s="72">
        <f>_xlfn.IFNA(SUM('Stata dataset (nominal)'!E166:K166, 'Stata dataset (nominal)'!AC166, 'Stata dataset (nominal)'!AD166), "")</f>
        <v>64.444636363636363</v>
      </c>
      <c r="K167" s="72">
        <f t="shared" si="17"/>
        <v>33.309636363636365</v>
      </c>
      <c r="L167" s="72">
        <f>_xlfn.IFNA(IF(C167 &lt; "2019-20", $J167, SUM('Stata dataset (nominal)'!E166:F166, 'Stata dataset (nominal)'!H166:K166, 'Stata dataset (nominal)'!N166, 'Stata dataset (nominal)'!AC166:AD166)), "")</f>
        <v>38.01763636363637</v>
      </c>
      <c r="M167" s="72">
        <f t="shared" si="18"/>
        <v>6.8826363636363723</v>
      </c>
      <c r="N167" s="72">
        <f>_xlfn.IFNA(SUM('Stata dataset (real)'!O167:T167), "")</f>
        <v>1454.6990000000001</v>
      </c>
      <c r="O167" s="72">
        <f>_xlfn.IFNA(SUM('Stata dataset (real)'!R167, 'Stata dataset (real)'!S167, 'Stata dataset (real)'!T167)/'Interface nominal'!$N167, "")</f>
        <v>0.5102760089888011</v>
      </c>
      <c r="P167" s="72">
        <f>_xlfn.IFNA(SUM('Stata dataset (real)'!Q167, 'Stata dataset (real)'!T167)/$N167, "")</f>
        <v>0.85115271269176651</v>
      </c>
      <c r="Q167" s="72">
        <f>_xlfn.IFNA('Stata dataset (nominal)'!AA166*1000/'Interface nominal'!N167, "")</f>
        <v>477.30492699864368</v>
      </c>
      <c r="R167" s="72">
        <f>_xlfn.IFNA('Stata dataset (real)'!U167, "")</f>
        <v>22.106221772431223</v>
      </c>
      <c r="S167" s="72">
        <f>_xlfn.IFNA('Stata dataset (real)'!Z167, "")</f>
        <v>15.407730450629964</v>
      </c>
      <c r="T167" s="72">
        <f>IF('Interface nominal'!C167 = "2019-20", 1, 0)</f>
        <v>0</v>
      </c>
      <c r="U167" s="72">
        <f t="shared" si="15"/>
        <v>0</v>
      </c>
    </row>
    <row r="168" spans="1:21" x14ac:dyDescent="0.4">
      <c r="A168" s="63" t="str">
        <f t="shared" si="20"/>
        <v>WSH25</v>
      </c>
      <c r="B168" s="63" t="s">
        <v>361</v>
      </c>
      <c r="C168" s="160" t="s">
        <v>516</v>
      </c>
      <c r="D168" s="72">
        <f>_xlfn.IFNA(SUM('Stata dataset (nominal)'!E167:K167, 'Stata dataset (nominal)'!AB167, 'Stata dataset (nominal)'!AD167), "")</f>
        <v>64.628858064679974</v>
      </c>
      <c r="E168" s="72">
        <f>_xlfn.IFNA('Stata dataset (nominal)'!F167+'Stata dataset (nominal)'!G167, "")</f>
        <v>26.019087097866574</v>
      </c>
      <c r="F168" s="72">
        <f t="shared" si="14"/>
        <v>38.6097709668134</v>
      </c>
      <c r="G168" s="72"/>
      <c r="H168" s="72"/>
      <c r="I168" s="72"/>
      <c r="J168" s="72">
        <f>_xlfn.IFNA(SUM('Stata dataset (nominal)'!E167:K167, 'Stata dataset (nominal)'!AC167, 'Stata dataset (nominal)'!AD167), "")</f>
        <v>56.286298857094472</v>
      </c>
      <c r="K168" s="72">
        <f t="shared" si="17"/>
        <v>30.267211759227898</v>
      </c>
      <c r="L168" s="72">
        <f>_xlfn.IFNA(IF(C168 &lt; "2019-20", $J168, SUM('Stata dataset (nominal)'!E167:F167, 'Stata dataset (nominal)'!H167:K167, 'Stata dataset (nominal)'!N167, 'Stata dataset (nominal)'!AC167:AD167)), "")</f>
        <v>56.286298857094479</v>
      </c>
      <c r="M168" s="72">
        <f t="shared" si="18"/>
        <v>30.267211759227905</v>
      </c>
      <c r="N168" s="72">
        <f>_xlfn.IFNA(SUM('Stata dataset (real)'!O168:T168), "")</f>
        <v>1464.0349999999999</v>
      </c>
      <c r="O168" s="72">
        <f>_xlfn.IFNA(SUM('Stata dataset (real)'!R168, 'Stata dataset (real)'!S168, 'Stata dataset (real)'!T168)/'Interface nominal'!$N168, "")</f>
        <v>0.52265826978180163</v>
      </c>
      <c r="P168" s="72">
        <f>_xlfn.IFNA(SUM('Stata dataset (real)'!Q168, 'Stata dataset (real)'!T168)/$N168, "")</f>
        <v>0.8514530048803477</v>
      </c>
      <c r="Q168" s="72">
        <f>_xlfn.IFNA('Stata dataset (nominal)'!AA167*1000/'Interface nominal'!N168, "")</f>
        <v>451.0875995075483</v>
      </c>
      <c r="R168" s="72" t="str">
        <f>_xlfn.IFNA('Stata dataset (real)'!U168, "")</f>
        <v/>
      </c>
      <c r="S168" s="72" t="str">
        <f>_xlfn.IFNA('Stata dataset (real)'!Z168, "")</f>
        <v/>
      </c>
      <c r="T168" s="72">
        <f>IF('Interface nominal'!C168 = "2019-20", 1, 0)</f>
        <v>0</v>
      </c>
      <c r="U168" s="72">
        <f t="shared" si="15"/>
        <v>0</v>
      </c>
    </row>
    <row r="169" spans="1:21" x14ac:dyDescent="0.4">
      <c r="A169" s="63" t="str">
        <f t="shared" si="20"/>
        <v>WSH26</v>
      </c>
      <c r="B169" s="63" t="s">
        <v>361</v>
      </c>
      <c r="C169" s="160" t="s">
        <v>518</v>
      </c>
      <c r="D169" s="72">
        <f>_xlfn.IFNA(SUM('Stata dataset (nominal)'!E168:K168, 'Stata dataset (nominal)'!AB168, 'Stata dataset (nominal)'!AD168), "")</f>
        <v>62.88822229350238</v>
      </c>
      <c r="E169" s="72">
        <f>_xlfn.IFNA('Stata dataset (nominal)'!F168+'Stata dataset (nominal)'!G168, "")</f>
        <v>26.613572946037934</v>
      </c>
      <c r="F169" s="72">
        <f t="shared" si="14"/>
        <v>36.274649347464447</v>
      </c>
      <c r="G169" s="72"/>
      <c r="H169" s="72"/>
      <c r="I169" s="72"/>
      <c r="J169" s="72">
        <f>_xlfn.IFNA(SUM('Stata dataset (nominal)'!E168:K168, 'Stata dataset (nominal)'!AC168, 'Stata dataset (nominal)'!AD168), "")</f>
        <v>54.431324923912129</v>
      </c>
      <c r="K169" s="72">
        <f t="shared" si="17"/>
        <v>27.817751977874195</v>
      </c>
      <c r="L169" s="72">
        <f>_xlfn.IFNA(IF(C169 &lt; "2019-20", $J169, SUM('Stata dataset (nominal)'!E168:F168, 'Stata dataset (nominal)'!H168:K168, 'Stata dataset (nominal)'!N168, 'Stata dataset (nominal)'!AC168:AD168)), "")</f>
        <v>54.431324923912129</v>
      </c>
      <c r="M169" s="72">
        <f t="shared" si="18"/>
        <v>27.817751977874195</v>
      </c>
      <c r="N169" s="72">
        <f>_xlfn.IFNA(SUM('Stata dataset (real)'!O169:T169), "")</f>
        <v>1473.4269999999999</v>
      </c>
      <c r="O169" s="72">
        <f>_xlfn.IFNA(SUM('Stata dataset (real)'!R169, 'Stata dataset (real)'!S169, 'Stata dataset (real)'!T169)/'Interface nominal'!$N169, "")</f>
        <v>0.53473025809897612</v>
      </c>
      <c r="P169" s="72">
        <f>_xlfn.IFNA(SUM('Stata dataset (real)'!Q169, 'Stata dataset (real)'!T169)/$N169, "")</f>
        <v>0.85148636478088169</v>
      </c>
      <c r="Q169" s="72">
        <f>_xlfn.IFNA('Stata dataset (nominal)'!AA168*1000/'Interface nominal'!N169, "")</f>
        <v>549.17597774060812</v>
      </c>
      <c r="R169" s="72" t="str">
        <f>_xlfn.IFNA('Stata dataset (real)'!U169, "")</f>
        <v/>
      </c>
      <c r="S169" s="72" t="str">
        <f>_xlfn.IFNA('Stata dataset (real)'!Z169, "")</f>
        <v/>
      </c>
      <c r="T169" s="72">
        <f>IF('Interface nominal'!C169 = "2019-20", 1, 0)</f>
        <v>0</v>
      </c>
      <c r="U169" s="72">
        <f t="shared" si="15"/>
        <v>0</v>
      </c>
    </row>
    <row r="170" spans="1:21" x14ac:dyDescent="0.4">
      <c r="A170" s="63" t="str">
        <f t="shared" si="20"/>
        <v>WSH27</v>
      </c>
      <c r="B170" s="63" t="s">
        <v>361</v>
      </c>
      <c r="C170" s="160" t="s">
        <v>519</v>
      </c>
      <c r="D170" s="72">
        <f>_xlfn.IFNA(SUM('Stata dataset (nominal)'!E169:K169, 'Stata dataset (nominal)'!AB169, 'Stata dataset (nominal)'!AD169), "")</f>
        <v>60.899944683635709</v>
      </c>
      <c r="E170" s="72">
        <f>_xlfn.IFNA('Stata dataset (nominal)'!F169+'Stata dataset (nominal)'!G169, "")</f>
        <v>27.104112801045463</v>
      </c>
      <c r="F170" s="72">
        <f t="shared" si="14"/>
        <v>33.79583188259025</v>
      </c>
      <c r="G170" s="72"/>
      <c r="H170" s="72"/>
      <c r="I170" s="72"/>
      <c r="J170" s="72">
        <f>_xlfn.IFNA(SUM('Stata dataset (nominal)'!E169:K169, 'Stata dataset (nominal)'!AC169, 'Stata dataset (nominal)'!AD169), "")</f>
        <v>54.577042750188873</v>
      </c>
      <c r="K170" s="72">
        <f t="shared" si="17"/>
        <v>27.47292994914341</v>
      </c>
      <c r="L170" s="72">
        <f>_xlfn.IFNA(IF(C170 &lt; "2019-20", $J170, SUM('Stata dataset (nominal)'!E169:F169, 'Stata dataset (nominal)'!H169:K169, 'Stata dataset (nominal)'!N169, 'Stata dataset (nominal)'!AC169:AD169)), "")</f>
        <v>54.577042750188873</v>
      </c>
      <c r="M170" s="72">
        <f t="shared" si="18"/>
        <v>27.47292994914341</v>
      </c>
      <c r="N170" s="72">
        <f>_xlfn.IFNA(SUM('Stata dataset (real)'!O170:T170), "")</f>
        <v>1482.6150000000002</v>
      </c>
      <c r="O170" s="72">
        <f>_xlfn.IFNA(SUM('Stata dataset (real)'!R170, 'Stata dataset (real)'!S170, 'Stata dataset (real)'!T170)/'Interface nominal'!$N170, "")</f>
        <v>0.55687956752090051</v>
      </c>
      <c r="P170" s="72">
        <f>_xlfn.IFNA(SUM('Stata dataset (real)'!Q170, 'Stata dataset (real)'!T170)/$N170, "")</f>
        <v>0.85151168712039182</v>
      </c>
      <c r="Q170" s="72">
        <f>_xlfn.IFNA('Stata dataset (nominal)'!AA169*1000/'Interface nominal'!N170, "")</f>
        <v>583.42651030556681</v>
      </c>
      <c r="R170" s="72" t="str">
        <f>_xlfn.IFNA('Stata dataset (real)'!U170, "")</f>
        <v/>
      </c>
      <c r="S170" s="72" t="str">
        <f>_xlfn.IFNA('Stata dataset (real)'!Z170, "")</f>
        <v/>
      </c>
      <c r="T170" s="72">
        <f>IF('Interface nominal'!C170 = "2019-20", 1, 0)</f>
        <v>0</v>
      </c>
      <c r="U170" s="72">
        <f t="shared" si="15"/>
        <v>0</v>
      </c>
    </row>
    <row r="171" spans="1:21" x14ac:dyDescent="0.4">
      <c r="A171" s="63" t="str">
        <f t="shared" si="20"/>
        <v>WSH28</v>
      </c>
      <c r="B171" s="63" t="s">
        <v>361</v>
      </c>
      <c r="C171" s="160" t="s">
        <v>520</v>
      </c>
      <c r="D171" s="72">
        <f>_xlfn.IFNA(SUM('Stata dataset (nominal)'!E170:K170, 'Stata dataset (nominal)'!AB170, 'Stata dataset (nominal)'!AD170), "")</f>
        <v>61.348300013029892</v>
      </c>
      <c r="E171" s="72">
        <f>_xlfn.IFNA('Stata dataset (nominal)'!F170+'Stata dataset (nominal)'!G170, "")</f>
        <v>27.396549835170347</v>
      </c>
      <c r="F171" s="72">
        <f t="shared" si="14"/>
        <v>33.951750177859545</v>
      </c>
      <c r="G171" s="72"/>
      <c r="H171" s="72"/>
      <c r="I171" s="72"/>
      <c r="J171" s="72">
        <f>_xlfn.IFNA(SUM('Stata dataset (nominal)'!E170:K170, 'Stata dataset (nominal)'!AC170, 'Stata dataset (nominal)'!AD170), "")</f>
        <v>54.801152742014757</v>
      </c>
      <c r="K171" s="72">
        <f t="shared" si="17"/>
        <v>27.40460290684441</v>
      </c>
      <c r="L171" s="72">
        <f>_xlfn.IFNA(IF(C171 &lt; "2019-20", $J171, SUM('Stata dataset (nominal)'!E170:F170, 'Stata dataset (nominal)'!H170:K170, 'Stata dataset (nominal)'!N170, 'Stata dataset (nominal)'!AC170:AD170)), "")</f>
        <v>54.801152742014757</v>
      </c>
      <c r="M171" s="72">
        <f t="shared" si="18"/>
        <v>27.40460290684441</v>
      </c>
      <c r="N171" s="72">
        <f>_xlfn.IFNA(SUM('Stata dataset (real)'!O171:T171), "")</f>
        <v>1491.8340000000001</v>
      </c>
      <c r="O171" s="72">
        <f>_xlfn.IFNA(SUM('Stata dataset (real)'!R171, 'Stata dataset (real)'!S171, 'Stata dataset (real)'!T171)/'Interface nominal'!$N171, "")</f>
        <v>0.58967016437485675</v>
      </c>
      <c r="P171" s="72">
        <f>_xlfn.IFNA(SUM('Stata dataset (real)'!Q171, 'Stata dataset (real)'!T171)/$N171, "")</f>
        <v>0.85154112320807818</v>
      </c>
      <c r="Q171" s="72">
        <f>_xlfn.IFNA('Stata dataset (nominal)'!AA170*1000/'Interface nominal'!N171, "")</f>
        <v>627.29026559175998</v>
      </c>
      <c r="R171" s="72" t="str">
        <f>_xlfn.IFNA('Stata dataset (real)'!U171, "")</f>
        <v/>
      </c>
      <c r="S171" s="72" t="str">
        <f>_xlfn.IFNA('Stata dataset (real)'!Z171, "")</f>
        <v/>
      </c>
      <c r="T171" s="72">
        <f>IF('Interface nominal'!C171 = "2019-20", 1, 0)</f>
        <v>0</v>
      </c>
      <c r="U171" s="72">
        <f t="shared" si="15"/>
        <v>0</v>
      </c>
    </row>
    <row r="172" spans="1:21" x14ac:dyDescent="0.4">
      <c r="A172" s="63" t="str">
        <f t="shared" si="20"/>
        <v>WSH29</v>
      </c>
      <c r="B172" s="63" t="s">
        <v>361</v>
      </c>
      <c r="C172" s="160" t="s">
        <v>521</v>
      </c>
      <c r="D172" s="72">
        <f>_xlfn.IFNA(SUM('Stata dataset (nominal)'!E171:K171, 'Stata dataset (nominal)'!AB171, 'Stata dataset (nominal)'!AD171), "")</f>
        <v>61.55554006036791</v>
      </c>
      <c r="E172" s="72">
        <f>_xlfn.IFNA('Stata dataset (nominal)'!F171+'Stata dataset (nominal)'!G171, "")</f>
        <v>27.938613593939792</v>
      </c>
      <c r="F172" s="72">
        <f t="shared" si="14"/>
        <v>33.616926466428119</v>
      </c>
      <c r="G172" s="72"/>
      <c r="H172" s="72"/>
      <c r="I172" s="72"/>
      <c r="J172" s="72">
        <f>_xlfn.IFNA(SUM('Stata dataset (nominal)'!E171:K171, 'Stata dataset (nominal)'!AC171, 'Stata dataset (nominal)'!AD171), "")</f>
        <v>55.576824605660732</v>
      </c>
      <c r="K172" s="72">
        <f t="shared" si="17"/>
        <v>27.638211011720941</v>
      </c>
      <c r="L172" s="72">
        <f>_xlfn.IFNA(IF(C172 &lt; "2019-20", $J172, SUM('Stata dataset (nominal)'!E171:F171, 'Stata dataset (nominal)'!H171:K171, 'Stata dataset (nominal)'!N171, 'Stata dataset (nominal)'!AC171:AD171)), "")</f>
        <v>55.576824605660725</v>
      </c>
      <c r="M172" s="72">
        <f t="shared" si="18"/>
        <v>27.638211011720934</v>
      </c>
      <c r="N172" s="72">
        <f>_xlfn.IFNA(SUM('Stata dataset (real)'!O172:T172), "")</f>
        <v>1501.127</v>
      </c>
      <c r="O172" s="72">
        <f>_xlfn.IFNA(SUM('Stata dataset (real)'!R172, 'Stata dataset (real)'!S172, 'Stata dataset (real)'!T172)/'Interface nominal'!$N172, "")</f>
        <v>0.62246432180621625</v>
      </c>
      <c r="P172" s="72">
        <f>_xlfn.IFNA(SUM('Stata dataset (real)'!Q172, 'Stata dataset (real)'!T172)/$N172, "")</f>
        <v>0.85157218543134594</v>
      </c>
      <c r="Q172" s="72">
        <f>_xlfn.IFNA('Stata dataset (nominal)'!AA171*1000/'Interface nominal'!N172, "")</f>
        <v>662.39537882531761</v>
      </c>
      <c r="R172" s="72" t="str">
        <f>_xlfn.IFNA('Stata dataset (real)'!U172, "")</f>
        <v/>
      </c>
      <c r="S172" s="72" t="str">
        <f>_xlfn.IFNA('Stata dataset (real)'!Z172, "")</f>
        <v/>
      </c>
      <c r="T172" s="72">
        <f>IF('Interface nominal'!C172 = "2019-20", 1, 0)</f>
        <v>0</v>
      </c>
      <c r="U172" s="72">
        <f t="shared" si="15"/>
        <v>0</v>
      </c>
    </row>
    <row r="173" spans="1:21" x14ac:dyDescent="0.4">
      <c r="A173" s="63" t="str">
        <f t="shared" si="20"/>
        <v>WSH30</v>
      </c>
      <c r="B173" s="63" t="s">
        <v>361</v>
      </c>
      <c r="C173" s="160" t="s">
        <v>522</v>
      </c>
      <c r="D173" s="72">
        <f>_xlfn.IFNA(SUM('Stata dataset (nominal)'!E172:K172, 'Stata dataset (nominal)'!AB172, 'Stata dataset (nominal)'!AD172), "")</f>
        <v>62.973369841585686</v>
      </c>
      <c r="E173" s="72">
        <f>_xlfn.IFNA('Stata dataset (nominal)'!F172+'Stata dataset (nominal)'!G172, "")</f>
        <v>28.387269544273991</v>
      </c>
      <c r="F173" s="72">
        <f t="shared" si="14"/>
        <v>34.586100297311695</v>
      </c>
      <c r="G173" s="72"/>
      <c r="H173" s="72"/>
      <c r="I173" s="72"/>
      <c r="J173" s="72">
        <f>_xlfn.IFNA(SUM('Stata dataset (nominal)'!E172:K172, 'Stata dataset (nominal)'!AC172, 'Stata dataset (nominal)'!AD172), "")</f>
        <v>56.326892303138436</v>
      </c>
      <c r="K173" s="72">
        <f t="shared" si="17"/>
        <v>27.939622758864445</v>
      </c>
      <c r="L173" s="72">
        <f>_xlfn.IFNA(IF(C173 &lt; "2019-20", $J173, SUM('Stata dataset (nominal)'!E172:F172, 'Stata dataset (nominal)'!H172:K172, 'Stata dataset (nominal)'!N172, 'Stata dataset (nominal)'!AC172:AD172)), "")</f>
        <v>56.326892303138429</v>
      </c>
      <c r="M173" s="72">
        <f t="shared" si="18"/>
        <v>27.939622758864438</v>
      </c>
      <c r="N173" s="72">
        <f>_xlfn.IFNA(SUM('Stata dataset (real)'!O173:T173), "")</f>
        <v>1510.2759999999998</v>
      </c>
      <c r="O173" s="72">
        <f>_xlfn.IFNA(SUM('Stata dataset (real)'!R173, 'Stata dataset (real)'!S173, 'Stata dataset (real)'!T173)/'Interface nominal'!$N173, "")</f>
        <v>0.65524513400199713</v>
      </c>
      <c r="P173" s="72">
        <f>_xlfn.IFNA(SUM('Stata dataset (real)'!Q173, 'Stata dataset (real)'!T173)/$N173, "")</f>
        <v>0.85160394523914851</v>
      </c>
      <c r="Q173" s="72">
        <f>_xlfn.IFNA('Stata dataset (nominal)'!AA172*1000/'Interface nominal'!N173, "")</f>
        <v>700.70777523810409</v>
      </c>
      <c r="R173" s="72" t="str">
        <f>_xlfn.IFNA('Stata dataset (real)'!U173, "")</f>
        <v/>
      </c>
      <c r="S173" s="72" t="str">
        <f>_xlfn.IFNA('Stata dataset (real)'!Z173, "")</f>
        <v/>
      </c>
      <c r="T173" s="72">
        <f>IF('Interface nominal'!C173 = "2019-20", 1, 0)</f>
        <v>0</v>
      </c>
      <c r="U173" s="72">
        <f t="shared" si="15"/>
        <v>0</v>
      </c>
    </row>
    <row r="174" spans="1:21" x14ac:dyDescent="0.4">
      <c r="A174" s="63" t="str">
        <f t="shared" si="11"/>
        <v>WSX14</v>
      </c>
      <c r="B174" s="63" t="s">
        <v>373</v>
      </c>
      <c r="C174" s="63" t="s">
        <v>243</v>
      </c>
      <c r="D174" s="72">
        <f>_xlfn.IFNA(SUM('Stata dataset (nominal)'!E173:K173, 'Stata dataset (nominal)'!AB173, 'Stata dataset (nominal)'!AD173), "")</f>
        <v>26.789000000000005</v>
      </c>
      <c r="E174" s="72">
        <f>_xlfn.IFNA('Stata dataset (nominal)'!F173+'Stata dataset (nominal)'!G173, "")</f>
        <v>14.5</v>
      </c>
      <c r="F174" s="72">
        <f t="shared" si="14"/>
        <v>12.289000000000005</v>
      </c>
      <c r="G174" s="72">
        <f>_xlfn.IFNA(IF(C174 &lt; "2019-20", $D174, SUM('Stata dataset (nominal)'!E173:F173, 'Stata dataset (nominal)'!H173:K173, 'Stata dataset (nominal)'!N173, 'Stata dataset (nominal)'!AB173, 'Stata dataset (nominal)'!AD173)), "")</f>
        <v>26.789000000000005</v>
      </c>
      <c r="H174" s="72">
        <f>IFERROR(IF('Interface nominal'!$C174 &lt; "2019-20", $E174, 'Stata dataset (nominal)'!F173+'Stata dataset (nominal)'!N173), "")</f>
        <v>14.5</v>
      </c>
      <c r="I174" s="72">
        <f t="shared" si="12"/>
        <v>12.289000000000005</v>
      </c>
      <c r="J174" s="72">
        <f>_xlfn.IFNA(SUM('Stata dataset (nominal)'!E173:K173, 'Stata dataset (nominal)'!AC173, 'Stata dataset (nominal)'!AD173), "")</f>
        <v>26.832727272727276</v>
      </c>
      <c r="K174" s="72">
        <f t="shared" si="17"/>
        <v>12.332727272727276</v>
      </c>
      <c r="L174" s="72">
        <f>_xlfn.IFNA(IF(C174 &lt; "2019-20", $J174, SUM('Stata dataset (nominal)'!E173:F173, 'Stata dataset (nominal)'!H173:K173, 'Stata dataset (nominal)'!N173, 'Stata dataset (nominal)'!AC173:AD173)), "")</f>
        <v>26.832727272727276</v>
      </c>
      <c r="M174" s="72">
        <f t="shared" si="18"/>
        <v>12.332727272727276</v>
      </c>
      <c r="N174" s="72">
        <f>_xlfn.IFNA(SUM('Stata dataset (real)'!O174:T174), "")</f>
        <v>1131.2399999999998</v>
      </c>
      <c r="O174" s="72">
        <f>_xlfn.IFNA(SUM('Stata dataset (real)'!R174, 'Stata dataset (real)'!S174, 'Stata dataset (real)'!T174)/'Interface nominal'!$N174, "")</f>
        <v>0.5076279127329304</v>
      </c>
      <c r="P174" s="72">
        <f>_xlfn.IFNA(SUM('Stata dataset (real)'!Q174, 'Stata dataset (real)'!T174)/$N174, "")</f>
        <v>0.43385223294791564</v>
      </c>
      <c r="Q174" s="72">
        <f>_xlfn.IFNA('Stata dataset (nominal)'!AA173*1000/'Interface nominal'!N174, "")</f>
        <v>348.25290710791342</v>
      </c>
      <c r="R174" s="72">
        <f>_xlfn.IFNA('Stata dataset (real)'!U174, "")</f>
        <v>20.672864377785444</v>
      </c>
      <c r="S174" s="72">
        <f>_xlfn.IFNA('Stata dataset (real)'!Z174, "")</f>
        <v>10.975439004777982</v>
      </c>
      <c r="T174" s="72">
        <f>IF('Interface nominal'!C174 = "2019-20", 1, 0)</f>
        <v>0</v>
      </c>
      <c r="U174" s="72">
        <f t="shared" si="15"/>
        <v>0</v>
      </c>
    </row>
    <row r="175" spans="1:21" x14ac:dyDescent="0.4">
      <c r="A175" s="63" t="str">
        <f t="shared" si="11"/>
        <v>WSX15</v>
      </c>
      <c r="B175" s="63" t="s">
        <v>373</v>
      </c>
      <c r="C175" s="63" t="s">
        <v>245</v>
      </c>
      <c r="D175" s="72">
        <f>_xlfn.IFNA(SUM('Stata dataset (nominal)'!E174:K174, 'Stata dataset (nominal)'!AB174, 'Stata dataset (nominal)'!AD174), "")</f>
        <v>28.544000000000004</v>
      </c>
      <c r="E175" s="72">
        <f>_xlfn.IFNA('Stata dataset (nominal)'!F174+'Stata dataset (nominal)'!G174, "")</f>
        <v>14.2</v>
      </c>
      <c r="F175" s="72">
        <f t="shared" si="14"/>
        <v>14.344000000000005</v>
      </c>
      <c r="G175" s="72">
        <f>_xlfn.IFNA(IF(C175 &lt; "2019-20", $D175, SUM('Stata dataset (nominal)'!E174:F174, 'Stata dataset (nominal)'!H174:K174, 'Stata dataset (nominal)'!N174, 'Stata dataset (nominal)'!AB174, 'Stata dataset (nominal)'!AD174)), "")</f>
        <v>28.544000000000004</v>
      </c>
      <c r="H175" s="72">
        <f>IFERROR(IF('Interface nominal'!$C175 &lt; "2019-20", $E175, 'Stata dataset (nominal)'!F174+'Stata dataset (nominal)'!N174), "")</f>
        <v>14.2</v>
      </c>
      <c r="I175" s="72">
        <f t="shared" si="12"/>
        <v>14.344000000000005</v>
      </c>
      <c r="J175" s="72">
        <f>_xlfn.IFNA(SUM('Stata dataset (nominal)'!E174:K174, 'Stata dataset (nominal)'!AC174, 'Stata dataset (nominal)'!AD174), "")</f>
        <v>28.561727272727275</v>
      </c>
      <c r="K175" s="72">
        <f t="shared" si="17"/>
        <v>14.361727272727276</v>
      </c>
      <c r="L175" s="72">
        <f>_xlfn.IFNA(IF(C175 &lt; "2019-20", $J175, SUM('Stata dataset (nominal)'!E174:F174, 'Stata dataset (nominal)'!H174:K174, 'Stata dataset (nominal)'!N174, 'Stata dataset (nominal)'!AC174:AD174)), "")</f>
        <v>28.561727272727275</v>
      </c>
      <c r="M175" s="72">
        <f t="shared" si="18"/>
        <v>14.361727272727276</v>
      </c>
      <c r="N175" s="72">
        <f>_xlfn.IFNA(SUM('Stata dataset (real)'!O175:T175), "")</f>
        <v>1140.3489999999997</v>
      </c>
      <c r="O175" s="72">
        <f>_xlfn.IFNA(SUM('Stata dataset (real)'!R175, 'Stata dataset (real)'!S175, 'Stata dataset (real)'!T175)/'Interface nominal'!$N175, "")</f>
        <v>0.52886879367632211</v>
      </c>
      <c r="P175" s="72">
        <f>_xlfn.IFNA(SUM('Stata dataset (real)'!Q175, 'Stata dataset (real)'!T175)/$N175, "")</f>
        <v>0.4345292537635409</v>
      </c>
      <c r="Q175" s="72">
        <f>_xlfn.IFNA('Stata dataset (nominal)'!AA174*1000/'Interface nominal'!N175, "")</f>
        <v>364.59721228903021</v>
      </c>
      <c r="R175" s="72">
        <f>_xlfn.IFNA('Stata dataset (real)'!U175, "")</f>
        <v>20.570758233046014</v>
      </c>
      <c r="S175" s="72">
        <f>_xlfn.IFNA('Stata dataset (real)'!Z175, "")</f>
        <v>10.9786111232442</v>
      </c>
      <c r="T175" s="72">
        <f>IF('Interface nominal'!C175 = "2019-20", 1, 0)</f>
        <v>0</v>
      </c>
      <c r="U175" s="72">
        <f t="shared" si="15"/>
        <v>0</v>
      </c>
    </row>
    <row r="176" spans="1:21" x14ac:dyDescent="0.4">
      <c r="A176" s="63" t="str">
        <f t="shared" si="11"/>
        <v>WSX16</v>
      </c>
      <c r="B176" s="63" t="s">
        <v>373</v>
      </c>
      <c r="C176" s="63" t="s">
        <v>247</v>
      </c>
      <c r="D176" s="72">
        <f>_xlfn.IFNA(SUM('Stata dataset (nominal)'!E175:K175, 'Stata dataset (nominal)'!AB175, 'Stata dataset (nominal)'!AD175), "")</f>
        <v>27.444587758045795</v>
      </c>
      <c r="E176" s="72">
        <f>_xlfn.IFNA('Stata dataset (nominal)'!F175+'Stata dataset (nominal)'!G175, "")</f>
        <v>13.263450185492703</v>
      </c>
      <c r="F176" s="72">
        <f t="shared" si="14"/>
        <v>14.181137572553093</v>
      </c>
      <c r="G176" s="72">
        <f>_xlfn.IFNA(IF(C176 &lt; "2019-20", $D176, SUM('Stata dataset (nominal)'!E175:F175, 'Stata dataset (nominal)'!H175:K175, 'Stata dataset (nominal)'!N175, 'Stata dataset (nominal)'!AB175, 'Stata dataset (nominal)'!AD175)), "")</f>
        <v>27.444587758045795</v>
      </c>
      <c r="H176" s="72">
        <f>IFERROR(IF('Interface nominal'!$C176 &lt; "2019-20", $E176, 'Stata dataset (nominal)'!F175+'Stata dataset (nominal)'!N175), "")</f>
        <v>13.263450185492703</v>
      </c>
      <c r="I176" s="72">
        <f t="shared" si="12"/>
        <v>14.181137572553093</v>
      </c>
      <c r="J176" s="72">
        <f>_xlfn.IFNA(SUM('Stata dataset (nominal)'!E175:K175, 'Stata dataset (nominal)'!AC175, 'Stata dataset (nominal)'!AD175), "")</f>
        <v>27.493315030773068</v>
      </c>
      <c r="K176" s="72">
        <f t="shared" si="17"/>
        <v>14.229864845280366</v>
      </c>
      <c r="L176" s="72">
        <f>_xlfn.IFNA(IF(C176 &lt; "2019-20", $J176, SUM('Stata dataset (nominal)'!E175:F175, 'Stata dataset (nominal)'!H175:K175, 'Stata dataset (nominal)'!N175, 'Stata dataset (nominal)'!AC175:AD175)), "")</f>
        <v>27.493315030773068</v>
      </c>
      <c r="M176" s="72">
        <f t="shared" si="18"/>
        <v>14.229864845280366</v>
      </c>
      <c r="N176" s="72">
        <f>_xlfn.IFNA(SUM('Stata dataset (real)'!O176:T176), "")</f>
        <v>1173.317</v>
      </c>
      <c r="O176" s="72">
        <f>_xlfn.IFNA(SUM('Stata dataset (real)'!R176, 'Stata dataset (real)'!S176, 'Stata dataset (real)'!T176)/'Interface nominal'!$N176, "")</f>
        <v>0.55486454214845604</v>
      </c>
      <c r="P176" s="72">
        <f>_xlfn.IFNA(SUM('Stata dataset (real)'!Q176, 'Stata dataset (real)'!T176)/$N176, "")</f>
        <v>0.42919688370661979</v>
      </c>
      <c r="Q176" s="72">
        <f>_xlfn.IFNA('Stata dataset (nominal)'!AA175*1000/'Interface nominal'!N176, "")</f>
        <v>330.31322566706183</v>
      </c>
      <c r="R176" s="72">
        <f>_xlfn.IFNA('Stata dataset (real)'!U176, "")</f>
        <v>20.287916071508349</v>
      </c>
      <c r="S176" s="72">
        <f>_xlfn.IFNA('Stata dataset (real)'!Z176, "")</f>
        <v>10.98056146411775</v>
      </c>
      <c r="T176" s="72">
        <f>IF('Interface nominal'!C176 = "2019-20", 1, 0)</f>
        <v>0</v>
      </c>
      <c r="U176" s="72">
        <f t="shared" si="15"/>
        <v>0</v>
      </c>
    </row>
    <row r="177" spans="1:21" x14ac:dyDescent="0.4">
      <c r="A177" s="63" t="str">
        <f t="shared" si="11"/>
        <v>WSX17</v>
      </c>
      <c r="B177" s="63" t="s">
        <v>373</v>
      </c>
      <c r="C177" s="63" t="s">
        <v>249</v>
      </c>
      <c r="D177" s="72">
        <f>_xlfn.IFNA(SUM('Stata dataset (nominal)'!E176:K176, 'Stata dataset (nominal)'!AB176, 'Stata dataset (nominal)'!AD176), "")</f>
        <v>28.1126890462034</v>
      </c>
      <c r="E177" s="72">
        <f>_xlfn.IFNA('Stata dataset (nominal)'!F176+'Stata dataset (nominal)'!G176, "")</f>
        <v>12.811889876920645</v>
      </c>
      <c r="F177" s="72">
        <f t="shared" si="14"/>
        <v>15.300799169282755</v>
      </c>
      <c r="G177" s="72">
        <f>_xlfn.IFNA(IF(C177 &lt; "2019-20", $D177, SUM('Stata dataset (nominal)'!E176:F176, 'Stata dataset (nominal)'!H176:K176, 'Stata dataset (nominal)'!N176, 'Stata dataset (nominal)'!AB176, 'Stata dataset (nominal)'!AD176)), "")</f>
        <v>28.1126890462034</v>
      </c>
      <c r="H177" s="72">
        <f>IFERROR(IF('Interface nominal'!$C177 &lt; "2019-20", $E177, 'Stata dataset (nominal)'!F176+'Stata dataset (nominal)'!N176), "")</f>
        <v>12.811889876920645</v>
      </c>
      <c r="I177" s="72">
        <f t="shared" si="12"/>
        <v>15.300799169282755</v>
      </c>
      <c r="J177" s="72">
        <f>_xlfn.IFNA(SUM('Stata dataset (nominal)'!E176:K176, 'Stata dataset (nominal)'!AC176, 'Stata dataset (nominal)'!AD176), "")</f>
        <v>27.967416318930674</v>
      </c>
      <c r="K177" s="72">
        <f t="shared" si="17"/>
        <v>15.155526442010029</v>
      </c>
      <c r="L177" s="72">
        <f>_xlfn.IFNA(IF(C177 &lt; "2019-20", $J177, SUM('Stata dataset (nominal)'!E176:F176, 'Stata dataset (nominal)'!H176:K176, 'Stata dataset (nominal)'!N176, 'Stata dataset (nominal)'!AC176:AD176)), "")</f>
        <v>27.967416318930674</v>
      </c>
      <c r="M177" s="72">
        <f t="shared" si="18"/>
        <v>15.155526442010029</v>
      </c>
      <c r="N177" s="72">
        <f>_xlfn.IFNA(SUM('Stata dataset (real)'!O177:T177), "")</f>
        <v>1181.95</v>
      </c>
      <c r="O177" s="72">
        <f>_xlfn.IFNA(SUM('Stata dataset (real)'!R177, 'Stata dataset (real)'!S177, 'Stata dataset (real)'!T177)/'Interface nominal'!$N177, "")</f>
        <v>0.57190659503363084</v>
      </c>
      <c r="P177" s="72">
        <f>_xlfn.IFNA(SUM('Stata dataset (real)'!Q177, 'Stata dataset (real)'!T177)/$N177, "")</f>
        <v>0.43009264351283888</v>
      </c>
      <c r="Q177" s="72">
        <f>_xlfn.IFNA('Stata dataset (nominal)'!AA176*1000/'Interface nominal'!N177, "")</f>
        <v>332.30925335251067</v>
      </c>
      <c r="R177" s="72">
        <f>_xlfn.IFNA('Stata dataset (real)'!U177, "")</f>
        <v>19.567890760556338</v>
      </c>
      <c r="S177" s="72">
        <f>_xlfn.IFNA('Stata dataset (real)'!Z177, "")</f>
        <v>10.661238739760002</v>
      </c>
      <c r="T177" s="72">
        <f>IF('Interface nominal'!C177 = "2019-20", 1, 0)</f>
        <v>0</v>
      </c>
      <c r="U177" s="72">
        <f t="shared" si="15"/>
        <v>0</v>
      </c>
    </row>
    <row r="178" spans="1:21" x14ac:dyDescent="0.4">
      <c r="A178" s="63" t="str">
        <f t="shared" si="11"/>
        <v>WSX18</v>
      </c>
      <c r="B178" s="63" t="s">
        <v>373</v>
      </c>
      <c r="C178" s="63" t="s">
        <v>251</v>
      </c>
      <c r="D178" s="72">
        <f>_xlfn.IFNA(SUM('Stata dataset (nominal)'!E177:K177, 'Stata dataset (nominal)'!AB177, 'Stata dataset (nominal)'!AD177), "")</f>
        <v>30.606088619529732</v>
      </c>
      <c r="E178" s="72">
        <f>_xlfn.IFNA('Stata dataset (nominal)'!F177+'Stata dataset (nominal)'!G177, "")</f>
        <v>13.12966443325435</v>
      </c>
      <c r="F178" s="72">
        <f t="shared" si="14"/>
        <v>17.476424186275381</v>
      </c>
      <c r="G178" s="72">
        <f>_xlfn.IFNA(IF(C178 &lt; "2019-20", $D178, SUM('Stata dataset (nominal)'!E177:F177, 'Stata dataset (nominal)'!H177:K177, 'Stata dataset (nominal)'!N177, 'Stata dataset (nominal)'!AB177, 'Stata dataset (nominal)'!AD177)), "")</f>
        <v>30.606088619529732</v>
      </c>
      <c r="H178" s="72">
        <f>IFERROR(IF('Interface nominal'!$C178 &lt; "2019-20", $E178, 'Stata dataset (nominal)'!F177+'Stata dataset (nominal)'!N177), "")</f>
        <v>13.12966443325435</v>
      </c>
      <c r="I178" s="72">
        <f t="shared" si="12"/>
        <v>17.476424186275381</v>
      </c>
      <c r="J178" s="72">
        <f>_xlfn.IFNA(SUM('Stata dataset (nominal)'!E177:K177, 'Stata dataset (nominal)'!AC177, 'Stata dataset (nominal)'!AD177), "")</f>
        <v>30.534815892257004</v>
      </c>
      <c r="K178" s="72">
        <f t="shared" si="17"/>
        <v>17.405151459002653</v>
      </c>
      <c r="L178" s="72">
        <f>_xlfn.IFNA(IF(C178 &lt; "2019-20", $J178, SUM('Stata dataset (nominal)'!E177:F177, 'Stata dataset (nominal)'!H177:K177, 'Stata dataset (nominal)'!N177, 'Stata dataset (nominal)'!AC177:AD177)), "")</f>
        <v>30.534815892257004</v>
      </c>
      <c r="M178" s="72">
        <f t="shared" si="18"/>
        <v>17.405151459002653</v>
      </c>
      <c r="N178" s="72">
        <f>_xlfn.IFNA(SUM('Stata dataset (real)'!O178:T178), "")</f>
        <v>1191.4110000000001</v>
      </c>
      <c r="O178" s="72">
        <f>_xlfn.IFNA(SUM('Stata dataset (real)'!R178, 'Stata dataset (real)'!S178, 'Stata dataset (real)'!T178)/'Interface nominal'!$N178, "")</f>
        <v>0.59353992870638261</v>
      </c>
      <c r="P178" s="72">
        <f>_xlfn.IFNA(SUM('Stata dataset (real)'!Q178, 'Stata dataset (real)'!T178)/$N178, "")</f>
        <v>0.43030071066995346</v>
      </c>
      <c r="Q178" s="72">
        <f>_xlfn.IFNA('Stata dataset (nominal)'!AA177*1000/'Interface nominal'!N178, "")</f>
        <v>340.53417838176762</v>
      </c>
      <c r="R178" s="72">
        <f>_xlfn.IFNA('Stata dataset (real)'!U178, "")</f>
        <v>19.590869636862131</v>
      </c>
      <c r="S178" s="72">
        <f>_xlfn.IFNA('Stata dataset (real)'!Z178, "")</f>
        <v>10.341647207706902</v>
      </c>
      <c r="T178" s="72">
        <f>IF('Interface nominal'!C178 = "2019-20", 1, 0)</f>
        <v>0</v>
      </c>
      <c r="U178" s="72">
        <f t="shared" si="15"/>
        <v>0</v>
      </c>
    </row>
    <row r="179" spans="1:21" x14ac:dyDescent="0.4">
      <c r="A179" s="63" t="str">
        <f t="shared" si="11"/>
        <v>WSX19</v>
      </c>
      <c r="B179" s="63" t="s">
        <v>373</v>
      </c>
      <c r="C179" s="63" t="s">
        <v>253</v>
      </c>
      <c r="D179" s="72">
        <f>_xlfn.IFNA(SUM('Stata dataset (nominal)'!E178:K178, 'Stata dataset (nominal)'!AB178, 'Stata dataset (nominal)'!AD178), "")</f>
        <v>34.557481750509098</v>
      </c>
      <c r="E179" s="72">
        <f>_xlfn.IFNA('Stata dataset (nominal)'!F178+'Stata dataset (nominal)'!G178, "")</f>
        <v>14.43405884948827</v>
      </c>
      <c r="F179" s="72">
        <f t="shared" si="14"/>
        <v>20.123422901020827</v>
      </c>
      <c r="G179" s="72">
        <f>_xlfn.IFNA(IF(C179 &lt; "2019-20", $D179, SUM('Stata dataset (nominal)'!E178:F178, 'Stata dataset (nominal)'!H178:K178, 'Stata dataset (nominal)'!N178, 'Stata dataset (nominal)'!AB178, 'Stata dataset (nominal)'!AD178)), "")</f>
        <v>34.557481750509098</v>
      </c>
      <c r="H179" s="72">
        <f>IFERROR(IF('Interface nominal'!$C179 &lt; "2019-20", $E179, 'Stata dataset (nominal)'!F178+'Stata dataset (nominal)'!N178), "")</f>
        <v>14.43405884948827</v>
      </c>
      <c r="I179" s="72">
        <f t="shared" si="12"/>
        <v>20.123422901020827</v>
      </c>
      <c r="J179" s="72">
        <f>_xlfn.IFNA(SUM('Stata dataset (nominal)'!E178:K178, 'Stata dataset (nominal)'!AC178, 'Stata dataset (nominal)'!AD178), "")</f>
        <v>34.829209023236373</v>
      </c>
      <c r="K179" s="72">
        <f t="shared" si="17"/>
        <v>20.395150173748103</v>
      </c>
      <c r="L179" s="72">
        <f>_xlfn.IFNA(IF(C179 &lt; "2019-20", $J179, SUM('Stata dataset (nominal)'!E178:F178, 'Stata dataset (nominal)'!H178:K178, 'Stata dataset (nominal)'!N178, 'Stata dataset (nominal)'!AC178:AD178)), "")</f>
        <v>34.829209023236373</v>
      </c>
      <c r="M179" s="72">
        <f t="shared" si="18"/>
        <v>20.395150173748103</v>
      </c>
      <c r="N179" s="72">
        <f>_xlfn.IFNA(SUM('Stata dataset (real)'!O179:T179), "")</f>
        <v>1198.5569999999998</v>
      </c>
      <c r="O179" s="72">
        <f>_xlfn.IFNA(SUM('Stata dataset (real)'!R179, 'Stata dataset (real)'!S179, 'Stata dataset (real)'!T179)/'Interface nominal'!$N179, "")</f>
        <v>0.61902437681311784</v>
      </c>
      <c r="P179" s="72">
        <f>_xlfn.IFNA(SUM('Stata dataset (real)'!Q179, 'Stata dataset (real)'!T179)/$N179, "")</f>
        <v>0.43015392676360004</v>
      </c>
      <c r="Q179" s="72">
        <f>_xlfn.IFNA('Stata dataset (nominal)'!AA178*1000/'Interface nominal'!N179, "")</f>
        <v>346.03110240063683</v>
      </c>
      <c r="R179" s="72">
        <f>_xlfn.IFNA('Stata dataset (real)'!U179, "")</f>
        <v>18.867813182274379</v>
      </c>
      <c r="S179" s="72">
        <f>_xlfn.IFNA('Stata dataset (real)'!Z179, "")</f>
        <v>10.022874747617124</v>
      </c>
      <c r="T179" s="72">
        <f>IF('Interface nominal'!C179 = "2019-20", 1, 0)</f>
        <v>0</v>
      </c>
      <c r="U179" s="72">
        <f t="shared" si="15"/>
        <v>0</v>
      </c>
    </row>
    <row r="180" spans="1:21" x14ac:dyDescent="0.4">
      <c r="A180" s="63" t="str">
        <f t="shared" si="11"/>
        <v>WSX20</v>
      </c>
      <c r="B180" s="63" t="s">
        <v>373</v>
      </c>
      <c r="C180" s="63" t="s">
        <v>255</v>
      </c>
      <c r="D180" s="72">
        <f>_xlfn.IFNA(SUM('Stata dataset (nominal)'!E179:K179, 'Stata dataset (nominal)'!AB179, 'Stata dataset (nominal)'!AD179), "")</f>
        <v>37.366671607603294</v>
      </c>
      <c r="E180" s="72">
        <f>_xlfn.IFNA('Stata dataset (nominal)'!F179+'Stata dataset (nominal)'!G179, "")</f>
        <v>21.277861460971693</v>
      </c>
      <c r="F180" s="72">
        <f t="shared" si="14"/>
        <v>16.088810146631602</v>
      </c>
      <c r="G180" s="72">
        <f>_xlfn.IFNA(IF(C180 &lt; "2019-20", $D180, SUM('Stata dataset (nominal)'!E179:F179, 'Stata dataset (nominal)'!H179:K179, 'Stata dataset (nominal)'!N179, 'Stata dataset (nominal)'!AB179, 'Stata dataset (nominal)'!AD179)), "")</f>
        <v>17.818467581209596</v>
      </c>
      <c r="H180" s="72" t="str">
        <f>IFERROR(IF('Interface nominal'!$C180 &lt; "2019-20", $E180, 'Stata dataset (nominal)'!F179+'Stata dataset (nominal)'!N179), "")</f>
        <v/>
      </c>
      <c r="I180" s="72" t="str">
        <f t="shared" si="12"/>
        <v/>
      </c>
      <c r="J180" s="72">
        <f>_xlfn.IFNA(SUM('Stata dataset (nominal)'!E179:K179, 'Stata dataset (nominal)'!AC179, 'Stata dataset (nominal)'!AD179), "")</f>
        <v>37.320398880330572</v>
      </c>
      <c r="K180" s="72">
        <f t="shared" si="17"/>
        <v>16.042537419358879</v>
      </c>
      <c r="L180" s="72">
        <f>_xlfn.IFNA(IF(C180 &lt; "2019-20", $J180, SUM('Stata dataset (nominal)'!E179:F179, 'Stata dataset (nominal)'!H179:K179, 'Stata dataset (nominal)'!N179, 'Stata dataset (nominal)'!AC179:AD179)), "")</f>
        <v>17.77219485393687</v>
      </c>
      <c r="M180" s="72">
        <f t="shared" si="18"/>
        <v>-3.5056666070348221</v>
      </c>
      <c r="N180" s="72">
        <f>_xlfn.IFNA(SUM('Stata dataset (real)'!O180:T180), "")</f>
        <v>1206.4369999999999</v>
      </c>
      <c r="O180" s="72">
        <f>_xlfn.IFNA(SUM('Stata dataset (real)'!R180, 'Stata dataset (real)'!S180, 'Stata dataset (real)'!T180)/'Interface nominal'!$N180, "")</f>
        <v>0.6416497504635551</v>
      </c>
      <c r="P180" s="72">
        <f>_xlfn.IFNA(SUM('Stata dataset (real)'!Q180, 'Stata dataset (real)'!T180)/$N180, "")</f>
        <v>0.43037721820534353</v>
      </c>
      <c r="Q180" s="72">
        <f>_xlfn.IFNA('Stata dataset (nominal)'!AA179*1000/'Interface nominal'!N180, "")</f>
        <v>347.12884964154767</v>
      </c>
      <c r="R180" s="72">
        <f>_xlfn.IFNA('Stata dataset (real)'!U180, "")</f>
        <v>18.18507297379249</v>
      </c>
      <c r="S180" s="72">
        <f>_xlfn.IFNA('Stata dataset (real)'!Z180, "")</f>
        <v>9.7002642348695076</v>
      </c>
      <c r="T180" s="72">
        <f>IF('Interface nominal'!C180 = "2019-20", 1, 0)</f>
        <v>1</v>
      </c>
      <c r="U180" s="72">
        <f t="shared" si="15"/>
        <v>0</v>
      </c>
    </row>
    <row r="181" spans="1:21" x14ac:dyDescent="0.4">
      <c r="A181" s="63" t="str">
        <f t="shared" si="11"/>
        <v>WSX21</v>
      </c>
      <c r="B181" s="63" t="s">
        <v>373</v>
      </c>
      <c r="C181" s="63" t="s">
        <v>257</v>
      </c>
      <c r="D181" s="72">
        <f>_xlfn.IFNA(SUM('Stata dataset (nominal)'!E180:K180, 'Stata dataset (nominal)'!AB180, 'Stata dataset (nominal)'!AD180), "")</f>
        <v>35.297678330631221</v>
      </c>
      <c r="E181" s="72">
        <f>_xlfn.IFNA('Stata dataset (nominal)'!F180+'Stata dataset (nominal)'!G180, "")</f>
        <v>17.32515263536623</v>
      </c>
      <c r="F181" s="72">
        <f t="shared" si="14"/>
        <v>17.972525695264991</v>
      </c>
      <c r="G181" s="72">
        <f>_xlfn.IFNA(IF(C181 &lt; "2019-20", $D181, SUM('Stata dataset (nominal)'!E180:F180, 'Stata dataset (nominal)'!H180:K180, 'Stata dataset (nominal)'!N180, 'Stata dataset (nominal)'!AB180, 'Stata dataset (nominal)'!AD180)), "")</f>
        <v>19.868475381801922</v>
      </c>
      <c r="H181" s="72" t="str">
        <f>IFERROR(IF('Interface nominal'!$C181 &lt; "2019-20", $E181, 'Stata dataset (nominal)'!F180+'Stata dataset (nominal)'!N180), "")</f>
        <v/>
      </c>
      <c r="I181" s="72" t="str">
        <f t="shared" si="12"/>
        <v/>
      </c>
      <c r="J181" s="72">
        <f>_xlfn.IFNA(SUM('Stata dataset (nominal)'!E180:K180, 'Stata dataset (nominal)'!AC180, 'Stata dataset (nominal)'!AD180), "")</f>
        <v>35.215405603358498</v>
      </c>
      <c r="K181" s="72">
        <f t="shared" si="17"/>
        <v>17.890252967992268</v>
      </c>
      <c r="L181" s="72">
        <f>_xlfn.IFNA(IF(C181 &lt; "2019-20", $J181, SUM('Stata dataset (nominal)'!E180:F180, 'Stata dataset (nominal)'!H180:K180, 'Stata dataset (nominal)'!N180, 'Stata dataset (nominal)'!AC180:AD180)), "")</f>
        <v>19.786202654529195</v>
      </c>
      <c r="M181" s="72">
        <f t="shared" si="18"/>
        <v>2.4610500191629647</v>
      </c>
      <c r="N181" s="72">
        <f>_xlfn.IFNA(SUM('Stata dataset (real)'!O181:T181), "")</f>
        <v>1222.0260000000001</v>
      </c>
      <c r="O181" s="72">
        <f>_xlfn.IFNA(SUM('Stata dataset (real)'!R181, 'Stata dataset (real)'!S181, 'Stata dataset (real)'!T181)/'Interface nominal'!$N181, "")</f>
        <v>0.65721678589489907</v>
      </c>
      <c r="P181" s="72">
        <f>_xlfn.IFNA(SUM('Stata dataset (real)'!Q181, 'Stata dataset (real)'!T181)/$N181, "")</f>
        <v>0.43058821989057516</v>
      </c>
      <c r="Q181" s="72">
        <f>_xlfn.IFNA('Stata dataset (nominal)'!AA180*1000/'Interface nominal'!N181, "")</f>
        <v>334.5329804766838</v>
      </c>
      <c r="R181" s="72">
        <f>_xlfn.IFNA('Stata dataset (real)'!U181, "")</f>
        <v>18.012190978284174</v>
      </c>
      <c r="S181" s="72">
        <f>_xlfn.IFNA('Stata dataset (real)'!Z181, "")</f>
        <v>9.7002642348695076</v>
      </c>
      <c r="T181" s="72">
        <f>IF('Interface nominal'!C181 = "2019-20", 1, 0)</f>
        <v>0</v>
      </c>
      <c r="U181" s="72">
        <f t="shared" si="15"/>
        <v>1</v>
      </c>
    </row>
    <row r="182" spans="1:21" x14ac:dyDescent="0.4">
      <c r="A182" s="63" t="str">
        <f t="shared" si="11"/>
        <v>WSX22</v>
      </c>
      <c r="B182" s="63" t="s">
        <v>373</v>
      </c>
      <c r="C182" s="63" t="s">
        <v>259</v>
      </c>
      <c r="D182" s="72">
        <f>_xlfn.IFNA(SUM('Stata dataset (nominal)'!E181:K181, 'Stata dataset (nominal)'!AB181, 'Stata dataset (nominal)'!AD181), "")</f>
        <v>33.596498066741759</v>
      </c>
      <c r="E182" s="72">
        <f>_xlfn.IFNA('Stata dataset (nominal)'!F181+'Stata dataset (nominal)'!G181, "")</f>
        <v>18.566480385742128</v>
      </c>
      <c r="F182" s="72">
        <f t="shared" si="14"/>
        <v>15.030017680999631</v>
      </c>
      <c r="G182" s="72">
        <f>_xlfn.IFNA(IF(C182 &lt; "2019-20", $D182, SUM('Stata dataset (nominal)'!E181:F181, 'Stata dataset (nominal)'!H181:K181, 'Stata dataset (nominal)'!N181, 'Stata dataset (nominal)'!AB181, 'Stata dataset (nominal)'!AD181)), "")</f>
        <v>17.278212050428166</v>
      </c>
      <c r="H182" s="72" t="str">
        <f>IFERROR(IF('Interface nominal'!$C182 &lt; "2019-20", $E182, 'Stata dataset (nominal)'!F181+'Stata dataset (nominal)'!N181), "")</f>
        <v/>
      </c>
      <c r="I182" s="72" t="str">
        <f t="shared" si="12"/>
        <v/>
      </c>
      <c r="J182" s="72">
        <f>_xlfn.IFNA(SUM('Stata dataset (nominal)'!E181:K181, 'Stata dataset (nominal)'!AC181, 'Stata dataset (nominal)'!AD181), "")</f>
        <v>33.446225339469038</v>
      </c>
      <c r="K182" s="72">
        <f t="shared" si="17"/>
        <v>14.87974495372691</v>
      </c>
      <c r="L182" s="72">
        <f>_xlfn.IFNA(IF(C182 &lt; "2019-20", $J182, SUM('Stata dataset (nominal)'!E181:F181, 'Stata dataset (nominal)'!H181:K181, 'Stata dataset (nominal)'!N181, 'Stata dataset (nominal)'!AC181:AD181)), "")</f>
        <v>17.127939323155438</v>
      </c>
      <c r="M182" s="72">
        <f t="shared" si="18"/>
        <v>-1.4385410625866903</v>
      </c>
      <c r="N182" s="72">
        <f>_xlfn.IFNA(SUM('Stata dataset (real)'!O182:T182), "")</f>
        <v>1234.9449999999999</v>
      </c>
      <c r="O182" s="72">
        <f>_xlfn.IFNA(SUM('Stata dataset (real)'!R182, 'Stata dataset (real)'!S182, 'Stata dataset (real)'!T182)/'Interface nominal'!$N182, "")</f>
        <v>0.67226232747207371</v>
      </c>
      <c r="P182" s="72">
        <f>_xlfn.IFNA(SUM('Stata dataset (real)'!Q182, 'Stata dataset (real)'!T182)/$N182, "")</f>
        <v>0.43097141977982828</v>
      </c>
      <c r="Q182" s="72">
        <f>_xlfn.IFNA('Stata dataset (nominal)'!AA181*1000/'Interface nominal'!N182, "")</f>
        <v>323.96017636412961</v>
      </c>
      <c r="R182" s="72">
        <f>_xlfn.IFNA('Stata dataset (real)'!U182, "")</f>
        <v>16.347991719036983</v>
      </c>
      <c r="S182" s="72">
        <f>_xlfn.IFNA('Stata dataset (real)'!Z182, "")</f>
        <v>9.7002642348695076</v>
      </c>
      <c r="T182" s="72">
        <f>IF('Interface nominal'!C182 = "2019-20", 1, 0)</f>
        <v>0</v>
      </c>
      <c r="U182" s="72">
        <f t="shared" si="15"/>
        <v>0</v>
      </c>
    </row>
    <row r="183" spans="1:21" x14ac:dyDescent="0.4">
      <c r="A183" s="63" t="str">
        <f t="shared" si="11"/>
        <v>WSX23</v>
      </c>
      <c r="B183" s="63" t="s">
        <v>373</v>
      </c>
      <c r="C183" s="63" t="s">
        <v>261</v>
      </c>
      <c r="D183" s="72">
        <f>_xlfn.IFNA(SUM('Stata dataset (nominal)'!E182:K182, 'Stata dataset (nominal)'!AB182, 'Stata dataset (nominal)'!AD182), "")</f>
        <v>30.814000000000004</v>
      </c>
      <c r="E183" s="72">
        <f>_xlfn.IFNA('Stata dataset (nominal)'!F182+'Stata dataset (nominal)'!G182, "")</f>
        <v>15.791</v>
      </c>
      <c r="F183" s="72">
        <f t="shared" si="14"/>
        <v>15.023000000000003</v>
      </c>
      <c r="G183" s="72">
        <f>_xlfn.IFNA(IF(C183 &lt; "2019-20", $D183, SUM('Stata dataset (real)'!E183:F183, 'Stata dataset (real)'!H183:K183, 'Stata dataset (real)'!N183, 'Stata dataset (real)'!AB183, 'Stata dataset (real)'!AD183)), "")</f>
        <v>17.692</v>
      </c>
      <c r="H183" s="72" t="str">
        <f>IFERROR(IF('Interface nominal'!$C183 &lt; "2019-20", $E183, 'Stata dataset (nominal)'!F182+'Stata dataset (nominal)'!N182), "")</f>
        <v/>
      </c>
      <c r="I183" s="72" t="str">
        <f t="shared" si="12"/>
        <v/>
      </c>
      <c r="J183" s="72">
        <f>_xlfn.IFNA(SUM('Stata dataset (nominal)'!E182:K182, 'Stata dataset (nominal)'!AC182, 'Stata dataset (nominal)'!AD182), "")</f>
        <v>30.776727272727275</v>
      </c>
      <c r="K183" s="72">
        <f t="shared" si="17"/>
        <v>14.985727272727274</v>
      </c>
      <c r="L183" s="72">
        <f>_xlfn.IFNA(IF(C183 &lt; "2019-20", $J183, SUM('Stata dataset (nominal)'!E182:F182, 'Stata dataset (nominal)'!H182:K182, 'Stata dataset (nominal)'!N182, 'Stata dataset (nominal)'!AC182:AD182)), "")</f>
        <v>17.654727272727271</v>
      </c>
      <c r="M183" s="72">
        <f t="shared" si="18"/>
        <v>1.8637272727272709</v>
      </c>
      <c r="N183" s="72">
        <f>_xlfn.IFNA(SUM('Stata dataset (real)'!O183:T183), "")</f>
        <v>1245.5630000000001</v>
      </c>
      <c r="O183" s="72">
        <f>_xlfn.IFNA(SUM('Stata dataset (real)'!R183, 'Stata dataset (real)'!S183, 'Stata dataset (real)'!T183)/'Interface nominal'!$N183, "")</f>
        <v>0.68860908681455679</v>
      </c>
      <c r="P183" s="72">
        <f>_xlfn.IFNA(SUM('Stata dataset (real)'!Q183, 'Stata dataset (real)'!T183)/$N183, "")</f>
        <v>0.43160402163519618</v>
      </c>
      <c r="Q183" s="72">
        <f>_xlfn.IFNA('Stata dataset (nominal)'!AA182*1000/'Interface nominal'!N183, "")</f>
        <v>330.21854374286966</v>
      </c>
      <c r="R183" s="72">
        <f>_xlfn.IFNA('Stata dataset (real)'!U183, "")</f>
        <v>17.370258188174386</v>
      </c>
      <c r="S183" s="72">
        <f>_xlfn.IFNA('Stata dataset (real)'!Z183, "")</f>
        <v>9.7002642348695076</v>
      </c>
      <c r="T183" s="72">
        <f>IF('Interface nominal'!C183 = "2019-20", 1, 0)</f>
        <v>0</v>
      </c>
      <c r="U183" s="72">
        <f t="shared" si="15"/>
        <v>0</v>
      </c>
    </row>
    <row r="184" spans="1:21" x14ac:dyDescent="0.4">
      <c r="A184" s="63" t="str">
        <f t="shared" ref="A184:A190" si="21">B184&amp;RIGHT(C184,2)</f>
        <v>WSX24</v>
      </c>
      <c r="B184" s="63" t="s">
        <v>373</v>
      </c>
      <c r="C184" s="160" t="s">
        <v>263</v>
      </c>
      <c r="D184" s="72">
        <f>_xlfn.IFNA(SUM('Stata dataset (nominal)'!E183:K183, 'Stata dataset (nominal)'!AB183, 'Stata dataset (nominal)'!AD183), "")</f>
        <v>36.836999999999996</v>
      </c>
      <c r="E184" s="72">
        <f>_xlfn.IFNA('Stata dataset (nominal)'!F183+'Stata dataset (nominal)'!G183, "")</f>
        <v>22.155999999999999</v>
      </c>
      <c r="F184" s="72">
        <f t="shared" si="14"/>
        <v>14.680999999999997</v>
      </c>
      <c r="G184" s="72"/>
      <c r="H184" s="72"/>
      <c r="I184" s="72"/>
      <c r="J184" s="72">
        <f>_xlfn.IFNA(SUM('Stata dataset (nominal)'!E183:K183, 'Stata dataset (nominal)'!AC183, 'Stata dataset (nominal)'!AD183), "")</f>
        <v>36.98772727272727</v>
      </c>
      <c r="K184" s="72">
        <f t="shared" si="17"/>
        <v>14.831727272727271</v>
      </c>
      <c r="L184" s="72">
        <f>_xlfn.IFNA(IF(C184 &lt; "2019-20", $J184, SUM('Stata dataset (nominal)'!E183:F183, 'Stata dataset (nominal)'!H183:K183, 'Stata dataset (nominal)'!N183, 'Stata dataset (nominal)'!AC183:AD183)), "")</f>
        <v>17.583727272727273</v>
      </c>
      <c r="M184" s="72">
        <f t="shared" si="18"/>
        <v>-4.5722727272727255</v>
      </c>
      <c r="N184" s="72">
        <f>_xlfn.IFNA(SUM('Stata dataset (real)'!O184:T184), "")</f>
        <v>1255.625</v>
      </c>
      <c r="O184" s="72">
        <f>_xlfn.IFNA(SUM('Stata dataset (real)'!R184, 'Stata dataset (real)'!S184, 'Stata dataset (real)'!T184)/'Interface nominal'!$N184, "")</f>
        <v>0.7063422598307616</v>
      </c>
      <c r="P184" s="72">
        <f>_xlfn.IFNA(SUM('Stata dataset (real)'!Q184, 'Stata dataset (real)'!T184)/$N184, "")</f>
        <v>0.43205495271279243</v>
      </c>
      <c r="Q184" s="72">
        <f>_xlfn.IFNA('Stata dataset (nominal)'!AA183*1000/'Interface nominal'!N184, "")</f>
        <v>347.80292992568127</v>
      </c>
      <c r="R184" s="72">
        <f>_xlfn.IFNA('Stata dataset (real)'!U184, "")</f>
        <v>17.252262377830117</v>
      </c>
      <c r="S184" s="72">
        <f>_xlfn.IFNA('Stata dataset (real)'!Z184, "")</f>
        <v>9.7002642348695076</v>
      </c>
      <c r="T184" s="72">
        <f>IF('Interface nominal'!C184 = "2019-20", 1, 0)</f>
        <v>0</v>
      </c>
      <c r="U184" s="72">
        <f t="shared" si="15"/>
        <v>0</v>
      </c>
    </row>
    <row r="185" spans="1:21" x14ac:dyDescent="0.4">
      <c r="A185" s="63" t="str">
        <f t="shared" si="21"/>
        <v>WSX25</v>
      </c>
      <c r="B185" s="63" t="s">
        <v>373</v>
      </c>
      <c r="C185" s="160" t="s">
        <v>516</v>
      </c>
      <c r="D185" s="72">
        <f>_xlfn.IFNA(SUM('Stata dataset (nominal)'!E184:K184, 'Stata dataset (nominal)'!AB184, 'Stata dataset (nominal)'!AD184), "")</f>
        <v>34.90797929474035</v>
      </c>
      <c r="E185" s="72">
        <f>_xlfn.IFNA('Stata dataset (nominal)'!F184+'Stata dataset (nominal)'!G184, "")</f>
        <v>15.957403978467109</v>
      </c>
      <c r="F185" s="72">
        <f t="shared" si="14"/>
        <v>18.950575316273241</v>
      </c>
      <c r="G185" s="72"/>
      <c r="H185" s="72"/>
      <c r="I185" s="72"/>
      <c r="J185" s="72">
        <f>_xlfn.IFNA(SUM('Stata dataset (nominal)'!E184:K184, 'Stata dataset (nominal)'!AC184, 'Stata dataset (nominal)'!AD184), "")</f>
        <v>32.482181529755593</v>
      </c>
      <c r="K185" s="72">
        <f t="shared" si="17"/>
        <v>16.524777551288484</v>
      </c>
      <c r="L185" s="72">
        <f>_xlfn.IFNA(IF(C185 &lt; "2019-20", $J185, SUM('Stata dataset (nominal)'!E184:F184, 'Stata dataset (nominal)'!H184:K184, 'Stata dataset (nominal)'!N184, 'Stata dataset (nominal)'!AC184:AD184)), "")</f>
        <v>19.754229940860785</v>
      </c>
      <c r="M185" s="72">
        <f t="shared" si="18"/>
        <v>3.796825962393676</v>
      </c>
      <c r="N185" s="72">
        <f>_xlfn.IFNA(SUM('Stata dataset (real)'!O185:T185), "")</f>
        <v>1259.8209693236245</v>
      </c>
      <c r="O185" s="72">
        <f>_xlfn.IFNA(SUM('Stata dataset (real)'!R185, 'Stata dataset (real)'!S185, 'Stata dataset (real)'!T185)/'Interface nominal'!$N185, "")</f>
        <v>0.70951014697885317</v>
      </c>
      <c r="P185" s="72">
        <f>_xlfn.IFNA(SUM('Stata dataset (real)'!Q185, 'Stata dataset (real)'!T185)/$N185, "")</f>
        <v>0.4316614946689194</v>
      </c>
      <c r="Q185" s="72">
        <f>_xlfn.IFNA('Stata dataset (nominal)'!AA184*1000/'Interface nominal'!N185, "")</f>
        <v>392.22904272614664</v>
      </c>
      <c r="R185" s="72" t="str">
        <f>_xlfn.IFNA('Stata dataset (real)'!U185, "")</f>
        <v/>
      </c>
      <c r="S185" s="72" t="str">
        <f>_xlfn.IFNA('Stata dataset (real)'!Z185, "")</f>
        <v/>
      </c>
      <c r="T185" s="72">
        <f>IF('Interface nominal'!C185 = "2019-20", 1, 0)</f>
        <v>0</v>
      </c>
      <c r="U185" s="72">
        <f t="shared" si="15"/>
        <v>0</v>
      </c>
    </row>
    <row r="186" spans="1:21" x14ac:dyDescent="0.4">
      <c r="A186" s="63" t="str">
        <f t="shared" si="21"/>
        <v>WSX26</v>
      </c>
      <c r="B186" s="63" t="s">
        <v>373</v>
      </c>
      <c r="C186" s="160" t="s">
        <v>518</v>
      </c>
      <c r="D186" s="72">
        <f>_xlfn.IFNA(SUM('Stata dataset (nominal)'!E185:K185, 'Stata dataset (nominal)'!AB185, 'Stata dataset (nominal)'!AD185), "")</f>
        <v>38.927634123753101</v>
      </c>
      <c r="E186" s="72">
        <f>_xlfn.IFNA('Stata dataset (nominal)'!F185+'Stata dataset (nominal)'!G185, "")</f>
        <v>19.530231090738869</v>
      </c>
      <c r="F186" s="72">
        <f t="shared" si="14"/>
        <v>19.397403033014232</v>
      </c>
      <c r="G186" s="72"/>
      <c r="H186" s="72"/>
      <c r="I186" s="72"/>
      <c r="J186" s="72">
        <f>_xlfn.IFNA(SUM('Stata dataset (nominal)'!E185:K185, 'Stata dataset (nominal)'!AC185, 'Stata dataset (nominal)'!AD185), "")</f>
        <v>36.891678598828221</v>
      </c>
      <c r="K186" s="72">
        <f t="shared" si="17"/>
        <v>17.361447508089352</v>
      </c>
      <c r="L186" s="72">
        <f>_xlfn.IFNA(IF(C186 &lt; "2019-20", $J186, SUM('Stata dataset (nominal)'!E185:F185, 'Stata dataset (nominal)'!H185:K185, 'Stata dataset (nominal)'!N185, 'Stata dataset (nominal)'!AC185:AD185)), "")</f>
        <v>20.754493382671956</v>
      </c>
      <c r="M186" s="72">
        <f t="shared" si="18"/>
        <v>1.224262291933087</v>
      </c>
      <c r="N186" s="72">
        <f>_xlfn.IFNA(SUM('Stata dataset (real)'!O186:T186), "")</f>
        <v>1265.5816252227623</v>
      </c>
      <c r="O186" s="72">
        <f>_xlfn.IFNA(SUM('Stata dataset (real)'!R186, 'Stata dataset (real)'!S186, 'Stata dataset (real)'!T186)/'Interface nominal'!$N186, "")</f>
        <v>0.71381483121805789</v>
      </c>
      <c r="P186" s="72">
        <f>_xlfn.IFNA(SUM('Stata dataset (real)'!Q186, 'Stata dataset (real)'!T186)/$N186, "")</f>
        <v>0.43207051855535611</v>
      </c>
      <c r="Q186" s="72">
        <f>_xlfn.IFNA('Stata dataset (nominal)'!AA185*1000/'Interface nominal'!N186, "")</f>
        <v>455.33848789275947</v>
      </c>
      <c r="R186" s="72" t="str">
        <f>_xlfn.IFNA('Stata dataset (real)'!U186, "")</f>
        <v/>
      </c>
      <c r="S186" s="72" t="str">
        <f>_xlfn.IFNA('Stata dataset (real)'!Z186, "")</f>
        <v/>
      </c>
      <c r="T186" s="72">
        <f>IF('Interface nominal'!C186 = "2019-20", 1, 0)</f>
        <v>0</v>
      </c>
      <c r="U186" s="72">
        <f t="shared" si="15"/>
        <v>0</v>
      </c>
    </row>
    <row r="187" spans="1:21" x14ac:dyDescent="0.4">
      <c r="A187" s="63" t="str">
        <f t="shared" si="21"/>
        <v>WSX27</v>
      </c>
      <c r="B187" s="63" t="s">
        <v>373</v>
      </c>
      <c r="C187" s="160" t="s">
        <v>519</v>
      </c>
      <c r="D187" s="72">
        <f>_xlfn.IFNA(SUM('Stata dataset (nominal)'!E186:K186, 'Stata dataset (nominal)'!AB186, 'Stata dataset (nominal)'!AD186), "")</f>
        <v>42.796049872491082</v>
      </c>
      <c r="E187" s="72">
        <f>_xlfn.IFNA('Stata dataset (nominal)'!F186+'Stata dataset (nominal)'!G186, "")</f>
        <v>22.465567505724138</v>
      </c>
      <c r="F187" s="72">
        <f t="shared" ref="F187:F247" si="22">$D187-$E187</f>
        <v>20.330482366766944</v>
      </c>
      <c r="G187" s="72"/>
      <c r="H187" s="72"/>
      <c r="I187" s="72"/>
      <c r="J187" s="72">
        <f>_xlfn.IFNA(SUM('Stata dataset (nominal)'!E186:K186, 'Stata dataset (nominal)'!AC186, 'Stata dataset (nominal)'!AD186), "")</f>
        <v>40.455047963105642</v>
      </c>
      <c r="K187" s="72">
        <f t="shared" si="17"/>
        <v>17.989480457381504</v>
      </c>
      <c r="L187" s="72">
        <f>_xlfn.IFNA(IF(C187 &lt; "2019-20", $J187, SUM('Stata dataset (nominal)'!E186:F186, 'Stata dataset (nominal)'!H186:K186, 'Stata dataset (nominal)'!N186, 'Stata dataset (nominal)'!AC186:AD186)), "")</f>
        <v>21.505127067592923</v>
      </c>
      <c r="M187" s="72">
        <f t="shared" si="18"/>
        <v>-0.96044043813121505</v>
      </c>
      <c r="N187" s="72">
        <f>_xlfn.IFNA(SUM('Stata dataset (real)'!O187:T187), "")</f>
        <v>1271.7540518011526</v>
      </c>
      <c r="O187" s="72">
        <f>_xlfn.IFNA(SUM('Stata dataset (real)'!R187, 'Stata dataset (real)'!S187, 'Stata dataset (real)'!T187)/'Interface nominal'!$N187, "")</f>
        <v>0.71671937125127416</v>
      </c>
      <c r="P187" s="72">
        <f>_xlfn.IFNA(SUM('Stata dataset (real)'!Q187, 'Stata dataset (real)'!T187)/$N187, "")</f>
        <v>0.43269958397717451</v>
      </c>
      <c r="Q187" s="72">
        <f>_xlfn.IFNA('Stata dataset (nominal)'!AA186*1000/'Interface nominal'!N187, "")</f>
        <v>513.71663644048056</v>
      </c>
      <c r="R187" s="72" t="str">
        <f>_xlfn.IFNA('Stata dataset (real)'!U187, "")</f>
        <v/>
      </c>
      <c r="S187" s="72" t="str">
        <f>_xlfn.IFNA('Stata dataset (real)'!Z187, "")</f>
        <v/>
      </c>
      <c r="T187" s="72">
        <f>IF('Interface nominal'!C187 = "2019-20", 1, 0)</f>
        <v>0</v>
      </c>
      <c r="U187" s="72">
        <f t="shared" ref="U187:U247" si="23">IF(C187 = "2020-21", 1, 0)</f>
        <v>0</v>
      </c>
    </row>
    <row r="188" spans="1:21" x14ac:dyDescent="0.4">
      <c r="A188" s="63" t="str">
        <f t="shared" si="21"/>
        <v>WSX28</v>
      </c>
      <c r="B188" s="63" t="s">
        <v>373</v>
      </c>
      <c r="C188" s="160" t="s">
        <v>520</v>
      </c>
      <c r="D188" s="72">
        <f>_xlfn.IFNA(SUM('Stata dataset (nominal)'!E187:K187, 'Stata dataset (nominal)'!AB187, 'Stata dataset (nominal)'!AD187), "")</f>
        <v>45.058247474818685</v>
      </c>
      <c r="E188" s="72">
        <f>_xlfn.IFNA('Stata dataset (nominal)'!F187+'Stata dataset (nominal)'!G187, "")</f>
        <v>23.955722754770022</v>
      </c>
      <c r="F188" s="72">
        <f t="shared" si="22"/>
        <v>21.102524720048663</v>
      </c>
      <c r="G188" s="72"/>
      <c r="H188" s="72"/>
      <c r="I188" s="72"/>
      <c r="J188" s="72">
        <f>_xlfn.IFNA(SUM('Stata dataset (nominal)'!E187:K187, 'Stata dataset (nominal)'!AC187, 'Stata dataset (nominal)'!AD187), "")</f>
        <v>42.463476228486883</v>
      </c>
      <c r="K188" s="72">
        <f t="shared" si="17"/>
        <v>18.507753473716861</v>
      </c>
      <c r="L188" s="72">
        <f>_xlfn.IFNA(IF(C188 &lt; "2019-20", $J188, SUM('Stata dataset (nominal)'!E187:F187, 'Stata dataset (nominal)'!H187:K187, 'Stata dataset (nominal)'!N187, 'Stata dataset (nominal)'!AC187:AD187)), "")</f>
        <v>22.124779803581941</v>
      </c>
      <c r="M188" s="72">
        <f t="shared" si="18"/>
        <v>-1.8309429511880815</v>
      </c>
      <c r="N188" s="72">
        <f>_xlfn.IFNA(SUM('Stata dataset (real)'!O188:T188), "")</f>
        <v>1277.9584868969982</v>
      </c>
      <c r="O188" s="72">
        <f>_xlfn.IFNA(SUM('Stata dataset (real)'!R188, 'Stata dataset (real)'!S188, 'Stata dataset (real)'!T188)/'Interface nominal'!$N188, "")</f>
        <v>0.71944933302031455</v>
      </c>
      <c r="P188" s="72">
        <f>_xlfn.IFNA(SUM('Stata dataset (real)'!Q188, 'Stata dataset (real)'!T188)/$N188, "")</f>
        <v>0.43343626275698538</v>
      </c>
      <c r="Q188" s="72">
        <f>_xlfn.IFNA('Stata dataset (nominal)'!AA187*1000/'Interface nominal'!N188, "")</f>
        <v>553.462402917129</v>
      </c>
      <c r="R188" s="72" t="str">
        <f>_xlfn.IFNA('Stata dataset (real)'!U188, "")</f>
        <v/>
      </c>
      <c r="S188" s="72" t="str">
        <f>_xlfn.IFNA('Stata dataset (real)'!Z188, "")</f>
        <v/>
      </c>
      <c r="T188" s="72">
        <f>IF('Interface nominal'!C188 = "2019-20", 1, 0)</f>
        <v>0</v>
      </c>
      <c r="U188" s="72">
        <f t="shared" si="23"/>
        <v>0</v>
      </c>
    </row>
    <row r="189" spans="1:21" x14ac:dyDescent="0.4">
      <c r="A189" s="63" t="str">
        <f t="shared" si="21"/>
        <v>WSX29</v>
      </c>
      <c r="B189" s="63" t="s">
        <v>373</v>
      </c>
      <c r="C189" s="160" t="s">
        <v>521</v>
      </c>
      <c r="D189" s="72">
        <f>_xlfn.IFNA(SUM('Stata dataset (nominal)'!E188:K188, 'Stata dataset (nominal)'!AB188, 'Stata dataset (nominal)'!AD188), "")</f>
        <v>47.370695507358278</v>
      </c>
      <c r="E189" s="72">
        <f>_xlfn.IFNA('Stata dataset (nominal)'!F188+'Stata dataset (nominal)'!G188, "")</f>
        <v>25.406486647202872</v>
      </c>
      <c r="F189" s="72">
        <f t="shared" si="22"/>
        <v>21.964208860155406</v>
      </c>
      <c r="G189" s="72"/>
      <c r="H189" s="72"/>
      <c r="I189" s="72"/>
      <c r="J189" s="72">
        <f>_xlfn.IFNA(SUM('Stata dataset (nominal)'!E188:K188, 'Stata dataset (nominal)'!AC188, 'Stata dataset (nominal)'!AD188), "")</f>
        <v>44.506486297187351</v>
      </c>
      <c r="K189" s="72">
        <f t="shared" si="17"/>
        <v>19.099999649984479</v>
      </c>
      <c r="L189" s="72">
        <f>_xlfn.IFNA(IF(C189 &lt; "2019-20", $J189, SUM('Stata dataset (nominal)'!E188:F188, 'Stata dataset (nominal)'!H188:K188, 'Stata dataset (nominal)'!N188, 'Stata dataset (nominal)'!AC188:AD188)), "")</f>
        <v>22.832820243731028</v>
      </c>
      <c r="M189" s="72">
        <f t="shared" si="18"/>
        <v>-2.5736664034718437</v>
      </c>
      <c r="N189" s="72">
        <f>_xlfn.IFNA(SUM('Stata dataset (real)'!O189:T189), "")</f>
        <v>1283.8392060809356</v>
      </c>
      <c r="O189" s="72">
        <f>_xlfn.IFNA(SUM('Stata dataset (real)'!R189, 'Stata dataset (real)'!S189, 'Stata dataset (real)'!T189)/'Interface nominal'!$N189, "")</f>
        <v>0.72194729925033574</v>
      </c>
      <c r="P189" s="72">
        <f>_xlfn.IFNA(SUM('Stata dataset (real)'!Q189, 'Stata dataset (real)'!T189)/$N189, "")</f>
        <v>0.43411354674596825</v>
      </c>
      <c r="Q189" s="72">
        <f>_xlfn.IFNA('Stata dataset (nominal)'!AA188*1000/'Interface nominal'!N189, "")</f>
        <v>574.42940583847542</v>
      </c>
      <c r="R189" s="72" t="str">
        <f>_xlfn.IFNA('Stata dataset (real)'!U189, "")</f>
        <v/>
      </c>
      <c r="S189" s="72" t="str">
        <f>_xlfn.IFNA('Stata dataset (real)'!Z189, "")</f>
        <v/>
      </c>
      <c r="T189" s="72">
        <f>IF('Interface nominal'!C189 = "2019-20", 1, 0)</f>
        <v>0</v>
      </c>
      <c r="U189" s="72">
        <f t="shared" si="23"/>
        <v>0</v>
      </c>
    </row>
    <row r="190" spans="1:21" x14ac:dyDescent="0.4">
      <c r="A190" s="63" t="str">
        <f t="shared" si="21"/>
        <v>WSX30</v>
      </c>
      <c r="B190" s="63" t="s">
        <v>373</v>
      </c>
      <c r="C190" s="160" t="s">
        <v>522</v>
      </c>
      <c r="D190" s="72">
        <f>_xlfn.IFNA(SUM('Stata dataset (nominal)'!E189:K189, 'Stata dataset (nominal)'!AB189, 'Stata dataset (nominal)'!AD189), "")</f>
        <v>48.957663447457911</v>
      </c>
      <c r="E190" s="72">
        <f>_xlfn.IFNA('Stata dataset (nominal)'!F189+'Stata dataset (nominal)'!G189, "")</f>
        <v>26.39992980559753</v>
      </c>
      <c r="F190" s="72">
        <f t="shared" si="22"/>
        <v>22.557733641860381</v>
      </c>
      <c r="G190" s="72"/>
      <c r="H190" s="72"/>
      <c r="I190" s="72"/>
      <c r="J190" s="72">
        <f>_xlfn.IFNA(SUM('Stata dataset (nominal)'!E189:K189, 'Stata dataset (nominal)'!AC189, 'Stata dataset (nominal)'!AD189), "")</f>
        <v>46.11393075525811</v>
      </c>
      <c r="K190" s="72">
        <f t="shared" si="17"/>
        <v>19.71400094966058</v>
      </c>
      <c r="L190" s="72">
        <f>_xlfn.IFNA(IF(C190 &lt; "2019-20", $J190, SUM('Stata dataset (nominal)'!E189:F189, 'Stata dataset (nominal)'!H189:K189, 'Stata dataset (nominal)'!N189, 'Stata dataset (nominal)'!AC189:AD189)), "")</f>
        <v>23.5667449127121</v>
      </c>
      <c r="M190" s="72">
        <f t="shared" si="18"/>
        <v>-2.8331848928854306</v>
      </c>
      <c r="N190" s="72">
        <f>_xlfn.IFNA(SUM('Stata dataset (real)'!O190:T190), "")</f>
        <v>1289.1612818465742</v>
      </c>
      <c r="O190" s="72">
        <f>_xlfn.IFNA(SUM('Stata dataset (real)'!R190, 'Stata dataset (real)'!S190, 'Stata dataset (real)'!T190)/'Interface nominal'!$N190, "")</f>
        <v>0.72418304861887184</v>
      </c>
      <c r="P190" s="72">
        <f>_xlfn.IFNA(SUM('Stata dataset (real)'!Q190, 'Stata dataset (real)'!T190)/$N190, "")</f>
        <v>0.43460984243090961</v>
      </c>
      <c r="Q190" s="72">
        <f>_xlfn.IFNA('Stata dataset (nominal)'!AA189*1000/'Interface nominal'!N190, "")</f>
        <v>594.290541083113</v>
      </c>
      <c r="R190" s="72" t="str">
        <f>_xlfn.IFNA('Stata dataset (real)'!U190, "")</f>
        <v/>
      </c>
      <c r="S190" s="72" t="str">
        <f>_xlfn.IFNA('Stata dataset (real)'!Z190, "")</f>
        <v/>
      </c>
      <c r="T190" s="72">
        <f>IF('Interface nominal'!C190 = "2019-20", 1, 0)</f>
        <v>0</v>
      </c>
      <c r="U190" s="72">
        <f t="shared" si="23"/>
        <v>0</v>
      </c>
    </row>
    <row r="191" spans="1:21" x14ac:dyDescent="0.4">
      <c r="A191" s="63" t="str">
        <f t="shared" si="11"/>
        <v>YKY14</v>
      </c>
      <c r="B191" s="63" t="s">
        <v>385</v>
      </c>
      <c r="C191" s="63" t="s">
        <v>243</v>
      </c>
      <c r="D191" s="72">
        <f>_xlfn.IFNA(SUM('Stata dataset (nominal)'!E190:K190, 'Stata dataset (nominal)'!AB190, 'Stata dataset (nominal)'!AD190), "")</f>
        <v>55.2</v>
      </c>
      <c r="E191" s="72">
        <f>_xlfn.IFNA('Stata dataset (nominal)'!F190+'Stata dataset (nominal)'!G190, "")</f>
        <v>19.899999999999999</v>
      </c>
      <c r="F191" s="72">
        <f t="shared" si="22"/>
        <v>35.300000000000004</v>
      </c>
      <c r="G191" s="72">
        <f>_xlfn.IFNA(IF(C191 &lt; "2019-20", $D191, SUM('Stata dataset (nominal)'!E190:F190, 'Stata dataset (nominal)'!H190:K190, 'Stata dataset (nominal)'!N190, 'Stata dataset (nominal)'!AB190, 'Stata dataset (nominal)'!AD190)), "")</f>
        <v>55.2</v>
      </c>
      <c r="H191" s="72">
        <f>IFERROR(IF('Interface nominal'!$C191 &lt; "2019-20", $E191, 'Stata dataset (nominal)'!F190+'Stata dataset (nominal)'!N190), "")</f>
        <v>19.899999999999999</v>
      </c>
      <c r="I191" s="72">
        <f t="shared" si="12"/>
        <v>35.300000000000004</v>
      </c>
      <c r="J191" s="72">
        <f>_xlfn.IFNA(SUM('Stata dataset (nominal)'!E190:K190, 'Stata dataset (nominal)'!AC190, 'Stata dataset (nominal)'!AD190), "")</f>
        <v>54.456909090909093</v>
      </c>
      <c r="K191" s="72">
        <f t="shared" si="17"/>
        <v>34.556909090909095</v>
      </c>
      <c r="L191" s="72">
        <f>_xlfn.IFNA(IF(C191 &lt; "2019-20", $J191, SUM('Stata dataset (nominal)'!E190:F190, 'Stata dataset (nominal)'!H190:K190, 'Stata dataset (nominal)'!N190, 'Stata dataset (nominal)'!AC190:AD190)), "")</f>
        <v>54.456909090909093</v>
      </c>
      <c r="M191" s="72">
        <f t="shared" si="18"/>
        <v>34.556909090909095</v>
      </c>
      <c r="N191" s="72">
        <f>_xlfn.IFNA(SUM('Stata dataset (real)'!O191:T191), "")</f>
        <v>2107.5749999999998</v>
      </c>
      <c r="O191" s="72">
        <f>_xlfn.IFNA(SUM('Stata dataset (real)'!R191, 'Stata dataset (real)'!S191, 'Stata dataset (real)'!T191)/'Interface nominal'!$N191, "")</f>
        <v>0.45262588519981506</v>
      </c>
      <c r="P191" s="72">
        <f>_xlfn.IFNA(SUM('Stata dataset (real)'!Q191, 'Stata dataset (real)'!T191)/$N191, "")</f>
        <v>0.8974821773839603</v>
      </c>
      <c r="Q191" s="72">
        <f>_xlfn.IFNA('Stata dataset (nominal)'!AA190*1000/'Interface nominal'!N191, "")</f>
        <v>357.17421249413445</v>
      </c>
      <c r="R191" s="72">
        <f>_xlfn.IFNA('Stata dataset (real)'!U191, "")</f>
        <v>27.070135326792073</v>
      </c>
      <c r="S191" s="72">
        <f>_xlfn.IFNA('Stata dataset (real)'!Z191, "")</f>
        <v>16.054488027424817</v>
      </c>
      <c r="T191" s="72">
        <f>IF('Interface nominal'!C191 = "2019-20", 1, 0)</f>
        <v>0</v>
      </c>
      <c r="U191" s="72">
        <f t="shared" si="23"/>
        <v>0</v>
      </c>
    </row>
    <row r="192" spans="1:21" x14ac:dyDescent="0.4">
      <c r="A192" s="63" t="str">
        <f t="shared" si="11"/>
        <v>YKY15</v>
      </c>
      <c r="B192" s="63" t="s">
        <v>385</v>
      </c>
      <c r="C192" s="63" t="s">
        <v>245</v>
      </c>
      <c r="D192" s="72">
        <f>_xlfn.IFNA(SUM('Stata dataset (nominal)'!E191:K191, 'Stata dataset (nominal)'!AB191, 'Stata dataset (nominal)'!AD191), "")</f>
        <v>56.901000000000003</v>
      </c>
      <c r="E192" s="72">
        <f>_xlfn.IFNA('Stata dataset (nominal)'!F191+'Stata dataset (nominal)'!G191, "")</f>
        <v>21.900000000000002</v>
      </c>
      <c r="F192" s="72">
        <f t="shared" si="22"/>
        <v>35.001000000000005</v>
      </c>
      <c r="G192" s="72">
        <f>_xlfn.IFNA(IF(C192 &lt; "2019-20", $D192, SUM('Stata dataset (nominal)'!E191:F191, 'Stata dataset (nominal)'!H191:K191, 'Stata dataset (nominal)'!N191, 'Stata dataset (nominal)'!AB191, 'Stata dataset (nominal)'!AD191)), "")</f>
        <v>56.901000000000003</v>
      </c>
      <c r="H192" s="72">
        <f>IFERROR(IF('Interface nominal'!$C192 &lt; "2019-20", $E192, 'Stata dataset (nominal)'!F191+'Stata dataset (nominal)'!N191), "")</f>
        <v>21.900000000000002</v>
      </c>
      <c r="I192" s="72">
        <f t="shared" si="12"/>
        <v>35.001000000000005</v>
      </c>
      <c r="J192" s="72">
        <f>_xlfn.IFNA(SUM('Stata dataset (nominal)'!E191:K191, 'Stata dataset (nominal)'!AC191, 'Stata dataset (nominal)'!AD191), "")</f>
        <v>56.256909090909097</v>
      </c>
      <c r="K192" s="72">
        <f t="shared" si="17"/>
        <v>34.356909090909099</v>
      </c>
      <c r="L192" s="72">
        <f>_xlfn.IFNA(IF(C192 &lt; "2019-20", $J192, SUM('Stata dataset (nominal)'!E191:F191, 'Stata dataset (nominal)'!H191:K191, 'Stata dataset (nominal)'!N191, 'Stata dataset (nominal)'!AC191:AD191)), "")</f>
        <v>56.256909090909097</v>
      </c>
      <c r="M192" s="72">
        <f t="shared" si="18"/>
        <v>34.356909090909099</v>
      </c>
      <c r="N192" s="72">
        <f>_xlfn.IFNA(SUM('Stata dataset (real)'!O192:T192), "")</f>
        <v>2120.9061273972602</v>
      </c>
      <c r="O192" s="72">
        <f>_xlfn.IFNA(SUM('Stata dataset (real)'!R192, 'Stata dataset (real)'!S192, 'Stata dataset (real)'!T192)/'Interface nominal'!$N192, "")</f>
        <v>0.47149768222644395</v>
      </c>
      <c r="P192" s="72">
        <f>_xlfn.IFNA(SUM('Stata dataset (real)'!Q192, 'Stata dataset (real)'!T192)/$N192, "")</f>
        <v>0.89734173150222163</v>
      </c>
      <c r="Q192" s="72">
        <f>_xlfn.IFNA('Stata dataset (nominal)'!AA191*1000/'Interface nominal'!N192, "")</f>
        <v>373.93105421668969</v>
      </c>
      <c r="R192" s="72">
        <f>_xlfn.IFNA('Stata dataset (real)'!U192, "")</f>
        <v>27.225434792667443</v>
      </c>
      <c r="S192" s="72">
        <f>_xlfn.IFNA('Stata dataset (real)'!Z192, "")</f>
        <v>16.05714906638492</v>
      </c>
      <c r="T192" s="72">
        <f>IF('Interface nominal'!C192 = "2019-20", 1, 0)</f>
        <v>0</v>
      </c>
      <c r="U192" s="72">
        <f t="shared" si="23"/>
        <v>0</v>
      </c>
    </row>
    <row r="193" spans="1:21" x14ac:dyDescent="0.4">
      <c r="A193" s="63" t="str">
        <f t="shared" si="11"/>
        <v>YKY16</v>
      </c>
      <c r="B193" s="63" t="s">
        <v>385</v>
      </c>
      <c r="C193" s="63" t="s">
        <v>247</v>
      </c>
      <c r="D193" s="72">
        <f>_xlfn.IFNA(SUM('Stata dataset (nominal)'!E192:K192, 'Stata dataset (nominal)'!AB192, 'Stata dataset (nominal)'!AD192), "")</f>
        <v>56.439428067200005</v>
      </c>
      <c r="E193" s="72">
        <f>_xlfn.IFNA('Stata dataset (nominal)'!F192+'Stata dataset (nominal)'!G192, "")</f>
        <v>21.206</v>
      </c>
      <c r="F193" s="72">
        <f t="shared" si="22"/>
        <v>35.233428067200009</v>
      </c>
      <c r="G193" s="72">
        <f>_xlfn.IFNA(IF(C193 &lt; "2019-20", $D193, SUM('Stata dataset (nominal)'!E192:F192, 'Stata dataset (nominal)'!H192:K192, 'Stata dataset (nominal)'!N192, 'Stata dataset (nominal)'!AB192, 'Stata dataset (nominal)'!AD192)), "")</f>
        <v>56.439428067200005</v>
      </c>
      <c r="H193" s="72">
        <f>IFERROR(IF('Interface nominal'!$C193 &lt; "2019-20", $E193, 'Stata dataset (nominal)'!F192+'Stata dataset (nominal)'!N192), "")</f>
        <v>21.206</v>
      </c>
      <c r="I193" s="72">
        <f t="shared" si="12"/>
        <v>35.233428067200009</v>
      </c>
      <c r="J193" s="72">
        <f>_xlfn.IFNA(SUM('Stata dataset (nominal)'!E192:K192, 'Stata dataset (nominal)'!AC192, 'Stata dataset (nominal)'!AD192), "")</f>
        <v>56.019337158109096</v>
      </c>
      <c r="K193" s="72">
        <f t="shared" si="17"/>
        <v>34.813337158109093</v>
      </c>
      <c r="L193" s="72">
        <f>_xlfn.IFNA(IF(C193 &lt; "2019-20", $J193, SUM('Stata dataset (nominal)'!E192:F192, 'Stata dataset (nominal)'!H192:K192, 'Stata dataset (nominal)'!N192, 'Stata dataset (nominal)'!AC192:AD192)), "")</f>
        <v>56.019337158109096</v>
      </c>
      <c r="M193" s="72">
        <f t="shared" si="18"/>
        <v>34.813337158109093</v>
      </c>
      <c r="N193" s="72">
        <f>_xlfn.IFNA(SUM('Stata dataset (real)'!O193:T193), "")</f>
        <v>2133.4749999999999</v>
      </c>
      <c r="O193" s="72">
        <f>_xlfn.IFNA(SUM('Stata dataset (real)'!R193, 'Stata dataset (real)'!S193, 'Stata dataset (real)'!T193)/'Interface nominal'!$N193, "")</f>
        <v>0.48976013311616029</v>
      </c>
      <c r="P193" s="72">
        <f>_xlfn.IFNA(SUM('Stata dataset (real)'!Q193, 'Stata dataset (real)'!T193)/$N193, "")</f>
        <v>0.89657389938949372</v>
      </c>
      <c r="Q193" s="72">
        <f>_xlfn.IFNA('Stata dataset (nominal)'!AA192*1000/'Interface nominal'!N193, "")</f>
        <v>344.49759195678416</v>
      </c>
      <c r="R193" s="72">
        <f>_xlfn.IFNA('Stata dataset (real)'!U193, "")</f>
        <v>27.035166050889032</v>
      </c>
      <c r="S193" s="72">
        <f>_xlfn.IFNA('Stata dataset (real)'!Z193, "")</f>
        <v>16.05738846566306</v>
      </c>
      <c r="T193" s="72">
        <f>IF('Interface nominal'!C193 = "2019-20", 1, 0)</f>
        <v>0</v>
      </c>
      <c r="U193" s="72">
        <f t="shared" si="23"/>
        <v>0</v>
      </c>
    </row>
    <row r="194" spans="1:21" x14ac:dyDescent="0.4">
      <c r="A194" s="63" t="str">
        <f t="shared" si="11"/>
        <v>YKY17</v>
      </c>
      <c r="B194" s="63" t="s">
        <v>385</v>
      </c>
      <c r="C194" s="63" t="s">
        <v>249</v>
      </c>
      <c r="D194" s="72">
        <f>_xlfn.IFNA(SUM('Stata dataset (nominal)'!E193:K193, 'Stata dataset (nominal)'!AB193, 'Stata dataset (nominal)'!AD193), "")</f>
        <v>54.238999999999997</v>
      </c>
      <c r="E194" s="72">
        <f>_xlfn.IFNA('Stata dataset (nominal)'!F193+'Stata dataset (nominal)'!G193, "")</f>
        <v>22.239000000000001</v>
      </c>
      <c r="F194" s="72">
        <f t="shared" si="22"/>
        <v>31.999999999999996</v>
      </c>
      <c r="G194" s="72">
        <f>_xlfn.IFNA(IF(C194 &lt; "2019-20", $D194, SUM('Stata dataset (nominal)'!E193:F193, 'Stata dataset (nominal)'!H193:K193, 'Stata dataset (nominal)'!N193, 'Stata dataset (nominal)'!AB193, 'Stata dataset (nominal)'!AD193)), "")</f>
        <v>54.238999999999997</v>
      </c>
      <c r="H194" s="72">
        <f>IFERROR(IF('Interface nominal'!$C194 &lt; "2019-20", $E194, 'Stata dataset (nominal)'!F193+'Stata dataset (nominal)'!N193), "")</f>
        <v>22.239000000000001</v>
      </c>
      <c r="I194" s="72">
        <f t="shared" si="12"/>
        <v>31.999999999999996</v>
      </c>
      <c r="J194" s="72">
        <f>_xlfn.IFNA(SUM('Stata dataset (nominal)'!E193:K193, 'Stata dataset (nominal)'!AC193, 'Stata dataset (nominal)'!AD193), "")</f>
        <v>55.671909090909089</v>
      </c>
      <c r="K194" s="72">
        <f t="shared" si="17"/>
        <v>33.432909090909092</v>
      </c>
      <c r="L194" s="72">
        <f>_xlfn.IFNA(IF(C194 &lt; "2019-20", $J194, SUM('Stata dataset (nominal)'!E193:F193, 'Stata dataset (nominal)'!H193:K193, 'Stata dataset (nominal)'!N193, 'Stata dataset (nominal)'!AC193:AD193)), "")</f>
        <v>55.671909090909089</v>
      </c>
      <c r="M194" s="72">
        <f t="shared" si="18"/>
        <v>33.432909090909092</v>
      </c>
      <c r="N194" s="72">
        <f>_xlfn.IFNA(SUM('Stata dataset (real)'!O194:T194), "")</f>
        <v>2153.0641643835615</v>
      </c>
      <c r="O194" s="72">
        <f>_xlfn.IFNA(SUM('Stata dataset (real)'!R194, 'Stata dataset (real)'!S194, 'Stata dataset (real)'!T194)/'Interface nominal'!$N194, "")</f>
        <v>0.5080289643144078</v>
      </c>
      <c r="P194" s="72">
        <f>_xlfn.IFNA(SUM('Stata dataset (real)'!Q194, 'Stata dataset (real)'!T194)/$N194, "")</f>
        <v>0.89717846786616007</v>
      </c>
      <c r="Q194" s="72">
        <f>_xlfn.IFNA('Stata dataset (nominal)'!AA193*1000/'Interface nominal'!N194, "")</f>
        <v>349.09735270950324</v>
      </c>
      <c r="R194" s="72">
        <f>_xlfn.IFNA('Stata dataset (real)'!U194, "")</f>
        <v>26.448361520094924</v>
      </c>
      <c r="S194" s="72">
        <f>_xlfn.IFNA('Stata dataset (real)'!Z194, "")</f>
        <v>15.649839681347439</v>
      </c>
      <c r="T194" s="72">
        <f>IF('Interface nominal'!C194 = "2019-20", 1, 0)</f>
        <v>0</v>
      </c>
      <c r="U194" s="72">
        <f t="shared" si="23"/>
        <v>0</v>
      </c>
    </row>
    <row r="195" spans="1:21" x14ac:dyDescent="0.4">
      <c r="A195" s="63" t="str">
        <f t="shared" si="11"/>
        <v>YKY18</v>
      </c>
      <c r="B195" s="63" t="s">
        <v>385</v>
      </c>
      <c r="C195" s="63" t="s">
        <v>251</v>
      </c>
      <c r="D195" s="72">
        <f>_xlfn.IFNA(SUM('Stata dataset (nominal)'!E194:K194, 'Stata dataset (nominal)'!AB194, 'Stata dataset (nominal)'!AD194), "")</f>
        <v>59.04</v>
      </c>
      <c r="E195" s="72">
        <f>_xlfn.IFNA('Stata dataset (nominal)'!F194+'Stata dataset (nominal)'!G194, "")</f>
        <v>23.954999999999998</v>
      </c>
      <c r="F195" s="72">
        <f t="shared" si="22"/>
        <v>35.085000000000001</v>
      </c>
      <c r="G195" s="72">
        <f>_xlfn.IFNA(IF(C195 &lt; "2019-20", $D195, SUM('Stata dataset (nominal)'!E194:F194, 'Stata dataset (nominal)'!H194:K194, 'Stata dataset (nominal)'!N194, 'Stata dataset (nominal)'!AB194, 'Stata dataset (nominal)'!AD194)), "")</f>
        <v>59.04</v>
      </c>
      <c r="H195" s="72">
        <f>IFERROR(IF('Interface nominal'!$C195 &lt; "2019-20", $E195, 'Stata dataset (nominal)'!F194+'Stata dataset (nominal)'!N194), "")</f>
        <v>23.954999999999998</v>
      </c>
      <c r="I195" s="72">
        <f t="shared" si="12"/>
        <v>35.085000000000001</v>
      </c>
      <c r="J195" s="72">
        <f>_xlfn.IFNA(SUM('Stata dataset (nominal)'!E194:K194, 'Stata dataset (nominal)'!AC194, 'Stata dataset (nominal)'!AD194), "")</f>
        <v>60.594909090909091</v>
      </c>
      <c r="K195" s="72">
        <f t="shared" si="17"/>
        <v>36.639909090909093</v>
      </c>
      <c r="L195" s="72">
        <f>_xlfn.IFNA(IF(C195 &lt; "2019-20", $J195, SUM('Stata dataset (nominal)'!E194:F194, 'Stata dataset (nominal)'!H194:K194, 'Stata dataset (nominal)'!N194, 'Stata dataset (nominal)'!AC194:AD194)), "")</f>
        <v>60.594909090909091</v>
      </c>
      <c r="M195" s="72">
        <f t="shared" si="18"/>
        <v>36.639909090909093</v>
      </c>
      <c r="N195" s="72">
        <f>_xlfn.IFNA(SUM('Stata dataset (real)'!O195:T195), "")</f>
        <v>2164.7560000000003</v>
      </c>
      <c r="O195" s="72">
        <f>_xlfn.IFNA(SUM('Stata dataset (real)'!R195, 'Stata dataset (real)'!S195, 'Stata dataset (real)'!T195)/'Interface nominal'!$N195, "")</f>
        <v>0.52454364371781381</v>
      </c>
      <c r="P195" s="72">
        <f>_xlfn.IFNA(SUM('Stata dataset (real)'!Q195, 'Stata dataset (real)'!T195)/$N195, "")</f>
        <v>0.89922651790779184</v>
      </c>
      <c r="Q195" s="72">
        <f>_xlfn.IFNA('Stata dataset (nominal)'!AA194*1000/'Interface nominal'!N195, "")</f>
        <v>354.81170150693953</v>
      </c>
      <c r="R195" s="72">
        <f>_xlfn.IFNA('Stata dataset (real)'!U195, "")</f>
        <v>26.219689110951251</v>
      </c>
      <c r="S195" s="72">
        <f>_xlfn.IFNA('Stata dataset (real)'!Z195, "")</f>
        <v>15.238969341838491</v>
      </c>
      <c r="T195" s="72">
        <f>IF('Interface nominal'!C195 = "2019-20", 1, 0)</f>
        <v>0</v>
      </c>
      <c r="U195" s="72">
        <f t="shared" si="23"/>
        <v>0</v>
      </c>
    </row>
    <row r="196" spans="1:21" x14ac:dyDescent="0.4">
      <c r="A196" s="63" t="str">
        <f t="shared" si="11"/>
        <v>YKY19</v>
      </c>
      <c r="B196" s="63" t="s">
        <v>385</v>
      </c>
      <c r="C196" s="63" t="s">
        <v>253</v>
      </c>
      <c r="D196" s="72">
        <f>_xlfn.IFNA(SUM('Stata dataset (nominal)'!E195:K195, 'Stata dataset (nominal)'!AB195, 'Stata dataset (nominal)'!AD195), "")</f>
        <v>61.749000000000002</v>
      </c>
      <c r="E196" s="72">
        <f>_xlfn.IFNA('Stata dataset (nominal)'!F195+'Stata dataset (nominal)'!G195, "")</f>
        <v>26.179000000000002</v>
      </c>
      <c r="F196" s="72">
        <f t="shared" si="22"/>
        <v>35.57</v>
      </c>
      <c r="G196" s="72">
        <f>_xlfn.IFNA(IF(C196 &lt; "2019-20", $D196, SUM('Stata dataset (nominal)'!E195:F195, 'Stata dataset (nominal)'!H195:K195, 'Stata dataset (nominal)'!N195, 'Stata dataset (nominal)'!AB195, 'Stata dataset (nominal)'!AD195)), "")</f>
        <v>61.749000000000002</v>
      </c>
      <c r="H196" s="72">
        <f>IFERROR(IF('Interface nominal'!$C196 &lt; "2019-20", $E196, 'Stata dataset (nominal)'!F195+'Stata dataset (nominal)'!N195), "")</f>
        <v>26.179000000000002</v>
      </c>
      <c r="I196" s="72">
        <f t="shared" si="12"/>
        <v>35.57</v>
      </c>
      <c r="J196" s="72">
        <f>_xlfn.IFNA(SUM('Stata dataset (nominal)'!E195:K195, 'Stata dataset (nominal)'!AC195, 'Stata dataset (nominal)'!AD195), "")</f>
        <v>64.084909090909093</v>
      </c>
      <c r="K196" s="72">
        <f t="shared" si="17"/>
        <v>37.905909090909091</v>
      </c>
      <c r="L196" s="72">
        <f>_xlfn.IFNA(IF(C196 &lt; "2019-20", $J196, SUM('Stata dataset (nominal)'!E195:F195, 'Stata dataset (nominal)'!H195:K195, 'Stata dataset (nominal)'!N195, 'Stata dataset (nominal)'!AC195:AD195)), "")</f>
        <v>64.084909090909093</v>
      </c>
      <c r="M196" s="72">
        <f t="shared" si="18"/>
        <v>37.905909090909091</v>
      </c>
      <c r="N196" s="72">
        <f>_xlfn.IFNA(SUM('Stata dataset (real)'!O196:T196), "")</f>
        <v>2177.8379999999997</v>
      </c>
      <c r="O196" s="72">
        <f>_xlfn.IFNA(SUM('Stata dataset (real)'!R196, 'Stata dataset (real)'!S196, 'Stata dataset (real)'!T196)/'Interface nominal'!$N196, "")</f>
        <v>0.5413414588229245</v>
      </c>
      <c r="P196" s="72">
        <f>_xlfn.IFNA(SUM('Stata dataset (real)'!Q196, 'Stata dataset (real)'!T196)/$N196, "")</f>
        <v>0.89774675618664024</v>
      </c>
      <c r="Q196" s="72">
        <f>_xlfn.IFNA('Stata dataset (nominal)'!AA195*1000/'Interface nominal'!N196, "")</f>
        <v>367.09114631311041</v>
      </c>
      <c r="R196" s="72">
        <f>_xlfn.IFNA('Stata dataset (real)'!U196, "")</f>
        <v>25.423981876957647</v>
      </c>
      <c r="S196" s="72">
        <f>_xlfn.IFNA('Stata dataset (real)'!Z196, "")</f>
        <v>14.830175809953653</v>
      </c>
      <c r="T196" s="72">
        <f>IF('Interface nominal'!C196 = "2019-20", 1, 0)</f>
        <v>0</v>
      </c>
      <c r="U196" s="72">
        <f t="shared" si="23"/>
        <v>0</v>
      </c>
    </row>
    <row r="197" spans="1:21" x14ac:dyDescent="0.4">
      <c r="A197" s="63" t="str">
        <f t="shared" si="11"/>
        <v>YKY20</v>
      </c>
      <c r="B197" s="63" t="s">
        <v>385</v>
      </c>
      <c r="C197" s="63" t="s">
        <v>255</v>
      </c>
      <c r="D197" s="72">
        <f>_xlfn.IFNA(SUM('Stata dataset (nominal)'!E196:K196, 'Stata dataset (nominal)'!AB196, 'Stata dataset (nominal)'!AD196), "")</f>
        <v>69.905000000000015</v>
      </c>
      <c r="E197" s="72">
        <f>_xlfn.IFNA('Stata dataset (nominal)'!F196+'Stata dataset (nominal)'!G196, "")</f>
        <v>28.108999999999998</v>
      </c>
      <c r="F197" s="72">
        <f t="shared" si="22"/>
        <v>41.796000000000021</v>
      </c>
      <c r="G197" s="72">
        <f>_xlfn.IFNA(IF(C197 &lt; "2019-20", $D197, SUM('Stata dataset (nominal)'!E196:F196, 'Stata dataset (nominal)'!H196:K196, 'Stata dataset (nominal)'!N196, 'Stata dataset (nominal)'!AB196, 'Stata dataset (nominal)'!AD196)), "")</f>
        <v>45.825000000000003</v>
      </c>
      <c r="H197" s="72" t="str">
        <f>IFERROR(IF('Interface nominal'!$C197 &lt; "2019-20", $E197, 'Stata dataset (nominal)'!F196+'Stata dataset (nominal)'!N196), "")</f>
        <v/>
      </c>
      <c r="I197" s="72" t="str">
        <f t="shared" si="12"/>
        <v/>
      </c>
      <c r="J197" s="72">
        <f>_xlfn.IFNA(SUM('Stata dataset (nominal)'!E196:K196, 'Stata dataset (nominal)'!AC196, 'Stata dataset (nominal)'!AD196), "")</f>
        <v>72.037909090909096</v>
      </c>
      <c r="K197" s="72">
        <f t="shared" si="17"/>
        <v>43.928909090909102</v>
      </c>
      <c r="L197" s="72">
        <f>_xlfn.IFNA(IF(C197 &lt; "2019-20", $J197, SUM('Stata dataset (nominal)'!E196:F196, 'Stata dataset (nominal)'!H196:K196, 'Stata dataset (nominal)'!N196, 'Stata dataset (nominal)'!AC196:AD196)), "")</f>
        <v>47.957909090909091</v>
      </c>
      <c r="M197" s="72">
        <f t="shared" si="18"/>
        <v>19.848909090909093</v>
      </c>
      <c r="N197" s="72">
        <f>_xlfn.IFNA(SUM('Stata dataset (real)'!O197:T197), "")</f>
        <v>2189.7730000000001</v>
      </c>
      <c r="O197" s="72">
        <f>_xlfn.IFNA(SUM('Stata dataset (real)'!R197, 'Stata dataset (real)'!S197, 'Stata dataset (real)'!T197)/'Interface nominal'!$N197, "")</f>
        <v>0.56097595504191533</v>
      </c>
      <c r="P197" s="72">
        <f>_xlfn.IFNA(SUM('Stata dataset (real)'!Q197, 'Stata dataset (real)'!T197)/$N197, "")</f>
        <v>0.89692949908506503</v>
      </c>
      <c r="Q197" s="72">
        <f>_xlfn.IFNA('Stata dataset (nominal)'!AA196*1000/'Interface nominal'!N197, "")</f>
        <v>372.13994327265885</v>
      </c>
      <c r="R197" s="72">
        <f>_xlfn.IFNA('Stata dataset (real)'!U197, "")</f>
        <v>24.707847580248611</v>
      </c>
      <c r="S197" s="72">
        <f>_xlfn.IFNA('Stata dataset (real)'!Z197, "")</f>
        <v>14.417182835409056</v>
      </c>
      <c r="T197" s="72">
        <f>IF('Interface nominal'!C197 = "2019-20", 1, 0)</f>
        <v>1</v>
      </c>
      <c r="U197" s="72">
        <f t="shared" si="23"/>
        <v>0</v>
      </c>
    </row>
    <row r="198" spans="1:21" x14ac:dyDescent="0.4">
      <c r="A198" s="63" t="str">
        <f t="shared" si="11"/>
        <v>YKY21</v>
      </c>
      <c r="B198" s="63" t="s">
        <v>385</v>
      </c>
      <c r="C198" s="63" t="s">
        <v>257</v>
      </c>
      <c r="D198" s="72">
        <f>_xlfn.IFNA(SUM('Stata dataset (nominal)'!E197:K197, 'Stata dataset (nominal)'!AB197, 'Stata dataset (nominal)'!AD197), "")</f>
        <v>76.867000000000004</v>
      </c>
      <c r="E198" s="72">
        <f>_xlfn.IFNA('Stata dataset (nominal)'!F197+'Stata dataset (nominal)'!G197, "")</f>
        <v>29.817</v>
      </c>
      <c r="F198" s="72">
        <f t="shared" si="22"/>
        <v>47.050000000000004</v>
      </c>
      <c r="G198" s="72">
        <f>_xlfn.IFNA(IF(C198 &lt; "2019-20", $D198, SUM('Stata dataset (nominal)'!E197:F197, 'Stata dataset (nominal)'!H197:K197, 'Stata dataset (nominal)'!N197, 'Stata dataset (nominal)'!AB197, 'Stata dataset (nominal)'!AD197)), "")</f>
        <v>50.833000000000006</v>
      </c>
      <c r="H198" s="72" t="str">
        <f>IFERROR(IF('Interface nominal'!$C198 &lt; "2019-20", $E198, 'Stata dataset (nominal)'!F197+'Stata dataset (nominal)'!N197), "")</f>
        <v/>
      </c>
      <c r="I198" s="72" t="str">
        <f t="shared" si="12"/>
        <v/>
      </c>
      <c r="J198" s="72">
        <f>_xlfn.IFNA(SUM('Stata dataset (nominal)'!E197:K197, 'Stata dataset (nominal)'!AC197, 'Stata dataset (nominal)'!AD197), "")</f>
        <v>75.601909090909089</v>
      </c>
      <c r="K198" s="72">
        <f t="shared" ref="K198:K261" si="24">J198-E198</f>
        <v>45.784909090909089</v>
      </c>
      <c r="L198" s="72">
        <f>_xlfn.IFNA(IF(C198 &lt; "2019-20", $J198, SUM('Stata dataset (nominal)'!E197:F197, 'Stata dataset (nominal)'!H197:K197, 'Stata dataset (nominal)'!N197, 'Stata dataset (nominal)'!AC197:AD197)), "")</f>
        <v>49.567909090909097</v>
      </c>
      <c r="M198" s="72">
        <f t="shared" ref="M198:M261" si="25">L198-E198</f>
        <v>19.750909090909097</v>
      </c>
      <c r="N198" s="72">
        <f>_xlfn.IFNA(SUM('Stata dataset (real)'!O198:T198), "")</f>
        <v>2214.125</v>
      </c>
      <c r="O198" s="72">
        <f>_xlfn.IFNA(SUM('Stata dataset (real)'!R198, 'Stata dataset (real)'!S198, 'Stata dataset (real)'!T198)/'Interface nominal'!$N198, "")</f>
        <v>0.57219217523852539</v>
      </c>
      <c r="P198" s="72">
        <f>_xlfn.IFNA(SUM('Stata dataset (real)'!Q198, 'Stata dataset (real)'!T198)/$N198, "")</f>
        <v>0.89760379382374533</v>
      </c>
      <c r="Q198" s="72">
        <f>_xlfn.IFNA('Stata dataset (nominal)'!AA197*1000/'Interface nominal'!N198, "")</f>
        <v>401.91136453452265</v>
      </c>
      <c r="R198" s="72">
        <f>_xlfn.IFNA('Stata dataset (real)'!U198, "")</f>
        <v>24.38778558560988</v>
      </c>
      <c r="S198" s="72">
        <f>_xlfn.IFNA('Stata dataset (real)'!Z198, "")</f>
        <v>14.417182835409056</v>
      </c>
      <c r="T198" s="72">
        <f>IF('Interface nominal'!C198 = "2019-20", 1, 0)</f>
        <v>0</v>
      </c>
      <c r="U198" s="72">
        <f t="shared" si="23"/>
        <v>1</v>
      </c>
    </row>
    <row r="199" spans="1:21" x14ac:dyDescent="0.4">
      <c r="A199" s="63" t="str">
        <f t="shared" si="11"/>
        <v>YKY22</v>
      </c>
      <c r="B199" s="63" t="s">
        <v>385</v>
      </c>
      <c r="C199" s="63" t="s">
        <v>259</v>
      </c>
      <c r="D199" s="72">
        <f>_xlfn.IFNA(SUM('Stata dataset (nominal)'!E198:K198, 'Stata dataset (nominal)'!AB198, 'Stata dataset (nominal)'!AD198), "")</f>
        <v>88.265000000000001</v>
      </c>
      <c r="E199" s="72">
        <f>_xlfn.IFNA('Stata dataset (nominal)'!F198+'Stata dataset (nominal)'!G198, "")</f>
        <v>38.814</v>
      </c>
      <c r="F199" s="72">
        <f t="shared" si="22"/>
        <v>49.451000000000001</v>
      </c>
      <c r="G199" s="72">
        <f>_xlfn.IFNA(IF(C199 &lt; "2019-20", $D199, SUM('Stata dataset (nominal)'!E198:F198, 'Stata dataset (nominal)'!H198:K198, 'Stata dataset (nominal)'!N198, 'Stata dataset (nominal)'!AB198, 'Stata dataset (nominal)'!AD198)), "")</f>
        <v>53.378</v>
      </c>
      <c r="H199" s="72" t="str">
        <f>IFERROR(IF('Interface nominal'!$C199 &lt; "2019-20", $E199, 'Stata dataset (nominal)'!F198+'Stata dataset (nominal)'!N198), "")</f>
        <v/>
      </c>
      <c r="I199" s="72" t="str">
        <f t="shared" si="12"/>
        <v/>
      </c>
      <c r="J199" s="72">
        <f>_xlfn.IFNA(SUM('Stata dataset (nominal)'!E198:K198, 'Stata dataset (nominal)'!AC198, 'Stata dataset (nominal)'!AD198), "")</f>
        <v>86.25090909090909</v>
      </c>
      <c r="K199" s="72">
        <f t="shared" si="24"/>
        <v>47.43690909090909</v>
      </c>
      <c r="L199" s="72">
        <f>_xlfn.IFNA(IF(C199 &lt; "2019-20", $J199, SUM('Stata dataset (nominal)'!E198:F198, 'Stata dataset (nominal)'!H198:K198, 'Stata dataset (nominal)'!N198, 'Stata dataset (nominal)'!AC198:AD198)), "")</f>
        <v>51.36390909090909</v>
      </c>
      <c r="M199" s="72">
        <f t="shared" si="25"/>
        <v>12.54990909090909</v>
      </c>
      <c r="N199" s="72">
        <f>_xlfn.IFNA(SUM('Stata dataset (real)'!O199:T199), "")</f>
        <v>2252.9520000000002</v>
      </c>
      <c r="O199" s="72">
        <f>_xlfn.IFNA(SUM('Stata dataset (real)'!R199, 'Stata dataset (real)'!S199, 'Stata dataset (real)'!T199)/'Interface nominal'!$N199, "")</f>
        <v>0.58123342175066306</v>
      </c>
      <c r="P199" s="72">
        <f>_xlfn.IFNA(SUM('Stata dataset (real)'!Q199, 'Stata dataset (real)'!T199)/$N199, "")</f>
        <v>0.89630493681179169</v>
      </c>
      <c r="Q199" s="72">
        <f>_xlfn.IFNA('Stata dataset (nominal)'!AA198*1000/'Interface nominal'!N199, "")</f>
        <v>399.24596706898325</v>
      </c>
      <c r="R199" s="72">
        <f>_xlfn.IFNA('Stata dataset (real)'!U199, "")</f>
        <v>22.361643444146331</v>
      </c>
      <c r="S199" s="72">
        <f>_xlfn.IFNA('Stata dataset (real)'!Z199, "")</f>
        <v>14.417182835409056</v>
      </c>
      <c r="T199" s="72">
        <f>IF('Interface nominal'!C199 = "2019-20", 1, 0)</f>
        <v>0</v>
      </c>
      <c r="U199" s="72">
        <f t="shared" si="23"/>
        <v>0</v>
      </c>
    </row>
    <row r="200" spans="1:21" x14ac:dyDescent="0.4">
      <c r="A200" s="63" t="str">
        <f t="shared" si="11"/>
        <v>YKY23</v>
      </c>
      <c r="B200" s="63" t="s">
        <v>385</v>
      </c>
      <c r="C200" s="63" t="s">
        <v>261</v>
      </c>
      <c r="D200" s="72">
        <f>_xlfn.IFNA(SUM('Stata dataset (nominal)'!E199:K199, 'Stata dataset (nominal)'!AB199, 'Stata dataset (nominal)'!AD199), "")</f>
        <v>71.188999999999993</v>
      </c>
      <c r="E200" s="72">
        <f>_xlfn.IFNA('Stata dataset (nominal)'!F199+'Stata dataset (nominal)'!G199, "")</f>
        <v>25.526</v>
      </c>
      <c r="F200" s="72">
        <f t="shared" si="22"/>
        <v>45.662999999999997</v>
      </c>
      <c r="G200" s="72">
        <f>_xlfn.IFNA(IF(C200 &lt; "2019-20", $D200, SUM('Stata dataset (real)'!E200:F200, 'Stata dataset (real)'!H200:K200, 'Stata dataset (real)'!N200, 'Stata dataset (real)'!AB200, 'Stata dataset (real)'!AD200)), "")</f>
        <v>49.467999999999996</v>
      </c>
      <c r="H200" s="72" t="str">
        <f>IFERROR(IF('Interface nominal'!$C200 &lt; "2019-20", $E200, 'Stata dataset (nominal)'!F199+'Stata dataset (nominal)'!N199), "")</f>
        <v/>
      </c>
      <c r="I200" s="72" t="str">
        <f t="shared" si="12"/>
        <v/>
      </c>
      <c r="J200" s="72">
        <f>_xlfn.IFNA(SUM('Stata dataset (nominal)'!E199:K199, 'Stata dataset (nominal)'!AC199, 'Stata dataset (nominal)'!AD199), "")</f>
        <v>69.801909090909078</v>
      </c>
      <c r="K200" s="72">
        <f t="shared" si="24"/>
        <v>44.275909090909082</v>
      </c>
      <c r="L200" s="72">
        <f>_xlfn.IFNA(IF(C200 &lt; "2019-20", $J200, SUM('Stata dataset (nominal)'!E199:F199, 'Stata dataset (nominal)'!H199:K199, 'Stata dataset (nominal)'!N199, 'Stata dataset (nominal)'!AC199:AD199)), "")</f>
        <v>48.080909090909088</v>
      </c>
      <c r="M200" s="72">
        <f t="shared" si="25"/>
        <v>22.554909090909089</v>
      </c>
      <c r="N200" s="72">
        <f>_xlfn.IFNA(SUM('Stata dataset (real)'!O200:T200), "")</f>
        <v>2274.7309999999998</v>
      </c>
      <c r="O200" s="72">
        <f>_xlfn.IFNA(SUM('Stata dataset (real)'!R200, 'Stata dataset (real)'!S200, 'Stata dataset (real)'!T200)/'Interface nominal'!$N200, "")</f>
        <v>0.59165325482441666</v>
      </c>
      <c r="P200" s="72">
        <f>_xlfn.IFNA(SUM('Stata dataset (real)'!Q200, 'Stata dataset (real)'!T200)/$N200, "")</f>
        <v>0.89600572551215951</v>
      </c>
      <c r="Q200" s="72">
        <f>_xlfn.IFNA('Stata dataset (nominal)'!AA199*1000/'Interface nominal'!N200, "")</f>
        <v>392.62752386985539</v>
      </c>
      <c r="R200" s="72">
        <f>_xlfn.IFNA('Stata dataset (real)'!U200, "")</f>
        <v>23.566864764811204</v>
      </c>
      <c r="S200" s="72">
        <f>_xlfn.IFNA('Stata dataset (real)'!Z200, "")</f>
        <v>14.417182835409056</v>
      </c>
      <c r="T200" s="72">
        <f>IF('Interface nominal'!C200 = "2019-20", 1, 0)</f>
        <v>0</v>
      </c>
      <c r="U200" s="72">
        <f t="shared" si="23"/>
        <v>0</v>
      </c>
    </row>
    <row r="201" spans="1:21" x14ac:dyDescent="0.4">
      <c r="A201" s="63" t="str">
        <f t="shared" ref="A201:A207" si="26">B201&amp;RIGHT(C201,2)</f>
        <v>YKY24</v>
      </c>
      <c r="B201" s="63" t="s">
        <v>385</v>
      </c>
      <c r="C201" s="160" t="s">
        <v>263</v>
      </c>
      <c r="D201" s="72">
        <f>_xlfn.IFNA(SUM('Stata dataset (nominal)'!E200:K200, 'Stata dataset (nominal)'!AB200, 'Stata dataset (nominal)'!AD200), "")</f>
        <v>76.807663461389652</v>
      </c>
      <c r="E201" s="72">
        <f>_xlfn.IFNA('Stata dataset (nominal)'!F200+'Stata dataset (nominal)'!G200, "")</f>
        <v>29.958533132954109</v>
      </c>
      <c r="F201" s="72">
        <f t="shared" si="22"/>
        <v>46.849130328435542</v>
      </c>
      <c r="G201" s="72"/>
      <c r="H201" s="72"/>
      <c r="I201" s="72"/>
      <c r="J201" s="72">
        <f>_xlfn.IFNA(SUM('Stata dataset (nominal)'!E200:K200, 'Stata dataset (nominal)'!AC200, 'Stata dataset (nominal)'!AD200), "")</f>
        <v>75.824572552298733</v>
      </c>
      <c r="K201" s="72">
        <f t="shared" si="24"/>
        <v>45.866039419344624</v>
      </c>
      <c r="L201" s="72">
        <f>_xlfn.IFNA(IF(C201 &lt; "2019-20", $J201, SUM('Stata dataset (nominal)'!E200:F200, 'Stata dataset (nominal)'!H200:K200, 'Stata dataset (nominal)'!N200, 'Stata dataset (nominal)'!AC200:AD200)), "")</f>
        <v>49.717514399053996</v>
      </c>
      <c r="M201" s="72">
        <f t="shared" si="25"/>
        <v>19.758981266099887</v>
      </c>
      <c r="N201" s="72">
        <f>_xlfn.IFNA(SUM('Stata dataset (real)'!O201:T201), "")</f>
        <v>2290.2460000000001</v>
      </c>
      <c r="O201" s="72">
        <f>_xlfn.IFNA(SUM('Stata dataset (real)'!R201, 'Stata dataset (real)'!S201, 'Stata dataset (real)'!T201)/'Interface nominal'!$N201, "")</f>
        <v>0.60455689039518024</v>
      </c>
      <c r="P201" s="72">
        <f>_xlfn.IFNA(SUM('Stata dataset (real)'!Q201, 'Stata dataset (real)'!T201)/$N201, "")</f>
        <v>0.89485976615612473</v>
      </c>
      <c r="Q201" s="72">
        <f>_xlfn.IFNA('Stata dataset (nominal)'!AA200*1000/'Interface nominal'!N201, "")</f>
        <v>417.98697607156612</v>
      </c>
      <c r="R201" s="72">
        <f>_xlfn.IFNA('Stata dataset (real)'!U201, "")</f>
        <v>23.372599491166561</v>
      </c>
      <c r="S201" s="72">
        <f>_xlfn.IFNA('Stata dataset (real)'!Z201, "")</f>
        <v>14.417182835409056</v>
      </c>
      <c r="T201" s="72">
        <f>IF('Interface nominal'!C201 = "2019-20", 1, 0)</f>
        <v>0</v>
      </c>
      <c r="U201" s="72">
        <f t="shared" si="23"/>
        <v>0</v>
      </c>
    </row>
    <row r="202" spans="1:21" x14ac:dyDescent="0.4">
      <c r="A202" s="63" t="str">
        <f t="shared" si="26"/>
        <v>YKY25</v>
      </c>
      <c r="B202" s="63" t="s">
        <v>385</v>
      </c>
      <c r="C202" s="160" t="s">
        <v>516</v>
      </c>
      <c r="D202" s="72">
        <f>_xlfn.IFNA(SUM('Stata dataset (nominal)'!E201:K201, 'Stata dataset (nominal)'!AB201, 'Stata dataset (nominal)'!AD201), "")</f>
        <v>84.588272189891157</v>
      </c>
      <c r="E202" s="72">
        <f>_xlfn.IFNA('Stata dataset (nominal)'!F201+'Stata dataset (nominal)'!G201, "")</f>
        <v>35.697706531720094</v>
      </c>
      <c r="F202" s="72">
        <f t="shared" si="22"/>
        <v>48.890565658171063</v>
      </c>
      <c r="G202" s="72"/>
      <c r="H202" s="72"/>
      <c r="I202" s="72"/>
      <c r="J202" s="72">
        <f>_xlfn.IFNA(SUM('Stata dataset (nominal)'!E201:K201, 'Stata dataset (nominal)'!AC201, 'Stata dataset (nominal)'!AD201), "")</f>
        <v>79.13504034361776</v>
      </c>
      <c r="K202" s="72">
        <f t="shared" si="24"/>
        <v>43.437333811897666</v>
      </c>
      <c r="L202" s="72">
        <f>_xlfn.IFNA(IF(C202 &lt; "2019-20", $J202, SUM('Stata dataset (nominal)'!E201:F201, 'Stata dataset (nominal)'!H201:K201, 'Stata dataset (nominal)'!N201, 'Stata dataset (nominal)'!AC201:AD201)), "")</f>
        <v>47.838601152882042</v>
      </c>
      <c r="M202" s="72">
        <f t="shared" si="25"/>
        <v>12.140894621161948</v>
      </c>
      <c r="N202" s="72">
        <f>_xlfn.IFNA(SUM('Stata dataset (real)'!O202:T202), "")</f>
        <v>2300.4480000000003</v>
      </c>
      <c r="O202" s="72">
        <f>_xlfn.IFNA(SUM('Stata dataset (real)'!R202, 'Stata dataset (real)'!S202, 'Stata dataset (real)'!T202)/'Interface nominal'!$N202, "")</f>
        <v>0.61935153500535545</v>
      </c>
      <c r="P202" s="72">
        <f>_xlfn.IFNA(SUM('Stata dataset (real)'!Q202, 'Stata dataset (real)'!T202)/$N202, "")</f>
        <v>0.89532604084074041</v>
      </c>
      <c r="Q202" s="72">
        <f>_xlfn.IFNA('Stata dataset (nominal)'!AA201*1000/'Interface nominal'!N202, "")</f>
        <v>437.06128630324162</v>
      </c>
      <c r="R202" s="72" t="str">
        <f>_xlfn.IFNA('Stata dataset (real)'!U202, "")</f>
        <v/>
      </c>
      <c r="S202" s="72" t="str">
        <f>_xlfn.IFNA('Stata dataset (real)'!Z202, "")</f>
        <v/>
      </c>
      <c r="T202" s="72">
        <f>IF('Interface nominal'!C202 = "2019-20", 1, 0)</f>
        <v>0</v>
      </c>
      <c r="U202" s="72">
        <f t="shared" si="23"/>
        <v>0</v>
      </c>
    </row>
    <row r="203" spans="1:21" x14ac:dyDescent="0.4">
      <c r="A203" s="63" t="str">
        <f t="shared" si="26"/>
        <v>YKY26</v>
      </c>
      <c r="B203" s="63" t="s">
        <v>385</v>
      </c>
      <c r="C203" s="160" t="s">
        <v>518</v>
      </c>
      <c r="D203" s="72">
        <f>_xlfn.IFNA(SUM('Stata dataset (nominal)'!E202:K202, 'Stata dataset (nominal)'!AB202, 'Stata dataset (nominal)'!AD202), "")</f>
        <v>99.377187068730578</v>
      </c>
      <c r="E203" s="72">
        <f>_xlfn.IFNA('Stata dataset (nominal)'!F202+'Stata dataset (nominal)'!G202, "")</f>
        <v>44.026706215981044</v>
      </c>
      <c r="F203" s="72">
        <f t="shared" si="22"/>
        <v>55.350480852749534</v>
      </c>
      <c r="G203" s="72"/>
      <c r="H203" s="72"/>
      <c r="I203" s="72"/>
      <c r="J203" s="72">
        <f>_xlfn.IFNA(SUM('Stata dataset (nominal)'!E202:K202, 'Stata dataset (nominal)'!AC202, 'Stata dataset (nominal)'!AD202), "")</f>
        <v>89.474513526666357</v>
      </c>
      <c r="K203" s="72">
        <f t="shared" si="24"/>
        <v>45.447807310685313</v>
      </c>
      <c r="L203" s="72">
        <f>_xlfn.IFNA(IF(C203 &lt; "2019-20", $J203, SUM('Stata dataset (nominal)'!E202:F202, 'Stata dataset (nominal)'!H202:K202, 'Stata dataset (nominal)'!N202, 'Stata dataset (nominal)'!AC202:AD202)), "")</f>
        <v>49.824906865541806</v>
      </c>
      <c r="M203" s="72">
        <f t="shared" si="25"/>
        <v>5.7982006495607621</v>
      </c>
      <c r="N203" s="72">
        <f>_xlfn.IFNA(SUM('Stata dataset (real)'!O203:T203), "")</f>
        <v>2311.1999999999998</v>
      </c>
      <c r="O203" s="72">
        <f>_xlfn.IFNA(SUM('Stata dataset (real)'!R203, 'Stata dataset (real)'!S203, 'Stata dataset (real)'!T203)/'Interface nominal'!$N203, "")</f>
        <v>0.63302094150224997</v>
      </c>
      <c r="P203" s="72">
        <f>_xlfn.IFNA(SUM('Stata dataset (real)'!Q203, 'Stata dataset (real)'!T203)/$N203, "")</f>
        <v>0.89581299757701649</v>
      </c>
      <c r="Q203" s="72">
        <f>_xlfn.IFNA('Stata dataset (nominal)'!AA202*1000/'Interface nominal'!N203, "")</f>
        <v>545.79274393789319</v>
      </c>
      <c r="R203" s="72" t="str">
        <f>_xlfn.IFNA('Stata dataset (real)'!U203, "")</f>
        <v/>
      </c>
      <c r="S203" s="72" t="str">
        <f>_xlfn.IFNA('Stata dataset (real)'!Z203, "")</f>
        <v/>
      </c>
      <c r="T203" s="72">
        <f>IF('Interface nominal'!C203 = "2019-20", 1, 0)</f>
        <v>0</v>
      </c>
      <c r="U203" s="72">
        <f t="shared" si="23"/>
        <v>0</v>
      </c>
    </row>
    <row r="204" spans="1:21" x14ac:dyDescent="0.4">
      <c r="A204" s="63" t="str">
        <f t="shared" si="26"/>
        <v>YKY27</v>
      </c>
      <c r="B204" s="63" t="s">
        <v>385</v>
      </c>
      <c r="C204" s="160" t="s">
        <v>519</v>
      </c>
      <c r="D204" s="72">
        <f>_xlfn.IFNA(SUM('Stata dataset (nominal)'!E203:K203, 'Stata dataset (nominal)'!AB203, 'Stata dataset (nominal)'!AD203), "")</f>
        <v>101.26070008909778</v>
      </c>
      <c r="E204" s="72">
        <f>_xlfn.IFNA('Stata dataset (nominal)'!F203+'Stata dataset (nominal)'!G203, "")</f>
        <v>45.369371278886433</v>
      </c>
      <c r="F204" s="72">
        <f t="shared" si="22"/>
        <v>55.891328810211348</v>
      </c>
      <c r="G204" s="72"/>
      <c r="H204" s="72"/>
      <c r="I204" s="72"/>
      <c r="J204" s="72">
        <f>_xlfn.IFNA(SUM('Stata dataset (nominal)'!E203:K203, 'Stata dataset (nominal)'!AC203, 'Stata dataset (nominal)'!AD203), "")</f>
        <v>91.448136107416289</v>
      </c>
      <c r="K204" s="72">
        <f t="shared" si="24"/>
        <v>46.078764828529856</v>
      </c>
      <c r="L204" s="72">
        <f>_xlfn.IFNA(IF(C204 &lt; "2019-20", $J204, SUM('Stata dataset (nominal)'!E203:F203, 'Stata dataset (nominal)'!H203:K203, 'Stata dataset (nominal)'!N203, 'Stata dataset (nominal)'!AC203:AD203)), "")</f>
        <v>50.539227176512782</v>
      </c>
      <c r="M204" s="72">
        <f t="shared" si="25"/>
        <v>5.1698558976263485</v>
      </c>
      <c r="N204" s="72">
        <f>_xlfn.IFNA(SUM('Stata dataset (real)'!O204:T204), "")</f>
        <v>2323.1509999999998</v>
      </c>
      <c r="O204" s="72">
        <f>_xlfn.IFNA(SUM('Stata dataset (real)'!R204, 'Stata dataset (real)'!S204, 'Stata dataset (real)'!T204)/'Interface nominal'!$N204, "")</f>
        <v>0.64567004038910947</v>
      </c>
      <c r="P204" s="72">
        <f>_xlfn.IFNA(SUM('Stata dataset (real)'!Q204, 'Stata dataset (real)'!T204)/$N204, "")</f>
        <v>0.89634896741537695</v>
      </c>
      <c r="Q204" s="72">
        <f>_xlfn.IFNA('Stata dataset (nominal)'!AA203*1000/'Interface nominal'!N204, "")</f>
        <v>582.04664464330017</v>
      </c>
      <c r="R204" s="72" t="str">
        <f>_xlfn.IFNA('Stata dataset (real)'!U204, "")</f>
        <v/>
      </c>
      <c r="S204" s="72" t="str">
        <f>_xlfn.IFNA('Stata dataset (real)'!Z204, "")</f>
        <v/>
      </c>
      <c r="T204" s="72">
        <f>IF('Interface nominal'!C204 = "2019-20", 1, 0)</f>
        <v>0</v>
      </c>
      <c r="U204" s="72">
        <f t="shared" si="23"/>
        <v>0</v>
      </c>
    </row>
    <row r="205" spans="1:21" x14ac:dyDescent="0.4">
      <c r="A205" s="63" t="str">
        <f t="shared" si="26"/>
        <v>YKY28</v>
      </c>
      <c r="B205" s="63" t="s">
        <v>385</v>
      </c>
      <c r="C205" s="160" t="s">
        <v>520</v>
      </c>
      <c r="D205" s="72">
        <f>_xlfn.IFNA(SUM('Stata dataset (nominal)'!E204:K204, 'Stata dataset (nominal)'!AB204, 'Stata dataset (nominal)'!AD204), "")</f>
        <v>103.75321635703204</v>
      </c>
      <c r="E205" s="72">
        <f>_xlfn.IFNA('Stata dataset (nominal)'!F204+'Stata dataset (nominal)'!G204, "")</f>
        <v>47.18669183100603</v>
      </c>
      <c r="F205" s="72">
        <f t="shared" si="22"/>
        <v>56.566524526026015</v>
      </c>
      <c r="G205" s="72"/>
      <c r="H205" s="72"/>
      <c r="I205" s="72"/>
      <c r="J205" s="72">
        <f>_xlfn.IFNA(SUM('Stata dataset (nominal)'!E204:K204, 'Stata dataset (nominal)'!AC204, 'Stata dataset (nominal)'!AD204), "")</f>
        <v>94.169664730292737</v>
      </c>
      <c r="K205" s="72">
        <f t="shared" si="24"/>
        <v>46.982972899286708</v>
      </c>
      <c r="L205" s="72">
        <f>_xlfn.IFNA(IF(C205 &lt; "2019-20", $J205, SUM('Stata dataset (nominal)'!E204:F204, 'Stata dataset (nominal)'!H204:K204, 'Stata dataset (nominal)'!N204, 'Stata dataset (nominal)'!AC204:AD204)), "")</f>
        <v>51.529905022023847</v>
      </c>
      <c r="M205" s="72">
        <f t="shared" si="25"/>
        <v>4.3432131910178171</v>
      </c>
      <c r="N205" s="72">
        <f>_xlfn.IFNA(SUM('Stata dataset (real)'!O205:T205), "")</f>
        <v>2334.8150000000001</v>
      </c>
      <c r="O205" s="72">
        <f>_xlfn.IFNA(SUM('Stata dataset (real)'!R205, 'Stata dataset (real)'!S205, 'Stata dataset (real)'!T205)/'Interface nominal'!$N205, "")</f>
        <v>0.6581476476722995</v>
      </c>
      <c r="P205" s="72">
        <f>_xlfn.IFNA(SUM('Stata dataset (real)'!Q205, 'Stata dataset (real)'!T205)/$N205, "")</f>
        <v>0.89686677531196257</v>
      </c>
      <c r="Q205" s="72">
        <f>_xlfn.IFNA('Stata dataset (nominal)'!AA204*1000/'Interface nominal'!N205, "")</f>
        <v>618.74219010224988</v>
      </c>
      <c r="R205" s="72" t="str">
        <f>_xlfn.IFNA('Stata dataset (real)'!U205, "")</f>
        <v/>
      </c>
      <c r="S205" s="72" t="str">
        <f>_xlfn.IFNA('Stata dataset (real)'!Z205, "")</f>
        <v/>
      </c>
      <c r="T205" s="72">
        <f>IF('Interface nominal'!C205 = "2019-20", 1, 0)</f>
        <v>0</v>
      </c>
      <c r="U205" s="72">
        <f t="shared" si="23"/>
        <v>0</v>
      </c>
    </row>
    <row r="206" spans="1:21" x14ac:dyDescent="0.4">
      <c r="A206" s="63" t="str">
        <f t="shared" si="26"/>
        <v>YKY29</v>
      </c>
      <c r="B206" s="63" t="s">
        <v>385</v>
      </c>
      <c r="C206" s="160" t="s">
        <v>521</v>
      </c>
      <c r="D206" s="72">
        <f>_xlfn.IFNA(SUM('Stata dataset (nominal)'!E205:K205, 'Stata dataset (nominal)'!AB205, 'Stata dataset (nominal)'!AD205), "")</f>
        <v>104.14402474035425</v>
      </c>
      <c r="E206" s="72">
        <f>_xlfn.IFNA('Stata dataset (nominal)'!F205+'Stata dataset (nominal)'!G205, "")</f>
        <v>49.043392353687544</v>
      </c>
      <c r="F206" s="72">
        <f t="shared" si="22"/>
        <v>55.10063238666671</v>
      </c>
      <c r="G206" s="72"/>
      <c r="H206" s="72"/>
      <c r="I206" s="72"/>
      <c r="J206" s="72">
        <f>_xlfn.IFNA(SUM('Stata dataset (nominal)'!E205:K205, 'Stata dataset (nominal)'!AC205, 'Stata dataset (nominal)'!AD205), "")</f>
        <v>96.860317617879957</v>
      </c>
      <c r="K206" s="72">
        <f t="shared" si="24"/>
        <v>47.816925264192413</v>
      </c>
      <c r="L206" s="72">
        <f>_xlfn.IFNA(IF(C206 &lt; "2019-20", $J206, SUM('Stata dataset (nominal)'!E205:F205, 'Stata dataset (nominal)'!H205:K205, 'Stata dataset (nominal)'!N205, 'Stata dataset (nominal)'!AC205:AD205)), "")</f>
        <v>52.454796029384291</v>
      </c>
      <c r="M206" s="72">
        <f t="shared" si="25"/>
        <v>3.4114036756967465</v>
      </c>
      <c r="N206" s="72">
        <f>_xlfn.IFNA(SUM('Stata dataset (real)'!O206:T206), "")</f>
        <v>2346.1750000000002</v>
      </c>
      <c r="O206" s="72">
        <f>_xlfn.IFNA(SUM('Stata dataset (real)'!R206, 'Stata dataset (real)'!S206, 'Stata dataset (real)'!T206)/'Interface nominal'!$N206, "")</f>
        <v>0.67045851225931563</v>
      </c>
      <c r="P206" s="72">
        <f>_xlfn.IFNA(SUM('Stata dataset (real)'!Q206, 'Stata dataset (real)'!T206)/$N206, "")</f>
        <v>0.89736613850202973</v>
      </c>
      <c r="Q206" s="72">
        <f>_xlfn.IFNA('Stata dataset (nominal)'!AA205*1000/'Interface nominal'!N206, "")</f>
        <v>646.35825561663501</v>
      </c>
      <c r="R206" s="72" t="str">
        <f>_xlfn.IFNA('Stata dataset (real)'!U206, "")</f>
        <v/>
      </c>
      <c r="S206" s="72" t="str">
        <f>_xlfn.IFNA('Stata dataset (real)'!Z206, "")</f>
        <v/>
      </c>
      <c r="T206" s="72">
        <f>IF('Interface nominal'!C206 = "2019-20", 1, 0)</f>
        <v>0</v>
      </c>
      <c r="U206" s="72">
        <f t="shared" si="23"/>
        <v>0</v>
      </c>
    </row>
    <row r="207" spans="1:21" x14ac:dyDescent="0.4">
      <c r="A207" s="63" t="str">
        <f t="shared" si="26"/>
        <v>YKY30</v>
      </c>
      <c r="B207" s="63" t="s">
        <v>385</v>
      </c>
      <c r="C207" s="160" t="s">
        <v>522</v>
      </c>
      <c r="D207" s="72">
        <f>_xlfn.IFNA(SUM('Stata dataset (nominal)'!E206:K206, 'Stata dataset (nominal)'!AB206, 'Stata dataset (nominal)'!AD206), "")</f>
        <v>107.23551611848626</v>
      </c>
      <c r="E207" s="72">
        <f>_xlfn.IFNA('Stata dataset (nominal)'!F206+'Stata dataset (nominal)'!G206, "")</f>
        <v>50.482062927906057</v>
      </c>
      <c r="F207" s="72">
        <f t="shared" si="22"/>
        <v>56.753453190580203</v>
      </c>
      <c r="G207" s="72"/>
      <c r="H207" s="72"/>
      <c r="I207" s="72"/>
      <c r="J207" s="72">
        <f>_xlfn.IFNA(SUM('Stata dataset (nominal)'!E206:K206, 'Stata dataset (nominal)'!AC206, 'Stata dataset (nominal)'!AD206), "")</f>
        <v>99.259415061303002</v>
      </c>
      <c r="K207" s="72">
        <f t="shared" si="24"/>
        <v>48.777352133396946</v>
      </c>
      <c r="L207" s="72">
        <f>_xlfn.IFNA(IF(C207 &lt; "2019-20", $J207, SUM('Stata dataset (nominal)'!E206:F206, 'Stata dataset (nominal)'!H206:K206, 'Stata dataset (nominal)'!N206, 'Stata dataset (nominal)'!AC206:AD206)), "")</f>
        <v>53.507980313892659</v>
      </c>
      <c r="M207" s="72">
        <f t="shared" si="25"/>
        <v>3.0259173859866024</v>
      </c>
      <c r="N207" s="72">
        <f>_xlfn.IFNA(SUM('Stata dataset (real)'!O207:T207), "")</f>
        <v>2357.306945090038</v>
      </c>
      <c r="O207" s="72">
        <f>_xlfn.IFNA(SUM('Stata dataset (real)'!R207, 'Stata dataset (real)'!S207, 'Stata dataset (real)'!T207)/'Interface nominal'!$N207, "")</f>
        <v>0.6826200331873099</v>
      </c>
      <c r="P207" s="72">
        <f>_xlfn.IFNA(SUM('Stata dataset (real)'!Q207, 'Stata dataset (real)'!T207)/$N207, "")</f>
        <v>0.89785080788840477</v>
      </c>
      <c r="Q207" s="72">
        <f>_xlfn.IFNA('Stata dataset (nominal)'!AA206*1000/'Interface nominal'!N207, "")</f>
        <v>673.10400284278012</v>
      </c>
      <c r="R207" s="72" t="str">
        <f>_xlfn.IFNA('Stata dataset (real)'!U207, "")</f>
        <v/>
      </c>
      <c r="S207" s="72" t="str">
        <f>_xlfn.IFNA('Stata dataset (real)'!Z207, "")</f>
        <v/>
      </c>
      <c r="T207" s="72">
        <f>IF('Interface nominal'!C207 = "2019-20", 1, 0)</f>
        <v>0</v>
      </c>
      <c r="U207" s="72">
        <f t="shared" si="23"/>
        <v>0</v>
      </c>
    </row>
    <row r="208" spans="1:21" x14ac:dyDescent="0.4">
      <c r="A208" s="63" t="str">
        <f t="shared" si="11"/>
        <v>AFW14</v>
      </c>
      <c r="B208" s="63" t="s">
        <v>397</v>
      </c>
      <c r="C208" s="63" t="s">
        <v>243</v>
      </c>
      <c r="D208" s="72">
        <f>_xlfn.IFNA(SUM('Stata dataset (nominal)'!E207:K207, 'Stata dataset (nominal)'!AB207, 'Stata dataset (nominal)'!AD207), "")</f>
        <v>28.05548296784881</v>
      </c>
      <c r="E208" s="72">
        <f>_xlfn.IFNA('Stata dataset (nominal)'!F207+'Stata dataset (nominal)'!G207, "")</f>
        <v>8.2189999999999994</v>
      </c>
      <c r="F208" s="72">
        <f t="shared" si="22"/>
        <v>19.836482967848809</v>
      </c>
      <c r="G208" s="72">
        <f>_xlfn.IFNA(IF(C208 &lt; "2019-20", $D208, SUM('Stata dataset (nominal)'!E207:F207, 'Stata dataset (nominal)'!H207:K207, 'Stata dataset (nominal)'!N207, 'Stata dataset (nominal)'!AB207, 'Stata dataset (nominal)'!AD207)), "")</f>
        <v>28.05548296784881</v>
      </c>
      <c r="H208" s="72">
        <f>IFERROR(IF('Interface nominal'!$C208 &lt; "2019-20", $E208, 'Stata dataset (nominal)'!F207+'Stata dataset (nominal)'!N207), "")</f>
        <v>8.2189999999999994</v>
      </c>
      <c r="I208" s="72">
        <f t="shared" si="12"/>
        <v>19.836482967848809</v>
      </c>
      <c r="J208" s="72">
        <f>_xlfn.IFNA(SUM('Stata dataset (nominal)'!E207:K207, 'Stata dataset (nominal)'!AC207, 'Stata dataset (nominal)'!AD207), "")</f>
        <v>28.231138785500157</v>
      </c>
      <c r="K208" s="72">
        <f t="shared" si="24"/>
        <v>20.012138785500156</v>
      </c>
      <c r="L208" s="72">
        <f>_xlfn.IFNA(IF(C208 &lt; "2019-20", $J208, SUM('Stata dataset (nominal)'!E207:F207, 'Stata dataset (nominal)'!H207:K207, 'Stata dataset (nominal)'!N207, 'Stata dataset (nominal)'!AC207:AD207)), "")</f>
        <v>28.231138785500157</v>
      </c>
      <c r="M208" s="72">
        <f t="shared" si="25"/>
        <v>20.012138785500156</v>
      </c>
      <c r="N208" s="72">
        <f>_xlfn.IFNA(SUM('Stata dataset (real)'!O208:T208), "")</f>
        <v>1337.7760000000001</v>
      </c>
      <c r="O208" s="72">
        <f>_xlfn.IFNA(SUM('Stata dataset (real)'!R208, 'Stata dataset (real)'!S208, 'Stata dataset (real)'!T208)/'Interface nominal'!$N208, "")</f>
        <v>0.48046832952601931</v>
      </c>
      <c r="P208" s="72">
        <f>_xlfn.IFNA(SUM('Stata dataset (real)'!Q208, 'Stata dataset (real)'!T208)/$N208, "")</f>
        <v>0</v>
      </c>
      <c r="Q208" s="72">
        <f>_xlfn.IFNA('Stata dataset (nominal)'!AA207*1000/'Interface nominal'!N208, "")</f>
        <v>177.01727799830334</v>
      </c>
      <c r="R208" s="72">
        <f>_xlfn.IFNA('Stata dataset (real)'!U208, "")</f>
        <v>27.674469533314237</v>
      </c>
      <c r="S208" s="72">
        <f>_xlfn.IFNA('Stata dataset (real)'!Z208, "")</f>
        <v>12.335341394246335</v>
      </c>
      <c r="T208" s="72">
        <f>IF('Interface nominal'!C208 = "2019-20", 1, 0)</f>
        <v>0</v>
      </c>
      <c r="U208" s="72">
        <f t="shared" si="23"/>
        <v>0</v>
      </c>
    </row>
    <row r="209" spans="1:21" x14ac:dyDescent="0.4">
      <c r="A209" s="63" t="str">
        <f t="shared" si="11"/>
        <v>AFW15</v>
      </c>
      <c r="B209" s="63" t="s">
        <v>397</v>
      </c>
      <c r="C209" s="63" t="s">
        <v>245</v>
      </c>
      <c r="D209" s="72">
        <f>_xlfn.IFNA(SUM('Stata dataset (nominal)'!E208:K208, 'Stata dataset (nominal)'!AB208, 'Stata dataset (nominal)'!AD208), "")</f>
        <v>31.118469519252749</v>
      </c>
      <c r="E209" s="72">
        <f>_xlfn.IFNA('Stata dataset (nominal)'!F208+'Stata dataset (nominal)'!G208, "")</f>
        <v>8.9880000000000013</v>
      </c>
      <c r="F209" s="72">
        <f t="shared" si="22"/>
        <v>22.130469519252749</v>
      </c>
      <c r="G209" s="72">
        <f>_xlfn.IFNA(IF(C209 &lt; "2019-20", $D209, SUM('Stata dataset (nominal)'!E208:F208, 'Stata dataset (nominal)'!H208:K208, 'Stata dataset (nominal)'!N208, 'Stata dataset (nominal)'!AB208, 'Stata dataset (nominal)'!AD208)), "")</f>
        <v>31.118469519252749</v>
      </c>
      <c r="H209" s="72">
        <f>IFERROR(IF('Interface nominal'!$C209 &lt; "2019-20", $E209, 'Stata dataset (nominal)'!F208+'Stata dataset (nominal)'!N208), "")</f>
        <v>8.9880000000000013</v>
      </c>
      <c r="I209" s="72">
        <f t="shared" si="12"/>
        <v>22.130469519252749</v>
      </c>
      <c r="J209" s="72">
        <f>_xlfn.IFNA(SUM('Stata dataset (nominal)'!E208:K208, 'Stata dataset (nominal)'!AC208, 'Stata dataset (nominal)'!AD208), "")</f>
        <v>31.053012228990724</v>
      </c>
      <c r="K209" s="72">
        <f t="shared" si="24"/>
        <v>22.065012228990724</v>
      </c>
      <c r="L209" s="72">
        <f>_xlfn.IFNA(IF(C209 &lt; "2019-20", $J209, SUM('Stata dataset (nominal)'!E208:F208, 'Stata dataset (nominal)'!H208:K208, 'Stata dataset (nominal)'!N208, 'Stata dataset (nominal)'!AC208:AD208)), "")</f>
        <v>31.053012228990724</v>
      </c>
      <c r="M209" s="72">
        <f t="shared" si="25"/>
        <v>22.065012228990724</v>
      </c>
      <c r="N209" s="72">
        <f>_xlfn.IFNA(SUM('Stata dataset (real)'!O209:T209), "")</f>
        <v>1340.078</v>
      </c>
      <c r="O209" s="72">
        <f>_xlfn.IFNA(SUM('Stata dataset (real)'!R209, 'Stata dataset (real)'!S209, 'Stata dataset (real)'!T209)/'Interface nominal'!$N209, "")</f>
        <v>0.49110424915564621</v>
      </c>
      <c r="P209" s="72">
        <f>_xlfn.IFNA(SUM('Stata dataset (real)'!Q209, 'Stata dataset (real)'!T209)/$N209, "")</f>
        <v>0</v>
      </c>
      <c r="Q209" s="72">
        <f>_xlfn.IFNA('Stata dataset (nominal)'!AA208*1000/'Interface nominal'!N209, "")</f>
        <v>177.70346142575139</v>
      </c>
      <c r="R209" s="72">
        <f>_xlfn.IFNA('Stata dataset (real)'!U209, "")</f>
        <v>27.551075035873996</v>
      </c>
      <c r="S209" s="72">
        <f>_xlfn.IFNA('Stata dataset (real)'!Z209, "")</f>
        <v>12.336138295783536</v>
      </c>
      <c r="T209" s="72">
        <f>IF('Interface nominal'!C209 = "2019-20", 1, 0)</f>
        <v>0</v>
      </c>
      <c r="U209" s="72">
        <f t="shared" si="23"/>
        <v>0</v>
      </c>
    </row>
    <row r="210" spans="1:21" x14ac:dyDescent="0.4">
      <c r="A210" s="63" t="str">
        <f t="shared" si="11"/>
        <v>AFW16</v>
      </c>
      <c r="B210" s="63" t="s">
        <v>397</v>
      </c>
      <c r="C210" s="63" t="s">
        <v>247</v>
      </c>
      <c r="D210" s="72">
        <f>_xlfn.IFNA(SUM('Stata dataset (nominal)'!E209:K209, 'Stata dataset (nominal)'!AB209, 'Stata dataset (nominal)'!AD209), "")</f>
        <v>32.661000000000001</v>
      </c>
      <c r="E210" s="72">
        <f>_xlfn.IFNA('Stata dataset (nominal)'!F209+'Stata dataset (nominal)'!G209, "")</f>
        <v>10.016000000000002</v>
      </c>
      <c r="F210" s="72">
        <f t="shared" si="22"/>
        <v>22.645</v>
      </c>
      <c r="G210" s="72">
        <f>_xlfn.IFNA(IF(C210 &lt; "2019-20", $D210, SUM('Stata dataset (nominal)'!E209:F209, 'Stata dataset (nominal)'!H209:K209, 'Stata dataset (nominal)'!N209, 'Stata dataset (nominal)'!AB209, 'Stata dataset (nominal)'!AD209)), "")</f>
        <v>32.661000000000001</v>
      </c>
      <c r="H210" s="72">
        <f>IFERROR(IF('Interface nominal'!$C210 &lt; "2019-20", $E210, 'Stata dataset (nominal)'!F209+'Stata dataset (nominal)'!N209), "")</f>
        <v>10.016000000000002</v>
      </c>
      <c r="I210" s="72">
        <f t="shared" si="12"/>
        <v>22.645</v>
      </c>
      <c r="J210" s="72">
        <f>_xlfn.IFNA(SUM('Stata dataset (nominal)'!E209:K209, 'Stata dataset (nominal)'!AC209, 'Stata dataset (nominal)'!AD209), "")</f>
        <v>32.83342238584563</v>
      </c>
      <c r="K210" s="72">
        <f t="shared" si="24"/>
        <v>22.817422385845628</v>
      </c>
      <c r="L210" s="72">
        <f>_xlfn.IFNA(IF(C210 &lt; "2019-20", $J210, SUM('Stata dataset (nominal)'!E209:F209, 'Stata dataset (nominal)'!H209:K209, 'Stata dataset (nominal)'!N209, 'Stata dataset (nominal)'!AC209:AD209)), "")</f>
        <v>32.83342238584563</v>
      </c>
      <c r="M210" s="72">
        <f t="shared" si="25"/>
        <v>22.817422385845628</v>
      </c>
      <c r="N210" s="72">
        <f>_xlfn.IFNA(SUM('Stata dataset (real)'!O210:T210), "")</f>
        <v>1346.154</v>
      </c>
      <c r="O210" s="72">
        <f>_xlfn.IFNA(SUM('Stata dataset (real)'!R210, 'Stata dataset (real)'!S210, 'Stata dataset (real)'!T210)/'Interface nominal'!$N210, "")</f>
        <v>0.5001411428410123</v>
      </c>
      <c r="P210" s="72">
        <f>_xlfn.IFNA(SUM('Stata dataset (real)'!Q210, 'Stata dataset (real)'!T210)/$N210, "")</f>
        <v>0</v>
      </c>
      <c r="Q210" s="72">
        <f>_xlfn.IFNA('Stata dataset (nominal)'!AA209*1000/'Interface nominal'!N210, "")</f>
        <v>174.10415153095411</v>
      </c>
      <c r="R210" s="72">
        <f>_xlfn.IFNA('Stata dataset (real)'!U210, "")</f>
        <v>27.129309925398307</v>
      </c>
      <c r="S210" s="72">
        <f>_xlfn.IFNA('Stata dataset (real)'!Z210, "")</f>
        <v>12.336285892204868</v>
      </c>
      <c r="T210" s="72">
        <f>IF('Interface nominal'!C210 = "2019-20", 1, 0)</f>
        <v>0</v>
      </c>
      <c r="U210" s="72">
        <f t="shared" si="23"/>
        <v>0</v>
      </c>
    </row>
    <row r="211" spans="1:21" x14ac:dyDescent="0.4">
      <c r="A211" s="63" t="str">
        <f t="shared" si="11"/>
        <v>AFW17</v>
      </c>
      <c r="B211" s="63" t="s">
        <v>397</v>
      </c>
      <c r="C211" s="63" t="s">
        <v>249</v>
      </c>
      <c r="D211" s="72">
        <f>_xlfn.IFNA(SUM('Stata dataset (nominal)'!E210:K210, 'Stata dataset (nominal)'!AB210, 'Stata dataset (nominal)'!AD210), "")</f>
        <v>32.399000000000001</v>
      </c>
      <c r="E211" s="72">
        <f>_xlfn.IFNA('Stata dataset (nominal)'!F210+'Stata dataset (nominal)'!G210, "")</f>
        <v>10.056000000000001</v>
      </c>
      <c r="F211" s="72">
        <f t="shared" si="22"/>
        <v>22.343</v>
      </c>
      <c r="G211" s="72">
        <f>_xlfn.IFNA(IF(C211 &lt; "2019-20", $D211, SUM('Stata dataset (nominal)'!E210:F210, 'Stata dataset (nominal)'!H210:K210, 'Stata dataset (nominal)'!N210, 'Stata dataset (nominal)'!AB210, 'Stata dataset (nominal)'!AD210)), "")</f>
        <v>32.399000000000001</v>
      </c>
      <c r="H211" s="72">
        <f>IFERROR(IF('Interface nominal'!$C211 &lt; "2019-20", $E211, 'Stata dataset (nominal)'!F210+'Stata dataset (nominal)'!N210), "")</f>
        <v>10.056000000000001</v>
      </c>
      <c r="I211" s="72">
        <f t="shared" si="12"/>
        <v>22.343</v>
      </c>
      <c r="J211" s="72">
        <f>_xlfn.IFNA(SUM('Stata dataset (nominal)'!E210:K210, 'Stata dataset (nominal)'!AC210, 'Stata dataset (nominal)'!AD210), "")</f>
        <v>31.498422385845625</v>
      </c>
      <c r="K211" s="72">
        <f t="shared" si="24"/>
        <v>21.442422385845624</v>
      </c>
      <c r="L211" s="72">
        <f>_xlfn.IFNA(IF(C211 &lt; "2019-20", $J211, SUM('Stata dataset (nominal)'!E210:F210, 'Stata dataset (nominal)'!H210:K210, 'Stata dataset (nominal)'!N210, 'Stata dataset (nominal)'!AC210:AD210)), "")</f>
        <v>31.498422385845625</v>
      </c>
      <c r="M211" s="72">
        <f t="shared" si="25"/>
        <v>21.442422385845624</v>
      </c>
      <c r="N211" s="72">
        <f>_xlfn.IFNA(SUM('Stata dataset (real)'!O211:T211), "")</f>
        <v>1358.0940000000001</v>
      </c>
      <c r="O211" s="72">
        <f>_xlfn.IFNA(SUM('Stata dataset (real)'!R211, 'Stata dataset (real)'!S211, 'Stata dataset (real)'!T211)/'Interface nominal'!$N211, "")</f>
        <v>0.51415881374926919</v>
      </c>
      <c r="P211" s="72">
        <f>_xlfn.IFNA(SUM('Stata dataset (real)'!Q211, 'Stata dataset (real)'!T211)/$N211, "")</f>
        <v>0</v>
      </c>
      <c r="Q211" s="72">
        <f>_xlfn.IFNA('Stata dataset (nominal)'!AA210*1000/'Interface nominal'!N211, "")</f>
        <v>177.47593318282827</v>
      </c>
      <c r="R211" s="72">
        <f>_xlfn.IFNA('Stata dataset (real)'!U211, "")</f>
        <v>26.460021558404538</v>
      </c>
      <c r="S211" s="72">
        <f>_xlfn.IFNA('Stata dataset (real)'!Z211, "")</f>
        <v>11.899029134682323</v>
      </c>
      <c r="T211" s="72">
        <f>IF('Interface nominal'!C211 = "2019-20", 1, 0)</f>
        <v>0</v>
      </c>
      <c r="U211" s="72">
        <f t="shared" si="23"/>
        <v>0</v>
      </c>
    </row>
    <row r="212" spans="1:21" x14ac:dyDescent="0.4">
      <c r="A212" s="63" t="str">
        <f t="shared" si="11"/>
        <v>AFW18</v>
      </c>
      <c r="B212" s="63" t="s">
        <v>397</v>
      </c>
      <c r="C212" s="63" t="s">
        <v>251</v>
      </c>
      <c r="D212" s="72">
        <f>_xlfn.IFNA(SUM('Stata dataset (nominal)'!E211:K211, 'Stata dataset (nominal)'!AB211, 'Stata dataset (nominal)'!AD211), "")</f>
        <v>32.613000000000007</v>
      </c>
      <c r="E212" s="72">
        <f>_xlfn.IFNA('Stata dataset (nominal)'!F211+'Stata dataset (nominal)'!G211, "")</f>
        <v>10.668000000000001</v>
      </c>
      <c r="F212" s="72">
        <f t="shared" si="22"/>
        <v>21.945000000000007</v>
      </c>
      <c r="G212" s="72">
        <f>_xlfn.IFNA(IF(C212 &lt; "2019-20", $D212, SUM('Stata dataset (nominal)'!E211:F211, 'Stata dataset (nominal)'!H211:K211, 'Stata dataset (nominal)'!N211, 'Stata dataset (nominal)'!AB211, 'Stata dataset (nominal)'!AD211)), "")</f>
        <v>32.613000000000007</v>
      </c>
      <c r="H212" s="72">
        <f>IFERROR(IF('Interface nominal'!$C212 &lt; "2019-20", $E212, 'Stata dataset (nominal)'!F211+'Stata dataset (nominal)'!N211), "")</f>
        <v>10.668000000000001</v>
      </c>
      <c r="I212" s="72">
        <f t="shared" si="12"/>
        <v>21.945000000000007</v>
      </c>
      <c r="J212" s="72">
        <f>_xlfn.IFNA(SUM('Stata dataset (nominal)'!E211:K211, 'Stata dataset (nominal)'!AC211, 'Stata dataset (nominal)'!AD211), "")</f>
        <v>32.062422385845636</v>
      </c>
      <c r="K212" s="72">
        <f t="shared" si="24"/>
        <v>21.394422385845637</v>
      </c>
      <c r="L212" s="72">
        <f>_xlfn.IFNA(IF(C212 &lt; "2019-20", $J212, SUM('Stata dataset (nominal)'!E211:F211, 'Stata dataset (nominal)'!H211:K211, 'Stata dataset (nominal)'!N211, 'Stata dataset (nominal)'!AC211:AD211)), "")</f>
        <v>32.062422385845636</v>
      </c>
      <c r="M212" s="72">
        <f t="shared" si="25"/>
        <v>21.394422385845637</v>
      </c>
      <c r="N212" s="72">
        <f>_xlfn.IFNA(SUM('Stata dataset (real)'!O212:T212), "")</f>
        <v>1364.5659999999998</v>
      </c>
      <c r="O212" s="72">
        <f>_xlfn.IFNA(SUM('Stata dataset (real)'!R212, 'Stata dataset (real)'!S212, 'Stata dataset (real)'!T212)/'Interface nominal'!$N212, "")</f>
        <v>0.53320469658484826</v>
      </c>
      <c r="P212" s="72">
        <f>_xlfn.IFNA(SUM('Stata dataset (real)'!Q212, 'Stata dataset (real)'!T212)/$N212, "")</f>
        <v>0</v>
      </c>
      <c r="Q212" s="72">
        <f>_xlfn.IFNA('Stata dataset (nominal)'!AA211*1000/'Interface nominal'!N212, "")</f>
        <v>178.90889850692454</v>
      </c>
      <c r="R212" s="72">
        <f>_xlfn.IFNA('Stata dataset (real)'!U212, "")</f>
        <v>25.999728172345357</v>
      </c>
      <c r="S212" s="72">
        <f>_xlfn.IFNA('Stata dataset (real)'!Z212, "")</f>
        <v>11.461854764809091</v>
      </c>
      <c r="T212" s="72">
        <f>IF('Interface nominal'!C212 = "2019-20", 1, 0)</f>
        <v>0</v>
      </c>
      <c r="U212" s="72">
        <f t="shared" si="23"/>
        <v>0</v>
      </c>
    </row>
    <row r="213" spans="1:21" x14ac:dyDescent="0.4">
      <c r="A213" s="63" t="str">
        <f t="shared" si="11"/>
        <v>AFW19</v>
      </c>
      <c r="B213" s="63" t="s">
        <v>397</v>
      </c>
      <c r="C213" s="63" t="s">
        <v>253</v>
      </c>
      <c r="D213" s="72">
        <f>_xlfn.IFNA(SUM('Stata dataset (nominal)'!E212:K212, 'Stata dataset (nominal)'!AB212, 'Stata dataset (nominal)'!AD212), "")</f>
        <v>28.573</v>
      </c>
      <c r="E213" s="72">
        <f>_xlfn.IFNA('Stata dataset (nominal)'!F212+'Stata dataset (nominal)'!G212, "")</f>
        <v>8.6169999999999991</v>
      </c>
      <c r="F213" s="72">
        <f t="shared" si="22"/>
        <v>19.956000000000003</v>
      </c>
      <c r="G213" s="72">
        <f>_xlfn.IFNA(IF(C213 &lt; "2019-20", $D213, SUM('Stata dataset (nominal)'!E212:F212, 'Stata dataset (nominal)'!H212:K212, 'Stata dataset (nominal)'!N212, 'Stata dataset (nominal)'!AB212, 'Stata dataset (nominal)'!AD212)), "")</f>
        <v>28.573</v>
      </c>
      <c r="H213" s="72">
        <f>IFERROR(IF('Interface nominal'!$C213 &lt; "2019-20", $E213, 'Stata dataset (nominal)'!F212+'Stata dataset (nominal)'!N212), "")</f>
        <v>8.6169999999999991</v>
      </c>
      <c r="I213" s="72">
        <f t="shared" si="12"/>
        <v>19.956000000000003</v>
      </c>
      <c r="J213" s="72">
        <f>_xlfn.IFNA(SUM('Stata dataset (nominal)'!E212:K212, 'Stata dataset (nominal)'!AC212, 'Stata dataset (nominal)'!AD212), "")</f>
        <v>28.716422385845629</v>
      </c>
      <c r="K213" s="72">
        <f t="shared" si="24"/>
        <v>20.099422385845628</v>
      </c>
      <c r="L213" s="72">
        <f>_xlfn.IFNA(IF(C213 &lt; "2019-20", $J213, SUM('Stata dataset (nominal)'!E212:F212, 'Stata dataset (nominal)'!H212:K212, 'Stata dataset (nominal)'!N212, 'Stata dataset (nominal)'!AC212:AD212)), "")</f>
        <v>28.716422385845629</v>
      </c>
      <c r="M213" s="72">
        <f t="shared" si="25"/>
        <v>20.099422385845628</v>
      </c>
      <c r="N213" s="72">
        <f>_xlfn.IFNA(SUM('Stata dataset (real)'!O213:T213), "")</f>
        <v>1373.1569999999999</v>
      </c>
      <c r="O213" s="72">
        <f>_xlfn.IFNA(SUM('Stata dataset (real)'!R213, 'Stata dataset (real)'!S213, 'Stata dataset (real)'!T213)/'Interface nominal'!$N213, "")</f>
        <v>0.55993378761496315</v>
      </c>
      <c r="P213" s="72">
        <f>_xlfn.IFNA(SUM('Stata dataset (real)'!Q213, 'Stata dataset (real)'!T213)/$N213, "")</f>
        <v>0</v>
      </c>
      <c r="Q213" s="72">
        <f>_xlfn.IFNA('Stata dataset (nominal)'!AA212*1000/'Interface nominal'!N213, "")</f>
        <v>178.65764803296346</v>
      </c>
      <c r="R213" s="72">
        <f>_xlfn.IFNA('Stata dataset (real)'!U213, "")</f>
        <v>25.258608629286385</v>
      </c>
      <c r="S213" s="72">
        <f>_xlfn.IFNA('Stata dataset (real)'!Z213, "")</f>
        <v>11.027197095384276</v>
      </c>
      <c r="T213" s="72">
        <f>IF('Interface nominal'!C213 = "2019-20", 1, 0)</f>
        <v>0</v>
      </c>
      <c r="U213" s="72">
        <f t="shared" si="23"/>
        <v>0</v>
      </c>
    </row>
    <row r="214" spans="1:21" x14ac:dyDescent="0.4">
      <c r="A214" s="63" t="str">
        <f t="shared" si="11"/>
        <v>AFW20</v>
      </c>
      <c r="B214" s="63" t="s">
        <v>397</v>
      </c>
      <c r="C214" s="63" t="s">
        <v>255</v>
      </c>
      <c r="D214" s="72">
        <f>_xlfn.IFNA(SUM('Stata dataset (nominal)'!E213:K213, 'Stata dataset (nominal)'!AB213, 'Stata dataset (nominal)'!AD213), "")</f>
        <v>31.723000000000003</v>
      </c>
      <c r="E214" s="72">
        <f>_xlfn.IFNA('Stata dataset (nominal)'!F213+'Stata dataset (nominal)'!G213, "")</f>
        <v>11.558999999999999</v>
      </c>
      <c r="F214" s="72">
        <f t="shared" si="22"/>
        <v>20.164000000000001</v>
      </c>
      <c r="G214" s="72">
        <f>_xlfn.IFNA(IF(C214 &lt; "2019-20", $D214, SUM('Stata dataset (nominal)'!E213:F213, 'Stata dataset (nominal)'!H213:K213, 'Stata dataset (nominal)'!N213, 'Stata dataset (nominal)'!AB213, 'Stata dataset (nominal)'!AD213)), "")</f>
        <v>22.273</v>
      </c>
      <c r="H214" s="72" t="str">
        <f>IFERROR(IF('Interface nominal'!$C214 &lt; "2019-20", $E214, 'Stata dataset (nominal)'!F213+'Stata dataset (nominal)'!N213), "")</f>
        <v/>
      </c>
      <c r="I214" s="72" t="str">
        <f t="shared" si="12"/>
        <v/>
      </c>
      <c r="J214" s="72">
        <f>_xlfn.IFNA(SUM('Stata dataset (nominal)'!E213:K213, 'Stata dataset (nominal)'!AC213, 'Stata dataset (nominal)'!AD213), "")</f>
        <v>31.637422385845632</v>
      </c>
      <c r="K214" s="72">
        <f t="shared" si="24"/>
        <v>20.078422385845634</v>
      </c>
      <c r="L214" s="72">
        <f>_xlfn.IFNA(IF(C214 &lt; "2019-20", $J214, SUM('Stata dataset (nominal)'!E213:F213, 'Stata dataset (nominal)'!H213:K213, 'Stata dataset (nominal)'!N213, 'Stata dataset (nominal)'!AC213:AD213)), "")</f>
        <v>22.187422385845629</v>
      </c>
      <c r="M214" s="72">
        <f t="shared" si="25"/>
        <v>10.62842238584563</v>
      </c>
      <c r="N214" s="72">
        <f>_xlfn.IFNA(SUM('Stata dataset (real)'!O214:T214), "")</f>
        <v>1387.6849999999999</v>
      </c>
      <c r="O214" s="72">
        <f>_xlfn.IFNA(SUM('Stata dataset (real)'!R214, 'Stata dataset (real)'!S214, 'Stata dataset (real)'!T214)/'Interface nominal'!$N214, "")</f>
        <v>0.59431787473381925</v>
      </c>
      <c r="P214" s="72">
        <f>_xlfn.IFNA(SUM('Stata dataset (real)'!Q214, 'Stata dataset (real)'!T214)/$N214, "")</f>
        <v>0</v>
      </c>
      <c r="Q214" s="72">
        <f>_xlfn.IFNA('Stata dataset (nominal)'!AA213*1000/'Interface nominal'!N214, "")</f>
        <v>176.90974536728436</v>
      </c>
      <c r="R214" s="72">
        <f>_xlfn.IFNA('Stata dataset (real)'!U214, "")</f>
        <v>24.45039668012021</v>
      </c>
      <c r="S214" s="72">
        <f>_xlfn.IFNA('Stata dataset (real)'!Z214, "")</f>
        <v>10.58372309207291</v>
      </c>
      <c r="T214" s="72">
        <f>IF('Interface nominal'!C214 = "2019-20", 1, 0)</f>
        <v>1</v>
      </c>
      <c r="U214" s="72">
        <f t="shared" si="23"/>
        <v>0</v>
      </c>
    </row>
    <row r="215" spans="1:21" x14ac:dyDescent="0.4">
      <c r="A215" s="63" t="str">
        <f t="shared" si="11"/>
        <v>AFW21</v>
      </c>
      <c r="B215" s="63" t="s">
        <v>397</v>
      </c>
      <c r="C215" s="63" t="s">
        <v>257</v>
      </c>
      <c r="D215" s="72">
        <f>_xlfn.IFNA(SUM('Stata dataset (nominal)'!E214:K214, 'Stata dataset (nominal)'!AB214, 'Stata dataset (nominal)'!AD214), "")</f>
        <v>29.849000000000004</v>
      </c>
      <c r="E215" s="72">
        <f>_xlfn.IFNA('Stata dataset (nominal)'!F214+'Stata dataset (nominal)'!G214, "")</f>
        <v>10.263</v>
      </c>
      <c r="F215" s="72">
        <f t="shared" si="22"/>
        <v>19.586000000000006</v>
      </c>
      <c r="G215" s="72">
        <f>_xlfn.IFNA(IF(C215 &lt; "2019-20", $D215, SUM('Stata dataset (nominal)'!E214:F214, 'Stata dataset (nominal)'!H214:K214, 'Stata dataset (nominal)'!N214, 'Stata dataset (nominal)'!AB214, 'Stata dataset (nominal)'!AD214)), "")</f>
        <v>21.901000000000003</v>
      </c>
      <c r="H215" s="72" t="str">
        <f>IFERROR(IF('Interface nominal'!$C215 &lt; "2019-20", $E215, 'Stata dataset (nominal)'!F214+'Stata dataset (nominal)'!N214), "")</f>
        <v/>
      </c>
      <c r="I215" s="72" t="str">
        <f t="shared" si="12"/>
        <v/>
      </c>
      <c r="J215" s="72">
        <f>_xlfn.IFNA(SUM('Stata dataset (nominal)'!E214:K214, 'Stata dataset (nominal)'!AC214, 'Stata dataset (nominal)'!AD214), "")</f>
        <v>30.064422385845631</v>
      </c>
      <c r="K215" s="72">
        <f t="shared" si="24"/>
        <v>19.801422385845633</v>
      </c>
      <c r="L215" s="72">
        <f>_xlfn.IFNA(IF(C215 &lt; "2019-20", $J215, SUM('Stata dataset (nominal)'!E214:F214, 'Stata dataset (nominal)'!H214:K214, 'Stata dataset (nominal)'!N214, 'Stata dataset (nominal)'!AC214:AD214)), "")</f>
        <v>22.116422385845631</v>
      </c>
      <c r="M215" s="72">
        <f t="shared" si="25"/>
        <v>11.853422385845631</v>
      </c>
      <c r="N215" s="72">
        <f>_xlfn.IFNA(SUM('Stata dataset (real)'!O215:T215), "")</f>
        <v>1398.453</v>
      </c>
      <c r="O215" s="72">
        <f>_xlfn.IFNA(SUM('Stata dataset (real)'!R215, 'Stata dataset (real)'!S215, 'Stata dataset (real)'!T215)/'Interface nominal'!$N215, "")</f>
        <v>0.619275013175273</v>
      </c>
      <c r="P215" s="72">
        <f>_xlfn.IFNA(SUM('Stata dataset (real)'!Q215, 'Stata dataset (real)'!T215)/$N215, "")</f>
        <v>0</v>
      </c>
      <c r="Q215" s="72">
        <f>_xlfn.IFNA('Stata dataset (nominal)'!AA214*1000/'Interface nominal'!N215, "")</f>
        <v>173.30650368657368</v>
      </c>
      <c r="R215" s="72">
        <f>_xlfn.IFNA('Stata dataset (real)'!U215, "")</f>
        <v>24.276101120552244</v>
      </c>
      <c r="S215" s="72">
        <f>_xlfn.IFNA('Stata dataset (real)'!Z215, "")</f>
        <v>10.58372309207291</v>
      </c>
      <c r="T215" s="72">
        <f>IF('Interface nominal'!C215 = "2019-20", 1, 0)</f>
        <v>0</v>
      </c>
      <c r="U215" s="72">
        <f t="shared" si="23"/>
        <v>1</v>
      </c>
    </row>
    <row r="216" spans="1:21" x14ac:dyDescent="0.4">
      <c r="A216" s="63" t="str">
        <f t="shared" si="11"/>
        <v>AFW22</v>
      </c>
      <c r="B216" s="63" t="s">
        <v>397</v>
      </c>
      <c r="C216" s="63" t="s">
        <v>259</v>
      </c>
      <c r="D216" s="72">
        <f>_xlfn.IFNA(SUM('Stata dataset (nominal)'!E215:K215, 'Stata dataset (nominal)'!AB215, 'Stata dataset (nominal)'!AD215), "")</f>
        <v>28.637735575265712</v>
      </c>
      <c r="E216" s="72">
        <f>_xlfn.IFNA('Stata dataset (nominal)'!F215+'Stata dataset (nominal)'!G215, "")</f>
        <v>9.8740000000000006</v>
      </c>
      <c r="F216" s="72">
        <f t="shared" si="22"/>
        <v>18.763735575265713</v>
      </c>
      <c r="G216" s="72">
        <f>_xlfn.IFNA(IF(C216 &lt; "2019-20", $D216, SUM('Stata dataset (nominal)'!E215:F215, 'Stata dataset (nominal)'!H215:K215, 'Stata dataset (nominal)'!N215, 'Stata dataset (nominal)'!AB215, 'Stata dataset (nominal)'!AD215)), "")</f>
        <v>21.576735575265708</v>
      </c>
      <c r="H216" s="72" t="str">
        <f>IFERROR(IF('Interface nominal'!$C216 &lt; "2019-20", $E216, 'Stata dataset (nominal)'!F215+'Stata dataset (nominal)'!N215), "")</f>
        <v/>
      </c>
      <c r="I216" s="72" t="str">
        <f t="shared" si="12"/>
        <v/>
      </c>
      <c r="J216" s="72">
        <f>_xlfn.IFNA(SUM('Stata dataset (nominal)'!E215:K215, 'Stata dataset (nominal)'!AC215, 'Stata dataset (nominal)'!AD215), "")</f>
        <v>29.303157961111342</v>
      </c>
      <c r="K216" s="72">
        <f t="shared" si="24"/>
        <v>19.429157961111343</v>
      </c>
      <c r="L216" s="72">
        <f>_xlfn.IFNA(IF(C216 &lt; "2019-20", $J216, SUM('Stata dataset (nominal)'!E215:F215, 'Stata dataset (nominal)'!H215:K215, 'Stata dataset (nominal)'!N215, 'Stata dataset (nominal)'!AC215:AD215)), "")</f>
        <v>22.242157961111339</v>
      </c>
      <c r="M216" s="72">
        <f t="shared" si="25"/>
        <v>12.368157961111338</v>
      </c>
      <c r="N216" s="72">
        <f>_xlfn.IFNA(SUM('Stata dataset (real)'!O216:T216), "")</f>
        <v>1417.202</v>
      </c>
      <c r="O216" s="72">
        <f>_xlfn.IFNA(SUM('Stata dataset (real)'!R216, 'Stata dataset (real)'!S216, 'Stata dataset (real)'!T216)/'Interface nominal'!$N216, "")</f>
        <v>0.6379090630693437</v>
      </c>
      <c r="P216" s="72">
        <f>_xlfn.IFNA(SUM('Stata dataset (real)'!Q216, 'Stata dataset (real)'!T216)/$N216, "")</f>
        <v>0</v>
      </c>
      <c r="Q216" s="72">
        <f>_xlfn.IFNA('Stata dataset (nominal)'!AA215*1000/'Interface nominal'!N216, "")</f>
        <v>180.76251656432888</v>
      </c>
      <c r="R216" s="72">
        <f>_xlfn.IFNA('Stata dataset (real)'!U216, "")</f>
        <v>22.253257085267748</v>
      </c>
      <c r="S216" s="72">
        <f>_xlfn.IFNA('Stata dataset (real)'!Z216, "")</f>
        <v>10.58372309207291</v>
      </c>
      <c r="T216" s="72">
        <f>IF('Interface nominal'!C216 = "2019-20", 1, 0)</f>
        <v>0</v>
      </c>
      <c r="U216" s="72">
        <f t="shared" si="23"/>
        <v>0</v>
      </c>
    </row>
    <row r="217" spans="1:21" x14ac:dyDescent="0.4">
      <c r="A217" s="63" t="str">
        <f t="shared" si="11"/>
        <v>AFW23</v>
      </c>
      <c r="B217" s="63" t="s">
        <v>397</v>
      </c>
      <c r="C217" s="63" t="s">
        <v>261</v>
      </c>
      <c r="D217" s="72">
        <f>_xlfn.IFNA(SUM('Stata dataset (nominal)'!E216:K216, 'Stata dataset (nominal)'!AB216, 'Stata dataset (nominal)'!AD216), "")</f>
        <v>31.52940230466664</v>
      </c>
      <c r="E217" s="72">
        <f>_xlfn.IFNA('Stata dataset (nominal)'!F216+'Stata dataset (nominal)'!G216, "")</f>
        <v>13.346</v>
      </c>
      <c r="F217" s="72">
        <f t="shared" si="22"/>
        <v>18.18340230466664</v>
      </c>
      <c r="G217" s="72">
        <f>_xlfn.IFNA(IF(C217 &lt; "2019-20", $D217, SUM('Stata dataset (real)'!E217:F217, 'Stata dataset (real)'!H217:K217, 'Stata dataset (real)'!N217, 'Stata dataset (real)'!AB217, 'Stata dataset (real)'!AD217)), "")</f>
        <v>20.330402304666645</v>
      </c>
      <c r="H217" s="72" t="str">
        <f>IFERROR(IF('Interface nominal'!$C217 &lt; "2019-20", $E217, 'Stata dataset (nominal)'!F216+'Stata dataset (nominal)'!N216), "")</f>
        <v/>
      </c>
      <c r="I217" s="72" t="str">
        <f t="shared" si="12"/>
        <v/>
      </c>
      <c r="J217" s="72">
        <f>_xlfn.IFNA(SUM('Stata dataset (nominal)'!E216:K216, 'Stata dataset (nominal)'!AC216, 'Stata dataset (nominal)'!AD216), "")</f>
        <v>32.065824690512272</v>
      </c>
      <c r="K217" s="72">
        <f t="shared" si="24"/>
        <v>18.719824690512272</v>
      </c>
      <c r="L217" s="72">
        <f>_xlfn.IFNA(IF(C217 &lt; "2019-20", $J217, SUM('Stata dataset (nominal)'!E216:F216, 'Stata dataset (nominal)'!H216:K216, 'Stata dataset (nominal)'!N216, 'Stata dataset (nominal)'!AC216:AD216)), "")</f>
        <v>20.866824690512274</v>
      </c>
      <c r="M217" s="72">
        <f t="shared" si="25"/>
        <v>7.5208246905122742</v>
      </c>
      <c r="N217" s="72">
        <f>_xlfn.IFNA(SUM('Stata dataset (real)'!O217:T217), "")</f>
        <v>1435.7470000000001</v>
      </c>
      <c r="O217" s="72">
        <f>_xlfn.IFNA(SUM('Stata dataset (real)'!R217, 'Stata dataset (real)'!S217, 'Stata dataset (real)'!T217)/'Interface nominal'!$N217, "")</f>
        <v>0.66211456475270358</v>
      </c>
      <c r="P217" s="72">
        <f>_xlfn.IFNA(SUM('Stata dataset (real)'!Q217, 'Stata dataset (real)'!T217)/$N217, "")</f>
        <v>0</v>
      </c>
      <c r="Q217" s="72">
        <f>_xlfn.IFNA('Stata dataset (nominal)'!AA216*1000/'Interface nominal'!N217, "")</f>
        <v>180.31798081416852</v>
      </c>
      <c r="R217" s="72">
        <f>_xlfn.IFNA('Stata dataset (real)'!U217, "")</f>
        <v>23.694286261658931</v>
      </c>
      <c r="S217" s="72">
        <f>_xlfn.IFNA('Stata dataset (real)'!Z217, "")</f>
        <v>10.58372309207291</v>
      </c>
      <c r="T217" s="72">
        <f>IF('Interface nominal'!C217 = "2019-20", 1, 0)</f>
        <v>0</v>
      </c>
      <c r="U217" s="72">
        <f t="shared" si="23"/>
        <v>0</v>
      </c>
    </row>
    <row r="218" spans="1:21" x14ac:dyDescent="0.4">
      <c r="A218" s="63" t="str">
        <f t="shared" ref="A218:A224" si="27">B218&amp;RIGHT(C218,2)</f>
        <v>AFW24</v>
      </c>
      <c r="B218" s="63" t="s">
        <v>397</v>
      </c>
      <c r="C218" s="160" t="s">
        <v>263</v>
      </c>
      <c r="D218" s="72">
        <f>_xlfn.IFNA(SUM('Stata dataset (nominal)'!E217:K217, 'Stata dataset (nominal)'!AB217, 'Stata dataset (nominal)'!AD217), "")</f>
        <v>33.602000000000004</v>
      </c>
      <c r="E218" s="72">
        <f>_xlfn.IFNA('Stata dataset (nominal)'!F217+'Stata dataset (nominal)'!G217, "")</f>
        <v>11.22</v>
      </c>
      <c r="F218" s="72">
        <f t="shared" si="22"/>
        <v>22.382000000000005</v>
      </c>
      <c r="G218" s="72"/>
      <c r="H218" s="72"/>
      <c r="I218" s="72"/>
      <c r="J218" s="72">
        <f>_xlfn.IFNA(SUM('Stata dataset (nominal)'!E217:K217, 'Stata dataset (nominal)'!AC217, 'Stata dataset (nominal)'!AD217), "")</f>
        <v>33.295422385845633</v>
      </c>
      <c r="K218" s="72">
        <f t="shared" si="24"/>
        <v>22.075422385845634</v>
      </c>
      <c r="L218" s="72">
        <f>_xlfn.IFNA(IF(C218 &lt; "2019-20", $J218, SUM('Stata dataset (nominal)'!E217:F217, 'Stata dataset (nominal)'!H217:K217, 'Stata dataset (nominal)'!N217, 'Stata dataset (nominal)'!AC217:AD217)), "")</f>
        <v>24.998422385845629</v>
      </c>
      <c r="M218" s="72">
        <f t="shared" si="25"/>
        <v>13.778422385845628</v>
      </c>
      <c r="N218" s="72">
        <f>_xlfn.IFNA(SUM('Stata dataset (real)'!O218:T218), "")</f>
        <v>1446.6219999999998</v>
      </c>
      <c r="O218" s="72">
        <f>_xlfn.IFNA(SUM('Stata dataset (real)'!R218, 'Stata dataset (real)'!S218, 'Stata dataset (real)'!T218)/'Interface nominal'!$N218, "")</f>
        <v>0.69477306442180475</v>
      </c>
      <c r="P218" s="72">
        <f>_xlfn.IFNA(SUM('Stata dataset (real)'!Q218, 'Stata dataset (real)'!T218)/$N218, "")</f>
        <v>0</v>
      </c>
      <c r="Q218" s="72">
        <f>_xlfn.IFNA('Stata dataset (nominal)'!AA217*1000/'Interface nominal'!N218, "")</f>
        <v>192.22160315548916</v>
      </c>
      <c r="R218" s="72">
        <f>_xlfn.IFNA('Stata dataset (real)'!U218, "")</f>
        <v>23.679311103756294</v>
      </c>
      <c r="S218" s="72">
        <f>_xlfn.IFNA('Stata dataset (real)'!Z218, "")</f>
        <v>10.58372309207291</v>
      </c>
      <c r="T218" s="72">
        <f>IF('Interface nominal'!C218 = "2019-20", 1, 0)</f>
        <v>0</v>
      </c>
      <c r="U218" s="72">
        <f t="shared" si="23"/>
        <v>0</v>
      </c>
    </row>
    <row r="219" spans="1:21" x14ac:dyDescent="0.4">
      <c r="A219" s="63" t="str">
        <f t="shared" si="27"/>
        <v>AFW25</v>
      </c>
      <c r="B219" s="63" t="s">
        <v>397</v>
      </c>
      <c r="C219" s="160" t="s">
        <v>516</v>
      </c>
      <c r="D219" s="72">
        <f>_xlfn.IFNA(SUM('Stata dataset (nominal)'!E218:K218, 'Stata dataset (nominal)'!AB218, 'Stata dataset (nominal)'!AD218), "")</f>
        <v>33.139633999322712</v>
      </c>
      <c r="E219" s="72">
        <f>_xlfn.IFNA('Stata dataset (nominal)'!F218+'Stata dataset (nominal)'!G218, "")</f>
        <v>11.585795868608194</v>
      </c>
      <c r="F219" s="72">
        <f t="shared" si="22"/>
        <v>21.553838130714517</v>
      </c>
      <c r="G219" s="72"/>
      <c r="H219" s="72"/>
      <c r="I219" s="72"/>
      <c r="J219" s="72">
        <f>_xlfn.IFNA(SUM('Stata dataset (nominal)'!E218:K218, 'Stata dataset (nominal)'!AC218, 'Stata dataset (nominal)'!AD218), "")</f>
        <v>32.778692312902123</v>
      </c>
      <c r="K219" s="72">
        <f t="shared" si="24"/>
        <v>21.192896444293929</v>
      </c>
      <c r="L219" s="72">
        <f>_xlfn.IFNA(IF(C219 &lt; "2019-20", $J219, SUM('Stata dataset (nominal)'!E218:F218, 'Stata dataset (nominal)'!H218:K218, 'Stata dataset (nominal)'!N218, 'Stata dataset (nominal)'!AC218:AD218)), "")</f>
        <v>24.458662241788012</v>
      </c>
      <c r="M219" s="72">
        <f t="shared" si="25"/>
        <v>12.872866373179818</v>
      </c>
      <c r="N219" s="72">
        <f>_xlfn.IFNA(SUM('Stata dataset (real)'!O219:T219), "")</f>
        <v>1460.9324645469781</v>
      </c>
      <c r="O219" s="72">
        <f>_xlfn.IFNA(SUM('Stata dataset (real)'!R219, 'Stata dataset (real)'!S219, 'Stata dataset (real)'!T219)/'Interface nominal'!$N219, "")</f>
        <v>0.72221138791495587</v>
      </c>
      <c r="P219" s="72">
        <f>_xlfn.IFNA(SUM('Stata dataset (real)'!Q219, 'Stata dataset (real)'!T219)/$N219, "")</f>
        <v>0</v>
      </c>
      <c r="Q219" s="72">
        <f>_xlfn.IFNA('Stata dataset (nominal)'!AA218*1000/'Interface nominal'!N219, "")</f>
        <v>199.57105473616897</v>
      </c>
      <c r="R219" s="72" t="str">
        <f>_xlfn.IFNA('Stata dataset (real)'!U219, "")</f>
        <v/>
      </c>
      <c r="S219" s="72" t="str">
        <f>_xlfn.IFNA('Stata dataset (real)'!Z219, "")</f>
        <v/>
      </c>
      <c r="T219" s="72">
        <f>IF('Interface nominal'!C219 = "2019-20", 1, 0)</f>
        <v>0</v>
      </c>
      <c r="U219" s="72">
        <f t="shared" si="23"/>
        <v>0</v>
      </c>
    </row>
    <row r="220" spans="1:21" x14ac:dyDescent="0.4">
      <c r="A220" s="63" t="str">
        <f t="shared" si="27"/>
        <v>AFW26</v>
      </c>
      <c r="B220" s="63" t="s">
        <v>397</v>
      </c>
      <c r="C220" s="160" t="s">
        <v>518</v>
      </c>
      <c r="D220" s="72">
        <f>_xlfn.IFNA(SUM('Stata dataset (nominal)'!E219:K219, 'Stata dataset (nominal)'!AB219, 'Stata dataset (nominal)'!AD219), "")</f>
        <v>36.965865221808329</v>
      </c>
      <c r="E220" s="72">
        <f>_xlfn.IFNA('Stata dataset (nominal)'!F219+'Stata dataset (nominal)'!G219, "")</f>
        <v>13.082343379613953</v>
      </c>
      <c r="F220" s="72">
        <f t="shared" si="22"/>
        <v>23.883521842194376</v>
      </c>
      <c r="G220" s="72"/>
      <c r="H220" s="72"/>
      <c r="I220" s="72"/>
      <c r="J220" s="72">
        <f>_xlfn.IFNA(SUM('Stata dataset (nominal)'!E219:K219, 'Stata dataset (nominal)'!AC219, 'Stata dataset (nominal)'!AD219), "")</f>
        <v>36.598680121909922</v>
      </c>
      <c r="K220" s="72">
        <f t="shared" si="24"/>
        <v>23.516336742295969</v>
      </c>
      <c r="L220" s="72">
        <f>_xlfn.IFNA(IF(C220 &lt; "2019-20", $J220, SUM('Stata dataset (nominal)'!E219:F219, 'Stata dataset (nominal)'!H219:K219, 'Stata dataset (nominal)'!N219, 'Stata dataset (nominal)'!AC219:AD219)), "")</f>
        <v>36.598680121909922</v>
      </c>
      <c r="M220" s="72">
        <f t="shared" si="25"/>
        <v>23.516336742295969</v>
      </c>
      <c r="N220" s="72">
        <f>_xlfn.IFNA(SUM('Stata dataset (real)'!O220:T220), "")</f>
        <v>1472.6402588451879</v>
      </c>
      <c r="O220" s="72">
        <f>_xlfn.IFNA(SUM('Stata dataset (real)'!R220, 'Stata dataset (real)'!S220, 'Stata dataset (real)'!T220)/'Interface nominal'!$N220, "")</f>
        <v>0.7345576577060009</v>
      </c>
      <c r="P220" s="72">
        <f>_xlfn.IFNA(SUM('Stata dataset (real)'!Q220, 'Stata dataset (real)'!T220)/$N220, "")</f>
        <v>0</v>
      </c>
      <c r="Q220" s="72">
        <f>_xlfn.IFNA('Stata dataset (nominal)'!AA219*1000/'Interface nominal'!N220, "")</f>
        <v>243.55763717218383</v>
      </c>
      <c r="R220" s="72" t="str">
        <f>_xlfn.IFNA('Stata dataset (real)'!U220, "")</f>
        <v/>
      </c>
      <c r="S220" s="72" t="str">
        <f>_xlfn.IFNA('Stata dataset (real)'!Z220, "")</f>
        <v/>
      </c>
      <c r="T220" s="72">
        <f>IF('Interface nominal'!C220 = "2019-20", 1, 0)</f>
        <v>0</v>
      </c>
      <c r="U220" s="72">
        <f t="shared" si="23"/>
        <v>0</v>
      </c>
    </row>
    <row r="221" spans="1:21" x14ac:dyDescent="0.4">
      <c r="A221" s="63" t="str">
        <f t="shared" si="27"/>
        <v>AFW27</v>
      </c>
      <c r="B221" s="63" t="s">
        <v>397</v>
      </c>
      <c r="C221" s="160" t="s">
        <v>519</v>
      </c>
      <c r="D221" s="72">
        <f>_xlfn.IFNA(SUM('Stata dataset (nominal)'!E220:K220, 'Stata dataset (nominal)'!AB220, 'Stata dataset (nominal)'!AD220), "")</f>
        <v>37.515279376904836</v>
      </c>
      <c r="E221" s="72">
        <f>_xlfn.IFNA('Stata dataset (nominal)'!F220+'Stata dataset (nominal)'!G220, "")</f>
        <v>13.276874365052484</v>
      </c>
      <c r="F221" s="72">
        <f t="shared" si="22"/>
        <v>24.23840501185235</v>
      </c>
      <c r="G221" s="72"/>
      <c r="H221" s="72"/>
      <c r="I221" s="72"/>
      <c r="J221" s="72">
        <f>_xlfn.IFNA(SUM('Stata dataset (nominal)'!E220:K220, 'Stata dataset (nominal)'!AC220, 'Stata dataset (nominal)'!AD220), "")</f>
        <v>37.113729427700633</v>
      </c>
      <c r="K221" s="72">
        <f t="shared" si="24"/>
        <v>23.836855062648148</v>
      </c>
      <c r="L221" s="72">
        <f>_xlfn.IFNA(IF(C221 &lt; "2019-20", $J221, SUM('Stata dataset (nominal)'!E220:F220, 'Stata dataset (nominal)'!H220:K220, 'Stata dataset (nominal)'!N220, 'Stata dataset (nominal)'!AC220:AD220)), "")</f>
        <v>37.113729427700626</v>
      </c>
      <c r="M221" s="72">
        <f t="shared" si="25"/>
        <v>23.836855062648141</v>
      </c>
      <c r="N221" s="72">
        <f>_xlfn.IFNA(SUM('Stata dataset (real)'!O221:T221), "")</f>
        <v>1484.2752005125189</v>
      </c>
      <c r="O221" s="72">
        <f>_xlfn.IFNA(SUM('Stata dataset (real)'!R221, 'Stata dataset (real)'!S221, 'Stata dataset (real)'!T221)/'Interface nominal'!$N221, "")</f>
        <v>0.74669673284152016</v>
      </c>
      <c r="P221" s="72">
        <f>_xlfn.IFNA(SUM('Stata dataset (real)'!Q221, 'Stata dataset (real)'!T221)/$N221, "")</f>
        <v>0</v>
      </c>
      <c r="Q221" s="72">
        <f>_xlfn.IFNA('Stata dataset (nominal)'!AA220*1000/'Interface nominal'!N221, "")</f>
        <v>258.22251460080946</v>
      </c>
      <c r="R221" s="72" t="str">
        <f>_xlfn.IFNA('Stata dataset (real)'!U221, "")</f>
        <v/>
      </c>
      <c r="S221" s="72" t="str">
        <f>_xlfn.IFNA('Stata dataset (real)'!Z221, "")</f>
        <v/>
      </c>
      <c r="T221" s="72">
        <f>IF('Interface nominal'!C221 = "2019-20", 1, 0)</f>
        <v>0</v>
      </c>
      <c r="U221" s="72">
        <f t="shared" si="23"/>
        <v>0</v>
      </c>
    </row>
    <row r="222" spans="1:21" x14ac:dyDescent="0.4">
      <c r="A222" s="63" t="str">
        <f t="shared" si="27"/>
        <v>AFW28</v>
      </c>
      <c r="B222" s="63" t="s">
        <v>397</v>
      </c>
      <c r="C222" s="160" t="s">
        <v>520</v>
      </c>
      <c r="D222" s="72">
        <f>_xlfn.IFNA(SUM('Stata dataset (nominal)'!E221:K221, 'Stata dataset (nominal)'!AB221, 'Stata dataset (nominal)'!AD221), "")</f>
        <v>36.822362478835075</v>
      </c>
      <c r="E222" s="72">
        <f>_xlfn.IFNA('Stata dataset (nominal)'!F221+'Stata dataset (nominal)'!G221, "")</f>
        <v>12.398424381984423</v>
      </c>
      <c r="F222" s="72">
        <f t="shared" si="22"/>
        <v>24.423938096850652</v>
      </c>
      <c r="G222" s="72"/>
      <c r="H222" s="72"/>
      <c r="I222" s="72"/>
      <c r="J222" s="72">
        <f>_xlfn.IFNA(SUM('Stata dataset (nominal)'!E221:K221, 'Stata dataset (nominal)'!AC221, 'Stata dataset (nominal)'!AD221), "")</f>
        <v>36.821222079241444</v>
      </c>
      <c r="K222" s="72">
        <f t="shared" si="24"/>
        <v>24.422797697257021</v>
      </c>
      <c r="L222" s="72">
        <f>_xlfn.IFNA(IF(C222 &lt; "2019-20", $J222, SUM('Stata dataset (nominal)'!E221:F221, 'Stata dataset (nominal)'!H221:K221, 'Stata dataset (nominal)'!N221, 'Stata dataset (nominal)'!AC221:AD221)), "")</f>
        <v>36.821222079241444</v>
      </c>
      <c r="M222" s="72">
        <f t="shared" si="25"/>
        <v>24.422797697257021</v>
      </c>
      <c r="N222" s="72">
        <f>_xlfn.IFNA(SUM('Stata dataset (real)'!O222:T222), "")</f>
        <v>1495.6633731723989</v>
      </c>
      <c r="O222" s="72">
        <f>_xlfn.IFNA(SUM('Stata dataset (real)'!R222, 'Stata dataset (real)'!S222, 'Stata dataset (real)'!T222)/'Interface nominal'!$N222, "")</f>
        <v>0.75860715578388838</v>
      </c>
      <c r="P222" s="72">
        <f>_xlfn.IFNA(SUM('Stata dataset (real)'!Q222, 'Stata dataset (real)'!T222)/$N222, "")</f>
        <v>0</v>
      </c>
      <c r="Q222" s="72">
        <f>_xlfn.IFNA('Stata dataset (nominal)'!AA221*1000/'Interface nominal'!N222, "")</f>
        <v>267.99322384966467</v>
      </c>
      <c r="R222" s="72" t="str">
        <f>_xlfn.IFNA('Stata dataset (real)'!U222, "")</f>
        <v/>
      </c>
      <c r="S222" s="72" t="str">
        <f>_xlfn.IFNA('Stata dataset (real)'!Z222, "")</f>
        <v/>
      </c>
      <c r="T222" s="72">
        <f>IF('Interface nominal'!C222 = "2019-20", 1, 0)</f>
        <v>0</v>
      </c>
      <c r="U222" s="72">
        <f t="shared" si="23"/>
        <v>0</v>
      </c>
    </row>
    <row r="223" spans="1:21" x14ac:dyDescent="0.4">
      <c r="A223" s="63" t="str">
        <f t="shared" si="27"/>
        <v>AFW29</v>
      </c>
      <c r="B223" s="63" t="s">
        <v>397</v>
      </c>
      <c r="C223" s="160" t="s">
        <v>521</v>
      </c>
      <c r="D223" s="72">
        <f>_xlfn.IFNA(SUM('Stata dataset (nominal)'!E222:K222, 'Stata dataset (nominal)'!AB222, 'Stata dataset (nominal)'!AD222), "")</f>
        <v>37.521089874703677</v>
      </c>
      <c r="E223" s="72">
        <f>_xlfn.IFNA('Stata dataset (nominal)'!F222+'Stata dataset (nominal)'!G222, "")</f>
        <v>12.673749001015912</v>
      </c>
      <c r="F223" s="72">
        <f t="shared" si="22"/>
        <v>24.847340873687763</v>
      </c>
      <c r="G223" s="72"/>
      <c r="H223" s="72"/>
      <c r="I223" s="72"/>
      <c r="J223" s="72">
        <f>_xlfn.IFNA(SUM('Stata dataset (nominal)'!E222:K222, 'Stata dataset (nominal)'!AC222, 'Stata dataset (nominal)'!AD222), "")</f>
        <v>37.51992671859125</v>
      </c>
      <c r="K223" s="72">
        <f t="shared" si="24"/>
        <v>24.846177717575337</v>
      </c>
      <c r="L223" s="72">
        <f>_xlfn.IFNA(IF(C223 &lt; "2019-20", $J223, SUM('Stata dataset (nominal)'!E222:F222, 'Stata dataset (nominal)'!H222:K222, 'Stata dataset (nominal)'!N222, 'Stata dataset (nominal)'!AC222:AD222)), "")</f>
        <v>37.519926718591257</v>
      </c>
      <c r="M223" s="72">
        <f t="shared" si="25"/>
        <v>24.846177717575344</v>
      </c>
      <c r="N223" s="72">
        <f>_xlfn.IFNA(SUM('Stata dataset (real)'!O223:T223), "")</f>
        <v>1506.9501323033091</v>
      </c>
      <c r="O223" s="72">
        <f>_xlfn.IFNA(SUM('Stata dataset (real)'!R223, 'Stata dataset (real)'!S223, 'Stata dataset (real)'!T223)/'Interface nominal'!$N223, "")</f>
        <v>0.77032211868965439</v>
      </c>
      <c r="P223" s="72">
        <f>_xlfn.IFNA(SUM('Stata dataset (real)'!Q223, 'Stata dataset (real)'!T223)/$N223, "")</f>
        <v>0</v>
      </c>
      <c r="Q223" s="72">
        <f>_xlfn.IFNA('Stata dataset (nominal)'!AA222*1000/'Interface nominal'!N223, "")</f>
        <v>280.85244934125728</v>
      </c>
      <c r="R223" s="72" t="str">
        <f>_xlfn.IFNA('Stata dataset (real)'!U223, "")</f>
        <v/>
      </c>
      <c r="S223" s="72" t="str">
        <f>_xlfn.IFNA('Stata dataset (real)'!Z223, "")</f>
        <v/>
      </c>
      <c r="T223" s="72">
        <f>IF('Interface nominal'!C223 = "2019-20", 1, 0)</f>
        <v>0</v>
      </c>
      <c r="U223" s="72">
        <f t="shared" si="23"/>
        <v>0</v>
      </c>
    </row>
    <row r="224" spans="1:21" x14ac:dyDescent="0.4">
      <c r="A224" s="63" t="str">
        <f t="shared" si="27"/>
        <v>AFW30</v>
      </c>
      <c r="B224" s="63" t="s">
        <v>397</v>
      </c>
      <c r="C224" s="160" t="s">
        <v>522</v>
      </c>
      <c r="D224" s="72">
        <f>_xlfn.IFNA(SUM('Stata dataset (nominal)'!E223:K223, 'Stata dataset (nominal)'!AB223, 'Stata dataset (nominal)'!AD223), "")</f>
        <v>38.221247544869627</v>
      </c>
      <c r="E224" s="72">
        <f>_xlfn.IFNA('Stata dataset (nominal)'!F223+'Stata dataset (nominal)'!G223, "")</f>
        <v>12.950442262106332</v>
      </c>
      <c r="F224" s="72">
        <f t="shared" si="22"/>
        <v>25.270805282763295</v>
      </c>
      <c r="G224" s="72"/>
      <c r="H224" s="72"/>
      <c r="I224" s="72"/>
      <c r="J224" s="72">
        <f>_xlfn.IFNA(SUM('Stata dataset (nominal)'!E223:K223, 'Stata dataset (nominal)'!AC223, 'Stata dataset (nominal)'!AD223), "")</f>
        <v>38.220060954961056</v>
      </c>
      <c r="K224" s="72">
        <f t="shared" si="24"/>
        <v>25.269618692854724</v>
      </c>
      <c r="L224" s="72">
        <f>_xlfn.IFNA(IF(C224 &lt; "2019-20", $J224, SUM('Stata dataset (nominal)'!E223:F223, 'Stata dataset (nominal)'!H223:K223, 'Stata dataset (nominal)'!N223, 'Stata dataset (nominal)'!AC223:AD223)), "")</f>
        <v>38.220060954961056</v>
      </c>
      <c r="M224" s="72">
        <f t="shared" si="25"/>
        <v>25.269618692854724</v>
      </c>
      <c r="N224" s="72">
        <f>_xlfn.IFNA(SUM('Stata dataset (real)'!O224:T224), "")</f>
        <v>1518.110110965559</v>
      </c>
      <c r="O224" s="72">
        <f>_xlfn.IFNA(SUM('Stata dataset (real)'!R224, 'Stata dataset (real)'!S224, 'Stata dataset (real)'!T224)/'Interface nominal'!$N224, "")</f>
        <v>0.78184468358164938</v>
      </c>
      <c r="P224" s="72">
        <f>_xlfn.IFNA(SUM('Stata dataset (real)'!Q224, 'Stata dataset (real)'!T224)/$N224, "")</f>
        <v>0</v>
      </c>
      <c r="Q224" s="72">
        <f>_xlfn.IFNA('Stata dataset (nominal)'!AA223*1000/'Interface nominal'!N224, "")</f>
        <v>291.65327475585627</v>
      </c>
      <c r="R224" s="72" t="str">
        <f>_xlfn.IFNA('Stata dataset (real)'!U224, "")</f>
        <v/>
      </c>
      <c r="S224" s="72" t="str">
        <f>_xlfn.IFNA('Stata dataset (real)'!Z224, "")</f>
        <v/>
      </c>
      <c r="T224" s="72">
        <f>IF('Interface nominal'!C224 = "2019-20", 1, 0)</f>
        <v>0</v>
      </c>
      <c r="U224" s="72">
        <f t="shared" si="23"/>
        <v>0</v>
      </c>
    </row>
    <row r="225" spans="1:21" x14ac:dyDescent="0.4">
      <c r="A225" s="63" t="str">
        <f t="shared" si="11"/>
        <v>BRL14</v>
      </c>
      <c r="B225" s="63" t="s">
        <v>409</v>
      </c>
      <c r="C225" s="63" t="s">
        <v>243</v>
      </c>
      <c r="D225" s="72">
        <f>_xlfn.IFNA(SUM('Stata dataset (nominal)'!E224:K224, 'Stata dataset (nominal)'!AB224, 'Stata dataset (nominal)'!AD224), "")</f>
        <v>9.4529999999999994</v>
      </c>
      <c r="E225" s="72">
        <f>_xlfn.IFNA('Stata dataset (nominal)'!F224+'Stata dataset (nominal)'!G224, "")</f>
        <v>4.0999999999999996</v>
      </c>
      <c r="F225" s="72">
        <f t="shared" si="22"/>
        <v>5.3529999999999998</v>
      </c>
      <c r="G225" s="72">
        <f>_xlfn.IFNA(IF(C225 &lt; "2019-20", $D225, SUM('Stata dataset (nominal)'!E224:F224, 'Stata dataset (nominal)'!H224:K224, 'Stata dataset (nominal)'!N224, 'Stata dataset (nominal)'!AB224, 'Stata dataset (nominal)'!AD224)), "")</f>
        <v>9.4529999999999994</v>
      </c>
      <c r="H225" s="72">
        <f>IFERROR(IF('Interface nominal'!$C225 &lt; "2019-20", $E225, 'Stata dataset (nominal)'!F224+'Stata dataset (nominal)'!N224), "")</f>
        <v>4.0999999999999996</v>
      </c>
      <c r="I225" s="72">
        <f t="shared" ref="I225:I312" si="28">IFERROR($G225-$H225, "")</f>
        <v>5.3529999999999998</v>
      </c>
      <c r="J225" s="72">
        <f>_xlfn.IFNA(SUM('Stata dataset (nominal)'!E224:K224, 'Stata dataset (nominal)'!AC224, 'Stata dataset (nominal)'!AD224), "")</f>
        <v>9.4049353836363636</v>
      </c>
      <c r="K225" s="72">
        <f t="shared" si="24"/>
        <v>5.304935383636364</v>
      </c>
      <c r="L225" s="72">
        <f>_xlfn.IFNA(IF(C225 &lt; "2019-20", $J225, SUM('Stata dataset (nominal)'!E224:F224, 'Stata dataset (nominal)'!H224:K224, 'Stata dataset (nominal)'!N224, 'Stata dataset (nominal)'!AC224:AD224)), "")</f>
        <v>9.4049353836363636</v>
      </c>
      <c r="M225" s="72">
        <f t="shared" si="25"/>
        <v>5.304935383636364</v>
      </c>
      <c r="N225" s="72">
        <f>_xlfn.IFNA(SUM('Stata dataset (real)'!O225:T225), "")</f>
        <v>473.15</v>
      </c>
      <c r="O225" s="72">
        <f>_xlfn.IFNA(SUM('Stata dataset (real)'!R225, 'Stata dataset (real)'!S225, 'Stata dataset (real)'!T225)/'Interface nominal'!$N225, "")</f>
        <v>0.42221282891260703</v>
      </c>
      <c r="P225" s="72">
        <f>_xlfn.IFNA(SUM('Stata dataset (real)'!Q225, 'Stata dataset (real)'!T225)/$N225, "")</f>
        <v>0</v>
      </c>
      <c r="Q225" s="72">
        <f>_xlfn.IFNA('Stata dataset (nominal)'!AA224*1000/'Interface nominal'!N225, "")</f>
        <v>199.04518255880024</v>
      </c>
      <c r="R225" s="72">
        <f>_xlfn.IFNA('Stata dataset (real)'!U225, "")</f>
        <v>23.174289418635695</v>
      </c>
      <c r="S225" s="72">
        <f>_xlfn.IFNA('Stata dataset (real)'!Z225, "")</f>
        <v>12.570917893750863</v>
      </c>
      <c r="T225" s="72">
        <f>IF('Interface nominal'!C225 = "2019-20", 1, 0)</f>
        <v>0</v>
      </c>
      <c r="U225" s="72">
        <f t="shared" si="23"/>
        <v>0</v>
      </c>
    </row>
    <row r="226" spans="1:21" x14ac:dyDescent="0.4">
      <c r="A226" s="63" t="str">
        <f t="shared" si="11"/>
        <v>BRL15</v>
      </c>
      <c r="B226" s="63" t="s">
        <v>409</v>
      </c>
      <c r="C226" s="63" t="s">
        <v>245</v>
      </c>
      <c r="D226" s="72">
        <f>_xlfn.IFNA(SUM('Stata dataset (nominal)'!E225:K225, 'Stata dataset (nominal)'!AB225, 'Stata dataset (nominal)'!AD225), "")</f>
        <v>9.5709999999999997</v>
      </c>
      <c r="E226" s="72">
        <f>_xlfn.IFNA('Stata dataset (nominal)'!F225+'Stata dataset (nominal)'!G225, "")</f>
        <v>3.9000000000000004</v>
      </c>
      <c r="F226" s="72">
        <f t="shared" si="22"/>
        <v>5.6709999999999994</v>
      </c>
      <c r="G226" s="72">
        <f>_xlfn.IFNA(IF(C226 &lt; "2019-20", $D226, SUM('Stata dataset (nominal)'!E225:F225, 'Stata dataset (nominal)'!H225:K225, 'Stata dataset (nominal)'!N225, 'Stata dataset (nominal)'!AB225, 'Stata dataset (nominal)'!AD225)), "")</f>
        <v>9.5709999999999997</v>
      </c>
      <c r="H226" s="72">
        <f>IFERROR(IF('Interface nominal'!$C226 &lt; "2019-20", $E226, 'Stata dataset (nominal)'!F225+'Stata dataset (nominal)'!N225), "")</f>
        <v>3.9000000000000004</v>
      </c>
      <c r="I226" s="72">
        <f t="shared" si="28"/>
        <v>5.6709999999999994</v>
      </c>
      <c r="J226" s="72">
        <f>_xlfn.IFNA(SUM('Stata dataset (nominal)'!E225:K225, 'Stata dataset (nominal)'!AC225, 'Stata dataset (nominal)'!AD225), "")</f>
        <v>9.5899353836363641</v>
      </c>
      <c r="K226" s="72">
        <f t="shared" si="24"/>
        <v>5.6899353836363638</v>
      </c>
      <c r="L226" s="72">
        <f>_xlfn.IFNA(IF(C226 &lt; "2019-20", $J226, SUM('Stata dataset (nominal)'!E225:F225, 'Stata dataset (nominal)'!H225:K225, 'Stata dataset (nominal)'!N225, 'Stata dataset (nominal)'!AC225:AD225)), "")</f>
        <v>9.5899353836363641</v>
      </c>
      <c r="M226" s="72">
        <f t="shared" si="25"/>
        <v>5.6899353836363638</v>
      </c>
      <c r="N226" s="72">
        <f>_xlfn.IFNA(SUM('Stata dataset (real)'!O226:T226), "")</f>
        <v>476.72399999999993</v>
      </c>
      <c r="O226" s="72">
        <f>_xlfn.IFNA(SUM('Stata dataset (real)'!R226, 'Stata dataset (real)'!S226, 'Stata dataset (real)'!T226)/'Interface nominal'!$N226, "")</f>
        <v>0.44620786870390416</v>
      </c>
      <c r="P226" s="72">
        <f>_xlfn.IFNA(SUM('Stata dataset (real)'!Q226, 'Stata dataset (real)'!T226)/$N226, "")</f>
        <v>0</v>
      </c>
      <c r="Q226" s="72">
        <f>_xlfn.IFNA('Stata dataset (nominal)'!AA225*1000/'Interface nominal'!N226, "")</f>
        <v>212.74378228910157</v>
      </c>
      <c r="R226" s="72">
        <f>_xlfn.IFNA('Stata dataset (real)'!U226, "")</f>
        <v>23.051083177515565</v>
      </c>
      <c r="S226" s="72">
        <f>_xlfn.IFNA('Stata dataset (real)'!Z226, "")</f>
        <v>12.576792450127201</v>
      </c>
      <c r="T226" s="72">
        <f>IF('Interface nominal'!C226 = "2019-20", 1, 0)</f>
        <v>0</v>
      </c>
      <c r="U226" s="72">
        <f t="shared" si="23"/>
        <v>0</v>
      </c>
    </row>
    <row r="227" spans="1:21" x14ac:dyDescent="0.4">
      <c r="A227" s="63" t="str">
        <f t="shared" si="11"/>
        <v>BRL16</v>
      </c>
      <c r="B227" s="63" t="s">
        <v>409</v>
      </c>
      <c r="C227" s="63" t="s">
        <v>247</v>
      </c>
      <c r="D227" s="72">
        <f>_xlfn.IFNA(SUM('Stata dataset (nominal)'!E226:K226, 'Stata dataset (nominal)'!AB226, 'Stata dataset (nominal)'!AD226), "")</f>
        <v>8.7690000000000001</v>
      </c>
      <c r="E227" s="72">
        <f>_xlfn.IFNA('Stata dataset (nominal)'!F226+'Stata dataset (nominal)'!G226, "")</f>
        <v>2.8330000000000002</v>
      </c>
      <c r="F227" s="72">
        <f t="shared" si="22"/>
        <v>5.9359999999999999</v>
      </c>
      <c r="G227" s="72">
        <f>_xlfn.IFNA(IF(C227 &lt; "2019-20", $D227, SUM('Stata dataset (nominal)'!E226:F226, 'Stata dataset (nominal)'!H226:K226, 'Stata dataset (nominal)'!N226, 'Stata dataset (nominal)'!AB226, 'Stata dataset (nominal)'!AD226)), "")</f>
        <v>8.7690000000000001</v>
      </c>
      <c r="H227" s="72">
        <f>IFERROR(IF('Interface nominal'!$C227 &lt; "2019-20", $E227, 'Stata dataset (nominal)'!F226+'Stata dataset (nominal)'!N226), "")</f>
        <v>2.8330000000000002</v>
      </c>
      <c r="I227" s="72">
        <f t="shared" si="28"/>
        <v>5.9359999999999999</v>
      </c>
      <c r="J227" s="72">
        <f>_xlfn.IFNA(SUM('Stata dataset (nominal)'!E226:K226, 'Stata dataset (nominal)'!AC226, 'Stata dataset (nominal)'!AD226), "")</f>
        <v>8.7499353836363643</v>
      </c>
      <c r="K227" s="72">
        <f t="shared" si="24"/>
        <v>5.9169353836363641</v>
      </c>
      <c r="L227" s="72">
        <f>_xlfn.IFNA(IF(C227 &lt; "2019-20", $J227, SUM('Stata dataset (nominal)'!E226:F226, 'Stata dataset (nominal)'!H226:K226, 'Stata dataset (nominal)'!N226, 'Stata dataset (nominal)'!AC226:AD226)), "")</f>
        <v>8.7499353836363643</v>
      </c>
      <c r="M227" s="72">
        <f t="shared" si="25"/>
        <v>5.9169353836363641</v>
      </c>
      <c r="N227" s="72">
        <f>_xlfn.IFNA(SUM('Stata dataset (real)'!O227:T227), "")</f>
        <v>481.13800000000003</v>
      </c>
      <c r="O227" s="72">
        <f>_xlfn.IFNA(SUM('Stata dataset (real)'!R227, 'Stata dataset (real)'!S227, 'Stata dataset (real)'!T227)/'Interface nominal'!$N227, "")</f>
        <v>0.46621967086366073</v>
      </c>
      <c r="P227" s="72">
        <f>_xlfn.IFNA(SUM('Stata dataset (real)'!Q227, 'Stata dataset (real)'!T227)/$N227, "")</f>
        <v>0</v>
      </c>
      <c r="Q227" s="72">
        <f>_xlfn.IFNA('Stata dataset (nominal)'!AA226*1000/'Interface nominal'!N227, "")</f>
        <v>172.51512571510023</v>
      </c>
      <c r="R227" s="72">
        <f>_xlfn.IFNA('Stata dataset (real)'!U227, "")</f>
        <v>22.738920612051039</v>
      </c>
      <c r="S227" s="72">
        <f>_xlfn.IFNA('Stata dataset (real)'!Z227, "")</f>
        <v>12.578621097565343</v>
      </c>
      <c r="T227" s="72">
        <f>IF('Interface nominal'!C227 = "2019-20", 1, 0)</f>
        <v>0</v>
      </c>
      <c r="U227" s="72">
        <f t="shared" si="23"/>
        <v>0</v>
      </c>
    </row>
    <row r="228" spans="1:21" x14ac:dyDescent="0.4">
      <c r="A228" s="63" t="str">
        <f t="shared" si="11"/>
        <v>BRL17</v>
      </c>
      <c r="B228" s="63" t="s">
        <v>409</v>
      </c>
      <c r="C228" s="63" t="s">
        <v>249</v>
      </c>
      <c r="D228" s="72">
        <f>_xlfn.IFNA(SUM('Stata dataset (nominal)'!E227:K227, 'Stata dataset (nominal)'!AB227, 'Stata dataset (nominal)'!AD227), "")</f>
        <v>8.9046250227292774</v>
      </c>
      <c r="E228" s="72">
        <f>_xlfn.IFNA('Stata dataset (nominal)'!F227+'Stata dataset (nominal)'!G227, "")</f>
        <v>3.2610000000000001</v>
      </c>
      <c r="F228" s="72">
        <f t="shared" si="22"/>
        <v>5.6436250227292772</v>
      </c>
      <c r="G228" s="72">
        <f>_xlfn.IFNA(IF(C228 &lt; "2019-20", $D228, SUM('Stata dataset (nominal)'!E227:F227, 'Stata dataset (nominal)'!H227:K227, 'Stata dataset (nominal)'!N227, 'Stata dataset (nominal)'!AB227, 'Stata dataset (nominal)'!AD227)), "")</f>
        <v>8.9046250227292774</v>
      </c>
      <c r="H228" s="72">
        <f>IFERROR(IF('Interface nominal'!$C228 &lt; "2019-20", $E228, 'Stata dataset (nominal)'!F227+'Stata dataset (nominal)'!N227), "")</f>
        <v>3.2610000000000001</v>
      </c>
      <c r="I228" s="72">
        <f t="shared" si="28"/>
        <v>5.6436250227292772</v>
      </c>
      <c r="J228" s="72">
        <f>_xlfn.IFNA(SUM('Stata dataset (nominal)'!E227:K227, 'Stata dataset (nominal)'!AC227, 'Stata dataset (nominal)'!AD227), "")</f>
        <v>8.8595604063656417</v>
      </c>
      <c r="K228" s="72">
        <f t="shared" si="24"/>
        <v>5.5985604063656416</v>
      </c>
      <c r="L228" s="72">
        <f>_xlfn.IFNA(IF(C228 &lt; "2019-20", $J228, SUM('Stata dataset (nominal)'!E227:F227, 'Stata dataset (nominal)'!H227:K227, 'Stata dataset (nominal)'!N227, 'Stata dataset (nominal)'!AC227:AD227)), "")</f>
        <v>8.8595604063656417</v>
      </c>
      <c r="M228" s="72">
        <f t="shared" si="25"/>
        <v>5.5985604063656416</v>
      </c>
      <c r="N228" s="72">
        <f>_xlfn.IFNA(SUM('Stata dataset (real)'!O228:T228), "")</f>
        <v>484.59000000000003</v>
      </c>
      <c r="O228" s="72">
        <f>_xlfn.IFNA(SUM('Stata dataset (real)'!R228, 'Stata dataset (real)'!S228, 'Stata dataset (real)'!T228)/'Interface nominal'!$N228, "")</f>
        <v>0.48440537361480834</v>
      </c>
      <c r="P228" s="72">
        <f>_xlfn.IFNA(SUM('Stata dataset (real)'!Q228, 'Stata dataset (real)'!T228)/$N228, "")</f>
        <v>0</v>
      </c>
      <c r="Q228" s="72">
        <f>_xlfn.IFNA('Stata dataset (nominal)'!AA227*1000/'Interface nominal'!N228, "")</f>
        <v>170.24082213830246</v>
      </c>
      <c r="R228" s="72">
        <f>_xlfn.IFNA('Stata dataset (real)'!U228, "")</f>
        <v>21.932412230654688</v>
      </c>
      <c r="S228" s="72">
        <f>_xlfn.IFNA('Stata dataset (real)'!Z228, "")</f>
        <v>12.131326207594121</v>
      </c>
      <c r="T228" s="72">
        <f>IF('Interface nominal'!C228 = "2019-20", 1, 0)</f>
        <v>0</v>
      </c>
      <c r="U228" s="72">
        <f t="shared" si="23"/>
        <v>0</v>
      </c>
    </row>
    <row r="229" spans="1:21" x14ac:dyDescent="0.4">
      <c r="A229" s="63" t="str">
        <f t="shared" si="11"/>
        <v>BRL18</v>
      </c>
      <c r="B229" s="63" t="s">
        <v>409</v>
      </c>
      <c r="C229" s="63" t="s">
        <v>251</v>
      </c>
      <c r="D229" s="72">
        <f>_xlfn.IFNA(SUM('Stata dataset (nominal)'!E228:K228, 'Stata dataset (nominal)'!AB228, 'Stata dataset (nominal)'!AD228), "")</f>
        <v>10.007000000000001</v>
      </c>
      <c r="E229" s="72">
        <f>_xlfn.IFNA('Stata dataset (nominal)'!F228+'Stata dataset (nominal)'!G228, "")</f>
        <v>3.468</v>
      </c>
      <c r="F229" s="72">
        <f t="shared" si="22"/>
        <v>6.5390000000000015</v>
      </c>
      <c r="G229" s="72">
        <f>_xlfn.IFNA(IF(C229 &lt; "2019-20", $D229, SUM('Stata dataset (nominal)'!E228:F228, 'Stata dataset (nominal)'!H228:K228, 'Stata dataset (nominal)'!N228, 'Stata dataset (nominal)'!AB228, 'Stata dataset (nominal)'!AD228)), "")</f>
        <v>10.007000000000001</v>
      </c>
      <c r="H229" s="72">
        <f>IFERROR(IF('Interface nominal'!$C229 &lt; "2019-20", $E229, 'Stata dataset (nominal)'!F228+'Stata dataset (nominal)'!N228), "")</f>
        <v>3.468</v>
      </c>
      <c r="I229" s="72">
        <f t="shared" si="28"/>
        <v>6.5390000000000015</v>
      </c>
      <c r="J229" s="72">
        <f>_xlfn.IFNA(SUM('Stata dataset (nominal)'!E228:K228, 'Stata dataset (nominal)'!AC228, 'Stata dataset (nominal)'!AD228), "")</f>
        <v>10.014935383636365</v>
      </c>
      <c r="K229" s="72">
        <f t="shared" si="24"/>
        <v>6.5469353836363648</v>
      </c>
      <c r="L229" s="72">
        <f>_xlfn.IFNA(IF(C229 &lt; "2019-20", $J229, SUM('Stata dataset (nominal)'!E228:F228, 'Stata dataset (nominal)'!H228:K228, 'Stata dataset (nominal)'!N228, 'Stata dataset (nominal)'!AC228:AD228)), "")</f>
        <v>10.014935383636365</v>
      </c>
      <c r="M229" s="72">
        <f t="shared" si="25"/>
        <v>6.5469353836363648</v>
      </c>
      <c r="N229" s="72">
        <f>_xlfn.IFNA(SUM('Stata dataset (real)'!O229:T229), "")</f>
        <v>489.95500000000004</v>
      </c>
      <c r="O229" s="72">
        <f>_xlfn.IFNA(SUM('Stata dataset (real)'!R229, 'Stata dataset (real)'!S229, 'Stata dataset (real)'!T229)/'Interface nominal'!$N229, "")</f>
        <v>0.51058362502678811</v>
      </c>
      <c r="P229" s="72">
        <f>_xlfn.IFNA(SUM('Stata dataset (real)'!Q229, 'Stata dataset (real)'!T229)/$N229, "")</f>
        <v>0</v>
      </c>
      <c r="Q229" s="72">
        <f>_xlfn.IFNA('Stata dataset (nominal)'!AA228*1000/'Interface nominal'!N229, "")</f>
        <v>176.67336796236387</v>
      </c>
      <c r="R229" s="72">
        <f>_xlfn.IFNA('Stata dataset (real)'!U229, "")</f>
        <v>21.665935456226201</v>
      </c>
      <c r="S229" s="72">
        <f>_xlfn.IFNA('Stata dataset (real)'!Z229, "")</f>
        <v>11.679174644895863</v>
      </c>
      <c r="T229" s="72">
        <f>IF('Interface nominal'!C229 = "2019-20", 1, 0)</f>
        <v>0</v>
      </c>
      <c r="U229" s="72">
        <f t="shared" si="23"/>
        <v>0</v>
      </c>
    </row>
    <row r="230" spans="1:21" x14ac:dyDescent="0.4">
      <c r="A230" s="63" t="str">
        <f t="shared" si="11"/>
        <v>BRL19</v>
      </c>
      <c r="B230" s="63" t="s">
        <v>409</v>
      </c>
      <c r="C230" s="63" t="s">
        <v>253</v>
      </c>
      <c r="D230" s="72">
        <f>_xlfn.IFNA(SUM('Stata dataset (nominal)'!E229:K229, 'Stata dataset (nominal)'!AB229, 'Stata dataset (nominal)'!AD229), "")</f>
        <v>11.745000000000001</v>
      </c>
      <c r="E230" s="72">
        <f>_xlfn.IFNA('Stata dataset (nominal)'!F229+'Stata dataset (nominal)'!G229, "")</f>
        <v>4.3719999999999999</v>
      </c>
      <c r="F230" s="72">
        <f t="shared" si="22"/>
        <v>7.3730000000000011</v>
      </c>
      <c r="G230" s="72">
        <f>_xlfn.IFNA(IF(C230 &lt; "2019-20", $D230, SUM('Stata dataset (nominal)'!E229:F229, 'Stata dataset (nominal)'!H229:K229, 'Stata dataset (nominal)'!N229, 'Stata dataset (nominal)'!AB229, 'Stata dataset (nominal)'!AD229)), "")</f>
        <v>11.745000000000001</v>
      </c>
      <c r="H230" s="72">
        <f>IFERROR(IF('Interface nominal'!$C230 &lt; "2019-20", $E230, 'Stata dataset (nominal)'!F229+'Stata dataset (nominal)'!N229), "")</f>
        <v>4.3719999999999999</v>
      </c>
      <c r="I230" s="72">
        <f t="shared" si="28"/>
        <v>7.3730000000000011</v>
      </c>
      <c r="J230" s="72">
        <f>_xlfn.IFNA(SUM('Stata dataset (nominal)'!E229:K229, 'Stata dataset (nominal)'!AC229, 'Stata dataset (nominal)'!AD229), "")</f>
        <v>11.716935383636365</v>
      </c>
      <c r="K230" s="72">
        <f t="shared" si="24"/>
        <v>7.3449353836363649</v>
      </c>
      <c r="L230" s="72">
        <f>_xlfn.IFNA(IF(C230 &lt; "2019-20", $J230, SUM('Stata dataset (nominal)'!E229:F229, 'Stata dataset (nominal)'!H229:K229, 'Stata dataset (nominal)'!N229, 'Stata dataset (nominal)'!AC229:AD229)), "")</f>
        <v>11.716935383636365</v>
      </c>
      <c r="M230" s="72">
        <f t="shared" si="25"/>
        <v>7.3449353836363649</v>
      </c>
      <c r="N230" s="72">
        <f>_xlfn.IFNA(SUM('Stata dataset (real)'!O230:T230), "")</f>
        <v>493.83199999999999</v>
      </c>
      <c r="O230" s="72">
        <f>_xlfn.IFNA(SUM('Stata dataset (real)'!R230, 'Stata dataset (real)'!S230, 'Stata dataset (real)'!T230)/'Interface nominal'!$N230, "")</f>
        <v>0.54551750392846154</v>
      </c>
      <c r="P230" s="72">
        <f>_xlfn.IFNA(SUM('Stata dataset (real)'!Q230, 'Stata dataset (real)'!T230)/$N230, "")</f>
        <v>0</v>
      </c>
      <c r="Q230" s="72">
        <f>_xlfn.IFNA('Stata dataset (nominal)'!AA229*1000/'Interface nominal'!N230, "")</f>
        <v>183.63735035396653</v>
      </c>
      <c r="R230" s="72">
        <f>_xlfn.IFNA('Stata dataset (real)'!U230, "")</f>
        <v>20.861419071217039</v>
      </c>
      <c r="S230" s="72">
        <f>_xlfn.IFNA('Stata dataset (real)'!Z230, "")</f>
        <v>11.233251302433837</v>
      </c>
      <c r="T230" s="72">
        <f>IF('Interface nominal'!C230 = "2019-20", 1, 0)</f>
        <v>0</v>
      </c>
      <c r="U230" s="72">
        <f t="shared" si="23"/>
        <v>0</v>
      </c>
    </row>
    <row r="231" spans="1:21" x14ac:dyDescent="0.4">
      <c r="A231" s="63" t="str">
        <f t="shared" si="11"/>
        <v>BRL20</v>
      </c>
      <c r="B231" s="63" t="s">
        <v>409</v>
      </c>
      <c r="C231" s="63" t="s">
        <v>255</v>
      </c>
      <c r="D231" s="72">
        <f>_xlfn.IFNA(SUM('Stata dataset (nominal)'!E230:K230, 'Stata dataset (nominal)'!AB230, 'Stata dataset (nominal)'!AD230), "")</f>
        <v>13.48628922</v>
      </c>
      <c r="E231" s="72">
        <f>_xlfn.IFNA('Stata dataset (nominal)'!F230+'Stata dataset (nominal)'!G230, "")</f>
        <v>4.9850000000000003</v>
      </c>
      <c r="F231" s="72">
        <f t="shared" si="22"/>
        <v>8.5012892200000003</v>
      </c>
      <c r="G231" s="72">
        <f>_xlfn.IFNA(IF(C231 &lt; "2019-20", $D231, SUM('Stata dataset (nominal)'!E230:F230, 'Stata dataset (nominal)'!H230:K230, 'Stata dataset (nominal)'!N230, 'Stata dataset (nominal)'!AB230, 'Stata dataset (nominal)'!AD230)), "")</f>
        <v>8.9512892199999996</v>
      </c>
      <c r="H231" s="72" t="str">
        <f>IFERROR(IF('Interface nominal'!$C231 &lt; "2019-20", $E231, 'Stata dataset (nominal)'!F230+'Stata dataset (nominal)'!N230), "")</f>
        <v/>
      </c>
      <c r="I231" s="72" t="str">
        <f t="shared" si="28"/>
        <v/>
      </c>
      <c r="J231" s="72">
        <f>_xlfn.IFNA(SUM('Stata dataset (nominal)'!E230:K230, 'Stata dataset (nominal)'!AC230, 'Stata dataset (nominal)'!AD230), "")</f>
        <v>13.391935383636364</v>
      </c>
      <c r="K231" s="72">
        <f t="shared" si="24"/>
        <v>8.4069353836363625</v>
      </c>
      <c r="L231" s="72">
        <f>_xlfn.IFNA(IF(C231 &lt; "2019-20", $J231, SUM('Stata dataset (nominal)'!E230:F230, 'Stata dataset (nominal)'!H230:K230, 'Stata dataset (nominal)'!N230, 'Stata dataset (nominal)'!AC230:AD230)), "")</f>
        <v>8.8569353836363636</v>
      </c>
      <c r="M231" s="72">
        <f t="shared" si="25"/>
        <v>3.8719353836363632</v>
      </c>
      <c r="N231" s="72">
        <f>_xlfn.IFNA(SUM('Stata dataset (real)'!O231:T231), "")</f>
        <v>497.238</v>
      </c>
      <c r="O231" s="72">
        <f>_xlfn.IFNA(SUM('Stata dataset (real)'!R231, 'Stata dataset (real)'!S231, 'Stata dataset (real)'!T231)/'Interface nominal'!$N231, "")</f>
        <v>0.5761285340219372</v>
      </c>
      <c r="P231" s="72">
        <f>_xlfn.IFNA(SUM('Stata dataset (real)'!Q231, 'Stata dataset (real)'!T231)/$N231, "")</f>
        <v>0</v>
      </c>
      <c r="Q231" s="72">
        <f>_xlfn.IFNA('Stata dataset (nominal)'!AA230*1000/'Interface nominal'!N231, "")</f>
        <v>189.41231362043931</v>
      </c>
      <c r="R231" s="72">
        <f>_xlfn.IFNA('Stata dataset (real)'!U231, "")</f>
        <v>20.174417205732627</v>
      </c>
      <c r="S231" s="72">
        <f>_xlfn.IFNA('Stata dataset (real)'!Z231, "")</f>
        <v>10.777668096352944</v>
      </c>
      <c r="T231" s="72">
        <f>IF('Interface nominal'!C231 = "2019-20", 1, 0)</f>
        <v>1</v>
      </c>
      <c r="U231" s="72">
        <f t="shared" si="23"/>
        <v>0</v>
      </c>
    </row>
    <row r="232" spans="1:21" x14ac:dyDescent="0.4">
      <c r="A232" s="63" t="str">
        <f t="shared" si="11"/>
        <v>BRL21</v>
      </c>
      <c r="B232" s="63" t="s">
        <v>409</v>
      </c>
      <c r="C232" s="63" t="s">
        <v>257</v>
      </c>
      <c r="D232" s="72">
        <f>_xlfn.IFNA(SUM('Stata dataset (nominal)'!E231:K231, 'Stata dataset (nominal)'!AB231, 'Stata dataset (nominal)'!AD231), "")</f>
        <v>12.661000000000001</v>
      </c>
      <c r="E232" s="72">
        <f>_xlfn.IFNA('Stata dataset (nominal)'!F231+'Stata dataset (nominal)'!G231, "")</f>
        <v>5.3920000000000003</v>
      </c>
      <c r="F232" s="72">
        <f t="shared" si="22"/>
        <v>7.269000000000001</v>
      </c>
      <c r="G232" s="72">
        <f>_xlfn.IFNA(IF(C232 &lt; "2019-20", $D232, SUM('Stata dataset (nominal)'!E231:F231, 'Stata dataset (nominal)'!H231:K231, 'Stata dataset (nominal)'!N231, 'Stata dataset (nominal)'!AB231, 'Stata dataset (nominal)'!AD231)), "")</f>
        <v>7.7589999999999986</v>
      </c>
      <c r="H232" s="72" t="str">
        <f>IFERROR(IF('Interface nominal'!$C232 &lt; "2019-20", $E232, 'Stata dataset (nominal)'!F231+'Stata dataset (nominal)'!N231), "")</f>
        <v/>
      </c>
      <c r="I232" s="72" t="str">
        <f t="shared" si="28"/>
        <v/>
      </c>
      <c r="J232" s="72">
        <f>_xlfn.IFNA(SUM('Stata dataset (nominal)'!E231:K231, 'Stata dataset (nominal)'!AC231, 'Stata dataset (nominal)'!AD231), "")</f>
        <v>12.724935383636366</v>
      </c>
      <c r="K232" s="72">
        <f t="shared" si="24"/>
        <v>7.3329353836363653</v>
      </c>
      <c r="L232" s="72">
        <f>_xlfn.IFNA(IF(C232 &lt; "2019-20", $J232, SUM('Stata dataset (nominal)'!E231:F231, 'Stata dataset (nominal)'!H231:K231, 'Stata dataset (nominal)'!N231, 'Stata dataset (nominal)'!AC231:AD231)), "")</f>
        <v>7.8229353836363629</v>
      </c>
      <c r="M232" s="72">
        <f t="shared" si="25"/>
        <v>2.4309353836363625</v>
      </c>
      <c r="N232" s="72">
        <f>_xlfn.IFNA(SUM('Stata dataset (real)'!O232:T232), "")</f>
        <v>503.154</v>
      </c>
      <c r="O232" s="72">
        <f>_xlfn.IFNA(SUM('Stata dataset (real)'!R232, 'Stata dataset (real)'!S232, 'Stata dataset (real)'!T232)/'Interface nominal'!$N232, "")</f>
        <v>0.59464497946950634</v>
      </c>
      <c r="P232" s="72">
        <f>_xlfn.IFNA(SUM('Stata dataset (real)'!Q232, 'Stata dataset (real)'!T232)/$N232, "")</f>
        <v>0</v>
      </c>
      <c r="Q232" s="72">
        <f>_xlfn.IFNA('Stata dataset (nominal)'!AA231*1000/'Interface nominal'!N232, "")</f>
        <v>189.04550097981931</v>
      </c>
      <c r="R232" s="72">
        <f>_xlfn.IFNA('Stata dataset (real)'!U232, "")</f>
        <v>19.968092817112087</v>
      </c>
      <c r="S232" s="72">
        <f>_xlfn.IFNA('Stata dataset (real)'!Z232, "")</f>
        <v>10.777668096352944</v>
      </c>
      <c r="T232" s="72">
        <f>IF('Interface nominal'!C232 = "2019-20", 1, 0)</f>
        <v>0</v>
      </c>
      <c r="U232" s="72">
        <f t="shared" si="23"/>
        <v>1</v>
      </c>
    </row>
    <row r="233" spans="1:21" x14ac:dyDescent="0.4">
      <c r="A233" s="63" t="str">
        <f t="shared" si="11"/>
        <v>BRL22</v>
      </c>
      <c r="B233" s="63" t="s">
        <v>409</v>
      </c>
      <c r="C233" s="63" t="s">
        <v>259</v>
      </c>
      <c r="D233" s="72">
        <f>_xlfn.IFNA(SUM('Stata dataset (nominal)'!E232:K232, 'Stata dataset (nominal)'!AB232, 'Stata dataset (nominal)'!AD232), "")</f>
        <v>9.24</v>
      </c>
      <c r="E233" s="72">
        <f>_xlfn.IFNA('Stata dataset (nominal)'!F232+'Stata dataset (nominal)'!G232, "")</f>
        <v>3.1589999999999998</v>
      </c>
      <c r="F233" s="72">
        <f t="shared" si="22"/>
        <v>6.0810000000000004</v>
      </c>
      <c r="G233" s="72">
        <f>_xlfn.IFNA(IF(C233 &lt; "2019-20", $D233, SUM('Stata dataset (nominal)'!E232:F232, 'Stata dataset (nominal)'!H232:K232, 'Stata dataset (nominal)'!N232, 'Stata dataset (nominal)'!AB232, 'Stata dataset (nominal)'!AD232)), "")</f>
        <v>6.61</v>
      </c>
      <c r="H233" s="72" t="str">
        <f>IFERROR(IF('Interface nominal'!$C233 &lt; "2019-20", $E233, 'Stata dataset (nominal)'!F232+'Stata dataset (nominal)'!N232), "")</f>
        <v/>
      </c>
      <c r="I233" s="72" t="str">
        <f t="shared" si="28"/>
        <v/>
      </c>
      <c r="J233" s="72">
        <f>_xlfn.IFNA(SUM('Stata dataset (nominal)'!E232:K232, 'Stata dataset (nominal)'!AC232, 'Stata dataset (nominal)'!AD232), "")</f>
        <v>9.2979353836363643</v>
      </c>
      <c r="K233" s="72">
        <f t="shared" si="24"/>
        <v>6.1389353836363645</v>
      </c>
      <c r="L233" s="72">
        <f>_xlfn.IFNA(IF(C233 &lt; "2019-20", $J233, SUM('Stata dataset (nominal)'!E232:F232, 'Stata dataset (nominal)'!H232:K232, 'Stata dataset (nominal)'!N232, 'Stata dataset (nominal)'!AC232:AD232)), "")</f>
        <v>6.6679353836363635</v>
      </c>
      <c r="M233" s="72">
        <f t="shared" si="25"/>
        <v>3.5089353836363637</v>
      </c>
      <c r="N233" s="72">
        <f>_xlfn.IFNA(SUM('Stata dataset (real)'!O233:T233), "")</f>
        <v>508.29700000000003</v>
      </c>
      <c r="O233" s="72">
        <f>_xlfn.IFNA(SUM('Stata dataset (real)'!R233, 'Stata dataset (real)'!S233, 'Stata dataset (real)'!T233)/'Interface nominal'!$N233, "")</f>
        <v>0.61353303285284</v>
      </c>
      <c r="P233" s="72">
        <f>_xlfn.IFNA(SUM('Stata dataset (real)'!Q233, 'Stata dataset (real)'!T233)/$N233, "")</f>
        <v>0</v>
      </c>
      <c r="Q233" s="72">
        <f>_xlfn.IFNA('Stata dataset (nominal)'!AA232*1000/'Interface nominal'!N233, "")</f>
        <v>189.33812318388658</v>
      </c>
      <c r="R233" s="72">
        <f>_xlfn.IFNA('Stata dataset (real)'!U233, "")</f>
        <v>18.130038132960955</v>
      </c>
      <c r="S233" s="72">
        <f>_xlfn.IFNA('Stata dataset (real)'!Z233, "")</f>
        <v>10.777668096352944</v>
      </c>
      <c r="T233" s="72">
        <f>IF('Interface nominal'!C233 = "2019-20", 1, 0)</f>
        <v>0</v>
      </c>
      <c r="U233" s="72">
        <f t="shared" si="23"/>
        <v>0</v>
      </c>
    </row>
    <row r="234" spans="1:21" x14ac:dyDescent="0.4">
      <c r="A234" s="63" t="str">
        <f t="shared" ref="A234:A311" si="29">B234&amp;RIGHT(C234,2)</f>
        <v>BRL23</v>
      </c>
      <c r="B234" s="63" t="s">
        <v>409</v>
      </c>
      <c r="C234" s="63" t="s">
        <v>261</v>
      </c>
      <c r="D234" s="72">
        <f>_xlfn.IFNA(SUM('Stata dataset (nominal)'!E233:K233, 'Stata dataset (nominal)'!AB233, 'Stata dataset (nominal)'!AD233), "")</f>
        <v>10.797000000000001</v>
      </c>
      <c r="E234" s="72">
        <f>_xlfn.IFNA('Stata dataset (nominal)'!F233+'Stata dataset (nominal)'!G233, "")</f>
        <v>4.2170000000000005</v>
      </c>
      <c r="F234" s="72">
        <f t="shared" si="22"/>
        <v>6.58</v>
      </c>
      <c r="G234" s="72">
        <f>_xlfn.IFNA(IF(C234 &lt; "2019-20", $D234, SUM('Stata dataset (real)'!E234:F234, 'Stata dataset (real)'!H234:K234, 'Stata dataset (real)'!N234, 'Stata dataset (real)'!AB234, 'Stata dataset (real)'!AD234)), "")</f>
        <v>7.1859999999999999</v>
      </c>
      <c r="H234" s="72" t="str">
        <f>IFERROR(IF('Interface nominal'!$C234 &lt; "2019-20", $E234, 'Stata dataset (nominal)'!F233+'Stata dataset (nominal)'!N233), "")</f>
        <v/>
      </c>
      <c r="I234" s="72" t="str">
        <f t="shared" si="28"/>
        <v/>
      </c>
      <c r="J234" s="72">
        <f>_xlfn.IFNA(SUM('Stata dataset (nominal)'!E233:K233, 'Stata dataset (nominal)'!AC233, 'Stata dataset (nominal)'!AD233), "")</f>
        <v>10.816935383636364</v>
      </c>
      <c r="K234" s="72">
        <f t="shared" si="24"/>
        <v>6.5999353836363639</v>
      </c>
      <c r="L234" s="72">
        <f>_xlfn.IFNA(IF(C234 &lt; "2019-20", $J234, SUM('Stata dataset (nominal)'!E233:F233, 'Stata dataset (nominal)'!H233:K233, 'Stata dataset (nominal)'!N233, 'Stata dataset (nominal)'!AC233:AD233)), "")</f>
        <v>7.2059353836363629</v>
      </c>
      <c r="M234" s="72">
        <f t="shared" si="25"/>
        <v>2.9889353836363624</v>
      </c>
      <c r="N234" s="72">
        <f>_xlfn.IFNA(SUM('Stata dataset (real)'!O234:T234), "")</f>
        <v>513.06500000000005</v>
      </c>
      <c r="O234" s="72">
        <f>_xlfn.IFNA(SUM('Stata dataset (real)'!R234, 'Stata dataset (real)'!S234, 'Stata dataset (real)'!T234)/'Interface nominal'!$N234, "")</f>
        <v>0.63657236412540319</v>
      </c>
      <c r="P234" s="72">
        <f>_xlfn.IFNA(SUM('Stata dataset (real)'!Q234, 'Stata dataset (real)'!T234)/$N234, "")</f>
        <v>0</v>
      </c>
      <c r="Q234" s="72">
        <f>_xlfn.IFNA('Stata dataset (nominal)'!AA233*1000/'Interface nominal'!N234, "")</f>
        <v>198.38616939374151</v>
      </c>
      <c r="R234" s="72">
        <f>_xlfn.IFNA('Stata dataset (real)'!U234, "")</f>
        <v>19.174739428327733</v>
      </c>
      <c r="S234" s="72">
        <f>_xlfn.IFNA('Stata dataset (real)'!Z234, "")</f>
        <v>10.777668096352944</v>
      </c>
      <c r="T234" s="72">
        <f>IF('Interface nominal'!C234 = "2019-20", 1, 0)</f>
        <v>0</v>
      </c>
      <c r="U234" s="72">
        <f t="shared" si="23"/>
        <v>0</v>
      </c>
    </row>
    <row r="235" spans="1:21" x14ac:dyDescent="0.4">
      <c r="A235" s="63" t="str">
        <f t="shared" ref="A235:A240" si="30">B235&amp;RIGHT(C235,2)</f>
        <v>BRL24</v>
      </c>
      <c r="B235" s="63" t="s">
        <v>409</v>
      </c>
      <c r="C235" s="160" t="s">
        <v>263</v>
      </c>
      <c r="D235" s="72">
        <f>_xlfn.IFNA(SUM('Stata dataset (nominal)'!E234:K234, 'Stata dataset (nominal)'!AB234, 'Stata dataset (nominal)'!AD234), "")</f>
        <v>10.234</v>
      </c>
      <c r="E235" s="72">
        <f>_xlfn.IFNA('Stata dataset (nominal)'!F234+'Stata dataset (nominal)'!G234, "")</f>
        <v>4.492</v>
      </c>
      <c r="F235" s="72">
        <f t="shared" si="22"/>
        <v>5.742</v>
      </c>
      <c r="G235" s="72"/>
      <c r="H235" s="72"/>
      <c r="I235" s="72"/>
      <c r="J235" s="72">
        <f>_xlfn.IFNA(SUM('Stata dataset (nominal)'!E234:K234, 'Stata dataset (nominal)'!AC234, 'Stata dataset (nominal)'!AD234), "")</f>
        <v>10.299935383636365</v>
      </c>
      <c r="K235" s="72">
        <f t="shared" si="24"/>
        <v>5.807935383636365</v>
      </c>
      <c r="L235" s="72">
        <f>_xlfn.IFNA(IF(C235 &lt; "2019-20", $J235, SUM('Stata dataset (nominal)'!E234:F234, 'Stata dataset (nominal)'!H234:K234, 'Stata dataset (nominal)'!N234, 'Stata dataset (nominal)'!AC234:AD234)), "")</f>
        <v>6.4839353836363633</v>
      </c>
      <c r="M235" s="72">
        <f t="shared" si="25"/>
        <v>1.9919353836363634</v>
      </c>
      <c r="N235" s="72">
        <f>_xlfn.IFNA(SUM('Stata dataset (real)'!O235:T235), "")</f>
        <v>517.38599999999997</v>
      </c>
      <c r="O235" s="72">
        <f>_xlfn.IFNA(SUM('Stata dataset (real)'!R235, 'Stata dataset (real)'!S235, 'Stata dataset (real)'!T235)/'Interface nominal'!$N235, "")</f>
        <v>0.66270444117158189</v>
      </c>
      <c r="P235" s="72">
        <f>_xlfn.IFNA(SUM('Stata dataset (real)'!Q235, 'Stata dataset (real)'!T235)/$N235, "")</f>
        <v>0</v>
      </c>
      <c r="Q235" s="72">
        <f>_xlfn.IFNA('Stata dataset (nominal)'!AA234*1000/'Interface nominal'!N235, "")</f>
        <v>212.30763878419594</v>
      </c>
      <c r="R235" s="72">
        <f>_xlfn.IFNA('Stata dataset (real)'!U235, "")</f>
        <v>19.02403540011732</v>
      </c>
      <c r="S235" s="72">
        <f>_xlfn.IFNA('Stata dataset (real)'!Z235, "")</f>
        <v>10.777668096352944</v>
      </c>
      <c r="T235" s="72">
        <f>IF('Interface nominal'!C235 = "2019-20", 1, 0)</f>
        <v>0</v>
      </c>
      <c r="U235" s="72">
        <f t="shared" si="23"/>
        <v>0</v>
      </c>
    </row>
    <row r="236" spans="1:21" x14ac:dyDescent="0.4">
      <c r="A236" s="63" t="str">
        <f t="shared" si="30"/>
        <v>BRL25</v>
      </c>
      <c r="B236" s="63" t="s">
        <v>409</v>
      </c>
      <c r="C236" s="160" t="s">
        <v>516</v>
      </c>
      <c r="D236" s="72">
        <f>_xlfn.IFNA(SUM('Stata dataset (nominal)'!E235:K235, 'Stata dataset (nominal)'!AB235, 'Stata dataset (nominal)'!AD235), "")</f>
        <v>12.063555460919838</v>
      </c>
      <c r="E236" s="72">
        <f>_xlfn.IFNA('Stata dataset (nominal)'!F235+'Stata dataset (nominal)'!G235, "")</f>
        <v>5.9314950863257296</v>
      </c>
      <c r="F236" s="72">
        <f t="shared" si="22"/>
        <v>6.1320603745941087</v>
      </c>
      <c r="G236" s="72"/>
      <c r="H236" s="72"/>
      <c r="I236" s="72"/>
      <c r="J236" s="72">
        <f>_xlfn.IFNA(SUM('Stata dataset (nominal)'!E235:K235, 'Stata dataset (nominal)'!AC235, 'Stata dataset (nominal)'!AD235), "")</f>
        <v>11.902186190347539</v>
      </c>
      <c r="K236" s="72">
        <f t="shared" si="24"/>
        <v>5.9706911040218094</v>
      </c>
      <c r="L236" s="72">
        <f>_xlfn.IFNA(IF(C236 &lt; "2019-20", $J236, SUM('Stata dataset (nominal)'!E235:F235, 'Stata dataset (nominal)'!H235:K235, 'Stata dataset (nominal)'!N235, 'Stata dataset (nominal)'!AC235:AD235)), "")</f>
        <v>6.6997406151775296</v>
      </c>
      <c r="M236" s="72">
        <f t="shared" si="25"/>
        <v>0.76824552885179997</v>
      </c>
      <c r="N236" s="72">
        <f>_xlfn.IFNA(SUM('Stata dataset (real)'!O236:T236), "")</f>
        <v>520.09158845839636</v>
      </c>
      <c r="O236" s="72">
        <f>_xlfn.IFNA(SUM('Stata dataset (real)'!R236, 'Stata dataset (real)'!S236, 'Stata dataset (real)'!T236)/'Interface nominal'!$N236, "")</f>
        <v>0.73156345621312757</v>
      </c>
      <c r="P236" s="72">
        <f>_xlfn.IFNA(SUM('Stata dataset (real)'!Q236, 'Stata dataset (real)'!T236)/$N236, "")</f>
        <v>0</v>
      </c>
      <c r="Q236" s="72">
        <f>_xlfn.IFNA('Stata dataset (nominal)'!AA235*1000/'Interface nominal'!N236, "")</f>
        <v>0</v>
      </c>
      <c r="R236" s="72" t="str">
        <f>_xlfn.IFNA('Stata dataset (real)'!U236, "")</f>
        <v/>
      </c>
      <c r="S236" s="72" t="str">
        <f>_xlfn.IFNA('Stata dataset (real)'!Z236, "")</f>
        <v/>
      </c>
      <c r="T236" s="72">
        <f>IF('Interface nominal'!C236 = "2019-20", 1, 0)</f>
        <v>0</v>
      </c>
      <c r="U236" s="72">
        <f t="shared" si="23"/>
        <v>0</v>
      </c>
    </row>
    <row r="237" spans="1:21" x14ac:dyDescent="0.4">
      <c r="A237" s="63" t="str">
        <f t="shared" si="30"/>
        <v>BRL26</v>
      </c>
      <c r="B237" s="63" t="s">
        <v>409</v>
      </c>
      <c r="C237" s="160" t="s">
        <v>518</v>
      </c>
      <c r="D237" s="72">
        <f>_xlfn.IFNA(SUM('Stata dataset (nominal)'!E236:K236, 'Stata dataset (nominal)'!AB236, 'Stata dataset (nominal)'!AD236), "")</f>
        <v>13.964824183538379</v>
      </c>
      <c r="E237" s="72">
        <f>_xlfn.IFNA('Stata dataset (nominal)'!F236+'Stata dataset (nominal)'!G236, "")</f>
        <v>6.8821568620086806</v>
      </c>
      <c r="F237" s="72">
        <f t="shared" si="22"/>
        <v>7.0826673215296987</v>
      </c>
      <c r="G237" s="72"/>
      <c r="H237" s="72"/>
      <c r="I237" s="72"/>
      <c r="J237" s="72">
        <f>_xlfn.IFNA(SUM('Stata dataset (nominal)'!E236:K236, 'Stata dataset (nominal)'!AC236, 'Stata dataset (nominal)'!AD236), "")</f>
        <v>13.847728575925782</v>
      </c>
      <c r="K237" s="72">
        <f t="shared" si="24"/>
        <v>6.9655717139171012</v>
      </c>
      <c r="L237" s="72">
        <f>_xlfn.IFNA(IF(C237 &lt; "2019-20", $J237, SUM('Stata dataset (nominal)'!E236:F236, 'Stata dataset (nominal)'!H236:K236, 'Stata dataset (nominal)'!N236, 'Stata dataset (nominal)'!AC236:AD236)), "")</f>
        <v>7.6604408566978766</v>
      </c>
      <c r="M237" s="72">
        <f t="shared" si="25"/>
        <v>0.77828399468919596</v>
      </c>
      <c r="N237" s="72">
        <f>_xlfn.IFNA(SUM('Stata dataset (real)'!O237:T237), "")</f>
        <v>521.21455648409597</v>
      </c>
      <c r="O237" s="72">
        <f>_xlfn.IFNA(SUM('Stata dataset (real)'!R237, 'Stata dataset (real)'!S237, 'Stata dataset (real)'!T237)/'Interface nominal'!$N237, "")</f>
        <v>0.7477803433371546</v>
      </c>
      <c r="P237" s="72">
        <f>_xlfn.IFNA(SUM('Stata dataset (real)'!Q237, 'Stata dataset (real)'!T237)/$N237, "")</f>
        <v>0</v>
      </c>
      <c r="Q237" s="72">
        <f>_xlfn.IFNA('Stata dataset (nominal)'!AA236*1000/'Interface nominal'!N237, "")</f>
        <v>0</v>
      </c>
      <c r="R237" s="72" t="str">
        <f>_xlfn.IFNA('Stata dataset (real)'!U237, "")</f>
        <v/>
      </c>
      <c r="S237" s="72" t="str">
        <f>_xlfn.IFNA('Stata dataset (real)'!Z237, "")</f>
        <v/>
      </c>
      <c r="T237" s="72">
        <f>IF('Interface nominal'!C237 = "2019-20", 1, 0)</f>
        <v>0</v>
      </c>
      <c r="U237" s="72">
        <f t="shared" si="23"/>
        <v>0</v>
      </c>
    </row>
    <row r="238" spans="1:21" x14ac:dyDescent="0.4">
      <c r="A238" s="63" t="str">
        <f t="shared" si="30"/>
        <v>BRL27</v>
      </c>
      <c r="B238" s="63" t="s">
        <v>409</v>
      </c>
      <c r="C238" s="160" t="s">
        <v>519</v>
      </c>
      <c r="D238" s="72">
        <f>_xlfn.IFNA(SUM('Stata dataset (nominal)'!E237:K237, 'Stata dataset (nominal)'!AB237, 'Stata dataset (nominal)'!AD237), "")</f>
        <v>14.802410026419226</v>
      </c>
      <c r="E238" s="72">
        <f>_xlfn.IFNA('Stata dataset (nominal)'!F237+'Stata dataset (nominal)'!G237, "")</f>
        <v>7.1057696715687166</v>
      </c>
      <c r="F238" s="72">
        <f t="shared" si="22"/>
        <v>7.6966403548505093</v>
      </c>
      <c r="G238" s="72"/>
      <c r="H238" s="72"/>
      <c r="I238" s="72"/>
      <c r="J238" s="72">
        <f>_xlfn.IFNA(SUM('Stata dataset (nominal)'!E237:K237, 'Stata dataset (nominal)'!AC237, 'Stata dataset (nominal)'!AD237), "")</f>
        <v>14.733677114101718</v>
      </c>
      <c r="K238" s="72">
        <f t="shared" si="24"/>
        <v>7.6279074425330018</v>
      </c>
      <c r="L238" s="72">
        <f>_xlfn.IFNA(IF(C238 &lt; "2019-20", $J238, SUM('Stata dataset (nominal)'!E237:F237, 'Stata dataset (nominal)'!H237:K237, 'Stata dataset (nominal)'!N237, 'Stata dataset (nominal)'!AC237:AD237)), "")</f>
        <v>8.3933476450752362</v>
      </c>
      <c r="M238" s="72">
        <f t="shared" si="25"/>
        <v>1.2875779735065196</v>
      </c>
      <c r="N238" s="72">
        <f>_xlfn.IFNA(SUM('Stata dataset (real)'!O238:T238), "")</f>
        <v>522.91828874986186</v>
      </c>
      <c r="O238" s="72">
        <f>_xlfn.IFNA(SUM('Stata dataset (real)'!R238, 'Stata dataset (real)'!S238, 'Stata dataset (real)'!T238)/'Interface nominal'!$N238, "")</f>
        <v>0.76350360771371184</v>
      </c>
      <c r="P238" s="72">
        <f>_xlfn.IFNA(SUM('Stata dataset (real)'!Q238, 'Stata dataset (real)'!T238)/$N238, "")</f>
        <v>0</v>
      </c>
      <c r="Q238" s="72">
        <f>_xlfn.IFNA('Stata dataset (nominal)'!AA237*1000/'Interface nominal'!N238, "")</f>
        <v>0</v>
      </c>
      <c r="R238" s="72" t="str">
        <f>_xlfn.IFNA('Stata dataset (real)'!U238, "")</f>
        <v/>
      </c>
      <c r="S238" s="72" t="str">
        <f>_xlfn.IFNA('Stata dataset (real)'!Z238, "")</f>
        <v/>
      </c>
      <c r="T238" s="72">
        <f>IF('Interface nominal'!C238 = "2019-20", 1, 0)</f>
        <v>0</v>
      </c>
      <c r="U238" s="72">
        <f t="shared" si="23"/>
        <v>0</v>
      </c>
    </row>
    <row r="239" spans="1:21" x14ac:dyDescent="0.4">
      <c r="A239" s="63" t="str">
        <f t="shared" si="30"/>
        <v>BRL28</v>
      </c>
      <c r="B239" s="63" t="s">
        <v>409</v>
      </c>
      <c r="C239" s="160" t="s">
        <v>520</v>
      </c>
      <c r="D239" s="72">
        <f>_xlfn.IFNA(SUM('Stata dataset (nominal)'!E238:K238, 'Stata dataset (nominal)'!AB238, 'Stata dataset (nominal)'!AD238), "")</f>
        <v>15.624130778918808</v>
      </c>
      <c r="E239" s="72">
        <f>_xlfn.IFNA('Stata dataset (nominal)'!F238+'Stata dataset (nominal)'!G238, "")</f>
        <v>7.4361114020557268</v>
      </c>
      <c r="F239" s="72">
        <f t="shared" si="22"/>
        <v>8.1880193768630818</v>
      </c>
      <c r="G239" s="72"/>
      <c r="H239" s="72"/>
      <c r="I239" s="72"/>
      <c r="J239" s="72">
        <f>_xlfn.IFNA(SUM('Stata dataset (nominal)'!E238:K238, 'Stata dataset (nominal)'!AC238, 'Stata dataset (nominal)'!AD238), "")</f>
        <v>15.560919034967789</v>
      </c>
      <c r="K239" s="72">
        <f t="shared" si="24"/>
        <v>8.1248076329120629</v>
      </c>
      <c r="L239" s="72">
        <f>_xlfn.IFNA(IF(C239 &lt; "2019-20", $J239, SUM('Stata dataset (nominal)'!E238:F238, 'Stata dataset (nominal)'!H238:K238, 'Stata dataset (nominal)'!N238, 'Stata dataset (nominal)'!AC238:AD238)), "")</f>
        <v>8.9466720088202223</v>
      </c>
      <c r="M239" s="72">
        <f t="shared" si="25"/>
        <v>1.5105606067644954</v>
      </c>
      <c r="N239" s="72">
        <f>_xlfn.IFNA(SUM('Stata dataset (real)'!O239:T239), "")</f>
        <v>525.04299439873807</v>
      </c>
      <c r="O239" s="72">
        <f>_xlfn.IFNA(SUM('Stata dataset (real)'!R239, 'Stata dataset (real)'!S239, 'Stata dataset (real)'!T239)/'Interface nominal'!$N239, "")</f>
        <v>0.77864861423048182</v>
      </c>
      <c r="P239" s="72">
        <f>_xlfn.IFNA(SUM('Stata dataset (real)'!Q239, 'Stata dataset (real)'!T239)/$N239, "")</f>
        <v>0</v>
      </c>
      <c r="Q239" s="72">
        <f>_xlfn.IFNA('Stata dataset (nominal)'!AA238*1000/'Interface nominal'!N239, "")</f>
        <v>0</v>
      </c>
      <c r="R239" s="72" t="str">
        <f>_xlfn.IFNA('Stata dataset (real)'!U239, "")</f>
        <v/>
      </c>
      <c r="S239" s="72" t="str">
        <f>_xlfn.IFNA('Stata dataset (real)'!Z239, "")</f>
        <v/>
      </c>
      <c r="T239" s="72">
        <f>IF('Interface nominal'!C239 = "2019-20", 1, 0)</f>
        <v>0</v>
      </c>
      <c r="U239" s="72">
        <f t="shared" si="23"/>
        <v>0</v>
      </c>
    </row>
    <row r="240" spans="1:21" x14ac:dyDescent="0.4">
      <c r="A240" s="63" t="str">
        <f t="shared" si="30"/>
        <v>BRL29</v>
      </c>
      <c r="B240" s="63" t="s">
        <v>409</v>
      </c>
      <c r="C240" s="160" t="s">
        <v>521</v>
      </c>
      <c r="D240" s="72">
        <f>_xlfn.IFNA(SUM('Stata dataset (nominal)'!E239:K239, 'Stata dataset (nominal)'!AB239, 'Stata dataset (nominal)'!AD239), "")</f>
        <v>16.230980940054177</v>
      </c>
      <c r="E240" s="72">
        <f>_xlfn.IFNA('Stata dataset (nominal)'!F239+'Stata dataset (nominal)'!G239, "")</f>
        <v>7.8679333084092384</v>
      </c>
      <c r="F240" s="72">
        <f t="shared" si="22"/>
        <v>8.3630476316449389</v>
      </c>
      <c r="G240" s="72"/>
      <c r="H240" s="72"/>
      <c r="I240" s="72"/>
      <c r="J240" s="72">
        <f>_xlfn.IFNA(SUM('Stata dataset (nominal)'!E239:K239, 'Stata dataset (nominal)'!AC239, 'Stata dataset (nominal)'!AD239), "")</f>
        <v>16.222774906384899</v>
      </c>
      <c r="K240" s="72">
        <f t="shared" si="24"/>
        <v>8.3548415979756605</v>
      </c>
      <c r="L240" s="72">
        <f>_xlfn.IFNA(IF(C240 &lt; "2019-20", $J240, SUM('Stata dataset (nominal)'!E239:F239, 'Stata dataset (nominal)'!H239:K239, 'Stata dataset (nominal)'!N239, 'Stata dataset (nominal)'!AC239:AD239)), "")</f>
        <v>9.2054438286282174</v>
      </c>
      <c r="M240" s="72">
        <f t="shared" si="25"/>
        <v>1.337510520218979</v>
      </c>
      <c r="N240" s="72">
        <f>_xlfn.IFNA(SUM('Stata dataset (real)'!O240:T240), "")</f>
        <v>527.6365776016878</v>
      </c>
      <c r="O240" s="72">
        <f>_xlfn.IFNA(SUM('Stata dataset (real)'!R240, 'Stata dataset (real)'!S240, 'Stata dataset (real)'!T240)/'Interface nominal'!$N240, "")</f>
        <v>0.79323348260354032</v>
      </c>
      <c r="P240" s="72">
        <f>_xlfn.IFNA(SUM('Stata dataset (real)'!Q240, 'Stata dataset (real)'!T240)/$N240, "")</f>
        <v>0</v>
      </c>
      <c r="Q240" s="72">
        <f>_xlfn.IFNA('Stata dataset (nominal)'!AA239*1000/'Interface nominal'!N240, "")</f>
        <v>0</v>
      </c>
      <c r="R240" s="72" t="str">
        <f>_xlfn.IFNA('Stata dataset (real)'!U240, "")</f>
        <v/>
      </c>
      <c r="S240" s="72" t="str">
        <f>_xlfn.IFNA('Stata dataset (real)'!Z240, "")</f>
        <v/>
      </c>
      <c r="T240" s="72">
        <f>IF('Interface nominal'!C240 = "2019-20", 1, 0)</f>
        <v>0</v>
      </c>
      <c r="U240" s="72">
        <f t="shared" si="23"/>
        <v>0</v>
      </c>
    </row>
    <row r="241" spans="1:21" x14ac:dyDescent="0.4">
      <c r="A241" s="63" t="str">
        <f>B241&amp;RIGHT(C241,2)</f>
        <v>BRL30</v>
      </c>
      <c r="B241" s="63" t="s">
        <v>409</v>
      </c>
      <c r="C241" s="160" t="s">
        <v>522</v>
      </c>
      <c r="D241" s="72">
        <f>_xlfn.IFNA(SUM('Stata dataset (nominal)'!E240:K240, 'Stata dataset (nominal)'!AB240, 'Stata dataset (nominal)'!AD240), "")</f>
        <v>16.853529796204551</v>
      </c>
      <c r="E241" s="72">
        <f>_xlfn.IFNA('Stata dataset (nominal)'!F240+'Stata dataset (nominal)'!G240, "")</f>
        <v>8.3038132103980722</v>
      </c>
      <c r="F241" s="72">
        <f t="shared" si="22"/>
        <v>8.549716585806479</v>
      </c>
      <c r="G241" s="72"/>
      <c r="H241" s="72"/>
      <c r="I241" s="72"/>
      <c r="J241" s="72">
        <f>_xlfn.IFNA(SUM('Stata dataset (nominal)'!E240:K240, 'Stata dataset (nominal)'!AC240, 'Stata dataset (nominal)'!AD240), "")</f>
        <v>16.845159641861887</v>
      </c>
      <c r="K241" s="72">
        <f t="shared" si="24"/>
        <v>8.5413464314638148</v>
      </c>
      <c r="L241" s="72">
        <f>_xlfn.IFNA(IF(C241 &lt; "2019-20", $J241, SUM('Stata dataset (nominal)'!E240:F240, 'Stata dataset (nominal)'!H240:K240, 'Stata dataset (nominal)'!N240, 'Stata dataset (nominal)'!AC240:AD240)), "")</f>
        <v>9.4112668492421783</v>
      </c>
      <c r="M241" s="72">
        <f t="shared" si="25"/>
        <v>1.1074536388441061</v>
      </c>
      <c r="N241" s="72">
        <f>_xlfn.IFNA(SUM('Stata dataset (real)'!O241:T241), "")</f>
        <v>529.49760696623343</v>
      </c>
      <c r="O241" s="72">
        <f>_xlfn.IFNA(SUM('Stata dataset (real)'!R241, 'Stata dataset (real)'!S241, 'Stata dataset (real)'!T241)/'Interface nominal'!$N241, "")</f>
        <v>0.80681762179756833</v>
      </c>
      <c r="P241" s="72">
        <f>_xlfn.IFNA(SUM('Stata dataset (real)'!Q241, 'Stata dataset (real)'!T241)/$N241, "")</f>
        <v>0</v>
      </c>
      <c r="Q241" s="72">
        <f>_xlfn.IFNA('Stata dataset (nominal)'!AA240*1000/'Interface nominal'!N241, "")</f>
        <v>0</v>
      </c>
      <c r="R241" s="72" t="str">
        <f>_xlfn.IFNA('Stata dataset (real)'!U241, "")</f>
        <v/>
      </c>
      <c r="S241" s="72" t="str">
        <f>_xlfn.IFNA('Stata dataset (real)'!Z241, "")</f>
        <v/>
      </c>
      <c r="T241" s="72">
        <f>IF('Interface nominal'!C241 = "2019-20", 1, 0)</f>
        <v>0</v>
      </c>
      <c r="U241" s="72">
        <f t="shared" si="23"/>
        <v>0</v>
      </c>
    </row>
    <row r="242" spans="1:21" x14ac:dyDescent="0.4">
      <c r="A242" s="63" t="str">
        <f t="shared" si="29"/>
        <v>BWH14</v>
      </c>
      <c r="B242" s="63" t="s">
        <v>421</v>
      </c>
      <c r="C242" s="63" t="s">
        <v>243</v>
      </c>
      <c r="D242" s="72">
        <f>_xlfn.IFNA(SUM('Stata dataset (nominal)'!E241:K241, 'Stata dataset (nominal)'!AB241, 'Stata dataset (nominal)'!AD241), "")</f>
        <v>4.0802834789167486</v>
      </c>
      <c r="E242" s="72">
        <f>_xlfn.IFNA('Stata dataset (nominal)'!F241+'Stata dataset (nominal)'!G241, "")</f>
        <v>0.76400000000000001</v>
      </c>
      <c r="F242" s="72">
        <f t="shared" si="22"/>
        <v>3.3162834789167484</v>
      </c>
      <c r="G242" s="72">
        <f>_xlfn.IFNA(IF(C242 &lt; "2019-20", $D242, SUM('Stata dataset (nominal)'!E241:F241, 'Stata dataset (nominal)'!H241:K241, 'Stata dataset (nominal)'!N241, 'Stata dataset (nominal)'!AB241, 'Stata dataset (nominal)'!AD241)), "")</f>
        <v>4.0802834789167486</v>
      </c>
      <c r="H242" s="72">
        <f>IFERROR(IF('Interface nominal'!$C242 &lt; "2019-20", $E242, 'Stata dataset (nominal)'!F241+'Stata dataset (nominal)'!N241), "")</f>
        <v>0.76400000000000001</v>
      </c>
      <c r="I242" s="72">
        <f t="shared" si="28"/>
        <v>3.3162834789167484</v>
      </c>
      <c r="J242" s="72">
        <f>_xlfn.IFNA(SUM('Stata dataset (nominal)'!E241:K241, 'Stata dataset (nominal)'!AC241, 'Stata dataset (nominal)'!AD241), "")</f>
        <v>4.0367251551789707</v>
      </c>
      <c r="K242" s="72">
        <f t="shared" si="24"/>
        <v>3.2727251551789704</v>
      </c>
      <c r="L242" s="72">
        <f>_xlfn.IFNA(IF(C242 &lt; "2019-20", $J242, SUM('Stata dataset (nominal)'!E241:F241, 'Stata dataset (nominal)'!H241:K241, 'Stata dataset (nominal)'!N241, 'Stata dataset (nominal)'!AC241:AD241)), "")</f>
        <v>4.0367251551789707</v>
      </c>
      <c r="M242" s="72">
        <f t="shared" si="25"/>
        <v>3.2727251551789704</v>
      </c>
      <c r="N242" s="72">
        <f>_xlfn.IFNA(SUM('Stata dataset (real)'!O242:T242), "")</f>
        <v>185.911</v>
      </c>
      <c r="O242" s="72">
        <f>_xlfn.IFNA(SUM('Stata dataset (real)'!R242, 'Stata dataset (real)'!S242, 'Stata dataset (real)'!T242)/'Interface nominal'!$N242, "")</f>
        <v>0.64133913539274168</v>
      </c>
      <c r="P242" s="72">
        <f>_xlfn.IFNA(SUM('Stata dataset (real)'!Q242, 'Stata dataset (real)'!T242)/$N242, "")</f>
        <v>0</v>
      </c>
      <c r="Q242" s="72">
        <f>_xlfn.IFNA('Stata dataset (nominal)'!AA241*1000/'Interface nominal'!N242, "")</f>
        <v>159.49277667718297</v>
      </c>
      <c r="R242" s="72">
        <f>_xlfn.IFNA('Stata dataset (real)'!U242, "")</f>
        <v>21.076714239731544</v>
      </c>
      <c r="S242" s="72">
        <f>_xlfn.IFNA('Stata dataset (real)'!Z242, "")</f>
        <v>10.630604154214938</v>
      </c>
      <c r="T242" s="72">
        <f>IF('Interface nominal'!C242 = "2019-20", 1, 0)</f>
        <v>0</v>
      </c>
      <c r="U242" s="72">
        <f t="shared" si="23"/>
        <v>0</v>
      </c>
    </row>
    <row r="243" spans="1:21" x14ac:dyDescent="0.4">
      <c r="A243" s="63" t="str">
        <f t="shared" si="29"/>
        <v>BWH15</v>
      </c>
      <c r="B243" s="63" t="s">
        <v>421</v>
      </c>
      <c r="C243" s="63" t="s">
        <v>245</v>
      </c>
      <c r="D243" s="72">
        <f>_xlfn.IFNA(SUM('Stata dataset (nominal)'!E242:K242, 'Stata dataset (nominal)'!AB242, 'Stata dataset (nominal)'!AD242), "")</f>
        <v>4.2242674686251309</v>
      </c>
      <c r="E243" s="72">
        <f>_xlfn.IFNA('Stata dataset (nominal)'!F242+'Stata dataset (nominal)'!G242, "")</f>
        <v>0.85000000000000009</v>
      </c>
      <c r="F243" s="72">
        <f t="shared" si="22"/>
        <v>3.3742674686251308</v>
      </c>
      <c r="G243" s="72">
        <f>_xlfn.IFNA(IF(C243 &lt; "2019-20", $D243, SUM('Stata dataset (nominal)'!E242:F242, 'Stata dataset (nominal)'!H242:K242, 'Stata dataset (nominal)'!N242, 'Stata dataset (nominal)'!AB242, 'Stata dataset (nominal)'!AD242)), "")</f>
        <v>4.2242674686251309</v>
      </c>
      <c r="H243" s="72">
        <f>IFERROR(IF('Interface nominal'!$C243 &lt; "2019-20", $E243, 'Stata dataset (nominal)'!F242+'Stata dataset (nominal)'!N242), "")</f>
        <v>0.85000000000000009</v>
      </c>
      <c r="I243" s="72">
        <f t="shared" si="28"/>
        <v>3.3742674686251308</v>
      </c>
      <c r="J243" s="72">
        <f>_xlfn.IFNA(SUM('Stata dataset (nominal)'!E242:K242, 'Stata dataset (nominal)'!AC242, 'Stata dataset (nominal)'!AD242), "")</f>
        <v>4.2037251551789705</v>
      </c>
      <c r="K243" s="72">
        <f t="shared" si="24"/>
        <v>3.3537251551789704</v>
      </c>
      <c r="L243" s="72">
        <f>_xlfn.IFNA(IF(C243 &lt; "2019-20", $J243, SUM('Stata dataset (nominal)'!E242:F242, 'Stata dataset (nominal)'!H242:K242, 'Stata dataset (nominal)'!N242, 'Stata dataset (nominal)'!AC242:AD242)), "")</f>
        <v>4.2037251551789705</v>
      </c>
      <c r="M243" s="72">
        <f t="shared" si="25"/>
        <v>3.3537251551789704</v>
      </c>
      <c r="N243" s="72">
        <f>_xlfn.IFNA(SUM('Stata dataset (real)'!O243:T243), "")</f>
        <v>186.52</v>
      </c>
      <c r="O243" s="72">
        <f>_xlfn.IFNA(SUM('Stata dataset (real)'!R243, 'Stata dataset (real)'!S243, 'Stata dataset (real)'!T243)/'Interface nominal'!$N243, "")</f>
        <v>0.65907141325327046</v>
      </c>
      <c r="P243" s="72">
        <f>_xlfn.IFNA(SUM('Stata dataset (real)'!Q243, 'Stata dataset (real)'!T243)/$N243, "")</f>
        <v>0</v>
      </c>
      <c r="Q243" s="72">
        <f>_xlfn.IFNA('Stata dataset (nominal)'!AA242*1000/'Interface nominal'!N243, "")</f>
        <v>161.94282287987767</v>
      </c>
      <c r="R243" s="72">
        <f>_xlfn.IFNA('Stata dataset (real)'!U243, "")</f>
        <v>20.979842564330788</v>
      </c>
      <c r="S243" s="72">
        <f>_xlfn.IFNA('Stata dataset (real)'!Z243, "")</f>
        <v>10.639002051862924</v>
      </c>
      <c r="T243" s="72">
        <f>IF('Interface nominal'!C243 = "2019-20", 1, 0)</f>
        <v>0</v>
      </c>
      <c r="U243" s="72">
        <f t="shared" si="23"/>
        <v>0</v>
      </c>
    </row>
    <row r="244" spans="1:21" x14ac:dyDescent="0.4">
      <c r="A244" s="63" t="str">
        <f t="shared" si="29"/>
        <v>BWH16</v>
      </c>
      <c r="B244" s="63" t="s">
        <v>421</v>
      </c>
      <c r="C244" s="63" t="s">
        <v>247</v>
      </c>
      <c r="D244" s="72">
        <f>_xlfn.IFNA(SUM('Stata dataset (nominal)'!E243:K243, 'Stata dataset (nominal)'!AB243, 'Stata dataset (nominal)'!AD243), "")</f>
        <v>4.4996245179950325</v>
      </c>
      <c r="E244" s="72">
        <f>_xlfn.IFNA('Stata dataset (nominal)'!F243+'Stata dataset (nominal)'!G243, "")</f>
        <v>0.74199999999999999</v>
      </c>
      <c r="F244" s="72">
        <f t="shared" si="22"/>
        <v>3.7576245179950325</v>
      </c>
      <c r="G244" s="72">
        <f>_xlfn.IFNA(IF(C244 &lt; "2019-20", $D244, SUM('Stata dataset (nominal)'!E243:F243, 'Stata dataset (nominal)'!H243:K243, 'Stata dataset (nominal)'!N243, 'Stata dataset (nominal)'!AB243, 'Stata dataset (nominal)'!AD243)), "")</f>
        <v>4.4996245179950325</v>
      </c>
      <c r="H244" s="72">
        <f>IFERROR(IF('Interface nominal'!$C244 &lt; "2019-20", $E244, 'Stata dataset (nominal)'!F243+'Stata dataset (nominal)'!N243), "")</f>
        <v>0.74199999999999999</v>
      </c>
      <c r="I244" s="72">
        <f t="shared" si="28"/>
        <v>3.7576245179950325</v>
      </c>
      <c r="J244" s="72">
        <f>_xlfn.IFNA(SUM('Stata dataset (nominal)'!E243:K243, 'Stata dataset (nominal)'!AC243, 'Stata dataset (nominal)'!AD243), "")</f>
        <v>4.5637251551789699</v>
      </c>
      <c r="K244" s="72">
        <f t="shared" si="24"/>
        <v>3.8217251551789699</v>
      </c>
      <c r="L244" s="72">
        <f>_xlfn.IFNA(IF(C244 &lt; "2019-20", $J244, SUM('Stata dataset (nominal)'!E243:F243, 'Stata dataset (nominal)'!H243:K243, 'Stata dataset (nominal)'!N243, 'Stata dataset (nominal)'!AC243:AD243)), "")</f>
        <v>4.5637251551789699</v>
      </c>
      <c r="M244" s="72">
        <f t="shared" si="25"/>
        <v>3.8217251551789699</v>
      </c>
      <c r="N244" s="72">
        <f>_xlfn.IFNA(SUM('Stata dataset (real)'!O244:T244), "")</f>
        <v>186.82</v>
      </c>
      <c r="O244" s="72">
        <f>_xlfn.IFNA(SUM('Stata dataset (real)'!R244, 'Stata dataset (real)'!S244, 'Stata dataset (real)'!T244)/'Interface nominal'!$N244, "")</f>
        <v>0.68145808799914365</v>
      </c>
      <c r="P244" s="72">
        <f>_xlfn.IFNA(SUM('Stata dataset (real)'!Q244, 'Stata dataset (real)'!T244)/$N244, "")</f>
        <v>0</v>
      </c>
      <c r="Q244" s="72">
        <f>_xlfn.IFNA('Stata dataset (nominal)'!AA243*1000/'Interface nominal'!N244, "")</f>
        <v>135.16218820254792</v>
      </c>
      <c r="R244" s="72">
        <f>_xlfn.IFNA('Stata dataset (real)'!U244, "")</f>
        <v>20.658603744011309</v>
      </c>
      <c r="S244" s="72">
        <f>_xlfn.IFNA('Stata dataset (real)'!Z244, "")</f>
        <v>10.647746615730686</v>
      </c>
      <c r="T244" s="72">
        <f>IF('Interface nominal'!C244 = "2019-20", 1, 0)</f>
        <v>0</v>
      </c>
      <c r="U244" s="72">
        <f t="shared" si="23"/>
        <v>0</v>
      </c>
    </row>
    <row r="245" spans="1:21" x14ac:dyDescent="0.4">
      <c r="A245" s="63" t="str">
        <f t="shared" si="29"/>
        <v>DVW14</v>
      </c>
      <c r="B245" s="63" t="s">
        <v>445</v>
      </c>
      <c r="C245" s="63" t="s">
        <v>243</v>
      </c>
      <c r="D245" s="72">
        <f>_xlfn.IFNA(SUM('Stata dataset (nominal)'!E244:K244, 'Stata dataset (nominal)'!AB244, 'Stata dataset (nominal)'!AD244), "")</f>
        <v>2.4628090320642779</v>
      </c>
      <c r="E245" s="72">
        <f>_xlfn.IFNA('Stata dataset (nominal)'!F244+'Stata dataset (nominal)'!G244, "")</f>
        <v>0.59799999999999998</v>
      </c>
      <c r="F245" s="72">
        <f t="shared" si="22"/>
        <v>1.8648090320642781</v>
      </c>
      <c r="G245" s="72">
        <f>_xlfn.IFNA(IF(C245 &lt; "2019-20", $D245, SUM('Stata dataset (nominal)'!E244:F244, 'Stata dataset (nominal)'!H244:K244, 'Stata dataset (nominal)'!N244, 'Stata dataset (nominal)'!AB244, 'Stata dataset (nominal)'!AD244)), "")</f>
        <v>2.4628090320642779</v>
      </c>
      <c r="H245" s="72">
        <f>IFERROR(IF('Interface nominal'!$C245 &lt; "2019-20", $E245, 'Stata dataset (nominal)'!F244+'Stata dataset (nominal)'!N244), "")</f>
        <v>0.59799999999999998</v>
      </c>
      <c r="I245" s="72">
        <f t="shared" si="28"/>
        <v>1.8648090320642781</v>
      </c>
      <c r="J245" s="72">
        <f>_xlfn.IFNA(SUM('Stata dataset (nominal)'!E244:K244, 'Stata dataset (nominal)'!AC244, 'Stata dataset (nominal)'!AD244), "")</f>
        <v>2.5831581530196535</v>
      </c>
      <c r="K245" s="72">
        <f t="shared" si="24"/>
        <v>1.9851581530196536</v>
      </c>
      <c r="L245" s="72">
        <f>_xlfn.IFNA(IF(C245 &lt; "2019-20", $J245, SUM('Stata dataset (nominal)'!E244:F244, 'Stata dataset (nominal)'!H244:K244, 'Stata dataset (nominal)'!N244, 'Stata dataset (nominal)'!AC244:AD244)), "")</f>
        <v>2.5831581530196535</v>
      </c>
      <c r="M245" s="72">
        <f t="shared" si="25"/>
        <v>1.9851581530196536</v>
      </c>
      <c r="N245" s="72">
        <f>_xlfn.IFNA(SUM('Stata dataset (real)'!O245:T245), "")</f>
        <v>113.51900000000001</v>
      </c>
      <c r="O245" s="72">
        <f>_xlfn.IFNA(SUM('Stata dataset (real)'!R245, 'Stata dataset (real)'!S245, 'Stata dataset (real)'!T245)/'Interface nominal'!$N245, "")</f>
        <v>0.56037315339282412</v>
      </c>
      <c r="P245" s="72">
        <f>_xlfn.IFNA(SUM('Stata dataset (real)'!Q245, 'Stata dataset (real)'!T245)/$N245, "")</f>
        <v>0</v>
      </c>
      <c r="Q245" s="72">
        <f>_xlfn.IFNA('Stata dataset (nominal)'!AA244*1000/'Interface nominal'!N245, "")</f>
        <v>148.15121924187326</v>
      </c>
      <c r="R245" s="72">
        <f>_xlfn.IFNA('Stata dataset (real)'!U245, "")</f>
        <v>24.539542995664377</v>
      </c>
      <c r="S245" s="72">
        <f>_xlfn.IFNA('Stata dataset (real)'!Z245, "")</f>
        <v>14.430611491062834</v>
      </c>
      <c r="T245" s="72">
        <f>IF('Interface nominal'!C245 = "2019-20", 1, 0)</f>
        <v>0</v>
      </c>
      <c r="U245" s="72">
        <f t="shared" si="23"/>
        <v>0</v>
      </c>
    </row>
    <row r="246" spans="1:21" x14ac:dyDescent="0.4">
      <c r="A246" s="63" t="str">
        <f t="shared" si="29"/>
        <v>DVW15</v>
      </c>
      <c r="B246" s="63" t="s">
        <v>445</v>
      </c>
      <c r="C246" s="63" t="s">
        <v>245</v>
      </c>
      <c r="D246" s="72">
        <f>_xlfn.IFNA(SUM('Stata dataset (nominal)'!E245:K245, 'Stata dataset (nominal)'!AB245, 'Stata dataset (nominal)'!AD245), "")</f>
        <v>3.4955519892157563</v>
      </c>
      <c r="E246" s="72">
        <f>_xlfn.IFNA('Stata dataset (nominal)'!F245+'Stata dataset (nominal)'!G245, "")</f>
        <v>1.202</v>
      </c>
      <c r="F246" s="72">
        <f t="shared" si="22"/>
        <v>2.2935519892157563</v>
      </c>
      <c r="G246" s="72">
        <f>_xlfn.IFNA(IF(C246 &lt; "2019-20", $D246, SUM('Stata dataset (nominal)'!E245:F245, 'Stata dataset (nominal)'!H245:K245, 'Stata dataset (nominal)'!N245, 'Stata dataset (nominal)'!AB245, 'Stata dataset (nominal)'!AD245)), "")</f>
        <v>3.4955519892157563</v>
      </c>
      <c r="H246" s="72">
        <f>IFERROR(IF('Interface nominal'!$C246 &lt; "2019-20", $E246, 'Stata dataset (nominal)'!F245+'Stata dataset (nominal)'!N245), "")</f>
        <v>1.202</v>
      </c>
      <c r="I246" s="72">
        <f t="shared" si="28"/>
        <v>2.2935519892157563</v>
      </c>
      <c r="J246" s="72">
        <f>_xlfn.IFNA(SUM('Stata dataset (nominal)'!E245:K245, 'Stata dataset (nominal)'!AC245, 'Stata dataset (nominal)'!AD245), "")</f>
        <v>3.5701620390063256</v>
      </c>
      <c r="K246" s="72">
        <f t="shared" si="24"/>
        <v>2.3681620390063256</v>
      </c>
      <c r="L246" s="72">
        <f>_xlfn.IFNA(IF(C246 &lt; "2019-20", $J246, SUM('Stata dataset (nominal)'!E245:F245, 'Stata dataset (nominal)'!H245:K245, 'Stata dataset (nominal)'!N245, 'Stata dataset (nominal)'!AC245:AD245)), "")</f>
        <v>3.5701620390063256</v>
      </c>
      <c r="M246" s="72">
        <f t="shared" si="25"/>
        <v>2.3681620390063256</v>
      </c>
      <c r="N246" s="72">
        <f>_xlfn.IFNA(SUM('Stata dataset (real)'!O246:T246), "")</f>
        <v>113.598</v>
      </c>
      <c r="O246" s="72">
        <f>_xlfn.IFNA(SUM('Stata dataset (real)'!R246, 'Stata dataset (real)'!S246, 'Stata dataset (real)'!T246)/'Interface nominal'!$N246, "")</f>
        <v>0.57842567650838927</v>
      </c>
      <c r="P246" s="72">
        <f>_xlfn.IFNA(SUM('Stata dataset (real)'!Q246, 'Stata dataset (real)'!T246)/$N246, "")</f>
        <v>0</v>
      </c>
      <c r="Q246" s="72">
        <f>_xlfn.IFNA('Stata dataset (nominal)'!AA245*1000/'Interface nominal'!N246, "")</f>
        <v>152.15513841165617</v>
      </c>
      <c r="R246" s="72">
        <f>_xlfn.IFNA('Stata dataset (real)'!U246, "")</f>
        <v>24.879998547820634</v>
      </c>
      <c r="S246" s="72">
        <f>_xlfn.IFNA('Stata dataset (real)'!Z246, "")</f>
        <v>14.303117836057183</v>
      </c>
      <c r="T246" s="72">
        <f>IF('Interface nominal'!C246 = "2019-20", 1, 0)</f>
        <v>0</v>
      </c>
      <c r="U246" s="72">
        <f t="shared" si="23"/>
        <v>0</v>
      </c>
    </row>
    <row r="247" spans="1:21" x14ac:dyDescent="0.4">
      <c r="A247" s="63" t="str">
        <f t="shared" si="29"/>
        <v>DVW16</v>
      </c>
      <c r="B247" s="63" t="s">
        <v>445</v>
      </c>
      <c r="C247" s="63" t="s">
        <v>247</v>
      </c>
      <c r="D247" s="72">
        <f>_xlfn.IFNA(SUM('Stata dataset (nominal)'!E246:K246, 'Stata dataset (nominal)'!AB246, 'Stata dataset (nominal)'!AD246), "")</f>
        <v>2.5297257978979628</v>
      </c>
      <c r="E247" s="72">
        <f>_xlfn.IFNA('Stata dataset (nominal)'!F246+'Stata dataset (nominal)'!G246, "")</f>
        <v>0.67143766747696509</v>
      </c>
      <c r="F247" s="72">
        <f t="shared" si="22"/>
        <v>1.8582881304209977</v>
      </c>
      <c r="G247" s="72">
        <f>_xlfn.IFNA(IF(C247 &lt; "2019-20", $D247, SUM('Stata dataset (nominal)'!E246:F246, 'Stata dataset (nominal)'!H246:K246, 'Stata dataset (nominal)'!N246, 'Stata dataset (nominal)'!AB246, 'Stata dataset (nominal)'!AD246)), "")</f>
        <v>2.5297257978979628</v>
      </c>
      <c r="H247" s="72">
        <f>IFERROR(IF('Interface nominal'!$C247 &lt; "2019-20", $E247, 'Stata dataset (nominal)'!F246+'Stata dataset (nominal)'!N246), "")</f>
        <v>0.67143766747696509</v>
      </c>
      <c r="I247" s="72">
        <f t="shared" si="28"/>
        <v>1.8582881304209977</v>
      </c>
      <c r="J247" s="72">
        <f>_xlfn.IFNA(SUM('Stata dataset (nominal)'!E246:K246, 'Stata dataset (nominal)'!AC246, 'Stata dataset (nominal)'!AD246), "")</f>
        <v>2.5603118881323765</v>
      </c>
      <c r="K247" s="72">
        <f t="shared" si="24"/>
        <v>1.8888742206554114</v>
      </c>
      <c r="L247" s="72">
        <f>_xlfn.IFNA(IF(C247 &lt; "2019-20", $J247, SUM('Stata dataset (nominal)'!E246:F246, 'Stata dataset (nominal)'!H246:K246, 'Stata dataset (nominal)'!N246, 'Stata dataset (nominal)'!AC246:AD246)), "")</f>
        <v>2.5603118881323765</v>
      </c>
      <c r="M247" s="72">
        <f t="shared" si="25"/>
        <v>1.8888742206554114</v>
      </c>
      <c r="N247" s="72">
        <f>_xlfn.IFNA(SUM('Stata dataset (real)'!O247:T247), "")</f>
        <v>114.163</v>
      </c>
      <c r="O247" s="72">
        <f>_xlfn.IFNA(SUM('Stata dataset (real)'!R247, 'Stata dataset (real)'!S247, 'Stata dataset (real)'!T247)/'Interface nominal'!$N247, "")</f>
        <v>0.58502316862731352</v>
      </c>
      <c r="P247" s="72">
        <f>_xlfn.IFNA(SUM('Stata dataset (real)'!Q247, 'Stata dataset (real)'!T247)/$N247, "")</f>
        <v>0</v>
      </c>
      <c r="Q247" s="72">
        <f>_xlfn.IFNA('Stata dataset (nominal)'!AA246*1000/'Interface nominal'!N247, "")</f>
        <v>140.45052319928521</v>
      </c>
      <c r="R247" s="72">
        <f>_xlfn.IFNA('Stata dataset (real)'!U247, "")</f>
        <v>24.738658842131205</v>
      </c>
      <c r="S247" s="72">
        <f>_xlfn.IFNA('Stata dataset (real)'!Z247, "")</f>
        <v>13.771657851149365</v>
      </c>
      <c r="T247" s="72">
        <f>IF('Interface nominal'!C247 = "2019-20", 1, 0)</f>
        <v>0</v>
      </c>
      <c r="U247" s="72">
        <f t="shared" si="23"/>
        <v>0</v>
      </c>
    </row>
    <row r="248" spans="1:21" x14ac:dyDescent="0.4">
      <c r="A248" s="63" t="str">
        <f t="shared" si="29"/>
        <v>DVW17</v>
      </c>
      <c r="B248" s="63" t="s">
        <v>445</v>
      </c>
      <c r="C248" s="63" t="s">
        <v>249</v>
      </c>
      <c r="D248" s="72">
        <f>_xlfn.IFNA(SUM('Stata dataset (nominal)'!E247:K247, 'Stata dataset (nominal)'!AB247, 'Stata dataset (nominal)'!AD247), "")</f>
        <v>2.0317650713915447</v>
      </c>
      <c r="E248" s="72">
        <f>_xlfn.IFNA('Stata dataset (nominal)'!F247+'Stata dataset (nominal)'!G247, "")</f>
        <v>0.43300000000000005</v>
      </c>
      <c r="F248" s="72">
        <f t="shared" ref="F248:F308" si="31">$D248-$E248</f>
        <v>1.5987650713915447</v>
      </c>
      <c r="G248" s="72">
        <f>_xlfn.IFNA(IF(C248 &lt; "2019-20", $D248, SUM('Stata dataset (nominal)'!E247:F247, 'Stata dataset (nominal)'!H247:K247, 'Stata dataset (nominal)'!N247, 'Stata dataset (nominal)'!AB247, 'Stata dataset (nominal)'!AD247)), "")</f>
        <v>2.0317650713915447</v>
      </c>
      <c r="H248" s="72">
        <f>IFERROR(IF('Interface nominal'!$C248 &lt; "2019-20", $E248, 'Stata dataset (nominal)'!F247+'Stata dataset (nominal)'!N247), "")</f>
        <v>0.43300000000000005</v>
      </c>
      <c r="I248" s="72">
        <f t="shared" si="28"/>
        <v>1.5987650713915447</v>
      </c>
      <c r="J248" s="72">
        <f>_xlfn.IFNA(SUM('Stata dataset (nominal)'!E247:K247, 'Stata dataset (nominal)'!AC247, 'Stata dataset (nominal)'!AD247), "")</f>
        <v>2.0144726124160179</v>
      </c>
      <c r="K248" s="72">
        <f t="shared" si="24"/>
        <v>1.5814726124160179</v>
      </c>
      <c r="L248" s="72">
        <f>_xlfn.IFNA(IF(C248 &lt; "2019-20", $J248, SUM('Stata dataset (nominal)'!E247:F247, 'Stata dataset (nominal)'!H247:K247, 'Stata dataset (nominal)'!N247, 'Stata dataset (nominal)'!AC247:AD247)), "")</f>
        <v>2.0144726124160179</v>
      </c>
      <c r="M248" s="72">
        <f t="shared" si="25"/>
        <v>1.5814726124160179</v>
      </c>
      <c r="N248" s="72">
        <f>_xlfn.IFNA(SUM('Stata dataset (real)'!O248:T248), "")</f>
        <v>115.25</v>
      </c>
      <c r="O248" s="72">
        <f>_xlfn.IFNA(SUM('Stata dataset (real)'!R248, 'Stata dataset (real)'!S248, 'Stata dataset (real)'!T248)/'Interface nominal'!$N248, "")</f>
        <v>0.59894143167028202</v>
      </c>
      <c r="P248" s="72">
        <f>_xlfn.IFNA(SUM('Stata dataset (real)'!Q248, 'Stata dataset (real)'!T248)/$N248, "")</f>
        <v>0</v>
      </c>
      <c r="Q248" s="72">
        <f>_xlfn.IFNA('Stata dataset (nominal)'!AA247*1000/'Interface nominal'!N248, "")</f>
        <v>146.29067245119305</v>
      </c>
      <c r="R248" s="72">
        <f>_xlfn.IFNA('Stata dataset (real)'!U248, "")</f>
        <v>24.265582718246357</v>
      </c>
      <c r="S248" s="72">
        <f>_xlfn.IFNA('Stata dataset (real)'!Z248, "")</f>
        <v>13.644529955259909</v>
      </c>
      <c r="T248" s="72">
        <f>IF('Interface nominal'!C248 = "2019-20", 1, 0)</f>
        <v>0</v>
      </c>
      <c r="U248" s="72">
        <f t="shared" ref="U248:U308" si="32">IF(C248 = "2020-21", 1, 0)</f>
        <v>0</v>
      </c>
    </row>
    <row r="249" spans="1:21" x14ac:dyDescent="0.4">
      <c r="A249" s="63" t="str">
        <f t="shared" si="29"/>
        <v>DVW18</v>
      </c>
      <c r="B249" s="63" t="s">
        <v>445</v>
      </c>
      <c r="C249" s="63" t="s">
        <v>251</v>
      </c>
      <c r="D249" s="72">
        <f>_xlfn.IFNA(SUM('Stata dataset (nominal)'!E248:K248, 'Stata dataset (nominal)'!AB248, 'Stata dataset (nominal)'!AD248), "")</f>
        <v>2.3468602688</v>
      </c>
      <c r="E249" s="72">
        <f>_xlfn.IFNA('Stata dataset (nominal)'!F248+'Stata dataset (nominal)'!G248, "")</f>
        <v>0.75600000000000001</v>
      </c>
      <c r="F249" s="72">
        <f t="shared" si="31"/>
        <v>1.5908602688</v>
      </c>
      <c r="G249" s="72">
        <f>_xlfn.IFNA(IF(C249 &lt; "2019-20", $D249, SUM('Stata dataset (nominal)'!E248:F248, 'Stata dataset (nominal)'!H248:K248, 'Stata dataset (nominal)'!N248, 'Stata dataset (nominal)'!AB248, 'Stata dataset (nominal)'!AD248)), "")</f>
        <v>2.3468602688</v>
      </c>
      <c r="H249" s="72">
        <f>IFERROR(IF('Interface nominal'!$C249 &lt; "2019-20", $E249, 'Stata dataset (nominal)'!F248+'Stata dataset (nominal)'!N248), "")</f>
        <v>0.75600000000000001</v>
      </c>
      <c r="I249" s="72">
        <f t="shared" si="28"/>
        <v>1.5908602688</v>
      </c>
      <c r="J249" s="72">
        <f>_xlfn.IFNA(SUM('Stata dataset (nominal)'!E248:K248, 'Stata dataset (nominal)'!AC248, 'Stata dataset (nominal)'!AD248), "")</f>
        <v>2.3727338677975838</v>
      </c>
      <c r="K249" s="72">
        <f t="shared" si="24"/>
        <v>1.6167338677975838</v>
      </c>
      <c r="L249" s="72">
        <f>_xlfn.IFNA(IF(C249 &lt; "2019-20", $J249, SUM('Stata dataset (nominal)'!E248:F248, 'Stata dataset (nominal)'!H248:K248, 'Stata dataset (nominal)'!N248, 'Stata dataset (nominal)'!AC248:AD248)), "")</f>
        <v>2.3727338677975838</v>
      </c>
      <c r="M249" s="72">
        <f t="shared" si="25"/>
        <v>1.6167338677975838</v>
      </c>
      <c r="N249" s="72">
        <f>_xlfn.IFNA(SUM('Stata dataset (real)'!O249:T249), "")</f>
        <v>116.315</v>
      </c>
      <c r="O249" s="72">
        <f>_xlfn.IFNA(SUM('Stata dataset (real)'!R249, 'Stata dataset (real)'!S249, 'Stata dataset (real)'!T249)/'Interface nominal'!$N249, "")</f>
        <v>0.61497657223917812</v>
      </c>
      <c r="P249" s="72">
        <f>_xlfn.IFNA(SUM('Stata dataset (real)'!Q249, 'Stata dataset (real)'!T249)/$N249, "")</f>
        <v>0</v>
      </c>
      <c r="Q249" s="72">
        <f>_xlfn.IFNA('Stata dataset (nominal)'!AA248*1000/'Interface nominal'!N249, "")</f>
        <v>150.98654515754632</v>
      </c>
      <c r="R249" s="72">
        <f>_xlfn.IFNA('Stata dataset (real)'!U249, "")</f>
        <v>24.077895316213304</v>
      </c>
      <c r="S249" s="72">
        <f>_xlfn.IFNA('Stata dataset (real)'!Z249, "")</f>
        <v>13.518360280228258</v>
      </c>
      <c r="T249" s="72">
        <f>IF('Interface nominal'!C249 = "2019-20", 1, 0)</f>
        <v>0</v>
      </c>
      <c r="U249" s="72">
        <f t="shared" si="32"/>
        <v>0</v>
      </c>
    </row>
    <row r="250" spans="1:21" x14ac:dyDescent="0.4">
      <c r="A250" s="63" t="str">
        <f t="shared" si="29"/>
        <v>DVW19</v>
      </c>
      <c r="B250" s="63" t="s">
        <v>445</v>
      </c>
      <c r="C250" s="63" t="s">
        <v>253</v>
      </c>
      <c r="D250" s="72">
        <f>_xlfn.IFNA(SUM('Stata dataset (nominal)'!E249:K249, 'Stata dataset (nominal)'!AB249, 'Stata dataset (nominal)'!AD249), "")</f>
        <v>2.5274611564212179</v>
      </c>
      <c r="E250" s="72">
        <f>_xlfn.IFNA('Stata dataset (nominal)'!F249+'Stata dataset (nominal)'!G249, "")</f>
        <v>0.27900000000000003</v>
      </c>
      <c r="F250" s="72">
        <f t="shared" si="31"/>
        <v>2.248461156421218</v>
      </c>
      <c r="G250" s="72">
        <f>_xlfn.IFNA(IF(C250 &lt; "2019-20", $D250, SUM('Stata dataset (nominal)'!E249:F249, 'Stata dataset (nominal)'!H249:K249, 'Stata dataset (nominal)'!N249, 'Stata dataset (nominal)'!AB249, 'Stata dataset (nominal)'!AD249)), "")</f>
        <v>2.5274611564212179</v>
      </c>
      <c r="H250" s="72">
        <f>IFERROR(IF('Interface nominal'!$C250 &lt; "2019-20", $E250, 'Stata dataset (nominal)'!F249+'Stata dataset (nominal)'!N249), "")</f>
        <v>0.27900000000000003</v>
      </c>
      <c r="I250" s="72">
        <f t="shared" si="28"/>
        <v>2.248461156421218</v>
      </c>
      <c r="J250" s="72">
        <f>_xlfn.IFNA(SUM('Stata dataset (nominal)'!E249:K249, 'Stata dataset (nominal)'!AC249, 'Stata dataset (nominal)'!AD249), "")</f>
        <v>2.2933347554188015</v>
      </c>
      <c r="K250" s="72">
        <f t="shared" si="24"/>
        <v>2.0143347554188016</v>
      </c>
      <c r="L250" s="72">
        <f>_xlfn.IFNA(IF(C250 &lt; "2019-20", $J250, SUM('Stata dataset (nominal)'!E249:F249, 'Stata dataset (nominal)'!H249:K249, 'Stata dataset (nominal)'!N249, 'Stata dataset (nominal)'!AC249:AD249)), "")</f>
        <v>2.2933347554188015</v>
      </c>
      <c r="M250" s="72">
        <f t="shared" si="25"/>
        <v>2.0143347554188016</v>
      </c>
      <c r="N250" s="72">
        <f>_xlfn.IFNA(SUM('Stata dataset (real)'!O250:T250), "")</f>
        <v>114.0303333333333</v>
      </c>
      <c r="O250" s="72">
        <f>_xlfn.IFNA(SUM('Stata dataset (real)'!R250, 'Stata dataset (real)'!S250, 'Stata dataset (real)'!T250)/'Interface nominal'!$N250, "")</f>
        <v>0.61915104460509063</v>
      </c>
      <c r="P250" s="72">
        <f>_xlfn.IFNA(SUM('Stata dataset (real)'!Q250, 'Stata dataset (real)'!T250)/$N250, "")</f>
        <v>0</v>
      </c>
      <c r="Q250" s="72">
        <f>_xlfn.IFNA('Stata dataset (nominal)'!AA249*1000/'Interface nominal'!N250, "")</f>
        <v>152.95930030313576</v>
      </c>
      <c r="R250" s="72">
        <f>_xlfn.IFNA('Stata dataset (real)'!U250, "")</f>
        <v>23.54662335185991</v>
      </c>
      <c r="S250" s="72">
        <f>_xlfn.IFNA('Stata dataset (real)'!Z250, "")</f>
        <v>13.274143886950593</v>
      </c>
      <c r="T250" s="72">
        <f>IF('Interface nominal'!C250 = "2019-20", 1, 0)</f>
        <v>0</v>
      </c>
      <c r="U250" s="72">
        <f t="shared" si="32"/>
        <v>0</v>
      </c>
    </row>
    <row r="251" spans="1:21" x14ac:dyDescent="0.4">
      <c r="A251" s="63" t="str">
        <f t="shared" si="29"/>
        <v>PRT14</v>
      </c>
      <c r="B251" s="63" t="s">
        <v>457</v>
      </c>
      <c r="C251" s="63" t="s">
        <v>243</v>
      </c>
      <c r="D251" s="72">
        <f>_xlfn.IFNA(SUM('Stata dataset (nominal)'!E250:K250, 'Stata dataset (nominal)'!AB250, 'Stata dataset (nominal)'!AD250), "")</f>
        <v>4.5230000000000006</v>
      </c>
      <c r="E251" s="72">
        <f>_xlfn.IFNA('Stata dataset (nominal)'!F250+'Stata dataset (nominal)'!G250, "")</f>
        <v>0.98799999999999999</v>
      </c>
      <c r="F251" s="72">
        <f t="shared" si="31"/>
        <v>3.5350000000000006</v>
      </c>
      <c r="G251" s="72">
        <f>_xlfn.IFNA(IF(C251 &lt; "2019-20", $D251, SUM('Stata dataset (nominal)'!E250:F250, 'Stata dataset (nominal)'!H250:K250, 'Stata dataset (nominal)'!N250, 'Stata dataset (nominal)'!AB250, 'Stata dataset (nominal)'!AD250)), "")</f>
        <v>4.5230000000000006</v>
      </c>
      <c r="H251" s="72">
        <f>IFERROR(IF('Interface nominal'!$C251 &lt; "2019-20", $E251, 'Stata dataset (nominal)'!F250+'Stata dataset (nominal)'!N250), "")</f>
        <v>0.98799999999999999</v>
      </c>
      <c r="I251" s="72">
        <f t="shared" si="28"/>
        <v>3.5350000000000006</v>
      </c>
      <c r="J251" s="72">
        <f>_xlfn.IFNA(SUM('Stata dataset (nominal)'!E250:K250, 'Stata dataset (nominal)'!AC250, 'Stata dataset (nominal)'!AD250), "")</f>
        <v>4.4960909090909089</v>
      </c>
      <c r="K251" s="72">
        <f t="shared" si="24"/>
        <v>3.5080909090909089</v>
      </c>
      <c r="L251" s="72">
        <f>_xlfn.IFNA(IF(C251 &lt; "2019-20", $J251, SUM('Stata dataset (nominal)'!E250:F250, 'Stata dataset (nominal)'!H250:K250, 'Stata dataset (nominal)'!N250, 'Stata dataset (nominal)'!AC250:AD250)), "")</f>
        <v>4.4960909090909089</v>
      </c>
      <c r="M251" s="72">
        <f t="shared" si="25"/>
        <v>3.5080909090909089</v>
      </c>
      <c r="N251" s="72">
        <f>_xlfn.IFNA(SUM('Stata dataset (real)'!O251:T251), "")</f>
        <v>284.161</v>
      </c>
      <c r="O251" s="72">
        <f>_xlfn.IFNA(SUM('Stata dataset (real)'!R251, 'Stata dataset (real)'!S251, 'Stata dataset (real)'!T251)/'Interface nominal'!$N251, "")</f>
        <v>0.23398355157815465</v>
      </c>
      <c r="P251" s="72">
        <f>_xlfn.IFNA(SUM('Stata dataset (real)'!Q251, 'Stata dataset (real)'!T251)/$N251, "")</f>
        <v>0</v>
      </c>
      <c r="Q251" s="72">
        <f>_xlfn.IFNA('Stata dataset (nominal)'!AA250*1000/'Interface nominal'!N251, "")</f>
        <v>96.077208645578267</v>
      </c>
      <c r="R251" s="72">
        <f>_xlfn.IFNA('Stata dataset (real)'!U251, "")</f>
        <v>26.859055413315911</v>
      </c>
      <c r="S251" s="72">
        <f>_xlfn.IFNA('Stata dataset (real)'!Z251, "")</f>
        <v>11.666179533803735</v>
      </c>
      <c r="T251" s="72">
        <f>IF('Interface nominal'!C251 = "2019-20", 1, 0)</f>
        <v>0</v>
      </c>
      <c r="U251" s="72">
        <f t="shared" si="32"/>
        <v>0</v>
      </c>
    </row>
    <row r="252" spans="1:21" x14ac:dyDescent="0.4">
      <c r="A252" s="63" t="str">
        <f t="shared" si="29"/>
        <v>PRT15</v>
      </c>
      <c r="B252" s="63" t="s">
        <v>457</v>
      </c>
      <c r="C252" s="63" t="s">
        <v>245</v>
      </c>
      <c r="D252" s="72">
        <f>_xlfn.IFNA(SUM('Stata dataset (nominal)'!E251:K251, 'Stata dataset (nominal)'!AB251, 'Stata dataset (nominal)'!AD251), "")</f>
        <v>4.8490000000000002</v>
      </c>
      <c r="E252" s="72">
        <f>_xlfn.IFNA('Stata dataset (nominal)'!F251+'Stata dataset (nominal)'!G251, "")</f>
        <v>1.4730000000000001</v>
      </c>
      <c r="F252" s="72">
        <f t="shared" si="31"/>
        <v>3.3760000000000003</v>
      </c>
      <c r="G252" s="72">
        <f>_xlfn.IFNA(IF(C252 &lt; "2019-20", $D252, SUM('Stata dataset (nominal)'!E251:F251, 'Stata dataset (nominal)'!H251:K251, 'Stata dataset (nominal)'!N251, 'Stata dataset (nominal)'!AB251, 'Stata dataset (nominal)'!AD251)), "")</f>
        <v>4.8490000000000002</v>
      </c>
      <c r="H252" s="72">
        <f>IFERROR(IF('Interface nominal'!$C252 &lt; "2019-20", $E252, 'Stata dataset (nominal)'!F251+'Stata dataset (nominal)'!N251), "")</f>
        <v>1.4730000000000001</v>
      </c>
      <c r="I252" s="72">
        <f t="shared" si="28"/>
        <v>3.3760000000000003</v>
      </c>
      <c r="J252" s="72">
        <f>_xlfn.IFNA(SUM('Stata dataset (nominal)'!E251:K251, 'Stata dataset (nominal)'!AC251, 'Stata dataset (nominal)'!AD251), "")</f>
        <v>4.8250909090909087</v>
      </c>
      <c r="K252" s="72">
        <f t="shared" si="24"/>
        <v>3.3520909090909088</v>
      </c>
      <c r="L252" s="72">
        <f>_xlfn.IFNA(IF(C252 &lt; "2019-20", $J252, SUM('Stata dataset (nominal)'!E251:F251, 'Stata dataset (nominal)'!H251:K251, 'Stata dataset (nominal)'!N251, 'Stata dataset (nominal)'!AC251:AD251)), "")</f>
        <v>4.8250909090909087</v>
      </c>
      <c r="M252" s="72">
        <f t="shared" si="25"/>
        <v>3.3520909090909088</v>
      </c>
      <c r="N252" s="72">
        <f>_xlfn.IFNA(SUM('Stata dataset (real)'!O252:T252), "")</f>
        <v>285.77700000000004</v>
      </c>
      <c r="O252" s="72">
        <f>_xlfn.IFNA(SUM('Stata dataset (real)'!R252, 'Stata dataset (real)'!S252, 'Stata dataset (real)'!T252)/'Interface nominal'!$N252, "")</f>
        <v>0.25319742316561511</v>
      </c>
      <c r="P252" s="72">
        <f>_xlfn.IFNA(SUM('Stata dataset (real)'!Q252, 'Stata dataset (real)'!T252)/$N252, "")</f>
        <v>0</v>
      </c>
      <c r="Q252" s="72">
        <f>_xlfn.IFNA('Stata dataset (nominal)'!AA251*1000/'Interface nominal'!N252, "")</f>
        <v>98.813443365488411</v>
      </c>
      <c r="R252" s="72">
        <f>_xlfn.IFNA('Stata dataset (real)'!U252, "")</f>
        <v>26.584012639517823</v>
      </c>
      <c r="S252" s="72">
        <f>_xlfn.IFNA('Stata dataset (real)'!Z252, "")</f>
        <v>11.669433980140003</v>
      </c>
      <c r="T252" s="72">
        <f>IF('Interface nominal'!C252 = "2019-20", 1, 0)</f>
        <v>0</v>
      </c>
      <c r="U252" s="72">
        <f t="shared" si="32"/>
        <v>0</v>
      </c>
    </row>
    <row r="253" spans="1:21" x14ac:dyDescent="0.4">
      <c r="A253" s="63" t="str">
        <f t="shared" si="29"/>
        <v>PRT16</v>
      </c>
      <c r="B253" s="63" t="s">
        <v>457</v>
      </c>
      <c r="C253" s="63" t="s">
        <v>247</v>
      </c>
      <c r="D253" s="72">
        <f>_xlfn.IFNA(SUM('Stata dataset (nominal)'!E252:K252, 'Stata dataset (nominal)'!AB252, 'Stata dataset (nominal)'!AD252), "")</f>
        <v>4.8319999999999999</v>
      </c>
      <c r="E253" s="72">
        <f>_xlfn.IFNA('Stata dataset (nominal)'!F252+'Stata dataset (nominal)'!G252, "")</f>
        <v>1.2230000000000001</v>
      </c>
      <c r="F253" s="72">
        <f t="shared" si="31"/>
        <v>3.609</v>
      </c>
      <c r="G253" s="72">
        <f>_xlfn.IFNA(IF(C253 &lt; "2019-20", $D253, SUM('Stata dataset (nominal)'!E252:F252, 'Stata dataset (nominal)'!H252:K252, 'Stata dataset (nominal)'!N252, 'Stata dataset (nominal)'!AB252, 'Stata dataset (nominal)'!AD252)), "")</f>
        <v>4.8319999999999999</v>
      </c>
      <c r="H253" s="72">
        <f>IFERROR(IF('Interface nominal'!$C253 &lt; "2019-20", $E253, 'Stata dataset (nominal)'!F252+'Stata dataset (nominal)'!N252), "")</f>
        <v>1.2230000000000001</v>
      </c>
      <c r="I253" s="72">
        <f t="shared" si="28"/>
        <v>3.609</v>
      </c>
      <c r="J253" s="72">
        <f>_xlfn.IFNA(SUM('Stata dataset (nominal)'!E252:K252, 'Stata dataset (nominal)'!AC252, 'Stata dataset (nominal)'!AD252), "")</f>
        <v>4.8060909090909085</v>
      </c>
      <c r="K253" s="72">
        <f t="shared" si="24"/>
        <v>3.5830909090909087</v>
      </c>
      <c r="L253" s="72">
        <f>_xlfn.IFNA(IF(C253 &lt; "2019-20", $J253, SUM('Stata dataset (nominal)'!E252:F252, 'Stata dataset (nominal)'!H252:K252, 'Stata dataset (nominal)'!N252, 'Stata dataset (nominal)'!AC252:AD252)), "")</f>
        <v>4.8060909090909085</v>
      </c>
      <c r="M253" s="72">
        <f t="shared" si="25"/>
        <v>3.5830909090909087</v>
      </c>
      <c r="N253" s="72">
        <f>_xlfn.IFNA(SUM('Stata dataset (real)'!O253:T253), "")</f>
        <v>288.66500000000002</v>
      </c>
      <c r="O253" s="72">
        <f>_xlfn.IFNA(SUM('Stata dataset (real)'!R253, 'Stata dataset (real)'!S253, 'Stata dataset (real)'!T253)/'Interface nominal'!$N253, "")</f>
        <v>0.27197270192091177</v>
      </c>
      <c r="P253" s="72">
        <f>_xlfn.IFNA(SUM('Stata dataset (real)'!Q253, 'Stata dataset (real)'!T253)/$N253, "")</f>
        <v>0</v>
      </c>
      <c r="Q253" s="72">
        <f>_xlfn.IFNA('Stata dataset (nominal)'!AA252*1000/'Interface nominal'!N253, "")</f>
        <v>99.624131779051851</v>
      </c>
      <c r="R253" s="72">
        <f>_xlfn.IFNA('Stata dataset (real)'!U253, "")</f>
        <v>26.147851294855446</v>
      </c>
      <c r="S253" s="72">
        <f>_xlfn.IFNA('Stata dataset (real)'!Z253, "")</f>
        <v>11.674932961106514</v>
      </c>
      <c r="T253" s="72">
        <f>IF('Interface nominal'!C253 = "2019-20", 1, 0)</f>
        <v>0</v>
      </c>
      <c r="U253" s="72">
        <f t="shared" si="32"/>
        <v>0</v>
      </c>
    </row>
    <row r="254" spans="1:21" x14ac:dyDescent="0.4">
      <c r="A254" s="63" t="str">
        <f t="shared" si="29"/>
        <v>PRT17</v>
      </c>
      <c r="B254" s="63" t="s">
        <v>457</v>
      </c>
      <c r="C254" s="63" t="s">
        <v>249</v>
      </c>
      <c r="D254" s="72">
        <f>_xlfn.IFNA(SUM('Stata dataset (nominal)'!E253:K253, 'Stata dataset (nominal)'!AB253, 'Stata dataset (nominal)'!AD253), "")</f>
        <v>4.3210000000000006</v>
      </c>
      <c r="E254" s="72">
        <f>_xlfn.IFNA('Stata dataset (nominal)'!F253+'Stata dataset (nominal)'!G253, "")</f>
        <v>0.71</v>
      </c>
      <c r="F254" s="72">
        <f t="shared" si="31"/>
        <v>3.6110000000000007</v>
      </c>
      <c r="G254" s="72">
        <f>_xlfn.IFNA(IF(C254 &lt; "2019-20", $D254, SUM('Stata dataset (nominal)'!E253:F253, 'Stata dataset (nominal)'!H253:K253, 'Stata dataset (nominal)'!N253, 'Stata dataset (nominal)'!AB253, 'Stata dataset (nominal)'!AD253)), "")</f>
        <v>4.3210000000000006</v>
      </c>
      <c r="H254" s="72">
        <f>IFERROR(IF('Interface nominal'!$C254 &lt; "2019-20", $E254, 'Stata dataset (nominal)'!F253+'Stata dataset (nominal)'!N253), "")</f>
        <v>0.71</v>
      </c>
      <c r="I254" s="72">
        <f t="shared" si="28"/>
        <v>3.6110000000000007</v>
      </c>
      <c r="J254" s="72">
        <f>_xlfn.IFNA(SUM('Stata dataset (nominal)'!E253:K253, 'Stata dataset (nominal)'!AC253, 'Stata dataset (nominal)'!AD253), "")</f>
        <v>4.3230909090909089</v>
      </c>
      <c r="K254" s="72">
        <f t="shared" si="24"/>
        <v>3.6130909090909089</v>
      </c>
      <c r="L254" s="72">
        <f>_xlfn.IFNA(IF(C254 &lt; "2019-20", $J254, SUM('Stata dataset (nominal)'!E253:F253, 'Stata dataset (nominal)'!H253:K253, 'Stata dataset (nominal)'!N253, 'Stata dataset (nominal)'!AC253:AD253)), "")</f>
        <v>4.3230909090909089</v>
      </c>
      <c r="M254" s="72">
        <f t="shared" si="25"/>
        <v>3.6130909090909089</v>
      </c>
      <c r="N254" s="72">
        <f>_xlfn.IFNA(SUM('Stata dataset (real)'!O254:T254), "")</f>
        <v>291.40899999999999</v>
      </c>
      <c r="O254" s="72">
        <f>_xlfn.IFNA(SUM('Stata dataset (real)'!R254, 'Stata dataset (real)'!S254, 'Stata dataset (real)'!T254)/'Interface nominal'!$N254, "")</f>
        <v>0.28898215223277252</v>
      </c>
      <c r="P254" s="72">
        <f>_xlfn.IFNA(SUM('Stata dataset (real)'!Q254, 'Stata dataset (real)'!T254)/$N254, "")</f>
        <v>0</v>
      </c>
      <c r="Q254" s="72">
        <f>_xlfn.IFNA('Stata dataset (nominal)'!AA253*1000/'Interface nominal'!N254, "")</f>
        <v>101.94949366697666</v>
      </c>
      <c r="R254" s="72">
        <f>_xlfn.IFNA('Stata dataset (real)'!U254, "")</f>
        <v>25.135724447196086</v>
      </c>
      <c r="S254" s="72">
        <f>_xlfn.IFNA('Stata dataset (real)'!Z254, "")</f>
        <v>11.272212031665994</v>
      </c>
      <c r="T254" s="72">
        <f>IF('Interface nominal'!C254 = "2019-20", 1, 0)</f>
        <v>0</v>
      </c>
      <c r="U254" s="72">
        <f t="shared" si="32"/>
        <v>0</v>
      </c>
    </row>
    <row r="255" spans="1:21" x14ac:dyDescent="0.4">
      <c r="A255" s="63" t="str">
        <f t="shared" si="29"/>
        <v>PRT18</v>
      </c>
      <c r="B255" s="63" t="s">
        <v>457</v>
      </c>
      <c r="C255" s="63" t="s">
        <v>251</v>
      </c>
      <c r="D255" s="72">
        <f>_xlfn.IFNA(SUM('Stata dataset (nominal)'!E254:K254, 'Stata dataset (nominal)'!AB254, 'Stata dataset (nominal)'!AD254), "")</f>
        <v>4.9969999999999999</v>
      </c>
      <c r="E255" s="72">
        <f>_xlfn.IFNA('Stata dataset (nominal)'!F254+'Stata dataset (nominal)'!G254, "")</f>
        <v>1.099</v>
      </c>
      <c r="F255" s="72">
        <f t="shared" si="31"/>
        <v>3.8979999999999997</v>
      </c>
      <c r="G255" s="72">
        <f>_xlfn.IFNA(IF(C255 &lt; "2019-20", $D255, SUM('Stata dataset (nominal)'!E254:F254, 'Stata dataset (nominal)'!H254:K254, 'Stata dataset (nominal)'!N254, 'Stata dataset (nominal)'!AB254, 'Stata dataset (nominal)'!AD254)), "")</f>
        <v>4.9969999999999999</v>
      </c>
      <c r="H255" s="72">
        <f>IFERROR(IF('Interface nominal'!$C255 &lt; "2019-20", $E255, 'Stata dataset (nominal)'!F254+'Stata dataset (nominal)'!N254), "")</f>
        <v>1.099</v>
      </c>
      <c r="I255" s="72">
        <f t="shared" si="28"/>
        <v>3.8979999999999997</v>
      </c>
      <c r="J255" s="72">
        <f>_xlfn.IFNA(SUM('Stata dataset (nominal)'!E254:K254, 'Stata dataset (nominal)'!AC254, 'Stata dataset (nominal)'!AD254), "")</f>
        <v>4.8290909090909082</v>
      </c>
      <c r="K255" s="72">
        <f t="shared" si="24"/>
        <v>3.730090909090908</v>
      </c>
      <c r="L255" s="72">
        <f>_xlfn.IFNA(IF(C255 &lt; "2019-20", $J255, SUM('Stata dataset (nominal)'!E254:F254, 'Stata dataset (nominal)'!H254:K254, 'Stata dataset (nominal)'!N254, 'Stata dataset (nominal)'!AC254:AD254)), "")</f>
        <v>4.8290909090909082</v>
      </c>
      <c r="M255" s="72">
        <f t="shared" si="25"/>
        <v>3.730090909090908</v>
      </c>
      <c r="N255" s="72">
        <f>_xlfn.IFNA(SUM('Stata dataset (real)'!O255:T255), "")</f>
        <v>293.45</v>
      </c>
      <c r="O255" s="72">
        <f>_xlfn.IFNA(SUM('Stata dataset (real)'!R255, 'Stata dataset (real)'!S255, 'Stata dataset (real)'!T255)/'Interface nominal'!$N255, "")</f>
        <v>0.30427670812744934</v>
      </c>
      <c r="P255" s="72">
        <f>_xlfn.IFNA(SUM('Stata dataset (real)'!Q255, 'Stata dataset (real)'!T255)/$N255, "")</f>
        <v>0</v>
      </c>
      <c r="Q255" s="72">
        <f>_xlfn.IFNA('Stata dataset (nominal)'!AA254*1000/'Interface nominal'!N255, "")</f>
        <v>101.81632305333106</v>
      </c>
      <c r="R255" s="72">
        <f>_xlfn.IFNA('Stata dataset (real)'!U255, "")</f>
        <v>25.118699617578635</v>
      </c>
      <c r="S255" s="72">
        <f>_xlfn.IFNA('Stata dataset (real)'!Z255, "")</f>
        <v>10.866162646482733</v>
      </c>
      <c r="T255" s="72">
        <f>IF('Interface nominal'!C255 = "2019-20", 1, 0)</f>
        <v>0</v>
      </c>
      <c r="U255" s="72">
        <f t="shared" si="32"/>
        <v>0</v>
      </c>
    </row>
    <row r="256" spans="1:21" x14ac:dyDescent="0.4">
      <c r="A256" s="63" t="str">
        <f t="shared" si="29"/>
        <v>PRT19</v>
      </c>
      <c r="B256" s="63" t="s">
        <v>457</v>
      </c>
      <c r="C256" s="63" t="s">
        <v>253</v>
      </c>
      <c r="D256" s="72">
        <f>_xlfn.IFNA(SUM('Stata dataset (nominal)'!E255:K255, 'Stata dataset (nominal)'!AB255, 'Stata dataset (nominal)'!AD255), "")</f>
        <v>4.6379999999999999</v>
      </c>
      <c r="E256" s="72">
        <f>_xlfn.IFNA('Stata dataset (nominal)'!F255+'Stata dataset (nominal)'!G255, "")</f>
        <v>0.6100000000000001</v>
      </c>
      <c r="F256" s="72">
        <f t="shared" si="31"/>
        <v>4.0279999999999996</v>
      </c>
      <c r="G256" s="72">
        <f>_xlfn.IFNA(IF(C256 &lt; "2019-20", $D256, SUM('Stata dataset (nominal)'!E255:F255, 'Stata dataset (nominal)'!H255:K255, 'Stata dataset (nominal)'!N255, 'Stata dataset (nominal)'!AB255, 'Stata dataset (nominal)'!AD255)), "")</f>
        <v>4.6379999999999999</v>
      </c>
      <c r="H256" s="72">
        <f>IFERROR(IF('Interface nominal'!$C256 &lt; "2019-20", $E256, 'Stata dataset (nominal)'!F255+'Stata dataset (nominal)'!N255), "")</f>
        <v>0.6100000000000001</v>
      </c>
      <c r="I256" s="72">
        <f t="shared" si="28"/>
        <v>4.0279999999999996</v>
      </c>
      <c r="J256" s="72">
        <f>_xlfn.IFNA(SUM('Stata dataset (nominal)'!E255:K255, 'Stata dataset (nominal)'!AC255, 'Stata dataset (nominal)'!AD255), "")</f>
        <v>4.6660909090909088</v>
      </c>
      <c r="K256" s="72">
        <f t="shared" si="24"/>
        <v>4.0560909090909085</v>
      </c>
      <c r="L256" s="72">
        <f>_xlfn.IFNA(IF(C256 &lt; "2019-20", $J256, SUM('Stata dataset (nominal)'!E255:F255, 'Stata dataset (nominal)'!H255:K255, 'Stata dataset (nominal)'!N255, 'Stata dataset (nominal)'!AC255:AD255)), "")</f>
        <v>4.6660909090909088</v>
      </c>
      <c r="M256" s="72">
        <f t="shared" si="25"/>
        <v>4.0560909090909085</v>
      </c>
      <c r="N256" s="72">
        <f>_xlfn.IFNA(SUM('Stata dataset (real)'!O256:T256), "")</f>
        <v>294.61400000000003</v>
      </c>
      <c r="O256" s="72">
        <f>_xlfn.IFNA(SUM('Stata dataset (real)'!R256, 'Stata dataset (real)'!S256, 'Stata dataset (real)'!T256)/'Interface nominal'!$N256, "")</f>
        <v>0.31548059494796576</v>
      </c>
      <c r="P256" s="72">
        <f>_xlfn.IFNA(SUM('Stata dataset (real)'!Q256, 'Stata dataset (real)'!T256)/$N256, "")</f>
        <v>0</v>
      </c>
      <c r="Q256" s="72">
        <f>_xlfn.IFNA('Stata dataset (nominal)'!AA255*1000/'Interface nominal'!N256, "")</f>
        <v>104.63182333493994</v>
      </c>
      <c r="R256" s="72">
        <f>_xlfn.IFNA('Stata dataset (real)'!U256, "")</f>
        <v>24.224364324706425</v>
      </c>
      <c r="S256" s="72">
        <f>_xlfn.IFNA('Stata dataset (real)'!Z256, "")</f>
        <v>10.459688655924952</v>
      </c>
      <c r="T256" s="72">
        <f>IF('Interface nominal'!C256 = "2019-20", 1, 0)</f>
        <v>0</v>
      </c>
      <c r="U256" s="72">
        <f t="shared" si="32"/>
        <v>0</v>
      </c>
    </row>
    <row r="257" spans="1:21" x14ac:dyDescent="0.4">
      <c r="A257" s="63" t="str">
        <f t="shared" si="29"/>
        <v>PRT20</v>
      </c>
      <c r="B257" s="63" t="s">
        <v>457</v>
      </c>
      <c r="C257" s="63" t="s">
        <v>255</v>
      </c>
      <c r="D257" s="72">
        <f>_xlfn.IFNA(SUM('Stata dataset (nominal)'!E256:K256, 'Stata dataset (nominal)'!AB256, 'Stata dataset (nominal)'!AD256), "")</f>
        <v>6.3650000000000002</v>
      </c>
      <c r="E257" s="72">
        <f>_xlfn.IFNA('Stata dataset (nominal)'!F256+'Stata dataset (nominal)'!G256, "")</f>
        <v>2.387</v>
      </c>
      <c r="F257" s="72">
        <f t="shared" si="31"/>
        <v>3.9780000000000002</v>
      </c>
      <c r="G257" s="72">
        <f>_xlfn.IFNA(IF(C257 &lt; "2019-20", $D257, SUM('Stata dataset (nominal)'!E256:F256, 'Stata dataset (nominal)'!H256:K256, 'Stata dataset (nominal)'!N256, 'Stata dataset (nominal)'!AB256, 'Stata dataset (nominal)'!AD256)), "")</f>
        <v>4.34</v>
      </c>
      <c r="H257" s="72" t="str">
        <f>IFERROR(IF('Interface nominal'!$C257 &lt; "2019-20", $E257, 'Stata dataset (nominal)'!F256+'Stata dataset (nominal)'!N256), "")</f>
        <v/>
      </c>
      <c r="I257" s="72" t="str">
        <f t="shared" si="28"/>
        <v/>
      </c>
      <c r="J257" s="72">
        <f>_xlfn.IFNA(SUM('Stata dataset (nominal)'!E256:K256, 'Stata dataset (nominal)'!AC256, 'Stata dataset (nominal)'!AD256), "")</f>
        <v>6.390090909090909</v>
      </c>
      <c r="K257" s="72">
        <f t="shared" si="24"/>
        <v>4.0030909090909095</v>
      </c>
      <c r="L257" s="72">
        <f>_xlfn.IFNA(IF(C257 &lt; "2019-20", $J257, SUM('Stata dataset (nominal)'!E256:F256, 'Stata dataset (nominal)'!H256:K256, 'Stata dataset (nominal)'!N256, 'Stata dataset (nominal)'!AC256:AD256)), "")</f>
        <v>4.3650909090909087</v>
      </c>
      <c r="M257" s="72">
        <f t="shared" si="25"/>
        <v>1.9780909090909087</v>
      </c>
      <c r="N257" s="72">
        <f>_xlfn.IFNA(SUM('Stata dataset (real)'!O257:T257), "")</f>
        <v>296.61199999999997</v>
      </c>
      <c r="O257" s="72">
        <f>_xlfn.IFNA(SUM('Stata dataset (real)'!R257, 'Stata dataset (real)'!S257, 'Stata dataset (real)'!T257)/'Interface nominal'!$N257, "")</f>
        <v>0.32487559505347052</v>
      </c>
      <c r="P257" s="72">
        <f>_xlfn.IFNA(SUM('Stata dataset (real)'!Q257, 'Stata dataset (real)'!T257)/$N257, "")</f>
        <v>0</v>
      </c>
      <c r="Q257" s="72">
        <f>_xlfn.IFNA('Stata dataset (nominal)'!AA256*1000/'Interface nominal'!N257, "")</f>
        <v>106.61402775342873</v>
      </c>
      <c r="R257" s="72">
        <f>_xlfn.IFNA('Stata dataset (real)'!U257, "")</f>
        <v>23.46074554319037</v>
      </c>
      <c r="S257" s="72">
        <f>_xlfn.IFNA('Stata dataset (real)'!Z257, "")</f>
        <v>10.049387522712809</v>
      </c>
      <c r="T257" s="72">
        <f>IF('Interface nominal'!C257 = "2019-20", 1, 0)</f>
        <v>1</v>
      </c>
      <c r="U257" s="72">
        <f t="shared" si="32"/>
        <v>0</v>
      </c>
    </row>
    <row r="258" spans="1:21" x14ac:dyDescent="0.4">
      <c r="A258" s="63" t="str">
        <f t="shared" si="29"/>
        <v>PRT21</v>
      </c>
      <c r="B258" s="63" t="s">
        <v>457</v>
      </c>
      <c r="C258" s="63" t="s">
        <v>257</v>
      </c>
      <c r="D258" s="72">
        <f>_xlfn.IFNA(SUM('Stata dataset (nominal)'!E257:K257, 'Stata dataset (nominal)'!AB257, 'Stata dataset (nominal)'!AD257), "")</f>
        <v>4.63</v>
      </c>
      <c r="E258" s="72">
        <f>_xlfn.IFNA('Stata dataset (nominal)'!F257+'Stata dataset (nominal)'!G257, "")</f>
        <v>0.54600000000000004</v>
      </c>
      <c r="F258" s="72">
        <f t="shared" si="31"/>
        <v>4.0839999999999996</v>
      </c>
      <c r="G258" s="72">
        <f>_xlfn.IFNA(IF(C258 &lt; "2019-20", $D258, SUM('Stata dataset (nominal)'!E257:F257, 'Stata dataset (nominal)'!H257:K257, 'Stata dataset (nominal)'!N257, 'Stata dataset (nominal)'!AB257, 'Stata dataset (nominal)'!AD257)), "")</f>
        <v>4.4019999999999992</v>
      </c>
      <c r="H258" s="72" t="str">
        <f>IFERROR(IF('Interface nominal'!$C258 &lt; "2019-20", $E258, 'Stata dataset (nominal)'!F257+'Stata dataset (nominal)'!N257), "")</f>
        <v/>
      </c>
      <c r="I258" s="72" t="str">
        <f t="shared" si="28"/>
        <v/>
      </c>
      <c r="J258" s="72">
        <f>_xlfn.IFNA(SUM('Stata dataset (nominal)'!E257:K257, 'Stata dataset (nominal)'!AC257, 'Stata dataset (nominal)'!AD257), "")</f>
        <v>4.6100909090909088</v>
      </c>
      <c r="K258" s="72">
        <f t="shared" si="24"/>
        <v>4.0640909090909085</v>
      </c>
      <c r="L258" s="72">
        <f>_xlfn.IFNA(IF(C258 &lt; "2019-20", $J258, SUM('Stata dataset (nominal)'!E257:F257, 'Stata dataset (nominal)'!H257:K257, 'Stata dataset (nominal)'!N257, 'Stata dataset (nominal)'!AC257:AD257)), "")</f>
        <v>4.3820909090909081</v>
      </c>
      <c r="M258" s="72">
        <f t="shared" si="25"/>
        <v>3.8360909090909079</v>
      </c>
      <c r="N258" s="72">
        <f>_xlfn.IFNA(SUM('Stata dataset (real)'!O258:T258), "")</f>
        <v>299.00600000000003</v>
      </c>
      <c r="O258" s="72">
        <f>_xlfn.IFNA(SUM('Stata dataset (real)'!R258, 'Stata dataset (real)'!S258, 'Stata dataset (real)'!T258)/'Interface nominal'!$N258, "")</f>
        <v>0.33282275272068118</v>
      </c>
      <c r="P258" s="72">
        <f>_xlfn.IFNA(SUM('Stata dataset (real)'!Q258, 'Stata dataset (real)'!T258)/$N258, "")</f>
        <v>0</v>
      </c>
      <c r="Q258" s="72">
        <f>_xlfn.IFNA('Stata dataset (nominal)'!AA257*1000/'Interface nominal'!N258, "")</f>
        <v>104.05811254623652</v>
      </c>
      <c r="R258" s="72">
        <f>_xlfn.IFNA('Stata dataset (real)'!U258, "")</f>
        <v>23.146912048691163</v>
      </c>
      <c r="S258" s="72">
        <f>_xlfn.IFNA('Stata dataset (real)'!Z258, "")</f>
        <v>10.049387522712809</v>
      </c>
      <c r="T258" s="72">
        <f>IF('Interface nominal'!C258 = "2019-20", 1, 0)</f>
        <v>0</v>
      </c>
      <c r="U258" s="72">
        <f t="shared" si="32"/>
        <v>1</v>
      </c>
    </row>
    <row r="259" spans="1:21" x14ac:dyDescent="0.4">
      <c r="A259" s="63" t="str">
        <f t="shared" si="29"/>
        <v>PRT22</v>
      </c>
      <c r="B259" s="63" t="s">
        <v>457</v>
      </c>
      <c r="C259" s="63" t="s">
        <v>259</v>
      </c>
      <c r="D259" s="72">
        <f>_xlfn.IFNA(SUM('Stata dataset (nominal)'!E258:K258, 'Stata dataset (nominal)'!AB258, 'Stata dataset (nominal)'!AD258), "")</f>
        <v>4.3389999999999995</v>
      </c>
      <c r="E259" s="72">
        <f>_xlfn.IFNA('Stata dataset (nominal)'!F258+'Stata dataset (nominal)'!G258, "")</f>
        <v>0.33600000000000002</v>
      </c>
      <c r="F259" s="72">
        <f t="shared" si="31"/>
        <v>4.0029999999999992</v>
      </c>
      <c r="G259" s="72">
        <f>_xlfn.IFNA(IF(C259 &lt; "2019-20", $D259, SUM('Stata dataset (nominal)'!E258:F258, 'Stata dataset (nominal)'!H258:K258, 'Stata dataset (nominal)'!N258, 'Stata dataset (nominal)'!AB258, 'Stata dataset (nominal)'!AD258)), "")</f>
        <v>4.3129999999999997</v>
      </c>
      <c r="H259" s="72" t="str">
        <f>IFERROR(IF('Interface nominal'!$C259 &lt; "2019-20", $E259, 'Stata dataset (nominal)'!F258+'Stata dataset (nominal)'!N258), "")</f>
        <v/>
      </c>
      <c r="I259" s="72" t="str">
        <f t="shared" si="28"/>
        <v/>
      </c>
      <c r="J259" s="72">
        <f>_xlfn.IFNA(SUM('Stata dataset (nominal)'!E258:K258, 'Stata dataset (nominal)'!AC258, 'Stata dataset (nominal)'!AD258), "")</f>
        <v>4.3520909090909079</v>
      </c>
      <c r="K259" s="72">
        <f t="shared" si="24"/>
        <v>4.0160909090909076</v>
      </c>
      <c r="L259" s="72">
        <f>_xlfn.IFNA(IF(C259 &lt; "2019-20", $J259, SUM('Stata dataset (nominal)'!E258:F258, 'Stata dataset (nominal)'!H258:K258, 'Stata dataset (nominal)'!N258, 'Stata dataset (nominal)'!AC258:AD258)), "")</f>
        <v>4.3260909090909081</v>
      </c>
      <c r="M259" s="72">
        <f t="shared" si="25"/>
        <v>3.9900909090909082</v>
      </c>
      <c r="N259" s="72">
        <f>_xlfn.IFNA(SUM('Stata dataset (real)'!O259:T259), "")</f>
        <v>300.72699999999998</v>
      </c>
      <c r="O259" s="72">
        <f>_xlfn.IFNA(SUM('Stata dataset (real)'!R259, 'Stata dataset (real)'!S259, 'Stata dataset (real)'!T259)/'Interface nominal'!$N259, "")</f>
        <v>0.33991626957340049</v>
      </c>
      <c r="P259" s="72">
        <f>_xlfn.IFNA(SUM('Stata dataset (real)'!Q259, 'Stata dataset (real)'!T259)/$N259, "")</f>
        <v>0</v>
      </c>
      <c r="Q259" s="72">
        <f>_xlfn.IFNA('Stata dataset (nominal)'!AA258*1000/'Interface nominal'!N259, "")</f>
        <v>103.11012978548651</v>
      </c>
      <c r="R259" s="72">
        <f>_xlfn.IFNA('Stata dataset (real)'!U259, "")</f>
        <v>21.223682582694416</v>
      </c>
      <c r="S259" s="72">
        <f>_xlfn.IFNA('Stata dataset (real)'!Z259, "")</f>
        <v>10.049387522712809</v>
      </c>
      <c r="T259" s="72">
        <f>IF('Interface nominal'!C259 = "2019-20", 1, 0)</f>
        <v>0</v>
      </c>
      <c r="U259" s="72">
        <f t="shared" si="32"/>
        <v>0</v>
      </c>
    </row>
    <row r="260" spans="1:21" x14ac:dyDescent="0.4">
      <c r="A260" s="63" t="str">
        <f t="shared" si="29"/>
        <v>PRT23</v>
      </c>
      <c r="B260" s="63" t="s">
        <v>457</v>
      </c>
      <c r="C260" s="63" t="s">
        <v>261</v>
      </c>
      <c r="D260" s="72">
        <f>_xlfn.IFNA(SUM('Stata dataset (nominal)'!E259:K259, 'Stata dataset (nominal)'!AB259, 'Stata dataset (nominal)'!AD259), "")</f>
        <v>5.9349999999999996</v>
      </c>
      <c r="E260" s="72">
        <f>_xlfn.IFNA('Stata dataset (nominal)'!F259+'Stata dataset (nominal)'!G259, "")</f>
        <v>1.288</v>
      </c>
      <c r="F260" s="72">
        <f t="shared" si="31"/>
        <v>4.6469999999999994</v>
      </c>
      <c r="G260" s="72">
        <f>_xlfn.IFNA(IF(C260 &lt; "2019-20", $D260, SUM('Stata dataset (real)'!E260:F260, 'Stata dataset (real)'!H260:K260, 'Stata dataset (real)'!N260, 'Stata dataset (real)'!AB260, 'Stata dataset (real)'!AD260)), "")</f>
        <v>4.97</v>
      </c>
      <c r="H260" s="72" t="str">
        <f>IFERROR(IF('Interface nominal'!$C260 &lt; "2019-20", $E260, 'Stata dataset (nominal)'!F259+'Stata dataset (nominal)'!N259), "")</f>
        <v/>
      </c>
      <c r="I260" s="72" t="str">
        <f t="shared" si="28"/>
        <v/>
      </c>
      <c r="J260" s="72">
        <f>_xlfn.IFNA(SUM('Stata dataset (nominal)'!E259:K259, 'Stata dataset (nominal)'!AC259, 'Stata dataset (nominal)'!AD259), "")</f>
        <v>6.0180909090909083</v>
      </c>
      <c r="K260" s="72">
        <f t="shared" si="24"/>
        <v>4.730090909090908</v>
      </c>
      <c r="L260" s="72">
        <f>_xlfn.IFNA(IF(C260 &lt; "2019-20", $J260, SUM('Stata dataset (nominal)'!E259:F259, 'Stata dataset (nominal)'!H259:K259, 'Stata dataset (nominal)'!N259, 'Stata dataset (nominal)'!AC259:AD259)), "")</f>
        <v>5.0530909090909084</v>
      </c>
      <c r="M260" s="72">
        <f t="shared" si="25"/>
        <v>3.7650909090909082</v>
      </c>
      <c r="N260" s="72">
        <f>_xlfn.IFNA(SUM('Stata dataset (real)'!O260:T260), "")</f>
        <v>302.125</v>
      </c>
      <c r="O260" s="72">
        <f>_xlfn.IFNA(SUM('Stata dataset (real)'!R260, 'Stata dataset (real)'!S260, 'Stata dataset (real)'!T260)/'Interface nominal'!$N260, "")</f>
        <v>0.35315846090194453</v>
      </c>
      <c r="P260" s="72">
        <f>_xlfn.IFNA(SUM('Stata dataset (real)'!Q260, 'Stata dataset (real)'!T260)/$N260, "")</f>
        <v>0</v>
      </c>
      <c r="Q260" s="72">
        <f>_xlfn.IFNA('Stata dataset (nominal)'!AA259*1000/'Interface nominal'!N260, "")</f>
        <v>109.02110053785685</v>
      </c>
      <c r="R260" s="72">
        <f>_xlfn.IFNA('Stata dataset (real)'!U260, "")</f>
        <v>22.49486956486728</v>
      </c>
      <c r="S260" s="72">
        <f>_xlfn.IFNA('Stata dataset (real)'!Z260, "")</f>
        <v>10.049387522712809</v>
      </c>
      <c r="T260" s="72">
        <f>IF('Interface nominal'!C260 = "2019-20", 1, 0)</f>
        <v>0</v>
      </c>
      <c r="U260" s="72">
        <f t="shared" si="32"/>
        <v>0</v>
      </c>
    </row>
    <row r="261" spans="1:21" x14ac:dyDescent="0.4">
      <c r="A261" s="63" t="str">
        <f t="shared" ref="A261:A267" si="33">B261&amp;RIGHT(C261,2)</f>
        <v>PRT24</v>
      </c>
      <c r="B261" s="63" t="s">
        <v>457</v>
      </c>
      <c r="C261" s="160" t="s">
        <v>263</v>
      </c>
      <c r="D261" s="72">
        <f>_xlfn.IFNA(SUM('Stata dataset (nominal)'!E260:K260, 'Stata dataset (nominal)'!AB260, 'Stata dataset (nominal)'!AD260), "")</f>
        <v>5.3680000000000003</v>
      </c>
      <c r="E261" s="72">
        <f>_xlfn.IFNA('Stata dataset (nominal)'!F260+'Stata dataset (nominal)'!G260, "")</f>
        <v>0.8</v>
      </c>
      <c r="F261" s="72">
        <f t="shared" si="31"/>
        <v>4.5680000000000005</v>
      </c>
      <c r="G261" s="72"/>
      <c r="H261" s="72"/>
      <c r="I261" s="72"/>
      <c r="J261" s="72">
        <f>_xlfn.IFNA(SUM('Stata dataset (nominal)'!E260:K260, 'Stata dataset (nominal)'!AC260, 'Stata dataset (nominal)'!AD260), "")</f>
        <v>5.4810909090909092</v>
      </c>
      <c r="K261" s="72">
        <f t="shared" si="24"/>
        <v>4.6810909090909094</v>
      </c>
      <c r="L261" s="72">
        <f>_xlfn.IFNA(IF(C261 &lt; "2019-20", $J261, SUM('Stata dataset (nominal)'!E260:F260, 'Stata dataset (nominal)'!H260:K260, 'Stata dataset (nominal)'!N260, 'Stata dataset (nominal)'!AC260:AD260)), "")</f>
        <v>4.9810909090909092</v>
      </c>
      <c r="M261" s="72">
        <f t="shared" si="25"/>
        <v>4.1810909090909094</v>
      </c>
      <c r="N261" s="72">
        <f>_xlfn.IFNA(SUM('Stata dataset (real)'!O261:T261), "")</f>
        <v>303.10399999999998</v>
      </c>
      <c r="O261" s="72">
        <f>_xlfn.IFNA(SUM('Stata dataset (real)'!R261, 'Stata dataset (real)'!S261, 'Stata dataset (real)'!T261)/'Interface nominal'!$N261, "")</f>
        <v>0.36926599451013514</v>
      </c>
      <c r="P261" s="72">
        <f>_xlfn.IFNA(SUM('Stata dataset (real)'!Q261, 'Stata dataset (real)'!T261)/$N261, "")</f>
        <v>0</v>
      </c>
      <c r="Q261" s="72">
        <f>_xlfn.IFNA('Stata dataset (nominal)'!AA260*1000/'Interface nominal'!N261, "")</f>
        <v>115.31025654560811</v>
      </c>
      <c r="R261" s="72">
        <f>_xlfn.IFNA('Stata dataset (real)'!U261, "")</f>
        <v>23.231664683834083</v>
      </c>
      <c r="S261" s="72">
        <f>_xlfn.IFNA('Stata dataset (real)'!Z261, "")</f>
        <v>10.049387522712809</v>
      </c>
      <c r="T261" s="72">
        <f>IF('Interface nominal'!C261 = "2019-20", 1, 0)</f>
        <v>0</v>
      </c>
      <c r="U261" s="72">
        <f t="shared" si="32"/>
        <v>0</v>
      </c>
    </row>
    <row r="262" spans="1:21" x14ac:dyDescent="0.4">
      <c r="A262" s="63" t="str">
        <f t="shared" si="33"/>
        <v>PRT25</v>
      </c>
      <c r="B262" s="63" t="s">
        <v>457</v>
      </c>
      <c r="C262" s="160" t="s">
        <v>516</v>
      </c>
      <c r="D262" s="72">
        <f>_xlfn.IFNA(SUM('Stata dataset (nominal)'!E261:K261, 'Stata dataset (nominal)'!AB261, 'Stata dataset (nominal)'!AD261), "")</f>
        <v>5.2464331865899094</v>
      </c>
      <c r="E262" s="72">
        <f>_xlfn.IFNA('Stata dataset (nominal)'!F261+'Stata dataset (nominal)'!G261, "")</f>
        <v>0.72431696579749427</v>
      </c>
      <c r="F262" s="72">
        <f t="shared" si="31"/>
        <v>4.522116220792415</v>
      </c>
      <c r="G262" s="72"/>
      <c r="H262" s="72"/>
      <c r="I262" s="72"/>
      <c r="J262" s="72">
        <f>_xlfn.IFNA(SUM('Stata dataset (nominal)'!E261:K261, 'Stata dataset (nominal)'!AC261, 'Stata dataset (nominal)'!AD261), "")</f>
        <v>5.1685961395191349</v>
      </c>
      <c r="K262" s="72">
        <f t="shared" ref="K262:K318" si="34">J262-E262</f>
        <v>4.4442791737216405</v>
      </c>
      <c r="L262" s="72">
        <f>_xlfn.IFNA(IF(C262 &lt; "2019-20", $J262, SUM('Stata dataset (nominal)'!E261:F261, 'Stata dataset (nominal)'!H261:K261, 'Stata dataset (nominal)'!N261, 'Stata dataset (nominal)'!AC261:AD261)), "")</f>
        <v>5.1685961395191349</v>
      </c>
      <c r="M262" s="72">
        <f t="shared" ref="M262:M318" si="35">L262-E262</f>
        <v>4.4442791737216405</v>
      </c>
      <c r="N262" s="72">
        <f>_xlfn.IFNA(SUM('Stata dataset (real)'!O262:T262), "")</f>
        <v>308.22900000000004</v>
      </c>
      <c r="O262" s="72">
        <f>_xlfn.IFNA(SUM('Stata dataset (real)'!R262, 'Stata dataset (real)'!S262, 'Stata dataset (real)'!T262)/'Interface nominal'!$N262, "")</f>
        <v>0.3905602652573249</v>
      </c>
      <c r="P262" s="72">
        <f>_xlfn.IFNA(SUM('Stata dataset (real)'!Q262, 'Stata dataset (real)'!T262)/$N262, "")</f>
        <v>0</v>
      </c>
      <c r="Q262" s="72">
        <f>_xlfn.IFNA('Stata dataset (nominal)'!AA261*1000/'Interface nominal'!N262, "")</f>
        <v>116.27950960421472</v>
      </c>
      <c r="R262" s="72" t="str">
        <f>_xlfn.IFNA('Stata dataset (real)'!U262, "")</f>
        <v/>
      </c>
      <c r="S262" s="72" t="str">
        <f>_xlfn.IFNA('Stata dataset (real)'!Z262, "")</f>
        <v/>
      </c>
      <c r="T262" s="72">
        <f>IF('Interface nominal'!C262 = "2019-20", 1, 0)</f>
        <v>0</v>
      </c>
      <c r="U262" s="72">
        <f t="shared" si="32"/>
        <v>0</v>
      </c>
    </row>
    <row r="263" spans="1:21" x14ac:dyDescent="0.4">
      <c r="A263" s="63" t="str">
        <f t="shared" si="33"/>
        <v>PRT26</v>
      </c>
      <c r="B263" s="63" t="s">
        <v>457</v>
      </c>
      <c r="C263" s="160" t="s">
        <v>518</v>
      </c>
      <c r="D263" s="72">
        <f>_xlfn.IFNA(SUM('Stata dataset (nominal)'!E262:K262, 'Stata dataset (nominal)'!AB262, 'Stata dataset (nominal)'!AD262), "")</f>
        <v>6.5720525567219772</v>
      </c>
      <c r="E263" s="72">
        <f>_xlfn.IFNA('Stata dataset (nominal)'!F262+'Stata dataset (nominal)'!G262, "")</f>
        <v>0.91428621740602778</v>
      </c>
      <c r="F263" s="72">
        <f t="shared" si="31"/>
        <v>5.6577663393159492</v>
      </c>
      <c r="G263" s="72"/>
      <c r="H263" s="72"/>
      <c r="I263" s="72"/>
      <c r="J263" s="72">
        <f>_xlfn.IFNA(SUM('Stata dataset (nominal)'!E262:K262, 'Stata dataset (nominal)'!AC262, 'Stata dataset (nominal)'!AD262), "")</f>
        <v>6.4926453098543853</v>
      </c>
      <c r="K263" s="72">
        <f t="shared" si="34"/>
        <v>5.5783590924483573</v>
      </c>
      <c r="L263" s="72">
        <f>_xlfn.IFNA(IF(C263 &lt; "2019-20", $J263, SUM('Stata dataset (nominal)'!E262:F262, 'Stata dataset (nominal)'!H262:K262, 'Stata dataset (nominal)'!N262, 'Stata dataset (nominal)'!AC262:AD262)), "")</f>
        <v>6.4926453098543853</v>
      </c>
      <c r="M263" s="72">
        <f t="shared" si="35"/>
        <v>5.5783590924483573</v>
      </c>
      <c r="N263" s="72">
        <f>_xlfn.IFNA(SUM('Stata dataset (real)'!O263:T263), "")</f>
        <v>311.27660000000003</v>
      </c>
      <c r="O263" s="72">
        <f>_xlfn.IFNA(SUM('Stata dataset (real)'!R263, 'Stata dataset (real)'!S263, 'Stata dataset (real)'!T263)/'Interface nominal'!$N263, "")</f>
        <v>0.40131381542974959</v>
      </c>
      <c r="P263" s="72">
        <f>_xlfn.IFNA(SUM('Stata dataset (real)'!Q263, 'Stata dataset (real)'!T263)/$N263, "")</f>
        <v>0</v>
      </c>
      <c r="Q263" s="72">
        <f>_xlfn.IFNA('Stata dataset (nominal)'!AA262*1000/'Interface nominal'!N263, "")</f>
        <v>141.47879582686568</v>
      </c>
      <c r="R263" s="72" t="str">
        <f>_xlfn.IFNA('Stata dataset (real)'!U263, "")</f>
        <v/>
      </c>
      <c r="S263" s="72" t="str">
        <f>_xlfn.IFNA('Stata dataset (real)'!Z263, "")</f>
        <v/>
      </c>
      <c r="T263" s="72">
        <f>IF('Interface nominal'!C263 = "2019-20", 1, 0)</f>
        <v>0</v>
      </c>
      <c r="U263" s="72">
        <f t="shared" si="32"/>
        <v>0</v>
      </c>
    </row>
    <row r="264" spans="1:21" x14ac:dyDescent="0.4">
      <c r="A264" s="63" t="str">
        <f t="shared" si="33"/>
        <v>PRT27</v>
      </c>
      <c r="B264" s="63" t="s">
        <v>457</v>
      </c>
      <c r="C264" s="160" t="s">
        <v>519</v>
      </c>
      <c r="D264" s="72">
        <f>_xlfn.IFNA(SUM('Stata dataset (nominal)'!E263:K263, 'Stata dataset (nominal)'!AB263, 'Stata dataset (nominal)'!AD263), "")</f>
        <v>6.8029247544869644</v>
      </c>
      <c r="E264" s="72">
        <f>_xlfn.IFNA('Stata dataset (nominal)'!F263+'Stata dataset (nominal)'!G263, "")</f>
        <v>0.94710030477480556</v>
      </c>
      <c r="F264" s="72">
        <f t="shared" si="31"/>
        <v>5.8558244497121592</v>
      </c>
      <c r="G264" s="72"/>
      <c r="H264" s="72"/>
      <c r="I264" s="72"/>
      <c r="J264" s="72">
        <f>_xlfn.IFNA(SUM('Stata dataset (nominal)'!E263:K263, 'Stata dataset (nominal)'!AC263, 'Stata dataset (nominal)'!AD263), "")</f>
        <v>6.6960666440907568</v>
      </c>
      <c r="K264" s="72">
        <f t="shared" si="34"/>
        <v>5.7489663393159516</v>
      </c>
      <c r="L264" s="72">
        <f>_xlfn.IFNA(IF(C264 &lt; "2019-20", $J264, SUM('Stata dataset (nominal)'!E263:F263, 'Stata dataset (nominal)'!H263:K263, 'Stata dataset (nominal)'!N263, 'Stata dataset (nominal)'!AC263:AD263)), "")</f>
        <v>6.6960666440907568</v>
      </c>
      <c r="M264" s="72">
        <f t="shared" si="35"/>
        <v>5.7489663393159516</v>
      </c>
      <c r="N264" s="72">
        <f>_xlfn.IFNA(SUM('Stata dataset (real)'!O264:T264), "")</f>
        <v>314.452</v>
      </c>
      <c r="O264" s="72">
        <f>_xlfn.IFNA(SUM('Stata dataset (real)'!R264, 'Stata dataset (real)'!S264, 'Stata dataset (real)'!T264)/'Interface nominal'!$N264, "")</f>
        <v>0.41655006169463071</v>
      </c>
      <c r="P264" s="72">
        <f>_xlfn.IFNA(SUM('Stata dataset (real)'!Q264, 'Stata dataset (real)'!T264)/$N264, "")</f>
        <v>0</v>
      </c>
      <c r="Q264" s="72">
        <f>_xlfn.IFNA('Stata dataset (nominal)'!AA263*1000/'Interface nominal'!N264, "")</f>
        <v>146.88593045075109</v>
      </c>
      <c r="R264" s="72" t="str">
        <f>_xlfn.IFNA('Stata dataset (real)'!U264, "")</f>
        <v/>
      </c>
      <c r="S264" s="72" t="str">
        <f>_xlfn.IFNA('Stata dataset (real)'!Z264, "")</f>
        <v/>
      </c>
      <c r="T264" s="72">
        <f>IF('Interface nominal'!C264 = "2019-20", 1, 0)</f>
        <v>0</v>
      </c>
      <c r="U264" s="72">
        <f t="shared" si="32"/>
        <v>0</v>
      </c>
    </row>
    <row r="265" spans="1:21" x14ac:dyDescent="0.4">
      <c r="A265" s="63" t="str">
        <f t="shared" si="33"/>
        <v>PRT28</v>
      </c>
      <c r="B265" s="63" t="s">
        <v>457</v>
      </c>
      <c r="C265" s="160" t="s">
        <v>520</v>
      </c>
      <c r="D265" s="72">
        <f>_xlfn.IFNA(SUM('Stata dataset (nominal)'!E264:K264, 'Stata dataset (nominal)'!AB264, 'Stata dataset (nominal)'!AD264), "")</f>
        <v>7.0314345411446011</v>
      </c>
      <c r="E265" s="72">
        <f>_xlfn.IFNA('Stata dataset (nominal)'!F264+'Stata dataset (nominal)'!G264, "")</f>
        <v>0.98203752116491727</v>
      </c>
      <c r="F265" s="72">
        <f t="shared" si="31"/>
        <v>6.0493970199796836</v>
      </c>
      <c r="G265" s="72"/>
      <c r="H265" s="72"/>
      <c r="I265" s="72"/>
      <c r="J265" s="72">
        <f>_xlfn.IFNA(SUM('Stata dataset (nominal)'!E264:K264, 'Stata dataset (nominal)'!AC264, 'Stata dataset (nominal)'!AD264), "")</f>
        <v>6.9121215712834427</v>
      </c>
      <c r="K265" s="72">
        <f t="shared" si="34"/>
        <v>5.9300840501185252</v>
      </c>
      <c r="L265" s="72">
        <f>_xlfn.IFNA(IF(C265 &lt; "2019-20", $J265, SUM('Stata dataset (nominal)'!E264:F264, 'Stata dataset (nominal)'!H264:K264, 'Stata dataset (nominal)'!N264, 'Stata dataset (nominal)'!AC264:AD264)), "")</f>
        <v>6.9121215712834427</v>
      </c>
      <c r="M265" s="72">
        <f t="shared" si="35"/>
        <v>5.9300840501185252</v>
      </c>
      <c r="N265" s="72">
        <f>_xlfn.IFNA(SUM('Stata dataset (real)'!O265:T265), "")</f>
        <v>317.57299999999998</v>
      </c>
      <c r="O265" s="72">
        <f>_xlfn.IFNA(SUM('Stata dataset (real)'!R265, 'Stata dataset (real)'!S265, 'Stata dataset (real)'!T265)/'Interface nominal'!$N265, "")</f>
        <v>0.46545518668148744</v>
      </c>
      <c r="P265" s="72">
        <f>_xlfn.IFNA(SUM('Stata dataset (real)'!Q265, 'Stata dataset (real)'!T265)/$N265, "")</f>
        <v>0</v>
      </c>
      <c r="Q265" s="72">
        <f>_xlfn.IFNA('Stata dataset (nominal)'!AA264*1000/'Interface nominal'!N265, "")</f>
        <v>152.57495254531472</v>
      </c>
      <c r="R265" s="72" t="str">
        <f>_xlfn.IFNA('Stata dataset (real)'!U265, "")</f>
        <v/>
      </c>
      <c r="S265" s="72" t="str">
        <f>_xlfn.IFNA('Stata dataset (real)'!Z265, "")</f>
        <v/>
      </c>
      <c r="T265" s="72">
        <f>IF('Interface nominal'!C265 = "2019-20", 1, 0)</f>
        <v>0</v>
      </c>
      <c r="U265" s="72">
        <f t="shared" si="32"/>
        <v>0</v>
      </c>
    </row>
    <row r="266" spans="1:21" x14ac:dyDescent="0.4">
      <c r="A266" s="63" t="str">
        <f t="shared" si="33"/>
        <v>PRT29</v>
      </c>
      <c r="B266" s="63" t="s">
        <v>457</v>
      </c>
      <c r="C266" s="160" t="s">
        <v>521</v>
      </c>
      <c r="D266" s="72">
        <f>_xlfn.IFNA(SUM('Stata dataset (nominal)'!E265:K265, 'Stata dataset (nominal)'!AB265, 'Stata dataset (nominal)'!AD265), "")</f>
        <v>7.2427857094480217</v>
      </c>
      <c r="E266" s="72">
        <f>_xlfn.IFNA('Stata dataset (nominal)'!F265+'Stata dataset (nominal)'!G265, "")</f>
        <v>1.0076003386386729</v>
      </c>
      <c r="F266" s="72">
        <f t="shared" si="31"/>
        <v>6.235185370809349</v>
      </c>
      <c r="G266" s="72"/>
      <c r="H266" s="72"/>
      <c r="I266" s="72"/>
      <c r="J266" s="72">
        <f>_xlfn.IFNA(SUM('Stata dataset (nominal)'!E265:K265, 'Stata dataset (nominal)'!AC265, 'Stata dataset (nominal)'!AD265), "")</f>
        <v>7.1316102946156477</v>
      </c>
      <c r="K266" s="72">
        <f t="shared" si="34"/>
        <v>6.124009955976975</v>
      </c>
      <c r="L266" s="72">
        <f>_xlfn.IFNA(IF(C266 &lt; "2019-20", $J266, SUM('Stata dataset (nominal)'!E265:F265, 'Stata dataset (nominal)'!H265:K265, 'Stata dataset (nominal)'!N265, 'Stata dataset (nominal)'!AC265:AD265)), "")</f>
        <v>7.1316102946156477</v>
      </c>
      <c r="M266" s="72">
        <f t="shared" si="35"/>
        <v>6.124009955976975</v>
      </c>
      <c r="N266" s="72">
        <f>_xlfn.IFNA(SUM('Stata dataset (real)'!O266:T266), "")</f>
        <v>320.43399999999997</v>
      </c>
      <c r="O266" s="72">
        <f>_xlfn.IFNA(SUM('Stata dataset (real)'!R266, 'Stata dataset (real)'!S266, 'Stata dataset (real)'!T266)/'Interface nominal'!$N266, "")</f>
        <v>0.54022669254823152</v>
      </c>
      <c r="P266" s="72">
        <f>_xlfn.IFNA(SUM('Stata dataset (real)'!Q266, 'Stata dataset (real)'!T266)/$N266, "")</f>
        <v>0</v>
      </c>
      <c r="Q266" s="72">
        <f>_xlfn.IFNA('Stata dataset (nominal)'!AA265*1000/'Interface nominal'!N266, "")</f>
        <v>155.95702734701794</v>
      </c>
      <c r="R266" s="72" t="str">
        <f>_xlfn.IFNA('Stata dataset (real)'!U266, "")</f>
        <v/>
      </c>
      <c r="S266" s="72" t="str">
        <f>_xlfn.IFNA('Stata dataset (real)'!Z266, "")</f>
        <v/>
      </c>
      <c r="T266" s="72">
        <f>IF('Interface nominal'!C266 = "2019-20", 1, 0)</f>
        <v>0</v>
      </c>
      <c r="U266" s="72">
        <f t="shared" si="32"/>
        <v>0</v>
      </c>
    </row>
    <row r="267" spans="1:21" x14ac:dyDescent="0.4">
      <c r="A267" s="63" t="str">
        <f t="shared" si="33"/>
        <v>PRT30</v>
      </c>
      <c r="B267" s="63" t="s">
        <v>457</v>
      </c>
      <c r="C267" s="160" t="s">
        <v>522</v>
      </c>
      <c r="D267" s="72">
        <f>_xlfn.IFNA(SUM('Stata dataset (nominal)'!E266:K266, 'Stata dataset (nominal)'!AB266, 'Stata dataset (nominal)'!AD266), "")</f>
        <v>7.4872386725364048</v>
      </c>
      <c r="E267" s="72">
        <f>_xlfn.IFNA('Stata dataset (nominal)'!F266+'Stata dataset (nominal)'!G266, "")</f>
        <v>1.0395958686081954</v>
      </c>
      <c r="F267" s="72">
        <f t="shared" si="31"/>
        <v>6.4476428039282094</v>
      </c>
      <c r="G267" s="72"/>
      <c r="H267" s="72"/>
      <c r="I267" s="72"/>
      <c r="J267" s="72">
        <f>_xlfn.IFNA(SUM('Stata dataset (nominal)'!E266:K266, 'Stata dataset (nominal)'!AC266, 'Stata dataset (nominal)'!AD266), "")</f>
        <v>7.3666885201490029</v>
      </c>
      <c r="K267" s="72">
        <f t="shared" si="34"/>
        <v>6.3270926515408075</v>
      </c>
      <c r="L267" s="72">
        <f>_xlfn.IFNA(IF(C267 &lt; "2019-20", $J267, SUM('Stata dataset (nominal)'!E266:F266, 'Stata dataset (nominal)'!H266:K266, 'Stata dataset (nominal)'!N266, 'Stata dataset (nominal)'!AC266:AD266)), "")</f>
        <v>7.3666885201490029</v>
      </c>
      <c r="M267" s="72">
        <f t="shared" si="35"/>
        <v>6.3270926515408075</v>
      </c>
      <c r="N267" s="72">
        <f>_xlfn.IFNA(SUM('Stata dataset (real)'!O267:T267), "")</f>
        <v>323.12200000000001</v>
      </c>
      <c r="O267" s="72">
        <f>_xlfn.IFNA(SUM('Stata dataset (real)'!R267, 'Stata dataset (real)'!S267, 'Stata dataset (real)'!T267)/'Interface nominal'!$N267, "")</f>
        <v>0.63974288349292219</v>
      </c>
      <c r="P267" s="72">
        <f>_xlfn.IFNA(SUM('Stata dataset (real)'!Q267, 'Stata dataset (real)'!T267)/$N267, "")</f>
        <v>0</v>
      </c>
      <c r="Q267" s="72">
        <f>_xlfn.IFNA('Stata dataset (nominal)'!AA266*1000/'Interface nominal'!N267, "")</f>
        <v>160.86000426674545</v>
      </c>
      <c r="R267" s="72" t="str">
        <f>_xlfn.IFNA('Stata dataset (real)'!U267, "")</f>
        <v/>
      </c>
      <c r="S267" s="72" t="str">
        <f>_xlfn.IFNA('Stata dataset (real)'!Z267, "")</f>
        <v/>
      </c>
      <c r="T267" s="72">
        <f>IF('Interface nominal'!C267 = "2019-20", 1, 0)</f>
        <v>0</v>
      </c>
      <c r="U267" s="72">
        <f t="shared" si="32"/>
        <v>0</v>
      </c>
    </row>
    <row r="268" spans="1:21" x14ac:dyDescent="0.4">
      <c r="A268" s="63" t="str">
        <f t="shared" si="29"/>
        <v>SES14</v>
      </c>
      <c r="B268" s="63" t="s">
        <v>469</v>
      </c>
      <c r="C268" s="63" t="s">
        <v>243</v>
      </c>
      <c r="D268" s="72">
        <f>_xlfn.IFNA(SUM('Stata dataset (nominal)'!E267:K267, 'Stata dataset (nominal)'!AB267, 'Stata dataset (nominal)'!AD267), "")</f>
        <v>5.9379999999999997</v>
      </c>
      <c r="E268" s="72">
        <f>_xlfn.IFNA('Stata dataset (nominal)'!F267+'Stata dataset (nominal)'!G267, "")</f>
        <v>1.1830000000000001</v>
      </c>
      <c r="F268" s="72">
        <f t="shared" si="31"/>
        <v>4.7549999999999999</v>
      </c>
      <c r="G268" s="72">
        <f>_xlfn.IFNA(IF(C268 &lt; "2019-20", $D268, SUM('Stata dataset (nominal)'!E267:F267, 'Stata dataset (nominal)'!H267:K267, 'Stata dataset (nominal)'!N267, 'Stata dataset (nominal)'!AB267, 'Stata dataset (nominal)'!AD267)), "")</f>
        <v>5.9379999999999997</v>
      </c>
      <c r="H268" s="72">
        <f>IFERROR(IF('Interface nominal'!$C268 &lt; "2019-20", $E268, 'Stata dataset (nominal)'!F267+'Stata dataset (nominal)'!N267), "")</f>
        <v>1.1830000000000001</v>
      </c>
      <c r="I268" s="72">
        <f t="shared" si="28"/>
        <v>4.7549999999999999</v>
      </c>
      <c r="J268" s="72">
        <f>_xlfn.IFNA(SUM('Stata dataset (nominal)'!E267:K267, 'Stata dataset (nominal)'!AC267, 'Stata dataset (nominal)'!AD267), "")</f>
        <v>5.9459688763372176</v>
      </c>
      <c r="K268" s="72">
        <f t="shared" si="34"/>
        <v>4.7629688763372178</v>
      </c>
      <c r="L268" s="72">
        <f>_xlfn.IFNA(IF(C268 &lt; "2019-20", $J268, SUM('Stata dataset (nominal)'!E267:F267, 'Stata dataset (nominal)'!H267:K267, 'Stata dataset (nominal)'!N267, 'Stata dataset (nominal)'!AC267:AD267)), "")</f>
        <v>5.9459688763372176</v>
      </c>
      <c r="M268" s="72">
        <f t="shared" si="35"/>
        <v>4.7629688763372178</v>
      </c>
      <c r="N268" s="72">
        <f>_xlfn.IFNA(SUM('Stata dataset (real)'!O268:T268), "")</f>
        <v>260.93899999999996</v>
      </c>
      <c r="O268" s="72">
        <f>_xlfn.IFNA(SUM('Stata dataset (real)'!R268, 'Stata dataset (real)'!S268, 'Stata dataset (real)'!T268)/'Interface nominal'!$N268, "")</f>
        <v>0.42878987042948741</v>
      </c>
      <c r="P268" s="72">
        <f>_xlfn.IFNA(SUM('Stata dataset (real)'!Q268, 'Stata dataset (real)'!T268)/$N268, "")</f>
        <v>0</v>
      </c>
      <c r="Q268" s="72">
        <f>_xlfn.IFNA('Stata dataset (nominal)'!AA267*1000/'Interface nominal'!N268, "")</f>
        <v>190.92572688823864</v>
      </c>
      <c r="R268" s="72">
        <f>_xlfn.IFNA('Stata dataset (real)'!U268, "")</f>
        <v>22.753051463463109</v>
      </c>
      <c r="S268" s="72">
        <f>_xlfn.IFNA('Stata dataset (real)'!Z268, "")</f>
        <v>9.5774600293548886</v>
      </c>
      <c r="T268" s="72">
        <f>IF('Interface nominal'!C268 = "2019-20", 1, 0)</f>
        <v>0</v>
      </c>
      <c r="U268" s="72">
        <f t="shared" si="32"/>
        <v>0</v>
      </c>
    </row>
    <row r="269" spans="1:21" x14ac:dyDescent="0.4">
      <c r="A269" s="63" t="str">
        <f t="shared" si="29"/>
        <v>SES15</v>
      </c>
      <c r="B269" s="63" t="s">
        <v>469</v>
      </c>
      <c r="C269" s="63" t="s">
        <v>245</v>
      </c>
      <c r="D269" s="72">
        <f>_xlfn.IFNA(SUM('Stata dataset (nominal)'!E268:K268, 'Stata dataset (nominal)'!AB268, 'Stata dataset (nominal)'!AD268), "")</f>
        <v>5.9450000000000003</v>
      </c>
      <c r="E269" s="72">
        <f>_xlfn.IFNA('Stata dataset (nominal)'!F268+'Stata dataset (nominal)'!G268, "")</f>
        <v>1.105</v>
      </c>
      <c r="F269" s="72">
        <f t="shared" si="31"/>
        <v>4.84</v>
      </c>
      <c r="G269" s="72">
        <f>_xlfn.IFNA(IF(C269 &lt; "2019-20", $D269, SUM('Stata dataset (nominal)'!E268:F268, 'Stata dataset (nominal)'!H268:K268, 'Stata dataset (nominal)'!N268, 'Stata dataset (nominal)'!AB268, 'Stata dataset (nominal)'!AD268)), "")</f>
        <v>5.9450000000000003</v>
      </c>
      <c r="H269" s="72">
        <f>IFERROR(IF('Interface nominal'!$C269 &lt; "2019-20", $E269, 'Stata dataset (nominal)'!F268+'Stata dataset (nominal)'!N268), "")</f>
        <v>1.105</v>
      </c>
      <c r="I269" s="72">
        <f t="shared" si="28"/>
        <v>4.84</v>
      </c>
      <c r="J269" s="72">
        <f>_xlfn.IFNA(SUM('Stata dataset (nominal)'!E268:K268, 'Stata dataset (nominal)'!AC268, 'Stata dataset (nominal)'!AD268), "")</f>
        <v>5.9459688763372185</v>
      </c>
      <c r="K269" s="72">
        <f t="shared" si="34"/>
        <v>4.8409688763372181</v>
      </c>
      <c r="L269" s="72">
        <f>_xlfn.IFNA(IF(C269 &lt; "2019-20", $J269, SUM('Stata dataset (nominal)'!E268:F268, 'Stata dataset (nominal)'!H268:K268, 'Stata dataset (nominal)'!N268, 'Stata dataset (nominal)'!AC268:AD268)), "")</f>
        <v>5.9459688763372185</v>
      </c>
      <c r="M269" s="72">
        <f t="shared" si="35"/>
        <v>4.8409688763372181</v>
      </c>
      <c r="N269" s="72">
        <f>_xlfn.IFNA(SUM('Stata dataset (real)'!O269:T269), "")</f>
        <v>262.38300000000004</v>
      </c>
      <c r="O269" s="72">
        <f>_xlfn.IFNA(SUM('Stata dataset (real)'!R269, 'Stata dataset (real)'!S269, 'Stata dataset (real)'!T269)/'Interface nominal'!$N269, "")</f>
        <v>0.45750677444803961</v>
      </c>
      <c r="P269" s="72">
        <f>_xlfn.IFNA(SUM('Stata dataset (real)'!Q269, 'Stata dataset (real)'!T269)/$N269, "")</f>
        <v>0</v>
      </c>
      <c r="Q269" s="72">
        <f>_xlfn.IFNA('Stata dataset (nominal)'!AA268*1000/'Interface nominal'!N269, "")</f>
        <v>193.80831090310491</v>
      </c>
      <c r="R269" s="72">
        <f>_xlfn.IFNA('Stata dataset (real)'!U269, "")</f>
        <v>22.543758405114161</v>
      </c>
      <c r="S269" s="72">
        <f>_xlfn.IFNA('Stata dataset (real)'!Z269, "")</f>
        <v>9.5824330340646586</v>
      </c>
      <c r="T269" s="72">
        <f>IF('Interface nominal'!C269 = "2019-20", 1, 0)</f>
        <v>0</v>
      </c>
      <c r="U269" s="72">
        <f t="shared" si="32"/>
        <v>0</v>
      </c>
    </row>
    <row r="270" spans="1:21" x14ac:dyDescent="0.4">
      <c r="A270" s="63" t="str">
        <f t="shared" si="29"/>
        <v>SES16</v>
      </c>
      <c r="B270" s="63" t="s">
        <v>469</v>
      </c>
      <c r="C270" s="63" t="s">
        <v>247</v>
      </c>
      <c r="D270" s="72">
        <f>_xlfn.IFNA(SUM('Stata dataset (nominal)'!E269:K269, 'Stata dataset (nominal)'!AB269, 'Stata dataset (nominal)'!AD269), "")</f>
        <v>6.3460000000000001</v>
      </c>
      <c r="E270" s="72">
        <f>_xlfn.IFNA('Stata dataset (nominal)'!F269+'Stata dataset (nominal)'!G269, "")</f>
        <v>1.155</v>
      </c>
      <c r="F270" s="72">
        <f t="shared" si="31"/>
        <v>5.1909999999999998</v>
      </c>
      <c r="G270" s="72">
        <f>_xlfn.IFNA(IF(C270 &lt; "2019-20", $D270, SUM('Stata dataset (nominal)'!E269:F269, 'Stata dataset (nominal)'!H269:K269, 'Stata dataset (nominal)'!N269, 'Stata dataset (nominal)'!AB269, 'Stata dataset (nominal)'!AD269)), "")</f>
        <v>6.3460000000000001</v>
      </c>
      <c r="H270" s="72">
        <f>IFERROR(IF('Interface nominal'!$C270 &lt; "2019-20", $E270, 'Stata dataset (nominal)'!F269+'Stata dataset (nominal)'!N269), "")</f>
        <v>1.155</v>
      </c>
      <c r="I270" s="72">
        <f t="shared" si="28"/>
        <v>5.1909999999999998</v>
      </c>
      <c r="J270" s="72">
        <f>_xlfn.IFNA(SUM('Stata dataset (nominal)'!E269:K269, 'Stata dataset (nominal)'!AC269, 'Stata dataset (nominal)'!AD269), "")</f>
        <v>6.5039688763372183</v>
      </c>
      <c r="K270" s="72">
        <f t="shared" si="34"/>
        <v>5.3489688763372181</v>
      </c>
      <c r="L270" s="72">
        <f>_xlfn.IFNA(IF(C270 &lt; "2019-20", $J270, SUM('Stata dataset (nominal)'!E269:F269, 'Stata dataset (nominal)'!H269:K269, 'Stata dataset (nominal)'!N269, 'Stata dataset (nominal)'!AC269:AD269)), "")</f>
        <v>6.5039688763372183</v>
      </c>
      <c r="M270" s="72">
        <f t="shared" si="35"/>
        <v>5.3489688763372181</v>
      </c>
      <c r="N270" s="72">
        <f>_xlfn.IFNA(SUM('Stata dataset (real)'!O270:T270), "")</f>
        <v>263.142</v>
      </c>
      <c r="O270" s="72">
        <f>_xlfn.IFNA(SUM('Stata dataset (real)'!R270, 'Stata dataset (real)'!S270, 'Stata dataset (real)'!T270)/'Interface nominal'!$N270, "")</f>
        <v>0.48554772708271582</v>
      </c>
      <c r="P270" s="72">
        <f>_xlfn.IFNA(SUM('Stata dataset (real)'!Q270, 'Stata dataset (real)'!T270)/$N270, "")</f>
        <v>0</v>
      </c>
      <c r="Q270" s="72">
        <f>_xlfn.IFNA('Stata dataset (nominal)'!AA269*1000/'Interface nominal'!N270, "")</f>
        <v>184.11732068616945</v>
      </c>
      <c r="R270" s="72">
        <f>_xlfn.IFNA('Stata dataset (real)'!U270, "")</f>
        <v>22.157481515474458</v>
      </c>
      <c r="S270" s="72">
        <f>_xlfn.IFNA('Stata dataset (real)'!Z270, "")</f>
        <v>9.5851510682052048</v>
      </c>
      <c r="T270" s="72">
        <f>IF('Interface nominal'!C270 = "2019-20", 1, 0)</f>
        <v>0</v>
      </c>
      <c r="U270" s="72">
        <f t="shared" si="32"/>
        <v>0</v>
      </c>
    </row>
    <row r="271" spans="1:21" x14ac:dyDescent="0.4">
      <c r="A271" s="63" t="str">
        <f t="shared" si="29"/>
        <v>SES17</v>
      </c>
      <c r="B271" s="63" t="s">
        <v>469</v>
      </c>
      <c r="C271" s="63" t="s">
        <v>249</v>
      </c>
      <c r="D271" s="72">
        <f>_xlfn.IFNA(SUM('Stata dataset (nominal)'!E270:K270, 'Stata dataset (nominal)'!AB270, 'Stata dataset (nominal)'!AD270), "")</f>
        <v>6.46</v>
      </c>
      <c r="E271" s="72">
        <f>_xlfn.IFNA('Stata dataset (nominal)'!F270+'Stata dataset (nominal)'!G270, "")</f>
        <v>1.2750000000000001</v>
      </c>
      <c r="F271" s="72">
        <f t="shared" si="31"/>
        <v>5.1849999999999996</v>
      </c>
      <c r="G271" s="72">
        <f>_xlfn.IFNA(IF(C271 &lt; "2019-20", $D271, SUM('Stata dataset (nominal)'!E270:F270, 'Stata dataset (nominal)'!H270:K270, 'Stata dataset (nominal)'!N270, 'Stata dataset (nominal)'!AB270, 'Stata dataset (nominal)'!AD270)), "")</f>
        <v>6.46</v>
      </c>
      <c r="H271" s="72">
        <f>IFERROR(IF('Interface nominal'!$C271 &lt; "2019-20", $E271, 'Stata dataset (nominal)'!F270+'Stata dataset (nominal)'!N270), "")</f>
        <v>1.2750000000000001</v>
      </c>
      <c r="I271" s="72">
        <f t="shared" si="28"/>
        <v>5.1849999999999996</v>
      </c>
      <c r="J271" s="72">
        <f>_xlfn.IFNA(SUM('Stata dataset (nominal)'!E270:K270, 'Stata dataset (nominal)'!AC270, 'Stata dataset (nominal)'!AD270), "")</f>
        <v>6.6129688763372183</v>
      </c>
      <c r="K271" s="72">
        <f t="shared" si="34"/>
        <v>5.3379688763372179</v>
      </c>
      <c r="L271" s="72">
        <f>_xlfn.IFNA(IF(C271 &lt; "2019-20", $J271, SUM('Stata dataset (nominal)'!E270:F270, 'Stata dataset (nominal)'!H270:K270, 'Stata dataset (nominal)'!N270, 'Stata dataset (nominal)'!AC270:AD270)), "")</f>
        <v>6.6129688763372183</v>
      </c>
      <c r="M271" s="72">
        <f t="shared" si="35"/>
        <v>5.3379688763372179</v>
      </c>
      <c r="N271" s="72">
        <f>_xlfn.IFNA(SUM('Stata dataset (real)'!O271:T271), "")</f>
        <v>263.61500000000001</v>
      </c>
      <c r="O271" s="72">
        <f>_xlfn.IFNA(SUM('Stata dataset (real)'!R271, 'Stata dataset (real)'!S271, 'Stata dataset (real)'!T271)/'Interface nominal'!$N271, "")</f>
        <v>0.51205356296113658</v>
      </c>
      <c r="P271" s="72">
        <f>_xlfn.IFNA(SUM('Stata dataset (real)'!Q271, 'Stata dataset (real)'!T271)/$N271, "")</f>
        <v>0</v>
      </c>
      <c r="Q271" s="72">
        <f>_xlfn.IFNA('Stata dataset (nominal)'!AA270*1000/'Interface nominal'!N271, "")</f>
        <v>183.12311514898622</v>
      </c>
      <c r="R271" s="72">
        <f>_xlfn.IFNA('Stata dataset (real)'!U271, "")</f>
        <v>21.659818758011951</v>
      </c>
      <c r="S271" s="72">
        <f>_xlfn.IFNA('Stata dataset (real)'!Z271, "")</f>
        <v>9.2470596010726673</v>
      </c>
      <c r="T271" s="72">
        <f>IF('Interface nominal'!C271 = "2019-20", 1, 0)</f>
        <v>0</v>
      </c>
      <c r="U271" s="72">
        <f t="shared" si="32"/>
        <v>0</v>
      </c>
    </row>
    <row r="272" spans="1:21" x14ac:dyDescent="0.4">
      <c r="A272" s="63" t="str">
        <f t="shared" si="29"/>
        <v>SES18</v>
      </c>
      <c r="B272" s="63" t="s">
        <v>469</v>
      </c>
      <c r="C272" s="63" t="s">
        <v>251</v>
      </c>
      <c r="D272" s="72">
        <f>_xlfn.IFNA(SUM('Stata dataset (nominal)'!E271:K271, 'Stata dataset (nominal)'!AB271, 'Stata dataset (nominal)'!AD271), "")</f>
        <v>7.4420000000000002</v>
      </c>
      <c r="E272" s="72">
        <f>_xlfn.IFNA('Stata dataset (nominal)'!F271+'Stata dataset (nominal)'!G271, "")</f>
        <v>1.4769999999999999</v>
      </c>
      <c r="F272" s="72">
        <f t="shared" si="31"/>
        <v>5.9649999999999999</v>
      </c>
      <c r="G272" s="72">
        <f>_xlfn.IFNA(IF(C272 &lt; "2019-20", $D272, SUM('Stata dataset (nominal)'!E271:F271, 'Stata dataset (nominal)'!H271:K271, 'Stata dataset (nominal)'!N271, 'Stata dataset (nominal)'!AB271, 'Stata dataset (nominal)'!AD271)), "")</f>
        <v>7.4420000000000002</v>
      </c>
      <c r="H272" s="72">
        <f>IFERROR(IF('Interface nominal'!$C272 &lt; "2019-20", $E272, 'Stata dataset (nominal)'!F271+'Stata dataset (nominal)'!N271), "")</f>
        <v>1.4769999999999999</v>
      </c>
      <c r="I272" s="72">
        <f t="shared" si="28"/>
        <v>5.9649999999999999</v>
      </c>
      <c r="J272" s="72">
        <f>_xlfn.IFNA(SUM('Stata dataset (nominal)'!E271:K271, 'Stata dataset (nominal)'!AC271, 'Stata dataset (nominal)'!AD271), "")</f>
        <v>7.5679688763372184</v>
      </c>
      <c r="K272" s="72">
        <f t="shared" si="34"/>
        <v>6.0909688763372181</v>
      </c>
      <c r="L272" s="72">
        <f>_xlfn.IFNA(IF(C272 &lt; "2019-20", $J272, SUM('Stata dataset (nominal)'!E271:F271, 'Stata dataset (nominal)'!H271:K271, 'Stata dataset (nominal)'!N271, 'Stata dataset (nominal)'!AC271:AD271)), "")</f>
        <v>7.5679688763372184</v>
      </c>
      <c r="M272" s="72">
        <f t="shared" si="35"/>
        <v>6.0909688763372181</v>
      </c>
      <c r="N272" s="72">
        <f>_xlfn.IFNA(SUM('Stata dataset (real)'!O272:T272), "")</f>
        <v>265.85199999999998</v>
      </c>
      <c r="O272" s="72">
        <f>_xlfn.IFNA(SUM('Stata dataset (real)'!R272, 'Stata dataset (real)'!S272, 'Stata dataset (real)'!T272)/'Interface nominal'!$N272, "")</f>
        <v>0.53807381550637201</v>
      </c>
      <c r="P272" s="72">
        <f>_xlfn.IFNA(SUM('Stata dataset (real)'!Q272, 'Stata dataset (real)'!T272)/$N272, "")</f>
        <v>0</v>
      </c>
      <c r="Q272" s="72">
        <f>_xlfn.IFNA('Stata dataset (nominal)'!AA271*1000/'Interface nominal'!N272, "")</f>
        <v>189.55283390758771</v>
      </c>
      <c r="R272" s="72">
        <f>_xlfn.IFNA('Stata dataset (real)'!U272, "")</f>
        <v>21.357521204619459</v>
      </c>
      <c r="S272" s="72">
        <f>_xlfn.IFNA('Stata dataset (real)'!Z272, "")</f>
        <v>8.9071151554064141</v>
      </c>
      <c r="T272" s="72">
        <f>IF('Interface nominal'!C272 = "2019-20", 1, 0)</f>
        <v>0</v>
      </c>
      <c r="U272" s="72">
        <f t="shared" si="32"/>
        <v>0</v>
      </c>
    </row>
    <row r="273" spans="1:21" x14ac:dyDescent="0.4">
      <c r="A273" s="63" t="str">
        <f t="shared" si="29"/>
        <v>SES19</v>
      </c>
      <c r="B273" s="63" t="s">
        <v>469</v>
      </c>
      <c r="C273" s="63" t="s">
        <v>253</v>
      </c>
      <c r="D273" s="72">
        <f>_xlfn.IFNA(SUM('Stata dataset (nominal)'!E272:K272, 'Stata dataset (nominal)'!AB272, 'Stata dataset (nominal)'!AD272), "")</f>
        <v>8.343</v>
      </c>
      <c r="E273" s="72">
        <f>_xlfn.IFNA('Stata dataset (nominal)'!F272+'Stata dataset (nominal)'!G272, "")</f>
        <v>1.403</v>
      </c>
      <c r="F273" s="72">
        <f t="shared" si="31"/>
        <v>6.9399999999999995</v>
      </c>
      <c r="G273" s="72">
        <f>_xlfn.IFNA(IF(C273 &lt; "2019-20", $D273, SUM('Stata dataset (nominal)'!E272:F272, 'Stata dataset (nominal)'!H272:K272, 'Stata dataset (nominal)'!N272, 'Stata dataset (nominal)'!AB272, 'Stata dataset (nominal)'!AD272)), "")</f>
        <v>8.343</v>
      </c>
      <c r="H273" s="72">
        <f>IFERROR(IF('Interface nominal'!$C273 &lt; "2019-20", $E273, 'Stata dataset (nominal)'!F272+'Stata dataset (nominal)'!N272), "")</f>
        <v>1.403</v>
      </c>
      <c r="I273" s="72">
        <f t="shared" si="28"/>
        <v>6.9399999999999995</v>
      </c>
      <c r="J273" s="72">
        <f>_xlfn.IFNA(SUM('Stata dataset (nominal)'!E272:K272, 'Stata dataset (nominal)'!AC272, 'Stata dataset (nominal)'!AD272), "")</f>
        <v>8.4519688763372169</v>
      </c>
      <c r="K273" s="72">
        <f t="shared" si="34"/>
        <v>7.0489688763372165</v>
      </c>
      <c r="L273" s="72">
        <f>_xlfn.IFNA(IF(C273 &lt; "2019-20", $J273, SUM('Stata dataset (nominal)'!E272:F272, 'Stata dataset (nominal)'!H272:K272, 'Stata dataset (nominal)'!N272, 'Stata dataset (nominal)'!AC272:AD272)), "")</f>
        <v>8.4519688763372169</v>
      </c>
      <c r="M273" s="72">
        <f t="shared" si="35"/>
        <v>7.0489688763372165</v>
      </c>
      <c r="N273" s="72">
        <f>_xlfn.IFNA(SUM('Stata dataset (real)'!O273:T273), "")</f>
        <v>268.45</v>
      </c>
      <c r="O273" s="72">
        <f>_xlfn.IFNA(SUM('Stata dataset (real)'!R273, 'Stata dataset (real)'!S273, 'Stata dataset (real)'!T273)/'Interface nominal'!$N273, "")</f>
        <v>0.56375861426708884</v>
      </c>
      <c r="P273" s="72">
        <f>_xlfn.IFNA(SUM('Stata dataset (real)'!Q273, 'Stata dataset (real)'!T273)/$N273, "")</f>
        <v>0</v>
      </c>
      <c r="Q273" s="72">
        <f>_xlfn.IFNA('Stata dataset (nominal)'!AA272*1000/'Interface nominal'!N273, "")</f>
        <v>194.76252560998327</v>
      </c>
      <c r="R273" s="72">
        <f>_xlfn.IFNA('Stata dataset (real)'!U273, "")</f>
        <v>20.759240544802783</v>
      </c>
      <c r="S273" s="72">
        <f>_xlfn.IFNA('Stata dataset (real)'!Z273, "")</f>
        <v>8.5693144429806392</v>
      </c>
      <c r="T273" s="72">
        <f>IF('Interface nominal'!C273 = "2019-20", 1, 0)</f>
        <v>0</v>
      </c>
      <c r="U273" s="72">
        <f t="shared" si="32"/>
        <v>0</v>
      </c>
    </row>
    <row r="274" spans="1:21" x14ac:dyDescent="0.4">
      <c r="A274" s="63" t="str">
        <f t="shared" si="29"/>
        <v>SES20</v>
      </c>
      <c r="B274" s="63" t="s">
        <v>469</v>
      </c>
      <c r="C274" s="63" t="s">
        <v>255</v>
      </c>
      <c r="D274" s="72">
        <f>_xlfn.IFNA(SUM('Stata dataset (nominal)'!E273:K273, 'Stata dataset (nominal)'!AB273, 'Stata dataset (nominal)'!AD273), "")</f>
        <v>8.5649999999999995</v>
      </c>
      <c r="E274" s="72">
        <f>_xlfn.IFNA('Stata dataset (nominal)'!F273+'Stata dataset (nominal)'!G273, "")</f>
        <v>1.8359999999999999</v>
      </c>
      <c r="F274" s="72">
        <f t="shared" si="31"/>
        <v>6.7289999999999992</v>
      </c>
      <c r="G274" s="72">
        <f>_xlfn.IFNA(IF(C274 &lt; "2019-20", $D274, SUM('Stata dataset (nominal)'!E273:F273, 'Stata dataset (nominal)'!H273:K273, 'Stata dataset (nominal)'!N273, 'Stata dataset (nominal)'!AB273, 'Stata dataset (nominal)'!AD273)), "")</f>
        <v>7.024</v>
      </c>
      <c r="H274" s="72" t="str">
        <f>IFERROR(IF('Interface nominal'!$C274 &lt; "2019-20", $E274, 'Stata dataset (nominal)'!F273+'Stata dataset (nominal)'!N273), "")</f>
        <v/>
      </c>
      <c r="I274" s="72" t="str">
        <f t="shared" si="28"/>
        <v/>
      </c>
      <c r="J274" s="72">
        <f>_xlfn.IFNA(SUM('Stata dataset (nominal)'!E273:K273, 'Stata dataset (nominal)'!AC273, 'Stata dataset (nominal)'!AD273), "")</f>
        <v>8.6969688763372162</v>
      </c>
      <c r="K274" s="72">
        <f t="shared" si="34"/>
        <v>6.8609688763372159</v>
      </c>
      <c r="L274" s="72">
        <f>_xlfn.IFNA(IF(C274 &lt; "2019-20", $J274, SUM('Stata dataset (nominal)'!E273:F273, 'Stata dataset (nominal)'!H273:K273, 'Stata dataset (nominal)'!N273, 'Stata dataset (nominal)'!AC273:AD273)), "")</f>
        <v>7.1559688763372185</v>
      </c>
      <c r="M274" s="72">
        <f t="shared" si="35"/>
        <v>5.319968876337219</v>
      </c>
      <c r="N274" s="72">
        <f>_xlfn.IFNA(SUM('Stata dataset (real)'!O274:T274), "")</f>
        <v>271.03999999999996</v>
      </c>
      <c r="O274" s="72">
        <f>_xlfn.IFNA(SUM('Stata dataset (real)'!R274, 'Stata dataset (real)'!S274, 'Stata dataset (real)'!T274)/'Interface nominal'!$N274, "")</f>
        <v>0.59900752656434475</v>
      </c>
      <c r="P274" s="72">
        <f>_xlfn.IFNA(SUM('Stata dataset (real)'!Q274, 'Stata dataset (real)'!T274)/$N274, "")</f>
        <v>0</v>
      </c>
      <c r="Q274" s="72">
        <f>_xlfn.IFNA('Stata dataset (nominal)'!AA273*1000/'Interface nominal'!N274, "")</f>
        <v>200.34681227863049</v>
      </c>
      <c r="R274" s="72">
        <f>_xlfn.IFNA('Stata dataset (real)'!U274, "")</f>
        <v>20.069473078409192</v>
      </c>
      <c r="S274" s="72">
        <f>_xlfn.IFNA('Stata dataset (real)'!Z274, "")</f>
        <v>8.2320452331801874</v>
      </c>
      <c r="T274" s="72">
        <f>IF('Interface nominal'!C274 = "2019-20", 1, 0)</f>
        <v>1</v>
      </c>
      <c r="U274" s="72">
        <f t="shared" si="32"/>
        <v>0</v>
      </c>
    </row>
    <row r="275" spans="1:21" x14ac:dyDescent="0.4">
      <c r="A275" s="63" t="str">
        <f t="shared" si="29"/>
        <v>SES21</v>
      </c>
      <c r="B275" s="63" t="s">
        <v>469</v>
      </c>
      <c r="C275" s="63" t="s">
        <v>257</v>
      </c>
      <c r="D275" s="72">
        <f>_xlfn.IFNA(SUM('Stata dataset (nominal)'!E274:K274, 'Stata dataset (nominal)'!AB274, 'Stata dataset (nominal)'!AD274), "")</f>
        <v>8.4930752019785967</v>
      </c>
      <c r="E275" s="72">
        <f>_xlfn.IFNA('Stata dataset (nominal)'!F274+'Stata dataset (nominal)'!G274, "")</f>
        <v>2.7475488440909093</v>
      </c>
      <c r="F275" s="72">
        <f t="shared" si="31"/>
        <v>5.7455263578876874</v>
      </c>
      <c r="G275" s="72">
        <f>_xlfn.IFNA(IF(C275 &lt; "2019-20", $D275, SUM('Stata dataset (nominal)'!E274:F274, 'Stata dataset (nominal)'!H274:K274, 'Stata dataset (nominal)'!N274, 'Stata dataset (nominal)'!AB274, 'Stata dataset (nominal)'!AD274)), "")</f>
        <v>5.9048609519785975</v>
      </c>
      <c r="H275" s="72" t="str">
        <f>IFERROR(IF('Interface nominal'!$C275 &lt; "2019-20", $E275, 'Stata dataset (nominal)'!F274+'Stata dataset (nominal)'!N274), "")</f>
        <v/>
      </c>
      <c r="I275" s="72" t="str">
        <f t="shared" si="28"/>
        <v/>
      </c>
      <c r="J275" s="72">
        <f>_xlfn.IFNA(SUM('Stata dataset (nominal)'!E274:K274, 'Stata dataset (nominal)'!AC274, 'Stata dataset (nominal)'!AD274), "")</f>
        <v>8.6915844683158134</v>
      </c>
      <c r="K275" s="72">
        <f t="shared" si="34"/>
        <v>5.9440356242249042</v>
      </c>
      <c r="L275" s="72">
        <f>_xlfn.IFNA(IF(C275 &lt; "2019-20", $J275, SUM('Stata dataset (nominal)'!E274:F274, 'Stata dataset (nominal)'!H274:K274, 'Stata dataset (nominal)'!N274, 'Stata dataset (nominal)'!AC274:AD274)), "")</f>
        <v>6.1033702183158152</v>
      </c>
      <c r="M275" s="72">
        <f t="shared" si="35"/>
        <v>3.3558213742249059</v>
      </c>
      <c r="N275" s="72">
        <f>_xlfn.IFNA(SUM('Stata dataset (real)'!O275:T275), "")</f>
        <v>283.654</v>
      </c>
      <c r="O275" s="72">
        <f>_xlfn.IFNA(SUM('Stata dataset (real)'!R275, 'Stata dataset (real)'!S275, 'Stata dataset (real)'!T275)/'Interface nominal'!$N275, "")</f>
        <v>0.6428465665916927</v>
      </c>
      <c r="P275" s="72">
        <f>_xlfn.IFNA(SUM('Stata dataset (real)'!Q275, 'Stata dataset (real)'!T275)/$N275, "")</f>
        <v>0</v>
      </c>
      <c r="Q275" s="72">
        <f>_xlfn.IFNA('Stata dataset (nominal)'!AA274*1000/'Interface nominal'!N275, "")</f>
        <v>187.57281141813618</v>
      </c>
      <c r="R275" s="72">
        <f>_xlfn.IFNA('Stata dataset (real)'!U275, "")</f>
        <v>19.98416307548667</v>
      </c>
      <c r="S275" s="72">
        <f>_xlfn.IFNA('Stata dataset (real)'!Z275, "")</f>
        <v>8.2320452331801874</v>
      </c>
      <c r="T275" s="72">
        <f>IF('Interface nominal'!C275 = "2019-20", 1, 0)</f>
        <v>0</v>
      </c>
      <c r="U275" s="72">
        <f t="shared" si="32"/>
        <v>1</v>
      </c>
    </row>
    <row r="276" spans="1:21" x14ac:dyDescent="0.4">
      <c r="A276" s="63" t="str">
        <f t="shared" si="29"/>
        <v>SES22</v>
      </c>
      <c r="B276" s="63" t="s">
        <v>469</v>
      </c>
      <c r="C276" s="63" t="s">
        <v>259</v>
      </c>
      <c r="D276" s="72">
        <f>_xlfn.IFNA(SUM('Stata dataset (nominal)'!E275:K275, 'Stata dataset (nominal)'!AB275, 'Stata dataset (nominal)'!AD275), "")</f>
        <v>8.807487642130452</v>
      </c>
      <c r="E276" s="72">
        <f>_xlfn.IFNA('Stata dataset (nominal)'!F275+'Stata dataset (nominal)'!G275, "")</f>
        <v>0.14489367657580904</v>
      </c>
      <c r="F276" s="72">
        <f t="shared" si="31"/>
        <v>8.6625939655546436</v>
      </c>
      <c r="G276" s="72">
        <f>_xlfn.IFNA(IF(C276 &lt; "2019-20", $D276, SUM('Stata dataset (nominal)'!E275:F275, 'Stata dataset (nominal)'!H275:K275, 'Stata dataset (nominal)'!N275, 'Stata dataset (nominal)'!AB275, 'Stata dataset (nominal)'!AD275)), "")</f>
        <v>9.1602721721304512</v>
      </c>
      <c r="H276" s="72" t="str">
        <f>IFERROR(IF('Interface nominal'!$C276 &lt; "2019-20", $E276, 'Stata dataset (nominal)'!F275+'Stata dataset (nominal)'!N275), "")</f>
        <v/>
      </c>
      <c r="I276" s="72" t="str">
        <f t="shared" si="28"/>
        <v/>
      </c>
      <c r="J276" s="72">
        <f>_xlfn.IFNA(SUM('Stata dataset (nominal)'!E275:K275, 'Stata dataset (nominal)'!AC275, 'Stata dataset (nominal)'!AD275), "")</f>
        <v>8.6432395663372166</v>
      </c>
      <c r="K276" s="72">
        <f t="shared" si="34"/>
        <v>8.4983458897614081</v>
      </c>
      <c r="L276" s="72">
        <f>_xlfn.IFNA(IF(C276 &lt; "2019-20", $J276, SUM('Stata dataset (nominal)'!E275:F275, 'Stata dataset (nominal)'!H275:K275, 'Stata dataset (nominal)'!N275, 'Stata dataset (nominal)'!AC275:AD275)), "")</f>
        <v>8.9960240963372158</v>
      </c>
      <c r="M276" s="72">
        <f t="shared" si="35"/>
        <v>8.8511304197614074</v>
      </c>
      <c r="N276" s="72">
        <f>_xlfn.IFNA(SUM('Stata dataset (real)'!O276:T276), "")</f>
        <v>274.01099999999997</v>
      </c>
      <c r="O276" s="72">
        <f>_xlfn.IFNA(SUM('Stata dataset (real)'!R276, 'Stata dataset (real)'!S276, 'Stata dataset (real)'!T276)/'Interface nominal'!$N276, "")</f>
        <v>0.67458970625266879</v>
      </c>
      <c r="P276" s="72">
        <f>_xlfn.IFNA(SUM('Stata dataset (real)'!Q276, 'Stata dataset (real)'!T276)/$N276, "")</f>
        <v>0</v>
      </c>
      <c r="Q276" s="72">
        <f>_xlfn.IFNA('Stata dataset (nominal)'!AA275*1000/'Interface nominal'!N276, "")</f>
        <v>181.04470828323426</v>
      </c>
      <c r="R276" s="72">
        <f>_xlfn.IFNA('Stata dataset (real)'!U276, "")</f>
        <v>18.2645477748367</v>
      </c>
      <c r="S276" s="72">
        <f>_xlfn.IFNA('Stata dataset (real)'!Z276, "")</f>
        <v>8.2320452331801874</v>
      </c>
      <c r="T276" s="72">
        <f>IF('Interface nominal'!C276 = "2019-20", 1, 0)</f>
        <v>0</v>
      </c>
      <c r="U276" s="72">
        <f t="shared" si="32"/>
        <v>0</v>
      </c>
    </row>
    <row r="277" spans="1:21" x14ac:dyDescent="0.4">
      <c r="A277" s="63" t="str">
        <f t="shared" si="29"/>
        <v>SES23</v>
      </c>
      <c r="B277" s="63" t="s">
        <v>469</v>
      </c>
      <c r="C277" s="190" t="s">
        <v>261</v>
      </c>
      <c r="D277" s="72">
        <f>_xlfn.IFNA(SUM('Stata dataset (nominal)'!E276:K276, 'Stata dataset (nominal)'!AB276, 'Stata dataset (nominal)'!AD276), "")</f>
        <v>8.4073130654456101</v>
      </c>
      <c r="E277" s="72">
        <f>_xlfn.IFNA('Stata dataset (nominal)'!F276+'Stata dataset (nominal)'!G276, "")</f>
        <v>2.0154162944202469</v>
      </c>
      <c r="F277" s="72">
        <f t="shared" si="31"/>
        <v>6.3918967710253636</v>
      </c>
      <c r="G277" s="72">
        <f>_xlfn.IFNA(IF(C277 &lt; "2019-20", $D277, SUM('Stata dataset (real)'!E277:F277, 'Stata dataset (real)'!H277:K277, 'Stata dataset (real)'!N277, 'Stata dataset (real)'!AB277, 'Stata dataset (real)'!AD277)), "")</f>
        <v>6.8587310954456102</v>
      </c>
      <c r="H277" s="72" t="str">
        <f>IFERROR(IF('Interface nominal'!$C277 &lt; "2019-20", $E277, 'Stata dataset (nominal)'!F276+'Stata dataset (nominal)'!N276), "")</f>
        <v/>
      </c>
      <c r="I277" s="72" t="str">
        <f t="shared" si="28"/>
        <v/>
      </c>
      <c r="J277" s="72">
        <f>_xlfn.IFNA(SUM('Stata dataset (nominal)'!E276:K276, 'Stata dataset (nominal)'!AC276, 'Stata dataset (nominal)'!AD276), "")</f>
        <v>8.1142267701448638</v>
      </c>
      <c r="K277" s="72">
        <f t="shared" si="34"/>
        <v>6.0988104757246173</v>
      </c>
      <c r="L277" s="72">
        <f>_xlfn.IFNA(IF(C277 &lt; "2019-20", $J277, SUM('Stata dataset (nominal)'!E276:F276, 'Stata dataset (nominal)'!H276:K276, 'Stata dataset (nominal)'!N276, 'Stata dataset (nominal)'!AC276:AD276)), "")</f>
        <v>6.565644800144864</v>
      </c>
      <c r="M277" s="72">
        <f t="shared" si="35"/>
        <v>4.5502285057246166</v>
      </c>
      <c r="N277" s="72">
        <f>_xlfn.IFNA(SUM('Stata dataset (real)'!O277:T277), "")</f>
        <v>287.93399999999997</v>
      </c>
      <c r="O277" s="72">
        <f>_xlfn.IFNA(SUM('Stata dataset (real)'!R277, 'Stata dataset (real)'!S277, 'Stata dataset (real)'!T277)/'Interface nominal'!$N277, "")</f>
        <v>0.71602172720137258</v>
      </c>
      <c r="P277" s="72">
        <f>_xlfn.IFNA(SUM('Stata dataset (real)'!Q277, 'Stata dataset (real)'!T277)/$N277, "")</f>
        <v>0</v>
      </c>
      <c r="Q277" s="72">
        <f>_xlfn.IFNA('Stata dataset (nominal)'!AA276*1000/'Interface nominal'!N277, "")</f>
        <v>185.1108407652674</v>
      </c>
      <c r="R277" s="72">
        <f>_xlfn.IFNA('Stata dataset (real)'!U277, "")</f>
        <v>19.368751826876281</v>
      </c>
      <c r="S277" s="72">
        <f>_xlfn.IFNA('Stata dataset (real)'!Z277, "")</f>
        <v>8.2320452331801874</v>
      </c>
      <c r="T277" s="72">
        <f>IF('Interface nominal'!C277 = "2019-20", 1, 0)</f>
        <v>0</v>
      </c>
      <c r="U277" s="72">
        <f t="shared" si="32"/>
        <v>0</v>
      </c>
    </row>
    <row r="278" spans="1:21" x14ac:dyDescent="0.4">
      <c r="A278" s="63" t="str">
        <f t="shared" ref="A278:A284" si="36">B278&amp;RIGHT(C278,2)</f>
        <v>SES24</v>
      </c>
      <c r="B278" s="63" t="s">
        <v>469</v>
      </c>
      <c r="C278" s="160" t="s">
        <v>263</v>
      </c>
      <c r="D278" s="72">
        <f>_xlfn.IFNA(SUM('Stata dataset (nominal)'!E277:K277, 'Stata dataset (nominal)'!AB277, 'Stata dataset (nominal)'!AD277), "")</f>
        <v>9.4295783928458494</v>
      </c>
      <c r="E278" s="72">
        <f>_xlfn.IFNA('Stata dataset (nominal)'!F277+'Stata dataset (nominal)'!G277, "")</f>
        <v>2.2176946389507535</v>
      </c>
      <c r="F278" s="72">
        <f t="shared" si="31"/>
        <v>7.2118837538950959</v>
      </c>
      <c r="G278" s="72"/>
      <c r="H278" s="72"/>
      <c r="I278" s="72"/>
      <c r="J278" s="72">
        <f>_xlfn.IFNA(SUM('Stata dataset (nominal)'!E277:K277, 'Stata dataset (nominal)'!AC277, 'Stata dataset (nominal)'!AD277), "")</f>
        <v>9.0016213632420889</v>
      </c>
      <c r="K278" s="72">
        <f t="shared" si="34"/>
        <v>6.7839267242913355</v>
      </c>
      <c r="L278" s="72">
        <f>_xlfn.IFNA(IF(C278 &lt; "2019-20", $J278, SUM('Stata dataset (nominal)'!E277:F277, 'Stata dataset (nominal)'!H277:K277, 'Stata dataset (nominal)'!N277, 'Stata dataset (nominal)'!AC277:AD277)), "")</f>
        <v>7.3456837832420909</v>
      </c>
      <c r="M278" s="72">
        <f t="shared" si="35"/>
        <v>5.1279891442913375</v>
      </c>
      <c r="N278" s="72">
        <f>_xlfn.IFNA(SUM('Stata dataset (real)'!O278:T278), "")</f>
        <v>289.05400000000003</v>
      </c>
      <c r="O278" s="72">
        <f>_xlfn.IFNA(SUM('Stata dataset (real)'!R278, 'Stata dataset (real)'!S278, 'Stata dataset (real)'!T278)/'Interface nominal'!$N278, "")</f>
        <v>0.75287662512886866</v>
      </c>
      <c r="P278" s="72">
        <f>_xlfn.IFNA(SUM('Stata dataset (real)'!Q278, 'Stata dataset (real)'!T278)/$N278, "")</f>
        <v>0</v>
      </c>
      <c r="Q278" s="72">
        <f>_xlfn.IFNA('Stata dataset (nominal)'!AA277*1000/'Interface nominal'!N278, "")</f>
        <v>201.2422794484109</v>
      </c>
      <c r="R278" s="72">
        <f>_xlfn.IFNA('Stata dataset (real)'!U278, "")</f>
        <v>19.380899039615905</v>
      </c>
      <c r="S278" s="72">
        <f>_xlfn.IFNA('Stata dataset (real)'!Z278, "")</f>
        <v>8.2320452331801874</v>
      </c>
      <c r="T278" s="72">
        <f>IF('Interface nominal'!C278 = "2019-20", 1, 0)</f>
        <v>0</v>
      </c>
      <c r="U278" s="72">
        <f t="shared" si="32"/>
        <v>0</v>
      </c>
    </row>
    <row r="279" spans="1:21" x14ac:dyDescent="0.4">
      <c r="A279" s="63" t="str">
        <f t="shared" si="36"/>
        <v>SES25</v>
      </c>
      <c r="B279" s="63" t="s">
        <v>469</v>
      </c>
      <c r="C279" s="160" t="s">
        <v>516</v>
      </c>
      <c r="D279" s="72">
        <f>_xlfn.IFNA(SUM('Stata dataset (nominal)'!E278:K278, 'Stata dataset (nominal)'!AB278, 'Stata dataset (nominal)'!AD278), "")</f>
        <v>7.2157381751149794</v>
      </c>
      <c r="E279" s="72">
        <f>_xlfn.IFNA('Stata dataset (nominal)'!F278+'Stata dataset (nominal)'!G278, "")</f>
        <v>0.50348583882400066</v>
      </c>
      <c r="F279" s="72">
        <f t="shared" si="31"/>
        <v>6.7122523362909785</v>
      </c>
      <c r="G279" s="72"/>
      <c r="H279" s="72"/>
      <c r="I279" s="72"/>
      <c r="J279" s="72">
        <f>_xlfn.IFNA(SUM('Stata dataset (nominal)'!E278:K278, 'Stata dataset (nominal)'!AC278, 'Stata dataset (nominal)'!AD278), "")</f>
        <v>6.7392641767392281</v>
      </c>
      <c r="K279" s="72">
        <f t="shared" si="34"/>
        <v>6.2357783379152272</v>
      </c>
      <c r="L279" s="72">
        <f>_xlfn.IFNA(IF(C279 &lt; "2019-20", $J279, SUM('Stata dataset (nominal)'!E278:F278, 'Stata dataset (nominal)'!H278:K278, 'Stata dataset (nominal)'!N278, 'Stata dataset (nominal)'!AC278:AD278)), "")</f>
        <v>6.7392641767392281</v>
      </c>
      <c r="M279" s="72">
        <f t="shared" si="35"/>
        <v>6.2357783379152272</v>
      </c>
      <c r="N279" s="72">
        <f>_xlfn.IFNA(SUM('Stata dataset (real)'!O279:T279), "")</f>
        <v>293.92</v>
      </c>
      <c r="O279" s="72">
        <f>_xlfn.IFNA(SUM('Stata dataset (real)'!R279, 'Stata dataset (real)'!S279, 'Stata dataset (real)'!T279)/'Interface nominal'!$N279, "")</f>
        <v>0.83468290691344582</v>
      </c>
      <c r="P279" s="72">
        <f>_xlfn.IFNA(SUM('Stata dataset (real)'!Q279, 'Stata dataset (real)'!T279)/$N279, "")</f>
        <v>0</v>
      </c>
      <c r="Q279" s="72">
        <f>_xlfn.IFNA('Stata dataset (nominal)'!AA278*1000/'Interface nominal'!N279, "")</f>
        <v>273.64320438641232</v>
      </c>
      <c r="R279" s="72" t="str">
        <f>_xlfn.IFNA('Stata dataset (real)'!U279, "")</f>
        <v/>
      </c>
      <c r="S279" s="72" t="str">
        <f>_xlfn.IFNA('Stata dataset (real)'!Z279, "")</f>
        <v/>
      </c>
      <c r="T279" s="72">
        <f>IF('Interface nominal'!C279 = "2019-20", 1, 0)</f>
        <v>0</v>
      </c>
      <c r="U279" s="72">
        <f t="shared" si="32"/>
        <v>0</v>
      </c>
    </row>
    <row r="280" spans="1:21" x14ac:dyDescent="0.4">
      <c r="A280" s="63" t="str">
        <f t="shared" si="36"/>
        <v>SES26</v>
      </c>
      <c r="B280" s="63" t="s">
        <v>469</v>
      </c>
      <c r="C280" s="160" t="s">
        <v>518</v>
      </c>
      <c r="D280" s="72">
        <f>_xlfn.IFNA(SUM('Stata dataset (nominal)'!E279:K279, 'Stata dataset (nominal)'!AB279, 'Stata dataset (nominal)'!AD279), "")</f>
        <v>8.3091610009901533</v>
      </c>
      <c r="E280" s="72">
        <f>_xlfn.IFNA('Stata dataset (nominal)'!F279+'Stata dataset (nominal)'!G279, "")</f>
        <v>1.5659779484887237</v>
      </c>
      <c r="F280" s="72">
        <f t="shared" si="31"/>
        <v>6.7431830525014291</v>
      </c>
      <c r="G280" s="72"/>
      <c r="H280" s="72"/>
      <c r="I280" s="72"/>
      <c r="J280" s="72">
        <f>_xlfn.IFNA(SUM('Stata dataset (nominal)'!E279:K279, 'Stata dataset (nominal)'!AC279, 'Stata dataset (nominal)'!AD279), "")</f>
        <v>7.833599156361033</v>
      </c>
      <c r="K280" s="72">
        <f t="shared" si="34"/>
        <v>6.2676212078723097</v>
      </c>
      <c r="L280" s="72">
        <f>_xlfn.IFNA(IF(C280 &lt; "2019-20", $J280, SUM('Stata dataset (nominal)'!E279:F279, 'Stata dataset (nominal)'!H279:K279, 'Stata dataset (nominal)'!N279, 'Stata dataset (nominal)'!AC279:AD279)), "")</f>
        <v>6.7736780864642601</v>
      </c>
      <c r="M280" s="72">
        <f t="shared" si="35"/>
        <v>5.2077001379755359</v>
      </c>
      <c r="N280" s="72">
        <f>_xlfn.IFNA(SUM('Stata dataset (real)'!O280:T280), "")</f>
        <v>295.96999999999997</v>
      </c>
      <c r="O280" s="72">
        <f>_xlfn.IFNA(SUM('Stata dataset (real)'!R280, 'Stata dataset (real)'!S280, 'Stata dataset (real)'!T280)/'Interface nominal'!$N280, "")</f>
        <v>0.84261918437679495</v>
      </c>
      <c r="P280" s="72">
        <f>_xlfn.IFNA(SUM('Stata dataset (real)'!Q280, 'Stata dataset (real)'!T280)/$N280, "")</f>
        <v>0</v>
      </c>
      <c r="Q280" s="72">
        <f>_xlfn.IFNA('Stata dataset (nominal)'!AA279*1000/'Interface nominal'!N280, "")</f>
        <v>298.32764303582309</v>
      </c>
      <c r="R280" s="72" t="str">
        <f>_xlfn.IFNA('Stata dataset (real)'!U280, "")</f>
        <v/>
      </c>
      <c r="S280" s="72" t="str">
        <f>_xlfn.IFNA('Stata dataset (real)'!Z280, "")</f>
        <v/>
      </c>
      <c r="T280" s="72">
        <f>IF('Interface nominal'!C280 = "2019-20", 1, 0)</f>
        <v>0</v>
      </c>
      <c r="U280" s="72">
        <f t="shared" si="32"/>
        <v>0</v>
      </c>
    </row>
    <row r="281" spans="1:21" x14ac:dyDescent="0.4">
      <c r="A281" s="63" t="str">
        <f t="shared" si="36"/>
        <v>SES27</v>
      </c>
      <c r="B281" s="63" t="s">
        <v>469</v>
      </c>
      <c r="C281" s="160" t="s">
        <v>519</v>
      </c>
      <c r="D281" s="72">
        <f>_xlfn.IFNA(SUM('Stata dataset (nominal)'!E280:K280, 'Stata dataset (nominal)'!AB280, 'Stata dataset (nominal)'!AD280), "")</f>
        <v>8.6368953267302366</v>
      </c>
      <c r="E281" s="72">
        <f>_xlfn.IFNA('Stata dataset (nominal)'!F280+'Stata dataset (nominal)'!G280, "")</f>
        <v>1.6302435818752343</v>
      </c>
      <c r="F281" s="72">
        <f t="shared" si="31"/>
        <v>7.0066517448550023</v>
      </c>
      <c r="G281" s="72"/>
      <c r="H281" s="72"/>
      <c r="I281" s="72"/>
      <c r="J281" s="72">
        <f>_xlfn.IFNA(SUM('Stata dataset (nominal)'!E280:K280, 'Stata dataset (nominal)'!AC280, 'Stata dataset (nominal)'!AD280), "")</f>
        <v>8.1164277919551342</v>
      </c>
      <c r="K281" s="72">
        <f t="shared" si="34"/>
        <v>6.4861842100798999</v>
      </c>
      <c r="L281" s="72">
        <f>_xlfn.IFNA(IF(C281 &lt; "2019-20", $J281, SUM('Stata dataset (nominal)'!E280:F280, 'Stata dataset (nominal)'!H280:K280, 'Stata dataset (nominal)'!N280, 'Stata dataset (nominal)'!AC280:AD280)), "")</f>
        <v>7.0098881842771101</v>
      </c>
      <c r="M281" s="72">
        <f t="shared" si="35"/>
        <v>5.3796446024018758</v>
      </c>
      <c r="N281" s="72">
        <f>_xlfn.IFNA(SUM('Stata dataset (real)'!O281:T281), "")</f>
        <v>298.73</v>
      </c>
      <c r="O281" s="72">
        <f>_xlfn.IFNA(SUM('Stata dataset (real)'!R281, 'Stata dataset (real)'!S281, 'Stata dataset (real)'!T281)/'Interface nominal'!$N281, "")</f>
        <v>0.85040002678003546</v>
      </c>
      <c r="P281" s="72">
        <f>_xlfn.IFNA(SUM('Stata dataset (real)'!Q281, 'Stata dataset (real)'!T281)/$N281, "")</f>
        <v>0</v>
      </c>
      <c r="Q281" s="72">
        <f>_xlfn.IFNA('Stata dataset (nominal)'!AA280*1000/'Interface nominal'!N281, "")</f>
        <v>325.79905571354885</v>
      </c>
      <c r="R281" s="72" t="str">
        <f>_xlfn.IFNA('Stata dataset (real)'!U281, "")</f>
        <v/>
      </c>
      <c r="S281" s="72" t="str">
        <f>_xlfn.IFNA('Stata dataset (real)'!Z281, "")</f>
        <v/>
      </c>
      <c r="T281" s="72">
        <f>IF('Interface nominal'!C281 = "2019-20", 1, 0)</f>
        <v>0</v>
      </c>
      <c r="U281" s="72">
        <f t="shared" si="32"/>
        <v>0</v>
      </c>
    </row>
    <row r="282" spans="1:21" x14ac:dyDescent="0.4">
      <c r="A282" s="63" t="str">
        <f t="shared" si="36"/>
        <v>SES28</v>
      </c>
      <c r="B282" s="63" t="s">
        <v>469</v>
      </c>
      <c r="C282" s="160" t="s">
        <v>520</v>
      </c>
      <c r="D282" s="72">
        <f>_xlfn.IFNA(SUM('Stata dataset (nominal)'!E281:K281, 'Stata dataset (nominal)'!AB281, 'Stata dataset (nominal)'!AD281), "")</f>
        <v>8.9434715692555216</v>
      </c>
      <c r="E282" s="72">
        <f>_xlfn.IFNA('Stata dataset (nominal)'!F281+'Stata dataset (nominal)'!G281, "")</f>
        <v>1.6811973716303239</v>
      </c>
      <c r="F282" s="72">
        <f t="shared" si="31"/>
        <v>7.2622741976251977</v>
      </c>
      <c r="G282" s="72"/>
      <c r="H282" s="72"/>
      <c r="I282" s="72"/>
      <c r="J282" s="72">
        <f>_xlfn.IFNA(SUM('Stata dataset (nominal)'!E281:K281, 'Stata dataset (nominal)'!AC281, 'Stata dataset (nominal)'!AD281), "")</f>
        <v>8.3520253787959309</v>
      </c>
      <c r="K282" s="72">
        <f t="shared" si="34"/>
        <v>6.670828007165607</v>
      </c>
      <c r="L282" s="72">
        <f>_xlfn.IFNA(IF(C282 &lt; "2019-20", $J282, SUM('Stata dataset (nominal)'!E281:F281, 'Stata dataset (nominal)'!H281:K281, 'Stata dataset (nominal)'!N281, 'Stata dataset (nominal)'!AC281:AD281)), "")</f>
        <v>7.2094403908702693</v>
      </c>
      <c r="M282" s="72">
        <f t="shared" si="35"/>
        <v>5.5282430192399454</v>
      </c>
      <c r="N282" s="72">
        <f>_xlfn.IFNA(SUM('Stata dataset (real)'!O282:T282), "")</f>
        <v>301.52</v>
      </c>
      <c r="O282" s="72">
        <f>_xlfn.IFNA(SUM('Stata dataset (real)'!R282, 'Stata dataset (real)'!S282, 'Stata dataset (real)'!T282)/'Interface nominal'!$N282, "")</f>
        <v>0.85768771557442303</v>
      </c>
      <c r="P282" s="72">
        <f>_xlfn.IFNA(SUM('Stata dataset (real)'!Q282, 'Stata dataset (real)'!T282)/$N282, "")</f>
        <v>0</v>
      </c>
      <c r="Q282" s="72">
        <f>_xlfn.IFNA('Stata dataset (nominal)'!AA281*1000/'Interface nominal'!N282, "")</f>
        <v>346.21720297035262</v>
      </c>
      <c r="R282" s="72" t="str">
        <f>_xlfn.IFNA('Stata dataset (real)'!U282, "")</f>
        <v/>
      </c>
      <c r="S282" s="72" t="str">
        <f>_xlfn.IFNA('Stata dataset (real)'!Z282, "")</f>
        <v/>
      </c>
      <c r="T282" s="72">
        <f>IF('Interface nominal'!C282 = "2019-20", 1, 0)</f>
        <v>0</v>
      </c>
      <c r="U282" s="72">
        <f t="shared" si="32"/>
        <v>0</v>
      </c>
    </row>
    <row r="283" spans="1:21" x14ac:dyDescent="0.4">
      <c r="A283" s="63" t="str">
        <f t="shared" si="36"/>
        <v>SES29</v>
      </c>
      <c r="B283" s="63" t="s">
        <v>469</v>
      </c>
      <c r="C283" s="160" t="s">
        <v>521</v>
      </c>
      <c r="D283" s="72">
        <f>_xlfn.IFNA(SUM('Stata dataset (nominal)'!E282:K282, 'Stata dataset (nominal)'!AB282, 'Stata dataset (nominal)'!AD282), "")</f>
        <v>9.1556616583080999</v>
      </c>
      <c r="E283" s="72">
        <f>_xlfn.IFNA('Stata dataset (nominal)'!F282+'Stata dataset (nominal)'!G282, "")</f>
        <v>1.7262954750517387</v>
      </c>
      <c r="F283" s="72">
        <f t="shared" si="31"/>
        <v>7.4293661832563611</v>
      </c>
      <c r="G283" s="72"/>
      <c r="H283" s="72"/>
      <c r="I283" s="72"/>
      <c r="J283" s="72">
        <f>_xlfn.IFNA(SUM('Stata dataset (nominal)'!E282:K282, 'Stata dataset (nominal)'!AC282, 'Stata dataset (nominal)'!AD282), "")</f>
        <v>8.4914133581793365</v>
      </c>
      <c r="K283" s="72">
        <f t="shared" si="34"/>
        <v>6.7651178831275978</v>
      </c>
      <c r="L283" s="72">
        <f>_xlfn.IFNA(IF(C283 &lt; "2019-20", $J283, SUM('Stata dataset (nominal)'!E282:F282, 'Stata dataset (nominal)'!H282:K282, 'Stata dataset (nominal)'!N282, 'Stata dataset (nominal)'!AC282:AD282)), "")</f>
        <v>7.3113433689533958</v>
      </c>
      <c r="M283" s="72">
        <f t="shared" si="35"/>
        <v>5.585047893901657</v>
      </c>
      <c r="N283" s="72">
        <f>_xlfn.IFNA(SUM('Stata dataset (real)'!O283:T283), "")</f>
        <v>303.82</v>
      </c>
      <c r="O283" s="72">
        <f>_xlfn.IFNA(SUM('Stata dataset (real)'!R283, 'Stata dataset (real)'!S283, 'Stata dataset (real)'!T283)/'Interface nominal'!$N283, "")</f>
        <v>0.86429464814692902</v>
      </c>
      <c r="P283" s="72">
        <f>_xlfn.IFNA(SUM('Stata dataset (real)'!Q283, 'Stata dataset (real)'!T283)/$N283, "")</f>
        <v>0</v>
      </c>
      <c r="Q283" s="72">
        <f>_xlfn.IFNA('Stata dataset (nominal)'!AA282*1000/'Interface nominal'!N283, "")</f>
        <v>360.74809119226688</v>
      </c>
      <c r="R283" s="72" t="str">
        <f>_xlfn.IFNA('Stata dataset (real)'!U283, "")</f>
        <v/>
      </c>
      <c r="S283" s="72" t="str">
        <f>_xlfn.IFNA('Stata dataset (real)'!Z283, "")</f>
        <v/>
      </c>
      <c r="T283" s="72">
        <f>IF('Interface nominal'!C283 = "2019-20", 1, 0)</f>
        <v>0</v>
      </c>
      <c r="U283" s="72">
        <f t="shared" si="32"/>
        <v>0</v>
      </c>
    </row>
    <row r="284" spans="1:21" x14ac:dyDescent="0.4">
      <c r="A284" s="63" t="str">
        <f t="shared" si="36"/>
        <v>SES30</v>
      </c>
      <c r="B284" s="63" t="s">
        <v>469</v>
      </c>
      <c r="C284" s="160" t="s">
        <v>522</v>
      </c>
      <c r="D284" s="72">
        <f>_xlfn.IFNA(SUM('Stata dataset (nominal)'!E283:K283, 'Stata dataset (nominal)'!AB283, 'Stata dataset (nominal)'!AD283), "")</f>
        <v>9.3588548649809873</v>
      </c>
      <c r="E284" s="72">
        <f>_xlfn.IFNA('Stata dataset (nominal)'!F283+'Stata dataset (nominal)'!G283, "")</f>
        <v>1.7749881520794826</v>
      </c>
      <c r="F284" s="72">
        <f t="shared" si="31"/>
        <v>7.5838667129015045</v>
      </c>
      <c r="G284" s="72"/>
      <c r="H284" s="72"/>
      <c r="I284" s="72"/>
      <c r="J284" s="72">
        <f>_xlfn.IFNA(SUM('Stata dataset (nominal)'!E283:K283, 'Stata dataset (nominal)'!AC283, 'Stata dataset (nominal)'!AD283), "")</f>
        <v>8.6359470343040492</v>
      </c>
      <c r="K284" s="72">
        <f t="shared" si="34"/>
        <v>6.8609588822245664</v>
      </c>
      <c r="L284" s="72">
        <f>_xlfn.IFNA(IF(C284 &lt; "2019-20", $J284, SUM('Stata dataset (nominal)'!E283:F283, 'Stata dataset (nominal)'!H283:K283, 'Stata dataset (nominal)'!N283, 'Stata dataset (nominal)'!AC283:AD283)), "")</f>
        <v>7.4149227101159694</v>
      </c>
      <c r="M284" s="72">
        <f t="shared" si="35"/>
        <v>5.6399345580364866</v>
      </c>
      <c r="N284" s="72">
        <f>_xlfn.IFNA(SUM('Stata dataset (real)'!O284:T284), "")</f>
        <v>306.02</v>
      </c>
      <c r="O284" s="72">
        <f>_xlfn.IFNA(SUM('Stata dataset (real)'!R284, 'Stata dataset (real)'!S284, 'Stata dataset (real)'!T284)/'Interface nominal'!$N284, "")</f>
        <v>0.8704333050127443</v>
      </c>
      <c r="P284" s="72">
        <f>_xlfn.IFNA(SUM('Stata dataset (real)'!Q284, 'Stata dataset (real)'!T284)/$N284, "")</f>
        <v>0</v>
      </c>
      <c r="Q284" s="72">
        <f>_xlfn.IFNA('Stata dataset (nominal)'!AA283*1000/'Interface nominal'!N284, "")</f>
        <v>374.82052006498867</v>
      </c>
      <c r="R284" s="72" t="str">
        <f>_xlfn.IFNA('Stata dataset (real)'!U284, "")</f>
        <v/>
      </c>
      <c r="S284" s="72" t="str">
        <f>_xlfn.IFNA('Stata dataset (real)'!Z284, "")</f>
        <v/>
      </c>
      <c r="T284" s="72">
        <f>IF('Interface nominal'!C284 = "2019-20", 1, 0)</f>
        <v>0</v>
      </c>
      <c r="U284" s="72">
        <f t="shared" si="32"/>
        <v>0</v>
      </c>
    </row>
    <row r="285" spans="1:21" x14ac:dyDescent="0.4">
      <c r="A285" s="63" t="str">
        <f t="shared" si="29"/>
        <v>SEW14</v>
      </c>
      <c r="B285" s="63" t="s">
        <v>481</v>
      </c>
      <c r="C285" s="63" t="s">
        <v>243</v>
      </c>
      <c r="D285" s="72">
        <f>_xlfn.IFNA(SUM('Stata dataset (nominal)'!E284:K284, 'Stata dataset (nominal)'!AB284, 'Stata dataset (nominal)'!AD284), "")</f>
        <v>17.848999999999997</v>
      </c>
      <c r="E285" s="72">
        <f>_xlfn.IFNA('Stata dataset (nominal)'!F284+'Stata dataset (nominal)'!G284, "")</f>
        <v>5.2389999999999999</v>
      </c>
      <c r="F285" s="72">
        <f t="shared" si="31"/>
        <v>12.609999999999996</v>
      </c>
      <c r="G285" s="72">
        <f>_xlfn.IFNA(IF(C285 &lt; "2019-20", $D285, SUM('Stata dataset (nominal)'!E284:F284, 'Stata dataset (nominal)'!H284:K284, 'Stata dataset (nominal)'!N284, 'Stata dataset (nominal)'!AB284, 'Stata dataset (nominal)'!AD284)), "")</f>
        <v>17.848999999999997</v>
      </c>
      <c r="H285" s="72">
        <f>IFERROR(IF('Interface nominal'!$C285 &lt; "2019-20", $E285, 'Stata dataset (nominal)'!F284+'Stata dataset (nominal)'!N284), "")</f>
        <v>5.2389999999999999</v>
      </c>
      <c r="I285" s="72">
        <f t="shared" si="28"/>
        <v>12.609999999999996</v>
      </c>
      <c r="J285" s="72">
        <f>_xlfn.IFNA(SUM('Stata dataset (nominal)'!E284:K284, 'Stata dataset (nominal)'!AC284, 'Stata dataset (nominal)'!AD284), "")</f>
        <v>17.188909090909089</v>
      </c>
      <c r="K285" s="72">
        <f t="shared" si="34"/>
        <v>11.949909090909088</v>
      </c>
      <c r="L285" s="72">
        <f>_xlfn.IFNA(IF(C285 &lt; "2019-20", $J285, SUM('Stata dataset (nominal)'!E284:F284, 'Stata dataset (nominal)'!H284:K284, 'Stata dataset (nominal)'!N284, 'Stata dataset (nominal)'!AC284:AD284)), "")</f>
        <v>17.188909090909089</v>
      </c>
      <c r="M285" s="72">
        <f t="shared" si="35"/>
        <v>11.949909090909088</v>
      </c>
      <c r="N285" s="72">
        <f>_xlfn.IFNA(SUM('Stata dataset (real)'!O285:T285), "")</f>
        <v>819.99700000000007</v>
      </c>
      <c r="O285" s="72">
        <f>_xlfn.IFNA(SUM('Stata dataset (real)'!R285, 'Stata dataset (real)'!S285, 'Stata dataset (real)'!T285)/'Interface nominal'!$N285, "")</f>
        <v>0.60359367168416467</v>
      </c>
      <c r="P285" s="72">
        <f>_xlfn.IFNA(SUM('Stata dataset (real)'!Q285, 'Stata dataset (real)'!T285)/$N285, "")</f>
        <v>0</v>
      </c>
      <c r="Q285" s="72">
        <f>_xlfn.IFNA('Stata dataset (nominal)'!AA284*1000/'Interface nominal'!N285, "")</f>
        <v>202.60186077849909</v>
      </c>
      <c r="R285" s="72">
        <f>_xlfn.IFNA('Stata dataset (real)'!U285, "")</f>
        <v>21.298540354577998</v>
      </c>
      <c r="S285" s="72">
        <f>_xlfn.IFNA('Stata dataset (real)'!Z285, "")</f>
        <v>9.5166697449885351</v>
      </c>
      <c r="T285" s="72">
        <f>IF('Interface nominal'!C285 = "2019-20", 1, 0)</f>
        <v>0</v>
      </c>
      <c r="U285" s="72">
        <f t="shared" si="32"/>
        <v>0</v>
      </c>
    </row>
    <row r="286" spans="1:21" x14ac:dyDescent="0.4">
      <c r="A286" s="63" t="str">
        <f t="shared" si="29"/>
        <v>SEW15</v>
      </c>
      <c r="B286" s="63" t="s">
        <v>481</v>
      </c>
      <c r="C286" s="63" t="s">
        <v>245</v>
      </c>
      <c r="D286" s="72">
        <f>_xlfn.IFNA(SUM('Stata dataset (nominal)'!E285:K285, 'Stata dataset (nominal)'!AB285, 'Stata dataset (nominal)'!AD285), "")</f>
        <v>16.238000000000003</v>
      </c>
      <c r="E286" s="72">
        <f>_xlfn.IFNA('Stata dataset (nominal)'!F285+'Stata dataset (nominal)'!G285, "")</f>
        <v>3.5909999999999997</v>
      </c>
      <c r="F286" s="72">
        <f t="shared" si="31"/>
        <v>12.647000000000004</v>
      </c>
      <c r="G286" s="72">
        <f>_xlfn.IFNA(IF(C286 &lt; "2019-20", $D286, SUM('Stata dataset (nominal)'!E285:F285, 'Stata dataset (nominal)'!H285:K285, 'Stata dataset (nominal)'!N285, 'Stata dataset (nominal)'!AB285, 'Stata dataset (nominal)'!AD285)), "")</f>
        <v>16.238000000000003</v>
      </c>
      <c r="H286" s="72">
        <f>IFERROR(IF('Interface nominal'!$C286 &lt; "2019-20", $E286, 'Stata dataset (nominal)'!F285+'Stata dataset (nominal)'!N285), "")</f>
        <v>3.5909999999999997</v>
      </c>
      <c r="I286" s="72">
        <f t="shared" si="28"/>
        <v>12.647000000000004</v>
      </c>
      <c r="J286" s="72">
        <f>_xlfn.IFNA(SUM('Stata dataset (nominal)'!E285:K285, 'Stata dataset (nominal)'!AC285, 'Stata dataset (nominal)'!AD285), "")</f>
        <v>15.512909090909092</v>
      </c>
      <c r="K286" s="72">
        <f t="shared" si="34"/>
        <v>11.921909090909093</v>
      </c>
      <c r="L286" s="72">
        <f>_xlfn.IFNA(IF(C286 &lt; "2019-20", $J286, SUM('Stata dataset (nominal)'!E285:F285, 'Stata dataset (nominal)'!H285:K285, 'Stata dataset (nominal)'!N285, 'Stata dataset (nominal)'!AC285:AD285)), "")</f>
        <v>15.512909090909092</v>
      </c>
      <c r="M286" s="72">
        <f t="shared" si="35"/>
        <v>11.921909090909093</v>
      </c>
      <c r="N286" s="72">
        <f>_xlfn.IFNA(SUM('Stata dataset (real)'!O286:T286), "")</f>
        <v>829.80399999999997</v>
      </c>
      <c r="O286" s="72">
        <f>_xlfn.IFNA(SUM('Stata dataset (real)'!R286, 'Stata dataset (real)'!S286, 'Stata dataset (real)'!T286)/'Interface nominal'!$N286, "")</f>
        <v>0.6682385237959807</v>
      </c>
      <c r="P286" s="72">
        <f>_xlfn.IFNA(SUM('Stata dataset (real)'!Q286, 'Stata dataset (real)'!T286)/$N286, "")</f>
        <v>0</v>
      </c>
      <c r="Q286" s="72">
        <f>_xlfn.IFNA('Stata dataset (nominal)'!AA285*1000/'Interface nominal'!N286, "")</f>
        <v>202.79409973166673</v>
      </c>
      <c r="R286" s="72">
        <f>_xlfn.IFNA('Stata dataset (real)'!U286, "")</f>
        <v>21.056973111274424</v>
      </c>
      <c r="S286" s="72">
        <f>_xlfn.IFNA('Stata dataset (real)'!Z286, "")</f>
        <v>9.5181837657398436</v>
      </c>
      <c r="T286" s="72">
        <f>IF('Interface nominal'!C286 = "2019-20", 1, 0)</f>
        <v>0</v>
      </c>
      <c r="U286" s="72">
        <f t="shared" si="32"/>
        <v>0</v>
      </c>
    </row>
    <row r="287" spans="1:21" x14ac:dyDescent="0.4">
      <c r="A287" s="63" t="str">
        <f t="shared" si="29"/>
        <v>SEW16</v>
      </c>
      <c r="B287" s="63" t="s">
        <v>481</v>
      </c>
      <c r="C287" s="63" t="s">
        <v>247</v>
      </c>
      <c r="D287" s="72">
        <f>_xlfn.IFNA(SUM('Stata dataset (nominal)'!E286:K286, 'Stata dataset (nominal)'!AB286, 'Stata dataset (nominal)'!AD286), "")</f>
        <v>17.864999999999998</v>
      </c>
      <c r="E287" s="72">
        <f>_xlfn.IFNA('Stata dataset (nominal)'!F286+'Stata dataset (nominal)'!G286, "")</f>
        <v>4.5540000000000003</v>
      </c>
      <c r="F287" s="72">
        <f t="shared" si="31"/>
        <v>13.310999999999998</v>
      </c>
      <c r="G287" s="72">
        <f>_xlfn.IFNA(IF(C287 &lt; "2019-20", $D287, SUM('Stata dataset (nominal)'!E286:F286, 'Stata dataset (nominal)'!H286:K286, 'Stata dataset (nominal)'!N286, 'Stata dataset (nominal)'!AB286, 'Stata dataset (nominal)'!AD286)), "")</f>
        <v>17.864999999999998</v>
      </c>
      <c r="H287" s="72">
        <f>IFERROR(IF('Interface nominal'!$C287 &lt; "2019-20", $E287, 'Stata dataset (nominal)'!F286+'Stata dataset (nominal)'!N286), "")</f>
        <v>4.5540000000000003</v>
      </c>
      <c r="I287" s="72">
        <f t="shared" si="28"/>
        <v>13.310999999999998</v>
      </c>
      <c r="J287" s="72">
        <f>_xlfn.IFNA(SUM('Stata dataset (nominal)'!E286:K286, 'Stata dataset (nominal)'!AC286, 'Stata dataset (nominal)'!AD286), "")</f>
        <v>18.46590909090909</v>
      </c>
      <c r="K287" s="72">
        <f t="shared" si="34"/>
        <v>13.91190909090909</v>
      </c>
      <c r="L287" s="72">
        <f>_xlfn.IFNA(IF(C287 &lt; "2019-20", $J287, SUM('Stata dataset (nominal)'!E286:F286, 'Stata dataset (nominal)'!H286:K286, 'Stata dataset (nominal)'!N286, 'Stata dataset (nominal)'!AC286:AD286)), "")</f>
        <v>18.46590909090909</v>
      </c>
      <c r="M287" s="72">
        <f t="shared" si="35"/>
        <v>13.91190909090909</v>
      </c>
      <c r="N287" s="72">
        <f>_xlfn.IFNA(SUM('Stata dataset (real)'!O287:T287), "")</f>
        <v>837.42200000000003</v>
      </c>
      <c r="O287" s="72">
        <f>_xlfn.IFNA(SUM('Stata dataset (real)'!R287, 'Stata dataset (real)'!S287, 'Stata dataset (real)'!T287)/'Interface nominal'!$N287, "")</f>
        <v>0.7261201640272168</v>
      </c>
      <c r="P287" s="72">
        <f>_xlfn.IFNA(SUM('Stata dataset (real)'!Q287, 'Stata dataset (real)'!T287)/$N287, "")</f>
        <v>0</v>
      </c>
      <c r="Q287" s="72">
        <f>_xlfn.IFNA('Stata dataset (nominal)'!AA286*1000/'Interface nominal'!N287, "")</f>
        <v>189.24628204179015</v>
      </c>
      <c r="R287" s="72">
        <f>_xlfn.IFNA('Stata dataset (real)'!U287, "")</f>
        <v>20.707232033665282</v>
      </c>
      <c r="S287" s="72">
        <f>_xlfn.IFNA('Stata dataset (real)'!Z287, "")</f>
        <v>9.5233636669910382</v>
      </c>
      <c r="T287" s="72">
        <f>IF('Interface nominal'!C287 = "2019-20", 1, 0)</f>
        <v>0</v>
      </c>
      <c r="U287" s="72">
        <f t="shared" si="32"/>
        <v>0</v>
      </c>
    </row>
    <row r="288" spans="1:21" x14ac:dyDescent="0.4">
      <c r="A288" s="63" t="str">
        <f t="shared" si="29"/>
        <v>SEW17</v>
      </c>
      <c r="B288" s="63" t="s">
        <v>481</v>
      </c>
      <c r="C288" s="63" t="s">
        <v>249</v>
      </c>
      <c r="D288" s="72">
        <f>_xlfn.IFNA(SUM('Stata dataset (nominal)'!E287:K287, 'Stata dataset (nominal)'!AB287, 'Stata dataset (nominal)'!AD287), "")</f>
        <v>16.260000000000002</v>
      </c>
      <c r="E288" s="72">
        <f>_xlfn.IFNA('Stata dataset (nominal)'!F287+'Stata dataset (nominal)'!G287, "")</f>
        <v>1.6859999999999999</v>
      </c>
      <c r="F288" s="72">
        <f t="shared" si="31"/>
        <v>14.574000000000002</v>
      </c>
      <c r="G288" s="72">
        <f>_xlfn.IFNA(IF(C288 &lt; "2019-20", $D288, SUM('Stata dataset (nominal)'!E287:F287, 'Stata dataset (nominal)'!H287:K287, 'Stata dataset (nominal)'!N287, 'Stata dataset (nominal)'!AB287, 'Stata dataset (nominal)'!AD287)), "")</f>
        <v>16.260000000000002</v>
      </c>
      <c r="H288" s="72">
        <f>IFERROR(IF('Interface nominal'!$C288 &lt; "2019-20", $E288, 'Stata dataset (nominal)'!F287+'Stata dataset (nominal)'!N287), "")</f>
        <v>1.6859999999999999</v>
      </c>
      <c r="I288" s="72">
        <f t="shared" si="28"/>
        <v>14.574000000000002</v>
      </c>
      <c r="J288" s="72">
        <f>_xlfn.IFNA(SUM('Stata dataset (nominal)'!E287:K287, 'Stata dataset (nominal)'!AC287, 'Stata dataset (nominal)'!AD287), "")</f>
        <v>16.896909090909091</v>
      </c>
      <c r="K288" s="72">
        <f t="shared" si="34"/>
        <v>15.210909090909091</v>
      </c>
      <c r="L288" s="72">
        <f>_xlfn.IFNA(IF(C288 &lt; "2019-20", $J288, SUM('Stata dataset (nominal)'!E287:F287, 'Stata dataset (nominal)'!H287:K287, 'Stata dataset (nominal)'!N287, 'Stata dataset (nominal)'!AC287:AD287)), "")</f>
        <v>16.896909090909091</v>
      </c>
      <c r="M288" s="72">
        <f t="shared" si="35"/>
        <v>15.210909090909091</v>
      </c>
      <c r="N288" s="72">
        <f>_xlfn.IFNA(SUM('Stata dataset (real)'!O288:T288), "")</f>
        <v>845.88800000000003</v>
      </c>
      <c r="O288" s="72">
        <f>_xlfn.IFNA(SUM('Stata dataset (real)'!R288, 'Stata dataset (real)'!S288, 'Stata dataset (real)'!T288)/'Interface nominal'!$N288, "")</f>
        <v>0.78098164295982453</v>
      </c>
      <c r="P288" s="72">
        <f>_xlfn.IFNA(SUM('Stata dataset (real)'!Q288, 'Stata dataset (real)'!T288)/$N288, "")</f>
        <v>0</v>
      </c>
      <c r="Q288" s="72">
        <f>_xlfn.IFNA('Stata dataset (nominal)'!AA287*1000/'Interface nominal'!N288, "")</f>
        <v>198.77336006658095</v>
      </c>
      <c r="R288" s="72">
        <f>_xlfn.IFNA('Stata dataset (real)'!U288, "")</f>
        <v>19.96257266951363</v>
      </c>
      <c r="S288" s="72">
        <f>_xlfn.IFNA('Stata dataset (real)'!Z288, "")</f>
        <v>9.261189044802526</v>
      </c>
      <c r="T288" s="72">
        <f>IF('Interface nominal'!C288 = "2019-20", 1, 0)</f>
        <v>0</v>
      </c>
      <c r="U288" s="72">
        <f t="shared" si="32"/>
        <v>0</v>
      </c>
    </row>
    <row r="289" spans="1:21" x14ac:dyDescent="0.4">
      <c r="A289" s="63" t="str">
        <f t="shared" si="29"/>
        <v>SEW18</v>
      </c>
      <c r="B289" s="63" t="s">
        <v>481</v>
      </c>
      <c r="C289" s="63" t="s">
        <v>251</v>
      </c>
      <c r="D289" s="72">
        <f>_xlfn.IFNA(SUM('Stata dataset (nominal)'!E288:K288, 'Stata dataset (nominal)'!AB288, 'Stata dataset (nominal)'!AD288), "")</f>
        <v>15.684000000000001</v>
      </c>
      <c r="E289" s="72">
        <f>_xlfn.IFNA('Stata dataset (nominal)'!F288+'Stata dataset (nominal)'!G288, "")</f>
        <v>1.6719999999999999</v>
      </c>
      <c r="F289" s="72">
        <f t="shared" si="31"/>
        <v>14.012</v>
      </c>
      <c r="G289" s="72">
        <f>_xlfn.IFNA(IF(C289 &lt; "2019-20", $D289, SUM('Stata dataset (nominal)'!E288:F288, 'Stata dataset (nominal)'!H288:K288, 'Stata dataset (nominal)'!N288, 'Stata dataset (nominal)'!AB288, 'Stata dataset (nominal)'!AD288)), "")</f>
        <v>15.684000000000001</v>
      </c>
      <c r="H289" s="72">
        <f>IFERROR(IF('Interface nominal'!$C289 &lt; "2019-20", $E289, 'Stata dataset (nominal)'!F288+'Stata dataset (nominal)'!N288), "")</f>
        <v>1.6719999999999999</v>
      </c>
      <c r="I289" s="72">
        <f t="shared" si="28"/>
        <v>14.012</v>
      </c>
      <c r="J289" s="72">
        <f>_xlfn.IFNA(SUM('Stata dataset (nominal)'!E288:K288, 'Stata dataset (nominal)'!AC288, 'Stata dataset (nominal)'!AD288), "")</f>
        <v>16.356909090909092</v>
      </c>
      <c r="K289" s="72">
        <f t="shared" si="34"/>
        <v>14.684909090909091</v>
      </c>
      <c r="L289" s="72">
        <f>_xlfn.IFNA(IF(C289 &lt; "2019-20", $J289, SUM('Stata dataset (nominal)'!E288:F288, 'Stata dataset (nominal)'!H288:K288, 'Stata dataset (nominal)'!N288, 'Stata dataset (nominal)'!AC288:AD288)), "")</f>
        <v>16.356909090909092</v>
      </c>
      <c r="M289" s="72">
        <f t="shared" si="35"/>
        <v>14.684909090909091</v>
      </c>
      <c r="N289" s="72">
        <f>_xlfn.IFNA(SUM('Stata dataset (real)'!O289:T289), "")</f>
        <v>854.36900000000003</v>
      </c>
      <c r="O289" s="72">
        <f>_xlfn.IFNA(SUM('Stata dataset (real)'!R289, 'Stata dataset (real)'!S289, 'Stata dataset (real)'!T289)/'Interface nominal'!$N289, "")</f>
        <v>0.83335537689218597</v>
      </c>
      <c r="P289" s="72">
        <f>_xlfn.IFNA(SUM('Stata dataset (real)'!Q289, 'Stata dataset (real)'!T289)/$N289, "")</f>
        <v>0</v>
      </c>
      <c r="Q289" s="72">
        <f>_xlfn.IFNA('Stata dataset (nominal)'!AA288*1000/'Interface nominal'!N289, "")</f>
        <v>200.95298401510354</v>
      </c>
      <c r="R289" s="72">
        <f>_xlfn.IFNA('Stata dataset (real)'!U289, "")</f>
        <v>19.789975647253609</v>
      </c>
      <c r="S289" s="72">
        <f>_xlfn.IFNA('Stata dataset (real)'!Z289, "")</f>
        <v>8.9950716884239093</v>
      </c>
      <c r="T289" s="72">
        <f>IF('Interface nominal'!C289 = "2019-20", 1, 0)</f>
        <v>0</v>
      </c>
      <c r="U289" s="72">
        <f t="shared" si="32"/>
        <v>0</v>
      </c>
    </row>
    <row r="290" spans="1:21" x14ac:dyDescent="0.4">
      <c r="A290" s="63" t="str">
        <f t="shared" si="29"/>
        <v>SEW19</v>
      </c>
      <c r="B290" s="63" t="s">
        <v>481</v>
      </c>
      <c r="C290" s="63" t="s">
        <v>253</v>
      </c>
      <c r="D290" s="72">
        <f>_xlfn.IFNA(SUM('Stata dataset (nominal)'!E289:K289, 'Stata dataset (nominal)'!AB289, 'Stata dataset (nominal)'!AD289), "")</f>
        <v>15.959999999999999</v>
      </c>
      <c r="E290" s="72">
        <f>_xlfn.IFNA('Stata dataset (nominal)'!F289+'Stata dataset (nominal)'!G289, "")</f>
        <v>2.2069999999999999</v>
      </c>
      <c r="F290" s="72">
        <f t="shared" si="31"/>
        <v>13.753</v>
      </c>
      <c r="G290" s="72">
        <f>_xlfn.IFNA(IF(C290 &lt; "2019-20", $D290, SUM('Stata dataset (nominal)'!E289:F289, 'Stata dataset (nominal)'!H289:K289, 'Stata dataset (nominal)'!N289, 'Stata dataset (nominal)'!AB289, 'Stata dataset (nominal)'!AD289)), "")</f>
        <v>15.959999999999999</v>
      </c>
      <c r="H290" s="72">
        <f>IFERROR(IF('Interface nominal'!$C290 &lt; "2019-20", $E290, 'Stata dataset (nominal)'!F289+'Stata dataset (nominal)'!N289), "")</f>
        <v>2.2069999999999999</v>
      </c>
      <c r="I290" s="72">
        <f t="shared" si="28"/>
        <v>13.753</v>
      </c>
      <c r="J290" s="72">
        <f>_xlfn.IFNA(SUM('Stata dataset (nominal)'!E289:K289, 'Stata dataset (nominal)'!AC289, 'Stata dataset (nominal)'!AD289), "")</f>
        <v>16.650909090909089</v>
      </c>
      <c r="K290" s="72">
        <f t="shared" si="34"/>
        <v>14.443909090909088</v>
      </c>
      <c r="L290" s="72">
        <f>_xlfn.IFNA(IF(C290 &lt; "2019-20", $J290, SUM('Stata dataset (nominal)'!E289:F289, 'Stata dataset (nominal)'!H289:K289, 'Stata dataset (nominal)'!N289, 'Stata dataset (nominal)'!AC289:AD289)), "")</f>
        <v>16.650909090909089</v>
      </c>
      <c r="M290" s="72">
        <f t="shared" si="35"/>
        <v>14.443909090909088</v>
      </c>
      <c r="N290" s="72">
        <f>_xlfn.IFNA(SUM('Stata dataset (real)'!O290:T290), "")</f>
        <v>861.52200000000005</v>
      </c>
      <c r="O290" s="72">
        <f>_xlfn.IFNA(SUM('Stata dataset (real)'!R290, 'Stata dataset (real)'!S290, 'Stata dataset (real)'!T290)/'Interface nominal'!$N290, "")</f>
        <v>0.87617495548575663</v>
      </c>
      <c r="P290" s="72">
        <f>_xlfn.IFNA(SUM('Stata dataset (real)'!Q290, 'Stata dataset (real)'!T290)/$N290, "")</f>
        <v>0</v>
      </c>
      <c r="Q290" s="72">
        <f>_xlfn.IFNA('Stata dataset (nominal)'!AA289*1000/'Interface nominal'!N290, "")</f>
        <v>208.9836359373295</v>
      </c>
      <c r="R290" s="72">
        <f>_xlfn.IFNA('Stata dataset (real)'!U290, "")</f>
        <v>19.022402845197785</v>
      </c>
      <c r="S290" s="72">
        <f>_xlfn.IFNA('Stata dataset (real)'!Z290, "")</f>
        <v>8.7303470013610109</v>
      </c>
      <c r="T290" s="72">
        <f>IF('Interface nominal'!C290 = "2019-20", 1, 0)</f>
        <v>0</v>
      </c>
      <c r="U290" s="72">
        <f t="shared" si="32"/>
        <v>0</v>
      </c>
    </row>
    <row r="291" spans="1:21" x14ac:dyDescent="0.4">
      <c r="A291" s="63" t="str">
        <f t="shared" si="29"/>
        <v>SEW20</v>
      </c>
      <c r="B291" s="63" t="s">
        <v>481</v>
      </c>
      <c r="C291" s="63" t="s">
        <v>255</v>
      </c>
      <c r="D291" s="72">
        <f>_xlfn.IFNA(SUM('Stata dataset (nominal)'!E290:K290, 'Stata dataset (nominal)'!AB290, 'Stata dataset (nominal)'!AD290), "")</f>
        <v>18.59</v>
      </c>
      <c r="E291" s="72">
        <f>_xlfn.IFNA('Stata dataset (nominal)'!F290+'Stata dataset (nominal)'!G290, "")</f>
        <v>4.7759999999999998</v>
      </c>
      <c r="F291" s="72">
        <f t="shared" si="31"/>
        <v>13.814</v>
      </c>
      <c r="G291" s="72">
        <f>_xlfn.IFNA(IF(C291 &lt; "2019-20", $D291, SUM('Stata dataset (nominal)'!E290:F290, 'Stata dataset (nominal)'!H290:K290, 'Stata dataset (nominal)'!N290, 'Stata dataset (nominal)'!AB290, 'Stata dataset (nominal)'!AD290)), "")</f>
        <v>14.168999999999999</v>
      </c>
      <c r="H291" s="72" t="str">
        <f>IFERROR(IF('Interface nominal'!$C291 &lt; "2019-20", $E291, 'Stata dataset (nominal)'!F290+'Stata dataset (nominal)'!N290), "")</f>
        <v/>
      </c>
      <c r="I291" s="72" t="str">
        <f t="shared" si="28"/>
        <v/>
      </c>
      <c r="J291" s="72">
        <f>_xlfn.IFNA(SUM('Stata dataset (nominal)'!E290:K290, 'Stata dataset (nominal)'!AC290, 'Stata dataset (nominal)'!AD290), "")</f>
        <v>19.30590909090909</v>
      </c>
      <c r="K291" s="72">
        <f t="shared" si="34"/>
        <v>14.52990909090909</v>
      </c>
      <c r="L291" s="72">
        <f>_xlfn.IFNA(IF(C291 &lt; "2019-20", $J291, SUM('Stata dataset (nominal)'!E290:F290, 'Stata dataset (nominal)'!H290:K290, 'Stata dataset (nominal)'!N290, 'Stata dataset (nominal)'!AC290:AD290)), "")</f>
        <v>14.88490909090909</v>
      </c>
      <c r="M291" s="72">
        <f t="shared" si="35"/>
        <v>10.108909090909091</v>
      </c>
      <c r="N291" s="72">
        <f>_xlfn.IFNA(SUM('Stata dataset (real)'!O291:T291), "")</f>
        <v>868.94500000000005</v>
      </c>
      <c r="O291" s="72">
        <f>_xlfn.IFNA(SUM('Stata dataset (real)'!R291, 'Stata dataset (real)'!S291, 'Stata dataset (real)'!T291)/'Interface nominal'!$N291, "")</f>
        <v>0.89720062834816938</v>
      </c>
      <c r="P291" s="72">
        <f>_xlfn.IFNA(SUM('Stata dataset (real)'!Q291, 'Stata dataset (real)'!T291)/$N291, "")</f>
        <v>0</v>
      </c>
      <c r="Q291" s="72">
        <f>_xlfn.IFNA('Stata dataset (nominal)'!AA290*1000/'Interface nominal'!N291, "")</f>
        <v>211.24812272353256</v>
      </c>
      <c r="R291" s="72">
        <f>_xlfn.IFNA('Stata dataset (real)'!U291, "")</f>
        <v>18.316081038996867</v>
      </c>
      <c r="S291" s="72">
        <f>_xlfn.IFNA('Stata dataset (real)'!Z291, "")</f>
        <v>8.4619348517187589</v>
      </c>
      <c r="T291" s="72">
        <f>IF('Interface nominal'!C291 = "2019-20", 1, 0)</f>
        <v>1</v>
      </c>
      <c r="U291" s="72">
        <f t="shared" si="32"/>
        <v>0</v>
      </c>
    </row>
    <row r="292" spans="1:21" x14ac:dyDescent="0.4">
      <c r="A292" s="63" t="str">
        <f t="shared" si="29"/>
        <v>SEW21</v>
      </c>
      <c r="B292" s="63" t="s">
        <v>481</v>
      </c>
      <c r="C292" s="63" t="s">
        <v>257</v>
      </c>
      <c r="D292" s="72">
        <f>_xlfn.IFNA(SUM('Stata dataset (nominal)'!E291:K291, 'Stata dataset (nominal)'!AB291, 'Stata dataset (nominal)'!AD291), "")</f>
        <v>18.862000000000002</v>
      </c>
      <c r="E292" s="72">
        <f>_xlfn.IFNA('Stata dataset (nominal)'!F291+'Stata dataset (nominal)'!G291, "")</f>
        <v>4.2549999999999999</v>
      </c>
      <c r="F292" s="72">
        <f t="shared" si="31"/>
        <v>14.607000000000003</v>
      </c>
      <c r="G292" s="72">
        <f>_xlfn.IFNA(IF(C292 &lt; "2019-20", $D292, SUM('Stata dataset (nominal)'!E291:F291, 'Stata dataset (nominal)'!H291:K291, 'Stata dataset (nominal)'!N291, 'Stata dataset (nominal)'!AB291, 'Stata dataset (nominal)'!AD291)), "")</f>
        <v>15.349999999999998</v>
      </c>
      <c r="H292" s="72" t="str">
        <f>IFERROR(IF('Interface nominal'!$C292 &lt; "2019-20", $E292, 'Stata dataset (nominal)'!F291+'Stata dataset (nominal)'!N291), "")</f>
        <v/>
      </c>
      <c r="I292" s="72" t="str">
        <f t="shared" si="28"/>
        <v/>
      </c>
      <c r="J292" s="72">
        <f>_xlfn.IFNA(SUM('Stata dataset (nominal)'!E291:K291, 'Stata dataset (nominal)'!AC291, 'Stata dataset (nominal)'!AD291), "")</f>
        <v>18.443909090909091</v>
      </c>
      <c r="K292" s="72">
        <f t="shared" si="34"/>
        <v>14.188909090909092</v>
      </c>
      <c r="L292" s="72">
        <f>_xlfn.IFNA(IF(C292 &lt; "2019-20", $J292, SUM('Stata dataset (nominal)'!E291:F291, 'Stata dataset (nominal)'!H291:K291, 'Stata dataset (nominal)'!N291, 'Stata dataset (nominal)'!AC291:AD291)), "")</f>
        <v>14.931909090909089</v>
      </c>
      <c r="M292" s="72">
        <f t="shared" si="35"/>
        <v>10.676909090909088</v>
      </c>
      <c r="N292" s="72">
        <f>_xlfn.IFNA(SUM('Stata dataset (real)'!O292:T292), "")</f>
        <v>881.15949999999998</v>
      </c>
      <c r="O292" s="72">
        <f>_xlfn.IFNA(SUM('Stata dataset (real)'!R292, 'Stata dataset (real)'!S292, 'Stata dataset (real)'!T292)/'Interface nominal'!$N292, "")</f>
        <v>0.89930143180661393</v>
      </c>
      <c r="P292" s="72">
        <f>_xlfn.IFNA(SUM('Stata dataset (real)'!Q292, 'Stata dataset (real)'!T292)/$N292, "")</f>
        <v>0</v>
      </c>
      <c r="Q292" s="72">
        <f>_xlfn.IFNA('Stata dataset (nominal)'!AA291*1000/'Interface nominal'!N292, "")</f>
        <v>231.38262709532157</v>
      </c>
      <c r="R292" s="72">
        <f>_xlfn.IFNA('Stata dataset (real)'!U292, "")</f>
        <v>18.205598023962441</v>
      </c>
      <c r="S292" s="72">
        <f>_xlfn.IFNA('Stata dataset (real)'!Z292, "")</f>
        <v>8.4619348517187589</v>
      </c>
      <c r="T292" s="72">
        <f>IF('Interface nominal'!C292 = "2019-20", 1, 0)</f>
        <v>0</v>
      </c>
      <c r="U292" s="72">
        <f t="shared" si="32"/>
        <v>1</v>
      </c>
    </row>
    <row r="293" spans="1:21" x14ac:dyDescent="0.4">
      <c r="A293" s="63" t="str">
        <f t="shared" si="29"/>
        <v>SEW22</v>
      </c>
      <c r="B293" s="63" t="s">
        <v>481</v>
      </c>
      <c r="C293" s="63" t="s">
        <v>259</v>
      </c>
      <c r="D293" s="72">
        <f>_xlfn.IFNA(SUM('Stata dataset (nominal)'!E292:K292, 'Stata dataset (nominal)'!AB292, 'Stata dataset (nominal)'!AD292), "")</f>
        <v>21.108000000000001</v>
      </c>
      <c r="E293" s="72">
        <f>_xlfn.IFNA('Stata dataset (nominal)'!F292+'Stata dataset (nominal)'!G292, "")</f>
        <v>5.8529999999999998</v>
      </c>
      <c r="F293" s="72">
        <f t="shared" si="31"/>
        <v>15.255000000000001</v>
      </c>
      <c r="G293" s="72">
        <f>_xlfn.IFNA(IF(C293 &lt; "2019-20", $D293, SUM('Stata dataset (nominal)'!E292:F292, 'Stata dataset (nominal)'!H292:K292, 'Stata dataset (nominal)'!N292, 'Stata dataset (nominal)'!AB292, 'Stata dataset (nominal)'!AD292)), "")</f>
        <v>15.899999999999999</v>
      </c>
      <c r="H293" s="72" t="str">
        <f>IFERROR(IF('Interface nominal'!$C293 &lt; "2019-20", $E293, 'Stata dataset (nominal)'!F292+'Stata dataset (nominal)'!N292), "")</f>
        <v/>
      </c>
      <c r="I293" s="72" t="str">
        <f t="shared" si="28"/>
        <v/>
      </c>
      <c r="J293" s="72">
        <f>_xlfn.IFNA(SUM('Stata dataset (nominal)'!E292:K292, 'Stata dataset (nominal)'!AC292, 'Stata dataset (nominal)'!AD292), "")</f>
        <v>20.767909090909093</v>
      </c>
      <c r="K293" s="72">
        <f t="shared" si="34"/>
        <v>14.914909090909093</v>
      </c>
      <c r="L293" s="72">
        <f>_xlfn.IFNA(IF(C293 &lt; "2019-20", $J293, SUM('Stata dataset (nominal)'!E292:F292, 'Stata dataset (nominal)'!H292:K292, 'Stata dataset (nominal)'!N292, 'Stata dataset (nominal)'!AC292:AD292)), "")</f>
        <v>15.559909090909091</v>
      </c>
      <c r="M293" s="72">
        <f t="shared" si="35"/>
        <v>9.7069090909090914</v>
      </c>
      <c r="N293" s="72">
        <f>_xlfn.IFNA(SUM('Stata dataset (real)'!O293:T293), "")</f>
        <v>892.23699999999997</v>
      </c>
      <c r="O293" s="72">
        <f>_xlfn.IFNA(SUM('Stata dataset (real)'!R293, 'Stata dataset (real)'!S293, 'Stata dataset (real)'!T293)/'Interface nominal'!$N293, "")</f>
        <v>0.90075506844033593</v>
      </c>
      <c r="P293" s="72">
        <f>_xlfn.IFNA(SUM('Stata dataset (real)'!Q293, 'Stata dataset (real)'!T293)/$N293, "")</f>
        <v>0</v>
      </c>
      <c r="Q293" s="72">
        <f>_xlfn.IFNA('Stata dataset (nominal)'!AA292*1000/'Interface nominal'!N293, "")</f>
        <v>219.98303141429912</v>
      </c>
      <c r="R293" s="72">
        <f>_xlfn.IFNA('Stata dataset (real)'!U293, "")</f>
        <v>16.670226292372984</v>
      </c>
      <c r="S293" s="72">
        <f>_xlfn.IFNA('Stata dataset (real)'!Z293, "")</f>
        <v>8.4619348517187589</v>
      </c>
      <c r="T293" s="72">
        <f>IF('Interface nominal'!C293 = "2019-20", 1, 0)</f>
        <v>0</v>
      </c>
      <c r="U293" s="72">
        <f t="shared" si="32"/>
        <v>0</v>
      </c>
    </row>
    <row r="294" spans="1:21" x14ac:dyDescent="0.4">
      <c r="A294" s="63" t="str">
        <f t="shared" si="29"/>
        <v>SEW23</v>
      </c>
      <c r="B294" s="63" t="s">
        <v>481</v>
      </c>
      <c r="C294" s="190" t="s">
        <v>261</v>
      </c>
      <c r="D294" s="72">
        <f>_xlfn.IFNA(SUM('Stata dataset (nominal)'!E293:K293, 'Stata dataset (nominal)'!AB293, 'Stata dataset (nominal)'!AD293), "")</f>
        <v>23.028000000000002</v>
      </c>
      <c r="E294" s="72">
        <f>_xlfn.IFNA('Stata dataset (nominal)'!F293+'Stata dataset (nominal)'!G293, "")</f>
        <v>5.8260000000000005</v>
      </c>
      <c r="F294" s="72">
        <f t="shared" si="31"/>
        <v>17.202000000000002</v>
      </c>
      <c r="G294" s="72">
        <f>_xlfn.IFNA(IF(C294 &lt; "2019-20", $D294, SUM('Stata dataset (real)'!E294:F294, 'Stata dataset (real)'!H294:K294, 'Stata dataset (real)'!N294, 'Stata dataset (real)'!AB294, 'Stata dataset (real)'!AD294)), "")</f>
        <v>17.626000000000001</v>
      </c>
      <c r="H294" s="72" t="str">
        <f>IFERROR(IF('Interface nominal'!$C294 &lt; "2019-20", $E294, 'Stata dataset (nominal)'!F293+'Stata dataset (nominal)'!N293), "")</f>
        <v/>
      </c>
      <c r="I294" s="72" t="str">
        <f t="shared" si="28"/>
        <v/>
      </c>
      <c r="J294" s="72">
        <f>_xlfn.IFNA(SUM('Stata dataset (nominal)'!E293:K293, 'Stata dataset (nominal)'!AC293, 'Stata dataset (nominal)'!AD293), "")</f>
        <v>22.575909090909093</v>
      </c>
      <c r="K294" s="72">
        <f t="shared" si="34"/>
        <v>16.749909090909092</v>
      </c>
      <c r="L294" s="72">
        <f>_xlfn.IFNA(IF(C294 &lt; "2019-20", $J294, SUM('Stata dataset (nominal)'!E293:F293, 'Stata dataset (nominal)'!H293:K293, 'Stata dataset (nominal)'!N293, 'Stata dataset (nominal)'!AC293:AD293)), "")</f>
        <v>17.173909090909092</v>
      </c>
      <c r="M294" s="72">
        <f t="shared" si="35"/>
        <v>11.347909090909091</v>
      </c>
      <c r="N294" s="72">
        <f>_xlfn.IFNA(SUM('Stata dataset (real)'!O294:T294), "")</f>
        <v>901.49400000000003</v>
      </c>
      <c r="O294" s="72">
        <f>_xlfn.IFNA(SUM('Stata dataset (real)'!R294, 'Stata dataset (real)'!S294, 'Stata dataset (real)'!T294)/'Interface nominal'!$N294, "")</f>
        <v>0.90216241039873801</v>
      </c>
      <c r="P294" s="72">
        <f>_xlfn.IFNA(SUM('Stata dataset (real)'!Q294, 'Stata dataset (real)'!T294)/$N294, "")</f>
        <v>0</v>
      </c>
      <c r="Q294" s="72">
        <f>_xlfn.IFNA('Stata dataset (nominal)'!AA293*1000/'Interface nominal'!N294, "")</f>
        <v>218.67683167053804</v>
      </c>
      <c r="R294" s="72">
        <f>_xlfn.IFNA('Stata dataset (real)'!U294, "")</f>
        <v>17.87603828491218</v>
      </c>
      <c r="S294" s="72">
        <f>_xlfn.IFNA('Stata dataset (real)'!Z294, "")</f>
        <v>8.4619348517187589</v>
      </c>
      <c r="T294" s="72">
        <f>IF('Interface nominal'!C294 = "2019-20", 1, 0)</f>
        <v>0</v>
      </c>
      <c r="U294" s="72">
        <f t="shared" si="32"/>
        <v>0</v>
      </c>
    </row>
    <row r="295" spans="1:21" x14ac:dyDescent="0.4">
      <c r="A295" s="63" t="str">
        <f t="shared" si="29"/>
        <v>SEW24</v>
      </c>
      <c r="B295" s="63" t="s">
        <v>481</v>
      </c>
      <c r="C295" s="160" t="s">
        <v>263</v>
      </c>
      <c r="D295" s="72">
        <f>_xlfn.IFNA(SUM('Stata dataset (nominal)'!E294:K294, 'Stata dataset (nominal)'!AB294, 'Stata dataset (nominal)'!AD294), "")</f>
        <v>23.142999999999997</v>
      </c>
      <c r="E295" s="72">
        <f>_xlfn.IFNA('Stata dataset (nominal)'!F294+'Stata dataset (nominal)'!G294, "")</f>
        <v>5.2869999999999999</v>
      </c>
      <c r="F295" s="72">
        <f t="shared" si="31"/>
        <v>17.855999999999998</v>
      </c>
      <c r="G295" s="72"/>
      <c r="H295" s="72"/>
      <c r="I295" s="72"/>
      <c r="J295" s="72">
        <f>_xlfn.IFNA(SUM('Stata dataset (nominal)'!E294:K294, 'Stata dataset (nominal)'!AC294, 'Stata dataset (nominal)'!AD294), "")</f>
        <v>22.420909090909088</v>
      </c>
      <c r="K295" s="72">
        <f t="shared" si="34"/>
        <v>17.133909090909089</v>
      </c>
      <c r="L295" s="72">
        <f>_xlfn.IFNA(IF(C295 &lt; "2019-20", $J295, SUM('Stata dataset (nominal)'!E294:F294, 'Stata dataset (nominal)'!H294:K294, 'Stata dataset (nominal)'!N294, 'Stata dataset (nominal)'!AC294:AD294)), "")</f>
        <v>16.684909090909088</v>
      </c>
      <c r="M295" s="72">
        <f t="shared" si="35"/>
        <v>11.397909090909089</v>
      </c>
      <c r="N295" s="72">
        <f>_xlfn.IFNA(SUM('Stata dataset (real)'!O295:T295), "")</f>
        <v>909.98199999999997</v>
      </c>
      <c r="O295" s="72">
        <f>_xlfn.IFNA(SUM('Stata dataset (real)'!R295, 'Stata dataset (real)'!S295, 'Stata dataset (real)'!T295)/'Interface nominal'!$N295, "")</f>
        <v>0.90346402456312325</v>
      </c>
      <c r="P295" s="72">
        <f>_xlfn.IFNA(SUM('Stata dataset (real)'!Q295, 'Stata dataset (real)'!T295)/$N295, "")</f>
        <v>0</v>
      </c>
      <c r="Q295" s="72">
        <f>_xlfn.IFNA('Stata dataset (nominal)'!AA294*1000/'Interface nominal'!N295, "")</f>
        <v>240.08019137741189</v>
      </c>
      <c r="R295" s="72">
        <f>_xlfn.IFNA('Stata dataset (real)'!U295, "")</f>
        <v>17.919847757709984</v>
      </c>
      <c r="S295" s="72">
        <f>_xlfn.IFNA('Stata dataset (real)'!Z295, "")</f>
        <v>8.4619348517187589</v>
      </c>
      <c r="T295" s="72">
        <f>IF('Interface nominal'!C295 = "2019-20", 1, 0)</f>
        <v>0</v>
      </c>
      <c r="U295" s="72">
        <f t="shared" si="32"/>
        <v>0</v>
      </c>
    </row>
    <row r="296" spans="1:21" x14ac:dyDescent="0.4">
      <c r="A296" s="63" t="str">
        <f t="shared" si="29"/>
        <v>SEW25</v>
      </c>
      <c r="B296" s="63" t="s">
        <v>481</v>
      </c>
      <c r="C296" s="160" t="s">
        <v>516</v>
      </c>
      <c r="D296" s="72">
        <f>_xlfn.IFNA(SUM('Stata dataset (nominal)'!E295:K295, 'Stata dataset (nominal)'!AB295, 'Stata dataset (nominal)'!AD295), "")</f>
        <v>25.001064408828412</v>
      </c>
      <c r="E296" s="72">
        <f>_xlfn.IFNA('Stata dataset (nominal)'!F295+'Stata dataset (nominal)'!G295, "")</f>
        <v>6.4178949960671439</v>
      </c>
      <c r="F296" s="72">
        <f t="shared" si="31"/>
        <v>18.583169412761269</v>
      </c>
      <c r="G296" s="72"/>
      <c r="H296" s="72"/>
      <c r="I296" s="72"/>
      <c r="J296" s="72">
        <f>_xlfn.IFNA(SUM('Stata dataset (nominal)'!E295:K295, 'Stata dataset (nominal)'!AC295, 'Stata dataset (nominal)'!AD295), "")</f>
        <v>23.603481262132451</v>
      </c>
      <c r="K296" s="72">
        <f t="shared" si="34"/>
        <v>17.185586266065307</v>
      </c>
      <c r="L296" s="72">
        <f>_xlfn.IFNA(IF(C296 &lt; "2019-20", $J296, SUM('Stata dataset (nominal)'!E295:F295, 'Stata dataset (nominal)'!H295:K295, 'Stata dataset (nominal)'!N295, 'Stata dataset (nominal)'!AC295:AD295)), "")</f>
        <v>23.603481262132451</v>
      </c>
      <c r="M296" s="72">
        <f t="shared" si="35"/>
        <v>17.185586266065307</v>
      </c>
      <c r="N296" s="72">
        <f>_xlfn.IFNA(SUM('Stata dataset (real)'!O296:T296), "")</f>
        <v>917.91235035712043</v>
      </c>
      <c r="O296" s="72">
        <f>_xlfn.IFNA(SUM('Stata dataset (real)'!R296, 'Stata dataset (real)'!S296, 'Stata dataset (real)'!T296)/'Interface nominal'!$N296, "")</f>
        <v>0.90451643402228632</v>
      </c>
      <c r="P296" s="72">
        <f>_xlfn.IFNA(SUM('Stata dataset (real)'!Q296, 'Stata dataset (real)'!T296)/$N296, "")</f>
        <v>0</v>
      </c>
      <c r="Q296" s="72">
        <f>_xlfn.IFNA('Stata dataset (nominal)'!AA295*1000/'Interface nominal'!N296, "")</f>
        <v>252.23846885650156</v>
      </c>
      <c r="R296" s="72" t="str">
        <f>_xlfn.IFNA('Stata dataset (real)'!U296, "")</f>
        <v/>
      </c>
      <c r="S296" s="72" t="str">
        <f>_xlfn.IFNA('Stata dataset (real)'!Z296, "")</f>
        <v/>
      </c>
      <c r="T296" s="72">
        <f>IF('Interface nominal'!C296 = "2019-20", 1, 0)</f>
        <v>0</v>
      </c>
      <c r="U296" s="72">
        <f t="shared" si="32"/>
        <v>0</v>
      </c>
    </row>
    <row r="297" spans="1:21" x14ac:dyDescent="0.4">
      <c r="A297" s="63" t="str">
        <f t="shared" si="29"/>
        <v>SEW26</v>
      </c>
      <c r="B297" s="63" t="s">
        <v>481</v>
      </c>
      <c r="C297" s="160" t="s">
        <v>518</v>
      </c>
      <c r="D297" s="72">
        <f>_xlfn.IFNA(SUM('Stata dataset (nominal)'!E296:K296, 'Stata dataset (nominal)'!AB296, 'Stata dataset (nominal)'!AD296), "")</f>
        <v>27.593078965579096</v>
      </c>
      <c r="E297" s="72">
        <f>_xlfn.IFNA('Stata dataset (nominal)'!F296+'Stata dataset (nominal)'!G296, "")</f>
        <v>8.1883274348624049</v>
      </c>
      <c r="F297" s="72">
        <f t="shared" si="31"/>
        <v>19.404751530716691</v>
      </c>
      <c r="G297" s="72"/>
      <c r="H297" s="72"/>
      <c r="I297" s="72"/>
      <c r="J297" s="72">
        <f>_xlfn.IFNA(SUM('Stata dataset (nominal)'!E296:K296, 'Stata dataset (nominal)'!AC296, 'Stata dataset (nominal)'!AD296), "")</f>
        <v>26.129318679518818</v>
      </c>
      <c r="K297" s="72">
        <f t="shared" si="34"/>
        <v>17.940991244656413</v>
      </c>
      <c r="L297" s="72">
        <f>_xlfn.IFNA(IF(C297 &lt; "2019-20", $J297, SUM('Stata dataset (nominal)'!E296:F296, 'Stata dataset (nominal)'!H296:K296, 'Stata dataset (nominal)'!N296, 'Stata dataset (nominal)'!AC296:AD296)), "")</f>
        <v>26.129318679518814</v>
      </c>
      <c r="M297" s="72">
        <f t="shared" si="35"/>
        <v>17.940991244656409</v>
      </c>
      <c r="N297" s="72">
        <f>_xlfn.IFNA(SUM('Stata dataset (real)'!O297:T297), "")</f>
        <v>926.9671746004168</v>
      </c>
      <c r="O297" s="72">
        <f>_xlfn.IFNA(SUM('Stata dataset (real)'!R297, 'Stata dataset (real)'!S297, 'Stata dataset (real)'!T297)/'Interface nominal'!$N297, "")</f>
        <v>0.90556200190416325</v>
      </c>
      <c r="P297" s="72">
        <f>_xlfn.IFNA(SUM('Stata dataset (real)'!Q297, 'Stata dataset (real)'!T297)/$N297, "")</f>
        <v>0</v>
      </c>
      <c r="Q297" s="72">
        <f>_xlfn.IFNA('Stata dataset (nominal)'!AA296*1000/'Interface nominal'!N297, "")</f>
        <v>295.10330316097003</v>
      </c>
      <c r="R297" s="72" t="str">
        <f>_xlfn.IFNA('Stata dataset (real)'!U297, "")</f>
        <v/>
      </c>
      <c r="S297" s="72" t="str">
        <f>_xlfn.IFNA('Stata dataset (real)'!Z297, "")</f>
        <v/>
      </c>
      <c r="T297" s="72">
        <f>IF('Interface nominal'!C297 = "2019-20", 1, 0)</f>
        <v>0</v>
      </c>
      <c r="U297" s="72">
        <f t="shared" si="32"/>
        <v>0</v>
      </c>
    </row>
    <row r="298" spans="1:21" x14ac:dyDescent="0.4">
      <c r="A298" s="63" t="str">
        <f t="shared" si="29"/>
        <v>SEW27</v>
      </c>
      <c r="B298" s="63" t="s">
        <v>481</v>
      </c>
      <c r="C298" s="160" t="s">
        <v>519</v>
      </c>
      <c r="D298" s="72">
        <f>_xlfn.IFNA(SUM('Stata dataset (nominal)'!E297:K297, 'Stata dataset (nominal)'!AB297, 'Stata dataset (nominal)'!AD297), "")</f>
        <v>28.453366129521001</v>
      </c>
      <c r="E298" s="72">
        <f>_xlfn.IFNA('Stata dataset (nominal)'!F297+'Stata dataset (nominal)'!G297, "")</f>
        <v>8.4321197132313532</v>
      </c>
      <c r="F298" s="72">
        <f t="shared" si="31"/>
        <v>20.02124641628965</v>
      </c>
      <c r="G298" s="72"/>
      <c r="H298" s="72"/>
      <c r="I298" s="72"/>
      <c r="J298" s="72">
        <f>_xlfn.IFNA(SUM('Stata dataset (nominal)'!E297:K297, 'Stata dataset (nominal)'!AC297, 'Stata dataset (nominal)'!AD297), "")</f>
        <v>26.831063982459153</v>
      </c>
      <c r="K298" s="72">
        <f t="shared" si="34"/>
        <v>18.398944269227798</v>
      </c>
      <c r="L298" s="72">
        <f>_xlfn.IFNA(IF(C298 &lt; "2019-20", $J298, SUM('Stata dataset (nominal)'!E297:F297, 'Stata dataset (nominal)'!H297:K297, 'Stata dataset (nominal)'!N297, 'Stata dataset (nominal)'!AC297:AD297)), "")</f>
        <v>26.831063982459153</v>
      </c>
      <c r="M298" s="72">
        <f t="shared" si="35"/>
        <v>18.398944269227798</v>
      </c>
      <c r="N298" s="72">
        <f>_xlfn.IFNA(SUM('Stata dataset (real)'!O298:T298), "")</f>
        <v>938.12120137880288</v>
      </c>
      <c r="O298" s="72">
        <f>_xlfn.IFNA(SUM('Stata dataset (real)'!R298, 'Stata dataset (real)'!S298, 'Stata dataset (real)'!T298)/'Interface nominal'!$N298, "")</f>
        <v>0.90676954205008586</v>
      </c>
      <c r="P298" s="72">
        <f>_xlfn.IFNA(SUM('Stata dataset (real)'!Q298, 'Stata dataset (real)'!T298)/$N298, "")</f>
        <v>0</v>
      </c>
      <c r="Q298" s="72">
        <f>_xlfn.IFNA('Stata dataset (nominal)'!AA297*1000/'Interface nominal'!N298, "")</f>
        <v>305.78247264862119</v>
      </c>
      <c r="R298" s="72" t="str">
        <f>_xlfn.IFNA('Stata dataset (real)'!U298, "")</f>
        <v/>
      </c>
      <c r="S298" s="72" t="str">
        <f>_xlfn.IFNA('Stata dataset (real)'!Z298, "")</f>
        <v/>
      </c>
      <c r="T298" s="72">
        <f>IF('Interface nominal'!C298 = "2019-20", 1, 0)</f>
        <v>0</v>
      </c>
      <c r="U298" s="72">
        <f t="shared" si="32"/>
        <v>0</v>
      </c>
    </row>
    <row r="299" spans="1:21" x14ac:dyDescent="0.4">
      <c r="A299" s="63" t="str">
        <f t="shared" si="29"/>
        <v>SEW28</v>
      </c>
      <c r="B299" s="63" t="s">
        <v>481</v>
      </c>
      <c r="C299" s="160" t="s">
        <v>520</v>
      </c>
      <c r="D299" s="72">
        <f>_xlfn.IFNA(SUM('Stata dataset (nominal)'!E298:K298, 'Stata dataset (nominal)'!AB298, 'Stata dataset (nominal)'!AD298), "")</f>
        <v>28.928863875995095</v>
      </c>
      <c r="E299" s="72">
        <f>_xlfn.IFNA('Stata dataset (nominal)'!F298+'Stata dataset (nominal)'!G298, "")</f>
        <v>8.270369571237131</v>
      </c>
      <c r="F299" s="72">
        <f t="shared" si="31"/>
        <v>20.658494304757966</v>
      </c>
      <c r="G299" s="72"/>
      <c r="H299" s="72"/>
      <c r="I299" s="72"/>
      <c r="J299" s="72">
        <f>_xlfn.IFNA(SUM('Stata dataset (nominal)'!E298:K298, 'Stata dataset (nominal)'!AC298, 'Stata dataset (nominal)'!AD298), "")</f>
        <v>27.129484069455476</v>
      </c>
      <c r="K299" s="72">
        <f t="shared" si="34"/>
        <v>18.859114498218347</v>
      </c>
      <c r="L299" s="72">
        <f>_xlfn.IFNA(IF(C299 &lt; "2019-20", $J299, SUM('Stata dataset (nominal)'!E298:F298, 'Stata dataset (nominal)'!H298:K298, 'Stata dataset (nominal)'!N298, 'Stata dataset (nominal)'!AC298:AD298)), "")</f>
        <v>27.129484069455476</v>
      </c>
      <c r="M299" s="72">
        <f t="shared" si="35"/>
        <v>18.859114498218347</v>
      </c>
      <c r="N299" s="72">
        <f>_xlfn.IFNA(SUM('Stata dataset (real)'!O299:T299), "")</f>
        <v>949.47304739319236</v>
      </c>
      <c r="O299" s="72">
        <f>_xlfn.IFNA(SUM('Stata dataset (real)'!R299, 'Stata dataset (real)'!S299, 'Stata dataset (real)'!T299)/'Interface nominal'!$N299, "")</f>
        <v>0.90794133389193921</v>
      </c>
      <c r="P299" s="72">
        <f>_xlfn.IFNA(SUM('Stata dataset (real)'!Q299, 'Stata dataset (real)'!T299)/$N299, "")</f>
        <v>0</v>
      </c>
      <c r="Q299" s="72">
        <f>_xlfn.IFNA('Stata dataset (nominal)'!AA298*1000/'Interface nominal'!N299, "")</f>
        <v>305.72386470152929</v>
      </c>
      <c r="R299" s="72" t="str">
        <f>_xlfn.IFNA('Stata dataset (real)'!U299, "")</f>
        <v/>
      </c>
      <c r="S299" s="72" t="str">
        <f>_xlfn.IFNA('Stata dataset (real)'!Z299, "")</f>
        <v/>
      </c>
      <c r="T299" s="72">
        <f>IF('Interface nominal'!C299 = "2019-20", 1, 0)</f>
        <v>0</v>
      </c>
      <c r="U299" s="72">
        <f t="shared" si="32"/>
        <v>0</v>
      </c>
    </row>
    <row r="300" spans="1:21" x14ac:dyDescent="0.4">
      <c r="A300" s="63" t="str">
        <f t="shared" si="29"/>
        <v>SEW29</v>
      </c>
      <c r="B300" s="63" t="s">
        <v>481</v>
      </c>
      <c r="C300" s="160" t="s">
        <v>521</v>
      </c>
      <c r="D300" s="72">
        <f>_xlfn.IFNA(SUM('Stata dataset (nominal)'!E299:K299, 'Stata dataset (nominal)'!AB299, 'Stata dataset (nominal)'!AD299), "")</f>
        <v>29.749330400823276</v>
      </c>
      <c r="E300" s="72">
        <f>_xlfn.IFNA('Stata dataset (nominal)'!F299+'Stata dataset (nominal)'!G299, "")</f>
        <v>8.7302279083705834</v>
      </c>
      <c r="F300" s="72">
        <f t="shared" si="31"/>
        <v>21.019102492452692</v>
      </c>
      <c r="G300" s="72"/>
      <c r="H300" s="72"/>
      <c r="I300" s="72"/>
      <c r="J300" s="72">
        <f>_xlfn.IFNA(SUM('Stata dataset (nominal)'!E299:K299, 'Stata dataset (nominal)'!AC299, 'Stata dataset (nominal)'!AD299), "")</f>
        <v>28.144217109295855</v>
      </c>
      <c r="K300" s="72">
        <f t="shared" si="34"/>
        <v>19.413989200925272</v>
      </c>
      <c r="L300" s="72">
        <f>_xlfn.IFNA(IF(C300 &lt; "2019-20", $J300, SUM('Stata dataset (nominal)'!E299:F299, 'Stata dataset (nominal)'!H299:K299, 'Stata dataset (nominal)'!N299, 'Stata dataset (nominal)'!AC299:AD299)), "")</f>
        <v>28.144217109295852</v>
      </c>
      <c r="M300" s="72">
        <f t="shared" si="35"/>
        <v>19.413989200925268</v>
      </c>
      <c r="N300" s="72">
        <f>_xlfn.IFNA(SUM('Stata dataset (real)'!O300:T300), "")</f>
        <v>960.99829769856365</v>
      </c>
      <c r="O300" s="72">
        <f>_xlfn.IFNA(SUM('Stata dataset (real)'!R300, 'Stata dataset (real)'!S300, 'Stata dataset (real)'!T300)/'Interface nominal'!$N300, "")</f>
        <v>0.90910134151083088</v>
      </c>
      <c r="P300" s="72">
        <f>_xlfn.IFNA(SUM('Stata dataset (real)'!Q300, 'Stata dataset (real)'!T300)/$N300, "")</f>
        <v>0</v>
      </c>
      <c r="Q300" s="72">
        <f>_xlfn.IFNA('Stata dataset (nominal)'!AA299*1000/'Interface nominal'!N300, "")</f>
        <v>316.04536828707955</v>
      </c>
      <c r="R300" s="72" t="str">
        <f>_xlfn.IFNA('Stata dataset (real)'!U300, "")</f>
        <v/>
      </c>
      <c r="S300" s="72" t="str">
        <f>_xlfn.IFNA('Stata dataset (real)'!Z300, "")</f>
        <v/>
      </c>
      <c r="T300" s="72">
        <f>IF('Interface nominal'!C300 = "2019-20", 1, 0)</f>
        <v>0</v>
      </c>
      <c r="U300" s="72">
        <f t="shared" si="32"/>
        <v>0</v>
      </c>
    </row>
    <row r="301" spans="1:21" x14ac:dyDescent="0.4">
      <c r="A301" s="63" t="str">
        <f t="shared" si="29"/>
        <v>SEW30</v>
      </c>
      <c r="B301" s="63" t="s">
        <v>481</v>
      </c>
      <c r="C301" s="160" t="s">
        <v>522</v>
      </c>
      <c r="D301" s="72">
        <f>_xlfn.IFNA(SUM('Stata dataset (nominal)'!E300:K300, 'Stata dataset (nominal)'!AB300, 'Stata dataset (nominal)'!AD300), "")</f>
        <v>30.904166594639662</v>
      </c>
      <c r="E301" s="72">
        <f>_xlfn.IFNA('Stata dataset (nominal)'!F300+'Stata dataset (nominal)'!G300, "")</f>
        <v>9.2008019911002155</v>
      </c>
      <c r="F301" s="72">
        <f t="shared" si="31"/>
        <v>21.703364603539448</v>
      </c>
      <c r="G301" s="72"/>
      <c r="H301" s="72"/>
      <c r="I301" s="72"/>
      <c r="J301" s="72">
        <f>_xlfn.IFNA(SUM('Stata dataset (nominal)'!E300:K300, 'Stata dataset (nominal)'!AC300, 'Stata dataset (nominal)'!AD300), "")</f>
        <v>29.088706501042033</v>
      </c>
      <c r="K301" s="72">
        <f t="shared" si="34"/>
        <v>19.887904509941819</v>
      </c>
      <c r="L301" s="72">
        <f>_xlfn.IFNA(IF(C301 &lt; "2019-20", $J301, SUM('Stata dataset (nominal)'!E300:F300, 'Stata dataset (nominal)'!H300:K300, 'Stata dataset (nominal)'!N300, 'Stata dataset (nominal)'!AC300:AD300)), "")</f>
        <v>29.088706501042036</v>
      </c>
      <c r="M301" s="72">
        <f t="shared" si="35"/>
        <v>19.887904509941819</v>
      </c>
      <c r="N301" s="72">
        <f>_xlfn.IFNA(SUM('Stata dataset (real)'!O301:T301), "")</f>
        <v>972.69872237252343</v>
      </c>
      <c r="O301" s="72">
        <f>_xlfn.IFNA(SUM('Stata dataset (real)'!R301, 'Stata dataset (real)'!S301, 'Stata dataset (real)'!T301)/'Interface nominal'!$N301, "")</f>
        <v>0.91024966948825126</v>
      </c>
      <c r="P301" s="72">
        <f>_xlfn.IFNA(SUM('Stata dataset (real)'!Q301, 'Stata dataset (real)'!T301)/$N301, "")</f>
        <v>0</v>
      </c>
      <c r="Q301" s="72">
        <f>_xlfn.IFNA('Stata dataset (nominal)'!AA300*1000/'Interface nominal'!N301, "")</f>
        <v>327.87922660736626</v>
      </c>
      <c r="R301" s="72" t="str">
        <f>_xlfn.IFNA('Stata dataset (real)'!U301, "")</f>
        <v/>
      </c>
      <c r="S301" s="72" t="str">
        <f>_xlfn.IFNA('Stata dataset (real)'!Z301, "")</f>
        <v/>
      </c>
      <c r="T301" s="72">
        <f>IF('Interface nominal'!C301 = "2019-20", 1, 0)</f>
        <v>0</v>
      </c>
      <c r="U301" s="72">
        <f t="shared" si="32"/>
        <v>0</v>
      </c>
    </row>
    <row r="302" spans="1:21" x14ac:dyDescent="0.4">
      <c r="A302" s="63" t="str">
        <f t="shared" si="29"/>
        <v>SSC14</v>
      </c>
      <c r="B302" s="63" t="s">
        <v>493</v>
      </c>
      <c r="C302" s="63" t="s">
        <v>243</v>
      </c>
      <c r="D302" s="72">
        <f>_xlfn.IFNA(SUM('Stata dataset (nominal)'!E301:K301, 'Stata dataset (nominal)'!AB301, 'Stata dataset (nominal)'!AD301), "")</f>
        <v>14.994535871221</v>
      </c>
      <c r="E302" s="72">
        <f>_xlfn.IFNA('Stata dataset (nominal)'!F301+'Stata dataset (nominal)'!G301, "")</f>
        <v>4.2469999999999999</v>
      </c>
      <c r="F302" s="72">
        <f t="shared" si="31"/>
        <v>10.747535871221</v>
      </c>
      <c r="G302" s="72">
        <f>_xlfn.IFNA(IF(C302 &lt; "2019-20", $D302, SUM('Stata dataset (nominal)'!E301:F301, 'Stata dataset (nominal)'!H301:K301, 'Stata dataset (nominal)'!N301, 'Stata dataset (nominal)'!AB301, 'Stata dataset (nominal)'!AD301)), "")</f>
        <v>14.994535871221</v>
      </c>
      <c r="H302" s="72">
        <f>IFERROR(IF('Interface nominal'!$C302 &lt; "2019-20", $E302, 'Stata dataset (nominal)'!F301+'Stata dataset (nominal)'!N301), "")</f>
        <v>4.2469999999999999</v>
      </c>
      <c r="I302" s="72">
        <f t="shared" si="28"/>
        <v>10.747535871221</v>
      </c>
      <c r="J302" s="72">
        <f>_xlfn.IFNA(SUM('Stata dataset (nominal)'!E301:K301, 'Stata dataset (nominal)'!AC301, 'Stata dataset (nominal)'!AD301), "")</f>
        <v>14.650911711097919</v>
      </c>
      <c r="K302" s="72">
        <f t="shared" si="34"/>
        <v>10.403911711097919</v>
      </c>
      <c r="L302" s="72">
        <f>_xlfn.IFNA(IF(C302 &lt; "2019-20", $J302, SUM('Stata dataset (nominal)'!E301:F301, 'Stata dataset (nominal)'!H301:K301, 'Stata dataset (nominal)'!N301, 'Stata dataset (nominal)'!AC301:AD301)), "")</f>
        <v>14.650911711097919</v>
      </c>
      <c r="M302" s="72">
        <f t="shared" si="35"/>
        <v>10.403911711097919</v>
      </c>
      <c r="N302" s="72">
        <f>_xlfn.IFNA(SUM('Stata dataset (real)'!O302:T302), "")</f>
        <v>648.31650000000002</v>
      </c>
      <c r="O302" s="72">
        <f>_xlfn.IFNA(SUM('Stata dataset (real)'!R302, 'Stata dataset (real)'!S302, 'Stata dataset (real)'!T302)/'Interface nominal'!$N302, "")</f>
        <v>0.38366368895439185</v>
      </c>
      <c r="P302" s="72">
        <f>_xlfn.IFNA(SUM('Stata dataset (real)'!Q302, 'Stata dataset (real)'!T302)/$N302, "")</f>
        <v>0</v>
      </c>
      <c r="Q302" s="72">
        <f>_xlfn.IFNA('Stata dataset (nominal)'!AA301*1000/'Interface nominal'!N302, "")</f>
        <v>143.02094956714092</v>
      </c>
      <c r="R302" s="72">
        <f>_xlfn.IFNA('Stata dataset (real)'!U302, "")</f>
        <v>27.377714381884019</v>
      </c>
      <c r="S302" s="72">
        <f>_xlfn.IFNA('Stata dataset (real)'!Z302, "")</f>
        <v>16.09338019615495</v>
      </c>
      <c r="T302" s="72">
        <f>IF('Interface nominal'!C302 = "2019-20", 1, 0)</f>
        <v>0</v>
      </c>
      <c r="U302" s="72">
        <f t="shared" si="32"/>
        <v>0</v>
      </c>
    </row>
    <row r="303" spans="1:21" x14ac:dyDescent="0.4">
      <c r="A303" s="63" t="str">
        <f t="shared" si="29"/>
        <v>SSC15</v>
      </c>
      <c r="B303" s="63" t="s">
        <v>493</v>
      </c>
      <c r="C303" s="63" t="s">
        <v>245</v>
      </c>
      <c r="D303" s="72">
        <f>_xlfn.IFNA(SUM('Stata dataset (nominal)'!E302:K302, 'Stata dataset (nominal)'!AB302, 'Stata dataset (nominal)'!AD302), "")</f>
        <v>16.193999999999999</v>
      </c>
      <c r="E303" s="72">
        <f>_xlfn.IFNA('Stata dataset (nominal)'!F302+'Stata dataset (nominal)'!G302, "")</f>
        <v>4.7560000000000002</v>
      </c>
      <c r="F303" s="72">
        <f t="shared" si="31"/>
        <v>11.437999999999999</v>
      </c>
      <c r="G303" s="72">
        <f>_xlfn.IFNA(IF(C303 &lt; "2019-20", $D303, SUM('Stata dataset (nominal)'!E302:F302, 'Stata dataset (nominal)'!H302:K302, 'Stata dataset (nominal)'!N302, 'Stata dataset (nominal)'!AB302, 'Stata dataset (nominal)'!AD302)), "")</f>
        <v>16.193999999999999</v>
      </c>
      <c r="H303" s="72">
        <f>IFERROR(IF('Interface nominal'!$C303 &lt; "2019-20", $E303, 'Stata dataset (nominal)'!F302+'Stata dataset (nominal)'!N302), "")</f>
        <v>4.7560000000000002</v>
      </c>
      <c r="I303" s="72">
        <f t="shared" si="28"/>
        <v>11.437999999999999</v>
      </c>
      <c r="J303" s="72">
        <f>_xlfn.IFNA(SUM('Stata dataset (nominal)'!E302:K302, 'Stata dataset (nominal)'!AC302, 'Stata dataset (nominal)'!AD302), "")</f>
        <v>15.506911711097919</v>
      </c>
      <c r="K303" s="72">
        <f t="shared" si="34"/>
        <v>10.750911711097919</v>
      </c>
      <c r="L303" s="72">
        <f>_xlfn.IFNA(IF(C303 &lt; "2019-20", $J303, SUM('Stata dataset (nominal)'!E302:F302, 'Stata dataset (nominal)'!H302:K302, 'Stata dataset (nominal)'!N302, 'Stata dataset (nominal)'!AC302:AD302)), "")</f>
        <v>15.506911711097919</v>
      </c>
      <c r="M303" s="72">
        <f t="shared" si="35"/>
        <v>10.750911711097919</v>
      </c>
      <c r="N303" s="72">
        <f>_xlfn.IFNA(SUM('Stata dataset (real)'!O303:T303), "")</f>
        <v>653.25250000000005</v>
      </c>
      <c r="O303" s="72">
        <f>_xlfn.IFNA(SUM('Stata dataset (real)'!R303, 'Stata dataset (real)'!S303, 'Stata dataset (real)'!T303)/'Interface nominal'!$N303, "")</f>
        <v>0.40033830716300356</v>
      </c>
      <c r="P303" s="72">
        <f>_xlfn.IFNA(SUM('Stata dataset (real)'!Q303, 'Stata dataset (real)'!T303)/$N303, "")</f>
        <v>0</v>
      </c>
      <c r="Q303" s="72">
        <f>_xlfn.IFNA('Stata dataset (nominal)'!AA302*1000/'Interface nominal'!N303, "")</f>
        <v>148.149555052572</v>
      </c>
      <c r="R303" s="72">
        <f>_xlfn.IFNA('Stata dataset (real)'!U303, "")</f>
        <v>27.724662299224125</v>
      </c>
      <c r="S303" s="72">
        <f>_xlfn.IFNA('Stata dataset (real)'!Z303, "")</f>
        <v>16.095245676465343</v>
      </c>
      <c r="T303" s="72">
        <f>IF('Interface nominal'!C303 = "2019-20", 1, 0)</f>
        <v>0</v>
      </c>
      <c r="U303" s="72">
        <f t="shared" si="32"/>
        <v>0</v>
      </c>
    </row>
    <row r="304" spans="1:21" x14ac:dyDescent="0.4">
      <c r="A304" s="63" t="str">
        <f t="shared" si="29"/>
        <v>SSC16</v>
      </c>
      <c r="B304" s="63" t="s">
        <v>493</v>
      </c>
      <c r="C304" s="63" t="s">
        <v>247</v>
      </c>
      <c r="D304" s="72">
        <f>_xlfn.IFNA(SUM('Stata dataset (nominal)'!E303:K303, 'Stata dataset (nominal)'!AB303, 'Stata dataset (nominal)'!AD303), "")</f>
        <v>13.104184807408936</v>
      </c>
      <c r="E304" s="72">
        <f>_xlfn.IFNA('Stata dataset (nominal)'!F303+'Stata dataset (nominal)'!G303, "")</f>
        <v>3.0582404961413117</v>
      </c>
      <c r="F304" s="72">
        <f t="shared" si="31"/>
        <v>10.045944311267625</v>
      </c>
      <c r="G304" s="72">
        <f>_xlfn.IFNA(IF(C304 &lt; "2019-20", $D304, SUM('Stata dataset (nominal)'!E303:F303, 'Stata dataset (nominal)'!H303:K303, 'Stata dataset (nominal)'!N303, 'Stata dataset (nominal)'!AB303, 'Stata dataset (nominal)'!AD303)), "")</f>
        <v>13.104184807408936</v>
      </c>
      <c r="H304" s="72">
        <f>IFERROR(IF('Interface nominal'!$C304 &lt; "2019-20", $E304, 'Stata dataset (nominal)'!F303+'Stata dataset (nominal)'!N303), "")</f>
        <v>3.0582404961413117</v>
      </c>
      <c r="I304" s="72">
        <f t="shared" si="28"/>
        <v>10.045944311267625</v>
      </c>
      <c r="J304" s="72">
        <f>_xlfn.IFNA(SUM('Stata dataset (nominal)'!E303:K303, 'Stata dataset (nominal)'!AC303, 'Stata dataset (nominal)'!AD303), "")</f>
        <v>12.948222969742549</v>
      </c>
      <c r="K304" s="72">
        <f t="shared" si="34"/>
        <v>9.8899824736012363</v>
      </c>
      <c r="L304" s="72">
        <f>_xlfn.IFNA(IF(C304 &lt; "2019-20", $J304, SUM('Stata dataset (nominal)'!E303:F303, 'Stata dataset (nominal)'!H303:K303, 'Stata dataset (nominal)'!N303, 'Stata dataset (nominal)'!AC303:AD303)), "")</f>
        <v>12.948222969742549</v>
      </c>
      <c r="M304" s="72">
        <f t="shared" si="35"/>
        <v>9.8899824736012363</v>
      </c>
      <c r="N304" s="72">
        <f>_xlfn.IFNA(SUM('Stata dataset (real)'!O304:T304), "")</f>
        <v>659.35900000000004</v>
      </c>
      <c r="O304" s="72">
        <f>_xlfn.IFNA(SUM('Stata dataset (real)'!R304, 'Stata dataset (real)'!S304, 'Stata dataset (real)'!T304)/'Interface nominal'!$N304, "")</f>
        <v>0.41520704199078196</v>
      </c>
      <c r="P304" s="72">
        <f>_xlfn.IFNA(SUM('Stata dataset (real)'!Q304, 'Stata dataset (real)'!T304)/$N304, "")</f>
        <v>0</v>
      </c>
      <c r="Q304" s="72">
        <f>_xlfn.IFNA('Stata dataset (nominal)'!AA303*1000/'Interface nominal'!N304, "")</f>
        <v>135.59519023779148</v>
      </c>
      <c r="R304" s="72">
        <f>_xlfn.IFNA('Stata dataset (real)'!U304, "")</f>
        <v>27.497302192270034</v>
      </c>
      <c r="S304" s="72">
        <f>_xlfn.IFNA('Stata dataset (real)'!Z304, "")</f>
        <v>16.113949355159296</v>
      </c>
      <c r="T304" s="72">
        <f>IF('Interface nominal'!C304 = "2019-20", 1, 0)</f>
        <v>0</v>
      </c>
      <c r="U304" s="72">
        <f t="shared" si="32"/>
        <v>0</v>
      </c>
    </row>
    <row r="305" spans="1:21" x14ac:dyDescent="0.4">
      <c r="A305" s="63" t="str">
        <f t="shared" si="29"/>
        <v>SSC17</v>
      </c>
      <c r="B305" s="63" t="s">
        <v>493</v>
      </c>
      <c r="C305" s="63" t="s">
        <v>249</v>
      </c>
      <c r="D305" s="72">
        <f>_xlfn.IFNA(SUM('Stata dataset (nominal)'!E304:K304, 'Stata dataset (nominal)'!AB304, 'Stata dataset (nominal)'!AD304), "")</f>
        <v>13.022910424014894</v>
      </c>
      <c r="E305" s="72">
        <f>_xlfn.IFNA('Stata dataset (nominal)'!F304+'Stata dataset (nominal)'!G304, "")</f>
        <v>3.8160115211810037</v>
      </c>
      <c r="F305" s="72">
        <f t="shared" si="31"/>
        <v>9.2068989028338901</v>
      </c>
      <c r="G305" s="72">
        <f>_xlfn.IFNA(IF(C305 &lt; "2019-20", $D305, SUM('Stata dataset (nominal)'!E304:F304, 'Stata dataset (nominal)'!H304:K304, 'Stata dataset (nominal)'!N304, 'Stata dataset (nominal)'!AB304, 'Stata dataset (nominal)'!AD304)), "")</f>
        <v>13.022910424014894</v>
      </c>
      <c r="H305" s="72">
        <f>IFERROR(IF('Interface nominal'!$C305 &lt; "2019-20", $E305, 'Stata dataset (nominal)'!F304+'Stata dataset (nominal)'!N304), "")</f>
        <v>3.8160115211810037</v>
      </c>
      <c r="I305" s="72">
        <f t="shared" si="28"/>
        <v>9.2068989028338901</v>
      </c>
      <c r="J305" s="72">
        <f>_xlfn.IFNA(SUM('Stata dataset (nominal)'!E304:K304, 'Stata dataset (nominal)'!AC304, 'Stata dataset (nominal)'!AD304), "")</f>
        <v>12.954210452376365</v>
      </c>
      <c r="K305" s="72">
        <f t="shared" si="34"/>
        <v>9.1381989311953618</v>
      </c>
      <c r="L305" s="72">
        <f>_xlfn.IFNA(IF(C305 &lt; "2019-20", $J305, SUM('Stata dataset (nominal)'!E304:F304, 'Stata dataset (nominal)'!H304:K304, 'Stata dataset (nominal)'!N304, 'Stata dataset (nominal)'!AC304:AD304)), "")</f>
        <v>12.954210452376365</v>
      </c>
      <c r="M305" s="72">
        <f t="shared" si="35"/>
        <v>9.1381989311953618</v>
      </c>
      <c r="N305" s="72">
        <f>_xlfn.IFNA(SUM('Stata dataset (real)'!O305:T305), "")</f>
        <v>660.10500000000002</v>
      </c>
      <c r="O305" s="72">
        <f>_xlfn.IFNA(SUM('Stata dataset (real)'!R305, 'Stata dataset (real)'!S305, 'Stata dataset (real)'!T305)/'Interface nominal'!$N305, "")</f>
        <v>0.43122382045280677</v>
      </c>
      <c r="P305" s="72">
        <f>_xlfn.IFNA(SUM('Stata dataset (real)'!Q305, 'Stata dataset (real)'!T305)/$N305, "")</f>
        <v>0</v>
      </c>
      <c r="Q305" s="72">
        <f>_xlfn.IFNA('Stata dataset (nominal)'!AA304*1000/'Interface nominal'!N305, "")</f>
        <v>135.49047862082546</v>
      </c>
      <c r="R305" s="72">
        <f>_xlfn.IFNA('Stata dataset (real)'!U305, "")</f>
        <v>26.836752904929838</v>
      </c>
      <c r="S305" s="72">
        <f>_xlfn.IFNA('Stata dataset (real)'!Z305, "")</f>
        <v>15.706214323255262</v>
      </c>
      <c r="T305" s="72">
        <f>IF('Interface nominal'!C305 = "2019-20", 1, 0)</f>
        <v>0</v>
      </c>
      <c r="U305" s="72">
        <f t="shared" si="32"/>
        <v>0</v>
      </c>
    </row>
    <row r="306" spans="1:21" x14ac:dyDescent="0.4">
      <c r="A306" s="63" t="str">
        <f t="shared" si="29"/>
        <v>SSC18</v>
      </c>
      <c r="B306" s="63" t="s">
        <v>493</v>
      </c>
      <c r="C306" s="63" t="s">
        <v>251</v>
      </c>
      <c r="D306" s="72">
        <f>_xlfn.IFNA(SUM('Stata dataset (nominal)'!E305:K305, 'Stata dataset (nominal)'!AB305, 'Stata dataset (nominal)'!AD305), "")</f>
        <v>12.710160152979279</v>
      </c>
      <c r="E306" s="72">
        <f>_xlfn.IFNA('Stata dataset (nominal)'!F305+'Stata dataset (nominal)'!G305, "")</f>
        <v>3.8114124120320243</v>
      </c>
      <c r="F306" s="72">
        <f t="shared" si="31"/>
        <v>8.898747740947254</v>
      </c>
      <c r="G306" s="72">
        <f>_xlfn.IFNA(IF(C306 &lt; "2019-20", $D306, SUM('Stata dataset (nominal)'!E305:F305, 'Stata dataset (nominal)'!H305:K305, 'Stata dataset (nominal)'!N305, 'Stata dataset (nominal)'!AB305, 'Stata dataset (nominal)'!AD305)), "")</f>
        <v>12.710160152979279</v>
      </c>
      <c r="H306" s="72">
        <f>IFERROR(IF('Interface nominal'!$C306 &lt; "2019-20", $E306, 'Stata dataset (nominal)'!F305+'Stata dataset (nominal)'!N305), "")</f>
        <v>3.8114124120320243</v>
      </c>
      <c r="I306" s="72">
        <f t="shared" si="28"/>
        <v>8.898747740947254</v>
      </c>
      <c r="J306" s="72">
        <f>_xlfn.IFNA(SUM('Stata dataset (nominal)'!E305:K305, 'Stata dataset (nominal)'!AC305, 'Stata dataset (nominal)'!AD305), "")</f>
        <v>12.592064144721848</v>
      </c>
      <c r="K306" s="72">
        <f t="shared" si="34"/>
        <v>8.7806517326898224</v>
      </c>
      <c r="L306" s="72">
        <f>_xlfn.IFNA(IF(C306 &lt; "2019-20", $J306, SUM('Stata dataset (nominal)'!E305:F305, 'Stata dataset (nominal)'!H305:K305, 'Stata dataset (nominal)'!N305, 'Stata dataset (nominal)'!AC305:AD305)), "")</f>
        <v>12.592064144721848</v>
      </c>
      <c r="M306" s="72">
        <f t="shared" si="35"/>
        <v>8.7806517326898224</v>
      </c>
      <c r="N306" s="72">
        <f>_xlfn.IFNA(SUM('Stata dataset (real)'!O306:T306), "")</f>
        <v>670.66071506818105</v>
      </c>
      <c r="O306" s="72">
        <f>_xlfn.IFNA(SUM('Stata dataset (real)'!R306, 'Stata dataset (real)'!S306, 'Stata dataset (real)'!T306)/'Interface nominal'!$N306, "")</f>
        <v>0.43204506064655918</v>
      </c>
      <c r="P306" s="72">
        <f>_xlfn.IFNA(SUM('Stata dataset (real)'!Q306, 'Stata dataset (real)'!T306)/$N306, "")</f>
        <v>0</v>
      </c>
      <c r="Q306" s="72">
        <f>_xlfn.IFNA('Stata dataset (nominal)'!AA305*1000/'Interface nominal'!N306, "")</f>
        <v>139.23862121625532</v>
      </c>
      <c r="R306" s="72">
        <f>_xlfn.IFNA('Stata dataset (real)'!U306, "")</f>
        <v>26.592453669295491</v>
      </c>
      <c r="S306" s="72">
        <f>_xlfn.IFNA('Stata dataset (real)'!Z306, "")</f>
        <v>15.287942202590637</v>
      </c>
      <c r="T306" s="72">
        <f>IF('Interface nominal'!C306 = "2019-20", 1, 0)</f>
        <v>0</v>
      </c>
      <c r="U306" s="72">
        <f t="shared" si="32"/>
        <v>0</v>
      </c>
    </row>
    <row r="307" spans="1:21" x14ac:dyDescent="0.4">
      <c r="A307" s="63" t="str">
        <f t="shared" si="29"/>
        <v>SSC19</v>
      </c>
      <c r="B307" s="63" t="s">
        <v>493</v>
      </c>
      <c r="C307" s="63" t="s">
        <v>253</v>
      </c>
      <c r="D307" s="72">
        <f>_xlfn.IFNA(SUM('Stata dataset (nominal)'!E306:K306, 'Stata dataset (nominal)'!AB306, 'Stata dataset (nominal)'!AD306), "")</f>
        <v>12.983000000000001</v>
      </c>
      <c r="E307" s="72">
        <f>_xlfn.IFNA('Stata dataset (nominal)'!F306+'Stata dataset (nominal)'!G306, "")</f>
        <v>3.4180000000000001</v>
      </c>
      <c r="F307" s="72">
        <f t="shared" si="31"/>
        <v>9.5650000000000013</v>
      </c>
      <c r="G307" s="72">
        <f>_xlfn.IFNA(IF(C307 &lt; "2019-20", $D307, SUM('Stata dataset (nominal)'!E306:F306, 'Stata dataset (nominal)'!H306:K306, 'Stata dataset (nominal)'!N306, 'Stata dataset (nominal)'!AB306, 'Stata dataset (nominal)'!AD306)), "")</f>
        <v>12.983000000000001</v>
      </c>
      <c r="H307" s="72">
        <f>IFERROR(IF('Interface nominal'!$C307 &lt; "2019-20", $E307, 'Stata dataset (nominal)'!F306+'Stata dataset (nominal)'!N306), "")</f>
        <v>3.4180000000000001</v>
      </c>
      <c r="I307" s="72">
        <f t="shared" si="28"/>
        <v>9.5650000000000013</v>
      </c>
      <c r="J307" s="72">
        <f>_xlfn.IFNA(SUM('Stata dataset (nominal)'!E306:K306, 'Stata dataset (nominal)'!AC306, 'Stata dataset (nominal)'!AD306), "")</f>
        <v>13.039911711097918</v>
      </c>
      <c r="K307" s="72">
        <f t="shared" si="34"/>
        <v>9.6219117110979191</v>
      </c>
      <c r="L307" s="72">
        <f>_xlfn.IFNA(IF(C307 &lt; "2019-20", $J307, SUM('Stata dataset (nominal)'!E306:F306, 'Stata dataset (nominal)'!H306:K306, 'Stata dataset (nominal)'!N306, 'Stata dataset (nominal)'!AC306:AD306)), "")</f>
        <v>13.039911711097918</v>
      </c>
      <c r="M307" s="72">
        <f t="shared" si="35"/>
        <v>9.6219117110979191</v>
      </c>
      <c r="N307" s="72">
        <f>_xlfn.IFNA(SUM('Stata dataset (real)'!O307:T307), "")</f>
        <v>678.58100000000002</v>
      </c>
      <c r="O307" s="72">
        <f>_xlfn.IFNA(SUM('Stata dataset (real)'!R307, 'Stata dataset (real)'!S307, 'Stata dataset (real)'!T307)/'Interface nominal'!$N307, "")</f>
        <v>0.44867746076002718</v>
      </c>
      <c r="P307" s="72">
        <f>_xlfn.IFNA(SUM('Stata dataset (real)'!Q307, 'Stata dataset (real)'!T307)/$N307, "")</f>
        <v>0</v>
      </c>
      <c r="Q307" s="72">
        <f>_xlfn.IFNA('Stata dataset (nominal)'!AA306*1000/'Interface nominal'!N307, "")</f>
        <v>144.04028406336164</v>
      </c>
      <c r="R307" s="72">
        <f>_xlfn.IFNA('Stata dataset (real)'!U307, "")</f>
        <v>25.676209927931296</v>
      </c>
      <c r="S307" s="72">
        <f>_xlfn.IFNA('Stata dataset (real)'!Z307, "")</f>
        <v>14.870765556242786</v>
      </c>
      <c r="T307" s="72">
        <f>IF('Interface nominal'!C307 = "2019-20", 1, 0)</f>
        <v>0</v>
      </c>
      <c r="U307" s="72">
        <f t="shared" si="32"/>
        <v>0</v>
      </c>
    </row>
    <row r="308" spans="1:21" x14ac:dyDescent="0.4">
      <c r="A308" s="63" t="str">
        <f t="shared" si="29"/>
        <v>SSC20</v>
      </c>
      <c r="B308" s="63" t="s">
        <v>493</v>
      </c>
      <c r="C308" s="63" t="s">
        <v>255</v>
      </c>
      <c r="D308" s="72">
        <f>_xlfn.IFNA(SUM('Stata dataset (nominal)'!E307:K307, 'Stata dataset (nominal)'!AB307, 'Stata dataset (nominal)'!AD307), "")</f>
        <v>20.662000000000003</v>
      </c>
      <c r="E308" s="72">
        <f>_xlfn.IFNA('Stata dataset (nominal)'!F307+'Stata dataset (nominal)'!G307, "")</f>
        <v>11.092000000000001</v>
      </c>
      <c r="F308" s="72">
        <f t="shared" si="31"/>
        <v>9.5700000000000021</v>
      </c>
      <c r="G308" s="72">
        <f>_xlfn.IFNA(IF(C308 &lt; "2019-20", $D308, SUM('Stata dataset (nominal)'!E307:F307, 'Stata dataset (nominal)'!H307:K307, 'Stata dataset (nominal)'!N307, 'Stata dataset (nominal)'!AB307, 'Stata dataset (nominal)'!AD307)), "")</f>
        <v>10.510999999999999</v>
      </c>
      <c r="H308" s="72" t="str">
        <f>IFERROR(IF('Interface nominal'!$C308 &lt; "2019-20", $E308, 'Stata dataset (nominal)'!F307+'Stata dataset (nominal)'!N307), "")</f>
        <v/>
      </c>
      <c r="I308" s="72" t="str">
        <f t="shared" si="28"/>
        <v/>
      </c>
      <c r="J308" s="72">
        <f>_xlfn.IFNA(SUM('Stata dataset (nominal)'!E307:K307, 'Stata dataset (nominal)'!AC307, 'Stata dataset (nominal)'!AD307), "")</f>
        <v>20.807911711097919</v>
      </c>
      <c r="K308" s="72">
        <f t="shared" si="34"/>
        <v>9.7159117110979185</v>
      </c>
      <c r="L308" s="72">
        <f>_xlfn.IFNA(IF(C308 &lt; "2019-20", $J308, SUM('Stata dataset (nominal)'!E307:F307, 'Stata dataset (nominal)'!H307:K307, 'Stata dataset (nominal)'!N307, 'Stata dataset (nominal)'!AC307:AD307)), "")</f>
        <v>10.656911711097917</v>
      </c>
      <c r="M308" s="72">
        <f t="shared" si="35"/>
        <v>-0.43508828890208306</v>
      </c>
      <c r="N308" s="72">
        <f>_xlfn.IFNA(SUM('Stata dataset (real)'!O308:T308), "")</f>
        <v>675.31999999999994</v>
      </c>
      <c r="O308" s="72">
        <f>_xlfn.IFNA(SUM('Stata dataset (real)'!R308, 'Stata dataset (real)'!S308, 'Stata dataset (real)'!T308)/'Interface nominal'!$N308, "")</f>
        <v>0.46956257774092292</v>
      </c>
      <c r="P308" s="72">
        <f>_xlfn.IFNA(SUM('Stata dataset (real)'!Q308, 'Stata dataset (real)'!T308)/$N308, "")</f>
        <v>0</v>
      </c>
      <c r="Q308" s="72">
        <f>_xlfn.IFNA('Stata dataset (nominal)'!AA307*1000/'Interface nominal'!N308, "")</f>
        <v>144.76840608896524</v>
      </c>
      <c r="R308" s="72">
        <f>_xlfn.IFNA('Stata dataset (real)'!U308, "")</f>
        <v>25.025438298416617</v>
      </c>
      <c r="S308" s="72">
        <f>_xlfn.IFNA('Stata dataset (real)'!Z308, "")</f>
        <v>14.44830264768931</v>
      </c>
      <c r="T308" s="72">
        <f>IF('Interface nominal'!C308 = "2019-20", 1, 0)</f>
        <v>1</v>
      </c>
      <c r="U308" s="72">
        <f t="shared" si="32"/>
        <v>0</v>
      </c>
    </row>
    <row r="309" spans="1:21" x14ac:dyDescent="0.4">
      <c r="A309" s="63" t="str">
        <f t="shared" si="29"/>
        <v>SSC21</v>
      </c>
      <c r="B309" s="63" t="s">
        <v>493</v>
      </c>
      <c r="C309" s="63" t="s">
        <v>257</v>
      </c>
      <c r="D309" s="72">
        <f>_xlfn.IFNA(SUM('Stata dataset (nominal)'!E308:K308, 'Stata dataset (nominal)'!AB308, 'Stata dataset (nominal)'!AD308), "")</f>
        <v>12.814</v>
      </c>
      <c r="E309" s="72">
        <f>_xlfn.IFNA('Stata dataset (nominal)'!F308+'Stata dataset (nominal)'!G308, "")</f>
        <v>4.4719999999999995</v>
      </c>
      <c r="F309" s="72">
        <f t="shared" ref="F309:F318" si="37">$D309-$E309</f>
        <v>8.3420000000000005</v>
      </c>
      <c r="G309" s="72">
        <f>_xlfn.IFNA(IF(C309 &lt; "2019-20", $D309, SUM('Stata dataset (nominal)'!E308:F308, 'Stata dataset (nominal)'!H308:K308, 'Stata dataset (nominal)'!N308, 'Stata dataset (nominal)'!AB308, 'Stata dataset (nominal)'!AD308)), "")</f>
        <v>9.5150000000000006</v>
      </c>
      <c r="H309" s="72" t="str">
        <f>IFERROR(IF('Interface nominal'!$C309 &lt; "2019-20", $E309, 'Stata dataset (nominal)'!F308+'Stata dataset (nominal)'!N308), "")</f>
        <v/>
      </c>
      <c r="I309" s="72" t="str">
        <f t="shared" si="28"/>
        <v/>
      </c>
      <c r="J309" s="72">
        <f>_xlfn.IFNA(SUM('Stata dataset (nominal)'!E308:K308, 'Stata dataset (nominal)'!AC308, 'Stata dataset (nominal)'!AD308), "")</f>
        <v>13.115911711097919</v>
      </c>
      <c r="K309" s="72">
        <f t="shared" si="34"/>
        <v>8.6439117110979193</v>
      </c>
      <c r="L309" s="72">
        <f>_xlfn.IFNA(IF(C309 &lt; "2019-20", $J309, SUM('Stata dataset (nominal)'!E308:F308, 'Stata dataset (nominal)'!H308:K308, 'Stata dataset (nominal)'!N308, 'Stata dataset (nominal)'!AC308:AD308)), "")</f>
        <v>9.8169117110979194</v>
      </c>
      <c r="M309" s="72">
        <f t="shared" si="35"/>
        <v>5.3449117110979198</v>
      </c>
      <c r="N309" s="72">
        <f>_xlfn.IFNA(SUM('Stata dataset (real)'!O309:T309), "")</f>
        <v>674.428</v>
      </c>
      <c r="O309" s="72">
        <f>_xlfn.IFNA(SUM('Stata dataset (real)'!R309, 'Stata dataset (real)'!S309, 'Stata dataset (real)'!T309)/'Interface nominal'!$N309, "")</f>
        <v>0.48055982254592039</v>
      </c>
      <c r="P309" s="72">
        <f>_xlfn.IFNA(SUM('Stata dataset (real)'!Q309, 'Stata dataset (real)'!T309)/$N309, "")</f>
        <v>0</v>
      </c>
      <c r="Q309" s="72">
        <f>_xlfn.IFNA('Stata dataset (nominal)'!AA308*1000/'Interface nominal'!N309, "")</f>
        <v>151.29413369551679</v>
      </c>
      <c r="R309" s="72">
        <f>_xlfn.IFNA('Stata dataset (real)'!U309, "")</f>
        <v>24.720354913073265</v>
      </c>
      <c r="S309" s="72">
        <f>_xlfn.IFNA('Stata dataset (real)'!Z309, "")</f>
        <v>14.44830264768931</v>
      </c>
      <c r="T309" s="72">
        <f>IF('Interface nominal'!C309 = "2019-20", 1, 0)</f>
        <v>0</v>
      </c>
      <c r="U309" s="72">
        <f t="shared" ref="U309:U318" si="38">IF(C309 = "2020-21", 1, 0)</f>
        <v>1</v>
      </c>
    </row>
    <row r="310" spans="1:21" x14ac:dyDescent="0.4">
      <c r="A310" s="63" t="str">
        <f t="shared" si="29"/>
        <v>SSC22</v>
      </c>
      <c r="B310" s="63" t="s">
        <v>493</v>
      </c>
      <c r="C310" s="63" t="s">
        <v>259</v>
      </c>
      <c r="D310" s="72">
        <f>_xlfn.IFNA(SUM('Stata dataset (nominal)'!E309:K309, 'Stata dataset (nominal)'!AB309, 'Stata dataset (nominal)'!AD309), "")</f>
        <v>15.571467098688696</v>
      </c>
      <c r="E310" s="72">
        <f>_xlfn.IFNA('Stata dataset (nominal)'!F309+'Stata dataset (nominal)'!G309, "")</f>
        <v>4.4590356155300901</v>
      </c>
      <c r="F310" s="72">
        <f t="shared" si="37"/>
        <v>11.112431483158606</v>
      </c>
      <c r="G310" s="72">
        <f>_xlfn.IFNA(IF(C310 &lt; "2019-20", $D310, SUM('Stata dataset (nominal)'!E309:F309, 'Stata dataset (nominal)'!H309:K309, 'Stata dataset (nominal)'!N309, 'Stata dataset (nominal)'!AB309, 'Stata dataset (nominal)'!AD309)), "")</f>
        <v>11.983242218081486</v>
      </c>
      <c r="H310" s="72" t="str">
        <f>IFERROR(IF('Interface nominal'!$C310 &lt; "2019-20", $E310, 'Stata dataset (nominal)'!F309+'Stata dataset (nominal)'!N309), "")</f>
        <v/>
      </c>
      <c r="I310" s="72" t="str">
        <f t="shared" si="28"/>
        <v/>
      </c>
      <c r="J310" s="72">
        <f>_xlfn.IFNA(SUM('Stata dataset (nominal)'!E309:K309, 'Stata dataset (nominal)'!AC309, 'Stata dataset (nominal)'!AD309), "")</f>
        <v>15.709378809786614</v>
      </c>
      <c r="K310" s="72">
        <f t="shared" si="34"/>
        <v>11.250343194256523</v>
      </c>
      <c r="L310" s="72">
        <f>_xlfn.IFNA(IF(C310 &lt; "2019-20", $J310, SUM('Stata dataset (nominal)'!E309:F309, 'Stata dataset (nominal)'!H309:K309, 'Stata dataset (nominal)'!N309, 'Stata dataset (nominal)'!AC309:AD309)), "")</f>
        <v>12.121153929179403</v>
      </c>
      <c r="M310" s="72">
        <f t="shared" si="35"/>
        <v>7.6621183136493132</v>
      </c>
      <c r="N310" s="72">
        <f>_xlfn.IFNA(SUM('Stata dataset (real)'!O310:T310), "")</f>
        <v>672.93541666666601</v>
      </c>
      <c r="O310" s="72">
        <f>_xlfn.IFNA(SUM('Stata dataset (real)'!R310, 'Stata dataset (real)'!S310, 'Stata dataset (real)'!T310)/'Interface nominal'!$N310, "")</f>
        <v>0.49083660207610313</v>
      </c>
      <c r="P310" s="72">
        <f>_xlfn.IFNA(SUM('Stata dataset (real)'!Q310, 'Stata dataset (real)'!T310)/$N310, "")</f>
        <v>0</v>
      </c>
      <c r="Q310" s="72">
        <f>_xlfn.IFNA('Stata dataset (nominal)'!AA309*1000/'Interface nominal'!N310, "")</f>
        <v>154.98515521239361</v>
      </c>
      <c r="R310" s="72">
        <f>_xlfn.IFNA('Stata dataset (real)'!U310, "")</f>
        <v>22.670257428139472</v>
      </c>
      <c r="S310" s="72">
        <f>_xlfn.IFNA('Stata dataset (real)'!Z310, "")</f>
        <v>14.44830264768931</v>
      </c>
      <c r="T310" s="72">
        <f>IF('Interface nominal'!C310 = "2019-20", 1, 0)</f>
        <v>0</v>
      </c>
      <c r="U310" s="72">
        <f t="shared" si="38"/>
        <v>0</v>
      </c>
    </row>
    <row r="311" spans="1:21" x14ac:dyDescent="0.4">
      <c r="A311" s="63" t="str">
        <f t="shared" si="29"/>
        <v>SSC23</v>
      </c>
      <c r="B311" s="63" t="s">
        <v>493</v>
      </c>
      <c r="C311" s="63" t="s">
        <v>261</v>
      </c>
      <c r="D311" s="72">
        <f>_xlfn.IFNA(SUM('Stata dataset (nominal)'!E310:K310, 'Stata dataset (nominal)'!AB310, 'Stata dataset (nominal)'!AD310), "")</f>
        <v>13.834000000000001</v>
      </c>
      <c r="E311" s="72">
        <f>_xlfn.IFNA('Stata dataset (nominal)'!F310+'Stata dataset (nominal)'!G310, "")</f>
        <v>3.194</v>
      </c>
      <c r="F311" s="72">
        <f t="shared" si="37"/>
        <v>10.64</v>
      </c>
      <c r="G311" s="72">
        <f>_xlfn.IFNA(IF(C311 &lt; "2019-20", $D311, SUM('Stata dataset (real)'!E311:F311, 'Stata dataset (real)'!H311:K311, 'Stata dataset (real)'!N311, 'Stata dataset (real)'!AB311, 'Stata dataset (real)'!AD311)), "")</f>
        <v>11.209000000000001</v>
      </c>
      <c r="H311" s="72" t="str">
        <f>IFERROR(IF('Interface nominal'!$C311 &lt; "2019-20", $E311, 'Stata dataset (nominal)'!F310+'Stata dataset (nominal)'!N310), "")</f>
        <v/>
      </c>
      <c r="I311" s="72" t="str">
        <f t="shared" si="28"/>
        <v/>
      </c>
      <c r="J311" s="72">
        <f>_xlfn.IFNA(SUM('Stata dataset (nominal)'!E310:K310, 'Stata dataset (nominal)'!AC310, 'Stata dataset (nominal)'!AD310), "")</f>
        <v>14.361911711097919</v>
      </c>
      <c r="K311" s="72">
        <f t="shared" si="34"/>
        <v>11.167911711097918</v>
      </c>
      <c r="L311" s="72">
        <f>_xlfn.IFNA(IF(C311 &lt; "2019-20", $J311, SUM('Stata dataset (nominal)'!E310:F310, 'Stata dataset (nominal)'!H310:K310, 'Stata dataset (nominal)'!N310, 'Stata dataset (nominal)'!AC310:AD310)), "")</f>
        <v>11.736911711097919</v>
      </c>
      <c r="M311" s="72">
        <f t="shared" si="35"/>
        <v>8.5429117110979185</v>
      </c>
      <c r="N311" s="72">
        <f>_xlfn.IFNA(SUM('Stata dataset (real)'!O311:T311), "")</f>
        <v>675.66774999999996</v>
      </c>
      <c r="O311" s="72">
        <f>_xlfn.IFNA(SUM('Stata dataset (real)'!R311, 'Stata dataset (real)'!S311, 'Stata dataset (real)'!T311)/'Interface nominal'!$N311, "")</f>
        <v>0.50331345053344145</v>
      </c>
      <c r="P311" s="72">
        <f>_xlfn.IFNA(SUM('Stata dataset (real)'!Q311, 'Stata dataset (real)'!T311)/$N311, "")</f>
        <v>0</v>
      </c>
      <c r="Q311" s="72">
        <f>_xlfn.IFNA('Stata dataset (nominal)'!AA310*1000/'Interface nominal'!N311, "")</f>
        <v>154.04316692634805</v>
      </c>
      <c r="R311" s="72">
        <f>_xlfn.IFNA('Stata dataset (real)'!U311, "")</f>
        <v>24.039937425466942</v>
      </c>
      <c r="S311" s="72">
        <f>_xlfn.IFNA('Stata dataset (real)'!Z311, "")</f>
        <v>14.44830264768931</v>
      </c>
      <c r="T311" s="72">
        <f>IF('Interface nominal'!C311 = "2019-20", 1, 0)</f>
        <v>0</v>
      </c>
      <c r="U311" s="72">
        <f t="shared" si="38"/>
        <v>0</v>
      </c>
    </row>
    <row r="312" spans="1:21" x14ac:dyDescent="0.4">
      <c r="A312" s="63" t="str">
        <f t="shared" ref="A312:A318" si="39">B312&amp;RIGHT(C312,2)</f>
        <v>SSC24</v>
      </c>
      <c r="B312" s="63" t="s">
        <v>493</v>
      </c>
      <c r="C312" s="160" t="s">
        <v>263</v>
      </c>
      <c r="D312" s="72">
        <f>_xlfn.IFNA(SUM('Stata dataset (nominal)'!E311:K311, 'Stata dataset (nominal)'!AB311, 'Stata dataset (nominal)'!AD311), "")</f>
        <v>15.581144927887054</v>
      </c>
      <c r="E312" s="72">
        <f>_xlfn.IFNA('Stata dataset (nominal)'!F311+'Stata dataset (nominal)'!G311, "")</f>
        <v>4.9617671620523875</v>
      </c>
      <c r="F312" s="72">
        <f t="shared" si="37"/>
        <v>10.619377765834667</v>
      </c>
      <c r="G312" s="72">
        <f>_xlfn.IFNA(IF(C312 &lt; "2019-20", $D312, SUM('Stata dataset (real)'!E312:F312, 'Stata dataset (real)'!H312:K312, 'Stata dataset (real)'!N312, 'Stata dataset (real)'!AB312, 'Stata dataset (real)'!AD312)), "")</f>
        <v>10.747779559671029</v>
      </c>
      <c r="H312" s="72" t="str">
        <f>IFERROR(IF('Interface nominal'!$C312 &lt; "2019-20", $E312, 'Stata dataset (nominal)'!F311+'Stata dataset (nominal)'!N311), "")</f>
        <v/>
      </c>
      <c r="I312" s="72" t="str">
        <f t="shared" si="28"/>
        <v/>
      </c>
      <c r="J312" s="72">
        <f>_xlfn.IFNA(SUM('Stata dataset (nominal)'!E311:K311, 'Stata dataset (nominal)'!AC311, 'Stata dataset (nominal)'!AD311), "")</f>
        <v>15.784056638984973</v>
      </c>
      <c r="K312" s="72">
        <f t="shared" si="34"/>
        <v>10.822289476932585</v>
      </c>
      <c r="L312" s="72">
        <f>_xlfn.IFNA(IF(C312 &lt; "2019-20", $J312, SUM('Stata dataset (nominal)'!E311:F311, 'Stata dataset (nominal)'!H311:K311, 'Stata dataset (nominal)'!N311, 'Stata dataset (nominal)'!AC311:AD311)), "")</f>
        <v>11.546860011667734</v>
      </c>
      <c r="M312" s="72">
        <f t="shared" si="35"/>
        <v>6.5850928496153465</v>
      </c>
      <c r="N312" s="72">
        <f>_xlfn.IFNA(SUM('Stata dataset (real)'!O312:T312), "")</f>
        <v>673.14099999999996</v>
      </c>
      <c r="O312" s="72">
        <f>_xlfn.IFNA(SUM('Stata dataset (real)'!R312, 'Stata dataset (real)'!S312, 'Stata dataset (real)'!T312)/'Interface nominal'!$N312, "")</f>
        <v>0.5123212174962849</v>
      </c>
      <c r="P312" s="72">
        <f>_xlfn.IFNA(SUM('Stata dataset (real)'!Q312, 'Stata dataset (real)'!T312)/$N312, "")</f>
        <v>0</v>
      </c>
      <c r="Q312" s="72">
        <f>_xlfn.IFNA('Stata dataset (nominal)'!AA311*1000/'Interface nominal'!N312, "")</f>
        <v>172.67259014084718</v>
      </c>
      <c r="R312" s="72">
        <f>_xlfn.IFNA('Stata dataset (real)'!U312, "")</f>
        <v>23.975865883832356</v>
      </c>
      <c r="S312" s="72">
        <f>_xlfn.IFNA('Stata dataset (real)'!Z312, "")</f>
        <v>14.44830264768931</v>
      </c>
      <c r="T312" s="72">
        <f>IF('Interface nominal'!C312 = "2019-20", 1, 0)</f>
        <v>0</v>
      </c>
      <c r="U312" s="72">
        <f t="shared" si="38"/>
        <v>0</v>
      </c>
    </row>
    <row r="313" spans="1:21" x14ac:dyDescent="0.4">
      <c r="A313" s="63" t="str">
        <f t="shared" si="39"/>
        <v>SSC25</v>
      </c>
      <c r="B313" s="63" t="s">
        <v>493</v>
      </c>
      <c r="C313" s="160" t="s">
        <v>516</v>
      </c>
      <c r="D313" s="72">
        <f>_xlfn.IFNA(SUM('Stata dataset (nominal)'!E312:K312, 'Stata dataset (nominal)'!AB312, 'Stata dataset (nominal)'!AD312), "")</f>
        <v>14.936154032462037</v>
      </c>
      <c r="E313" s="72">
        <f>_xlfn.IFNA('Stata dataset (nominal)'!F312+'Stata dataset (nominal)'!G312, "")</f>
        <v>3.5356365487726884</v>
      </c>
      <c r="F313" s="72">
        <f t="shared" si="37"/>
        <v>11.400517483689349</v>
      </c>
      <c r="G313" s="72">
        <f>_xlfn.IFNA(IF(C313 &lt; "2019-20", $D313, SUM('Stata dataset (real)'!E313:F313, 'Stata dataset (real)'!H313:K313, 'Stata dataset (real)'!N313, 'Stata dataset (real)'!AB313, 'Stata dataset (real)'!AD313)), "")</f>
        <v>11.2337184096</v>
      </c>
      <c r="H313" s="72">
        <f>IFERROR(IF('Interface nominal'!$C313 &lt; "2019-20", $E313, 'Stata dataset (nominal)'!F312+'Stata dataset (nominal)'!N312), "")</f>
        <v>0.8167527062836939</v>
      </c>
      <c r="I313" s="72">
        <f t="shared" ref="I313:I318" si="40">IFERROR($G313-$H313, "")</f>
        <v>10.416965703316306</v>
      </c>
      <c r="J313" s="72">
        <f>_xlfn.IFNA(SUM('Stata dataset (nominal)'!E312:K312, 'Stata dataset (nominal)'!AC312, 'Stata dataset (nominal)'!AD312), "")</f>
        <v>14.081336952383497</v>
      </c>
      <c r="K313" s="72">
        <f t="shared" si="34"/>
        <v>10.545700403610809</v>
      </c>
      <c r="L313" s="72">
        <f>_xlfn.IFNA(IF(C313 &lt; "2019-20", $J313, SUM('Stata dataset (nominal)'!E312:F312, 'Stata dataset (nominal)'!H312:K312, 'Stata dataset (nominal)'!N312, 'Stata dataset (nominal)'!AC312:AD312)), "")</f>
        <v>11.362453109894501</v>
      </c>
      <c r="M313" s="72">
        <f t="shared" si="35"/>
        <v>7.826816561121813</v>
      </c>
      <c r="N313" s="72">
        <f>_xlfn.IFNA(SUM('Stata dataset (real)'!O313:T313), "")</f>
        <v>684.78586772574045</v>
      </c>
      <c r="O313" s="72">
        <f>_xlfn.IFNA(SUM('Stata dataset (real)'!R313, 'Stata dataset (real)'!S313, 'Stata dataset (real)'!T313)/'Interface nominal'!$N313, "")</f>
        <v>0.52954596018168554</v>
      </c>
      <c r="P313" s="72">
        <f>_xlfn.IFNA(SUM('Stata dataset (real)'!Q313, 'Stata dataset (real)'!T313)/$N313, "")</f>
        <v>0</v>
      </c>
      <c r="Q313" s="72">
        <f>_xlfn.IFNA('Stata dataset (nominal)'!AA312*1000/'Interface nominal'!N313, "")</f>
        <v>173.24039106234008</v>
      </c>
      <c r="R313" s="72" t="str">
        <f>_xlfn.IFNA('Stata dataset (real)'!U313, "")</f>
        <v/>
      </c>
      <c r="S313" s="72" t="str">
        <f>_xlfn.IFNA('Stata dataset (real)'!Z313, "")</f>
        <v/>
      </c>
      <c r="T313" s="72">
        <f>IF('Interface nominal'!C313 = "2019-20", 1, 0)</f>
        <v>0</v>
      </c>
      <c r="U313" s="72">
        <f t="shared" si="38"/>
        <v>0</v>
      </c>
    </row>
    <row r="314" spans="1:21" x14ac:dyDescent="0.4">
      <c r="A314" s="63" t="str">
        <f t="shared" si="39"/>
        <v>SSC26</v>
      </c>
      <c r="B314" s="63" t="s">
        <v>493</v>
      </c>
      <c r="C314" s="160" t="s">
        <v>518</v>
      </c>
      <c r="D314" s="72">
        <f>_xlfn.IFNA(SUM('Stata dataset (nominal)'!E313:K313, 'Stata dataset (nominal)'!AB313, 'Stata dataset (nominal)'!AD313), "")</f>
        <v>15.291318752964928</v>
      </c>
      <c r="E314" s="72">
        <f>_xlfn.IFNA('Stata dataset (nominal)'!F313+'Stata dataset (nominal)'!G313, "")</f>
        <v>5.0249999999999986</v>
      </c>
      <c r="F314" s="72">
        <f t="shared" si="37"/>
        <v>10.26631875296493</v>
      </c>
      <c r="G314" s="72">
        <f>_xlfn.IFNA(IF(C314 &lt; "2019-20", $D314, SUM('Stata dataset (real)'!E314:F314, 'Stata dataset (real)'!H314:K314, 'Stata dataset (real)'!N314, 'Stata dataset (real)'!AB314, 'Stata dataset (real)'!AD314)), "")</f>
        <v>9.9975414107440379</v>
      </c>
      <c r="H314" s="72">
        <f>IFERROR(IF('Interface nominal'!$C314 &lt; "2019-20", $E314, 'Stata dataset (nominal)'!F313+'Stata dataset (nominal)'!N313), "")</f>
        <v>0.82399999999999995</v>
      </c>
      <c r="I314" s="72">
        <f t="shared" si="40"/>
        <v>9.1735414107440381</v>
      </c>
      <c r="J314" s="72">
        <f>_xlfn.IFNA(SUM('Stata dataset (nominal)'!E313:K313, 'Stata dataset (nominal)'!AC313, 'Stata dataset (nominal)'!AD313), "")</f>
        <v>14.497318752964928</v>
      </c>
      <c r="K314" s="72">
        <f t="shared" si="34"/>
        <v>9.4723187529649291</v>
      </c>
      <c r="L314" s="72">
        <f>_xlfn.IFNA(IF(C314 &lt; "2019-20", $J314, SUM('Stata dataset (nominal)'!E313:F313, 'Stata dataset (nominal)'!H313:K313, 'Stata dataset (nominal)'!N313, 'Stata dataset (nominal)'!AC313:AD313)), "")</f>
        <v>10.296318752964929</v>
      </c>
      <c r="M314" s="72">
        <f t="shared" si="35"/>
        <v>5.2713187529649304</v>
      </c>
      <c r="N314" s="72">
        <f>_xlfn.IFNA(SUM('Stata dataset (real)'!O314:T314), "")</f>
        <v>691.73174585813672</v>
      </c>
      <c r="O314" s="72">
        <f>_xlfn.IFNA(SUM('Stata dataset (real)'!R314, 'Stata dataset (real)'!S314, 'Stata dataset (real)'!T314)/'Interface nominal'!$N314, "")</f>
        <v>0.54814516070820718</v>
      </c>
      <c r="P314" s="72">
        <f>_xlfn.IFNA(SUM('Stata dataset (real)'!Q314, 'Stata dataset (real)'!T314)/$N314, "")</f>
        <v>0</v>
      </c>
      <c r="Q314" s="72">
        <f>_xlfn.IFNA('Stata dataset (nominal)'!AA313*1000/'Interface nominal'!N314, "")</f>
        <v>199.8033817029785</v>
      </c>
      <c r="R314" s="72" t="str">
        <f>_xlfn.IFNA('Stata dataset (real)'!U314, "")</f>
        <v/>
      </c>
      <c r="S314" s="72" t="str">
        <f>_xlfn.IFNA('Stata dataset (real)'!Z314, "")</f>
        <v/>
      </c>
      <c r="T314" s="72">
        <f>IF('Interface nominal'!C314 = "2019-20", 1, 0)</f>
        <v>0</v>
      </c>
      <c r="U314" s="72">
        <f t="shared" si="38"/>
        <v>0</v>
      </c>
    </row>
    <row r="315" spans="1:21" x14ac:dyDescent="0.4">
      <c r="A315" s="63" t="str">
        <f t="shared" si="39"/>
        <v>SSC27</v>
      </c>
      <c r="B315" s="63" t="s">
        <v>493</v>
      </c>
      <c r="C315" s="160" t="s">
        <v>519</v>
      </c>
      <c r="D315" s="72">
        <f>_xlfn.IFNA(SUM('Stata dataset (nominal)'!E314:K314, 'Stata dataset (nominal)'!AB314, 'Stata dataset (nominal)'!AD314), "")</f>
        <v>15.249747318267666</v>
      </c>
      <c r="E315" s="72">
        <f>_xlfn.IFNA('Stata dataset (nominal)'!F314+'Stata dataset (nominal)'!G314, "")</f>
        <v>5.0809999999999986</v>
      </c>
      <c r="F315" s="72">
        <f t="shared" si="37"/>
        <v>10.168747318267666</v>
      </c>
      <c r="G315" s="72">
        <f>_xlfn.IFNA(IF(C315 &lt; "2019-20", $D315, SUM('Stata dataset (real)'!E315:F315, 'Stata dataset (real)'!H315:K315, 'Stata dataset (real)'!N315, 'Stata dataset (real)'!AB315, 'Stata dataset (real)'!AD315)), "")</f>
        <v>9.6808107387276205</v>
      </c>
      <c r="H315" s="72">
        <f>IFERROR(IF('Interface nominal'!$C315 &lt; "2019-20", $E315, 'Stata dataset (nominal)'!F314+'Stata dataset (nominal)'!N314), "")</f>
        <v>0.78499999999999992</v>
      </c>
      <c r="I315" s="72">
        <f t="shared" si="40"/>
        <v>8.8958107387276204</v>
      </c>
      <c r="J315" s="72">
        <f>_xlfn.IFNA(SUM('Stata dataset (nominal)'!E314:K314, 'Stata dataset (nominal)'!AC314, 'Stata dataset (nominal)'!AD314), "")</f>
        <v>14.415747318267666</v>
      </c>
      <c r="K315" s="72">
        <f t="shared" si="34"/>
        <v>9.3347473182676666</v>
      </c>
      <c r="L315" s="72">
        <f>_xlfn.IFNA(IF(C315 &lt; "2019-20", $J315, SUM('Stata dataset (nominal)'!E314:F314, 'Stata dataset (nominal)'!H314:K314, 'Stata dataset (nominal)'!N314, 'Stata dataset (nominal)'!AC314:AD314)), "")</f>
        <v>10.119747318267668</v>
      </c>
      <c r="M315" s="72">
        <f t="shared" si="35"/>
        <v>5.0387473182676699</v>
      </c>
      <c r="N315" s="72">
        <f>_xlfn.IFNA(SUM('Stata dataset (real)'!O315:T315), "")</f>
        <v>700.23174585813672</v>
      </c>
      <c r="O315" s="72">
        <f>_xlfn.IFNA(SUM('Stata dataset (real)'!R315, 'Stata dataset (real)'!S315, 'Stata dataset (real)'!T315)/'Interface nominal'!$N315, "")</f>
        <v>0.57487371694286704</v>
      </c>
      <c r="P315" s="72">
        <f>_xlfn.IFNA(SUM('Stata dataset (real)'!Q315, 'Stata dataset (real)'!T315)/$N315, "")</f>
        <v>0</v>
      </c>
      <c r="Q315" s="72">
        <f>_xlfn.IFNA('Stata dataset (nominal)'!AA314*1000/'Interface nominal'!N315, "")</f>
        <v>206.76167257138263</v>
      </c>
      <c r="R315" s="72" t="str">
        <f>_xlfn.IFNA('Stata dataset (real)'!U315, "")</f>
        <v/>
      </c>
      <c r="S315" s="72" t="str">
        <f>_xlfn.IFNA('Stata dataset (real)'!Z315, "")</f>
        <v/>
      </c>
      <c r="T315" s="72">
        <f>IF('Interface nominal'!C315 = "2019-20", 1, 0)</f>
        <v>0</v>
      </c>
      <c r="U315" s="72">
        <f t="shared" si="38"/>
        <v>0</v>
      </c>
    </row>
    <row r="316" spans="1:21" x14ac:dyDescent="0.4">
      <c r="A316" s="63" t="str">
        <f t="shared" si="39"/>
        <v>SSC28</v>
      </c>
      <c r="B316" s="63" t="s">
        <v>493</v>
      </c>
      <c r="C316" s="160" t="s">
        <v>520</v>
      </c>
      <c r="D316" s="72">
        <f>_xlfn.IFNA(SUM('Stata dataset (nominal)'!E315:K315, 'Stata dataset (nominal)'!AB315, 'Stata dataset (nominal)'!AD315), "")</f>
        <v>15.519796547815888</v>
      </c>
      <c r="E316" s="72">
        <f>_xlfn.IFNA('Stata dataset (nominal)'!F315+'Stata dataset (nominal)'!G315, "")</f>
        <v>5.2339999999999991</v>
      </c>
      <c r="F316" s="72">
        <f t="shared" si="37"/>
        <v>10.285796547815888</v>
      </c>
      <c r="G316" s="72">
        <f>_xlfn.IFNA(IF(C316 &lt; "2019-20", $D316, SUM('Stata dataset (real)'!E316:F316, 'Stata dataset (real)'!H316:K316, 'Stata dataset (real)'!N316, 'Stata dataset (real)'!AB316, 'Stata dataset (real)'!AD316)), "")</f>
        <v>9.5906765494767114</v>
      </c>
      <c r="H316" s="72">
        <f>IFERROR(IF('Interface nominal'!$C316 &lt; "2019-20", $E316, 'Stata dataset (nominal)'!F315+'Stata dataset (nominal)'!N315), "")</f>
        <v>0.78299999999999981</v>
      </c>
      <c r="I316" s="72">
        <f t="shared" si="40"/>
        <v>8.807676549476712</v>
      </c>
      <c r="J316" s="72">
        <f>_xlfn.IFNA(SUM('Stata dataset (nominal)'!E315:K315, 'Stata dataset (nominal)'!AC315, 'Stata dataset (nominal)'!AD315), "")</f>
        <v>14.728796547815888</v>
      </c>
      <c r="K316" s="72">
        <f t="shared" si="34"/>
        <v>9.4947965478158878</v>
      </c>
      <c r="L316" s="72">
        <f>_xlfn.IFNA(IF(C316 &lt; "2019-20", $J316, SUM('Stata dataset (nominal)'!E315:F315, 'Stata dataset (nominal)'!H315:K315, 'Stata dataset (nominal)'!N315, 'Stata dataset (nominal)'!AC315:AD315)), "")</f>
        <v>10.277796547815887</v>
      </c>
      <c r="M316" s="72">
        <f t="shared" si="35"/>
        <v>5.0437965478158882</v>
      </c>
      <c r="N316" s="72">
        <f>_xlfn.IFNA(SUM('Stata dataset (real)'!O316:T316), "")</f>
        <v>709.78049585813665</v>
      </c>
      <c r="O316" s="72">
        <f>_xlfn.IFNA(SUM('Stata dataset (real)'!R316, 'Stata dataset (real)'!S316, 'Stata dataset (real)'!T316)/'Interface nominal'!$N316, "")</f>
        <v>0.61329081800712049</v>
      </c>
      <c r="P316" s="72">
        <f>_xlfn.IFNA(SUM('Stata dataset (real)'!Q316, 'Stata dataset (real)'!T316)/$N316, "")</f>
        <v>0</v>
      </c>
      <c r="Q316" s="72">
        <f>_xlfn.IFNA('Stata dataset (nominal)'!AA315*1000/'Interface nominal'!N316, "")</f>
        <v>210.0603293587516</v>
      </c>
      <c r="R316" s="72" t="str">
        <f>_xlfn.IFNA('Stata dataset (real)'!U316, "")</f>
        <v/>
      </c>
      <c r="S316" s="72" t="str">
        <f>_xlfn.IFNA('Stata dataset (real)'!Z316, "")</f>
        <v/>
      </c>
      <c r="T316" s="72">
        <f>IF('Interface nominal'!C316 = "2019-20", 1, 0)</f>
        <v>0</v>
      </c>
      <c r="U316" s="72">
        <f t="shared" si="38"/>
        <v>0</v>
      </c>
    </row>
    <row r="317" spans="1:21" x14ac:dyDescent="0.4">
      <c r="A317" s="63" t="str">
        <f t="shared" si="39"/>
        <v>SSC29</v>
      </c>
      <c r="B317" s="63" t="s">
        <v>493</v>
      </c>
      <c r="C317" s="160" t="s">
        <v>521</v>
      </c>
      <c r="D317" s="72">
        <f>_xlfn.IFNA(SUM('Stata dataset (nominal)'!E316:K316, 'Stata dataset (nominal)'!AB316, 'Stata dataset (nominal)'!AD316), "")</f>
        <v>15.425476423135617</v>
      </c>
      <c r="E317" s="72">
        <f>_xlfn.IFNA('Stata dataset (nominal)'!F316+'Stata dataset (nominal)'!G316, "")</f>
        <v>5.4039999999999999</v>
      </c>
      <c r="F317" s="72">
        <f t="shared" si="37"/>
        <v>10.021476423135617</v>
      </c>
      <c r="G317" s="72">
        <f>_xlfn.IFNA(IF(C317 &lt; "2019-20", $D317, SUM('Stata dataset (real)'!E317:F317, 'Stata dataset (real)'!H317:K317, 'Stata dataset (real)'!N317, 'Stata dataset (real)'!AB317, 'Stata dataset (real)'!AD317)), "")</f>
        <v>9.1823390863522238</v>
      </c>
      <c r="H317" s="72">
        <f>IFERROR(IF('Interface nominal'!$C317 &lt; "2019-20", $E317, 'Stata dataset (nominal)'!F316+'Stata dataset (nominal)'!N316), "")</f>
        <v>0.78800000000000003</v>
      </c>
      <c r="I317" s="72">
        <f t="shared" si="40"/>
        <v>8.3943390863522236</v>
      </c>
      <c r="J317" s="72">
        <f>_xlfn.IFNA(SUM('Stata dataset (nominal)'!E316:K316, 'Stata dataset (nominal)'!AC316, 'Stata dataset (nominal)'!AD316), "")</f>
        <v>15.141476423135616</v>
      </c>
      <c r="K317" s="72">
        <f t="shared" si="34"/>
        <v>9.7374764231356163</v>
      </c>
      <c r="L317" s="72">
        <f>_xlfn.IFNA(IF(C317 &lt; "2019-20", $J317, SUM('Stata dataset (nominal)'!E316:F316, 'Stata dataset (nominal)'!H316:K316, 'Stata dataset (nominal)'!N316, 'Stata dataset (nominal)'!AC316:AD316)), "")</f>
        <v>10.525476423135615</v>
      </c>
      <c r="M317" s="72">
        <f t="shared" si="35"/>
        <v>5.1214764231356149</v>
      </c>
      <c r="N317" s="72">
        <f>_xlfn.IFNA(SUM('Stata dataset (real)'!O317:T317), "")</f>
        <v>719.04299585813681</v>
      </c>
      <c r="O317" s="72">
        <f>_xlfn.IFNA(SUM('Stata dataset (real)'!R317, 'Stata dataset (real)'!S317, 'Stata dataset (real)'!T317)/'Interface nominal'!$N317, "")</f>
        <v>0.65992084562205278</v>
      </c>
      <c r="P317" s="72">
        <f>_xlfn.IFNA(SUM('Stata dataset (real)'!Q317, 'Stata dataset (real)'!T317)/$N317, "")</f>
        <v>0</v>
      </c>
      <c r="Q317" s="72">
        <f>_xlfn.IFNA('Stata dataset (nominal)'!AA316*1000/'Interface nominal'!N317, "")</f>
        <v>213.74076037065399</v>
      </c>
      <c r="R317" s="72" t="str">
        <f>_xlfn.IFNA('Stata dataset (real)'!U317, "")</f>
        <v/>
      </c>
      <c r="S317" s="72" t="str">
        <f>_xlfn.IFNA('Stata dataset (real)'!Z317, "")</f>
        <v/>
      </c>
      <c r="T317" s="72">
        <f>IF('Interface nominal'!C317 = "2019-20", 1, 0)</f>
        <v>0</v>
      </c>
      <c r="U317" s="72">
        <f t="shared" si="38"/>
        <v>0</v>
      </c>
    </row>
    <row r="318" spans="1:21" x14ac:dyDescent="0.4">
      <c r="A318" s="63" t="str">
        <f t="shared" si="39"/>
        <v>SSC30</v>
      </c>
      <c r="B318" s="63" t="s">
        <v>493</v>
      </c>
      <c r="C318" s="160" t="s">
        <v>522</v>
      </c>
      <c r="D318" s="72">
        <f>_xlfn.IFNA(SUM('Stata dataset (nominal)'!E317:K317, 'Stata dataset (nominal)'!AB317, 'Stata dataset (nominal)'!AD317), "")</f>
        <v>15.749299670623564</v>
      </c>
      <c r="E318" s="72">
        <f>_xlfn.IFNA('Stata dataset (nominal)'!F317+'Stata dataset (nominal)'!G317, "")</f>
        <v>5.5770000000000008</v>
      </c>
      <c r="F318" s="72">
        <f t="shared" si="37"/>
        <v>10.172299670623563</v>
      </c>
      <c r="G318" s="72">
        <f>_xlfn.IFNA(IF(C318 &lt; "2019-20", $D318, SUM('Stata dataset (real)'!E318:F318, 'Stata dataset (real)'!H318:K318, 'Stata dataset (real)'!N318, 'Stata dataset (real)'!AB318, 'Stata dataset (real)'!AD318)), "")</f>
        <v>9.1328979619249981</v>
      </c>
      <c r="H318" s="72">
        <f>IFERROR(IF('Interface nominal'!$C318 &lt; "2019-20", $E318, 'Stata dataset (nominal)'!F317+'Stata dataset (nominal)'!N317), "")</f>
        <v>0.79399999999999993</v>
      </c>
      <c r="I318" s="72">
        <f t="shared" si="40"/>
        <v>8.3388979619249977</v>
      </c>
      <c r="J318" s="72">
        <f>_xlfn.IFNA(SUM('Stata dataset (nominal)'!E317:K317, 'Stata dataset (nominal)'!AC317, 'Stata dataset (nominal)'!AD317), "")</f>
        <v>15.519299670623564</v>
      </c>
      <c r="K318" s="72">
        <f t="shared" si="34"/>
        <v>9.9422996706235622</v>
      </c>
      <c r="L318" s="72">
        <f>_xlfn.IFNA(IF(C318 &lt; "2019-20", $J318, SUM('Stata dataset (nominal)'!E317:F317, 'Stata dataset (nominal)'!H317:K317, 'Stata dataset (nominal)'!N317, 'Stata dataset (nominal)'!AC317:AD317)), "")</f>
        <v>10.736299670623559</v>
      </c>
      <c r="M318" s="72">
        <f t="shared" si="35"/>
        <v>5.1592996706235583</v>
      </c>
      <c r="N318" s="72">
        <f>_xlfn.IFNA(SUM('Stata dataset (real)'!O318:T318), "")</f>
        <v>727.21174585813674</v>
      </c>
      <c r="O318" s="72">
        <f>_xlfn.IFNA(SUM('Stata dataset (real)'!R318, 'Stata dataset (real)'!S318, 'Stata dataset (real)'!T318)/'Interface nominal'!$N318, "")</f>
        <v>0.70579160575801259</v>
      </c>
      <c r="P318" s="72">
        <f>_xlfn.IFNA(SUM('Stata dataset (real)'!Q318, 'Stata dataset (real)'!T318)/$N318, "")</f>
        <v>0</v>
      </c>
      <c r="Q318" s="72">
        <f>_xlfn.IFNA('Stata dataset (nominal)'!AA317*1000/'Interface nominal'!N318, "")</f>
        <v>217.90253362452495</v>
      </c>
      <c r="R318" s="72" t="str">
        <f>_xlfn.IFNA('Stata dataset (real)'!U318, "")</f>
        <v/>
      </c>
      <c r="S318" s="72" t="str">
        <f>_xlfn.IFNA('Stata dataset (real)'!Z318, "")</f>
        <v/>
      </c>
      <c r="T318" s="72">
        <f>IF('Interface nominal'!C318 = "2019-20", 1, 0)</f>
        <v>0</v>
      </c>
      <c r="U318" s="72">
        <f t="shared" si="38"/>
        <v>0</v>
      </c>
    </row>
  </sheetData>
  <conditionalFormatting sqref="A5:U318">
    <cfRule type="containsBlanks" dxfId="5" priority="1">
      <formula>LEN(TRIM(A5))=0</formula>
    </cfRule>
  </conditionalFormatting>
  <conditionalFormatting sqref="B1">
    <cfRule type="expression" dxfId="4" priority="21">
      <formula>B1=FALSE</formula>
    </cfRule>
    <cfRule type="expression" dxfId="3" priority="22">
      <formula>B1=TRUE</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640DC-EB61-4570-BFB5-89ED499EC7F0}">
  <sheetPr>
    <tabColor rgb="FF98C561"/>
  </sheetPr>
  <dimension ref="A1:P318"/>
  <sheetViews>
    <sheetView zoomScale="80" zoomScaleNormal="80" workbookViewId="0">
      <pane xSplit="3" ySplit="4" topLeftCell="D5" activePane="bottomRight" state="frozen"/>
      <selection pane="topRight"/>
      <selection pane="bottomLeft"/>
      <selection pane="bottomRight"/>
    </sheetView>
  </sheetViews>
  <sheetFormatPr defaultRowHeight="13.15" x14ac:dyDescent="0.4"/>
  <cols>
    <col min="1" max="21" width="12.625" style="44" customWidth="1"/>
    <col min="22" max="23" width="9" style="44"/>
    <col min="24" max="24" width="9" style="44" customWidth="1"/>
    <col min="25" max="16384" width="9" style="44"/>
  </cols>
  <sheetData>
    <row r="1" spans="1:16" ht="16.350000000000001" customHeight="1" x14ac:dyDescent="0.4">
      <c r="A1" s="186" t="s">
        <v>586</v>
      </c>
      <c r="B1" s="65" t="b">
        <f>_xlfn.TEXTJOIN(",",FALSE,A5:A318)=_xlfn.TEXTJOIN(",", FALSE, 'Stata dataset (nominal)'!A4:A317)</f>
        <v>1</v>
      </c>
      <c r="C1" s="65"/>
      <c r="D1" s="62" t="s">
        <v>202</v>
      </c>
      <c r="E1" s="62" t="s">
        <v>205</v>
      </c>
      <c r="F1" s="62" t="s">
        <v>208</v>
      </c>
      <c r="G1" s="61" t="s">
        <v>220</v>
      </c>
      <c r="H1" s="61" t="s">
        <v>223</v>
      </c>
      <c r="I1" s="187" t="s">
        <v>189</v>
      </c>
      <c r="J1" s="188" t="s">
        <v>192</v>
      </c>
      <c r="K1" s="187" t="s">
        <v>195</v>
      </c>
      <c r="L1" s="187" t="s">
        <v>198</v>
      </c>
      <c r="M1" s="165" t="s">
        <v>161</v>
      </c>
      <c r="N1" s="170" t="s">
        <v>171</v>
      </c>
      <c r="O1" s="191" t="s">
        <v>232</v>
      </c>
      <c r="P1" s="207" t="s">
        <v>235</v>
      </c>
    </row>
    <row r="2" spans="1:16" ht="103.15" customHeight="1" x14ac:dyDescent="0.4">
      <c r="A2" s="64"/>
      <c r="B2" s="65"/>
      <c r="C2" s="65"/>
      <c r="D2" s="62" t="str">
        <f>_xlfn.XLOOKUP(D$1, 'Item dictionary'!$A:$A, 'Item dictionary'!$B:$B)</f>
        <v>Total costs</v>
      </c>
      <c r="E2" s="62" t="str">
        <f>_xlfn.XLOOKUP(E$1, 'Item dictionary'!$A:$A, 'Item dictionary'!$B:$B)</f>
        <v>Bad debt related costs</v>
      </c>
      <c r="F2" s="62" t="str">
        <f>_xlfn.XLOOKUP(F$1, 'Item dictionary'!$A:$A, 'Item dictionary'!$B:$B)</f>
        <v>Other costs</v>
      </c>
      <c r="G2" s="60" t="str">
        <f>_xlfn.XLOOKUP(G$1, 'Item dictionary'!$A:$A, 'Item dictionary'!$B:$B)</f>
        <v>Totex for modelling</v>
      </c>
      <c r="H2" s="60" t="str">
        <f>_xlfn.XLOOKUP(H$1, 'Item dictionary'!$A:$A, 'Item dictionary'!$B:$B)</f>
        <v>Other opex for modelling</v>
      </c>
      <c r="I2" s="187" t="str">
        <f>_xlfn.XLOOKUP(I$1, 'Item dictionary'!$A:$A, 'Item dictionary'!$B:$B)</f>
        <v>Total households connected</v>
      </c>
      <c r="J2" s="187" t="str">
        <f>_xlfn.XLOOKUP(J$1, 'Item dictionary'!$A:$A, 'Item dictionary'!$B:$B)</f>
        <v>% of metered connections</v>
      </c>
      <c r="K2" s="187" t="str">
        <f>_xlfn.XLOOKUP(K$1, 'Item dictionary'!$A:$A, 'Item dictionary'!$B:$B)</f>
        <v xml:space="preserve">% of dual service connections </v>
      </c>
      <c r="L2" s="187" t="str">
        <f>_xlfn.XLOOKUP(L$1, 'Item dictionary'!$A:$A, 'Item dictionary'!$B:$B)</f>
        <v>Average bill size</v>
      </c>
      <c r="M2" s="165" t="str">
        <f>_xlfn.XLOOKUP(M$1, 'Item dictionary'!$A:$A, 'Item dictionary'!$B:$B)</f>
        <v>Equifax - Insight Postcode Event - % of households with default</v>
      </c>
      <c r="N2" s="170" t="str">
        <f>_xlfn.XLOOKUP(N$1, 'Item dictionary'!$A:$A, 'Item dictionary'!$B:$B)</f>
        <v>Combined Income Score for England and Wales (IMD) - interpolated</v>
      </c>
      <c r="O2" s="191" t="str">
        <f>_xlfn.XLOOKUP(O$1, 'Item dictionary'!$A:$A, 'Item dictionary'!$B:$B)</f>
        <v>Covid-19 dummy variable for 2019-20</v>
      </c>
      <c r="P2" s="207" t="str">
        <f>_xlfn.XLOOKUP(P$1, 'Item dictionary'!$A:$A, 'Item dictionary'!$B:$B)</f>
        <v>Covid-19 dummy variable for 2020-21</v>
      </c>
    </row>
    <row r="3" spans="1:16" ht="48.95" customHeight="1" x14ac:dyDescent="0.4">
      <c r="A3" s="185"/>
      <c r="B3" s="185"/>
      <c r="C3" s="185"/>
      <c r="D3" s="62" t="str">
        <f>_xlfn.XLOOKUP(D$1, 'Item dictionary'!$A:$A, 'Item dictionary'!$D:$D)</f>
        <v>Total operating expenditure excl. 3rd party services and pension deficit repair costs + unsmoothed depreciation + netrecharges</v>
      </c>
      <c r="E3" s="62" t="str">
        <f>_xlfn.XLOOKUP(E$1, 'Item dictionary'!$A:$A, 'Item dictionary'!$D:$D)</f>
        <v>BM9002+BM9003</v>
      </c>
      <c r="F3" s="62" t="str">
        <f>_xlfn.XLOOKUP(F$1, 'Item dictionary'!$A:$A, 'Item dictionary'!$D:$D)</f>
        <v>TC_tr-DC_t</v>
      </c>
      <c r="G3" s="60" t="str">
        <f>_xlfn.XLOOKUP(G$1, 'Item dictionary'!$A:$A, 'Item dictionary'!$D:$D)</f>
        <v>Total operating expenditure excl. 3rd party services and pension deficit repair costs + smoothed depreciation + netrecharges</v>
      </c>
      <c r="H3" s="61" t="str">
        <f>_xlfn.XLOOKUP(H$1, 'Item dictionary'!$A:$A, 'Item dictionary'!$D:$D)</f>
        <v>sTC_tr-DC_t</v>
      </c>
      <c r="I3" s="187" t="str">
        <f>_xlfn.XLOOKUP(I$1, 'Item dictionary'!$A:$A, 'Item dictionary'!$D:$D)</f>
        <v>R3017+R3018+R3019+R3020+R3021+R3022</v>
      </c>
      <c r="J3" s="187" t="str">
        <f>_xlfn.XLOOKUP(J$1, 'Item dictionary'!$A:$A, 'Item dictionary'!$D:$D)</f>
        <v>(R3018 + R3020 + R3022) / hh_t</v>
      </c>
      <c r="K3" s="187" t="str">
        <f>_xlfn.XLOOKUP(K$1, 'Item dictionary'!$A:$A, 'Item dictionary'!$D:$D)</f>
        <v>(R3021+R3022) / hh_t</v>
      </c>
      <c r="L3" s="187" t="str">
        <f>_xlfn.XLOOKUP(L$1, 'Item dictionary'!$A:$A, 'Item dictionary'!$D:$D)</f>
        <v>rev_t / hh_t</v>
      </c>
      <c r="M3" s="165" t="str">
        <f>_xlfn.XLOOKUP(M$1, 'Item dictionary'!$A:$A, 'Item dictionary'!$D:$D)</f>
        <v>External</v>
      </c>
      <c r="N3" s="170" t="str">
        <f>_xlfn.XLOOKUP(N$1, 'Item dictionary'!$A:$A, 'Item dictionary'!$D:$D)</f>
        <v>External</v>
      </c>
      <c r="O3" s="191" t="str">
        <f>_xlfn.XLOOKUP(O$1, 'Item dictionary'!$A:$A, 'Item dictionary'!$D:$D)</f>
        <v>=1 if year is 2019-20, 0 otherwise</v>
      </c>
      <c r="P3" s="207" t="str">
        <f>_xlfn.XLOOKUP(P$1, 'Item dictionary'!$A:$A, 'Item dictionary'!$D:$D)</f>
        <v>=1 if year is 2020-21, 0 otherwise</v>
      </c>
    </row>
    <row r="4" spans="1:16" x14ac:dyDescent="0.4">
      <c r="A4" s="63" t="s">
        <v>524</v>
      </c>
      <c r="B4" s="63" t="s">
        <v>525</v>
      </c>
      <c r="C4" s="63" t="s">
        <v>526</v>
      </c>
      <c r="D4" s="178" t="str">
        <f>_xlfn.XLOOKUP(D$1, 'Item dictionary'!$A:$A, 'Item dictionary'!$C:$C)</f>
        <v>£m</v>
      </c>
      <c r="E4" s="178" t="str">
        <f>_xlfn.XLOOKUP(E$1, 'Item dictionary'!$A:$A, 'Item dictionary'!$C:$C)</f>
        <v>£m</v>
      </c>
      <c r="F4" s="178" t="str">
        <f>_xlfn.XLOOKUP(F$1, 'Item dictionary'!$A:$A, 'Item dictionary'!$C:$C)</f>
        <v>£m</v>
      </c>
      <c r="G4" s="178" t="str">
        <f>_xlfn.XLOOKUP(G$1, 'Item dictionary'!$A:$A, 'Item dictionary'!$C:$C)</f>
        <v>£m</v>
      </c>
      <c r="H4" s="178" t="str">
        <f>_xlfn.XLOOKUP(H$1, 'Item dictionary'!$A:$A, 'Item dictionary'!$C:$C)</f>
        <v>£m</v>
      </c>
      <c r="I4" s="169" t="str">
        <f>_xlfn.XLOOKUP(I$1, 'Item dictionary'!$A:$A, 'Item dictionary'!$C:$C)</f>
        <v>000s</v>
      </c>
      <c r="J4" s="169" t="str">
        <f>_xlfn.XLOOKUP(J$1, 'Item dictionary'!$A:$A, 'Item dictionary'!$C:$C)</f>
        <v>%</v>
      </c>
      <c r="K4" s="169" t="str">
        <f>_xlfn.XLOOKUP(K$1, 'Item dictionary'!$A:$A, 'Item dictionary'!$C:$C)</f>
        <v>%</v>
      </c>
      <c r="L4" s="169" t="str">
        <f>_xlfn.XLOOKUP(L$1, 'Item dictionary'!$A:$A, 'Item dictionary'!$C:$C)</f>
        <v>£/hh</v>
      </c>
      <c r="M4" s="169" t="str">
        <f>_xlfn.XLOOKUP(M$1, 'Item dictionary'!$A:$A, 'Item dictionary'!$C:$C)</f>
        <v>%</v>
      </c>
      <c r="N4" s="65" t="str">
        <f>_xlfn.XLOOKUP(N$1, 'Item dictionary'!$A:$A, 'Item dictionary'!$C:$C)</f>
        <v>%</v>
      </c>
      <c r="O4" s="192" t="str">
        <f>_xlfn.XLOOKUP(O$1, 'Item dictionary'!$A:$A, 'Item dictionary'!$C:$C)</f>
        <v>nr</v>
      </c>
      <c r="P4" s="65" t="str">
        <f>_xlfn.XLOOKUP(P$1, 'Item dictionary'!$A:$A, 'Item dictionary'!$C:$C)</f>
        <v>nr</v>
      </c>
    </row>
    <row r="5" spans="1:16" x14ac:dyDescent="0.4">
      <c r="A5" s="63" t="str">
        <f t="shared" ref="A5:A64" si="0">B5&amp;RIGHT(C5,2)</f>
        <v>ANH14</v>
      </c>
      <c r="B5" s="63" t="s">
        <v>242</v>
      </c>
      <c r="C5" s="63" t="s">
        <v>243</v>
      </c>
      <c r="D5" s="72">
        <f>_xlfn.IFNA(SUM('Stata dataset (real)'!E5:K5, 'Stata dataset (real)'!AB5, 'Stata dataset (real)'!AD5),"")</f>
        <v>88.721028144016216</v>
      </c>
      <c r="E5" s="72">
        <f>_xlfn.IFNA('Stata dataset (real)'!F5+'Stata dataset (real)'!G5, "")</f>
        <v>47.794075388776193</v>
      </c>
      <c r="F5" s="72">
        <f>$D5-$E5</f>
        <v>40.926952755240023</v>
      </c>
      <c r="G5" s="72">
        <f>_xlfn.IFNA(SUM('Stata dataset (real)'!E5:K5, 'Stata dataset (real)'!AC5, 'Stata dataset (real)'!AD5), "")</f>
        <v>89.892635739221447</v>
      </c>
      <c r="H5" s="72">
        <f t="shared" ref="H5:H68" si="1">G5-E5</f>
        <v>42.098560350445254</v>
      </c>
      <c r="I5" s="72">
        <f>_xlfn.IFNA(SUM('Stata dataset (real)'!O5:T5), "")</f>
        <v>2715.6630000000005</v>
      </c>
      <c r="J5" s="72">
        <f>_xlfn.IFNA(SUM('Stata dataset (real)'!R5, 'Stata dataset (real)'!S5, 'Stata dataset (real)'!T5)/'Interface real'!$I5, "")</f>
        <v>0.71387760557919</v>
      </c>
      <c r="K5" s="72">
        <f>_xlfn.IFNA(SUM('Stata dataset (real)'!Q5, 'Stata dataset (real)'!T5)/$I5, "")</f>
        <v>0.6202503771638822</v>
      </c>
      <c r="L5" s="72">
        <f>_xlfn.IFNA('Stata dataset (real)'!AA5*1000/ 'Interface real'!I5,  "")</f>
        <v>442.29051422367718</v>
      </c>
      <c r="M5" s="72">
        <f>_xlfn.IFNA('Stata dataset (real)'!U5, "")</f>
        <v>24.683067475627162</v>
      </c>
      <c r="N5" s="72">
        <f>_xlfn.IFNA('Stata dataset (real)'!Z5, "")</f>
        <v>12.721532469977898</v>
      </c>
      <c r="O5" s="193">
        <f>IF('Interface real'!C5 = "2019-20", 1, 0)</f>
        <v>0</v>
      </c>
      <c r="P5" s="72">
        <f t="shared" ref="P5:P68" si="2">IF(C5 = "2020-21", 1, 0)</f>
        <v>0</v>
      </c>
    </row>
    <row r="6" spans="1:16" x14ac:dyDescent="0.4">
      <c r="A6" s="63" t="str">
        <f t="shared" si="0"/>
        <v>ANH15</v>
      </c>
      <c r="B6" s="63" t="s">
        <v>242</v>
      </c>
      <c r="C6" s="63" t="s">
        <v>245</v>
      </c>
      <c r="D6" s="72">
        <f>_xlfn.IFNA(SUM('Stata dataset (real)'!E6:K6, 'Stata dataset (real)'!AB6, 'Stata dataset (real)'!AD6),"")</f>
        <v>89.384573410211416</v>
      </c>
      <c r="E6" s="72">
        <f>_xlfn.IFNA('Stata dataset (real)'!F6+'Stata dataset (real)'!G6, "")</f>
        <v>47.515243168713965</v>
      </c>
      <c r="F6" s="72">
        <f t="shared" ref="F6:F65" si="3">$D6-$E6</f>
        <v>41.869330241497451</v>
      </c>
      <c r="G6" s="72">
        <f>_xlfn.IFNA(SUM('Stata dataset (real)'!E6:K6, 'Stata dataset (real)'!AC6, 'Stata dataset (real)'!AD6), "")</f>
        <v>90.942718397799638</v>
      </c>
      <c r="H6" s="72">
        <f t="shared" si="1"/>
        <v>43.427475229085672</v>
      </c>
      <c r="I6" s="72">
        <f>_xlfn.IFNA(SUM('Stata dataset (real)'!O6:T6), "")</f>
        <v>2735.3609999999999</v>
      </c>
      <c r="J6" s="72">
        <f>_xlfn.IFNA(SUM('Stata dataset (real)'!R6, 'Stata dataset (real)'!S6, 'Stata dataset (real)'!T6)/'Interface real'!$I6, "")</f>
        <v>0.73287255320230127</v>
      </c>
      <c r="K6" s="72">
        <f>_xlfn.IFNA(SUM('Stata dataset (real)'!Q6, 'Stata dataset (real)'!T6)/$I6, "")</f>
        <v>0.62153149072462466</v>
      </c>
      <c r="L6" s="72">
        <f>_xlfn.IFNA('Stata dataset (real)'!AA6*1000/ 'Interface real'!I6,  "")</f>
        <v>449.12232687119462</v>
      </c>
      <c r="M6" s="72">
        <f>_xlfn.IFNA('Stata dataset (real)'!U6, "")</f>
        <v>24.713868384006499</v>
      </c>
      <c r="N6" s="72">
        <f>_xlfn.IFNA('Stata dataset (real)'!Z6, "")</f>
        <v>12.718451807229799</v>
      </c>
      <c r="O6" s="72">
        <f>IF('Interface real'!C6 = "2019-20", 1, 0)</f>
        <v>0</v>
      </c>
      <c r="P6" s="72">
        <f t="shared" si="2"/>
        <v>0</v>
      </c>
    </row>
    <row r="7" spans="1:16" x14ac:dyDescent="0.4">
      <c r="A7" s="63" t="str">
        <f t="shared" si="0"/>
        <v>ANH16</v>
      </c>
      <c r="B7" s="63" t="s">
        <v>242</v>
      </c>
      <c r="C7" s="63" t="s">
        <v>247</v>
      </c>
      <c r="D7" s="72">
        <f>_xlfn.IFNA(SUM('Stata dataset (real)'!E7:K7, 'Stata dataset (real)'!AB7, 'Stata dataset (real)'!AD7),"")</f>
        <v>92.239192012931881</v>
      </c>
      <c r="E7" s="72">
        <f>_xlfn.IFNA('Stata dataset (real)'!F7+'Stata dataset (real)'!G7, "")</f>
        <v>47.107105352707649</v>
      </c>
      <c r="F7" s="72">
        <f t="shared" si="3"/>
        <v>45.132086660224232</v>
      </c>
      <c r="G7" s="72">
        <f>_xlfn.IFNA(SUM('Stata dataset (real)'!E7:K7, 'Stata dataset (real)'!AC7, 'Stata dataset (real)'!AD7), "")</f>
        <v>93.640605579193789</v>
      </c>
      <c r="H7" s="72">
        <f t="shared" si="1"/>
        <v>46.53350022648614</v>
      </c>
      <c r="I7" s="72">
        <f>_xlfn.IFNA(SUM('Stata dataset (real)'!O7:T7), "")</f>
        <v>2730.6835473329561</v>
      </c>
      <c r="J7" s="72">
        <f>_xlfn.IFNA(SUM('Stata dataset (real)'!R7, 'Stata dataset (real)'!S7, 'Stata dataset (real)'!T7)/'Interface real'!$I7, "")</f>
        <v>0.74656059860368373</v>
      </c>
      <c r="K7" s="72">
        <f>_xlfn.IFNA(SUM('Stata dataset (real)'!Q7, 'Stata dataset (real)'!T7)/$I7, "")</f>
        <v>0.62128306823543333</v>
      </c>
      <c r="L7" s="72">
        <f>_xlfn.IFNA('Stata dataset (real)'!AA7*1000/ 'Interface real'!I7,  "")</f>
        <v>408.81991355475043</v>
      </c>
      <c r="M7" s="72">
        <f>_xlfn.IFNA('Stata dataset (real)'!U7, "")</f>
        <v>24.433306474292376</v>
      </c>
      <c r="N7" s="72">
        <f>_xlfn.IFNA('Stata dataset (real)'!Z7, "")</f>
        <v>12.717524045562964</v>
      </c>
      <c r="O7" s="72">
        <f>IF('Interface real'!C7 = "2019-20", 1, 0)</f>
        <v>0</v>
      </c>
      <c r="P7" s="72">
        <f t="shared" si="2"/>
        <v>0</v>
      </c>
    </row>
    <row r="8" spans="1:16" x14ac:dyDescent="0.4">
      <c r="A8" s="63" t="str">
        <f t="shared" si="0"/>
        <v>ANH17</v>
      </c>
      <c r="B8" s="63" t="s">
        <v>242</v>
      </c>
      <c r="C8" s="63" t="s">
        <v>249</v>
      </c>
      <c r="D8" s="72">
        <f>_xlfn.IFNA(SUM('Stata dataset (real)'!E8:K8, 'Stata dataset (real)'!AB8, 'Stata dataset (real)'!AD8),"")</f>
        <v>89.401854497563164</v>
      </c>
      <c r="E8" s="72">
        <f>_xlfn.IFNA('Stata dataset (real)'!F8+'Stata dataset (real)'!G8, "")</f>
        <v>43.390381147728021</v>
      </c>
      <c r="F8" s="72">
        <f t="shared" si="3"/>
        <v>46.011473349835143</v>
      </c>
      <c r="G8" s="72">
        <f>_xlfn.IFNA(SUM('Stata dataset (real)'!E8:K8, 'Stata dataset (real)'!AC8, 'Stata dataset (real)'!AD8), "")</f>
        <v>91.12842413781496</v>
      </c>
      <c r="H8" s="72">
        <f t="shared" si="1"/>
        <v>47.738042990086939</v>
      </c>
      <c r="I8" s="72">
        <f>_xlfn.IFNA(SUM('Stata dataset (real)'!O8:T8), "")</f>
        <v>2758.2917859726649</v>
      </c>
      <c r="J8" s="72">
        <f>_xlfn.IFNA(SUM('Stata dataset (real)'!R8, 'Stata dataset (real)'!S8, 'Stata dataset (real)'!T8)/'Interface real'!$I8, "")</f>
        <v>0.76117107109365578</v>
      </c>
      <c r="K8" s="72">
        <f>_xlfn.IFNA(SUM('Stata dataset (real)'!Q8, 'Stata dataset (real)'!T8)/$I8, "")</f>
        <v>0.62262492415092174</v>
      </c>
      <c r="L8" s="72">
        <f>_xlfn.IFNA('Stata dataset (real)'!AA8*1000/ 'Interface real'!I8,  "")</f>
        <v>415.60092566610143</v>
      </c>
      <c r="M8" s="72">
        <f>_xlfn.IFNA('Stata dataset (real)'!U8, "")</f>
        <v>23.619757815926526</v>
      </c>
      <c r="N8" s="72">
        <f>_xlfn.IFNA('Stata dataset (real)'!Z8, "")</f>
        <v>12.297180731378093</v>
      </c>
      <c r="O8" s="72">
        <f>IF('Interface real'!C8 = "2019-20", 1, 0)</f>
        <v>0</v>
      </c>
      <c r="P8" s="72">
        <f t="shared" si="2"/>
        <v>0</v>
      </c>
    </row>
    <row r="9" spans="1:16" x14ac:dyDescent="0.4">
      <c r="A9" s="63" t="str">
        <f t="shared" si="0"/>
        <v>ANH18</v>
      </c>
      <c r="B9" s="63" t="s">
        <v>242</v>
      </c>
      <c r="C9" s="63" t="s">
        <v>251</v>
      </c>
      <c r="D9" s="72">
        <f>_xlfn.IFNA(SUM('Stata dataset (real)'!E9:K9, 'Stata dataset (real)'!AB9, 'Stata dataset (real)'!AD9),"")</f>
        <v>94.424689748920514</v>
      </c>
      <c r="E9" s="72">
        <f>_xlfn.IFNA('Stata dataset (real)'!F9+'Stata dataset (real)'!G9, "")</f>
        <v>43.493349992003836</v>
      </c>
      <c r="F9" s="72">
        <f t="shared" si="3"/>
        <v>50.931339756916678</v>
      </c>
      <c r="G9" s="72">
        <f>_xlfn.IFNA(SUM('Stata dataset (real)'!E9:K9, 'Stata dataset (real)'!AC9, 'Stata dataset (real)'!AD9), "")</f>
        <v>96.031381822042874</v>
      </c>
      <c r="H9" s="72">
        <f t="shared" si="1"/>
        <v>52.538031830039039</v>
      </c>
      <c r="I9" s="72">
        <f>_xlfn.IFNA(SUM('Stata dataset (real)'!O9:T9), "")</f>
        <v>2773.3249999999998</v>
      </c>
      <c r="J9" s="72">
        <f>_xlfn.IFNA(SUM('Stata dataset (real)'!R9, 'Stata dataset (real)'!S9, 'Stata dataset (real)'!T9)/'Interface real'!$I9, "")</f>
        <v>0.77441626927965534</v>
      </c>
      <c r="K9" s="72">
        <f>_xlfn.IFNA(SUM('Stata dataset (real)'!Q9, 'Stata dataset (real)'!T9)/$I9, "")</f>
        <v>0.62247807234997699</v>
      </c>
      <c r="L9" s="72">
        <f>_xlfn.IFNA('Stata dataset (real)'!AA9*1000/ 'Interface real'!I9,  "")</f>
        <v>415.26006143068832</v>
      </c>
      <c r="M9" s="72">
        <f>_xlfn.IFNA('Stata dataset (real)'!U9, "")</f>
        <v>23.387133272061138</v>
      </c>
      <c r="N9" s="72">
        <f>_xlfn.IFNA('Stata dataset (real)'!Z9, "")</f>
        <v>11.878758113285633</v>
      </c>
      <c r="O9" s="72">
        <f>IF('Interface real'!C9 = "2019-20", 1, 0)</f>
        <v>0</v>
      </c>
      <c r="P9" s="72">
        <f t="shared" si="2"/>
        <v>0</v>
      </c>
    </row>
    <row r="10" spans="1:16" x14ac:dyDescent="0.4">
      <c r="A10" s="63" t="str">
        <f t="shared" si="0"/>
        <v>ANH19</v>
      </c>
      <c r="B10" s="63" t="s">
        <v>242</v>
      </c>
      <c r="C10" s="63" t="s">
        <v>253</v>
      </c>
      <c r="D10" s="72">
        <f>_xlfn.IFNA(SUM('Stata dataset (real)'!E10:K10, 'Stata dataset (real)'!AB10, 'Stata dataset (real)'!AD10),"")</f>
        <v>93.405623373876423</v>
      </c>
      <c r="E10" s="72">
        <f>_xlfn.IFNA('Stata dataset (real)'!F10+'Stata dataset (real)'!G10, "")</f>
        <v>41.498528421547128</v>
      </c>
      <c r="F10" s="72">
        <f t="shared" si="3"/>
        <v>51.907094952329295</v>
      </c>
      <c r="G10" s="72">
        <f>_xlfn.IFNA(SUM('Stata dataset (real)'!E10:K10, 'Stata dataset (real)'!AC10, 'Stata dataset (real)'!AD10), "")</f>
        <v>93.909969939435328</v>
      </c>
      <c r="H10" s="72">
        <f t="shared" si="1"/>
        <v>52.4114415178882</v>
      </c>
      <c r="I10" s="72">
        <f>_xlfn.IFNA(SUM('Stata dataset (real)'!O10:T10), "")</f>
        <v>2804.676187</v>
      </c>
      <c r="J10" s="72">
        <f>_xlfn.IFNA(SUM('Stata dataset (real)'!R10, 'Stata dataset (real)'!S10, 'Stata dataset (real)'!T10)/'Interface real'!$I10, "")</f>
        <v>0.78803758888262698</v>
      </c>
      <c r="K10" s="72">
        <f>_xlfn.IFNA(SUM('Stata dataset (real)'!Q10, 'Stata dataset (real)'!T10)/$I10, "")</f>
        <v>0.62520080611359363</v>
      </c>
      <c r="L10" s="72">
        <f>_xlfn.IFNA('Stata dataset (real)'!AA10*1000/ 'Interface real'!I10,  "")</f>
        <v>409.45062913905127</v>
      </c>
      <c r="M10" s="72">
        <f>_xlfn.IFNA('Stata dataset (real)'!U10, "")</f>
        <v>22.596594512988293</v>
      </c>
      <c r="N10" s="72">
        <f>_xlfn.IFNA('Stata dataset (real)'!Z10, "")</f>
        <v>11.465749108125504</v>
      </c>
      <c r="O10" s="72">
        <f>IF('Interface real'!C10 = "2019-20", 1, 0)</f>
        <v>0</v>
      </c>
      <c r="P10" s="72">
        <f t="shared" si="2"/>
        <v>0</v>
      </c>
    </row>
    <row r="11" spans="1:16" x14ac:dyDescent="0.4">
      <c r="A11" s="63" t="str">
        <f t="shared" si="0"/>
        <v>ANH20</v>
      </c>
      <c r="B11" s="63" t="s">
        <v>242</v>
      </c>
      <c r="C11" s="63" t="s">
        <v>255</v>
      </c>
      <c r="D11" s="72">
        <f>_xlfn.IFNA(SUM('Stata dataset (real)'!E11:K11, 'Stata dataset (real)'!AB11, 'Stata dataset (real)'!AD11),"")</f>
        <v>108.17701324197401</v>
      </c>
      <c r="E11" s="72">
        <f>_xlfn.IFNA('Stata dataset (real)'!F11+'Stata dataset (real)'!G11, "")</f>
        <v>57.590206713372872</v>
      </c>
      <c r="F11" s="72">
        <f t="shared" si="3"/>
        <v>50.586806528601137</v>
      </c>
      <c r="G11" s="72">
        <f>_xlfn.IFNA(SUM('Stata dataset (real)'!E11:K11, 'Stata dataset (real)'!AC11, 'Stata dataset (real)'!AD11), "")</f>
        <v>108.59632273973889</v>
      </c>
      <c r="H11" s="72">
        <f t="shared" si="1"/>
        <v>51.006116026366023</v>
      </c>
      <c r="I11" s="72">
        <f>_xlfn.IFNA(SUM('Stata dataset (real)'!O11:T11), "")</f>
        <v>2833.1809999999996</v>
      </c>
      <c r="J11" s="72">
        <f>_xlfn.IFNA(SUM('Stata dataset (real)'!R11, 'Stata dataset (real)'!S11, 'Stata dataset (real)'!T11)/'Interface real'!$I11, "")</f>
        <v>0.79977311721347855</v>
      </c>
      <c r="K11" s="72">
        <f>_xlfn.IFNA(SUM('Stata dataset (real)'!Q11, 'Stata dataset (real)'!T11)/$I11, "")</f>
        <v>0.62665851564019392</v>
      </c>
      <c r="L11" s="72">
        <f>_xlfn.IFNA('Stata dataset (real)'!AA11*1000/ 'Interface real'!I11,  "")</f>
        <v>411.93938931215655</v>
      </c>
      <c r="M11" s="72">
        <f>_xlfn.IFNA('Stata dataset (real)'!U11, "")</f>
        <v>21.915641218411576</v>
      </c>
      <c r="N11" s="72">
        <f>_xlfn.IFNA('Stata dataset (real)'!Z11, "")</f>
        <v>11.042555592679522</v>
      </c>
      <c r="O11" s="72">
        <f>IF('Interface real'!C11 = "2019-20", 1, 0)</f>
        <v>1</v>
      </c>
      <c r="P11" s="72">
        <f t="shared" si="2"/>
        <v>0</v>
      </c>
    </row>
    <row r="12" spans="1:16" x14ac:dyDescent="0.4">
      <c r="A12" s="63" t="str">
        <f t="shared" si="0"/>
        <v>ANH21</v>
      </c>
      <c r="B12" s="63" t="s">
        <v>242</v>
      </c>
      <c r="C12" s="63" t="s">
        <v>257</v>
      </c>
      <c r="D12" s="72">
        <f>_xlfn.IFNA(SUM('Stata dataset (real)'!E12:K12, 'Stata dataset (real)'!AB12, 'Stata dataset (real)'!AD12),"")</f>
        <v>91.993404109065878</v>
      </c>
      <c r="E12" s="72">
        <f>_xlfn.IFNA('Stata dataset (real)'!F12+'Stata dataset (real)'!G12, "")</f>
        <v>45.394509279767803</v>
      </c>
      <c r="F12" s="72">
        <f t="shared" si="3"/>
        <v>46.598894829298075</v>
      </c>
      <c r="G12" s="72">
        <f>_xlfn.IFNA(SUM('Stata dataset (real)'!E12:K12, 'Stata dataset (real)'!AC12, 'Stata dataset (real)'!AD12), "")</f>
        <v>92.307889793513155</v>
      </c>
      <c r="H12" s="72">
        <f t="shared" si="1"/>
        <v>46.913380513745352</v>
      </c>
      <c r="I12" s="72">
        <f>_xlfn.IFNA(SUM('Stata dataset (real)'!O12:T12), "")</f>
        <v>2885.654</v>
      </c>
      <c r="J12" s="72">
        <f>_xlfn.IFNA(SUM('Stata dataset (real)'!R12, 'Stata dataset (real)'!S12, 'Stata dataset (real)'!T12)/'Interface real'!$I12, "")</f>
        <v>0.80663031673235941</v>
      </c>
      <c r="K12" s="72">
        <f>_xlfn.IFNA(SUM('Stata dataset (real)'!Q12, 'Stata dataset (real)'!T12)/$I12, "")</f>
        <v>0.62621610213837142</v>
      </c>
      <c r="L12" s="72">
        <f>_xlfn.IFNA('Stata dataset (real)'!AA12*1000/ 'Interface real'!I12,  "")</f>
        <v>403.73283374618853</v>
      </c>
      <c r="M12" s="72">
        <f>_xlfn.IFNA('Stata dataset (real)'!U12, "")</f>
        <v>22.393143817923573</v>
      </c>
      <c r="N12" s="72">
        <f>_xlfn.IFNA('Stata dataset (real)'!Z12, "")</f>
        <v>11.042555592679522</v>
      </c>
      <c r="O12" s="72">
        <f>IF('Interface real'!C12 = "2019-20", 1, 0)</f>
        <v>0</v>
      </c>
      <c r="P12" s="72">
        <f t="shared" si="2"/>
        <v>1</v>
      </c>
    </row>
    <row r="13" spans="1:16" x14ac:dyDescent="0.4">
      <c r="A13" s="63" t="str">
        <f t="shared" si="0"/>
        <v>ANH22</v>
      </c>
      <c r="B13" s="63" t="s">
        <v>242</v>
      </c>
      <c r="C13" s="63" t="s">
        <v>259</v>
      </c>
      <c r="D13" s="72">
        <f>_xlfn.IFNA(SUM('Stata dataset (real)'!E13:K13, 'Stata dataset (real)'!AB13, 'Stata dataset (real)'!AD13),"")</f>
        <v>66.503738138804309</v>
      </c>
      <c r="E13" s="72">
        <f>_xlfn.IFNA('Stata dataset (real)'!F13+'Stata dataset (real)'!G13, "")</f>
        <v>21.730777563116984</v>
      </c>
      <c r="F13" s="72">
        <f t="shared" si="3"/>
        <v>44.772960575687321</v>
      </c>
      <c r="G13" s="72">
        <f>_xlfn.IFNA(SUM('Stata dataset (real)'!E13:K13, 'Stata dataset (real)'!AC13, 'Stata dataset (real)'!AD13), "")</f>
        <v>67.367266654088539</v>
      </c>
      <c r="H13" s="72">
        <f t="shared" si="1"/>
        <v>45.636489090971551</v>
      </c>
      <c r="I13" s="72">
        <f>_xlfn.IFNA(SUM('Stata dataset (real)'!O13:T13), "")</f>
        <v>2923.509</v>
      </c>
      <c r="J13" s="72">
        <f>_xlfn.IFNA(SUM('Stata dataset (real)'!R13, 'Stata dataset (real)'!S13, 'Stata dataset (real)'!T13)/'Interface real'!$I13, "")</f>
        <v>0.81409874229906598</v>
      </c>
      <c r="K13" s="72">
        <f>_xlfn.IFNA(SUM('Stata dataset (real)'!Q13, 'Stata dataset (real)'!T13)/$I13, "")</f>
        <v>0.6279152894689225</v>
      </c>
      <c r="L13" s="72">
        <f>_xlfn.IFNA('Stata dataset (real)'!AA13*1000/ 'Interface real'!I13,  "")</f>
        <v>382.62478971496085</v>
      </c>
      <c r="M13" s="72">
        <f>_xlfn.IFNA('Stata dataset (real)'!U13, "")</f>
        <v>20.660125739393195</v>
      </c>
      <c r="N13" s="72">
        <f>_xlfn.IFNA('Stata dataset (real)'!Z13, "")</f>
        <v>11.042555592679522</v>
      </c>
      <c r="O13" s="72">
        <f>IF('Interface real'!C13 = "2019-20", 1, 0)</f>
        <v>0</v>
      </c>
      <c r="P13" s="72">
        <f t="shared" si="2"/>
        <v>0</v>
      </c>
    </row>
    <row r="14" spans="1:16" x14ac:dyDescent="0.4">
      <c r="A14" s="63" t="str">
        <f t="shared" si="0"/>
        <v>ANH23</v>
      </c>
      <c r="B14" s="63" t="s">
        <v>242</v>
      </c>
      <c r="C14" s="63" t="s">
        <v>261</v>
      </c>
      <c r="D14" s="72">
        <f>_xlfn.IFNA(SUM('Stata dataset (real)'!E14:K14, 'Stata dataset (real)'!AB14, 'Stata dataset (real)'!AD14),"")</f>
        <v>85.034999999999997</v>
      </c>
      <c r="E14" s="72">
        <f>_xlfn.IFNA('Stata dataset (real)'!F14+'Stata dataset (real)'!G14, "")</f>
        <v>38.753999999999998</v>
      </c>
      <c r="F14" s="72">
        <f t="shared" si="3"/>
        <v>46.280999999999999</v>
      </c>
      <c r="G14" s="72">
        <f>_xlfn.IFNA(SUM('Stata dataset (real)'!E14:K14, 'Stata dataset (real)'!AC14, 'Stata dataset (real)'!AD14), "")</f>
        <v>83.410873082727264</v>
      </c>
      <c r="H14" s="72">
        <f t="shared" si="1"/>
        <v>44.656873082727266</v>
      </c>
      <c r="I14" s="72">
        <f>_xlfn.IFNA(SUM('Stata dataset (real)'!O14:T14), "")</f>
        <v>2954.0789999999997</v>
      </c>
      <c r="J14" s="72">
        <f>_xlfn.IFNA(SUM('Stata dataset (real)'!R14, 'Stata dataset (real)'!S14, 'Stata dataset (real)'!T14)/'Interface real'!$I14, "")</f>
        <v>0.8222071921570141</v>
      </c>
      <c r="K14" s="72">
        <f>_xlfn.IFNA(SUM('Stata dataset (real)'!Q14, 'Stata dataset (real)'!T14)/$I14, "")</f>
        <v>0.62846931310909426</v>
      </c>
      <c r="L14" s="72">
        <f>_xlfn.IFNA('Stata dataset (real)'!AA14*1000/ 'Interface real'!I14,  "")</f>
        <v>367.32091457269763</v>
      </c>
      <c r="M14" s="72">
        <f>_xlfn.IFNA('Stata dataset (real)'!U14, "")</f>
        <v>22.129160044179443</v>
      </c>
      <c r="N14" s="72">
        <f>_xlfn.IFNA('Stata dataset (real)'!Z14, "")</f>
        <v>11.042555592679522</v>
      </c>
      <c r="O14" s="72">
        <f>IF('Interface real'!C14 = "2019-20", 1, 0)</f>
        <v>0</v>
      </c>
      <c r="P14" s="72">
        <f t="shared" si="2"/>
        <v>0</v>
      </c>
    </row>
    <row r="15" spans="1:16" x14ac:dyDescent="0.4">
      <c r="A15" s="63" t="str">
        <f t="shared" si="0"/>
        <v>ANH24</v>
      </c>
      <c r="B15" s="63" t="s">
        <v>242</v>
      </c>
      <c r="C15" s="160" t="s">
        <v>263</v>
      </c>
      <c r="D15" s="72">
        <f>_xlfn.IFNA(SUM('Stata dataset (real)'!E15:K15, 'Stata dataset (real)'!AB15, 'Stata dataset (real)'!AD15),"")</f>
        <v>96.437696034394236</v>
      </c>
      <c r="E15" s="72">
        <f>_xlfn.IFNA('Stata dataset (real)'!F15+'Stata dataset (real)'!G15, "")</f>
        <v>45.583526694045176</v>
      </c>
      <c r="F15" s="72">
        <f t="shared" si="3"/>
        <v>50.85416934034906</v>
      </c>
      <c r="G15" s="72">
        <f>_xlfn.IFNA(SUM('Stata dataset (real)'!E15:K15, 'Stata dataset (real)'!AC15, 'Stata dataset (real)'!AD15), "")</f>
        <v>90.390974786092656</v>
      </c>
      <c r="H15" s="72">
        <f t="shared" si="1"/>
        <v>44.80744809204748</v>
      </c>
      <c r="I15" s="72">
        <f>_xlfn.IFNA(SUM('Stata dataset (real)'!O15:T15), "")</f>
        <v>2977.3329999999996</v>
      </c>
      <c r="J15" s="72">
        <f>_xlfn.IFNA(SUM('Stata dataset (real)'!R15, 'Stata dataset (real)'!S15, 'Stata dataset (real)'!T15)/'Interface real'!$I15, "")</f>
        <v>0.83056010194358509</v>
      </c>
      <c r="K15" s="72">
        <f>_xlfn.IFNA(SUM('Stata dataset (real)'!Q15, 'Stata dataset (real)'!T15)/$I15, "")</f>
        <v>0.62723685929655837</v>
      </c>
      <c r="L15" s="72">
        <f>_xlfn.IFNA('Stata dataset (real)'!AA15*1000/ 'Interface real'!I15,  "")</f>
        <v>378.29038472834389</v>
      </c>
      <c r="M15" s="72">
        <f>_xlfn.IFNA('Stata dataset (real)'!U15, "")</f>
        <v>22.067155790697122</v>
      </c>
      <c r="N15" s="72">
        <f>_xlfn.IFNA('Stata dataset (real)'!Z15, "")</f>
        <v>11.042555592679522</v>
      </c>
      <c r="O15" s="72">
        <f>IF('Interface real'!C15 = "2019-20", 1, 0)</f>
        <v>0</v>
      </c>
      <c r="P15" s="72">
        <f t="shared" si="2"/>
        <v>0</v>
      </c>
    </row>
    <row r="16" spans="1:16" x14ac:dyDescent="0.4">
      <c r="A16" s="63" t="str">
        <f t="shared" si="0"/>
        <v>ANH25</v>
      </c>
      <c r="B16" s="63" t="s">
        <v>242</v>
      </c>
      <c r="C16" s="160" t="s">
        <v>516</v>
      </c>
      <c r="D16" s="72">
        <f>_xlfn.IFNA(SUM('Stata dataset (real)'!E16:K16, 'Stata dataset (real)'!AB16, 'Stata dataset (real)'!AD16),"")</f>
        <v>97.697000000000003</v>
      </c>
      <c r="E16" s="72">
        <f>_xlfn.IFNA('Stata dataset (real)'!F16+'Stata dataset (real)'!G16, "")</f>
        <v>46.977999999999994</v>
      </c>
      <c r="F16" s="72">
        <f t="shared" si="3"/>
        <v>50.719000000000008</v>
      </c>
      <c r="G16" s="72">
        <f>_xlfn.IFNA(SUM('Stata dataset (real)'!E16:K16, 'Stata dataset (real)'!AC16, 'Stata dataset (real)'!AD16), "")</f>
        <v>91.344999999999999</v>
      </c>
      <c r="H16" s="72">
        <f t="shared" si="1"/>
        <v>44.367000000000004</v>
      </c>
      <c r="I16" s="72">
        <f>_xlfn.IFNA(SUM('Stata dataset (real)'!O16:T16), "")</f>
        <v>3021.9470000000001</v>
      </c>
      <c r="J16" s="72">
        <f>_xlfn.IFNA(SUM('Stata dataset (real)'!R16, 'Stata dataset (real)'!S16, 'Stata dataset (real)'!T16)/'Interface real'!$I16, "")</f>
        <v>0.83888201877796009</v>
      </c>
      <c r="K16" s="72">
        <f>_xlfn.IFNA(SUM('Stata dataset (real)'!Q16, 'Stata dataset (real)'!T16)/$I16, "")</f>
        <v>0.62977974133894477</v>
      </c>
      <c r="L16" s="72">
        <f>_xlfn.IFNA('Stata dataset (real)'!AA16*1000/ 'Interface real'!I16,  "")</f>
        <v>401.46164045894915</v>
      </c>
      <c r="M16" s="72" t="str">
        <f>_xlfn.IFNA('Stata dataset (real)'!U16, "")</f>
        <v/>
      </c>
      <c r="N16" s="72" t="str">
        <f>_xlfn.IFNA('Stata dataset (real)'!Z16, "")</f>
        <v/>
      </c>
      <c r="O16" s="72">
        <f>IF('Interface real'!C16 = "2019-20", 1, 0)</f>
        <v>0</v>
      </c>
      <c r="P16" s="72">
        <f t="shared" si="2"/>
        <v>0</v>
      </c>
    </row>
    <row r="17" spans="1:16" x14ac:dyDescent="0.4">
      <c r="A17" s="63" t="str">
        <f t="shared" si="0"/>
        <v>ANH26</v>
      </c>
      <c r="B17" s="63" t="s">
        <v>242</v>
      </c>
      <c r="C17" s="160" t="s">
        <v>518</v>
      </c>
      <c r="D17" s="72">
        <f>_xlfn.IFNA(SUM('Stata dataset (real)'!E17:K17, 'Stata dataset (real)'!AB17, 'Stata dataset (real)'!AD17),"")</f>
        <v>96.473000000000013</v>
      </c>
      <c r="E17" s="72">
        <f>_xlfn.IFNA('Stata dataset (real)'!F17+'Stata dataset (real)'!G17, "")</f>
        <v>44.572000000000003</v>
      </c>
      <c r="F17" s="72">
        <f t="shared" si="3"/>
        <v>51.90100000000001</v>
      </c>
      <c r="G17" s="72">
        <f>_xlfn.IFNA(SUM('Stata dataset (real)'!E17:K17, 'Stata dataset (real)'!AC17, 'Stata dataset (real)'!AD17), "")</f>
        <v>89.76700000000001</v>
      </c>
      <c r="H17" s="72">
        <f t="shared" si="1"/>
        <v>45.195000000000007</v>
      </c>
      <c r="I17" s="72">
        <f>_xlfn.IFNA(SUM('Stata dataset (real)'!O17:T17), "")</f>
        <v>3044.8720000000003</v>
      </c>
      <c r="J17" s="72">
        <f>_xlfn.IFNA(SUM('Stata dataset (real)'!R17, 'Stata dataset (real)'!S17, 'Stata dataset (real)'!T17)/'Interface real'!$I17, "")</f>
        <v>0.84560270513834401</v>
      </c>
      <c r="K17" s="72">
        <f>_xlfn.IFNA(SUM('Stata dataset (real)'!Q17, 'Stata dataset (real)'!T17)/$I17, "")</f>
        <v>0.63000119545255107</v>
      </c>
      <c r="L17" s="72">
        <f>_xlfn.IFNA('Stata dataset (real)'!AA17*1000/ 'Interface real'!I17,  "")</f>
        <v>443.90897219981656</v>
      </c>
      <c r="M17" s="72" t="str">
        <f>_xlfn.IFNA('Stata dataset (real)'!U17, "")</f>
        <v/>
      </c>
      <c r="N17" s="72" t="str">
        <f>_xlfn.IFNA('Stata dataset (real)'!Z17, "")</f>
        <v/>
      </c>
      <c r="O17" s="72">
        <f>IF('Interface real'!C17 = "2019-20", 1, 0)</f>
        <v>0</v>
      </c>
      <c r="P17" s="72">
        <f t="shared" si="2"/>
        <v>0</v>
      </c>
    </row>
    <row r="18" spans="1:16" x14ac:dyDescent="0.4">
      <c r="A18" s="63" t="str">
        <f t="shared" si="0"/>
        <v>ANH27</v>
      </c>
      <c r="B18" s="63" t="s">
        <v>242</v>
      </c>
      <c r="C18" s="160" t="s">
        <v>519</v>
      </c>
      <c r="D18" s="72">
        <f>_xlfn.IFNA(SUM('Stata dataset (real)'!E18:K18, 'Stata dataset (real)'!AB18, 'Stata dataset (real)'!AD18),"")</f>
        <v>97.860000000000014</v>
      </c>
      <c r="E18" s="72">
        <f>_xlfn.IFNA('Stata dataset (real)'!F18+'Stata dataset (real)'!G18, "")</f>
        <v>45.856999999999999</v>
      </c>
      <c r="F18" s="72">
        <f t="shared" si="3"/>
        <v>52.003000000000014</v>
      </c>
      <c r="G18" s="72">
        <f>_xlfn.IFNA(SUM('Stata dataset (real)'!E18:K18, 'Stata dataset (real)'!AC18, 'Stata dataset (real)'!AD18), "")</f>
        <v>91.085000000000008</v>
      </c>
      <c r="H18" s="72">
        <f t="shared" si="1"/>
        <v>45.228000000000009</v>
      </c>
      <c r="I18" s="72">
        <f>_xlfn.IFNA(SUM('Stata dataset (real)'!O18:T18), "")</f>
        <v>3067.1880000000001</v>
      </c>
      <c r="J18" s="72">
        <f>_xlfn.IFNA(SUM('Stata dataset (real)'!R18, 'Stata dataset (real)'!S18, 'Stata dataset (real)'!T18)/'Interface real'!$I18, "")</f>
        <v>0.85128691165980053</v>
      </c>
      <c r="K18" s="72">
        <f>_xlfn.IFNA(SUM('Stata dataset (real)'!Q18, 'Stata dataset (real)'!T18)/$I18, "")</f>
        <v>0.63020916878913191</v>
      </c>
      <c r="L18" s="72">
        <f>_xlfn.IFNA('Stata dataset (real)'!AA18*1000/ 'Interface real'!I18,  "")</f>
        <v>454.07096011069422</v>
      </c>
      <c r="M18" s="72" t="str">
        <f>_xlfn.IFNA('Stata dataset (real)'!U18, "")</f>
        <v/>
      </c>
      <c r="N18" s="72" t="str">
        <f>_xlfn.IFNA('Stata dataset (real)'!Z18, "")</f>
        <v/>
      </c>
      <c r="O18" s="72">
        <f>IF('Interface real'!C18 = "2019-20", 1, 0)</f>
        <v>0</v>
      </c>
      <c r="P18" s="72">
        <f t="shared" si="2"/>
        <v>0</v>
      </c>
    </row>
    <row r="19" spans="1:16" x14ac:dyDescent="0.4">
      <c r="A19" s="63" t="str">
        <f t="shared" si="0"/>
        <v>ANH28</v>
      </c>
      <c r="B19" s="63" t="s">
        <v>242</v>
      </c>
      <c r="C19" s="160" t="s">
        <v>520</v>
      </c>
      <c r="D19" s="72">
        <f>_xlfn.IFNA(SUM('Stata dataset (real)'!E19:K19, 'Stata dataset (real)'!AB19, 'Stata dataset (real)'!AD19),"")</f>
        <v>100.94300000000001</v>
      </c>
      <c r="E19" s="72">
        <f>_xlfn.IFNA('Stata dataset (real)'!F19+'Stata dataset (real)'!G19, "")</f>
        <v>48.214999999999996</v>
      </c>
      <c r="F19" s="72">
        <f t="shared" si="3"/>
        <v>52.728000000000016</v>
      </c>
      <c r="G19" s="72">
        <f>_xlfn.IFNA(SUM('Stata dataset (real)'!E19:K19, 'Stata dataset (real)'!AC19, 'Stata dataset (real)'!AD19), "")</f>
        <v>93.479000000000013</v>
      </c>
      <c r="H19" s="72">
        <f t="shared" si="1"/>
        <v>45.264000000000017</v>
      </c>
      <c r="I19" s="72">
        <f>_xlfn.IFNA(SUM('Stata dataset (real)'!O19:T19), "")</f>
        <v>3088.6909999999998</v>
      </c>
      <c r="J19" s="72">
        <f>_xlfn.IFNA(SUM('Stata dataset (real)'!R19, 'Stata dataset (real)'!S19, 'Stata dataset (real)'!T19)/'Interface real'!$I19, "")</f>
        <v>0.85666063714369622</v>
      </c>
      <c r="K19" s="72">
        <f>_xlfn.IFNA(SUM('Stata dataset (real)'!Q19, 'Stata dataset (real)'!T19)/$I19, "")</f>
        <v>0.63039099735130522</v>
      </c>
      <c r="L19" s="72">
        <f>_xlfn.IFNA('Stata dataset (real)'!AA19*1000/ 'Interface real'!I19,  "")</f>
        <v>471.31713725976482</v>
      </c>
      <c r="M19" s="72" t="str">
        <f>_xlfn.IFNA('Stata dataset (real)'!U19, "")</f>
        <v/>
      </c>
      <c r="N19" s="72" t="str">
        <f>_xlfn.IFNA('Stata dataset (real)'!Z19, "")</f>
        <v/>
      </c>
      <c r="O19" s="72">
        <f>IF('Interface real'!C19 = "2019-20", 1, 0)</f>
        <v>0</v>
      </c>
      <c r="P19" s="72">
        <f t="shared" si="2"/>
        <v>0</v>
      </c>
    </row>
    <row r="20" spans="1:16" x14ac:dyDescent="0.4">
      <c r="A20" s="63" t="str">
        <f t="shared" si="0"/>
        <v>ANH29</v>
      </c>
      <c r="B20" s="63" t="s">
        <v>242</v>
      </c>
      <c r="C20" s="160" t="s">
        <v>521</v>
      </c>
      <c r="D20" s="72">
        <f>_xlfn.IFNA(SUM('Stata dataset (real)'!E20:K20, 'Stata dataset (real)'!AB20, 'Stata dataset (real)'!AD20),"")</f>
        <v>102.80499999999999</v>
      </c>
      <c r="E20" s="72">
        <f>_xlfn.IFNA('Stata dataset (real)'!F20+'Stata dataset (real)'!G20, "")</f>
        <v>48.838999999999999</v>
      </c>
      <c r="F20" s="72">
        <f t="shared" si="3"/>
        <v>53.965999999999994</v>
      </c>
      <c r="G20" s="72">
        <f>_xlfn.IFNA(SUM('Stata dataset (real)'!E20:K20, 'Stata dataset (real)'!AC20, 'Stata dataset (real)'!AD20), "")</f>
        <v>94.138999999999996</v>
      </c>
      <c r="H20" s="72">
        <f t="shared" si="1"/>
        <v>45.3</v>
      </c>
      <c r="I20" s="72">
        <f>_xlfn.IFNA(SUM('Stata dataset (real)'!O20:T20), "")</f>
        <v>3109.4290000000001</v>
      </c>
      <c r="J20" s="72">
        <f>_xlfn.IFNA(SUM('Stata dataset (real)'!R20, 'Stata dataset (real)'!S20, 'Stata dataset (real)'!T20)/'Interface real'!$I20, "")</f>
        <v>0.86175017985617286</v>
      </c>
      <c r="K20" s="72">
        <f>_xlfn.IFNA(SUM('Stata dataset (real)'!Q20, 'Stata dataset (real)'!T20)/$I20, "")</f>
        <v>0.63057172233229952</v>
      </c>
      <c r="L20" s="72">
        <f>_xlfn.IFNA('Stata dataset (real)'!AA20*1000/ 'Interface real'!I20,  "")</f>
        <v>474.59999890655166</v>
      </c>
      <c r="M20" s="72" t="str">
        <f>_xlfn.IFNA('Stata dataset (real)'!U20, "")</f>
        <v/>
      </c>
      <c r="N20" s="72" t="str">
        <f>_xlfn.IFNA('Stata dataset (real)'!Z20, "")</f>
        <v/>
      </c>
      <c r="O20" s="72">
        <f>IF('Interface real'!C20 = "2019-20", 1, 0)</f>
        <v>0</v>
      </c>
      <c r="P20" s="72">
        <f t="shared" si="2"/>
        <v>0</v>
      </c>
    </row>
    <row r="21" spans="1:16" x14ac:dyDescent="0.4">
      <c r="A21" s="63" t="str">
        <f t="shared" si="0"/>
        <v>ANH30</v>
      </c>
      <c r="B21" s="63" t="s">
        <v>242</v>
      </c>
      <c r="C21" s="160" t="s">
        <v>522</v>
      </c>
      <c r="D21" s="72">
        <f>_xlfn.IFNA(SUM('Stata dataset (real)'!E21:K21, 'Stata dataset (real)'!AB21, 'Stata dataset (real)'!AD21),"")</f>
        <v>104.62100000000001</v>
      </c>
      <c r="E21" s="72">
        <f>_xlfn.IFNA('Stata dataset (real)'!F21+'Stata dataset (real)'!G21, "")</f>
        <v>49.421999999999997</v>
      </c>
      <c r="F21" s="72">
        <f t="shared" si="3"/>
        <v>55.199000000000012</v>
      </c>
      <c r="G21" s="72">
        <f>_xlfn.IFNA(SUM('Stata dataset (real)'!E21:K21, 'Stata dataset (real)'!AC21, 'Stata dataset (real)'!AD21), "")</f>
        <v>94.754000000000005</v>
      </c>
      <c r="H21" s="72">
        <f t="shared" si="1"/>
        <v>45.332000000000008</v>
      </c>
      <c r="I21" s="72">
        <f>_xlfn.IFNA(SUM('Stata dataset (real)'!O21:T21), "")</f>
        <v>3130.29</v>
      </c>
      <c r="J21" s="72">
        <f>_xlfn.IFNA(SUM('Stata dataset (real)'!R21, 'Stata dataset (real)'!S21, 'Stata dataset (real)'!T21)/'Interface real'!$I21, "")</f>
        <v>0.8669711113027867</v>
      </c>
      <c r="K21" s="72">
        <f>_xlfn.IFNA(SUM('Stata dataset (real)'!Q21, 'Stata dataset (real)'!T21)/$I21, "")</f>
        <v>0.63074283852294832</v>
      </c>
      <c r="L21" s="72">
        <f>_xlfn.IFNA('Stata dataset (real)'!AA21*1000/ 'Interface real'!I21,  "")</f>
        <v>477.59728331879796</v>
      </c>
      <c r="M21" s="72" t="str">
        <f>_xlfn.IFNA('Stata dataset (real)'!U21, "")</f>
        <v/>
      </c>
      <c r="N21" s="72" t="str">
        <f>_xlfn.IFNA('Stata dataset (real)'!Z21, "")</f>
        <v/>
      </c>
      <c r="O21" s="72">
        <f>IF('Interface real'!C21 = "2019-20", 1, 0)</f>
        <v>0</v>
      </c>
      <c r="P21" s="72">
        <f t="shared" si="2"/>
        <v>0</v>
      </c>
    </row>
    <row r="22" spans="1:16" x14ac:dyDescent="0.4">
      <c r="A22" s="63" t="str">
        <f t="shared" si="0"/>
        <v>HDD19</v>
      </c>
      <c r="B22" s="63" t="s">
        <v>277</v>
      </c>
      <c r="C22" s="63" t="s">
        <v>253</v>
      </c>
      <c r="D22" s="72">
        <f>_xlfn.IFNA(SUM('Stata dataset (real)'!E22:K22, 'Stata dataset (real)'!AB22, 'Stata dataset (real)'!AD22),"")</f>
        <v>3.4045509708737862</v>
      </c>
      <c r="E22" s="72">
        <f>_xlfn.IFNA('Stata dataset (real)'!F22+'Stata dataset (real)'!G22, "")</f>
        <v>0.89131028813028479</v>
      </c>
      <c r="F22" s="72">
        <f t="shared" si="3"/>
        <v>2.5132406827435014</v>
      </c>
      <c r="G22" s="72">
        <f>_xlfn.IFNA(SUM('Stata dataset (real)'!E22:K22, 'Stata dataset (real)'!AC22, 'Stata dataset (real)'!AD22), "")</f>
        <v>3.4002272393092965</v>
      </c>
      <c r="H22" s="72">
        <f t="shared" si="1"/>
        <v>2.5089169511790117</v>
      </c>
      <c r="I22" s="72">
        <f>_xlfn.IFNA(SUM('Stata dataset (real)'!O22:T22), "")</f>
        <v>94.945999999999998</v>
      </c>
      <c r="J22" s="72">
        <f>_xlfn.IFNA(SUM('Stata dataset (real)'!R22, 'Stata dataset (real)'!S22, 'Stata dataset (real)'!T22)/'Interface real'!$I22, "")</f>
        <v>0.55978134939860558</v>
      </c>
      <c r="K22" s="72">
        <f>_xlfn.IFNA(SUM('Stata dataset (real)'!Q22, 'Stata dataset (real)'!T22)/$I22, "")</f>
        <v>0.17250858382659615</v>
      </c>
      <c r="L22" s="72">
        <f>_xlfn.IFNA('Stata dataset (real)'!AA22*1000/ 'Interface real'!I22,  "")</f>
        <v>207.99936511293282</v>
      </c>
      <c r="M22" s="72">
        <f>_xlfn.IFNA('Stata dataset (real)'!U22, "")</f>
        <v>20.884639099462323</v>
      </c>
      <c r="N22" s="72">
        <f>_xlfn.IFNA('Stata dataset (real)'!Z22, "")</f>
        <v>13.037769355688592</v>
      </c>
      <c r="O22" s="72">
        <f>IF('Interface real'!C22 = "2019-20", 1, 0)</f>
        <v>0</v>
      </c>
      <c r="P22" s="72">
        <f t="shared" si="2"/>
        <v>0</v>
      </c>
    </row>
    <row r="23" spans="1:16" x14ac:dyDescent="0.4">
      <c r="A23" s="63" t="str">
        <f t="shared" si="0"/>
        <v>HDD20</v>
      </c>
      <c r="B23" s="63" t="s">
        <v>277</v>
      </c>
      <c r="C23" s="63" t="s">
        <v>255</v>
      </c>
      <c r="D23" s="72">
        <f>_xlfn.IFNA(SUM('Stata dataset (real)'!E23:K23, 'Stata dataset (real)'!AB23, 'Stata dataset (real)'!AD23),"")</f>
        <v>3.5579682808530309</v>
      </c>
      <c r="E23" s="72">
        <f>_xlfn.IFNA('Stata dataset (real)'!F23+'Stata dataset (real)'!G23, "")</f>
        <v>1.6437131418892912</v>
      </c>
      <c r="F23" s="72">
        <f t="shared" si="3"/>
        <v>1.9142551389637397</v>
      </c>
      <c r="G23" s="72">
        <f>_xlfn.IFNA(SUM('Stata dataset (real)'!E23:K23, 'Stata dataset (real)'!AC23, 'Stata dataset (real)'!AD23), "")</f>
        <v>3.5082475402616327</v>
      </c>
      <c r="H23" s="72">
        <f t="shared" si="1"/>
        <v>1.8645343983723415</v>
      </c>
      <c r="I23" s="72">
        <f>_xlfn.IFNA(SUM('Stata dataset (real)'!O23:T23), "")</f>
        <v>94.754999999999995</v>
      </c>
      <c r="J23" s="72">
        <f>_xlfn.IFNA(SUM('Stata dataset (real)'!R23, 'Stata dataset (real)'!S23, 'Stata dataset (real)'!T23)/'Interface real'!$I23, "")</f>
        <v>0.56653474750672794</v>
      </c>
      <c r="K23" s="72">
        <f>_xlfn.IFNA(SUM('Stata dataset (real)'!Q23, 'Stata dataset (real)'!T23)/$I23, "")</f>
        <v>0.17271911772465834</v>
      </c>
      <c r="L23" s="72">
        <f>_xlfn.IFNA('Stata dataset (real)'!AA23*1000/ 'Interface real'!I23,  "")</f>
        <v>201.64965148174667</v>
      </c>
      <c r="M23" s="72">
        <f>_xlfn.IFNA('Stata dataset (real)'!U23, "")</f>
        <v>20.118853694226289</v>
      </c>
      <c r="N23" s="72">
        <f>_xlfn.IFNA('Stata dataset (real)'!Z23, "")</f>
        <v>13.036617892958255</v>
      </c>
      <c r="O23" s="72">
        <f>IF('Interface real'!C23 = "2019-20", 1, 0)</f>
        <v>1</v>
      </c>
      <c r="P23" s="72">
        <f t="shared" si="2"/>
        <v>0</v>
      </c>
    </row>
    <row r="24" spans="1:16" x14ac:dyDescent="0.4">
      <c r="A24" s="63" t="str">
        <f t="shared" si="0"/>
        <v>HDD21</v>
      </c>
      <c r="B24" s="63" t="s">
        <v>277</v>
      </c>
      <c r="C24" s="63" t="s">
        <v>257</v>
      </c>
      <c r="D24" s="72">
        <f>_xlfn.IFNA(SUM('Stata dataset (real)'!E24:K24, 'Stata dataset (real)'!AB24, 'Stata dataset (real)'!AD24),"")</f>
        <v>2.9681112044603979</v>
      </c>
      <c r="E24" s="72">
        <f>_xlfn.IFNA('Stata dataset (real)'!F24+'Stata dataset (real)'!G24, "")</f>
        <v>1.4163934927060255</v>
      </c>
      <c r="F24" s="72">
        <f t="shared" si="3"/>
        <v>1.5517177117543723</v>
      </c>
      <c r="G24" s="72">
        <f>_xlfn.IFNA(SUM('Stata dataset (real)'!E24:K24, 'Stata dataset (real)'!AC24, 'Stata dataset (real)'!AD24), "")</f>
        <v>2.9323178263544127</v>
      </c>
      <c r="H24" s="72">
        <f t="shared" si="1"/>
        <v>1.5159243336483872</v>
      </c>
      <c r="I24" s="72">
        <f>_xlfn.IFNA(SUM('Stata dataset (real)'!O24:T24), "")</f>
        <v>95.166000000000011</v>
      </c>
      <c r="J24" s="72">
        <f>_xlfn.IFNA(SUM('Stata dataset (real)'!R24, 'Stata dataset (real)'!S24, 'Stata dataset (real)'!T24)/'Interface real'!$I24, "")</f>
        <v>0.5667570350755522</v>
      </c>
      <c r="K24" s="72">
        <f>_xlfn.IFNA(SUM('Stata dataset (real)'!Q24, 'Stata dataset (real)'!T24)/$I24, "")</f>
        <v>0.17968602231889541</v>
      </c>
      <c r="L24" s="72">
        <f>_xlfn.IFNA('Stata dataset (real)'!AA24*1000/ 'Interface real'!I24,  "")</f>
        <v>216.53211709630483</v>
      </c>
      <c r="M24" s="72">
        <f>_xlfn.IFNA('Stata dataset (real)'!U24, "")</f>
        <v>19.944190332207</v>
      </c>
      <c r="N24" s="72">
        <f>_xlfn.IFNA('Stata dataset (real)'!Z24, "")</f>
        <v>13.036617892958255</v>
      </c>
      <c r="O24" s="72">
        <f>IF('Interface real'!C24 = "2019-20", 1, 0)</f>
        <v>0</v>
      </c>
      <c r="P24" s="72">
        <f t="shared" si="2"/>
        <v>1</v>
      </c>
    </row>
    <row r="25" spans="1:16" x14ac:dyDescent="0.4">
      <c r="A25" s="63" t="str">
        <f t="shared" si="0"/>
        <v>HDD22</v>
      </c>
      <c r="B25" s="63" t="s">
        <v>277</v>
      </c>
      <c r="C25" s="63" t="s">
        <v>259</v>
      </c>
      <c r="D25" s="72">
        <f>_xlfn.IFNA(SUM('Stata dataset (real)'!E25:K25, 'Stata dataset (real)'!AB25, 'Stata dataset (real)'!AD25),"")</f>
        <v>2.0960774274348015</v>
      </c>
      <c r="E25" s="72">
        <f>_xlfn.IFNA('Stata dataset (real)'!F25+'Stata dataset (real)'!G25, "")</f>
        <v>0.69397893030794156</v>
      </c>
      <c r="F25" s="72">
        <f t="shared" si="3"/>
        <v>1.40209849712686</v>
      </c>
      <c r="G25" s="72">
        <f>_xlfn.IFNA(SUM('Stata dataset (real)'!E25:K25, 'Stata dataset (real)'!AC25, 'Stata dataset (real)'!AD25), "")</f>
        <v>2.1039743112169096</v>
      </c>
      <c r="H25" s="72">
        <f t="shared" si="1"/>
        <v>1.409995380908968</v>
      </c>
      <c r="I25" s="72">
        <f>_xlfn.IFNA(SUM('Stata dataset (real)'!O25:T25), "")</f>
        <v>95.40100000000001</v>
      </c>
      <c r="J25" s="72">
        <f>_xlfn.IFNA(SUM('Stata dataset (real)'!R25, 'Stata dataset (real)'!S25, 'Stata dataset (real)'!T25)/'Interface real'!$I25, "")</f>
        <v>0.57254116833156876</v>
      </c>
      <c r="K25" s="72">
        <f>_xlfn.IFNA(SUM('Stata dataset (real)'!Q25, 'Stata dataset (real)'!T25)/$I25, "")</f>
        <v>0.18207356317019732</v>
      </c>
      <c r="L25" s="72">
        <f>_xlfn.IFNA('Stata dataset (real)'!AA25*1000/ 'Interface real'!I25,  "")</f>
        <v>214.10263592070353</v>
      </c>
      <c r="M25" s="72">
        <f>_xlfn.IFNA('Stata dataset (real)'!U25, "")</f>
        <v>18.211259903699421</v>
      </c>
      <c r="N25" s="72">
        <f>_xlfn.IFNA('Stata dataset (real)'!Z25, "")</f>
        <v>13.036617892958255</v>
      </c>
      <c r="O25" s="72">
        <f>IF('Interface real'!C25 = "2019-20", 1, 0)</f>
        <v>0</v>
      </c>
      <c r="P25" s="72">
        <f t="shared" si="2"/>
        <v>0</v>
      </c>
    </row>
    <row r="26" spans="1:16" x14ac:dyDescent="0.4">
      <c r="A26" s="63" t="str">
        <f t="shared" si="0"/>
        <v>HDD23</v>
      </c>
      <c r="B26" s="63" t="s">
        <v>277</v>
      </c>
      <c r="C26" s="63" t="s">
        <v>261</v>
      </c>
      <c r="D26" s="72">
        <f>_xlfn.IFNA(SUM('Stata dataset (real)'!E26:K26, 'Stata dataset (real)'!AB26, 'Stata dataset (real)'!AD26),"")</f>
        <v>2.3619852484262571</v>
      </c>
      <c r="E26" s="72">
        <f>_xlfn.IFNA('Stata dataset (real)'!F26+'Stata dataset (real)'!G26, "")</f>
        <v>0.76998280199999991</v>
      </c>
      <c r="F26" s="72">
        <f t="shared" si="3"/>
        <v>1.5920024464262572</v>
      </c>
      <c r="G26" s="72">
        <f>_xlfn.IFNA(SUM('Stata dataset (real)'!E26:K26, 'Stata dataset (real)'!AC26, 'Stata dataset (real)'!AD26), "")</f>
        <v>2.397685790092924</v>
      </c>
      <c r="H26" s="72">
        <f t="shared" si="1"/>
        <v>1.6277029880929241</v>
      </c>
      <c r="I26" s="72">
        <f>_xlfn.IFNA(SUM('Stata dataset (real)'!O26:T26), "")</f>
        <v>96.674999999999997</v>
      </c>
      <c r="J26" s="72">
        <f>_xlfn.IFNA(SUM('Stata dataset (real)'!R26, 'Stata dataset (real)'!S26, 'Stata dataset (real)'!T26)/'Interface real'!$I26, "")</f>
        <v>0.57470907680372385</v>
      </c>
      <c r="K26" s="72">
        <f>_xlfn.IFNA(SUM('Stata dataset (real)'!Q26, 'Stata dataset (real)'!T26)/$I26, "")</f>
        <v>0.18386346004654769</v>
      </c>
      <c r="L26" s="72">
        <f>_xlfn.IFNA('Stata dataset (real)'!AA26*1000/ 'Interface real'!I26,  "")</f>
        <v>200.64840424101371</v>
      </c>
      <c r="M26" s="72">
        <f>_xlfn.IFNA('Stata dataset (real)'!U26, "")</f>
        <v>19.386994941704522</v>
      </c>
      <c r="N26" s="72">
        <f>_xlfn.IFNA('Stata dataset (real)'!Z26, "")</f>
        <v>13.036617892958255</v>
      </c>
      <c r="O26" s="72">
        <f>IF('Interface real'!C26 = "2019-20", 1, 0)</f>
        <v>0</v>
      </c>
      <c r="P26" s="72">
        <f t="shared" si="2"/>
        <v>0</v>
      </c>
    </row>
    <row r="27" spans="1:16" x14ac:dyDescent="0.4">
      <c r="A27" s="63" t="str">
        <f t="shared" si="0"/>
        <v>HDD24</v>
      </c>
      <c r="B27" s="63" t="s">
        <v>277</v>
      </c>
      <c r="C27" s="160" t="s">
        <v>263</v>
      </c>
      <c r="D27" s="72">
        <f>_xlfn.IFNA(SUM('Stata dataset (real)'!E27:K27, 'Stata dataset (real)'!AB27, 'Stata dataset (real)'!AD27),"")</f>
        <v>2.1118573536960987</v>
      </c>
      <c r="E27" s="72">
        <f>_xlfn.IFNA('Stata dataset (real)'!F27+'Stata dataset (real)'!G27, "")</f>
        <v>0.61299762577002048</v>
      </c>
      <c r="F27" s="72">
        <f t="shared" si="3"/>
        <v>1.4988597279260782</v>
      </c>
      <c r="G27" s="72">
        <f>_xlfn.IFNA(SUM('Stata dataset (real)'!E27:K27, 'Stata dataset (real)'!AC27, 'Stata dataset (real)'!AD27), "")</f>
        <v>2.1462116465899856</v>
      </c>
      <c r="H27" s="72">
        <f t="shared" si="1"/>
        <v>1.5332140208199652</v>
      </c>
      <c r="I27" s="72">
        <f>_xlfn.IFNA(SUM('Stata dataset (real)'!O27:T27), "")</f>
        <v>97.128077924567478</v>
      </c>
      <c r="J27" s="72">
        <f>_xlfn.IFNA(SUM('Stata dataset (real)'!R27, 'Stata dataset (real)'!S27, 'Stata dataset (real)'!T27)/'Interface real'!$I27, "")</f>
        <v>0.58357093193620257</v>
      </c>
      <c r="K27" s="72">
        <f>_xlfn.IFNA(SUM('Stata dataset (real)'!Q27, 'Stata dataset (real)'!T27)/$I27, "")</f>
        <v>0.18491633614042804</v>
      </c>
      <c r="L27" s="72">
        <f>_xlfn.IFNA('Stata dataset (real)'!AA27*1000/ 'Interface real'!I27,  "")</f>
        <v>211.96758096824649</v>
      </c>
      <c r="M27" s="72">
        <f>_xlfn.IFNA('Stata dataset (real)'!U27, "")</f>
        <v>19.219684731924836</v>
      </c>
      <c r="N27" s="72">
        <f>_xlfn.IFNA('Stata dataset (real)'!Z27, "")</f>
        <v>13.036617892958255</v>
      </c>
      <c r="O27" s="72">
        <f>IF('Interface real'!C27 = "2019-20", 1, 0)</f>
        <v>0</v>
      </c>
      <c r="P27" s="72">
        <f t="shared" si="2"/>
        <v>0</v>
      </c>
    </row>
    <row r="28" spans="1:16" x14ac:dyDescent="0.4">
      <c r="A28" s="63" t="str">
        <f t="shared" si="0"/>
        <v>HDD25</v>
      </c>
      <c r="B28" s="63" t="s">
        <v>277</v>
      </c>
      <c r="C28" s="160" t="s">
        <v>516</v>
      </c>
      <c r="D28" s="72">
        <f>_xlfn.IFNA(SUM('Stata dataset (real)'!E28:K28, 'Stata dataset (real)'!AB28, 'Stata dataset (real)'!AD28),"")</f>
        <v>3.1024238698081454</v>
      </c>
      <c r="E28" s="72">
        <f>_xlfn.IFNA('Stata dataset (real)'!F28+'Stata dataset (real)'!G28, "")</f>
        <v>0.88814628804265472</v>
      </c>
      <c r="F28" s="72">
        <f t="shared" si="3"/>
        <v>2.2142775817654909</v>
      </c>
      <c r="G28" s="72">
        <f>_xlfn.IFNA(SUM('Stata dataset (real)'!E28:K28, 'Stata dataset (real)'!AC28, 'Stata dataset (real)'!AD28), "")</f>
        <v>2.6464238698081455</v>
      </c>
      <c r="H28" s="72">
        <f t="shared" si="1"/>
        <v>1.7582775817654908</v>
      </c>
      <c r="I28" s="72">
        <f>_xlfn.IFNA(SUM('Stata dataset (real)'!O28:T28), "")</f>
        <v>98.480238315847032</v>
      </c>
      <c r="J28" s="72">
        <f>_xlfn.IFNA(SUM('Stata dataset (real)'!R28, 'Stata dataset (real)'!S28, 'Stata dataset (real)'!T28)/'Interface real'!$I28, "")</f>
        <v>0.60185170830020851</v>
      </c>
      <c r="K28" s="72">
        <f>_xlfn.IFNA(SUM('Stata dataset (real)'!Q28, 'Stata dataset (real)'!T28)/$I28, "")</f>
        <v>0.18343789758691667</v>
      </c>
      <c r="L28" s="72">
        <f>_xlfn.IFNA('Stata dataset (real)'!AA28*1000/ 'Interface real'!I28,  "")</f>
        <v>224.30896986167221</v>
      </c>
      <c r="M28" s="72" t="str">
        <f>_xlfn.IFNA('Stata dataset (real)'!U28, "")</f>
        <v/>
      </c>
      <c r="N28" s="72" t="str">
        <f>_xlfn.IFNA('Stata dataset (real)'!Z28, "")</f>
        <v/>
      </c>
      <c r="O28" s="72">
        <f>IF('Interface real'!C28 = "2019-20", 1, 0)</f>
        <v>0</v>
      </c>
      <c r="P28" s="72">
        <f t="shared" si="2"/>
        <v>0</v>
      </c>
    </row>
    <row r="29" spans="1:16" x14ac:dyDescent="0.4">
      <c r="A29" s="63" t="str">
        <f t="shared" si="0"/>
        <v>HDD26</v>
      </c>
      <c r="B29" s="63" t="s">
        <v>277</v>
      </c>
      <c r="C29" s="160" t="s">
        <v>518</v>
      </c>
      <c r="D29" s="72">
        <f>_xlfn.IFNA(SUM('Stata dataset (real)'!E29:K29, 'Stata dataset (real)'!AB29, 'Stata dataset (real)'!AD29),"")</f>
        <v>2.9550000000000001</v>
      </c>
      <c r="E29" s="72">
        <f>_xlfn.IFNA('Stata dataset (real)'!F29+'Stata dataset (real)'!G29, "")</f>
        <v>0.68399999999999994</v>
      </c>
      <c r="F29" s="72">
        <f t="shared" si="3"/>
        <v>2.2709999999999999</v>
      </c>
      <c r="G29" s="72">
        <f>_xlfn.IFNA(SUM('Stata dataset (real)'!E29:K29, 'Stata dataset (real)'!AC29, 'Stata dataset (real)'!AD29), "")</f>
        <v>2.4969999999999999</v>
      </c>
      <c r="H29" s="72">
        <f t="shared" si="1"/>
        <v>1.8129999999999999</v>
      </c>
      <c r="I29" s="72">
        <f>_xlfn.IFNA(SUM('Stata dataset (real)'!O29:T29), "")</f>
        <v>98.634999999999991</v>
      </c>
      <c r="J29" s="72">
        <f>_xlfn.IFNA(SUM('Stata dataset (real)'!R29, 'Stata dataset (real)'!S29, 'Stata dataset (real)'!T29)/'Interface real'!$I29, "")</f>
        <v>0.60589040401480221</v>
      </c>
      <c r="K29" s="72">
        <f>_xlfn.IFNA(SUM('Stata dataset (real)'!Q29, 'Stata dataset (real)'!T29)/$I29, "")</f>
        <v>0.18499472571505618</v>
      </c>
      <c r="L29" s="72">
        <f>_xlfn.IFNA('Stata dataset (real)'!AA29*1000/ 'Interface real'!I29,  "")</f>
        <v>297.08380514135609</v>
      </c>
      <c r="M29" s="72" t="str">
        <f>_xlfn.IFNA('Stata dataset (real)'!U29, "")</f>
        <v/>
      </c>
      <c r="N29" s="72" t="str">
        <f>_xlfn.IFNA('Stata dataset (real)'!Z29, "")</f>
        <v/>
      </c>
      <c r="O29" s="72">
        <f>IF('Interface real'!C29 = "2019-20", 1, 0)</f>
        <v>0</v>
      </c>
      <c r="P29" s="72">
        <f t="shared" si="2"/>
        <v>0</v>
      </c>
    </row>
    <row r="30" spans="1:16" x14ac:dyDescent="0.4">
      <c r="A30" s="63" t="str">
        <f t="shared" si="0"/>
        <v>HDD27</v>
      </c>
      <c r="B30" s="63" t="s">
        <v>277</v>
      </c>
      <c r="C30" s="160" t="s">
        <v>519</v>
      </c>
      <c r="D30" s="72">
        <f>_xlfn.IFNA(SUM('Stata dataset (real)'!E30:K30, 'Stata dataset (real)'!AB30, 'Stata dataset (real)'!AD30),"")</f>
        <v>3.106163</v>
      </c>
      <c r="E30" s="72">
        <f>_xlfn.IFNA('Stata dataset (real)'!F30+'Stata dataset (real)'!G30, "")</f>
        <v>0.67700000000000005</v>
      </c>
      <c r="F30" s="72">
        <f t="shared" si="3"/>
        <v>2.429163</v>
      </c>
      <c r="G30" s="72">
        <f>_xlfn.IFNA(SUM('Stata dataset (real)'!E30:K30, 'Stata dataset (real)'!AC30, 'Stata dataset (real)'!AD30), "")</f>
        <v>2.6481629999999998</v>
      </c>
      <c r="H30" s="72">
        <f t="shared" si="1"/>
        <v>1.9711629999999998</v>
      </c>
      <c r="I30" s="72">
        <f>_xlfn.IFNA(SUM('Stata dataset (real)'!O30:T30), "")</f>
        <v>99.111000000000004</v>
      </c>
      <c r="J30" s="72">
        <f>_xlfn.IFNA(SUM('Stata dataset (real)'!R30, 'Stata dataset (real)'!S30, 'Stata dataset (real)'!T30)/'Interface real'!$I30, "")</f>
        <v>0.61193005821755408</v>
      </c>
      <c r="K30" s="72">
        <f>_xlfn.IFNA(SUM('Stata dataset (real)'!Q30, 'Stata dataset (real)'!T30)/$I30, "")</f>
        <v>0.18452064563097195</v>
      </c>
      <c r="L30" s="72">
        <f>_xlfn.IFNA('Stata dataset (real)'!AA30*1000/ 'Interface real'!I30,  "")</f>
        <v>299.94837690712654</v>
      </c>
      <c r="M30" s="72" t="str">
        <f>_xlfn.IFNA('Stata dataset (real)'!U30, "")</f>
        <v/>
      </c>
      <c r="N30" s="72" t="str">
        <f>_xlfn.IFNA('Stata dataset (real)'!Z30, "")</f>
        <v/>
      </c>
      <c r="O30" s="72">
        <f>IF('Interface real'!C30 = "2019-20", 1, 0)</f>
        <v>0</v>
      </c>
      <c r="P30" s="72">
        <f t="shared" si="2"/>
        <v>0</v>
      </c>
    </row>
    <row r="31" spans="1:16" x14ac:dyDescent="0.4">
      <c r="A31" s="63" t="str">
        <f t="shared" si="0"/>
        <v>HDD28</v>
      </c>
      <c r="B31" s="63" t="s">
        <v>277</v>
      </c>
      <c r="C31" s="160" t="s">
        <v>520</v>
      </c>
      <c r="D31" s="72">
        <f>_xlfn.IFNA(SUM('Stata dataset (real)'!E31:K31, 'Stata dataset (real)'!AB31, 'Stata dataset (real)'!AD31),"")</f>
        <v>3.0199750000000001</v>
      </c>
      <c r="E31" s="72">
        <f>_xlfn.IFNA('Stata dataset (real)'!F31+'Stata dataset (real)'!G31, "")</f>
        <v>0.66900000000000004</v>
      </c>
      <c r="F31" s="72">
        <f t="shared" si="3"/>
        <v>2.350975</v>
      </c>
      <c r="G31" s="72">
        <f>_xlfn.IFNA(SUM('Stata dataset (real)'!E31:K31, 'Stata dataset (real)'!AC31, 'Stata dataset (real)'!AD31), "")</f>
        <v>2.5499749999999999</v>
      </c>
      <c r="H31" s="72">
        <f t="shared" si="1"/>
        <v>1.8809749999999998</v>
      </c>
      <c r="I31" s="72">
        <f>_xlfn.IFNA(SUM('Stata dataset (real)'!O31:T31), "")</f>
        <v>99.584999999999994</v>
      </c>
      <c r="J31" s="72">
        <f>_xlfn.IFNA(SUM('Stata dataset (real)'!R31, 'Stata dataset (real)'!S31, 'Stata dataset (real)'!T31)/'Interface real'!$I31, "")</f>
        <v>0.61777376110860072</v>
      </c>
      <c r="K31" s="72">
        <f>_xlfn.IFNA(SUM('Stata dataset (real)'!Q31, 'Stata dataset (real)'!T31)/$I31, "")</f>
        <v>0.18411032196593322</v>
      </c>
      <c r="L31" s="72">
        <f>_xlfn.IFNA('Stata dataset (real)'!AA31*1000/ 'Interface real'!I31,  "")</f>
        <v>307.11085089549539</v>
      </c>
      <c r="M31" s="72" t="str">
        <f>_xlfn.IFNA('Stata dataset (real)'!U31, "")</f>
        <v/>
      </c>
      <c r="N31" s="72" t="str">
        <f>_xlfn.IFNA('Stata dataset (real)'!Z31, "")</f>
        <v/>
      </c>
      <c r="O31" s="72">
        <f>IF('Interface real'!C31 = "2019-20", 1, 0)</f>
        <v>0</v>
      </c>
      <c r="P31" s="72">
        <f t="shared" si="2"/>
        <v>0</v>
      </c>
    </row>
    <row r="32" spans="1:16" x14ac:dyDescent="0.4">
      <c r="A32" s="63" t="str">
        <f t="shared" si="0"/>
        <v>HDD29</v>
      </c>
      <c r="B32" s="63" t="s">
        <v>277</v>
      </c>
      <c r="C32" s="160" t="s">
        <v>521</v>
      </c>
      <c r="D32" s="72">
        <f>_xlfn.IFNA(SUM('Stata dataset (real)'!E32:K32, 'Stata dataset (real)'!AB32, 'Stata dataset (real)'!AD32),"")</f>
        <v>2.9593750000000005</v>
      </c>
      <c r="E32" s="72">
        <f>_xlfn.IFNA('Stata dataset (real)'!F32+'Stata dataset (real)'!G32, "")</f>
        <v>0.65900000000000003</v>
      </c>
      <c r="F32" s="72">
        <f t="shared" si="3"/>
        <v>2.3003750000000007</v>
      </c>
      <c r="G32" s="72">
        <f>_xlfn.IFNA(SUM('Stata dataset (real)'!E32:K32, 'Stata dataset (real)'!AC32, 'Stata dataset (real)'!AD32), "")</f>
        <v>2.4883750000000004</v>
      </c>
      <c r="H32" s="72">
        <f t="shared" si="1"/>
        <v>1.8293750000000004</v>
      </c>
      <c r="I32" s="72">
        <f>_xlfn.IFNA(SUM('Stata dataset (real)'!O32:T32), "")</f>
        <v>100.05299999999998</v>
      </c>
      <c r="J32" s="72">
        <f>_xlfn.IFNA(SUM('Stata dataset (real)'!R32, 'Stata dataset (real)'!S32, 'Stata dataset (real)'!T32)/'Interface real'!$I32, "")</f>
        <v>0.62340959291575482</v>
      </c>
      <c r="K32" s="72">
        <f>_xlfn.IFNA(SUM('Stata dataset (real)'!Q32, 'Stata dataset (real)'!T32)/$I32, "")</f>
        <v>0.18369080800857679</v>
      </c>
      <c r="L32" s="72">
        <f>_xlfn.IFNA('Stata dataset (real)'!AA32*1000/ 'Interface real'!I32,  "")</f>
        <v>315.82341826343776</v>
      </c>
      <c r="M32" s="72" t="str">
        <f>_xlfn.IFNA('Stata dataset (real)'!U32, "")</f>
        <v/>
      </c>
      <c r="N32" s="72" t="str">
        <f>_xlfn.IFNA('Stata dataset (real)'!Z32, "")</f>
        <v/>
      </c>
      <c r="O32" s="72">
        <f>IF('Interface real'!C32 = "2019-20", 1, 0)</f>
        <v>0</v>
      </c>
      <c r="P32" s="72">
        <f t="shared" si="2"/>
        <v>0</v>
      </c>
    </row>
    <row r="33" spans="1:16" x14ac:dyDescent="0.4">
      <c r="A33" s="63" t="str">
        <f t="shared" si="0"/>
        <v>HDD30</v>
      </c>
      <c r="B33" s="63" t="s">
        <v>277</v>
      </c>
      <c r="C33" s="160" t="s">
        <v>522</v>
      </c>
      <c r="D33" s="72">
        <f>_xlfn.IFNA(SUM('Stata dataset (real)'!E33:K33, 'Stata dataset (real)'!AB33, 'Stata dataset (real)'!AD33),"")</f>
        <v>2.9893749999999999</v>
      </c>
      <c r="E33" s="72">
        <f>_xlfn.IFNA('Stata dataset (real)'!F33+'Stata dataset (real)'!G33, "")</f>
        <v>0.64999999999999991</v>
      </c>
      <c r="F33" s="72">
        <f t="shared" si="3"/>
        <v>2.339375</v>
      </c>
      <c r="G33" s="72">
        <f>_xlfn.IFNA(SUM('Stata dataset (real)'!E33:K33, 'Stata dataset (real)'!AC33, 'Stata dataset (real)'!AD33), "")</f>
        <v>2.460375</v>
      </c>
      <c r="H33" s="72">
        <f t="shared" si="1"/>
        <v>1.8103750000000001</v>
      </c>
      <c r="I33" s="72">
        <f>_xlfn.IFNA(SUM('Stata dataset (real)'!O33:T33), "")</f>
        <v>100.499</v>
      </c>
      <c r="J33" s="72">
        <f>_xlfn.IFNA(SUM('Stata dataset (real)'!R33, 'Stata dataset (real)'!S33, 'Stata dataset (real)'!T33)/'Interface real'!$I33, "")</f>
        <v>0.6289316311605091</v>
      </c>
      <c r="K33" s="72">
        <f>_xlfn.IFNA(SUM('Stata dataset (real)'!Q33, 'Stata dataset (real)'!T33)/$I33, "")</f>
        <v>0.18323103891587281</v>
      </c>
      <c r="L33" s="72">
        <f>_xlfn.IFNA('Stata dataset (real)'!AA33*1000/ 'Interface real'!I33,  "")</f>
        <v>323.53610091394989</v>
      </c>
      <c r="M33" s="72" t="str">
        <f>_xlfn.IFNA('Stata dataset (real)'!U33, "")</f>
        <v/>
      </c>
      <c r="N33" s="72" t="str">
        <f>_xlfn.IFNA('Stata dataset (real)'!Z33, "")</f>
        <v/>
      </c>
      <c r="O33" s="72">
        <f>IF('Interface real'!C33 = "2019-20", 1, 0)</f>
        <v>0</v>
      </c>
      <c r="P33" s="72">
        <f t="shared" si="2"/>
        <v>0</v>
      </c>
    </row>
    <row r="34" spans="1:16" x14ac:dyDescent="0.4">
      <c r="A34" s="63" t="str">
        <f t="shared" si="0"/>
        <v>NES14</v>
      </c>
      <c r="B34" s="63" t="s">
        <v>265</v>
      </c>
      <c r="C34" s="63" t="s">
        <v>243</v>
      </c>
      <c r="D34" s="72">
        <f>_xlfn.IFNA(SUM('Stata dataset (real)'!E34:K34, 'Stata dataset (real)'!AB34, 'Stata dataset (real)'!AD34),"")</f>
        <v>63.327773833671387</v>
      </c>
      <c r="E34" s="72">
        <f>_xlfn.IFNA('Stata dataset (real)'!F34+'Stata dataset (real)'!G34, "")</f>
        <v>28.451825557809322</v>
      </c>
      <c r="F34" s="72">
        <f t="shared" si="3"/>
        <v>34.875948275862065</v>
      </c>
      <c r="G34" s="72">
        <f>_xlfn.IFNA(SUM('Stata dataset (real)'!E34:K34, 'Stata dataset (real)'!AC34, 'Stata dataset (real)'!AD34), "")</f>
        <v>63.93889817290551</v>
      </c>
      <c r="H34" s="72">
        <f t="shared" si="1"/>
        <v>35.487072615096189</v>
      </c>
      <c r="I34" s="72">
        <f>_xlfn.IFNA(SUM('Stata dataset (real)'!O34:T34), "")</f>
        <v>1843.8420000000001</v>
      </c>
      <c r="J34" s="72">
        <f>_xlfn.IFNA(SUM('Stata dataset (real)'!R34, 'Stata dataset (real)'!S34, 'Stata dataset (real)'!T34)/'Interface real'!$I34, "")</f>
        <v>0.39436242367838453</v>
      </c>
      <c r="K34" s="72">
        <f>_xlfn.IFNA(SUM('Stata dataset (real)'!Q34, 'Stata dataset (real)'!T34)/$I34, "")</f>
        <v>0.57115848321060048</v>
      </c>
      <c r="L34" s="72">
        <f>_xlfn.IFNA('Stata dataset (real)'!AA34*1000/ 'Interface real'!I34,  "")</f>
        <v>380.94921368087336</v>
      </c>
      <c r="M34" s="72">
        <f>_xlfn.IFNA('Stata dataset (real)'!U34, "")</f>
        <v>28.638311099828169</v>
      </c>
      <c r="N34" s="72">
        <f>_xlfn.IFNA('Stata dataset (real)'!Z34, "")</f>
        <v>17.398328297211766</v>
      </c>
      <c r="O34" s="72">
        <f>IF('Interface real'!C34 = "2019-20", 1, 0)</f>
        <v>0</v>
      </c>
      <c r="P34" s="72">
        <f t="shared" si="2"/>
        <v>0</v>
      </c>
    </row>
    <row r="35" spans="1:16" x14ac:dyDescent="0.4">
      <c r="A35" s="63" t="str">
        <f t="shared" si="0"/>
        <v>NES15</v>
      </c>
      <c r="B35" s="63" t="s">
        <v>265</v>
      </c>
      <c r="C35" s="63" t="s">
        <v>245</v>
      </c>
      <c r="D35" s="72">
        <f>_xlfn.IFNA(SUM('Stata dataset (real)'!E35:K35, 'Stata dataset (real)'!AB35, 'Stata dataset (real)'!AD35),"")</f>
        <v>64.766369599732613</v>
      </c>
      <c r="E35" s="72">
        <f>_xlfn.IFNA('Stata dataset (real)'!F35+'Stata dataset (real)'!G35, "")</f>
        <v>29.241288543494612</v>
      </c>
      <c r="F35" s="72">
        <f t="shared" si="3"/>
        <v>35.525081056238001</v>
      </c>
      <c r="G35" s="72">
        <f>_xlfn.IFNA(SUM('Stata dataset (real)'!E35:K35, 'Stata dataset (real)'!AC35, 'Stata dataset (real)'!AD35), "")</f>
        <v>65.33235173241566</v>
      </c>
      <c r="H35" s="72">
        <f t="shared" si="1"/>
        <v>36.091063188921048</v>
      </c>
      <c r="I35" s="72">
        <f>_xlfn.IFNA(SUM('Stata dataset (real)'!O35:T35), "")</f>
        <v>1852.55</v>
      </c>
      <c r="J35" s="72">
        <f>_xlfn.IFNA(SUM('Stata dataset (real)'!R35, 'Stata dataset (real)'!S35, 'Stata dataset (real)'!T35)/'Interface real'!$I35, "")</f>
        <v>0.41221883349977056</v>
      </c>
      <c r="K35" s="72">
        <f>_xlfn.IFNA(SUM('Stata dataset (real)'!Q35, 'Stata dataset (real)'!T35)/$I35, "")</f>
        <v>0.57101238832959977</v>
      </c>
      <c r="L35" s="72">
        <f>_xlfn.IFNA('Stata dataset (real)'!AA35*1000/ 'Interface real'!I35,  "")</f>
        <v>390.42710486465313</v>
      </c>
      <c r="M35" s="72">
        <f>_xlfn.IFNA('Stata dataset (real)'!U35, "")</f>
        <v>28.873627330658156</v>
      </c>
      <c r="N35" s="72">
        <f>_xlfn.IFNA('Stata dataset (real)'!Z35, "")</f>
        <v>17.397904553773483</v>
      </c>
      <c r="O35" s="72">
        <f>IF('Interface real'!C35 = "2019-20", 1, 0)</f>
        <v>0</v>
      </c>
      <c r="P35" s="72">
        <f t="shared" si="2"/>
        <v>0</v>
      </c>
    </row>
    <row r="36" spans="1:16" x14ac:dyDescent="0.4">
      <c r="A36" s="63" t="str">
        <f t="shared" si="0"/>
        <v>NES16</v>
      </c>
      <c r="B36" s="63" t="s">
        <v>265</v>
      </c>
      <c r="C36" s="63" t="s">
        <v>247</v>
      </c>
      <c r="D36" s="72">
        <f>_xlfn.IFNA(SUM('Stata dataset (real)'!E36:K36, 'Stata dataset (real)'!AB36, 'Stata dataset (real)'!AD36),"")</f>
        <v>55.532123128119792</v>
      </c>
      <c r="E36" s="72">
        <f>_xlfn.IFNA('Stata dataset (real)'!F36+'Stata dataset (real)'!G36, "")</f>
        <v>31.118281613976698</v>
      </c>
      <c r="F36" s="72">
        <f t="shared" si="3"/>
        <v>24.413841514143094</v>
      </c>
      <c r="G36" s="72">
        <f>_xlfn.IFNA(SUM('Stata dataset (real)'!E36:K36, 'Stata dataset (real)'!AC36, 'Stata dataset (real)'!AD36), "")</f>
        <v>56.080869233096344</v>
      </c>
      <c r="H36" s="72">
        <f t="shared" si="1"/>
        <v>24.962587619119645</v>
      </c>
      <c r="I36" s="72">
        <f>_xlfn.IFNA(SUM('Stata dataset (real)'!O36:T36), "")</f>
        <v>1860.6630000000002</v>
      </c>
      <c r="J36" s="72">
        <f>_xlfn.IFNA(SUM('Stata dataset (real)'!R36, 'Stata dataset (real)'!S36, 'Stata dataset (real)'!T36)/'Interface real'!$I36, "")</f>
        <v>0.42816995877275998</v>
      </c>
      <c r="K36" s="72">
        <f>_xlfn.IFNA(SUM('Stata dataset (real)'!Q36, 'Stata dataset (real)'!T36)/$I36, "")</f>
        <v>0.57055683914819599</v>
      </c>
      <c r="L36" s="72">
        <f>_xlfn.IFNA('Stata dataset (real)'!AA36*1000/ 'Interface real'!I36,  "")</f>
        <v>384.85557631769058</v>
      </c>
      <c r="M36" s="72">
        <f>_xlfn.IFNA('Stata dataset (real)'!U36, "")</f>
        <v>28.717372294299011</v>
      </c>
      <c r="N36" s="72">
        <f>_xlfn.IFNA('Stata dataset (real)'!Z36, "")</f>
        <v>17.398069274740141</v>
      </c>
      <c r="O36" s="72">
        <f>IF('Interface real'!C36 = "2019-20", 1, 0)</f>
        <v>0</v>
      </c>
      <c r="P36" s="72">
        <f t="shared" si="2"/>
        <v>0</v>
      </c>
    </row>
    <row r="37" spans="1:16" x14ac:dyDescent="0.4">
      <c r="A37" s="63" t="str">
        <f t="shared" si="0"/>
        <v>NES17</v>
      </c>
      <c r="B37" s="63" t="s">
        <v>265</v>
      </c>
      <c r="C37" s="63" t="s">
        <v>249</v>
      </c>
      <c r="D37" s="72">
        <f>_xlfn.IFNA(SUM('Stata dataset (real)'!E37:K37, 'Stata dataset (real)'!AB37, 'Stata dataset (real)'!AD37),"")</f>
        <v>56.435380385720144</v>
      </c>
      <c r="E37" s="72">
        <f>_xlfn.IFNA('Stata dataset (real)'!F37+'Stata dataset (real)'!G37, "")</f>
        <v>23.088412802626181</v>
      </c>
      <c r="F37" s="72">
        <f t="shared" si="3"/>
        <v>33.346967583093964</v>
      </c>
      <c r="G37" s="72">
        <f>_xlfn.IFNA(SUM('Stata dataset (real)'!E37:K37, 'Stata dataset (real)'!AC37, 'Stata dataset (real)'!AD37), "")</f>
        <v>57.998189017793855</v>
      </c>
      <c r="H37" s="72">
        <f t="shared" si="1"/>
        <v>34.909776215167675</v>
      </c>
      <c r="I37" s="72">
        <f>_xlfn.IFNA(SUM('Stata dataset (real)'!O37:T37), "")</f>
        <v>1869.0800000000002</v>
      </c>
      <c r="J37" s="72">
        <f>_xlfn.IFNA(SUM('Stata dataset (real)'!R37, 'Stata dataset (real)'!S37, 'Stata dataset (real)'!T37)/'Interface real'!$I37, "")</f>
        <v>0.44460964752712562</v>
      </c>
      <c r="K37" s="72">
        <f>_xlfn.IFNA(SUM('Stata dataset (real)'!Q37, 'Stata dataset (real)'!T37)/$I37, "")</f>
        <v>0.57019924240802955</v>
      </c>
      <c r="L37" s="72">
        <f>_xlfn.IFNA('Stata dataset (real)'!AA37*1000/ 'Interface real'!I37,  "")</f>
        <v>383.86456384454482</v>
      </c>
      <c r="M37" s="72">
        <f>_xlfn.IFNA('Stata dataset (real)'!U37, "")</f>
        <v>28.231333945452594</v>
      </c>
      <c r="N37" s="72">
        <f>_xlfn.IFNA('Stata dataset (real)'!Z37, "")</f>
        <v>16.966696777355594</v>
      </c>
      <c r="O37" s="72">
        <f>IF('Interface real'!C37 = "2019-20", 1, 0)</f>
        <v>0</v>
      </c>
      <c r="P37" s="72">
        <f t="shared" si="2"/>
        <v>0</v>
      </c>
    </row>
    <row r="38" spans="1:16" x14ac:dyDescent="0.4">
      <c r="A38" s="63" t="str">
        <f t="shared" si="0"/>
        <v>NES18</v>
      </c>
      <c r="B38" s="63" t="s">
        <v>265</v>
      </c>
      <c r="C38" s="63" t="s">
        <v>251</v>
      </c>
      <c r="D38" s="72">
        <f>_xlfn.IFNA(SUM('Stata dataset (real)'!E38:K38, 'Stata dataset (real)'!AB38, 'Stata dataset (real)'!AD38),"")</f>
        <v>62.486197825043966</v>
      </c>
      <c r="E38" s="72">
        <f>_xlfn.IFNA('Stata dataset (real)'!F38+'Stata dataset (real)'!G38, "")</f>
        <v>23.540647289301134</v>
      </c>
      <c r="F38" s="72">
        <f t="shared" si="3"/>
        <v>38.945550535742832</v>
      </c>
      <c r="G38" s="72">
        <f>_xlfn.IFNA(SUM('Stata dataset (real)'!E38:K38, 'Stata dataset (real)'!AC38, 'Stata dataset (real)'!AD38), "")</f>
        <v>63.416214871407171</v>
      </c>
      <c r="H38" s="72">
        <f t="shared" si="1"/>
        <v>39.875567582106036</v>
      </c>
      <c r="I38" s="72">
        <f>_xlfn.IFNA(SUM('Stata dataset (real)'!O38:T38), "")</f>
        <v>1878.4920000000002</v>
      </c>
      <c r="J38" s="72">
        <f>_xlfn.IFNA(SUM('Stata dataset (real)'!R38, 'Stata dataset (real)'!S38, 'Stata dataset (real)'!T38)/'Interface real'!$I38, "")</f>
        <v>0.46219254593578252</v>
      </c>
      <c r="K38" s="72">
        <f>_xlfn.IFNA(SUM('Stata dataset (real)'!Q38, 'Stata dataset (real)'!T38)/$I38, "")</f>
        <v>0.57033833521782362</v>
      </c>
      <c r="L38" s="72">
        <f>_xlfn.IFNA('Stata dataset (real)'!AA38*1000/ 'Interface real'!I38,  "")</f>
        <v>385.76296642719882</v>
      </c>
      <c r="M38" s="72">
        <f>_xlfn.IFNA('Stata dataset (real)'!U38, "")</f>
        <v>28.033576836330635</v>
      </c>
      <c r="N38" s="72">
        <f>_xlfn.IFNA('Stata dataset (real)'!Z38, "")</f>
        <v>16.536465161823426</v>
      </c>
      <c r="O38" s="72">
        <f>IF('Interface real'!C38 = "2019-20", 1, 0)</f>
        <v>0</v>
      </c>
      <c r="P38" s="72">
        <f t="shared" si="2"/>
        <v>0</v>
      </c>
    </row>
    <row r="39" spans="1:16" x14ac:dyDescent="0.4">
      <c r="A39" s="63" t="str">
        <f t="shared" si="0"/>
        <v>NES19</v>
      </c>
      <c r="B39" s="63" t="s">
        <v>265</v>
      </c>
      <c r="C39" s="63" t="s">
        <v>253</v>
      </c>
      <c r="D39" s="72">
        <f>_xlfn.IFNA(SUM('Stata dataset (real)'!E39:K39, 'Stata dataset (real)'!AB39, 'Stata dataset (real)'!AD39),"")</f>
        <v>69.879420216097714</v>
      </c>
      <c r="E39" s="72">
        <f>_xlfn.IFNA('Stata dataset (real)'!F39+'Stata dataset (real)'!G39, "")</f>
        <v>25.923141246476664</v>
      </c>
      <c r="F39" s="72">
        <f t="shared" si="3"/>
        <v>43.956278969621053</v>
      </c>
      <c r="G39" s="72">
        <f>_xlfn.IFNA(SUM('Stata dataset (real)'!E39:K39, 'Stata dataset (real)'!AC39, 'Stata dataset (real)'!AD39), "")</f>
        <v>69.414375053383822</v>
      </c>
      <c r="H39" s="72">
        <f t="shared" si="1"/>
        <v>43.491233806907161</v>
      </c>
      <c r="I39" s="72">
        <f>_xlfn.IFNA(SUM('Stata dataset (real)'!O39:T39), "")</f>
        <v>1888.3319999999999</v>
      </c>
      <c r="J39" s="72">
        <f>_xlfn.IFNA(SUM('Stata dataset (real)'!R39, 'Stata dataset (real)'!S39, 'Stata dataset (real)'!T39)/'Interface real'!$I39, "")</f>
        <v>0.47967942077982051</v>
      </c>
      <c r="K39" s="72">
        <f>_xlfn.IFNA(SUM('Stata dataset (real)'!Q39, 'Stata dataset (real)'!T39)/$I39, "")</f>
        <v>0.57037162956513998</v>
      </c>
      <c r="L39" s="72">
        <f>_xlfn.IFNA('Stata dataset (real)'!AA39*1000/ 'Interface real'!I39,  "")</f>
        <v>389.72541628728419</v>
      </c>
      <c r="M39" s="72">
        <f>_xlfn.IFNA('Stata dataset (real)'!U39, "")</f>
        <v>27.30303337692359</v>
      </c>
      <c r="N39" s="72">
        <f>_xlfn.IFNA('Stata dataset (real)'!Z39, "")</f>
        <v>16.10960870621949</v>
      </c>
      <c r="O39" s="72">
        <f>IF('Interface real'!C39 = "2019-20", 1, 0)</f>
        <v>0</v>
      </c>
      <c r="P39" s="72">
        <f t="shared" si="2"/>
        <v>0</v>
      </c>
    </row>
    <row r="40" spans="1:16" x14ac:dyDescent="0.4">
      <c r="A40" s="63" t="str">
        <f t="shared" si="0"/>
        <v>NES20</v>
      </c>
      <c r="B40" s="63" t="s">
        <v>265</v>
      </c>
      <c r="C40" s="63" t="s">
        <v>255</v>
      </c>
      <c r="D40" s="72">
        <f>_xlfn.IFNA(SUM('Stata dataset (real)'!E40:K40, 'Stata dataset (real)'!AB40, 'Stata dataset (real)'!AD40),"")</f>
        <v>80.609011086303809</v>
      </c>
      <c r="E40" s="72">
        <f>_xlfn.IFNA('Stata dataset (real)'!F40+'Stata dataset (real)'!G40, "")</f>
        <v>37.559868350142438</v>
      </c>
      <c r="F40" s="72">
        <f t="shared" si="3"/>
        <v>43.049142736161372</v>
      </c>
      <c r="G40" s="72">
        <f>_xlfn.IFNA(SUM('Stata dataset (real)'!E40:K40, 'Stata dataset (real)'!AC40, 'Stata dataset (real)'!AD40), "")</f>
        <v>79.978952050336304</v>
      </c>
      <c r="H40" s="72">
        <f t="shared" si="1"/>
        <v>42.419083700193866</v>
      </c>
      <c r="I40" s="72">
        <f>_xlfn.IFNA(SUM('Stata dataset (real)'!O40:T40), "")</f>
        <v>1901.2950000000001</v>
      </c>
      <c r="J40" s="72">
        <f>_xlfn.IFNA(SUM('Stata dataset (real)'!R40, 'Stata dataset (real)'!S40, 'Stata dataset (real)'!T40)/'Interface real'!$I40, "")</f>
        <v>0.49590095171974891</v>
      </c>
      <c r="K40" s="72">
        <f>_xlfn.IFNA(SUM('Stata dataset (real)'!Q40, 'Stata dataset (real)'!T40)/$I40, "")</f>
        <v>0.5697022292700501</v>
      </c>
      <c r="L40" s="72">
        <f>_xlfn.IFNA('Stata dataset (real)'!AA40*1000/ 'Interface real'!I40,  "")</f>
        <v>390.39787301909013</v>
      </c>
      <c r="M40" s="72">
        <f>_xlfn.IFNA('Stata dataset (real)'!U40, "")</f>
        <v>26.731537354241073</v>
      </c>
      <c r="N40" s="72">
        <f>_xlfn.IFNA('Stata dataset (real)'!Z40, "")</f>
        <v>15.677606266651466</v>
      </c>
      <c r="O40" s="72">
        <f>IF('Interface real'!C40 = "2019-20", 1, 0)</f>
        <v>1</v>
      </c>
      <c r="P40" s="72">
        <f t="shared" si="2"/>
        <v>0</v>
      </c>
    </row>
    <row r="41" spans="1:16" x14ac:dyDescent="0.4">
      <c r="A41" s="63" t="str">
        <f t="shared" si="0"/>
        <v>NES21</v>
      </c>
      <c r="B41" s="63" t="s">
        <v>265</v>
      </c>
      <c r="C41" s="63" t="s">
        <v>257</v>
      </c>
      <c r="D41" s="72">
        <f>_xlfn.IFNA(SUM('Stata dataset (real)'!E41:K41, 'Stata dataset (real)'!AB41, 'Stata dataset (real)'!AD41),"")</f>
        <v>72.011655464752138</v>
      </c>
      <c r="E41" s="72">
        <f>_xlfn.IFNA('Stata dataset (real)'!F41+'Stata dataset (real)'!G41, "")</f>
        <v>31.497839685328028</v>
      </c>
      <c r="F41" s="72">
        <f t="shared" si="3"/>
        <v>40.513815779424107</v>
      </c>
      <c r="G41" s="72">
        <f>_xlfn.IFNA(SUM('Stata dataset (real)'!E41:K41, 'Stata dataset (real)'!AC41, 'Stata dataset (real)'!AD41), "")</f>
        <v>71.927897974629033</v>
      </c>
      <c r="H41" s="72">
        <f t="shared" si="1"/>
        <v>40.430058289301002</v>
      </c>
      <c r="I41" s="72">
        <f>_xlfn.IFNA(SUM('Stata dataset (real)'!O41:T41), "")</f>
        <v>1935.713</v>
      </c>
      <c r="J41" s="72">
        <f>_xlfn.IFNA(SUM('Stata dataset (real)'!R41, 'Stata dataset (real)'!S41, 'Stata dataset (real)'!T41)/'Interface real'!$I41, "")</f>
        <v>0.50519989275269628</v>
      </c>
      <c r="K41" s="72">
        <f>_xlfn.IFNA(SUM('Stata dataset (real)'!Q41, 'Stata dataset (real)'!T41)/$I41, "")</f>
        <v>0.57070650452830551</v>
      </c>
      <c r="L41" s="72">
        <f>_xlfn.IFNA('Stata dataset (real)'!AA41*1000/ 'Interface real'!I41,  "")</f>
        <v>323.04941942258898</v>
      </c>
      <c r="M41" s="72">
        <f>_xlfn.IFNA('Stata dataset (real)'!U41, "")</f>
        <v>26.668878033859961</v>
      </c>
      <c r="N41" s="72">
        <f>_xlfn.IFNA('Stata dataset (real)'!Z41, "")</f>
        <v>15.677606266651466</v>
      </c>
      <c r="O41" s="72">
        <f>IF('Interface real'!C41 = "2019-20", 1, 0)</f>
        <v>0</v>
      </c>
      <c r="P41" s="72">
        <f t="shared" si="2"/>
        <v>1</v>
      </c>
    </row>
    <row r="42" spans="1:16" x14ac:dyDescent="0.4">
      <c r="A42" s="63" t="str">
        <f t="shared" si="0"/>
        <v>NES22</v>
      </c>
      <c r="B42" s="63" t="s">
        <v>265</v>
      </c>
      <c r="C42" s="63" t="s">
        <v>259</v>
      </c>
      <c r="D42" s="72">
        <f>_xlfn.IFNA(SUM('Stata dataset (real)'!E42:K42, 'Stata dataset (real)'!AB42, 'Stata dataset (real)'!AD42),"")</f>
        <v>59.673486076322376</v>
      </c>
      <c r="E42" s="72">
        <f>_xlfn.IFNA('Stata dataset (real)'!F42+'Stata dataset (real)'!G42, "")</f>
        <v>19.577167378812433</v>
      </c>
      <c r="F42" s="72">
        <f t="shared" si="3"/>
        <v>40.096318697509943</v>
      </c>
      <c r="G42" s="72">
        <f>_xlfn.IFNA(SUM('Stata dataset (real)'!E42:K42, 'Stata dataset (real)'!AC42, 'Stata dataset (real)'!AD42), "")</f>
        <v>59.459992130677627</v>
      </c>
      <c r="H42" s="72">
        <f t="shared" si="1"/>
        <v>39.882824751865193</v>
      </c>
      <c r="I42" s="72">
        <f>_xlfn.IFNA(SUM('Stata dataset (real)'!O42:T42), "")</f>
        <v>1954.8679999999999</v>
      </c>
      <c r="J42" s="72">
        <f>_xlfn.IFNA(SUM('Stata dataset (real)'!R42, 'Stata dataset (real)'!S42, 'Stata dataset (real)'!T42)/'Interface real'!$I42, "")</f>
        <v>0.51419686648919516</v>
      </c>
      <c r="K42" s="72">
        <f>_xlfn.IFNA(SUM('Stata dataset (real)'!Q42, 'Stata dataset (real)'!T42)/$I42, "")</f>
        <v>0.57133371664992216</v>
      </c>
      <c r="L42" s="72">
        <f>_xlfn.IFNA('Stata dataset (real)'!AA42*1000/ 'Interface real'!I42,  "")</f>
        <v>310.16129365266926</v>
      </c>
      <c r="M42" s="72">
        <f>_xlfn.IFNA('Stata dataset (real)'!U42, "")</f>
        <v>24.645419540051634</v>
      </c>
      <c r="N42" s="72">
        <f>_xlfn.IFNA('Stata dataset (real)'!Z42, "")</f>
        <v>15.677606266651466</v>
      </c>
      <c r="O42" s="72">
        <f>IF('Interface real'!C42 = "2019-20", 1, 0)</f>
        <v>0</v>
      </c>
      <c r="P42" s="72">
        <f t="shared" si="2"/>
        <v>0</v>
      </c>
    </row>
    <row r="43" spans="1:16" x14ac:dyDescent="0.4">
      <c r="A43" s="63" t="str">
        <f t="shared" si="0"/>
        <v>NES23</v>
      </c>
      <c r="B43" s="63" t="s">
        <v>265</v>
      </c>
      <c r="C43" s="63" t="s">
        <v>261</v>
      </c>
      <c r="D43" s="72">
        <f>_xlfn.IFNA(SUM('Stata dataset (real)'!E43:K43, 'Stata dataset (real)'!AB43, 'Stata dataset (real)'!AD43),"")</f>
        <v>56.852999999999994</v>
      </c>
      <c r="E43" s="72">
        <f>_xlfn.IFNA('Stata dataset (real)'!F43+'Stata dataset (real)'!G43, "")</f>
        <v>22.553999999999998</v>
      </c>
      <c r="F43" s="72">
        <f t="shared" si="3"/>
        <v>34.298999999999992</v>
      </c>
      <c r="G43" s="72">
        <f>_xlfn.IFNA(SUM('Stata dataset (real)'!E43:K43, 'Stata dataset (real)'!AC43, 'Stata dataset (real)'!AD43), "")</f>
        <v>55.888727272727266</v>
      </c>
      <c r="H43" s="72">
        <f t="shared" si="1"/>
        <v>33.334727272727264</v>
      </c>
      <c r="I43" s="72">
        <f>_xlfn.IFNA(SUM('Stata dataset (real)'!O43:T43), "")</f>
        <v>1971.7070000000001</v>
      </c>
      <c r="J43" s="72">
        <f>_xlfn.IFNA(SUM('Stata dataset (real)'!R43, 'Stata dataset (real)'!S43, 'Stata dataset (real)'!T43)/'Interface real'!$I43, "")</f>
        <v>0.52745920159536885</v>
      </c>
      <c r="K43" s="72">
        <f>_xlfn.IFNA(SUM('Stata dataset (real)'!Q43, 'Stata dataset (real)'!T43)/$I43, "")</f>
        <v>0.57071664299005886</v>
      </c>
      <c r="L43" s="72">
        <f>_xlfn.IFNA('Stata dataset (real)'!AA43*1000/ 'Interface real'!I43,  "")</f>
        <v>307.31797371516154</v>
      </c>
      <c r="M43" s="72">
        <f>_xlfn.IFNA('Stata dataset (real)'!U43, "")</f>
        <v>25.985164074983388</v>
      </c>
      <c r="N43" s="72">
        <f>_xlfn.IFNA('Stata dataset (real)'!Z43, "")</f>
        <v>15.677606266651466</v>
      </c>
      <c r="O43" s="72">
        <f>IF('Interface real'!C43 = "2019-20", 1, 0)</f>
        <v>0</v>
      </c>
      <c r="P43" s="72">
        <f t="shared" si="2"/>
        <v>0</v>
      </c>
    </row>
    <row r="44" spans="1:16" x14ac:dyDescent="0.4">
      <c r="A44" s="63" t="str">
        <f t="shared" si="0"/>
        <v>NES24</v>
      </c>
      <c r="B44" s="63" t="s">
        <v>265</v>
      </c>
      <c r="C44" s="160" t="s">
        <v>263</v>
      </c>
      <c r="D44" s="72">
        <f>_xlfn.IFNA(SUM('Stata dataset (real)'!E44:K44, 'Stata dataset (real)'!AB44, 'Stata dataset (real)'!AD44),"")</f>
        <v>61.4153510010267</v>
      </c>
      <c r="E44" s="72">
        <f>_xlfn.IFNA('Stata dataset (real)'!F44+'Stata dataset (real)'!G44, "")</f>
        <v>24.173139758726897</v>
      </c>
      <c r="F44" s="72">
        <f t="shared" si="3"/>
        <v>37.242211242299803</v>
      </c>
      <c r="G44" s="72">
        <f>_xlfn.IFNA(SUM('Stata dataset (real)'!E44:K44, 'Stata dataset (real)'!AC44, 'Stata dataset (real)'!AD44), "")</f>
        <v>60.201414154377453</v>
      </c>
      <c r="H44" s="72">
        <f t="shared" si="1"/>
        <v>36.028274395650556</v>
      </c>
      <c r="I44" s="72">
        <f>_xlfn.IFNA(SUM('Stata dataset (real)'!O44:T44), "")</f>
        <v>1987.9109999999998</v>
      </c>
      <c r="J44" s="72">
        <f>_xlfn.IFNA(SUM('Stata dataset (real)'!R44, 'Stata dataset (real)'!S44, 'Stata dataset (real)'!T44)/'Interface real'!$I44, "")</f>
        <v>0.54023796839999394</v>
      </c>
      <c r="K44" s="72">
        <f>_xlfn.IFNA(SUM('Stata dataset (real)'!Q44, 'Stata dataset (real)'!T44)/$I44, "")</f>
        <v>0.57016033413970746</v>
      </c>
      <c r="L44" s="72">
        <f>_xlfn.IFNA('Stata dataset (real)'!AA44*1000/ 'Interface real'!I44,  "")</f>
        <v>308.41132488933056</v>
      </c>
      <c r="M44" s="72">
        <f>_xlfn.IFNA('Stata dataset (real)'!U44, "")</f>
        <v>25.781371030039725</v>
      </c>
      <c r="N44" s="72">
        <f>_xlfn.IFNA('Stata dataset (real)'!Z44, "")</f>
        <v>15.677606266651466</v>
      </c>
      <c r="O44" s="72">
        <f>IF('Interface real'!C44 = "2019-20", 1, 0)</f>
        <v>0</v>
      </c>
      <c r="P44" s="72">
        <f t="shared" si="2"/>
        <v>0</v>
      </c>
    </row>
    <row r="45" spans="1:16" x14ac:dyDescent="0.4">
      <c r="A45" s="63" t="str">
        <f t="shared" si="0"/>
        <v>NES25</v>
      </c>
      <c r="B45" s="63" t="s">
        <v>265</v>
      </c>
      <c r="C45" s="160" t="s">
        <v>516</v>
      </c>
      <c r="D45" s="72">
        <f>_xlfn.IFNA(SUM('Stata dataset (real)'!E45:K45, 'Stata dataset (real)'!AB45, 'Stata dataset (real)'!AD45),"")</f>
        <v>61.434999999999995</v>
      </c>
      <c r="E45" s="72">
        <f>_xlfn.IFNA('Stata dataset (real)'!F45+'Stata dataset (real)'!G45, "")</f>
        <v>25.21</v>
      </c>
      <c r="F45" s="72">
        <f t="shared" si="3"/>
        <v>36.224999999999994</v>
      </c>
      <c r="G45" s="72">
        <f>_xlfn.IFNA(SUM('Stata dataset (real)'!E45:K45, 'Stata dataset (real)'!AC45, 'Stata dataset (real)'!AD45), "")</f>
        <v>57.211999999999996</v>
      </c>
      <c r="H45" s="72">
        <f t="shared" si="1"/>
        <v>32.001999999999995</v>
      </c>
      <c r="I45" s="72">
        <f>_xlfn.IFNA(SUM('Stata dataset (real)'!O45:T45), "")</f>
        <v>1983.6880000000001</v>
      </c>
      <c r="J45" s="72">
        <f>_xlfn.IFNA(SUM('Stata dataset (real)'!R45, 'Stata dataset (real)'!S45, 'Stata dataset (real)'!T45)/'Interface real'!$I45, "")</f>
        <v>0.55556266912941954</v>
      </c>
      <c r="K45" s="72">
        <f>_xlfn.IFNA(SUM('Stata dataset (real)'!Q45, 'Stata dataset (real)'!T45)/$I45, "")</f>
        <v>0.56756052363073228</v>
      </c>
      <c r="L45" s="72">
        <f>_xlfn.IFNA('Stata dataset (real)'!AA45*1000/ 'Interface real'!I45,  "")</f>
        <v>330.88267913099236</v>
      </c>
      <c r="M45" s="72" t="str">
        <f>_xlfn.IFNA('Stata dataset (real)'!U45, "")</f>
        <v/>
      </c>
      <c r="N45" s="72" t="str">
        <f>_xlfn.IFNA('Stata dataset (real)'!Z45, "")</f>
        <v/>
      </c>
      <c r="O45" s="72">
        <f>IF('Interface real'!C45 = "2019-20", 1, 0)</f>
        <v>0</v>
      </c>
      <c r="P45" s="72">
        <f t="shared" si="2"/>
        <v>0</v>
      </c>
    </row>
    <row r="46" spans="1:16" x14ac:dyDescent="0.4">
      <c r="A46" s="63" t="str">
        <f t="shared" si="0"/>
        <v>NES26</v>
      </c>
      <c r="B46" s="63" t="s">
        <v>265</v>
      </c>
      <c r="C46" s="160" t="s">
        <v>518</v>
      </c>
      <c r="D46" s="72">
        <f>_xlfn.IFNA(SUM('Stata dataset (real)'!E46:K46, 'Stata dataset (real)'!AB46, 'Stata dataset (real)'!AD46),"")</f>
        <v>62.923000000000002</v>
      </c>
      <c r="E46" s="72">
        <f>_xlfn.IFNA('Stata dataset (real)'!F46+'Stata dataset (real)'!G46, "")</f>
        <v>26.539000000000001</v>
      </c>
      <c r="F46" s="72">
        <f t="shared" si="3"/>
        <v>36.384</v>
      </c>
      <c r="G46" s="72">
        <f>_xlfn.IFNA(SUM('Stata dataset (real)'!E46:K46, 'Stata dataset (real)'!AC46, 'Stata dataset (real)'!AD46), "")</f>
        <v>58.683000000000007</v>
      </c>
      <c r="H46" s="72">
        <f t="shared" si="1"/>
        <v>32.144000000000005</v>
      </c>
      <c r="I46" s="72">
        <f>_xlfn.IFNA(SUM('Stata dataset (real)'!O46:T46), "")</f>
        <v>1992.7580000000003</v>
      </c>
      <c r="J46" s="72">
        <f>_xlfn.IFNA(SUM('Stata dataset (real)'!R46, 'Stata dataset (real)'!S46, 'Stata dataset (real)'!T46)/'Interface real'!$I46, "")</f>
        <v>0.58412862976839131</v>
      </c>
      <c r="K46" s="72">
        <f>_xlfn.IFNA(SUM('Stata dataset (real)'!Q46, 'Stata dataset (real)'!T46)/$I46, "")</f>
        <v>0.56659815190805907</v>
      </c>
      <c r="L46" s="72">
        <f>_xlfn.IFNA('Stata dataset (real)'!AA46*1000/ 'Interface real'!I46,  "")</f>
        <v>355.7752622245149</v>
      </c>
      <c r="M46" s="72" t="str">
        <f>_xlfn.IFNA('Stata dataset (real)'!U46, "")</f>
        <v/>
      </c>
      <c r="N46" s="72" t="str">
        <f>_xlfn.IFNA('Stata dataset (real)'!Z46, "")</f>
        <v/>
      </c>
      <c r="O46" s="72">
        <f>IF('Interface real'!C46 = "2019-20", 1, 0)</f>
        <v>0</v>
      </c>
      <c r="P46" s="72">
        <f t="shared" si="2"/>
        <v>0</v>
      </c>
    </row>
    <row r="47" spans="1:16" x14ac:dyDescent="0.4">
      <c r="A47" s="63" t="str">
        <f t="shared" si="0"/>
        <v>NES27</v>
      </c>
      <c r="B47" s="63" t="s">
        <v>265</v>
      </c>
      <c r="C47" s="160" t="s">
        <v>519</v>
      </c>
      <c r="D47" s="72">
        <f>_xlfn.IFNA(SUM('Stata dataset (real)'!E47:K47, 'Stata dataset (real)'!AB47, 'Stata dataset (real)'!AD47),"")</f>
        <v>64.409000000000006</v>
      </c>
      <c r="E47" s="72">
        <f>_xlfn.IFNA('Stata dataset (real)'!F47+'Stata dataset (real)'!G47, "")</f>
        <v>27.72</v>
      </c>
      <c r="F47" s="72">
        <f t="shared" si="3"/>
        <v>36.689000000000007</v>
      </c>
      <c r="G47" s="72">
        <f>_xlfn.IFNA(SUM('Stata dataset (real)'!E47:K47, 'Stata dataset (real)'!AC47, 'Stata dataset (real)'!AD47), "")</f>
        <v>60.151000000000003</v>
      </c>
      <c r="H47" s="72">
        <f t="shared" si="1"/>
        <v>32.431000000000004</v>
      </c>
      <c r="I47" s="72">
        <f>_xlfn.IFNA(SUM('Stata dataset (real)'!O47:T47), "")</f>
        <v>2002.5220000000004</v>
      </c>
      <c r="J47" s="72">
        <f>_xlfn.IFNA(SUM('Stata dataset (real)'!R47, 'Stata dataset (real)'!S47, 'Stata dataset (real)'!T47)/'Interface real'!$I47, "")</f>
        <v>0.61837373072555513</v>
      </c>
      <c r="K47" s="72">
        <f>_xlfn.IFNA(SUM('Stata dataset (real)'!Q47, 'Stata dataset (real)'!T47)/$I47, "")</f>
        <v>0.56615507844607937</v>
      </c>
      <c r="L47" s="72">
        <f>_xlfn.IFNA('Stata dataset (real)'!AA47*1000/ 'Interface real'!I47,  "")</f>
        <v>365.69286130189823</v>
      </c>
      <c r="M47" s="72" t="str">
        <f>_xlfn.IFNA('Stata dataset (real)'!U47, "")</f>
        <v/>
      </c>
      <c r="N47" s="72" t="str">
        <f>_xlfn.IFNA('Stata dataset (real)'!Z47, "")</f>
        <v/>
      </c>
      <c r="O47" s="72">
        <f>IF('Interface real'!C47 = "2019-20", 1, 0)</f>
        <v>0</v>
      </c>
      <c r="P47" s="72">
        <f t="shared" si="2"/>
        <v>0</v>
      </c>
    </row>
    <row r="48" spans="1:16" x14ac:dyDescent="0.4">
      <c r="A48" s="63" t="str">
        <f t="shared" si="0"/>
        <v>NES28</v>
      </c>
      <c r="B48" s="63" t="s">
        <v>265</v>
      </c>
      <c r="C48" s="160" t="s">
        <v>520</v>
      </c>
      <c r="D48" s="72">
        <f>_xlfn.IFNA(SUM('Stata dataset (real)'!E48:K48, 'Stata dataset (real)'!AB48, 'Stata dataset (real)'!AD48),"")</f>
        <v>66.806000000000012</v>
      </c>
      <c r="E48" s="72">
        <f>_xlfn.IFNA('Stata dataset (real)'!F48+'Stata dataset (real)'!G48, "")</f>
        <v>29.759</v>
      </c>
      <c r="F48" s="72">
        <f t="shared" si="3"/>
        <v>37.047000000000011</v>
      </c>
      <c r="G48" s="72">
        <f>_xlfn.IFNA(SUM('Stata dataset (real)'!E48:K48, 'Stata dataset (real)'!AC48, 'Stata dataset (real)'!AD48), "")</f>
        <v>62.51400000000001</v>
      </c>
      <c r="H48" s="72">
        <f t="shared" si="1"/>
        <v>32.75500000000001</v>
      </c>
      <c r="I48" s="72">
        <f>_xlfn.IFNA(SUM('Stata dataset (real)'!O48:T48), "")</f>
        <v>2012.39</v>
      </c>
      <c r="J48" s="72">
        <f>_xlfn.IFNA(SUM('Stata dataset (real)'!R48, 'Stata dataset (real)'!S48, 'Stata dataset (real)'!T48)/'Interface real'!$I48, "")</f>
        <v>0.64297328052713443</v>
      </c>
      <c r="K48" s="72">
        <f>_xlfn.IFNA(SUM('Stata dataset (real)'!Q48, 'Stata dataset (real)'!T48)/$I48, "")</f>
        <v>0.56582670357137532</v>
      </c>
      <c r="L48" s="72">
        <f>_xlfn.IFNA('Stata dataset (real)'!AA48*1000/ 'Interface real'!I48,  "")</f>
        <v>376.41113303087366</v>
      </c>
      <c r="M48" s="72" t="str">
        <f>_xlfn.IFNA('Stata dataset (real)'!U48, "")</f>
        <v/>
      </c>
      <c r="N48" s="72" t="str">
        <f>_xlfn.IFNA('Stata dataset (real)'!Z48, "")</f>
        <v/>
      </c>
      <c r="O48" s="72">
        <f>IF('Interface real'!C48 = "2019-20", 1, 0)</f>
        <v>0</v>
      </c>
      <c r="P48" s="72">
        <f t="shared" si="2"/>
        <v>0</v>
      </c>
    </row>
    <row r="49" spans="1:16" x14ac:dyDescent="0.4">
      <c r="A49" s="63" t="str">
        <f t="shared" si="0"/>
        <v>NES29</v>
      </c>
      <c r="B49" s="63" t="s">
        <v>265</v>
      </c>
      <c r="C49" s="160" t="s">
        <v>521</v>
      </c>
      <c r="D49" s="72">
        <f>_xlfn.IFNA(SUM('Stata dataset (real)'!E49:K49, 'Stata dataset (real)'!AB49, 'Stata dataset (real)'!AD49),"")</f>
        <v>68.180999999999997</v>
      </c>
      <c r="E49" s="72">
        <f>_xlfn.IFNA('Stata dataset (real)'!F49+'Stata dataset (real)'!G49, "")</f>
        <v>30.804000000000002</v>
      </c>
      <c r="F49" s="72">
        <f t="shared" si="3"/>
        <v>37.376999999999995</v>
      </c>
      <c r="G49" s="72">
        <f>_xlfn.IFNA(SUM('Stata dataset (real)'!E49:K49, 'Stata dataset (real)'!AC49, 'Stata dataset (real)'!AD49), "")</f>
        <v>63.856999999999999</v>
      </c>
      <c r="H49" s="72">
        <f t="shared" si="1"/>
        <v>33.052999999999997</v>
      </c>
      <c r="I49" s="72">
        <f>_xlfn.IFNA(SUM('Stata dataset (real)'!O49:T49), "")</f>
        <v>2021.75</v>
      </c>
      <c r="J49" s="72">
        <f>_xlfn.IFNA(SUM('Stata dataset (real)'!R49, 'Stata dataset (real)'!S49, 'Stata dataset (real)'!T49)/'Interface real'!$I49, "")</f>
        <v>0.66324718684308148</v>
      </c>
      <c r="K49" s="72">
        <f>_xlfn.IFNA(SUM('Stata dataset (real)'!Q49, 'Stata dataset (real)'!T49)/$I49, "")</f>
        <v>0.5656193891430692</v>
      </c>
      <c r="L49" s="72">
        <f>_xlfn.IFNA('Stata dataset (real)'!AA49*1000/ 'Interface real'!I49,  "")</f>
        <v>387.37034747125017</v>
      </c>
      <c r="M49" s="72" t="str">
        <f>_xlfn.IFNA('Stata dataset (real)'!U49, "")</f>
        <v/>
      </c>
      <c r="N49" s="72" t="str">
        <f>_xlfn.IFNA('Stata dataset (real)'!Z49, "")</f>
        <v/>
      </c>
      <c r="O49" s="72">
        <f>IF('Interface real'!C49 = "2019-20", 1, 0)</f>
        <v>0</v>
      </c>
      <c r="P49" s="72">
        <f t="shared" si="2"/>
        <v>0</v>
      </c>
    </row>
    <row r="50" spans="1:16" x14ac:dyDescent="0.4">
      <c r="A50" s="63" t="str">
        <f t="shared" si="0"/>
        <v>NES30</v>
      </c>
      <c r="B50" s="63" t="s">
        <v>265</v>
      </c>
      <c r="C50" s="160" t="s">
        <v>522</v>
      </c>
      <c r="D50" s="72">
        <f>_xlfn.IFNA(SUM('Stata dataset (real)'!E50:K50, 'Stata dataset (real)'!AB50, 'Stata dataset (real)'!AD50),"")</f>
        <v>70.015000000000001</v>
      </c>
      <c r="E50" s="72">
        <f>_xlfn.IFNA('Stata dataset (real)'!F50+'Stata dataset (real)'!G50, "")</f>
        <v>32.284999999999997</v>
      </c>
      <c r="F50" s="72">
        <f t="shared" si="3"/>
        <v>37.730000000000004</v>
      </c>
      <c r="G50" s="72">
        <f>_xlfn.IFNA(SUM('Stata dataset (real)'!E50:K50, 'Stata dataset (real)'!AC50, 'Stata dataset (real)'!AD50), "")</f>
        <v>65.658000000000001</v>
      </c>
      <c r="H50" s="72">
        <f t="shared" si="1"/>
        <v>33.373000000000005</v>
      </c>
      <c r="I50" s="72">
        <f>_xlfn.IFNA(SUM('Stata dataset (real)'!O50:T50), "")</f>
        <v>2030.5479999999998</v>
      </c>
      <c r="J50" s="72">
        <f>_xlfn.IFNA(SUM('Stata dataset (real)'!R50, 'Stata dataset (real)'!S50, 'Stata dataset (real)'!T50)/'Interface real'!$I50, "")</f>
        <v>0.68337956059152527</v>
      </c>
      <c r="K50" s="72">
        <f>_xlfn.IFNA(SUM('Stata dataset (real)'!Q50, 'Stata dataset (real)'!T50)/$I50, "")</f>
        <v>0.56537200795056319</v>
      </c>
      <c r="L50" s="72">
        <f>_xlfn.IFNA('Stata dataset (real)'!AA50*1000/ 'Interface real'!I50,  "")</f>
        <v>399.67043379422705</v>
      </c>
      <c r="M50" s="72" t="str">
        <f>_xlfn.IFNA('Stata dataset (real)'!U50, "")</f>
        <v/>
      </c>
      <c r="N50" s="72" t="str">
        <f>_xlfn.IFNA('Stata dataset (real)'!Z50, "")</f>
        <v/>
      </c>
      <c r="O50" s="72">
        <f>IF('Interface real'!C50 = "2019-20", 1, 0)</f>
        <v>0</v>
      </c>
      <c r="P50" s="72">
        <f t="shared" si="2"/>
        <v>0</v>
      </c>
    </row>
    <row r="51" spans="1:16" x14ac:dyDescent="0.4">
      <c r="A51" s="63" t="str">
        <f t="shared" si="0"/>
        <v>NWT14</v>
      </c>
      <c r="B51" s="63" t="s">
        <v>289</v>
      </c>
      <c r="C51" s="63" t="s">
        <v>243</v>
      </c>
      <c r="D51" s="72">
        <f>_xlfn.IFNA(SUM('Stata dataset (real)'!E51:K51, 'Stata dataset (real)'!AB51, 'Stata dataset (real)'!AD51),"")</f>
        <v>164.92235298147105</v>
      </c>
      <c r="E51" s="72">
        <f>_xlfn.IFNA('Stata dataset (real)'!F51+'Stata dataset (real)'!G51, "")</f>
        <v>95.088995943204836</v>
      </c>
      <c r="F51" s="72">
        <f t="shared" si="3"/>
        <v>69.833357038266215</v>
      </c>
      <c r="G51" s="72">
        <f>_xlfn.IFNA(SUM('Stata dataset (real)'!E51:K51, 'Stata dataset (real)'!AC51, 'Stata dataset (real)'!AD51), "")</f>
        <v>162.43996412723646</v>
      </c>
      <c r="H51" s="72">
        <f t="shared" si="1"/>
        <v>67.350968184031629</v>
      </c>
      <c r="I51" s="72">
        <f>_xlfn.IFNA(SUM('Stata dataset (real)'!O51:T51), "")</f>
        <v>2912.2439999999997</v>
      </c>
      <c r="J51" s="72">
        <f>_xlfn.IFNA(SUM('Stata dataset (real)'!R51, 'Stata dataset (real)'!S51, 'Stata dataset (real)'!T51)/'Interface real'!$I51, "")</f>
        <v>0.35899121090128444</v>
      </c>
      <c r="K51" s="72">
        <f>_xlfn.IFNA(SUM('Stata dataset (real)'!Q51, 'Stata dataset (real)'!T51)/$I51, "")</f>
        <v>0.96152520187182122</v>
      </c>
      <c r="L51" s="72">
        <f>_xlfn.IFNA('Stata dataset (real)'!AA51*1000/ 'Interface real'!I51,  "")</f>
        <v>507.19988971877621</v>
      </c>
      <c r="M51" s="72">
        <f>_xlfn.IFNA('Stata dataset (real)'!U51, "")</f>
        <v>29.341781866724752</v>
      </c>
      <c r="N51" s="72">
        <f>_xlfn.IFNA('Stata dataset (real)'!Z51, "")</f>
        <v>17.326142675376964</v>
      </c>
      <c r="O51" s="72">
        <f>IF('Interface real'!C51 = "2019-20", 1, 0)</f>
        <v>0</v>
      </c>
      <c r="P51" s="72">
        <f t="shared" si="2"/>
        <v>0</v>
      </c>
    </row>
    <row r="52" spans="1:16" x14ac:dyDescent="0.4">
      <c r="A52" s="63" t="str">
        <f t="shared" si="0"/>
        <v>NWT15</v>
      </c>
      <c r="B52" s="63" t="s">
        <v>289</v>
      </c>
      <c r="C52" s="63" t="s">
        <v>245</v>
      </c>
      <c r="D52" s="72">
        <f>_xlfn.IFNA(SUM('Stata dataset (real)'!E52:K52, 'Stata dataset (real)'!AB52, 'Stata dataset (real)'!AD52),"")</f>
        <v>176.38913228363123</v>
      </c>
      <c r="E52" s="72">
        <f>_xlfn.IFNA('Stata dataset (real)'!F52+'Stata dataset (real)'!G52, "")</f>
        <v>105.31675733266484</v>
      </c>
      <c r="F52" s="72">
        <f t="shared" si="3"/>
        <v>71.072374950966392</v>
      </c>
      <c r="G52" s="72">
        <f>_xlfn.IFNA(SUM('Stata dataset (real)'!E52:K52, 'Stata dataset (real)'!AC52, 'Stata dataset (real)'!AD52), "")</f>
        <v>173.49206009146917</v>
      </c>
      <c r="H52" s="72">
        <f t="shared" si="1"/>
        <v>68.175302758804335</v>
      </c>
      <c r="I52" s="72">
        <f>_xlfn.IFNA(SUM('Stata dataset (real)'!O52:T52), "")</f>
        <v>2913.2959999999998</v>
      </c>
      <c r="J52" s="72">
        <f>_xlfn.IFNA(SUM('Stata dataset (real)'!R52, 'Stata dataset (real)'!S52, 'Stata dataset (real)'!T52)/'Interface real'!$I52, "")</f>
        <v>0.37607850352315725</v>
      </c>
      <c r="K52" s="72">
        <f>_xlfn.IFNA(SUM('Stata dataset (real)'!Q52, 'Stata dataset (real)'!T52)/$I52, "")</f>
        <v>0.96170866262817112</v>
      </c>
      <c r="L52" s="72">
        <f>_xlfn.IFNA('Stata dataset (real)'!AA52*1000/ 'Interface real'!I52,  "")</f>
        <v>518.07431010583105</v>
      </c>
      <c r="M52" s="72">
        <f>_xlfn.IFNA('Stata dataset (real)'!U52, "")</f>
        <v>29.767480764103812</v>
      </c>
      <c r="N52" s="72">
        <f>_xlfn.IFNA('Stata dataset (real)'!Z52, "")</f>
        <v>17.339598574106692</v>
      </c>
      <c r="O52" s="72">
        <f>IF('Interface real'!C52 = "2019-20", 1, 0)</f>
        <v>0</v>
      </c>
      <c r="P52" s="72">
        <f t="shared" si="2"/>
        <v>0</v>
      </c>
    </row>
    <row r="53" spans="1:16" x14ac:dyDescent="0.4">
      <c r="A53" s="63" t="str">
        <f t="shared" si="0"/>
        <v>NWT16</v>
      </c>
      <c r="B53" s="63" t="s">
        <v>289</v>
      </c>
      <c r="C53" s="63" t="s">
        <v>247</v>
      </c>
      <c r="D53" s="72">
        <f>_xlfn.IFNA(SUM('Stata dataset (real)'!E53:K53, 'Stata dataset (real)'!AB53, 'Stata dataset (real)'!AD53),"")</f>
        <v>152.89511933564214</v>
      </c>
      <c r="E53" s="72">
        <f>_xlfn.IFNA('Stata dataset (real)'!F53+'Stata dataset (real)'!G53, "")</f>
        <v>87.395304070386587</v>
      </c>
      <c r="F53" s="72">
        <f t="shared" si="3"/>
        <v>65.499815265255549</v>
      </c>
      <c r="G53" s="72">
        <f>_xlfn.IFNA(SUM('Stata dataset (real)'!E53:K53, 'Stata dataset (real)'!AC53, 'Stata dataset (real)'!AD53), "")</f>
        <v>154.34729566578903</v>
      </c>
      <c r="H53" s="72">
        <f t="shared" si="1"/>
        <v>66.951991595402447</v>
      </c>
      <c r="I53" s="72">
        <f>_xlfn.IFNA(SUM('Stata dataset (real)'!O53:T53), "")</f>
        <v>2925.0529999999999</v>
      </c>
      <c r="J53" s="72">
        <f>_xlfn.IFNA(SUM('Stata dataset (real)'!R53, 'Stata dataset (real)'!S53, 'Stata dataset (real)'!T53)/'Interface real'!$I53, "")</f>
        <v>0.38986780752348765</v>
      </c>
      <c r="K53" s="72">
        <f>_xlfn.IFNA(SUM('Stata dataset (real)'!Q53, 'Stata dataset (real)'!T53)/$I53, "")</f>
        <v>0.96173539419627607</v>
      </c>
      <c r="L53" s="72">
        <f>_xlfn.IFNA('Stata dataset (real)'!AA53*1000/ 'Interface real'!I53,  "")</f>
        <v>493.07155520955217</v>
      </c>
      <c r="M53" s="72">
        <f>_xlfn.IFNA('Stata dataset (real)'!U53, "")</f>
        <v>29.798683979464229</v>
      </c>
      <c r="N53" s="72">
        <f>_xlfn.IFNA('Stata dataset (real)'!Z53, "")</f>
        <v>17.354454388349666</v>
      </c>
      <c r="O53" s="72">
        <f>IF('Interface real'!C53 = "2019-20", 1, 0)</f>
        <v>0</v>
      </c>
      <c r="P53" s="72">
        <f t="shared" si="2"/>
        <v>0</v>
      </c>
    </row>
    <row r="54" spans="1:16" x14ac:dyDescent="0.4">
      <c r="A54" s="63" t="str">
        <f t="shared" si="0"/>
        <v>NWT17</v>
      </c>
      <c r="B54" s="63" t="s">
        <v>289</v>
      </c>
      <c r="C54" s="63" t="s">
        <v>249</v>
      </c>
      <c r="D54" s="72">
        <f>_xlfn.IFNA(SUM('Stata dataset (real)'!E54:K54, 'Stata dataset (real)'!AB54, 'Stata dataset (real)'!AD54),"")</f>
        <v>143.80248712675987</v>
      </c>
      <c r="E54" s="72">
        <f>_xlfn.IFNA('Stata dataset (real)'!F54+'Stata dataset (real)'!G54, "")</f>
        <v>76.949756633820925</v>
      </c>
      <c r="F54" s="72">
        <f t="shared" si="3"/>
        <v>66.852730492938946</v>
      </c>
      <c r="G54" s="72">
        <f>_xlfn.IFNA(SUM('Stata dataset (real)'!E54:K54, 'Stata dataset (real)'!AC54, 'Stata dataset (real)'!AD54), "")</f>
        <v>144.41250075955475</v>
      </c>
      <c r="H54" s="72">
        <f t="shared" si="1"/>
        <v>67.462744125733821</v>
      </c>
      <c r="I54" s="72">
        <f>_xlfn.IFNA(SUM('Stata dataset (real)'!O54:T54), "")</f>
        <v>2971.9520000000002</v>
      </c>
      <c r="J54" s="72">
        <f>_xlfn.IFNA(SUM('Stata dataset (real)'!R54, 'Stata dataset (real)'!S54, 'Stata dataset (real)'!T54)/'Interface real'!$I54, "")</f>
        <v>0.40838916644683354</v>
      </c>
      <c r="K54" s="72">
        <f>_xlfn.IFNA(SUM('Stata dataset (real)'!Q54, 'Stata dataset (real)'!T54)/$I54, "")</f>
        <v>0.9530059704867373</v>
      </c>
      <c r="L54" s="72">
        <f>_xlfn.IFNA('Stata dataset (real)'!AA54*1000/ 'Interface real'!I54,  "")</f>
        <v>482.55015803183494</v>
      </c>
      <c r="M54" s="72">
        <f>_xlfn.IFNA('Stata dataset (real)'!U54, "")</f>
        <v>29.635745060299016</v>
      </c>
      <c r="N54" s="72">
        <f>_xlfn.IFNA('Stata dataset (real)'!Z54, "")</f>
        <v>17.031652661195317</v>
      </c>
      <c r="O54" s="72">
        <f>IF('Interface real'!C54 = "2019-20", 1, 0)</f>
        <v>0</v>
      </c>
      <c r="P54" s="72">
        <f t="shared" si="2"/>
        <v>0</v>
      </c>
    </row>
    <row r="55" spans="1:16" x14ac:dyDescent="0.4">
      <c r="A55" s="63" t="str">
        <f t="shared" si="0"/>
        <v>NWT18</v>
      </c>
      <c r="B55" s="63" t="s">
        <v>289</v>
      </c>
      <c r="C55" s="63" t="s">
        <v>251</v>
      </c>
      <c r="D55" s="72">
        <f>_xlfn.IFNA(SUM('Stata dataset (real)'!E55:K55, 'Stata dataset (real)'!AB55, 'Stata dataset (real)'!AD55),"")</f>
        <v>139.07455281589046</v>
      </c>
      <c r="E55" s="72">
        <f>_xlfn.IFNA('Stata dataset (real)'!F55+'Stata dataset (real)'!G55, "")</f>
        <v>73.07625758501905</v>
      </c>
      <c r="F55" s="72">
        <f t="shared" si="3"/>
        <v>65.998295230871406</v>
      </c>
      <c r="G55" s="72">
        <f>_xlfn.IFNA(SUM('Stata dataset (real)'!E55:K55, 'Stata dataset (real)'!AC55, 'Stata dataset (real)'!AD55), "")</f>
        <v>139.04795514907823</v>
      </c>
      <c r="H55" s="72">
        <f t="shared" si="1"/>
        <v>65.971697564059184</v>
      </c>
      <c r="I55" s="72">
        <f>_xlfn.IFNA(SUM('Stata dataset (real)'!O55:T55), "")</f>
        <v>2975.3429999999998</v>
      </c>
      <c r="J55" s="72">
        <f>_xlfn.IFNA(SUM('Stata dataset (real)'!R55, 'Stata dataset (real)'!S55, 'Stata dataset (real)'!T55)/'Interface real'!$I55, "")</f>
        <v>0.42482429756838125</v>
      </c>
      <c r="K55" s="72">
        <f>_xlfn.IFNA(SUM('Stata dataset (real)'!Q55, 'Stata dataset (real)'!T55)/$I55, "")</f>
        <v>0.95111723253419866</v>
      </c>
      <c r="L55" s="72">
        <f>_xlfn.IFNA('Stata dataset (real)'!AA55*1000/ 'Interface real'!I55,  "")</f>
        <v>477.76249047749508</v>
      </c>
      <c r="M55" s="72">
        <f>_xlfn.IFNA('Stata dataset (real)'!U55, "")</f>
        <v>29.621920355259768</v>
      </c>
      <c r="N55" s="72">
        <f>_xlfn.IFNA('Stata dataset (real)'!Z55, "")</f>
        <v>16.707274053633306</v>
      </c>
      <c r="O55" s="72">
        <f>IF('Interface real'!C55 = "2019-20", 1, 0)</f>
        <v>0</v>
      </c>
      <c r="P55" s="72">
        <f t="shared" si="2"/>
        <v>0</v>
      </c>
    </row>
    <row r="56" spans="1:16" x14ac:dyDescent="0.4">
      <c r="A56" s="63" t="str">
        <f t="shared" si="0"/>
        <v>NWT19</v>
      </c>
      <c r="B56" s="63" t="s">
        <v>289</v>
      </c>
      <c r="C56" s="63" t="s">
        <v>253</v>
      </c>
      <c r="D56" s="72">
        <f>_xlfn.IFNA(SUM('Stata dataset (real)'!E56:K56, 'Stata dataset (real)'!AB56, 'Stata dataset (real)'!AD56),"")</f>
        <v>133.2677789346526</v>
      </c>
      <c r="E56" s="72">
        <f>_xlfn.IFNA('Stata dataset (real)'!F56+'Stata dataset (real)'!G56, "")</f>
        <v>66.406357503129115</v>
      </c>
      <c r="F56" s="72">
        <f t="shared" si="3"/>
        <v>66.861421431523482</v>
      </c>
      <c r="G56" s="72">
        <f>_xlfn.IFNA(SUM('Stata dataset (real)'!E56:K56, 'Stata dataset (real)'!AC56, 'Stata dataset (real)'!AD56), "")</f>
        <v>134.35672162072342</v>
      </c>
      <c r="H56" s="72">
        <f t="shared" si="1"/>
        <v>67.950364117594305</v>
      </c>
      <c r="I56" s="72">
        <f>_xlfn.IFNA(SUM('Stata dataset (real)'!O56:T56), "")</f>
        <v>2997.6619999999998</v>
      </c>
      <c r="J56" s="72">
        <f>_xlfn.IFNA(SUM('Stata dataset (real)'!R56, 'Stata dataset (real)'!S56, 'Stata dataset (real)'!T56)/'Interface real'!$I56, "")</f>
        <v>0.43952920642820981</v>
      </c>
      <c r="K56" s="72">
        <f>_xlfn.IFNA(SUM('Stata dataset (real)'!Q56, 'Stata dataset (real)'!T56)/$I56, "")</f>
        <v>0.95121231146139895</v>
      </c>
      <c r="L56" s="72">
        <f>_xlfn.IFNA('Stata dataset (real)'!AA56*1000/ 'Interface real'!I56,  "")</f>
        <v>491.03049333530458</v>
      </c>
      <c r="M56" s="72">
        <f>_xlfn.IFNA('Stata dataset (real)'!U56, "")</f>
        <v>29.092225449533245</v>
      </c>
      <c r="N56" s="72">
        <f>_xlfn.IFNA('Stata dataset (real)'!Z56, "")</f>
        <v>16.381282681626992</v>
      </c>
      <c r="O56" s="72">
        <f>IF('Interface real'!C56 = "2019-20", 1, 0)</f>
        <v>0</v>
      </c>
      <c r="P56" s="72">
        <f t="shared" si="2"/>
        <v>0</v>
      </c>
    </row>
    <row r="57" spans="1:16" x14ac:dyDescent="0.4">
      <c r="A57" s="63" t="str">
        <f t="shared" si="0"/>
        <v>NWT20</v>
      </c>
      <c r="B57" s="63" t="s">
        <v>289</v>
      </c>
      <c r="C57" s="63" t="s">
        <v>255</v>
      </c>
      <c r="D57" s="72">
        <f>_xlfn.IFNA(SUM('Stata dataset (real)'!E57:K57, 'Stata dataset (real)'!AB57, 'Stata dataset (real)'!AD57),"")</f>
        <v>148.03129226845931</v>
      </c>
      <c r="E57" s="72">
        <f>_xlfn.IFNA('Stata dataset (real)'!F57+'Stata dataset (real)'!G57, "")</f>
        <v>87.367316222527606</v>
      </c>
      <c r="F57" s="72">
        <f t="shared" si="3"/>
        <v>60.663976045931705</v>
      </c>
      <c r="G57" s="72">
        <f>_xlfn.IFNA(SUM('Stata dataset (real)'!E57:K57, 'Stata dataset (real)'!AC57, 'Stata dataset (real)'!AD57), "")</f>
        <v>148.04155328886938</v>
      </c>
      <c r="H57" s="72">
        <f t="shared" si="1"/>
        <v>60.674237066341774</v>
      </c>
      <c r="I57" s="72">
        <f>_xlfn.IFNA(SUM('Stata dataset (real)'!O57:T57), "")</f>
        <v>3030.078</v>
      </c>
      <c r="J57" s="72">
        <f>_xlfn.IFNA(SUM('Stata dataset (real)'!R57, 'Stata dataset (real)'!S57, 'Stata dataset (real)'!T57)/'Interface real'!$I57, "")</f>
        <v>0.45505429233174854</v>
      </c>
      <c r="K57" s="72">
        <f>_xlfn.IFNA(SUM('Stata dataset (real)'!Q57, 'Stata dataset (real)'!T57)/$I57, "")</f>
        <v>0.95125042985692132</v>
      </c>
      <c r="L57" s="72">
        <f>_xlfn.IFNA('Stata dataset (real)'!AA57*1000/ 'Interface real'!I57,  "")</f>
        <v>490.68022405748366</v>
      </c>
      <c r="M57" s="72">
        <f>_xlfn.IFNA('Stata dataset (real)'!U57, "")</f>
        <v>28.71952182376468</v>
      </c>
      <c r="N57" s="72">
        <f>_xlfn.IFNA('Stata dataset (real)'!Z57, "")</f>
        <v>16.056939658260902</v>
      </c>
      <c r="O57" s="72">
        <f>IF('Interface real'!C57 = "2019-20", 1, 0)</f>
        <v>1</v>
      </c>
      <c r="P57" s="72">
        <f t="shared" si="2"/>
        <v>0</v>
      </c>
    </row>
    <row r="58" spans="1:16" x14ac:dyDescent="0.4">
      <c r="A58" s="63" t="str">
        <f t="shared" si="0"/>
        <v>NWT21</v>
      </c>
      <c r="B58" s="63" t="s">
        <v>289</v>
      </c>
      <c r="C58" s="63" t="s">
        <v>257</v>
      </c>
      <c r="D58" s="72">
        <f>_xlfn.IFNA(SUM('Stata dataset (real)'!E58:K58, 'Stata dataset (real)'!AB58, 'Stata dataset (real)'!AD58),"")</f>
        <v>121.48733760035692</v>
      </c>
      <c r="E58" s="72">
        <f>_xlfn.IFNA('Stata dataset (real)'!F58+'Stata dataset (real)'!G58, "")</f>
        <v>67.931811371851566</v>
      </c>
      <c r="F58" s="72">
        <f t="shared" si="3"/>
        <v>53.555526228505357</v>
      </c>
      <c r="G58" s="72">
        <f>_xlfn.IFNA(SUM('Stata dataset (real)'!E58:K58, 'Stata dataset (real)'!AC58, 'Stata dataset (real)'!AD58), "")</f>
        <v>123.58928449472769</v>
      </c>
      <c r="H58" s="72">
        <f t="shared" si="1"/>
        <v>55.657473122876127</v>
      </c>
      <c r="I58" s="72">
        <f>_xlfn.IFNA(SUM('Stata dataset (real)'!O58:T58), "")</f>
        <v>3086.172</v>
      </c>
      <c r="J58" s="72">
        <f>_xlfn.IFNA(SUM('Stata dataset (real)'!R58, 'Stata dataset (real)'!S58, 'Stata dataset (real)'!T58)/'Interface real'!$I58, "")</f>
        <v>0.46481142334257458</v>
      </c>
      <c r="K58" s="72">
        <f>_xlfn.IFNA(SUM('Stata dataset (real)'!Q58, 'Stata dataset (real)'!T58)/$I58, "")</f>
        <v>0.95082840489771792</v>
      </c>
      <c r="L58" s="72">
        <f>_xlfn.IFNA('Stata dataset (real)'!AA58*1000/ 'Interface real'!I58,  "")</f>
        <v>479.73475389488971</v>
      </c>
      <c r="M58" s="72">
        <f>_xlfn.IFNA('Stata dataset (real)'!U58, "")</f>
        <v>28.514017844723174</v>
      </c>
      <c r="N58" s="72">
        <f>_xlfn.IFNA('Stata dataset (real)'!Z58, "")</f>
        <v>16.056939658260902</v>
      </c>
      <c r="O58" s="72">
        <f>IF('Interface real'!C58 = "2019-20", 1, 0)</f>
        <v>0</v>
      </c>
      <c r="P58" s="72">
        <f t="shared" si="2"/>
        <v>1</v>
      </c>
    </row>
    <row r="59" spans="1:16" x14ac:dyDescent="0.4">
      <c r="A59" s="63" t="str">
        <f t="shared" si="0"/>
        <v>NWT22</v>
      </c>
      <c r="B59" s="63" t="s">
        <v>289</v>
      </c>
      <c r="C59" s="63" t="s">
        <v>259</v>
      </c>
      <c r="D59" s="72">
        <f>_xlfn.IFNA(SUM('Stata dataset (real)'!E59:K59, 'Stata dataset (real)'!AB59, 'Stata dataset (real)'!AD59),"")</f>
        <v>115.3724936305306</v>
      </c>
      <c r="E59" s="72">
        <f>_xlfn.IFNA('Stata dataset (real)'!F59+'Stata dataset (real)'!G59, "")</f>
        <v>64.066446142580588</v>
      </c>
      <c r="F59" s="72">
        <f t="shared" si="3"/>
        <v>51.306047487950011</v>
      </c>
      <c r="G59" s="72">
        <f>_xlfn.IFNA(SUM('Stata dataset (real)'!E59:K59, 'Stata dataset (real)'!AC59, 'Stata dataset (real)'!AD59), "")</f>
        <v>115.96523587729621</v>
      </c>
      <c r="H59" s="72">
        <f t="shared" si="1"/>
        <v>51.898789734715621</v>
      </c>
      <c r="I59" s="72">
        <f>_xlfn.IFNA(SUM('Stata dataset (real)'!O59:T59), "")</f>
        <v>3164.4489999999996</v>
      </c>
      <c r="J59" s="72">
        <f>_xlfn.IFNA(SUM('Stata dataset (real)'!R59, 'Stata dataset (real)'!S59, 'Stata dataset (real)'!T59)/'Interface real'!$I59, "")</f>
        <v>0.4746270203754272</v>
      </c>
      <c r="K59" s="72">
        <f>_xlfn.IFNA(SUM('Stata dataset (real)'!Q59, 'Stata dataset (real)'!T59)/$I59, "")</f>
        <v>0.95075793605774661</v>
      </c>
      <c r="L59" s="72">
        <f>_xlfn.IFNA('Stata dataset (real)'!AA59*1000/ 'Interface real'!I59,  "")</f>
        <v>450.04495306195832</v>
      </c>
      <c r="M59" s="72">
        <f>_xlfn.IFNA('Stata dataset (real)'!U59, "")</f>
        <v>26.203064515276907</v>
      </c>
      <c r="N59" s="72">
        <f>_xlfn.IFNA('Stata dataset (real)'!Z59, "")</f>
        <v>16.056939658260902</v>
      </c>
      <c r="O59" s="72">
        <f>IF('Interface real'!C59 = "2019-20", 1, 0)</f>
        <v>0</v>
      </c>
      <c r="P59" s="72">
        <f t="shared" si="2"/>
        <v>0</v>
      </c>
    </row>
    <row r="60" spans="1:16" x14ac:dyDescent="0.4">
      <c r="A60" s="63" t="str">
        <f t="shared" si="0"/>
        <v>NWT23</v>
      </c>
      <c r="B60" s="63" t="s">
        <v>289</v>
      </c>
      <c r="C60" s="63" t="s">
        <v>261</v>
      </c>
      <c r="D60" s="72">
        <f>_xlfn.IFNA(SUM('Stata dataset (real)'!E60:K60, 'Stata dataset (real)'!AB60, 'Stata dataset (real)'!AD60),"")</f>
        <v>106.29297202472461</v>
      </c>
      <c r="E60" s="72">
        <f>_xlfn.IFNA('Stata dataset (real)'!F60+'Stata dataset (real)'!G60, "")</f>
        <v>55.460785703781454</v>
      </c>
      <c r="F60" s="72">
        <f t="shared" si="3"/>
        <v>50.832186320943151</v>
      </c>
      <c r="G60" s="72">
        <f>_xlfn.IFNA(SUM('Stata dataset (real)'!E60:K60, 'Stata dataset (real)'!AC60, 'Stata dataset (real)'!AD60), "")</f>
        <v>105.89876614987169</v>
      </c>
      <c r="H60" s="72">
        <f t="shared" si="1"/>
        <v>50.437980446090236</v>
      </c>
      <c r="I60" s="72">
        <f>_xlfn.IFNA(SUM('Stata dataset (real)'!O60:T60), "")</f>
        <v>3190.018</v>
      </c>
      <c r="J60" s="72">
        <f>_xlfn.IFNA(SUM('Stata dataset (real)'!R60, 'Stata dataset (real)'!S60, 'Stata dataset (real)'!T60)/'Interface real'!$I60, "")</f>
        <v>0.48549694703917029</v>
      </c>
      <c r="K60" s="72">
        <f>_xlfn.IFNA(SUM('Stata dataset (real)'!Q60, 'Stata dataset (real)'!T60)/$I60, "")</f>
        <v>0.9504388376491919</v>
      </c>
      <c r="L60" s="72">
        <f>_xlfn.IFNA('Stata dataset (real)'!AA60*1000/ 'Interface real'!I60,  "")</f>
        <v>405.44003518788924</v>
      </c>
      <c r="M60" s="72">
        <f>_xlfn.IFNA('Stata dataset (real)'!U60, "")</f>
        <v>27.862851421425479</v>
      </c>
      <c r="N60" s="72">
        <f>_xlfn.IFNA('Stata dataset (real)'!Z60, "")</f>
        <v>16.056939658260902</v>
      </c>
      <c r="O60" s="72">
        <f>IF('Interface real'!C60 = "2019-20", 1, 0)</f>
        <v>0</v>
      </c>
      <c r="P60" s="72">
        <f t="shared" si="2"/>
        <v>0</v>
      </c>
    </row>
    <row r="61" spans="1:16" x14ac:dyDescent="0.4">
      <c r="A61" s="63" t="str">
        <f t="shared" si="0"/>
        <v>NWT24</v>
      </c>
      <c r="B61" s="63" t="s">
        <v>289</v>
      </c>
      <c r="C61" s="160" t="s">
        <v>263</v>
      </c>
      <c r="D61" s="72">
        <f>_xlfn.IFNA(SUM('Stata dataset (real)'!E61:K61, 'Stata dataset (real)'!AB61, 'Stata dataset (real)'!AD61),"")</f>
        <v>113.28512591229148</v>
      </c>
      <c r="E61" s="72">
        <f>_xlfn.IFNA('Stata dataset (real)'!F61+'Stata dataset (real)'!G61, "")</f>
        <v>63.940019567583668</v>
      </c>
      <c r="F61" s="72">
        <f t="shared" si="3"/>
        <v>49.345106344707808</v>
      </c>
      <c r="G61" s="72">
        <f>_xlfn.IFNA(SUM('Stata dataset (real)'!E61:K61, 'Stata dataset (real)'!AC61, 'Stata dataset (real)'!AD61), "")</f>
        <v>113.00906470079869</v>
      </c>
      <c r="H61" s="72">
        <f t="shared" si="1"/>
        <v>49.06904513321502</v>
      </c>
      <c r="I61" s="72">
        <f>_xlfn.IFNA(SUM('Stata dataset (real)'!O61:T61), "")</f>
        <v>3233.9120000000003</v>
      </c>
      <c r="J61" s="72">
        <f>_xlfn.IFNA(SUM('Stata dataset (real)'!R61, 'Stata dataset (real)'!S61, 'Stata dataset (real)'!T61)/'Interface real'!$I61, "")</f>
        <v>0.49578157970903353</v>
      </c>
      <c r="K61" s="72">
        <f>_xlfn.IFNA(SUM('Stata dataset (real)'!Q61, 'Stata dataset (real)'!T61)/$I61, "")</f>
        <v>0.95033074493059788</v>
      </c>
      <c r="L61" s="72">
        <f>_xlfn.IFNA('Stata dataset (real)'!AA61*1000/ 'Interface real'!I61,  "")</f>
        <v>411.81250741197471</v>
      </c>
      <c r="M61" s="72">
        <f>_xlfn.IFNA('Stata dataset (real)'!U61, "")</f>
        <v>27.738530424306788</v>
      </c>
      <c r="N61" s="72">
        <f>_xlfn.IFNA('Stata dataset (real)'!Z61, "")</f>
        <v>16.056939658260902</v>
      </c>
      <c r="O61" s="72">
        <f>IF('Interface real'!C61 = "2019-20", 1, 0)</f>
        <v>0</v>
      </c>
      <c r="P61" s="72">
        <f t="shared" si="2"/>
        <v>0</v>
      </c>
    </row>
    <row r="62" spans="1:16" x14ac:dyDescent="0.4">
      <c r="A62" s="63" t="str">
        <f t="shared" si="0"/>
        <v>NWT25</v>
      </c>
      <c r="B62" s="63" t="s">
        <v>289</v>
      </c>
      <c r="C62" s="160" t="s">
        <v>516</v>
      </c>
      <c r="D62" s="72">
        <f>_xlfn.IFNA(SUM('Stata dataset (real)'!E62:K62, 'Stata dataset (real)'!AB62, 'Stata dataset (real)'!AD62),"")</f>
        <v>106.58651596214666</v>
      </c>
      <c r="E62" s="72">
        <f>_xlfn.IFNA('Stata dataset (real)'!F62+'Stata dataset (real)'!G62, "")</f>
        <v>60.826177531382399</v>
      </c>
      <c r="F62" s="72">
        <f t="shared" si="3"/>
        <v>45.760338430764264</v>
      </c>
      <c r="G62" s="72">
        <f>_xlfn.IFNA(SUM('Stata dataset (real)'!E62:K62, 'Stata dataset (real)'!AC62, 'Stata dataset (real)'!AD62), "")</f>
        <v>100.33344873692008</v>
      </c>
      <c r="H62" s="72">
        <f t="shared" si="1"/>
        <v>39.507271205537677</v>
      </c>
      <c r="I62" s="72">
        <f>_xlfn.IFNA(SUM('Stata dataset (real)'!O62:T62), "")</f>
        <v>3251.9560000000001</v>
      </c>
      <c r="J62" s="72">
        <f>_xlfn.IFNA(SUM('Stata dataset (real)'!R62, 'Stata dataset (real)'!S62, 'Stata dataset (real)'!T62)/'Interface real'!$I62, "")</f>
        <v>0.50705513850740902</v>
      </c>
      <c r="K62" s="72">
        <f>_xlfn.IFNA(SUM('Stata dataset (real)'!Q62, 'Stata dataset (real)'!T62)/$I62, "")</f>
        <v>0.95034465410971125</v>
      </c>
      <c r="L62" s="72">
        <f>_xlfn.IFNA('Stata dataset (real)'!AA62*1000/ 'Interface real'!I62,  "")</f>
        <v>435.6546388904697</v>
      </c>
      <c r="M62" s="72" t="str">
        <f>_xlfn.IFNA('Stata dataset (real)'!U62, "")</f>
        <v/>
      </c>
      <c r="N62" s="72" t="str">
        <f>_xlfn.IFNA('Stata dataset (real)'!Z62, "")</f>
        <v/>
      </c>
      <c r="O62" s="72">
        <f>IF('Interface real'!C62 = "2019-20", 1, 0)</f>
        <v>0</v>
      </c>
      <c r="P62" s="72">
        <f t="shared" si="2"/>
        <v>0</v>
      </c>
    </row>
    <row r="63" spans="1:16" x14ac:dyDescent="0.4">
      <c r="A63" s="63" t="str">
        <f t="shared" si="0"/>
        <v>NWT26</v>
      </c>
      <c r="B63" s="63" t="s">
        <v>289</v>
      </c>
      <c r="C63" s="160" t="s">
        <v>518</v>
      </c>
      <c r="D63" s="72">
        <f>_xlfn.IFNA(SUM('Stata dataset (real)'!E63:K63, 'Stata dataset (real)'!AB63, 'Stata dataset (real)'!AD63),"")</f>
        <v>124.87817713069633</v>
      </c>
      <c r="E63" s="72">
        <f>_xlfn.IFNA('Stata dataset (real)'!F63+'Stata dataset (real)'!G63, "")</f>
        <v>74.911604703769754</v>
      </c>
      <c r="F63" s="72">
        <f t="shared" si="3"/>
        <v>49.966572426926575</v>
      </c>
      <c r="G63" s="72">
        <f>_xlfn.IFNA(SUM('Stata dataset (real)'!E63:K63, 'Stata dataset (real)'!AC63, 'Stata dataset (real)'!AD63), "")</f>
        <v>119.76646899684575</v>
      </c>
      <c r="H63" s="72">
        <f t="shared" si="1"/>
        <v>44.854864293075991</v>
      </c>
      <c r="I63" s="72">
        <f>_xlfn.IFNA(SUM('Stata dataset (real)'!O63:T63), "")</f>
        <v>3276.0829999999996</v>
      </c>
      <c r="J63" s="72">
        <f>_xlfn.IFNA(SUM('Stata dataset (real)'!R63, 'Stata dataset (real)'!S63, 'Stata dataset (real)'!T63)/'Interface real'!$I63, "")</f>
        <v>0.52059853184427873</v>
      </c>
      <c r="K63" s="72">
        <f>_xlfn.IFNA(SUM('Stata dataset (real)'!Q63, 'Stata dataset (real)'!T63)/$I63, "")</f>
        <v>0.95053757795513738</v>
      </c>
      <c r="L63" s="72">
        <f>_xlfn.IFNA('Stata dataset (real)'!AA63*1000/ 'Interface real'!I63,  "")</f>
        <v>465.82550513373224</v>
      </c>
      <c r="M63" s="72" t="str">
        <f>_xlfn.IFNA('Stata dataset (real)'!U63, "")</f>
        <v/>
      </c>
      <c r="N63" s="72" t="str">
        <f>_xlfn.IFNA('Stata dataset (real)'!Z63, "")</f>
        <v/>
      </c>
      <c r="O63" s="72">
        <f>IF('Interface real'!C63 = "2019-20", 1, 0)</f>
        <v>0</v>
      </c>
      <c r="P63" s="72">
        <f t="shared" si="2"/>
        <v>0</v>
      </c>
    </row>
    <row r="64" spans="1:16" x14ac:dyDescent="0.4">
      <c r="A64" s="63" t="str">
        <f t="shared" si="0"/>
        <v>NWT27</v>
      </c>
      <c r="B64" s="63" t="s">
        <v>289</v>
      </c>
      <c r="C64" s="160" t="s">
        <v>519</v>
      </c>
      <c r="D64" s="72">
        <f>_xlfn.IFNA(SUM('Stata dataset (real)'!E64:K64, 'Stata dataset (real)'!AB64, 'Stata dataset (real)'!AD64),"")</f>
        <v>128.20705941478872</v>
      </c>
      <c r="E64" s="72">
        <f>_xlfn.IFNA('Stata dataset (real)'!F64+'Stata dataset (real)'!G64, "")</f>
        <v>77.803449253102116</v>
      </c>
      <c r="F64" s="72">
        <f t="shared" si="3"/>
        <v>50.403610161686601</v>
      </c>
      <c r="G64" s="72">
        <f>_xlfn.IFNA(SUM('Stata dataset (real)'!E64:K64, 'Stata dataset (real)'!AC64, 'Stata dataset (real)'!AD64), "")</f>
        <v>123.88389171617999</v>
      </c>
      <c r="H64" s="72">
        <f t="shared" si="1"/>
        <v>46.080442463077873</v>
      </c>
      <c r="I64" s="72">
        <f>_xlfn.IFNA(SUM('Stata dataset (real)'!O64:T64), "")</f>
        <v>3301.7659999999996</v>
      </c>
      <c r="J64" s="72">
        <f>_xlfn.IFNA(SUM('Stata dataset (real)'!R64, 'Stata dataset (real)'!S64, 'Stata dataset (real)'!T64)/'Interface real'!$I64, "")</f>
        <v>0.53746298193148767</v>
      </c>
      <c r="K64" s="72">
        <f>_xlfn.IFNA(SUM('Stata dataset (real)'!Q64, 'Stata dataset (real)'!T64)/$I64, "")</f>
        <v>0.95075059831617392</v>
      </c>
      <c r="L64" s="72">
        <f>_xlfn.IFNA('Stata dataset (real)'!AA64*1000/ 'Interface real'!I64,  "")</f>
        <v>490.69995207452916</v>
      </c>
      <c r="M64" s="72" t="str">
        <f>_xlfn.IFNA('Stata dataset (real)'!U64, "")</f>
        <v/>
      </c>
      <c r="N64" s="72" t="str">
        <f>_xlfn.IFNA('Stata dataset (real)'!Z64, "")</f>
        <v/>
      </c>
      <c r="O64" s="72">
        <f>IF('Interface real'!C64 = "2019-20", 1, 0)</f>
        <v>0</v>
      </c>
      <c r="P64" s="72">
        <f t="shared" si="2"/>
        <v>0</v>
      </c>
    </row>
    <row r="65" spans="1:16" x14ac:dyDescent="0.4">
      <c r="A65" s="63" t="str">
        <f t="shared" ref="A65:A134" si="4">B65&amp;RIGHT(C65,2)</f>
        <v>NWT28</v>
      </c>
      <c r="B65" s="63" t="s">
        <v>289</v>
      </c>
      <c r="C65" s="160" t="s">
        <v>520</v>
      </c>
      <c r="D65" s="72">
        <f>_xlfn.IFNA(SUM('Stata dataset (real)'!E65:K65, 'Stata dataset (real)'!AB65, 'Stata dataset (real)'!AD65),"")</f>
        <v>130.13277267564484</v>
      </c>
      <c r="E65" s="72">
        <f>_xlfn.IFNA('Stata dataset (real)'!F65+'Stata dataset (real)'!G65, "")</f>
        <v>84.340091848218663</v>
      </c>
      <c r="F65" s="72">
        <f t="shared" si="3"/>
        <v>45.792680827426182</v>
      </c>
      <c r="G65" s="72">
        <f>_xlfn.IFNA(SUM('Stata dataset (real)'!E65:K65, 'Stata dataset (real)'!AC65, 'Stata dataset (real)'!AD65), "")</f>
        <v>126.81963277211665</v>
      </c>
      <c r="H65" s="72">
        <f t="shared" si="1"/>
        <v>42.479540923897986</v>
      </c>
      <c r="I65" s="72">
        <f>_xlfn.IFNA(SUM('Stata dataset (real)'!O65:T65), "")</f>
        <v>3333.0630000000001</v>
      </c>
      <c r="J65" s="72">
        <f>_xlfn.IFNA(SUM('Stata dataset (real)'!R65, 'Stata dataset (real)'!S65, 'Stata dataset (real)'!T65)/'Interface real'!$I65, "")</f>
        <v>0.55599669133166696</v>
      </c>
      <c r="K65" s="72">
        <f>_xlfn.IFNA(SUM('Stata dataset (real)'!Q65, 'Stata dataset (real)'!T65)/$I65, "")</f>
        <v>0.95105553060353187</v>
      </c>
      <c r="L65" s="72">
        <f>_xlfn.IFNA('Stata dataset (real)'!AA65*1000/ 'Interface real'!I65,  "")</f>
        <v>500.26887289968801</v>
      </c>
      <c r="M65" s="72" t="str">
        <f>_xlfn.IFNA('Stata dataset (real)'!U65, "")</f>
        <v/>
      </c>
      <c r="N65" s="72" t="str">
        <f>_xlfn.IFNA('Stata dataset (real)'!Z65, "")</f>
        <v/>
      </c>
      <c r="O65" s="72">
        <f>IF('Interface real'!C65 = "2019-20", 1, 0)</f>
        <v>0</v>
      </c>
      <c r="P65" s="72">
        <f t="shared" si="2"/>
        <v>0</v>
      </c>
    </row>
    <row r="66" spans="1:16" x14ac:dyDescent="0.4">
      <c r="A66" s="63" t="str">
        <f t="shared" si="4"/>
        <v>NWT29</v>
      </c>
      <c r="B66" s="63" t="s">
        <v>289</v>
      </c>
      <c r="C66" s="160" t="s">
        <v>521</v>
      </c>
      <c r="D66" s="72">
        <f>_xlfn.IFNA(SUM('Stata dataset (real)'!E66:K66, 'Stata dataset (real)'!AB66, 'Stata dataset (real)'!AD66),"")</f>
        <v>132.95835663016231</v>
      </c>
      <c r="E66" s="72">
        <f>_xlfn.IFNA('Stata dataset (real)'!F66+'Stata dataset (real)'!G66, "")</f>
        <v>87.629672081197683</v>
      </c>
      <c r="F66" s="72">
        <f t="shared" ref="F66:F126" si="5">$D66-$E66</f>
        <v>45.328684548964631</v>
      </c>
      <c r="G66" s="72">
        <f>_xlfn.IFNA(SUM('Stata dataset (real)'!E66:K66, 'Stata dataset (real)'!AC66, 'Stata dataset (real)'!AD66), "")</f>
        <v>129.80222944019283</v>
      </c>
      <c r="H66" s="72">
        <f t="shared" si="1"/>
        <v>42.172557358995149</v>
      </c>
      <c r="I66" s="72">
        <f>_xlfn.IFNA(SUM('Stata dataset (real)'!O66:T66), "")</f>
        <v>3366.4749999999999</v>
      </c>
      <c r="J66" s="72">
        <f>_xlfn.IFNA(SUM('Stata dataset (real)'!R66, 'Stata dataset (real)'!S66, 'Stata dataset (real)'!T66)/'Interface real'!$I66, "")</f>
        <v>0.57568109075516682</v>
      </c>
      <c r="K66" s="72">
        <f>_xlfn.IFNA(SUM('Stata dataset (real)'!Q66, 'Stata dataset (real)'!T66)/$I66, "")</f>
        <v>0.95137792498087759</v>
      </c>
      <c r="L66" s="72">
        <f>_xlfn.IFNA('Stata dataset (real)'!AA66*1000/ 'Interface real'!I66,  "")</f>
        <v>515.28333722118418</v>
      </c>
      <c r="M66" s="72" t="str">
        <f>_xlfn.IFNA('Stata dataset (real)'!U66, "")</f>
        <v/>
      </c>
      <c r="N66" s="72" t="str">
        <f>_xlfn.IFNA('Stata dataset (real)'!Z66, "")</f>
        <v/>
      </c>
      <c r="O66" s="72">
        <f>IF('Interface real'!C66 = "2019-20", 1, 0)</f>
        <v>0</v>
      </c>
      <c r="P66" s="72">
        <f t="shared" si="2"/>
        <v>0</v>
      </c>
    </row>
    <row r="67" spans="1:16" x14ac:dyDescent="0.4">
      <c r="A67" s="63" t="str">
        <f>B67&amp;RIGHT(C67,2)</f>
        <v>NWT30</v>
      </c>
      <c r="B67" s="63" t="s">
        <v>289</v>
      </c>
      <c r="C67" s="160" t="s">
        <v>522</v>
      </c>
      <c r="D67" s="72">
        <f>_xlfn.IFNA(SUM('Stata dataset (real)'!E67:K67, 'Stata dataset (real)'!AB67, 'Stata dataset (real)'!AD67),"")</f>
        <v>135.92823003413145</v>
      </c>
      <c r="E67" s="72">
        <f>_xlfn.IFNA('Stata dataset (real)'!F67+'Stata dataset (real)'!G67, "")</f>
        <v>90.268299465955181</v>
      </c>
      <c r="F67" s="72">
        <f t="shared" si="5"/>
        <v>45.659930568176264</v>
      </c>
      <c r="G67" s="72">
        <f>_xlfn.IFNA(SUM('Stata dataset (real)'!E67:K67, 'Stata dataset (real)'!AC67, 'Stata dataset (real)'!AD67), "")</f>
        <v>132.83086120679434</v>
      </c>
      <c r="H67" s="72">
        <f t="shared" si="1"/>
        <v>42.562561740839158</v>
      </c>
      <c r="I67" s="72">
        <f>_xlfn.IFNA(SUM('Stata dataset (real)'!O67:T67), "")</f>
        <v>3397.2159999999994</v>
      </c>
      <c r="J67" s="72">
        <f>_xlfn.IFNA(SUM('Stata dataset (real)'!R67, 'Stata dataset (real)'!S67, 'Stata dataset (real)'!T67)/'Interface real'!$I67, "")</f>
        <v>0.59316981905183552</v>
      </c>
      <c r="K67" s="72">
        <f>_xlfn.IFNA(SUM('Stata dataset (real)'!Q67, 'Stata dataset (real)'!T67)/$I67, "")</f>
        <v>0.95163157126305797</v>
      </c>
      <c r="L67" s="72">
        <f>_xlfn.IFNA('Stata dataset (real)'!AA67*1000/ 'Interface real'!I67,  "")</f>
        <v>539.85222005078572</v>
      </c>
      <c r="M67" s="72" t="str">
        <f>_xlfn.IFNA('Stata dataset (real)'!U67, "")</f>
        <v/>
      </c>
      <c r="N67" s="72" t="str">
        <f>_xlfn.IFNA('Stata dataset (real)'!Z67, "")</f>
        <v/>
      </c>
      <c r="O67" s="72">
        <f>IF('Interface real'!C67 = "2019-20", 1, 0)</f>
        <v>0</v>
      </c>
      <c r="P67" s="72">
        <f t="shared" si="2"/>
        <v>0</v>
      </c>
    </row>
    <row r="68" spans="1:16" x14ac:dyDescent="0.4">
      <c r="A68" s="63" t="str">
        <f t="shared" si="4"/>
        <v>SRN14</v>
      </c>
      <c r="B68" s="63" t="s">
        <v>301</v>
      </c>
      <c r="C68" s="63" t="s">
        <v>243</v>
      </c>
      <c r="D68" s="72">
        <f>_xlfn.IFNA(SUM('Stata dataset (real)'!E68:K68, 'Stata dataset (real)'!AB68, 'Stata dataset (real)'!AD68),"")</f>
        <v>104.30963362068961</v>
      </c>
      <c r="E68" s="72">
        <f>_xlfn.IFNA('Stata dataset (real)'!F68+'Stata dataset (real)'!G68, "")</f>
        <v>42.677738336713986</v>
      </c>
      <c r="F68" s="72">
        <f t="shared" si="5"/>
        <v>61.631895283975624</v>
      </c>
      <c r="G68" s="72">
        <f>_xlfn.IFNA(SUM('Stata dataset (real)'!E68:K68, 'Stata dataset (real)'!AC68, 'Stata dataset (real)'!AD68), "")</f>
        <v>93.303269523326534</v>
      </c>
      <c r="H68" s="72">
        <f t="shared" si="1"/>
        <v>50.625531186612548</v>
      </c>
      <c r="I68" s="72">
        <f>_xlfn.IFNA(SUM('Stata dataset (real)'!O68:T68), "")</f>
        <v>1858.6345000000001</v>
      </c>
      <c r="J68" s="72">
        <f>_xlfn.IFNA(SUM('Stata dataset (real)'!R68, 'Stata dataset (real)'!S68, 'Stata dataset (real)'!T68)/'Interface real'!$I68, "")</f>
        <v>0.61948946928511228</v>
      </c>
      <c r="K68" s="72">
        <f>_xlfn.IFNA(SUM('Stata dataset (real)'!Q68, 'Stata dataset (real)'!T68)/$I68, "")</f>
        <v>0.49235285366757153</v>
      </c>
      <c r="L68" s="72">
        <f>_xlfn.IFNA('Stata dataset (real)'!AA68*1000/ 'Interface real'!I68,  "")</f>
        <v>435.24163220895736</v>
      </c>
      <c r="M68" s="72">
        <f>_xlfn.IFNA('Stata dataset (real)'!U68, "")</f>
        <v>24.577279769331188</v>
      </c>
      <c r="N68" s="72">
        <f>_xlfn.IFNA('Stata dataset (real)'!Z68, "")</f>
        <v>12.563992938899126</v>
      </c>
      <c r="O68" s="72">
        <f>IF('Interface real'!C68 = "2019-20", 1, 0)</f>
        <v>0</v>
      </c>
      <c r="P68" s="72">
        <f t="shared" si="2"/>
        <v>0</v>
      </c>
    </row>
    <row r="69" spans="1:16" x14ac:dyDescent="0.4">
      <c r="A69" s="63" t="str">
        <f t="shared" si="4"/>
        <v>SRN15</v>
      </c>
      <c r="B69" s="63" t="s">
        <v>301</v>
      </c>
      <c r="C69" s="63" t="s">
        <v>245</v>
      </c>
      <c r="D69" s="72">
        <f>_xlfn.IFNA(SUM('Stata dataset (real)'!E69:K69, 'Stata dataset (real)'!AB69, 'Stata dataset (real)'!AD69),"")</f>
        <v>99.468499623965911</v>
      </c>
      <c r="E69" s="72">
        <f>_xlfn.IFNA('Stata dataset (real)'!F69+'Stata dataset (real)'!G69, "")</f>
        <v>41.085861118074703</v>
      </c>
      <c r="F69" s="72">
        <f t="shared" si="5"/>
        <v>58.382638505891208</v>
      </c>
      <c r="G69" s="72">
        <f>_xlfn.IFNA(SUM('Stata dataset (real)'!E69:K69, 'Stata dataset (real)'!AC69, 'Stata dataset (real)'!AD69), "")</f>
        <v>91.301913595721572</v>
      </c>
      <c r="H69" s="72">
        <f t="shared" ref="H69:H132" si="6">G69-E69</f>
        <v>50.216052477646869</v>
      </c>
      <c r="I69" s="72">
        <f>_xlfn.IFNA(SUM('Stata dataset (real)'!O69:T69), "")</f>
        <v>1866.5440000000001</v>
      </c>
      <c r="J69" s="72">
        <f>_xlfn.IFNA(SUM('Stata dataset (real)'!R69, 'Stata dataset (real)'!S69, 'Stata dataset (real)'!T69)/'Interface real'!$I69, "")</f>
        <v>0.68626241867322713</v>
      </c>
      <c r="K69" s="72">
        <f>_xlfn.IFNA(SUM('Stata dataset (real)'!Q69, 'Stata dataset (real)'!T69)/$I69, "")</f>
        <v>0.49075992850958777</v>
      </c>
      <c r="L69" s="72">
        <f>_xlfn.IFNA('Stata dataset (real)'!AA69*1000/ 'Interface real'!I69,  "")</f>
        <v>448.46652538436382</v>
      </c>
      <c r="M69" s="72">
        <f>_xlfn.IFNA('Stata dataset (real)'!U69, "")</f>
        <v>24.365158642932879</v>
      </c>
      <c r="N69" s="72">
        <f>_xlfn.IFNA('Stata dataset (real)'!Z69, "")</f>
        <v>12.564708944948883</v>
      </c>
      <c r="O69" s="72">
        <f>IF('Interface real'!C69 = "2019-20", 1, 0)</f>
        <v>0</v>
      </c>
      <c r="P69" s="72">
        <f t="shared" ref="P69:P132" si="7">IF(C69 = "2020-21", 1, 0)</f>
        <v>0</v>
      </c>
    </row>
    <row r="70" spans="1:16" x14ac:dyDescent="0.4">
      <c r="A70" s="63" t="str">
        <f t="shared" si="4"/>
        <v>SRN16</v>
      </c>
      <c r="B70" s="63" t="s">
        <v>301</v>
      </c>
      <c r="C70" s="63" t="s">
        <v>247</v>
      </c>
      <c r="D70" s="72">
        <f>_xlfn.IFNA(SUM('Stata dataset (real)'!E70:K70, 'Stata dataset (real)'!AB70, 'Stata dataset (real)'!AD70),"")</f>
        <v>103.98515349417636</v>
      </c>
      <c r="E70" s="72">
        <f>_xlfn.IFNA('Stata dataset (real)'!F70+'Stata dataset (real)'!G70, "")</f>
        <v>46.662067803660548</v>
      </c>
      <c r="F70" s="72">
        <f t="shared" si="5"/>
        <v>57.323085690515811</v>
      </c>
      <c r="G70" s="72">
        <f>_xlfn.IFNA(SUM('Stata dataset (real)'!E70:K70, 'Stata dataset (real)'!AC70, 'Stata dataset (real)'!AD70), "")</f>
        <v>105.30196547420964</v>
      </c>
      <c r="H70" s="72">
        <f t="shared" si="6"/>
        <v>58.63989767054909</v>
      </c>
      <c r="I70" s="72">
        <f>_xlfn.IFNA(SUM('Stata dataset (real)'!O70:T70), "")</f>
        <v>1881.846</v>
      </c>
      <c r="J70" s="72">
        <f>_xlfn.IFNA(SUM('Stata dataset (real)'!R70, 'Stata dataset (real)'!S70, 'Stata dataset (real)'!T70)/'Interface real'!$I70, "")</f>
        <v>0.73037990356277827</v>
      </c>
      <c r="K70" s="72">
        <f>_xlfn.IFNA(SUM('Stata dataset (real)'!Q70, 'Stata dataset (real)'!T70)/$I70, "")</f>
        <v>0.48898501790263393</v>
      </c>
      <c r="L70" s="72">
        <f>_xlfn.IFNA('Stata dataset (real)'!AA70*1000/ 'Interface real'!I70,  "")</f>
        <v>414.14206617099916</v>
      </c>
      <c r="M70" s="72">
        <f>_xlfn.IFNA('Stata dataset (real)'!U70, "")</f>
        <v>23.986022583005592</v>
      </c>
      <c r="N70" s="72">
        <f>_xlfn.IFNA('Stata dataset (real)'!Z70, "")</f>
        <v>12.565788428158035</v>
      </c>
      <c r="O70" s="72">
        <f>IF('Interface real'!C70 = "2019-20", 1, 0)</f>
        <v>0</v>
      </c>
      <c r="P70" s="72">
        <f t="shared" si="7"/>
        <v>0</v>
      </c>
    </row>
    <row r="71" spans="1:16" x14ac:dyDescent="0.4">
      <c r="A71" s="63" t="str">
        <f t="shared" si="4"/>
        <v>SRN17</v>
      </c>
      <c r="B71" s="63" t="s">
        <v>301</v>
      </c>
      <c r="C71" s="63" t="s">
        <v>249</v>
      </c>
      <c r="D71" s="72">
        <f>_xlfn.IFNA(SUM('Stata dataset (real)'!E71:K71, 'Stata dataset (real)'!AB71, 'Stata dataset (real)'!AD71),"")</f>
        <v>108.93140787853916</v>
      </c>
      <c r="E71" s="72">
        <f>_xlfn.IFNA('Stata dataset (real)'!F71+'Stata dataset (real)'!G71, "")</f>
        <v>53.650811653672534</v>
      </c>
      <c r="F71" s="72">
        <f t="shared" si="5"/>
        <v>55.280596224866628</v>
      </c>
      <c r="G71" s="72">
        <f>_xlfn.IFNA(SUM('Stata dataset (real)'!E71:K71, 'Stata dataset (real)'!AC71, 'Stata dataset (real)'!AD71), "")</f>
        <v>110.27158760771437</v>
      </c>
      <c r="H71" s="72">
        <f t="shared" si="6"/>
        <v>56.620775954041832</v>
      </c>
      <c r="I71" s="72">
        <f>_xlfn.IFNA(SUM('Stata dataset (real)'!O71:T71), "")</f>
        <v>1895.2260000000001</v>
      </c>
      <c r="J71" s="72">
        <f>_xlfn.IFNA(SUM('Stata dataset (real)'!R71, 'Stata dataset (real)'!S71, 'Stata dataset (real)'!T71)/'Interface real'!$I71, "")</f>
        <v>0.7553895946974134</v>
      </c>
      <c r="K71" s="72">
        <f>_xlfn.IFNA(SUM('Stata dataset (real)'!Q71, 'Stata dataset (real)'!T71)/$I71, "")</f>
        <v>0.48901555803898844</v>
      </c>
      <c r="L71" s="72">
        <f>_xlfn.IFNA('Stata dataset (real)'!AA71*1000/ 'Interface real'!I71,  "")</f>
        <v>402.17029110061844</v>
      </c>
      <c r="M71" s="72">
        <f>_xlfn.IFNA('Stata dataset (real)'!U71, "")</f>
        <v>23.16123058858367</v>
      </c>
      <c r="N71" s="72">
        <f>_xlfn.IFNA('Stata dataset (real)'!Z71, "")</f>
        <v>12.186069745238425</v>
      </c>
      <c r="O71" s="72">
        <f>IF('Interface real'!C71 = "2019-20", 1, 0)</f>
        <v>0</v>
      </c>
      <c r="P71" s="72">
        <f t="shared" si="7"/>
        <v>0</v>
      </c>
    </row>
    <row r="72" spans="1:16" x14ac:dyDescent="0.4">
      <c r="A72" s="63" t="str">
        <f t="shared" si="4"/>
        <v>SRN18</v>
      </c>
      <c r="B72" s="63" t="s">
        <v>301</v>
      </c>
      <c r="C72" s="63" t="s">
        <v>251</v>
      </c>
      <c r="D72" s="72">
        <f>_xlfn.IFNA(SUM('Stata dataset (real)'!E72:K72, 'Stata dataset (real)'!AB72, 'Stata dataset (real)'!AD72),"")</f>
        <v>96.521494482648322</v>
      </c>
      <c r="E72" s="72">
        <f>_xlfn.IFNA('Stata dataset (real)'!F72+'Stata dataset (real)'!G72, "")</f>
        <v>40.181673596673591</v>
      </c>
      <c r="F72" s="72">
        <f t="shared" si="5"/>
        <v>56.339820885974731</v>
      </c>
      <c r="G72" s="72">
        <f>_xlfn.IFNA(SUM('Stata dataset (real)'!E72:K72, 'Stata dataset (real)'!AC72, 'Stata dataset (real)'!AD72), "")</f>
        <v>98.925263873340796</v>
      </c>
      <c r="H72" s="72">
        <f t="shared" si="6"/>
        <v>58.743590276667206</v>
      </c>
      <c r="I72" s="72">
        <f>_xlfn.IFNA(SUM('Stata dataset (real)'!O72:T72), "")</f>
        <v>1904.9319999999998</v>
      </c>
      <c r="J72" s="72">
        <f>_xlfn.IFNA(SUM('Stata dataset (real)'!R72, 'Stata dataset (real)'!S72, 'Stata dataset (real)'!T72)/'Interface real'!$I72, "")</f>
        <v>0.77393943720825742</v>
      </c>
      <c r="K72" s="72">
        <f>_xlfn.IFNA(SUM('Stata dataset (real)'!Q72, 'Stata dataset (real)'!T72)/$I72, "")</f>
        <v>0.48835863957348613</v>
      </c>
      <c r="L72" s="72">
        <f>_xlfn.IFNA('Stata dataset (real)'!AA72*1000/ 'Interface real'!I72,  "")</f>
        <v>398.31031157644634</v>
      </c>
      <c r="M72" s="72">
        <f>_xlfn.IFNA('Stata dataset (real)'!U72, "")</f>
        <v>23.042561819008014</v>
      </c>
      <c r="N72" s="72">
        <f>_xlfn.IFNA('Stata dataset (real)'!Z72, "")</f>
        <v>11.805108054769903</v>
      </c>
      <c r="O72" s="72">
        <f>IF('Interface real'!C72 = "2019-20", 1, 0)</f>
        <v>0</v>
      </c>
      <c r="P72" s="72">
        <f t="shared" si="7"/>
        <v>0</v>
      </c>
    </row>
    <row r="73" spans="1:16" x14ac:dyDescent="0.4">
      <c r="A73" s="63" t="str">
        <f t="shared" si="4"/>
        <v>SRN19</v>
      </c>
      <c r="B73" s="63" t="s">
        <v>301</v>
      </c>
      <c r="C73" s="63" t="s">
        <v>253</v>
      </c>
      <c r="D73" s="72">
        <f>_xlfn.IFNA(SUM('Stata dataset (real)'!E73:K73, 'Stata dataset (real)'!AB73, 'Stata dataset (real)'!AD73),"")</f>
        <v>80.325438067647966</v>
      </c>
      <c r="E73" s="72">
        <f>_xlfn.IFNA('Stata dataset (real)'!F73+'Stata dataset (real)'!G73, "")</f>
        <v>28.336962104603817</v>
      </c>
      <c r="F73" s="72">
        <f t="shared" si="5"/>
        <v>51.988475963044152</v>
      </c>
      <c r="G73" s="72">
        <f>_xlfn.IFNA(SUM('Stata dataset (real)'!E73:K73, 'Stata dataset (real)'!AC73, 'Stata dataset (real)'!AD73), "")</f>
        <v>83.395892186031929</v>
      </c>
      <c r="H73" s="72">
        <f t="shared" si="6"/>
        <v>55.058930081428116</v>
      </c>
      <c r="I73" s="72">
        <f>_xlfn.IFNA(SUM('Stata dataset (real)'!O73:T73), "")</f>
        <v>1919.6439999999998</v>
      </c>
      <c r="J73" s="72">
        <f>_xlfn.IFNA(SUM('Stata dataset (real)'!R73, 'Stata dataset (real)'!S73, 'Stata dataset (real)'!T73)/'Interface real'!$I73, "")</f>
        <v>0.78886658151198874</v>
      </c>
      <c r="K73" s="72">
        <f>_xlfn.IFNA(SUM('Stata dataset (real)'!Q73, 'Stata dataset (real)'!T73)/$I73, "")</f>
        <v>0.4880779977954246</v>
      </c>
      <c r="L73" s="72">
        <f>_xlfn.IFNA('Stata dataset (real)'!AA73*1000/ 'Interface real'!I73,  "")</f>
        <v>404.61893772077246</v>
      </c>
      <c r="M73" s="72">
        <f>_xlfn.IFNA('Stata dataset (real)'!U73, "")</f>
        <v>22.270440705929374</v>
      </c>
      <c r="N73" s="72">
        <f>_xlfn.IFNA('Stata dataset (real)'!Z73, "")</f>
        <v>11.430621259323186</v>
      </c>
      <c r="O73" s="72">
        <f>IF('Interface real'!C73 = "2019-20", 1, 0)</f>
        <v>0</v>
      </c>
      <c r="P73" s="72">
        <f t="shared" si="7"/>
        <v>0</v>
      </c>
    </row>
    <row r="74" spans="1:16" x14ac:dyDescent="0.4">
      <c r="A74" s="63" t="str">
        <f t="shared" si="4"/>
        <v>SRN20</v>
      </c>
      <c r="B74" s="63" t="s">
        <v>301</v>
      </c>
      <c r="C74" s="63" t="s">
        <v>255</v>
      </c>
      <c r="D74" s="72">
        <f>_xlfn.IFNA(SUM('Stata dataset (real)'!E74:K74, 'Stata dataset (real)'!AB74, 'Stata dataset (real)'!AD74),"")</f>
        <v>99.263904842559114</v>
      </c>
      <c r="E74" s="72">
        <f>_xlfn.IFNA('Stata dataset (real)'!F74+'Stata dataset (real)'!G74, "")</f>
        <v>49.552381245669423</v>
      </c>
      <c r="F74" s="72">
        <f t="shared" si="5"/>
        <v>49.711523596889691</v>
      </c>
      <c r="G74" s="72">
        <f>_xlfn.IFNA(SUM('Stata dataset (real)'!E74:K74, 'Stata dataset (real)'!AC74, 'Stata dataset (real)'!AD74), "")</f>
        <v>103.73239471860808</v>
      </c>
      <c r="H74" s="72">
        <f t="shared" si="6"/>
        <v>54.180013472938654</v>
      </c>
      <c r="I74" s="72">
        <f>_xlfn.IFNA(SUM('Stata dataset (real)'!O74:T74), "")</f>
        <v>1932.8530000000001</v>
      </c>
      <c r="J74" s="72">
        <f>_xlfn.IFNA(SUM('Stata dataset (real)'!R74, 'Stata dataset (real)'!S74, 'Stata dataset (real)'!T74)/'Interface real'!$I74, "")</f>
        <v>0.79722151658713813</v>
      </c>
      <c r="K74" s="72">
        <f>_xlfn.IFNA(SUM('Stata dataset (real)'!Q74, 'Stata dataset (real)'!T74)/$I74, "")</f>
        <v>0.48751819201977592</v>
      </c>
      <c r="L74" s="72">
        <f>_xlfn.IFNA('Stata dataset (real)'!AA74*1000/ 'Interface real'!I74,  "")</f>
        <v>397.85790703176889</v>
      </c>
      <c r="M74" s="72">
        <f>_xlfn.IFNA('Stata dataset (real)'!U74, "")</f>
        <v>21.529430212441586</v>
      </c>
      <c r="N74" s="72">
        <f>_xlfn.IFNA('Stata dataset (real)'!Z74, "")</f>
        <v>11.047502565691792</v>
      </c>
      <c r="O74" s="72">
        <f>IF('Interface real'!C74 = "2019-20", 1, 0)</f>
        <v>1</v>
      </c>
      <c r="P74" s="72">
        <f t="shared" si="7"/>
        <v>0</v>
      </c>
    </row>
    <row r="75" spans="1:16" x14ac:dyDescent="0.4">
      <c r="A75" s="63" t="str">
        <f t="shared" si="4"/>
        <v>SRN21</v>
      </c>
      <c r="B75" s="63" t="s">
        <v>301</v>
      </c>
      <c r="C75" s="63" t="s">
        <v>257</v>
      </c>
      <c r="D75" s="72">
        <f>_xlfn.IFNA(SUM('Stata dataset (real)'!E75:K75, 'Stata dataset (real)'!AB75, 'Stata dataset (real)'!AD75),"")</f>
        <v>89.134679981669564</v>
      </c>
      <c r="E75" s="72">
        <f>_xlfn.IFNA('Stata dataset (real)'!F75+'Stata dataset (real)'!G75, "")</f>
        <v>43.874367219124714</v>
      </c>
      <c r="F75" s="72">
        <f t="shared" si="5"/>
        <v>45.260312762544849</v>
      </c>
      <c r="G75" s="72">
        <f>_xlfn.IFNA(SUM('Stata dataset (real)'!E75:K75, 'Stata dataset (real)'!AC75, 'Stata dataset (real)'!AD75), "")</f>
        <v>90.827360421599295</v>
      </c>
      <c r="H75" s="72">
        <f t="shared" si="6"/>
        <v>46.95299320247458</v>
      </c>
      <c r="I75" s="72">
        <f>_xlfn.IFNA(SUM('Stata dataset (real)'!O75:T75), "")</f>
        <v>1946.867</v>
      </c>
      <c r="J75" s="72">
        <f>_xlfn.IFNA(SUM('Stata dataset (real)'!R75, 'Stata dataset (real)'!S75, 'Stata dataset (real)'!T75)/'Interface real'!$I75, "")</f>
        <v>0.79983943433218607</v>
      </c>
      <c r="K75" s="72">
        <f>_xlfn.IFNA(SUM('Stata dataset (real)'!Q75, 'Stata dataset (real)'!T75)/$I75, "")</f>
        <v>0.48569419482686799</v>
      </c>
      <c r="L75" s="72">
        <f>_xlfn.IFNA('Stata dataset (real)'!AA75*1000/ 'Interface real'!I75,  "")</f>
        <v>361.01840691022011</v>
      </c>
      <c r="M75" s="72">
        <f>_xlfn.IFNA('Stata dataset (real)'!U75, "")</f>
        <v>21.350666240578036</v>
      </c>
      <c r="N75" s="72">
        <f>_xlfn.IFNA('Stata dataset (real)'!Z75, "")</f>
        <v>11.047502565691792</v>
      </c>
      <c r="O75" s="72">
        <f>IF('Interface real'!C75 = "2019-20", 1, 0)</f>
        <v>0</v>
      </c>
      <c r="P75" s="72">
        <f t="shared" si="7"/>
        <v>1</v>
      </c>
    </row>
    <row r="76" spans="1:16" x14ac:dyDescent="0.4">
      <c r="A76" s="63" t="str">
        <f t="shared" si="4"/>
        <v>SRN22</v>
      </c>
      <c r="B76" s="63" t="s">
        <v>301</v>
      </c>
      <c r="C76" s="63" t="s">
        <v>259</v>
      </c>
      <c r="D76" s="72">
        <f>_xlfn.IFNA(SUM('Stata dataset (real)'!E76:K76, 'Stata dataset (real)'!AB76, 'Stata dataset (real)'!AD76),"")</f>
        <v>78.088945778694551</v>
      </c>
      <c r="E76" s="72">
        <f>_xlfn.IFNA('Stata dataset (real)'!F76+'Stata dataset (real)'!G76, "")</f>
        <v>39.427357816413718</v>
      </c>
      <c r="F76" s="72">
        <f t="shared" si="5"/>
        <v>38.661587962280834</v>
      </c>
      <c r="G76" s="72">
        <f>_xlfn.IFNA(SUM('Stata dataset (real)'!E76:K76, 'Stata dataset (real)'!AC76, 'Stata dataset (real)'!AD76), "")</f>
        <v>79.632450640931182</v>
      </c>
      <c r="H76" s="72">
        <f t="shared" si="6"/>
        <v>40.205092824517465</v>
      </c>
      <c r="I76" s="72">
        <f>_xlfn.IFNA(SUM('Stata dataset (real)'!O76:T76), "")</f>
        <v>1966.557</v>
      </c>
      <c r="J76" s="72">
        <f>_xlfn.IFNA(SUM('Stata dataset (real)'!R76, 'Stata dataset (real)'!S76, 'Stata dataset (real)'!T76)/'Interface real'!$I76, "")</f>
        <v>0.80132180252085239</v>
      </c>
      <c r="K76" s="72">
        <f>_xlfn.IFNA(SUM('Stata dataset (real)'!Q76, 'Stata dataset (real)'!T76)/$I76, "")</f>
        <v>0.484766014918459</v>
      </c>
      <c r="L76" s="72">
        <f>_xlfn.IFNA('Stata dataset (real)'!AA76*1000/ 'Interface real'!I76,  "")</f>
        <v>362.94326983227904</v>
      </c>
      <c r="M76" s="72">
        <f>_xlfn.IFNA('Stata dataset (real)'!U76, "")</f>
        <v>19.435991737803032</v>
      </c>
      <c r="N76" s="72">
        <f>_xlfn.IFNA('Stata dataset (real)'!Z76, "")</f>
        <v>11.047502565691792</v>
      </c>
      <c r="O76" s="72">
        <f>IF('Interface real'!C76 = "2019-20", 1, 0)</f>
        <v>0</v>
      </c>
      <c r="P76" s="72">
        <f t="shared" si="7"/>
        <v>0</v>
      </c>
    </row>
    <row r="77" spans="1:16" x14ac:dyDescent="0.4">
      <c r="A77" s="63" t="str">
        <f t="shared" si="4"/>
        <v>SRN23</v>
      </c>
      <c r="B77" s="63" t="s">
        <v>301</v>
      </c>
      <c r="C77" s="63" t="s">
        <v>261</v>
      </c>
      <c r="D77" s="72">
        <f>_xlfn.IFNA(SUM('Stata dataset (real)'!E77:K77, 'Stata dataset (real)'!AB77, 'Stata dataset (real)'!AD77),"")</f>
        <v>58.639000000000003</v>
      </c>
      <c r="E77" s="72">
        <f>_xlfn.IFNA('Stata dataset (real)'!F77+'Stata dataset (real)'!G77, "")</f>
        <v>20.225000000000001</v>
      </c>
      <c r="F77" s="72">
        <f t="shared" si="5"/>
        <v>38.414000000000001</v>
      </c>
      <c r="G77" s="72">
        <f>_xlfn.IFNA(SUM('Stata dataset (real)'!E77:K77, 'Stata dataset (real)'!AC77, 'Stata dataset (real)'!AD77), "")</f>
        <v>61.092000000000006</v>
      </c>
      <c r="H77" s="72">
        <f t="shared" si="6"/>
        <v>40.867000000000004</v>
      </c>
      <c r="I77" s="72">
        <f>_xlfn.IFNA(SUM('Stata dataset (real)'!O77:T77), "")</f>
        <v>1984.6659999999999</v>
      </c>
      <c r="J77" s="72">
        <f>_xlfn.IFNA(SUM('Stata dataset (real)'!R77, 'Stata dataset (real)'!S77, 'Stata dataset (real)'!T77)/'Interface real'!$I77, "")</f>
        <v>0.80371810672425492</v>
      </c>
      <c r="K77" s="72">
        <f>_xlfn.IFNA(SUM('Stata dataset (real)'!Q77, 'Stata dataset (real)'!T77)/$I77, "")</f>
        <v>0.48410714951533407</v>
      </c>
      <c r="L77" s="72">
        <f>_xlfn.IFNA('Stata dataset (real)'!AA77*1000/ 'Interface real'!I77,  "")</f>
        <v>303.59466026021505</v>
      </c>
      <c r="M77" s="72">
        <f>_xlfn.IFNA('Stata dataset (real)'!U77, "")</f>
        <v>20.638428642156477</v>
      </c>
      <c r="N77" s="72">
        <f>_xlfn.IFNA('Stata dataset (real)'!Z77, "")</f>
        <v>11.047502565691792</v>
      </c>
      <c r="O77" s="72">
        <f>IF('Interface real'!C77 = "2019-20", 1, 0)</f>
        <v>0</v>
      </c>
      <c r="P77" s="72">
        <f t="shared" si="7"/>
        <v>0</v>
      </c>
    </row>
    <row r="78" spans="1:16" x14ac:dyDescent="0.4">
      <c r="A78" s="63" t="str">
        <f t="shared" si="4"/>
        <v>SRN24</v>
      </c>
      <c r="B78" s="63" t="s">
        <v>301</v>
      </c>
      <c r="C78" s="160" t="s">
        <v>263</v>
      </c>
      <c r="D78" s="72">
        <f>_xlfn.IFNA(SUM('Stata dataset (real)'!E78:K78, 'Stata dataset (real)'!AB78, 'Stata dataset (real)'!AD78),"")</f>
        <v>65.581271496406572</v>
      </c>
      <c r="E78" s="72">
        <f>_xlfn.IFNA('Stata dataset (real)'!F78+'Stata dataset (real)'!G78, "")</f>
        <v>23.492873459958929</v>
      </c>
      <c r="F78" s="72">
        <f t="shared" si="5"/>
        <v>42.088398036447643</v>
      </c>
      <c r="G78" s="72">
        <f>_xlfn.IFNA(SUM('Stata dataset (real)'!E78:K78, 'Stata dataset (real)'!AC78, 'Stata dataset (real)'!AD78), "")</f>
        <v>64.884898613963031</v>
      </c>
      <c r="H78" s="72">
        <f t="shared" si="6"/>
        <v>41.392025154004102</v>
      </c>
      <c r="I78" s="72">
        <f>_xlfn.IFNA(SUM('Stata dataset (real)'!O78:T78), "")</f>
        <v>2001.645</v>
      </c>
      <c r="J78" s="72">
        <f>_xlfn.IFNA(SUM('Stata dataset (real)'!R78, 'Stata dataset (real)'!S78, 'Stata dataset (real)'!T78)/'Interface real'!$I78, "")</f>
        <v>0.80613045769854297</v>
      </c>
      <c r="K78" s="72">
        <f>_xlfn.IFNA(SUM('Stata dataset (real)'!Q78, 'Stata dataset (real)'!T78)/$I78, "")</f>
        <v>0.48429916393766126</v>
      </c>
      <c r="L78" s="72">
        <f>_xlfn.IFNA('Stata dataset (real)'!AA78*1000/ 'Interface real'!I78,  "")</f>
        <v>310.8576686755739</v>
      </c>
      <c r="M78" s="72">
        <f>_xlfn.IFNA('Stata dataset (real)'!U78, "")</f>
        <v>21.14375843803715</v>
      </c>
      <c r="N78" s="72">
        <f>_xlfn.IFNA('Stata dataset (real)'!Z78, "")</f>
        <v>11.047502565691792</v>
      </c>
      <c r="O78" s="72">
        <f>IF('Interface real'!C78 = "2019-20", 1, 0)</f>
        <v>0</v>
      </c>
      <c r="P78" s="72">
        <f t="shared" si="7"/>
        <v>0</v>
      </c>
    </row>
    <row r="79" spans="1:16" x14ac:dyDescent="0.4">
      <c r="A79" s="63" t="str">
        <f t="shared" si="4"/>
        <v>SRN25</v>
      </c>
      <c r="B79" s="63" t="s">
        <v>301</v>
      </c>
      <c r="C79" s="160" t="s">
        <v>516</v>
      </c>
      <c r="D79" s="72">
        <f>_xlfn.IFNA(SUM('Stata dataset (real)'!E79:K79, 'Stata dataset (real)'!AB79, 'Stata dataset (real)'!AD79),"")</f>
        <v>60.883000000000003</v>
      </c>
      <c r="E79" s="72">
        <f>_xlfn.IFNA('Stata dataset (real)'!F79+'Stata dataset (real)'!G79, "")</f>
        <v>19.739999999999998</v>
      </c>
      <c r="F79" s="72">
        <f t="shared" si="5"/>
        <v>41.143000000000001</v>
      </c>
      <c r="G79" s="72">
        <f>_xlfn.IFNA(SUM('Stata dataset (real)'!E79:K79, 'Stata dataset (real)'!AC79, 'Stata dataset (real)'!AD79), "")</f>
        <v>51.867000000000004</v>
      </c>
      <c r="H79" s="72">
        <f t="shared" si="6"/>
        <v>32.12700000000001</v>
      </c>
      <c r="I79" s="72">
        <f>_xlfn.IFNA(SUM('Stata dataset (real)'!O79:T79), "")</f>
        <v>2022.1999999999998</v>
      </c>
      <c r="J79" s="72">
        <f>_xlfn.IFNA(SUM('Stata dataset (real)'!R79, 'Stata dataset (real)'!S79, 'Stata dataset (real)'!T79)/'Interface real'!$I79, "")</f>
        <v>0.80934180595391159</v>
      </c>
      <c r="K79" s="72">
        <f>_xlfn.IFNA(SUM('Stata dataset (real)'!Q79, 'Stata dataset (real)'!T79)/$I79, "")</f>
        <v>0.48472455741271886</v>
      </c>
      <c r="L79" s="72">
        <f>_xlfn.IFNA('Stata dataset (real)'!AA79*1000/ 'Interface real'!I79,  "")</f>
        <v>326.63218277123934</v>
      </c>
      <c r="M79" s="72" t="str">
        <f>_xlfn.IFNA('Stata dataset (real)'!U79, "")</f>
        <v/>
      </c>
      <c r="N79" s="72" t="str">
        <f>_xlfn.IFNA('Stata dataset (real)'!Z79, "")</f>
        <v/>
      </c>
      <c r="O79" s="72">
        <f>IF('Interface real'!C79 = "2019-20", 1, 0)</f>
        <v>0</v>
      </c>
      <c r="P79" s="72">
        <f t="shared" si="7"/>
        <v>0</v>
      </c>
    </row>
    <row r="80" spans="1:16" x14ac:dyDescent="0.4">
      <c r="A80" s="63" t="str">
        <f t="shared" si="4"/>
        <v>SRN26</v>
      </c>
      <c r="B80" s="63" t="s">
        <v>301</v>
      </c>
      <c r="C80" s="160" t="s">
        <v>518</v>
      </c>
      <c r="D80" s="72">
        <f>_xlfn.IFNA(SUM('Stata dataset (real)'!E80:K80, 'Stata dataset (real)'!AB80, 'Stata dataset (real)'!AD80),"")</f>
        <v>88.893000000000001</v>
      </c>
      <c r="E80" s="72">
        <f>_xlfn.IFNA('Stata dataset (real)'!F80+'Stata dataset (real)'!G80, "")</f>
        <v>35.58</v>
      </c>
      <c r="F80" s="72">
        <f t="shared" si="5"/>
        <v>53.313000000000002</v>
      </c>
      <c r="G80" s="72">
        <f>_xlfn.IFNA(SUM('Stata dataset (real)'!E80:K80, 'Stata dataset (real)'!AC80, 'Stata dataset (real)'!AD80), "")</f>
        <v>84.018000000000001</v>
      </c>
      <c r="H80" s="72">
        <f t="shared" si="6"/>
        <v>48.438000000000002</v>
      </c>
      <c r="I80" s="72">
        <f>_xlfn.IFNA(SUM('Stata dataset (real)'!O80:T80), "")</f>
        <v>2046.905</v>
      </c>
      <c r="J80" s="72">
        <f>_xlfn.IFNA(SUM('Stata dataset (real)'!R80, 'Stata dataset (real)'!S80, 'Stata dataset (real)'!T80)/'Interface real'!$I80, "")</f>
        <v>0.81217545513836742</v>
      </c>
      <c r="K80" s="72">
        <f>_xlfn.IFNA(SUM('Stata dataset (real)'!Q80, 'Stata dataset (real)'!T80)/$I80, "")</f>
        <v>0.48681155207496196</v>
      </c>
      <c r="L80" s="72">
        <f>_xlfn.IFNA('Stata dataset (real)'!AA80*1000/ 'Interface real'!I80,  "")</f>
        <v>442.96437792667462</v>
      </c>
      <c r="M80" s="72" t="str">
        <f>_xlfn.IFNA('Stata dataset (real)'!U80, "")</f>
        <v/>
      </c>
      <c r="N80" s="72" t="str">
        <f>_xlfn.IFNA('Stata dataset (real)'!Z80, "")</f>
        <v/>
      </c>
      <c r="O80" s="72">
        <f>IF('Interface real'!C80 = "2019-20", 1, 0)</f>
        <v>0</v>
      </c>
      <c r="P80" s="72">
        <f t="shared" si="7"/>
        <v>0</v>
      </c>
    </row>
    <row r="81" spans="1:16" x14ac:dyDescent="0.4">
      <c r="A81" s="63" t="str">
        <f t="shared" si="4"/>
        <v>SRN27</v>
      </c>
      <c r="B81" s="63" t="s">
        <v>301</v>
      </c>
      <c r="C81" s="160" t="s">
        <v>519</v>
      </c>
      <c r="D81" s="72">
        <f>_xlfn.IFNA(SUM('Stata dataset (real)'!E81:K81, 'Stata dataset (real)'!AB81, 'Stata dataset (real)'!AD81),"")</f>
        <v>87.107000000000014</v>
      </c>
      <c r="E81" s="72">
        <f>_xlfn.IFNA('Stata dataset (real)'!F81+'Stata dataset (real)'!G81, "")</f>
        <v>33.600999999999999</v>
      </c>
      <c r="F81" s="72">
        <f t="shared" si="5"/>
        <v>53.506000000000014</v>
      </c>
      <c r="G81" s="72">
        <f>_xlfn.IFNA(SUM('Stata dataset (real)'!E81:K81, 'Stata dataset (real)'!AC81, 'Stata dataset (real)'!AD81), "")</f>
        <v>82.457000000000008</v>
      </c>
      <c r="H81" s="72">
        <f t="shared" si="6"/>
        <v>48.856000000000009</v>
      </c>
      <c r="I81" s="72">
        <f>_xlfn.IFNA(SUM('Stata dataset (real)'!O81:T81), "")</f>
        <v>2059.817</v>
      </c>
      <c r="J81" s="72">
        <f>_xlfn.IFNA(SUM('Stata dataset (real)'!R81, 'Stata dataset (real)'!S81, 'Stata dataset (real)'!T81)/'Interface real'!$I81, "")</f>
        <v>0.81668322962670947</v>
      </c>
      <c r="K81" s="72">
        <f>_xlfn.IFNA(SUM('Stata dataset (real)'!Q81, 'Stata dataset (real)'!T81)/$I81, "")</f>
        <v>0.48587034673468571</v>
      </c>
      <c r="L81" s="72">
        <f>_xlfn.IFNA('Stata dataset (real)'!AA81*1000/ 'Interface real'!I81,  "")</f>
        <v>520.74820238885297</v>
      </c>
      <c r="M81" s="72" t="str">
        <f>_xlfn.IFNA('Stata dataset (real)'!U81, "")</f>
        <v/>
      </c>
      <c r="N81" s="72" t="str">
        <f>_xlfn.IFNA('Stata dataset (real)'!Z81, "")</f>
        <v/>
      </c>
      <c r="O81" s="72">
        <f>IF('Interface real'!C81 = "2019-20", 1, 0)</f>
        <v>0</v>
      </c>
      <c r="P81" s="72">
        <f t="shared" si="7"/>
        <v>0</v>
      </c>
    </row>
    <row r="82" spans="1:16" x14ac:dyDescent="0.4">
      <c r="A82" s="63" t="str">
        <f t="shared" si="4"/>
        <v>SRN28</v>
      </c>
      <c r="B82" s="63" t="s">
        <v>301</v>
      </c>
      <c r="C82" s="160" t="s">
        <v>520</v>
      </c>
      <c r="D82" s="72">
        <f>_xlfn.IFNA(SUM('Stata dataset (real)'!E82:K82, 'Stata dataset (real)'!AB82, 'Stata dataset (real)'!AD82),"")</f>
        <v>81.619000000000014</v>
      </c>
      <c r="E82" s="72">
        <f>_xlfn.IFNA('Stata dataset (real)'!F82+'Stata dataset (real)'!G82, "")</f>
        <v>35.334000000000003</v>
      </c>
      <c r="F82" s="72">
        <f t="shared" si="5"/>
        <v>46.285000000000011</v>
      </c>
      <c r="G82" s="72">
        <f>_xlfn.IFNA(SUM('Stata dataset (real)'!E82:K82, 'Stata dataset (real)'!AC82, 'Stata dataset (real)'!AD82), "")</f>
        <v>76.433000000000007</v>
      </c>
      <c r="H82" s="72">
        <f t="shared" si="6"/>
        <v>41.099000000000004</v>
      </c>
      <c r="I82" s="72">
        <f>_xlfn.IFNA(SUM('Stata dataset (real)'!O82:T82), "")</f>
        <v>2073.2690000000002</v>
      </c>
      <c r="J82" s="72">
        <f>_xlfn.IFNA(SUM('Stata dataset (real)'!R82, 'Stata dataset (real)'!S82, 'Stata dataset (real)'!T82)/'Interface real'!$I82, "")</f>
        <v>0.82043864062019922</v>
      </c>
      <c r="K82" s="72">
        <f>_xlfn.IFNA(SUM('Stata dataset (real)'!Q82, 'Stata dataset (real)'!T82)/$I82, "")</f>
        <v>0.48489028678864143</v>
      </c>
      <c r="L82" s="72">
        <f>_xlfn.IFNA('Stata dataset (real)'!AA82*1000/ 'Interface real'!I82,  "")</f>
        <v>532.77119370424191</v>
      </c>
      <c r="M82" s="72" t="str">
        <f>_xlfn.IFNA('Stata dataset (real)'!U82, "")</f>
        <v/>
      </c>
      <c r="N82" s="72" t="str">
        <f>_xlfn.IFNA('Stata dataset (real)'!Z82, "")</f>
        <v/>
      </c>
      <c r="O82" s="72">
        <f>IF('Interface real'!C82 = "2019-20", 1, 0)</f>
        <v>0</v>
      </c>
      <c r="P82" s="72">
        <f t="shared" si="7"/>
        <v>0</v>
      </c>
    </row>
    <row r="83" spans="1:16" x14ac:dyDescent="0.4">
      <c r="A83" s="63" t="str">
        <f t="shared" si="4"/>
        <v>SRN29</v>
      </c>
      <c r="B83" s="63" t="s">
        <v>301</v>
      </c>
      <c r="C83" s="160" t="s">
        <v>521</v>
      </c>
      <c r="D83" s="72">
        <f>_xlfn.IFNA(SUM('Stata dataset (real)'!E83:K83, 'Stata dataset (real)'!AB83, 'Stata dataset (real)'!AD83),"")</f>
        <v>77.45</v>
      </c>
      <c r="E83" s="72">
        <f>_xlfn.IFNA('Stata dataset (real)'!F83+'Stata dataset (real)'!G83, "")</f>
        <v>36.199000000000005</v>
      </c>
      <c r="F83" s="72">
        <f t="shared" si="5"/>
        <v>41.250999999999998</v>
      </c>
      <c r="G83" s="72">
        <f>_xlfn.IFNA(SUM('Stata dataset (real)'!E83:K83, 'Stata dataset (real)'!AC83, 'Stata dataset (real)'!AD83), "")</f>
        <v>71.683000000000007</v>
      </c>
      <c r="H83" s="72">
        <f t="shared" si="6"/>
        <v>35.484000000000002</v>
      </c>
      <c r="I83" s="72">
        <f>_xlfn.IFNA(SUM('Stata dataset (real)'!O83:T83), "")</f>
        <v>2086.4009999999998</v>
      </c>
      <c r="J83" s="72">
        <f>_xlfn.IFNA(SUM('Stata dataset (real)'!R83, 'Stata dataset (real)'!S83, 'Stata dataset (real)'!T83)/'Interface real'!$I83, "")</f>
        <v>0.82549902918949913</v>
      </c>
      <c r="K83" s="72">
        <f>_xlfn.IFNA(SUM('Stata dataset (real)'!Q83, 'Stata dataset (real)'!T83)/$I83, "")</f>
        <v>0.483968326318862</v>
      </c>
      <c r="L83" s="72">
        <f>_xlfn.IFNA('Stata dataset (real)'!AA83*1000/ 'Interface real'!I83,  "")</f>
        <v>531.41558118501666</v>
      </c>
      <c r="M83" s="72" t="str">
        <f>_xlfn.IFNA('Stata dataset (real)'!U83, "")</f>
        <v/>
      </c>
      <c r="N83" s="72" t="str">
        <f>_xlfn.IFNA('Stata dataset (real)'!Z83, "")</f>
        <v/>
      </c>
      <c r="O83" s="72">
        <f>IF('Interface real'!C83 = "2019-20", 1, 0)</f>
        <v>0</v>
      </c>
      <c r="P83" s="72">
        <f t="shared" si="7"/>
        <v>0</v>
      </c>
    </row>
    <row r="84" spans="1:16" x14ac:dyDescent="0.4">
      <c r="A84" s="63" t="str">
        <f t="shared" si="4"/>
        <v>SRN30</v>
      </c>
      <c r="B84" s="63" t="s">
        <v>301</v>
      </c>
      <c r="C84" s="160" t="s">
        <v>522</v>
      </c>
      <c r="D84" s="72">
        <f>_xlfn.IFNA(SUM('Stata dataset (real)'!E84:K84, 'Stata dataset (real)'!AB84, 'Stata dataset (real)'!AD84),"")</f>
        <v>77.191999999999993</v>
      </c>
      <c r="E84" s="72">
        <f>_xlfn.IFNA('Stata dataset (real)'!F84+'Stata dataset (real)'!G84, "")</f>
        <v>36.844999999999999</v>
      </c>
      <c r="F84" s="72">
        <f t="shared" si="5"/>
        <v>40.346999999999994</v>
      </c>
      <c r="G84" s="72">
        <f>_xlfn.IFNA(SUM('Stata dataset (real)'!E84:K84, 'Stata dataset (real)'!AC84, 'Stata dataset (real)'!AD84), "")</f>
        <v>71.060999999999993</v>
      </c>
      <c r="H84" s="72">
        <f t="shared" si="6"/>
        <v>34.215999999999994</v>
      </c>
      <c r="I84" s="72">
        <f>_xlfn.IFNA(SUM('Stata dataset (real)'!O84:T84), "")</f>
        <v>2099.2799999999997</v>
      </c>
      <c r="J84" s="72">
        <f>_xlfn.IFNA(SUM('Stata dataset (real)'!R84, 'Stata dataset (real)'!S84, 'Stata dataset (real)'!T84)/'Interface real'!$I84, "")</f>
        <v>0.82961825006668966</v>
      </c>
      <c r="K84" s="72">
        <f>_xlfn.IFNA(SUM('Stata dataset (real)'!Q84, 'Stata dataset (real)'!T84)/$I84, "")</f>
        <v>0.48307086239091501</v>
      </c>
      <c r="L84" s="72">
        <f>_xlfn.IFNA('Stata dataset (real)'!AA84*1000/ 'Interface real'!I84,  "")</f>
        <v>534.3217674631303</v>
      </c>
      <c r="M84" s="72" t="str">
        <f>_xlfn.IFNA('Stata dataset (real)'!U84, "")</f>
        <v/>
      </c>
      <c r="N84" s="72" t="str">
        <f>_xlfn.IFNA('Stata dataset (real)'!Z84, "")</f>
        <v/>
      </c>
      <c r="O84" s="72">
        <f>IF('Interface real'!C84 = "2019-20", 1, 0)</f>
        <v>0</v>
      </c>
      <c r="P84" s="72">
        <f t="shared" si="7"/>
        <v>0</v>
      </c>
    </row>
    <row r="85" spans="1:16" x14ac:dyDescent="0.4">
      <c r="A85" s="63" t="str">
        <f t="shared" si="4"/>
        <v>SVE19</v>
      </c>
      <c r="B85" s="63" t="s">
        <v>433</v>
      </c>
      <c r="C85" s="63" t="s">
        <v>253</v>
      </c>
      <c r="D85" s="72">
        <f>_xlfn.IFNA(SUM('Stata dataset (real)'!E85:K85, 'Stata dataset (real)'!AB85, 'Stata dataset (real)'!AD85),"")</f>
        <v>124.67939633573442</v>
      </c>
      <c r="E85" s="72">
        <f>_xlfn.IFNA('Stata dataset (real)'!F85+'Stata dataset (real)'!G85, "")</f>
        <v>34.681334168493571</v>
      </c>
      <c r="F85" s="72">
        <f t="shared" si="5"/>
        <v>89.998062167240846</v>
      </c>
      <c r="G85" s="72">
        <f>_xlfn.IFNA(SUM('Stata dataset (real)'!E85:K85, 'Stata dataset (real)'!AC85, 'Stata dataset (real)'!AD85), "")</f>
        <v>125.42292560549117</v>
      </c>
      <c r="H85" s="72">
        <f t="shared" si="6"/>
        <v>90.741591436997595</v>
      </c>
      <c r="I85" s="72">
        <f>_xlfn.IFNA(SUM('Stata dataset (real)'!O85:T85), "")</f>
        <v>4006.4189999999999</v>
      </c>
      <c r="J85" s="72">
        <f>_xlfn.IFNA(SUM('Stata dataset (real)'!R85, 'Stata dataset (real)'!S85, 'Stata dataset (real)'!T85)/'Interface real'!$I85, "")</f>
        <v>0.45189656898092789</v>
      </c>
      <c r="K85" s="72">
        <f>_xlfn.IFNA(SUM('Stata dataset (real)'!Q85, 'Stata dataset (real)'!T85)/$I85, "")</f>
        <v>0.74158768715903156</v>
      </c>
      <c r="L85" s="72">
        <f>_xlfn.IFNA('Stata dataset (real)'!AA85*1000/ 'Interface real'!I85,  "")</f>
        <v>350.08325498488119</v>
      </c>
      <c r="M85" s="72">
        <f>_xlfn.IFNA('Stata dataset (real)'!U85, "")</f>
        <v>25.524459004001425</v>
      </c>
      <c r="N85" s="72">
        <f>_xlfn.IFNA('Stata dataset (real)'!Z85, "")</f>
        <v>14.362262988519898</v>
      </c>
      <c r="O85" s="72">
        <f>IF('Interface real'!C85 = "2019-20", 1, 0)</f>
        <v>0</v>
      </c>
      <c r="P85" s="72">
        <f t="shared" si="7"/>
        <v>0</v>
      </c>
    </row>
    <row r="86" spans="1:16" x14ac:dyDescent="0.4">
      <c r="A86" s="63" t="str">
        <f t="shared" si="4"/>
        <v>SVE20</v>
      </c>
      <c r="B86" s="63" t="s">
        <v>433</v>
      </c>
      <c r="C86" s="63" t="s">
        <v>255</v>
      </c>
      <c r="D86" s="72">
        <f>_xlfn.IFNA(SUM('Stata dataset (real)'!E86:K86, 'Stata dataset (real)'!AB86, 'Stata dataset (real)'!AD86),"")</f>
        <v>141.04559242435911</v>
      </c>
      <c r="E86" s="72">
        <f>_xlfn.IFNA('Stata dataset (real)'!F86+'Stata dataset (real)'!G86, "")</f>
        <v>54.757472861652175</v>
      </c>
      <c r="F86" s="72">
        <f t="shared" si="5"/>
        <v>86.288119562706939</v>
      </c>
      <c r="G86" s="72">
        <f>_xlfn.IFNA(SUM('Stata dataset (real)'!E86:K86, 'Stata dataset (real)'!AC86, 'Stata dataset (real)'!AD86), "")</f>
        <v>141.61528415069165</v>
      </c>
      <c r="H86" s="72">
        <f t="shared" si="6"/>
        <v>86.857811289039475</v>
      </c>
      <c r="I86" s="72">
        <f>_xlfn.IFNA(SUM('Stata dataset (real)'!O86:T86), "")</f>
        <v>4035.1720000000005</v>
      </c>
      <c r="J86" s="72">
        <f>_xlfn.IFNA(SUM('Stata dataset (real)'!R86, 'Stata dataset (real)'!S86, 'Stata dataset (real)'!T86)/'Interface real'!$I86, "")</f>
        <v>0.46298720351945338</v>
      </c>
      <c r="K86" s="72">
        <f>_xlfn.IFNA(SUM('Stata dataset (real)'!Q86, 'Stata dataset (real)'!T86)/$I86, "")</f>
        <v>0.73981728659893542</v>
      </c>
      <c r="L86" s="72">
        <f>_xlfn.IFNA('Stata dataset (real)'!AA86*1000/ 'Interface real'!I86,  "")</f>
        <v>353.07869568142547</v>
      </c>
      <c r="M86" s="72">
        <f>_xlfn.IFNA('Stata dataset (real)'!U86, "")</f>
        <v>24.779369353368278</v>
      </c>
      <c r="N86" s="72">
        <f>_xlfn.IFNA('Stata dataset (real)'!Z86, "")</f>
        <v>13.919114777003761</v>
      </c>
      <c r="O86" s="72">
        <f>IF('Interface real'!C86 = "2019-20", 1, 0)</f>
        <v>1</v>
      </c>
      <c r="P86" s="72">
        <f t="shared" si="7"/>
        <v>0</v>
      </c>
    </row>
    <row r="87" spans="1:16" x14ac:dyDescent="0.4">
      <c r="A87" s="63" t="str">
        <f t="shared" si="4"/>
        <v>SVE21</v>
      </c>
      <c r="B87" s="63" t="s">
        <v>433</v>
      </c>
      <c r="C87" s="63" t="s">
        <v>257</v>
      </c>
      <c r="D87" s="72">
        <f>_xlfn.IFNA(SUM('Stata dataset (real)'!E87:K87, 'Stata dataset (real)'!AB87, 'Stata dataset (real)'!AD87),"")</f>
        <v>131.23404452761014</v>
      </c>
      <c r="E87" s="72">
        <f>_xlfn.IFNA('Stata dataset (real)'!F87+'Stata dataset (real)'!G87, "")</f>
        <v>51.727682731230416</v>
      </c>
      <c r="F87" s="72">
        <f t="shared" si="5"/>
        <v>79.506361796379721</v>
      </c>
      <c r="G87" s="72">
        <f>_xlfn.IFNA(SUM('Stata dataset (real)'!E87:K87, 'Stata dataset (real)'!AC87, 'Stata dataset (real)'!AD87), "")</f>
        <v>131.33572564220066</v>
      </c>
      <c r="H87" s="72">
        <f t="shared" si="6"/>
        <v>79.608042910970241</v>
      </c>
      <c r="I87" s="72">
        <f>_xlfn.IFNA(SUM('Stata dataset (real)'!O87:T87), "")</f>
        <v>4074.3919999999998</v>
      </c>
      <c r="J87" s="72">
        <f>_xlfn.IFNA(SUM('Stata dataset (real)'!R87, 'Stata dataset (real)'!S87, 'Stata dataset (real)'!T87)/'Interface real'!$I87, "")</f>
        <v>0.47401403694097183</v>
      </c>
      <c r="K87" s="72">
        <f>_xlfn.IFNA(SUM('Stata dataset (real)'!Q87, 'Stata dataset (real)'!T87)/$I87, "")</f>
        <v>0.7444894845660408</v>
      </c>
      <c r="L87" s="72">
        <f>_xlfn.IFNA('Stata dataset (real)'!AA87*1000/ 'Interface real'!I87,  "")</f>
        <v>358.90099963871978</v>
      </c>
      <c r="M87" s="72">
        <f>_xlfn.IFNA('Stata dataset (real)'!U87, "")</f>
        <v>24.413193046584251</v>
      </c>
      <c r="N87" s="72">
        <f>_xlfn.IFNA('Stata dataset (real)'!Z87, "")</f>
        <v>13.919114777003761</v>
      </c>
      <c r="O87" s="72">
        <f>IF('Interface real'!C87 = "2019-20", 1, 0)</f>
        <v>0</v>
      </c>
      <c r="P87" s="72">
        <f t="shared" si="7"/>
        <v>1</v>
      </c>
    </row>
    <row r="88" spans="1:16" x14ac:dyDescent="0.4">
      <c r="A88" s="63" t="str">
        <f t="shared" si="4"/>
        <v>SVE22</v>
      </c>
      <c r="B88" s="63" t="s">
        <v>433</v>
      </c>
      <c r="C88" s="63" t="s">
        <v>259</v>
      </c>
      <c r="D88" s="72">
        <f>_xlfn.IFNA(SUM('Stata dataset (real)'!E88:K88, 'Stata dataset (real)'!AB88, 'Stata dataset (real)'!AD88),"")</f>
        <v>112.15265139236773</v>
      </c>
      <c r="E88" s="72">
        <f>_xlfn.IFNA('Stata dataset (real)'!F88+'Stata dataset (real)'!G88, "")</f>
        <v>34.985022469426838</v>
      </c>
      <c r="F88" s="72">
        <f t="shared" si="5"/>
        <v>77.167628922940892</v>
      </c>
      <c r="G88" s="72">
        <f>_xlfn.IFNA(SUM('Stata dataset (real)'!E88:K88, 'Stata dataset (real)'!AC88, 'Stata dataset (real)'!AD88), "")</f>
        <v>111.06617915377434</v>
      </c>
      <c r="H88" s="72">
        <f t="shared" si="6"/>
        <v>76.081156684347505</v>
      </c>
      <c r="I88" s="72">
        <f>_xlfn.IFNA(SUM('Stata dataset (real)'!O88:T88), "")</f>
        <v>4113.3684098710564</v>
      </c>
      <c r="J88" s="72">
        <f>_xlfn.IFNA(SUM('Stata dataset (real)'!R88, 'Stata dataset (real)'!S88, 'Stata dataset (real)'!T88)/'Interface real'!$I88, "")</f>
        <v>0.48314000340435825</v>
      </c>
      <c r="K88" s="72">
        <f>_xlfn.IFNA(SUM('Stata dataset (real)'!Q88, 'Stata dataset (real)'!T88)/$I88, "")</f>
        <v>0.74602483160785371</v>
      </c>
      <c r="L88" s="72">
        <f>_xlfn.IFNA('Stata dataset (real)'!AA88*1000/ 'Interface real'!I88,  "")</f>
        <v>341.63757972924958</v>
      </c>
      <c r="M88" s="72">
        <f>_xlfn.IFNA('Stata dataset (real)'!U88, "")</f>
        <v>22.302861771556298</v>
      </c>
      <c r="N88" s="72">
        <f>_xlfn.IFNA('Stata dataset (real)'!Z88, "")</f>
        <v>13.919114777003761</v>
      </c>
      <c r="O88" s="72">
        <f>IF('Interface real'!C88 = "2019-20", 1, 0)</f>
        <v>0</v>
      </c>
      <c r="P88" s="72">
        <f t="shared" si="7"/>
        <v>0</v>
      </c>
    </row>
    <row r="89" spans="1:16" x14ac:dyDescent="0.4">
      <c r="A89" s="63" t="str">
        <f t="shared" si="4"/>
        <v>SVE23</v>
      </c>
      <c r="B89" s="63" t="s">
        <v>433</v>
      </c>
      <c r="C89" s="63" t="s">
        <v>261</v>
      </c>
      <c r="D89" s="72">
        <f>_xlfn.IFNA(SUM('Stata dataset (real)'!E89:K89, 'Stata dataset (real)'!AB89, 'Stata dataset (real)'!AD89),"")</f>
        <v>102.92099999999999</v>
      </c>
      <c r="E89" s="72">
        <f>_xlfn.IFNA('Stata dataset (real)'!F89+'Stata dataset (real)'!G89, "")</f>
        <v>31.424999999999997</v>
      </c>
      <c r="F89" s="72">
        <f t="shared" si="5"/>
        <v>71.495999999999995</v>
      </c>
      <c r="G89" s="72">
        <f>_xlfn.IFNA(SUM('Stata dataset (real)'!E89:K89, 'Stata dataset (real)'!AC89, 'Stata dataset (real)'!AD89), "")</f>
        <v>102.25016666666666</v>
      </c>
      <c r="H89" s="72">
        <f t="shared" si="6"/>
        <v>70.825166666666661</v>
      </c>
      <c r="I89" s="72">
        <f>_xlfn.IFNA(SUM('Stata dataset (real)'!O89:T89), "")</f>
        <v>4165.280999999999</v>
      </c>
      <c r="J89" s="72">
        <f>_xlfn.IFNA(SUM('Stata dataset (real)'!R89, 'Stata dataset (real)'!S89, 'Stata dataset (real)'!T89)/'Interface real'!$I89, "")</f>
        <v>0.49815846757997845</v>
      </c>
      <c r="K89" s="72">
        <f>_xlfn.IFNA(SUM('Stata dataset (real)'!Q89, 'Stata dataset (real)'!T89)/$I89, "")</f>
        <v>0.75214877459648</v>
      </c>
      <c r="L89" s="72">
        <f>_xlfn.IFNA('Stata dataset (real)'!AA89*1000/ 'Interface real'!I89,  "")</f>
        <v>335.21507912671444</v>
      </c>
      <c r="M89" s="72">
        <f>_xlfn.IFNA('Stata dataset (real)'!U89, "")</f>
        <v>23.606517386717634</v>
      </c>
      <c r="N89" s="72">
        <f>_xlfn.IFNA('Stata dataset (real)'!Z89, "")</f>
        <v>13.919114777003761</v>
      </c>
      <c r="O89" s="72">
        <f>IF('Interface real'!C89 = "2019-20", 1, 0)</f>
        <v>0</v>
      </c>
      <c r="P89" s="72">
        <f t="shared" si="7"/>
        <v>0</v>
      </c>
    </row>
    <row r="90" spans="1:16" x14ac:dyDescent="0.4">
      <c r="A90" s="63" t="str">
        <f t="shared" si="4"/>
        <v>SVE24</v>
      </c>
      <c r="B90" s="63" t="s">
        <v>433</v>
      </c>
      <c r="C90" s="160" t="s">
        <v>263</v>
      </c>
      <c r="D90" s="72">
        <f>_xlfn.IFNA(SUM('Stata dataset (real)'!E90:K90, 'Stata dataset (real)'!AB90, 'Stata dataset (real)'!AD90),"")</f>
        <v>94.386475231006173</v>
      </c>
      <c r="E90" s="72">
        <f>_xlfn.IFNA('Stata dataset (real)'!F90+'Stata dataset (real)'!G90, "")</f>
        <v>29.537579568788502</v>
      </c>
      <c r="F90" s="72">
        <f t="shared" si="5"/>
        <v>64.848895662217672</v>
      </c>
      <c r="G90" s="72">
        <f>_xlfn.IFNA(SUM('Stata dataset (real)'!E90:K90, 'Stata dataset (real)'!AC90, 'Stata dataset (real)'!AD90), "")</f>
        <v>94.798772191564012</v>
      </c>
      <c r="H90" s="72">
        <f t="shared" si="6"/>
        <v>65.261192622775511</v>
      </c>
      <c r="I90" s="72">
        <f>_xlfn.IFNA(SUM('Stata dataset (real)'!O90:T90), "")</f>
        <v>4219.1350273758544</v>
      </c>
      <c r="J90" s="72">
        <f>_xlfn.IFNA(SUM('Stata dataset (real)'!R90, 'Stata dataset (real)'!S90, 'Stata dataset (real)'!T90)/'Interface real'!$I90, "")</f>
        <v>0.51257816085001495</v>
      </c>
      <c r="K90" s="72">
        <f>_xlfn.IFNA(SUM('Stata dataset (real)'!Q90, 'Stata dataset (real)'!T90)/$I90, "")</f>
        <v>0.75260434665002574</v>
      </c>
      <c r="L90" s="72">
        <f>_xlfn.IFNA('Stata dataset (real)'!AA90*1000/ 'Interface real'!I90,  "")</f>
        <v>342.16575373408688</v>
      </c>
      <c r="M90" s="72">
        <f>_xlfn.IFNA('Stata dataset (real)'!U90, "")</f>
        <v>23.498921186134041</v>
      </c>
      <c r="N90" s="72">
        <f>_xlfn.IFNA('Stata dataset (real)'!Z90, "")</f>
        <v>13.919114777003761</v>
      </c>
      <c r="O90" s="72">
        <f>IF('Interface real'!C90 = "2019-20", 1, 0)</f>
        <v>0</v>
      </c>
      <c r="P90" s="72">
        <f t="shared" si="7"/>
        <v>0</v>
      </c>
    </row>
    <row r="91" spans="1:16" x14ac:dyDescent="0.4">
      <c r="A91" s="63" t="str">
        <f t="shared" si="4"/>
        <v>SVE25</v>
      </c>
      <c r="B91" s="63" t="s">
        <v>433</v>
      </c>
      <c r="C91" s="160" t="s">
        <v>516</v>
      </c>
      <c r="D91" s="72">
        <f>_xlfn.IFNA(SUM('Stata dataset (real)'!E91:K91, 'Stata dataset (real)'!AB91, 'Stata dataset (real)'!AD91),"")</f>
        <v>116.4862261456895</v>
      </c>
      <c r="E91" s="72">
        <f>_xlfn.IFNA('Stata dataset (real)'!F91+'Stata dataset (real)'!G91, "")</f>
        <v>37.826000000000001</v>
      </c>
      <c r="F91" s="72">
        <f t="shared" si="5"/>
        <v>78.660226145689506</v>
      </c>
      <c r="G91" s="72">
        <f>_xlfn.IFNA(SUM('Stata dataset (real)'!E91:K91, 'Stata dataset (real)'!AC91, 'Stata dataset (real)'!AD91), "")</f>
        <v>108.60524769908376</v>
      </c>
      <c r="H91" s="72">
        <f t="shared" si="6"/>
        <v>70.779247699083754</v>
      </c>
      <c r="I91" s="72">
        <f>_xlfn.IFNA(SUM('Stata dataset (real)'!O91:T91), "")</f>
        <v>4258.2839852939942</v>
      </c>
      <c r="J91" s="72">
        <f>_xlfn.IFNA(SUM('Stata dataset (real)'!R91, 'Stata dataset (real)'!S91, 'Stata dataset (real)'!T91)/'Interface real'!$I91, "")</f>
        <v>0.55064113215318955</v>
      </c>
      <c r="K91" s="72">
        <f>_xlfn.IFNA(SUM('Stata dataset (real)'!Q91, 'Stata dataset (real)'!T91)/$I91, "")</f>
        <v>0.75529383846742826</v>
      </c>
      <c r="L91" s="72">
        <f>_xlfn.IFNA('Stata dataset (real)'!AA91*1000/ 'Interface real'!I91,  "")</f>
        <v>333.65312593505848</v>
      </c>
      <c r="M91" s="72" t="str">
        <f>_xlfn.IFNA('Stata dataset (real)'!U91, "")</f>
        <v/>
      </c>
      <c r="N91" s="72" t="str">
        <f>_xlfn.IFNA('Stata dataset (real)'!Z91, "")</f>
        <v/>
      </c>
      <c r="O91" s="72">
        <f>IF('Interface real'!C91 = "2019-20", 1, 0)</f>
        <v>0</v>
      </c>
      <c r="P91" s="72">
        <f t="shared" si="7"/>
        <v>0</v>
      </c>
    </row>
    <row r="92" spans="1:16" x14ac:dyDescent="0.4">
      <c r="A92" s="63" t="str">
        <f t="shared" si="4"/>
        <v>SVE26</v>
      </c>
      <c r="B92" s="63" t="s">
        <v>433</v>
      </c>
      <c r="C92" s="160" t="s">
        <v>518</v>
      </c>
      <c r="D92" s="72">
        <f>_xlfn.IFNA(SUM('Stata dataset (real)'!E92:K92, 'Stata dataset (real)'!AB92, 'Stata dataset (real)'!AD92),"")</f>
        <v>126.15273712874199</v>
      </c>
      <c r="E92" s="72">
        <f>_xlfn.IFNA('Stata dataset (real)'!F92+'Stata dataset (real)'!G92, "")</f>
        <v>45.228000000000002</v>
      </c>
      <c r="F92" s="72">
        <f t="shared" si="5"/>
        <v>80.924737128741981</v>
      </c>
      <c r="G92" s="72">
        <f>_xlfn.IFNA(SUM('Stata dataset (real)'!E92:K92, 'Stata dataset (real)'!AC92, 'Stata dataset (real)'!AD92), "")</f>
        <v>121.49102689314982</v>
      </c>
      <c r="H92" s="72">
        <f t="shared" si="6"/>
        <v>76.263026893149828</v>
      </c>
      <c r="I92" s="72">
        <f>_xlfn.IFNA(SUM('Stata dataset (real)'!O92:T92), "")</f>
        <v>4257.3695325180133</v>
      </c>
      <c r="J92" s="72">
        <f>_xlfn.IFNA(SUM('Stata dataset (real)'!R92, 'Stata dataset (real)'!S92, 'Stata dataset (real)'!T92)/'Interface real'!$I92, "")</f>
        <v>0.58247193815678722</v>
      </c>
      <c r="K92" s="72">
        <f>_xlfn.IFNA(SUM('Stata dataset (real)'!Q92, 'Stata dataset (real)'!T92)/$I92, "")</f>
        <v>0.75307903178054569</v>
      </c>
      <c r="L92" s="72">
        <f>_xlfn.IFNA('Stata dataset (real)'!AA92*1000/ 'Interface real'!I92,  "")</f>
        <v>415.72089740805734</v>
      </c>
      <c r="M92" s="72" t="str">
        <f>_xlfn.IFNA('Stata dataset (real)'!U92, "")</f>
        <v/>
      </c>
      <c r="N92" s="72" t="str">
        <f>_xlfn.IFNA('Stata dataset (real)'!Z92, "")</f>
        <v/>
      </c>
      <c r="O92" s="72">
        <f>IF('Interface real'!C92 = "2019-20", 1, 0)</f>
        <v>0</v>
      </c>
      <c r="P92" s="72">
        <f t="shared" si="7"/>
        <v>0</v>
      </c>
    </row>
    <row r="93" spans="1:16" x14ac:dyDescent="0.4">
      <c r="A93" s="63" t="str">
        <f t="shared" si="4"/>
        <v>SVE27</v>
      </c>
      <c r="B93" s="63" t="s">
        <v>433</v>
      </c>
      <c r="C93" s="160" t="s">
        <v>519</v>
      </c>
      <c r="D93" s="72">
        <f>_xlfn.IFNA(SUM('Stata dataset (real)'!E93:K93, 'Stata dataset (real)'!AB93, 'Stata dataset (real)'!AD93),"")</f>
        <v>129.13238827966092</v>
      </c>
      <c r="E93" s="72">
        <f>_xlfn.IFNA('Stata dataset (real)'!F93+'Stata dataset (real)'!G93, "")</f>
        <v>49.494</v>
      </c>
      <c r="F93" s="72">
        <f t="shared" si="5"/>
        <v>79.638388279660916</v>
      </c>
      <c r="G93" s="72">
        <f>_xlfn.IFNA(SUM('Stata dataset (real)'!E93:K93, 'Stata dataset (real)'!AC93, 'Stata dataset (real)'!AD93), "")</f>
        <v>125.13673798198955</v>
      </c>
      <c r="H93" s="72">
        <f t="shared" si="6"/>
        <v>75.642737981989555</v>
      </c>
      <c r="I93" s="72">
        <f>_xlfn.IFNA(SUM('Stata dataset (real)'!O93:T93), "")</f>
        <v>4282.9375176915155</v>
      </c>
      <c r="J93" s="72">
        <f>_xlfn.IFNA(SUM('Stata dataset (real)'!R93, 'Stata dataset (real)'!S93, 'Stata dataset (real)'!T93)/'Interface real'!$I93, "")</f>
        <v>0.60905585756401237</v>
      </c>
      <c r="K93" s="72">
        <f>_xlfn.IFNA(SUM('Stata dataset (real)'!Q93, 'Stata dataset (real)'!T93)/$I93, "")</f>
        <v>0.75160353629804832</v>
      </c>
      <c r="L93" s="72">
        <f>_xlfn.IFNA('Stata dataset (real)'!AA93*1000/ 'Interface real'!I93,  "")</f>
        <v>453.01458239534367</v>
      </c>
      <c r="M93" s="72" t="str">
        <f>_xlfn.IFNA('Stata dataset (real)'!U93, "")</f>
        <v/>
      </c>
      <c r="N93" s="72" t="str">
        <f>_xlfn.IFNA('Stata dataset (real)'!Z93, "")</f>
        <v/>
      </c>
      <c r="O93" s="72">
        <f>IF('Interface real'!C93 = "2019-20", 1, 0)</f>
        <v>0</v>
      </c>
      <c r="P93" s="72">
        <f t="shared" si="7"/>
        <v>0</v>
      </c>
    </row>
    <row r="94" spans="1:16" x14ac:dyDescent="0.4">
      <c r="A94" s="63" t="str">
        <f t="shared" si="4"/>
        <v>SVE28</v>
      </c>
      <c r="B94" s="63" t="s">
        <v>433</v>
      </c>
      <c r="C94" s="160" t="s">
        <v>520</v>
      </c>
      <c r="D94" s="72">
        <f>_xlfn.IFNA(SUM('Stata dataset (real)'!E94:K94, 'Stata dataset (real)'!AB94, 'Stata dataset (real)'!AD94),"")</f>
        <v>133.07762451869777</v>
      </c>
      <c r="E94" s="72">
        <f>_xlfn.IFNA('Stata dataset (real)'!F94+'Stata dataset (real)'!G94, "")</f>
        <v>52.025000000000006</v>
      </c>
      <c r="F94" s="72">
        <f t="shared" si="5"/>
        <v>81.052624518697769</v>
      </c>
      <c r="G94" s="72">
        <f>_xlfn.IFNA(SUM('Stata dataset (real)'!E94:K94, 'Stata dataset (real)'!AC94, 'Stata dataset (real)'!AD94), "")</f>
        <v>130.39746017602528</v>
      </c>
      <c r="H94" s="72">
        <f t="shared" si="6"/>
        <v>78.372460176025271</v>
      </c>
      <c r="I94" s="72">
        <f>_xlfn.IFNA(SUM('Stata dataset (real)'!O94:T94), "")</f>
        <v>4308.214869825717</v>
      </c>
      <c r="J94" s="72">
        <f>_xlfn.IFNA(SUM('Stata dataset (real)'!R94, 'Stata dataset (real)'!S94, 'Stata dataset (real)'!T94)/'Interface real'!$I94, "")</f>
        <v>0.64095330220967073</v>
      </c>
      <c r="K94" s="72">
        <f>_xlfn.IFNA(SUM('Stata dataset (real)'!Q94, 'Stata dataset (real)'!T94)/$I94, "")</f>
        <v>0.749957556852337</v>
      </c>
      <c r="L94" s="72">
        <f>_xlfn.IFNA('Stata dataset (real)'!AA94*1000/ 'Interface real'!I94,  "")</f>
        <v>466.43880696718065</v>
      </c>
      <c r="M94" s="72" t="str">
        <f>_xlfn.IFNA('Stata dataset (real)'!U94, "")</f>
        <v/>
      </c>
      <c r="N94" s="72" t="str">
        <f>_xlfn.IFNA('Stata dataset (real)'!Z94, "")</f>
        <v/>
      </c>
      <c r="O94" s="72">
        <f>IF('Interface real'!C94 = "2019-20", 1, 0)</f>
        <v>0</v>
      </c>
      <c r="P94" s="72">
        <f t="shared" si="7"/>
        <v>0</v>
      </c>
    </row>
    <row r="95" spans="1:16" x14ac:dyDescent="0.4">
      <c r="A95" s="63" t="str">
        <f t="shared" si="4"/>
        <v>SVE29</v>
      </c>
      <c r="B95" s="63" t="s">
        <v>433</v>
      </c>
      <c r="C95" s="160" t="s">
        <v>521</v>
      </c>
      <c r="D95" s="72">
        <f>_xlfn.IFNA(SUM('Stata dataset (real)'!E95:K95, 'Stata dataset (real)'!AB95, 'Stata dataset (real)'!AD95),"")</f>
        <v>138.25357277577717</v>
      </c>
      <c r="E95" s="72">
        <f>_xlfn.IFNA('Stata dataset (real)'!F95+'Stata dataset (real)'!G95, "")</f>
        <v>55.606999999999999</v>
      </c>
      <c r="F95" s="72">
        <f t="shared" si="5"/>
        <v>82.646572775777173</v>
      </c>
      <c r="G95" s="72">
        <f>_xlfn.IFNA(SUM('Stata dataset (real)'!E95:K95, 'Stata dataset (real)'!AC95, 'Stata dataset (real)'!AD95), "")</f>
        <v>135.52902577814149</v>
      </c>
      <c r="H95" s="72">
        <f t="shared" si="6"/>
        <v>79.922025778141489</v>
      </c>
      <c r="I95" s="72">
        <f>_xlfn.IFNA(SUM('Stata dataset (real)'!O95:T95), "")</f>
        <v>4332.6209305653683</v>
      </c>
      <c r="J95" s="72">
        <f>_xlfn.IFNA(SUM('Stata dataset (real)'!R95, 'Stata dataset (real)'!S95, 'Stata dataset (real)'!T95)/'Interface real'!$I95, "")</f>
        <v>0.67270101150350325</v>
      </c>
      <c r="K95" s="72">
        <f>_xlfn.IFNA(SUM('Stata dataset (real)'!Q95, 'Stata dataset (real)'!T95)/$I95, "")</f>
        <v>0.7482828565953924</v>
      </c>
      <c r="L95" s="72">
        <f>_xlfn.IFNA('Stata dataset (real)'!AA95*1000/ 'Interface real'!I95,  "")</f>
        <v>489.75748815967665</v>
      </c>
      <c r="M95" s="72" t="str">
        <f>_xlfn.IFNA('Stata dataset (real)'!U95, "")</f>
        <v/>
      </c>
      <c r="N95" s="72" t="str">
        <f>_xlfn.IFNA('Stata dataset (real)'!Z95, "")</f>
        <v/>
      </c>
      <c r="O95" s="72">
        <f>IF('Interface real'!C95 = "2019-20", 1, 0)</f>
        <v>0</v>
      </c>
      <c r="P95" s="72">
        <f t="shared" si="7"/>
        <v>0</v>
      </c>
    </row>
    <row r="96" spans="1:16" x14ac:dyDescent="0.4">
      <c r="A96" s="63" t="str">
        <f t="shared" si="4"/>
        <v>SVE30</v>
      </c>
      <c r="B96" s="63" t="s">
        <v>433</v>
      </c>
      <c r="C96" s="160" t="s">
        <v>522</v>
      </c>
      <c r="D96" s="72">
        <f>_xlfn.IFNA(SUM('Stata dataset (real)'!E96:K96, 'Stata dataset (real)'!AB96, 'Stata dataset (real)'!AD96),"")</f>
        <v>143.11737101964792</v>
      </c>
      <c r="E96" s="72">
        <f>_xlfn.IFNA('Stata dataset (real)'!F96+'Stata dataset (real)'!G96, "")</f>
        <v>56.49</v>
      </c>
      <c r="F96" s="72">
        <f t="shared" si="5"/>
        <v>86.62737101964791</v>
      </c>
      <c r="G96" s="72">
        <f>_xlfn.IFNA(SUM('Stata dataset (real)'!E96:K96, 'Stata dataset (real)'!AC96, 'Stata dataset (real)'!AD96), "")</f>
        <v>139.86411186501681</v>
      </c>
      <c r="H96" s="72">
        <f t="shared" si="6"/>
        <v>83.3741118650168</v>
      </c>
      <c r="I96" s="72">
        <f>_xlfn.IFNA(SUM('Stata dataset (real)'!O96:T96), "")</f>
        <v>4356.647270262135</v>
      </c>
      <c r="J96" s="72">
        <f>_xlfn.IFNA(SUM('Stata dataset (real)'!R96, 'Stata dataset (real)'!S96, 'Stata dataset (real)'!T96)/'Interface real'!$I96, "")</f>
        <v>0.70124856041428241</v>
      </c>
      <c r="K96" s="72">
        <f>_xlfn.IFNA(SUM('Stata dataset (real)'!Q96, 'Stata dataset (real)'!T96)/$I96, "")</f>
        <v>0.74675667112586319</v>
      </c>
      <c r="L96" s="72">
        <f>_xlfn.IFNA('Stata dataset (real)'!AA96*1000/ 'Interface real'!I96,  "")</f>
        <v>482.73686596021463</v>
      </c>
      <c r="M96" s="72" t="str">
        <f>_xlfn.IFNA('Stata dataset (real)'!U96, "")</f>
        <v/>
      </c>
      <c r="N96" s="72" t="str">
        <f>_xlfn.IFNA('Stata dataset (real)'!Z96, "")</f>
        <v/>
      </c>
      <c r="O96" s="72">
        <f>IF('Interface real'!C96 = "2019-20", 1, 0)</f>
        <v>0</v>
      </c>
      <c r="P96" s="72">
        <f t="shared" si="7"/>
        <v>0</v>
      </c>
    </row>
    <row r="97" spans="1:16" x14ac:dyDescent="0.4">
      <c r="A97" s="63" t="str">
        <f t="shared" si="4"/>
        <v>SVT14</v>
      </c>
      <c r="B97" s="63" t="s">
        <v>313</v>
      </c>
      <c r="C97" s="63" t="s">
        <v>243</v>
      </c>
      <c r="D97" s="72">
        <f>_xlfn.IFNA(SUM('Stata dataset (real)'!E97:K97, 'Stata dataset (real)'!AB97, 'Stata dataset (real)'!AD97),"")</f>
        <v>137.92552860042932</v>
      </c>
      <c r="E97" s="72">
        <f>_xlfn.IFNA('Stata dataset (real)'!F97+'Stata dataset (real)'!G97, "")</f>
        <v>44.923935091277883</v>
      </c>
      <c r="F97" s="72">
        <f t="shared" si="5"/>
        <v>93.001593509151434</v>
      </c>
      <c r="G97" s="72">
        <f>_xlfn.IFNA(SUM('Stata dataset (real)'!E97:K97, 'Stata dataset (real)'!AC97, 'Stata dataset (real)'!AD97), "")</f>
        <v>137.42200591232961</v>
      </c>
      <c r="H97" s="72">
        <f t="shared" si="6"/>
        <v>92.498070821051726</v>
      </c>
      <c r="I97" s="72">
        <f>_xlfn.IFNA(SUM('Stata dataset (real)'!O97:T97), "")</f>
        <v>3848.9540000000002</v>
      </c>
      <c r="J97" s="72">
        <f>_xlfn.IFNA(SUM('Stata dataset (real)'!R97, 'Stata dataset (real)'!S97, 'Stata dataset (real)'!T97)/'Interface real'!$I97, "")</f>
        <v>0.37587692656238547</v>
      </c>
      <c r="K97" s="72">
        <f>_xlfn.IFNA(SUM('Stata dataset (real)'!Q97, 'Stata dataset (real)'!T97)/$I97, "")</f>
        <v>0.75016017338736696</v>
      </c>
      <c r="L97" s="72">
        <f>_xlfn.IFNA('Stata dataset (real)'!AA97*1000/ 'Interface real'!I97,  "")</f>
        <v>367.35378852080299</v>
      </c>
      <c r="M97" s="72">
        <f>_xlfn.IFNA('Stata dataset (real)'!U97, "")</f>
        <v>27.185681994028286</v>
      </c>
      <c r="N97" s="72">
        <f>_xlfn.IFNA('Stata dataset (real)'!Z97, "")</f>
        <v>15.612119338611013</v>
      </c>
      <c r="O97" s="72">
        <f>IF('Interface real'!C97 = "2019-20", 1, 0)</f>
        <v>0</v>
      </c>
      <c r="P97" s="72">
        <f t="shared" si="7"/>
        <v>0</v>
      </c>
    </row>
    <row r="98" spans="1:16" x14ac:dyDescent="0.4">
      <c r="A98" s="63" t="str">
        <f t="shared" si="4"/>
        <v>SVT15</v>
      </c>
      <c r="B98" s="63" t="s">
        <v>313</v>
      </c>
      <c r="C98" s="63" t="s">
        <v>245</v>
      </c>
      <c r="D98" s="72">
        <f>_xlfn.IFNA(SUM('Stata dataset (real)'!E98:K98, 'Stata dataset (real)'!AB98, 'Stata dataset (real)'!AD98),"")</f>
        <v>136.69003363882024</v>
      </c>
      <c r="E98" s="72">
        <f>_xlfn.IFNA('Stata dataset (real)'!F98+'Stata dataset (real)'!G98, "")</f>
        <v>44.047004261719735</v>
      </c>
      <c r="F98" s="72">
        <f t="shared" si="5"/>
        <v>92.643029377100504</v>
      </c>
      <c r="G98" s="72">
        <f>_xlfn.IFNA(SUM('Stata dataset (real)'!E98:K98, 'Stata dataset (real)'!AC98, 'Stata dataset (real)'!AD98), "")</f>
        <v>136.69373440107697</v>
      </c>
      <c r="H98" s="72">
        <f t="shared" si="6"/>
        <v>92.646730139357231</v>
      </c>
      <c r="I98" s="72">
        <f>_xlfn.IFNA(SUM('Stata dataset (real)'!O98:T98), "")</f>
        <v>3866.2940000000003</v>
      </c>
      <c r="J98" s="72">
        <f>_xlfn.IFNA(SUM('Stata dataset (real)'!R98, 'Stata dataset (real)'!S98, 'Stata dataset (real)'!T98)/'Interface real'!$I98, "")</f>
        <v>0.39056897897573228</v>
      </c>
      <c r="K98" s="72">
        <f>_xlfn.IFNA(SUM('Stata dataset (real)'!Q98, 'Stata dataset (real)'!T98)/$I98, "")</f>
        <v>0.75019644134667451</v>
      </c>
      <c r="L98" s="72">
        <f>_xlfn.IFNA('Stata dataset (real)'!AA98*1000/ 'Interface real'!I98,  "")</f>
        <v>372.66426052390165</v>
      </c>
      <c r="M98" s="72">
        <f>_xlfn.IFNA('Stata dataset (real)'!U98, "")</f>
        <v>27.398651661250131</v>
      </c>
      <c r="N98" s="72">
        <f>_xlfn.IFNA('Stata dataset (real)'!Z98, "")</f>
        <v>15.6173837721302</v>
      </c>
      <c r="O98" s="72">
        <f>IF('Interface real'!C98 = "2019-20", 1, 0)</f>
        <v>0</v>
      </c>
      <c r="P98" s="72">
        <f t="shared" si="7"/>
        <v>0</v>
      </c>
    </row>
    <row r="99" spans="1:16" x14ac:dyDescent="0.4">
      <c r="A99" s="63" t="str">
        <f t="shared" si="4"/>
        <v>SVT16</v>
      </c>
      <c r="B99" s="63" t="s">
        <v>313</v>
      </c>
      <c r="C99" s="63" t="s">
        <v>247</v>
      </c>
      <c r="D99" s="72">
        <f>_xlfn.IFNA(SUM('Stata dataset (real)'!E99:K99, 'Stata dataset (real)'!AB99, 'Stata dataset (real)'!AD99),"")</f>
        <v>115.76150504930908</v>
      </c>
      <c r="E99" s="72">
        <f>_xlfn.IFNA('Stata dataset (real)'!F99+'Stata dataset (real)'!G99, "")</f>
        <v>33.285125207986681</v>
      </c>
      <c r="F99" s="72">
        <f t="shared" si="5"/>
        <v>82.476379841322398</v>
      </c>
      <c r="G99" s="72">
        <f>_xlfn.IFNA(SUM('Stata dataset (real)'!E99:K99, 'Stata dataset (real)'!AC99, 'Stata dataset (real)'!AD99), "")</f>
        <v>117.81382109461217</v>
      </c>
      <c r="H99" s="72">
        <f t="shared" si="6"/>
        <v>84.528695886625485</v>
      </c>
      <c r="I99" s="72">
        <f>_xlfn.IFNA(SUM('Stata dataset (real)'!O99:T99), "")</f>
        <v>3948.2460000000001</v>
      </c>
      <c r="J99" s="72">
        <f>_xlfn.IFNA(SUM('Stata dataset (real)'!R99, 'Stata dataset (real)'!S99, 'Stata dataset (real)'!T99)/'Interface real'!$I99, "")</f>
        <v>0.42032335371200275</v>
      </c>
      <c r="K99" s="72">
        <f>_xlfn.IFNA(SUM('Stata dataset (real)'!Q99, 'Stata dataset (real)'!T99)/$I99, "")</f>
        <v>0.75494764004066617</v>
      </c>
      <c r="L99" s="72">
        <f>_xlfn.IFNA('Stata dataset (real)'!AA99*1000/ 'Interface real'!I99,  "")</f>
        <v>348.17155508223681</v>
      </c>
      <c r="M99" s="72">
        <f>_xlfn.IFNA('Stata dataset (real)'!U99, "")</f>
        <v>27.197169396611073</v>
      </c>
      <c r="N99" s="72">
        <f>_xlfn.IFNA('Stata dataset (real)'!Z99, "")</f>
        <v>15.63233325759823</v>
      </c>
      <c r="O99" s="72">
        <f>IF('Interface real'!C99 = "2019-20", 1, 0)</f>
        <v>0</v>
      </c>
      <c r="P99" s="72">
        <f t="shared" si="7"/>
        <v>0</v>
      </c>
    </row>
    <row r="100" spans="1:16" x14ac:dyDescent="0.4">
      <c r="A100" s="63" t="str">
        <f t="shared" si="4"/>
        <v>SVT17</v>
      </c>
      <c r="B100" s="63" t="s">
        <v>313</v>
      </c>
      <c r="C100" s="63" t="s">
        <v>249</v>
      </c>
      <c r="D100" s="72">
        <f>_xlfn.IFNA(SUM('Stata dataset (real)'!E100:K100, 'Stata dataset (real)'!AB100, 'Stata dataset (real)'!AD100),"")</f>
        <v>108.21021319451496</v>
      </c>
      <c r="E100" s="72">
        <f>_xlfn.IFNA('Stata dataset (real)'!F100+'Stata dataset (real)'!G100, "")</f>
        <v>33.786827656955268</v>
      </c>
      <c r="F100" s="72">
        <f t="shared" si="5"/>
        <v>74.423385537559696</v>
      </c>
      <c r="G100" s="72">
        <f>_xlfn.IFNA(SUM('Stata dataset (real)'!E100:K100, 'Stata dataset (real)'!AC100, 'Stata dataset (real)'!AD100), "")</f>
        <v>111.53484838945276</v>
      </c>
      <c r="H100" s="72">
        <f t="shared" si="6"/>
        <v>77.748020732497494</v>
      </c>
      <c r="I100" s="72">
        <f>_xlfn.IFNA(SUM('Stata dataset (real)'!O100:T100), "")</f>
        <v>3979.8119999999999</v>
      </c>
      <c r="J100" s="72">
        <f>_xlfn.IFNA(SUM('Stata dataset (real)'!R100, 'Stata dataset (real)'!S100, 'Stata dataset (real)'!T100)/'Interface real'!$I100, "")</f>
        <v>0.41812050418461977</v>
      </c>
      <c r="K100" s="72">
        <f>_xlfn.IFNA(SUM('Stata dataset (real)'!Q100, 'Stata dataset (real)'!T100)/$I100, "")</f>
        <v>0.7374702624144055</v>
      </c>
      <c r="L100" s="72">
        <f>_xlfn.IFNA('Stata dataset (real)'!AA100*1000/ 'Interface real'!I100,  "")</f>
        <v>346.63825378387628</v>
      </c>
      <c r="M100" s="72">
        <f>_xlfn.IFNA('Stata dataset (real)'!U100, "")</f>
        <v>26.624784141415653</v>
      </c>
      <c r="N100" s="72">
        <f>_xlfn.IFNA('Stata dataset (real)'!Z100, "")</f>
        <v>15.207912803876452</v>
      </c>
      <c r="O100" s="72">
        <f>IF('Interface real'!C100 = "2019-20", 1, 0)</f>
        <v>0</v>
      </c>
      <c r="P100" s="72">
        <f t="shared" si="7"/>
        <v>0</v>
      </c>
    </row>
    <row r="101" spans="1:16" x14ac:dyDescent="0.4">
      <c r="A101" s="63" t="str">
        <f t="shared" si="4"/>
        <v>SVT18</v>
      </c>
      <c r="B101" s="63" t="s">
        <v>313</v>
      </c>
      <c r="C101" s="63" t="s">
        <v>251</v>
      </c>
      <c r="D101" s="72">
        <f>_xlfn.IFNA(SUM('Stata dataset (real)'!E101:K101, 'Stata dataset (real)'!AB101, 'Stata dataset (real)'!AD101),"")</f>
        <v>119.12201849976051</v>
      </c>
      <c r="E101" s="72">
        <f>_xlfn.IFNA('Stata dataset (real)'!F101+'Stata dataset (real)'!G101, "")</f>
        <v>43.704683351991036</v>
      </c>
      <c r="F101" s="72">
        <f t="shared" si="5"/>
        <v>75.417335147769478</v>
      </c>
      <c r="G101" s="72">
        <f>_xlfn.IFNA(SUM('Stata dataset (real)'!E101:K101, 'Stata dataset (real)'!AC101, 'Stata dataset (real)'!AD101), "")</f>
        <v>118.25073450443062</v>
      </c>
      <c r="H101" s="72">
        <f t="shared" si="6"/>
        <v>74.546051152439588</v>
      </c>
      <c r="I101" s="72">
        <f>_xlfn.IFNA(SUM('Stata dataset (real)'!O101:T101), "")</f>
        <v>4019.8680000000004</v>
      </c>
      <c r="J101" s="72">
        <f>_xlfn.IFNA(SUM('Stata dataset (real)'!R101, 'Stata dataset (real)'!S101, 'Stata dataset (real)'!T101)/'Interface real'!$I101, "")</f>
        <v>0.43218633049642419</v>
      </c>
      <c r="K101" s="72">
        <f>_xlfn.IFNA(SUM('Stata dataset (real)'!Q101, 'Stata dataset (real)'!T101)/$I101, "")</f>
        <v>0.73797074928828499</v>
      </c>
      <c r="L101" s="72">
        <f>_xlfn.IFNA('Stata dataset (real)'!AA101*1000/ 'Interface real'!I101,  "")</f>
        <v>339.77774225344348</v>
      </c>
      <c r="M101" s="72">
        <f>_xlfn.IFNA('Stata dataset (real)'!U101, "")</f>
        <v>26.341244542632804</v>
      </c>
      <c r="N101" s="72">
        <f>_xlfn.IFNA('Stata dataset (real)'!Z101, "")</f>
        <v>14.773897142298145</v>
      </c>
      <c r="O101" s="72">
        <f>IF('Interface real'!C101 = "2019-20", 1, 0)</f>
        <v>0</v>
      </c>
      <c r="P101" s="72">
        <f t="shared" si="7"/>
        <v>0</v>
      </c>
    </row>
    <row r="102" spans="1:16" x14ac:dyDescent="0.4">
      <c r="A102" s="63" t="str">
        <f t="shared" si="4"/>
        <v>SVT19</v>
      </c>
      <c r="B102" s="63" t="s">
        <v>313</v>
      </c>
      <c r="C102" s="63" t="s">
        <v>253</v>
      </c>
      <c r="D102" s="72">
        <f>_xlfn.IFNA(SUM('Stata dataset (real)'!E102:K102, 'Stata dataset (real)'!AB102, 'Stata dataset (real)'!AD102),"")</f>
        <v>125.16208980781713</v>
      </c>
      <c r="E102" s="72">
        <f>_xlfn.IFNA('Stata dataset (real)'!F102+'Stata dataset (real)'!G102, "")</f>
        <v>35.250108048856866</v>
      </c>
      <c r="F102" s="72">
        <f t="shared" si="5"/>
        <v>89.911981758960252</v>
      </c>
      <c r="G102" s="72">
        <f>_xlfn.IFNA(SUM('Stata dataset (real)'!E102:K102, 'Stata dataset (real)'!AC102, 'Stata dataset (real)'!AD102), "")</f>
        <v>121.37491100687791</v>
      </c>
      <c r="H102" s="72">
        <f t="shared" si="6"/>
        <v>86.124802958021036</v>
      </c>
      <c r="I102" s="72">
        <f>_xlfn.IFNA(SUM('Stata dataset (real)'!O102:T102), "")</f>
        <v>3987.3345000000031</v>
      </c>
      <c r="J102" s="72">
        <f>_xlfn.IFNA(SUM('Stata dataset (real)'!R102, 'Stata dataset (real)'!S102, 'Stata dataset (real)'!T102)/'Interface real'!$I102, "")</f>
        <v>0.44968232119310075</v>
      </c>
      <c r="K102" s="72">
        <f>_xlfn.IFNA(SUM('Stata dataset (real)'!Q102, 'Stata dataset (real)'!T102)/$I102, "")</f>
        <v>0.74924480669145455</v>
      </c>
      <c r="L102" s="72">
        <f>_xlfn.IFNA('Stata dataset (real)'!AA102*1000/ 'Interface real'!I102,  "")</f>
        <v>351.65476695966237</v>
      </c>
      <c r="M102" s="72">
        <f>_xlfn.IFNA('Stata dataset (real)'!U102, "")</f>
        <v>25.474439922511671</v>
      </c>
      <c r="N102" s="72">
        <f>_xlfn.IFNA('Stata dataset (real)'!Z102, "")</f>
        <v>14.350152506870581</v>
      </c>
      <c r="O102" s="72">
        <f>IF('Interface real'!C102 = "2019-20", 1, 0)</f>
        <v>0</v>
      </c>
      <c r="P102" s="72">
        <f t="shared" si="7"/>
        <v>0</v>
      </c>
    </row>
    <row r="103" spans="1:16" x14ac:dyDescent="0.4">
      <c r="A103" s="63" t="str">
        <f t="shared" si="4"/>
        <v>SWT14</v>
      </c>
      <c r="B103" s="63" t="s">
        <v>325</v>
      </c>
      <c r="C103" s="63" t="s">
        <v>243</v>
      </c>
      <c r="D103" s="72">
        <f>_xlfn.IFNA(SUM('Stata dataset (real)'!E103:K103, 'Stata dataset (real)'!AB103, 'Stata dataset (real)'!AD103),"")</f>
        <v>38.303540351064413</v>
      </c>
      <c r="E103" s="72">
        <f>_xlfn.IFNA('Stata dataset (real)'!F103+'Stata dataset (real)'!G103, "")</f>
        <v>20.964503042596345</v>
      </c>
      <c r="F103" s="72">
        <f t="shared" si="5"/>
        <v>17.339037308468068</v>
      </c>
      <c r="G103" s="72">
        <f>_xlfn.IFNA(SUM('Stata dataset (real)'!E103:K103, 'Stata dataset (real)'!AC103, 'Stata dataset (real)'!AD103), "")</f>
        <v>38.1074868788412</v>
      </c>
      <c r="H103" s="72">
        <f t="shared" si="6"/>
        <v>17.142983836244856</v>
      </c>
      <c r="I103" s="72">
        <f>_xlfn.IFNA(SUM('Stata dataset (real)'!O103:T103), "")</f>
        <v>715.63400000000001</v>
      </c>
      <c r="J103" s="72">
        <f>_xlfn.IFNA(SUM('Stata dataset (real)'!R103, 'Stata dataset (real)'!S103, 'Stata dataset (real)'!T103)/'Interface real'!$I103, "")</f>
        <v>0.75974171154528714</v>
      </c>
      <c r="K103" s="72">
        <f>_xlfn.IFNA(SUM('Stata dataset (real)'!Q103, 'Stata dataset (real)'!T103)/$I103, "")</f>
        <v>0.91042907407976714</v>
      </c>
      <c r="L103" s="72">
        <f>_xlfn.IFNA('Stata dataset (real)'!AA103*1000/ 'Interface real'!I103,  "")</f>
        <v>688.24903730355345</v>
      </c>
      <c r="M103" s="72">
        <f>_xlfn.IFNA('Stata dataset (real)'!U103, "")</f>
        <v>21.560837848844542</v>
      </c>
      <c r="N103" s="72">
        <f>_xlfn.IFNA('Stata dataset (real)'!Z103, "")</f>
        <v>13.392561352891541</v>
      </c>
      <c r="O103" s="72">
        <f>IF('Interface real'!C103 = "2019-20", 1, 0)</f>
        <v>0</v>
      </c>
      <c r="P103" s="72">
        <f t="shared" si="7"/>
        <v>0</v>
      </c>
    </row>
    <row r="104" spans="1:16" x14ac:dyDescent="0.4">
      <c r="A104" s="63" t="str">
        <f t="shared" si="4"/>
        <v>SWT15</v>
      </c>
      <c r="B104" s="63" t="s">
        <v>325</v>
      </c>
      <c r="C104" s="63" t="s">
        <v>245</v>
      </c>
      <c r="D104" s="72">
        <f>_xlfn.IFNA(SUM('Stata dataset (real)'!E104:K104, 'Stata dataset (real)'!AB104, 'Stata dataset (real)'!AD104),"")</f>
        <v>38.076269392976513</v>
      </c>
      <c r="E104" s="72">
        <f>_xlfn.IFNA('Stata dataset (real)'!F104+'Stata dataset (real)'!G104, "")</f>
        <v>19.892712877078633</v>
      </c>
      <c r="F104" s="72">
        <f t="shared" si="5"/>
        <v>18.18355651589788</v>
      </c>
      <c r="G104" s="72">
        <f>_xlfn.IFNA(SUM('Stata dataset (real)'!E104:K104, 'Stata dataset (real)'!AC104, 'Stata dataset (real)'!AD104), "")</f>
        <v>37.986047860821358</v>
      </c>
      <c r="H104" s="72">
        <f t="shared" si="6"/>
        <v>18.093334983742725</v>
      </c>
      <c r="I104" s="72">
        <f>_xlfn.IFNA(SUM('Stata dataset (real)'!O104:T104), "")</f>
        <v>720.17700000000002</v>
      </c>
      <c r="J104" s="72">
        <f>_xlfn.IFNA(SUM('Stata dataset (real)'!R104, 'Stata dataset (real)'!S104, 'Stata dataset (real)'!T104)/'Interface real'!$I104, "")</f>
        <v>0.7733668250999407</v>
      </c>
      <c r="K104" s="72">
        <f>_xlfn.IFNA(SUM('Stata dataset (real)'!Q104, 'Stata dataset (real)'!T104)/$I104, "")</f>
        <v>0.91189943583313549</v>
      </c>
      <c r="L104" s="72">
        <f>_xlfn.IFNA('Stata dataset (real)'!AA104*1000/ 'Interface real'!I104,  "")</f>
        <v>690.55383108327067</v>
      </c>
      <c r="M104" s="72">
        <f>_xlfn.IFNA('Stata dataset (real)'!U104, "")</f>
        <v>21.486762156609778</v>
      </c>
      <c r="N104" s="72">
        <f>_xlfn.IFNA('Stata dataset (real)'!Z104, "")</f>
        <v>13.386118326019847</v>
      </c>
      <c r="O104" s="72">
        <f>IF('Interface real'!C104 = "2019-20", 1, 0)</f>
        <v>0</v>
      </c>
      <c r="P104" s="72">
        <f t="shared" si="7"/>
        <v>0</v>
      </c>
    </row>
    <row r="105" spans="1:16" x14ac:dyDescent="0.4">
      <c r="A105" s="63" t="str">
        <f t="shared" si="4"/>
        <v>SWT16</v>
      </c>
      <c r="B105" s="63" t="s">
        <v>325</v>
      </c>
      <c r="C105" s="63" t="s">
        <v>247</v>
      </c>
      <c r="D105" s="72">
        <f>_xlfn.IFNA(SUM('Stata dataset (real)'!E105:K105, 'Stata dataset (real)'!AB105, 'Stata dataset (real)'!AD105),"")</f>
        <v>38.78131106420993</v>
      </c>
      <c r="E105" s="72">
        <f>_xlfn.IFNA('Stata dataset (real)'!F105+'Stata dataset (real)'!G105, "")</f>
        <v>18.531180532445923</v>
      </c>
      <c r="F105" s="72">
        <f t="shared" si="5"/>
        <v>20.250130531764007</v>
      </c>
      <c r="G105" s="72">
        <f>_xlfn.IFNA(SUM('Stata dataset (real)'!E105:K105, 'Stata dataset (real)'!AC105, 'Stata dataset (real)'!AD105), "")</f>
        <v>39.064121859438366</v>
      </c>
      <c r="H105" s="72">
        <f t="shared" si="6"/>
        <v>20.532941326992443</v>
      </c>
      <c r="I105" s="72">
        <f>_xlfn.IFNA(SUM('Stata dataset (real)'!O105:T105), "")</f>
        <v>735.62900000000002</v>
      </c>
      <c r="J105" s="72">
        <f>_xlfn.IFNA(SUM('Stata dataset (real)'!R105, 'Stata dataset (real)'!S105, 'Stata dataset (real)'!T105)/'Interface real'!$I105, "")</f>
        <v>0.78370075132981443</v>
      </c>
      <c r="K105" s="72">
        <f>_xlfn.IFNA(SUM('Stata dataset (real)'!Q105, 'Stata dataset (real)'!T105)/$I105, "")</f>
        <v>0.90045253789614066</v>
      </c>
      <c r="L105" s="72">
        <f>_xlfn.IFNA('Stata dataset (real)'!AA105*1000/ 'Interface real'!I105,  "")</f>
        <v>631.72032643263253</v>
      </c>
      <c r="M105" s="72">
        <f>_xlfn.IFNA('Stata dataset (real)'!U105, "")</f>
        <v>21.22756846102093</v>
      </c>
      <c r="N105" s="72">
        <f>_xlfn.IFNA('Stata dataset (real)'!Z105, "")</f>
        <v>13.382641815814436</v>
      </c>
      <c r="O105" s="72">
        <f>IF('Interface real'!C105 = "2019-20", 1, 0)</f>
        <v>0</v>
      </c>
      <c r="P105" s="72">
        <f t="shared" si="7"/>
        <v>0</v>
      </c>
    </row>
    <row r="106" spans="1:16" x14ac:dyDescent="0.4">
      <c r="A106" s="63" t="str">
        <f t="shared" si="4"/>
        <v>SWB14</v>
      </c>
      <c r="B106" s="63" t="s">
        <v>337</v>
      </c>
      <c r="C106" s="63" t="s">
        <v>243</v>
      </c>
      <c r="D106" s="72">
        <f>_xlfn.IFNA(SUM('Stata dataset (real)'!E106:K106, 'Stata dataset (real)'!AB106, 'Stata dataset (real)'!AD106),"")</f>
        <v>44.663126690331282</v>
      </c>
      <c r="E106" s="72">
        <f>_xlfn.IFNA('Stata dataset (real)'!F106+'Stata dataset (real)'!G106, "")</f>
        <v>21.91788877620013</v>
      </c>
      <c r="F106" s="72">
        <f t="shared" si="5"/>
        <v>22.745237914131152</v>
      </c>
      <c r="G106" s="72">
        <f>_xlfn.IFNA(SUM('Stata dataset (real)'!E106:K106, 'Stata dataset (real)'!AC106, 'Stata dataset (real)'!AD106), "")</f>
        <v>44.17633728256191</v>
      </c>
      <c r="H106" s="72">
        <f t="shared" si="6"/>
        <v>22.258448506361781</v>
      </c>
      <c r="I106" s="72">
        <f>_xlfn.IFNA(SUM('Stata dataset (real)'!O106:T106), "")</f>
        <v>901.54500000000007</v>
      </c>
      <c r="J106" s="72">
        <f>_xlfn.IFNA(SUM('Stata dataset (real)'!R106, 'Stata dataset (real)'!S106, 'Stata dataset (real)'!T106)/'Interface real'!$I106, "")</f>
        <v>0.73532546905589857</v>
      </c>
      <c r="K106" s="72">
        <f>_xlfn.IFNA(SUM('Stata dataset (real)'!Q106, 'Stata dataset (real)'!T106)/$I106, "")</f>
        <v>0.72268605560454557</v>
      </c>
      <c r="L106" s="72">
        <f>_xlfn.IFNA('Stata dataset (real)'!AA106*1000/ 'Interface real'!I106,  "")</f>
        <v>587.36512051588784</v>
      </c>
      <c r="M106" s="72">
        <f>_xlfn.IFNA('Stata dataset (real)'!U106, "")</f>
        <v>21.488410278292019</v>
      </c>
      <c r="N106" s="72">
        <f>_xlfn.IFNA('Stata dataset (real)'!Z106, "")</f>
        <v>13.006069996198216</v>
      </c>
      <c r="O106" s="72">
        <f>IF('Interface real'!C106 = "2019-20", 1, 0)</f>
        <v>0</v>
      </c>
      <c r="P106" s="72">
        <f t="shared" si="7"/>
        <v>0</v>
      </c>
    </row>
    <row r="107" spans="1:16" x14ac:dyDescent="0.4">
      <c r="A107" s="63" t="str">
        <f t="shared" si="4"/>
        <v>SWB15</v>
      </c>
      <c r="B107" s="63" t="s">
        <v>337</v>
      </c>
      <c r="C107" s="63" t="s">
        <v>245</v>
      </c>
      <c r="D107" s="72">
        <f>_xlfn.IFNA(SUM('Stata dataset (real)'!E107:K107, 'Stata dataset (real)'!AB107, 'Stata dataset (real)'!AD107),"")</f>
        <v>44.491175733266481</v>
      </c>
      <c r="E107" s="72">
        <f>_xlfn.IFNA('Stata dataset (real)'!F107+'Stata dataset (real)'!G107, "")</f>
        <v>20.941451073786244</v>
      </c>
      <c r="F107" s="72">
        <f t="shared" si="5"/>
        <v>23.549724659480237</v>
      </c>
      <c r="G107" s="72">
        <f>_xlfn.IFNA(SUM('Stata dataset (real)'!E107:K107, 'Stata dataset (real)'!AC107, 'Stata dataset (real)'!AD107), "")</f>
        <v>44.141895439731982</v>
      </c>
      <c r="H107" s="72">
        <f t="shared" si="6"/>
        <v>23.200444365945739</v>
      </c>
      <c r="I107" s="72">
        <f>_xlfn.IFNA(SUM('Stata dataset (real)'!O107:T107), "")</f>
        <v>906.697</v>
      </c>
      <c r="J107" s="72">
        <f>_xlfn.IFNA(SUM('Stata dataset (real)'!R107, 'Stata dataset (real)'!S107, 'Stata dataset (real)'!T107)/'Interface real'!$I107, "")</f>
        <v>0.74985469236139535</v>
      </c>
      <c r="K107" s="72">
        <f>_xlfn.IFNA(SUM('Stata dataset (real)'!Q107, 'Stata dataset (real)'!T107)/$I107, "")</f>
        <v>0.72430922347818516</v>
      </c>
      <c r="L107" s="72">
        <f>_xlfn.IFNA('Stata dataset (real)'!AA107*1000/ 'Interface real'!I107,  "")</f>
        <v>589.60040291323583</v>
      </c>
      <c r="M107" s="72">
        <f>_xlfn.IFNA('Stata dataset (real)'!U107, "")</f>
        <v>21.411366318085641</v>
      </c>
      <c r="N107" s="72">
        <f>_xlfn.IFNA('Stata dataset (real)'!Z107, "")</f>
        <v>13.00232888736427</v>
      </c>
      <c r="O107" s="72">
        <f>IF('Interface real'!C107 = "2019-20", 1, 0)</f>
        <v>0</v>
      </c>
      <c r="P107" s="72">
        <f t="shared" si="7"/>
        <v>0</v>
      </c>
    </row>
    <row r="108" spans="1:16" x14ac:dyDescent="0.4">
      <c r="A108" s="63" t="str">
        <f t="shared" si="4"/>
        <v>SWB16</v>
      </c>
      <c r="B108" s="63" t="s">
        <v>337</v>
      </c>
      <c r="C108" s="63" t="s">
        <v>247</v>
      </c>
      <c r="D108" s="72">
        <f>_xlfn.IFNA(SUM('Stata dataset (real)'!E108:K108, 'Stata dataset (real)'!AB108, 'Stata dataset (real)'!AD108),"")</f>
        <v>44.308512063227944</v>
      </c>
      <c r="E108" s="72">
        <f>_xlfn.IFNA('Stata dataset (real)'!F108+'Stata dataset (real)'!G108, "")</f>
        <v>19.442630615640599</v>
      </c>
      <c r="F108" s="72">
        <f t="shared" si="5"/>
        <v>24.865881447587345</v>
      </c>
      <c r="G108" s="72">
        <f>_xlfn.IFNA(SUM('Stata dataset (real)'!E108:K108, 'Stata dataset (real)'!AC108, 'Stata dataset (real)'!AD108), "")</f>
        <v>44.437379178641649</v>
      </c>
      <c r="H108" s="72">
        <f t="shared" si="6"/>
        <v>24.99474856300105</v>
      </c>
      <c r="I108" s="72">
        <f>_xlfn.IFNA(SUM('Stata dataset (real)'!O108:T108), "")</f>
        <v>922.44900000000007</v>
      </c>
      <c r="J108" s="72">
        <f>_xlfn.IFNA(SUM('Stata dataset (real)'!R108, 'Stata dataset (real)'!S108, 'Stata dataset (real)'!T108)/'Interface real'!$I108, "")</f>
        <v>0.7629939432965942</v>
      </c>
      <c r="K108" s="72">
        <f>_xlfn.IFNA(SUM('Stata dataset (real)'!Q108, 'Stata dataset (real)'!T108)/$I108, "")</f>
        <v>0.71808739561753554</v>
      </c>
      <c r="L108" s="72">
        <f>_xlfn.IFNA('Stata dataset (real)'!AA108*1000/ 'Interface real'!I108,  "")</f>
        <v>537.40569650763382</v>
      </c>
      <c r="M108" s="72">
        <f>_xlfn.IFNA('Stata dataset (real)'!U108, "")</f>
        <v>21.143464817334085</v>
      </c>
      <c r="N108" s="72">
        <f>_xlfn.IFNA('Stata dataset (real)'!Z108, "")</f>
        <v>13.001083770412025</v>
      </c>
      <c r="O108" s="72">
        <f>IF('Interface real'!C108 = "2019-20", 1, 0)</f>
        <v>0</v>
      </c>
      <c r="P108" s="72">
        <f t="shared" si="7"/>
        <v>0</v>
      </c>
    </row>
    <row r="109" spans="1:16" x14ac:dyDescent="0.4">
      <c r="A109" s="63" t="str">
        <f t="shared" si="4"/>
        <v>SWB17</v>
      </c>
      <c r="B109" s="63" t="s">
        <v>337</v>
      </c>
      <c r="C109" s="63" t="s">
        <v>249</v>
      </c>
      <c r="D109" s="72">
        <f>_xlfn.IFNA(SUM('Stata dataset (real)'!E109:K109, 'Stata dataset (real)'!AB109, 'Stata dataset (real)'!AD109),"")</f>
        <v>40.193274517849801</v>
      </c>
      <c r="E109" s="72">
        <f>_xlfn.IFNA('Stata dataset (real)'!F109+'Stata dataset (real)'!G109, "")</f>
        <v>17.040639720968397</v>
      </c>
      <c r="F109" s="72">
        <f t="shared" si="5"/>
        <v>23.152634796881404</v>
      </c>
      <c r="G109" s="72">
        <f>_xlfn.IFNA(SUM('Stata dataset (real)'!E109:K109, 'Stata dataset (real)'!AC109, 'Stata dataset (real)'!AD109), "")</f>
        <v>39.967781512291552</v>
      </c>
      <c r="H109" s="72">
        <f t="shared" si="6"/>
        <v>22.927141791323155</v>
      </c>
      <c r="I109" s="72">
        <f>_xlfn.IFNA(SUM('Stata dataset (real)'!O109:T109), "")</f>
        <v>939.37899999999991</v>
      </c>
      <c r="J109" s="72">
        <f>_xlfn.IFNA(SUM('Stata dataset (real)'!R109, 'Stata dataset (real)'!S109, 'Stata dataset (real)'!T109)/'Interface real'!$I109, "")</f>
        <v>0.78863802575957098</v>
      </c>
      <c r="K109" s="72">
        <f>_xlfn.IFNA(SUM('Stata dataset (real)'!Q109, 'Stata dataset (real)'!T109)/$I109, "")</f>
        <v>0.71842461881732511</v>
      </c>
      <c r="L109" s="72">
        <f>_xlfn.IFNA('Stata dataset (real)'!AA109*1000/ 'Interface real'!I109,  "")</f>
        <v>533.91993607028621</v>
      </c>
      <c r="M109" s="72">
        <f>_xlfn.IFNA('Stata dataset (real)'!U109, "")</f>
        <v>20.585436907060409</v>
      </c>
      <c r="N109" s="72">
        <f>_xlfn.IFNA('Stata dataset (real)'!Z109, "")</f>
        <v>12.687657960082019</v>
      </c>
      <c r="O109" s="72">
        <f>IF('Interface real'!C109 = "2019-20", 1, 0)</f>
        <v>0</v>
      </c>
      <c r="P109" s="72">
        <f t="shared" si="7"/>
        <v>0</v>
      </c>
    </row>
    <row r="110" spans="1:16" x14ac:dyDescent="0.4">
      <c r="A110" s="63" t="str">
        <f t="shared" si="4"/>
        <v>SWB18</v>
      </c>
      <c r="B110" s="63" t="s">
        <v>337</v>
      </c>
      <c r="C110" s="63" t="s">
        <v>251</v>
      </c>
      <c r="D110" s="72">
        <f>_xlfn.IFNA(SUM('Stata dataset (real)'!E110:K110, 'Stata dataset (real)'!AB110, 'Stata dataset (real)'!AD110),"")</f>
        <v>38.191125859587395</v>
      </c>
      <c r="E110" s="72">
        <f>_xlfn.IFNA('Stata dataset (real)'!F110+'Stata dataset (real)'!G110, "")</f>
        <v>16.049529026067486</v>
      </c>
      <c r="F110" s="72">
        <f t="shared" si="5"/>
        <v>22.141596833519909</v>
      </c>
      <c r="G110" s="72">
        <f>_xlfn.IFNA(SUM('Stata dataset (real)'!E110:K110, 'Stata dataset (real)'!AC110, 'Stata dataset (real)'!AD110), "")</f>
        <v>37.742377876800951</v>
      </c>
      <c r="H110" s="72">
        <f t="shared" si="6"/>
        <v>21.692848850733466</v>
      </c>
      <c r="I110" s="72">
        <f>_xlfn.IFNA(SUM('Stata dataset (real)'!O110:T110), "")</f>
        <v>952.62099999999987</v>
      </c>
      <c r="J110" s="72">
        <f>_xlfn.IFNA(SUM('Stata dataset (real)'!R110, 'Stata dataset (real)'!S110, 'Stata dataset (real)'!T110)/'Interface real'!$I110, "")</f>
        <v>0.79052739756944257</v>
      </c>
      <c r="K110" s="72">
        <f>_xlfn.IFNA(SUM('Stata dataset (real)'!Q110, 'Stata dataset (real)'!T110)/$I110, "")</f>
        <v>0.72183061259409576</v>
      </c>
      <c r="L110" s="72">
        <f>_xlfn.IFNA('Stata dataset (real)'!AA110*1000/ 'Interface real'!I110,  "")</f>
        <v>521.03745835141808</v>
      </c>
      <c r="M110" s="72">
        <f>_xlfn.IFNA('Stata dataset (real)'!U110, "")</f>
        <v>20.609441781602442</v>
      </c>
      <c r="N110" s="72">
        <f>_xlfn.IFNA('Stata dataset (real)'!Z110, "")</f>
        <v>12.369631618962934</v>
      </c>
      <c r="O110" s="72">
        <f>IF('Interface real'!C110 = "2019-20", 1, 0)</f>
        <v>0</v>
      </c>
      <c r="P110" s="72">
        <f t="shared" si="7"/>
        <v>0</v>
      </c>
    </row>
    <row r="111" spans="1:16" x14ac:dyDescent="0.4">
      <c r="A111" s="63" t="str">
        <f t="shared" si="4"/>
        <v>SWB19</v>
      </c>
      <c r="B111" s="63" t="s">
        <v>337</v>
      </c>
      <c r="C111" s="63" t="s">
        <v>253</v>
      </c>
      <c r="D111" s="72">
        <f>_xlfn.IFNA(SUM('Stata dataset (real)'!E111:K111, 'Stata dataset (real)'!AB111, 'Stata dataset (real)'!AD111),"")</f>
        <v>33.68366778891324</v>
      </c>
      <c r="E111" s="72">
        <f>_xlfn.IFNA('Stata dataset (real)'!F111+'Stata dataset (real)'!G111, "")</f>
        <v>12.126906514249919</v>
      </c>
      <c r="F111" s="72">
        <f t="shared" si="5"/>
        <v>21.556761274663323</v>
      </c>
      <c r="G111" s="72">
        <f>_xlfn.IFNA(SUM('Stata dataset (real)'!E111:K111, 'Stata dataset (real)'!AC111, 'Stata dataset (real)'!AD111), "")</f>
        <v>33.083575612846275</v>
      </c>
      <c r="H111" s="72">
        <f t="shared" si="6"/>
        <v>20.956669098596358</v>
      </c>
      <c r="I111" s="72">
        <f>_xlfn.IFNA(SUM('Stata dataset (real)'!O111:T111), "")</f>
        <v>960.2829999999999</v>
      </c>
      <c r="J111" s="72">
        <f>_xlfn.IFNA(SUM('Stata dataset (real)'!R111, 'Stata dataset (real)'!S111, 'Stata dataset (real)'!T111)/'Interface real'!$I111, "")</f>
        <v>0.80042445820659125</v>
      </c>
      <c r="K111" s="72">
        <f>_xlfn.IFNA(SUM('Stata dataset (real)'!Q111, 'Stata dataset (real)'!T111)/$I111, "")</f>
        <v>0.72704921361723585</v>
      </c>
      <c r="L111" s="72">
        <f>_xlfn.IFNA('Stata dataset (real)'!AA111*1000/ 'Interface real'!I111,  "")</f>
        <v>514.67582460527115</v>
      </c>
      <c r="M111" s="72">
        <f>_xlfn.IFNA('Stata dataset (real)'!U111, "")</f>
        <v>19.877012619214739</v>
      </c>
      <c r="N111" s="72">
        <f>_xlfn.IFNA('Stata dataset (real)'!Z111, "")</f>
        <v>12.057945940781574</v>
      </c>
      <c r="O111" s="72">
        <f>IF('Interface real'!C111 = "2019-20", 1, 0)</f>
        <v>0</v>
      </c>
      <c r="P111" s="72">
        <f t="shared" si="7"/>
        <v>0</v>
      </c>
    </row>
    <row r="112" spans="1:16" x14ac:dyDescent="0.4">
      <c r="A112" s="63" t="str">
        <f t="shared" si="4"/>
        <v>SWB20</v>
      </c>
      <c r="B112" s="63" t="s">
        <v>337</v>
      </c>
      <c r="C112" s="63" t="s">
        <v>255</v>
      </c>
      <c r="D112" s="72">
        <f>_xlfn.IFNA(SUM('Stata dataset (real)'!E112:K112, 'Stata dataset (real)'!AB112, 'Stata dataset (real)'!AD112),"")</f>
        <v>36.263994918777435</v>
      </c>
      <c r="E112" s="72">
        <f>_xlfn.IFNA('Stata dataset (real)'!F112+'Stata dataset (real)'!G112, "")</f>
        <v>14.342136038186162</v>
      </c>
      <c r="F112" s="72">
        <f t="shared" si="5"/>
        <v>21.921858880591273</v>
      </c>
      <c r="G112" s="72">
        <f>_xlfn.IFNA(SUM('Stata dataset (real)'!E112:K112, 'Stata dataset (real)'!AC112, 'Stata dataset (real)'!AD112), "")</f>
        <v>35.712577005718131</v>
      </c>
      <c r="H112" s="72">
        <f t="shared" si="6"/>
        <v>21.37044096753197</v>
      </c>
      <c r="I112" s="72">
        <f>_xlfn.IFNA(SUM('Stata dataset (real)'!O112:T112), "")</f>
        <v>970.58900000000006</v>
      </c>
      <c r="J112" s="72">
        <f>_xlfn.IFNA(SUM('Stata dataset (real)'!R112, 'Stata dataset (real)'!S112, 'Stata dataset (real)'!T112)/'Interface real'!$I112, "")</f>
        <v>0.80921790788892101</v>
      </c>
      <c r="K112" s="72">
        <f>_xlfn.IFNA(SUM('Stata dataset (real)'!Q112, 'Stata dataset (real)'!T112)/$I112, "")</f>
        <v>0.72824130502200213</v>
      </c>
      <c r="L112" s="72">
        <f>_xlfn.IFNA('Stata dataset (real)'!AA112*1000/ 'Interface real'!I112,  "")</f>
        <v>500.38833635314194</v>
      </c>
      <c r="M112" s="72">
        <f>_xlfn.IFNA('Stata dataset (real)'!U112, "")</f>
        <v>19.137099640023287</v>
      </c>
      <c r="N112" s="72">
        <f>_xlfn.IFNA('Stata dataset (real)'!Z112, "")</f>
        <v>11.739587370064454</v>
      </c>
      <c r="O112" s="72">
        <f>IF('Interface real'!C112 = "2019-20", 1, 0)</f>
        <v>1</v>
      </c>
      <c r="P112" s="72">
        <f t="shared" si="7"/>
        <v>0</v>
      </c>
    </row>
    <row r="113" spans="1:16" x14ac:dyDescent="0.4">
      <c r="A113" s="63" t="str">
        <f t="shared" si="4"/>
        <v>SWB21</v>
      </c>
      <c r="B113" s="63" t="s">
        <v>337</v>
      </c>
      <c r="C113" s="63" t="s">
        <v>257</v>
      </c>
      <c r="D113" s="72">
        <f>_xlfn.IFNA(SUM('Stata dataset (real)'!E113:K113, 'Stata dataset (real)'!AB113, 'Stata dataset (real)'!AD113),"")</f>
        <v>29.380015657221406</v>
      </c>
      <c r="E113" s="72">
        <f>_xlfn.IFNA('Stata dataset (real)'!F113+'Stata dataset (real)'!G113, "")</f>
        <v>11.049222485297484</v>
      </c>
      <c r="F113" s="72">
        <f t="shared" si="5"/>
        <v>18.330793171923922</v>
      </c>
      <c r="G113" s="72">
        <f>_xlfn.IFNA(SUM('Stata dataset (real)'!E113:K113, 'Stata dataset (real)'!AC113, 'Stata dataset (real)'!AD113), "")</f>
        <v>29.596431889350999</v>
      </c>
      <c r="H113" s="72">
        <f t="shared" si="6"/>
        <v>18.547209404053515</v>
      </c>
      <c r="I113" s="72">
        <f>_xlfn.IFNA(SUM('Stata dataset (real)'!O113:T113), "")</f>
        <v>986.10300000000007</v>
      </c>
      <c r="J113" s="72">
        <f>_xlfn.IFNA(SUM('Stata dataset (real)'!R113, 'Stata dataset (real)'!S113, 'Stata dataset (real)'!T113)/'Interface real'!$I113, "")</f>
        <v>0.8147962231125957</v>
      </c>
      <c r="K113" s="72">
        <f>_xlfn.IFNA(SUM('Stata dataset (real)'!Q113, 'Stata dataset (real)'!T113)/$I113, "")</f>
        <v>0.72433508467168228</v>
      </c>
      <c r="L113" s="72">
        <f>_xlfn.IFNA('Stata dataset (real)'!AA113*1000/ 'Interface real'!I113,  "")</f>
        <v>513.88899067188459</v>
      </c>
      <c r="M113" s="72">
        <f>_xlfn.IFNA('Stata dataset (real)'!U113, "")</f>
        <v>18.879940245290339</v>
      </c>
      <c r="N113" s="72">
        <f>_xlfn.IFNA('Stata dataset (real)'!Z113, "")</f>
        <v>11.739587370064454</v>
      </c>
      <c r="O113" s="72">
        <f>IF('Interface real'!C113 = "2019-20", 1, 0)</f>
        <v>0</v>
      </c>
      <c r="P113" s="72">
        <f t="shared" si="7"/>
        <v>1</v>
      </c>
    </row>
    <row r="114" spans="1:16" x14ac:dyDescent="0.4">
      <c r="A114" s="63" t="str">
        <f t="shared" si="4"/>
        <v>SWB22</v>
      </c>
      <c r="B114" s="63" t="s">
        <v>337</v>
      </c>
      <c r="C114" s="63" t="s">
        <v>259</v>
      </c>
      <c r="D114" s="72">
        <f>_xlfn.IFNA(SUM('Stata dataset (real)'!E114:K114, 'Stata dataset (real)'!AB114, 'Stata dataset (real)'!AD114),"")</f>
        <v>31.2888776337115</v>
      </c>
      <c r="E114" s="72">
        <f>_xlfn.IFNA('Stata dataset (real)'!F114+'Stata dataset (real)'!G114, "")</f>
        <v>10.726216664210989</v>
      </c>
      <c r="F114" s="72">
        <f t="shared" si="5"/>
        <v>20.562660969500513</v>
      </c>
      <c r="G114" s="72">
        <f>_xlfn.IFNA(SUM('Stata dataset (real)'!E114:K114, 'Stata dataset (real)'!AC114, 'Stata dataset (real)'!AD114), "")</f>
        <v>31.661874003777267</v>
      </c>
      <c r="H114" s="72">
        <f t="shared" si="6"/>
        <v>20.935657339566276</v>
      </c>
      <c r="I114" s="72">
        <f>_xlfn.IFNA(SUM('Stata dataset (real)'!O114:T114), "")</f>
        <v>994.0115000000003</v>
      </c>
      <c r="J114" s="72">
        <f>_xlfn.IFNA(SUM('Stata dataset (real)'!R114, 'Stata dataset (real)'!S114, 'Stata dataset (real)'!T114)/'Interface real'!$I114, "")</f>
        <v>0.82254548027529528</v>
      </c>
      <c r="K114" s="72">
        <f>_xlfn.IFNA(SUM('Stata dataset (real)'!Q114, 'Stata dataset (real)'!T114)/$I114, "")</f>
        <v>0.72477774821183305</v>
      </c>
      <c r="L114" s="72">
        <f>_xlfn.IFNA('Stata dataset (real)'!AA114*1000/ 'Interface real'!I114,  "")</f>
        <v>484.85889167642864</v>
      </c>
      <c r="M114" s="72">
        <f>_xlfn.IFNA('Stata dataset (real)'!U114, "")</f>
        <v>17.097339587580631</v>
      </c>
      <c r="N114" s="72">
        <f>_xlfn.IFNA('Stata dataset (real)'!Z114, "")</f>
        <v>11.739587370064454</v>
      </c>
      <c r="O114" s="72">
        <f>IF('Interface real'!C114 = "2019-20", 1, 0)</f>
        <v>0</v>
      </c>
      <c r="P114" s="72">
        <f t="shared" si="7"/>
        <v>0</v>
      </c>
    </row>
    <row r="115" spans="1:16" x14ac:dyDescent="0.4">
      <c r="A115" s="63" t="str">
        <f t="shared" si="4"/>
        <v>SWB23</v>
      </c>
      <c r="B115" s="63" t="s">
        <v>337</v>
      </c>
      <c r="C115" s="63" t="s">
        <v>261</v>
      </c>
      <c r="D115" s="72">
        <f>_xlfn.IFNA(SUM('Stata dataset (real)'!E115:K115, 'Stata dataset (real)'!AB115, 'Stata dataset (real)'!AD115),"")</f>
        <v>30.265000000000001</v>
      </c>
      <c r="E115" s="72">
        <f>_xlfn.IFNA('Stata dataset (real)'!F115+'Stata dataset (real)'!G115, "")</f>
        <v>8.9610000000000003</v>
      </c>
      <c r="F115" s="72">
        <f t="shared" si="5"/>
        <v>21.304000000000002</v>
      </c>
      <c r="G115" s="72">
        <f>_xlfn.IFNA(SUM('Stata dataset (real)'!E115:K115, 'Stata dataset (real)'!AC115, 'Stata dataset (real)'!AD115), "")</f>
        <v>30.992909090909095</v>
      </c>
      <c r="H115" s="72">
        <f t="shared" si="6"/>
        <v>22.031909090909096</v>
      </c>
      <c r="I115" s="72">
        <f>_xlfn.IFNA(SUM('Stata dataset (real)'!O115:T115), "")</f>
        <v>1002.465</v>
      </c>
      <c r="J115" s="72">
        <f>_xlfn.IFNA(SUM('Stata dataset (real)'!R115, 'Stata dataset (real)'!S115, 'Stata dataset (real)'!T115)/'Interface real'!$I115, "")</f>
        <v>0.82833216122258635</v>
      </c>
      <c r="K115" s="72">
        <f>_xlfn.IFNA(SUM('Stata dataset (real)'!Q115, 'Stata dataset (real)'!T115)/$I115, "")</f>
        <v>0.72552258682348014</v>
      </c>
      <c r="L115" s="72">
        <f>_xlfn.IFNA('Stata dataset (real)'!AA115*1000/ 'Interface real'!I115,  "")</f>
        <v>417.7781767942023</v>
      </c>
      <c r="M115" s="72">
        <f>_xlfn.IFNA('Stata dataset (real)'!U115, "")</f>
        <v>17.989137999536336</v>
      </c>
      <c r="N115" s="72">
        <f>_xlfn.IFNA('Stata dataset (real)'!Z115, "")</f>
        <v>11.739587370064454</v>
      </c>
      <c r="O115" s="72">
        <f>IF('Interface real'!C115 = "2019-20", 1, 0)</f>
        <v>0</v>
      </c>
      <c r="P115" s="72">
        <f t="shared" si="7"/>
        <v>0</v>
      </c>
    </row>
    <row r="116" spans="1:16" x14ac:dyDescent="0.4">
      <c r="A116" s="63" t="str">
        <f t="shared" si="4"/>
        <v>SWB24</v>
      </c>
      <c r="B116" s="63" t="s">
        <v>337</v>
      </c>
      <c r="C116" s="160" t="s">
        <v>263</v>
      </c>
      <c r="D116" s="72">
        <f>_xlfn.IFNA(SUM('Stata dataset (real)'!E116:K116, 'Stata dataset (real)'!AB116, 'Stata dataset (real)'!AD116),"")</f>
        <v>30.387438719199178</v>
      </c>
      <c r="E116" s="72">
        <f>_xlfn.IFNA('Stata dataset (real)'!F116+'Stata dataset (real)'!G116, "")</f>
        <v>8.1432992171457901</v>
      </c>
      <c r="F116" s="72">
        <f t="shared" si="5"/>
        <v>22.244139502053386</v>
      </c>
      <c r="G116" s="72">
        <f>_xlfn.IFNA(SUM('Stata dataset (real)'!E116:K116, 'Stata dataset (real)'!AC116, 'Stata dataset (real)'!AD116), "")</f>
        <v>31.217315370076534</v>
      </c>
      <c r="H116" s="72">
        <f t="shared" si="6"/>
        <v>23.074016152930746</v>
      </c>
      <c r="I116" s="72">
        <f>_xlfn.IFNA(SUM('Stata dataset (real)'!O116:T116), "")</f>
        <v>1010.6320000000001</v>
      </c>
      <c r="J116" s="72">
        <f>_xlfn.IFNA(SUM('Stata dataset (real)'!R116, 'Stata dataset (real)'!S116, 'Stata dataset (real)'!T116)/'Interface real'!$I116, "")</f>
        <v>0.83361896318343365</v>
      </c>
      <c r="K116" s="72">
        <f>_xlfn.IFNA(SUM('Stata dataset (real)'!Q116, 'Stata dataset (real)'!T116)/$I116, "")</f>
        <v>0.72602985062812175</v>
      </c>
      <c r="L116" s="72">
        <f>_xlfn.IFNA('Stata dataset (real)'!AA116*1000/ 'Interface real'!I116,  "")</f>
        <v>410.85853179986282</v>
      </c>
      <c r="M116" s="72">
        <f>_xlfn.IFNA('Stata dataset (real)'!U116, "")</f>
        <v>17.768164097511601</v>
      </c>
      <c r="N116" s="72">
        <f>_xlfn.IFNA('Stata dataset (real)'!Z116, "")</f>
        <v>11.739587370064454</v>
      </c>
      <c r="O116" s="72">
        <f>IF('Interface real'!C116 = "2019-20", 1, 0)</f>
        <v>0</v>
      </c>
      <c r="P116" s="72">
        <f t="shared" si="7"/>
        <v>0</v>
      </c>
    </row>
    <row r="117" spans="1:16" x14ac:dyDescent="0.4">
      <c r="A117" s="63" t="str">
        <f t="shared" si="4"/>
        <v>SWB25</v>
      </c>
      <c r="B117" s="63" t="s">
        <v>337</v>
      </c>
      <c r="C117" s="160" t="s">
        <v>516</v>
      </c>
      <c r="D117" s="72">
        <f>_xlfn.IFNA(SUM('Stata dataset (real)'!E117:K117, 'Stata dataset (real)'!AB117, 'Stata dataset (real)'!AD117),"")</f>
        <v>32.297785415949683</v>
      </c>
      <c r="E117" s="72">
        <f>_xlfn.IFNA('Stata dataset (real)'!F117+'Stata dataset (real)'!G117, "")</f>
        <v>8.9747854159496843</v>
      </c>
      <c r="F117" s="72">
        <f t="shared" si="5"/>
        <v>23.323</v>
      </c>
      <c r="G117" s="72">
        <f>_xlfn.IFNA(SUM('Stata dataset (real)'!E117:K117, 'Stata dataset (real)'!AC117, 'Stata dataset (real)'!AD117), "")</f>
        <v>30.459785415949685</v>
      </c>
      <c r="H117" s="72">
        <f t="shared" si="6"/>
        <v>21.484999999999999</v>
      </c>
      <c r="I117" s="72">
        <f>_xlfn.IFNA(SUM('Stata dataset (real)'!O117:T117), "")</f>
        <v>1032.442</v>
      </c>
      <c r="J117" s="72">
        <f>_xlfn.IFNA(SUM('Stata dataset (real)'!R117, 'Stata dataset (real)'!S117, 'Stata dataset (real)'!T117)/'Interface real'!$I117, "")</f>
        <v>0.83922389829162325</v>
      </c>
      <c r="K117" s="72">
        <f>_xlfn.IFNA(SUM('Stata dataset (real)'!Q117, 'Stata dataset (real)'!T117)/$I117, "")</f>
        <v>0.72908889797199261</v>
      </c>
      <c r="L117" s="72">
        <f>_xlfn.IFNA('Stata dataset (real)'!AA117*1000/ 'Interface real'!I117,  "")</f>
        <v>398.57517591644728</v>
      </c>
      <c r="M117" s="72" t="str">
        <f>_xlfn.IFNA('Stata dataset (real)'!U117, "")</f>
        <v/>
      </c>
      <c r="N117" s="72" t="str">
        <f>_xlfn.IFNA('Stata dataset (real)'!Z117, "")</f>
        <v/>
      </c>
      <c r="O117" s="72">
        <f>IF('Interface real'!C117 = "2019-20", 1, 0)</f>
        <v>0</v>
      </c>
      <c r="P117" s="72">
        <f t="shared" si="7"/>
        <v>0</v>
      </c>
    </row>
    <row r="118" spans="1:16" x14ac:dyDescent="0.4">
      <c r="A118" s="63" t="str">
        <f t="shared" si="4"/>
        <v>SWB26</v>
      </c>
      <c r="B118" s="63" t="s">
        <v>337</v>
      </c>
      <c r="C118" s="160" t="s">
        <v>518</v>
      </c>
      <c r="D118" s="72">
        <f>_xlfn.IFNA(SUM('Stata dataset (real)'!E118:K118, 'Stata dataset (real)'!AB118, 'Stata dataset (real)'!AD118),"")</f>
        <v>33.974666175156024</v>
      </c>
      <c r="E118" s="72">
        <f>_xlfn.IFNA('Stata dataset (real)'!F118+'Stata dataset (real)'!G118, "")</f>
        <v>11.584098064289941</v>
      </c>
      <c r="F118" s="72">
        <f t="shared" si="5"/>
        <v>22.390568110866084</v>
      </c>
      <c r="G118" s="72">
        <f>_xlfn.IFNA(SUM('Stata dataset (real)'!E118:K118, 'Stata dataset (real)'!AC118, 'Stata dataset (real)'!AD118), "")</f>
        <v>32.392666175156023</v>
      </c>
      <c r="H118" s="72">
        <f t="shared" si="6"/>
        <v>20.808568110866084</v>
      </c>
      <c r="I118" s="72">
        <f>_xlfn.IFNA(SUM('Stata dataset (real)'!O118:T118), "")</f>
        <v>1046.0693332097012</v>
      </c>
      <c r="J118" s="72">
        <f>_xlfn.IFNA(SUM('Stata dataset (real)'!R118, 'Stata dataset (real)'!S118, 'Stata dataset (real)'!T118)/'Interface real'!$I118, "")</f>
        <v>0.84756763257989953</v>
      </c>
      <c r="K118" s="72">
        <f>_xlfn.IFNA(SUM('Stata dataset (real)'!Q118, 'Stata dataset (real)'!T118)/$I118, "")</f>
        <v>0.73064216961499295</v>
      </c>
      <c r="L118" s="72">
        <f>_xlfn.IFNA('Stata dataset (real)'!AA118*1000/ 'Interface real'!I118,  "")</f>
        <v>0</v>
      </c>
      <c r="M118" s="72" t="str">
        <f>_xlfn.IFNA('Stata dataset (real)'!U118, "")</f>
        <v/>
      </c>
      <c r="N118" s="72" t="str">
        <f>_xlfn.IFNA('Stata dataset (real)'!Z118, "")</f>
        <v/>
      </c>
      <c r="O118" s="72">
        <f>IF('Interface real'!C118 = "2019-20", 1, 0)</f>
        <v>0</v>
      </c>
      <c r="P118" s="72">
        <f t="shared" si="7"/>
        <v>0</v>
      </c>
    </row>
    <row r="119" spans="1:16" x14ac:dyDescent="0.4">
      <c r="A119" s="63" t="str">
        <f t="shared" si="4"/>
        <v>SWB27</v>
      </c>
      <c r="B119" s="63" t="s">
        <v>337</v>
      </c>
      <c r="C119" s="160" t="s">
        <v>519</v>
      </c>
      <c r="D119" s="72">
        <f>_xlfn.IFNA(SUM('Stata dataset (real)'!E119:K119, 'Stata dataset (real)'!AB119, 'Stata dataset (real)'!AD119),"")</f>
        <v>35.382618611181904</v>
      </c>
      <c r="E119" s="72">
        <f>_xlfn.IFNA('Stata dataset (real)'!F119+'Stata dataset (real)'!G119, "")</f>
        <v>11.719127508699991</v>
      </c>
      <c r="F119" s="72">
        <f t="shared" si="5"/>
        <v>23.663491102481913</v>
      </c>
      <c r="G119" s="72">
        <f>_xlfn.IFNA(SUM('Stata dataset (real)'!E119:K119, 'Stata dataset (real)'!AC119, 'Stata dataset (real)'!AD119), "")</f>
        <v>34.064618611181906</v>
      </c>
      <c r="H119" s="72">
        <f t="shared" si="6"/>
        <v>22.345491102481915</v>
      </c>
      <c r="I119" s="72">
        <f>_xlfn.IFNA(SUM('Stata dataset (real)'!O119:T119), "")</f>
        <v>1058.8666394929421</v>
      </c>
      <c r="J119" s="72">
        <f>_xlfn.IFNA(SUM('Stata dataset (real)'!R119, 'Stata dataset (real)'!S119, 'Stata dataset (real)'!T119)/'Interface real'!$I119, "")</f>
        <v>0.85169787386500584</v>
      </c>
      <c r="K119" s="72">
        <f>_xlfn.IFNA(SUM('Stata dataset (real)'!Q119, 'Stata dataset (real)'!T119)/$I119, "")</f>
        <v>0.73206466687335436</v>
      </c>
      <c r="L119" s="72">
        <f>_xlfn.IFNA('Stata dataset (real)'!AA119*1000/ 'Interface real'!I119,  "")</f>
        <v>0</v>
      </c>
      <c r="M119" s="72" t="str">
        <f>_xlfn.IFNA('Stata dataset (real)'!U119, "")</f>
        <v/>
      </c>
      <c r="N119" s="72" t="str">
        <f>_xlfn.IFNA('Stata dataset (real)'!Z119, "")</f>
        <v/>
      </c>
      <c r="O119" s="72">
        <f>IF('Interface real'!C119 = "2019-20", 1, 0)</f>
        <v>0</v>
      </c>
      <c r="P119" s="72">
        <f t="shared" si="7"/>
        <v>0</v>
      </c>
    </row>
    <row r="120" spans="1:16" x14ac:dyDescent="0.4">
      <c r="A120" s="63" t="str">
        <f t="shared" si="4"/>
        <v>SWB28</v>
      </c>
      <c r="B120" s="63" t="s">
        <v>337</v>
      </c>
      <c r="C120" s="160" t="s">
        <v>520</v>
      </c>
      <c r="D120" s="72">
        <f>_xlfn.IFNA(SUM('Stata dataset (real)'!E120:K120, 'Stata dataset (real)'!AB120, 'Stata dataset (real)'!AD120),"")</f>
        <v>36.716473610438477</v>
      </c>
      <c r="E120" s="72">
        <f>_xlfn.IFNA('Stata dataset (real)'!F120+'Stata dataset (real)'!G120, "")</f>
        <v>12.030188394718794</v>
      </c>
      <c r="F120" s="72">
        <f t="shared" si="5"/>
        <v>24.686285215719685</v>
      </c>
      <c r="G120" s="72">
        <f>_xlfn.IFNA(SUM('Stata dataset (real)'!E120:K120, 'Stata dataset (real)'!AC120, 'Stata dataset (real)'!AD120), "")</f>
        <v>35.392473610438479</v>
      </c>
      <c r="H120" s="72">
        <f t="shared" si="6"/>
        <v>23.362285215719687</v>
      </c>
      <c r="I120" s="72">
        <f>_xlfn.IFNA(SUM('Stata dataset (real)'!O120:T120), "")</f>
        <v>1070.7748144173079</v>
      </c>
      <c r="J120" s="72">
        <f>_xlfn.IFNA(SUM('Stata dataset (real)'!R120, 'Stata dataset (real)'!S120, 'Stata dataset (real)'!T120)/'Interface real'!$I120, "")</f>
        <v>0.85542646813353551</v>
      </c>
      <c r="K120" s="72">
        <f>_xlfn.IFNA(SUM('Stata dataset (real)'!Q120, 'Stata dataset (real)'!T120)/$I120, "")</f>
        <v>0.73335779155814351</v>
      </c>
      <c r="L120" s="72">
        <f>_xlfn.IFNA('Stata dataset (real)'!AA120*1000/ 'Interface real'!I120,  "")</f>
        <v>51.447792064457758</v>
      </c>
      <c r="M120" s="72" t="str">
        <f>_xlfn.IFNA('Stata dataset (real)'!U120, "")</f>
        <v/>
      </c>
      <c r="N120" s="72" t="str">
        <f>_xlfn.IFNA('Stata dataset (real)'!Z120, "")</f>
        <v/>
      </c>
      <c r="O120" s="72">
        <f>IF('Interface real'!C120 = "2019-20", 1, 0)</f>
        <v>0</v>
      </c>
      <c r="P120" s="72">
        <f t="shared" si="7"/>
        <v>0</v>
      </c>
    </row>
    <row r="121" spans="1:16" x14ac:dyDescent="0.4">
      <c r="A121" s="63" t="str">
        <f t="shared" si="4"/>
        <v>SWB29</v>
      </c>
      <c r="B121" s="63" t="s">
        <v>337</v>
      </c>
      <c r="C121" s="160" t="s">
        <v>521</v>
      </c>
      <c r="D121" s="72">
        <f>_xlfn.IFNA(SUM('Stata dataset (real)'!E121:K121, 'Stata dataset (real)'!AB121, 'Stata dataset (real)'!AD121),"")</f>
        <v>37.394374588355596</v>
      </c>
      <c r="E121" s="72">
        <f>_xlfn.IFNA('Stata dataset (real)'!F121+'Stata dataset (real)'!G121, "")</f>
        <v>12.431586908685896</v>
      </c>
      <c r="F121" s="72">
        <f t="shared" si="5"/>
        <v>24.962787679669702</v>
      </c>
      <c r="G121" s="72">
        <f>_xlfn.IFNA(SUM('Stata dataset (real)'!E121:K121, 'Stata dataset (real)'!AC121, 'Stata dataset (real)'!AD121), "")</f>
        <v>36.064374588355598</v>
      </c>
      <c r="H121" s="72">
        <f t="shared" si="6"/>
        <v>23.632787679669704</v>
      </c>
      <c r="I121" s="72">
        <f>_xlfn.IFNA(SUM('Stata dataset (real)'!O121:T121), "")</f>
        <v>1081.736640873607</v>
      </c>
      <c r="J121" s="72">
        <f>_xlfn.IFNA(SUM('Stata dataset (real)'!R121, 'Stata dataset (real)'!S121, 'Stata dataset (real)'!T121)/'Interface real'!$I121, "")</f>
        <v>0.85879286474678107</v>
      </c>
      <c r="K121" s="72">
        <f>_xlfn.IFNA(SUM('Stata dataset (real)'!Q121, 'Stata dataset (real)'!T121)/$I121, "")</f>
        <v>0.73452298449665554</v>
      </c>
      <c r="L121" s="72">
        <f>_xlfn.IFNA('Stata dataset (real)'!AA121*1000/ 'Interface real'!I121,  "")</f>
        <v>0</v>
      </c>
      <c r="M121" s="72" t="str">
        <f>_xlfn.IFNA('Stata dataset (real)'!U121, "")</f>
        <v/>
      </c>
      <c r="N121" s="72" t="str">
        <f>_xlfn.IFNA('Stata dataset (real)'!Z121, "")</f>
        <v/>
      </c>
      <c r="O121" s="72">
        <f>IF('Interface real'!C121 = "2019-20", 1, 0)</f>
        <v>0</v>
      </c>
      <c r="P121" s="72">
        <f t="shared" si="7"/>
        <v>0</v>
      </c>
    </row>
    <row r="122" spans="1:16" x14ac:dyDescent="0.4">
      <c r="A122" s="63" t="str">
        <f t="shared" si="4"/>
        <v>SWB30</v>
      </c>
      <c r="B122" s="63" t="s">
        <v>337</v>
      </c>
      <c r="C122" s="160" t="s">
        <v>522</v>
      </c>
      <c r="D122" s="72">
        <f>_xlfn.IFNA(SUM('Stata dataset (real)'!E122:K122, 'Stata dataset (real)'!AB122, 'Stata dataset (real)'!AD122),"")</f>
        <v>37.821573245001318</v>
      </c>
      <c r="E122" s="72">
        <f>_xlfn.IFNA('Stata dataset (real)'!F122+'Stata dataset (real)'!G122, "")</f>
        <v>12.842347267056549</v>
      </c>
      <c r="F122" s="72">
        <f t="shared" si="5"/>
        <v>24.979225977944768</v>
      </c>
      <c r="G122" s="72">
        <f>_xlfn.IFNA(SUM('Stata dataset (real)'!E122:K122, 'Stata dataset (real)'!AC122, 'Stata dataset (real)'!AD122), "")</f>
        <v>36.472573245001321</v>
      </c>
      <c r="H122" s="72">
        <f t="shared" si="6"/>
        <v>23.630225977944772</v>
      </c>
      <c r="I122" s="72">
        <f>_xlfn.IFNA(SUM('Stata dataset (real)'!O122:T122), "")</f>
        <v>1092.0937012503373</v>
      </c>
      <c r="J122" s="72">
        <f>_xlfn.IFNA(SUM('Stata dataset (real)'!R122, 'Stata dataset (real)'!S122, 'Stata dataset (real)'!T122)/'Interface real'!$I122, "")</f>
        <v>0.86188092338691136</v>
      </c>
      <c r="K122" s="72">
        <f>_xlfn.IFNA(SUM('Stata dataset (real)'!Q122, 'Stata dataset (real)'!T122)/$I122, "")</f>
        <v>0.7356024025443707</v>
      </c>
      <c r="L122" s="72">
        <f>_xlfn.IFNA('Stata dataset (real)'!AA122*1000/ 'Interface real'!I122,  "")</f>
        <v>0</v>
      </c>
      <c r="M122" s="72" t="str">
        <f>_xlfn.IFNA('Stata dataset (real)'!U122, "")</f>
        <v/>
      </c>
      <c r="N122" s="72" t="str">
        <f>_xlfn.IFNA('Stata dataset (real)'!Z122, "")</f>
        <v/>
      </c>
      <c r="O122" s="72">
        <f>IF('Interface real'!C122 = "2019-20", 1, 0)</f>
        <v>0</v>
      </c>
      <c r="P122" s="72">
        <f t="shared" si="7"/>
        <v>0</v>
      </c>
    </row>
    <row r="123" spans="1:16" x14ac:dyDescent="0.4">
      <c r="A123" s="63" t="str">
        <f t="shared" si="4"/>
        <v>SBB14</v>
      </c>
      <c r="B123" s="63" t="s">
        <v>505</v>
      </c>
      <c r="C123" s="63" t="s">
        <v>243</v>
      </c>
      <c r="D123" s="72">
        <f>_xlfn.IFNA(SUM('Stata dataset (real)'!E123:K123, 'Stata dataset (real)'!AB123, 'Stata dataset (real)'!AD123),"")</f>
        <v>56.459403313049336</v>
      </c>
      <c r="E123" s="72">
        <f>_xlfn.IFNA('Stata dataset (real)'!F123+'Stata dataset (real)'!G123, "")</f>
        <v>27.034225828262333</v>
      </c>
      <c r="F123" s="72">
        <f t="shared" si="5"/>
        <v>29.425177484787003</v>
      </c>
      <c r="G123" s="72">
        <f>_xlfn.IFNA(SUM('Stata dataset (real)'!E123:K123, 'Stata dataset (real)'!AC123, 'Stata dataset (real)'!AD123), "")</f>
        <v>55.91263469123254</v>
      </c>
      <c r="H123" s="72">
        <f t="shared" si="6"/>
        <v>28.878408862970208</v>
      </c>
      <c r="I123" s="72">
        <f>_xlfn.IFNA(SUM('Stata dataset (real)'!O123:T123), "")</f>
        <v>1374.6950000000002</v>
      </c>
      <c r="J123" s="72">
        <f>_xlfn.IFNA(SUM('Stata dataset (real)'!R123, 'Stata dataset (real)'!S123, 'Stata dataset (real)'!T123)/'Interface real'!$I123, "")</f>
        <v>0.62755665802232496</v>
      </c>
      <c r="K123" s="72">
        <f>_xlfn.IFNA(SUM('Stata dataset (real)'!Q123, 'Stata dataset (real)'!T123)/$I123, "")</f>
        <v>0.47394803938328139</v>
      </c>
      <c r="L123" s="72">
        <f>_xlfn.IFNA('Stata dataset (real)'!AA123*1000/ 'Interface real'!I123,  "")</f>
        <v>470.69341361251543</v>
      </c>
      <c r="M123" s="72">
        <f>_xlfn.IFNA('Stata dataset (real)'!U123, "")</f>
        <v>21.876836956657815</v>
      </c>
      <c r="N123" s="72">
        <f>_xlfn.IFNA('Stata dataset (real)'!Z123, "")</f>
        <v>12.905810919676833</v>
      </c>
      <c r="O123" s="72">
        <f>IF('Interface real'!C123 = "2019-20", 1, 0)</f>
        <v>0</v>
      </c>
      <c r="P123" s="72">
        <f t="shared" si="7"/>
        <v>0</v>
      </c>
    </row>
    <row r="124" spans="1:16" x14ac:dyDescent="0.4">
      <c r="A124" s="63" t="str">
        <f t="shared" si="4"/>
        <v>SBB15</v>
      </c>
      <c r="B124" s="63" t="s">
        <v>505</v>
      </c>
      <c r="C124" s="63" t="s">
        <v>245</v>
      </c>
      <c r="D124" s="72">
        <f>_xlfn.IFNA(SUM('Stata dataset (real)'!E124:K124, 'Stata dataset (real)'!AB124, 'Stata dataset (real)'!AD124),"")</f>
        <v>56.299967828194212</v>
      </c>
      <c r="E124" s="72">
        <f>_xlfn.IFNA('Stata dataset (real)'!F124+'Stata dataset (real)'!G124, "")</f>
        <v>25.753308682209408</v>
      </c>
      <c r="F124" s="72">
        <f t="shared" si="5"/>
        <v>30.546659145984805</v>
      </c>
      <c r="G124" s="72">
        <f>_xlfn.IFNA(SUM('Stata dataset (real)'!E124:K124, 'Stata dataset (real)'!AC124, 'Stata dataset (real)'!AD124), "")</f>
        <v>55.974050193587679</v>
      </c>
      <c r="H124" s="72">
        <f t="shared" si="6"/>
        <v>30.220741511378272</v>
      </c>
      <c r="I124" s="72">
        <f>_xlfn.IFNA(SUM('Stata dataset (real)'!O124:T124), "")</f>
        <v>1383.4209999999998</v>
      </c>
      <c r="J124" s="72">
        <f>_xlfn.IFNA(SUM('Stata dataset (real)'!R124, 'Stata dataset (real)'!S124, 'Stata dataset (real)'!T124)/'Interface real'!$I124, "")</f>
        <v>0.64521862831343457</v>
      </c>
      <c r="K124" s="72">
        <f>_xlfn.IFNA(SUM('Stata dataset (real)'!Q124, 'Stata dataset (real)'!T124)/$I124, "")</f>
        <v>0.47471377115137048</v>
      </c>
      <c r="L124" s="72">
        <f>_xlfn.IFNA('Stata dataset (real)'!AA124*1000/ 'Interface real'!I124,  "")</f>
        <v>476.87722901015582</v>
      </c>
      <c r="M124" s="72">
        <f>_xlfn.IFNA('Stata dataset (real)'!U124, "")</f>
        <v>21.790562932517986</v>
      </c>
      <c r="N124" s="72">
        <f>_xlfn.IFNA('Stata dataset (real)'!Z124, "")</f>
        <v>12.903920448498793</v>
      </c>
      <c r="O124" s="72">
        <f>IF('Interface real'!C124 = "2019-20", 1, 0)</f>
        <v>0</v>
      </c>
      <c r="P124" s="72">
        <f t="shared" si="7"/>
        <v>0</v>
      </c>
    </row>
    <row r="125" spans="1:16" x14ac:dyDescent="0.4">
      <c r="A125" s="63" t="str">
        <f t="shared" si="4"/>
        <v>SBB16</v>
      </c>
      <c r="B125" s="63" t="s">
        <v>505</v>
      </c>
      <c r="C125" s="63" t="s">
        <v>247</v>
      </c>
      <c r="D125" s="72">
        <f>_xlfn.IFNA(SUM('Stata dataset (real)'!E125:K125, 'Stata dataset (real)'!AB125, 'Stata dataset (real)'!AD125),"")</f>
        <v>55.080083194675531</v>
      </c>
      <c r="E125" s="72">
        <f>_xlfn.IFNA('Stata dataset (real)'!F125+'Stata dataset (real)'!G125, "")</f>
        <v>22.922601081530779</v>
      </c>
      <c r="F125" s="72">
        <f t="shared" si="5"/>
        <v>32.157482113144752</v>
      </c>
      <c r="G125" s="72">
        <f>_xlfn.IFNA(SUM('Stata dataset (real)'!E125:K125, 'Stata dataset (real)'!AC125, 'Stata dataset (real)'!AD125), "")</f>
        <v>55.185531919023589</v>
      </c>
      <c r="H125" s="72">
        <f t="shared" si="6"/>
        <v>32.26293083749281</v>
      </c>
      <c r="I125" s="72">
        <f>_xlfn.IFNA(SUM('Stata dataset (real)'!O125:T125), "")</f>
        <v>1403.587</v>
      </c>
      <c r="J125" s="72">
        <f>_xlfn.IFNA(SUM('Stata dataset (real)'!R125, 'Stata dataset (real)'!S125, 'Stata dataset (real)'!T125)/'Interface real'!$I125, "")</f>
        <v>0.66126218039922013</v>
      </c>
      <c r="K125" s="72">
        <f>_xlfn.IFNA(SUM('Stata dataset (real)'!Q125, 'Stata dataset (real)'!T125)/$I125, "")</f>
        <v>0.47193298313535259</v>
      </c>
      <c r="L125" s="72">
        <f>_xlfn.IFNA('Stata dataset (real)'!AA125*1000/ 'Interface real'!I125,  "")</f>
        <v>425.82925528812387</v>
      </c>
      <c r="M125" s="72">
        <f>_xlfn.IFNA('Stata dataset (real)'!U125, "")</f>
        <v>21.513428821848287</v>
      </c>
      <c r="N125" s="72">
        <f>_xlfn.IFNA('Stata dataset (real)'!Z125, "")</f>
        <v>12.903120553429344</v>
      </c>
      <c r="O125" s="72">
        <f>IF('Interface real'!C125 = "2019-20", 1, 0)</f>
        <v>0</v>
      </c>
      <c r="P125" s="72">
        <f t="shared" si="7"/>
        <v>0</v>
      </c>
    </row>
    <row r="126" spans="1:16" x14ac:dyDescent="0.4">
      <c r="A126" s="63" t="str">
        <f t="shared" si="4"/>
        <v>SBB17</v>
      </c>
      <c r="B126" s="63" t="s">
        <v>505</v>
      </c>
      <c r="C126" s="63" t="s">
        <v>249</v>
      </c>
      <c r="D126" s="72">
        <f>_xlfn.IFNA(SUM('Stata dataset (real)'!E126:K126, 'Stata dataset (real)'!AB126, 'Stata dataset (real)'!AD126),"")</f>
        <v>50.983326915108549</v>
      </c>
      <c r="E126" s="72">
        <f>_xlfn.IFNA('Stata dataset (real)'!F126+'Stata dataset (real)'!G126, "")</f>
        <v>20.992109971276154</v>
      </c>
      <c r="F126" s="72">
        <f t="shared" si="5"/>
        <v>29.991216943832395</v>
      </c>
      <c r="G126" s="72">
        <f>_xlfn.IFNA(SUM('Stata dataset (real)'!E126:K126, 'Stata dataset (real)'!AC126, 'Stata dataset (real)'!AD126), "")</f>
        <v>50.703227503263136</v>
      </c>
      <c r="H126" s="72">
        <f t="shared" si="6"/>
        <v>29.711117531986982</v>
      </c>
      <c r="I126" s="72">
        <f>_xlfn.IFNA(SUM('Stata dataset (real)'!O126:T126), "")</f>
        <v>1423.9690000000001</v>
      </c>
      <c r="J126" s="72">
        <f>_xlfn.IFNA(SUM('Stata dataset (real)'!R126, 'Stata dataset (real)'!S126, 'Stata dataset (real)'!T126)/'Interface real'!$I126, "")</f>
        <v>0.68510480214105784</v>
      </c>
      <c r="K126" s="72">
        <f>_xlfn.IFNA(SUM('Stata dataset (real)'!Q126, 'Stata dataset (real)'!T126)/$I126, "")</f>
        <v>0.4739379860095268</v>
      </c>
      <c r="L126" s="72">
        <f>_xlfn.IFNA('Stata dataset (real)'!AA126*1000/ 'Interface real'!I126,  "")</f>
        <v>422.42333858629604</v>
      </c>
      <c r="M126" s="72">
        <f>_xlfn.IFNA('Stata dataset (real)'!U126, "")</f>
        <v>20.897452784653613</v>
      </c>
      <c r="N126" s="72">
        <f>_xlfn.IFNA('Stata dataset (real)'!Z126, "")</f>
        <v>12.558788234746384</v>
      </c>
      <c r="O126" s="72">
        <f>IF('Interface real'!C126 = "2019-20", 1, 0)</f>
        <v>0</v>
      </c>
      <c r="P126" s="72">
        <f t="shared" si="7"/>
        <v>0</v>
      </c>
    </row>
    <row r="127" spans="1:16" x14ac:dyDescent="0.4">
      <c r="A127" s="63" t="str">
        <f t="shared" si="4"/>
        <v>SBB18</v>
      </c>
      <c r="B127" s="63" t="s">
        <v>505</v>
      </c>
      <c r="C127" s="63" t="s">
        <v>251</v>
      </c>
      <c r="D127" s="72">
        <f>_xlfn.IFNA(SUM('Stata dataset (real)'!E127:K127, 'Stata dataset (real)'!AB127, 'Stata dataset (real)'!AD127),"")</f>
        <v>50.005723252838642</v>
      </c>
      <c r="E127" s="72">
        <f>_xlfn.IFNA('Stata dataset (real)'!F127+'Stata dataset (real)'!G127, "")</f>
        <v>20.143965296657605</v>
      </c>
      <c r="F127" s="72">
        <f t="shared" ref="F127:F186" si="8">$D127-$E127</f>
        <v>29.861757956181037</v>
      </c>
      <c r="G127" s="72">
        <f>_xlfn.IFNA(SUM('Stata dataset (real)'!E127:K127, 'Stata dataset (real)'!AC127, 'Stata dataset (real)'!AD127), "")</f>
        <v>49.566344048189961</v>
      </c>
      <c r="H127" s="72">
        <f t="shared" si="6"/>
        <v>29.422378751532356</v>
      </c>
      <c r="I127" s="72">
        <f>_xlfn.IFNA(SUM('Stata dataset (real)'!O127:T127), "")</f>
        <v>1442.576</v>
      </c>
      <c r="J127" s="72">
        <f>_xlfn.IFNA(SUM('Stata dataset (real)'!R127, 'Stata dataset (real)'!S127, 'Stata dataset (real)'!T127)/'Interface real'!$I127, "")</f>
        <v>0.69544758820332508</v>
      </c>
      <c r="K127" s="72">
        <f>_xlfn.IFNA(SUM('Stata dataset (real)'!Q127, 'Stata dataset (real)'!T127)/$I127, "")</f>
        <v>0.47666882022160356</v>
      </c>
      <c r="L127" s="72">
        <f>_xlfn.IFNA('Stata dataset (real)'!AA127*1000/ 'Interface real'!I127,  "")</f>
        <v>414.91692914764184</v>
      </c>
      <c r="M127" s="72">
        <f>_xlfn.IFNA('Stata dataset (real)'!U127, "")</f>
        <v>20.854833520278863</v>
      </c>
      <c r="N127" s="72">
        <f>_xlfn.IFNA('Stata dataset (real)'!Z127, "")</f>
        <v>12.209259208396524</v>
      </c>
      <c r="O127" s="72">
        <f>IF('Interface real'!C127 = "2019-20", 1, 0)</f>
        <v>0</v>
      </c>
      <c r="P127" s="72">
        <f t="shared" si="7"/>
        <v>0</v>
      </c>
    </row>
    <row r="128" spans="1:16" x14ac:dyDescent="0.4">
      <c r="A128" s="63" t="str">
        <f t="shared" si="4"/>
        <v>SBB19</v>
      </c>
      <c r="B128" s="63" t="s">
        <v>505</v>
      </c>
      <c r="C128" s="63" t="s">
        <v>253</v>
      </c>
      <c r="D128" s="72">
        <f>_xlfn.IFNA(SUM('Stata dataset (real)'!E128:K128, 'Stata dataset (real)'!AB128, 'Stata dataset (real)'!AD128),"")</f>
        <v>47.261410115878483</v>
      </c>
      <c r="E128" s="72">
        <f>_xlfn.IFNA('Stata dataset (real)'!F128+'Stata dataset (real)'!G128, "")</f>
        <v>17.181132947071717</v>
      </c>
      <c r="F128" s="72">
        <f t="shared" si="8"/>
        <v>30.080277168806766</v>
      </c>
      <c r="G128" s="72">
        <f>_xlfn.IFNA(SUM('Stata dataset (real)'!E128:K128, 'Stata dataset (real)'!AC128, 'Stata dataset (real)'!AD128), "")</f>
        <v>46.628873995197587</v>
      </c>
      <c r="H128" s="72">
        <f t="shared" si="6"/>
        <v>29.44774104812587</v>
      </c>
      <c r="I128" s="72">
        <f>_xlfn.IFNA(SUM('Stata dataset (real)'!O128:T128), "")</f>
        <v>1454.1149999999998</v>
      </c>
      <c r="J128" s="72">
        <f>_xlfn.IFNA(SUM('Stata dataset (real)'!R128, 'Stata dataset (real)'!S128, 'Stata dataset (real)'!T128)/'Interface real'!$I128, "")</f>
        <v>0.71385550661398867</v>
      </c>
      <c r="K128" s="72">
        <f>_xlfn.IFNA(SUM('Stata dataset (real)'!Q128, 'Stata dataset (real)'!T128)/$I128, "")</f>
        <v>0.48013602775571401</v>
      </c>
      <c r="L128" s="72">
        <f>_xlfn.IFNA('Stata dataset (real)'!AA128*1000/ 'Interface real'!I128,  "")</f>
        <v>411.9835734401272</v>
      </c>
      <c r="M128" s="72">
        <f>_xlfn.IFNA('Stata dataset (real)'!U128, "")</f>
        <v>20.105660661908569</v>
      </c>
      <c r="N128" s="72">
        <f>_xlfn.IFNA('Stata dataset (real)'!Z128, "")</f>
        <v>11.866394153920817</v>
      </c>
      <c r="O128" s="72">
        <f>IF('Interface real'!C128 = "2019-20", 1, 0)</f>
        <v>0</v>
      </c>
      <c r="P128" s="72">
        <f t="shared" si="7"/>
        <v>0</v>
      </c>
    </row>
    <row r="129" spans="1:16" x14ac:dyDescent="0.4">
      <c r="A129" s="63" t="str">
        <f t="shared" si="4"/>
        <v>SBB20</v>
      </c>
      <c r="B129" s="63" t="s">
        <v>505</v>
      </c>
      <c r="C129" s="63" t="s">
        <v>255</v>
      </c>
      <c r="D129" s="72">
        <f>_xlfn.IFNA(SUM('Stata dataset (real)'!E129:K129, 'Stata dataset (real)'!AB129, 'Stata dataset (real)'!AD129),"")</f>
        <v>51.594279030972373</v>
      </c>
      <c r="E129" s="72">
        <f>_xlfn.IFNA('Stata dataset (real)'!F129+'Stata dataset (real)'!G129, "")</f>
        <v>20.008740472707682</v>
      </c>
      <c r="F129" s="72">
        <f t="shared" si="8"/>
        <v>31.585538558264691</v>
      </c>
      <c r="G129" s="72">
        <f>_xlfn.IFNA(SUM('Stata dataset (real)'!E129:K129, 'Stata dataset (real)'!AC129, 'Stata dataset (real)'!AD129), "")</f>
        <v>50.93560617958763</v>
      </c>
      <c r="H129" s="72">
        <f t="shared" si="6"/>
        <v>30.926865706879948</v>
      </c>
      <c r="I129" s="72">
        <f>_xlfn.IFNA(SUM('Stata dataset (real)'!O129:T129), "")</f>
        <v>1467.827</v>
      </c>
      <c r="J129" s="72">
        <f>_xlfn.IFNA(SUM('Stata dataset (real)'!R129, 'Stata dataset (real)'!S129, 'Stata dataset (real)'!T129)/'Interface real'!$I129, "")</f>
        <v>0.73025703982826318</v>
      </c>
      <c r="K129" s="72">
        <f>_xlfn.IFNA(SUM('Stata dataset (real)'!Q129, 'Stata dataset (real)'!T129)/$I129, "")</f>
        <v>0.48154380591173218</v>
      </c>
      <c r="L129" s="72">
        <f>_xlfn.IFNA('Stata dataset (real)'!AA129*1000/ 'Interface real'!I129,  "")</f>
        <v>403.81608889462558</v>
      </c>
      <c r="M129" s="72">
        <f>_xlfn.IFNA('Stata dataset (real)'!U129, "")</f>
        <v>19.377865736929806</v>
      </c>
      <c r="N129" s="72">
        <f>_xlfn.IFNA('Stata dataset (real)'!Z129, "")</f>
        <v>11.516321557620319</v>
      </c>
      <c r="O129" s="72">
        <f>IF('Interface real'!C129 = "2019-20", 1, 0)</f>
        <v>1</v>
      </c>
      <c r="P129" s="72">
        <f t="shared" si="7"/>
        <v>0</v>
      </c>
    </row>
    <row r="130" spans="1:16" x14ac:dyDescent="0.4">
      <c r="A130" s="63" t="str">
        <f t="shared" si="4"/>
        <v>SBB21</v>
      </c>
      <c r="B130" s="63" t="s">
        <v>505</v>
      </c>
      <c r="C130" s="63" t="s">
        <v>257</v>
      </c>
      <c r="D130" s="72">
        <f>_xlfn.IFNA(SUM('Stata dataset (real)'!E130:K130, 'Stata dataset (real)'!AB130, 'Stata dataset (real)'!AD130),"")</f>
        <v>43.657848468647359</v>
      </c>
      <c r="E130" s="72">
        <f>_xlfn.IFNA('Stata dataset (real)'!F130+'Stata dataset (real)'!G130, "")</f>
        <v>17.12979072786985</v>
      </c>
      <c r="F130" s="72">
        <f t="shared" si="8"/>
        <v>26.528057740777509</v>
      </c>
      <c r="G130" s="72">
        <f>_xlfn.IFNA(SUM('Stata dataset (real)'!E130:K130, 'Stata dataset (real)'!AC130, 'Stata dataset (real)'!AD130), "")</f>
        <v>43.946364749611512</v>
      </c>
      <c r="H130" s="72">
        <f t="shared" si="6"/>
        <v>26.816574021741662</v>
      </c>
      <c r="I130" s="72">
        <f>_xlfn.IFNA(SUM('Stata dataset (real)'!O130:T130), "")</f>
        <v>1489.2570000000001</v>
      </c>
      <c r="J130" s="72">
        <f>_xlfn.IFNA(SUM('Stata dataset (real)'!R130, 'Stata dataset (real)'!S130, 'Stata dataset (real)'!T130)/'Interface real'!$I130, "")</f>
        <v>0.74041686559136533</v>
      </c>
      <c r="K130" s="72">
        <f>_xlfn.IFNA(SUM('Stata dataset (real)'!Q130, 'Stata dataset (real)'!T130)/$I130, "")</f>
        <v>0.47961433117319574</v>
      </c>
      <c r="L130" s="72">
        <f>_xlfn.IFNA('Stata dataset (real)'!AA130*1000/ 'Interface real'!I130,  "")</f>
        <v>412.29508761685497</v>
      </c>
      <c r="M130" s="72">
        <f>_xlfn.IFNA('Stata dataset (real)'!U130, "")</f>
        <v>19.132560659574573</v>
      </c>
      <c r="N130" s="72">
        <f>_xlfn.IFNA('Stata dataset (real)'!Z130, "")</f>
        <v>11.516321557620319</v>
      </c>
      <c r="O130" s="72">
        <f>IF('Interface real'!C130 = "2019-20", 1, 0)</f>
        <v>0</v>
      </c>
      <c r="P130" s="72">
        <f t="shared" si="7"/>
        <v>1</v>
      </c>
    </row>
    <row r="131" spans="1:16" x14ac:dyDescent="0.4">
      <c r="A131" s="63" t="str">
        <f t="shared" si="4"/>
        <v>SBB22</v>
      </c>
      <c r="B131" s="63" t="s">
        <v>505</v>
      </c>
      <c r="C131" s="63" t="s">
        <v>259</v>
      </c>
      <c r="D131" s="72">
        <f>_xlfn.IFNA(SUM('Stata dataset (real)'!E131:K131, 'Stata dataset (real)'!AB131, 'Stata dataset (real)'!AD131),"")</f>
        <v>41.339606969205825</v>
      </c>
      <c r="E131" s="72">
        <f>_xlfn.IFNA('Stata dataset (real)'!F131+'Stata dataset (real)'!G131, "")</f>
        <v>14.16239133637837</v>
      </c>
      <c r="F131" s="72">
        <f t="shared" si="8"/>
        <v>27.177215632827455</v>
      </c>
      <c r="G131" s="72">
        <f>_xlfn.IFNA(SUM('Stata dataset (real)'!E131:K131, 'Stata dataset (real)'!AC131, 'Stata dataset (real)'!AD131), "")</f>
        <v>41.775622047050497</v>
      </c>
      <c r="H131" s="72">
        <f t="shared" si="6"/>
        <v>27.613230710672127</v>
      </c>
      <c r="I131" s="72">
        <f>_xlfn.IFNA(SUM('Stata dataset (real)'!O131:T131), "")</f>
        <v>1502.3085000000003</v>
      </c>
      <c r="J131" s="72">
        <f>_xlfn.IFNA(SUM('Stata dataset (real)'!R131, 'Stata dataset (real)'!S131, 'Stata dataset (real)'!T131)/'Interface real'!$I131, "")</f>
        <v>0.75182738210338729</v>
      </c>
      <c r="K131" s="72">
        <f>_xlfn.IFNA(SUM('Stata dataset (real)'!Q131, 'Stata dataset (real)'!T131)/$I131, "")</f>
        <v>0.47955357815433147</v>
      </c>
      <c r="L131" s="72">
        <f>_xlfn.IFNA('Stata dataset (real)'!AA131*1000/ 'Interface real'!I131,  "")</f>
        <v>390.49205541715043</v>
      </c>
      <c r="M131" s="72">
        <f>_xlfn.IFNA('Stata dataset (real)'!U131, "")</f>
        <v>17.337680691346218</v>
      </c>
      <c r="N131" s="72">
        <f>_xlfn.IFNA('Stata dataset (real)'!Z131, "")</f>
        <v>11.516321557620319</v>
      </c>
      <c r="O131" s="72">
        <f>IF('Interface real'!C131 = "2019-20", 1, 0)</f>
        <v>0</v>
      </c>
      <c r="P131" s="72">
        <f t="shared" si="7"/>
        <v>0</v>
      </c>
    </row>
    <row r="132" spans="1:16" x14ac:dyDescent="0.4">
      <c r="A132" s="63" t="str">
        <f t="shared" si="4"/>
        <v>SBB23</v>
      </c>
      <c r="B132" s="63" t="s">
        <v>505</v>
      </c>
      <c r="C132" s="63" t="s">
        <v>261</v>
      </c>
      <c r="D132" s="72">
        <f>_xlfn.IFNA(SUM('Stata dataset (real)'!E132:K132, 'Stata dataset (real)'!AB132, 'Stata dataset (real)'!AD132),"")</f>
        <v>41.062000000000005</v>
      </c>
      <c r="E132" s="72">
        <f>_xlfn.IFNA('Stata dataset (real)'!F132+'Stata dataset (real)'!G132, "")</f>
        <v>13.178000000000001</v>
      </c>
      <c r="F132" s="72">
        <f t="shared" si="8"/>
        <v>27.884000000000004</v>
      </c>
      <c r="G132" s="72">
        <f>_xlfn.IFNA(SUM('Stata dataset (real)'!E132:K132, 'Stata dataset (real)'!AC132, 'Stata dataset (real)'!AD132), "")</f>
        <v>41.809844474545457</v>
      </c>
      <c r="H132" s="72">
        <f t="shared" si="6"/>
        <v>28.631844474545456</v>
      </c>
      <c r="I132" s="72">
        <f>_xlfn.IFNA(SUM('Stata dataset (real)'!O132:T132), "")</f>
        <v>1515.53</v>
      </c>
      <c r="J132" s="72">
        <f>_xlfn.IFNA(SUM('Stata dataset (real)'!R132, 'Stata dataset (real)'!S132, 'Stata dataset (real)'!T132)/'Interface real'!$I132, "")</f>
        <v>0.7634141191530357</v>
      </c>
      <c r="K132" s="72">
        <f>_xlfn.IFNA(SUM('Stata dataset (real)'!Q132, 'Stata dataset (real)'!T132)/$I132, "")</f>
        <v>0.47990537963616692</v>
      </c>
      <c r="L132" s="72">
        <f>_xlfn.IFNA('Stata dataset (real)'!AA132*1000/ 'Interface real'!I132,  "")</f>
        <v>343.50557230803742</v>
      </c>
      <c r="M132" s="72">
        <f>_xlfn.IFNA('Stata dataset (real)'!U132, "")</f>
        <v>18.265992028587906</v>
      </c>
      <c r="N132" s="72">
        <f>_xlfn.IFNA('Stata dataset (real)'!Z132, "")</f>
        <v>11.516321557620319</v>
      </c>
      <c r="O132" s="72">
        <f>IF('Interface real'!C132 = "2019-20", 1, 0)</f>
        <v>0</v>
      </c>
      <c r="P132" s="72">
        <f t="shared" si="7"/>
        <v>0</v>
      </c>
    </row>
    <row r="133" spans="1:16" x14ac:dyDescent="0.4">
      <c r="A133" s="63" t="str">
        <f t="shared" si="4"/>
        <v>SBB24</v>
      </c>
      <c r="B133" s="63" t="s">
        <v>505</v>
      </c>
      <c r="C133" s="160" t="s">
        <v>263</v>
      </c>
      <c r="D133" s="72">
        <f>_xlfn.IFNA(SUM('Stata dataset (real)'!E133:K133, 'Stata dataset (real)'!AB133, 'Stata dataset (real)'!AD133),"")</f>
        <v>40.083602091889105</v>
      </c>
      <c r="E133" s="72">
        <f>_xlfn.IFNA('Stata dataset (real)'!F133+'Stata dataset (real)'!G133, "")</f>
        <v>12.399227091889115</v>
      </c>
      <c r="F133" s="72">
        <f t="shared" si="8"/>
        <v>27.684374999999989</v>
      </c>
      <c r="G133" s="72">
        <f>_xlfn.IFNA(SUM('Stata dataset (real)'!E133:K133, 'Stata dataset (real)'!AC133, 'Stata dataset (real)'!AD133), "")</f>
        <v>40.975948964749961</v>
      </c>
      <c r="H133" s="72">
        <f t="shared" ref="H133:H196" si="9">G133-E133</f>
        <v>28.576721872860844</v>
      </c>
      <c r="I133" s="72">
        <f>_xlfn.IFNA(SUM('Stata dataset (real)'!O133:T133), "")</f>
        <v>1528.018</v>
      </c>
      <c r="J133" s="72">
        <f>_xlfn.IFNA(SUM('Stata dataset (real)'!R133, 'Stata dataset (real)'!S133, 'Stata dataset (real)'!T133)/'Interface real'!$I133, "")</f>
        <v>0.77574740611694382</v>
      </c>
      <c r="K133" s="72">
        <f>_xlfn.IFNA(SUM('Stata dataset (real)'!Q133, 'Stata dataset (real)'!T133)/$I133, "")</f>
        <v>0.48019656836503233</v>
      </c>
      <c r="L133" s="72">
        <f>_xlfn.IFNA('Stata dataset (real)'!AA133*1000/ 'Interface real'!I133,  "")</f>
        <v>339.85136065581088</v>
      </c>
      <c r="M133" s="72">
        <f>_xlfn.IFNA('Stata dataset (real)'!U133, "")</f>
        <v>18.061427096065064</v>
      </c>
      <c r="N133" s="72">
        <f>_xlfn.IFNA('Stata dataset (real)'!Z133, "")</f>
        <v>11.516321557620319</v>
      </c>
      <c r="O133" s="72">
        <f>IF('Interface real'!C133 = "2019-20", 1, 0)</f>
        <v>0</v>
      </c>
      <c r="P133" s="72">
        <f t="shared" ref="P133:P196" si="10">IF(C133 = "2020-21", 1, 0)</f>
        <v>0</v>
      </c>
    </row>
    <row r="134" spans="1:16" x14ac:dyDescent="0.4">
      <c r="A134" s="63" t="str">
        <f t="shared" si="4"/>
        <v>SBB25</v>
      </c>
      <c r="B134" s="63" t="s">
        <v>505</v>
      </c>
      <c r="C134" s="160" t="s">
        <v>516</v>
      </c>
      <c r="D134" s="72">
        <f>_xlfn.IFNA(SUM('Stata dataset (real)'!E134:K134, 'Stata dataset (real)'!AB134, 'Stata dataset (real)'!AD134),"")</f>
        <v>43.436645728711184</v>
      </c>
      <c r="E134" s="72">
        <f>_xlfn.IFNA('Stata dataset (real)'!F134+'Stata dataset (real)'!G134, "")</f>
        <v>14.451619789236153</v>
      </c>
      <c r="F134" s="72">
        <f t="shared" si="8"/>
        <v>28.98502593947503</v>
      </c>
      <c r="G134" s="72">
        <f>_xlfn.IFNA(SUM('Stata dataset (real)'!E134:K134, 'Stata dataset (real)'!AC134, 'Stata dataset (real)'!AD134), "")</f>
        <v>41.449645728711182</v>
      </c>
      <c r="H134" s="72">
        <f t="shared" si="9"/>
        <v>26.998025939475028</v>
      </c>
      <c r="I134" s="72">
        <f>_xlfn.IFNA(SUM('Stata dataset (real)'!O134:T134), "")</f>
        <v>1552.5335884583965</v>
      </c>
      <c r="J134" s="72">
        <f>_xlfn.IFNA(SUM('Stata dataset (real)'!R134, 'Stata dataset (real)'!S134, 'Stata dataset (real)'!T134)/'Interface real'!$I134, "")</f>
        <v>0.80315814696038335</v>
      </c>
      <c r="K134" s="72">
        <f>_xlfn.IFNA(SUM('Stata dataset (real)'!Q134, 'Stata dataset (real)'!T134)/$I134, "")</f>
        <v>0.48484748130147864</v>
      </c>
      <c r="L134" s="72">
        <f>_xlfn.IFNA('Stata dataset (real)'!AA134*1000/ 'Interface real'!I134,  "")</f>
        <v>335.97026437774622</v>
      </c>
      <c r="M134" s="72" t="str">
        <f>_xlfn.IFNA('Stata dataset (real)'!U134, "")</f>
        <v/>
      </c>
      <c r="N134" s="72" t="str">
        <f>_xlfn.IFNA('Stata dataset (real)'!Z134, "")</f>
        <v/>
      </c>
      <c r="O134" s="72">
        <f>IF('Interface real'!C134 = "2019-20", 1, 0)</f>
        <v>0</v>
      </c>
      <c r="P134" s="72">
        <f t="shared" si="10"/>
        <v>0</v>
      </c>
    </row>
    <row r="135" spans="1:16" x14ac:dyDescent="0.4">
      <c r="A135" s="63" t="str">
        <f t="shared" ref="A135:A181" si="11">B135&amp;RIGHT(C135,2)</f>
        <v>SBB26</v>
      </c>
      <c r="B135" s="63" t="s">
        <v>505</v>
      </c>
      <c r="C135" s="160" t="s">
        <v>518</v>
      </c>
      <c r="D135" s="72">
        <f>_xlfn.IFNA(SUM('Stata dataset (real)'!E135:K135, 'Stata dataset (real)'!AB135, 'Stata dataset (real)'!AD135),"")</f>
        <v>46.616228003439481</v>
      </c>
      <c r="E135" s="72">
        <f>_xlfn.IFNA('Stata dataset (real)'!F135+'Stata dataset (real)'!G135, "")</f>
        <v>17.814123615602238</v>
      </c>
      <c r="F135" s="72">
        <f t="shared" si="8"/>
        <v>28.802104387837243</v>
      </c>
      <c r="G135" s="72">
        <f>_xlfn.IFNA(SUM('Stata dataset (real)'!E135:K135, 'Stata dataset (real)'!AC135, 'Stata dataset (real)'!AD135), "")</f>
        <v>44.928228003439479</v>
      </c>
      <c r="H135" s="72">
        <f t="shared" si="9"/>
        <v>27.114104387837241</v>
      </c>
      <c r="I135" s="72">
        <f>_xlfn.IFNA(SUM('Stata dataset (real)'!O135:T135), "")</f>
        <v>1567.2838896937972</v>
      </c>
      <c r="J135" s="72">
        <f>_xlfn.IFNA(SUM('Stata dataset (real)'!R135, 'Stata dataset (real)'!S135, 'Stata dataset (real)'!T135)/'Interface real'!$I135, "")</f>
        <v>0.81438245914232332</v>
      </c>
      <c r="K135" s="72">
        <f>_xlfn.IFNA(SUM('Stata dataset (real)'!Q135, 'Stata dataset (real)'!T135)/$I135, "")</f>
        <v>0.48766045016475484</v>
      </c>
      <c r="L135" s="72">
        <f>_xlfn.IFNA('Stata dataset (real)'!AA135*1000/ 'Interface real'!I135,  "")</f>
        <v>376.87939235782068</v>
      </c>
      <c r="M135" s="72" t="str">
        <f>_xlfn.IFNA('Stata dataset (real)'!U135, "")</f>
        <v/>
      </c>
      <c r="N135" s="72" t="str">
        <f>_xlfn.IFNA('Stata dataset (real)'!Z135, "")</f>
        <v/>
      </c>
      <c r="O135" s="72">
        <f>IF('Interface real'!C135 = "2019-20", 1, 0)</f>
        <v>0</v>
      </c>
      <c r="P135" s="72">
        <f t="shared" si="10"/>
        <v>0</v>
      </c>
    </row>
    <row r="136" spans="1:16" x14ac:dyDescent="0.4">
      <c r="A136" s="63" t="str">
        <f t="shared" si="11"/>
        <v>SBB27</v>
      </c>
      <c r="B136" s="63" t="s">
        <v>505</v>
      </c>
      <c r="C136" s="160" t="s">
        <v>519</v>
      </c>
      <c r="D136" s="72">
        <f>_xlfn.IFNA(SUM('Stata dataset (real)'!E136:K136, 'Stata dataset (real)'!AB136, 'Stata dataset (real)'!AD136),"")</f>
        <v>48.519658511956976</v>
      </c>
      <c r="E136" s="72">
        <f>_xlfn.IFNA('Stata dataset (real)'!F136+'Stata dataset (real)'!G136, "")</f>
        <v>18.025450569235911</v>
      </c>
      <c r="F136" s="72">
        <f t="shared" si="8"/>
        <v>30.494207942721065</v>
      </c>
      <c r="G136" s="72">
        <f>_xlfn.IFNA(SUM('Stata dataset (real)'!E136:K136, 'Stata dataset (real)'!AC136, 'Stata dataset (real)'!AD136), "")</f>
        <v>47.140658511956978</v>
      </c>
      <c r="H136" s="72">
        <f t="shared" si="9"/>
        <v>29.115207942721067</v>
      </c>
      <c r="I136" s="72">
        <f>_xlfn.IFNA(SUM('Stata dataset (real)'!O136:T136), "")</f>
        <v>1581.784928242804</v>
      </c>
      <c r="J136" s="72">
        <f>_xlfn.IFNA(SUM('Stata dataset (real)'!R136, 'Stata dataset (real)'!S136, 'Stata dataset (real)'!T136)/'Interface real'!$I136, "")</f>
        <v>0.82254195392295837</v>
      </c>
      <c r="K136" s="72">
        <f>_xlfn.IFNA(SUM('Stata dataset (real)'!Q136, 'Stata dataset (real)'!T136)/$I136, "")</f>
        <v>0.4900532555742762</v>
      </c>
      <c r="L136" s="72">
        <f>_xlfn.IFNA('Stata dataset (real)'!AA136*1000/ 'Interface real'!I136,  "")</f>
        <v>398.5320562513507</v>
      </c>
      <c r="M136" s="72" t="str">
        <f>_xlfn.IFNA('Stata dataset (real)'!U136, "")</f>
        <v/>
      </c>
      <c r="N136" s="72" t="str">
        <f>_xlfn.IFNA('Stata dataset (real)'!Z136, "")</f>
        <v/>
      </c>
      <c r="O136" s="72">
        <f>IF('Interface real'!C136 = "2019-20", 1, 0)</f>
        <v>0</v>
      </c>
      <c r="P136" s="72">
        <f t="shared" si="10"/>
        <v>0</v>
      </c>
    </row>
    <row r="137" spans="1:16" x14ac:dyDescent="0.4">
      <c r="A137" s="63" t="str">
        <f t="shared" si="11"/>
        <v>SBB28</v>
      </c>
      <c r="B137" s="63" t="s">
        <v>505</v>
      </c>
      <c r="C137" s="160" t="s">
        <v>520</v>
      </c>
      <c r="D137" s="72">
        <f>_xlfn.IFNA(SUM('Stata dataset (real)'!E137:K137, 'Stata dataset (real)'!AB137, 'Stata dataset (real)'!AD137),"")</f>
        <v>50.310896721219898</v>
      </c>
      <c r="E137" s="72">
        <f>_xlfn.IFNA('Stata dataset (real)'!F137+'Stata dataset (real)'!G137, "")</f>
        <v>18.500285587891867</v>
      </c>
      <c r="F137" s="72">
        <f t="shared" si="8"/>
        <v>31.810611133328031</v>
      </c>
      <c r="G137" s="72">
        <f>_xlfn.IFNA(SUM('Stata dataset (real)'!E137:K137, 'Stata dataset (real)'!AC137, 'Stata dataset (real)'!AD137), "")</f>
        <v>48.9318967212199</v>
      </c>
      <c r="H137" s="72">
        <f t="shared" si="9"/>
        <v>30.431611133328033</v>
      </c>
      <c r="I137" s="72">
        <f>_xlfn.IFNA(SUM('Stata dataset (real)'!O137:T137), "")</f>
        <v>1595.817808816046</v>
      </c>
      <c r="J137" s="72">
        <f>_xlfn.IFNA(SUM('Stata dataset (real)'!R137, 'Stata dataset (real)'!S137, 'Stata dataset (real)'!T137)/'Interface real'!$I137, "")</f>
        <v>0.83016564318593344</v>
      </c>
      <c r="K137" s="72">
        <f>_xlfn.IFNA(SUM('Stata dataset (real)'!Q137, 'Stata dataset (real)'!T137)/$I137, "")</f>
        <v>0.49207437642255125</v>
      </c>
      <c r="L137" s="72">
        <f>_xlfn.IFNA('Stata dataset (real)'!AA137*1000/ 'Interface real'!I137,  "")</f>
        <v>418.7169715167808</v>
      </c>
      <c r="M137" s="72" t="str">
        <f>_xlfn.IFNA('Stata dataset (real)'!U137, "")</f>
        <v/>
      </c>
      <c r="N137" s="72" t="str">
        <f>_xlfn.IFNA('Stata dataset (real)'!Z137, "")</f>
        <v/>
      </c>
      <c r="O137" s="72">
        <f>IF('Interface real'!C137 = "2019-20", 1, 0)</f>
        <v>0</v>
      </c>
      <c r="P137" s="72">
        <f t="shared" si="10"/>
        <v>0</v>
      </c>
    </row>
    <row r="138" spans="1:16" x14ac:dyDescent="0.4">
      <c r="A138" s="63" t="str">
        <f t="shared" si="11"/>
        <v>SBB29</v>
      </c>
      <c r="B138" s="63" t="s">
        <v>505</v>
      </c>
      <c r="C138" s="160" t="s">
        <v>521</v>
      </c>
      <c r="D138" s="72">
        <f>_xlfn.IFNA(SUM('Stata dataset (real)'!E138:K138, 'Stata dataset (real)'!AB138, 'Stata dataset (real)'!AD138),"")</f>
        <v>51.239902301182902</v>
      </c>
      <c r="E138" s="72">
        <f>_xlfn.IFNA('Stata dataset (real)'!F138+'Stata dataset (real)'!G138, "")</f>
        <v>19.143176865361269</v>
      </c>
      <c r="F138" s="72">
        <f t="shared" si="8"/>
        <v>32.096725435821632</v>
      </c>
      <c r="G138" s="72">
        <f>_xlfn.IFNA(SUM('Stata dataset (real)'!E138:K138, 'Stata dataset (real)'!AC138, 'Stata dataset (real)'!AD138), "")</f>
        <v>49.902902301182898</v>
      </c>
      <c r="H138" s="72">
        <f t="shared" si="9"/>
        <v>30.759725435821629</v>
      </c>
      <c r="I138" s="72">
        <f>_xlfn.IFNA(SUM('Stata dataset (real)'!O138:T138), "")</f>
        <v>1609.3732184752948</v>
      </c>
      <c r="J138" s="72">
        <f>_xlfn.IFNA(SUM('Stata dataset (real)'!R138, 'Stata dataset (real)'!S138, 'Stata dataset (real)'!T138)/'Interface real'!$I138, "")</f>
        <v>0.83729907596824493</v>
      </c>
      <c r="K138" s="72">
        <f>_xlfn.IFNA(SUM('Stata dataset (real)'!Q138, 'Stata dataset (real)'!T138)/$I138, "")</f>
        <v>0.49370799561746642</v>
      </c>
      <c r="L138" s="72">
        <f>_xlfn.IFNA('Stata dataset (real)'!AA138*1000/ 'Interface real'!I138,  "")</f>
        <v>426.18454944205274</v>
      </c>
      <c r="M138" s="72" t="str">
        <f>_xlfn.IFNA('Stata dataset (real)'!U138, "")</f>
        <v/>
      </c>
      <c r="N138" s="72" t="str">
        <f>_xlfn.IFNA('Stata dataset (real)'!Z138, "")</f>
        <v/>
      </c>
      <c r="O138" s="72">
        <f>IF('Interface real'!C138 = "2019-20", 1, 0)</f>
        <v>0</v>
      </c>
      <c r="P138" s="72">
        <f t="shared" si="10"/>
        <v>0</v>
      </c>
    </row>
    <row r="139" spans="1:16" x14ac:dyDescent="0.4">
      <c r="A139" s="63" t="str">
        <f t="shared" si="11"/>
        <v>SBB30</v>
      </c>
      <c r="B139" s="63" t="s">
        <v>505</v>
      </c>
      <c r="C139" s="160" t="s">
        <v>522</v>
      </c>
      <c r="D139" s="72">
        <f>_xlfn.IFNA(SUM('Stata dataset (real)'!E139:K139, 'Stata dataset (real)'!AB139, 'Stata dataset (real)'!AD139),"")</f>
        <v>51.916260600060653</v>
      </c>
      <c r="E139" s="72">
        <f>_xlfn.IFNA('Stata dataset (real)'!F139+'Stata dataset (real)'!G139, "")</f>
        <v>19.786865861714979</v>
      </c>
      <c r="F139" s="72">
        <f t="shared" si="8"/>
        <v>32.129394738345674</v>
      </c>
      <c r="G139" s="72">
        <f>_xlfn.IFNA(SUM('Stata dataset (real)'!E139:K139, 'Stata dataset (real)'!AC139, 'Stata dataset (real)'!AD139), "")</f>
        <v>50.560260600060651</v>
      </c>
      <c r="H139" s="72">
        <f t="shared" si="9"/>
        <v>30.773394738345672</v>
      </c>
      <c r="I139" s="72">
        <f>_xlfn.IFNA(SUM('Stata dataset (real)'!O139:T139), "")</f>
        <v>1621.5913082165707</v>
      </c>
      <c r="J139" s="72">
        <f>_xlfn.IFNA(SUM('Stata dataset (real)'!R139, 'Stata dataset (real)'!S139, 'Stata dataset (real)'!T139)/'Interface real'!$I139, "")</f>
        <v>0.84390112399141337</v>
      </c>
      <c r="K139" s="72">
        <f>_xlfn.IFNA(SUM('Stata dataset (real)'!Q139, 'Stata dataset (real)'!T139)/$I139, "")</f>
        <v>0.49540642353765735</v>
      </c>
      <c r="L139" s="72">
        <f>_xlfn.IFNA('Stata dataset (real)'!AA139*1000/ 'Interface real'!I139,  "")</f>
        <v>430.4463131142893</v>
      </c>
      <c r="M139" s="72" t="str">
        <f>_xlfn.IFNA('Stata dataset (real)'!U139, "")</f>
        <v/>
      </c>
      <c r="N139" s="72" t="str">
        <f>_xlfn.IFNA('Stata dataset (real)'!Z139, "")</f>
        <v/>
      </c>
      <c r="O139" s="72">
        <f>IF('Interface real'!C139 = "2019-20", 1, 0)</f>
        <v>0</v>
      </c>
      <c r="P139" s="72">
        <f t="shared" si="10"/>
        <v>0</v>
      </c>
    </row>
    <row r="140" spans="1:16" x14ac:dyDescent="0.4">
      <c r="A140" s="63" t="str">
        <f t="shared" si="11"/>
        <v>TMS14</v>
      </c>
      <c r="B140" s="63" t="s">
        <v>349</v>
      </c>
      <c r="C140" s="63" t="s">
        <v>243</v>
      </c>
      <c r="D140" s="72">
        <f>_xlfn.IFNA(SUM('Stata dataset (real)'!E140:K140, 'Stata dataset (real)'!AB140, 'Stata dataset (real)'!AD140),"")</f>
        <v>193.58398737745094</v>
      </c>
      <c r="E140" s="72">
        <f>_xlfn.IFNA('Stata dataset (real)'!F140+'Stata dataset (real)'!G140, "")</f>
        <v>92.468433062880308</v>
      </c>
      <c r="F140" s="72">
        <f t="shared" si="8"/>
        <v>101.11555431457063</v>
      </c>
      <c r="G140" s="72">
        <f>_xlfn.IFNA(SUM('Stata dataset (real)'!E140:K140, 'Stata dataset (real)'!AC140, 'Stata dataset (real)'!AD140), "")</f>
        <v>197.32919639735113</v>
      </c>
      <c r="H140" s="72">
        <f t="shared" si="9"/>
        <v>104.86076333447082</v>
      </c>
      <c r="I140" s="72">
        <f>_xlfn.IFNA(SUM('Stata dataset (real)'!O140:T140), "")</f>
        <v>5284.5969999999998</v>
      </c>
      <c r="J140" s="72">
        <f>_xlfn.IFNA(SUM('Stata dataset (real)'!R140, 'Stata dataset (real)'!S140, 'Stata dataset (real)'!T140)/'Interface real'!$I140, "")</f>
        <v>0.3312061449529643</v>
      </c>
      <c r="K140" s="72">
        <f>_xlfn.IFNA(SUM('Stata dataset (real)'!Q140, 'Stata dataset (real)'!T140)/$I140, "")</f>
        <v>0.63477858387309383</v>
      </c>
      <c r="L140" s="72">
        <f>_xlfn.IFNA('Stata dataset (real)'!AA140*1000/ 'Interface real'!I140,  "")</f>
        <v>358.27344271765054</v>
      </c>
      <c r="M140" s="72">
        <f>_xlfn.IFNA('Stata dataset (real)'!U140, "")</f>
        <v>29.936154978594892</v>
      </c>
      <c r="N140" s="72">
        <f>_xlfn.IFNA('Stata dataset (real)'!Z140, "")</f>
        <v>14.173257344027382</v>
      </c>
      <c r="O140" s="72">
        <f>IF('Interface real'!C140 = "2019-20", 1, 0)</f>
        <v>0</v>
      </c>
      <c r="P140" s="72">
        <f t="shared" si="10"/>
        <v>0</v>
      </c>
    </row>
    <row r="141" spans="1:16" x14ac:dyDescent="0.4">
      <c r="A141" s="63" t="str">
        <f t="shared" si="11"/>
        <v>TMS15</v>
      </c>
      <c r="B141" s="63" t="s">
        <v>349</v>
      </c>
      <c r="C141" s="63" t="s">
        <v>245</v>
      </c>
      <c r="D141" s="72">
        <f>_xlfn.IFNA(SUM('Stata dataset (real)'!E141:K141, 'Stata dataset (real)'!AB141, 'Stata dataset (real)'!AD141),"")</f>
        <v>210.55509372440878</v>
      </c>
      <c r="E141" s="72">
        <f>_xlfn.IFNA('Stata dataset (real)'!F141+'Stata dataset (real)'!G141, "")</f>
        <v>101.54253363416061</v>
      </c>
      <c r="F141" s="72">
        <f t="shared" si="8"/>
        <v>109.01256009024817</v>
      </c>
      <c r="G141" s="72">
        <f>_xlfn.IFNA(SUM('Stata dataset (real)'!E141:K141, 'Stata dataset (real)'!AC141, 'Stata dataset (real)'!AD141), "")</f>
        <v>215.58436130805205</v>
      </c>
      <c r="H141" s="72">
        <f t="shared" si="9"/>
        <v>114.04182767389145</v>
      </c>
      <c r="I141" s="72">
        <f>_xlfn.IFNA(SUM('Stata dataset (real)'!O141:T141), "")</f>
        <v>5325.692</v>
      </c>
      <c r="J141" s="72">
        <f>_xlfn.IFNA(SUM('Stata dataset (real)'!R141, 'Stata dataset (real)'!S141, 'Stata dataset (real)'!T141)/'Interface real'!$I141, "")</f>
        <v>0.34337678558955342</v>
      </c>
      <c r="K141" s="72">
        <f>_xlfn.IFNA(SUM('Stata dataset (real)'!Q141, 'Stata dataset (real)'!T141)/$I141, "")</f>
        <v>0.6348215405622406</v>
      </c>
      <c r="L141" s="72">
        <f>_xlfn.IFNA('Stata dataset (real)'!AA141*1000/ 'Interface real'!I141,  "")</f>
        <v>369.86193543432654</v>
      </c>
      <c r="M141" s="72">
        <f>_xlfn.IFNA('Stata dataset (real)'!U141, "")</f>
        <v>29.678361016999236</v>
      </c>
      <c r="N141" s="72">
        <f>_xlfn.IFNA('Stata dataset (real)'!Z141, "")</f>
        <v>14.198348368491356</v>
      </c>
      <c r="O141" s="72">
        <f>IF('Interface real'!C141 = "2019-20", 1, 0)</f>
        <v>0</v>
      </c>
      <c r="P141" s="72">
        <f t="shared" si="10"/>
        <v>0</v>
      </c>
    </row>
    <row r="142" spans="1:16" x14ac:dyDescent="0.4">
      <c r="A142" s="63" t="str">
        <f t="shared" si="11"/>
        <v>TMS16</v>
      </c>
      <c r="B142" s="63" t="s">
        <v>349</v>
      </c>
      <c r="C142" s="63" t="s">
        <v>247</v>
      </c>
      <c r="D142" s="72">
        <f>_xlfn.IFNA(SUM('Stata dataset (real)'!E142:K142, 'Stata dataset (real)'!AB142, 'Stata dataset (real)'!AD142),"")</f>
        <v>198.23029282296912</v>
      </c>
      <c r="E142" s="72">
        <f>_xlfn.IFNA('Stata dataset (real)'!F142+'Stata dataset (real)'!G142, "")</f>
        <v>93.897856199252132</v>
      </c>
      <c r="F142" s="72">
        <f t="shared" si="8"/>
        <v>104.33243662371699</v>
      </c>
      <c r="G142" s="72">
        <f>_xlfn.IFNA(SUM('Stata dataset (real)'!E142:K142, 'Stata dataset (real)'!AC142, 'Stata dataset (real)'!AD142), "")</f>
        <v>210.81819272092744</v>
      </c>
      <c r="H142" s="72">
        <f t="shared" si="9"/>
        <v>116.92033652167531</v>
      </c>
      <c r="I142" s="72">
        <f>_xlfn.IFNA(SUM('Stata dataset (real)'!O142:T142), "")</f>
        <v>5352.4195</v>
      </c>
      <c r="J142" s="72">
        <f>_xlfn.IFNA(SUM('Stata dataset (real)'!R142, 'Stata dataset (real)'!S142, 'Stata dataset (real)'!T142)/'Interface real'!$I142, "")</f>
        <v>0.40699593893938996</v>
      </c>
      <c r="K142" s="72">
        <f>_xlfn.IFNA(SUM('Stata dataset (real)'!Q142, 'Stata dataset (real)'!T142)/$I142, "")</f>
        <v>0.63664236332746349</v>
      </c>
      <c r="L142" s="72">
        <f>_xlfn.IFNA('Stata dataset (real)'!AA142*1000/ 'Interface real'!I142,  "")</f>
        <v>365.80469811198446</v>
      </c>
      <c r="M142" s="72">
        <f>_xlfn.IFNA('Stata dataset (real)'!U142, "")</f>
        <v>29.222533710334851</v>
      </c>
      <c r="N142" s="72">
        <f>_xlfn.IFNA('Stata dataset (real)'!Z142, "")</f>
        <v>14.215411916452192</v>
      </c>
      <c r="O142" s="72">
        <f>IF('Interface real'!C142 = "2019-20", 1, 0)</f>
        <v>0</v>
      </c>
      <c r="P142" s="72">
        <f t="shared" si="10"/>
        <v>0</v>
      </c>
    </row>
    <row r="143" spans="1:16" x14ac:dyDescent="0.4">
      <c r="A143" s="63" t="str">
        <f t="shared" si="11"/>
        <v>TMS17</v>
      </c>
      <c r="B143" s="63" t="s">
        <v>349</v>
      </c>
      <c r="C143" s="63" t="s">
        <v>249</v>
      </c>
      <c r="D143" s="72">
        <f>_xlfn.IFNA(SUM('Stata dataset (real)'!E143:K143, 'Stata dataset (real)'!AB143, 'Stata dataset (real)'!AD143),"")</f>
        <v>197.96163555667209</v>
      </c>
      <c r="E143" s="72">
        <f>_xlfn.IFNA('Stata dataset (real)'!F143+'Stata dataset (real)'!G143, "")</f>
        <v>81.057850636027894</v>
      </c>
      <c r="F143" s="72">
        <f t="shared" si="8"/>
        <v>116.9037849206442</v>
      </c>
      <c r="G143" s="72">
        <f>_xlfn.IFNA(SUM('Stata dataset (real)'!E143:K143, 'Stata dataset (real)'!AC143, 'Stata dataset (real)'!AD143), "")</f>
        <v>209.71831610779307</v>
      </c>
      <c r="H143" s="72">
        <f t="shared" si="9"/>
        <v>128.66046547176518</v>
      </c>
      <c r="I143" s="72">
        <f>_xlfn.IFNA(SUM('Stata dataset (real)'!O143:T143), "")</f>
        <v>5388.7960000000003</v>
      </c>
      <c r="J143" s="72">
        <f>_xlfn.IFNA(SUM('Stata dataset (real)'!R143, 'Stata dataset (real)'!S143, 'Stata dataset (real)'!T143)/'Interface real'!$I143, "")</f>
        <v>0.42607383912844343</v>
      </c>
      <c r="K143" s="72">
        <f>_xlfn.IFNA(SUM('Stata dataset (real)'!Q143, 'Stata dataset (real)'!T143)/$I143, "")</f>
        <v>0.63469001238866718</v>
      </c>
      <c r="L143" s="72">
        <f>_xlfn.IFNA('Stata dataset (real)'!AA143*1000/ 'Interface real'!I143,  "")</f>
        <v>359.04466311191788</v>
      </c>
      <c r="M143" s="72">
        <f>_xlfn.IFNA('Stata dataset (real)'!U143, "")</f>
        <v>28.943125364258545</v>
      </c>
      <c r="N143" s="72">
        <f>_xlfn.IFNA('Stata dataset (real)'!Z143, "")</f>
        <v>13.617476600218771</v>
      </c>
      <c r="O143" s="72">
        <f>IF('Interface real'!C143 = "2019-20", 1, 0)</f>
        <v>0</v>
      </c>
      <c r="P143" s="72">
        <f t="shared" si="10"/>
        <v>0</v>
      </c>
    </row>
    <row r="144" spans="1:16" x14ac:dyDescent="0.4">
      <c r="A144" s="63" t="str">
        <f t="shared" si="11"/>
        <v>TMS18</v>
      </c>
      <c r="B144" s="63" t="s">
        <v>349</v>
      </c>
      <c r="C144" s="63" t="s">
        <v>251</v>
      </c>
      <c r="D144" s="72">
        <f>_xlfn.IFNA(SUM('Stata dataset (real)'!E144:K144, 'Stata dataset (real)'!AB144, 'Stata dataset (real)'!AD144),"")</f>
        <v>202.83280025587717</v>
      </c>
      <c r="E144" s="72">
        <f>_xlfn.IFNA('Stata dataset (real)'!F144+'Stata dataset (real)'!G144, "")</f>
        <v>76.201614824884047</v>
      </c>
      <c r="F144" s="72">
        <f t="shared" si="8"/>
        <v>126.63118543099313</v>
      </c>
      <c r="G144" s="72">
        <f>_xlfn.IFNA(SUM('Stata dataset (real)'!E144:K144, 'Stata dataset (real)'!AC144, 'Stata dataset (real)'!AD144), "")</f>
        <v>212.60566982036295</v>
      </c>
      <c r="H144" s="72">
        <f t="shared" si="9"/>
        <v>136.4040549954789</v>
      </c>
      <c r="I144" s="72">
        <f>_xlfn.IFNA(SUM('Stata dataset (real)'!O144:T144), "")</f>
        <v>5409.6409999999996</v>
      </c>
      <c r="J144" s="72">
        <f>_xlfn.IFNA(SUM('Stata dataset (real)'!R144, 'Stata dataset (real)'!S144, 'Stata dataset (real)'!T144)/'Interface real'!$I144, "")</f>
        <v>0.44839149215262164</v>
      </c>
      <c r="K144" s="72">
        <f>_xlfn.IFNA(SUM('Stata dataset (real)'!Q144, 'Stata dataset (real)'!T144)/$I144, "")</f>
        <v>0.63370896516053477</v>
      </c>
      <c r="L144" s="72">
        <f>_xlfn.IFNA('Stata dataset (real)'!AA144*1000/ 'Interface real'!I144,  "")</f>
        <v>348.82237763260741</v>
      </c>
      <c r="M144" s="72">
        <f>_xlfn.IFNA('Stata dataset (real)'!U144, "")</f>
        <v>28.313715981113535</v>
      </c>
      <c r="N144" s="72">
        <f>_xlfn.IFNA('Stata dataset (real)'!Z144, "")</f>
        <v>13.021371520213984</v>
      </c>
      <c r="O144" s="72">
        <f>IF('Interface real'!C144 = "2019-20", 1, 0)</f>
        <v>0</v>
      </c>
      <c r="P144" s="72">
        <f t="shared" si="10"/>
        <v>0</v>
      </c>
    </row>
    <row r="145" spans="1:16" x14ac:dyDescent="0.4">
      <c r="A145" s="63" t="str">
        <f t="shared" si="11"/>
        <v>TMS19</v>
      </c>
      <c r="B145" s="63" t="s">
        <v>349</v>
      </c>
      <c r="C145" s="63" t="s">
        <v>253</v>
      </c>
      <c r="D145" s="72">
        <f>_xlfn.IFNA(SUM('Stata dataset (real)'!E145:K145, 'Stata dataset (real)'!AB145, 'Stata dataset (real)'!AD145),"")</f>
        <v>208.22095012527402</v>
      </c>
      <c r="E145" s="72">
        <f>_xlfn.IFNA('Stata dataset (real)'!F145+'Stata dataset (real)'!G145, "")</f>
        <v>78.153230504227992</v>
      </c>
      <c r="F145" s="72">
        <f t="shared" si="8"/>
        <v>130.06771962104602</v>
      </c>
      <c r="G145" s="72">
        <f>_xlfn.IFNA(SUM('Stata dataset (real)'!E145:K145, 'Stata dataset (real)'!AC145, 'Stata dataset (real)'!AD145), "")</f>
        <v>215.85621960330872</v>
      </c>
      <c r="H145" s="72">
        <f t="shared" si="9"/>
        <v>137.70298909908072</v>
      </c>
      <c r="I145" s="72">
        <f>_xlfn.IFNA(SUM('Stata dataset (real)'!O145:T145), "")</f>
        <v>5455.7869999999994</v>
      </c>
      <c r="J145" s="72">
        <f>_xlfn.IFNA(SUM('Stata dataset (real)'!R145, 'Stata dataset (real)'!S145, 'Stata dataset (real)'!T145)/'Interface real'!$I145, "")</f>
        <v>0.47564210259674738</v>
      </c>
      <c r="K145" s="72">
        <f>_xlfn.IFNA(SUM('Stata dataset (real)'!Q145, 'Stata dataset (real)'!T145)/$I145, "")</f>
        <v>0.63475626889392867</v>
      </c>
      <c r="L145" s="72">
        <f>_xlfn.IFNA('Stata dataset (real)'!AA145*1000/ 'Interface real'!I145,  "")</f>
        <v>350.52081679844196</v>
      </c>
      <c r="M145" s="72">
        <f>_xlfn.IFNA('Stata dataset (real)'!U145, "")</f>
        <v>27.608479593251737</v>
      </c>
      <c r="N145" s="72">
        <f>_xlfn.IFNA('Stata dataset (real)'!Z145, "")</f>
        <v>12.413916517998995</v>
      </c>
      <c r="O145" s="72">
        <f>IF('Interface real'!C145 = "2019-20", 1, 0)</f>
        <v>0</v>
      </c>
      <c r="P145" s="72">
        <f t="shared" si="10"/>
        <v>0</v>
      </c>
    </row>
    <row r="146" spans="1:16" x14ac:dyDescent="0.4">
      <c r="A146" s="63" t="str">
        <f t="shared" si="11"/>
        <v>TMS20</v>
      </c>
      <c r="B146" s="63" t="s">
        <v>349</v>
      </c>
      <c r="C146" s="63" t="s">
        <v>255</v>
      </c>
      <c r="D146" s="72">
        <f>_xlfn.IFNA(SUM('Stata dataset (real)'!E146:K146, 'Stata dataset (real)'!AB146, 'Stata dataset (real)'!AD146),"")</f>
        <v>248.06200323350535</v>
      </c>
      <c r="E146" s="72">
        <f>_xlfn.IFNA('Stata dataset (real)'!F146+'Stata dataset (real)'!G146, "")</f>
        <v>94.691972438216979</v>
      </c>
      <c r="F146" s="72">
        <f t="shared" si="8"/>
        <v>153.37003079528836</v>
      </c>
      <c r="G146" s="72">
        <f>_xlfn.IFNA(SUM('Stata dataset (real)'!E146:K146, 'Stata dataset (real)'!AC146, 'Stata dataset (real)'!AD146), "")</f>
        <v>247.52734211821235</v>
      </c>
      <c r="H146" s="72">
        <f t="shared" si="9"/>
        <v>152.83536967999538</v>
      </c>
      <c r="I146" s="72">
        <f>_xlfn.IFNA(SUM('Stata dataset (real)'!O146:T146), "")</f>
        <v>5522.7370000000001</v>
      </c>
      <c r="J146" s="72">
        <f>_xlfn.IFNA(SUM('Stata dataset (real)'!R146, 'Stata dataset (real)'!S146, 'Stata dataset (real)'!T146)/'Interface real'!$I146, "")</f>
        <v>0.50654956048060951</v>
      </c>
      <c r="K146" s="72">
        <f>_xlfn.IFNA(SUM('Stata dataset (real)'!Q146, 'Stata dataset (real)'!T146)/$I146, "")</f>
        <v>0.63231075461315656</v>
      </c>
      <c r="L146" s="72">
        <f>_xlfn.IFNA('Stata dataset (real)'!AA146*1000/ 'Interface real'!I146,  "")</f>
        <v>351.16248203852871</v>
      </c>
      <c r="M146" s="72">
        <f>_xlfn.IFNA('Stata dataset (real)'!U146, "")</f>
        <v>26.713465668165284</v>
      </c>
      <c r="N146" s="72">
        <f>_xlfn.IFNA('Stata dataset (real)'!Z146, "")</f>
        <v>11.805542930194168</v>
      </c>
      <c r="O146" s="72">
        <f>IF('Interface real'!C146 = "2019-20", 1, 0)</f>
        <v>1</v>
      </c>
      <c r="P146" s="72">
        <f t="shared" si="10"/>
        <v>0</v>
      </c>
    </row>
    <row r="147" spans="1:16" x14ac:dyDescent="0.4">
      <c r="A147" s="63" t="str">
        <f t="shared" si="11"/>
        <v>TMS21</v>
      </c>
      <c r="B147" s="63" t="s">
        <v>349</v>
      </c>
      <c r="C147" s="63" t="s">
        <v>257</v>
      </c>
      <c r="D147" s="72">
        <f>_xlfn.IFNA(SUM('Stata dataset (real)'!E147:K147, 'Stata dataset (real)'!AB147, 'Stata dataset (real)'!AD147),"")</f>
        <v>241.43271925323742</v>
      </c>
      <c r="E147" s="72">
        <f>_xlfn.IFNA('Stata dataset (real)'!F147+'Stata dataset (real)'!G147, "")</f>
        <v>112.83220614068584</v>
      </c>
      <c r="F147" s="72">
        <f t="shared" si="8"/>
        <v>128.6005131125516</v>
      </c>
      <c r="G147" s="72">
        <f>_xlfn.IFNA(SUM('Stata dataset (real)'!E147:K147, 'Stata dataset (real)'!AC147, 'Stata dataset (real)'!AD147), "")</f>
        <v>232.12652943986072</v>
      </c>
      <c r="H147" s="72">
        <f t="shared" si="9"/>
        <v>119.29432329917488</v>
      </c>
      <c r="I147" s="72">
        <f>_xlfn.IFNA(SUM('Stata dataset (real)'!O147:T147), "")</f>
        <v>5586.598</v>
      </c>
      <c r="J147" s="72">
        <f>_xlfn.IFNA(SUM('Stata dataset (real)'!R147, 'Stata dataset (real)'!S147, 'Stata dataset (real)'!T147)/'Interface real'!$I147, "")</f>
        <v>0.53297713563782467</v>
      </c>
      <c r="K147" s="72">
        <f>_xlfn.IFNA(SUM('Stata dataset (real)'!Q147, 'Stata dataset (real)'!T147)/$I147, "")</f>
        <v>0.63236696107362655</v>
      </c>
      <c r="L147" s="72">
        <f>_xlfn.IFNA('Stata dataset (real)'!AA147*1000/ 'Interface real'!I147,  "")</f>
        <v>350.87918117530836</v>
      </c>
      <c r="M147" s="72">
        <f>_xlfn.IFNA('Stata dataset (real)'!U147, "")</f>
        <v>26.460247749403855</v>
      </c>
      <c r="N147" s="72">
        <f>_xlfn.IFNA('Stata dataset (real)'!Z147, "")</f>
        <v>11.805542930194168</v>
      </c>
      <c r="O147" s="72">
        <f>IF('Interface real'!C147 = "2019-20", 1, 0)</f>
        <v>0</v>
      </c>
      <c r="P147" s="72">
        <f t="shared" si="10"/>
        <v>1</v>
      </c>
    </row>
    <row r="148" spans="1:16" x14ac:dyDescent="0.4">
      <c r="A148" s="63" t="str">
        <f t="shared" si="11"/>
        <v>TMS22</v>
      </c>
      <c r="B148" s="63" t="s">
        <v>349</v>
      </c>
      <c r="C148" s="63" t="s">
        <v>259</v>
      </c>
      <c r="D148" s="72">
        <f>_xlfn.IFNA(SUM('Stata dataset (real)'!E148:K148, 'Stata dataset (real)'!AB148, 'Stata dataset (real)'!AD148),"")</f>
        <v>206.8274760571681</v>
      </c>
      <c r="E148" s="72">
        <f>_xlfn.IFNA('Stata dataset (real)'!F148+'Stata dataset (real)'!G148, "")</f>
        <v>92.320952556357724</v>
      </c>
      <c r="F148" s="72">
        <f t="shared" si="8"/>
        <v>114.50652350081037</v>
      </c>
      <c r="G148" s="72">
        <f>_xlfn.IFNA(SUM('Stata dataset (real)'!E148:K148, 'Stata dataset (real)'!AC148, 'Stata dataset (real)'!AD148), "")</f>
        <v>198.24590480134515</v>
      </c>
      <c r="H148" s="72">
        <f t="shared" si="9"/>
        <v>105.92495224498742</v>
      </c>
      <c r="I148" s="72">
        <f>_xlfn.IFNA(SUM('Stata dataset (real)'!O148:T148), "")</f>
        <v>5648.6815000000006</v>
      </c>
      <c r="J148" s="72">
        <f>_xlfn.IFNA(SUM('Stata dataset (real)'!R148, 'Stata dataset (real)'!S148, 'Stata dataset (real)'!T148)/'Interface real'!$I148, "")</f>
        <v>0.55639966601055479</v>
      </c>
      <c r="K148" s="72">
        <f>_xlfn.IFNA(SUM('Stata dataset (real)'!Q148, 'Stata dataset (real)'!T148)/$I148, "")</f>
        <v>0.63504155792816419</v>
      </c>
      <c r="L148" s="72">
        <f>_xlfn.IFNA('Stata dataset (real)'!AA148*1000/ 'Interface real'!I148,  "")</f>
        <v>339.04721625785658</v>
      </c>
      <c r="M148" s="72">
        <f>_xlfn.IFNA('Stata dataset (real)'!U148, "")</f>
        <v>24.18709502819037</v>
      </c>
      <c r="N148" s="72">
        <f>_xlfn.IFNA('Stata dataset (real)'!Z148, "")</f>
        <v>11.805542930194168</v>
      </c>
      <c r="O148" s="72">
        <f>IF('Interface real'!C148 = "2019-20", 1, 0)</f>
        <v>0</v>
      </c>
      <c r="P148" s="72">
        <f t="shared" si="10"/>
        <v>0</v>
      </c>
    </row>
    <row r="149" spans="1:16" x14ac:dyDescent="0.4">
      <c r="A149" s="63" t="str">
        <f t="shared" si="11"/>
        <v>TMS23</v>
      </c>
      <c r="B149" s="63" t="s">
        <v>349</v>
      </c>
      <c r="C149" s="63" t="s">
        <v>261</v>
      </c>
      <c r="D149" s="72">
        <f>_xlfn.IFNA(SUM('Stata dataset (real)'!E149:K149, 'Stata dataset (real)'!AB149, 'Stata dataset (real)'!AD149),"")</f>
        <v>215.50800000000001</v>
      </c>
      <c r="E149" s="72">
        <f>_xlfn.IFNA('Stata dataset (real)'!F149+'Stata dataset (real)'!G149, "")</f>
        <v>107.96</v>
      </c>
      <c r="F149" s="72">
        <f t="shared" si="8"/>
        <v>107.54800000000002</v>
      </c>
      <c r="G149" s="72">
        <f>_xlfn.IFNA(SUM('Stata dataset (real)'!E149:K149, 'Stata dataset (real)'!AC149, 'Stata dataset (real)'!AD149), "")</f>
        <v>203.56665030636364</v>
      </c>
      <c r="H149" s="72">
        <f t="shared" si="9"/>
        <v>95.606650306363647</v>
      </c>
      <c r="I149" s="72">
        <f>_xlfn.IFNA(SUM('Stata dataset (real)'!O149:T149), "")</f>
        <v>5711.1234999999997</v>
      </c>
      <c r="J149" s="72">
        <f>_xlfn.IFNA(SUM('Stata dataset (real)'!R149, 'Stata dataset (real)'!S149, 'Stata dataset (real)'!T149)/'Interface real'!$I149, "")</f>
        <v>0.58127748419378444</v>
      </c>
      <c r="K149" s="72">
        <f>_xlfn.IFNA(SUM('Stata dataset (real)'!Q149, 'Stata dataset (real)'!T149)/$I149, "")</f>
        <v>0.63461016033009976</v>
      </c>
      <c r="L149" s="72">
        <f>_xlfn.IFNA('Stata dataset (real)'!AA149*1000/ 'Interface real'!I149,  "")</f>
        <v>315.33410195034304</v>
      </c>
      <c r="M149" s="72">
        <f>_xlfn.IFNA('Stata dataset (real)'!U149, "")</f>
        <v>25.619705365550793</v>
      </c>
      <c r="N149" s="72">
        <f>_xlfn.IFNA('Stata dataset (real)'!Z149, "")</f>
        <v>11.805542930194168</v>
      </c>
      <c r="O149" s="72">
        <f>IF('Interface real'!C149 = "2019-20", 1, 0)</f>
        <v>0</v>
      </c>
      <c r="P149" s="72">
        <f t="shared" si="10"/>
        <v>0</v>
      </c>
    </row>
    <row r="150" spans="1:16" x14ac:dyDescent="0.4">
      <c r="A150" s="63" t="str">
        <f t="shared" si="11"/>
        <v>TMS24</v>
      </c>
      <c r="B150" s="63" t="s">
        <v>349</v>
      </c>
      <c r="C150" s="160" t="s">
        <v>263</v>
      </c>
      <c r="D150" s="72">
        <f>_xlfn.IFNA(SUM('Stata dataset (real)'!E150:K150, 'Stata dataset (real)'!AB150, 'Stata dataset (real)'!AD150),"")</f>
        <v>202.0713039014374</v>
      </c>
      <c r="E150" s="72">
        <f>_xlfn.IFNA('Stata dataset (real)'!F150+'Stata dataset (real)'!G150, "")</f>
        <v>103.64491850616015</v>
      </c>
      <c r="F150" s="72">
        <f t="shared" si="8"/>
        <v>98.426385395277251</v>
      </c>
      <c r="G150" s="72">
        <f>_xlfn.IFNA(SUM('Stata dataset (real)'!E150:K150, 'Stata dataset (real)'!AC150, 'Stata dataset (real)'!AD150), "")</f>
        <v>189.41688249316346</v>
      </c>
      <c r="H150" s="72">
        <f t="shared" si="9"/>
        <v>85.771963987003303</v>
      </c>
      <c r="I150" s="72">
        <f>_xlfn.IFNA(SUM('Stata dataset (real)'!O150:T150), "")</f>
        <v>5768.9880000000003</v>
      </c>
      <c r="J150" s="72">
        <f>_xlfn.IFNA(SUM('Stata dataset (real)'!R150, 'Stata dataset (real)'!S150, 'Stata dataset (real)'!T150)/'Interface real'!$I150, "")</f>
        <v>0.60964002698566888</v>
      </c>
      <c r="K150" s="72">
        <f>_xlfn.IFNA(SUM('Stata dataset (real)'!Q150, 'Stata dataset (real)'!T150)/$I150, "")</f>
        <v>0.6350859110818049</v>
      </c>
      <c r="L150" s="72">
        <f>_xlfn.IFNA('Stata dataset (real)'!AA150*1000/ 'Interface real'!I150,  "")</f>
        <v>322.48461885656019</v>
      </c>
      <c r="M150" s="72">
        <f>_xlfn.IFNA('Stata dataset (real)'!U150, "")</f>
        <v>25.44186029480754</v>
      </c>
      <c r="N150" s="72">
        <f>_xlfn.IFNA('Stata dataset (real)'!Z150, "")</f>
        <v>11.805542930194168</v>
      </c>
      <c r="O150" s="72">
        <f>IF('Interface real'!C150 = "2019-20", 1, 0)</f>
        <v>0</v>
      </c>
      <c r="P150" s="72">
        <f t="shared" si="10"/>
        <v>0</v>
      </c>
    </row>
    <row r="151" spans="1:16" x14ac:dyDescent="0.4">
      <c r="A151" s="63" t="str">
        <f t="shared" si="11"/>
        <v>TMS25</v>
      </c>
      <c r="B151" s="63" t="s">
        <v>349</v>
      </c>
      <c r="C151" s="160" t="s">
        <v>516</v>
      </c>
      <c r="D151" s="72">
        <f>_xlfn.IFNA(SUM('Stata dataset (real)'!E151:K151, 'Stata dataset (real)'!AB151, 'Stata dataset (real)'!AD151),"")</f>
        <v>232.12091414445035</v>
      </c>
      <c r="E151" s="72">
        <f>_xlfn.IFNA('Stata dataset (real)'!F151+'Stata dataset (real)'!G151, "")</f>
        <v>104.3274450645182</v>
      </c>
      <c r="F151" s="72">
        <f t="shared" si="8"/>
        <v>127.79346907993215</v>
      </c>
      <c r="G151" s="72">
        <f>_xlfn.IFNA(SUM('Stata dataset (real)'!E151:K151, 'Stata dataset (real)'!AC151, 'Stata dataset (real)'!AD151), "")</f>
        <v>204.4182342371611</v>
      </c>
      <c r="H151" s="72">
        <f t="shared" si="9"/>
        <v>100.0907891726429</v>
      </c>
      <c r="I151" s="72">
        <f>_xlfn.IFNA(SUM('Stata dataset (real)'!O151:T151), "")</f>
        <v>5844.0230000000001</v>
      </c>
      <c r="J151" s="72">
        <f>_xlfn.IFNA(SUM('Stata dataset (real)'!R151, 'Stata dataset (real)'!S151, 'Stata dataset (real)'!T151)/'Interface real'!$I151, "")</f>
        <v>0.63977083936870205</v>
      </c>
      <c r="K151" s="72">
        <f>_xlfn.IFNA(SUM('Stata dataset (real)'!Q151, 'Stata dataset (real)'!T151)/$I151, "")</f>
        <v>0.63541125693721601</v>
      </c>
      <c r="L151" s="72">
        <f>_xlfn.IFNA('Stata dataset (real)'!AA151*1000/ 'Interface real'!I151,  "")</f>
        <v>321.49284888151391</v>
      </c>
      <c r="M151" s="72" t="str">
        <f>_xlfn.IFNA('Stata dataset (real)'!U151, "")</f>
        <v/>
      </c>
      <c r="N151" s="72" t="str">
        <f>_xlfn.IFNA('Stata dataset (real)'!Z151, "")</f>
        <v/>
      </c>
      <c r="O151" s="72">
        <f>IF('Interface real'!C151 = "2019-20", 1, 0)</f>
        <v>0</v>
      </c>
      <c r="P151" s="72">
        <f t="shared" si="10"/>
        <v>0</v>
      </c>
    </row>
    <row r="152" spans="1:16" x14ac:dyDescent="0.4">
      <c r="A152" s="63" t="str">
        <f t="shared" si="11"/>
        <v>TMS26</v>
      </c>
      <c r="B152" s="63" t="s">
        <v>349</v>
      </c>
      <c r="C152" s="160" t="s">
        <v>518</v>
      </c>
      <c r="D152" s="72">
        <f>_xlfn.IFNA(SUM('Stata dataset (real)'!E152:K152, 'Stata dataset (real)'!AB152, 'Stata dataset (real)'!AD152),"")</f>
        <v>257.86379120850637</v>
      </c>
      <c r="E152" s="72">
        <f>_xlfn.IFNA('Stata dataset (real)'!F152+'Stata dataset (real)'!G152, "")</f>
        <v>145.10768768787804</v>
      </c>
      <c r="F152" s="72">
        <f t="shared" si="8"/>
        <v>112.75610352062833</v>
      </c>
      <c r="G152" s="72">
        <f>_xlfn.IFNA(SUM('Stata dataset (real)'!E152:K152, 'Stata dataset (real)'!AC152, 'Stata dataset (real)'!AD152), "")</f>
        <v>228.45483847482095</v>
      </c>
      <c r="H152" s="72">
        <f t="shared" si="9"/>
        <v>83.347150786942905</v>
      </c>
      <c r="I152" s="72">
        <f>_xlfn.IFNA(SUM('Stata dataset (real)'!O152:T152), "")</f>
        <v>5928.0780000000004</v>
      </c>
      <c r="J152" s="72">
        <f>_xlfn.IFNA(SUM('Stata dataset (real)'!R152, 'Stata dataset (real)'!S152, 'Stata dataset (real)'!T152)/'Interface real'!$I152, "")</f>
        <v>0.66325645512761466</v>
      </c>
      <c r="K152" s="72">
        <f>_xlfn.IFNA(SUM('Stata dataset (real)'!Q152, 'Stata dataset (real)'!T152)/$I152, "")</f>
        <v>0.63553861808161094</v>
      </c>
      <c r="L152" s="72">
        <f>_xlfn.IFNA('Stata dataset (real)'!AA152*1000/ 'Interface real'!I152,  "")</f>
        <v>462.35809887651868</v>
      </c>
      <c r="M152" s="72" t="str">
        <f>_xlfn.IFNA('Stata dataset (real)'!U152, "")</f>
        <v/>
      </c>
      <c r="N152" s="72" t="str">
        <f>_xlfn.IFNA('Stata dataset (real)'!Z152, "")</f>
        <v/>
      </c>
      <c r="O152" s="72">
        <f>IF('Interface real'!C152 = "2019-20", 1, 0)</f>
        <v>0</v>
      </c>
      <c r="P152" s="72">
        <f t="shared" si="10"/>
        <v>0</v>
      </c>
    </row>
    <row r="153" spans="1:16" x14ac:dyDescent="0.4">
      <c r="A153" s="63" t="str">
        <f t="shared" si="11"/>
        <v>TMS27</v>
      </c>
      <c r="B153" s="63" t="s">
        <v>349</v>
      </c>
      <c r="C153" s="160" t="s">
        <v>519</v>
      </c>
      <c r="D153" s="72">
        <f>_xlfn.IFNA(SUM('Stata dataset (real)'!E153:K153, 'Stata dataset (real)'!AB153, 'Stata dataset (real)'!AD153),"")</f>
        <v>237.99381671690458</v>
      </c>
      <c r="E153" s="72">
        <f>_xlfn.IFNA('Stata dataset (real)'!F153+'Stata dataset (real)'!G153, "")</f>
        <v>131.15283722203628</v>
      </c>
      <c r="F153" s="72">
        <f t="shared" si="8"/>
        <v>106.84097949486829</v>
      </c>
      <c r="G153" s="72">
        <f>_xlfn.IFNA(SUM('Stata dataset (real)'!E153:K153, 'Stata dataset (real)'!AC153, 'Stata dataset (real)'!AD153), "")</f>
        <v>216.98223007265082</v>
      </c>
      <c r="H153" s="72">
        <f t="shared" si="9"/>
        <v>85.829392850614539</v>
      </c>
      <c r="I153" s="72">
        <f>_xlfn.IFNA(SUM('Stata dataset (real)'!O153:T153), "")</f>
        <v>6005.7950000000001</v>
      </c>
      <c r="J153" s="72">
        <f>_xlfn.IFNA(SUM('Stata dataset (real)'!R153, 'Stata dataset (real)'!S153, 'Stata dataset (real)'!T153)/'Interface real'!$I153, "")</f>
        <v>0.68210886318963593</v>
      </c>
      <c r="K153" s="72">
        <f>_xlfn.IFNA(SUM('Stata dataset (real)'!Q153, 'Stata dataset (real)'!T153)/$I153, "")</f>
        <v>0.63568120456991961</v>
      </c>
      <c r="L153" s="72">
        <f>_xlfn.IFNA('Stata dataset (real)'!AA153*1000/ 'Interface real'!I153,  "")</f>
        <v>462.67156862427407</v>
      </c>
      <c r="M153" s="72" t="str">
        <f>_xlfn.IFNA('Stata dataset (real)'!U153, "")</f>
        <v/>
      </c>
      <c r="N153" s="72" t="str">
        <f>_xlfn.IFNA('Stata dataset (real)'!Z153, "")</f>
        <v/>
      </c>
      <c r="O153" s="72">
        <f>IF('Interface real'!C153 = "2019-20", 1, 0)</f>
        <v>0</v>
      </c>
      <c r="P153" s="72">
        <f t="shared" si="10"/>
        <v>0</v>
      </c>
    </row>
    <row r="154" spans="1:16" x14ac:dyDescent="0.4">
      <c r="A154" s="63" t="str">
        <f t="shared" si="11"/>
        <v>TMS28</v>
      </c>
      <c r="B154" s="63" t="s">
        <v>349</v>
      </c>
      <c r="C154" s="160" t="s">
        <v>520</v>
      </c>
      <c r="D154" s="72">
        <f>_xlfn.IFNA(SUM('Stata dataset (real)'!E154:K154, 'Stata dataset (real)'!AB154, 'Stata dataset (real)'!AD154),"")</f>
        <v>215.78239844395404</v>
      </c>
      <c r="E154" s="72">
        <f>_xlfn.IFNA('Stata dataset (real)'!F154+'Stata dataset (real)'!G154, "")</f>
        <v>121.38553907477812</v>
      </c>
      <c r="F154" s="72">
        <f t="shared" si="8"/>
        <v>94.396859369175914</v>
      </c>
      <c r="G154" s="72">
        <f>_xlfn.IFNA(SUM('Stata dataset (real)'!E154:K154, 'Stata dataset (real)'!AC154, 'Stata dataset (real)'!AD154), "")</f>
        <v>208.93716855398634</v>
      </c>
      <c r="H154" s="72">
        <f t="shared" si="9"/>
        <v>87.551629479208216</v>
      </c>
      <c r="I154" s="72">
        <f>_xlfn.IFNA(SUM('Stata dataset (real)'!O154:T154), "")</f>
        <v>6088.9035000000003</v>
      </c>
      <c r="J154" s="72">
        <f>_xlfn.IFNA(SUM('Stata dataset (real)'!R154, 'Stata dataset (real)'!S154, 'Stata dataset (real)'!T154)/'Interface real'!$I154, "")</f>
        <v>0.68567411193164751</v>
      </c>
      <c r="K154" s="72">
        <f>_xlfn.IFNA(SUM('Stata dataset (real)'!Q154, 'Stata dataset (real)'!T154)/$I154, "")</f>
        <v>0.63586768947808092</v>
      </c>
      <c r="L154" s="72">
        <f>_xlfn.IFNA('Stata dataset (real)'!AA154*1000/ 'Interface real'!I154,  "")</f>
        <v>479.00051524307196</v>
      </c>
      <c r="M154" s="72" t="str">
        <f>_xlfn.IFNA('Stata dataset (real)'!U154, "")</f>
        <v/>
      </c>
      <c r="N154" s="72" t="str">
        <f>_xlfn.IFNA('Stata dataset (real)'!Z154, "")</f>
        <v/>
      </c>
      <c r="O154" s="72">
        <f>IF('Interface real'!C154 = "2019-20", 1, 0)</f>
        <v>0</v>
      </c>
      <c r="P154" s="72">
        <f t="shared" si="10"/>
        <v>0</v>
      </c>
    </row>
    <row r="155" spans="1:16" x14ac:dyDescent="0.4">
      <c r="A155" s="63" t="str">
        <f t="shared" si="11"/>
        <v>TMS29</v>
      </c>
      <c r="B155" s="63" t="s">
        <v>349</v>
      </c>
      <c r="C155" s="160" t="s">
        <v>521</v>
      </c>
      <c r="D155" s="72">
        <f>_xlfn.IFNA(SUM('Stata dataset (real)'!E155:K155, 'Stata dataset (real)'!AB155, 'Stata dataset (real)'!AD155),"")</f>
        <v>203.22695633727179</v>
      </c>
      <c r="E155" s="72">
        <f>_xlfn.IFNA('Stata dataset (real)'!F155+'Stata dataset (real)'!G155, "")</f>
        <v>109.33883241007956</v>
      </c>
      <c r="F155" s="72">
        <f t="shared" si="8"/>
        <v>93.888123927192225</v>
      </c>
      <c r="G155" s="72">
        <f>_xlfn.IFNA(SUM('Stata dataset (real)'!E155:K155, 'Stata dataset (real)'!AC155, 'Stata dataset (real)'!AD155), "")</f>
        <v>196.7671501121421</v>
      </c>
      <c r="H155" s="72">
        <f t="shared" si="9"/>
        <v>87.428317702062543</v>
      </c>
      <c r="I155" s="72">
        <f>_xlfn.IFNA(SUM('Stata dataset (real)'!O155:T155), "")</f>
        <v>6165.0149999999994</v>
      </c>
      <c r="J155" s="72">
        <f>_xlfn.IFNA(SUM('Stata dataset (real)'!R155, 'Stata dataset (real)'!S155, 'Stata dataset (real)'!T155)/'Interface real'!$I155, "")</f>
        <v>0.68961397498627341</v>
      </c>
      <c r="K155" s="72">
        <f>_xlfn.IFNA(SUM('Stata dataset (real)'!Q155, 'Stata dataset (real)'!T155)/$I155, "")</f>
        <v>0.63594387037176725</v>
      </c>
      <c r="L155" s="72">
        <f>_xlfn.IFNA('Stata dataset (real)'!AA155*1000/ 'Interface real'!I155,  "")</f>
        <v>488.95547920853897</v>
      </c>
      <c r="M155" s="72" t="str">
        <f>_xlfn.IFNA('Stata dataset (real)'!U155, "")</f>
        <v/>
      </c>
      <c r="N155" s="72" t="str">
        <f>_xlfn.IFNA('Stata dataset (real)'!Z155, "")</f>
        <v/>
      </c>
      <c r="O155" s="72">
        <f>IF('Interface real'!C155 = "2019-20", 1, 0)</f>
        <v>0</v>
      </c>
      <c r="P155" s="72">
        <f t="shared" si="10"/>
        <v>0</v>
      </c>
    </row>
    <row r="156" spans="1:16" x14ac:dyDescent="0.4">
      <c r="A156" s="63" t="str">
        <f t="shared" si="11"/>
        <v>TMS30</v>
      </c>
      <c r="B156" s="63" t="s">
        <v>349</v>
      </c>
      <c r="C156" s="160" t="s">
        <v>522</v>
      </c>
      <c r="D156" s="72">
        <f>_xlfn.IFNA(SUM('Stata dataset (real)'!E156:K156, 'Stata dataset (real)'!AB156, 'Stata dataset (real)'!AD156),"")</f>
        <v>198.00079618963187</v>
      </c>
      <c r="E156" s="72">
        <f>_xlfn.IFNA('Stata dataset (real)'!F156+'Stata dataset (real)'!G156, "")</f>
        <v>107.33898434030218</v>
      </c>
      <c r="F156" s="72">
        <f t="shared" si="8"/>
        <v>90.661811849329695</v>
      </c>
      <c r="G156" s="72">
        <f>_xlfn.IFNA(SUM('Stata dataset (real)'!E156:K156, 'Stata dataset (real)'!AC156, 'Stata dataset (real)'!AD156), "")</f>
        <v>194.42145467847024</v>
      </c>
      <c r="H156" s="72">
        <f t="shared" si="9"/>
        <v>87.082470338168065</v>
      </c>
      <c r="I156" s="72">
        <f>_xlfn.IFNA(SUM('Stata dataset (real)'!O156:T156), "")</f>
        <v>6238.5460000000003</v>
      </c>
      <c r="J156" s="72">
        <f>_xlfn.IFNA(SUM('Stata dataset (real)'!R156, 'Stata dataset (real)'!S156, 'Stata dataset (real)'!T156)/'Interface real'!$I156, "")</f>
        <v>0.7082916435977229</v>
      </c>
      <c r="K156" s="72">
        <f>_xlfn.IFNA(SUM('Stata dataset (real)'!Q156, 'Stata dataset (real)'!T156)/$I156, "")</f>
        <v>0.6359113966619786</v>
      </c>
      <c r="L156" s="72">
        <f>_xlfn.IFNA('Stata dataset (real)'!AA156*1000/ 'Interface real'!I156,  "")</f>
        <v>507.21361195741292</v>
      </c>
      <c r="M156" s="72" t="str">
        <f>_xlfn.IFNA('Stata dataset (real)'!U156, "")</f>
        <v/>
      </c>
      <c r="N156" s="72" t="str">
        <f>_xlfn.IFNA('Stata dataset (real)'!Z156, "")</f>
        <v/>
      </c>
      <c r="O156" s="72">
        <f>IF('Interface real'!C156 = "2019-20", 1, 0)</f>
        <v>0</v>
      </c>
      <c r="P156" s="72">
        <f t="shared" si="10"/>
        <v>0</v>
      </c>
    </row>
    <row r="157" spans="1:16" x14ac:dyDescent="0.4">
      <c r="A157" s="63" t="str">
        <f t="shared" si="11"/>
        <v>WSH14</v>
      </c>
      <c r="B157" s="63" t="s">
        <v>361</v>
      </c>
      <c r="C157" s="63" t="s">
        <v>243</v>
      </c>
      <c r="D157" s="72">
        <f>_xlfn.IFNA(SUM('Stata dataset (real)'!E157:K157, 'Stata dataset (real)'!AB157, 'Stata dataset (real)'!AD157),"")</f>
        <v>69.775606406355635</v>
      </c>
      <c r="E157" s="72">
        <f>_xlfn.IFNA('Stata dataset (real)'!F157+'Stata dataset (real)'!G157, "")</f>
        <v>40.473969743069631</v>
      </c>
      <c r="F157" s="72">
        <f t="shared" si="8"/>
        <v>29.301636663286004</v>
      </c>
      <c r="G157" s="72">
        <f>_xlfn.IFNA(SUM('Stata dataset (real)'!E157:K157, 'Stata dataset (real)'!AC157, 'Stata dataset (real)'!AD157), "")</f>
        <v>73.94184760894953</v>
      </c>
      <c r="H157" s="72">
        <f t="shared" si="9"/>
        <v>33.467877865879899</v>
      </c>
      <c r="I157" s="72">
        <f>_xlfn.IFNA(SUM('Stata dataset (real)'!O157:T157), "")</f>
        <v>1353.7630000000001</v>
      </c>
      <c r="J157" s="72">
        <f>_xlfn.IFNA(SUM('Stata dataset (real)'!R157, 'Stata dataset (real)'!S157, 'Stata dataset (real)'!T157)/'Interface real'!$I157, "")</f>
        <v>0.38124693908756557</v>
      </c>
      <c r="K157" s="72">
        <f>_xlfn.IFNA(SUM('Stata dataset (real)'!Q157, 'Stata dataset (real)'!T157)/$I157, "")</f>
        <v>0.84872758377943558</v>
      </c>
      <c r="L157" s="72">
        <f>_xlfn.IFNA('Stata dataset (real)'!AA157*1000/ 'Interface real'!I157,  "")</f>
        <v>512.7239365191723</v>
      </c>
      <c r="M157" s="72">
        <f>_xlfn.IFNA('Stata dataset (real)'!U157, "")</f>
        <v>26.088455072736068</v>
      </c>
      <c r="N157" s="72">
        <f>_xlfn.IFNA('Stata dataset (real)'!Z157, "")</f>
        <v>16.734758818885414</v>
      </c>
      <c r="O157" s="72">
        <f>IF('Interface real'!C157 = "2019-20", 1, 0)</f>
        <v>0</v>
      </c>
      <c r="P157" s="72">
        <f t="shared" si="10"/>
        <v>0</v>
      </c>
    </row>
    <row r="158" spans="1:16" x14ac:dyDescent="0.4">
      <c r="A158" s="63" t="str">
        <f t="shared" si="11"/>
        <v>WSH15</v>
      </c>
      <c r="B158" s="63" t="s">
        <v>361</v>
      </c>
      <c r="C158" s="63" t="s">
        <v>245</v>
      </c>
      <c r="D158" s="72">
        <f>_xlfn.IFNA(SUM('Stata dataset (real)'!E158:K158, 'Stata dataset (real)'!AB158, 'Stata dataset (real)'!AD158),"")</f>
        <v>77.525195119913079</v>
      </c>
      <c r="E158" s="72">
        <f>_xlfn.IFNA('Stata dataset (real)'!F158+'Stata dataset (real)'!G158, "")</f>
        <v>41.96063215509318</v>
      </c>
      <c r="F158" s="72">
        <f t="shared" si="8"/>
        <v>35.564562964819899</v>
      </c>
      <c r="G158" s="72">
        <f>_xlfn.IFNA(SUM('Stata dataset (real)'!E158:K158, 'Stata dataset (real)'!AC158, 'Stata dataset (real)'!AD158), "")</f>
        <v>80.128084808982265</v>
      </c>
      <c r="H158" s="72">
        <f t="shared" si="9"/>
        <v>38.167452653889086</v>
      </c>
      <c r="I158" s="72">
        <f>_xlfn.IFNA(SUM('Stata dataset (real)'!O158:T158), "")</f>
        <v>1348.4736118599203</v>
      </c>
      <c r="J158" s="72">
        <f>_xlfn.IFNA(SUM('Stata dataset (real)'!R158, 'Stata dataset (real)'!S158, 'Stata dataset (real)'!T158)/'Interface real'!$I158, "")</f>
        <v>0.39860680283847827</v>
      </c>
      <c r="K158" s="72">
        <f>_xlfn.IFNA(SUM('Stata dataset (real)'!Q158, 'Stata dataset (real)'!T158)/$I158, "")</f>
        <v>0.85876196437503227</v>
      </c>
      <c r="L158" s="72">
        <f>_xlfn.IFNA('Stata dataset (real)'!AA158*1000/ 'Interface real'!I158,  "")</f>
        <v>521.4743970213342</v>
      </c>
      <c r="M158" s="72">
        <f>_xlfn.IFNA('Stata dataset (real)'!U158, "")</f>
        <v>26.257146879341338</v>
      </c>
      <c r="N158" s="72">
        <f>_xlfn.IFNA('Stata dataset (real)'!Z158, "")</f>
        <v>16.340078935692265</v>
      </c>
      <c r="O158" s="72">
        <f>IF('Interface real'!C158 = "2019-20", 1, 0)</f>
        <v>0</v>
      </c>
      <c r="P158" s="72">
        <f t="shared" si="10"/>
        <v>0</v>
      </c>
    </row>
    <row r="159" spans="1:16" x14ac:dyDescent="0.4">
      <c r="A159" s="63" t="str">
        <f t="shared" si="11"/>
        <v>WSH16</v>
      </c>
      <c r="B159" s="63" t="s">
        <v>361</v>
      </c>
      <c r="C159" s="63" t="s">
        <v>247</v>
      </c>
      <c r="D159" s="72">
        <f>_xlfn.IFNA(SUM('Stata dataset (real)'!E159:K159, 'Stata dataset (real)'!AB159, 'Stata dataset (real)'!AD159),"")</f>
        <v>76.255943011647247</v>
      </c>
      <c r="E159" s="72">
        <f>_xlfn.IFNA('Stata dataset (real)'!F159+'Stata dataset (real)'!G159, "")</f>
        <v>41.031222545757061</v>
      </c>
      <c r="F159" s="72">
        <f t="shared" si="8"/>
        <v>35.224720465890186</v>
      </c>
      <c r="G159" s="72">
        <f>_xlfn.IFNA(SUM('Stata dataset (real)'!E159:K159, 'Stata dataset (real)'!AC159, 'Stata dataset (real)'!AD159), "")</f>
        <v>78.616422288609883</v>
      </c>
      <c r="H159" s="72">
        <f t="shared" si="9"/>
        <v>37.585199742852822</v>
      </c>
      <c r="I159" s="72">
        <f>_xlfn.IFNA(SUM('Stata dataset (real)'!O159:T159), "")</f>
        <v>1364.067</v>
      </c>
      <c r="J159" s="72">
        <f>_xlfn.IFNA(SUM('Stata dataset (real)'!R159, 'Stata dataset (real)'!S159, 'Stata dataset (real)'!T159)/'Interface real'!$I159, "")</f>
        <v>0.40715595348322337</v>
      </c>
      <c r="K159" s="72">
        <f>_xlfn.IFNA(SUM('Stata dataset (real)'!Q159, 'Stata dataset (real)'!T159)/$I159, "")</f>
        <v>0.84587853822429548</v>
      </c>
      <c r="L159" s="72">
        <f>_xlfn.IFNA('Stata dataset (real)'!AA159*1000/ 'Interface real'!I159,  "")</f>
        <v>499.86505040964852</v>
      </c>
      <c r="M159" s="72">
        <f>_xlfn.IFNA('Stata dataset (real)'!U159, "")</f>
        <v>26.148652533182052</v>
      </c>
      <c r="N159" s="72">
        <f>_xlfn.IFNA('Stata dataset (real)'!Z159, "")</f>
        <v>16.193176466207547</v>
      </c>
      <c r="O159" s="72">
        <f>IF('Interface real'!C159 = "2019-20", 1, 0)</f>
        <v>0</v>
      </c>
      <c r="P159" s="72">
        <f t="shared" si="10"/>
        <v>0</v>
      </c>
    </row>
    <row r="160" spans="1:16" x14ac:dyDescent="0.4">
      <c r="A160" s="63" t="str">
        <f t="shared" si="11"/>
        <v>WSH17</v>
      </c>
      <c r="B160" s="63" t="s">
        <v>361</v>
      </c>
      <c r="C160" s="63" t="s">
        <v>249</v>
      </c>
      <c r="D160" s="72">
        <f>_xlfn.IFNA(SUM('Stata dataset (real)'!E160:K160, 'Stata dataset (real)'!AB160, 'Stata dataset (real)'!AD160),"")</f>
        <v>69.628759130077967</v>
      </c>
      <c r="E160" s="72">
        <f>_xlfn.IFNA('Stata dataset (real)'!F160+'Stata dataset (real)'!G160, "")</f>
        <v>38.107877308165783</v>
      </c>
      <c r="F160" s="72">
        <f t="shared" si="8"/>
        <v>31.520881821912184</v>
      </c>
      <c r="G160" s="72">
        <f>_xlfn.IFNA(SUM('Stata dataset (real)'!E160:K160, 'Stata dataset (real)'!AC160, 'Stata dataset (real)'!AD160), "")</f>
        <v>71.774302495616809</v>
      </c>
      <c r="H160" s="72">
        <f t="shared" si="9"/>
        <v>33.666425187451026</v>
      </c>
      <c r="I160" s="72">
        <f>_xlfn.IFNA(SUM('Stata dataset (real)'!O160:T160), "")</f>
        <v>1380.325</v>
      </c>
      <c r="J160" s="72">
        <f>_xlfn.IFNA(SUM('Stata dataset (real)'!R160, 'Stata dataset (real)'!S160, 'Stata dataset (real)'!T160)/'Interface real'!$I160, "")</f>
        <v>0.42657200297031495</v>
      </c>
      <c r="K160" s="72">
        <f>_xlfn.IFNA(SUM('Stata dataset (real)'!Q160, 'Stata dataset (real)'!T160)/$I160, "")</f>
        <v>0.8469121402568236</v>
      </c>
      <c r="L160" s="72">
        <f>_xlfn.IFNA('Stata dataset (real)'!AA160*1000/ 'Interface real'!I160,  "")</f>
        <v>484.63196801886659</v>
      </c>
      <c r="M160" s="72">
        <f>_xlfn.IFNA('Stata dataset (real)'!U160, "")</f>
        <v>25.712007443816095</v>
      </c>
      <c r="N160" s="72">
        <f>_xlfn.IFNA('Stata dataset (real)'!Z160, "")</f>
        <v>15.718103627274784</v>
      </c>
      <c r="O160" s="72">
        <f>IF('Interface real'!C160 = "2019-20", 1, 0)</f>
        <v>0</v>
      </c>
      <c r="P160" s="72">
        <f t="shared" si="10"/>
        <v>0</v>
      </c>
    </row>
    <row r="161" spans="1:16" x14ac:dyDescent="0.4">
      <c r="A161" s="63" t="str">
        <f t="shared" si="11"/>
        <v>WSH18</v>
      </c>
      <c r="B161" s="63" t="s">
        <v>361</v>
      </c>
      <c r="C161" s="63" t="s">
        <v>251</v>
      </c>
      <c r="D161" s="72">
        <f>_xlfn.IFNA(SUM('Stata dataset (real)'!E161:K161, 'Stata dataset (real)'!AB161, 'Stata dataset (real)'!AD161),"")</f>
        <v>69.754176395330234</v>
      </c>
      <c r="E161" s="72">
        <f>_xlfn.IFNA('Stata dataset (real)'!F161+'Stata dataset (real)'!G161, "")</f>
        <v>34.324551815128736</v>
      </c>
      <c r="F161" s="72">
        <f t="shared" si="8"/>
        <v>35.429624580201498</v>
      </c>
      <c r="G161" s="72">
        <f>_xlfn.IFNA(SUM('Stata dataset (real)'!E161:K161, 'Stata dataset (real)'!AC161, 'Stata dataset (real)'!AD161), "")</f>
        <v>69.106760027913865</v>
      </c>
      <c r="H161" s="72">
        <f t="shared" si="9"/>
        <v>34.782208212785129</v>
      </c>
      <c r="I161" s="72">
        <f>_xlfn.IFNA(SUM('Stata dataset (real)'!O161:T161), "")</f>
        <v>1392.4030000000002</v>
      </c>
      <c r="J161" s="72">
        <f>_xlfn.IFNA(SUM('Stata dataset (real)'!R161, 'Stata dataset (real)'!S161, 'Stata dataset (real)'!T161)/'Interface real'!$I161, "")</f>
        <v>0.4422182371052058</v>
      </c>
      <c r="K161" s="72">
        <f>_xlfn.IFNA(SUM('Stata dataset (real)'!Q161, 'Stata dataset (real)'!T161)/$I161, "")</f>
        <v>0.84611136287411037</v>
      </c>
      <c r="L161" s="72">
        <f>_xlfn.IFNA('Stata dataset (real)'!AA161*1000/ 'Interface real'!I161,  "")</f>
        <v>474.20758281241359</v>
      </c>
      <c r="M161" s="72">
        <f>_xlfn.IFNA('Stata dataset (real)'!U161, "")</f>
        <v>25.438512288229678</v>
      </c>
      <c r="N161" s="72">
        <f>_xlfn.IFNA('Stata dataset (real)'!Z161, "")</f>
        <v>15.691853969745246</v>
      </c>
      <c r="O161" s="72">
        <f>IF('Interface real'!C161 = "2019-20", 1, 0)</f>
        <v>0</v>
      </c>
      <c r="P161" s="72">
        <f t="shared" si="10"/>
        <v>0</v>
      </c>
    </row>
    <row r="162" spans="1:16" x14ac:dyDescent="0.4">
      <c r="A162" s="63" t="str">
        <f t="shared" si="11"/>
        <v>WSH19</v>
      </c>
      <c r="B162" s="63" t="s">
        <v>361</v>
      </c>
      <c r="C162" s="63" t="s">
        <v>253</v>
      </c>
      <c r="D162" s="72">
        <f>_xlfn.IFNA(SUM('Stata dataset (real)'!E162:K162, 'Stata dataset (real)'!AB162, 'Stata dataset (real)'!AD162),"")</f>
        <v>65.35581819605386</v>
      </c>
      <c r="E162" s="72">
        <f>_xlfn.IFNA('Stata dataset (real)'!F162+'Stata dataset (real)'!G162, "")</f>
        <v>31.013205057939235</v>
      </c>
      <c r="F162" s="72">
        <f t="shared" si="8"/>
        <v>34.342613138114629</v>
      </c>
      <c r="G162" s="72">
        <f>_xlfn.IFNA(SUM('Stata dataset (real)'!E162:K162, 'Stata dataset (real)'!AC162, 'Stata dataset (real)'!AD162), "")</f>
        <v>64.548478774592127</v>
      </c>
      <c r="H162" s="72">
        <f t="shared" si="9"/>
        <v>33.535273716652895</v>
      </c>
      <c r="I162" s="72">
        <f>_xlfn.IFNA(SUM('Stata dataset (real)'!O162:T162), "")</f>
        <v>1401.9429999999998</v>
      </c>
      <c r="J162" s="72">
        <f>_xlfn.IFNA(SUM('Stata dataset (real)'!R162, 'Stata dataset (real)'!S162, 'Stata dataset (real)'!T162)/'Interface real'!$I162, "")</f>
        <v>0.45499139408663558</v>
      </c>
      <c r="K162" s="72">
        <f>_xlfn.IFNA(SUM('Stata dataset (real)'!Q162, 'Stata dataset (real)'!T162)/$I162, "")</f>
        <v>0.84755371652057199</v>
      </c>
      <c r="L162" s="72">
        <f>_xlfn.IFNA('Stata dataset (real)'!AA162*1000/ 'Interface real'!I162,  "")</f>
        <v>476.32205654948075</v>
      </c>
      <c r="M162" s="72">
        <f>_xlfn.IFNA('Stata dataset (real)'!U162, "")</f>
        <v>24.6670923099249</v>
      </c>
      <c r="N162" s="72">
        <f>_xlfn.IFNA('Stata dataset (real)'!Z162, "")</f>
        <v>15.434402817718897</v>
      </c>
      <c r="O162" s="72">
        <f>IF('Interface real'!C162 = "2019-20", 1, 0)</f>
        <v>0</v>
      </c>
      <c r="P162" s="72">
        <f t="shared" si="10"/>
        <v>0</v>
      </c>
    </row>
    <row r="163" spans="1:16" x14ac:dyDescent="0.4">
      <c r="A163" s="63" t="str">
        <f t="shared" si="11"/>
        <v>WSH20</v>
      </c>
      <c r="B163" s="63" t="s">
        <v>361</v>
      </c>
      <c r="C163" s="63" t="s">
        <v>255</v>
      </c>
      <c r="D163" s="72">
        <f>_xlfn.IFNA(SUM('Stata dataset (real)'!E163:K163, 'Stata dataset (real)'!AB163, 'Stata dataset (real)'!AD163),"")</f>
        <v>68.752905920394213</v>
      </c>
      <c r="E163" s="72">
        <f>_xlfn.IFNA('Stata dataset (real)'!F163+'Stata dataset (real)'!G163, "")</f>
        <v>31.278292401262615</v>
      </c>
      <c r="F163" s="72">
        <f t="shared" si="8"/>
        <v>37.474613519131594</v>
      </c>
      <c r="G163" s="72">
        <f>_xlfn.IFNA(SUM('Stata dataset (real)'!E163:K163, 'Stata dataset (real)'!AC163, 'Stata dataset (real)'!AD163), "")</f>
        <v>67.003063431295033</v>
      </c>
      <c r="H163" s="72">
        <f t="shared" si="9"/>
        <v>35.724771030032414</v>
      </c>
      <c r="I163" s="72">
        <f>_xlfn.IFNA(SUM('Stata dataset (real)'!O163:T163), "")</f>
        <v>1411.9749999999999</v>
      </c>
      <c r="J163" s="72">
        <f>_xlfn.IFNA(SUM('Stata dataset (real)'!R163, 'Stata dataset (real)'!S163, 'Stata dataset (real)'!T163)/'Interface real'!$I163, "")</f>
        <v>0.4662759609766462</v>
      </c>
      <c r="K163" s="72">
        <f>_xlfn.IFNA(SUM('Stata dataset (real)'!Q163, 'Stata dataset (real)'!T163)/$I163, "")</f>
        <v>0.84981745427504018</v>
      </c>
      <c r="L163" s="72">
        <f>_xlfn.IFNA('Stata dataset (real)'!AA163*1000/ 'Interface real'!I163,  "")</f>
        <v>472.01548996623103</v>
      </c>
      <c r="M163" s="72">
        <f>_xlfn.IFNA('Stata dataset (real)'!U163, "")</f>
        <v>23.891982660168679</v>
      </c>
      <c r="N163" s="72">
        <f>_xlfn.IFNA('Stata dataset (real)'!Z163, "")</f>
        <v>15.407730450629964</v>
      </c>
      <c r="O163" s="72">
        <f>IF('Interface real'!C163 = "2019-20", 1, 0)</f>
        <v>1</v>
      </c>
      <c r="P163" s="72">
        <f t="shared" si="10"/>
        <v>0</v>
      </c>
    </row>
    <row r="164" spans="1:16" x14ac:dyDescent="0.4">
      <c r="A164" s="63" t="str">
        <f t="shared" si="11"/>
        <v>WSH21</v>
      </c>
      <c r="B164" s="63" t="s">
        <v>361</v>
      </c>
      <c r="C164" s="63" t="s">
        <v>257</v>
      </c>
      <c r="D164" s="72">
        <f>_xlfn.IFNA(SUM('Stata dataset (real)'!E164:K164, 'Stata dataset (real)'!AB164, 'Stata dataset (real)'!AD164),"")</f>
        <v>73.830638509126999</v>
      </c>
      <c r="E164" s="72">
        <f>_xlfn.IFNA('Stata dataset (real)'!F164+'Stata dataset (real)'!G164, "")</f>
        <v>41.202841594745273</v>
      </c>
      <c r="F164" s="72">
        <f t="shared" si="8"/>
        <v>32.627796914381726</v>
      </c>
      <c r="G164" s="72">
        <f>_xlfn.IFNA(SUM('Stata dataset (real)'!E164:K164, 'Stata dataset (real)'!AC164, 'Stata dataset (real)'!AD164), "")</f>
        <v>73.031815543350703</v>
      </c>
      <c r="H164" s="72">
        <f t="shared" si="9"/>
        <v>31.82897394860543</v>
      </c>
      <c r="I164" s="72">
        <f>_xlfn.IFNA(SUM('Stata dataset (real)'!O164:T164), "")</f>
        <v>1426.1889999999999</v>
      </c>
      <c r="J164" s="72">
        <f>_xlfn.IFNA(SUM('Stata dataset (real)'!R164, 'Stata dataset (real)'!S164, 'Stata dataset (real)'!T164)/'Interface real'!$I164, "")</f>
        <v>0.47520560037975335</v>
      </c>
      <c r="K164" s="72">
        <f>_xlfn.IFNA(SUM('Stata dataset (real)'!Q164, 'Stata dataset (real)'!T164)/$I164, "")</f>
        <v>0.85025757455708906</v>
      </c>
      <c r="L164" s="72">
        <f>_xlfn.IFNA('Stata dataset (real)'!AA164*1000/ 'Interface real'!I164,  "")</f>
        <v>481.8578496249051</v>
      </c>
      <c r="M164" s="72">
        <f>_xlfn.IFNA('Stata dataset (real)'!U164, "")</f>
        <v>23.501770068899919</v>
      </c>
      <c r="N164" s="72">
        <f>_xlfn.IFNA('Stata dataset (real)'!Z164, "")</f>
        <v>15.407730450629964</v>
      </c>
      <c r="O164" s="72">
        <f>IF('Interface real'!C164 = "2019-20", 1, 0)</f>
        <v>0</v>
      </c>
      <c r="P164" s="72">
        <f t="shared" si="10"/>
        <v>1</v>
      </c>
    </row>
    <row r="165" spans="1:16" x14ac:dyDescent="0.4">
      <c r="A165" s="63" t="str">
        <f t="shared" si="11"/>
        <v>WSH22</v>
      </c>
      <c r="B165" s="63" t="s">
        <v>361</v>
      </c>
      <c r="C165" s="63" t="s">
        <v>259</v>
      </c>
      <c r="D165" s="72">
        <f>_xlfn.IFNA(SUM('Stata dataset (real)'!E165:K165, 'Stata dataset (real)'!AB165, 'Stata dataset (real)'!AD165),"")</f>
        <v>58.585744806247227</v>
      </c>
      <c r="E165" s="72">
        <f>_xlfn.IFNA('Stata dataset (real)'!F165+'Stata dataset (real)'!G165, "")</f>
        <v>25.908909311919842</v>
      </c>
      <c r="F165" s="72">
        <f t="shared" si="8"/>
        <v>32.676835494327385</v>
      </c>
      <c r="G165" s="72">
        <f>_xlfn.IFNA(SUM('Stata dataset (real)'!E165:K165, 'Stata dataset (real)'!AC165, 'Stata dataset (real)'!AD165), "")</f>
        <v>56.798190357233743</v>
      </c>
      <c r="H165" s="72">
        <f t="shared" si="9"/>
        <v>30.889281045313901</v>
      </c>
      <c r="I165" s="72">
        <f>_xlfn.IFNA(SUM('Stata dataset (real)'!O165:T165), "")</f>
        <v>1438.0419999999999</v>
      </c>
      <c r="J165" s="72">
        <f>_xlfn.IFNA(SUM('Stata dataset (real)'!R165, 'Stata dataset (real)'!S165, 'Stata dataset (real)'!T165)/'Interface real'!$I165, "")</f>
        <v>0.48457207786698864</v>
      </c>
      <c r="K165" s="72">
        <f>_xlfn.IFNA(SUM('Stata dataset (real)'!Q165, 'Stata dataset (real)'!T165)/$I165, "")</f>
        <v>0.85051966493329134</v>
      </c>
      <c r="L165" s="72">
        <f>_xlfn.IFNA('Stata dataset (real)'!AA165*1000/ 'Interface real'!I165,  "")</f>
        <v>467.04415478248035</v>
      </c>
      <c r="M165" s="72">
        <f>_xlfn.IFNA('Stata dataset (real)'!U165, "")</f>
        <v>21.494401985015017</v>
      </c>
      <c r="N165" s="72">
        <f>_xlfn.IFNA('Stata dataset (real)'!Z165, "")</f>
        <v>15.407730450629964</v>
      </c>
      <c r="O165" s="72">
        <f>IF('Interface real'!C165 = "2019-20", 1, 0)</f>
        <v>0</v>
      </c>
      <c r="P165" s="72">
        <f t="shared" si="10"/>
        <v>0</v>
      </c>
    </row>
    <row r="166" spans="1:16" x14ac:dyDescent="0.4">
      <c r="A166" s="63" t="str">
        <f t="shared" si="11"/>
        <v>WSH23</v>
      </c>
      <c r="B166" s="63" t="s">
        <v>361</v>
      </c>
      <c r="C166" s="63" t="s">
        <v>261</v>
      </c>
      <c r="D166" s="72">
        <f>_xlfn.IFNA(SUM('Stata dataset (real)'!E166:K166, 'Stata dataset (real)'!AB166, 'Stata dataset (real)'!AD166),"")</f>
        <v>68.091999999999999</v>
      </c>
      <c r="E166" s="72">
        <f>_xlfn.IFNA('Stata dataset (real)'!F166+'Stata dataset (real)'!G166, "")</f>
        <v>28.073</v>
      </c>
      <c r="F166" s="72">
        <f t="shared" si="8"/>
        <v>40.018999999999998</v>
      </c>
      <c r="G166" s="72">
        <f>_xlfn.IFNA(SUM('Stata dataset (real)'!E166:K166, 'Stata dataset (real)'!AC166, 'Stata dataset (real)'!AD166), "")</f>
        <v>66.827636363636358</v>
      </c>
      <c r="H166" s="72">
        <f t="shared" si="9"/>
        <v>38.754636363636358</v>
      </c>
      <c r="I166" s="72">
        <f>_xlfn.IFNA(SUM('Stata dataset (real)'!O166:T166), "")</f>
        <v>1444.375</v>
      </c>
      <c r="J166" s="72">
        <f>_xlfn.IFNA(SUM('Stata dataset (real)'!R166, 'Stata dataset (real)'!S166, 'Stata dataset (real)'!T166)/'Interface real'!$I166, "")</f>
        <v>0.49558044136737339</v>
      </c>
      <c r="K166" s="72">
        <f>_xlfn.IFNA(SUM('Stata dataset (real)'!Q166, 'Stata dataset (real)'!T166)/$I166, "")</f>
        <v>0.85050212029424488</v>
      </c>
      <c r="L166" s="72">
        <f>_xlfn.IFNA('Stata dataset (real)'!AA166*1000/ 'Interface real'!I166,  "")</f>
        <v>437.701427953267</v>
      </c>
      <c r="M166" s="72">
        <f>_xlfn.IFNA('Stata dataset (real)'!U166, "")</f>
        <v>22.423084979752293</v>
      </c>
      <c r="N166" s="72">
        <f>_xlfn.IFNA('Stata dataset (real)'!Z166, "")</f>
        <v>15.407730450629964</v>
      </c>
      <c r="O166" s="72">
        <f>IF('Interface real'!C166 = "2019-20", 1, 0)</f>
        <v>0</v>
      </c>
      <c r="P166" s="72">
        <f t="shared" si="10"/>
        <v>0</v>
      </c>
    </row>
    <row r="167" spans="1:16" x14ac:dyDescent="0.4">
      <c r="A167" s="63" t="str">
        <f t="shared" si="11"/>
        <v>WSH24</v>
      </c>
      <c r="B167" s="63" t="s">
        <v>361</v>
      </c>
      <c r="C167" s="160" t="s">
        <v>263</v>
      </c>
      <c r="D167" s="72">
        <f>_xlfn.IFNA(SUM('Stata dataset (real)'!E167:K167, 'Stata dataset (real)'!AB167, 'Stata dataset (real)'!AD167),"")</f>
        <v>63.652271239733047</v>
      </c>
      <c r="E167" s="72">
        <f>_xlfn.IFNA('Stata dataset (real)'!F167+'Stata dataset (real)'!G167, "")</f>
        <v>29.498734278747431</v>
      </c>
      <c r="F167" s="72">
        <f t="shared" si="8"/>
        <v>34.153536960985619</v>
      </c>
      <c r="G167" s="72">
        <f>_xlfn.IFNA(SUM('Stata dataset (real)'!E167:K167, 'Stata dataset (real)'!AC167, 'Stata dataset (real)'!AD167), "")</f>
        <v>61.05781929601455</v>
      </c>
      <c r="H167" s="72">
        <f t="shared" si="9"/>
        <v>31.559085017267119</v>
      </c>
      <c r="I167" s="72">
        <f>_xlfn.IFNA(SUM('Stata dataset (real)'!O167:T167), "")</f>
        <v>1454.6990000000001</v>
      </c>
      <c r="J167" s="72">
        <f>_xlfn.IFNA(SUM('Stata dataset (real)'!R167, 'Stata dataset (real)'!S167, 'Stata dataset (real)'!T167)/'Interface real'!$I167, "")</f>
        <v>0.5102760089888011</v>
      </c>
      <c r="K167" s="72">
        <f>_xlfn.IFNA(SUM('Stata dataset (real)'!Q167, 'Stata dataset (real)'!T167)/$I167, "")</f>
        <v>0.85115271269176651</v>
      </c>
      <c r="L167" s="72">
        <f>_xlfn.IFNA('Stata dataset (real)'!AA167*1000/ 'Interface real'!I167,  "")</f>
        <v>452.22069090958513</v>
      </c>
      <c r="M167" s="72">
        <f>_xlfn.IFNA('Stata dataset (real)'!U167, "")</f>
        <v>22.106221772431223</v>
      </c>
      <c r="N167" s="72">
        <f>_xlfn.IFNA('Stata dataset (real)'!Z167, "")</f>
        <v>15.407730450629964</v>
      </c>
      <c r="O167" s="72">
        <f>IF('Interface real'!C167 = "2019-20", 1, 0)</f>
        <v>0</v>
      </c>
      <c r="P167" s="72">
        <f t="shared" si="10"/>
        <v>0</v>
      </c>
    </row>
    <row r="168" spans="1:16" x14ac:dyDescent="0.4">
      <c r="A168" s="63" t="str">
        <f t="shared" si="11"/>
        <v>WSH25</v>
      </c>
      <c r="B168" s="63" t="s">
        <v>361</v>
      </c>
      <c r="C168" s="160" t="s">
        <v>516</v>
      </c>
      <c r="D168" s="72">
        <f>_xlfn.IFNA(SUM('Stata dataset (real)'!E168:K168, 'Stata dataset (real)'!AB168, 'Stata dataset (real)'!AD168),"")</f>
        <v>59.712999999999994</v>
      </c>
      <c r="E168" s="72">
        <f>_xlfn.IFNA('Stata dataset (real)'!F168+'Stata dataset (real)'!G168, "")</f>
        <v>24.040000000000003</v>
      </c>
      <c r="F168" s="72">
        <f t="shared" si="8"/>
        <v>35.672999999999988</v>
      </c>
      <c r="G168" s="72">
        <f>_xlfn.IFNA(SUM('Stata dataset (real)'!E168:K168, 'Stata dataset (real)'!AC168, 'Stata dataset (real)'!AD168), "")</f>
        <v>52.004999999999995</v>
      </c>
      <c r="H168" s="72">
        <f t="shared" si="9"/>
        <v>27.964999999999993</v>
      </c>
      <c r="I168" s="72">
        <f>_xlfn.IFNA(SUM('Stata dataset (real)'!O168:T168), "")</f>
        <v>1464.0349999999999</v>
      </c>
      <c r="J168" s="72">
        <f>_xlfn.IFNA(SUM('Stata dataset (real)'!R168, 'Stata dataset (real)'!S168, 'Stata dataset (real)'!T168)/'Interface real'!$I168, "")</f>
        <v>0.52265826978180163</v>
      </c>
      <c r="K168" s="72">
        <f>_xlfn.IFNA(SUM('Stata dataset (real)'!Q168, 'Stata dataset (real)'!T168)/$I168, "")</f>
        <v>0.8514530048803477</v>
      </c>
      <c r="L168" s="72">
        <f>_xlfn.IFNA('Stata dataset (real)'!AA168*1000/ 'Interface real'!I168,  "")</f>
        <v>416.77657065265078</v>
      </c>
      <c r="M168" s="72" t="str">
        <f>_xlfn.IFNA('Stata dataset (real)'!U168, "")</f>
        <v/>
      </c>
      <c r="N168" s="72" t="str">
        <f>_xlfn.IFNA('Stata dataset (real)'!Z168, "")</f>
        <v/>
      </c>
      <c r="O168" s="72">
        <f>IF('Interface real'!C168 = "2019-20", 1, 0)</f>
        <v>0</v>
      </c>
      <c r="P168" s="72">
        <f t="shared" si="10"/>
        <v>0</v>
      </c>
    </row>
    <row r="169" spans="1:16" x14ac:dyDescent="0.4">
      <c r="A169" s="63" t="str">
        <f t="shared" si="11"/>
        <v>WSH26</v>
      </c>
      <c r="B169" s="63" t="s">
        <v>361</v>
      </c>
      <c r="C169" s="160" t="s">
        <v>518</v>
      </c>
      <c r="D169" s="72">
        <f>_xlfn.IFNA(SUM('Stata dataset (real)'!E169:K169, 'Stata dataset (real)'!AB169, 'Stata dataset (real)'!AD169),"")</f>
        <v>56.872999999999983</v>
      </c>
      <c r="E169" s="72">
        <f>_xlfn.IFNA('Stata dataset (real)'!F169+'Stata dataset (real)'!G169, "")</f>
        <v>24.068000000000001</v>
      </c>
      <c r="F169" s="72">
        <f t="shared" si="8"/>
        <v>32.804999999999978</v>
      </c>
      <c r="G169" s="72">
        <f>_xlfn.IFNA(SUM('Stata dataset (real)'!E169:K169, 'Stata dataset (real)'!AC169, 'Stata dataset (real)'!AD169), "")</f>
        <v>49.224999999999987</v>
      </c>
      <c r="H169" s="72">
        <f t="shared" si="9"/>
        <v>25.156999999999986</v>
      </c>
      <c r="I169" s="72">
        <f>_xlfn.IFNA(SUM('Stata dataset (real)'!O169:T169), "")</f>
        <v>1473.4269999999999</v>
      </c>
      <c r="J169" s="72">
        <f>_xlfn.IFNA(SUM('Stata dataset (real)'!R169, 'Stata dataset (real)'!S169, 'Stata dataset (real)'!T169)/'Interface real'!$I169, "")</f>
        <v>0.53473025809897612</v>
      </c>
      <c r="K169" s="72">
        <f>_xlfn.IFNA(SUM('Stata dataset (real)'!Q169, 'Stata dataset (real)'!T169)/$I169, "")</f>
        <v>0.85148636478088169</v>
      </c>
      <c r="L169" s="72">
        <f>_xlfn.IFNA('Stata dataset (real)'!AA169*1000/ 'Interface real'!I169,  "")</f>
        <v>496.64761131701812</v>
      </c>
      <c r="M169" s="72" t="str">
        <f>_xlfn.IFNA('Stata dataset (real)'!U169, "")</f>
        <v/>
      </c>
      <c r="N169" s="72" t="str">
        <f>_xlfn.IFNA('Stata dataset (real)'!Z169, "")</f>
        <v/>
      </c>
      <c r="O169" s="72">
        <f>IF('Interface real'!C169 = "2019-20", 1, 0)</f>
        <v>0</v>
      </c>
      <c r="P169" s="72">
        <f t="shared" si="10"/>
        <v>0</v>
      </c>
    </row>
    <row r="170" spans="1:16" x14ac:dyDescent="0.4">
      <c r="A170" s="63" t="str">
        <f t="shared" si="11"/>
        <v>WSH27</v>
      </c>
      <c r="B170" s="63" t="s">
        <v>361</v>
      </c>
      <c r="C170" s="160" t="s">
        <v>519</v>
      </c>
      <c r="D170" s="72">
        <f>_xlfn.IFNA(SUM('Stata dataset (real)'!E170:K170, 'Stata dataset (real)'!AB170, 'Stata dataset (real)'!AD170),"")</f>
        <v>53.994999999999997</v>
      </c>
      <c r="E170" s="72">
        <f>_xlfn.IFNA('Stata dataset (real)'!F170+'Stata dataset (real)'!G170, "")</f>
        <v>24.030999999999999</v>
      </c>
      <c r="F170" s="72">
        <f t="shared" si="8"/>
        <v>29.963999999999999</v>
      </c>
      <c r="G170" s="72">
        <f>_xlfn.IFNA(SUM('Stata dataset (real)'!E170:K170, 'Stata dataset (real)'!AC170, 'Stata dataset (real)'!AD170), "")</f>
        <v>48.388999999999996</v>
      </c>
      <c r="H170" s="72">
        <f t="shared" si="9"/>
        <v>24.357999999999997</v>
      </c>
      <c r="I170" s="72">
        <f>_xlfn.IFNA(SUM('Stata dataset (real)'!O170:T170), "")</f>
        <v>1482.6150000000002</v>
      </c>
      <c r="J170" s="72">
        <f>_xlfn.IFNA(SUM('Stata dataset (real)'!R170, 'Stata dataset (real)'!S170, 'Stata dataset (real)'!T170)/'Interface real'!$I170, "")</f>
        <v>0.55687956752090051</v>
      </c>
      <c r="K170" s="72">
        <f>_xlfn.IFNA(SUM('Stata dataset (real)'!Q170, 'Stata dataset (real)'!T170)/$I170, "")</f>
        <v>0.85151168712039182</v>
      </c>
      <c r="L170" s="72">
        <f>_xlfn.IFNA('Stata dataset (real)'!AA170*1000/ 'Interface real'!I170,  "")</f>
        <v>517.2765687653233</v>
      </c>
      <c r="M170" s="72" t="str">
        <f>_xlfn.IFNA('Stata dataset (real)'!U170, "")</f>
        <v/>
      </c>
      <c r="N170" s="72" t="str">
        <f>_xlfn.IFNA('Stata dataset (real)'!Z170, "")</f>
        <v/>
      </c>
      <c r="O170" s="72">
        <f>IF('Interface real'!C170 = "2019-20", 1, 0)</f>
        <v>0</v>
      </c>
      <c r="P170" s="72">
        <f t="shared" si="10"/>
        <v>0</v>
      </c>
    </row>
    <row r="171" spans="1:16" x14ac:dyDescent="0.4">
      <c r="A171" s="63" t="str">
        <f t="shared" si="11"/>
        <v>WSH28</v>
      </c>
      <c r="B171" s="63" t="s">
        <v>361</v>
      </c>
      <c r="C171" s="160" t="s">
        <v>520</v>
      </c>
      <c r="D171" s="72">
        <f>_xlfn.IFNA(SUM('Stata dataset (real)'!E171:K171, 'Stata dataset (real)'!AB171, 'Stata dataset (real)'!AD171),"")</f>
        <v>53.326000000000001</v>
      </c>
      <c r="E171" s="72">
        <f>_xlfn.IFNA('Stata dataset (real)'!F171+'Stata dataset (real)'!G171, "")</f>
        <v>23.814</v>
      </c>
      <c r="F171" s="72">
        <f t="shared" si="8"/>
        <v>29.512</v>
      </c>
      <c r="G171" s="72">
        <f>_xlfn.IFNA(SUM('Stata dataset (real)'!E171:K171, 'Stata dataset (real)'!AC171, 'Stata dataset (real)'!AD171), "")</f>
        <v>47.634999999999998</v>
      </c>
      <c r="H171" s="72">
        <f t="shared" si="9"/>
        <v>23.820999999999998</v>
      </c>
      <c r="I171" s="72">
        <f>_xlfn.IFNA(SUM('Stata dataset (real)'!O171:T171), "")</f>
        <v>1491.8340000000001</v>
      </c>
      <c r="J171" s="72">
        <f>_xlfn.IFNA(SUM('Stata dataset (real)'!R171, 'Stata dataset (real)'!S171, 'Stata dataset (real)'!T171)/'Interface real'!$I171, "")</f>
        <v>0.58967016437485675</v>
      </c>
      <c r="K171" s="72">
        <f>_xlfn.IFNA(SUM('Stata dataset (real)'!Q171, 'Stata dataset (real)'!T171)/$I171, "")</f>
        <v>0.85154112320807818</v>
      </c>
      <c r="L171" s="72">
        <f>_xlfn.IFNA('Stata dataset (real)'!AA171*1000/ 'Interface real'!I171,  "")</f>
        <v>545.26173823629165</v>
      </c>
      <c r="M171" s="72" t="str">
        <f>_xlfn.IFNA('Stata dataset (real)'!U171, "")</f>
        <v/>
      </c>
      <c r="N171" s="72" t="str">
        <f>_xlfn.IFNA('Stata dataset (real)'!Z171, "")</f>
        <v/>
      </c>
      <c r="O171" s="72">
        <f>IF('Interface real'!C171 = "2019-20", 1, 0)</f>
        <v>0</v>
      </c>
      <c r="P171" s="72">
        <f t="shared" si="10"/>
        <v>0</v>
      </c>
    </row>
    <row r="172" spans="1:16" x14ac:dyDescent="0.4">
      <c r="A172" s="63" t="str">
        <f t="shared" si="11"/>
        <v>WSH29</v>
      </c>
      <c r="B172" s="63" t="s">
        <v>361</v>
      </c>
      <c r="C172" s="160" t="s">
        <v>521</v>
      </c>
      <c r="D172" s="72">
        <f>_xlfn.IFNA(SUM('Stata dataset (real)'!E172:K172, 'Stata dataset (real)'!AB172, 'Stata dataset (real)'!AD172),"")</f>
        <v>52.457000000000001</v>
      </c>
      <c r="E172" s="72">
        <f>_xlfn.IFNA('Stata dataset (real)'!F172+'Stata dataset (real)'!G172, "")</f>
        <v>23.809000000000001</v>
      </c>
      <c r="F172" s="72">
        <f t="shared" si="8"/>
        <v>28.648</v>
      </c>
      <c r="G172" s="72">
        <f>_xlfn.IFNA(SUM('Stata dataset (real)'!E172:K172, 'Stata dataset (real)'!AC172, 'Stata dataset (real)'!AD172), "")</f>
        <v>47.362000000000002</v>
      </c>
      <c r="H172" s="72">
        <f t="shared" si="9"/>
        <v>23.553000000000001</v>
      </c>
      <c r="I172" s="72">
        <f>_xlfn.IFNA(SUM('Stata dataset (real)'!O172:T172), "")</f>
        <v>1501.127</v>
      </c>
      <c r="J172" s="72">
        <f>_xlfn.IFNA(SUM('Stata dataset (real)'!R172, 'Stata dataset (real)'!S172, 'Stata dataset (real)'!T172)/'Interface real'!$I172, "")</f>
        <v>0.62246432180621625</v>
      </c>
      <c r="K172" s="72">
        <f>_xlfn.IFNA(SUM('Stata dataset (real)'!Q172, 'Stata dataset (real)'!T172)/$I172, "")</f>
        <v>0.85157218543134594</v>
      </c>
      <c r="L172" s="72">
        <f>_xlfn.IFNA('Stata dataset (real)'!AA172*1000/ 'Interface real'!I172,  "")</f>
        <v>564.48654910610492</v>
      </c>
      <c r="M172" s="72" t="str">
        <f>_xlfn.IFNA('Stata dataset (real)'!U172, "")</f>
        <v/>
      </c>
      <c r="N172" s="72" t="str">
        <f>_xlfn.IFNA('Stata dataset (real)'!Z172, "")</f>
        <v/>
      </c>
      <c r="O172" s="72">
        <f>IF('Interface real'!C172 = "2019-20", 1, 0)</f>
        <v>0</v>
      </c>
      <c r="P172" s="72">
        <f t="shared" si="10"/>
        <v>0</v>
      </c>
    </row>
    <row r="173" spans="1:16" x14ac:dyDescent="0.4">
      <c r="A173" s="63" t="str">
        <f t="shared" si="11"/>
        <v>WSH30</v>
      </c>
      <c r="B173" s="63" t="s">
        <v>361</v>
      </c>
      <c r="C173" s="160" t="s">
        <v>522</v>
      </c>
      <c r="D173" s="72">
        <f>_xlfn.IFNA(SUM('Stata dataset (real)'!E173:K173, 'Stata dataset (real)'!AB173, 'Stata dataset (real)'!AD173),"")</f>
        <v>52.612999999999992</v>
      </c>
      <c r="E173" s="72">
        <f>_xlfn.IFNA('Stata dataset (real)'!F173+'Stata dataset (real)'!G173, "")</f>
        <v>23.716999999999999</v>
      </c>
      <c r="F173" s="72">
        <f t="shared" si="8"/>
        <v>28.895999999999994</v>
      </c>
      <c r="G173" s="72">
        <f>_xlfn.IFNA(SUM('Stata dataset (real)'!E173:K173, 'Stata dataset (real)'!AC173, 'Stata dataset (real)'!AD173), "")</f>
        <v>47.059999999999995</v>
      </c>
      <c r="H173" s="72">
        <f t="shared" si="9"/>
        <v>23.342999999999996</v>
      </c>
      <c r="I173" s="72">
        <f>_xlfn.IFNA(SUM('Stata dataset (real)'!O173:T173), "")</f>
        <v>1510.2759999999998</v>
      </c>
      <c r="J173" s="72">
        <f>_xlfn.IFNA(SUM('Stata dataset (real)'!R173, 'Stata dataset (real)'!S173, 'Stata dataset (real)'!T173)/'Interface real'!$I173, "")</f>
        <v>0.65524513400199713</v>
      </c>
      <c r="K173" s="72">
        <f>_xlfn.IFNA(SUM('Stata dataset (real)'!Q173, 'Stata dataset (real)'!T173)/$I173, "")</f>
        <v>0.85160394523914851</v>
      </c>
      <c r="L173" s="72">
        <f>_xlfn.IFNA('Stata dataset (real)'!AA173*1000/ 'Interface real'!I173,  "")</f>
        <v>585.42743180716639</v>
      </c>
      <c r="M173" s="72" t="str">
        <f>_xlfn.IFNA('Stata dataset (real)'!U173, "")</f>
        <v/>
      </c>
      <c r="N173" s="72" t="str">
        <f>_xlfn.IFNA('Stata dataset (real)'!Z173, "")</f>
        <v/>
      </c>
      <c r="O173" s="72">
        <f>IF('Interface real'!C173 = "2019-20", 1, 0)</f>
        <v>0</v>
      </c>
      <c r="P173" s="72">
        <f t="shared" si="10"/>
        <v>0</v>
      </c>
    </row>
    <row r="174" spans="1:16" x14ac:dyDescent="0.4">
      <c r="A174" s="63" t="str">
        <f t="shared" si="11"/>
        <v>WSX14</v>
      </c>
      <c r="B174" s="63" t="s">
        <v>373</v>
      </c>
      <c r="C174" s="63" t="s">
        <v>243</v>
      </c>
      <c r="D174" s="72">
        <f>_xlfn.IFNA(SUM('Stata dataset (real)'!E174:K174, 'Stata dataset (real)'!AB174, 'Stata dataset (real)'!AD174),"")</f>
        <v>33.429647143340091</v>
      </c>
      <c r="E174" s="72">
        <f>_xlfn.IFNA('Stata dataset (real)'!F174+'Stata dataset (real)'!G174, "")</f>
        <v>18.094362745098035</v>
      </c>
      <c r="F174" s="72">
        <f t="shared" si="8"/>
        <v>15.335284398242056</v>
      </c>
      <c r="G174" s="72">
        <f>_xlfn.IFNA(SUM('Stata dataset (real)'!E174:K174, 'Stata dataset (real)'!AC174, 'Stata dataset (real)'!AD174), "")</f>
        <v>33.484213842276716</v>
      </c>
      <c r="H174" s="72">
        <f t="shared" si="9"/>
        <v>15.389851097178681</v>
      </c>
      <c r="I174" s="72">
        <f>_xlfn.IFNA(SUM('Stata dataset (real)'!O174:T174), "")</f>
        <v>1131.2399999999998</v>
      </c>
      <c r="J174" s="72">
        <f>_xlfn.IFNA(SUM('Stata dataset (real)'!R174, 'Stata dataset (real)'!S174, 'Stata dataset (real)'!T174)/'Interface real'!$I174, "")</f>
        <v>0.5076279127329304</v>
      </c>
      <c r="K174" s="72">
        <f>_xlfn.IFNA(SUM('Stata dataset (real)'!Q174, 'Stata dataset (real)'!T174)/$I174, "")</f>
        <v>0.43385223294791564</v>
      </c>
      <c r="L174" s="72">
        <f>_xlfn.IFNA('Stata dataset (real)'!AA174*1000/ 'Interface real'!I174,  "")</f>
        <v>434.58030539624247</v>
      </c>
      <c r="M174" s="72">
        <f>_xlfn.IFNA('Stata dataset (real)'!U174, "")</f>
        <v>20.672864377785444</v>
      </c>
      <c r="N174" s="72">
        <f>_xlfn.IFNA('Stata dataset (real)'!Z174, "")</f>
        <v>10.975439004777982</v>
      </c>
      <c r="O174" s="72">
        <f>IF('Interface real'!C174 = "2019-20", 1, 0)</f>
        <v>0</v>
      </c>
      <c r="P174" s="72">
        <f t="shared" si="10"/>
        <v>0</v>
      </c>
    </row>
    <row r="175" spans="1:16" x14ac:dyDescent="0.4">
      <c r="A175" s="63" t="str">
        <f t="shared" si="11"/>
        <v>WSX15</v>
      </c>
      <c r="B175" s="63" t="s">
        <v>373</v>
      </c>
      <c r="C175" s="63" t="s">
        <v>245</v>
      </c>
      <c r="D175" s="72">
        <f>_xlfn.IFNA(SUM('Stata dataset (real)'!E175:K175, 'Stata dataset (real)'!AB175, 'Stata dataset (real)'!AD175),"")</f>
        <v>35.21786245508482</v>
      </c>
      <c r="E175" s="72">
        <f>_xlfn.IFNA('Stata dataset (real)'!F175+'Stata dataset (real)'!G175, "")</f>
        <v>17.520096933233056</v>
      </c>
      <c r="F175" s="72">
        <f t="shared" si="8"/>
        <v>17.697765521851764</v>
      </c>
      <c r="G175" s="72">
        <f>_xlfn.IFNA(SUM('Stata dataset (real)'!E175:K175, 'Stata dataset (real)'!AC175, 'Stata dataset (real)'!AD175), "")</f>
        <v>35.239734535123105</v>
      </c>
      <c r="H175" s="72">
        <f t="shared" si="9"/>
        <v>17.719637601890049</v>
      </c>
      <c r="I175" s="72">
        <f>_xlfn.IFNA(SUM('Stata dataset (real)'!O175:T175), "")</f>
        <v>1140.3489999999997</v>
      </c>
      <c r="J175" s="72">
        <f>_xlfn.IFNA(SUM('Stata dataset (real)'!R175, 'Stata dataset (real)'!S175, 'Stata dataset (real)'!T175)/'Interface real'!$I175, "")</f>
        <v>0.52886879367632211</v>
      </c>
      <c r="K175" s="72">
        <f>_xlfn.IFNA(SUM('Stata dataset (real)'!Q175, 'Stata dataset (real)'!T175)/$I175, "")</f>
        <v>0.4345292537635409</v>
      </c>
      <c r="L175" s="72">
        <f>_xlfn.IFNA('Stata dataset (real)'!AA175*1000/ 'Interface real'!I175,  "")</f>
        <v>449.8435564007296</v>
      </c>
      <c r="M175" s="72">
        <f>_xlfn.IFNA('Stata dataset (real)'!U175, "")</f>
        <v>20.570758233046014</v>
      </c>
      <c r="N175" s="72">
        <f>_xlfn.IFNA('Stata dataset (real)'!Z175, "")</f>
        <v>10.9786111232442</v>
      </c>
      <c r="O175" s="72">
        <f>IF('Interface real'!C175 = "2019-20", 1, 0)</f>
        <v>0</v>
      </c>
      <c r="P175" s="72">
        <f t="shared" si="10"/>
        <v>0</v>
      </c>
    </row>
    <row r="176" spans="1:16" x14ac:dyDescent="0.4">
      <c r="A176" s="63" t="str">
        <f t="shared" si="11"/>
        <v>WSX16</v>
      </c>
      <c r="B176" s="63" t="s">
        <v>373</v>
      </c>
      <c r="C176" s="63" t="s">
        <v>247</v>
      </c>
      <c r="D176" s="72">
        <f>_xlfn.IFNA(SUM('Stata dataset (real)'!E176:K176, 'Stata dataset (real)'!AB176, 'Stata dataset (real)'!AD176),"")</f>
        <v>33.712091368348268</v>
      </c>
      <c r="E176" s="72">
        <f>_xlfn.IFNA('Stata dataset (real)'!F176+'Stata dataset (real)'!G176, "")</f>
        <v>16.29241613883525</v>
      </c>
      <c r="F176" s="72">
        <f t="shared" si="8"/>
        <v>17.419675229513018</v>
      </c>
      <c r="G176" s="72">
        <f>_xlfn.IFNA(SUM('Stata dataset (real)'!E176:K176, 'Stata dataset (real)'!AC176, 'Stata dataset (real)'!AD176), "")</f>
        <v>33.771946458349781</v>
      </c>
      <c r="H176" s="72">
        <f t="shared" si="9"/>
        <v>17.479530319514531</v>
      </c>
      <c r="I176" s="72">
        <f>_xlfn.IFNA(SUM('Stata dataset (real)'!O176:T176), "")</f>
        <v>1173.317</v>
      </c>
      <c r="J176" s="72">
        <f>_xlfn.IFNA(SUM('Stata dataset (real)'!R176, 'Stata dataset (real)'!S176, 'Stata dataset (real)'!T176)/'Interface real'!$I176, "")</f>
        <v>0.55486454214845604</v>
      </c>
      <c r="K176" s="72">
        <f>_xlfn.IFNA(SUM('Stata dataset (real)'!Q176, 'Stata dataset (real)'!T176)/$I176, "")</f>
        <v>0.42919688370661979</v>
      </c>
      <c r="L176" s="72">
        <f>_xlfn.IFNA('Stata dataset (real)'!AA176*1000/ 'Interface real'!I176,  "")</f>
        <v>405.74665365841656</v>
      </c>
      <c r="M176" s="72">
        <f>_xlfn.IFNA('Stata dataset (real)'!U176, "")</f>
        <v>20.287916071508349</v>
      </c>
      <c r="N176" s="72">
        <f>_xlfn.IFNA('Stata dataset (real)'!Z176, "")</f>
        <v>10.98056146411775</v>
      </c>
      <c r="O176" s="72">
        <f>IF('Interface real'!C176 = "2019-20", 1, 0)</f>
        <v>0</v>
      </c>
      <c r="P176" s="72">
        <f t="shared" si="10"/>
        <v>0</v>
      </c>
    </row>
    <row r="177" spans="1:16" x14ac:dyDescent="0.4">
      <c r="A177" s="63" t="str">
        <f t="shared" si="11"/>
        <v>WSX17</v>
      </c>
      <c r="B177" s="63" t="s">
        <v>373</v>
      </c>
      <c r="C177" s="63" t="s">
        <v>249</v>
      </c>
      <c r="D177" s="72">
        <f>_xlfn.IFNA(SUM('Stata dataset (real)'!E177:K177, 'Stata dataset (real)'!AB177, 'Stata dataset (real)'!AD177),"")</f>
        <v>34.065150083479125</v>
      </c>
      <c r="E177" s="72">
        <f>_xlfn.IFNA('Stata dataset (real)'!F177+'Stata dataset (real)'!G177, "")</f>
        <v>15.52462486932567</v>
      </c>
      <c r="F177" s="72">
        <f t="shared" si="8"/>
        <v>18.540525214153455</v>
      </c>
      <c r="G177" s="72">
        <f>_xlfn.IFNA(SUM('Stata dataset (real)'!E177:K177, 'Stata dataset (real)'!AC177, 'Stata dataset (real)'!AD177), "")</f>
        <v>33.889117927698919</v>
      </c>
      <c r="H177" s="72">
        <f t="shared" si="9"/>
        <v>18.364493058373249</v>
      </c>
      <c r="I177" s="72">
        <f>_xlfn.IFNA(SUM('Stata dataset (real)'!O177:T177), "")</f>
        <v>1181.95</v>
      </c>
      <c r="J177" s="72">
        <f>_xlfn.IFNA(SUM('Stata dataset (real)'!R177, 'Stata dataset (real)'!S177, 'Stata dataset (real)'!T177)/'Interface real'!$I177, "")</f>
        <v>0.57190659503363084</v>
      </c>
      <c r="K177" s="72">
        <f>_xlfn.IFNA(SUM('Stata dataset (real)'!Q177, 'Stata dataset (real)'!T177)/$I177, "")</f>
        <v>0.43009264351283888</v>
      </c>
      <c r="L177" s="72">
        <f>_xlfn.IFNA('Stata dataset (real)'!AA177*1000/ 'Interface real'!I177,  "")</f>
        <v>402.67099924085505</v>
      </c>
      <c r="M177" s="72">
        <f>_xlfn.IFNA('Stata dataset (real)'!U177, "")</f>
        <v>19.567890760556338</v>
      </c>
      <c r="N177" s="72">
        <f>_xlfn.IFNA('Stata dataset (real)'!Z177, "")</f>
        <v>10.661238739760002</v>
      </c>
      <c r="O177" s="72">
        <f>IF('Interface real'!C177 = "2019-20", 1, 0)</f>
        <v>0</v>
      </c>
      <c r="P177" s="72">
        <f t="shared" si="10"/>
        <v>0</v>
      </c>
    </row>
    <row r="178" spans="1:16" x14ac:dyDescent="0.4">
      <c r="A178" s="63" t="str">
        <f t="shared" si="11"/>
        <v>WSX18</v>
      </c>
      <c r="B178" s="63" t="s">
        <v>373</v>
      </c>
      <c r="C178" s="63" t="s">
        <v>251</v>
      </c>
      <c r="D178" s="72">
        <f>_xlfn.IFNA(SUM('Stata dataset (real)'!E178:K178, 'Stata dataset (real)'!AB178, 'Stata dataset (real)'!AD178),"")</f>
        <v>36.13456728509167</v>
      </c>
      <c r="E178" s="72">
        <f>_xlfn.IFNA('Stata dataset (real)'!F178+'Stata dataset (real)'!G178, "")</f>
        <v>15.501318995442224</v>
      </c>
      <c r="F178" s="72">
        <f t="shared" si="8"/>
        <v>20.633248289649444</v>
      </c>
      <c r="G178" s="72">
        <f>_xlfn.IFNA(SUM('Stata dataset (real)'!E178:K178, 'Stata dataset (real)'!AC178, 'Stata dataset (real)'!AD178), "")</f>
        <v>36.050420330175484</v>
      </c>
      <c r="H178" s="72">
        <f t="shared" si="9"/>
        <v>20.549101334733258</v>
      </c>
      <c r="I178" s="72">
        <f>_xlfn.IFNA(SUM('Stata dataset (real)'!O178:T178), "")</f>
        <v>1191.4110000000001</v>
      </c>
      <c r="J178" s="72">
        <f>_xlfn.IFNA(SUM('Stata dataset (real)'!R178, 'Stata dataset (real)'!S178, 'Stata dataset (real)'!T178)/'Interface real'!$I178, "")</f>
        <v>0.59353992870638261</v>
      </c>
      <c r="K178" s="72">
        <f>_xlfn.IFNA(SUM('Stata dataset (real)'!Q178, 'Stata dataset (real)'!T178)/$I178, "")</f>
        <v>0.43030071066995346</v>
      </c>
      <c r="L178" s="72">
        <f>_xlfn.IFNA('Stata dataset (real)'!AA178*1000/ 'Interface real'!I178,  "")</f>
        <v>402.04598942961763</v>
      </c>
      <c r="M178" s="72">
        <f>_xlfn.IFNA('Stata dataset (real)'!U178, "")</f>
        <v>19.590869636862131</v>
      </c>
      <c r="N178" s="72">
        <f>_xlfn.IFNA('Stata dataset (real)'!Z178, "")</f>
        <v>10.341647207706902</v>
      </c>
      <c r="O178" s="72">
        <f>IF('Interface real'!C178 = "2019-20", 1, 0)</f>
        <v>0</v>
      </c>
      <c r="P178" s="72">
        <f t="shared" si="10"/>
        <v>0</v>
      </c>
    </row>
    <row r="179" spans="1:16" x14ac:dyDescent="0.4">
      <c r="A179" s="63" t="str">
        <f t="shared" si="11"/>
        <v>WSX19</v>
      </c>
      <c r="B179" s="63" t="s">
        <v>373</v>
      </c>
      <c r="C179" s="63" t="s">
        <v>253</v>
      </c>
      <c r="D179" s="72">
        <f>_xlfn.IFNA(SUM('Stata dataset (real)'!E179:K179, 'Stata dataset (real)'!AB179, 'Stata dataset (real)'!AD179),"")</f>
        <v>39.949985753700808</v>
      </c>
      <c r="E179" s="72">
        <f>_xlfn.IFNA('Stata dataset (real)'!F179+'Stata dataset (real)'!G179, "")</f>
        <v>16.686413945560155</v>
      </c>
      <c r="F179" s="72">
        <f t="shared" si="8"/>
        <v>23.263571808140654</v>
      </c>
      <c r="G179" s="72">
        <f>_xlfn.IFNA(SUM('Stata dataset (real)'!E179:K179, 'Stata dataset (real)'!AC179, 'Stata dataset (real)'!AD179), "")</f>
        <v>40.264114565305739</v>
      </c>
      <c r="H179" s="72">
        <f t="shared" si="9"/>
        <v>23.577700619745585</v>
      </c>
      <c r="I179" s="72">
        <f>_xlfn.IFNA(SUM('Stata dataset (real)'!O179:T179), "")</f>
        <v>1198.5569999999998</v>
      </c>
      <c r="J179" s="72">
        <f>_xlfn.IFNA(SUM('Stata dataset (real)'!R179, 'Stata dataset (real)'!S179, 'Stata dataset (real)'!T179)/'Interface real'!$I179, "")</f>
        <v>0.61902437681311784</v>
      </c>
      <c r="K179" s="72">
        <f>_xlfn.IFNA(SUM('Stata dataset (real)'!Q179, 'Stata dataset (real)'!T179)/$I179, "")</f>
        <v>0.43015392676360004</v>
      </c>
      <c r="L179" s="72">
        <f>_xlfn.IFNA('Stata dataset (real)'!AA179*1000/ 'Interface real'!I179,  "")</f>
        <v>400.02734316829014</v>
      </c>
      <c r="M179" s="72">
        <f>_xlfn.IFNA('Stata dataset (real)'!U179, "")</f>
        <v>18.867813182274379</v>
      </c>
      <c r="N179" s="72">
        <f>_xlfn.IFNA('Stata dataset (real)'!Z179, "")</f>
        <v>10.022874747617124</v>
      </c>
      <c r="O179" s="72">
        <f>IF('Interface real'!C179 = "2019-20", 1, 0)</f>
        <v>0</v>
      </c>
      <c r="P179" s="72">
        <f t="shared" si="10"/>
        <v>0</v>
      </c>
    </row>
    <row r="180" spans="1:16" x14ac:dyDescent="0.4">
      <c r="A180" s="63" t="str">
        <f t="shared" si="11"/>
        <v>WSX20</v>
      </c>
      <c r="B180" s="63" t="s">
        <v>373</v>
      </c>
      <c r="C180" s="63" t="s">
        <v>255</v>
      </c>
      <c r="D180" s="72">
        <f>_xlfn.IFNA(SUM('Stata dataset (real)'!E180:K180, 'Stata dataset (real)'!AB180, 'Stata dataset (real)'!AD180),"")</f>
        <v>42.475856977924614</v>
      </c>
      <c r="E180" s="72">
        <f>_xlfn.IFNA('Stata dataset (real)'!F180+'Stata dataset (real)'!G180, "")</f>
        <v>24.187206441700447</v>
      </c>
      <c r="F180" s="72">
        <f t="shared" si="8"/>
        <v>18.288650536224168</v>
      </c>
      <c r="G180" s="72">
        <f>_xlfn.IFNA(SUM('Stata dataset (real)'!E180:K180, 'Stata dataset (real)'!AC180, 'Stata dataset (real)'!AD180), "")</f>
        <v>42.423257330670644</v>
      </c>
      <c r="H180" s="72">
        <f t="shared" si="9"/>
        <v>18.236050888970198</v>
      </c>
      <c r="I180" s="72">
        <f>_xlfn.IFNA(SUM('Stata dataset (real)'!O180:T180), "")</f>
        <v>1206.4369999999999</v>
      </c>
      <c r="J180" s="72">
        <f>_xlfn.IFNA(SUM('Stata dataset (real)'!R180, 'Stata dataset (real)'!S180, 'Stata dataset (real)'!T180)/'Interface real'!$I180, "")</f>
        <v>0.6416497504635551</v>
      </c>
      <c r="K180" s="72">
        <f>_xlfn.IFNA(SUM('Stata dataset (real)'!Q180, 'Stata dataset (real)'!T180)/$I180, "")</f>
        <v>0.43037721820534353</v>
      </c>
      <c r="L180" s="72">
        <f>_xlfn.IFNA('Stata dataset (real)'!AA180*1000/ 'Interface real'!I180,  "")</f>
        <v>394.59215220243686</v>
      </c>
      <c r="M180" s="72">
        <f>_xlfn.IFNA('Stata dataset (real)'!U180, "")</f>
        <v>18.18507297379249</v>
      </c>
      <c r="N180" s="72">
        <f>_xlfn.IFNA('Stata dataset (real)'!Z180, "")</f>
        <v>9.7002642348695076</v>
      </c>
      <c r="O180" s="72">
        <f>IF('Interface real'!C180 = "2019-20", 1, 0)</f>
        <v>1</v>
      </c>
      <c r="P180" s="72">
        <f t="shared" si="10"/>
        <v>0</v>
      </c>
    </row>
    <row r="181" spans="1:16" x14ac:dyDescent="0.4">
      <c r="A181" s="63" t="str">
        <f t="shared" si="11"/>
        <v>WSX21</v>
      </c>
      <c r="B181" s="63" t="s">
        <v>373</v>
      </c>
      <c r="C181" s="63" t="s">
        <v>257</v>
      </c>
      <c r="D181" s="72">
        <f>_xlfn.IFNA(SUM('Stata dataset (real)'!E181:K181, 'Stata dataset (real)'!AB181, 'Stata dataset (real)'!AD181),"")</f>
        <v>39.805256285936757</v>
      </c>
      <c r="E181" s="72">
        <f>_xlfn.IFNA('Stata dataset (real)'!F181+'Stata dataset (real)'!G181, "")</f>
        <v>19.537606252286132</v>
      </c>
      <c r="F181" s="72">
        <f t="shared" si="8"/>
        <v>20.267650033650625</v>
      </c>
      <c r="G181" s="72">
        <f>_xlfn.IFNA(SUM('Stata dataset (real)'!E181:K181, 'Stata dataset (real)'!AC181, 'Stata dataset (real)'!AD181), "")</f>
        <v>39.712477181210431</v>
      </c>
      <c r="H181" s="72">
        <f t="shared" si="9"/>
        <v>20.1748709289243</v>
      </c>
      <c r="I181" s="72">
        <f>_xlfn.IFNA(SUM('Stata dataset (real)'!O181:T181), "")</f>
        <v>1222.0260000000001</v>
      </c>
      <c r="J181" s="72">
        <f>_xlfn.IFNA(SUM('Stata dataset (real)'!R181, 'Stata dataset (real)'!S181, 'Stata dataset (real)'!T181)/'Interface real'!$I181, "")</f>
        <v>0.65721678589489907</v>
      </c>
      <c r="K181" s="72">
        <f>_xlfn.IFNA(SUM('Stata dataset (real)'!Q181, 'Stata dataset (real)'!T181)/$I181, "")</f>
        <v>0.43058821989057516</v>
      </c>
      <c r="L181" s="72">
        <f>_xlfn.IFNA('Stata dataset (real)'!AA181*1000/ 'Interface real'!I181,  "")</f>
        <v>377.25345274102455</v>
      </c>
      <c r="M181" s="72">
        <f>_xlfn.IFNA('Stata dataset (real)'!U181, "")</f>
        <v>18.012190978284174</v>
      </c>
      <c r="N181" s="72">
        <f>_xlfn.IFNA('Stata dataset (real)'!Z181, "")</f>
        <v>9.7002642348695076</v>
      </c>
      <c r="O181" s="72">
        <f>IF('Interface real'!C181 = "2019-20", 1, 0)</f>
        <v>0</v>
      </c>
      <c r="P181" s="72">
        <f t="shared" si="10"/>
        <v>1</v>
      </c>
    </row>
    <row r="182" spans="1:16" x14ac:dyDescent="0.4">
      <c r="A182" s="63" t="str">
        <f t="shared" ref="A182:A241" si="12">B182&amp;RIGHT(C182,2)</f>
        <v>WSX22</v>
      </c>
      <c r="B182" s="63" t="s">
        <v>373</v>
      </c>
      <c r="C182" s="63" t="s">
        <v>259</v>
      </c>
      <c r="D182" s="72">
        <f>_xlfn.IFNA(SUM('Stata dataset (real)'!E182:K182, 'Stata dataset (real)'!AB182, 'Stata dataset (real)'!AD182),"")</f>
        <v>36.544297477194789</v>
      </c>
      <c r="E182" s="72">
        <f>_xlfn.IFNA('Stata dataset (real)'!F182+'Stata dataset (real)'!G182, "")</f>
        <v>20.195526955612383</v>
      </c>
      <c r="F182" s="72">
        <f t="shared" si="8"/>
        <v>16.348770521582406</v>
      </c>
      <c r="G182" s="72">
        <f>_xlfn.IFNA(SUM('Stata dataset (real)'!E182:K182, 'Stata dataset (real)'!AC182, 'Stata dataset (real)'!AD182), "")</f>
        <v>36.380839629973494</v>
      </c>
      <c r="H182" s="72">
        <f t="shared" si="9"/>
        <v>16.185312674361111</v>
      </c>
      <c r="I182" s="72">
        <f>_xlfn.IFNA(SUM('Stata dataset (real)'!O182:T182), "")</f>
        <v>1234.9449999999999</v>
      </c>
      <c r="J182" s="72">
        <f>_xlfn.IFNA(SUM('Stata dataset (real)'!R182, 'Stata dataset (real)'!S182, 'Stata dataset (real)'!T182)/'Interface real'!$I182, "")</f>
        <v>0.67226232747207371</v>
      </c>
      <c r="K182" s="72">
        <f>_xlfn.IFNA(SUM('Stata dataset (real)'!Q182, 'Stata dataset (real)'!T182)/$I182, "")</f>
        <v>0.43097141977982828</v>
      </c>
      <c r="L182" s="72">
        <f>_xlfn.IFNA('Stata dataset (real)'!AA182*1000/ 'Interface real'!I182,  "")</f>
        <v>352.38485369208581</v>
      </c>
      <c r="M182" s="72">
        <f>_xlfn.IFNA('Stata dataset (real)'!U182, "")</f>
        <v>16.347991719036983</v>
      </c>
      <c r="N182" s="72">
        <f>_xlfn.IFNA('Stata dataset (real)'!Z182, "")</f>
        <v>9.7002642348695076</v>
      </c>
      <c r="O182" s="72">
        <f>IF('Interface real'!C182 = "2019-20", 1, 0)</f>
        <v>0</v>
      </c>
      <c r="P182" s="72">
        <f t="shared" si="10"/>
        <v>0</v>
      </c>
    </row>
    <row r="183" spans="1:16" x14ac:dyDescent="0.4">
      <c r="A183" s="63" t="str">
        <f t="shared" si="12"/>
        <v>WSX23</v>
      </c>
      <c r="B183" s="63" t="s">
        <v>373</v>
      </c>
      <c r="C183" s="63" t="s">
        <v>261</v>
      </c>
      <c r="D183" s="72">
        <f>_xlfn.IFNA(SUM('Stata dataset (real)'!E183:K183, 'Stata dataset (real)'!AB183, 'Stata dataset (real)'!AD183),"")</f>
        <v>30.814000000000004</v>
      </c>
      <c r="E183" s="72">
        <f>_xlfn.IFNA('Stata dataset (real)'!F183+'Stata dataset (real)'!G183, "")</f>
        <v>15.791</v>
      </c>
      <c r="F183" s="72">
        <f t="shared" si="8"/>
        <v>15.023000000000003</v>
      </c>
      <c r="G183" s="72">
        <f>_xlfn.IFNA(SUM('Stata dataset (real)'!E183:K183, 'Stata dataset (real)'!AC183, 'Stata dataset (real)'!AD183), "")</f>
        <v>30.776727272727275</v>
      </c>
      <c r="H183" s="72">
        <f t="shared" si="9"/>
        <v>14.985727272727274</v>
      </c>
      <c r="I183" s="72">
        <f>_xlfn.IFNA(SUM('Stata dataset (real)'!O183:T183), "")</f>
        <v>1245.5630000000001</v>
      </c>
      <c r="J183" s="72">
        <f>_xlfn.IFNA(SUM('Stata dataset (real)'!R183, 'Stata dataset (real)'!S183, 'Stata dataset (real)'!T183)/'Interface real'!$I183, "")</f>
        <v>0.68860908681455679</v>
      </c>
      <c r="K183" s="72">
        <f>_xlfn.IFNA(SUM('Stata dataset (real)'!Q183, 'Stata dataset (real)'!T183)/$I183, "")</f>
        <v>0.43160402163519618</v>
      </c>
      <c r="L183" s="72">
        <f>_xlfn.IFNA('Stata dataset (real)'!AA183*1000/ 'Interface real'!I183,  "")</f>
        <v>330.21854374286966</v>
      </c>
      <c r="M183" s="72">
        <f>_xlfn.IFNA('Stata dataset (real)'!U183, "")</f>
        <v>17.370258188174386</v>
      </c>
      <c r="N183" s="72">
        <f>_xlfn.IFNA('Stata dataset (real)'!Z183, "")</f>
        <v>9.7002642348695076</v>
      </c>
      <c r="O183" s="72">
        <f>IF('Interface real'!C183 = "2019-20", 1, 0)</f>
        <v>0</v>
      </c>
      <c r="P183" s="72">
        <f t="shared" si="10"/>
        <v>0</v>
      </c>
    </row>
    <row r="184" spans="1:16" x14ac:dyDescent="0.4">
      <c r="A184" s="63" t="str">
        <f t="shared" si="12"/>
        <v>WSX24</v>
      </c>
      <c r="B184" s="63" t="s">
        <v>373</v>
      </c>
      <c r="C184" s="160" t="s">
        <v>263</v>
      </c>
      <c r="D184" s="72">
        <f>_xlfn.IFNA(SUM('Stata dataset (real)'!E184:K184, 'Stata dataset (real)'!AB184, 'Stata dataset (real)'!AD184),"")</f>
        <v>34.901071932751535</v>
      </c>
      <c r="E184" s="72">
        <f>_xlfn.IFNA('Stata dataset (real)'!F184+'Stata dataset (real)'!G184, "")</f>
        <v>20.991615759753593</v>
      </c>
      <c r="F184" s="72">
        <f t="shared" si="8"/>
        <v>13.909456172997942</v>
      </c>
      <c r="G184" s="72">
        <f>_xlfn.IFNA(SUM('Stata dataset (real)'!E184:K184, 'Stata dataset (real)'!AC184, 'Stata dataset (real)'!AD184), "")</f>
        <v>35.043877899243974</v>
      </c>
      <c r="H184" s="72">
        <f t="shared" si="9"/>
        <v>14.052262139490381</v>
      </c>
      <c r="I184" s="72">
        <f>_xlfn.IFNA(SUM('Stata dataset (real)'!O184:T184), "")</f>
        <v>1255.625</v>
      </c>
      <c r="J184" s="72">
        <f>_xlfn.IFNA(SUM('Stata dataset (real)'!R184, 'Stata dataset (real)'!S184, 'Stata dataset (real)'!T184)/'Interface real'!$I184, "")</f>
        <v>0.7063422598307616</v>
      </c>
      <c r="K184" s="72">
        <f>_xlfn.IFNA(SUM('Stata dataset (real)'!Q184, 'Stata dataset (real)'!T184)/$I184, "")</f>
        <v>0.43205495271279243</v>
      </c>
      <c r="L184" s="72">
        <f>_xlfn.IFNA('Stata dataset (real)'!AA184*1000/ 'Interface real'!I184,  "")</f>
        <v>329.52452902673792</v>
      </c>
      <c r="M184" s="72">
        <f>_xlfn.IFNA('Stata dataset (real)'!U184, "")</f>
        <v>17.252262377830117</v>
      </c>
      <c r="N184" s="72">
        <f>_xlfn.IFNA('Stata dataset (real)'!Z184, "")</f>
        <v>9.7002642348695076</v>
      </c>
      <c r="O184" s="72">
        <f>IF('Interface real'!C184 = "2019-20", 1, 0)</f>
        <v>0</v>
      </c>
      <c r="P184" s="72">
        <f t="shared" si="10"/>
        <v>0</v>
      </c>
    </row>
    <row r="185" spans="1:16" x14ac:dyDescent="0.4">
      <c r="A185" s="63" t="str">
        <f t="shared" si="12"/>
        <v>WSX25</v>
      </c>
      <c r="B185" s="63" t="s">
        <v>373</v>
      </c>
      <c r="C185" s="160" t="s">
        <v>516</v>
      </c>
      <c r="D185" s="72">
        <f>_xlfn.IFNA(SUM('Stata dataset (real)'!E185:K185, 'Stata dataset (real)'!AB185, 'Stata dataset (real)'!AD185),"")</f>
        <v>32.119169582279625</v>
      </c>
      <c r="E185" s="72">
        <f>_xlfn.IFNA('Stata dataset (real)'!F185+'Stata dataset (real)'!G185, "")</f>
        <v>14.682561833493292</v>
      </c>
      <c r="F185" s="72">
        <f t="shared" si="8"/>
        <v>17.436607748786333</v>
      </c>
      <c r="G185" s="72">
        <f>_xlfn.IFNA(SUM('Stata dataset (real)'!E185:K185, 'Stata dataset (real)'!AC185, 'Stata dataset (real)'!AD185), "")</f>
        <v>29.887169582279629</v>
      </c>
      <c r="H185" s="72">
        <f t="shared" si="9"/>
        <v>15.204607748786337</v>
      </c>
      <c r="I185" s="72">
        <f>_xlfn.IFNA(SUM('Stata dataset (real)'!O185:T185), "")</f>
        <v>1259.8209693236245</v>
      </c>
      <c r="J185" s="72">
        <f>_xlfn.IFNA(SUM('Stata dataset (real)'!R185, 'Stata dataset (real)'!S185, 'Stata dataset (real)'!T185)/'Interface real'!$I185, "")</f>
        <v>0.70951014697885317</v>
      </c>
      <c r="K185" s="72">
        <f>_xlfn.IFNA(SUM('Stata dataset (real)'!Q185, 'Stata dataset (real)'!T185)/$I185, "")</f>
        <v>0.4316614946689194</v>
      </c>
      <c r="L185" s="72">
        <f>_xlfn.IFNA('Stata dataset (real)'!AA185*1000/ 'Interface real'!I185,  "")</f>
        <v>360.89373813495081</v>
      </c>
      <c r="M185" s="72" t="str">
        <f>_xlfn.IFNA('Stata dataset (real)'!U185, "")</f>
        <v/>
      </c>
      <c r="N185" s="72" t="str">
        <f>_xlfn.IFNA('Stata dataset (real)'!Z185, "")</f>
        <v/>
      </c>
      <c r="O185" s="72">
        <f>IF('Interface real'!C185 = "2019-20", 1, 0)</f>
        <v>0</v>
      </c>
      <c r="P185" s="72">
        <f t="shared" si="10"/>
        <v>0</v>
      </c>
    </row>
    <row r="186" spans="1:16" x14ac:dyDescent="0.4">
      <c r="A186" s="63" t="str">
        <f t="shared" si="12"/>
        <v>WSX26</v>
      </c>
      <c r="B186" s="63" t="s">
        <v>373</v>
      </c>
      <c r="C186" s="160" t="s">
        <v>518</v>
      </c>
      <c r="D186" s="72">
        <f>_xlfn.IFNA(SUM('Stata dataset (real)'!E186:K186, 'Stata dataset (real)'!AB186, 'Stata dataset (real)'!AD186),"")</f>
        <v>34.991264935907374</v>
      </c>
      <c r="E186" s="72">
        <f>_xlfn.IFNA('Stata dataset (real)'!F186+'Stata dataset (real)'!G186, "")</f>
        <v>17.555330698572952</v>
      </c>
      <c r="F186" s="72">
        <f t="shared" si="8"/>
        <v>17.435934237334422</v>
      </c>
      <c r="G186" s="72">
        <f>_xlfn.IFNA(SUM('Stata dataset (real)'!E186:K186, 'Stata dataset (real)'!AC186, 'Stata dataset (real)'!AD186), "")</f>
        <v>33.16118559063063</v>
      </c>
      <c r="H186" s="72">
        <f t="shared" si="9"/>
        <v>15.605854892057678</v>
      </c>
      <c r="I186" s="72">
        <f>_xlfn.IFNA(SUM('Stata dataset (real)'!O186:T186), "")</f>
        <v>1265.5816252227623</v>
      </c>
      <c r="J186" s="72">
        <f>_xlfn.IFNA(SUM('Stata dataset (real)'!R186, 'Stata dataset (real)'!S186, 'Stata dataset (real)'!T186)/'Interface real'!$I186, "")</f>
        <v>0.71381483121805789</v>
      </c>
      <c r="K186" s="72">
        <f>_xlfn.IFNA(SUM('Stata dataset (real)'!Q186, 'Stata dataset (real)'!T186)/$I186, "")</f>
        <v>0.43207051855535611</v>
      </c>
      <c r="L186" s="72">
        <f>_xlfn.IFNA('Stata dataset (real)'!AA186*1000/ 'Interface real'!I186,  "")</f>
        <v>409.29458016173095</v>
      </c>
      <c r="M186" s="72" t="str">
        <f>_xlfn.IFNA('Stata dataset (real)'!U186, "")</f>
        <v/>
      </c>
      <c r="N186" s="72" t="str">
        <f>_xlfn.IFNA('Stata dataset (real)'!Z186, "")</f>
        <v/>
      </c>
      <c r="O186" s="72">
        <f>IF('Interface real'!C186 = "2019-20", 1, 0)</f>
        <v>0</v>
      </c>
      <c r="P186" s="72">
        <f t="shared" si="10"/>
        <v>0</v>
      </c>
    </row>
    <row r="187" spans="1:16" x14ac:dyDescent="0.4">
      <c r="A187" s="63" t="str">
        <f t="shared" si="12"/>
        <v>WSX27</v>
      </c>
      <c r="B187" s="63" t="s">
        <v>373</v>
      </c>
      <c r="C187" s="160" t="s">
        <v>519</v>
      </c>
      <c r="D187" s="72">
        <f>_xlfn.IFNA(SUM('Stata dataset (real)'!E187:K187, 'Stata dataset (real)'!AB187, 'Stata dataset (real)'!AD187),"")</f>
        <v>37.71989472106798</v>
      </c>
      <c r="E187" s="72">
        <f>_xlfn.IFNA('Stata dataset (real)'!F187+'Stata dataset (real)'!G187, "")</f>
        <v>19.800865820320968</v>
      </c>
      <c r="F187" s="72">
        <f t="shared" ref="F187:F247" si="13">$D187-$E187</f>
        <v>17.919028900747012</v>
      </c>
      <c r="G187" s="72">
        <f>_xlfn.IFNA(SUM('Stata dataset (real)'!E187:K187, 'Stata dataset (real)'!AC187, 'Stata dataset (real)'!AD187), "")</f>
        <v>35.656565375791232</v>
      </c>
      <c r="H187" s="72">
        <f t="shared" si="9"/>
        <v>15.855699555470263</v>
      </c>
      <c r="I187" s="72">
        <f>_xlfn.IFNA(SUM('Stata dataset (real)'!O187:T187), "")</f>
        <v>1271.7540518011526</v>
      </c>
      <c r="J187" s="72">
        <f>_xlfn.IFNA(SUM('Stata dataset (real)'!R187, 'Stata dataset (real)'!S187, 'Stata dataset (real)'!T187)/'Interface real'!$I187, "")</f>
        <v>0.71671937125127416</v>
      </c>
      <c r="K187" s="72">
        <f>_xlfn.IFNA(SUM('Stata dataset (real)'!Q187, 'Stata dataset (real)'!T187)/$I187, "")</f>
        <v>0.43269958397717451</v>
      </c>
      <c r="L187" s="72">
        <f>_xlfn.IFNA('Stata dataset (real)'!AA187*1000/ 'Interface real'!I187,  "")</f>
        <v>452.78331763632372</v>
      </c>
      <c r="M187" s="72" t="str">
        <f>_xlfn.IFNA('Stata dataset (real)'!U187, "")</f>
        <v/>
      </c>
      <c r="N187" s="72" t="str">
        <f>_xlfn.IFNA('Stata dataset (real)'!Z187, "")</f>
        <v/>
      </c>
      <c r="O187" s="72">
        <f>IF('Interface real'!C187 = "2019-20", 1, 0)</f>
        <v>0</v>
      </c>
      <c r="P187" s="72">
        <f t="shared" si="10"/>
        <v>0</v>
      </c>
    </row>
    <row r="188" spans="1:16" x14ac:dyDescent="0.4">
      <c r="A188" s="63" t="str">
        <f t="shared" si="12"/>
        <v>WSX28</v>
      </c>
      <c r="B188" s="63" t="s">
        <v>373</v>
      </c>
      <c r="C188" s="160" t="s">
        <v>520</v>
      </c>
      <c r="D188" s="72">
        <f>_xlfn.IFNA(SUM('Stata dataset (real)'!E188:K188, 'Stata dataset (real)'!AB188, 'Stata dataset (real)'!AD188),"")</f>
        <v>38.932878275146173</v>
      </c>
      <c r="E188" s="72">
        <f>_xlfn.IFNA('Stata dataset (real)'!F188+'Stata dataset (real)'!G188, "")</f>
        <v>20.699101502468359</v>
      </c>
      <c r="F188" s="72">
        <f t="shared" si="13"/>
        <v>18.233776772677814</v>
      </c>
      <c r="G188" s="72">
        <f>_xlfn.IFNA(SUM('Stata dataset (real)'!E188:K188, 'Stata dataset (real)'!AC188, 'Stata dataset (real)'!AD188), "")</f>
        <v>36.690848929869425</v>
      </c>
      <c r="H188" s="72">
        <f t="shared" si="9"/>
        <v>15.991747427401066</v>
      </c>
      <c r="I188" s="72">
        <f>_xlfn.IFNA(SUM('Stata dataset (real)'!O188:T188), "")</f>
        <v>1277.9584868969982</v>
      </c>
      <c r="J188" s="72">
        <f>_xlfn.IFNA(SUM('Stata dataset (real)'!R188, 'Stata dataset (real)'!S188, 'Stata dataset (real)'!T188)/'Interface real'!$I188, "")</f>
        <v>0.71944933302031455</v>
      </c>
      <c r="K188" s="72">
        <f>_xlfn.IFNA(SUM('Stata dataset (real)'!Q188, 'Stata dataset (real)'!T188)/$I188, "")</f>
        <v>0.43343626275698538</v>
      </c>
      <c r="L188" s="72">
        <f>_xlfn.IFNA('Stata dataset (real)'!AA188*1000/ 'Interface real'!I188,  "")</f>
        <v>478.22286862543353</v>
      </c>
      <c r="M188" s="72" t="str">
        <f>_xlfn.IFNA('Stata dataset (real)'!U188, "")</f>
        <v/>
      </c>
      <c r="N188" s="72" t="str">
        <f>_xlfn.IFNA('Stata dataset (real)'!Z188, "")</f>
        <v/>
      </c>
      <c r="O188" s="72">
        <f>IF('Interface real'!C188 = "2019-20", 1, 0)</f>
        <v>0</v>
      </c>
      <c r="P188" s="72">
        <f t="shared" si="10"/>
        <v>0</v>
      </c>
    </row>
    <row r="189" spans="1:16" x14ac:dyDescent="0.4">
      <c r="A189" s="63" t="str">
        <f t="shared" si="12"/>
        <v>WSX29</v>
      </c>
      <c r="B189" s="63" t="s">
        <v>373</v>
      </c>
      <c r="C189" s="160" t="s">
        <v>521</v>
      </c>
      <c r="D189" s="72">
        <f>_xlfn.IFNA(SUM('Stata dataset (real)'!E189:K189, 'Stata dataset (real)'!AB189, 'Stata dataset (real)'!AD189),"")</f>
        <v>40.127843899377211</v>
      </c>
      <c r="E189" s="72">
        <f>_xlfn.IFNA('Stata dataset (real)'!F189+'Stata dataset (real)'!G189, "")</f>
        <v>21.521903347444081</v>
      </c>
      <c r="F189" s="72">
        <f t="shared" si="13"/>
        <v>18.605940551933131</v>
      </c>
      <c r="G189" s="72">
        <f>_xlfn.IFNA(SUM('Stata dataset (real)'!E189:K189, 'Stata dataset (real)'!AC189, 'Stata dataset (real)'!AD189), "")</f>
        <v>37.701564554100464</v>
      </c>
      <c r="H189" s="72">
        <f t="shared" si="9"/>
        <v>16.179661206656384</v>
      </c>
      <c r="I189" s="72">
        <f>_xlfn.IFNA(SUM('Stata dataset (real)'!O189:T189), "")</f>
        <v>1283.8392060809356</v>
      </c>
      <c r="J189" s="72">
        <f>_xlfn.IFNA(SUM('Stata dataset (real)'!R189, 'Stata dataset (real)'!S189, 'Stata dataset (real)'!T189)/'Interface real'!$I189, "")</f>
        <v>0.72194729925033574</v>
      </c>
      <c r="K189" s="72">
        <f>_xlfn.IFNA(SUM('Stata dataset (real)'!Q189, 'Stata dataset (real)'!T189)/$I189, "")</f>
        <v>0.43411354674596825</v>
      </c>
      <c r="L189" s="72">
        <f>_xlfn.IFNA('Stata dataset (real)'!AA189*1000/ 'Interface real'!I189,  "")</f>
        <v>486.60069863483005</v>
      </c>
      <c r="M189" s="72" t="str">
        <f>_xlfn.IFNA('Stata dataset (real)'!U189, "")</f>
        <v/>
      </c>
      <c r="N189" s="72" t="str">
        <f>_xlfn.IFNA('Stata dataset (real)'!Z189, "")</f>
        <v/>
      </c>
      <c r="O189" s="72">
        <f>IF('Interface real'!C189 = "2019-20", 1, 0)</f>
        <v>0</v>
      </c>
      <c r="P189" s="72">
        <f t="shared" si="10"/>
        <v>0</v>
      </c>
    </row>
    <row r="190" spans="1:16" x14ac:dyDescent="0.4">
      <c r="A190" s="63" t="str">
        <f t="shared" si="12"/>
        <v>WSX30</v>
      </c>
      <c r="B190" s="63" t="s">
        <v>373</v>
      </c>
      <c r="C190" s="160" t="s">
        <v>522</v>
      </c>
      <c r="D190" s="72">
        <f>_xlfn.IFNA(SUM('Stata dataset (real)'!E190:K190, 'Stata dataset (real)'!AB190, 'Stata dataset (real)'!AD190),"")</f>
        <v>40.660361165581946</v>
      </c>
      <c r="E190" s="72">
        <f>_xlfn.IFNA('Stata dataset (real)'!F190+'Stata dataset (real)'!G190, "")</f>
        <v>21.925692630197286</v>
      </c>
      <c r="F190" s="72">
        <f t="shared" si="13"/>
        <v>18.73466853538466</v>
      </c>
      <c r="G190" s="72">
        <f>_xlfn.IFNA(SUM('Stata dataset (real)'!E190:K190, 'Stata dataset (real)'!AC190, 'Stata dataset (real)'!AD190), "")</f>
        <v>38.298581820305202</v>
      </c>
      <c r="H190" s="72">
        <f t="shared" si="9"/>
        <v>16.372889190107916</v>
      </c>
      <c r="I190" s="72">
        <f>_xlfn.IFNA(SUM('Stata dataset (real)'!O190:T190), "")</f>
        <v>1289.1612818465742</v>
      </c>
      <c r="J190" s="72">
        <f>_xlfn.IFNA(SUM('Stata dataset (real)'!R190, 'Stata dataset (real)'!S190, 'Stata dataset (real)'!T190)/'Interface real'!$I190, "")</f>
        <v>0.72418304861887184</v>
      </c>
      <c r="K190" s="72">
        <f>_xlfn.IFNA(SUM('Stata dataset (real)'!Q190, 'Stata dataset (real)'!T190)/$I190, "")</f>
        <v>0.43460984243090961</v>
      </c>
      <c r="L190" s="72">
        <f>_xlfn.IFNA('Stata dataset (real)'!AA190*1000/ 'Interface real'!I190,  "")</f>
        <v>493.57069631522995</v>
      </c>
      <c r="M190" s="72" t="str">
        <f>_xlfn.IFNA('Stata dataset (real)'!U190, "")</f>
        <v/>
      </c>
      <c r="N190" s="72" t="str">
        <f>_xlfn.IFNA('Stata dataset (real)'!Z190, "")</f>
        <v/>
      </c>
      <c r="O190" s="72">
        <f>IF('Interface real'!C190 = "2019-20", 1, 0)</f>
        <v>0</v>
      </c>
      <c r="P190" s="72">
        <f t="shared" si="10"/>
        <v>0</v>
      </c>
    </row>
    <row r="191" spans="1:16" x14ac:dyDescent="0.4">
      <c r="A191" s="63" t="str">
        <f t="shared" si="12"/>
        <v>YKY14</v>
      </c>
      <c r="B191" s="63" t="s">
        <v>385</v>
      </c>
      <c r="C191" s="63" t="s">
        <v>243</v>
      </c>
      <c r="D191" s="72">
        <f>_xlfn.IFNA(SUM('Stata dataset (real)'!E191:K191, 'Stata dataset (real)'!AB191, 'Stata dataset (real)'!AD191),"")</f>
        <v>68.883367139959404</v>
      </c>
      <c r="E191" s="72">
        <f>_xlfn.IFNA('Stata dataset (real)'!F191+'Stata dataset (real)'!G191, "")</f>
        <v>24.832953008789715</v>
      </c>
      <c r="F191" s="72">
        <f t="shared" si="13"/>
        <v>44.050414131169688</v>
      </c>
      <c r="G191" s="72">
        <f>_xlfn.IFNA(SUM('Stata dataset (real)'!E191:K191, 'Stata dataset (real)'!AC191, 'Stata dataset (real)'!AD191), "")</f>
        <v>67.956073590878333</v>
      </c>
      <c r="H191" s="72">
        <f t="shared" si="9"/>
        <v>43.123120582088617</v>
      </c>
      <c r="I191" s="72">
        <f>_xlfn.IFNA(SUM('Stata dataset (real)'!O191:T191), "")</f>
        <v>2107.5749999999998</v>
      </c>
      <c r="J191" s="72">
        <f>_xlfn.IFNA(SUM('Stata dataset (real)'!R191, 'Stata dataset (real)'!S191, 'Stata dataset (real)'!T191)/'Interface real'!$I191, "")</f>
        <v>0.45262588519981506</v>
      </c>
      <c r="K191" s="72">
        <f>_xlfn.IFNA(SUM('Stata dataset (real)'!Q191, 'Stata dataset (real)'!T191)/$I191, "")</f>
        <v>0.8974821773839603</v>
      </c>
      <c r="L191" s="72">
        <f>_xlfn.IFNA('Stata dataset (real)'!AA191*1000/ 'Interface real'!I191,  "")</f>
        <v>445.71308717679972</v>
      </c>
      <c r="M191" s="72">
        <f>_xlfn.IFNA('Stata dataset (real)'!U191, "")</f>
        <v>27.070135326792073</v>
      </c>
      <c r="N191" s="72">
        <f>_xlfn.IFNA('Stata dataset (real)'!Z191, "")</f>
        <v>16.054488027424817</v>
      </c>
      <c r="O191" s="72">
        <f>IF('Interface real'!C191 = "2019-20", 1, 0)</f>
        <v>0</v>
      </c>
      <c r="P191" s="72">
        <f t="shared" si="10"/>
        <v>0</v>
      </c>
    </row>
    <row r="192" spans="1:16" x14ac:dyDescent="0.4">
      <c r="A192" s="63" t="str">
        <f t="shared" si="12"/>
        <v>YKY15</v>
      </c>
      <c r="B192" s="63" t="s">
        <v>385</v>
      </c>
      <c r="C192" s="63" t="s">
        <v>245</v>
      </c>
      <c r="D192" s="72">
        <f>_xlfn.IFNA(SUM('Stata dataset (real)'!E192:K192, 'Stata dataset (real)'!AB192, 'Stata dataset (real)'!AD192),"")</f>
        <v>70.205002506893962</v>
      </c>
      <c r="E192" s="72">
        <f>_xlfn.IFNA('Stata dataset (real)'!F192+'Stata dataset (real)'!G192, "")</f>
        <v>27.020431185760845</v>
      </c>
      <c r="F192" s="72">
        <f t="shared" si="13"/>
        <v>43.18457132113312</v>
      </c>
      <c r="G192" s="72">
        <f>_xlfn.IFNA(SUM('Stata dataset (real)'!E192:K192, 'Stata dataset (real)'!AC192, 'Stata dataset (real)'!AD192), "")</f>
        <v>69.410316932169536</v>
      </c>
      <c r="H192" s="72">
        <f t="shared" si="9"/>
        <v>42.389885746408694</v>
      </c>
      <c r="I192" s="72">
        <f>_xlfn.IFNA(SUM('Stata dataset (real)'!O192:T192), "")</f>
        <v>2120.9061273972602</v>
      </c>
      <c r="J192" s="72">
        <f>_xlfn.IFNA(SUM('Stata dataset (real)'!R192, 'Stata dataset (real)'!S192, 'Stata dataset (real)'!T192)/'Interface real'!$I192, "")</f>
        <v>0.47149768222644395</v>
      </c>
      <c r="K192" s="72">
        <f>_xlfn.IFNA(SUM('Stata dataset (real)'!Q192, 'Stata dataset (real)'!T192)/$I192, "")</f>
        <v>0.89734173150222163</v>
      </c>
      <c r="L192" s="72">
        <f>_xlfn.IFNA('Stata dataset (real)'!AA192*1000/ 'Interface real'!I192,  "")</f>
        <v>461.35974057904434</v>
      </c>
      <c r="M192" s="72">
        <f>_xlfn.IFNA('Stata dataset (real)'!U192, "")</f>
        <v>27.225434792667443</v>
      </c>
      <c r="N192" s="72">
        <f>_xlfn.IFNA('Stata dataset (real)'!Z192, "")</f>
        <v>16.05714906638492</v>
      </c>
      <c r="O192" s="72">
        <f>IF('Interface real'!C192 = "2019-20", 1, 0)</f>
        <v>0</v>
      </c>
      <c r="P192" s="72">
        <f t="shared" si="10"/>
        <v>0</v>
      </c>
    </row>
    <row r="193" spans="1:16" x14ac:dyDescent="0.4">
      <c r="A193" s="63" t="str">
        <f t="shared" si="12"/>
        <v>YKY16</v>
      </c>
      <c r="B193" s="63" t="s">
        <v>385</v>
      </c>
      <c r="C193" s="63" t="s">
        <v>247</v>
      </c>
      <c r="D193" s="72">
        <f>_xlfn.IFNA(SUM('Stata dataset (real)'!E193:K193, 'Stata dataset (real)'!AB193, 'Stata dataset (real)'!AD193),"")</f>
        <v>69.328465508503143</v>
      </c>
      <c r="E193" s="72">
        <f>_xlfn.IFNA('Stata dataset (real)'!F193+'Stata dataset (real)'!G193, "")</f>
        <v>26.048801164725454</v>
      </c>
      <c r="F193" s="72">
        <f t="shared" si="13"/>
        <v>43.279664343777689</v>
      </c>
      <c r="G193" s="72">
        <f>_xlfn.IFNA(SUM('Stata dataset (real)'!E193:K193, 'Stata dataset (real)'!AC193, 'Stata dataset (real)'!AD193), "")</f>
        <v>68.812438697128158</v>
      </c>
      <c r="H193" s="72">
        <f t="shared" si="9"/>
        <v>42.763637532402704</v>
      </c>
      <c r="I193" s="72">
        <f>_xlfn.IFNA(SUM('Stata dataset (real)'!O193:T193), "")</f>
        <v>2133.4749999999999</v>
      </c>
      <c r="J193" s="72">
        <f>_xlfn.IFNA(SUM('Stata dataset (real)'!R193, 'Stata dataset (real)'!S193, 'Stata dataset (real)'!T193)/'Interface real'!$I193, "")</f>
        <v>0.48976013311616029</v>
      </c>
      <c r="K193" s="72">
        <f>_xlfn.IFNA(SUM('Stata dataset (real)'!Q193, 'Stata dataset (real)'!T193)/$I193, "")</f>
        <v>0.89657389938949372</v>
      </c>
      <c r="L193" s="72">
        <f>_xlfn.IFNA('Stata dataset (real)'!AA193*1000/ 'Interface real'!I193,  "")</f>
        <v>423.17029494525099</v>
      </c>
      <c r="M193" s="72">
        <f>_xlfn.IFNA('Stata dataset (real)'!U193, "")</f>
        <v>27.035166050889032</v>
      </c>
      <c r="N193" s="72">
        <f>_xlfn.IFNA('Stata dataset (real)'!Z193, "")</f>
        <v>16.05738846566306</v>
      </c>
      <c r="O193" s="72">
        <f>IF('Interface real'!C193 = "2019-20", 1, 0)</f>
        <v>0</v>
      </c>
      <c r="P193" s="72">
        <f t="shared" si="10"/>
        <v>0</v>
      </c>
    </row>
    <row r="194" spans="1:16" x14ac:dyDescent="0.4">
      <c r="A194" s="63" t="str">
        <f t="shared" si="12"/>
        <v>YKY17</v>
      </c>
      <c r="B194" s="63" t="s">
        <v>385</v>
      </c>
      <c r="C194" s="63" t="s">
        <v>249</v>
      </c>
      <c r="D194" s="72">
        <f>_xlfn.IFNA(SUM('Stata dataset (real)'!E194:K194, 'Stata dataset (real)'!AB194, 'Stata dataset (real)'!AD194),"")</f>
        <v>65.723334837915445</v>
      </c>
      <c r="E194" s="72">
        <f>_xlfn.IFNA('Stata dataset (real)'!F194+'Stata dataset (real)'!G194, "")</f>
        <v>26.947791136643414</v>
      </c>
      <c r="F194" s="72">
        <f t="shared" si="13"/>
        <v>38.775543701272028</v>
      </c>
      <c r="G194" s="72">
        <f>_xlfn.IFNA(SUM('Stata dataset (real)'!E194:K194, 'Stata dataset (real)'!AC194, 'Stata dataset (real)'!AD194), "")</f>
        <v>67.459641996493431</v>
      </c>
      <c r="H194" s="72">
        <f t="shared" si="9"/>
        <v>40.511850859850014</v>
      </c>
      <c r="I194" s="72">
        <f>_xlfn.IFNA(SUM('Stata dataset (real)'!O194:T194), "")</f>
        <v>2153.0641643835615</v>
      </c>
      <c r="J194" s="72">
        <f>_xlfn.IFNA(SUM('Stata dataset (real)'!R194, 'Stata dataset (real)'!S194, 'Stata dataset (real)'!T194)/'Interface real'!$I194, "")</f>
        <v>0.5080289643144078</v>
      </c>
      <c r="K194" s="72">
        <f>_xlfn.IFNA(SUM('Stata dataset (real)'!Q194, 'Stata dataset (real)'!T194)/$I194, "")</f>
        <v>0.89717846786616007</v>
      </c>
      <c r="L194" s="72">
        <f>_xlfn.IFNA('Stata dataset (real)'!AA194*1000/ 'Interface real'!I194,  "")</f>
        <v>423.01373924955391</v>
      </c>
      <c r="M194" s="72">
        <f>_xlfn.IFNA('Stata dataset (real)'!U194, "")</f>
        <v>26.448361520094924</v>
      </c>
      <c r="N194" s="72">
        <f>_xlfn.IFNA('Stata dataset (real)'!Z194, "")</f>
        <v>15.649839681347439</v>
      </c>
      <c r="O194" s="72">
        <f>IF('Interface real'!C194 = "2019-20", 1, 0)</f>
        <v>0</v>
      </c>
      <c r="P194" s="72">
        <f t="shared" si="10"/>
        <v>0</v>
      </c>
    </row>
    <row r="195" spans="1:16" x14ac:dyDescent="0.4">
      <c r="A195" s="63" t="str">
        <f t="shared" si="12"/>
        <v>YKY18</v>
      </c>
      <c r="B195" s="63" t="s">
        <v>385</v>
      </c>
      <c r="C195" s="63" t="s">
        <v>251</v>
      </c>
      <c r="D195" s="72">
        <f>_xlfn.IFNA(SUM('Stata dataset (real)'!E195:K195, 'Stata dataset (real)'!AB195, 'Stata dataset (real)'!AD195),"")</f>
        <v>69.704589796897494</v>
      </c>
      <c r="E195" s="72">
        <f>_xlfn.IFNA('Stata dataset (real)'!F195+'Stata dataset (real)'!G195, "")</f>
        <v>28.282070606109066</v>
      </c>
      <c r="F195" s="72">
        <f t="shared" si="13"/>
        <v>41.422519190788428</v>
      </c>
      <c r="G195" s="72">
        <f>_xlfn.IFNA(SUM('Stata dataset (real)'!E195:K195, 'Stata dataset (real)'!AC195, 'Stata dataset (real)'!AD195), "")</f>
        <v>71.540367241905713</v>
      </c>
      <c r="H195" s="72">
        <f t="shared" si="9"/>
        <v>43.258296635796647</v>
      </c>
      <c r="I195" s="72">
        <f>_xlfn.IFNA(SUM('Stata dataset (real)'!O195:T195), "")</f>
        <v>2164.7560000000003</v>
      </c>
      <c r="J195" s="72">
        <f>_xlfn.IFNA(SUM('Stata dataset (real)'!R195, 'Stata dataset (real)'!S195, 'Stata dataset (real)'!T195)/'Interface real'!$I195, "")</f>
        <v>0.52454364371781381</v>
      </c>
      <c r="K195" s="72">
        <f>_xlfn.IFNA(SUM('Stata dataset (real)'!Q195, 'Stata dataset (real)'!T195)/$I195, "")</f>
        <v>0.89922651790779184</v>
      </c>
      <c r="L195" s="72">
        <f>_xlfn.IFNA('Stata dataset (real)'!AA195*1000/ 'Interface real'!I195,  "")</f>
        <v>418.90250861586134</v>
      </c>
      <c r="M195" s="72">
        <f>_xlfn.IFNA('Stata dataset (real)'!U195, "")</f>
        <v>26.219689110951251</v>
      </c>
      <c r="N195" s="72">
        <f>_xlfn.IFNA('Stata dataset (real)'!Z195, "")</f>
        <v>15.238969341838491</v>
      </c>
      <c r="O195" s="72">
        <f>IF('Interface real'!C195 = "2019-20", 1, 0)</f>
        <v>0</v>
      </c>
      <c r="P195" s="72">
        <f t="shared" si="10"/>
        <v>0</v>
      </c>
    </row>
    <row r="196" spans="1:16" x14ac:dyDescent="0.4">
      <c r="A196" s="63" t="str">
        <f t="shared" si="12"/>
        <v>YKY19</v>
      </c>
      <c r="B196" s="63" t="s">
        <v>385</v>
      </c>
      <c r="C196" s="63" t="s">
        <v>253</v>
      </c>
      <c r="D196" s="72">
        <f>_xlfn.IFNA(SUM('Stata dataset (real)'!E196:K196, 'Stata dataset (real)'!AB196, 'Stata dataset (real)'!AD196),"")</f>
        <v>71.384590119010326</v>
      </c>
      <c r="E196" s="72">
        <f>_xlfn.IFNA('Stata dataset (real)'!F196+'Stata dataset (real)'!G196, "")</f>
        <v>30.264088239899777</v>
      </c>
      <c r="F196" s="72">
        <f t="shared" si="13"/>
        <v>41.120501879110549</v>
      </c>
      <c r="G196" s="72">
        <f>_xlfn.IFNA(SUM('Stata dataset (real)'!E196:K196, 'Stata dataset (real)'!AC196, 'Stata dataset (real)'!AD196), "")</f>
        <v>74.085004911311657</v>
      </c>
      <c r="H196" s="72">
        <f t="shared" si="9"/>
        <v>43.820916671411879</v>
      </c>
      <c r="I196" s="72">
        <f>_xlfn.IFNA(SUM('Stata dataset (real)'!O196:T196), "")</f>
        <v>2177.8379999999997</v>
      </c>
      <c r="J196" s="72">
        <f>_xlfn.IFNA(SUM('Stata dataset (real)'!R196, 'Stata dataset (real)'!S196, 'Stata dataset (real)'!T196)/'Interface real'!$I196, "")</f>
        <v>0.5413414588229245</v>
      </c>
      <c r="K196" s="72">
        <f>_xlfn.IFNA(SUM('Stata dataset (real)'!Q196, 'Stata dataset (real)'!T196)/$I196, "")</f>
        <v>0.89774675618664024</v>
      </c>
      <c r="L196" s="72">
        <f>_xlfn.IFNA('Stata dataset (real)'!AA196*1000/ 'Interface real'!I196,  "")</f>
        <v>424.37369051934496</v>
      </c>
      <c r="M196" s="72">
        <f>_xlfn.IFNA('Stata dataset (real)'!U196, "")</f>
        <v>25.423981876957647</v>
      </c>
      <c r="N196" s="72">
        <f>_xlfn.IFNA('Stata dataset (real)'!Z196, "")</f>
        <v>14.830175809953653</v>
      </c>
      <c r="O196" s="72">
        <f>IF('Interface real'!C196 = "2019-20", 1, 0)</f>
        <v>0</v>
      </c>
      <c r="P196" s="72">
        <f t="shared" si="10"/>
        <v>0</v>
      </c>
    </row>
    <row r="197" spans="1:16" x14ac:dyDescent="0.4">
      <c r="A197" s="63" t="str">
        <f t="shared" si="12"/>
        <v>YKY20</v>
      </c>
      <c r="B197" s="63" t="s">
        <v>385</v>
      </c>
      <c r="C197" s="63" t="s">
        <v>255</v>
      </c>
      <c r="D197" s="72">
        <f>_xlfn.IFNA(SUM('Stata dataset (real)'!E197:K197, 'Stata dataset (real)'!AB197, 'Stata dataset (real)'!AD197),"")</f>
        <v>79.463186157517924</v>
      </c>
      <c r="E197" s="72">
        <f>_xlfn.IFNA('Stata dataset (real)'!F197+'Stata dataset (real)'!G197, "")</f>
        <v>31.952373931788443</v>
      </c>
      <c r="F197" s="72">
        <f t="shared" si="13"/>
        <v>47.510812225729481</v>
      </c>
      <c r="G197" s="72">
        <f>_xlfn.IFNA(SUM('Stata dataset (real)'!E197:K197, 'Stata dataset (real)'!AC197, 'Stata dataset (real)'!AD197), "")</f>
        <v>81.887730212277546</v>
      </c>
      <c r="H197" s="72">
        <f t="shared" ref="H197:H260" si="14">G197-E197</f>
        <v>49.935356280489103</v>
      </c>
      <c r="I197" s="72">
        <f>_xlfn.IFNA(SUM('Stata dataset (real)'!O197:T197), "")</f>
        <v>2189.7730000000001</v>
      </c>
      <c r="J197" s="72">
        <f>_xlfn.IFNA(SUM('Stata dataset (real)'!R197, 'Stata dataset (real)'!S197, 'Stata dataset (real)'!T197)/'Interface real'!$I197, "")</f>
        <v>0.56097595504191533</v>
      </c>
      <c r="K197" s="72">
        <f>_xlfn.IFNA(SUM('Stata dataset (real)'!Q197, 'Stata dataset (real)'!T197)/$I197, "")</f>
        <v>0.89692949908506503</v>
      </c>
      <c r="L197" s="72">
        <f>_xlfn.IFNA('Stata dataset (real)'!AA197*1000/ 'Interface real'!I197,  "")</f>
        <v>423.02303968133106</v>
      </c>
      <c r="M197" s="72">
        <f>_xlfn.IFNA('Stata dataset (real)'!U197, "")</f>
        <v>24.707847580248611</v>
      </c>
      <c r="N197" s="72">
        <f>_xlfn.IFNA('Stata dataset (real)'!Z197, "")</f>
        <v>14.417182835409056</v>
      </c>
      <c r="O197" s="72">
        <f>IF('Interface real'!C197 = "2019-20", 1, 0)</f>
        <v>1</v>
      </c>
      <c r="P197" s="72">
        <f t="shared" ref="P197:P261" si="15">IF(C197 = "2020-21", 1, 0)</f>
        <v>0</v>
      </c>
    </row>
    <row r="198" spans="1:16" x14ac:dyDescent="0.4">
      <c r="A198" s="63" t="str">
        <f t="shared" si="12"/>
        <v>YKY21</v>
      </c>
      <c r="B198" s="63" t="s">
        <v>385</v>
      </c>
      <c r="C198" s="63" t="s">
        <v>257</v>
      </c>
      <c r="D198" s="72">
        <f>_xlfn.IFNA(SUM('Stata dataset (real)'!E198:K198, 'Stata dataset (real)'!AB198, 'Stata dataset (real)'!AD198),"")</f>
        <v>86.683056213243717</v>
      </c>
      <c r="E198" s="72">
        <f>_xlfn.IFNA('Stata dataset (real)'!F198+'Stata dataset (real)'!G198, "")</f>
        <v>33.62468532803787</v>
      </c>
      <c r="F198" s="72">
        <f t="shared" si="13"/>
        <v>53.058370885205846</v>
      </c>
      <c r="G198" s="72">
        <f>_xlfn.IFNA(SUM('Stata dataset (real)'!E198:K198, 'Stata dataset (real)'!AC198, 'Stata dataset (real)'!AD198), "")</f>
        <v>85.256410885761298</v>
      </c>
      <c r="H198" s="72">
        <f t="shared" si="14"/>
        <v>51.631725557723428</v>
      </c>
      <c r="I198" s="72">
        <f>_xlfn.IFNA(SUM('Stata dataset (real)'!O198:T198), "")</f>
        <v>2214.125</v>
      </c>
      <c r="J198" s="72">
        <f>_xlfn.IFNA(SUM('Stata dataset (real)'!R198, 'Stata dataset (real)'!S198, 'Stata dataset (real)'!T198)/'Interface real'!$I198, "")</f>
        <v>0.57219217523852539</v>
      </c>
      <c r="K198" s="72">
        <f>_xlfn.IFNA(SUM('Stata dataset (real)'!Q198, 'Stata dataset (real)'!T198)/$I198, "")</f>
        <v>0.89760379382374533</v>
      </c>
      <c r="L198" s="72">
        <f>_xlfn.IFNA('Stata dataset (real)'!AA198*1000/ 'Interface real'!I198,  "")</f>
        <v>453.23617943574624</v>
      </c>
      <c r="M198" s="72">
        <f>_xlfn.IFNA('Stata dataset (real)'!U198, "")</f>
        <v>24.38778558560988</v>
      </c>
      <c r="N198" s="72">
        <f>_xlfn.IFNA('Stata dataset (real)'!Z198, "")</f>
        <v>14.417182835409056</v>
      </c>
      <c r="O198" s="72">
        <f>IF('Interface real'!C198 = "2019-20", 1, 0)</f>
        <v>0</v>
      </c>
      <c r="P198" s="72">
        <f t="shared" si="15"/>
        <v>1</v>
      </c>
    </row>
    <row r="199" spans="1:16" x14ac:dyDescent="0.4">
      <c r="A199" s="63" t="str">
        <f t="shared" si="12"/>
        <v>YKY22</v>
      </c>
      <c r="B199" s="63" t="s">
        <v>385</v>
      </c>
      <c r="C199" s="63" t="s">
        <v>259</v>
      </c>
      <c r="D199" s="72">
        <f>_xlfn.IFNA(SUM('Stata dataset (real)'!E199:K199, 'Stata dataset (real)'!AB199, 'Stata dataset (real)'!AD199),"")</f>
        <v>96.00948320318254</v>
      </c>
      <c r="E199" s="72">
        <f>_xlfn.IFNA('Stata dataset (real)'!F199+'Stata dataset (real)'!G199, "")</f>
        <v>42.21958965669662</v>
      </c>
      <c r="F199" s="72">
        <f t="shared" si="13"/>
        <v>53.789893546485921</v>
      </c>
      <c r="G199" s="72">
        <f>_xlfn.IFNA(SUM('Stata dataset (real)'!E199:K199, 'Stata dataset (real)'!AC199, 'Stata dataset (real)'!AD199), "")</f>
        <v>93.818673399681188</v>
      </c>
      <c r="H199" s="72">
        <f t="shared" si="14"/>
        <v>51.599083742984568</v>
      </c>
      <c r="I199" s="72">
        <f>_xlfn.IFNA(SUM('Stata dataset (real)'!O199:T199), "")</f>
        <v>2252.9520000000002</v>
      </c>
      <c r="J199" s="72">
        <f>_xlfn.IFNA(SUM('Stata dataset (real)'!R199, 'Stata dataset (real)'!S199, 'Stata dataset (real)'!T199)/'Interface real'!$I199, "")</f>
        <v>0.58123342175066306</v>
      </c>
      <c r="K199" s="72">
        <f>_xlfn.IFNA(SUM('Stata dataset (real)'!Q199, 'Stata dataset (real)'!T199)/$I199, "")</f>
        <v>0.89630493681179169</v>
      </c>
      <c r="L199" s="72">
        <f>_xlfn.IFNA('Stata dataset (real)'!AA199*1000/ 'Interface real'!I199,  "")</f>
        <v>434.27631529199471</v>
      </c>
      <c r="M199" s="72">
        <f>_xlfn.IFNA('Stata dataset (real)'!U199, "")</f>
        <v>22.361643444146331</v>
      </c>
      <c r="N199" s="72">
        <f>_xlfn.IFNA('Stata dataset (real)'!Z199, "")</f>
        <v>14.417182835409056</v>
      </c>
      <c r="O199" s="72">
        <f>IF('Interface real'!C199 = "2019-20", 1, 0)</f>
        <v>0</v>
      </c>
      <c r="P199" s="72">
        <f t="shared" si="15"/>
        <v>0</v>
      </c>
    </row>
    <row r="200" spans="1:16" x14ac:dyDescent="0.4">
      <c r="A200" s="63" t="str">
        <f t="shared" si="12"/>
        <v>YKY23</v>
      </c>
      <c r="B200" s="63" t="s">
        <v>385</v>
      </c>
      <c r="C200" s="63" t="s">
        <v>261</v>
      </c>
      <c r="D200" s="72">
        <f>_xlfn.IFNA(SUM('Stata dataset (real)'!E200:K200, 'Stata dataset (real)'!AB200, 'Stata dataset (real)'!AD200),"")</f>
        <v>71.188999999999993</v>
      </c>
      <c r="E200" s="72">
        <f>_xlfn.IFNA('Stata dataset (real)'!F200+'Stata dataset (real)'!G200, "")</f>
        <v>25.526</v>
      </c>
      <c r="F200" s="72">
        <f t="shared" si="13"/>
        <v>45.662999999999997</v>
      </c>
      <c r="G200" s="72">
        <f>_xlfn.IFNA(SUM('Stata dataset (real)'!E200:K200, 'Stata dataset (real)'!AC200, 'Stata dataset (real)'!AD200), "")</f>
        <v>69.801909090909078</v>
      </c>
      <c r="H200" s="72">
        <f t="shared" si="14"/>
        <v>44.275909090909082</v>
      </c>
      <c r="I200" s="72">
        <f>_xlfn.IFNA(SUM('Stata dataset (real)'!O200:T200), "")</f>
        <v>2274.7309999999998</v>
      </c>
      <c r="J200" s="72">
        <f>_xlfn.IFNA(SUM('Stata dataset (real)'!R200, 'Stata dataset (real)'!S200, 'Stata dataset (real)'!T200)/'Interface real'!$I200, "")</f>
        <v>0.59165325482441666</v>
      </c>
      <c r="K200" s="72">
        <f>_xlfn.IFNA(SUM('Stata dataset (real)'!Q200, 'Stata dataset (real)'!T200)/$I200, "")</f>
        <v>0.89600572551215951</v>
      </c>
      <c r="L200" s="72">
        <f>_xlfn.IFNA('Stata dataset (real)'!AA200*1000/ 'Interface real'!I200,  "")</f>
        <v>392.62752386985539</v>
      </c>
      <c r="M200" s="72">
        <f>_xlfn.IFNA('Stata dataset (real)'!U200, "")</f>
        <v>23.566864764811204</v>
      </c>
      <c r="N200" s="72">
        <f>_xlfn.IFNA('Stata dataset (real)'!Z200, "")</f>
        <v>14.417182835409056</v>
      </c>
      <c r="O200" s="72">
        <f>IF('Interface real'!C200 = "2019-20", 1, 0)</f>
        <v>0</v>
      </c>
      <c r="P200" s="72">
        <f t="shared" si="15"/>
        <v>0</v>
      </c>
    </row>
    <row r="201" spans="1:16" x14ac:dyDescent="0.4">
      <c r="A201" s="63" t="str">
        <f t="shared" si="12"/>
        <v>YKY24</v>
      </c>
      <c r="B201" s="63" t="s">
        <v>385</v>
      </c>
      <c r="C201" s="160" t="s">
        <v>263</v>
      </c>
      <c r="D201" s="72">
        <f>_xlfn.IFNA(SUM('Stata dataset (real)'!E201:K201, 'Stata dataset (real)'!AB201, 'Stata dataset (real)'!AD201),"")</f>
        <v>72.771121086204985</v>
      </c>
      <c r="E201" s="72">
        <f>_xlfn.IFNA('Stata dataset (real)'!F201+'Stata dataset (real)'!G201, "")</f>
        <v>28.384095335476609</v>
      </c>
      <c r="F201" s="72">
        <f t="shared" si="13"/>
        <v>44.387025750728377</v>
      </c>
      <c r="G201" s="72">
        <f>_xlfn.IFNA(SUM('Stata dataset (real)'!E201:K201, 'Stata dataset (real)'!AC201, 'Stata dataset (real)'!AD201), "")</f>
        <v>71.839695439854424</v>
      </c>
      <c r="H201" s="72">
        <f t="shared" si="14"/>
        <v>43.455600104377815</v>
      </c>
      <c r="I201" s="72">
        <f>_xlfn.IFNA(SUM('Stata dataset (real)'!O201:T201), "")</f>
        <v>2290.2460000000001</v>
      </c>
      <c r="J201" s="72">
        <f>_xlfn.IFNA(SUM('Stata dataset (real)'!R201, 'Stata dataset (real)'!S201, 'Stata dataset (real)'!T201)/'Interface real'!$I201, "")</f>
        <v>0.60455689039518024</v>
      </c>
      <c r="K201" s="72">
        <f>_xlfn.IFNA(SUM('Stata dataset (real)'!Q201, 'Stata dataset (real)'!T201)/$I201, "")</f>
        <v>0.89485976615612473</v>
      </c>
      <c r="L201" s="72">
        <f>_xlfn.IFNA('Stata dataset (real)'!AA201*1000/ 'Interface real'!I201,  "")</f>
        <v>396.02012972899598</v>
      </c>
      <c r="M201" s="72">
        <f>_xlfn.IFNA('Stata dataset (real)'!U201, "")</f>
        <v>23.372599491166561</v>
      </c>
      <c r="N201" s="72">
        <f>_xlfn.IFNA('Stata dataset (real)'!Z201, "")</f>
        <v>14.417182835409056</v>
      </c>
      <c r="O201" s="72">
        <f>IF('Interface real'!C201 = "2019-20", 1, 0)</f>
        <v>0</v>
      </c>
      <c r="P201" s="72">
        <f t="shared" si="15"/>
        <v>0</v>
      </c>
    </row>
    <row r="202" spans="1:16" x14ac:dyDescent="0.4">
      <c r="A202" s="63" t="str">
        <f t="shared" si="12"/>
        <v>YKY25</v>
      </c>
      <c r="B202" s="63" t="s">
        <v>385</v>
      </c>
      <c r="C202" s="160" t="s">
        <v>516</v>
      </c>
      <c r="D202" s="72">
        <f>_xlfn.IFNA(SUM('Stata dataset (real)'!E202:K202, 'Stata dataset (real)'!AB202, 'Stata dataset (real)'!AD202),"")</f>
        <v>77.863598946631427</v>
      </c>
      <c r="E202" s="72">
        <f>_xlfn.IFNA('Stata dataset (real)'!F202+'Stata dataset (real)'!G202, "")</f>
        <v>32.85977869911585</v>
      </c>
      <c r="F202" s="72">
        <f t="shared" si="13"/>
        <v>45.003820247515577</v>
      </c>
      <c r="G202" s="72">
        <f>_xlfn.IFNA(SUM('Stata dataset (real)'!E202:K202, 'Stata dataset (real)'!AC202, 'Stata dataset (real)'!AD202), "")</f>
        <v>72.843892946631428</v>
      </c>
      <c r="H202" s="72">
        <f t="shared" si="14"/>
        <v>39.984114247515578</v>
      </c>
      <c r="I202" s="72">
        <f>_xlfn.IFNA(SUM('Stata dataset (real)'!O202:T202), "")</f>
        <v>2300.4480000000003</v>
      </c>
      <c r="J202" s="72">
        <f>_xlfn.IFNA(SUM('Stata dataset (real)'!R202, 'Stata dataset (real)'!S202, 'Stata dataset (real)'!T202)/'Interface real'!$I202, "")</f>
        <v>0.61935153500535545</v>
      </c>
      <c r="K202" s="72">
        <f>_xlfn.IFNA(SUM('Stata dataset (real)'!Q202, 'Stata dataset (real)'!T202)/$I202, "")</f>
        <v>0.89532604084074041</v>
      </c>
      <c r="L202" s="72">
        <f>_xlfn.IFNA('Stata dataset (real)'!AA202*1000/ 'Interface real'!I202,  "")</f>
        <v>402.31540177837326</v>
      </c>
      <c r="M202" s="72" t="str">
        <f>_xlfn.IFNA('Stata dataset (real)'!U202, "")</f>
        <v/>
      </c>
      <c r="N202" s="72" t="str">
        <f>_xlfn.IFNA('Stata dataset (real)'!Z202, "")</f>
        <v/>
      </c>
      <c r="O202" s="72">
        <f>IF('Interface real'!C202 = "2019-20", 1, 0)</f>
        <v>0</v>
      </c>
      <c r="P202" s="72">
        <f t="shared" si="15"/>
        <v>0</v>
      </c>
    </row>
    <row r="203" spans="1:16" x14ac:dyDescent="0.4">
      <c r="A203" s="63" t="str">
        <f t="shared" si="12"/>
        <v>YKY26</v>
      </c>
      <c r="B203" s="63" t="s">
        <v>385</v>
      </c>
      <c r="C203" s="160" t="s">
        <v>518</v>
      </c>
      <c r="D203" s="72">
        <f>_xlfn.IFNA(SUM('Stata dataset (real)'!E203:K203, 'Stata dataset (real)'!AB203, 'Stata dataset (real)'!AD203),"")</f>
        <v>89.38521516045779</v>
      </c>
      <c r="E203" s="72">
        <f>_xlfn.IFNA('Stata dataset (real)'!F203+'Stata dataset (real)'!G203, "")</f>
        <v>39.599999999999994</v>
      </c>
      <c r="F203" s="72">
        <f t="shared" si="13"/>
        <v>49.785215160457795</v>
      </c>
      <c r="G203" s="72">
        <f>_xlfn.IFNA(SUM('Stata dataset (real)'!E203:K203, 'Stata dataset (real)'!AC203, 'Stata dataset (real)'!AD203), "")</f>
        <v>80.478215160457793</v>
      </c>
      <c r="H203" s="72">
        <f t="shared" si="14"/>
        <v>40.878215160457799</v>
      </c>
      <c r="I203" s="72">
        <f>_xlfn.IFNA(SUM('Stata dataset (real)'!O203:T203), "")</f>
        <v>2311.1999999999998</v>
      </c>
      <c r="J203" s="72">
        <f>_xlfn.IFNA(SUM('Stata dataset (real)'!R203, 'Stata dataset (real)'!S203, 'Stata dataset (real)'!T203)/'Interface real'!$I203, "")</f>
        <v>0.63302094150224997</v>
      </c>
      <c r="K203" s="72">
        <f>_xlfn.IFNA(SUM('Stata dataset (real)'!Q203, 'Stata dataset (real)'!T203)/$I203, "")</f>
        <v>0.89581299757701649</v>
      </c>
      <c r="L203" s="72">
        <f>_xlfn.IFNA('Stata dataset (real)'!AA203*1000/ 'Interface real'!I203,  "")</f>
        <v>490.91550373793859</v>
      </c>
      <c r="M203" s="72" t="str">
        <f>_xlfn.IFNA('Stata dataset (real)'!U203, "")</f>
        <v/>
      </c>
      <c r="N203" s="72" t="str">
        <f>_xlfn.IFNA('Stata dataset (real)'!Z203, "")</f>
        <v/>
      </c>
      <c r="O203" s="72">
        <f>IF('Interface real'!C203 = "2019-20", 1, 0)</f>
        <v>0</v>
      </c>
      <c r="P203" s="72">
        <f t="shared" si="15"/>
        <v>0</v>
      </c>
    </row>
    <row r="204" spans="1:16" x14ac:dyDescent="0.4">
      <c r="A204" s="63" t="str">
        <f t="shared" si="12"/>
        <v>YKY27</v>
      </c>
      <c r="B204" s="63" t="s">
        <v>385</v>
      </c>
      <c r="C204" s="160" t="s">
        <v>519</v>
      </c>
      <c r="D204" s="72">
        <f>_xlfn.IFNA(SUM('Stata dataset (real)'!E204:K204, 'Stata dataset (real)'!AB204, 'Stata dataset (real)'!AD204),"")</f>
        <v>89.377141907959199</v>
      </c>
      <c r="E204" s="72">
        <f>_xlfn.IFNA('Stata dataset (real)'!F204+'Stata dataset (real)'!G204, "")</f>
        <v>40.044999999999995</v>
      </c>
      <c r="F204" s="72">
        <f t="shared" si="13"/>
        <v>49.332141907959205</v>
      </c>
      <c r="G204" s="72">
        <f>_xlfn.IFNA(SUM('Stata dataset (real)'!E204:K204, 'Stata dataset (real)'!AC204, 'Stata dataset (real)'!AD204), "")</f>
        <v>80.716141907959198</v>
      </c>
      <c r="H204" s="72">
        <f t="shared" si="14"/>
        <v>40.671141907959203</v>
      </c>
      <c r="I204" s="72">
        <f>_xlfn.IFNA(SUM('Stata dataset (real)'!O204:T204), "")</f>
        <v>2323.1509999999998</v>
      </c>
      <c r="J204" s="72">
        <f>_xlfn.IFNA(SUM('Stata dataset (real)'!R204, 'Stata dataset (real)'!S204, 'Stata dataset (real)'!T204)/'Interface real'!$I204, "")</f>
        <v>0.64567004038910947</v>
      </c>
      <c r="K204" s="72">
        <f>_xlfn.IFNA(SUM('Stata dataset (real)'!Q204, 'Stata dataset (real)'!T204)/$I204, "")</f>
        <v>0.89634896741537695</v>
      </c>
      <c r="L204" s="72">
        <f>_xlfn.IFNA('Stata dataset (real)'!AA204*1000/ 'Interface real'!I204,  "")</f>
        <v>513.73993572592963</v>
      </c>
      <c r="M204" s="72" t="str">
        <f>_xlfn.IFNA('Stata dataset (real)'!U204, "")</f>
        <v/>
      </c>
      <c r="N204" s="72" t="str">
        <f>_xlfn.IFNA('Stata dataset (real)'!Z204, "")</f>
        <v/>
      </c>
      <c r="O204" s="72">
        <f>IF('Interface real'!C204 = "2019-20", 1, 0)</f>
        <v>0</v>
      </c>
      <c r="P204" s="72">
        <f t="shared" si="15"/>
        <v>0</v>
      </c>
    </row>
    <row r="205" spans="1:16" x14ac:dyDescent="0.4">
      <c r="A205" s="63" t="str">
        <f t="shared" si="12"/>
        <v>YKY28</v>
      </c>
      <c r="B205" s="63" t="s">
        <v>385</v>
      </c>
      <c r="C205" s="160" t="s">
        <v>520</v>
      </c>
      <c r="D205" s="72">
        <f>_xlfn.IFNA(SUM('Stata dataset (real)'!E205:K205, 'Stata dataset (real)'!AB205, 'Stata dataset (real)'!AD205),"")</f>
        <v>89.835608223626593</v>
      </c>
      <c r="E205" s="72">
        <f>_xlfn.IFNA('Stata dataset (real)'!F205+'Stata dataset (real)'!G205, "")</f>
        <v>40.856999999999999</v>
      </c>
      <c r="F205" s="72">
        <f t="shared" si="13"/>
        <v>48.978608223626594</v>
      </c>
      <c r="G205" s="72">
        <f>_xlfn.IFNA(SUM('Stata dataset (real)'!E205:K205, 'Stata dataset (real)'!AC205, 'Stata dataset (real)'!AD205), "")</f>
        <v>81.537608223626592</v>
      </c>
      <c r="H205" s="72">
        <f t="shared" si="14"/>
        <v>40.680608223626592</v>
      </c>
      <c r="I205" s="72">
        <f>_xlfn.IFNA(SUM('Stata dataset (real)'!O205:T205), "")</f>
        <v>2334.8150000000001</v>
      </c>
      <c r="J205" s="72">
        <f>_xlfn.IFNA(SUM('Stata dataset (real)'!R205, 'Stata dataset (real)'!S205, 'Stata dataset (real)'!T205)/'Interface real'!$I205, "")</f>
        <v>0.6581476476722995</v>
      </c>
      <c r="K205" s="72">
        <f>_xlfn.IFNA(SUM('Stata dataset (real)'!Q205, 'Stata dataset (real)'!T205)/$I205, "")</f>
        <v>0.89686677531196257</v>
      </c>
      <c r="L205" s="72">
        <f>_xlfn.IFNA('Stata dataset (real)'!AA205*1000/ 'Interface real'!I205,  "")</f>
        <v>535.74320809657502</v>
      </c>
      <c r="M205" s="72" t="str">
        <f>_xlfn.IFNA('Stata dataset (real)'!U205, "")</f>
        <v/>
      </c>
      <c r="N205" s="72" t="str">
        <f>_xlfn.IFNA('Stata dataset (real)'!Z205, "")</f>
        <v/>
      </c>
      <c r="O205" s="72">
        <f>IF('Interface real'!C205 = "2019-20", 1, 0)</f>
        <v>0</v>
      </c>
      <c r="P205" s="72">
        <f t="shared" si="15"/>
        <v>0</v>
      </c>
    </row>
    <row r="206" spans="1:16" x14ac:dyDescent="0.4">
      <c r="A206" s="63" t="str">
        <f t="shared" si="12"/>
        <v>YKY29</v>
      </c>
      <c r="B206" s="63" t="s">
        <v>385</v>
      </c>
      <c r="C206" s="160" t="s">
        <v>521</v>
      </c>
      <c r="D206" s="72">
        <f>_xlfn.IFNA(SUM('Stata dataset (real)'!E206:K206, 'Stata dataset (real)'!AB206, 'Stata dataset (real)'!AD206),"")</f>
        <v>88.405875489247805</v>
      </c>
      <c r="E206" s="72">
        <f>_xlfn.IFNA('Stata dataset (real)'!F206+'Stata dataset (real)'!G206, "")</f>
        <v>41.631999999999998</v>
      </c>
      <c r="F206" s="72">
        <f t="shared" si="13"/>
        <v>46.773875489247807</v>
      </c>
      <c r="G206" s="72">
        <f>_xlfn.IFNA(SUM('Stata dataset (real)'!E206:K206, 'Stata dataset (real)'!AC206, 'Stata dataset (real)'!AD206), "")</f>
        <v>82.222875489247798</v>
      </c>
      <c r="H206" s="72">
        <f t="shared" si="14"/>
        <v>40.5908754892478</v>
      </c>
      <c r="I206" s="72">
        <f>_xlfn.IFNA(SUM('Stata dataset (real)'!O206:T206), "")</f>
        <v>2346.1750000000002</v>
      </c>
      <c r="J206" s="72">
        <f>_xlfn.IFNA(SUM('Stata dataset (real)'!R206, 'Stata dataset (real)'!S206, 'Stata dataset (real)'!T206)/'Interface real'!$I206, "")</f>
        <v>0.67045851225931563</v>
      </c>
      <c r="K206" s="72">
        <f>_xlfn.IFNA(SUM('Stata dataset (real)'!Q206, 'Stata dataset (real)'!T206)/$I206, "")</f>
        <v>0.89736613850202973</v>
      </c>
      <c r="L206" s="72">
        <f>_xlfn.IFNA('Stata dataset (real)'!AA206*1000/ 'Interface real'!I206,  "")</f>
        <v>548.68119039910709</v>
      </c>
      <c r="M206" s="72" t="str">
        <f>_xlfn.IFNA('Stata dataset (real)'!U206, "")</f>
        <v/>
      </c>
      <c r="N206" s="72" t="str">
        <f>_xlfn.IFNA('Stata dataset (real)'!Z206, "")</f>
        <v/>
      </c>
      <c r="O206" s="72">
        <f>IF('Interface real'!C206 = "2019-20", 1, 0)</f>
        <v>0</v>
      </c>
      <c r="P206" s="72">
        <f t="shared" si="15"/>
        <v>0</v>
      </c>
    </row>
    <row r="207" spans="1:16" x14ac:dyDescent="0.4">
      <c r="A207" s="63" t="str">
        <f t="shared" si="12"/>
        <v>YKY30</v>
      </c>
      <c r="B207" s="63" t="s">
        <v>385</v>
      </c>
      <c r="C207" s="160" t="s">
        <v>522</v>
      </c>
      <c r="D207" s="72">
        <f>_xlfn.IFNA(SUM('Stata dataset (real)'!E207:K207, 'Stata dataset (real)'!AB207, 'Stata dataset (real)'!AD207),"")</f>
        <v>89.245277973683613</v>
      </c>
      <c r="E207" s="72">
        <f>_xlfn.IFNA('Stata dataset (real)'!F207+'Stata dataset (real)'!G207, "")</f>
        <v>42.012999999999998</v>
      </c>
      <c r="F207" s="72">
        <f t="shared" si="13"/>
        <v>47.232277973683615</v>
      </c>
      <c r="G207" s="72">
        <f>_xlfn.IFNA(SUM('Stata dataset (real)'!E207:K207, 'Stata dataset (real)'!AC207, 'Stata dataset (real)'!AD207), "")</f>
        <v>82.607277973683608</v>
      </c>
      <c r="H207" s="72">
        <f t="shared" si="14"/>
        <v>40.59427797368361</v>
      </c>
      <c r="I207" s="72">
        <f>_xlfn.IFNA(SUM('Stata dataset (real)'!O207:T207), "")</f>
        <v>2357.306945090038</v>
      </c>
      <c r="J207" s="72">
        <f>_xlfn.IFNA(SUM('Stata dataset (real)'!R207, 'Stata dataset (real)'!S207, 'Stata dataset (real)'!T207)/'Interface real'!$I207, "")</f>
        <v>0.6826200331873099</v>
      </c>
      <c r="K207" s="72">
        <f>_xlfn.IFNA(SUM('Stata dataset (real)'!Q207, 'Stata dataset (real)'!T207)/$I207, "")</f>
        <v>0.89785080788840477</v>
      </c>
      <c r="L207" s="72">
        <f>_xlfn.IFNA('Stata dataset (real)'!AA207*1000/ 'Interface real'!I207,  "")</f>
        <v>560.18151460686965</v>
      </c>
      <c r="M207" s="72" t="str">
        <f>_xlfn.IFNA('Stata dataset (real)'!U207, "")</f>
        <v/>
      </c>
      <c r="N207" s="72" t="str">
        <f>_xlfn.IFNA('Stata dataset (real)'!Z207, "")</f>
        <v/>
      </c>
      <c r="O207" s="72">
        <f>IF('Interface real'!C207 = "2019-20", 1, 0)</f>
        <v>0</v>
      </c>
      <c r="P207" s="72">
        <f t="shared" si="15"/>
        <v>0</v>
      </c>
    </row>
    <row r="208" spans="1:16" x14ac:dyDescent="0.4">
      <c r="A208" s="63" t="str">
        <f t="shared" si="12"/>
        <v>AFW14</v>
      </c>
      <c r="B208" s="63" t="s">
        <v>397</v>
      </c>
      <c r="C208" s="63" t="s">
        <v>243</v>
      </c>
      <c r="D208" s="72">
        <f>_xlfn.IFNA(SUM('Stata dataset (real)'!E208:K208, 'Stata dataset (real)'!AB208, 'Stata dataset (real)'!AD208),"")</f>
        <v>35.010074883391454</v>
      </c>
      <c r="E208" s="72">
        <f>_xlfn.IFNA('Stata dataset (real)'!F208+'Stata dataset (real)'!G208, "")</f>
        <v>10.256383958755915</v>
      </c>
      <c r="F208" s="72">
        <f t="shared" si="13"/>
        <v>24.753690924635539</v>
      </c>
      <c r="G208" s="72">
        <f>_xlfn.IFNA(SUM('Stata dataset (real)'!E208:K208, 'Stata dataset (real)'!AC208, 'Stata dataset (real)'!AD208), "")</f>
        <v>35.229273509796307</v>
      </c>
      <c r="H208" s="72">
        <f t="shared" si="14"/>
        <v>24.972889551040392</v>
      </c>
      <c r="I208" s="72">
        <f>_xlfn.IFNA(SUM('Stata dataset (real)'!O208:T208), "")</f>
        <v>1337.7760000000001</v>
      </c>
      <c r="J208" s="72">
        <f>_xlfn.IFNA(SUM('Stata dataset (real)'!R208, 'Stata dataset (real)'!S208, 'Stata dataset (real)'!T208)/'Interface real'!$I208, "")</f>
        <v>0.48046832952601931</v>
      </c>
      <c r="K208" s="72">
        <f>_xlfn.IFNA(SUM('Stata dataset (real)'!Q208, 'Stata dataset (real)'!T208)/$I208, "")</f>
        <v>0</v>
      </c>
      <c r="L208" s="72">
        <f>_xlfn.IFNA('Stata dataset (real)'!AA208*1000/ 'Interface real'!I208,  "")</f>
        <v>220.89757518973531</v>
      </c>
      <c r="M208" s="72">
        <f>_xlfn.IFNA('Stata dataset (real)'!U208, "")</f>
        <v>27.674469533314237</v>
      </c>
      <c r="N208" s="72">
        <f>_xlfn.IFNA('Stata dataset (real)'!Z208, "")</f>
        <v>12.335341394246335</v>
      </c>
      <c r="O208" s="72">
        <f>IF('Interface real'!C208 = "2019-20", 1, 0)</f>
        <v>0</v>
      </c>
      <c r="P208" s="72">
        <f t="shared" si="15"/>
        <v>0</v>
      </c>
    </row>
    <row r="209" spans="1:16" x14ac:dyDescent="0.4">
      <c r="A209" s="63" t="str">
        <f t="shared" si="12"/>
        <v>AFW15</v>
      </c>
      <c r="B209" s="63" t="s">
        <v>397</v>
      </c>
      <c r="C209" s="63" t="s">
        <v>245</v>
      </c>
      <c r="D209" s="72">
        <f>_xlfn.IFNA(SUM('Stata dataset (real)'!E209:K209, 'Stata dataset (real)'!AB209, 'Stata dataset (real)'!AD209),"")</f>
        <v>38.394267774025806</v>
      </c>
      <c r="E209" s="72">
        <f>_xlfn.IFNA('Stata dataset (real)'!F209+'Stata dataset (real)'!G209, "")</f>
        <v>11.089481072950615</v>
      </c>
      <c r="F209" s="72">
        <f t="shared" si="13"/>
        <v>27.304786701075191</v>
      </c>
      <c r="G209" s="72">
        <f>_xlfn.IFNA(SUM('Stata dataset (real)'!E209:K209, 'Stata dataset (real)'!AC209, 'Stata dataset (real)'!AD209), "")</f>
        <v>38.313505938083736</v>
      </c>
      <c r="H209" s="72">
        <f t="shared" si="14"/>
        <v>27.224024865133121</v>
      </c>
      <c r="I209" s="72">
        <f>_xlfn.IFNA(SUM('Stata dataset (real)'!O209:T209), "")</f>
        <v>1340.078</v>
      </c>
      <c r="J209" s="72">
        <f>_xlfn.IFNA(SUM('Stata dataset (real)'!R209, 'Stata dataset (real)'!S209, 'Stata dataset (real)'!T209)/'Interface real'!$I209, "")</f>
        <v>0.49110424915564621</v>
      </c>
      <c r="K209" s="72">
        <f>_xlfn.IFNA(SUM('Stata dataset (real)'!Q209, 'Stata dataset (real)'!T209)/$I209, "")</f>
        <v>0</v>
      </c>
      <c r="L209" s="72">
        <f>_xlfn.IFNA('Stata dataset (real)'!AA209*1000/ 'Interface real'!I209,  "")</f>
        <v>219.25224433452158</v>
      </c>
      <c r="M209" s="72">
        <f>_xlfn.IFNA('Stata dataset (real)'!U209, "")</f>
        <v>27.551075035873996</v>
      </c>
      <c r="N209" s="72">
        <f>_xlfn.IFNA('Stata dataset (real)'!Z209, "")</f>
        <v>12.336138295783536</v>
      </c>
      <c r="O209" s="72">
        <f>IF('Interface real'!C209 = "2019-20", 1, 0)</f>
        <v>0</v>
      </c>
      <c r="P209" s="72">
        <f t="shared" si="15"/>
        <v>0</v>
      </c>
    </row>
    <row r="210" spans="1:16" x14ac:dyDescent="0.4">
      <c r="A210" s="63" t="str">
        <f t="shared" si="12"/>
        <v>AFW16</v>
      </c>
      <c r="B210" s="63" t="s">
        <v>397</v>
      </c>
      <c r="C210" s="63" t="s">
        <v>247</v>
      </c>
      <c r="D210" s="72">
        <f>_xlfn.IFNA(SUM('Stata dataset (real)'!E210:K210, 'Stata dataset (real)'!AB210, 'Stata dataset (real)'!AD210),"")</f>
        <v>40.119772462562388</v>
      </c>
      <c r="E210" s="72">
        <f>_xlfn.IFNA('Stata dataset (real)'!F210+'Stata dataset (real)'!G210, "")</f>
        <v>12.303347753743759</v>
      </c>
      <c r="F210" s="72">
        <f t="shared" si="13"/>
        <v>27.81642470881863</v>
      </c>
      <c r="G210" s="72">
        <f>_xlfn.IFNA(SUM('Stata dataset (real)'!E210:K210, 'Stata dataset (real)'!AC210, 'Stata dataset (real)'!AD210), "")</f>
        <v>40.331570842513365</v>
      </c>
      <c r="H210" s="72">
        <f t="shared" si="14"/>
        <v>28.028223088769607</v>
      </c>
      <c r="I210" s="72">
        <f>_xlfn.IFNA(SUM('Stata dataset (real)'!O210:T210), "")</f>
        <v>1346.154</v>
      </c>
      <c r="J210" s="72">
        <f>_xlfn.IFNA(SUM('Stata dataset (real)'!R210, 'Stata dataset (real)'!S210, 'Stata dataset (real)'!T210)/'Interface real'!$I210, "")</f>
        <v>0.5001411428410123</v>
      </c>
      <c r="K210" s="72">
        <f>_xlfn.IFNA(SUM('Stata dataset (real)'!Q210, 'Stata dataset (real)'!T210)/$I210, "")</f>
        <v>0</v>
      </c>
      <c r="L210" s="72">
        <f>_xlfn.IFNA('Stata dataset (real)'!AA210*1000/ 'Interface real'!I210,  "")</f>
        <v>213.86420943049396</v>
      </c>
      <c r="M210" s="72">
        <f>_xlfn.IFNA('Stata dataset (real)'!U210, "")</f>
        <v>27.129309925398307</v>
      </c>
      <c r="N210" s="72">
        <f>_xlfn.IFNA('Stata dataset (real)'!Z210, "")</f>
        <v>12.336285892204868</v>
      </c>
      <c r="O210" s="72">
        <f>IF('Interface real'!C210 = "2019-20", 1, 0)</f>
        <v>0</v>
      </c>
      <c r="P210" s="72">
        <f t="shared" si="15"/>
        <v>0</v>
      </c>
    </row>
    <row r="211" spans="1:16" x14ac:dyDescent="0.4">
      <c r="A211" s="63" t="str">
        <f t="shared" si="12"/>
        <v>AFW17</v>
      </c>
      <c r="B211" s="63" t="s">
        <v>397</v>
      </c>
      <c r="C211" s="63" t="s">
        <v>249</v>
      </c>
      <c r="D211" s="72">
        <f>_xlfn.IFNA(SUM('Stata dataset (real)'!E211:K211, 'Stata dataset (real)'!AB211, 'Stata dataset (real)'!AD211),"")</f>
        <v>39.259026261797281</v>
      </c>
      <c r="E211" s="72">
        <f>_xlfn.IFNA('Stata dataset (real)'!F211+'Stata dataset (real)'!G211, "")</f>
        <v>12.185214608124742</v>
      </c>
      <c r="F211" s="72">
        <f t="shared" si="13"/>
        <v>27.073811653672539</v>
      </c>
      <c r="G211" s="72">
        <f>_xlfn.IFNA(SUM('Stata dataset (real)'!E211:K211, 'Stata dataset (real)'!AC211, 'Stata dataset (real)'!AD211), "")</f>
        <v>38.167764179483846</v>
      </c>
      <c r="H211" s="72">
        <f t="shared" si="14"/>
        <v>25.982549571359105</v>
      </c>
      <c r="I211" s="72">
        <f>_xlfn.IFNA(SUM('Stata dataset (real)'!O211:T211), "")</f>
        <v>1358.0940000000001</v>
      </c>
      <c r="J211" s="72">
        <f>_xlfn.IFNA(SUM('Stata dataset (real)'!R211, 'Stata dataset (real)'!S211, 'Stata dataset (real)'!T211)/'Interface real'!$I211, "")</f>
        <v>0.51415881374926919</v>
      </c>
      <c r="K211" s="72">
        <f>_xlfn.IFNA(SUM('Stata dataset (real)'!Q211, 'Stata dataset (real)'!T211)/$I211, "")</f>
        <v>0</v>
      </c>
      <c r="L211" s="72">
        <f>_xlfn.IFNA('Stata dataset (real)'!AA211*1000/ 'Interface real'!I211,  "")</f>
        <v>215.05393134546239</v>
      </c>
      <c r="M211" s="72">
        <f>_xlfn.IFNA('Stata dataset (real)'!U211, "")</f>
        <v>26.460021558404538</v>
      </c>
      <c r="N211" s="72">
        <f>_xlfn.IFNA('Stata dataset (real)'!Z211, "")</f>
        <v>11.899029134682323</v>
      </c>
      <c r="O211" s="72">
        <f>IF('Interface real'!C211 = "2019-20", 1, 0)</f>
        <v>0</v>
      </c>
      <c r="P211" s="72">
        <f t="shared" si="15"/>
        <v>0</v>
      </c>
    </row>
    <row r="212" spans="1:16" x14ac:dyDescent="0.4">
      <c r="A212" s="63" t="str">
        <f t="shared" si="12"/>
        <v>AFW18</v>
      </c>
      <c r="B212" s="63" t="s">
        <v>397</v>
      </c>
      <c r="C212" s="63" t="s">
        <v>251</v>
      </c>
      <c r="D212" s="72">
        <f>_xlfn.IFNA(SUM('Stata dataset (real)'!E212:K212, 'Stata dataset (real)'!AB212, 'Stata dataset (real)'!AD212),"")</f>
        <v>38.503993683032142</v>
      </c>
      <c r="E212" s="72">
        <f>_xlfn.IFNA('Stata dataset (real)'!F212+'Stata dataset (real)'!G212, "")</f>
        <v>12.59499600191908</v>
      </c>
      <c r="F212" s="72">
        <f t="shared" si="13"/>
        <v>25.908997681113064</v>
      </c>
      <c r="G212" s="72">
        <f>_xlfn.IFNA(SUM('Stata dataset (real)'!E212:K212, 'Stata dataset (real)'!AC212, 'Stata dataset (real)'!AD212), "")</f>
        <v>37.853963419719392</v>
      </c>
      <c r="H212" s="72">
        <f t="shared" si="14"/>
        <v>25.258967417800314</v>
      </c>
      <c r="I212" s="72">
        <f>_xlfn.IFNA(SUM('Stata dataset (real)'!O212:T212), "")</f>
        <v>1364.5659999999998</v>
      </c>
      <c r="J212" s="72">
        <f>_xlfn.IFNA(SUM('Stata dataset (real)'!R212, 'Stata dataset (real)'!S212, 'Stata dataset (real)'!T212)/'Interface real'!$I212, "")</f>
        <v>0.53320469658484826</v>
      </c>
      <c r="K212" s="72">
        <f>_xlfn.IFNA(SUM('Stata dataset (real)'!Q212, 'Stata dataset (real)'!T212)/$I212, "")</f>
        <v>0</v>
      </c>
      <c r="L212" s="72">
        <f>_xlfn.IFNA('Stata dataset (real)'!AA212*1000/ 'Interface real'!I212,  "")</f>
        <v>211.22580253116428</v>
      </c>
      <c r="M212" s="72">
        <f>_xlfn.IFNA('Stata dataset (real)'!U212, "")</f>
        <v>25.999728172345357</v>
      </c>
      <c r="N212" s="72">
        <f>_xlfn.IFNA('Stata dataset (real)'!Z212, "")</f>
        <v>11.461854764809091</v>
      </c>
      <c r="O212" s="72">
        <f>IF('Interface real'!C212 = "2019-20", 1, 0)</f>
        <v>0</v>
      </c>
      <c r="P212" s="72">
        <f t="shared" si="15"/>
        <v>0</v>
      </c>
    </row>
    <row r="213" spans="1:16" x14ac:dyDescent="0.4">
      <c r="A213" s="63" t="str">
        <f t="shared" si="12"/>
        <v>AFW19</v>
      </c>
      <c r="B213" s="63" t="s">
        <v>397</v>
      </c>
      <c r="C213" s="63" t="s">
        <v>253</v>
      </c>
      <c r="D213" s="72">
        <f>_xlfn.IFNA(SUM('Stata dataset (real)'!E213:K213, 'Stata dataset (real)'!AB213, 'Stata dataset (real)'!AD213),"")</f>
        <v>33.031658706545564</v>
      </c>
      <c r="E213" s="72">
        <f>_xlfn.IFNA('Stata dataset (real)'!F213+'Stata dataset (real)'!G213, "")</f>
        <v>9.9616352176636376</v>
      </c>
      <c r="F213" s="72">
        <f t="shared" si="13"/>
        <v>23.070023488881926</v>
      </c>
      <c r="G213" s="72">
        <f>_xlfn.IFNA(SUM('Stata dataset (real)'!E213:K213, 'Stata dataset (real)'!AC213, 'Stata dataset (real)'!AD213), "")</f>
        <v>33.197461362904065</v>
      </c>
      <c r="H213" s="72">
        <f t="shared" si="14"/>
        <v>23.235826145240427</v>
      </c>
      <c r="I213" s="72">
        <f>_xlfn.IFNA(SUM('Stata dataset (real)'!O213:T213), "")</f>
        <v>1373.1569999999999</v>
      </c>
      <c r="J213" s="72">
        <f>_xlfn.IFNA(SUM('Stata dataset (real)'!R213, 'Stata dataset (real)'!S213, 'Stata dataset (real)'!T213)/'Interface real'!$I213, "")</f>
        <v>0.55993378761496315</v>
      </c>
      <c r="K213" s="72">
        <f>_xlfn.IFNA(SUM('Stata dataset (real)'!Q213, 'Stata dataset (real)'!T213)/$I213, "")</f>
        <v>0</v>
      </c>
      <c r="L213" s="72">
        <f>_xlfn.IFNA('Stata dataset (real)'!AA213*1000/ 'Interface real'!I213,  "")</f>
        <v>206.5361864396105</v>
      </c>
      <c r="M213" s="72">
        <f>_xlfn.IFNA('Stata dataset (real)'!U213, "")</f>
        <v>25.258608629286385</v>
      </c>
      <c r="N213" s="72">
        <f>_xlfn.IFNA('Stata dataset (real)'!Z213, "")</f>
        <v>11.027197095384276</v>
      </c>
      <c r="O213" s="72">
        <f>IF('Interface real'!C213 = "2019-20", 1, 0)</f>
        <v>0</v>
      </c>
      <c r="P213" s="72">
        <f t="shared" si="15"/>
        <v>0</v>
      </c>
    </row>
    <row r="214" spans="1:16" x14ac:dyDescent="0.4">
      <c r="A214" s="63" t="str">
        <f t="shared" si="12"/>
        <v>AFW20</v>
      </c>
      <c r="B214" s="63" t="s">
        <v>397</v>
      </c>
      <c r="C214" s="63" t="s">
        <v>255</v>
      </c>
      <c r="D214" s="72">
        <f>_xlfn.IFNA(SUM('Stata dataset (real)'!E214:K214, 'Stata dataset (real)'!AB214, 'Stata dataset (real)'!AD214),"")</f>
        <v>36.060520055431525</v>
      </c>
      <c r="E214" s="72">
        <f>_xlfn.IFNA('Stata dataset (real)'!F214+'Stata dataset (real)'!G214, "")</f>
        <v>13.139474555393027</v>
      </c>
      <c r="F214" s="72">
        <f t="shared" si="13"/>
        <v>22.921045500038495</v>
      </c>
      <c r="G214" s="72">
        <f>_xlfn.IFNA(SUM('Stata dataset (real)'!E214:K214, 'Stata dataset (real)'!AC214, 'Stata dataset (real)'!AD214), "")</f>
        <v>35.96324132165762</v>
      </c>
      <c r="H214" s="72">
        <f t="shared" si="14"/>
        <v>22.82376676626459</v>
      </c>
      <c r="I214" s="72">
        <f>_xlfn.IFNA(SUM('Stata dataset (real)'!O214:T214), "")</f>
        <v>1387.6849999999999</v>
      </c>
      <c r="J214" s="72">
        <f>_xlfn.IFNA(SUM('Stata dataset (real)'!R214, 'Stata dataset (real)'!S214, 'Stata dataset (real)'!T214)/'Interface real'!$I214, "")</f>
        <v>0.59431787473381925</v>
      </c>
      <c r="K214" s="72">
        <f>_xlfn.IFNA(SUM('Stata dataset (real)'!Q214, 'Stata dataset (real)'!T214)/$I214, "")</f>
        <v>0</v>
      </c>
      <c r="L214" s="72">
        <f>_xlfn.IFNA('Stata dataset (real)'!AA214*1000/ 'Interface real'!I214,  "")</f>
        <v>201.09880593948373</v>
      </c>
      <c r="M214" s="72">
        <f>_xlfn.IFNA('Stata dataset (real)'!U214, "")</f>
        <v>24.45039668012021</v>
      </c>
      <c r="N214" s="72">
        <f>_xlfn.IFNA('Stata dataset (real)'!Z214, "")</f>
        <v>10.58372309207291</v>
      </c>
      <c r="O214" s="72">
        <f>IF('Interface real'!C214 = "2019-20", 1, 0)</f>
        <v>1</v>
      </c>
      <c r="P214" s="72">
        <f t="shared" si="15"/>
        <v>0</v>
      </c>
    </row>
    <row r="215" spans="1:16" x14ac:dyDescent="0.4">
      <c r="A215" s="63" t="str">
        <f t="shared" si="12"/>
        <v>AFW21</v>
      </c>
      <c r="B215" s="63" t="s">
        <v>397</v>
      </c>
      <c r="C215" s="63" t="s">
        <v>257</v>
      </c>
      <c r="D215" s="72">
        <f>_xlfn.IFNA(SUM('Stata dataset (real)'!E215:K215, 'Stata dataset (real)'!AB215, 'Stata dataset (real)'!AD215),"")</f>
        <v>33.660771786450773</v>
      </c>
      <c r="E215" s="72">
        <f>_xlfn.IFNA('Stata dataset (real)'!F215+'Stata dataset (real)'!G215, "")</f>
        <v>11.573603834109829</v>
      </c>
      <c r="F215" s="72">
        <f t="shared" si="13"/>
        <v>22.087167952340945</v>
      </c>
      <c r="G215" s="72">
        <f>_xlfn.IFNA(SUM('Stata dataset (real)'!E215:K215, 'Stata dataset (real)'!AC215, 'Stata dataset (real)'!AD215), "")</f>
        <v>33.903704004201536</v>
      </c>
      <c r="H215" s="72">
        <f t="shared" si="14"/>
        <v>22.330100170091708</v>
      </c>
      <c r="I215" s="72">
        <f>_xlfn.IFNA(SUM('Stata dataset (real)'!O215:T215), "")</f>
        <v>1398.453</v>
      </c>
      <c r="J215" s="72">
        <f>_xlfn.IFNA(SUM('Stata dataset (real)'!R215, 'Stata dataset (real)'!S215, 'Stata dataset (real)'!T215)/'Interface real'!$I215, "")</f>
        <v>0.619275013175273</v>
      </c>
      <c r="K215" s="72">
        <f>_xlfn.IFNA(SUM('Stata dataset (real)'!Q215, 'Stata dataset (real)'!T215)/$I215, "")</f>
        <v>0</v>
      </c>
      <c r="L215" s="72">
        <f>_xlfn.IFNA('Stata dataset (real)'!AA215*1000/ 'Interface real'!I215,  "")</f>
        <v>195.43806056154128</v>
      </c>
      <c r="M215" s="72">
        <f>_xlfn.IFNA('Stata dataset (real)'!U215, "")</f>
        <v>24.276101120552244</v>
      </c>
      <c r="N215" s="72">
        <f>_xlfn.IFNA('Stata dataset (real)'!Z215, "")</f>
        <v>10.58372309207291</v>
      </c>
      <c r="O215" s="72">
        <f>IF('Interface real'!C215 = "2019-20", 1, 0)</f>
        <v>0</v>
      </c>
      <c r="P215" s="72">
        <f t="shared" si="15"/>
        <v>1</v>
      </c>
    </row>
    <row r="216" spans="1:16" x14ac:dyDescent="0.4">
      <c r="A216" s="63" t="str">
        <f t="shared" si="12"/>
        <v>AFW22</v>
      </c>
      <c r="B216" s="63" t="s">
        <v>397</v>
      </c>
      <c r="C216" s="63" t="s">
        <v>259</v>
      </c>
      <c r="D216" s="72">
        <f>_xlfn.IFNA(SUM('Stata dataset (real)'!E216:K216, 'Stata dataset (real)'!AB216, 'Stata dataset (real)'!AD216),"")</f>
        <v>31.15044686671564</v>
      </c>
      <c r="E216" s="72">
        <f>_xlfn.IFNA('Stata dataset (real)'!F216+'Stata dataset (real)'!G216, "")</f>
        <v>10.740357300721966</v>
      </c>
      <c r="F216" s="72">
        <f t="shared" si="13"/>
        <v>20.410089565993673</v>
      </c>
      <c r="G216" s="72">
        <f>_xlfn.IFNA(SUM('Stata dataset (real)'!E216:K216, 'Stata dataset (real)'!AC216, 'Stata dataset (real)'!AD216), "")</f>
        <v>31.874254257831797</v>
      </c>
      <c r="H216" s="72">
        <f t="shared" si="14"/>
        <v>21.133896957109833</v>
      </c>
      <c r="I216" s="72">
        <f>_xlfn.IFNA(SUM('Stata dataset (real)'!O216:T216), "")</f>
        <v>1417.202</v>
      </c>
      <c r="J216" s="72">
        <f>_xlfn.IFNA(SUM('Stata dataset (real)'!R216, 'Stata dataset (real)'!S216, 'Stata dataset (real)'!T216)/'Interface real'!$I216, "")</f>
        <v>0.6379090630693437</v>
      </c>
      <c r="K216" s="72">
        <f>_xlfn.IFNA(SUM('Stata dataset (real)'!Q216, 'Stata dataset (real)'!T216)/$I216, "")</f>
        <v>0</v>
      </c>
      <c r="L216" s="72">
        <f>_xlfn.IFNA('Stata dataset (real)'!AA216*1000/ 'Interface real'!I216,  "")</f>
        <v>196.62284934966229</v>
      </c>
      <c r="M216" s="72">
        <f>_xlfn.IFNA('Stata dataset (real)'!U216, "")</f>
        <v>22.253257085267748</v>
      </c>
      <c r="N216" s="72">
        <f>_xlfn.IFNA('Stata dataset (real)'!Z216, "")</f>
        <v>10.58372309207291</v>
      </c>
      <c r="O216" s="72">
        <f>IF('Interface real'!C216 = "2019-20", 1, 0)</f>
        <v>0</v>
      </c>
      <c r="P216" s="72">
        <f t="shared" si="15"/>
        <v>0</v>
      </c>
    </row>
    <row r="217" spans="1:16" x14ac:dyDescent="0.4">
      <c r="A217" s="63" t="str">
        <f t="shared" si="12"/>
        <v>AFW23</v>
      </c>
      <c r="B217" s="63" t="s">
        <v>397</v>
      </c>
      <c r="C217" s="63" t="s">
        <v>261</v>
      </c>
      <c r="D217" s="72">
        <f>_xlfn.IFNA(SUM('Stata dataset (real)'!E217:K217, 'Stata dataset (real)'!AB217, 'Stata dataset (real)'!AD217),"")</f>
        <v>31.52940230466664</v>
      </c>
      <c r="E217" s="72">
        <f>_xlfn.IFNA('Stata dataset (real)'!F217+'Stata dataset (real)'!G217, "")</f>
        <v>13.346</v>
      </c>
      <c r="F217" s="72">
        <f t="shared" si="13"/>
        <v>18.18340230466664</v>
      </c>
      <c r="G217" s="72">
        <f>_xlfn.IFNA(SUM('Stata dataset (real)'!E217:K217, 'Stata dataset (real)'!AC217, 'Stata dataset (real)'!AD217), "")</f>
        <v>32.065824690512272</v>
      </c>
      <c r="H217" s="72">
        <f t="shared" si="14"/>
        <v>18.719824690512272</v>
      </c>
      <c r="I217" s="72">
        <f>_xlfn.IFNA(SUM('Stata dataset (real)'!O217:T217), "")</f>
        <v>1435.7470000000001</v>
      </c>
      <c r="J217" s="72">
        <f>_xlfn.IFNA(SUM('Stata dataset (real)'!R217, 'Stata dataset (real)'!S217, 'Stata dataset (real)'!T217)/'Interface real'!$I217, "")</f>
        <v>0.66211456475270358</v>
      </c>
      <c r="K217" s="72">
        <f>_xlfn.IFNA(SUM('Stata dataset (real)'!Q217, 'Stata dataset (real)'!T217)/$I217, "")</f>
        <v>0</v>
      </c>
      <c r="L217" s="72">
        <f>_xlfn.IFNA('Stata dataset (real)'!AA217*1000/ 'Interface real'!I217,  "")</f>
        <v>180.31798081416852</v>
      </c>
      <c r="M217" s="72">
        <f>_xlfn.IFNA('Stata dataset (real)'!U217, "")</f>
        <v>23.694286261658931</v>
      </c>
      <c r="N217" s="72">
        <f>_xlfn.IFNA('Stata dataset (real)'!Z217, "")</f>
        <v>10.58372309207291</v>
      </c>
      <c r="O217" s="72">
        <f>IF('Interface real'!C217 = "2019-20", 1, 0)</f>
        <v>0</v>
      </c>
      <c r="P217" s="72">
        <f t="shared" si="15"/>
        <v>0</v>
      </c>
    </row>
    <row r="218" spans="1:16" x14ac:dyDescent="0.4">
      <c r="A218" s="63" t="str">
        <f t="shared" si="12"/>
        <v>AFW24</v>
      </c>
      <c r="B218" s="63" t="s">
        <v>397</v>
      </c>
      <c r="C218" s="160" t="s">
        <v>263</v>
      </c>
      <c r="D218" s="72">
        <f>_xlfn.IFNA(SUM('Stata dataset (real)'!E218:K218, 'Stata dataset (real)'!AB218, 'Stata dataset (real)'!AD218),"")</f>
        <v>31.836083803901442</v>
      </c>
      <c r="E218" s="72">
        <f>_xlfn.IFNA('Stata dataset (real)'!F218+'Stata dataset (real)'!G218, "")</f>
        <v>10.630345225872691</v>
      </c>
      <c r="F218" s="72">
        <f t="shared" si="13"/>
        <v>21.20573857802875</v>
      </c>
      <c r="G218" s="72">
        <f>_xlfn.IFNA(SUM('Stata dataset (real)'!E218:K218, 'Stata dataset (real)'!AC218, 'Stata dataset (real)'!AD218), "")</f>
        <v>31.545618039464244</v>
      </c>
      <c r="H218" s="72">
        <f t="shared" si="14"/>
        <v>20.915272813591553</v>
      </c>
      <c r="I218" s="72">
        <f>_xlfn.IFNA(SUM('Stata dataset (real)'!O218:T218), "")</f>
        <v>1446.6219999999998</v>
      </c>
      <c r="J218" s="72">
        <f>_xlfn.IFNA(SUM('Stata dataset (real)'!R218, 'Stata dataset (real)'!S218, 'Stata dataset (real)'!T218)/'Interface real'!$I218, "")</f>
        <v>0.69477306442180475</v>
      </c>
      <c r="K218" s="72">
        <f>_xlfn.IFNA(SUM('Stata dataset (real)'!Q218, 'Stata dataset (real)'!T218)/$I218, "")</f>
        <v>0</v>
      </c>
      <c r="L218" s="72">
        <f>_xlfn.IFNA('Stata dataset (real)'!AA218*1000/ 'Interface real'!I218,  "")</f>
        <v>182.119607969122</v>
      </c>
      <c r="M218" s="72">
        <f>_xlfn.IFNA('Stata dataset (real)'!U218, "")</f>
        <v>23.679311103756294</v>
      </c>
      <c r="N218" s="72">
        <f>_xlfn.IFNA('Stata dataset (real)'!Z218, "")</f>
        <v>10.58372309207291</v>
      </c>
      <c r="O218" s="72">
        <f>IF('Interface real'!C218 = "2019-20", 1, 0)</f>
        <v>0</v>
      </c>
      <c r="P218" s="72">
        <f t="shared" si="15"/>
        <v>0</v>
      </c>
    </row>
    <row r="219" spans="1:16" x14ac:dyDescent="0.4">
      <c r="A219" s="63" t="str">
        <f t="shared" si="12"/>
        <v>AFW25</v>
      </c>
      <c r="B219" s="63" t="s">
        <v>397</v>
      </c>
      <c r="C219" s="160" t="s">
        <v>516</v>
      </c>
      <c r="D219" s="72">
        <f>_xlfn.IFNA(SUM('Stata dataset (real)'!E219:K219, 'Stata dataset (real)'!AB219, 'Stata dataset (real)'!AD219),"")</f>
        <v>30.666</v>
      </c>
      <c r="E219" s="72">
        <f>_xlfn.IFNA('Stata dataset (real)'!F219+'Stata dataset (real)'!G219, "")</f>
        <v>10.720999999999998</v>
      </c>
      <c r="F219" s="72">
        <f t="shared" si="13"/>
        <v>19.945</v>
      </c>
      <c r="G219" s="72">
        <f>_xlfn.IFNA(SUM('Stata dataset (real)'!E219:K219, 'Stata dataset (real)'!AC219, 'Stata dataset (real)'!AD219), "")</f>
        <v>30.332000000000001</v>
      </c>
      <c r="H219" s="72">
        <f t="shared" si="14"/>
        <v>19.611000000000004</v>
      </c>
      <c r="I219" s="72">
        <f>_xlfn.IFNA(SUM('Stata dataset (real)'!O219:T219), "")</f>
        <v>1460.9324645469781</v>
      </c>
      <c r="J219" s="72">
        <f>_xlfn.IFNA(SUM('Stata dataset (real)'!R219, 'Stata dataset (real)'!S219, 'Stata dataset (real)'!T219)/'Interface real'!$I219, "")</f>
        <v>0.72221138791495587</v>
      </c>
      <c r="K219" s="72">
        <f>_xlfn.IFNA(SUM('Stata dataset (real)'!Q219, 'Stata dataset (real)'!T219)/$I219, "")</f>
        <v>0</v>
      </c>
      <c r="L219" s="72">
        <f>_xlfn.IFNA('Stata dataset (real)'!AA219*1000/ 'Interface real'!I219,  "")</f>
        <v>184.67451887562891</v>
      </c>
      <c r="M219" s="72" t="str">
        <f>_xlfn.IFNA('Stata dataset (real)'!U219, "")</f>
        <v/>
      </c>
      <c r="N219" s="72" t="str">
        <f>_xlfn.IFNA('Stata dataset (real)'!Z219, "")</f>
        <v/>
      </c>
      <c r="O219" s="72">
        <f>IF('Interface real'!C219 = "2019-20", 1, 0)</f>
        <v>0</v>
      </c>
      <c r="P219" s="72">
        <f t="shared" si="15"/>
        <v>0</v>
      </c>
    </row>
    <row r="220" spans="1:16" x14ac:dyDescent="0.4">
      <c r="A220" s="63" t="str">
        <f t="shared" si="12"/>
        <v>AFW26</v>
      </c>
      <c r="B220" s="63" t="s">
        <v>397</v>
      </c>
      <c r="C220" s="160" t="s">
        <v>518</v>
      </c>
      <c r="D220" s="72">
        <f>_xlfn.IFNA(SUM('Stata dataset (real)'!E220:K220, 'Stata dataset (real)'!AB220, 'Stata dataset (real)'!AD220),"")</f>
        <v>33.625</v>
      </c>
      <c r="E220" s="72">
        <f>_xlfn.IFNA('Stata dataset (real)'!F220+'Stata dataset (real)'!G220, "")</f>
        <v>11.9</v>
      </c>
      <c r="F220" s="72">
        <f t="shared" si="13"/>
        <v>21.725000000000001</v>
      </c>
      <c r="G220" s="72">
        <f>_xlfn.IFNA(SUM('Stata dataset (real)'!E220:K220, 'Stata dataset (real)'!AC220, 'Stata dataset (real)'!AD220), "")</f>
        <v>33.290999999999997</v>
      </c>
      <c r="H220" s="72">
        <f t="shared" si="14"/>
        <v>21.390999999999998</v>
      </c>
      <c r="I220" s="72">
        <f>_xlfn.IFNA(SUM('Stata dataset (real)'!O220:T220), "")</f>
        <v>1472.6402588451879</v>
      </c>
      <c r="J220" s="72">
        <f>_xlfn.IFNA(SUM('Stata dataset (real)'!R220, 'Stata dataset (real)'!S220, 'Stata dataset (real)'!T220)/'Interface real'!$I220, "")</f>
        <v>0.7345576577060009</v>
      </c>
      <c r="K220" s="72">
        <f>_xlfn.IFNA(SUM('Stata dataset (real)'!Q220, 'Stata dataset (real)'!T220)/$I220, "")</f>
        <v>0</v>
      </c>
      <c r="L220" s="72">
        <f>_xlfn.IFNA('Stata dataset (real)'!AA220*1000/ 'Interface real'!I220,  "")</f>
        <v>221.5456205549097</v>
      </c>
      <c r="M220" s="72" t="str">
        <f>_xlfn.IFNA('Stata dataset (real)'!U220, "")</f>
        <v/>
      </c>
      <c r="N220" s="72" t="str">
        <f>_xlfn.IFNA('Stata dataset (real)'!Z220, "")</f>
        <v/>
      </c>
      <c r="O220" s="72">
        <f>IF('Interface real'!C220 = "2019-20", 1, 0)</f>
        <v>0</v>
      </c>
      <c r="P220" s="72">
        <f t="shared" si="15"/>
        <v>0</v>
      </c>
    </row>
    <row r="221" spans="1:16" x14ac:dyDescent="0.4">
      <c r="A221" s="63" t="str">
        <f t="shared" si="12"/>
        <v>AFW27</v>
      </c>
      <c r="B221" s="63" t="s">
        <v>397</v>
      </c>
      <c r="C221" s="160" t="s">
        <v>519</v>
      </c>
      <c r="D221" s="72">
        <f>_xlfn.IFNA(SUM('Stata dataset (real)'!E221:K221, 'Stata dataset (real)'!AB221, 'Stata dataset (real)'!AD221),"")</f>
        <v>33.540000000000006</v>
      </c>
      <c r="E221" s="72">
        <f>_xlfn.IFNA('Stata dataset (real)'!F221+'Stata dataset (real)'!G221, "")</f>
        <v>11.87</v>
      </c>
      <c r="F221" s="72">
        <f t="shared" si="13"/>
        <v>21.670000000000009</v>
      </c>
      <c r="G221" s="72">
        <f>_xlfn.IFNA(SUM('Stata dataset (real)'!E221:K221, 'Stata dataset (real)'!AC221, 'Stata dataset (real)'!AD221), "")</f>
        <v>33.181000000000004</v>
      </c>
      <c r="H221" s="72">
        <f t="shared" si="14"/>
        <v>21.311000000000007</v>
      </c>
      <c r="I221" s="72">
        <f>_xlfn.IFNA(SUM('Stata dataset (real)'!O221:T221), "")</f>
        <v>1484.2752005125189</v>
      </c>
      <c r="J221" s="72">
        <f>_xlfn.IFNA(SUM('Stata dataset (real)'!R221, 'Stata dataset (real)'!S221, 'Stata dataset (real)'!T221)/'Interface real'!$I221, "")</f>
        <v>0.74669673284152016</v>
      </c>
      <c r="K221" s="72">
        <f>_xlfn.IFNA(SUM('Stata dataset (real)'!Q221, 'Stata dataset (real)'!T221)/$I221, "")</f>
        <v>0</v>
      </c>
      <c r="L221" s="72">
        <f>_xlfn.IFNA('Stata dataset (real)'!AA221*1000/ 'Interface real'!I221,  "")</f>
        <v>230.86015307786576</v>
      </c>
      <c r="M221" s="72" t="str">
        <f>_xlfn.IFNA('Stata dataset (real)'!U221, "")</f>
        <v/>
      </c>
      <c r="N221" s="72" t="str">
        <f>_xlfn.IFNA('Stata dataset (real)'!Z221, "")</f>
        <v/>
      </c>
      <c r="O221" s="72">
        <f>IF('Interface real'!C221 = "2019-20", 1, 0)</f>
        <v>0</v>
      </c>
      <c r="P221" s="72">
        <f t="shared" si="15"/>
        <v>0</v>
      </c>
    </row>
    <row r="222" spans="1:16" x14ac:dyDescent="0.4">
      <c r="A222" s="63" t="str">
        <f t="shared" si="12"/>
        <v>AFW28</v>
      </c>
      <c r="B222" s="63" t="s">
        <v>397</v>
      </c>
      <c r="C222" s="160" t="s">
        <v>520</v>
      </c>
      <c r="D222" s="72">
        <f>_xlfn.IFNA(SUM('Stata dataset (real)'!E222:K222, 'Stata dataset (real)'!AB222, 'Stata dataset (real)'!AD222),"")</f>
        <v>32.288999999999994</v>
      </c>
      <c r="E222" s="72">
        <f>_xlfn.IFNA('Stata dataset (real)'!F222+'Stata dataset (real)'!G222, "")</f>
        <v>10.872</v>
      </c>
      <c r="F222" s="72">
        <f t="shared" si="13"/>
        <v>21.416999999999994</v>
      </c>
      <c r="G222" s="72">
        <f>_xlfn.IFNA(SUM('Stata dataset (real)'!E222:K222, 'Stata dataset (real)'!AC222, 'Stata dataset (real)'!AD222), "")</f>
        <v>32.287999999999997</v>
      </c>
      <c r="H222" s="72">
        <f t="shared" si="14"/>
        <v>21.415999999999997</v>
      </c>
      <c r="I222" s="72">
        <f>_xlfn.IFNA(SUM('Stata dataset (real)'!O222:T222), "")</f>
        <v>1495.6633731723989</v>
      </c>
      <c r="J222" s="72">
        <f>_xlfn.IFNA(SUM('Stata dataset (real)'!R222, 'Stata dataset (real)'!S222, 'Stata dataset (real)'!T222)/'Interface real'!$I222, "")</f>
        <v>0.75860715578388838</v>
      </c>
      <c r="K222" s="72">
        <f>_xlfn.IFNA(SUM('Stata dataset (real)'!Q222, 'Stata dataset (real)'!T222)/$I222, "")</f>
        <v>0</v>
      </c>
      <c r="L222" s="72">
        <f>_xlfn.IFNA('Stata dataset (real)'!AA222*1000/ 'Interface real'!I222,  "")</f>
        <v>234.99940314409659</v>
      </c>
      <c r="M222" s="72" t="str">
        <f>_xlfn.IFNA('Stata dataset (real)'!U222, "")</f>
        <v/>
      </c>
      <c r="N222" s="72" t="str">
        <f>_xlfn.IFNA('Stata dataset (real)'!Z222, "")</f>
        <v/>
      </c>
      <c r="O222" s="72">
        <f>IF('Interface real'!C222 = "2019-20", 1, 0)</f>
        <v>0</v>
      </c>
      <c r="P222" s="72">
        <f t="shared" si="15"/>
        <v>0</v>
      </c>
    </row>
    <row r="223" spans="1:16" x14ac:dyDescent="0.4">
      <c r="A223" s="63" t="str">
        <f t="shared" si="12"/>
        <v>AFW29</v>
      </c>
      <c r="B223" s="63" t="s">
        <v>397</v>
      </c>
      <c r="C223" s="160" t="s">
        <v>521</v>
      </c>
      <c r="D223" s="72">
        <f>_xlfn.IFNA(SUM('Stata dataset (real)'!E223:K223, 'Stata dataset (real)'!AB223, 'Stata dataset (real)'!AD223),"")</f>
        <v>32.257999999999996</v>
      </c>
      <c r="E223" s="72">
        <f>_xlfn.IFNA('Stata dataset (real)'!F223+'Stata dataset (real)'!G223, "")</f>
        <v>10.896000000000001</v>
      </c>
      <c r="F223" s="72">
        <f t="shared" si="13"/>
        <v>21.361999999999995</v>
      </c>
      <c r="G223" s="72">
        <f>_xlfn.IFNA(SUM('Stata dataset (real)'!E223:K223, 'Stata dataset (real)'!AC223, 'Stata dataset (real)'!AD223), "")</f>
        <v>32.256999999999998</v>
      </c>
      <c r="H223" s="72">
        <f t="shared" si="14"/>
        <v>21.360999999999997</v>
      </c>
      <c r="I223" s="72">
        <f>_xlfn.IFNA(SUM('Stata dataset (real)'!O223:T223), "")</f>
        <v>1506.9501323033091</v>
      </c>
      <c r="J223" s="72">
        <f>_xlfn.IFNA(SUM('Stata dataset (real)'!R223, 'Stata dataset (real)'!S223, 'Stata dataset (real)'!T223)/'Interface real'!$I223, "")</f>
        <v>0.77032211868965439</v>
      </c>
      <c r="K223" s="72">
        <f>_xlfn.IFNA(SUM('Stata dataset (real)'!Q223, 'Stata dataset (real)'!T223)/$I223, "")</f>
        <v>0</v>
      </c>
      <c r="L223" s="72">
        <f>_xlfn.IFNA('Stata dataset (real)'!AA223*1000/ 'Interface real'!I223,  "")</f>
        <v>241.45722688503926</v>
      </c>
      <c r="M223" s="72" t="str">
        <f>_xlfn.IFNA('Stata dataset (real)'!U223, "")</f>
        <v/>
      </c>
      <c r="N223" s="72" t="str">
        <f>_xlfn.IFNA('Stata dataset (real)'!Z223, "")</f>
        <v/>
      </c>
      <c r="O223" s="72">
        <f>IF('Interface real'!C223 = "2019-20", 1, 0)</f>
        <v>0</v>
      </c>
      <c r="P223" s="72">
        <f t="shared" si="15"/>
        <v>0</v>
      </c>
    </row>
    <row r="224" spans="1:16" x14ac:dyDescent="0.4">
      <c r="A224" s="63" t="str">
        <f t="shared" si="12"/>
        <v>AFW30</v>
      </c>
      <c r="B224" s="63" t="s">
        <v>397</v>
      </c>
      <c r="C224" s="160" t="s">
        <v>522</v>
      </c>
      <c r="D224" s="72">
        <f>_xlfn.IFNA(SUM('Stata dataset (real)'!E224:K224, 'Stata dataset (real)'!AB224, 'Stata dataset (real)'!AD224),"")</f>
        <v>32.210999999999999</v>
      </c>
      <c r="E224" s="72">
        <f>_xlfn.IFNA('Stata dataset (real)'!F224+'Stata dataset (real)'!G224, "")</f>
        <v>10.914</v>
      </c>
      <c r="F224" s="72">
        <f t="shared" si="13"/>
        <v>21.296999999999997</v>
      </c>
      <c r="G224" s="72">
        <f>_xlfn.IFNA(SUM('Stata dataset (real)'!E224:K224, 'Stata dataset (real)'!AC224, 'Stata dataset (real)'!AD224), "")</f>
        <v>32.21</v>
      </c>
      <c r="H224" s="72">
        <f t="shared" si="14"/>
        <v>21.295999999999999</v>
      </c>
      <c r="I224" s="72">
        <f>_xlfn.IFNA(SUM('Stata dataset (real)'!O224:T224), "")</f>
        <v>1518.110110965559</v>
      </c>
      <c r="J224" s="72">
        <f>_xlfn.IFNA(SUM('Stata dataset (real)'!R224, 'Stata dataset (real)'!S224, 'Stata dataset (real)'!T224)/'Interface real'!$I224, "")</f>
        <v>0.78184468358164938</v>
      </c>
      <c r="K224" s="72">
        <f>_xlfn.IFNA(SUM('Stata dataset (real)'!Q224, 'Stata dataset (real)'!T224)/$I224, "")</f>
        <v>0</v>
      </c>
      <c r="L224" s="72">
        <f>_xlfn.IFNA('Stata dataset (real)'!AA224*1000/ 'Interface real'!I224,  "")</f>
        <v>245.79113023802617</v>
      </c>
      <c r="M224" s="72" t="str">
        <f>_xlfn.IFNA('Stata dataset (real)'!U224, "")</f>
        <v/>
      </c>
      <c r="N224" s="72" t="str">
        <f>_xlfn.IFNA('Stata dataset (real)'!Z224, "")</f>
        <v/>
      </c>
      <c r="O224" s="72">
        <f>IF('Interface real'!C224 = "2019-20", 1, 0)</f>
        <v>0</v>
      </c>
      <c r="P224" s="72">
        <f t="shared" si="15"/>
        <v>0</v>
      </c>
    </row>
    <row r="225" spans="1:16" x14ac:dyDescent="0.4">
      <c r="A225" s="63" t="str">
        <f t="shared" si="12"/>
        <v>BRL14</v>
      </c>
      <c r="B225" s="63" t="s">
        <v>409</v>
      </c>
      <c r="C225" s="63" t="s">
        <v>243</v>
      </c>
      <c r="D225" s="72">
        <f>_xlfn.IFNA(SUM('Stata dataset (real)'!E225:K225, 'Stata dataset (real)'!AB225, 'Stata dataset (real)'!AD225),"")</f>
        <v>11.79627662271805</v>
      </c>
      <c r="E225" s="72">
        <f>_xlfn.IFNA('Stata dataset (real)'!F225+'Stata dataset (real)'!G225, "")</f>
        <v>5.1163370520622031</v>
      </c>
      <c r="F225" s="72">
        <f t="shared" si="13"/>
        <v>6.6799395706558471</v>
      </c>
      <c r="G225" s="72">
        <f>_xlfn.IFNA(SUM('Stata dataset (real)'!E225:K225, 'Stata dataset (real)'!AC225, 'Stata dataset (real)'!AD225), "")</f>
        <v>11.736297408670628</v>
      </c>
      <c r="H225" s="72">
        <f t="shared" si="14"/>
        <v>6.6199603566084253</v>
      </c>
      <c r="I225" s="72">
        <f>_xlfn.IFNA(SUM('Stata dataset (real)'!O225:T225), "")</f>
        <v>473.15</v>
      </c>
      <c r="J225" s="72">
        <f>_xlfn.IFNA(SUM('Stata dataset (real)'!R225, 'Stata dataset (real)'!S225, 'Stata dataset (real)'!T225)/'Interface real'!$I225, "")</f>
        <v>0.42221282891260703</v>
      </c>
      <c r="K225" s="72">
        <f>_xlfn.IFNA(SUM('Stata dataset (real)'!Q225, 'Stata dataset (real)'!T225)/$I225, "")</f>
        <v>0</v>
      </c>
      <c r="L225" s="72">
        <f>_xlfn.IFNA('Stata dataset (real)'!AA225*1000/ 'Interface real'!I225,  "")</f>
        <v>248.38591281953049</v>
      </c>
      <c r="M225" s="72">
        <f>_xlfn.IFNA('Stata dataset (real)'!U225, "")</f>
        <v>23.174289418635695</v>
      </c>
      <c r="N225" s="72">
        <f>_xlfn.IFNA('Stata dataset (real)'!Z225, "")</f>
        <v>12.570917893750863</v>
      </c>
      <c r="O225" s="72">
        <f>IF('Interface real'!C225 = "2019-20", 1, 0)</f>
        <v>0</v>
      </c>
      <c r="P225" s="72">
        <f t="shared" si="15"/>
        <v>0</v>
      </c>
    </row>
    <row r="226" spans="1:16" x14ac:dyDescent="0.4">
      <c r="A226" s="63" t="str">
        <f t="shared" si="12"/>
        <v>BRL15</v>
      </c>
      <c r="B226" s="63" t="s">
        <v>409</v>
      </c>
      <c r="C226" s="63" t="s">
        <v>245</v>
      </c>
      <c r="D226" s="72">
        <f>_xlfn.IFNA(SUM('Stata dataset (real)'!E226:K226, 'Stata dataset (real)'!AB226, 'Stata dataset (real)'!AD226),"")</f>
        <v>11.808792094927719</v>
      </c>
      <c r="E226" s="72">
        <f>_xlfn.IFNA('Stata dataset (real)'!F226+'Stata dataset (real)'!G226, "")</f>
        <v>4.8118576084231641</v>
      </c>
      <c r="F226" s="72">
        <f t="shared" si="13"/>
        <v>6.9969344865045553</v>
      </c>
      <c r="G226" s="72">
        <f>_xlfn.IFNA(SUM('Stata dataset (real)'!E226:K226, 'Stata dataset (real)'!AC226, 'Stata dataset (real)'!AD226), "")</f>
        <v>11.832154753855681</v>
      </c>
      <c r="H226" s="72">
        <f t="shared" si="14"/>
        <v>7.0202971454325169</v>
      </c>
      <c r="I226" s="72">
        <f>_xlfn.IFNA(SUM('Stata dataset (real)'!O226:T226), "")</f>
        <v>476.72399999999993</v>
      </c>
      <c r="J226" s="72">
        <f>_xlfn.IFNA(SUM('Stata dataset (real)'!R226, 'Stata dataset (real)'!S226, 'Stata dataset (real)'!T226)/'Interface real'!$I226, "")</f>
        <v>0.44620786870390416</v>
      </c>
      <c r="K226" s="72">
        <f>_xlfn.IFNA(SUM('Stata dataset (real)'!Q226, 'Stata dataset (real)'!T226)/$I226, "")</f>
        <v>0</v>
      </c>
      <c r="L226" s="72">
        <f>_xlfn.IFNA('Stata dataset (real)'!AA226*1000/ 'Interface real'!I226,  "")</f>
        <v>262.4853301160345</v>
      </c>
      <c r="M226" s="72">
        <f>_xlfn.IFNA('Stata dataset (real)'!U226, "")</f>
        <v>23.051083177515565</v>
      </c>
      <c r="N226" s="72">
        <f>_xlfn.IFNA('Stata dataset (real)'!Z226, "")</f>
        <v>12.576792450127201</v>
      </c>
      <c r="O226" s="72">
        <f>IF('Interface real'!C226 = "2019-20", 1, 0)</f>
        <v>0</v>
      </c>
      <c r="P226" s="72">
        <f t="shared" si="15"/>
        <v>0</v>
      </c>
    </row>
    <row r="227" spans="1:16" x14ac:dyDescent="0.4">
      <c r="A227" s="63" t="str">
        <f t="shared" si="12"/>
        <v>BRL16</v>
      </c>
      <c r="B227" s="63" t="s">
        <v>409</v>
      </c>
      <c r="C227" s="63" t="s">
        <v>247</v>
      </c>
      <c r="D227" s="72">
        <f>_xlfn.IFNA(SUM('Stata dataset (real)'!E227:K227, 'Stata dataset (real)'!AB227, 'Stata dataset (real)'!AD227),"")</f>
        <v>10.771571131447587</v>
      </c>
      <c r="E227" s="72">
        <f>_xlfn.IFNA('Stata dataset (real)'!F227+'Stata dataset (real)'!G227, "")</f>
        <v>3.4799704658901827</v>
      </c>
      <c r="F227" s="72">
        <f t="shared" si="13"/>
        <v>7.2916006655574037</v>
      </c>
      <c r="G227" s="72">
        <f>_xlfn.IFNA(SUM('Stata dataset (real)'!E227:K227, 'Stata dataset (real)'!AC227, 'Stata dataset (real)'!AD227), "")</f>
        <v>10.748152740381938</v>
      </c>
      <c r="H227" s="72">
        <f t="shared" si="14"/>
        <v>7.268182274491755</v>
      </c>
      <c r="I227" s="72">
        <f>_xlfn.IFNA(SUM('Stata dataset (real)'!O227:T227), "")</f>
        <v>481.13800000000003</v>
      </c>
      <c r="J227" s="72">
        <f>_xlfn.IFNA(SUM('Stata dataset (real)'!R227, 'Stata dataset (real)'!S227, 'Stata dataset (real)'!T227)/'Interface real'!$I227, "")</f>
        <v>0.46621967086366073</v>
      </c>
      <c r="K227" s="72">
        <f>_xlfn.IFNA(SUM('Stata dataset (real)'!Q227, 'Stata dataset (real)'!T227)/$I227, "")</f>
        <v>0</v>
      </c>
      <c r="L227" s="72">
        <f>_xlfn.IFNA('Stata dataset (real)'!AA227*1000/ 'Interface real'!I227,  "")</f>
        <v>211.91229876734226</v>
      </c>
      <c r="M227" s="72">
        <f>_xlfn.IFNA('Stata dataset (real)'!U227, "")</f>
        <v>22.738920612051039</v>
      </c>
      <c r="N227" s="72">
        <f>_xlfn.IFNA('Stata dataset (real)'!Z227, "")</f>
        <v>12.578621097565343</v>
      </c>
      <c r="O227" s="72">
        <f>IF('Interface real'!C227 = "2019-20", 1, 0)</f>
        <v>0</v>
      </c>
      <c r="P227" s="72">
        <f t="shared" si="15"/>
        <v>0</v>
      </c>
    </row>
    <row r="228" spans="1:16" x14ac:dyDescent="0.4">
      <c r="A228" s="63" t="str">
        <f t="shared" si="12"/>
        <v>BRL17</v>
      </c>
      <c r="B228" s="63" t="s">
        <v>409</v>
      </c>
      <c r="C228" s="63" t="s">
        <v>249</v>
      </c>
      <c r="D228" s="72">
        <f>_xlfn.IFNA(SUM('Stata dataset (real)'!E228:K228, 'Stata dataset (real)'!AB228, 'Stata dataset (real)'!AD228),"")</f>
        <v>10.790052397258739</v>
      </c>
      <c r="E228" s="72">
        <f>_xlfn.IFNA('Stata dataset (real)'!F228+'Stata dataset (real)'!G228, "")</f>
        <v>3.9514702503077546</v>
      </c>
      <c r="F228" s="72">
        <f t="shared" si="13"/>
        <v>6.8385821469509844</v>
      </c>
      <c r="G228" s="72">
        <f>_xlfn.IFNA(SUM('Stata dataset (real)'!E228:K228, 'Stata dataset (real)'!AC228, 'Stata dataset (real)'!AD228), "")</f>
        <v>10.735445990971575</v>
      </c>
      <c r="H228" s="72">
        <f t="shared" si="14"/>
        <v>6.7839757406638208</v>
      </c>
      <c r="I228" s="72">
        <f>_xlfn.IFNA(SUM('Stata dataset (real)'!O228:T228), "")</f>
        <v>484.59000000000003</v>
      </c>
      <c r="J228" s="72">
        <f>_xlfn.IFNA(SUM('Stata dataset (real)'!R228, 'Stata dataset (real)'!S228, 'Stata dataset (real)'!T228)/'Interface real'!$I228, "")</f>
        <v>0.48440537361480834</v>
      </c>
      <c r="K228" s="72">
        <f>_xlfn.IFNA(SUM('Stata dataset (real)'!Q228, 'Stata dataset (real)'!T228)/$I228, "")</f>
        <v>0</v>
      </c>
      <c r="L228" s="72">
        <f>_xlfn.IFNA('Stata dataset (real)'!AA228*1000/ 'Interface real'!I228,  "")</f>
        <v>206.28688870513218</v>
      </c>
      <c r="M228" s="72">
        <f>_xlfn.IFNA('Stata dataset (real)'!U228, "")</f>
        <v>21.932412230654688</v>
      </c>
      <c r="N228" s="72">
        <f>_xlfn.IFNA('Stata dataset (real)'!Z228, "")</f>
        <v>12.131326207594121</v>
      </c>
      <c r="O228" s="72">
        <f>IF('Interface real'!C228 = "2019-20", 1, 0)</f>
        <v>0</v>
      </c>
      <c r="P228" s="72">
        <f t="shared" si="15"/>
        <v>0</v>
      </c>
    </row>
    <row r="229" spans="1:16" x14ac:dyDescent="0.4">
      <c r="A229" s="63" t="str">
        <f t="shared" si="12"/>
        <v>BRL18</v>
      </c>
      <c r="B229" s="63" t="s">
        <v>409</v>
      </c>
      <c r="C229" s="63" t="s">
        <v>251</v>
      </c>
      <c r="D229" s="72">
        <f>_xlfn.IFNA(SUM('Stata dataset (real)'!E229:K229, 'Stata dataset (real)'!AB229, 'Stata dataset (real)'!AD229),"")</f>
        <v>11.814597393251239</v>
      </c>
      <c r="E229" s="72">
        <f>_xlfn.IFNA('Stata dataset (real)'!F229+'Stata dataset (real)'!G229, "")</f>
        <v>4.0944362705901165</v>
      </c>
      <c r="F229" s="72">
        <f t="shared" si="13"/>
        <v>7.7201611226611222</v>
      </c>
      <c r="G229" s="72">
        <f>_xlfn.IFNA(SUM('Stata dataset (real)'!E229:K229, 'Stata dataset (real)'!AC229, 'Stata dataset (real)'!AD229), "")</f>
        <v>11.823966171389005</v>
      </c>
      <c r="H229" s="72">
        <f t="shared" si="14"/>
        <v>7.7295299007988882</v>
      </c>
      <c r="I229" s="72">
        <f>_xlfn.IFNA(SUM('Stata dataset (real)'!O229:T229), "")</f>
        <v>489.95500000000004</v>
      </c>
      <c r="J229" s="72">
        <f>_xlfn.IFNA(SUM('Stata dataset (real)'!R229, 'Stata dataset (real)'!S229, 'Stata dataset (real)'!T229)/'Interface real'!$I229, "")</f>
        <v>0.51058362502678811</v>
      </c>
      <c r="K229" s="72">
        <f>_xlfn.IFNA(SUM('Stata dataset (real)'!Q229, 'Stata dataset (real)'!T229)/$I229, "")</f>
        <v>0</v>
      </c>
      <c r="L229" s="72">
        <f>_xlfn.IFNA('Stata dataset (real)'!AA229*1000/ 'Interface real'!I229,  "")</f>
        <v>208.58646073599093</v>
      </c>
      <c r="M229" s="72">
        <f>_xlfn.IFNA('Stata dataset (real)'!U229, "")</f>
        <v>21.665935456226201</v>
      </c>
      <c r="N229" s="72">
        <f>_xlfn.IFNA('Stata dataset (real)'!Z229, "")</f>
        <v>11.679174644895863</v>
      </c>
      <c r="O229" s="72">
        <f>IF('Interface real'!C229 = "2019-20", 1, 0)</f>
        <v>0</v>
      </c>
      <c r="P229" s="72">
        <f t="shared" si="15"/>
        <v>0</v>
      </c>
    </row>
    <row r="230" spans="1:16" x14ac:dyDescent="0.4">
      <c r="A230" s="63" t="str">
        <f t="shared" si="12"/>
        <v>BRL19</v>
      </c>
      <c r="B230" s="63" t="s">
        <v>409</v>
      </c>
      <c r="C230" s="63" t="s">
        <v>253</v>
      </c>
      <c r="D230" s="72">
        <f>_xlfn.IFNA(SUM('Stata dataset (real)'!E230:K230, 'Stata dataset (real)'!AB230, 'Stata dataset (real)'!AD230),"")</f>
        <v>13.577742326965236</v>
      </c>
      <c r="E230" s="72">
        <f>_xlfn.IFNA('Stata dataset (real)'!F230+'Stata dataset (real)'!G230, "")</f>
        <v>5.054226432821797</v>
      </c>
      <c r="F230" s="72">
        <f t="shared" si="13"/>
        <v>8.5235158941434399</v>
      </c>
      <c r="G230" s="72">
        <f>_xlfn.IFNA(SUM('Stata dataset (real)'!E230:K230, 'Stata dataset (real)'!AC230, 'Stata dataset (real)'!AD230), "")</f>
        <v>13.545298382351307</v>
      </c>
      <c r="H230" s="72">
        <f t="shared" si="14"/>
        <v>8.4910719495295091</v>
      </c>
      <c r="I230" s="72">
        <f>_xlfn.IFNA(SUM('Stata dataset (real)'!O230:T230), "")</f>
        <v>493.83199999999999</v>
      </c>
      <c r="J230" s="72">
        <f>_xlfn.IFNA(SUM('Stata dataset (real)'!R230, 'Stata dataset (real)'!S230, 'Stata dataset (real)'!T230)/'Interface real'!$I230, "")</f>
        <v>0.54551750392846154</v>
      </c>
      <c r="K230" s="72">
        <f>_xlfn.IFNA(SUM('Stata dataset (real)'!Q230, 'Stata dataset (real)'!T230)/$I230, "")</f>
        <v>0</v>
      </c>
      <c r="L230" s="72">
        <f>_xlfn.IFNA('Stata dataset (real)'!AA230*1000/ 'Interface real'!I230,  "")</f>
        <v>212.29294378142151</v>
      </c>
      <c r="M230" s="72">
        <f>_xlfn.IFNA('Stata dataset (real)'!U230, "")</f>
        <v>20.861419071217039</v>
      </c>
      <c r="N230" s="72">
        <f>_xlfn.IFNA('Stata dataset (real)'!Z230, "")</f>
        <v>11.233251302433837</v>
      </c>
      <c r="O230" s="72">
        <f>IF('Interface real'!C230 = "2019-20", 1, 0)</f>
        <v>0</v>
      </c>
      <c r="P230" s="72">
        <f t="shared" si="15"/>
        <v>0</v>
      </c>
    </row>
    <row r="231" spans="1:16" x14ac:dyDescent="0.4">
      <c r="A231" s="63" t="str">
        <f t="shared" si="12"/>
        <v>BRL20</v>
      </c>
      <c r="B231" s="63" t="s">
        <v>409</v>
      </c>
      <c r="C231" s="63" t="s">
        <v>255</v>
      </c>
      <c r="D231" s="72">
        <f>_xlfn.IFNA(SUM('Stata dataset (real)'!E231:K231, 'Stata dataset (real)'!AB231, 'Stata dataset (real)'!AD231),"")</f>
        <v>15.330284112194938</v>
      </c>
      <c r="E231" s="72">
        <f>_xlfn.IFNA('Stata dataset (real)'!F231+'Stata dataset (real)'!G231, "")</f>
        <v>5.6666044345215196</v>
      </c>
      <c r="F231" s="72">
        <f t="shared" si="13"/>
        <v>9.663679677673418</v>
      </c>
      <c r="G231" s="72">
        <f>_xlfn.IFNA(SUM('Stata dataset (real)'!E231:K231, 'Stata dataset (real)'!AC231, 'Stata dataset (real)'!AD231), "")</f>
        <v>15.223029173869502</v>
      </c>
      <c r="H231" s="72">
        <f t="shared" si="14"/>
        <v>9.5564247393479818</v>
      </c>
      <c r="I231" s="72">
        <f>_xlfn.IFNA(SUM('Stata dataset (real)'!O231:T231), "")</f>
        <v>497.238</v>
      </c>
      <c r="J231" s="72">
        <f>_xlfn.IFNA(SUM('Stata dataset (real)'!R231, 'Stata dataset (real)'!S231, 'Stata dataset (real)'!T231)/'Interface real'!$I231, "")</f>
        <v>0.5761285340219372</v>
      </c>
      <c r="K231" s="72">
        <f>_xlfn.IFNA(SUM('Stata dataset (real)'!Q231, 'Stata dataset (real)'!T231)/$I231, "")</f>
        <v>0</v>
      </c>
      <c r="L231" s="72">
        <f>_xlfn.IFNA('Stata dataset (real)'!AA231*1000/ 'Interface real'!I231,  "")</f>
        <v>215.31086385447585</v>
      </c>
      <c r="M231" s="72">
        <f>_xlfn.IFNA('Stata dataset (real)'!U231, "")</f>
        <v>20.174417205732627</v>
      </c>
      <c r="N231" s="72">
        <f>_xlfn.IFNA('Stata dataset (real)'!Z231, "")</f>
        <v>10.777668096352944</v>
      </c>
      <c r="O231" s="72">
        <f>IF('Interface real'!C231 = "2019-20", 1, 0)</f>
        <v>1</v>
      </c>
      <c r="P231" s="72">
        <f t="shared" si="15"/>
        <v>0</v>
      </c>
    </row>
    <row r="232" spans="1:16" x14ac:dyDescent="0.4">
      <c r="A232" s="63" t="str">
        <f t="shared" si="12"/>
        <v>BRL21</v>
      </c>
      <c r="B232" s="63" t="s">
        <v>409</v>
      </c>
      <c r="C232" s="63" t="s">
        <v>257</v>
      </c>
      <c r="D232" s="72">
        <f>_xlfn.IFNA(SUM('Stata dataset (real)'!E232:K232, 'Stata dataset (real)'!AB232, 'Stata dataset (real)'!AD232),"")</f>
        <v>14.277832811425949</v>
      </c>
      <c r="E232" s="72">
        <f>_xlfn.IFNA('Stata dataset (real)'!F232+'Stata dataset (real)'!G232, "")</f>
        <v>6.0805682425723653</v>
      </c>
      <c r="F232" s="72">
        <f t="shared" si="13"/>
        <v>8.1972645688535835</v>
      </c>
      <c r="G232" s="72">
        <f>_xlfn.IFNA(SUM('Stata dataset (real)'!E232:K232, 'Stata dataset (real)'!AC232, 'Stata dataset (real)'!AD232), "")</f>
        <v>14.349932860260511</v>
      </c>
      <c r="H232" s="72">
        <f t="shared" si="14"/>
        <v>8.2693646176881455</v>
      </c>
      <c r="I232" s="72">
        <f>_xlfn.IFNA(SUM('Stata dataset (real)'!O232:T232), "")</f>
        <v>503.154</v>
      </c>
      <c r="J232" s="72">
        <f>_xlfn.IFNA(SUM('Stata dataset (real)'!R232, 'Stata dataset (real)'!S232, 'Stata dataset (real)'!T232)/'Interface real'!$I232, "")</f>
        <v>0.59464497946950634</v>
      </c>
      <c r="K232" s="72">
        <f>_xlfn.IFNA(SUM('Stata dataset (real)'!Q232, 'Stata dataset (real)'!T232)/$I232, "")</f>
        <v>0</v>
      </c>
      <c r="L232" s="72">
        <f>_xlfn.IFNA('Stata dataset (real)'!AA232*1000/ 'Interface real'!I232,  "")</f>
        <v>213.18695653914546</v>
      </c>
      <c r="M232" s="72">
        <f>_xlfn.IFNA('Stata dataset (real)'!U232, "")</f>
        <v>19.968092817112087</v>
      </c>
      <c r="N232" s="72">
        <f>_xlfn.IFNA('Stata dataset (real)'!Z232, "")</f>
        <v>10.777668096352944</v>
      </c>
      <c r="O232" s="72">
        <f>IF('Interface real'!C232 = "2019-20", 1, 0)</f>
        <v>0</v>
      </c>
      <c r="P232" s="72">
        <f t="shared" si="15"/>
        <v>1</v>
      </c>
    </row>
    <row r="233" spans="1:16" x14ac:dyDescent="0.4">
      <c r="A233" s="63" t="str">
        <f t="shared" si="12"/>
        <v>BRL22</v>
      </c>
      <c r="B233" s="63" t="s">
        <v>409</v>
      </c>
      <c r="C233" s="63" t="s">
        <v>259</v>
      </c>
      <c r="D233" s="72">
        <f>_xlfn.IFNA(SUM('Stata dataset (real)'!E233:K233, 'Stata dataset (real)'!AB233, 'Stata dataset (real)'!AD233),"")</f>
        <v>10.050729335494326</v>
      </c>
      <c r="E233" s="72">
        <f>_xlfn.IFNA('Stata dataset (real)'!F233+'Stata dataset (real)'!G233, "")</f>
        <v>3.436174672167378</v>
      </c>
      <c r="F233" s="72">
        <f t="shared" si="13"/>
        <v>6.6145546633269481</v>
      </c>
      <c r="G233" s="72">
        <f>_xlfn.IFNA(SUM('Stata dataset (real)'!E233:K233, 'Stata dataset (real)'!AC233, 'Stata dataset (real)'!AD233), "")</f>
        <v>10.113748043273235</v>
      </c>
      <c r="H233" s="72">
        <f t="shared" si="14"/>
        <v>6.6775733711058569</v>
      </c>
      <c r="I233" s="72">
        <f>_xlfn.IFNA(SUM('Stata dataset (real)'!O233:T233), "")</f>
        <v>508.29700000000003</v>
      </c>
      <c r="J233" s="72">
        <f>_xlfn.IFNA(SUM('Stata dataset (real)'!R233, 'Stata dataset (real)'!S233, 'Stata dataset (real)'!T233)/'Interface real'!$I233, "")</f>
        <v>0.61353303285284</v>
      </c>
      <c r="K233" s="72">
        <f>_xlfn.IFNA(SUM('Stata dataset (real)'!Q233, 'Stata dataset (real)'!T233)/$I233, "")</f>
        <v>0</v>
      </c>
      <c r="L233" s="72">
        <f>_xlfn.IFNA('Stata dataset (real)'!AA233*1000/ 'Interface real'!I233,  "")</f>
        <v>205.95089058568473</v>
      </c>
      <c r="M233" s="72">
        <f>_xlfn.IFNA('Stata dataset (real)'!U233, "")</f>
        <v>18.130038132960955</v>
      </c>
      <c r="N233" s="72">
        <f>_xlfn.IFNA('Stata dataset (real)'!Z233, "")</f>
        <v>10.777668096352944</v>
      </c>
      <c r="O233" s="72">
        <f>IF('Interface real'!C233 = "2019-20", 1, 0)</f>
        <v>0</v>
      </c>
      <c r="P233" s="72">
        <f t="shared" si="15"/>
        <v>0</v>
      </c>
    </row>
    <row r="234" spans="1:16" x14ac:dyDescent="0.4">
      <c r="A234" s="63" t="str">
        <f t="shared" si="12"/>
        <v>BRL23</v>
      </c>
      <c r="B234" s="63" t="s">
        <v>409</v>
      </c>
      <c r="C234" s="63" t="s">
        <v>261</v>
      </c>
      <c r="D234" s="72">
        <f>_xlfn.IFNA(SUM('Stata dataset (real)'!E234:K234, 'Stata dataset (real)'!AB234, 'Stata dataset (real)'!AD234),"")</f>
        <v>10.797000000000001</v>
      </c>
      <c r="E234" s="72">
        <f>_xlfn.IFNA('Stata dataset (real)'!F234+'Stata dataset (real)'!G234, "")</f>
        <v>4.2170000000000005</v>
      </c>
      <c r="F234" s="72">
        <f t="shared" si="13"/>
        <v>6.58</v>
      </c>
      <c r="G234" s="72">
        <f>_xlfn.IFNA(SUM('Stata dataset (real)'!E234:K234, 'Stata dataset (real)'!AC234, 'Stata dataset (real)'!AD234), "")</f>
        <v>10.816935383636364</v>
      </c>
      <c r="H234" s="72">
        <f t="shared" si="14"/>
        <v>6.5999353836363639</v>
      </c>
      <c r="I234" s="72">
        <f>_xlfn.IFNA(SUM('Stata dataset (real)'!O234:T234), "")</f>
        <v>513.06500000000005</v>
      </c>
      <c r="J234" s="72">
        <f>_xlfn.IFNA(SUM('Stata dataset (real)'!R234, 'Stata dataset (real)'!S234, 'Stata dataset (real)'!T234)/'Interface real'!$I234, "")</f>
        <v>0.63657236412540319</v>
      </c>
      <c r="K234" s="72">
        <f>_xlfn.IFNA(SUM('Stata dataset (real)'!Q234, 'Stata dataset (real)'!T234)/$I234, "")</f>
        <v>0</v>
      </c>
      <c r="L234" s="72">
        <f>_xlfn.IFNA('Stata dataset (real)'!AA234*1000/ 'Interface real'!I234,  "")</f>
        <v>198.38616939374151</v>
      </c>
      <c r="M234" s="72">
        <f>_xlfn.IFNA('Stata dataset (real)'!U234, "")</f>
        <v>19.174739428327733</v>
      </c>
      <c r="N234" s="72">
        <f>_xlfn.IFNA('Stata dataset (real)'!Z234, "")</f>
        <v>10.777668096352944</v>
      </c>
      <c r="O234" s="72">
        <f>IF('Interface real'!C234 = "2019-20", 1, 0)</f>
        <v>0</v>
      </c>
      <c r="P234" s="72">
        <f t="shared" si="15"/>
        <v>0</v>
      </c>
    </row>
    <row r="235" spans="1:16" x14ac:dyDescent="0.4">
      <c r="A235" s="63" t="str">
        <f t="shared" si="12"/>
        <v>BRL24</v>
      </c>
      <c r="B235" s="63" t="s">
        <v>409</v>
      </c>
      <c r="C235" s="160" t="s">
        <v>263</v>
      </c>
      <c r="D235" s="72">
        <f>_xlfn.IFNA(SUM('Stata dataset (real)'!E235:K235, 'Stata dataset (real)'!AB235, 'Stata dataset (real)'!AD235),"")</f>
        <v>9.6961633726899379</v>
      </c>
      <c r="E235" s="72">
        <f>_xlfn.IFNA('Stata dataset (real)'!F235+'Stata dataset (real)'!G235, "")</f>
        <v>4.2559278747433265</v>
      </c>
      <c r="F235" s="72">
        <f t="shared" si="13"/>
        <v>5.4402354979466114</v>
      </c>
      <c r="G235" s="72">
        <f>_xlfn.IFNA(SUM('Stata dataset (real)'!E235:K235, 'Stata dataset (real)'!AC235, 'Stata dataset (real)'!AD235), "")</f>
        <v>9.7586335946734408</v>
      </c>
      <c r="H235" s="72">
        <f t="shared" si="14"/>
        <v>5.5027057199301144</v>
      </c>
      <c r="I235" s="72">
        <f>_xlfn.IFNA(SUM('Stata dataset (real)'!O235:T235), "")</f>
        <v>517.38599999999997</v>
      </c>
      <c r="J235" s="72">
        <f>_xlfn.IFNA(SUM('Stata dataset (real)'!R235, 'Stata dataset (real)'!S235, 'Stata dataset (real)'!T235)/'Interface real'!$I235, "")</f>
        <v>0.66270444117158189</v>
      </c>
      <c r="K235" s="72">
        <f>_xlfn.IFNA(SUM('Stata dataset (real)'!Q235, 'Stata dataset (real)'!T235)/$I235, "")</f>
        <v>0</v>
      </c>
      <c r="L235" s="72">
        <f>_xlfn.IFNA('Stata dataset (real)'!AA235*1000/ 'Interface real'!I235,  "")</f>
        <v>201.15004406113019</v>
      </c>
      <c r="M235" s="72">
        <f>_xlfn.IFNA('Stata dataset (real)'!U235, "")</f>
        <v>19.02403540011732</v>
      </c>
      <c r="N235" s="72">
        <f>_xlfn.IFNA('Stata dataset (real)'!Z235, "")</f>
        <v>10.777668096352944</v>
      </c>
      <c r="O235" s="72">
        <f>IF('Interface real'!C235 = "2019-20", 1, 0)</f>
        <v>0</v>
      </c>
      <c r="P235" s="72">
        <f t="shared" si="15"/>
        <v>0</v>
      </c>
    </row>
    <row r="236" spans="1:16" x14ac:dyDescent="0.4">
      <c r="A236" s="63" t="str">
        <f t="shared" si="12"/>
        <v>BRL25</v>
      </c>
      <c r="B236" s="63" t="s">
        <v>409</v>
      </c>
      <c r="C236" s="160" t="s">
        <v>516</v>
      </c>
      <c r="D236" s="72">
        <f>_xlfn.IFNA(SUM('Stata dataset (real)'!E236:K236, 'Stata dataset (real)'!AB236, 'Stata dataset (real)'!AD236),"")</f>
        <v>11.138860312761491</v>
      </c>
      <c r="E236" s="72">
        <f>_xlfn.IFNA('Stata dataset (real)'!F236+'Stata dataset (real)'!G236, "")</f>
        <v>5.4768343732864677</v>
      </c>
      <c r="F236" s="72">
        <f t="shared" si="13"/>
        <v>5.662025939475023</v>
      </c>
      <c r="G236" s="72">
        <f>_xlfn.IFNA(SUM('Stata dataset (real)'!E236:K236, 'Stata dataset (real)'!AC236, 'Stata dataset (real)'!AD236), "")</f>
        <v>10.98986031276149</v>
      </c>
      <c r="H236" s="72">
        <f t="shared" si="14"/>
        <v>5.5130259394750221</v>
      </c>
      <c r="I236" s="72">
        <f>_xlfn.IFNA(SUM('Stata dataset (real)'!O236:T236), "")</f>
        <v>520.09158845839636</v>
      </c>
      <c r="J236" s="72">
        <f>_xlfn.IFNA(SUM('Stata dataset (real)'!R236, 'Stata dataset (real)'!S236, 'Stata dataset (real)'!T236)/'Interface real'!$I236, "")</f>
        <v>0.73156345621312757</v>
      </c>
      <c r="K236" s="72">
        <f>_xlfn.IFNA(SUM('Stata dataset (real)'!Q236, 'Stata dataset (real)'!T236)/$I236, "")</f>
        <v>0</v>
      </c>
      <c r="L236" s="72">
        <f>_xlfn.IFNA('Stata dataset (real)'!AA236*1000/ 'Interface real'!I236,  "")</f>
        <v>0</v>
      </c>
      <c r="M236" s="72" t="str">
        <f>_xlfn.IFNA('Stata dataset (real)'!U236, "")</f>
        <v/>
      </c>
      <c r="N236" s="72" t="str">
        <f>_xlfn.IFNA('Stata dataset (real)'!Z236, "")</f>
        <v/>
      </c>
      <c r="O236" s="72">
        <f>IF('Interface real'!C236 = "2019-20", 1, 0)</f>
        <v>0</v>
      </c>
      <c r="P236" s="72">
        <f t="shared" si="15"/>
        <v>0</v>
      </c>
    </row>
    <row r="237" spans="1:16" x14ac:dyDescent="0.4">
      <c r="A237" s="63" t="str">
        <f t="shared" si="12"/>
        <v>BRL26</v>
      </c>
      <c r="B237" s="63" t="s">
        <v>409</v>
      </c>
      <c r="C237" s="160" t="s">
        <v>518</v>
      </c>
      <c r="D237" s="72">
        <f>_xlfn.IFNA(SUM('Stata dataset (real)'!E237:K237, 'Stata dataset (real)'!AB237, 'Stata dataset (real)'!AD237),"")</f>
        <v>12.641561828283452</v>
      </c>
      <c r="E237" s="72">
        <f>_xlfn.IFNA('Stata dataset (real)'!F237+'Stata dataset (real)'!G237, "")</f>
        <v>6.2300255513122949</v>
      </c>
      <c r="F237" s="72">
        <f t="shared" si="13"/>
        <v>6.411536276971157</v>
      </c>
      <c r="G237" s="72">
        <f>_xlfn.IFNA(SUM('Stata dataset (real)'!E237:K237, 'Stata dataset (real)'!AC237, 'Stata dataset (real)'!AD237), "")</f>
        <v>12.535561828283452</v>
      </c>
      <c r="H237" s="72">
        <f t="shared" si="14"/>
        <v>6.3055362769711572</v>
      </c>
      <c r="I237" s="72">
        <f>_xlfn.IFNA(SUM('Stata dataset (real)'!O237:T237), "")</f>
        <v>521.21455648409597</v>
      </c>
      <c r="J237" s="72">
        <f>_xlfn.IFNA(SUM('Stata dataset (real)'!R237, 'Stata dataset (real)'!S237, 'Stata dataset (real)'!T237)/'Interface real'!$I237, "")</f>
        <v>0.7477803433371546</v>
      </c>
      <c r="K237" s="72">
        <f>_xlfn.IFNA(SUM('Stata dataset (real)'!Q237, 'Stata dataset (real)'!T237)/$I237, "")</f>
        <v>0</v>
      </c>
      <c r="L237" s="72">
        <f>_xlfn.IFNA('Stata dataset (real)'!AA237*1000/ 'Interface real'!I237,  "")</f>
        <v>0</v>
      </c>
      <c r="M237" s="72" t="str">
        <f>_xlfn.IFNA('Stata dataset (real)'!U237, "")</f>
        <v/>
      </c>
      <c r="N237" s="72" t="str">
        <f>_xlfn.IFNA('Stata dataset (real)'!Z237, "")</f>
        <v/>
      </c>
      <c r="O237" s="72">
        <f>IF('Interface real'!C237 = "2019-20", 1, 0)</f>
        <v>0</v>
      </c>
      <c r="P237" s="72">
        <f t="shared" si="15"/>
        <v>0</v>
      </c>
    </row>
    <row r="238" spans="1:16" x14ac:dyDescent="0.4">
      <c r="A238" s="63" t="str">
        <f t="shared" si="12"/>
        <v>BRL27</v>
      </c>
      <c r="B238" s="63" t="s">
        <v>409</v>
      </c>
      <c r="C238" s="160" t="s">
        <v>519</v>
      </c>
      <c r="D238" s="72">
        <f>_xlfn.IFNA(SUM('Stata dataset (real)'!E238:K238, 'Stata dataset (real)'!AB238, 'Stata dataset (real)'!AD238),"")</f>
        <v>13.137039900775083</v>
      </c>
      <c r="E238" s="72">
        <f>_xlfn.IFNA('Stata dataset (real)'!F238+'Stata dataset (real)'!G238, "")</f>
        <v>6.3063230605359211</v>
      </c>
      <c r="F238" s="72">
        <f t="shared" si="13"/>
        <v>6.8307168402391616</v>
      </c>
      <c r="G238" s="72">
        <f>_xlfn.IFNA(SUM('Stata dataset (real)'!E238:K238, 'Stata dataset (real)'!AC238, 'Stata dataset (real)'!AD238), "")</f>
        <v>13.076039900775083</v>
      </c>
      <c r="H238" s="72">
        <f t="shared" si="14"/>
        <v>6.7697168402391616</v>
      </c>
      <c r="I238" s="72">
        <f>_xlfn.IFNA(SUM('Stata dataset (real)'!O238:T238), "")</f>
        <v>522.91828874986186</v>
      </c>
      <c r="J238" s="72">
        <f>_xlfn.IFNA(SUM('Stata dataset (real)'!R238, 'Stata dataset (real)'!S238, 'Stata dataset (real)'!T238)/'Interface real'!$I238, "")</f>
        <v>0.76350360771371184</v>
      </c>
      <c r="K238" s="72">
        <f>_xlfn.IFNA(SUM('Stata dataset (real)'!Q238, 'Stata dataset (real)'!T238)/$I238, "")</f>
        <v>0</v>
      </c>
      <c r="L238" s="72">
        <f>_xlfn.IFNA('Stata dataset (real)'!AA238*1000/ 'Interface real'!I238,  "")</f>
        <v>0</v>
      </c>
      <c r="M238" s="72" t="str">
        <f>_xlfn.IFNA('Stata dataset (real)'!U238, "")</f>
        <v/>
      </c>
      <c r="N238" s="72" t="str">
        <f>_xlfn.IFNA('Stata dataset (real)'!Z238, "")</f>
        <v/>
      </c>
      <c r="O238" s="72">
        <f>IF('Interface real'!C238 = "2019-20", 1, 0)</f>
        <v>0</v>
      </c>
      <c r="P238" s="72">
        <f t="shared" si="15"/>
        <v>0</v>
      </c>
    </row>
    <row r="239" spans="1:16" x14ac:dyDescent="0.4">
      <c r="A239" s="63" t="str">
        <f t="shared" si="12"/>
        <v>BRL28</v>
      </c>
      <c r="B239" s="63" t="s">
        <v>409</v>
      </c>
      <c r="C239" s="160" t="s">
        <v>520</v>
      </c>
      <c r="D239" s="72">
        <f>_xlfn.IFNA(SUM('Stata dataset (real)'!E239:K239, 'Stata dataset (real)'!AB239, 'Stata dataset (real)'!AD239),"")</f>
        <v>13.59442311078142</v>
      </c>
      <c r="E239" s="72">
        <f>_xlfn.IFNA('Stata dataset (real)'!F239+'Stata dataset (real)'!G239, "")</f>
        <v>6.470097193173074</v>
      </c>
      <c r="F239" s="72">
        <f t="shared" si="13"/>
        <v>7.1243259176083464</v>
      </c>
      <c r="G239" s="72">
        <f>_xlfn.IFNA(SUM('Stata dataset (real)'!E239:K239, 'Stata dataset (real)'!AC239, 'Stata dataset (real)'!AD239), "")</f>
        <v>13.539423110781421</v>
      </c>
      <c r="H239" s="72">
        <f t="shared" si="14"/>
        <v>7.0693259176083467</v>
      </c>
      <c r="I239" s="72">
        <f>_xlfn.IFNA(SUM('Stata dataset (real)'!O239:T239), "")</f>
        <v>525.04299439873807</v>
      </c>
      <c r="J239" s="72">
        <f>_xlfn.IFNA(SUM('Stata dataset (real)'!R239, 'Stata dataset (real)'!S239, 'Stata dataset (real)'!T239)/'Interface real'!$I239, "")</f>
        <v>0.77864861423048182</v>
      </c>
      <c r="K239" s="72">
        <f>_xlfn.IFNA(SUM('Stata dataset (real)'!Q239, 'Stata dataset (real)'!T239)/$I239, "")</f>
        <v>0</v>
      </c>
      <c r="L239" s="72">
        <f>_xlfn.IFNA('Stata dataset (real)'!AA239*1000/ 'Interface real'!I239,  "")</f>
        <v>0</v>
      </c>
      <c r="M239" s="72" t="str">
        <f>_xlfn.IFNA('Stata dataset (real)'!U239, "")</f>
        <v/>
      </c>
      <c r="N239" s="72" t="str">
        <f>_xlfn.IFNA('Stata dataset (real)'!Z239, "")</f>
        <v/>
      </c>
      <c r="O239" s="72">
        <f>IF('Interface real'!C239 = "2019-20", 1, 0)</f>
        <v>0</v>
      </c>
      <c r="P239" s="72">
        <f t="shared" si="15"/>
        <v>0</v>
      </c>
    </row>
    <row r="240" spans="1:16" x14ac:dyDescent="0.4">
      <c r="A240" s="63" t="str">
        <f t="shared" si="12"/>
        <v>BRL29</v>
      </c>
      <c r="B240" s="63" t="s">
        <v>409</v>
      </c>
      <c r="C240" s="160" t="s">
        <v>521</v>
      </c>
      <c r="D240" s="72">
        <f>_xlfn.IFNA(SUM('Stata dataset (real)'!E240:K240, 'Stata dataset (real)'!AB240, 'Stata dataset (real)'!AD240),"")</f>
        <v>13.845527712827286</v>
      </c>
      <c r="E240" s="72">
        <f>_xlfn.IFNA('Stata dataset (real)'!F240+'Stata dataset (real)'!G240, "")</f>
        <v>6.7115899566753709</v>
      </c>
      <c r="F240" s="72">
        <f t="shared" si="13"/>
        <v>7.1339377561519148</v>
      </c>
      <c r="G240" s="72">
        <f>_xlfn.IFNA(SUM('Stata dataset (real)'!E240:K240, 'Stata dataset (real)'!AC240, 'Stata dataset (real)'!AD240), "")</f>
        <v>13.838527712827286</v>
      </c>
      <c r="H240" s="72">
        <f t="shared" si="14"/>
        <v>7.1269377561519152</v>
      </c>
      <c r="I240" s="72">
        <f>_xlfn.IFNA(SUM('Stata dataset (real)'!O240:T240), "")</f>
        <v>527.6365776016878</v>
      </c>
      <c r="J240" s="72">
        <f>_xlfn.IFNA(SUM('Stata dataset (real)'!R240, 'Stata dataset (real)'!S240, 'Stata dataset (real)'!T240)/'Interface real'!$I240, "")</f>
        <v>0.79323348260354032</v>
      </c>
      <c r="K240" s="72">
        <f>_xlfn.IFNA(SUM('Stata dataset (real)'!Q240, 'Stata dataset (real)'!T240)/$I240, "")</f>
        <v>0</v>
      </c>
      <c r="L240" s="72">
        <f>_xlfn.IFNA('Stata dataset (real)'!AA240*1000/ 'Interface real'!I240,  "")</f>
        <v>0</v>
      </c>
      <c r="M240" s="72" t="str">
        <f>_xlfn.IFNA('Stata dataset (real)'!U240, "")</f>
        <v/>
      </c>
      <c r="N240" s="72" t="str">
        <f>_xlfn.IFNA('Stata dataset (real)'!Z240, "")</f>
        <v/>
      </c>
      <c r="O240" s="72">
        <f>IF('Interface real'!C240 = "2019-20", 1, 0)</f>
        <v>0</v>
      </c>
      <c r="P240" s="72">
        <f t="shared" si="15"/>
        <v>0</v>
      </c>
    </row>
    <row r="241" spans="1:16" x14ac:dyDescent="0.4">
      <c r="A241" s="63" t="str">
        <f t="shared" si="12"/>
        <v>BRL30</v>
      </c>
      <c r="B241" s="63" t="s">
        <v>409</v>
      </c>
      <c r="C241" s="160" t="s">
        <v>522</v>
      </c>
      <c r="D241" s="72">
        <f>_xlfn.IFNA(SUM('Stata dataset (real)'!E241:K241, 'Stata dataset (real)'!AB241, 'Stata dataset (real)'!AD241),"")</f>
        <v>14.09468735505933</v>
      </c>
      <c r="E241" s="72">
        <f>_xlfn.IFNA('Stata dataset (real)'!F241+'Stata dataset (real)'!G241, "")</f>
        <v>6.9445185946584278</v>
      </c>
      <c r="F241" s="72">
        <f t="shared" si="13"/>
        <v>7.1501687604009021</v>
      </c>
      <c r="G241" s="72">
        <f>_xlfn.IFNA(SUM('Stata dataset (real)'!E241:K241, 'Stata dataset (real)'!AC241, 'Stata dataset (real)'!AD241), "")</f>
        <v>14.08768735505933</v>
      </c>
      <c r="H241" s="72">
        <f t="shared" si="14"/>
        <v>7.1431687604009024</v>
      </c>
      <c r="I241" s="72">
        <f>_xlfn.IFNA(SUM('Stata dataset (real)'!O241:T241), "")</f>
        <v>529.49760696623343</v>
      </c>
      <c r="J241" s="72">
        <f>_xlfn.IFNA(SUM('Stata dataset (real)'!R241, 'Stata dataset (real)'!S241, 'Stata dataset (real)'!T241)/'Interface real'!$I241, "")</f>
        <v>0.80681762179756833</v>
      </c>
      <c r="K241" s="72">
        <f>_xlfn.IFNA(SUM('Stata dataset (real)'!Q241, 'Stata dataset (real)'!T241)/$I241, "")</f>
        <v>0</v>
      </c>
      <c r="L241" s="72">
        <f>_xlfn.IFNA('Stata dataset (real)'!AA241*1000/ 'Interface real'!I241,  "")</f>
        <v>0</v>
      </c>
      <c r="M241" s="72" t="str">
        <f>_xlfn.IFNA('Stata dataset (real)'!U241, "")</f>
        <v/>
      </c>
      <c r="N241" s="72" t="str">
        <f>_xlfn.IFNA('Stata dataset (real)'!Z241, "")</f>
        <v/>
      </c>
      <c r="O241" s="72">
        <f>IF('Interface real'!C241 = "2019-20", 1, 0)</f>
        <v>0</v>
      </c>
      <c r="P241" s="72">
        <f t="shared" si="15"/>
        <v>0</v>
      </c>
    </row>
    <row r="242" spans="1:16" x14ac:dyDescent="0.4">
      <c r="A242" s="63" t="str">
        <f t="shared" ref="A242:A302" si="16">B242&amp;RIGHT(C242,2)</f>
        <v>BWH14</v>
      </c>
      <c r="B242" s="63" t="s">
        <v>421</v>
      </c>
      <c r="C242" s="63" t="s">
        <v>243</v>
      </c>
      <c r="D242" s="72">
        <f>_xlfn.IFNA(SUM('Stata dataset (real)'!E242:K242, 'Stata dataset (real)'!AB242, 'Stata dataset (real)'!AD242),"")</f>
        <v>5.0917330600241533</v>
      </c>
      <c r="E242" s="72">
        <f>_xlfn.IFNA('Stata dataset (real)'!F242+'Stata dataset (real)'!G242, "")</f>
        <v>0.95338573360378609</v>
      </c>
      <c r="F242" s="72">
        <f t="shared" si="13"/>
        <v>4.1383473264203676</v>
      </c>
      <c r="G242" s="72">
        <f>_xlfn.IFNA(SUM('Stata dataset (real)'!E242:K242, 'Stata dataset (real)'!AC242, 'Stata dataset (real)'!AD242), "")</f>
        <v>5.0373771903496865</v>
      </c>
      <c r="H242" s="72">
        <f t="shared" si="14"/>
        <v>4.0839914567459008</v>
      </c>
      <c r="I242" s="72">
        <f>_xlfn.IFNA(SUM('Stata dataset (real)'!O242:T242), "")</f>
        <v>185.911</v>
      </c>
      <c r="J242" s="72">
        <f>_xlfn.IFNA(SUM('Stata dataset (real)'!R242, 'Stata dataset (real)'!S242, 'Stata dataset (real)'!T242)/'Interface real'!$I242, "")</f>
        <v>0.64133913539274168</v>
      </c>
      <c r="K242" s="72">
        <f>_xlfn.IFNA(SUM('Stata dataset (real)'!Q242, 'Stata dataset (real)'!T242)/$I242, "")</f>
        <v>0</v>
      </c>
      <c r="L242" s="72">
        <f>_xlfn.IFNA('Stata dataset (real)'!AA242*1000/ 'Interface real'!I242,  "")</f>
        <v>199.02897630481795</v>
      </c>
      <c r="M242" s="72">
        <f>_xlfn.IFNA('Stata dataset (real)'!U242, "")</f>
        <v>21.076714239731544</v>
      </c>
      <c r="N242" s="72">
        <f>_xlfn.IFNA('Stata dataset (real)'!Z242, "")</f>
        <v>10.630604154214938</v>
      </c>
      <c r="O242" s="72">
        <f>IF('Interface real'!C242 = "2019-20", 1, 0)</f>
        <v>0</v>
      </c>
      <c r="P242" s="72">
        <f t="shared" si="15"/>
        <v>0</v>
      </c>
    </row>
    <row r="243" spans="1:16" x14ac:dyDescent="0.4">
      <c r="A243" s="63" t="str">
        <f t="shared" si="16"/>
        <v>BWH15</v>
      </c>
      <c r="B243" s="63" t="s">
        <v>421</v>
      </c>
      <c r="C243" s="63" t="s">
        <v>245</v>
      </c>
      <c r="D243" s="72">
        <f>_xlfn.IFNA(SUM('Stata dataset (real)'!E243:K243, 'Stata dataset (real)'!AB243, 'Stata dataset (real)'!AD243),"")</f>
        <v>5.2119419381841769</v>
      </c>
      <c r="E243" s="72">
        <f>_xlfn.IFNA('Stata dataset (real)'!F243+'Stata dataset (real)'!G243, "")</f>
        <v>1.0487381967076126</v>
      </c>
      <c r="F243" s="72">
        <f t="shared" si="13"/>
        <v>4.1632037414765648</v>
      </c>
      <c r="G243" s="72">
        <f>_xlfn.IFNA(SUM('Stata dataset (real)'!E243:K243, 'Stata dataset (real)'!AC243, 'Stata dataset (real)'!AD243), "")</f>
        <v>5.186596633760967</v>
      </c>
      <c r="H243" s="72">
        <f t="shared" si="14"/>
        <v>4.1378584370533549</v>
      </c>
      <c r="I243" s="72">
        <f>_xlfn.IFNA(SUM('Stata dataset (real)'!O243:T243), "")</f>
        <v>186.52</v>
      </c>
      <c r="J243" s="72">
        <f>_xlfn.IFNA(SUM('Stata dataset (real)'!R243, 'Stata dataset (real)'!S243, 'Stata dataset (real)'!T243)/'Interface real'!$I243, "")</f>
        <v>0.65907141325327046</v>
      </c>
      <c r="K243" s="72">
        <f>_xlfn.IFNA(SUM('Stata dataset (real)'!Q243, 'Stata dataset (real)'!T243)/$I243, "")</f>
        <v>0</v>
      </c>
      <c r="L243" s="72">
        <f>_xlfn.IFNA('Stata dataset (real)'!AA243*1000/ 'Interface real'!I243,  "")</f>
        <v>199.80661651386262</v>
      </c>
      <c r="M243" s="72">
        <f>_xlfn.IFNA('Stata dataset (real)'!U243, "")</f>
        <v>20.979842564330788</v>
      </c>
      <c r="N243" s="72">
        <f>_xlfn.IFNA('Stata dataset (real)'!Z243, "")</f>
        <v>10.639002051862924</v>
      </c>
      <c r="O243" s="72">
        <f>IF('Interface real'!C243 = "2019-20", 1, 0)</f>
        <v>0</v>
      </c>
      <c r="P243" s="72">
        <f t="shared" si="15"/>
        <v>0</v>
      </c>
    </row>
    <row r="244" spans="1:16" x14ac:dyDescent="0.4">
      <c r="A244" s="63" t="str">
        <f t="shared" si="16"/>
        <v>BWH16</v>
      </c>
      <c r="B244" s="63" t="s">
        <v>421</v>
      </c>
      <c r="C244" s="63" t="s">
        <v>247</v>
      </c>
      <c r="D244" s="72">
        <f>_xlfn.IFNA(SUM('Stata dataset (real)'!E244:K244, 'Stata dataset (real)'!AB244, 'Stata dataset (real)'!AD244),"")</f>
        <v>5.5272009990180235</v>
      </c>
      <c r="E244" s="72">
        <f>_xlfn.IFNA('Stata dataset (real)'!F244+'Stata dataset (real)'!G244, "")</f>
        <v>0.91145008319467535</v>
      </c>
      <c r="F244" s="72">
        <f t="shared" si="13"/>
        <v>4.6157509158233481</v>
      </c>
      <c r="G244" s="72">
        <f>_xlfn.IFNA(SUM('Stata dataset (real)'!E244:K244, 'Stata dataset (real)'!AC244, 'Stata dataset (real)'!AD244), "")</f>
        <v>5.6059402592527032</v>
      </c>
      <c r="H244" s="72">
        <f t="shared" si="14"/>
        <v>4.6944901760580278</v>
      </c>
      <c r="I244" s="72">
        <f>_xlfn.IFNA(SUM('Stata dataset (real)'!O244:T244), "")</f>
        <v>186.82</v>
      </c>
      <c r="J244" s="72">
        <f>_xlfn.IFNA(SUM('Stata dataset (real)'!R244, 'Stata dataset (real)'!S244, 'Stata dataset (real)'!T244)/'Interface real'!$I244, "")</f>
        <v>0.68145808799914365</v>
      </c>
      <c r="K244" s="72">
        <f>_xlfn.IFNA(SUM('Stata dataset (real)'!Q244, 'Stata dataset (real)'!T244)/$I244, "")</f>
        <v>0</v>
      </c>
      <c r="L244" s="72">
        <f>_xlfn.IFNA('Stata dataset (real)'!AA244*1000/ 'Interface real'!I244,  "")</f>
        <v>166.02909391103324</v>
      </c>
      <c r="M244" s="72">
        <f>_xlfn.IFNA('Stata dataset (real)'!U244, "")</f>
        <v>20.658603744011309</v>
      </c>
      <c r="N244" s="72">
        <f>_xlfn.IFNA('Stata dataset (real)'!Z244, "")</f>
        <v>10.647746615730686</v>
      </c>
      <c r="O244" s="72">
        <f>IF('Interface real'!C244 = "2019-20", 1, 0)</f>
        <v>0</v>
      </c>
      <c r="P244" s="72">
        <f t="shared" si="15"/>
        <v>0</v>
      </c>
    </row>
    <row r="245" spans="1:16" x14ac:dyDescent="0.4">
      <c r="A245" s="63" t="str">
        <f t="shared" si="16"/>
        <v>DVW14</v>
      </c>
      <c r="B245" s="63" t="s">
        <v>445</v>
      </c>
      <c r="C245" s="63" t="s">
        <v>243</v>
      </c>
      <c r="D245" s="72">
        <f>_xlfn.IFNA(SUM('Stata dataset (real)'!E245:K245, 'Stata dataset (real)'!AB245, 'Stata dataset (real)'!AD245),"")</f>
        <v>3.0733075860741255</v>
      </c>
      <c r="E245" s="72">
        <f>_xlfn.IFNA('Stata dataset (real)'!F245+'Stata dataset (real)'!G245, "")</f>
        <v>0.74623647734956045</v>
      </c>
      <c r="F245" s="72">
        <f t="shared" si="13"/>
        <v>2.327071108724565</v>
      </c>
      <c r="G245" s="72">
        <f>_xlfn.IFNA(SUM('Stata dataset (real)'!E245:K245, 'Stata dataset (real)'!AC245, 'Stata dataset (real)'!AD245), "")</f>
        <v>3.2234896999100044</v>
      </c>
      <c r="H245" s="72">
        <f t="shared" si="14"/>
        <v>2.477253222560444</v>
      </c>
      <c r="I245" s="72">
        <f>_xlfn.IFNA(SUM('Stata dataset (real)'!O245:T245), "")</f>
        <v>113.51900000000001</v>
      </c>
      <c r="J245" s="72">
        <f>_xlfn.IFNA(SUM('Stata dataset (real)'!R245, 'Stata dataset (real)'!S245, 'Stata dataset (real)'!T245)/'Interface real'!$I245, "")</f>
        <v>0.56037315339282412</v>
      </c>
      <c r="K245" s="72">
        <f>_xlfn.IFNA(SUM('Stata dataset (real)'!Q245, 'Stata dataset (real)'!T245)/$I245, "")</f>
        <v>0</v>
      </c>
      <c r="L245" s="72">
        <f>_xlfn.IFNA('Stata dataset (real)'!AA245*1000/ 'Interface real'!I245,  "")</f>
        <v>184.87599324765537</v>
      </c>
      <c r="M245" s="72">
        <f>_xlfn.IFNA('Stata dataset (real)'!U245, "")</f>
        <v>24.539542995664377</v>
      </c>
      <c r="N245" s="72">
        <f>_xlfn.IFNA('Stata dataset (real)'!Z245, "")</f>
        <v>14.430611491062834</v>
      </c>
      <c r="O245" s="72">
        <f>IF('Interface real'!C245 = "2019-20", 1, 0)</f>
        <v>0</v>
      </c>
      <c r="P245" s="72">
        <f t="shared" si="15"/>
        <v>0</v>
      </c>
    </row>
    <row r="246" spans="1:16" x14ac:dyDescent="0.4">
      <c r="A246" s="63" t="str">
        <f t="shared" si="16"/>
        <v>DVW15</v>
      </c>
      <c r="B246" s="63" t="s">
        <v>445</v>
      </c>
      <c r="C246" s="63" t="s">
        <v>245</v>
      </c>
      <c r="D246" s="72">
        <f>_xlfn.IFNA(SUM('Stata dataset (real)'!E246:K246, 'Stata dataset (real)'!AB246, 'Stata dataset (real)'!AD246),"")</f>
        <v>4.3128457525504009</v>
      </c>
      <c r="E246" s="72">
        <f>_xlfn.IFNA('Stata dataset (real)'!F246+'Stata dataset (real)'!G246, "")</f>
        <v>1.4830391911088827</v>
      </c>
      <c r="F246" s="72">
        <f t="shared" si="13"/>
        <v>2.8298065614415182</v>
      </c>
      <c r="G246" s="72">
        <f>_xlfn.IFNA(SUM('Stata dataset (real)'!E246:K246, 'Stata dataset (real)'!AC246, 'Stata dataset (real)'!AD246), "")</f>
        <v>4.40490035146055</v>
      </c>
      <c r="H246" s="72">
        <f t="shared" si="14"/>
        <v>2.9218611603516673</v>
      </c>
      <c r="I246" s="72">
        <f>_xlfn.IFNA(SUM('Stata dataset (real)'!O246:T246), "")</f>
        <v>113.598</v>
      </c>
      <c r="J246" s="72">
        <f>_xlfn.IFNA(SUM('Stata dataset (real)'!R246, 'Stata dataset (real)'!S246, 'Stata dataset (real)'!T246)/'Interface real'!$I246, "")</f>
        <v>0.57842567650838927</v>
      </c>
      <c r="K246" s="72">
        <f>_xlfn.IFNA(SUM('Stata dataset (real)'!Q246, 'Stata dataset (real)'!T246)/$I246, "")</f>
        <v>0</v>
      </c>
      <c r="L246" s="72">
        <f>_xlfn.IFNA('Stata dataset (real)'!AA246*1000/ 'Interface real'!I246,  "")</f>
        <v>187.73047703251467</v>
      </c>
      <c r="M246" s="72">
        <f>_xlfn.IFNA('Stata dataset (real)'!U246, "")</f>
        <v>24.879998547820634</v>
      </c>
      <c r="N246" s="72">
        <f>_xlfn.IFNA('Stata dataset (real)'!Z246, "")</f>
        <v>14.303117836057183</v>
      </c>
      <c r="O246" s="72">
        <f>IF('Interface real'!C246 = "2019-20", 1, 0)</f>
        <v>0</v>
      </c>
      <c r="P246" s="72">
        <f t="shared" si="15"/>
        <v>0</v>
      </c>
    </row>
    <row r="247" spans="1:16" x14ac:dyDescent="0.4">
      <c r="A247" s="63" t="str">
        <f t="shared" si="16"/>
        <v>DVW16</v>
      </c>
      <c r="B247" s="63" t="s">
        <v>445</v>
      </c>
      <c r="C247" s="63" t="s">
        <v>247</v>
      </c>
      <c r="D247" s="72">
        <f>_xlfn.IFNA(SUM('Stata dataset (real)'!E247:K247, 'Stata dataset (real)'!AB247, 'Stata dataset (real)'!AD247),"")</f>
        <v>3.1074377209620145</v>
      </c>
      <c r="E247" s="72">
        <f>_xlfn.IFNA('Stata dataset (real)'!F247+'Stata dataset (real)'!G247, "")</f>
        <v>0.82477347423439162</v>
      </c>
      <c r="F247" s="72">
        <f t="shared" si="13"/>
        <v>2.2826642467276228</v>
      </c>
      <c r="G247" s="72">
        <f>_xlfn.IFNA(SUM('Stata dataset (real)'!E247:K247, 'Stata dataset (real)'!AC247, 'Stata dataset (real)'!AD247), "")</f>
        <v>3.1450087377932228</v>
      </c>
      <c r="H247" s="72">
        <f t="shared" si="14"/>
        <v>2.320235263558831</v>
      </c>
      <c r="I247" s="72">
        <f>_xlfn.IFNA(SUM('Stata dataset (real)'!O247:T247), "")</f>
        <v>114.163</v>
      </c>
      <c r="J247" s="72">
        <f>_xlfn.IFNA(SUM('Stata dataset (real)'!R247, 'Stata dataset (real)'!S247, 'Stata dataset (real)'!T247)/'Interface real'!$I247, "")</f>
        <v>0.58502316862731352</v>
      </c>
      <c r="K247" s="72">
        <f>_xlfn.IFNA(SUM('Stata dataset (real)'!Q247, 'Stata dataset (real)'!T247)/$I247, "")</f>
        <v>0</v>
      </c>
      <c r="L247" s="72">
        <f>_xlfn.IFNA('Stata dataset (real)'!AA247*1000/ 'Interface real'!I247,  "")</f>
        <v>172.52512271526174</v>
      </c>
      <c r="M247" s="72">
        <f>_xlfn.IFNA('Stata dataset (real)'!U247, "")</f>
        <v>24.738658842131205</v>
      </c>
      <c r="N247" s="72">
        <f>_xlfn.IFNA('Stata dataset (real)'!Z247, "")</f>
        <v>13.771657851149365</v>
      </c>
      <c r="O247" s="72">
        <f>IF('Interface real'!C247 = "2019-20", 1, 0)</f>
        <v>0</v>
      </c>
      <c r="P247" s="72">
        <f t="shared" si="15"/>
        <v>0</v>
      </c>
    </row>
    <row r="248" spans="1:16" x14ac:dyDescent="0.4">
      <c r="A248" s="63" t="str">
        <f t="shared" si="16"/>
        <v>DVW17</v>
      </c>
      <c r="B248" s="63" t="s">
        <v>445</v>
      </c>
      <c r="C248" s="63" t="s">
        <v>249</v>
      </c>
      <c r="D248" s="72">
        <f>_xlfn.IFNA(SUM('Stata dataset (real)'!E248:K248, 'Stata dataset (real)'!AB248, 'Stata dataset (real)'!AD248),"")</f>
        <v>2.4619623536394055</v>
      </c>
      <c r="E248" s="72">
        <f>_xlfn.IFNA('Stata dataset (real)'!F248+'Stata dataset (real)'!G248, "")</f>
        <v>0.52468157570783747</v>
      </c>
      <c r="F248" s="72">
        <f t="shared" ref="F248:F308" si="17">$D248-$E248</f>
        <v>1.9372807779315679</v>
      </c>
      <c r="G248" s="72">
        <f>_xlfn.IFNA(SUM('Stata dataset (real)'!E248:K248, 'Stata dataset (real)'!AC248, 'Stata dataset (real)'!AD248), "")</f>
        <v>2.4410084630547808</v>
      </c>
      <c r="H248" s="72">
        <f t="shared" si="14"/>
        <v>1.9163268873469432</v>
      </c>
      <c r="I248" s="72">
        <f>_xlfn.IFNA(SUM('Stata dataset (real)'!O248:T248), "")</f>
        <v>115.25</v>
      </c>
      <c r="J248" s="72">
        <f>_xlfn.IFNA(SUM('Stata dataset (real)'!R248, 'Stata dataset (real)'!S248, 'Stata dataset (real)'!T248)/'Interface real'!$I248, "")</f>
        <v>0.59894143167028202</v>
      </c>
      <c r="K248" s="72">
        <f>_xlfn.IFNA(SUM('Stata dataset (real)'!Q248, 'Stata dataset (real)'!T248)/$I248, "")</f>
        <v>0</v>
      </c>
      <c r="L248" s="72">
        <f>_xlfn.IFNA('Stata dataset (real)'!AA248*1000/ 'Interface real'!I248,  "")</f>
        <v>177.26563633499097</v>
      </c>
      <c r="M248" s="72">
        <f>_xlfn.IFNA('Stata dataset (real)'!U248, "")</f>
        <v>24.265582718246357</v>
      </c>
      <c r="N248" s="72">
        <f>_xlfn.IFNA('Stata dataset (real)'!Z248, "")</f>
        <v>13.644529955259909</v>
      </c>
      <c r="O248" s="72">
        <f>IF('Interface real'!C248 = "2019-20", 1, 0)</f>
        <v>0</v>
      </c>
      <c r="P248" s="72">
        <f t="shared" si="15"/>
        <v>0</v>
      </c>
    </row>
    <row r="249" spans="1:16" x14ac:dyDescent="0.4">
      <c r="A249" s="63" t="str">
        <f t="shared" si="16"/>
        <v>DVW18</v>
      </c>
      <c r="B249" s="63" t="s">
        <v>445</v>
      </c>
      <c r="C249" s="63" t="s">
        <v>251</v>
      </c>
      <c r="D249" s="72">
        <f>_xlfn.IFNA(SUM('Stata dataset (real)'!E249:K249, 'Stata dataset (real)'!AB249, 'Stata dataset (real)'!AD249),"")</f>
        <v>2.770781374446825</v>
      </c>
      <c r="E249" s="72">
        <f>_xlfn.IFNA('Stata dataset (real)'!F249+'Stata dataset (real)'!G249, "")</f>
        <v>0.89255877178954102</v>
      </c>
      <c r="F249" s="72">
        <f t="shared" si="17"/>
        <v>1.8782226026572841</v>
      </c>
      <c r="G249" s="72">
        <f>_xlfn.IFNA(SUM('Stata dataset (real)'!E249:K249, 'Stata dataset (real)'!AC249, 'Stata dataset (real)'!AD249), "")</f>
        <v>2.8013286069111887</v>
      </c>
      <c r="H249" s="72">
        <f t="shared" si="14"/>
        <v>1.9087698351216478</v>
      </c>
      <c r="I249" s="72">
        <f>_xlfn.IFNA(SUM('Stata dataset (real)'!O249:T249), "")</f>
        <v>116.315</v>
      </c>
      <c r="J249" s="72">
        <f>_xlfn.IFNA(SUM('Stata dataset (real)'!R249, 'Stata dataset (real)'!S249, 'Stata dataset (real)'!T249)/'Interface real'!$I249, "")</f>
        <v>0.61497657223917812</v>
      </c>
      <c r="K249" s="72">
        <f>_xlfn.IFNA(SUM('Stata dataset (real)'!Q249, 'Stata dataset (real)'!T249)/$I249, "")</f>
        <v>0</v>
      </c>
      <c r="L249" s="72">
        <f>_xlfn.IFNA('Stata dataset (real)'!AA249*1000/ 'Interface real'!I249,  "")</f>
        <v>178.25974246371112</v>
      </c>
      <c r="M249" s="72">
        <f>_xlfn.IFNA('Stata dataset (real)'!U249, "")</f>
        <v>24.077895316213304</v>
      </c>
      <c r="N249" s="72">
        <f>_xlfn.IFNA('Stata dataset (real)'!Z249, "")</f>
        <v>13.518360280228258</v>
      </c>
      <c r="O249" s="72">
        <f>IF('Interface real'!C249 = "2019-20", 1, 0)</f>
        <v>0</v>
      </c>
      <c r="P249" s="72">
        <f t="shared" si="15"/>
        <v>0</v>
      </c>
    </row>
    <row r="250" spans="1:16" x14ac:dyDescent="0.4">
      <c r="A250" s="63" t="str">
        <f t="shared" si="16"/>
        <v>DVW19</v>
      </c>
      <c r="B250" s="63" t="s">
        <v>445</v>
      </c>
      <c r="C250" s="63" t="s">
        <v>253</v>
      </c>
      <c r="D250" s="72">
        <f>_xlfn.IFNA(SUM('Stata dataset (real)'!E250:K250, 'Stata dataset (real)'!AB250, 'Stata dataset (real)'!AD250),"")</f>
        <v>2.9218574987910491</v>
      </c>
      <c r="E250" s="72">
        <f>_xlfn.IFNA('Stata dataset (real)'!F250+'Stata dataset (real)'!G250, "")</f>
        <v>0.32253640776699022</v>
      </c>
      <c r="F250" s="72">
        <f t="shared" si="17"/>
        <v>2.5993210910240587</v>
      </c>
      <c r="G250" s="72">
        <f>_xlfn.IFNA(SUM('Stata dataset (real)'!E250:K250, 'Stata dataset (real)'!AC250, 'Stata dataset (real)'!AD250), "")</f>
        <v>2.6511969670966646</v>
      </c>
      <c r="H250" s="72">
        <f t="shared" si="14"/>
        <v>2.3286605593296743</v>
      </c>
      <c r="I250" s="72">
        <f>_xlfn.IFNA(SUM('Stata dataset (real)'!O250:T250), "")</f>
        <v>114.0303333333333</v>
      </c>
      <c r="J250" s="72">
        <f>_xlfn.IFNA(SUM('Stata dataset (real)'!R250, 'Stata dataset (real)'!S250, 'Stata dataset (real)'!T250)/'Interface real'!$I250, "")</f>
        <v>0.61915104460509063</v>
      </c>
      <c r="K250" s="72">
        <f>_xlfn.IFNA(SUM('Stata dataset (real)'!Q250, 'Stata dataset (real)'!T250)/$I250, "")</f>
        <v>0</v>
      </c>
      <c r="L250" s="72">
        <f>_xlfn.IFNA('Stata dataset (real)'!AA250*1000/ 'Interface real'!I250,  "")</f>
        <v>176.82775359973371</v>
      </c>
      <c r="M250" s="72">
        <f>_xlfn.IFNA('Stata dataset (real)'!U250, "")</f>
        <v>23.54662335185991</v>
      </c>
      <c r="N250" s="72">
        <f>_xlfn.IFNA('Stata dataset (real)'!Z250, "")</f>
        <v>13.274143886950593</v>
      </c>
      <c r="O250" s="72">
        <f>IF('Interface real'!C250 = "2019-20", 1, 0)</f>
        <v>0</v>
      </c>
      <c r="P250" s="72">
        <f t="shared" si="15"/>
        <v>0</v>
      </c>
    </row>
    <row r="251" spans="1:16" x14ac:dyDescent="0.4">
      <c r="A251" s="63" t="str">
        <f t="shared" si="16"/>
        <v>PRT14</v>
      </c>
      <c r="B251" s="63" t="s">
        <v>457</v>
      </c>
      <c r="C251" s="63" t="s">
        <v>243</v>
      </c>
      <c r="D251" s="72">
        <f>_xlfn.IFNA(SUM('Stata dataset (real)'!E251:K251, 'Stata dataset (real)'!AB251, 'Stata dataset (real)'!AD251),"")</f>
        <v>5.6441932893847175</v>
      </c>
      <c r="E251" s="72">
        <f>_xlfn.IFNA('Stata dataset (real)'!F251+'Stata dataset (real)'!G251, "")</f>
        <v>1.232912440838404</v>
      </c>
      <c r="F251" s="72">
        <f t="shared" si="17"/>
        <v>4.4112808485463137</v>
      </c>
      <c r="G251" s="72">
        <f>_xlfn.IFNA(SUM('Stata dataset (real)'!E251:K251, 'Stata dataset (real)'!AC251, 'Stata dataset (real)'!AD251), "")</f>
        <v>5.6106137823467925</v>
      </c>
      <c r="H251" s="72">
        <f t="shared" si="14"/>
        <v>4.3777013415083887</v>
      </c>
      <c r="I251" s="72">
        <f>_xlfn.IFNA(SUM('Stata dataset (real)'!O251:T251), "")</f>
        <v>284.161</v>
      </c>
      <c r="J251" s="72">
        <f>_xlfn.IFNA(SUM('Stata dataset (real)'!R251, 'Stata dataset (real)'!S251, 'Stata dataset (real)'!T251)/'Interface real'!$I251, "")</f>
        <v>0.23398355157815465</v>
      </c>
      <c r="K251" s="72">
        <f>_xlfn.IFNA(SUM('Stata dataset (real)'!Q251, 'Stata dataset (real)'!T251)/$I251, "")</f>
        <v>0</v>
      </c>
      <c r="L251" s="72">
        <f>_xlfn.IFNA('Stata dataset (real)'!AA251*1000/ 'Interface real'!I251,  "")</f>
        <v>119.89350791514222</v>
      </c>
      <c r="M251" s="72">
        <f>_xlfn.IFNA('Stata dataset (real)'!U251, "")</f>
        <v>26.859055413315911</v>
      </c>
      <c r="N251" s="72">
        <f>_xlfn.IFNA('Stata dataset (real)'!Z251, "")</f>
        <v>11.666179533803735</v>
      </c>
      <c r="O251" s="72">
        <f>IF('Interface real'!C251 = "2019-20", 1, 0)</f>
        <v>0</v>
      </c>
      <c r="P251" s="72">
        <f t="shared" si="15"/>
        <v>0</v>
      </c>
    </row>
    <row r="252" spans="1:16" x14ac:dyDescent="0.4">
      <c r="A252" s="63" t="str">
        <f t="shared" si="16"/>
        <v>PRT15</v>
      </c>
      <c r="B252" s="63" t="s">
        <v>457</v>
      </c>
      <c r="C252" s="63" t="s">
        <v>245</v>
      </c>
      <c r="D252" s="72">
        <f>_xlfn.IFNA(SUM('Stata dataset (real)'!E252:K252, 'Stata dataset (real)'!AB252, 'Stata dataset (real)'!AD252),"")</f>
        <v>5.9827429598061324</v>
      </c>
      <c r="E252" s="72">
        <f>_xlfn.IFNA('Stata dataset (real)'!F252+'Stata dataset (real)'!G252, "")</f>
        <v>1.8174016044121335</v>
      </c>
      <c r="F252" s="72">
        <f t="shared" si="17"/>
        <v>4.1653413553939984</v>
      </c>
      <c r="G252" s="72">
        <f>_xlfn.IFNA(SUM('Stata dataset (real)'!E252:K252, 'Stata dataset (real)'!AC252, 'Stata dataset (real)'!AD252), "")</f>
        <v>5.9532436928826993</v>
      </c>
      <c r="H252" s="72">
        <f t="shared" si="14"/>
        <v>4.1358420884705662</v>
      </c>
      <c r="I252" s="72">
        <f>_xlfn.IFNA(SUM('Stata dataset (real)'!O252:T252), "")</f>
        <v>285.77700000000004</v>
      </c>
      <c r="J252" s="72">
        <f>_xlfn.IFNA(SUM('Stata dataset (real)'!R252, 'Stata dataset (real)'!S252, 'Stata dataset (real)'!T252)/'Interface real'!$I252, "")</f>
        <v>0.25319742316561511</v>
      </c>
      <c r="K252" s="72">
        <f>_xlfn.IFNA(SUM('Stata dataset (real)'!Q252, 'Stata dataset (real)'!T252)/$I252, "")</f>
        <v>0</v>
      </c>
      <c r="L252" s="72">
        <f>_xlfn.IFNA('Stata dataset (real)'!AA252*1000/ 'Interface real'!I252,  "")</f>
        <v>121.91697930069662</v>
      </c>
      <c r="M252" s="72">
        <f>_xlfn.IFNA('Stata dataset (real)'!U252, "")</f>
        <v>26.584012639517823</v>
      </c>
      <c r="N252" s="72">
        <f>_xlfn.IFNA('Stata dataset (real)'!Z252, "")</f>
        <v>11.669433980140003</v>
      </c>
      <c r="O252" s="72">
        <f>IF('Interface real'!C252 = "2019-20", 1, 0)</f>
        <v>0</v>
      </c>
      <c r="P252" s="72">
        <f t="shared" si="15"/>
        <v>0</v>
      </c>
    </row>
    <row r="253" spans="1:16" x14ac:dyDescent="0.4">
      <c r="A253" s="63" t="str">
        <f t="shared" si="16"/>
        <v>PRT16</v>
      </c>
      <c r="B253" s="63" t="s">
        <v>457</v>
      </c>
      <c r="C253" s="63" t="s">
        <v>247</v>
      </c>
      <c r="D253" s="72">
        <f>_xlfn.IFNA(SUM('Stata dataset (real)'!E253:K253, 'Stata dataset (real)'!AB253, 'Stata dataset (real)'!AD253),"")</f>
        <v>5.9354808652246245</v>
      </c>
      <c r="E253" s="72">
        <f>_xlfn.IFNA('Stata dataset (real)'!F253+'Stata dataset (real)'!G253, "")</f>
        <v>1.5022957570715472</v>
      </c>
      <c r="F253" s="72">
        <f t="shared" si="17"/>
        <v>4.4331851081530775</v>
      </c>
      <c r="G253" s="72">
        <f>_xlfn.IFNA(SUM('Stata dataset (real)'!E253:K253, 'Stata dataset (real)'!AC253, 'Stata dataset (real)'!AD253), "")</f>
        <v>5.9036549311753124</v>
      </c>
      <c r="H253" s="72">
        <f t="shared" si="14"/>
        <v>4.4013591741037654</v>
      </c>
      <c r="I253" s="72">
        <f>_xlfn.IFNA(SUM('Stata dataset (real)'!O253:T253), "")</f>
        <v>288.66500000000002</v>
      </c>
      <c r="J253" s="72">
        <f>_xlfn.IFNA(SUM('Stata dataset (real)'!R253, 'Stata dataset (real)'!S253, 'Stata dataset (real)'!T253)/'Interface real'!$I253, "")</f>
        <v>0.27197270192091177</v>
      </c>
      <c r="K253" s="72">
        <f>_xlfn.IFNA(SUM('Stata dataset (real)'!Q253, 'Stata dataset (real)'!T253)/$I253, "")</f>
        <v>0</v>
      </c>
      <c r="L253" s="72">
        <f>_xlfn.IFNA('Stata dataset (real)'!AA253*1000/ 'Interface real'!I253,  "")</f>
        <v>122.37523342077374</v>
      </c>
      <c r="M253" s="72">
        <f>_xlfn.IFNA('Stata dataset (real)'!U253, "")</f>
        <v>26.147851294855446</v>
      </c>
      <c r="N253" s="72">
        <f>_xlfn.IFNA('Stata dataset (real)'!Z253, "")</f>
        <v>11.674932961106514</v>
      </c>
      <c r="O253" s="72">
        <f>IF('Interface real'!C253 = "2019-20", 1, 0)</f>
        <v>0</v>
      </c>
      <c r="P253" s="72">
        <f t="shared" si="15"/>
        <v>0</v>
      </c>
    </row>
    <row r="254" spans="1:16" x14ac:dyDescent="0.4">
      <c r="A254" s="63" t="str">
        <f t="shared" si="16"/>
        <v>PRT17</v>
      </c>
      <c r="B254" s="63" t="s">
        <v>457</v>
      </c>
      <c r="C254" s="63" t="s">
        <v>249</v>
      </c>
      <c r="D254" s="72">
        <f>_xlfn.IFNA(SUM('Stata dataset (real)'!E254:K254, 'Stata dataset (real)'!AB254, 'Stata dataset (real)'!AD254),"")</f>
        <v>5.2359101354123911</v>
      </c>
      <c r="E254" s="72">
        <f>_xlfn.IFNA('Stata dataset (real)'!F254+'Stata dataset (real)'!G254, "")</f>
        <v>0.86033237587197364</v>
      </c>
      <c r="F254" s="72">
        <f t="shared" si="17"/>
        <v>4.3755777595404179</v>
      </c>
      <c r="G254" s="72">
        <f>_xlfn.IFNA(SUM('Stata dataset (real)'!E254:K254, 'Stata dataset (real)'!AC254, 'Stata dataset (real)'!AD254), "")</f>
        <v>5.2384437646883271</v>
      </c>
      <c r="H254" s="72">
        <f t="shared" si="14"/>
        <v>4.3781113888163539</v>
      </c>
      <c r="I254" s="72">
        <f>_xlfn.IFNA(SUM('Stata dataset (real)'!O254:T254), "")</f>
        <v>291.40899999999999</v>
      </c>
      <c r="J254" s="72">
        <f>_xlfn.IFNA(SUM('Stata dataset (real)'!R254, 'Stata dataset (real)'!S254, 'Stata dataset (real)'!T254)/'Interface real'!$I254, "")</f>
        <v>0.28898215223277252</v>
      </c>
      <c r="K254" s="72">
        <f>_xlfn.IFNA(SUM('Stata dataset (real)'!Q254, 'Stata dataset (real)'!T254)/$I254, "")</f>
        <v>0</v>
      </c>
      <c r="L254" s="72">
        <f>_xlfn.IFNA('Stata dataset (real)'!AA254*1000/ 'Interface real'!I254,  "")</f>
        <v>123.53584521895036</v>
      </c>
      <c r="M254" s="72">
        <f>_xlfn.IFNA('Stata dataset (real)'!U254, "")</f>
        <v>25.135724447196086</v>
      </c>
      <c r="N254" s="72">
        <f>_xlfn.IFNA('Stata dataset (real)'!Z254, "")</f>
        <v>11.272212031665994</v>
      </c>
      <c r="O254" s="72">
        <f>IF('Interface real'!C254 = "2019-20", 1, 0)</f>
        <v>0</v>
      </c>
      <c r="P254" s="72">
        <f t="shared" si="15"/>
        <v>0</v>
      </c>
    </row>
    <row r="255" spans="1:16" x14ac:dyDescent="0.4">
      <c r="A255" s="63" t="str">
        <f t="shared" si="16"/>
        <v>PRT18</v>
      </c>
      <c r="B255" s="63" t="s">
        <v>457</v>
      </c>
      <c r="C255" s="63" t="s">
        <v>251</v>
      </c>
      <c r="D255" s="72">
        <f>_xlfn.IFNA(SUM('Stata dataset (real)'!E255:K255, 'Stata dataset (real)'!AB255, 'Stata dataset (real)'!AD255),"")</f>
        <v>5.899624580201503</v>
      </c>
      <c r="E255" s="72">
        <f>_xlfn.IFNA('Stata dataset (real)'!F255+'Stata dataset (real)'!G255, "")</f>
        <v>1.2975159923236845</v>
      </c>
      <c r="F255" s="72">
        <f t="shared" si="17"/>
        <v>4.6021085878778187</v>
      </c>
      <c r="G255" s="72">
        <f>_xlfn.IFNA(SUM('Stata dataset (real)'!E255:K255, 'Stata dataset (real)'!AC255, 'Stata dataset (real)'!AD255), "")</f>
        <v>5.7013855167701317</v>
      </c>
      <c r="H255" s="72">
        <f t="shared" si="14"/>
        <v>4.4038695244464474</v>
      </c>
      <c r="I255" s="72">
        <f>_xlfn.IFNA(SUM('Stata dataset (real)'!O255:T255), "")</f>
        <v>293.45</v>
      </c>
      <c r="J255" s="72">
        <f>_xlfn.IFNA(SUM('Stata dataset (real)'!R255, 'Stata dataset (real)'!S255, 'Stata dataset (real)'!T255)/'Interface real'!$I255, "")</f>
        <v>0.30427670812744934</v>
      </c>
      <c r="K255" s="72">
        <f>_xlfn.IFNA(SUM('Stata dataset (real)'!Q255, 'Stata dataset (real)'!T255)/$I255, "")</f>
        <v>0</v>
      </c>
      <c r="L255" s="72">
        <f>_xlfn.IFNA('Stata dataset (real)'!AA255*1000/ 'Interface real'!I255,  "")</f>
        <v>120.20774107487871</v>
      </c>
      <c r="M255" s="72">
        <f>_xlfn.IFNA('Stata dataset (real)'!U255, "")</f>
        <v>25.118699617578635</v>
      </c>
      <c r="N255" s="72">
        <f>_xlfn.IFNA('Stata dataset (real)'!Z255, "")</f>
        <v>10.866162646482733</v>
      </c>
      <c r="O255" s="72">
        <f>IF('Interface real'!C255 = "2019-20", 1, 0)</f>
        <v>0</v>
      </c>
      <c r="P255" s="72">
        <f t="shared" si="15"/>
        <v>0</v>
      </c>
    </row>
    <row r="256" spans="1:16" x14ac:dyDescent="0.4">
      <c r="A256" s="63" t="str">
        <f t="shared" si="16"/>
        <v>PRT19</v>
      </c>
      <c r="B256" s="63" t="s">
        <v>457</v>
      </c>
      <c r="C256" s="63" t="s">
        <v>253</v>
      </c>
      <c r="D256" s="72">
        <f>_xlfn.IFNA(SUM('Stata dataset (real)'!E256:K256, 'Stata dataset (real)'!AB256, 'Stata dataset (real)'!AD256),"")</f>
        <v>5.3617342624491071</v>
      </c>
      <c r="E256" s="72">
        <f>_xlfn.IFNA('Stata dataset (real)'!F256+'Stata dataset (real)'!G256, "")</f>
        <v>0.70518712809270268</v>
      </c>
      <c r="F256" s="72">
        <f t="shared" si="17"/>
        <v>4.6565471343564049</v>
      </c>
      <c r="G256" s="72">
        <f>_xlfn.IFNA(SUM('Stata dataset (real)'!E256:K256, 'Stata dataset (real)'!AC256, 'Stata dataset (real)'!AD256), "")</f>
        <v>5.39420860262506</v>
      </c>
      <c r="H256" s="72">
        <f t="shared" si="14"/>
        <v>4.6890214745323568</v>
      </c>
      <c r="I256" s="72">
        <f>_xlfn.IFNA(SUM('Stata dataset (real)'!O256:T256), "")</f>
        <v>294.61400000000003</v>
      </c>
      <c r="J256" s="72">
        <f>_xlfn.IFNA(SUM('Stata dataset (real)'!R256, 'Stata dataset (real)'!S256, 'Stata dataset (real)'!T256)/'Interface real'!$I256, "")</f>
        <v>0.31548059494796576</v>
      </c>
      <c r="K256" s="72">
        <f>_xlfn.IFNA(SUM('Stata dataset (real)'!Q256, 'Stata dataset (real)'!T256)/$I256, "")</f>
        <v>0</v>
      </c>
      <c r="L256" s="72">
        <f>_xlfn.IFNA('Stata dataset (real)'!AA256*1000/ 'Interface real'!I256,  "")</f>
        <v>120.9590409912612</v>
      </c>
      <c r="M256" s="72">
        <f>_xlfn.IFNA('Stata dataset (real)'!U256, "")</f>
        <v>24.224364324706425</v>
      </c>
      <c r="N256" s="72">
        <f>_xlfn.IFNA('Stata dataset (real)'!Z256, "")</f>
        <v>10.459688655924952</v>
      </c>
      <c r="O256" s="72">
        <f>IF('Interface real'!C256 = "2019-20", 1, 0)</f>
        <v>0</v>
      </c>
      <c r="P256" s="72">
        <f t="shared" si="15"/>
        <v>0</v>
      </c>
    </row>
    <row r="257" spans="1:16" x14ac:dyDescent="0.4">
      <c r="A257" s="63" t="str">
        <f t="shared" si="16"/>
        <v>PRT20</v>
      </c>
      <c r="B257" s="63" t="s">
        <v>457</v>
      </c>
      <c r="C257" s="63" t="s">
        <v>255</v>
      </c>
      <c r="D257" s="72">
        <f>_xlfn.IFNA(SUM('Stata dataset (real)'!E257:K257, 'Stata dataset (real)'!AB257, 'Stata dataset (real)'!AD257),"")</f>
        <v>7.2352933251212592</v>
      </c>
      <c r="E257" s="72">
        <f>_xlfn.IFNA('Stata dataset (real)'!F257+'Stata dataset (real)'!G257, "")</f>
        <v>2.71337708830549</v>
      </c>
      <c r="F257" s="72">
        <f t="shared" si="17"/>
        <v>4.5219162368157697</v>
      </c>
      <c r="G257" s="72">
        <f>_xlfn.IFNA(SUM('Stata dataset (real)'!E257:K257, 'Stata dataset (real)'!AC257, 'Stata dataset (real)'!AD257), "")</f>
        <v>7.2638149413139814</v>
      </c>
      <c r="H257" s="72">
        <f t="shared" si="14"/>
        <v>4.550437853008491</v>
      </c>
      <c r="I257" s="72">
        <f>_xlfn.IFNA(SUM('Stata dataset (real)'!O257:T257), "")</f>
        <v>296.61199999999997</v>
      </c>
      <c r="J257" s="72">
        <f>_xlfn.IFNA(SUM('Stata dataset (real)'!R257, 'Stata dataset (real)'!S257, 'Stata dataset (real)'!T257)/'Interface real'!$I257, "")</f>
        <v>0.32487559505347052</v>
      </c>
      <c r="K257" s="72">
        <f>_xlfn.IFNA(SUM('Stata dataset (real)'!Q257, 'Stata dataset (real)'!T257)/$I257, "")</f>
        <v>0</v>
      </c>
      <c r="L257" s="72">
        <f>_xlfn.IFNA('Stata dataset (real)'!AA257*1000/ 'Interface real'!I257,  "")</f>
        <v>121.19147892673614</v>
      </c>
      <c r="M257" s="72">
        <f>_xlfn.IFNA('Stata dataset (real)'!U257, "")</f>
        <v>23.46074554319037</v>
      </c>
      <c r="N257" s="72">
        <f>_xlfn.IFNA('Stata dataset (real)'!Z257, "")</f>
        <v>10.049387522712809</v>
      </c>
      <c r="O257" s="72">
        <f>IF('Interface real'!C257 = "2019-20", 1, 0)</f>
        <v>1</v>
      </c>
      <c r="P257" s="72">
        <f t="shared" si="15"/>
        <v>0</v>
      </c>
    </row>
    <row r="258" spans="1:16" x14ac:dyDescent="0.4">
      <c r="A258" s="63" t="str">
        <f t="shared" si="16"/>
        <v>PRT21</v>
      </c>
      <c r="B258" s="63" t="s">
        <v>457</v>
      </c>
      <c r="C258" s="63" t="s">
        <v>257</v>
      </c>
      <c r="D258" s="72">
        <f>_xlfn.IFNA(SUM('Stata dataset (real)'!E258:K258, 'Stata dataset (real)'!AB258, 'Stata dataset (real)'!AD258),"")</f>
        <v>5.2212594516153663</v>
      </c>
      <c r="E258" s="72">
        <f>_xlfn.IFNA('Stata dataset (real)'!F258+'Stata dataset (real)'!G258, "")</f>
        <v>0.61572519666997616</v>
      </c>
      <c r="F258" s="72">
        <f t="shared" si="17"/>
        <v>4.6055342549453897</v>
      </c>
      <c r="G258" s="72">
        <f>_xlfn.IFNA(SUM('Stata dataset (real)'!E258:K258, 'Stata dataset (real)'!AC258, 'Stata dataset (real)'!AD258), "")</f>
        <v>5.1988079334550719</v>
      </c>
      <c r="H258" s="72">
        <f t="shared" si="14"/>
        <v>4.5830827367850961</v>
      </c>
      <c r="I258" s="72">
        <f>_xlfn.IFNA(SUM('Stata dataset (real)'!O258:T258), "")</f>
        <v>299.00600000000003</v>
      </c>
      <c r="J258" s="72">
        <f>_xlfn.IFNA(SUM('Stata dataset (real)'!R258, 'Stata dataset (real)'!S258, 'Stata dataset (real)'!T258)/'Interface real'!$I258, "")</f>
        <v>0.33282275272068118</v>
      </c>
      <c r="K258" s="72">
        <f>_xlfn.IFNA(SUM('Stata dataset (real)'!Q258, 'Stata dataset (real)'!T258)/$I258, "")</f>
        <v>0</v>
      </c>
      <c r="L258" s="72">
        <f>_xlfn.IFNA('Stata dataset (real)'!AA258*1000/ 'Interface real'!I258,  "")</f>
        <v>117.34652346636996</v>
      </c>
      <c r="M258" s="72">
        <f>_xlfn.IFNA('Stata dataset (real)'!U258, "")</f>
        <v>23.146912048691163</v>
      </c>
      <c r="N258" s="72">
        <f>_xlfn.IFNA('Stata dataset (real)'!Z258, "")</f>
        <v>10.049387522712809</v>
      </c>
      <c r="O258" s="72">
        <f>IF('Interface real'!C258 = "2019-20", 1, 0)</f>
        <v>0</v>
      </c>
      <c r="P258" s="72">
        <f t="shared" si="15"/>
        <v>1</v>
      </c>
    </row>
    <row r="259" spans="1:16" x14ac:dyDescent="0.4">
      <c r="A259" s="63" t="str">
        <f t="shared" si="16"/>
        <v>PRT22</v>
      </c>
      <c r="B259" s="63" t="s">
        <v>457</v>
      </c>
      <c r="C259" s="63" t="s">
        <v>259</v>
      </c>
      <c r="D259" s="72">
        <f>_xlfn.IFNA(SUM('Stata dataset (real)'!E259:K259, 'Stata dataset (real)'!AB259, 'Stata dataset (real)'!AD259),"")</f>
        <v>4.719709370856048</v>
      </c>
      <c r="E259" s="72">
        <f>_xlfn.IFNA('Stata dataset (real)'!F259+'Stata dataset (real)'!G259, "")</f>
        <v>0.36548106674524816</v>
      </c>
      <c r="F259" s="72">
        <f t="shared" si="17"/>
        <v>4.3542283041107996</v>
      </c>
      <c r="G259" s="72">
        <f>_xlfn.IFNA(SUM('Stata dataset (real)'!E259:K259, 'Stata dataset (real)'!AC259, 'Stata dataset (real)'!AD259), "")</f>
        <v>4.7339488929370317</v>
      </c>
      <c r="H259" s="72">
        <f t="shared" si="14"/>
        <v>4.3684678261917833</v>
      </c>
      <c r="I259" s="72">
        <f>_xlfn.IFNA(SUM('Stata dataset (real)'!O259:T259), "")</f>
        <v>300.72699999999998</v>
      </c>
      <c r="J259" s="72">
        <f>_xlfn.IFNA(SUM('Stata dataset (real)'!R259, 'Stata dataset (real)'!S259, 'Stata dataset (real)'!T259)/'Interface real'!$I259, "")</f>
        <v>0.33991626957340049</v>
      </c>
      <c r="K259" s="72">
        <f>_xlfn.IFNA(SUM('Stata dataset (real)'!Q259, 'Stata dataset (real)'!T259)/$I259, "")</f>
        <v>0</v>
      </c>
      <c r="L259" s="72">
        <f>_xlfn.IFNA('Stata dataset (real)'!AA259*1000/ 'Interface real'!I259,  "")</f>
        <v>112.15714353047798</v>
      </c>
      <c r="M259" s="72">
        <f>_xlfn.IFNA('Stata dataset (real)'!U259, "")</f>
        <v>21.223682582694416</v>
      </c>
      <c r="N259" s="72">
        <f>_xlfn.IFNA('Stata dataset (real)'!Z259, "")</f>
        <v>10.049387522712809</v>
      </c>
      <c r="O259" s="72">
        <f>IF('Interface real'!C259 = "2019-20", 1, 0)</f>
        <v>0</v>
      </c>
      <c r="P259" s="72">
        <f t="shared" si="15"/>
        <v>0</v>
      </c>
    </row>
    <row r="260" spans="1:16" x14ac:dyDescent="0.4">
      <c r="A260" s="63" t="str">
        <f t="shared" si="16"/>
        <v>PRT23</v>
      </c>
      <c r="B260" s="63" t="s">
        <v>457</v>
      </c>
      <c r="C260" s="63" t="s">
        <v>261</v>
      </c>
      <c r="D260" s="72">
        <f>_xlfn.IFNA(SUM('Stata dataset (real)'!E260:K260, 'Stata dataset (real)'!AB260, 'Stata dataset (real)'!AD260),"")</f>
        <v>5.9349999999999996</v>
      </c>
      <c r="E260" s="72">
        <f>_xlfn.IFNA('Stata dataset (real)'!F260+'Stata dataset (real)'!G260, "")</f>
        <v>1.288</v>
      </c>
      <c r="F260" s="72">
        <f t="shared" si="17"/>
        <v>4.6469999999999994</v>
      </c>
      <c r="G260" s="72">
        <f>_xlfn.IFNA(SUM('Stata dataset (real)'!E260:K260, 'Stata dataset (real)'!AC260, 'Stata dataset (real)'!AD260), "")</f>
        <v>6.0180909090909083</v>
      </c>
      <c r="H260" s="72">
        <f t="shared" si="14"/>
        <v>4.730090909090908</v>
      </c>
      <c r="I260" s="72">
        <f>_xlfn.IFNA(SUM('Stata dataset (real)'!O260:T260), "")</f>
        <v>302.125</v>
      </c>
      <c r="J260" s="72">
        <f>_xlfn.IFNA(SUM('Stata dataset (real)'!R260, 'Stata dataset (real)'!S260, 'Stata dataset (real)'!T260)/'Interface real'!$I260, "")</f>
        <v>0.35315846090194453</v>
      </c>
      <c r="K260" s="72">
        <f>_xlfn.IFNA(SUM('Stata dataset (real)'!Q260, 'Stata dataset (real)'!T260)/$I260, "")</f>
        <v>0</v>
      </c>
      <c r="L260" s="72">
        <f>_xlfn.IFNA('Stata dataset (real)'!AA260*1000/ 'Interface real'!I260,  "")</f>
        <v>109.02110053785685</v>
      </c>
      <c r="M260" s="72">
        <f>_xlfn.IFNA('Stata dataset (real)'!U260, "")</f>
        <v>22.49486956486728</v>
      </c>
      <c r="N260" s="72">
        <f>_xlfn.IFNA('Stata dataset (real)'!Z260, "")</f>
        <v>10.049387522712809</v>
      </c>
      <c r="O260" s="72">
        <f>IF('Interface real'!C260 = "2019-20", 1, 0)</f>
        <v>0</v>
      </c>
      <c r="P260" s="72">
        <f t="shared" si="15"/>
        <v>0</v>
      </c>
    </row>
    <row r="261" spans="1:16" x14ac:dyDescent="0.4">
      <c r="A261" s="63" t="str">
        <f t="shared" si="16"/>
        <v>PRT24</v>
      </c>
      <c r="B261" s="63" t="s">
        <v>457</v>
      </c>
      <c r="C261" s="160" t="s">
        <v>263</v>
      </c>
      <c r="D261" s="72">
        <f>_xlfn.IFNA(SUM('Stata dataset (real)'!E261:K261, 'Stata dataset (real)'!AB261, 'Stata dataset (real)'!AD261),"")</f>
        <v>5.085890657084188</v>
      </c>
      <c r="E261" s="72">
        <f>_xlfn.IFNA('Stata dataset (real)'!F261+'Stata dataset (real)'!G261, "")</f>
        <v>0.75795687885010254</v>
      </c>
      <c r="F261" s="72">
        <f t="shared" si="17"/>
        <v>4.327933778234085</v>
      </c>
      <c r="G261" s="72">
        <f>_xlfn.IFNA(SUM('Stata dataset (real)'!E261:K261, 'Stata dataset (real)'!AC261, 'Stata dataset (real)'!AD261), "")</f>
        <v>5.1930381976852704</v>
      </c>
      <c r="H261" s="72">
        <f t="shared" ref="H261:H318" si="18">G261-E261</f>
        <v>4.4350813188351683</v>
      </c>
      <c r="I261" s="72">
        <f>_xlfn.IFNA(SUM('Stata dataset (real)'!O261:T261), "")</f>
        <v>303.10399999999998</v>
      </c>
      <c r="J261" s="72">
        <f>_xlfn.IFNA(SUM('Stata dataset (real)'!R261, 'Stata dataset (real)'!S261, 'Stata dataset (real)'!T261)/'Interface real'!$I261, "")</f>
        <v>0.36926599451013514</v>
      </c>
      <c r="K261" s="72">
        <f>_xlfn.IFNA(SUM('Stata dataset (real)'!Q261, 'Stata dataset (real)'!T261)/$I261, "")</f>
        <v>0</v>
      </c>
      <c r="L261" s="72">
        <f>_xlfn.IFNA('Stata dataset (real)'!AA261*1000/ 'Interface real'!I261,  "")</f>
        <v>109.25025268839217</v>
      </c>
      <c r="M261" s="72">
        <f>_xlfn.IFNA('Stata dataset (real)'!U261, "")</f>
        <v>23.231664683834083</v>
      </c>
      <c r="N261" s="72">
        <f>_xlfn.IFNA('Stata dataset (real)'!Z261, "")</f>
        <v>10.049387522712809</v>
      </c>
      <c r="O261" s="72">
        <f>IF('Interface real'!C261 = "2019-20", 1, 0)</f>
        <v>0</v>
      </c>
      <c r="P261" s="72">
        <f t="shared" si="15"/>
        <v>0</v>
      </c>
    </row>
    <row r="262" spans="1:16" x14ac:dyDescent="0.4">
      <c r="A262" s="63" t="str">
        <f t="shared" si="16"/>
        <v>PRT25</v>
      </c>
      <c r="B262" s="63" t="s">
        <v>457</v>
      </c>
      <c r="C262" s="160" t="s">
        <v>516</v>
      </c>
      <c r="D262" s="72">
        <f>_xlfn.IFNA(SUM('Stata dataset (real)'!E262:K262, 'Stata dataset (real)'!AB262, 'Stata dataset (real)'!AD262),"")</f>
        <v>4.8529999999999998</v>
      </c>
      <c r="E262" s="72">
        <f>_xlfn.IFNA('Stata dataset (real)'!F262+'Stata dataset (real)'!G262, "")</f>
        <v>0.67</v>
      </c>
      <c r="F262" s="72">
        <f t="shared" si="17"/>
        <v>4.1829999999999998</v>
      </c>
      <c r="G262" s="72">
        <f>_xlfn.IFNA(SUM('Stata dataset (real)'!E262:K262, 'Stata dataset (real)'!AC262, 'Stata dataset (real)'!AD262), "")</f>
        <v>4.7809999999999997</v>
      </c>
      <c r="H262" s="72">
        <f t="shared" si="18"/>
        <v>4.1109999999999998</v>
      </c>
      <c r="I262" s="72">
        <f>_xlfn.IFNA(SUM('Stata dataset (real)'!O262:T262), "")</f>
        <v>308.22900000000004</v>
      </c>
      <c r="J262" s="72">
        <f>_xlfn.IFNA(SUM('Stata dataset (real)'!R262, 'Stata dataset (real)'!S262, 'Stata dataset (real)'!T262)/'Interface real'!$I262, "")</f>
        <v>0.3905602652573249</v>
      </c>
      <c r="K262" s="72">
        <f>_xlfn.IFNA(SUM('Stata dataset (real)'!Q262, 'Stata dataset (real)'!T262)/$I262, "")</f>
        <v>0</v>
      </c>
      <c r="L262" s="72">
        <f>_xlfn.IFNA('Stata dataset (real)'!AA262*1000/ 'Interface real'!I262,  "")</f>
        <v>107.55963909950069</v>
      </c>
      <c r="M262" s="72" t="str">
        <f>_xlfn.IFNA('Stata dataset (real)'!U262, "")</f>
        <v/>
      </c>
      <c r="N262" s="72" t="str">
        <f>_xlfn.IFNA('Stata dataset (real)'!Z262, "")</f>
        <v/>
      </c>
      <c r="O262" s="72">
        <f>IF('Interface real'!C262 = "2019-20", 1, 0)</f>
        <v>0</v>
      </c>
      <c r="P262" s="72">
        <f t="shared" ref="P262:P318" si="19">IF(C262 = "2020-21", 1, 0)</f>
        <v>0</v>
      </c>
    </row>
    <row r="263" spans="1:16" x14ac:dyDescent="0.4">
      <c r="A263" s="63" t="str">
        <f t="shared" si="16"/>
        <v>PRT26</v>
      </c>
      <c r="B263" s="63" t="s">
        <v>457</v>
      </c>
      <c r="C263" s="160" t="s">
        <v>518</v>
      </c>
      <c r="D263" s="72">
        <f>_xlfn.IFNA(SUM('Stata dataset (real)'!E263:K263, 'Stata dataset (real)'!AB263, 'Stata dataset (real)'!AD263),"")</f>
        <v>5.9589999999999996</v>
      </c>
      <c r="E263" s="72">
        <f>_xlfn.IFNA('Stata dataset (real)'!F263+'Stata dataset (real)'!G263, "")</f>
        <v>0.82899999999999996</v>
      </c>
      <c r="F263" s="72">
        <f t="shared" si="17"/>
        <v>5.13</v>
      </c>
      <c r="G263" s="72">
        <f>_xlfn.IFNA(SUM('Stata dataset (real)'!E263:K263, 'Stata dataset (real)'!AC263, 'Stata dataset (real)'!AD263), "")</f>
        <v>5.8869999999999996</v>
      </c>
      <c r="H263" s="72">
        <f t="shared" si="18"/>
        <v>5.0579999999999998</v>
      </c>
      <c r="I263" s="72">
        <f>_xlfn.IFNA(SUM('Stata dataset (real)'!O263:T263), "")</f>
        <v>311.27660000000003</v>
      </c>
      <c r="J263" s="72">
        <f>_xlfn.IFNA(SUM('Stata dataset (real)'!R263, 'Stata dataset (real)'!S263, 'Stata dataset (real)'!T263)/'Interface real'!$I263, "")</f>
        <v>0.40131381542974959</v>
      </c>
      <c r="K263" s="72">
        <f>_xlfn.IFNA(SUM('Stata dataset (real)'!Q263, 'Stata dataset (real)'!T263)/$I263, "")</f>
        <v>0</v>
      </c>
      <c r="L263" s="72">
        <f>_xlfn.IFNA('Stata dataset (real)'!AA263*1000/ 'Interface real'!I263,  "")</f>
        <v>128.2814063119425</v>
      </c>
      <c r="M263" s="72" t="str">
        <f>_xlfn.IFNA('Stata dataset (real)'!U263, "")</f>
        <v/>
      </c>
      <c r="N263" s="72" t="str">
        <f>_xlfn.IFNA('Stata dataset (real)'!Z263, "")</f>
        <v/>
      </c>
      <c r="O263" s="72">
        <f>IF('Interface real'!C263 = "2019-20", 1, 0)</f>
        <v>0</v>
      </c>
      <c r="P263" s="72">
        <f t="shared" si="19"/>
        <v>0</v>
      </c>
    </row>
    <row r="264" spans="1:16" x14ac:dyDescent="0.4">
      <c r="A264" s="63" t="str">
        <f t="shared" si="16"/>
        <v>PRT27</v>
      </c>
      <c r="B264" s="63" t="s">
        <v>457</v>
      </c>
      <c r="C264" s="160" t="s">
        <v>519</v>
      </c>
      <c r="D264" s="72">
        <f>_xlfn.IFNA(SUM('Stata dataset (real)'!E264:K264, 'Stata dataset (real)'!AB264, 'Stata dataset (real)'!AD264),"")</f>
        <v>6.048</v>
      </c>
      <c r="E264" s="72">
        <f>_xlfn.IFNA('Stata dataset (real)'!F264+'Stata dataset (real)'!G264, "")</f>
        <v>0.84200000000000008</v>
      </c>
      <c r="F264" s="72">
        <f t="shared" si="17"/>
        <v>5.2059999999999995</v>
      </c>
      <c r="G264" s="72">
        <f>_xlfn.IFNA(SUM('Stata dataset (real)'!E264:K264, 'Stata dataset (real)'!AC264, 'Stata dataset (real)'!AD264), "")</f>
        <v>5.9530000000000003</v>
      </c>
      <c r="H264" s="72">
        <f t="shared" si="18"/>
        <v>5.1110000000000007</v>
      </c>
      <c r="I264" s="72">
        <f>_xlfn.IFNA(SUM('Stata dataset (real)'!O264:T264), "")</f>
        <v>314.452</v>
      </c>
      <c r="J264" s="72">
        <f>_xlfn.IFNA(SUM('Stata dataset (real)'!R264, 'Stata dataset (real)'!S264, 'Stata dataset (real)'!T264)/'Interface real'!$I264, "")</f>
        <v>0.41655006169463071</v>
      </c>
      <c r="K264" s="72">
        <f>_xlfn.IFNA(SUM('Stata dataset (real)'!Q264, 'Stata dataset (real)'!T264)/$I264, "")</f>
        <v>0</v>
      </c>
      <c r="L264" s="72">
        <f>_xlfn.IFNA('Stata dataset (real)'!AA264*1000/ 'Interface real'!I264,  "")</f>
        <v>130.58590818312493</v>
      </c>
      <c r="M264" s="72" t="str">
        <f>_xlfn.IFNA('Stata dataset (real)'!U264, "")</f>
        <v/>
      </c>
      <c r="N264" s="72" t="str">
        <f>_xlfn.IFNA('Stata dataset (real)'!Z264, "")</f>
        <v/>
      </c>
      <c r="O264" s="72">
        <f>IF('Interface real'!C264 = "2019-20", 1, 0)</f>
        <v>0</v>
      </c>
      <c r="P264" s="72">
        <f t="shared" si="19"/>
        <v>0</v>
      </c>
    </row>
    <row r="265" spans="1:16" x14ac:dyDescent="0.4">
      <c r="A265" s="63" t="str">
        <f t="shared" si="16"/>
        <v>PRT28</v>
      </c>
      <c r="B265" s="63" t="s">
        <v>457</v>
      </c>
      <c r="C265" s="160" t="s">
        <v>520</v>
      </c>
      <c r="D265" s="72">
        <f>_xlfn.IFNA(SUM('Stata dataset (real)'!E265:K265, 'Stata dataset (real)'!AB265, 'Stata dataset (real)'!AD265),"")</f>
        <v>6.1290000000000013</v>
      </c>
      <c r="E265" s="72">
        <f>_xlfn.IFNA('Stata dataset (real)'!F265+'Stata dataset (real)'!G265, "")</f>
        <v>0.85600000000000009</v>
      </c>
      <c r="F265" s="72">
        <f t="shared" si="17"/>
        <v>5.2730000000000015</v>
      </c>
      <c r="G265" s="72">
        <f>_xlfn.IFNA(SUM('Stata dataset (real)'!E265:K265, 'Stata dataset (real)'!AC265, 'Stata dataset (real)'!AD265), "")</f>
        <v>6.0250000000000004</v>
      </c>
      <c r="H265" s="72">
        <f t="shared" si="18"/>
        <v>5.1690000000000005</v>
      </c>
      <c r="I265" s="72">
        <f>_xlfn.IFNA(SUM('Stata dataset (real)'!O265:T265), "")</f>
        <v>317.57299999999998</v>
      </c>
      <c r="J265" s="72">
        <f>_xlfn.IFNA(SUM('Stata dataset (real)'!R265, 'Stata dataset (real)'!S265, 'Stata dataset (real)'!T265)/'Interface real'!$I265, "")</f>
        <v>0.46545518668148744</v>
      </c>
      <c r="K265" s="72">
        <f>_xlfn.IFNA(SUM('Stata dataset (real)'!Q265, 'Stata dataset (real)'!T265)/$I265, "")</f>
        <v>0</v>
      </c>
      <c r="L265" s="72">
        <f>_xlfn.IFNA('Stata dataset (real)'!AA265*1000/ 'Interface real'!I265,  "")</f>
        <v>132.99304411898999</v>
      </c>
      <c r="M265" s="72" t="str">
        <f>_xlfn.IFNA('Stata dataset (real)'!U265, "")</f>
        <v/>
      </c>
      <c r="N265" s="72" t="str">
        <f>_xlfn.IFNA('Stata dataset (real)'!Z265, "")</f>
        <v/>
      </c>
      <c r="O265" s="72">
        <f>IF('Interface real'!C265 = "2019-20", 1, 0)</f>
        <v>0</v>
      </c>
      <c r="P265" s="72">
        <f t="shared" si="19"/>
        <v>0</v>
      </c>
    </row>
    <row r="266" spans="1:16" x14ac:dyDescent="0.4">
      <c r="A266" s="63" t="str">
        <f t="shared" si="16"/>
        <v>PRT29</v>
      </c>
      <c r="B266" s="63" t="s">
        <v>457</v>
      </c>
      <c r="C266" s="160" t="s">
        <v>521</v>
      </c>
      <c r="D266" s="72">
        <f>_xlfn.IFNA(SUM('Stata dataset (real)'!E266:K266, 'Stata dataset (real)'!AB266, 'Stata dataset (real)'!AD266),"")</f>
        <v>6.1889999999999992</v>
      </c>
      <c r="E266" s="72">
        <f>_xlfn.IFNA('Stata dataset (real)'!F266+'Stata dataset (real)'!G266, "")</f>
        <v>0.86099999999999999</v>
      </c>
      <c r="F266" s="72">
        <f t="shared" si="17"/>
        <v>5.3279999999999994</v>
      </c>
      <c r="G266" s="72">
        <f>_xlfn.IFNA(SUM('Stata dataset (real)'!E266:K266, 'Stata dataset (real)'!AC266, 'Stata dataset (real)'!AD266), "")</f>
        <v>6.0939999999999994</v>
      </c>
      <c r="H266" s="72">
        <f t="shared" si="18"/>
        <v>5.2329999999999997</v>
      </c>
      <c r="I266" s="72">
        <f>_xlfn.IFNA(SUM('Stata dataset (real)'!O266:T266), "")</f>
        <v>320.43399999999997</v>
      </c>
      <c r="J266" s="72">
        <f>_xlfn.IFNA(SUM('Stata dataset (real)'!R266, 'Stata dataset (real)'!S266, 'Stata dataset (real)'!T266)/'Interface real'!$I266, "")</f>
        <v>0.54022669254823152</v>
      </c>
      <c r="K266" s="72">
        <f>_xlfn.IFNA(SUM('Stata dataset (real)'!Q266, 'Stata dataset (real)'!T266)/$I266, "")</f>
        <v>0</v>
      </c>
      <c r="L266" s="72">
        <f>_xlfn.IFNA('Stata dataset (real)'!AA266*1000/ 'Interface real'!I266,  "")</f>
        <v>133.26613280738002</v>
      </c>
      <c r="M266" s="72" t="str">
        <f>_xlfn.IFNA('Stata dataset (real)'!U266, "")</f>
        <v/>
      </c>
      <c r="N266" s="72" t="str">
        <f>_xlfn.IFNA('Stata dataset (real)'!Z266, "")</f>
        <v/>
      </c>
      <c r="O266" s="72">
        <f>IF('Interface real'!C266 = "2019-20", 1, 0)</f>
        <v>0</v>
      </c>
      <c r="P266" s="72">
        <f t="shared" si="19"/>
        <v>0</v>
      </c>
    </row>
    <row r="267" spans="1:16" x14ac:dyDescent="0.4">
      <c r="A267" s="63" t="str">
        <f t="shared" si="16"/>
        <v>PRT30</v>
      </c>
      <c r="B267" s="63" t="s">
        <v>457</v>
      </c>
      <c r="C267" s="160" t="s">
        <v>522</v>
      </c>
      <c r="D267" s="72">
        <f>_xlfn.IFNA(SUM('Stata dataset (real)'!E267:K267, 'Stata dataset (real)'!AB267, 'Stata dataset (real)'!AD267),"")</f>
        <v>6.2729999999999997</v>
      </c>
      <c r="E267" s="72">
        <f>_xlfn.IFNA('Stata dataset (real)'!F267+'Stata dataset (real)'!G267, "")</f>
        <v>0.871</v>
      </c>
      <c r="F267" s="72">
        <f t="shared" si="17"/>
        <v>5.4019999999999992</v>
      </c>
      <c r="G267" s="72">
        <f>_xlfn.IFNA(SUM('Stata dataset (real)'!E267:K267, 'Stata dataset (real)'!AC267, 'Stata dataset (real)'!AD267), "")</f>
        <v>6.1720000000000006</v>
      </c>
      <c r="H267" s="72">
        <f t="shared" si="18"/>
        <v>5.3010000000000002</v>
      </c>
      <c r="I267" s="72">
        <f>_xlfn.IFNA(SUM('Stata dataset (real)'!O267:T267), "")</f>
        <v>323.12200000000001</v>
      </c>
      <c r="J267" s="72">
        <f>_xlfn.IFNA(SUM('Stata dataset (real)'!R267, 'Stata dataset (real)'!S267, 'Stata dataset (real)'!T267)/'Interface real'!$I267, "")</f>
        <v>0.63974288349292219</v>
      </c>
      <c r="K267" s="72">
        <f>_xlfn.IFNA(SUM('Stata dataset (real)'!Q267, 'Stata dataset (real)'!T267)/$I267, "")</f>
        <v>0</v>
      </c>
      <c r="L267" s="72">
        <f>_xlfn.IFNA('Stata dataset (real)'!AA267*1000/ 'Interface real'!I267,  "")</f>
        <v>134.77262458142744</v>
      </c>
      <c r="M267" s="72" t="str">
        <f>_xlfn.IFNA('Stata dataset (real)'!U267, "")</f>
        <v/>
      </c>
      <c r="N267" s="72" t="str">
        <f>_xlfn.IFNA('Stata dataset (real)'!Z267, "")</f>
        <v/>
      </c>
      <c r="O267" s="72">
        <f>IF('Interface real'!C267 = "2019-20", 1, 0)</f>
        <v>0</v>
      </c>
      <c r="P267" s="72">
        <f t="shared" si="19"/>
        <v>0</v>
      </c>
    </row>
    <row r="268" spans="1:16" x14ac:dyDescent="0.4">
      <c r="A268" s="63" t="str">
        <f t="shared" si="16"/>
        <v>SES14</v>
      </c>
      <c r="B268" s="63" t="s">
        <v>469</v>
      </c>
      <c r="C268" s="63" t="s">
        <v>243</v>
      </c>
      <c r="D268" s="72">
        <f>_xlfn.IFNA(SUM('Stata dataset (real)'!E268:K268, 'Stata dataset (real)'!AB268, 'Stata dataset (real)'!AD268),"")</f>
        <v>7.4099535158891126</v>
      </c>
      <c r="E268" s="72">
        <f>_xlfn.IFNA('Stata dataset (real)'!F268+'Stata dataset (real)'!G268, "")</f>
        <v>1.4762504225828259</v>
      </c>
      <c r="F268" s="72">
        <f t="shared" si="17"/>
        <v>5.9337030933062866</v>
      </c>
      <c r="G268" s="72">
        <f>_xlfn.IFNA(SUM('Stata dataset (real)'!E268:K268, 'Stata dataset (real)'!AC268, 'Stata dataset (real)'!AD268), "")</f>
        <v>7.4198977737592129</v>
      </c>
      <c r="H268" s="72">
        <f t="shared" si="18"/>
        <v>5.943647351176387</v>
      </c>
      <c r="I268" s="72">
        <f>_xlfn.IFNA(SUM('Stata dataset (real)'!O268:T268), "")</f>
        <v>260.93899999999996</v>
      </c>
      <c r="J268" s="72">
        <f>_xlfn.IFNA(SUM('Stata dataset (real)'!R268, 'Stata dataset (real)'!S268, 'Stata dataset (real)'!T268)/'Interface real'!$I268, "")</f>
        <v>0.42878987042948741</v>
      </c>
      <c r="K268" s="72">
        <f>_xlfn.IFNA(SUM('Stata dataset (real)'!Q268, 'Stata dataset (real)'!T268)/$I268, "")</f>
        <v>0</v>
      </c>
      <c r="L268" s="72">
        <f>_xlfn.IFNA('Stata dataset (real)'!AA268*1000/ 'Interface real'!I268,  "")</f>
        <v>238.25374894395227</v>
      </c>
      <c r="M268" s="72">
        <f>_xlfn.IFNA('Stata dataset (real)'!U268, "")</f>
        <v>22.753051463463109</v>
      </c>
      <c r="N268" s="72">
        <f>_xlfn.IFNA('Stata dataset (real)'!Z268, "")</f>
        <v>9.5774600293548886</v>
      </c>
      <c r="O268" s="72">
        <f>IF('Interface real'!C268 = "2019-20", 1, 0)</f>
        <v>0</v>
      </c>
      <c r="P268" s="72">
        <f t="shared" si="19"/>
        <v>0</v>
      </c>
    </row>
    <row r="269" spans="1:16" x14ac:dyDescent="0.4">
      <c r="A269" s="63" t="str">
        <f t="shared" si="16"/>
        <v>SES15</v>
      </c>
      <c r="B269" s="63" t="s">
        <v>469</v>
      </c>
      <c r="C269" s="63" t="s">
        <v>245</v>
      </c>
      <c r="D269" s="72">
        <f>_xlfn.IFNA(SUM('Stata dataset (real)'!E269:K269, 'Stata dataset (real)'!AB269, 'Stata dataset (real)'!AD269),"")</f>
        <v>7.3349983287373606</v>
      </c>
      <c r="E269" s="72">
        <f>_xlfn.IFNA('Stata dataset (real)'!F269+'Stata dataset (real)'!G269, "")</f>
        <v>1.3633596557198966</v>
      </c>
      <c r="F269" s="72">
        <f t="shared" si="17"/>
        <v>5.9716386730174644</v>
      </c>
      <c r="G269" s="72">
        <f>_xlfn.IFNA(SUM('Stata dataset (real)'!E269:K269, 'Stata dataset (real)'!AC269, 'Stata dataset (real)'!AD269), "")</f>
        <v>7.3361937377052744</v>
      </c>
      <c r="H269" s="72">
        <f t="shared" si="18"/>
        <v>5.9728340819853774</v>
      </c>
      <c r="I269" s="72">
        <f>_xlfn.IFNA(SUM('Stata dataset (real)'!O269:T269), "")</f>
        <v>262.38300000000004</v>
      </c>
      <c r="J269" s="72">
        <f>_xlfn.IFNA(SUM('Stata dataset (real)'!R269, 'Stata dataset (real)'!S269, 'Stata dataset (real)'!T269)/'Interface real'!$I269, "")</f>
        <v>0.45750677444803961</v>
      </c>
      <c r="K269" s="72">
        <f>_xlfn.IFNA(SUM('Stata dataset (real)'!Q269, 'Stata dataset (real)'!T269)/$I269, "")</f>
        <v>0</v>
      </c>
      <c r="L269" s="72">
        <f>_xlfn.IFNA('Stata dataset (real)'!AA269*1000/ 'Interface real'!I269,  "")</f>
        <v>239.12256292173009</v>
      </c>
      <c r="M269" s="72">
        <f>_xlfn.IFNA('Stata dataset (real)'!U269, "")</f>
        <v>22.543758405114161</v>
      </c>
      <c r="N269" s="72">
        <f>_xlfn.IFNA('Stata dataset (real)'!Z269, "")</f>
        <v>9.5824330340646586</v>
      </c>
      <c r="O269" s="72">
        <f>IF('Interface real'!C269 = "2019-20", 1, 0)</f>
        <v>0</v>
      </c>
      <c r="P269" s="72">
        <f t="shared" si="19"/>
        <v>0</v>
      </c>
    </row>
    <row r="270" spans="1:16" x14ac:dyDescent="0.4">
      <c r="A270" s="63" t="str">
        <f t="shared" si="16"/>
        <v>SES16</v>
      </c>
      <c r="B270" s="63" t="s">
        <v>469</v>
      </c>
      <c r="C270" s="63" t="s">
        <v>247</v>
      </c>
      <c r="D270" s="72">
        <f>_xlfn.IFNA(SUM('Stata dataset (real)'!E270:K270, 'Stata dataset (real)'!AB270, 'Stata dataset (real)'!AD270),"")</f>
        <v>7.7952321131447571</v>
      </c>
      <c r="E270" s="72">
        <f>_xlfn.IFNA('Stata dataset (real)'!F270+'Stata dataset (real)'!G270, "")</f>
        <v>1.4187666389351081</v>
      </c>
      <c r="F270" s="72">
        <f t="shared" si="17"/>
        <v>6.3764654742096489</v>
      </c>
      <c r="G270" s="72">
        <f>_xlfn.IFNA(SUM('Stata dataset (real)'!E270:K270, 'Stata dataset (real)'!AC270, 'Stata dataset (real)'!AD270), "")</f>
        <v>7.9892762445190515</v>
      </c>
      <c r="H270" s="72">
        <f t="shared" si="18"/>
        <v>6.5705096055839434</v>
      </c>
      <c r="I270" s="72">
        <f>_xlfn.IFNA(SUM('Stata dataset (real)'!O270:T270), "")</f>
        <v>263.142</v>
      </c>
      <c r="J270" s="72">
        <f>_xlfn.IFNA(SUM('Stata dataset (real)'!R270, 'Stata dataset (real)'!S270, 'Stata dataset (real)'!T270)/'Interface real'!$I270, "")</f>
        <v>0.48554772708271582</v>
      </c>
      <c r="K270" s="72">
        <f>_xlfn.IFNA(SUM('Stata dataset (real)'!Q270, 'Stata dataset (real)'!T270)/$I270, "")</f>
        <v>0</v>
      </c>
      <c r="L270" s="72">
        <f>_xlfn.IFNA('Stata dataset (real)'!AA270*1000/ 'Interface real'!I270,  "")</f>
        <v>226.16407986117233</v>
      </c>
      <c r="M270" s="72">
        <f>_xlfn.IFNA('Stata dataset (real)'!U270, "")</f>
        <v>22.157481515474458</v>
      </c>
      <c r="N270" s="72">
        <f>_xlfn.IFNA('Stata dataset (real)'!Z270, "")</f>
        <v>9.5851510682052048</v>
      </c>
      <c r="O270" s="72">
        <f>IF('Interface real'!C270 = "2019-20", 1, 0)</f>
        <v>0</v>
      </c>
      <c r="P270" s="72">
        <f t="shared" si="19"/>
        <v>0</v>
      </c>
    </row>
    <row r="271" spans="1:16" x14ac:dyDescent="0.4">
      <c r="A271" s="63" t="str">
        <f t="shared" si="16"/>
        <v>SES17</v>
      </c>
      <c r="B271" s="63" t="s">
        <v>469</v>
      </c>
      <c r="C271" s="63" t="s">
        <v>249</v>
      </c>
      <c r="D271" s="72">
        <f>_xlfn.IFNA(SUM('Stata dataset (real)'!E271:K271, 'Stata dataset (real)'!AB271, 'Stata dataset (real)'!AD271),"")</f>
        <v>7.8278128846942954</v>
      </c>
      <c r="E271" s="72">
        <f>_xlfn.IFNA('Stata dataset (real)'!F271+'Stata dataset (real)'!G271, "")</f>
        <v>1.5449630693475582</v>
      </c>
      <c r="F271" s="72">
        <f t="shared" si="17"/>
        <v>6.2828498153467374</v>
      </c>
      <c r="G271" s="72">
        <f>_xlfn.IFNA(SUM('Stata dataset (real)'!E271:K271, 'Stata dataset (real)'!AC271, 'Stata dataset (real)'!AD271), "")</f>
        <v>8.0131707393614295</v>
      </c>
      <c r="H271" s="72">
        <f t="shared" si="18"/>
        <v>6.4682076700138715</v>
      </c>
      <c r="I271" s="72">
        <f>_xlfn.IFNA(SUM('Stata dataset (real)'!O271:T271), "")</f>
        <v>263.61500000000001</v>
      </c>
      <c r="J271" s="72">
        <f>_xlfn.IFNA(SUM('Stata dataset (real)'!R271, 'Stata dataset (real)'!S271, 'Stata dataset (real)'!T271)/'Interface real'!$I271, "")</f>
        <v>0.51205356296113658</v>
      </c>
      <c r="K271" s="72">
        <f>_xlfn.IFNA(SUM('Stata dataset (real)'!Q271, 'Stata dataset (real)'!T271)/$I271, "")</f>
        <v>0</v>
      </c>
      <c r="L271" s="72">
        <f>_xlfn.IFNA('Stata dataset (real)'!AA271*1000/ 'Interface real'!I271,  "")</f>
        <v>221.89682356789339</v>
      </c>
      <c r="M271" s="72">
        <f>_xlfn.IFNA('Stata dataset (real)'!U271, "")</f>
        <v>21.659818758011951</v>
      </c>
      <c r="N271" s="72">
        <f>_xlfn.IFNA('Stata dataset (real)'!Z271, "")</f>
        <v>9.2470596010726673</v>
      </c>
      <c r="O271" s="72">
        <f>IF('Interface real'!C271 = "2019-20", 1, 0)</f>
        <v>0</v>
      </c>
      <c r="P271" s="72">
        <f t="shared" si="19"/>
        <v>0</v>
      </c>
    </row>
    <row r="272" spans="1:16" x14ac:dyDescent="0.4">
      <c r="A272" s="63" t="str">
        <f t="shared" si="16"/>
        <v>SES18</v>
      </c>
      <c r="B272" s="63" t="s">
        <v>469</v>
      </c>
      <c r="C272" s="63" t="s">
        <v>251</v>
      </c>
      <c r="D272" s="72">
        <f>_xlfn.IFNA(SUM('Stata dataset (real)'!E272:K272, 'Stata dataset (real)'!AB272, 'Stata dataset (real)'!AD272),"")</f>
        <v>8.7862729889652957</v>
      </c>
      <c r="E272" s="72">
        <f>_xlfn.IFNA('Stata dataset (real)'!F272+'Stata dataset (real)'!G272, "")</f>
        <v>1.7437953782184548</v>
      </c>
      <c r="F272" s="72">
        <f t="shared" si="17"/>
        <v>7.0424776107468414</v>
      </c>
      <c r="G272" s="72">
        <f>_xlfn.IFNA(SUM('Stata dataset (real)'!E272:K272, 'Stata dataset (real)'!AC272, 'Stata dataset (real)'!AD272), "")</f>
        <v>8.9349960386309775</v>
      </c>
      <c r="H272" s="72">
        <f t="shared" si="18"/>
        <v>7.1912006604125231</v>
      </c>
      <c r="I272" s="72">
        <f>_xlfn.IFNA(SUM('Stata dataset (real)'!O272:T272), "")</f>
        <v>265.85199999999998</v>
      </c>
      <c r="J272" s="72">
        <f>_xlfn.IFNA(SUM('Stata dataset (real)'!R272, 'Stata dataset (real)'!S272, 'Stata dataset (real)'!T272)/'Interface real'!$I272, "")</f>
        <v>0.53807381550637201</v>
      </c>
      <c r="K272" s="72">
        <f>_xlfn.IFNA(SUM('Stata dataset (real)'!Q272, 'Stata dataset (real)'!T272)/$I272, "")</f>
        <v>0</v>
      </c>
      <c r="L272" s="72">
        <f>_xlfn.IFNA('Stata dataset (real)'!AA272*1000/ 'Interface real'!I272,  "")</f>
        <v>223.79238706585096</v>
      </c>
      <c r="M272" s="72">
        <f>_xlfn.IFNA('Stata dataset (real)'!U272, "")</f>
        <v>21.357521204619459</v>
      </c>
      <c r="N272" s="72">
        <f>_xlfn.IFNA('Stata dataset (real)'!Z272, "")</f>
        <v>8.9071151554064141</v>
      </c>
      <c r="O272" s="72">
        <f>IF('Interface real'!C272 = "2019-20", 1, 0)</f>
        <v>0</v>
      </c>
      <c r="P272" s="72">
        <f t="shared" si="19"/>
        <v>0</v>
      </c>
    </row>
    <row r="273" spans="1:16" x14ac:dyDescent="0.4">
      <c r="A273" s="63" t="str">
        <f t="shared" si="16"/>
        <v>SES19</v>
      </c>
      <c r="B273" s="63" t="s">
        <v>469</v>
      </c>
      <c r="C273" s="63" t="s">
        <v>253</v>
      </c>
      <c r="D273" s="72">
        <f>_xlfn.IFNA(SUM('Stata dataset (real)'!E273:K273, 'Stata dataset (real)'!AB273, 'Stata dataset (real)'!AD273),"")</f>
        <v>9.6448790322580624</v>
      </c>
      <c r="E273" s="72">
        <f>_xlfn.IFNA('Stata dataset (real)'!F273+'Stata dataset (real)'!G273, "")</f>
        <v>1.6219303946132162</v>
      </c>
      <c r="F273" s="72">
        <f t="shared" si="17"/>
        <v>8.0229486376448467</v>
      </c>
      <c r="G273" s="72">
        <f>_xlfn.IFNA(SUM('Stata dataset (real)'!E273:K273, 'Stata dataset (real)'!AC273, 'Stata dataset (real)'!AD273), "")</f>
        <v>9.7708518993986058</v>
      </c>
      <c r="H273" s="72">
        <f t="shared" si="18"/>
        <v>8.14892150478539</v>
      </c>
      <c r="I273" s="72">
        <f>_xlfn.IFNA(SUM('Stata dataset (real)'!O273:T273), "")</f>
        <v>268.45</v>
      </c>
      <c r="J273" s="72">
        <f>_xlfn.IFNA(SUM('Stata dataset (real)'!R273, 'Stata dataset (real)'!S273, 'Stata dataset (real)'!T273)/'Interface real'!$I273, "")</f>
        <v>0.56375861426708884</v>
      </c>
      <c r="K273" s="72">
        <f>_xlfn.IFNA(SUM('Stata dataset (real)'!Q273, 'Stata dataset (real)'!T273)/$I273, "")</f>
        <v>0</v>
      </c>
      <c r="L273" s="72">
        <f>_xlfn.IFNA('Stata dataset (real)'!AA273*1000/ 'Interface real'!I273,  "")</f>
        <v>225.15414113932059</v>
      </c>
      <c r="M273" s="72">
        <f>_xlfn.IFNA('Stata dataset (real)'!U273, "")</f>
        <v>20.759240544802783</v>
      </c>
      <c r="N273" s="72">
        <f>_xlfn.IFNA('Stata dataset (real)'!Z273, "")</f>
        <v>8.5693144429806392</v>
      </c>
      <c r="O273" s="72">
        <f>IF('Interface real'!C273 = "2019-20", 1, 0)</f>
        <v>0</v>
      </c>
      <c r="P273" s="72">
        <f t="shared" si="19"/>
        <v>0</v>
      </c>
    </row>
    <row r="274" spans="1:16" x14ac:dyDescent="0.4">
      <c r="A274" s="63" t="str">
        <f t="shared" si="16"/>
        <v>SES20</v>
      </c>
      <c r="B274" s="63" t="s">
        <v>469</v>
      </c>
      <c r="C274" s="63" t="s">
        <v>255</v>
      </c>
      <c r="D274" s="72">
        <f>_xlfn.IFNA(SUM('Stata dataset (real)'!E274:K274, 'Stata dataset (real)'!AB274, 'Stata dataset (real)'!AD274),"")</f>
        <v>9.7361017014396811</v>
      </c>
      <c r="E274" s="72">
        <f>_xlfn.IFNA('Stata dataset (real)'!F274+'Stata dataset (real)'!G274, "")</f>
        <v>2.0870382631457391</v>
      </c>
      <c r="F274" s="72">
        <f t="shared" si="17"/>
        <v>7.6490634382939415</v>
      </c>
      <c r="G274" s="72">
        <f>_xlfn.IFNA(SUM('Stata dataset (real)'!E274:K274, 'Stata dataset (real)'!AC274, 'Stata dataset (real)'!AD274), "")</f>
        <v>9.8861148247839736</v>
      </c>
      <c r="H274" s="72">
        <f t="shared" si="18"/>
        <v>7.799076561638234</v>
      </c>
      <c r="I274" s="72">
        <f>_xlfn.IFNA(SUM('Stata dataset (real)'!O274:T274), "")</f>
        <v>271.03999999999996</v>
      </c>
      <c r="J274" s="72">
        <f>_xlfn.IFNA(SUM('Stata dataset (real)'!R274, 'Stata dataset (real)'!S274, 'Stata dataset (real)'!T274)/'Interface real'!$I274, "")</f>
        <v>0.59900752656434475</v>
      </c>
      <c r="K274" s="72">
        <f>_xlfn.IFNA(SUM('Stata dataset (real)'!Q274, 'Stata dataset (real)'!T274)/$I274, "")</f>
        <v>0</v>
      </c>
      <c r="L274" s="72">
        <f>_xlfn.IFNA('Stata dataset (real)'!AA274*1000/ 'Interface real'!I274,  "")</f>
        <v>227.74044832504271</v>
      </c>
      <c r="M274" s="72">
        <f>_xlfn.IFNA('Stata dataset (real)'!U274, "")</f>
        <v>20.069473078409192</v>
      </c>
      <c r="N274" s="72">
        <f>_xlfn.IFNA('Stata dataset (real)'!Z274, "")</f>
        <v>8.2320452331801874</v>
      </c>
      <c r="O274" s="72">
        <f>IF('Interface real'!C274 = "2019-20", 1, 0)</f>
        <v>1</v>
      </c>
      <c r="P274" s="72">
        <f t="shared" si="19"/>
        <v>0</v>
      </c>
    </row>
    <row r="275" spans="1:16" x14ac:dyDescent="0.4">
      <c r="A275" s="63" t="str">
        <f t="shared" si="16"/>
        <v>SES21</v>
      </c>
      <c r="B275" s="63" t="s">
        <v>469</v>
      </c>
      <c r="C275" s="63" t="s">
        <v>257</v>
      </c>
      <c r="D275" s="72">
        <f>_xlfn.IFNA(SUM('Stata dataset (real)'!E275:K275, 'Stata dataset (real)'!AB275, 'Stata dataset (real)'!AD275),"")</f>
        <v>9.5776564085552547</v>
      </c>
      <c r="E275" s="72">
        <f>_xlfn.IFNA('Stata dataset (real)'!F275+'Stata dataset (real)'!G275, "")</f>
        <v>3.0984158468649099</v>
      </c>
      <c r="F275" s="72">
        <f t="shared" si="17"/>
        <v>6.4792405616903448</v>
      </c>
      <c r="G275" s="72">
        <f>_xlfn.IFNA(SUM('Stata dataset (real)'!E275:K275, 'Stata dataset (real)'!AC275, 'Stata dataset (real)'!AD275), "")</f>
        <v>9.8015156705631235</v>
      </c>
      <c r="H275" s="72">
        <f t="shared" si="18"/>
        <v>6.7030998236982136</v>
      </c>
      <c r="I275" s="72">
        <f>_xlfn.IFNA(SUM('Stata dataset (real)'!O275:T275), "")</f>
        <v>283.654</v>
      </c>
      <c r="J275" s="72">
        <f>_xlfn.IFNA(SUM('Stata dataset (real)'!R275, 'Stata dataset (real)'!S275, 'Stata dataset (real)'!T275)/'Interface real'!$I275, "")</f>
        <v>0.6428465665916927</v>
      </c>
      <c r="K275" s="72">
        <f>_xlfn.IFNA(SUM('Stata dataset (real)'!Q275, 'Stata dataset (real)'!T275)/$I275, "")</f>
        <v>0</v>
      </c>
      <c r="L275" s="72">
        <f>_xlfn.IFNA('Stata dataset (real)'!AA275*1000/ 'Interface real'!I275,  "")</f>
        <v>211.52620183218363</v>
      </c>
      <c r="M275" s="72">
        <f>_xlfn.IFNA('Stata dataset (real)'!U275, "")</f>
        <v>19.98416307548667</v>
      </c>
      <c r="N275" s="72">
        <f>_xlfn.IFNA('Stata dataset (real)'!Z275, "")</f>
        <v>8.2320452331801874</v>
      </c>
      <c r="O275" s="72">
        <f>IF('Interface real'!C275 = "2019-20", 1, 0)</f>
        <v>0</v>
      </c>
      <c r="P275" s="72">
        <f t="shared" si="19"/>
        <v>1</v>
      </c>
    </row>
    <row r="276" spans="1:16" x14ac:dyDescent="0.4">
      <c r="A276" s="63" t="str">
        <f t="shared" si="16"/>
        <v>SES22</v>
      </c>
      <c r="B276" s="63" t="s">
        <v>469</v>
      </c>
      <c r="C276" s="63" t="s">
        <v>259</v>
      </c>
      <c r="D276" s="72">
        <f>_xlfn.IFNA(SUM('Stata dataset (real)'!E276:K276, 'Stata dataset (real)'!AB276, 'Stata dataset (real)'!AD276),"")</f>
        <v>9.5802677940221077</v>
      </c>
      <c r="E276" s="72">
        <f>_xlfn.IFNA('Stata dataset (real)'!F276+'Stata dataset (real)'!G276, "")</f>
        <v>0.15760683178442758</v>
      </c>
      <c r="F276" s="72">
        <f t="shared" si="17"/>
        <v>9.4226609622376802</v>
      </c>
      <c r="G276" s="72">
        <f>_xlfn.IFNA(SUM('Stata dataset (real)'!E276:K276, 'Stata dataset (real)'!AC276, 'Stata dataset (real)'!AD276), "")</f>
        <v>9.4016083834513751</v>
      </c>
      <c r="H276" s="72">
        <f t="shared" si="18"/>
        <v>9.2440015516669476</v>
      </c>
      <c r="I276" s="72">
        <f>_xlfn.IFNA(SUM('Stata dataset (real)'!O276:T276), "")</f>
        <v>274.01099999999997</v>
      </c>
      <c r="J276" s="72">
        <f>_xlfn.IFNA(SUM('Stata dataset (real)'!R276, 'Stata dataset (real)'!S276, 'Stata dataset (real)'!T276)/'Interface real'!$I276, "")</f>
        <v>0.67458970625266879</v>
      </c>
      <c r="K276" s="72">
        <f>_xlfn.IFNA(SUM('Stata dataset (real)'!Q276, 'Stata dataset (real)'!T276)/$I276, "")</f>
        <v>0</v>
      </c>
      <c r="L276" s="72">
        <f>_xlfn.IFNA('Stata dataset (real)'!AA276*1000/ 'Interface real'!I276,  "")</f>
        <v>196.92980092838908</v>
      </c>
      <c r="M276" s="72">
        <f>_xlfn.IFNA('Stata dataset (real)'!U276, "")</f>
        <v>18.2645477748367</v>
      </c>
      <c r="N276" s="72">
        <f>_xlfn.IFNA('Stata dataset (real)'!Z276, "")</f>
        <v>8.2320452331801874</v>
      </c>
      <c r="O276" s="72">
        <f>IF('Interface real'!C276 = "2019-20", 1, 0)</f>
        <v>0</v>
      </c>
      <c r="P276" s="72">
        <f t="shared" si="19"/>
        <v>0</v>
      </c>
    </row>
    <row r="277" spans="1:16" x14ac:dyDescent="0.4">
      <c r="A277" s="63" t="str">
        <f t="shared" si="16"/>
        <v>SES23</v>
      </c>
      <c r="B277" s="63" t="s">
        <v>469</v>
      </c>
      <c r="C277" s="190" t="s">
        <v>261</v>
      </c>
      <c r="D277" s="72">
        <f>_xlfn.IFNA(SUM('Stata dataset (real)'!E277:K277, 'Stata dataset (real)'!AB277, 'Stata dataset (real)'!AD277),"")</f>
        <v>8.4073130654456101</v>
      </c>
      <c r="E277" s="72">
        <f>_xlfn.IFNA('Stata dataset (real)'!F277+'Stata dataset (real)'!G277, "")</f>
        <v>2.0154162944202469</v>
      </c>
      <c r="F277" s="72">
        <f t="shared" si="17"/>
        <v>6.3918967710253636</v>
      </c>
      <c r="G277" s="72">
        <f>_xlfn.IFNA(SUM('Stata dataset (real)'!E277:K277, 'Stata dataset (real)'!AC277, 'Stata dataset (real)'!AD277), "")</f>
        <v>8.1142267701448638</v>
      </c>
      <c r="H277" s="72">
        <f t="shared" si="18"/>
        <v>6.0988104757246173</v>
      </c>
      <c r="I277" s="72">
        <f>_xlfn.IFNA(SUM('Stata dataset (real)'!O277:T277), "")</f>
        <v>287.93399999999997</v>
      </c>
      <c r="J277" s="72">
        <f>_xlfn.IFNA(SUM('Stata dataset (real)'!R277, 'Stata dataset (real)'!S277, 'Stata dataset (real)'!T277)/'Interface real'!$I277, "")</f>
        <v>0.71602172720137258</v>
      </c>
      <c r="K277" s="72">
        <f>_xlfn.IFNA(SUM('Stata dataset (real)'!Q277, 'Stata dataset (real)'!T277)/$I277, "")</f>
        <v>0</v>
      </c>
      <c r="L277" s="72">
        <f>_xlfn.IFNA('Stata dataset (real)'!AA277*1000/ 'Interface real'!I277,  "")</f>
        <v>185.1108407652674</v>
      </c>
      <c r="M277" s="72">
        <f>_xlfn.IFNA('Stata dataset (real)'!U277, "")</f>
        <v>19.368751826876281</v>
      </c>
      <c r="N277" s="72">
        <f>_xlfn.IFNA('Stata dataset (real)'!Z277, "")</f>
        <v>8.2320452331801874</v>
      </c>
      <c r="O277" s="72">
        <f>IF('Interface real'!C277 = "2019-20", 1, 0)</f>
        <v>0</v>
      </c>
      <c r="P277" s="72">
        <f t="shared" si="19"/>
        <v>0</v>
      </c>
    </row>
    <row r="278" spans="1:16" x14ac:dyDescent="0.4">
      <c r="A278" s="63" t="str">
        <f t="shared" si="16"/>
        <v>SES24</v>
      </c>
      <c r="B278" s="63" t="s">
        <v>469</v>
      </c>
      <c r="C278" s="160" t="s">
        <v>263</v>
      </c>
      <c r="D278" s="72">
        <f>_xlfn.IFNA(SUM('Stata dataset (real)'!E278:K278, 'Stata dataset (real)'!AB278, 'Stata dataset (real)'!AD278),"")</f>
        <v>8.9340172593922613</v>
      </c>
      <c r="E278" s="72">
        <f>_xlfn.IFNA('Stata dataset (real)'!F278+'Stata dataset (real)'!G278, "")</f>
        <v>2.101146133477148</v>
      </c>
      <c r="F278" s="72">
        <f t="shared" si="17"/>
        <v>6.8328711259151138</v>
      </c>
      <c r="G278" s="72">
        <f>_xlfn.IFNA(SUM('Stata dataset (real)'!E278:K278, 'Stata dataset (real)'!AC278, 'Stata dataset (real)'!AD278), "")</f>
        <v>8.5285510413417267</v>
      </c>
      <c r="H278" s="72">
        <f t="shared" si="18"/>
        <v>6.4274049078645792</v>
      </c>
      <c r="I278" s="72">
        <f>_xlfn.IFNA(SUM('Stata dataset (real)'!O278:T278), "")</f>
        <v>289.05400000000003</v>
      </c>
      <c r="J278" s="72">
        <f>_xlfn.IFNA(SUM('Stata dataset (real)'!R278, 'Stata dataset (real)'!S278, 'Stata dataset (real)'!T278)/'Interface real'!$I278, "")</f>
        <v>0.75287662512886866</v>
      </c>
      <c r="K278" s="72">
        <f>_xlfn.IFNA(SUM('Stata dataset (real)'!Q278, 'Stata dataset (real)'!T278)/$I278, "")</f>
        <v>0</v>
      </c>
      <c r="L278" s="72">
        <f>_xlfn.IFNA('Stata dataset (real)'!AA278*1000/ 'Interface real'!I278,  "")</f>
        <v>190.66621252924708</v>
      </c>
      <c r="M278" s="72">
        <f>_xlfn.IFNA('Stata dataset (real)'!U278, "")</f>
        <v>19.380899039615905</v>
      </c>
      <c r="N278" s="72">
        <f>_xlfn.IFNA('Stata dataset (real)'!Z278, "")</f>
        <v>8.2320452331801874</v>
      </c>
      <c r="O278" s="72">
        <f>IF('Interface real'!C278 = "2019-20", 1, 0)</f>
        <v>0</v>
      </c>
      <c r="P278" s="72">
        <f t="shared" si="19"/>
        <v>0</v>
      </c>
    </row>
    <row r="279" spans="1:16" x14ac:dyDescent="0.4">
      <c r="A279" s="63" t="str">
        <f t="shared" si="16"/>
        <v>SES25</v>
      </c>
      <c r="B279" s="63" t="s">
        <v>469</v>
      </c>
      <c r="C279" s="160" t="s">
        <v>516</v>
      </c>
      <c r="D279" s="72">
        <f>_xlfn.IFNA(SUM('Stata dataset (real)'!E279:K279, 'Stata dataset (real)'!AB279, 'Stata dataset (real)'!AD279),"")</f>
        <v>6.6600221388743304</v>
      </c>
      <c r="E279" s="72">
        <f>_xlfn.IFNA('Stata dataset (real)'!F279+'Stata dataset (real)'!G279, "")</f>
        <v>0.46471015879454708</v>
      </c>
      <c r="F279" s="72">
        <f t="shared" si="17"/>
        <v>6.1953119800797829</v>
      </c>
      <c r="G279" s="72">
        <f>_xlfn.IFNA(SUM('Stata dataset (real)'!E279:K279, 'Stata dataset (real)'!AC279, 'Stata dataset (real)'!AD279), "")</f>
        <v>6.2202435187569352</v>
      </c>
      <c r="H279" s="72">
        <f t="shared" si="18"/>
        <v>5.7555333599623877</v>
      </c>
      <c r="I279" s="72">
        <f>_xlfn.IFNA(SUM('Stata dataset (real)'!O279:T279), "")</f>
        <v>293.92</v>
      </c>
      <c r="J279" s="72">
        <f>_xlfn.IFNA(SUM('Stata dataset (real)'!R279, 'Stata dataset (real)'!S279, 'Stata dataset (real)'!T279)/'Interface real'!$I279, "")</f>
        <v>0.83468290691344582</v>
      </c>
      <c r="K279" s="72">
        <f>_xlfn.IFNA(SUM('Stata dataset (real)'!Q279, 'Stata dataset (real)'!T279)/$I279, "")</f>
        <v>0</v>
      </c>
      <c r="L279" s="72">
        <f>_xlfn.IFNA('Stata dataset (real)'!AA279*1000/ 'Interface real'!I279,  "")</f>
        <v>252.56872618399564</v>
      </c>
      <c r="M279" s="72" t="str">
        <f>_xlfn.IFNA('Stata dataset (real)'!U279, "")</f>
        <v/>
      </c>
      <c r="N279" s="72" t="str">
        <f>_xlfn.IFNA('Stata dataset (real)'!Z279, "")</f>
        <v/>
      </c>
      <c r="O279" s="72">
        <f>IF('Interface real'!C279 = "2019-20", 1, 0)</f>
        <v>0</v>
      </c>
      <c r="P279" s="72">
        <f t="shared" si="19"/>
        <v>0</v>
      </c>
    </row>
    <row r="280" spans="1:16" x14ac:dyDescent="0.4">
      <c r="A280" s="63" t="str">
        <f t="shared" si="16"/>
        <v>SES26</v>
      </c>
      <c r="B280" s="63" t="s">
        <v>469</v>
      </c>
      <c r="C280" s="160" t="s">
        <v>518</v>
      </c>
      <c r="D280" s="72">
        <f>_xlfn.IFNA(SUM('Stata dataset (real)'!E280:K280, 'Stata dataset (real)'!AB280, 'Stata dataset (real)'!AD280),"")</f>
        <v>7.5220577669907795</v>
      </c>
      <c r="E280" s="72">
        <f>_xlfn.IFNA('Stata dataset (real)'!F280+'Stata dataset (real)'!G280, "")</f>
        <v>1.4176373028470881</v>
      </c>
      <c r="F280" s="72">
        <f t="shared" si="17"/>
        <v>6.1044204641436917</v>
      </c>
      <c r="G280" s="72">
        <f>_xlfn.IFNA(SUM('Stata dataset (real)'!E280:K280, 'Stata dataset (real)'!AC280, 'Stata dataset (real)'!AD280), "")</f>
        <v>7.0915445459025532</v>
      </c>
      <c r="H280" s="72">
        <f t="shared" si="18"/>
        <v>5.6739072430554653</v>
      </c>
      <c r="I280" s="72">
        <f>_xlfn.IFNA(SUM('Stata dataset (real)'!O280:T280), "")</f>
        <v>295.96999999999997</v>
      </c>
      <c r="J280" s="72">
        <f>_xlfn.IFNA(SUM('Stata dataset (real)'!R280, 'Stata dataset (real)'!S280, 'Stata dataset (real)'!T280)/'Interface real'!$I280, "")</f>
        <v>0.84261918437679495</v>
      </c>
      <c r="K280" s="72">
        <f>_xlfn.IFNA(SUM('Stata dataset (real)'!Q280, 'Stata dataset (real)'!T280)/$I280, "")</f>
        <v>0</v>
      </c>
      <c r="L280" s="72">
        <f>_xlfn.IFNA('Stata dataset (real)'!AA280*1000/ 'Interface real'!I280,  "")</f>
        <v>270.06791228840757</v>
      </c>
      <c r="M280" s="72" t="str">
        <f>_xlfn.IFNA('Stata dataset (real)'!U280, "")</f>
        <v/>
      </c>
      <c r="N280" s="72" t="str">
        <f>_xlfn.IFNA('Stata dataset (real)'!Z280, "")</f>
        <v/>
      </c>
      <c r="O280" s="72">
        <f>IF('Interface real'!C280 = "2019-20", 1, 0)</f>
        <v>0</v>
      </c>
      <c r="P280" s="72">
        <f t="shared" si="19"/>
        <v>0</v>
      </c>
    </row>
    <row r="281" spans="1:16" x14ac:dyDescent="0.4">
      <c r="A281" s="63" t="str">
        <f t="shared" si="16"/>
        <v>SES27</v>
      </c>
      <c r="B281" s="63" t="s">
        <v>469</v>
      </c>
      <c r="C281" s="160" t="s">
        <v>519</v>
      </c>
      <c r="D281" s="72">
        <f>_xlfn.IFNA(SUM('Stata dataset (real)'!E281:K281, 'Stata dataset (real)'!AB281, 'Stata dataset (real)'!AD281),"")</f>
        <v>7.6655301454178897</v>
      </c>
      <c r="E281" s="72">
        <f>_xlfn.IFNA('Stata dataset (real)'!F281+'Stata dataset (real)'!G281, "")</f>
        <v>1.4468950761233377</v>
      </c>
      <c r="F281" s="72">
        <f t="shared" si="17"/>
        <v>6.2186350692945522</v>
      </c>
      <c r="G281" s="72">
        <f>_xlfn.IFNA(SUM('Stata dataset (real)'!E281:K281, 'Stata dataset (real)'!AC281, 'Stata dataset (real)'!AD281), "")</f>
        <v>7.203598001215294</v>
      </c>
      <c r="H281" s="72">
        <f t="shared" si="18"/>
        <v>5.7567029250919566</v>
      </c>
      <c r="I281" s="72">
        <f>_xlfn.IFNA(SUM('Stata dataset (real)'!O281:T281), "")</f>
        <v>298.73</v>
      </c>
      <c r="J281" s="72">
        <f>_xlfn.IFNA(SUM('Stata dataset (real)'!R281, 'Stata dataset (real)'!S281, 'Stata dataset (real)'!T281)/'Interface real'!$I281, "")</f>
        <v>0.85040002678003546</v>
      </c>
      <c r="K281" s="72">
        <f>_xlfn.IFNA(SUM('Stata dataset (real)'!Q281, 'Stata dataset (real)'!T281)/$I281, "")</f>
        <v>0</v>
      </c>
      <c r="L281" s="72">
        <f>_xlfn.IFNA('Stata dataset (real)'!AA281*1000/ 'Interface real'!I281,  "")</f>
        <v>289.15743313359889</v>
      </c>
      <c r="M281" s="72" t="str">
        <f>_xlfn.IFNA('Stata dataset (real)'!U281, "")</f>
        <v/>
      </c>
      <c r="N281" s="72" t="str">
        <f>_xlfn.IFNA('Stata dataset (real)'!Z281, "")</f>
        <v/>
      </c>
      <c r="O281" s="72">
        <f>IF('Interface real'!C281 = "2019-20", 1, 0)</f>
        <v>0</v>
      </c>
      <c r="P281" s="72">
        <f t="shared" si="19"/>
        <v>0</v>
      </c>
    </row>
    <row r="282" spans="1:16" x14ac:dyDescent="0.4">
      <c r="A282" s="63" t="str">
        <f t="shared" si="16"/>
        <v>SES28</v>
      </c>
      <c r="B282" s="63" t="s">
        <v>469</v>
      </c>
      <c r="C282" s="160" t="s">
        <v>520</v>
      </c>
      <c r="D282" s="72">
        <f>_xlfn.IFNA(SUM('Stata dataset (real)'!E282:K282, 'Stata dataset (real)'!AB282, 'Stata dataset (real)'!AD282),"")</f>
        <v>7.782317168791713</v>
      </c>
      <c r="E282" s="72">
        <f>_xlfn.IFNA('Stata dataset (real)'!F282+'Stata dataset (real)'!G282, "")</f>
        <v>1.4629231018459299</v>
      </c>
      <c r="F282" s="72">
        <f t="shared" si="17"/>
        <v>6.3193940669457831</v>
      </c>
      <c r="G282" s="72">
        <f>_xlfn.IFNA(SUM('Stata dataset (real)'!E282:K282, 'Stata dataset (real)'!AC282, 'Stata dataset (real)'!AD282), "")</f>
        <v>7.2676599904480161</v>
      </c>
      <c r="H282" s="72">
        <f t="shared" si="18"/>
        <v>5.8047368886020863</v>
      </c>
      <c r="I282" s="72">
        <f>_xlfn.IFNA(SUM('Stata dataset (real)'!O282:T282), "")</f>
        <v>301.52</v>
      </c>
      <c r="J282" s="72">
        <f>_xlfn.IFNA(SUM('Stata dataset (real)'!R282, 'Stata dataset (real)'!S282, 'Stata dataset (real)'!T282)/'Interface real'!$I282, "")</f>
        <v>0.85768771557442303</v>
      </c>
      <c r="K282" s="72">
        <f>_xlfn.IFNA(SUM('Stata dataset (real)'!Q282, 'Stata dataset (real)'!T282)/$I282, "")</f>
        <v>0</v>
      </c>
      <c r="L282" s="72">
        <f>_xlfn.IFNA('Stata dataset (real)'!AA282*1000/ 'Interface real'!I282,  "")</f>
        <v>301.26691430087556</v>
      </c>
      <c r="M282" s="72" t="str">
        <f>_xlfn.IFNA('Stata dataset (real)'!U282, "")</f>
        <v/>
      </c>
      <c r="N282" s="72" t="str">
        <f>_xlfn.IFNA('Stata dataset (real)'!Z282, "")</f>
        <v/>
      </c>
      <c r="O282" s="72">
        <f>IF('Interface real'!C282 = "2019-20", 1, 0)</f>
        <v>0</v>
      </c>
      <c r="P282" s="72">
        <f t="shared" si="19"/>
        <v>0</v>
      </c>
    </row>
    <row r="283" spans="1:16" x14ac:dyDescent="0.4">
      <c r="A283" s="63" t="str">
        <f t="shared" si="16"/>
        <v>SES29</v>
      </c>
      <c r="B283" s="63" t="s">
        <v>469</v>
      </c>
      <c r="C283" s="160" t="s">
        <v>521</v>
      </c>
      <c r="D283" s="72">
        <f>_xlfn.IFNA(SUM('Stata dataset (real)'!E283:K283, 'Stata dataset (real)'!AB283, 'Stata dataset (real)'!AD283),"")</f>
        <v>7.8104543786063729</v>
      </c>
      <c r="E283" s="72">
        <f>_xlfn.IFNA('Stata dataset (real)'!F283+'Stata dataset (real)'!G283, "")</f>
        <v>1.472657308131438</v>
      </c>
      <c r="F283" s="72">
        <f t="shared" si="17"/>
        <v>6.3377970704749345</v>
      </c>
      <c r="G283" s="72">
        <f>_xlfn.IFNA(SUM('Stata dataset (real)'!E283:K283, 'Stata dataset (real)'!AC283, 'Stata dataset (real)'!AD283), "")</f>
        <v>7.243801608130223</v>
      </c>
      <c r="H283" s="72">
        <f t="shared" si="18"/>
        <v>5.7711442999987845</v>
      </c>
      <c r="I283" s="72">
        <f>_xlfn.IFNA(SUM('Stata dataset (real)'!O283:T283), "")</f>
        <v>303.82</v>
      </c>
      <c r="J283" s="72">
        <f>_xlfn.IFNA(SUM('Stata dataset (real)'!R283, 'Stata dataset (real)'!S283, 'Stata dataset (real)'!T283)/'Interface real'!$I283, "")</f>
        <v>0.86429464814692902</v>
      </c>
      <c r="K283" s="72">
        <f>_xlfn.IFNA(SUM('Stata dataset (real)'!Q283, 'Stata dataset (real)'!T283)/$I283, "")</f>
        <v>0</v>
      </c>
      <c r="L283" s="72">
        <f>_xlfn.IFNA('Stata dataset (real)'!AA283*1000/ 'Interface real'!I283,  "")</f>
        <v>307.74471726680275</v>
      </c>
      <c r="M283" s="72" t="str">
        <f>_xlfn.IFNA('Stata dataset (real)'!U283, "")</f>
        <v/>
      </c>
      <c r="N283" s="72" t="str">
        <f>_xlfn.IFNA('Stata dataset (real)'!Z283, "")</f>
        <v/>
      </c>
      <c r="O283" s="72">
        <f>IF('Interface real'!C283 = "2019-20", 1, 0)</f>
        <v>0</v>
      </c>
      <c r="P283" s="72">
        <f t="shared" si="19"/>
        <v>0</v>
      </c>
    </row>
    <row r="284" spans="1:16" x14ac:dyDescent="0.4">
      <c r="A284" s="63" t="str">
        <f t="shared" si="16"/>
        <v>SES30</v>
      </c>
      <c r="B284" s="63" t="s">
        <v>469</v>
      </c>
      <c r="C284" s="160" t="s">
        <v>522</v>
      </c>
      <c r="D284" s="72">
        <f>_xlfn.IFNA(SUM('Stata dataset (real)'!E284:K284, 'Stata dataset (real)'!AB284, 'Stata dataset (real)'!AD284),"")</f>
        <v>7.8273191390871384</v>
      </c>
      <c r="E284" s="72">
        <f>_xlfn.IFNA('Stata dataset (real)'!F284+'Stata dataset (real)'!G284, "")</f>
        <v>1.4845190928658416</v>
      </c>
      <c r="F284" s="72">
        <f t="shared" si="17"/>
        <v>6.3428000462212966</v>
      </c>
      <c r="G284" s="72">
        <f>_xlfn.IFNA(SUM('Stata dataset (real)'!E284:K284, 'Stata dataset (real)'!AC284, 'Stata dataset (real)'!AD284), "")</f>
        <v>7.2227120177579778</v>
      </c>
      <c r="H284" s="72">
        <f t="shared" si="18"/>
        <v>5.7381929248921359</v>
      </c>
      <c r="I284" s="72">
        <f>_xlfn.IFNA(SUM('Stata dataset (real)'!O284:T284), "")</f>
        <v>306.02</v>
      </c>
      <c r="J284" s="72">
        <f>_xlfn.IFNA(SUM('Stata dataset (real)'!R284, 'Stata dataset (real)'!S284, 'Stata dataset (real)'!T284)/'Interface real'!$I284, "")</f>
        <v>0.8704333050127443</v>
      </c>
      <c r="K284" s="72">
        <f>_xlfn.IFNA(SUM('Stata dataset (real)'!Q284, 'Stata dataset (real)'!T284)/$I284, "")</f>
        <v>0</v>
      </c>
      <c r="L284" s="72">
        <f>_xlfn.IFNA('Stata dataset (real)'!AA284*1000/ 'Interface real'!I284,  "")</f>
        <v>313.48277890333969</v>
      </c>
      <c r="M284" s="72" t="str">
        <f>_xlfn.IFNA('Stata dataset (real)'!U284, "")</f>
        <v/>
      </c>
      <c r="N284" s="72" t="str">
        <f>_xlfn.IFNA('Stata dataset (real)'!Z284, "")</f>
        <v/>
      </c>
      <c r="O284" s="72">
        <f>IF('Interface real'!C284 = "2019-20", 1, 0)</f>
        <v>0</v>
      </c>
      <c r="P284" s="72">
        <f t="shared" si="19"/>
        <v>0</v>
      </c>
    </row>
    <row r="285" spans="1:16" x14ac:dyDescent="0.4">
      <c r="A285" s="63" t="str">
        <f t="shared" si="16"/>
        <v>SEW14</v>
      </c>
      <c r="B285" s="63" t="s">
        <v>481</v>
      </c>
      <c r="C285" s="63" t="s">
        <v>243</v>
      </c>
      <c r="D285" s="72">
        <f>_xlfn.IFNA(SUM('Stata dataset (real)'!E285:K285, 'Stata dataset (real)'!AB285, 'Stata dataset (real)'!AD285),"")</f>
        <v>22.273536595672748</v>
      </c>
      <c r="E285" s="72">
        <f>_xlfn.IFNA('Stata dataset (real)'!F285+'Stata dataset (real)'!G285, "")</f>
        <v>6.5376804428668009</v>
      </c>
      <c r="F285" s="72">
        <f t="shared" si="17"/>
        <v>15.735856152805948</v>
      </c>
      <c r="G285" s="72">
        <f>_xlfn.IFNA(SUM('Stata dataset (real)'!E285:K285, 'Stata dataset (real)'!AC285, 'Stata dataset (real)'!AD285), "")</f>
        <v>21.449817674718787</v>
      </c>
      <c r="H285" s="72">
        <f t="shared" si="18"/>
        <v>14.912137231851986</v>
      </c>
      <c r="I285" s="72">
        <f>_xlfn.IFNA(SUM('Stata dataset (real)'!O285:T285), "")</f>
        <v>819.99700000000007</v>
      </c>
      <c r="J285" s="72">
        <f>_xlfn.IFNA(SUM('Stata dataset (real)'!R285, 'Stata dataset (real)'!S285, 'Stata dataset (real)'!T285)/'Interface real'!$I285, "")</f>
        <v>0.60359367168416467</v>
      </c>
      <c r="K285" s="72">
        <f>_xlfn.IFNA(SUM('Stata dataset (real)'!Q285, 'Stata dataset (real)'!T285)/$I285, "")</f>
        <v>0</v>
      </c>
      <c r="L285" s="72">
        <f>_xlfn.IFNA('Stata dataset (real)'!AA285*1000/ 'Interface real'!I285,  "")</f>
        <v>252.82424563848366</v>
      </c>
      <c r="M285" s="72">
        <f>_xlfn.IFNA('Stata dataset (real)'!U285, "")</f>
        <v>21.298540354577998</v>
      </c>
      <c r="N285" s="72">
        <f>_xlfn.IFNA('Stata dataset (real)'!Z285, "")</f>
        <v>9.5166697449885351</v>
      </c>
      <c r="O285" s="72">
        <f>IF('Interface real'!C285 = "2019-20", 1, 0)</f>
        <v>0</v>
      </c>
      <c r="P285" s="72">
        <f t="shared" si="19"/>
        <v>0</v>
      </c>
    </row>
    <row r="286" spans="1:16" x14ac:dyDescent="0.4">
      <c r="A286" s="63" t="str">
        <f t="shared" si="16"/>
        <v>SEW15</v>
      </c>
      <c r="B286" s="63" t="s">
        <v>481</v>
      </c>
      <c r="C286" s="63" t="s">
        <v>245</v>
      </c>
      <c r="D286" s="72">
        <f>_xlfn.IFNA(SUM('Stata dataset (real)'!E286:K286, 'Stata dataset (real)'!AB286, 'Stata dataset (real)'!AD286),"")</f>
        <v>20.034600986044957</v>
      </c>
      <c r="E286" s="72">
        <f>_xlfn.IFNA('Stata dataset (real)'!F286+'Stata dataset (real)'!G286, "")</f>
        <v>4.4306104286788663</v>
      </c>
      <c r="F286" s="72">
        <f t="shared" si="17"/>
        <v>15.603990557366091</v>
      </c>
      <c r="G286" s="72">
        <f>_xlfn.IFNA(SUM('Stata dataset (real)'!E286:K286, 'Stata dataset (real)'!AC286, 'Stata dataset (real)'!AD286), "")</f>
        <v>19.139976830222505</v>
      </c>
      <c r="H286" s="72">
        <f t="shared" si="18"/>
        <v>14.709366401543639</v>
      </c>
      <c r="I286" s="72">
        <f>_xlfn.IFNA(SUM('Stata dataset (real)'!O286:T286), "")</f>
        <v>829.80399999999997</v>
      </c>
      <c r="J286" s="72">
        <f>_xlfn.IFNA(SUM('Stata dataset (real)'!R286, 'Stata dataset (real)'!S286, 'Stata dataset (real)'!T286)/'Interface real'!$I286, "")</f>
        <v>0.6682385237959807</v>
      </c>
      <c r="K286" s="72">
        <f>_xlfn.IFNA(SUM('Stata dataset (real)'!Q286, 'Stata dataset (real)'!T286)/$I286, "")</f>
        <v>0</v>
      </c>
      <c r="L286" s="72">
        <f>_xlfn.IFNA('Stata dataset (real)'!AA286*1000/ 'Interface real'!I286,  "")</f>
        <v>250.20931583003755</v>
      </c>
      <c r="M286" s="72">
        <f>_xlfn.IFNA('Stata dataset (real)'!U286, "")</f>
        <v>21.056973111274424</v>
      </c>
      <c r="N286" s="72">
        <f>_xlfn.IFNA('Stata dataset (real)'!Z286, "")</f>
        <v>9.5181837657398436</v>
      </c>
      <c r="O286" s="72">
        <f>IF('Interface real'!C286 = "2019-20", 1, 0)</f>
        <v>0</v>
      </c>
      <c r="P286" s="72">
        <f t="shared" si="19"/>
        <v>0</v>
      </c>
    </row>
    <row r="287" spans="1:16" x14ac:dyDescent="0.4">
      <c r="A287" s="63" t="str">
        <f t="shared" si="16"/>
        <v>SEW16</v>
      </c>
      <c r="B287" s="63" t="s">
        <v>481</v>
      </c>
      <c r="C287" s="63" t="s">
        <v>247</v>
      </c>
      <c r="D287" s="72">
        <f>_xlfn.IFNA(SUM('Stata dataset (real)'!E287:K287, 'Stata dataset (real)'!AB287, 'Stata dataset (real)'!AD287),"")</f>
        <v>21.944819051580694</v>
      </c>
      <c r="E287" s="72">
        <f>_xlfn.IFNA('Stata dataset (real)'!F287+'Stata dataset (real)'!G287, "")</f>
        <v>5.5939941763727115</v>
      </c>
      <c r="F287" s="72">
        <f t="shared" si="17"/>
        <v>16.350824875207984</v>
      </c>
      <c r="G287" s="72">
        <f>_xlfn.IFNA(SUM('Stata dataset (real)'!E287:K287, 'Stata dataset (real)'!AC287, 'Stata dataset (real)'!AD287), "")</f>
        <v>22.682957381636662</v>
      </c>
      <c r="H287" s="72">
        <f t="shared" si="18"/>
        <v>17.088963205263951</v>
      </c>
      <c r="I287" s="72">
        <f>_xlfn.IFNA(SUM('Stata dataset (real)'!O287:T287), "")</f>
        <v>837.42200000000003</v>
      </c>
      <c r="J287" s="72">
        <f>_xlfn.IFNA(SUM('Stata dataset (real)'!R287, 'Stata dataset (real)'!S287, 'Stata dataset (real)'!T287)/'Interface real'!$I287, "")</f>
        <v>0.7261201640272168</v>
      </c>
      <c r="K287" s="72">
        <f>_xlfn.IFNA(SUM('Stata dataset (real)'!Q287, 'Stata dataset (real)'!T287)/$I287, "")</f>
        <v>0</v>
      </c>
      <c r="L287" s="72">
        <f>_xlfn.IFNA('Stata dataset (real)'!AA287*1000/ 'Interface real'!I287,  "")</f>
        <v>232.46433896397932</v>
      </c>
      <c r="M287" s="72">
        <f>_xlfn.IFNA('Stata dataset (real)'!U287, "")</f>
        <v>20.707232033665282</v>
      </c>
      <c r="N287" s="72">
        <f>_xlfn.IFNA('Stata dataset (real)'!Z287, "")</f>
        <v>9.5233636669910382</v>
      </c>
      <c r="O287" s="72">
        <f>IF('Interface real'!C287 = "2019-20", 1, 0)</f>
        <v>0</v>
      </c>
      <c r="P287" s="72">
        <f t="shared" si="19"/>
        <v>0</v>
      </c>
    </row>
    <row r="288" spans="1:16" x14ac:dyDescent="0.4">
      <c r="A288" s="63" t="str">
        <f t="shared" si="16"/>
        <v>SEW17</v>
      </c>
      <c r="B288" s="63" t="s">
        <v>481</v>
      </c>
      <c r="C288" s="63" t="s">
        <v>249</v>
      </c>
      <c r="D288" s="72">
        <f>_xlfn.IFNA(SUM('Stata dataset (real)'!E288:K288, 'Stata dataset (real)'!AB288, 'Stata dataset (real)'!AD288),"")</f>
        <v>19.70282314320886</v>
      </c>
      <c r="E288" s="72">
        <f>_xlfn.IFNA('Stata dataset (real)'!F288+'Stata dataset (real)'!G288, "")</f>
        <v>2.0429864587607711</v>
      </c>
      <c r="F288" s="72">
        <f t="shared" si="17"/>
        <v>17.659836684448088</v>
      </c>
      <c r="G288" s="72">
        <f>_xlfn.IFNA(SUM('Stata dataset (real)'!E288:K288, 'Stata dataset (real)'!AC288, 'Stata dataset (real)'!AD288), "")</f>
        <v>20.474588652217701</v>
      </c>
      <c r="H288" s="72">
        <f t="shared" si="18"/>
        <v>18.431602193456929</v>
      </c>
      <c r="I288" s="72">
        <f>_xlfn.IFNA(SUM('Stata dataset (real)'!O288:T288), "")</f>
        <v>845.88800000000003</v>
      </c>
      <c r="J288" s="72">
        <f>_xlfn.IFNA(SUM('Stata dataset (real)'!R288, 'Stata dataset (real)'!S288, 'Stata dataset (real)'!T288)/'Interface real'!$I288, "")</f>
        <v>0.78098164295982453</v>
      </c>
      <c r="K288" s="72">
        <f>_xlfn.IFNA(SUM('Stata dataset (real)'!Q288, 'Stata dataset (real)'!T288)/$I288, "")</f>
        <v>0</v>
      </c>
      <c r="L288" s="72">
        <f>_xlfn.IFNA('Stata dataset (real)'!AA288*1000/ 'Interface real'!I288,  "")</f>
        <v>240.86078468469981</v>
      </c>
      <c r="M288" s="72">
        <f>_xlfn.IFNA('Stata dataset (real)'!U288, "")</f>
        <v>19.96257266951363</v>
      </c>
      <c r="N288" s="72">
        <f>_xlfn.IFNA('Stata dataset (real)'!Z288, "")</f>
        <v>9.261189044802526</v>
      </c>
      <c r="O288" s="72">
        <f>IF('Interface real'!C288 = "2019-20", 1, 0)</f>
        <v>0</v>
      </c>
      <c r="P288" s="72">
        <f t="shared" si="19"/>
        <v>0</v>
      </c>
    </row>
    <row r="289" spans="1:16" x14ac:dyDescent="0.4">
      <c r="A289" s="63" t="str">
        <f t="shared" si="16"/>
        <v>SEW18</v>
      </c>
      <c r="B289" s="63" t="s">
        <v>481</v>
      </c>
      <c r="C289" s="63" t="s">
        <v>251</v>
      </c>
      <c r="D289" s="72">
        <f>_xlfn.IFNA(SUM('Stata dataset (real)'!E289:K289, 'Stata dataset (real)'!AB289, 'Stata dataset (real)'!AD289),"")</f>
        <v>18.517052614744923</v>
      </c>
      <c r="E289" s="72">
        <f>_xlfn.IFNA('Stata dataset (real)'!F289+'Stata dataset (real)'!G289, "")</f>
        <v>1.9740188709419477</v>
      </c>
      <c r="F289" s="72">
        <f t="shared" si="17"/>
        <v>16.543033743802976</v>
      </c>
      <c r="G289" s="72">
        <f>_xlfn.IFNA(SUM('Stata dataset (real)'!E289:K289, 'Stata dataset (real)'!AC289, 'Stata dataset (real)'!AD289), "")</f>
        <v>19.311511492665339</v>
      </c>
      <c r="H289" s="72">
        <f t="shared" si="18"/>
        <v>17.337492621723392</v>
      </c>
      <c r="I289" s="72">
        <f>_xlfn.IFNA(SUM('Stata dataset (real)'!O289:T289), "")</f>
        <v>854.36900000000003</v>
      </c>
      <c r="J289" s="72">
        <f>_xlfn.IFNA(SUM('Stata dataset (real)'!R289, 'Stata dataset (real)'!S289, 'Stata dataset (real)'!T289)/'Interface real'!$I289, "")</f>
        <v>0.83335537689218597</v>
      </c>
      <c r="K289" s="72">
        <f>_xlfn.IFNA(SUM('Stata dataset (real)'!Q289, 'Stata dataset (real)'!T289)/$I289, "")</f>
        <v>0</v>
      </c>
      <c r="L289" s="72">
        <f>_xlfn.IFNA('Stata dataset (real)'!AA289*1000/ 'Interface real'!I289,  "")</f>
        <v>237.25178386238636</v>
      </c>
      <c r="M289" s="72">
        <f>_xlfn.IFNA('Stata dataset (real)'!U289, "")</f>
        <v>19.789975647253609</v>
      </c>
      <c r="N289" s="72">
        <f>_xlfn.IFNA('Stata dataset (real)'!Z289, "")</f>
        <v>8.9950716884239093</v>
      </c>
      <c r="O289" s="72">
        <f>IF('Interface real'!C289 = "2019-20", 1, 0)</f>
        <v>0</v>
      </c>
      <c r="P289" s="72">
        <f t="shared" si="19"/>
        <v>0</v>
      </c>
    </row>
    <row r="290" spans="1:16" x14ac:dyDescent="0.4">
      <c r="A290" s="63" t="str">
        <f t="shared" si="16"/>
        <v>SEW19</v>
      </c>
      <c r="B290" s="63" t="s">
        <v>481</v>
      </c>
      <c r="C290" s="63" t="s">
        <v>253</v>
      </c>
      <c r="D290" s="72">
        <f>_xlfn.IFNA(SUM('Stata dataset (real)'!E290:K290, 'Stata dataset (real)'!AB290, 'Stata dataset (real)'!AD290),"")</f>
        <v>18.450469777638578</v>
      </c>
      <c r="E290" s="72">
        <f>_xlfn.IFNA('Stata dataset (real)'!F290+'Stata dataset (real)'!G290, "")</f>
        <v>2.5513901503288441</v>
      </c>
      <c r="F290" s="72">
        <f t="shared" si="17"/>
        <v>15.899079627309733</v>
      </c>
      <c r="G290" s="72">
        <f>_xlfn.IFNA(SUM('Stata dataset (real)'!E290:K290, 'Stata dataset (real)'!AC290, 'Stata dataset (real)'!AD290), "")</f>
        <v>19.24919141303419</v>
      </c>
      <c r="H290" s="72">
        <f t="shared" si="18"/>
        <v>16.697801262705347</v>
      </c>
      <c r="I290" s="72">
        <f>_xlfn.IFNA(SUM('Stata dataset (real)'!O290:T290), "")</f>
        <v>861.52200000000005</v>
      </c>
      <c r="J290" s="72">
        <f>_xlfn.IFNA(SUM('Stata dataset (real)'!R290, 'Stata dataset (real)'!S290, 'Stata dataset (real)'!T290)/'Interface real'!$I290, "")</f>
        <v>0.87617495548575663</v>
      </c>
      <c r="K290" s="72">
        <f>_xlfn.IFNA(SUM('Stata dataset (real)'!Q290, 'Stata dataset (real)'!T290)/$I290, "")</f>
        <v>0</v>
      </c>
      <c r="L290" s="72">
        <f>_xlfn.IFNA('Stata dataset (real)'!AA290*1000/ 'Interface real'!I290,  "")</f>
        <v>241.59437712297759</v>
      </c>
      <c r="M290" s="72">
        <f>_xlfn.IFNA('Stata dataset (real)'!U290, "")</f>
        <v>19.022402845197785</v>
      </c>
      <c r="N290" s="72">
        <f>_xlfn.IFNA('Stata dataset (real)'!Z290, "")</f>
        <v>8.7303470013610109</v>
      </c>
      <c r="O290" s="72">
        <f>IF('Interface real'!C290 = "2019-20", 1, 0)</f>
        <v>0</v>
      </c>
      <c r="P290" s="72">
        <f t="shared" si="19"/>
        <v>0</v>
      </c>
    </row>
    <row r="291" spans="1:16" x14ac:dyDescent="0.4">
      <c r="A291" s="63" t="str">
        <f t="shared" si="16"/>
        <v>SEW20</v>
      </c>
      <c r="B291" s="63" t="s">
        <v>481</v>
      </c>
      <c r="C291" s="63" t="s">
        <v>255</v>
      </c>
      <c r="D291" s="72">
        <f>_xlfn.IFNA(SUM('Stata dataset (real)'!E291:K291, 'Stata dataset (real)'!AB291, 'Stata dataset (real)'!AD291),"")</f>
        <v>21.131830779890684</v>
      </c>
      <c r="E291" s="72">
        <f>_xlfn.IFNA('Stata dataset (real)'!F291+'Stata dataset (real)'!G291, "")</f>
        <v>5.4290276387712693</v>
      </c>
      <c r="F291" s="72">
        <f t="shared" si="17"/>
        <v>15.702803141119414</v>
      </c>
      <c r="G291" s="72">
        <f>_xlfn.IFNA(SUM('Stata dataset (real)'!E291:K291, 'Stata dataset (real)'!AC291, 'Stata dataset (real)'!AD291), "")</f>
        <v>21.945626894085212</v>
      </c>
      <c r="H291" s="72">
        <f t="shared" si="18"/>
        <v>16.516599255313942</v>
      </c>
      <c r="I291" s="72">
        <f>_xlfn.IFNA(SUM('Stata dataset (real)'!O291:T291), "")</f>
        <v>868.94500000000005</v>
      </c>
      <c r="J291" s="72">
        <f>_xlfn.IFNA(SUM('Stata dataset (real)'!R291, 'Stata dataset (real)'!S291, 'Stata dataset (real)'!T291)/'Interface real'!$I291, "")</f>
        <v>0.89720062834816938</v>
      </c>
      <c r="K291" s="72">
        <f>_xlfn.IFNA(SUM('Stata dataset (real)'!Q291, 'Stata dataset (real)'!T291)/$I291, "")</f>
        <v>0</v>
      </c>
      <c r="L291" s="72">
        <f>_xlfn.IFNA('Stata dataset (real)'!AA291*1000/ 'Interface real'!I291,  "")</f>
        <v>240.13230672206933</v>
      </c>
      <c r="M291" s="72">
        <f>_xlfn.IFNA('Stata dataset (real)'!U291, "")</f>
        <v>18.316081038996867</v>
      </c>
      <c r="N291" s="72">
        <f>_xlfn.IFNA('Stata dataset (real)'!Z291, "")</f>
        <v>8.4619348517187589</v>
      </c>
      <c r="O291" s="72">
        <f>IF('Interface real'!C291 = "2019-20", 1, 0)</f>
        <v>1</v>
      </c>
      <c r="P291" s="72">
        <f t="shared" si="19"/>
        <v>0</v>
      </c>
    </row>
    <row r="292" spans="1:16" x14ac:dyDescent="0.4">
      <c r="A292" s="63" t="str">
        <f t="shared" si="16"/>
        <v>SEW21</v>
      </c>
      <c r="B292" s="63" t="s">
        <v>481</v>
      </c>
      <c r="C292" s="63" t="s">
        <v>257</v>
      </c>
      <c r="D292" s="72">
        <f>_xlfn.IFNA(SUM('Stata dataset (real)'!E292:K292, 'Stata dataset (real)'!AB292, 'Stata dataset (real)'!AD292),"")</f>
        <v>21.270711830749253</v>
      </c>
      <c r="E292" s="72">
        <f>_xlfn.IFNA('Stata dataset (real)'!F292+'Stata dataset (real)'!G292, "")</f>
        <v>4.7983712670892835</v>
      </c>
      <c r="F292" s="72">
        <f t="shared" si="17"/>
        <v>16.472340563659969</v>
      </c>
      <c r="G292" s="72">
        <f>_xlfn.IFNA(SUM('Stata dataset (real)'!E292:K292, 'Stata dataset (real)'!AC292, 'Stata dataset (real)'!AD292), "")</f>
        <v>20.799229949383083</v>
      </c>
      <c r="H292" s="72">
        <f t="shared" si="18"/>
        <v>16.000858682293799</v>
      </c>
      <c r="I292" s="72">
        <f>_xlfn.IFNA(SUM('Stata dataset (real)'!O292:T292), "")</f>
        <v>881.15949999999998</v>
      </c>
      <c r="J292" s="72">
        <f>_xlfn.IFNA(SUM('Stata dataset (real)'!R292, 'Stata dataset (real)'!S292, 'Stata dataset (real)'!T292)/'Interface real'!$I292, "")</f>
        <v>0.89930143180661393</v>
      </c>
      <c r="K292" s="72">
        <f>_xlfn.IFNA(SUM('Stata dataset (real)'!Q292, 'Stata dataset (real)'!T292)/$I292, "")</f>
        <v>0</v>
      </c>
      <c r="L292" s="72">
        <f>_xlfn.IFNA('Stata dataset (real)'!AA292*1000/ 'Interface real'!I292,  "")</f>
        <v>260.93061094190955</v>
      </c>
      <c r="M292" s="72">
        <f>_xlfn.IFNA('Stata dataset (real)'!U292, "")</f>
        <v>18.205598023962441</v>
      </c>
      <c r="N292" s="72">
        <f>_xlfn.IFNA('Stata dataset (real)'!Z292, "")</f>
        <v>8.4619348517187589</v>
      </c>
      <c r="O292" s="72">
        <f>IF('Interface real'!C292 = "2019-20", 1, 0)</f>
        <v>0</v>
      </c>
      <c r="P292" s="72">
        <f t="shared" si="19"/>
        <v>1</v>
      </c>
    </row>
    <row r="293" spans="1:16" x14ac:dyDescent="0.4">
      <c r="A293" s="63" t="str">
        <f t="shared" si="16"/>
        <v>SEW22</v>
      </c>
      <c r="B293" s="63" t="s">
        <v>481</v>
      </c>
      <c r="C293" s="63" t="s">
        <v>259</v>
      </c>
      <c r="D293" s="72">
        <f>_xlfn.IFNA(SUM('Stata dataset (real)'!E293:K293, 'Stata dataset (real)'!AB293, 'Stata dataset (real)'!AD293),"")</f>
        <v>22.960042728746128</v>
      </c>
      <c r="E293" s="72">
        <f>_xlfn.IFNA('Stata dataset (real)'!F293+'Stata dataset (real)'!G293, "")</f>
        <v>6.3665496537498152</v>
      </c>
      <c r="F293" s="72">
        <f t="shared" si="17"/>
        <v>16.593493074996314</v>
      </c>
      <c r="G293" s="72">
        <f>_xlfn.IFNA(SUM('Stata dataset (real)'!E293:K293, 'Stata dataset (real)'!AC293, 'Stata dataset (real)'!AD293), "")</f>
        <v>22.590111811350571</v>
      </c>
      <c r="H293" s="72">
        <f t="shared" si="18"/>
        <v>16.223562157600757</v>
      </c>
      <c r="I293" s="72">
        <f>_xlfn.IFNA(SUM('Stata dataset (real)'!O293:T293), "")</f>
        <v>892.23699999999997</v>
      </c>
      <c r="J293" s="72">
        <f>_xlfn.IFNA(SUM('Stata dataset (real)'!R293, 'Stata dataset (real)'!S293, 'Stata dataset (real)'!T293)/'Interface real'!$I293, "")</f>
        <v>0.90075506844033593</v>
      </c>
      <c r="K293" s="72">
        <f>_xlfn.IFNA(SUM('Stata dataset (real)'!Q293, 'Stata dataset (real)'!T293)/$I293, "")</f>
        <v>0</v>
      </c>
      <c r="L293" s="72">
        <f>_xlfn.IFNA('Stata dataset (real)'!AA293*1000/ 'Interface real'!I293,  "")</f>
        <v>239.28462198556988</v>
      </c>
      <c r="M293" s="72">
        <f>_xlfn.IFNA('Stata dataset (real)'!U293, "")</f>
        <v>16.670226292372984</v>
      </c>
      <c r="N293" s="72">
        <f>_xlfn.IFNA('Stata dataset (real)'!Z293, "")</f>
        <v>8.4619348517187589</v>
      </c>
      <c r="O293" s="72">
        <f>IF('Interface real'!C293 = "2019-20", 1, 0)</f>
        <v>0</v>
      </c>
      <c r="P293" s="72">
        <f t="shared" si="19"/>
        <v>0</v>
      </c>
    </row>
    <row r="294" spans="1:16" x14ac:dyDescent="0.4">
      <c r="A294" s="63" t="str">
        <f t="shared" si="16"/>
        <v>SEW23</v>
      </c>
      <c r="B294" s="63" t="s">
        <v>481</v>
      </c>
      <c r="C294" s="190" t="s">
        <v>261</v>
      </c>
      <c r="D294" s="72">
        <f>_xlfn.IFNA(SUM('Stata dataset (real)'!E294:K294, 'Stata dataset (real)'!AB294, 'Stata dataset (real)'!AD294),"")</f>
        <v>23.028000000000002</v>
      </c>
      <c r="E294" s="72">
        <f>_xlfn.IFNA('Stata dataset (real)'!F294+'Stata dataset (real)'!G294, "")</f>
        <v>5.8260000000000005</v>
      </c>
      <c r="F294" s="72">
        <f t="shared" si="17"/>
        <v>17.202000000000002</v>
      </c>
      <c r="G294" s="72">
        <f>_xlfn.IFNA(SUM('Stata dataset (real)'!E294:K294, 'Stata dataset (real)'!AC294, 'Stata dataset (real)'!AD294), "")</f>
        <v>22.575909090909093</v>
      </c>
      <c r="H294" s="72">
        <f t="shared" si="18"/>
        <v>16.749909090909092</v>
      </c>
      <c r="I294" s="72">
        <f>_xlfn.IFNA(SUM('Stata dataset (real)'!O294:T294), "")</f>
        <v>901.49400000000003</v>
      </c>
      <c r="J294" s="72">
        <f>_xlfn.IFNA(SUM('Stata dataset (real)'!R294, 'Stata dataset (real)'!S294, 'Stata dataset (real)'!T294)/'Interface real'!$I294, "")</f>
        <v>0.90216241039873801</v>
      </c>
      <c r="K294" s="72">
        <f>_xlfn.IFNA(SUM('Stata dataset (real)'!Q294, 'Stata dataset (real)'!T294)/$I294, "")</f>
        <v>0</v>
      </c>
      <c r="L294" s="72">
        <f>_xlfn.IFNA('Stata dataset (real)'!AA294*1000/ 'Interface real'!I294,  "")</f>
        <v>218.67683167053804</v>
      </c>
      <c r="M294" s="72">
        <f>_xlfn.IFNA('Stata dataset (real)'!U294, "")</f>
        <v>17.87603828491218</v>
      </c>
      <c r="N294" s="72">
        <f>_xlfn.IFNA('Stata dataset (real)'!Z294, "")</f>
        <v>8.4619348517187589</v>
      </c>
      <c r="O294" s="72">
        <f>IF('Interface real'!C294 = "2019-20", 1, 0)</f>
        <v>0</v>
      </c>
      <c r="P294" s="72">
        <f t="shared" si="19"/>
        <v>0</v>
      </c>
    </row>
    <row r="295" spans="1:16" x14ac:dyDescent="0.4">
      <c r="A295" s="63" t="str">
        <f t="shared" si="16"/>
        <v>SEW24</v>
      </c>
      <c r="B295" s="63" t="s">
        <v>481</v>
      </c>
      <c r="C295" s="160" t="s">
        <v>263</v>
      </c>
      <c r="D295" s="72">
        <f>_xlfn.IFNA(SUM('Stata dataset (real)'!E295:K295, 'Stata dataset (real)'!AB295, 'Stata dataset (real)'!AD295),"")</f>
        <v>21.926745059034904</v>
      </c>
      <c r="E295" s="72">
        <f>_xlfn.IFNA('Stata dataset (real)'!F295+'Stata dataset (real)'!G295, "")</f>
        <v>5.0091475231006157</v>
      </c>
      <c r="F295" s="72">
        <f t="shared" si="17"/>
        <v>16.917597535934288</v>
      </c>
      <c r="G295" s="72">
        <f>_xlfn.IFNA(SUM('Stata dataset (real)'!E295:K295, 'Stata dataset (real)'!AC295, 'Stata dataset (real)'!AD295), "")</f>
        <v>21.242602844409181</v>
      </c>
      <c r="H295" s="72">
        <f t="shared" si="18"/>
        <v>16.233455321308565</v>
      </c>
      <c r="I295" s="72">
        <f>_xlfn.IFNA(SUM('Stata dataset (real)'!O295:T295), "")</f>
        <v>909.98199999999997</v>
      </c>
      <c r="J295" s="72">
        <f>_xlfn.IFNA(SUM('Stata dataset (real)'!R295, 'Stata dataset (real)'!S295, 'Stata dataset (real)'!T295)/'Interface real'!$I295, "")</f>
        <v>0.90346402456312325</v>
      </c>
      <c r="K295" s="72">
        <f>_xlfn.IFNA(SUM('Stata dataset (real)'!Q295, 'Stata dataset (real)'!T295)/$I295, "")</f>
        <v>0</v>
      </c>
      <c r="L295" s="72">
        <f>_xlfn.IFNA('Stata dataset (real)'!AA295*1000/ 'Interface real'!I295,  "")</f>
        <v>227.46304066269803</v>
      </c>
      <c r="M295" s="72">
        <f>_xlfn.IFNA('Stata dataset (real)'!U295, "")</f>
        <v>17.919847757709984</v>
      </c>
      <c r="N295" s="72">
        <f>_xlfn.IFNA('Stata dataset (real)'!Z295, "")</f>
        <v>8.4619348517187589</v>
      </c>
      <c r="O295" s="72">
        <f>IF('Interface real'!C295 = "2019-20", 1, 0)</f>
        <v>0</v>
      </c>
      <c r="P295" s="72">
        <f t="shared" si="19"/>
        <v>0</v>
      </c>
    </row>
    <row r="296" spans="1:16" x14ac:dyDescent="0.4">
      <c r="A296" s="63" t="str">
        <f t="shared" si="16"/>
        <v>SEW25</v>
      </c>
      <c r="B296" s="63" t="s">
        <v>481</v>
      </c>
      <c r="C296" s="160" t="s">
        <v>516</v>
      </c>
      <c r="D296" s="72">
        <f>_xlfn.IFNA(SUM('Stata dataset (real)'!E296:K296, 'Stata dataset (real)'!AB296, 'Stata dataset (real)'!AD296),"")</f>
        <v>23.006965132496518</v>
      </c>
      <c r="E296" s="72">
        <f>_xlfn.IFNA('Stata dataset (real)'!F296+'Stata dataset (real)'!G296, "")</f>
        <v>5.9059999999999997</v>
      </c>
      <c r="F296" s="72">
        <f t="shared" si="17"/>
        <v>17.100965132496519</v>
      </c>
      <c r="G296" s="72">
        <f>_xlfn.IFNA(SUM('Stata dataset (real)'!E296:K296, 'Stata dataset (real)'!AC296, 'Stata dataset (real)'!AD296), "")</f>
        <v>21.720854021385406</v>
      </c>
      <c r="H296" s="72">
        <f t="shared" si="18"/>
        <v>15.814854021385408</v>
      </c>
      <c r="I296" s="72">
        <f>_xlfn.IFNA(SUM('Stata dataset (real)'!O296:T296), "")</f>
        <v>917.91235035712043</v>
      </c>
      <c r="J296" s="72">
        <f>_xlfn.IFNA(SUM('Stata dataset (real)'!R296, 'Stata dataset (real)'!S296, 'Stata dataset (real)'!T296)/'Interface real'!$I296, "")</f>
        <v>0.90451643402228632</v>
      </c>
      <c r="K296" s="72">
        <f>_xlfn.IFNA(SUM('Stata dataset (real)'!Q296, 'Stata dataset (real)'!T296)/$I296, "")</f>
        <v>0</v>
      </c>
      <c r="L296" s="72">
        <f>_xlfn.IFNA('Stata dataset (real)'!AA296*1000/ 'Interface real'!I296,  "")</f>
        <v>232.11978350836091</v>
      </c>
      <c r="M296" s="72" t="str">
        <f>_xlfn.IFNA('Stata dataset (real)'!U296, "")</f>
        <v/>
      </c>
      <c r="N296" s="72" t="str">
        <f>_xlfn.IFNA('Stata dataset (real)'!Z296, "")</f>
        <v/>
      </c>
      <c r="O296" s="72">
        <f>IF('Interface real'!C296 = "2019-20", 1, 0)</f>
        <v>0</v>
      </c>
      <c r="P296" s="72">
        <f t="shared" si="19"/>
        <v>0</v>
      </c>
    </row>
    <row r="297" spans="1:16" x14ac:dyDescent="0.4">
      <c r="A297" s="63" t="str">
        <f t="shared" si="16"/>
        <v>SEW26</v>
      </c>
      <c r="B297" s="63" t="s">
        <v>481</v>
      </c>
      <c r="C297" s="160" t="s">
        <v>518</v>
      </c>
      <c r="D297" s="72">
        <f>_xlfn.IFNA(SUM('Stata dataset (real)'!E297:K297, 'Stata dataset (real)'!AB297, 'Stata dataset (real)'!AD297),"")</f>
        <v>24.739080650773158</v>
      </c>
      <c r="E297" s="72">
        <f>_xlfn.IFNA('Stata dataset (real)'!F297+'Stata dataset (real)'!G297, "")</f>
        <v>7.3413950309313796</v>
      </c>
      <c r="F297" s="72">
        <f t="shared" si="17"/>
        <v>17.397685619841777</v>
      </c>
      <c r="G297" s="72">
        <f>_xlfn.IFNA(SUM('Stata dataset (real)'!E297:K297, 'Stata dataset (real)'!AC297, 'Stata dataset (real)'!AD297), "")</f>
        <v>23.426719539662045</v>
      </c>
      <c r="H297" s="72">
        <f t="shared" si="18"/>
        <v>16.085324508730665</v>
      </c>
      <c r="I297" s="72">
        <f>_xlfn.IFNA(SUM('Stata dataset (real)'!O297:T297), "")</f>
        <v>926.9671746004168</v>
      </c>
      <c r="J297" s="72">
        <f>_xlfn.IFNA(SUM('Stata dataset (real)'!R297, 'Stata dataset (real)'!S297, 'Stata dataset (real)'!T297)/'Interface real'!$I297, "")</f>
        <v>0.90556200190416325</v>
      </c>
      <c r="K297" s="72">
        <f>_xlfn.IFNA(SUM('Stata dataset (real)'!Q297, 'Stata dataset (real)'!T297)/$I297, "")</f>
        <v>0</v>
      </c>
      <c r="L297" s="72">
        <f>_xlfn.IFNA('Stata dataset (real)'!AA297*1000/ 'Interface real'!I297,  "")</f>
        <v>264.58027486950232</v>
      </c>
      <c r="M297" s="72" t="str">
        <f>_xlfn.IFNA('Stata dataset (real)'!U297, "")</f>
        <v/>
      </c>
      <c r="N297" s="72" t="str">
        <f>_xlfn.IFNA('Stata dataset (real)'!Z297, "")</f>
        <v/>
      </c>
      <c r="O297" s="72">
        <f>IF('Interface real'!C297 = "2019-20", 1, 0)</f>
        <v>0</v>
      </c>
      <c r="P297" s="72">
        <f t="shared" si="19"/>
        <v>0</v>
      </c>
    </row>
    <row r="298" spans="1:16" x14ac:dyDescent="0.4">
      <c r="A298" s="63" t="str">
        <f t="shared" si="16"/>
        <v>SEW27</v>
      </c>
      <c r="B298" s="63" t="s">
        <v>481</v>
      </c>
      <c r="C298" s="160" t="s">
        <v>519</v>
      </c>
      <c r="D298" s="72">
        <f>_xlfn.IFNA(SUM('Stata dataset (real)'!E298:K298, 'Stata dataset (real)'!AB298, 'Stata dataset (real)'!AD298),"")</f>
        <v>24.961239603003659</v>
      </c>
      <c r="E298" s="72">
        <f>_xlfn.IFNA('Stata dataset (real)'!F298+'Stata dataset (real)'!G298, "")</f>
        <v>7.3972323543401286</v>
      </c>
      <c r="F298" s="72">
        <f t="shared" si="17"/>
        <v>17.564007248663529</v>
      </c>
      <c r="G298" s="72">
        <f>_xlfn.IFNA(SUM('Stata dataset (real)'!E298:K298, 'Stata dataset (real)'!AC298, 'Stata dataset (real)'!AD298), "")</f>
        <v>23.538045158559214</v>
      </c>
      <c r="H298" s="72">
        <f t="shared" si="18"/>
        <v>16.140812804219085</v>
      </c>
      <c r="I298" s="72">
        <f>_xlfn.IFNA(SUM('Stata dataset (real)'!O298:T298), "")</f>
        <v>938.12120137880288</v>
      </c>
      <c r="J298" s="72">
        <f>_xlfn.IFNA(SUM('Stata dataset (real)'!R298, 'Stata dataset (real)'!S298, 'Stata dataset (real)'!T298)/'Interface real'!$I298, "")</f>
        <v>0.90676954205008586</v>
      </c>
      <c r="K298" s="72">
        <f>_xlfn.IFNA(SUM('Stata dataset (real)'!Q298, 'Stata dataset (real)'!T298)/$I298, "")</f>
        <v>0</v>
      </c>
      <c r="L298" s="72">
        <f>_xlfn.IFNA('Stata dataset (real)'!AA298*1000/ 'Interface real'!I298,  "")</f>
        <v>268.25330723390374</v>
      </c>
      <c r="M298" s="72" t="str">
        <f>_xlfn.IFNA('Stata dataset (real)'!U298, "")</f>
        <v/>
      </c>
      <c r="N298" s="72" t="str">
        <f>_xlfn.IFNA('Stata dataset (real)'!Z298, "")</f>
        <v/>
      </c>
      <c r="O298" s="72">
        <f>IF('Interface real'!C298 = "2019-20", 1, 0)</f>
        <v>0</v>
      </c>
      <c r="P298" s="72">
        <f t="shared" si="19"/>
        <v>0</v>
      </c>
    </row>
    <row r="299" spans="1:16" x14ac:dyDescent="0.4">
      <c r="A299" s="63" t="str">
        <f t="shared" si="16"/>
        <v>SEW28</v>
      </c>
      <c r="B299" s="63" t="s">
        <v>481</v>
      </c>
      <c r="C299" s="160" t="s">
        <v>520</v>
      </c>
      <c r="D299" s="72">
        <f>_xlfn.IFNA(SUM('Stata dataset (real)'!E299:K299, 'Stata dataset (real)'!AB299, 'Stata dataset (real)'!AD299),"")</f>
        <v>24.836933608028595</v>
      </c>
      <c r="E299" s="72">
        <f>_xlfn.IFNA('Stata dataset (real)'!F299+'Stata dataset (real)'!G299, "")</f>
        <v>7.1005422416579735</v>
      </c>
      <c r="F299" s="72">
        <f t="shared" si="17"/>
        <v>17.736391366370622</v>
      </c>
      <c r="G299" s="72">
        <f>_xlfn.IFNA(SUM('Stata dataset (real)'!E299:K299, 'Stata dataset (real)'!AC299, 'Stata dataset (real)'!AD299), "")</f>
        <v>23.292072496917484</v>
      </c>
      <c r="H299" s="72">
        <f t="shared" si="18"/>
        <v>16.191530255259512</v>
      </c>
      <c r="I299" s="72">
        <f>_xlfn.IFNA(SUM('Stata dataset (real)'!O299:T299), "")</f>
        <v>949.47304739319236</v>
      </c>
      <c r="J299" s="72">
        <f>_xlfn.IFNA(SUM('Stata dataset (real)'!R299, 'Stata dataset (real)'!S299, 'Stata dataset (real)'!T299)/'Interface real'!$I299, "")</f>
        <v>0.90794133389193921</v>
      </c>
      <c r="K299" s="72">
        <f>_xlfn.IFNA(SUM('Stata dataset (real)'!Q299, 'Stata dataset (real)'!T299)/$I299, "")</f>
        <v>0</v>
      </c>
      <c r="L299" s="72">
        <f>_xlfn.IFNA('Stata dataset (real)'!AA299*1000/ 'Interface real'!I299,  "")</f>
        <v>262.47983199515153</v>
      </c>
      <c r="M299" s="72" t="str">
        <f>_xlfn.IFNA('Stata dataset (real)'!U299, "")</f>
        <v/>
      </c>
      <c r="N299" s="72" t="str">
        <f>_xlfn.IFNA('Stata dataset (real)'!Z299, "")</f>
        <v/>
      </c>
      <c r="O299" s="72">
        <f>IF('Interface real'!C299 = "2019-20", 1, 0)</f>
        <v>0</v>
      </c>
      <c r="P299" s="72">
        <f t="shared" si="19"/>
        <v>0</v>
      </c>
    </row>
    <row r="300" spans="1:16" x14ac:dyDescent="0.4">
      <c r="A300" s="63" t="str">
        <f t="shared" si="16"/>
        <v>SEW29</v>
      </c>
      <c r="B300" s="63" t="s">
        <v>481</v>
      </c>
      <c r="C300" s="160" t="s">
        <v>521</v>
      </c>
      <c r="D300" s="72">
        <f>_xlfn.IFNA(SUM('Stata dataset (real)'!E300:K300, 'Stata dataset (real)'!AB300, 'Stata dataset (real)'!AD300),"")</f>
        <v>25.018460940818155</v>
      </c>
      <c r="E300" s="72">
        <f>_xlfn.IFNA('Stata dataset (real)'!F300+'Stata dataset (real)'!G300, "")</f>
        <v>7.3419086408736671</v>
      </c>
      <c r="F300" s="72">
        <f t="shared" si="17"/>
        <v>17.67655229994449</v>
      </c>
      <c r="G300" s="72">
        <f>_xlfn.IFNA(SUM('Stata dataset (real)'!E300:K300, 'Stata dataset (real)'!AC300, 'Stata dataset (real)'!AD300), "")</f>
        <v>23.668599829707045</v>
      </c>
      <c r="H300" s="72">
        <f t="shared" si="18"/>
        <v>16.326691188833379</v>
      </c>
      <c r="I300" s="72">
        <f>_xlfn.IFNA(SUM('Stata dataset (real)'!O300:T300), "")</f>
        <v>960.99829769856365</v>
      </c>
      <c r="J300" s="72">
        <f>_xlfn.IFNA(SUM('Stata dataset (real)'!R300, 'Stata dataset (real)'!S300, 'Stata dataset (real)'!T300)/'Interface real'!$I300, "")</f>
        <v>0.90910134151083088</v>
      </c>
      <c r="K300" s="72">
        <f>_xlfn.IFNA(SUM('Stata dataset (real)'!Q300, 'Stata dataset (real)'!T300)/$I300, "")</f>
        <v>0</v>
      </c>
      <c r="L300" s="72">
        <f>_xlfn.IFNA('Stata dataset (real)'!AA300*1000/ 'Interface real'!I300,  "")</f>
        <v>265.78644276974967</v>
      </c>
      <c r="M300" s="72" t="str">
        <f>_xlfn.IFNA('Stata dataset (real)'!U300, "")</f>
        <v/>
      </c>
      <c r="N300" s="72" t="str">
        <f>_xlfn.IFNA('Stata dataset (real)'!Z300, "")</f>
        <v/>
      </c>
      <c r="O300" s="72">
        <f>IF('Interface real'!C300 = "2019-20", 1, 0)</f>
        <v>0</v>
      </c>
      <c r="P300" s="72">
        <f t="shared" si="19"/>
        <v>0</v>
      </c>
    </row>
    <row r="301" spans="1:16" x14ac:dyDescent="0.4">
      <c r="A301" s="63" t="str">
        <f t="shared" si="16"/>
        <v>SEW30</v>
      </c>
      <c r="B301" s="63" t="s">
        <v>481</v>
      </c>
      <c r="C301" s="160" t="s">
        <v>522</v>
      </c>
      <c r="D301" s="72">
        <f>_xlfn.IFNA(SUM('Stata dataset (real)'!E301:K301, 'Stata dataset (real)'!AB301, 'Stata dataset (real)'!AD301),"")</f>
        <v>25.475053911155118</v>
      </c>
      <c r="E301" s="72">
        <f>_xlfn.IFNA('Stata dataset (real)'!F301+'Stata dataset (real)'!G301, "")</f>
        <v>7.5844441891468612</v>
      </c>
      <c r="F301" s="72">
        <f t="shared" si="17"/>
        <v>17.890609722008257</v>
      </c>
      <c r="G301" s="72">
        <f>_xlfn.IFNA(SUM('Stata dataset (real)'!E301:K301, 'Stata dataset (real)'!AC301, 'Stata dataset (real)'!AD301), "")</f>
        <v>23.97852613337734</v>
      </c>
      <c r="H301" s="72">
        <f t="shared" si="18"/>
        <v>16.394081944230479</v>
      </c>
      <c r="I301" s="72">
        <f>_xlfn.IFNA(SUM('Stata dataset (real)'!O301:T301), "")</f>
        <v>972.69872237252343</v>
      </c>
      <c r="J301" s="72">
        <f>_xlfn.IFNA(SUM('Stata dataset (real)'!R301, 'Stata dataset (real)'!S301, 'Stata dataset (real)'!T301)/'Interface real'!$I301, "")</f>
        <v>0.91024966948825126</v>
      </c>
      <c r="K301" s="72">
        <f>_xlfn.IFNA(SUM('Stata dataset (real)'!Q301, 'Stata dataset (real)'!T301)/$I301, "")</f>
        <v>0</v>
      </c>
      <c r="L301" s="72">
        <f>_xlfn.IFNA('Stata dataset (real)'!AA301*1000/ 'Interface real'!I301,  "")</f>
        <v>270.27879715155575</v>
      </c>
      <c r="M301" s="72" t="str">
        <f>_xlfn.IFNA('Stata dataset (real)'!U301, "")</f>
        <v/>
      </c>
      <c r="N301" s="72" t="str">
        <f>_xlfn.IFNA('Stata dataset (real)'!Z301, "")</f>
        <v/>
      </c>
      <c r="O301" s="72">
        <f>IF('Interface real'!C301 = "2019-20", 1, 0)</f>
        <v>0</v>
      </c>
      <c r="P301" s="72">
        <f t="shared" si="19"/>
        <v>0</v>
      </c>
    </row>
    <row r="302" spans="1:16" x14ac:dyDescent="0.4">
      <c r="A302" s="63" t="str">
        <f t="shared" si="16"/>
        <v>SSC14</v>
      </c>
      <c r="B302" s="63" t="s">
        <v>493</v>
      </c>
      <c r="C302" s="63" t="s">
        <v>243</v>
      </c>
      <c r="D302" s="72">
        <f>_xlfn.IFNA(SUM('Stata dataset (real)'!E302:K302, 'Stata dataset (real)'!AB302, 'Stata dataset (real)'!AD302),"")</f>
        <v>18.711487672293607</v>
      </c>
      <c r="E302" s="72">
        <f>_xlfn.IFNA('Stata dataset (real)'!F302+'Stata dataset (real)'!G302, "")</f>
        <v>5.2997764536849212</v>
      </c>
      <c r="F302" s="72">
        <f t="shared" si="17"/>
        <v>13.411711218608687</v>
      </c>
      <c r="G302" s="72">
        <f>_xlfn.IFNA(SUM('Stata dataset (real)'!E302:K302, 'Stata dataset (real)'!AC302, 'Stata dataset (real)'!AD302), "")</f>
        <v>18.282683520483491</v>
      </c>
      <c r="H302" s="72">
        <f t="shared" si="18"/>
        <v>12.982907066798571</v>
      </c>
      <c r="I302" s="72">
        <f>_xlfn.IFNA(SUM('Stata dataset (real)'!O302:T302), "")</f>
        <v>648.31650000000002</v>
      </c>
      <c r="J302" s="72">
        <f>_xlfn.IFNA(SUM('Stata dataset (real)'!R302, 'Stata dataset (real)'!S302, 'Stata dataset (real)'!T302)/'Interface real'!$I302, "")</f>
        <v>0.38366368895439185</v>
      </c>
      <c r="K302" s="72">
        <f>_xlfn.IFNA(SUM('Stata dataset (real)'!Q302, 'Stata dataset (real)'!T302)/$I302, "")</f>
        <v>0</v>
      </c>
      <c r="L302" s="72">
        <f>_xlfn.IFNA('Stata dataset (real)'!AA302*1000/ 'Interface real'!I302,  "")</f>
        <v>178.4739959735324</v>
      </c>
      <c r="M302" s="72">
        <f>_xlfn.IFNA('Stata dataset (real)'!U302, "")</f>
        <v>27.377714381884019</v>
      </c>
      <c r="N302" s="72">
        <f>_xlfn.IFNA('Stata dataset (real)'!Z302, "")</f>
        <v>16.09338019615495</v>
      </c>
      <c r="O302" s="72">
        <f>IF('Interface real'!C302 = "2019-20", 1, 0)</f>
        <v>0</v>
      </c>
      <c r="P302" s="72">
        <f t="shared" si="19"/>
        <v>0</v>
      </c>
    </row>
    <row r="303" spans="1:16" x14ac:dyDescent="0.4">
      <c r="A303" s="63" t="str">
        <f t="shared" ref="A303:A318" si="20">B303&amp;RIGHT(C303,2)</f>
        <v>SSC15</v>
      </c>
      <c r="B303" s="63" t="s">
        <v>493</v>
      </c>
      <c r="C303" s="63" t="s">
        <v>245</v>
      </c>
      <c r="D303" s="72">
        <f>_xlfn.IFNA(SUM('Stata dataset (real)'!E303:K303, 'Stata dataset (real)'!AB303, 'Stata dataset (real)'!AD303),"")</f>
        <v>19.980313361744798</v>
      </c>
      <c r="E303" s="72">
        <f>_xlfn.IFNA('Stata dataset (real)'!F303+'Stata dataset (real)'!G303, "")</f>
        <v>5.8679986629898888</v>
      </c>
      <c r="F303" s="72">
        <f t="shared" si="17"/>
        <v>14.11231469875491</v>
      </c>
      <c r="G303" s="72">
        <f>_xlfn.IFNA(SUM('Stata dataset (real)'!E303:K303, 'Stata dataset (real)'!AC303, 'Stata dataset (real)'!AD303), "")</f>
        <v>19.132577205177636</v>
      </c>
      <c r="H303" s="72">
        <f t="shared" si="18"/>
        <v>13.264578542187747</v>
      </c>
      <c r="I303" s="72">
        <f>_xlfn.IFNA(SUM('Stata dataset (real)'!O303:T303), "")</f>
        <v>653.25250000000005</v>
      </c>
      <c r="J303" s="72">
        <f>_xlfn.IFNA(SUM('Stata dataset (real)'!R303, 'Stata dataset (real)'!S303, 'Stata dataset (real)'!T303)/'Interface real'!$I303, "")</f>
        <v>0.40033830716300356</v>
      </c>
      <c r="K303" s="72">
        <f>_xlfn.IFNA(SUM('Stata dataset (real)'!Q303, 'Stata dataset (real)'!T303)/$I303, "")</f>
        <v>0</v>
      </c>
      <c r="L303" s="72">
        <f>_xlfn.IFNA('Stata dataset (real)'!AA303*1000/ 'Interface real'!I303,  "")</f>
        <v>182.7883496574936</v>
      </c>
      <c r="M303" s="72">
        <f>_xlfn.IFNA('Stata dataset (real)'!U303, "")</f>
        <v>27.724662299224125</v>
      </c>
      <c r="N303" s="72">
        <f>_xlfn.IFNA('Stata dataset (real)'!Z303, "")</f>
        <v>16.095245676465343</v>
      </c>
      <c r="O303" s="72">
        <f>IF('Interface real'!C303 = "2019-20", 1, 0)</f>
        <v>0</v>
      </c>
      <c r="P303" s="72">
        <f t="shared" si="19"/>
        <v>0</v>
      </c>
    </row>
    <row r="304" spans="1:16" x14ac:dyDescent="0.4">
      <c r="A304" s="63" t="str">
        <f t="shared" si="20"/>
        <v>SSC16</v>
      </c>
      <c r="B304" s="63" t="s">
        <v>493</v>
      </c>
      <c r="C304" s="63" t="s">
        <v>247</v>
      </c>
      <c r="D304" s="72">
        <f>_xlfn.IFNA(SUM('Stata dataset (real)'!E304:K304, 'Stata dataset (real)'!AB304, 'Stata dataset (real)'!AD304),"")</f>
        <v>16.096779424408727</v>
      </c>
      <c r="E304" s="72">
        <f>_xlfn.IFNA('Stata dataset (real)'!F304+'Stata dataset (real)'!G304, "")</f>
        <v>3.7566489954680913</v>
      </c>
      <c r="F304" s="72">
        <f t="shared" si="17"/>
        <v>12.340130428940636</v>
      </c>
      <c r="G304" s="72">
        <f>_xlfn.IFNA(SUM('Stata dataset (real)'!E304:K304, 'Stata dataset (real)'!AC304, 'Stata dataset (real)'!AD304), "")</f>
        <v>15.905200677890909</v>
      </c>
      <c r="H304" s="72">
        <f t="shared" si="18"/>
        <v>12.148551682422816</v>
      </c>
      <c r="I304" s="72">
        <f>_xlfn.IFNA(SUM('Stata dataset (real)'!O304:T304), "")</f>
        <v>659.35900000000004</v>
      </c>
      <c r="J304" s="72">
        <f>_xlfn.IFNA(SUM('Stata dataset (real)'!R304, 'Stata dataset (real)'!S304, 'Stata dataset (real)'!T304)/'Interface real'!$I304, "")</f>
        <v>0.41520704199078196</v>
      </c>
      <c r="K304" s="72">
        <f>_xlfn.IFNA(SUM('Stata dataset (real)'!Q304, 'Stata dataset (real)'!T304)/$I304, "")</f>
        <v>0</v>
      </c>
      <c r="L304" s="72">
        <f>_xlfn.IFNA('Stata dataset (real)'!AA304*1000/ 'Interface real'!I304,  "")</f>
        <v>166.56098035449176</v>
      </c>
      <c r="M304" s="72">
        <f>_xlfn.IFNA('Stata dataset (real)'!U304, "")</f>
        <v>27.497302192270034</v>
      </c>
      <c r="N304" s="72">
        <f>_xlfn.IFNA('Stata dataset (real)'!Z304, "")</f>
        <v>16.113949355159296</v>
      </c>
      <c r="O304" s="72">
        <f>IF('Interface real'!C304 = "2019-20", 1, 0)</f>
        <v>0</v>
      </c>
      <c r="P304" s="72">
        <f t="shared" si="19"/>
        <v>0</v>
      </c>
    </row>
    <row r="305" spans="1:16" x14ac:dyDescent="0.4">
      <c r="A305" s="63" t="str">
        <f t="shared" si="20"/>
        <v>SSC17</v>
      </c>
      <c r="B305" s="63" t="s">
        <v>493</v>
      </c>
      <c r="C305" s="63" t="s">
        <v>249</v>
      </c>
      <c r="D305" s="72">
        <f>_xlfn.IFNA(SUM('Stata dataset (real)'!E305:K305, 'Stata dataset (real)'!AB305, 'Stata dataset (real)'!AD305),"")</f>
        <v>15.7803260082544</v>
      </c>
      <c r="E305" s="72">
        <f>_xlfn.IFNA('Stata dataset (real)'!F305+'Stata dataset (real)'!G305, "")</f>
        <v>4.6239975470034889</v>
      </c>
      <c r="F305" s="72">
        <f t="shared" si="17"/>
        <v>11.156328461250911</v>
      </c>
      <c r="G305" s="72">
        <f>_xlfn.IFNA(SUM('Stata dataset (real)'!E305:K305, 'Stata dataset (real)'!AC305, 'Stata dataset (real)'!AD305), "")</f>
        <v>15.697079797237341</v>
      </c>
      <c r="H305" s="72">
        <f t="shared" si="18"/>
        <v>11.073082250233853</v>
      </c>
      <c r="I305" s="72">
        <f>_xlfn.IFNA(SUM('Stata dataset (real)'!O305:T305), "")</f>
        <v>660.10500000000002</v>
      </c>
      <c r="J305" s="72">
        <f>_xlfn.IFNA(SUM('Stata dataset (real)'!R305, 'Stata dataset (real)'!S305, 'Stata dataset (real)'!T305)/'Interface real'!$I305, "")</f>
        <v>0.43122382045280677</v>
      </c>
      <c r="K305" s="72">
        <f>_xlfn.IFNA(SUM('Stata dataset (real)'!Q305, 'Stata dataset (real)'!T305)/$I305, "")</f>
        <v>0</v>
      </c>
      <c r="L305" s="72">
        <f>_xlfn.IFNA('Stata dataset (real)'!AA305*1000/ 'Interface real'!I305,  "")</f>
        <v>164.17865546462761</v>
      </c>
      <c r="M305" s="72">
        <f>_xlfn.IFNA('Stata dataset (real)'!U305, "")</f>
        <v>26.836752904929838</v>
      </c>
      <c r="N305" s="72">
        <f>_xlfn.IFNA('Stata dataset (real)'!Z305, "")</f>
        <v>15.706214323255262</v>
      </c>
      <c r="O305" s="72">
        <f>IF('Interface real'!C305 = "2019-20", 1, 0)</f>
        <v>0</v>
      </c>
      <c r="P305" s="72">
        <f t="shared" si="19"/>
        <v>0</v>
      </c>
    </row>
    <row r="306" spans="1:16" x14ac:dyDescent="0.4">
      <c r="A306" s="63" t="str">
        <f t="shared" si="20"/>
        <v>SSC18</v>
      </c>
      <c r="B306" s="63" t="s">
        <v>493</v>
      </c>
      <c r="C306" s="63" t="s">
        <v>251</v>
      </c>
      <c r="D306" s="72">
        <f>_xlfn.IFNA(SUM('Stata dataset (real)'!E306:K306, 'Stata dataset (real)'!AB306, 'Stata dataset (real)'!AD306),"")</f>
        <v>15.006038274327448</v>
      </c>
      <c r="E306" s="72">
        <f>_xlfn.IFNA('Stata dataset (real)'!F306+'Stata dataset (real)'!G306, "")</f>
        <v>4.4998803985009461</v>
      </c>
      <c r="F306" s="72">
        <f t="shared" si="17"/>
        <v>10.506157875826503</v>
      </c>
      <c r="G306" s="72">
        <f>_xlfn.IFNA(SUM('Stata dataset (real)'!E306:K306, 'Stata dataset (real)'!AC306, 'Stata dataset (real)'!AD306), "")</f>
        <v>14.866610194851919</v>
      </c>
      <c r="H306" s="72">
        <f t="shared" si="18"/>
        <v>10.366729796350974</v>
      </c>
      <c r="I306" s="72">
        <f>_xlfn.IFNA(SUM('Stata dataset (real)'!O306:T306), "")</f>
        <v>670.66071506818105</v>
      </c>
      <c r="J306" s="72">
        <f>_xlfn.IFNA(SUM('Stata dataset (real)'!R306, 'Stata dataset (real)'!S306, 'Stata dataset (real)'!T306)/'Interface real'!$I306, "")</f>
        <v>0.43204506064655918</v>
      </c>
      <c r="K306" s="72">
        <f>_xlfn.IFNA(SUM('Stata dataset (real)'!Q306, 'Stata dataset (real)'!T306)/$I306, "")</f>
        <v>0</v>
      </c>
      <c r="L306" s="72">
        <f>_xlfn.IFNA('Stata dataset (real)'!AA306*1000/ 'Interface real'!I306,  "")</f>
        <v>164.38975229953698</v>
      </c>
      <c r="M306" s="72">
        <f>_xlfn.IFNA('Stata dataset (real)'!U306, "")</f>
        <v>26.592453669295491</v>
      </c>
      <c r="N306" s="72">
        <f>_xlfn.IFNA('Stata dataset (real)'!Z306, "")</f>
        <v>15.287942202590637</v>
      </c>
      <c r="O306" s="72">
        <f>IF('Interface real'!C306 = "2019-20", 1, 0)</f>
        <v>0</v>
      </c>
      <c r="P306" s="72">
        <f t="shared" si="19"/>
        <v>0</v>
      </c>
    </row>
    <row r="307" spans="1:16" x14ac:dyDescent="0.4">
      <c r="A307" s="63" t="str">
        <f t="shared" si="20"/>
        <v>SSC19</v>
      </c>
      <c r="B307" s="63" t="s">
        <v>493</v>
      </c>
      <c r="C307" s="63" t="s">
        <v>253</v>
      </c>
      <c r="D307" s="72">
        <f>_xlfn.IFNA(SUM('Stata dataset (real)'!E307:K307, 'Stata dataset (real)'!AB307, 'Stata dataset (real)'!AD307),"")</f>
        <v>15.008925383651736</v>
      </c>
      <c r="E307" s="72">
        <f>_xlfn.IFNA('Stata dataset (real)'!F307+'Stata dataset (real)'!G307, "")</f>
        <v>3.9513600062637013</v>
      </c>
      <c r="F307" s="72">
        <f t="shared" si="17"/>
        <v>11.057565377388034</v>
      </c>
      <c r="G307" s="72">
        <f>_xlfn.IFNA(SUM('Stata dataset (real)'!E307:K307, 'Stata dataset (real)'!AC307, 'Stata dataset (real)'!AD307), "")</f>
        <v>15.074717852674659</v>
      </c>
      <c r="H307" s="72">
        <f t="shared" si="18"/>
        <v>11.123357846410958</v>
      </c>
      <c r="I307" s="72">
        <f>_xlfn.IFNA(SUM('Stata dataset (real)'!O307:T307), "")</f>
        <v>678.58100000000002</v>
      </c>
      <c r="J307" s="72">
        <f>_xlfn.IFNA(SUM('Stata dataset (real)'!R307, 'Stata dataset (real)'!S307, 'Stata dataset (real)'!T307)/'Interface real'!$I307, "")</f>
        <v>0.44867746076002718</v>
      </c>
      <c r="K307" s="72">
        <f>_xlfn.IFNA(SUM('Stata dataset (real)'!Q307, 'Stata dataset (real)'!T307)/$I307, "")</f>
        <v>0</v>
      </c>
      <c r="L307" s="72">
        <f>_xlfn.IFNA('Stata dataset (real)'!AA307*1000/ 'Interface real'!I307,  "")</f>
        <v>166.51697417753945</v>
      </c>
      <c r="M307" s="72">
        <f>_xlfn.IFNA('Stata dataset (real)'!U307, "")</f>
        <v>25.676209927931296</v>
      </c>
      <c r="N307" s="72">
        <f>_xlfn.IFNA('Stata dataset (real)'!Z307, "")</f>
        <v>14.870765556242786</v>
      </c>
      <c r="O307" s="72">
        <f>IF('Interface real'!C307 = "2019-20", 1, 0)</f>
        <v>0</v>
      </c>
      <c r="P307" s="72">
        <f t="shared" si="19"/>
        <v>0</v>
      </c>
    </row>
    <row r="308" spans="1:16" x14ac:dyDescent="0.4">
      <c r="A308" s="63" t="str">
        <f t="shared" si="20"/>
        <v>SSC20</v>
      </c>
      <c r="B308" s="63" t="s">
        <v>493</v>
      </c>
      <c r="C308" s="63" t="s">
        <v>255</v>
      </c>
      <c r="D308" s="72">
        <f>_xlfn.IFNA(SUM('Stata dataset (real)'!E308:K308, 'Stata dataset (real)'!AB308, 'Stata dataset (real)'!AD308),"")</f>
        <v>23.487137577950577</v>
      </c>
      <c r="E308" s="72">
        <f>_xlfn.IFNA('Stata dataset (real)'!F308+'Stata dataset (real)'!G308, "")</f>
        <v>12.608621140965436</v>
      </c>
      <c r="F308" s="72">
        <f t="shared" si="17"/>
        <v>10.878516436985141</v>
      </c>
      <c r="G308" s="72">
        <f>_xlfn.IFNA(SUM('Stata dataset (real)'!E308:K308, 'Stata dataset (real)'!AC308, 'Stata dataset (real)'!AD308), "")</f>
        <v>23.65299995491268</v>
      </c>
      <c r="H308" s="72">
        <f t="shared" si="18"/>
        <v>11.044378813947244</v>
      </c>
      <c r="I308" s="72">
        <f>_xlfn.IFNA(SUM('Stata dataset (real)'!O308:T308), "")</f>
        <v>675.31999999999994</v>
      </c>
      <c r="J308" s="72">
        <f>_xlfn.IFNA(SUM('Stata dataset (real)'!R308, 'Stata dataset (real)'!S308, 'Stata dataset (real)'!T308)/'Interface real'!$I308, "")</f>
        <v>0.46956257774092292</v>
      </c>
      <c r="K308" s="72">
        <f>_xlfn.IFNA(SUM('Stata dataset (real)'!Q308, 'Stata dataset (real)'!T308)/$I308, "")</f>
        <v>0</v>
      </c>
      <c r="L308" s="72">
        <f>_xlfn.IFNA('Stata dataset (real)'!AA308*1000/ 'Interface real'!I308,  "")</f>
        <v>164.56274662434154</v>
      </c>
      <c r="M308" s="72">
        <f>_xlfn.IFNA('Stata dataset (real)'!U308, "")</f>
        <v>25.025438298416617</v>
      </c>
      <c r="N308" s="72">
        <f>_xlfn.IFNA('Stata dataset (real)'!Z308, "")</f>
        <v>14.44830264768931</v>
      </c>
      <c r="O308" s="72">
        <f>IF('Interface real'!C308 = "2019-20", 1, 0)</f>
        <v>1</v>
      </c>
      <c r="P308" s="72">
        <f t="shared" si="19"/>
        <v>0</v>
      </c>
    </row>
    <row r="309" spans="1:16" x14ac:dyDescent="0.4">
      <c r="A309" s="63" t="str">
        <f t="shared" si="20"/>
        <v>SSC21</v>
      </c>
      <c r="B309" s="63" t="s">
        <v>493</v>
      </c>
      <c r="C309" s="63" t="s">
        <v>257</v>
      </c>
      <c r="D309" s="72">
        <f>_xlfn.IFNA(SUM('Stata dataset (real)'!E309:K309, 'Stata dataset (real)'!AB309, 'Stata dataset (real)'!AD309),"")</f>
        <v>14.450371190712591</v>
      </c>
      <c r="E309" s="72">
        <f>_xlfn.IFNA('Stata dataset (real)'!F309+'Stata dataset (real)'!G309, "")</f>
        <v>5.0430825632017093</v>
      </c>
      <c r="F309" s="72">
        <f t="shared" ref="F309:F318" si="21">$D309-$E309</f>
        <v>9.4072886275108818</v>
      </c>
      <c r="G309" s="72">
        <f>_xlfn.IFNA(SUM('Stata dataset (real)'!E309:K309, 'Stata dataset (real)'!AC309, 'Stata dataset (real)'!AD309), "")</f>
        <v>14.790837578428222</v>
      </c>
      <c r="H309" s="72">
        <f t="shared" si="18"/>
        <v>9.7477550152265131</v>
      </c>
      <c r="I309" s="72">
        <f>_xlfn.IFNA(SUM('Stata dataset (real)'!O309:T309), "")</f>
        <v>674.428</v>
      </c>
      <c r="J309" s="72">
        <f>_xlfn.IFNA(SUM('Stata dataset (real)'!R309, 'Stata dataset (real)'!S309, 'Stata dataset (real)'!T309)/'Interface real'!$I309, "")</f>
        <v>0.48055982254592039</v>
      </c>
      <c r="K309" s="72">
        <f>_xlfn.IFNA(SUM('Stata dataset (real)'!Q309, 'Stata dataset (real)'!T309)/$I309, "")</f>
        <v>0</v>
      </c>
      <c r="L309" s="72">
        <f>_xlfn.IFNA('Stata dataset (real)'!AA309*1000/ 'Interface real'!I309,  "")</f>
        <v>170.61467074118272</v>
      </c>
      <c r="M309" s="72">
        <f>_xlfn.IFNA('Stata dataset (real)'!U309, "")</f>
        <v>24.720354913073265</v>
      </c>
      <c r="N309" s="72">
        <f>_xlfn.IFNA('Stata dataset (real)'!Z309, "")</f>
        <v>14.44830264768931</v>
      </c>
      <c r="O309" s="72">
        <f>IF('Interface real'!C309 = "2019-20", 1, 0)</f>
        <v>0</v>
      </c>
      <c r="P309" s="72">
        <f t="shared" si="19"/>
        <v>1</v>
      </c>
    </row>
    <row r="310" spans="1:16" x14ac:dyDescent="0.4">
      <c r="A310" s="63" t="str">
        <f t="shared" si="20"/>
        <v>SSC22</v>
      </c>
      <c r="B310" s="63" t="s">
        <v>493</v>
      </c>
      <c r="C310" s="63" t="s">
        <v>259</v>
      </c>
      <c r="D310" s="72">
        <f>_xlfn.IFNA(SUM('Stata dataset (real)'!E310:K310, 'Stata dataset (real)'!AB310, 'Stata dataset (real)'!AD310),"")</f>
        <v>16.937727398860947</v>
      </c>
      <c r="E310" s="72">
        <f>_xlfn.IFNA('Stata dataset (real)'!F310+'Stata dataset (real)'!G310, "")</f>
        <v>4.850277063746999</v>
      </c>
      <c r="F310" s="72">
        <f t="shared" si="21"/>
        <v>12.087450335113948</v>
      </c>
      <c r="G310" s="72">
        <f>_xlfn.IFNA(SUM('Stata dataset (real)'!E310:K310, 'Stata dataset (real)'!AC310, 'Stata dataset (real)'!AD310), "")</f>
        <v>17.087739658648832</v>
      </c>
      <c r="H310" s="72">
        <f t="shared" si="18"/>
        <v>12.237462594901833</v>
      </c>
      <c r="I310" s="72">
        <f>_xlfn.IFNA(SUM('Stata dataset (real)'!O310:T310), "")</f>
        <v>672.93541666666601</v>
      </c>
      <c r="J310" s="72">
        <f>_xlfn.IFNA(SUM('Stata dataset (real)'!R310, 'Stata dataset (real)'!S310, 'Stata dataset (real)'!T310)/'Interface real'!$I310, "")</f>
        <v>0.49083660207610313</v>
      </c>
      <c r="K310" s="72">
        <f>_xlfn.IFNA(SUM('Stata dataset (real)'!Q310, 'Stata dataset (real)'!T310)/$I310, "")</f>
        <v>0</v>
      </c>
      <c r="L310" s="72">
        <f>_xlfn.IFNA('Stata dataset (real)'!AA310*1000/ 'Interface real'!I310,  "")</f>
        <v>168.58374957352225</v>
      </c>
      <c r="M310" s="72">
        <f>_xlfn.IFNA('Stata dataset (real)'!U310, "")</f>
        <v>22.670257428139472</v>
      </c>
      <c r="N310" s="72">
        <f>_xlfn.IFNA('Stata dataset (real)'!Z310, "")</f>
        <v>14.44830264768931</v>
      </c>
      <c r="O310" s="72">
        <f>IF('Interface real'!C310 = "2019-20", 1, 0)</f>
        <v>0</v>
      </c>
      <c r="P310" s="72">
        <f t="shared" si="19"/>
        <v>0</v>
      </c>
    </row>
    <row r="311" spans="1:16" x14ac:dyDescent="0.4">
      <c r="A311" s="63" t="str">
        <f t="shared" si="20"/>
        <v>SSC23</v>
      </c>
      <c r="B311" s="63" t="s">
        <v>493</v>
      </c>
      <c r="C311" s="63" t="s">
        <v>261</v>
      </c>
      <c r="D311" s="72">
        <f>_xlfn.IFNA(SUM('Stata dataset (real)'!E311:K311, 'Stata dataset (real)'!AB311, 'Stata dataset (real)'!AD311),"")</f>
        <v>13.834000000000001</v>
      </c>
      <c r="E311" s="72">
        <f>_xlfn.IFNA('Stata dataset (real)'!F311+'Stata dataset (real)'!G311, "")</f>
        <v>3.194</v>
      </c>
      <c r="F311" s="72">
        <f t="shared" si="21"/>
        <v>10.64</v>
      </c>
      <c r="G311" s="72">
        <f>_xlfn.IFNA(SUM('Stata dataset (real)'!E311:K311, 'Stata dataset (real)'!AC311, 'Stata dataset (real)'!AD311), "")</f>
        <v>14.361911711097919</v>
      </c>
      <c r="H311" s="72">
        <f t="shared" si="18"/>
        <v>11.167911711097918</v>
      </c>
      <c r="I311" s="72">
        <f>_xlfn.IFNA(SUM('Stata dataset (real)'!O311:T311), "")</f>
        <v>675.66774999999996</v>
      </c>
      <c r="J311" s="72">
        <f>_xlfn.IFNA(SUM('Stata dataset (real)'!R311, 'Stata dataset (real)'!S311, 'Stata dataset (real)'!T311)/'Interface real'!$I311, "")</f>
        <v>0.50331345053344145</v>
      </c>
      <c r="K311" s="72">
        <f>_xlfn.IFNA(SUM('Stata dataset (real)'!Q311, 'Stata dataset (real)'!T311)/$I311, "")</f>
        <v>0</v>
      </c>
      <c r="L311" s="72">
        <f>_xlfn.IFNA('Stata dataset (real)'!AA311*1000/ 'Interface real'!I311,  "")</f>
        <v>154.04316692634805</v>
      </c>
      <c r="M311" s="72">
        <f>_xlfn.IFNA('Stata dataset (real)'!U311, "")</f>
        <v>24.039937425466942</v>
      </c>
      <c r="N311" s="72">
        <f>_xlfn.IFNA('Stata dataset (real)'!Z311, "")</f>
        <v>14.44830264768931</v>
      </c>
      <c r="O311" s="72">
        <f>IF('Interface real'!C311 = "2019-20", 1, 0)</f>
        <v>0</v>
      </c>
      <c r="P311" s="72">
        <f t="shared" si="19"/>
        <v>0</v>
      </c>
    </row>
    <row r="312" spans="1:16" x14ac:dyDescent="0.4">
      <c r="A312" s="63" t="str">
        <f t="shared" si="20"/>
        <v>SSC24</v>
      </c>
      <c r="B312" s="63" t="s">
        <v>493</v>
      </c>
      <c r="C312" s="160" t="s">
        <v>263</v>
      </c>
      <c r="D312" s="72">
        <f>_xlfn.IFNA(SUM('Stata dataset (real)'!E312:K312, 'Stata dataset (real)'!AB312, 'Stata dataset (real)'!AD312),"")</f>
        <v>14.762294973065474</v>
      </c>
      <c r="E312" s="72">
        <f>_xlfn.IFNA('Stata dataset (real)'!F312+'Stata dataset (real)'!G312, "")</f>
        <v>4.7010069396626992</v>
      </c>
      <c r="F312" s="72">
        <f t="shared" si="21"/>
        <v>10.061288033402775</v>
      </c>
      <c r="G312" s="72">
        <f>_xlfn.IFNA(SUM('Stata dataset (real)'!E312:K312, 'Stata dataset (real)'!AC312, 'Stata dataset (real)'!AD312), "")</f>
        <v>14.954542882097865</v>
      </c>
      <c r="H312" s="72">
        <f t="shared" si="18"/>
        <v>10.253535942435166</v>
      </c>
      <c r="I312" s="72">
        <f>_xlfn.IFNA(SUM('Stata dataset (real)'!O312:T312), "")</f>
        <v>673.14099999999996</v>
      </c>
      <c r="J312" s="72">
        <f>_xlfn.IFNA(SUM('Stata dataset (real)'!R312, 'Stata dataset (real)'!S312, 'Stata dataset (real)'!T312)/'Interface real'!$I312, "")</f>
        <v>0.5123212174962849</v>
      </c>
      <c r="K312" s="72">
        <f>_xlfn.IFNA(SUM('Stata dataset (real)'!Q312, 'Stata dataset (real)'!T312)/$I312, "")</f>
        <v>0</v>
      </c>
      <c r="L312" s="72">
        <f>_xlfn.IFNA('Stata dataset (real)'!AA312*1000/ 'Interface real'!I312,  "")</f>
        <v>163.59797185764941</v>
      </c>
      <c r="M312" s="72">
        <f>_xlfn.IFNA('Stata dataset (real)'!U312, "")</f>
        <v>23.975865883832356</v>
      </c>
      <c r="N312" s="72">
        <f>_xlfn.IFNA('Stata dataset (real)'!Z312, "")</f>
        <v>14.44830264768931</v>
      </c>
      <c r="O312" s="72">
        <f>IF('Interface real'!C312 = "2019-20", 1, 0)</f>
        <v>0</v>
      </c>
      <c r="P312" s="72">
        <f t="shared" si="19"/>
        <v>0</v>
      </c>
    </row>
    <row r="313" spans="1:16" x14ac:dyDescent="0.4">
      <c r="A313" s="63" t="str">
        <f t="shared" si="20"/>
        <v>SSC25</v>
      </c>
      <c r="B313" s="63" t="s">
        <v>493</v>
      </c>
      <c r="C313" s="160" t="s">
        <v>516</v>
      </c>
      <c r="D313" s="72">
        <f>_xlfn.IFNA(SUM('Stata dataset (real)'!E313:K313, 'Stata dataset (real)'!AB313, 'Stata dataset (real)'!AD313),"")</f>
        <v>13.7337184096</v>
      </c>
      <c r="E313" s="72">
        <f>_xlfn.IFNA('Stata dataset (real)'!F313+'Stata dataset (real)'!G313, "")</f>
        <v>3.2509999999999999</v>
      </c>
      <c r="F313" s="72">
        <f t="shared" si="21"/>
        <v>10.4827184096</v>
      </c>
      <c r="G313" s="72">
        <f>_xlfn.IFNA(SUM('Stata dataset (real)'!E313:K313, 'Stata dataset (real)'!AC313, 'Stata dataset (real)'!AD313), "")</f>
        <v>12.9477184096</v>
      </c>
      <c r="H313" s="72">
        <f t="shared" si="18"/>
        <v>9.6967184096000008</v>
      </c>
      <c r="I313" s="72">
        <f>_xlfn.IFNA(SUM('Stata dataset (real)'!O313:T313), "")</f>
        <v>684.78586772574045</v>
      </c>
      <c r="J313" s="72">
        <f>_xlfn.IFNA(SUM('Stata dataset (real)'!R313, 'Stata dataset (real)'!S313, 'Stata dataset (real)'!T313)/'Interface real'!$I313, "")</f>
        <v>0.52954596018168554</v>
      </c>
      <c r="K313" s="72">
        <f>_xlfn.IFNA(SUM('Stata dataset (real)'!Q313, 'Stata dataset (real)'!T313)/$I313, "")</f>
        <v>0</v>
      </c>
      <c r="L313" s="72">
        <f>_xlfn.IFNA('Stata dataset (real)'!AA313*1000/ 'Interface real'!I313,  "")</f>
        <v>159.29366708780361</v>
      </c>
      <c r="M313" s="72" t="str">
        <f>_xlfn.IFNA('Stata dataset (real)'!U313, "")</f>
        <v/>
      </c>
      <c r="N313" s="72" t="str">
        <f>_xlfn.IFNA('Stata dataset (real)'!Z313, "")</f>
        <v/>
      </c>
      <c r="O313" s="72">
        <f>IF('Interface real'!C313 = "2019-20", 1, 0)</f>
        <v>0</v>
      </c>
      <c r="P313" s="72">
        <f t="shared" si="19"/>
        <v>0</v>
      </c>
    </row>
    <row r="314" spans="1:16" x14ac:dyDescent="0.4">
      <c r="A314" s="63" t="str">
        <f t="shared" si="20"/>
        <v>SSC26</v>
      </c>
      <c r="B314" s="63" t="s">
        <v>493</v>
      </c>
      <c r="C314" s="160" t="s">
        <v>518</v>
      </c>
      <c r="D314" s="72">
        <f>_xlfn.IFNA(SUM('Stata dataset (real)'!E314:K314, 'Stata dataset (real)'!AB314, 'Stata dataset (real)'!AD314),"")</f>
        <v>13.784598609195376</v>
      </c>
      <c r="E314" s="72">
        <f>_xlfn.IFNA('Stata dataset (real)'!F314+'Stata dataset (real)'!G314, "")</f>
        <v>4.5298648946008022</v>
      </c>
      <c r="F314" s="72">
        <f t="shared" si="21"/>
        <v>9.2547337145945736</v>
      </c>
      <c r="G314" s="72">
        <f>_xlfn.IFNA(SUM('Stata dataset (real)'!E314:K314, 'Stata dataset (real)'!AC314, 'Stata dataset (real)'!AD314), "")</f>
        <v>13.068834882565916</v>
      </c>
      <c r="H314" s="72">
        <f t="shared" si="18"/>
        <v>8.538969987965114</v>
      </c>
      <c r="I314" s="72">
        <f>_xlfn.IFNA(SUM('Stata dataset (real)'!O314:T314), "")</f>
        <v>691.73174585813672</v>
      </c>
      <c r="J314" s="72">
        <f>_xlfn.IFNA(SUM('Stata dataset (real)'!R314, 'Stata dataset (real)'!S314, 'Stata dataset (real)'!T314)/'Interface real'!$I314, "")</f>
        <v>0.54814516070820718</v>
      </c>
      <c r="K314" s="72">
        <f>_xlfn.IFNA(SUM('Stata dataset (real)'!Q314, 'Stata dataset (real)'!T314)/$I314, "")</f>
        <v>0</v>
      </c>
      <c r="L314" s="72">
        <f>_xlfn.IFNA('Stata dataset (real)'!AA314*1000/ 'Interface real'!I314,  "")</f>
        <v>180.1158854923078</v>
      </c>
      <c r="M314" s="72" t="str">
        <f>_xlfn.IFNA('Stata dataset (real)'!U314, "")</f>
        <v/>
      </c>
      <c r="N314" s="72" t="str">
        <f>_xlfn.IFNA('Stata dataset (real)'!Z314, "")</f>
        <v/>
      </c>
      <c r="O314" s="72">
        <f>IF('Interface real'!C314 = "2019-20", 1, 0)</f>
        <v>0</v>
      </c>
      <c r="P314" s="72">
        <f t="shared" si="19"/>
        <v>0</v>
      </c>
    </row>
    <row r="315" spans="1:16" x14ac:dyDescent="0.4">
      <c r="A315" s="63" t="str">
        <f t="shared" si="20"/>
        <v>SSC27</v>
      </c>
      <c r="B315" s="63" t="s">
        <v>493</v>
      </c>
      <c r="C315" s="160" t="s">
        <v>519</v>
      </c>
      <c r="D315" s="72">
        <f>_xlfn.IFNA(SUM('Stata dataset (real)'!E315:K315, 'Stata dataset (real)'!AB315, 'Stata dataset (real)'!AD315),"")</f>
        <v>13.477571949771431</v>
      </c>
      <c r="E315" s="72">
        <f>_xlfn.IFNA('Stata dataset (real)'!F315+'Stata dataset (real)'!G315, "")</f>
        <v>4.4905362461158287</v>
      </c>
      <c r="F315" s="72">
        <f t="shared" si="21"/>
        <v>8.9870357036556019</v>
      </c>
      <c r="G315" s="72">
        <f>_xlfn.IFNA(SUM('Stata dataset (real)'!E315:K315, 'Stata dataset (real)'!AC315, 'Stata dataset (real)'!AD315), "")</f>
        <v>12.740491211873261</v>
      </c>
      <c r="H315" s="72">
        <f t="shared" si="18"/>
        <v>8.249954965757432</v>
      </c>
      <c r="I315" s="72">
        <f>_xlfn.IFNA(SUM('Stata dataset (real)'!O315:T315), "")</f>
        <v>700.23174585813672</v>
      </c>
      <c r="J315" s="72">
        <f>_xlfn.IFNA(SUM('Stata dataset (real)'!R315, 'Stata dataset (real)'!S315, 'Stata dataset (real)'!T315)/'Interface real'!$I315, "")</f>
        <v>0.57487371694286704</v>
      </c>
      <c r="K315" s="72">
        <f>_xlfn.IFNA(SUM('Stata dataset (real)'!Q315, 'Stata dataset (real)'!T315)/$I315, "")</f>
        <v>0</v>
      </c>
      <c r="L315" s="72">
        <f>_xlfn.IFNA('Stata dataset (real)'!AA315*1000/ 'Interface real'!I315,  "")</f>
        <v>182.73386833090473</v>
      </c>
      <c r="M315" s="72" t="str">
        <f>_xlfn.IFNA('Stata dataset (real)'!U315, "")</f>
        <v/>
      </c>
      <c r="N315" s="72" t="str">
        <f>_xlfn.IFNA('Stata dataset (real)'!Z315, "")</f>
        <v/>
      </c>
      <c r="O315" s="72">
        <f>IF('Interface real'!C315 = "2019-20", 1, 0)</f>
        <v>0</v>
      </c>
      <c r="P315" s="72">
        <f t="shared" si="19"/>
        <v>0</v>
      </c>
    </row>
    <row r="316" spans="1:16" x14ac:dyDescent="0.4">
      <c r="A316" s="63" t="str">
        <f t="shared" si="20"/>
        <v>SSC28</v>
      </c>
      <c r="B316" s="63" t="s">
        <v>493</v>
      </c>
      <c r="C316" s="160" t="s">
        <v>520</v>
      </c>
      <c r="D316" s="72">
        <f>_xlfn.IFNA(SUM('Stata dataset (real)'!E316:K316, 'Stata dataset (real)'!AB316, 'Stata dataset (real)'!AD316),"")</f>
        <v>13.447292861585558</v>
      </c>
      <c r="E316" s="72">
        <f>_xlfn.IFNA('Stata dataset (real)'!F316+'Stata dataset (real)'!G316, "")</f>
        <v>4.5350549938390703</v>
      </c>
      <c r="F316" s="72">
        <f t="shared" si="21"/>
        <v>8.9122378677464873</v>
      </c>
      <c r="G316" s="72">
        <f>_xlfn.IFNA(SUM('Stata dataset (real)'!E316:K316, 'Stata dataset (real)'!AC316, 'Stata dataset (real)'!AD316), "")</f>
        <v>12.761922494729099</v>
      </c>
      <c r="H316" s="72">
        <f t="shared" si="18"/>
        <v>8.2268675008900285</v>
      </c>
      <c r="I316" s="72">
        <f>_xlfn.IFNA(SUM('Stata dataset (real)'!O316:T316), "")</f>
        <v>709.78049585813665</v>
      </c>
      <c r="J316" s="72">
        <f>_xlfn.IFNA(SUM('Stata dataset (real)'!R316, 'Stata dataset (real)'!S316, 'Stata dataset (real)'!T316)/'Interface real'!$I316, "")</f>
        <v>0.61329081800712049</v>
      </c>
      <c r="K316" s="72">
        <f>_xlfn.IFNA(SUM('Stata dataset (real)'!Q316, 'Stata dataset (real)'!T316)/$I316, "")</f>
        <v>0</v>
      </c>
      <c r="L316" s="72">
        <f>_xlfn.IFNA('Stata dataset (real)'!AA316*1000/ 'Interface real'!I316,  "")</f>
        <v>182.00900757850332</v>
      </c>
      <c r="M316" s="72" t="str">
        <f>_xlfn.IFNA('Stata dataset (real)'!U316, "")</f>
        <v/>
      </c>
      <c r="N316" s="72" t="str">
        <f>_xlfn.IFNA('Stata dataset (real)'!Z316, "")</f>
        <v/>
      </c>
      <c r="O316" s="72">
        <f>IF('Interface real'!C316 = "2019-20", 1, 0)</f>
        <v>0</v>
      </c>
      <c r="P316" s="72">
        <f t="shared" si="19"/>
        <v>0</v>
      </c>
    </row>
    <row r="317" spans="1:16" x14ac:dyDescent="0.4">
      <c r="A317" s="63" t="str">
        <f t="shared" si="20"/>
        <v>SSC29</v>
      </c>
      <c r="B317" s="63" t="s">
        <v>493</v>
      </c>
      <c r="C317" s="160" t="s">
        <v>521</v>
      </c>
      <c r="D317" s="72">
        <f>_xlfn.IFNA(SUM('Stata dataset (real)'!E317:K317, 'Stata dataset (real)'!AB317, 'Stata dataset (real)'!AD317),"")</f>
        <v>13.103498221486968</v>
      </c>
      <c r="E317" s="72">
        <f>_xlfn.IFNA('Stata dataset (real)'!F317+'Stata dataset (real)'!G317, "")</f>
        <v>4.5905424536976076</v>
      </c>
      <c r="F317" s="72">
        <f t="shared" si="21"/>
        <v>8.5129557677893608</v>
      </c>
      <c r="G317" s="72">
        <f>_xlfn.IFNA(SUM('Stata dataset (real)'!E317:K317, 'Stata dataset (real)'!AC317, 'Stata dataset (real)'!AD317), "")</f>
        <v>12.862248396015072</v>
      </c>
      <c r="H317" s="72">
        <f t="shared" si="18"/>
        <v>8.2717059423174639</v>
      </c>
      <c r="I317" s="72">
        <f>_xlfn.IFNA(SUM('Stata dataset (real)'!O317:T317), "")</f>
        <v>719.04299585813681</v>
      </c>
      <c r="J317" s="72">
        <f>_xlfn.IFNA(SUM('Stata dataset (real)'!R317, 'Stata dataset (real)'!S317, 'Stata dataset (real)'!T317)/'Interface real'!$I317, "")</f>
        <v>0.65992084562205278</v>
      </c>
      <c r="K317" s="72">
        <f>_xlfn.IFNA(SUM('Stata dataset (real)'!Q317, 'Stata dataset (real)'!T317)/$I317, "")</f>
        <v>0</v>
      </c>
      <c r="L317" s="72">
        <f>_xlfn.IFNA('Stata dataset (real)'!AA317*1000/ 'Interface real'!I317,  "")</f>
        <v>181.56662371707887</v>
      </c>
      <c r="M317" s="72" t="str">
        <f>_xlfn.IFNA('Stata dataset (real)'!U317, "")</f>
        <v/>
      </c>
      <c r="N317" s="72" t="str">
        <f>_xlfn.IFNA('Stata dataset (real)'!Z317, "")</f>
        <v/>
      </c>
      <c r="O317" s="72">
        <f>IF('Interface real'!C317 = "2019-20", 1, 0)</f>
        <v>0</v>
      </c>
      <c r="P317" s="72">
        <f t="shared" si="19"/>
        <v>0</v>
      </c>
    </row>
    <row r="318" spans="1:16" x14ac:dyDescent="0.4">
      <c r="A318" s="63" t="str">
        <f t="shared" si="20"/>
        <v>SSC30</v>
      </c>
      <c r="B318" s="63" t="s">
        <v>493</v>
      </c>
      <c r="C318" s="160" t="s">
        <v>522</v>
      </c>
      <c r="D318" s="72">
        <f>_xlfn.IFNA(SUM('Stata dataset (real)'!E318:K318, 'Stata dataset (real)'!AB318, 'Stata dataset (real)'!AD318),"")</f>
        <v>13.116251715142596</v>
      </c>
      <c r="E318" s="72">
        <f>_xlfn.IFNA('Stata dataset (real)'!F318+'Stata dataset (real)'!G318, "")</f>
        <v>4.6446087981799176</v>
      </c>
      <c r="F318" s="72">
        <f t="shared" si="21"/>
        <v>8.4716429169626792</v>
      </c>
      <c r="G318" s="72">
        <f>_xlfn.IFNA(SUM('Stata dataset (real)'!E318:K318, 'Stata dataset (real)'!AC318, 'Stata dataset (real)'!AD318), "")</f>
        <v>12.924704283982226</v>
      </c>
      <c r="H318" s="72">
        <f t="shared" si="18"/>
        <v>8.2800954858023097</v>
      </c>
      <c r="I318" s="72">
        <f>_xlfn.IFNA(SUM('Stata dataset (real)'!O318:T318), "")</f>
        <v>727.21174585813674</v>
      </c>
      <c r="J318" s="72">
        <f>_xlfn.IFNA(SUM('Stata dataset (real)'!R318, 'Stata dataset (real)'!S318, 'Stata dataset (real)'!T318)/'Interface real'!$I318, "")</f>
        <v>0.70579160575801259</v>
      </c>
      <c r="K318" s="72">
        <f>_xlfn.IFNA(SUM('Stata dataset (real)'!Q318, 'Stata dataset (real)'!T318)/$I318, "")</f>
        <v>0</v>
      </c>
      <c r="L318" s="72">
        <f>_xlfn.IFNA('Stata dataset (real)'!AA318*1000/ 'Interface real'!I318,  "")</f>
        <v>181.47248069179912</v>
      </c>
      <c r="M318" s="72" t="str">
        <f>_xlfn.IFNA('Stata dataset (real)'!U318, "")</f>
        <v/>
      </c>
      <c r="N318" s="72" t="str">
        <f>_xlfn.IFNA('Stata dataset (real)'!Z318, "")</f>
        <v/>
      </c>
      <c r="O318" s="72">
        <f>IF('Interface real'!C318 = "2019-20", 1, 0)</f>
        <v>0</v>
      </c>
      <c r="P318" s="72">
        <f t="shared" si="19"/>
        <v>0</v>
      </c>
    </row>
  </sheetData>
  <conditionalFormatting sqref="A5:P318">
    <cfRule type="containsBlanks" dxfId="2" priority="1">
      <formula>LEN(TRIM(A5))=0</formula>
    </cfRule>
  </conditionalFormatting>
  <conditionalFormatting sqref="B1">
    <cfRule type="expression" dxfId="1" priority="28">
      <formula>B1=FALSE</formula>
    </cfRule>
    <cfRule type="expression" dxfId="0" priority="29">
      <formula>B1=TRUE</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BC25A-801D-4796-820C-9EE5ADE3DE73}">
  <sheetPr codeName="Sheet2">
    <tabColor rgb="FFFFDB8E"/>
  </sheetPr>
  <dimension ref="A1"/>
  <sheetViews>
    <sheetView zoomScale="80" zoomScaleNormal="80" workbookViewId="0"/>
  </sheetViews>
  <sheetFormatPr defaultColWidth="9" defaultRowHeight="14.25" x14ac:dyDescent="0.45"/>
  <cols>
    <col min="1" max="16384" width="9" style="1"/>
  </cols>
  <sheetData>
    <row r="1" spans="1:1" x14ac:dyDescent="0.45">
      <c r="A1" s="204"/>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1F316-4F4C-443D-826C-D6E95320A666}">
  <sheetPr>
    <tabColor rgb="FFFFDB8E"/>
  </sheetPr>
  <dimension ref="A1:J109"/>
  <sheetViews>
    <sheetView zoomScale="80" zoomScaleNormal="80" workbookViewId="0">
      <pane ySplit="1" topLeftCell="A2" activePane="bottomLeft" state="frozen"/>
      <selection pane="bottomLeft"/>
    </sheetView>
  </sheetViews>
  <sheetFormatPr defaultRowHeight="13.15" x14ac:dyDescent="0.4"/>
  <cols>
    <col min="1" max="1" width="22.125" style="44" customWidth="1"/>
    <col min="2" max="2" width="71.75" style="44" customWidth="1"/>
    <col min="3" max="3" width="8.75" style="44"/>
    <col min="4" max="4" width="38.125" style="44" bestFit="1" customWidth="1"/>
    <col min="5" max="8" width="9" style="44"/>
    <col min="9" max="9" width="90.125" style="44" bestFit="1" customWidth="1"/>
    <col min="10" max="16384" width="9" style="44"/>
  </cols>
  <sheetData>
    <row r="1" spans="1:7" x14ac:dyDescent="0.4">
      <c r="A1" s="42" t="s">
        <v>10</v>
      </c>
      <c r="B1" s="42" t="s">
        <v>11</v>
      </c>
      <c r="C1" s="42" t="s">
        <v>12</v>
      </c>
      <c r="D1" s="43" t="s">
        <v>13</v>
      </c>
      <c r="F1" s="43" t="s">
        <v>14</v>
      </c>
    </row>
    <row r="2" spans="1:7" x14ac:dyDescent="0.4">
      <c r="A2" s="45" t="s">
        <v>15</v>
      </c>
      <c r="B2" s="45" t="s">
        <v>16</v>
      </c>
      <c r="C2" s="45" t="s">
        <v>17</v>
      </c>
      <c r="D2" s="45" t="s">
        <v>18</v>
      </c>
      <c r="E2" s="46" t="s">
        <v>19</v>
      </c>
      <c r="F2" s="47"/>
      <c r="G2" s="44" t="s">
        <v>20</v>
      </c>
    </row>
    <row r="3" spans="1:7" x14ac:dyDescent="0.4">
      <c r="A3" s="45" t="s">
        <v>21</v>
      </c>
      <c r="B3" s="45" t="s">
        <v>22</v>
      </c>
      <c r="C3" s="45" t="s">
        <v>17</v>
      </c>
      <c r="D3" s="45" t="s">
        <v>18</v>
      </c>
      <c r="E3" s="46" t="s">
        <v>19</v>
      </c>
      <c r="F3" s="48"/>
      <c r="G3" s="44" t="s">
        <v>23</v>
      </c>
    </row>
    <row r="4" spans="1:7" x14ac:dyDescent="0.4">
      <c r="A4" s="45" t="s">
        <v>24</v>
      </c>
      <c r="B4" s="45" t="s">
        <v>25</v>
      </c>
      <c r="C4" s="45" t="s">
        <v>17</v>
      </c>
      <c r="D4" s="45" t="s">
        <v>18</v>
      </c>
      <c r="E4" s="46" t="s">
        <v>19</v>
      </c>
      <c r="F4" s="49"/>
      <c r="G4" s="44" t="s">
        <v>26</v>
      </c>
    </row>
    <row r="5" spans="1:7" x14ac:dyDescent="0.4">
      <c r="A5" s="45" t="s">
        <v>27</v>
      </c>
      <c r="B5" s="45" t="s">
        <v>28</v>
      </c>
      <c r="C5" s="45" t="s">
        <v>17</v>
      </c>
      <c r="D5" s="45" t="s">
        <v>18</v>
      </c>
      <c r="E5" s="46" t="s">
        <v>19</v>
      </c>
      <c r="F5" s="50"/>
      <c r="G5" s="51" t="s">
        <v>29</v>
      </c>
    </row>
    <row r="6" spans="1:7" x14ac:dyDescent="0.4">
      <c r="A6" s="45" t="s">
        <v>30</v>
      </c>
      <c r="B6" s="45" t="s">
        <v>31</v>
      </c>
      <c r="C6" s="45" t="s">
        <v>17</v>
      </c>
      <c r="D6" s="45" t="s">
        <v>18</v>
      </c>
      <c r="E6" s="46" t="s">
        <v>19</v>
      </c>
    </row>
    <row r="7" spans="1:7" x14ac:dyDescent="0.4">
      <c r="A7" s="45" t="s">
        <v>32</v>
      </c>
      <c r="B7" s="45" t="s">
        <v>33</v>
      </c>
      <c r="C7" s="45" t="s">
        <v>17</v>
      </c>
      <c r="D7" s="45" t="s">
        <v>18</v>
      </c>
      <c r="E7" s="46" t="s">
        <v>19</v>
      </c>
    </row>
    <row r="8" spans="1:7" x14ac:dyDescent="0.4">
      <c r="A8" s="45" t="s">
        <v>34</v>
      </c>
      <c r="B8" s="45" t="s">
        <v>35</v>
      </c>
      <c r="C8" s="45" t="s">
        <v>17</v>
      </c>
      <c r="D8" s="45" t="s">
        <v>18</v>
      </c>
      <c r="E8" s="46" t="s">
        <v>19</v>
      </c>
    </row>
    <row r="9" spans="1:7" x14ac:dyDescent="0.4">
      <c r="A9" s="45" t="s">
        <v>36</v>
      </c>
      <c r="B9" s="45" t="s">
        <v>37</v>
      </c>
      <c r="C9" s="45" t="s">
        <v>17</v>
      </c>
      <c r="D9" s="45" t="s">
        <v>18</v>
      </c>
      <c r="E9" s="46" t="s">
        <v>19</v>
      </c>
    </row>
    <row r="10" spans="1:7" x14ac:dyDescent="0.4">
      <c r="A10" s="45" t="s">
        <v>38</v>
      </c>
      <c r="B10" s="45" t="s">
        <v>39</v>
      </c>
      <c r="C10" s="45" t="s">
        <v>17</v>
      </c>
      <c r="D10" s="45" t="s">
        <v>18</v>
      </c>
      <c r="E10" s="46" t="s">
        <v>19</v>
      </c>
    </row>
    <row r="11" spans="1:7" x14ac:dyDescent="0.4">
      <c r="A11" s="45" t="s">
        <v>40</v>
      </c>
      <c r="B11" s="45" t="s">
        <v>41</v>
      </c>
      <c r="C11" s="45" t="s">
        <v>17</v>
      </c>
      <c r="D11" s="45" t="s">
        <v>18</v>
      </c>
      <c r="E11" s="46" t="s">
        <v>19</v>
      </c>
    </row>
    <row r="12" spans="1:7" x14ac:dyDescent="0.4">
      <c r="A12" s="45" t="s">
        <v>42</v>
      </c>
      <c r="B12" s="45" t="s">
        <v>43</v>
      </c>
      <c r="C12" s="45" t="s">
        <v>17</v>
      </c>
      <c r="D12" s="45" t="s">
        <v>18</v>
      </c>
      <c r="E12" s="46" t="s">
        <v>19</v>
      </c>
    </row>
    <row r="13" spans="1:7" x14ac:dyDescent="0.4">
      <c r="A13" s="45" t="s">
        <v>44</v>
      </c>
      <c r="B13" s="45" t="s">
        <v>45</v>
      </c>
      <c r="C13" s="45" t="s">
        <v>17</v>
      </c>
      <c r="D13" s="45" t="s">
        <v>18</v>
      </c>
      <c r="E13" s="46" t="s">
        <v>19</v>
      </c>
    </row>
    <row r="14" spans="1:7" x14ac:dyDescent="0.4">
      <c r="A14" s="45" t="s">
        <v>46</v>
      </c>
      <c r="B14" s="45" t="s">
        <v>47</v>
      </c>
      <c r="C14" s="45" t="s">
        <v>17</v>
      </c>
      <c r="D14" s="45" t="s">
        <v>18</v>
      </c>
      <c r="E14" s="46" t="s">
        <v>19</v>
      </c>
    </row>
    <row r="15" spans="1:7" x14ac:dyDescent="0.4">
      <c r="A15" s="45" t="s">
        <v>48</v>
      </c>
      <c r="B15" s="45" t="s">
        <v>49</v>
      </c>
      <c r="C15" s="45" t="s">
        <v>17</v>
      </c>
      <c r="D15" s="45" t="s">
        <v>18</v>
      </c>
      <c r="E15" s="46" t="s">
        <v>19</v>
      </c>
    </row>
    <row r="16" spans="1:7" x14ac:dyDescent="0.4">
      <c r="A16" s="45" t="s">
        <v>50</v>
      </c>
      <c r="B16" s="45" t="s">
        <v>51</v>
      </c>
      <c r="C16" s="45" t="s">
        <v>17</v>
      </c>
      <c r="D16" s="45" t="s">
        <v>18</v>
      </c>
      <c r="E16" s="46" t="s">
        <v>19</v>
      </c>
    </row>
    <row r="17" spans="1:5" x14ac:dyDescent="0.4">
      <c r="A17" s="45" t="s">
        <v>52</v>
      </c>
      <c r="B17" s="45" t="s">
        <v>53</v>
      </c>
      <c r="C17" s="45" t="s">
        <v>17</v>
      </c>
      <c r="D17" s="45" t="s">
        <v>18</v>
      </c>
      <c r="E17" s="46" t="s">
        <v>19</v>
      </c>
    </row>
    <row r="18" spans="1:5" x14ac:dyDescent="0.4">
      <c r="A18" s="45" t="s">
        <v>54</v>
      </c>
      <c r="B18" s="45" t="s">
        <v>55</v>
      </c>
      <c r="C18" s="45" t="s">
        <v>17</v>
      </c>
      <c r="D18" s="45" t="s">
        <v>18</v>
      </c>
      <c r="E18" s="46" t="s">
        <v>19</v>
      </c>
    </row>
    <row r="19" spans="1:5" x14ac:dyDescent="0.4">
      <c r="A19" s="45" t="s">
        <v>56</v>
      </c>
      <c r="B19" s="45" t="s">
        <v>57</v>
      </c>
      <c r="C19" s="45" t="s">
        <v>17</v>
      </c>
      <c r="D19" s="45" t="s">
        <v>18</v>
      </c>
      <c r="E19" s="46" t="s">
        <v>19</v>
      </c>
    </row>
    <row r="20" spans="1:5" x14ac:dyDescent="0.4">
      <c r="A20" s="45" t="s">
        <v>58</v>
      </c>
      <c r="B20" s="45" t="s">
        <v>59</v>
      </c>
      <c r="C20" s="45" t="s">
        <v>17</v>
      </c>
      <c r="D20" s="45" t="s">
        <v>18</v>
      </c>
      <c r="E20" s="46" t="s">
        <v>19</v>
      </c>
    </row>
    <row r="21" spans="1:5" x14ac:dyDescent="0.4">
      <c r="A21" s="45" t="s">
        <v>60</v>
      </c>
      <c r="B21" s="45" t="s">
        <v>61</v>
      </c>
      <c r="C21" s="45" t="s">
        <v>17</v>
      </c>
      <c r="D21" s="45" t="s">
        <v>18</v>
      </c>
      <c r="E21" s="46" t="s">
        <v>19</v>
      </c>
    </row>
    <row r="22" spans="1:5" x14ac:dyDescent="0.4">
      <c r="A22" s="45" t="s">
        <v>62</v>
      </c>
      <c r="B22" s="45" t="s">
        <v>63</v>
      </c>
      <c r="C22" s="45" t="s">
        <v>17</v>
      </c>
      <c r="D22" s="45" t="s">
        <v>18</v>
      </c>
      <c r="E22" s="46" t="s">
        <v>19</v>
      </c>
    </row>
    <row r="23" spans="1:5" x14ac:dyDescent="0.4">
      <c r="A23" s="45" t="s">
        <v>64</v>
      </c>
      <c r="B23" s="45" t="s">
        <v>65</v>
      </c>
      <c r="C23" s="45" t="s">
        <v>66</v>
      </c>
      <c r="D23" s="45" t="s">
        <v>18</v>
      </c>
      <c r="E23" s="46" t="s">
        <v>19</v>
      </c>
    </row>
    <row r="24" spans="1:5" x14ac:dyDescent="0.4">
      <c r="A24" s="45" t="s">
        <v>67</v>
      </c>
      <c r="B24" s="45" t="s">
        <v>68</v>
      </c>
      <c r="C24" s="45" t="s">
        <v>66</v>
      </c>
      <c r="D24" s="45" t="s">
        <v>18</v>
      </c>
      <c r="E24" s="46" t="s">
        <v>19</v>
      </c>
    </row>
    <row r="25" spans="1:5" x14ac:dyDescent="0.4">
      <c r="A25" s="45" t="s">
        <v>69</v>
      </c>
      <c r="B25" s="45" t="s">
        <v>70</v>
      </c>
      <c r="C25" s="45" t="s">
        <v>17</v>
      </c>
      <c r="D25" s="45" t="s">
        <v>18</v>
      </c>
      <c r="E25" s="46" t="s">
        <v>19</v>
      </c>
    </row>
    <row r="26" spans="1:5" x14ac:dyDescent="0.4">
      <c r="A26" s="45" t="s">
        <v>71</v>
      </c>
      <c r="B26" s="45" t="s">
        <v>72</v>
      </c>
      <c r="C26" s="45" t="s">
        <v>17</v>
      </c>
      <c r="D26" s="45" t="s">
        <v>18</v>
      </c>
      <c r="E26" s="46" t="s">
        <v>19</v>
      </c>
    </row>
    <row r="27" spans="1:5" x14ac:dyDescent="0.4">
      <c r="A27" s="45" t="s">
        <v>73</v>
      </c>
      <c r="B27" s="45" t="s">
        <v>74</v>
      </c>
      <c r="C27" s="45" t="s">
        <v>17</v>
      </c>
      <c r="D27" s="45" t="s">
        <v>18</v>
      </c>
      <c r="E27" s="46" t="s">
        <v>19</v>
      </c>
    </row>
    <row r="28" spans="1:5" x14ac:dyDescent="0.4">
      <c r="A28" s="45" t="s">
        <v>75</v>
      </c>
      <c r="B28" s="45" t="s">
        <v>76</v>
      </c>
      <c r="C28" s="45" t="s">
        <v>66</v>
      </c>
      <c r="D28" s="45" t="s">
        <v>18</v>
      </c>
      <c r="E28" s="46" t="s">
        <v>19</v>
      </c>
    </row>
    <row r="29" spans="1:5" x14ac:dyDescent="0.4">
      <c r="A29" s="45" t="s">
        <v>77</v>
      </c>
      <c r="B29" s="45" t="s">
        <v>78</v>
      </c>
      <c r="C29" s="45" t="s">
        <v>66</v>
      </c>
      <c r="D29" s="45" t="s">
        <v>18</v>
      </c>
      <c r="E29" s="46" t="s">
        <v>19</v>
      </c>
    </row>
    <row r="30" spans="1:5" x14ac:dyDescent="0.4">
      <c r="A30" s="45" t="s">
        <v>79</v>
      </c>
      <c r="B30" s="45" t="s">
        <v>80</v>
      </c>
      <c r="C30" s="45" t="s">
        <v>66</v>
      </c>
      <c r="D30" s="45" t="s">
        <v>18</v>
      </c>
      <c r="E30" s="46" t="s">
        <v>19</v>
      </c>
    </row>
    <row r="31" spans="1:5" x14ac:dyDescent="0.4">
      <c r="A31" s="45" t="s">
        <v>81</v>
      </c>
      <c r="B31" s="45" t="s">
        <v>82</v>
      </c>
      <c r="C31" s="45" t="s">
        <v>66</v>
      </c>
      <c r="D31" s="45" t="s">
        <v>18</v>
      </c>
      <c r="E31" s="46" t="s">
        <v>19</v>
      </c>
    </row>
    <row r="32" spans="1:5" x14ac:dyDescent="0.4">
      <c r="A32" s="45" t="s">
        <v>83</v>
      </c>
      <c r="B32" s="45" t="s">
        <v>84</v>
      </c>
      <c r="C32" s="45" t="s">
        <v>66</v>
      </c>
      <c r="D32" s="45" t="s">
        <v>18</v>
      </c>
      <c r="E32" s="46" t="s">
        <v>19</v>
      </c>
    </row>
    <row r="33" spans="1:5" x14ac:dyDescent="0.4">
      <c r="A33" s="45" t="s">
        <v>85</v>
      </c>
      <c r="B33" s="45" t="s">
        <v>86</v>
      </c>
      <c r="C33" s="45" t="s">
        <v>66</v>
      </c>
      <c r="D33" s="45" t="s">
        <v>18</v>
      </c>
      <c r="E33" s="46" t="s">
        <v>19</v>
      </c>
    </row>
    <row r="34" spans="1:5" x14ac:dyDescent="0.4">
      <c r="A34" s="45" t="s">
        <v>87</v>
      </c>
      <c r="B34" s="45" t="s">
        <v>88</v>
      </c>
      <c r="C34" s="45" t="s">
        <v>17</v>
      </c>
      <c r="D34" s="45" t="s">
        <v>18</v>
      </c>
      <c r="E34" s="46" t="s">
        <v>19</v>
      </c>
    </row>
    <row r="35" spans="1:5" x14ac:dyDescent="0.4">
      <c r="A35" s="45" t="s">
        <v>89</v>
      </c>
      <c r="B35" s="45" t="s">
        <v>90</v>
      </c>
      <c r="C35" s="45" t="s">
        <v>17</v>
      </c>
      <c r="D35" s="45" t="s">
        <v>18</v>
      </c>
      <c r="E35" s="46" t="s">
        <v>19</v>
      </c>
    </row>
    <row r="36" spans="1:5" x14ac:dyDescent="0.4">
      <c r="A36" s="45" t="s">
        <v>91</v>
      </c>
      <c r="B36" s="45" t="s">
        <v>92</v>
      </c>
      <c r="C36" s="45" t="s">
        <v>17</v>
      </c>
      <c r="D36" s="45" t="s">
        <v>18</v>
      </c>
      <c r="E36" s="46" t="s">
        <v>19</v>
      </c>
    </row>
    <row r="37" spans="1:5" x14ac:dyDescent="0.4">
      <c r="A37" s="45" t="s">
        <v>93</v>
      </c>
      <c r="B37" s="45" t="s">
        <v>94</v>
      </c>
      <c r="C37" s="45" t="s">
        <v>17</v>
      </c>
      <c r="D37" s="45" t="s">
        <v>18</v>
      </c>
      <c r="E37" s="46" t="s">
        <v>19</v>
      </c>
    </row>
    <row r="38" spans="1:5" x14ac:dyDescent="0.4">
      <c r="A38" s="45" t="s">
        <v>95</v>
      </c>
      <c r="B38" s="45" t="s">
        <v>96</v>
      </c>
      <c r="C38" s="45" t="s">
        <v>17</v>
      </c>
      <c r="D38" s="45" t="s">
        <v>18</v>
      </c>
      <c r="E38" s="46" t="s">
        <v>19</v>
      </c>
    </row>
    <row r="39" spans="1:5" x14ac:dyDescent="0.4">
      <c r="A39" s="45" t="s">
        <v>97</v>
      </c>
      <c r="B39" s="45" t="s">
        <v>98</v>
      </c>
      <c r="C39" s="45" t="s">
        <v>17</v>
      </c>
      <c r="D39" s="45" t="s">
        <v>18</v>
      </c>
      <c r="E39" s="46" t="s">
        <v>19</v>
      </c>
    </row>
    <row r="40" spans="1:5" x14ac:dyDescent="0.4">
      <c r="A40" s="45" t="s">
        <v>99</v>
      </c>
      <c r="B40" s="45" t="s">
        <v>100</v>
      </c>
      <c r="C40" s="45" t="s">
        <v>17</v>
      </c>
      <c r="D40" s="45" t="s">
        <v>18</v>
      </c>
      <c r="E40" s="46" t="s">
        <v>19</v>
      </c>
    </row>
    <row r="41" spans="1:5" x14ac:dyDescent="0.4">
      <c r="A41" s="45" t="s">
        <v>101</v>
      </c>
      <c r="B41" s="45" t="s">
        <v>102</v>
      </c>
      <c r="C41" s="45" t="s">
        <v>66</v>
      </c>
      <c r="D41" s="45" t="s">
        <v>18</v>
      </c>
      <c r="E41" s="46" t="s">
        <v>19</v>
      </c>
    </row>
    <row r="42" spans="1:5" x14ac:dyDescent="0.4">
      <c r="A42" s="45" t="s">
        <v>103</v>
      </c>
      <c r="B42" s="45" t="s">
        <v>104</v>
      </c>
      <c r="C42" s="45" t="s">
        <v>66</v>
      </c>
      <c r="D42" s="45" t="s">
        <v>18</v>
      </c>
      <c r="E42" s="46" t="s">
        <v>19</v>
      </c>
    </row>
    <row r="43" spans="1:5" x14ac:dyDescent="0.4">
      <c r="A43" s="45" t="s">
        <v>105</v>
      </c>
      <c r="B43" s="45" t="s">
        <v>106</v>
      </c>
      <c r="C43" s="45" t="s">
        <v>17</v>
      </c>
      <c r="D43" s="45" t="s">
        <v>18</v>
      </c>
      <c r="E43" s="46"/>
    </row>
    <row r="44" spans="1:5" x14ac:dyDescent="0.4">
      <c r="A44" s="45" t="s">
        <v>107</v>
      </c>
      <c r="B44" s="45" t="s">
        <v>108</v>
      </c>
      <c r="C44" s="45" t="s">
        <v>17</v>
      </c>
      <c r="D44" s="45" t="s">
        <v>18</v>
      </c>
      <c r="E44" s="46"/>
    </row>
    <row r="45" spans="1:5" x14ac:dyDescent="0.4">
      <c r="A45" s="45" t="s">
        <v>109</v>
      </c>
      <c r="B45" s="45" t="s">
        <v>110</v>
      </c>
      <c r="C45" s="45" t="s">
        <v>17</v>
      </c>
      <c r="D45" s="45" t="s">
        <v>18</v>
      </c>
      <c r="E45" s="46" t="s">
        <v>19</v>
      </c>
    </row>
    <row r="46" spans="1:5" x14ac:dyDescent="0.4">
      <c r="A46" s="45" t="s">
        <v>111</v>
      </c>
      <c r="B46" s="45" t="s">
        <v>112</v>
      </c>
      <c r="C46" s="45" t="s">
        <v>17</v>
      </c>
      <c r="D46" s="45" t="s">
        <v>18</v>
      </c>
      <c r="E46" s="46" t="s">
        <v>19</v>
      </c>
    </row>
    <row r="47" spans="1:5" x14ac:dyDescent="0.4">
      <c r="A47" s="45" t="s">
        <v>113</v>
      </c>
      <c r="B47" s="45" t="s">
        <v>114</v>
      </c>
      <c r="C47" s="45" t="s">
        <v>17</v>
      </c>
      <c r="D47" s="45" t="s">
        <v>18</v>
      </c>
      <c r="E47" s="46" t="s">
        <v>19</v>
      </c>
    </row>
    <row r="48" spans="1:5" x14ac:dyDescent="0.4">
      <c r="A48" s="52" t="s">
        <v>115</v>
      </c>
      <c r="B48" s="52" t="s">
        <v>16</v>
      </c>
      <c r="C48" s="52" t="s">
        <v>17</v>
      </c>
      <c r="D48" s="52" t="s">
        <v>116</v>
      </c>
      <c r="E48" s="46" t="s">
        <v>19</v>
      </c>
    </row>
    <row r="49" spans="1:5" x14ac:dyDescent="0.4">
      <c r="A49" s="52" t="s">
        <v>117</v>
      </c>
      <c r="B49" s="52" t="s">
        <v>22</v>
      </c>
      <c r="C49" s="52" t="s">
        <v>17</v>
      </c>
      <c r="D49" s="52" t="s">
        <v>116</v>
      </c>
      <c r="E49" s="46" t="s">
        <v>19</v>
      </c>
    </row>
    <row r="50" spans="1:5" x14ac:dyDescent="0.4">
      <c r="A50" s="52" t="s">
        <v>118</v>
      </c>
      <c r="B50" s="52" t="s">
        <v>25</v>
      </c>
      <c r="C50" s="52" t="s">
        <v>17</v>
      </c>
      <c r="D50" s="52" t="s">
        <v>116</v>
      </c>
      <c r="E50" s="46" t="s">
        <v>19</v>
      </c>
    </row>
    <row r="51" spans="1:5" x14ac:dyDescent="0.4">
      <c r="A51" s="52" t="s">
        <v>119</v>
      </c>
      <c r="B51" s="52" t="s">
        <v>31</v>
      </c>
      <c r="C51" s="52" t="s">
        <v>17</v>
      </c>
      <c r="D51" s="52" t="s">
        <v>116</v>
      </c>
      <c r="E51" s="46" t="s">
        <v>19</v>
      </c>
    </row>
    <row r="52" spans="1:5" x14ac:dyDescent="0.4">
      <c r="A52" s="52" t="s">
        <v>120</v>
      </c>
      <c r="B52" s="52" t="s">
        <v>121</v>
      </c>
      <c r="C52" s="52" t="s">
        <v>17</v>
      </c>
      <c r="D52" s="52" t="s">
        <v>116</v>
      </c>
      <c r="E52" s="46" t="s">
        <v>19</v>
      </c>
    </row>
    <row r="53" spans="1:5" x14ac:dyDescent="0.4">
      <c r="A53" s="52" t="s">
        <v>122</v>
      </c>
      <c r="B53" s="52" t="s">
        <v>123</v>
      </c>
      <c r="C53" s="52" t="s">
        <v>17</v>
      </c>
      <c r="D53" s="52" t="s">
        <v>116</v>
      </c>
      <c r="E53" s="46" t="s">
        <v>19</v>
      </c>
    </row>
    <row r="54" spans="1:5" x14ac:dyDescent="0.4">
      <c r="A54" s="52" t="s">
        <v>124</v>
      </c>
      <c r="B54" s="52" t="s">
        <v>125</v>
      </c>
      <c r="C54" s="52" t="s">
        <v>17</v>
      </c>
      <c r="D54" s="52" t="s">
        <v>116</v>
      </c>
      <c r="E54" s="46" t="s">
        <v>19</v>
      </c>
    </row>
    <row r="55" spans="1:5" x14ac:dyDescent="0.4">
      <c r="A55" s="52" t="s">
        <v>126</v>
      </c>
      <c r="B55" s="52" t="s">
        <v>37</v>
      </c>
      <c r="C55" s="52" t="s">
        <v>17</v>
      </c>
      <c r="D55" s="52" t="s">
        <v>116</v>
      </c>
      <c r="E55" s="46" t="s">
        <v>19</v>
      </c>
    </row>
    <row r="56" spans="1:5" x14ac:dyDescent="0.4">
      <c r="A56" s="52" t="s">
        <v>38</v>
      </c>
      <c r="B56" s="52" t="s">
        <v>39</v>
      </c>
      <c r="C56" s="52" t="s">
        <v>17</v>
      </c>
      <c r="D56" s="52" t="s">
        <v>116</v>
      </c>
      <c r="E56" s="46" t="s">
        <v>19</v>
      </c>
    </row>
    <row r="57" spans="1:5" x14ac:dyDescent="0.4">
      <c r="A57" s="52" t="s">
        <v>127</v>
      </c>
      <c r="B57" s="52" t="s">
        <v>74</v>
      </c>
      <c r="C57" s="52" t="s">
        <v>17</v>
      </c>
      <c r="D57" s="52" t="s">
        <v>116</v>
      </c>
      <c r="E57" s="46" t="s">
        <v>19</v>
      </c>
    </row>
    <row r="58" spans="1:5" x14ac:dyDescent="0.4">
      <c r="A58" s="52" t="s">
        <v>42</v>
      </c>
      <c r="B58" s="52" t="s">
        <v>43</v>
      </c>
      <c r="C58" s="52" t="s">
        <v>17</v>
      </c>
      <c r="D58" s="52" t="s">
        <v>116</v>
      </c>
      <c r="E58" s="46" t="s">
        <v>19</v>
      </c>
    </row>
    <row r="59" spans="1:5" x14ac:dyDescent="0.4">
      <c r="A59" s="52" t="s">
        <v>75</v>
      </c>
      <c r="B59" s="52" t="s">
        <v>76</v>
      </c>
      <c r="C59" s="52" t="s">
        <v>66</v>
      </c>
      <c r="D59" s="52" t="s">
        <v>116</v>
      </c>
      <c r="E59" s="46" t="s">
        <v>19</v>
      </c>
    </row>
    <row r="60" spans="1:5" x14ac:dyDescent="0.4">
      <c r="A60" s="52" t="s">
        <v>79</v>
      </c>
      <c r="B60" s="52" t="s">
        <v>80</v>
      </c>
      <c r="C60" s="52" t="s">
        <v>66</v>
      </c>
      <c r="D60" s="52" t="s">
        <v>116</v>
      </c>
      <c r="E60" s="46" t="s">
        <v>19</v>
      </c>
    </row>
    <row r="61" spans="1:5" x14ac:dyDescent="0.4">
      <c r="A61" s="52" t="s">
        <v>83</v>
      </c>
      <c r="B61" s="52" t="s">
        <v>84</v>
      </c>
      <c r="C61" s="52" t="s">
        <v>66</v>
      </c>
      <c r="D61" s="52" t="s">
        <v>116</v>
      </c>
      <c r="E61" s="46" t="s">
        <v>19</v>
      </c>
    </row>
    <row r="62" spans="1:5" x14ac:dyDescent="0.4">
      <c r="A62" s="52" t="s">
        <v>77</v>
      </c>
      <c r="B62" s="52" t="s">
        <v>78</v>
      </c>
      <c r="C62" s="52" t="s">
        <v>66</v>
      </c>
      <c r="D62" s="52" t="s">
        <v>116</v>
      </c>
      <c r="E62" s="46" t="s">
        <v>19</v>
      </c>
    </row>
    <row r="63" spans="1:5" x14ac:dyDescent="0.4">
      <c r="A63" s="52" t="s">
        <v>81</v>
      </c>
      <c r="B63" s="52" t="s">
        <v>82</v>
      </c>
      <c r="C63" s="52" t="s">
        <v>66</v>
      </c>
      <c r="D63" s="52" t="s">
        <v>116</v>
      </c>
      <c r="E63" s="46" t="s">
        <v>19</v>
      </c>
    </row>
    <row r="64" spans="1:5" x14ac:dyDescent="0.4">
      <c r="A64" s="52" t="s">
        <v>85</v>
      </c>
      <c r="B64" s="52" t="s">
        <v>86</v>
      </c>
      <c r="C64" s="52" t="s">
        <v>66</v>
      </c>
      <c r="D64" s="52" t="s">
        <v>116</v>
      </c>
      <c r="E64" s="46" t="s">
        <v>19</v>
      </c>
    </row>
    <row r="65" spans="1:10" x14ac:dyDescent="0.4">
      <c r="A65" s="52" t="s">
        <v>128</v>
      </c>
      <c r="B65" s="52" t="s">
        <v>129</v>
      </c>
      <c r="C65" s="52" t="s">
        <v>17</v>
      </c>
      <c r="D65" s="52" t="s">
        <v>116</v>
      </c>
      <c r="E65" s="46" t="s">
        <v>19</v>
      </c>
    </row>
    <row r="66" spans="1:10" x14ac:dyDescent="0.4">
      <c r="A66" s="52" t="s">
        <v>130</v>
      </c>
      <c r="B66" s="52" t="s">
        <v>131</v>
      </c>
      <c r="C66" s="52" t="s">
        <v>17</v>
      </c>
      <c r="D66" s="52" t="s">
        <v>116</v>
      </c>
      <c r="E66" s="46" t="s">
        <v>19</v>
      </c>
    </row>
    <row r="67" spans="1:10" x14ac:dyDescent="0.4">
      <c r="A67" s="52" t="s">
        <v>132</v>
      </c>
      <c r="B67" s="52" t="s">
        <v>133</v>
      </c>
      <c r="C67" s="52" t="s">
        <v>17</v>
      </c>
      <c r="D67" s="52" t="s">
        <v>116</v>
      </c>
      <c r="E67" s="46" t="s">
        <v>19</v>
      </c>
    </row>
    <row r="68" spans="1:10" x14ac:dyDescent="0.4">
      <c r="A68" s="52" t="s">
        <v>134</v>
      </c>
      <c r="B68" s="52" t="s">
        <v>135</v>
      </c>
      <c r="C68" s="52" t="s">
        <v>17</v>
      </c>
      <c r="D68" s="52" t="s">
        <v>116</v>
      </c>
      <c r="E68" s="46" t="s">
        <v>19</v>
      </c>
    </row>
    <row r="69" spans="1:10" x14ac:dyDescent="0.4">
      <c r="A69" s="52" t="s">
        <v>136</v>
      </c>
      <c r="B69" s="52" t="s">
        <v>137</v>
      </c>
      <c r="C69" s="52" t="s">
        <v>17</v>
      </c>
      <c r="D69" s="52" t="s">
        <v>116</v>
      </c>
      <c r="E69" s="46" t="s">
        <v>19</v>
      </c>
    </row>
    <row r="70" spans="1:10" x14ac:dyDescent="0.4">
      <c r="A70" s="52" t="s">
        <v>138</v>
      </c>
      <c r="B70" s="52" t="s">
        <v>139</v>
      </c>
      <c r="C70" s="52" t="s">
        <v>66</v>
      </c>
      <c r="D70" s="52" t="s">
        <v>116</v>
      </c>
      <c r="E70" s="46" t="s">
        <v>19</v>
      </c>
      <c r="J70" s="53"/>
    </row>
    <row r="71" spans="1:10" x14ac:dyDescent="0.4">
      <c r="A71" s="52" t="s">
        <v>140</v>
      </c>
      <c r="B71" s="52" t="s">
        <v>141</v>
      </c>
      <c r="C71" s="52" t="s">
        <v>66</v>
      </c>
      <c r="D71" s="52" t="s">
        <v>116</v>
      </c>
      <c r="E71" s="46" t="s">
        <v>19</v>
      </c>
    </row>
    <row r="72" spans="1:10" x14ac:dyDescent="0.4">
      <c r="A72" s="52" t="s">
        <v>142</v>
      </c>
      <c r="B72" s="52" t="s">
        <v>143</v>
      </c>
      <c r="C72" s="52" t="s">
        <v>17</v>
      </c>
      <c r="D72" s="52" t="s">
        <v>116</v>
      </c>
      <c r="E72" s="46" t="s">
        <v>19</v>
      </c>
    </row>
    <row r="73" spans="1:10" x14ac:dyDescent="0.4">
      <c r="A73" s="52" t="s">
        <v>144</v>
      </c>
      <c r="B73" s="52" t="s">
        <v>145</v>
      </c>
      <c r="C73" s="52" t="s">
        <v>17</v>
      </c>
      <c r="D73" s="52" t="s">
        <v>116</v>
      </c>
      <c r="E73" s="46" t="s">
        <v>19</v>
      </c>
    </row>
    <row r="74" spans="1:10" x14ac:dyDescent="0.4">
      <c r="A74" s="52" t="s">
        <v>146</v>
      </c>
      <c r="B74" s="52" t="s">
        <v>147</v>
      </c>
      <c r="C74" s="52" t="s">
        <v>17</v>
      </c>
      <c r="D74" s="52" t="s">
        <v>116</v>
      </c>
      <c r="E74" s="46" t="s">
        <v>19</v>
      </c>
    </row>
    <row r="75" spans="1:10" x14ac:dyDescent="0.4">
      <c r="A75" s="52" t="s">
        <v>148</v>
      </c>
      <c r="B75" s="52" t="s">
        <v>149</v>
      </c>
      <c r="C75" s="52" t="s">
        <v>17</v>
      </c>
      <c r="D75" s="52" t="s">
        <v>116</v>
      </c>
      <c r="E75" s="46" t="s">
        <v>19</v>
      </c>
    </row>
    <row r="76" spans="1:10" x14ac:dyDescent="0.4">
      <c r="A76" s="52" t="s">
        <v>136</v>
      </c>
      <c r="B76" s="52" t="s">
        <v>137</v>
      </c>
      <c r="C76" s="52" t="s">
        <v>17</v>
      </c>
      <c r="D76" s="52" t="s">
        <v>116</v>
      </c>
      <c r="E76" s="46" t="s">
        <v>19</v>
      </c>
    </row>
    <row r="77" spans="1:10" x14ac:dyDescent="0.4">
      <c r="A77" s="52" t="s">
        <v>150</v>
      </c>
      <c r="B77" s="52" t="s">
        <v>151</v>
      </c>
      <c r="C77" s="52" t="s">
        <v>152</v>
      </c>
      <c r="D77" s="52" t="s">
        <v>116</v>
      </c>
      <c r="E77" s="46" t="s">
        <v>19</v>
      </c>
    </row>
    <row r="78" spans="1:10" x14ac:dyDescent="0.4">
      <c r="A78" s="52" t="s">
        <v>153</v>
      </c>
      <c r="B78" s="52" t="s">
        <v>154</v>
      </c>
      <c r="C78" s="52" t="s">
        <v>152</v>
      </c>
      <c r="D78" s="52" t="s">
        <v>116</v>
      </c>
      <c r="E78" s="46" t="s">
        <v>19</v>
      </c>
    </row>
    <row r="79" spans="1:10" x14ac:dyDescent="0.4">
      <c r="A79" s="52" t="s">
        <v>155</v>
      </c>
      <c r="B79" s="52" t="s">
        <v>156</v>
      </c>
      <c r="C79" s="52" t="s">
        <v>152</v>
      </c>
      <c r="D79" s="52" t="s">
        <v>116</v>
      </c>
      <c r="E79" s="46" t="s">
        <v>19</v>
      </c>
    </row>
    <row r="80" spans="1:10" x14ac:dyDescent="0.4">
      <c r="A80" s="52" t="s">
        <v>157</v>
      </c>
      <c r="B80" s="52" t="s">
        <v>158</v>
      </c>
      <c r="C80" s="52" t="s">
        <v>152</v>
      </c>
      <c r="D80" s="52" t="s">
        <v>116</v>
      </c>
      <c r="E80" s="46" t="s">
        <v>19</v>
      </c>
    </row>
    <row r="81" spans="1:5" x14ac:dyDescent="0.4">
      <c r="A81" s="52" t="s">
        <v>159</v>
      </c>
      <c r="B81" s="52" t="s">
        <v>160</v>
      </c>
      <c r="C81" s="52" t="s">
        <v>17</v>
      </c>
      <c r="D81" s="52" t="s">
        <v>116</v>
      </c>
      <c r="E81" s="46" t="s">
        <v>19</v>
      </c>
    </row>
    <row r="82" spans="1:5" x14ac:dyDescent="0.4">
      <c r="A82" s="54" t="s">
        <v>161</v>
      </c>
      <c r="B82" s="54" t="s">
        <v>162</v>
      </c>
      <c r="C82" s="54" t="s">
        <v>152</v>
      </c>
      <c r="D82" s="54" t="s">
        <v>163</v>
      </c>
      <c r="E82" s="46" t="s">
        <v>19</v>
      </c>
    </row>
    <row r="83" spans="1:5" x14ac:dyDescent="0.4">
      <c r="A83" s="54" t="s">
        <v>164</v>
      </c>
      <c r="B83" s="54" t="s">
        <v>165</v>
      </c>
      <c r="C83" s="54" t="s">
        <v>166</v>
      </c>
      <c r="D83" s="54" t="s">
        <v>163</v>
      </c>
      <c r="E83" s="46" t="s">
        <v>19</v>
      </c>
    </row>
    <row r="84" spans="1:5" x14ac:dyDescent="0.4">
      <c r="A84" s="54" t="s">
        <v>167</v>
      </c>
      <c r="B84" s="54" t="s">
        <v>168</v>
      </c>
      <c r="C84" s="54" t="s">
        <v>166</v>
      </c>
      <c r="D84" s="54" t="s">
        <v>163</v>
      </c>
      <c r="E84" s="46" t="s">
        <v>19</v>
      </c>
    </row>
    <row r="85" spans="1:5" x14ac:dyDescent="0.4">
      <c r="A85" s="54" t="s">
        <v>169</v>
      </c>
      <c r="B85" s="54" t="s">
        <v>170</v>
      </c>
      <c r="C85" s="54" t="s">
        <v>152</v>
      </c>
      <c r="D85" s="54" t="s">
        <v>163</v>
      </c>
      <c r="E85" s="46" t="s">
        <v>19</v>
      </c>
    </row>
    <row r="86" spans="1:5" x14ac:dyDescent="0.4">
      <c r="A86" s="54" t="s">
        <v>171</v>
      </c>
      <c r="B86" s="54" t="s">
        <v>172</v>
      </c>
      <c r="C86" s="54" t="s">
        <v>152</v>
      </c>
      <c r="D86" s="54" t="s">
        <v>163</v>
      </c>
      <c r="E86" s="46" t="s">
        <v>19</v>
      </c>
    </row>
    <row r="87" spans="1:5" x14ac:dyDescent="0.4">
      <c r="A87" s="54" t="s">
        <v>173</v>
      </c>
      <c r="B87" s="54" t="s">
        <v>156</v>
      </c>
      <c r="C87" s="54" t="s">
        <v>152</v>
      </c>
      <c r="D87" s="54" t="s">
        <v>163</v>
      </c>
      <c r="E87" s="46" t="s">
        <v>19</v>
      </c>
    </row>
    <row r="88" spans="1:5" x14ac:dyDescent="0.4">
      <c r="A88" s="54" t="s">
        <v>174</v>
      </c>
      <c r="B88" s="54" t="s">
        <v>154</v>
      </c>
      <c r="C88" s="54" t="s">
        <v>152</v>
      </c>
      <c r="D88" s="54" t="s">
        <v>163</v>
      </c>
      <c r="E88" s="46" t="s">
        <v>19</v>
      </c>
    </row>
    <row r="89" spans="1:5" x14ac:dyDescent="0.4">
      <c r="A89" s="54" t="s">
        <v>175</v>
      </c>
      <c r="B89" s="54" t="s">
        <v>176</v>
      </c>
      <c r="C89" s="54" t="s">
        <v>166</v>
      </c>
      <c r="D89" s="54" t="s">
        <v>163</v>
      </c>
      <c r="E89" s="46" t="s">
        <v>19</v>
      </c>
    </row>
    <row r="90" spans="1:5" x14ac:dyDescent="0.4">
      <c r="A90" s="55" t="s">
        <v>177</v>
      </c>
      <c r="B90" s="55" t="s">
        <v>178</v>
      </c>
      <c r="C90" s="55" t="s">
        <v>17</v>
      </c>
      <c r="D90" s="55" t="s">
        <v>179</v>
      </c>
      <c r="E90" s="46" t="s">
        <v>19</v>
      </c>
    </row>
    <row r="91" spans="1:5" x14ac:dyDescent="0.4">
      <c r="A91" s="55" t="s">
        <v>180</v>
      </c>
      <c r="B91" s="55" t="s">
        <v>181</v>
      </c>
      <c r="C91" s="55" t="s">
        <v>17</v>
      </c>
      <c r="D91" s="55" t="s">
        <v>182</v>
      </c>
      <c r="E91" s="46" t="s">
        <v>19</v>
      </c>
    </row>
    <row r="92" spans="1:5" x14ac:dyDescent="0.4">
      <c r="A92" s="55" t="s">
        <v>183</v>
      </c>
      <c r="B92" s="55" t="s">
        <v>184</v>
      </c>
      <c r="C92" s="55" t="s">
        <v>17</v>
      </c>
      <c r="D92" s="55" t="s">
        <v>185</v>
      </c>
      <c r="E92" s="46" t="s">
        <v>19</v>
      </c>
    </row>
    <row r="93" spans="1:5" x14ac:dyDescent="0.4">
      <c r="A93" s="55" t="s">
        <v>186</v>
      </c>
      <c r="B93" s="55" t="s">
        <v>187</v>
      </c>
      <c r="C93" s="55" t="s">
        <v>17</v>
      </c>
      <c r="D93" s="55" t="s">
        <v>188</v>
      </c>
      <c r="E93" s="46" t="s">
        <v>19</v>
      </c>
    </row>
    <row r="94" spans="1:5" x14ac:dyDescent="0.4">
      <c r="A94" s="55" t="s">
        <v>189</v>
      </c>
      <c r="B94" s="55" t="s">
        <v>190</v>
      </c>
      <c r="C94" s="55" t="s">
        <v>66</v>
      </c>
      <c r="D94" s="55" t="s">
        <v>191</v>
      </c>
      <c r="E94" s="46" t="s">
        <v>19</v>
      </c>
    </row>
    <row r="95" spans="1:5" x14ac:dyDescent="0.4">
      <c r="A95" s="55" t="s">
        <v>192</v>
      </c>
      <c r="B95" s="55" t="s">
        <v>193</v>
      </c>
      <c r="C95" s="55" t="s">
        <v>152</v>
      </c>
      <c r="D95" s="55" t="s">
        <v>194</v>
      </c>
      <c r="E95" s="46" t="s">
        <v>19</v>
      </c>
    </row>
    <row r="96" spans="1:5" x14ac:dyDescent="0.4">
      <c r="A96" s="55" t="s">
        <v>195</v>
      </c>
      <c r="B96" s="55" t="s">
        <v>196</v>
      </c>
      <c r="C96" s="55" t="s">
        <v>152</v>
      </c>
      <c r="D96" s="55" t="s">
        <v>197</v>
      </c>
      <c r="E96" s="46" t="s">
        <v>19</v>
      </c>
    </row>
    <row r="97" spans="1:5" x14ac:dyDescent="0.4">
      <c r="A97" s="55" t="s">
        <v>198</v>
      </c>
      <c r="B97" s="55" t="s">
        <v>199</v>
      </c>
      <c r="C97" s="55" t="s">
        <v>200</v>
      </c>
      <c r="D97" s="55" t="s">
        <v>201</v>
      </c>
      <c r="E97" s="46" t="s">
        <v>19</v>
      </c>
    </row>
    <row r="98" spans="1:5" x14ac:dyDescent="0.4">
      <c r="A98" s="55" t="s">
        <v>202</v>
      </c>
      <c r="B98" s="55" t="s">
        <v>203</v>
      </c>
      <c r="C98" s="55" t="s">
        <v>17</v>
      </c>
      <c r="D98" s="55" t="s">
        <v>204</v>
      </c>
      <c r="E98" s="46" t="s">
        <v>19</v>
      </c>
    </row>
    <row r="99" spans="1:5" x14ac:dyDescent="0.4">
      <c r="A99" s="55" t="s">
        <v>205</v>
      </c>
      <c r="B99" s="55" t="s">
        <v>206</v>
      </c>
      <c r="C99" s="55" t="s">
        <v>17</v>
      </c>
      <c r="D99" s="55" t="s">
        <v>207</v>
      </c>
      <c r="E99" s="46" t="s">
        <v>19</v>
      </c>
    </row>
    <row r="100" spans="1:5" x14ac:dyDescent="0.4">
      <c r="A100" s="55" t="s">
        <v>208</v>
      </c>
      <c r="B100" s="55" t="s">
        <v>209</v>
      </c>
      <c r="C100" s="55" t="s">
        <v>17</v>
      </c>
      <c r="D100" s="55" t="s">
        <v>210</v>
      </c>
      <c r="E100" s="46" t="s">
        <v>19</v>
      </c>
    </row>
    <row r="101" spans="1:5" x14ac:dyDescent="0.4">
      <c r="A101" s="55" t="s">
        <v>211</v>
      </c>
      <c r="B101" s="55" t="s">
        <v>212</v>
      </c>
      <c r="C101" s="55" t="s">
        <v>17</v>
      </c>
      <c r="D101" s="55" t="s">
        <v>213</v>
      </c>
      <c r="E101" s="46" t="s">
        <v>19</v>
      </c>
    </row>
    <row r="102" spans="1:5" x14ac:dyDescent="0.4">
      <c r="A102" s="55" t="s">
        <v>214</v>
      </c>
      <c r="B102" s="55" t="s">
        <v>215</v>
      </c>
      <c r="C102" s="55" t="s">
        <v>17</v>
      </c>
      <c r="D102" s="55" t="s">
        <v>216</v>
      </c>
      <c r="E102" s="46" t="s">
        <v>19</v>
      </c>
    </row>
    <row r="103" spans="1:5" x14ac:dyDescent="0.4">
      <c r="A103" s="55" t="s">
        <v>217</v>
      </c>
      <c r="B103" s="55" t="s">
        <v>218</v>
      </c>
      <c r="C103" s="55" t="s">
        <v>17</v>
      </c>
      <c r="D103" s="55" t="s">
        <v>219</v>
      </c>
      <c r="E103" s="46" t="s">
        <v>19</v>
      </c>
    </row>
    <row r="104" spans="1:5" x14ac:dyDescent="0.4">
      <c r="A104" s="55" t="s">
        <v>220</v>
      </c>
      <c r="B104" s="55" t="s">
        <v>221</v>
      </c>
      <c r="C104" s="55" t="s">
        <v>17</v>
      </c>
      <c r="D104" s="55" t="s">
        <v>222</v>
      </c>
      <c r="E104" s="46" t="s">
        <v>19</v>
      </c>
    </row>
    <row r="105" spans="1:5" x14ac:dyDescent="0.4">
      <c r="A105" s="55" t="s">
        <v>223</v>
      </c>
      <c r="B105" s="55" t="s">
        <v>224</v>
      </c>
      <c r="C105" s="55" t="s">
        <v>17</v>
      </c>
      <c r="D105" s="55" t="s">
        <v>225</v>
      </c>
      <c r="E105" s="46" t="s">
        <v>19</v>
      </c>
    </row>
    <row r="106" spans="1:5" x14ac:dyDescent="0.4">
      <c r="A106" s="55" t="s">
        <v>226</v>
      </c>
      <c r="B106" s="55" t="s">
        <v>227</v>
      </c>
      <c r="C106" s="55" t="s">
        <v>17</v>
      </c>
      <c r="D106" s="55" t="s">
        <v>228</v>
      </c>
      <c r="E106" s="46" t="s">
        <v>19</v>
      </c>
    </row>
    <row r="107" spans="1:5" x14ac:dyDescent="0.4">
      <c r="A107" s="55" t="s">
        <v>229</v>
      </c>
      <c r="B107" s="55" t="s">
        <v>230</v>
      </c>
      <c r="C107" s="55" t="s">
        <v>17</v>
      </c>
      <c r="D107" s="55" t="s">
        <v>231</v>
      </c>
      <c r="E107" s="46" t="s">
        <v>19</v>
      </c>
    </row>
    <row r="108" spans="1:5" x14ac:dyDescent="0.4">
      <c r="A108" s="56" t="s">
        <v>232</v>
      </c>
      <c r="B108" s="56" t="s">
        <v>233</v>
      </c>
      <c r="C108" s="56" t="s">
        <v>166</v>
      </c>
      <c r="D108" s="57" t="s">
        <v>234</v>
      </c>
    </row>
    <row r="109" spans="1:5" x14ac:dyDescent="0.4">
      <c r="A109" s="56" t="s">
        <v>235</v>
      </c>
      <c r="B109" s="56" t="s">
        <v>236</v>
      </c>
      <c r="C109" s="56" t="s">
        <v>166</v>
      </c>
      <c r="D109" s="57" t="s">
        <v>237</v>
      </c>
    </row>
  </sheetData>
  <phoneticPr fontId="5"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2FE4F-5B18-4CBB-BC6A-70C03F5F3D55}">
  <sheetPr>
    <tabColor rgb="FFFFDB8E"/>
  </sheetPr>
  <dimension ref="A1:BD243"/>
  <sheetViews>
    <sheetView zoomScale="80" zoomScaleNormal="80" workbookViewId="0">
      <pane xSplit="3" ySplit="1" topLeftCell="D2" activePane="bottomRight" state="frozen"/>
      <selection pane="topRight"/>
      <selection pane="bottomLeft"/>
      <selection pane="bottomRight"/>
    </sheetView>
  </sheetViews>
  <sheetFormatPr defaultRowHeight="13.15" x14ac:dyDescent="0.4"/>
  <cols>
    <col min="1" max="16384" width="9" style="199"/>
  </cols>
  <sheetData>
    <row r="1" spans="1:56" x14ac:dyDescent="0.4">
      <c r="A1" s="43" t="s">
        <v>238</v>
      </c>
      <c r="B1" s="198" t="s">
        <v>239</v>
      </c>
      <c r="C1" s="198" t="s">
        <v>240</v>
      </c>
      <c r="D1" s="198" t="s">
        <v>15</v>
      </c>
      <c r="E1" s="198" t="s">
        <v>21</v>
      </c>
      <c r="F1" s="198" t="s">
        <v>24</v>
      </c>
      <c r="G1" s="198" t="s">
        <v>30</v>
      </c>
      <c r="H1" s="198" t="s">
        <v>34</v>
      </c>
      <c r="I1" s="198" t="s">
        <v>38</v>
      </c>
      <c r="J1" s="198" t="s">
        <v>40</v>
      </c>
      <c r="K1" s="198" t="s">
        <v>42</v>
      </c>
      <c r="L1" s="198" t="s">
        <v>46</v>
      </c>
      <c r="M1" s="198" t="s">
        <v>48</v>
      </c>
      <c r="N1" s="198" t="s">
        <v>54</v>
      </c>
      <c r="O1" s="198" t="s">
        <v>56</v>
      </c>
      <c r="P1" s="198" t="s">
        <v>58</v>
      </c>
      <c r="Q1" s="198" t="s">
        <v>60</v>
      </c>
      <c r="R1" s="198" t="s">
        <v>62</v>
      </c>
      <c r="S1" s="198" t="s">
        <v>64</v>
      </c>
      <c r="T1" s="198" t="s">
        <v>67</v>
      </c>
      <c r="U1" s="198" t="s">
        <v>73</v>
      </c>
      <c r="V1" s="198" t="s">
        <v>75</v>
      </c>
      <c r="W1" s="198" t="s">
        <v>77</v>
      </c>
      <c r="X1" s="198" t="s">
        <v>79</v>
      </c>
      <c r="Y1" s="198" t="s">
        <v>81</v>
      </c>
      <c r="Z1" s="198" t="s">
        <v>83</v>
      </c>
      <c r="AA1" s="198" t="s">
        <v>85</v>
      </c>
      <c r="AB1" s="198" t="s">
        <v>89</v>
      </c>
      <c r="AC1" s="198" t="s">
        <v>91</v>
      </c>
      <c r="AD1" s="198" t="s">
        <v>93</v>
      </c>
      <c r="AE1" s="198" t="s">
        <v>95</v>
      </c>
      <c r="AF1" s="198" t="s">
        <v>97</v>
      </c>
      <c r="AG1" s="198" t="s">
        <v>99</v>
      </c>
      <c r="AH1" s="198" t="s">
        <v>101</v>
      </c>
      <c r="AI1" s="198" t="s">
        <v>103</v>
      </c>
      <c r="AJ1" s="198" t="s">
        <v>109</v>
      </c>
      <c r="AK1" s="198" t="s">
        <v>111</v>
      </c>
      <c r="AL1" s="198" t="s">
        <v>113</v>
      </c>
      <c r="AM1" s="198" t="s">
        <v>32</v>
      </c>
      <c r="AN1" s="198" t="s">
        <v>36</v>
      </c>
      <c r="AO1" s="198" t="s">
        <v>105</v>
      </c>
      <c r="AP1" s="198" t="s">
        <v>107</v>
      </c>
      <c r="AQ1" s="198" t="s">
        <v>52</v>
      </c>
      <c r="AR1" s="198" t="s">
        <v>50</v>
      </c>
      <c r="AS1" s="198" t="s">
        <v>71</v>
      </c>
      <c r="AT1" s="198" t="s">
        <v>69</v>
      </c>
      <c r="AU1" s="198" t="s">
        <v>87</v>
      </c>
      <c r="AV1" s="198" t="s">
        <v>44</v>
      </c>
      <c r="AW1" s="198" t="s">
        <v>175</v>
      </c>
      <c r="AX1" s="198" t="s">
        <v>161</v>
      </c>
      <c r="AY1" s="198" t="s">
        <v>164</v>
      </c>
      <c r="AZ1" s="198" t="s">
        <v>167</v>
      </c>
      <c r="BA1" s="198" t="s">
        <v>169</v>
      </c>
      <c r="BB1" s="198" t="s">
        <v>171</v>
      </c>
      <c r="BC1" s="198" t="s">
        <v>174</v>
      </c>
      <c r="BD1" s="198" t="s">
        <v>177</v>
      </c>
    </row>
    <row r="2" spans="1:56" x14ac:dyDescent="0.4">
      <c r="A2" s="199" t="s">
        <v>241</v>
      </c>
      <c r="B2" s="199" t="s">
        <v>242</v>
      </c>
      <c r="C2" s="199" t="s">
        <v>243</v>
      </c>
      <c r="D2" s="200">
        <v>13.7</v>
      </c>
      <c r="E2" s="200">
        <v>8.3000000000000007</v>
      </c>
      <c r="F2" s="200">
        <v>30</v>
      </c>
      <c r="G2" s="200">
        <v>3.2</v>
      </c>
      <c r="H2" s="200">
        <v>0.2</v>
      </c>
      <c r="I2" s="200">
        <v>0</v>
      </c>
      <c r="J2" s="200">
        <v>72.800000000000011</v>
      </c>
      <c r="K2" s="200">
        <v>19.100000000000001</v>
      </c>
      <c r="L2" s="200">
        <v>5.5</v>
      </c>
      <c r="M2" s="200">
        <v>0</v>
      </c>
      <c r="N2" s="200">
        <v>5.5</v>
      </c>
      <c r="O2" s="200" t="s">
        <v>19</v>
      </c>
      <c r="P2" s="200" t="s">
        <v>19</v>
      </c>
      <c r="Q2" s="200" t="s">
        <v>19</v>
      </c>
      <c r="R2" s="200" t="s">
        <v>19</v>
      </c>
      <c r="S2" s="200" t="s">
        <v>19</v>
      </c>
      <c r="T2" s="200" t="s">
        <v>19</v>
      </c>
      <c r="U2" s="200">
        <v>67.300000000000011</v>
      </c>
      <c r="V2" s="200" t="s">
        <v>19</v>
      </c>
      <c r="W2" s="200" t="s">
        <v>19</v>
      </c>
      <c r="X2" s="200" t="s">
        <v>19</v>
      </c>
      <c r="Y2" s="200" t="s">
        <v>19</v>
      </c>
      <c r="Z2" s="200" t="s">
        <v>19</v>
      </c>
      <c r="AA2" s="200" t="s">
        <v>19</v>
      </c>
      <c r="AB2" s="200">
        <v>0</v>
      </c>
      <c r="AC2" s="200" t="s">
        <v>19</v>
      </c>
      <c r="AD2" s="200" t="s">
        <v>19</v>
      </c>
      <c r="AE2" s="200" t="s">
        <v>19</v>
      </c>
      <c r="AF2" s="200" t="s">
        <v>19</v>
      </c>
      <c r="AG2" s="200" t="s">
        <v>19</v>
      </c>
      <c r="AH2" s="200" t="s">
        <v>19</v>
      </c>
      <c r="AI2" s="200" t="s">
        <v>19</v>
      </c>
      <c r="AJ2" s="200" t="s">
        <v>19</v>
      </c>
      <c r="AK2" s="200" t="s">
        <v>19</v>
      </c>
      <c r="AL2" s="200" t="s">
        <v>19</v>
      </c>
      <c r="AM2" s="200">
        <v>11.9</v>
      </c>
      <c r="AN2" s="200">
        <v>67.300000000000011</v>
      </c>
      <c r="AO2" s="200" t="s">
        <v>19</v>
      </c>
      <c r="AP2" s="200" t="s">
        <v>19</v>
      </c>
      <c r="AQ2" s="200" t="s">
        <v>19</v>
      </c>
      <c r="AR2" s="200">
        <v>0</v>
      </c>
      <c r="AS2" s="200">
        <v>0</v>
      </c>
      <c r="AT2" s="200">
        <v>0</v>
      </c>
      <c r="AU2" s="200" t="s">
        <v>19</v>
      </c>
      <c r="AV2" s="200" t="s">
        <v>19</v>
      </c>
      <c r="AW2" s="200">
        <v>1.24788708586883</v>
      </c>
      <c r="AX2" s="200">
        <v>24.683067475627162</v>
      </c>
      <c r="AY2" s="200">
        <v>142.1899761542391</v>
      </c>
      <c r="AZ2" s="200">
        <v>2.1673420668375845</v>
      </c>
      <c r="BA2" s="200">
        <v>12.721532469977898</v>
      </c>
      <c r="BB2" s="200">
        <v>12.721532469977898</v>
      </c>
      <c r="BC2" s="200">
        <v>11.909605798935374</v>
      </c>
      <c r="BD2" s="200">
        <v>962.51655965487521</v>
      </c>
    </row>
    <row r="3" spans="1:56" x14ac:dyDescent="0.4">
      <c r="A3" s="199" t="s">
        <v>244</v>
      </c>
      <c r="B3" s="199" t="s">
        <v>242</v>
      </c>
      <c r="C3" s="199" t="s">
        <v>245</v>
      </c>
      <c r="D3" s="200">
        <v>13.691000000000001</v>
      </c>
      <c r="E3" s="200">
        <v>8.2729999999999997</v>
      </c>
      <c r="F3" s="200">
        <v>30.238</v>
      </c>
      <c r="G3" s="200">
        <v>3.2469999999999999</v>
      </c>
      <c r="H3" s="200">
        <v>0.13600000000000001</v>
      </c>
      <c r="I3" s="200">
        <v>0</v>
      </c>
      <c r="J3" s="200">
        <v>73.430999999999983</v>
      </c>
      <c r="K3" s="200">
        <v>24.045000000000002</v>
      </c>
      <c r="L3" s="200">
        <v>5.16</v>
      </c>
      <c r="M3" s="200">
        <v>0</v>
      </c>
      <c r="N3" s="200">
        <v>5.16</v>
      </c>
      <c r="O3" s="200" t="s">
        <v>19</v>
      </c>
      <c r="P3" s="200" t="s">
        <v>19</v>
      </c>
      <c r="Q3" s="200" t="s">
        <v>19</v>
      </c>
      <c r="R3" s="200" t="s">
        <v>19</v>
      </c>
      <c r="S3" s="200" t="s">
        <v>19</v>
      </c>
      <c r="T3" s="200" t="s">
        <v>19</v>
      </c>
      <c r="U3" s="200">
        <v>68.270999999999987</v>
      </c>
      <c r="V3" s="200" t="s">
        <v>19</v>
      </c>
      <c r="W3" s="200" t="s">
        <v>19</v>
      </c>
      <c r="X3" s="200" t="s">
        <v>19</v>
      </c>
      <c r="Y3" s="200" t="s">
        <v>19</v>
      </c>
      <c r="Z3" s="200" t="s">
        <v>19</v>
      </c>
      <c r="AA3" s="200" t="s">
        <v>19</v>
      </c>
      <c r="AB3" s="200">
        <v>0</v>
      </c>
      <c r="AC3" s="200" t="s">
        <v>19</v>
      </c>
      <c r="AD3" s="200" t="s">
        <v>19</v>
      </c>
      <c r="AE3" s="200" t="s">
        <v>19</v>
      </c>
      <c r="AF3" s="200" t="s">
        <v>19</v>
      </c>
      <c r="AG3" s="200" t="s">
        <v>19</v>
      </c>
      <c r="AH3" s="200" t="s">
        <v>19</v>
      </c>
      <c r="AI3" s="200" t="s">
        <v>19</v>
      </c>
      <c r="AJ3" s="200" t="s">
        <v>19</v>
      </c>
      <c r="AK3" s="200" t="s">
        <v>19</v>
      </c>
      <c r="AL3" s="200" t="s">
        <v>19</v>
      </c>
      <c r="AM3" s="200">
        <v>12.686</v>
      </c>
      <c r="AN3" s="200">
        <v>68.270999999999987</v>
      </c>
      <c r="AO3" s="200" t="s">
        <v>19</v>
      </c>
      <c r="AP3" s="200" t="s">
        <v>19</v>
      </c>
      <c r="AQ3" s="200" t="s">
        <v>19</v>
      </c>
      <c r="AR3" s="200">
        <v>0</v>
      </c>
      <c r="AS3" s="200">
        <v>0</v>
      </c>
      <c r="AT3" s="200">
        <v>0</v>
      </c>
      <c r="AU3" s="200" t="s">
        <v>19</v>
      </c>
      <c r="AV3" s="200" t="s">
        <v>19</v>
      </c>
      <c r="AW3" s="200">
        <v>1.2338096431854266</v>
      </c>
      <c r="AX3" s="200">
        <v>24.713868384006499</v>
      </c>
      <c r="AY3" s="200">
        <v>139.13577858008077</v>
      </c>
      <c r="AZ3" s="200">
        <v>2.1160479475761598</v>
      </c>
      <c r="BA3" s="200">
        <v>12.718451807229799</v>
      </c>
      <c r="BB3" s="200">
        <v>12.718451807229799</v>
      </c>
      <c r="BC3" s="200">
        <v>11.909605798935374</v>
      </c>
      <c r="BD3" s="200">
        <v>995.70602640207062</v>
      </c>
    </row>
    <row r="4" spans="1:56" x14ac:dyDescent="0.4">
      <c r="A4" s="199" t="s">
        <v>246</v>
      </c>
      <c r="B4" s="199" t="s">
        <v>242</v>
      </c>
      <c r="C4" s="199" t="s">
        <v>247</v>
      </c>
      <c r="D4" s="200">
        <v>15.590371284431512</v>
      </c>
      <c r="E4" s="200">
        <v>7.7816014473109174</v>
      </c>
      <c r="F4" s="200">
        <v>30.567698000000025</v>
      </c>
      <c r="G4" s="200">
        <v>3.070419408692024</v>
      </c>
      <c r="H4" s="200" t="s">
        <v>19</v>
      </c>
      <c r="I4" s="200">
        <v>0</v>
      </c>
      <c r="J4" s="200">
        <v>72.107761123971642</v>
      </c>
      <c r="K4" s="200">
        <v>28.01</v>
      </c>
      <c r="L4" s="200">
        <v>1.5190000000000001</v>
      </c>
      <c r="M4" s="200" t="s">
        <v>19</v>
      </c>
      <c r="N4" s="200" t="s">
        <v>19</v>
      </c>
      <c r="O4" s="200" t="s">
        <v>19</v>
      </c>
      <c r="P4" s="200" t="s">
        <v>19</v>
      </c>
      <c r="Q4" s="200" t="s">
        <v>19</v>
      </c>
      <c r="R4" s="200" t="s">
        <v>19</v>
      </c>
      <c r="S4" s="200">
        <v>18.606999999999999</v>
      </c>
      <c r="T4" s="200">
        <v>53.2</v>
      </c>
      <c r="U4" s="200">
        <v>70.588761123971636</v>
      </c>
      <c r="V4" s="200">
        <v>104.92480363883401</v>
      </c>
      <c r="W4" s="200">
        <v>127.667743694126</v>
      </c>
      <c r="X4" s="200">
        <v>271.98980363883402</v>
      </c>
      <c r="Y4" s="200">
        <v>529.57374369412605</v>
      </c>
      <c r="Z4" s="200">
        <v>315.14819636116601</v>
      </c>
      <c r="AA4" s="200">
        <v>1381.3792563058701</v>
      </c>
      <c r="AB4" s="200" t="s">
        <v>19</v>
      </c>
      <c r="AC4" s="200" t="s">
        <v>19</v>
      </c>
      <c r="AD4" s="200" t="s">
        <v>19</v>
      </c>
      <c r="AE4" s="200" t="s">
        <v>19</v>
      </c>
      <c r="AF4" s="200" t="s">
        <v>19</v>
      </c>
      <c r="AG4" s="200" t="s">
        <v>19</v>
      </c>
      <c r="AH4" s="200" t="s">
        <v>19</v>
      </c>
      <c r="AI4" s="200" t="s">
        <v>19</v>
      </c>
      <c r="AJ4" s="200" t="s">
        <v>19</v>
      </c>
      <c r="AK4" s="200" t="s">
        <v>19</v>
      </c>
      <c r="AL4" s="200" t="s">
        <v>19</v>
      </c>
      <c r="AM4" s="200">
        <v>13.578670983537153</v>
      </c>
      <c r="AN4" s="200">
        <v>70.588761123971636</v>
      </c>
      <c r="AO4" s="200" t="s">
        <v>19</v>
      </c>
      <c r="AP4" s="200" t="s">
        <v>19</v>
      </c>
      <c r="AQ4" s="200" t="s">
        <v>19</v>
      </c>
      <c r="AR4" s="200" t="s">
        <v>19</v>
      </c>
      <c r="AS4" s="200">
        <v>-3.5000000000000003E-2</v>
      </c>
      <c r="AT4" s="200">
        <v>2.6219999999999999</v>
      </c>
      <c r="AU4" s="200" t="s">
        <v>19</v>
      </c>
      <c r="AV4" s="200" t="s">
        <v>19</v>
      </c>
      <c r="AW4" s="200">
        <v>1.2283693843594008</v>
      </c>
      <c r="AX4" s="200">
        <v>24.433306474292376</v>
      </c>
      <c r="AY4" s="200">
        <v>139.5071290797064</v>
      </c>
      <c r="AZ4" s="200">
        <v>2.0485227277610276</v>
      </c>
      <c r="BA4" s="200">
        <v>12.717524045562964</v>
      </c>
      <c r="BB4" s="200">
        <v>12.717524045562964</v>
      </c>
      <c r="BC4" s="200">
        <v>11.909605798935374</v>
      </c>
      <c r="BD4" s="200">
        <v>908.81279359483801</v>
      </c>
    </row>
    <row r="5" spans="1:56" x14ac:dyDescent="0.4">
      <c r="A5" s="199" t="s">
        <v>248</v>
      </c>
      <c r="B5" s="199" t="s">
        <v>242</v>
      </c>
      <c r="C5" s="199" t="s">
        <v>249</v>
      </c>
      <c r="D5" s="200">
        <v>16.624997263245405</v>
      </c>
      <c r="E5" s="200">
        <v>8.4430720342069474</v>
      </c>
      <c r="F5" s="200">
        <v>27.36538000000003</v>
      </c>
      <c r="G5" s="200">
        <v>2.938693052758147</v>
      </c>
      <c r="H5" s="200" t="s">
        <v>19</v>
      </c>
      <c r="I5" s="200">
        <v>0</v>
      </c>
      <c r="J5" s="200">
        <v>70.384993027619856</v>
      </c>
      <c r="K5" s="200">
        <v>37.081000000000003</v>
      </c>
      <c r="L5" s="200" t="s">
        <v>19</v>
      </c>
      <c r="M5" s="200" t="s">
        <v>19</v>
      </c>
      <c r="N5" s="200" t="s">
        <v>19</v>
      </c>
      <c r="O5" s="200" t="s">
        <v>19</v>
      </c>
      <c r="P5" s="200" t="s">
        <v>19</v>
      </c>
      <c r="Q5" s="200" t="s">
        <v>19</v>
      </c>
      <c r="R5" s="200" t="s">
        <v>19</v>
      </c>
      <c r="S5" s="200">
        <v>18.338000000000001</v>
      </c>
      <c r="T5" s="200">
        <v>58.848999999999997</v>
      </c>
      <c r="U5" s="200">
        <v>69.055993027619863</v>
      </c>
      <c r="V5" s="200">
        <v>101.200872855019</v>
      </c>
      <c r="W5" s="200">
        <v>131.46491311764299</v>
      </c>
      <c r="X5" s="200">
        <v>262.92287285501902</v>
      </c>
      <c r="Y5" s="200">
        <v>545.32191311764302</v>
      </c>
      <c r="Z5" s="200">
        <v>294.636127144981</v>
      </c>
      <c r="AA5" s="200">
        <v>1422.7450868823601</v>
      </c>
      <c r="AB5" s="200" t="s">
        <v>19</v>
      </c>
      <c r="AC5" s="200" t="s">
        <v>19</v>
      </c>
      <c r="AD5" s="200" t="s">
        <v>19</v>
      </c>
      <c r="AE5" s="200" t="s">
        <v>19</v>
      </c>
      <c r="AF5" s="200" t="s">
        <v>19</v>
      </c>
      <c r="AG5" s="200" t="s">
        <v>19</v>
      </c>
      <c r="AH5" s="200" t="s">
        <v>19</v>
      </c>
      <c r="AI5" s="200" t="s">
        <v>19</v>
      </c>
      <c r="AJ5" s="200" t="s">
        <v>19</v>
      </c>
      <c r="AK5" s="200" t="s">
        <v>19</v>
      </c>
      <c r="AL5" s="200" t="s">
        <v>19</v>
      </c>
      <c r="AM5" s="200">
        <v>13.68385067740933</v>
      </c>
      <c r="AN5" s="200">
        <v>69.055993027619863</v>
      </c>
      <c r="AO5" s="200" t="s">
        <v>19</v>
      </c>
      <c r="AP5" s="200" t="s">
        <v>19</v>
      </c>
      <c r="AQ5" s="200">
        <v>1.0750000000000002</v>
      </c>
      <c r="AR5" s="200">
        <v>0.254</v>
      </c>
      <c r="AS5" s="200">
        <v>-3.4319999999999999</v>
      </c>
      <c r="AT5" s="200">
        <v>3.6999999999999998E-2</v>
      </c>
      <c r="AU5" s="200" t="s">
        <v>19</v>
      </c>
      <c r="AV5" s="200" t="s">
        <v>19</v>
      </c>
      <c r="AW5" s="200">
        <v>1.2117357406647515</v>
      </c>
      <c r="AX5" s="200">
        <v>23.619757815926526</v>
      </c>
      <c r="AY5" s="200">
        <v>140.65554757442877</v>
      </c>
      <c r="AZ5" s="200">
        <v>1.8317059562795099</v>
      </c>
      <c r="BA5" s="200">
        <v>12.710307563167383</v>
      </c>
      <c r="BB5" s="200">
        <v>12.297180731378093</v>
      </c>
      <c r="BC5" s="200">
        <v>11.909605798935374</v>
      </c>
      <c r="BD5" s="200">
        <v>946.03846452409084</v>
      </c>
    </row>
    <row r="6" spans="1:56" x14ac:dyDescent="0.4">
      <c r="A6" s="199" t="s">
        <v>250</v>
      </c>
      <c r="B6" s="199" t="s">
        <v>242</v>
      </c>
      <c r="C6" s="199" t="s">
        <v>251</v>
      </c>
      <c r="D6" s="200">
        <v>17.337</v>
      </c>
      <c r="E6" s="200">
        <v>9.3859999999999992</v>
      </c>
      <c r="F6" s="200">
        <v>27.452999999999999</v>
      </c>
      <c r="G6" s="200">
        <v>3.2890000000000001</v>
      </c>
      <c r="H6" s="200" t="s">
        <v>19</v>
      </c>
      <c r="I6" s="200">
        <v>0</v>
      </c>
      <c r="J6" s="200">
        <v>76.116</v>
      </c>
      <c r="K6" s="200">
        <v>27.427</v>
      </c>
      <c r="L6" s="200" t="s">
        <v>19</v>
      </c>
      <c r="M6" s="200" t="s">
        <v>19</v>
      </c>
      <c r="N6" s="200" t="s">
        <v>19</v>
      </c>
      <c r="O6" s="200">
        <v>0.125</v>
      </c>
      <c r="P6" s="200">
        <v>0.56299999999999994</v>
      </c>
      <c r="Q6" s="200">
        <v>0.63</v>
      </c>
      <c r="R6" s="200">
        <v>7.4999999999999997E-2</v>
      </c>
      <c r="S6" s="200">
        <v>25.608000000000001</v>
      </c>
      <c r="T6" s="200">
        <v>77.784999999999997</v>
      </c>
      <c r="U6" s="200">
        <v>74.722999999999999</v>
      </c>
      <c r="V6" s="200">
        <v>97.48</v>
      </c>
      <c r="W6" s="200">
        <v>135.66399999999999</v>
      </c>
      <c r="X6" s="200">
        <v>256.46800000000002</v>
      </c>
      <c r="Y6" s="200">
        <v>557.37900000000002</v>
      </c>
      <c r="Z6" s="200">
        <v>271.66899999999998</v>
      </c>
      <c r="AA6" s="200">
        <v>1454.665</v>
      </c>
      <c r="AB6" s="200" t="s">
        <v>19</v>
      </c>
      <c r="AC6" s="200" t="s">
        <v>19</v>
      </c>
      <c r="AD6" s="200" t="s">
        <v>19</v>
      </c>
      <c r="AE6" s="200" t="s">
        <v>19</v>
      </c>
      <c r="AF6" s="200" t="s">
        <v>19</v>
      </c>
      <c r="AG6" s="200" t="s">
        <v>19</v>
      </c>
      <c r="AH6" s="200" t="s">
        <v>19</v>
      </c>
      <c r="AI6" s="200" t="s">
        <v>19</v>
      </c>
      <c r="AJ6" s="200" t="s">
        <v>19</v>
      </c>
      <c r="AK6" s="200" t="s">
        <v>19</v>
      </c>
      <c r="AL6" s="200" t="s">
        <v>19</v>
      </c>
      <c r="AM6" s="200">
        <v>17.257999999999999</v>
      </c>
      <c r="AN6" s="200">
        <v>74.722999999999999</v>
      </c>
      <c r="AO6" s="200" t="s">
        <v>19</v>
      </c>
      <c r="AP6" s="200" t="s">
        <v>19</v>
      </c>
      <c r="AQ6" s="200">
        <v>0.70499999999999996</v>
      </c>
      <c r="AR6" s="200">
        <v>0.68799999999999994</v>
      </c>
      <c r="AS6" s="200">
        <v>-3.8730000000000002</v>
      </c>
      <c r="AT6" s="200">
        <v>0.01</v>
      </c>
      <c r="AU6" s="200">
        <v>5.6669999999999998</v>
      </c>
      <c r="AV6" s="200" t="s">
        <v>19</v>
      </c>
      <c r="AW6" s="200">
        <v>1.1806332960179113</v>
      </c>
      <c r="AX6" s="200">
        <v>23.387133272061138</v>
      </c>
      <c r="AY6" s="200">
        <v>141.12138106740653</v>
      </c>
      <c r="AZ6" s="200">
        <v>1.8220217551046243</v>
      </c>
      <c r="BA6" s="200">
        <v>12.704776123605887</v>
      </c>
      <c r="BB6" s="200">
        <v>11.878758113285633</v>
      </c>
      <c r="BC6" s="200">
        <v>12.106169281853598</v>
      </c>
      <c r="BD6" s="200">
        <v>975.452</v>
      </c>
    </row>
    <row r="7" spans="1:56" x14ac:dyDescent="0.4">
      <c r="A7" s="199" t="s">
        <v>252</v>
      </c>
      <c r="B7" s="199" t="s">
        <v>242</v>
      </c>
      <c r="C7" s="199" t="s">
        <v>253</v>
      </c>
      <c r="D7" s="200">
        <v>17.824999999999999</v>
      </c>
      <c r="E7" s="200">
        <v>9.8559999999999999</v>
      </c>
      <c r="F7" s="200">
        <v>26.041</v>
      </c>
      <c r="G7" s="200">
        <v>3.4359999999999999</v>
      </c>
      <c r="H7" s="200" t="s">
        <v>19</v>
      </c>
      <c r="I7" s="200">
        <v>0</v>
      </c>
      <c r="J7" s="200">
        <v>77.296603910000002</v>
      </c>
      <c r="K7" s="200">
        <v>16.155999999999999</v>
      </c>
      <c r="L7" s="200" t="s">
        <v>19</v>
      </c>
      <c r="M7" s="200" t="s">
        <v>19</v>
      </c>
      <c r="N7" s="200" t="s">
        <v>19</v>
      </c>
      <c r="O7" s="200">
        <v>9.4344999999999998E-2</v>
      </c>
      <c r="P7" s="200">
        <v>1.1312396499999999</v>
      </c>
      <c r="Q7" s="200">
        <v>0.97175045000000004</v>
      </c>
      <c r="R7" s="200">
        <v>0.12026881</v>
      </c>
      <c r="S7" s="200">
        <v>19.141999999999999</v>
      </c>
      <c r="T7" s="200">
        <v>81.769000000000005</v>
      </c>
      <c r="U7" s="200">
        <v>74.978999999999999</v>
      </c>
      <c r="V7" s="200">
        <v>94.640927000000005</v>
      </c>
      <c r="W7" s="200">
        <v>141.35126</v>
      </c>
      <c r="X7" s="200">
        <v>245.48292699999999</v>
      </c>
      <c r="Y7" s="200">
        <v>569.71525999999994</v>
      </c>
      <c r="Z7" s="200">
        <v>254.36207300000001</v>
      </c>
      <c r="AA7" s="200">
        <v>1499.12374</v>
      </c>
      <c r="AB7" s="200" t="s">
        <v>19</v>
      </c>
      <c r="AC7" s="200" t="s">
        <v>19</v>
      </c>
      <c r="AD7" s="200" t="s">
        <v>19</v>
      </c>
      <c r="AE7" s="200" t="s">
        <v>19</v>
      </c>
      <c r="AF7" s="200" t="s">
        <v>19</v>
      </c>
      <c r="AG7" s="200" t="s">
        <v>19</v>
      </c>
      <c r="AH7" s="200" t="s">
        <v>19</v>
      </c>
      <c r="AI7" s="200" t="s">
        <v>19</v>
      </c>
      <c r="AJ7" s="200" t="s">
        <v>19</v>
      </c>
      <c r="AK7" s="200" t="s">
        <v>19</v>
      </c>
      <c r="AL7" s="200" t="s">
        <v>19</v>
      </c>
      <c r="AM7" s="200">
        <v>17.821000000000002</v>
      </c>
      <c r="AN7" s="200">
        <v>74.978999999999999</v>
      </c>
      <c r="AO7" s="200" t="s">
        <v>19</v>
      </c>
      <c r="AP7" s="200" t="s">
        <v>19</v>
      </c>
      <c r="AQ7" s="200">
        <v>1.09201926</v>
      </c>
      <c r="AR7" s="200">
        <v>1.2255846500000001</v>
      </c>
      <c r="AS7" s="200">
        <v>-3.5110000000000001</v>
      </c>
      <c r="AT7" s="200">
        <v>0.01</v>
      </c>
      <c r="AU7" s="200">
        <v>3.915</v>
      </c>
      <c r="AV7" s="200" t="s">
        <v>19</v>
      </c>
      <c r="AW7" s="200">
        <v>1.1560444722831191</v>
      </c>
      <c r="AX7" s="200">
        <v>22.596594512988293</v>
      </c>
      <c r="AY7" s="200">
        <v>140.74066268582214</v>
      </c>
      <c r="AZ7" s="200">
        <v>1.7984512925393026</v>
      </c>
      <c r="BA7" s="200">
        <v>12.704776123605887</v>
      </c>
      <c r="BB7" s="200">
        <v>11.465749108125504</v>
      </c>
      <c r="BC7" s="200">
        <v>12.207030659790966</v>
      </c>
      <c r="BD7" s="200">
        <v>993.36700000000008</v>
      </c>
    </row>
    <row r="8" spans="1:56" x14ac:dyDescent="0.4">
      <c r="A8" s="199" t="s">
        <v>254</v>
      </c>
      <c r="B8" s="199" t="s">
        <v>242</v>
      </c>
      <c r="C8" s="199" t="s">
        <v>255</v>
      </c>
      <c r="D8" s="200">
        <v>16.93</v>
      </c>
      <c r="E8" s="200">
        <v>10.615</v>
      </c>
      <c r="F8" s="200">
        <v>40.048000000000002</v>
      </c>
      <c r="G8" s="200">
        <v>3.645</v>
      </c>
      <c r="H8" s="200" t="s">
        <v>19</v>
      </c>
      <c r="I8" s="200">
        <v>0</v>
      </c>
      <c r="J8" s="200">
        <v>91.007000000000005</v>
      </c>
      <c r="K8" s="200">
        <v>18.888999999999999</v>
      </c>
      <c r="L8" s="200" t="s">
        <v>19</v>
      </c>
      <c r="M8" s="200" t="s">
        <v>19</v>
      </c>
      <c r="N8" s="200" t="s">
        <v>19</v>
      </c>
      <c r="O8" s="200">
        <v>8.0000000000000002E-3</v>
      </c>
      <c r="P8" s="200">
        <v>1.593</v>
      </c>
      <c r="Q8" s="200">
        <v>0.62</v>
      </c>
      <c r="R8" s="200">
        <v>0.16400000000000001</v>
      </c>
      <c r="S8" s="200">
        <v>18.314</v>
      </c>
      <c r="T8" s="200">
        <v>75.090999999999994</v>
      </c>
      <c r="U8" s="200">
        <v>88.622</v>
      </c>
      <c r="V8" s="200">
        <v>91.558000000000007</v>
      </c>
      <c r="W8" s="200">
        <v>145.464</v>
      </c>
      <c r="X8" s="200">
        <v>236.20099999999999</v>
      </c>
      <c r="Y8" s="200">
        <v>584.52099999999996</v>
      </c>
      <c r="Z8" s="200">
        <v>239.52</v>
      </c>
      <c r="AA8" s="200">
        <v>1535.9169999999999</v>
      </c>
      <c r="AB8" s="200" t="s">
        <v>19</v>
      </c>
      <c r="AC8" s="200" t="s">
        <v>19</v>
      </c>
      <c r="AD8" s="200" t="s">
        <v>19</v>
      </c>
      <c r="AE8" s="200" t="s">
        <v>19</v>
      </c>
      <c r="AF8" s="200" t="s">
        <v>19</v>
      </c>
      <c r="AG8" s="200" t="s">
        <v>19</v>
      </c>
      <c r="AH8" s="200" t="s">
        <v>19</v>
      </c>
      <c r="AI8" s="200" t="s">
        <v>19</v>
      </c>
      <c r="AJ8" s="200" t="s">
        <v>19</v>
      </c>
      <c r="AK8" s="200" t="s">
        <v>19</v>
      </c>
      <c r="AL8" s="200" t="s">
        <v>19</v>
      </c>
      <c r="AM8" s="200">
        <v>17.384</v>
      </c>
      <c r="AN8" s="200">
        <v>88.622</v>
      </c>
      <c r="AO8" s="200" t="s">
        <v>19</v>
      </c>
      <c r="AP8" s="200" t="s">
        <v>19</v>
      </c>
      <c r="AQ8" s="200">
        <v>0.78400000000000003</v>
      </c>
      <c r="AR8" s="200">
        <v>1.601</v>
      </c>
      <c r="AS8" s="200">
        <v>-4.1660000000000004</v>
      </c>
      <c r="AT8" s="200">
        <v>8.0000000000000002E-3</v>
      </c>
      <c r="AU8" s="200">
        <v>4.9960000000000004</v>
      </c>
      <c r="AV8" s="200" t="s">
        <v>19</v>
      </c>
      <c r="AW8" s="200">
        <v>1.1367310801447381</v>
      </c>
      <c r="AX8" s="200">
        <v>21.915641218411576</v>
      </c>
      <c r="AY8" s="200">
        <v>140.19719822630165</v>
      </c>
      <c r="AZ8" s="200">
        <v>1.8140681674971968</v>
      </c>
      <c r="BA8" s="200">
        <v>11.042555592679522</v>
      </c>
      <c r="BB8" s="200">
        <v>11.042555592679522</v>
      </c>
      <c r="BC8" s="200">
        <v>10.508323905123678</v>
      </c>
      <c r="BD8" s="200">
        <v>1026.7149999999999</v>
      </c>
    </row>
    <row r="9" spans="1:56" x14ac:dyDescent="0.4">
      <c r="A9" s="199" t="s">
        <v>256</v>
      </c>
      <c r="B9" s="199" t="s">
        <v>242</v>
      </c>
      <c r="C9" s="199" t="s">
        <v>257</v>
      </c>
      <c r="D9" s="200">
        <v>14.766</v>
      </c>
      <c r="E9" s="200">
        <v>9.1850000000000005</v>
      </c>
      <c r="F9" s="200">
        <v>31.068999999999999</v>
      </c>
      <c r="G9" s="200">
        <v>3.7669999999999999</v>
      </c>
      <c r="H9" s="200">
        <v>0.16600000000000001</v>
      </c>
      <c r="I9" s="200">
        <v>0</v>
      </c>
      <c r="J9" s="200" t="s">
        <v>19</v>
      </c>
      <c r="K9" s="200">
        <v>9.4339999999999993</v>
      </c>
      <c r="L9" s="200" t="s">
        <v>19</v>
      </c>
      <c r="M9" s="200" t="s">
        <v>19</v>
      </c>
      <c r="N9" s="200" t="s">
        <v>19</v>
      </c>
      <c r="O9" s="200" t="s">
        <v>19</v>
      </c>
      <c r="P9" s="200" t="s">
        <v>19</v>
      </c>
      <c r="Q9" s="200" t="s">
        <v>19</v>
      </c>
      <c r="R9" s="200" t="s">
        <v>19</v>
      </c>
      <c r="S9" s="200" t="s">
        <v>19</v>
      </c>
      <c r="T9" s="200" t="s">
        <v>19</v>
      </c>
      <c r="U9" s="200" t="s">
        <v>19</v>
      </c>
      <c r="V9" s="200">
        <v>89.423000000000002</v>
      </c>
      <c r="W9" s="200">
        <v>149.559</v>
      </c>
      <c r="X9" s="200">
        <v>236.62899999999999</v>
      </c>
      <c r="Y9" s="200">
        <v>603</v>
      </c>
      <c r="Z9" s="200">
        <v>231.946</v>
      </c>
      <c r="AA9" s="200">
        <v>1575.097</v>
      </c>
      <c r="AB9" s="200" t="s">
        <v>19</v>
      </c>
      <c r="AC9" s="200">
        <v>81.575999999999993</v>
      </c>
      <c r="AD9" s="200">
        <v>0</v>
      </c>
      <c r="AE9" s="200">
        <v>-4.3999999999999997E-2</v>
      </c>
      <c r="AF9" s="200">
        <v>2.3170000000000002</v>
      </c>
      <c r="AG9" s="200">
        <v>0.20200000000000001</v>
      </c>
      <c r="AH9" s="200">
        <v>6.4859999999999998</v>
      </c>
      <c r="AI9" s="200">
        <v>26.914000000000001</v>
      </c>
      <c r="AJ9" s="200">
        <v>7.0000000000000001E-3</v>
      </c>
      <c r="AK9" s="200">
        <v>0</v>
      </c>
      <c r="AL9" s="200">
        <v>5.2990000000000004</v>
      </c>
      <c r="AM9" s="200">
        <v>14.849</v>
      </c>
      <c r="AN9" s="200" t="s">
        <v>19</v>
      </c>
      <c r="AO9" s="200">
        <v>0.755</v>
      </c>
      <c r="AP9" s="200">
        <v>4.5510000000000002</v>
      </c>
      <c r="AQ9" s="200" t="s">
        <v>19</v>
      </c>
      <c r="AR9" s="200" t="s">
        <v>19</v>
      </c>
      <c r="AS9" s="200" t="s">
        <v>19</v>
      </c>
      <c r="AT9" s="200" t="s">
        <v>19</v>
      </c>
      <c r="AU9" s="200" t="s">
        <v>19</v>
      </c>
      <c r="AV9" s="200" t="s">
        <v>19</v>
      </c>
      <c r="AW9" s="200">
        <v>1.1277018254028868</v>
      </c>
      <c r="AX9" s="200">
        <v>22.393143817923573</v>
      </c>
      <c r="AY9" s="200">
        <v>138.84331792329374</v>
      </c>
      <c r="AZ9" s="200">
        <v>1.9892669953366635</v>
      </c>
      <c r="BA9" s="200">
        <v>11.042555592679522</v>
      </c>
      <c r="BB9" s="200">
        <v>11.042555592679522</v>
      </c>
      <c r="BC9" s="200">
        <v>10.508323905123678</v>
      </c>
      <c r="BD9" s="200">
        <v>1033.104</v>
      </c>
    </row>
    <row r="10" spans="1:56" x14ac:dyDescent="0.4">
      <c r="A10" s="199" t="s">
        <v>258</v>
      </c>
      <c r="B10" s="199" t="s">
        <v>242</v>
      </c>
      <c r="C10" s="199" t="s">
        <v>259</v>
      </c>
      <c r="D10" s="200">
        <v>14.496604592000001</v>
      </c>
      <c r="E10" s="200">
        <v>8.8634631200000005</v>
      </c>
      <c r="F10" s="200">
        <v>11.11442883</v>
      </c>
      <c r="G10" s="200">
        <v>3.5209247800000001</v>
      </c>
      <c r="H10" s="200">
        <v>0.16600000000000001</v>
      </c>
      <c r="I10" s="200">
        <v>0</v>
      </c>
      <c r="J10" s="200" t="s">
        <v>19</v>
      </c>
      <c r="K10" s="200">
        <v>8.3140000000000001</v>
      </c>
      <c r="L10" s="200" t="s">
        <v>19</v>
      </c>
      <c r="M10" s="200" t="s">
        <v>19</v>
      </c>
      <c r="N10" s="200" t="s">
        <v>19</v>
      </c>
      <c r="O10" s="200" t="s">
        <v>19</v>
      </c>
      <c r="P10" s="200" t="s">
        <v>19</v>
      </c>
      <c r="Q10" s="200" t="s">
        <v>19</v>
      </c>
      <c r="R10" s="200" t="s">
        <v>19</v>
      </c>
      <c r="S10" s="200" t="s">
        <v>19</v>
      </c>
      <c r="T10" s="200" t="s">
        <v>19</v>
      </c>
      <c r="U10" s="200" t="s">
        <v>19</v>
      </c>
      <c r="V10" s="200">
        <v>87.335999999999999</v>
      </c>
      <c r="W10" s="200">
        <v>154.322</v>
      </c>
      <c r="X10" s="200">
        <v>232.85400000000001</v>
      </c>
      <c r="Y10" s="200">
        <v>613.28099999999995</v>
      </c>
      <c r="Z10" s="200">
        <v>223.29400000000001</v>
      </c>
      <c r="AA10" s="200">
        <v>1612.422</v>
      </c>
      <c r="AB10" s="200" t="s">
        <v>19</v>
      </c>
      <c r="AC10" s="200">
        <v>61.139298441999998</v>
      </c>
      <c r="AD10" s="200">
        <v>0</v>
      </c>
      <c r="AE10" s="200">
        <v>0.02</v>
      </c>
      <c r="AF10" s="200">
        <v>1.8080000000000001</v>
      </c>
      <c r="AG10" s="200">
        <v>0.13200000000000001</v>
      </c>
      <c r="AH10" s="200">
        <v>6.8090000000000002</v>
      </c>
      <c r="AI10" s="200">
        <v>23.047000000000001</v>
      </c>
      <c r="AJ10" s="200">
        <v>7.0000000000000001E-3</v>
      </c>
      <c r="AK10" s="200">
        <v>0</v>
      </c>
      <c r="AL10" s="200">
        <v>4.6879999999999997</v>
      </c>
      <c r="AM10" s="200">
        <v>16.329877119999999</v>
      </c>
      <c r="AN10" s="200" t="s">
        <v>19</v>
      </c>
      <c r="AO10" s="200">
        <v>0.64300000000000002</v>
      </c>
      <c r="AP10" s="200">
        <v>4.0519999999999996</v>
      </c>
      <c r="AQ10" s="200" t="s">
        <v>19</v>
      </c>
      <c r="AR10" s="200" t="s">
        <v>19</v>
      </c>
      <c r="AS10" s="200" t="s">
        <v>19</v>
      </c>
      <c r="AT10" s="200" t="s">
        <v>19</v>
      </c>
      <c r="AU10" s="200" t="s">
        <v>19</v>
      </c>
      <c r="AV10" s="200" t="s">
        <v>19</v>
      </c>
      <c r="AW10" s="200">
        <v>1.0877412700751434</v>
      </c>
      <c r="AX10" s="200">
        <v>20.660125739393195</v>
      </c>
      <c r="AY10" s="200">
        <v>138.87275800147401</v>
      </c>
      <c r="AZ10" s="200">
        <v>2.029752983018644</v>
      </c>
      <c r="BA10" s="200">
        <v>11.042555592679522</v>
      </c>
      <c r="BB10" s="200">
        <v>11.042555592679522</v>
      </c>
      <c r="BC10" s="200">
        <v>10.508323905123678</v>
      </c>
      <c r="BD10" s="200">
        <v>1028.376</v>
      </c>
    </row>
    <row r="11" spans="1:56" x14ac:dyDescent="0.4">
      <c r="A11" s="199" t="s">
        <v>260</v>
      </c>
      <c r="B11" s="199" t="s">
        <v>242</v>
      </c>
      <c r="C11" s="199" t="s">
        <v>261</v>
      </c>
      <c r="D11" s="200">
        <v>14.478999999999999</v>
      </c>
      <c r="E11" s="200">
        <v>8.6359999999999992</v>
      </c>
      <c r="F11" s="200">
        <v>30.117999999999999</v>
      </c>
      <c r="G11" s="200">
        <v>3.4220000000000002</v>
      </c>
      <c r="H11" s="200">
        <v>0.16500000000000001</v>
      </c>
      <c r="I11" s="200">
        <v>0</v>
      </c>
      <c r="J11" s="200" t="s">
        <v>19</v>
      </c>
      <c r="K11" s="200">
        <v>8.4329999999999998</v>
      </c>
      <c r="L11" s="200" t="s">
        <v>19</v>
      </c>
      <c r="M11" s="200" t="s">
        <v>19</v>
      </c>
      <c r="N11" s="200" t="s">
        <v>19</v>
      </c>
      <c r="O11" s="200" t="s">
        <v>19</v>
      </c>
      <c r="P11" s="200" t="s">
        <v>19</v>
      </c>
      <c r="Q11" s="200" t="s">
        <v>19</v>
      </c>
      <c r="R11" s="200" t="s">
        <v>19</v>
      </c>
      <c r="S11" s="200" t="s">
        <v>19</v>
      </c>
      <c r="T11" s="200" t="s">
        <v>19</v>
      </c>
      <c r="U11" s="200" t="s">
        <v>19</v>
      </c>
      <c r="V11" s="200">
        <v>84.968999999999994</v>
      </c>
      <c r="W11" s="200">
        <v>158.73500000000001</v>
      </c>
      <c r="X11" s="200">
        <v>227.88900000000001</v>
      </c>
      <c r="Y11" s="200">
        <v>625.93799999999999</v>
      </c>
      <c r="Z11" s="200">
        <v>212.35599999999999</v>
      </c>
      <c r="AA11" s="200">
        <v>1644.192</v>
      </c>
      <c r="AB11" s="200" t="s">
        <v>19</v>
      </c>
      <c r="AC11" s="200">
        <v>85.034999999999997</v>
      </c>
      <c r="AD11" s="200">
        <v>0</v>
      </c>
      <c r="AE11" s="200">
        <v>2.1000000000000001E-2</v>
      </c>
      <c r="AF11" s="200">
        <v>4.2329999999999997</v>
      </c>
      <c r="AG11" s="200">
        <v>0.124</v>
      </c>
      <c r="AH11" s="200">
        <v>6.7679999999999998</v>
      </c>
      <c r="AI11" s="200">
        <v>23.341999999999999</v>
      </c>
      <c r="AJ11" s="200">
        <v>7.0000000000000001E-3</v>
      </c>
      <c r="AK11" s="200">
        <v>0</v>
      </c>
      <c r="AL11" s="200">
        <v>4.298</v>
      </c>
      <c r="AM11" s="200">
        <v>19.539000000000001</v>
      </c>
      <c r="AN11" s="200" t="s">
        <v>19</v>
      </c>
      <c r="AO11" s="200">
        <v>0.623</v>
      </c>
      <c r="AP11" s="200">
        <v>3.6819999999999999</v>
      </c>
      <c r="AQ11" s="200" t="s">
        <v>19</v>
      </c>
      <c r="AR11" s="200" t="s">
        <v>19</v>
      </c>
      <c r="AS11" s="200" t="s">
        <v>19</v>
      </c>
      <c r="AT11" s="200" t="s">
        <v>19</v>
      </c>
      <c r="AU11" s="200" t="s">
        <v>19</v>
      </c>
      <c r="AV11" s="200" t="s">
        <v>19</v>
      </c>
      <c r="AW11" s="200">
        <v>1</v>
      </c>
      <c r="AX11" s="200">
        <v>22.129160044179443</v>
      </c>
      <c r="AY11" s="200">
        <v>138.85469008176568</v>
      </c>
      <c r="AZ11" s="200">
        <v>2.061958626751184</v>
      </c>
      <c r="BA11" s="200">
        <v>11.042555592679522</v>
      </c>
      <c r="BB11" s="200">
        <v>11.042555592679522</v>
      </c>
      <c r="BC11" s="200">
        <v>10.508323905123678</v>
      </c>
      <c r="BD11" s="200">
        <v>1085.095</v>
      </c>
    </row>
    <row r="12" spans="1:56" x14ac:dyDescent="0.4">
      <c r="A12" s="199" t="s">
        <v>262</v>
      </c>
      <c r="B12" s="199" t="s">
        <v>242</v>
      </c>
      <c r="C12" s="199" t="s">
        <v>263</v>
      </c>
      <c r="D12" s="200">
        <v>16.873000000000001</v>
      </c>
      <c r="E12" s="200">
        <v>9.4109999999999996</v>
      </c>
      <c r="F12" s="200">
        <v>38.701000000000001</v>
      </c>
      <c r="G12" s="200">
        <v>3.504</v>
      </c>
      <c r="H12" s="200">
        <v>0.215</v>
      </c>
      <c r="I12" s="200">
        <v>0</v>
      </c>
      <c r="J12" s="200" t="s">
        <v>19</v>
      </c>
      <c r="K12" s="200">
        <v>84.98</v>
      </c>
      <c r="L12" s="200" t="s">
        <v>19</v>
      </c>
      <c r="M12" s="200" t="s">
        <v>19</v>
      </c>
      <c r="N12" s="200" t="s">
        <v>19</v>
      </c>
      <c r="O12" s="200" t="s">
        <v>19</v>
      </c>
      <c r="P12" s="200" t="s">
        <v>19</v>
      </c>
      <c r="Q12" s="200" t="s">
        <v>19</v>
      </c>
      <c r="R12" s="200" t="s">
        <v>19</v>
      </c>
      <c r="S12" s="200" t="s">
        <v>19</v>
      </c>
      <c r="T12" s="200" t="s">
        <v>19</v>
      </c>
      <c r="U12" s="200" t="s">
        <v>19</v>
      </c>
      <c r="V12" s="200">
        <v>82.444999999999993</v>
      </c>
      <c r="W12" s="200">
        <v>162.35</v>
      </c>
      <c r="X12" s="200">
        <v>221.68</v>
      </c>
      <c r="Y12" s="200">
        <v>643.36500000000001</v>
      </c>
      <c r="Z12" s="200">
        <v>200.35400000000001</v>
      </c>
      <c r="AA12" s="200">
        <v>1667.1389999999999</v>
      </c>
      <c r="AB12" s="200" t="s">
        <v>19</v>
      </c>
      <c r="AC12" s="200">
        <v>101.78699999999999</v>
      </c>
      <c r="AD12" s="200">
        <v>0</v>
      </c>
      <c r="AE12" s="200">
        <v>2.1000000000000001E-2</v>
      </c>
      <c r="AF12" s="200">
        <v>9.0139999999999993</v>
      </c>
      <c r="AG12" s="200">
        <v>0.10100000000000001</v>
      </c>
      <c r="AH12" s="200">
        <v>6.7789999999999999</v>
      </c>
      <c r="AI12" s="200">
        <v>23.568000000000001</v>
      </c>
      <c r="AJ12" s="200">
        <v>7.0000000000000001E-3</v>
      </c>
      <c r="AK12" s="200">
        <v>0</v>
      </c>
      <c r="AL12" s="200">
        <v>5.0230000000000006</v>
      </c>
      <c r="AM12" s="200">
        <v>18.923999999999999</v>
      </c>
      <c r="AN12" s="200" t="s">
        <v>19</v>
      </c>
      <c r="AO12" s="200">
        <v>0.61199999999999999</v>
      </c>
      <c r="AP12" s="200">
        <v>4.4180000000000001</v>
      </c>
      <c r="AQ12" s="200" t="s">
        <v>19</v>
      </c>
      <c r="AR12" s="200" t="s">
        <v>19</v>
      </c>
      <c r="AS12" s="200" t="s">
        <v>19</v>
      </c>
      <c r="AT12" s="200" t="s">
        <v>19</v>
      </c>
      <c r="AU12" s="200" t="s">
        <v>19</v>
      </c>
      <c r="AV12" s="200" t="s">
        <v>19</v>
      </c>
      <c r="AW12" s="200">
        <v>0.94744609856262829</v>
      </c>
      <c r="AX12" s="200">
        <v>22.067155790697122</v>
      </c>
      <c r="AY12" s="200">
        <v>138.61325312624822</v>
      </c>
      <c r="AZ12" s="200">
        <v>2.1314910485541625</v>
      </c>
      <c r="BA12" s="200">
        <v>11.042555592679522</v>
      </c>
      <c r="BB12" s="200">
        <v>11.042555592679522</v>
      </c>
      <c r="BC12" s="200">
        <v>10.508323905123699</v>
      </c>
      <c r="BD12" s="200">
        <v>1188.771</v>
      </c>
    </row>
    <row r="13" spans="1:56" x14ac:dyDescent="0.4">
      <c r="A13" s="199" t="s">
        <v>264</v>
      </c>
      <c r="B13" s="199" t="s">
        <v>265</v>
      </c>
      <c r="C13" s="199" t="s">
        <v>243</v>
      </c>
      <c r="D13" s="200">
        <v>11.6</v>
      </c>
      <c r="E13" s="200">
        <v>4.3</v>
      </c>
      <c r="F13" s="200">
        <v>18.5</v>
      </c>
      <c r="G13" s="200">
        <v>2.1</v>
      </c>
      <c r="H13" s="200">
        <v>0.3</v>
      </c>
      <c r="I13" s="200">
        <v>0.8</v>
      </c>
      <c r="J13" s="200">
        <v>52.599999999999994</v>
      </c>
      <c r="K13" s="200">
        <v>5.4</v>
      </c>
      <c r="L13" s="200">
        <v>2.9</v>
      </c>
      <c r="M13" s="200">
        <v>0</v>
      </c>
      <c r="N13" s="200">
        <v>5</v>
      </c>
      <c r="O13" s="200" t="s">
        <v>19</v>
      </c>
      <c r="P13" s="200" t="s">
        <v>19</v>
      </c>
      <c r="Q13" s="200" t="s">
        <v>19</v>
      </c>
      <c r="R13" s="200" t="s">
        <v>19</v>
      </c>
      <c r="S13" s="200" t="s">
        <v>19</v>
      </c>
      <c r="T13" s="200" t="s">
        <v>19</v>
      </c>
      <c r="U13" s="200">
        <v>47.599999999999994</v>
      </c>
      <c r="V13" s="200" t="s">
        <v>19</v>
      </c>
      <c r="W13" s="200" t="s">
        <v>19</v>
      </c>
      <c r="X13" s="200" t="s">
        <v>19</v>
      </c>
      <c r="Y13" s="200" t="s">
        <v>19</v>
      </c>
      <c r="Z13" s="200" t="s">
        <v>19</v>
      </c>
      <c r="AA13" s="200" t="s">
        <v>19</v>
      </c>
      <c r="AB13" s="200">
        <v>0</v>
      </c>
      <c r="AC13" s="200" t="s">
        <v>19</v>
      </c>
      <c r="AD13" s="200" t="s">
        <v>19</v>
      </c>
      <c r="AE13" s="200" t="s">
        <v>19</v>
      </c>
      <c r="AF13" s="200" t="s">
        <v>19</v>
      </c>
      <c r="AG13" s="200" t="s">
        <v>19</v>
      </c>
      <c r="AH13" s="200" t="s">
        <v>19</v>
      </c>
      <c r="AI13" s="200" t="s">
        <v>19</v>
      </c>
      <c r="AJ13" s="200" t="s">
        <v>19</v>
      </c>
      <c r="AK13" s="200" t="s">
        <v>19</v>
      </c>
      <c r="AL13" s="200" t="s">
        <v>19</v>
      </c>
      <c r="AM13" s="200">
        <v>10</v>
      </c>
      <c r="AN13" s="200">
        <v>46.8</v>
      </c>
      <c r="AO13" s="200" t="s">
        <v>19</v>
      </c>
      <c r="AP13" s="200" t="s">
        <v>19</v>
      </c>
      <c r="AQ13" s="200" t="s">
        <v>19</v>
      </c>
      <c r="AR13" s="200">
        <v>0</v>
      </c>
      <c r="AS13" s="200">
        <v>2.7</v>
      </c>
      <c r="AT13" s="200">
        <v>-0.6</v>
      </c>
      <c r="AU13" s="200" t="s">
        <v>19</v>
      </c>
      <c r="AV13" s="200" t="s">
        <v>19</v>
      </c>
      <c r="AW13" s="200">
        <v>1.24788708586883</v>
      </c>
      <c r="AX13" s="200">
        <v>28.638311099828169</v>
      </c>
      <c r="AY13" s="200">
        <v>134.80066196250203</v>
      </c>
      <c r="AZ13" s="200">
        <v>2.6953781133334633</v>
      </c>
      <c r="BA13" s="200">
        <v>17.398328297211766</v>
      </c>
      <c r="BB13" s="200">
        <v>17.398328297211766</v>
      </c>
      <c r="BC13" s="200">
        <v>9.6672483697440263</v>
      </c>
      <c r="BD13" s="200">
        <v>562.87958101811932</v>
      </c>
    </row>
    <row r="14" spans="1:56" x14ac:dyDescent="0.4">
      <c r="A14" s="199" t="s">
        <v>266</v>
      </c>
      <c r="B14" s="199" t="s">
        <v>265</v>
      </c>
      <c r="C14" s="199" t="s">
        <v>245</v>
      </c>
      <c r="D14" s="200">
        <v>12.2</v>
      </c>
      <c r="E14" s="200">
        <v>4.0999999999999996</v>
      </c>
      <c r="F14" s="200">
        <v>19.600000000000001</v>
      </c>
      <c r="G14" s="200">
        <v>2</v>
      </c>
      <c r="H14" s="200">
        <v>0.3</v>
      </c>
      <c r="I14" s="200">
        <v>0.7</v>
      </c>
      <c r="J14" s="200">
        <v>53.7</v>
      </c>
      <c r="K14" s="200">
        <v>4.3</v>
      </c>
      <c r="L14" s="200">
        <v>3.2</v>
      </c>
      <c r="M14" s="200">
        <v>0</v>
      </c>
      <c r="N14" s="200">
        <v>4.5</v>
      </c>
      <c r="O14" s="200" t="s">
        <v>19</v>
      </c>
      <c r="P14" s="200" t="s">
        <v>19</v>
      </c>
      <c r="Q14" s="200" t="s">
        <v>19</v>
      </c>
      <c r="R14" s="200" t="s">
        <v>19</v>
      </c>
      <c r="S14" s="200" t="s">
        <v>19</v>
      </c>
      <c r="T14" s="200" t="s">
        <v>19</v>
      </c>
      <c r="U14" s="200">
        <v>49.2</v>
      </c>
      <c r="V14" s="200" t="s">
        <v>19</v>
      </c>
      <c r="W14" s="200" t="s">
        <v>19</v>
      </c>
      <c r="X14" s="200" t="s">
        <v>19</v>
      </c>
      <c r="Y14" s="200" t="s">
        <v>19</v>
      </c>
      <c r="Z14" s="200" t="s">
        <v>19</v>
      </c>
      <c r="AA14" s="200" t="s">
        <v>19</v>
      </c>
      <c r="AB14" s="200">
        <v>0</v>
      </c>
      <c r="AC14" s="200" t="s">
        <v>19</v>
      </c>
      <c r="AD14" s="200" t="s">
        <v>19</v>
      </c>
      <c r="AE14" s="200" t="s">
        <v>19</v>
      </c>
      <c r="AF14" s="200" t="s">
        <v>19</v>
      </c>
      <c r="AG14" s="200" t="s">
        <v>19</v>
      </c>
      <c r="AH14" s="200" t="s">
        <v>19</v>
      </c>
      <c r="AI14" s="200" t="s">
        <v>19</v>
      </c>
      <c r="AJ14" s="200" t="s">
        <v>19</v>
      </c>
      <c r="AK14" s="200" t="s">
        <v>19</v>
      </c>
      <c r="AL14" s="200" t="s">
        <v>19</v>
      </c>
      <c r="AM14" s="200">
        <v>10.3</v>
      </c>
      <c r="AN14" s="200">
        <v>48.5</v>
      </c>
      <c r="AO14" s="200" t="s">
        <v>19</v>
      </c>
      <c r="AP14" s="200" t="s">
        <v>19</v>
      </c>
      <c r="AQ14" s="200" t="s">
        <v>19</v>
      </c>
      <c r="AR14" s="200">
        <v>0</v>
      </c>
      <c r="AS14" s="200">
        <v>2</v>
      </c>
      <c r="AT14" s="200">
        <v>-0.7</v>
      </c>
      <c r="AU14" s="200" t="s">
        <v>19</v>
      </c>
      <c r="AV14" s="200" t="s">
        <v>19</v>
      </c>
      <c r="AW14" s="200">
        <v>1.2338096431854266</v>
      </c>
      <c r="AX14" s="200">
        <v>28.873627330658156</v>
      </c>
      <c r="AY14" s="200">
        <v>131.86368812165941</v>
      </c>
      <c r="AZ14" s="200">
        <v>2.665283380329142</v>
      </c>
      <c r="BA14" s="200">
        <v>17.397904553773483</v>
      </c>
      <c r="BB14" s="200">
        <v>17.397904553773483</v>
      </c>
      <c r="BC14" s="200">
        <v>9.6672483697440263</v>
      </c>
      <c r="BD14" s="200">
        <v>586.22149462995571</v>
      </c>
    </row>
    <row r="15" spans="1:56" x14ac:dyDescent="0.4">
      <c r="A15" s="199" t="s">
        <v>267</v>
      </c>
      <c r="B15" s="199" t="s">
        <v>265</v>
      </c>
      <c r="C15" s="199" t="s">
        <v>247</v>
      </c>
      <c r="D15" s="200">
        <v>12.694000000000001</v>
      </c>
      <c r="E15" s="200">
        <v>4.6829999999999998</v>
      </c>
      <c r="F15" s="200">
        <v>20.65</v>
      </c>
      <c r="G15" s="200">
        <v>2.1920000000000002</v>
      </c>
      <c r="H15" s="200" t="s">
        <v>19</v>
      </c>
      <c r="I15" s="200">
        <v>5.3999999999999999E-2</v>
      </c>
      <c r="J15" s="200">
        <v>44.024000000000008</v>
      </c>
      <c r="K15" s="200">
        <v>7.8753893399999999</v>
      </c>
      <c r="L15" s="200">
        <v>2.7730000000000001</v>
      </c>
      <c r="M15" s="200" t="s">
        <v>19</v>
      </c>
      <c r="N15" s="200" t="s">
        <v>19</v>
      </c>
      <c r="O15" s="200" t="s">
        <v>19</v>
      </c>
      <c r="P15" s="200" t="s">
        <v>19</v>
      </c>
      <c r="Q15" s="200" t="s">
        <v>19</v>
      </c>
      <c r="R15" s="200" t="s">
        <v>19</v>
      </c>
      <c r="S15" s="200">
        <v>80.787000000000006</v>
      </c>
      <c r="T15" s="200">
        <v>47.874000000000002</v>
      </c>
      <c r="U15" s="200">
        <v>41.251000000000005</v>
      </c>
      <c r="V15" s="200">
        <v>309.70400000000001</v>
      </c>
      <c r="W15" s="200">
        <v>424.06700000000001</v>
      </c>
      <c r="X15" s="200">
        <v>33.78</v>
      </c>
      <c r="Y15" s="200">
        <v>31.498000000000001</v>
      </c>
      <c r="Z15" s="200">
        <v>720.49900000000002</v>
      </c>
      <c r="AA15" s="200">
        <v>341.11500000000001</v>
      </c>
      <c r="AB15" s="200" t="s">
        <v>19</v>
      </c>
      <c r="AC15" s="200" t="s">
        <v>19</v>
      </c>
      <c r="AD15" s="200" t="s">
        <v>19</v>
      </c>
      <c r="AE15" s="200" t="s">
        <v>19</v>
      </c>
      <c r="AF15" s="200" t="s">
        <v>19</v>
      </c>
      <c r="AG15" s="200" t="s">
        <v>19</v>
      </c>
      <c r="AH15" s="200" t="s">
        <v>19</v>
      </c>
      <c r="AI15" s="200" t="s">
        <v>19</v>
      </c>
      <c r="AJ15" s="200" t="s">
        <v>19</v>
      </c>
      <c r="AK15" s="200" t="s">
        <v>19</v>
      </c>
      <c r="AL15" s="200" t="s">
        <v>19</v>
      </c>
      <c r="AM15" s="200">
        <v>0.9780000000000002</v>
      </c>
      <c r="AN15" s="200">
        <v>41.197000000000003</v>
      </c>
      <c r="AO15" s="200" t="s">
        <v>19</v>
      </c>
      <c r="AP15" s="200" t="s">
        <v>19</v>
      </c>
      <c r="AQ15" s="200" t="s">
        <v>19</v>
      </c>
      <c r="AR15" s="200" t="s">
        <v>19</v>
      </c>
      <c r="AS15" s="200">
        <v>-1.321</v>
      </c>
      <c r="AT15" s="200">
        <v>8.4000000000000005E-2</v>
      </c>
      <c r="AU15" s="200" t="s">
        <v>19</v>
      </c>
      <c r="AV15" s="200" t="s">
        <v>19</v>
      </c>
      <c r="AW15" s="200">
        <v>1.2283693843594008</v>
      </c>
      <c r="AX15" s="200">
        <v>28.717372294299011</v>
      </c>
      <c r="AY15" s="200">
        <v>132.07220120577426</v>
      </c>
      <c r="AZ15" s="200">
        <v>2.6053818067708612</v>
      </c>
      <c r="BA15" s="200">
        <v>17.398069274740141</v>
      </c>
      <c r="BB15" s="200">
        <v>17.398069274740141</v>
      </c>
      <c r="BC15" s="200">
        <v>9.6672483697440263</v>
      </c>
      <c r="BD15" s="200">
        <v>582.95699999999999</v>
      </c>
    </row>
    <row r="16" spans="1:56" x14ac:dyDescent="0.4">
      <c r="A16" s="199" t="s">
        <v>268</v>
      </c>
      <c r="B16" s="199" t="s">
        <v>265</v>
      </c>
      <c r="C16" s="199" t="s">
        <v>249</v>
      </c>
      <c r="D16" s="200">
        <v>12.565000000000001</v>
      </c>
      <c r="E16" s="200">
        <v>4.6219999999999999</v>
      </c>
      <c r="F16" s="200">
        <v>14.432000000000002</v>
      </c>
      <c r="G16" s="200">
        <v>2.3789999999999996</v>
      </c>
      <c r="H16" s="200" t="s">
        <v>19</v>
      </c>
      <c r="I16" s="200">
        <v>0</v>
      </c>
      <c r="J16" s="200">
        <v>45.385000000000005</v>
      </c>
      <c r="K16" s="200">
        <v>5.5759999999999996</v>
      </c>
      <c r="L16" s="200" t="s">
        <v>19</v>
      </c>
      <c r="M16" s="200" t="s">
        <v>19</v>
      </c>
      <c r="N16" s="200" t="s">
        <v>19</v>
      </c>
      <c r="O16" s="200" t="s">
        <v>19</v>
      </c>
      <c r="P16" s="200" t="s">
        <v>19</v>
      </c>
      <c r="Q16" s="200" t="s">
        <v>19</v>
      </c>
      <c r="R16" s="200" t="s">
        <v>19</v>
      </c>
      <c r="S16" s="200">
        <v>61.164000000000001</v>
      </c>
      <c r="T16" s="200">
        <v>50.284999999999997</v>
      </c>
      <c r="U16" s="200">
        <v>43.454999999999998</v>
      </c>
      <c r="V16" s="200">
        <v>300.56599999999997</v>
      </c>
      <c r="W16" s="200">
        <v>436.90100000000001</v>
      </c>
      <c r="X16" s="200">
        <v>33.590000000000003</v>
      </c>
      <c r="Y16" s="200">
        <v>32.274999999999999</v>
      </c>
      <c r="Z16" s="200">
        <v>703.91300000000001</v>
      </c>
      <c r="AA16" s="200">
        <v>361.83499999999998</v>
      </c>
      <c r="AB16" s="200" t="s">
        <v>19</v>
      </c>
      <c r="AC16" s="200" t="s">
        <v>19</v>
      </c>
      <c r="AD16" s="200" t="s">
        <v>19</v>
      </c>
      <c r="AE16" s="200" t="s">
        <v>19</v>
      </c>
      <c r="AF16" s="200" t="s">
        <v>19</v>
      </c>
      <c r="AG16" s="200" t="s">
        <v>19</v>
      </c>
      <c r="AH16" s="200" t="s">
        <v>19</v>
      </c>
      <c r="AI16" s="200" t="s">
        <v>19</v>
      </c>
      <c r="AJ16" s="200" t="s">
        <v>19</v>
      </c>
      <c r="AK16" s="200" t="s">
        <v>19</v>
      </c>
      <c r="AL16" s="200" t="s">
        <v>19</v>
      </c>
      <c r="AM16" s="200">
        <v>9.4570000000000007</v>
      </c>
      <c r="AN16" s="200">
        <v>43.454999999999998</v>
      </c>
      <c r="AO16" s="200" t="s">
        <v>19</v>
      </c>
      <c r="AP16" s="200" t="s">
        <v>19</v>
      </c>
      <c r="AQ16" s="200">
        <v>1.9300000000000002</v>
      </c>
      <c r="AR16" s="200">
        <v>0</v>
      </c>
      <c r="AS16" s="200">
        <v>-1.2609999999999999</v>
      </c>
      <c r="AT16" s="200">
        <v>7.0999999999999994E-2</v>
      </c>
      <c r="AU16" s="200" t="s">
        <v>19</v>
      </c>
      <c r="AV16" s="200" t="s">
        <v>19</v>
      </c>
      <c r="AW16" s="200">
        <v>1.2117357406647515</v>
      </c>
      <c r="AX16" s="200">
        <v>28.231333945452594</v>
      </c>
      <c r="AY16" s="200">
        <v>133.11250144282553</v>
      </c>
      <c r="AZ16" s="200">
        <v>2.4133025837815936</v>
      </c>
      <c r="BA16" s="200">
        <v>17.393574078757187</v>
      </c>
      <c r="BB16" s="200">
        <v>16.966696777355594</v>
      </c>
      <c r="BC16" s="200">
        <v>9.6672483697440263</v>
      </c>
      <c r="BD16" s="200">
        <v>592.10399999999993</v>
      </c>
    </row>
    <row r="17" spans="1:56" x14ac:dyDescent="0.4">
      <c r="A17" s="199" t="s">
        <v>269</v>
      </c>
      <c r="B17" s="199" t="s">
        <v>265</v>
      </c>
      <c r="C17" s="199" t="s">
        <v>251</v>
      </c>
      <c r="D17" s="200">
        <v>13.933999999999999</v>
      </c>
      <c r="E17" s="200">
        <v>4.8490000000000002</v>
      </c>
      <c r="F17" s="200">
        <v>15.09</v>
      </c>
      <c r="G17" s="200">
        <v>2.3370000000000002</v>
      </c>
      <c r="H17" s="200" t="s">
        <v>19</v>
      </c>
      <c r="I17" s="200">
        <v>0</v>
      </c>
      <c r="J17" s="200">
        <v>49.222999999999999</v>
      </c>
      <c r="K17" s="200">
        <v>12.666</v>
      </c>
      <c r="L17" s="200" t="s">
        <v>19</v>
      </c>
      <c r="M17" s="200" t="s">
        <v>19</v>
      </c>
      <c r="N17" s="200" t="s">
        <v>19</v>
      </c>
      <c r="O17" s="200">
        <v>0</v>
      </c>
      <c r="P17" s="200">
        <v>0</v>
      </c>
      <c r="Q17" s="200">
        <v>1.655</v>
      </c>
      <c r="R17" s="200">
        <v>0.77700000000000002</v>
      </c>
      <c r="S17" s="200">
        <v>53.613999999999997</v>
      </c>
      <c r="T17" s="200">
        <v>41.759</v>
      </c>
      <c r="U17" s="200">
        <v>46.790999999999997</v>
      </c>
      <c r="V17" s="200">
        <v>291.11900000000003</v>
      </c>
      <c r="W17" s="200">
        <v>450.18200000000002</v>
      </c>
      <c r="X17" s="200">
        <v>32.777000000000001</v>
      </c>
      <c r="Y17" s="200">
        <v>33.037999999999997</v>
      </c>
      <c r="Z17" s="200">
        <v>686.37099999999998</v>
      </c>
      <c r="AA17" s="200">
        <v>385.005</v>
      </c>
      <c r="AB17" s="200" t="s">
        <v>19</v>
      </c>
      <c r="AC17" s="200" t="s">
        <v>19</v>
      </c>
      <c r="AD17" s="200" t="s">
        <v>19</v>
      </c>
      <c r="AE17" s="200" t="s">
        <v>19</v>
      </c>
      <c r="AF17" s="200" t="s">
        <v>19</v>
      </c>
      <c r="AG17" s="200" t="s">
        <v>19</v>
      </c>
      <c r="AH17" s="200" t="s">
        <v>19</v>
      </c>
      <c r="AI17" s="200" t="s">
        <v>19</v>
      </c>
      <c r="AJ17" s="200" t="s">
        <v>19</v>
      </c>
      <c r="AK17" s="200" t="s">
        <v>19</v>
      </c>
      <c r="AL17" s="200" t="s">
        <v>19</v>
      </c>
      <c r="AM17" s="200">
        <v>10.581</v>
      </c>
      <c r="AN17" s="200">
        <v>46.790999999999997</v>
      </c>
      <c r="AO17" s="200" t="s">
        <v>19</v>
      </c>
      <c r="AP17" s="200" t="s">
        <v>19</v>
      </c>
      <c r="AQ17" s="200">
        <v>2.4319999999999999</v>
      </c>
      <c r="AR17" s="200">
        <v>0</v>
      </c>
      <c r="AS17" s="200">
        <v>-3.7989999999999999</v>
      </c>
      <c r="AT17" s="200">
        <v>9.6000000000000002E-2</v>
      </c>
      <c r="AU17" s="200">
        <v>10.27</v>
      </c>
      <c r="AV17" s="200" t="s">
        <v>19</v>
      </c>
      <c r="AW17" s="200">
        <v>1.1806332960179113</v>
      </c>
      <c r="AX17" s="200">
        <v>28.033576836330635</v>
      </c>
      <c r="AY17" s="200">
        <v>133.5411889922525</v>
      </c>
      <c r="AZ17" s="200">
        <v>2.4173901427149915</v>
      </c>
      <c r="BA17" s="200">
        <v>17.39017807303129</v>
      </c>
      <c r="BB17" s="200">
        <v>16.536465161823426</v>
      </c>
      <c r="BC17" s="200">
        <v>9.8266630152918726</v>
      </c>
      <c r="BD17" s="200">
        <v>613.78300000000002</v>
      </c>
    </row>
    <row r="18" spans="1:56" x14ac:dyDescent="0.4">
      <c r="A18" s="199" t="s">
        <v>270</v>
      </c>
      <c r="B18" s="199" t="s">
        <v>265</v>
      </c>
      <c r="C18" s="199" t="s">
        <v>253</v>
      </c>
      <c r="D18" s="200">
        <v>17.437999999999999</v>
      </c>
      <c r="E18" s="200">
        <v>3.3140000000000001</v>
      </c>
      <c r="F18" s="200">
        <v>19.11</v>
      </c>
      <c r="G18" s="200">
        <v>2.2890000000000001</v>
      </c>
      <c r="H18" s="200" t="s">
        <v>19</v>
      </c>
      <c r="I18" s="200">
        <v>0</v>
      </c>
      <c r="J18" s="200">
        <v>56.573</v>
      </c>
      <c r="K18" s="200">
        <v>8.9179999999999993</v>
      </c>
      <c r="L18" s="200" t="s">
        <v>19</v>
      </c>
      <c r="M18" s="200" t="s">
        <v>19</v>
      </c>
      <c r="N18" s="200" t="s">
        <v>19</v>
      </c>
      <c r="O18" s="200">
        <v>6.0999999999999999E-2</v>
      </c>
      <c r="P18" s="200">
        <v>1.046</v>
      </c>
      <c r="Q18" s="200">
        <v>0.69099999999999995</v>
      </c>
      <c r="R18" s="200">
        <v>1.8240000000000001</v>
      </c>
      <c r="S18" s="200">
        <v>53.399000000000001</v>
      </c>
      <c r="T18" s="200">
        <v>40.244</v>
      </c>
      <c r="U18" s="200">
        <v>52.951000000000001</v>
      </c>
      <c r="V18" s="200">
        <v>284.31900000000002</v>
      </c>
      <c r="W18" s="200">
        <v>462.32799999999997</v>
      </c>
      <c r="X18" s="200">
        <v>30.821999999999999</v>
      </c>
      <c r="Y18" s="200">
        <v>33.811999999999998</v>
      </c>
      <c r="Z18" s="200">
        <v>667.39700000000005</v>
      </c>
      <c r="AA18" s="200">
        <v>409.654</v>
      </c>
      <c r="AB18" s="200" t="s">
        <v>19</v>
      </c>
      <c r="AC18" s="200" t="s">
        <v>19</v>
      </c>
      <c r="AD18" s="200" t="s">
        <v>19</v>
      </c>
      <c r="AE18" s="200" t="s">
        <v>19</v>
      </c>
      <c r="AF18" s="200" t="s">
        <v>19</v>
      </c>
      <c r="AG18" s="200" t="s">
        <v>19</v>
      </c>
      <c r="AH18" s="200" t="s">
        <v>19</v>
      </c>
      <c r="AI18" s="200" t="s">
        <v>19</v>
      </c>
      <c r="AJ18" s="200" t="s">
        <v>19</v>
      </c>
      <c r="AK18" s="200" t="s">
        <v>19</v>
      </c>
      <c r="AL18" s="200" t="s">
        <v>19</v>
      </c>
      <c r="AM18" s="200">
        <v>10.8</v>
      </c>
      <c r="AN18" s="200">
        <v>52.951000000000001</v>
      </c>
      <c r="AO18" s="200" t="s">
        <v>19</v>
      </c>
      <c r="AP18" s="200" t="s">
        <v>19</v>
      </c>
      <c r="AQ18" s="200">
        <v>2.5150000000000001</v>
      </c>
      <c r="AR18" s="200">
        <v>1.107</v>
      </c>
      <c r="AS18" s="200">
        <v>-4.048</v>
      </c>
      <c r="AT18" s="200">
        <v>0.17399999999999999</v>
      </c>
      <c r="AU18" s="200">
        <v>2.6280000000000001</v>
      </c>
      <c r="AV18" s="200" t="s">
        <v>19</v>
      </c>
      <c r="AW18" s="200">
        <v>1.1560444722831191</v>
      </c>
      <c r="AX18" s="200">
        <v>27.30303337692359</v>
      </c>
      <c r="AY18" s="200">
        <v>133.2946134543572</v>
      </c>
      <c r="AZ18" s="200">
        <v>2.4037352349918799</v>
      </c>
      <c r="BA18" s="200">
        <v>17.39017807303129</v>
      </c>
      <c r="BB18" s="200">
        <v>16.10960870621949</v>
      </c>
      <c r="BC18" s="200">
        <v>10.299393281272161</v>
      </c>
      <c r="BD18" s="200">
        <v>636.59399999999994</v>
      </c>
    </row>
    <row r="19" spans="1:56" x14ac:dyDescent="0.4">
      <c r="A19" s="199" t="s">
        <v>271</v>
      </c>
      <c r="B19" s="199" t="s">
        <v>265</v>
      </c>
      <c r="C19" s="199" t="s">
        <v>255</v>
      </c>
      <c r="D19" s="200">
        <v>14.752000000000001</v>
      </c>
      <c r="E19" s="200">
        <v>4.9459999999999997</v>
      </c>
      <c r="F19" s="200">
        <v>28.096</v>
      </c>
      <c r="G19" s="200">
        <v>2.6779999999999999</v>
      </c>
      <c r="H19" s="200" t="s">
        <v>19</v>
      </c>
      <c r="I19" s="200">
        <v>0</v>
      </c>
      <c r="J19" s="200">
        <v>67.244</v>
      </c>
      <c r="K19" s="200">
        <v>2.327</v>
      </c>
      <c r="L19" s="200" t="s">
        <v>19</v>
      </c>
      <c r="M19" s="200" t="s">
        <v>19</v>
      </c>
      <c r="N19" s="200" t="s">
        <v>19</v>
      </c>
      <c r="O19" s="200">
        <v>0.622</v>
      </c>
      <c r="P19" s="200">
        <v>0.64200000000000002</v>
      </c>
      <c r="Q19" s="200">
        <v>0.68100000000000005</v>
      </c>
      <c r="R19" s="200">
        <v>1.829</v>
      </c>
      <c r="S19" s="200">
        <v>55.774999999999999</v>
      </c>
      <c r="T19" s="200">
        <v>45.027999999999999</v>
      </c>
      <c r="U19" s="200">
        <v>63.47</v>
      </c>
      <c r="V19" s="200">
        <v>278.43900000000002</v>
      </c>
      <c r="W19" s="200">
        <v>473.21</v>
      </c>
      <c r="X19" s="200">
        <v>28.901</v>
      </c>
      <c r="Y19" s="200">
        <v>37.573</v>
      </c>
      <c r="Z19" s="200">
        <v>651.101</v>
      </c>
      <c r="AA19" s="200">
        <v>432.07100000000003</v>
      </c>
      <c r="AB19" s="200" t="s">
        <v>19</v>
      </c>
      <c r="AC19" s="200" t="s">
        <v>19</v>
      </c>
      <c r="AD19" s="200" t="s">
        <v>19</v>
      </c>
      <c r="AE19" s="200" t="s">
        <v>19</v>
      </c>
      <c r="AF19" s="200" t="s">
        <v>19</v>
      </c>
      <c r="AG19" s="200" t="s">
        <v>19</v>
      </c>
      <c r="AH19" s="200" t="s">
        <v>19</v>
      </c>
      <c r="AI19" s="200" t="s">
        <v>19</v>
      </c>
      <c r="AJ19" s="200" t="s">
        <v>19</v>
      </c>
      <c r="AK19" s="200" t="s">
        <v>19</v>
      </c>
      <c r="AL19" s="200" t="s">
        <v>19</v>
      </c>
      <c r="AM19" s="200">
        <v>12.997999999999999</v>
      </c>
      <c r="AN19" s="200">
        <v>63.47</v>
      </c>
      <c r="AO19" s="200" t="s">
        <v>19</v>
      </c>
      <c r="AP19" s="200" t="s">
        <v>19</v>
      </c>
      <c r="AQ19" s="200">
        <v>2.5099999999999998</v>
      </c>
      <c r="AR19" s="200">
        <v>1.264</v>
      </c>
      <c r="AS19" s="200">
        <v>-3.843</v>
      </c>
      <c r="AT19" s="200">
        <v>0.17399999999999999</v>
      </c>
      <c r="AU19" s="200">
        <v>1.1719999999999999</v>
      </c>
      <c r="AV19" s="200" t="s">
        <v>19</v>
      </c>
      <c r="AW19" s="200">
        <v>1.1367310801447381</v>
      </c>
      <c r="AX19" s="200">
        <v>26.731537354241073</v>
      </c>
      <c r="AY19" s="200">
        <v>132.85199178885495</v>
      </c>
      <c r="AZ19" s="200">
        <v>2.4201978882899953</v>
      </c>
      <c r="BA19" s="200">
        <v>15.677606266651466</v>
      </c>
      <c r="BB19" s="200">
        <v>15.677606266651466</v>
      </c>
      <c r="BC19" s="200">
        <v>9.2720095374152844</v>
      </c>
      <c r="BD19" s="200">
        <v>652.97900000000004</v>
      </c>
    </row>
    <row r="20" spans="1:56" x14ac:dyDescent="0.4">
      <c r="A20" s="199" t="s">
        <v>272</v>
      </c>
      <c r="B20" s="199" t="s">
        <v>265</v>
      </c>
      <c r="C20" s="199" t="s">
        <v>257</v>
      </c>
      <c r="D20" s="200">
        <v>14.305</v>
      </c>
      <c r="E20" s="200">
        <v>4.5449999999999999</v>
      </c>
      <c r="F20" s="200">
        <v>23.385999999999999</v>
      </c>
      <c r="G20" s="200">
        <v>2.09</v>
      </c>
      <c r="H20" s="200">
        <v>0.24199999999999999</v>
      </c>
      <c r="I20" s="200">
        <v>2.8000000000000001E-2</v>
      </c>
      <c r="J20" s="200" t="s">
        <v>19</v>
      </c>
      <c r="K20" s="200">
        <v>9.7119999999999997</v>
      </c>
      <c r="L20" s="200" t="s">
        <v>19</v>
      </c>
      <c r="M20" s="200" t="s">
        <v>19</v>
      </c>
      <c r="N20" s="200" t="s">
        <v>19</v>
      </c>
      <c r="O20" s="200" t="s">
        <v>19</v>
      </c>
      <c r="P20" s="200" t="s">
        <v>19</v>
      </c>
      <c r="Q20" s="200" t="s">
        <v>19</v>
      </c>
      <c r="R20" s="200" t="s">
        <v>19</v>
      </c>
      <c r="S20" s="200" t="s">
        <v>19</v>
      </c>
      <c r="T20" s="200" t="s">
        <v>19</v>
      </c>
      <c r="U20" s="200" t="s">
        <v>19</v>
      </c>
      <c r="V20" s="200">
        <v>277.17500000000001</v>
      </c>
      <c r="W20" s="200">
        <v>486.786</v>
      </c>
      <c r="X20" s="200">
        <v>28.481000000000002</v>
      </c>
      <c r="Y20" s="200">
        <v>38.546999999999997</v>
      </c>
      <c r="Z20" s="200">
        <v>652.13499999999999</v>
      </c>
      <c r="AA20" s="200">
        <v>452.589</v>
      </c>
      <c r="AB20" s="200" t="s">
        <v>19</v>
      </c>
      <c r="AC20" s="200">
        <v>63.856999999999999</v>
      </c>
      <c r="AD20" s="200">
        <v>1.254</v>
      </c>
      <c r="AE20" s="200">
        <v>1.532</v>
      </c>
      <c r="AF20" s="200">
        <v>3.2000000000000001E-2</v>
      </c>
      <c r="AG20" s="200">
        <v>0.47599999999999998</v>
      </c>
      <c r="AH20" s="200">
        <v>23.347999999999999</v>
      </c>
      <c r="AI20" s="200">
        <v>3.8839999999999999</v>
      </c>
      <c r="AJ20" s="200">
        <v>0.15</v>
      </c>
      <c r="AK20" s="200">
        <v>6.2E-2</v>
      </c>
      <c r="AL20" s="200">
        <v>4.3869999999999996</v>
      </c>
      <c r="AM20" s="200">
        <v>11.608000000000001</v>
      </c>
      <c r="AN20" s="200" t="s">
        <v>19</v>
      </c>
      <c r="AO20" s="200">
        <v>1.573</v>
      </c>
      <c r="AP20" s="200">
        <v>3.0259999999999998</v>
      </c>
      <c r="AQ20" s="200" t="s">
        <v>19</v>
      </c>
      <c r="AR20" s="200" t="s">
        <v>19</v>
      </c>
      <c r="AS20" s="200" t="s">
        <v>19</v>
      </c>
      <c r="AT20" s="200" t="s">
        <v>19</v>
      </c>
      <c r="AU20" s="200" t="s">
        <v>19</v>
      </c>
      <c r="AV20" s="200" t="s">
        <v>19</v>
      </c>
      <c r="AW20" s="200">
        <v>1.1277018254028868</v>
      </c>
      <c r="AX20" s="200">
        <v>26.668878033859961</v>
      </c>
      <c r="AY20" s="200">
        <v>132.17623509887238</v>
      </c>
      <c r="AZ20" s="200">
        <v>2.4807086703656895</v>
      </c>
      <c r="BA20" s="200">
        <v>15.677606266651466</v>
      </c>
      <c r="BB20" s="200">
        <v>15.677606266651466</v>
      </c>
      <c r="BC20" s="200">
        <v>9.2720095374152844</v>
      </c>
      <c r="BD20" s="200">
        <v>554.51800000000003</v>
      </c>
    </row>
    <row r="21" spans="1:56" x14ac:dyDescent="0.4">
      <c r="A21" s="199" t="s">
        <v>273</v>
      </c>
      <c r="B21" s="199" t="s">
        <v>265</v>
      </c>
      <c r="C21" s="199" t="s">
        <v>259</v>
      </c>
      <c r="D21" s="200">
        <v>14.695</v>
      </c>
      <c r="E21" s="200">
        <v>4.6059999999999999</v>
      </c>
      <c r="F21" s="200">
        <v>13.391999999999999</v>
      </c>
      <c r="G21" s="200">
        <v>2.3610000000000002</v>
      </c>
      <c r="H21" s="200">
        <v>0.26500000000000001</v>
      </c>
      <c r="I21" s="200">
        <v>3.5999999999999997E-2</v>
      </c>
      <c r="J21" s="200" t="s">
        <v>19</v>
      </c>
      <c r="K21" s="200">
        <v>22.369</v>
      </c>
      <c r="L21" s="200" t="s">
        <v>19</v>
      </c>
      <c r="M21" s="200" t="s">
        <v>19</v>
      </c>
      <c r="N21" s="200" t="s">
        <v>19</v>
      </c>
      <c r="O21" s="200" t="s">
        <v>19</v>
      </c>
      <c r="P21" s="200" t="s">
        <v>19</v>
      </c>
      <c r="Q21" s="200" t="s">
        <v>19</v>
      </c>
      <c r="R21" s="200" t="s">
        <v>19</v>
      </c>
      <c r="S21" s="200" t="s">
        <v>19</v>
      </c>
      <c r="T21" s="200" t="s">
        <v>19</v>
      </c>
      <c r="U21" s="200" t="s">
        <v>19</v>
      </c>
      <c r="V21" s="200">
        <v>275.322</v>
      </c>
      <c r="W21" s="200">
        <v>494.95499999999998</v>
      </c>
      <c r="X21" s="200">
        <v>27.742000000000001</v>
      </c>
      <c r="Y21" s="200">
        <v>39.966999999999999</v>
      </c>
      <c r="Z21" s="200">
        <v>646.61699999999996</v>
      </c>
      <c r="AA21" s="200">
        <v>470.26499999999999</v>
      </c>
      <c r="AB21" s="200" t="s">
        <v>19</v>
      </c>
      <c r="AC21" s="200">
        <v>54.86</v>
      </c>
      <c r="AD21" s="200">
        <v>3.2000000000000001E-2</v>
      </c>
      <c r="AE21" s="200">
        <v>0.433</v>
      </c>
      <c r="AF21" s="200">
        <v>1.232</v>
      </c>
      <c r="AG21" s="200">
        <v>1.7190000000000001</v>
      </c>
      <c r="AH21" s="200">
        <v>24.158999999999999</v>
      </c>
      <c r="AI21" s="200">
        <v>3.0960000000000001</v>
      </c>
      <c r="AJ21" s="200">
        <v>0.14000000000000001</v>
      </c>
      <c r="AK21" s="200">
        <v>7.0000000000000007E-2</v>
      </c>
      <c r="AL21" s="200">
        <v>4.0199999999999996</v>
      </c>
      <c r="AM21" s="200">
        <v>12.105</v>
      </c>
      <c r="AN21" s="200" t="s">
        <v>19</v>
      </c>
      <c r="AO21" s="200">
        <v>1.304</v>
      </c>
      <c r="AP21" s="200">
        <v>2.9260000000000002</v>
      </c>
      <c r="AQ21" s="200" t="s">
        <v>19</v>
      </c>
      <c r="AR21" s="200" t="s">
        <v>19</v>
      </c>
      <c r="AS21" s="200" t="s">
        <v>19</v>
      </c>
      <c r="AT21" s="200" t="s">
        <v>19</v>
      </c>
      <c r="AU21" s="200" t="s">
        <v>19</v>
      </c>
      <c r="AV21" s="200" t="s">
        <v>19</v>
      </c>
      <c r="AW21" s="200">
        <v>1.0877412700751434</v>
      </c>
      <c r="AX21" s="200">
        <v>24.645419540051634</v>
      </c>
      <c r="AY21" s="200">
        <v>132.58854171052445</v>
      </c>
      <c r="AZ21" s="200">
        <v>2.4660663945026329</v>
      </c>
      <c r="BA21" s="200">
        <v>15.677606266651466</v>
      </c>
      <c r="BB21" s="200">
        <v>15.677606266651466</v>
      </c>
      <c r="BC21" s="200">
        <v>9.2720095374152844</v>
      </c>
      <c r="BD21" s="200">
        <v>557.41600000000005</v>
      </c>
    </row>
    <row r="22" spans="1:56" x14ac:dyDescent="0.4">
      <c r="A22" s="199" t="s">
        <v>274</v>
      </c>
      <c r="B22" s="199" t="s">
        <v>265</v>
      </c>
      <c r="C22" s="199" t="s">
        <v>261</v>
      </c>
      <c r="D22" s="200">
        <v>15.497999999999999</v>
      </c>
      <c r="E22" s="200">
        <v>4.5140000000000002</v>
      </c>
      <c r="F22" s="200">
        <v>18.04</v>
      </c>
      <c r="G22" s="200">
        <v>2.012</v>
      </c>
      <c r="H22" s="200">
        <v>0.246</v>
      </c>
      <c r="I22" s="200">
        <v>3.4000000000000002E-2</v>
      </c>
      <c r="J22" s="200" t="s">
        <v>19</v>
      </c>
      <c r="K22" s="200">
        <v>12.576000000000001</v>
      </c>
      <c r="L22" s="200" t="s">
        <v>19</v>
      </c>
      <c r="M22" s="200" t="s">
        <v>19</v>
      </c>
      <c r="N22" s="200" t="s">
        <v>19</v>
      </c>
      <c r="O22" s="200" t="s">
        <v>19</v>
      </c>
      <c r="P22" s="200" t="s">
        <v>19</v>
      </c>
      <c r="Q22" s="200" t="s">
        <v>19</v>
      </c>
      <c r="R22" s="200" t="s">
        <v>19</v>
      </c>
      <c r="S22" s="200" t="s">
        <v>19</v>
      </c>
      <c r="T22" s="200" t="s">
        <v>19</v>
      </c>
      <c r="U22" s="200" t="s">
        <v>19</v>
      </c>
      <c r="V22" s="200">
        <v>268.11099999999999</v>
      </c>
      <c r="W22" s="200">
        <v>509.786</v>
      </c>
      <c r="X22" s="200">
        <v>27.036999999999999</v>
      </c>
      <c r="Y22" s="200">
        <v>41.487000000000002</v>
      </c>
      <c r="Z22" s="200">
        <v>636.56399999999996</v>
      </c>
      <c r="AA22" s="200">
        <v>488.72199999999998</v>
      </c>
      <c r="AB22" s="200" t="s">
        <v>19</v>
      </c>
      <c r="AC22" s="200">
        <v>56.852999999999987</v>
      </c>
      <c r="AD22" s="200">
        <v>3.2000000000000001E-2</v>
      </c>
      <c r="AE22" s="200">
        <v>0.40300000000000002</v>
      </c>
      <c r="AF22" s="200">
        <v>2.0539999999999998</v>
      </c>
      <c r="AG22" s="200">
        <v>1.6950000000000001</v>
      </c>
      <c r="AH22" s="200">
        <v>22.332999999999998</v>
      </c>
      <c r="AI22" s="200">
        <v>3.1379999999999999</v>
      </c>
      <c r="AJ22" s="200">
        <v>0.13400000000000001</v>
      </c>
      <c r="AK22" s="200">
        <v>8.2000000000000003E-2</v>
      </c>
      <c r="AL22" s="200">
        <v>3.019000000000001</v>
      </c>
      <c r="AM22" s="200">
        <v>9.34</v>
      </c>
      <c r="AN22" s="200" t="s">
        <v>19</v>
      </c>
      <c r="AO22" s="200">
        <v>0.91</v>
      </c>
      <c r="AP22" s="200">
        <v>2.3250000000000002</v>
      </c>
      <c r="AQ22" s="200" t="s">
        <v>19</v>
      </c>
      <c r="AR22" s="200" t="s">
        <v>19</v>
      </c>
      <c r="AS22" s="200" t="s">
        <v>19</v>
      </c>
      <c r="AT22" s="200" t="s">
        <v>19</v>
      </c>
      <c r="AU22" s="200" t="s">
        <v>19</v>
      </c>
      <c r="AV22" s="200" t="s">
        <v>19</v>
      </c>
      <c r="AW22" s="200">
        <v>1</v>
      </c>
      <c r="AX22" s="200">
        <v>25.985164074983388</v>
      </c>
      <c r="AY22" s="200">
        <v>132.77296202588496</v>
      </c>
      <c r="AZ22" s="200">
        <v>2.4656169672470409</v>
      </c>
      <c r="BA22" s="200">
        <v>15.677606266651466</v>
      </c>
      <c r="BB22" s="200">
        <v>15.677606266651466</v>
      </c>
      <c r="BC22" s="200">
        <v>9.2720095374152844</v>
      </c>
      <c r="BD22" s="200">
        <v>605.94100000000003</v>
      </c>
    </row>
    <row r="23" spans="1:56" x14ac:dyDescent="0.4">
      <c r="A23" s="199" t="s">
        <v>275</v>
      </c>
      <c r="B23" s="199" t="s">
        <v>265</v>
      </c>
      <c r="C23" s="199" t="s">
        <v>263</v>
      </c>
      <c r="D23" s="200">
        <v>16.335999999999999</v>
      </c>
      <c r="E23" s="200">
        <v>4.7080000000000002</v>
      </c>
      <c r="F23" s="200">
        <v>20.806000000000001</v>
      </c>
      <c r="G23" s="200">
        <v>2.3359999999999999</v>
      </c>
      <c r="H23" s="200">
        <v>0.22900000000000001</v>
      </c>
      <c r="I23" s="200">
        <v>3.1E-2</v>
      </c>
      <c r="J23" s="200" t="s">
        <v>19</v>
      </c>
      <c r="K23" s="200">
        <v>17.623000000000001</v>
      </c>
      <c r="L23" s="200" t="s">
        <v>19</v>
      </c>
      <c r="M23" s="200" t="s">
        <v>19</v>
      </c>
      <c r="N23" s="200" t="s">
        <v>19</v>
      </c>
      <c r="O23" s="200" t="s">
        <v>19</v>
      </c>
      <c r="P23" s="200" t="s">
        <v>19</v>
      </c>
      <c r="Q23" s="200" t="s">
        <v>19</v>
      </c>
      <c r="R23" s="200" t="s">
        <v>19</v>
      </c>
      <c r="S23" s="200" t="s">
        <v>19</v>
      </c>
      <c r="T23" s="200" t="s">
        <v>19</v>
      </c>
      <c r="U23" s="200" t="s">
        <v>19</v>
      </c>
      <c r="V23" s="200">
        <v>261.84300000000002</v>
      </c>
      <c r="W23" s="200">
        <v>522.42100000000005</v>
      </c>
      <c r="X23" s="200">
        <v>26.291999999999998</v>
      </c>
      <c r="Y23" s="200">
        <v>43.927</v>
      </c>
      <c r="Z23" s="200">
        <v>625.8309999999999</v>
      </c>
      <c r="AA23" s="200">
        <v>507.59700000000004</v>
      </c>
      <c r="AB23" s="200" t="s">
        <v>19</v>
      </c>
      <c r="AC23" s="200">
        <v>64.821999999999989</v>
      </c>
      <c r="AD23" s="200">
        <v>3.0000000000000001E-3</v>
      </c>
      <c r="AE23" s="200">
        <v>0.379</v>
      </c>
      <c r="AF23" s="200">
        <v>2.3170000000000002</v>
      </c>
      <c r="AG23" s="200">
        <v>1.802</v>
      </c>
      <c r="AH23" s="200">
        <v>21.798999999999999</v>
      </c>
      <c r="AI23" s="200">
        <v>2.9980000000000002</v>
      </c>
      <c r="AJ23" s="200">
        <v>0.153</v>
      </c>
      <c r="AK23" s="200">
        <v>0.10199999999999999</v>
      </c>
      <c r="AL23" s="200">
        <v>2.7809999999999997</v>
      </c>
      <c r="AM23" s="200">
        <v>13.125</v>
      </c>
      <c r="AN23" s="200" t="s">
        <v>19</v>
      </c>
      <c r="AO23" s="200">
        <v>0.84499999999999997</v>
      </c>
      <c r="AP23" s="200">
        <v>2.1909999999999998</v>
      </c>
      <c r="AQ23" s="200" t="s">
        <v>19</v>
      </c>
      <c r="AR23" s="200" t="s">
        <v>19</v>
      </c>
      <c r="AS23" s="200" t="s">
        <v>19</v>
      </c>
      <c r="AT23" s="200" t="s">
        <v>19</v>
      </c>
      <c r="AU23" s="200" t="s">
        <v>19</v>
      </c>
      <c r="AV23" s="200" t="s">
        <v>19</v>
      </c>
      <c r="AW23" s="200">
        <v>0.94744609856262829</v>
      </c>
      <c r="AX23" s="200">
        <v>25.781371030039725</v>
      </c>
      <c r="AY23" s="200">
        <v>132.67745306472651</v>
      </c>
      <c r="AZ23" s="200">
        <v>2.5243519523534244</v>
      </c>
      <c r="BA23" s="200">
        <v>15.677606266651466</v>
      </c>
      <c r="BB23" s="200">
        <v>15.677606266651466</v>
      </c>
      <c r="BC23" s="200">
        <v>9.2720095374152844</v>
      </c>
      <c r="BD23" s="200">
        <v>647.10200000000009</v>
      </c>
    </row>
    <row r="24" spans="1:56" x14ac:dyDescent="0.4">
      <c r="A24" s="199" t="s">
        <v>276</v>
      </c>
      <c r="B24" s="199" t="s">
        <v>277</v>
      </c>
      <c r="C24" s="199" t="s">
        <v>243</v>
      </c>
      <c r="D24" s="200" t="s">
        <v>19</v>
      </c>
      <c r="E24" s="200" t="s">
        <v>19</v>
      </c>
      <c r="F24" s="200" t="s">
        <v>19</v>
      </c>
      <c r="G24" s="200" t="s">
        <v>19</v>
      </c>
      <c r="H24" s="200" t="s">
        <v>19</v>
      </c>
      <c r="I24" s="200" t="s">
        <v>19</v>
      </c>
      <c r="J24" s="200">
        <v>0</v>
      </c>
      <c r="K24" s="200" t="s">
        <v>19</v>
      </c>
      <c r="L24" s="200" t="s">
        <v>19</v>
      </c>
      <c r="M24" s="200" t="s">
        <v>19</v>
      </c>
      <c r="N24" s="200">
        <v>0</v>
      </c>
      <c r="O24" s="200" t="s">
        <v>19</v>
      </c>
      <c r="P24" s="200" t="s">
        <v>19</v>
      </c>
      <c r="Q24" s="200" t="s">
        <v>19</v>
      </c>
      <c r="R24" s="200" t="s">
        <v>19</v>
      </c>
      <c r="S24" s="200" t="s">
        <v>19</v>
      </c>
      <c r="T24" s="200" t="s">
        <v>19</v>
      </c>
      <c r="U24" s="200">
        <v>0</v>
      </c>
      <c r="V24" s="200" t="s">
        <v>19</v>
      </c>
      <c r="W24" s="200" t="s">
        <v>19</v>
      </c>
      <c r="X24" s="200" t="s">
        <v>19</v>
      </c>
      <c r="Y24" s="200" t="s">
        <v>19</v>
      </c>
      <c r="Z24" s="200" t="s">
        <v>19</v>
      </c>
      <c r="AA24" s="200" t="s">
        <v>19</v>
      </c>
      <c r="AB24" s="200" t="s">
        <v>19</v>
      </c>
      <c r="AC24" s="200" t="s">
        <v>19</v>
      </c>
      <c r="AD24" s="200" t="s">
        <v>19</v>
      </c>
      <c r="AE24" s="200" t="s">
        <v>19</v>
      </c>
      <c r="AF24" s="200" t="s">
        <v>19</v>
      </c>
      <c r="AG24" s="200" t="s">
        <v>19</v>
      </c>
      <c r="AH24" s="200" t="s">
        <v>19</v>
      </c>
      <c r="AI24" s="200" t="s">
        <v>19</v>
      </c>
      <c r="AJ24" s="200" t="s">
        <v>19</v>
      </c>
      <c r="AK24" s="200" t="s">
        <v>19</v>
      </c>
      <c r="AL24" s="200" t="s">
        <v>19</v>
      </c>
      <c r="AM24" s="200" t="s">
        <v>19</v>
      </c>
      <c r="AN24" s="200">
        <v>0</v>
      </c>
      <c r="AO24" s="200" t="s">
        <v>19</v>
      </c>
      <c r="AP24" s="200" t="s">
        <v>19</v>
      </c>
      <c r="AQ24" s="200" t="s">
        <v>19</v>
      </c>
      <c r="AR24" s="200" t="s">
        <v>19</v>
      </c>
      <c r="AS24" s="200" t="s">
        <v>19</v>
      </c>
      <c r="AT24" s="200" t="s">
        <v>19</v>
      </c>
      <c r="AU24" s="200" t="s">
        <v>19</v>
      </c>
      <c r="AV24" s="200" t="s">
        <v>19</v>
      </c>
      <c r="AW24" s="200">
        <v>1.24788708586883</v>
      </c>
      <c r="AX24" s="200">
        <v>21.471570169764192</v>
      </c>
      <c r="AY24" s="200">
        <v>142.88211580284155</v>
      </c>
      <c r="AZ24" s="200">
        <v>1.8314777254899406</v>
      </c>
      <c r="BA24" s="200">
        <v>14.139240473430515</v>
      </c>
      <c r="BB24" s="200">
        <v>14.139240473430515</v>
      </c>
      <c r="BC24" s="200">
        <v>7.8402981876728832</v>
      </c>
      <c r="BD24" s="200">
        <v>0</v>
      </c>
    </row>
    <row r="25" spans="1:56" x14ac:dyDescent="0.4">
      <c r="A25" s="199" t="s">
        <v>278</v>
      </c>
      <c r="B25" s="199" t="s">
        <v>277</v>
      </c>
      <c r="C25" s="199" t="s">
        <v>245</v>
      </c>
      <c r="D25" s="200" t="s">
        <v>19</v>
      </c>
      <c r="E25" s="200" t="s">
        <v>19</v>
      </c>
      <c r="F25" s="200" t="s">
        <v>19</v>
      </c>
      <c r="G25" s="200" t="s">
        <v>19</v>
      </c>
      <c r="H25" s="200" t="s">
        <v>19</v>
      </c>
      <c r="I25" s="200" t="s">
        <v>19</v>
      </c>
      <c r="J25" s="200">
        <v>0</v>
      </c>
      <c r="K25" s="200" t="s">
        <v>19</v>
      </c>
      <c r="L25" s="200" t="s">
        <v>19</v>
      </c>
      <c r="M25" s="200" t="s">
        <v>19</v>
      </c>
      <c r="N25" s="200">
        <v>0</v>
      </c>
      <c r="O25" s="200" t="s">
        <v>19</v>
      </c>
      <c r="P25" s="200" t="s">
        <v>19</v>
      </c>
      <c r="Q25" s="200" t="s">
        <v>19</v>
      </c>
      <c r="R25" s="200" t="s">
        <v>19</v>
      </c>
      <c r="S25" s="200" t="s">
        <v>19</v>
      </c>
      <c r="T25" s="200" t="s">
        <v>19</v>
      </c>
      <c r="U25" s="200">
        <v>0</v>
      </c>
      <c r="V25" s="200" t="s">
        <v>19</v>
      </c>
      <c r="W25" s="200" t="s">
        <v>19</v>
      </c>
      <c r="X25" s="200" t="s">
        <v>19</v>
      </c>
      <c r="Y25" s="200" t="s">
        <v>19</v>
      </c>
      <c r="Z25" s="200" t="s">
        <v>19</v>
      </c>
      <c r="AA25" s="200" t="s">
        <v>19</v>
      </c>
      <c r="AB25" s="200" t="s">
        <v>19</v>
      </c>
      <c r="AC25" s="200" t="s">
        <v>19</v>
      </c>
      <c r="AD25" s="200" t="s">
        <v>19</v>
      </c>
      <c r="AE25" s="200" t="s">
        <v>19</v>
      </c>
      <c r="AF25" s="200" t="s">
        <v>19</v>
      </c>
      <c r="AG25" s="200" t="s">
        <v>19</v>
      </c>
      <c r="AH25" s="200" t="s">
        <v>19</v>
      </c>
      <c r="AI25" s="200" t="s">
        <v>19</v>
      </c>
      <c r="AJ25" s="200" t="s">
        <v>19</v>
      </c>
      <c r="AK25" s="200" t="s">
        <v>19</v>
      </c>
      <c r="AL25" s="200" t="s">
        <v>19</v>
      </c>
      <c r="AM25" s="200" t="s">
        <v>19</v>
      </c>
      <c r="AN25" s="200">
        <v>0</v>
      </c>
      <c r="AO25" s="200" t="s">
        <v>19</v>
      </c>
      <c r="AP25" s="200" t="s">
        <v>19</v>
      </c>
      <c r="AQ25" s="200" t="s">
        <v>19</v>
      </c>
      <c r="AR25" s="200" t="s">
        <v>19</v>
      </c>
      <c r="AS25" s="200" t="s">
        <v>19</v>
      </c>
      <c r="AT25" s="200" t="s">
        <v>19</v>
      </c>
      <c r="AU25" s="200" t="s">
        <v>19</v>
      </c>
      <c r="AV25" s="200" t="s">
        <v>19</v>
      </c>
      <c r="AW25" s="200">
        <v>1.2338096431854266</v>
      </c>
      <c r="AX25" s="200">
        <v>21.731914509652071</v>
      </c>
      <c r="AY25" s="200">
        <v>139.45277053894819</v>
      </c>
      <c r="AZ25" s="200">
        <v>1.7978716182387537</v>
      </c>
      <c r="BA25" s="200">
        <v>13.610092546569149</v>
      </c>
      <c r="BB25" s="200">
        <v>13.610092546569149</v>
      </c>
      <c r="BC25" s="200">
        <v>7.8402981876728832</v>
      </c>
      <c r="BD25" s="200">
        <v>0</v>
      </c>
    </row>
    <row r="26" spans="1:56" x14ac:dyDescent="0.4">
      <c r="A26" s="199" t="s">
        <v>279</v>
      </c>
      <c r="B26" s="199" t="s">
        <v>277</v>
      </c>
      <c r="C26" s="199" t="s">
        <v>247</v>
      </c>
      <c r="D26" s="200">
        <v>0</v>
      </c>
      <c r="E26" s="200">
        <v>0</v>
      </c>
      <c r="F26" s="200">
        <v>0</v>
      </c>
      <c r="G26" s="200">
        <v>0</v>
      </c>
      <c r="H26" s="200" t="s">
        <v>19</v>
      </c>
      <c r="I26" s="200" t="s">
        <v>19</v>
      </c>
      <c r="J26" s="200">
        <v>0</v>
      </c>
      <c r="K26" s="200" t="s">
        <v>19</v>
      </c>
      <c r="L26" s="200">
        <v>0</v>
      </c>
      <c r="M26" s="200" t="s">
        <v>19</v>
      </c>
      <c r="N26" s="200" t="s">
        <v>19</v>
      </c>
      <c r="O26" s="200" t="s">
        <v>19</v>
      </c>
      <c r="P26" s="200" t="s">
        <v>19</v>
      </c>
      <c r="Q26" s="200" t="s">
        <v>19</v>
      </c>
      <c r="R26" s="200" t="s">
        <v>19</v>
      </c>
      <c r="S26" s="200" t="s">
        <v>19</v>
      </c>
      <c r="T26" s="200" t="s">
        <v>19</v>
      </c>
      <c r="U26" s="200">
        <v>0</v>
      </c>
      <c r="V26" s="200" t="s">
        <v>19</v>
      </c>
      <c r="W26" s="200" t="s">
        <v>19</v>
      </c>
      <c r="X26" s="200" t="s">
        <v>19</v>
      </c>
      <c r="Y26" s="200" t="s">
        <v>19</v>
      </c>
      <c r="Z26" s="200" t="s">
        <v>19</v>
      </c>
      <c r="AA26" s="200" t="s">
        <v>19</v>
      </c>
      <c r="AB26" s="200" t="s">
        <v>19</v>
      </c>
      <c r="AC26" s="200" t="s">
        <v>19</v>
      </c>
      <c r="AD26" s="200" t="s">
        <v>19</v>
      </c>
      <c r="AE26" s="200" t="s">
        <v>19</v>
      </c>
      <c r="AF26" s="200" t="s">
        <v>19</v>
      </c>
      <c r="AG26" s="200" t="s">
        <v>19</v>
      </c>
      <c r="AH26" s="200" t="s">
        <v>19</v>
      </c>
      <c r="AI26" s="200" t="s">
        <v>19</v>
      </c>
      <c r="AJ26" s="200" t="s">
        <v>19</v>
      </c>
      <c r="AK26" s="200" t="s">
        <v>19</v>
      </c>
      <c r="AL26" s="200" t="s">
        <v>19</v>
      </c>
      <c r="AM26" s="200">
        <v>0</v>
      </c>
      <c r="AN26" s="200">
        <v>0</v>
      </c>
      <c r="AO26" s="200" t="s">
        <v>19</v>
      </c>
      <c r="AP26" s="200" t="s">
        <v>19</v>
      </c>
      <c r="AQ26" s="200" t="s">
        <v>19</v>
      </c>
      <c r="AR26" s="200" t="s">
        <v>19</v>
      </c>
      <c r="AS26" s="200" t="s">
        <v>19</v>
      </c>
      <c r="AT26" s="200" t="s">
        <v>19</v>
      </c>
      <c r="AU26" s="200" t="s">
        <v>19</v>
      </c>
      <c r="AV26" s="200" t="s">
        <v>19</v>
      </c>
      <c r="AW26" s="200">
        <v>1.2283693843594008</v>
      </c>
      <c r="AX26" s="200">
        <v>21.648984989620068</v>
      </c>
      <c r="AY26" s="200">
        <v>139.58417391575861</v>
      </c>
      <c r="AZ26" s="200">
        <v>1.7566454593482699</v>
      </c>
      <c r="BA26" s="200">
        <v>13.154895651192749</v>
      </c>
      <c r="BB26" s="200">
        <v>13.154895651192749</v>
      </c>
      <c r="BC26" s="200">
        <v>7.8402981876728832</v>
      </c>
      <c r="BD26" s="200">
        <v>0</v>
      </c>
    </row>
    <row r="27" spans="1:56" x14ac:dyDescent="0.4">
      <c r="A27" s="199" t="s">
        <v>280</v>
      </c>
      <c r="B27" s="199" t="s">
        <v>277</v>
      </c>
      <c r="C27" s="199" t="s">
        <v>249</v>
      </c>
      <c r="D27" s="200">
        <v>0</v>
      </c>
      <c r="E27" s="200">
        <v>0</v>
      </c>
      <c r="F27" s="200">
        <v>0</v>
      </c>
      <c r="G27" s="200">
        <v>0</v>
      </c>
      <c r="H27" s="200" t="s">
        <v>19</v>
      </c>
      <c r="I27" s="200">
        <v>0</v>
      </c>
      <c r="J27" s="200">
        <v>0</v>
      </c>
      <c r="K27" s="200" t="s">
        <v>19</v>
      </c>
      <c r="L27" s="200" t="s">
        <v>19</v>
      </c>
      <c r="M27" s="200" t="s">
        <v>19</v>
      </c>
      <c r="N27" s="200" t="s">
        <v>19</v>
      </c>
      <c r="O27" s="200" t="s">
        <v>19</v>
      </c>
      <c r="P27" s="200" t="s">
        <v>19</v>
      </c>
      <c r="Q27" s="200" t="s">
        <v>19</v>
      </c>
      <c r="R27" s="200" t="s">
        <v>19</v>
      </c>
      <c r="S27" s="200" t="s">
        <v>19</v>
      </c>
      <c r="T27" s="200" t="s">
        <v>19</v>
      </c>
      <c r="U27" s="200">
        <v>0</v>
      </c>
      <c r="V27" s="200" t="s">
        <v>19</v>
      </c>
      <c r="W27" s="200" t="s">
        <v>19</v>
      </c>
      <c r="X27" s="200" t="s">
        <v>19</v>
      </c>
      <c r="Y27" s="200" t="s">
        <v>19</v>
      </c>
      <c r="Z27" s="200" t="s">
        <v>19</v>
      </c>
      <c r="AA27" s="200" t="s">
        <v>19</v>
      </c>
      <c r="AB27" s="200" t="s">
        <v>19</v>
      </c>
      <c r="AC27" s="200" t="s">
        <v>19</v>
      </c>
      <c r="AD27" s="200" t="s">
        <v>19</v>
      </c>
      <c r="AE27" s="200" t="s">
        <v>19</v>
      </c>
      <c r="AF27" s="200" t="s">
        <v>19</v>
      </c>
      <c r="AG27" s="200" t="s">
        <v>19</v>
      </c>
      <c r="AH27" s="200" t="s">
        <v>19</v>
      </c>
      <c r="AI27" s="200" t="s">
        <v>19</v>
      </c>
      <c r="AJ27" s="200" t="s">
        <v>19</v>
      </c>
      <c r="AK27" s="200" t="s">
        <v>19</v>
      </c>
      <c r="AL27" s="200" t="s">
        <v>19</v>
      </c>
      <c r="AM27" s="200">
        <v>0</v>
      </c>
      <c r="AN27" s="200">
        <v>0</v>
      </c>
      <c r="AO27" s="200" t="s">
        <v>19</v>
      </c>
      <c r="AP27" s="200" t="s">
        <v>19</v>
      </c>
      <c r="AQ27" s="200">
        <v>0</v>
      </c>
      <c r="AR27" s="200">
        <v>0</v>
      </c>
      <c r="AS27" s="200" t="s">
        <v>19</v>
      </c>
      <c r="AT27" s="200" t="s">
        <v>19</v>
      </c>
      <c r="AU27" s="200" t="s">
        <v>19</v>
      </c>
      <c r="AV27" s="200" t="s">
        <v>19</v>
      </c>
      <c r="AW27" s="200">
        <v>1.2117357406647515</v>
      </c>
      <c r="AX27" s="200">
        <v>21.317428048481673</v>
      </c>
      <c r="AY27" s="200">
        <v>140.152328479826</v>
      </c>
      <c r="AZ27" s="200">
        <v>1.6369902516007246</v>
      </c>
      <c r="BA27" s="200">
        <v>13.138703157110754</v>
      </c>
      <c r="BB27" s="200">
        <v>13.138703157110754</v>
      </c>
      <c r="BC27" s="200">
        <v>7.8402981876728832</v>
      </c>
      <c r="BD27" s="200">
        <v>0</v>
      </c>
    </row>
    <row r="28" spans="1:56" x14ac:dyDescent="0.4">
      <c r="A28" s="199" t="s">
        <v>281</v>
      </c>
      <c r="B28" s="199" t="s">
        <v>277</v>
      </c>
      <c r="C28" s="199" t="s">
        <v>251</v>
      </c>
      <c r="D28" s="200" t="s">
        <v>19</v>
      </c>
      <c r="E28" s="200" t="s">
        <v>19</v>
      </c>
      <c r="F28" s="200" t="s">
        <v>19</v>
      </c>
      <c r="G28" s="200" t="s">
        <v>19</v>
      </c>
      <c r="H28" s="200" t="s">
        <v>19</v>
      </c>
      <c r="I28" s="200" t="s">
        <v>19</v>
      </c>
      <c r="J28" s="200" t="s">
        <v>19</v>
      </c>
      <c r="K28" s="200" t="s">
        <v>19</v>
      </c>
      <c r="L28" s="200" t="s">
        <v>19</v>
      </c>
      <c r="M28" s="200" t="s">
        <v>19</v>
      </c>
      <c r="N28" s="200" t="s">
        <v>19</v>
      </c>
      <c r="O28" s="200" t="s">
        <v>19</v>
      </c>
      <c r="P28" s="200" t="s">
        <v>19</v>
      </c>
      <c r="Q28" s="200" t="s">
        <v>19</v>
      </c>
      <c r="R28" s="200" t="s">
        <v>19</v>
      </c>
      <c r="S28" s="200" t="s">
        <v>19</v>
      </c>
      <c r="T28" s="200" t="s">
        <v>19</v>
      </c>
      <c r="U28" s="200" t="s">
        <v>19</v>
      </c>
      <c r="V28" s="200" t="s">
        <v>19</v>
      </c>
      <c r="W28" s="200" t="s">
        <v>19</v>
      </c>
      <c r="X28" s="200" t="s">
        <v>19</v>
      </c>
      <c r="Y28" s="200" t="s">
        <v>19</v>
      </c>
      <c r="Z28" s="200" t="s">
        <v>19</v>
      </c>
      <c r="AA28" s="200" t="s">
        <v>19</v>
      </c>
      <c r="AB28" s="200" t="s">
        <v>19</v>
      </c>
      <c r="AC28" s="200" t="s">
        <v>19</v>
      </c>
      <c r="AD28" s="200" t="s">
        <v>19</v>
      </c>
      <c r="AE28" s="200" t="s">
        <v>19</v>
      </c>
      <c r="AF28" s="200" t="s">
        <v>19</v>
      </c>
      <c r="AG28" s="200" t="s">
        <v>19</v>
      </c>
      <c r="AH28" s="200" t="s">
        <v>19</v>
      </c>
      <c r="AI28" s="200" t="s">
        <v>19</v>
      </c>
      <c r="AJ28" s="200" t="s">
        <v>19</v>
      </c>
      <c r="AK28" s="200" t="s">
        <v>19</v>
      </c>
      <c r="AL28" s="200" t="s">
        <v>19</v>
      </c>
      <c r="AM28" s="200" t="s">
        <v>19</v>
      </c>
      <c r="AN28" s="200" t="s">
        <v>19</v>
      </c>
      <c r="AO28" s="200" t="s">
        <v>19</v>
      </c>
      <c r="AP28" s="200" t="s">
        <v>19</v>
      </c>
      <c r="AQ28" s="200" t="s">
        <v>19</v>
      </c>
      <c r="AR28" s="200" t="s">
        <v>19</v>
      </c>
      <c r="AS28" s="200" t="s">
        <v>19</v>
      </c>
      <c r="AT28" s="200" t="s">
        <v>19</v>
      </c>
      <c r="AU28" s="200" t="s">
        <v>19</v>
      </c>
      <c r="AV28" s="200" t="s">
        <v>19</v>
      </c>
      <c r="AW28" s="200">
        <v>1.1806332960179113</v>
      </c>
      <c r="AX28" s="200">
        <v>21.399842321144689</v>
      </c>
      <c r="AY28" s="200">
        <v>140.61714076573665</v>
      </c>
      <c r="AZ28" s="200">
        <v>1.63408274310027</v>
      </c>
      <c r="BA28" s="200">
        <v>13.142718482750473</v>
      </c>
      <c r="BB28" s="200">
        <v>13.142718482750473</v>
      </c>
      <c r="BC28" s="200">
        <v>7.7997041950682693</v>
      </c>
      <c r="BD28" s="200">
        <v>0</v>
      </c>
    </row>
    <row r="29" spans="1:56" x14ac:dyDescent="0.4">
      <c r="A29" s="199" t="s">
        <v>282</v>
      </c>
      <c r="B29" s="199" t="s">
        <v>277</v>
      </c>
      <c r="C29" s="199" t="s">
        <v>253</v>
      </c>
      <c r="D29" s="200">
        <v>0.67100000000000004</v>
      </c>
      <c r="E29" s="200">
        <v>0.23</v>
      </c>
      <c r="F29" s="200">
        <v>0.54100000000000004</v>
      </c>
      <c r="G29" s="200">
        <v>0.11799999999999999</v>
      </c>
      <c r="H29" s="200" t="s">
        <v>19</v>
      </c>
      <c r="I29" s="200">
        <v>0</v>
      </c>
      <c r="J29" s="200">
        <v>2.83</v>
      </c>
      <c r="K29" s="200">
        <v>0.77900000000000003</v>
      </c>
      <c r="L29" s="200" t="s">
        <v>19</v>
      </c>
      <c r="M29" s="200" t="s">
        <v>19</v>
      </c>
      <c r="N29" s="200" t="s">
        <v>19</v>
      </c>
      <c r="O29" s="200">
        <v>0</v>
      </c>
      <c r="P29" s="200">
        <v>0.33600000000000002</v>
      </c>
      <c r="Q29" s="200">
        <v>0</v>
      </c>
      <c r="R29" s="200">
        <v>0.159</v>
      </c>
      <c r="S29" s="200">
        <v>2.0483333333333298</v>
      </c>
      <c r="T29" s="200">
        <v>2.1160000000000001</v>
      </c>
      <c r="U29" s="200">
        <v>2.335</v>
      </c>
      <c r="V29" s="200">
        <v>31.675000000000001</v>
      </c>
      <c r="W29" s="200">
        <v>44.423000000000002</v>
      </c>
      <c r="X29" s="200">
        <v>1.0609999999999999</v>
      </c>
      <c r="Y29" s="200">
        <v>1.4079999999999999</v>
      </c>
      <c r="Z29" s="200">
        <v>9.0609999999999999</v>
      </c>
      <c r="AA29" s="200">
        <v>7.3179999999999996</v>
      </c>
      <c r="AB29" s="200" t="s">
        <v>19</v>
      </c>
      <c r="AC29" s="200" t="s">
        <v>19</v>
      </c>
      <c r="AD29" s="200" t="s">
        <v>19</v>
      </c>
      <c r="AE29" s="200" t="s">
        <v>19</v>
      </c>
      <c r="AF29" s="200" t="s">
        <v>19</v>
      </c>
      <c r="AG29" s="200" t="s">
        <v>19</v>
      </c>
      <c r="AH29" s="200" t="s">
        <v>19</v>
      </c>
      <c r="AI29" s="200" t="s">
        <v>19</v>
      </c>
      <c r="AJ29" s="200" t="s">
        <v>19</v>
      </c>
      <c r="AK29" s="200" t="s">
        <v>19</v>
      </c>
      <c r="AL29" s="200" t="s">
        <v>19</v>
      </c>
      <c r="AM29" s="200">
        <v>0.77500000000000002</v>
      </c>
      <c r="AN29" s="200">
        <v>2.335</v>
      </c>
      <c r="AO29" s="200" t="s">
        <v>19</v>
      </c>
      <c r="AP29" s="200" t="s">
        <v>19</v>
      </c>
      <c r="AQ29" s="200">
        <v>0.159</v>
      </c>
      <c r="AR29" s="200">
        <v>0.33600000000000002</v>
      </c>
      <c r="AS29" s="200">
        <v>-0.17499999999999999</v>
      </c>
      <c r="AT29" s="200">
        <v>0.06</v>
      </c>
      <c r="AU29" s="200">
        <v>2.2799999999999998</v>
      </c>
      <c r="AV29" s="200" t="s">
        <v>19</v>
      </c>
      <c r="AW29" s="200">
        <v>1.1560444722831191</v>
      </c>
      <c r="AX29" s="200">
        <v>20.884639099462323</v>
      </c>
      <c r="AY29" s="200">
        <v>140.028786100947</v>
      </c>
      <c r="AZ29" s="200">
        <v>1.6231795324536855</v>
      </c>
      <c r="BA29" s="200">
        <v>13.037769355688592</v>
      </c>
      <c r="BB29" s="200">
        <v>13.037769355688592</v>
      </c>
      <c r="BC29" s="200">
        <v>7.8495269697013752</v>
      </c>
      <c r="BD29" s="200">
        <v>17.082999999999998</v>
      </c>
    </row>
    <row r="30" spans="1:56" x14ac:dyDescent="0.4">
      <c r="A30" s="199" t="s">
        <v>283</v>
      </c>
      <c r="B30" s="199" t="s">
        <v>277</v>
      </c>
      <c r="C30" s="199" t="s">
        <v>255</v>
      </c>
      <c r="D30" s="200">
        <v>0.35699999999999998</v>
      </c>
      <c r="E30" s="200">
        <v>0.34899999999999998</v>
      </c>
      <c r="F30" s="200">
        <v>1.097</v>
      </c>
      <c r="G30" s="200">
        <v>0.151</v>
      </c>
      <c r="H30" s="200" t="s">
        <v>19</v>
      </c>
      <c r="I30" s="200">
        <v>0</v>
      </c>
      <c r="J30" s="200">
        <v>3.0470000000000002</v>
      </c>
      <c r="K30" s="200">
        <v>0.23300000000000001</v>
      </c>
      <c r="L30" s="200" t="s">
        <v>19</v>
      </c>
      <c r="M30" s="200" t="s">
        <v>19</v>
      </c>
      <c r="N30" s="200" t="s">
        <v>19</v>
      </c>
      <c r="O30" s="200">
        <v>0</v>
      </c>
      <c r="P30" s="200">
        <v>0.48699999999999999</v>
      </c>
      <c r="Q30" s="200">
        <v>0</v>
      </c>
      <c r="R30" s="200">
        <v>4.8000000000000001E-2</v>
      </c>
      <c r="S30" s="200">
        <v>2.2955000000000001</v>
      </c>
      <c r="T30" s="200">
        <v>2.3111666666666699</v>
      </c>
      <c r="U30" s="200">
        <v>2.512</v>
      </c>
      <c r="V30" s="200">
        <v>31.077999999999999</v>
      </c>
      <c r="W30" s="200">
        <v>44.87</v>
      </c>
      <c r="X30" s="200">
        <v>1.046</v>
      </c>
      <c r="Y30" s="200">
        <v>1.395</v>
      </c>
      <c r="Z30" s="200">
        <v>8.9489999999999998</v>
      </c>
      <c r="AA30" s="200">
        <v>7.4169999999999998</v>
      </c>
      <c r="AB30" s="200" t="s">
        <v>19</v>
      </c>
      <c r="AC30" s="200" t="s">
        <v>19</v>
      </c>
      <c r="AD30" s="200" t="s">
        <v>19</v>
      </c>
      <c r="AE30" s="200" t="s">
        <v>19</v>
      </c>
      <c r="AF30" s="200" t="s">
        <v>19</v>
      </c>
      <c r="AG30" s="200" t="s">
        <v>19</v>
      </c>
      <c r="AH30" s="200" t="s">
        <v>19</v>
      </c>
      <c r="AI30" s="200" t="s">
        <v>19</v>
      </c>
      <c r="AJ30" s="200" t="s">
        <v>19</v>
      </c>
      <c r="AK30" s="200" t="s">
        <v>19</v>
      </c>
      <c r="AL30" s="200" t="s">
        <v>19</v>
      </c>
      <c r="AM30" s="200">
        <v>0.55800000000000005</v>
      </c>
      <c r="AN30" s="200">
        <v>2.512</v>
      </c>
      <c r="AO30" s="200" t="s">
        <v>19</v>
      </c>
      <c r="AP30" s="200" t="s">
        <v>19</v>
      </c>
      <c r="AQ30" s="200">
        <v>4.8000000000000001E-2</v>
      </c>
      <c r="AR30" s="200">
        <v>0.48699999999999999</v>
      </c>
      <c r="AS30" s="200">
        <v>-8.3000000000000004E-2</v>
      </c>
      <c r="AT30" s="200">
        <v>0</v>
      </c>
      <c r="AU30" s="200">
        <v>1.2E-2</v>
      </c>
      <c r="AV30" s="200" t="s">
        <v>19</v>
      </c>
      <c r="AW30" s="200">
        <v>1.1367310801447381</v>
      </c>
      <c r="AX30" s="200">
        <v>20.118853694226289</v>
      </c>
      <c r="AY30" s="200">
        <v>139.43969045972113</v>
      </c>
      <c r="AZ30" s="200">
        <v>1.6282552465447362</v>
      </c>
      <c r="BA30" s="200">
        <v>13.036617892958255</v>
      </c>
      <c r="BB30" s="200">
        <v>13.036617892958255</v>
      </c>
      <c r="BC30" s="200">
        <v>6.8307934072206784</v>
      </c>
      <c r="BD30" s="200">
        <v>16.809000000000001</v>
      </c>
    </row>
    <row r="31" spans="1:56" x14ac:dyDescent="0.4">
      <c r="A31" s="199" t="s">
        <v>284</v>
      </c>
      <c r="B31" s="199" t="s">
        <v>277</v>
      </c>
      <c r="C31" s="199" t="s">
        <v>257</v>
      </c>
      <c r="D31" s="200">
        <v>0.30099999999999999</v>
      </c>
      <c r="E31" s="200">
        <v>0.30399999999999999</v>
      </c>
      <c r="F31" s="200">
        <v>0.95199999999999996</v>
      </c>
      <c r="G31" s="200">
        <v>0.16800000000000001</v>
      </c>
      <c r="H31" s="200">
        <v>0</v>
      </c>
      <c r="I31" s="200">
        <v>0</v>
      </c>
      <c r="J31" s="200" t="s">
        <v>19</v>
      </c>
      <c r="K31" s="200">
        <v>0.154</v>
      </c>
      <c r="L31" s="200" t="s">
        <v>19</v>
      </c>
      <c r="M31" s="200" t="s">
        <v>19</v>
      </c>
      <c r="N31" s="200" t="s">
        <v>19</v>
      </c>
      <c r="O31" s="200" t="s">
        <v>19</v>
      </c>
      <c r="P31" s="200" t="s">
        <v>19</v>
      </c>
      <c r="Q31" s="200" t="s">
        <v>19</v>
      </c>
      <c r="R31" s="200" t="s">
        <v>19</v>
      </c>
      <c r="S31" s="200" t="s">
        <v>19</v>
      </c>
      <c r="T31" s="200" t="s">
        <v>19</v>
      </c>
      <c r="U31" s="200" t="s">
        <v>19</v>
      </c>
      <c r="V31" s="200">
        <v>30.998000000000001</v>
      </c>
      <c r="W31" s="200">
        <v>45.593000000000004</v>
      </c>
      <c r="X31" s="200">
        <v>1.052</v>
      </c>
      <c r="Y31" s="200">
        <v>0.42299999999999999</v>
      </c>
      <c r="Z31" s="200">
        <v>9.18</v>
      </c>
      <c r="AA31" s="200">
        <v>7.92</v>
      </c>
      <c r="AB31" s="200" t="s">
        <v>19</v>
      </c>
      <c r="AC31" s="200">
        <v>2.6320000000000001</v>
      </c>
      <c r="AD31" s="200">
        <v>0</v>
      </c>
      <c r="AE31" s="200">
        <v>0</v>
      </c>
      <c r="AF31" s="200">
        <v>0.49</v>
      </c>
      <c r="AG31" s="200">
        <v>3.3000000000000002E-2</v>
      </c>
      <c r="AH31" s="200">
        <v>2.7469999999999999</v>
      </c>
      <c r="AI31" s="200">
        <v>9.8000000000000004E-2</v>
      </c>
      <c r="AJ31" s="200">
        <v>0</v>
      </c>
      <c r="AK31" s="200">
        <v>0</v>
      </c>
      <c r="AL31" s="200">
        <v>9.5000000000000001E-2</v>
      </c>
      <c r="AM31" s="200">
        <v>0.28899999999999998</v>
      </c>
      <c r="AN31" s="200" t="s">
        <v>19</v>
      </c>
      <c r="AO31" s="200">
        <v>0</v>
      </c>
      <c r="AP31" s="200">
        <v>9.5000000000000001E-2</v>
      </c>
      <c r="AQ31" s="200" t="s">
        <v>19</v>
      </c>
      <c r="AR31" s="200" t="s">
        <v>19</v>
      </c>
      <c r="AS31" s="200" t="s">
        <v>19</v>
      </c>
      <c r="AT31" s="200" t="s">
        <v>19</v>
      </c>
      <c r="AU31" s="200" t="s">
        <v>19</v>
      </c>
      <c r="AV31" s="200" t="s">
        <v>19</v>
      </c>
      <c r="AW31" s="200">
        <v>1.1277018254028868</v>
      </c>
      <c r="AX31" s="200">
        <v>19.944190332207</v>
      </c>
      <c r="AY31" s="200">
        <v>138.308541933247</v>
      </c>
      <c r="AZ31" s="200">
        <v>1.6603592854691702</v>
      </c>
      <c r="BA31" s="200">
        <v>13.036617892958255</v>
      </c>
      <c r="BB31" s="200">
        <v>13.036617892958255</v>
      </c>
      <c r="BC31" s="200">
        <v>6.8307934072206784</v>
      </c>
      <c r="BD31" s="200">
        <v>18.273</v>
      </c>
    </row>
    <row r="32" spans="1:56" x14ac:dyDescent="0.4">
      <c r="A32" s="199" t="s">
        <v>285</v>
      </c>
      <c r="B32" s="199" t="s">
        <v>277</v>
      </c>
      <c r="C32" s="199" t="s">
        <v>259</v>
      </c>
      <c r="D32" s="200">
        <v>0.379</v>
      </c>
      <c r="E32" s="200">
        <v>8.3000000000000004E-2</v>
      </c>
      <c r="F32" s="200">
        <v>0.55500000000000005</v>
      </c>
      <c r="G32" s="200">
        <v>0.19400000000000001</v>
      </c>
      <c r="H32" s="200">
        <v>3.0000000000000001E-3</v>
      </c>
      <c r="I32" s="200">
        <v>0</v>
      </c>
      <c r="J32" s="200" t="s">
        <v>19</v>
      </c>
      <c r="K32" s="200">
        <v>0.35099999999999998</v>
      </c>
      <c r="L32" s="200" t="s">
        <v>19</v>
      </c>
      <c r="M32" s="200" t="s">
        <v>19</v>
      </c>
      <c r="N32" s="200" t="s">
        <v>19</v>
      </c>
      <c r="O32" s="200" t="s">
        <v>19</v>
      </c>
      <c r="P32" s="200" t="s">
        <v>19</v>
      </c>
      <c r="Q32" s="200" t="s">
        <v>19</v>
      </c>
      <c r="R32" s="200" t="s">
        <v>19</v>
      </c>
      <c r="S32" s="200" t="s">
        <v>19</v>
      </c>
      <c r="T32" s="200" t="s">
        <v>19</v>
      </c>
      <c r="U32" s="200" t="s">
        <v>19</v>
      </c>
      <c r="V32" s="200">
        <v>30.515999999999998</v>
      </c>
      <c r="W32" s="200">
        <v>46.03</v>
      </c>
      <c r="X32" s="200">
        <v>1.0549999999999999</v>
      </c>
      <c r="Y32" s="200">
        <v>0.43</v>
      </c>
      <c r="Z32" s="200">
        <v>9.2089999999999996</v>
      </c>
      <c r="AA32" s="200">
        <v>8.1609999999999996</v>
      </c>
      <c r="AB32" s="200" t="s">
        <v>19</v>
      </c>
      <c r="AC32" s="200">
        <v>1.927</v>
      </c>
      <c r="AD32" s="200">
        <v>0</v>
      </c>
      <c r="AE32" s="200">
        <v>0</v>
      </c>
      <c r="AF32" s="200">
        <v>0.47699999999999998</v>
      </c>
      <c r="AG32" s="200">
        <v>7.0000000000000001E-3</v>
      </c>
      <c r="AH32" s="200">
        <v>2.5659999999999998</v>
      </c>
      <c r="AI32" s="200">
        <v>7.8E-2</v>
      </c>
      <c r="AJ32" s="200">
        <v>0</v>
      </c>
      <c r="AK32" s="200">
        <v>0</v>
      </c>
      <c r="AL32" s="200">
        <v>0.1</v>
      </c>
      <c r="AM32" s="200">
        <v>0.129</v>
      </c>
      <c r="AN32" s="200" t="s">
        <v>19</v>
      </c>
      <c r="AO32" s="200">
        <v>0</v>
      </c>
      <c r="AP32" s="200">
        <v>0.1</v>
      </c>
      <c r="AQ32" s="200" t="s">
        <v>19</v>
      </c>
      <c r="AR32" s="200" t="s">
        <v>19</v>
      </c>
      <c r="AS32" s="200" t="s">
        <v>19</v>
      </c>
      <c r="AT32" s="200" t="s">
        <v>19</v>
      </c>
      <c r="AU32" s="200" t="s">
        <v>19</v>
      </c>
      <c r="AV32" s="200" t="s">
        <v>19</v>
      </c>
      <c r="AW32" s="200">
        <v>1.0877412700751434</v>
      </c>
      <c r="AX32" s="200">
        <v>18.211259903699421</v>
      </c>
      <c r="AY32" s="200">
        <v>138.8433205099156</v>
      </c>
      <c r="AZ32" s="200">
        <v>1.646684345842127</v>
      </c>
      <c r="BA32" s="200">
        <v>13.036617892958255</v>
      </c>
      <c r="BB32" s="200">
        <v>13.036617892958255</v>
      </c>
      <c r="BC32" s="200">
        <v>6.8307934072206784</v>
      </c>
      <c r="BD32" s="200">
        <v>18.777999999999999</v>
      </c>
    </row>
    <row r="33" spans="1:56" x14ac:dyDescent="0.4">
      <c r="A33" s="199" t="s">
        <v>286</v>
      </c>
      <c r="B33" s="199" t="s">
        <v>277</v>
      </c>
      <c r="C33" s="199" t="s">
        <v>261</v>
      </c>
      <c r="D33" s="200">
        <v>0.58218373000000001</v>
      </c>
      <c r="E33" s="200">
        <v>0.11510142199999999</v>
      </c>
      <c r="F33" s="200">
        <v>0.65488137999999996</v>
      </c>
      <c r="G33" s="200">
        <v>0.234832508</v>
      </c>
      <c r="H33" s="200">
        <v>4.0000000000000001E-3</v>
      </c>
      <c r="I33" s="200">
        <v>0</v>
      </c>
      <c r="J33" s="200" t="s">
        <v>19</v>
      </c>
      <c r="K33" s="200">
        <v>0.44307309999999989</v>
      </c>
      <c r="L33" s="200" t="s">
        <v>19</v>
      </c>
      <c r="M33" s="200" t="s">
        <v>19</v>
      </c>
      <c r="N33" s="200" t="s">
        <v>19</v>
      </c>
      <c r="O33" s="200" t="s">
        <v>19</v>
      </c>
      <c r="P33" s="200" t="s">
        <v>19</v>
      </c>
      <c r="Q33" s="200" t="s">
        <v>19</v>
      </c>
      <c r="R33" s="200" t="s">
        <v>19</v>
      </c>
      <c r="S33" s="200" t="s">
        <v>19</v>
      </c>
      <c r="T33" s="200" t="s">
        <v>19</v>
      </c>
      <c r="U33" s="200" t="s">
        <v>19</v>
      </c>
      <c r="V33" s="200">
        <v>30.893999999999998</v>
      </c>
      <c r="W33" s="200">
        <v>46.524000000000001</v>
      </c>
      <c r="X33" s="200">
        <v>1.0349999999999999</v>
      </c>
      <c r="Y33" s="200">
        <v>0.44700000000000001</v>
      </c>
      <c r="Z33" s="200">
        <v>9.1859999999999999</v>
      </c>
      <c r="AA33" s="200">
        <v>8.5890000000000004</v>
      </c>
      <c r="AB33" s="200" t="s">
        <v>19</v>
      </c>
      <c r="AC33" s="200">
        <v>2.3649700594262568</v>
      </c>
      <c r="AD33" s="200">
        <v>0</v>
      </c>
      <c r="AE33" s="200">
        <v>0</v>
      </c>
      <c r="AF33" s="200">
        <v>0.44900000000000001</v>
      </c>
      <c r="AG33" s="200">
        <v>6.5593499999999638E-3</v>
      </c>
      <c r="AH33" s="200">
        <v>2.3769999999999998</v>
      </c>
      <c r="AI33" s="200">
        <v>8.2000000000000003E-2</v>
      </c>
      <c r="AJ33" s="200">
        <v>0</v>
      </c>
      <c r="AK33" s="200">
        <v>0</v>
      </c>
      <c r="AL33" s="200">
        <v>9.9547247426257118E-2</v>
      </c>
      <c r="AM33" s="200">
        <v>0.215879611</v>
      </c>
      <c r="AN33" s="200" t="s">
        <v>19</v>
      </c>
      <c r="AO33" s="200">
        <v>0</v>
      </c>
      <c r="AP33" s="200">
        <v>9.9547247426257118E-2</v>
      </c>
      <c r="AQ33" s="200" t="s">
        <v>19</v>
      </c>
      <c r="AR33" s="200" t="s">
        <v>19</v>
      </c>
      <c r="AS33" s="200" t="s">
        <v>19</v>
      </c>
      <c r="AT33" s="200" t="s">
        <v>19</v>
      </c>
      <c r="AU33" s="200" t="s">
        <v>19</v>
      </c>
      <c r="AV33" s="200" t="s">
        <v>19</v>
      </c>
      <c r="AW33" s="200">
        <v>1</v>
      </c>
      <c r="AX33" s="200">
        <v>19.386994941704522</v>
      </c>
      <c r="AY33" s="200">
        <v>138.68275430762037</v>
      </c>
      <c r="AZ33" s="200">
        <v>1.6408468214482324</v>
      </c>
      <c r="BA33" s="200">
        <v>13.036617892958255</v>
      </c>
      <c r="BB33" s="200">
        <v>13.036617892958255</v>
      </c>
      <c r="BC33" s="200">
        <v>6.8307934072206784</v>
      </c>
      <c r="BD33" s="200">
        <v>19.397684479999999</v>
      </c>
    </row>
    <row r="34" spans="1:56" x14ac:dyDescent="0.4">
      <c r="A34" s="199" t="s">
        <v>287</v>
      </c>
      <c r="B34" s="199" t="s">
        <v>277</v>
      </c>
      <c r="C34" s="199" t="s">
        <v>263</v>
      </c>
      <c r="D34" s="200">
        <v>0.68600000000000005</v>
      </c>
      <c r="E34" s="200">
        <v>4.4999999999999998E-2</v>
      </c>
      <c r="F34" s="200">
        <v>0.60199999999999998</v>
      </c>
      <c r="G34" s="200">
        <v>0.17199999999999999</v>
      </c>
      <c r="H34" s="200">
        <v>5.0000000000000001E-3</v>
      </c>
      <c r="I34" s="200">
        <v>0</v>
      </c>
      <c r="J34" s="200" t="s">
        <v>19</v>
      </c>
      <c r="K34" s="200">
        <v>0.64700000000000002</v>
      </c>
      <c r="L34" s="200" t="s">
        <v>19</v>
      </c>
      <c r="M34" s="200" t="s">
        <v>19</v>
      </c>
      <c r="N34" s="200" t="s">
        <v>19</v>
      </c>
      <c r="O34" s="200" t="s">
        <v>19</v>
      </c>
      <c r="P34" s="200" t="s">
        <v>19</v>
      </c>
      <c r="Q34" s="200" t="s">
        <v>19</v>
      </c>
      <c r="R34" s="200" t="s">
        <v>19</v>
      </c>
      <c r="S34" s="200" t="s">
        <v>19</v>
      </c>
      <c r="T34" s="200" t="s">
        <v>19</v>
      </c>
      <c r="U34" s="200" t="s">
        <v>19</v>
      </c>
      <c r="V34" s="200">
        <v>30.399997267977991</v>
      </c>
      <c r="W34" s="200">
        <v>47.285459017083149</v>
      </c>
      <c r="X34" s="200">
        <v>1.0202199999999999</v>
      </c>
      <c r="Y34" s="200">
        <v>0.46183333333333332</v>
      </c>
      <c r="Z34" s="200">
        <v>9.0267377049775401</v>
      </c>
      <c r="AA34" s="200">
        <v>8.9338306011954689</v>
      </c>
      <c r="AB34" s="200" t="s">
        <v>19</v>
      </c>
      <c r="AC34" s="200">
        <v>2.2290000000000001</v>
      </c>
      <c r="AD34" s="200">
        <v>0</v>
      </c>
      <c r="AE34" s="200">
        <v>0</v>
      </c>
      <c r="AF34" s="200">
        <v>0.44900000000000001</v>
      </c>
      <c r="AG34" s="200">
        <v>6.0000000000000001E-3</v>
      </c>
      <c r="AH34" s="200">
        <v>2.446415299599074</v>
      </c>
      <c r="AI34" s="200">
        <v>7.4113333333333337E-2</v>
      </c>
      <c r="AJ34" s="200">
        <v>0</v>
      </c>
      <c r="AK34" s="200">
        <v>0</v>
      </c>
      <c r="AL34" s="200">
        <v>8.4000000000000005E-2</v>
      </c>
      <c r="AM34" s="200">
        <v>0.18</v>
      </c>
      <c r="AN34" s="200" t="s">
        <v>19</v>
      </c>
      <c r="AO34" s="200">
        <v>0</v>
      </c>
      <c r="AP34" s="200">
        <v>8.4000000000000005E-2</v>
      </c>
      <c r="AQ34" s="200" t="s">
        <v>19</v>
      </c>
      <c r="AR34" s="200" t="s">
        <v>19</v>
      </c>
      <c r="AS34" s="200" t="s">
        <v>19</v>
      </c>
      <c r="AT34" s="200" t="s">
        <v>19</v>
      </c>
      <c r="AU34" s="200" t="s">
        <v>19</v>
      </c>
      <c r="AV34" s="200" t="s">
        <v>19</v>
      </c>
      <c r="AW34" s="200">
        <v>0.94744609856262829</v>
      </c>
      <c r="AX34" s="200">
        <v>19.219684731924836</v>
      </c>
      <c r="AY34" s="200">
        <v>138.49045345535004</v>
      </c>
      <c r="AZ34" s="200">
        <v>1.6961094117401876</v>
      </c>
      <c r="BA34" s="200">
        <v>13.036617892958255</v>
      </c>
      <c r="BB34" s="200">
        <v>13.036617892958255</v>
      </c>
      <c r="BC34" s="200">
        <v>6.8307934072206784</v>
      </c>
      <c r="BD34" s="200">
        <v>21.73</v>
      </c>
    </row>
    <row r="35" spans="1:56" x14ac:dyDescent="0.4">
      <c r="A35" s="199" t="s">
        <v>288</v>
      </c>
      <c r="B35" s="199" t="s">
        <v>289</v>
      </c>
      <c r="C35" s="199" t="s">
        <v>243</v>
      </c>
      <c r="D35" s="200">
        <v>26.8</v>
      </c>
      <c r="E35" s="200">
        <v>12.1</v>
      </c>
      <c r="F35" s="200">
        <v>64.099999999999994</v>
      </c>
      <c r="G35" s="200">
        <v>5.5</v>
      </c>
      <c r="H35" s="200">
        <v>0.1</v>
      </c>
      <c r="I35" s="200">
        <v>0</v>
      </c>
      <c r="J35" s="200">
        <v>135.1</v>
      </c>
      <c r="K35" s="200">
        <v>42.1</v>
      </c>
      <c r="L35" s="200">
        <v>16</v>
      </c>
      <c r="M35" s="200">
        <v>0</v>
      </c>
      <c r="N35" s="200">
        <v>16</v>
      </c>
      <c r="O35" s="200" t="s">
        <v>19</v>
      </c>
      <c r="P35" s="200" t="s">
        <v>19</v>
      </c>
      <c r="Q35" s="200" t="s">
        <v>19</v>
      </c>
      <c r="R35" s="200" t="s">
        <v>19</v>
      </c>
      <c r="S35" s="200" t="s">
        <v>19</v>
      </c>
      <c r="T35" s="200" t="s">
        <v>19</v>
      </c>
      <c r="U35" s="200">
        <v>119.1</v>
      </c>
      <c r="V35" s="200" t="s">
        <v>19</v>
      </c>
      <c r="W35" s="200" t="s">
        <v>19</v>
      </c>
      <c r="X35" s="200" t="s">
        <v>19</v>
      </c>
      <c r="Y35" s="200" t="s">
        <v>19</v>
      </c>
      <c r="Z35" s="200" t="s">
        <v>19</v>
      </c>
      <c r="AA35" s="200" t="s">
        <v>19</v>
      </c>
      <c r="AB35" s="200">
        <v>0.4</v>
      </c>
      <c r="AC35" s="200" t="s">
        <v>19</v>
      </c>
      <c r="AD35" s="200" t="s">
        <v>19</v>
      </c>
      <c r="AE35" s="200" t="s">
        <v>19</v>
      </c>
      <c r="AF35" s="200" t="s">
        <v>19</v>
      </c>
      <c r="AG35" s="200" t="s">
        <v>19</v>
      </c>
      <c r="AH35" s="200" t="s">
        <v>19</v>
      </c>
      <c r="AI35" s="200" t="s">
        <v>19</v>
      </c>
      <c r="AJ35" s="200" t="s">
        <v>19</v>
      </c>
      <c r="AK35" s="200" t="s">
        <v>19</v>
      </c>
      <c r="AL35" s="200" t="s">
        <v>19</v>
      </c>
      <c r="AM35" s="200">
        <v>10.1</v>
      </c>
      <c r="AN35" s="200">
        <v>119.1</v>
      </c>
      <c r="AO35" s="200" t="s">
        <v>19</v>
      </c>
      <c r="AP35" s="200" t="s">
        <v>19</v>
      </c>
      <c r="AQ35" s="200" t="s">
        <v>19</v>
      </c>
      <c r="AR35" s="200">
        <v>0</v>
      </c>
      <c r="AS35" s="200">
        <v>0</v>
      </c>
      <c r="AT35" s="200">
        <v>0</v>
      </c>
      <c r="AU35" s="200" t="s">
        <v>19</v>
      </c>
      <c r="AV35" s="200" t="s">
        <v>19</v>
      </c>
      <c r="AW35" s="200">
        <v>1.24788708586883</v>
      </c>
      <c r="AX35" s="200">
        <v>29.341781866724752</v>
      </c>
      <c r="AY35" s="200">
        <v>133.95572630005478</v>
      </c>
      <c r="AZ35" s="200">
        <v>2.5982291393240504</v>
      </c>
      <c r="BA35" s="200">
        <v>17.326142675376964</v>
      </c>
      <c r="BB35" s="200">
        <v>17.326142675376964</v>
      </c>
      <c r="BC35" s="200">
        <v>11.381666774000607</v>
      </c>
      <c r="BD35" s="200">
        <v>1183.6726674719589</v>
      </c>
    </row>
    <row r="36" spans="1:56" x14ac:dyDescent="0.4">
      <c r="A36" s="199" t="s">
        <v>290</v>
      </c>
      <c r="B36" s="199" t="s">
        <v>289</v>
      </c>
      <c r="C36" s="199" t="s">
        <v>245</v>
      </c>
      <c r="D36" s="200">
        <v>28.632999999999999</v>
      </c>
      <c r="E36" s="200">
        <v>10.852</v>
      </c>
      <c r="F36" s="200">
        <v>74.507000000000005</v>
      </c>
      <c r="G36" s="200">
        <v>5.0199999999999996</v>
      </c>
      <c r="H36" s="200">
        <v>0.19700000000000001</v>
      </c>
      <c r="I36" s="200">
        <v>0</v>
      </c>
      <c r="J36" s="200">
        <v>145.74699999999999</v>
      </c>
      <c r="K36" s="200">
        <v>71.793000000000006</v>
      </c>
      <c r="L36" s="200">
        <v>16.343</v>
      </c>
      <c r="M36" s="200">
        <v>0</v>
      </c>
      <c r="N36" s="200">
        <v>16.343</v>
      </c>
      <c r="O36" s="200" t="s">
        <v>19</v>
      </c>
      <c r="P36" s="200" t="s">
        <v>19</v>
      </c>
      <c r="Q36" s="200" t="s">
        <v>19</v>
      </c>
      <c r="R36" s="200" t="s">
        <v>19</v>
      </c>
      <c r="S36" s="200" t="s">
        <v>19</v>
      </c>
      <c r="T36" s="200" t="s">
        <v>19</v>
      </c>
      <c r="U36" s="200">
        <v>129.404</v>
      </c>
      <c r="V36" s="200" t="s">
        <v>19</v>
      </c>
      <c r="W36" s="200" t="s">
        <v>19</v>
      </c>
      <c r="X36" s="200" t="s">
        <v>19</v>
      </c>
      <c r="Y36" s="200" t="s">
        <v>19</v>
      </c>
      <c r="Z36" s="200" t="s">
        <v>19</v>
      </c>
      <c r="AA36" s="200" t="s">
        <v>19</v>
      </c>
      <c r="AB36" s="200">
        <v>0.52500000000000002</v>
      </c>
      <c r="AC36" s="200" t="s">
        <v>19</v>
      </c>
      <c r="AD36" s="200" t="s">
        <v>19</v>
      </c>
      <c r="AE36" s="200" t="s">
        <v>19</v>
      </c>
      <c r="AF36" s="200" t="s">
        <v>19</v>
      </c>
      <c r="AG36" s="200" t="s">
        <v>19</v>
      </c>
      <c r="AH36" s="200" t="s">
        <v>19</v>
      </c>
      <c r="AI36" s="200" t="s">
        <v>19</v>
      </c>
      <c r="AJ36" s="200" t="s">
        <v>19</v>
      </c>
      <c r="AK36" s="200" t="s">
        <v>19</v>
      </c>
      <c r="AL36" s="200" t="s">
        <v>19</v>
      </c>
      <c r="AM36" s="200">
        <v>9.67</v>
      </c>
      <c r="AN36" s="200">
        <v>129.404</v>
      </c>
      <c r="AO36" s="200" t="s">
        <v>19</v>
      </c>
      <c r="AP36" s="200" t="s">
        <v>19</v>
      </c>
      <c r="AQ36" s="200" t="s">
        <v>19</v>
      </c>
      <c r="AR36" s="200">
        <v>0</v>
      </c>
      <c r="AS36" s="200">
        <v>0</v>
      </c>
      <c r="AT36" s="200">
        <v>0</v>
      </c>
      <c r="AU36" s="200" t="s">
        <v>19</v>
      </c>
      <c r="AV36" s="200" t="s">
        <v>19</v>
      </c>
      <c r="AW36" s="200">
        <v>1.2338096431854266</v>
      </c>
      <c r="AX36" s="200">
        <v>29.767480764103812</v>
      </c>
      <c r="AY36" s="200">
        <v>131.21419340439184</v>
      </c>
      <c r="AZ36" s="200">
        <v>2.6261873373078362</v>
      </c>
      <c r="BA36" s="200">
        <v>17.339598574106692</v>
      </c>
      <c r="BB36" s="200">
        <v>17.339598574106692</v>
      </c>
      <c r="BC36" s="200">
        <v>11.381666774000607</v>
      </c>
      <c r="BD36" s="200">
        <v>1223.2874201221061</v>
      </c>
    </row>
    <row r="37" spans="1:56" x14ac:dyDescent="0.4">
      <c r="A37" s="199" t="s">
        <v>291</v>
      </c>
      <c r="B37" s="199" t="s">
        <v>289</v>
      </c>
      <c r="C37" s="199" t="s">
        <v>247</v>
      </c>
      <c r="D37" s="200">
        <v>28.749821587395296</v>
      </c>
      <c r="E37" s="200">
        <v>11.126874997576611</v>
      </c>
      <c r="F37" s="200">
        <v>60.020538136595206</v>
      </c>
      <c r="G37" s="200">
        <v>4.7256535440688765</v>
      </c>
      <c r="H37" s="200" t="s">
        <v>19</v>
      </c>
      <c r="I37" s="200">
        <v>0</v>
      </c>
      <c r="J37" s="200">
        <v>120.30515406956067</v>
      </c>
      <c r="K37" s="200">
        <v>67.104893200000006</v>
      </c>
      <c r="L37" s="200">
        <v>6.2440696475368007</v>
      </c>
      <c r="M37" s="200" t="s">
        <v>19</v>
      </c>
      <c r="N37" s="200" t="s">
        <v>19</v>
      </c>
      <c r="O37" s="200" t="s">
        <v>19</v>
      </c>
      <c r="P37" s="200" t="s">
        <v>19</v>
      </c>
      <c r="Q37" s="200" t="s">
        <v>19</v>
      </c>
      <c r="R37" s="200" t="s">
        <v>19</v>
      </c>
      <c r="S37" s="200">
        <v>135.73599999999999</v>
      </c>
      <c r="T37" s="200">
        <v>52.99</v>
      </c>
      <c r="U37" s="200">
        <v>114.06108442202387</v>
      </c>
      <c r="V37" s="200">
        <v>45.009</v>
      </c>
      <c r="W37" s="200">
        <v>25.068000000000001</v>
      </c>
      <c r="X37" s="200">
        <v>25.12</v>
      </c>
      <c r="Y37" s="200">
        <v>16.728999999999999</v>
      </c>
      <c r="Z37" s="200">
        <v>1714.54</v>
      </c>
      <c r="AA37" s="200">
        <v>1098.587</v>
      </c>
      <c r="AB37" s="200" t="s">
        <v>19</v>
      </c>
      <c r="AC37" s="200" t="s">
        <v>19</v>
      </c>
      <c r="AD37" s="200" t="s">
        <v>19</v>
      </c>
      <c r="AE37" s="200" t="s">
        <v>19</v>
      </c>
      <c r="AF37" s="200" t="s">
        <v>19</v>
      </c>
      <c r="AG37" s="200" t="s">
        <v>19</v>
      </c>
      <c r="AH37" s="200" t="s">
        <v>19</v>
      </c>
      <c r="AI37" s="200" t="s">
        <v>19</v>
      </c>
      <c r="AJ37" s="200" t="s">
        <v>19</v>
      </c>
      <c r="AK37" s="200" t="s">
        <v>19</v>
      </c>
      <c r="AL37" s="200" t="s">
        <v>19</v>
      </c>
      <c r="AM37" s="200">
        <v>9.4381961563878729</v>
      </c>
      <c r="AN37" s="200">
        <v>114.06108442202387</v>
      </c>
      <c r="AO37" s="200" t="s">
        <v>19</v>
      </c>
      <c r="AP37" s="200" t="s">
        <v>19</v>
      </c>
      <c r="AQ37" s="200" t="s">
        <v>19</v>
      </c>
      <c r="AR37" s="200" t="s">
        <v>19</v>
      </c>
      <c r="AS37" s="200">
        <v>-4.9335533487210199</v>
      </c>
      <c r="AT37" s="200">
        <v>0.768722019404672</v>
      </c>
      <c r="AU37" s="200" t="s">
        <v>19</v>
      </c>
      <c r="AV37" s="200" t="s">
        <v>19</v>
      </c>
      <c r="AW37" s="200">
        <v>1.2283693843594008</v>
      </c>
      <c r="AX37" s="200">
        <v>29.798683979464229</v>
      </c>
      <c r="AY37" s="200">
        <v>131.20697558921617</v>
      </c>
      <c r="AZ37" s="200">
        <v>2.6036455029395378</v>
      </c>
      <c r="BA37" s="200">
        <v>17.354454388349666</v>
      </c>
      <c r="BB37" s="200">
        <v>17.354454388349666</v>
      </c>
      <c r="BC37" s="200">
        <v>11.381666774000607</v>
      </c>
      <c r="BD37" s="200">
        <v>1174.1260000000002</v>
      </c>
    </row>
    <row r="38" spans="1:56" x14ac:dyDescent="0.4">
      <c r="A38" s="199" t="s">
        <v>292</v>
      </c>
      <c r="B38" s="199" t="s">
        <v>289</v>
      </c>
      <c r="C38" s="199" t="s">
        <v>249</v>
      </c>
      <c r="D38" s="200">
        <v>29.185823983015275</v>
      </c>
      <c r="E38" s="200">
        <v>12.124423259567124</v>
      </c>
      <c r="F38" s="200">
        <v>51.379321039999965</v>
      </c>
      <c r="G38" s="200">
        <v>4.8556139836633152</v>
      </c>
      <c r="H38" s="200" t="s">
        <v>19</v>
      </c>
      <c r="I38" s="200">
        <v>0</v>
      </c>
      <c r="J38" s="200">
        <v>114.45122808650557</v>
      </c>
      <c r="K38" s="200">
        <v>63.940555809999999</v>
      </c>
      <c r="L38" s="200" t="s">
        <v>19</v>
      </c>
      <c r="M38" s="200" t="s">
        <v>19</v>
      </c>
      <c r="N38" s="200" t="s">
        <v>19</v>
      </c>
      <c r="O38" s="200" t="s">
        <v>19</v>
      </c>
      <c r="P38" s="200" t="s">
        <v>19</v>
      </c>
      <c r="Q38" s="200" t="s">
        <v>19</v>
      </c>
      <c r="R38" s="200" t="s">
        <v>19</v>
      </c>
      <c r="S38" s="200">
        <v>131.286</v>
      </c>
      <c r="T38" s="200">
        <v>60.997</v>
      </c>
      <c r="U38" s="200">
        <v>107.52738137342457</v>
      </c>
      <c r="V38" s="200">
        <v>44.616999999999997</v>
      </c>
      <c r="W38" s="200">
        <v>25.995999999999999</v>
      </c>
      <c r="X38" s="200">
        <v>24.681999999999999</v>
      </c>
      <c r="Y38" s="200">
        <v>44.369</v>
      </c>
      <c r="Z38" s="200">
        <v>1688.94</v>
      </c>
      <c r="AA38" s="200">
        <v>1143.348</v>
      </c>
      <c r="AB38" s="200" t="s">
        <v>19</v>
      </c>
      <c r="AC38" s="200" t="s">
        <v>19</v>
      </c>
      <c r="AD38" s="200" t="s">
        <v>19</v>
      </c>
      <c r="AE38" s="200" t="s">
        <v>19</v>
      </c>
      <c r="AF38" s="200" t="s">
        <v>19</v>
      </c>
      <c r="AG38" s="200" t="s">
        <v>19</v>
      </c>
      <c r="AH38" s="200" t="s">
        <v>19</v>
      </c>
      <c r="AI38" s="200" t="s">
        <v>19</v>
      </c>
      <c r="AJ38" s="200" t="s">
        <v>19</v>
      </c>
      <c r="AK38" s="200" t="s">
        <v>19</v>
      </c>
      <c r="AL38" s="200" t="s">
        <v>19</v>
      </c>
      <c r="AM38" s="200">
        <v>9.9821991071788965</v>
      </c>
      <c r="AN38" s="200">
        <v>107.52738137342457</v>
      </c>
      <c r="AO38" s="200" t="s">
        <v>19</v>
      </c>
      <c r="AP38" s="200" t="s">
        <v>19</v>
      </c>
      <c r="AQ38" s="200">
        <v>1.8594345269694523</v>
      </c>
      <c r="AR38" s="200">
        <v>5.0644121861115385</v>
      </c>
      <c r="AS38" s="200">
        <v>-5.1989999999999998</v>
      </c>
      <c r="AT38" s="200">
        <v>0.97399999999999998</v>
      </c>
      <c r="AU38" s="200" t="s">
        <v>19</v>
      </c>
      <c r="AV38" s="200" t="s">
        <v>19</v>
      </c>
      <c r="AW38" s="200">
        <v>1.2117357406647515</v>
      </c>
      <c r="AX38" s="200">
        <v>29.635745060299016</v>
      </c>
      <c r="AY38" s="200">
        <v>132.14626965400015</v>
      </c>
      <c r="AZ38" s="200">
        <v>2.4778286435419785</v>
      </c>
      <c r="BA38" s="200">
        <v>17.357532788456528</v>
      </c>
      <c r="BB38" s="200">
        <v>17.031652661195317</v>
      </c>
      <c r="BC38" s="200">
        <v>11.381666774000607</v>
      </c>
      <c r="BD38" s="200">
        <v>1183.5219999999999</v>
      </c>
    </row>
    <row r="39" spans="1:56" x14ac:dyDescent="0.4">
      <c r="A39" s="199" t="s">
        <v>293</v>
      </c>
      <c r="B39" s="199" t="s">
        <v>289</v>
      </c>
      <c r="C39" s="199" t="s">
        <v>251</v>
      </c>
      <c r="D39" s="200">
        <v>24.6381552700174</v>
      </c>
      <c r="E39" s="200">
        <v>11.505537032532899</v>
      </c>
      <c r="F39" s="200">
        <v>50.390275860000003</v>
      </c>
      <c r="G39" s="200">
        <v>3.9877238174496998</v>
      </c>
      <c r="H39" s="200" t="s">
        <v>19</v>
      </c>
      <c r="I39" s="200">
        <v>0</v>
      </c>
      <c r="J39" s="200">
        <v>113.62053081025999</v>
      </c>
      <c r="K39" s="200">
        <v>67.973559929999993</v>
      </c>
      <c r="L39" s="200" t="s">
        <v>19</v>
      </c>
      <c r="M39" s="200" t="s">
        <v>19</v>
      </c>
      <c r="N39" s="200" t="s">
        <v>19</v>
      </c>
      <c r="O39" s="200">
        <v>3.0897886400000001</v>
      </c>
      <c r="P39" s="200">
        <v>2.3636279</v>
      </c>
      <c r="Q39" s="200">
        <v>1.39089448</v>
      </c>
      <c r="R39" s="200">
        <v>0.60448533999999998</v>
      </c>
      <c r="S39" s="200">
        <v>143.506</v>
      </c>
      <c r="T39" s="200">
        <v>72.435000000000002</v>
      </c>
      <c r="U39" s="200">
        <v>106.17173445026</v>
      </c>
      <c r="V39" s="200">
        <v>44.146000000000001</v>
      </c>
      <c r="W39" s="200">
        <v>27.297999999999998</v>
      </c>
      <c r="X39" s="200">
        <v>24.279</v>
      </c>
      <c r="Y39" s="200">
        <v>49.72</v>
      </c>
      <c r="Z39" s="200">
        <v>1642.92</v>
      </c>
      <c r="AA39" s="200">
        <v>1186.98</v>
      </c>
      <c r="AB39" s="200" t="s">
        <v>19</v>
      </c>
      <c r="AC39" s="200" t="s">
        <v>19</v>
      </c>
      <c r="AD39" s="200" t="s">
        <v>19</v>
      </c>
      <c r="AE39" s="200" t="s">
        <v>19</v>
      </c>
      <c r="AF39" s="200" t="s">
        <v>19</v>
      </c>
      <c r="AG39" s="200" t="s">
        <v>19</v>
      </c>
      <c r="AH39" s="200" t="s">
        <v>19</v>
      </c>
      <c r="AI39" s="200" t="s">
        <v>19</v>
      </c>
      <c r="AJ39" s="200" t="s">
        <v>19</v>
      </c>
      <c r="AK39" s="200" t="s">
        <v>19</v>
      </c>
      <c r="AL39" s="200" t="s">
        <v>19</v>
      </c>
      <c r="AM39" s="200">
        <v>15.6500424702598</v>
      </c>
      <c r="AN39" s="200">
        <v>106.17173445026</v>
      </c>
      <c r="AO39" s="200" t="s">
        <v>19</v>
      </c>
      <c r="AP39" s="200" t="s">
        <v>19</v>
      </c>
      <c r="AQ39" s="200">
        <v>1.9953798199999999</v>
      </c>
      <c r="AR39" s="200">
        <v>5.4534165400000001</v>
      </c>
      <c r="AS39" s="200">
        <v>-4.7350000000000003</v>
      </c>
      <c r="AT39" s="200">
        <v>0.55900000000000005</v>
      </c>
      <c r="AU39" s="200">
        <v>6.22139943</v>
      </c>
      <c r="AV39" s="200" t="s">
        <v>19</v>
      </c>
      <c r="AW39" s="200">
        <v>1.1806332960179113</v>
      </c>
      <c r="AX39" s="200">
        <v>29.621920355259768</v>
      </c>
      <c r="AY39" s="200">
        <v>132.47978488957457</v>
      </c>
      <c r="AZ39" s="200">
        <v>2.4942925205731288</v>
      </c>
      <c r="BA39" s="200">
        <v>17.359256797645934</v>
      </c>
      <c r="BB39" s="200">
        <v>16.707274053633306</v>
      </c>
      <c r="BC39" s="200">
        <v>11.720084943512827</v>
      </c>
      <c r="BD39" s="200">
        <v>1204.021</v>
      </c>
    </row>
    <row r="40" spans="1:56" x14ac:dyDescent="0.4">
      <c r="A40" s="199" t="s">
        <v>294</v>
      </c>
      <c r="B40" s="199" t="s">
        <v>289</v>
      </c>
      <c r="C40" s="199" t="s">
        <v>253</v>
      </c>
      <c r="D40" s="200">
        <v>24.2377963513506</v>
      </c>
      <c r="E40" s="200">
        <v>13.112257717048101</v>
      </c>
      <c r="F40" s="200">
        <v>44.33047835</v>
      </c>
      <c r="G40" s="200">
        <v>4.2145957703132897</v>
      </c>
      <c r="H40" s="200" t="s">
        <v>19</v>
      </c>
      <c r="I40" s="200">
        <v>0</v>
      </c>
      <c r="J40" s="200">
        <v>110.937110907781</v>
      </c>
      <c r="K40" s="200">
        <v>66.580319879999905</v>
      </c>
      <c r="L40" s="200" t="s">
        <v>19</v>
      </c>
      <c r="M40" s="200" t="s">
        <v>19</v>
      </c>
      <c r="N40" s="200" t="s">
        <v>19</v>
      </c>
      <c r="O40" s="200">
        <v>1.36945319</v>
      </c>
      <c r="P40" s="200">
        <v>3.41793382</v>
      </c>
      <c r="Q40" s="200">
        <v>0.86474960000000001</v>
      </c>
      <c r="R40" s="200">
        <v>0.83217574000000005</v>
      </c>
      <c r="S40" s="200">
        <v>141.506</v>
      </c>
      <c r="T40" s="200">
        <v>78.021000000000001</v>
      </c>
      <c r="U40" s="200">
        <v>104.45279855778099</v>
      </c>
      <c r="V40" s="200">
        <v>43.432000000000002</v>
      </c>
      <c r="W40" s="200">
        <v>28.204999999999998</v>
      </c>
      <c r="X40" s="200">
        <v>23.867999999999999</v>
      </c>
      <c r="Y40" s="200">
        <v>50.744</v>
      </c>
      <c r="Z40" s="200">
        <v>1612.8019999999999</v>
      </c>
      <c r="AA40" s="200">
        <v>1238.6110000000001</v>
      </c>
      <c r="AB40" s="200" t="s">
        <v>19</v>
      </c>
      <c r="AC40" s="200" t="s">
        <v>19</v>
      </c>
      <c r="AD40" s="200" t="s">
        <v>19</v>
      </c>
      <c r="AE40" s="200" t="s">
        <v>19</v>
      </c>
      <c r="AF40" s="200" t="s">
        <v>19</v>
      </c>
      <c r="AG40" s="200" t="s">
        <v>19</v>
      </c>
      <c r="AH40" s="200" t="s">
        <v>19</v>
      </c>
      <c r="AI40" s="200" t="s">
        <v>19</v>
      </c>
      <c r="AJ40" s="200" t="s">
        <v>19</v>
      </c>
      <c r="AK40" s="200" t="s">
        <v>19</v>
      </c>
      <c r="AL40" s="200" t="s">
        <v>19</v>
      </c>
      <c r="AM40" s="200">
        <v>18.557670369068799</v>
      </c>
      <c r="AN40" s="200">
        <v>104.45279855778099</v>
      </c>
      <c r="AO40" s="200" t="s">
        <v>19</v>
      </c>
      <c r="AP40" s="200" t="s">
        <v>19</v>
      </c>
      <c r="AQ40" s="200">
        <v>1.6969253399999999</v>
      </c>
      <c r="AR40" s="200">
        <v>4.7873870099999998</v>
      </c>
      <c r="AS40" s="200">
        <v>-4.7380000000000004</v>
      </c>
      <c r="AT40" s="200">
        <v>0.39600000000000002</v>
      </c>
      <c r="AU40" s="200">
        <v>4.85847183</v>
      </c>
      <c r="AV40" s="200" t="s">
        <v>19</v>
      </c>
      <c r="AW40" s="200">
        <v>1.1560444722831191</v>
      </c>
      <c r="AX40" s="200">
        <v>29.092225449533245</v>
      </c>
      <c r="AY40" s="200">
        <v>132.24645442806124</v>
      </c>
      <c r="AZ40" s="200">
        <v>2.5325129822233268</v>
      </c>
      <c r="BA40" s="200">
        <v>17.359256797645934</v>
      </c>
      <c r="BB40" s="200">
        <v>16.381282681626992</v>
      </c>
      <c r="BC40" s="200">
        <v>11.994042016879627</v>
      </c>
      <c r="BD40" s="200">
        <v>1273.2584999999999</v>
      </c>
    </row>
    <row r="41" spans="1:56" x14ac:dyDescent="0.4">
      <c r="A41" s="199" t="s">
        <v>295</v>
      </c>
      <c r="B41" s="199" t="s">
        <v>289</v>
      </c>
      <c r="C41" s="199" t="s">
        <v>255</v>
      </c>
      <c r="D41" s="200">
        <v>22.9940786337779</v>
      </c>
      <c r="E41" s="200">
        <v>12.4904340761538</v>
      </c>
      <c r="F41" s="200">
        <v>64.367952000000002</v>
      </c>
      <c r="G41" s="200">
        <v>4.15965484154294</v>
      </c>
      <c r="H41" s="200" t="s">
        <v>19</v>
      </c>
      <c r="I41" s="200">
        <v>0</v>
      </c>
      <c r="J41" s="200">
        <v>126.016428735186</v>
      </c>
      <c r="K41" s="200">
        <v>51.703847240000002</v>
      </c>
      <c r="L41" s="200" t="s">
        <v>19</v>
      </c>
      <c r="M41" s="200" t="s">
        <v>19</v>
      </c>
      <c r="N41" s="200" t="s">
        <v>19</v>
      </c>
      <c r="O41" s="200">
        <v>1.18332192</v>
      </c>
      <c r="P41" s="200">
        <v>4.3094886360000002</v>
      </c>
      <c r="Q41" s="200">
        <v>0.63516265999999999</v>
      </c>
      <c r="R41" s="200">
        <v>1.2892680599999999</v>
      </c>
      <c r="S41" s="200">
        <v>139.40299999999999</v>
      </c>
      <c r="T41" s="200">
        <v>82.951999999999998</v>
      </c>
      <c r="U41" s="200">
        <v>118.599187459186</v>
      </c>
      <c r="V41" s="200">
        <v>43.069000000000003</v>
      </c>
      <c r="W41" s="200">
        <v>29.262</v>
      </c>
      <c r="X41" s="200">
        <v>23.372</v>
      </c>
      <c r="Y41" s="200">
        <v>52.012</v>
      </c>
      <c r="Z41" s="200">
        <v>1584.787</v>
      </c>
      <c r="AA41" s="200">
        <v>1297.576</v>
      </c>
      <c r="AB41" s="200" t="s">
        <v>19</v>
      </c>
      <c r="AC41" s="200" t="s">
        <v>19</v>
      </c>
      <c r="AD41" s="200" t="s">
        <v>19</v>
      </c>
      <c r="AE41" s="200" t="s">
        <v>19</v>
      </c>
      <c r="AF41" s="200" t="s">
        <v>19</v>
      </c>
      <c r="AG41" s="200" t="s">
        <v>19</v>
      </c>
      <c r="AH41" s="200" t="s">
        <v>19</v>
      </c>
      <c r="AI41" s="200" t="s">
        <v>19</v>
      </c>
      <c r="AJ41" s="200" t="s">
        <v>19</v>
      </c>
      <c r="AK41" s="200" t="s">
        <v>19</v>
      </c>
      <c r="AL41" s="200" t="s">
        <v>19</v>
      </c>
      <c r="AM41" s="200">
        <v>14.5870679077111</v>
      </c>
      <c r="AN41" s="200">
        <v>118.599187459186</v>
      </c>
      <c r="AO41" s="200" t="s">
        <v>19</v>
      </c>
      <c r="AP41" s="200" t="s">
        <v>19</v>
      </c>
      <c r="AQ41" s="200">
        <v>1.9244307199999999</v>
      </c>
      <c r="AR41" s="200">
        <v>5.4928105560000002</v>
      </c>
      <c r="AS41" s="200">
        <v>-4.5430000000000001</v>
      </c>
      <c r="AT41" s="200">
        <v>0.33400000000000002</v>
      </c>
      <c r="AU41" s="200">
        <v>2.8387721099999998</v>
      </c>
      <c r="AV41" s="200" t="s">
        <v>19</v>
      </c>
      <c r="AW41" s="200">
        <v>1.1367310801447381</v>
      </c>
      <c r="AX41" s="200">
        <v>28.71952182376468</v>
      </c>
      <c r="AY41" s="200">
        <v>131.92480358388252</v>
      </c>
      <c r="AZ41" s="200">
        <v>2.5902368697150786</v>
      </c>
      <c r="BA41" s="200">
        <v>16.056939658260902</v>
      </c>
      <c r="BB41" s="200">
        <v>16.056939658260902</v>
      </c>
      <c r="BC41" s="200">
        <v>11.115211941720034</v>
      </c>
      <c r="BD41" s="200">
        <v>1307.9605000000001</v>
      </c>
    </row>
    <row r="42" spans="1:56" x14ac:dyDescent="0.4">
      <c r="A42" s="199" t="s">
        <v>296</v>
      </c>
      <c r="B42" s="199" t="s">
        <v>289</v>
      </c>
      <c r="C42" s="199" t="s">
        <v>257</v>
      </c>
      <c r="D42" s="200">
        <v>21.225043132149999</v>
      </c>
      <c r="E42" s="200">
        <v>12.7138937422115</v>
      </c>
      <c r="F42" s="200">
        <v>47.525266860000002</v>
      </c>
      <c r="G42" s="200">
        <v>3.4158665199566198</v>
      </c>
      <c r="H42" s="200">
        <v>0</v>
      </c>
      <c r="I42" s="200">
        <v>0</v>
      </c>
      <c r="J42" s="200" t="s">
        <v>19</v>
      </c>
      <c r="K42" s="200">
        <v>36.992847580000003</v>
      </c>
      <c r="L42" s="200" t="s">
        <v>19</v>
      </c>
      <c r="M42" s="200" t="s">
        <v>19</v>
      </c>
      <c r="N42" s="200" t="s">
        <v>19</v>
      </c>
      <c r="O42" s="200" t="s">
        <v>19</v>
      </c>
      <c r="P42" s="200" t="s">
        <v>19</v>
      </c>
      <c r="Q42" s="200" t="s">
        <v>19</v>
      </c>
      <c r="R42" s="200" t="s">
        <v>19</v>
      </c>
      <c r="S42" s="200" t="s">
        <v>19</v>
      </c>
      <c r="T42" s="200" t="s">
        <v>19</v>
      </c>
      <c r="U42" s="200" t="s">
        <v>19</v>
      </c>
      <c r="V42" s="200">
        <v>43.293999999999997</v>
      </c>
      <c r="W42" s="200">
        <v>30.393999999999998</v>
      </c>
      <c r="X42" s="200">
        <v>23.082000000000001</v>
      </c>
      <c r="Y42" s="200">
        <v>54.981999999999999</v>
      </c>
      <c r="Z42" s="200">
        <v>1585.308</v>
      </c>
      <c r="AA42" s="200">
        <v>1349.1120000000001</v>
      </c>
      <c r="AB42" s="200" t="s">
        <v>19</v>
      </c>
      <c r="AC42" s="200">
        <v>107.73001769058401</v>
      </c>
      <c r="AD42" s="200">
        <v>0.36461216000000002</v>
      </c>
      <c r="AE42" s="200">
        <v>0</v>
      </c>
      <c r="AF42" s="200">
        <v>4.2100122200000003</v>
      </c>
      <c r="AG42" s="200">
        <v>0.98772287000000003</v>
      </c>
      <c r="AH42" s="200">
        <v>3.411</v>
      </c>
      <c r="AI42" s="200">
        <v>5.6280000000000001</v>
      </c>
      <c r="AJ42" s="200">
        <v>1.6193023717158202E-2</v>
      </c>
      <c r="AK42" s="200">
        <v>0.101000341685933</v>
      </c>
      <c r="AL42" s="200">
        <v>3.88166462528834</v>
      </c>
      <c r="AM42" s="200">
        <v>13.4059355609776</v>
      </c>
      <c r="AN42" s="200" t="s">
        <v>19</v>
      </c>
      <c r="AO42" s="200">
        <v>0.79121437427059904</v>
      </c>
      <c r="AP42" s="200">
        <v>3.20764361642083</v>
      </c>
      <c r="AQ42" s="200" t="s">
        <v>19</v>
      </c>
      <c r="AR42" s="200" t="s">
        <v>19</v>
      </c>
      <c r="AS42" s="200" t="s">
        <v>19</v>
      </c>
      <c r="AT42" s="200" t="s">
        <v>19</v>
      </c>
      <c r="AU42" s="200" t="s">
        <v>19</v>
      </c>
      <c r="AV42" s="200" t="s">
        <v>19</v>
      </c>
      <c r="AW42" s="200">
        <v>1.1277018254028868</v>
      </c>
      <c r="AX42" s="200">
        <v>28.514017844723174</v>
      </c>
      <c r="AY42" s="200">
        <v>131.5012729695132</v>
      </c>
      <c r="AZ42" s="200">
        <v>2.6476802531921391</v>
      </c>
      <c r="BA42" s="200">
        <v>16.056939658260902</v>
      </c>
      <c r="BB42" s="200">
        <v>16.056939658260902</v>
      </c>
      <c r="BC42" s="200">
        <v>11.115211941720034</v>
      </c>
      <c r="BD42" s="200">
        <v>1312.8860231900001</v>
      </c>
    </row>
    <row r="43" spans="1:56" x14ac:dyDescent="0.4">
      <c r="A43" s="199" t="s">
        <v>297</v>
      </c>
      <c r="B43" s="199" t="s">
        <v>289</v>
      </c>
      <c r="C43" s="199" t="s">
        <v>259</v>
      </c>
      <c r="D43" s="200">
        <v>22.093947961536401</v>
      </c>
      <c r="E43" s="200">
        <v>15.9268703936735</v>
      </c>
      <c r="F43" s="200">
        <v>42.97173712</v>
      </c>
      <c r="G43" s="200">
        <v>2.6053517127100001</v>
      </c>
      <c r="H43" s="200">
        <v>0</v>
      </c>
      <c r="I43" s="200">
        <v>0</v>
      </c>
      <c r="J43" s="200" t="s">
        <v>19</v>
      </c>
      <c r="K43" s="200">
        <v>37.183368880000003</v>
      </c>
      <c r="L43" s="200" t="s">
        <v>19</v>
      </c>
      <c r="M43" s="200" t="s">
        <v>19</v>
      </c>
      <c r="N43" s="200" t="s">
        <v>19</v>
      </c>
      <c r="O43" s="200" t="s">
        <v>19</v>
      </c>
      <c r="P43" s="200" t="s">
        <v>19</v>
      </c>
      <c r="Q43" s="200" t="s">
        <v>19</v>
      </c>
      <c r="R43" s="200" t="s">
        <v>19</v>
      </c>
      <c r="S43" s="200" t="s">
        <v>19</v>
      </c>
      <c r="T43" s="200" t="s">
        <v>19</v>
      </c>
      <c r="U43" s="200" t="s">
        <v>19</v>
      </c>
      <c r="V43" s="200">
        <v>43.362000000000002</v>
      </c>
      <c r="W43" s="200">
        <v>31.856000000000002</v>
      </c>
      <c r="X43" s="200">
        <v>23.111000000000001</v>
      </c>
      <c r="Y43" s="200">
        <v>57.494999999999997</v>
      </c>
      <c r="Z43" s="200">
        <v>1596.0429999999999</v>
      </c>
      <c r="AA43" s="200">
        <v>1412.5820000000001</v>
      </c>
      <c r="AB43" s="200" t="s">
        <v>19</v>
      </c>
      <c r="AC43" s="200">
        <v>106.06611774743099</v>
      </c>
      <c r="AD43" s="200">
        <v>0.16797824</v>
      </c>
      <c r="AE43" s="200">
        <v>0</v>
      </c>
      <c r="AF43" s="200">
        <v>4.97558392</v>
      </c>
      <c r="AG43" s="200">
        <v>1.7377764499999999</v>
      </c>
      <c r="AH43" s="200">
        <v>2.5659999999999998</v>
      </c>
      <c r="AI43" s="200">
        <v>4.9950000000000001</v>
      </c>
      <c r="AJ43" s="200">
        <v>1.3337601249999999E-2</v>
      </c>
      <c r="AK43" s="200">
        <v>0.46252360715229801</v>
      </c>
      <c r="AL43" s="200">
        <v>2.9701454492789501</v>
      </c>
      <c r="AM43" s="200">
        <v>12.616726500232399</v>
      </c>
      <c r="AN43" s="200" t="s">
        <v>19</v>
      </c>
      <c r="AO43" s="200">
        <v>0.63595693483075999</v>
      </c>
      <c r="AP43" s="200">
        <v>2.8100497228504899</v>
      </c>
      <c r="AQ43" s="200" t="s">
        <v>19</v>
      </c>
      <c r="AR43" s="200" t="s">
        <v>19</v>
      </c>
      <c r="AS43" s="200" t="s">
        <v>19</v>
      </c>
      <c r="AT43" s="200" t="s">
        <v>19</v>
      </c>
      <c r="AU43" s="200" t="s">
        <v>19</v>
      </c>
      <c r="AV43" s="200" t="s">
        <v>19</v>
      </c>
      <c r="AW43" s="200">
        <v>1.0877412700751434</v>
      </c>
      <c r="AX43" s="200">
        <v>26.203064515276907</v>
      </c>
      <c r="AY43" s="200">
        <v>131.87215600657638</v>
      </c>
      <c r="AZ43" s="200">
        <v>2.6409800755340771</v>
      </c>
      <c r="BA43" s="200">
        <v>16.056939658260902</v>
      </c>
      <c r="BB43" s="200">
        <v>16.056939658260902</v>
      </c>
      <c r="BC43" s="200">
        <v>11.115211941720034</v>
      </c>
      <c r="BD43" s="200">
        <v>1309.2675076800001</v>
      </c>
    </row>
    <row r="44" spans="1:56" x14ac:dyDescent="0.4">
      <c r="A44" s="199" t="s">
        <v>298</v>
      </c>
      <c r="B44" s="199" t="s">
        <v>289</v>
      </c>
      <c r="C44" s="199" t="s">
        <v>261</v>
      </c>
      <c r="D44" s="200">
        <v>21.93069825313853</v>
      </c>
      <c r="E44" s="200">
        <v>13.289106113781459</v>
      </c>
      <c r="F44" s="200">
        <v>42.171679589999997</v>
      </c>
      <c r="G44" s="200">
        <v>3.3339525650399988</v>
      </c>
      <c r="H44" s="200">
        <v>0</v>
      </c>
      <c r="I44" s="200">
        <v>0</v>
      </c>
      <c r="J44" s="200" t="s">
        <v>19</v>
      </c>
      <c r="K44" s="200">
        <v>38.114439429999997</v>
      </c>
      <c r="L44" s="200" t="s">
        <v>19</v>
      </c>
      <c r="M44" s="200" t="s">
        <v>19</v>
      </c>
      <c r="N44" s="200" t="s">
        <v>19</v>
      </c>
      <c r="O44" s="200" t="s">
        <v>19</v>
      </c>
      <c r="P44" s="200" t="s">
        <v>19</v>
      </c>
      <c r="Q44" s="200" t="s">
        <v>19</v>
      </c>
      <c r="R44" s="200" t="s">
        <v>19</v>
      </c>
      <c r="S44" s="200" t="s">
        <v>19</v>
      </c>
      <c r="T44" s="200" t="s">
        <v>19</v>
      </c>
      <c r="U44" s="200" t="s">
        <v>19</v>
      </c>
      <c r="V44" s="200">
        <v>42.973999999999997</v>
      </c>
      <c r="W44" s="200">
        <v>32.741999999999997</v>
      </c>
      <c r="X44" s="200">
        <v>23.077000000000002</v>
      </c>
      <c r="Y44" s="200">
        <v>59.308</v>
      </c>
      <c r="Z44" s="200">
        <v>1575.223</v>
      </c>
      <c r="AA44" s="200">
        <v>1456.694</v>
      </c>
      <c r="AB44" s="200" t="s">
        <v>19</v>
      </c>
      <c r="AC44" s="200">
        <v>106.29297202472461</v>
      </c>
      <c r="AD44" s="200">
        <v>0.10541156</v>
      </c>
      <c r="AE44" s="200">
        <v>0</v>
      </c>
      <c r="AF44" s="200">
        <v>5.921455599999998</v>
      </c>
      <c r="AG44" s="200">
        <v>1.793606769999998</v>
      </c>
      <c r="AH44" s="200">
        <v>2.649</v>
      </c>
      <c r="AI44" s="200">
        <v>4.9509999999999996</v>
      </c>
      <c r="AJ44" s="200">
        <v>0</v>
      </c>
      <c r="AK44" s="200">
        <v>0.5368394985854934</v>
      </c>
      <c r="AL44" s="200">
        <v>2.5894457514270499</v>
      </c>
      <c r="AM44" s="200">
        <v>15.15761582133759</v>
      </c>
      <c r="AN44" s="200" t="s">
        <v>19</v>
      </c>
      <c r="AO44" s="200">
        <v>0.56620944251981475</v>
      </c>
      <c r="AP44" s="200">
        <v>2.560075807492729</v>
      </c>
      <c r="AQ44" s="200" t="s">
        <v>19</v>
      </c>
      <c r="AR44" s="200" t="s">
        <v>19</v>
      </c>
      <c r="AS44" s="200" t="s">
        <v>19</v>
      </c>
      <c r="AT44" s="200" t="s">
        <v>19</v>
      </c>
      <c r="AU44" s="200" t="s">
        <v>19</v>
      </c>
      <c r="AV44" s="200" t="s">
        <v>19</v>
      </c>
      <c r="AW44" s="200">
        <v>1</v>
      </c>
      <c r="AX44" s="200">
        <v>27.862851421425479</v>
      </c>
      <c r="AY44" s="200">
        <v>132.0697139600102</v>
      </c>
      <c r="AZ44" s="200">
        <v>2.6504397383431768</v>
      </c>
      <c r="BA44" s="200">
        <v>16.056939658260902</v>
      </c>
      <c r="BB44" s="200">
        <v>16.056939658260902</v>
      </c>
      <c r="BC44" s="200">
        <v>11.115211941720034</v>
      </c>
      <c r="BD44" s="200">
        <v>1293.3610101700001</v>
      </c>
    </row>
    <row r="45" spans="1:56" x14ac:dyDescent="0.4">
      <c r="A45" s="199" t="s">
        <v>299</v>
      </c>
      <c r="B45" s="199" t="s">
        <v>289</v>
      </c>
      <c r="C45" s="199" t="s">
        <v>263</v>
      </c>
      <c r="D45" s="200">
        <v>23.613967207404094</v>
      </c>
      <c r="E45" s="200">
        <v>13.768969894038195</v>
      </c>
      <c r="F45" s="200">
        <v>53.717739549999997</v>
      </c>
      <c r="G45" s="200">
        <v>3.7370279694187918</v>
      </c>
      <c r="H45" s="200">
        <v>0</v>
      </c>
      <c r="I45" s="200">
        <v>0</v>
      </c>
      <c r="J45" s="200" t="s">
        <v>19</v>
      </c>
      <c r="K45" s="200">
        <v>42.379354259999992</v>
      </c>
      <c r="L45" s="200" t="s">
        <v>19</v>
      </c>
      <c r="M45" s="200" t="s">
        <v>19</v>
      </c>
      <c r="N45" s="200" t="s">
        <v>19</v>
      </c>
      <c r="O45" s="200" t="s">
        <v>19</v>
      </c>
      <c r="P45" s="200" t="s">
        <v>19</v>
      </c>
      <c r="Q45" s="200" t="s">
        <v>19</v>
      </c>
      <c r="R45" s="200" t="s">
        <v>19</v>
      </c>
      <c r="S45" s="200" t="s">
        <v>19</v>
      </c>
      <c r="T45" s="200" t="s">
        <v>19</v>
      </c>
      <c r="U45" s="200" t="s">
        <v>19</v>
      </c>
      <c r="V45" s="200">
        <v>42.453000000000003</v>
      </c>
      <c r="W45" s="200">
        <v>33.881999999999998</v>
      </c>
      <c r="X45" s="200">
        <v>22.82</v>
      </c>
      <c r="Y45" s="200">
        <v>61.470999999999997</v>
      </c>
      <c r="Z45" s="200">
        <v>1565.325</v>
      </c>
      <c r="AA45" s="200">
        <v>1507.961</v>
      </c>
      <c r="AB45" s="200" t="s">
        <v>19</v>
      </c>
      <c r="AC45" s="200">
        <v>119.56894021111752</v>
      </c>
      <c r="AD45" s="200">
        <v>0</v>
      </c>
      <c r="AE45" s="200">
        <v>0</v>
      </c>
      <c r="AF45" s="200">
        <v>6.0552385900000001</v>
      </c>
      <c r="AG45" s="200">
        <v>1.6624035200000022</v>
      </c>
      <c r="AH45" s="200">
        <v>2.5030000000000001</v>
      </c>
      <c r="AI45" s="200">
        <v>3.9940000000000002</v>
      </c>
      <c r="AJ45" s="200">
        <v>0</v>
      </c>
      <c r="AK45" s="200">
        <v>0.47646577625537712</v>
      </c>
      <c r="AL45" s="200">
        <v>1.9251593054290179</v>
      </c>
      <c r="AM45" s="200">
        <v>15.088434174827423</v>
      </c>
      <c r="AN45" s="200" t="s">
        <v>19</v>
      </c>
      <c r="AO45" s="200">
        <v>0.24924501195465865</v>
      </c>
      <c r="AP45" s="200">
        <v>2.1523800697297362</v>
      </c>
      <c r="AQ45" s="200" t="s">
        <v>19</v>
      </c>
      <c r="AR45" s="200" t="s">
        <v>19</v>
      </c>
      <c r="AS45" s="200" t="s">
        <v>19</v>
      </c>
      <c r="AT45" s="200" t="s">
        <v>19</v>
      </c>
      <c r="AU45" s="200" t="s">
        <v>19</v>
      </c>
      <c r="AV45" s="200" t="s">
        <v>19</v>
      </c>
      <c r="AW45" s="200">
        <v>0.94744609856262829</v>
      </c>
      <c r="AX45" s="200">
        <v>27.738530424306788</v>
      </c>
      <c r="AY45" s="200">
        <v>132.00053417670495</v>
      </c>
      <c r="AZ45" s="200">
        <v>2.7152140999184828</v>
      </c>
      <c r="BA45" s="200">
        <v>16.056939658260902</v>
      </c>
      <c r="BB45" s="200">
        <v>16.056939658260902</v>
      </c>
      <c r="BC45" s="200">
        <v>11.115211941720034</v>
      </c>
      <c r="BD45" s="200">
        <v>1405.6371243600001</v>
      </c>
    </row>
    <row r="46" spans="1:56" x14ac:dyDescent="0.4">
      <c r="A46" s="199" t="s">
        <v>300</v>
      </c>
      <c r="B46" s="199" t="s">
        <v>301</v>
      </c>
      <c r="C46" s="199" t="s">
        <v>243</v>
      </c>
      <c r="D46" s="200">
        <v>15.9</v>
      </c>
      <c r="E46" s="200">
        <v>6</v>
      </c>
      <c r="F46" s="200">
        <v>28.2</v>
      </c>
      <c r="G46" s="200">
        <v>4.9000000000000004</v>
      </c>
      <c r="H46" s="200">
        <v>0.1</v>
      </c>
      <c r="I46" s="200">
        <v>0</v>
      </c>
      <c r="J46" s="200">
        <v>81.199999999999974</v>
      </c>
      <c r="K46" s="200">
        <v>18.899999999999999</v>
      </c>
      <c r="L46" s="200">
        <v>15.6</v>
      </c>
      <c r="M46" s="200">
        <v>0</v>
      </c>
      <c r="N46" s="200">
        <v>15.6</v>
      </c>
      <c r="O46" s="200" t="s">
        <v>19</v>
      </c>
      <c r="P46" s="200" t="s">
        <v>19</v>
      </c>
      <c r="Q46" s="200" t="s">
        <v>19</v>
      </c>
      <c r="R46" s="200" t="s">
        <v>19</v>
      </c>
      <c r="S46" s="200" t="s">
        <v>19</v>
      </c>
      <c r="T46" s="200" t="s">
        <v>19</v>
      </c>
      <c r="U46" s="200">
        <v>65.59999999999998</v>
      </c>
      <c r="V46" s="200" t="s">
        <v>19</v>
      </c>
      <c r="W46" s="200" t="s">
        <v>19</v>
      </c>
      <c r="X46" s="200" t="s">
        <v>19</v>
      </c>
      <c r="Y46" s="200" t="s">
        <v>19</v>
      </c>
      <c r="Z46" s="200" t="s">
        <v>19</v>
      </c>
      <c r="AA46" s="200" t="s">
        <v>19</v>
      </c>
      <c r="AB46" s="200">
        <v>0.3</v>
      </c>
      <c r="AC46" s="200" t="s">
        <v>19</v>
      </c>
      <c r="AD46" s="200" t="s">
        <v>19</v>
      </c>
      <c r="AE46" s="200" t="s">
        <v>19</v>
      </c>
      <c r="AF46" s="200" t="s">
        <v>19</v>
      </c>
      <c r="AG46" s="200" t="s">
        <v>19</v>
      </c>
      <c r="AH46" s="200" t="s">
        <v>19</v>
      </c>
      <c r="AI46" s="200" t="s">
        <v>19</v>
      </c>
      <c r="AJ46" s="200" t="s">
        <v>19</v>
      </c>
      <c r="AK46" s="200" t="s">
        <v>19</v>
      </c>
      <c r="AL46" s="200" t="s">
        <v>19</v>
      </c>
      <c r="AM46" s="200">
        <v>10.199999999999999</v>
      </c>
      <c r="AN46" s="200">
        <v>65.59999999999998</v>
      </c>
      <c r="AO46" s="200" t="s">
        <v>19</v>
      </c>
      <c r="AP46" s="200" t="s">
        <v>19</v>
      </c>
      <c r="AQ46" s="200" t="s">
        <v>19</v>
      </c>
      <c r="AR46" s="200">
        <v>0</v>
      </c>
      <c r="AS46" s="200">
        <v>0</v>
      </c>
      <c r="AT46" s="200">
        <v>0</v>
      </c>
      <c r="AU46" s="200" t="s">
        <v>19</v>
      </c>
      <c r="AV46" s="200" t="s">
        <v>19</v>
      </c>
      <c r="AW46" s="200">
        <v>1.24788708586883</v>
      </c>
      <c r="AX46" s="200">
        <v>24.577279769331188</v>
      </c>
      <c r="AY46" s="200">
        <v>141.93025727024346</v>
      </c>
      <c r="AZ46" s="200">
        <v>2.0513393657812022</v>
      </c>
      <c r="BA46" s="200">
        <v>12.563992938899126</v>
      </c>
      <c r="BB46" s="200">
        <v>12.563992938899126</v>
      </c>
      <c r="BC46" s="200">
        <v>13.064665620409151</v>
      </c>
      <c r="BD46" s="200">
        <v>648.25986471095803</v>
      </c>
    </row>
    <row r="47" spans="1:56" x14ac:dyDescent="0.4">
      <c r="A47" s="199" t="s">
        <v>302</v>
      </c>
      <c r="B47" s="199" t="s">
        <v>301</v>
      </c>
      <c r="C47" s="199" t="s">
        <v>245</v>
      </c>
      <c r="D47" s="200">
        <v>17.399999999999999</v>
      </c>
      <c r="E47" s="200">
        <v>3.3</v>
      </c>
      <c r="F47" s="200">
        <v>30</v>
      </c>
      <c r="G47" s="200">
        <v>4.4000000000000004</v>
      </c>
      <c r="H47" s="200">
        <v>0.2</v>
      </c>
      <c r="I47" s="200">
        <v>0</v>
      </c>
      <c r="J47" s="200">
        <v>77.2</v>
      </c>
      <c r="K47" s="200">
        <v>32.5</v>
      </c>
      <c r="L47" s="200">
        <v>13.4</v>
      </c>
      <c r="M47" s="200">
        <v>0</v>
      </c>
      <c r="N47" s="200">
        <v>13.4</v>
      </c>
      <c r="O47" s="200" t="s">
        <v>19</v>
      </c>
      <c r="P47" s="200" t="s">
        <v>19</v>
      </c>
      <c r="Q47" s="200" t="s">
        <v>19</v>
      </c>
      <c r="R47" s="200" t="s">
        <v>19</v>
      </c>
      <c r="S47" s="200" t="s">
        <v>19</v>
      </c>
      <c r="T47" s="200" t="s">
        <v>19</v>
      </c>
      <c r="U47" s="200">
        <v>63.800000000000004</v>
      </c>
      <c r="V47" s="200" t="s">
        <v>19</v>
      </c>
      <c r="W47" s="200" t="s">
        <v>19</v>
      </c>
      <c r="X47" s="200" t="s">
        <v>19</v>
      </c>
      <c r="Y47" s="200" t="s">
        <v>19</v>
      </c>
      <c r="Z47" s="200" t="s">
        <v>19</v>
      </c>
      <c r="AA47" s="200" t="s">
        <v>19</v>
      </c>
      <c r="AB47" s="200">
        <v>0</v>
      </c>
      <c r="AC47" s="200" t="s">
        <v>19</v>
      </c>
      <c r="AD47" s="200" t="s">
        <v>19</v>
      </c>
      <c r="AE47" s="200" t="s">
        <v>19</v>
      </c>
      <c r="AF47" s="200" t="s">
        <v>19</v>
      </c>
      <c r="AG47" s="200" t="s">
        <v>19</v>
      </c>
      <c r="AH47" s="200" t="s">
        <v>19</v>
      </c>
      <c r="AI47" s="200" t="s">
        <v>19</v>
      </c>
      <c r="AJ47" s="200" t="s">
        <v>19</v>
      </c>
      <c r="AK47" s="200" t="s">
        <v>19</v>
      </c>
      <c r="AL47" s="200" t="s">
        <v>19</v>
      </c>
      <c r="AM47" s="200">
        <v>8.5</v>
      </c>
      <c r="AN47" s="200">
        <v>63.800000000000004</v>
      </c>
      <c r="AO47" s="200" t="s">
        <v>19</v>
      </c>
      <c r="AP47" s="200" t="s">
        <v>19</v>
      </c>
      <c r="AQ47" s="200" t="s">
        <v>19</v>
      </c>
      <c r="AR47" s="200">
        <v>0</v>
      </c>
      <c r="AS47" s="200">
        <v>0</v>
      </c>
      <c r="AT47" s="200">
        <v>0</v>
      </c>
      <c r="AU47" s="200" t="s">
        <v>19</v>
      </c>
      <c r="AV47" s="200" t="s">
        <v>19</v>
      </c>
      <c r="AW47" s="200">
        <v>1.2338096431854266</v>
      </c>
      <c r="AX47" s="200">
        <v>24.365158642932879</v>
      </c>
      <c r="AY47" s="200">
        <v>139.11266856019739</v>
      </c>
      <c r="AZ47" s="200">
        <v>1.9854891251705167</v>
      </c>
      <c r="BA47" s="200">
        <v>12.564708944948883</v>
      </c>
      <c r="BB47" s="200">
        <v>12.564708944948883</v>
      </c>
      <c r="BC47" s="200">
        <v>13.064665620409151</v>
      </c>
      <c r="BD47" s="200">
        <v>678.45352545297669</v>
      </c>
    </row>
    <row r="48" spans="1:56" x14ac:dyDescent="0.4">
      <c r="A48" s="199" t="s">
        <v>303</v>
      </c>
      <c r="B48" s="199" t="s">
        <v>301</v>
      </c>
      <c r="C48" s="199" t="s">
        <v>247</v>
      </c>
      <c r="D48" s="200">
        <v>18.774000000000001</v>
      </c>
      <c r="E48" s="200">
        <v>3.9939999999999998</v>
      </c>
      <c r="F48" s="200">
        <v>33.992999999999995</v>
      </c>
      <c r="G48" s="200">
        <v>5.8469999999999995</v>
      </c>
      <c r="H48" s="200" t="s">
        <v>19</v>
      </c>
      <c r="I48" s="200">
        <v>0</v>
      </c>
      <c r="J48" s="200">
        <v>81.027000000000001</v>
      </c>
      <c r="K48" s="200">
        <v>21.940999999999999</v>
      </c>
      <c r="L48" s="200">
        <v>5.7089999999999996</v>
      </c>
      <c r="M48" s="200" t="s">
        <v>19</v>
      </c>
      <c r="N48" s="200" t="s">
        <v>19</v>
      </c>
      <c r="O48" s="200" t="s">
        <v>19</v>
      </c>
      <c r="P48" s="200" t="s">
        <v>19</v>
      </c>
      <c r="Q48" s="200" t="s">
        <v>19</v>
      </c>
      <c r="R48" s="200" t="s">
        <v>19</v>
      </c>
      <c r="S48" s="200">
        <v>19.198</v>
      </c>
      <c r="T48" s="200">
        <v>25.658999999999999</v>
      </c>
      <c r="U48" s="200">
        <v>75.317999999999998</v>
      </c>
      <c r="V48" s="200">
        <v>19.464500000000001</v>
      </c>
      <c r="W48" s="200">
        <v>61.168999999999997</v>
      </c>
      <c r="X48" s="200">
        <v>355.03250000000003</v>
      </c>
      <c r="Y48" s="200">
        <v>525.9855</v>
      </c>
      <c r="Z48" s="200">
        <v>132.88650000000001</v>
      </c>
      <c r="AA48" s="200">
        <v>787.30799999999999</v>
      </c>
      <c r="AB48" s="200" t="s">
        <v>19</v>
      </c>
      <c r="AC48" s="200" t="s">
        <v>19</v>
      </c>
      <c r="AD48" s="200" t="s">
        <v>19</v>
      </c>
      <c r="AE48" s="200" t="s">
        <v>19</v>
      </c>
      <c r="AF48" s="200" t="s">
        <v>19</v>
      </c>
      <c r="AG48" s="200" t="s">
        <v>19</v>
      </c>
      <c r="AH48" s="200" t="s">
        <v>19</v>
      </c>
      <c r="AI48" s="200" t="s">
        <v>19</v>
      </c>
      <c r="AJ48" s="200" t="s">
        <v>19</v>
      </c>
      <c r="AK48" s="200" t="s">
        <v>19</v>
      </c>
      <c r="AL48" s="200" t="s">
        <v>19</v>
      </c>
      <c r="AM48" s="200">
        <v>12.709999999999999</v>
      </c>
      <c r="AN48" s="200">
        <v>75.317999999999998</v>
      </c>
      <c r="AO48" s="200" t="s">
        <v>19</v>
      </c>
      <c r="AP48" s="200" t="s">
        <v>19</v>
      </c>
      <c r="AQ48" s="200" t="s">
        <v>19</v>
      </c>
      <c r="AR48" s="200" t="s">
        <v>19</v>
      </c>
      <c r="AS48" s="200">
        <v>-1.6919999999999999</v>
      </c>
      <c r="AT48" s="200">
        <v>0.34300000000000003</v>
      </c>
      <c r="AU48" s="200" t="s">
        <v>19</v>
      </c>
      <c r="AV48" s="200" t="s">
        <v>19</v>
      </c>
      <c r="AW48" s="200">
        <v>1.2283693843594008</v>
      </c>
      <c r="AX48" s="200">
        <v>23.986022583005592</v>
      </c>
      <c r="AY48" s="200">
        <v>139.55976511107431</v>
      </c>
      <c r="AZ48" s="200">
        <v>1.9165308077565899</v>
      </c>
      <c r="BA48" s="200">
        <v>12.565788428158035</v>
      </c>
      <c r="BB48" s="200">
        <v>12.565788428158035</v>
      </c>
      <c r="BC48" s="200">
        <v>13.064665620409151</v>
      </c>
      <c r="BD48" s="200">
        <v>634.46028578941241</v>
      </c>
    </row>
    <row r="49" spans="1:56" x14ac:dyDescent="0.4">
      <c r="A49" s="199" t="s">
        <v>304</v>
      </c>
      <c r="B49" s="199" t="s">
        <v>301</v>
      </c>
      <c r="C49" s="199" t="s">
        <v>249</v>
      </c>
      <c r="D49" s="200">
        <v>19.641999999999999</v>
      </c>
      <c r="E49" s="200">
        <v>8.7139999999999986</v>
      </c>
      <c r="F49" s="200">
        <v>35.561999999999998</v>
      </c>
      <c r="G49" s="200">
        <v>5.2970000000000006</v>
      </c>
      <c r="H49" s="200" t="s">
        <v>19</v>
      </c>
      <c r="I49" s="200">
        <v>0</v>
      </c>
      <c r="J49" s="200">
        <v>86.057999999999993</v>
      </c>
      <c r="K49" s="200">
        <v>14.255000000000001</v>
      </c>
      <c r="L49" s="200" t="s">
        <v>19</v>
      </c>
      <c r="M49" s="200" t="s">
        <v>19</v>
      </c>
      <c r="N49" s="200" t="s">
        <v>19</v>
      </c>
      <c r="O49" s="200" t="s">
        <v>19</v>
      </c>
      <c r="P49" s="200" t="s">
        <v>19</v>
      </c>
      <c r="Q49" s="200" t="s">
        <v>19</v>
      </c>
      <c r="R49" s="200" t="s">
        <v>19</v>
      </c>
      <c r="S49" s="200">
        <v>19.474</v>
      </c>
      <c r="T49" s="200">
        <v>31.943999999999999</v>
      </c>
      <c r="U49" s="200">
        <v>80.383999999999986</v>
      </c>
      <c r="V49" s="200">
        <v>16.372</v>
      </c>
      <c r="W49" s="200">
        <v>64.799000000000007</v>
      </c>
      <c r="X49" s="200">
        <v>329.52600000000001</v>
      </c>
      <c r="Y49" s="200">
        <v>557.73400000000004</v>
      </c>
      <c r="Z49" s="200">
        <v>117.694</v>
      </c>
      <c r="AA49" s="200">
        <v>809.101</v>
      </c>
      <c r="AB49" s="200" t="s">
        <v>19</v>
      </c>
      <c r="AC49" s="200" t="s">
        <v>19</v>
      </c>
      <c r="AD49" s="200" t="s">
        <v>19</v>
      </c>
      <c r="AE49" s="200" t="s">
        <v>19</v>
      </c>
      <c r="AF49" s="200" t="s">
        <v>19</v>
      </c>
      <c r="AG49" s="200" t="s">
        <v>19</v>
      </c>
      <c r="AH49" s="200" t="s">
        <v>19</v>
      </c>
      <c r="AI49" s="200" t="s">
        <v>19</v>
      </c>
      <c r="AJ49" s="200" t="s">
        <v>19</v>
      </c>
      <c r="AK49" s="200" t="s">
        <v>19</v>
      </c>
      <c r="AL49" s="200" t="s">
        <v>19</v>
      </c>
      <c r="AM49" s="200">
        <v>11.169</v>
      </c>
      <c r="AN49" s="200">
        <v>80.383999999999986</v>
      </c>
      <c r="AO49" s="200" t="s">
        <v>19</v>
      </c>
      <c r="AP49" s="200" t="s">
        <v>19</v>
      </c>
      <c r="AQ49" s="200">
        <v>2.1890000000000001</v>
      </c>
      <c r="AR49" s="200">
        <v>3.4850000000000003</v>
      </c>
      <c r="AS49" s="200">
        <v>-3.839</v>
      </c>
      <c r="AT49" s="200">
        <v>0</v>
      </c>
      <c r="AU49" s="200" t="s">
        <v>19</v>
      </c>
      <c r="AV49" s="200" t="s">
        <v>19</v>
      </c>
      <c r="AW49" s="200">
        <v>1.2117357406647515</v>
      </c>
      <c r="AX49" s="200">
        <v>23.16123058858367</v>
      </c>
      <c r="AY49" s="200">
        <v>140.73077291757835</v>
      </c>
      <c r="AZ49" s="200">
        <v>1.7079310477292085</v>
      </c>
      <c r="BA49" s="200">
        <v>12.560757393526631</v>
      </c>
      <c r="BB49" s="200">
        <v>12.186069745238425</v>
      </c>
      <c r="BC49" s="200">
        <v>13.064665620409151</v>
      </c>
      <c r="BD49" s="200">
        <v>629.01800000000003</v>
      </c>
    </row>
    <row r="50" spans="1:56" x14ac:dyDescent="0.4">
      <c r="A50" s="199" t="s">
        <v>305</v>
      </c>
      <c r="B50" s="199" t="s">
        <v>301</v>
      </c>
      <c r="C50" s="199" t="s">
        <v>251</v>
      </c>
      <c r="D50" s="200">
        <v>23.463000000000001</v>
      </c>
      <c r="E50" s="200">
        <v>12.348000000000001</v>
      </c>
      <c r="F50" s="200">
        <v>21.686</v>
      </c>
      <c r="G50" s="200">
        <v>4.4359999999999999</v>
      </c>
      <c r="H50" s="200" t="s">
        <v>19</v>
      </c>
      <c r="I50" s="200">
        <v>0</v>
      </c>
      <c r="J50" s="200">
        <v>76.119</v>
      </c>
      <c r="K50" s="200">
        <v>4.6230000000000002</v>
      </c>
      <c r="L50" s="200" t="s">
        <v>19</v>
      </c>
      <c r="M50" s="200" t="s">
        <v>19</v>
      </c>
      <c r="N50" s="200" t="s">
        <v>19</v>
      </c>
      <c r="O50" s="200">
        <v>1.9850000000000001</v>
      </c>
      <c r="P50" s="200">
        <v>0.13300000000000001</v>
      </c>
      <c r="Q50" s="200">
        <v>2.6259999999999999</v>
      </c>
      <c r="R50" s="200">
        <v>0</v>
      </c>
      <c r="S50" s="200">
        <v>11.206</v>
      </c>
      <c r="T50" s="200">
        <v>27.405000000000001</v>
      </c>
      <c r="U50" s="200">
        <v>71.375</v>
      </c>
      <c r="V50" s="200">
        <v>15.736000000000001</v>
      </c>
      <c r="W50" s="200">
        <v>65.986000000000004</v>
      </c>
      <c r="X50" s="200">
        <v>301.81099999999998</v>
      </c>
      <c r="Y50" s="200">
        <v>591.10900000000004</v>
      </c>
      <c r="Z50" s="200">
        <v>113.083</v>
      </c>
      <c r="AA50" s="200">
        <v>817.20699999999999</v>
      </c>
      <c r="AB50" s="200" t="s">
        <v>19</v>
      </c>
      <c r="AC50" s="200" t="s">
        <v>19</v>
      </c>
      <c r="AD50" s="200" t="s">
        <v>19</v>
      </c>
      <c r="AE50" s="200" t="s">
        <v>19</v>
      </c>
      <c r="AF50" s="200" t="s">
        <v>19</v>
      </c>
      <c r="AG50" s="200" t="s">
        <v>19</v>
      </c>
      <c r="AH50" s="200" t="s">
        <v>19</v>
      </c>
      <c r="AI50" s="200" t="s">
        <v>19</v>
      </c>
      <c r="AJ50" s="200" t="s">
        <v>19</v>
      </c>
      <c r="AK50" s="200" t="s">
        <v>19</v>
      </c>
      <c r="AL50" s="200" t="s">
        <v>19</v>
      </c>
      <c r="AM50" s="200">
        <v>9.4420000000000002</v>
      </c>
      <c r="AN50" s="200">
        <v>71.375</v>
      </c>
      <c r="AO50" s="200" t="s">
        <v>19</v>
      </c>
      <c r="AP50" s="200" t="s">
        <v>19</v>
      </c>
      <c r="AQ50" s="200">
        <v>2.6259999999999999</v>
      </c>
      <c r="AR50" s="200">
        <v>2.1179999999999999</v>
      </c>
      <c r="AS50" s="200">
        <v>-5.6349999999999998</v>
      </c>
      <c r="AT50" s="200">
        <v>0</v>
      </c>
      <c r="AU50" s="200">
        <v>3.7280000000000002</v>
      </c>
      <c r="AV50" s="200" t="s">
        <v>19</v>
      </c>
      <c r="AW50" s="200">
        <v>1.1806332960179113</v>
      </c>
      <c r="AX50" s="200">
        <v>23.042561819008014</v>
      </c>
      <c r="AY50" s="200">
        <v>141.14364747032965</v>
      </c>
      <c r="AZ50" s="200">
        <v>1.6993170388486267</v>
      </c>
      <c r="BA50" s="200">
        <v>12.554081645663333</v>
      </c>
      <c r="BB50" s="200">
        <v>11.805108054769903</v>
      </c>
      <c r="BC50" s="200">
        <v>13.31330689041183</v>
      </c>
      <c r="BD50" s="200">
        <v>642.66700000000003</v>
      </c>
    </row>
    <row r="51" spans="1:56" x14ac:dyDescent="0.4">
      <c r="A51" s="199" t="s">
        <v>306</v>
      </c>
      <c r="B51" s="199" t="s">
        <v>301</v>
      </c>
      <c r="C51" s="199" t="s">
        <v>253</v>
      </c>
      <c r="D51" s="200">
        <v>21.032</v>
      </c>
      <c r="E51" s="200">
        <v>14.91</v>
      </c>
      <c r="F51" s="200">
        <v>9.6020000000000003</v>
      </c>
      <c r="G51" s="200">
        <v>3.2090000000000001</v>
      </c>
      <c r="H51" s="200" t="s">
        <v>19</v>
      </c>
      <c r="I51" s="200">
        <v>0</v>
      </c>
      <c r="J51" s="200">
        <v>62.948</v>
      </c>
      <c r="K51" s="200">
        <v>1.9370000000000001</v>
      </c>
      <c r="L51" s="200" t="s">
        <v>19</v>
      </c>
      <c r="M51" s="200" t="s">
        <v>19</v>
      </c>
      <c r="N51" s="200" t="s">
        <v>19</v>
      </c>
      <c r="O51" s="200">
        <v>1.8440000000000001</v>
      </c>
      <c r="P51" s="200">
        <v>0.28100000000000003</v>
      </c>
      <c r="Q51" s="200">
        <v>1.9990000000000001</v>
      </c>
      <c r="R51" s="200">
        <v>0</v>
      </c>
      <c r="S51" s="200">
        <v>11.734999999999999</v>
      </c>
      <c r="T51" s="200">
        <v>25.792999999999999</v>
      </c>
      <c r="U51" s="200">
        <v>58.823999999999998</v>
      </c>
      <c r="V51" s="200">
        <v>15.693</v>
      </c>
      <c r="W51" s="200">
        <v>69.468999999999994</v>
      </c>
      <c r="X51" s="200">
        <v>277.303</v>
      </c>
      <c r="Y51" s="200">
        <v>620.24300000000005</v>
      </c>
      <c r="Z51" s="200">
        <v>112.30500000000001</v>
      </c>
      <c r="AA51" s="200">
        <v>824.63099999999997</v>
      </c>
      <c r="AB51" s="200" t="s">
        <v>19</v>
      </c>
      <c r="AC51" s="200" t="s">
        <v>19</v>
      </c>
      <c r="AD51" s="200" t="s">
        <v>19</v>
      </c>
      <c r="AE51" s="200" t="s">
        <v>19</v>
      </c>
      <c r="AF51" s="200" t="s">
        <v>19</v>
      </c>
      <c r="AG51" s="200" t="s">
        <v>19</v>
      </c>
      <c r="AH51" s="200" t="s">
        <v>19</v>
      </c>
      <c r="AI51" s="200" t="s">
        <v>19</v>
      </c>
      <c r="AJ51" s="200" t="s">
        <v>19</v>
      </c>
      <c r="AK51" s="200" t="s">
        <v>19</v>
      </c>
      <c r="AL51" s="200" t="s">
        <v>19</v>
      </c>
      <c r="AM51" s="200">
        <v>10.071</v>
      </c>
      <c r="AN51" s="200">
        <v>58.823999999999998</v>
      </c>
      <c r="AO51" s="200" t="s">
        <v>19</v>
      </c>
      <c r="AP51" s="200" t="s">
        <v>19</v>
      </c>
      <c r="AQ51" s="200">
        <v>1.9990000000000001</v>
      </c>
      <c r="AR51" s="200">
        <v>2.125</v>
      </c>
      <c r="AS51" s="200">
        <v>-6.5350000000000001</v>
      </c>
      <c r="AT51" s="200">
        <v>0</v>
      </c>
      <c r="AU51" s="200">
        <v>0.74299999999999999</v>
      </c>
      <c r="AV51" s="200" t="s">
        <v>19</v>
      </c>
      <c r="AW51" s="200">
        <v>1.1560444722831191</v>
      </c>
      <c r="AX51" s="200">
        <v>22.270440705929374</v>
      </c>
      <c r="AY51" s="200">
        <v>140.87148088593904</v>
      </c>
      <c r="AZ51" s="200">
        <v>1.674675537863568</v>
      </c>
      <c r="BA51" s="200">
        <v>12.554081645663333</v>
      </c>
      <c r="BB51" s="200">
        <v>11.430621259323186</v>
      </c>
      <c r="BC51" s="200">
        <v>13.579710165317801</v>
      </c>
      <c r="BD51" s="200">
        <v>671.88100000000009</v>
      </c>
    </row>
    <row r="52" spans="1:56" x14ac:dyDescent="0.4">
      <c r="A52" s="199" t="s">
        <v>307</v>
      </c>
      <c r="B52" s="199" t="s">
        <v>301</v>
      </c>
      <c r="C52" s="199" t="s">
        <v>255</v>
      </c>
      <c r="D52" s="200">
        <v>25.593</v>
      </c>
      <c r="E52" s="200">
        <v>14.17</v>
      </c>
      <c r="F52" s="200">
        <v>29.422000000000001</v>
      </c>
      <c r="G52" s="200">
        <v>3.6349999999999998</v>
      </c>
      <c r="H52" s="200" t="s">
        <v>19</v>
      </c>
      <c r="I52" s="200">
        <v>0</v>
      </c>
      <c r="J52" s="200">
        <v>82.634</v>
      </c>
      <c r="K52" s="200">
        <v>1.901</v>
      </c>
      <c r="L52" s="200" t="s">
        <v>19</v>
      </c>
      <c r="M52" s="200" t="s">
        <v>19</v>
      </c>
      <c r="N52" s="200" t="s">
        <v>19</v>
      </c>
      <c r="O52" s="200">
        <v>1.1000000000000001</v>
      </c>
      <c r="P52" s="200">
        <v>0.23400000000000001</v>
      </c>
      <c r="Q52" s="200">
        <v>1.498</v>
      </c>
      <c r="R52" s="200">
        <v>1.7000000000000001E-2</v>
      </c>
      <c r="S52" s="200">
        <v>25.184000000000001</v>
      </c>
      <c r="T52" s="200">
        <v>42.921999999999997</v>
      </c>
      <c r="U52" s="200">
        <v>79.784999999999997</v>
      </c>
      <c r="V52" s="200">
        <v>15.644</v>
      </c>
      <c r="W52" s="200">
        <v>72.265000000000001</v>
      </c>
      <c r="X52" s="200">
        <v>264.28199999999998</v>
      </c>
      <c r="Y52" s="200">
        <v>638.36099999999999</v>
      </c>
      <c r="Z52" s="200">
        <v>112.015</v>
      </c>
      <c r="AA52" s="200">
        <v>830.28599999999994</v>
      </c>
      <c r="AB52" s="200" t="s">
        <v>19</v>
      </c>
      <c r="AC52" s="200" t="s">
        <v>19</v>
      </c>
      <c r="AD52" s="200" t="s">
        <v>19</v>
      </c>
      <c r="AE52" s="200" t="s">
        <v>19</v>
      </c>
      <c r="AF52" s="200" t="s">
        <v>19</v>
      </c>
      <c r="AG52" s="200" t="s">
        <v>19</v>
      </c>
      <c r="AH52" s="200" t="s">
        <v>19</v>
      </c>
      <c r="AI52" s="200" t="s">
        <v>19</v>
      </c>
      <c r="AJ52" s="200" t="s">
        <v>19</v>
      </c>
      <c r="AK52" s="200" t="s">
        <v>19</v>
      </c>
      <c r="AL52" s="200" t="s">
        <v>19</v>
      </c>
      <c r="AM52" s="200">
        <v>6.9649999999999999</v>
      </c>
      <c r="AN52" s="200">
        <v>79.784999999999997</v>
      </c>
      <c r="AO52" s="200" t="s">
        <v>19</v>
      </c>
      <c r="AP52" s="200" t="s">
        <v>19</v>
      </c>
      <c r="AQ52" s="200">
        <v>1.5149999999999999</v>
      </c>
      <c r="AR52" s="200">
        <v>1.3340000000000001</v>
      </c>
      <c r="AS52" s="200">
        <v>-4.6900000000000004</v>
      </c>
      <c r="AT52" s="200">
        <v>0</v>
      </c>
      <c r="AU52" s="200">
        <v>1.252</v>
      </c>
      <c r="AV52" s="200" t="s">
        <v>19</v>
      </c>
      <c r="AW52" s="200">
        <v>1.1367310801447381</v>
      </c>
      <c r="AX52" s="200">
        <v>21.529430212441586</v>
      </c>
      <c r="AY52" s="200">
        <v>140.47575799542611</v>
      </c>
      <c r="AZ52" s="200">
        <v>1.6906371201267221</v>
      </c>
      <c r="BA52" s="200">
        <v>11.047502565691792</v>
      </c>
      <c r="BB52" s="200">
        <v>11.047502565691792</v>
      </c>
      <c r="BC52" s="200">
        <v>12.362481032808635</v>
      </c>
      <c r="BD52" s="200">
        <v>676.50199999999995</v>
      </c>
    </row>
    <row r="53" spans="1:56" x14ac:dyDescent="0.4">
      <c r="A53" s="199" t="s">
        <v>308</v>
      </c>
      <c r="B53" s="199" t="s">
        <v>301</v>
      </c>
      <c r="C53" s="199" t="s">
        <v>257</v>
      </c>
      <c r="D53" s="200">
        <v>20.966999999999999</v>
      </c>
      <c r="E53" s="200">
        <v>5.0830000000000002</v>
      </c>
      <c r="F53" s="200">
        <v>33.823</v>
      </c>
      <c r="G53" s="200">
        <v>3.484</v>
      </c>
      <c r="H53" s="200">
        <v>1.7999999999999999E-2</v>
      </c>
      <c r="I53" s="200">
        <v>0</v>
      </c>
      <c r="J53" s="200" t="s">
        <v>19</v>
      </c>
      <c r="K53" s="200">
        <v>1.486</v>
      </c>
      <c r="L53" s="200" t="s">
        <v>19</v>
      </c>
      <c r="M53" s="200" t="s">
        <v>19</v>
      </c>
      <c r="N53" s="200" t="s">
        <v>19</v>
      </c>
      <c r="O53" s="200" t="s">
        <v>19</v>
      </c>
      <c r="P53" s="200" t="s">
        <v>19</v>
      </c>
      <c r="Q53" s="200" t="s">
        <v>19</v>
      </c>
      <c r="R53" s="200" t="s">
        <v>19</v>
      </c>
      <c r="S53" s="200" t="s">
        <v>19</v>
      </c>
      <c r="T53" s="200" t="s">
        <v>19</v>
      </c>
      <c r="U53" s="200" t="s">
        <v>19</v>
      </c>
      <c r="V53" s="200">
        <v>15.638999999999999</v>
      </c>
      <c r="W53" s="200">
        <v>74.506</v>
      </c>
      <c r="X53" s="200">
        <v>261.83999999999997</v>
      </c>
      <c r="Y53" s="200">
        <v>649.29999999999995</v>
      </c>
      <c r="Z53" s="200">
        <v>112.20699999999999</v>
      </c>
      <c r="AA53" s="200">
        <v>833.375</v>
      </c>
      <c r="AB53" s="200" t="s">
        <v>19</v>
      </c>
      <c r="AC53" s="200">
        <v>79.040999999999997</v>
      </c>
      <c r="AD53" s="200">
        <v>1.274</v>
      </c>
      <c r="AE53" s="200">
        <v>1.135</v>
      </c>
      <c r="AF53" s="200">
        <v>0.11600000000000001</v>
      </c>
      <c r="AG53" s="200">
        <v>2.754</v>
      </c>
      <c r="AH53" s="200">
        <v>4.7389999999999999</v>
      </c>
      <c r="AI53" s="200">
        <v>30.414999999999999</v>
      </c>
      <c r="AJ53" s="200">
        <v>0</v>
      </c>
      <c r="AK53" s="200">
        <v>0</v>
      </c>
      <c r="AL53" s="200">
        <v>5.5780000000000003</v>
      </c>
      <c r="AM53" s="200">
        <v>4.8090000000000002</v>
      </c>
      <c r="AN53" s="200" t="s">
        <v>19</v>
      </c>
      <c r="AO53" s="200">
        <v>0.73799999999999999</v>
      </c>
      <c r="AP53" s="200">
        <v>4.84</v>
      </c>
      <c r="AQ53" s="200" t="s">
        <v>19</v>
      </c>
      <c r="AR53" s="200" t="s">
        <v>19</v>
      </c>
      <c r="AS53" s="200" t="s">
        <v>19</v>
      </c>
      <c r="AT53" s="200" t="s">
        <v>19</v>
      </c>
      <c r="AU53" s="200" t="s">
        <v>19</v>
      </c>
      <c r="AV53" s="200" t="s">
        <v>19</v>
      </c>
      <c r="AW53" s="200">
        <v>1.1277018254028868</v>
      </c>
      <c r="AX53" s="200">
        <v>21.350666240578036</v>
      </c>
      <c r="AY53" s="200">
        <v>139.54896282655821</v>
      </c>
      <c r="AZ53" s="200">
        <v>1.7354698484242228</v>
      </c>
      <c r="BA53" s="200">
        <v>11.047502565691792</v>
      </c>
      <c r="BB53" s="200">
        <v>11.047502565691792</v>
      </c>
      <c r="BC53" s="200">
        <v>12.362481032808635</v>
      </c>
      <c r="BD53" s="200">
        <v>623.26300000000003</v>
      </c>
    </row>
    <row r="54" spans="1:56" x14ac:dyDescent="0.4">
      <c r="A54" s="199" t="s">
        <v>309</v>
      </c>
      <c r="B54" s="199" t="s">
        <v>301</v>
      </c>
      <c r="C54" s="199" t="s">
        <v>259</v>
      </c>
      <c r="D54" s="200">
        <v>20.738</v>
      </c>
      <c r="E54" s="200">
        <v>6.2830000000000004</v>
      </c>
      <c r="F54" s="200">
        <v>29.963999999999999</v>
      </c>
      <c r="G54" s="200">
        <v>3.21</v>
      </c>
      <c r="H54" s="200">
        <v>1.9E-2</v>
      </c>
      <c r="I54" s="200">
        <v>0</v>
      </c>
      <c r="J54" s="200" t="s">
        <v>19</v>
      </c>
      <c r="K54" s="200">
        <v>1.6739999999999999</v>
      </c>
      <c r="L54" s="200" t="s">
        <v>19</v>
      </c>
      <c r="M54" s="200" t="s">
        <v>19</v>
      </c>
      <c r="N54" s="200" t="s">
        <v>19</v>
      </c>
      <c r="O54" s="200" t="s">
        <v>19</v>
      </c>
      <c r="P54" s="200" t="s">
        <v>19</v>
      </c>
      <c r="Q54" s="200" t="s">
        <v>19</v>
      </c>
      <c r="R54" s="200" t="s">
        <v>19</v>
      </c>
      <c r="S54" s="200" t="s">
        <v>19</v>
      </c>
      <c r="T54" s="200" t="s">
        <v>19</v>
      </c>
      <c r="U54" s="200" t="s">
        <v>19</v>
      </c>
      <c r="V54" s="200">
        <v>15.756500000000001</v>
      </c>
      <c r="W54" s="200">
        <v>77.180499999999995</v>
      </c>
      <c r="X54" s="200">
        <v>260.959</v>
      </c>
      <c r="Y54" s="200">
        <v>659.34100000000001</v>
      </c>
      <c r="Z54" s="200">
        <v>113.9965</v>
      </c>
      <c r="AA54" s="200">
        <v>839.32349999999997</v>
      </c>
      <c r="AB54" s="200" t="s">
        <v>19</v>
      </c>
      <c r="AC54" s="200">
        <v>71.790000000000006</v>
      </c>
      <c r="AD54" s="200">
        <v>1.03</v>
      </c>
      <c r="AE54" s="200">
        <v>0.98</v>
      </c>
      <c r="AF54" s="200">
        <v>1.677</v>
      </c>
      <c r="AG54" s="200">
        <v>1.6739999999999999</v>
      </c>
      <c r="AH54" s="200">
        <v>4.2300000000000004</v>
      </c>
      <c r="AI54" s="200">
        <v>27.885000000000002</v>
      </c>
      <c r="AJ54" s="200">
        <v>0</v>
      </c>
      <c r="AK54" s="200">
        <v>0</v>
      </c>
      <c r="AL54" s="200">
        <v>1.1819999999999999</v>
      </c>
      <c r="AM54" s="200">
        <v>5.0330000000000004</v>
      </c>
      <c r="AN54" s="200" t="s">
        <v>19</v>
      </c>
      <c r="AO54" s="200">
        <v>6.6000000000000003E-2</v>
      </c>
      <c r="AP54" s="200">
        <v>1.1160000000000001</v>
      </c>
      <c r="AQ54" s="200" t="s">
        <v>19</v>
      </c>
      <c r="AR54" s="200" t="s">
        <v>19</v>
      </c>
      <c r="AS54" s="200" t="s">
        <v>19</v>
      </c>
      <c r="AT54" s="200" t="s">
        <v>19</v>
      </c>
      <c r="AU54" s="200" t="s">
        <v>19</v>
      </c>
      <c r="AV54" s="200" t="s">
        <v>19</v>
      </c>
      <c r="AW54" s="200">
        <v>1.0877412700751434</v>
      </c>
      <c r="AX54" s="200">
        <v>19.435991737803032</v>
      </c>
      <c r="AY54" s="200">
        <v>139.85838313550494</v>
      </c>
      <c r="AZ54" s="200">
        <v>1.7325128463291775</v>
      </c>
      <c r="BA54" s="200">
        <v>11.047502565691792</v>
      </c>
      <c r="BB54" s="200">
        <v>11.047502565691792</v>
      </c>
      <c r="BC54" s="200">
        <v>12.362481032808635</v>
      </c>
      <c r="BD54" s="200">
        <v>656.17499999999995</v>
      </c>
    </row>
    <row r="55" spans="1:56" x14ac:dyDescent="0.4">
      <c r="A55" s="199" t="s">
        <v>310</v>
      </c>
      <c r="B55" s="199" t="s">
        <v>301</v>
      </c>
      <c r="C55" s="199" t="s">
        <v>261</v>
      </c>
      <c r="D55" s="200">
        <v>23.536000000000001</v>
      </c>
      <c r="E55" s="200">
        <v>8.2129999999999992</v>
      </c>
      <c r="F55" s="200">
        <v>12.012</v>
      </c>
      <c r="G55" s="200">
        <v>3.948</v>
      </c>
      <c r="H55" s="200">
        <v>2.4E-2</v>
      </c>
      <c r="I55" s="200">
        <v>0</v>
      </c>
      <c r="J55" s="200" t="s">
        <v>19</v>
      </c>
      <c r="K55" s="200">
        <v>41.674999999999997</v>
      </c>
      <c r="L55" s="200" t="s">
        <v>19</v>
      </c>
      <c r="M55" s="200" t="s">
        <v>19</v>
      </c>
      <c r="N55" s="200" t="s">
        <v>19</v>
      </c>
      <c r="O55" s="200" t="s">
        <v>19</v>
      </c>
      <c r="P55" s="200" t="s">
        <v>19</v>
      </c>
      <c r="Q55" s="200" t="s">
        <v>19</v>
      </c>
      <c r="R55" s="200" t="s">
        <v>19</v>
      </c>
      <c r="S55" s="200" t="s">
        <v>19</v>
      </c>
      <c r="T55" s="200" t="s">
        <v>19</v>
      </c>
      <c r="U55" s="200" t="s">
        <v>19</v>
      </c>
      <c r="V55" s="200">
        <v>15.861000000000001</v>
      </c>
      <c r="W55" s="200">
        <v>79.433000000000007</v>
      </c>
      <c r="X55" s="200">
        <v>258.23</v>
      </c>
      <c r="Y55" s="200">
        <v>670.351</v>
      </c>
      <c r="Z55" s="200">
        <v>115.46299999999999</v>
      </c>
      <c r="AA55" s="200">
        <v>845.32799999999997</v>
      </c>
      <c r="AB55" s="200" t="s">
        <v>19</v>
      </c>
      <c r="AC55" s="200">
        <v>58.639000000000003</v>
      </c>
      <c r="AD55" s="200">
        <v>1.03</v>
      </c>
      <c r="AE55" s="200">
        <v>0.98</v>
      </c>
      <c r="AF55" s="200">
        <v>0.71</v>
      </c>
      <c r="AG55" s="200">
        <v>1.607</v>
      </c>
      <c r="AH55" s="200">
        <v>3.1970000000000001</v>
      </c>
      <c r="AI55" s="200">
        <v>26.486999999999998</v>
      </c>
      <c r="AJ55" s="200">
        <v>0</v>
      </c>
      <c r="AK55" s="200">
        <v>0</v>
      </c>
      <c r="AL55" s="200">
        <v>1.6240000000000001</v>
      </c>
      <c r="AM55" s="200">
        <v>4.9550000000000001</v>
      </c>
      <c r="AN55" s="200" t="s">
        <v>19</v>
      </c>
      <c r="AO55" s="200">
        <v>8.2000000000000003E-2</v>
      </c>
      <c r="AP55" s="200">
        <v>1.542</v>
      </c>
      <c r="AQ55" s="200" t="s">
        <v>19</v>
      </c>
      <c r="AR55" s="200" t="s">
        <v>19</v>
      </c>
      <c r="AS55" s="200" t="s">
        <v>19</v>
      </c>
      <c r="AT55" s="200" t="s">
        <v>19</v>
      </c>
      <c r="AU55" s="200" t="s">
        <v>19</v>
      </c>
      <c r="AV55" s="200" t="s">
        <v>19</v>
      </c>
      <c r="AW55" s="200">
        <v>1</v>
      </c>
      <c r="AX55" s="200">
        <v>20.638428642156477</v>
      </c>
      <c r="AY55" s="200">
        <v>139.97628297568545</v>
      </c>
      <c r="AZ55" s="200">
        <v>1.7462115970438525</v>
      </c>
      <c r="BA55" s="200">
        <v>11.047502565691792</v>
      </c>
      <c r="BB55" s="200">
        <v>11.047502565691792</v>
      </c>
      <c r="BC55" s="200">
        <v>12.362481032808635</v>
      </c>
      <c r="BD55" s="200">
        <v>602.53399999999999</v>
      </c>
    </row>
    <row r="56" spans="1:56" x14ac:dyDescent="0.4">
      <c r="A56" s="199" t="s">
        <v>311</v>
      </c>
      <c r="B56" s="199" t="s">
        <v>301</v>
      </c>
      <c r="C56" s="199" t="s">
        <v>263</v>
      </c>
      <c r="D56" s="200">
        <v>26.431999999999999</v>
      </c>
      <c r="E56" s="200">
        <v>9.42</v>
      </c>
      <c r="F56" s="200">
        <v>15.375999999999999</v>
      </c>
      <c r="G56" s="200">
        <v>3.7170000000000001</v>
      </c>
      <c r="H56" s="200">
        <v>2.4E-2</v>
      </c>
      <c r="I56" s="200">
        <v>0</v>
      </c>
      <c r="J56" s="200" t="s">
        <v>19</v>
      </c>
      <c r="K56" s="200">
        <v>29.347000000000001</v>
      </c>
      <c r="L56" s="200" t="s">
        <v>19</v>
      </c>
      <c r="M56" s="200" t="s">
        <v>19</v>
      </c>
      <c r="N56" s="200" t="s">
        <v>19</v>
      </c>
      <c r="O56" s="200" t="s">
        <v>19</v>
      </c>
      <c r="P56" s="200" t="s">
        <v>19</v>
      </c>
      <c r="Q56" s="200" t="s">
        <v>19</v>
      </c>
      <c r="R56" s="200" t="s">
        <v>19</v>
      </c>
      <c r="S56" s="200" t="s">
        <v>19</v>
      </c>
      <c r="T56" s="200" t="s">
        <v>19</v>
      </c>
      <c r="U56" s="200" t="s">
        <v>19</v>
      </c>
      <c r="V56" s="200">
        <v>16.219000000000001</v>
      </c>
      <c r="W56" s="200">
        <v>80.569000000000003</v>
      </c>
      <c r="X56" s="200">
        <v>253.36799999999999</v>
      </c>
      <c r="Y56" s="200">
        <v>682.09400000000005</v>
      </c>
      <c r="Z56" s="200">
        <v>118.471</v>
      </c>
      <c r="AA56" s="200">
        <v>850.92399999999998</v>
      </c>
      <c r="AB56" s="200" t="s">
        <v>19</v>
      </c>
      <c r="AC56" s="200">
        <v>69.218999999999994</v>
      </c>
      <c r="AD56" s="200">
        <v>1.032</v>
      </c>
      <c r="AE56" s="200">
        <v>0.97799999999999998</v>
      </c>
      <c r="AF56" s="200">
        <v>4.3369999999999997</v>
      </c>
      <c r="AG56" s="200">
        <v>1.1679999999999999</v>
      </c>
      <c r="AH56" s="200">
        <v>3.1240000000000001</v>
      </c>
      <c r="AI56" s="200">
        <v>27.294</v>
      </c>
      <c r="AJ56" s="200">
        <v>0</v>
      </c>
      <c r="AK56" s="200">
        <v>0</v>
      </c>
      <c r="AL56" s="200">
        <v>1.345</v>
      </c>
      <c r="AM56" s="200">
        <v>5.39</v>
      </c>
      <c r="AN56" s="200" t="s">
        <v>19</v>
      </c>
      <c r="AO56" s="200">
        <v>6.7000000000000004E-2</v>
      </c>
      <c r="AP56" s="200">
        <v>1.278</v>
      </c>
      <c r="AQ56" s="200" t="s">
        <v>19</v>
      </c>
      <c r="AR56" s="200" t="s">
        <v>19</v>
      </c>
      <c r="AS56" s="200" t="s">
        <v>19</v>
      </c>
      <c r="AT56" s="200" t="s">
        <v>19</v>
      </c>
      <c r="AU56" s="200" t="s">
        <v>19</v>
      </c>
      <c r="AV56" s="200" t="s">
        <v>19</v>
      </c>
      <c r="AW56" s="200">
        <v>0.94744609856262829</v>
      </c>
      <c r="AX56" s="200">
        <v>21.14375843803715</v>
      </c>
      <c r="AY56" s="200">
        <v>139.35988996963709</v>
      </c>
      <c r="AZ56" s="200">
        <v>1.8512242717893945</v>
      </c>
      <c r="BA56" s="200">
        <v>11.047502565691792</v>
      </c>
      <c r="BB56" s="200">
        <v>11.047502565691792</v>
      </c>
      <c r="BC56" s="200">
        <v>12.362481032808635</v>
      </c>
      <c r="BD56" s="200">
        <v>656.74099999999999</v>
      </c>
    </row>
    <row r="57" spans="1:56" x14ac:dyDescent="0.4">
      <c r="A57" s="199" t="s">
        <v>312</v>
      </c>
      <c r="B57" s="199" t="s">
        <v>313</v>
      </c>
      <c r="C57" s="199" t="s">
        <v>243</v>
      </c>
      <c r="D57" s="200">
        <v>34.299999999999997</v>
      </c>
      <c r="E57" s="200">
        <v>9.1</v>
      </c>
      <c r="F57" s="200">
        <v>26.9</v>
      </c>
      <c r="G57" s="200">
        <v>5.6</v>
      </c>
      <c r="H57" s="200">
        <v>0.5</v>
      </c>
      <c r="I57" s="200">
        <v>0</v>
      </c>
      <c r="J57" s="200">
        <v>111.29999999999998</v>
      </c>
      <c r="K57" s="200">
        <v>21.8</v>
      </c>
      <c r="L57" s="200">
        <v>15.1</v>
      </c>
      <c r="M57" s="200">
        <v>-0.1</v>
      </c>
      <c r="N57" s="200">
        <v>15</v>
      </c>
      <c r="O57" s="200" t="s">
        <v>19</v>
      </c>
      <c r="P57" s="200" t="s">
        <v>19</v>
      </c>
      <c r="Q57" s="200" t="s">
        <v>19</v>
      </c>
      <c r="R57" s="200" t="s">
        <v>19</v>
      </c>
      <c r="S57" s="200" t="s">
        <v>19</v>
      </c>
      <c r="T57" s="200" t="s">
        <v>19</v>
      </c>
      <c r="U57" s="200">
        <v>96.299999999999983</v>
      </c>
      <c r="V57" s="200" t="s">
        <v>19</v>
      </c>
      <c r="W57" s="200" t="s">
        <v>19</v>
      </c>
      <c r="X57" s="200" t="s">
        <v>19</v>
      </c>
      <c r="Y57" s="200" t="s">
        <v>19</v>
      </c>
      <c r="Z57" s="200" t="s">
        <v>19</v>
      </c>
      <c r="AA57" s="200" t="s">
        <v>19</v>
      </c>
      <c r="AB57" s="200">
        <v>0</v>
      </c>
      <c r="AC57" s="200" t="s">
        <v>19</v>
      </c>
      <c r="AD57" s="200" t="s">
        <v>19</v>
      </c>
      <c r="AE57" s="200" t="s">
        <v>19</v>
      </c>
      <c r="AF57" s="200" t="s">
        <v>19</v>
      </c>
      <c r="AG57" s="200" t="s">
        <v>19</v>
      </c>
      <c r="AH57" s="200" t="s">
        <v>19</v>
      </c>
      <c r="AI57" s="200" t="s">
        <v>19</v>
      </c>
      <c r="AJ57" s="200" t="s">
        <v>19</v>
      </c>
      <c r="AK57" s="200" t="s">
        <v>19</v>
      </c>
      <c r="AL57" s="200" t="s">
        <v>19</v>
      </c>
      <c r="AM57" s="200">
        <v>19.899999999999999</v>
      </c>
      <c r="AN57" s="200">
        <v>96.299999999999983</v>
      </c>
      <c r="AO57" s="200" t="s">
        <v>19</v>
      </c>
      <c r="AP57" s="200" t="s">
        <v>19</v>
      </c>
      <c r="AQ57" s="200" t="s">
        <v>19</v>
      </c>
      <c r="AR57" s="200">
        <v>0</v>
      </c>
      <c r="AS57" s="200">
        <v>0</v>
      </c>
      <c r="AT57" s="200">
        <v>0</v>
      </c>
      <c r="AU57" s="200" t="s">
        <v>19</v>
      </c>
      <c r="AV57" s="200" t="s">
        <v>19</v>
      </c>
      <c r="AW57" s="200">
        <v>1.24788708586883</v>
      </c>
      <c r="AX57" s="200">
        <v>27.185681994028286</v>
      </c>
      <c r="AY57" s="200">
        <v>137.30519671972911</v>
      </c>
      <c r="AZ57" s="200">
        <v>2.4590964584454094</v>
      </c>
      <c r="BA57" s="200">
        <v>15.612119338611013</v>
      </c>
      <c r="BB57" s="200">
        <v>15.612119338611013</v>
      </c>
      <c r="BC57" s="200">
        <v>11.876864082534</v>
      </c>
      <c r="BD57" s="200">
        <v>1133.0575095725624</v>
      </c>
    </row>
    <row r="58" spans="1:56" x14ac:dyDescent="0.4">
      <c r="A58" s="199" t="s">
        <v>314</v>
      </c>
      <c r="B58" s="199" t="s">
        <v>313</v>
      </c>
      <c r="C58" s="199" t="s">
        <v>245</v>
      </c>
      <c r="D58" s="200">
        <v>31.2</v>
      </c>
      <c r="E58" s="200">
        <v>9.6</v>
      </c>
      <c r="F58" s="200">
        <v>26.1</v>
      </c>
      <c r="G58" s="200">
        <v>5.4</v>
      </c>
      <c r="H58" s="200">
        <v>0.7</v>
      </c>
      <c r="I58" s="200">
        <v>0</v>
      </c>
      <c r="J58" s="200">
        <v>113.40000000000002</v>
      </c>
      <c r="K58" s="200">
        <v>20.399999999999999</v>
      </c>
      <c r="L58" s="200">
        <v>14.5</v>
      </c>
      <c r="M58" s="200">
        <v>0</v>
      </c>
      <c r="N58" s="200">
        <v>14.5</v>
      </c>
      <c r="O58" s="200" t="s">
        <v>19</v>
      </c>
      <c r="P58" s="200" t="s">
        <v>19</v>
      </c>
      <c r="Q58" s="200" t="s">
        <v>19</v>
      </c>
      <c r="R58" s="200" t="s">
        <v>19</v>
      </c>
      <c r="S58" s="200" t="s">
        <v>19</v>
      </c>
      <c r="T58" s="200" t="s">
        <v>19</v>
      </c>
      <c r="U58" s="200">
        <v>98.90000000000002</v>
      </c>
      <c r="V58" s="200" t="s">
        <v>19</v>
      </c>
      <c r="W58" s="200" t="s">
        <v>19</v>
      </c>
      <c r="X58" s="200" t="s">
        <v>19</v>
      </c>
      <c r="Y58" s="200" t="s">
        <v>19</v>
      </c>
      <c r="Z58" s="200" t="s">
        <v>19</v>
      </c>
      <c r="AA58" s="200" t="s">
        <v>19</v>
      </c>
      <c r="AB58" s="200">
        <v>2.2000000000000002</v>
      </c>
      <c r="AC58" s="200" t="s">
        <v>19</v>
      </c>
      <c r="AD58" s="200" t="s">
        <v>19</v>
      </c>
      <c r="AE58" s="200" t="s">
        <v>19</v>
      </c>
      <c r="AF58" s="200" t="s">
        <v>19</v>
      </c>
      <c r="AG58" s="200" t="s">
        <v>19</v>
      </c>
      <c r="AH58" s="200" t="s">
        <v>19</v>
      </c>
      <c r="AI58" s="200" t="s">
        <v>19</v>
      </c>
      <c r="AJ58" s="200" t="s">
        <v>19</v>
      </c>
      <c r="AK58" s="200" t="s">
        <v>19</v>
      </c>
      <c r="AL58" s="200" t="s">
        <v>19</v>
      </c>
      <c r="AM58" s="200">
        <v>23.7</v>
      </c>
      <c r="AN58" s="200">
        <v>98.90000000000002</v>
      </c>
      <c r="AO58" s="200" t="s">
        <v>19</v>
      </c>
      <c r="AP58" s="200" t="s">
        <v>19</v>
      </c>
      <c r="AQ58" s="200" t="s">
        <v>19</v>
      </c>
      <c r="AR58" s="200">
        <v>0</v>
      </c>
      <c r="AS58" s="200">
        <v>0</v>
      </c>
      <c r="AT58" s="200">
        <v>0</v>
      </c>
      <c r="AU58" s="200" t="s">
        <v>19</v>
      </c>
      <c r="AV58" s="200" t="s">
        <v>19</v>
      </c>
      <c r="AW58" s="200">
        <v>1.2338096431854266</v>
      </c>
      <c r="AX58" s="200">
        <v>27.398651661250131</v>
      </c>
      <c r="AY58" s="200">
        <v>134.4112284388986</v>
      </c>
      <c r="AZ58" s="200">
        <v>2.4385977813076236</v>
      </c>
      <c r="BA58" s="200">
        <v>15.6173837721302</v>
      </c>
      <c r="BB58" s="200">
        <v>15.6173837721302</v>
      </c>
      <c r="BC58" s="200">
        <v>11.876864082534</v>
      </c>
      <c r="BD58" s="200">
        <v>1167.7892148403794</v>
      </c>
    </row>
    <row r="59" spans="1:56" x14ac:dyDescent="0.4">
      <c r="A59" s="199" t="s">
        <v>315</v>
      </c>
      <c r="B59" s="199" t="s">
        <v>313</v>
      </c>
      <c r="C59" s="199" t="s">
        <v>247</v>
      </c>
      <c r="D59" s="200">
        <v>29.675000000000001</v>
      </c>
      <c r="E59" s="200">
        <v>6.992</v>
      </c>
      <c r="F59" s="200">
        <v>20.105</v>
      </c>
      <c r="G59" s="200">
        <v>4.5709999999999997</v>
      </c>
      <c r="H59" s="200" t="s">
        <v>19</v>
      </c>
      <c r="I59" s="200">
        <v>0</v>
      </c>
      <c r="J59" s="200">
        <v>86.736000000000004</v>
      </c>
      <c r="K59" s="200">
        <v>17.161000000000001</v>
      </c>
      <c r="L59" s="200">
        <v>3.4140000000000001</v>
      </c>
      <c r="M59" s="200" t="s">
        <v>19</v>
      </c>
      <c r="N59" s="200" t="s">
        <v>19</v>
      </c>
      <c r="O59" s="200" t="s">
        <v>19</v>
      </c>
      <c r="P59" s="200" t="s">
        <v>19</v>
      </c>
      <c r="Q59" s="200" t="s">
        <v>19</v>
      </c>
      <c r="R59" s="200" t="s">
        <v>19</v>
      </c>
      <c r="S59" s="200">
        <v>107.443</v>
      </c>
      <c r="T59" s="200">
        <v>74.664000000000001</v>
      </c>
      <c r="U59" s="200">
        <v>83.322000000000003</v>
      </c>
      <c r="V59" s="200">
        <v>150.46299999999999</v>
      </c>
      <c r="W59" s="200">
        <v>116.35299999999999</v>
      </c>
      <c r="X59" s="200">
        <v>446.71300000000002</v>
      </c>
      <c r="Y59" s="200">
        <v>253.99799999999999</v>
      </c>
      <c r="Z59" s="200">
        <v>1691.53</v>
      </c>
      <c r="AA59" s="200">
        <v>1289.1890000000001</v>
      </c>
      <c r="AB59" s="200" t="s">
        <v>19</v>
      </c>
      <c r="AC59" s="200" t="s">
        <v>19</v>
      </c>
      <c r="AD59" s="200" t="s">
        <v>19</v>
      </c>
      <c r="AE59" s="200" t="s">
        <v>19</v>
      </c>
      <c r="AF59" s="200" t="s">
        <v>19</v>
      </c>
      <c r="AG59" s="200" t="s">
        <v>19</v>
      </c>
      <c r="AH59" s="200" t="s">
        <v>19</v>
      </c>
      <c r="AI59" s="200" t="s">
        <v>19</v>
      </c>
      <c r="AJ59" s="200" t="s">
        <v>19</v>
      </c>
      <c r="AK59" s="200" t="s">
        <v>19</v>
      </c>
      <c r="AL59" s="200" t="s">
        <v>19</v>
      </c>
      <c r="AM59" s="200">
        <v>21.978999999999999</v>
      </c>
      <c r="AN59" s="200">
        <v>83.322000000000003</v>
      </c>
      <c r="AO59" s="200" t="s">
        <v>19</v>
      </c>
      <c r="AP59" s="200" t="s">
        <v>19</v>
      </c>
      <c r="AQ59" s="200" t="s">
        <v>19</v>
      </c>
      <c r="AR59" s="200" t="s">
        <v>19</v>
      </c>
      <c r="AS59" s="200">
        <v>-8.8870000000000005</v>
      </c>
      <c r="AT59" s="200">
        <v>0.312</v>
      </c>
      <c r="AU59" s="200" t="s">
        <v>19</v>
      </c>
      <c r="AV59" s="200" t="s">
        <v>19</v>
      </c>
      <c r="AW59" s="200">
        <v>1.2283693843594008</v>
      </c>
      <c r="AX59" s="200">
        <v>27.197169396611073</v>
      </c>
      <c r="AY59" s="200">
        <v>134.67095731804497</v>
      </c>
      <c r="AZ59" s="200">
        <v>2.3747383615807314</v>
      </c>
      <c r="BA59" s="200">
        <v>15.63233325759823</v>
      </c>
      <c r="BB59" s="200">
        <v>15.63233325759823</v>
      </c>
      <c r="BC59" s="200">
        <v>11.876864082534</v>
      </c>
      <c r="BD59" s="200">
        <v>1119.0990000000002</v>
      </c>
    </row>
    <row r="60" spans="1:56" x14ac:dyDescent="0.4">
      <c r="A60" s="199" t="s">
        <v>316</v>
      </c>
      <c r="B60" s="199" t="s">
        <v>313</v>
      </c>
      <c r="C60" s="199" t="s">
        <v>249</v>
      </c>
      <c r="D60" s="200">
        <v>31.038</v>
      </c>
      <c r="E60" s="200">
        <v>7.3330000000000002</v>
      </c>
      <c r="F60" s="200">
        <v>20.55</v>
      </c>
      <c r="G60" s="200">
        <v>5.3580000000000005</v>
      </c>
      <c r="H60" s="200" t="s">
        <v>19</v>
      </c>
      <c r="I60" s="200">
        <v>0</v>
      </c>
      <c r="J60" s="200">
        <v>84.555000000000007</v>
      </c>
      <c r="K60" s="200">
        <v>20.937000000000001</v>
      </c>
      <c r="L60" s="200" t="s">
        <v>19</v>
      </c>
      <c r="M60" s="200" t="s">
        <v>19</v>
      </c>
      <c r="N60" s="200" t="s">
        <v>19</v>
      </c>
      <c r="O60" s="200" t="s">
        <v>19</v>
      </c>
      <c r="P60" s="200" t="s">
        <v>19</v>
      </c>
      <c r="Q60" s="200" t="s">
        <v>19</v>
      </c>
      <c r="R60" s="200" t="s">
        <v>19</v>
      </c>
      <c r="S60" s="200">
        <v>117.872</v>
      </c>
      <c r="T60" s="200">
        <v>83.578999999999994</v>
      </c>
      <c r="U60" s="200">
        <v>80.865999999999985</v>
      </c>
      <c r="V60" s="200">
        <v>142.60400000000001</v>
      </c>
      <c r="W60" s="200">
        <v>114.06699999999999</v>
      </c>
      <c r="X60" s="200">
        <v>517.92499999999995</v>
      </c>
      <c r="Y60" s="200">
        <v>270.22300000000001</v>
      </c>
      <c r="Z60" s="200">
        <v>1655.242</v>
      </c>
      <c r="AA60" s="200">
        <v>1279.751</v>
      </c>
      <c r="AB60" s="200" t="s">
        <v>19</v>
      </c>
      <c r="AC60" s="200" t="s">
        <v>19</v>
      </c>
      <c r="AD60" s="200" t="s">
        <v>19</v>
      </c>
      <c r="AE60" s="200" t="s">
        <v>19</v>
      </c>
      <c r="AF60" s="200" t="s">
        <v>19</v>
      </c>
      <c r="AG60" s="200" t="s">
        <v>19</v>
      </c>
      <c r="AH60" s="200" t="s">
        <v>19</v>
      </c>
      <c r="AI60" s="200" t="s">
        <v>19</v>
      </c>
      <c r="AJ60" s="200" t="s">
        <v>19</v>
      </c>
      <c r="AK60" s="200" t="s">
        <v>19</v>
      </c>
      <c r="AL60" s="200" t="s">
        <v>19</v>
      </c>
      <c r="AM60" s="200">
        <v>16.587</v>
      </c>
      <c r="AN60" s="200">
        <v>80.865999999999985</v>
      </c>
      <c r="AO60" s="200" t="s">
        <v>19</v>
      </c>
      <c r="AP60" s="200" t="s">
        <v>19</v>
      </c>
      <c r="AQ60" s="200">
        <v>2.3719999999999999</v>
      </c>
      <c r="AR60" s="200">
        <v>1.3170000000000002</v>
      </c>
      <c r="AS60" s="200">
        <v>-7.8529999999999998</v>
      </c>
      <c r="AT60" s="200">
        <v>0.72899999999999998</v>
      </c>
      <c r="AU60" s="200" t="s">
        <v>19</v>
      </c>
      <c r="AV60" s="200" t="s">
        <v>19</v>
      </c>
      <c r="AW60" s="200">
        <v>1.2117357406647515</v>
      </c>
      <c r="AX60" s="200">
        <v>26.624784141415653</v>
      </c>
      <c r="AY60" s="200">
        <v>135.78009709732413</v>
      </c>
      <c r="AZ60" s="200">
        <v>2.1691590721622975</v>
      </c>
      <c r="BA60" s="200">
        <v>15.631676327006891</v>
      </c>
      <c r="BB60" s="200">
        <v>15.207912803876452</v>
      </c>
      <c r="BC60" s="200">
        <v>11.876864082534</v>
      </c>
      <c r="BD60" s="200">
        <v>1138.4949999999999</v>
      </c>
    </row>
    <row r="61" spans="1:56" x14ac:dyDescent="0.4">
      <c r="A61" s="199" t="s">
        <v>317</v>
      </c>
      <c r="B61" s="199" t="s">
        <v>313</v>
      </c>
      <c r="C61" s="199" t="s">
        <v>251</v>
      </c>
      <c r="D61" s="200">
        <v>32.087000000000003</v>
      </c>
      <c r="E61" s="200">
        <v>11.975</v>
      </c>
      <c r="F61" s="200">
        <v>25.042999999999999</v>
      </c>
      <c r="G61" s="200">
        <v>4.6340000000000003</v>
      </c>
      <c r="H61" s="200" t="s">
        <v>19</v>
      </c>
      <c r="I61" s="200">
        <v>0</v>
      </c>
      <c r="J61" s="200">
        <v>94.064999999999998</v>
      </c>
      <c r="K61" s="200">
        <v>20.678999999999998</v>
      </c>
      <c r="L61" s="200" t="s">
        <v>19</v>
      </c>
      <c r="M61" s="200" t="s">
        <v>19</v>
      </c>
      <c r="N61" s="200" t="s">
        <v>19</v>
      </c>
      <c r="O61" s="200">
        <v>0.746</v>
      </c>
      <c r="P61" s="200">
        <v>0.97499999999999998</v>
      </c>
      <c r="Q61" s="200">
        <v>1.577</v>
      </c>
      <c r="R61" s="200">
        <v>1.73</v>
      </c>
      <c r="S61" s="200">
        <v>86.903000000000006</v>
      </c>
      <c r="T61" s="200">
        <v>81.319000000000003</v>
      </c>
      <c r="U61" s="200">
        <v>89.037000000000006</v>
      </c>
      <c r="V61" s="200">
        <v>124.708</v>
      </c>
      <c r="W61" s="200">
        <v>125.13500000000001</v>
      </c>
      <c r="X61" s="200">
        <v>526.62</v>
      </c>
      <c r="Y61" s="200">
        <v>276.86</v>
      </c>
      <c r="Z61" s="200">
        <v>1631.2080000000001</v>
      </c>
      <c r="AA61" s="200">
        <v>1335.337</v>
      </c>
      <c r="AB61" s="200" t="s">
        <v>19</v>
      </c>
      <c r="AC61" s="200" t="s">
        <v>19</v>
      </c>
      <c r="AD61" s="200" t="s">
        <v>19</v>
      </c>
      <c r="AE61" s="200" t="s">
        <v>19</v>
      </c>
      <c r="AF61" s="200" t="s">
        <v>19</v>
      </c>
      <c r="AG61" s="200" t="s">
        <v>19</v>
      </c>
      <c r="AH61" s="200" t="s">
        <v>19</v>
      </c>
      <c r="AI61" s="200" t="s">
        <v>19</v>
      </c>
      <c r="AJ61" s="200" t="s">
        <v>19</v>
      </c>
      <c r="AK61" s="200" t="s">
        <v>19</v>
      </c>
      <c r="AL61" s="200" t="s">
        <v>19</v>
      </c>
      <c r="AM61" s="200">
        <v>15.298</v>
      </c>
      <c r="AN61" s="200">
        <v>89.037000000000006</v>
      </c>
      <c r="AO61" s="200" t="s">
        <v>19</v>
      </c>
      <c r="AP61" s="200" t="s">
        <v>19</v>
      </c>
      <c r="AQ61" s="200">
        <v>3.3069999999999999</v>
      </c>
      <c r="AR61" s="200">
        <v>1.7210000000000001</v>
      </c>
      <c r="AS61" s="200">
        <v>-7.35</v>
      </c>
      <c r="AT61" s="200">
        <v>0.51800000000000002</v>
      </c>
      <c r="AU61" s="200">
        <v>16.79</v>
      </c>
      <c r="AV61" s="200" t="s">
        <v>19</v>
      </c>
      <c r="AW61" s="200">
        <v>1.1806332960179113</v>
      </c>
      <c r="AX61" s="200">
        <v>26.341244542632804</v>
      </c>
      <c r="AY61" s="200">
        <v>136.12382688755727</v>
      </c>
      <c r="AZ61" s="200">
        <v>2.1651313943035779</v>
      </c>
      <c r="BA61" s="200">
        <v>15.621386413153278</v>
      </c>
      <c r="BB61" s="200">
        <v>14.773897142298145</v>
      </c>
      <c r="BC61" s="200">
        <v>12.363692369746056</v>
      </c>
      <c r="BD61" s="200">
        <v>1156.8890000000001</v>
      </c>
    </row>
    <row r="62" spans="1:56" x14ac:dyDescent="0.4">
      <c r="A62" s="199" t="s">
        <v>318</v>
      </c>
      <c r="B62" s="199" t="s">
        <v>313</v>
      </c>
      <c r="C62" s="199" t="s">
        <v>253</v>
      </c>
      <c r="D62" s="200">
        <v>34.107999999999997</v>
      </c>
      <c r="E62" s="200">
        <v>5.7720000000000002</v>
      </c>
      <c r="F62" s="200">
        <v>24.72</v>
      </c>
      <c r="G62" s="200">
        <v>4.8090000000000002</v>
      </c>
      <c r="H62" s="200" t="s">
        <v>19</v>
      </c>
      <c r="I62" s="200">
        <v>0</v>
      </c>
      <c r="J62" s="200">
        <v>99.828999999999994</v>
      </c>
      <c r="K62" s="200">
        <v>26.161999999999999</v>
      </c>
      <c r="L62" s="200" t="s">
        <v>19</v>
      </c>
      <c r="M62" s="200" t="s">
        <v>19</v>
      </c>
      <c r="N62" s="200" t="s">
        <v>19</v>
      </c>
      <c r="O62" s="200">
        <v>0.72699999999999998</v>
      </c>
      <c r="P62" s="200">
        <v>4.2050000000000001</v>
      </c>
      <c r="Q62" s="200">
        <v>1.5369999999999999</v>
      </c>
      <c r="R62" s="200">
        <v>1.097</v>
      </c>
      <c r="S62" s="200" t="s">
        <v>19</v>
      </c>
      <c r="T62" s="200" t="s">
        <v>19</v>
      </c>
      <c r="U62" s="200">
        <v>92.263000000000005</v>
      </c>
      <c r="V62" s="200">
        <v>135.79249999999999</v>
      </c>
      <c r="W62" s="200">
        <v>129.642333333333</v>
      </c>
      <c r="X62" s="200">
        <v>440.577</v>
      </c>
      <c r="Y62" s="200">
        <v>293.83300000000003</v>
      </c>
      <c r="Z62" s="200">
        <v>1617.9311666666699</v>
      </c>
      <c r="AA62" s="200">
        <v>1369.5585000000001</v>
      </c>
      <c r="AB62" s="200" t="s">
        <v>19</v>
      </c>
      <c r="AC62" s="200" t="s">
        <v>19</v>
      </c>
      <c r="AD62" s="200" t="s">
        <v>19</v>
      </c>
      <c r="AE62" s="200" t="s">
        <v>19</v>
      </c>
      <c r="AF62" s="200" t="s">
        <v>19</v>
      </c>
      <c r="AG62" s="200" t="s">
        <v>19</v>
      </c>
      <c r="AH62" s="200" t="s">
        <v>19</v>
      </c>
      <c r="AI62" s="200" t="s">
        <v>19</v>
      </c>
      <c r="AJ62" s="200" t="s">
        <v>19</v>
      </c>
      <c r="AK62" s="200" t="s">
        <v>19</v>
      </c>
      <c r="AL62" s="200" t="s">
        <v>19</v>
      </c>
      <c r="AM62" s="200">
        <v>22.853999999999999</v>
      </c>
      <c r="AN62" s="200">
        <v>92.263000000000005</v>
      </c>
      <c r="AO62" s="200" t="s">
        <v>19</v>
      </c>
      <c r="AP62" s="200" t="s">
        <v>19</v>
      </c>
      <c r="AQ62" s="200">
        <v>2.6339999999999999</v>
      </c>
      <c r="AR62" s="200">
        <v>4.9320000000000004</v>
      </c>
      <c r="AS62" s="200" t="s">
        <v>19</v>
      </c>
      <c r="AT62" s="200" t="s">
        <v>19</v>
      </c>
      <c r="AU62" s="200">
        <v>8.3249999999999993</v>
      </c>
      <c r="AV62" s="200" t="s">
        <v>19</v>
      </c>
      <c r="AW62" s="200">
        <v>1.1560444722831191</v>
      </c>
      <c r="AX62" s="200">
        <v>25.474439922511671</v>
      </c>
      <c r="AY62" s="200">
        <v>136.09609628710302</v>
      </c>
      <c r="AZ62" s="200">
        <v>2.1963741833790746</v>
      </c>
      <c r="BA62" s="200">
        <v>15.621386413153278</v>
      </c>
      <c r="BB62" s="200">
        <v>14.350152506870581</v>
      </c>
      <c r="BC62" s="200">
        <v>12.891845833485201</v>
      </c>
      <c r="BD62" s="200">
        <v>1212.8990000000001</v>
      </c>
    </row>
    <row r="63" spans="1:56" x14ac:dyDescent="0.4">
      <c r="A63" s="199" t="s">
        <v>319</v>
      </c>
      <c r="B63" s="199" t="s">
        <v>313</v>
      </c>
      <c r="C63" s="199" t="s">
        <v>255</v>
      </c>
      <c r="D63" s="200" t="s">
        <v>19</v>
      </c>
      <c r="E63" s="200" t="s">
        <v>19</v>
      </c>
      <c r="F63" s="200" t="s">
        <v>19</v>
      </c>
      <c r="G63" s="200" t="s">
        <v>19</v>
      </c>
      <c r="H63" s="200" t="s">
        <v>19</v>
      </c>
      <c r="I63" s="200" t="s">
        <v>19</v>
      </c>
      <c r="J63" s="200" t="s">
        <v>19</v>
      </c>
      <c r="K63" s="200" t="s">
        <v>19</v>
      </c>
      <c r="L63" s="200" t="s">
        <v>19</v>
      </c>
      <c r="M63" s="200" t="s">
        <v>19</v>
      </c>
      <c r="N63" s="200" t="s">
        <v>19</v>
      </c>
      <c r="O63" s="200" t="s">
        <v>19</v>
      </c>
      <c r="P63" s="200" t="s">
        <v>19</v>
      </c>
      <c r="Q63" s="200" t="s">
        <v>19</v>
      </c>
      <c r="R63" s="200" t="s">
        <v>19</v>
      </c>
      <c r="S63" s="200" t="s">
        <v>19</v>
      </c>
      <c r="T63" s="200" t="s">
        <v>19</v>
      </c>
      <c r="U63" s="200" t="s">
        <v>19</v>
      </c>
      <c r="V63" s="200" t="s">
        <v>19</v>
      </c>
      <c r="W63" s="200" t="s">
        <v>19</v>
      </c>
      <c r="X63" s="200" t="s">
        <v>19</v>
      </c>
      <c r="Y63" s="200" t="s">
        <v>19</v>
      </c>
      <c r="Z63" s="200" t="s">
        <v>19</v>
      </c>
      <c r="AA63" s="200" t="s">
        <v>19</v>
      </c>
      <c r="AB63" s="200" t="s">
        <v>19</v>
      </c>
      <c r="AC63" s="200" t="s">
        <v>19</v>
      </c>
      <c r="AD63" s="200" t="s">
        <v>19</v>
      </c>
      <c r="AE63" s="200" t="s">
        <v>19</v>
      </c>
      <c r="AF63" s="200" t="s">
        <v>19</v>
      </c>
      <c r="AG63" s="200" t="s">
        <v>19</v>
      </c>
      <c r="AH63" s="200" t="s">
        <v>19</v>
      </c>
      <c r="AI63" s="200" t="s">
        <v>19</v>
      </c>
      <c r="AJ63" s="200" t="s">
        <v>19</v>
      </c>
      <c r="AK63" s="200" t="s">
        <v>19</v>
      </c>
      <c r="AL63" s="200" t="s">
        <v>19</v>
      </c>
      <c r="AM63" s="200" t="s">
        <v>19</v>
      </c>
      <c r="AN63" s="200" t="s">
        <v>19</v>
      </c>
      <c r="AO63" s="200" t="s">
        <v>19</v>
      </c>
      <c r="AP63" s="200" t="s">
        <v>19</v>
      </c>
      <c r="AQ63" s="200" t="s">
        <v>19</v>
      </c>
      <c r="AR63" s="200" t="s">
        <v>19</v>
      </c>
      <c r="AS63" s="200" t="s">
        <v>19</v>
      </c>
      <c r="AT63" s="200" t="s">
        <v>19</v>
      </c>
      <c r="AU63" s="200" t="s">
        <v>19</v>
      </c>
      <c r="AV63" s="200" t="s">
        <v>19</v>
      </c>
      <c r="AW63" s="200">
        <v>1.1367310801447381</v>
      </c>
      <c r="AX63" s="200">
        <v>24.727893236198597</v>
      </c>
      <c r="AY63" s="200">
        <v>135.84673059876627</v>
      </c>
      <c r="AZ63" s="200">
        <v>2.2166886171287845</v>
      </c>
      <c r="BA63" s="200">
        <v>13.909789170248537</v>
      </c>
      <c r="BB63" s="200">
        <v>13.909789170248537</v>
      </c>
      <c r="BC63" s="200">
        <v>11.764224393942698</v>
      </c>
      <c r="BD63" s="200">
        <v>0</v>
      </c>
    </row>
    <row r="64" spans="1:56" x14ac:dyDescent="0.4">
      <c r="A64" s="199" t="s">
        <v>320</v>
      </c>
      <c r="B64" s="199" t="s">
        <v>313</v>
      </c>
      <c r="C64" s="199" t="s">
        <v>257</v>
      </c>
      <c r="D64" s="200" t="s">
        <v>19</v>
      </c>
      <c r="E64" s="200" t="s">
        <v>19</v>
      </c>
      <c r="F64" s="200" t="s">
        <v>19</v>
      </c>
      <c r="G64" s="200" t="s">
        <v>19</v>
      </c>
      <c r="H64" s="200" t="s">
        <v>19</v>
      </c>
      <c r="I64" s="200" t="s">
        <v>19</v>
      </c>
      <c r="J64" s="200" t="s">
        <v>19</v>
      </c>
      <c r="K64" s="200" t="s">
        <v>19</v>
      </c>
      <c r="L64" s="200" t="s">
        <v>19</v>
      </c>
      <c r="M64" s="200" t="s">
        <v>19</v>
      </c>
      <c r="N64" s="200" t="s">
        <v>19</v>
      </c>
      <c r="O64" s="200" t="s">
        <v>19</v>
      </c>
      <c r="P64" s="200" t="s">
        <v>19</v>
      </c>
      <c r="Q64" s="200" t="s">
        <v>19</v>
      </c>
      <c r="R64" s="200" t="s">
        <v>19</v>
      </c>
      <c r="S64" s="200" t="s">
        <v>19</v>
      </c>
      <c r="T64" s="200" t="s">
        <v>19</v>
      </c>
      <c r="U64" s="200" t="s">
        <v>19</v>
      </c>
      <c r="V64" s="200" t="s">
        <v>19</v>
      </c>
      <c r="W64" s="200" t="s">
        <v>19</v>
      </c>
      <c r="X64" s="200" t="s">
        <v>19</v>
      </c>
      <c r="Y64" s="200" t="s">
        <v>19</v>
      </c>
      <c r="Z64" s="200" t="s">
        <v>19</v>
      </c>
      <c r="AA64" s="200" t="s">
        <v>19</v>
      </c>
      <c r="AB64" s="200" t="s">
        <v>19</v>
      </c>
      <c r="AC64" s="200" t="s">
        <v>19</v>
      </c>
      <c r="AD64" s="200" t="s">
        <v>19</v>
      </c>
      <c r="AE64" s="200" t="s">
        <v>19</v>
      </c>
      <c r="AF64" s="200" t="s">
        <v>19</v>
      </c>
      <c r="AG64" s="200" t="s">
        <v>19</v>
      </c>
      <c r="AH64" s="200" t="s">
        <v>19</v>
      </c>
      <c r="AI64" s="200" t="s">
        <v>19</v>
      </c>
      <c r="AJ64" s="200" t="s">
        <v>19</v>
      </c>
      <c r="AK64" s="200" t="s">
        <v>19</v>
      </c>
      <c r="AL64" s="200" t="s">
        <v>19</v>
      </c>
      <c r="AM64" s="200" t="s">
        <v>19</v>
      </c>
      <c r="AN64" s="200" t="s">
        <v>19</v>
      </c>
      <c r="AO64" s="200" t="s">
        <v>19</v>
      </c>
      <c r="AP64" s="200" t="s">
        <v>19</v>
      </c>
      <c r="AQ64" s="200" t="s">
        <v>19</v>
      </c>
      <c r="AR64" s="200" t="s">
        <v>19</v>
      </c>
      <c r="AS64" s="200" t="s">
        <v>19</v>
      </c>
      <c r="AT64" s="200" t="s">
        <v>19</v>
      </c>
      <c r="AU64" s="200" t="s">
        <v>19</v>
      </c>
      <c r="AV64" s="200" t="s">
        <v>19</v>
      </c>
      <c r="AW64" s="200">
        <v>1.1277018254028868</v>
      </c>
      <c r="AX64" s="200">
        <v>24.363663481441414</v>
      </c>
      <c r="AY64" s="200">
        <v>135.24891368033585</v>
      </c>
      <c r="AZ64" s="200">
        <v>2.2438439538846437</v>
      </c>
      <c r="BA64" s="200">
        <v>13.909789170248537</v>
      </c>
      <c r="BB64" s="200">
        <v>13.909789170248537</v>
      </c>
      <c r="BC64" s="200">
        <v>11.764224393942698</v>
      </c>
      <c r="BD64" s="200">
        <v>0</v>
      </c>
    </row>
    <row r="65" spans="1:56" x14ac:dyDescent="0.4">
      <c r="A65" s="199" t="s">
        <v>321</v>
      </c>
      <c r="B65" s="199" t="s">
        <v>313</v>
      </c>
      <c r="C65" s="199" t="s">
        <v>259</v>
      </c>
      <c r="D65" s="200" t="s">
        <v>19</v>
      </c>
      <c r="E65" s="200" t="s">
        <v>19</v>
      </c>
      <c r="F65" s="200" t="s">
        <v>19</v>
      </c>
      <c r="G65" s="200" t="s">
        <v>19</v>
      </c>
      <c r="H65" s="200" t="s">
        <v>19</v>
      </c>
      <c r="I65" s="200" t="s">
        <v>19</v>
      </c>
      <c r="J65" s="200" t="s">
        <v>19</v>
      </c>
      <c r="K65" s="200" t="s">
        <v>19</v>
      </c>
      <c r="L65" s="200" t="s">
        <v>19</v>
      </c>
      <c r="M65" s="200" t="s">
        <v>19</v>
      </c>
      <c r="N65" s="200" t="s">
        <v>19</v>
      </c>
      <c r="O65" s="200" t="s">
        <v>19</v>
      </c>
      <c r="P65" s="200" t="s">
        <v>19</v>
      </c>
      <c r="Q65" s="200" t="s">
        <v>19</v>
      </c>
      <c r="R65" s="200" t="s">
        <v>19</v>
      </c>
      <c r="S65" s="200" t="s">
        <v>19</v>
      </c>
      <c r="T65" s="200" t="s">
        <v>19</v>
      </c>
      <c r="U65" s="200" t="s">
        <v>19</v>
      </c>
      <c r="V65" s="200" t="s">
        <v>19</v>
      </c>
      <c r="W65" s="200" t="s">
        <v>19</v>
      </c>
      <c r="X65" s="200" t="s">
        <v>19</v>
      </c>
      <c r="Y65" s="200" t="s">
        <v>19</v>
      </c>
      <c r="Z65" s="200" t="s">
        <v>19</v>
      </c>
      <c r="AA65" s="200" t="s">
        <v>19</v>
      </c>
      <c r="AB65" s="200" t="s">
        <v>19</v>
      </c>
      <c r="AC65" s="200" t="s">
        <v>19</v>
      </c>
      <c r="AD65" s="200" t="s">
        <v>19</v>
      </c>
      <c r="AE65" s="200" t="s">
        <v>19</v>
      </c>
      <c r="AF65" s="200" t="s">
        <v>19</v>
      </c>
      <c r="AG65" s="200" t="s">
        <v>19</v>
      </c>
      <c r="AH65" s="200" t="s">
        <v>19</v>
      </c>
      <c r="AI65" s="200" t="s">
        <v>19</v>
      </c>
      <c r="AJ65" s="200" t="s">
        <v>19</v>
      </c>
      <c r="AK65" s="200" t="s">
        <v>19</v>
      </c>
      <c r="AL65" s="200" t="s">
        <v>19</v>
      </c>
      <c r="AM65" s="200" t="s">
        <v>19</v>
      </c>
      <c r="AN65" s="200" t="s">
        <v>19</v>
      </c>
      <c r="AO65" s="200" t="s">
        <v>19</v>
      </c>
      <c r="AP65" s="200" t="s">
        <v>19</v>
      </c>
      <c r="AQ65" s="200" t="s">
        <v>19</v>
      </c>
      <c r="AR65" s="200" t="s">
        <v>19</v>
      </c>
      <c r="AS65" s="200" t="s">
        <v>19</v>
      </c>
      <c r="AT65" s="200" t="s">
        <v>19</v>
      </c>
      <c r="AU65" s="200" t="s">
        <v>19</v>
      </c>
      <c r="AV65" s="200" t="s">
        <v>19</v>
      </c>
      <c r="AW65" s="200">
        <v>1.0877412700751434</v>
      </c>
      <c r="AX65" s="200">
        <v>22.256508027937841</v>
      </c>
      <c r="AY65" s="200">
        <v>135.65710314290865</v>
      </c>
      <c r="AZ65" s="200">
        <v>2.2335932889102468</v>
      </c>
      <c r="BA65" s="200">
        <v>13.909789170248537</v>
      </c>
      <c r="BB65" s="200">
        <v>13.909789170248537</v>
      </c>
      <c r="BC65" s="200">
        <v>11.764224393942698</v>
      </c>
      <c r="BD65" s="200">
        <v>0</v>
      </c>
    </row>
    <row r="66" spans="1:56" x14ac:dyDescent="0.4">
      <c r="A66" s="199" t="s">
        <v>322</v>
      </c>
      <c r="B66" s="199" t="s">
        <v>313</v>
      </c>
      <c r="C66" s="199" t="s">
        <v>261</v>
      </c>
      <c r="D66" s="200" t="s">
        <v>19</v>
      </c>
      <c r="E66" s="200" t="s">
        <v>19</v>
      </c>
      <c r="F66" s="200" t="s">
        <v>19</v>
      </c>
      <c r="G66" s="200" t="s">
        <v>19</v>
      </c>
      <c r="H66" s="200" t="s">
        <v>19</v>
      </c>
      <c r="I66" s="200" t="s">
        <v>19</v>
      </c>
      <c r="J66" s="200" t="s">
        <v>19</v>
      </c>
      <c r="K66" s="200" t="s">
        <v>19</v>
      </c>
      <c r="L66" s="200" t="s">
        <v>19</v>
      </c>
      <c r="M66" s="200" t="s">
        <v>19</v>
      </c>
      <c r="N66" s="200" t="s">
        <v>19</v>
      </c>
      <c r="O66" s="200" t="s">
        <v>19</v>
      </c>
      <c r="P66" s="200" t="s">
        <v>19</v>
      </c>
      <c r="Q66" s="200" t="s">
        <v>19</v>
      </c>
      <c r="R66" s="200" t="s">
        <v>19</v>
      </c>
      <c r="S66" s="200" t="s">
        <v>19</v>
      </c>
      <c r="T66" s="200" t="s">
        <v>19</v>
      </c>
      <c r="U66" s="200" t="s">
        <v>19</v>
      </c>
      <c r="V66" s="200" t="s">
        <v>19</v>
      </c>
      <c r="W66" s="200" t="s">
        <v>19</v>
      </c>
      <c r="X66" s="200" t="s">
        <v>19</v>
      </c>
      <c r="Y66" s="200" t="s">
        <v>19</v>
      </c>
      <c r="Z66" s="200" t="s">
        <v>19</v>
      </c>
      <c r="AA66" s="200" t="s">
        <v>19</v>
      </c>
      <c r="AB66" s="200" t="s">
        <v>19</v>
      </c>
      <c r="AC66" s="200" t="s">
        <v>19</v>
      </c>
      <c r="AD66" s="200" t="s">
        <v>19</v>
      </c>
      <c r="AE66" s="200" t="s">
        <v>19</v>
      </c>
      <c r="AF66" s="200" t="s">
        <v>19</v>
      </c>
      <c r="AG66" s="200" t="s">
        <v>19</v>
      </c>
      <c r="AH66" s="200" t="s">
        <v>19</v>
      </c>
      <c r="AI66" s="200" t="s">
        <v>19</v>
      </c>
      <c r="AJ66" s="200" t="s">
        <v>19</v>
      </c>
      <c r="AK66" s="200" t="s">
        <v>19</v>
      </c>
      <c r="AL66" s="200" t="s">
        <v>19</v>
      </c>
      <c r="AM66" s="200" t="s">
        <v>19</v>
      </c>
      <c r="AN66" s="200" t="s">
        <v>19</v>
      </c>
      <c r="AO66" s="200" t="s">
        <v>19</v>
      </c>
      <c r="AP66" s="200" t="s">
        <v>19</v>
      </c>
      <c r="AQ66" s="200" t="s">
        <v>19</v>
      </c>
      <c r="AR66" s="200" t="s">
        <v>19</v>
      </c>
      <c r="AS66" s="200" t="s">
        <v>19</v>
      </c>
      <c r="AT66" s="200" t="s">
        <v>19</v>
      </c>
      <c r="AU66" s="200" t="s">
        <v>19</v>
      </c>
      <c r="AV66" s="200" t="s">
        <v>19</v>
      </c>
      <c r="AW66" s="200">
        <v>1</v>
      </c>
      <c r="AX66" s="200">
        <v>23.558479180509391</v>
      </c>
      <c r="AY66" s="200">
        <v>135.71826679635382</v>
      </c>
      <c r="AZ66" s="200">
        <v>2.2463723960035105</v>
      </c>
      <c r="BA66" s="200">
        <v>13.909789170248537</v>
      </c>
      <c r="BB66" s="200">
        <v>13.909789170248537</v>
      </c>
      <c r="BC66" s="200">
        <v>11.764224393942698</v>
      </c>
      <c r="BD66" s="200">
        <v>0</v>
      </c>
    </row>
    <row r="67" spans="1:56" x14ac:dyDescent="0.4">
      <c r="A67" s="199" t="s">
        <v>323</v>
      </c>
      <c r="B67" s="199" t="s">
        <v>313</v>
      </c>
      <c r="C67" s="199" t="s">
        <v>263</v>
      </c>
      <c r="D67" s="200" t="s">
        <v>19</v>
      </c>
      <c r="E67" s="200" t="s">
        <v>19</v>
      </c>
      <c r="F67" s="200" t="s">
        <v>19</v>
      </c>
      <c r="G67" s="200" t="s">
        <v>19</v>
      </c>
      <c r="H67" s="200" t="s">
        <v>19</v>
      </c>
      <c r="I67" s="200" t="s">
        <v>19</v>
      </c>
      <c r="J67" s="200" t="s">
        <v>19</v>
      </c>
      <c r="K67" s="200" t="s">
        <v>19</v>
      </c>
      <c r="L67" s="200" t="s">
        <v>19</v>
      </c>
      <c r="M67" s="200" t="s">
        <v>19</v>
      </c>
      <c r="N67" s="200" t="s">
        <v>19</v>
      </c>
      <c r="O67" s="200" t="s">
        <v>19</v>
      </c>
      <c r="P67" s="200" t="s">
        <v>19</v>
      </c>
      <c r="Q67" s="200" t="s">
        <v>19</v>
      </c>
      <c r="R67" s="200" t="s">
        <v>19</v>
      </c>
      <c r="S67" s="200" t="s">
        <v>19</v>
      </c>
      <c r="T67" s="200" t="s">
        <v>19</v>
      </c>
      <c r="U67" s="200" t="s">
        <v>19</v>
      </c>
      <c r="V67" s="200" t="s">
        <v>19</v>
      </c>
      <c r="W67" s="200" t="s">
        <v>19</v>
      </c>
      <c r="X67" s="200" t="s">
        <v>19</v>
      </c>
      <c r="Y67" s="200" t="s">
        <v>19</v>
      </c>
      <c r="Z67" s="200" t="s">
        <v>19</v>
      </c>
      <c r="AA67" s="200" t="s">
        <v>19</v>
      </c>
      <c r="AB67" s="200" t="s">
        <v>19</v>
      </c>
      <c r="AC67" s="200" t="s">
        <v>19</v>
      </c>
      <c r="AD67" s="200" t="s">
        <v>19</v>
      </c>
      <c r="AE67" s="200" t="s">
        <v>19</v>
      </c>
      <c r="AF67" s="200" t="s">
        <v>19</v>
      </c>
      <c r="AG67" s="200" t="s">
        <v>19</v>
      </c>
      <c r="AH67" s="200" t="s">
        <v>19</v>
      </c>
      <c r="AI67" s="200" t="s">
        <v>19</v>
      </c>
      <c r="AJ67" s="200" t="s">
        <v>19</v>
      </c>
      <c r="AK67" s="200" t="s">
        <v>19</v>
      </c>
      <c r="AL67" s="200" t="s">
        <v>19</v>
      </c>
      <c r="AM67" s="200" t="s">
        <v>19</v>
      </c>
      <c r="AN67" s="200" t="s">
        <v>19</v>
      </c>
      <c r="AO67" s="200" t="s">
        <v>19</v>
      </c>
      <c r="AP67" s="200" t="s">
        <v>19</v>
      </c>
      <c r="AQ67" s="200" t="s">
        <v>19</v>
      </c>
      <c r="AR67" s="200" t="s">
        <v>19</v>
      </c>
      <c r="AS67" s="200" t="s">
        <v>19</v>
      </c>
      <c r="AT67" s="200" t="s">
        <v>19</v>
      </c>
      <c r="AU67" s="200" t="s">
        <v>19</v>
      </c>
      <c r="AV67" s="200" t="s">
        <v>19</v>
      </c>
      <c r="AW67" s="200">
        <v>0.94744609856262829</v>
      </c>
      <c r="AX67" s="200">
        <v>0</v>
      </c>
      <c r="AY67" s="200">
        <v>0</v>
      </c>
      <c r="AZ67" s="200">
        <v>0</v>
      </c>
      <c r="BA67" s="200">
        <v>0</v>
      </c>
      <c r="BB67" s="200">
        <v>0</v>
      </c>
      <c r="BC67" s="200">
        <v>11.764224393942698</v>
      </c>
      <c r="BD67" s="200">
        <v>0</v>
      </c>
    </row>
    <row r="68" spans="1:56" x14ac:dyDescent="0.4">
      <c r="A68" s="199" t="s">
        <v>324</v>
      </c>
      <c r="B68" s="199" t="s">
        <v>325</v>
      </c>
      <c r="C68" s="199" t="s">
        <v>243</v>
      </c>
      <c r="D68" s="200">
        <v>8.1</v>
      </c>
      <c r="E68" s="200">
        <v>1.2</v>
      </c>
      <c r="F68" s="200">
        <v>15.6</v>
      </c>
      <c r="G68" s="200">
        <v>1.2</v>
      </c>
      <c r="H68" s="200">
        <v>0.1</v>
      </c>
      <c r="I68" s="200">
        <v>0</v>
      </c>
      <c r="J68" s="200">
        <v>32.5</v>
      </c>
      <c r="K68" s="200">
        <v>7</v>
      </c>
      <c r="L68" s="200">
        <v>3.4</v>
      </c>
      <c r="M68" s="200">
        <v>0</v>
      </c>
      <c r="N68" s="200">
        <v>3.4</v>
      </c>
      <c r="O68" s="200" t="s">
        <v>19</v>
      </c>
      <c r="P68" s="200" t="s">
        <v>19</v>
      </c>
      <c r="Q68" s="200" t="s">
        <v>19</v>
      </c>
      <c r="R68" s="200" t="s">
        <v>19</v>
      </c>
      <c r="S68" s="200" t="s">
        <v>19</v>
      </c>
      <c r="T68" s="200" t="s">
        <v>19</v>
      </c>
      <c r="U68" s="200">
        <v>29.099999999999998</v>
      </c>
      <c r="V68" s="200" t="s">
        <v>19</v>
      </c>
      <c r="W68" s="200" t="s">
        <v>19</v>
      </c>
      <c r="X68" s="200" t="s">
        <v>19</v>
      </c>
      <c r="Y68" s="200" t="s">
        <v>19</v>
      </c>
      <c r="Z68" s="200" t="s">
        <v>19</v>
      </c>
      <c r="AA68" s="200" t="s">
        <v>19</v>
      </c>
      <c r="AB68" s="200">
        <v>0</v>
      </c>
      <c r="AC68" s="200" t="s">
        <v>19</v>
      </c>
      <c r="AD68" s="200" t="s">
        <v>19</v>
      </c>
      <c r="AE68" s="200" t="s">
        <v>19</v>
      </c>
      <c r="AF68" s="200" t="s">
        <v>19</v>
      </c>
      <c r="AG68" s="200" t="s">
        <v>19</v>
      </c>
      <c r="AH68" s="200" t="s">
        <v>19</v>
      </c>
      <c r="AI68" s="200" t="s">
        <v>19</v>
      </c>
      <c r="AJ68" s="200" t="s">
        <v>19</v>
      </c>
      <c r="AK68" s="200" t="s">
        <v>19</v>
      </c>
      <c r="AL68" s="200" t="s">
        <v>19</v>
      </c>
      <c r="AM68" s="200">
        <v>2.9</v>
      </c>
      <c r="AN68" s="200">
        <v>29.099999999999998</v>
      </c>
      <c r="AO68" s="200" t="s">
        <v>19</v>
      </c>
      <c r="AP68" s="200" t="s">
        <v>19</v>
      </c>
      <c r="AQ68" s="200" t="s">
        <v>19</v>
      </c>
      <c r="AR68" s="200">
        <v>0</v>
      </c>
      <c r="AS68" s="200">
        <v>0</v>
      </c>
      <c r="AT68" s="200">
        <v>0</v>
      </c>
      <c r="AU68" s="200" t="s">
        <v>19</v>
      </c>
      <c r="AV68" s="200" t="s">
        <v>19</v>
      </c>
      <c r="AW68" s="200">
        <v>1.24788708586883</v>
      </c>
      <c r="AX68" s="200">
        <v>21.560837848844542</v>
      </c>
      <c r="AY68" s="200">
        <v>143.33092184332969</v>
      </c>
      <c r="AZ68" s="200">
        <v>1.7550751868314518</v>
      </c>
      <c r="BA68" s="200">
        <v>13.392561352891541</v>
      </c>
      <c r="BB68" s="200">
        <v>13.392561352891541</v>
      </c>
      <c r="BC68" s="200">
        <v>10.128592934259743</v>
      </c>
      <c r="BD68" s="200">
        <v>394.69469404659202</v>
      </c>
    </row>
    <row r="69" spans="1:56" x14ac:dyDescent="0.4">
      <c r="A69" s="199" t="s">
        <v>326</v>
      </c>
      <c r="B69" s="199" t="s">
        <v>325</v>
      </c>
      <c r="C69" s="199" t="s">
        <v>245</v>
      </c>
      <c r="D69" s="200">
        <v>8.9489999999999998</v>
      </c>
      <c r="E69" s="200">
        <v>0.78300000000000003</v>
      </c>
      <c r="F69" s="200">
        <v>15.34</v>
      </c>
      <c r="G69" s="200">
        <v>1.1479999999999999</v>
      </c>
      <c r="H69" s="200">
        <v>0.115</v>
      </c>
      <c r="I69" s="200">
        <v>0</v>
      </c>
      <c r="J69" s="200">
        <v>32.662999999999997</v>
      </c>
      <c r="K69" s="200">
        <v>17.138000000000002</v>
      </c>
      <c r="L69" s="200">
        <v>3.4279999999999999</v>
      </c>
      <c r="M69" s="200">
        <v>0</v>
      </c>
      <c r="N69" s="200">
        <v>3.4279999999999999</v>
      </c>
      <c r="O69" s="200" t="s">
        <v>19</v>
      </c>
      <c r="P69" s="200" t="s">
        <v>19</v>
      </c>
      <c r="Q69" s="200" t="s">
        <v>19</v>
      </c>
      <c r="R69" s="200" t="s">
        <v>19</v>
      </c>
      <c r="S69" s="200" t="s">
        <v>19</v>
      </c>
      <c r="T69" s="200" t="s">
        <v>19</v>
      </c>
      <c r="U69" s="200">
        <v>29.234999999999996</v>
      </c>
      <c r="V69" s="200" t="s">
        <v>19</v>
      </c>
      <c r="W69" s="200" t="s">
        <v>19</v>
      </c>
      <c r="X69" s="200" t="s">
        <v>19</v>
      </c>
      <c r="Y69" s="200" t="s">
        <v>19</v>
      </c>
      <c r="Z69" s="200" t="s">
        <v>19</v>
      </c>
      <c r="AA69" s="200" t="s">
        <v>19</v>
      </c>
      <c r="AB69" s="200">
        <v>0</v>
      </c>
      <c r="AC69" s="200" t="s">
        <v>19</v>
      </c>
      <c r="AD69" s="200" t="s">
        <v>19</v>
      </c>
      <c r="AE69" s="200" t="s">
        <v>19</v>
      </c>
      <c r="AF69" s="200" t="s">
        <v>19</v>
      </c>
      <c r="AG69" s="200" t="s">
        <v>19</v>
      </c>
      <c r="AH69" s="200" t="s">
        <v>19</v>
      </c>
      <c r="AI69" s="200" t="s">
        <v>19</v>
      </c>
      <c r="AJ69" s="200" t="s">
        <v>19</v>
      </c>
      <c r="AK69" s="200" t="s">
        <v>19</v>
      </c>
      <c r="AL69" s="200" t="s">
        <v>19</v>
      </c>
      <c r="AM69" s="200">
        <v>2.9</v>
      </c>
      <c r="AN69" s="200">
        <v>29.234999999999996</v>
      </c>
      <c r="AO69" s="200" t="s">
        <v>19</v>
      </c>
      <c r="AP69" s="200" t="s">
        <v>19</v>
      </c>
      <c r="AQ69" s="200" t="s">
        <v>19</v>
      </c>
      <c r="AR69" s="200">
        <v>0</v>
      </c>
      <c r="AS69" s="200">
        <v>0</v>
      </c>
      <c r="AT69" s="200">
        <v>0</v>
      </c>
      <c r="AU69" s="200" t="s">
        <v>19</v>
      </c>
      <c r="AV69" s="200" t="s">
        <v>19</v>
      </c>
      <c r="AW69" s="200">
        <v>1.2338096431854266</v>
      </c>
      <c r="AX69" s="200">
        <v>21.486762156609778</v>
      </c>
      <c r="AY69" s="200">
        <v>140.25876104346139</v>
      </c>
      <c r="AZ69" s="200">
        <v>1.7127296101535361</v>
      </c>
      <c r="BA69" s="200">
        <v>13.386118326019847</v>
      </c>
      <c r="BB69" s="200">
        <v>13.386118326019847</v>
      </c>
      <c r="BC69" s="200">
        <v>10.128592934259743</v>
      </c>
      <c r="BD69" s="200">
        <v>403.07756480495857</v>
      </c>
    </row>
    <row r="70" spans="1:56" x14ac:dyDescent="0.4">
      <c r="A70" s="199" t="s">
        <v>327</v>
      </c>
      <c r="B70" s="199" t="s">
        <v>325</v>
      </c>
      <c r="C70" s="199" t="s">
        <v>247</v>
      </c>
      <c r="D70" s="200">
        <v>8.9670000000000005</v>
      </c>
      <c r="E70" s="200">
        <v>0.65800000000000003</v>
      </c>
      <c r="F70" s="200">
        <v>14.428000000000001</v>
      </c>
      <c r="G70" s="200">
        <v>1.0680000000000001</v>
      </c>
      <c r="H70" s="200" t="s">
        <v>19</v>
      </c>
      <c r="I70" s="200">
        <v>0</v>
      </c>
      <c r="J70" s="200">
        <v>30.538999999999998</v>
      </c>
      <c r="K70" s="200">
        <v>3.1240000000000001</v>
      </c>
      <c r="L70" s="200">
        <v>1.1600000000000001</v>
      </c>
      <c r="M70" s="200" t="s">
        <v>19</v>
      </c>
      <c r="N70" s="200" t="s">
        <v>19</v>
      </c>
      <c r="O70" s="200" t="s">
        <v>19</v>
      </c>
      <c r="P70" s="200" t="s">
        <v>19</v>
      </c>
      <c r="Q70" s="200" t="s">
        <v>19</v>
      </c>
      <c r="R70" s="200" t="s">
        <v>19</v>
      </c>
      <c r="S70" s="200">
        <v>5.0819999999999999</v>
      </c>
      <c r="T70" s="200">
        <v>7.0759999999999996</v>
      </c>
      <c r="U70" s="200">
        <v>29.378999999999998</v>
      </c>
      <c r="V70" s="200">
        <v>33.234999999999999</v>
      </c>
      <c r="W70" s="200">
        <v>35.174999999999997</v>
      </c>
      <c r="X70" s="200">
        <v>2.4750000000000001</v>
      </c>
      <c r="Y70" s="200">
        <v>2.3450000000000002</v>
      </c>
      <c r="Z70" s="200">
        <v>123.40600000000001</v>
      </c>
      <c r="AA70" s="200">
        <v>538.99300000000005</v>
      </c>
      <c r="AB70" s="200" t="s">
        <v>19</v>
      </c>
      <c r="AC70" s="200" t="s">
        <v>19</v>
      </c>
      <c r="AD70" s="200" t="s">
        <v>19</v>
      </c>
      <c r="AE70" s="200" t="s">
        <v>19</v>
      </c>
      <c r="AF70" s="200" t="s">
        <v>19</v>
      </c>
      <c r="AG70" s="200" t="s">
        <v>19</v>
      </c>
      <c r="AH70" s="200" t="s">
        <v>19</v>
      </c>
      <c r="AI70" s="200" t="s">
        <v>19</v>
      </c>
      <c r="AJ70" s="200" t="s">
        <v>19</v>
      </c>
      <c r="AK70" s="200" t="s">
        <v>19</v>
      </c>
      <c r="AL70" s="200" t="s">
        <v>19</v>
      </c>
      <c r="AM70" s="200">
        <v>4.258</v>
      </c>
      <c r="AN70" s="200">
        <v>29.378999999999998</v>
      </c>
      <c r="AO70" s="200" t="s">
        <v>19</v>
      </c>
      <c r="AP70" s="200" t="s">
        <v>19</v>
      </c>
      <c r="AQ70" s="200" t="s">
        <v>19</v>
      </c>
      <c r="AR70" s="200" t="s">
        <v>19</v>
      </c>
      <c r="AS70" s="200">
        <v>-0.98499999999999999</v>
      </c>
      <c r="AT70" s="200">
        <v>0</v>
      </c>
      <c r="AU70" s="200" t="s">
        <v>19</v>
      </c>
      <c r="AV70" s="200" t="s">
        <v>19</v>
      </c>
      <c r="AW70" s="200">
        <v>1.2283693843594008</v>
      </c>
      <c r="AX70" s="200">
        <v>21.22756846102093</v>
      </c>
      <c r="AY70" s="200">
        <v>140.65638713198487</v>
      </c>
      <c r="AZ70" s="200">
        <v>1.6580463151598883</v>
      </c>
      <c r="BA70" s="200">
        <v>13.382641815814436</v>
      </c>
      <c r="BB70" s="200">
        <v>13.382641815814436</v>
      </c>
      <c r="BC70" s="200">
        <v>10.128592934259743</v>
      </c>
      <c r="BD70" s="200">
        <v>378.31600000000003</v>
      </c>
    </row>
    <row r="71" spans="1:56" x14ac:dyDescent="0.4">
      <c r="A71" s="199" t="s">
        <v>328</v>
      </c>
      <c r="B71" s="199" t="s">
        <v>325</v>
      </c>
      <c r="C71" s="199" t="s">
        <v>249</v>
      </c>
      <c r="D71" s="200">
        <v>0</v>
      </c>
      <c r="E71" s="200">
        <v>0</v>
      </c>
      <c r="F71" s="200">
        <v>0</v>
      </c>
      <c r="G71" s="200">
        <v>0</v>
      </c>
      <c r="H71" s="200" t="s">
        <v>19</v>
      </c>
      <c r="I71" s="200">
        <v>0</v>
      </c>
      <c r="J71" s="200">
        <v>0</v>
      </c>
      <c r="K71" s="200" t="s">
        <v>19</v>
      </c>
      <c r="L71" s="200" t="s">
        <v>19</v>
      </c>
      <c r="M71" s="200" t="s">
        <v>19</v>
      </c>
      <c r="N71" s="200" t="s">
        <v>19</v>
      </c>
      <c r="O71" s="200" t="s">
        <v>19</v>
      </c>
      <c r="P71" s="200" t="s">
        <v>19</v>
      </c>
      <c r="Q71" s="200" t="s">
        <v>19</v>
      </c>
      <c r="R71" s="200" t="s">
        <v>19</v>
      </c>
      <c r="S71" s="200">
        <v>5.5629999999999997</v>
      </c>
      <c r="T71" s="200">
        <v>6.7729999999999997</v>
      </c>
      <c r="U71" s="200">
        <v>0</v>
      </c>
      <c r="V71" s="200">
        <v>31.753</v>
      </c>
      <c r="W71" s="200">
        <v>36.67</v>
      </c>
      <c r="X71" s="200">
        <v>2.2930000000000001</v>
      </c>
      <c r="Y71" s="200">
        <v>2.4470000000000001</v>
      </c>
      <c r="Z71" s="200">
        <v>109.84699999999999</v>
      </c>
      <c r="AA71" s="200">
        <v>565.02599999999995</v>
      </c>
      <c r="AB71" s="200" t="s">
        <v>19</v>
      </c>
      <c r="AC71" s="200" t="s">
        <v>19</v>
      </c>
      <c r="AD71" s="200" t="s">
        <v>19</v>
      </c>
      <c r="AE71" s="200" t="s">
        <v>19</v>
      </c>
      <c r="AF71" s="200" t="s">
        <v>19</v>
      </c>
      <c r="AG71" s="200" t="s">
        <v>19</v>
      </c>
      <c r="AH71" s="200" t="s">
        <v>19</v>
      </c>
      <c r="AI71" s="200" t="s">
        <v>19</v>
      </c>
      <c r="AJ71" s="200" t="s">
        <v>19</v>
      </c>
      <c r="AK71" s="200" t="s">
        <v>19</v>
      </c>
      <c r="AL71" s="200" t="s">
        <v>19</v>
      </c>
      <c r="AM71" s="200">
        <v>0</v>
      </c>
      <c r="AN71" s="200">
        <v>0</v>
      </c>
      <c r="AO71" s="200" t="s">
        <v>19</v>
      </c>
      <c r="AP71" s="200" t="s">
        <v>19</v>
      </c>
      <c r="AQ71" s="200">
        <v>0</v>
      </c>
      <c r="AR71" s="200">
        <v>0</v>
      </c>
      <c r="AS71" s="200" t="s">
        <v>19</v>
      </c>
      <c r="AT71" s="200" t="s">
        <v>19</v>
      </c>
      <c r="AU71" s="200" t="s">
        <v>19</v>
      </c>
      <c r="AV71" s="200" t="s">
        <v>19</v>
      </c>
      <c r="AW71" s="200">
        <v>1.2117357406647515</v>
      </c>
      <c r="AX71" s="200">
        <v>20.697105070409282</v>
      </c>
      <c r="AY71" s="200">
        <v>141.27719815982178</v>
      </c>
      <c r="AZ71" s="200">
        <v>1.4991677380003532</v>
      </c>
      <c r="BA71" s="200">
        <v>13.377499503056308</v>
      </c>
      <c r="BB71" s="200">
        <v>13.05492131346878</v>
      </c>
      <c r="BC71" s="200">
        <v>10.128592934259743</v>
      </c>
      <c r="BD71" s="200">
        <v>387.327</v>
      </c>
    </row>
    <row r="72" spans="1:56" x14ac:dyDescent="0.4">
      <c r="A72" s="199" t="s">
        <v>329</v>
      </c>
      <c r="B72" s="199" t="s">
        <v>325</v>
      </c>
      <c r="C72" s="199" t="s">
        <v>251</v>
      </c>
      <c r="D72" s="200">
        <v>0</v>
      </c>
      <c r="E72" s="200">
        <v>0</v>
      </c>
      <c r="F72" s="200">
        <v>0</v>
      </c>
      <c r="G72" s="200">
        <v>0</v>
      </c>
      <c r="H72" s="200" t="s">
        <v>19</v>
      </c>
      <c r="I72" s="200">
        <v>0</v>
      </c>
      <c r="J72" s="200">
        <v>0</v>
      </c>
      <c r="K72" s="200">
        <v>0</v>
      </c>
      <c r="L72" s="200" t="s">
        <v>19</v>
      </c>
      <c r="M72" s="200" t="s">
        <v>19</v>
      </c>
      <c r="N72" s="200" t="s">
        <v>19</v>
      </c>
      <c r="O72" s="200">
        <v>0</v>
      </c>
      <c r="P72" s="200">
        <v>0</v>
      </c>
      <c r="Q72" s="200">
        <v>0</v>
      </c>
      <c r="R72" s="200">
        <v>0</v>
      </c>
      <c r="S72" s="200">
        <v>5.415</v>
      </c>
      <c r="T72" s="200">
        <v>2.8730000000000002</v>
      </c>
      <c r="U72" s="200">
        <v>0</v>
      </c>
      <c r="V72" s="200">
        <v>31.902999999999999</v>
      </c>
      <c r="W72" s="200">
        <v>35.843000000000004</v>
      </c>
      <c r="X72" s="200">
        <v>2.3039999999999998</v>
      </c>
      <c r="Y72" s="200">
        <v>2.57</v>
      </c>
      <c r="Z72" s="200">
        <v>109.47499999999999</v>
      </c>
      <c r="AA72" s="200">
        <v>578.15599999999995</v>
      </c>
      <c r="AB72" s="200" t="s">
        <v>19</v>
      </c>
      <c r="AC72" s="200" t="s">
        <v>19</v>
      </c>
      <c r="AD72" s="200" t="s">
        <v>19</v>
      </c>
      <c r="AE72" s="200" t="s">
        <v>19</v>
      </c>
      <c r="AF72" s="200" t="s">
        <v>19</v>
      </c>
      <c r="AG72" s="200" t="s">
        <v>19</v>
      </c>
      <c r="AH72" s="200" t="s">
        <v>19</v>
      </c>
      <c r="AI72" s="200" t="s">
        <v>19</v>
      </c>
      <c r="AJ72" s="200" t="s">
        <v>19</v>
      </c>
      <c r="AK72" s="200" t="s">
        <v>19</v>
      </c>
      <c r="AL72" s="200" t="s">
        <v>19</v>
      </c>
      <c r="AM72" s="200">
        <v>0</v>
      </c>
      <c r="AN72" s="200">
        <v>0</v>
      </c>
      <c r="AO72" s="200" t="s">
        <v>19</v>
      </c>
      <c r="AP72" s="200" t="s">
        <v>19</v>
      </c>
      <c r="AQ72" s="200">
        <v>0</v>
      </c>
      <c r="AR72" s="200">
        <v>0</v>
      </c>
      <c r="AS72" s="200">
        <v>0</v>
      </c>
      <c r="AT72" s="200">
        <v>0</v>
      </c>
      <c r="AU72" s="200">
        <v>0</v>
      </c>
      <c r="AV72" s="200" t="s">
        <v>19</v>
      </c>
      <c r="AW72" s="200">
        <v>1.1806332960179113</v>
      </c>
      <c r="AX72" s="200">
        <v>20.715811748784255</v>
      </c>
      <c r="AY72" s="200">
        <v>141.90820688801278</v>
      </c>
      <c r="AZ72" s="200">
        <v>1.4922314302309816</v>
      </c>
      <c r="BA72" s="200">
        <v>13.368475957195574</v>
      </c>
      <c r="BB72" s="200">
        <v>12.723600526237828</v>
      </c>
      <c r="BC72" s="200">
        <v>10.04008569396118</v>
      </c>
      <c r="BD72" s="200">
        <v>392.72199999999998</v>
      </c>
    </row>
    <row r="73" spans="1:56" x14ac:dyDescent="0.4">
      <c r="A73" s="199" t="s">
        <v>330</v>
      </c>
      <c r="B73" s="199" t="s">
        <v>325</v>
      </c>
      <c r="C73" s="199" t="s">
        <v>253</v>
      </c>
      <c r="D73" s="200">
        <v>0</v>
      </c>
      <c r="E73" s="200">
        <v>0</v>
      </c>
      <c r="F73" s="200">
        <v>0</v>
      </c>
      <c r="G73" s="200">
        <v>0</v>
      </c>
      <c r="H73" s="200" t="s">
        <v>19</v>
      </c>
      <c r="I73" s="200">
        <v>0</v>
      </c>
      <c r="J73" s="200">
        <v>0</v>
      </c>
      <c r="K73" s="200" t="s">
        <v>19</v>
      </c>
      <c r="L73" s="200" t="s">
        <v>19</v>
      </c>
      <c r="M73" s="200" t="s">
        <v>19</v>
      </c>
      <c r="N73" s="200" t="s">
        <v>19</v>
      </c>
      <c r="O73" s="200">
        <v>0</v>
      </c>
      <c r="P73" s="200">
        <v>0</v>
      </c>
      <c r="Q73" s="200">
        <v>0</v>
      </c>
      <c r="R73" s="200">
        <v>0</v>
      </c>
      <c r="S73" s="200">
        <v>5.7389999999999999</v>
      </c>
      <c r="T73" s="200">
        <v>4.2750000000000004</v>
      </c>
      <c r="U73" s="200">
        <v>0</v>
      </c>
      <c r="V73" s="200">
        <v>31.321000000000002</v>
      </c>
      <c r="W73" s="200">
        <v>32.741999999999997</v>
      </c>
      <c r="X73" s="200">
        <v>2.2389999999999999</v>
      </c>
      <c r="Y73" s="200">
        <v>2.625</v>
      </c>
      <c r="Z73" s="200">
        <v>103.80200000000001</v>
      </c>
      <c r="AA73" s="200">
        <v>594.37099999999998</v>
      </c>
      <c r="AB73" s="200" t="s">
        <v>19</v>
      </c>
      <c r="AC73" s="200" t="s">
        <v>19</v>
      </c>
      <c r="AD73" s="200" t="s">
        <v>19</v>
      </c>
      <c r="AE73" s="200" t="s">
        <v>19</v>
      </c>
      <c r="AF73" s="200" t="s">
        <v>19</v>
      </c>
      <c r="AG73" s="200" t="s">
        <v>19</v>
      </c>
      <c r="AH73" s="200" t="s">
        <v>19</v>
      </c>
      <c r="AI73" s="200" t="s">
        <v>19</v>
      </c>
      <c r="AJ73" s="200" t="s">
        <v>19</v>
      </c>
      <c r="AK73" s="200" t="s">
        <v>19</v>
      </c>
      <c r="AL73" s="200" t="s">
        <v>19</v>
      </c>
      <c r="AM73" s="200">
        <v>0</v>
      </c>
      <c r="AN73" s="200">
        <v>0</v>
      </c>
      <c r="AO73" s="200" t="s">
        <v>19</v>
      </c>
      <c r="AP73" s="200" t="s">
        <v>19</v>
      </c>
      <c r="AQ73" s="200">
        <v>0</v>
      </c>
      <c r="AR73" s="200">
        <v>0</v>
      </c>
      <c r="AS73" s="200" t="s">
        <v>19</v>
      </c>
      <c r="AT73" s="200" t="s">
        <v>19</v>
      </c>
      <c r="AU73" s="200">
        <v>0</v>
      </c>
      <c r="AV73" s="200" t="s">
        <v>19</v>
      </c>
      <c r="AW73" s="200">
        <v>1.1560444722831191</v>
      </c>
      <c r="AX73" s="200">
        <v>19.98288891509026</v>
      </c>
      <c r="AY73" s="200">
        <v>141.36303855062167</v>
      </c>
      <c r="AZ73" s="200">
        <v>1.4687079675349028</v>
      </c>
      <c r="BA73" s="200">
        <v>13.368475957195574</v>
      </c>
      <c r="BB73" s="200">
        <v>12.401162810758958</v>
      </c>
      <c r="BC73" s="200">
        <v>10.303947832246024</v>
      </c>
      <c r="BD73" s="200">
        <v>399.209</v>
      </c>
    </row>
    <row r="74" spans="1:56" x14ac:dyDescent="0.4">
      <c r="A74" s="199" t="s">
        <v>331</v>
      </c>
      <c r="B74" s="199" t="s">
        <v>325</v>
      </c>
      <c r="C74" s="199" t="s">
        <v>255</v>
      </c>
      <c r="D74" s="200">
        <v>0</v>
      </c>
      <c r="E74" s="200">
        <v>0</v>
      </c>
      <c r="F74" s="200">
        <v>0</v>
      </c>
      <c r="G74" s="200">
        <v>0</v>
      </c>
      <c r="H74" s="200" t="s">
        <v>19</v>
      </c>
      <c r="I74" s="200">
        <v>0</v>
      </c>
      <c r="J74" s="200">
        <v>0</v>
      </c>
      <c r="K74" s="200" t="s">
        <v>19</v>
      </c>
      <c r="L74" s="200" t="s">
        <v>19</v>
      </c>
      <c r="M74" s="200" t="s">
        <v>19</v>
      </c>
      <c r="N74" s="200" t="s">
        <v>19</v>
      </c>
      <c r="O74" s="200">
        <v>0</v>
      </c>
      <c r="P74" s="200">
        <v>0</v>
      </c>
      <c r="Q74" s="200">
        <v>0</v>
      </c>
      <c r="R74" s="200">
        <v>0</v>
      </c>
      <c r="S74" s="200">
        <v>4.4435000000000002</v>
      </c>
      <c r="T74" s="200">
        <v>3.2414999999999998</v>
      </c>
      <c r="U74" s="200">
        <v>0</v>
      </c>
      <c r="V74" s="200">
        <v>30.800999999999998</v>
      </c>
      <c r="W74" s="200">
        <v>34.133000000000003</v>
      </c>
      <c r="X74" s="200">
        <v>2.2349999999999999</v>
      </c>
      <c r="Y74" s="200">
        <v>2.6819999999999999</v>
      </c>
      <c r="Z74" s="200">
        <v>99.661000000000001</v>
      </c>
      <c r="AA74" s="200">
        <v>607.16200000000003</v>
      </c>
      <c r="AB74" s="200" t="s">
        <v>19</v>
      </c>
      <c r="AC74" s="200" t="s">
        <v>19</v>
      </c>
      <c r="AD74" s="200" t="s">
        <v>19</v>
      </c>
      <c r="AE74" s="200" t="s">
        <v>19</v>
      </c>
      <c r="AF74" s="200" t="s">
        <v>19</v>
      </c>
      <c r="AG74" s="200" t="s">
        <v>19</v>
      </c>
      <c r="AH74" s="200" t="s">
        <v>19</v>
      </c>
      <c r="AI74" s="200" t="s">
        <v>19</v>
      </c>
      <c r="AJ74" s="200" t="s">
        <v>19</v>
      </c>
      <c r="AK74" s="200" t="s">
        <v>19</v>
      </c>
      <c r="AL74" s="200" t="s">
        <v>19</v>
      </c>
      <c r="AM74" s="200">
        <v>0</v>
      </c>
      <c r="AN74" s="200">
        <v>0</v>
      </c>
      <c r="AO74" s="200" t="s">
        <v>19</v>
      </c>
      <c r="AP74" s="200" t="s">
        <v>19</v>
      </c>
      <c r="AQ74" s="200">
        <v>0</v>
      </c>
      <c r="AR74" s="200">
        <v>0</v>
      </c>
      <c r="AS74" s="200" t="s">
        <v>19</v>
      </c>
      <c r="AT74" s="200" t="s">
        <v>19</v>
      </c>
      <c r="AU74" s="200">
        <v>0</v>
      </c>
      <c r="AV74" s="200" t="s">
        <v>19</v>
      </c>
      <c r="AW74" s="200">
        <v>1.1367310801447381</v>
      </c>
      <c r="AX74" s="200">
        <v>19.248650784362002</v>
      </c>
      <c r="AY74" s="200">
        <v>140.77237280670386</v>
      </c>
      <c r="AZ74" s="200">
        <v>1.4743926213557912</v>
      </c>
      <c r="BA74" s="200">
        <v>12.069796287960823</v>
      </c>
      <c r="BB74" s="200">
        <v>12.069796287960823</v>
      </c>
      <c r="BC74" s="200">
        <v>9.0916290947321912</v>
      </c>
      <c r="BD74" s="200">
        <v>398.42588706999999</v>
      </c>
    </row>
    <row r="75" spans="1:56" x14ac:dyDescent="0.4">
      <c r="A75" s="199" t="s">
        <v>332</v>
      </c>
      <c r="B75" s="199" t="s">
        <v>325</v>
      </c>
      <c r="C75" s="199" t="s">
        <v>257</v>
      </c>
      <c r="D75" s="200" t="s">
        <v>19</v>
      </c>
      <c r="E75" s="200" t="s">
        <v>19</v>
      </c>
      <c r="F75" s="200" t="s">
        <v>19</v>
      </c>
      <c r="G75" s="200" t="s">
        <v>19</v>
      </c>
      <c r="H75" s="200" t="s">
        <v>19</v>
      </c>
      <c r="I75" s="200" t="s">
        <v>19</v>
      </c>
      <c r="J75" s="200" t="s">
        <v>19</v>
      </c>
      <c r="K75" s="200" t="s">
        <v>19</v>
      </c>
      <c r="L75" s="200" t="s">
        <v>19</v>
      </c>
      <c r="M75" s="200" t="s">
        <v>19</v>
      </c>
      <c r="N75" s="200" t="s">
        <v>19</v>
      </c>
      <c r="O75" s="200" t="s">
        <v>19</v>
      </c>
      <c r="P75" s="200" t="s">
        <v>19</v>
      </c>
      <c r="Q75" s="200" t="s">
        <v>19</v>
      </c>
      <c r="R75" s="200" t="s">
        <v>19</v>
      </c>
      <c r="S75" s="200" t="s">
        <v>19</v>
      </c>
      <c r="T75" s="200" t="s">
        <v>19</v>
      </c>
      <c r="U75" s="200" t="s">
        <v>19</v>
      </c>
      <c r="V75" s="200" t="s">
        <v>19</v>
      </c>
      <c r="W75" s="200" t="s">
        <v>19</v>
      </c>
      <c r="X75" s="200" t="s">
        <v>19</v>
      </c>
      <c r="Y75" s="200" t="s">
        <v>19</v>
      </c>
      <c r="Z75" s="200" t="s">
        <v>19</v>
      </c>
      <c r="AA75" s="200" t="s">
        <v>19</v>
      </c>
      <c r="AB75" s="200" t="s">
        <v>19</v>
      </c>
      <c r="AC75" s="200" t="s">
        <v>19</v>
      </c>
      <c r="AD75" s="200" t="s">
        <v>19</v>
      </c>
      <c r="AE75" s="200" t="s">
        <v>19</v>
      </c>
      <c r="AF75" s="200" t="s">
        <v>19</v>
      </c>
      <c r="AG75" s="200" t="s">
        <v>19</v>
      </c>
      <c r="AH75" s="200" t="s">
        <v>19</v>
      </c>
      <c r="AI75" s="200" t="s">
        <v>19</v>
      </c>
      <c r="AJ75" s="200" t="s">
        <v>19</v>
      </c>
      <c r="AK75" s="200" t="s">
        <v>19</v>
      </c>
      <c r="AL75" s="200" t="s">
        <v>19</v>
      </c>
      <c r="AM75" s="200" t="s">
        <v>19</v>
      </c>
      <c r="AN75" s="200" t="s">
        <v>19</v>
      </c>
      <c r="AO75" s="200" t="s">
        <v>19</v>
      </c>
      <c r="AP75" s="200" t="s">
        <v>19</v>
      </c>
      <c r="AQ75" s="200" t="s">
        <v>19</v>
      </c>
      <c r="AR75" s="200" t="s">
        <v>19</v>
      </c>
      <c r="AS75" s="200" t="s">
        <v>19</v>
      </c>
      <c r="AT75" s="200" t="s">
        <v>19</v>
      </c>
      <c r="AU75" s="200" t="s">
        <v>19</v>
      </c>
      <c r="AV75" s="200" t="s">
        <v>19</v>
      </c>
      <c r="AW75" s="200">
        <v>1.1277018254028868</v>
      </c>
      <c r="AX75" s="200">
        <v>18.984316655750515</v>
      </c>
      <c r="AY75" s="200">
        <v>139.93666840466446</v>
      </c>
      <c r="AZ75" s="200">
        <v>1.4930844895129853</v>
      </c>
      <c r="BA75" s="200">
        <v>12.069796287960823</v>
      </c>
      <c r="BB75" s="200">
        <v>12.069796287960823</v>
      </c>
      <c r="BC75" s="200">
        <v>9.0916290947321912</v>
      </c>
      <c r="BD75" s="200">
        <v>0</v>
      </c>
    </row>
    <row r="76" spans="1:56" x14ac:dyDescent="0.4">
      <c r="A76" s="199" t="s">
        <v>333</v>
      </c>
      <c r="B76" s="199" t="s">
        <v>325</v>
      </c>
      <c r="C76" s="199" t="s">
        <v>259</v>
      </c>
      <c r="D76" s="200" t="s">
        <v>19</v>
      </c>
      <c r="E76" s="200" t="s">
        <v>19</v>
      </c>
      <c r="F76" s="200" t="s">
        <v>19</v>
      </c>
      <c r="G76" s="200" t="s">
        <v>19</v>
      </c>
      <c r="H76" s="200" t="s">
        <v>19</v>
      </c>
      <c r="I76" s="200" t="s">
        <v>19</v>
      </c>
      <c r="J76" s="200" t="s">
        <v>19</v>
      </c>
      <c r="K76" s="200" t="s">
        <v>19</v>
      </c>
      <c r="L76" s="200" t="s">
        <v>19</v>
      </c>
      <c r="M76" s="200" t="s">
        <v>19</v>
      </c>
      <c r="N76" s="200" t="s">
        <v>19</v>
      </c>
      <c r="O76" s="200" t="s">
        <v>19</v>
      </c>
      <c r="P76" s="200" t="s">
        <v>19</v>
      </c>
      <c r="Q76" s="200" t="s">
        <v>19</v>
      </c>
      <c r="R76" s="200" t="s">
        <v>19</v>
      </c>
      <c r="S76" s="200" t="s">
        <v>19</v>
      </c>
      <c r="T76" s="200" t="s">
        <v>19</v>
      </c>
      <c r="U76" s="200" t="s">
        <v>19</v>
      </c>
      <c r="V76" s="200" t="s">
        <v>19</v>
      </c>
      <c r="W76" s="200" t="s">
        <v>19</v>
      </c>
      <c r="X76" s="200" t="s">
        <v>19</v>
      </c>
      <c r="Y76" s="200" t="s">
        <v>19</v>
      </c>
      <c r="Z76" s="200" t="s">
        <v>19</v>
      </c>
      <c r="AA76" s="200" t="s">
        <v>19</v>
      </c>
      <c r="AB76" s="200" t="s">
        <v>19</v>
      </c>
      <c r="AC76" s="200" t="s">
        <v>19</v>
      </c>
      <c r="AD76" s="200" t="s">
        <v>19</v>
      </c>
      <c r="AE76" s="200" t="s">
        <v>19</v>
      </c>
      <c r="AF76" s="200" t="s">
        <v>19</v>
      </c>
      <c r="AG76" s="200" t="s">
        <v>19</v>
      </c>
      <c r="AH76" s="200" t="s">
        <v>19</v>
      </c>
      <c r="AI76" s="200" t="s">
        <v>19</v>
      </c>
      <c r="AJ76" s="200" t="s">
        <v>19</v>
      </c>
      <c r="AK76" s="200" t="s">
        <v>19</v>
      </c>
      <c r="AL76" s="200" t="s">
        <v>19</v>
      </c>
      <c r="AM76" s="200" t="s">
        <v>19</v>
      </c>
      <c r="AN76" s="200" t="s">
        <v>19</v>
      </c>
      <c r="AO76" s="200" t="s">
        <v>19</v>
      </c>
      <c r="AP76" s="200" t="s">
        <v>19</v>
      </c>
      <c r="AQ76" s="200" t="s">
        <v>19</v>
      </c>
      <c r="AR76" s="200" t="s">
        <v>19</v>
      </c>
      <c r="AS76" s="200" t="s">
        <v>19</v>
      </c>
      <c r="AT76" s="200" t="s">
        <v>19</v>
      </c>
      <c r="AU76" s="200" t="s">
        <v>19</v>
      </c>
      <c r="AV76" s="200" t="s">
        <v>19</v>
      </c>
      <c r="AW76" s="200">
        <v>1.0877412700751434</v>
      </c>
      <c r="AX76" s="200">
        <v>17.185501628461367</v>
      </c>
      <c r="AY76" s="200">
        <v>140.24267419639864</v>
      </c>
      <c r="AZ76" s="200">
        <v>1.4872351820673853</v>
      </c>
      <c r="BA76" s="200">
        <v>12.069796287960823</v>
      </c>
      <c r="BB76" s="200">
        <v>12.069796287960823</v>
      </c>
      <c r="BC76" s="200">
        <v>9.0916290947321912</v>
      </c>
      <c r="BD76" s="200">
        <v>0</v>
      </c>
    </row>
    <row r="77" spans="1:56" x14ac:dyDescent="0.4">
      <c r="A77" s="199" t="s">
        <v>334</v>
      </c>
      <c r="B77" s="199" t="s">
        <v>325</v>
      </c>
      <c r="C77" s="199" t="s">
        <v>261</v>
      </c>
      <c r="D77" s="200" t="s">
        <v>19</v>
      </c>
      <c r="E77" s="200" t="s">
        <v>19</v>
      </c>
      <c r="F77" s="200" t="s">
        <v>19</v>
      </c>
      <c r="G77" s="200" t="s">
        <v>19</v>
      </c>
      <c r="H77" s="200" t="s">
        <v>19</v>
      </c>
      <c r="I77" s="200" t="s">
        <v>19</v>
      </c>
      <c r="J77" s="200" t="s">
        <v>19</v>
      </c>
      <c r="K77" s="200" t="s">
        <v>19</v>
      </c>
      <c r="L77" s="200" t="s">
        <v>19</v>
      </c>
      <c r="M77" s="200" t="s">
        <v>19</v>
      </c>
      <c r="N77" s="200" t="s">
        <v>19</v>
      </c>
      <c r="O77" s="200" t="s">
        <v>19</v>
      </c>
      <c r="P77" s="200" t="s">
        <v>19</v>
      </c>
      <c r="Q77" s="200" t="s">
        <v>19</v>
      </c>
      <c r="R77" s="200" t="s">
        <v>19</v>
      </c>
      <c r="S77" s="200" t="s">
        <v>19</v>
      </c>
      <c r="T77" s="200" t="s">
        <v>19</v>
      </c>
      <c r="U77" s="200" t="s">
        <v>19</v>
      </c>
      <c r="V77" s="200" t="s">
        <v>19</v>
      </c>
      <c r="W77" s="200" t="s">
        <v>19</v>
      </c>
      <c r="X77" s="200" t="s">
        <v>19</v>
      </c>
      <c r="Y77" s="200" t="s">
        <v>19</v>
      </c>
      <c r="Z77" s="200" t="s">
        <v>19</v>
      </c>
      <c r="AA77" s="200" t="s">
        <v>19</v>
      </c>
      <c r="AB77" s="200" t="s">
        <v>19</v>
      </c>
      <c r="AC77" s="200" t="s">
        <v>19</v>
      </c>
      <c r="AD77" s="200" t="s">
        <v>19</v>
      </c>
      <c r="AE77" s="200" t="s">
        <v>19</v>
      </c>
      <c r="AF77" s="200" t="s">
        <v>19</v>
      </c>
      <c r="AG77" s="200" t="s">
        <v>19</v>
      </c>
      <c r="AH77" s="200" t="s">
        <v>19</v>
      </c>
      <c r="AI77" s="200" t="s">
        <v>19</v>
      </c>
      <c r="AJ77" s="200" t="s">
        <v>19</v>
      </c>
      <c r="AK77" s="200" t="s">
        <v>19</v>
      </c>
      <c r="AL77" s="200" t="s">
        <v>19</v>
      </c>
      <c r="AM77" s="200" t="s">
        <v>19</v>
      </c>
      <c r="AN77" s="200" t="s">
        <v>19</v>
      </c>
      <c r="AO77" s="200" t="s">
        <v>19</v>
      </c>
      <c r="AP77" s="200" t="s">
        <v>19</v>
      </c>
      <c r="AQ77" s="200" t="s">
        <v>19</v>
      </c>
      <c r="AR77" s="200" t="s">
        <v>19</v>
      </c>
      <c r="AS77" s="200" t="s">
        <v>19</v>
      </c>
      <c r="AT77" s="200" t="s">
        <v>19</v>
      </c>
      <c r="AU77" s="200" t="s">
        <v>19</v>
      </c>
      <c r="AV77" s="200" t="s">
        <v>19</v>
      </c>
      <c r="AW77" s="200">
        <v>1</v>
      </c>
      <c r="AX77" s="200">
        <v>18.057310806767401</v>
      </c>
      <c r="AY77" s="200">
        <v>140.32209177674181</v>
      </c>
      <c r="AZ77" s="200">
        <v>1.4810672035063981</v>
      </c>
      <c r="BA77" s="200">
        <v>12.069796287960823</v>
      </c>
      <c r="BB77" s="200">
        <v>12.069796287960823</v>
      </c>
      <c r="BC77" s="200">
        <v>9.0916290947321912</v>
      </c>
      <c r="BD77" s="200" t="s">
        <v>19</v>
      </c>
    </row>
    <row r="78" spans="1:56" x14ac:dyDescent="0.4">
      <c r="A78" s="199" t="s">
        <v>335</v>
      </c>
      <c r="B78" s="199" t="s">
        <v>325</v>
      </c>
      <c r="C78" s="199" t="s">
        <v>263</v>
      </c>
      <c r="D78" s="200" t="s">
        <v>19</v>
      </c>
      <c r="E78" s="200" t="s">
        <v>19</v>
      </c>
      <c r="F78" s="200" t="s">
        <v>19</v>
      </c>
      <c r="G78" s="200" t="s">
        <v>19</v>
      </c>
      <c r="H78" s="200" t="s">
        <v>19</v>
      </c>
      <c r="I78" s="200" t="s">
        <v>19</v>
      </c>
      <c r="J78" s="200" t="s">
        <v>19</v>
      </c>
      <c r="K78" s="200" t="s">
        <v>19</v>
      </c>
      <c r="L78" s="200" t="s">
        <v>19</v>
      </c>
      <c r="M78" s="200" t="s">
        <v>19</v>
      </c>
      <c r="N78" s="200" t="s">
        <v>19</v>
      </c>
      <c r="O78" s="200" t="s">
        <v>19</v>
      </c>
      <c r="P78" s="200" t="s">
        <v>19</v>
      </c>
      <c r="Q78" s="200" t="s">
        <v>19</v>
      </c>
      <c r="R78" s="200" t="s">
        <v>19</v>
      </c>
      <c r="S78" s="200" t="s">
        <v>19</v>
      </c>
      <c r="T78" s="200" t="s">
        <v>19</v>
      </c>
      <c r="U78" s="200" t="s">
        <v>19</v>
      </c>
      <c r="V78" s="200" t="s">
        <v>19</v>
      </c>
      <c r="W78" s="200" t="s">
        <v>19</v>
      </c>
      <c r="X78" s="200" t="s">
        <v>19</v>
      </c>
      <c r="Y78" s="200" t="s">
        <v>19</v>
      </c>
      <c r="Z78" s="200" t="s">
        <v>19</v>
      </c>
      <c r="AA78" s="200" t="s">
        <v>19</v>
      </c>
      <c r="AB78" s="200" t="s">
        <v>19</v>
      </c>
      <c r="AC78" s="200" t="s">
        <v>19</v>
      </c>
      <c r="AD78" s="200" t="s">
        <v>19</v>
      </c>
      <c r="AE78" s="200" t="s">
        <v>19</v>
      </c>
      <c r="AF78" s="200" t="s">
        <v>19</v>
      </c>
      <c r="AG78" s="200" t="s">
        <v>19</v>
      </c>
      <c r="AH78" s="200" t="s">
        <v>19</v>
      </c>
      <c r="AI78" s="200" t="s">
        <v>19</v>
      </c>
      <c r="AJ78" s="200" t="s">
        <v>19</v>
      </c>
      <c r="AK78" s="200" t="s">
        <v>19</v>
      </c>
      <c r="AL78" s="200" t="s">
        <v>19</v>
      </c>
      <c r="AM78" s="200" t="s">
        <v>19</v>
      </c>
      <c r="AN78" s="200" t="s">
        <v>19</v>
      </c>
      <c r="AO78" s="200" t="s">
        <v>19</v>
      </c>
      <c r="AP78" s="200" t="s">
        <v>19</v>
      </c>
      <c r="AQ78" s="200" t="s">
        <v>19</v>
      </c>
      <c r="AR78" s="200" t="s">
        <v>19</v>
      </c>
      <c r="AS78" s="200" t="s">
        <v>19</v>
      </c>
      <c r="AT78" s="200" t="s">
        <v>19</v>
      </c>
      <c r="AU78" s="200" t="s">
        <v>19</v>
      </c>
      <c r="AV78" s="200" t="s">
        <v>19</v>
      </c>
      <c r="AW78" s="200">
        <v>0.94744609856262829</v>
      </c>
      <c r="AX78" s="200">
        <v>0</v>
      </c>
      <c r="AY78" s="200">
        <v>0</v>
      </c>
      <c r="AZ78" s="200">
        <v>0</v>
      </c>
      <c r="BA78" s="200">
        <v>0</v>
      </c>
      <c r="BB78" s="200">
        <v>0</v>
      </c>
      <c r="BC78" s="200">
        <v>9.0916290947321912</v>
      </c>
      <c r="BD78" s="200">
        <v>0</v>
      </c>
    </row>
    <row r="79" spans="1:56" x14ac:dyDescent="0.4">
      <c r="A79" s="199" t="s">
        <v>336</v>
      </c>
      <c r="B79" s="199" t="s">
        <v>337</v>
      </c>
      <c r="C79" s="199" t="s">
        <v>243</v>
      </c>
      <c r="D79" s="200" t="s">
        <v>19</v>
      </c>
      <c r="E79" s="200" t="s">
        <v>19</v>
      </c>
      <c r="F79" s="200" t="s">
        <v>19</v>
      </c>
      <c r="G79" s="200" t="s">
        <v>19</v>
      </c>
      <c r="H79" s="200" t="s">
        <v>19</v>
      </c>
      <c r="I79" s="200" t="s">
        <v>19</v>
      </c>
      <c r="J79" s="200">
        <v>0</v>
      </c>
      <c r="K79" s="200" t="s">
        <v>19</v>
      </c>
      <c r="L79" s="200" t="s">
        <v>19</v>
      </c>
      <c r="M79" s="200" t="s">
        <v>19</v>
      </c>
      <c r="N79" s="200">
        <v>0</v>
      </c>
      <c r="O79" s="200" t="s">
        <v>19</v>
      </c>
      <c r="P79" s="200" t="s">
        <v>19</v>
      </c>
      <c r="Q79" s="200" t="s">
        <v>19</v>
      </c>
      <c r="R79" s="200" t="s">
        <v>19</v>
      </c>
      <c r="S79" s="200" t="s">
        <v>19</v>
      </c>
      <c r="T79" s="200" t="s">
        <v>19</v>
      </c>
      <c r="U79" s="200">
        <v>0</v>
      </c>
      <c r="V79" s="200" t="s">
        <v>19</v>
      </c>
      <c r="W79" s="200" t="s">
        <v>19</v>
      </c>
      <c r="X79" s="200" t="s">
        <v>19</v>
      </c>
      <c r="Y79" s="200" t="s">
        <v>19</v>
      </c>
      <c r="Z79" s="200" t="s">
        <v>19</v>
      </c>
      <c r="AA79" s="200" t="s">
        <v>19</v>
      </c>
      <c r="AB79" s="200" t="s">
        <v>19</v>
      </c>
      <c r="AC79" s="200" t="s">
        <v>19</v>
      </c>
      <c r="AD79" s="200" t="s">
        <v>19</v>
      </c>
      <c r="AE79" s="200" t="s">
        <v>19</v>
      </c>
      <c r="AF79" s="200" t="s">
        <v>19</v>
      </c>
      <c r="AG79" s="200" t="s">
        <v>19</v>
      </c>
      <c r="AH79" s="200" t="s">
        <v>19</v>
      </c>
      <c r="AI79" s="200" t="s">
        <v>19</v>
      </c>
      <c r="AJ79" s="200" t="s">
        <v>19</v>
      </c>
      <c r="AK79" s="200" t="s">
        <v>19</v>
      </c>
      <c r="AL79" s="200" t="s">
        <v>19</v>
      </c>
      <c r="AM79" s="200" t="s">
        <v>19</v>
      </c>
      <c r="AN79" s="200">
        <v>0</v>
      </c>
      <c r="AO79" s="200" t="s">
        <v>19</v>
      </c>
      <c r="AP79" s="200" t="s">
        <v>19</v>
      </c>
      <c r="AQ79" s="200" t="s">
        <v>19</v>
      </c>
      <c r="AR79" s="200" t="s">
        <v>19</v>
      </c>
      <c r="AS79" s="200" t="s">
        <v>19</v>
      </c>
      <c r="AT79" s="200" t="s">
        <v>19</v>
      </c>
      <c r="AU79" s="200" t="s">
        <v>19</v>
      </c>
      <c r="AV79" s="200" t="s">
        <v>19</v>
      </c>
      <c r="AW79" s="200">
        <v>1.24788708586883</v>
      </c>
      <c r="AX79" s="200">
        <v>21.575410354267071</v>
      </c>
      <c r="AY79" s="200">
        <v>143.47069317980623</v>
      </c>
      <c r="AZ79" s="200">
        <v>1.7553132632660113</v>
      </c>
      <c r="BA79" s="200">
        <v>12.957181468007274</v>
      </c>
      <c r="BB79" s="200">
        <v>12.957181468007274</v>
      </c>
      <c r="BC79" s="200">
        <v>10.597844464157566</v>
      </c>
      <c r="BD79" s="200">
        <v>424.34615565142377</v>
      </c>
    </row>
    <row r="80" spans="1:56" x14ac:dyDescent="0.4">
      <c r="A80" s="199" t="s">
        <v>338</v>
      </c>
      <c r="B80" s="199" t="s">
        <v>337</v>
      </c>
      <c r="C80" s="199" t="s">
        <v>245</v>
      </c>
      <c r="D80" s="200" t="s">
        <v>19</v>
      </c>
      <c r="E80" s="200" t="s">
        <v>19</v>
      </c>
      <c r="F80" s="200" t="s">
        <v>19</v>
      </c>
      <c r="G80" s="200" t="s">
        <v>19</v>
      </c>
      <c r="H80" s="200" t="s">
        <v>19</v>
      </c>
      <c r="I80" s="200" t="s">
        <v>19</v>
      </c>
      <c r="J80" s="200">
        <v>0</v>
      </c>
      <c r="K80" s="200" t="s">
        <v>19</v>
      </c>
      <c r="L80" s="200" t="s">
        <v>19</v>
      </c>
      <c r="M80" s="200" t="s">
        <v>19</v>
      </c>
      <c r="N80" s="200">
        <v>0</v>
      </c>
      <c r="O80" s="200" t="s">
        <v>19</v>
      </c>
      <c r="P80" s="200" t="s">
        <v>19</v>
      </c>
      <c r="Q80" s="200" t="s">
        <v>19</v>
      </c>
      <c r="R80" s="200" t="s">
        <v>19</v>
      </c>
      <c r="S80" s="200" t="s">
        <v>19</v>
      </c>
      <c r="T80" s="200" t="s">
        <v>19</v>
      </c>
      <c r="U80" s="200">
        <v>0</v>
      </c>
      <c r="V80" s="200" t="s">
        <v>19</v>
      </c>
      <c r="W80" s="200" t="s">
        <v>19</v>
      </c>
      <c r="X80" s="200" t="s">
        <v>19</v>
      </c>
      <c r="Y80" s="200" t="s">
        <v>19</v>
      </c>
      <c r="Z80" s="200" t="s">
        <v>19</v>
      </c>
      <c r="AA80" s="200" t="s">
        <v>19</v>
      </c>
      <c r="AB80" s="200" t="s">
        <v>19</v>
      </c>
      <c r="AC80" s="200" t="s">
        <v>19</v>
      </c>
      <c r="AD80" s="200" t="s">
        <v>19</v>
      </c>
      <c r="AE80" s="200" t="s">
        <v>19</v>
      </c>
      <c r="AF80" s="200" t="s">
        <v>19</v>
      </c>
      <c r="AG80" s="200" t="s">
        <v>19</v>
      </c>
      <c r="AH80" s="200" t="s">
        <v>19</v>
      </c>
      <c r="AI80" s="200" t="s">
        <v>19</v>
      </c>
      <c r="AJ80" s="200" t="s">
        <v>19</v>
      </c>
      <c r="AK80" s="200" t="s">
        <v>19</v>
      </c>
      <c r="AL80" s="200" t="s">
        <v>19</v>
      </c>
      <c r="AM80" s="200" t="s">
        <v>19</v>
      </c>
      <c r="AN80" s="200">
        <v>0</v>
      </c>
      <c r="AO80" s="200" t="s">
        <v>19</v>
      </c>
      <c r="AP80" s="200" t="s">
        <v>19</v>
      </c>
      <c r="AQ80" s="200" t="s">
        <v>19</v>
      </c>
      <c r="AR80" s="200" t="s">
        <v>19</v>
      </c>
      <c r="AS80" s="200" t="s">
        <v>19</v>
      </c>
      <c r="AT80" s="200" t="s">
        <v>19</v>
      </c>
      <c r="AU80" s="200" t="s">
        <v>19</v>
      </c>
      <c r="AV80" s="200" t="s">
        <v>19</v>
      </c>
      <c r="AW80" s="200">
        <v>1.2338096431854266</v>
      </c>
      <c r="AX80" s="200">
        <v>21.495747368429875</v>
      </c>
      <c r="AY80" s="200">
        <v>140.42529815862596</v>
      </c>
      <c r="AZ80" s="200">
        <v>1.7102793090057851</v>
      </c>
      <c r="BA80" s="200">
        <v>12.953804678177795</v>
      </c>
      <c r="BB80" s="200">
        <v>12.953804678177795</v>
      </c>
      <c r="BC80" s="200">
        <v>10.597844464157566</v>
      </c>
      <c r="BD80" s="200">
        <v>433.28314012851337</v>
      </c>
    </row>
    <row r="81" spans="1:56" x14ac:dyDescent="0.4">
      <c r="A81" s="199" t="s">
        <v>339</v>
      </c>
      <c r="B81" s="199" t="s">
        <v>337</v>
      </c>
      <c r="C81" s="199" t="s">
        <v>247</v>
      </c>
      <c r="D81" s="200">
        <v>0</v>
      </c>
      <c r="E81" s="200">
        <v>0</v>
      </c>
      <c r="F81" s="200">
        <v>0</v>
      </c>
      <c r="G81" s="200">
        <v>0</v>
      </c>
      <c r="H81" s="200" t="s">
        <v>19</v>
      </c>
      <c r="I81" s="200" t="s">
        <v>19</v>
      </c>
      <c r="J81" s="200">
        <v>0</v>
      </c>
      <c r="K81" s="200" t="s">
        <v>19</v>
      </c>
      <c r="L81" s="200">
        <v>0</v>
      </c>
      <c r="M81" s="200" t="s">
        <v>19</v>
      </c>
      <c r="N81" s="200" t="s">
        <v>19</v>
      </c>
      <c r="O81" s="200" t="s">
        <v>19</v>
      </c>
      <c r="P81" s="200" t="s">
        <v>19</v>
      </c>
      <c r="Q81" s="200" t="s">
        <v>19</v>
      </c>
      <c r="R81" s="200" t="s">
        <v>19</v>
      </c>
      <c r="S81" s="200" t="s">
        <v>19</v>
      </c>
      <c r="T81" s="200" t="s">
        <v>19</v>
      </c>
      <c r="U81" s="200">
        <v>0</v>
      </c>
      <c r="V81" s="200" t="s">
        <v>19</v>
      </c>
      <c r="W81" s="200" t="s">
        <v>19</v>
      </c>
      <c r="X81" s="200" t="s">
        <v>19</v>
      </c>
      <c r="Y81" s="200" t="s">
        <v>19</v>
      </c>
      <c r="Z81" s="200" t="s">
        <v>19</v>
      </c>
      <c r="AA81" s="200" t="s">
        <v>19</v>
      </c>
      <c r="AB81" s="200" t="s">
        <v>19</v>
      </c>
      <c r="AC81" s="200" t="s">
        <v>19</v>
      </c>
      <c r="AD81" s="200" t="s">
        <v>19</v>
      </c>
      <c r="AE81" s="200" t="s">
        <v>19</v>
      </c>
      <c r="AF81" s="200" t="s">
        <v>19</v>
      </c>
      <c r="AG81" s="200" t="s">
        <v>19</v>
      </c>
      <c r="AH81" s="200" t="s">
        <v>19</v>
      </c>
      <c r="AI81" s="200" t="s">
        <v>19</v>
      </c>
      <c r="AJ81" s="200" t="s">
        <v>19</v>
      </c>
      <c r="AK81" s="200" t="s">
        <v>19</v>
      </c>
      <c r="AL81" s="200" t="s">
        <v>19</v>
      </c>
      <c r="AM81" s="200">
        <v>0</v>
      </c>
      <c r="AN81" s="200">
        <v>0</v>
      </c>
      <c r="AO81" s="200" t="s">
        <v>19</v>
      </c>
      <c r="AP81" s="200" t="s">
        <v>19</v>
      </c>
      <c r="AQ81" s="200" t="s">
        <v>19</v>
      </c>
      <c r="AR81" s="200" t="s">
        <v>19</v>
      </c>
      <c r="AS81" s="200" t="s">
        <v>19</v>
      </c>
      <c r="AT81" s="200" t="s">
        <v>19</v>
      </c>
      <c r="AU81" s="200" t="s">
        <v>19</v>
      </c>
      <c r="AV81" s="200" t="s">
        <v>19</v>
      </c>
      <c r="AW81" s="200">
        <v>1.2283693843594008</v>
      </c>
      <c r="AX81" s="200">
        <v>21.223746319732506</v>
      </c>
      <c r="AY81" s="200">
        <v>140.80361061656279</v>
      </c>
      <c r="AZ81" s="200">
        <v>1.6547375820614645</v>
      </c>
      <c r="BA81" s="200">
        <v>12.952710218378421</v>
      </c>
      <c r="BB81" s="200">
        <v>12.952710218378421</v>
      </c>
      <c r="BC81" s="200">
        <v>10.597844464157566</v>
      </c>
      <c r="BD81" s="200">
        <v>403.56700000000001</v>
      </c>
    </row>
    <row r="82" spans="1:56" x14ac:dyDescent="0.4">
      <c r="A82" s="199" t="s">
        <v>340</v>
      </c>
      <c r="B82" s="199" t="s">
        <v>337</v>
      </c>
      <c r="C82" s="199" t="s">
        <v>249</v>
      </c>
      <c r="D82" s="200">
        <v>9.7609999999999992</v>
      </c>
      <c r="E82" s="200">
        <v>1.6199999999999999</v>
      </c>
      <c r="F82" s="200">
        <v>12.442999999999998</v>
      </c>
      <c r="G82" s="200">
        <v>1.155</v>
      </c>
      <c r="H82" s="200" t="s">
        <v>19</v>
      </c>
      <c r="I82" s="200">
        <v>0</v>
      </c>
      <c r="J82" s="200">
        <v>31.983000000000004</v>
      </c>
      <c r="K82" s="200">
        <v>13.731999999999999</v>
      </c>
      <c r="L82" s="200" t="s">
        <v>19</v>
      </c>
      <c r="M82" s="200" t="s">
        <v>19</v>
      </c>
      <c r="N82" s="200" t="s">
        <v>19</v>
      </c>
      <c r="O82" s="200" t="s">
        <v>19</v>
      </c>
      <c r="P82" s="200" t="s">
        <v>19</v>
      </c>
      <c r="Q82" s="200" t="s">
        <v>19</v>
      </c>
      <c r="R82" s="200" t="s">
        <v>19</v>
      </c>
      <c r="S82" s="200" t="s">
        <v>19</v>
      </c>
      <c r="T82" s="200" t="s">
        <v>19</v>
      </c>
      <c r="U82" s="200">
        <v>30.178000000000004</v>
      </c>
      <c r="V82" s="200" t="s">
        <v>19</v>
      </c>
      <c r="W82" s="200" t="s">
        <v>19</v>
      </c>
      <c r="X82" s="200" t="s">
        <v>19</v>
      </c>
      <c r="Y82" s="200" t="s">
        <v>19</v>
      </c>
      <c r="Z82" s="200" t="s">
        <v>19</v>
      </c>
      <c r="AA82" s="200" t="s">
        <v>19</v>
      </c>
      <c r="AB82" s="200" t="s">
        <v>19</v>
      </c>
      <c r="AC82" s="200" t="s">
        <v>19</v>
      </c>
      <c r="AD82" s="200" t="s">
        <v>19</v>
      </c>
      <c r="AE82" s="200" t="s">
        <v>19</v>
      </c>
      <c r="AF82" s="200" t="s">
        <v>19</v>
      </c>
      <c r="AG82" s="200" t="s">
        <v>19</v>
      </c>
      <c r="AH82" s="200" t="s">
        <v>19</v>
      </c>
      <c r="AI82" s="200" t="s">
        <v>19</v>
      </c>
      <c r="AJ82" s="200" t="s">
        <v>19</v>
      </c>
      <c r="AK82" s="200" t="s">
        <v>19</v>
      </c>
      <c r="AL82" s="200" t="s">
        <v>19</v>
      </c>
      <c r="AM82" s="200">
        <v>5.1989999999999998</v>
      </c>
      <c r="AN82" s="200">
        <v>30.178000000000004</v>
      </c>
      <c r="AO82" s="200" t="s">
        <v>19</v>
      </c>
      <c r="AP82" s="200" t="s">
        <v>19</v>
      </c>
      <c r="AQ82" s="200">
        <v>1.4929999999999999</v>
      </c>
      <c r="AR82" s="200">
        <v>0.312</v>
      </c>
      <c r="AS82" s="200">
        <v>-1.1870000000000001</v>
      </c>
      <c r="AT82" s="200">
        <v>0</v>
      </c>
      <c r="AU82" s="200" t="s">
        <v>19</v>
      </c>
      <c r="AV82" s="200" t="s">
        <v>19</v>
      </c>
      <c r="AW82" s="200">
        <v>1.2117357406647515</v>
      </c>
      <c r="AX82" s="200">
        <v>20.654546763912787</v>
      </c>
      <c r="AY82" s="200">
        <v>141.47365251981373</v>
      </c>
      <c r="AZ82" s="200">
        <v>1.4915430761923882</v>
      </c>
      <c r="BA82" s="200">
        <v>12.951462936742189</v>
      </c>
      <c r="BB82" s="200">
        <v>12.647883291641707</v>
      </c>
      <c r="BC82" s="200">
        <v>10.597844464157566</v>
      </c>
      <c r="BD82" s="200">
        <v>413.91300000000001</v>
      </c>
    </row>
    <row r="83" spans="1:56" x14ac:dyDescent="0.4">
      <c r="A83" s="199" t="s">
        <v>341</v>
      </c>
      <c r="B83" s="199" t="s">
        <v>337</v>
      </c>
      <c r="C83" s="199" t="s">
        <v>251</v>
      </c>
      <c r="D83" s="200">
        <v>9.9309999999999992</v>
      </c>
      <c r="E83" s="200">
        <v>2.2679999999999998</v>
      </c>
      <c r="F83" s="200">
        <v>11.326000000000001</v>
      </c>
      <c r="G83" s="200">
        <v>1.351</v>
      </c>
      <c r="H83" s="200" t="s">
        <v>19</v>
      </c>
      <c r="I83" s="200">
        <v>0</v>
      </c>
      <c r="J83" s="200">
        <v>31.05</v>
      </c>
      <c r="K83" s="200">
        <v>9.3109999999999999</v>
      </c>
      <c r="L83" s="200" t="s">
        <v>19</v>
      </c>
      <c r="M83" s="200" t="s">
        <v>19</v>
      </c>
      <c r="N83" s="200" t="s">
        <v>19</v>
      </c>
      <c r="O83" s="200">
        <v>0.33600000000000002</v>
      </c>
      <c r="P83" s="200">
        <v>1.0999999999999999E-2</v>
      </c>
      <c r="Q83" s="200">
        <v>0.76700000000000002</v>
      </c>
      <c r="R83" s="200">
        <v>0.88500000000000001</v>
      </c>
      <c r="S83" s="200">
        <v>0</v>
      </c>
      <c r="T83" s="200">
        <v>0</v>
      </c>
      <c r="U83" s="200">
        <v>29.050999999999998</v>
      </c>
      <c r="V83" s="200">
        <v>0</v>
      </c>
      <c r="W83" s="200">
        <v>0</v>
      </c>
      <c r="X83" s="200">
        <v>0</v>
      </c>
      <c r="Y83" s="200">
        <v>0</v>
      </c>
      <c r="Z83" s="200">
        <v>0</v>
      </c>
      <c r="AA83" s="200">
        <v>0</v>
      </c>
      <c r="AB83" s="200" t="s">
        <v>19</v>
      </c>
      <c r="AC83" s="200" t="s">
        <v>19</v>
      </c>
      <c r="AD83" s="200" t="s">
        <v>19</v>
      </c>
      <c r="AE83" s="200" t="s">
        <v>19</v>
      </c>
      <c r="AF83" s="200" t="s">
        <v>19</v>
      </c>
      <c r="AG83" s="200" t="s">
        <v>19</v>
      </c>
      <c r="AH83" s="200" t="s">
        <v>19</v>
      </c>
      <c r="AI83" s="200" t="s">
        <v>19</v>
      </c>
      <c r="AJ83" s="200" t="s">
        <v>19</v>
      </c>
      <c r="AK83" s="200" t="s">
        <v>19</v>
      </c>
      <c r="AL83" s="200" t="s">
        <v>19</v>
      </c>
      <c r="AM83" s="200">
        <v>4.1749999999999998</v>
      </c>
      <c r="AN83" s="200">
        <v>29.050999999999998</v>
      </c>
      <c r="AO83" s="200" t="s">
        <v>19</v>
      </c>
      <c r="AP83" s="200" t="s">
        <v>19</v>
      </c>
      <c r="AQ83" s="200">
        <v>1.6519999999999999</v>
      </c>
      <c r="AR83" s="200">
        <v>0.34699999999999998</v>
      </c>
      <c r="AS83" s="200">
        <v>-1.298</v>
      </c>
      <c r="AT83" s="200">
        <v>0</v>
      </c>
      <c r="AU83" s="200">
        <v>1.2809999999999999</v>
      </c>
      <c r="AV83" s="200" t="s">
        <v>19</v>
      </c>
      <c r="AW83" s="200">
        <v>1.1806332960179113</v>
      </c>
      <c r="AX83" s="200">
        <v>20.683792666786399</v>
      </c>
      <c r="AY83" s="200">
        <v>142.10127896301299</v>
      </c>
      <c r="AZ83" s="200">
        <v>1.4843634060413162</v>
      </c>
      <c r="BA83" s="200">
        <v>12.945337317872976</v>
      </c>
      <c r="BB83" s="200">
        <v>12.33853782778549</v>
      </c>
      <c r="BC83" s="200">
        <v>10.508915081032409</v>
      </c>
      <c r="BD83" s="200">
        <v>420.411</v>
      </c>
    </row>
    <row r="84" spans="1:56" x14ac:dyDescent="0.4">
      <c r="A84" s="199" t="s">
        <v>342</v>
      </c>
      <c r="B84" s="199" t="s">
        <v>337</v>
      </c>
      <c r="C84" s="199" t="s">
        <v>253</v>
      </c>
      <c r="D84" s="200">
        <v>9.9169999999999998</v>
      </c>
      <c r="E84" s="200">
        <v>2.5030000000000001</v>
      </c>
      <c r="F84" s="200">
        <v>7.9870000000000001</v>
      </c>
      <c r="G84" s="200">
        <v>0.72799999999999998</v>
      </c>
      <c r="H84" s="200" t="s">
        <v>19</v>
      </c>
      <c r="I84" s="200">
        <v>3.0000000000000001E-3</v>
      </c>
      <c r="J84" s="200">
        <v>27.707999999999998</v>
      </c>
      <c r="K84" s="200">
        <v>10.436999999999999</v>
      </c>
      <c r="L84" s="200" t="s">
        <v>19</v>
      </c>
      <c r="M84" s="200" t="s">
        <v>19</v>
      </c>
      <c r="N84" s="200" t="s">
        <v>19</v>
      </c>
      <c r="O84" s="200">
        <v>0.33500000000000002</v>
      </c>
      <c r="P84" s="200">
        <v>1.0999999999999999E-2</v>
      </c>
      <c r="Q84" s="200">
        <v>0.65400000000000003</v>
      </c>
      <c r="R84" s="200">
        <v>1.1379999999999999</v>
      </c>
      <c r="S84" s="200" t="s">
        <v>19</v>
      </c>
      <c r="T84" s="200" t="s">
        <v>19</v>
      </c>
      <c r="U84" s="200">
        <v>25.57</v>
      </c>
      <c r="V84" s="200" t="s">
        <v>19</v>
      </c>
      <c r="W84" s="200" t="s">
        <v>19</v>
      </c>
      <c r="X84" s="200" t="s">
        <v>19</v>
      </c>
      <c r="Y84" s="200" t="s">
        <v>19</v>
      </c>
      <c r="Z84" s="200" t="s">
        <v>19</v>
      </c>
      <c r="AA84" s="200" t="s">
        <v>19</v>
      </c>
      <c r="AB84" s="200" t="s">
        <v>19</v>
      </c>
      <c r="AC84" s="200" t="s">
        <v>19</v>
      </c>
      <c r="AD84" s="200" t="s">
        <v>19</v>
      </c>
      <c r="AE84" s="200" t="s">
        <v>19</v>
      </c>
      <c r="AF84" s="200" t="s">
        <v>19</v>
      </c>
      <c r="AG84" s="200" t="s">
        <v>19</v>
      </c>
      <c r="AH84" s="200" t="s">
        <v>19</v>
      </c>
      <c r="AI84" s="200" t="s">
        <v>19</v>
      </c>
      <c r="AJ84" s="200" t="s">
        <v>19</v>
      </c>
      <c r="AK84" s="200" t="s">
        <v>19</v>
      </c>
      <c r="AL84" s="200" t="s">
        <v>19</v>
      </c>
      <c r="AM84" s="200">
        <v>4.4320000000000004</v>
      </c>
      <c r="AN84" s="200">
        <v>25.567</v>
      </c>
      <c r="AO84" s="200" t="s">
        <v>19</v>
      </c>
      <c r="AP84" s="200" t="s">
        <v>19</v>
      </c>
      <c r="AQ84" s="200">
        <v>1.792</v>
      </c>
      <c r="AR84" s="200">
        <v>0.34599999999999997</v>
      </c>
      <c r="AS84" s="200">
        <v>-1.4319999999999999</v>
      </c>
      <c r="AT84" s="200">
        <v>0</v>
      </c>
      <c r="AU84" s="200">
        <v>1.052</v>
      </c>
      <c r="AV84" s="200" t="s">
        <v>19</v>
      </c>
      <c r="AW84" s="200">
        <v>1.1560444722831191</v>
      </c>
      <c r="AX84" s="200">
        <v>19.94755385371489</v>
      </c>
      <c r="AY84" s="200">
        <v>141.60003078638894</v>
      </c>
      <c r="AZ84" s="200">
        <v>1.4601106779904407</v>
      </c>
      <c r="BA84" s="200">
        <v>12.945337317872976</v>
      </c>
      <c r="BB84" s="200">
        <v>12.035138082741751</v>
      </c>
      <c r="BC84" s="200">
        <v>10.495250689826111</v>
      </c>
      <c r="BD84" s="200">
        <v>427.52199999999993</v>
      </c>
    </row>
    <row r="85" spans="1:56" x14ac:dyDescent="0.4">
      <c r="A85" s="199" t="s">
        <v>343</v>
      </c>
      <c r="B85" s="199" t="s">
        <v>337</v>
      </c>
      <c r="C85" s="199" t="s">
        <v>255</v>
      </c>
      <c r="D85" s="200">
        <v>10.47</v>
      </c>
      <c r="E85" s="200">
        <v>2.117</v>
      </c>
      <c r="F85" s="200">
        <v>10.5</v>
      </c>
      <c r="G85" s="200">
        <v>0.75600000000000001</v>
      </c>
      <c r="H85" s="200" t="s">
        <v>19</v>
      </c>
      <c r="I85" s="200">
        <v>4.4999999999999997E-3</v>
      </c>
      <c r="J85" s="200">
        <v>30.259499999999999</v>
      </c>
      <c r="K85" s="200">
        <v>5.4660000000000002</v>
      </c>
      <c r="L85" s="200" t="s">
        <v>19</v>
      </c>
      <c r="M85" s="200" t="s">
        <v>19</v>
      </c>
      <c r="N85" s="200" t="s">
        <v>19</v>
      </c>
      <c r="O85" s="200">
        <v>0.307</v>
      </c>
      <c r="P85" s="200">
        <v>1.0999999999999999E-2</v>
      </c>
      <c r="Q85" s="200">
        <v>0.40500000000000003</v>
      </c>
      <c r="R85" s="200">
        <v>1.381</v>
      </c>
      <c r="S85" s="200" t="s">
        <v>19</v>
      </c>
      <c r="T85" s="200" t="s">
        <v>19</v>
      </c>
      <c r="U85" s="200">
        <v>28.1555</v>
      </c>
      <c r="V85" s="200" t="s">
        <v>19</v>
      </c>
      <c r="W85" s="200" t="s">
        <v>19</v>
      </c>
      <c r="X85" s="200" t="s">
        <v>19</v>
      </c>
      <c r="Y85" s="200" t="s">
        <v>19</v>
      </c>
      <c r="Z85" s="200" t="s">
        <v>19</v>
      </c>
      <c r="AA85" s="200" t="s">
        <v>19</v>
      </c>
      <c r="AB85" s="200" t="s">
        <v>19</v>
      </c>
      <c r="AC85" s="200" t="s">
        <v>19</v>
      </c>
      <c r="AD85" s="200" t="s">
        <v>19</v>
      </c>
      <c r="AE85" s="200" t="s">
        <v>19</v>
      </c>
      <c r="AF85" s="200" t="s">
        <v>19</v>
      </c>
      <c r="AG85" s="200" t="s">
        <v>19</v>
      </c>
      <c r="AH85" s="200" t="s">
        <v>19</v>
      </c>
      <c r="AI85" s="200" t="s">
        <v>19</v>
      </c>
      <c r="AJ85" s="200" t="s">
        <v>19</v>
      </c>
      <c r="AK85" s="200" t="s">
        <v>19</v>
      </c>
      <c r="AL85" s="200" t="s">
        <v>19</v>
      </c>
      <c r="AM85" s="200">
        <v>4.3079999999999998</v>
      </c>
      <c r="AN85" s="200">
        <v>28.151</v>
      </c>
      <c r="AO85" s="200" t="s">
        <v>19</v>
      </c>
      <c r="AP85" s="200" t="s">
        <v>19</v>
      </c>
      <c r="AQ85" s="200">
        <v>1.786</v>
      </c>
      <c r="AR85" s="200">
        <v>0.318</v>
      </c>
      <c r="AS85" s="200">
        <v>-1.647</v>
      </c>
      <c r="AT85" s="200">
        <v>0</v>
      </c>
      <c r="AU85" s="200">
        <v>0.96199999999999997</v>
      </c>
      <c r="AV85" s="200" t="s">
        <v>19</v>
      </c>
      <c r="AW85" s="200">
        <v>1.1367310801447381</v>
      </c>
      <c r="AX85" s="200">
        <v>19.203258861693282</v>
      </c>
      <c r="AY85" s="200">
        <v>141.03646036585272</v>
      </c>
      <c r="AZ85" s="200">
        <v>1.4652284833463123</v>
      </c>
      <c r="BA85" s="200">
        <v>11.725329650326451</v>
      </c>
      <c r="BB85" s="200">
        <v>11.725329650326451</v>
      </c>
      <c r="BC85" s="200">
        <v>9.2776447305327068</v>
      </c>
      <c r="BD85" s="200">
        <v>427.25269281000038</v>
      </c>
    </row>
    <row r="86" spans="1:56" x14ac:dyDescent="0.4">
      <c r="A86" s="199" t="s">
        <v>344</v>
      </c>
      <c r="B86" s="199" t="s">
        <v>337</v>
      </c>
      <c r="C86" s="199" t="s">
        <v>257</v>
      </c>
      <c r="D86" s="200">
        <v>10.081</v>
      </c>
      <c r="E86" s="200">
        <v>2.2160000000000002</v>
      </c>
      <c r="F86" s="200">
        <v>7.5819999999999999</v>
      </c>
      <c r="G86" s="200">
        <v>0.49399999999999999</v>
      </c>
      <c r="H86" s="200">
        <v>0</v>
      </c>
      <c r="I86" s="200">
        <v>3.0000000000000001E-3</v>
      </c>
      <c r="J86" s="200" t="s">
        <v>19</v>
      </c>
      <c r="K86" s="200">
        <v>10.026999999999999</v>
      </c>
      <c r="L86" s="200" t="s">
        <v>19</v>
      </c>
      <c r="M86" s="200" t="s">
        <v>19</v>
      </c>
      <c r="N86" s="200" t="s">
        <v>19</v>
      </c>
      <c r="O86" s="200" t="s">
        <v>19</v>
      </c>
      <c r="P86" s="200" t="s">
        <v>19</v>
      </c>
      <c r="Q86" s="200" t="s">
        <v>19</v>
      </c>
      <c r="R86" s="200" t="s">
        <v>19</v>
      </c>
      <c r="S86" s="200" t="s">
        <v>19</v>
      </c>
      <c r="T86" s="200" t="s">
        <v>19</v>
      </c>
      <c r="U86" s="200" t="s">
        <v>19</v>
      </c>
      <c r="V86" s="200">
        <v>82.905000000000001</v>
      </c>
      <c r="W86" s="200">
        <v>183.946</v>
      </c>
      <c r="X86" s="200">
        <v>2.206</v>
      </c>
      <c r="Y86" s="200">
        <v>2.7770000000000001</v>
      </c>
      <c r="Z86" s="200">
        <v>97.519000000000005</v>
      </c>
      <c r="AA86" s="200">
        <v>616.75</v>
      </c>
      <c r="AB86" s="200" t="s">
        <v>19</v>
      </c>
      <c r="AC86" s="200">
        <v>26.053000000000001</v>
      </c>
      <c r="AD86" s="200">
        <v>2.5000000000000001E-2</v>
      </c>
      <c r="AE86" s="200">
        <v>3.5000000000000003E-2</v>
      </c>
      <c r="AF86" s="200">
        <v>8.9999999999999993E-3</v>
      </c>
      <c r="AG86" s="200">
        <v>1.3580000000000001</v>
      </c>
      <c r="AH86" s="200">
        <v>1.825</v>
      </c>
      <c r="AI86" s="200">
        <v>8.8999999999999996E-2</v>
      </c>
      <c r="AJ86" s="200">
        <v>0</v>
      </c>
      <c r="AK86" s="200">
        <v>0</v>
      </c>
      <c r="AL86" s="200">
        <v>0</v>
      </c>
      <c r="AM86" s="200">
        <v>4.2530000000000001</v>
      </c>
      <c r="AN86" s="200" t="s">
        <v>19</v>
      </c>
      <c r="AO86" s="200">
        <v>0</v>
      </c>
      <c r="AP86" s="200">
        <v>0</v>
      </c>
      <c r="AQ86" s="200" t="s">
        <v>19</v>
      </c>
      <c r="AR86" s="200" t="s">
        <v>19</v>
      </c>
      <c r="AS86" s="200" t="s">
        <v>19</v>
      </c>
      <c r="AT86" s="200" t="s">
        <v>19</v>
      </c>
      <c r="AU86" s="200" t="s">
        <v>19</v>
      </c>
      <c r="AV86" s="200" t="s">
        <v>19</v>
      </c>
      <c r="AW86" s="200">
        <v>1.1277018254028868</v>
      </c>
      <c r="AX86" s="200">
        <v>18.946458057092062</v>
      </c>
      <c r="AY86" s="200">
        <v>140.20233792145555</v>
      </c>
      <c r="AZ86" s="200">
        <v>1.4864065005294327</v>
      </c>
      <c r="BA86" s="200">
        <v>11.725329650326451</v>
      </c>
      <c r="BB86" s="200">
        <v>11.725329650326451</v>
      </c>
      <c r="BC86" s="200">
        <v>9.2776447305327068</v>
      </c>
      <c r="BD86" s="200">
        <v>449.363</v>
      </c>
    </row>
    <row r="87" spans="1:56" x14ac:dyDescent="0.4">
      <c r="A87" s="199" t="s">
        <v>345</v>
      </c>
      <c r="B87" s="199" t="s">
        <v>337</v>
      </c>
      <c r="C87" s="199" t="s">
        <v>259</v>
      </c>
      <c r="D87" s="200">
        <v>10.54</v>
      </c>
      <c r="E87" s="200">
        <v>1.9610000000000001</v>
      </c>
      <c r="F87" s="200">
        <v>7.9</v>
      </c>
      <c r="G87" s="200">
        <v>0.6</v>
      </c>
      <c r="H87" s="200">
        <v>0</v>
      </c>
      <c r="I87" s="200">
        <v>2E-3</v>
      </c>
      <c r="J87" s="200" t="s">
        <v>19</v>
      </c>
      <c r="K87" s="200">
        <v>11.151999999999999</v>
      </c>
      <c r="L87" s="200" t="s">
        <v>19</v>
      </c>
      <c r="M87" s="200" t="s">
        <v>19</v>
      </c>
      <c r="N87" s="200" t="s">
        <v>19</v>
      </c>
      <c r="O87" s="200" t="s">
        <v>19</v>
      </c>
      <c r="P87" s="200" t="s">
        <v>19</v>
      </c>
      <c r="Q87" s="200" t="s">
        <v>19</v>
      </c>
      <c r="R87" s="200" t="s">
        <v>19</v>
      </c>
      <c r="S87" s="200" t="s">
        <v>19</v>
      </c>
      <c r="T87" s="200" t="s">
        <v>19</v>
      </c>
      <c r="U87" s="200" t="s">
        <v>19</v>
      </c>
      <c r="V87" s="200">
        <v>81.501333333333307</v>
      </c>
      <c r="W87" s="200">
        <v>187.07616666666701</v>
      </c>
      <c r="X87" s="200">
        <v>2.1308333333333298</v>
      </c>
      <c r="Y87" s="200">
        <v>2.8657499999999998</v>
      </c>
      <c r="Z87" s="200">
        <v>92.759666666666703</v>
      </c>
      <c r="AA87" s="200">
        <v>627.67774999999995</v>
      </c>
      <c r="AB87" s="200" t="s">
        <v>19</v>
      </c>
      <c r="AC87" s="200">
        <v>28.765000000000001</v>
      </c>
      <c r="AD87" s="200">
        <v>0</v>
      </c>
      <c r="AE87" s="200">
        <v>0</v>
      </c>
      <c r="AF87" s="200">
        <v>0</v>
      </c>
      <c r="AG87" s="200">
        <v>1.276</v>
      </c>
      <c r="AH87" s="200">
        <v>1.9301666666666699</v>
      </c>
      <c r="AI87" s="200">
        <v>0.11033333333333301</v>
      </c>
      <c r="AJ87" s="200">
        <v>0</v>
      </c>
      <c r="AK87" s="200">
        <v>0</v>
      </c>
      <c r="AL87" s="200">
        <v>1.3720000000000001</v>
      </c>
      <c r="AM87" s="200">
        <v>5.1159999999999997</v>
      </c>
      <c r="AN87" s="200" t="s">
        <v>19</v>
      </c>
      <c r="AO87" s="200">
        <v>1.3720000000000001</v>
      </c>
      <c r="AP87" s="200">
        <v>0</v>
      </c>
      <c r="AQ87" s="200" t="s">
        <v>19</v>
      </c>
      <c r="AR87" s="200" t="s">
        <v>19</v>
      </c>
      <c r="AS87" s="200" t="s">
        <v>19</v>
      </c>
      <c r="AT87" s="200" t="s">
        <v>19</v>
      </c>
      <c r="AU87" s="200" t="s">
        <v>19</v>
      </c>
      <c r="AV87" s="200" t="s">
        <v>19</v>
      </c>
      <c r="AW87" s="200">
        <v>1.0877412700751434</v>
      </c>
      <c r="AX87" s="200">
        <v>17.158027412299234</v>
      </c>
      <c r="AY87" s="200">
        <v>140.48537393568705</v>
      </c>
      <c r="AZ87" s="200">
        <v>1.4823559366558894</v>
      </c>
      <c r="BA87" s="200">
        <v>11.725329650326451</v>
      </c>
      <c r="BB87" s="200">
        <v>11.725329650326451</v>
      </c>
      <c r="BC87" s="200">
        <v>9.2776447305327068</v>
      </c>
      <c r="BD87" s="200">
        <v>443.07900000000001</v>
      </c>
    </row>
    <row r="88" spans="1:56" x14ac:dyDescent="0.4">
      <c r="A88" s="199" t="s">
        <v>346</v>
      </c>
      <c r="B88" s="199" t="s">
        <v>337</v>
      </c>
      <c r="C88" s="199" t="s">
        <v>261</v>
      </c>
      <c r="D88" s="200">
        <v>11.8</v>
      </c>
      <c r="E88" s="200">
        <v>0.46100000000000002</v>
      </c>
      <c r="F88" s="200">
        <v>8.5</v>
      </c>
      <c r="G88" s="200">
        <v>1.466</v>
      </c>
      <c r="H88" s="200">
        <v>3.0000000000000001E-3</v>
      </c>
      <c r="I88" s="200">
        <v>3.0000000000000001E-3</v>
      </c>
      <c r="J88" s="200" t="s">
        <v>19</v>
      </c>
      <c r="K88" s="200">
        <v>5.3109999999999999</v>
      </c>
      <c r="L88" s="200" t="s">
        <v>19</v>
      </c>
      <c r="M88" s="200" t="s">
        <v>19</v>
      </c>
      <c r="N88" s="200" t="s">
        <v>19</v>
      </c>
      <c r="O88" s="200" t="s">
        <v>19</v>
      </c>
      <c r="P88" s="200" t="s">
        <v>19</v>
      </c>
      <c r="Q88" s="200" t="s">
        <v>19</v>
      </c>
      <c r="R88" s="200" t="s">
        <v>19</v>
      </c>
      <c r="S88" s="200" t="s">
        <v>19</v>
      </c>
      <c r="T88" s="200" t="s">
        <v>19</v>
      </c>
      <c r="U88" s="200" t="s">
        <v>19</v>
      </c>
      <c r="V88" s="200">
        <v>80.337999999999994</v>
      </c>
      <c r="W88" s="200">
        <v>189.79</v>
      </c>
      <c r="X88" s="200">
        <v>2.1040000000000001</v>
      </c>
      <c r="Y88" s="200">
        <v>2.9220000000000002</v>
      </c>
      <c r="Z88" s="200">
        <v>89.649000000000001</v>
      </c>
      <c r="AA88" s="200">
        <v>637.66200000000003</v>
      </c>
      <c r="AB88" s="200" t="s">
        <v>19</v>
      </c>
      <c r="AC88" s="200">
        <v>30.265000000000001</v>
      </c>
      <c r="AD88" s="200">
        <v>0</v>
      </c>
      <c r="AE88" s="200">
        <v>0</v>
      </c>
      <c r="AF88" s="200">
        <v>0</v>
      </c>
      <c r="AG88" s="200">
        <v>0.89100000000000001</v>
      </c>
      <c r="AH88" s="200">
        <v>1.8360000000000001</v>
      </c>
      <c r="AI88" s="200">
        <v>0.11</v>
      </c>
      <c r="AJ88" s="200">
        <v>0</v>
      </c>
      <c r="AK88" s="200">
        <v>0</v>
      </c>
      <c r="AL88" s="200">
        <v>1.43</v>
      </c>
      <c r="AM88" s="200">
        <v>5.7140000000000004</v>
      </c>
      <c r="AN88" s="200" t="s">
        <v>19</v>
      </c>
      <c r="AO88" s="200">
        <v>1.43</v>
      </c>
      <c r="AP88" s="200">
        <v>0</v>
      </c>
      <c r="AQ88" s="200" t="s">
        <v>19</v>
      </c>
      <c r="AR88" s="200" t="s">
        <v>19</v>
      </c>
      <c r="AS88" s="200" t="s">
        <v>19</v>
      </c>
      <c r="AT88" s="200" t="s">
        <v>19</v>
      </c>
      <c r="AU88" s="200" t="s">
        <v>19</v>
      </c>
      <c r="AV88" s="200" t="s">
        <v>19</v>
      </c>
      <c r="AW88" s="200">
        <v>1</v>
      </c>
      <c r="AX88" s="200">
        <v>18.056823067213386</v>
      </c>
      <c r="AY88" s="200">
        <v>140.58132111496079</v>
      </c>
      <c r="AZ88" s="200">
        <v>1.4780795710848242</v>
      </c>
      <c r="BA88" s="200">
        <v>11.725329650326451</v>
      </c>
      <c r="BB88" s="200">
        <v>11.725329650326451</v>
      </c>
      <c r="BC88" s="200">
        <v>9.2776447305327068</v>
      </c>
      <c r="BD88" s="200">
        <v>418.80799999999999</v>
      </c>
    </row>
    <row r="89" spans="1:56" x14ac:dyDescent="0.4">
      <c r="A89" s="199" t="s">
        <v>347</v>
      </c>
      <c r="B89" s="199" t="s">
        <v>337</v>
      </c>
      <c r="C89" s="199" t="s">
        <v>263</v>
      </c>
      <c r="D89" s="200">
        <v>14.744</v>
      </c>
      <c r="E89" s="200">
        <v>0.54300000000000004</v>
      </c>
      <c r="F89" s="200">
        <v>8.0519999999999996</v>
      </c>
      <c r="G89" s="200">
        <v>1.48</v>
      </c>
      <c r="H89" s="200">
        <v>0</v>
      </c>
      <c r="I89" s="200">
        <v>0</v>
      </c>
      <c r="J89" s="200" t="s">
        <v>19</v>
      </c>
      <c r="K89" s="200">
        <v>9.1929999999999996</v>
      </c>
      <c r="L89" s="200" t="s">
        <v>19</v>
      </c>
      <c r="M89" s="200" t="s">
        <v>19</v>
      </c>
      <c r="N89" s="200" t="s">
        <v>19</v>
      </c>
      <c r="O89" s="200" t="s">
        <v>19</v>
      </c>
      <c r="P89" s="200" t="s">
        <v>19</v>
      </c>
      <c r="Q89" s="200" t="s">
        <v>19</v>
      </c>
      <c r="R89" s="200" t="s">
        <v>19</v>
      </c>
      <c r="S89" s="200" t="s">
        <v>19</v>
      </c>
      <c r="T89" s="200" t="s">
        <v>19</v>
      </c>
      <c r="U89" s="200" t="s">
        <v>19</v>
      </c>
      <c r="V89" s="200">
        <v>79.242000000000004</v>
      </c>
      <c r="W89" s="200">
        <v>192.595</v>
      </c>
      <c r="X89" s="200">
        <v>2.0569999999999999</v>
      </c>
      <c r="Y89" s="200">
        <v>2.9889999999999999</v>
      </c>
      <c r="Z89" s="200">
        <v>86.850999999999999</v>
      </c>
      <c r="AA89" s="200">
        <v>646.89800000000002</v>
      </c>
      <c r="AB89" s="200" t="s">
        <v>19</v>
      </c>
      <c r="AC89" s="200">
        <v>32.073</v>
      </c>
      <c r="AD89" s="200">
        <v>0</v>
      </c>
      <c r="AE89" s="200">
        <v>0</v>
      </c>
      <c r="AF89" s="200">
        <v>0</v>
      </c>
      <c r="AG89" s="200">
        <v>0.74299999999999999</v>
      </c>
      <c r="AH89" s="200">
        <v>1.774</v>
      </c>
      <c r="AI89" s="200">
        <v>0.113</v>
      </c>
      <c r="AJ89" s="200">
        <v>0</v>
      </c>
      <c r="AK89" s="200">
        <v>0</v>
      </c>
      <c r="AL89" s="200">
        <v>1.4950000000000001</v>
      </c>
      <c r="AM89" s="200">
        <v>5.016</v>
      </c>
      <c r="AN89" s="200" t="s">
        <v>19</v>
      </c>
      <c r="AO89" s="200">
        <v>1.4950000000000001</v>
      </c>
      <c r="AP89" s="200">
        <v>0</v>
      </c>
      <c r="AQ89" s="200" t="s">
        <v>19</v>
      </c>
      <c r="AR89" s="200" t="s">
        <v>19</v>
      </c>
      <c r="AS89" s="200" t="s">
        <v>19</v>
      </c>
      <c r="AT89" s="200" t="s">
        <v>19</v>
      </c>
      <c r="AU89" s="200" t="s">
        <v>19</v>
      </c>
      <c r="AV89" s="200" t="s">
        <v>19</v>
      </c>
      <c r="AW89" s="200">
        <v>0.94744609856262829</v>
      </c>
      <c r="AX89" s="200">
        <v>17.836528564567971</v>
      </c>
      <c r="AY89" s="200">
        <v>140.48405218677664</v>
      </c>
      <c r="AZ89" s="200">
        <v>1.5138114451593094</v>
      </c>
      <c r="BA89" s="200">
        <v>11.725329650326451</v>
      </c>
      <c r="BB89" s="200">
        <v>11.725329650326451</v>
      </c>
      <c r="BC89" s="200">
        <v>9.2776447305327068</v>
      </c>
      <c r="BD89" s="200">
        <v>438.25900000000007</v>
      </c>
    </row>
    <row r="90" spans="1:56" x14ac:dyDescent="0.4">
      <c r="A90" s="199" t="s">
        <v>348</v>
      </c>
      <c r="B90" s="199" t="s">
        <v>349</v>
      </c>
      <c r="C90" s="199" t="s">
        <v>243</v>
      </c>
      <c r="D90" s="200">
        <v>43.8</v>
      </c>
      <c r="E90" s="200">
        <v>20</v>
      </c>
      <c r="F90" s="200">
        <v>54.1</v>
      </c>
      <c r="G90" s="200">
        <v>6.7</v>
      </c>
      <c r="H90" s="200">
        <v>0.9</v>
      </c>
      <c r="I90" s="200">
        <v>0</v>
      </c>
      <c r="J90" s="200">
        <v>155.10000000000002</v>
      </c>
      <c r="K90" s="200">
        <v>68.2</v>
      </c>
      <c r="L90" s="200">
        <v>8.5</v>
      </c>
      <c r="M90" s="200">
        <v>0</v>
      </c>
      <c r="N90" s="200">
        <v>8.5</v>
      </c>
      <c r="O90" s="200" t="s">
        <v>19</v>
      </c>
      <c r="P90" s="200" t="s">
        <v>19</v>
      </c>
      <c r="Q90" s="200" t="s">
        <v>19</v>
      </c>
      <c r="R90" s="200" t="s">
        <v>19</v>
      </c>
      <c r="S90" s="200">
        <v>74.570999999999998</v>
      </c>
      <c r="T90" s="200">
        <v>44.347999999999999</v>
      </c>
      <c r="U90" s="200">
        <v>146.60000000000002</v>
      </c>
      <c r="V90" s="200" t="s">
        <v>19</v>
      </c>
      <c r="W90" s="200" t="s">
        <v>19</v>
      </c>
      <c r="X90" s="200" t="s">
        <v>19</v>
      </c>
      <c r="Y90" s="200" t="s">
        <v>19</v>
      </c>
      <c r="Z90" s="200" t="s">
        <v>19</v>
      </c>
      <c r="AA90" s="200" t="s">
        <v>19</v>
      </c>
      <c r="AB90" s="200">
        <v>0</v>
      </c>
      <c r="AC90" s="200" t="s">
        <v>19</v>
      </c>
      <c r="AD90" s="200" t="s">
        <v>19</v>
      </c>
      <c r="AE90" s="200" t="s">
        <v>19</v>
      </c>
      <c r="AF90" s="200" t="s">
        <v>19</v>
      </c>
      <c r="AG90" s="200" t="s">
        <v>19</v>
      </c>
      <c r="AH90" s="200" t="s">
        <v>19</v>
      </c>
      <c r="AI90" s="200" t="s">
        <v>19</v>
      </c>
      <c r="AJ90" s="200" t="s">
        <v>19</v>
      </c>
      <c r="AK90" s="200" t="s">
        <v>19</v>
      </c>
      <c r="AL90" s="200" t="s">
        <v>19</v>
      </c>
      <c r="AM90" s="200">
        <v>21.1</v>
      </c>
      <c r="AN90" s="200">
        <v>146.60000000000002</v>
      </c>
      <c r="AO90" s="200" t="s">
        <v>19</v>
      </c>
      <c r="AP90" s="200" t="s">
        <v>19</v>
      </c>
      <c r="AQ90" s="200" t="s">
        <v>19</v>
      </c>
      <c r="AR90" s="200">
        <v>0</v>
      </c>
      <c r="AS90" s="200">
        <v>0</v>
      </c>
      <c r="AT90" s="200">
        <v>0</v>
      </c>
      <c r="AU90" s="200" t="s">
        <v>19</v>
      </c>
      <c r="AV90" s="200" t="s">
        <v>19</v>
      </c>
      <c r="AW90" s="200">
        <v>1.24788708586883</v>
      </c>
      <c r="AX90" s="200">
        <v>29.936154978594892</v>
      </c>
      <c r="AY90" s="200">
        <v>137.31924458141486</v>
      </c>
      <c r="AZ90" s="200">
        <v>2.6452739778616583</v>
      </c>
      <c r="BA90" s="200">
        <v>14.173257344027382</v>
      </c>
      <c r="BB90" s="200">
        <v>14.173257344027382</v>
      </c>
      <c r="BC90" s="200">
        <v>18.287806618661076</v>
      </c>
      <c r="BD90" s="200">
        <v>1517.2292285140152</v>
      </c>
    </row>
    <row r="91" spans="1:56" x14ac:dyDescent="0.4">
      <c r="A91" s="199" t="s">
        <v>350</v>
      </c>
      <c r="B91" s="199" t="s">
        <v>349</v>
      </c>
      <c r="C91" s="199" t="s">
        <v>245</v>
      </c>
      <c r="D91" s="200">
        <v>41.5</v>
      </c>
      <c r="E91" s="200">
        <v>17</v>
      </c>
      <c r="F91" s="200">
        <v>65.3</v>
      </c>
      <c r="G91" s="200">
        <v>6.7</v>
      </c>
      <c r="H91" s="200">
        <v>0.3</v>
      </c>
      <c r="I91" s="200">
        <v>0</v>
      </c>
      <c r="J91" s="200">
        <v>170.70000000000002</v>
      </c>
      <c r="K91" s="200">
        <v>67.599999999999994</v>
      </c>
      <c r="L91" s="200">
        <v>7.5</v>
      </c>
      <c r="M91" s="200">
        <v>0</v>
      </c>
      <c r="N91" s="200">
        <v>7.5</v>
      </c>
      <c r="O91" s="200" t="s">
        <v>19</v>
      </c>
      <c r="P91" s="200" t="s">
        <v>19</v>
      </c>
      <c r="Q91" s="200" t="s">
        <v>19</v>
      </c>
      <c r="R91" s="200" t="s">
        <v>19</v>
      </c>
      <c r="S91" s="200">
        <v>75.921000000000006</v>
      </c>
      <c r="T91" s="200">
        <v>46.725000000000001</v>
      </c>
      <c r="U91" s="200">
        <v>163.20000000000002</v>
      </c>
      <c r="V91" s="200" t="s">
        <v>19</v>
      </c>
      <c r="W91" s="200" t="s">
        <v>19</v>
      </c>
      <c r="X91" s="200" t="s">
        <v>19</v>
      </c>
      <c r="Y91" s="200" t="s">
        <v>19</v>
      </c>
      <c r="Z91" s="200" t="s">
        <v>19</v>
      </c>
      <c r="AA91" s="200" t="s">
        <v>19</v>
      </c>
      <c r="AB91" s="200">
        <v>0</v>
      </c>
      <c r="AC91" s="200" t="s">
        <v>19</v>
      </c>
      <c r="AD91" s="200" t="s">
        <v>19</v>
      </c>
      <c r="AE91" s="200" t="s">
        <v>19</v>
      </c>
      <c r="AF91" s="200" t="s">
        <v>19</v>
      </c>
      <c r="AG91" s="200" t="s">
        <v>19</v>
      </c>
      <c r="AH91" s="200" t="s">
        <v>19</v>
      </c>
      <c r="AI91" s="200" t="s">
        <v>19</v>
      </c>
      <c r="AJ91" s="200" t="s">
        <v>19</v>
      </c>
      <c r="AK91" s="200" t="s">
        <v>19</v>
      </c>
      <c r="AL91" s="200" t="s">
        <v>19</v>
      </c>
      <c r="AM91" s="200">
        <v>32.4</v>
      </c>
      <c r="AN91" s="200">
        <v>163.20000000000002</v>
      </c>
      <c r="AO91" s="200" t="s">
        <v>19</v>
      </c>
      <c r="AP91" s="200" t="s">
        <v>19</v>
      </c>
      <c r="AQ91" s="200" t="s">
        <v>19</v>
      </c>
      <c r="AR91" s="200">
        <v>0</v>
      </c>
      <c r="AS91" s="200">
        <v>0</v>
      </c>
      <c r="AT91" s="200">
        <v>0</v>
      </c>
      <c r="AU91" s="200" t="s">
        <v>19</v>
      </c>
      <c r="AV91" s="200" t="s">
        <v>19</v>
      </c>
      <c r="AW91" s="200">
        <v>1.2338096431854266</v>
      </c>
      <c r="AX91" s="200">
        <v>29.678361016999236</v>
      </c>
      <c r="AY91" s="200">
        <v>135.09687088348531</v>
      </c>
      <c r="AZ91" s="200">
        <v>2.5804678767030009</v>
      </c>
      <c r="BA91" s="200">
        <v>14.198348368491356</v>
      </c>
      <c r="BB91" s="200">
        <v>14.198348368491356</v>
      </c>
      <c r="BC91" s="200">
        <v>18.287806618661076</v>
      </c>
      <c r="BD91" s="200">
        <v>1596.4948576358929</v>
      </c>
    </row>
    <row r="92" spans="1:56" x14ac:dyDescent="0.4">
      <c r="A92" s="199" t="s">
        <v>351</v>
      </c>
      <c r="B92" s="199" t="s">
        <v>349</v>
      </c>
      <c r="C92" s="199" t="s">
        <v>247</v>
      </c>
      <c r="D92" s="200">
        <v>46.432832697885729</v>
      </c>
      <c r="E92" s="200">
        <v>21.94466512349819</v>
      </c>
      <c r="F92" s="200">
        <v>54.496393563600407</v>
      </c>
      <c r="G92" s="200">
        <v>9.1505731787954758</v>
      </c>
      <c r="H92" s="200" t="s">
        <v>19</v>
      </c>
      <c r="I92" s="200">
        <v>0</v>
      </c>
      <c r="J92" s="200">
        <v>162.24193973624713</v>
      </c>
      <c r="K92" s="200">
        <v>45.494626591762803</v>
      </c>
      <c r="L92" s="200">
        <v>2.14816224</v>
      </c>
      <c r="M92" s="200" t="s">
        <v>19</v>
      </c>
      <c r="N92" s="200" t="s">
        <v>19</v>
      </c>
      <c r="O92" s="200" t="s">
        <v>19</v>
      </c>
      <c r="P92" s="200" t="s">
        <v>19</v>
      </c>
      <c r="Q92" s="200" t="s">
        <v>19</v>
      </c>
      <c r="R92" s="200" t="s">
        <v>19</v>
      </c>
      <c r="S92" s="200">
        <v>79.796000000000006</v>
      </c>
      <c r="T92" s="200">
        <v>55.386000000000003</v>
      </c>
      <c r="U92" s="200">
        <v>160.09377749624713</v>
      </c>
      <c r="V92" s="200">
        <v>26.3155</v>
      </c>
      <c r="W92" s="200">
        <v>20.860499999999998</v>
      </c>
      <c r="X92" s="200">
        <v>957.23599999999999</v>
      </c>
      <c r="Y92" s="200">
        <v>940.43050000000005</v>
      </c>
      <c r="Z92" s="200">
        <v>2190.4549999999999</v>
      </c>
      <c r="AA92" s="200">
        <v>1217.1220000000001</v>
      </c>
      <c r="AB92" s="200" t="s">
        <v>19</v>
      </c>
      <c r="AC92" s="200" t="s">
        <v>19</v>
      </c>
      <c r="AD92" s="200" t="s">
        <v>19</v>
      </c>
      <c r="AE92" s="200" t="s">
        <v>19</v>
      </c>
      <c r="AF92" s="200" t="s">
        <v>19</v>
      </c>
      <c r="AG92" s="200" t="s">
        <v>19</v>
      </c>
      <c r="AH92" s="200" t="s">
        <v>19</v>
      </c>
      <c r="AI92" s="200" t="s">
        <v>19</v>
      </c>
      <c r="AJ92" s="200" t="s">
        <v>19</v>
      </c>
      <c r="AK92" s="200" t="s">
        <v>19</v>
      </c>
      <c r="AL92" s="200" t="s">
        <v>19</v>
      </c>
      <c r="AM92" s="200">
        <v>28.069312932467341</v>
      </c>
      <c r="AN92" s="200">
        <v>160.09377749624713</v>
      </c>
      <c r="AO92" s="200" t="s">
        <v>19</v>
      </c>
      <c r="AP92" s="200" t="s">
        <v>19</v>
      </c>
      <c r="AQ92" s="200" t="s">
        <v>19</v>
      </c>
      <c r="AR92" s="200" t="s">
        <v>19</v>
      </c>
      <c r="AS92" s="200">
        <v>0</v>
      </c>
      <c r="AT92" s="200">
        <v>0</v>
      </c>
      <c r="AU92" s="200" t="s">
        <v>19</v>
      </c>
      <c r="AV92" s="200" t="s">
        <v>19</v>
      </c>
      <c r="AW92" s="200">
        <v>1.2283693843594008</v>
      </c>
      <c r="AX92" s="200">
        <v>29.222533710334851</v>
      </c>
      <c r="AY92" s="200">
        <v>135.49103712202222</v>
      </c>
      <c r="AZ92" s="200">
        <v>2.5022087182082542</v>
      </c>
      <c r="BA92" s="200">
        <v>14.215411916452192</v>
      </c>
      <c r="BB92" s="200">
        <v>14.215411916452192</v>
      </c>
      <c r="BC92" s="200">
        <v>18.287806618661076</v>
      </c>
      <c r="BD92" s="200">
        <v>1593.9343851257511</v>
      </c>
    </row>
    <row r="93" spans="1:56" x14ac:dyDescent="0.4">
      <c r="A93" s="199" t="s">
        <v>352</v>
      </c>
      <c r="B93" s="199" t="s">
        <v>349</v>
      </c>
      <c r="C93" s="199" t="s">
        <v>249</v>
      </c>
      <c r="D93" s="200">
        <v>52.765000000000001</v>
      </c>
      <c r="E93" s="200">
        <v>19.059000000000001</v>
      </c>
      <c r="F93" s="200">
        <v>47.835000000000001</v>
      </c>
      <c r="G93" s="200">
        <v>9.7320000000000011</v>
      </c>
      <c r="H93" s="200" t="s">
        <v>19</v>
      </c>
      <c r="I93" s="200">
        <v>0</v>
      </c>
      <c r="J93" s="200">
        <v>163.37099999999998</v>
      </c>
      <c r="K93" s="200">
        <v>57.7</v>
      </c>
      <c r="L93" s="200" t="s">
        <v>19</v>
      </c>
      <c r="M93" s="200" t="s">
        <v>19</v>
      </c>
      <c r="N93" s="200" t="s">
        <v>19</v>
      </c>
      <c r="O93" s="200" t="s">
        <v>19</v>
      </c>
      <c r="P93" s="200" t="s">
        <v>19</v>
      </c>
      <c r="Q93" s="200" t="s">
        <v>19</v>
      </c>
      <c r="R93" s="200" t="s">
        <v>19</v>
      </c>
      <c r="S93" s="200">
        <v>92.519000000000005</v>
      </c>
      <c r="T93" s="200">
        <v>70.870999999999995</v>
      </c>
      <c r="U93" s="200">
        <v>161.54199999999997</v>
      </c>
      <c r="V93" s="200">
        <v>25.984999999999999</v>
      </c>
      <c r="W93" s="200">
        <v>21.484999999999999</v>
      </c>
      <c r="X93" s="200">
        <v>916.399</v>
      </c>
      <c r="Y93" s="200">
        <v>1004.712</v>
      </c>
      <c r="Z93" s="200">
        <v>2150.3870000000002</v>
      </c>
      <c r="AA93" s="200">
        <v>1269.828</v>
      </c>
      <c r="AB93" s="200" t="s">
        <v>19</v>
      </c>
      <c r="AC93" s="200" t="s">
        <v>19</v>
      </c>
      <c r="AD93" s="200" t="s">
        <v>19</v>
      </c>
      <c r="AE93" s="200" t="s">
        <v>19</v>
      </c>
      <c r="AF93" s="200" t="s">
        <v>19</v>
      </c>
      <c r="AG93" s="200" t="s">
        <v>19</v>
      </c>
      <c r="AH93" s="200" t="s">
        <v>19</v>
      </c>
      <c r="AI93" s="200" t="s">
        <v>19</v>
      </c>
      <c r="AJ93" s="200" t="s">
        <v>19</v>
      </c>
      <c r="AK93" s="200" t="s">
        <v>19</v>
      </c>
      <c r="AL93" s="200" t="s">
        <v>19</v>
      </c>
      <c r="AM93" s="200">
        <v>32.150999999999996</v>
      </c>
      <c r="AN93" s="200">
        <v>161.54199999999997</v>
      </c>
      <c r="AO93" s="200" t="s">
        <v>19</v>
      </c>
      <c r="AP93" s="200" t="s">
        <v>19</v>
      </c>
      <c r="AQ93" s="200">
        <v>0.70199999999999996</v>
      </c>
      <c r="AR93" s="200">
        <v>1.127</v>
      </c>
      <c r="AS93" s="200">
        <v>0</v>
      </c>
      <c r="AT93" s="200">
        <v>0</v>
      </c>
      <c r="AU93" s="200" t="s">
        <v>19</v>
      </c>
      <c r="AV93" s="200" t="s">
        <v>19</v>
      </c>
      <c r="AW93" s="200">
        <v>1.2117357406647515</v>
      </c>
      <c r="AX93" s="200">
        <v>28.943125364258545</v>
      </c>
      <c r="AY93" s="200">
        <v>136.57075454770592</v>
      </c>
      <c r="AZ93" s="200">
        <v>2.3208116925581104</v>
      </c>
      <c r="BA93" s="200">
        <v>14.223931782552675</v>
      </c>
      <c r="BB93" s="200">
        <v>13.617476600218771</v>
      </c>
      <c r="BC93" s="200">
        <v>18.287806618661076</v>
      </c>
      <c r="BD93" s="200">
        <v>1596.7330000000002</v>
      </c>
    </row>
    <row r="94" spans="1:56" x14ac:dyDescent="0.4">
      <c r="A94" s="199" t="s">
        <v>353</v>
      </c>
      <c r="B94" s="199" t="s">
        <v>349</v>
      </c>
      <c r="C94" s="199" t="s">
        <v>251</v>
      </c>
      <c r="D94" s="200">
        <v>65.081000000000003</v>
      </c>
      <c r="E94" s="200">
        <v>12.496</v>
      </c>
      <c r="F94" s="200">
        <v>52.046999999999997</v>
      </c>
      <c r="G94" s="200">
        <v>8.702</v>
      </c>
      <c r="H94" s="200" t="s">
        <v>19</v>
      </c>
      <c r="I94" s="200">
        <v>0</v>
      </c>
      <c r="J94" s="200">
        <v>171.8</v>
      </c>
      <c r="K94" s="200">
        <v>65.769000000000005</v>
      </c>
      <c r="L94" s="200" t="s">
        <v>19</v>
      </c>
      <c r="M94" s="200" t="s">
        <v>19</v>
      </c>
      <c r="N94" s="200" t="s">
        <v>19</v>
      </c>
      <c r="O94" s="200">
        <v>0</v>
      </c>
      <c r="P94" s="200">
        <v>1</v>
      </c>
      <c r="Q94" s="200">
        <v>0.105</v>
      </c>
      <c r="R94" s="200">
        <v>2.1480000000000001</v>
      </c>
      <c r="S94" s="200">
        <v>105.741</v>
      </c>
      <c r="T94" s="200">
        <v>83.415000000000006</v>
      </c>
      <c r="U94" s="200">
        <v>168.547</v>
      </c>
      <c r="V94" s="200">
        <v>25.661999999999999</v>
      </c>
      <c r="W94" s="200">
        <v>22.045999999999999</v>
      </c>
      <c r="X94" s="200">
        <v>866.52700000000004</v>
      </c>
      <c r="Y94" s="200">
        <v>1067.268</v>
      </c>
      <c r="Z94" s="200">
        <v>2091.8150000000001</v>
      </c>
      <c r="AA94" s="200">
        <v>1336.3230000000001</v>
      </c>
      <c r="AB94" s="200" t="s">
        <v>19</v>
      </c>
      <c r="AC94" s="200" t="s">
        <v>19</v>
      </c>
      <c r="AD94" s="200" t="s">
        <v>19</v>
      </c>
      <c r="AE94" s="200" t="s">
        <v>19</v>
      </c>
      <c r="AF94" s="200" t="s">
        <v>19</v>
      </c>
      <c r="AG94" s="200" t="s">
        <v>19</v>
      </c>
      <c r="AH94" s="200" t="s">
        <v>19</v>
      </c>
      <c r="AI94" s="200" t="s">
        <v>19</v>
      </c>
      <c r="AJ94" s="200" t="s">
        <v>19</v>
      </c>
      <c r="AK94" s="200" t="s">
        <v>19</v>
      </c>
      <c r="AL94" s="200" t="s">
        <v>19</v>
      </c>
      <c r="AM94" s="200">
        <v>30.221</v>
      </c>
      <c r="AN94" s="200">
        <v>168.547</v>
      </c>
      <c r="AO94" s="200" t="s">
        <v>19</v>
      </c>
      <c r="AP94" s="200" t="s">
        <v>19</v>
      </c>
      <c r="AQ94" s="200">
        <v>2.2530000000000001</v>
      </c>
      <c r="AR94" s="200">
        <v>1</v>
      </c>
      <c r="AS94" s="200">
        <v>0</v>
      </c>
      <c r="AT94" s="200">
        <v>0</v>
      </c>
      <c r="AU94" s="200">
        <v>38.892000000000003</v>
      </c>
      <c r="AV94" s="200" t="s">
        <v>19</v>
      </c>
      <c r="AW94" s="200">
        <v>1.1806332960179113</v>
      </c>
      <c r="AX94" s="200">
        <v>28.313715981113535</v>
      </c>
      <c r="AY94" s="200">
        <v>136.63534289143786</v>
      </c>
      <c r="AZ94" s="200">
        <v>2.3002917564585217</v>
      </c>
      <c r="BA94" s="200">
        <v>14.236281524643957</v>
      </c>
      <c r="BB94" s="200">
        <v>13.021371520213984</v>
      </c>
      <c r="BC94" s="200">
        <v>18.528096866629202</v>
      </c>
      <c r="BD94" s="200">
        <v>1598.298</v>
      </c>
    </row>
    <row r="95" spans="1:56" x14ac:dyDescent="0.4">
      <c r="A95" s="199" t="s">
        <v>354</v>
      </c>
      <c r="B95" s="199" t="s">
        <v>349</v>
      </c>
      <c r="C95" s="199" t="s">
        <v>253</v>
      </c>
      <c r="D95" s="200">
        <v>66.659000000000006</v>
      </c>
      <c r="E95" s="200">
        <v>10.288</v>
      </c>
      <c r="F95" s="200">
        <v>57.316000000000003</v>
      </c>
      <c r="G95" s="200">
        <v>10.17</v>
      </c>
      <c r="H95" s="200" t="s">
        <v>19</v>
      </c>
      <c r="I95" s="200">
        <v>0</v>
      </c>
      <c r="J95" s="200">
        <v>178.52799999999999</v>
      </c>
      <c r="K95" s="200">
        <v>76.122</v>
      </c>
      <c r="L95" s="200" t="s">
        <v>19</v>
      </c>
      <c r="M95" s="200" t="s">
        <v>19</v>
      </c>
      <c r="N95" s="200" t="s">
        <v>19</v>
      </c>
      <c r="O95" s="200">
        <v>0.85799999999999998</v>
      </c>
      <c r="P95" s="200">
        <v>0.98799999999999999</v>
      </c>
      <c r="Q95" s="200">
        <v>0.24199999999999999</v>
      </c>
      <c r="R95" s="200">
        <v>2.8380000000000001</v>
      </c>
      <c r="S95" s="200">
        <v>101.48</v>
      </c>
      <c r="T95" s="200">
        <v>93.09</v>
      </c>
      <c r="U95" s="200">
        <v>173.602</v>
      </c>
      <c r="V95" s="200">
        <v>25.754999999999999</v>
      </c>
      <c r="W95" s="200">
        <v>22.602</v>
      </c>
      <c r="X95" s="200">
        <v>810.73800000000006</v>
      </c>
      <c r="Y95" s="200">
        <v>1133.597</v>
      </c>
      <c r="Z95" s="200">
        <v>2024.2919999999999</v>
      </c>
      <c r="AA95" s="200">
        <v>1438.8030000000001</v>
      </c>
      <c r="AB95" s="200" t="s">
        <v>19</v>
      </c>
      <c r="AC95" s="200" t="s">
        <v>19</v>
      </c>
      <c r="AD95" s="200" t="s">
        <v>19</v>
      </c>
      <c r="AE95" s="200" t="s">
        <v>19</v>
      </c>
      <c r="AF95" s="200" t="s">
        <v>19</v>
      </c>
      <c r="AG95" s="200" t="s">
        <v>19</v>
      </c>
      <c r="AH95" s="200" t="s">
        <v>19</v>
      </c>
      <c r="AI95" s="200" t="s">
        <v>19</v>
      </c>
      <c r="AJ95" s="200" t="s">
        <v>19</v>
      </c>
      <c r="AK95" s="200" t="s">
        <v>19</v>
      </c>
      <c r="AL95" s="200" t="s">
        <v>19</v>
      </c>
      <c r="AM95" s="200">
        <v>29.169</v>
      </c>
      <c r="AN95" s="200">
        <v>173.602</v>
      </c>
      <c r="AO95" s="200" t="s">
        <v>19</v>
      </c>
      <c r="AP95" s="200" t="s">
        <v>19</v>
      </c>
      <c r="AQ95" s="200">
        <v>3.08</v>
      </c>
      <c r="AR95" s="200">
        <v>1.8460000000000001</v>
      </c>
      <c r="AS95" s="200">
        <v>-1.587</v>
      </c>
      <c r="AT95" s="200">
        <v>0</v>
      </c>
      <c r="AU95" s="200">
        <v>28.335000000000001</v>
      </c>
      <c r="AV95" s="200" t="s">
        <v>19</v>
      </c>
      <c r="AW95" s="200">
        <v>1.1560444722831191</v>
      </c>
      <c r="AX95" s="200">
        <v>27.608479593251737</v>
      </c>
      <c r="AY95" s="200">
        <v>136.56073938658909</v>
      </c>
      <c r="AZ95" s="200">
        <v>2.2646265129852265</v>
      </c>
      <c r="BA95" s="200">
        <v>14.236281524643957</v>
      </c>
      <c r="BB95" s="200">
        <v>12.413916517998995</v>
      </c>
      <c r="BC95" s="200">
        <v>19.322406814047671</v>
      </c>
      <c r="BD95" s="200">
        <v>1654.2329999999999</v>
      </c>
    </row>
    <row r="96" spans="1:56" x14ac:dyDescent="0.4">
      <c r="A96" s="199" t="s">
        <v>355</v>
      </c>
      <c r="B96" s="199" t="s">
        <v>349</v>
      </c>
      <c r="C96" s="199" t="s">
        <v>255</v>
      </c>
      <c r="D96" s="200">
        <v>67.11</v>
      </c>
      <c r="E96" s="200">
        <v>10.441000000000001</v>
      </c>
      <c r="F96" s="200">
        <v>72.861000000000004</v>
      </c>
      <c r="G96" s="200">
        <v>9.0960000000000001</v>
      </c>
      <c r="H96" s="200" t="s">
        <v>19</v>
      </c>
      <c r="I96" s="200">
        <v>0</v>
      </c>
      <c r="J96" s="200">
        <v>216.18299999999999</v>
      </c>
      <c r="K96" s="200">
        <v>67.174000000000007</v>
      </c>
      <c r="L96" s="200" t="s">
        <v>19</v>
      </c>
      <c r="M96" s="200" t="s">
        <v>19</v>
      </c>
      <c r="N96" s="200" t="s">
        <v>19</v>
      </c>
      <c r="O96" s="200">
        <v>0.371</v>
      </c>
      <c r="P96" s="200">
        <v>8.24</v>
      </c>
      <c r="Q96" s="200">
        <v>0.246</v>
      </c>
      <c r="R96" s="200">
        <v>3.1440000000000001</v>
      </c>
      <c r="S96" s="200">
        <v>111.66200000000001</v>
      </c>
      <c r="T96" s="200">
        <v>101.71299999999999</v>
      </c>
      <c r="U96" s="200">
        <v>204.18199999999999</v>
      </c>
      <c r="V96" s="200">
        <v>26.867000000000001</v>
      </c>
      <c r="W96" s="200">
        <v>25.928999999999998</v>
      </c>
      <c r="X96" s="200">
        <v>769.17600000000004</v>
      </c>
      <c r="Y96" s="200">
        <v>1208.6790000000001</v>
      </c>
      <c r="Z96" s="200">
        <v>1929.154</v>
      </c>
      <c r="AA96" s="200">
        <v>1562.932</v>
      </c>
      <c r="AB96" s="200" t="s">
        <v>19</v>
      </c>
      <c r="AC96" s="200" t="s">
        <v>19</v>
      </c>
      <c r="AD96" s="200" t="s">
        <v>19</v>
      </c>
      <c r="AE96" s="200" t="s">
        <v>19</v>
      </c>
      <c r="AF96" s="200" t="s">
        <v>19</v>
      </c>
      <c r="AG96" s="200" t="s">
        <v>19</v>
      </c>
      <c r="AH96" s="200" t="s">
        <v>19</v>
      </c>
      <c r="AI96" s="200" t="s">
        <v>19</v>
      </c>
      <c r="AJ96" s="200" t="s">
        <v>19</v>
      </c>
      <c r="AK96" s="200" t="s">
        <v>19</v>
      </c>
      <c r="AL96" s="200" t="s">
        <v>19</v>
      </c>
      <c r="AM96" s="200">
        <v>44.673999999999999</v>
      </c>
      <c r="AN96" s="200">
        <v>204.18199999999999</v>
      </c>
      <c r="AO96" s="200" t="s">
        <v>19</v>
      </c>
      <c r="AP96" s="200" t="s">
        <v>19</v>
      </c>
      <c r="AQ96" s="200">
        <v>3.39</v>
      </c>
      <c r="AR96" s="200">
        <v>8.6110000000000007</v>
      </c>
      <c r="AS96" s="200">
        <v>-2.0409999999999999</v>
      </c>
      <c r="AT96" s="200">
        <v>0</v>
      </c>
      <c r="AU96" s="200">
        <v>10.795</v>
      </c>
      <c r="AV96" s="200" t="s">
        <v>19</v>
      </c>
      <c r="AW96" s="200">
        <v>1.1367310801447381</v>
      </c>
      <c r="AX96" s="200">
        <v>26.713465668165284</v>
      </c>
      <c r="AY96" s="200">
        <v>136.15643092214466</v>
      </c>
      <c r="AZ96" s="200">
        <v>2.2168729434584602</v>
      </c>
      <c r="BA96" s="200">
        <v>11.805542930194168</v>
      </c>
      <c r="BB96" s="200">
        <v>11.805542930194168</v>
      </c>
      <c r="BC96" s="200">
        <v>17.355320145649053</v>
      </c>
      <c r="BD96" s="200">
        <v>1706.1010000000001</v>
      </c>
    </row>
    <row r="97" spans="1:56" x14ac:dyDescent="0.4">
      <c r="A97" s="199" t="s">
        <v>356</v>
      </c>
      <c r="B97" s="199" t="s">
        <v>349</v>
      </c>
      <c r="C97" s="199" t="s">
        <v>257</v>
      </c>
      <c r="D97" s="200">
        <v>76.244</v>
      </c>
      <c r="E97" s="200">
        <v>14.715999999999999</v>
      </c>
      <c r="F97" s="200">
        <v>85.338999999999999</v>
      </c>
      <c r="G97" s="200">
        <v>7.2880000000000003</v>
      </c>
      <c r="H97" s="200">
        <v>0.25471006752960701</v>
      </c>
      <c r="I97" s="200">
        <v>0</v>
      </c>
      <c r="J97" s="200" t="s">
        <v>19</v>
      </c>
      <c r="K97" s="200">
        <v>87.048000000000002</v>
      </c>
      <c r="L97" s="200" t="s">
        <v>19</v>
      </c>
      <c r="M97" s="200" t="s">
        <v>19</v>
      </c>
      <c r="N97" s="200" t="s">
        <v>19</v>
      </c>
      <c r="O97" s="200" t="s">
        <v>19</v>
      </c>
      <c r="P97" s="200" t="s">
        <v>19</v>
      </c>
      <c r="Q97" s="200" t="s">
        <v>19</v>
      </c>
      <c r="R97" s="200" t="s">
        <v>19</v>
      </c>
      <c r="S97" s="200" t="s">
        <v>19</v>
      </c>
      <c r="T97" s="200" t="s">
        <v>19</v>
      </c>
      <c r="U97" s="200" t="s">
        <v>19</v>
      </c>
      <c r="V97" s="200">
        <v>27.181000000000001</v>
      </c>
      <c r="W97" s="200">
        <v>26.44</v>
      </c>
      <c r="X97" s="200">
        <v>736.32799999999997</v>
      </c>
      <c r="Y97" s="200">
        <v>1263.8689999999999</v>
      </c>
      <c r="Z97" s="200">
        <v>1845.56</v>
      </c>
      <c r="AA97" s="200">
        <v>1687.22</v>
      </c>
      <c r="AB97" s="200" t="s">
        <v>19</v>
      </c>
      <c r="AC97" s="200">
        <v>214.092691715722</v>
      </c>
      <c r="AD97" s="200">
        <v>0</v>
      </c>
      <c r="AE97" s="200">
        <v>0.16600000000000001</v>
      </c>
      <c r="AF97" s="200">
        <v>13.756</v>
      </c>
      <c r="AG97" s="200">
        <v>5.8609999999999998</v>
      </c>
      <c r="AH97" s="200">
        <v>2.0670000000000002</v>
      </c>
      <c r="AI97" s="200">
        <v>78.763999999999996</v>
      </c>
      <c r="AJ97" s="200">
        <v>0</v>
      </c>
      <c r="AK97" s="200">
        <v>0</v>
      </c>
      <c r="AL97" s="200">
        <v>3.8010000000000002</v>
      </c>
      <c r="AM97" s="200">
        <v>6.6669816481925599</v>
      </c>
      <c r="AN97" s="200" t="s">
        <v>19</v>
      </c>
      <c r="AO97" s="200">
        <v>0</v>
      </c>
      <c r="AP97" s="200">
        <v>3.8010000000000002</v>
      </c>
      <c r="AQ97" s="200" t="s">
        <v>19</v>
      </c>
      <c r="AR97" s="200" t="s">
        <v>19</v>
      </c>
      <c r="AS97" s="200" t="s">
        <v>19</v>
      </c>
      <c r="AT97" s="200" t="s">
        <v>19</v>
      </c>
      <c r="AU97" s="200" t="s">
        <v>19</v>
      </c>
      <c r="AV97" s="200" t="s">
        <v>19</v>
      </c>
      <c r="AW97" s="200">
        <v>1.1277018254028868</v>
      </c>
      <c r="AX97" s="200">
        <v>26.460247749403855</v>
      </c>
      <c r="AY97" s="200">
        <v>135.61990999377909</v>
      </c>
      <c r="AZ97" s="200">
        <v>2.2283772654991512</v>
      </c>
      <c r="BA97" s="200">
        <v>11.805542930194168</v>
      </c>
      <c r="BB97" s="200">
        <v>11.805542930194168</v>
      </c>
      <c r="BC97" s="200">
        <v>17.355320145649053</v>
      </c>
      <c r="BD97" s="200">
        <v>1738.2439999999999</v>
      </c>
    </row>
    <row r="98" spans="1:56" x14ac:dyDescent="0.4">
      <c r="A98" s="199" t="s">
        <v>357</v>
      </c>
      <c r="B98" s="199" t="s">
        <v>349</v>
      </c>
      <c r="C98" s="199" t="s">
        <v>259</v>
      </c>
      <c r="D98" s="200">
        <v>72.346000000000004</v>
      </c>
      <c r="E98" s="200">
        <v>18.904</v>
      </c>
      <c r="F98" s="200">
        <v>65.97</v>
      </c>
      <c r="G98" s="200">
        <v>7.7709999999999999</v>
      </c>
      <c r="H98" s="200">
        <v>0.33100000000000002</v>
      </c>
      <c r="I98" s="200">
        <v>0</v>
      </c>
      <c r="J98" s="200" t="s">
        <v>19</v>
      </c>
      <c r="K98" s="200">
        <v>73.915999999999997</v>
      </c>
      <c r="L98" s="200" t="s">
        <v>19</v>
      </c>
      <c r="M98" s="200" t="s">
        <v>19</v>
      </c>
      <c r="N98" s="200" t="s">
        <v>19</v>
      </c>
      <c r="O98" s="200" t="s">
        <v>19</v>
      </c>
      <c r="P98" s="200" t="s">
        <v>19</v>
      </c>
      <c r="Q98" s="200" t="s">
        <v>19</v>
      </c>
      <c r="R98" s="200" t="s">
        <v>19</v>
      </c>
      <c r="S98" s="200" t="s">
        <v>19</v>
      </c>
      <c r="T98" s="200" t="s">
        <v>19</v>
      </c>
      <c r="U98" s="200" t="s">
        <v>19</v>
      </c>
      <c r="V98" s="200">
        <v>26.234000000000002</v>
      </c>
      <c r="W98" s="200">
        <v>24.208500000000001</v>
      </c>
      <c r="X98" s="200">
        <v>697.70399999999995</v>
      </c>
      <c r="Y98" s="200">
        <v>1313.3875</v>
      </c>
      <c r="Z98" s="200">
        <v>1781.819</v>
      </c>
      <c r="AA98" s="200">
        <v>1805.3285000000001</v>
      </c>
      <c r="AB98" s="200" t="s">
        <v>19</v>
      </c>
      <c r="AC98" s="200">
        <v>190.14400000000001</v>
      </c>
      <c r="AD98" s="200">
        <v>0</v>
      </c>
      <c r="AE98" s="200">
        <v>0.153</v>
      </c>
      <c r="AF98" s="200">
        <v>15.132</v>
      </c>
      <c r="AG98" s="200">
        <v>4.1349999999999998</v>
      </c>
      <c r="AH98" s="200">
        <v>1.7295</v>
      </c>
      <c r="AI98" s="200">
        <v>74.597499999999997</v>
      </c>
      <c r="AJ98" s="200">
        <v>0</v>
      </c>
      <c r="AK98" s="200">
        <v>0</v>
      </c>
      <c r="AL98" s="200">
        <v>3.9279999999999999</v>
      </c>
      <c r="AM98" s="200">
        <v>1.474</v>
      </c>
      <c r="AN98" s="200" t="s">
        <v>19</v>
      </c>
      <c r="AO98" s="200">
        <v>0</v>
      </c>
      <c r="AP98" s="200">
        <v>3.9279999999999999</v>
      </c>
      <c r="AQ98" s="200" t="s">
        <v>19</v>
      </c>
      <c r="AR98" s="200" t="s">
        <v>19</v>
      </c>
      <c r="AS98" s="200" t="s">
        <v>19</v>
      </c>
      <c r="AT98" s="200" t="s">
        <v>19</v>
      </c>
      <c r="AU98" s="200" t="s">
        <v>19</v>
      </c>
      <c r="AV98" s="200" t="s">
        <v>19</v>
      </c>
      <c r="AW98" s="200">
        <v>1.0877412700751434</v>
      </c>
      <c r="AX98" s="200">
        <v>24.18709502819037</v>
      </c>
      <c r="AY98" s="200">
        <v>135.88784399659264</v>
      </c>
      <c r="AZ98" s="200">
        <v>2.2250733209887006</v>
      </c>
      <c r="BA98" s="200">
        <v>11.805542930194168</v>
      </c>
      <c r="BB98" s="200">
        <v>11.805542930194168</v>
      </c>
      <c r="BC98" s="200">
        <v>17.355320145649053</v>
      </c>
      <c r="BD98" s="200">
        <v>1760.6849999999999</v>
      </c>
    </row>
    <row r="99" spans="1:56" x14ac:dyDescent="0.4">
      <c r="A99" s="199" t="s">
        <v>358</v>
      </c>
      <c r="B99" s="199" t="s">
        <v>349</v>
      </c>
      <c r="C99" s="199" t="s">
        <v>261</v>
      </c>
      <c r="D99" s="200">
        <v>70.332999999999998</v>
      </c>
      <c r="E99" s="200">
        <v>18.228999999999999</v>
      </c>
      <c r="F99" s="200">
        <v>89.730999999999995</v>
      </c>
      <c r="G99" s="200">
        <v>7.4820000000000002</v>
      </c>
      <c r="H99" s="200">
        <v>0.39700000000000002</v>
      </c>
      <c r="I99" s="200">
        <v>0</v>
      </c>
      <c r="J99" s="200" t="s">
        <v>19</v>
      </c>
      <c r="K99" s="200">
        <v>79.241</v>
      </c>
      <c r="L99" s="200" t="s">
        <v>19</v>
      </c>
      <c r="M99" s="200" t="s">
        <v>19</v>
      </c>
      <c r="N99" s="200" t="s">
        <v>19</v>
      </c>
      <c r="O99" s="200" t="s">
        <v>19</v>
      </c>
      <c r="P99" s="200" t="s">
        <v>19</v>
      </c>
      <c r="Q99" s="200" t="s">
        <v>19</v>
      </c>
      <c r="R99" s="200" t="s">
        <v>19</v>
      </c>
      <c r="S99" s="200" t="s">
        <v>19</v>
      </c>
      <c r="T99" s="200" t="s">
        <v>19</v>
      </c>
      <c r="U99" s="200" t="s">
        <v>19</v>
      </c>
      <c r="V99" s="200">
        <v>25.817</v>
      </c>
      <c r="W99" s="200">
        <v>24.620999999999999</v>
      </c>
      <c r="X99" s="200">
        <v>664.06400000000008</v>
      </c>
      <c r="Y99" s="200">
        <v>1372.2845</v>
      </c>
      <c r="Z99" s="200">
        <v>1701.4949999999999</v>
      </c>
      <c r="AA99" s="200">
        <v>1922.8420000000001</v>
      </c>
      <c r="AB99" s="200" t="s">
        <v>19</v>
      </c>
      <c r="AC99" s="200">
        <v>215.50800000000001</v>
      </c>
      <c r="AD99" s="200">
        <v>0</v>
      </c>
      <c r="AE99" s="200">
        <v>0.14299999999999999</v>
      </c>
      <c r="AF99" s="200">
        <v>19.638999999999999</v>
      </c>
      <c r="AG99" s="200">
        <v>3.69</v>
      </c>
      <c r="AH99" s="200">
        <v>1.7549999999999999</v>
      </c>
      <c r="AI99" s="200">
        <v>66.830500000000001</v>
      </c>
      <c r="AJ99" s="200">
        <v>0</v>
      </c>
      <c r="AK99" s="200">
        <v>0</v>
      </c>
      <c r="AL99" s="200">
        <v>4.508</v>
      </c>
      <c r="AM99" s="200">
        <v>1.3560000000000001</v>
      </c>
      <c r="AN99" s="200" t="s">
        <v>19</v>
      </c>
      <c r="AO99" s="200">
        <v>0</v>
      </c>
      <c r="AP99" s="200">
        <v>4.508</v>
      </c>
      <c r="AQ99" s="200" t="s">
        <v>19</v>
      </c>
      <c r="AR99" s="200" t="s">
        <v>19</v>
      </c>
      <c r="AS99" s="200" t="s">
        <v>19</v>
      </c>
      <c r="AT99" s="200" t="s">
        <v>19</v>
      </c>
      <c r="AU99" s="200" t="s">
        <v>19</v>
      </c>
      <c r="AV99" s="200" t="s">
        <v>19</v>
      </c>
      <c r="AW99" s="200">
        <v>1</v>
      </c>
      <c r="AX99" s="200">
        <v>25.619705365550793</v>
      </c>
      <c r="AY99" s="200">
        <v>136.34434724982836</v>
      </c>
      <c r="AZ99" s="200">
        <v>2.1932441760734638</v>
      </c>
      <c r="BA99" s="200">
        <v>11.805542930194168</v>
      </c>
      <c r="BB99" s="200">
        <v>11.805542930194168</v>
      </c>
      <c r="BC99" s="200">
        <v>17.355320145649053</v>
      </c>
      <c r="BD99" s="200">
        <v>1800.912</v>
      </c>
    </row>
    <row r="100" spans="1:56" x14ac:dyDescent="0.4">
      <c r="A100" s="199" t="s">
        <v>359</v>
      </c>
      <c r="B100" s="199" t="s">
        <v>349</v>
      </c>
      <c r="C100" s="199" t="s">
        <v>263</v>
      </c>
      <c r="D100" s="200">
        <v>63.814</v>
      </c>
      <c r="E100" s="200">
        <v>22.382000000000001</v>
      </c>
      <c r="F100" s="200">
        <v>87.012</v>
      </c>
      <c r="G100" s="200">
        <v>9.3439999999999994</v>
      </c>
      <c r="H100" s="200">
        <v>0.38400000000000001</v>
      </c>
      <c r="I100" s="200">
        <v>0</v>
      </c>
      <c r="J100" s="200" t="s">
        <v>19</v>
      </c>
      <c r="K100" s="200">
        <v>96.692999999999998</v>
      </c>
      <c r="L100" s="200" t="s">
        <v>19</v>
      </c>
      <c r="M100" s="200" t="s">
        <v>19</v>
      </c>
      <c r="N100" s="200" t="s">
        <v>19</v>
      </c>
      <c r="O100" s="200" t="s">
        <v>19</v>
      </c>
      <c r="P100" s="200" t="s">
        <v>19</v>
      </c>
      <c r="Q100" s="200" t="s">
        <v>19</v>
      </c>
      <c r="R100" s="200" t="s">
        <v>19</v>
      </c>
      <c r="S100" s="200" t="s">
        <v>19</v>
      </c>
      <c r="T100" s="200" t="s">
        <v>19</v>
      </c>
      <c r="U100" s="200" t="s">
        <v>19</v>
      </c>
      <c r="V100" s="200">
        <v>25.212</v>
      </c>
      <c r="W100" s="200">
        <v>25.273</v>
      </c>
      <c r="X100" s="200">
        <v>625.45399999999995</v>
      </c>
      <c r="Y100" s="200">
        <v>1429.2460000000001</v>
      </c>
      <c r="Z100" s="200">
        <v>1601.316</v>
      </c>
      <c r="AA100" s="200">
        <v>2062.4870000000001</v>
      </c>
      <c r="AB100" s="200" t="s">
        <v>19</v>
      </c>
      <c r="AC100" s="200">
        <v>213.27999999999997</v>
      </c>
      <c r="AD100" s="200">
        <v>0</v>
      </c>
      <c r="AE100" s="200">
        <v>0.14299999999999999</v>
      </c>
      <c r="AF100" s="200">
        <v>21.474</v>
      </c>
      <c r="AG100" s="200">
        <v>3.27</v>
      </c>
      <c r="AH100" s="200">
        <v>1.7310000000000001</v>
      </c>
      <c r="AI100" s="200">
        <v>66.488</v>
      </c>
      <c r="AJ100" s="200">
        <v>0</v>
      </c>
      <c r="AK100" s="200">
        <v>0</v>
      </c>
      <c r="AL100" s="200">
        <v>5.0449999999999999</v>
      </c>
      <c r="AM100" s="200">
        <v>0.41199999999999998</v>
      </c>
      <c r="AN100" s="200" t="s">
        <v>19</v>
      </c>
      <c r="AO100" s="200">
        <v>0</v>
      </c>
      <c r="AP100" s="200">
        <v>5.0449999999999999</v>
      </c>
      <c r="AQ100" s="200" t="s">
        <v>19</v>
      </c>
      <c r="AR100" s="200" t="s">
        <v>19</v>
      </c>
      <c r="AS100" s="200" t="s">
        <v>19</v>
      </c>
      <c r="AT100" s="200" t="s">
        <v>19</v>
      </c>
      <c r="AU100" s="200" t="s">
        <v>19</v>
      </c>
      <c r="AV100" s="200" t="s">
        <v>19</v>
      </c>
      <c r="AW100" s="200">
        <v>0.94744609856262829</v>
      </c>
      <c r="AX100" s="200">
        <v>25.44186029480754</v>
      </c>
      <c r="AY100" s="200">
        <v>136.41417397405115</v>
      </c>
      <c r="AZ100" s="200">
        <v>2.2174075024629678</v>
      </c>
      <c r="BA100" s="200">
        <v>11.805542930194168</v>
      </c>
      <c r="BB100" s="200">
        <v>11.805542930194168</v>
      </c>
      <c r="BC100" s="200">
        <v>17.355320145649053</v>
      </c>
      <c r="BD100" s="200">
        <v>1963.605</v>
      </c>
    </row>
    <row r="101" spans="1:56" x14ac:dyDescent="0.4">
      <c r="A101" s="199" t="s">
        <v>360</v>
      </c>
      <c r="B101" s="199" t="s">
        <v>361</v>
      </c>
      <c r="C101" s="199" t="s">
        <v>243</v>
      </c>
      <c r="D101" s="200">
        <v>10.286</v>
      </c>
      <c r="E101" s="200">
        <v>6.4249999999999998</v>
      </c>
      <c r="F101" s="200">
        <v>26.009</v>
      </c>
      <c r="G101" s="200">
        <v>2.0150000000000001</v>
      </c>
      <c r="H101" s="200">
        <v>0.29399999999999998</v>
      </c>
      <c r="I101" s="200">
        <v>0</v>
      </c>
      <c r="J101" s="200">
        <v>55.914999999999992</v>
      </c>
      <c r="K101" s="200">
        <v>8.8369999999999997</v>
      </c>
      <c r="L101" s="200">
        <v>1.5880000000000001</v>
      </c>
      <c r="M101" s="200">
        <v>-1.4E-2</v>
      </c>
      <c r="N101" s="200">
        <v>1.5740000000000001</v>
      </c>
      <c r="O101" s="200" t="s">
        <v>19</v>
      </c>
      <c r="P101" s="200" t="s">
        <v>19</v>
      </c>
      <c r="Q101" s="200" t="s">
        <v>19</v>
      </c>
      <c r="R101" s="200" t="s">
        <v>19</v>
      </c>
      <c r="S101" s="200" t="s">
        <v>19</v>
      </c>
      <c r="T101" s="200" t="s">
        <v>19</v>
      </c>
      <c r="U101" s="200">
        <v>54.340999999999994</v>
      </c>
      <c r="V101" s="200" t="s">
        <v>19</v>
      </c>
      <c r="W101" s="200" t="s">
        <v>19</v>
      </c>
      <c r="X101" s="200" t="s">
        <v>19</v>
      </c>
      <c r="Y101" s="200" t="s">
        <v>19</v>
      </c>
      <c r="Z101" s="200" t="s">
        <v>19</v>
      </c>
      <c r="AA101" s="200" t="s">
        <v>19</v>
      </c>
      <c r="AB101" s="200">
        <v>0</v>
      </c>
      <c r="AC101" s="200" t="s">
        <v>19</v>
      </c>
      <c r="AD101" s="200" t="s">
        <v>19</v>
      </c>
      <c r="AE101" s="200" t="s">
        <v>19</v>
      </c>
      <c r="AF101" s="200" t="s">
        <v>19</v>
      </c>
      <c r="AG101" s="200" t="s">
        <v>19</v>
      </c>
      <c r="AH101" s="200" t="s">
        <v>19</v>
      </c>
      <c r="AI101" s="200" t="s">
        <v>19</v>
      </c>
      <c r="AJ101" s="200" t="s">
        <v>19</v>
      </c>
      <c r="AK101" s="200" t="s">
        <v>19</v>
      </c>
      <c r="AL101" s="200" t="s">
        <v>19</v>
      </c>
      <c r="AM101" s="200">
        <v>9.3119999999999994</v>
      </c>
      <c r="AN101" s="200">
        <v>54.340999999999994</v>
      </c>
      <c r="AO101" s="200" t="s">
        <v>19</v>
      </c>
      <c r="AP101" s="200" t="s">
        <v>19</v>
      </c>
      <c r="AQ101" s="200" t="s">
        <v>19</v>
      </c>
      <c r="AR101" s="200">
        <v>0</v>
      </c>
      <c r="AS101" s="200">
        <v>0</v>
      </c>
      <c r="AT101" s="200">
        <v>0</v>
      </c>
      <c r="AU101" s="200" t="s">
        <v>19</v>
      </c>
      <c r="AV101" s="200" t="s">
        <v>19</v>
      </c>
      <c r="AW101" s="200">
        <v>1.24788708586883</v>
      </c>
      <c r="AX101" s="200">
        <v>26.088455072736068</v>
      </c>
      <c r="AY101" s="200">
        <v>138.12946551835105</v>
      </c>
      <c r="AZ101" s="200">
        <v>2.3561380972149317</v>
      </c>
      <c r="BA101" s="200">
        <v>16.734758818885414</v>
      </c>
      <c r="BB101" s="200">
        <v>16.734758818885414</v>
      </c>
      <c r="BC101" s="200">
        <v>9.5608644971677865</v>
      </c>
      <c r="BD101" s="200">
        <v>556.22556105766489</v>
      </c>
    </row>
    <row r="102" spans="1:56" x14ac:dyDescent="0.4">
      <c r="A102" s="199" t="s">
        <v>362</v>
      </c>
      <c r="B102" s="199" t="s">
        <v>361</v>
      </c>
      <c r="C102" s="199" t="s">
        <v>245</v>
      </c>
      <c r="D102" s="200">
        <v>10.755000000000001</v>
      </c>
      <c r="E102" s="200">
        <v>6.944</v>
      </c>
      <c r="F102" s="200">
        <v>27.065000000000001</v>
      </c>
      <c r="G102" s="200">
        <v>1.7290000000000001</v>
      </c>
      <c r="H102" s="200">
        <v>0.253</v>
      </c>
      <c r="I102" s="200">
        <v>0</v>
      </c>
      <c r="J102" s="200">
        <v>62.833999999999996</v>
      </c>
      <c r="K102" s="200">
        <v>28.231999999999999</v>
      </c>
      <c r="L102" s="200">
        <v>2.8290000000000002</v>
      </c>
      <c r="M102" s="200">
        <v>-2.5999999999999999E-2</v>
      </c>
      <c r="N102" s="200">
        <v>2.8030000000000004</v>
      </c>
      <c r="O102" s="200" t="s">
        <v>19</v>
      </c>
      <c r="P102" s="200" t="s">
        <v>19</v>
      </c>
      <c r="Q102" s="200" t="s">
        <v>19</v>
      </c>
      <c r="R102" s="200" t="s">
        <v>19</v>
      </c>
      <c r="S102" s="200" t="s">
        <v>19</v>
      </c>
      <c r="T102" s="200" t="s">
        <v>19</v>
      </c>
      <c r="U102" s="200">
        <v>60.030999999999999</v>
      </c>
      <c r="V102" s="200" t="s">
        <v>19</v>
      </c>
      <c r="W102" s="200" t="s">
        <v>19</v>
      </c>
      <c r="X102" s="200" t="s">
        <v>19</v>
      </c>
      <c r="Y102" s="200" t="s">
        <v>19</v>
      </c>
      <c r="Z102" s="200" t="s">
        <v>19</v>
      </c>
      <c r="AA102" s="200" t="s">
        <v>19</v>
      </c>
      <c r="AB102" s="200">
        <v>3.827</v>
      </c>
      <c r="AC102" s="200" t="s">
        <v>19</v>
      </c>
      <c r="AD102" s="200" t="s">
        <v>19</v>
      </c>
      <c r="AE102" s="200" t="s">
        <v>19</v>
      </c>
      <c r="AF102" s="200" t="s">
        <v>19</v>
      </c>
      <c r="AG102" s="200" t="s">
        <v>19</v>
      </c>
      <c r="AH102" s="200" t="s">
        <v>19</v>
      </c>
      <c r="AI102" s="200" t="s">
        <v>19</v>
      </c>
      <c r="AJ102" s="200" t="s">
        <v>19</v>
      </c>
      <c r="AK102" s="200" t="s">
        <v>19</v>
      </c>
      <c r="AL102" s="200" t="s">
        <v>19</v>
      </c>
      <c r="AM102" s="200">
        <v>9.4580000000000002</v>
      </c>
      <c r="AN102" s="200">
        <v>60.030999999999999</v>
      </c>
      <c r="AO102" s="200" t="s">
        <v>19</v>
      </c>
      <c r="AP102" s="200" t="s">
        <v>19</v>
      </c>
      <c r="AQ102" s="200" t="s">
        <v>19</v>
      </c>
      <c r="AR102" s="200">
        <v>0</v>
      </c>
      <c r="AS102" s="200">
        <v>0</v>
      </c>
      <c r="AT102" s="200">
        <v>0</v>
      </c>
      <c r="AU102" s="200" t="s">
        <v>19</v>
      </c>
      <c r="AV102" s="200" t="s">
        <v>19</v>
      </c>
      <c r="AW102" s="200">
        <v>1.2338096431854266</v>
      </c>
      <c r="AX102" s="200">
        <v>26.257146879341338</v>
      </c>
      <c r="AY102" s="200">
        <v>135.09136363820159</v>
      </c>
      <c r="AZ102" s="200">
        <v>2.3102201103431446</v>
      </c>
      <c r="BA102" s="200">
        <v>16.340078935692265</v>
      </c>
      <c r="BB102" s="200">
        <v>16.340078935692265</v>
      </c>
      <c r="BC102" s="200">
        <v>9.5608644971677865</v>
      </c>
      <c r="BD102" s="200">
        <v>569.93756494586819</v>
      </c>
    </row>
    <row r="103" spans="1:56" x14ac:dyDescent="0.4">
      <c r="A103" s="199" t="s">
        <v>363</v>
      </c>
      <c r="B103" s="199" t="s">
        <v>361</v>
      </c>
      <c r="C103" s="199" t="s">
        <v>247</v>
      </c>
      <c r="D103" s="200">
        <v>10.824999999999999</v>
      </c>
      <c r="E103" s="200">
        <v>8.1820000000000004</v>
      </c>
      <c r="F103" s="200">
        <v>25.221</v>
      </c>
      <c r="G103" s="200">
        <v>2.105</v>
      </c>
      <c r="H103" s="200" t="s">
        <v>19</v>
      </c>
      <c r="I103" s="200">
        <v>0</v>
      </c>
      <c r="J103" s="200">
        <v>62.06</v>
      </c>
      <c r="K103" s="200">
        <v>18.786999999999999</v>
      </c>
      <c r="L103" s="200">
        <v>2.99</v>
      </c>
      <c r="M103" s="200" t="s">
        <v>19</v>
      </c>
      <c r="N103" s="200" t="s">
        <v>19</v>
      </c>
      <c r="O103" s="200" t="s">
        <v>19</v>
      </c>
      <c r="P103" s="200" t="s">
        <v>19</v>
      </c>
      <c r="Q103" s="200" t="s">
        <v>19</v>
      </c>
      <c r="R103" s="200" t="s">
        <v>19</v>
      </c>
      <c r="S103" s="200">
        <v>43.771000000000001</v>
      </c>
      <c r="T103" s="200">
        <v>17.757999999999999</v>
      </c>
      <c r="U103" s="200">
        <v>59.07</v>
      </c>
      <c r="V103" s="200">
        <v>57.668999999999997</v>
      </c>
      <c r="W103" s="200">
        <v>23.102</v>
      </c>
      <c r="X103" s="200">
        <v>53.621000000000002</v>
      </c>
      <c r="Y103" s="200">
        <v>75.84</v>
      </c>
      <c r="Z103" s="200">
        <v>697.38900000000001</v>
      </c>
      <c r="AA103" s="200">
        <v>456.44600000000003</v>
      </c>
      <c r="AB103" s="200" t="s">
        <v>19</v>
      </c>
      <c r="AC103" s="200" t="s">
        <v>19</v>
      </c>
      <c r="AD103" s="200" t="s">
        <v>19</v>
      </c>
      <c r="AE103" s="200" t="s">
        <v>19</v>
      </c>
      <c r="AF103" s="200" t="s">
        <v>19</v>
      </c>
      <c r="AG103" s="200" t="s">
        <v>19</v>
      </c>
      <c r="AH103" s="200" t="s">
        <v>19</v>
      </c>
      <c r="AI103" s="200" t="s">
        <v>19</v>
      </c>
      <c r="AJ103" s="200" t="s">
        <v>19</v>
      </c>
      <c r="AK103" s="200" t="s">
        <v>19</v>
      </c>
      <c r="AL103" s="200" t="s">
        <v>19</v>
      </c>
      <c r="AM103" s="200">
        <v>12.737</v>
      </c>
      <c r="AN103" s="200">
        <v>59.07</v>
      </c>
      <c r="AO103" s="200" t="s">
        <v>19</v>
      </c>
      <c r="AP103" s="200" t="s">
        <v>19</v>
      </c>
      <c r="AQ103" s="200" t="s">
        <v>19</v>
      </c>
      <c r="AR103" s="200" t="s">
        <v>19</v>
      </c>
      <c r="AS103" s="200">
        <v>-0.23899999999999999</v>
      </c>
      <c r="AT103" s="200">
        <v>0</v>
      </c>
      <c r="AU103" s="200" t="s">
        <v>19</v>
      </c>
      <c r="AV103" s="200" t="s">
        <v>19</v>
      </c>
      <c r="AW103" s="200">
        <v>1.2283693843594008</v>
      </c>
      <c r="AX103" s="200">
        <v>26.148652533182052</v>
      </c>
      <c r="AY103" s="200">
        <v>135.35201173626669</v>
      </c>
      <c r="AZ103" s="200">
        <v>2.2468906214884274</v>
      </c>
      <c r="BA103" s="200">
        <v>16.193176466207547</v>
      </c>
      <c r="BB103" s="200">
        <v>16.193176466207547</v>
      </c>
      <c r="BC103" s="200">
        <v>9.5608644971677865</v>
      </c>
      <c r="BD103" s="200">
        <v>555.08500000000004</v>
      </c>
    </row>
    <row r="104" spans="1:56" x14ac:dyDescent="0.4">
      <c r="A104" s="199" t="s">
        <v>364</v>
      </c>
      <c r="B104" s="199" t="s">
        <v>361</v>
      </c>
      <c r="C104" s="199" t="s">
        <v>249</v>
      </c>
      <c r="D104" s="200">
        <v>9.8369999999999997</v>
      </c>
      <c r="E104" s="200">
        <v>8.7830000000000013</v>
      </c>
      <c r="F104" s="200">
        <v>22.666000000000004</v>
      </c>
      <c r="G104" s="200">
        <v>2.028</v>
      </c>
      <c r="H104" s="200" t="s">
        <v>19</v>
      </c>
      <c r="I104" s="200">
        <v>0</v>
      </c>
      <c r="J104" s="200">
        <v>57.381</v>
      </c>
      <c r="K104" s="200">
        <v>12.004799999999999</v>
      </c>
      <c r="L104" s="200" t="s">
        <v>19</v>
      </c>
      <c r="M104" s="200" t="s">
        <v>19</v>
      </c>
      <c r="N104" s="200" t="s">
        <v>19</v>
      </c>
      <c r="O104" s="200" t="s">
        <v>19</v>
      </c>
      <c r="P104" s="200" t="s">
        <v>19</v>
      </c>
      <c r="Q104" s="200" t="s">
        <v>19</v>
      </c>
      <c r="R104" s="200" t="s">
        <v>19</v>
      </c>
      <c r="S104" s="200">
        <v>39.975999999999999</v>
      </c>
      <c r="T104" s="200">
        <v>18.579999999999998</v>
      </c>
      <c r="U104" s="200">
        <v>54.238999999999997</v>
      </c>
      <c r="V104" s="200">
        <v>53.109000000000002</v>
      </c>
      <c r="W104" s="200">
        <v>27.585999999999999</v>
      </c>
      <c r="X104" s="200">
        <v>52.207999999999998</v>
      </c>
      <c r="Y104" s="200">
        <v>78.408000000000001</v>
      </c>
      <c r="Z104" s="200">
        <v>686.2</v>
      </c>
      <c r="AA104" s="200">
        <v>482.81400000000002</v>
      </c>
      <c r="AB104" s="200" t="s">
        <v>19</v>
      </c>
      <c r="AC104" s="200" t="s">
        <v>19</v>
      </c>
      <c r="AD104" s="200" t="s">
        <v>19</v>
      </c>
      <c r="AE104" s="200" t="s">
        <v>19</v>
      </c>
      <c r="AF104" s="200" t="s">
        <v>19</v>
      </c>
      <c r="AG104" s="200" t="s">
        <v>19</v>
      </c>
      <c r="AH104" s="200" t="s">
        <v>19</v>
      </c>
      <c r="AI104" s="200" t="s">
        <v>19</v>
      </c>
      <c r="AJ104" s="200" t="s">
        <v>19</v>
      </c>
      <c r="AK104" s="200" t="s">
        <v>19</v>
      </c>
      <c r="AL104" s="200" t="s">
        <v>19</v>
      </c>
      <c r="AM104" s="200">
        <v>10.925000000000001</v>
      </c>
      <c r="AN104" s="200">
        <v>54.238999999999997</v>
      </c>
      <c r="AO104" s="200" t="s">
        <v>19</v>
      </c>
      <c r="AP104" s="200" t="s">
        <v>19</v>
      </c>
      <c r="AQ104" s="200">
        <v>2.4390000000000001</v>
      </c>
      <c r="AR104" s="200">
        <v>0.70299999999999996</v>
      </c>
      <c r="AS104" s="200">
        <v>-0.64170000000000005</v>
      </c>
      <c r="AT104" s="200">
        <v>4.0919999999999998E-2</v>
      </c>
      <c r="AU104" s="200" t="s">
        <v>19</v>
      </c>
      <c r="AV104" s="200" t="s">
        <v>19</v>
      </c>
      <c r="AW104" s="200">
        <v>1.2117357406647515</v>
      </c>
      <c r="AX104" s="200">
        <v>25.712007443816095</v>
      </c>
      <c r="AY104" s="200">
        <v>136.31421217833579</v>
      </c>
      <c r="AZ104" s="200">
        <v>2.0738204139689973</v>
      </c>
      <c r="BA104" s="200">
        <v>15.744451253586275</v>
      </c>
      <c r="BB104" s="200">
        <v>15.718103627274784</v>
      </c>
      <c r="BC104" s="200">
        <v>9.5608644971677865</v>
      </c>
      <c r="BD104" s="200">
        <v>552.05899999999997</v>
      </c>
    </row>
    <row r="105" spans="1:56" x14ac:dyDescent="0.4">
      <c r="A105" s="199" t="s">
        <v>365</v>
      </c>
      <c r="B105" s="199" t="s">
        <v>361</v>
      </c>
      <c r="C105" s="199" t="s">
        <v>251</v>
      </c>
      <c r="D105" s="200">
        <v>12.66</v>
      </c>
      <c r="E105" s="200">
        <v>7.4980000000000002</v>
      </c>
      <c r="F105" s="200">
        <v>21.574999999999999</v>
      </c>
      <c r="G105" s="200">
        <v>1.7549999999999999</v>
      </c>
      <c r="H105" s="200" t="s">
        <v>19</v>
      </c>
      <c r="I105" s="200">
        <v>0</v>
      </c>
      <c r="J105" s="200">
        <v>58.957000000000001</v>
      </c>
      <c r="K105" s="200">
        <v>31.231000000000002</v>
      </c>
      <c r="L105" s="200" t="s">
        <v>19</v>
      </c>
      <c r="M105" s="200" t="s">
        <v>19</v>
      </c>
      <c r="N105" s="200" t="s">
        <v>19</v>
      </c>
      <c r="O105" s="200">
        <v>2.3370000000000002</v>
      </c>
      <c r="P105" s="200">
        <v>2.6779999999999999</v>
      </c>
      <c r="Q105" s="200">
        <v>0.40300000000000002</v>
      </c>
      <c r="R105" s="200">
        <v>4.2999999999999997E-2</v>
      </c>
      <c r="S105" s="200">
        <v>39.868916666666699</v>
      </c>
      <c r="T105" s="200">
        <v>19.719249999999999</v>
      </c>
      <c r="U105" s="200">
        <v>53.496000000000002</v>
      </c>
      <c r="V105" s="200">
        <v>52.844999999999999</v>
      </c>
      <c r="W105" s="200">
        <v>28.210999999999999</v>
      </c>
      <c r="X105" s="200">
        <v>50.985999999999997</v>
      </c>
      <c r="Y105" s="200">
        <v>82.233000000000004</v>
      </c>
      <c r="Z105" s="200">
        <v>672.82600000000002</v>
      </c>
      <c r="AA105" s="200">
        <v>505.30200000000002</v>
      </c>
      <c r="AB105" s="200" t="s">
        <v>19</v>
      </c>
      <c r="AC105" s="200" t="s">
        <v>19</v>
      </c>
      <c r="AD105" s="200" t="s">
        <v>19</v>
      </c>
      <c r="AE105" s="200" t="s">
        <v>19</v>
      </c>
      <c r="AF105" s="200" t="s">
        <v>19</v>
      </c>
      <c r="AG105" s="200" t="s">
        <v>19</v>
      </c>
      <c r="AH105" s="200" t="s">
        <v>19</v>
      </c>
      <c r="AI105" s="200" t="s">
        <v>19</v>
      </c>
      <c r="AJ105" s="200" t="s">
        <v>19</v>
      </c>
      <c r="AK105" s="200" t="s">
        <v>19</v>
      </c>
      <c r="AL105" s="200" t="s">
        <v>19</v>
      </c>
      <c r="AM105" s="200">
        <v>10.007999999999999</v>
      </c>
      <c r="AN105" s="200">
        <v>53.496000000000002</v>
      </c>
      <c r="AO105" s="200" t="s">
        <v>19</v>
      </c>
      <c r="AP105" s="200" t="s">
        <v>19</v>
      </c>
      <c r="AQ105" s="200">
        <v>0.44600000000000001</v>
      </c>
      <c r="AR105" s="200">
        <v>5.0149999999999997</v>
      </c>
      <c r="AS105" s="200">
        <v>-0.17199999999999999</v>
      </c>
      <c r="AT105" s="200">
        <v>0.193</v>
      </c>
      <c r="AU105" s="200">
        <v>8.0640000000000001</v>
      </c>
      <c r="AV105" s="200" t="s">
        <v>19</v>
      </c>
      <c r="AW105" s="200">
        <v>1.1806332960179113</v>
      </c>
      <c r="AX105" s="200">
        <v>25.438512288229678</v>
      </c>
      <c r="AY105" s="200">
        <v>136.75334863479304</v>
      </c>
      <c r="AZ105" s="200">
        <v>2.0728008136506824</v>
      </c>
      <c r="BA105" s="200">
        <v>15.744634939864655</v>
      </c>
      <c r="BB105" s="200">
        <v>15.691853969745246</v>
      </c>
      <c r="BC105" s="200">
        <v>9.7775464132679506</v>
      </c>
      <c r="BD105" s="200">
        <v>559.26599999999996</v>
      </c>
    </row>
    <row r="106" spans="1:56" x14ac:dyDescent="0.4">
      <c r="A106" s="199" t="s">
        <v>366</v>
      </c>
      <c r="B106" s="199" t="s">
        <v>361</v>
      </c>
      <c r="C106" s="199" t="s">
        <v>253</v>
      </c>
      <c r="D106" s="200">
        <v>13.361000000000001</v>
      </c>
      <c r="E106" s="200">
        <v>6.7140000000000004</v>
      </c>
      <c r="F106" s="200">
        <v>20.113</v>
      </c>
      <c r="G106" s="200">
        <v>1.8280000000000001</v>
      </c>
      <c r="H106" s="200" t="s">
        <v>19</v>
      </c>
      <c r="I106" s="200">
        <v>0</v>
      </c>
      <c r="J106" s="200">
        <v>56.28</v>
      </c>
      <c r="K106" s="200">
        <v>24.178000000000001</v>
      </c>
      <c r="L106" s="200" t="s">
        <v>19</v>
      </c>
      <c r="M106" s="200" t="s">
        <v>19</v>
      </c>
      <c r="N106" s="200" t="s">
        <v>19</v>
      </c>
      <c r="O106" s="200">
        <v>2.3170000000000002</v>
      </c>
      <c r="P106" s="200">
        <v>2.74</v>
      </c>
      <c r="Q106" s="200">
        <v>0.42199999999999999</v>
      </c>
      <c r="R106" s="200">
        <v>0.13200000000000001</v>
      </c>
      <c r="S106" s="200">
        <v>38.020000000000003</v>
      </c>
      <c r="T106" s="200">
        <v>21.385999999999999</v>
      </c>
      <c r="U106" s="200">
        <v>50.668999999999997</v>
      </c>
      <c r="V106" s="200">
        <v>52.615000000000002</v>
      </c>
      <c r="W106" s="200">
        <v>29.164999999999999</v>
      </c>
      <c r="X106" s="200">
        <v>48.694000000000003</v>
      </c>
      <c r="Y106" s="200">
        <v>83.247</v>
      </c>
      <c r="Z106" s="200">
        <v>662.76199999999994</v>
      </c>
      <c r="AA106" s="200">
        <v>525.46</v>
      </c>
      <c r="AB106" s="200" t="s">
        <v>19</v>
      </c>
      <c r="AC106" s="200" t="s">
        <v>19</v>
      </c>
      <c r="AD106" s="200" t="s">
        <v>19</v>
      </c>
      <c r="AE106" s="200" t="s">
        <v>19</v>
      </c>
      <c r="AF106" s="200" t="s">
        <v>19</v>
      </c>
      <c r="AG106" s="200" t="s">
        <v>19</v>
      </c>
      <c r="AH106" s="200" t="s">
        <v>19</v>
      </c>
      <c r="AI106" s="200" t="s">
        <v>19</v>
      </c>
      <c r="AJ106" s="200" t="s">
        <v>19</v>
      </c>
      <c r="AK106" s="200" t="s">
        <v>19</v>
      </c>
      <c r="AL106" s="200" t="s">
        <v>19</v>
      </c>
      <c r="AM106" s="200">
        <v>8.6530000000000005</v>
      </c>
      <c r="AN106" s="200">
        <v>50.668999999999997</v>
      </c>
      <c r="AO106" s="200" t="s">
        <v>19</v>
      </c>
      <c r="AP106" s="200" t="s">
        <v>19</v>
      </c>
      <c r="AQ106" s="200">
        <v>0.55400000000000005</v>
      </c>
      <c r="AR106" s="200">
        <v>5.0570000000000004</v>
      </c>
      <c r="AS106" s="200">
        <v>-0.29099999999999998</v>
      </c>
      <c r="AT106" s="200">
        <v>3.6999999999999998E-2</v>
      </c>
      <c r="AU106" s="200">
        <v>7.8250000000000002</v>
      </c>
      <c r="AV106" s="200" t="s">
        <v>19</v>
      </c>
      <c r="AW106" s="200">
        <v>1.1560444722831191</v>
      </c>
      <c r="AX106" s="200">
        <v>24.6670923099249</v>
      </c>
      <c r="AY106" s="200">
        <v>136.67000469281857</v>
      </c>
      <c r="AZ106" s="200">
        <v>2.0415985153873066</v>
      </c>
      <c r="BA106" s="200">
        <v>15.513574272898014</v>
      </c>
      <c r="BB106" s="200">
        <v>15.434402817718897</v>
      </c>
      <c r="BC106" s="200">
        <v>9.9729512401506799</v>
      </c>
      <c r="BD106" s="200">
        <v>577.63900000000001</v>
      </c>
    </row>
    <row r="107" spans="1:56" x14ac:dyDescent="0.4">
      <c r="A107" s="199" t="s">
        <v>367</v>
      </c>
      <c r="B107" s="199" t="s">
        <v>361</v>
      </c>
      <c r="C107" s="199" t="s">
        <v>255</v>
      </c>
      <c r="D107" s="200">
        <v>12.497</v>
      </c>
      <c r="E107" s="200">
        <v>5.4779999999999998</v>
      </c>
      <c r="F107" s="200">
        <v>22.038</v>
      </c>
      <c r="G107" s="200">
        <v>1.9650000000000001</v>
      </c>
      <c r="H107" s="200" t="s">
        <v>19</v>
      </c>
      <c r="I107" s="200">
        <v>0</v>
      </c>
      <c r="J107" s="200">
        <v>60.146999999999998</v>
      </c>
      <c r="K107" s="200">
        <v>19.931999999999999</v>
      </c>
      <c r="L107" s="200" t="s">
        <v>19</v>
      </c>
      <c r="M107" s="200" t="s">
        <v>19</v>
      </c>
      <c r="N107" s="200" t="s">
        <v>19</v>
      </c>
      <c r="O107" s="200">
        <v>1.9039999999999999</v>
      </c>
      <c r="P107" s="200">
        <v>4.2789999999999999</v>
      </c>
      <c r="Q107" s="200">
        <v>0.24399999999999999</v>
      </c>
      <c r="R107" s="200">
        <v>2.5000000000000001E-2</v>
      </c>
      <c r="S107" s="200">
        <v>36.329000000000001</v>
      </c>
      <c r="T107" s="200">
        <v>20.428000000000001</v>
      </c>
      <c r="U107" s="200">
        <v>53.695</v>
      </c>
      <c r="V107" s="200">
        <v>52.356999999999999</v>
      </c>
      <c r="W107" s="200">
        <v>30.029</v>
      </c>
      <c r="X107" s="200">
        <v>49.843000000000004</v>
      </c>
      <c r="Y107" s="200">
        <v>79.825000000000003</v>
      </c>
      <c r="Z107" s="200">
        <v>651.40499999999997</v>
      </c>
      <c r="AA107" s="200">
        <v>548.51599999999996</v>
      </c>
      <c r="AB107" s="200" t="s">
        <v>19</v>
      </c>
      <c r="AC107" s="200" t="s">
        <v>19</v>
      </c>
      <c r="AD107" s="200" t="s">
        <v>19</v>
      </c>
      <c r="AE107" s="200" t="s">
        <v>19</v>
      </c>
      <c r="AF107" s="200" t="s">
        <v>19</v>
      </c>
      <c r="AG107" s="200" t="s">
        <v>19</v>
      </c>
      <c r="AH107" s="200" t="s">
        <v>19</v>
      </c>
      <c r="AI107" s="200" t="s">
        <v>19</v>
      </c>
      <c r="AJ107" s="200" t="s">
        <v>19</v>
      </c>
      <c r="AK107" s="200" t="s">
        <v>19</v>
      </c>
      <c r="AL107" s="200" t="s">
        <v>19</v>
      </c>
      <c r="AM107" s="200">
        <v>11.717000000000001</v>
      </c>
      <c r="AN107" s="200">
        <v>53.695</v>
      </c>
      <c r="AO107" s="200" t="s">
        <v>19</v>
      </c>
      <c r="AP107" s="200" t="s">
        <v>19</v>
      </c>
      <c r="AQ107" s="200">
        <v>0.26900000000000002</v>
      </c>
      <c r="AR107" s="200">
        <v>6.1829999999999998</v>
      </c>
      <c r="AS107" s="200">
        <v>-0.375</v>
      </c>
      <c r="AT107" s="200">
        <v>3.9E-2</v>
      </c>
      <c r="AU107" s="200">
        <v>7.3780000000000001</v>
      </c>
      <c r="AV107" s="200" t="s">
        <v>19</v>
      </c>
      <c r="AW107" s="200">
        <v>1.1367310801447381</v>
      </c>
      <c r="AX107" s="200">
        <v>23.891982660168679</v>
      </c>
      <c r="AY107" s="200">
        <v>136.39067654557584</v>
      </c>
      <c r="AZ107" s="200">
        <v>2.0456459338372843</v>
      </c>
      <c r="BA107" s="200">
        <v>15.407730450629964</v>
      </c>
      <c r="BB107" s="200">
        <v>15.407730450629964</v>
      </c>
      <c r="BC107" s="200">
        <v>9.0565981516539757</v>
      </c>
      <c r="BD107" s="200">
        <v>586.30759999999998</v>
      </c>
    </row>
    <row r="108" spans="1:56" x14ac:dyDescent="0.4">
      <c r="A108" s="199" t="s">
        <v>368</v>
      </c>
      <c r="B108" s="199" t="s">
        <v>361</v>
      </c>
      <c r="C108" s="199" t="s">
        <v>257</v>
      </c>
      <c r="D108" s="200">
        <v>11.926</v>
      </c>
      <c r="E108" s="200">
        <v>5.0919999999999996</v>
      </c>
      <c r="F108" s="200">
        <v>31.445</v>
      </c>
      <c r="G108" s="200">
        <v>1.94</v>
      </c>
      <c r="H108" s="200">
        <v>0.25700000000000001</v>
      </c>
      <c r="I108" s="200">
        <v>0</v>
      </c>
      <c r="J108" s="200" t="s">
        <v>19</v>
      </c>
      <c r="K108" s="200">
        <v>35.273000000000003</v>
      </c>
      <c r="L108" s="200" t="s">
        <v>19</v>
      </c>
      <c r="M108" s="200" t="s">
        <v>19</v>
      </c>
      <c r="N108" s="200" t="s">
        <v>19</v>
      </c>
      <c r="O108" s="200" t="s">
        <v>19</v>
      </c>
      <c r="P108" s="200" t="s">
        <v>19</v>
      </c>
      <c r="Q108" s="200" t="s">
        <v>19</v>
      </c>
      <c r="R108" s="200" t="s">
        <v>19</v>
      </c>
      <c r="S108" s="200" t="s">
        <v>19</v>
      </c>
      <c r="T108" s="200" t="s">
        <v>19</v>
      </c>
      <c r="U108" s="200" t="s">
        <v>19</v>
      </c>
      <c r="V108" s="200">
        <v>52.290999999999997</v>
      </c>
      <c r="W108" s="200">
        <v>30.751999999999999</v>
      </c>
      <c r="X108" s="200">
        <v>47.59</v>
      </c>
      <c r="Y108" s="200">
        <v>82.927999999999997</v>
      </c>
      <c r="Z108" s="200">
        <v>648.57500000000005</v>
      </c>
      <c r="AA108" s="200">
        <v>564.053</v>
      </c>
      <c r="AB108" s="200" t="s">
        <v>19</v>
      </c>
      <c r="AC108" s="200">
        <v>65.47</v>
      </c>
      <c r="AD108" s="200">
        <v>1.821</v>
      </c>
      <c r="AE108" s="200">
        <v>0.24299999999999999</v>
      </c>
      <c r="AF108" s="200">
        <v>3.4740000000000002</v>
      </c>
      <c r="AG108" s="200">
        <v>8.3000000000000004E-2</v>
      </c>
      <c r="AH108" s="200">
        <v>3.0430000000000001</v>
      </c>
      <c r="AI108" s="200">
        <v>4.1449999999999996</v>
      </c>
      <c r="AJ108" s="200">
        <v>0</v>
      </c>
      <c r="AK108" s="200">
        <v>3.9E-2</v>
      </c>
      <c r="AL108" s="200">
        <v>0.40300000000000002</v>
      </c>
      <c r="AM108" s="200">
        <v>8.7859999999999996</v>
      </c>
      <c r="AN108" s="200" t="s">
        <v>19</v>
      </c>
      <c r="AO108" s="200">
        <v>0</v>
      </c>
      <c r="AP108" s="200">
        <v>0.442</v>
      </c>
      <c r="AQ108" s="200" t="s">
        <v>19</v>
      </c>
      <c r="AR108" s="200" t="s">
        <v>19</v>
      </c>
      <c r="AS108" s="200" t="s">
        <v>19</v>
      </c>
      <c r="AT108" s="200" t="s">
        <v>19</v>
      </c>
      <c r="AU108" s="200" t="s">
        <v>19</v>
      </c>
      <c r="AV108" s="200" t="s">
        <v>19</v>
      </c>
      <c r="AW108" s="200">
        <v>1.1277018254028868</v>
      </c>
      <c r="AX108" s="200">
        <v>23.501770068899919</v>
      </c>
      <c r="AY108" s="200">
        <v>135.87277526893365</v>
      </c>
      <c r="AZ108" s="200">
        <v>2.0516812971391891</v>
      </c>
      <c r="BA108" s="200">
        <v>15.407730450629964</v>
      </c>
      <c r="BB108" s="200">
        <v>15.407730450629964</v>
      </c>
      <c r="BC108" s="200">
        <v>9.0565981516539757</v>
      </c>
      <c r="BD108" s="200">
        <v>609.399</v>
      </c>
    </row>
    <row r="109" spans="1:56" x14ac:dyDescent="0.4">
      <c r="A109" s="199" t="s">
        <v>369</v>
      </c>
      <c r="B109" s="199" t="s">
        <v>361</v>
      </c>
      <c r="C109" s="199" t="s">
        <v>259</v>
      </c>
      <c r="D109" s="200">
        <v>12.87</v>
      </c>
      <c r="E109" s="200">
        <v>5.3789999999999996</v>
      </c>
      <c r="F109" s="200">
        <v>18.440000000000001</v>
      </c>
      <c r="G109" s="200">
        <v>1.8440000000000001</v>
      </c>
      <c r="H109" s="200">
        <v>0.23799999999999999</v>
      </c>
      <c r="I109" s="200">
        <v>0</v>
      </c>
      <c r="J109" s="200" t="s">
        <v>19</v>
      </c>
      <c r="K109" s="200">
        <v>25.887978234790999</v>
      </c>
      <c r="L109" s="200" t="s">
        <v>19</v>
      </c>
      <c r="M109" s="200" t="s">
        <v>19</v>
      </c>
      <c r="N109" s="200" t="s">
        <v>19</v>
      </c>
      <c r="O109" s="200" t="s">
        <v>19</v>
      </c>
      <c r="P109" s="200" t="s">
        <v>19</v>
      </c>
      <c r="Q109" s="200" t="s">
        <v>19</v>
      </c>
      <c r="R109" s="200" t="s">
        <v>19</v>
      </c>
      <c r="S109" s="200" t="s">
        <v>19</v>
      </c>
      <c r="T109" s="200" t="s">
        <v>19</v>
      </c>
      <c r="U109" s="200" t="s">
        <v>19</v>
      </c>
      <c r="V109" s="200">
        <v>52.203000000000003</v>
      </c>
      <c r="W109" s="200">
        <v>31.956</v>
      </c>
      <c r="X109" s="200">
        <v>47.137</v>
      </c>
      <c r="Y109" s="200">
        <v>83.662999999999997</v>
      </c>
      <c r="Z109" s="200">
        <v>641.86699999999996</v>
      </c>
      <c r="AA109" s="200">
        <v>581.21600000000001</v>
      </c>
      <c r="AB109" s="200" t="s">
        <v>19</v>
      </c>
      <c r="AC109" s="200">
        <v>53.86</v>
      </c>
      <c r="AD109" s="200">
        <v>1.6479999999999999</v>
      </c>
      <c r="AE109" s="200">
        <v>0.158</v>
      </c>
      <c r="AF109" s="200">
        <v>4.6399999999999997</v>
      </c>
      <c r="AG109" s="200">
        <v>0.11</v>
      </c>
      <c r="AH109" s="200">
        <v>2.996</v>
      </c>
      <c r="AI109" s="200">
        <v>3.8580000000000001</v>
      </c>
      <c r="AJ109" s="200">
        <v>0</v>
      </c>
      <c r="AK109" s="200">
        <v>3.9E-2</v>
      </c>
      <c r="AL109" s="200">
        <v>0.497</v>
      </c>
      <c r="AM109" s="200">
        <v>8.0359999999999996</v>
      </c>
      <c r="AN109" s="200" t="s">
        <v>19</v>
      </c>
      <c r="AO109" s="200">
        <v>0</v>
      </c>
      <c r="AP109" s="200">
        <v>0.53600000000000003</v>
      </c>
      <c r="AQ109" s="200" t="s">
        <v>19</v>
      </c>
      <c r="AR109" s="200" t="s">
        <v>19</v>
      </c>
      <c r="AS109" s="200" t="s">
        <v>19</v>
      </c>
      <c r="AT109" s="200" t="s">
        <v>19</v>
      </c>
      <c r="AU109" s="200" t="s">
        <v>19</v>
      </c>
      <c r="AV109" s="200" t="s">
        <v>19</v>
      </c>
      <c r="AW109" s="200">
        <v>1.0877412700751434</v>
      </c>
      <c r="AX109" s="200">
        <v>21.494401985015017</v>
      </c>
      <c r="AY109" s="200">
        <v>136.42866318591928</v>
      </c>
      <c r="AZ109" s="200">
        <v>2.0143652266432097</v>
      </c>
      <c r="BA109" s="200">
        <v>15.407730450629964</v>
      </c>
      <c r="BB109" s="200">
        <v>15.407730450629964</v>
      </c>
      <c r="BC109" s="200">
        <v>9.0565981516539757</v>
      </c>
      <c r="BD109" s="200">
        <v>617.45299999999997</v>
      </c>
    </row>
    <row r="110" spans="1:56" x14ac:dyDescent="0.4">
      <c r="A110" s="199" t="s">
        <v>370</v>
      </c>
      <c r="B110" s="199" t="s">
        <v>361</v>
      </c>
      <c r="C110" s="199" t="s">
        <v>261</v>
      </c>
      <c r="D110" s="200">
        <v>14.818</v>
      </c>
      <c r="E110" s="200">
        <v>4.7679999999999998</v>
      </c>
      <c r="F110" s="200">
        <v>23.305</v>
      </c>
      <c r="G110" s="200">
        <v>2.0270000000000001</v>
      </c>
      <c r="H110" s="200">
        <v>0.21</v>
      </c>
      <c r="I110" s="200">
        <v>0</v>
      </c>
      <c r="J110" s="200" t="s">
        <v>19</v>
      </c>
      <c r="K110" s="200">
        <v>19.009</v>
      </c>
      <c r="L110" s="200" t="s">
        <v>19</v>
      </c>
      <c r="M110" s="200" t="s">
        <v>19</v>
      </c>
      <c r="N110" s="200" t="s">
        <v>19</v>
      </c>
      <c r="O110" s="200" t="s">
        <v>19</v>
      </c>
      <c r="P110" s="200" t="s">
        <v>19</v>
      </c>
      <c r="Q110" s="200" t="s">
        <v>19</v>
      </c>
      <c r="R110" s="200" t="s">
        <v>19</v>
      </c>
      <c r="S110" s="200" t="s">
        <v>19</v>
      </c>
      <c r="T110" s="200" t="s">
        <v>19</v>
      </c>
      <c r="U110" s="200" t="s">
        <v>19</v>
      </c>
      <c r="V110" s="200">
        <v>52.1</v>
      </c>
      <c r="W110" s="200">
        <v>33.220999999999997</v>
      </c>
      <c r="X110" s="200">
        <v>46.997999999999998</v>
      </c>
      <c r="Y110" s="200">
        <v>83.611999999999995</v>
      </c>
      <c r="Z110" s="200">
        <v>629.47299999999996</v>
      </c>
      <c r="AA110" s="200">
        <v>598.971</v>
      </c>
      <c r="AB110" s="200" t="s">
        <v>19</v>
      </c>
      <c r="AC110" s="200">
        <v>68.091999999999999</v>
      </c>
      <c r="AD110" s="200">
        <v>1.6</v>
      </c>
      <c r="AE110" s="200">
        <v>0.158</v>
      </c>
      <c r="AF110" s="200">
        <v>4.1669999999999998</v>
      </c>
      <c r="AG110" s="200">
        <v>0.252</v>
      </c>
      <c r="AH110" s="200">
        <v>2.9790000000000001</v>
      </c>
      <c r="AI110" s="200">
        <v>4.03</v>
      </c>
      <c r="AJ110" s="200">
        <v>0</v>
      </c>
      <c r="AK110" s="200">
        <v>3.9E-2</v>
      </c>
      <c r="AL110" s="200">
        <v>0.55099999999999993</v>
      </c>
      <c r="AM110" s="200">
        <v>16.236000000000001</v>
      </c>
      <c r="AN110" s="200" t="s">
        <v>19</v>
      </c>
      <c r="AO110" s="200">
        <v>0</v>
      </c>
      <c r="AP110" s="200">
        <v>0.59</v>
      </c>
      <c r="AQ110" s="200" t="s">
        <v>19</v>
      </c>
      <c r="AR110" s="200" t="s">
        <v>19</v>
      </c>
      <c r="AS110" s="200" t="s">
        <v>19</v>
      </c>
      <c r="AT110" s="200" t="s">
        <v>19</v>
      </c>
      <c r="AU110" s="200" t="s">
        <v>19</v>
      </c>
      <c r="AV110" s="200" t="s">
        <v>19</v>
      </c>
      <c r="AW110" s="200">
        <v>1</v>
      </c>
      <c r="AX110" s="200">
        <v>22.423084979752293</v>
      </c>
      <c r="AY110" s="200">
        <v>136.58047951291454</v>
      </c>
      <c r="AZ110" s="200">
        <v>1.9805348225731199</v>
      </c>
      <c r="BA110" s="200">
        <v>15.407730450629964</v>
      </c>
      <c r="BB110" s="200">
        <v>15.407730450629964</v>
      </c>
      <c r="BC110" s="200">
        <v>9.0565981516539757</v>
      </c>
      <c r="BD110" s="200">
        <v>632.20500000000004</v>
      </c>
    </row>
    <row r="111" spans="1:56" x14ac:dyDescent="0.4">
      <c r="A111" s="199" t="s">
        <v>371</v>
      </c>
      <c r="B111" s="199" t="s">
        <v>361</v>
      </c>
      <c r="C111" s="199" t="s">
        <v>263</v>
      </c>
      <c r="D111" s="200">
        <v>15.355</v>
      </c>
      <c r="E111" s="200">
        <v>4.7080000000000002</v>
      </c>
      <c r="F111" s="200">
        <v>26.427</v>
      </c>
      <c r="G111" s="200">
        <v>2.1880000000000002</v>
      </c>
      <c r="H111" s="200">
        <v>0.19800000000000001</v>
      </c>
      <c r="I111" s="200">
        <v>0</v>
      </c>
      <c r="J111" s="200" t="s">
        <v>19</v>
      </c>
      <c r="K111" s="200">
        <v>22.402999999999999</v>
      </c>
      <c r="L111" s="200" t="s">
        <v>19</v>
      </c>
      <c r="M111" s="200" t="s">
        <v>19</v>
      </c>
      <c r="N111" s="200" t="s">
        <v>19</v>
      </c>
      <c r="O111" s="200" t="s">
        <v>19</v>
      </c>
      <c r="P111" s="200" t="s">
        <v>19</v>
      </c>
      <c r="Q111" s="200" t="s">
        <v>19</v>
      </c>
      <c r="R111" s="200" t="s">
        <v>19</v>
      </c>
      <c r="S111" s="200" t="s">
        <v>19</v>
      </c>
      <c r="T111" s="200" t="s">
        <v>19</v>
      </c>
      <c r="U111" s="200" t="s">
        <v>19</v>
      </c>
      <c r="V111" s="200">
        <v>51.963000000000001</v>
      </c>
      <c r="W111" s="200">
        <v>34.139000000000003</v>
      </c>
      <c r="X111" s="200">
        <v>44.618000000000002</v>
      </c>
      <c r="Y111" s="200">
        <v>85.808000000000007</v>
      </c>
      <c r="Z111" s="200">
        <v>615.82000000000005</v>
      </c>
      <c r="AA111" s="200">
        <v>622.351</v>
      </c>
      <c r="AB111" s="200" t="s">
        <v>19</v>
      </c>
      <c r="AC111" s="200">
        <v>67.182999999999993</v>
      </c>
      <c r="AD111" s="200">
        <v>0</v>
      </c>
      <c r="AE111" s="200">
        <v>1.7410000000000001</v>
      </c>
      <c r="AF111" s="200">
        <v>0.16400000000000001</v>
      </c>
      <c r="AG111" s="200">
        <v>5.7460000000000004</v>
      </c>
      <c r="AH111" s="200">
        <v>2.7229999999999999</v>
      </c>
      <c r="AI111" s="200">
        <v>3.5089999999999999</v>
      </c>
      <c r="AJ111" s="200">
        <v>0</v>
      </c>
      <c r="AK111" s="200">
        <v>3.5999999999999997E-2</v>
      </c>
      <c r="AL111" s="200">
        <v>0.57599999999999996</v>
      </c>
      <c r="AM111" s="200">
        <v>10.08</v>
      </c>
      <c r="AN111" s="200" t="s">
        <v>19</v>
      </c>
      <c r="AO111" s="200">
        <v>0</v>
      </c>
      <c r="AP111" s="200">
        <v>0.61199999999999999</v>
      </c>
      <c r="AQ111" s="200" t="s">
        <v>19</v>
      </c>
      <c r="AR111" s="200" t="s">
        <v>19</v>
      </c>
      <c r="AS111" s="200" t="s">
        <v>19</v>
      </c>
      <c r="AT111" s="200" t="s">
        <v>19</v>
      </c>
      <c r="AU111" s="200" t="s">
        <v>19</v>
      </c>
      <c r="AV111" s="200" t="s">
        <v>19</v>
      </c>
      <c r="AW111" s="200">
        <v>0.94744609856262829</v>
      </c>
      <c r="AX111" s="200">
        <v>22.106221772431223</v>
      </c>
      <c r="AY111" s="200">
        <v>136.51507455424743</v>
      </c>
      <c r="AZ111" s="200">
        <v>2.01089841718463</v>
      </c>
      <c r="BA111" s="200">
        <v>15.407730450629964</v>
      </c>
      <c r="BB111" s="200">
        <v>15.407730450629964</v>
      </c>
      <c r="BC111" s="200">
        <v>9.0565981516539757</v>
      </c>
      <c r="BD111" s="200">
        <v>694.33500000000004</v>
      </c>
    </row>
    <row r="112" spans="1:56" x14ac:dyDescent="0.4">
      <c r="A112" s="199" t="s">
        <v>372</v>
      </c>
      <c r="B112" s="199" t="s">
        <v>373</v>
      </c>
      <c r="C112" s="199" t="s">
        <v>243</v>
      </c>
      <c r="D112" s="200">
        <v>6.6</v>
      </c>
      <c r="E112" s="200">
        <v>2.7</v>
      </c>
      <c r="F112" s="200">
        <v>11.8</v>
      </c>
      <c r="G112" s="200">
        <v>1.3</v>
      </c>
      <c r="H112" s="200">
        <v>0.1</v>
      </c>
      <c r="I112" s="200">
        <v>0</v>
      </c>
      <c r="J112" s="200">
        <v>26.400000000000006</v>
      </c>
      <c r="K112" s="200">
        <v>8.4</v>
      </c>
      <c r="L112" s="200">
        <v>1</v>
      </c>
      <c r="M112" s="200">
        <v>0</v>
      </c>
      <c r="N112" s="200">
        <v>1.1000000000000001</v>
      </c>
      <c r="O112" s="200" t="s">
        <v>19</v>
      </c>
      <c r="P112" s="200" t="s">
        <v>19</v>
      </c>
      <c r="Q112" s="200" t="s">
        <v>19</v>
      </c>
      <c r="R112" s="200" t="s">
        <v>19</v>
      </c>
      <c r="S112" s="200" t="s">
        <v>19</v>
      </c>
      <c r="T112" s="200" t="s">
        <v>19</v>
      </c>
      <c r="U112" s="200">
        <v>25.300000000000004</v>
      </c>
      <c r="V112" s="200" t="s">
        <v>19</v>
      </c>
      <c r="W112" s="200" t="s">
        <v>19</v>
      </c>
      <c r="X112" s="200" t="s">
        <v>19</v>
      </c>
      <c r="Y112" s="200" t="s">
        <v>19</v>
      </c>
      <c r="Z112" s="200" t="s">
        <v>19</v>
      </c>
      <c r="AA112" s="200" t="s">
        <v>19</v>
      </c>
      <c r="AB112" s="200">
        <v>-1.2</v>
      </c>
      <c r="AC112" s="200" t="s">
        <v>19</v>
      </c>
      <c r="AD112" s="200" t="s">
        <v>19</v>
      </c>
      <c r="AE112" s="200" t="s">
        <v>19</v>
      </c>
      <c r="AF112" s="200" t="s">
        <v>19</v>
      </c>
      <c r="AG112" s="200" t="s">
        <v>19</v>
      </c>
      <c r="AH112" s="200" t="s">
        <v>19</v>
      </c>
      <c r="AI112" s="200" t="s">
        <v>19</v>
      </c>
      <c r="AJ112" s="200" t="s">
        <v>19</v>
      </c>
      <c r="AK112" s="200" t="s">
        <v>19</v>
      </c>
      <c r="AL112" s="200" t="s">
        <v>19</v>
      </c>
      <c r="AM112" s="200">
        <v>4</v>
      </c>
      <c r="AN112" s="200">
        <v>25.300000000000004</v>
      </c>
      <c r="AO112" s="200" t="s">
        <v>19</v>
      </c>
      <c r="AP112" s="200" t="s">
        <v>19</v>
      </c>
      <c r="AQ112" s="200" t="s">
        <v>19</v>
      </c>
      <c r="AR112" s="200">
        <v>0</v>
      </c>
      <c r="AS112" s="200">
        <v>0.1</v>
      </c>
      <c r="AT112" s="200">
        <v>0</v>
      </c>
      <c r="AU112" s="200" t="s">
        <v>19</v>
      </c>
      <c r="AV112" s="200" t="s">
        <v>19</v>
      </c>
      <c r="AW112" s="200">
        <v>1.24788708586883</v>
      </c>
      <c r="AX112" s="200">
        <v>20.560180156821275</v>
      </c>
      <c r="AY112" s="200">
        <v>145.16230036582368</v>
      </c>
      <c r="AZ112" s="200">
        <v>1.6663948013856591</v>
      </c>
      <c r="BA112" s="200">
        <v>10.969159285535456</v>
      </c>
      <c r="BB112" s="200">
        <v>10.969159285535456</v>
      </c>
      <c r="BC112" s="200">
        <v>12.515093207351102</v>
      </c>
      <c r="BD112" s="200">
        <v>393.95761863675591</v>
      </c>
    </row>
    <row r="113" spans="1:56" x14ac:dyDescent="0.4">
      <c r="A113" s="199" t="s">
        <v>374</v>
      </c>
      <c r="B113" s="199" t="s">
        <v>373</v>
      </c>
      <c r="C113" s="199" t="s">
        <v>245</v>
      </c>
      <c r="D113" s="200">
        <v>6.9</v>
      </c>
      <c r="E113" s="200">
        <v>3</v>
      </c>
      <c r="F113" s="200">
        <v>11.2</v>
      </c>
      <c r="G113" s="200">
        <v>1.5</v>
      </c>
      <c r="H113" s="200">
        <v>0.1</v>
      </c>
      <c r="I113" s="200">
        <v>0</v>
      </c>
      <c r="J113" s="200">
        <v>28.300000000000004</v>
      </c>
      <c r="K113" s="200">
        <v>9.5</v>
      </c>
      <c r="L113" s="200">
        <v>1.2</v>
      </c>
      <c r="M113" s="200">
        <v>0</v>
      </c>
      <c r="N113" s="200">
        <v>1.3</v>
      </c>
      <c r="O113" s="200" t="s">
        <v>19</v>
      </c>
      <c r="P113" s="200" t="s">
        <v>19</v>
      </c>
      <c r="Q113" s="200" t="s">
        <v>19</v>
      </c>
      <c r="R113" s="200" t="s">
        <v>19</v>
      </c>
      <c r="S113" s="200" t="s">
        <v>19</v>
      </c>
      <c r="T113" s="200" t="s">
        <v>19</v>
      </c>
      <c r="U113" s="200">
        <v>27.000000000000004</v>
      </c>
      <c r="V113" s="200" t="s">
        <v>19</v>
      </c>
      <c r="W113" s="200" t="s">
        <v>19</v>
      </c>
      <c r="X113" s="200" t="s">
        <v>19</v>
      </c>
      <c r="Y113" s="200" t="s">
        <v>19</v>
      </c>
      <c r="Z113" s="200" t="s">
        <v>19</v>
      </c>
      <c r="AA113" s="200" t="s">
        <v>19</v>
      </c>
      <c r="AB113" s="200">
        <v>0</v>
      </c>
      <c r="AC113" s="200" t="s">
        <v>19</v>
      </c>
      <c r="AD113" s="200" t="s">
        <v>19</v>
      </c>
      <c r="AE113" s="200" t="s">
        <v>19</v>
      </c>
      <c r="AF113" s="200" t="s">
        <v>19</v>
      </c>
      <c r="AG113" s="200" t="s">
        <v>19</v>
      </c>
      <c r="AH113" s="200" t="s">
        <v>19</v>
      </c>
      <c r="AI113" s="200" t="s">
        <v>19</v>
      </c>
      <c r="AJ113" s="200" t="s">
        <v>19</v>
      </c>
      <c r="AK113" s="200" t="s">
        <v>19</v>
      </c>
      <c r="AL113" s="200" t="s">
        <v>19</v>
      </c>
      <c r="AM113" s="200">
        <v>4.3</v>
      </c>
      <c r="AN113" s="200">
        <v>27.000000000000004</v>
      </c>
      <c r="AO113" s="200" t="s">
        <v>19</v>
      </c>
      <c r="AP113" s="200" t="s">
        <v>19</v>
      </c>
      <c r="AQ113" s="200" t="s">
        <v>19</v>
      </c>
      <c r="AR113" s="200">
        <v>0</v>
      </c>
      <c r="AS113" s="200">
        <v>0.1</v>
      </c>
      <c r="AT113" s="200">
        <v>0</v>
      </c>
      <c r="AU113" s="200" t="s">
        <v>19</v>
      </c>
      <c r="AV113" s="200" t="s">
        <v>19</v>
      </c>
      <c r="AW113" s="200">
        <v>1.2338096431854266</v>
      </c>
      <c r="AX113" s="200">
        <v>20.460397389917979</v>
      </c>
      <c r="AY113" s="200">
        <v>142.14981029856318</v>
      </c>
      <c r="AZ113" s="200">
        <v>1.6189400521675419</v>
      </c>
      <c r="BA113" s="200">
        <v>10.972464175341095</v>
      </c>
      <c r="BB113" s="200">
        <v>10.972464175341095</v>
      </c>
      <c r="BC113" s="200">
        <v>12.515093207351102</v>
      </c>
      <c r="BD113" s="200">
        <v>415.76806643658324</v>
      </c>
    </row>
    <row r="114" spans="1:56" x14ac:dyDescent="0.4">
      <c r="A114" s="199" t="s">
        <v>375</v>
      </c>
      <c r="B114" s="199" t="s">
        <v>373</v>
      </c>
      <c r="C114" s="199" t="s">
        <v>247</v>
      </c>
      <c r="D114" s="200">
        <v>4.5577254265545477</v>
      </c>
      <c r="E114" s="200">
        <v>2.5089701854927013</v>
      </c>
      <c r="F114" s="200">
        <v>10.754480000000001</v>
      </c>
      <c r="G114" s="200">
        <v>1.5390760463122437</v>
      </c>
      <c r="H114" s="200" t="s">
        <v>19</v>
      </c>
      <c r="I114" s="200">
        <v>0</v>
      </c>
      <c r="J114" s="200">
        <v>26.754587758045798</v>
      </c>
      <c r="K114" s="200">
        <v>6.5</v>
      </c>
      <c r="L114" s="200">
        <v>0.9</v>
      </c>
      <c r="M114" s="200" t="s">
        <v>19</v>
      </c>
      <c r="N114" s="200" t="s">
        <v>19</v>
      </c>
      <c r="O114" s="200" t="s">
        <v>19</v>
      </c>
      <c r="P114" s="200" t="s">
        <v>19</v>
      </c>
      <c r="Q114" s="200" t="s">
        <v>19</v>
      </c>
      <c r="R114" s="200" t="s">
        <v>19</v>
      </c>
      <c r="S114" s="200">
        <v>12.63</v>
      </c>
      <c r="T114" s="200">
        <v>11.125999999999999</v>
      </c>
      <c r="U114" s="200">
        <v>25.854587758045799</v>
      </c>
      <c r="V114" s="200">
        <v>21.617999999999999</v>
      </c>
      <c r="W114" s="200">
        <v>18.062000000000001</v>
      </c>
      <c r="X114" s="200">
        <v>303.80599999999998</v>
      </c>
      <c r="Y114" s="200">
        <v>326.24700000000001</v>
      </c>
      <c r="Z114" s="200">
        <v>196.86099999999999</v>
      </c>
      <c r="AA114" s="200">
        <v>306.72300000000001</v>
      </c>
      <c r="AB114" s="200" t="s">
        <v>19</v>
      </c>
      <c r="AC114" s="200" t="s">
        <v>19</v>
      </c>
      <c r="AD114" s="200" t="s">
        <v>19</v>
      </c>
      <c r="AE114" s="200" t="s">
        <v>19</v>
      </c>
      <c r="AF114" s="200" t="s">
        <v>19</v>
      </c>
      <c r="AG114" s="200" t="s">
        <v>19</v>
      </c>
      <c r="AH114" s="200" t="s">
        <v>19</v>
      </c>
      <c r="AI114" s="200" t="s">
        <v>19</v>
      </c>
      <c r="AJ114" s="200" t="s">
        <v>19</v>
      </c>
      <c r="AK114" s="200" t="s">
        <v>19</v>
      </c>
      <c r="AL114" s="200" t="s">
        <v>19</v>
      </c>
      <c r="AM114" s="200">
        <v>6.4943360996863042</v>
      </c>
      <c r="AN114" s="200">
        <v>25.854587758045799</v>
      </c>
      <c r="AO114" s="200" t="s">
        <v>19</v>
      </c>
      <c r="AP114" s="200" t="s">
        <v>19</v>
      </c>
      <c r="AQ114" s="200" t="s">
        <v>19</v>
      </c>
      <c r="AR114" s="200" t="s">
        <v>19</v>
      </c>
      <c r="AS114" s="200">
        <v>0.4</v>
      </c>
      <c r="AT114" s="200">
        <v>0</v>
      </c>
      <c r="AU114" s="200" t="s">
        <v>19</v>
      </c>
      <c r="AV114" s="200" t="s">
        <v>19</v>
      </c>
      <c r="AW114" s="200">
        <v>1.2283693843594008</v>
      </c>
      <c r="AX114" s="200">
        <v>20.181589266044931</v>
      </c>
      <c r="AY114" s="200">
        <v>142.5677256606912</v>
      </c>
      <c r="AZ114" s="200">
        <v>1.5675387481255934</v>
      </c>
      <c r="BA114" s="200">
        <v>10.974492728303819</v>
      </c>
      <c r="BB114" s="200">
        <v>10.974492728303819</v>
      </c>
      <c r="BC114" s="200">
        <v>12.515093207351102</v>
      </c>
      <c r="BD114" s="200">
        <v>387.56212299999999</v>
      </c>
    </row>
    <row r="115" spans="1:56" x14ac:dyDescent="0.4">
      <c r="A115" s="199" t="s">
        <v>376</v>
      </c>
      <c r="B115" s="199" t="s">
        <v>373</v>
      </c>
      <c r="C115" s="199" t="s">
        <v>249</v>
      </c>
      <c r="D115" s="200">
        <v>5.0847213016386341</v>
      </c>
      <c r="E115" s="200">
        <v>2.2448898769206505</v>
      </c>
      <c r="F115" s="200">
        <v>10.566999999999995</v>
      </c>
      <c r="G115" s="200">
        <v>1.2697131901276077</v>
      </c>
      <c r="H115" s="200" t="s">
        <v>19</v>
      </c>
      <c r="I115" s="200">
        <v>0</v>
      </c>
      <c r="J115" s="200">
        <v>27.273689046203401</v>
      </c>
      <c r="K115" s="200">
        <v>0</v>
      </c>
      <c r="L115" s="200" t="s">
        <v>19</v>
      </c>
      <c r="M115" s="200" t="s">
        <v>19</v>
      </c>
      <c r="N115" s="200" t="s">
        <v>19</v>
      </c>
      <c r="O115" s="200" t="s">
        <v>19</v>
      </c>
      <c r="P115" s="200" t="s">
        <v>19</v>
      </c>
      <c r="Q115" s="200" t="s">
        <v>19</v>
      </c>
      <c r="R115" s="200" t="s">
        <v>19</v>
      </c>
      <c r="S115" s="200">
        <v>13.484</v>
      </c>
      <c r="T115" s="200">
        <v>12.207000000000001</v>
      </c>
      <c r="U115" s="200">
        <v>26.1736890462034</v>
      </c>
      <c r="V115" s="200">
        <v>21.283000000000001</v>
      </c>
      <c r="W115" s="200">
        <v>18.731999999999999</v>
      </c>
      <c r="X115" s="200">
        <v>294.86399999999998</v>
      </c>
      <c r="Y115" s="200">
        <v>338.72300000000001</v>
      </c>
      <c r="Z115" s="200">
        <v>189.83799999999999</v>
      </c>
      <c r="AA115" s="200">
        <v>318.51</v>
      </c>
      <c r="AB115" s="200" t="s">
        <v>19</v>
      </c>
      <c r="AC115" s="200" t="s">
        <v>19</v>
      </c>
      <c r="AD115" s="200" t="s">
        <v>19</v>
      </c>
      <c r="AE115" s="200" t="s">
        <v>19</v>
      </c>
      <c r="AF115" s="200" t="s">
        <v>19</v>
      </c>
      <c r="AG115" s="200" t="s">
        <v>19</v>
      </c>
      <c r="AH115" s="200" t="s">
        <v>19</v>
      </c>
      <c r="AI115" s="200" t="s">
        <v>19</v>
      </c>
      <c r="AJ115" s="200" t="s">
        <v>19</v>
      </c>
      <c r="AK115" s="200" t="s">
        <v>19</v>
      </c>
      <c r="AL115" s="200" t="s">
        <v>19</v>
      </c>
      <c r="AM115" s="200">
        <v>7.007364677516513</v>
      </c>
      <c r="AN115" s="200">
        <v>26.1736890462034</v>
      </c>
      <c r="AO115" s="200" t="s">
        <v>19</v>
      </c>
      <c r="AP115" s="200" t="s">
        <v>19</v>
      </c>
      <c r="AQ115" s="200">
        <v>1.1000000000000001</v>
      </c>
      <c r="AR115" s="200">
        <v>0</v>
      </c>
      <c r="AS115" s="200">
        <v>-0.4</v>
      </c>
      <c r="AT115" s="200">
        <v>0</v>
      </c>
      <c r="AU115" s="200" t="s">
        <v>19</v>
      </c>
      <c r="AV115" s="200" t="s">
        <v>19</v>
      </c>
      <c r="AW115" s="200">
        <v>1.2117357406647515</v>
      </c>
      <c r="AX115" s="200">
        <v>19.468574433534581</v>
      </c>
      <c r="AY115" s="200">
        <v>143.12345503262463</v>
      </c>
      <c r="AZ115" s="200">
        <v>1.3940910816390035</v>
      </c>
      <c r="BA115" s="200">
        <v>10.973999387637591</v>
      </c>
      <c r="BB115" s="200">
        <v>10.646385379965714</v>
      </c>
      <c r="BC115" s="200">
        <v>12.515093207351102</v>
      </c>
      <c r="BD115" s="200">
        <v>392.77292199999999</v>
      </c>
    </row>
    <row r="116" spans="1:56" x14ac:dyDescent="0.4">
      <c r="A116" s="199" t="s">
        <v>377</v>
      </c>
      <c r="B116" s="199" t="s">
        <v>373</v>
      </c>
      <c r="C116" s="199" t="s">
        <v>251</v>
      </c>
      <c r="D116" s="200">
        <v>6.3296636409792502</v>
      </c>
      <c r="E116" s="200">
        <v>1.9537572462138499</v>
      </c>
      <c r="F116" s="200">
        <v>11.175907187040499</v>
      </c>
      <c r="G116" s="200">
        <v>1.20650406952664</v>
      </c>
      <c r="H116" s="200" t="s">
        <v>19</v>
      </c>
      <c r="I116" s="200">
        <v>0</v>
      </c>
      <c r="J116" s="200">
        <v>29.771088619529799</v>
      </c>
      <c r="K116" s="200">
        <v>7.4</v>
      </c>
      <c r="L116" s="200" t="s">
        <v>19</v>
      </c>
      <c r="M116" s="200" t="s">
        <v>19</v>
      </c>
      <c r="N116" s="200" t="s">
        <v>19</v>
      </c>
      <c r="O116" s="200">
        <v>0</v>
      </c>
      <c r="P116" s="200">
        <v>0</v>
      </c>
      <c r="Q116" s="200">
        <v>0.71299999999999997</v>
      </c>
      <c r="R116" s="200">
        <v>0.32500000000000001</v>
      </c>
      <c r="S116" s="200">
        <v>11.84</v>
      </c>
      <c r="T116" s="200">
        <v>14.41</v>
      </c>
      <c r="U116" s="200">
        <v>28.733088619529799</v>
      </c>
      <c r="V116" s="200">
        <v>20.47</v>
      </c>
      <c r="W116" s="200">
        <v>19.68</v>
      </c>
      <c r="X116" s="200">
        <v>283.62799999999999</v>
      </c>
      <c r="Y116" s="200">
        <v>354.96800000000002</v>
      </c>
      <c r="Z116" s="200">
        <v>180.16300000000001</v>
      </c>
      <c r="AA116" s="200">
        <v>332.50200000000001</v>
      </c>
      <c r="AB116" s="200" t="s">
        <v>19</v>
      </c>
      <c r="AC116" s="200" t="s">
        <v>19</v>
      </c>
      <c r="AD116" s="200" t="s">
        <v>19</v>
      </c>
      <c r="AE116" s="200" t="s">
        <v>19</v>
      </c>
      <c r="AF116" s="200" t="s">
        <v>19</v>
      </c>
      <c r="AG116" s="200" t="s">
        <v>19</v>
      </c>
      <c r="AH116" s="200" t="s">
        <v>19</v>
      </c>
      <c r="AI116" s="200" t="s">
        <v>19</v>
      </c>
      <c r="AJ116" s="200" t="s">
        <v>19</v>
      </c>
      <c r="AK116" s="200" t="s">
        <v>19</v>
      </c>
      <c r="AL116" s="200" t="s">
        <v>19</v>
      </c>
      <c r="AM116" s="200">
        <v>8.06725647576949</v>
      </c>
      <c r="AN116" s="200">
        <v>28.733088619529799</v>
      </c>
      <c r="AO116" s="200" t="s">
        <v>19</v>
      </c>
      <c r="AP116" s="200" t="s">
        <v>19</v>
      </c>
      <c r="AQ116" s="200">
        <v>1.038</v>
      </c>
      <c r="AR116" s="200">
        <v>0</v>
      </c>
      <c r="AS116" s="200">
        <v>-0.9</v>
      </c>
      <c r="AT116" s="200">
        <v>0</v>
      </c>
      <c r="AU116" s="200">
        <v>1.41279405</v>
      </c>
      <c r="AV116" s="200" t="s">
        <v>19</v>
      </c>
      <c r="AW116" s="200">
        <v>1.1806332960179113</v>
      </c>
      <c r="AX116" s="200">
        <v>19.486270273263131</v>
      </c>
      <c r="AY116" s="200">
        <v>143.64111090636143</v>
      </c>
      <c r="AZ116" s="200">
        <v>1.3854814113846079</v>
      </c>
      <c r="BA116" s="200">
        <v>10.973138627472681</v>
      </c>
      <c r="BB116" s="200">
        <v>10.318115261433505</v>
      </c>
      <c r="BC116" s="200">
        <v>12.632162585615211</v>
      </c>
      <c r="BD116" s="200">
        <v>405.71616600000016</v>
      </c>
    </row>
    <row r="117" spans="1:56" x14ac:dyDescent="0.4">
      <c r="A117" s="199" t="s">
        <v>378</v>
      </c>
      <c r="B117" s="199" t="s">
        <v>373</v>
      </c>
      <c r="C117" s="199" t="s">
        <v>253</v>
      </c>
      <c r="D117" s="200">
        <v>7.4966159425156196</v>
      </c>
      <c r="E117" s="200">
        <v>1.7883117031962701</v>
      </c>
      <c r="F117" s="200">
        <v>12.645747146292001</v>
      </c>
      <c r="G117" s="200">
        <v>1.1706154152520001</v>
      </c>
      <c r="H117" s="200" t="s">
        <v>19</v>
      </c>
      <c r="I117" s="200">
        <v>0</v>
      </c>
      <c r="J117" s="200">
        <v>33.957481750509103</v>
      </c>
      <c r="K117" s="200">
        <v>14.9</v>
      </c>
      <c r="L117" s="200" t="s">
        <v>19</v>
      </c>
      <c r="M117" s="200" t="s">
        <v>19</v>
      </c>
      <c r="N117" s="200" t="s">
        <v>19</v>
      </c>
      <c r="O117" s="200">
        <v>0</v>
      </c>
      <c r="P117" s="200">
        <v>0</v>
      </c>
      <c r="Q117" s="200">
        <v>0.34399999999999997</v>
      </c>
      <c r="R117" s="200">
        <v>0.35099999999999998</v>
      </c>
      <c r="S117" s="200">
        <v>12.167999999999999</v>
      </c>
      <c r="T117" s="200">
        <v>18.177</v>
      </c>
      <c r="U117" s="200">
        <v>33.262481750509103</v>
      </c>
      <c r="V117" s="200">
        <v>19.827999999999999</v>
      </c>
      <c r="W117" s="200">
        <v>20.478999999999999</v>
      </c>
      <c r="X117" s="200">
        <v>266.839</v>
      </c>
      <c r="Y117" s="200">
        <v>375.84699999999998</v>
      </c>
      <c r="Z117" s="200">
        <v>169.95400000000001</v>
      </c>
      <c r="AA117" s="200">
        <v>345.61</v>
      </c>
      <c r="AB117" s="200" t="s">
        <v>19</v>
      </c>
      <c r="AC117" s="200" t="s">
        <v>19</v>
      </c>
      <c r="AD117" s="200" t="s">
        <v>19</v>
      </c>
      <c r="AE117" s="200" t="s">
        <v>19</v>
      </c>
      <c r="AF117" s="200" t="s">
        <v>19</v>
      </c>
      <c r="AG117" s="200" t="s">
        <v>19</v>
      </c>
      <c r="AH117" s="200" t="s">
        <v>19</v>
      </c>
      <c r="AI117" s="200" t="s">
        <v>19</v>
      </c>
      <c r="AJ117" s="200" t="s">
        <v>19</v>
      </c>
      <c r="AK117" s="200" t="s">
        <v>19</v>
      </c>
      <c r="AL117" s="200" t="s">
        <v>19</v>
      </c>
      <c r="AM117" s="200">
        <v>10.161191543253199</v>
      </c>
      <c r="AN117" s="200">
        <v>33.262481750509103</v>
      </c>
      <c r="AO117" s="200" t="s">
        <v>19</v>
      </c>
      <c r="AP117" s="200" t="s">
        <v>19</v>
      </c>
      <c r="AQ117" s="200">
        <v>0.69499999999999995</v>
      </c>
      <c r="AR117" s="200">
        <v>0</v>
      </c>
      <c r="AS117" s="200">
        <v>-0.6</v>
      </c>
      <c r="AT117" s="200">
        <v>0</v>
      </c>
      <c r="AU117" s="200">
        <v>2.0801332094779998</v>
      </c>
      <c r="AV117" s="200" t="s">
        <v>19</v>
      </c>
      <c r="AW117" s="200">
        <v>1.1560444722831191</v>
      </c>
      <c r="AX117" s="200">
        <v>18.767399507485592</v>
      </c>
      <c r="AY117" s="200">
        <v>143.14279827662125</v>
      </c>
      <c r="AZ117" s="200">
        <v>1.359916283209949</v>
      </c>
      <c r="BA117" s="200">
        <v>10.973138627472681</v>
      </c>
      <c r="BB117" s="200">
        <v>9.9906035784139195</v>
      </c>
      <c r="BC117" s="200">
        <v>12.833679021421274</v>
      </c>
      <c r="BD117" s="200">
        <v>414.738</v>
      </c>
    </row>
    <row r="118" spans="1:56" x14ac:dyDescent="0.4">
      <c r="A118" s="199" t="s">
        <v>379</v>
      </c>
      <c r="B118" s="199" t="s">
        <v>373</v>
      </c>
      <c r="C118" s="199" t="s">
        <v>255</v>
      </c>
      <c r="D118" s="200">
        <v>6.3501327348360999</v>
      </c>
      <c r="E118" s="200">
        <v>1.72965743457799</v>
      </c>
      <c r="F118" s="200">
        <v>19.548204026393702</v>
      </c>
      <c r="G118" s="200">
        <v>1.27012049413627</v>
      </c>
      <c r="H118" s="200" t="s">
        <v>19</v>
      </c>
      <c r="I118" s="200">
        <v>0</v>
      </c>
      <c r="J118" s="200">
        <v>36.805671607603301</v>
      </c>
      <c r="K118" s="200">
        <v>13.701000000000001</v>
      </c>
      <c r="L118" s="200" t="s">
        <v>19</v>
      </c>
      <c r="M118" s="200" t="s">
        <v>19</v>
      </c>
      <c r="N118" s="200" t="s">
        <v>19</v>
      </c>
      <c r="O118" s="200">
        <v>0.115</v>
      </c>
      <c r="P118" s="200">
        <v>0.45300000000000001</v>
      </c>
      <c r="Q118" s="200">
        <v>0.184</v>
      </c>
      <c r="R118" s="200">
        <v>0.26100000000000001</v>
      </c>
      <c r="S118" s="200">
        <v>12.159000000000001</v>
      </c>
      <c r="T118" s="200">
        <v>19.399999999999999</v>
      </c>
      <c r="U118" s="200">
        <v>35.792671607603303</v>
      </c>
      <c r="V118" s="200">
        <v>19.338000000000001</v>
      </c>
      <c r="W118" s="200">
        <v>21.158999999999999</v>
      </c>
      <c r="X118" s="200">
        <v>251.60400000000001</v>
      </c>
      <c r="Y118" s="200">
        <v>395.113</v>
      </c>
      <c r="Z118" s="200">
        <v>161.38499999999999</v>
      </c>
      <c r="AA118" s="200">
        <v>357.83800000000002</v>
      </c>
      <c r="AB118" s="200" t="s">
        <v>19</v>
      </c>
      <c r="AC118" s="200" t="s">
        <v>19</v>
      </c>
      <c r="AD118" s="200" t="s">
        <v>19</v>
      </c>
      <c r="AE118" s="200" t="s">
        <v>19</v>
      </c>
      <c r="AF118" s="200" t="s">
        <v>19</v>
      </c>
      <c r="AG118" s="200" t="s">
        <v>19</v>
      </c>
      <c r="AH118" s="200" t="s">
        <v>19</v>
      </c>
      <c r="AI118" s="200" t="s">
        <v>19</v>
      </c>
      <c r="AJ118" s="200" t="s">
        <v>19</v>
      </c>
      <c r="AK118" s="200" t="s">
        <v>19</v>
      </c>
      <c r="AL118" s="200" t="s">
        <v>19</v>
      </c>
      <c r="AM118" s="200">
        <v>6.8945569176592398</v>
      </c>
      <c r="AN118" s="200">
        <v>35.792671607603303</v>
      </c>
      <c r="AO118" s="200" t="s">
        <v>19</v>
      </c>
      <c r="AP118" s="200" t="s">
        <v>19</v>
      </c>
      <c r="AQ118" s="200">
        <v>0.44500000000000001</v>
      </c>
      <c r="AR118" s="200">
        <v>0.56799999999999995</v>
      </c>
      <c r="AS118" s="200">
        <v>-0.56100000000000005</v>
      </c>
      <c r="AT118" s="200">
        <v>0</v>
      </c>
      <c r="AU118" s="200">
        <v>3.8069509941209998</v>
      </c>
      <c r="AV118" s="200" t="s">
        <v>19</v>
      </c>
      <c r="AW118" s="200">
        <v>1.1367310801447381</v>
      </c>
      <c r="AX118" s="200">
        <v>18.090815453320424</v>
      </c>
      <c r="AY118" s="200">
        <v>142.5819376286351</v>
      </c>
      <c r="AZ118" s="200">
        <v>1.365054558987395</v>
      </c>
      <c r="BA118" s="200">
        <v>9.6593591752609989</v>
      </c>
      <c r="BB118" s="200">
        <v>9.6593591752609989</v>
      </c>
      <c r="BC118" s="200">
        <v>11.335478045974126</v>
      </c>
      <c r="BD118" s="200">
        <v>418.7890879749998</v>
      </c>
    </row>
    <row r="119" spans="1:56" x14ac:dyDescent="0.4">
      <c r="A119" s="199" t="s">
        <v>380</v>
      </c>
      <c r="B119" s="199" t="s">
        <v>373</v>
      </c>
      <c r="C119" s="199" t="s">
        <v>257</v>
      </c>
      <c r="D119" s="200">
        <v>7.9862939523231899</v>
      </c>
      <c r="E119" s="200">
        <v>1.8959496865369301</v>
      </c>
      <c r="F119" s="200">
        <v>15.4292029488293</v>
      </c>
      <c r="G119" s="200">
        <v>1.29952279826072</v>
      </c>
      <c r="H119" s="200">
        <v>9.0114453108375403E-2</v>
      </c>
      <c r="I119" s="200">
        <v>0</v>
      </c>
      <c r="J119" s="200" t="s">
        <v>19</v>
      </c>
      <c r="K119" s="200">
        <v>19.452999999999999</v>
      </c>
      <c r="L119" s="200" t="s">
        <v>19</v>
      </c>
      <c r="M119" s="200" t="s">
        <v>19</v>
      </c>
      <c r="N119" s="200" t="s">
        <v>19</v>
      </c>
      <c r="O119" s="200" t="s">
        <v>19</v>
      </c>
      <c r="P119" s="200" t="s">
        <v>19</v>
      </c>
      <c r="Q119" s="200" t="s">
        <v>19</v>
      </c>
      <c r="R119" s="200" t="s">
        <v>19</v>
      </c>
      <c r="S119" s="200" t="s">
        <v>19</v>
      </c>
      <c r="T119" s="200" t="s">
        <v>19</v>
      </c>
      <c r="U119" s="200" t="s">
        <v>19</v>
      </c>
      <c r="V119" s="200">
        <v>18.902000000000001</v>
      </c>
      <c r="W119" s="200">
        <v>22.088999999999999</v>
      </c>
      <c r="X119" s="200">
        <v>244.345</v>
      </c>
      <c r="Y119" s="200">
        <v>410.5</v>
      </c>
      <c r="Z119" s="200">
        <v>155.643</v>
      </c>
      <c r="AA119" s="200">
        <v>370.54700000000003</v>
      </c>
      <c r="AB119" s="200" t="s">
        <v>19</v>
      </c>
      <c r="AC119" s="200">
        <v>35.2976783306312</v>
      </c>
      <c r="AD119" s="200">
        <v>0.115</v>
      </c>
      <c r="AE119" s="200">
        <v>0.16200000000000001</v>
      </c>
      <c r="AF119" s="200">
        <v>0.502</v>
      </c>
      <c r="AG119" s="200">
        <v>0.27</v>
      </c>
      <c r="AH119" s="200">
        <v>0.874</v>
      </c>
      <c r="AI119" s="200">
        <v>12.282999999999999</v>
      </c>
      <c r="AJ119" s="200">
        <v>0</v>
      </c>
      <c r="AK119" s="200">
        <v>0</v>
      </c>
      <c r="AL119" s="200">
        <v>0.104</v>
      </c>
      <c r="AM119" s="200">
        <v>7.4435944915727097</v>
      </c>
      <c r="AN119" s="200" t="s">
        <v>19</v>
      </c>
      <c r="AO119" s="200">
        <v>1.6E-2</v>
      </c>
      <c r="AP119" s="200">
        <v>8.7999999999999995E-2</v>
      </c>
      <c r="AQ119" s="200" t="s">
        <v>19</v>
      </c>
      <c r="AR119" s="200" t="s">
        <v>19</v>
      </c>
      <c r="AS119" s="200" t="s">
        <v>19</v>
      </c>
      <c r="AT119" s="200" t="s">
        <v>19</v>
      </c>
      <c r="AU119" s="200" t="s">
        <v>19</v>
      </c>
      <c r="AV119" s="200" t="s">
        <v>19</v>
      </c>
      <c r="AW119" s="200">
        <v>1.1277018254028868</v>
      </c>
      <c r="AX119" s="200">
        <v>17.919858057034034</v>
      </c>
      <c r="AY119" s="200">
        <v>141.61187523175255</v>
      </c>
      <c r="AZ119" s="200">
        <v>1.3945008499219493</v>
      </c>
      <c r="BA119" s="200">
        <v>9.6593591752609989</v>
      </c>
      <c r="BB119" s="200">
        <v>9.6593591752609989</v>
      </c>
      <c r="BC119" s="200">
        <v>11.335478045974126</v>
      </c>
      <c r="BD119" s="200">
        <v>408.80799999999999</v>
      </c>
    </row>
    <row r="120" spans="1:56" x14ac:dyDescent="0.4">
      <c r="A120" s="199" t="s">
        <v>381</v>
      </c>
      <c r="B120" s="199" t="s">
        <v>373</v>
      </c>
      <c r="C120" s="199" t="s">
        <v>259</v>
      </c>
      <c r="D120" s="200">
        <v>7.0786661798316803</v>
      </c>
      <c r="E120" s="200">
        <v>2.2481943694285298</v>
      </c>
      <c r="F120" s="200">
        <v>16.3182860163136</v>
      </c>
      <c r="G120" s="200">
        <v>1.25293212486314</v>
      </c>
      <c r="H120" s="200">
        <v>7.7262077855474606E-2</v>
      </c>
      <c r="I120" s="200">
        <v>0</v>
      </c>
      <c r="J120" s="200" t="s">
        <v>19</v>
      </c>
      <c r="K120" s="200">
        <v>10.084</v>
      </c>
      <c r="L120" s="200" t="s">
        <v>19</v>
      </c>
      <c r="M120" s="200" t="s">
        <v>19</v>
      </c>
      <c r="N120" s="200" t="s">
        <v>19</v>
      </c>
      <c r="O120" s="200" t="s">
        <v>19</v>
      </c>
      <c r="P120" s="200" t="s">
        <v>19</v>
      </c>
      <c r="Q120" s="200" t="s">
        <v>19</v>
      </c>
      <c r="R120" s="200" t="s">
        <v>19</v>
      </c>
      <c r="S120" s="200" t="s">
        <v>19</v>
      </c>
      <c r="T120" s="200" t="s">
        <v>19</v>
      </c>
      <c r="U120" s="200" t="s">
        <v>19</v>
      </c>
      <c r="V120" s="200">
        <v>18.439</v>
      </c>
      <c r="W120" s="200">
        <v>22.954999999999998</v>
      </c>
      <c r="X120" s="200">
        <v>236.571</v>
      </c>
      <c r="Y120" s="200">
        <v>424.75400000000002</v>
      </c>
      <c r="Z120" s="200">
        <v>149.72800000000001</v>
      </c>
      <c r="AA120" s="200">
        <v>382.49799999999999</v>
      </c>
      <c r="AB120" s="200" t="s">
        <v>19</v>
      </c>
      <c r="AC120" s="200">
        <v>33.596498066741702</v>
      </c>
      <c r="AD120" s="200">
        <v>0.114</v>
      </c>
      <c r="AE120" s="200">
        <v>0.154</v>
      </c>
      <c r="AF120" s="200">
        <v>0.52800000000000002</v>
      </c>
      <c r="AG120" s="200">
        <v>0.32100000000000001</v>
      </c>
      <c r="AH120" s="200">
        <v>0.70399999999999996</v>
      </c>
      <c r="AI120" s="200">
        <v>12.172000000000001</v>
      </c>
      <c r="AJ120" s="200">
        <v>0</v>
      </c>
      <c r="AK120" s="200">
        <v>0</v>
      </c>
      <c r="AL120" s="200">
        <v>0.376</v>
      </c>
      <c r="AM120" s="200">
        <v>5.1281572984493398</v>
      </c>
      <c r="AN120" s="200" t="s">
        <v>19</v>
      </c>
      <c r="AO120" s="200">
        <v>4.7E-2</v>
      </c>
      <c r="AP120" s="200">
        <v>0.32900000000000001</v>
      </c>
      <c r="AQ120" s="200" t="s">
        <v>19</v>
      </c>
      <c r="AR120" s="200" t="s">
        <v>19</v>
      </c>
      <c r="AS120" s="200" t="s">
        <v>19</v>
      </c>
      <c r="AT120" s="200" t="s">
        <v>19</v>
      </c>
      <c r="AU120" s="200" t="s">
        <v>19</v>
      </c>
      <c r="AV120" s="200" t="s">
        <v>19</v>
      </c>
      <c r="AW120" s="200">
        <v>1.0877412700751434</v>
      </c>
      <c r="AX120" s="200">
        <v>16.265414561079314</v>
      </c>
      <c r="AY120" s="200">
        <v>141.93247555543775</v>
      </c>
      <c r="AZ120" s="200">
        <v>1.3957349185594663</v>
      </c>
      <c r="BA120" s="200">
        <v>9.6593591752609989</v>
      </c>
      <c r="BB120" s="200">
        <v>9.6593591752609989</v>
      </c>
      <c r="BC120" s="200">
        <v>11.335478045974126</v>
      </c>
      <c r="BD120" s="200">
        <v>400.07299999999998</v>
      </c>
    </row>
    <row r="121" spans="1:56" x14ac:dyDescent="0.4">
      <c r="A121" s="199" t="s">
        <v>382</v>
      </c>
      <c r="B121" s="199" t="s">
        <v>373</v>
      </c>
      <c r="C121" s="199" t="s">
        <v>261</v>
      </c>
      <c r="D121" s="200">
        <v>8.6989999999999998</v>
      </c>
      <c r="E121" s="200">
        <v>2.669</v>
      </c>
      <c r="F121" s="200">
        <v>13.122</v>
      </c>
      <c r="G121" s="200">
        <v>1.42</v>
      </c>
      <c r="H121" s="200">
        <v>7.0000000000000007E-2</v>
      </c>
      <c r="I121" s="200">
        <v>0</v>
      </c>
      <c r="J121" s="200" t="s">
        <v>19</v>
      </c>
      <c r="K121" s="200">
        <v>14.723000000000001</v>
      </c>
      <c r="L121" s="200" t="s">
        <v>19</v>
      </c>
      <c r="M121" s="200" t="s">
        <v>19</v>
      </c>
      <c r="N121" s="200" t="s">
        <v>19</v>
      </c>
      <c r="O121" s="200" t="s">
        <v>19</v>
      </c>
      <c r="P121" s="200" t="s">
        <v>19</v>
      </c>
      <c r="Q121" s="200" t="s">
        <v>19</v>
      </c>
      <c r="R121" s="200" t="s">
        <v>19</v>
      </c>
      <c r="S121" s="200" t="s">
        <v>19</v>
      </c>
      <c r="T121" s="200" t="s">
        <v>19</v>
      </c>
      <c r="U121" s="200" t="s">
        <v>19</v>
      </c>
      <c r="V121" s="200">
        <v>17.994</v>
      </c>
      <c r="W121" s="200">
        <v>23.645</v>
      </c>
      <c r="X121" s="200">
        <v>226.048</v>
      </c>
      <c r="Y121" s="200">
        <v>440.286</v>
      </c>
      <c r="Z121" s="200">
        <v>143.815</v>
      </c>
      <c r="AA121" s="200">
        <v>393.77499999999998</v>
      </c>
      <c r="AB121" s="200" t="s">
        <v>19</v>
      </c>
      <c r="AC121" s="200">
        <v>30.814</v>
      </c>
      <c r="AD121" s="200">
        <v>0.105</v>
      </c>
      <c r="AE121" s="200">
        <v>0.11700000000000001</v>
      </c>
      <c r="AF121" s="200">
        <v>0.53500000000000003</v>
      </c>
      <c r="AG121" s="200">
        <v>0.247</v>
      </c>
      <c r="AH121" s="200">
        <v>0.70199999999999996</v>
      </c>
      <c r="AI121" s="200">
        <v>12.484999999999999</v>
      </c>
      <c r="AJ121" s="200">
        <v>0</v>
      </c>
      <c r="AK121" s="200">
        <v>0</v>
      </c>
      <c r="AL121" s="200">
        <v>0.36199999999999999</v>
      </c>
      <c r="AM121" s="200">
        <v>3.468</v>
      </c>
      <c r="AN121" s="200" t="s">
        <v>19</v>
      </c>
      <c r="AO121" s="200">
        <v>3.5999999999999997E-2</v>
      </c>
      <c r="AP121" s="200">
        <v>0.32600000000000001</v>
      </c>
      <c r="AQ121" s="200" t="s">
        <v>19</v>
      </c>
      <c r="AR121" s="200" t="s">
        <v>19</v>
      </c>
      <c r="AS121" s="200" t="s">
        <v>19</v>
      </c>
      <c r="AT121" s="200" t="s">
        <v>19</v>
      </c>
      <c r="AU121" s="200" t="s">
        <v>19</v>
      </c>
      <c r="AV121" s="200" t="s">
        <v>19</v>
      </c>
      <c r="AW121" s="200">
        <v>1</v>
      </c>
      <c r="AX121" s="200">
        <v>17.284077019810994</v>
      </c>
      <c r="AY121" s="200">
        <v>142.02039403261472</v>
      </c>
      <c r="AZ121" s="200">
        <v>1.40092642359153</v>
      </c>
      <c r="BA121" s="200">
        <v>9.6593591752609989</v>
      </c>
      <c r="BB121" s="200">
        <v>9.6593591752609989</v>
      </c>
      <c r="BC121" s="200">
        <v>11.335478045974126</v>
      </c>
      <c r="BD121" s="200">
        <v>411.30799999999999</v>
      </c>
    </row>
    <row r="122" spans="1:56" x14ac:dyDescent="0.4">
      <c r="A122" s="199" t="s">
        <v>383</v>
      </c>
      <c r="B122" s="199" t="s">
        <v>373</v>
      </c>
      <c r="C122" s="199" t="s">
        <v>263</v>
      </c>
      <c r="D122" s="200">
        <v>9.0749999999999993</v>
      </c>
      <c r="E122" s="200">
        <v>2.7519999999999998</v>
      </c>
      <c r="F122" s="200">
        <v>19.404</v>
      </c>
      <c r="G122" s="200">
        <v>1.609</v>
      </c>
      <c r="H122" s="200">
        <v>3.3000000000000002E-2</v>
      </c>
      <c r="I122" s="200">
        <v>0</v>
      </c>
      <c r="J122" s="200" t="s">
        <v>19</v>
      </c>
      <c r="K122" s="200">
        <v>12.912000000000001</v>
      </c>
      <c r="L122" s="200" t="s">
        <v>19</v>
      </c>
      <c r="M122" s="200" t="s">
        <v>19</v>
      </c>
      <c r="N122" s="200" t="s">
        <v>19</v>
      </c>
      <c r="O122" s="200" t="s">
        <v>19</v>
      </c>
      <c r="P122" s="200" t="s">
        <v>19</v>
      </c>
      <c r="Q122" s="200" t="s">
        <v>19</v>
      </c>
      <c r="R122" s="200" t="s">
        <v>19</v>
      </c>
      <c r="S122" s="200" t="s">
        <v>19</v>
      </c>
      <c r="T122" s="200" t="s">
        <v>19</v>
      </c>
      <c r="U122" s="200" t="s">
        <v>19</v>
      </c>
      <c r="V122" s="200">
        <v>17.564</v>
      </c>
      <c r="W122" s="200">
        <v>24.373999999999999</v>
      </c>
      <c r="X122" s="200">
        <v>213.751</v>
      </c>
      <c r="Y122" s="200">
        <v>457.43700000000001</v>
      </c>
      <c r="Z122" s="200">
        <v>137.40899999999999</v>
      </c>
      <c r="AA122" s="200">
        <v>405.09</v>
      </c>
      <c r="AB122" s="200" t="s">
        <v>19</v>
      </c>
      <c r="AC122" s="200">
        <v>36.836999999999996</v>
      </c>
      <c r="AD122" s="200">
        <v>0</v>
      </c>
      <c r="AE122" s="200">
        <v>7.2000000000000008E-2</v>
      </c>
      <c r="AF122" s="200">
        <v>0.53500000000000003</v>
      </c>
      <c r="AG122" s="200">
        <v>0.20899999999999999</v>
      </c>
      <c r="AH122" s="200">
        <v>0.68500000000000005</v>
      </c>
      <c r="AI122" s="200">
        <v>11.769</v>
      </c>
      <c r="AJ122" s="200">
        <v>0</v>
      </c>
      <c r="AK122" s="200">
        <v>0</v>
      </c>
      <c r="AL122" s="200">
        <v>0.315</v>
      </c>
      <c r="AM122" s="200">
        <v>2.8330000000000002</v>
      </c>
      <c r="AN122" s="200" t="s">
        <v>19</v>
      </c>
      <c r="AO122" s="200">
        <v>2.0000000000000004E-2</v>
      </c>
      <c r="AP122" s="200">
        <v>0.29499999999999998</v>
      </c>
      <c r="AQ122" s="200" t="s">
        <v>19</v>
      </c>
      <c r="AR122" s="200" t="s">
        <v>19</v>
      </c>
      <c r="AS122" s="200" t="s">
        <v>19</v>
      </c>
      <c r="AT122" s="200" t="s">
        <v>19</v>
      </c>
      <c r="AU122" s="200" t="s">
        <v>19</v>
      </c>
      <c r="AV122" s="200" t="s">
        <v>19</v>
      </c>
      <c r="AW122" s="200">
        <v>0.94744609856262829</v>
      </c>
      <c r="AX122" s="200">
        <v>17.168169737904222</v>
      </c>
      <c r="AY122" s="200">
        <v>141.82624990190115</v>
      </c>
      <c r="AZ122" s="200">
        <v>1.4382029394214939</v>
      </c>
      <c r="BA122" s="200">
        <v>9.6593591752609989</v>
      </c>
      <c r="BB122" s="200">
        <v>9.6593591752609989</v>
      </c>
      <c r="BC122" s="200">
        <v>11.335478045974126</v>
      </c>
      <c r="BD122" s="200">
        <v>436.71005388793355</v>
      </c>
    </row>
    <row r="123" spans="1:56" x14ac:dyDescent="0.4">
      <c r="A123" s="199" t="s">
        <v>384</v>
      </c>
      <c r="B123" s="199" t="s">
        <v>385</v>
      </c>
      <c r="C123" s="199" t="s">
        <v>243</v>
      </c>
      <c r="D123" s="200">
        <v>18.3</v>
      </c>
      <c r="E123" s="200">
        <v>3</v>
      </c>
      <c r="F123" s="200">
        <v>16.899999999999999</v>
      </c>
      <c r="G123" s="200">
        <v>2.1</v>
      </c>
      <c r="H123" s="200">
        <v>0</v>
      </c>
      <c r="I123" s="200">
        <v>0</v>
      </c>
      <c r="J123" s="200">
        <v>55.2</v>
      </c>
      <c r="K123" s="200">
        <v>15.5</v>
      </c>
      <c r="L123" s="200">
        <v>5.0999999999999996</v>
      </c>
      <c r="M123" s="200">
        <v>0</v>
      </c>
      <c r="N123" s="200">
        <v>4.8999999999999995</v>
      </c>
      <c r="O123" s="200" t="s">
        <v>19</v>
      </c>
      <c r="P123" s="200" t="s">
        <v>19</v>
      </c>
      <c r="Q123" s="200" t="s">
        <v>19</v>
      </c>
      <c r="R123" s="200" t="s">
        <v>19</v>
      </c>
      <c r="S123" s="200" t="s">
        <v>19</v>
      </c>
      <c r="T123" s="200" t="s">
        <v>19</v>
      </c>
      <c r="U123" s="200">
        <v>50.300000000000004</v>
      </c>
      <c r="V123" s="200" t="s">
        <v>19</v>
      </c>
      <c r="W123" s="200" t="s">
        <v>19</v>
      </c>
      <c r="X123" s="200" t="s">
        <v>19</v>
      </c>
      <c r="Y123" s="200" t="s">
        <v>19</v>
      </c>
      <c r="Z123" s="200" t="s">
        <v>19</v>
      </c>
      <c r="AA123" s="200" t="s">
        <v>19</v>
      </c>
      <c r="AB123" s="200">
        <v>0</v>
      </c>
      <c r="AC123" s="200" t="s">
        <v>19</v>
      </c>
      <c r="AD123" s="200" t="s">
        <v>19</v>
      </c>
      <c r="AE123" s="200" t="s">
        <v>19</v>
      </c>
      <c r="AF123" s="200" t="s">
        <v>19</v>
      </c>
      <c r="AG123" s="200" t="s">
        <v>19</v>
      </c>
      <c r="AH123" s="200" t="s">
        <v>19</v>
      </c>
      <c r="AI123" s="200" t="s">
        <v>19</v>
      </c>
      <c r="AJ123" s="200" t="s">
        <v>19</v>
      </c>
      <c r="AK123" s="200" t="s">
        <v>19</v>
      </c>
      <c r="AL123" s="200" t="s">
        <v>19</v>
      </c>
      <c r="AM123" s="200">
        <v>10</v>
      </c>
      <c r="AN123" s="200">
        <v>50.300000000000004</v>
      </c>
      <c r="AO123" s="200" t="s">
        <v>19</v>
      </c>
      <c r="AP123" s="200" t="s">
        <v>19</v>
      </c>
      <c r="AQ123" s="200" t="s">
        <v>19</v>
      </c>
      <c r="AR123" s="200">
        <v>0</v>
      </c>
      <c r="AS123" s="200">
        <v>4.8</v>
      </c>
      <c r="AT123" s="200">
        <v>-5</v>
      </c>
      <c r="AU123" s="200" t="s">
        <v>19</v>
      </c>
      <c r="AV123" s="200" t="s">
        <v>19</v>
      </c>
      <c r="AW123" s="200">
        <v>1.24788708586883</v>
      </c>
      <c r="AX123" s="200">
        <v>27.070135326792073</v>
      </c>
      <c r="AY123" s="200">
        <v>135.90776555647301</v>
      </c>
      <c r="AZ123" s="200">
        <v>2.3420420435934259</v>
      </c>
      <c r="BA123" s="200">
        <v>16.054488027424817</v>
      </c>
      <c r="BB123" s="200">
        <v>16.054488027424817</v>
      </c>
      <c r="BC123" s="200">
        <v>10.363306601728663</v>
      </c>
      <c r="BD123" s="200">
        <v>752.77144089732542</v>
      </c>
    </row>
    <row r="124" spans="1:56" x14ac:dyDescent="0.4">
      <c r="A124" s="199" t="s">
        <v>386</v>
      </c>
      <c r="B124" s="199" t="s">
        <v>385</v>
      </c>
      <c r="C124" s="199" t="s">
        <v>245</v>
      </c>
      <c r="D124" s="200">
        <v>17.5</v>
      </c>
      <c r="E124" s="200">
        <v>3.8</v>
      </c>
      <c r="F124" s="200">
        <v>18.100000000000001</v>
      </c>
      <c r="G124" s="200">
        <v>2.1</v>
      </c>
      <c r="H124" s="200">
        <v>0.1</v>
      </c>
      <c r="I124" s="200">
        <v>0</v>
      </c>
      <c r="J124" s="200">
        <v>56.900000000000006</v>
      </c>
      <c r="K124" s="200">
        <v>16.399999999999999</v>
      </c>
      <c r="L124" s="200">
        <v>5</v>
      </c>
      <c r="M124" s="200">
        <v>0</v>
      </c>
      <c r="N124" s="200">
        <v>5.0999999999999996</v>
      </c>
      <c r="O124" s="200" t="s">
        <v>19</v>
      </c>
      <c r="P124" s="200" t="s">
        <v>19</v>
      </c>
      <c r="Q124" s="200" t="s">
        <v>19</v>
      </c>
      <c r="R124" s="200" t="s">
        <v>19</v>
      </c>
      <c r="S124" s="200" t="s">
        <v>19</v>
      </c>
      <c r="T124" s="200" t="s">
        <v>19</v>
      </c>
      <c r="U124" s="200">
        <v>51.800000000000004</v>
      </c>
      <c r="V124" s="200" t="s">
        <v>19</v>
      </c>
      <c r="W124" s="200" t="s">
        <v>19</v>
      </c>
      <c r="X124" s="200" t="s">
        <v>19</v>
      </c>
      <c r="Y124" s="200" t="s">
        <v>19</v>
      </c>
      <c r="Z124" s="200" t="s">
        <v>19</v>
      </c>
      <c r="AA124" s="200" t="s">
        <v>19</v>
      </c>
      <c r="AB124" s="200">
        <v>0</v>
      </c>
      <c r="AC124" s="200" t="s">
        <v>19</v>
      </c>
      <c r="AD124" s="200" t="s">
        <v>19</v>
      </c>
      <c r="AE124" s="200" t="s">
        <v>19</v>
      </c>
      <c r="AF124" s="200" t="s">
        <v>19</v>
      </c>
      <c r="AG124" s="200" t="s">
        <v>19</v>
      </c>
      <c r="AH124" s="200" t="s">
        <v>19</v>
      </c>
      <c r="AI124" s="200" t="s">
        <v>19</v>
      </c>
      <c r="AJ124" s="200" t="s">
        <v>19</v>
      </c>
      <c r="AK124" s="200" t="s">
        <v>19</v>
      </c>
      <c r="AL124" s="200" t="s">
        <v>19</v>
      </c>
      <c r="AM124" s="200">
        <v>10.199999999999999</v>
      </c>
      <c r="AN124" s="200">
        <v>51.800000000000004</v>
      </c>
      <c r="AO124" s="200" t="s">
        <v>19</v>
      </c>
      <c r="AP124" s="200" t="s">
        <v>19</v>
      </c>
      <c r="AQ124" s="200" t="s">
        <v>19</v>
      </c>
      <c r="AR124" s="200">
        <v>0</v>
      </c>
      <c r="AS124" s="200">
        <v>5</v>
      </c>
      <c r="AT124" s="200">
        <v>-4.9000000000000004</v>
      </c>
      <c r="AU124" s="200" t="s">
        <v>19</v>
      </c>
      <c r="AV124" s="200" t="s">
        <v>19</v>
      </c>
      <c r="AW124" s="200">
        <v>1.2338096431854266</v>
      </c>
      <c r="AX124" s="200">
        <v>27.225434792667443</v>
      </c>
      <c r="AY124" s="200">
        <v>132.98291507698946</v>
      </c>
      <c r="AZ124" s="200">
        <v>2.2996017286230841</v>
      </c>
      <c r="BA124" s="200">
        <v>16.05714906638492</v>
      </c>
      <c r="BB124" s="200">
        <v>16.05714906638492</v>
      </c>
      <c r="BC124" s="200">
        <v>10.363306601728663</v>
      </c>
      <c r="BD124" s="200">
        <v>793.07266411229432</v>
      </c>
    </row>
    <row r="125" spans="1:56" x14ac:dyDescent="0.4">
      <c r="A125" s="199" t="s">
        <v>387</v>
      </c>
      <c r="B125" s="199" t="s">
        <v>385</v>
      </c>
      <c r="C125" s="199" t="s">
        <v>247</v>
      </c>
      <c r="D125" s="200">
        <v>16.964300000000001</v>
      </c>
      <c r="E125" s="200">
        <v>3.5539999999999998</v>
      </c>
      <c r="F125" s="200">
        <v>17.652000000000001</v>
      </c>
      <c r="G125" s="200">
        <v>2.3559999999999999</v>
      </c>
      <c r="H125" s="200" t="s">
        <v>19</v>
      </c>
      <c r="I125" s="200">
        <v>0</v>
      </c>
      <c r="J125" s="200">
        <v>56.061300000000003</v>
      </c>
      <c r="K125" s="200">
        <v>16.306999999999999</v>
      </c>
      <c r="L125" s="200">
        <v>4.7770000000000001</v>
      </c>
      <c r="M125" s="200" t="s">
        <v>19</v>
      </c>
      <c r="N125" s="200" t="s">
        <v>19</v>
      </c>
      <c r="O125" s="200" t="s">
        <v>19</v>
      </c>
      <c r="P125" s="200" t="s">
        <v>19</v>
      </c>
      <c r="Q125" s="200" t="s">
        <v>19</v>
      </c>
      <c r="R125" s="200" t="s">
        <v>19</v>
      </c>
      <c r="S125" s="200">
        <v>66.561999999999998</v>
      </c>
      <c r="T125" s="200">
        <v>41.069000000000003</v>
      </c>
      <c r="U125" s="200">
        <v>51.284300000000002</v>
      </c>
      <c r="V125" s="200">
        <v>59.317999999999998</v>
      </c>
      <c r="W125" s="200">
        <v>45.643000000000001</v>
      </c>
      <c r="X125" s="200">
        <v>68.513999999999996</v>
      </c>
      <c r="Y125" s="200">
        <v>47.182000000000002</v>
      </c>
      <c r="Z125" s="200">
        <v>960.75199999999995</v>
      </c>
      <c r="AA125" s="200">
        <v>952.06600000000003</v>
      </c>
      <c r="AB125" s="200" t="s">
        <v>19</v>
      </c>
      <c r="AC125" s="200" t="s">
        <v>19</v>
      </c>
      <c r="AD125" s="200" t="s">
        <v>19</v>
      </c>
      <c r="AE125" s="200" t="s">
        <v>19</v>
      </c>
      <c r="AF125" s="200" t="s">
        <v>19</v>
      </c>
      <c r="AG125" s="200" t="s">
        <v>19</v>
      </c>
      <c r="AH125" s="200" t="s">
        <v>19</v>
      </c>
      <c r="AI125" s="200" t="s">
        <v>19</v>
      </c>
      <c r="AJ125" s="200" t="s">
        <v>19</v>
      </c>
      <c r="AK125" s="200" t="s">
        <v>19</v>
      </c>
      <c r="AL125" s="200" t="s">
        <v>19</v>
      </c>
      <c r="AM125" s="200">
        <v>10.757999999999999</v>
      </c>
      <c r="AN125" s="200">
        <v>51.284300000000002</v>
      </c>
      <c r="AO125" s="200" t="s">
        <v>19</v>
      </c>
      <c r="AP125" s="200" t="s">
        <v>19</v>
      </c>
      <c r="AQ125" s="200" t="s">
        <v>19</v>
      </c>
      <c r="AR125" s="200" t="s">
        <v>19</v>
      </c>
      <c r="AS125" s="200">
        <v>-0.37812806719999997</v>
      </c>
      <c r="AT125" s="200">
        <v>0</v>
      </c>
      <c r="AU125" s="200" t="s">
        <v>19</v>
      </c>
      <c r="AV125" s="200" t="s">
        <v>19</v>
      </c>
      <c r="AW125" s="200">
        <v>1.2283693843594008</v>
      </c>
      <c r="AX125" s="200">
        <v>27.035166050889032</v>
      </c>
      <c r="AY125" s="200">
        <v>133.25915357926459</v>
      </c>
      <c r="AZ125" s="200">
        <v>2.2378733338033459</v>
      </c>
      <c r="BA125" s="200">
        <v>16.05738846566306</v>
      </c>
      <c r="BB125" s="200">
        <v>16.05738846566306</v>
      </c>
      <c r="BC125" s="200">
        <v>10.363306601728663</v>
      </c>
      <c r="BD125" s="200">
        <v>734.97699999999998</v>
      </c>
    </row>
    <row r="126" spans="1:56" x14ac:dyDescent="0.4">
      <c r="A126" s="199" t="s">
        <v>388</v>
      </c>
      <c r="B126" s="199" t="s">
        <v>385</v>
      </c>
      <c r="C126" s="199" t="s">
        <v>249</v>
      </c>
      <c r="D126" s="200">
        <v>16.430999999999997</v>
      </c>
      <c r="E126" s="200">
        <v>3.976</v>
      </c>
      <c r="F126" s="200">
        <v>18.263000000000002</v>
      </c>
      <c r="G126" s="200">
        <v>1.8240000000000001</v>
      </c>
      <c r="H126" s="200" t="s">
        <v>19</v>
      </c>
      <c r="I126" s="200">
        <v>0</v>
      </c>
      <c r="J126" s="200">
        <v>53.713000000000008</v>
      </c>
      <c r="K126" s="200">
        <v>15.423</v>
      </c>
      <c r="L126" s="200" t="s">
        <v>19</v>
      </c>
      <c r="M126" s="200" t="s">
        <v>19</v>
      </c>
      <c r="N126" s="200" t="s">
        <v>19</v>
      </c>
      <c r="O126" s="200" t="s">
        <v>19</v>
      </c>
      <c r="P126" s="200" t="s">
        <v>19</v>
      </c>
      <c r="Q126" s="200" t="s">
        <v>19</v>
      </c>
      <c r="R126" s="200" t="s">
        <v>19</v>
      </c>
      <c r="S126" s="200">
        <v>63.180999999999997</v>
      </c>
      <c r="T126" s="200">
        <v>42.39</v>
      </c>
      <c r="U126" s="200">
        <v>50.790000000000006</v>
      </c>
      <c r="V126" s="200">
        <v>58.396186301369902</v>
      </c>
      <c r="W126" s="200">
        <v>49.068134246575298</v>
      </c>
      <c r="X126" s="200">
        <v>64.362205479452101</v>
      </c>
      <c r="Y126" s="200">
        <v>49.554830136986297</v>
      </c>
      <c r="Z126" s="200">
        <v>936.486815068493</v>
      </c>
      <c r="AA126" s="200">
        <v>995.19599315068501</v>
      </c>
      <c r="AB126" s="200" t="s">
        <v>19</v>
      </c>
      <c r="AC126" s="200" t="s">
        <v>19</v>
      </c>
      <c r="AD126" s="200" t="s">
        <v>19</v>
      </c>
      <c r="AE126" s="200" t="s">
        <v>19</v>
      </c>
      <c r="AF126" s="200" t="s">
        <v>19</v>
      </c>
      <c r="AG126" s="200" t="s">
        <v>19</v>
      </c>
      <c r="AH126" s="200" t="s">
        <v>19</v>
      </c>
      <c r="AI126" s="200" t="s">
        <v>19</v>
      </c>
      <c r="AJ126" s="200" t="s">
        <v>19</v>
      </c>
      <c r="AK126" s="200" t="s">
        <v>19</v>
      </c>
      <c r="AL126" s="200" t="s">
        <v>19</v>
      </c>
      <c r="AM126" s="200">
        <v>10.295999999999999</v>
      </c>
      <c r="AN126" s="200">
        <v>50.790000000000006</v>
      </c>
      <c r="AO126" s="200" t="s">
        <v>19</v>
      </c>
      <c r="AP126" s="200" t="s">
        <v>19</v>
      </c>
      <c r="AQ126" s="200">
        <v>2.923</v>
      </c>
      <c r="AR126" s="200">
        <v>0</v>
      </c>
      <c r="AS126" s="200">
        <v>-3.403</v>
      </c>
      <c r="AT126" s="200">
        <v>2.8780000000000001</v>
      </c>
      <c r="AU126" s="200" t="s">
        <v>19</v>
      </c>
      <c r="AV126" s="200" t="s">
        <v>19</v>
      </c>
      <c r="AW126" s="200">
        <v>1.2117357406647515</v>
      </c>
      <c r="AX126" s="200">
        <v>26.448361520094924</v>
      </c>
      <c r="AY126" s="200">
        <v>134.31004105035942</v>
      </c>
      <c r="AZ126" s="200">
        <v>2.0480578492053354</v>
      </c>
      <c r="BA126" s="200">
        <v>16.058658878283545</v>
      </c>
      <c r="BB126" s="200">
        <v>15.649839681347439</v>
      </c>
      <c r="BC126" s="200">
        <v>10.363306601728663</v>
      </c>
      <c r="BD126" s="200">
        <v>751.62900000000002</v>
      </c>
    </row>
    <row r="127" spans="1:56" x14ac:dyDescent="0.4">
      <c r="A127" s="199" t="s">
        <v>389</v>
      </c>
      <c r="B127" s="199" t="s">
        <v>385</v>
      </c>
      <c r="C127" s="199" t="s">
        <v>251</v>
      </c>
      <c r="D127" s="200">
        <v>19.437000000000001</v>
      </c>
      <c r="E127" s="200">
        <v>4.3849999999999998</v>
      </c>
      <c r="F127" s="200">
        <v>19.57</v>
      </c>
      <c r="G127" s="200">
        <v>2.1349999999999998</v>
      </c>
      <c r="H127" s="200" t="s">
        <v>19</v>
      </c>
      <c r="I127" s="200">
        <v>0</v>
      </c>
      <c r="J127" s="200">
        <v>57.851999999999997</v>
      </c>
      <c r="K127" s="200">
        <v>16.57</v>
      </c>
      <c r="L127" s="200" t="s">
        <v>19</v>
      </c>
      <c r="M127" s="200" t="s">
        <v>19</v>
      </c>
      <c r="N127" s="200" t="s">
        <v>19</v>
      </c>
      <c r="O127" s="200">
        <v>0</v>
      </c>
      <c r="P127" s="200">
        <v>0</v>
      </c>
      <c r="Q127" s="200">
        <v>1.478</v>
      </c>
      <c r="R127" s="200">
        <v>1.3240000000000001</v>
      </c>
      <c r="S127" s="200">
        <v>61.334000000000003</v>
      </c>
      <c r="T127" s="200">
        <v>45.41</v>
      </c>
      <c r="U127" s="200">
        <v>55.05</v>
      </c>
      <c r="V127" s="200">
        <v>56.875</v>
      </c>
      <c r="W127" s="200">
        <v>50.618000000000002</v>
      </c>
      <c r="X127" s="200">
        <v>61.195</v>
      </c>
      <c r="Y127" s="200">
        <v>49.462000000000003</v>
      </c>
      <c r="Z127" s="200">
        <v>911.17700000000002</v>
      </c>
      <c r="AA127" s="200">
        <v>1035.4290000000001</v>
      </c>
      <c r="AB127" s="200" t="s">
        <v>19</v>
      </c>
      <c r="AC127" s="200" t="s">
        <v>19</v>
      </c>
      <c r="AD127" s="200" t="s">
        <v>19</v>
      </c>
      <c r="AE127" s="200" t="s">
        <v>19</v>
      </c>
      <c r="AF127" s="200" t="s">
        <v>19</v>
      </c>
      <c r="AG127" s="200" t="s">
        <v>19</v>
      </c>
      <c r="AH127" s="200" t="s">
        <v>19</v>
      </c>
      <c r="AI127" s="200" t="s">
        <v>19</v>
      </c>
      <c r="AJ127" s="200" t="s">
        <v>19</v>
      </c>
      <c r="AK127" s="200" t="s">
        <v>19</v>
      </c>
      <c r="AL127" s="200" t="s">
        <v>19</v>
      </c>
      <c r="AM127" s="200">
        <v>9.5229999999999997</v>
      </c>
      <c r="AN127" s="200">
        <v>55.05</v>
      </c>
      <c r="AO127" s="200" t="s">
        <v>19</v>
      </c>
      <c r="AP127" s="200" t="s">
        <v>19</v>
      </c>
      <c r="AQ127" s="200">
        <v>2.802</v>
      </c>
      <c r="AR127" s="200">
        <v>0</v>
      </c>
      <c r="AS127" s="200">
        <v>-3.1930000000000001</v>
      </c>
      <c r="AT127" s="200">
        <v>2.0049999999999999</v>
      </c>
      <c r="AU127" s="200">
        <v>0.96299999999999997</v>
      </c>
      <c r="AV127" s="200" t="s">
        <v>19</v>
      </c>
      <c r="AW127" s="200">
        <v>1.1806332960179113</v>
      </c>
      <c r="AX127" s="200">
        <v>26.219689110951251</v>
      </c>
      <c r="AY127" s="200">
        <v>134.64745040717537</v>
      </c>
      <c r="AZ127" s="200">
        <v>2.0433911035592698</v>
      </c>
      <c r="BA127" s="200">
        <v>16.056556405608163</v>
      </c>
      <c r="BB127" s="200">
        <v>15.238969341838491</v>
      </c>
      <c r="BC127" s="200">
        <v>10.530345434566705</v>
      </c>
      <c r="BD127" s="200">
        <v>768.08075970735649</v>
      </c>
    </row>
    <row r="128" spans="1:56" x14ac:dyDescent="0.4">
      <c r="A128" s="199" t="s">
        <v>390</v>
      </c>
      <c r="B128" s="199" t="s">
        <v>385</v>
      </c>
      <c r="C128" s="199" t="s">
        <v>253</v>
      </c>
      <c r="D128" s="200">
        <v>21.832000000000001</v>
      </c>
      <c r="E128" s="200">
        <v>4.6900000000000004</v>
      </c>
      <c r="F128" s="200">
        <v>21.489000000000001</v>
      </c>
      <c r="G128" s="200">
        <v>2.0950000000000002</v>
      </c>
      <c r="H128" s="200" t="s">
        <v>19</v>
      </c>
      <c r="I128" s="200">
        <v>0</v>
      </c>
      <c r="J128" s="200">
        <v>60.991</v>
      </c>
      <c r="K128" s="200">
        <v>16.006</v>
      </c>
      <c r="L128" s="200" t="s">
        <v>19</v>
      </c>
      <c r="M128" s="200" t="s">
        <v>19</v>
      </c>
      <c r="N128" s="200" t="s">
        <v>19</v>
      </c>
      <c r="O128" s="200">
        <v>0</v>
      </c>
      <c r="P128" s="200">
        <v>0</v>
      </c>
      <c r="Q128" s="200">
        <v>0.83299999999999996</v>
      </c>
      <c r="R128" s="200">
        <v>1.1879999999999999</v>
      </c>
      <c r="S128" s="200">
        <v>61.601999999999997</v>
      </c>
      <c r="T128" s="200">
        <v>50.682000000000002</v>
      </c>
      <c r="U128" s="200">
        <v>58.97</v>
      </c>
      <c r="V128" s="200">
        <v>56.124000000000002</v>
      </c>
      <c r="W128" s="200">
        <v>53.512</v>
      </c>
      <c r="X128" s="200">
        <v>59.975999999999999</v>
      </c>
      <c r="Y128" s="200">
        <v>53.079000000000001</v>
      </c>
      <c r="Z128" s="200">
        <v>882.78399999999999</v>
      </c>
      <c r="AA128" s="200">
        <v>1072.3630000000001</v>
      </c>
      <c r="AB128" s="200" t="s">
        <v>19</v>
      </c>
      <c r="AC128" s="200" t="s">
        <v>19</v>
      </c>
      <c r="AD128" s="200" t="s">
        <v>19</v>
      </c>
      <c r="AE128" s="200" t="s">
        <v>19</v>
      </c>
      <c r="AF128" s="200" t="s">
        <v>19</v>
      </c>
      <c r="AG128" s="200" t="s">
        <v>19</v>
      </c>
      <c r="AH128" s="200" t="s">
        <v>19</v>
      </c>
      <c r="AI128" s="200" t="s">
        <v>19</v>
      </c>
      <c r="AJ128" s="200" t="s">
        <v>19</v>
      </c>
      <c r="AK128" s="200" t="s">
        <v>19</v>
      </c>
      <c r="AL128" s="200" t="s">
        <v>19</v>
      </c>
      <c r="AM128" s="200">
        <v>8.8640000000000008</v>
      </c>
      <c r="AN128" s="200">
        <v>58.97</v>
      </c>
      <c r="AO128" s="200" t="s">
        <v>19</v>
      </c>
      <c r="AP128" s="200" t="s">
        <v>19</v>
      </c>
      <c r="AQ128" s="200">
        <v>2.0209999999999999</v>
      </c>
      <c r="AR128" s="200">
        <v>0</v>
      </c>
      <c r="AS128" s="200">
        <v>-2.8559999999999999</v>
      </c>
      <c r="AT128" s="200">
        <v>2.0979999999999999</v>
      </c>
      <c r="AU128" s="200">
        <v>2.6560000000000001</v>
      </c>
      <c r="AV128" s="200" t="s">
        <v>19</v>
      </c>
      <c r="AW128" s="200">
        <v>1.1560444722831191</v>
      </c>
      <c r="AX128" s="200">
        <v>25.423981876957647</v>
      </c>
      <c r="AY128" s="200">
        <v>134.37190433606497</v>
      </c>
      <c r="AZ128" s="200">
        <v>2.0231743595119105</v>
      </c>
      <c r="BA128" s="200">
        <v>16.056556405608163</v>
      </c>
      <c r="BB128" s="200">
        <v>14.830175809953653</v>
      </c>
      <c r="BC128" s="200">
        <v>10.986069114680623</v>
      </c>
      <c r="BD128" s="200">
        <v>799.46504790425161</v>
      </c>
    </row>
    <row r="129" spans="1:56" x14ac:dyDescent="0.4">
      <c r="A129" s="199" t="s">
        <v>391</v>
      </c>
      <c r="B129" s="199" t="s">
        <v>385</v>
      </c>
      <c r="C129" s="199" t="s">
        <v>255</v>
      </c>
      <c r="D129" s="200">
        <v>27.207000000000001</v>
      </c>
      <c r="E129" s="200">
        <v>4.0289999999999999</v>
      </c>
      <c r="F129" s="200">
        <v>24.08</v>
      </c>
      <c r="G129" s="200">
        <v>1.524</v>
      </c>
      <c r="H129" s="200" t="s">
        <v>19</v>
      </c>
      <c r="I129" s="200">
        <v>0</v>
      </c>
      <c r="J129" s="200">
        <v>67.838999999999999</v>
      </c>
      <c r="K129" s="200">
        <v>17.707999999999998</v>
      </c>
      <c r="L129" s="200" t="s">
        <v>19</v>
      </c>
      <c r="M129" s="200" t="s">
        <v>19</v>
      </c>
      <c r="N129" s="200" t="s">
        <v>19</v>
      </c>
      <c r="O129" s="200">
        <v>0</v>
      </c>
      <c r="P129" s="200">
        <v>0</v>
      </c>
      <c r="Q129" s="200">
        <v>0.70599999999999996</v>
      </c>
      <c r="R129" s="200">
        <v>1.518</v>
      </c>
      <c r="S129" s="200">
        <v>63.552999999999997</v>
      </c>
      <c r="T129" s="200">
        <v>54.232999999999997</v>
      </c>
      <c r="U129" s="200">
        <v>65.614999999999995</v>
      </c>
      <c r="V129" s="200">
        <v>54.497</v>
      </c>
      <c r="W129" s="200">
        <v>55.758000000000003</v>
      </c>
      <c r="X129" s="200">
        <v>56.83</v>
      </c>
      <c r="Y129" s="200">
        <v>58.616</v>
      </c>
      <c r="Z129" s="200">
        <v>850.03599999999994</v>
      </c>
      <c r="AA129" s="200">
        <v>1114.0360000000001</v>
      </c>
      <c r="AB129" s="200" t="s">
        <v>19</v>
      </c>
      <c r="AC129" s="200" t="s">
        <v>19</v>
      </c>
      <c r="AD129" s="200" t="s">
        <v>19</v>
      </c>
      <c r="AE129" s="200" t="s">
        <v>19</v>
      </c>
      <c r="AF129" s="200" t="s">
        <v>19</v>
      </c>
      <c r="AG129" s="200" t="s">
        <v>19</v>
      </c>
      <c r="AH129" s="200" t="s">
        <v>19</v>
      </c>
      <c r="AI129" s="200" t="s">
        <v>19</v>
      </c>
      <c r="AJ129" s="200" t="s">
        <v>19</v>
      </c>
      <c r="AK129" s="200" t="s">
        <v>19</v>
      </c>
      <c r="AL129" s="200" t="s">
        <v>19</v>
      </c>
      <c r="AM129" s="200">
        <v>8.7750000000000004</v>
      </c>
      <c r="AN129" s="200">
        <v>65.614999999999995</v>
      </c>
      <c r="AO129" s="200" t="s">
        <v>19</v>
      </c>
      <c r="AP129" s="200" t="s">
        <v>19</v>
      </c>
      <c r="AQ129" s="200">
        <v>2.2240000000000002</v>
      </c>
      <c r="AR129" s="200">
        <v>0</v>
      </c>
      <c r="AS129" s="200">
        <v>-2.0659999999999998</v>
      </c>
      <c r="AT129" s="200">
        <v>0</v>
      </c>
      <c r="AU129" s="200">
        <v>4.024</v>
      </c>
      <c r="AV129" s="200" t="s">
        <v>19</v>
      </c>
      <c r="AW129" s="200">
        <v>1.1367310801447381</v>
      </c>
      <c r="AX129" s="200">
        <v>24.707847580248611</v>
      </c>
      <c r="AY129" s="200">
        <v>133.98363834127082</v>
      </c>
      <c r="AZ129" s="200">
        <v>2.0384643509396092</v>
      </c>
      <c r="BA129" s="200">
        <v>14.417182835409056</v>
      </c>
      <c r="BB129" s="200">
        <v>14.417182835409056</v>
      </c>
      <c r="BC129" s="200">
        <v>9.9020103005692626</v>
      </c>
      <c r="BD129" s="200">
        <v>814.90200000000004</v>
      </c>
    </row>
    <row r="130" spans="1:56" x14ac:dyDescent="0.4">
      <c r="A130" s="199" t="s">
        <v>392</v>
      </c>
      <c r="B130" s="199" t="s">
        <v>385</v>
      </c>
      <c r="C130" s="199" t="s">
        <v>257</v>
      </c>
      <c r="D130" s="200">
        <v>29.972000000000001</v>
      </c>
      <c r="E130" s="200">
        <v>3.7829999999999999</v>
      </c>
      <c r="F130" s="200">
        <v>26.033999999999999</v>
      </c>
      <c r="G130" s="200">
        <v>1.548</v>
      </c>
      <c r="H130" s="200">
        <v>7.4999999999999997E-2</v>
      </c>
      <c r="I130" s="200">
        <v>0</v>
      </c>
      <c r="J130" s="200" t="s">
        <v>19</v>
      </c>
      <c r="K130" s="200">
        <v>19.922000000000001</v>
      </c>
      <c r="L130" s="200" t="s">
        <v>19</v>
      </c>
      <c r="M130" s="200" t="s">
        <v>19</v>
      </c>
      <c r="N130" s="200" t="s">
        <v>19</v>
      </c>
      <c r="O130" s="200" t="s">
        <v>19</v>
      </c>
      <c r="P130" s="200" t="s">
        <v>19</v>
      </c>
      <c r="Q130" s="200" t="s">
        <v>19</v>
      </c>
      <c r="R130" s="200" t="s">
        <v>19</v>
      </c>
      <c r="S130" s="200" t="s">
        <v>19</v>
      </c>
      <c r="T130" s="200" t="s">
        <v>19</v>
      </c>
      <c r="U130" s="200" t="s">
        <v>19</v>
      </c>
      <c r="V130" s="200">
        <v>53.701000000000001</v>
      </c>
      <c r="W130" s="200">
        <v>57.18</v>
      </c>
      <c r="X130" s="200">
        <v>56.91</v>
      </c>
      <c r="Y130" s="200">
        <v>58.927</v>
      </c>
      <c r="Z130" s="200">
        <v>836.60900000000004</v>
      </c>
      <c r="AA130" s="200">
        <v>1150.798</v>
      </c>
      <c r="AB130" s="200" t="s">
        <v>19</v>
      </c>
      <c r="AC130" s="200">
        <v>76.867000000000004</v>
      </c>
      <c r="AD130" s="200">
        <v>0</v>
      </c>
      <c r="AE130" s="200">
        <v>0.60799999999999998</v>
      </c>
      <c r="AF130" s="200">
        <v>1.3109999999999999</v>
      </c>
      <c r="AG130" s="200">
        <v>3.7029999999999998</v>
      </c>
      <c r="AH130" s="200">
        <v>5.2610000000000001</v>
      </c>
      <c r="AI130" s="200">
        <v>6.1029999999999998</v>
      </c>
      <c r="AJ130" s="200">
        <v>0</v>
      </c>
      <c r="AK130" s="200">
        <v>0</v>
      </c>
      <c r="AL130" s="200">
        <v>2.0089999999999999</v>
      </c>
      <c r="AM130" s="200">
        <v>7.8239999999999998</v>
      </c>
      <c r="AN130" s="200" t="s">
        <v>19</v>
      </c>
      <c r="AO130" s="200">
        <v>6.8000000000000005E-2</v>
      </c>
      <c r="AP130" s="200">
        <v>1.9410000000000001</v>
      </c>
      <c r="AQ130" s="200" t="s">
        <v>19</v>
      </c>
      <c r="AR130" s="200" t="s">
        <v>19</v>
      </c>
      <c r="AS130" s="200" t="s">
        <v>19</v>
      </c>
      <c r="AT130" s="200" t="s">
        <v>19</v>
      </c>
      <c r="AU130" s="200" t="s">
        <v>19</v>
      </c>
      <c r="AV130" s="200" t="s">
        <v>19</v>
      </c>
      <c r="AW130" s="200">
        <v>1.1277018254028868</v>
      </c>
      <c r="AX130" s="200">
        <v>24.38778558560988</v>
      </c>
      <c r="AY130" s="200">
        <v>133.45468608601033</v>
      </c>
      <c r="AZ130" s="200">
        <v>2.0604381957689784</v>
      </c>
      <c r="BA130" s="200">
        <v>14.417182835409056</v>
      </c>
      <c r="BB130" s="200">
        <v>14.417182835409056</v>
      </c>
      <c r="BC130" s="200">
        <v>9.9020103005692626</v>
      </c>
      <c r="BD130" s="200">
        <v>889.88199999999995</v>
      </c>
    </row>
    <row r="131" spans="1:56" x14ac:dyDescent="0.4">
      <c r="A131" s="199" t="s">
        <v>393</v>
      </c>
      <c r="B131" s="199" t="s">
        <v>385</v>
      </c>
      <c r="C131" s="199" t="s">
        <v>259</v>
      </c>
      <c r="D131" s="200">
        <v>31.271000000000001</v>
      </c>
      <c r="E131" s="200">
        <v>3.927</v>
      </c>
      <c r="F131" s="200">
        <v>34.887</v>
      </c>
      <c r="G131" s="200">
        <v>1.222</v>
      </c>
      <c r="H131" s="200">
        <v>8.8999999999999996E-2</v>
      </c>
      <c r="I131" s="200">
        <v>0</v>
      </c>
      <c r="J131" s="200" t="s">
        <v>19</v>
      </c>
      <c r="K131" s="200">
        <v>22.649000000000001</v>
      </c>
      <c r="L131" s="200" t="s">
        <v>19</v>
      </c>
      <c r="M131" s="200" t="s">
        <v>19</v>
      </c>
      <c r="N131" s="200" t="s">
        <v>19</v>
      </c>
      <c r="O131" s="200" t="s">
        <v>19</v>
      </c>
      <c r="P131" s="200" t="s">
        <v>19</v>
      </c>
      <c r="Q131" s="200" t="s">
        <v>19</v>
      </c>
      <c r="R131" s="200" t="s">
        <v>19</v>
      </c>
      <c r="S131" s="200" t="s">
        <v>19</v>
      </c>
      <c r="T131" s="200" t="s">
        <v>19</v>
      </c>
      <c r="U131" s="200" t="s">
        <v>19</v>
      </c>
      <c r="V131" s="200">
        <v>53.491</v>
      </c>
      <c r="W131" s="200">
        <v>59.209000000000003</v>
      </c>
      <c r="X131" s="200">
        <v>57.411999999999999</v>
      </c>
      <c r="Y131" s="200">
        <v>63.508000000000003</v>
      </c>
      <c r="Z131" s="200">
        <v>832.55799999999999</v>
      </c>
      <c r="AA131" s="200">
        <v>1186.7739999999999</v>
      </c>
      <c r="AB131" s="200" t="s">
        <v>19</v>
      </c>
      <c r="AC131" s="200">
        <v>88.265000000000001</v>
      </c>
      <c r="AD131" s="200">
        <v>0</v>
      </c>
      <c r="AE131" s="200">
        <v>0.52</v>
      </c>
      <c r="AF131" s="200">
        <v>1.6919999999999999</v>
      </c>
      <c r="AG131" s="200">
        <v>4.1589999999999998</v>
      </c>
      <c r="AH131" s="200">
        <v>4.258</v>
      </c>
      <c r="AI131" s="200">
        <v>4.5069999999999997</v>
      </c>
      <c r="AJ131" s="200">
        <v>0</v>
      </c>
      <c r="AK131" s="200">
        <v>0</v>
      </c>
      <c r="AL131" s="200">
        <v>2.8809999999999998</v>
      </c>
      <c r="AM131" s="200">
        <v>7.617</v>
      </c>
      <c r="AN131" s="200" t="s">
        <v>19</v>
      </c>
      <c r="AO131" s="200">
        <v>8.1000000000000003E-2</v>
      </c>
      <c r="AP131" s="200">
        <v>2.8</v>
      </c>
      <c r="AQ131" s="200" t="s">
        <v>19</v>
      </c>
      <c r="AR131" s="200" t="s">
        <v>19</v>
      </c>
      <c r="AS131" s="200" t="s">
        <v>19</v>
      </c>
      <c r="AT131" s="200" t="s">
        <v>19</v>
      </c>
      <c r="AU131" s="200" t="s">
        <v>19</v>
      </c>
      <c r="AV131" s="200" t="s">
        <v>19</v>
      </c>
      <c r="AW131" s="200">
        <v>1.0877412700751434</v>
      </c>
      <c r="AX131" s="200">
        <v>22.361643444146331</v>
      </c>
      <c r="AY131" s="200">
        <v>133.96164598150565</v>
      </c>
      <c r="AZ131" s="200">
        <v>2.0502995287062862</v>
      </c>
      <c r="BA131" s="200">
        <v>14.417182835409056</v>
      </c>
      <c r="BB131" s="200">
        <v>14.417182835409056</v>
      </c>
      <c r="BC131" s="200">
        <v>9.9020103005692626</v>
      </c>
      <c r="BD131" s="200">
        <v>899.48199999999997</v>
      </c>
    </row>
    <row r="132" spans="1:56" x14ac:dyDescent="0.4">
      <c r="A132" s="199" t="s">
        <v>394</v>
      </c>
      <c r="B132" s="199" t="s">
        <v>385</v>
      </c>
      <c r="C132" s="199" t="s">
        <v>261</v>
      </c>
      <c r="D132" s="200">
        <v>31.003</v>
      </c>
      <c r="E132" s="200">
        <v>3.8050000000000002</v>
      </c>
      <c r="F132" s="200">
        <v>21.721</v>
      </c>
      <c r="G132" s="200">
        <v>1.474</v>
      </c>
      <c r="H132" s="200">
        <v>0</v>
      </c>
      <c r="I132" s="200">
        <v>0</v>
      </c>
      <c r="J132" s="200" t="s">
        <v>19</v>
      </c>
      <c r="K132" s="200">
        <v>23.12</v>
      </c>
      <c r="L132" s="200" t="s">
        <v>19</v>
      </c>
      <c r="M132" s="200" t="s">
        <v>19</v>
      </c>
      <c r="N132" s="200" t="s">
        <v>19</v>
      </c>
      <c r="O132" s="200" t="s">
        <v>19</v>
      </c>
      <c r="P132" s="200" t="s">
        <v>19</v>
      </c>
      <c r="Q132" s="200" t="s">
        <v>19</v>
      </c>
      <c r="R132" s="200" t="s">
        <v>19</v>
      </c>
      <c r="S132" s="200" t="s">
        <v>19</v>
      </c>
      <c r="T132" s="200" t="s">
        <v>19</v>
      </c>
      <c r="U132" s="200" t="s">
        <v>19</v>
      </c>
      <c r="V132" s="200">
        <v>52.469000000000001</v>
      </c>
      <c r="W132" s="200">
        <v>61.436</v>
      </c>
      <c r="X132" s="200">
        <v>56.302</v>
      </c>
      <c r="Y132" s="200">
        <v>66.352000000000004</v>
      </c>
      <c r="Z132" s="200">
        <v>820.10799999999995</v>
      </c>
      <c r="AA132" s="200">
        <v>1218.0640000000001</v>
      </c>
      <c r="AB132" s="200" t="s">
        <v>19</v>
      </c>
      <c r="AC132" s="200">
        <v>71.188999999999993</v>
      </c>
      <c r="AD132" s="200">
        <v>0</v>
      </c>
      <c r="AE132" s="200">
        <v>2.1000000000000001E-2</v>
      </c>
      <c r="AF132" s="200">
        <v>2.609</v>
      </c>
      <c r="AG132" s="200">
        <v>3.1139999999999999</v>
      </c>
      <c r="AH132" s="200">
        <v>4.0960000000000001</v>
      </c>
      <c r="AI132" s="200">
        <v>4.1689999999999996</v>
      </c>
      <c r="AJ132" s="200">
        <v>0</v>
      </c>
      <c r="AK132" s="200">
        <v>0</v>
      </c>
      <c r="AL132" s="200">
        <v>3.0569999999999999</v>
      </c>
      <c r="AM132" s="200">
        <v>4.3849999999999998</v>
      </c>
      <c r="AN132" s="200" t="s">
        <v>19</v>
      </c>
      <c r="AO132" s="200">
        <v>5.8999999999999997E-2</v>
      </c>
      <c r="AP132" s="200">
        <v>2.9980000000000002</v>
      </c>
      <c r="AQ132" s="200" t="s">
        <v>19</v>
      </c>
      <c r="AR132" s="200" t="s">
        <v>19</v>
      </c>
      <c r="AS132" s="200" t="s">
        <v>19</v>
      </c>
      <c r="AT132" s="200" t="s">
        <v>19</v>
      </c>
      <c r="AU132" s="200" t="s">
        <v>19</v>
      </c>
      <c r="AV132" s="200" t="s">
        <v>19</v>
      </c>
      <c r="AW132" s="200">
        <v>1</v>
      </c>
      <c r="AX132" s="200">
        <v>23.566864764811204</v>
      </c>
      <c r="AY132" s="200">
        <v>134.18310891172271</v>
      </c>
      <c r="AZ132" s="200">
        <v>2.0632378959594724</v>
      </c>
      <c r="BA132" s="200">
        <v>14.417182835409056</v>
      </c>
      <c r="BB132" s="200">
        <v>14.417182835409056</v>
      </c>
      <c r="BC132" s="200">
        <v>9.9020103005692626</v>
      </c>
      <c r="BD132" s="200">
        <v>893.12199999999996</v>
      </c>
    </row>
    <row r="133" spans="1:56" x14ac:dyDescent="0.4">
      <c r="A133" s="199" t="s">
        <v>395</v>
      </c>
      <c r="B133" s="199" t="s">
        <v>385</v>
      </c>
      <c r="C133" s="199" t="s">
        <v>263</v>
      </c>
      <c r="D133" s="200">
        <v>31.457509466478253</v>
      </c>
      <c r="E133" s="200">
        <v>3.8514749797093497</v>
      </c>
      <c r="F133" s="200">
        <v>26.107058153244761</v>
      </c>
      <c r="G133" s="200">
        <v>1.4578008195093335</v>
      </c>
      <c r="H133" s="200">
        <v>0.11067003000000002</v>
      </c>
      <c r="I133" s="200">
        <v>0</v>
      </c>
      <c r="J133" s="200" t="s">
        <v>19</v>
      </c>
      <c r="K133" s="200">
        <v>24.573</v>
      </c>
      <c r="L133" s="200" t="s">
        <v>19</v>
      </c>
      <c r="M133" s="200" t="s">
        <v>19</v>
      </c>
      <c r="N133" s="200" t="s">
        <v>19</v>
      </c>
      <c r="O133" s="200" t="s">
        <v>19</v>
      </c>
      <c r="P133" s="200" t="s">
        <v>19</v>
      </c>
      <c r="Q133" s="200" t="s">
        <v>19</v>
      </c>
      <c r="R133" s="200" t="s">
        <v>19</v>
      </c>
      <c r="S133" s="200" t="s">
        <v>19</v>
      </c>
      <c r="T133" s="200" t="s">
        <v>19</v>
      </c>
      <c r="U133" s="200" t="s">
        <v>19</v>
      </c>
      <c r="V133" s="200">
        <v>51.055999999999997</v>
      </c>
      <c r="W133" s="200">
        <v>63.451999999999998</v>
      </c>
      <c r="X133" s="200">
        <v>55.779000000000003</v>
      </c>
      <c r="Y133" s="200">
        <v>70.510000000000005</v>
      </c>
      <c r="Z133" s="200">
        <v>798.827</v>
      </c>
      <c r="AA133" s="200">
        <v>1250.6220000000001</v>
      </c>
      <c r="AB133" s="200" t="s">
        <v>19</v>
      </c>
      <c r="AC133" s="200">
        <v>76.807663461389666</v>
      </c>
      <c r="AD133" s="200">
        <v>0</v>
      </c>
      <c r="AE133" s="200">
        <v>1.9E-2</v>
      </c>
      <c r="AF133" s="200">
        <v>3.476</v>
      </c>
      <c r="AG133" s="200">
        <v>1.845</v>
      </c>
      <c r="AH133" s="200">
        <v>4.3339999999999996</v>
      </c>
      <c r="AI133" s="200">
        <v>3.173</v>
      </c>
      <c r="AJ133" s="200">
        <v>0</v>
      </c>
      <c r="AK133" s="200">
        <v>0</v>
      </c>
      <c r="AL133" s="200">
        <v>3.3839999999999999</v>
      </c>
      <c r="AM133" s="200">
        <v>5.0991500124479678</v>
      </c>
      <c r="AN133" s="200" t="s">
        <v>19</v>
      </c>
      <c r="AO133" s="200">
        <v>6.6000000000000003E-2</v>
      </c>
      <c r="AP133" s="200">
        <v>3.3180000000000001</v>
      </c>
      <c r="AQ133" s="200" t="s">
        <v>19</v>
      </c>
      <c r="AR133" s="200" t="s">
        <v>19</v>
      </c>
      <c r="AS133" s="200" t="s">
        <v>19</v>
      </c>
      <c r="AT133" s="200" t="s">
        <v>19</v>
      </c>
      <c r="AU133" s="200" t="s">
        <v>19</v>
      </c>
      <c r="AV133" s="200" t="s">
        <v>19</v>
      </c>
      <c r="AW133" s="200">
        <v>0.94744609856262829</v>
      </c>
      <c r="AX133" s="200">
        <v>23.372599491166561</v>
      </c>
      <c r="AY133" s="200">
        <v>134.14549045872508</v>
      </c>
      <c r="AZ133" s="200">
        <v>2.121182148653316</v>
      </c>
      <c r="BA133" s="200">
        <v>14.417182835409056</v>
      </c>
      <c r="BB133" s="200">
        <v>14.417182835409056</v>
      </c>
      <c r="BC133" s="200">
        <v>9.9020103005692626</v>
      </c>
      <c r="BD133" s="200">
        <v>957.29300000000001</v>
      </c>
    </row>
    <row r="134" spans="1:56" x14ac:dyDescent="0.4">
      <c r="A134" s="199" t="s">
        <v>396</v>
      </c>
      <c r="B134" s="199" t="s">
        <v>397</v>
      </c>
      <c r="C134" s="199" t="s">
        <v>243</v>
      </c>
      <c r="D134" s="200">
        <v>7.1440000000000001</v>
      </c>
      <c r="E134" s="200">
        <v>0.158</v>
      </c>
      <c r="F134" s="200">
        <v>8.0609999999999999</v>
      </c>
      <c r="G134" s="200">
        <v>2.8340000000000001</v>
      </c>
      <c r="H134" s="200">
        <v>0.46600000000000003</v>
      </c>
      <c r="I134" s="200">
        <v>0</v>
      </c>
      <c r="J134" s="200">
        <v>28.631</v>
      </c>
      <c r="K134" s="200">
        <v>7.5629999999999997</v>
      </c>
      <c r="L134" s="200">
        <v>2.4780000000000002</v>
      </c>
      <c r="M134" s="200">
        <v>0</v>
      </c>
      <c r="N134" s="200">
        <v>2.4780000000000002</v>
      </c>
      <c r="O134" s="200" t="s">
        <v>19</v>
      </c>
      <c r="P134" s="200" t="s">
        <v>19</v>
      </c>
      <c r="Q134" s="200" t="s">
        <v>19</v>
      </c>
      <c r="R134" s="200" t="s">
        <v>19</v>
      </c>
      <c r="S134" s="200" t="s">
        <v>19</v>
      </c>
      <c r="T134" s="200" t="s">
        <v>19</v>
      </c>
      <c r="U134" s="200">
        <v>26.152999999999999</v>
      </c>
      <c r="V134" s="200" t="s">
        <v>19</v>
      </c>
      <c r="W134" s="200" t="s">
        <v>19</v>
      </c>
      <c r="X134" s="200" t="s">
        <v>19</v>
      </c>
      <c r="Y134" s="200" t="s">
        <v>19</v>
      </c>
      <c r="Z134" s="200" t="s">
        <v>19</v>
      </c>
      <c r="AA134" s="200" t="s">
        <v>19</v>
      </c>
      <c r="AB134" s="200">
        <v>0</v>
      </c>
      <c r="AC134" s="200" t="s">
        <v>19</v>
      </c>
      <c r="AD134" s="200" t="s">
        <v>19</v>
      </c>
      <c r="AE134" s="200" t="s">
        <v>19</v>
      </c>
      <c r="AF134" s="200" t="s">
        <v>19</v>
      </c>
      <c r="AG134" s="200" t="s">
        <v>19</v>
      </c>
      <c r="AH134" s="200" t="s">
        <v>19</v>
      </c>
      <c r="AI134" s="200" t="s">
        <v>19</v>
      </c>
      <c r="AJ134" s="200" t="s">
        <v>19</v>
      </c>
      <c r="AK134" s="200" t="s">
        <v>19</v>
      </c>
      <c r="AL134" s="200" t="s">
        <v>19</v>
      </c>
      <c r="AM134" s="200">
        <v>7.49</v>
      </c>
      <c r="AN134" s="200">
        <v>26.152999999999999</v>
      </c>
      <c r="AO134" s="200" t="s">
        <v>19</v>
      </c>
      <c r="AP134" s="200" t="s">
        <v>19</v>
      </c>
      <c r="AQ134" s="200" t="s">
        <v>19</v>
      </c>
      <c r="AR134" s="200">
        <v>0</v>
      </c>
      <c r="AS134" s="200">
        <v>0</v>
      </c>
      <c r="AT134" s="200">
        <v>0</v>
      </c>
      <c r="AU134" s="200" t="s">
        <v>19</v>
      </c>
      <c r="AV134" s="200" t="s">
        <v>19</v>
      </c>
      <c r="AW134" s="200">
        <v>1.24788708586883</v>
      </c>
      <c r="AX134" s="200">
        <v>27.674469533314237</v>
      </c>
      <c r="AY134" s="200">
        <v>141.72834287377256</v>
      </c>
      <c r="AZ134" s="200">
        <v>2.5302945266010672</v>
      </c>
      <c r="BA134" s="200">
        <v>12.335341394246335</v>
      </c>
      <c r="BB134" s="200">
        <v>12.335341394246335</v>
      </c>
      <c r="BC134" s="200">
        <v>15.66962493758577</v>
      </c>
      <c r="BD134" s="200">
        <v>236.80946609145826</v>
      </c>
    </row>
    <row r="135" spans="1:56" x14ac:dyDescent="0.4">
      <c r="A135" s="199" t="s">
        <v>398</v>
      </c>
      <c r="B135" s="199" t="s">
        <v>397</v>
      </c>
      <c r="C135" s="199" t="s">
        <v>245</v>
      </c>
      <c r="D135" s="200">
        <v>7.4480000000000004</v>
      </c>
      <c r="E135" s="200">
        <v>0.13700000000000001</v>
      </c>
      <c r="F135" s="200">
        <v>8.8510000000000009</v>
      </c>
      <c r="G135" s="200">
        <v>3.2450000000000001</v>
      </c>
      <c r="H135" s="200">
        <v>0.50700000000000001</v>
      </c>
      <c r="I135" s="200">
        <v>0</v>
      </c>
      <c r="J135" s="200">
        <v>32.093000000000004</v>
      </c>
      <c r="K135" s="200">
        <v>8.3699999999999992</v>
      </c>
      <c r="L135" s="200">
        <v>2.9620000000000002</v>
      </c>
      <c r="M135" s="200">
        <v>0</v>
      </c>
      <c r="N135" s="200">
        <v>2.9620000000000002</v>
      </c>
      <c r="O135" s="200" t="s">
        <v>19</v>
      </c>
      <c r="P135" s="200" t="s">
        <v>19</v>
      </c>
      <c r="Q135" s="200" t="s">
        <v>19</v>
      </c>
      <c r="R135" s="200" t="s">
        <v>19</v>
      </c>
      <c r="S135" s="200" t="s">
        <v>19</v>
      </c>
      <c r="T135" s="200" t="s">
        <v>19</v>
      </c>
      <c r="U135" s="200">
        <v>29.131000000000004</v>
      </c>
      <c r="V135" s="200" t="s">
        <v>19</v>
      </c>
      <c r="W135" s="200" t="s">
        <v>19</v>
      </c>
      <c r="X135" s="200" t="s">
        <v>19</v>
      </c>
      <c r="Y135" s="200" t="s">
        <v>19</v>
      </c>
      <c r="Z135" s="200" t="s">
        <v>19</v>
      </c>
      <c r="AA135" s="200" t="s">
        <v>19</v>
      </c>
      <c r="AB135" s="200">
        <v>0</v>
      </c>
      <c r="AC135" s="200" t="s">
        <v>19</v>
      </c>
      <c r="AD135" s="200" t="s">
        <v>19</v>
      </c>
      <c r="AE135" s="200" t="s">
        <v>19</v>
      </c>
      <c r="AF135" s="200" t="s">
        <v>19</v>
      </c>
      <c r="AG135" s="200" t="s">
        <v>19</v>
      </c>
      <c r="AH135" s="200" t="s">
        <v>19</v>
      </c>
      <c r="AI135" s="200" t="s">
        <v>19</v>
      </c>
      <c r="AJ135" s="200" t="s">
        <v>19</v>
      </c>
      <c r="AK135" s="200" t="s">
        <v>19</v>
      </c>
      <c r="AL135" s="200" t="s">
        <v>19</v>
      </c>
      <c r="AM135" s="200">
        <v>8.9429999999999996</v>
      </c>
      <c r="AN135" s="200">
        <v>29.131000000000004</v>
      </c>
      <c r="AO135" s="200" t="s">
        <v>19</v>
      </c>
      <c r="AP135" s="200" t="s">
        <v>19</v>
      </c>
      <c r="AQ135" s="200" t="s">
        <v>19</v>
      </c>
      <c r="AR135" s="200">
        <v>0</v>
      </c>
      <c r="AS135" s="200">
        <v>0</v>
      </c>
      <c r="AT135" s="200">
        <v>0</v>
      </c>
      <c r="AU135" s="200" t="s">
        <v>19</v>
      </c>
      <c r="AV135" s="200" t="s">
        <v>19</v>
      </c>
      <c r="AW135" s="200">
        <v>1.2338096431854266</v>
      </c>
      <c r="AX135" s="200">
        <v>27.551075035873996</v>
      </c>
      <c r="AY135" s="200">
        <v>138.85223180559396</v>
      </c>
      <c r="AZ135" s="200">
        <v>2.4734662006026435</v>
      </c>
      <c r="BA135" s="200">
        <v>12.336138295783536</v>
      </c>
      <c r="BB135" s="200">
        <v>12.336138295783536</v>
      </c>
      <c r="BC135" s="200">
        <v>15.66962493758577</v>
      </c>
      <c r="BD135" s="200">
        <v>238.13649918049808</v>
      </c>
    </row>
    <row r="136" spans="1:56" x14ac:dyDescent="0.4">
      <c r="A136" s="199" t="s">
        <v>399</v>
      </c>
      <c r="B136" s="199" t="s">
        <v>397</v>
      </c>
      <c r="C136" s="199" t="s">
        <v>247</v>
      </c>
      <c r="D136" s="200">
        <v>8.2460000000000004</v>
      </c>
      <c r="E136" s="200">
        <v>1.181</v>
      </c>
      <c r="F136" s="200">
        <v>8.8350000000000009</v>
      </c>
      <c r="G136" s="200">
        <v>2.8759999999999999</v>
      </c>
      <c r="H136" s="200" t="s">
        <v>19</v>
      </c>
      <c r="I136" s="200">
        <v>0</v>
      </c>
      <c r="J136" s="200">
        <v>31.254999999999999</v>
      </c>
      <c r="K136" s="200">
        <v>6.9914785796982004</v>
      </c>
      <c r="L136" s="200">
        <v>0.70100000000000007</v>
      </c>
      <c r="M136" s="200" t="s">
        <v>19</v>
      </c>
      <c r="N136" s="200" t="s">
        <v>19</v>
      </c>
      <c r="O136" s="200" t="s">
        <v>19</v>
      </c>
      <c r="P136" s="200" t="s">
        <v>19</v>
      </c>
      <c r="Q136" s="200" t="s">
        <v>19</v>
      </c>
      <c r="R136" s="200" t="s">
        <v>19</v>
      </c>
      <c r="S136" s="200">
        <v>23.720500000000001</v>
      </c>
      <c r="T136" s="200">
        <v>20.696999999999999</v>
      </c>
      <c r="U136" s="200">
        <v>30.553999999999998</v>
      </c>
      <c r="V136" s="200">
        <v>672.88699999999994</v>
      </c>
      <c r="W136" s="200">
        <v>673.26700000000005</v>
      </c>
      <c r="X136" s="200">
        <v>0</v>
      </c>
      <c r="Y136" s="200">
        <v>0</v>
      </c>
      <c r="Z136" s="200">
        <v>0</v>
      </c>
      <c r="AA136" s="200">
        <v>0</v>
      </c>
      <c r="AB136" s="200" t="s">
        <v>19</v>
      </c>
      <c r="AC136" s="200" t="s">
        <v>19</v>
      </c>
      <c r="AD136" s="200" t="s">
        <v>19</v>
      </c>
      <c r="AE136" s="200" t="s">
        <v>19</v>
      </c>
      <c r="AF136" s="200" t="s">
        <v>19</v>
      </c>
      <c r="AG136" s="200" t="s">
        <v>19</v>
      </c>
      <c r="AH136" s="200" t="s">
        <v>19</v>
      </c>
      <c r="AI136" s="200" t="s">
        <v>19</v>
      </c>
      <c r="AJ136" s="200" t="s">
        <v>19</v>
      </c>
      <c r="AK136" s="200" t="s">
        <v>19</v>
      </c>
      <c r="AL136" s="200" t="s">
        <v>19</v>
      </c>
      <c r="AM136" s="200">
        <v>9.4160000000000004</v>
      </c>
      <c r="AN136" s="200">
        <v>30.553999999999998</v>
      </c>
      <c r="AO136" s="200" t="s">
        <v>19</v>
      </c>
      <c r="AP136" s="200" t="s">
        <v>19</v>
      </c>
      <c r="AQ136" s="200" t="s">
        <v>19</v>
      </c>
      <c r="AR136" s="200" t="s">
        <v>19</v>
      </c>
      <c r="AS136" s="200">
        <v>-1.69490180329981</v>
      </c>
      <c r="AT136" s="200">
        <v>0.28962193014573101</v>
      </c>
      <c r="AU136" s="200" t="s">
        <v>19</v>
      </c>
      <c r="AV136" s="200" t="s">
        <v>19</v>
      </c>
      <c r="AW136" s="200">
        <v>1.2283693843594008</v>
      </c>
      <c r="AX136" s="200">
        <v>27.129309925398307</v>
      </c>
      <c r="AY136" s="200">
        <v>139.27219167879096</v>
      </c>
      <c r="AZ136" s="200">
        <v>2.3971122846289199</v>
      </c>
      <c r="BA136" s="200">
        <v>12.336285892204868</v>
      </c>
      <c r="BB136" s="200">
        <v>12.336285892204868</v>
      </c>
      <c r="BC136" s="200">
        <v>15.66962493758577</v>
      </c>
      <c r="BD136" s="200">
        <v>234.37100000000001</v>
      </c>
    </row>
    <row r="137" spans="1:56" x14ac:dyDescent="0.4">
      <c r="A137" s="199" t="s">
        <v>400</v>
      </c>
      <c r="B137" s="199" t="s">
        <v>397</v>
      </c>
      <c r="C137" s="199" t="s">
        <v>249</v>
      </c>
      <c r="D137" s="200">
        <v>8.17</v>
      </c>
      <c r="E137" s="200">
        <v>1.3199999999999998</v>
      </c>
      <c r="F137" s="200">
        <v>8.7360000000000007</v>
      </c>
      <c r="G137" s="200">
        <v>2.88</v>
      </c>
      <c r="H137" s="200" t="s">
        <v>19</v>
      </c>
      <c r="I137" s="200">
        <v>0</v>
      </c>
      <c r="J137" s="200">
        <v>31.374000000000002</v>
      </c>
      <c r="K137" s="200">
        <v>7.4290000000000003</v>
      </c>
      <c r="L137" s="200" t="s">
        <v>19</v>
      </c>
      <c r="M137" s="200" t="s">
        <v>19</v>
      </c>
      <c r="N137" s="200" t="s">
        <v>19</v>
      </c>
      <c r="O137" s="200" t="s">
        <v>19</v>
      </c>
      <c r="P137" s="200" t="s">
        <v>19</v>
      </c>
      <c r="Q137" s="200" t="s">
        <v>19</v>
      </c>
      <c r="R137" s="200" t="s">
        <v>19</v>
      </c>
      <c r="S137" s="200">
        <v>24.064</v>
      </c>
      <c r="T137" s="200">
        <v>24.091999999999999</v>
      </c>
      <c r="U137" s="200">
        <v>29.597000000000001</v>
      </c>
      <c r="V137" s="200">
        <v>659.81799999999998</v>
      </c>
      <c r="W137" s="200">
        <v>698.27599999999995</v>
      </c>
      <c r="X137" s="200">
        <v>0</v>
      </c>
      <c r="Y137" s="200">
        <v>0</v>
      </c>
      <c r="Z137" s="200">
        <v>0</v>
      </c>
      <c r="AA137" s="200">
        <v>0</v>
      </c>
      <c r="AB137" s="200" t="s">
        <v>19</v>
      </c>
      <c r="AC137" s="200" t="s">
        <v>19</v>
      </c>
      <c r="AD137" s="200" t="s">
        <v>19</v>
      </c>
      <c r="AE137" s="200" t="s">
        <v>19</v>
      </c>
      <c r="AF137" s="200" t="s">
        <v>19</v>
      </c>
      <c r="AG137" s="200" t="s">
        <v>19</v>
      </c>
      <c r="AH137" s="200" t="s">
        <v>19</v>
      </c>
      <c r="AI137" s="200" t="s">
        <v>19</v>
      </c>
      <c r="AJ137" s="200" t="s">
        <v>19</v>
      </c>
      <c r="AK137" s="200" t="s">
        <v>19</v>
      </c>
      <c r="AL137" s="200" t="s">
        <v>19</v>
      </c>
      <c r="AM137" s="200">
        <v>8.4909999999999997</v>
      </c>
      <c r="AN137" s="200">
        <v>29.597000000000001</v>
      </c>
      <c r="AO137" s="200" t="s">
        <v>19</v>
      </c>
      <c r="AP137" s="200" t="s">
        <v>19</v>
      </c>
      <c r="AQ137" s="200">
        <v>5.2000000000000005E-2</v>
      </c>
      <c r="AR137" s="200">
        <v>1.7250000000000001</v>
      </c>
      <c r="AS137" s="200">
        <v>-1.4139999999999999</v>
      </c>
      <c r="AT137" s="200">
        <v>0.38600000000000001</v>
      </c>
      <c r="AU137" s="200" t="s">
        <v>19</v>
      </c>
      <c r="AV137" s="200" t="s">
        <v>19</v>
      </c>
      <c r="AW137" s="200">
        <v>1.2117357406647515</v>
      </c>
      <c r="AX137" s="200">
        <v>26.460021558404538</v>
      </c>
      <c r="AY137" s="200">
        <v>140.19201430101012</v>
      </c>
      <c r="AZ137" s="200">
        <v>2.1652018967089672</v>
      </c>
      <c r="BA137" s="200">
        <v>12.333792174925625</v>
      </c>
      <c r="BB137" s="200">
        <v>11.899029134682323</v>
      </c>
      <c r="BC137" s="200">
        <v>15.66962493758577</v>
      </c>
      <c r="BD137" s="200">
        <v>241.029</v>
      </c>
    </row>
    <row r="138" spans="1:56" x14ac:dyDescent="0.4">
      <c r="A138" s="199" t="s">
        <v>401</v>
      </c>
      <c r="B138" s="199" t="s">
        <v>397</v>
      </c>
      <c r="C138" s="199" t="s">
        <v>251</v>
      </c>
      <c r="D138" s="200">
        <v>7.65</v>
      </c>
      <c r="E138" s="200">
        <v>2.0409999999999999</v>
      </c>
      <c r="F138" s="200">
        <v>8.6270000000000007</v>
      </c>
      <c r="G138" s="200">
        <v>2.8940000000000001</v>
      </c>
      <c r="H138" s="200" t="s">
        <v>19</v>
      </c>
      <c r="I138" s="200">
        <v>0</v>
      </c>
      <c r="J138" s="200">
        <v>31.742000000000001</v>
      </c>
      <c r="K138" s="200">
        <v>7.2990000000000004</v>
      </c>
      <c r="L138" s="200" t="s">
        <v>19</v>
      </c>
      <c r="M138" s="200" t="s">
        <v>19</v>
      </c>
      <c r="N138" s="200" t="s">
        <v>19</v>
      </c>
      <c r="O138" s="200">
        <v>0.65200000000000002</v>
      </c>
      <c r="P138" s="200">
        <v>0.75600000000000001</v>
      </c>
      <c r="Q138" s="200">
        <v>1.6E-2</v>
      </c>
      <c r="R138" s="200">
        <v>0</v>
      </c>
      <c r="S138" s="200">
        <v>24.309000000000001</v>
      </c>
      <c r="T138" s="200">
        <v>31.059000000000001</v>
      </c>
      <c r="U138" s="200">
        <v>30.318000000000001</v>
      </c>
      <c r="V138" s="200">
        <v>636.97299999999996</v>
      </c>
      <c r="W138" s="200">
        <v>727.59299999999996</v>
      </c>
      <c r="X138" s="200">
        <v>0</v>
      </c>
      <c r="Y138" s="200">
        <v>0</v>
      </c>
      <c r="Z138" s="200">
        <v>0</v>
      </c>
      <c r="AA138" s="200">
        <v>0</v>
      </c>
      <c r="AB138" s="200" t="s">
        <v>19</v>
      </c>
      <c r="AC138" s="200" t="s">
        <v>19</v>
      </c>
      <c r="AD138" s="200" t="s">
        <v>19</v>
      </c>
      <c r="AE138" s="200" t="s">
        <v>19</v>
      </c>
      <c r="AF138" s="200" t="s">
        <v>19</v>
      </c>
      <c r="AG138" s="200" t="s">
        <v>19</v>
      </c>
      <c r="AH138" s="200" t="s">
        <v>19</v>
      </c>
      <c r="AI138" s="200" t="s">
        <v>19</v>
      </c>
      <c r="AJ138" s="200" t="s">
        <v>19</v>
      </c>
      <c r="AK138" s="200" t="s">
        <v>19</v>
      </c>
      <c r="AL138" s="200" t="s">
        <v>19</v>
      </c>
      <c r="AM138" s="200">
        <v>9.1059999999999999</v>
      </c>
      <c r="AN138" s="200">
        <v>30.318000000000001</v>
      </c>
      <c r="AO138" s="200" t="s">
        <v>19</v>
      </c>
      <c r="AP138" s="200" t="s">
        <v>19</v>
      </c>
      <c r="AQ138" s="200">
        <v>1.6E-2</v>
      </c>
      <c r="AR138" s="200">
        <v>1.4079999999999999</v>
      </c>
      <c r="AS138" s="200">
        <v>-1.9139999999999999</v>
      </c>
      <c r="AT138" s="200">
        <v>0</v>
      </c>
      <c r="AU138" s="200">
        <v>1.1100000000000001</v>
      </c>
      <c r="AV138" s="200" t="s">
        <v>19</v>
      </c>
      <c r="AW138" s="200">
        <v>1.1806332960179113</v>
      </c>
      <c r="AX138" s="200">
        <v>25.999728172345357</v>
      </c>
      <c r="AY138" s="200">
        <v>140.27596001791838</v>
      </c>
      <c r="AZ138" s="200">
        <v>2.1515798955516519</v>
      </c>
      <c r="BA138" s="200">
        <v>12.331170103658724</v>
      </c>
      <c r="BB138" s="200">
        <v>11.461854764809091</v>
      </c>
      <c r="BC138" s="200">
        <v>15.618890466219542</v>
      </c>
      <c r="BD138" s="200">
        <v>244.13299999999998</v>
      </c>
    </row>
    <row r="139" spans="1:56" x14ac:dyDescent="0.4">
      <c r="A139" s="199" t="s">
        <v>402</v>
      </c>
      <c r="B139" s="199" t="s">
        <v>397</v>
      </c>
      <c r="C139" s="199" t="s">
        <v>253</v>
      </c>
      <c r="D139" s="200">
        <v>7.7370000000000001</v>
      </c>
      <c r="E139" s="200">
        <v>2.113</v>
      </c>
      <c r="F139" s="200">
        <v>6.5039999999999996</v>
      </c>
      <c r="G139" s="200">
        <v>1.21</v>
      </c>
      <c r="H139" s="200" t="s">
        <v>19</v>
      </c>
      <c r="I139" s="200">
        <v>0</v>
      </c>
      <c r="J139" s="200">
        <v>27.841000000000001</v>
      </c>
      <c r="K139" s="200">
        <v>6.0949999999999998</v>
      </c>
      <c r="L139" s="200" t="s">
        <v>19</v>
      </c>
      <c r="M139" s="200" t="s">
        <v>19</v>
      </c>
      <c r="N139" s="200" t="s">
        <v>19</v>
      </c>
      <c r="O139" s="200">
        <v>0.17</v>
      </c>
      <c r="P139" s="200">
        <v>0.54500000000000004</v>
      </c>
      <c r="Q139" s="200">
        <v>1.4999999999999999E-2</v>
      </c>
      <c r="R139" s="200">
        <v>0</v>
      </c>
      <c r="S139" s="200">
        <v>21.384</v>
      </c>
      <c r="T139" s="200">
        <v>15.972</v>
      </c>
      <c r="U139" s="200">
        <v>27.111000000000001</v>
      </c>
      <c r="V139" s="200">
        <v>604.28</v>
      </c>
      <c r="W139" s="200">
        <v>768.87699999999995</v>
      </c>
      <c r="X139" s="200" t="s">
        <v>19</v>
      </c>
      <c r="Y139" s="200" t="s">
        <v>19</v>
      </c>
      <c r="Z139" s="200" t="s">
        <v>19</v>
      </c>
      <c r="AA139" s="200" t="s">
        <v>19</v>
      </c>
      <c r="AB139" s="200" t="s">
        <v>19</v>
      </c>
      <c r="AC139" s="200" t="s">
        <v>19</v>
      </c>
      <c r="AD139" s="200" t="s">
        <v>19</v>
      </c>
      <c r="AE139" s="200" t="s">
        <v>19</v>
      </c>
      <c r="AF139" s="200" t="s">
        <v>19</v>
      </c>
      <c r="AG139" s="200" t="s">
        <v>19</v>
      </c>
      <c r="AH139" s="200" t="s">
        <v>19</v>
      </c>
      <c r="AI139" s="200" t="s">
        <v>19</v>
      </c>
      <c r="AJ139" s="200" t="s">
        <v>19</v>
      </c>
      <c r="AK139" s="200" t="s">
        <v>19</v>
      </c>
      <c r="AL139" s="200" t="s">
        <v>19</v>
      </c>
      <c r="AM139" s="200">
        <v>9.5470000000000006</v>
      </c>
      <c r="AN139" s="200">
        <v>27.111000000000001</v>
      </c>
      <c r="AO139" s="200" t="s">
        <v>19</v>
      </c>
      <c r="AP139" s="200" t="s">
        <v>19</v>
      </c>
      <c r="AQ139" s="200">
        <v>1.4999999999999999E-2</v>
      </c>
      <c r="AR139" s="200">
        <v>0.71499999999999997</v>
      </c>
      <c r="AS139" s="200">
        <v>-0.73199999999999998</v>
      </c>
      <c r="AT139" s="200">
        <v>0</v>
      </c>
      <c r="AU139" s="200">
        <v>1.5660000000000001</v>
      </c>
      <c r="AV139" s="200" t="s">
        <v>19</v>
      </c>
      <c r="AW139" s="200">
        <v>1.1560444722831191</v>
      </c>
      <c r="AX139" s="200">
        <v>25.258608629286385</v>
      </c>
      <c r="AY139" s="200">
        <v>140.0661812805842</v>
      </c>
      <c r="AZ139" s="200">
        <v>2.1051898066703751</v>
      </c>
      <c r="BA139" s="200">
        <v>12.331170103658724</v>
      </c>
      <c r="BB139" s="200">
        <v>11.027197095384276</v>
      </c>
      <c r="BC139" s="200">
        <v>16.118766155527133</v>
      </c>
      <c r="BD139" s="200">
        <v>245.32499999999999</v>
      </c>
    </row>
    <row r="140" spans="1:56" x14ac:dyDescent="0.4">
      <c r="A140" s="199" t="s">
        <v>403</v>
      </c>
      <c r="B140" s="199" t="s">
        <v>397</v>
      </c>
      <c r="C140" s="199" t="s">
        <v>255</v>
      </c>
      <c r="D140" s="200">
        <v>6.9930000000000003</v>
      </c>
      <c r="E140" s="200">
        <v>2.109</v>
      </c>
      <c r="F140" s="200">
        <v>9.4499999999999993</v>
      </c>
      <c r="G140" s="200">
        <v>1.4159999999999999</v>
      </c>
      <c r="H140" s="200" t="s">
        <v>19</v>
      </c>
      <c r="I140" s="200">
        <v>0</v>
      </c>
      <c r="J140" s="200">
        <v>30.824000000000002</v>
      </c>
      <c r="K140" s="200">
        <v>2.7189999999999999</v>
      </c>
      <c r="L140" s="200" t="s">
        <v>19</v>
      </c>
      <c r="M140" s="200" t="s">
        <v>19</v>
      </c>
      <c r="N140" s="200" t="s">
        <v>19</v>
      </c>
      <c r="O140" s="200">
        <v>9.0999999999999998E-2</v>
      </c>
      <c r="P140" s="200">
        <v>0.85599999999999998</v>
      </c>
      <c r="Q140" s="200">
        <v>1.2E-2</v>
      </c>
      <c r="R140" s="200">
        <v>0</v>
      </c>
      <c r="S140" s="200">
        <v>20.456</v>
      </c>
      <c r="T140" s="200">
        <v>14.75</v>
      </c>
      <c r="U140" s="200">
        <v>29.864999999999998</v>
      </c>
      <c r="V140" s="200">
        <v>562.95899999999995</v>
      </c>
      <c r="W140" s="200">
        <v>824.726</v>
      </c>
      <c r="X140" s="200" t="s">
        <v>19</v>
      </c>
      <c r="Y140" s="200" t="s">
        <v>19</v>
      </c>
      <c r="Z140" s="200" t="s">
        <v>19</v>
      </c>
      <c r="AA140" s="200" t="s">
        <v>19</v>
      </c>
      <c r="AB140" s="200" t="s">
        <v>19</v>
      </c>
      <c r="AC140" s="200" t="s">
        <v>19</v>
      </c>
      <c r="AD140" s="200" t="s">
        <v>19</v>
      </c>
      <c r="AE140" s="200" t="s">
        <v>19</v>
      </c>
      <c r="AF140" s="200" t="s">
        <v>19</v>
      </c>
      <c r="AG140" s="200" t="s">
        <v>19</v>
      </c>
      <c r="AH140" s="200" t="s">
        <v>19</v>
      </c>
      <c r="AI140" s="200" t="s">
        <v>19</v>
      </c>
      <c r="AJ140" s="200" t="s">
        <v>19</v>
      </c>
      <c r="AK140" s="200" t="s">
        <v>19</v>
      </c>
      <c r="AL140" s="200" t="s">
        <v>19</v>
      </c>
      <c r="AM140" s="200">
        <v>9.8970000000000002</v>
      </c>
      <c r="AN140" s="200">
        <v>29.864999999999998</v>
      </c>
      <c r="AO140" s="200" t="s">
        <v>19</v>
      </c>
      <c r="AP140" s="200" t="s">
        <v>19</v>
      </c>
      <c r="AQ140" s="200">
        <v>1.2E-2</v>
      </c>
      <c r="AR140" s="200">
        <v>0.94699999999999995</v>
      </c>
      <c r="AS140" s="200">
        <v>-0.89900000000000002</v>
      </c>
      <c r="AT140" s="200">
        <v>0</v>
      </c>
      <c r="AU140" s="200">
        <v>0.62</v>
      </c>
      <c r="AV140" s="200" t="s">
        <v>19</v>
      </c>
      <c r="AW140" s="200">
        <v>1.1367310801447381</v>
      </c>
      <c r="AX140" s="200">
        <v>24.45039668012021</v>
      </c>
      <c r="AY140" s="200">
        <v>139.67992754905617</v>
      </c>
      <c r="AZ140" s="200">
        <v>2.0758196200027395</v>
      </c>
      <c r="BA140" s="200">
        <v>10.58372309207291</v>
      </c>
      <c r="BB140" s="200">
        <v>10.58372309207291</v>
      </c>
      <c r="BC140" s="200">
        <v>14.426222859654677</v>
      </c>
      <c r="BD140" s="200">
        <v>245.495</v>
      </c>
    </row>
    <row r="141" spans="1:56" x14ac:dyDescent="0.4">
      <c r="A141" s="199" t="s">
        <v>404</v>
      </c>
      <c r="B141" s="199" t="s">
        <v>397</v>
      </c>
      <c r="C141" s="199" t="s">
        <v>257</v>
      </c>
      <c r="D141" s="200">
        <v>7.1070000000000002</v>
      </c>
      <c r="E141" s="200">
        <v>2.3149999999999999</v>
      </c>
      <c r="F141" s="200">
        <v>7.9480000000000004</v>
      </c>
      <c r="G141" s="200">
        <v>1.7849999999999999</v>
      </c>
      <c r="H141" s="200">
        <v>0.113</v>
      </c>
      <c r="I141" s="200">
        <v>0</v>
      </c>
      <c r="J141" s="200" t="s">
        <v>19</v>
      </c>
      <c r="K141" s="200">
        <v>8.3089999999999993</v>
      </c>
      <c r="L141" s="200" t="s">
        <v>19</v>
      </c>
      <c r="M141" s="200" t="s">
        <v>19</v>
      </c>
      <c r="N141" s="200" t="s">
        <v>19</v>
      </c>
      <c r="O141" s="200" t="s">
        <v>19</v>
      </c>
      <c r="P141" s="200" t="s">
        <v>19</v>
      </c>
      <c r="Q141" s="200" t="s">
        <v>19</v>
      </c>
      <c r="R141" s="200" t="s">
        <v>19</v>
      </c>
      <c r="S141" s="200" t="s">
        <v>19</v>
      </c>
      <c r="T141" s="200" t="s">
        <v>19</v>
      </c>
      <c r="U141" s="200" t="s">
        <v>19</v>
      </c>
      <c r="V141" s="200">
        <v>532.42600000000004</v>
      </c>
      <c r="W141" s="200">
        <v>866.02700000000004</v>
      </c>
      <c r="X141" s="200">
        <v>0</v>
      </c>
      <c r="Y141" s="200">
        <v>0</v>
      </c>
      <c r="Z141" s="200">
        <v>0</v>
      </c>
      <c r="AA141" s="200">
        <v>0</v>
      </c>
      <c r="AB141" s="200" t="s">
        <v>19</v>
      </c>
      <c r="AC141" s="200">
        <v>29.849</v>
      </c>
      <c r="AD141" s="200">
        <v>3.6999999999999998E-2</v>
      </c>
      <c r="AE141" s="200">
        <v>1E-3</v>
      </c>
      <c r="AF141" s="200">
        <v>0.62</v>
      </c>
      <c r="AG141" s="200">
        <v>0</v>
      </c>
      <c r="AH141" s="200">
        <v>34.527999999999999</v>
      </c>
      <c r="AI141" s="200">
        <v>0</v>
      </c>
      <c r="AJ141" s="200">
        <v>0</v>
      </c>
      <c r="AK141" s="200">
        <v>0</v>
      </c>
      <c r="AL141" s="200">
        <v>0.6</v>
      </c>
      <c r="AM141" s="200">
        <v>9.3230000000000004</v>
      </c>
      <c r="AN141" s="200" t="s">
        <v>19</v>
      </c>
      <c r="AO141" s="200">
        <v>0</v>
      </c>
      <c r="AP141" s="200">
        <v>0.6</v>
      </c>
      <c r="AQ141" s="200" t="s">
        <v>19</v>
      </c>
      <c r="AR141" s="200" t="s">
        <v>19</v>
      </c>
      <c r="AS141" s="200" t="s">
        <v>19</v>
      </c>
      <c r="AT141" s="200" t="s">
        <v>19</v>
      </c>
      <c r="AU141" s="200" t="s">
        <v>19</v>
      </c>
      <c r="AV141" s="200" t="s">
        <v>19</v>
      </c>
      <c r="AW141" s="200">
        <v>1.1277018254028868</v>
      </c>
      <c r="AX141" s="200">
        <v>24.276101120552244</v>
      </c>
      <c r="AY141" s="200">
        <v>138.82811459027781</v>
      </c>
      <c r="AZ141" s="200">
        <v>2.1032419144283745</v>
      </c>
      <c r="BA141" s="200">
        <v>10.58372309207291</v>
      </c>
      <c r="BB141" s="200">
        <v>10.58372309207291</v>
      </c>
      <c r="BC141" s="200">
        <v>14.426222859654677</v>
      </c>
      <c r="BD141" s="200">
        <v>242.36099999999999</v>
      </c>
    </row>
    <row r="142" spans="1:56" x14ac:dyDescent="0.4">
      <c r="A142" s="199" t="s">
        <v>405</v>
      </c>
      <c r="B142" s="199" t="s">
        <v>397</v>
      </c>
      <c r="C142" s="199" t="s">
        <v>259</v>
      </c>
      <c r="D142" s="200">
        <v>7.806</v>
      </c>
      <c r="E142" s="200">
        <v>2.8130000000000002</v>
      </c>
      <c r="F142" s="200">
        <v>7.0609999999999999</v>
      </c>
      <c r="G142" s="200">
        <v>1.4430000000000001</v>
      </c>
      <c r="H142" s="200">
        <v>0.245</v>
      </c>
      <c r="I142" s="200">
        <v>0</v>
      </c>
      <c r="J142" s="200" t="s">
        <v>19</v>
      </c>
      <c r="K142" s="200">
        <v>8.5410000000000004</v>
      </c>
      <c r="L142" s="200" t="s">
        <v>19</v>
      </c>
      <c r="M142" s="200" t="s">
        <v>19</v>
      </c>
      <c r="N142" s="200" t="s">
        <v>19</v>
      </c>
      <c r="O142" s="200" t="s">
        <v>19</v>
      </c>
      <c r="P142" s="200" t="s">
        <v>19</v>
      </c>
      <c r="Q142" s="200" t="s">
        <v>19</v>
      </c>
      <c r="R142" s="200" t="s">
        <v>19</v>
      </c>
      <c r="S142" s="200" t="s">
        <v>19</v>
      </c>
      <c r="T142" s="200" t="s">
        <v>19</v>
      </c>
      <c r="U142" s="200" t="s">
        <v>19</v>
      </c>
      <c r="V142" s="200">
        <v>513.15599999999995</v>
      </c>
      <c r="W142" s="200">
        <v>904.04600000000005</v>
      </c>
      <c r="X142" s="200">
        <v>0</v>
      </c>
      <c r="Y142" s="200">
        <v>0</v>
      </c>
      <c r="Z142" s="200">
        <v>0</v>
      </c>
      <c r="AA142" s="200">
        <v>0</v>
      </c>
      <c r="AB142" s="200" t="s">
        <v>19</v>
      </c>
      <c r="AC142" s="200">
        <v>28.637735575265701</v>
      </c>
      <c r="AD142" s="200">
        <v>2.5999999999999999E-2</v>
      </c>
      <c r="AE142" s="200">
        <v>1E-3</v>
      </c>
      <c r="AF142" s="200">
        <v>0.18099999999999999</v>
      </c>
      <c r="AG142" s="200">
        <v>0</v>
      </c>
      <c r="AH142" s="200">
        <v>32.847000000000001</v>
      </c>
      <c r="AI142" s="200">
        <v>0</v>
      </c>
      <c r="AJ142" s="200">
        <v>0</v>
      </c>
      <c r="AK142" s="200">
        <v>0</v>
      </c>
      <c r="AL142" s="200">
        <v>0.42099999999999999</v>
      </c>
      <c r="AM142" s="200">
        <v>8.64073557526571</v>
      </c>
      <c r="AN142" s="200" t="s">
        <v>19</v>
      </c>
      <c r="AO142" s="200">
        <v>0</v>
      </c>
      <c r="AP142" s="200">
        <v>0.42099999999999999</v>
      </c>
      <c r="AQ142" s="200" t="s">
        <v>19</v>
      </c>
      <c r="AR142" s="200" t="s">
        <v>19</v>
      </c>
      <c r="AS142" s="200" t="s">
        <v>19</v>
      </c>
      <c r="AT142" s="200" t="s">
        <v>19</v>
      </c>
      <c r="AU142" s="200" t="s">
        <v>19</v>
      </c>
      <c r="AV142" s="200" t="s">
        <v>19</v>
      </c>
      <c r="AW142" s="200">
        <v>1.0877412700751434</v>
      </c>
      <c r="AX142" s="200">
        <v>22.253257085267748</v>
      </c>
      <c r="AY142" s="200">
        <v>138.82638652952372</v>
      </c>
      <c r="AZ142" s="200">
        <v>2.109519146461293</v>
      </c>
      <c r="BA142" s="200">
        <v>10.58372309207291</v>
      </c>
      <c r="BB142" s="200">
        <v>10.58372309207291</v>
      </c>
      <c r="BC142" s="200">
        <v>14.426222859654677</v>
      </c>
      <c r="BD142" s="200">
        <v>256.17700000000002</v>
      </c>
    </row>
    <row r="143" spans="1:56" x14ac:dyDescent="0.4">
      <c r="A143" s="199" t="s">
        <v>406</v>
      </c>
      <c r="B143" s="199" t="s">
        <v>397</v>
      </c>
      <c r="C143" s="199" t="s">
        <v>261</v>
      </c>
      <c r="D143" s="200">
        <v>7.085</v>
      </c>
      <c r="E143" s="200">
        <v>2.1469999999999998</v>
      </c>
      <c r="F143" s="200">
        <v>11.199</v>
      </c>
      <c r="G143" s="200">
        <v>1.6850000000000001</v>
      </c>
      <c r="H143" s="200">
        <v>0.23400000000000001</v>
      </c>
      <c r="I143" s="200">
        <v>0</v>
      </c>
      <c r="J143" s="200" t="s">
        <v>19</v>
      </c>
      <c r="K143" s="200">
        <v>7.3618420000000002</v>
      </c>
      <c r="L143" s="200" t="s">
        <v>19</v>
      </c>
      <c r="M143" s="200" t="s">
        <v>19</v>
      </c>
      <c r="N143" s="200" t="s">
        <v>19</v>
      </c>
      <c r="O143" s="200" t="s">
        <v>19</v>
      </c>
      <c r="P143" s="200" t="s">
        <v>19</v>
      </c>
      <c r="Q143" s="200" t="s">
        <v>19</v>
      </c>
      <c r="R143" s="200" t="s">
        <v>19</v>
      </c>
      <c r="S143" s="200" t="s">
        <v>19</v>
      </c>
      <c r="T143" s="200" t="s">
        <v>19</v>
      </c>
      <c r="U143" s="200" t="s">
        <v>19</v>
      </c>
      <c r="V143" s="200">
        <v>485.11799999999999</v>
      </c>
      <c r="W143" s="200">
        <v>950.62900000000002</v>
      </c>
      <c r="X143" s="200">
        <v>0</v>
      </c>
      <c r="Y143" s="200">
        <v>0</v>
      </c>
      <c r="Z143" s="200">
        <v>0</v>
      </c>
      <c r="AA143" s="200">
        <v>0</v>
      </c>
      <c r="AB143" s="200" t="s">
        <v>19</v>
      </c>
      <c r="AC143" s="200">
        <v>31.52940230466664</v>
      </c>
      <c r="AD143" s="200">
        <v>0</v>
      </c>
      <c r="AE143" s="200">
        <v>0</v>
      </c>
      <c r="AF143" s="200">
        <v>0.33700000000000002</v>
      </c>
      <c r="AG143" s="200">
        <v>0</v>
      </c>
      <c r="AH143" s="200">
        <v>30.085000000000001</v>
      </c>
      <c r="AI143" s="200">
        <v>0</v>
      </c>
      <c r="AJ143" s="200">
        <v>0</v>
      </c>
      <c r="AK143" s="200">
        <v>0</v>
      </c>
      <c r="AL143" s="200">
        <v>-0.1991682764505604</v>
      </c>
      <c r="AM143" s="200">
        <v>9.0415705811172042</v>
      </c>
      <c r="AN143" s="200" t="s">
        <v>19</v>
      </c>
      <c r="AO143" s="200">
        <v>0</v>
      </c>
      <c r="AP143" s="200">
        <v>-0.1991682764505604</v>
      </c>
      <c r="AQ143" s="200" t="s">
        <v>19</v>
      </c>
      <c r="AR143" s="200" t="s">
        <v>19</v>
      </c>
      <c r="AS143" s="200" t="s">
        <v>19</v>
      </c>
      <c r="AT143" s="200" t="s">
        <v>19</v>
      </c>
      <c r="AU143" s="200" t="s">
        <v>19</v>
      </c>
      <c r="AV143" s="200" t="s">
        <v>19</v>
      </c>
      <c r="AW143" s="200">
        <v>1</v>
      </c>
      <c r="AX143" s="200">
        <v>23.694286261658931</v>
      </c>
      <c r="AY143" s="200">
        <v>138.96185679648485</v>
      </c>
      <c r="AZ143" s="200">
        <v>2.1062404362438381</v>
      </c>
      <c r="BA143" s="200">
        <v>10.58372309207291</v>
      </c>
      <c r="BB143" s="200">
        <v>10.58372309207291</v>
      </c>
      <c r="BC143" s="200">
        <v>14.426222859654677</v>
      </c>
      <c r="BD143" s="200">
        <v>258.89100000000002</v>
      </c>
    </row>
    <row r="144" spans="1:56" x14ac:dyDescent="0.4">
      <c r="A144" s="199" t="s">
        <v>407</v>
      </c>
      <c r="B144" s="199" t="s">
        <v>397</v>
      </c>
      <c r="C144" s="199" t="s">
        <v>263</v>
      </c>
      <c r="D144" s="200">
        <v>8.8889999999999993</v>
      </c>
      <c r="E144" s="200">
        <v>2.923</v>
      </c>
      <c r="F144" s="200">
        <v>8.2970000000000006</v>
      </c>
      <c r="G144" s="200">
        <v>1.8420000000000001</v>
      </c>
      <c r="H144" s="200">
        <v>0.17100000000000001</v>
      </c>
      <c r="I144" s="200" t="s">
        <v>19</v>
      </c>
      <c r="J144" s="200" t="s">
        <v>19</v>
      </c>
      <c r="K144" s="200">
        <v>8.4139999999999997</v>
      </c>
      <c r="L144" s="200" t="s">
        <v>19</v>
      </c>
      <c r="M144" s="200" t="s">
        <v>19</v>
      </c>
      <c r="N144" s="200" t="s">
        <v>19</v>
      </c>
      <c r="O144" s="200" t="s">
        <v>19</v>
      </c>
      <c r="P144" s="200" t="s">
        <v>19</v>
      </c>
      <c r="Q144" s="200" t="s">
        <v>19</v>
      </c>
      <c r="R144" s="200" t="s">
        <v>19</v>
      </c>
      <c r="S144" s="200" t="s">
        <v>19</v>
      </c>
      <c r="T144" s="200" t="s">
        <v>19</v>
      </c>
      <c r="U144" s="200" t="s">
        <v>19</v>
      </c>
      <c r="V144" s="200">
        <v>441.548</v>
      </c>
      <c r="W144" s="200">
        <v>1005.074</v>
      </c>
      <c r="X144" s="200" t="s">
        <v>19</v>
      </c>
      <c r="Y144" s="200" t="s">
        <v>19</v>
      </c>
      <c r="Z144" s="200" t="s">
        <v>19</v>
      </c>
      <c r="AA144" s="200" t="s">
        <v>19</v>
      </c>
      <c r="AB144" s="200" t="s">
        <v>19</v>
      </c>
      <c r="AC144" s="200">
        <v>33.601999999999997</v>
      </c>
      <c r="AD144" s="200">
        <v>0</v>
      </c>
      <c r="AE144" s="200">
        <v>0</v>
      </c>
      <c r="AF144" s="200">
        <v>1.179</v>
      </c>
      <c r="AG144" s="200">
        <v>1E-3</v>
      </c>
      <c r="AH144" s="200">
        <v>30.498000000000001</v>
      </c>
      <c r="AI144" s="200" t="s">
        <v>19</v>
      </c>
      <c r="AJ144" s="200">
        <v>0</v>
      </c>
      <c r="AK144" s="200">
        <v>0</v>
      </c>
      <c r="AL144" s="200">
        <v>0.27100000000000002</v>
      </c>
      <c r="AM144" s="200">
        <v>10.029</v>
      </c>
      <c r="AN144" s="200" t="s">
        <v>19</v>
      </c>
      <c r="AO144" s="200">
        <v>0</v>
      </c>
      <c r="AP144" s="200">
        <v>0.27100000000000002</v>
      </c>
      <c r="AQ144" s="200" t="s">
        <v>19</v>
      </c>
      <c r="AR144" s="200" t="s">
        <v>19</v>
      </c>
      <c r="AS144" s="200" t="s">
        <v>19</v>
      </c>
      <c r="AT144" s="200" t="s">
        <v>19</v>
      </c>
      <c r="AU144" s="200" t="s">
        <v>19</v>
      </c>
      <c r="AV144" s="200" t="s">
        <v>19</v>
      </c>
      <c r="AW144" s="200">
        <v>0.94744609856262829</v>
      </c>
      <c r="AX144" s="200">
        <v>23.679311103756294</v>
      </c>
      <c r="AY144" s="200">
        <v>138.75781018549335</v>
      </c>
      <c r="AZ144" s="200">
        <v>2.160398297039646</v>
      </c>
      <c r="BA144" s="200">
        <v>10.58372309207291</v>
      </c>
      <c r="BB144" s="200">
        <v>10.58372309207291</v>
      </c>
      <c r="BC144" s="200">
        <v>14.426222859654677</v>
      </c>
      <c r="BD144" s="200">
        <v>278.072</v>
      </c>
    </row>
    <row r="145" spans="1:56" x14ac:dyDescent="0.4">
      <c r="A145" s="199" t="s">
        <v>408</v>
      </c>
      <c r="B145" s="199" t="s">
        <v>409</v>
      </c>
      <c r="C145" s="199" t="s">
        <v>243</v>
      </c>
      <c r="D145" s="200">
        <v>2.5</v>
      </c>
      <c r="E145" s="200">
        <v>0.6</v>
      </c>
      <c r="F145" s="200">
        <v>3.5</v>
      </c>
      <c r="G145" s="200">
        <v>0.4</v>
      </c>
      <c r="H145" s="200">
        <v>0</v>
      </c>
      <c r="I145" s="200">
        <v>0</v>
      </c>
      <c r="J145" s="200">
        <v>9.6</v>
      </c>
      <c r="K145" s="200">
        <v>2.2000000000000002</v>
      </c>
      <c r="L145" s="200">
        <v>0.7</v>
      </c>
      <c r="M145" s="200">
        <v>0</v>
      </c>
      <c r="N145" s="200">
        <v>0.7</v>
      </c>
      <c r="O145" s="200" t="s">
        <v>19</v>
      </c>
      <c r="P145" s="200" t="s">
        <v>19</v>
      </c>
      <c r="Q145" s="200" t="s">
        <v>19</v>
      </c>
      <c r="R145" s="200" t="s">
        <v>19</v>
      </c>
      <c r="S145" s="200" t="s">
        <v>19</v>
      </c>
      <c r="T145" s="200" t="s">
        <v>19</v>
      </c>
      <c r="U145" s="200">
        <v>8.9</v>
      </c>
      <c r="V145" s="200" t="s">
        <v>19</v>
      </c>
      <c r="W145" s="200" t="s">
        <v>19</v>
      </c>
      <c r="X145" s="200" t="s">
        <v>19</v>
      </c>
      <c r="Y145" s="200" t="s">
        <v>19</v>
      </c>
      <c r="Z145" s="200" t="s">
        <v>19</v>
      </c>
      <c r="AA145" s="200" t="s">
        <v>19</v>
      </c>
      <c r="AB145" s="200">
        <v>0</v>
      </c>
      <c r="AC145" s="200" t="s">
        <v>19</v>
      </c>
      <c r="AD145" s="200" t="s">
        <v>19</v>
      </c>
      <c r="AE145" s="200" t="s">
        <v>19</v>
      </c>
      <c r="AF145" s="200" t="s">
        <v>19</v>
      </c>
      <c r="AG145" s="200" t="s">
        <v>19</v>
      </c>
      <c r="AH145" s="200" t="s">
        <v>19</v>
      </c>
      <c r="AI145" s="200" t="s">
        <v>19</v>
      </c>
      <c r="AJ145" s="200" t="s">
        <v>19</v>
      </c>
      <c r="AK145" s="200" t="s">
        <v>19</v>
      </c>
      <c r="AL145" s="200" t="s">
        <v>19</v>
      </c>
      <c r="AM145" s="200">
        <v>1.9</v>
      </c>
      <c r="AN145" s="200">
        <v>8.9</v>
      </c>
      <c r="AO145" s="200" t="s">
        <v>19</v>
      </c>
      <c r="AP145" s="200" t="s">
        <v>19</v>
      </c>
      <c r="AQ145" s="200" t="s">
        <v>19</v>
      </c>
      <c r="AR145" s="200">
        <v>0</v>
      </c>
      <c r="AS145" s="200">
        <v>0</v>
      </c>
      <c r="AT145" s="200">
        <v>0</v>
      </c>
      <c r="AU145" s="200" t="s">
        <v>19</v>
      </c>
      <c r="AV145" s="200" t="s">
        <v>19</v>
      </c>
      <c r="AW145" s="200">
        <v>1.24788708586883</v>
      </c>
      <c r="AX145" s="200">
        <v>23.174289418635695</v>
      </c>
      <c r="AY145" s="200">
        <v>142.23664474538901</v>
      </c>
      <c r="AZ145" s="200">
        <v>1.905227147455105</v>
      </c>
      <c r="BA145" s="200">
        <v>12.570917893750863</v>
      </c>
      <c r="BB145" s="200">
        <v>12.570917893750863</v>
      </c>
      <c r="BC145" s="200">
        <v>15.142448640353361</v>
      </c>
      <c r="BD145" s="200">
        <v>94.178228127696329</v>
      </c>
    </row>
    <row r="146" spans="1:56" x14ac:dyDescent="0.4">
      <c r="A146" s="199" t="s">
        <v>410</v>
      </c>
      <c r="B146" s="199" t="s">
        <v>409</v>
      </c>
      <c r="C146" s="199" t="s">
        <v>245</v>
      </c>
      <c r="D146" s="200">
        <v>2.9</v>
      </c>
      <c r="E146" s="200">
        <v>0.7</v>
      </c>
      <c r="F146" s="200">
        <v>3.2</v>
      </c>
      <c r="G146" s="200">
        <v>0.4</v>
      </c>
      <c r="H146" s="200">
        <v>0</v>
      </c>
      <c r="I146" s="200">
        <v>0.1</v>
      </c>
      <c r="J146" s="200">
        <v>9.6999999999999993</v>
      </c>
      <c r="K146" s="200">
        <v>2.4</v>
      </c>
      <c r="L146" s="200">
        <v>0.6</v>
      </c>
      <c r="M146" s="200">
        <v>0</v>
      </c>
      <c r="N146" s="200">
        <v>0.6</v>
      </c>
      <c r="O146" s="200" t="s">
        <v>19</v>
      </c>
      <c r="P146" s="200" t="s">
        <v>19</v>
      </c>
      <c r="Q146" s="200" t="s">
        <v>19</v>
      </c>
      <c r="R146" s="200" t="s">
        <v>19</v>
      </c>
      <c r="S146" s="200" t="s">
        <v>19</v>
      </c>
      <c r="T146" s="200" t="s">
        <v>19</v>
      </c>
      <c r="U146" s="200">
        <v>9.1</v>
      </c>
      <c r="V146" s="200" t="s">
        <v>19</v>
      </c>
      <c r="W146" s="200" t="s">
        <v>19</v>
      </c>
      <c r="X146" s="200" t="s">
        <v>19</v>
      </c>
      <c r="Y146" s="200" t="s">
        <v>19</v>
      </c>
      <c r="Z146" s="200" t="s">
        <v>19</v>
      </c>
      <c r="AA146" s="200" t="s">
        <v>19</v>
      </c>
      <c r="AB146" s="200">
        <v>0</v>
      </c>
      <c r="AC146" s="200" t="s">
        <v>19</v>
      </c>
      <c r="AD146" s="200" t="s">
        <v>19</v>
      </c>
      <c r="AE146" s="200" t="s">
        <v>19</v>
      </c>
      <c r="AF146" s="200" t="s">
        <v>19</v>
      </c>
      <c r="AG146" s="200" t="s">
        <v>19</v>
      </c>
      <c r="AH146" s="200" t="s">
        <v>19</v>
      </c>
      <c r="AI146" s="200" t="s">
        <v>19</v>
      </c>
      <c r="AJ146" s="200" t="s">
        <v>19</v>
      </c>
      <c r="AK146" s="200" t="s">
        <v>19</v>
      </c>
      <c r="AL146" s="200" t="s">
        <v>19</v>
      </c>
      <c r="AM146" s="200">
        <v>1.8</v>
      </c>
      <c r="AN146" s="200">
        <v>9</v>
      </c>
      <c r="AO146" s="200" t="s">
        <v>19</v>
      </c>
      <c r="AP146" s="200" t="s">
        <v>19</v>
      </c>
      <c r="AQ146" s="200" t="s">
        <v>19</v>
      </c>
      <c r="AR146" s="200">
        <v>0</v>
      </c>
      <c r="AS146" s="200">
        <v>0</v>
      </c>
      <c r="AT146" s="200">
        <v>0</v>
      </c>
      <c r="AU146" s="200" t="s">
        <v>19</v>
      </c>
      <c r="AV146" s="200" t="s">
        <v>19</v>
      </c>
      <c r="AW146" s="200">
        <v>1.2338096431854266</v>
      </c>
      <c r="AX146" s="200">
        <v>23.051083177515565</v>
      </c>
      <c r="AY146" s="200">
        <v>139.34185450767211</v>
      </c>
      <c r="AZ146" s="200">
        <v>1.8538310178902841</v>
      </c>
      <c r="BA146" s="200">
        <v>12.576792450127201</v>
      </c>
      <c r="BB146" s="200">
        <v>12.576792450127201</v>
      </c>
      <c r="BC146" s="200">
        <v>15.142448640353361</v>
      </c>
      <c r="BD146" s="200">
        <v>101.42006686798965</v>
      </c>
    </row>
    <row r="147" spans="1:56" x14ac:dyDescent="0.4">
      <c r="A147" s="199" t="s">
        <v>411</v>
      </c>
      <c r="B147" s="199" t="s">
        <v>409</v>
      </c>
      <c r="C147" s="199" t="s">
        <v>247</v>
      </c>
      <c r="D147" s="200">
        <v>1.819</v>
      </c>
      <c r="E147" s="200">
        <v>0.439</v>
      </c>
      <c r="F147" s="200">
        <v>2.3940000000000001</v>
      </c>
      <c r="G147" s="200">
        <v>0.38900000000000001</v>
      </c>
      <c r="H147" s="200" t="s">
        <v>19</v>
      </c>
      <c r="I147" s="200">
        <v>0</v>
      </c>
      <c r="J147" s="200">
        <v>8.3040000000000003</v>
      </c>
      <c r="K147" s="200">
        <v>1.853</v>
      </c>
      <c r="L147" s="200">
        <v>0.23399999999999999</v>
      </c>
      <c r="M147" s="200" t="s">
        <v>19</v>
      </c>
      <c r="N147" s="200" t="s">
        <v>19</v>
      </c>
      <c r="O147" s="200" t="s">
        <v>19</v>
      </c>
      <c r="P147" s="200" t="s">
        <v>19</v>
      </c>
      <c r="Q147" s="200" t="s">
        <v>19</v>
      </c>
      <c r="R147" s="200" t="s">
        <v>19</v>
      </c>
      <c r="S147" s="200">
        <v>6.2450000000000001</v>
      </c>
      <c r="T147" s="200">
        <v>9.032</v>
      </c>
      <c r="U147" s="200">
        <v>8.07</v>
      </c>
      <c r="V147" s="200">
        <v>256.822</v>
      </c>
      <c r="W147" s="200">
        <v>224.316</v>
      </c>
      <c r="X147" s="200">
        <v>0</v>
      </c>
      <c r="Y147" s="200">
        <v>0</v>
      </c>
      <c r="Z147" s="200">
        <v>0</v>
      </c>
      <c r="AA147" s="200">
        <v>0</v>
      </c>
      <c r="AB147" s="200" t="s">
        <v>19</v>
      </c>
      <c r="AC147" s="200" t="s">
        <v>19</v>
      </c>
      <c r="AD147" s="200" t="s">
        <v>19</v>
      </c>
      <c r="AE147" s="200" t="s">
        <v>19</v>
      </c>
      <c r="AF147" s="200" t="s">
        <v>19</v>
      </c>
      <c r="AG147" s="200" t="s">
        <v>19</v>
      </c>
      <c r="AH147" s="200" t="s">
        <v>19</v>
      </c>
      <c r="AI147" s="200" t="s">
        <v>19</v>
      </c>
      <c r="AJ147" s="200" t="s">
        <v>19</v>
      </c>
      <c r="AK147" s="200" t="s">
        <v>19</v>
      </c>
      <c r="AL147" s="200" t="s">
        <v>19</v>
      </c>
      <c r="AM147" s="200">
        <v>3.0289999999999999</v>
      </c>
      <c r="AN147" s="200">
        <v>8.07</v>
      </c>
      <c r="AO147" s="200" t="s">
        <v>19</v>
      </c>
      <c r="AP147" s="200" t="s">
        <v>19</v>
      </c>
      <c r="AQ147" s="200" t="s">
        <v>19</v>
      </c>
      <c r="AR147" s="200" t="s">
        <v>19</v>
      </c>
      <c r="AS147" s="200">
        <v>-0.90500000000000003</v>
      </c>
      <c r="AT147" s="200">
        <v>1.8783209189624499E-2</v>
      </c>
      <c r="AU147" s="200" t="s">
        <v>19</v>
      </c>
      <c r="AV147" s="200" t="s">
        <v>19</v>
      </c>
      <c r="AW147" s="200">
        <v>1.2283693843594008</v>
      </c>
      <c r="AX147" s="200">
        <v>22.738920612051039</v>
      </c>
      <c r="AY147" s="200">
        <v>139.86159187162892</v>
      </c>
      <c r="AZ147" s="200">
        <v>1.7976322985345758</v>
      </c>
      <c r="BA147" s="200">
        <v>12.578621097565343</v>
      </c>
      <c r="BB147" s="200">
        <v>12.578621097565343</v>
      </c>
      <c r="BC147" s="200">
        <v>15.142448640353361</v>
      </c>
      <c r="BD147" s="200">
        <v>83.003582556311898</v>
      </c>
    </row>
    <row r="148" spans="1:56" x14ac:dyDescent="0.4">
      <c r="A148" s="199" t="s">
        <v>412</v>
      </c>
      <c r="B148" s="199" t="s">
        <v>409</v>
      </c>
      <c r="C148" s="199" t="s">
        <v>249</v>
      </c>
      <c r="D148" s="200">
        <v>2.0060000000000002</v>
      </c>
      <c r="E148" s="200">
        <v>0.47899999999999998</v>
      </c>
      <c r="F148" s="200">
        <v>2.782</v>
      </c>
      <c r="G148" s="200">
        <v>0.312</v>
      </c>
      <c r="H148" s="200" t="s">
        <v>19</v>
      </c>
      <c r="I148" s="200">
        <v>0</v>
      </c>
      <c r="J148" s="200">
        <v>8.3659999999999979</v>
      </c>
      <c r="K148" s="200">
        <v>4.4630000000000001</v>
      </c>
      <c r="L148" s="200" t="s">
        <v>19</v>
      </c>
      <c r="M148" s="200" t="s">
        <v>19</v>
      </c>
      <c r="N148" s="200" t="s">
        <v>19</v>
      </c>
      <c r="O148" s="200" t="s">
        <v>19</v>
      </c>
      <c r="P148" s="200" t="s">
        <v>19</v>
      </c>
      <c r="Q148" s="200" t="s">
        <v>19</v>
      </c>
      <c r="R148" s="200" t="s">
        <v>19</v>
      </c>
      <c r="S148" s="200">
        <v>6.4089999999999998</v>
      </c>
      <c r="T148" s="200">
        <v>3.2709999999999999</v>
      </c>
      <c r="U148" s="200">
        <v>8.1059999999999981</v>
      </c>
      <c r="V148" s="200">
        <v>249.852</v>
      </c>
      <c r="W148" s="200">
        <v>234.738</v>
      </c>
      <c r="X148" s="200">
        <v>0</v>
      </c>
      <c r="Y148" s="200">
        <v>0</v>
      </c>
      <c r="Z148" s="200">
        <v>0</v>
      </c>
      <c r="AA148" s="200">
        <v>0</v>
      </c>
      <c r="AB148" s="200" t="s">
        <v>19</v>
      </c>
      <c r="AC148" s="200" t="s">
        <v>19</v>
      </c>
      <c r="AD148" s="200" t="s">
        <v>19</v>
      </c>
      <c r="AE148" s="200" t="s">
        <v>19</v>
      </c>
      <c r="AF148" s="200" t="s">
        <v>19</v>
      </c>
      <c r="AG148" s="200" t="s">
        <v>19</v>
      </c>
      <c r="AH148" s="200" t="s">
        <v>19</v>
      </c>
      <c r="AI148" s="200" t="s">
        <v>19</v>
      </c>
      <c r="AJ148" s="200" t="s">
        <v>19</v>
      </c>
      <c r="AK148" s="200" t="s">
        <v>19</v>
      </c>
      <c r="AL148" s="200" t="s">
        <v>19</v>
      </c>
      <c r="AM148" s="200">
        <v>2.5270000000000001</v>
      </c>
      <c r="AN148" s="200">
        <v>8.1059999999999981</v>
      </c>
      <c r="AO148" s="200" t="s">
        <v>19</v>
      </c>
      <c r="AP148" s="200" t="s">
        <v>19</v>
      </c>
      <c r="AQ148" s="200">
        <v>0.1</v>
      </c>
      <c r="AR148" s="200">
        <v>0.16</v>
      </c>
      <c r="AS148" s="200">
        <v>-0.55917795433173001</v>
      </c>
      <c r="AT148" s="200">
        <v>2.0552931602454E-2</v>
      </c>
      <c r="AU148" s="200" t="s">
        <v>19</v>
      </c>
      <c r="AV148" s="200" t="s">
        <v>19</v>
      </c>
      <c r="AW148" s="200">
        <v>1.2117357406647515</v>
      </c>
      <c r="AX148" s="200">
        <v>21.932412230654688</v>
      </c>
      <c r="AY148" s="200">
        <v>140.89482484010429</v>
      </c>
      <c r="AZ148" s="200">
        <v>1.6003299434917819</v>
      </c>
      <c r="BA148" s="200">
        <v>12.577482052871728</v>
      </c>
      <c r="BB148" s="200">
        <v>12.131326207594121</v>
      </c>
      <c r="BC148" s="200">
        <v>15.142448640353361</v>
      </c>
      <c r="BD148" s="200">
        <v>82.497</v>
      </c>
    </row>
    <row r="149" spans="1:56" x14ac:dyDescent="0.4">
      <c r="A149" s="199" t="s">
        <v>413</v>
      </c>
      <c r="B149" s="199" t="s">
        <v>409</v>
      </c>
      <c r="C149" s="199" t="s">
        <v>251</v>
      </c>
      <c r="D149" s="200">
        <v>2.39</v>
      </c>
      <c r="E149" s="200">
        <v>0.55600000000000005</v>
      </c>
      <c r="F149" s="200">
        <v>2.9119999999999999</v>
      </c>
      <c r="G149" s="200">
        <v>0.28999999999999998</v>
      </c>
      <c r="H149" s="200" t="s">
        <v>19</v>
      </c>
      <c r="I149" s="200">
        <v>0</v>
      </c>
      <c r="J149" s="200">
        <v>9.3439999999999994</v>
      </c>
      <c r="K149" s="200">
        <v>1.9610000000000001</v>
      </c>
      <c r="L149" s="200" t="s">
        <v>19</v>
      </c>
      <c r="M149" s="200" t="s">
        <v>19</v>
      </c>
      <c r="N149" s="200" t="s">
        <v>19</v>
      </c>
      <c r="O149" s="200">
        <v>6.6000000000000003E-2</v>
      </c>
      <c r="P149" s="200">
        <v>6.2E-2</v>
      </c>
      <c r="Q149" s="200">
        <v>1.7000000000000001E-2</v>
      </c>
      <c r="R149" s="200">
        <v>6.2E-2</v>
      </c>
      <c r="S149" s="200">
        <v>5.9740000000000002</v>
      </c>
      <c r="T149" s="200">
        <v>4.3170000000000002</v>
      </c>
      <c r="U149" s="200">
        <v>9.1370000000000005</v>
      </c>
      <c r="V149" s="200">
        <v>239.792</v>
      </c>
      <c r="W149" s="200">
        <v>250.16300000000001</v>
      </c>
      <c r="X149" s="200">
        <v>0</v>
      </c>
      <c r="Y149" s="200">
        <v>0</v>
      </c>
      <c r="Z149" s="200">
        <v>0</v>
      </c>
      <c r="AA149" s="200">
        <v>0</v>
      </c>
      <c r="AB149" s="200" t="s">
        <v>19</v>
      </c>
      <c r="AC149" s="200" t="s">
        <v>19</v>
      </c>
      <c r="AD149" s="200" t="s">
        <v>19</v>
      </c>
      <c r="AE149" s="200" t="s">
        <v>19</v>
      </c>
      <c r="AF149" s="200" t="s">
        <v>19</v>
      </c>
      <c r="AG149" s="200" t="s">
        <v>19</v>
      </c>
      <c r="AH149" s="200" t="s">
        <v>19</v>
      </c>
      <c r="AI149" s="200" t="s">
        <v>19</v>
      </c>
      <c r="AJ149" s="200" t="s">
        <v>19</v>
      </c>
      <c r="AK149" s="200" t="s">
        <v>19</v>
      </c>
      <c r="AL149" s="200" t="s">
        <v>19</v>
      </c>
      <c r="AM149" s="200">
        <v>2.9889999999999999</v>
      </c>
      <c r="AN149" s="200">
        <v>9.1370000000000005</v>
      </c>
      <c r="AO149" s="200" t="s">
        <v>19</v>
      </c>
      <c r="AP149" s="200" t="s">
        <v>19</v>
      </c>
      <c r="AQ149" s="200">
        <v>7.9000000000000001E-2</v>
      </c>
      <c r="AR149" s="200">
        <v>0.128</v>
      </c>
      <c r="AS149" s="200">
        <v>-0.68</v>
      </c>
      <c r="AT149" s="200">
        <v>1.7000000000000001E-2</v>
      </c>
      <c r="AU149" s="200">
        <v>0.30599999999999999</v>
      </c>
      <c r="AV149" s="200" t="s">
        <v>19</v>
      </c>
      <c r="AW149" s="200">
        <v>1.1806332960179113</v>
      </c>
      <c r="AX149" s="200">
        <v>21.665935456226201</v>
      </c>
      <c r="AY149" s="200">
        <v>141.39816213777866</v>
      </c>
      <c r="AZ149" s="200">
        <v>1.5856926808560412</v>
      </c>
      <c r="BA149" s="200">
        <v>12.571021329819917</v>
      </c>
      <c r="BB149" s="200">
        <v>11.679174644895863</v>
      </c>
      <c r="BC149" s="200">
        <v>15.464731421028722</v>
      </c>
      <c r="BD149" s="200">
        <v>86.561999999999998</v>
      </c>
    </row>
    <row r="150" spans="1:56" x14ac:dyDescent="0.4">
      <c r="A150" s="199" t="s">
        <v>414</v>
      </c>
      <c r="B150" s="199" t="s">
        <v>409</v>
      </c>
      <c r="C150" s="199" t="s">
        <v>253</v>
      </c>
      <c r="D150" s="200">
        <v>2.427</v>
      </c>
      <c r="E150" s="200">
        <v>0.45900000000000002</v>
      </c>
      <c r="F150" s="200">
        <v>3.9129999999999998</v>
      </c>
      <c r="G150" s="200">
        <v>0.27600000000000002</v>
      </c>
      <c r="H150" s="200" t="s">
        <v>19</v>
      </c>
      <c r="I150" s="200">
        <v>0</v>
      </c>
      <c r="J150" s="200">
        <v>10.942</v>
      </c>
      <c r="K150" s="200">
        <v>4.1399999999999997</v>
      </c>
      <c r="L150" s="200" t="s">
        <v>19</v>
      </c>
      <c r="M150" s="200" t="s">
        <v>19</v>
      </c>
      <c r="N150" s="200" t="s">
        <v>19</v>
      </c>
      <c r="O150" s="200">
        <v>3.4000000000000002E-2</v>
      </c>
      <c r="P150" s="200">
        <v>9.8000000000000004E-2</v>
      </c>
      <c r="Q150" s="200">
        <v>5.0000000000000001E-3</v>
      </c>
      <c r="R150" s="200">
        <v>0.106</v>
      </c>
      <c r="S150" s="200">
        <v>6.0330000000000004</v>
      </c>
      <c r="T150" s="200">
        <v>5.3739999999999997</v>
      </c>
      <c r="U150" s="200">
        <v>10.699</v>
      </c>
      <c r="V150" s="200">
        <v>224.43799999999999</v>
      </c>
      <c r="W150" s="200">
        <v>269.39400000000001</v>
      </c>
      <c r="X150" s="200">
        <v>0</v>
      </c>
      <c r="Y150" s="200">
        <v>0</v>
      </c>
      <c r="Z150" s="200">
        <v>0</v>
      </c>
      <c r="AA150" s="200">
        <v>0</v>
      </c>
      <c r="AB150" s="200" t="s">
        <v>19</v>
      </c>
      <c r="AC150" s="200" t="s">
        <v>19</v>
      </c>
      <c r="AD150" s="200" t="s">
        <v>19</v>
      </c>
      <c r="AE150" s="200" t="s">
        <v>19</v>
      </c>
      <c r="AF150" s="200" t="s">
        <v>19</v>
      </c>
      <c r="AG150" s="200" t="s">
        <v>19</v>
      </c>
      <c r="AH150" s="200" t="s">
        <v>19</v>
      </c>
      <c r="AI150" s="200" t="s">
        <v>19</v>
      </c>
      <c r="AJ150" s="200" t="s">
        <v>19</v>
      </c>
      <c r="AK150" s="200" t="s">
        <v>19</v>
      </c>
      <c r="AL150" s="200" t="s">
        <v>19</v>
      </c>
      <c r="AM150" s="200">
        <v>3.6240000000000001</v>
      </c>
      <c r="AN150" s="200">
        <v>10.699</v>
      </c>
      <c r="AO150" s="200" t="s">
        <v>19</v>
      </c>
      <c r="AP150" s="200" t="s">
        <v>19</v>
      </c>
      <c r="AQ150" s="200">
        <v>0.111</v>
      </c>
      <c r="AR150" s="200">
        <v>0.13200000000000001</v>
      </c>
      <c r="AS150" s="200">
        <v>-0.80300000000000005</v>
      </c>
      <c r="AT150" s="200">
        <v>0</v>
      </c>
      <c r="AU150" s="200">
        <v>0.64900000000000002</v>
      </c>
      <c r="AV150" s="200" t="s">
        <v>19</v>
      </c>
      <c r="AW150" s="200">
        <v>1.1560444722831191</v>
      </c>
      <c r="AX150" s="200">
        <v>20.861419071217039</v>
      </c>
      <c r="AY150" s="200">
        <v>141.07306044227448</v>
      </c>
      <c r="AZ150" s="200">
        <v>1.555440193500419</v>
      </c>
      <c r="BA150" s="200">
        <v>12.571021329819917</v>
      </c>
      <c r="BB150" s="200">
        <v>11.233251302433837</v>
      </c>
      <c r="BC150" s="200">
        <v>16.510195762073991</v>
      </c>
      <c r="BD150" s="200">
        <v>90.686000000000007</v>
      </c>
    </row>
    <row r="151" spans="1:56" x14ac:dyDescent="0.4">
      <c r="A151" s="199" t="s">
        <v>415</v>
      </c>
      <c r="B151" s="199" t="s">
        <v>409</v>
      </c>
      <c r="C151" s="199" t="s">
        <v>255</v>
      </c>
      <c r="D151" s="200">
        <v>2.8679999999999999</v>
      </c>
      <c r="E151" s="200">
        <v>0.45</v>
      </c>
      <c r="F151" s="200">
        <v>4.5350000000000001</v>
      </c>
      <c r="G151" s="200">
        <v>0.30599999999999999</v>
      </c>
      <c r="H151" s="200" t="s">
        <v>19</v>
      </c>
      <c r="I151" s="200">
        <v>0</v>
      </c>
      <c r="J151" s="200">
        <v>12.89028922</v>
      </c>
      <c r="K151" s="200">
        <v>3.226</v>
      </c>
      <c r="L151" s="200" t="s">
        <v>19</v>
      </c>
      <c r="M151" s="200" t="s">
        <v>19</v>
      </c>
      <c r="N151" s="200" t="s">
        <v>19</v>
      </c>
      <c r="O151" s="200">
        <v>2.344303E-2</v>
      </c>
      <c r="P151" s="200">
        <v>0.16844914</v>
      </c>
      <c r="Q151" s="200">
        <v>1.22718E-3</v>
      </c>
      <c r="R151" s="200">
        <v>0.11616986999999999</v>
      </c>
      <c r="S151" s="200">
        <v>6.1609999999999996</v>
      </c>
      <c r="T151" s="200">
        <v>6.7990000000000004</v>
      </c>
      <c r="U151" s="200">
        <v>12.581</v>
      </c>
      <c r="V151" s="200">
        <v>210.76499999999999</v>
      </c>
      <c r="W151" s="200">
        <v>286.47300000000001</v>
      </c>
      <c r="X151" s="200">
        <v>0</v>
      </c>
      <c r="Y151" s="200">
        <v>0</v>
      </c>
      <c r="Z151" s="200">
        <v>0</v>
      </c>
      <c r="AA151" s="200">
        <v>0</v>
      </c>
      <c r="AB151" s="200" t="s">
        <v>19</v>
      </c>
      <c r="AC151" s="200" t="s">
        <v>19</v>
      </c>
      <c r="AD151" s="200" t="s">
        <v>19</v>
      </c>
      <c r="AE151" s="200" t="s">
        <v>19</v>
      </c>
      <c r="AF151" s="200" t="s">
        <v>19</v>
      </c>
      <c r="AG151" s="200" t="s">
        <v>19</v>
      </c>
      <c r="AH151" s="200" t="s">
        <v>19</v>
      </c>
      <c r="AI151" s="200" t="s">
        <v>19</v>
      </c>
      <c r="AJ151" s="200" t="s">
        <v>19</v>
      </c>
      <c r="AK151" s="200" t="s">
        <v>19</v>
      </c>
      <c r="AL151" s="200" t="s">
        <v>19</v>
      </c>
      <c r="AM151" s="200">
        <v>4.4219999999999997</v>
      </c>
      <c r="AN151" s="200">
        <v>12.581</v>
      </c>
      <c r="AO151" s="200" t="s">
        <v>19</v>
      </c>
      <c r="AP151" s="200" t="s">
        <v>19</v>
      </c>
      <c r="AQ151" s="200">
        <v>0.11739705</v>
      </c>
      <c r="AR151" s="200">
        <v>0.19189217</v>
      </c>
      <c r="AS151" s="200">
        <v>-0.59599999999999997</v>
      </c>
      <c r="AT151" s="200">
        <v>0</v>
      </c>
      <c r="AU151" s="200">
        <v>1.5609347499999999</v>
      </c>
      <c r="AV151" s="200" t="s">
        <v>19</v>
      </c>
      <c r="AW151" s="200">
        <v>1.1367310801447381</v>
      </c>
      <c r="AX151" s="200">
        <v>20.174417205732627</v>
      </c>
      <c r="AY151" s="200">
        <v>140.6505374425621</v>
      </c>
      <c r="AZ151" s="200">
        <v>1.561821483946062</v>
      </c>
      <c r="BA151" s="200">
        <v>10.777668096352944</v>
      </c>
      <c r="BB151" s="200">
        <v>10.777668096352944</v>
      </c>
      <c r="BC151" s="200">
        <v>14.826482115819141</v>
      </c>
      <c r="BD151" s="200">
        <v>94.182999999999993</v>
      </c>
    </row>
    <row r="152" spans="1:56" x14ac:dyDescent="0.4">
      <c r="A152" s="199" t="s">
        <v>416</v>
      </c>
      <c r="B152" s="199" t="s">
        <v>409</v>
      </c>
      <c r="C152" s="199" t="s">
        <v>257</v>
      </c>
      <c r="D152" s="200">
        <v>2.911</v>
      </c>
      <c r="E152" s="200">
        <v>0.49</v>
      </c>
      <c r="F152" s="200">
        <v>4.9020000000000001</v>
      </c>
      <c r="G152" s="200">
        <v>0.32</v>
      </c>
      <c r="H152" s="200">
        <v>5.0000000000000001E-3</v>
      </c>
      <c r="I152" s="200">
        <v>0</v>
      </c>
      <c r="J152" s="200" t="s">
        <v>19</v>
      </c>
      <c r="K152" s="200">
        <v>4.2729999999999997</v>
      </c>
      <c r="L152" s="200" t="s">
        <v>19</v>
      </c>
      <c r="M152" s="200" t="s">
        <v>19</v>
      </c>
      <c r="N152" s="200" t="s">
        <v>19</v>
      </c>
      <c r="O152" s="200" t="s">
        <v>19</v>
      </c>
      <c r="P152" s="200" t="s">
        <v>19</v>
      </c>
      <c r="Q152" s="200" t="s">
        <v>19</v>
      </c>
      <c r="R152" s="200" t="s">
        <v>19</v>
      </c>
      <c r="S152" s="200" t="s">
        <v>19</v>
      </c>
      <c r="T152" s="200" t="s">
        <v>19</v>
      </c>
      <c r="U152" s="200" t="s">
        <v>19</v>
      </c>
      <c r="V152" s="200">
        <v>203.95599999999999</v>
      </c>
      <c r="W152" s="200">
        <v>299.19799999999998</v>
      </c>
      <c r="X152" s="200">
        <v>0</v>
      </c>
      <c r="Y152" s="200">
        <v>0</v>
      </c>
      <c r="Z152" s="200">
        <v>0</v>
      </c>
      <c r="AA152" s="200">
        <v>0</v>
      </c>
      <c r="AB152" s="200" t="s">
        <v>19</v>
      </c>
      <c r="AC152" s="200">
        <v>12.661</v>
      </c>
      <c r="AD152" s="200">
        <v>0</v>
      </c>
      <c r="AE152" s="200">
        <v>1E-3</v>
      </c>
      <c r="AF152" s="200">
        <v>7.2999999999999995E-2</v>
      </c>
      <c r="AG152" s="200">
        <v>7.6999999999999999E-2</v>
      </c>
      <c r="AH152" s="200">
        <v>9.2940000000000005</v>
      </c>
      <c r="AI152" s="200">
        <v>0</v>
      </c>
      <c r="AJ152" s="200">
        <v>0</v>
      </c>
      <c r="AK152" s="200">
        <v>0</v>
      </c>
      <c r="AL152" s="200">
        <v>0.71699999999999997</v>
      </c>
      <c r="AM152" s="200">
        <v>3.165</v>
      </c>
      <c r="AN152" s="200" t="s">
        <v>19</v>
      </c>
      <c r="AO152" s="200">
        <v>5.3999999999999999E-2</v>
      </c>
      <c r="AP152" s="200">
        <v>0.66300000000000003</v>
      </c>
      <c r="AQ152" s="200" t="s">
        <v>19</v>
      </c>
      <c r="AR152" s="200" t="s">
        <v>19</v>
      </c>
      <c r="AS152" s="200" t="s">
        <v>19</v>
      </c>
      <c r="AT152" s="200" t="s">
        <v>19</v>
      </c>
      <c r="AU152" s="200" t="s">
        <v>19</v>
      </c>
      <c r="AV152" s="200" t="s">
        <v>19</v>
      </c>
      <c r="AW152" s="200">
        <v>1.1277018254028868</v>
      </c>
      <c r="AX152" s="200">
        <v>19.968092817112087</v>
      </c>
      <c r="AY152" s="200">
        <v>139.68765770826232</v>
      </c>
      <c r="AZ152" s="200">
        <v>1.584338813487403</v>
      </c>
      <c r="BA152" s="200">
        <v>10.777668096352944</v>
      </c>
      <c r="BB152" s="200">
        <v>10.777668096352944</v>
      </c>
      <c r="BC152" s="200">
        <v>14.826482115819141</v>
      </c>
      <c r="BD152" s="200">
        <v>95.119</v>
      </c>
    </row>
    <row r="153" spans="1:56" x14ac:dyDescent="0.4">
      <c r="A153" s="199" t="s">
        <v>417</v>
      </c>
      <c r="B153" s="199" t="s">
        <v>409</v>
      </c>
      <c r="C153" s="199" t="s">
        <v>259</v>
      </c>
      <c r="D153" s="200">
        <v>2.4929999999999999</v>
      </c>
      <c r="E153" s="200">
        <v>0.52900000000000003</v>
      </c>
      <c r="F153" s="200">
        <v>2.63</v>
      </c>
      <c r="G153" s="200">
        <v>0.30599999999999999</v>
      </c>
      <c r="H153" s="200">
        <v>3.0000000000000001E-3</v>
      </c>
      <c r="I153" s="200">
        <v>0</v>
      </c>
      <c r="J153" s="200" t="s">
        <v>19</v>
      </c>
      <c r="K153" s="200">
        <v>2.4350000000000001</v>
      </c>
      <c r="L153" s="200" t="s">
        <v>19</v>
      </c>
      <c r="M153" s="200" t="s">
        <v>19</v>
      </c>
      <c r="N153" s="200" t="s">
        <v>19</v>
      </c>
      <c r="O153" s="200" t="s">
        <v>19</v>
      </c>
      <c r="P153" s="200" t="s">
        <v>19</v>
      </c>
      <c r="Q153" s="200" t="s">
        <v>19</v>
      </c>
      <c r="R153" s="200" t="s">
        <v>19</v>
      </c>
      <c r="S153" s="200" t="s">
        <v>19</v>
      </c>
      <c r="T153" s="200" t="s">
        <v>19</v>
      </c>
      <c r="U153" s="200" t="s">
        <v>19</v>
      </c>
      <c r="V153" s="200">
        <v>196.44</v>
      </c>
      <c r="W153" s="200">
        <v>311.85700000000003</v>
      </c>
      <c r="X153" s="200">
        <v>0</v>
      </c>
      <c r="Y153" s="200">
        <v>0</v>
      </c>
      <c r="Z153" s="200">
        <v>0</v>
      </c>
      <c r="AA153" s="200">
        <v>0</v>
      </c>
      <c r="AB153" s="200" t="s">
        <v>19</v>
      </c>
      <c r="AC153" s="200">
        <v>9.24</v>
      </c>
      <c r="AD153" s="200">
        <v>0</v>
      </c>
      <c r="AE153" s="200">
        <v>1E-3</v>
      </c>
      <c r="AF153" s="200">
        <v>7.1999999999999995E-2</v>
      </c>
      <c r="AG153" s="200">
        <v>8.4000000000000005E-2</v>
      </c>
      <c r="AH153" s="200">
        <v>9.3800000000000008</v>
      </c>
      <c r="AI153" s="200">
        <v>0</v>
      </c>
      <c r="AJ153" s="200">
        <v>0</v>
      </c>
      <c r="AK153" s="200">
        <v>0</v>
      </c>
      <c r="AL153" s="200">
        <v>0.61099999999999999</v>
      </c>
      <c r="AM153" s="200">
        <v>2.5110000000000001</v>
      </c>
      <c r="AN153" s="200" t="s">
        <v>19</v>
      </c>
      <c r="AO153" s="200">
        <v>4.1000000000000002E-2</v>
      </c>
      <c r="AP153" s="200">
        <v>0.56999999999999995</v>
      </c>
      <c r="AQ153" s="200" t="s">
        <v>19</v>
      </c>
      <c r="AR153" s="200" t="s">
        <v>19</v>
      </c>
      <c r="AS153" s="200" t="s">
        <v>19</v>
      </c>
      <c r="AT153" s="200" t="s">
        <v>19</v>
      </c>
      <c r="AU153" s="200" t="s">
        <v>19</v>
      </c>
      <c r="AV153" s="200" t="s">
        <v>19</v>
      </c>
      <c r="AW153" s="200">
        <v>1.0877412700751434</v>
      </c>
      <c r="AX153" s="200">
        <v>18.130038132960955</v>
      </c>
      <c r="AY153" s="200">
        <v>139.96844899644617</v>
      </c>
      <c r="AZ153" s="200">
        <v>1.5802301674548731</v>
      </c>
      <c r="BA153" s="200">
        <v>10.777668096352944</v>
      </c>
      <c r="BB153" s="200">
        <v>10.777668096352944</v>
      </c>
      <c r="BC153" s="200">
        <v>14.826482115819141</v>
      </c>
      <c r="BD153" s="200">
        <v>96.24</v>
      </c>
    </row>
    <row r="154" spans="1:56" x14ac:dyDescent="0.4">
      <c r="A154" s="199" t="s">
        <v>418</v>
      </c>
      <c r="B154" s="199" t="s">
        <v>409</v>
      </c>
      <c r="C154" s="199" t="s">
        <v>261</v>
      </c>
      <c r="D154" s="200">
        <v>2.7549999999999999</v>
      </c>
      <c r="E154" s="200">
        <v>0.60599999999999998</v>
      </c>
      <c r="F154" s="200">
        <v>3.6110000000000002</v>
      </c>
      <c r="G154" s="200">
        <v>0.35199999999999998</v>
      </c>
      <c r="H154" s="200">
        <v>3.0000000000000001E-3</v>
      </c>
      <c r="I154" s="200">
        <v>0</v>
      </c>
      <c r="J154" s="200" t="s">
        <v>19</v>
      </c>
      <c r="K154" s="200">
        <v>3.53</v>
      </c>
      <c r="L154" s="200" t="s">
        <v>19</v>
      </c>
      <c r="M154" s="200" t="s">
        <v>19</v>
      </c>
      <c r="N154" s="200" t="s">
        <v>19</v>
      </c>
      <c r="O154" s="200" t="s">
        <v>19</v>
      </c>
      <c r="P154" s="200" t="s">
        <v>19</v>
      </c>
      <c r="Q154" s="200" t="s">
        <v>19</v>
      </c>
      <c r="R154" s="200" t="s">
        <v>19</v>
      </c>
      <c r="S154" s="200" t="s">
        <v>19</v>
      </c>
      <c r="T154" s="200" t="s">
        <v>19</v>
      </c>
      <c r="U154" s="200" t="s">
        <v>19</v>
      </c>
      <c r="V154" s="200">
        <v>186.46199999999999</v>
      </c>
      <c r="W154" s="200">
        <v>326.60300000000001</v>
      </c>
      <c r="X154" s="200">
        <v>0</v>
      </c>
      <c r="Y154" s="200">
        <v>0</v>
      </c>
      <c r="Z154" s="200">
        <v>0</v>
      </c>
      <c r="AA154" s="200">
        <v>0</v>
      </c>
      <c r="AB154" s="200" t="s">
        <v>19</v>
      </c>
      <c r="AC154" s="200">
        <v>10.797000000000001</v>
      </c>
      <c r="AD154" s="200">
        <v>0</v>
      </c>
      <c r="AE154" s="200">
        <v>1E-3</v>
      </c>
      <c r="AF154" s="200">
        <v>6.7000000000000004E-2</v>
      </c>
      <c r="AG154" s="200">
        <v>0.127</v>
      </c>
      <c r="AH154" s="200">
        <v>9.3979999999999997</v>
      </c>
      <c r="AI154" s="200">
        <v>0</v>
      </c>
      <c r="AJ154" s="200">
        <v>0</v>
      </c>
      <c r="AK154" s="200">
        <v>0</v>
      </c>
      <c r="AL154" s="200">
        <v>0.46800000000000003</v>
      </c>
      <c r="AM154" s="200">
        <v>2.8069999999999999</v>
      </c>
      <c r="AN154" s="200" t="s">
        <v>19</v>
      </c>
      <c r="AO154" s="200">
        <v>3.2000000000000001E-2</v>
      </c>
      <c r="AP154" s="200">
        <v>0.436</v>
      </c>
      <c r="AQ154" s="200" t="s">
        <v>19</v>
      </c>
      <c r="AR154" s="200" t="s">
        <v>19</v>
      </c>
      <c r="AS154" s="200" t="s">
        <v>19</v>
      </c>
      <c r="AT154" s="200" t="s">
        <v>19</v>
      </c>
      <c r="AU154" s="200" t="s">
        <v>19</v>
      </c>
      <c r="AV154" s="200" t="s">
        <v>19</v>
      </c>
      <c r="AW154" s="200">
        <v>1</v>
      </c>
      <c r="AX154" s="200">
        <v>19.174739428327733</v>
      </c>
      <c r="AY154" s="200">
        <v>140.1635280446751</v>
      </c>
      <c r="AZ154" s="200">
        <v>1.5792342427468673</v>
      </c>
      <c r="BA154" s="200">
        <v>10.777668096352944</v>
      </c>
      <c r="BB154" s="200">
        <v>10.777668096352944</v>
      </c>
      <c r="BC154" s="200">
        <v>14.826482115819141</v>
      </c>
      <c r="BD154" s="200">
        <v>101.785</v>
      </c>
    </row>
    <row r="155" spans="1:56" x14ac:dyDescent="0.4">
      <c r="A155" s="199" t="s">
        <v>419</v>
      </c>
      <c r="B155" s="199" t="s">
        <v>409</v>
      </c>
      <c r="C155" s="199" t="s">
        <v>263</v>
      </c>
      <c r="D155" s="200">
        <v>2.5190000000000001</v>
      </c>
      <c r="E155" s="200">
        <v>0.67600000000000005</v>
      </c>
      <c r="F155" s="200">
        <v>3.8159999999999998</v>
      </c>
      <c r="G155" s="200">
        <v>0.40300000000000002</v>
      </c>
      <c r="H155" s="200">
        <v>3.0000000000000001E-3</v>
      </c>
      <c r="I155" s="200">
        <v>0</v>
      </c>
      <c r="J155" s="200" t="s">
        <v>19</v>
      </c>
      <c r="K155" s="200">
        <v>3.044</v>
      </c>
      <c r="L155" s="200" t="s">
        <v>19</v>
      </c>
      <c r="M155" s="200" t="s">
        <v>19</v>
      </c>
      <c r="N155" s="200" t="s">
        <v>19</v>
      </c>
      <c r="O155" s="200" t="s">
        <v>19</v>
      </c>
      <c r="P155" s="200" t="s">
        <v>19</v>
      </c>
      <c r="Q155" s="200" t="s">
        <v>19</v>
      </c>
      <c r="R155" s="200" t="s">
        <v>19</v>
      </c>
      <c r="S155" s="200" t="s">
        <v>19</v>
      </c>
      <c r="T155" s="200" t="s">
        <v>19</v>
      </c>
      <c r="U155" s="200" t="s">
        <v>19</v>
      </c>
      <c r="V155" s="200">
        <v>174.512</v>
      </c>
      <c r="W155" s="200">
        <v>342.87400000000002</v>
      </c>
      <c r="X155" s="200">
        <v>0</v>
      </c>
      <c r="Y155" s="200">
        <v>0</v>
      </c>
      <c r="Z155" s="200">
        <v>0</v>
      </c>
      <c r="AA155" s="200">
        <v>0</v>
      </c>
      <c r="AB155" s="200" t="s">
        <v>19</v>
      </c>
      <c r="AC155" s="200">
        <v>10.234</v>
      </c>
      <c r="AD155" s="200">
        <v>0</v>
      </c>
      <c r="AE155" s="200">
        <v>1E-3</v>
      </c>
      <c r="AF155" s="200">
        <v>2.8000000000000001E-2</v>
      </c>
      <c r="AG155" s="200">
        <v>0.12</v>
      </c>
      <c r="AH155" s="200">
        <v>9.0150000000000006</v>
      </c>
      <c r="AI155" s="200">
        <v>0</v>
      </c>
      <c r="AJ155" s="200">
        <v>0</v>
      </c>
      <c r="AK155" s="200">
        <v>0</v>
      </c>
      <c r="AL155" s="200">
        <v>0.39</v>
      </c>
      <c r="AM155" s="200">
        <v>2.278</v>
      </c>
      <c r="AN155" s="200" t="s">
        <v>19</v>
      </c>
      <c r="AO155" s="200">
        <v>2.5999999999999999E-2</v>
      </c>
      <c r="AP155" s="200">
        <v>0.36399999999999999</v>
      </c>
      <c r="AQ155" s="200" t="s">
        <v>19</v>
      </c>
      <c r="AR155" s="200" t="s">
        <v>19</v>
      </c>
      <c r="AS155" s="200" t="s">
        <v>19</v>
      </c>
      <c r="AT155" s="200" t="s">
        <v>19</v>
      </c>
      <c r="AU155" s="200" t="s">
        <v>19</v>
      </c>
      <c r="AV155" s="200" t="s">
        <v>19</v>
      </c>
      <c r="AW155" s="200">
        <v>0.94744609856262829</v>
      </c>
      <c r="AX155" s="200">
        <v>19.02403540011732</v>
      </c>
      <c r="AY155" s="200">
        <v>140.01950555275528</v>
      </c>
      <c r="AZ155" s="200">
        <v>1.6107612761223635</v>
      </c>
      <c r="BA155" s="200">
        <v>10.777668096352944</v>
      </c>
      <c r="BB155" s="200">
        <v>10.777668096352944</v>
      </c>
      <c r="BC155" s="200">
        <v>14.826482115819141</v>
      </c>
      <c r="BD155" s="200">
        <v>109.845</v>
      </c>
    </row>
    <row r="156" spans="1:56" x14ac:dyDescent="0.4">
      <c r="A156" s="199" t="s">
        <v>420</v>
      </c>
      <c r="B156" s="199" t="s">
        <v>421</v>
      </c>
      <c r="C156" s="199" t="s">
        <v>243</v>
      </c>
      <c r="D156" s="200">
        <v>1.3440000000000001</v>
      </c>
      <c r="E156" s="200">
        <v>0.47299999999999998</v>
      </c>
      <c r="F156" s="200">
        <v>0.29099999999999998</v>
      </c>
      <c r="G156" s="200">
        <v>0.16400000000000001</v>
      </c>
      <c r="H156" s="200">
        <v>1.0999999999999999E-2</v>
      </c>
      <c r="I156" s="200">
        <v>0.04</v>
      </c>
      <c r="J156" s="200">
        <v>3.9440000000000008</v>
      </c>
      <c r="K156" s="200">
        <v>0.29099999999999998</v>
      </c>
      <c r="L156" s="200">
        <v>0.23799999999999999</v>
      </c>
      <c r="M156" s="200">
        <v>0</v>
      </c>
      <c r="N156" s="200">
        <v>0.27699999999999997</v>
      </c>
      <c r="O156" s="200" t="s">
        <v>19</v>
      </c>
      <c r="P156" s="200" t="s">
        <v>19</v>
      </c>
      <c r="Q156" s="200" t="s">
        <v>19</v>
      </c>
      <c r="R156" s="200" t="s">
        <v>19</v>
      </c>
      <c r="S156" s="200" t="s">
        <v>19</v>
      </c>
      <c r="T156" s="200" t="s">
        <v>19</v>
      </c>
      <c r="U156" s="200">
        <v>3.6670000000000007</v>
      </c>
      <c r="V156" s="200" t="s">
        <v>19</v>
      </c>
      <c r="W156" s="200" t="s">
        <v>19</v>
      </c>
      <c r="X156" s="200" t="s">
        <v>19</v>
      </c>
      <c r="Y156" s="200" t="s">
        <v>19</v>
      </c>
      <c r="Z156" s="200" t="s">
        <v>19</v>
      </c>
      <c r="AA156" s="200" t="s">
        <v>19</v>
      </c>
      <c r="AB156" s="200">
        <v>0</v>
      </c>
      <c r="AC156" s="200" t="s">
        <v>19</v>
      </c>
      <c r="AD156" s="200" t="s">
        <v>19</v>
      </c>
      <c r="AE156" s="200" t="s">
        <v>19</v>
      </c>
      <c r="AF156" s="200" t="s">
        <v>19</v>
      </c>
      <c r="AG156" s="200" t="s">
        <v>19</v>
      </c>
      <c r="AH156" s="200" t="s">
        <v>19</v>
      </c>
      <c r="AI156" s="200" t="s">
        <v>19</v>
      </c>
      <c r="AJ156" s="200" t="s">
        <v>19</v>
      </c>
      <c r="AK156" s="200" t="s">
        <v>19</v>
      </c>
      <c r="AL156" s="200" t="s">
        <v>19</v>
      </c>
      <c r="AM156" s="200">
        <v>1.3440000000000001</v>
      </c>
      <c r="AN156" s="200">
        <v>3.6270000000000007</v>
      </c>
      <c r="AO156" s="200" t="s">
        <v>19</v>
      </c>
      <c r="AP156" s="200" t="s">
        <v>19</v>
      </c>
      <c r="AQ156" s="200" t="s">
        <v>19</v>
      </c>
      <c r="AR156" s="200">
        <v>0</v>
      </c>
      <c r="AS156" s="200">
        <v>3.9E-2</v>
      </c>
      <c r="AT156" s="200">
        <v>0</v>
      </c>
      <c r="AU156" s="200" t="s">
        <v>19</v>
      </c>
      <c r="AV156" s="200" t="s">
        <v>19</v>
      </c>
      <c r="AW156" s="200">
        <v>1.24788708586883</v>
      </c>
      <c r="AX156" s="200">
        <v>21.686051634934351</v>
      </c>
      <c r="AY156" s="200">
        <v>144.15855042148465</v>
      </c>
      <c r="AZ156" s="200">
        <v>1.7607001605912376</v>
      </c>
      <c r="BA156" s="200">
        <v>10.726297010003242</v>
      </c>
      <c r="BB156" s="200">
        <v>10.726297010003242</v>
      </c>
      <c r="BC156" s="200">
        <v>15.010695740869556</v>
      </c>
      <c r="BD156" s="200">
        <v>29.651461604831763</v>
      </c>
    </row>
    <row r="157" spans="1:56" x14ac:dyDescent="0.4">
      <c r="A157" s="199" t="s">
        <v>422</v>
      </c>
      <c r="B157" s="199" t="s">
        <v>421</v>
      </c>
      <c r="C157" s="199" t="s">
        <v>245</v>
      </c>
      <c r="D157" s="200">
        <v>1.6319999999999999</v>
      </c>
      <c r="E157" s="200">
        <v>0.52200000000000002</v>
      </c>
      <c r="F157" s="200">
        <v>0.32800000000000001</v>
      </c>
      <c r="G157" s="200">
        <v>0.2</v>
      </c>
      <c r="H157" s="200">
        <v>1.2E-2</v>
      </c>
      <c r="I157" s="200">
        <v>8.0000000000000002E-3</v>
      </c>
      <c r="J157" s="200">
        <v>4.1109999999999998</v>
      </c>
      <c r="K157" s="200">
        <v>0.17100000000000001</v>
      </c>
      <c r="L157" s="200">
        <v>0.27</v>
      </c>
      <c r="M157" s="200">
        <v>0</v>
      </c>
      <c r="N157" s="200">
        <v>0.316</v>
      </c>
      <c r="O157" s="200" t="s">
        <v>19</v>
      </c>
      <c r="P157" s="200" t="s">
        <v>19</v>
      </c>
      <c r="Q157" s="200" t="s">
        <v>19</v>
      </c>
      <c r="R157" s="200" t="s">
        <v>19</v>
      </c>
      <c r="S157" s="200" t="s">
        <v>19</v>
      </c>
      <c r="T157" s="200" t="s">
        <v>19</v>
      </c>
      <c r="U157" s="200">
        <v>3.7949999999999999</v>
      </c>
      <c r="V157" s="200" t="s">
        <v>19</v>
      </c>
      <c r="W157" s="200" t="s">
        <v>19</v>
      </c>
      <c r="X157" s="200" t="s">
        <v>19</v>
      </c>
      <c r="Y157" s="200" t="s">
        <v>19</v>
      </c>
      <c r="Z157" s="200" t="s">
        <v>19</v>
      </c>
      <c r="AA157" s="200" t="s">
        <v>19</v>
      </c>
      <c r="AB157" s="200">
        <v>0</v>
      </c>
      <c r="AC157" s="200" t="s">
        <v>19</v>
      </c>
      <c r="AD157" s="200" t="s">
        <v>19</v>
      </c>
      <c r="AE157" s="200" t="s">
        <v>19</v>
      </c>
      <c r="AF157" s="200" t="s">
        <v>19</v>
      </c>
      <c r="AG157" s="200" t="s">
        <v>19</v>
      </c>
      <c r="AH157" s="200" t="s">
        <v>19</v>
      </c>
      <c r="AI157" s="200" t="s">
        <v>19</v>
      </c>
      <c r="AJ157" s="200" t="s">
        <v>19</v>
      </c>
      <c r="AK157" s="200" t="s">
        <v>19</v>
      </c>
      <c r="AL157" s="200" t="s">
        <v>19</v>
      </c>
      <c r="AM157" s="200">
        <v>1.093</v>
      </c>
      <c r="AN157" s="200">
        <v>3.7869999999999999</v>
      </c>
      <c r="AO157" s="200" t="s">
        <v>19</v>
      </c>
      <c r="AP157" s="200" t="s">
        <v>19</v>
      </c>
      <c r="AQ157" s="200" t="s">
        <v>19</v>
      </c>
      <c r="AR157" s="200">
        <v>0</v>
      </c>
      <c r="AS157" s="200">
        <v>4.5999999999999999E-2</v>
      </c>
      <c r="AT157" s="200">
        <v>0</v>
      </c>
      <c r="AU157" s="200" t="s">
        <v>19</v>
      </c>
      <c r="AV157" s="200" t="s">
        <v>19</v>
      </c>
      <c r="AW157" s="200">
        <v>1.2338096431854266</v>
      </c>
      <c r="AX157" s="200">
        <v>21.577276105808167</v>
      </c>
      <c r="AY157" s="200">
        <v>141.26042419776891</v>
      </c>
      <c r="AZ157" s="200">
        <v>1.7013604245031968</v>
      </c>
      <c r="BA157" s="200">
        <v>10.732997891455932</v>
      </c>
      <c r="BB157" s="200">
        <v>10.732997891455932</v>
      </c>
      <c r="BC157" s="200">
        <v>15.010695740869556</v>
      </c>
      <c r="BD157" s="200">
        <v>30.205575323554786</v>
      </c>
    </row>
    <row r="158" spans="1:56" x14ac:dyDescent="0.4">
      <c r="A158" s="199" t="s">
        <v>423</v>
      </c>
      <c r="B158" s="199" t="s">
        <v>421</v>
      </c>
      <c r="C158" s="199" t="s">
        <v>247</v>
      </c>
      <c r="D158" s="200">
        <v>1.583</v>
      </c>
      <c r="E158" s="200">
        <v>0.58299999999999996</v>
      </c>
      <c r="F158" s="200">
        <v>0.159</v>
      </c>
      <c r="G158" s="200">
        <v>9.5000000000000001E-2</v>
      </c>
      <c r="H158" s="200" t="s">
        <v>19</v>
      </c>
      <c r="I158" s="200">
        <v>0</v>
      </c>
      <c r="J158" s="200">
        <v>4.4080000000000004</v>
      </c>
      <c r="K158" s="200">
        <v>0.216</v>
      </c>
      <c r="L158" s="200">
        <v>0.4</v>
      </c>
      <c r="M158" s="200" t="s">
        <v>19</v>
      </c>
      <c r="N158" s="200" t="s">
        <v>19</v>
      </c>
      <c r="O158" s="200" t="s">
        <v>19</v>
      </c>
      <c r="P158" s="200" t="s">
        <v>19</v>
      </c>
      <c r="Q158" s="200" t="s">
        <v>19</v>
      </c>
      <c r="R158" s="200" t="s">
        <v>19</v>
      </c>
      <c r="S158" s="200">
        <v>0.89</v>
      </c>
      <c r="T158" s="200">
        <v>0.91</v>
      </c>
      <c r="U158" s="200">
        <v>4.008</v>
      </c>
      <c r="V158" s="200">
        <v>59.51</v>
      </c>
      <c r="W158" s="200">
        <v>127.31</v>
      </c>
      <c r="X158" s="200">
        <v>0</v>
      </c>
      <c r="Y158" s="200">
        <v>0</v>
      </c>
      <c r="Z158" s="200">
        <v>0</v>
      </c>
      <c r="AA158" s="200">
        <v>0</v>
      </c>
      <c r="AB158" s="200" t="s">
        <v>19</v>
      </c>
      <c r="AC158" s="200" t="s">
        <v>19</v>
      </c>
      <c r="AD158" s="200" t="s">
        <v>19</v>
      </c>
      <c r="AE158" s="200" t="s">
        <v>19</v>
      </c>
      <c r="AF158" s="200" t="s">
        <v>19</v>
      </c>
      <c r="AG158" s="200" t="s">
        <v>19</v>
      </c>
      <c r="AH158" s="200" t="s">
        <v>19</v>
      </c>
      <c r="AI158" s="200" t="s">
        <v>19</v>
      </c>
      <c r="AJ158" s="200" t="s">
        <v>19</v>
      </c>
      <c r="AK158" s="200" t="s">
        <v>19</v>
      </c>
      <c r="AL158" s="200" t="s">
        <v>19</v>
      </c>
      <c r="AM158" s="200">
        <v>1.5880000000000001</v>
      </c>
      <c r="AN158" s="200">
        <v>4.008</v>
      </c>
      <c r="AO158" s="200" t="s">
        <v>19</v>
      </c>
      <c r="AP158" s="200" t="s">
        <v>19</v>
      </c>
      <c r="AQ158" s="200" t="s">
        <v>19</v>
      </c>
      <c r="AR158" s="200" t="s">
        <v>19</v>
      </c>
      <c r="AS158" s="200">
        <v>-0.185</v>
      </c>
      <c r="AT158" s="200">
        <v>0</v>
      </c>
      <c r="AU158" s="200" t="s">
        <v>19</v>
      </c>
      <c r="AV158" s="200" t="s">
        <v>19</v>
      </c>
      <c r="AW158" s="200">
        <v>1.2283693843594008</v>
      </c>
      <c r="AX158" s="200">
        <v>21.240105169024595</v>
      </c>
      <c r="AY158" s="200">
        <v>141.5408693630917</v>
      </c>
      <c r="AZ158" s="200">
        <v>1.6410723123074253</v>
      </c>
      <c r="BA158" s="200">
        <v>10.740187348059466</v>
      </c>
      <c r="BB158" s="200">
        <v>10.740187348059466</v>
      </c>
      <c r="BC158" s="200">
        <v>15.010695740869556</v>
      </c>
      <c r="BD158" s="200">
        <v>25.251000000000001</v>
      </c>
    </row>
    <row r="159" spans="1:56" x14ac:dyDescent="0.4">
      <c r="A159" s="199" t="s">
        <v>424</v>
      </c>
      <c r="B159" s="199" t="s">
        <v>421</v>
      </c>
      <c r="C159" s="199" t="s">
        <v>249</v>
      </c>
      <c r="D159" s="200">
        <v>0</v>
      </c>
      <c r="E159" s="200">
        <v>0</v>
      </c>
      <c r="F159" s="200">
        <v>0</v>
      </c>
      <c r="G159" s="200">
        <v>0</v>
      </c>
      <c r="H159" s="200" t="s">
        <v>19</v>
      </c>
      <c r="I159" s="200">
        <v>0</v>
      </c>
      <c r="J159" s="200">
        <v>0</v>
      </c>
      <c r="K159" s="200" t="s">
        <v>19</v>
      </c>
      <c r="L159" s="200" t="s">
        <v>19</v>
      </c>
      <c r="M159" s="200" t="s">
        <v>19</v>
      </c>
      <c r="N159" s="200" t="s">
        <v>19</v>
      </c>
      <c r="O159" s="200" t="s">
        <v>19</v>
      </c>
      <c r="P159" s="200" t="s">
        <v>19</v>
      </c>
      <c r="Q159" s="200" t="s">
        <v>19</v>
      </c>
      <c r="R159" s="200" t="s">
        <v>19</v>
      </c>
      <c r="S159" s="200">
        <v>0.66800000000000004</v>
      </c>
      <c r="T159" s="200">
        <v>1.1830000000000001</v>
      </c>
      <c r="U159" s="200">
        <v>0</v>
      </c>
      <c r="V159" s="200">
        <v>54.655999999999999</v>
      </c>
      <c r="W159" s="200">
        <v>136.68700000000001</v>
      </c>
      <c r="X159" s="200">
        <v>0</v>
      </c>
      <c r="Y159" s="200">
        <v>0</v>
      </c>
      <c r="Z159" s="200">
        <v>0</v>
      </c>
      <c r="AA159" s="200">
        <v>0</v>
      </c>
      <c r="AB159" s="200" t="s">
        <v>19</v>
      </c>
      <c r="AC159" s="200" t="s">
        <v>19</v>
      </c>
      <c r="AD159" s="200" t="s">
        <v>19</v>
      </c>
      <c r="AE159" s="200" t="s">
        <v>19</v>
      </c>
      <c r="AF159" s="200" t="s">
        <v>19</v>
      </c>
      <c r="AG159" s="200" t="s">
        <v>19</v>
      </c>
      <c r="AH159" s="200" t="s">
        <v>19</v>
      </c>
      <c r="AI159" s="200" t="s">
        <v>19</v>
      </c>
      <c r="AJ159" s="200" t="s">
        <v>19</v>
      </c>
      <c r="AK159" s="200" t="s">
        <v>19</v>
      </c>
      <c r="AL159" s="200" t="s">
        <v>19</v>
      </c>
      <c r="AM159" s="200">
        <v>0</v>
      </c>
      <c r="AN159" s="200">
        <v>0</v>
      </c>
      <c r="AO159" s="200" t="s">
        <v>19</v>
      </c>
      <c r="AP159" s="200" t="s">
        <v>19</v>
      </c>
      <c r="AQ159" s="200">
        <v>0</v>
      </c>
      <c r="AR159" s="200">
        <v>0</v>
      </c>
      <c r="AS159" s="200" t="s">
        <v>19</v>
      </c>
      <c r="AT159" s="200" t="s">
        <v>19</v>
      </c>
      <c r="AU159" s="200" t="s">
        <v>19</v>
      </c>
      <c r="AV159" s="200" t="s">
        <v>19</v>
      </c>
      <c r="AW159" s="200">
        <v>1.2117357406647515</v>
      </c>
      <c r="AX159" s="200">
        <v>20.468606430421886</v>
      </c>
      <c r="AY159" s="200">
        <v>142.48348363365884</v>
      </c>
      <c r="AZ159" s="200">
        <v>1.4545639540422102</v>
      </c>
      <c r="BA159" s="200">
        <v>10.744151306742927</v>
      </c>
      <c r="BB159" s="200">
        <v>10.539423375044958</v>
      </c>
      <c r="BC159" s="200">
        <v>15.010695740869556</v>
      </c>
      <c r="BD159" s="200">
        <v>26.585999999999999</v>
      </c>
    </row>
    <row r="160" spans="1:56" x14ac:dyDescent="0.4">
      <c r="A160" s="199" t="s">
        <v>425</v>
      </c>
      <c r="B160" s="199" t="s">
        <v>421</v>
      </c>
      <c r="C160" s="199" t="s">
        <v>251</v>
      </c>
      <c r="D160" s="200">
        <v>0</v>
      </c>
      <c r="E160" s="200">
        <v>0</v>
      </c>
      <c r="F160" s="200">
        <v>0</v>
      </c>
      <c r="G160" s="200">
        <v>0</v>
      </c>
      <c r="H160" s="200" t="s">
        <v>19</v>
      </c>
      <c r="I160" s="200">
        <v>0</v>
      </c>
      <c r="J160" s="200">
        <v>0</v>
      </c>
      <c r="K160" s="200">
        <v>0</v>
      </c>
      <c r="L160" s="200" t="s">
        <v>19</v>
      </c>
      <c r="M160" s="200" t="s">
        <v>19</v>
      </c>
      <c r="N160" s="200" t="s">
        <v>19</v>
      </c>
      <c r="O160" s="200">
        <v>0</v>
      </c>
      <c r="P160" s="200">
        <v>0</v>
      </c>
      <c r="Q160" s="200">
        <v>0</v>
      </c>
      <c r="R160" s="200">
        <v>0</v>
      </c>
      <c r="S160" s="200">
        <v>0.40300000000000002</v>
      </c>
      <c r="T160" s="200">
        <v>0.56399999999999995</v>
      </c>
      <c r="U160" s="200">
        <v>0</v>
      </c>
      <c r="V160" s="200">
        <v>55.866</v>
      </c>
      <c r="W160" s="200">
        <v>136.50399999999999</v>
      </c>
      <c r="X160" s="200">
        <v>0</v>
      </c>
      <c r="Y160" s="200">
        <v>0</v>
      </c>
      <c r="Z160" s="200">
        <v>0</v>
      </c>
      <c r="AA160" s="200">
        <v>0</v>
      </c>
      <c r="AB160" s="200" t="s">
        <v>19</v>
      </c>
      <c r="AC160" s="200" t="s">
        <v>19</v>
      </c>
      <c r="AD160" s="200" t="s">
        <v>19</v>
      </c>
      <c r="AE160" s="200" t="s">
        <v>19</v>
      </c>
      <c r="AF160" s="200" t="s">
        <v>19</v>
      </c>
      <c r="AG160" s="200" t="s">
        <v>19</v>
      </c>
      <c r="AH160" s="200" t="s">
        <v>19</v>
      </c>
      <c r="AI160" s="200" t="s">
        <v>19</v>
      </c>
      <c r="AJ160" s="200" t="s">
        <v>19</v>
      </c>
      <c r="AK160" s="200" t="s">
        <v>19</v>
      </c>
      <c r="AL160" s="200" t="s">
        <v>19</v>
      </c>
      <c r="AM160" s="200">
        <v>0</v>
      </c>
      <c r="AN160" s="200">
        <v>0</v>
      </c>
      <c r="AO160" s="200" t="s">
        <v>19</v>
      </c>
      <c r="AP160" s="200" t="s">
        <v>19</v>
      </c>
      <c r="AQ160" s="200">
        <v>0</v>
      </c>
      <c r="AR160" s="200">
        <v>0</v>
      </c>
      <c r="AS160" s="200">
        <v>0</v>
      </c>
      <c r="AT160" s="200">
        <v>0</v>
      </c>
      <c r="AU160" s="200">
        <v>0</v>
      </c>
      <c r="AV160" s="200" t="s">
        <v>19</v>
      </c>
      <c r="AW160" s="200">
        <v>1.1806332960179113</v>
      </c>
      <c r="AX160" s="200">
        <v>20.548534271218056</v>
      </c>
      <c r="AY160" s="200">
        <v>143.09990762498853</v>
      </c>
      <c r="AZ160" s="200">
        <v>1.4457311950818637</v>
      </c>
      <c r="BA160" s="200">
        <v>10.738871606953094</v>
      </c>
      <c r="BB160" s="200">
        <v>10.331478126011058</v>
      </c>
      <c r="BC160" s="200">
        <v>14.97978970901702</v>
      </c>
      <c r="BD160" s="200">
        <v>27.689</v>
      </c>
    </row>
    <row r="161" spans="1:56" x14ac:dyDescent="0.4">
      <c r="A161" s="199" t="s">
        <v>426</v>
      </c>
      <c r="B161" s="199" t="s">
        <v>421</v>
      </c>
      <c r="C161" s="199" t="s">
        <v>253</v>
      </c>
      <c r="D161" s="200">
        <v>0</v>
      </c>
      <c r="E161" s="200">
        <v>0</v>
      </c>
      <c r="F161" s="200">
        <v>0</v>
      </c>
      <c r="G161" s="200">
        <v>0</v>
      </c>
      <c r="H161" s="200" t="s">
        <v>19</v>
      </c>
      <c r="I161" s="200">
        <v>0</v>
      </c>
      <c r="J161" s="200">
        <v>0</v>
      </c>
      <c r="K161" s="200" t="s">
        <v>19</v>
      </c>
      <c r="L161" s="200" t="s">
        <v>19</v>
      </c>
      <c r="M161" s="200" t="s">
        <v>19</v>
      </c>
      <c r="N161" s="200" t="s">
        <v>19</v>
      </c>
      <c r="O161" s="200">
        <v>0</v>
      </c>
      <c r="P161" s="200">
        <v>0</v>
      </c>
      <c r="Q161" s="200">
        <v>0</v>
      </c>
      <c r="R161" s="200">
        <v>0</v>
      </c>
      <c r="S161" s="200">
        <v>0.40100000000000002</v>
      </c>
      <c r="T161" s="200">
        <v>0.45900000000000002</v>
      </c>
      <c r="U161" s="200">
        <v>0</v>
      </c>
      <c r="V161" s="200">
        <v>54.286999999999999</v>
      </c>
      <c r="W161" s="200">
        <v>138.89599999999999</v>
      </c>
      <c r="X161" s="200">
        <v>0</v>
      </c>
      <c r="Y161" s="200">
        <v>0</v>
      </c>
      <c r="Z161" s="200">
        <v>0</v>
      </c>
      <c r="AA161" s="200">
        <v>0</v>
      </c>
      <c r="AB161" s="200" t="s">
        <v>19</v>
      </c>
      <c r="AC161" s="200" t="s">
        <v>19</v>
      </c>
      <c r="AD161" s="200" t="s">
        <v>19</v>
      </c>
      <c r="AE161" s="200" t="s">
        <v>19</v>
      </c>
      <c r="AF161" s="200" t="s">
        <v>19</v>
      </c>
      <c r="AG161" s="200" t="s">
        <v>19</v>
      </c>
      <c r="AH161" s="200" t="s">
        <v>19</v>
      </c>
      <c r="AI161" s="200" t="s">
        <v>19</v>
      </c>
      <c r="AJ161" s="200" t="s">
        <v>19</v>
      </c>
      <c r="AK161" s="200" t="s">
        <v>19</v>
      </c>
      <c r="AL161" s="200" t="s">
        <v>19</v>
      </c>
      <c r="AM161" s="200">
        <v>0</v>
      </c>
      <c r="AN161" s="200">
        <v>0</v>
      </c>
      <c r="AO161" s="200" t="s">
        <v>19</v>
      </c>
      <c r="AP161" s="200" t="s">
        <v>19</v>
      </c>
      <c r="AQ161" s="200">
        <v>0</v>
      </c>
      <c r="AR161" s="200">
        <v>0</v>
      </c>
      <c r="AS161" s="200" t="s">
        <v>19</v>
      </c>
      <c r="AT161" s="200" t="s">
        <v>19</v>
      </c>
      <c r="AU161" s="200">
        <v>0</v>
      </c>
      <c r="AV161" s="200" t="s">
        <v>19</v>
      </c>
      <c r="AW161" s="200">
        <v>1.1560444722831191</v>
      </c>
      <c r="AX161" s="200">
        <v>19.790751465345398</v>
      </c>
      <c r="AY161" s="200">
        <v>142.8325309654677</v>
      </c>
      <c r="AZ161" s="200">
        <v>1.4173994846748852</v>
      </c>
      <c r="BA161" s="200">
        <v>10.738871606953094</v>
      </c>
      <c r="BB161" s="200">
        <v>10.127781385540041</v>
      </c>
      <c r="BC161" s="200">
        <v>12.319100290685139</v>
      </c>
      <c r="BD161" s="200">
        <v>28.312999999999999</v>
      </c>
    </row>
    <row r="162" spans="1:56" x14ac:dyDescent="0.4">
      <c r="A162" s="199" t="s">
        <v>427</v>
      </c>
      <c r="B162" s="199" t="s">
        <v>421</v>
      </c>
      <c r="C162" s="199" t="s">
        <v>255</v>
      </c>
      <c r="D162" s="200">
        <v>0</v>
      </c>
      <c r="E162" s="200">
        <v>0</v>
      </c>
      <c r="F162" s="200">
        <v>0</v>
      </c>
      <c r="G162" s="200">
        <v>0</v>
      </c>
      <c r="H162" s="200" t="s">
        <v>19</v>
      </c>
      <c r="I162" s="200">
        <v>0</v>
      </c>
      <c r="J162" s="200">
        <v>0</v>
      </c>
      <c r="K162" s="200" t="s">
        <v>19</v>
      </c>
      <c r="L162" s="200" t="s">
        <v>19</v>
      </c>
      <c r="M162" s="200" t="s">
        <v>19</v>
      </c>
      <c r="N162" s="200" t="s">
        <v>19</v>
      </c>
      <c r="O162" s="200">
        <v>0</v>
      </c>
      <c r="P162" s="200">
        <v>0</v>
      </c>
      <c r="Q162" s="200">
        <v>0</v>
      </c>
      <c r="R162" s="200">
        <v>0</v>
      </c>
      <c r="S162" s="200">
        <v>0.45700000000000002</v>
      </c>
      <c r="T162" s="200">
        <v>0.38500000000000001</v>
      </c>
      <c r="U162" s="200">
        <v>0</v>
      </c>
      <c r="V162" s="200">
        <v>52.473999999999997</v>
      </c>
      <c r="W162" s="200">
        <v>141.441</v>
      </c>
      <c r="X162" s="200">
        <v>0</v>
      </c>
      <c r="Y162" s="200">
        <v>0</v>
      </c>
      <c r="Z162" s="200">
        <v>0</v>
      </c>
      <c r="AA162" s="200">
        <v>0</v>
      </c>
      <c r="AB162" s="200" t="s">
        <v>19</v>
      </c>
      <c r="AC162" s="200" t="s">
        <v>19</v>
      </c>
      <c r="AD162" s="200" t="s">
        <v>19</v>
      </c>
      <c r="AE162" s="200" t="s">
        <v>19</v>
      </c>
      <c r="AF162" s="200" t="s">
        <v>19</v>
      </c>
      <c r="AG162" s="200" t="s">
        <v>19</v>
      </c>
      <c r="AH162" s="200" t="s">
        <v>19</v>
      </c>
      <c r="AI162" s="200" t="s">
        <v>19</v>
      </c>
      <c r="AJ162" s="200" t="s">
        <v>19</v>
      </c>
      <c r="AK162" s="200" t="s">
        <v>19</v>
      </c>
      <c r="AL162" s="200" t="s">
        <v>19</v>
      </c>
      <c r="AM162" s="200">
        <v>0</v>
      </c>
      <c r="AN162" s="200">
        <v>0</v>
      </c>
      <c r="AO162" s="200" t="s">
        <v>19</v>
      </c>
      <c r="AP162" s="200" t="s">
        <v>19</v>
      </c>
      <c r="AQ162" s="200">
        <v>0</v>
      </c>
      <c r="AR162" s="200">
        <v>0</v>
      </c>
      <c r="AS162" s="200" t="s">
        <v>19</v>
      </c>
      <c r="AT162" s="200" t="s">
        <v>19</v>
      </c>
      <c r="AU162" s="200">
        <v>0</v>
      </c>
      <c r="AV162" s="200" t="s">
        <v>19</v>
      </c>
      <c r="AW162" s="200">
        <v>1.1367310801447381</v>
      </c>
      <c r="AX162" s="200">
        <v>18.989642067264064</v>
      </c>
      <c r="AY162" s="200">
        <v>142.42681612221887</v>
      </c>
      <c r="AZ162" s="200">
        <v>1.4192482191616786</v>
      </c>
      <c r="BA162" s="200">
        <v>9.9212703758430933</v>
      </c>
      <c r="BB162" s="200">
        <v>9.9212703758430933</v>
      </c>
      <c r="BC162" s="200">
        <v>11.069520208204956</v>
      </c>
      <c r="BD162" s="200">
        <v>28.826805740000001</v>
      </c>
    </row>
    <row r="163" spans="1:56" x14ac:dyDescent="0.4">
      <c r="A163" s="199" t="s">
        <v>428</v>
      </c>
      <c r="B163" s="199" t="s">
        <v>421</v>
      </c>
      <c r="C163" s="199" t="s">
        <v>257</v>
      </c>
      <c r="D163" s="200" t="s">
        <v>19</v>
      </c>
      <c r="E163" s="200" t="s">
        <v>19</v>
      </c>
      <c r="F163" s="200" t="s">
        <v>19</v>
      </c>
      <c r="G163" s="200" t="s">
        <v>19</v>
      </c>
      <c r="H163" s="200" t="s">
        <v>19</v>
      </c>
      <c r="I163" s="200" t="s">
        <v>19</v>
      </c>
      <c r="J163" s="200" t="s">
        <v>19</v>
      </c>
      <c r="K163" s="200" t="s">
        <v>19</v>
      </c>
      <c r="L163" s="200" t="s">
        <v>19</v>
      </c>
      <c r="M163" s="200" t="s">
        <v>19</v>
      </c>
      <c r="N163" s="200" t="s">
        <v>19</v>
      </c>
      <c r="O163" s="200" t="s">
        <v>19</v>
      </c>
      <c r="P163" s="200" t="s">
        <v>19</v>
      </c>
      <c r="Q163" s="200" t="s">
        <v>19</v>
      </c>
      <c r="R163" s="200" t="s">
        <v>19</v>
      </c>
      <c r="S163" s="200" t="s">
        <v>19</v>
      </c>
      <c r="T163" s="200" t="s">
        <v>19</v>
      </c>
      <c r="U163" s="200" t="s">
        <v>19</v>
      </c>
      <c r="V163" s="200" t="s">
        <v>19</v>
      </c>
      <c r="W163" s="200" t="s">
        <v>19</v>
      </c>
      <c r="X163" s="200" t="s">
        <v>19</v>
      </c>
      <c r="Y163" s="200" t="s">
        <v>19</v>
      </c>
      <c r="Z163" s="200" t="s">
        <v>19</v>
      </c>
      <c r="AA163" s="200" t="s">
        <v>19</v>
      </c>
      <c r="AB163" s="200" t="s">
        <v>19</v>
      </c>
      <c r="AC163" s="200" t="s">
        <v>19</v>
      </c>
      <c r="AD163" s="200" t="s">
        <v>19</v>
      </c>
      <c r="AE163" s="200" t="s">
        <v>19</v>
      </c>
      <c r="AF163" s="200" t="s">
        <v>19</v>
      </c>
      <c r="AG163" s="200" t="s">
        <v>19</v>
      </c>
      <c r="AH163" s="200" t="s">
        <v>19</v>
      </c>
      <c r="AI163" s="200" t="s">
        <v>19</v>
      </c>
      <c r="AJ163" s="200" t="s">
        <v>19</v>
      </c>
      <c r="AK163" s="200" t="s">
        <v>19</v>
      </c>
      <c r="AL163" s="200" t="s">
        <v>19</v>
      </c>
      <c r="AM163" s="200" t="s">
        <v>19</v>
      </c>
      <c r="AN163" s="200" t="s">
        <v>19</v>
      </c>
      <c r="AO163" s="200" t="s">
        <v>19</v>
      </c>
      <c r="AP163" s="200" t="s">
        <v>19</v>
      </c>
      <c r="AQ163" s="200" t="s">
        <v>19</v>
      </c>
      <c r="AR163" s="200" t="s">
        <v>19</v>
      </c>
      <c r="AS163" s="200" t="s">
        <v>19</v>
      </c>
      <c r="AT163" s="200" t="s">
        <v>19</v>
      </c>
      <c r="AU163" s="200" t="s">
        <v>19</v>
      </c>
      <c r="AV163" s="200" t="s">
        <v>19</v>
      </c>
      <c r="AW163" s="200">
        <v>1.1277018254028868</v>
      </c>
      <c r="AX163" s="200">
        <v>18.768739444026036</v>
      </c>
      <c r="AY163" s="200">
        <v>141.60877667468341</v>
      </c>
      <c r="AZ163" s="200">
        <v>1.4535539424513297</v>
      </c>
      <c r="BA163" s="200">
        <v>9.9212703758430933</v>
      </c>
      <c r="BB163" s="200">
        <v>9.9212703758430933</v>
      </c>
      <c r="BC163" s="200">
        <v>11.069520208204956</v>
      </c>
      <c r="BD163" s="200">
        <v>0</v>
      </c>
    </row>
    <row r="164" spans="1:56" x14ac:dyDescent="0.4">
      <c r="A164" s="199" t="s">
        <v>429</v>
      </c>
      <c r="B164" s="199" t="s">
        <v>421</v>
      </c>
      <c r="C164" s="199" t="s">
        <v>259</v>
      </c>
      <c r="D164" s="200" t="s">
        <v>19</v>
      </c>
      <c r="E164" s="200" t="s">
        <v>19</v>
      </c>
      <c r="F164" s="200" t="s">
        <v>19</v>
      </c>
      <c r="G164" s="200" t="s">
        <v>19</v>
      </c>
      <c r="H164" s="200" t="s">
        <v>19</v>
      </c>
      <c r="I164" s="200" t="s">
        <v>19</v>
      </c>
      <c r="J164" s="200" t="s">
        <v>19</v>
      </c>
      <c r="K164" s="200" t="s">
        <v>19</v>
      </c>
      <c r="L164" s="200" t="s">
        <v>19</v>
      </c>
      <c r="M164" s="200" t="s">
        <v>19</v>
      </c>
      <c r="N164" s="200" t="s">
        <v>19</v>
      </c>
      <c r="O164" s="200" t="s">
        <v>19</v>
      </c>
      <c r="P164" s="200" t="s">
        <v>19</v>
      </c>
      <c r="Q164" s="200" t="s">
        <v>19</v>
      </c>
      <c r="R164" s="200" t="s">
        <v>19</v>
      </c>
      <c r="S164" s="200" t="s">
        <v>19</v>
      </c>
      <c r="T164" s="200" t="s">
        <v>19</v>
      </c>
      <c r="U164" s="200" t="s">
        <v>19</v>
      </c>
      <c r="V164" s="200" t="s">
        <v>19</v>
      </c>
      <c r="W164" s="200" t="s">
        <v>19</v>
      </c>
      <c r="X164" s="200" t="s">
        <v>19</v>
      </c>
      <c r="Y164" s="200" t="s">
        <v>19</v>
      </c>
      <c r="Z164" s="200" t="s">
        <v>19</v>
      </c>
      <c r="AA164" s="200" t="s">
        <v>19</v>
      </c>
      <c r="AB164" s="200" t="s">
        <v>19</v>
      </c>
      <c r="AC164" s="200" t="s">
        <v>19</v>
      </c>
      <c r="AD164" s="200" t="s">
        <v>19</v>
      </c>
      <c r="AE164" s="200" t="s">
        <v>19</v>
      </c>
      <c r="AF164" s="200" t="s">
        <v>19</v>
      </c>
      <c r="AG164" s="200" t="s">
        <v>19</v>
      </c>
      <c r="AH164" s="200" t="s">
        <v>19</v>
      </c>
      <c r="AI164" s="200" t="s">
        <v>19</v>
      </c>
      <c r="AJ164" s="200" t="s">
        <v>19</v>
      </c>
      <c r="AK164" s="200" t="s">
        <v>19</v>
      </c>
      <c r="AL164" s="200" t="s">
        <v>19</v>
      </c>
      <c r="AM164" s="200" t="s">
        <v>19</v>
      </c>
      <c r="AN164" s="200" t="s">
        <v>19</v>
      </c>
      <c r="AO164" s="200" t="s">
        <v>19</v>
      </c>
      <c r="AP164" s="200" t="s">
        <v>19</v>
      </c>
      <c r="AQ164" s="200" t="s">
        <v>19</v>
      </c>
      <c r="AR164" s="200" t="s">
        <v>19</v>
      </c>
      <c r="AS164" s="200" t="s">
        <v>19</v>
      </c>
      <c r="AT164" s="200" t="s">
        <v>19</v>
      </c>
      <c r="AU164" s="200" t="s">
        <v>19</v>
      </c>
      <c r="AV164" s="200" t="s">
        <v>19</v>
      </c>
      <c r="AW164" s="200">
        <v>1.0877412700751434</v>
      </c>
      <c r="AX164" s="200">
        <v>17.031977911766955</v>
      </c>
      <c r="AY164" s="200">
        <v>141.76894373021022</v>
      </c>
      <c r="AZ164" s="200">
        <v>1.4591228784858898</v>
      </c>
      <c r="BA164" s="200">
        <v>9.9212703758430933</v>
      </c>
      <c r="BB164" s="200">
        <v>9.9212703758430933</v>
      </c>
      <c r="BC164" s="200">
        <v>11.069520208204956</v>
      </c>
      <c r="BD164" s="200">
        <v>0</v>
      </c>
    </row>
    <row r="165" spans="1:56" x14ac:dyDescent="0.4">
      <c r="A165" s="199" t="s">
        <v>430</v>
      </c>
      <c r="B165" s="199" t="s">
        <v>421</v>
      </c>
      <c r="C165" s="199" t="s">
        <v>261</v>
      </c>
      <c r="D165" s="200" t="s">
        <v>19</v>
      </c>
      <c r="E165" s="200" t="s">
        <v>19</v>
      </c>
      <c r="F165" s="200" t="s">
        <v>19</v>
      </c>
      <c r="G165" s="200" t="s">
        <v>19</v>
      </c>
      <c r="H165" s="200" t="s">
        <v>19</v>
      </c>
      <c r="I165" s="200" t="s">
        <v>19</v>
      </c>
      <c r="J165" s="200" t="s">
        <v>19</v>
      </c>
      <c r="K165" s="200" t="s">
        <v>19</v>
      </c>
      <c r="L165" s="200" t="s">
        <v>19</v>
      </c>
      <c r="M165" s="200" t="s">
        <v>19</v>
      </c>
      <c r="N165" s="200" t="s">
        <v>19</v>
      </c>
      <c r="O165" s="200" t="s">
        <v>19</v>
      </c>
      <c r="P165" s="200" t="s">
        <v>19</v>
      </c>
      <c r="Q165" s="200" t="s">
        <v>19</v>
      </c>
      <c r="R165" s="200" t="s">
        <v>19</v>
      </c>
      <c r="S165" s="200" t="s">
        <v>19</v>
      </c>
      <c r="T165" s="200" t="s">
        <v>19</v>
      </c>
      <c r="U165" s="200" t="s">
        <v>19</v>
      </c>
      <c r="V165" s="200" t="s">
        <v>19</v>
      </c>
      <c r="W165" s="200" t="s">
        <v>19</v>
      </c>
      <c r="X165" s="200" t="s">
        <v>19</v>
      </c>
      <c r="Y165" s="200" t="s">
        <v>19</v>
      </c>
      <c r="Z165" s="200" t="s">
        <v>19</v>
      </c>
      <c r="AA165" s="200" t="s">
        <v>19</v>
      </c>
      <c r="AB165" s="200" t="s">
        <v>19</v>
      </c>
      <c r="AC165" s="200" t="s">
        <v>19</v>
      </c>
      <c r="AD165" s="200" t="s">
        <v>19</v>
      </c>
      <c r="AE165" s="200" t="s">
        <v>19</v>
      </c>
      <c r="AF165" s="200" t="s">
        <v>19</v>
      </c>
      <c r="AG165" s="200" t="s">
        <v>19</v>
      </c>
      <c r="AH165" s="200" t="s">
        <v>19</v>
      </c>
      <c r="AI165" s="200" t="s">
        <v>19</v>
      </c>
      <c r="AJ165" s="200" t="s">
        <v>19</v>
      </c>
      <c r="AK165" s="200" t="s">
        <v>19</v>
      </c>
      <c r="AL165" s="200" t="s">
        <v>19</v>
      </c>
      <c r="AM165" s="200" t="s">
        <v>19</v>
      </c>
      <c r="AN165" s="200" t="s">
        <v>19</v>
      </c>
      <c r="AO165" s="200" t="s">
        <v>19</v>
      </c>
      <c r="AP165" s="200" t="s">
        <v>19</v>
      </c>
      <c r="AQ165" s="200" t="s">
        <v>19</v>
      </c>
      <c r="AR165" s="200" t="s">
        <v>19</v>
      </c>
      <c r="AS165" s="200" t="s">
        <v>19</v>
      </c>
      <c r="AT165" s="200" t="s">
        <v>19</v>
      </c>
      <c r="AU165" s="200" t="s">
        <v>19</v>
      </c>
      <c r="AV165" s="200" t="s">
        <v>19</v>
      </c>
      <c r="AW165" s="200">
        <v>1</v>
      </c>
      <c r="AX165" s="200">
        <v>18.078176551627621</v>
      </c>
      <c r="AY165" s="200">
        <v>141.95874552261384</v>
      </c>
      <c r="AZ165" s="200">
        <v>1.4650456203620403</v>
      </c>
      <c r="BA165" s="200">
        <v>9.9212703758430933</v>
      </c>
      <c r="BB165" s="200">
        <v>9.9212703758430933</v>
      </c>
      <c r="BC165" s="200">
        <v>11.069520208204956</v>
      </c>
      <c r="BD165" s="200" t="s">
        <v>19</v>
      </c>
    </row>
    <row r="166" spans="1:56" x14ac:dyDescent="0.4">
      <c r="A166" s="199" t="s">
        <v>431</v>
      </c>
      <c r="B166" s="199" t="s">
        <v>421</v>
      </c>
      <c r="C166" s="199" t="s">
        <v>263</v>
      </c>
      <c r="D166" s="200" t="s">
        <v>19</v>
      </c>
      <c r="E166" s="200" t="s">
        <v>19</v>
      </c>
      <c r="F166" s="200" t="s">
        <v>19</v>
      </c>
      <c r="G166" s="200" t="s">
        <v>19</v>
      </c>
      <c r="H166" s="200" t="s">
        <v>19</v>
      </c>
      <c r="I166" s="200" t="s">
        <v>19</v>
      </c>
      <c r="J166" s="200" t="s">
        <v>19</v>
      </c>
      <c r="K166" s="200" t="s">
        <v>19</v>
      </c>
      <c r="L166" s="200" t="s">
        <v>19</v>
      </c>
      <c r="M166" s="200" t="s">
        <v>19</v>
      </c>
      <c r="N166" s="200" t="s">
        <v>19</v>
      </c>
      <c r="O166" s="200" t="s">
        <v>19</v>
      </c>
      <c r="P166" s="200" t="s">
        <v>19</v>
      </c>
      <c r="Q166" s="200" t="s">
        <v>19</v>
      </c>
      <c r="R166" s="200" t="s">
        <v>19</v>
      </c>
      <c r="S166" s="200" t="s">
        <v>19</v>
      </c>
      <c r="T166" s="200" t="s">
        <v>19</v>
      </c>
      <c r="U166" s="200" t="s">
        <v>19</v>
      </c>
      <c r="V166" s="200" t="s">
        <v>19</v>
      </c>
      <c r="W166" s="200" t="s">
        <v>19</v>
      </c>
      <c r="X166" s="200" t="s">
        <v>19</v>
      </c>
      <c r="Y166" s="200" t="s">
        <v>19</v>
      </c>
      <c r="Z166" s="200" t="s">
        <v>19</v>
      </c>
      <c r="AA166" s="200" t="s">
        <v>19</v>
      </c>
      <c r="AB166" s="200" t="s">
        <v>19</v>
      </c>
      <c r="AC166" s="200" t="s">
        <v>19</v>
      </c>
      <c r="AD166" s="200" t="s">
        <v>19</v>
      </c>
      <c r="AE166" s="200" t="s">
        <v>19</v>
      </c>
      <c r="AF166" s="200" t="s">
        <v>19</v>
      </c>
      <c r="AG166" s="200" t="s">
        <v>19</v>
      </c>
      <c r="AH166" s="200" t="s">
        <v>19</v>
      </c>
      <c r="AI166" s="200" t="s">
        <v>19</v>
      </c>
      <c r="AJ166" s="200" t="s">
        <v>19</v>
      </c>
      <c r="AK166" s="200" t="s">
        <v>19</v>
      </c>
      <c r="AL166" s="200" t="s">
        <v>19</v>
      </c>
      <c r="AM166" s="200" t="s">
        <v>19</v>
      </c>
      <c r="AN166" s="200" t="s">
        <v>19</v>
      </c>
      <c r="AO166" s="200" t="s">
        <v>19</v>
      </c>
      <c r="AP166" s="200" t="s">
        <v>19</v>
      </c>
      <c r="AQ166" s="200" t="s">
        <v>19</v>
      </c>
      <c r="AR166" s="200" t="s">
        <v>19</v>
      </c>
      <c r="AS166" s="200" t="s">
        <v>19</v>
      </c>
      <c r="AT166" s="200" t="s">
        <v>19</v>
      </c>
      <c r="AU166" s="200" t="s">
        <v>19</v>
      </c>
      <c r="AV166" s="200" t="s">
        <v>19</v>
      </c>
      <c r="AW166" s="200">
        <v>0.94744609856262829</v>
      </c>
      <c r="AX166" s="200">
        <v>0</v>
      </c>
      <c r="AY166" s="200">
        <v>0</v>
      </c>
      <c r="AZ166" s="200">
        <v>0</v>
      </c>
      <c r="BA166" s="200">
        <v>0</v>
      </c>
      <c r="BB166" s="200">
        <v>0</v>
      </c>
      <c r="BC166" s="200">
        <v>11.069520208204956</v>
      </c>
      <c r="BD166" s="200">
        <v>0</v>
      </c>
    </row>
    <row r="167" spans="1:56" x14ac:dyDescent="0.4">
      <c r="A167" s="199" t="s">
        <v>432</v>
      </c>
      <c r="B167" s="199" t="s">
        <v>433</v>
      </c>
      <c r="C167" s="199" t="s">
        <v>243</v>
      </c>
      <c r="D167" s="200" t="s">
        <v>19</v>
      </c>
      <c r="E167" s="200" t="s">
        <v>19</v>
      </c>
      <c r="F167" s="200" t="s">
        <v>19</v>
      </c>
      <c r="G167" s="200" t="s">
        <v>19</v>
      </c>
      <c r="H167" s="200" t="s">
        <v>19</v>
      </c>
      <c r="I167" s="200" t="s">
        <v>19</v>
      </c>
      <c r="J167" s="200">
        <v>0</v>
      </c>
      <c r="K167" s="200" t="s">
        <v>19</v>
      </c>
      <c r="L167" s="200" t="s">
        <v>19</v>
      </c>
      <c r="M167" s="200" t="s">
        <v>19</v>
      </c>
      <c r="N167" s="200">
        <v>0</v>
      </c>
      <c r="O167" s="200" t="s">
        <v>19</v>
      </c>
      <c r="P167" s="200" t="s">
        <v>19</v>
      </c>
      <c r="Q167" s="200" t="s">
        <v>19</v>
      </c>
      <c r="R167" s="200" t="s">
        <v>19</v>
      </c>
      <c r="S167" s="200" t="s">
        <v>19</v>
      </c>
      <c r="T167" s="200" t="s">
        <v>19</v>
      </c>
      <c r="U167" s="200">
        <v>0</v>
      </c>
      <c r="V167" s="200" t="s">
        <v>19</v>
      </c>
      <c r="W167" s="200" t="s">
        <v>19</v>
      </c>
      <c r="X167" s="200" t="s">
        <v>19</v>
      </c>
      <c r="Y167" s="200" t="s">
        <v>19</v>
      </c>
      <c r="Z167" s="200" t="s">
        <v>19</v>
      </c>
      <c r="AA167" s="200" t="s">
        <v>19</v>
      </c>
      <c r="AB167" s="200" t="s">
        <v>19</v>
      </c>
      <c r="AC167" s="200" t="s">
        <v>19</v>
      </c>
      <c r="AD167" s="200" t="s">
        <v>19</v>
      </c>
      <c r="AE167" s="200" t="s">
        <v>19</v>
      </c>
      <c r="AF167" s="200" t="s">
        <v>19</v>
      </c>
      <c r="AG167" s="200" t="s">
        <v>19</v>
      </c>
      <c r="AH167" s="200" t="s">
        <v>19</v>
      </c>
      <c r="AI167" s="200" t="s">
        <v>19</v>
      </c>
      <c r="AJ167" s="200" t="s">
        <v>19</v>
      </c>
      <c r="AK167" s="200" t="s">
        <v>19</v>
      </c>
      <c r="AL167" s="200" t="s">
        <v>19</v>
      </c>
      <c r="AM167" s="200" t="s">
        <v>19</v>
      </c>
      <c r="AN167" s="200">
        <v>0</v>
      </c>
      <c r="AO167" s="200" t="s">
        <v>19</v>
      </c>
      <c r="AP167" s="200" t="s">
        <v>19</v>
      </c>
      <c r="AQ167" s="200" t="s">
        <v>19</v>
      </c>
      <c r="AR167" s="200" t="s">
        <v>19</v>
      </c>
      <c r="AS167" s="200" t="s">
        <v>19</v>
      </c>
      <c r="AT167" s="200" t="s">
        <v>19</v>
      </c>
      <c r="AU167" s="200" t="s">
        <v>19</v>
      </c>
      <c r="AV167" s="200" t="s">
        <v>19</v>
      </c>
      <c r="AW167" s="200">
        <v>1.24788708586883</v>
      </c>
      <c r="AX167" s="200">
        <v>27.245055083171369</v>
      </c>
      <c r="AY167" s="200">
        <v>137.25593989160581</v>
      </c>
      <c r="AZ167" s="200">
        <v>2.4659711146627976</v>
      </c>
      <c r="BA167" s="200">
        <v>15.625678529099444</v>
      </c>
      <c r="BB167" s="200">
        <v>15.625678529099444</v>
      </c>
      <c r="BC167" s="200">
        <v>11.875177854893444</v>
      </c>
      <c r="BD167" s="200">
        <v>0</v>
      </c>
    </row>
    <row r="168" spans="1:56" x14ac:dyDescent="0.4">
      <c r="A168" s="199" t="s">
        <v>434</v>
      </c>
      <c r="B168" s="199" t="s">
        <v>433</v>
      </c>
      <c r="C168" s="199" t="s">
        <v>245</v>
      </c>
      <c r="D168" s="200" t="s">
        <v>19</v>
      </c>
      <c r="E168" s="200" t="s">
        <v>19</v>
      </c>
      <c r="F168" s="200" t="s">
        <v>19</v>
      </c>
      <c r="G168" s="200" t="s">
        <v>19</v>
      </c>
      <c r="H168" s="200" t="s">
        <v>19</v>
      </c>
      <c r="I168" s="200" t="s">
        <v>19</v>
      </c>
      <c r="J168" s="200">
        <v>0</v>
      </c>
      <c r="K168" s="200" t="s">
        <v>19</v>
      </c>
      <c r="L168" s="200" t="s">
        <v>19</v>
      </c>
      <c r="M168" s="200" t="s">
        <v>19</v>
      </c>
      <c r="N168" s="200">
        <v>0</v>
      </c>
      <c r="O168" s="200" t="s">
        <v>19</v>
      </c>
      <c r="P168" s="200" t="s">
        <v>19</v>
      </c>
      <c r="Q168" s="200" t="s">
        <v>19</v>
      </c>
      <c r="R168" s="200" t="s">
        <v>19</v>
      </c>
      <c r="S168" s="200" t="s">
        <v>19</v>
      </c>
      <c r="T168" s="200" t="s">
        <v>19</v>
      </c>
      <c r="U168" s="200">
        <v>0</v>
      </c>
      <c r="V168" s="200" t="s">
        <v>19</v>
      </c>
      <c r="W168" s="200" t="s">
        <v>19</v>
      </c>
      <c r="X168" s="200" t="s">
        <v>19</v>
      </c>
      <c r="Y168" s="200" t="s">
        <v>19</v>
      </c>
      <c r="Z168" s="200" t="s">
        <v>19</v>
      </c>
      <c r="AA168" s="200" t="s">
        <v>19</v>
      </c>
      <c r="AB168" s="200" t="s">
        <v>19</v>
      </c>
      <c r="AC168" s="200" t="s">
        <v>19</v>
      </c>
      <c r="AD168" s="200" t="s">
        <v>19</v>
      </c>
      <c r="AE168" s="200" t="s">
        <v>19</v>
      </c>
      <c r="AF168" s="200" t="s">
        <v>19</v>
      </c>
      <c r="AG168" s="200" t="s">
        <v>19</v>
      </c>
      <c r="AH168" s="200" t="s">
        <v>19</v>
      </c>
      <c r="AI168" s="200" t="s">
        <v>19</v>
      </c>
      <c r="AJ168" s="200" t="s">
        <v>19</v>
      </c>
      <c r="AK168" s="200" t="s">
        <v>19</v>
      </c>
      <c r="AL168" s="200" t="s">
        <v>19</v>
      </c>
      <c r="AM168" s="200" t="s">
        <v>19</v>
      </c>
      <c r="AN168" s="200">
        <v>0</v>
      </c>
      <c r="AO168" s="200" t="s">
        <v>19</v>
      </c>
      <c r="AP168" s="200" t="s">
        <v>19</v>
      </c>
      <c r="AQ168" s="200" t="s">
        <v>19</v>
      </c>
      <c r="AR168" s="200" t="s">
        <v>19</v>
      </c>
      <c r="AS168" s="200" t="s">
        <v>19</v>
      </c>
      <c r="AT168" s="200" t="s">
        <v>19</v>
      </c>
      <c r="AU168" s="200" t="s">
        <v>19</v>
      </c>
      <c r="AV168" s="200" t="s">
        <v>19</v>
      </c>
      <c r="AW168" s="200">
        <v>1.2338096431854266</v>
      </c>
      <c r="AX168" s="200">
        <v>27.458787657272083</v>
      </c>
      <c r="AY168" s="200">
        <v>134.36717247054486</v>
      </c>
      <c r="AZ168" s="200">
        <v>2.4454649471564207</v>
      </c>
      <c r="BA168" s="200">
        <v>15.638082134769116</v>
      </c>
      <c r="BB168" s="200">
        <v>15.638082134769116</v>
      </c>
      <c r="BC168" s="200">
        <v>11.875177854893444</v>
      </c>
      <c r="BD168" s="200">
        <v>0</v>
      </c>
    </row>
    <row r="169" spans="1:56" x14ac:dyDescent="0.4">
      <c r="A169" s="199" t="s">
        <v>435</v>
      </c>
      <c r="B169" s="199" t="s">
        <v>433</v>
      </c>
      <c r="C169" s="199" t="s">
        <v>247</v>
      </c>
      <c r="D169" s="200">
        <v>0</v>
      </c>
      <c r="E169" s="200">
        <v>0</v>
      </c>
      <c r="F169" s="200">
        <v>0</v>
      </c>
      <c r="G169" s="200">
        <v>0</v>
      </c>
      <c r="H169" s="200" t="s">
        <v>19</v>
      </c>
      <c r="I169" s="200" t="s">
        <v>19</v>
      </c>
      <c r="J169" s="200">
        <v>0</v>
      </c>
      <c r="K169" s="200" t="s">
        <v>19</v>
      </c>
      <c r="L169" s="200">
        <v>0</v>
      </c>
      <c r="M169" s="200" t="s">
        <v>19</v>
      </c>
      <c r="N169" s="200" t="s">
        <v>19</v>
      </c>
      <c r="O169" s="200" t="s">
        <v>19</v>
      </c>
      <c r="P169" s="200" t="s">
        <v>19</v>
      </c>
      <c r="Q169" s="200" t="s">
        <v>19</v>
      </c>
      <c r="R169" s="200" t="s">
        <v>19</v>
      </c>
      <c r="S169" s="200" t="s">
        <v>19</v>
      </c>
      <c r="T169" s="200" t="s">
        <v>19</v>
      </c>
      <c r="U169" s="200">
        <v>0</v>
      </c>
      <c r="V169" s="200" t="s">
        <v>19</v>
      </c>
      <c r="W169" s="200" t="s">
        <v>19</v>
      </c>
      <c r="X169" s="200" t="s">
        <v>19</v>
      </c>
      <c r="Y169" s="200" t="s">
        <v>19</v>
      </c>
      <c r="Z169" s="200" t="s">
        <v>19</v>
      </c>
      <c r="AA169" s="200" t="s">
        <v>19</v>
      </c>
      <c r="AB169" s="200" t="s">
        <v>19</v>
      </c>
      <c r="AC169" s="200" t="s">
        <v>19</v>
      </c>
      <c r="AD169" s="200" t="s">
        <v>19</v>
      </c>
      <c r="AE169" s="200" t="s">
        <v>19</v>
      </c>
      <c r="AF169" s="200" t="s">
        <v>19</v>
      </c>
      <c r="AG169" s="200" t="s">
        <v>19</v>
      </c>
      <c r="AH169" s="200" t="s">
        <v>19</v>
      </c>
      <c r="AI169" s="200" t="s">
        <v>19</v>
      </c>
      <c r="AJ169" s="200" t="s">
        <v>19</v>
      </c>
      <c r="AK169" s="200" t="s">
        <v>19</v>
      </c>
      <c r="AL169" s="200" t="s">
        <v>19</v>
      </c>
      <c r="AM169" s="200">
        <v>0</v>
      </c>
      <c r="AN169" s="200">
        <v>0</v>
      </c>
      <c r="AO169" s="200" t="s">
        <v>19</v>
      </c>
      <c r="AP169" s="200" t="s">
        <v>19</v>
      </c>
      <c r="AQ169" s="200" t="s">
        <v>19</v>
      </c>
      <c r="AR169" s="200" t="s">
        <v>19</v>
      </c>
      <c r="AS169" s="200" t="s">
        <v>19</v>
      </c>
      <c r="AT169" s="200" t="s">
        <v>19</v>
      </c>
      <c r="AU169" s="200" t="s">
        <v>19</v>
      </c>
      <c r="AV169" s="200" t="s">
        <v>19</v>
      </c>
      <c r="AW169" s="200">
        <v>1.2283693843594008</v>
      </c>
      <c r="AX169" s="200">
        <v>27.255592798004034</v>
      </c>
      <c r="AY169" s="200">
        <v>134.62740577421388</v>
      </c>
      <c r="AZ169" s="200">
        <v>2.3814370996644341</v>
      </c>
      <c r="BA169" s="200">
        <v>15.652758230626002</v>
      </c>
      <c r="BB169" s="200">
        <v>15.652758230626002</v>
      </c>
      <c r="BC169" s="200">
        <v>11.875177854893444</v>
      </c>
      <c r="BD169" s="200">
        <v>0</v>
      </c>
    </row>
    <row r="170" spans="1:56" x14ac:dyDescent="0.4">
      <c r="A170" s="199" t="s">
        <v>436</v>
      </c>
      <c r="B170" s="199" t="s">
        <v>433</v>
      </c>
      <c r="C170" s="199" t="s">
        <v>249</v>
      </c>
      <c r="D170" s="200">
        <v>0</v>
      </c>
      <c r="E170" s="200">
        <v>0</v>
      </c>
      <c r="F170" s="200">
        <v>0</v>
      </c>
      <c r="G170" s="200">
        <v>0</v>
      </c>
      <c r="H170" s="200" t="s">
        <v>19</v>
      </c>
      <c r="I170" s="200">
        <v>0</v>
      </c>
      <c r="J170" s="200">
        <v>0</v>
      </c>
      <c r="K170" s="200" t="s">
        <v>19</v>
      </c>
      <c r="L170" s="200" t="s">
        <v>19</v>
      </c>
      <c r="M170" s="200" t="s">
        <v>19</v>
      </c>
      <c r="N170" s="200" t="s">
        <v>19</v>
      </c>
      <c r="O170" s="200" t="s">
        <v>19</v>
      </c>
      <c r="P170" s="200" t="s">
        <v>19</v>
      </c>
      <c r="Q170" s="200" t="s">
        <v>19</v>
      </c>
      <c r="R170" s="200" t="s">
        <v>19</v>
      </c>
      <c r="S170" s="200" t="s">
        <v>19</v>
      </c>
      <c r="T170" s="200" t="s">
        <v>19</v>
      </c>
      <c r="U170" s="200">
        <v>0</v>
      </c>
      <c r="V170" s="200" t="s">
        <v>19</v>
      </c>
      <c r="W170" s="200" t="s">
        <v>19</v>
      </c>
      <c r="X170" s="200" t="s">
        <v>19</v>
      </c>
      <c r="Y170" s="200" t="s">
        <v>19</v>
      </c>
      <c r="Z170" s="200" t="s">
        <v>19</v>
      </c>
      <c r="AA170" s="200" t="s">
        <v>19</v>
      </c>
      <c r="AB170" s="200" t="s">
        <v>19</v>
      </c>
      <c r="AC170" s="200" t="s">
        <v>19</v>
      </c>
      <c r="AD170" s="200" t="s">
        <v>19</v>
      </c>
      <c r="AE170" s="200" t="s">
        <v>19</v>
      </c>
      <c r="AF170" s="200" t="s">
        <v>19</v>
      </c>
      <c r="AG170" s="200" t="s">
        <v>19</v>
      </c>
      <c r="AH170" s="200" t="s">
        <v>19</v>
      </c>
      <c r="AI170" s="200" t="s">
        <v>19</v>
      </c>
      <c r="AJ170" s="200" t="s">
        <v>19</v>
      </c>
      <c r="AK170" s="200" t="s">
        <v>19</v>
      </c>
      <c r="AL170" s="200" t="s">
        <v>19</v>
      </c>
      <c r="AM170" s="200">
        <v>0</v>
      </c>
      <c r="AN170" s="200">
        <v>0</v>
      </c>
      <c r="AO170" s="200" t="s">
        <v>19</v>
      </c>
      <c r="AP170" s="200" t="s">
        <v>19</v>
      </c>
      <c r="AQ170" s="200">
        <v>0</v>
      </c>
      <c r="AR170" s="200">
        <v>0</v>
      </c>
      <c r="AS170" s="200" t="s">
        <v>19</v>
      </c>
      <c r="AT170" s="200" t="s">
        <v>19</v>
      </c>
      <c r="AU170" s="200" t="s">
        <v>19</v>
      </c>
      <c r="AV170" s="200" t="s">
        <v>19</v>
      </c>
      <c r="AW170" s="200">
        <v>1.2117357406647515</v>
      </c>
      <c r="AX170" s="200">
        <v>26.680509672791771</v>
      </c>
      <c r="AY170" s="200">
        <v>135.73874112671567</v>
      </c>
      <c r="AZ170" s="200">
        <v>2.175263351145678</v>
      </c>
      <c r="BA170" s="200">
        <v>15.651937645390642</v>
      </c>
      <c r="BB170" s="200">
        <v>15.225502095859177</v>
      </c>
      <c r="BC170" s="200">
        <v>11.875177854893444</v>
      </c>
      <c r="BD170" s="200">
        <v>0</v>
      </c>
    </row>
    <row r="171" spans="1:56" x14ac:dyDescent="0.4">
      <c r="A171" s="199" t="s">
        <v>437</v>
      </c>
      <c r="B171" s="199" t="s">
        <v>433</v>
      </c>
      <c r="C171" s="199" t="s">
        <v>251</v>
      </c>
      <c r="D171" s="200" t="s">
        <v>19</v>
      </c>
      <c r="E171" s="200" t="s">
        <v>19</v>
      </c>
      <c r="F171" s="200" t="s">
        <v>19</v>
      </c>
      <c r="G171" s="200" t="s">
        <v>19</v>
      </c>
      <c r="H171" s="200" t="s">
        <v>19</v>
      </c>
      <c r="I171" s="200" t="s">
        <v>19</v>
      </c>
      <c r="J171" s="200" t="s">
        <v>19</v>
      </c>
      <c r="K171" s="200" t="s">
        <v>19</v>
      </c>
      <c r="L171" s="200" t="s">
        <v>19</v>
      </c>
      <c r="M171" s="200" t="s">
        <v>19</v>
      </c>
      <c r="N171" s="200" t="s">
        <v>19</v>
      </c>
      <c r="O171" s="200" t="s">
        <v>19</v>
      </c>
      <c r="P171" s="200" t="s">
        <v>19</v>
      </c>
      <c r="Q171" s="200" t="s">
        <v>19</v>
      </c>
      <c r="R171" s="200" t="s">
        <v>19</v>
      </c>
      <c r="S171" s="200" t="s">
        <v>19</v>
      </c>
      <c r="T171" s="200" t="s">
        <v>19</v>
      </c>
      <c r="U171" s="200" t="s">
        <v>19</v>
      </c>
      <c r="V171" s="200" t="s">
        <v>19</v>
      </c>
      <c r="W171" s="200" t="s">
        <v>19</v>
      </c>
      <c r="X171" s="200" t="s">
        <v>19</v>
      </c>
      <c r="Y171" s="200" t="s">
        <v>19</v>
      </c>
      <c r="Z171" s="200" t="s">
        <v>19</v>
      </c>
      <c r="AA171" s="200" t="s">
        <v>19</v>
      </c>
      <c r="AB171" s="200" t="s">
        <v>19</v>
      </c>
      <c r="AC171" s="200" t="s">
        <v>19</v>
      </c>
      <c r="AD171" s="200" t="s">
        <v>19</v>
      </c>
      <c r="AE171" s="200" t="s">
        <v>19</v>
      </c>
      <c r="AF171" s="200" t="s">
        <v>19</v>
      </c>
      <c r="AG171" s="200" t="s">
        <v>19</v>
      </c>
      <c r="AH171" s="200" t="s">
        <v>19</v>
      </c>
      <c r="AI171" s="200" t="s">
        <v>19</v>
      </c>
      <c r="AJ171" s="200" t="s">
        <v>19</v>
      </c>
      <c r="AK171" s="200" t="s">
        <v>19</v>
      </c>
      <c r="AL171" s="200" t="s">
        <v>19</v>
      </c>
      <c r="AM171" s="200" t="s">
        <v>19</v>
      </c>
      <c r="AN171" s="200" t="s">
        <v>19</v>
      </c>
      <c r="AO171" s="200" t="s">
        <v>19</v>
      </c>
      <c r="AP171" s="200" t="s">
        <v>19</v>
      </c>
      <c r="AQ171" s="200" t="s">
        <v>19</v>
      </c>
      <c r="AR171" s="200" t="s">
        <v>19</v>
      </c>
      <c r="AS171" s="200" t="s">
        <v>19</v>
      </c>
      <c r="AT171" s="200" t="s">
        <v>19</v>
      </c>
      <c r="AU171" s="200" t="s">
        <v>19</v>
      </c>
      <c r="AV171" s="200" t="s">
        <v>19</v>
      </c>
      <c r="AW171" s="200">
        <v>1.1806332960179113</v>
      </c>
      <c r="AX171" s="200">
        <v>26.392122160298985</v>
      </c>
      <c r="AY171" s="200">
        <v>136.07902023325582</v>
      </c>
      <c r="AZ171" s="200">
        <v>2.1712091865645298</v>
      </c>
      <c r="BA171" s="200">
        <v>15.641447110859675</v>
      </c>
      <c r="BB171" s="200">
        <v>14.788657695966487</v>
      </c>
      <c r="BC171" s="200">
        <v>12.362617317489088</v>
      </c>
      <c r="BD171" s="200">
        <v>0</v>
      </c>
    </row>
    <row r="172" spans="1:56" x14ac:dyDescent="0.4">
      <c r="A172" s="199" t="s">
        <v>438</v>
      </c>
      <c r="B172" s="199" t="s">
        <v>433</v>
      </c>
      <c r="C172" s="199" t="s">
        <v>253</v>
      </c>
      <c r="D172" s="200">
        <v>34.255000000000003</v>
      </c>
      <c r="E172" s="200">
        <v>5.7229999999999999</v>
      </c>
      <c r="F172" s="200">
        <v>24.277000000000001</v>
      </c>
      <c r="G172" s="200">
        <v>4.8470000000000004</v>
      </c>
      <c r="H172" s="200" t="s">
        <v>19</v>
      </c>
      <c r="I172" s="200">
        <v>0</v>
      </c>
      <c r="J172" s="200">
        <v>99.35</v>
      </c>
      <c r="K172" s="200">
        <v>25.942</v>
      </c>
      <c r="L172" s="200" t="s">
        <v>19</v>
      </c>
      <c r="M172" s="200" t="s">
        <v>19</v>
      </c>
      <c r="N172" s="200" t="s">
        <v>19</v>
      </c>
      <c r="O172" s="200">
        <v>0.72699999999999998</v>
      </c>
      <c r="P172" s="200">
        <v>4.1379999999999999</v>
      </c>
      <c r="Q172" s="200">
        <v>1.5369999999999999</v>
      </c>
      <c r="R172" s="200">
        <v>1.0660000000000001</v>
      </c>
      <c r="S172" s="200">
        <v>164.56617424242401</v>
      </c>
      <c r="T172" s="200">
        <v>87.316287878787904</v>
      </c>
      <c r="U172" s="200">
        <v>91.882000000000005</v>
      </c>
      <c r="V172" s="200">
        <v>147.54599999999999</v>
      </c>
      <c r="W172" s="200">
        <v>155.821</v>
      </c>
      <c r="X172" s="200">
        <v>439.51600000000002</v>
      </c>
      <c r="Y172" s="200">
        <v>292.42500000000001</v>
      </c>
      <c r="Z172" s="200">
        <v>1608.87</v>
      </c>
      <c r="AA172" s="200">
        <v>1362.241</v>
      </c>
      <c r="AB172" s="200" t="s">
        <v>19</v>
      </c>
      <c r="AC172" s="200" t="s">
        <v>19</v>
      </c>
      <c r="AD172" s="200" t="s">
        <v>19</v>
      </c>
      <c r="AE172" s="200" t="s">
        <v>19</v>
      </c>
      <c r="AF172" s="200" t="s">
        <v>19</v>
      </c>
      <c r="AG172" s="200" t="s">
        <v>19</v>
      </c>
      <c r="AH172" s="200" t="s">
        <v>19</v>
      </c>
      <c r="AI172" s="200" t="s">
        <v>19</v>
      </c>
      <c r="AJ172" s="200" t="s">
        <v>19</v>
      </c>
      <c r="AK172" s="200" t="s">
        <v>19</v>
      </c>
      <c r="AL172" s="200" t="s">
        <v>19</v>
      </c>
      <c r="AM172" s="200">
        <v>22.78</v>
      </c>
      <c r="AN172" s="200">
        <v>91.882000000000005</v>
      </c>
      <c r="AO172" s="200" t="s">
        <v>19</v>
      </c>
      <c r="AP172" s="200" t="s">
        <v>19</v>
      </c>
      <c r="AQ172" s="200">
        <v>2.6030000000000002</v>
      </c>
      <c r="AR172" s="200">
        <v>4.8650000000000002</v>
      </c>
      <c r="AS172" s="200">
        <v>-9.0619999999999994</v>
      </c>
      <c r="AT172" s="200">
        <v>0.56200000000000006</v>
      </c>
      <c r="AU172" s="200">
        <v>8.3170000000000002</v>
      </c>
      <c r="AV172" s="200" t="s">
        <v>19</v>
      </c>
      <c r="AW172" s="200">
        <v>1.1560444722831191</v>
      </c>
      <c r="AX172" s="200">
        <v>25.524459004001425</v>
      </c>
      <c r="AY172" s="200">
        <v>136.05266627448958</v>
      </c>
      <c r="AZ172" s="200">
        <v>2.2025842569758773</v>
      </c>
      <c r="BA172" s="200">
        <v>15.641447110859675</v>
      </c>
      <c r="BB172" s="200">
        <v>14.362262988519898</v>
      </c>
      <c r="BC172" s="200">
        <v>12.888520319640271</v>
      </c>
      <c r="BD172" s="200">
        <v>1213.258</v>
      </c>
    </row>
    <row r="173" spans="1:56" x14ac:dyDescent="0.4">
      <c r="A173" s="199" t="s">
        <v>439</v>
      </c>
      <c r="B173" s="199" t="s">
        <v>433</v>
      </c>
      <c r="C173" s="199" t="s">
        <v>255</v>
      </c>
      <c r="D173" s="200">
        <v>33.103000000000002</v>
      </c>
      <c r="E173" s="200">
        <v>7.9509999999999996</v>
      </c>
      <c r="F173" s="200">
        <v>40.22</v>
      </c>
      <c r="G173" s="200">
        <v>4.2949999999999999</v>
      </c>
      <c r="H173" s="200" t="s">
        <v>19</v>
      </c>
      <c r="I173" s="200">
        <v>0</v>
      </c>
      <c r="J173" s="200">
        <v>115.35299999999999</v>
      </c>
      <c r="K173" s="200">
        <v>19.87</v>
      </c>
      <c r="L173" s="200" t="s">
        <v>19</v>
      </c>
      <c r="M173" s="200" t="s">
        <v>19</v>
      </c>
      <c r="N173" s="200" t="s">
        <v>19</v>
      </c>
      <c r="O173" s="200">
        <v>0.30099999999999999</v>
      </c>
      <c r="P173" s="200">
        <v>5.5339999999999998</v>
      </c>
      <c r="Q173" s="200">
        <v>0.96099999999999997</v>
      </c>
      <c r="R173" s="200">
        <v>0.81399999999999995</v>
      </c>
      <c r="S173" s="200">
        <v>172.37751900148999</v>
      </c>
      <c r="T173" s="200">
        <v>92.928385494287099</v>
      </c>
      <c r="U173" s="200">
        <v>107.74299999999999</v>
      </c>
      <c r="V173" s="200">
        <v>144.64699999999999</v>
      </c>
      <c r="W173" s="200">
        <v>159.13200000000001</v>
      </c>
      <c r="X173" s="200">
        <v>440.61900000000003</v>
      </c>
      <c r="Y173" s="200">
        <v>305.48399999999998</v>
      </c>
      <c r="Z173" s="200">
        <v>1581.673</v>
      </c>
      <c r="AA173" s="200">
        <v>1403.617</v>
      </c>
      <c r="AB173" s="200" t="s">
        <v>19</v>
      </c>
      <c r="AC173" s="200" t="s">
        <v>19</v>
      </c>
      <c r="AD173" s="200" t="s">
        <v>19</v>
      </c>
      <c r="AE173" s="200" t="s">
        <v>19</v>
      </c>
      <c r="AF173" s="200" t="s">
        <v>19</v>
      </c>
      <c r="AG173" s="200" t="s">
        <v>19</v>
      </c>
      <c r="AH173" s="200" t="s">
        <v>19</v>
      </c>
      <c r="AI173" s="200" t="s">
        <v>19</v>
      </c>
      <c r="AJ173" s="200" t="s">
        <v>19</v>
      </c>
      <c r="AK173" s="200" t="s">
        <v>19</v>
      </c>
      <c r="AL173" s="200" t="s">
        <v>19</v>
      </c>
      <c r="AM173" s="200">
        <v>22.173999999999999</v>
      </c>
      <c r="AN173" s="200">
        <v>107.74299999999999</v>
      </c>
      <c r="AO173" s="200" t="s">
        <v>19</v>
      </c>
      <c r="AP173" s="200" t="s">
        <v>19</v>
      </c>
      <c r="AQ173" s="200">
        <v>1.7749999999999999</v>
      </c>
      <c r="AR173" s="200">
        <v>5.835</v>
      </c>
      <c r="AS173" s="200">
        <v>-9.2650000000000006</v>
      </c>
      <c r="AT173" s="200">
        <v>0.53800000000000003</v>
      </c>
      <c r="AU173" s="200">
        <v>9.9710000000000001</v>
      </c>
      <c r="AV173" s="200" t="s">
        <v>19</v>
      </c>
      <c r="AW173" s="200">
        <v>1.1367310801447381</v>
      </c>
      <c r="AX173" s="200">
        <v>24.779369353368278</v>
      </c>
      <c r="AY173" s="200">
        <v>135.80592868061206</v>
      </c>
      <c r="AZ173" s="200">
        <v>2.2230935975016837</v>
      </c>
      <c r="BA173" s="200">
        <v>13.919114777003761</v>
      </c>
      <c r="BB173" s="200">
        <v>13.919114777003761</v>
      </c>
      <c r="BC173" s="200">
        <v>11.760390408961008</v>
      </c>
      <c r="BD173" s="200">
        <v>1253.3600000000001</v>
      </c>
    </row>
    <row r="174" spans="1:56" x14ac:dyDescent="0.4">
      <c r="A174" s="199" t="s">
        <v>440</v>
      </c>
      <c r="B174" s="199" t="s">
        <v>433</v>
      </c>
      <c r="C174" s="199" t="s">
        <v>257</v>
      </c>
      <c r="D174" s="200">
        <v>32.670999999999999</v>
      </c>
      <c r="E174" s="200">
        <v>7.7270000000000003</v>
      </c>
      <c r="F174" s="200">
        <v>38.143000000000001</v>
      </c>
      <c r="G174" s="200">
        <v>5.45</v>
      </c>
      <c r="H174" s="200">
        <v>0.68100000000000005</v>
      </c>
      <c r="I174" s="200">
        <v>0</v>
      </c>
      <c r="J174" s="200" t="s">
        <v>19</v>
      </c>
      <c r="K174" s="200">
        <v>39.06</v>
      </c>
      <c r="L174" s="200" t="s">
        <v>19</v>
      </c>
      <c r="M174" s="200" t="s">
        <v>19</v>
      </c>
      <c r="N174" s="200" t="s">
        <v>19</v>
      </c>
      <c r="O174" s="200" t="s">
        <v>19</v>
      </c>
      <c r="P174" s="200" t="s">
        <v>19</v>
      </c>
      <c r="Q174" s="200" t="s">
        <v>19</v>
      </c>
      <c r="R174" s="200" t="s">
        <v>19</v>
      </c>
      <c r="S174" s="200" t="s">
        <v>19</v>
      </c>
      <c r="T174" s="200" t="s">
        <v>19</v>
      </c>
      <c r="U174" s="200" t="s">
        <v>19</v>
      </c>
      <c r="V174" s="200">
        <v>142.953</v>
      </c>
      <c r="W174" s="200">
        <v>155.14699999999999</v>
      </c>
      <c r="X174" s="200">
        <v>426.22699999999998</v>
      </c>
      <c r="Y174" s="200">
        <v>316.72300000000001</v>
      </c>
      <c r="Z174" s="200">
        <v>1573.893</v>
      </c>
      <c r="AA174" s="200">
        <v>1459.4490000000001</v>
      </c>
      <c r="AB174" s="200" t="s">
        <v>19</v>
      </c>
      <c r="AC174" s="200">
        <v>116.373</v>
      </c>
      <c r="AD174" s="200">
        <v>0</v>
      </c>
      <c r="AE174" s="200">
        <v>0.85</v>
      </c>
      <c r="AF174" s="200">
        <v>6.3</v>
      </c>
      <c r="AG174" s="200">
        <v>0.871</v>
      </c>
      <c r="AH174" s="200">
        <v>18.760999999999999</v>
      </c>
      <c r="AI174" s="200">
        <v>56.348999999999997</v>
      </c>
      <c r="AJ174" s="200">
        <v>0.38600000000000001</v>
      </c>
      <c r="AK174" s="200">
        <v>0.27100000000000002</v>
      </c>
      <c r="AL174" s="200">
        <v>6.2009999999999996</v>
      </c>
      <c r="AM174" s="200">
        <v>17.478999999999999</v>
      </c>
      <c r="AN174" s="200" t="s">
        <v>19</v>
      </c>
      <c r="AO174" s="200">
        <v>0.97499999999999998</v>
      </c>
      <c r="AP174" s="200">
        <v>5.883</v>
      </c>
      <c r="AQ174" s="200" t="s">
        <v>19</v>
      </c>
      <c r="AR174" s="200" t="s">
        <v>19</v>
      </c>
      <c r="AS174" s="200" t="s">
        <v>19</v>
      </c>
      <c r="AT174" s="200" t="s">
        <v>19</v>
      </c>
      <c r="AU174" s="200" t="s">
        <v>19</v>
      </c>
      <c r="AV174" s="200" t="s">
        <v>19</v>
      </c>
      <c r="AW174" s="200">
        <v>1.1277018254028868</v>
      </c>
      <c r="AX174" s="200">
        <v>24.413193046584251</v>
      </c>
      <c r="AY174" s="200">
        <v>135.21346712117827</v>
      </c>
      <c r="AZ174" s="200">
        <v>2.2502953466948421</v>
      </c>
      <c r="BA174" s="200">
        <v>13.919114777003761</v>
      </c>
      <c r="BB174" s="200">
        <v>13.919114777003761</v>
      </c>
      <c r="BC174" s="200">
        <v>11.760390408961008</v>
      </c>
      <c r="BD174" s="200">
        <v>1296.711</v>
      </c>
    </row>
    <row r="175" spans="1:56" x14ac:dyDescent="0.4">
      <c r="A175" s="199" t="s">
        <v>441</v>
      </c>
      <c r="B175" s="199" t="s">
        <v>433</v>
      </c>
      <c r="C175" s="199" t="s">
        <v>259</v>
      </c>
      <c r="D175" s="200">
        <v>33.841999999999999</v>
      </c>
      <c r="E175" s="200">
        <v>8.4499999999999993</v>
      </c>
      <c r="F175" s="200">
        <v>23.713000000000001</v>
      </c>
      <c r="G175" s="200">
        <v>4.3470000000000004</v>
      </c>
      <c r="H175" s="200">
        <v>0.6</v>
      </c>
      <c r="I175" s="200">
        <v>0</v>
      </c>
      <c r="J175" s="200" t="s">
        <v>19</v>
      </c>
      <c r="K175" s="200">
        <v>24.305</v>
      </c>
      <c r="L175" s="200" t="s">
        <v>19</v>
      </c>
      <c r="M175" s="200" t="s">
        <v>19</v>
      </c>
      <c r="N175" s="200" t="s">
        <v>19</v>
      </c>
      <c r="O175" s="200" t="s">
        <v>19</v>
      </c>
      <c r="P175" s="200" t="s">
        <v>19</v>
      </c>
      <c r="Q175" s="200" t="s">
        <v>19</v>
      </c>
      <c r="R175" s="200" t="s">
        <v>19</v>
      </c>
      <c r="S175" s="200" t="s">
        <v>19</v>
      </c>
      <c r="T175" s="200" t="s">
        <v>19</v>
      </c>
      <c r="U175" s="200" t="s">
        <v>19</v>
      </c>
      <c r="V175" s="200">
        <v>141.987895889546</v>
      </c>
      <c r="W175" s="200">
        <v>159.53431232766101</v>
      </c>
      <c r="X175" s="200">
        <v>421.21000425902901</v>
      </c>
      <c r="Y175" s="200">
        <v>321.96122207970097</v>
      </c>
      <c r="Z175" s="200">
        <v>1562.8376821740001</v>
      </c>
      <c r="AA175" s="200">
        <v>1505.83729314112</v>
      </c>
      <c r="AB175" s="200" t="s">
        <v>19</v>
      </c>
      <c r="AC175" s="200">
        <v>103.10599999999999</v>
      </c>
      <c r="AD175" s="200">
        <v>0</v>
      </c>
      <c r="AE175" s="200">
        <v>0.44600000000000001</v>
      </c>
      <c r="AF175" s="200">
        <v>8.3059999999999992</v>
      </c>
      <c r="AG175" s="200">
        <v>0.35799999999999998</v>
      </c>
      <c r="AH175" s="200">
        <v>12.532772605169599</v>
      </c>
      <c r="AI175" s="200">
        <v>50.969506113105197</v>
      </c>
      <c r="AJ175" s="200">
        <v>0.215</v>
      </c>
      <c r="AK175" s="200">
        <v>0.11</v>
      </c>
      <c r="AL175" s="200">
        <v>6.4669999999999996</v>
      </c>
      <c r="AM175" s="200">
        <v>16.577000000000002</v>
      </c>
      <c r="AN175" s="200" t="s">
        <v>19</v>
      </c>
      <c r="AO175" s="200">
        <v>0.68799999999999994</v>
      </c>
      <c r="AP175" s="200">
        <v>6.1040000000000001</v>
      </c>
      <c r="AQ175" s="200" t="s">
        <v>19</v>
      </c>
      <c r="AR175" s="200" t="s">
        <v>19</v>
      </c>
      <c r="AS175" s="200" t="s">
        <v>19</v>
      </c>
      <c r="AT175" s="200" t="s">
        <v>19</v>
      </c>
      <c r="AU175" s="200" t="s">
        <v>19</v>
      </c>
      <c r="AV175" s="200" t="s">
        <v>19</v>
      </c>
      <c r="AW175" s="200">
        <v>1.0877412700751434</v>
      </c>
      <c r="AX175" s="200">
        <v>22.302861771556298</v>
      </c>
      <c r="AY175" s="200">
        <v>135.62351354754233</v>
      </c>
      <c r="AZ175" s="200">
        <v>2.2401026726876028</v>
      </c>
      <c r="BA175" s="200">
        <v>13.919114777003761</v>
      </c>
      <c r="BB175" s="200">
        <v>13.919114777003761</v>
      </c>
      <c r="BC175" s="200">
        <v>11.760390408961008</v>
      </c>
      <c r="BD175" s="200">
        <v>1291.9259999999999</v>
      </c>
    </row>
    <row r="176" spans="1:56" x14ac:dyDescent="0.4">
      <c r="A176" s="199" t="s">
        <v>442</v>
      </c>
      <c r="B176" s="199" t="s">
        <v>433</v>
      </c>
      <c r="C176" s="199" t="s">
        <v>261</v>
      </c>
      <c r="D176" s="200">
        <v>33.484999999999999</v>
      </c>
      <c r="E176" s="200">
        <v>8.1349999999999998</v>
      </c>
      <c r="F176" s="200">
        <v>23.29</v>
      </c>
      <c r="G176" s="200">
        <v>5.0860000000000003</v>
      </c>
      <c r="H176" s="200">
        <v>0.49199999999999999</v>
      </c>
      <c r="I176" s="200">
        <v>0</v>
      </c>
      <c r="J176" s="200" t="s">
        <v>19</v>
      </c>
      <c r="K176" s="200">
        <v>21.181999999999999</v>
      </c>
      <c r="L176" s="200" t="s">
        <v>19</v>
      </c>
      <c r="M176" s="200" t="s">
        <v>19</v>
      </c>
      <c r="N176" s="200" t="s">
        <v>19</v>
      </c>
      <c r="O176" s="200" t="s">
        <v>19</v>
      </c>
      <c r="P176" s="200" t="s">
        <v>19</v>
      </c>
      <c r="Q176" s="200" t="s">
        <v>19</v>
      </c>
      <c r="R176" s="200" t="s">
        <v>19</v>
      </c>
      <c r="S176" s="200" t="s">
        <v>19</v>
      </c>
      <c r="T176" s="200" t="s">
        <v>19</v>
      </c>
      <c r="U176" s="200" t="s">
        <v>19</v>
      </c>
      <c r="V176" s="200">
        <v>140.20400000000001</v>
      </c>
      <c r="W176" s="200">
        <v>164.99600000000001</v>
      </c>
      <c r="X176" s="200">
        <v>399.84500000000003</v>
      </c>
      <c r="Y176" s="200">
        <v>327.32499999999999</v>
      </c>
      <c r="Z176" s="200">
        <v>1550.2619999999999</v>
      </c>
      <c r="AA176" s="200">
        <v>1582.6489999999999</v>
      </c>
      <c r="AB176" s="200" t="s">
        <v>19</v>
      </c>
      <c r="AC176" s="200">
        <v>102.92100000000001</v>
      </c>
      <c r="AD176" s="200">
        <v>0</v>
      </c>
      <c r="AE176" s="200">
        <v>0.33200000000000002</v>
      </c>
      <c r="AF176" s="200">
        <v>7.726</v>
      </c>
      <c r="AG176" s="200">
        <v>0.72399999999999998</v>
      </c>
      <c r="AH176" s="200">
        <v>9.2889999999999997</v>
      </c>
      <c r="AI176" s="200">
        <v>51.790999999999997</v>
      </c>
      <c r="AJ176" s="200">
        <v>0.13900000000000001</v>
      </c>
      <c r="AK176" s="200">
        <v>0.14399999999999999</v>
      </c>
      <c r="AL176" s="200">
        <v>5.9009999999999989</v>
      </c>
      <c r="AM176" s="200">
        <v>17.75</v>
      </c>
      <c r="AN176" s="200" t="s">
        <v>19</v>
      </c>
      <c r="AO176" s="200">
        <v>0.48799999999999999</v>
      </c>
      <c r="AP176" s="200">
        <v>5.6959999999999997</v>
      </c>
      <c r="AQ176" s="200" t="s">
        <v>19</v>
      </c>
      <c r="AR176" s="200" t="s">
        <v>19</v>
      </c>
      <c r="AS176" s="200" t="s">
        <v>19</v>
      </c>
      <c r="AT176" s="200" t="s">
        <v>19</v>
      </c>
      <c r="AU176" s="200" t="s">
        <v>19</v>
      </c>
      <c r="AV176" s="200" t="s">
        <v>19</v>
      </c>
      <c r="AW176" s="200">
        <v>1</v>
      </c>
      <c r="AX176" s="200">
        <v>23.606517386717634</v>
      </c>
      <c r="AY176" s="200">
        <v>135.68662990140132</v>
      </c>
      <c r="AZ176" s="200">
        <v>2.2529451144294828</v>
      </c>
      <c r="BA176" s="200">
        <v>13.919114777003761</v>
      </c>
      <c r="BB176" s="200">
        <v>13.919114777003761</v>
      </c>
      <c r="BC176" s="200">
        <v>11.760390408961008</v>
      </c>
      <c r="BD176" s="200">
        <v>1396.2650000000001</v>
      </c>
    </row>
    <row r="177" spans="1:56" x14ac:dyDescent="0.4">
      <c r="A177" s="199" t="s">
        <v>443</v>
      </c>
      <c r="B177" s="199" t="s">
        <v>433</v>
      </c>
      <c r="C177" s="199" t="s">
        <v>263</v>
      </c>
      <c r="D177" s="200">
        <v>32.131</v>
      </c>
      <c r="E177" s="200">
        <v>7.3470000000000004</v>
      </c>
      <c r="F177" s="200">
        <v>23.829000000000001</v>
      </c>
      <c r="G177" s="200">
        <v>6.4050000000000002</v>
      </c>
      <c r="H177" s="200">
        <v>0.49099999999999999</v>
      </c>
      <c r="I177" s="200">
        <v>0</v>
      </c>
      <c r="J177" s="200" t="s">
        <v>19</v>
      </c>
      <c r="K177" s="200">
        <v>21.364000000000001</v>
      </c>
      <c r="L177" s="200" t="s">
        <v>19</v>
      </c>
      <c r="M177" s="200" t="s">
        <v>19</v>
      </c>
      <c r="N177" s="200" t="s">
        <v>19</v>
      </c>
      <c r="O177" s="200" t="s">
        <v>19</v>
      </c>
      <c r="P177" s="200" t="s">
        <v>19</v>
      </c>
      <c r="Q177" s="200" t="s">
        <v>19</v>
      </c>
      <c r="R177" s="200" t="s">
        <v>19</v>
      </c>
      <c r="S177" s="200" t="s">
        <v>19</v>
      </c>
      <c r="T177" s="200" t="s">
        <v>19</v>
      </c>
      <c r="U177" s="200" t="s">
        <v>19</v>
      </c>
      <c r="V177" s="200">
        <v>137.92782240514447</v>
      </c>
      <c r="W177" s="200">
        <v>170.58384426426707</v>
      </c>
      <c r="X177" s="200">
        <v>396.822</v>
      </c>
      <c r="Y177" s="200">
        <v>338.46199999999999</v>
      </c>
      <c r="Z177" s="200">
        <v>1521.7487322605173</v>
      </c>
      <c r="AA177" s="200">
        <v>1653.5906284459259</v>
      </c>
      <c r="AB177" s="200" t="s">
        <v>19</v>
      </c>
      <c r="AC177" s="200">
        <v>99.622000000000014</v>
      </c>
      <c r="AD177" s="200">
        <v>0</v>
      </c>
      <c r="AE177" s="200">
        <v>0.28100000000000003</v>
      </c>
      <c r="AF177" s="200">
        <v>6.6420000000000003</v>
      </c>
      <c r="AG177" s="200">
        <v>0.753</v>
      </c>
      <c r="AH177" s="200">
        <v>8.4198797783059511</v>
      </c>
      <c r="AI177" s="200">
        <v>58.122999999999998</v>
      </c>
      <c r="AJ177" s="200">
        <v>0.13500000000000001</v>
      </c>
      <c r="AK177" s="200">
        <v>0.13200000000000001</v>
      </c>
      <c r="AL177" s="200">
        <v>3.653</v>
      </c>
      <c r="AM177" s="200">
        <v>18.09</v>
      </c>
      <c r="AN177" s="200" t="s">
        <v>19</v>
      </c>
      <c r="AO177" s="200">
        <v>0.46300000000000002</v>
      </c>
      <c r="AP177" s="200">
        <v>3.4569999999999999</v>
      </c>
      <c r="AQ177" s="200" t="s">
        <v>19</v>
      </c>
      <c r="AR177" s="200" t="s">
        <v>19</v>
      </c>
      <c r="AS177" s="200" t="s">
        <v>19</v>
      </c>
      <c r="AT177" s="200" t="s">
        <v>19</v>
      </c>
      <c r="AU177" s="200" t="s">
        <v>19</v>
      </c>
      <c r="AV177" s="200" t="s">
        <v>19</v>
      </c>
      <c r="AW177" s="200">
        <v>0.94744609856262829</v>
      </c>
      <c r="AX177" s="200">
        <v>23.498921186134041</v>
      </c>
      <c r="AY177" s="200">
        <v>135.51495011967708</v>
      </c>
      <c r="AZ177" s="200">
        <v>2.3227146092980755</v>
      </c>
      <c r="BA177" s="200">
        <v>13.919114777003761</v>
      </c>
      <c r="BB177" s="200">
        <v>13.919114777003761</v>
      </c>
      <c r="BC177" s="200">
        <v>11.760390408961008</v>
      </c>
      <c r="BD177" s="200">
        <v>1523.721</v>
      </c>
    </row>
    <row r="178" spans="1:56" x14ac:dyDescent="0.4">
      <c r="A178" s="199" t="s">
        <v>444</v>
      </c>
      <c r="B178" s="199" t="s">
        <v>445</v>
      </c>
      <c r="C178" s="199" t="s">
        <v>243</v>
      </c>
      <c r="D178" s="200">
        <v>0.81299999999999994</v>
      </c>
      <c r="E178" s="200">
        <v>0.20799999999999999</v>
      </c>
      <c r="F178" s="200">
        <v>0.39</v>
      </c>
      <c r="G178" s="200">
        <v>0.13400000000000001</v>
      </c>
      <c r="H178" s="200">
        <v>7.0000000000000001E-3</v>
      </c>
      <c r="I178" s="200">
        <v>0</v>
      </c>
      <c r="J178" s="200">
        <v>2.5430000000000001</v>
      </c>
      <c r="K178" s="200">
        <v>0.13800000000000001</v>
      </c>
      <c r="L178" s="200">
        <v>0.14499999999999999</v>
      </c>
      <c r="M178" s="200">
        <v>0</v>
      </c>
      <c r="N178" s="200">
        <v>0.14499999999999999</v>
      </c>
      <c r="O178" s="200" t="s">
        <v>19</v>
      </c>
      <c r="P178" s="200" t="s">
        <v>19</v>
      </c>
      <c r="Q178" s="200" t="s">
        <v>19</v>
      </c>
      <c r="R178" s="200" t="s">
        <v>19</v>
      </c>
      <c r="S178" s="200" t="s">
        <v>19</v>
      </c>
      <c r="T178" s="200" t="s">
        <v>19</v>
      </c>
      <c r="U178" s="200">
        <v>2.3980000000000001</v>
      </c>
      <c r="V178" s="200" t="s">
        <v>19</v>
      </c>
      <c r="W178" s="200" t="s">
        <v>19</v>
      </c>
      <c r="X178" s="200" t="s">
        <v>19</v>
      </c>
      <c r="Y178" s="200" t="s">
        <v>19</v>
      </c>
      <c r="Z178" s="200" t="s">
        <v>19</v>
      </c>
      <c r="AA178" s="200" t="s">
        <v>19</v>
      </c>
      <c r="AB178" s="200">
        <v>0</v>
      </c>
      <c r="AC178" s="200" t="s">
        <v>19</v>
      </c>
      <c r="AD178" s="200" t="s">
        <v>19</v>
      </c>
      <c r="AE178" s="200" t="s">
        <v>19</v>
      </c>
      <c r="AF178" s="200" t="s">
        <v>19</v>
      </c>
      <c r="AG178" s="200" t="s">
        <v>19</v>
      </c>
      <c r="AH178" s="200" t="s">
        <v>19</v>
      </c>
      <c r="AI178" s="200" t="s">
        <v>19</v>
      </c>
      <c r="AJ178" s="200" t="s">
        <v>19</v>
      </c>
      <c r="AK178" s="200" t="s">
        <v>19</v>
      </c>
      <c r="AL178" s="200" t="s">
        <v>19</v>
      </c>
      <c r="AM178" s="200">
        <v>0.84599999999999997</v>
      </c>
      <c r="AN178" s="200">
        <v>2.3980000000000001</v>
      </c>
      <c r="AO178" s="200" t="s">
        <v>19</v>
      </c>
      <c r="AP178" s="200" t="s">
        <v>19</v>
      </c>
      <c r="AQ178" s="200" t="s">
        <v>19</v>
      </c>
      <c r="AR178" s="200">
        <v>0</v>
      </c>
      <c r="AS178" s="200">
        <v>0</v>
      </c>
      <c r="AT178" s="200">
        <v>0</v>
      </c>
      <c r="AU178" s="200" t="s">
        <v>19</v>
      </c>
      <c r="AV178" s="200" t="s">
        <v>19</v>
      </c>
      <c r="AW178" s="200">
        <v>1.24788708586883</v>
      </c>
      <c r="AX178" s="200">
        <v>24.539542995664377</v>
      </c>
      <c r="AY178" s="200">
        <v>140.64629761743501</v>
      </c>
      <c r="AZ178" s="200">
        <v>2.196856907603264</v>
      </c>
      <c r="BA178" s="200">
        <v>14.430611491062834</v>
      </c>
      <c r="BB178" s="200">
        <v>14.430611491062834</v>
      </c>
      <c r="BC178" s="200">
        <v>8.7605364305305908</v>
      </c>
      <c r="BD178" s="200">
        <v>16.817978257118213</v>
      </c>
    </row>
    <row r="179" spans="1:56" x14ac:dyDescent="0.4">
      <c r="A179" s="199" t="s">
        <v>446</v>
      </c>
      <c r="B179" s="199" t="s">
        <v>445</v>
      </c>
      <c r="C179" s="199" t="s">
        <v>245</v>
      </c>
      <c r="D179" s="200">
        <v>0.92900000000000005</v>
      </c>
      <c r="E179" s="200">
        <v>0.27800000000000002</v>
      </c>
      <c r="F179" s="200">
        <v>0.92400000000000004</v>
      </c>
      <c r="G179" s="200">
        <v>0.17799999999999999</v>
      </c>
      <c r="H179" s="200">
        <v>8.0000000000000002E-3</v>
      </c>
      <c r="I179" s="200">
        <v>0</v>
      </c>
      <c r="J179" s="200">
        <v>3.5739999999999998</v>
      </c>
      <c r="K179" s="200">
        <v>0.13</v>
      </c>
      <c r="L179" s="200">
        <v>0.19400000000000001</v>
      </c>
      <c r="M179" s="200">
        <v>0</v>
      </c>
      <c r="N179" s="200">
        <v>0.19400000000000001</v>
      </c>
      <c r="O179" s="200" t="s">
        <v>19</v>
      </c>
      <c r="P179" s="200" t="s">
        <v>19</v>
      </c>
      <c r="Q179" s="200" t="s">
        <v>19</v>
      </c>
      <c r="R179" s="200" t="s">
        <v>19</v>
      </c>
      <c r="S179" s="200" t="s">
        <v>19</v>
      </c>
      <c r="T179" s="200" t="s">
        <v>19</v>
      </c>
      <c r="U179" s="200">
        <v>3.38</v>
      </c>
      <c r="V179" s="200" t="s">
        <v>19</v>
      </c>
      <c r="W179" s="200" t="s">
        <v>19</v>
      </c>
      <c r="X179" s="200" t="s">
        <v>19</v>
      </c>
      <c r="Y179" s="200" t="s">
        <v>19</v>
      </c>
      <c r="Z179" s="200" t="s">
        <v>19</v>
      </c>
      <c r="AA179" s="200" t="s">
        <v>19</v>
      </c>
      <c r="AB179" s="200">
        <v>0</v>
      </c>
      <c r="AC179" s="200" t="s">
        <v>19</v>
      </c>
      <c r="AD179" s="200" t="s">
        <v>19</v>
      </c>
      <c r="AE179" s="200" t="s">
        <v>19</v>
      </c>
      <c r="AF179" s="200" t="s">
        <v>19</v>
      </c>
      <c r="AG179" s="200" t="s">
        <v>19</v>
      </c>
      <c r="AH179" s="200" t="s">
        <v>19</v>
      </c>
      <c r="AI179" s="200" t="s">
        <v>19</v>
      </c>
      <c r="AJ179" s="200" t="s">
        <v>19</v>
      </c>
      <c r="AK179" s="200" t="s">
        <v>19</v>
      </c>
      <c r="AL179" s="200" t="s">
        <v>19</v>
      </c>
      <c r="AM179" s="200">
        <v>1.0629999999999999</v>
      </c>
      <c r="AN179" s="200">
        <v>3.38</v>
      </c>
      <c r="AO179" s="200" t="s">
        <v>19</v>
      </c>
      <c r="AP179" s="200" t="s">
        <v>19</v>
      </c>
      <c r="AQ179" s="200" t="s">
        <v>19</v>
      </c>
      <c r="AR179" s="200">
        <v>0</v>
      </c>
      <c r="AS179" s="200">
        <v>0</v>
      </c>
      <c r="AT179" s="200">
        <v>0</v>
      </c>
      <c r="AU179" s="200" t="s">
        <v>19</v>
      </c>
      <c r="AV179" s="200" t="s">
        <v>19</v>
      </c>
      <c r="AW179" s="200">
        <v>1.2338096431854266</v>
      </c>
      <c r="AX179" s="200">
        <v>24.879998547820634</v>
      </c>
      <c r="AY179" s="200">
        <v>137.45829469144971</v>
      </c>
      <c r="AZ179" s="200">
        <v>2.1627258002242957</v>
      </c>
      <c r="BA179" s="200">
        <v>14.303117836057183</v>
      </c>
      <c r="BB179" s="200">
        <v>14.303117836057183</v>
      </c>
      <c r="BC179" s="200">
        <v>8.7605364305305908</v>
      </c>
      <c r="BD179" s="200">
        <v>17.284519413287317</v>
      </c>
    </row>
    <row r="180" spans="1:56" x14ac:dyDescent="0.4">
      <c r="A180" s="199" t="s">
        <v>447</v>
      </c>
      <c r="B180" s="199" t="s">
        <v>445</v>
      </c>
      <c r="C180" s="199" t="s">
        <v>247</v>
      </c>
      <c r="D180" s="200">
        <v>0.94969525745786398</v>
      </c>
      <c r="E180" s="200">
        <v>0.21711494075101709</v>
      </c>
      <c r="F180" s="200">
        <v>0.45432272672594798</v>
      </c>
      <c r="G180" s="200">
        <v>0.18608365286520401</v>
      </c>
      <c r="H180" s="200" t="s">
        <v>19</v>
      </c>
      <c r="I180" s="200">
        <v>0</v>
      </c>
      <c r="J180" s="200">
        <v>2.7454121880208575</v>
      </c>
      <c r="K180" s="200">
        <v>0.16018272672594799</v>
      </c>
      <c r="L180" s="200">
        <v>0.3760349925907438</v>
      </c>
      <c r="M180" s="200" t="s">
        <v>19</v>
      </c>
      <c r="N180" s="200" t="s">
        <v>19</v>
      </c>
      <c r="O180" s="200" t="s">
        <v>19</v>
      </c>
      <c r="P180" s="200" t="s">
        <v>19</v>
      </c>
      <c r="Q180" s="200" t="s">
        <v>19</v>
      </c>
      <c r="R180" s="200" t="s">
        <v>19</v>
      </c>
      <c r="S180" s="200">
        <v>1.0529999999999999</v>
      </c>
      <c r="T180" s="200">
        <v>1.073</v>
      </c>
      <c r="U180" s="200">
        <v>2.3693771954301139</v>
      </c>
      <c r="V180" s="200">
        <v>47.375</v>
      </c>
      <c r="W180" s="200">
        <v>66.787999999999997</v>
      </c>
      <c r="X180" s="200">
        <v>0</v>
      </c>
      <c r="Y180" s="200">
        <v>0</v>
      </c>
      <c r="Z180" s="200">
        <v>0</v>
      </c>
      <c r="AA180" s="200">
        <v>0</v>
      </c>
      <c r="AB180" s="200" t="s">
        <v>19</v>
      </c>
      <c r="AC180" s="200" t="s">
        <v>19</v>
      </c>
      <c r="AD180" s="200" t="s">
        <v>19</v>
      </c>
      <c r="AE180" s="200" t="s">
        <v>19</v>
      </c>
      <c r="AF180" s="200" t="s">
        <v>19</v>
      </c>
      <c r="AG180" s="200" t="s">
        <v>19</v>
      </c>
      <c r="AH180" s="200" t="s">
        <v>19</v>
      </c>
      <c r="AI180" s="200" t="s">
        <v>19</v>
      </c>
      <c r="AJ180" s="200" t="s">
        <v>19</v>
      </c>
      <c r="AK180" s="200" t="s">
        <v>19</v>
      </c>
      <c r="AL180" s="200" t="s">
        <v>19</v>
      </c>
      <c r="AM180" s="200">
        <v>0.56216061763008096</v>
      </c>
      <c r="AN180" s="200">
        <v>2.3693771954301139</v>
      </c>
      <c r="AO180" s="200" t="s">
        <v>19</v>
      </c>
      <c r="AP180" s="200" t="s">
        <v>19</v>
      </c>
      <c r="AQ180" s="200" t="s">
        <v>19</v>
      </c>
      <c r="AR180" s="200" t="s">
        <v>19</v>
      </c>
      <c r="AS180" s="200">
        <v>6.0000000000000001E-3</v>
      </c>
      <c r="AT180" s="200">
        <v>0</v>
      </c>
      <c r="AU180" s="200" t="s">
        <v>19</v>
      </c>
      <c r="AV180" s="200" t="s">
        <v>19</v>
      </c>
      <c r="AW180" s="200">
        <v>1.2283693843594008</v>
      </c>
      <c r="AX180" s="200">
        <v>24.738658842131205</v>
      </c>
      <c r="AY180" s="200">
        <v>137.5847531789365</v>
      </c>
      <c r="AZ180" s="200">
        <v>2.1182044048379352</v>
      </c>
      <c r="BA180" s="200">
        <v>13.771657851149365</v>
      </c>
      <c r="BB180" s="200">
        <v>13.771657851149365</v>
      </c>
      <c r="BC180" s="200">
        <v>8.7605364305305908</v>
      </c>
      <c r="BD180" s="200">
        <v>16.034253079999999</v>
      </c>
    </row>
    <row r="181" spans="1:56" x14ac:dyDescent="0.4">
      <c r="A181" s="199" t="s">
        <v>448</v>
      </c>
      <c r="B181" s="199" t="s">
        <v>445</v>
      </c>
      <c r="C181" s="199" t="s">
        <v>249</v>
      </c>
      <c r="D181" s="200">
        <v>1.212</v>
      </c>
      <c r="E181" s="200">
        <v>9.2999999999999999E-2</v>
      </c>
      <c r="F181" s="200">
        <v>0.34</v>
      </c>
      <c r="G181" s="200">
        <v>0.13500000000000001</v>
      </c>
      <c r="H181" s="200" t="s">
        <v>19</v>
      </c>
      <c r="I181" s="200">
        <v>0</v>
      </c>
      <c r="J181" s="200">
        <v>2.5179999999999998</v>
      </c>
      <c r="K181" s="200">
        <v>0.13500000000000001</v>
      </c>
      <c r="L181" s="200" t="s">
        <v>19</v>
      </c>
      <c r="M181" s="200" t="s">
        <v>19</v>
      </c>
      <c r="N181" s="200" t="s">
        <v>19</v>
      </c>
      <c r="O181" s="200" t="s">
        <v>19</v>
      </c>
      <c r="P181" s="200" t="s">
        <v>19</v>
      </c>
      <c r="Q181" s="200" t="s">
        <v>19</v>
      </c>
      <c r="R181" s="200" t="s">
        <v>19</v>
      </c>
      <c r="S181" s="200">
        <v>1.0309999999999999</v>
      </c>
      <c r="T181" s="200">
        <v>0.98499999999999999</v>
      </c>
      <c r="U181" s="200">
        <v>1.8030000000000002</v>
      </c>
      <c r="V181" s="200">
        <v>46.222000000000001</v>
      </c>
      <c r="W181" s="200">
        <v>69.028000000000006</v>
      </c>
      <c r="X181" s="200">
        <v>0</v>
      </c>
      <c r="Y181" s="200">
        <v>0</v>
      </c>
      <c r="Z181" s="200">
        <v>0</v>
      </c>
      <c r="AA181" s="200">
        <v>0</v>
      </c>
      <c r="AB181" s="200" t="s">
        <v>19</v>
      </c>
      <c r="AC181" s="200" t="s">
        <v>19</v>
      </c>
      <c r="AD181" s="200" t="s">
        <v>19</v>
      </c>
      <c r="AE181" s="200" t="s">
        <v>19</v>
      </c>
      <c r="AF181" s="200" t="s">
        <v>19</v>
      </c>
      <c r="AG181" s="200" t="s">
        <v>19</v>
      </c>
      <c r="AH181" s="200" t="s">
        <v>19</v>
      </c>
      <c r="AI181" s="200" t="s">
        <v>19</v>
      </c>
      <c r="AJ181" s="200" t="s">
        <v>19</v>
      </c>
      <c r="AK181" s="200" t="s">
        <v>19</v>
      </c>
      <c r="AL181" s="200" t="s">
        <v>19</v>
      </c>
      <c r="AM181" s="200">
        <v>2.3E-2</v>
      </c>
      <c r="AN181" s="200">
        <v>1.8030000000000002</v>
      </c>
      <c r="AO181" s="200" t="s">
        <v>19</v>
      </c>
      <c r="AP181" s="200" t="s">
        <v>19</v>
      </c>
      <c r="AQ181" s="200">
        <v>0.71499999999999997</v>
      </c>
      <c r="AR181" s="200">
        <v>0</v>
      </c>
      <c r="AS181" s="200">
        <v>0</v>
      </c>
      <c r="AT181" s="200">
        <v>0</v>
      </c>
      <c r="AU181" s="200" t="s">
        <v>19</v>
      </c>
      <c r="AV181" s="200" t="s">
        <v>19</v>
      </c>
      <c r="AW181" s="200">
        <v>1.2117357406647515</v>
      </c>
      <c r="AX181" s="200">
        <v>24.265582718246357</v>
      </c>
      <c r="AY181" s="200">
        <v>138.22688562803947</v>
      </c>
      <c r="AZ181" s="200">
        <v>1.9682794817692881</v>
      </c>
      <c r="BA181" s="200">
        <v>13.768395221218855</v>
      </c>
      <c r="BB181" s="200">
        <v>13.644529955259909</v>
      </c>
      <c r="BC181" s="200">
        <v>8.7605364305305908</v>
      </c>
      <c r="BD181" s="200">
        <v>16.86</v>
      </c>
    </row>
    <row r="182" spans="1:56" x14ac:dyDescent="0.4">
      <c r="A182" s="199" t="s">
        <v>449</v>
      </c>
      <c r="B182" s="199" t="s">
        <v>445</v>
      </c>
      <c r="C182" s="199" t="s">
        <v>251</v>
      </c>
      <c r="D182" s="200">
        <v>0.44600000000000001</v>
      </c>
      <c r="E182" s="200">
        <v>0.31</v>
      </c>
      <c r="F182" s="200">
        <v>0.44600000000000001</v>
      </c>
      <c r="G182" s="200">
        <v>0.107</v>
      </c>
      <c r="H182" s="200" t="s">
        <v>19</v>
      </c>
      <c r="I182" s="200">
        <v>0</v>
      </c>
      <c r="J182" s="200">
        <v>2.2040000000000002</v>
      </c>
      <c r="K182" s="200">
        <v>0.61899999999999999</v>
      </c>
      <c r="L182" s="200" t="s">
        <v>19</v>
      </c>
      <c r="M182" s="200" t="s">
        <v>19</v>
      </c>
      <c r="N182" s="200" t="s">
        <v>19</v>
      </c>
      <c r="O182" s="200">
        <v>0</v>
      </c>
      <c r="P182" s="200">
        <v>3.9E-2</v>
      </c>
      <c r="Q182" s="200">
        <v>1.4E-2</v>
      </c>
      <c r="R182" s="200">
        <v>8.4000000000000005E-2</v>
      </c>
      <c r="S182" s="200">
        <v>1.0740000000000001</v>
      </c>
      <c r="T182" s="200">
        <v>1.357</v>
      </c>
      <c r="U182" s="200">
        <v>2.0670000000000002</v>
      </c>
      <c r="V182" s="200">
        <v>44.783999999999999</v>
      </c>
      <c r="W182" s="200">
        <v>71.531000000000006</v>
      </c>
      <c r="X182" s="200">
        <v>0</v>
      </c>
      <c r="Y182" s="200">
        <v>0</v>
      </c>
      <c r="Z182" s="200">
        <v>0</v>
      </c>
      <c r="AA182" s="200">
        <v>0</v>
      </c>
      <c r="AB182" s="200" t="s">
        <v>19</v>
      </c>
      <c r="AC182" s="200" t="s">
        <v>19</v>
      </c>
      <c r="AD182" s="200" t="s">
        <v>19</v>
      </c>
      <c r="AE182" s="200" t="s">
        <v>19</v>
      </c>
      <c r="AF182" s="200" t="s">
        <v>19</v>
      </c>
      <c r="AG182" s="200" t="s">
        <v>19</v>
      </c>
      <c r="AH182" s="200" t="s">
        <v>19</v>
      </c>
      <c r="AI182" s="200" t="s">
        <v>19</v>
      </c>
      <c r="AJ182" s="200" t="s">
        <v>19</v>
      </c>
      <c r="AK182" s="200" t="s">
        <v>19</v>
      </c>
      <c r="AL182" s="200" t="s">
        <v>19</v>
      </c>
      <c r="AM182" s="200">
        <v>0.75800000000000001</v>
      </c>
      <c r="AN182" s="200">
        <v>2.0670000000000002</v>
      </c>
      <c r="AO182" s="200" t="s">
        <v>19</v>
      </c>
      <c r="AP182" s="200" t="s">
        <v>19</v>
      </c>
      <c r="AQ182" s="200">
        <v>9.8000000000000004E-2</v>
      </c>
      <c r="AR182" s="200">
        <v>3.9E-2</v>
      </c>
      <c r="AS182" s="200">
        <v>-0.14299999999999999</v>
      </c>
      <c r="AT182" s="200">
        <v>1.7999999999999999E-2</v>
      </c>
      <c r="AU182" s="200">
        <v>2.3090000000000002</v>
      </c>
      <c r="AV182" s="200" t="s">
        <v>19</v>
      </c>
      <c r="AW182" s="200">
        <v>1.1806332960179113</v>
      </c>
      <c r="AX182" s="200">
        <v>24.077895316213304</v>
      </c>
      <c r="AY182" s="200">
        <v>138.46959620073471</v>
      </c>
      <c r="AZ182" s="200">
        <v>1.9646683802508771</v>
      </c>
      <c r="BA182" s="200">
        <v>13.766662013532363</v>
      </c>
      <c r="BB182" s="200">
        <v>13.518360280228258</v>
      </c>
      <c r="BC182" s="200">
        <v>8.9395666083231067</v>
      </c>
      <c r="BD182" s="200">
        <v>17.562000000000001</v>
      </c>
    </row>
    <row r="183" spans="1:56" x14ac:dyDescent="0.4">
      <c r="A183" s="199" t="s">
        <v>450</v>
      </c>
      <c r="B183" s="199" t="s">
        <v>445</v>
      </c>
      <c r="C183" s="199" t="s">
        <v>253</v>
      </c>
      <c r="D183" s="200">
        <v>0.81799999999999995</v>
      </c>
      <c r="E183" s="200">
        <v>0.18099999999999999</v>
      </c>
      <c r="F183" s="200">
        <v>9.8000000000000004E-2</v>
      </c>
      <c r="G183" s="200">
        <v>0.156</v>
      </c>
      <c r="H183" s="200" t="s">
        <v>19</v>
      </c>
      <c r="I183" s="200">
        <v>0</v>
      </c>
      <c r="J183" s="200">
        <v>2.351</v>
      </c>
      <c r="K183" s="200">
        <v>0.55900000000000005</v>
      </c>
      <c r="L183" s="200" t="s">
        <v>19</v>
      </c>
      <c r="M183" s="200" t="s">
        <v>19</v>
      </c>
      <c r="N183" s="200" t="s">
        <v>19</v>
      </c>
      <c r="O183" s="200">
        <v>0</v>
      </c>
      <c r="P183" s="200">
        <v>0.26900000000000002</v>
      </c>
      <c r="Q183" s="200">
        <v>0</v>
      </c>
      <c r="R183" s="200">
        <v>0.128</v>
      </c>
      <c r="S183" s="200" t="s">
        <v>19</v>
      </c>
      <c r="T183" s="200" t="s">
        <v>19</v>
      </c>
      <c r="U183" s="200">
        <v>1.954</v>
      </c>
      <c r="V183" s="200">
        <v>43.428333333333299</v>
      </c>
      <c r="W183" s="200">
        <v>70.602000000000004</v>
      </c>
      <c r="X183" s="200">
        <v>0</v>
      </c>
      <c r="Y183" s="200">
        <v>0</v>
      </c>
      <c r="Z183" s="200">
        <v>0</v>
      </c>
      <c r="AA183" s="200">
        <v>0</v>
      </c>
      <c r="AB183" s="200" t="s">
        <v>19</v>
      </c>
      <c r="AC183" s="200" t="s">
        <v>19</v>
      </c>
      <c r="AD183" s="200" t="s">
        <v>19</v>
      </c>
      <c r="AE183" s="200" t="s">
        <v>19</v>
      </c>
      <c r="AF183" s="200" t="s">
        <v>19</v>
      </c>
      <c r="AG183" s="200" t="s">
        <v>19</v>
      </c>
      <c r="AH183" s="200" t="s">
        <v>19</v>
      </c>
      <c r="AI183" s="200" t="s">
        <v>19</v>
      </c>
      <c r="AJ183" s="200" t="s">
        <v>19</v>
      </c>
      <c r="AK183" s="200" t="s">
        <v>19</v>
      </c>
      <c r="AL183" s="200" t="s">
        <v>19</v>
      </c>
      <c r="AM183" s="200">
        <v>0.70099999999999996</v>
      </c>
      <c r="AN183" s="200">
        <v>1.954</v>
      </c>
      <c r="AO183" s="200" t="s">
        <v>19</v>
      </c>
      <c r="AP183" s="200" t="s">
        <v>19</v>
      </c>
      <c r="AQ183" s="200">
        <v>0.128</v>
      </c>
      <c r="AR183" s="200">
        <v>0.26900000000000002</v>
      </c>
      <c r="AS183" s="200" t="s">
        <v>19</v>
      </c>
      <c r="AT183" s="200" t="s">
        <v>19</v>
      </c>
      <c r="AU183" s="200">
        <v>2.2719999999999998</v>
      </c>
      <c r="AV183" s="200" t="s">
        <v>19</v>
      </c>
      <c r="AW183" s="200">
        <v>1.1560444722831191</v>
      </c>
      <c r="AX183" s="200">
        <v>23.54662335185991</v>
      </c>
      <c r="AY183" s="200">
        <v>137.89935448727957</v>
      </c>
      <c r="AZ183" s="200">
        <v>1.9535826751616296</v>
      </c>
      <c r="BA183" s="200">
        <v>13.646596486906752</v>
      </c>
      <c r="BB183" s="200">
        <v>13.274143886950593</v>
      </c>
      <c r="BC183" s="200">
        <v>8.890251895030616</v>
      </c>
      <c r="BD183" s="200">
        <v>17.442</v>
      </c>
    </row>
    <row r="184" spans="1:56" x14ac:dyDescent="0.4">
      <c r="A184" s="199" t="s">
        <v>451</v>
      </c>
      <c r="B184" s="199" t="s">
        <v>445</v>
      </c>
      <c r="C184" s="199" t="s">
        <v>255</v>
      </c>
      <c r="D184" s="200" t="s">
        <v>19</v>
      </c>
      <c r="E184" s="200" t="s">
        <v>19</v>
      </c>
      <c r="F184" s="200" t="s">
        <v>19</v>
      </c>
      <c r="G184" s="200" t="s">
        <v>19</v>
      </c>
      <c r="H184" s="200" t="s">
        <v>19</v>
      </c>
      <c r="I184" s="200" t="s">
        <v>19</v>
      </c>
      <c r="J184" s="200" t="s">
        <v>19</v>
      </c>
      <c r="K184" s="200" t="s">
        <v>19</v>
      </c>
      <c r="L184" s="200" t="s">
        <v>19</v>
      </c>
      <c r="M184" s="200" t="s">
        <v>19</v>
      </c>
      <c r="N184" s="200" t="s">
        <v>19</v>
      </c>
      <c r="O184" s="200" t="s">
        <v>19</v>
      </c>
      <c r="P184" s="200" t="s">
        <v>19</v>
      </c>
      <c r="Q184" s="200" t="s">
        <v>19</v>
      </c>
      <c r="R184" s="200" t="s">
        <v>19</v>
      </c>
      <c r="S184" s="200" t="s">
        <v>19</v>
      </c>
      <c r="T184" s="200" t="s">
        <v>19</v>
      </c>
      <c r="U184" s="200" t="s">
        <v>19</v>
      </c>
      <c r="V184" s="200" t="s">
        <v>19</v>
      </c>
      <c r="W184" s="200" t="s">
        <v>19</v>
      </c>
      <c r="X184" s="200" t="s">
        <v>19</v>
      </c>
      <c r="Y184" s="200" t="s">
        <v>19</v>
      </c>
      <c r="Z184" s="200" t="s">
        <v>19</v>
      </c>
      <c r="AA184" s="200" t="s">
        <v>19</v>
      </c>
      <c r="AB184" s="200" t="s">
        <v>19</v>
      </c>
      <c r="AC184" s="200" t="s">
        <v>19</v>
      </c>
      <c r="AD184" s="200" t="s">
        <v>19</v>
      </c>
      <c r="AE184" s="200" t="s">
        <v>19</v>
      </c>
      <c r="AF184" s="200" t="s">
        <v>19</v>
      </c>
      <c r="AG184" s="200" t="s">
        <v>19</v>
      </c>
      <c r="AH184" s="200" t="s">
        <v>19</v>
      </c>
      <c r="AI184" s="200" t="s">
        <v>19</v>
      </c>
      <c r="AJ184" s="200" t="s">
        <v>19</v>
      </c>
      <c r="AK184" s="200" t="s">
        <v>19</v>
      </c>
      <c r="AL184" s="200" t="s">
        <v>19</v>
      </c>
      <c r="AM184" s="200" t="s">
        <v>19</v>
      </c>
      <c r="AN184" s="200" t="s">
        <v>19</v>
      </c>
      <c r="AO184" s="200" t="s">
        <v>19</v>
      </c>
      <c r="AP184" s="200" t="s">
        <v>19</v>
      </c>
      <c r="AQ184" s="200" t="s">
        <v>19</v>
      </c>
      <c r="AR184" s="200" t="s">
        <v>19</v>
      </c>
      <c r="AS184" s="200" t="s">
        <v>19</v>
      </c>
      <c r="AT184" s="200" t="s">
        <v>19</v>
      </c>
      <c r="AU184" s="200" t="s">
        <v>19</v>
      </c>
      <c r="AV184" s="200" t="s">
        <v>19</v>
      </c>
      <c r="AW184" s="200">
        <v>1.1367310801447381</v>
      </c>
      <c r="AX184" s="200">
        <v>22.903040212236423</v>
      </c>
      <c r="AY184" s="200">
        <v>137.39784897203293</v>
      </c>
      <c r="AZ184" s="200">
        <v>1.973449968501847</v>
      </c>
      <c r="BA184" s="200">
        <v>13.142066780015274</v>
      </c>
      <c r="BB184" s="200">
        <v>13.142066780015274</v>
      </c>
      <c r="BC184" s="200">
        <v>7.7530529047010797</v>
      </c>
      <c r="BD184" s="200">
        <v>0</v>
      </c>
    </row>
    <row r="185" spans="1:56" x14ac:dyDescent="0.4">
      <c r="A185" s="199" t="s">
        <v>452</v>
      </c>
      <c r="B185" s="199" t="s">
        <v>445</v>
      </c>
      <c r="C185" s="199" t="s">
        <v>257</v>
      </c>
      <c r="D185" s="200" t="s">
        <v>19</v>
      </c>
      <c r="E185" s="200" t="s">
        <v>19</v>
      </c>
      <c r="F185" s="200" t="s">
        <v>19</v>
      </c>
      <c r="G185" s="200" t="s">
        <v>19</v>
      </c>
      <c r="H185" s="200" t="s">
        <v>19</v>
      </c>
      <c r="I185" s="200" t="s">
        <v>19</v>
      </c>
      <c r="J185" s="200" t="s">
        <v>19</v>
      </c>
      <c r="K185" s="200" t="s">
        <v>19</v>
      </c>
      <c r="L185" s="200" t="s">
        <v>19</v>
      </c>
      <c r="M185" s="200" t="s">
        <v>19</v>
      </c>
      <c r="N185" s="200" t="s">
        <v>19</v>
      </c>
      <c r="O185" s="200" t="s">
        <v>19</v>
      </c>
      <c r="P185" s="200" t="s">
        <v>19</v>
      </c>
      <c r="Q185" s="200" t="s">
        <v>19</v>
      </c>
      <c r="R185" s="200" t="s">
        <v>19</v>
      </c>
      <c r="S185" s="200" t="s">
        <v>19</v>
      </c>
      <c r="T185" s="200" t="s">
        <v>19</v>
      </c>
      <c r="U185" s="200" t="s">
        <v>19</v>
      </c>
      <c r="V185" s="200" t="s">
        <v>19</v>
      </c>
      <c r="W185" s="200" t="s">
        <v>19</v>
      </c>
      <c r="X185" s="200" t="s">
        <v>19</v>
      </c>
      <c r="Y185" s="200" t="s">
        <v>19</v>
      </c>
      <c r="Z185" s="200" t="s">
        <v>19</v>
      </c>
      <c r="AA185" s="200" t="s">
        <v>19</v>
      </c>
      <c r="AB185" s="200" t="s">
        <v>19</v>
      </c>
      <c r="AC185" s="200" t="s">
        <v>19</v>
      </c>
      <c r="AD185" s="200" t="s">
        <v>19</v>
      </c>
      <c r="AE185" s="200" t="s">
        <v>19</v>
      </c>
      <c r="AF185" s="200" t="s">
        <v>19</v>
      </c>
      <c r="AG185" s="200" t="s">
        <v>19</v>
      </c>
      <c r="AH185" s="200" t="s">
        <v>19</v>
      </c>
      <c r="AI185" s="200" t="s">
        <v>19</v>
      </c>
      <c r="AJ185" s="200" t="s">
        <v>19</v>
      </c>
      <c r="AK185" s="200" t="s">
        <v>19</v>
      </c>
      <c r="AL185" s="200" t="s">
        <v>19</v>
      </c>
      <c r="AM185" s="200" t="s">
        <v>19</v>
      </c>
      <c r="AN185" s="200" t="s">
        <v>19</v>
      </c>
      <c r="AO185" s="200" t="s">
        <v>19</v>
      </c>
      <c r="AP185" s="200" t="s">
        <v>19</v>
      </c>
      <c r="AQ185" s="200" t="s">
        <v>19</v>
      </c>
      <c r="AR185" s="200" t="s">
        <v>19</v>
      </c>
      <c r="AS185" s="200" t="s">
        <v>19</v>
      </c>
      <c r="AT185" s="200" t="s">
        <v>19</v>
      </c>
      <c r="AU185" s="200" t="s">
        <v>19</v>
      </c>
      <c r="AV185" s="200" t="s">
        <v>19</v>
      </c>
      <c r="AW185" s="200">
        <v>1.1277018254028868</v>
      </c>
      <c r="AX185" s="200">
        <v>22.676507786814405</v>
      </c>
      <c r="AY185" s="200">
        <v>136.51663259629873</v>
      </c>
      <c r="AZ185" s="200">
        <v>2.0192576263655435</v>
      </c>
      <c r="BA185" s="200">
        <v>13.142066780015274</v>
      </c>
      <c r="BB185" s="200">
        <v>13.142066780015274</v>
      </c>
      <c r="BC185" s="200">
        <v>7.7530529047010797</v>
      </c>
      <c r="BD185" s="200">
        <v>0</v>
      </c>
    </row>
    <row r="186" spans="1:56" x14ac:dyDescent="0.4">
      <c r="A186" s="199" t="s">
        <v>453</v>
      </c>
      <c r="B186" s="199" t="s">
        <v>445</v>
      </c>
      <c r="C186" s="199" t="s">
        <v>259</v>
      </c>
      <c r="D186" s="200" t="s">
        <v>19</v>
      </c>
      <c r="E186" s="200" t="s">
        <v>19</v>
      </c>
      <c r="F186" s="200" t="s">
        <v>19</v>
      </c>
      <c r="G186" s="200" t="s">
        <v>19</v>
      </c>
      <c r="H186" s="200" t="s">
        <v>19</v>
      </c>
      <c r="I186" s="200" t="s">
        <v>19</v>
      </c>
      <c r="J186" s="200" t="s">
        <v>19</v>
      </c>
      <c r="K186" s="200" t="s">
        <v>19</v>
      </c>
      <c r="L186" s="200" t="s">
        <v>19</v>
      </c>
      <c r="M186" s="200" t="s">
        <v>19</v>
      </c>
      <c r="N186" s="200" t="s">
        <v>19</v>
      </c>
      <c r="O186" s="200" t="s">
        <v>19</v>
      </c>
      <c r="P186" s="200" t="s">
        <v>19</v>
      </c>
      <c r="Q186" s="200" t="s">
        <v>19</v>
      </c>
      <c r="R186" s="200" t="s">
        <v>19</v>
      </c>
      <c r="S186" s="200" t="s">
        <v>19</v>
      </c>
      <c r="T186" s="200" t="s">
        <v>19</v>
      </c>
      <c r="U186" s="200" t="s">
        <v>19</v>
      </c>
      <c r="V186" s="200" t="s">
        <v>19</v>
      </c>
      <c r="W186" s="200" t="s">
        <v>19</v>
      </c>
      <c r="X186" s="200" t="s">
        <v>19</v>
      </c>
      <c r="Y186" s="200" t="s">
        <v>19</v>
      </c>
      <c r="Z186" s="200" t="s">
        <v>19</v>
      </c>
      <c r="AA186" s="200" t="s">
        <v>19</v>
      </c>
      <c r="AB186" s="200" t="s">
        <v>19</v>
      </c>
      <c r="AC186" s="200" t="s">
        <v>19</v>
      </c>
      <c r="AD186" s="200" t="s">
        <v>19</v>
      </c>
      <c r="AE186" s="200" t="s">
        <v>19</v>
      </c>
      <c r="AF186" s="200" t="s">
        <v>19</v>
      </c>
      <c r="AG186" s="200" t="s">
        <v>19</v>
      </c>
      <c r="AH186" s="200" t="s">
        <v>19</v>
      </c>
      <c r="AI186" s="200" t="s">
        <v>19</v>
      </c>
      <c r="AJ186" s="200" t="s">
        <v>19</v>
      </c>
      <c r="AK186" s="200" t="s">
        <v>19</v>
      </c>
      <c r="AL186" s="200" t="s">
        <v>19</v>
      </c>
      <c r="AM186" s="200" t="s">
        <v>19</v>
      </c>
      <c r="AN186" s="200" t="s">
        <v>19</v>
      </c>
      <c r="AO186" s="200" t="s">
        <v>19</v>
      </c>
      <c r="AP186" s="200" t="s">
        <v>19</v>
      </c>
      <c r="AQ186" s="200" t="s">
        <v>19</v>
      </c>
      <c r="AR186" s="200" t="s">
        <v>19</v>
      </c>
      <c r="AS186" s="200" t="s">
        <v>19</v>
      </c>
      <c r="AT186" s="200" t="s">
        <v>19</v>
      </c>
      <c r="AU186" s="200" t="s">
        <v>19</v>
      </c>
      <c r="AV186" s="200" t="s">
        <v>19</v>
      </c>
      <c r="AW186" s="200">
        <v>1.0877412700751434</v>
      </c>
      <c r="AX186" s="200">
        <v>20.807260478344066</v>
      </c>
      <c r="AY186" s="200">
        <v>137.17282284540627</v>
      </c>
      <c r="AZ186" s="200">
        <v>2.0148762702203094</v>
      </c>
      <c r="BA186" s="200">
        <v>13.142066780015274</v>
      </c>
      <c r="BB186" s="200">
        <v>13.142066780015274</v>
      </c>
      <c r="BC186" s="200">
        <v>7.7530529047010797</v>
      </c>
      <c r="BD186" s="200">
        <v>0</v>
      </c>
    </row>
    <row r="187" spans="1:56" x14ac:dyDescent="0.4">
      <c r="A187" s="199" t="s">
        <v>454</v>
      </c>
      <c r="B187" s="199" t="s">
        <v>445</v>
      </c>
      <c r="C187" s="199" t="s">
        <v>261</v>
      </c>
      <c r="D187" s="200" t="s">
        <v>19</v>
      </c>
      <c r="E187" s="200" t="s">
        <v>19</v>
      </c>
      <c r="F187" s="200" t="s">
        <v>19</v>
      </c>
      <c r="G187" s="200" t="s">
        <v>19</v>
      </c>
      <c r="H187" s="200" t="s">
        <v>19</v>
      </c>
      <c r="I187" s="200" t="s">
        <v>19</v>
      </c>
      <c r="J187" s="200" t="s">
        <v>19</v>
      </c>
      <c r="K187" s="200" t="s">
        <v>19</v>
      </c>
      <c r="L187" s="200" t="s">
        <v>19</v>
      </c>
      <c r="M187" s="200" t="s">
        <v>19</v>
      </c>
      <c r="N187" s="200" t="s">
        <v>19</v>
      </c>
      <c r="O187" s="200" t="s">
        <v>19</v>
      </c>
      <c r="P187" s="200" t="s">
        <v>19</v>
      </c>
      <c r="Q187" s="200" t="s">
        <v>19</v>
      </c>
      <c r="R187" s="200" t="s">
        <v>19</v>
      </c>
      <c r="S187" s="200" t="s">
        <v>19</v>
      </c>
      <c r="T187" s="200" t="s">
        <v>19</v>
      </c>
      <c r="U187" s="200" t="s">
        <v>19</v>
      </c>
      <c r="V187" s="200" t="s">
        <v>19</v>
      </c>
      <c r="W187" s="200" t="s">
        <v>19</v>
      </c>
      <c r="X187" s="200" t="s">
        <v>19</v>
      </c>
      <c r="Y187" s="200" t="s">
        <v>19</v>
      </c>
      <c r="Z187" s="200" t="s">
        <v>19</v>
      </c>
      <c r="AA187" s="200" t="s">
        <v>19</v>
      </c>
      <c r="AB187" s="200" t="s">
        <v>19</v>
      </c>
      <c r="AC187" s="200" t="s">
        <v>19</v>
      </c>
      <c r="AD187" s="200" t="s">
        <v>19</v>
      </c>
      <c r="AE187" s="200" t="s">
        <v>19</v>
      </c>
      <c r="AF187" s="200" t="s">
        <v>19</v>
      </c>
      <c r="AG187" s="200" t="s">
        <v>19</v>
      </c>
      <c r="AH187" s="200" t="s">
        <v>19</v>
      </c>
      <c r="AI187" s="200" t="s">
        <v>19</v>
      </c>
      <c r="AJ187" s="200" t="s">
        <v>19</v>
      </c>
      <c r="AK187" s="200" t="s">
        <v>19</v>
      </c>
      <c r="AL187" s="200" t="s">
        <v>19</v>
      </c>
      <c r="AM187" s="200" t="s">
        <v>19</v>
      </c>
      <c r="AN187" s="200" t="s">
        <v>19</v>
      </c>
      <c r="AO187" s="200" t="s">
        <v>19</v>
      </c>
      <c r="AP187" s="200" t="s">
        <v>19</v>
      </c>
      <c r="AQ187" s="200" t="s">
        <v>19</v>
      </c>
      <c r="AR187" s="200" t="s">
        <v>19</v>
      </c>
      <c r="AS187" s="200" t="s">
        <v>19</v>
      </c>
      <c r="AT187" s="200" t="s">
        <v>19</v>
      </c>
      <c r="AU187" s="200" t="s">
        <v>19</v>
      </c>
      <c r="AV187" s="200" t="s">
        <v>19</v>
      </c>
      <c r="AW187" s="200">
        <v>1</v>
      </c>
      <c r="AX187" s="200">
        <v>22.134584180776134</v>
      </c>
      <c r="AY187" s="200">
        <v>137.06582472549798</v>
      </c>
      <c r="AZ187" s="200">
        <v>2.0195318215887328</v>
      </c>
      <c r="BA187" s="200">
        <v>13.142066780015274</v>
      </c>
      <c r="BB187" s="200">
        <v>13.142066780015274</v>
      </c>
      <c r="BC187" s="200">
        <v>7.7530529047010797</v>
      </c>
      <c r="BD187" s="200">
        <v>0</v>
      </c>
    </row>
    <row r="188" spans="1:56" x14ac:dyDescent="0.4">
      <c r="A188" s="199" t="s">
        <v>455</v>
      </c>
      <c r="B188" s="199" t="s">
        <v>445</v>
      </c>
      <c r="C188" s="199" t="s">
        <v>263</v>
      </c>
      <c r="D188" s="200" t="s">
        <v>19</v>
      </c>
      <c r="E188" s="200" t="s">
        <v>19</v>
      </c>
      <c r="F188" s="200" t="s">
        <v>19</v>
      </c>
      <c r="G188" s="200" t="s">
        <v>19</v>
      </c>
      <c r="H188" s="200" t="s">
        <v>19</v>
      </c>
      <c r="I188" s="200" t="s">
        <v>19</v>
      </c>
      <c r="J188" s="200" t="s">
        <v>19</v>
      </c>
      <c r="K188" s="200" t="s">
        <v>19</v>
      </c>
      <c r="L188" s="200" t="s">
        <v>19</v>
      </c>
      <c r="M188" s="200" t="s">
        <v>19</v>
      </c>
      <c r="N188" s="200" t="s">
        <v>19</v>
      </c>
      <c r="O188" s="200" t="s">
        <v>19</v>
      </c>
      <c r="P188" s="200" t="s">
        <v>19</v>
      </c>
      <c r="Q188" s="200" t="s">
        <v>19</v>
      </c>
      <c r="R188" s="200" t="s">
        <v>19</v>
      </c>
      <c r="S188" s="200" t="s">
        <v>19</v>
      </c>
      <c r="T188" s="200" t="s">
        <v>19</v>
      </c>
      <c r="U188" s="200" t="s">
        <v>19</v>
      </c>
      <c r="V188" s="200" t="s">
        <v>19</v>
      </c>
      <c r="W188" s="200" t="s">
        <v>19</v>
      </c>
      <c r="X188" s="200" t="s">
        <v>19</v>
      </c>
      <c r="Y188" s="200" t="s">
        <v>19</v>
      </c>
      <c r="Z188" s="200" t="s">
        <v>19</v>
      </c>
      <c r="AA188" s="200" t="s">
        <v>19</v>
      </c>
      <c r="AB188" s="200" t="s">
        <v>19</v>
      </c>
      <c r="AC188" s="200" t="s">
        <v>19</v>
      </c>
      <c r="AD188" s="200" t="s">
        <v>19</v>
      </c>
      <c r="AE188" s="200" t="s">
        <v>19</v>
      </c>
      <c r="AF188" s="200" t="s">
        <v>19</v>
      </c>
      <c r="AG188" s="200" t="s">
        <v>19</v>
      </c>
      <c r="AH188" s="200" t="s">
        <v>19</v>
      </c>
      <c r="AI188" s="200" t="s">
        <v>19</v>
      </c>
      <c r="AJ188" s="200" t="s">
        <v>19</v>
      </c>
      <c r="AK188" s="200" t="s">
        <v>19</v>
      </c>
      <c r="AL188" s="200" t="s">
        <v>19</v>
      </c>
      <c r="AM188" s="200" t="s">
        <v>19</v>
      </c>
      <c r="AN188" s="200" t="s">
        <v>19</v>
      </c>
      <c r="AO188" s="200" t="s">
        <v>19</v>
      </c>
      <c r="AP188" s="200" t="s">
        <v>19</v>
      </c>
      <c r="AQ188" s="200" t="s">
        <v>19</v>
      </c>
      <c r="AR188" s="200" t="s">
        <v>19</v>
      </c>
      <c r="AS188" s="200" t="s">
        <v>19</v>
      </c>
      <c r="AT188" s="200" t="s">
        <v>19</v>
      </c>
      <c r="AU188" s="200" t="s">
        <v>19</v>
      </c>
      <c r="AV188" s="200" t="s">
        <v>19</v>
      </c>
      <c r="AW188" s="200">
        <v>0.94744609856262829</v>
      </c>
      <c r="AX188" s="200">
        <v>0</v>
      </c>
      <c r="AY188" s="200">
        <v>0</v>
      </c>
      <c r="AZ188" s="200">
        <v>0</v>
      </c>
      <c r="BA188" s="200">
        <v>0</v>
      </c>
      <c r="BB188" s="200">
        <v>0</v>
      </c>
      <c r="BC188" s="200">
        <v>7.7530529047010797</v>
      </c>
      <c r="BD188" s="200">
        <v>0</v>
      </c>
    </row>
    <row r="189" spans="1:56" x14ac:dyDescent="0.4">
      <c r="A189" s="199" t="s">
        <v>456</v>
      </c>
      <c r="B189" s="199" t="s">
        <v>457</v>
      </c>
      <c r="C189" s="199" t="s">
        <v>243</v>
      </c>
      <c r="D189" s="200">
        <v>1.502</v>
      </c>
      <c r="E189" s="200">
        <v>0.35499999999999998</v>
      </c>
      <c r="F189" s="200">
        <v>0.63300000000000001</v>
      </c>
      <c r="G189" s="200">
        <v>0.11799999999999999</v>
      </c>
      <c r="H189" s="200">
        <v>3.0000000000000001E-3</v>
      </c>
      <c r="I189" s="200">
        <v>0</v>
      </c>
      <c r="J189" s="200">
        <v>4.492</v>
      </c>
      <c r="K189" s="200">
        <v>0.45600000000000002</v>
      </c>
      <c r="L189" s="200">
        <v>0.111</v>
      </c>
      <c r="M189" s="200">
        <v>0</v>
      </c>
      <c r="N189" s="200">
        <v>0.23899999999999999</v>
      </c>
      <c r="O189" s="200" t="s">
        <v>19</v>
      </c>
      <c r="P189" s="200" t="s">
        <v>19</v>
      </c>
      <c r="Q189" s="200" t="s">
        <v>19</v>
      </c>
      <c r="R189" s="200" t="s">
        <v>19</v>
      </c>
      <c r="S189" s="200" t="s">
        <v>19</v>
      </c>
      <c r="T189" s="200" t="s">
        <v>19</v>
      </c>
      <c r="U189" s="200">
        <v>4.2530000000000001</v>
      </c>
      <c r="V189" s="200" t="s">
        <v>19</v>
      </c>
      <c r="W189" s="200" t="s">
        <v>19</v>
      </c>
      <c r="X189" s="200" t="s">
        <v>19</v>
      </c>
      <c r="Y189" s="200" t="s">
        <v>19</v>
      </c>
      <c r="Z189" s="200" t="s">
        <v>19</v>
      </c>
      <c r="AA189" s="200" t="s">
        <v>19</v>
      </c>
      <c r="AB189" s="200">
        <v>0</v>
      </c>
      <c r="AC189" s="200" t="s">
        <v>19</v>
      </c>
      <c r="AD189" s="200" t="s">
        <v>19</v>
      </c>
      <c r="AE189" s="200" t="s">
        <v>19</v>
      </c>
      <c r="AF189" s="200" t="s">
        <v>19</v>
      </c>
      <c r="AG189" s="200" t="s">
        <v>19</v>
      </c>
      <c r="AH189" s="200" t="s">
        <v>19</v>
      </c>
      <c r="AI189" s="200" t="s">
        <v>19</v>
      </c>
      <c r="AJ189" s="200" t="s">
        <v>19</v>
      </c>
      <c r="AK189" s="200" t="s">
        <v>19</v>
      </c>
      <c r="AL189" s="200" t="s">
        <v>19</v>
      </c>
      <c r="AM189" s="200">
        <v>1.6419999999999999</v>
      </c>
      <c r="AN189" s="200">
        <v>4.2530000000000001</v>
      </c>
      <c r="AO189" s="200" t="s">
        <v>19</v>
      </c>
      <c r="AP189" s="200" t="s">
        <v>19</v>
      </c>
      <c r="AQ189" s="200" t="s">
        <v>19</v>
      </c>
      <c r="AR189" s="200">
        <v>0</v>
      </c>
      <c r="AS189" s="200">
        <v>0.128</v>
      </c>
      <c r="AT189" s="200">
        <v>0</v>
      </c>
      <c r="AU189" s="200" t="s">
        <v>19</v>
      </c>
      <c r="AV189" s="200" t="s">
        <v>19</v>
      </c>
      <c r="AW189" s="200">
        <v>1.24788708586883</v>
      </c>
      <c r="AX189" s="200">
        <v>26.859055413315911</v>
      </c>
      <c r="AY189" s="200">
        <v>139.9034689136418</v>
      </c>
      <c r="AZ189" s="200">
        <v>2.3507447938817707</v>
      </c>
      <c r="BA189" s="200">
        <v>11.666179533803735</v>
      </c>
      <c r="BB189" s="200">
        <v>11.666179533803735</v>
      </c>
      <c r="BC189" s="200">
        <v>13.986830994174676</v>
      </c>
      <c r="BD189" s="200">
        <v>27.301395685936164</v>
      </c>
    </row>
    <row r="190" spans="1:56" x14ac:dyDescent="0.4">
      <c r="A190" s="199" t="s">
        <v>458</v>
      </c>
      <c r="B190" s="199" t="s">
        <v>457</v>
      </c>
      <c r="C190" s="199" t="s">
        <v>245</v>
      </c>
      <c r="D190" s="200">
        <v>1.3959999999999999</v>
      </c>
      <c r="E190" s="200">
        <v>0.41699999999999998</v>
      </c>
      <c r="F190" s="200">
        <v>1.056</v>
      </c>
      <c r="G190" s="200">
        <v>0.114</v>
      </c>
      <c r="H190" s="200">
        <v>2E-3</v>
      </c>
      <c r="I190" s="200">
        <v>0</v>
      </c>
      <c r="J190" s="200">
        <v>4.8109999999999999</v>
      </c>
      <c r="K190" s="200">
        <v>0.51200000000000001</v>
      </c>
      <c r="L190" s="200">
        <v>0.10100000000000001</v>
      </c>
      <c r="M190" s="200">
        <v>0</v>
      </c>
      <c r="N190" s="200">
        <v>0.24199999999999999</v>
      </c>
      <c r="O190" s="200" t="s">
        <v>19</v>
      </c>
      <c r="P190" s="200" t="s">
        <v>19</v>
      </c>
      <c r="Q190" s="200" t="s">
        <v>19</v>
      </c>
      <c r="R190" s="200" t="s">
        <v>19</v>
      </c>
      <c r="S190" s="200" t="s">
        <v>19</v>
      </c>
      <c r="T190" s="200" t="s">
        <v>19</v>
      </c>
      <c r="U190" s="200">
        <v>4.569</v>
      </c>
      <c r="V190" s="200" t="s">
        <v>19</v>
      </c>
      <c r="W190" s="200" t="s">
        <v>19</v>
      </c>
      <c r="X190" s="200" t="s">
        <v>19</v>
      </c>
      <c r="Y190" s="200" t="s">
        <v>19</v>
      </c>
      <c r="Z190" s="200" t="s">
        <v>19</v>
      </c>
      <c r="AA190" s="200" t="s">
        <v>19</v>
      </c>
      <c r="AB190" s="200">
        <v>0</v>
      </c>
      <c r="AC190" s="200" t="s">
        <v>19</v>
      </c>
      <c r="AD190" s="200" t="s">
        <v>19</v>
      </c>
      <c r="AE190" s="200" t="s">
        <v>19</v>
      </c>
      <c r="AF190" s="200" t="s">
        <v>19</v>
      </c>
      <c r="AG190" s="200" t="s">
        <v>19</v>
      </c>
      <c r="AH190" s="200" t="s">
        <v>19</v>
      </c>
      <c r="AI190" s="200" t="s">
        <v>19</v>
      </c>
      <c r="AJ190" s="200" t="s">
        <v>19</v>
      </c>
      <c r="AK190" s="200" t="s">
        <v>19</v>
      </c>
      <c r="AL190" s="200" t="s">
        <v>19</v>
      </c>
      <c r="AM190" s="200">
        <v>1.5840000000000001</v>
      </c>
      <c r="AN190" s="200">
        <v>4.569</v>
      </c>
      <c r="AO190" s="200" t="s">
        <v>19</v>
      </c>
      <c r="AP190" s="200" t="s">
        <v>19</v>
      </c>
      <c r="AQ190" s="200" t="s">
        <v>19</v>
      </c>
      <c r="AR190" s="200">
        <v>0</v>
      </c>
      <c r="AS190" s="200">
        <v>0.14099999999999999</v>
      </c>
      <c r="AT190" s="200">
        <v>0</v>
      </c>
      <c r="AU190" s="200" t="s">
        <v>19</v>
      </c>
      <c r="AV190" s="200" t="s">
        <v>19</v>
      </c>
      <c r="AW190" s="200">
        <v>1.2338096431854266</v>
      </c>
      <c r="AX190" s="200">
        <v>26.584012639517823</v>
      </c>
      <c r="AY190" s="200">
        <v>137.16151019444249</v>
      </c>
      <c r="AZ190" s="200">
        <v>2.2766646158181678</v>
      </c>
      <c r="BA190" s="200">
        <v>11.669433980140003</v>
      </c>
      <c r="BB190" s="200">
        <v>11.669433980140003</v>
      </c>
      <c r="BC190" s="200">
        <v>13.986830994174676</v>
      </c>
      <c r="BD190" s="200">
        <v>28.238609404659186</v>
      </c>
    </row>
    <row r="191" spans="1:56" x14ac:dyDescent="0.4">
      <c r="A191" s="199" t="s">
        <v>459</v>
      </c>
      <c r="B191" s="199" t="s">
        <v>457</v>
      </c>
      <c r="C191" s="199" t="s">
        <v>247</v>
      </c>
      <c r="D191" s="200">
        <v>1.389</v>
      </c>
      <c r="E191" s="200">
        <v>0.42</v>
      </c>
      <c r="F191" s="200">
        <v>0.80300000000000005</v>
      </c>
      <c r="G191" s="200">
        <v>8.8999999999999996E-2</v>
      </c>
      <c r="H191" s="200" t="s">
        <v>19</v>
      </c>
      <c r="I191" s="200">
        <v>0</v>
      </c>
      <c r="J191" s="200">
        <v>4.7270000000000003</v>
      </c>
      <c r="K191" s="200">
        <v>0.56200000000000006</v>
      </c>
      <c r="L191" s="200">
        <v>0.13600000000000001</v>
      </c>
      <c r="M191" s="200" t="s">
        <v>19</v>
      </c>
      <c r="N191" s="200" t="s">
        <v>19</v>
      </c>
      <c r="O191" s="200" t="s">
        <v>19</v>
      </c>
      <c r="P191" s="200" t="s">
        <v>19</v>
      </c>
      <c r="Q191" s="200" t="s">
        <v>19</v>
      </c>
      <c r="R191" s="200" t="s">
        <v>19</v>
      </c>
      <c r="S191" s="200">
        <v>5.7</v>
      </c>
      <c r="T191" s="200">
        <v>1.2829999999999999</v>
      </c>
      <c r="U191" s="200">
        <v>4.5910000000000002</v>
      </c>
      <c r="V191" s="200">
        <v>210.15600000000001</v>
      </c>
      <c r="W191" s="200">
        <v>78.509</v>
      </c>
      <c r="X191" s="200">
        <v>0</v>
      </c>
      <c r="Y191" s="200">
        <v>0</v>
      </c>
      <c r="Z191" s="200">
        <v>0</v>
      </c>
      <c r="AA191" s="200">
        <v>0</v>
      </c>
      <c r="AB191" s="200" t="s">
        <v>19</v>
      </c>
      <c r="AC191" s="200" t="s">
        <v>19</v>
      </c>
      <c r="AD191" s="200" t="s">
        <v>19</v>
      </c>
      <c r="AE191" s="200" t="s">
        <v>19</v>
      </c>
      <c r="AF191" s="200" t="s">
        <v>19</v>
      </c>
      <c r="AG191" s="200" t="s">
        <v>19</v>
      </c>
      <c r="AH191" s="200" t="s">
        <v>19</v>
      </c>
      <c r="AI191" s="200" t="s">
        <v>19</v>
      </c>
      <c r="AJ191" s="200" t="s">
        <v>19</v>
      </c>
      <c r="AK191" s="200" t="s">
        <v>19</v>
      </c>
      <c r="AL191" s="200" t="s">
        <v>19</v>
      </c>
      <c r="AM191" s="200">
        <v>1.89</v>
      </c>
      <c r="AN191" s="200">
        <v>4.5910000000000002</v>
      </c>
      <c r="AO191" s="200" t="s">
        <v>19</v>
      </c>
      <c r="AP191" s="200" t="s">
        <v>19</v>
      </c>
      <c r="AQ191" s="200" t="s">
        <v>19</v>
      </c>
      <c r="AR191" s="200" t="s">
        <v>19</v>
      </c>
      <c r="AS191" s="200">
        <v>-0.1</v>
      </c>
      <c r="AT191" s="200">
        <v>0</v>
      </c>
      <c r="AU191" s="200" t="s">
        <v>19</v>
      </c>
      <c r="AV191" s="200" t="s">
        <v>19</v>
      </c>
      <c r="AW191" s="200">
        <v>1.2283693843594008</v>
      </c>
      <c r="AX191" s="200">
        <v>26.147851294855446</v>
      </c>
      <c r="AY191" s="200">
        <v>137.61846276937354</v>
      </c>
      <c r="AZ191" s="200">
        <v>2.1992792426846286</v>
      </c>
      <c r="BA191" s="200">
        <v>11.674932961106514</v>
      </c>
      <c r="BB191" s="200">
        <v>11.674932961106514</v>
      </c>
      <c r="BC191" s="200">
        <v>13.986830994174676</v>
      </c>
      <c r="BD191" s="200">
        <v>28.758000000000003</v>
      </c>
    </row>
    <row r="192" spans="1:56" x14ac:dyDescent="0.4">
      <c r="A192" s="199" t="s">
        <v>460</v>
      </c>
      <c r="B192" s="199" t="s">
        <v>457</v>
      </c>
      <c r="C192" s="199" t="s">
        <v>249</v>
      </c>
      <c r="D192" s="200">
        <v>1.6180000000000001</v>
      </c>
      <c r="E192" s="200">
        <v>0.28199999999999997</v>
      </c>
      <c r="F192" s="200">
        <v>0.42800000000000005</v>
      </c>
      <c r="G192" s="200">
        <v>0.104</v>
      </c>
      <c r="H192" s="200" t="s">
        <v>19</v>
      </c>
      <c r="I192" s="200">
        <v>0</v>
      </c>
      <c r="J192" s="200">
        <v>4.1389999999999993</v>
      </c>
      <c r="K192" s="200">
        <v>0.40500000000000003</v>
      </c>
      <c r="L192" s="200" t="s">
        <v>19</v>
      </c>
      <c r="M192" s="200" t="s">
        <v>19</v>
      </c>
      <c r="N192" s="200" t="s">
        <v>19</v>
      </c>
      <c r="O192" s="200" t="s">
        <v>19</v>
      </c>
      <c r="P192" s="200" t="s">
        <v>19</v>
      </c>
      <c r="Q192" s="200" t="s">
        <v>19</v>
      </c>
      <c r="R192" s="200" t="s">
        <v>19</v>
      </c>
      <c r="S192" s="200">
        <v>5.3410000000000002</v>
      </c>
      <c r="T192" s="200">
        <v>1.38</v>
      </c>
      <c r="U192" s="200">
        <v>4.0259999999999998</v>
      </c>
      <c r="V192" s="200">
        <v>207.197</v>
      </c>
      <c r="W192" s="200">
        <v>84.212000000000003</v>
      </c>
      <c r="X192" s="200">
        <v>0</v>
      </c>
      <c r="Y192" s="200">
        <v>0</v>
      </c>
      <c r="Z192" s="200">
        <v>0</v>
      </c>
      <c r="AA192" s="200">
        <v>0</v>
      </c>
      <c r="AB192" s="200" t="s">
        <v>19</v>
      </c>
      <c r="AC192" s="200" t="s">
        <v>19</v>
      </c>
      <c r="AD192" s="200" t="s">
        <v>19</v>
      </c>
      <c r="AE192" s="200" t="s">
        <v>19</v>
      </c>
      <c r="AF192" s="200" t="s">
        <v>19</v>
      </c>
      <c r="AG192" s="200" t="s">
        <v>19</v>
      </c>
      <c r="AH192" s="200" t="s">
        <v>19</v>
      </c>
      <c r="AI192" s="200" t="s">
        <v>19</v>
      </c>
      <c r="AJ192" s="200" t="s">
        <v>19</v>
      </c>
      <c r="AK192" s="200" t="s">
        <v>19</v>
      </c>
      <c r="AL192" s="200" t="s">
        <v>19</v>
      </c>
      <c r="AM192" s="200">
        <v>1.5939999999999999</v>
      </c>
      <c r="AN192" s="200">
        <v>4.0259999999999998</v>
      </c>
      <c r="AO192" s="200" t="s">
        <v>19</v>
      </c>
      <c r="AP192" s="200" t="s">
        <v>19</v>
      </c>
      <c r="AQ192" s="200">
        <v>0.113</v>
      </c>
      <c r="AR192" s="200">
        <v>0</v>
      </c>
      <c r="AS192" s="200">
        <v>-0.182</v>
      </c>
      <c r="AT192" s="200">
        <v>0</v>
      </c>
      <c r="AU192" s="200" t="s">
        <v>19</v>
      </c>
      <c r="AV192" s="200" t="s">
        <v>19</v>
      </c>
      <c r="AW192" s="200">
        <v>1.2117357406647515</v>
      </c>
      <c r="AX192" s="200">
        <v>25.135724447196086</v>
      </c>
      <c r="AY192" s="200">
        <v>138.96679211902784</v>
      </c>
      <c r="AZ192" s="200">
        <v>1.9696443000783981</v>
      </c>
      <c r="BA192" s="200">
        <v>11.678703095125194</v>
      </c>
      <c r="BB192" s="200">
        <v>11.272212031665994</v>
      </c>
      <c r="BC192" s="200">
        <v>13.986830994174676</v>
      </c>
      <c r="BD192" s="200">
        <v>29.709</v>
      </c>
    </row>
    <row r="193" spans="1:56" x14ac:dyDescent="0.4">
      <c r="A193" s="199" t="s">
        <v>461</v>
      </c>
      <c r="B193" s="199" t="s">
        <v>457</v>
      </c>
      <c r="C193" s="199" t="s">
        <v>251</v>
      </c>
      <c r="D193" s="200">
        <v>1.9630000000000001</v>
      </c>
      <c r="E193" s="200">
        <v>0.30399999999999999</v>
      </c>
      <c r="F193" s="200">
        <v>0.79500000000000004</v>
      </c>
      <c r="G193" s="200">
        <v>0.161</v>
      </c>
      <c r="H193" s="200" t="s">
        <v>19</v>
      </c>
      <c r="I193" s="200">
        <v>0</v>
      </c>
      <c r="J193" s="200">
        <v>4.9119999999999999</v>
      </c>
      <c r="K193" s="200">
        <v>0.41299999999999998</v>
      </c>
      <c r="L193" s="200" t="s">
        <v>19</v>
      </c>
      <c r="M193" s="200" t="s">
        <v>19</v>
      </c>
      <c r="N193" s="200" t="s">
        <v>19</v>
      </c>
      <c r="O193" s="200">
        <v>5.0000000000000001E-3</v>
      </c>
      <c r="P193" s="200">
        <v>0.17399999999999999</v>
      </c>
      <c r="Q193" s="200">
        <v>0.10199999999999999</v>
      </c>
      <c r="R193" s="200">
        <v>2E-3</v>
      </c>
      <c r="S193" s="200">
        <v>5.4340000000000002</v>
      </c>
      <c r="T193" s="200">
        <v>1.486</v>
      </c>
      <c r="U193" s="200">
        <v>4.6289999999999996</v>
      </c>
      <c r="V193" s="200">
        <v>204.16</v>
      </c>
      <c r="W193" s="200">
        <v>89.29</v>
      </c>
      <c r="X193" s="200">
        <v>0</v>
      </c>
      <c r="Y193" s="200">
        <v>0</v>
      </c>
      <c r="Z193" s="200">
        <v>0</v>
      </c>
      <c r="AA193" s="200">
        <v>0</v>
      </c>
      <c r="AB193" s="200" t="s">
        <v>19</v>
      </c>
      <c r="AC193" s="200" t="s">
        <v>19</v>
      </c>
      <c r="AD193" s="200" t="s">
        <v>19</v>
      </c>
      <c r="AE193" s="200" t="s">
        <v>19</v>
      </c>
      <c r="AF193" s="200" t="s">
        <v>19</v>
      </c>
      <c r="AG193" s="200" t="s">
        <v>19</v>
      </c>
      <c r="AH193" s="200" t="s">
        <v>19</v>
      </c>
      <c r="AI193" s="200" t="s">
        <v>19</v>
      </c>
      <c r="AJ193" s="200" t="s">
        <v>19</v>
      </c>
      <c r="AK193" s="200" t="s">
        <v>19</v>
      </c>
      <c r="AL193" s="200" t="s">
        <v>19</v>
      </c>
      <c r="AM193" s="200">
        <v>1.4059999999999999</v>
      </c>
      <c r="AN193" s="200">
        <v>4.6289999999999996</v>
      </c>
      <c r="AO193" s="200" t="s">
        <v>19</v>
      </c>
      <c r="AP193" s="200" t="s">
        <v>19</v>
      </c>
      <c r="AQ193" s="200">
        <v>0.104</v>
      </c>
      <c r="AR193" s="200">
        <v>0.17899999999999999</v>
      </c>
      <c r="AS193" s="200">
        <v>-8.5000000000000006E-2</v>
      </c>
      <c r="AT193" s="200">
        <v>0</v>
      </c>
      <c r="AU193" s="200">
        <v>4.8000000000000001E-2</v>
      </c>
      <c r="AV193" s="200" t="s">
        <v>19</v>
      </c>
      <c r="AW193" s="200">
        <v>1.1806332960179113</v>
      </c>
      <c r="AX193" s="200">
        <v>25.118699617578635</v>
      </c>
      <c r="AY193" s="200">
        <v>139.45873850066084</v>
      </c>
      <c r="AZ193" s="200">
        <v>1.9607658184792169</v>
      </c>
      <c r="BA193" s="200">
        <v>11.679110627598293</v>
      </c>
      <c r="BB193" s="200">
        <v>10.866162646482733</v>
      </c>
      <c r="BC193" s="200">
        <v>14.16811040627975</v>
      </c>
      <c r="BD193" s="200">
        <v>29.878</v>
      </c>
    </row>
    <row r="194" spans="1:56" x14ac:dyDescent="0.4">
      <c r="A194" s="199" t="s">
        <v>462</v>
      </c>
      <c r="B194" s="199" t="s">
        <v>457</v>
      </c>
      <c r="C194" s="199" t="s">
        <v>253</v>
      </c>
      <c r="D194" s="200">
        <v>2.0350000000000001</v>
      </c>
      <c r="E194" s="200">
        <v>6.6000000000000003E-2</v>
      </c>
      <c r="F194" s="200">
        <v>0.54400000000000004</v>
      </c>
      <c r="G194" s="200">
        <v>0.17599999999999999</v>
      </c>
      <c r="H194" s="200" t="s">
        <v>19</v>
      </c>
      <c r="I194" s="200">
        <v>0</v>
      </c>
      <c r="J194" s="200">
        <v>4.556</v>
      </c>
      <c r="K194" s="200">
        <v>0.48799999999999999</v>
      </c>
      <c r="L194" s="200" t="s">
        <v>19</v>
      </c>
      <c r="M194" s="200" t="s">
        <v>19</v>
      </c>
      <c r="N194" s="200" t="s">
        <v>19</v>
      </c>
      <c r="O194" s="200">
        <v>0</v>
      </c>
      <c r="P194" s="200">
        <v>0</v>
      </c>
      <c r="Q194" s="200">
        <v>8.5000000000000006E-2</v>
      </c>
      <c r="R194" s="200">
        <v>2E-3</v>
      </c>
      <c r="S194" s="200">
        <v>6.0019999999999998</v>
      </c>
      <c r="T194" s="200">
        <v>1.734</v>
      </c>
      <c r="U194" s="200">
        <v>4.4690000000000003</v>
      </c>
      <c r="V194" s="200">
        <v>201.66900000000001</v>
      </c>
      <c r="W194" s="200">
        <v>92.944999999999993</v>
      </c>
      <c r="X194" s="200" t="s">
        <v>19</v>
      </c>
      <c r="Y194" s="200" t="s">
        <v>19</v>
      </c>
      <c r="Z194" s="200" t="s">
        <v>19</v>
      </c>
      <c r="AA194" s="200" t="s">
        <v>19</v>
      </c>
      <c r="AB194" s="200" t="s">
        <v>19</v>
      </c>
      <c r="AC194" s="200" t="s">
        <v>19</v>
      </c>
      <c r="AD194" s="200" t="s">
        <v>19</v>
      </c>
      <c r="AE194" s="200" t="s">
        <v>19</v>
      </c>
      <c r="AF194" s="200" t="s">
        <v>19</v>
      </c>
      <c r="AG194" s="200" t="s">
        <v>19</v>
      </c>
      <c r="AH194" s="200" t="s">
        <v>19</v>
      </c>
      <c r="AI194" s="200" t="s">
        <v>19</v>
      </c>
      <c r="AJ194" s="200" t="s">
        <v>19</v>
      </c>
      <c r="AK194" s="200" t="s">
        <v>19</v>
      </c>
      <c r="AL194" s="200" t="s">
        <v>19</v>
      </c>
      <c r="AM194" s="200">
        <v>1.6479999999999999</v>
      </c>
      <c r="AN194" s="200">
        <v>4.4690000000000003</v>
      </c>
      <c r="AO194" s="200" t="s">
        <v>19</v>
      </c>
      <c r="AP194" s="200" t="s">
        <v>19</v>
      </c>
      <c r="AQ194" s="200">
        <v>8.6999999999999994E-2</v>
      </c>
      <c r="AR194" s="200">
        <v>0</v>
      </c>
      <c r="AS194" s="200">
        <v>-8.2000000000000003E-2</v>
      </c>
      <c r="AT194" s="200">
        <v>0</v>
      </c>
      <c r="AU194" s="200">
        <v>9.0999999999999998E-2</v>
      </c>
      <c r="AV194" s="200" t="s">
        <v>19</v>
      </c>
      <c r="AW194" s="200">
        <v>1.1560444722831191</v>
      </c>
      <c r="AX194" s="200">
        <v>24.224364324706425</v>
      </c>
      <c r="AY194" s="200">
        <v>139.20237749942319</v>
      </c>
      <c r="AZ194" s="200">
        <v>1.9308237471594238</v>
      </c>
      <c r="BA194" s="200">
        <v>11.679110627598293</v>
      </c>
      <c r="BB194" s="200">
        <v>10.459688655924952</v>
      </c>
      <c r="BC194" s="200">
        <v>14.565481934840271</v>
      </c>
      <c r="BD194" s="200">
        <v>30.826000000000001</v>
      </c>
    </row>
    <row r="195" spans="1:56" x14ac:dyDescent="0.4">
      <c r="A195" s="199" t="s">
        <v>463</v>
      </c>
      <c r="B195" s="199" t="s">
        <v>457</v>
      </c>
      <c r="C195" s="199" t="s">
        <v>255</v>
      </c>
      <c r="D195" s="200">
        <v>1.9670000000000001</v>
      </c>
      <c r="E195" s="200">
        <v>0.36199999999999999</v>
      </c>
      <c r="F195" s="200">
        <v>0.53600000000000003</v>
      </c>
      <c r="G195" s="200">
        <v>0.17799999999999999</v>
      </c>
      <c r="H195" s="200" t="s">
        <v>19</v>
      </c>
      <c r="I195" s="200">
        <v>0</v>
      </c>
      <c r="J195" s="200">
        <v>4.6580000000000004</v>
      </c>
      <c r="K195" s="200">
        <v>1.33</v>
      </c>
      <c r="L195" s="200" t="s">
        <v>19</v>
      </c>
      <c r="M195" s="200" t="s">
        <v>19</v>
      </c>
      <c r="N195" s="200" t="s">
        <v>19</v>
      </c>
      <c r="O195" s="200">
        <v>0</v>
      </c>
      <c r="P195" s="200">
        <v>4.0000000000000001E-3</v>
      </c>
      <c r="Q195" s="200">
        <v>4.2000000000000003E-2</v>
      </c>
      <c r="R195" s="200">
        <v>4.3999999999999997E-2</v>
      </c>
      <c r="S195" s="200">
        <v>5.7889999999999997</v>
      </c>
      <c r="T195" s="200">
        <v>2.0019999999999998</v>
      </c>
      <c r="U195" s="200">
        <v>4.5679999999999996</v>
      </c>
      <c r="V195" s="200">
        <v>200.25</v>
      </c>
      <c r="W195" s="200">
        <v>96.361999999999995</v>
      </c>
      <c r="X195" s="200" t="s">
        <v>19</v>
      </c>
      <c r="Y195" s="200" t="s">
        <v>19</v>
      </c>
      <c r="Z195" s="200" t="s">
        <v>19</v>
      </c>
      <c r="AA195" s="200" t="s">
        <v>19</v>
      </c>
      <c r="AB195" s="200" t="s">
        <v>19</v>
      </c>
      <c r="AC195" s="200" t="s">
        <v>19</v>
      </c>
      <c r="AD195" s="200" t="s">
        <v>19</v>
      </c>
      <c r="AE195" s="200" t="s">
        <v>19</v>
      </c>
      <c r="AF195" s="200" t="s">
        <v>19</v>
      </c>
      <c r="AG195" s="200" t="s">
        <v>19</v>
      </c>
      <c r="AH195" s="200" t="s">
        <v>19</v>
      </c>
      <c r="AI195" s="200" t="s">
        <v>19</v>
      </c>
      <c r="AJ195" s="200" t="s">
        <v>19</v>
      </c>
      <c r="AK195" s="200" t="s">
        <v>19</v>
      </c>
      <c r="AL195" s="200" t="s">
        <v>19</v>
      </c>
      <c r="AM195" s="200">
        <v>1.5249999999999999</v>
      </c>
      <c r="AN195" s="200">
        <v>4.5679999999999996</v>
      </c>
      <c r="AO195" s="200" t="s">
        <v>19</v>
      </c>
      <c r="AP195" s="200" t="s">
        <v>19</v>
      </c>
      <c r="AQ195" s="200">
        <v>8.5999999999999993E-2</v>
      </c>
      <c r="AR195" s="200">
        <v>4.0000000000000001E-3</v>
      </c>
      <c r="AS195" s="200">
        <v>-0.218</v>
      </c>
      <c r="AT195" s="200">
        <v>0</v>
      </c>
      <c r="AU195" s="200">
        <v>0.14799999999999999</v>
      </c>
      <c r="AV195" s="200" t="s">
        <v>19</v>
      </c>
      <c r="AW195" s="200">
        <v>1.1367310801447381</v>
      </c>
      <c r="AX195" s="200">
        <v>23.46074554319037</v>
      </c>
      <c r="AY195" s="200">
        <v>138.93243738119571</v>
      </c>
      <c r="AZ195" s="200">
        <v>1.9393789406318931</v>
      </c>
      <c r="BA195" s="200">
        <v>10.049387522712809</v>
      </c>
      <c r="BB195" s="200">
        <v>10.049387522712809</v>
      </c>
      <c r="BC195" s="200">
        <v>13.129195525708589</v>
      </c>
      <c r="BD195" s="200">
        <v>31.623000000000001</v>
      </c>
    </row>
    <row r="196" spans="1:56" x14ac:dyDescent="0.4">
      <c r="A196" s="199" t="s">
        <v>464</v>
      </c>
      <c r="B196" s="199" t="s">
        <v>457</v>
      </c>
      <c r="C196" s="199" t="s">
        <v>257</v>
      </c>
      <c r="D196" s="200">
        <v>1.986</v>
      </c>
      <c r="E196" s="200">
        <v>0.318</v>
      </c>
      <c r="F196" s="200">
        <v>0.13700000000000001</v>
      </c>
      <c r="G196" s="200">
        <v>0.125</v>
      </c>
      <c r="H196" s="200">
        <v>0.187</v>
      </c>
      <c r="I196" s="200">
        <v>0</v>
      </c>
      <c r="J196" s="200" t="s">
        <v>19</v>
      </c>
      <c r="K196" s="200">
        <v>0.60899999999999999</v>
      </c>
      <c r="L196" s="200" t="s">
        <v>19</v>
      </c>
      <c r="M196" s="200" t="s">
        <v>19</v>
      </c>
      <c r="N196" s="200" t="s">
        <v>19</v>
      </c>
      <c r="O196" s="200" t="s">
        <v>19</v>
      </c>
      <c r="P196" s="200" t="s">
        <v>19</v>
      </c>
      <c r="Q196" s="200" t="s">
        <v>19</v>
      </c>
      <c r="R196" s="200" t="s">
        <v>19</v>
      </c>
      <c r="S196" s="200" t="s">
        <v>19</v>
      </c>
      <c r="T196" s="200" t="s">
        <v>19</v>
      </c>
      <c r="U196" s="200" t="s">
        <v>19</v>
      </c>
      <c r="V196" s="200">
        <v>199.49</v>
      </c>
      <c r="W196" s="200">
        <v>99.516000000000005</v>
      </c>
      <c r="X196" s="200">
        <v>0</v>
      </c>
      <c r="Y196" s="200">
        <v>0</v>
      </c>
      <c r="Z196" s="200">
        <v>0</v>
      </c>
      <c r="AA196" s="200">
        <v>0</v>
      </c>
      <c r="AB196" s="200" t="s">
        <v>19</v>
      </c>
      <c r="AC196" s="200">
        <v>4.5389999999999997</v>
      </c>
      <c r="AD196" s="200">
        <v>0</v>
      </c>
      <c r="AE196" s="200">
        <v>7.0999999999999994E-2</v>
      </c>
      <c r="AF196" s="200">
        <v>3.5999999999999997E-2</v>
      </c>
      <c r="AG196" s="200">
        <v>2.8000000000000001E-2</v>
      </c>
      <c r="AH196" s="200">
        <v>7.2190000000000003</v>
      </c>
      <c r="AI196" s="200">
        <v>0</v>
      </c>
      <c r="AJ196" s="200">
        <v>0</v>
      </c>
      <c r="AK196" s="200">
        <v>0</v>
      </c>
      <c r="AL196" s="200">
        <v>4.7E-2</v>
      </c>
      <c r="AM196" s="200">
        <v>1.6040000000000001</v>
      </c>
      <c r="AN196" s="200" t="s">
        <v>19</v>
      </c>
      <c r="AO196" s="200">
        <v>0</v>
      </c>
      <c r="AP196" s="200">
        <v>4.7E-2</v>
      </c>
      <c r="AQ196" s="200" t="s">
        <v>19</v>
      </c>
      <c r="AR196" s="200" t="s">
        <v>19</v>
      </c>
      <c r="AS196" s="200" t="s">
        <v>19</v>
      </c>
      <c r="AT196" s="200" t="s">
        <v>19</v>
      </c>
      <c r="AU196" s="200" t="s">
        <v>19</v>
      </c>
      <c r="AV196" s="200" t="s">
        <v>19</v>
      </c>
      <c r="AW196" s="200">
        <v>1.1277018254028868</v>
      </c>
      <c r="AX196" s="200">
        <v>23.146912048691163</v>
      </c>
      <c r="AY196" s="200">
        <v>138.01273253185644</v>
      </c>
      <c r="AZ196" s="200">
        <v>1.9646038889391404</v>
      </c>
      <c r="BA196" s="200">
        <v>10.049387522712809</v>
      </c>
      <c r="BB196" s="200">
        <v>10.049387522712809</v>
      </c>
      <c r="BC196" s="200">
        <v>13.129195525708589</v>
      </c>
      <c r="BD196" s="200">
        <v>31.114000000000001</v>
      </c>
    </row>
    <row r="197" spans="1:56" x14ac:dyDescent="0.4">
      <c r="A197" s="199" t="s">
        <v>465</v>
      </c>
      <c r="B197" s="199" t="s">
        <v>457</v>
      </c>
      <c r="C197" s="199" t="s">
        <v>259</v>
      </c>
      <c r="D197" s="200">
        <v>1.8280000000000001</v>
      </c>
      <c r="E197" s="200">
        <v>0.31</v>
      </c>
      <c r="F197" s="200">
        <v>2.5999999999999999E-2</v>
      </c>
      <c r="G197" s="200">
        <v>0.19500000000000001</v>
      </c>
      <c r="H197" s="200">
        <v>0.187</v>
      </c>
      <c r="I197" s="200">
        <v>0</v>
      </c>
      <c r="J197" s="200" t="s">
        <v>19</v>
      </c>
      <c r="K197" s="200">
        <v>0.60899999999999999</v>
      </c>
      <c r="L197" s="200" t="s">
        <v>19</v>
      </c>
      <c r="M197" s="200" t="s">
        <v>19</v>
      </c>
      <c r="N197" s="200" t="s">
        <v>19</v>
      </c>
      <c r="O197" s="200" t="s">
        <v>19</v>
      </c>
      <c r="P197" s="200" t="s">
        <v>19</v>
      </c>
      <c r="Q197" s="200" t="s">
        <v>19</v>
      </c>
      <c r="R197" s="200" t="s">
        <v>19</v>
      </c>
      <c r="S197" s="200" t="s">
        <v>19</v>
      </c>
      <c r="T197" s="200" t="s">
        <v>19</v>
      </c>
      <c r="U197" s="200" t="s">
        <v>19</v>
      </c>
      <c r="V197" s="200">
        <v>198.505</v>
      </c>
      <c r="W197" s="200">
        <v>102.22199999999999</v>
      </c>
      <c r="X197" s="200">
        <v>0</v>
      </c>
      <c r="Y197" s="200">
        <v>0</v>
      </c>
      <c r="Z197" s="200">
        <v>0</v>
      </c>
      <c r="AA197" s="200">
        <v>0</v>
      </c>
      <c r="AB197" s="200" t="s">
        <v>19</v>
      </c>
      <c r="AC197" s="200">
        <v>4.3390000000000004</v>
      </c>
      <c r="AD197" s="200">
        <v>2.9000000000000001E-2</v>
      </c>
      <c r="AE197" s="200">
        <v>6.8000000000000005E-2</v>
      </c>
      <c r="AF197" s="200">
        <v>0</v>
      </c>
      <c r="AG197" s="200">
        <v>5.0000000000000001E-3</v>
      </c>
      <c r="AH197" s="200">
        <v>7.0049999999999999</v>
      </c>
      <c r="AI197" s="200">
        <v>0</v>
      </c>
      <c r="AJ197" s="200">
        <v>0</v>
      </c>
      <c r="AK197" s="200">
        <v>0</v>
      </c>
      <c r="AL197" s="200">
        <v>0.188</v>
      </c>
      <c r="AM197" s="200">
        <v>1.5029999999999999</v>
      </c>
      <c r="AN197" s="200" t="s">
        <v>19</v>
      </c>
      <c r="AO197" s="200">
        <v>0.156</v>
      </c>
      <c r="AP197" s="200">
        <v>3.2000000000000001E-2</v>
      </c>
      <c r="AQ197" s="200" t="s">
        <v>19</v>
      </c>
      <c r="AR197" s="200" t="s">
        <v>19</v>
      </c>
      <c r="AS197" s="200" t="s">
        <v>19</v>
      </c>
      <c r="AT197" s="200" t="s">
        <v>19</v>
      </c>
      <c r="AU197" s="200" t="s">
        <v>19</v>
      </c>
      <c r="AV197" s="200" t="s">
        <v>19</v>
      </c>
      <c r="AW197" s="200">
        <v>1.0877412700751434</v>
      </c>
      <c r="AX197" s="200">
        <v>21.223682582694416</v>
      </c>
      <c r="AY197" s="200">
        <v>138.34606100839989</v>
      </c>
      <c r="AZ197" s="200">
        <v>1.9520020833997049</v>
      </c>
      <c r="BA197" s="200">
        <v>10.049387522712809</v>
      </c>
      <c r="BB197" s="200">
        <v>10.049387522712809</v>
      </c>
      <c r="BC197" s="200">
        <v>13.129195525708589</v>
      </c>
      <c r="BD197" s="200">
        <v>31.007999999999999</v>
      </c>
    </row>
    <row r="198" spans="1:56" x14ac:dyDescent="0.4">
      <c r="A198" s="199" t="s">
        <v>466</v>
      </c>
      <c r="B198" s="199" t="s">
        <v>457</v>
      </c>
      <c r="C198" s="199" t="s">
        <v>261</v>
      </c>
      <c r="D198" s="200">
        <v>2.2109999999999999</v>
      </c>
      <c r="E198" s="200">
        <v>0.32300000000000001</v>
      </c>
      <c r="F198" s="200">
        <v>0.96500000000000008</v>
      </c>
      <c r="G198" s="200">
        <v>0.251</v>
      </c>
      <c r="H198" s="200">
        <v>0.187</v>
      </c>
      <c r="I198" s="200">
        <v>0</v>
      </c>
      <c r="J198" s="200" t="s">
        <v>19</v>
      </c>
      <c r="K198" s="200">
        <v>0.39400000000000002</v>
      </c>
      <c r="L198" s="200" t="s">
        <v>19</v>
      </c>
      <c r="M198" s="200" t="s">
        <v>19</v>
      </c>
      <c r="N198" s="200" t="s">
        <v>19</v>
      </c>
      <c r="O198" s="200" t="s">
        <v>19</v>
      </c>
      <c r="P198" s="200" t="s">
        <v>19</v>
      </c>
      <c r="Q198" s="200" t="s">
        <v>19</v>
      </c>
      <c r="R198" s="200" t="s">
        <v>19</v>
      </c>
      <c r="S198" s="200" t="s">
        <v>19</v>
      </c>
      <c r="T198" s="200" t="s">
        <v>19</v>
      </c>
      <c r="U198" s="200" t="s">
        <v>19</v>
      </c>
      <c r="V198" s="200">
        <v>195.42699999999999</v>
      </c>
      <c r="W198" s="200">
        <v>106.69799999999999</v>
      </c>
      <c r="X198" s="200">
        <v>0</v>
      </c>
      <c r="Y198" s="200">
        <v>0</v>
      </c>
      <c r="Z198" s="200">
        <v>0</v>
      </c>
      <c r="AA198" s="200">
        <v>0</v>
      </c>
      <c r="AB198" s="200" t="s">
        <v>19</v>
      </c>
      <c r="AC198" s="200">
        <v>5.9349999999999996</v>
      </c>
      <c r="AD198" s="200">
        <v>0</v>
      </c>
      <c r="AE198" s="200">
        <v>1E-3</v>
      </c>
      <c r="AF198" s="200">
        <v>2.8000000000000001E-2</v>
      </c>
      <c r="AG198" s="200">
        <v>3.0000000000000001E-3</v>
      </c>
      <c r="AH198" s="200">
        <v>6.6920000000000002</v>
      </c>
      <c r="AI198" s="200">
        <v>0</v>
      </c>
      <c r="AJ198" s="200">
        <v>0</v>
      </c>
      <c r="AK198" s="200">
        <v>0</v>
      </c>
      <c r="AL198" s="200">
        <v>0.188</v>
      </c>
      <c r="AM198" s="200">
        <v>1.778</v>
      </c>
      <c r="AN198" s="200" t="s">
        <v>19</v>
      </c>
      <c r="AO198" s="200">
        <v>0.156</v>
      </c>
      <c r="AP198" s="200">
        <v>3.2000000000000001E-2</v>
      </c>
      <c r="AQ198" s="200" t="s">
        <v>19</v>
      </c>
      <c r="AR198" s="200" t="s">
        <v>19</v>
      </c>
      <c r="AS198" s="200" t="s">
        <v>19</v>
      </c>
      <c r="AT198" s="200" t="s">
        <v>19</v>
      </c>
      <c r="AU198" s="200" t="s">
        <v>19</v>
      </c>
      <c r="AV198" s="200" t="s">
        <v>19</v>
      </c>
      <c r="AW198" s="200">
        <v>1</v>
      </c>
      <c r="AX198" s="200">
        <v>22.49486956486728</v>
      </c>
      <c r="AY198" s="200">
        <v>138.51222516289135</v>
      </c>
      <c r="AZ198" s="200">
        <v>1.9650713285087438</v>
      </c>
      <c r="BA198" s="200">
        <v>10.049387522712809</v>
      </c>
      <c r="BB198" s="200">
        <v>10.049387522712809</v>
      </c>
      <c r="BC198" s="200">
        <v>13.129195525708589</v>
      </c>
      <c r="BD198" s="200">
        <v>32.938000000000002</v>
      </c>
    </row>
    <row r="199" spans="1:56" x14ac:dyDescent="0.4">
      <c r="A199" s="199" t="s">
        <v>467</v>
      </c>
      <c r="B199" s="199" t="s">
        <v>457</v>
      </c>
      <c r="C199" s="199" t="s">
        <v>263</v>
      </c>
      <c r="D199" s="200">
        <v>2.4790000000000001</v>
      </c>
      <c r="E199" s="200">
        <v>0.3</v>
      </c>
      <c r="F199" s="200">
        <v>0.5</v>
      </c>
      <c r="G199" s="200">
        <v>0.219</v>
      </c>
      <c r="H199" s="200">
        <v>-1.0999999999999999E-2</v>
      </c>
      <c r="I199" s="200">
        <v>0</v>
      </c>
      <c r="J199" s="200" t="s">
        <v>19</v>
      </c>
      <c r="K199" s="200">
        <v>0.59399999999999997</v>
      </c>
      <c r="L199" s="200" t="s">
        <v>19</v>
      </c>
      <c r="M199" s="200" t="s">
        <v>19</v>
      </c>
      <c r="N199" s="200" t="s">
        <v>19</v>
      </c>
      <c r="O199" s="200" t="s">
        <v>19</v>
      </c>
      <c r="P199" s="200" t="s">
        <v>19</v>
      </c>
      <c r="Q199" s="200" t="s">
        <v>19</v>
      </c>
      <c r="R199" s="200" t="s">
        <v>19</v>
      </c>
      <c r="S199" s="200" t="s">
        <v>19</v>
      </c>
      <c r="T199" s="200" t="s">
        <v>19</v>
      </c>
      <c r="U199" s="200" t="s">
        <v>19</v>
      </c>
      <c r="V199" s="200">
        <v>191.178</v>
      </c>
      <c r="W199" s="200">
        <v>111.926</v>
      </c>
      <c r="X199" s="200">
        <v>0</v>
      </c>
      <c r="Y199" s="200">
        <v>0</v>
      </c>
      <c r="Z199" s="200">
        <v>0</v>
      </c>
      <c r="AA199" s="200">
        <v>0</v>
      </c>
      <c r="AB199" s="200" t="s">
        <v>19</v>
      </c>
      <c r="AC199" s="200">
        <v>5.3680000000000003</v>
      </c>
      <c r="AD199" s="200">
        <v>0</v>
      </c>
      <c r="AE199" s="200">
        <v>0</v>
      </c>
      <c r="AF199" s="200">
        <v>0</v>
      </c>
      <c r="AG199" s="200">
        <v>2E-3</v>
      </c>
      <c r="AH199" s="200">
        <v>6.77</v>
      </c>
      <c r="AI199" s="200">
        <v>0</v>
      </c>
      <c r="AJ199" s="200">
        <v>0</v>
      </c>
      <c r="AK199" s="200">
        <v>0</v>
      </c>
      <c r="AL199" s="200">
        <v>0.19800000000000001</v>
      </c>
      <c r="AM199" s="200">
        <v>1.681</v>
      </c>
      <c r="AN199" s="200" t="s">
        <v>19</v>
      </c>
      <c r="AO199" s="200">
        <v>0.156</v>
      </c>
      <c r="AP199" s="200">
        <v>4.2000000000000003E-2</v>
      </c>
      <c r="AQ199" s="200" t="s">
        <v>19</v>
      </c>
      <c r="AR199" s="200" t="s">
        <v>19</v>
      </c>
      <c r="AS199" s="200" t="s">
        <v>19</v>
      </c>
      <c r="AT199" s="200" t="s">
        <v>19</v>
      </c>
      <c r="AU199" s="200" t="s">
        <v>19</v>
      </c>
      <c r="AV199" s="200" t="s">
        <v>19</v>
      </c>
      <c r="AW199" s="200">
        <v>0.94744609856262829</v>
      </c>
      <c r="AX199" s="200">
        <v>23.231664683834083</v>
      </c>
      <c r="AY199" s="200">
        <v>137.69869096892782</v>
      </c>
      <c r="AZ199" s="200">
        <v>2.0921997554377318</v>
      </c>
      <c r="BA199" s="200">
        <v>10.049387522712809</v>
      </c>
      <c r="BB199" s="200">
        <v>10.049387522712809</v>
      </c>
      <c r="BC199" s="200">
        <v>13.129195525708589</v>
      </c>
      <c r="BD199" s="200">
        <v>34.951000000000001</v>
      </c>
    </row>
    <row r="200" spans="1:56" x14ac:dyDescent="0.4">
      <c r="A200" s="199" t="s">
        <v>468</v>
      </c>
      <c r="B200" s="199" t="s">
        <v>469</v>
      </c>
      <c r="C200" s="199" t="s">
        <v>243</v>
      </c>
      <c r="D200" s="200">
        <v>2.8479999999999999</v>
      </c>
      <c r="E200" s="200">
        <v>0.68</v>
      </c>
      <c r="F200" s="200">
        <v>0.503</v>
      </c>
      <c r="G200" s="200">
        <v>0.159</v>
      </c>
      <c r="H200" s="200">
        <v>3.9E-2</v>
      </c>
      <c r="I200" s="200">
        <v>0</v>
      </c>
      <c r="J200" s="200">
        <v>5.9379999999999997</v>
      </c>
      <c r="K200" s="200">
        <v>0.23</v>
      </c>
      <c r="L200" s="200">
        <v>0.21099999999999999</v>
      </c>
      <c r="M200" s="200">
        <v>0</v>
      </c>
      <c r="N200" s="200">
        <v>0.309</v>
      </c>
      <c r="O200" s="200" t="s">
        <v>19</v>
      </c>
      <c r="P200" s="200" t="s">
        <v>19</v>
      </c>
      <c r="Q200" s="200" t="s">
        <v>19</v>
      </c>
      <c r="R200" s="200" t="s">
        <v>19</v>
      </c>
      <c r="S200" s="200" t="s">
        <v>19</v>
      </c>
      <c r="T200" s="200" t="s">
        <v>19</v>
      </c>
      <c r="U200" s="200">
        <v>5.6289999999999996</v>
      </c>
      <c r="V200" s="200" t="s">
        <v>19</v>
      </c>
      <c r="W200" s="200" t="s">
        <v>19</v>
      </c>
      <c r="X200" s="200" t="s">
        <v>19</v>
      </c>
      <c r="Y200" s="200" t="s">
        <v>19</v>
      </c>
      <c r="Z200" s="200" t="s">
        <v>19</v>
      </c>
      <c r="AA200" s="200" t="s">
        <v>19</v>
      </c>
      <c r="AB200" s="200">
        <v>0</v>
      </c>
      <c r="AC200" s="200" t="s">
        <v>19</v>
      </c>
      <c r="AD200" s="200" t="s">
        <v>19</v>
      </c>
      <c r="AE200" s="200" t="s">
        <v>19</v>
      </c>
      <c r="AF200" s="200" t="s">
        <v>19</v>
      </c>
      <c r="AG200" s="200" t="s">
        <v>19</v>
      </c>
      <c r="AH200" s="200" t="s">
        <v>19</v>
      </c>
      <c r="AI200" s="200" t="s">
        <v>19</v>
      </c>
      <c r="AJ200" s="200" t="s">
        <v>19</v>
      </c>
      <c r="AK200" s="200" t="s">
        <v>19</v>
      </c>
      <c r="AL200" s="200" t="s">
        <v>19</v>
      </c>
      <c r="AM200" s="200">
        <v>1.4</v>
      </c>
      <c r="AN200" s="200">
        <v>5.6289999999999996</v>
      </c>
      <c r="AO200" s="200" t="s">
        <v>19</v>
      </c>
      <c r="AP200" s="200" t="s">
        <v>19</v>
      </c>
      <c r="AQ200" s="200" t="s">
        <v>19</v>
      </c>
      <c r="AR200" s="200">
        <v>9.8000000000000004E-2</v>
      </c>
      <c r="AS200" s="200">
        <v>0</v>
      </c>
      <c r="AT200" s="200">
        <v>0</v>
      </c>
      <c r="AU200" s="200" t="s">
        <v>19</v>
      </c>
      <c r="AV200" s="200" t="s">
        <v>19</v>
      </c>
      <c r="AW200" s="200">
        <v>1.24788708586883</v>
      </c>
      <c r="AX200" s="200">
        <v>22.753051463463109</v>
      </c>
      <c r="AY200" s="200">
        <v>146.40932416758119</v>
      </c>
      <c r="AZ200" s="200">
        <v>1.9653276548378587</v>
      </c>
      <c r="BA200" s="200">
        <v>9.5774600293548886</v>
      </c>
      <c r="BB200" s="200">
        <v>9.5774600293548886</v>
      </c>
      <c r="BC200" s="200">
        <v>13.939476232163306</v>
      </c>
      <c r="BD200" s="200">
        <v>49.819968248490099</v>
      </c>
    </row>
    <row r="201" spans="1:56" x14ac:dyDescent="0.4">
      <c r="A201" s="199" t="s">
        <v>470</v>
      </c>
      <c r="B201" s="199" t="s">
        <v>469</v>
      </c>
      <c r="C201" s="199" t="s">
        <v>245</v>
      </c>
      <c r="D201" s="200">
        <v>2.81</v>
      </c>
      <c r="E201" s="200">
        <v>0.65800000000000003</v>
      </c>
      <c r="F201" s="200">
        <v>0.44700000000000001</v>
      </c>
      <c r="G201" s="200">
        <v>0.16600000000000001</v>
      </c>
      <c r="H201" s="200">
        <v>3.6999999999999998E-2</v>
      </c>
      <c r="I201" s="200">
        <v>0</v>
      </c>
      <c r="J201" s="200">
        <v>5.9450000000000003</v>
      </c>
      <c r="K201" s="200">
        <v>0.29299999999999998</v>
      </c>
      <c r="L201" s="200">
        <v>0.218</v>
      </c>
      <c r="M201" s="200">
        <v>0</v>
      </c>
      <c r="N201" s="200">
        <v>0.316</v>
      </c>
      <c r="O201" s="200" t="s">
        <v>19</v>
      </c>
      <c r="P201" s="200" t="s">
        <v>19</v>
      </c>
      <c r="Q201" s="200" t="s">
        <v>19</v>
      </c>
      <c r="R201" s="200" t="s">
        <v>19</v>
      </c>
      <c r="S201" s="200" t="s">
        <v>19</v>
      </c>
      <c r="T201" s="200" t="s">
        <v>19</v>
      </c>
      <c r="U201" s="200">
        <v>5.6290000000000004</v>
      </c>
      <c r="V201" s="200" t="s">
        <v>19</v>
      </c>
      <c r="W201" s="200" t="s">
        <v>19</v>
      </c>
      <c r="X201" s="200" t="s">
        <v>19</v>
      </c>
      <c r="Y201" s="200" t="s">
        <v>19</v>
      </c>
      <c r="Z201" s="200" t="s">
        <v>19</v>
      </c>
      <c r="AA201" s="200" t="s">
        <v>19</v>
      </c>
      <c r="AB201" s="200">
        <v>0</v>
      </c>
      <c r="AC201" s="200" t="s">
        <v>19</v>
      </c>
      <c r="AD201" s="200" t="s">
        <v>19</v>
      </c>
      <c r="AE201" s="200" t="s">
        <v>19</v>
      </c>
      <c r="AF201" s="200" t="s">
        <v>19</v>
      </c>
      <c r="AG201" s="200" t="s">
        <v>19</v>
      </c>
      <c r="AH201" s="200" t="s">
        <v>19</v>
      </c>
      <c r="AI201" s="200" t="s">
        <v>19</v>
      </c>
      <c r="AJ201" s="200" t="s">
        <v>19</v>
      </c>
      <c r="AK201" s="200" t="s">
        <v>19</v>
      </c>
      <c r="AL201" s="200" t="s">
        <v>19</v>
      </c>
      <c r="AM201" s="200">
        <v>1.5109999999999999</v>
      </c>
      <c r="AN201" s="200">
        <v>5.6290000000000004</v>
      </c>
      <c r="AO201" s="200" t="s">
        <v>19</v>
      </c>
      <c r="AP201" s="200" t="s">
        <v>19</v>
      </c>
      <c r="AQ201" s="200" t="s">
        <v>19</v>
      </c>
      <c r="AR201" s="200">
        <v>9.8000000000000004E-2</v>
      </c>
      <c r="AS201" s="200">
        <v>0</v>
      </c>
      <c r="AT201" s="200">
        <v>0</v>
      </c>
      <c r="AU201" s="200" t="s">
        <v>19</v>
      </c>
      <c r="AV201" s="200" t="s">
        <v>19</v>
      </c>
      <c r="AW201" s="200">
        <v>1.2338096431854266</v>
      </c>
      <c r="AX201" s="200">
        <v>22.543758405114161</v>
      </c>
      <c r="AY201" s="200">
        <v>143.60160989355646</v>
      </c>
      <c r="AZ201" s="200">
        <v>1.9066404176632359</v>
      </c>
      <c r="BA201" s="200">
        <v>9.5824330340646586</v>
      </c>
      <c r="BB201" s="200">
        <v>9.5824330340646586</v>
      </c>
      <c r="BC201" s="200">
        <v>13.939476232163306</v>
      </c>
      <c r="BD201" s="200">
        <v>50.852006039689385</v>
      </c>
    </row>
    <row r="202" spans="1:56" x14ac:dyDescent="0.4">
      <c r="A202" s="199" t="s">
        <v>471</v>
      </c>
      <c r="B202" s="199" t="s">
        <v>469</v>
      </c>
      <c r="C202" s="199" t="s">
        <v>247</v>
      </c>
      <c r="D202" s="200">
        <v>3.0129999999999999</v>
      </c>
      <c r="E202" s="200">
        <v>0.77900000000000003</v>
      </c>
      <c r="F202" s="200">
        <v>0.376</v>
      </c>
      <c r="G202" s="200">
        <v>0.217</v>
      </c>
      <c r="H202" s="200" t="s">
        <v>19</v>
      </c>
      <c r="I202" s="200">
        <v>0</v>
      </c>
      <c r="J202" s="200">
        <v>6.2610000000000001</v>
      </c>
      <c r="K202" s="200">
        <v>0.35499999999999998</v>
      </c>
      <c r="L202" s="200">
        <v>0.159</v>
      </c>
      <c r="M202" s="200" t="s">
        <v>19</v>
      </c>
      <c r="N202" s="200" t="s">
        <v>19</v>
      </c>
      <c r="O202" s="200" t="s">
        <v>19</v>
      </c>
      <c r="P202" s="200" t="s">
        <v>19</v>
      </c>
      <c r="Q202" s="200" t="s">
        <v>19</v>
      </c>
      <c r="R202" s="200" t="s">
        <v>19</v>
      </c>
      <c r="S202" s="200">
        <v>2.8239999999999998</v>
      </c>
      <c r="T202" s="200">
        <v>3.6230000000000002</v>
      </c>
      <c r="U202" s="200">
        <v>6.1020000000000003</v>
      </c>
      <c r="V202" s="200">
        <v>135.374</v>
      </c>
      <c r="W202" s="200">
        <v>127.768</v>
      </c>
      <c r="X202" s="200">
        <v>0</v>
      </c>
      <c r="Y202" s="200">
        <v>0</v>
      </c>
      <c r="Z202" s="200">
        <v>0</v>
      </c>
      <c r="AA202" s="200">
        <v>0</v>
      </c>
      <c r="AB202" s="200" t="s">
        <v>19</v>
      </c>
      <c r="AC202" s="200" t="s">
        <v>19</v>
      </c>
      <c r="AD202" s="200" t="s">
        <v>19</v>
      </c>
      <c r="AE202" s="200" t="s">
        <v>19</v>
      </c>
      <c r="AF202" s="200" t="s">
        <v>19</v>
      </c>
      <c r="AG202" s="200" t="s">
        <v>19</v>
      </c>
      <c r="AH202" s="200" t="s">
        <v>19</v>
      </c>
      <c r="AI202" s="200" t="s">
        <v>19</v>
      </c>
      <c r="AJ202" s="200" t="s">
        <v>19</v>
      </c>
      <c r="AK202" s="200" t="s">
        <v>19</v>
      </c>
      <c r="AL202" s="200" t="s">
        <v>19</v>
      </c>
      <c r="AM202" s="200">
        <v>1.7170000000000001</v>
      </c>
      <c r="AN202" s="200">
        <v>6.1020000000000003</v>
      </c>
      <c r="AO202" s="200" t="s">
        <v>19</v>
      </c>
      <c r="AP202" s="200" t="s">
        <v>19</v>
      </c>
      <c r="AQ202" s="200" t="s">
        <v>19</v>
      </c>
      <c r="AR202" s="200" t="s">
        <v>19</v>
      </c>
      <c r="AS202" s="200">
        <v>-8.5000000000000006E-2</v>
      </c>
      <c r="AT202" s="200">
        <v>0</v>
      </c>
      <c r="AU202" s="200" t="s">
        <v>19</v>
      </c>
      <c r="AV202" s="200" t="s">
        <v>19</v>
      </c>
      <c r="AW202" s="200">
        <v>1.2283693843594008</v>
      </c>
      <c r="AX202" s="200">
        <v>22.157481515474458</v>
      </c>
      <c r="AY202" s="200">
        <v>143.99163485915511</v>
      </c>
      <c r="AZ202" s="200">
        <v>1.8381188657204013</v>
      </c>
      <c r="BA202" s="200">
        <v>9.5851510682052048</v>
      </c>
      <c r="BB202" s="200">
        <v>9.5851510682052048</v>
      </c>
      <c r="BC202" s="200">
        <v>13.939476232163306</v>
      </c>
      <c r="BD202" s="200">
        <v>48.448999999999998</v>
      </c>
    </row>
    <row r="203" spans="1:56" x14ac:dyDescent="0.4">
      <c r="A203" s="199" t="s">
        <v>472</v>
      </c>
      <c r="B203" s="199" t="s">
        <v>469</v>
      </c>
      <c r="C203" s="199" t="s">
        <v>249</v>
      </c>
      <c r="D203" s="200">
        <v>2.8260000000000001</v>
      </c>
      <c r="E203" s="200">
        <v>0.94100000000000006</v>
      </c>
      <c r="F203" s="200">
        <v>0.33400000000000002</v>
      </c>
      <c r="G203" s="200">
        <v>0.219</v>
      </c>
      <c r="H203" s="200" t="s">
        <v>19</v>
      </c>
      <c r="I203" s="200">
        <v>0</v>
      </c>
      <c r="J203" s="200">
        <v>6.2889999999999997</v>
      </c>
      <c r="K203" s="200">
        <v>0.32600000000000001</v>
      </c>
      <c r="L203" s="200" t="s">
        <v>19</v>
      </c>
      <c r="M203" s="200" t="s">
        <v>19</v>
      </c>
      <c r="N203" s="200" t="s">
        <v>19</v>
      </c>
      <c r="O203" s="200" t="s">
        <v>19</v>
      </c>
      <c r="P203" s="200" t="s">
        <v>19</v>
      </c>
      <c r="Q203" s="200" t="s">
        <v>19</v>
      </c>
      <c r="R203" s="200" t="s">
        <v>19</v>
      </c>
      <c r="S203" s="200">
        <v>3.0470000000000002</v>
      </c>
      <c r="T203" s="200">
        <v>4.4329999999999998</v>
      </c>
      <c r="U203" s="200">
        <v>6.125</v>
      </c>
      <c r="V203" s="200">
        <v>128.63</v>
      </c>
      <c r="W203" s="200">
        <v>134.98500000000001</v>
      </c>
      <c r="X203" s="200">
        <v>0</v>
      </c>
      <c r="Y203" s="200">
        <v>0</v>
      </c>
      <c r="Z203" s="200">
        <v>0</v>
      </c>
      <c r="AA203" s="200">
        <v>0</v>
      </c>
      <c r="AB203" s="200" t="s">
        <v>19</v>
      </c>
      <c r="AC203" s="200" t="s">
        <v>19</v>
      </c>
      <c r="AD203" s="200" t="s">
        <v>19</v>
      </c>
      <c r="AE203" s="200" t="s">
        <v>19</v>
      </c>
      <c r="AF203" s="200" t="s">
        <v>19</v>
      </c>
      <c r="AG203" s="200" t="s">
        <v>19</v>
      </c>
      <c r="AH203" s="200" t="s">
        <v>19</v>
      </c>
      <c r="AI203" s="200" t="s">
        <v>19</v>
      </c>
      <c r="AJ203" s="200" t="s">
        <v>19</v>
      </c>
      <c r="AK203" s="200" t="s">
        <v>19</v>
      </c>
      <c r="AL203" s="200" t="s">
        <v>19</v>
      </c>
      <c r="AM203" s="200">
        <v>1.8050000000000002</v>
      </c>
      <c r="AN203" s="200">
        <v>6.125</v>
      </c>
      <c r="AO203" s="200" t="s">
        <v>19</v>
      </c>
      <c r="AP203" s="200" t="s">
        <v>19</v>
      </c>
      <c r="AQ203" s="200">
        <v>3.7999999999999999E-2</v>
      </c>
      <c r="AR203" s="200">
        <v>0.126</v>
      </c>
      <c r="AS203" s="200">
        <v>-0.17100000000000001</v>
      </c>
      <c r="AT203" s="200">
        <v>0</v>
      </c>
      <c r="AU203" s="200" t="s">
        <v>19</v>
      </c>
      <c r="AV203" s="200" t="s">
        <v>19</v>
      </c>
      <c r="AW203" s="200">
        <v>1.2117357406647515</v>
      </c>
      <c r="AX203" s="200">
        <v>21.659818758011951</v>
      </c>
      <c r="AY203" s="200">
        <v>144.62105627697866</v>
      </c>
      <c r="AZ203" s="200">
        <v>1.6543318992726808</v>
      </c>
      <c r="BA203" s="200">
        <v>9.5849715857006004</v>
      </c>
      <c r="BB203" s="200">
        <v>9.2470596010726673</v>
      </c>
      <c r="BC203" s="200">
        <v>13.939476232163306</v>
      </c>
      <c r="BD203" s="200">
        <v>48.274000000000001</v>
      </c>
    </row>
    <row r="204" spans="1:56" x14ac:dyDescent="0.4">
      <c r="A204" s="199" t="s">
        <v>473</v>
      </c>
      <c r="B204" s="199" t="s">
        <v>469</v>
      </c>
      <c r="C204" s="199" t="s">
        <v>251</v>
      </c>
      <c r="D204" s="200">
        <v>3.01</v>
      </c>
      <c r="E204" s="200">
        <v>1.1539999999999999</v>
      </c>
      <c r="F204" s="200">
        <v>0.32300000000000001</v>
      </c>
      <c r="G204" s="200">
        <v>0.26500000000000001</v>
      </c>
      <c r="H204" s="200" t="s">
        <v>19</v>
      </c>
      <c r="I204" s="200">
        <v>8.0000000000000002E-3</v>
      </c>
      <c r="J204" s="200">
        <v>7.1920000000000002</v>
      </c>
      <c r="K204" s="200">
        <v>0.38100000000000001</v>
      </c>
      <c r="L204" s="200" t="s">
        <v>19</v>
      </c>
      <c r="M204" s="200" t="s">
        <v>19</v>
      </c>
      <c r="N204" s="200" t="s">
        <v>19</v>
      </c>
      <c r="O204" s="200">
        <v>6.5000000000000002E-2</v>
      </c>
      <c r="P204" s="200">
        <v>9.7000000000000003E-2</v>
      </c>
      <c r="Q204" s="200">
        <v>2.5999999999999999E-2</v>
      </c>
      <c r="R204" s="200">
        <v>3.0000000000000001E-3</v>
      </c>
      <c r="S204" s="200">
        <v>3.5</v>
      </c>
      <c r="T204" s="200">
        <v>5.1550000000000002</v>
      </c>
      <c r="U204" s="200">
        <v>7.0010000000000003</v>
      </c>
      <c r="V204" s="200">
        <v>122.804</v>
      </c>
      <c r="W204" s="200">
        <v>143.048</v>
      </c>
      <c r="X204" s="200">
        <v>0</v>
      </c>
      <c r="Y204" s="200">
        <v>0</v>
      </c>
      <c r="Z204" s="200">
        <v>0</v>
      </c>
      <c r="AA204" s="200">
        <v>0</v>
      </c>
      <c r="AB204" s="200" t="s">
        <v>19</v>
      </c>
      <c r="AC204" s="200" t="s">
        <v>19</v>
      </c>
      <c r="AD204" s="200" t="s">
        <v>19</v>
      </c>
      <c r="AE204" s="200" t="s">
        <v>19</v>
      </c>
      <c r="AF204" s="200" t="s">
        <v>19</v>
      </c>
      <c r="AG204" s="200" t="s">
        <v>19</v>
      </c>
      <c r="AH204" s="200" t="s">
        <v>19</v>
      </c>
      <c r="AI204" s="200" t="s">
        <v>19</v>
      </c>
      <c r="AJ204" s="200" t="s">
        <v>19</v>
      </c>
      <c r="AK204" s="200" t="s">
        <v>19</v>
      </c>
      <c r="AL204" s="200" t="s">
        <v>19</v>
      </c>
      <c r="AM204" s="200">
        <v>2.2410000000000001</v>
      </c>
      <c r="AN204" s="200">
        <v>6.9930000000000003</v>
      </c>
      <c r="AO204" s="200" t="s">
        <v>19</v>
      </c>
      <c r="AP204" s="200" t="s">
        <v>19</v>
      </c>
      <c r="AQ204" s="200">
        <v>2.9000000000000001E-2</v>
      </c>
      <c r="AR204" s="200">
        <v>0.16200000000000001</v>
      </c>
      <c r="AS204" s="200">
        <v>-0.25800000000000001</v>
      </c>
      <c r="AT204" s="200">
        <v>0</v>
      </c>
      <c r="AU204" s="200">
        <v>0.19700000000000001</v>
      </c>
      <c r="AV204" s="200" t="s">
        <v>19</v>
      </c>
      <c r="AW204" s="200">
        <v>1.1806332960179113</v>
      </c>
      <c r="AX204" s="200">
        <v>21.357521204619459</v>
      </c>
      <c r="AY204" s="200">
        <v>144.69834705861143</v>
      </c>
      <c r="AZ204" s="200">
        <v>1.6414346854835451</v>
      </c>
      <c r="BA204" s="200">
        <v>9.5827165802579692</v>
      </c>
      <c r="BB204" s="200">
        <v>8.9071151554064141</v>
      </c>
      <c r="BC204" s="200">
        <v>13.915902949034612</v>
      </c>
      <c r="BD204" s="200">
        <v>50.393000000000001</v>
      </c>
    </row>
    <row r="205" spans="1:56" x14ac:dyDescent="0.4">
      <c r="A205" s="199" t="s">
        <v>474</v>
      </c>
      <c r="B205" s="199" t="s">
        <v>469</v>
      </c>
      <c r="C205" s="199" t="s">
        <v>253</v>
      </c>
      <c r="D205" s="200">
        <v>3.0329999999999999</v>
      </c>
      <c r="E205" s="200">
        <v>0.874</v>
      </c>
      <c r="F205" s="200">
        <v>0.52900000000000003</v>
      </c>
      <c r="G205" s="200">
        <v>0.28499999999999998</v>
      </c>
      <c r="H205" s="200" t="s">
        <v>19</v>
      </c>
      <c r="I205" s="200">
        <v>0</v>
      </c>
      <c r="J205" s="200">
        <v>8.0739999999999998</v>
      </c>
      <c r="K205" s="200">
        <v>0.28199999999999997</v>
      </c>
      <c r="L205" s="200" t="s">
        <v>19</v>
      </c>
      <c r="M205" s="200" t="s">
        <v>19</v>
      </c>
      <c r="N205" s="200" t="s">
        <v>19</v>
      </c>
      <c r="O205" s="200">
        <v>0.03</v>
      </c>
      <c r="P205" s="200">
        <v>0.13200000000000001</v>
      </c>
      <c r="Q205" s="200">
        <v>1.2999999999999999E-2</v>
      </c>
      <c r="R205" s="200">
        <v>3.3000000000000002E-2</v>
      </c>
      <c r="S205" s="200">
        <v>3.5379999999999998</v>
      </c>
      <c r="T205" s="200">
        <v>5.6289999999999996</v>
      </c>
      <c r="U205" s="200">
        <v>7.8659999999999997</v>
      </c>
      <c r="V205" s="200">
        <v>117.10899999999999</v>
      </c>
      <c r="W205" s="200">
        <v>151.34100000000001</v>
      </c>
      <c r="X205" s="200" t="s">
        <v>19</v>
      </c>
      <c r="Y205" s="200" t="s">
        <v>19</v>
      </c>
      <c r="Z205" s="200" t="s">
        <v>19</v>
      </c>
      <c r="AA205" s="200" t="s">
        <v>19</v>
      </c>
      <c r="AB205" s="200" t="s">
        <v>19</v>
      </c>
      <c r="AC205" s="200" t="s">
        <v>19</v>
      </c>
      <c r="AD205" s="200" t="s">
        <v>19</v>
      </c>
      <c r="AE205" s="200" t="s">
        <v>19</v>
      </c>
      <c r="AF205" s="200" t="s">
        <v>19</v>
      </c>
      <c r="AG205" s="200" t="s">
        <v>19</v>
      </c>
      <c r="AH205" s="200" t="s">
        <v>19</v>
      </c>
      <c r="AI205" s="200" t="s">
        <v>19</v>
      </c>
      <c r="AJ205" s="200" t="s">
        <v>19</v>
      </c>
      <c r="AK205" s="200" t="s">
        <v>19</v>
      </c>
      <c r="AL205" s="200" t="s">
        <v>19</v>
      </c>
      <c r="AM205" s="200">
        <v>3.145</v>
      </c>
      <c r="AN205" s="200">
        <v>7.8659999999999997</v>
      </c>
      <c r="AO205" s="200" t="s">
        <v>19</v>
      </c>
      <c r="AP205" s="200" t="s">
        <v>19</v>
      </c>
      <c r="AQ205" s="200">
        <v>4.5999999999999999E-2</v>
      </c>
      <c r="AR205" s="200">
        <v>0.16200000000000001</v>
      </c>
      <c r="AS205" s="200">
        <v>-0.26900000000000002</v>
      </c>
      <c r="AT205" s="200">
        <v>0</v>
      </c>
      <c r="AU205" s="200">
        <v>0.433</v>
      </c>
      <c r="AV205" s="200" t="s">
        <v>19</v>
      </c>
      <c r="AW205" s="200">
        <v>1.1560444722831191</v>
      </c>
      <c r="AX205" s="200">
        <v>20.759240544802783</v>
      </c>
      <c r="AY205" s="200">
        <v>144.36983759598044</v>
      </c>
      <c r="AZ205" s="200">
        <v>1.6079787401362216</v>
      </c>
      <c r="BA205" s="200">
        <v>9.5827165802579692</v>
      </c>
      <c r="BB205" s="200">
        <v>8.5693144429806392</v>
      </c>
      <c r="BC205" s="200">
        <v>14.139104377933457</v>
      </c>
      <c r="BD205" s="200">
        <v>52.284000000000006</v>
      </c>
    </row>
    <row r="206" spans="1:56" x14ac:dyDescent="0.4">
      <c r="A206" s="199" t="s">
        <v>475</v>
      </c>
      <c r="B206" s="199" t="s">
        <v>469</v>
      </c>
      <c r="C206" s="199" t="s">
        <v>255</v>
      </c>
      <c r="D206" s="200">
        <v>2.512</v>
      </c>
      <c r="E206" s="200">
        <v>0.29499999999999998</v>
      </c>
      <c r="F206" s="200">
        <v>1.5409999999999999</v>
      </c>
      <c r="G206" s="200">
        <v>0.317</v>
      </c>
      <c r="H206" s="200" t="s">
        <v>19</v>
      </c>
      <c r="I206" s="200">
        <v>0</v>
      </c>
      <c r="J206" s="200">
        <v>8.24</v>
      </c>
      <c r="K206" s="200">
        <v>0.11799999999999999</v>
      </c>
      <c r="L206" s="200" t="s">
        <v>19</v>
      </c>
      <c r="M206" s="200" t="s">
        <v>19</v>
      </c>
      <c r="N206" s="200" t="s">
        <v>19</v>
      </c>
      <c r="O206" s="200">
        <v>1.4999999999999999E-2</v>
      </c>
      <c r="P206" s="200">
        <v>0.14699999999999999</v>
      </c>
      <c r="Q206" s="200">
        <v>1.7000000000000001E-2</v>
      </c>
      <c r="R206" s="200">
        <v>6.0000000000000001E-3</v>
      </c>
      <c r="S206" s="200">
        <v>3.198</v>
      </c>
      <c r="T206" s="200">
        <v>6.8789999999999996</v>
      </c>
      <c r="U206" s="200">
        <v>8.0549999999999997</v>
      </c>
      <c r="V206" s="200">
        <v>108.685</v>
      </c>
      <c r="W206" s="200">
        <v>162.35499999999999</v>
      </c>
      <c r="X206" s="200" t="s">
        <v>19</v>
      </c>
      <c r="Y206" s="200" t="s">
        <v>19</v>
      </c>
      <c r="Z206" s="200" t="s">
        <v>19</v>
      </c>
      <c r="AA206" s="200" t="s">
        <v>19</v>
      </c>
      <c r="AB206" s="200" t="s">
        <v>19</v>
      </c>
      <c r="AC206" s="200" t="s">
        <v>19</v>
      </c>
      <c r="AD206" s="200" t="s">
        <v>19</v>
      </c>
      <c r="AE206" s="200" t="s">
        <v>19</v>
      </c>
      <c r="AF206" s="200" t="s">
        <v>19</v>
      </c>
      <c r="AG206" s="200" t="s">
        <v>19</v>
      </c>
      <c r="AH206" s="200" t="s">
        <v>19</v>
      </c>
      <c r="AI206" s="200" t="s">
        <v>19</v>
      </c>
      <c r="AJ206" s="200" t="s">
        <v>19</v>
      </c>
      <c r="AK206" s="200" t="s">
        <v>19</v>
      </c>
      <c r="AL206" s="200" t="s">
        <v>19</v>
      </c>
      <c r="AM206" s="200">
        <v>3.39</v>
      </c>
      <c r="AN206" s="200">
        <v>8.0549999999999997</v>
      </c>
      <c r="AO206" s="200" t="s">
        <v>19</v>
      </c>
      <c r="AP206" s="200" t="s">
        <v>19</v>
      </c>
      <c r="AQ206" s="200">
        <v>2.3E-2</v>
      </c>
      <c r="AR206" s="200">
        <v>0.16200000000000001</v>
      </c>
      <c r="AS206" s="200">
        <v>-0.32500000000000001</v>
      </c>
      <c r="AT206" s="200">
        <v>0</v>
      </c>
      <c r="AU206" s="200">
        <v>1.91</v>
      </c>
      <c r="AV206" s="200" t="s">
        <v>19</v>
      </c>
      <c r="AW206" s="200">
        <v>1.1367310801447381</v>
      </c>
      <c r="AX206" s="200">
        <v>20.069473078409192</v>
      </c>
      <c r="AY206" s="200">
        <v>143.7210277633632</v>
      </c>
      <c r="AZ206" s="200">
        <v>1.6014320401234776</v>
      </c>
      <c r="BA206" s="200">
        <v>8.2320452331801874</v>
      </c>
      <c r="BB206" s="200">
        <v>8.2320452331801874</v>
      </c>
      <c r="BC206" s="200">
        <v>12.551747891084933</v>
      </c>
      <c r="BD206" s="200">
        <v>54.302</v>
      </c>
    </row>
    <row r="207" spans="1:56" x14ac:dyDescent="0.4">
      <c r="A207" s="199" t="s">
        <v>476</v>
      </c>
      <c r="B207" s="199" t="s">
        <v>469</v>
      </c>
      <c r="C207" s="199" t="s">
        <v>257</v>
      </c>
      <c r="D207" s="200">
        <v>3.5062506559090898</v>
      </c>
      <c r="E207" s="200">
        <v>0.159334594090909</v>
      </c>
      <c r="F207" s="200">
        <v>2.58821425</v>
      </c>
      <c r="G207" s="200">
        <v>0.35606851</v>
      </c>
      <c r="H207" s="200">
        <v>2.1405604918668299E-2</v>
      </c>
      <c r="I207" s="200">
        <v>0</v>
      </c>
      <c r="J207" s="200" t="s">
        <v>19</v>
      </c>
      <c r="K207" s="200">
        <v>7.5690019999999997E-2</v>
      </c>
      <c r="L207" s="200" t="s">
        <v>19</v>
      </c>
      <c r="M207" s="200" t="s">
        <v>19</v>
      </c>
      <c r="N207" s="200" t="s">
        <v>19</v>
      </c>
      <c r="O207" s="200" t="s">
        <v>19</v>
      </c>
      <c r="P207" s="200" t="s">
        <v>19</v>
      </c>
      <c r="Q207" s="200" t="s">
        <v>19</v>
      </c>
      <c r="R207" s="200" t="s">
        <v>19</v>
      </c>
      <c r="S207" s="200" t="s">
        <v>19</v>
      </c>
      <c r="T207" s="200" t="s">
        <v>19</v>
      </c>
      <c r="U207" s="200" t="s">
        <v>19</v>
      </c>
      <c r="V207" s="200">
        <v>101.30800000000001</v>
      </c>
      <c r="W207" s="200">
        <v>182.346</v>
      </c>
      <c r="X207" s="200">
        <v>0</v>
      </c>
      <c r="Y207" s="200">
        <v>0</v>
      </c>
      <c r="Z207" s="200">
        <v>0</v>
      </c>
      <c r="AA207" s="200">
        <v>0</v>
      </c>
      <c r="AB207" s="200" t="s">
        <v>19</v>
      </c>
      <c r="AC207" s="200">
        <v>8.4930752019786002</v>
      </c>
      <c r="AD207" s="200">
        <v>0</v>
      </c>
      <c r="AE207" s="200">
        <v>1.33888E-3</v>
      </c>
      <c r="AF207" s="200">
        <v>0.11631996999999999</v>
      </c>
      <c r="AG207" s="200">
        <v>8.0075999999999997E-4</v>
      </c>
      <c r="AH207" s="200">
        <v>10.88</v>
      </c>
      <c r="AI207" s="200">
        <v>0</v>
      </c>
      <c r="AJ207" s="200">
        <v>0</v>
      </c>
      <c r="AK207" s="200">
        <v>0</v>
      </c>
      <c r="AL207" s="200">
        <v>0</v>
      </c>
      <c r="AM207" s="200">
        <v>1.7433419770599301</v>
      </c>
      <c r="AN207" s="200" t="s">
        <v>19</v>
      </c>
      <c r="AO207" s="200">
        <v>0</v>
      </c>
      <c r="AP207" s="200">
        <v>0</v>
      </c>
      <c r="AQ207" s="200" t="s">
        <v>19</v>
      </c>
      <c r="AR207" s="200" t="s">
        <v>19</v>
      </c>
      <c r="AS207" s="200" t="s">
        <v>19</v>
      </c>
      <c r="AT207" s="200" t="s">
        <v>19</v>
      </c>
      <c r="AU207" s="200" t="s">
        <v>19</v>
      </c>
      <c r="AV207" s="200" t="s">
        <v>19</v>
      </c>
      <c r="AW207" s="200">
        <v>1.1277018254028868</v>
      </c>
      <c r="AX207" s="200">
        <v>19.98416307548667</v>
      </c>
      <c r="AY207" s="200">
        <v>142.63977681945511</v>
      </c>
      <c r="AZ207" s="200">
        <v>1.6270184109039305</v>
      </c>
      <c r="BA207" s="200">
        <v>8.2320452331801874</v>
      </c>
      <c r="BB207" s="200">
        <v>8.2320452331801874</v>
      </c>
      <c r="BC207" s="200">
        <v>12.551747891084933</v>
      </c>
      <c r="BD207" s="200">
        <v>53.205778250000002</v>
      </c>
    </row>
    <row r="208" spans="1:56" x14ac:dyDescent="0.4">
      <c r="A208" s="199" t="s">
        <v>477</v>
      </c>
      <c r="B208" s="199" t="s">
        <v>469</v>
      </c>
      <c r="C208" s="199" t="s">
        <v>259</v>
      </c>
      <c r="D208" s="200">
        <v>3.4635820434241902</v>
      </c>
      <c r="E208" s="200">
        <v>0.49767820657580902</v>
      </c>
      <c r="F208" s="200">
        <v>-0.35278452999999999</v>
      </c>
      <c r="G208" s="200">
        <v>0.47989957</v>
      </c>
      <c r="H208" s="200">
        <v>0.87475407000000005</v>
      </c>
      <c r="I208" s="200">
        <v>0</v>
      </c>
      <c r="J208" s="200" t="s">
        <v>19</v>
      </c>
      <c r="K208" s="200">
        <v>0.16864351</v>
      </c>
      <c r="L208" s="200" t="s">
        <v>19</v>
      </c>
      <c r="M208" s="200" t="s">
        <v>19</v>
      </c>
      <c r="N208" s="200" t="s">
        <v>19</v>
      </c>
      <c r="O208" s="200" t="s">
        <v>19</v>
      </c>
      <c r="P208" s="200" t="s">
        <v>19</v>
      </c>
      <c r="Q208" s="200" t="s">
        <v>19</v>
      </c>
      <c r="R208" s="200" t="s">
        <v>19</v>
      </c>
      <c r="S208" s="200" t="s">
        <v>19</v>
      </c>
      <c r="T208" s="200" t="s">
        <v>19</v>
      </c>
      <c r="U208" s="200" t="s">
        <v>19</v>
      </c>
      <c r="V208" s="200">
        <v>89.165999999999997</v>
      </c>
      <c r="W208" s="200">
        <v>184.845</v>
      </c>
      <c r="X208" s="200">
        <v>0</v>
      </c>
      <c r="Y208" s="200">
        <v>0</v>
      </c>
      <c r="Z208" s="200">
        <v>0</v>
      </c>
      <c r="AA208" s="200">
        <v>0</v>
      </c>
      <c r="AB208" s="200" t="s">
        <v>19</v>
      </c>
      <c r="AC208" s="200">
        <v>8.8074876421304502</v>
      </c>
      <c r="AD208" s="200">
        <v>0</v>
      </c>
      <c r="AE208" s="200">
        <v>0</v>
      </c>
      <c r="AF208" s="200">
        <v>0.48121695213045301</v>
      </c>
      <c r="AG208" s="200">
        <v>0</v>
      </c>
      <c r="AH208" s="200">
        <v>10.914999999999999</v>
      </c>
      <c r="AI208" s="200">
        <v>0</v>
      </c>
      <c r="AJ208" s="200">
        <v>0</v>
      </c>
      <c r="AK208" s="200">
        <v>0</v>
      </c>
      <c r="AL208" s="200">
        <v>0</v>
      </c>
      <c r="AM208" s="200">
        <v>3.3631413299999999</v>
      </c>
      <c r="AN208" s="200" t="s">
        <v>19</v>
      </c>
      <c r="AO208" s="200">
        <v>0</v>
      </c>
      <c r="AP208" s="200">
        <v>0</v>
      </c>
      <c r="AQ208" s="200" t="s">
        <v>19</v>
      </c>
      <c r="AR208" s="200" t="s">
        <v>19</v>
      </c>
      <c r="AS208" s="200" t="s">
        <v>19</v>
      </c>
      <c r="AT208" s="200" t="s">
        <v>19</v>
      </c>
      <c r="AU208" s="200" t="s">
        <v>19</v>
      </c>
      <c r="AV208" s="200" t="s">
        <v>19</v>
      </c>
      <c r="AW208" s="200">
        <v>1.0877412700751434</v>
      </c>
      <c r="AX208" s="200">
        <v>18.2645477748367</v>
      </c>
      <c r="AY208" s="200">
        <v>142.58965937315878</v>
      </c>
      <c r="AZ208" s="200">
        <v>1.6232486911026904</v>
      </c>
      <c r="BA208" s="200">
        <v>8.2320452331801874</v>
      </c>
      <c r="BB208" s="200">
        <v>8.2320452331801874</v>
      </c>
      <c r="BC208" s="200">
        <v>12.551747891084933</v>
      </c>
      <c r="BD208" s="200">
        <v>49.6082415613973</v>
      </c>
    </row>
    <row r="209" spans="1:56" x14ac:dyDescent="0.4">
      <c r="A209" s="199" t="s">
        <v>478</v>
      </c>
      <c r="B209" s="199" t="s">
        <v>469</v>
      </c>
      <c r="C209" s="199" t="s">
        <v>261</v>
      </c>
      <c r="D209" s="200">
        <v>2.439584965579753</v>
      </c>
      <c r="E209" s="200">
        <v>0.46683432442024703</v>
      </c>
      <c r="F209" s="200">
        <v>1.5485819700000001</v>
      </c>
      <c r="G209" s="200">
        <v>0.44329468999999999</v>
      </c>
      <c r="H209" s="200">
        <v>3.4487803807645573E-2</v>
      </c>
      <c r="I209" s="200">
        <v>0</v>
      </c>
      <c r="J209" s="200" t="s">
        <v>19</v>
      </c>
      <c r="K209" s="200">
        <v>0.35306335</v>
      </c>
      <c r="L209" s="200" t="s">
        <v>19</v>
      </c>
      <c r="M209" s="200" t="s">
        <v>19</v>
      </c>
      <c r="N209" s="200" t="s">
        <v>19</v>
      </c>
      <c r="O209" s="200" t="s">
        <v>19</v>
      </c>
      <c r="P209" s="200" t="s">
        <v>19</v>
      </c>
      <c r="Q209" s="200" t="s">
        <v>19</v>
      </c>
      <c r="R209" s="200" t="s">
        <v>19</v>
      </c>
      <c r="S209" s="200" t="s">
        <v>19</v>
      </c>
      <c r="T209" s="200" t="s">
        <v>19</v>
      </c>
      <c r="U209" s="200" t="s">
        <v>19</v>
      </c>
      <c r="V209" s="200">
        <v>81.766999999999996</v>
      </c>
      <c r="W209" s="200">
        <v>206.167</v>
      </c>
      <c r="X209" s="200">
        <v>0</v>
      </c>
      <c r="Y209" s="200">
        <v>0</v>
      </c>
      <c r="Z209" s="200">
        <v>0</v>
      </c>
      <c r="AA209" s="200">
        <v>0</v>
      </c>
      <c r="AB209" s="200" t="s">
        <v>19</v>
      </c>
      <c r="AC209" s="200">
        <v>8.4073130654456101</v>
      </c>
      <c r="AD209" s="200">
        <v>0</v>
      </c>
      <c r="AE209" s="200">
        <v>0</v>
      </c>
      <c r="AF209" s="200">
        <v>0.6100551716379643</v>
      </c>
      <c r="AG209" s="200">
        <v>0</v>
      </c>
      <c r="AH209" s="200">
        <v>6.0410000000000004</v>
      </c>
      <c r="AI209" s="200">
        <v>0</v>
      </c>
      <c r="AJ209" s="200">
        <v>0</v>
      </c>
      <c r="AK209" s="200">
        <v>0</v>
      </c>
      <c r="AL209" s="200">
        <v>0</v>
      </c>
      <c r="AM209" s="200">
        <v>2.86447414</v>
      </c>
      <c r="AN209" s="200" t="s">
        <v>19</v>
      </c>
      <c r="AO209" s="200">
        <v>0</v>
      </c>
      <c r="AP209" s="200">
        <v>0</v>
      </c>
      <c r="AQ209" s="200" t="s">
        <v>19</v>
      </c>
      <c r="AR209" s="200" t="s">
        <v>19</v>
      </c>
      <c r="AS209" s="200" t="s">
        <v>19</v>
      </c>
      <c r="AT209" s="200" t="s">
        <v>19</v>
      </c>
      <c r="AU209" s="200" t="s">
        <v>19</v>
      </c>
      <c r="AV209" s="200" t="s">
        <v>19</v>
      </c>
      <c r="AW209" s="200">
        <v>1</v>
      </c>
      <c r="AX209" s="200">
        <v>19.368751826876281</v>
      </c>
      <c r="AY209" s="200">
        <v>142.66433069688404</v>
      </c>
      <c r="AZ209" s="200">
        <v>1.6152287406315526</v>
      </c>
      <c r="BA209" s="200">
        <v>8.2320452331801874</v>
      </c>
      <c r="BB209" s="200">
        <v>8.2320452331801874</v>
      </c>
      <c r="BC209" s="200">
        <v>12.551747891084933</v>
      </c>
      <c r="BD209" s="200">
        <v>53.299704824906499</v>
      </c>
    </row>
    <row r="210" spans="1:56" x14ac:dyDescent="0.4">
      <c r="A210" s="199" t="s">
        <v>479</v>
      </c>
      <c r="B210" s="199" t="s">
        <v>469</v>
      </c>
      <c r="C210" s="199" t="s">
        <v>263</v>
      </c>
      <c r="D210" s="200">
        <v>3.5736976710492474</v>
      </c>
      <c r="E210" s="200">
        <v>0.56175705895075334</v>
      </c>
      <c r="F210" s="200">
        <v>1.65593758</v>
      </c>
      <c r="G210" s="200">
        <v>0.39567523999999993</v>
      </c>
      <c r="H210" s="200">
        <v>5.4948301662201202E-2</v>
      </c>
      <c r="I210" s="200">
        <v>0</v>
      </c>
      <c r="J210" s="200" t="s">
        <v>19</v>
      </c>
      <c r="K210" s="200">
        <v>0.25593758</v>
      </c>
      <c r="L210" s="200" t="s">
        <v>19</v>
      </c>
      <c r="M210" s="200" t="s">
        <v>19</v>
      </c>
      <c r="N210" s="200" t="s">
        <v>19</v>
      </c>
      <c r="O210" s="200" t="s">
        <v>19</v>
      </c>
      <c r="P210" s="200" t="s">
        <v>19</v>
      </c>
      <c r="Q210" s="200" t="s">
        <v>19</v>
      </c>
      <c r="R210" s="200" t="s">
        <v>19</v>
      </c>
      <c r="S210" s="200" t="s">
        <v>19</v>
      </c>
      <c r="T210" s="200" t="s">
        <v>19</v>
      </c>
      <c r="U210" s="200" t="s">
        <v>19</v>
      </c>
      <c r="V210" s="200">
        <v>71.432000000000002</v>
      </c>
      <c r="W210" s="200">
        <v>217.62200000000001</v>
      </c>
      <c r="X210" s="200">
        <v>0</v>
      </c>
      <c r="Y210" s="200">
        <v>0</v>
      </c>
      <c r="Z210" s="200">
        <v>0</v>
      </c>
      <c r="AA210" s="200">
        <v>0</v>
      </c>
      <c r="AB210" s="200" t="s">
        <v>19</v>
      </c>
      <c r="AC210" s="200">
        <v>9.4295783928458494</v>
      </c>
      <c r="AD210" s="200">
        <v>0</v>
      </c>
      <c r="AE210" s="200">
        <v>0</v>
      </c>
      <c r="AF210" s="200">
        <v>0.74492590594097818</v>
      </c>
      <c r="AG210" s="200">
        <v>0</v>
      </c>
      <c r="AH210" s="200">
        <v>6.9029999999999996</v>
      </c>
      <c r="AI210" s="200">
        <v>0</v>
      </c>
      <c r="AJ210" s="200">
        <v>0</v>
      </c>
      <c r="AK210" s="200">
        <v>0</v>
      </c>
      <c r="AL210" s="200">
        <v>0</v>
      </c>
      <c r="AM210" s="200">
        <v>2.4426366352426698</v>
      </c>
      <c r="AN210" s="200" t="s">
        <v>19</v>
      </c>
      <c r="AO210" s="200">
        <v>0</v>
      </c>
      <c r="AP210" s="200">
        <v>0</v>
      </c>
      <c r="AQ210" s="200" t="s">
        <v>19</v>
      </c>
      <c r="AR210" s="200" t="s">
        <v>19</v>
      </c>
      <c r="AS210" s="200" t="s">
        <v>19</v>
      </c>
      <c r="AT210" s="200" t="s">
        <v>19</v>
      </c>
      <c r="AU210" s="200" t="s">
        <v>19</v>
      </c>
      <c r="AV210" s="200" t="s">
        <v>19</v>
      </c>
      <c r="AW210" s="200">
        <v>0.94744609856262829</v>
      </c>
      <c r="AX210" s="200">
        <v>19.380899039615905</v>
      </c>
      <c r="AY210" s="200">
        <v>142.61502460810553</v>
      </c>
      <c r="AZ210" s="200">
        <v>1.645893182060902</v>
      </c>
      <c r="BA210" s="200">
        <v>8.2320452331801874</v>
      </c>
      <c r="BB210" s="200">
        <v>8.2320452331801874</v>
      </c>
      <c r="BC210" s="200">
        <v>12.551747891084933</v>
      </c>
      <c r="BD210" s="200">
        <v>58.169885843680966</v>
      </c>
    </row>
    <row r="211" spans="1:56" x14ac:dyDescent="0.4">
      <c r="A211" s="199" t="s">
        <v>480</v>
      </c>
      <c r="B211" s="199" t="s">
        <v>481</v>
      </c>
      <c r="C211" s="199" t="s">
        <v>243</v>
      </c>
      <c r="D211" s="200">
        <v>5.4029999999999996</v>
      </c>
      <c r="E211" s="200">
        <v>1.7889999999999999</v>
      </c>
      <c r="F211" s="200">
        <v>3.45</v>
      </c>
      <c r="G211" s="200">
        <v>1.077</v>
      </c>
      <c r="H211" s="200">
        <v>0.245</v>
      </c>
      <c r="I211" s="200">
        <v>0</v>
      </c>
      <c r="J211" s="200">
        <v>17.876999999999999</v>
      </c>
      <c r="K211" s="200">
        <v>-1.3089999999999999</v>
      </c>
      <c r="L211" s="200">
        <v>1.5780000000000001</v>
      </c>
      <c r="M211" s="200">
        <v>0</v>
      </c>
      <c r="N211" s="200">
        <v>1.5780000000000001</v>
      </c>
      <c r="O211" s="200" t="s">
        <v>19</v>
      </c>
      <c r="P211" s="200" t="s">
        <v>19</v>
      </c>
      <c r="Q211" s="200" t="s">
        <v>19</v>
      </c>
      <c r="R211" s="200" t="s">
        <v>19</v>
      </c>
      <c r="S211" s="200" t="s">
        <v>19</v>
      </c>
      <c r="T211" s="200" t="s">
        <v>19</v>
      </c>
      <c r="U211" s="200">
        <v>16.298999999999999</v>
      </c>
      <c r="V211" s="200" t="s">
        <v>19</v>
      </c>
      <c r="W211" s="200" t="s">
        <v>19</v>
      </c>
      <c r="X211" s="200" t="s">
        <v>19</v>
      </c>
      <c r="Y211" s="200" t="s">
        <v>19</v>
      </c>
      <c r="Z211" s="200" t="s">
        <v>19</v>
      </c>
      <c r="AA211" s="200" t="s">
        <v>19</v>
      </c>
      <c r="AB211" s="200">
        <v>-2.38</v>
      </c>
      <c r="AC211" s="200" t="s">
        <v>19</v>
      </c>
      <c r="AD211" s="200" t="s">
        <v>19</v>
      </c>
      <c r="AE211" s="200" t="s">
        <v>19</v>
      </c>
      <c r="AF211" s="200" t="s">
        <v>19</v>
      </c>
      <c r="AG211" s="200" t="s">
        <v>19</v>
      </c>
      <c r="AH211" s="200" t="s">
        <v>19</v>
      </c>
      <c r="AI211" s="200" t="s">
        <v>19</v>
      </c>
      <c r="AJ211" s="200" t="s">
        <v>19</v>
      </c>
      <c r="AK211" s="200" t="s">
        <v>19</v>
      </c>
      <c r="AL211" s="200" t="s">
        <v>19</v>
      </c>
      <c r="AM211" s="200">
        <v>6.7149999999999999</v>
      </c>
      <c r="AN211" s="200">
        <v>16.298999999999999</v>
      </c>
      <c r="AO211" s="200" t="s">
        <v>19</v>
      </c>
      <c r="AP211" s="200" t="s">
        <v>19</v>
      </c>
      <c r="AQ211" s="200" t="s">
        <v>19</v>
      </c>
      <c r="AR211" s="200">
        <v>0</v>
      </c>
      <c r="AS211" s="200">
        <v>0</v>
      </c>
      <c r="AT211" s="200">
        <v>0</v>
      </c>
      <c r="AU211" s="200" t="s">
        <v>19</v>
      </c>
      <c r="AV211" s="200" t="s">
        <v>19</v>
      </c>
      <c r="AW211" s="200">
        <v>1.24788708586883</v>
      </c>
      <c r="AX211" s="200">
        <v>21.298540354577998</v>
      </c>
      <c r="AY211" s="200">
        <v>146.85241196328377</v>
      </c>
      <c r="AZ211" s="200">
        <v>1.7689374669690772</v>
      </c>
      <c r="BA211" s="200">
        <v>9.5166697449885351</v>
      </c>
      <c r="BB211" s="200">
        <v>9.5166697449885351</v>
      </c>
      <c r="BC211" s="200">
        <v>12.38310879969891</v>
      </c>
      <c r="BD211" s="200">
        <v>166.13291803278693</v>
      </c>
    </row>
    <row r="212" spans="1:56" x14ac:dyDescent="0.4">
      <c r="A212" s="199" t="s">
        <v>482</v>
      </c>
      <c r="B212" s="199" t="s">
        <v>481</v>
      </c>
      <c r="C212" s="199" t="s">
        <v>245</v>
      </c>
      <c r="D212" s="200">
        <v>5.1710000000000003</v>
      </c>
      <c r="E212" s="200">
        <v>1.5249999999999999</v>
      </c>
      <c r="F212" s="200">
        <v>2.0659999999999998</v>
      </c>
      <c r="G212" s="200">
        <v>1.734</v>
      </c>
      <c r="H212" s="200">
        <v>0.188</v>
      </c>
      <c r="I212" s="200">
        <v>0</v>
      </c>
      <c r="J212" s="200">
        <v>16.127000000000002</v>
      </c>
      <c r="K212" s="200">
        <v>-1.3089999999999999</v>
      </c>
      <c r="L212" s="200">
        <v>1.6459999999999999</v>
      </c>
      <c r="M212" s="200">
        <v>0</v>
      </c>
      <c r="N212" s="200">
        <v>1.6459999999999999</v>
      </c>
      <c r="O212" s="200" t="s">
        <v>19</v>
      </c>
      <c r="P212" s="200" t="s">
        <v>19</v>
      </c>
      <c r="Q212" s="200" t="s">
        <v>19</v>
      </c>
      <c r="R212" s="200" t="s">
        <v>19</v>
      </c>
      <c r="S212" s="200" t="s">
        <v>19</v>
      </c>
      <c r="T212" s="200" t="s">
        <v>19</v>
      </c>
      <c r="U212" s="200">
        <v>14.481000000000002</v>
      </c>
      <c r="V212" s="200" t="s">
        <v>19</v>
      </c>
      <c r="W212" s="200" t="s">
        <v>19</v>
      </c>
      <c r="X212" s="200" t="s">
        <v>19</v>
      </c>
      <c r="Y212" s="200" t="s">
        <v>19</v>
      </c>
      <c r="Z212" s="200" t="s">
        <v>19</v>
      </c>
      <c r="AA212" s="200" t="s">
        <v>19</v>
      </c>
      <c r="AB212" s="200">
        <v>-2.4089999999999998</v>
      </c>
      <c r="AC212" s="200" t="s">
        <v>19</v>
      </c>
      <c r="AD212" s="200" t="s">
        <v>19</v>
      </c>
      <c r="AE212" s="200" t="s">
        <v>19</v>
      </c>
      <c r="AF212" s="200" t="s">
        <v>19</v>
      </c>
      <c r="AG212" s="200" t="s">
        <v>19</v>
      </c>
      <c r="AH212" s="200" t="s">
        <v>19</v>
      </c>
      <c r="AI212" s="200" t="s">
        <v>19</v>
      </c>
      <c r="AJ212" s="200" t="s">
        <v>19</v>
      </c>
      <c r="AK212" s="200" t="s">
        <v>19</v>
      </c>
      <c r="AL212" s="200" t="s">
        <v>19</v>
      </c>
      <c r="AM212" s="200">
        <v>6.2060000000000004</v>
      </c>
      <c r="AN212" s="200">
        <v>14.481000000000002</v>
      </c>
      <c r="AO212" s="200" t="s">
        <v>19</v>
      </c>
      <c r="AP212" s="200" t="s">
        <v>19</v>
      </c>
      <c r="AQ212" s="200" t="s">
        <v>19</v>
      </c>
      <c r="AR212" s="200">
        <v>0</v>
      </c>
      <c r="AS212" s="200">
        <v>0</v>
      </c>
      <c r="AT212" s="200">
        <v>0</v>
      </c>
      <c r="AU212" s="200" t="s">
        <v>19</v>
      </c>
      <c r="AV212" s="200" t="s">
        <v>19</v>
      </c>
      <c r="AW212" s="200">
        <v>1.2338096431854266</v>
      </c>
      <c r="AX212" s="200">
        <v>21.056973111274424</v>
      </c>
      <c r="AY212" s="200">
        <v>143.9676914486061</v>
      </c>
      <c r="AZ212" s="200">
        <v>1.7019630995044257</v>
      </c>
      <c r="BA212" s="200">
        <v>9.5181837657398436</v>
      </c>
      <c r="BB212" s="200">
        <v>9.5181837657398436</v>
      </c>
      <c r="BC212" s="200">
        <v>12.38310879969891</v>
      </c>
      <c r="BD212" s="200">
        <v>168.27935513373598</v>
      </c>
    </row>
    <row r="213" spans="1:56" x14ac:dyDescent="0.4">
      <c r="A213" s="199" t="s">
        <v>483</v>
      </c>
      <c r="B213" s="199" t="s">
        <v>481</v>
      </c>
      <c r="C213" s="199" t="s">
        <v>247</v>
      </c>
      <c r="D213" s="200">
        <v>5.5049999999999999</v>
      </c>
      <c r="E213" s="200">
        <v>1.649</v>
      </c>
      <c r="F213" s="200">
        <v>2.9050000000000002</v>
      </c>
      <c r="G213" s="200">
        <v>1.01</v>
      </c>
      <c r="H213" s="200" t="s">
        <v>19</v>
      </c>
      <c r="I213" s="200">
        <v>0</v>
      </c>
      <c r="J213" s="200">
        <v>17.419999999999998</v>
      </c>
      <c r="K213" s="200">
        <v>1.8879999999999999</v>
      </c>
      <c r="L213" s="200">
        <v>0.14199999999999999</v>
      </c>
      <c r="M213" s="200" t="s">
        <v>19</v>
      </c>
      <c r="N213" s="200" t="s">
        <v>19</v>
      </c>
      <c r="O213" s="200" t="s">
        <v>19</v>
      </c>
      <c r="P213" s="200" t="s">
        <v>19</v>
      </c>
      <c r="Q213" s="200" t="s">
        <v>19</v>
      </c>
      <c r="R213" s="200" t="s">
        <v>19</v>
      </c>
      <c r="S213" s="200">
        <v>6.8040000000000003</v>
      </c>
      <c r="T213" s="200">
        <v>10.499000000000001</v>
      </c>
      <c r="U213" s="200">
        <v>17.277999999999999</v>
      </c>
      <c r="V213" s="200">
        <v>229.35300000000001</v>
      </c>
      <c r="W213" s="200">
        <v>608.06899999999996</v>
      </c>
      <c r="X213" s="200">
        <v>0</v>
      </c>
      <c r="Y213" s="200">
        <v>0</v>
      </c>
      <c r="Z213" s="200">
        <v>0</v>
      </c>
      <c r="AA213" s="200">
        <v>0</v>
      </c>
      <c r="AB213" s="200" t="s">
        <v>19</v>
      </c>
      <c r="AC213" s="200" t="s">
        <v>19</v>
      </c>
      <c r="AD213" s="200" t="s">
        <v>19</v>
      </c>
      <c r="AE213" s="200" t="s">
        <v>19</v>
      </c>
      <c r="AF213" s="200" t="s">
        <v>19</v>
      </c>
      <c r="AG213" s="200" t="s">
        <v>19</v>
      </c>
      <c r="AH213" s="200" t="s">
        <v>19</v>
      </c>
      <c r="AI213" s="200" t="s">
        <v>19</v>
      </c>
      <c r="AJ213" s="200" t="s">
        <v>19</v>
      </c>
      <c r="AK213" s="200" t="s">
        <v>19</v>
      </c>
      <c r="AL213" s="200" t="s">
        <v>19</v>
      </c>
      <c r="AM213" s="200">
        <v>6.2089999999999996</v>
      </c>
      <c r="AN213" s="200">
        <v>17.277999999999999</v>
      </c>
      <c r="AO213" s="200" t="s">
        <v>19</v>
      </c>
      <c r="AP213" s="200" t="s">
        <v>19</v>
      </c>
      <c r="AQ213" s="200" t="s">
        <v>19</v>
      </c>
      <c r="AR213" s="200" t="s">
        <v>19</v>
      </c>
      <c r="AS213" s="200">
        <v>-0.14199999999999999</v>
      </c>
      <c r="AT213" s="200">
        <v>0</v>
      </c>
      <c r="AU213" s="200" t="s">
        <v>19</v>
      </c>
      <c r="AV213" s="200" t="s">
        <v>19</v>
      </c>
      <c r="AW213" s="200">
        <v>1.2283693843594008</v>
      </c>
      <c r="AX213" s="200">
        <v>20.707232033665282</v>
      </c>
      <c r="AY213" s="200">
        <v>144.387759255991</v>
      </c>
      <c r="AZ213" s="200">
        <v>1.6424716557250443</v>
      </c>
      <c r="BA213" s="200">
        <v>9.5233636669910382</v>
      </c>
      <c r="BB213" s="200">
        <v>9.5233636669910382</v>
      </c>
      <c r="BC213" s="200">
        <v>12.38310879969891</v>
      </c>
      <c r="BD213" s="200">
        <v>158.47900000000001</v>
      </c>
    </row>
    <row r="214" spans="1:56" x14ac:dyDescent="0.4">
      <c r="A214" s="199" t="s">
        <v>484</v>
      </c>
      <c r="B214" s="199" t="s">
        <v>481</v>
      </c>
      <c r="C214" s="199" t="s">
        <v>249</v>
      </c>
      <c r="D214" s="200">
        <v>5.7489999999999997</v>
      </c>
      <c r="E214" s="200">
        <v>0.70300000000000007</v>
      </c>
      <c r="F214" s="200">
        <v>0.98299999999999998</v>
      </c>
      <c r="G214" s="200">
        <v>1.0840000000000001</v>
      </c>
      <c r="H214" s="200" t="s">
        <v>19</v>
      </c>
      <c r="I214" s="200">
        <v>0</v>
      </c>
      <c r="J214" s="200">
        <v>15.726000000000003</v>
      </c>
      <c r="K214" s="200">
        <v>2.4889999999999999</v>
      </c>
      <c r="L214" s="200" t="s">
        <v>19</v>
      </c>
      <c r="M214" s="200" t="s">
        <v>19</v>
      </c>
      <c r="N214" s="200" t="s">
        <v>19</v>
      </c>
      <c r="O214" s="200" t="s">
        <v>19</v>
      </c>
      <c r="P214" s="200" t="s">
        <v>19</v>
      </c>
      <c r="Q214" s="200" t="s">
        <v>19</v>
      </c>
      <c r="R214" s="200" t="s">
        <v>19</v>
      </c>
      <c r="S214" s="200">
        <v>64.933076923076896</v>
      </c>
      <c r="T214" s="200">
        <v>13.7486923076923</v>
      </c>
      <c r="U214" s="200">
        <v>15.620000000000001</v>
      </c>
      <c r="V214" s="200">
        <v>185.26499999999999</v>
      </c>
      <c r="W214" s="200">
        <v>660.62300000000005</v>
      </c>
      <c r="X214" s="200">
        <v>0</v>
      </c>
      <c r="Y214" s="200">
        <v>0</v>
      </c>
      <c r="Z214" s="200">
        <v>0</v>
      </c>
      <c r="AA214" s="200">
        <v>0</v>
      </c>
      <c r="AB214" s="200" t="s">
        <v>19</v>
      </c>
      <c r="AC214" s="200" t="s">
        <v>19</v>
      </c>
      <c r="AD214" s="200" t="s">
        <v>19</v>
      </c>
      <c r="AE214" s="200" t="s">
        <v>19</v>
      </c>
      <c r="AF214" s="200" t="s">
        <v>19</v>
      </c>
      <c r="AG214" s="200" t="s">
        <v>19</v>
      </c>
      <c r="AH214" s="200" t="s">
        <v>19</v>
      </c>
      <c r="AI214" s="200" t="s">
        <v>19</v>
      </c>
      <c r="AJ214" s="200" t="s">
        <v>19</v>
      </c>
      <c r="AK214" s="200" t="s">
        <v>19</v>
      </c>
      <c r="AL214" s="200" t="s">
        <v>19</v>
      </c>
      <c r="AM214" s="200">
        <v>7.1010000000000009</v>
      </c>
      <c r="AN214" s="200">
        <v>15.620000000000001</v>
      </c>
      <c r="AO214" s="200" t="s">
        <v>19</v>
      </c>
      <c r="AP214" s="200" t="s">
        <v>19</v>
      </c>
      <c r="AQ214" s="200">
        <v>0.106</v>
      </c>
      <c r="AR214" s="200">
        <v>0</v>
      </c>
      <c r="AS214" s="200">
        <v>0</v>
      </c>
      <c r="AT214" s="200">
        <v>0</v>
      </c>
      <c r="AU214" s="200" t="s">
        <v>19</v>
      </c>
      <c r="AV214" s="200" t="s">
        <v>19</v>
      </c>
      <c r="AW214" s="200">
        <v>1.2117357406647515</v>
      </c>
      <c r="AX214" s="200">
        <v>19.96257266951363</v>
      </c>
      <c r="AY214" s="200">
        <v>145.16019338968991</v>
      </c>
      <c r="AZ214" s="200">
        <v>1.4545221447729597</v>
      </c>
      <c r="BA214" s="200">
        <v>9.5258229755804216</v>
      </c>
      <c r="BB214" s="200">
        <v>9.261189044802526</v>
      </c>
      <c r="BC214" s="200">
        <v>12.38310879969891</v>
      </c>
      <c r="BD214" s="200">
        <v>168.14000000000001</v>
      </c>
    </row>
    <row r="215" spans="1:56" x14ac:dyDescent="0.4">
      <c r="A215" s="199" t="s">
        <v>485</v>
      </c>
      <c r="B215" s="199" t="s">
        <v>481</v>
      </c>
      <c r="C215" s="199" t="s">
        <v>251</v>
      </c>
      <c r="D215" s="200">
        <v>6.2050000000000001</v>
      </c>
      <c r="E215" s="200">
        <v>0.47199999999999998</v>
      </c>
      <c r="F215" s="200">
        <v>1.2</v>
      </c>
      <c r="G215" s="200">
        <v>0.877</v>
      </c>
      <c r="H215" s="200" t="s">
        <v>19</v>
      </c>
      <c r="I215" s="200">
        <v>0</v>
      </c>
      <c r="J215" s="200">
        <v>15.176</v>
      </c>
      <c r="K215" s="200">
        <v>2.3759999999999999</v>
      </c>
      <c r="L215" s="200" t="s">
        <v>19</v>
      </c>
      <c r="M215" s="200" t="s">
        <v>19</v>
      </c>
      <c r="N215" s="200" t="s">
        <v>19</v>
      </c>
      <c r="O215" s="200">
        <v>0</v>
      </c>
      <c r="P215" s="200">
        <v>0</v>
      </c>
      <c r="Q215" s="200">
        <v>5.7000000000000002E-2</v>
      </c>
      <c r="R215" s="200">
        <v>1.2999999999999999E-2</v>
      </c>
      <c r="S215" s="200">
        <v>5.194</v>
      </c>
      <c r="T215" s="200">
        <v>15.597</v>
      </c>
      <c r="U215" s="200">
        <v>15.106</v>
      </c>
      <c r="V215" s="200">
        <v>142.376</v>
      </c>
      <c r="W215" s="200">
        <v>711.99300000000005</v>
      </c>
      <c r="X215" s="200">
        <v>0</v>
      </c>
      <c r="Y215" s="200">
        <v>0</v>
      </c>
      <c r="Z215" s="200">
        <v>0</v>
      </c>
      <c r="AA215" s="200">
        <v>0</v>
      </c>
      <c r="AB215" s="200" t="s">
        <v>19</v>
      </c>
      <c r="AC215" s="200" t="s">
        <v>19</v>
      </c>
      <c r="AD215" s="200" t="s">
        <v>19</v>
      </c>
      <c r="AE215" s="200" t="s">
        <v>19</v>
      </c>
      <c r="AF215" s="200" t="s">
        <v>19</v>
      </c>
      <c r="AG215" s="200" t="s">
        <v>19</v>
      </c>
      <c r="AH215" s="200" t="s">
        <v>19</v>
      </c>
      <c r="AI215" s="200" t="s">
        <v>19</v>
      </c>
      <c r="AJ215" s="200" t="s">
        <v>19</v>
      </c>
      <c r="AK215" s="200" t="s">
        <v>19</v>
      </c>
      <c r="AL215" s="200" t="s">
        <v>19</v>
      </c>
      <c r="AM215" s="200">
        <v>6.3520000000000003</v>
      </c>
      <c r="AN215" s="200">
        <v>15.106</v>
      </c>
      <c r="AO215" s="200" t="s">
        <v>19</v>
      </c>
      <c r="AP215" s="200" t="s">
        <v>19</v>
      </c>
      <c r="AQ215" s="200">
        <v>7.0000000000000007E-2</v>
      </c>
      <c r="AR215" s="200">
        <v>0</v>
      </c>
      <c r="AS215" s="200">
        <v>0</v>
      </c>
      <c r="AT215" s="200">
        <v>0</v>
      </c>
      <c r="AU215" s="200">
        <v>1.008</v>
      </c>
      <c r="AV215" s="200" t="s">
        <v>19</v>
      </c>
      <c r="AW215" s="200">
        <v>1.1806332960179113</v>
      </c>
      <c r="AX215" s="200">
        <v>19.789975647253609</v>
      </c>
      <c r="AY215" s="200">
        <v>145.41873745075026</v>
      </c>
      <c r="AZ215" s="200">
        <v>1.4415027715323614</v>
      </c>
      <c r="BA215" s="200">
        <v>9.5245210625497059</v>
      </c>
      <c r="BB215" s="200">
        <v>8.9950716884239093</v>
      </c>
      <c r="BC215" s="200">
        <v>12.556891767958128</v>
      </c>
      <c r="BD215" s="200">
        <v>171.68799999999999</v>
      </c>
    </row>
    <row r="216" spans="1:56" x14ac:dyDescent="0.4">
      <c r="A216" s="199" t="s">
        <v>486</v>
      </c>
      <c r="B216" s="199" t="s">
        <v>481</v>
      </c>
      <c r="C216" s="199" t="s">
        <v>253</v>
      </c>
      <c r="D216" s="200">
        <v>6.3390000000000004</v>
      </c>
      <c r="E216" s="200">
        <v>0.53100000000000003</v>
      </c>
      <c r="F216" s="200">
        <v>1.6759999999999999</v>
      </c>
      <c r="G216" s="200">
        <v>0.85599999999999998</v>
      </c>
      <c r="H216" s="200" t="s">
        <v>19</v>
      </c>
      <c r="I216" s="200">
        <v>0</v>
      </c>
      <c r="J216" s="200">
        <v>15.96</v>
      </c>
      <c r="K216" s="200">
        <v>4.8129999999999997</v>
      </c>
      <c r="L216" s="200" t="s">
        <v>19</v>
      </c>
      <c r="M216" s="200" t="s">
        <v>19</v>
      </c>
      <c r="N216" s="200" t="s">
        <v>19</v>
      </c>
      <c r="O216" s="200">
        <v>0</v>
      </c>
      <c r="P216" s="200">
        <v>0</v>
      </c>
      <c r="Q216" s="200">
        <v>3.7999999999999999E-2</v>
      </c>
      <c r="R216" s="200">
        <v>1.4E-2</v>
      </c>
      <c r="S216" s="200">
        <v>4.4139999999999997</v>
      </c>
      <c r="T216" s="200">
        <v>17.52</v>
      </c>
      <c r="U216" s="200">
        <v>15.907999999999999</v>
      </c>
      <c r="V216" s="200">
        <v>106.678</v>
      </c>
      <c r="W216" s="200">
        <v>754.84400000000005</v>
      </c>
      <c r="X216" s="200" t="s">
        <v>19</v>
      </c>
      <c r="Y216" s="200" t="s">
        <v>19</v>
      </c>
      <c r="Z216" s="200" t="s">
        <v>19</v>
      </c>
      <c r="AA216" s="200" t="s">
        <v>19</v>
      </c>
      <c r="AB216" s="200" t="s">
        <v>19</v>
      </c>
      <c r="AC216" s="200" t="s">
        <v>19</v>
      </c>
      <c r="AD216" s="200" t="s">
        <v>19</v>
      </c>
      <c r="AE216" s="200" t="s">
        <v>19</v>
      </c>
      <c r="AF216" s="200" t="s">
        <v>19</v>
      </c>
      <c r="AG216" s="200" t="s">
        <v>19</v>
      </c>
      <c r="AH216" s="200" t="s">
        <v>19</v>
      </c>
      <c r="AI216" s="200" t="s">
        <v>19</v>
      </c>
      <c r="AJ216" s="200" t="s">
        <v>19</v>
      </c>
      <c r="AK216" s="200" t="s">
        <v>19</v>
      </c>
      <c r="AL216" s="200" t="s">
        <v>19</v>
      </c>
      <c r="AM216" s="200">
        <v>6.5060000000000002</v>
      </c>
      <c r="AN216" s="200">
        <v>15.907999999999999</v>
      </c>
      <c r="AO216" s="200" t="s">
        <v>19</v>
      </c>
      <c r="AP216" s="200" t="s">
        <v>19</v>
      </c>
      <c r="AQ216" s="200">
        <v>5.1999999999999998E-2</v>
      </c>
      <c r="AR216" s="200">
        <v>0</v>
      </c>
      <c r="AS216" s="200">
        <v>0</v>
      </c>
      <c r="AT216" s="200">
        <v>0</v>
      </c>
      <c r="AU216" s="200">
        <v>0.60599999999999998</v>
      </c>
      <c r="AV216" s="200" t="s">
        <v>19</v>
      </c>
      <c r="AW216" s="200">
        <v>1.1560444722831191</v>
      </c>
      <c r="AX216" s="200">
        <v>19.022402845197785</v>
      </c>
      <c r="AY216" s="200">
        <v>144.92199503825401</v>
      </c>
      <c r="AZ216" s="200">
        <v>1.4141262437715347</v>
      </c>
      <c r="BA216" s="200">
        <v>9.5245210625497059</v>
      </c>
      <c r="BB216" s="200">
        <v>8.7303470013610109</v>
      </c>
      <c r="BC216" s="200">
        <v>12.832124814999379</v>
      </c>
      <c r="BD216" s="200">
        <v>180.04400000000001</v>
      </c>
    </row>
    <row r="217" spans="1:56" x14ac:dyDescent="0.4">
      <c r="A217" s="199" t="s">
        <v>487</v>
      </c>
      <c r="B217" s="199" t="s">
        <v>481</v>
      </c>
      <c r="C217" s="199" t="s">
        <v>255</v>
      </c>
      <c r="D217" s="200">
        <v>6.3079999999999998</v>
      </c>
      <c r="E217" s="200">
        <v>0.35499999999999998</v>
      </c>
      <c r="F217" s="200">
        <v>4.4210000000000003</v>
      </c>
      <c r="G217" s="200">
        <v>0.83099999999999996</v>
      </c>
      <c r="H217" s="200" t="s">
        <v>19</v>
      </c>
      <c r="I217" s="200">
        <v>0</v>
      </c>
      <c r="J217" s="200">
        <v>18.59</v>
      </c>
      <c r="K217" s="200">
        <v>2.5649999999999999</v>
      </c>
      <c r="L217" s="200" t="s">
        <v>19</v>
      </c>
      <c r="M217" s="200" t="s">
        <v>19</v>
      </c>
      <c r="N217" s="200" t="s">
        <v>19</v>
      </c>
      <c r="O217" s="200">
        <v>0</v>
      </c>
      <c r="P217" s="200">
        <v>0</v>
      </c>
      <c r="Q217" s="200">
        <v>1.7999999999999999E-2</v>
      </c>
      <c r="R217" s="200">
        <v>8.9999999999999993E-3</v>
      </c>
      <c r="S217" s="200">
        <v>4.2300000000000004</v>
      </c>
      <c r="T217" s="200">
        <v>19.427</v>
      </c>
      <c r="U217" s="200">
        <v>18.562999999999999</v>
      </c>
      <c r="V217" s="200">
        <v>89.326999999999998</v>
      </c>
      <c r="W217" s="200">
        <v>779.61800000000005</v>
      </c>
      <c r="X217" s="200" t="s">
        <v>19</v>
      </c>
      <c r="Y217" s="200" t="s">
        <v>19</v>
      </c>
      <c r="Z217" s="200" t="s">
        <v>19</v>
      </c>
      <c r="AA217" s="200" t="s">
        <v>19</v>
      </c>
      <c r="AB217" s="200" t="s">
        <v>19</v>
      </c>
      <c r="AC217" s="200" t="s">
        <v>19</v>
      </c>
      <c r="AD217" s="200" t="s">
        <v>19</v>
      </c>
      <c r="AE217" s="200" t="s">
        <v>19</v>
      </c>
      <c r="AF217" s="200" t="s">
        <v>19</v>
      </c>
      <c r="AG217" s="200" t="s">
        <v>19</v>
      </c>
      <c r="AH217" s="200" t="s">
        <v>19</v>
      </c>
      <c r="AI217" s="200" t="s">
        <v>19</v>
      </c>
      <c r="AJ217" s="200" t="s">
        <v>19</v>
      </c>
      <c r="AK217" s="200" t="s">
        <v>19</v>
      </c>
      <c r="AL217" s="200" t="s">
        <v>19</v>
      </c>
      <c r="AM217" s="200">
        <v>6.6479999999999997</v>
      </c>
      <c r="AN217" s="200">
        <v>18.562999999999999</v>
      </c>
      <c r="AO217" s="200" t="s">
        <v>19</v>
      </c>
      <c r="AP217" s="200" t="s">
        <v>19</v>
      </c>
      <c r="AQ217" s="200">
        <v>2.7E-2</v>
      </c>
      <c r="AR217" s="200">
        <v>0</v>
      </c>
      <c r="AS217" s="200">
        <v>0</v>
      </c>
      <c r="AT217" s="200">
        <v>0</v>
      </c>
      <c r="AU217" s="200">
        <v>0.91400000000000003</v>
      </c>
      <c r="AV217" s="200" t="s">
        <v>19</v>
      </c>
      <c r="AW217" s="200">
        <v>1.1367310801447381</v>
      </c>
      <c r="AX217" s="200">
        <v>18.316081038996867</v>
      </c>
      <c r="AY217" s="200">
        <v>144.22352345795741</v>
      </c>
      <c r="AZ217" s="200">
        <v>1.4241587082592073</v>
      </c>
      <c r="BA217" s="200">
        <v>8.4619348517187589</v>
      </c>
      <c r="BB217" s="200">
        <v>8.4619348517187589</v>
      </c>
      <c r="BC217" s="200">
        <v>11.52086039274173</v>
      </c>
      <c r="BD217" s="200">
        <v>183.56299999999999</v>
      </c>
    </row>
    <row r="218" spans="1:56" x14ac:dyDescent="0.4">
      <c r="A218" s="199" t="s">
        <v>488</v>
      </c>
      <c r="B218" s="199" t="s">
        <v>481</v>
      </c>
      <c r="C218" s="199" t="s">
        <v>257</v>
      </c>
      <c r="D218" s="200">
        <v>6.8179999999999996</v>
      </c>
      <c r="E218" s="200">
        <v>0.74299999999999999</v>
      </c>
      <c r="F218" s="200">
        <v>3.512</v>
      </c>
      <c r="G218" s="200">
        <v>0.88600000000000001</v>
      </c>
      <c r="H218" s="200">
        <v>0.26200000000000001</v>
      </c>
      <c r="I218" s="200">
        <v>0</v>
      </c>
      <c r="J218" s="200" t="s">
        <v>19</v>
      </c>
      <c r="K218" s="200">
        <v>0.73699999999999999</v>
      </c>
      <c r="L218" s="200" t="s">
        <v>19</v>
      </c>
      <c r="M218" s="200" t="s">
        <v>19</v>
      </c>
      <c r="N218" s="200" t="s">
        <v>19</v>
      </c>
      <c r="O218" s="200" t="s">
        <v>19</v>
      </c>
      <c r="P218" s="200" t="s">
        <v>19</v>
      </c>
      <c r="Q218" s="200" t="s">
        <v>19</v>
      </c>
      <c r="R218" s="200" t="s">
        <v>19</v>
      </c>
      <c r="S218" s="200" t="s">
        <v>19</v>
      </c>
      <c r="T218" s="200" t="s">
        <v>19</v>
      </c>
      <c r="U218" s="200" t="s">
        <v>19</v>
      </c>
      <c r="V218" s="200">
        <v>88.731499999999997</v>
      </c>
      <c r="W218" s="200">
        <v>792.428</v>
      </c>
      <c r="X218" s="200" t="s">
        <v>19</v>
      </c>
      <c r="Y218" s="200" t="s">
        <v>19</v>
      </c>
      <c r="Z218" s="200" t="s">
        <v>19</v>
      </c>
      <c r="AA218" s="200" t="s">
        <v>19</v>
      </c>
      <c r="AB218" s="200" t="s">
        <v>19</v>
      </c>
      <c r="AC218" s="200">
        <v>18.861999999999998</v>
      </c>
      <c r="AD218" s="200">
        <v>0</v>
      </c>
      <c r="AE218" s="200">
        <v>5.0999999999999997E-2</v>
      </c>
      <c r="AF218" s="200">
        <v>0</v>
      </c>
      <c r="AG218" s="200">
        <v>1.1100000000000001</v>
      </c>
      <c r="AH218" s="200">
        <v>22.818000000000001</v>
      </c>
      <c r="AI218" s="200" t="s">
        <v>19</v>
      </c>
      <c r="AJ218" s="200">
        <v>4.0000000000000001E-3</v>
      </c>
      <c r="AK218" s="200">
        <v>0.31</v>
      </c>
      <c r="AL218" s="200">
        <v>-0.30099999999999999</v>
      </c>
      <c r="AM218" s="200">
        <v>5.7809999999999997</v>
      </c>
      <c r="AN218" s="200" t="s">
        <v>19</v>
      </c>
      <c r="AO218" s="200">
        <v>5.0000000000000001E-3</v>
      </c>
      <c r="AP218" s="200">
        <v>8.0000000000000002E-3</v>
      </c>
      <c r="AQ218" s="200" t="s">
        <v>19</v>
      </c>
      <c r="AR218" s="200" t="s">
        <v>19</v>
      </c>
      <c r="AS218" s="200" t="s">
        <v>19</v>
      </c>
      <c r="AT218" s="200" t="s">
        <v>19</v>
      </c>
      <c r="AU218" s="200" t="s">
        <v>19</v>
      </c>
      <c r="AV218" s="200" t="s">
        <v>19</v>
      </c>
      <c r="AW218" s="200">
        <v>1.1277018254028868</v>
      </c>
      <c r="AX218" s="200">
        <v>18.205598023962441</v>
      </c>
      <c r="AY218" s="200">
        <v>143.12460496002083</v>
      </c>
      <c r="AZ218" s="200">
        <v>1.4583689901567132</v>
      </c>
      <c r="BA218" s="200">
        <v>8.4619348517187589</v>
      </c>
      <c r="BB218" s="200">
        <v>8.4619348517187589</v>
      </c>
      <c r="BC218" s="200">
        <v>11.52086039274173</v>
      </c>
      <c r="BD218" s="200">
        <v>203.88499999999999</v>
      </c>
    </row>
    <row r="219" spans="1:56" x14ac:dyDescent="0.4">
      <c r="A219" s="199" t="s">
        <v>489</v>
      </c>
      <c r="B219" s="199" t="s">
        <v>481</v>
      </c>
      <c r="C219" s="199" t="s">
        <v>259</v>
      </c>
      <c r="D219" s="200">
        <v>7.0119999999999996</v>
      </c>
      <c r="E219" s="200">
        <v>0.64500000000000002</v>
      </c>
      <c r="F219" s="200">
        <v>5.2080000000000002</v>
      </c>
      <c r="G219" s="200">
        <v>1.0269999999999999</v>
      </c>
      <c r="H219" s="200">
        <v>0.27100000000000002</v>
      </c>
      <c r="I219" s="200">
        <v>0</v>
      </c>
      <c r="J219" s="200" t="s">
        <v>19</v>
      </c>
      <c r="K219" s="200">
        <v>1.349</v>
      </c>
      <c r="L219" s="200" t="s">
        <v>19</v>
      </c>
      <c r="M219" s="200" t="s">
        <v>19</v>
      </c>
      <c r="N219" s="200" t="s">
        <v>19</v>
      </c>
      <c r="O219" s="200" t="s">
        <v>19</v>
      </c>
      <c r="P219" s="200" t="s">
        <v>19</v>
      </c>
      <c r="Q219" s="200" t="s">
        <v>19</v>
      </c>
      <c r="R219" s="200" t="s">
        <v>19</v>
      </c>
      <c r="S219" s="200" t="s">
        <v>19</v>
      </c>
      <c r="T219" s="200" t="s">
        <v>19</v>
      </c>
      <c r="U219" s="200" t="s">
        <v>19</v>
      </c>
      <c r="V219" s="200">
        <v>88.55</v>
      </c>
      <c r="W219" s="200">
        <v>803.68700000000001</v>
      </c>
      <c r="X219" s="200">
        <v>0</v>
      </c>
      <c r="Y219" s="200">
        <v>0</v>
      </c>
      <c r="Z219" s="200">
        <v>0</v>
      </c>
      <c r="AA219" s="200">
        <v>0</v>
      </c>
      <c r="AB219" s="200" t="s">
        <v>19</v>
      </c>
      <c r="AC219" s="200">
        <v>21.108000000000001</v>
      </c>
      <c r="AD219" s="200">
        <v>0</v>
      </c>
      <c r="AE219" s="200">
        <v>3.2000000000000001E-2</v>
      </c>
      <c r="AF219" s="200">
        <v>0</v>
      </c>
      <c r="AG219" s="200">
        <v>1.0509999999999999</v>
      </c>
      <c r="AH219" s="200">
        <v>19.492000000000001</v>
      </c>
      <c r="AI219" s="200">
        <v>0</v>
      </c>
      <c r="AJ219" s="200">
        <v>0</v>
      </c>
      <c r="AK219" s="200">
        <v>0.247</v>
      </c>
      <c r="AL219" s="200">
        <v>-0.23499999999999999</v>
      </c>
      <c r="AM219" s="200">
        <v>6.0970000000000004</v>
      </c>
      <c r="AN219" s="200" t="s">
        <v>19</v>
      </c>
      <c r="AO219" s="200">
        <v>5.0000000000000001E-3</v>
      </c>
      <c r="AP219" s="200">
        <v>7.0000000000000001E-3</v>
      </c>
      <c r="AQ219" s="200" t="s">
        <v>19</v>
      </c>
      <c r="AR219" s="200" t="s">
        <v>19</v>
      </c>
      <c r="AS219" s="200" t="s">
        <v>19</v>
      </c>
      <c r="AT219" s="200" t="s">
        <v>19</v>
      </c>
      <c r="AU219" s="200" t="s">
        <v>19</v>
      </c>
      <c r="AV219" s="200" t="s">
        <v>19</v>
      </c>
      <c r="AW219" s="200">
        <v>1.0877412700751434</v>
      </c>
      <c r="AX219" s="200">
        <v>16.670226292372984</v>
      </c>
      <c r="AY219" s="200">
        <v>143.23312039452287</v>
      </c>
      <c r="AZ219" s="200">
        <v>1.479592021790592</v>
      </c>
      <c r="BA219" s="200">
        <v>8.4619348517187589</v>
      </c>
      <c r="BB219" s="200">
        <v>8.4619348517187589</v>
      </c>
      <c r="BC219" s="200">
        <v>11.52086039274173</v>
      </c>
      <c r="BD219" s="200">
        <v>196.27699999999999</v>
      </c>
    </row>
    <row r="220" spans="1:56" x14ac:dyDescent="0.4">
      <c r="A220" s="199" t="s">
        <v>490</v>
      </c>
      <c r="B220" s="199" t="s">
        <v>481</v>
      </c>
      <c r="C220" s="199" t="s">
        <v>261</v>
      </c>
      <c r="D220" s="200">
        <v>7.4459999999999997</v>
      </c>
      <c r="E220" s="200">
        <v>0.42399999999999999</v>
      </c>
      <c r="F220" s="200">
        <v>5.4020000000000001</v>
      </c>
      <c r="G220" s="200">
        <v>1.617</v>
      </c>
      <c r="H220" s="200">
        <v>0.27100000000000002</v>
      </c>
      <c r="I220" s="200">
        <v>0</v>
      </c>
      <c r="J220" s="200" t="s">
        <v>19</v>
      </c>
      <c r="K220" s="200">
        <v>4.6070000000000002</v>
      </c>
      <c r="L220" s="200" t="s">
        <v>19</v>
      </c>
      <c r="M220" s="200" t="s">
        <v>19</v>
      </c>
      <c r="N220" s="200" t="s">
        <v>19</v>
      </c>
      <c r="O220" s="200" t="s">
        <v>19</v>
      </c>
      <c r="P220" s="200" t="s">
        <v>19</v>
      </c>
      <c r="Q220" s="200" t="s">
        <v>19</v>
      </c>
      <c r="R220" s="200" t="s">
        <v>19</v>
      </c>
      <c r="S220" s="200" t="s">
        <v>19</v>
      </c>
      <c r="T220" s="200" t="s">
        <v>19</v>
      </c>
      <c r="U220" s="200" t="s">
        <v>19</v>
      </c>
      <c r="V220" s="200">
        <v>88.2</v>
      </c>
      <c r="W220" s="200">
        <v>813.29399999999998</v>
      </c>
      <c r="X220" s="200" t="s">
        <v>19</v>
      </c>
      <c r="Y220" s="200" t="s">
        <v>19</v>
      </c>
      <c r="Z220" s="200" t="s">
        <v>19</v>
      </c>
      <c r="AA220" s="200" t="s">
        <v>19</v>
      </c>
      <c r="AB220" s="200" t="s">
        <v>19</v>
      </c>
      <c r="AC220" s="200">
        <v>23.027999999999999</v>
      </c>
      <c r="AD220" s="200">
        <v>0</v>
      </c>
      <c r="AE220" s="200">
        <v>3.2000000000000001E-2</v>
      </c>
      <c r="AF220" s="200">
        <v>0</v>
      </c>
      <c r="AG220" s="200">
        <v>1.163</v>
      </c>
      <c r="AH220" s="200">
        <v>17.974499999999999</v>
      </c>
      <c r="AI220" s="200" t="s">
        <v>19</v>
      </c>
      <c r="AJ220" s="200">
        <v>0</v>
      </c>
      <c r="AK220" s="200">
        <v>0.23799999999999999</v>
      </c>
      <c r="AL220" s="200">
        <v>-0.22700000000000001</v>
      </c>
      <c r="AM220" s="200">
        <v>6.9</v>
      </c>
      <c r="AN220" s="200" t="s">
        <v>19</v>
      </c>
      <c r="AO220" s="200">
        <v>4.0000000000000001E-3</v>
      </c>
      <c r="AP220" s="200">
        <v>7.0000000000000001E-3</v>
      </c>
      <c r="AQ220" s="200" t="s">
        <v>19</v>
      </c>
      <c r="AR220" s="200" t="s">
        <v>19</v>
      </c>
      <c r="AS220" s="200" t="s">
        <v>19</v>
      </c>
      <c r="AT220" s="200" t="s">
        <v>19</v>
      </c>
      <c r="AU220" s="200" t="s">
        <v>19</v>
      </c>
      <c r="AV220" s="200" t="s">
        <v>19</v>
      </c>
      <c r="AW220" s="200">
        <v>1</v>
      </c>
      <c r="AX220" s="200">
        <v>17.87603828491218</v>
      </c>
      <c r="AY220" s="200">
        <v>143.21649372703092</v>
      </c>
      <c r="AZ220" s="200">
        <v>1.498077738559443</v>
      </c>
      <c r="BA220" s="200">
        <v>8.4619348517187589</v>
      </c>
      <c r="BB220" s="200">
        <v>8.4619348517187589</v>
      </c>
      <c r="BC220" s="200">
        <v>11.52086039274173</v>
      </c>
      <c r="BD220" s="200">
        <v>197.13585169000001</v>
      </c>
    </row>
    <row r="221" spans="1:56" x14ac:dyDescent="0.4">
      <c r="A221" s="199" t="s">
        <v>491</v>
      </c>
      <c r="B221" s="199" t="s">
        <v>481</v>
      </c>
      <c r="C221" s="199" t="s">
        <v>263</v>
      </c>
      <c r="D221" s="200">
        <v>7.508</v>
      </c>
      <c r="E221" s="200">
        <v>-0.44900000000000001</v>
      </c>
      <c r="F221" s="200">
        <v>5.7359999999999998</v>
      </c>
      <c r="G221" s="200">
        <v>2.0449999999999999</v>
      </c>
      <c r="H221" s="200">
        <v>0.252</v>
      </c>
      <c r="I221" s="200">
        <v>0</v>
      </c>
      <c r="J221" s="200" t="s">
        <v>19</v>
      </c>
      <c r="K221" s="200">
        <v>2.5990000000000002</v>
      </c>
      <c r="L221" s="200" t="s">
        <v>19</v>
      </c>
      <c r="M221" s="200" t="s">
        <v>19</v>
      </c>
      <c r="N221" s="200" t="s">
        <v>19</v>
      </c>
      <c r="O221" s="200" t="s">
        <v>19</v>
      </c>
      <c r="P221" s="200" t="s">
        <v>19</v>
      </c>
      <c r="Q221" s="200" t="s">
        <v>19</v>
      </c>
      <c r="R221" s="200" t="s">
        <v>19</v>
      </c>
      <c r="S221" s="200" t="s">
        <v>19</v>
      </c>
      <c r="T221" s="200" t="s">
        <v>19</v>
      </c>
      <c r="U221" s="200" t="s">
        <v>19</v>
      </c>
      <c r="V221" s="200">
        <v>87.846000000000004</v>
      </c>
      <c r="W221" s="200">
        <v>822.13599999999997</v>
      </c>
      <c r="X221" s="200">
        <v>0</v>
      </c>
      <c r="Y221" s="200">
        <v>0</v>
      </c>
      <c r="Z221" s="200">
        <v>0</v>
      </c>
      <c r="AA221" s="200">
        <v>0</v>
      </c>
      <c r="AB221" s="200" t="s">
        <v>19</v>
      </c>
      <c r="AC221" s="200">
        <v>23.142999999999997</v>
      </c>
      <c r="AD221" s="200">
        <v>0</v>
      </c>
      <c r="AE221" s="200">
        <v>4.0000000000000001E-3</v>
      </c>
      <c r="AF221" s="200">
        <v>0</v>
      </c>
      <c r="AG221" s="200">
        <v>1.4610000000000001</v>
      </c>
      <c r="AH221" s="200">
        <v>17.908999999999999</v>
      </c>
      <c r="AI221" s="200">
        <v>0</v>
      </c>
      <c r="AJ221" s="200">
        <v>0</v>
      </c>
      <c r="AK221" s="200">
        <v>0.21099999999999999</v>
      </c>
      <c r="AL221" s="200">
        <v>-0.20699999999999999</v>
      </c>
      <c r="AM221" s="200">
        <v>6.7929999999999993</v>
      </c>
      <c r="AN221" s="200" t="s">
        <v>19</v>
      </c>
      <c r="AO221" s="200">
        <v>4.0000000000000001E-3</v>
      </c>
      <c r="AP221" s="200">
        <v>0</v>
      </c>
      <c r="AQ221" s="200" t="s">
        <v>19</v>
      </c>
      <c r="AR221" s="200" t="s">
        <v>19</v>
      </c>
      <c r="AS221" s="200" t="s">
        <v>19</v>
      </c>
      <c r="AT221" s="200" t="s">
        <v>19</v>
      </c>
      <c r="AU221" s="200" t="s">
        <v>19</v>
      </c>
      <c r="AV221" s="200" t="s">
        <v>19</v>
      </c>
      <c r="AW221" s="200">
        <v>0.94744609856262829</v>
      </c>
      <c r="AX221" s="200">
        <v>17.919847757709984</v>
      </c>
      <c r="AY221" s="200">
        <v>142.93406328500882</v>
      </c>
      <c r="AZ221" s="200">
        <v>1.5558831032608782</v>
      </c>
      <c r="BA221" s="200">
        <v>8.4619348517187589</v>
      </c>
      <c r="BB221" s="200">
        <v>8.4619348517187589</v>
      </c>
      <c r="BC221" s="200">
        <v>11.52086039274173</v>
      </c>
      <c r="BD221" s="200">
        <v>218.46865271000001</v>
      </c>
    </row>
    <row r="222" spans="1:56" x14ac:dyDescent="0.4">
      <c r="A222" s="199" t="s">
        <v>492</v>
      </c>
      <c r="B222" s="199" t="s">
        <v>493</v>
      </c>
      <c r="C222" s="199" t="s">
        <v>243</v>
      </c>
      <c r="D222" s="200">
        <v>4.8019999999999996</v>
      </c>
      <c r="E222" s="200">
        <v>1.1759999999999999</v>
      </c>
      <c r="F222" s="200">
        <v>3.0710000000000002</v>
      </c>
      <c r="G222" s="200">
        <v>0.77100000000000002</v>
      </c>
      <c r="H222" s="200">
        <v>0.13200000000000001</v>
      </c>
      <c r="I222" s="200">
        <v>0</v>
      </c>
      <c r="J222" s="200">
        <v>14.933</v>
      </c>
      <c r="K222" s="200">
        <v>0.22500000000000001</v>
      </c>
      <c r="L222" s="200">
        <v>1.3160000000000001</v>
      </c>
      <c r="M222" s="200">
        <v>-6.0999999999999999E-2</v>
      </c>
      <c r="N222" s="200">
        <v>1.302</v>
      </c>
      <c r="O222" s="200" t="s">
        <v>19</v>
      </c>
      <c r="P222" s="200" t="s">
        <v>19</v>
      </c>
      <c r="Q222" s="200" t="s">
        <v>19</v>
      </c>
      <c r="R222" s="200" t="s">
        <v>19</v>
      </c>
      <c r="S222" s="200" t="s">
        <v>19</v>
      </c>
      <c r="T222" s="200" t="s">
        <v>19</v>
      </c>
      <c r="U222" s="200">
        <v>13.631</v>
      </c>
      <c r="V222" s="200" t="s">
        <v>19</v>
      </c>
      <c r="W222" s="200" t="s">
        <v>19</v>
      </c>
      <c r="X222" s="200" t="s">
        <v>19</v>
      </c>
      <c r="Y222" s="200" t="s">
        <v>19</v>
      </c>
      <c r="Z222" s="200" t="s">
        <v>19</v>
      </c>
      <c r="AA222" s="200" t="s">
        <v>19</v>
      </c>
      <c r="AB222" s="200">
        <v>0</v>
      </c>
      <c r="AC222" s="200" t="s">
        <v>19</v>
      </c>
      <c r="AD222" s="200" t="s">
        <v>19</v>
      </c>
      <c r="AE222" s="200" t="s">
        <v>19</v>
      </c>
      <c r="AF222" s="200" t="s">
        <v>19</v>
      </c>
      <c r="AG222" s="200" t="s">
        <v>19</v>
      </c>
      <c r="AH222" s="200" t="s">
        <v>19</v>
      </c>
      <c r="AI222" s="200" t="s">
        <v>19</v>
      </c>
      <c r="AJ222" s="200" t="s">
        <v>19</v>
      </c>
      <c r="AK222" s="200" t="s">
        <v>19</v>
      </c>
      <c r="AL222" s="200" t="s">
        <v>19</v>
      </c>
      <c r="AM222" s="200">
        <v>3.6789999999999998</v>
      </c>
      <c r="AN222" s="200">
        <v>13.631</v>
      </c>
      <c r="AO222" s="200" t="s">
        <v>19</v>
      </c>
      <c r="AP222" s="200" t="s">
        <v>19</v>
      </c>
      <c r="AQ222" s="200" t="s">
        <v>19</v>
      </c>
      <c r="AR222" s="200">
        <v>0</v>
      </c>
      <c r="AS222" s="200">
        <v>4.7E-2</v>
      </c>
      <c r="AT222" s="200">
        <v>0</v>
      </c>
      <c r="AU222" s="200" t="s">
        <v>19</v>
      </c>
      <c r="AV222" s="200" t="s">
        <v>19</v>
      </c>
      <c r="AW222" s="200">
        <v>1.24788708586883</v>
      </c>
      <c r="AX222" s="200">
        <v>27.377714381884019</v>
      </c>
      <c r="AY222" s="200">
        <v>137.08585308021415</v>
      </c>
      <c r="AZ222" s="200">
        <v>2.5130376121766447</v>
      </c>
      <c r="BA222" s="200">
        <v>16.09338019615495</v>
      </c>
      <c r="BB222" s="200">
        <v>16.09338019615495</v>
      </c>
      <c r="BC222" s="200">
        <v>11.093384498118207</v>
      </c>
      <c r="BD222" s="200">
        <v>92.722841450045323</v>
      </c>
    </row>
    <row r="223" spans="1:56" x14ac:dyDescent="0.4">
      <c r="A223" s="199" t="s">
        <v>494</v>
      </c>
      <c r="B223" s="199" t="s">
        <v>493</v>
      </c>
      <c r="C223" s="199" t="s">
        <v>245</v>
      </c>
      <c r="D223" s="200">
        <v>3.992</v>
      </c>
      <c r="E223" s="200">
        <v>1.1180000000000001</v>
      </c>
      <c r="F223" s="200">
        <v>3.6379999999999999</v>
      </c>
      <c r="G223" s="200">
        <v>0.90300000000000002</v>
      </c>
      <c r="H223" s="200">
        <v>0.152</v>
      </c>
      <c r="I223" s="200">
        <v>1E-3</v>
      </c>
      <c r="J223" s="200">
        <v>16.148</v>
      </c>
      <c r="K223" s="200">
        <v>0.161</v>
      </c>
      <c r="L223" s="200">
        <v>1.6739999999999999</v>
      </c>
      <c r="M223" s="200">
        <v>-6.0999999999999999E-2</v>
      </c>
      <c r="N223" s="200">
        <v>1.651</v>
      </c>
      <c r="O223" s="200" t="s">
        <v>19</v>
      </c>
      <c r="P223" s="200" t="s">
        <v>19</v>
      </c>
      <c r="Q223" s="200" t="s">
        <v>19</v>
      </c>
      <c r="R223" s="200" t="s">
        <v>19</v>
      </c>
      <c r="S223" s="200" t="s">
        <v>19</v>
      </c>
      <c r="T223" s="200" t="s">
        <v>19</v>
      </c>
      <c r="U223" s="200">
        <v>14.497</v>
      </c>
      <c r="V223" s="200" t="s">
        <v>19</v>
      </c>
      <c r="W223" s="200" t="s">
        <v>19</v>
      </c>
      <c r="X223" s="200" t="s">
        <v>19</v>
      </c>
      <c r="Y223" s="200" t="s">
        <v>19</v>
      </c>
      <c r="Z223" s="200" t="s">
        <v>19</v>
      </c>
      <c r="AA223" s="200" t="s">
        <v>19</v>
      </c>
      <c r="AB223" s="200">
        <v>0</v>
      </c>
      <c r="AC223" s="200" t="s">
        <v>19</v>
      </c>
      <c r="AD223" s="200" t="s">
        <v>19</v>
      </c>
      <c r="AE223" s="200" t="s">
        <v>19</v>
      </c>
      <c r="AF223" s="200" t="s">
        <v>19</v>
      </c>
      <c r="AG223" s="200" t="s">
        <v>19</v>
      </c>
      <c r="AH223" s="200" t="s">
        <v>19</v>
      </c>
      <c r="AI223" s="200" t="s">
        <v>19</v>
      </c>
      <c r="AJ223" s="200" t="s">
        <v>19</v>
      </c>
      <c r="AK223" s="200" t="s">
        <v>19</v>
      </c>
      <c r="AL223" s="200" t="s">
        <v>19</v>
      </c>
      <c r="AM223" s="200">
        <v>4.6929999999999996</v>
      </c>
      <c r="AN223" s="200">
        <v>14.496</v>
      </c>
      <c r="AO223" s="200" t="s">
        <v>19</v>
      </c>
      <c r="AP223" s="200" t="s">
        <v>19</v>
      </c>
      <c r="AQ223" s="200" t="s">
        <v>19</v>
      </c>
      <c r="AR223" s="200">
        <v>0</v>
      </c>
      <c r="AS223" s="200">
        <v>3.7999999999999999E-2</v>
      </c>
      <c r="AT223" s="200">
        <v>0</v>
      </c>
      <c r="AU223" s="200" t="s">
        <v>19</v>
      </c>
      <c r="AV223" s="200" t="s">
        <v>19</v>
      </c>
      <c r="AW223" s="200">
        <v>1.2338096431854266</v>
      </c>
      <c r="AX223" s="200">
        <v>27.724662299224125</v>
      </c>
      <c r="AY223" s="200">
        <v>134.12568878379017</v>
      </c>
      <c r="AZ223" s="200">
        <v>2.5327891726621083</v>
      </c>
      <c r="BA223" s="200">
        <v>16.095245676465343</v>
      </c>
      <c r="BB223" s="200">
        <v>16.095245676465343</v>
      </c>
      <c r="BC223" s="200">
        <v>11.093384498118207</v>
      </c>
      <c r="BD223" s="200">
        <v>96.779067211980305</v>
      </c>
    </row>
    <row r="224" spans="1:56" x14ac:dyDescent="0.4">
      <c r="A224" s="199" t="s">
        <v>495</v>
      </c>
      <c r="B224" s="199" t="s">
        <v>493</v>
      </c>
      <c r="C224" s="199" t="s">
        <v>247</v>
      </c>
      <c r="D224" s="200">
        <v>4.0961003211364204</v>
      </c>
      <c r="E224" s="200">
        <v>1.010635678944146</v>
      </c>
      <c r="F224" s="200">
        <v>2.0476048171971657</v>
      </c>
      <c r="G224" s="200">
        <v>0.70996124368792701</v>
      </c>
      <c r="H224" s="200" t="s">
        <v>19</v>
      </c>
      <c r="I224" s="200">
        <v>0</v>
      </c>
      <c r="J224" s="200">
        <v>13.076120548859775</v>
      </c>
      <c r="K224" s="200">
        <v>0.31314125999999998</v>
      </c>
      <c r="L224" s="200">
        <v>1.1288735487643051</v>
      </c>
      <c r="M224" s="200" t="s">
        <v>19</v>
      </c>
      <c r="N224" s="200" t="s">
        <v>19</v>
      </c>
      <c r="O224" s="200" t="s">
        <v>19</v>
      </c>
      <c r="P224" s="200" t="s">
        <v>19</v>
      </c>
      <c r="Q224" s="200" t="s">
        <v>19</v>
      </c>
      <c r="R224" s="200" t="s">
        <v>19</v>
      </c>
      <c r="S224" s="200">
        <v>13.105</v>
      </c>
      <c r="T224" s="200">
        <v>4.9630000000000001</v>
      </c>
      <c r="U224" s="200">
        <v>11.947247000095469</v>
      </c>
      <c r="V224" s="200">
        <v>385.58850000000001</v>
      </c>
      <c r="W224" s="200">
        <v>273.77050000000003</v>
      </c>
      <c r="X224" s="200">
        <v>0</v>
      </c>
      <c r="Y224" s="200">
        <v>0</v>
      </c>
      <c r="Z224" s="200">
        <v>0</v>
      </c>
      <c r="AA224" s="200">
        <v>0</v>
      </c>
      <c r="AB224" s="200" t="s">
        <v>19</v>
      </c>
      <c r="AC224" s="200" t="s">
        <v>19</v>
      </c>
      <c r="AD224" s="200" t="s">
        <v>19</v>
      </c>
      <c r="AE224" s="200" t="s">
        <v>19</v>
      </c>
      <c r="AF224" s="200" t="s">
        <v>19</v>
      </c>
      <c r="AG224" s="200" t="s">
        <v>19</v>
      </c>
      <c r="AH224" s="200" t="s">
        <v>19</v>
      </c>
      <c r="AI224" s="200" t="s">
        <v>19</v>
      </c>
      <c r="AJ224" s="200" t="s">
        <v>19</v>
      </c>
      <c r="AK224" s="200" t="s">
        <v>19</v>
      </c>
      <c r="AL224" s="200" t="s">
        <v>19</v>
      </c>
      <c r="AM224" s="200">
        <v>4.0829449391298098</v>
      </c>
      <c r="AN224" s="200">
        <v>11.947247000095469</v>
      </c>
      <c r="AO224" s="200" t="s">
        <v>19</v>
      </c>
      <c r="AP224" s="200" t="s">
        <v>19</v>
      </c>
      <c r="AQ224" s="200" t="s">
        <v>19</v>
      </c>
      <c r="AR224" s="200" t="s">
        <v>19</v>
      </c>
      <c r="AS224" s="200">
        <v>2.8064258549161999E-2</v>
      </c>
      <c r="AT224" s="200">
        <v>0</v>
      </c>
      <c r="AU224" s="200" t="s">
        <v>19</v>
      </c>
      <c r="AV224" s="200" t="s">
        <v>19</v>
      </c>
      <c r="AW224" s="200">
        <v>1.2283693843594008</v>
      </c>
      <c r="AX224" s="200">
        <v>27.497302192270034</v>
      </c>
      <c r="AY224" s="200">
        <v>134.38514910481871</v>
      </c>
      <c r="AZ224" s="200">
        <v>2.4698103205616815</v>
      </c>
      <c r="BA224" s="200">
        <v>16.113949355159296</v>
      </c>
      <c r="BB224" s="200">
        <v>16.113949355159296</v>
      </c>
      <c r="BC224" s="200">
        <v>11.093384498118207</v>
      </c>
      <c r="BD224" s="200">
        <v>89.405909039999955</v>
      </c>
    </row>
    <row r="225" spans="1:56" x14ac:dyDescent="0.4">
      <c r="A225" s="199" t="s">
        <v>496</v>
      </c>
      <c r="B225" s="199" t="s">
        <v>493</v>
      </c>
      <c r="C225" s="199" t="s">
        <v>249</v>
      </c>
      <c r="D225" s="200">
        <v>4.1792435571581503</v>
      </c>
      <c r="E225" s="200">
        <v>0.70190383333491102</v>
      </c>
      <c r="F225" s="200">
        <v>3.1141076878460927</v>
      </c>
      <c r="G225" s="200">
        <v>0.79418820340332497</v>
      </c>
      <c r="H225" s="200" t="s">
        <v>19</v>
      </c>
      <c r="I225" s="200">
        <v>0</v>
      </c>
      <c r="J225" s="200">
        <v>12.993286066204416</v>
      </c>
      <c r="K225" s="200">
        <v>4.7997079999999998E-2</v>
      </c>
      <c r="L225" s="200" t="s">
        <v>19</v>
      </c>
      <c r="M225" s="200" t="s">
        <v>19</v>
      </c>
      <c r="N225" s="200" t="s">
        <v>19</v>
      </c>
      <c r="O225" s="200" t="s">
        <v>19</v>
      </c>
      <c r="P225" s="200" t="s">
        <v>19</v>
      </c>
      <c r="Q225" s="200" t="s">
        <v>19</v>
      </c>
      <c r="R225" s="200" t="s">
        <v>19</v>
      </c>
      <c r="S225" s="200">
        <v>14.532</v>
      </c>
      <c r="T225" s="200">
        <v>5.5679999999999996</v>
      </c>
      <c r="U225" s="200">
        <v>11.95217438346797</v>
      </c>
      <c r="V225" s="200">
        <v>375.452</v>
      </c>
      <c r="W225" s="200">
        <v>284.65300000000002</v>
      </c>
      <c r="X225" s="200">
        <v>0</v>
      </c>
      <c r="Y225" s="200">
        <v>0</v>
      </c>
      <c r="Z225" s="200">
        <v>0</v>
      </c>
      <c r="AA225" s="200">
        <v>0</v>
      </c>
      <c r="AB225" s="200" t="s">
        <v>19</v>
      </c>
      <c r="AC225" s="200" t="s">
        <v>19</v>
      </c>
      <c r="AD225" s="200" t="s">
        <v>19</v>
      </c>
      <c r="AE225" s="200" t="s">
        <v>19</v>
      </c>
      <c r="AF225" s="200" t="s">
        <v>19</v>
      </c>
      <c r="AG225" s="200" t="s">
        <v>19</v>
      </c>
      <c r="AH225" s="200" t="s">
        <v>19</v>
      </c>
      <c r="AI225" s="200" t="s">
        <v>19</v>
      </c>
      <c r="AJ225" s="200" t="s">
        <v>19</v>
      </c>
      <c r="AK225" s="200" t="s">
        <v>19</v>
      </c>
      <c r="AL225" s="200" t="s">
        <v>19</v>
      </c>
      <c r="AM225" s="200">
        <v>3.1627311017254902</v>
      </c>
      <c r="AN225" s="200">
        <v>11.95217438346797</v>
      </c>
      <c r="AO225" s="200" t="s">
        <v>19</v>
      </c>
      <c r="AP225" s="200" t="s">
        <v>19</v>
      </c>
      <c r="AQ225" s="200">
        <v>1.0411116827364468</v>
      </c>
      <c r="AR225" s="200">
        <v>0</v>
      </c>
      <c r="AS225" s="200">
        <v>2.91243578104785E-2</v>
      </c>
      <c r="AT225" s="200">
        <v>0</v>
      </c>
      <c r="AU225" s="200" t="s">
        <v>19</v>
      </c>
      <c r="AV225" s="200" t="s">
        <v>19</v>
      </c>
      <c r="AW225" s="200">
        <v>1.2117357406647515</v>
      </c>
      <c r="AX225" s="200">
        <v>26.836752904929838</v>
      </c>
      <c r="AY225" s="200">
        <v>135.67100935972005</v>
      </c>
      <c r="AZ225" s="200">
        <v>2.244990658388347</v>
      </c>
      <c r="BA225" s="200">
        <v>16.123359541033462</v>
      </c>
      <c r="BB225" s="200">
        <v>15.706214323255262</v>
      </c>
      <c r="BC225" s="200">
        <v>11.093384498118207</v>
      </c>
      <c r="BD225" s="200">
        <v>89.437942389999989</v>
      </c>
    </row>
    <row r="226" spans="1:56" x14ac:dyDescent="0.4">
      <c r="A226" s="199" t="s">
        <v>497</v>
      </c>
      <c r="B226" s="199" t="s">
        <v>493</v>
      </c>
      <c r="C226" s="199" t="s">
        <v>251</v>
      </c>
      <c r="D226" s="200">
        <v>4.8039099019451204</v>
      </c>
      <c r="E226" s="200">
        <v>0.59002895728024396</v>
      </c>
      <c r="F226" s="200">
        <v>3.2213834547517801</v>
      </c>
      <c r="G226" s="200">
        <v>0.796483109434449</v>
      </c>
      <c r="H226" s="200" t="s">
        <v>19</v>
      </c>
      <c r="I226" s="200">
        <v>0</v>
      </c>
      <c r="J226" s="200">
        <v>12.674204954432399</v>
      </c>
      <c r="K226" s="200">
        <v>0.1177617</v>
      </c>
      <c r="L226" s="200" t="s">
        <v>19</v>
      </c>
      <c r="M226" s="200" t="s">
        <v>19</v>
      </c>
      <c r="N226" s="200" t="s">
        <v>19</v>
      </c>
      <c r="O226" s="200">
        <v>0</v>
      </c>
      <c r="P226" s="200">
        <v>0</v>
      </c>
      <c r="Q226" s="200">
        <v>0.72632627999999999</v>
      </c>
      <c r="R226" s="200">
        <v>0.36468143935535402</v>
      </c>
      <c r="S226" s="200">
        <v>15.3705</v>
      </c>
      <c r="T226" s="200">
        <v>6.3369999999999997</v>
      </c>
      <c r="U226" s="200">
        <v>11.583197235077</v>
      </c>
      <c r="V226" s="200">
        <v>380.90506575328402</v>
      </c>
      <c r="W226" s="200">
        <v>289.75564931489703</v>
      </c>
      <c r="X226" s="200">
        <v>0</v>
      </c>
      <c r="Y226" s="200">
        <v>0</v>
      </c>
      <c r="Z226" s="200">
        <v>0</v>
      </c>
      <c r="AA226" s="200">
        <v>0</v>
      </c>
      <c r="AB226" s="200" t="s">
        <v>19</v>
      </c>
      <c r="AC226" s="200" t="s">
        <v>19</v>
      </c>
      <c r="AD226" s="200" t="s">
        <v>19</v>
      </c>
      <c r="AE226" s="200" t="s">
        <v>19</v>
      </c>
      <c r="AF226" s="200" t="s">
        <v>19</v>
      </c>
      <c r="AG226" s="200" t="s">
        <v>19</v>
      </c>
      <c r="AH226" s="200" t="s">
        <v>19</v>
      </c>
      <c r="AI226" s="200" t="s">
        <v>19</v>
      </c>
      <c r="AJ226" s="200" t="s">
        <v>19</v>
      </c>
      <c r="AK226" s="200" t="s">
        <v>19</v>
      </c>
      <c r="AL226" s="200" t="s">
        <v>19</v>
      </c>
      <c r="AM226" s="200">
        <v>2.1713918116654498</v>
      </c>
      <c r="AN226" s="200">
        <v>11.583197235077</v>
      </c>
      <c r="AO226" s="200" t="s">
        <v>19</v>
      </c>
      <c r="AP226" s="200" t="s">
        <v>19</v>
      </c>
      <c r="AQ226" s="200">
        <v>1.09100771935535</v>
      </c>
      <c r="AR226" s="200">
        <v>0</v>
      </c>
      <c r="AS226" s="200">
        <v>3.5955198546887002E-2</v>
      </c>
      <c r="AT226" s="200">
        <v>0</v>
      </c>
      <c r="AU226" s="200">
        <v>0.22096936</v>
      </c>
      <c r="AV226" s="200" t="s">
        <v>19</v>
      </c>
      <c r="AW226" s="200">
        <v>1.1806332960179113</v>
      </c>
      <c r="AX226" s="200">
        <v>26.592453669295491</v>
      </c>
      <c r="AY226" s="200">
        <v>135.96015068616938</v>
      </c>
      <c r="AZ226" s="200">
        <v>2.2500259285034314</v>
      </c>
      <c r="BA226" s="200">
        <v>16.122295495286338</v>
      </c>
      <c r="BB226" s="200">
        <v>15.287942202590637</v>
      </c>
      <c r="BC226" s="200">
        <v>11.361359182802492</v>
      </c>
      <c r="BD226" s="200">
        <v>93.381873270001392</v>
      </c>
    </row>
    <row r="227" spans="1:56" x14ac:dyDescent="0.4">
      <c r="A227" s="199" t="s">
        <v>498</v>
      </c>
      <c r="B227" s="199" t="s">
        <v>493</v>
      </c>
      <c r="C227" s="199" t="s">
        <v>253</v>
      </c>
      <c r="D227" s="200">
        <v>4.8049999999999997</v>
      </c>
      <c r="E227" s="200">
        <v>0.54</v>
      </c>
      <c r="F227" s="200">
        <v>2.8780000000000001</v>
      </c>
      <c r="G227" s="200">
        <v>0.85499999999999998</v>
      </c>
      <c r="H227" s="200" t="s">
        <v>19</v>
      </c>
      <c r="I227" s="200">
        <v>0</v>
      </c>
      <c r="J227" s="200">
        <v>12.945</v>
      </c>
      <c r="K227" s="200">
        <v>5.1369999999999996</v>
      </c>
      <c r="L227" s="200" t="s">
        <v>19</v>
      </c>
      <c r="M227" s="200" t="s">
        <v>19</v>
      </c>
      <c r="N227" s="200" t="s">
        <v>19</v>
      </c>
      <c r="O227" s="200">
        <v>0</v>
      </c>
      <c r="P227" s="200">
        <v>0</v>
      </c>
      <c r="Q227" s="200">
        <v>0.55600000000000005</v>
      </c>
      <c r="R227" s="200">
        <v>0.36</v>
      </c>
      <c r="S227" s="200">
        <v>13.898</v>
      </c>
      <c r="T227" s="200">
        <v>7.4489999999999998</v>
      </c>
      <c r="U227" s="200">
        <v>12.029</v>
      </c>
      <c r="V227" s="200">
        <v>374.11700000000002</v>
      </c>
      <c r="W227" s="200">
        <v>304.464</v>
      </c>
      <c r="X227" s="200">
        <v>0</v>
      </c>
      <c r="Y227" s="200">
        <v>0</v>
      </c>
      <c r="Z227" s="200">
        <v>0</v>
      </c>
      <c r="AA227" s="200">
        <v>0</v>
      </c>
      <c r="AB227" s="200" t="s">
        <v>19</v>
      </c>
      <c r="AC227" s="200" t="s">
        <v>19</v>
      </c>
      <c r="AD227" s="200" t="s">
        <v>19</v>
      </c>
      <c r="AE227" s="200" t="s">
        <v>19</v>
      </c>
      <c r="AF227" s="200" t="s">
        <v>19</v>
      </c>
      <c r="AG227" s="200" t="s">
        <v>19</v>
      </c>
      <c r="AH227" s="200" t="s">
        <v>19</v>
      </c>
      <c r="AI227" s="200" t="s">
        <v>19</v>
      </c>
      <c r="AJ227" s="200" t="s">
        <v>19</v>
      </c>
      <c r="AK227" s="200" t="s">
        <v>19</v>
      </c>
      <c r="AL227" s="200" t="s">
        <v>19</v>
      </c>
      <c r="AM227" s="200">
        <v>2.9510000000000001</v>
      </c>
      <c r="AN227" s="200">
        <v>12.029</v>
      </c>
      <c r="AO227" s="200" t="s">
        <v>19</v>
      </c>
      <c r="AP227" s="200" t="s">
        <v>19</v>
      </c>
      <c r="AQ227" s="200">
        <v>0.91600000000000004</v>
      </c>
      <c r="AR227" s="200">
        <v>0</v>
      </c>
      <c r="AS227" s="200">
        <v>3.7999999999999999E-2</v>
      </c>
      <c r="AT227" s="200">
        <v>0</v>
      </c>
      <c r="AU227" s="200">
        <v>1.147</v>
      </c>
      <c r="AV227" s="200" t="s">
        <v>19</v>
      </c>
      <c r="AW227" s="200">
        <v>1.1560444722831191</v>
      </c>
      <c r="AX227" s="200">
        <v>25.676209927931296</v>
      </c>
      <c r="AY227" s="200">
        <v>135.95717218165075</v>
      </c>
      <c r="AZ227" s="200">
        <v>2.2380590230529358</v>
      </c>
      <c r="BA227" s="200">
        <v>16.122295495286338</v>
      </c>
      <c r="BB227" s="200">
        <v>14.870765556242786</v>
      </c>
      <c r="BC227" s="200">
        <v>11.735274776901591</v>
      </c>
      <c r="BD227" s="200">
        <v>97.742999999999995</v>
      </c>
    </row>
    <row r="228" spans="1:56" x14ac:dyDescent="0.4">
      <c r="A228" s="199" t="s">
        <v>499</v>
      </c>
      <c r="B228" s="199" t="s">
        <v>493</v>
      </c>
      <c r="C228" s="199" t="s">
        <v>255</v>
      </c>
      <c r="D228" s="200">
        <v>5.5259999999999998</v>
      </c>
      <c r="E228" s="200">
        <v>0.94099999999999995</v>
      </c>
      <c r="F228" s="200">
        <v>10.151</v>
      </c>
      <c r="G228" s="200">
        <v>0.85299999999999998</v>
      </c>
      <c r="H228" s="200" t="s">
        <v>19</v>
      </c>
      <c r="I228" s="200">
        <v>0</v>
      </c>
      <c r="J228" s="200">
        <v>20.638999999999999</v>
      </c>
      <c r="K228" s="200">
        <v>6.4000000000000001E-2</v>
      </c>
      <c r="L228" s="200" t="s">
        <v>19</v>
      </c>
      <c r="M228" s="200" t="s">
        <v>19</v>
      </c>
      <c r="N228" s="200" t="s">
        <v>19</v>
      </c>
      <c r="O228" s="200">
        <v>0</v>
      </c>
      <c r="P228" s="200">
        <v>0</v>
      </c>
      <c r="Q228" s="200">
        <v>0.36199999999999999</v>
      </c>
      <c r="R228" s="200">
        <v>0.46500000000000002</v>
      </c>
      <c r="S228" s="200">
        <v>14.09</v>
      </c>
      <c r="T228" s="200">
        <v>7.8949999999999996</v>
      </c>
      <c r="U228" s="200">
        <v>19.812000000000001</v>
      </c>
      <c r="V228" s="200">
        <v>358.21499999999997</v>
      </c>
      <c r="W228" s="200">
        <v>317.10500000000002</v>
      </c>
      <c r="X228" s="200" t="s">
        <v>19</v>
      </c>
      <c r="Y228" s="200" t="s">
        <v>19</v>
      </c>
      <c r="Z228" s="200" t="s">
        <v>19</v>
      </c>
      <c r="AA228" s="200" t="s">
        <v>19</v>
      </c>
      <c r="AB228" s="200" t="s">
        <v>19</v>
      </c>
      <c r="AC228" s="200" t="s">
        <v>19</v>
      </c>
      <c r="AD228" s="200" t="s">
        <v>19</v>
      </c>
      <c r="AE228" s="200" t="s">
        <v>19</v>
      </c>
      <c r="AF228" s="200" t="s">
        <v>19</v>
      </c>
      <c r="AG228" s="200" t="s">
        <v>19</v>
      </c>
      <c r="AH228" s="200" t="s">
        <v>19</v>
      </c>
      <c r="AI228" s="200" t="s">
        <v>19</v>
      </c>
      <c r="AJ228" s="200" t="s">
        <v>19</v>
      </c>
      <c r="AK228" s="200" t="s">
        <v>19</v>
      </c>
      <c r="AL228" s="200" t="s">
        <v>19</v>
      </c>
      <c r="AM228" s="200">
        <v>2.3410000000000002</v>
      </c>
      <c r="AN228" s="200">
        <v>19.812000000000001</v>
      </c>
      <c r="AO228" s="200" t="s">
        <v>19</v>
      </c>
      <c r="AP228" s="200" t="s">
        <v>19</v>
      </c>
      <c r="AQ228" s="200">
        <v>0.82699999999999996</v>
      </c>
      <c r="AR228" s="200">
        <v>0</v>
      </c>
      <c r="AS228" s="200">
        <v>2.3E-2</v>
      </c>
      <c r="AT228" s="200">
        <v>0</v>
      </c>
      <c r="AU228" s="200">
        <v>0.71299999999999997</v>
      </c>
      <c r="AV228" s="200" t="s">
        <v>19</v>
      </c>
      <c r="AW228" s="200">
        <v>1.1367310801447381</v>
      </c>
      <c r="AX228" s="200">
        <v>25.025438298416617</v>
      </c>
      <c r="AY228" s="200">
        <v>135.68623056437659</v>
      </c>
      <c r="AZ228" s="200">
        <v>2.2478720024705949</v>
      </c>
      <c r="BA228" s="200">
        <v>14.44830264768931</v>
      </c>
      <c r="BB228" s="200">
        <v>14.44830264768931</v>
      </c>
      <c r="BC228" s="200">
        <v>10.271101031262896</v>
      </c>
      <c r="BD228" s="200">
        <v>97.765000000000001</v>
      </c>
    </row>
    <row r="229" spans="1:56" x14ac:dyDescent="0.4">
      <c r="A229" s="199" t="s">
        <v>500</v>
      </c>
      <c r="B229" s="199" t="s">
        <v>493</v>
      </c>
      <c r="C229" s="199" t="s">
        <v>257</v>
      </c>
      <c r="D229" s="200">
        <v>4.7329999999999997</v>
      </c>
      <c r="E229" s="200">
        <v>1.173</v>
      </c>
      <c r="F229" s="200">
        <v>3.2989999999999999</v>
      </c>
      <c r="G229" s="200">
        <v>0.83299999999999996</v>
      </c>
      <c r="H229" s="200">
        <v>0.13</v>
      </c>
      <c r="I229" s="200">
        <v>1E-3</v>
      </c>
      <c r="J229" s="200" t="s">
        <v>19</v>
      </c>
      <c r="K229" s="200">
        <v>16.29</v>
      </c>
      <c r="L229" s="200" t="s">
        <v>19</v>
      </c>
      <c r="M229" s="200" t="s">
        <v>19</v>
      </c>
      <c r="N229" s="200" t="s">
        <v>19</v>
      </c>
      <c r="O229" s="200" t="s">
        <v>19</v>
      </c>
      <c r="P229" s="200" t="s">
        <v>19</v>
      </c>
      <c r="Q229" s="200" t="s">
        <v>19</v>
      </c>
      <c r="R229" s="200" t="s">
        <v>19</v>
      </c>
      <c r="S229" s="200" t="s">
        <v>19</v>
      </c>
      <c r="T229" s="200" t="s">
        <v>19</v>
      </c>
      <c r="U229" s="200" t="s">
        <v>19</v>
      </c>
      <c r="V229" s="200">
        <v>350.32499999999999</v>
      </c>
      <c r="W229" s="200">
        <v>324.10300000000001</v>
      </c>
      <c r="X229" s="200">
        <v>0</v>
      </c>
      <c r="Y229" s="200">
        <v>0</v>
      </c>
      <c r="Z229" s="200">
        <v>0</v>
      </c>
      <c r="AA229" s="200">
        <v>0</v>
      </c>
      <c r="AB229" s="200" t="s">
        <v>19</v>
      </c>
      <c r="AC229" s="200">
        <v>12.814</v>
      </c>
      <c r="AD229" s="200">
        <v>0</v>
      </c>
      <c r="AE229" s="200">
        <v>5.8000000000000003E-2</v>
      </c>
      <c r="AF229" s="200">
        <v>0</v>
      </c>
      <c r="AG229" s="200">
        <v>0.61299999999999999</v>
      </c>
      <c r="AH229" s="200">
        <v>27.635999999999999</v>
      </c>
      <c r="AI229" s="200">
        <v>0</v>
      </c>
      <c r="AJ229" s="200">
        <v>0</v>
      </c>
      <c r="AK229" s="200">
        <v>0</v>
      </c>
      <c r="AL229" s="200">
        <v>2.9000000000000001E-2</v>
      </c>
      <c r="AM229" s="200">
        <v>1.946</v>
      </c>
      <c r="AN229" s="200" t="s">
        <v>19</v>
      </c>
      <c r="AO229" s="200">
        <v>0.01</v>
      </c>
      <c r="AP229" s="200">
        <v>1.9E-2</v>
      </c>
      <c r="AQ229" s="200" t="s">
        <v>19</v>
      </c>
      <c r="AR229" s="200" t="s">
        <v>19</v>
      </c>
      <c r="AS229" s="200" t="s">
        <v>19</v>
      </c>
      <c r="AT229" s="200" t="s">
        <v>19</v>
      </c>
      <c r="AU229" s="200" t="s">
        <v>19</v>
      </c>
      <c r="AV229" s="200" t="s">
        <v>19</v>
      </c>
      <c r="AW229" s="200">
        <v>1.1277018254028868</v>
      </c>
      <c r="AX229" s="200">
        <v>24.720354913073265</v>
      </c>
      <c r="AY229" s="200">
        <v>135.16154601927479</v>
      </c>
      <c r="AZ229" s="200">
        <v>2.2768862602785718</v>
      </c>
      <c r="BA229" s="200">
        <v>14.44830264768931</v>
      </c>
      <c r="BB229" s="200">
        <v>14.44830264768931</v>
      </c>
      <c r="BC229" s="200">
        <v>10.271101031262896</v>
      </c>
      <c r="BD229" s="200">
        <v>102.03700000000001</v>
      </c>
    </row>
    <row r="230" spans="1:56" x14ac:dyDescent="0.4">
      <c r="A230" s="199" t="s">
        <v>501</v>
      </c>
      <c r="B230" s="199" t="s">
        <v>493</v>
      </c>
      <c r="C230" s="199" t="s">
        <v>259</v>
      </c>
      <c r="D230" s="200">
        <v>5.2758693533867396</v>
      </c>
      <c r="E230" s="200">
        <v>0.87081073492287997</v>
      </c>
      <c r="F230" s="200">
        <v>3.5882248806072101</v>
      </c>
      <c r="G230" s="200">
        <v>0.79820429756363898</v>
      </c>
      <c r="H230" s="200">
        <v>0.12467016837179599</v>
      </c>
      <c r="I230" s="200">
        <v>0</v>
      </c>
      <c r="J230" s="200" t="s">
        <v>19</v>
      </c>
      <c r="K230" s="200">
        <v>0.10578253</v>
      </c>
      <c r="L230" s="200" t="s">
        <v>19</v>
      </c>
      <c r="M230" s="200" t="s">
        <v>19</v>
      </c>
      <c r="N230" s="200" t="s">
        <v>19</v>
      </c>
      <c r="O230" s="200" t="s">
        <v>19</v>
      </c>
      <c r="P230" s="200" t="s">
        <v>19</v>
      </c>
      <c r="Q230" s="200" t="s">
        <v>19</v>
      </c>
      <c r="R230" s="200" t="s">
        <v>19</v>
      </c>
      <c r="S230" s="200" t="s">
        <v>19</v>
      </c>
      <c r="T230" s="200" t="s">
        <v>19</v>
      </c>
      <c r="U230" s="200" t="s">
        <v>19</v>
      </c>
      <c r="V230" s="200">
        <v>342.63408333333302</v>
      </c>
      <c r="W230" s="200">
        <v>330.30133333333299</v>
      </c>
      <c r="X230" s="200">
        <v>0</v>
      </c>
      <c r="Y230" s="200">
        <v>0</v>
      </c>
      <c r="Z230" s="200">
        <v>0</v>
      </c>
      <c r="AA230" s="200">
        <v>0</v>
      </c>
      <c r="AB230" s="200" t="s">
        <v>19</v>
      </c>
      <c r="AC230" s="200">
        <v>15.5714670986887</v>
      </c>
      <c r="AD230" s="200">
        <v>0</v>
      </c>
      <c r="AE230" s="200">
        <v>5.6000000000000001E-2</v>
      </c>
      <c r="AF230" s="200">
        <v>0</v>
      </c>
      <c r="AG230" s="200">
        <v>0.77900000000000003</v>
      </c>
      <c r="AH230" s="200">
        <v>32.615250000000003</v>
      </c>
      <c r="AI230" s="200">
        <v>0</v>
      </c>
      <c r="AJ230" s="200">
        <v>0</v>
      </c>
      <c r="AK230" s="200">
        <v>0</v>
      </c>
      <c r="AL230" s="200">
        <v>4.1000000000000002E-2</v>
      </c>
      <c r="AM230" s="200">
        <v>4.0376876638364303</v>
      </c>
      <c r="AN230" s="200" t="s">
        <v>19</v>
      </c>
      <c r="AO230" s="200">
        <v>8.9999999999999993E-3</v>
      </c>
      <c r="AP230" s="200">
        <v>3.2000000000000001E-2</v>
      </c>
      <c r="AQ230" s="200" t="s">
        <v>19</v>
      </c>
      <c r="AR230" s="200" t="s">
        <v>19</v>
      </c>
      <c r="AS230" s="200" t="s">
        <v>19</v>
      </c>
      <c r="AT230" s="200" t="s">
        <v>19</v>
      </c>
      <c r="AU230" s="200" t="s">
        <v>19</v>
      </c>
      <c r="AV230" s="200" t="s">
        <v>19</v>
      </c>
      <c r="AW230" s="200">
        <v>1.0877412700751434</v>
      </c>
      <c r="AX230" s="200">
        <v>22.670257428139472</v>
      </c>
      <c r="AY230" s="200">
        <v>135.4497502346548</v>
      </c>
      <c r="AZ230" s="200">
        <v>2.2606938088130124</v>
      </c>
      <c r="BA230" s="200">
        <v>14.44830264768931</v>
      </c>
      <c r="BB230" s="200">
        <v>14.44830264768931</v>
      </c>
      <c r="BC230" s="200">
        <v>10.271101031262896</v>
      </c>
      <c r="BD230" s="200">
        <v>104.295</v>
      </c>
    </row>
    <row r="231" spans="1:56" x14ac:dyDescent="0.4">
      <c r="A231" s="199" t="s">
        <v>502</v>
      </c>
      <c r="B231" s="199" t="s">
        <v>493</v>
      </c>
      <c r="C231" s="199" t="s">
        <v>261</v>
      </c>
      <c r="D231" s="200">
        <v>5.2750000000000004</v>
      </c>
      <c r="E231" s="200">
        <v>0.56899999999999995</v>
      </c>
      <c r="F231" s="200">
        <v>2.625</v>
      </c>
      <c r="G231" s="200">
        <v>0.91900000000000004</v>
      </c>
      <c r="H231" s="200">
        <v>3.3000000000000002E-2</v>
      </c>
      <c r="I231" s="200">
        <v>0</v>
      </c>
      <c r="J231" s="200" t="s">
        <v>19</v>
      </c>
      <c r="K231" s="200">
        <v>0.129</v>
      </c>
      <c r="L231" s="200" t="s">
        <v>19</v>
      </c>
      <c r="M231" s="200" t="s">
        <v>19</v>
      </c>
      <c r="N231" s="200" t="s">
        <v>19</v>
      </c>
      <c r="O231" s="200" t="s">
        <v>19</v>
      </c>
      <c r="P231" s="200" t="s">
        <v>19</v>
      </c>
      <c r="Q231" s="200" t="s">
        <v>19</v>
      </c>
      <c r="R231" s="200" t="s">
        <v>19</v>
      </c>
      <c r="S231" s="200" t="s">
        <v>19</v>
      </c>
      <c r="T231" s="200" t="s">
        <v>19</v>
      </c>
      <c r="U231" s="200" t="s">
        <v>19</v>
      </c>
      <c r="V231" s="200">
        <v>335.59508333333332</v>
      </c>
      <c r="W231" s="200">
        <v>340.07266666666663</v>
      </c>
      <c r="X231" s="200">
        <v>0</v>
      </c>
      <c r="Y231" s="200">
        <v>0</v>
      </c>
      <c r="Z231" s="200">
        <v>0</v>
      </c>
      <c r="AA231" s="200">
        <v>0</v>
      </c>
      <c r="AB231" s="200" t="s">
        <v>19</v>
      </c>
      <c r="AC231" s="200">
        <v>13.834000000000003</v>
      </c>
      <c r="AD231" s="200">
        <v>0</v>
      </c>
      <c r="AE231" s="200">
        <v>5.6000000000000001E-2</v>
      </c>
      <c r="AF231" s="200">
        <v>9.4E-2</v>
      </c>
      <c r="AG231" s="200">
        <v>0.29499999999999998</v>
      </c>
      <c r="AH231" s="200">
        <v>34.786333333333339</v>
      </c>
      <c r="AI231" s="200">
        <v>0</v>
      </c>
      <c r="AJ231" s="200">
        <v>0</v>
      </c>
      <c r="AK231" s="200">
        <v>1.2999999999999999E-2</v>
      </c>
      <c r="AL231" s="200">
        <v>0.27099999999999996</v>
      </c>
      <c r="AM231" s="200">
        <v>3.6970000000000001</v>
      </c>
      <c r="AN231" s="200" t="s">
        <v>19</v>
      </c>
      <c r="AO231" s="200">
        <v>0</v>
      </c>
      <c r="AP231" s="200">
        <v>0.28399999999999997</v>
      </c>
      <c r="AQ231" s="200" t="s">
        <v>19</v>
      </c>
      <c r="AR231" s="200" t="s">
        <v>19</v>
      </c>
      <c r="AS231" s="200" t="s">
        <v>19</v>
      </c>
      <c r="AT231" s="200" t="s">
        <v>19</v>
      </c>
      <c r="AU231" s="200" t="s">
        <v>19</v>
      </c>
      <c r="AV231" s="200" t="s">
        <v>19</v>
      </c>
      <c r="AW231" s="200">
        <v>1</v>
      </c>
      <c r="AX231" s="200">
        <v>24.039937425466942</v>
      </c>
      <c r="AY231" s="200">
        <v>135.48806307445986</v>
      </c>
      <c r="AZ231" s="200">
        <v>2.2643818733755277</v>
      </c>
      <c r="BA231" s="200">
        <v>14.44830264768931</v>
      </c>
      <c r="BB231" s="200">
        <v>14.44830264768931</v>
      </c>
      <c r="BC231" s="200">
        <v>10.271101031262896</v>
      </c>
      <c r="BD231" s="200">
        <v>104.08199999999999</v>
      </c>
    </row>
    <row r="232" spans="1:56" x14ac:dyDescent="0.4">
      <c r="A232" s="199" t="s">
        <v>503</v>
      </c>
      <c r="B232" s="199" t="s">
        <v>493</v>
      </c>
      <c r="C232" s="199" t="s">
        <v>263</v>
      </c>
      <c r="D232" s="200">
        <v>6.5932257664616314</v>
      </c>
      <c r="E232" s="200">
        <v>0.72457053473514887</v>
      </c>
      <c r="F232" s="200">
        <v>4.237196627317239</v>
      </c>
      <c r="G232" s="200">
        <v>1.1570310770003394</v>
      </c>
      <c r="H232" s="200">
        <v>4.0066336575386177E-2</v>
      </c>
      <c r="I232" s="200">
        <v>0</v>
      </c>
      <c r="J232" s="200" t="s">
        <v>19</v>
      </c>
      <c r="K232" s="200">
        <v>0.28000000000000003</v>
      </c>
      <c r="L232" s="200" t="s">
        <v>19</v>
      </c>
      <c r="M232" s="200" t="s">
        <v>19</v>
      </c>
      <c r="N232" s="200" t="s">
        <v>19</v>
      </c>
      <c r="O232" s="200" t="s">
        <v>19</v>
      </c>
      <c r="P232" s="200" t="s">
        <v>19</v>
      </c>
      <c r="Q232" s="200" t="s">
        <v>19</v>
      </c>
      <c r="R232" s="200" t="s">
        <v>19</v>
      </c>
      <c r="S232" s="200" t="s">
        <v>19</v>
      </c>
      <c r="T232" s="200" t="s">
        <v>19</v>
      </c>
      <c r="U232" s="200" t="s">
        <v>19</v>
      </c>
      <c r="V232" s="200">
        <v>328.27658333333329</v>
      </c>
      <c r="W232" s="200">
        <v>344.86441666666667</v>
      </c>
      <c r="X232" s="200">
        <v>0</v>
      </c>
      <c r="Y232" s="200">
        <v>0</v>
      </c>
      <c r="Z232" s="200">
        <v>0</v>
      </c>
      <c r="AA232" s="200">
        <v>0</v>
      </c>
      <c r="AB232" s="200" t="s">
        <v>19</v>
      </c>
      <c r="AC232" s="200">
        <v>15.581144927887054</v>
      </c>
      <c r="AD232" s="200">
        <v>0</v>
      </c>
      <c r="AE232" s="200">
        <v>5.0999999999999997E-2</v>
      </c>
      <c r="AF232" s="200">
        <v>0.45</v>
      </c>
      <c r="AG232" s="200">
        <v>0.26900000000000002</v>
      </c>
      <c r="AH232" s="200">
        <v>38.618333333333332</v>
      </c>
      <c r="AI232" s="200">
        <v>0</v>
      </c>
      <c r="AJ232" s="200">
        <v>0</v>
      </c>
      <c r="AK232" s="200">
        <v>-4.3999999999999997E-2</v>
      </c>
      <c r="AL232" s="200">
        <v>0.38200000000000001</v>
      </c>
      <c r="AM232" s="200">
        <v>1.6770545857973105</v>
      </c>
      <c r="AN232" s="200" t="s">
        <v>19</v>
      </c>
      <c r="AO232" s="200">
        <v>0</v>
      </c>
      <c r="AP232" s="200">
        <v>0.33800000000000002</v>
      </c>
      <c r="AQ232" s="200" t="s">
        <v>19</v>
      </c>
      <c r="AR232" s="200" t="s">
        <v>19</v>
      </c>
      <c r="AS232" s="200" t="s">
        <v>19</v>
      </c>
      <c r="AT232" s="200" t="s">
        <v>19</v>
      </c>
      <c r="AU232" s="200" t="s">
        <v>19</v>
      </c>
      <c r="AV232" s="200" t="s">
        <v>19</v>
      </c>
      <c r="AW232" s="200">
        <v>0.94744609856262829</v>
      </c>
      <c r="AX232" s="200">
        <v>23.975865883832356</v>
      </c>
      <c r="AY232" s="200">
        <v>135.30767648072771</v>
      </c>
      <c r="AZ232" s="200">
        <v>2.3312160105196393</v>
      </c>
      <c r="BA232" s="200">
        <v>14.44830264768931</v>
      </c>
      <c r="BB232" s="200">
        <v>14.44830264768931</v>
      </c>
      <c r="BC232" s="200">
        <v>10.271101031262896</v>
      </c>
      <c r="BD232" s="200">
        <v>116.233</v>
      </c>
    </row>
    <row r="233" spans="1:56" x14ac:dyDescent="0.4">
      <c r="A233" s="199" t="s">
        <v>504</v>
      </c>
      <c r="B233" s="199" t="s">
        <v>505</v>
      </c>
      <c r="C233" s="199" t="s">
        <v>243</v>
      </c>
      <c r="D233" s="200" t="s">
        <v>19</v>
      </c>
      <c r="E233" s="200" t="s">
        <v>19</v>
      </c>
      <c r="F233" s="200" t="s">
        <v>19</v>
      </c>
      <c r="G233" s="200" t="s">
        <v>19</v>
      </c>
      <c r="H233" s="200" t="s">
        <v>19</v>
      </c>
      <c r="I233" s="200" t="s">
        <v>19</v>
      </c>
      <c r="J233" s="200">
        <v>0</v>
      </c>
      <c r="K233" s="200" t="s">
        <v>19</v>
      </c>
      <c r="L233" s="200" t="s">
        <v>19</v>
      </c>
      <c r="M233" s="200" t="s">
        <v>19</v>
      </c>
      <c r="N233" s="200">
        <v>0</v>
      </c>
      <c r="O233" s="200" t="s">
        <v>19</v>
      </c>
      <c r="P233" s="200" t="s">
        <v>19</v>
      </c>
      <c r="Q233" s="200" t="s">
        <v>19</v>
      </c>
      <c r="R233" s="200" t="s">
        <v>19</v>
      </c>
      <c r="S233" s="200" t="s">
        <v>19</v>
      </c>
      <c r="T233" s="200" t="s">
        <v>19</v>
      </c>
      <c r="U233" s="200">
        <v>0</v>
      </c>
      <c r="V233" s="200" t="s">
        <v>19</v>
      </c>
      <c r="W233" s="200" t="s">
        <v>19</v>
      </c>
      <c r="X233" s="200" t="s">
        <v>19</v>
      </c>
      <c r="Y233" s="200" t="s">
        <v>19</v>
      </c>
      <c r="Z233" s="200" t="s">
        <v>19</v>
      </c>
      <c r="AA233" s="200" t="s">
        <v>19</v>
      </c>
      <c r="AB233" s="200" t="s">
        <v>19</v>
      </c>
      <c r="AC233" s="200" t="s">
        <v>19</v>
      </c>
      <c r="AD233" s="200" t="s">
        <v>19</v>
      </c>
      <c r="AE233" s="200" t="s">
        <v>19</v>
      </c>
      <c r="AF233" s="200" t="s">
        <v>19</v>
      </c>
      <c r="AG233" s="200" t="s">
        <v>19</v>
      </c>
      <c r="AH233" s="200" t="s">
        <v>19</v>
      </c>
      <c r="AI233" s="200" t="s">
        <v>19</v>
      </c>
      <c r="AJ233" s="200" t="s">
        <v>19</v>
      </c>
      <c r="AK233" s="200" t="s">
        <v>19</v>
      </c>
      <c r="AL233" s="200" t="s">
        <v>19</v>
      </c>
      <c r="AM233" s="200" t="s">
        <v>19</v>
      </c>
      <c r="AN233" s="200">
        <v>0</v>
      </c>
      <c r="AO233" s="200" t="s">
        <v>19</v>
      </c>
      <c r="AP233" s="200" t="s">
        <v>19</v>
      </c>
      <c r="AQ233" s="200" t="s">
        <v>19</v>
      </c>
      <c r="AR233" s="200" t="s">
        <v>19</v>
      </c>
      <c r="AS233" s="200" t="s">
        <v>19</v>
      </c>
      <c r="AT233" s="200" t="s">
        <v>19</v>
      </c>
      <c r="AU233" s="200" t="s">
        <v>19</v>
      </c>
      <c r="AV233" s="200" t="s">
        <v>19</v>
      </c>
      <c r="AW233" s="200"/>
      <c r="AX233" s="200"/>
      <c r="AY233" s="200"/>
      <c r="AZ233" s="200"/>
      <c r="BA233" s="200"/>
      <c r="BB233" s="200"/>
      <c r="BC233" s="200"/>
      <c r="BD233" s="200"/>
    </row>
    <row r="234" spans="1:56" x14ac:dyDescent="0.4">
      <c r="A234" s="199" t="s">
        <v>506</v>
      </c>
      <c r="B234" s="199" t="s">
        <v>505</v>
      </c>
      <c r="C234" s="199" t="s">
        <v>245</v>
      </c>
      <c r="D234" s="200" t="s">
        <v>19</v>
      </c>
      <c r="E234" s="200" t="s">
        <v>19</v>
      </c>
      <c r="F234" s="200" t="s">
        <v>19</v>
      </c>
      <c r="G234" s="200" t="s">
        <v>19</v>
      </c>
      <c r="H234" s="200" t="s">
        <v>19</v>
      </c>
      <c r="I234" s="200" t="s">
        <v>19</v>
      </c>
      <c r="J234" s="200">
        <v>0</v>
      </c>
      <c r="K234" s="200" t="s">
        <v>19</v>
      </c>
      <c r="L234" s="200" t="s">
        <v>19</v>
      </c>
      <c r="M234" s="200" t="s">
        <v>19</v>
      </c>
      <c r="N234" s="200">
        <v>0</v>
      </c>
      <c r="O234" s="200" t="s">
        <v>19</v>
      </c>
      <c r="P234" s="200" t="s">
        <v>19</v>
      </c>
      <c r="Q234" s="200" t="s">
        <v>19</v>
      </c>
      <c r="R234" s="200" t="s">
        <v>19</v>
      </c>
      <c r="S234" s="200" t="s">
        <v>19</v>
      </c>
      <c r="T234" s="200" t="s">
        <v>19</v>
      </c>
      <c r="U234" s="200">
        <v>0</v>
      </c>
      <c r="V234" s="200" t="s">
        <v>19</v>
      </c>
      <c r="W234" s="200" t="s">
        <v>19</v>
      </c>
      <c r="X234" s="200" t="s">
        <v>19</v>
      </c>
      <c r="Y234" s="200" t="s">
        <v>19</v>
      </c>
      <c r="Z234" s="200" t="s">
        <v>19</v>
      </c>
      <c r="AA234" s="200" t="s">
        <v>19</v>
      </c>
      <c r="AB234" s="200" t="s">
        <v>19</v>
      </c>
      <c r="AC234" s="200" t="s">
        <v>19</v>
      </c>
      <c r="AD234" s="200" t="s">
        <v>19</v>
      </c>
      <c r="AE234" s="200" t="s">
        <v>19</v>
      </c>
      <c r="AF234" s="200" t="s">
        <v>19</v>
      </c>
      <c r="AG234" s="200" t="s">
        <v>19</v>
      </c>
      <c r="AH234" s="200" t="s">
        <v>19</v>
      </c>
      <c r="AI234" s="200" t="s">
        <v>19</v>
      </c>
      <c r="AJ234" s="200" t="s">
        <v>19</v>
      </c>
      <c r="AK234" s="200" t="s">
        <v>19</v>
      </c>
      <c r="AL234" s="200" t="s">
        <v>19</v>
      </c>
      <c r="AM234" s="200" t="s">
        <v>19</v>
      </c>
      <c r="AN234" s="200">
        <v>0</v>
      </c>
      <c r="AO234" s="200" t="s">
        <v>19</v>
      </c>
      <c r="AP234" s="200" t="s">
        <v>19</v>
      </c>
      <c r="AQ234" s="200" t="s">
        <v>19</v>
      </c>
      <c r="AR234" s="200" t="s">
        <v>19</v>
      </c>
      <c r="AS234" s="200" t="s">
        <v>19</v>
      </c>
      <c r="AT234" s="200" t="s">
        <v>19</v>
      </c>
      <c r="AU234" s="200" t="s">
        <v>19</v>
      </c>
      <c r="AV234" s="200" t="s">
        <v>19</v>
      </c>
      <c r="AW234" s="200"/>
      <c r="AX234" s="200"/>
      <c r="AY234" s="200"/>
      <c r="AZ234" s="200"/>
      <c r="BA234" s="200"/>
      <c r="BB234" s="200"/>
      <c r="BC234" s="200"/>
      <c r="BD234" s="200"/>
    </row>
    <row r="235" spans="1:56" x14ac:dyDescent="0.4">
      <c r="A235" s="199" t="s">
        <v>507</v>
      </c>
      <c r="B235" s="199" t="s">
        <v>505</v>
      </c>
      <c r="C235" s="199" t="s">
        <v>247</v>
      </c>
      <c r="D235" s="200">
        <v>0</v>
      </c>
      <c r="E235" s="200">
        <v>0</v>
      </c>
      <c r="F235" s="200">
        <v>0</v>
      </c>
      <c r="G235" s="200">
        <v>0</v>
      </c>
      <c r="H235" s="200" t="s">
        <v>19</v>
      </c>
      <c r="I235" s="200" t="s">
        <v>19</v>
      </c>
      <c r="J235" s="200">
        <v>0</v>
      </c>
      <c r="K235" s="200" t="s">
        <v>19</v>
      </c>
      <c r="L235" s="200">
        <v>0</v>
      </c>
      <c r="M235" s="200" t="s">
        <v>19</v>
      </c>
      <c r="N235" s="200" t="s">
        <v>19</v>
      </c>
      <c r="O235" s="200" t="s">
        <v>19</v>
      </c>
      <c r="P235" s="200" t="s">
        <v>19</v>
      </c>
      <c r="Q235" s="200" t="s">
        <v>19</v>
      </c>
      <c r="R235" s="200" t="s">
        <v>19</v>
      </c>
      <c r="S235" s="200" t="s">
        <v>19</v>
      </c>
      <c r="T235" s="200" t="s">
        <v>19</v>
      </c>
      <c r="U235" s="200">
        <v>0</v>
      </c>
      <c r="V235" s="200" t="s">
        <v>19</v>
      </c>
      <c r="W235" s="200" t="s">
        <v>19</v>
      </c>
      <c r="X235" s="200" t="s">
        <v>19</v>
      </c>
      <c r="Y235" s="200" t="s">
        <v>19</v>
      </c>
      <c r="Z235" s="200" t="s">
        <v>19</v>
      </c>
      <c r="AA235" s="200" t="s">
        <v>19</v>
      </c>
      <c r="AB235" s="200" t="s">
        <v>19</v>
      </c>
      <c r="AC235" s="200" t="s">
        <v>19</v>
      </c>
      <c r="AD235" s="200" t="s">
        <v>19</v>
      </c>
      <c r="AE235" s="200" t="s">
        <v>19</v>
      </c>
      <c r="AF235" s="200" t="s">
        <v>19</v>
      </c>
      <c r="AG235" s="200" t="s">
        <v>19</v>
      </c>
      <c r="AH235" s="200" t="s">
        <v>19</v>
      </c>
      <c r="AI235" s="200" t="s">
        <v>19</v>
      </c>
      <c r="AJ235" s="200" t="s">
        <v>19</v>
      </c>
      <c r="AK235" s="200" t="s">
        <v>19</v>
      </c>
      <c r="AL235" s="200" t="s">
        <v>19</v>
      </c>
      <c r="AM235" s="200">
        <v>0</v>
      </c>
      <c r="AN235" s="200">
        <v>0</v>
      </c>
      <c r="AO235" s="200" t="s">
        <v>19</v>
      </c>
      <c r="AP235" s="200" t="s">
        <v>19</v>
      </c>
      <c r="AQ235" s="200" t="s">
        <v>19</v>
      </c>
      <c r="AR235" s="200" t="s">
        <v>19</v>
      </c>
      <c r="AS235" s="200" t="s">
        <v>19</v>
      </c>
      <c r="AT235" s="200" t="s">
        <v>19</v>
      </c>
      <c r="AU235" s="200" t="s">
        <v>19</v>
      </c>
      <c r="AV235" s="200" t="s">
        <v>19</v>
      </c>
      <c r="AW235" s="200"/>
      <c r="AX235" s="200"/>
      <c r="AY235" s="200"/>
      <c r="AZ235" s="200"/>
      <c r="BA235" s="200"/>
      <c r="BB235" s="200"/>
      <c r="BC235" s="200"/>
      <c r="BD235" s="200"/>
    </row>
    <row r="236" spans="1:56" x14ac:dyDescent="0.4">
      <c r="A236" s="199" t="s">
        <v>508</v>
      </c>
      <c r="B236" s="199" t="s">
        <v>505</v>
      </c>
      <c r="C236" s="199" t="s">
        <v>249</v>
      </c>
      <c r="D236" s="200">
        <v>0</v>
      </c>
      <c r="E236" s="200">
        <v>0</v>
      </c>
      <c r="F236" s="200">
        <v>0</v>
      </c>
      <c r="G236" s="200">
        <v>0</v>
      </c>
      <c r="H236" s="200" t="s">
        <v>19</v>
      </c>
      <c r="I236" s="200">
        <v>0</v>
      </c>
      <c r="J236" s="200">
        <v>0</v>
      </c>
      <c r="K236" s="200" t="s">
        <v>19</v>
      </c>
      <c r="L236" s="200" t="s">
        <v>19</v>
      </c>
      <c r="M236" s="200" t="s">
        <v>19</v>
      </c>
      <c r="N236" s="200" t="s">
        <v>19</v>
      </c>
      <c r="O236" s="200" t="s">
        <v>19</v>
      </c>
      <c r="P236" s="200" t="s">
        <v>19</v>
      </c>
      <c r="Q236" s="200" t="s">
        <v>19</v>
      </c>
      <c r="R236" s="200" t="s">
        <v>19</v>
      </c>
      <c r="S236" s="200" t="s">
        <v>19</v>
      </c>
      <c r="T236" s="200" t="s">
        <v>19</v>
      </c>
      <c r="U236" s="200">
        <v>0</v>
      </c>
      <c r="V236" s="200" t="s">
        <v>19</v>
      </c>
      <c r="W236" s="200" t="s">
        <v>19</v>
      </c>
      <c r="X236" s="200" t="s">
        <v>19</v>
      </c>
      <c r="Y236" s="200" t="s">
        <v>19</v>
      </c>
      <c r="Z236" s="200" t="s">
        <v>19</v>
      </c>
      <c r="AA236" s="200" t="s">
        <v>19</v>
      </c>
      <c r="AB236" s="200" t="s">
        <v>19</v>
      </c>
      <c r="AC236" s="200" t="s">
        <v>19</v>
      </c>
      <c r="AD236" s="200" t="s">
        <v>19</v>
      </c>
      <c r="AE236" s="200" t="s">
        <v>19</v>
      </c>
      <c r="AF236" s="200" t="s">
        <v>19</v>
      </c>
      <c r="AG236" s="200" t="s">
        <v>19</v>
      </c>
      <c r="AH236" s="200" t="s">
        <v>19</v>
      </c>
      <c r="AI236" s="200" t="s">
        <v>19</v>
      </c>
      <c r="AJ236" s="200" t="s">
        <v>19</v>
      </c>
      <c r="AK236" s="200" t="s">
        <v>19</v>
      </c>
      <c r="AL236" s="200" t="s">
        <v>19</v>
      </c>
      <c r="AM236" s="200">
        <v>0</v>
      </c>
      <c r="AN236" s="200">
        <v>0</v>
      </c>
      <c r="AO236" s="200" t="s">
        <v>19</v>
      </c>
      <c r="AP236" s="200" t="s">
        <v>19</v>
      </c>
      <c r="AQ236" s="200">
        <v>0</v>
      </c>
      <c r="AR236" s="200">
        <v>0</v>
      </c>
      <c r="AS236" s="200" t="s">
        <v>19</v>
      </c>
      <c r="AT236" s="200" t="s">
        <v>19</v>
      </c>
      <c r="AU236" s="200" t="s">
        <v>19</v>
      </c>
      <c r="AV236" s="200" t="s">
        <v>19</v>
      </c>
      <c r="AW236" s="200"/>
      <c r="AX236" s="200"/>
      <c r="AY236" s="200"/>
      <c r="AZ236" s="200"/>
      <c r="BA236" s="200"/>
      <c r="BB236" s="200"/>
      <c r="BC236" s="200"/>
      <c r="BD236" s="200"/>
    </row>
    <row r="237" spans="1:56" x14ac:dyDescent="0.4">
      <c r="A237" s="199" t="s">
        <v>509</v>
      </c>
      <c r="B237" s="199" t="s">
        <v>505</v>
      </c>
      <c r="C237" s="199" t="s">
        <v>251</v>
      </c>
      <c r="D237" s="200" t="s">
        <v>19</v>
      </c>
      <c r="E237" s="200" t="s">
        <v>19</v>
      </c>
      <c r="F237" s="200" t="s">
        <v>19</v>
      </c>
      <c r="G237" s="200" t="s">
        <v>19</v>
      </c>
      <c r="H237" s="200" t="s">
        <v>19</v>
      </c>
      <c r="I237" s="200" t="s">
        <v>19</v>
      </c>
      <c r="J237" s="200" t="s">
        <v>19</v>
      </c>
      <c r="K237" s="200" t="s">
        <v>19</v>
      </c>
      <c r="L237" s="200" t="s">
        <v>19</v>
      </c>
      <c r="M237" s="200" t="s">
        <v>19</v>
      </c>
      <c r="N237" s="200" t="s">
        <v>19</v>
      </c>
      <c r="O237" s="200" t="s">
        <v>19</v>
      </c>
      <c r="P237" s="200" t="s">
        <v>19</v>
      </c>
      <c r="Q237" s="200" t="s">
        <v>19</v>
      </c>
      <c r="R237" s="200" t="s">
        <v>19</v>
      </c>
      <c r="S237" s="200" t="s">
        <v>19</v>
      </c>
      <c r="T237" s="200" t="s">
        <v>19</v>
      </c>
      <c r="U237" s="200" t="s">
        <v>19</v>
      </c>
      <c r="V237" s="200" t="s">
        <v>19</v>
      </c>
      <c r="W237" s="200" t="s">
        <v>19</v>
      </c>
      <c r="X237" s="200" t="s">
        <v>19</v>
      </c>
      <c r="Y237" s="200" t="s">
        <v>19</v>
      </c>
      <c r="Z237" s="200" t="s">
        <v>19</v>
      </c>
      <c r="AA237" s="200" t="s">
        <v>19</v>
      </c>
      <c r="AB237" s="200" t="s">
        <v>19</v>
      </c>
      <c r="AC237" s="200" t="s">
        <v>19</v>
      </c>
      <c r="AD237" s="200" t="s">
        <v>19</v>
      </c>
      <c r="AE237" s="200" t="s">
        <v>19</v>
      </c>
      <c r="AF237" s="200" t="s">
        <v>19</v>
      </c>
      <c r="AG237" s="200" t="s">
        <v>19</v>
      </c>
      <c r="AH237" s="200" t="s">
        <v>19</v>
      </c>
      <c r="AI237" s="200" t="s">
        <v>19</v>
      </c>
      <c r="AJ237" s="200" t="s">
        <v>19</v>
      </c>
      <c r="AK237" s="200" t="s">
        <v>19</v>
      </c>
      <c r="AL237" s="200" t="s">
        <v>19</v>
      </c>
      <c r="AM237" s="200" t="s">
        <v>19</v>
      </c>
      <c r="AN237" s="200" t="s">
        <v>19</v>
      </c>
      <c r="AO237" s="200" t="s">
        <v>19</v>
      </c>
      <c r="AP237" s="200" t="s">
        <v>19</v>
      </c>
      <c r="AQ237" s="200" t="s">
        <v>19</v>
      </c>
      <c r="AR237" s="200" t="s">
        <v>19</v>
      </c>
      <c r="AS237" s="200" t="s">
        <v>19</v>
      </c>
      <c r="AT237" s="200" t="s">
        <v>19</v>
      </c>
      <c r="AU237" s="200" t="s">
        <v>19</v>
      </c>
      <c r="AV237" s="200" t="s">
        <v>19</v>
      </c>
      <c r="AW237" s="200"/>
      <c r="AX237" s="200"/>
      <c r="AY237" s="200"/>
      <c r="AZ237" s="200"/>
      <c r="BA237" s="200"/>
      <c r="BB237" s="200"/>
      <c r="BC237" s="200"/>
      <c r="BD237" s="200"/>
    </row>
    <row r="238" spans="1:56" x14ac:dyDescent="0.4">
      <c r="A238" s="199" t="s">
        <v>510</v>
      </c>
      <c r="B238" s="199" t="s">
        <v>505</v>
      </c>
      <c r="C238" s="199" t="s">
        <v>253</v>
      </c>
      <c r="D238" s="200" t="s">
        <v>19</v>
      </c>
      <c r="E238" s="200" t="s">
        <v>19</v>
      </c>
      <c r="F238" s="200" t="s">
        <v>19</v>
      </c>
      <c r="G238" s="200" t="s">
        <v>19</v>
      </c>
      <c r="H238" s="200" t="s">
        <v>19</v>
      </c>
      <c r="I238" s="200" t="s">
        <v>19</v>
      </c>
      <c r="J238" s="200" t="s">
        <v>19</v>
      </c>
      <c r="K238" s="200" t="s">
        <v>19</v>
      </c>
      <c r="L238" s="200" t="s">
        <v>19</v>
      </c>
      <c r="M238" s="200" t="s">
        <v>19</v>
      </c>
      <c r="N238" s="200" t="s">
        <v>19</v>
      </c>
      <c r="O238" s="200" t="s">
        <v>19</v>
      </c>
      <c r="P238" s="200" t="s">
        <v>19</v>
      </c>
      <c r="Q238" s="200" t="s">
        <v>19</v>
      </c>
      <c r="R238" s="200" t="s">
        <v>19</v>
      </c>
      <c r="S238" s="200" t="s">
        <v>19</v>
      </c>
      <c r="T238" s="200" t="s">
        <v>19</v>
      </c>
      <c r="U238" s="200" t="s">
        <v>19</v>
      </c>
      <c r="V238" s="200" t="s">
        <v>19</v>
      </c>
      <c r="W238" s="200" t="s">
        <v>19</v>
      </c>
      <c r="X238" s="200" t="s">
        <v>19</v>
      </c>
      <c r="Y238" s="200" t="s">
        <v>19</v>
      </c>
      <c r="Z238" s="200" t="s">
        <v>19</v>
      </c>
      <c r="AA238" s="200" t="s">
        <v>19</v>
      </c>
      <c r="AB238" s="200" t="s">
        <v>19</v>
      </c>
      <c r="AC238" s="200" t="s">
        <v>19</v>
      </c>
      <c r="AD238" s="200" t="s">
        <v>19</v>
      </c>
      <c r="AE238" s="200" t="s">
        <v>19</v>
      </c>
      <c r="AF238" s="200" t="s">
        <v>19</v>
      </c>
      <c r="AG238" s="200" t="s">
        <v>19</v>
      </c>
      <c r="AH238" s="200" t="s">
        <v>19</v>
      </c>
      <c r="AI238" s="200" t="s">
        <v>19</v>
      </c>
      <c r="AJ238" s="200" t="s">
        <v>19</v>
      </c>
      <c r="AK238" s="200" t="s">
        <v>19</v>
      </c>
      <c r="AL238" s="200" t="s">
        <v>19</v>
      </c>
      <c r="AM238" s="200" t="s">
        <v>19</v>
      </c>
      <c r="AN238" s="200" t="s">
        <v>19</v>
      </c>
      <c r="AO238" s="200" t="s">
        <v>19</v>
      </c>
      <c r="AP238" s="200" t="s">
        <v>19</v>
      </c>
      <c r="AQ238" s="200" t="s">
        <v>19</v>
      </c>
      <c r="AR238" s="200" t="s">
        <v>19</v>
      </c>
      <c r="AS238" s="200" t="s">
        <v>19</v>
      </c>
      <c r="AT238" s="200" t="s">
        <v>19</v>
      </c>
      <c r="AU238" s="200" t="s">
        <v>19</v>
      </c>
      <c r="AV238" s="200" t="s">
        <v>19</v>
      </c>
      <c r="AW238" s="200"/>
      <c r="AX238" s="200"/>
      <c r="AY238" s="200"/>
      <c r="AZ238" s="200"/>
      <c r="BA238" s="200"/>
      <c r="BB238" s="200"/>
      <c r="BC238" s="200"/>
      <c r="BD238" s="200"/>
    </row>
    <row r="239" spans="1:56" x14ac:dyDescent="0.4">
      <c r="A239" s="199" t="s">
        <v>511</v>
      </c>
      <c r="B239" s="199" t="s">
        <v>505</v>
      </c>
      <c r="C239" s="199" t="s">
        <v>255</v>
      </c>
      <c r="D239" s="200" t="s">
        <v>19</v>
      </c>
      <c r="E239" s="200" t="s">
        <v>19</v>
      </c>
      <c r="F239" s="200" t="s">
        <v>19</v>
      </c>
      <c r="G239" s="200" t="s">
        <v>19</v>
      </c>
      <c r="H239" s="200" t="s">
        <v>19</v>
      </c>
      <c r="I239" s="200" t="s">
        <v>19</v>
      </c>
      <c r="J239" s="200" t="s">
        <v>19</v>
      </c>
      <c r="K239" s="200" t="s">
        <v>19</v>
      </c>
      <c r="L239" s="200" t="s">
        <v>19</v>
      </c>
      <c r="M239" s="200" t="s">
        <v>19</v>
      </c>
      <c r="N239" s="200" t="s">
        <v>19</v>
      </c>
      <c r="O239" s="200" t="s">
        <v>19</v>
      </c>
      <c r="P239" s="200" t="s">
        <v>19</v>
      </c>
      <c r="Q239" s="200" t="s">
        <v>19</v>
      </c>
      <c r="R239" s="200" t="s">
        <v>19</v>
      </c>
      <c r="S239" s="200" t="s">
        <v>19</v>
      </c>
      <c r="T239" s="200" t="s">
        <v>19</v>
      </c>
      <c r="U239" s="200" t="s">
        <v>19</v>
      </c>
      <c r="V239" s="200" t="s">
        <v>19</v>
      </c>
      <c r="W239" s="200" t="s">
        <v>19</v>
      </c>
      <c r="X239" s="200" t="s">
        <v>19</v>
      </c>
      <c r="Y239" s="200" t="s">
        <v>19</v>
      </c>
      <c r="Z239" s="200" t="s">
        <v>19</v>
      </c>
      <c r="AA239" s="200" t="s">
        <v>19</v>
      </c>
      <c r="AB239" s="200" t="s">
        <v>19</v>
      </c>
      <c r="AC239" s="200" t="s">
        <v>19</v>
      </c>
      <c r="AD239" s="200" t="s">
        <v>19</v>
      </c>
      <c r="AE239" s="200" t="s">
        <v>19</v>
      </c>
      <c r="AF239" s="200" t="s">
        <v>19</v>
      </c>
      <c r="AG239" s="200" t="s">
        <v>19</v>
      </c>
      <c r="AH239" s="200" t="s">
        <v>19</v>
      </c>
      <c r="AI239" s="200" t="s">
        <v>19</v>
      </c>
      <c r="AJ239" s="200" t="s">
        <v>19</v>
      </c>
      <c r="AK239" s="200" t="s">
        <v>19</v>
      </c>
      <c r="AL239" s="200" t="s">
        <v>19</v>
      </c>
      <c r="AM239" s="200" t="s">
        <v>19</v>
      </c>
      <c r="AN239" s="200" t="s">
        <v>19</v>
      </c>
      <c r="AO239" s="200" t="s">
        <v>19</v>
      </c>
      <c r="AP239" s="200" t="s">
        <v>19</v>
      </c>
      <c r="AQ239" s="200" t="s">
        <v>19</v>
      </c>
      <c r="AR239" s="200" t="s">
        <v>19</v>
      </c>
      <c r="AS239" s="200" t="s">
        <v>19</v>
      </c>
      <c r="AT239" s="200" t="s">
        <v>19</v>
      </c>
      <c r="AU239" s="200" t="s">
        <v>19</v>
      </c>
      <c r="AV239" s="200" t="s">
        <v>19</v>
      </c>
      <c r="AW239" s="200"/>
      <c r="AX239" s="200"/>
      <c r="AY239" s="200"/>
      <c r="AZ239" s="200"/>
      <c r="BA239" s="200"/>
      <c r="BB239" s="200"/>
      <c r="BC239" s="200"/>
      <c r="BD239" s="200"/>
    </row>
    <row r="240" spans="1:56" x14ac:dyDescent="0.4">
      <c r="A240" s="199" t="s">
        <v>512</v>
      </c>
      <c r="B240" s="199" t="s">
        <v>505</v>
      </c>
      <c r="C240" s="199" t="s">
        <v>257</v>
      </c>
      <c r="D240" s="200" t="s">
        <v>19</v>
      </c>
      <c r="E240" s="200" t="s">
        <v>19</v>
      </c>
      <c r="F240" s="200" t="s">
        <v>19</v>
      </c>
      <c r="G240" s="200" t="s">
        <v>19</v>
      </c>
      <c r="H240" s="200" t="s">
        <v>19</v>
      </c>
      <c r="I240" s="200" t="s">
        <v>19</v>
      </c>
      <c r="J240" s="200" t="s">
        <v>19</v>
      </c>
      <c r="K240" s="200" t="s">
        <v>19</v>
      </c>
      <c r="L240" s="200" t="s">
        <v>19</v>
      </c>
      <c r="M240" s="200" t="s">
        <v>19</v>
      </c>
      <c r="N240" s="200" t="s">
        <v>19</v>
      </c>
      <c r="O240" s="200" t="s">
        <v>19</v>
      </c>
      <c r="P240" s="200" t="s">
        <v>19</v>
      </c>
      <c r="Q240" s="200" t="s">
        <v>19</v>
      </c>
      <c r="R240" s="200" t="s">
        <v>19</v>
      </c>
      <c r="S240" s="200" t="s">
        <v>19</v>
      </c>
      <c r="T240" s="200" t="s">
        <v>19</v>
      </c>
      <c r="U240" s="200" t="s">
        <v>19</v>
      </c>
      <c r="V240" s="200" t="s">
        <v>19</v>
      </c>
      <c r="W240" s="200" t="s">
        <v>19</v>
      </c>
      <c r="X240" s="200" t="s">
        <v>19</v>
      </c>
      <c r="Y240" s="200" t="s">
        <v>19</v>
      </c>
      <c r="Z240" s="200" t="s">
        <v>19</v>
      </c>
      <c r="AA240" s="200" t="s">
        <v>19</v>
      </c>
      <c r="AB240" s="200" t="s">
        <v>19</v>
      </c>
      <c r="AC240" s="200" t="s">
        <v>19</v>
      </c>
      <c r="AD240" s="200" t="s">
        <v>19</v>
      </c>
      <c r="AE240" s="200" t="s">
        <v>19</v>
      </c>
      <c r="AF240" s="200" t="s">
        <v>19</v>
      </c>
      <c r="AG240" s="200" t="s">
        <v>19</v>
      </c>
      <c r="AH240" s="200" t="s">
        <v>19</v>
      </c>
      <c r="AI240" s="200" t="s">
        <v>19</v>
      </c>
      <c r="AJ240" s="200" t="s">
        <v>19</v>
      </c>
      <c r="AK240" s="200" t="s">
        <v>19</v>
      </c>
      <c r="AL240" s="200" t="s">
        <v>19</v>
      </c>
      <c r="AM240" s="200" t="s">
        <v>19</v>
      </c>
      <c r="AN240" s="200" t="s">
        <v>19</v>
      </c>
      <c r="AO240" s="200" t="s">
        <v>19</v>
      </c>
      <c r="AP240" s="200" t="s">
        <v>19</v>
      </c>
      <c r="AQ240" s="200" t="s">
        <v>19</v>
      </c>
      <c r="AR240" s="200" t="s">
        <v>19</v>
      </c>
      <c r="AS240" s="200" t="s">
        <v>19</v>
      </c>
      <c r="AT240" s="200" t="s">
        <v>19</v>
      </c>
      <c r="AU240" s="200" t="s">
        <v>19</v>
      </c>
      <c r="AV240" s="200" t="s">
        <v>19</v>
      </c>
      <c r="AW240" s="200"/>
      <c r="AX240" s="200"/>
      <c r="AY240" s="200"/>
      <c r="AZ240" s="200"/>
      <c r="BA240" s="200"/>
      <c r="BB240" s="200"/>
      <c r="BC240" s="200"/>
      <c r="BD240" s="200"/>
    </row>
    <row r="241" spans="1:56" x14ac:dyDescent="0.4">
      <c r="A241" s="199" t="s">
        <v>513</v>
      </c>
      <c r="B241" s="199" t="s">
        <v>505</v>
      </c>
      <c r="C241" s="199" t="s">
        <v>259</v>
      </c>
      <c r="D241" s="200" t="s">
        <v>19</v>
      </c>
      <c r="E241" s="200" t="s">
        <v>19</v>
      </c>
      <c r="F241" s="200" t="s">
        <v>19</v>
      </c>
      <c r="G241" s="200" t="s">
        <v>19</v>
      </c>
      <c r="H241" s="200" t="s">
        <v>19</v>
      </c>
      <c r="I241" s="200" t="s">
        <v>19</v>
      </c>
      <c r="J241" s="200" t="s">
        <v>19</v>
      </c>
      <c r="K241" s="200" t="s">
        <v>19</v>
      </c>
      <c r="L241" s="200" t="s">
        <v>19</v>
      </c>
      <c r="M241" s="200" t="s">
        <v>19</v>
      </c>
      <c r="N241" s="200" t="s">
        <v>19</v>
      </c>
      <c r="O241" s="200" t="s">
        <v>19</v>
      </c>
      <c r="P241" s="200" t="s">
        <v>19</v>
      </c>
      <c r="Q241" s="200" t="s">
        <v>19</v>
      </c>
      <c r="R241" s="200" t="s">
        <v>19</v>
      </c>
      <c r="S241" s="200" t="s">
        <v>19</v>
      </c>
      <c r="T241" s="200" t="s">
        <v>19</v>
      </c>
      <c r="U241" s="200" t="s">
        <v>19</v>
      </c>
      <c r="V241" s="200" t="s">
        <v>19</v>
      </c>
      <c r="W241" s="200" t="s">
        <v>19</v>
      </c>
      <c r="X241" s="200" t="s">
        <v>19</v>
      </c>
      <c r="Y241" s="200" t="s">
        <v>19</v>
      </c>
      <c r="Z241" s="200" t="s">
        <v>19</v>
      </c>
      <c r="AA241" s="200" t="s">
        <v>19</v>
      </c>
      <c r="AB241" s="200" t="s">
        <v>19</v>
      </c>
      <c r="AC241" s="200" t="s">
        <v>19</v>
      </c>
      <c r="AD241" s="200" t="s">
        <v>19</v>
      </c>
      <c r="AE241" s="200" t="s">
        <v>19</v>
      </c>
      <c r="AF241" s="200" t="s">
        <v>19</v>
      </c>
      <c r="AG241" s="200" t="s">
        <v>19</v>
      </c>
      <c r="AH241" s="200" t="s">
        <v>19</v>
      </c>
      <c r="AI241" s="200" t="s">
        <v>19</v>
      </c>
      <c r="AJ241" s="200" t="s">
        <v>19</v>
      </c>
      <c r="AK241" s="200" t="s">
        <v>19</v>
      </c>
      <c r="AL241" s="200" t="s">
        <v>19</v>
      </c>
      <c r="AM241" s="200" t="s">
        <v>19</v>
      </c>
      <c r="AN241" s="200" t="s">
        <v>19</v>
      </c>
      <c r="AO241" s="200" t="s">
        <v>19</v>
      </c>
      <c r="AP241" s="200" t="s">
        <v>19</v>
      </c>
      <c r="AQ241" s="200" t="s">
        <v>19</v>
      </c>
      <c r="AR241" s="200" t="s">
        <v>19</v>
      </c>
      <c r="AS241" s="200" t="s">
        <v>19</v>
      </c>
      <c r="AT241" s="200" t="s">
        <v>19</v>
      </c>
      <c r="AU241" s="200" t="s">
        <v>19</v>
      </c>
      <c r="AV241" s="200" t="s">
        <v>19</v>
      </c>
      <c r="AW241" s="200"/>
      <c r="AX241" s="200"/>
      <c r="AY241" s="200"/>
      <c r="AZ241" s="200"/>
      <c r="BA241" s="200"/>
      <c r="BB241" s="200"/>
      <c r="BC241" s="200"/>
      <c r="BD241" s="200"/>
    </row>
    <row r="242" spans="1:56" x14ac:dyDescent="0.4">
      <c r="A242" s="199" t="s">
        <v>514</v>
      </c>
      <c r="B242" s="199" t="s">
        <v>505</v>
      </c>
      <c r="C242" s="199" t="s">
        <v>261</v>
      </c>
      <c r="D242" s="200" t="s">
        <v>19</v>
      </c>
      <c r="E242" s="200" t="s">
        <v>19</v>
      </c>
      <c r="F242" s="200" t="s">
        <v>19</v>
      </c>
      <c r="G242" s="200" t="s">
        <v>19</v>
      </c>
      <c r="H242" s="200" t="s">
        <v>19</v>
      </c>
      <c r="I242" s="200" t="s">
        <v>19</v>
      </c>
      <c r="J242" s="200" t="s">
        <v>19</v>
      </c>
      <c r="K242" s="200" t="s">
        <v>19</v>
      </c>
      <c r="L242" s="200" t="s">
        <v>19</v>
      </c>
      <c r="M242" s="200" t="s">
        <v>19</v>
      </c>
      <c r="N242" s="200" t="s">
        <v>19</v>
      </c>
      <c r="O242" s="200" t="s">
        <v>19</v>
      </c>
      <c r="P242" s="200" t="s">
        <v>19</v>
      </c>
      <c r="Q242" s="200" t="s">
        <v>19</v>
      </c>
      <c r="R242" s="200" t="s">
        <v>19</v>
      </c>
      <c r="S242" s="200" t="s">
        <v>19</v>
      </c>
      <c r="T242" s="200" t="s">
        <v>19</v>
      </c>
      <c r="U242" s="200" t="s">
        <v>19</v>
      </c>
      <c r="V242" s="200" t="s">
        <v>19</v>
      </c>
      <c r="W242" s="200" t="s">
        <v>19</v>
      </c>
      <c r="X242" s="200" t="s">
        <v>19</v>
      </c>
      <c r="Y242" s="200" t="s">
        <v>19</v>
      </c>
      <c r="Z242" s="200" t="s">
        <v>19</v>
      </c>
      <c r="AA242" s="200" t="s">
        <v>19</v>
      </c>
      <c r="AB242" s="200" t="s">
        <v>19</v>
      </c>
      <c r="AC242" s="200" t="s">
        <v>19</v>
      </c>
      <c r="AD242" s="200" t="s">
        <v>19</v>
      </c>
      <c r="AE242" s="200" t="s">
        <v>19</v>
      </c>
      <c r="AF242" s="200" t="s">
        <v>19</v>
      </c>
      <c r="AG242" s="200" t="s">
        <v>19</v>
      </c>
      <c r="AH242" s="200" t="s">
        <v>19</v>
      </c>
      <c r="AI242" s="200" t="s">
        <v>19</v>
      </c>
      <c r="AJ242" s="200" t="s">
        <v>19</v>
      </c>
      <c r="AK242" s="200" t="s">
        <v>19</v>
      </c>
      <c r="AL242" s="200" t="s">
        <v>19</v>
      </c>
      <c r="AM242" s="200" t="s">
        <v>19</v>
      </c>
      <c r="AN242" s="200" t="s">
        <v>19</v>
      </c>
      <c r="AO242" s="200" t="s">
        <v>19</v>
      </c>
      <c r="AP242" s="200" t="s">
        <v>19</v>
      </c>
      <c r="AQ242" s="200" t="s">
        <v>19</v>
      </c>
      <c r="AR242" s="200" t="s">
        <v>19</v>
      </c>
      <c r="AS242" s="200" t="s">
        <v>19</v>
      </c>
      <c r="AT242" s="200" t="s">
        <v>19</v>
      </c>
      <c r="AU242" s="200" t="s">
        <v>19</v>
      </c>
      <c r="AV242" s="200" t="s">
        <v>19</v>
      </c>
      <c r="AW242" s="200"/>
      <c r="AX242" s="200"/>
      <c r="AY242" s="200"/>
      <c r="AZ242" s="200"/>
      <c r="BA242" s="200"/>
      <c r="BB242" s="200"/>
      <c r="BC242" s="200"/>
      <c r="BD242" s="200"/>
    </row>
    <row r="243" spans="1:56" x14ac:dyDescent="0.4">
      <c r="A243" s="199" t="s">
        <v>515</v>
      </c>
      <c r="B243" s="199" t="s">
        <v>505</v>
      </c>
      <c r="C243" s="199" t="s">
        <v>263</v>
      </c>
      <c r="D243" s="200" t="s">
        <v>19</v>
      </c>
      <c r="E243" s="200" t="s">
        <v>19</v>
      </c>
      <c r="F243" s="200" t="s">
        <v>19</v>
      </c>
      <c r="G243" s="200" t="s">
        <v>19</v>
      </c>
      <c r="H243" s="200" t="s">
        <v>19</v>
      </c>
      <c r="I243" s="200" t="s">
        <v>19</v>
      </c>
      <c r="J243" s="200" t="s">
        <v>19</v>
      </c>
      <c r="K243" s="200" t="s">
        <v>19</v>
      </c>
      <c r="L243" s="200" t="s">
        <v>19</v>
      </c>
      <c r="M243" s="200" t="s">
        <v>19</v>
      </c>
      <c r="N243" s="200" t="s">
        <v>19</v>
      </c>
      <c r="O243" s="200" t="s">
        <v>19</v>
      </c>
      <c r="P243" s="200" t="s">
        <v>19</v>
      </c>
      <c r="Q243" s="200" t="s">
        <v>19</v>
      </c>
      <c r="R243" s="200" t="s">
        <v>19</v>
      </c>
      <c r="S243" s="200" t="s">
        <v>19</v>
      </c>
      <c r="T243" s="200" t="s">
        <v>19</v>
      </c>
      <c r="U243" s="200" t="s">
        <v>19</v>
      </c>
      <c r="V243" s="200" t="s">
        <v>19</v>
      </c>
      <c r="W243" s="200" t="s">
        <v>19</v>
      </c>
      <c r="X243" s="200" t="s">
        <v>19</v>
      </c>
      <c r="Y243" s="200" t="s">
        <v>19</v>
      </c>
      <c r="Z243" s="200" t="s">
        <v>19</v>
      </c>
      <c r="AA243" s="200" t="s">
        <v>19</v>
      </c>
      <c r="AB243" s="200" t="s">
        <v>19</v>
      </c>
      <c r="AC243" s="200">
        <v>0</v>
      </c>
      <c r="AD243" s="200" t="s">
        <v>19</v>
      </c>
      <c r="AE243" s="200" t="s">
        <v>19</v>
      </c>
      <c r="AF243" s="200" t="s">
        <v>19</v>
      </c>
      <c r="AG243" s="200" t="s">
        <v>19</v>
      </c>
      <c r="AH243" s="200" t="s">
        <v>19</v>
      </c>
      <c r="AI243" s="200" t="s">
        <v>19</v>
      </c>
      <c r="AJ243" s="200" t="s">
        <v>19</v>
      </c>
      <c r="AK243" s="200" t="s">
        <v>19</v>
      </c>
      <c r="AL243" s="200">
        <v>0</v>
      </c>
      <c r="AM243" s="200" t="s">
        <v>19</v>
      </c>
      <c r="AN243" s="200" t="s">
        <v>19</v>
      </c>
      <c r="AO243" s="200" t="s">
        <v>19</v>
      </c>
      <c r="AP243" s="200" t="s">
        <v>19</v>
      </c>
      <c r="AQ243" s="200" t="s">
        <v>19</v>
      </c>
      <c r="AR243" s="200" t="s">
        <v>19</v>
      </c>
      <c r="AS243" s="200" t="s">
        <v>19</v>
      </c>
      <c r="AT243" s="200" t="s">
        <v>19</v>
      </c>
      <c r="AU243" s="200" t="s">
        <v>19</v>
      </c>
      <c r="AV243" s="200" t="s">
        <v>19</v>
      </c>
      <c r="AW243" s="200"/>
      <c r="AX243" s="200"/>
      <c r="AY243" s="200"/>
      <c r="AZ243" s="200"/>
      <c r="BA243" s="200"/>
      <c r="BB243" s="200"/>
      <c r="BC243" s="200"/>
      <c r="BD243" s="20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94AB9-E57D-4210-B247-5BB5A94C52C3}">
  <sheetPr>
    <tabColor rgb="FFFFDB8E"/>
  </sheetPr>
  <dimension ref="A1:N253"/>
  <sheetViews>
    <sheetView zoomScale="80" zoomScaleNormal="80" workbookViewId="0">
      <pane xSplit="3" ySplit="1" topLeftCell="D2" activePane="bottomRight" state="frozen"/>
      <selection pane="topRight"/>
      <selection pane="bottomLeft"/>
      <selection pane="bottomRight"/>
    </sheetView>
  </sheetViews>
  <sheetFormatPr defaultRowHeight="13.15" x14ac:dyDescent="0.4"/>
  <cols>
    <col min="1" max="16384" width="9" style="199"/>
  </cols>
  <sheetData>
    <row r="1" spans="1:14" x14ac:dyDescent="0.4">
      <c r="A1" s="43" t="s">
        <v>238</v>
      </c>
      <c r="B1" s="198" t="s">
        <v>239</v>
      </c>
      <c r="C1" s="198" t="s">
        <v>240</v>
      </c>
      <c r="D1" s="198" t="s">
        <v>128</v>
      </c>
      <c r="E1" s="198" t="s">
        <v>130</v>
      </c>
      <c r="F1" s="198" t="s">
        <v>132</v>
      </c>
      <c r="G1" s="198" t="s">
        <v>142</v>
      </c>
      <c r="H1" s="198" t="s">
        <v>146</v>
      </c>
      <c r="I1" s="198" t="s">
        <v>144</v>
      </c>
      <c r="J1" s="198" t="s">
        <v>148</v>
      </c>
      <c r="K1" s="198" t="s">
        <v>136</v>
      </c>
    </row>
    <row r="2" spans="1:14" x14ac:dyDescent="0.4">
      <c r="A2" s="199" t="str">
        <f>B2&amp;RIGHT(C2,2)</f>
        <v>ANH14</v>
      </c>
      <c r="B2" s="199" t="s">
        <v>242</v>
      </c>
      <c r="C2" s="199" t="s">
        <v>243</v>
      </c>
      <c r="D2" s="200">
        <v>1.8149999999999999</v>
      </c>
      <c r="E2" s="199" t="s">
        <v>19</v>
      </c>
      <c r="F2" s="199" t="s">
        <v>19</v>
      </c>
      <c r="G2" s="200">
        <v>2.0630000000000002</v>
      </c>
      <c r="H2" s="200">
        <v>0</v>
      </c>
      <c r="I2" s="200">
        <v>8.1000000000000003E-2</v>
      </c>
      <c r="J2" s="200">
        <v>0</v>
      </c>
      <c r="K2" s="200">
        <v>1.0169999999999999</v>
      </c>
      <c r="N2" s="200"/>
    </row>
    <row r="3" spans="1:14" x14ac:dyDescent="0.4">
      <c r="A3" s="199" t="str">
        <f t="shared" ref="A3:A66" si="0">B3&amp;RIGHT(C3,2)</f>
        <v>ANH15</v>
      </c>
      <c r="B3" s="199" t="s">
        <v>242</v>
      </c>
      <c r="C3" s="199" t="s">
        <v>245</v>
      </c>
      <c r="D3" s="200">
        <v>1.4910000000000001</v>
      </c>
      <c r="E3" s="199" t="s">
        <v>19</v>
      </c>
      <c r="F3" s="199" t="s">
        <v>19</v>
      </c>
      <c r="G3" s="200">
        <v>2.7530000000000001</v>
      </c>
      <c r="H3" s="200">
        <v>0</v>
      </c>
      <c r="I3" s="200">
        <v>6.9000000000000006E-2</v>
      </c>
      <c r="J3" s="200">
        <v>0</v>
      </c>
      <c r="K3" s="200">
        <v>4.6360000000000001</v>
      </c>
      <c r="N3" s="200"/>
    </row>
    <row r="4" spans="1:14" x14ac:dyDescent="0.4">
      <c r="A4" s="199" t="str">
        <f t="shared" si="0"/>
        <v>ANH16</v>
      </c>
      <c r="B4" s="199" t="s">
        <v>242</v>
      </c>
      <c r="C4" s="199" t="s">
        <v>247</v>
      </c>
      <c r="D4" s="200">
        <v>1.532</v>
      </c>
      <c r="E4" s="200">
        <v>8.1000000000000003E-2</v>
      </c>
      <c r="F4" s="199" t="s">
        <v>19</v>
      </c>
      <c r="G4" s="200">
        <v>2.6920000000000002</v>
      </c>
      <c r="H4" s="200">
        <v>0.24299999999999999</v>
      </c>
      <c r="I4" s="200">
        <v>4.3999999999999997E-2</v>
      </c>
      <c r="J4" s="200">
        <v>2E-3</v>
      </c>
      <c r="K4" s="200">
        <v>0.17199999999999999</v>
      </c>
      <c r="N4" s="200"/>
    </row>
    <row r="5" spans="1:14" x14ac:dyDescent="0.4">
      <c r="A5" s="199" t="str">
        <f t="shared" si="0"/>
        <v>ANH17</v>
      </c>
      <c r="B5" s="199" t="s">
        <v>242</v>
      </c>
      <c r="C5" s="199" t="s">
        <v>249</v>
      </c>
      <c r="D5" s="200">
        <v>1.2170000000000001</v>
      </c>
      <c r="E5" s="200">
        <v>0.112</v>
      </c>
      <c r="F5" s="199" t="s">
        <v>19</v>
      </c>
      <c r="G5" s="200">
        <v>2.2959999999999998</v>
      </c>
      <c r="H5" s="200">
        <v>1.1359999999999999</v>
      </c>
      <c r="I5" s="200">
        <v>3.1E-2</v>
      </c>
      <c r="J5" s="200">
        <v>6.0000000000000001E-3</v>
      </c>
      <c r="K5" s="200">
        <v>2.7570000000000001</v>
      </c>
      <c r="N5" s="200"/>
    </row>
    <row r="6" spans="1:14" x14ac:dyDescent="0.4">
      <c r="A6" s="199" t="str">
        <f t="shared" si="0"/>
        <v>ANH18</v>
      </c>
      <c r="B6" s="199" t="s">
        <v>242</v>
      </c>
      <c r="C6" s="199" t="s">
        <v>251</v>
      </c>
      <c r="D6" s="200">
        <v>0.755</v>
      </c>
      <c r="E6" s="200">
        <v>0.63700000000000001</v>
      </c>
      <c r="F6" s="199" t="s">
        <v>19</v>
      </c>
      <c r="G6" s="200">
        <v>2.0790000000000002</v>
      </c>
      <c r="H6" s="200">
        <v>1.7929999999999999</v>
      </c>
      <c r="I6" s="200">
        <v>0.01</v>
      </c>
      <c r="J6" s="200">
        <v>0</v>
      </c>
      <c r="K6" s="200">
        <v>5.6669999999999998</v>
      </c>
      <c r="N6" s="200"/>
    </row>
    <row r="7" spans="1:14" x14ac:dyDescent="0.4">
      <c r="A7" s="199" t="str">
        <f t="shared" si="0"/>
        <v>ANH19</v>
      </c>
      <c r="B7" s="199" t="s">
        <v>242</v>
      </c>
      <c r="C7" s="199" t="s">
        <v>253</v>
      </c>
      <c r="D7" s="200">
        <v>1.0629999999999999</v>
      </c>
      <c r="E7" s="200">
        <v>1.4730000000000001</v>
      </c>
      <c r="F7" s="199" t="s">
        <v>19</v>
      </c>
      <c r="G7" s="200">
        <v>1.4630000000000001</v>
      </c>
      <c r="H7" s="200">
        <v>3.3319999999999999</v>
      </c>
      <c r="I7" s="200">
        <v>0.01</v>
      </c>
      <c r="J7" s="200">
        <v>2E-3</v>
      </c>
      <c r="K7" s="200">
        <v>3.5</v>
      </c>
      <c r="N7" s="200"/>
    </row>
    <row r="8" spans="1:14" x14ac:dyDescent="0.4">
      <c r="A8" s="199" t="str">
        <f t="shared" si="0"/>
        <v>ANH20</v>
      </c>
      <c r="B8" s="199" t="s">
        <v>242</v>
      </c>
      <c r="C8" s="199" t="s">
        <v>255</v>
      </c>
      <c r="D8" s="200">
        <v>0.64</v>
      </c>
      <c r="E8" s="200">
        <v>2.3130000000000002</v>
      </c>
      <c r="F8" s="199" t="s">
        <v>19</v>
      </c>
      <c r="G8" s="200">
        <v>0.55300000000000005</v>
      </c>
      <c r="H8" s="200">
        <v>3.92</v>
      </c>
      <c r="I8" s="200">
        <v>8.0000000000000002E-3</v>
      </c>
      <c r="J8" s="200">
        <v>3.0000000000000001E-3</v>
      </c>
      <c r="K8" s="200">
        <v>1.9259999999999999</v>
      </c>
      <c r="N8" s="200"/>
    </row>
    <row r="9" spans="1:14" x14ac:dyDescent="0.4">
      <c r="A9" s="199" t="str">
        <f t="shared" si="0"/>
        <v>ANH21</v>
      </c>
      <c r="B9" s="199" t="s">
        <v>242</v>
      </c>
      <c r="C9" s="199" t="s">
        <v>257</v>
      </c>
      <c r="D9" s="200">
        <v>3.9E-2</v>
      </c>
      <c r="E9" s="200">
        <v>0.91400000000000003</v>
      </c>
      <c r="F9" s="200">
        <v>1.863</v>
      </c>
      <c r="G9" s="200">
        <v>0.33800000000000002</v>
      </c>
      <c r="H9" s="200">
        <v>4.4109999999999996</v>
      </c>
      <c r="I9" s="200">
        <v>7.0000000000000001E-3</v>
      </c>
      <c r="J9" s="200">
        <v>5.0000000000000001E-3</v>
      </c>
      <c r="K9" s="200">
        <v>0.83499999999999996</v>
      </c>
      <c r="N9" s="200"/>
    </row>
    <row r="10" spans="1:14" x14ac:dyDescent="0.4">
      <c r="A10" s="199" t="str">
        <f t="shared" si="0"/>
        <v>ANH22</v>
      </c>
      <c r="B10" s="199" t="s">
        <v>242</v>
      </c>
      <c r="C10" s="199" t="s">
        <v>259</v>
      </c>
      <c r="D10" s="200">
        <v>2.1000000000000001E-2</v>
      </c>
      <c r="E10" s="200">
        <v>0.79300000000000004</v>
      </c>
      <c r="F10" s="200">
        <v>2.08</v>
      </c>
      <c r="G10" s="200">
        <v>0.32300000000000001</v>
      </c>
      <c r="H10" s="200">
        <v>4.423</v>
      </c>
      <c r="I10" s="200">
        <v>7.0000000000000001E-3</v>
      </c>
      <c r="J10" s="200">
        <v>7.0000000000000001E-3</v>
      </c>
      <c r="K10" s="200">
        <v>0.85299999999999998</v>
      </c>
      <c r="N10" s="200"/>
    </row>
    <row r="11" spans="1:14" x14ac:dyDescent="0.4">
      <c r="A11" s="199" t="str">
        <f t="shared" si="0"/>
        <v>ANH23</v>
      </c>
      <c r="B11" s="199" t="s">
        <v>242</v>
      </c>
      <c r="C11" s="199" t="s">
        <v>261</v>
      </c>
      <c r="D11" s="200">
        <v>0.02</v>
      </c>
      <c r="E11" s="200">
        <v>0.29199999999999998</v>
      </c>
      <c r="F11" s="200">
        <v>2.2280000000000002</v>
      </c>
      <c r="G11" s="200">
        <v>0.32200000000000001</v>
      </c>
      <c r="H11" s="200">
        <v>4.5090000000000003</v>
      </c>
      <c r="I11" s="200">
        <v>7.0000000000000001E-3</v>
      </c>
      <c r="J11" s="200">
        <v>8.9999999999999993E-3</v>
      </c>
      <c r="K11" s="200">
        <v>0.86799999999999999</v>
      </c>
      <c r="N11" s="200"/>
    </row>
    <row r="12" spans="1:14" x14ac:dyDescent="0.4">
      <c r="A12" s="199" t="str">
        <f t="shared" si="0"/>
        <v>ANH24</v>
      </c>
      <c r="B12" s="199" t="s">
        <v>242</v>
      </c>
      <c r="C12" s="199" t="s">
        <v>263</v>
      </c>
      <c r="D12" s="200">
        <v>0.02</v>
      </c>
      <c r="E12" s="200">
        <v>0</v>
      </c>
      <c r="F12" s="200">
        <v>2</v>
      </c>
      <c r="G12" s="200">
        <v>0.32200000000000001</v>
      </c>
      <c r="H12" s="200">
        <v>3.6789999999999998</v>
      </c>
      <c r="I12" s="200">
        <v>7.0000000000000001E-3</v>
      </c>
      <c r="J12" s="200">
        <v>1.0999999999999999E-2</v>
      </c>
      <c r="K12" s="200">
        <v>0.88500000000000001</v>
      </c>
      <c r="N12" s="200"/>
    </row>
    <row r="13" spans="1:14" x14ac:dyDescent="0.4">
      <c r="A13" s="199" t="str">
        <f t="shared" si="0"/>
        <v>ANH25</v>
      </c>
      <c r="B13" s="199" t="s">
        <v>242</v>
      </c>
      <c r="C13" s="199" t="s">
        <v>516</v>
      </c>
      <c r="D13" s="200">
        <v>1.9E-2</v>
      </c>
      <c r="E13" s="200">
        <v>1E-3</v>
      </c>
      <c r="F13" s="200">
        <v>1.4319999999999999</v>
      </c>
      <c r="G13" s="200">
        <v>0.25600000000000001</v>
      </c>
      <c r="H13" s="200">
        <v>3.875</v>
      </c>
      <c r="I13" s="200">
        <v>7.0000000000000001E-3</v>
      </c>
      <c r="J13" s="200">
        <v>1.0999999999999999E-2</v>
      </c>
      <c r="K13" s="200">
        <v>0.90300000000000002</v>
      </c>
      <c r="N13" s="200"/>
    </row>
    <row r="14" spans="1:14" x14ac:dyDescent="0.4">
      <c r="A14" s="199" t="str">
        <f t="shared" si="0"/>
        <v>NES14</v>
      </c>
      <c r="B14" s="199" t="s">
        <v>265</v>
      </c>
      <c r="C14" s="199" t="s">
        <v>243</v>
      </c>
      <c r="D14" s="200">
        <v>2.73</v>
      </c>
      <c r="E14" s="199" t="s">
        <v>19</v>
      </c>
      <c r="F14" s="199" t="s">
        <v>19</v>
      </c>
      <c r="G14" s="200">
        <v>1.3</v>
      </c>
      <c r="H14" s="200">
        <v>0</v>
      </c>
      <c r="I14" s="200">
        <v>8.2000000000000003E-2</v>
      </c>
      <c r="J14" s="200">
        <v>0</v>
      </c>
      <c r="K14" s="200">
        <v>5.3819999999999997</v>
      </c>
      <c r="N14" s="200"/>
    </row>
    <row r="15" spans="1:14" x14ac:dyDescent="0.4">
      <c r="A15" s="199" t="str">
        <f t="shared" si="0"/>
        <v>NES15</v>
      </c>
      <c r="B15" s="199" t="s">
        <v>265</v>
      </c>
      <c r="C15" s="199" t="s">
        <v>245</v>
      </c>
      <c r="D15" s="200">
        <v>2.7610000000000001</v>
      </c>
      <c r="E15" s="199" t="s">
        <v>19</v>
      </c>
      <c r="F15" s="199" t="s">
        <v>19</v>
      </c>
      <c r="G15" s="200">
        <v>1.3149999999999999</v>
      </c>
      <c r="H15" s="200">
        <v>0</v>
      </c>
      <c r="I15" s="200">
        <v>8.3000000000000004E-2</v>
      </c>
      <c r="J15" s="200">
        <v>0</v>
      </c>
      <c r="K15" s="200">
        <v>3.9670000000000001</v>
      </c>
      <c r="N15" s="200"/>
    </row>
    <row r="16" spans="1:14" x14ac:dyDescent="0.4">
      <c r="A16" s="199" t="str">
        <f t="shared" si="0"/>
        <v>NES16</v>
      </c>
      <c r="B16" s="199" t="s">
        <v>265</v>
      </c>
      <c r="C16" s="199" t="s">
        <v>247</v>
      </c>
      <c r="D16" s="200">
        <v>2.7730000000000001</v>
      </c>
      <c r="E16" s="200">
        <v>0</v>
      </c>
      <c r="F16" s="199" t="s">
        <v>19</v>
      </c>
      <c r="G16" s="200">
        <v>1.3149999999999999</v>
      </c>
      <c r="H16" s="200">
        <v>6.0000000000000001E-3</v>
      </c>
      <c r="I16" s="200">
        <v>8.3000000000000004E-2</v>
      </c>
      <c r="J16" s="200">
        <v>0</v>
      </c>
      <c r="K16" s="200">
        <v>3.8460000000000001</v>
      </c>
      <c r="N16" s="200"/>
    </row>
    <row r="17" spans="1:14" x14ac:dyDescent="0.4">
      <c r="A17" s="199" t="str">
        <f t="shared" si="0"/>
        <v>NES17</v>
      </c>
      <c r="B17" s="199" t="s">
        <v>265</v>
      </c>
      <c r="C17" s="199" t="s">
        <v>249</v>
      </c>
      <c r="D17" s="200">
        <v>1.93</v>
      </c>
      <c r="E17" s="200">
        <v>0</v>
      </c>
      <c r="F17" s="199" t="s">
        <v>19</v>
      </c>
      <c r="G17" s="200">
        <v>1.2549999999999999</v>
      </c>
      <c r="H17" s="200">
        <v>6.0000000000000001E-3</v>
      </c>
      <c r="I17" s="200">
        <v>7.1999999999999995E-2</v>
      </c>
      <c r="J17" s="200">
        <v>0</v>
      </c>
      <c r="K17" s="200">
        <v>11.423999999999999</v>
      </c>
      <c r="N17" s="200"/>
    </row>
    <row r="18" spans="1:14" x14ac:dyDescent="0.4">
      <c r="A18" s="199" t="str">
        <f t="shared" si="0"/>
        <v>NES18</v>
      </c>
      <c r="B18" s="199" t="s">
        <v>265</v>
      </c>
      <c r="C18" s="199" t="s">
        <v>251</v>
      </c>
      <c r="D18" s="200">
        <v>1.655</v>
      </c>
      <c r="E18" s="200">
        <v>0.77700000000000002</v>
      </c>
      <c r="F18" s="199" t="s">
        <v>19</v>
      </c>
      <c r="G18" s="200">
        <v>3.7810000000000001</v>
      </c>
      <c r="H18" s="200">
        <v>1.7999999999999999E-2</v>
      </c>
      <c r="I18" s="200">
        <v>9.6000000000000002E-2</v>
      </c>
      <c r="J18" s="200">
        <v>0</v>
      </c>
      <c r="K18" s="200">
        <v>10.27</v>
      </c>
      <c r="N18" s="200"/>
    </row>
    <row r="19" spans="1:14" x14ac:dyDescent="0.4">
      <c r="A19" s="199" t="str">
        <f t="shared" si="0"/>
        <v>NES19</v>
      </c>
      <c r="B19" s="199" t="s">
        <v>265</v>
      </c>
      <c r="C19" s="199" t="s">
        <v>253</v>
      </c>
      <c r="D19" s="200">
        <v>0.90700000000000003</v>
      </c>
      <c r="E19" s="200">
        <v>2.2989999999999999</v>
      </c>
      <c r="F19" s="199" t="s">
        <v>19</v>
      </c>
      <c r="G19" s="200">
        <v>3.7810000000000001</v>
      </c>
      <c r="H19" s="200">
        <v>9.7000000000000003E-2</v>
      </c>
      <c r="I19" s="200">
        <v>9.6000000000000002E-2</v>
      </c>
      <c r="J19" s="200">
        <v>2E-3</v>
      </c>
      <c r="K19" s="200">
        <v>6.8220000000000001</v>
      </c>
      <c r="N19" s="200"/>
    </row>
    <row r="20" spans="1:14" x14ac:dyDescent="0.4">
      <c r="A20" s="199" t="str">
        <f t="shared" si="0"/>
        <v>NES20</v>
      </c>
      <c r="B20" s="199" t="s">
        <v>265</v>
      </c>
      <c r="C20" s="199" t="s">
        <v>255</v>
      </c>
      <c r="D20" s="200">
        <v>0.86599999999999999</v>
      </c>
      <c r="E20" s="200">
        <v>2.532</v>
      </c>
      <c r="F20" s="199" t="s">
        <v>19</v>
      </c>
      <c r="G20" s="200">
        <v>3.7810000000000001</v>
      </c>
      <c r="H20" s="200">
        <v>0.17399999999999999</v>
      </c>
      <c r="I20" s="200">
        <v>9.6000000000000002E-2</v>
      </c>
      <c r="J20" s="200">
        <v>4.0000000000000001E-3</v>
      </c>
      <c r="K20" s="200">
        <v>3.4169999999999998</v>
      </c>
      <c r="N20" s="200"/>
    </row>
    <row r="21" spans="1:14" x14ac:dyDescent="0.4">
      <c r="A21" s="199" t="str">
        <f t="shared" si="0"/>
        <v>NES21</v>
      </c>
      <c r="B21" s="199" t="s">
        <v>265</v>
      </c>
      <c r="C21" s="199" t="s">
        <v>257</v>
      </c>
      <c r="D21" s="200">
        <v>0.76</v>
      </c>
      <c r="E21" s="200">
        <v>2.532</v>
      </c>
      <c r="F21" s="200">
        <v>6.7000000000000004E-2</v>
      </c>
      <c r="G21" s="200">
        <v>3.7810000000000001</v>
      </c>
      <c r="H21" s="200">
        <v>0.254</v>
      </c>
      <c r="I21" s="200">
        <v>9.6000000000000002E-2</v>
      </c>
      <c r="J21" s="200">
        <v>6.0000000000000001E-3</v>
      </c>
      <c r="K21" s="200">
        <v>2.125</v>
      </c>
      <c r="N21" s="200"/>
    </row>
    <row r="22" spans="1:14" x14ac:dyDescent="0.4">
      <c r="A22" s="199" t="str">
        <f t="shared" si="0"/>
        <v>NES22</v>
      </c>
      <c r="B22" s="199" t="s">
        <v>265</v>
      </c>
      <c r="C22" s="199" t="s">
        <v>259</v>
      </c>
      <c r="D22" s="200">
        <v>0.65400000000000003</v>
      </c>
      <c r="E22" s="200">
        <v>2.532</v>
      </c>
      <c r="F22" s="200">
        <v>0.13300000000000001</v>
      </c>
      <c r="G22" s="200">
        <v>3.7810000000000001</v>
      </c>
      <c r="H22" s="200">
        <v>0.33400000000000002</v>
      </c>
      <c r="I22" s="200">
        <v>9.6000000000000002E-2</v>
      </c>
      <c r="J22" s="200">
        <v>8.0000000000000002E-3</v>
      </c>
      <c r="K22" s="200">
        <v>2.1659999999999999</v>
      </c>
      <c r="N22" s="200"/>
    </row>
    <row r="23" spans="1:14" x14ac:dyDescent="0.4">
      <c r="A23" s="199" t="str">
        <f t="shared" si="0"/>
        <v>NES23</v>
      </c>
      <c r="B23" s="199" t="s">
        <v>265</v>
      </c>
      <c r="C23" s="199" t="s">
        <v>261</v>
      </c>
      <c r="D23" s="200">
        <v>0.54700000000000004</v>
      </c>
      <c r="E23" s="200">
        <v>2.532</v>
      </c>
      <c r="F23" s="200">
        <v>0.20300000000000001</v>
      </c>
      <c r="G23" s="200">
        <v>3.7810000000000001</v>
      </c>
      <c r="H23" s="200">
        <v>0.41699999999999998</v>
      </c>
      <c r="I23" s="200">
        <v>9.6000000000000002E-2</v>
      </c>
      <c r="J23" s="200">
        <v>0.01</v>
      </c>
      <c r="K23" s="200">
        <v>2.2109999999999999</v>
      </c>
      <c r="N23" s="200"/>
    </row>
    <row r="24" spans="1:14" x14ac:dyDescent="0.4">
      <c r="A24" s="199" t="str">
        <f t="shared" si="0"/>
        <v>NES24</v>
      </c>
      <c r="B24" s="199" t="s">
        <v>265</v>
      </c>
      <c r="C24" s="199" t="s">
        <v>263</v>
      </c>
      <c r="D24" s="200">
        <v>0.441</v>
      </c>
      <c r="E24" s="200">
        <v>2.532</v>
      </c>
      <c r="F24" s="200">
        <v>0.27500000000000002</v>
      </c>
      <c r="G24" s="200">
        <v>3.7810000000000001</v>
      </c>
      <c r="H24" s="200">
        <v>0.501</v>
      </c>
      <c r="I24" s="200">
        <v>9.6000000000000002E-2</v>
      </c>
      <c r="J24" s="200">
        <v>1.2E-2</v>
      </c>
      <c r="K24" s="200">
        <v>2.2530000000000001</v>
      </c>
      <c r="N24" s="200"/>
    </row>
    <row r="25" spans="1:14" x14ac:dyDescent="0.4">
      <c r="A25" s="199" t="str">
        <f t="shared" si="0"/>
        <v>NES25</v>
      </c>
      <c r="B25" s="199" t="s">
        <v>265</v>
      </c>
      <c r="C25" s="199" t="s">
        <v>516</v>
      </c>
      <c r="D25" s="200">
        <v>0.33500000000000002</v>
      </c>
      <c r="E25" s="200">
        <v>2.532</v>
      </c>
      <c r="F25" s="200">
        <v>0.34599999999999997</v>
      </c>
      <c r="G25" s="200">
        <v>3.7810000000000001</v>
      </c>
      <c r="H25" s="200">
        <v>0.58699999999999997</v>
      </c>
      <c r="I25" s="200">
        <v>9.6000000000000002E-2</v>
      </c>
      <c r="J25" s="200">
        <v>1.4E-2</v>
      </c>
      <c r="K25" s="200">
        <v>2.2999999999999998</v>
      </c>
      <c r="N25" s="200"/>
    </row>
    <row r="26" spans="1:14" x14ac:dyDescent="0.4">
      <c r="A26" s="199" t="str">
        <f t="shared" si="0"/>
        <v>HDD14</v>
      </c>
      <c r="B26" s="199" t="s">
        <v>277</v>
      </c>
      <c r="C26" s="199" t="s">
        <v>243</v>
      </c>
      <c r="D26" s="200">
        <v>5.5570039895755902E-2</v>
      </c>
      <c r="E26" s="199" t="s">
        <v>19</v>
      </c>
      <c r="F26" s="199" t="s">
        <v>19</v>
      </c>
      <c r="G26" s="200">
        <v>7.4655416090238305E-2</v>
      </c>
      <c r="H26" s="200">
        <v>0</v>
      </c>
      <c r="I26" s="200">
        <v>0</v>
      </c>
      <c r="J26" s="200">
        <v>0</v>
      </c>
      <c r="K26" s="200">
        <v>0.37510341511805501</v>
      </c>
      <c r="N26" s="200"/>
    </row>
    <row r="27" spans="1:14" x14ac:dyDescent="0.4">
      <c r="A27" s="199" t="str">
        <f t="shared" si="0"/>
        <v>HDD15</v>
      </c>
      <c r="B27" s="199" t="s">
        <v>277</v>
      </c>
      <c r="C27" s="199" t="s">
        <v>245</v>
      </c>
      <c r="D27" s="200">
        <v>8.0615689075324001E-2</v>
      </c>
      <c r="E27" s="199" t="s">
        <v>19</v>
      </c>
      <c r="F27" s="199" t="s">
        <v>19</v>
      </c>
      <c r="G27" s="200">
        <v>6.8937322361978803E-2</v>
      </c>
      <c r="H27" s="200">
        <v>0</v>
      </c>
      <c r="I27" s="200">
        <v>3.64054686325765E-3</v>
      </c>
      <c r="J27" s="200">
        <v>0</v>
      </c>
      <c r="K27" s="200">
        <v>0.99799518884302696</v>
      </c>
      <c r="N27" s="200"/>
    </row>
    <row r="28" spans="1:14" x14ac:dyDescent="0.4">
      <c r="A28" s="199" t="str">
        <f t="shared" si="0"/>
        <v>HDD16</v>
      </c>
      <c r="B28" s="199" t="s">
        <v>277</v>
      </c>
      <c r="C28" s="199" t="s">
        <v>247</v>
      </c>
      <c r="D28" s="200">
        <v>9.59753750657803E-2</v>
      </c>
      <c r="E28" s="200">
        <v>1.57401317853506E-3</v>
      </c>
      <c r="F28" s="199" t="s">
        <v>19</v>
      </c>
      <c r="G28" s="200">
        <v>7.1924551212930607E-2</v>
      </c>
      <c r="H28" s="200">
        <v>5.7517508243782201E-3</v>
      </c>
      <c r="I28" s="200">
        <v>3.5236515717327302E-3</v>
      </c>
      <c r="J28" s="200">
        <v>3.9354509595412902E-5</v>
      </c>
      <c r="K28" s="200">
        <v>0.55216903187075905</v>
      </c>
      <c r="N28" s="200"/>
    </row>
    <row r="29" spans="1:14" x14ac:dyDescent="0.4">
      <c r="A29" s="199" t="str">
        <f t="shared" si="0"/>
        <v>HDD17</v>
      </c>
      <c r="B29" s="199" t="s">
        <v>277</v>
      </c>
      <c r="C29" s="199" t="s">
        <v>249</v>
      </c>
      <c r="D29" s="200">
        <v>7.8226303842868994E-2</v>
      </c>
      <c r="E29" s="200">
        <v>4.53365632498949E-2</v>
      </c>
      <c r="F29" s="199" t="s">
        <v>19</v>
      </c>
      <c r="G29" s="200">
        <v>6.5509672237179406E-2</v>
      </c>
      <c r="H29" s="200">
        <v>3.75785407389315E-2</v>
      </c>
      <c r="I29" s="200">
        <v>4.7101355472946001E-3</v>
      </c>
      <c r="J29" s="200">
        <v>3.2365056903444601E-4</v>
      </c>
      <c r="K29" s="200">
        <v>0.42929565880424803</v>
      </c>
      <c r="N29" s="200"/>
    </row>
    <row r="30" spans="1:14" x14ac:dyDescent="0.4">
      <c r="A30" s="199" t="str">
        <f t="shared" si="0"/>
        <v>HDD18</v>
      </c>
      <c r="B30" s="199" t="s">
        <v>277</v>
      </c>
      <c r="C30" s="199" t="s">
        <v>251</v>
      </c>
      <c r="D30" s="200">
        <v>2.46930457348228E-2</v>
      </c>
      <c r="E30" s="200">
        <v>9.0561652925580993E-2</v>
      </c>
      <c r="F30" s="199" t="s">
        <v>19</v>
      </c>
      <c r="G30" s="200">
        <v>4.8107368193889201E-2</v>
      </c>
      <c r="H30" s="200">
        <v>8.7835290084231105E-2</v>
      </c>
      <c r="I30" s="200">
        <v>2.2461538971812502E-3</v>
      </c>
      <c r="J30" s="200">
        <v>1.4607944366927001E-3</v>
      </c>
      <c r="K30" s="200">
        <v>1.4581221898488801</v>
      </c>
      <c r="N30" s="200"/>
    </row>
    <row r="31" spans="1:14" x14ac:dyDescent="0.4">
      <c r="A31" s="199" t="str">
        <f t="shared" si="0"/>
        <v>HDD19</v>
      </c>
      <c r="B31" s="199" t="s">
        <v>277</v>
      </c>
      <c r="C31" s="199" t="s">
        <v>253</v>
      </c>
      <c r="D31" s="200">
        <v>6.7574929453583801E-2</v>
      </c>
      <c r="E31" s="200">
        <v>0.54276184467408295</v>
      </c>
      <c r="F31" s="199" t="s">
        <v>19</v>
      </c>
      <c r="G31" s="200">
        <v>2.2920372000000001E-2</v>
      </c>
      <c r="H31" s="200">
        <v>0.115985988751964</v>
      </c>
      <c r="I31" s="200">
        <v>0</v>
      </c>
      <c r="J31" s="200">
        <v>0</v>
      </c>
      <c r="K31" s="200">
        <v>0.106897253411289</v>
      </c>
      <c r="N31" s="200"/>
    </row>
    <row r="32" spans="1:14" x14ac:dyDescent="0.4">
      <c r="A32" s="199" t="str">
        <f t="shared" si="0"/>
        <v>HDD20</v>
      </c>
      <c r="B32" s="199" t="s">
        <v>277</v>
      </c>
      <c r="C32" s="199" t="s">
        <v>255</v>
      </c>
      <c r="D32" s="200">
        <v>5.5287628007339197E-2</v>
      </c>
      <c r="E32" s="200">
        <v>0.58554602919939402</v>
      </c>
      <c r="F32" s="199" t="s">
        <v>19</v>
      </c>
      <c r="G32" s="200">
        <v>1.9059785999999999E-2</v>
      </c>
      <c r="H32" s="200">
        <v>0.115786674751964</v>
      </c>
      <c r="I32" s="200">
        <v>0</v>
      </c>
      <c r="J32" s="200">
        <v>0</v>
      </c>
      <c r="K32" s="200">
        <v>8.6824749588933603E-2</v>
      </c>
      <c r="N32" s="200"/>
    </row>
    <row r="33" spans="1:14" x14ac:dyDescent="0.4">
      <c r="A33" s="199" t="str">
        <f t="shared" si="0"/>
        <v>HDD21</v>
      </c>
      <c r="B33" s="199" t="s">
        <v>277</v>
      </c>
      <c r="C33" s="199" t="s">
        <v>257</v>
      </c>
      <c r="D33" s="200">
        <v>1.6948833955030398E-2</v>
      </c>
      <c r="E33" s="200">
        <v>0.78132289995349602</v>
      </c>
      <c r="F33" s="200">
        <v>1.5875107027276299E-2</v>
      </c>
      <c r="G33" s="200">
        <v>1.9059804E-2</v>
      </c>
      <c r="H33" s="200">
        <v>0.111267154389074</v>
      </c>
      <c r="I33" s="200">
        <v>0</v>
      </c>
      <c r="J33" s="200">
        <v>0</v>
      </c>
      <c r="K33" s="200">
        <v>0.20920925819000399</v>
      </c>
      <c r="N33" s="200"/>
    </row>
    <row r="34" spans="1:14" x14ac:dyDescent="0.4">
      <c r="A34" s="199" t="str">
        <f t="shared" si="0"/>
        <v>HDD22</v>
      </c>
      <c r="B34" s="199" t="s">
        <v>277</v>
      </c>
      <c r="C34" s="199" t="s">
        <v>259</v>
      </c>
      <c r="D34" s="200">
        <v>9.4758077315958301E-3</v>
      </c>
      <c r="E34" s="200">
        <v>0.73963110431374801</v>
      </c>
      <c r="F34" s="200">
        <v>4.9366928535033702E-2</v>
      </c>
      <c r="G34" s="200">
        <v>1.7944322400000001E-2</v>
      </c>
      <c r="H34" s="200">
        <v>0.10169936284704301</v>
      </c>
      <c r="I34" s="200">
        <v>0</v>
      </c>
      <c r="J34" s="200">
        <v>0</v>
      </c>
      <c r="K34" s="200">
        <v>0.17985862533618399</v>
      </c>
      <c r="N34" s="200"/>
    </row>
    <row r="35" spans="1:14" x14ac:dyDescent="0.4">
      <c r="A35" s="199" t="str">
        <f t="shared" si="0"/>
        <v>HDD23</v>
      </c>
      <c r="B35" s="199" t="s">
        <v>277</v>
      </c>
      <c r="C35" s="199" t="s">
        <v>261</v>
      </c>
      <c r="D35" s="200">
        <v>8.0610512997662497E-3</v>
      </c>
      <c r="E35" s="200">
        <v>0.593538749584267</v>
      </c>
      <c r="F35" s="200">
        <v>8.44424611647695E-2</v>
      </c>
      <c r="G35" s="200">
        <v>1.78715196E-2</v>
      </c>
      <c r="H35" s="200">
        <v>3.1153086505010998E-2</v>
      </c>
      <c r="I35" s="200">
        <v>0</v>
      </c>
      <c r="J35" s="200">
        <v>0</v>
      </c>
      <c r="K35" s="200">
        <v>0.18511545510104599</v>
      </c>
      <c r="N35" s="200"/>
    </row>
    <row r="36" spans="1:14" x14ac:dyDescent="0.4">
      <c r="A36" s="199" t="str">
        <f t="shared" si="0"/>
        <v>HDD24</v>
      </c>
      <c r="B36" s="199" t="s">
        <v>277</v>
      </c>
      <c r="C36" s="199" t="s">
        <v>263</v>
      </c>
      <c r="D36" s="200">
        <v>6.2725698582831403E-3</v>
      </c>
      <c r="E36" s="200">
        <v>0.54690837262025904</v>
      </c>
      <c r="F36" s="200">
        <v>0.12115512943932601</v>
      </c>
      <c r="G36" s="200">
        <v>1.76221116E-2</v>
      </c>
      <c r="H36" s="200">
        <v>3.1976787847854002E-2</v>
      </c>
      <c r="I36" s="200">
        <v>0</v>
      </c>
      <c r="J36" s="200">
        <v>0</v>
      </c>
      <c r="K36" s="200">
        <v>0.207456981601716</v>
      </c>
      <c r="N36" s="200"/>
    </row>
    <row r="37" spans="1:14" x14ac:dyDescent="0.4">
      <c r="A37" s="199" t="str">
        <f t="shared" si="0"/>
        <v>HDD25</v>
      </c>
      <c r="B37" s="199" t="s">
        <v>277</v>
      </c>
      <c r="C37" s="199" t="s">
        <v>516</v>
      </c>
      <c r="D37" s="200">
        <v>5.4468894817222904E-3</v>
      </c>
      <c r="E37" s="200">
        <v>0.54027460239604796</v>
      </c>
      <c r="F37" s="200">
        <v>0.15503397408503</v>
      </c>
      <c r="G37" s="200">
        <v>1.6665436799999999E-2</v>
      </c>
      <c r="H37" s="200">
        <v>3.2800449590696903E-2</v>
      </c>
      <c r="I37" s="200">
        <v>0</v>
      </c>
      <c r="J37" s="200">
        <v>0</v>
      </c>
      <c r="K37" s="200">
        <v>0.14087047124678201</v>
      </c>
      <c r="N37" s="200"/>
    </row>
    <row r="38" spans="1:14" x14ac:dyDescent="0.4">
      <c r="A38" s="199" t="str">
        <f t="shared" si="0"/>
        <v>NWT14</v>
      </c>
      <c r="B38" s="199" t="s">
        <v>289</v>
      </c>
      <c r="C38" s="199" t="s">
        <v>243</v>
      </c>
      <c r="D38" s="200">
        <v>9.4155416699999996</v>
      </c>
      <c r="E38" s="199" t="s">
        <v>19</v>
      </c>
      <c r="F38" s="199" t="s">
        <v>19</v>
      </c>
      <c r="G38" s="200">
        <v>4.5919214948062699</v>
      </c>
      <c r="H38" s="200">
        <v>0</v>
      </c>
      <c r="I38" s="200">
        <v>0.94618443288849596</v>
      </c>
      <c r="J38" s="200">
        <v>0</v>
      </c>
      <c r="K38" s="200">
        <v>1.69886333</v>
      </c>
      <c r="N38" s="200"/>
    </row>
    <row r="39" spans="1:14" x14ac:dyDescent="0.4">
      <c r="A39" s="199" t="str">
        <f t="shared" si="0"/>
        <v>NWT15</v>
      </c>
      <c r="B39" s="199" t="s">
        <v>289</v>
      </c>
      <c r="C39" s="199" t="s">
        <v>245</v>
      </c>
      <c r="D39" s="200">
        <v>9.7743386900000004</v>
      </c>
      <c r="E39" s="199" t="s">
        <v>19</v>
      </c>
      <c r="F39" s="199" t="s">
        <v>19</v>
      </c>
      <c r="G39" s="200">
        <v>4.7669053466286204</v>
      </c>
      <c r="H39" s="200">
        <v>0</v>
      </c>
      <c r="I39" s="200">
        <v>0.98224057992594804</v>
      </c>
      <c r="J39" s="200">
        <v>0</v>
      </c>
      <c r="K39" s="200">
        <v>6.26377586</v>
      </c>
      <c r="N39" s="200"/>
    </row>
    <row r="40" spans="1:14" x14ac:dyDescent="0.4">
      <c r="A40" s="199" t="str">
        <f t="shared" si="0"/>
        <v>NWT16</v>
      </c>
      <c r="B40" s="199" t="s">
        <v>289</v>
      </c>
      <c r="C40" s="199" t="s">
        <v>247</v>
      </c>
      <c r="D40" s="200">
        <v>5.28631237753679</v>
      </c>
      <c r="E40" s="200">
        <v>0.95775726999999999</v>
      </c>
      <c r="F40" s="199" t="s">
        <v>19</v>
      </c>
      <c r="G40" s="200">
        <v>4.4059595196674204</v>
      </c>
      <c r="H40" s="200">
        <v>0.52759382905358299</v>
      </c>
      <c r="I40" s="200">
        <v>0.67202366010495895</v>
      </c>
      <c r="J40" s="200">
        <v>9.6698359299712697E-2</v>
      </c>
      <c r="K40" s="200">
        <v>11.80265563</v>
      </c>
      <c r="N40" s="200"/>
    </row>
    <row r="41" spans="1:14" x14ac:dyDescent="0.4">
      <c r="A41" s="199" t="str">
        <f t="shared" si="0"/>
        <v>NWT17</v>
      </c>
      <c r="B41" s="199" t="s">
        <v>289</v>
      </c>
      <c r="C41" s="199" t="s">
        <v>249</v>
      </c>
      <c r="D41" s="200">
        <v>4.4018518737558203</v>
      </c>
      <c r="E41" s="200">
        <v>2.52099483932518</v>
      </c>
      <c r="F41" s="199" t="s">
        <v>19</v>
      </c>
      <c r="G41" s="200">
        <v>3.3919443153194502</v>
      </c>
      <c r="H41" s="200">
        <v>1.80686866902635</v>
      </c>
      <c r="I41" s="200">
        <v>0.79244310395963702</v>
      </c>
      <c r="J41" s="200">
        <v>0.181805847720071</v>
      </c>
      <c r="K41" s="200">
        <v>13.1091259</v>
      </c>
      <c r="N41" s="200"/>
    </row>
    <row r="42" spans="1:14" x14ac:dyDescent="0.4">
      <c r="A42" s="199" t="str">
        <f t="shared" si="0"/>
        <v>NWT18</v>
      </c>
      <c r="B42" s="199" t="s">
        <v>289</v>
      </c>
      <c r="C42" s="199" t="s">
        <v>251</v>
      </c>
      <c r="D42" s="200">
        <v>4.4806831200000001</v>
      </c>
      <c r="E42" s="200">
        <v>2.9681132400000001</v>
      </c>
      <c r="F42" s="199" t="s">
        <v>19</v>
      </c>
      <c r="G42" s="200">
        <v>2.17723093651168</v>
      </c>
      <c r="H42" s="200">
        <v>2.5580185066308898</v>
      </c>
      <c r="I42" s="200">
        <v>0.393636524365787</v>
      </c>
      <c r="J42" s="200">
        <v>0.16557362977982301</v>
      </c>
      <c r="K42" s="200">
        <v>6.22139943</v>
      </c>
      <c r="N42" s="200"/>
    </row>
    <row r="43" spans="1:14" x14ac:dyDescent="0.4">
      <c r="A43" s="199" t="str">
        <f t="shared" si="0"/>
        <v>NWT19</v>
      </c>
      <c r="B43" s="199" t="s">
        <v>289</v>
      </c>
      <c r="C43" s="199" t="s">
        <v>253</v>
      </c>
      <c r="D43" s="200">
        <v>2.00530104</v>
      </c>
      <c r="E43" s="200">
        <v>4.9405986387142802</v>
      </c>
      <c r="F43" s="199" t="s">
        <v>19</v>
      </c>
      <c r="G43" s="200">
        <v>1.49171775824368</v>
      </c>
      <c r="H43" s="200">
        <v>3.5504539699157802</v>
      </c>
      <c r="I43" s="200">
        <v>0.34727538310679401</v>
      </c>
      <c r="J43" s="200">
        <v>7.3164519282428397E-2</v>
      </c>
      <c r="K43" s="200">
        <v>5.415108</v>
      </c>
      <c r="N43" s="200"/>
    </row>
    <row r="44" spans="1:14" x14ac:dyDescent="0.4">
      <c r="A44" s="199" t="str">
        <f t="shared" si="0"/>
        <v>NWT20</v>
      </c>
      <c r="B44" s="199" t="s">
        <v>289</v>
      </c>
      <c r="C44" s="199" t="s">
        <v>255</v>
      </c>
      <c r="D44" s="200">
        <v>1.56984251</v>
      </c>
      <c r="E44" s="200">
        <v>5.7990032333571397</v>
      </c>
      <c r="F44" s="199" t="s">
        <v>19</v>
      </c>
      <c r="G44" s="200">
        <v>0.92121927654510205</v>
      </c>
      <c r="H44" s="200">
        <v>3.7717180857895301</v>
      </c>
      <c r="I44" s="200">
        <v>0.26398650298690102</v>
      </c>
      <c r="J44" s="200">
        <v>7.3214591485222302E-2</v>
      </c>
      <c r="K44" s="200">
        <v>0.85509034004266904</v>
      </c>
      <c r="N44" s="200"/>
    </row>
    <row r="45" spans="1:14" x14ac:dyDescent="0.4">
      <c r="A45" s="199" t="str">
        <f t="shared" si="0"/>
        <v>NWT21</v>
      </c>
      <c r="B45" s="199" t="s">
        <v>289</v>
      </c>
      <c r="C45" s="199" t="s">
        <v>257</v>
      </c>
      <c r="D45" s="200">
        <v>0.35066828</v>
      </c>
      <c r="E45" s="200">
        <v>5.4809099318794603</v>
      </c>
      <c r="F45" s="200">
        <v>0.79300000000000004</v>
      </c>
      <c r="G45" s="200">
        <v>0.71844326668313196</v>
      </c>
      <c r="H45" s="200">
        <v>3.7874678029282101</v>
      </c>
      <c r="I45" s="200">
        <v>1.44975596038565E-2</v>
      </c>
      <c r="J45" s="200">
        <v>9.0294482222972594E-2</v>
      </c>
      <c r="K45" s="200">
        <v>10.089524620338199</v>
      </c>
      <c r="N45" s="200"/>
    </row>
    <row r="46" spans="1:14" x14ac:dyDescent="0.4">
      <c r="A46" s="199" t="str">
        <f t="shared" si="0"/>
        <v>NWT22</v>
      </c>
      <c r="B46" s="199" t="s">
        <v>289</v>
      </c>
      <c r="C46" s="199" t="s">
        <v>259</v>
      </c>
      <c r="D46" s="200">
        <v>0.17431124000000001</v>
      </c>
      <c r="E46" s="200">
        <v>4.9013529937142897</v>
      </c>
      <c r="F46" s="200">
        <v>1.8009999999999999</v>
      </c>
      <c r="G46" s="200">
        <v>0.68091270015350802</v>
      </c>
      <c r="H46" s="200">
        <v>3.1041055550857202</v>
      </c>
      <c r="I46" s="200">
        <v>1.422021125E-2</v>
      </c>
      <c r="J46" s="200">
        <v>0.11304324989475099</v>
      </c>
      <c r="K46" s="200">
        <v>2.7320000000000002</v>
      </c>
      <c r="N46" s="200"/>
    </row>
    <row r="47" spans="1:14" x14ac:dyDescent="0.4">
      <c r="A47" s="199" t="str">
        <f t="shared" si="0"/>
        <v>NWT23</v>
      </c>
      <c r="B47" s="199" t="s">
        <v>289</v>
      </c>
      <c r="C47" s="199" t="s">
        <v>261</v>
      </c>
      <c r="D47" s="200">
        <v>0.11303371</v>
      </c>
      <c r="E47" s="200">
        <v>4.5776366737142897</v>
      </c>
      <c r="F47" s="200">
        <v>2.23</v>
      </c>
      <c r="G47" s="200">
        <v>0.64696634500425099</v>
      </c>
      <c r="H47" s="200">
        <v>3.22370726072382</v>
      </c>
      <c r="I47" s="200">
        <v>1.42201975E-2</v>
      </c>
      <c r="J47" s="200">
        <v>0.118647220445949</v>
      </c>
      <c r="K47" s="200">
        <v>2.734</v>
      </c>
      <c r="N47" s="200"/>
    </row>
    <row r="48" spans="1:14" x14ac:dyDescent="0.4">
      <c r="A48" s="199" t="str">
        <f t="shared" si="0"/>
        <v>NWT24</v>
      </c>
      <c r="B48" s="199" t="s">
        <v>289</v>
      </c>
      <c r="C48" s="199" t="s">
        <v>263</v>
      </c>
      <c r="D48" s="200">
        <v>0.11303383</v>
      </c>
      <c r="E48" s="200">
        <v>4.1705342660476203</v>
      </c>
      <c r="F48" s="200">
        <v>2.657</v>
      </c>
      <c r="G48" s="200">
        <v>0.37635624141946</v>
      </c>
      <c r="H48" s="200">
        <v>3.1879444463506998</v>
      </c>
      <c r="I48" s="200">
        <v>1.422021375E-2</v>
      </c>
      <c r="J48" s="200">
        <v>0.118647224195949</v>
      </c>
      <c r="K48" s="200">
        <v>2.6930000000000001</v>
      </c>
      <c r="N48" s="200"/>
    </row>
    <row r="49" spans="1:14" x14ac:dyDescent="0.4">
      <c r="A49" s="199" t="str">
        <f t="shared" si="0"/>
        <v>NWT25</v>
      </c>
      <c r="B49" s="199" t="s">
        <v>289</v>
      </c>
      <c r="C49" s="199" t="s">
        <v>516</v>
      </c>
      <c r="D49" s="200">
        <v>9.8260050000000002E-2</v>
      </c>
      <c r="E49" s="200">
        <v>2.8433123943809502</v>
      </c>
      <c r="F49" s="200">
        <v>2.8210000000000002</v>
      </c>
      <c r="G49" s="200">
        <v>0.19360327244532399</v>
      </c>
      <c r="H49" s="200">
        <v>3.6671869128483401</v>
      </c>
      <c r="I49" s="200">
        <v>1.237066375E-2</v>
      </c>
      <c r="J49" s="200">
        <v>8.4329508150237403E-2</v>
      </c>
      <c r="K49" s="200">
        <v>2.1509999999999998</v>
      </c>
      <c r="N49" s="200"/>
    </row>
    <row r="50" spans="1:14" x14ac:dyDescent="0.4">
      <c r="A50" s="199" t="str">
        <f t="shared" si="0"/>
        <v>SRN14</v>
      </c>
      <c r="B50" s="199" t="s">
        <v>301</v>
      </c>
      <c r="C50" s="199" t="s">
        <v>243</v>
      </c>
      <c r="D50" s="200">
        <v>15.6</v>
      </c>
      <c r="E50" s="199" t="s">
        <v>19</v>
      </c>
      <c r="F50" s="199" t="s">
        <v>19</v>
      </c>
      <c r="G50" s="200">
        <v>2.3889999999999998</v>
      </c>
      <c r="H50" s="200">
        <v>0</v>
      </c>
      <c r="I50" s="200">
        <v>0</v>
      </c>
      <c r="J50" s="200">
        <v>0</v>
      </c>
      <c r="K50" s="200">
        <v>9.6880000000000006</v>
      </c>
      <c r="N50" s="200"/>
    </row>
    <row r="51" spans="1:14" x14ac:dyDescent="0.4">
      <c r="A51" s="199" t="str">
        <f t="shared" si="0"/>
        <v>SRN15</v>
      </c>
      <c r="B51" s="199" t="s">
        <v>301</v>
      </c>
      <c r="C51" s="199" t="s">
        <v>245</v>
      </c>
      <c r="D51" s="200">
        <v>13.398999999999999</v>
      </c>
      <c r="E51" s="199" t="s">
        <v>19</v>
      </c>
      <c r="F51" s="199" t="s">
        <v>19</v>
      </c>
      <c r="G51" s="200">
        <v>3.42</v>
      </c>
      <c r="H51" s="200">
        <v>0</v>
      </c>
      <c r="I51" s="200">
        <v>0</v>
      </c>
      <c r="J51" s="200">
        <v>0</v>
      </c>
      <c r="K51" s="200">
        <v>11.923</v>
      </c>
      <c r="N51" s="200"/>
    </row>
    <row r="52" spans="1:14" x14ac:dyDescent="0.4">
      <c r="A52" s="199" t="str">
        <f t="shared" si="0"/>
        <v>SRN16</v>
      </c>
      <c r="B52" s="199" t="s">
        <v>301</v>
      </c>
      <c r="C52" s="199" t="s">
        <v>247</v>
      </c>
      <c r="D52" s="200">
        <v>5.5869999999999997</v>
      </c>
      <c r="E52" s="200">
        <v>0.121</v>
      </c>
      <c r="F52" s="199" t="s">
        <v>19</v>
      </c>
      <c r="G52" s="200">
        <v>3.4980000000000002</v>
      </c>
      <c r="H52" s="200">
        <v>0.129</v>
      </c>
      <c r="I52" s="200">
        <v>0</v>
      </c>
      <c r="J52" s="200">
        <v>0</v>
      </c>
      <c r="K52" s="200">
        <v>4.6520000000000001</v>
      </c>
      <c r="N52" s="200"/>
    </row>
    <row r="53" spans="1:14" x14ac:dyDescent="0.4">
      <c r="A53" s="199" t="str">
        <f t="shared" si="0"/>
        <v>SRN17</v>
      </c>
      <c r="B53" s="199" t="s">
        <v>301</v>
      </c>
      <c r="C53" s="199" t="s">
        <v>249</v>
      </c>
      <c r="D53" s="200">
        <v>5.5140000000000002</v>
      </c>
      <c r="E53" s="200">
        <v>0.16</v>
      </c>
      <c r="F53" s="199" t="s">
        <v>19</v>
      </c>
      <c r="G53" s="200">
        <v>3.3279999999999998</v>
      </c>
      <c r="H53" s="200">
        <v>0.51100000000000001</v>
      </c>
      <c r="I53" s="200">
        <v>0</v>
      </c>
      <c r="J53" s="200">
        <v>0</v>
      </c>
      <c r="K53" s="200">
        <v>0.53600000000000003</v>
      </c>
      <c r="N53" s="200"/>
    </row>
    <row r="54" spans="1:14" x14ac:dyDescent="0.4">
      <c r="A54" s="199" t="str">
        <f t="shared" si="0"/>
        <v>SRN18</v>
      </c>
      <c r="B54" s="199" t="s">
        <v>301</v>
      </c>
      <c r="C54" s="199" t="s">
        <v>251</v>
      </c>
      <c r="D54" s="200">
        <v>4.6109999999999998</v>
      </c>
      <c r="E54" s="200">
        <v>0.13300000000000001</v>
      </c>
      <c r="F54" s="199" t="s">
        <v>19</v>
      </c>
      <c r="G54" s="200">
        <v>3.403</v>
      </c>
      <c r="H54" s="200">
        <v>2.2320000000000002</v>
      </c>
      <c r="I54" s="200">
        <v>0</v>
      </c>
      <c r="J54" s="200">
        <v>0</v>
      </c>
      <c r="K54" s="200">
        <v>3.7280000000000002</v>
      </c>
      <c r="N54" s="200"/>
    </row>
    <row r="55" spans="1:14" x14ac:dyDescent="0.4">
      <c r="A55" s="199" t="str">
        <f t="shared" si="0"/>
        <v>SRN19</v>
      </c>
      <c r="B55" s="199" t="s">
        <v>301</v>
      </c>
      <c r="C55" s="199" t="s">
        <v>253</v>
      </c>
      <c r="D55" s="200">
        <v>4.0720000000000001</v>
      </c>
      <c r="E55" s="200">
        <v>0.66800000000000004</v>
      </c>
      <c r="F55" s="199" t="s">
        <v>19</v>
      </c>
      <c r="G55" s="200">
        <v>2.246</v>
      </c>
      <c r="H55" s="200">
        <v>1.6519999999999999</v>
      </c>
      <c r="I55" s="200">
        <v>0</v>
      </c>
      <c r="J55" s="200">
        <v>0</v>
      </c>
      <c r="K55" s="200">
        <v>2.415</v>
      </c>
      <c r="N55" s="200"/>
    </row>
    <row r="56" spans="1:14" x14ac:dyDescent="0.4">
      <c r="A56" s="199" t="str">
        <f t="shared" si="0"/>
        <v>SRN20</v>
      </c>
      <c r="B56" s="199" t="s">
        <v>301</v>
      </c>
      <c r="C56" s="199" t="s">
        <v>255</v>
      </c>
      <c r="D56" s="200">
        <v>2.6989999999999998</v>
      </c>
      <c r="E56" s="200">
        <v>1.101</v>
      </c>
      <c r="F56" s="199" t="s">
        <v>19</v>
      </c>
      <c r="G56" s="200">
        <v>0.57799999999999996</v>
      </c>
      <c r="H56" s="200">
        <v>1.6830000000000001</v>
      </c>
      <c r="I56" s="200">
        <v>0</v>
      </c>
      <c r="J56" s="200">
        <v>0</v>
      </c>
      <c r="K56" s="200">
        <v>0.19600000000000001</v>
      </c>
      <c r="N56" s="200"/>
    </row>
    <row r="57" spans="1:14" x14ac:dyDescent="0.4">
      <c r="A57" s="199" t="str">
        <f t="shared" si="0"/>
        <v>SRN21</v>
      </c>
      <c r="B57" s="199" t="s">
        <v>301</v>
      </c>
      <c r="C57" s="199" t="s">
        <v>257</v>
      </c>
      <c r="D57" s="200">
        <v>2.5099999999999998</v>
      </c>
      <c r="E57" s="200">
        <v>1.145</v>
      </c>
      <c r="F57" s="200">
        <v>2.5000000000000001E-2</v>
      </c>
      <c r="G57" s="200">
        <v>0.155</v>
      </c>
      <c r="H57" s="200">
        <v>1.0780000000000001</v>
      </c>
      <c r="I57" s="200">
        <v>0</v>
      </c>
      <c r="J57" s="200">
        <v>0</v>
      </c>
      <c r="K57" s="200">
        <v>2</v>
      </c>
      <c r="N57" s="200"/>
    </row>
    <row r="58" spans="1:14" x14ac:dyDescent="0.4">
      <c r="A58" s="199" t="str">
        <f t="shared" si="0"/>
        <v>SRN22</v>
      </c>
      <c r="B58" s="199" t="s">
        <v>301</v>
      </c>
      <c r="C58" s="199" t="s">
        <v>259</v>
      </c>
      <c r="D58" s="200">
        <v>2.1120000000000001</v>
      </c>
      <c r="E58" s="200">
        <v>1.1719999999999999</v>
      </c>
      <c r="F58" s="200">
        <v>0.16400000000000001</v>
      </c>
      <c r="G58" s="200">
        <v>4.8000000000000001E-2</v>
      </c>
      <c r="H58" s="200">
        <v>1.0609999999999999</v>
      </c>
      <c r="I58" s="200">
        <v>0</v>
      </c>
      <c r="J58" s="200">
        <v>0</v>
      </c>
      <c r="K58" s="200">
        <v>2</v>
      </c>
      <c r="N58" s="200"/>
    </row>
    <row r="59" spans="1:14" x14ac:dyDescent="0.4">
      <c r="A59" s="199" t="str">
        <f t="shared" si="0"/>
        <v>SRN23</v>
      </c>
      <c r="B59" s="199" t="s">
        <v>301</v>
      </c>
      <c r="C59" s="199" t="s">
        <v>261</v>
      </c>
      <c r="D59" s="200">
        <v>2.0619999999999998</v>
      </c>
      <c r="E59" s="200">
        <v>1.1819999999999999</v>
      </c>
      <c r="F59" s="200">
        <v>0.36499999999999999</v>
      </c>
      <c r="G59" s="200">
        <v>3.1E-2</v>
      </c>
      <c r="H59" s="200">
        <v>1.268</v>
      </c>
      <c r="I59" s="200">
        <v>0</v>
      </c>
      <c r="J59" s="200">
        <v>0</v>
      </c>
      <c r="K59" s="200">
        <v>2</v>
      </c>
      <c r="N59" s="200"/>
    </row>
    <row r="60" spans="1:14" x14ac:dyDescent="0.4">
      <c r="A60" s="199" t="str">
        <f t="shared" si="0"/>
        <v>SRN24</v>
      </c>
      <c r="B60" s="199" t="s">
        <v>301</v>
      </c>
      <c r="C60" s="199" t="s">
        <v>263</v>
      </c>
      <c r="D60" s="200">
        <v>2.0110000000000001</v>
      </c>
      <c r="E60" s="200">
        <v>1.1859999999999999</v>
      </c>
      <c r="F60" s="200">
        <v>0.57999999999999996</v>
      </c>
      <c r="G60" s="200">
        <v>3.1E-2</v>
      </c>
      <c r="H60" s="200">
        <v>1.8440000000000001</v>
      </c>
      <c r="I60" s="200">
        <v>0</v>
      </c>
      <c r="J60" s="200">
        <v>0</v>
      </c>
      <c r="K60" s="200">
        <v>2</v>
      </c>
      <c r="N60" s="200"/>
    </row>
    <row r="61" spans="1:14" x14ac:dyDescent="0.4">
      <c r="A61" s="199" t="str">
        <f t="shared" si="0"/>
        <v>SRN25</v>
      </c>
      <c r="B61" s="199" t="s">
        <v>301</v>
      </c>
      <c r="C61" s="199" t="s">
        <v>516</v>
      </c>
      <c r="D61" s="200">
        <v>2.0110000000000001</v>
      </c>
      <c r="E61" s="200">
        <v>1.1850000000000001</v>
      </c>
      <c r="F61" s="200">
        <v>0.80100000000000005</v>
      </c>
      <c r="G61" s="200">
        <v>3.1E-2</v>
      </c>
      <c r="H61" s="200">
        <v>2.46</v>
      </c>
      <c r="I61" s="200">
        <v>0</v>
      </c>
      <c r="J61" s="200">
        <v>0</v>
      </c>
      <c r="K61" s="200">
        <v>2</v>
      </c>
      <c r="N61" s="200"/>
    </row>
    <row r="62" spans="1:14" x14ac:dyDescent="0.4">
      <c r="A62" s="199" t="str">
        <f t="shared" si="0"/>
        <v>SVT14</v>
      </c>
      <c r="B62" s="199" t="s">
        <v>313</v>
      </c>
      <c r="C62" s="199" t="s">
        <v>243</v>
      </c>
      <c r="D62" s="200">
        <v>4.6935200000000004</v>
      </c>
      <c r="E62" s="199" t="s">
        <v>19</v>
      </c>
      <c r="F62" s="199" t="s">
        <v>19</v>
      </c>
      <c r="G62" s="200">
        <v>9.5337305519999997</v>
      </c>
      <c r="H62" s="200">
        <v>0</v>
      </c>
      <c r="I62" s="200">
        <v>0</v>
      </c>
      <c r="J62" s="200">
        <v>0</v>
      </c>
      <c r="K62" s="200">
        <v>2.04676218724626</v>
      </c>
      <c r="N62" s="200"/>
    </row>
    <row r="63" spans="1:14" x14ac:dyDescent="0.4">
      <c r="A63" s="199" t="str">
        <f t="shared" si="0"/>
        <v>SVT15</v>
      </c>
      <c r="B63" s="199" t="s">
        <v>313</v>
      </c>
      <c r="C63" s="199" t="s">
        <v>245</v>
      </c>
      <c r="D63" s="200">
        <v>4.2870203408383496</v>
      </c>
      <c r="E63" s="199" t="s">
        <v>19</v>
      </c>
      <c r="F63" s="199" t="s">
        <v>19</v>
      </c>
      <c r="G63" s="200">
        <v>8.1654841423328808</v>
      </c>
      <c r="H63" s="200">
        <v>0</v>
      </c>
      <c r="I63" s="200">
        <v>0.56553309436243704</v>
      </c>
      <c r="J63" s="200">
        <v>0</v>
      </c>
      <c r="K63" s="200">
        <v>2.0750000000000002</v>
      </c>
      <c r="N63" s="200"/>
    </row>
    <row r="64" spans="1:14" x14ac:dyDescent="0.4">
      <c r="A64" s="199" t="str">
        <f t="shared" si="0"/>
        <v>SVT16</v>
      </c>
      <c r="B64" s="199" t="s">
        <v>313</v>
      </c>
      <c r="C64" s="199" t="s">
        <v>247</v>
      </c>
      <c r="D64" s="200">
        <v>2.3924428424315098</v>
      </c>
      <c r="E64" s="200">
        <v>0.22681238884931501</v>
      </c>
      <c r="F64" s="199" t="s">
        <v>19</v>
      </c>
      <c r="G64" s="200">
        <v>8.1576230065947506</v>
      </c>
      <c r="H64" s="200">
        <v>0.65733925857013797</v>
      </c>
      <c r="I64" s="200">
        <v>0.51053643104888102</v>
      </c>
      <c r="J64" s="200">
        <v>5.70201407985425E-3</v>
      </c>
      <c r="K64" s="200">
        <v>7.9416571749999996</v>
      </c>
      <c r="N64" s="200"/>
    </row>
    <row r="65" spans="1:14" x14ac:dyDescent="0.4">
      <c r="A65" s="199" t="str">
        <f t="shared" si="0"/>
        <v>SVT17</v>
      </c>
      <c r="B65" s="199" t="s">
        <v>313</v>
      </c>
      <c r="C65" s="199" t="s">
        <v>249</v>
      </c>
      <c r="D65" s="200">
        <v>1.043665729</v>
      </c>
      <c r="E65" s="200">
        <v>0.502657501889759</v>
      </c>
      <c r="F65" s="199" t="s">
        <v>19</v>
      </c>
      <c r="G65" s="200">
        <v>5.5709230756250196</v>
      </c>
      <c r="H65" s="200">
        <v>1.8219574168800601</v>
      </c>
      <c r="I65" s="200">
        <v>0.47101355472945899</v>
      </c>
      <c r="J65" s="200">
        <v>3.2365056903444399E-2</v>
      </c>
      <c r="K65" s="200">
        <v>13.2613058804248</v>
      </c>
      <c r="N65" s="200"/>
    </row>
    <row r="66" spans="1:14" x14ac:dyDescent="0.4">
      <c r="A66" s="199" t="str">
        <f t="shared" si="0"/>
        <v>SVT18</v>
      </c>
      <c r="B66" s="199" t="s">
        <v>313</v>
      </c>
      <c r="C66" s="199" t="s">
        <v>251</v>
      </c>
      <c r="D66" s="200">
        <v>2.323</v>
      </c>
      <c r="E66" s="200">
        <v>2.7050000000000001</v>
      </c>
      <c r="F66" s="200">
        <v>0</v>
      </c>
      <c r="G66" s="200">
        <v>3.64310295777475</v>
      </c>
      <c r="H66" s="200">
        <v>3.7066899027473301</v>
      </c>
      <c r="I66" s="200">
        <v>0.31408013732500001</v>
      </c>
      <c r="J66" s="200">
        <v>3.7066899027473301</v>
      </c>
      <c r="K66" s="200">
        <v>16.79</v>
      </c>
      <c r="N66" s="200"/>
    </row>
    <row r="67" spans="1:14" x14ac:dyDescent="0.4">
      <c r="A67" s="199" t="str">
        <f t="shared" ref="A67:A130" si="1">B67&amp;RIGHT(C67,2)</f>
        <v>SVT19</v>
      </c>
      <c r="B67" s="199" t="s">
        <v>313</v>
      </c>
      <c r="C67" s="199" t="s">
        <v>253</v>
      </c>
      <c r="D67" s="200">
        <v>0</v>
      </c>
      <c r="E67" s="200">
        <v>0</v>
      </c>
      <c r="F67" s="199" t="s">
        <v>19</v>
      </c>
      <c r="G67" s="199" t="s">
        <v>19</v>
      </c>
      <c r="H67" s="199" t="s">
        <v>19</v>
      </c>
      <c r="I67" s="199" t="s">
        <v>19</v>
      </c>
      <c r="J67" s="199" t="s">
        <v>19</v>
      </c>
      <c r="K67" s="200">
        <v>0</v>
      </c>
      <c r="N67" s="200"/>
    </row>
    <row r="68" spans="1:14" x14ac:dyDescent="0.4">
      <c r="A68" s="199" t="str">
        <f t="shared" si="1"/>
        <v>SVT20</v>
      </c>
      <c r="B68" s="199" t="s">
        <v>313</v>
      </c>
      <c r="C68" s="199" t="s">
        <v>255</v>
      </c>
      <c r="D68" s="200">
        <v>0</v>
      </c>
      <c r="E68" s="200">
        <v>0</v>
      </c>
      <c r="F68" s="199" t="s">
        <v>19</v>
      </c>
      <c r="G68" s="199" t="s">
        <v>19</v>
      </c>
      <c r="H68" s="199" t="s">
        <v>19</v>
      </c>
      <c r="I68" s="199" t="s">
        <v>19</v>
      </c>
      <c r="J68" s="199" t="s">
        <v>19</v>
      </c>
      <c r="K68" s="200">
        <v>0</v>
      </c>
      <c r="N68" s="200"/>
    </row>
    <row r="69" spans="1:14" x14ac:dyDescent="0.4">
      <c r="A69" s="199" t="str">
        <f t="shared" si="1"/>
        <v>SVT21</v>
      </c>
      <c r="B69" s="199" t="s">
        <v>313</v>
      </c>
      <c r="C69" s="199" t="s">
        <v>257</v>
      </c>
      <c r="D69" s="200">
        <v>0</v>
      </c>
      <c r="E69" s="200">
        <v>0</v>
      </c>
      <c r="F69" s="200">
        <v>0</v>
      </c>
      <c r="G69" s="199" t="s">
        <v>19</v>
      </c>
      <c r="H69" s="199" t="s">
        <v>19</v>
      </c>
      <c r="I69" s="199" t="s">
        <v>19</v>
      </c>
      <c r="J69" s="199" t="s">
        <v>19</v>
      </c>
      <c r="K69" s="200">
        <v>0</v>
      </c>
      <c r="N69" s="200"/>
    </row>
    <row r="70" spans="1:14" x14ac:dyDescent="0.4">
      <c r="A70" s="199" t="str">
        <f t="shared" si="1"/>
        <v>SVT22</v>
      </c>
      <c r="B70" s="199" t="s">
        <v>313</v>
      </c>
      <c r="C70" s="199" t="s">
        <v>259</v>
      </c>
      <c r="D70" s="200">
        <v>0</v>
      </c>
      <c r="E70" s="200">
        <v>0</v>
      </c>
      <c r="F70" s="200">
        <v>0</v>
      </c>
      <c r="G70" s="199" t="s">
        <v>19</v>
      </c>
      <c r="H70" s="199" t="s">
        <v>19</v>
      </c>
      <c r="I70" s="199" t="s">
        <v>19</v>
      </c>
      <c r="J70" s="199" t="s">
        <v>19</v>
      </c>
      <c r="K70" s="200">
        <v>0</v>
      </c>
      <c r="N70" s="200"/>
    </row>
    <row r="71" spans="1:14" x14ac:dyDescent="0.4">
      <c r="A71" s="199" t="str">
        <f t="shared" si="1"/>
        <v>SVT23</v>
      </c>
      <c r="B71" s="199" t="s">
        <v>313</v>
      </c>
      <c r="C71" s="199" t="s">
        <v>261</v>
      </c>
      <c r="D71" s="200">
        <v>0</v>
      </c>
      <c r="E71" s="200">
        <v>0</v>
      </c>
      <c r="F71" s="200">
        <v>0</v>
      </c>
      <c r="G71" s="199" t="s">
        <v>19</v>
      </c>
      <c r="H71" s="199" t="s">
        <v>19</v>
      </c>
      <c r="I71" s="199" t="s">
        <v>19</v>
      </c>
      <c r="J71" s="199" t="s">
        <v>19</v>
      </c>
      <c r="K71" s="200">
        <v>0</v>
      </c>
      <c r="N71" s="200"/>
    </row>
    <row r="72" spans="1:14" x14ac:dyDescent="0.4">
      <c r="A72" s="199" t="str">
        <f t="shared" si="1"/>
        <v>SVT24</v>
      </c>
      <c r="B72" s="199" t="s">
        <v>313</v>
      </c>
      <c r="C72" s="199" t="s">
        <v>263</v>
      </c>
      <c r="D72" s="200">
        <v>0</v>
      </c>
      <c r="E72" s="200">
        <v>0</v>
      </c>
      <c r="F72" s="200">
        <v>0</v>
      </c>
      <c r="G72" s="199" t="s">
        <v>19</v>
      </c>
      <c r="H72" s="199" t="s">
        <v>19</v>
      </c>
      <c r="I72" s="199" t="s">
        <v>19</v>
      </c>
      <c r="J72" s="199" t="s">
        <v>19</v>
      </c>
      <c r="K72" s="200">
        <v>0</v>
      </c>
      <c r="N72" s="200"/>
    </row>
    <row r="73" spans="1:14" x14ac:dyDescent="0.4">
      <c r="A73" s="199" t="str">
        <f t="shared" si="1"/>
        <v>SVT25</v>
      </c>
      <c r="B73" s="199" t="s">
        <v>313</v>
      </c>
      <c r="C73" s="199" t="s">
        <v>516</v>
      </c>
      <c r="D73" s="200">
        <v>0</v>
      </c>
      <c r="E73" s="200">
        <v>0</v>
      </c>
      <c r="F73" s="200">
        <v>0</v>
      </c>
      <c r="G73" s="199" t="s">
        <v>19</v>
      </c>
      <c r="H73" s="199" t="s">
        <v>19</v>
      </c>
      <c r="I73" s="199" t="s">
        <v>19</v>
      </c>
      <c r="J73" s="199" t="s">
        <v>19</v>
      </c>
      <c r="K73" s="200">
        <v>0</v>
      </c>
      <c r="N73" s="200"/>
    </row>
    <row r="74" spans="1:14" x14ac:dyDescent="0.4">
      <c r="A74" s="199" t="str">
        <f t="shared" si="1"/>
        <v>SWT14</v>
      </c>
      <c r="B74" s="199" t="s">
        <v>325</v>
      </c>
      <c r="C74" s="199" t="s">
        <v>243</v>
      </c>
      <c r="D74" s="200">
        <v>0</v>
      </c>
      <c r="E74" s="199" t="s">
        <v>19</v>
      </c>
      <c r="F74" s="199" t="s">
        <v>19</v>
      </c>
      <c r="G74" s="199" t="s">
        <v>19</v>
      </c>
      <c r="H74" s="199" t="s">
        <v>19</v>
      </c>
      <c r="I74" s="199" t="s">
        <v>19</v>
      </c>
      <c r="J74" s="199" t="s">
        <v>19</v>
      </c>
      <c r="K74" s="200">
        <v>0</v>
      </c>
      <c r="N74" s="200"/>
    </row>
    <row r="75" spans="1:14" x14ac:dyDescent="0.4">
      <c r="A75" s="199" t="str">
        <f t="shared" si="1"/>
        <v>SWT15</v>
      </c>
      <c r="B75" s="199" t="s">
        <v>325</v>
      </c>
      <c r="C75" s="199" t="s">
        <v>245</v>
      </c>
      <c r="D75" s="200">
        <v>0</v>
      </c>
      <c r="E75" s="199" t="s">
        <v>19</v>
      </c>
      <c r="F75" s="199" t="s">
        <v>19</v>
      </c>
      <c r="G75" s="199" t="s">
        <v>19</v>
      </c>
      <c r="H75" s="199" t="s">
        <v>19</v>
      </c>
      <c r="I75" s="199" t="s">
        <v>19</v>
      </c>
      <c r="J75" s="199" t="s">
        <v>19</v>
      </c>
      <c r="K75" s="200">
        <v>0</v>
      </c>
      <c r="N75" s="200"/>
    </row>
    <row r="76" spans="1:14" x14ac:dyDescent="0.4">
      <c r="A76" s="199" t="str">
        <f t="shared" si="1"/>
        <v>SWT16</v>
      </c>
      <c r="B76" s="199" t="s">
        <v>325</v>
      </c>
      <c r="C76" s="199" t="s">
        <v>247</v>
      </c>
      <c r="D76" s="200">
        <v>0</v>
      </c>
      <c r="E76" s="200">
        <v>0</v>
      </c>
      <c r="F76" s="199" t="s">
        <v>19</v>
      </c>
      <c r="G76" s="199" t="s">
        <v>19</v>
      </c>
      <c r="H76" s="199" t="s">
        <v>19</v>
      </c>
      <c r="I76" s="199" t="s">
        <v>19</v>
      </c>
      <c r="J76" s="199" t="s">
        <v>19</v>
      </c>
      <c r="K76" s="200">
        <v>0</v>
      </c>
      <c r="N76" s="200"/>
    </row>
    <row r="77" spans="1:14" x14ac:dyDescent="0.4">
      <c r="A77" s="199" t="str">
        <f t="shared" si="1"/>
        <v>SWT17</v>
      </c>
      <c r="B77" s="199" t="s">
        <v>325</v>
      </c>
      <c r="C77" s="199" t="s">
        <v>249</v>
      </c>
      <c r="D77" s="200">
        <v>0</v>
      </c>
      <c r="E77" s="200">
        <v>0</v>
      </c>
      <c r="F77" s="199" t="s">
        <v>19</v>
      </c>
      <c r="G77" s="199" t="s">
        <v>19</v>
      </c>
      <c r="H77" s="199" t="s">
        <v>19</v>
      </c>
      <c r="I77" s="199" t="s">
        <v>19</v>
      </c>
      <c r="J77" s="199" t="s">
        <v>19</v>
      </c>
      <c r="K77" s="200">
        <v>0</v>
      </c>
      <c r="N77" s="200"/>
    </row>
    <row r="78" spans="1:14" x14ac:dyDescent="0.4">
      <c r="A78" s="199" t="str">
        <f t="shared" si="1"/>
        <v>SWT18</v>
      </c>
      <c r="B78" s="199" t="s">
        <v>325</v>
      </c>
      <c r="C78" s="199" t="s">
        <v>251</v>
      </c>
      <c r="D78" s="200">
        <v>0</v>
      </c>
      <c r="E78" s="200">
        <v>0</v>
      </c>
      <c r="F78" s="199" t="s">
        <v>19</v>
      </c>
      <c r="G78" s="199" t="s">
        <v>19</v>
      </c>
      <c r="H78" s="199" t="s">
        <v>19</v>
      </c>
      <c r="I78" s="199" t="s">
        <v>19</v>
      </c>
      <c r="J78" s="199" t="s">
        <v>19</v>
      </c>
      <c r="K78" s="200">
        <v>0</v>
      </c>
      <c r="N78" s="200"/>
    </row>
    <row r="79" spans="1:14" x14ac:dyDescent="0.4">
      <c r="A79" s="199" t="str">
        <f t="shared" si="1"/>
        <v>SWT19</v>
      </c>
      <c r="B79" s="199" t="s">
        <v>325</v>
      </c>
      <c r="C79" s="199" t="s">
        <v>253</v>
      </c>
      <c r="D79" s="200">
        <v>0</v>
      </c>
      <c r="E79" s="200">
        <v>0</v>
      </c>
      <c r="F79" s="199" t="s">
        <v>19</v>
      </c>
      <c r="G79" s="199" t="s">
        <v>19</v>
      </c>
      <c r="H79" s="199" t="s">
        <v>19</v>
      </c>
      <c r="I79" s="199" t="s">
        <v>19</v>
      </c>
      <c r="J79" s="199" t="s">
        <v>19</v>
      </c>
      <c r="K79" s="200">
        <v>0</v>
      </c>
      <c r="N79" s="200"/>
    </row>
    <row r="80" spans="1:14" x14ac:dyDescent="0.4">
      <c r="A80" s="199" t="str">
        <f t="shared" si="1"/>
        <v>SWT20</v>
      </c>
      <c r="B80" s="199" t="s">
        <v>325</v>
      </c>
      <c r="C80" s="199" t="s">
        <v>255</v>
      </c>
      <c r="D80" s="200">
        <v>0</v>
      </c>
      <c r="E80" s="200">
        <v>0</v>
      </c>
      <c r="F80" s="199" t="s">
        <v>19</v>
      </c>
      <c r="G80" s="199" t="s">
        <v>19</v>
      </c>
      <c r="H80" s="199" t="s">
        <v>19</v>
      </c>
      <c r="I80" s="199" t="s">
        <v>19</v>
      </c>
      <c r="J80" s="199" t="s">
        <v>19</v>
      </c>
      <c r="K80" s="200">
        <v>0</v>
      </c>
      <c r="N80" s="200"/>
    </row>
    <row r="81" spans="1:14" x14ac:dyDescent="0.4">
      <c r="A81" s="199" t="str">
        <f t="shared" si="1"/>
        <v>SWT21</v>
      </c>
      <c r="B81" s="199" t="s">
        <v>325</v>
      </c>
      <c r="C81" s="199" t="s">
        <v>257</v>
      </c>
      <c r="D81" s="200">
        <v>0</v>
      </c>
      <c r="E81" s="200">
        <v>0</v>
      </c>
      <c r="F81" s="200">
        <v>0</v>
      </c>
      <c r="G81" s="199" t="s">
        <v>19</v>
      </c>
      <c r="H81" s="199" t="s">
        <v>19</v>
      </c>
      <c r="I81" s="199" t="s">
        <v>19</v>
      </c>
      <c r="J81" s="199" t="s">
        <v>19</v>
      </c>
      <c r="K81" s="200">
        <v>0</v>
      </c>
      <c r="N81" s="200"/>
    </row>
    <row r="82" spans="1:14" x14ac:dyDescent="0.4">
      <c r="A82" s="199" t="str">
        <f t="shared" si="1"/>
        <v>SWT22</v>
      </c>
      <c r="B82" s="199" t="s">
        <v>325</v>
      </c>
      <c r="C82" s="199" t="s">
        <v>259</v>
      </c>
      <c r="D82" s="200">
        <v>0</v>
      </c>
      <c r="E82" s="200">
        <v>0</v>
      </c>
      <c r="F82" s="200">
        <v>0</v>
      </c>
      <c r="G82" s="199" t="s">
        <v>19</v>
      </c>
      <c r="H82" s="199" t="s">
        <v>19</v>
      </c>
      <c r="I82" s="199" t="s">
        <v>19</v>
      </c>
      <c r="J82" s="199" t="s">
        <v>19</v>
      </c>
      <c r="K82" s="200">
        <v>0</v>
      </c>
      <c r="N82" s="200"/>
    </row>
    <row r="83" spans="1:14" x14ac:dyDescent="0.4">
      <c r="A83" s="199" t="str">
        <f t="shared" si="1"/>
        <v>SWT23</v>
      </c>
      <c r="B83" s="199" t="s">
        <v>325</v>
      </c>
      <c r="C83" s="199" t="s">
        <v>261</v>
      </c>
      <c r="D83" s="200">
        <v>0</v>
      </c>
      <c r="E83" s="200">
        <v>0</v>
      </c>
      <c r="F83" s="200">
        <v>0</v>
      </c>
      <c r="G83" s="199" t="s">
        <v>19</v>
      </c>
      <c r="H83" s="199" t="s">
        <v>19</v>
      </c>
      <c r="I83" s="199" t="s">
        <v>19</v>
      </c>
      <c r="J83" s="199" t="s">
        <v>19</v>
      </c>
      <c r="K83" s="200">
        <v>0</v>
      </c>
      <c r="N83" s="200"/>
    </row>
    <row r="84" spans="1:14" x14ac:dyDescent="0.4">
      <c r="A84" s="199" t="str">
        <f t="shared" si="1"/>
        <v>SWT24</v>
      </c>
      <c r="B84" s="199" t="s">
        <v>325</v>
      </c>
      <c r="C84" s="199" t="s">
        <v>263</v>
      </c>
      <c r="D84" s="200">
        <v>0</v>
      </c>
      <c r="E84" s="200">
        <v>0</v>
      </c>
      <c r="F84" s="200">
        <v>0</v>
      </c>
      <c r="G84" s="199" t="s">
        <v>19</v>
      </c>
      <c r="H84" s="199" t="s">
        <v>19</v>
      </c>
      <c r="I84" s="199" t="s">
        <v>19</v>
      </c>
      <c r="J84" s="199" t="s">
        <v>19</v>
      </c>
      <c r="K84" s="200">
        <v>0</v>
      </c>
      <c r="N84" s="200"/>
    </row>
    <row r="85" spans="1:14" x14ac:dyDescent="0.4">
      <c r="A85" s="199" t="str">
        <f t="shared" si="1"/>
        <v>SWT25</v>
      </c>
      <c r="B85" s="199" t="s">
        <v>325</v>
      </c>
      <c r="C85" s="199" t="s">
        <v>516</v>
      </c>
      <c r="D85" s="200">
        <v>0</v>
      </c>
      <c r="E85" s="200">
        <v>0</v>
      </c>
      <c r="F85" s="200">
        <v>0</v>
      </c>
      <c r="G85" s="199" t="s">
        <v>19</v>
      </c>
      <c r="H85" s="199" t="s">
        <v>19</v>
      </c>
      <c r="I85" s="199" t="s">
        <v>19</v>
      </c>
      <c r="J85" s="199" t="s">
        <v>19</v>
      </c>
      <c r="K85" s="200">
        <v>0</v>
      </c>
      <c r="N85" s="200"/>
    </row>
    <row r="86" spans="1:14" x14ac:dyDescent="0.4">
      <c r="A86" s="199" t="str">
        <f t="shared" si="1"/>
        <v>SWB14</v>
      </c>
      <c r="B86" s="199" t="s">
        <v>337</v>
      </c>
      <c r="C86" s="199" t="s">
        <v>243</v>
      </c>
      <c r="D86" s="200">
        <v>2.0089999999999999</v>
      </c>
      <c r="E86" s="199" t="s">
        <v>19</v>
      </c>
      <c r="F86" s="199" t="s">
        <v>19</v>
      </c>
      <c r="G86" s="200">
        <v>1.0549999999999999</v>
      </c>
      <c r="H86" s="200">
        <v>0</v>
      </c>
      <c r="I86" s="200">
        <v>0</v>
      </c>
      <c r="J86" s="200">
        <v>0</v>
      </c>
      <c r="K86" s="200">
        <v>2.2250000000000001</v>
      </c>
      <c r="N86" s="200"/>
    </row>
    <row r="87" spans="1:14" x14ac:dyDescent="0.4">
      <c r="A87" s="199" t="str">
        <f t="shared" si="1"/>
        <v>SWB15</v>
      </c>
      <c r="B87" s="199" t="s">
        <v>337</v>
      </c>
      <c r="C87" s="199" t="s">
        <v>245</v>
      </c>
      <c r="D87" s="200">
        <v>1.9019999999999999</v>
      </c>
      <c r="E87" s="199" t="s">
        <v>19</v>
      </c>
      <c r="F87" s="199" t="s">
        <v>19</v>
      </c>
      <c r="G87" s="200">
        <v>1.1359999999999999</v>
      </c>
      <c r="H87" s="200">
        <v>0</v>
      </c>
      <c r="I87" s="200">
        <v>0</v>
      </c>
      <c r="J87" s="200">
        <v>0</v>
      </c>
      <c r="K87" s="200">
        <v>1.34</v>
      </c>
      <c r="N87" s="200"/>
    </row>
    <row r="88" spans="1:14" x14ac:dyDescent="0.4">
      <c r="A88" s="199" t="str">
        <f t="shared" si="1"/>
        <v>SWB16</v>
      </c>
      <c r="B88" s="199" t="s">
        <v>337</v>
      </c>
      <c r="C88" s="199" t="s">
        <v>247</v>
      </c>
      <c r="D88" s="200">
        <v>1.484</v>
      </c>
      <c r="E88" s="200">
        <v>0.03</v>
      </c>
      <c r="F88" s="199" t="s">
        <v>19</v>
      </c>
      <c r="G88" s="200">
        <v>0.98</v>
      </c>
      <c r="H88" s="200">
        <v>0.19</v>
      </c>
      <c r="I88" s="200">
        <v>0</v>
      </c>
      <c r="J88" s="200">
        <v>0</v>
      </c>
      <c r="K88" s="200">
        <v>2.5449999999999999</v>
      </c>
      <c r="N88" s="200"/>
    </row>
    <row r="89" spans="1:14" x14ac:dyDescent="0.4">
      <c r="A89" s="199" t="str">
        <f t="shared" si="1"/>
        <v>SWB17</v>
      </c>
      <c r="B89" s="199" t="s">
        <v>337</v>
      </c>
      <c r="C89" s="199" t="s">
        <v>249</v>
      </c>
      <c r="D89" s="200">
        <v>1.1379999999999999</v>
      </c>
      <c r="E89" s="200">
        <v>0.66700000000000004</v>
      </c>
      <c r="F89" s="199" t="s">
        <v>19</v>
      </c>
      <c r="G89" s="200">
        <v>0.82099999999999995</v>
      </c>
      <c r="H89" s="200">
        <v>0.36599999999999999</v>
      </c>
      <c r="I89" s="200">
        <v>0</v>
      </c>
      <c r="J89" s="200">
        <v>0</v>
      </c>
      <c r="K89" s="200">
        <v>1.2809999999999999</v>
      </c>
      <c r="N89" s="200"/>
    </row>
    <row r="90" spans="1:14" x14ac:dyDescent="0.4">
      <c r="A90" s="199" t="str">
        <f t="shared" si="1"/>
        <v>SWB18</v>
      </c>
      <c r="B90" s="199" t="s">
        <v>337</v>
      </c>
      <c r="C90" s="199" t="s">
        <v>251</v>
      </c>
      <c r="D90" s="200">
        <v>1.103</v>
      </c>
      <c r="E90" s="200">
        <v>0.89600000000000002</v>
      </c>
      <c r="F90" s="199" t="s">
        <v>19</v>
      </c>
      <c r="G90" s="200">
        <v>0.75</v>
      </c>
      <c r="H90" s="200">
        <v>0.54800000000000004</v>
      </c>
      <c r="I90" s="200">
        <v>0</v>
      </c>
      <c r="J90" s="200">
        <v>0</v>
      </c>
      <c r="K90" s="200">
        <v>1.2809999999999999</v>
      </c>
      <c r="N90" s="200"/>
    </row>
    <row r="91" spans="1:14" x14ac:dyDescent="0.4">
      <c r="A91" s="199" t="str">
        <f t="shared" si="1"/>
        <v>SWB19</v>
      </c>
      <c r="B91" s="199" t="s">
        <v>337</v>
      </c>
      <c r="C91" s="199" t="s">
        <v>253</v>
      </c>
      <c r="D91" s="200">
        <v>0.98799999999999999</v>
      </c>
      <c r="E91" s="200">
        <v>1.119</v>
      </c>
      <c r="F91" s="199" t="s">
        <v>19</v>
      </c>
      <c r="G91" s="200">
        <v>0.7</v>
      </c>
      <c r="H91" s="200">
        <v>0.6</v>
      </c>
      <c r="I91" s="200">
        <v>0</v>
      </c>
      <c r="J91" s="200">
        <v>0</v>
      </c>
      <c r="K91" s="200">
        <v>0.91400000000000003</v>
      </c>
      <c r="N91" s="200"/>
    </row>
    <row r="92" spans="1:14" x14ac:dyDescent="0.4">
      <c r="A92" s="199" t="str">
        <f t="shared" si="1"/>
        <v>SWB20</v>
      </c>
      <c r="B92" s="199" t="s">
        <v>337</v>
      </c>
      <c r="C92" s="199" t="s">
        <v>255</v>
      </c>
      <c r="D92" s="200">
        <v>0.71099999999999997</v>
      </c>
      <c r="E92" s="200">
        <v>1.22</v>
      </c>
      <c r="F92" s="199" t="s">
        <v>19</v>
      </c>
      <c r="G92" s="200">
        <v>0.65</v>
      </c>
      <c r="H92" s="200">
        <v>0.65</v>
      </c>
      <c r="I92" s="200">
        <v>0</v>
      </c>
      <c r="J92" s="200">
        <v>0</v>
      </c>
      <c r="K92" s="200">
        <v>0.60199999999999998</v>
      </c>
      <c r="N92" s="200"/>
    </row>
    <row r="93" spans="1:14" x14ac:dyDescent="0.4">
      <c r="A93" s="199" t="str">
        <f t="shared" si="1"/>
        <v>SWB21</v>
      </c>
      <c r="B93" s="199" t="s">
        <v>337</v>
      </c>
      <c r="C93" s="199" t="s">
        <v>257</v>
      </c>
      <c r="D93" s="200">
        <v>3.6999999999999998E-2</v>
      </c>
      <c r="E93" s="200">
        <v>1.234</v>
      </c>
      <c r="F93" s="200">
        <v>5.1999999999999998E-2</v>
      </c>
      <c r="G93" s="200">
        <v>0.6</v>
      </c>
      <c r="H93" s="200">
        <v>0.7</v>
      </c>
      <c r="I93" s="200">
        <v>0</v>
      </c>
      <c r="J93" s="200">
        <v>0</v>
      </c>
      <c r="K93" s="200">
        <v>0.745</v>
      </c>
      <c r="N93" s="200"/>
    </row>
    <row r="94" spans="1:14" x14ac:dyDescent="0.4">
      <c r="A94" s="199" t="str">
        <f t="shared" si="1"/>
        <v>SWB22</v>
      </c>
      <c r="B94" s="199" t="s">
        <v>337</v>
      </c>
      <c r="C94" s="199" t="s">
        <v>259</v>
      </c>
      <c r="D94" s="200">
        <v>2E-3</v>
      </c>
      <c r="E94" s="200">
        <v>0.83399999999999996</v>
      </c>
      <c r="F94" s="200">
        <v>0.17299999999999999</v>
      </c>
      <c r="G94" s="200">
        <v>0.55000000000000004</v>
      </c>
      <c r="H94" s="200">
        <v>0.75</v>
      </c>
      <c r="I94" s="200">
        <v>0</v>
      </c>
      <c r="J94" s="200">
        <v>0</v>
      </c>
      <c r="K94" s="200">
        <v>0.93700000000000006</v>
      </c>
      <c r="N94" s="200"/>
    </row>
    <row r="95" spans="1:14" x14ac:dyDescent="0.4">
      <c r="A95" s="199" t="str">
        <f t="shared" si="1"/>
        <v>SWB23</v>
      </c>
      <c r="B95" s="199" t="s">
        <v>337</v>
      </c>
      <c r="C95" s="199" t="s">
        <v>261</v>
      </c>
      <c r="D95" s="200">
        <v>2E-3</v>
      </c>
      <c r="E95" s="200">
        <v>0.625</v>
      </c>
      <c r="F95" s="200">
        <v>0.28299999999999997</v>
      </c>
      <c r="G95" s="200">
        <v>0.5</v>
      </c>
      <c r="H95" s="200">
        <v>0.8</v>
      </c>
      <c r="I95" s="200">
        <v>0</v>
      </c>
      <c r="J95" s="200">
        <v>0</v>
      </c>
      <c r="K95" s="200">
        <v>0.58499999999999996</v>
      </c>
      <c r="N95" s="200"/>
    </row>
    <row r="96" spans="1:14" x14ac:dyDescent="0.4">
      <c r="A96" s="199" t="str">
        <f t="shared" si="1"/>
        <v>SWB24</v>
      </c>
      <c r="B96" s="199" t="s">
        <v>337</v>
      </c>
      <c r="C96" s="199" t="s">
        <v>263</v>
      </c>
      <c r="D96" s="200">
        <v>2E-3</v>
      </c>
      <c r="E96" s="200">
        <v>0.36499999999999999</v>
      </c>
      <c r="F96" s="200">
        <v>0.36099999999999999</v>
      </c>
      <c r="G96" s="200">
        <v>0.45</v>
      </c>
      <c r="H96" s="200">
        <v>0.85</v>
      </c>
      <c r="I96" s="200">
        <v>0</v>
      </c>
      <c r="J96" s="200">
        <v>0</v>
      </c>
      <c r="K96" s="200">
        <v>0.505</v>
      </c>
      <c r="N96" s="200"/>
    </row>
    <row r="97" spans="1:14" x14ac:dyDescent="0.4">
      <c r="A97" s="199" t="str">
        <f t="shared" si="1"/>
        <v>SWB25</v>
      </c>
      <c r="B97" s="199" t="s">
        <v>337</v>
      </c>
      <c r="C97" s="199" t="s">
        <v>516</v>
      </c>
      <c r="D97" s="200">
        <v>2E-3</v>
      </c>
      <c r="E97" s="200">
        <v>0.223</v>
      </c>
      <c r="F97" s="200">
        <v>0.45</v>
      </c>
      <c r="G97" s="200">
        <v>0.4</v>
      </c>
      <c r="H97" s="200">
        <v>0.9</v>
      </c>
      <c r="I97" s="200">
        <v>0</v>
      </c>
      <c r="J97" s="200">
        <v>0</v>
      </c>
      <c r="K97" s="200">
        <v>0.76100000000000001</v>
      </c>
      <c r="N97" s="200"/>
    </row>
    <row r="98" spans="1:14" x14ac:dyDescent="0.4">
      <c r="A98" s="199" t="str">
        <f t="shared" si="1"/>
        <v>TMS14</v>
      </c>
      <c r="B98" s="199" t="s">
        <v>349</v>
      </c>
      <c r="C98" s="199" t="s">
        <v>243</v>
      </c>
      <c r="D98" s="200">
        <v>8.5294100000000004</v>
      </c>
      <c r="E98" s="199" t="s">
        <v>19</v>
      </c>
      <c r="F98" s="199" t="s">
        <v>19</v>
      </c>
      <c r="G98" s="200">
        <v>0</v>
      </c>
      <c r="H98" s="200">
        <v>0</v>
      </c>
      <c r="I98" s="200">
        <v>0</v>
      </c>
      <c r="J98" s="200">
        <v>0</v>
      </c>
      <c r="K98" s="200">
        <v>1.036848</v>
      </c>
      <c r="N98" s="200"/>
    </row>
    <row r="99" spans="1:14" x14ac:dyDescent="0.4">
      <c r="A99" s="199" t="str">
        <f t="shared" si="1"/>
        <v>TMS15</v>
      </c>
      <c r="B99" s="199" t="s">
        <v>349</v>
      </c>
      <c r="C99" s="199" t="s">
        <v>245</v>
      </c>
      <c r="D99" s="200">
        <v>7.45444</v>
      </c>
      <c r="E99" s="199" t="s">
        <v>19</v>
      </c>
      <c r="F99" s="199" t="s">
        <v>19</v>
      </c>
      <c r="G99" s="200">
        <v>0</v>
      </c>
      <c r="H99" s="200">
        <v>0</v>
      </c>
      <c r="I99" s="200">
        <v>0</v>
      </c>
      <c r="J99" s="200">
        <v>0</v>
      </c>
      <c r="K99" s="200">
        <v>11.193282679999999</v>
      </c>
      <c r="N99" s="200"/>
    </row>
    <row r="100" spans="1:14" x14ac:dyDescent="0.4">
      <c r="A100" s="199" t="str">
        <f t="shared" si="1"/>
        <v>TMS16</v>
      </c>
      <c r="B100" s="199" t="s">
        <v>349</v>
      </c>
      <c r="C100" s="199" t="s">
        <v>247</v>
      </c>
      <c r="D100" s="200">
        <v>1.2829999999999999</v>
      </c>
      <c r="E100" s="200">
        <v>0</v>
      </c>
      <c r="F100" s="199" t="s">
        <v>19</v>
      </c>
      <c r="G100" s="200">
        <v>0</v>
      </c>
      <c r="H100" s="200">
        <v>0</v>
      </c>
      <c r="I100" s="200">
        <v>0</v>
      </c>
      <c r="J100" s="200">
        <v>0</v>
      </c>
      <c r="K100" s="200">
        <v>22.850563690000001</v>
      </c>
      <c r="N100" s="200"/>
    </row>
    <row r="101" spans="1:14" x14ac:dyDescent="0.4">
      <c r="A101" s="199" t="str">
        <f t="shared" si="1"/>
        <v>TMS17</v>
      </c>
      <c r="B101" s="199" t="s">
        <v>349</v>
      </c>
      <c r="C101" s="199" t="s">
        <v>249</v>
      </c>
      <c r="D101" s="200">
        <v>0.15960102000000001</v>
      </c>
      <c r="E101" s="200">
        <v>1.66870235</v>
      </c>
      <c r="F101" s="199" t="s">
        <v>19</v>
      </c>
      <c r="G101" s="200">
        <v>0</v>
      </c>
      <c r="H101" s="200">
        <v>0</v>
      </c>
      <c r="I101" s="200">
        <v>0</v>
      </c>
      <c r="J101" s="200">
        <v>0</v>
      </c>
      <c r="K101" s="200">
        <v>40.306571419999997</v>
      </c>
      <c r="N101" s="200"/>
    </row>
    <row r="102" spans="1:14" x14ac:dyDescent="0.4">
      <c r="A102" s="199" t="str">
        <f t="shared" si="1"/>
        <v>TMS18</v>
      </c>
      <c r="B102" s="199" t="s">
        <v>349</v>
      </c>
      <c r="C102" s="199" t="s">
        <v>251</v>
      </c>
      <c r="D102" s="200">
        <v>0.10464416</v>
      </c>
      <c r="E102" s="200">
        <v>3.1493558400000001</v>
      </c>
      <c r="F102" s="199" t="s">
        <v>19</v>
      </c>
      <c r="G102" s="200">
        <v>0</v>
      </c>
      <c r="H102" s="200">
        <v>0</v>
      </c>
      <c r="I102" s="200">
        <v>0</v>
      </c>
      <c r="J102" s="200">
        <v>0</v>
      </c>
      <c r="K102" s="200">
        <v>38.893056000000001</v>
      </c>
      <c r="N102" s="200"/>
    </row>
    <row r="103" spans="1:14" x14ac:dyDescent="0.4">
      <c r="A103" s="199" t="str">
        <f t="shared" si="1"/>
        <v>TMS19</v>
      </c>
      <c r="B103" s="199" t="s">
        <v>349</v>
      </c>
      <c r="C103" s="199" t="s">
        <v>253</v>
      </c>
      <c r="D103" s="200">
        <v>0.96137167466666695</v>
      </c>
      <c r="E103" s="200">
        <v>2.28990479</v>
      </c>
      <c r="F103" s="199" t="s">
        <v>19</v>
      </c>
      <c r="G103" s="200">
        <v>0</v>
      </c>
      <c r="H103" s="200">
        <v>1.6134273256221201</v>
      </c>
      <c r="I103" s="200">
        <v>0</v>
      </c>
      <c r="J103" s="200">
        <v>0</v>
      </c>
      <c r="K103" s="200">
        <v>30.497983278762199</v>
      </c>
      <c r="N103" s="200"/>
    </row>
    <row r="104" spans="1:14" x14ac:dyDescent="0.4">
      <c r="A104" s="199" t="str">
        <f t="shared" si="1"/>
        <v>TMS20</v>
      </c>
      <c r="B104" s="199" t="s">
        <v>349</v>
      </c>
      <c r="C104" s="199" t="s">
        <v>255</v>
      </c>
      <c r="D104" s="200">
        <v>0.51174330466666695</v>
      </c>
      <c r="E104" s="200">
        <v>14.092430595333299</v>
      </c>
      <c r="F104" s="199" t="s">
        <v>19</v>
      </c>
      <c r="G104" s="200">
        <v>0</v>
      </c>
      <c r="H104" s="200">
        <v>1.89162160452252</v>
      </c>
      <c r="I104" s="200">
        <v>0</v>
      </c>
      <c r="J104" s="200">
        <v>0</v>
      </c>
      <c r="K104" s="200">
        <v>24.613833505928099</v>
      </c>
      <c r="N104" s="200"/>
    </row>
    <row r="105" spans="1:14" x14ac:dyDescent="0.4">
      <c r="A105" s="199" t="str">
        <f t="shared" si="1"/>
        <v>TMS21</v>
      </c>
      <c r="B105" s="199" t="s">
        <v>349</v>
      </c>
      <c r="C105" s="199" t="s">
        <v>257</v>
      </c>
      <c r="D105" s="200">
        <v>5.7829424666666698E-2</v>
      </c>
      <c r="E105" s="200">
        <v>20.679745698382099</v>
      </c>
      <c r="F105" s="200">
        <v>0.42895813647619202</v>
      </c>
      <c r="G105" s="200">
        <v>0</v>
      </c>
      <c r="H105" s="200">
        <v>1.8043392647298699</v>
      </c>
      <c r="I105" s="200">
        <v>0</v>
      </c>
      <c r="J105" s="200">
        <v>-0.21333440000000001</v>
      </c>
      <c r="K105" s="200">
        <v>16.246948841005601</v>
      </c>
      <c r="N105" s="200"/>
    </row>
    <row r="106" spans="1:14" x14ac:dyDescent="0.4">
      <c r="A106" s="199" t="str">
        <f t="shared" si="1"/>
        <v>TMS22</v>
      </c>
      <c r="B106" s="199" t="s">
        <v>349</v>
      </c>
      <c r="C106" s="199" t="s">
        <v>259</v>
      </c>
      <c r="D106" s="200">
        <v>5.7829424666666698E-2</v>
      </c>
      <c r="E106" s="200">
        <v>20.165476148382101</v>
      </c>
      <c r="F106" s="200">
        <v>2.8408622364761902</v>
      </c>
      <c r="G106" s="200">
        <v>0</v>
      </c>
      <c r="H106" s="200">
        <v>1.5566253389418101</v>
      </c>
      <c r="I106" s="200">
        <v>0</v>
      </c>
      <c r="J106" s="200">
        <v>-0.76667050000000003</v>
      </c>
      <c r="K106" s="200">
        <v>16.770470920406101</v>
      </c>
      <c r="N106" s="200"/>
    </row>
    <row r="107" spans="1:14" x14ac:dyDescent="0.4">
      <c r="A107" s="199" t="str">
        <f t="shared" si="1"/>
        <v>TMS23</v>
      </c>
      <c r="B107" s="199" t="s">
        <v>349</v>
      </c>
      <c r="C107" s="199" t="s">
        <v>261</v>
      </c>
      <c r="D107" s="200">
        <v>5.7829424666666698E-2</v>
      </c>
      <c r="E107" s="200">
        <v>18.2044606975658</v>
      </c>
      <c r="F107" s="200">
        <v>7.04904884455022</v>
      </c>
      <c r="G107" s="200">
        <v>0</v>
      </c>
      <c r="H107" s="200">
        <v>1.0467814932170301</v>
      </c>
      <c r="I107" s="200">
        <v>0</v>
      </c>
      <c r="J107" s="200">
        <v>-1.7506754200000001</v>
      </c>
      <c r="K107" s="200">
        <v>29.822872878897101</v>
      </c>
      <c r="N107" s="200"/>
    </row>
    <row r="108" spans="1:14" x14ac:dyDescent="0.4">
      <c r="A108" s="199" t="str">
        <f t="shared" si="1"/>
        <v>TMS24</v>
      </c>
      <c r="B108" s="199" t="s">
        <v>349</v>
      </c>
      <c r="C108" s="199" t="s">
        <v>263</v>
      </c>
      <c r="D108" s="200">
        <v>5.7829424666666698E-2</v>
      </c>
      <c r="E108" s="200">
        <v>18.1454303075658</v>
      </c>
      <c r="F108" s="200">
        <v>9.0547624361105203</v>
      </c>
      <c r="G108" s="200">
        <v>0</v>
      </c>
      <c r="H108" s="200">
        <v>0.39033527367180598</v>
      </c>
      <c r="I108" s="200">
        <v>0</v>
      </c>
      <c r="J108" s="200">
        <v>-2.6013463400000001</v>
      </c>
      <c r="K108" s="200">
        <v>5.9255105712440397</v>
      </c>
      <c r="N108" s="200"/>
    </row>
    <row r="109" spans="1:14" x14ac:dyDescent="0.4">
      <c r="A109" s="199" t="str">
        <f t="shared" si="1"/>
        <v>TMS25</v>
      </c>
      <c r="B109" s="199" t="s">
        <v>349</v>
      </c>
      <c r="C109" s="199" t="s">
        <v>516</v>
      </c>
      <c r="D109" s="200">
        <v>5.7829424666666698E-2</v>
      </c>
      <c r="E109" s="200">
        <v>13.990516747565801</v>
      </c>
      <c r="F109" s="200">
        <v>10.6090247414558</v>
      </c>
      <c r="G109" s="200">
        <v>0</v>
      </c>
      <c r="H109" s="200">
        <v>0.13446421814065601</v>
      </c>
      <c r="I109" s="200">
        <v>0</v>
      </c>
      <c r="J109" s="200">
        <v>-2.8320141599999999</v>
      </c>
      <c r="K109" s="200">
        <v>3.3819128923657802</v>
      </c>
      <c r="N109" s="200"/>
    </row>
    <row r="110" spans="1:14" x14ac:dyDescent="0.4">
      <c r="A110" s="199" t="str">
        <f t="shared" si="1"/>
        <v>WSH14</v>
      </c>
      <c r="B110" s="199" t="s">
        <v>361</v>
      </c>
      <c r="C110" s="199" t="s">
        <v>243</v>
      </c>
      <c r="D110" s="200">
        <v>1.5740000000000001</v>
      </c>
      <c r="E110" s="199" t="s">
        <v>19</v>
      </c>
      <c r="F110" s="199" t="s">
        <v>19</v>
      </c>
      <c r="G110" s="200">
        <v>0</v>
      </c>
      <c r="H110" s="200">
        <v>0</v>
      </c>
      <c r="I110" s="200">
        <v>0</v>
      </c>
      <c r="J110" s="200">
        <v>0</v>
      </c>
      <c r="K110" s="200">
        <v>14.239000000000001</v>
      </c>
      <c r="N110" s="200"/>
    </row>
    <row r="111" spans="1:14" x14ac:dyDescent="0.4">
      <c r="A111" s="199" t="str">
        <f t="shared" si="1"/>
        <v>WSH15</v>
      </c>
      <c r="B111" s="199" t="s">
        <v>361</v>
      </c>
      <c r="C111" s="199" t="s">
        <v>245</v>
      </c>
      <c r="D111" s="200">
        <v>2.8029999999999999</v>
      </c>
      <c r="E111" s="199" t="s">
        <v>19</v>
      </c>
      <c r="F111" s="199" t="s">
        <v>19</v>
      </c>
      <c r="G111" s="200">
        <v>0</v>
      </c>
      <c r="H111" s="200">
        <v>0</v>
      </c>
      <c r="I111" s="200">
        <v>0</v>
      </c>
      <c r="J111" s="200">
        <v>0</v>
      </c>
      <c r="K111" s="200">
        <v>15.759</v>
      </c>
      <c r="N111" s="200"/>
    </row>
    <row r="112" spans="1:14" x14ac:dyDescent="0.4">
      <c r="A112" s="199" t="str">
        <f t="shared" si="1"/>
        <v>WSH16</v>
      </c>
      <c r="B112" s="199" t="s">
        <v>361</v>
      </c>
      <c r="C112" s="199" t="s">
        <v>247</v>
      </c>
      <c r="D112" s="200">
        <v>2.746</v>
      </c>
      <c r="E112" s="200">
        <v>0.245</v>
      </c>
      <c r="F112" s="199" t="s">
        <v>19</v>
      </c>
      <c r="G112" s="200">
        <v>0</v>
      </c>
      <c r="H112" s="200">
        <v>1.7999999999999999E-2</v>
      </c>
      <c r="I112" s="200">
        <v>0</v>
      </c>
      <c r="J112" s="200">
        <v>0</v>
      </c>
      <c r="K112" s="200">
        <v>8.5640000000000001</v>
      </c>
      <c r="N112" s="200"/>
    </row>
    <row r="113" spans="1:14" x14ac:dyDescent="0.4">
      <c r="A113" s="199" t="str">
        <f t="shared" si="1"/>
        <v>WSH17</v>
      </c>
      <c r="B113" s="199" t="s">
        <v>361</v>
      </c>
      <c r="C113" s="199" t="s">
        <v>249</v>
      </c>
      <c r="D113" s="200">
        <v>2.6659999999999999</v>
      </c>
      <c r="E113" s="200">
        <v>0.47599999999999998</v>
      </c>
      <c r="F113" s="199" t="s">
        <v>19</v>
      </c>
      <c r="G113" s="200">
        <v>0</v>
      </c>
      <c r="H113" s="200">
        <v>8.4000000000000005E-2</v>
      </c>
      <c r="I113" s="200">
        <v>0</v>
      </c>
      <c r="J113" s="200">
        <v>3.0000000000000001E-3</v>
      </c>
      <c r="K113" s="200">
        <v>3.8079999999999998</v>
      </c>
      <c r="N113" s="200"/>
    </row>
    <row r="114" spans="1:14" x14ac:dyDescent="0.4">
      <c r="A114" s="199" t="str">
        <f t="shared" si="1"/>
        <v>WSH18</v>
      </c>
      <c r="B114" s="199" t="s">
        <v>361</v>
      </c>
      <c r="C114" s="199" t="s">
        <v>251</v>
      </c>
      <c r="D114" s="200">
        <v>2.74</v>
      </c>
      <c r="E114" s="200">
        <v>2.7210000000000001</v>
      </c>
      <c r="F114" s="199" t="s">
        <v>19</v>
      </c>
      <c r="G114" s="200">
        <v>0</v>
      </c>
      <c r="H114" s="200">
        <v>0.14599999999999999</v>
      </c>
      <c r="I114" s="200">
        <v>0</v>
      </c>
      <c r="J114" s="200">
        <v>2.1000000000000001E-2</v>
      </c>
      <c r="K114" s="200">
        <v>8.0640000000000001</v>
      </c>
      <c r="N114" s="200"/>
    </row>
    <row r="115" spans="1:14" x14ac:dyDescent="0.4">
      <c r="A115" s="199" t="str">
        <f t="shared" si="1"/>
        <v>WSH19</v>
      </c>
      <c r="B115" s="199" t="s">
        <v>361</v>
      </c>
      <c r="C115" s="199" t="s">
        <v>253</v>
      </c>
      <c r="D115" s="200">
        <v>2.7370000000000001</v>
      </c>
      <c r="E115" s="200">
        <v>3.883</v>
      </c>
      <c r="F115" s="199" t="s">
        <v>19</v>
      </c>
      <c r="G115" s="200">
        <v>0</v>
      </c>
      <c r="H115" s="200">
        <v>0.188</v>
      </c>
      <c r="I115" s="200">
        <v>0</v>
      </c>
      <c r="J115" s="200">
        <v>3.6999999999999998E-2</v>
      </c>
      <c r="K115" s="200">
        <v>8.3919999999999995</v>
      </c>
      <c r="N115" s="200"/>
    </row>
    <row r="116" spans="1:14" x14ac:dyDescent="0.4">
      <c r="A116" s="199" t="str">
        <f t="shared" si="1"/>
        <v>WSH20</v>
      </c>
      <c r="B116" s="199" t="s">
        <v>361</v>
      </c>
      <c r="C116" s="199" t="s">
        <v>255</v>
      </c>
      <c r="D116" s="200">
        <v>2.145</v>
      </c>
      <c r="E116" s="200">
        <v>3.5369999999999999</v>
      </c>
      <c r="F116" s="199" t="s">
        <v>19</v>
      </c>
      <c r="G116" s="200">
        <v>0</v>
      </c>
      <c r="H116" s="200">
        <v>0.23699999999999999</v>
      </c>
      <c r="I116" s="200">
        <v>0</v>
      </c>
      <c r="J116" s="200">
        <v>3.7999999999999999E-2</v>
      </c>
      <c r="K116" s="200">
        <v>9.5250000000000004</v>
      </c>
      <c r="N116" s="200"/>
    </row>
    <row r="117" spans="1:14" x14ac:dyDescent="0.4">
      <c r="A117" s="199" t="str">
        <f t="shared" si="1"/>
        <v>WSH21</v>
      </c>
      <c r="B117" s="199" t="s">
        <v>361</v>
      </c>
      <c r="C117" s="199" t="s">
        <v>257</v>
      </c>
      <c r="D117" s="200">
        <v>1.929</v>
      </c>
      <c r="E117" s="200">
        <v>3.919</v>
      </c>
      <c r="F117" s="200">
        <v>0.44</v>
      </c>
      <c r="G117" s="200">
        <v>0</v>
      </c>
      <c r="H117" s="200">
        <v>0.27100000000000002</v>
      </c>
      <c r="I117" s="200">
        <v>0</v>
      </c>
      <c r="J117" s="200">
        <v>3.7999999999999999E-2</v>
      </c>
      <c r="K117" s="200">
        <v>8.8070000000000004</v>
      </c>
      <c r="N117" s="200"/>
    </row>
    <row r="118" spans="1:14" x14ac:dyDescent="0.4">
      <c r="A118" s="199" t="str">
        <f t="shared" si="1"/>
        <v>WSH22</v>
      </c>
      <c r="B118" s="199" t="s">
        <v>361</v>
      </c>
      <c r="C118" s="199" t="s">
        <v>259</v>
      </c>
      <c r="D118" s="200">
        <v>1.67</v>
      </c>
      <c r="E118" s="200">
        <v>3.5859999999999999</v>
      </c>
      <c r="F118" s="200">
        <v>1.0589999999999999</v>
      </c>
      <c r="G118" s="200">
        <v>0</v>
      </c>
      <c r="H118" s="200">
        <v>0.30199999999999999</v>
      </c>
      <c r="I118" s="200">
        <v>0</v>
      </c>
      <c r="J118" s="200">
        <v>3.9E-2</v>
      </c>
      <c r="K118" s="200">
        <v>3.5649999999999999</v>
      </c>
      <c r="N118" s="200"/>
    </row>
    <row r="119" spans="1:14" x14ac:dyDescent="0.4">
      <c r="A119" s="199" t="str">
        <f t="shared" si="1"/>
        <v>WSH23</v>
      </c>
      <c r="B119" s="199" t="s">
        <v>361</v>
      </c>
      <c r="C119" s="199" t="s">
        <v>261</v>
      </c>
      <c r="D119" s="200">
        <v>1.6220000000000001</v>
      </c>
      <c r="E119" s="200">
        <v>3.4569999999999999</v>
      </c>
      <c r="F119" s="200">
        <v>1.4039999999999999</v>
      </c>
      <c r="G119" s="200">
        <v>0</v>
      </c>
      <c r="H119" s="200">
        <v>0.29399999999999998</v>
      </c>
      <c r="I119" s="200">
        <v>0</v>
      </c>
      <c r="J119" s="200">
        <v>0.04</v>
      </c>
      <c r="K119" s="200">
        <v>3.323</v>
      </c>
      <c r="N119" s="200"/>
    </row>
    <row r="120" spans="1:14" x14ac:dyDescent="0.4">
      <c r="A120" s="199" t="str">
        <f t="shared" si="1"/>
        <v>WSH24</v>
      </c>
      <c r="B120" s="199" t="s">
        <v>361</v>
      </c>
      <c r="C120" s="199" t="s">
        <v>263</v>
      </c>
      <c r="D120" s="200">
        <v>1.6060000000000001</v>
      </c>
      <c r="E120" s="200">
        <v>3.0670000000000002</v>
      </c>
      <c r="F120" s="200">
        <v>1.7290000000000001</v>
      </c>
      <c r="G120" s="200">
        <v>0</v>
      </c>
      <c r="H120" s="200">
        <v>0.216</v>
      </c>
      <c r="I120" s="200">
        <v>0</v>
      </c>
      <c r="J120" s="200">
        <v>3.3000000000000002E-2</v>
      </c>
      <c r="K120" s="200">
        <v>3.1760000000000002</v>
      </c>
      <c r="N120" s="200"/>
    </row>
    <row r="121" spans="1:14" x14ac:dyDescent="0.4">
      <c r="A121" s="199" t="str">
        <f t="shared" si="1"/>
        <v>WSH25</v>
      </c>
      <c r="B121" s="199" t="s">
        <v>361</v>
      </c>
      <c r="C121" s="199" t="s">
        <v>516</v>
      </c>
      <c r="D121" s="200">
        <v>1.6040000000000001</v>
      </c>
      <c r="E121" s="200">
        <v>3.0680000000000001</v>
      </c>
      <c r="F121" s="200">
        <v>2.0099999999999998</v>
      </c>
      <c r="G121" s="200">
        <v>0</v>
      </c>
      <c r="H121" s="200">
        <v>0.216</v>
      </c>
      <c r="I121" s="200">
        <v>0</v>
      </c>
      <c r="J121" s="200">
        <v>0</v>
      </c>
      <c r="K121" s="200">
        <v>2.4239999999999999</v>
      </c>
      <c r="N121" s="200"/>
    </row>
    <row r="122" spans="1:14" x14ac:dyDescent="0.4">
      <c r="A122" s="199" t="str">
        <f t="shared" si="1"/>
        <v>WSX14</v>
      </c>
      <c r="B122" s="199" t="s">
        <v>373</v>
      </c>
      <c r="C122" s="199" t="s">
        <v>243</v>
      </c>
      <c r="D122" s="200">
        <v>0.92300000000000004</v>
      </c>
      <c r="E122" s="199" t="s">
        <v>19</v>
      </c>
      <c r="F122" s="199" t="s">
        <v>19</v>
      </c>
      <c r="G122" s="200">
        <v>0.56599999999999995</v>
      </c>
      <c r="H122" s="200">
        <v>0</v>
      </c>
      <c r="I122" s="200">
        <v>0</v>
      </c>
      <c r="J122" s="200">
        <v>0</v>
      </c>
      <c r="K122" s="200">
        <v>1.5449999999999999</v>
      </c>
      <c r="N122" s="200"/>
    </row>
    <row r="123" spans="1:14" x14ac:dyDescent="0.4">
      <c r="A123" s="199" t="str">
        <f t="shared" si="1"/>
        <v>WSX15</v>
      </c>
      <c r="B123" s="199" t="s">
        <v>373</v>
      </c>
      <c r="C123" s="199" t="s">
        <v>245</v>
      </c>
      <c r="D123" s="200">
        <v>0.94899999999999995</v>
      </c>
      <c r="E123" s="199" t="s">
        <v>19</v>
      </c>
      <c r="F123" s="199" t="s">
        <v>19</v>
      </c>
      <c r="G123" s="200">
        <v>0.59499999999999997</v>
      </c>
      <c r="H123" s="200">
        <v>0</v>
      </c>
      <c r="I123" s="200">
        <v>0</v>
      </c>
      <c r="J123" s="200">
        <v>0</v>
      </c>
      <c r="K123" s="200">
        <v>0.72299999999999998</v>
      </c>
      <c r="N123" s="200"/>
    </row>
    <row r="124" spans="1:14" x14ac:dyDescent="0.4">
      <c r="A124" s="199" t="str">
        <f t="shared" si="1"/>
        <v>WSX16</v>
      </c>
      <c r="B124" s="199" t="s">
        <v>373</v>
      </c>
      <c r="C124" s="199" t="s">
        <v>247</v>
      </c>
      <c r="D124" s="200">
        <v>0.83799999999999997</v>
      </c>
      <c r="E124" s="200">
        <v>0.08</v>
      </c>
      <c r="F124" s="199" t="s">
        <v>19</v>
      </c>
      <c r="G124" s="200">
        <v>0.624</v>
      </c>
      <c r="H124" s="200">
        <v>4.8000000000000001E-2</v>
      </c>
      <c r="I124" s="200">
        <v>0</v>
      </c>
      <c r="J124" s="200">
        <v>0</v>
      </c>
      <c r="K124" s="200">
        <v>1.1970000000000001</v>
      </c>
      <c r="N124" s="200"/>
    </row>
    <row r="125" spans="1:14" x14ac:dyDescent="0.4">
      <c r="A125" s="199" t="str">
        <f t="shared" si="1"/>
        <v>WSX17</v>
      </c>
      <c r="B125" s="199" t="s">
        <v>373</v>
      </c>
      <c r="C125" s="199" t="s">
        <v>249</v>
      </c>
      <c r="D125" s="200">
        <v>0.875</v>
      </c>
      <c r="E125" s="200">
        <v>0.23699999999999999</v>
      </c>
      <c r="F125" s="199" t="s">
        <v>19</v>
      </c>
      <c r="G125" s="200">
        <v>0.59499999999999997</v>
      </c>
      <c r="H125" s="200">
        <v>0.23200000000000001</v>
      </c>
      <c r="I125" s="200">
        <v>0</v>
      </c>
      <c r="J125" s="200">
        <v>0</v>
      </c>
      <c r="K125" s="200">
        <v>1.819</v>
      </c>
      <c r="N125" s="200"/>
    </row>
    <row r="126" spans="1:14" x14ac:dyDescent="0.4">
      <c r="A126" s="199" t="str">
        <f t="shared" si="1"/>
        <v>WSX18</v>
      </c>
      <c r="B126" s="199" t="s">
        <v>373</v>
      </c>
      <c r="C126" s="199" t="s">
        <v>251</v>
      </c>
      <c r="D126" s="200">
        <v>0.71299999999999997</v>
      </c>
      <c r="E126" s="200">
        <v>0.318</v>
      </c>
      <c r="F126" s="199" t="s">
        <v>19</v>
      </c>
      <c r="G126" s="200">
        <v>0.48</v>
      </c>
      <c r="H126" s="200">
        <v>0.35499999999999998</v>
      </c>
      <c r="I126" s="200">
        <v>0</v>
      </c>
      <c r="J126" s="200">
        <v>0</v>
      </c>
      <c r="K126" s="200">
        <v>1.4119999999999999</v>
      </c>
      <c r="N126" s="200"/>
    </row>
    <row r="127" spans="1:14" x14ac:dyDescent="0.4">
      <c r="A127" s="199" t="str">
        <f t="shared" si="1"/>
        <v>WSX19</v>
      </c>
      <c r="B127" s="199" t="s">
        <v>373</v>
      </c>
      <c r="C127" s="199" t="s">
        <v>253</v>
      </c>
      <c r="D127" s="200">
        <v>0.623</v>
      </c>
      <c r="E127" s="200">
        <v>0.27900000000000003</v>
      </c>
      <c r="F127" s="199" t="s">
        <v>19</v>
      </c>
      <c r="G127" s="200">
        <v>0.432</v>
      </c>
      <c r="H127" s="200">
        <v>0.311</v>
      </c>
      <c r="I127" s="200">
        <v>0</v>
      </c>
      <c r="J127" s="200">
        <v>0</v>
      </c>
      <c r="K127" s="200">
        <v>1.268</v>
      </c>
      <c r="N127" s="200"/>
    </row>
    <row r="128" spans="1:14" x14ac:dyDescent="0.4">
      <c r="A128" s="199" t="str">
        <f t="shared" si="1"/>
        <v>WSX20</v>
      </c>
      <c r="B128" s="199" t="s">
        <v>373</v>
      </c>
      <c r="C128" s="199" t="s">
        <v>255</v>
      </c>
      <c r="D128" s="200">
        <v>0.54500000000000004</v>
      </c>
      <c r="E128" s="200">
        <v>0.28899999999999998</v>
      </c>
      <c r="F128" s="199" t="s">
        <v>19</v>
      </c>
      <c r="G128" s="200">
        <v>0.26300000000000001</v>
      </c>
      <c r="H128" s="200">
        <v>0.32300000000000001</v>
      </c>
      <c r="I128" s="200">
        <v>0</v>
      </c>
      <c r="J128" s="200">
        <v>0</v>
      </c>
      <c r="K128" s="200">
        <v>1.47</v>
      </c>
      <c r="N128" s="200"/>
    </row>
    <row r="129" spans="1:14" x14ac:dyDescent="0.4">
      <c r="A129" s="199" t="str">
        <f t="shared" si="1"/>
        <v>WSX21</v>
      </c>
      <c r="B129" s="199" t="s">
        <v>373</v>
      </c>
      <c r="C129" s="199" t="s">
        <v>257</v>
      </c>
      <c r="D129" s="200">
        <v>0.47799999999999998</v>
      </c>
      <c r="E129" s="200">
        <v>0.378</v>
      </c>
      <c r="F129" s="200">
        <v>0</v>
      </c>
      <c r="G129" s="200">
        <v>0.19800000000000001</v>
      </c>
      <c r="H129" s="200">
        <v>0.42299999999999999</v>
      </c>
      <c r="I129" s="200">
        <v>0</v>
      </c>
      <c r="J129" s="200">
        <v>0</v>
      </c>
      <c r="K129" s="200">
        <v>1.327</v>
      </c>
      <c r="N129" s="200"/>
    </row>
    <row r="130" spans="1:14" x14ac:dyDescent="0.4">
      <c r="A130" s="199" t="str">
        <f t="shared" si="1"/>
        <v>WSX22</v>
      </c>
      <c r="B130" s="199" t="s">
        <v>373</v>
      </c>
      <c r="C130" s="199" t="s">
        <v>259</v>
      </c>
      <c r="D130" s="200">
        <v>0.41799999999999998</v>
      </c>
      <c r="E130" s="200">
        <v>0.33100000000000002</v>
      </c>
      <c r="F130" s="200">
        <v>0.184</v>
      </c>
      <c r="G130" s="200">
        <v>0.17299999999999999</v>
      </c>
      <c r="H130" s="200">
        <v>0.57499999999999996</v>
      </c>
      <c r="I130" s="200">
        <v>0</v>
      </c>
      <c r="J130" s="200">
        <v>0</v>
      </c>
      <c r="K130" s="200">
        <v>1.3320000000000001</v>
      </c>
      <c r="N130" s="200"/>
    </row>
    <row r="131" spans="1:14" x14ac:dyDescent="0.4">
      <c r="A131" s="199" t="str">
        <f t="shared" ref="A131:A194" si="2">B131&amp;RIGHT(C131,2)</f>
        <v>WSX23</v>
      </c>
      <c r="B131" s="199" t="s">
        <v>373</v>
      </c>
      <c r="C131" s="199" t="s">
        <v>261</v>
      </c>
      <c r="D131" s="200">
        <v>0.36599999999999999</v>
      </c>
      <c r="E131" s="200">
        <v>0.28999999999999998</v>
      </c>
      <c r="F131" s="200">
        <v>0.39400000000000002</v>
      </c>
      <c r="G131" s="200">
        <v>0.13800000000000001</v>
      </c>
      <c r="H131" s="200">
        <v>0.76500000000000001</v>
      </c>
      <c r="I131" s="200">
        <v>0</v>
      </c>
      <c r="J131" s="200">
        <v>0</v>
      </c>
      <c r="K131" s="200">
        <v>1.33</v>
      </c>
      <c r="N131" s="200"/>
    </row>
    <row r="132" spans="1:14" x14ac:dyDescent="0.4">
      <c r="A132" s="199" t="str">
        <f t="shared" si="2"/>
        <v>WSX24</v>
      </c>
      <c r="B132" s="199" t="s">
        <v>373</v>
      </c>
      <c r="C132" s="199" t="s">
        <v>263</v>
      </c>
      <c r="D132" s="200">
        <v>0.32100000000000001</v>
      </c>
      <c r="E132" s="200">
        <v>0.255</v>
      </c>
      <c r="F132" s="200">
        <v>0.61399999999999999</v>
      </c>
      <c r="G132" s="200">
        <v>0.10199999999999999</v>
      </c>
      <c r="H132" s="200">
        <v>0.96899999999999997</v>
      </c>
      <c r="I132" s="200">
        <v>0</v>
      </c>
      <c r="J132" s="200">
        <v>0</v>
      </c>
      <c r="K132" s="200">
        <v>1.33</v>
      </c>
      <c r="N132" s="200"/>
    </row>
    <row r="133" spans="1:14" x14ac:dyDescent="0.4">
      <c r="A133" s="199" t="str">
        <f t="shared" si="2"/>
        <v>WSX25</v>
      </c>
      <c r="B133" s="199" t="s">
        <v>373</v>
      </c>
      <c r="C133" s="199" t="s">
        <v>516</v>
      </c>
      <c r="D133" s="200">
        <v>0.27900000000000003</v>
      </c>
      <c r="E133" s="200">
        <v>0.221</v>
      </c>
      <c r="F133" s="200">
        <v>0.82499999999999996</v>
      </c>
      <c r="G133" s="200">
        <v>6.5000000000000002E-2</v>
      </c>
      <c r="H133" s="200">
        <v>1.1679999999999999</v>
      </c>
      <c r="I133" s="200">
        <v>0</v>
      </c>
      <c r="J133" s="200">
        <v>0</v>
      </c>
      <c r="K133" s="200">
        <v>1.33</v>
      </c>
      <c r="N133" s="200"/>
    </row>
    <row r="134" spans="1:14" x14ac:dyDescent="0.4">
      <c r="A134" s="199" t="str">
        <f t="shared" si="2"/>
        <v>YKY14</v>
      </c>
      <c r="B134" s="199" t="s">
        <v>385</v>
      </c>
      <c r="C134" s="199" t="s">
        <v>243</v>
      </c>
      <c r="D134" s="200">
        <v>5.0999999999999996</v>
      </c>
      <c r="E134" s="199" t="s">
        <v>19</v>
      </c>
      <c r="F134" s="199" t="s">
        <v>19</v>
      </c>
      <c r="G134" s="200">
        <v>0</v>
      </c>
      <c r="H134" s="200">
        <v>0</v>
      </c>
      <c r="I134" s="200">
        <v>0</v>
      </c>
      <c r="J134" s="200">
        <v>0</v>
      </c>
      <c r="K134" s="200">
        <v>0.20499999999999999</v>
      </c>
      <c r="N134" s="200"/>
    </row>
    <row r="135" spans="1:14" x14ac:dyDescent="0.4">
      <c r="A135" s="199" t="str">
        <f t="shared" si="2"/>
        <v>YKY15</v>
      </c>
      <c r="B135" s="199" t="s">
        <v>385</v>
      </c>
      <c r="C135" s="199" t="s">
        <v>245</v>
      </c>
      <c r="D135" s="200">
        <v>5.0010000000000003</v>
      </c>
      <c r="E135" s="199" t="s">
        <v>19</v>
      </c>
      <c r="F135" s="199" t="s">
        <v>19</v>
      </c>
      <c r="G135" s="200">
        <v>0</v>
      </c>
      <c r="H135" s="200">
        <v>0</v>
      </c>
      <c r="I135" s="200">
        <v>0</v>
      </c>
      <c r="J135" s="200">
        <v>0</v>
      </c>
      <c r="K135" s="200">
        <v>7.6999999999999999E-2</v>
      </c>
      <c r="N135" s="200"/>
    </row>
    <row r="136" spans="1:14" x14ac:dyDescent="0.4">
      <c r="A136" s="199" t="str">
        <f t="shared" si="2"/>
        <v>YKY16</v>
      </c>
      <c r="B136" s="199" t="s">
        <v>385</v>
      </c>
      <c r="C136" s="199" t="s">
        <v>247</v>
      </c>
      <c r="D136" s="200">
        <v>2.6379999999999999</v>
      </c>
      <c r="E136" s="200">
        <v>2.1389999999999998</v>
      </c>
      <c r="F136" s="199" t="s">
        <v>19</v>
      </c>
      <c r="G136" s="200">
        <v>0</v>
      </c>
      <c r="H136" s="200">
        <v>0</v>
      </c>
      <c r="I136" s="200">
        <v>0</v>
      </c>
      <c r="J136" s="200">
        <v>0</v>
      </c>
      <c r="K136" s="200">
        <v>0.96199999999999997</v>
      </c>
      <c r="N136" s="200"/>
    </row>
    <row r="137" spans="1:14" x14ac:dyDescent="0.4">
      <c r="A137" s="199" t="str">
        <f t="shared" si="2"/>
        <v>YKY17</v>
      </c>
      <c r="B137" s="199" t="s">
        <v>385</v>
      </c>
      <c r="C137" s="199" t="s">
        <v>249</v>
      </c>
      <c r="D137" s="200">
        <v>1.62</v>
      </c>
      <c r="E137" s="200">
        <v>1.304</v>
      </c>
      <c r="F137" s="199" t="s">
        <v>19</v>
      </c>
      <c r="G137" s="200">
        <v>0</v>
      </c>
      <c r="H137" s="200">
        <v>0</v>
      </c>
      <c r="I137" s="200">
        <v>0</v>
      </c>
      <c r="J137" s="200">
        <v>0</v>
      </c>
      <c r="K137" s="200">
        <v>0.442</v>
      </c>
      <c r="N137" s="200"/>
    </row>
    <row r="138" spans="1:14" x14ac:dyDescent="0.4">
      <c r="A138" s="199" t="str">
        <f t="shared" si="2"/>
        <v>YKY18</v>
      </c>
      <c r="B138" s="199" t="s">
        <v>385</v>
      </c>
      <c r="C138" s="199" t="s">
        <v>251</v>
      </c>
      <c r="D138" s="200">
        <v>1.4790000000000001</v>
      </c>
      <c r="E138" s="200">
        <v>1.323</v>
      </c>
      <c r="F138" s="199" t="s">
        <v>19</v>
      </c>
      <c r="G138" s="200">
        <v>0</v>
      </c>
      <c r="H138" s="200">
        <v>0</v>
      </c>
      <c r="I138" s="200">
        <v>0</v>
      </c>
      <c r="J138" s="200">
        <v>0</v>
      </c>
      <c r="K138" s="200">
        <v>0.96299999999999997</v>
      </c>
      <c r="N138" s="200"/>
    </row>
    <row r="139" spans="1:14" x14ac:dyDescent="0.4">
      <c r="A139" s="199" t="str">
        <f t="shared" si="2"/>
        <v>YKY19</v>
      </c>
      <c r="B139" s="199" t="s">
        <v>385</v>
      </c>
      <c r="C139" s="199" t="s">
        <v>253</v>
      </c>
      <c r="D139" s="200">
        <v>0.83199999999999996</v>
      </c>
      <c r="E139" s="200">
        <v>2.1960000000000002</v>
      </c>
      <c r="F139" s="199" t="s">
        <v>19</v>
      </c>
      <c r="G139" s="200">
        <v>0</v>
      </c>
      <c r="H139" s="200">
        <v>0</v>
      </c>
      <c r="I139" s="200">
        <v>0</v>
      </c>
      <c r="J139" s="200">
        <v>0</v>
      </c>
      <c r="K139" s="200">
        <v>3.9830000000000001</v>
      </c>
      <c r="N139" s="200"/>
    </row>
    <row r="140" spans="1:14" x14ac:dyDescent="0.4">
      <c r="A140" s="199" t="str">
        <f t="shared" si="2"/>
        <v>YKY20</v>
      </c>
      <c r="B140" s="199" t="s">
        <v>385</v>
      </c>
      <c r="C140" s="199" t="s">
        <v>255</v>
      </c>
      <c r="D140" s="200">
        <v>0.67800000000000005</v>
      </c>
      <c r="E140" s="200">
        <v>2.4470000000000001</v>
      </c>
      <c r="F140" s="199" t="s">
        <v>19</v>
      </c>
      <c r="G140" s="200">
        <v>0</v>
      </c>
      <c r="H140" s="200">
        <v>0</v>
      </c>
      <c r="I140" s="200">
        <v>0</v>
      </c>
      <c r="J140" s="200">
        <v>0</v>
      </c>
      <c r="K140" s="200">
        <v>3.972</v>
      </c>
      <c r="N140" s="200"/>
    </row>
    <row r="141" spans="1:14" x14ac:dyDescent="0.4">
      <c r="A141" s="199" t="str">
        <f t="shared" si="2"/>
        <v>YKY21</v>
      </c>
      <c r="B141" s="199" t="s">
        <v>385</v>
      </c>
      <c r="C141" s="199" t="s">
        <v>257</v>
      </c>
      <c r="D141" s="200">
        <v>0.60699999999999998</v>
      </c>
      <c r="E141" s="200">
        <v>2.2530000000000001</v>
      </c>
      <c r="F141" s="200">
        <v>0.19500000000000001</v>
      </c>
      <c r="G141" s="200">
        <v>0</v>
      </c>
      <c r="H141" s="200">
        <v>0</v>
      </c>
      <c r="I141" s="200">
        <v>0</v>
      </c>
      <c r="J141" s="200">
        <v>0</v>
      </c>
      <c r="K141" s="200">
        <v>1.9470000000000001</v>
      </c>
      <c r="N141" s="200"/>
    </row>
    <row r="142" spans="1:14" x14ac:dyDescent="0.4">
      <c r="A142" s="199" t="str">
        <f t="shared" si="2"/>
        <v>YKY22</v>
      </c>
      <c r="B142" s="199" t="s">
        <v>385</v>
      </c>
      <c r="C142" s="199" t="s">
        <v>259</v>
      </c>
      <c r="D142" s="200">
        <v>0.52</v>
      </c>
      <c r="E142" s="200">
        <v>1.774</v>
      </c>
      <c r="F142" s="200">
        <v>0.38900000000000001</v>
      </c>
      <c r="G142" s="200">
        <v>0</v>
      </c>
      <c r="H142" s="200">
        <v>0</v>
      </c>
      <c r="I142" s="200">
        <v>0</v>
      </c>
      <c r="J142" s="200">
        <v>0</v>
      </c>
      <c r="K142" s="200">
        <v>1.946</v>
      </c>
      <c r="N142" s="200"/>
    </row>
    <row r="143" spans="1:14" x14ac:dyDescent="0.4">
      <c r="A143" s="199" t="str">
        <f t="shared" si="2"/>
        <v>YKY23</v>
      </c>
      <c r="B143" s="199" t="s">
        <v>385</v>
      </c>
      <c r="C143" s="199" t="s">
        <v>261</v>
      </c>
      <c r="D143" s="200">
        <v>6.2E-2</v>
      </c>
      <c r="E143" s="200">
        <v>1.58</v>
      </c>
      <c r="F143" s="200">
        <v>0.58299999999999996</v>
      </c>
      <c r="G143" s="200">
        <v>0</v>
      </c>
      <c r="H143" s="200">
        <v>0.34200000000000003</v>
      </c>
      <c r="I143" s="200">
        <v>0</v>
      </c>
      <c r="J143" s="200">
        <v>0</v>
      </c>
      <c r="K143" s="200">
        <v>1.948</v>
      </c>
      <c r="N143" s="200"/>
    </row>
    <row r="144" spans="1:14" x14ac:dyDescent="0.4">
      <c r="A144" s="199" t="str">
        <f t="shared" si="2"/>
        <v>YKY24</v>
      </c>
      <c r="B144" s="199" t="s">
        <v>385</v>
      </c>
      <c r="C144" s="199" t="s">
        <v>263</v>
      </c>
      <c r="D144" s="200">
        <v>2.1000000000000001E-2</v>
      </c>
      <c r="E144" s="200">
        <v>0.65700000000000003</v>
      </c>
      <c r="F144" s="200">
        <v>0.77900000000000003</v>
      </c>
      <c r="G144" s="200">
        <v>0</v>
      </c>
      <c r="H144" s="200">
        <v>0.68400000000000005</v>
      </c>
      <c r="I144" s="200">
        <v>0</v>
      </c>
      <c r="J144" s="200">
        <v>0</v>
      </c>
      <c r="K144" s="200">
        <v>1.9470000000000001</v>
      </c>
      <c r="N144" s="200"/>
    </row>
    <row r="145" spans="1:14" x14ac:dyDescent="0.4">
      <c r="A145" s="199" t="str">
        <f t="shared" si="2"/>
        <v>YKY25</v>
      </c>
      <c r="B145" s="199" t="s">
        <v>385</v>
      </c>
      <c r="C145" s="199" t="s">
        <v>516</v>
      </c>
      <c r="D145" s="200">
        <v>2.1000000000000001E-2</v>
      </c>
      <c r="E145" s="200">
        <v>1E-3</v>
      </c>
      <c r="F145" s="200">
        <v>0.97399999999999998</v>
      </c>
      <c r="G145" s="200">
        <v>0</v>
      </c>
      <c r="H145" s="200">
        <v>0.68400000000000005</v>
      </c>
      <c r="I145" s="200">
        <v>0</v>
      </c>
      <c r="J145" s="200">
        <v>0</v>
      </c>
      <c r="K145" s="200">
        <v>1.9470000000000001</v>
      </c>
      <c r="N145" s="200"/>
    </row>
    <row r="146" spans="1:14" x14ac:dyDescent="0.4">
      <c r="A146" s="199" t="str">
        <f t="shared" si="2"/>
        <v>AFW14</v>
      </c>
      <c r="B146" s="199" t="s">
        <v>397</v>
      </c>
      <c r="C146" s="199" t="s">
        <v>243</v>
      </c>
      <c r="D146" s="200">
        <v>0.69776656819428196</v>
      </c>
      <c r="E146" s="199" t="s">
        <v>19</v>
      </c>
      <c r="F146" s="199" t="s">
        <v>19</v>
      </c>
      <c r="G146" s="200">
        <v>1.20471639965453</v>
      </c>
      <c r="H146" s="200">
        <v>0</v>
      </c>
      <c r="I146" s="200">
        <v>0</v>
      </c>
      <c r="J146" s="200">
        <v>0</v>
      </c>
      <c r="K146" s="200">
        <v>0.35399999999999998</v>
      </c>
      <c r="N146" s="200"/>
    </row>
    <row r="147" spans="1:14" x14ac:dyDescent="0.4">
      <c r="A147" s="199" t="str">
        <f t="shared" si="2"/>
        <v>AFW15</v>
      </c>
      <c r="B147" s="199" t="s">
        <v>397</v>
      </c>
      <c r="C147" s="199" t="s">
        <v>245</v>
      </c>
      <c r="D147" s="200">
        <v>0.93887967610765299</v>
      </c>
      <c r="E147" s="199" t="s">
        <v>19</v>
      </c>
      <c r="F147" s="199" t="s">
        <v>19</v>
      </c>
      <c r="G147" s="200">
        <v>1.04858984314509</v>
      </c>
      <c r="H147" s="200">
        <v>0</v>
      </c>
      <c r="I147" s="200">
        <v>0</v>
      </c>
      <c r="J147" s="200">
        <v>0</v>
      </c>
      <c r="K147" s="200">
        <v>0.41299999999999998</v>
      </c>
      <c r="N147" s="200"/>
    </row>
    <row r="148" spans="1:14" x14ac:dyDescent="0.4">
      <c r="A148" s="199" t="str">
        <f t="shared" si="2"/>
        <v>AFW16</v>
      </c>
      <c r="B148" s="199" t="s">
        <v>397</v>
      </c>
      <c r="C148" s="199" t="s">
        <v>247</v>
      </c>
      <c r="D148" s="200">
        <v>0.70099999999999996</v>
      </c>
      <c r="E148" s="200">
        <v>0</v>
      </c>
      <c r="F148" s="199" t="s">
        <v>19</v>
      </c>
      <c r="G148" s="200">
        <v>1.3939999999999999</v>
      </c>
      <c r="H148" s="200">
        <v>1.2E-2</v>
      </c>
      <c r="I148" s="200">
        <v>0</v>
      </c>
      <c r="J148" s="200">
        <v>0</v>
      </c>
      <c r="K148" s="200">
        <v>0.108</v>
      </c>
      <c r="N148" s="200"/>
    </row>
    <row r="149" spans="1:14" x14ac:dyDescent="0.4">
      <c r="A149" s="199" t="str">
        <f t="shared" si="2"/>
        <v>AFW17</v>
      </c>
      <c r="B149" s="199" t="s">
        <v>397</v>
      </c>
      <c r="C149" s="199" t="s">
        <v>249</v>
      </c>
      <c r="D149" s="200">
        <v>0.82299999999999995</v>
      </c>
      <c r="E149" s="200">
        <v>0.95099999999999996</v>
      </c>
      <c r="F149" s="199" t="s">
        <v>19</v>
      </c>
      <c r="G149" s="200">
        <v>0.93600000000000005</v>
      </c>
      <c r="H149" s="200">
        <v>9.1999999999999998E-2</v>
      </c>
      <c r="I149" s="200">
        <v>0</v>
      </c>
      <c r="J149" s="200">
        <v>0</v>
      </c>
      <c r="K149" s="200">
        <v>1.5469999999999999</v>
      </c>
      <c r="N149" s="200"/>
    </row>
    <row r="150" spans="1:14" x14ac:dyDescent="0.4">
      <c r="A150" s="199" t="str">
        <f t="shared" si="2"/>
        <v>AFW18</v>
      </c>
      <c r="B150" s="199" t="s">
        <v>397</v>
      </c>
      <c r="C150" s="199" t="s">
        <v>251</v>
      </c>
      <c r="D150" s="200">
        <v>0.66800000000000004</v>
      </c>
      <c r="E150" s="200">
        <v>0.75600000000000001</v>
      </c>
      <c r="F150" s="199" t="s">
        <v>19</v>
      </c>
      <c r="G150" s="200">
        <v>0.64500000000000002</v>
      </c>
      <c r="H150" s="200">
        <v>0.22600000000000001</v>
      </c>
      <c r="I150" s="200">
        <v>0</v>
      </c>
      <c r="J150" s="200">
        <v>0</v>
      </c>
      <c r="K150" s="200">
        <v>1.1100000000000001</v>
      </c>
      <c r="N150" s="200"/>
    </row>
    <row r="151" spans="1:14" x14ac:dyDescent="0.4">
      <c r="A151" s="199" t="str">
        <f t="shared" si="2"/>
        <v>AFW19</v>
      </c>
      <c r="B151" s="199" t="s">
        <v>397</v>
      </c>
      <c r="C151" s="199" t="s">
        <v>253</v>
      </c>
      <c r="D151" s="200">
        <v>0.29899999999999999</v>
      </c>
      <c r="E151" s="200">
        <v>0.68100000000000005</v>
      </c>
      <c r="F151" s="199" t="s">
        <v>19</v>
      </c>
      <c r="G151" s="200">
        <v>0.39800000000000002</v>
      </c>
      <c r="H151" s="200">
        <v>0.35</v>
      </c>
      <c r="I151" s="200">
        <v>0</v>
      </c>
      <c r="J151" s="200">
        <v>0</v>
      </c>
      <c r="K151" s="200">
        <v>1.468</v>
      </c>
      <c r="N151" s="200"/>
    </row>
    <row r="152" spans="1:14" x14ac:dyDescent="0.4">
      <c r="A152" s="199" t="str">
        <f t="shared" si="2"/>
        <v>AFW20</v>
      </c>
      <c r="B152" s="199" t="s">
        <v>397</v>
      </c>
      <c r="C152" s="199" t="s">
        <v>255</v>
      </c>
      <c r="D152" s="200">
        <v>0.11</v>
      </c>
      <c r="E152" s="200">
        <v>0.7</v>
      </c>
      <c r="F152" s="199" t="s">
        <v>19</v>
      </c>
      <c r="G152" s="200">
        <v>0.107</v>
      </c>
      <c r="H152" s="200">
        <v>0.317</v>
      </c>
      <c r="I152" s="200">
        <v>0</v>
      </c>
      <c r="J152" s="200">
        <v>0</v>
      </c>
      <c r="K152" s="200">
        <v>1.214</v>
      </c>
      <c r="N152" s="200"/>
    </row>
    <row r="153" spans="1:14" x14ac:dyDescent="0.4">
      <c r="A153" s="199" t="str">
        <f t="shared" si="2"/>
        <v>AFW21</v>
      </c>
      <c r="B153" s="199" t="s">
        <v>397</v>
      </c>
      <c r="C153" s="199" t="s">
        <v>257</v>
      </c>
      <c r="D153" s="200">
        <v>3.7999999999999999E-2</v>
      </c>
      <c r="E153" s="200">
        <v>0.77400000000000002</v>
      </c>
      <c r="F153" s="200">
        <v>7.0000000000000007E-2</v>
      </c>
      <c r="G153" s="200">
        <v>1.7000000000000001E-2</v>
      </c>
      <c r="H153" s="200">
        <v>0.318</v>
      </c>
      <c r="I153" s="200">
        <v>0</v>
      </c>
      <c r="J153" s="200">
        <v>0</v>
      </c>
      <c r="K153" s="200">
        <v>0.81200000000000006</v>
      </c>
      <c r="N153" s="200"/>
    </row>
    <row r="154" spans="1:14" x14ac:dyDescent="0.4">
      <c r="A154" s="199" t="str">
        <f t="shared" si="2"/>
        <v>AFW22</v>
      </c>
      <c r="B154" s="199" t="s">
        <v>397</v>
      </c>
      <c r="C154" s="199" t="s">
        <v>259</v>
      </c>
      <c r="D154" s="200">
        <v>2.7E-2</v>
      </c>
      <c r="E154" s="200">
        <v>0.76600000000000001</v>
      </c>
      <c r="F154" s="200">
        <v>0.14299999999999999</v>
      </c>
      <c r="G154" s="200">
        <v>1.6E-2</v>
      </c>
      <c r="H154" s="200">
        <v>0.32100000000000001</v>
      </c>
      <c r="I154" s="200">
        <v>0</v>
      </c>
      <c r="J154" s="200">
        <v>0</v>
      </c>
      <c r="K154" s="200">
        <v>0.36599999999999999</v>
      </c>
      <c r="N154" s="200"/>
    </row>
    <row r="155" spans="1:14" x14ac:dyDescent="0.4">
      <c r="A155" s="199" t="str">
        <f t="shared" si="2"/>
        <v>AFW23</v>
      </c>
      <c r="B155" s="199" t="s">
        <v>397</v>
      </c>
      <c r="C155" s="199" t="s">
        <v>261</v>
      </c>
      <c r="D155" s="200">
        <v>0</v>
      </c>
      <c r="E155" s="200">
        <v>0.754</v>
      </c>
      <c r="F155" s="200">
        <v>0.216</v>
      </c>
      <c r="G155" s="200">
        <v>3.0000000000000001E-3</v>
      </c>
      <c r="H155" s="200">
        <v>0.20399999999999999</v>
      </c>
      <c r="I155" s="200">
        <v>0</v>
      </c>
      <c r="J155" s="200">
        <v>0</v>
      </c>
      <c r="K155" s="200">
        <v>0.36599999999999999</v>
      </c>
      <c r="N155" s="200"/>
    </row>
    <row r="156" spans="1:14" x14ac:dyDescent="0.4">
      <c r="A156" s="199" t="str">
        <f t="shared" si="2"/>
        <v>AFW24</v>
      </c>
      <c r="B156" s="199" t="s">
        <v>397</v>
      </c>
      <c r="C156" s="199" t="s">
        <v>263</v>
      </c>
      <c r="D156" s="200">
        <v>0</v>
      </c>
      <c r="E156" s="200">
        <v>0.72799999999999998</v>
      </c>
      <c r="F156" s="200">
        <v>0.28899999999999998</v>
      </c>
      <c r="G156" s="200">
        <v>0</v>
      </c>
      <c r="H156" s="200">
        <v>0.23100000000000001</v>
      </c>
      <c r="I156" s="200">
        <v>0</v>
      </c>
      <c r="J156" s="200">
        <v>0</v>
      </c>
      <c r="K156" s="200">
        <v>0.36599999999999999</v>
      </c>
      <c r="N156" s="200"/>
    </row>
    <row r="157" spans="1:14" x14ac:dyDescent="0.4">
      <c r="A157" s="199" t="str">
        <f t="shared" si="2"/>
        <v>AFW25</v>
      </c>
      <c r="B157" s="199" t="s">
        <v>397</v>
      </c>
      <c r="C157" s="199" t="s">
        <v>516</v>
      </c>
      <c r="D157" s="200">
        <v>0</v>
      </c>
      <c r="E157" s="200">
        <v>7.2999999999999995E-2</v>
      </c>
      <c r="F157" s="200">
        <v>0.36199999999999999</v>
      </c>
      <c r="G157" s="200">
        <v>0</v>
      </c>
      <c r="H157" s="200">
        <v>0.252</v>
      </c>
      <c r="I157" s="200">
        <v>0</v>
      </c>
      <c r="J157" s="200">
        <v>0</v>
      </c>
      <c r="K157" s="200">
        <v>0.36599999999999999</v>
      </c>
      <c r="N157" s="200"/>
    </row>
    <row r="158" spans="1:14" x14ac:dyDescent="0.4">
      <c r="A158" s="199" t="str">
        <f t="shared" si="2"/>
        <v>BRL14</v>
      </c>
      <c r="B158" s="199" t="s">
        <v>409</v>
      </c>
      <c r="C158" s="199" t="s">
        <v>243</v>
      </c>
      <c r="D158" s="200">
        <v>0.26300000000000001</v>
      </c>
      <c r="E158" s="199" t="s">
        <v>19</v>
      </c>
      <c r="F158" s="199" t="s">
        <v>19</v>
      </c>
      <c r="G158" s="200">
        <v>0.311</v>
      </c>
      <c r="H158" s="200">
        <v>0</v>
      </c>
      <c r="I158" s="200">
        <v>0</v>
      </c>
      <c r="J158" s="200">
        <v>0</v>
      </c>
      <c r="K158" s="200">
        <v>0.19800000000000001</v>
      </c>
      <c r="N158" s="200"/>
    </row>
    <row r="159" spans="1:14" x14ac:dyDescent="0.4">
      <c r="A159" s="199" t="str">
        <f t="shared" si="2"/>
        <v>BRL15</v>
      </c>
      <c r="B159" s="199" t="s">
        <v>409</v>
      </c>
      <c r="C159" s="199" t="s">
        <v>245</v>
      </c>
      <c r="D159" s="200">
        <v>0.19600000000000001</v>
      </c>
      <c r="E159" s="199" t="s">
        <v>19</v>
      </c>
      <c r="F159" s="199" t="s">
        <v>19</v>
      </c>
      <c r="G159" s="200">
        <v>0.39100000000000001</v>
      </c>
      <c r="H159" s="200">
        <v>0</v>
      </c>
      <c r="I159" s="200">
        <v>0</v>
      </c>
      <c r="J159" s="200">
        <v>0</v>
      </c>
      <c r="K159" s="200">
        <v>0.60099999999999998</v>
      </c>
      <c r="N159" s="200"/>
    </row>
    <row r="160" spans="1:14" x14ac:dyDescent="0.4">
      <c r="A160" s="199" t="str">
        <f t="shared" si="2"/>
        <v>BRL16</v>
      </c>
      <c r="B160" s="199" t="s">
        <v>409</v>
      </c>
      <c r="C160" s="199" t="s">
        <v>247</v>
      </c>
      <c r="D160" s="200">
        <v>0.185</v>
      </c>
      <c r="E160" s="200">
        <v>4.9000000000000002E-2</v>
      </c>
      <c r="F160" s="199" t="s">
        <v>19</v>
      </c>
      <c r="G160" s="200">
        <v>0.46300000000000002</v>
      </c>
      <c r="H160" s="200">
        <v>2.1000000000000001E-2</v>
      </c>
      <c r="I160" s="200">
        <v>0</v>
      </c>
      <c r="J160" s="200">
        <v>0</v>
      </c>
      <c r="K160" s="200">
        <v>0.10100000000000001</v>
      </c>
      <c r="N160" s="200"/>
    </row>
    <row r="161" spans="1:14" x14ac:dyDescent="0.4">
      <c r="A161" s="199" t="str">
        <f t="shared" si="2"/>
        <v>BRL17</v>
      </c>
      <c r="B161" s="199" t="s">
        <v>409</v>
      </c>
      <c r="C161" s="199" t="s">
        <v>249</v>
      </c>
      <c r="D161" s="200">
        <v>0.156</v>
      </c>
      <c r="E161" s="200">
        <v>0.104</v>
      </c>
      <c r="F161" s="199" t="s">
        <v>19</v>
      </c>
      <c r="G161" s="200">
        <v>0.505</v>
      </c>
      <c r="H161" s="200">
        <v>5.3999999999999999E-2</v>
      </c>
      <c r="I161" s="200">
        <v>0</v>
      </c>
      <c r="J161" s="200">
        <v>0</v>
      </c>
      <c r="K161" s="200">
        <v>-3.6999999999999998E-2</v>
      </c>
      <c r="N161" s="200"/>
    </row>
    <row r="162" spans="1:14" x14ac:dyDescent="0.4">
      <c r="A162" s="199" t="str">
        <f t="shared" si="2"/>
        <v>BRL18</v>
      </c>
      <c r="B162" s="199" t="s">
        <v>409</v>
      </c>
      <c r="C162" s="199" t="s">
        <v>251</v>
      </c>
      <c r="D162" s="200">
        <v>8.3000000000000004E-2</v>
      </c>
      <c r="E162" s="200">
        <v>0.124</v>
      </c>
      <c r="F162" s="199" t="s">
        <v>19</v>
      </c>
      <c r="G162" s="200">
        <v>0.61499999999999999</v>
      </c>
      <c r="H162" s="200">
        <v>6.5000000000000002E-2</v>
      </c>
      <c r="I162" s="200">
        <v>0</v>
      </c>
      <c r="J162" s="200">
        <v>0</v>
      </c>
      <c r="K162" s="200">
        <v>0.30599999999999999</v>
      </c>
      <c r="N162" s="200"/>
    </row>
    <row r="163" spans="1:14" x14ac:dyDescent="0.4">
      <c r="A163" s="199" t="str">
        <f t="shared" si="2"/>
        <v>BRL19</v>
      </c>
      <c r="B163" s="199" t="s">
        <v>409</v>
      </c>
      <c r="C163" s="199" t="s">
        <v>253</v>
      </c>
      <c r="D163" s="200">
        <v>0.04</v>
      </c>
      <c r="E163" s="200">
        <v>0.219</v>
      </c>
      <c r="F163" s="199" t="s">
        <v>19</v>
      </c>
      <c r="G163" s="200">
        <v>0.22800000000000001</v>
      </c>
      <c r="H163" s="200">
        <v>0.20699999999999999</v>
      </c>
      <c r="I163" s="200">
        <v>0</v>
      </c>
      <c r="J163" s="200">
        <v>0</v>
      </c>
      <c r="K163" s="200">
        <v>0.47299999999999998</v>
      </c>
      <c r="N163" s="200"/>
    </row>
    <row r="164" spans="1:14" x14ac:dyDescent="0.4">
      <c r="A164" s="199" t="str">
        <f t="shared" si="2"/>
        <v>BRL20</v>
      </c>
      <c r="B164" s="199" t="s">
        <v>409</v>
      </c>
      <c r="C164" s="199" t="s">
        <v>255</v>
      </c>
      <c r="D164" s="200">
        <v>3.1E-2</v>
      </c>
      <c r="E164" s="200">
        <v>0.33700000000000002</v>
      </c>
      <c r="F164" s="199" t="s">
        <v>19</v>
      </c>
      <c r="G164" s="200">
        <v>0.13600000000000001</v>
      </c>
      <c r="H164" s="200">
        <v>0.34599999999999997</v>
      </c>
      <c r="I164" s="200">
        <v>0</v>
      </c>
      <c r="J164" s="200">
        <v>0</v>
      </c>
      <c r="K164" s="200">
        <v>0.60499999999999998</v>
      </c>
      <c r="N164" s="200"/>
    </row>
    <row r="165" spans="1:14" x14ac:dyDescent="0.4">
      <c r="A165" s="199" t="str">
        <f t="shared" si="2"/>
        <v>BRL21</v>
      </c>
      <c r="B165" s="199" t="s">
        <v>409</v>
      </c>
      <c r="C165" s="199" t="s">
        <v>257</v>
      </c>
      <c r="D165" s="200">
        <v>1E-3</v>
      </c>
      <c r="E165" s="200">
        <v>0.38100000000000001</v>
      </c>
      <c r="F165" s="200">
        <v>0.09</v>
      </c>
      <c r="G165" s="200">
        <v>5.7000000000000002E-2</v>
      </c>
      <c r="H165" s="200">
        <v>0.48299999999999998</v>
      </c>
      <c r="I165" s="200">
        <v>0</v>
      </c>
      <c r="J165" s="200">
        <v>0</v>
      </c>
      <c r="K165" s="200">
        <v>1.226</v>
      </c>
      <c r="N165" s="200"/>
    </row>
    <row r="166" spans="1:14" x14ac:dyDescent="0.4">
      <c r="A166" s="199" t="str">
        <f t="shared" si="2"/>
        <v>BRL22</v>
      </c>
      <c r="B166" s="199" t="s">
        <v>409</v>
      </c>
      <c r="C166" s="199" t="s">
        <v>259</v>
      </c>
      <c r="D166" s="200">
        <v>1E-3</v>
      </c>
      <c r="E166" s="200">
        <v>0.29799999999999999</v>
      </c>
      <c r="F166" s="200">
        <v>0.21199999999999999</v>
      </c>
      <c r="G166" s="200">
        <v>5.3999999999999999E-2</v>
      </c>
      <c r="H166" s="200">
        <v>0.60799999999999998</v>
      </c>
      <c r="I166" s="200">
        <v>0</v>
      </c>
      <c r="J166" s="200">
        <v>0</v>
      </c>
      <c r="K166" s="200">
        <v>0.21199999999999999</v>
      </c>
      <c r="N166" s="200"/>
    </row>
    <row r="167" spans="1:14" x14ac:dyDescent="0.4">
      <c r="A167" s="199" t="str">
        <f t="shared" si="2"/>
        <v>BRL23</v>
      </c>
      <c r="B167" s="199" t="s">
        <v>409</v>
      </c>
      <c r="C167" s="199" t="s">
        <v>261</v>
      </c>
      <c r="D167" s="200">
        <v>1E-3</v>
      </c>
      <c r="E167" s="200">
        <v>0.27200000000000002</v>
      </c>
      <c r="F167" s="200">
        <v>0.26100000000000001</v>
      </c>
      <c r="G167" s="200">
        <v>5.0999999999999997E-2</v>
      </c>
      <c r="H167" s="200">
        <v>0.66400000000000003</v>
      </c>
      <c r="I167" s="200">
        <v>0</v>
      </c>
      <c r="J167" s="200">
        <v>0</v>
      </c>
      <c r="K167" s="200">
        <v>0.214</v>
      </c>
      <c r="N167" s="200"/>
    </row>
    <row r="168" spans="1:14" x14ac:dyDescent="0.4">
      <c r="A168" s="199" t="str">
        <f t="shared" si="2"/>
        <v>BRL24</v>
      </c>
      <c r="B168" s="199" t="s">
        <v>409</v>
      </c>
      <c r="C168" s="199" t="s">
        <v>263</v>
      </c>
      <c r="D168" s="200">
        <v>0</v>
      </c>
      <c r="E168" s="200">
        <v>0.223</v>
      </c>
      <c r="F168" s="200">
        <v>0.29799999999999999</v>
      </c>
      <c r="G168" s="200">
        <v>4.8000000000000001E-2</v>
      </c>
      <c r="H168" s="200">
        <v>0.66600000000000004</v>
      </c>
      <c r="I168" s="200">
        <v>0</v>
      </c>
      <c r="J168" s="200">
        <v>0</v>
      </c>
      <c r="K168" s="200">
        <v>0.214</v>
      </c>
      <c r="N168" s="200"/>
    </row>
    <row r="169" spans="1:14" x14ac:dyDescent="0.4">
      <c r="A169" s="199" t="str">
        <f t="shared" si="2"/>
        <v>BRL25</v>
      </c>
      <c r="B169" s="199" t="s">
        <v>409</v>
      </c>
      <c r="C169" s="199" t="s">
        <v>516</v>
      </c>
      <c r="D169" s="200">
        <v>0</v>
      </c>
      <c r="E169" s="200">
        <v>0.151</v>
      </c>
      <c r="F169" s="200">
        <v>0.33300000000000002</v>
      </c>
      <c r="G169" s="200">
        <v>4.4999999999999998E-2</v>
      </c>
      <c r="H169" s="200">
        <v>0.626</v>
      </c>
      <c r="I169" s="200">
        <v>0</v>
      </c>
      <c r="J169" s="200">
        <v>0</v>
      </c>
      <c r="K169" s="200">
        <v>0.215</v>
      </c>
      <c r="N169" s="200"/>
    </row>
    <row r="170" spans="1:14" x14ac:dyDescent="0.4">
      <c r="A170" s="199" t="str">
        <f t="shared" si="2"/>
        <v>BWH14</v>
      </c>
      <c r="B170" s="199" t="s">
        <v>421</v>
      </c>
      <c r="C170" s="199" t="s">
        <v>243</v>
      </c>
      <c r="D170" s="200">
        <v>0</v>
      </c>
      <c r="E170" s="199" t="s">
        <v>19</v>
      </c>
      <c r="F170" s="199" t="s">
        <v>19</v>
      </c>
      <c r="G170" s="199" t="s">
        <v>19</v>
      </c>
      <c r="H170" s="199" t="s">
        <v>19</v>
      </c>
      <c r="I170" s="199" t="s">
        <v>19</v>
      </c>
      <c r="J170" s="199" t="s">
        <v>19</v>
      </c>
      <c r="K170" s="200">
        <v>0</v>
      </c>
      <c r="N170" s="200"/>
    </row>
    <row r="171" spans="1:14" x14ac:dyDescent="0.4">
      <c r="A171" s="199" t="str">
        <f t="shared" si="2"/>
        <v>BWH15</v>
      </c>
      <c r="B171" s="199" t="s">
        <v>421</v>
      </c>
      <c r="C171" s="199" t="s">
        <v>245</v>
      </c>
      <c r="D171" s="200">
        <v>0</v>
      </c>
      <c r="E171" s="199" t="s">
        <v>19</v>
      </c>
      <c r="F171" s="199" t="s">
        <v>19</v>
      </c>
      <c r="G171" s="199" t="s">
        <v>19</v>
      </c>
      <c r="H171" s="199" t="s">
        <v>19</v>
      </c>
      <c r="I171" s="199" t="s">
        <v>19</v>
      </c>
      <c r="J171" s="199" t="s">
        <v>19</v>
      </c>
      <c r="K171" s="200">
        <v>0</v>
      </c>
      <c r="N171" s="200"/>
    </row>
    <row r="172" spans="1:14" x14ac:dyDescent="0.4">
      <c r="A172" s="199" t="str">
        <f t="shared" si="2"/>
        <v>BWH16</v>
      </c>
      <c r="B172" s="199" t="s">
        <v>421</v>
      </c>
      <c r="C172" s="199" t="s">
        <v>247</v>
      </c>
      <c r="D172" s="200">
        <v>0</v>
      </c>
      <c r="E172" s="200">
        <v>0</v>
      </c>
      <c r="F172" s="199" t="s">
        <v>19</v>
      </c>
      <c r="G172" s="199" t="s">
        <v>19</v>
      </c>
      <c r="H172" s="199" t="s">
        <v>19</v>
      </c>
      <c r="I172" s="199" t="s">
        <v>19</v>
      </c>
      <c r="J172" s="199" t="s">
        <v>19</v>
      </c>
      <c r="K172" s="200">
        <v>0</v>
      </c>
      <c r="N172" s="200"/>
    </row>
    <row r="173" spans="1:14" x14ac:dyDescent="0.4">
      <c r="A173" s="199" t="str">
        <f t="shared" si="2"/>
        <v>BWH17</v>
      </c>
      <c r="B173" s="199" t="s">
        <v>421</v>
      </c>
      <c r="C173" s="199" t="s">
        <v>249</v>
      </c>
      <c r="D173" s="200">
        <v>0</v>
      </c>
      <c r="E173" s="200">
        <v>0</v>
      </c>
      <c r="F173" s="199" t="s">
        <v>19</v>
      </c>
      <c r="G173" s="199" t="s">
        <v>19</v>
      </c>
      <c r="H173" s="199" t="s">
        <v>19</v>
      </c>
      <c r="I173" s="199" t="s">
        <v>19</v>
      </c>
      <c r="J173" s="199" t="s">
        <v>19</v>
      </c>
      <c r="K173" s="200">
        <v>0</v>
      </c>
      <c r="N173" s="200"/>
    </row>
    <row r="174" spans="1:14" x14ac:dyDescent="0.4">
      <c r="A174" s="199" t="str">
        <f t="shared" si="2"/>
        <v>BWH18</v>
      </c>
      <c r="B174" s="199" t="s">
        <v>421</v>
      </c>
      <c r="C174" s="199" t="s">
        <v>251</v>
      </c>
      <c r="D174" s="200">
        <v>0</v>
      </c>
      <c r="E174" s="200">
        <v>0</v>
      </c>
      <c r="F174" s="199" t="s">
        <v>19</v>
      </c>
      <c r="G174" s="199" t="s">
        <v>19</v>
      </c>
      <c r="H174" s="199" t="s">
        <v>19</v>
      </c>
      <c r="I174" s="199" t="s">
        <v>19</v>
      </c>
      <c r="J174" s="199" t="s">
        <v>19</v>
      </c>
      <c r="K174" s="200">
        <v>0</v>
      </c>
      <c r="N174" s="200"/>
    </row>
    <row r="175" spans="1:14" x14ac:dyDescent="0.4">
      <c r="A175" s="199" t="str">
        <f t="shared" si="2"/>
        <v>BWH19</v>
      </c>
      <c r="B175" s="199" t="s">
        <v>421</v>
      </c>
      <c r="C175" s="199" t="s">
        <v>253</v>
      </c>
      <c r="D175" s="200">
        <v>0</v>
      </c>
      <c r="E175" s="200">
        <v>0</v>
      </c>
      <c r="F175" s="199" t="s">
        <v>19</v>
      </c>
      <c r="G175" s="199" t="s">
        <v>19</v>
      </c>
      <c r="H175" s="199" t="s">
        <v>19</v>
      </c>
      <c r="I175" s="199" t="s">
        <v>19</v>
      </c>
      <c r="J175" s="199" t="s">
        <v>19</v>
      </c>
      <c r="K175" s="200">
        <v>0</v>
      </c>
      <c r="N175" s="200"/>
    </row>
    <row r="176" spans="1:14" x14ac:dyDescent="0.4">
      <c r="A176" s="199" t="str">
        <f t="shared" si="2"/>
        <v>BWH20</v>
      </c>
      <c r="B176" s="199" t="s">
        <v>421</v>
      </c>
      <c r="C176" s="199" t="s">
        <v>255</v>
      </c>
      <c r="D176" s="200">
        <v>0</v>
      </c>
      <c r="E176" s="200">
        <v>0</v>
      </c>
      <c r="F176" s="199" t="s">
        <v>19</v>
      </c>
      <c r="G176" s="199" t="s">
        <v>19</v>
      </c>
      <c r="H176" s="199" t="s">
        <v>19</v>
      </c>
      <c r="I176" s="199" t="s">
        <v>19</v>
      </c>
      <c r="J176" s="199" t="s">
        <v>19</v>
      </c>
      <c r="K176" s="200">
        <v>0</v>
      </c>
      <c r="N176" s="200"/>
    </row>
    <row r="177" spans="1:14" x14ac:dyDescent="0.4">
      <c r="A177" s="199" t="str">
        <f t="shared" si="2"/>
        <v>BWH21</v>
      </c>
      <c r="B177" s="199" t="s">
        <v>421</v>
      </c>
      <c r="C177" s="199" t="s">
        <v>257</v>
      </c>
      <c r="D177" s="200">
        <v>0</v>
      </c>
      <c r="E177" s="200">
        <v>0</v>
      </c>
      <c r="F177" s="200">
        <v>0</v>
      </c>
      <c r="G177" s="199" t="s">
        <v>19</v>
      </c>
      <c r="H177" s="199" t="s">
        <v>19</v>
      </c>
      <c r="I177" s="199" t="s">
        <v>19</v>
      </c>
      <c r="J177" s="199" t="s">
        <v>19</v>
      </c>
      <c r="K177" s="200">
        <v>0</v>
      </c>
      <c r="N177" s="200"/>
    </row>
    <row r="178" spans="1:14" x14ac:dyDescent="0.4">
      <c r="A178" s="199" t="str">
        <f t="shared" si="2"/>
        <v>BWH22</v>
      </c>
      <c r="B178" s="199" t="s">
        <v>421</v>
      </c>
      <c r="C178" s="199" t="s">
        <v>259</v>
      </c>
      <c r="D178" s="200">
        <v>0</v>
      </c>
      <c r="E178" s="200">
        <v>0</v>
      </c>
      <c r="F178" s="200">
        <v>0</v>
      </c>
      <c r="G178" s="199" t="s">
        <v>19</v>
      </c>
      <c r="H178" s="199" t="s">
        <v>19</v>
      </c>
      <c r="I178" s="199" t="s">
        <v>19</v>
      </c>
      <c r="J178" s="199" t="s">
        <v>19</v>
      </c>
      <c r="K178" s="200">
        <v>0</v>
      </c>
      <c r="N178" s="200"/>
    </row>
    <row r="179" spans="1:14" x14ac:dyDescent="0.4">
      <c r="A179" s="199" t="str">
        <f t="shared" si="2"/>
        <v>BWH23</v>
      </c>
      <c r="B179" s="199" t="s">
        <v>421</v>
      </c>
      <c r="C179" s="199" t="s">
        <v>261</v>
      </c>
      <c r="D179" s="200">
        <v>0</v>
      </c>
      <c r="E179" s="200">
        <v>0</v>
      </c>
      <c r="F179" s="200">
        <v>0</v>
      </c>
      <c r="G179" s="199" t="s">
        <v>19</v>
      </c>
      <c r="H179" s="199" t="s">
        <v>19</v>
      </c>
      <c r="I179" s="199" t="s">
        <v>19</v>
      </c>
      <c r="J179" s="199" t="s">
        <v>19</v>
      </c>
      <c r="K179" s="200">
        <v>0</v>
      </c>
      <c r="N179" s="200"/>
    </row>
    <row r="180" spans="1:14" x14ac:dyDescent="0.4">
      <c r="A180" s="199" t="str">
        <f t="shared" si="2"/>
        <v>BWH24</v>
      </c>
      <c r="B180" s="199" t="s">
        <v>421</v>
      </c>
      <c r="C180" s="199" t="s">
        <v>263</v>
      </c>
      <c r="D180" s="200">
        <v>0</v>
      </c>
      <c r="E180" s="200">
        <v>0</v>
      </c>
      <c r="F180" s="200">
        <v>0</v>
      </c>
      <c r="G180" s="199" t="s">
        <v>19</v>
      </c>
      <c r="H180" s="199" t="s">
        <v>19</v>
      </c>
      <c r="I180" s="199" t="s">
        <v>19</v>
      </c>
      <c r="J180" s="199" t="s">
        <v>19</v>
      </c>
      <c r="K180" s="200">
        <v>0</v>
      </c>
      <c r="N180" s="200"/>
    </row>
    <row r="181" spans="1:14" x14ac:dyDescent="0.4">
      <c r="A181" s="199" t="str">
        <f t="shared" si="2"/>
        <v>BWH25</v>
      </c>
      <c r="B181" s="199" t="s">
        <v>421</v>
      </c>
      <c r="C181" s="199" t="s">
        <v>516</v>
      </c>
      <c r="D181" s="200">
        <v>0</v>
      </c>
      <c r="E181" s="200">
        <v>0</v>
      </c>
      <c r="F181" s="200">
        <v>0</v>
      </c>
      <c r="G181" s="199" t="s">
        <v>19</v>
      </c>
      <c r="H181" s="199" t="s">
        <v>19</v>
      </c>
      <c r="I181" s="199" t="s">
        <v>19</v>
      </c>
      <c r="J181" s="199" t="s">
        <v>19</v>
      </c>
      <c r="K181" s="200">
        <v>0</v>
      </c>
      <c r="N181" s="200"/>
    </row>
    <row r="182" spans="1:14" x14ac:dyDescent="0.4">
      <c r="A182" s="199" t="str">
        <f t="shared" si="2"/>
        <v>SVE14</v>
      </c>
      <c r="B182" s="199" t="s">
        <v>433</v>
      </c>
      <c r="C182" s="199" t="s">
        <v>243</v>
      </c>
      <c r="D182" s="200">
        <v>4.6935200000000004</v>
      </c>
      <c r="E182" s="199" t="s">
        <v>19</v>
      </c>
      <c r="F182" s="199" t="s">
        <v>19</v>
      </c>
      <c r="G182" s="200">
        <v>9.5337305519999997</v>
      </c>
      <c r="H182" s="200">
        <v>0</v>
      </c>
      <c r="I182" s="200">
        <v>0</v>
      </c>
      <c r="J182" s="200">
        <v>0</v>
      </c>
      <c r="K182" s="200">
        <v>2.04676218724626</v>
      </c>
      <c r="N182" s="200"/>
    </row>
    <row r="183" spans="1:14" x14ac:dyDescent="0.4">
      <c r="A183" s="199" t="str">
        <f t="shared" si="2"/>
        <v>SVE15</v>
      </c>
      <c r="B183" s="199" t="s">
        <v>433</v>
      </c>
      <c r="C183" s="199" t="s">
        <v>245</v>
      </c>
      <c r="D183" s="200">
        <v>4.2870203408383496</v>
      </c>
      <c r="E183" s="199" t="s">
        <v>19</v>
      </c>
      <c r="F183" s="199" t="s">
        <v>19</v>
      </c>
      <c r="G183" s="200">
        <v>8.1654841423328808</v>
      </c>
      <c r="H183" s="200">
        <v>0</v>
      </c>
      <c r="I183" s="200">
        <v>0.56553309436243704</v>
      </c>
      <c r="J183" s="200">
        <v>0</v>
      </c>
      <c r="K183" s="200">
        <v>2.0750000000000002</v>
      </c>
      <c r="N183" s="200"/>
    </row>
    <row r="184" spans="1:14" x14ac:dyDescent="0.4">
      <c r="A184" s="199" t="str">
        <f t="shared" si="2"/>
        <v>SVE16</v>
      </c>
      <c r="B184" s="199" t="s">
        <v>433</v>
      </c>
      <c r="C184" s="199" t="s">
        <v>247</v>
      </c>
      <c r="D184" s="200">
        <v>2.4287549761289</v>
      </c>
      <c r="E184" s="200">
        <v>0.22523837567078001</v>
      </c>
      <c r="F184" s="199" t="s">
        <v>19</v>
      </c>
      <c r="G184" s="200">
        <v>8.1117347382247598</v>
      </c>
      <c r="H184" s="200">
        <v>0.65361231860749103</v>
      </c>
      <c r="I184" s="200">
        <v>0.50701277947714796</v>
      </c>
      <c r="J184" s="200">
        <v>5.6626595702588302E-3</v>
      </c>
      <c r="K184" s="200">
        <v>8.2179151431292397</v>
      </c>
      <c r="N184" s="200"/>
    </row>
    <row r="185" spans="1:14" x14ac:dyDescent="0.4">
      <c r="A185" s="199" t="str">
        <f t="shared" si="2"/>
        <v>SVE17</v>
      </c>
      <c r="B185" s="199" t="s">
        <v>433</v>
      </c>
      <c r="C185" s="199" t="s">
        <v>249</v>
      </c>
      <c r="D185" s="200">
        <v>1.07842216941191</v>
      </c>
      <c r="E185" s="200">
        <v>0.52450425235819298</v>
      </c>
      <c r="F185" s="199" t="s">
        <v>19</v>
      </c>
      <c r="G185" s="200">
        <v>5.52174747252272</v>
      </c>
      <c r="H185" s="200">
        <v>1.81664382042468</v>
      </c>
      <c r="I185" s="200">
        <v>0.466303419182165</v>
      </c>
      <c r="J185" s="200">
        <v>3.2041406334409897E-2</v>
      </c>
      <c r="K185" s="200">
        <v>13.3264812216206</v>
      </c>
      <c r="N185" s="200"/>
    </row>
    <row r="186" spans="1:14" x14ac:dyDescent="0.4">
      <c r="A186" s="199" t="str">
        <f t="shared" si="2"/>
        <v>SVE18</v>
      </c>
      <c r="B186" s="199" t="s">
        <v>433</v>
      </c>
      <c r="C186" s="199" t="s">
        <v>251</v>
      </c>
      <c r="D186" s="200">
        <v>2.3123069542651802</v>
      </c>
      <c r="E186" s="200">
        <v>2.7374383470744199</v>
      </c>
      <c r="F186" s="199" t="s">
        <v>19</v>
      </c>
      <c r="G186" s="200">
        <v>3.6229037911808599</v>
      </c>
      <c r="H186" s="200">
        <v>3.7338066798631</v>
      </c>
      <c r="I186" s="200">
        <v>0.31183398342781898</v>
      </c>
      <c r="J186" s="200">
        <v>0.20280237642430701</v>
      </c>
      <c r="K186" s="200">
        <v>17.6408778101511</v>
      </c>
      <c r="N186" s="200"/>
    </row>
    <row r="187" spans="1:14" x14ac:dyDescent="0.4">
      <c r="A187" s="199" t="str">
        <f t="shared" si="2"/>
        <v>SVE19</v>
      </c>
      <c r="B187" s="199" t="s">
        <v>433</v>
      </c>
      <c r="C187" s="199" t="s">
        <v>253</v>
      </c>
      <c r="D187" s="200">
        <v>2.1950518270195798</v>
      </c>
      <c r="E187" s="200">
        <v>1.6412525791053101</v>
      </c>
      <c r="F187" s="199" t="s">
        <v>19</v>
      </c>
      <c r="G187" s="200">
        <v>3.3503319999999999</v>
      </c>
      <c r="H187" s="200">
        <v>8.2781605183939604</v>
      </c>
      <c r="I187" s="200">
        <v>0.30066132154899999</v>
      </c>
      <c r="J187" s="200">
        <v>0.182825568321</v>
      </c>
      <c r="K187" s="200">
        <v>9.3220713317328094</v>
      </c>
      <c r="N187" s="200"/>
    </row>
    <row r="188" spans="1:14" x14ac:dyDescent="0.4">
      <c r="A188" s="199" t="str">
        <f t="shared" si="2"/>
        <v>SVE20</v>
      </c>
      <c r="B188" s="199" t="s">
        <v>433</v>
      </c>
      <c r="C188" s="199" t="s">
        <v>255</v>
      </c>
      <c r="D188" s="200">
        <v>1.28969601713948</v>
      </c>
      <c r="E188" s="200">
        <v>4.6072879313221202</v>
      </c>
      <c r="F188" s="199" t="s">
        <v>19</v>
      </c>
      <c r="G188" s="200">
        <v>2.6968920000000001</v>
      </c>
      <c r="H188" s="200">
        <v>8.1821533148148102</v>
      </c>
      <c r="I188" s="200">
        <v>0.23787031023800001</v>
      </c>
      <c r="J188" s="200">
        <v>0.151117755051</v>
      </c>
      <c r="K188" s="200">
        <v>2.5654254673692498</v>
      </c>
      <c r="N188" s="200"/>
    </row>
    <row r="189" spans="1:14" x14ac:dyDescent="0.4">
      <c r="A189" s="199" t="str">
        <f t="shared" si="2"/>
        <v>SVE21</v>
      </c>
      <c r="B189" s="199" t="s">
        <v>433</v>
      </c>
      <c r="C189" s="199" t="s">
        <v>257</v>
      </c>
      <c r="D189" s="200">
        <v>0.74660622155548995</v>
      </c>
      <c r="E189" s="200">
        <v>5.7369341771717997</v>
      </c>
      <c r="F189" s="200">
        <v>1.1626460126242499</v>
      </c>
      <c r="G189" s="200">
        <v>1.357075</v>
      </c>
      <c r="H189" s="200">
        <v>8.0229508493016404</v>
      </c>
      <c r="I189" s="200">
        <v>0.23580862480000001</v>
      </c>
      <c r="J189" s="200">
        <v>0.13019217766399999</v>
      </c>
      <c r="K189" s="200">
        <v>9.3422170218100007</v>
      </c>
      <c r="N189" s="200"/>
    </row>
    <row r="190" spans="1:14" x14ac:dyDescent="0.4">
      <c r="A190" s="199" t="str">
        <f t="shared" si="2"/>
        <v>SVE22</v>
      </c>
      <c r="B190" s="199" t="s">
        <v>433</v>
      </c>
      <c r="C190" s="199" t="s">
        <v>259</v>
      </c>
      <c r="D190" s="200">
        <v>0.62850202104836606</v>
      </c>
      <c r="E190" s="200">
        <v>5.2922627010954901</v>
      </c>
      <c r="F190" s="200">
        <v>3.0187349021154599</v>
      </c>
      <c r="G190" s="200">
        <v>0.86416700000000002</v>
      </c>
      <c r="H190" s="200">
        <v>8.0008606496554702</v>
      </c>
      <c r="I190" s="200">
        <v>0.194521820584</v>
      </c>
      <c r="J190" s="200">
        <v>0.10241032508300001</v>
      </c>
      <c r="K190" s="200">
        <v>8.0315676546638208</v>
      </c>
      <c r="N190" s="200"/>
    </row>
    <row r="191" spans="1:14" x14ac:dyDescent="0.4">
      <c r="A191" s="199" t="str">
        <f t="shared" si="2"/>
        <v>SVE23</v>
      </c>
      <c r="B191" s="199" t="s">
        <v>433</v>
      </c>
      <c r="C191" s="199" t="s">
        <v>261</v>
      </c>
      <c r="D191" s="200">
        <v>0.53780363290038302</v>
      </c>
      <c r="E191" s="200">
        <v>4.6690593929020796</v>
      </c>
      <c r="F191" s="200">
        <v>4.8778113998071797</v>
      </c>
      <c r="G191" s="200">
        <v>0.78563799999999995</v>
      </c>
      <c r="H191" s="200">
        <v>3.8655374855738902</v>
      </c>
      <c r="I191" s="200">
        <v>0.129770396146</v>
      </c>
      <c r="J191" s="200">
        <v>0.100197802672</v>
      </c>
      <c r="K191" s="200">
        <v>7.1532577857785897</v>
      </c>
      <c r="N191" s="200"/>
    </row>
    <row r="192" spans="1:14" x14ac:dyDescent="0.4">
      <c r="A192" s="199" t="str">
        <f t="shared" si="2"/>
        <v>SVE24</v>
      </c>
      <c r="B192" s="199" t="s">
        <v>433</v>
      </c>
      <c r="C192" s="199" t="s">
        <v>263</v>
      </c>
      <c r="D192" s="200">
        <v>0.43835134136690901</v>
      </c>
      <c r="E192" s="200">
        <v>1.31055044973785</v>
      </c>
      <c r="F192" s="200">
        <v>6.35324557675919</v>
      </c>
      <c r="G192" s="200">
        <v>0.69539700000000004</v>
      </c>
      <c r="H192" s="200">
        <v>3.1446690806623101</v>
      </c>
      <c r="I192" s="200">
        <v>0.12862916698900001</v>
      </c>
      <c r="J192" s="200">
        <v>6.6930161975999894E-2</v>
      </c>
      <c r="K192" s="200">
        <v>9.2639692983982798</v>
      </c>
      <c r="N192" s="200"/>
    </row>
    <row r="193" spans="1:14" x14ac:dyDescent="0.4">
      <c r="A193" s="199" t="str">
        <f t="shared" si="2"/>
        <v>SVE25</v>
      </c>
      <c r="B193" s="199" t="s">
        <v>433</v>
      </c>
      <c r="C193" s="199" t="s">
        <v>516</v>
      </c>
      <c r="D193" s="200">
        <v>0.24091967590650701</v>
      </c>
      <c r="E193" s="200">
        <v>0.60016829889815204</v>
      </c>
      <c r="F193" s="200">
        <v>6.8972576252679296</v>
      </c>
      <c r="G193" s="200">
        <v>0.68622799999999995</v>
      </c>
      <c r="H193" s="200">
        <v>3.2528749053514998</v>
      </c>
      <c r="I193" s="200">
        <v>0.116076007009</v>
      </c>
      <c r="J193" s="200">
        <v>3.6400907234000003E-2</v>
      </c>
      <c r="K193" s="200">
        <v>6.2905558087532203</v>
      </c>
      <c r="N193" s="200"/>
    </row>
    <row r="194" spans="1:14" x14ac:dyDescent="0.4">
      <c r="A194" s="199" t="str">
        <f t="shared" si="2"/>
        <v>DVW14</v>
      </c>
      <c r="B194" s="199" t="s">
        <v>445</v>
      </c>
      <c r="C194" s="199" t="s">
        <v>243</v>
      </c>
      <c r="D194" s="200">
        <v>4.2524478042208297E-2</v>
      </c>
      <c r="E194" s="200">
        <v>0</v>
      </c>
      <c r="F194" s="200">
        <v>0</v>
      </c>
      <c r="G194" s="200">
        <v>2.2284554022069698E-2</v>
      </c>
      <c r="H194" s="200">
        <v>0</v>
      </c>
      <c r="I194" s="200">
        <v>0</v>
      </c>
      <c r="J194" s="200">
        <v>0</v>
      </c>
      <c r="K194" s="200">
        <v>0.60332799999999998</v>
      </c>
      <c r="N194" s="200"/>
    </row>
    <row r="195" spans="1:14" x14ac:dyDescent="0.4">
      <c r="A195" s="199" t="str">
        <f t="shared" ref="A195:A253" si="3">B195&amp;RIGHT(C195,2)</f>
        <v>DVW15</v>
      </c>
      <c r="B195" s="199" t="s">
        <v>445</v>
      </c>
      <c r="C195" s="199" t="s">
        <v>245</v>
      </c>
      <c r="D195" s="200">
        <v>8.8263549207014597E-2</v>
      </c>
      <c r="E195" s="200">
        <v>0</v>
      </c>
      <c r="F195" s="200">
        <v>0</v>
      </c>
      <c r="G195" s="200">
        <v>2.7288440008742001E-2</v>
      </c>
      <c r="H195" s="200">
        <v>0</v>
      </c>
      <c r="I195" s="200">
        <v>0</v>
      </c>
      <c r="J195" s="200">
        <v>0</v>
      </c>
      <c r="K195" s="200">
        <v>1.641014</v>
      </c>
      <c r="N195" s="200"/>
    </row>
    <row r="196" spans="1:14" x14ac:dyDescent="0.4">
      <c r="A196" s="199" t="str">
        <f t="shared" si="3"/>
        <v>DVW16</v>
      </c>
      <c r="B196" s="199" t="s">
        <v>445</v>
      </c>
      <c r="C196" s="199" t="s">
        <v>247</v>
      </c>
      <c r="D196" s="200">
        <v>0.13228750876317</v>
      </c>
      <c r="E196" s="200">
        <v>0</v>
      </c>
      <c r="F196" s="200">
        <v>0</v>
      </c>
      <c r="G196" s="200">
        <v>2.6036282842948202E-2</v>
      </c>
      <c r="H196" s="200">
        <v>2.0248108617307199E-3</v>
      </c>
      <c r="I196" s="200">
        <v>0</v>
      </c>
      <c r="J196" s="200">
        <v>0</v>
      </c>
      <c r="K196" s="200">
        <v>0.82842700000000002</v>
      </c>
      <c r="N196" s="200"/>
    </row>
    <row r="197" spans="1:14" x14ac:dyDescent="0.4">
      <c r="A197" s="199" t="str">
        <f t="shared" si="3"/>
        <v>DVW17</v>
      </c>
      <c r="B197" s="199" t="s">
        <v>445</v>
      </c>
      <c r="C197" s="199" t="s">
        <v>249</v>
      </c>
      <c r="D197" s="200">
        <v>0.112982744254782</v>
      </c>
      <c r="E197" s="200">
        <v>6.7183313718328794E-2</v>
      </c>
      <c r="F197" s="200">
        <v>0</v>
      </c>
      <c r="G197" s="200">
        <v>1.63340691348824E-2</v>
      </c>
      <c r="H197" s="200">
        <v>3.2264944283551603E-2</v>
      </c>
      <c r="I197" s="200">
        <v>0</v>
      </c>
      <c r="J197" s="200">
        <v>0</v>
      </c>
      <c r="K197" s="200">
        <v>0.49447099999999999</v>
      </c>
      <c r="N197" s="200"/>
    </row>
    <row r="198" spans="1:14" x14ac:dyDescent="0.4">
      <c r="A198" s="199" t="str">
        <f t="shared" si="3"/>
        <v>DVW18</v>
      </c>
      <c r="B198" s="199" t="s">
        <v>445</v>
      </c>
      <c r="C198" s="199" t="s">
        <v>251</v>
      </c>
      <c r="D198" s="200">
        <v>1.4E-2</v>
      </c>
      <c r="E198" s="200">
        <v>0.123</v>
      </c>
      <c r="F198" s="200">
        <v>0</v>
      </c>
      <c r="G198" s="200">
        <v>2.7617561999999998E-2</v>
      </c>
      <c r="H198" s="200">
        <v>0.1152427068</v>
      </c>
      <c r="I198" s="200">
        <v>0</v>
      </c>
      <c r="J198" s="200">
        <v>0</v>
      </c>
      <c r="K198" s="200">
        <v>2.3090000000000002</v>
      </c>
      <c r="N198" s="200"/>
    </row>
    <row r="199" spans="1:14" x14ac:dyDescent="0.4">
      <c r="A199" s="199" t="str">
        <f t="shared" si="3"/>
        <v>DVW19</v>
      </c>
      <c r="B199" s="199" t="s">
        <v>445</v>
      </c>
      <c r="C199" s="199" t="s">
        <v>253</v>
      </c>
      <c r="D199" s="200">
        <v>0</v>
      </c>
      <c r="E199" s="200">
        <v>0</v>
      </c>
      <c r="F199" s="200">
        <v>0</v>
      </c>
      <c r="G199" s="200">
        <v>0</v>
      </c>
      <c r="H199" s="200">
        <v>0</v>
      </c>
      <c r="I199" s="200">
        <v>0</v>
      </c>
      <c r="J199" s="200">
        <v>0</v>
      </c>
      <c r="K199" s="200">
        <v>0</v>
      </c>
      <c r="N199" s="200"/>
    </row>
    <row r="200" spans="1:14" x14ac:dyDescent="0.4">
      <c r="A200" s="199" t="str">
        <f t="shared" si="3"/>
        <v>DVW20</v>
      </c>
      <c r="B200" s="199" t="s">
        <v>445</v>
      </c>
      <c r="C200" s="199" t="s">
        <v>255</v>
      </c>
      <c r="D200" s="200">
        <v>0</v>
      </c>
      <c r="E200" s="200">
        <v>0</v>
      </c>
      <c r="F200" s="200">
        <v>0</v>
      </c>
      <c r="G200" s="200">
        <v>0</v>
      </c>
      <c r="H200" s="200">
        <v>0</v>
      </c>
      <c r="I200" s="200">
        <v>0</v>
      </c>
      <c r="J200" s="200">
        <v>0</v>
      </c>
      <c r="K200" s="200">
        <v>0</v>
      </c>
      <c r="N200" s="200"/>
    </row>
    <row r="201" spans="1:14" x14ac:dyDescent="0.4">
      <c r="A201" s="199" t="str">
        <f t="shared" si="3"/>
        <v>DVW21</v>
      </c>
      <c r="B201" s="199" t="s">
        <v>445</v>
      </c>
      <c r="C201" s="199" t="s">
        <v>257</v>
      </c>
      <c r="D201" s="200">
        <v>0</v>
      </c>
      <c r="E201" s="200">
        <v>0</v>
      </c>
      <c r="F201" s="200">
        <v>0</v>
      </c>
      <c r="G201" s="200">
        <v>0</v>
      </c>
      <c r="H201" s="200">
        <v>0</v>
      </c>
      <c r="I201" s="200">
        <v>0</v>
      </c>
      <c r="J201" s="200">
        <v>0</v>
      </c>
      <c r="K201" s="200">
        <v>0</v>
      </c>
      <c r="N201" s="200"/>
    </row>
    <row r="202" spans="1:14" x14ac:dyDescent="0.4">
      <c r="A202" s="199" t="str">
        <f t="shared" si="3"/>
        <v>DVW22</v>
      </c>
      <c r="B202" s="199" t="s">
        <v>445</v>
      </c>
      <c r="C202" s="199" t="s">
        <v>259</v>
      </c>
      <c r="D202" s="200">
        <v>0</v>
      </c>
      <c r="E202" s="200">
        <v>0</v>
      </c>
      <c r="F202" s="200">
        <v>0</v>
      </c>
      <c r="G202" s="200">
        <v>0</v>
      </c>
      <c r="H202" s="200">
        <v>0</v>
      </c>
      <c r="I202" s="200">
        <v>0</v>
      </c>
      <c r="J202" s="200">
        <v>0</v>
      </c>
      <c r="K202" s="200">
        <v>0</v>
      </c>
      <c r="N202" s="200"/>
    </row>
    <row r="203" spans="1:14" x14ac:dyDescent="0.4">
      <c r="A203" s="199" t="str">
        <f t="shared" si="3"/>
        <v>DVW23</v>
      </c>
      <c r="B203" s="199" t="s">
        <v>445</v>
      </c>
      <c r="C203" s="199" t="s">
        <v>261</v>
      </c>
      <c r="D203" s="200">
        <v>0</v>
      </c>
      <c r="E203" s="200">
        <v>0</v>
      </c>
      <c r="F203" s="200">
        <v>0</v>
      </c>
      <c r="G203" s="200">
        <v>0</v>
      </c>
      <c r="H203" s="200">
        <v>0</v>
      </c>
      <c r="I203" s="200">
        <v>0</v>
      </c>
      <c r="J203" s="200">
        <v>0</v>
      </c>
      <c r="K203" s="200">
        <v>0</v>
      </c>
      <c r="N203" s="200"/>
    </row>
    <row r="204" spans="1:14" x14ac:dyDescent="0.4">
      <c r="A204" s="199" t="str">
        <f t="shared" si="3"/>
        <v>DVW24</v>
      </c>
      <c r="B204" s="199" t="s">
        <v>445</v>
      </c>
      <c r="C204" s="199" t="s">
        <v>263</v>
      </c>
      <c r="D204" s="200">
        <v>0</v>
      </c>
      <c r="E204" s="200">
        <v>0</v>
      </c>
      <c r="F204" s="200">
        <v>0</v>
      </c>
      <c r="G204" s="200">
        <v>0</v>
      </c>
      <c r="H204" s="200">
        <v>0</v>
      </c>
      <c r="I204" s="200">
        <v>0</v>
      </c>
      <c r="J204" s="200">
        <v>0</v>
      </c>
      <c r="K204" s="200">
        <v>0</v>
      </c>
      <c r="N204" s="200"/>
    </row>
    <row r="205" spans="1:14" x14ac:dyDescent="0.4">
      <c r="A205" s="199" t="str">
        <f t="shared" si="3"/>
        <v>DVW25</v>
      </c>
      <c r="B205" s="199" t="s">
        <v>445</v>
      </c>
      <c r="C205" s="199" t="s">
        <v>516</v>
      </c>
      <c r="D205" s="200">
        <v>0</v>
      </c>
      <c r="E205" s="200">
        <v>0</v>
      </c>
      <c r="F205" s="200">
        <v>0</v>
      </c>
      <c r="G205" s="200">
        <v>0</v>
      </c>
      <c r="H205" s="200">
        <v>0</v>
      </c>
      <c r="I205" s="200">
        <v>0</v>
      </c>
      <c r="J205" s="200">
        <v>0</v>
      </c>
      <c r="K205" s="200">
        <v>0</v>
      </c>
      <c r="N205" s="200"/>
    </row>
    <row r="206" spans="1:14" x14ac:dyDescent="0.4">
      <c r="A206" s="199" t="str">
        <f t="shared" si="3"/>
        <v>PRT14</v>
      </c>
      <c r="B206" s="199" t="s">
        <v>457</v>
      </c>
      <c r="C206" s="199" t="s">
        <v>243</v>
      </c>
      <c r="D206" s="200">
        <v>0.14199999999999999</v>
      </c>
      <c r="E206" s="199" t="s">
        <v>19</v>
      </c>
      <c r="F206" s="199" t="s">
        <v>19</v>
      </c>
      <c r="G206" s="200">
        <v>8.7999999999999995E-2</v>
      </c>
      <c r="H206" s="200">
        <v>0</v>
      </c>
      <c r="I206" s="200">
        <v>0</v>
      </c>
      <c r="J206" s="200">
        <v>0</v>
      </c>
      <c r="K206" s="200">
        <v>0</v>
      </c>
      <c r="N206" s="200"/>
    </row>
    <row r="207" spans="1:14" x14ac:dyDescent="0.4">
      <c r="A207" s="199" t="str">
        <f t="shared" si="3"/>
        <v>PRT15</v>
      </c>
      <c r="B207" s="199" t="s">
        <v>457</v>
      </c>
      <c r="C207" s="199" t="s">
        <v>245</v>
      </c>
      <c r="D207" s="200">
        <v>0.13900000000000001</v>
      </c>
      <c r="E207" s="199" t="s">
        <v>19</v>
      </c>
      <c r="F207" s="199" t="s">
        <v>19</v>
      </c>
      <c r="G207" s="200">
        <v>8.1000000000000003E-2</v>
      </c>
      <c r="H207" s="200">
        <v>0</v>
      </c>
      <c r="I207" s="200">
        <v>0</v>
      </c>
      <c r="J207" s="200">
        <v>0</v>
      </c>
      <c r="K207" s="200">
        <v>3.4000000000000002E-2</v>
      </c>
      <c r="N207" s="200"/>
    </row>
    <row r="208" spans="1:14" x14ac:dyDescent="0.4">
      <c r="A208" s="199" t="str">
        <f t="shared" si="3"/>
        <v>PRT16</v>
      </c>
      <c r="B208" s="199" t="s">
        <v>457</v>
      </c>
      <c r="C208" s="199" t="s">
        <v>247</v>
      </c>
      <c r="D208" s="200">
        <v>0.13500000000000001</v>
      </c>
      <c r="E208" s="200">
        <v>6.0000000000000001E-3</v>
      </c>
      <c r="F208" s="199" t="s">
        <v>19</v>
      </c>
      <c r="G208" s="200">
        <v>0.08</v>
      </c>
      <c r="H208" s="200">
        <v>1.4E-2</v>
      </c>
      <c r="I208" s="200">
        <v>0</v>
      </c>
      <c r="J208" s="200">
        <v>0</v>
      </c>
      <c r="K208" s="200">
        <v>4.3999999999999997E-2</v>
      </c>
      <c r="N208" s="200"/>
    </row>
    <row r="209" spans="1:14" x14ac:dyDescent="0.4">
      <c r="A209" s="199" t="str">
        <f t="shared" si="3"/>
        <v>PRT17</v>
      </c>
      <c r="B209" s="199" t="s">
        <v>457</v>
      </c>
      <c r="C209" s="199" t="s">
        <v>249</v>
      </c>
      <c r="D209" s="200">
        <v>0.107</v>
      </c>
      <c r="E209" s="200">
        <v>6.0000000000000001E-3</v>
      </c>
      <c r="F209" s="199" t="s">
        <v>19</v>
      </c>
      <c r="G209" s="200">
        <v>7.3999999999999996E-2</v>
      </c>
      <c r="H209" s="200">
        <v>0.108</v>
      </c>
      <c r="I209" s="200">
        <v>0</v>
      </c>
      <c r="J209" s="200">
        <v>0</v>
      </c>
      <c r="K209" s="200">
        <v>0</v>
      </c>
      <c r="N209" s="200"/>
    </row>
    <row r="210" spans="1:14" x14ac:dyDescent="0.4">
      <c r="A210" s="199" t="str">
        <f t="shared" si="3"/>
        <v>PRT18</v>
      </c>
      <c r="B210" s="199" t="s">
        <v>457</v>
      </c>
      <c r="C210" s="199" t="s">
        <v>251</v>
      </c>
      <c r="D210" s="200">
        <v>0.10199999999999999</v>
      </c>
      <c r="E210" s="200">
        <v>7.0000000000000001E-3</v>
      </c>
      <c r="F210" s="199" t="s">
        <v>19</v>
      </c>
      <c r="G210" s="200">
        <v>6.0999999999999999E-2</v>
      </c>
      <c r="H210" s="200">
        <v>2.4E-2</v>
      </c>
      <c r="I210" s="200">
        <v>0</v>
      </c>
      <c r="J210" s="200">
        <v>0</v>
      </c>
      <c r="K210" s="200">
        <v>4.8000000000000001E-2</v>
      </c>
      <c r="N210" s="200"/>
    </row>
    <row r="211" spans="1:14" x14ac:dyDescent="0.4">
      <c r="A211" s="199" t="str">
        <f t="shared" si="3"/>
        <v>PRT19</v>
      </c>
      <c r="B211" s="199" t="s">
        <v>457</v>
      </c>
      <c r="C211" s="199" t="s">
        <v>253</v>
      </c>
      <c r="D211" s="200">
        <v>8.3000000000000004E-2</v>
      </c>
      <c r="E211" s="200">
        <v>0.01</v>
      </c>
      <c r="F211" s="199" t="s">
        <v>19</v>
      </c>
      <c r="G211" s="200">
        <v>5.0999999999999997E-2</v>
      </c>
      <c r="H211" s="200">
        <v>2.1000000000000001E-2</v>
      </c>
      <c r="I211" s="200">
        <v>0</v>
      </c>
      <c r="J211" s="200">
        <v>0</v>
      </c>
      <c r="K211" s="200">
        <v>0</v>
      </c>
      <c r="N211" s="200"/>
    </row>
    <row r="212" spans="1:14" x14ac:dyDescent="0.4">
      <c r="A212" s="199" t="str">
        <f t="shared" si="3"/>
        <v>PRT20</v>
      </c>
      <c r="B212" s="199" t="s">
        <v>457</v>
      </c>
      <c r="C212" s="199" t="s">
        <v>255</v>
      </c>
      <c r="D212" s="200">
        <v>7.1999999999999995E-2</v>
      </c>
      <c r="E212" s="200">
        <v>0.01</v>
      </c>
      <c r="F212" s="199" t="s">
        <v>19</v>
      </c>
      <c r="G212" s="200">
        <v>3.4000000000000002E-2</v>
      </c>
      <c r="H212" s="200">
        <v>2.1000000000000001E-2</v>
      </c>
      <c r="I212" s="200">
        <v>0</v>
      </c>
      <c r="J212" s="200">
        <v>0</v>
      </c>
      <c r="K212" s="200">
        <v>0</v>
      </c>
      <c r="N212" s="200"/>
    </row>
    <row r="213" spans="1:14" x14ac:dyDescent="0.4">
      <c r="A213" s="199" t="str">
        <f t="shared" si="3"/>
        <v>PRT21</v>
      </c>
      <c r="B213" s="199" t="s">
        <v>457</v>
      </c>
      <c r="C213" s="199" t="s">
        <v>257</v>
      </c>
      <c r="D213" s="200">
        <v>7.1999999999999995E-2</v>
      </c>
      <c r="E213" s="200">
        <v>0.01</v>
      </c>
      <c r="F213" s="200">
        <v>4.0000000000000001E-3</v>
      </c>
      <c r="G213" s="200">
        <v>1.4E-2</v>
      </c>
      <c r="H213" s="200">
        <v>2.1000000000000001E-2</v>
      </c>
      <c r="I213" s="200">
        <v>0</v>
      </c>
      <c r="J213" s="200">
        <v>0</v>
      </c>
      <c r="K213" s="200">
        <v>5.2999999999999999E-2</v>
      </c>
      <c r="N213" s="200"/>
    </row>
    <row r="214" spans="1:14" x14ac:dyDescent="0.4">
      <c r="A214" s="199" t="str">
        <f t="shared" si="3"/>
        <v>PRT22</v>
      </c>
      <c r="B214" s="199" t="s">
        <v>457</v>
      </c>
      <c r="C214" s="199" t="s">
        <v>259</v>
      </c>
      <c r="D214" s="200">
        <v>2E-3</v>
      </c>
      <c r="E214" s="200">
        <v>0.01</v>
      </c>
      <c r="F214" s="200">
        <v>1.2999999999999999E-2</v>
      </c>
      <c r="G214" s="200">
        <v>4.0000000000000001E-3</v>
      </c>
      <c r="H214" s="200">
        <v>2.1000000000000001E-2</v>
      </c>
      <c r="I214" s="200">
        <v>0</v>
      </c>
      <c r="J214" s="200">
        <v>0</v>
      </c>
      <c r="K214" s="200">
        <v>5.3999999999999999E-2</v>
      </c>
      <c r="N214" s="200"/>
    </row>
    <row r="215" spans="1:14" x14ac:dyDescent="0.4">
      <c r="A215" s="199" t="str">
        <f t="shared" si="3"/>
        <v>PRT23</v>
      </c>
      <c r="B215" s="199" t="s">
        <v>457</v>
      </c>
      <c r="C215" s="199" t="s">
        <v>261</v>
      </c>
      <c r="D215" s="200">
        <v>0</v>
      </c>
      <c r="E215" s="200">
        <v>3.0000000000000001E-3</v>
      </c>
      <c r="F215" s="200">
        <v>2.1999999999999999E-2</v>
      </c>
      <c r="G215" s="200">
        <v>4.0000000000000001E-3</v>
      </c>
      <c r="H215" s="200">
        <v>0</v>
      </c>
      <c r="I215" s="200">
        <v>0</v>
      </c>
      <c r="J215" s="200">
        <v>0</v>
      </c>
      <c r="K215" s="200">
        <v>5.5E-2</v>
      </c>
      <c r="N215" s="200"/>
    </row>
    <row r="216" spans="1:14" x14ac:dyDescent="0.4">
      <c r="A216" s="199" t="str">
        <f t="shared" si="3"/>
        <v>PRT24</v>
      </c>
      <c r="B216" s="199" t="s">
        <v>457</v>
      </c>
      <c r="C216" s="199" t="s">
        <v>263</v>
      </c>
      <c r="D216" s="200">
        <v>0</v>
      </c>
      <c r="E216" s="200">
        <v>0</v>
      </c>
      <c r="F216" s="200">
        <v>3.1E-2</v>
      </c>
      <c r="G216" s="200">
        <v>4.0000000000000001E-3</v>
      </c>
      <c r="H216" s="200">
        <v>0</v>
      </c>
      <c r="I216" s="200">
        <v>0</v>
      </c>
      <c r="J216" s="200">
        <v>0</v>
      </c>
      <c r="K216" s="200">
        <v>5.6000000000000001E-2</v>
      </c>
      <c r="N216" s="200"/>
    </row>
    <row r="217" spans="1:14" x14ac:dyDescent="0.4">
      <c r="A217" s="199" t="str">
        <f t="shared" si="3"/>
        <v>PRT25</v>
      </c>
      <c r="B217" s="199" t="s">
        <v>457</v>
      </c>
      <c r="C217" s="199" t="s">
        <v>516</v>
      </c>
      <c r="D217" s="200">
        <v>0</v>
      </c>
      <c r="E217" s="200">
        <v>0</v>
      </c>
      <c r="F217" s="200">
        <v>0.04</v>
      </c>
      <c r="G217" s="200">
        <v>4.0000000000000001E-3</v>
      </c>
      <c r="H217" s="200">
        <v>0</v>
      </c>
      <c r="I217" s="200">
        <v>0</v>
      </c>
      <c r="J217" s="200">
        <v>0</v>
      </c>
      <c r="K217" s="200">
        <v>5.8000000000000003E-2</v>
      </c>
      <c r="N217" s="200"/>
    </row>
    <row r="218" spans="1:14" x14ac:dyDescent="0.4">
      <c r="A218" s="199" t="str">
        <f t="shared" si="3"/>
        <v>SES14</v>
      </c>
      <c r="B218" s="199" t="s">
        <v>469</v>
      </c>
      <c r="C218" s="199" t="s">
        <v>243</v>
      </c>
      <c r="D218" s="200">
        <v>0.309</v>
      </c>
      <c r="E218" s="199" t="s">
        <v>19</v>
      </c>
      <c r="F218" s="199" t="s">
        <v>19</v>
      </c>
      <c r="G218" s="200">
        <v>0</v>
      </c>
      <c r="H218" s="200">
        <v>0</v>
      </c>
      <c r="I218" s="200">
        <v>0</v>
      </c>
      <c r="J218" s="200">
        <v>0</v>
      </c>
      <c r="K218" s="200">
        <v>0.25600000000000001</v>
      </c>
      <c r="N218" s="200"/>
    </row>
    <row r="219" spans="1:14" x14ac:dyDescent="0.4">
      <c r="A219" s="199" t="str">
        <f t="shared" si="3"/>
        <v>SES15</v>
      </c>
      <c r="B219" s="199" t="s">
        <v>469</v>
      </c>
      <c r="C219" s="199" t="s">
        <v>245</v>
      </c>
      <c r="D219" s="200">
        <v>0.316</v>
      </c>
      <c r="E219" s="199" t="s">
        <v>19</v>
      </c>
      <c r="F219" s="199" t="s">
        <v>19</v>
      </c>
      <c r="G219" s="200">
        <v>0</v>
      </c>
      <c r="H219" s="200">
        <v>0</v>
      </c>
      <c r="I219" s="200">
        <v>0</v>
      </c>
      <c r="J219" s="200">
        <v>0</v>
      </c>
      <c r="K219" s="200">
        <v>0.28899999999999998</v>
      </c>
      <c r="N219" s="200"/>
    </row>
    <row r="220" spans="1:14" x14ac:dyDescent="0.4">
      <c r="A220" s="199" t="str">
        <f t="shared" si="3"/>
        <v>SES16</v>
      </c>
      <c r="B220" s="199" t="s">
        <v>469</v>
      </c>
      <c r="C220" s="199" t="s">
        <v>247</v>
      </c>
      <c r="D220" s="200">
        <v>0.14199999999999999</v>
      </c>
      <c r="E220" s="200">
        <v>1.7000000000000001E-2</v>
      </c>
      <c r="F220" s="199" t="s">
        <v>19</v>
      </c>
      <c r="G220" s="200">
        <v>7.1999999999999995E-2</v>
      </c>
      <c r="H220" s="200">
        <v>1.7999999999999999E-2</v>
      </c>
      <c r="I220" s="200">
        <v>0</v>
      </c>
      <c r="J220" s="200">
        <v>0</v>
      </c>
      <c r="K220" s="200">
        <v>0.19800000000000001</v>
      </c>
      <c r="N220" s="200"/>
    </row>
    <row r="221" spans="1:14" x14ac:dyDescent="0.4">
      <c r="A221" s="199" t="str">
        <f t="shared" si="3"/>
        <v>SES17</v>
      </c>
      <c r="B221" s="199" t="s">
        <v>469</v>
      </c>
      <c r="C221" s="199" t="s">
        <v>249</v>
      </c>
      <c r="D221" s="200">
        <v>0.11700000000000001</v>
      </c>
      <c r="E221" s="200">
        <v>4.7E-2</v>
      </c>
      <c r="F221" s="199" t="s">
        <v>19</v>
      </c>
      <c r="G221" s="200">
        <v>0.111</v>
      </c>
      <c r="H221" s="200">
        <v>7.0000000000000007E-2</v>
      </c>
      <c r="I221" s="200">
        <v>0</v>
      </c>
      <c r="J221" s="200">
        <v>0</v>
      </c>
      <c r="K221" s="200">
        <v>0.126</v>
      </c>
      <c r="N221" s="200"/>
    </row>
    <row r="222" spans="1:14" x14ac:dyDescent="0.4">
      <c r="A222" s="199" t="str">
        <f t="shared" si="3"/>
        <v>SES18</v>
      </c>
      <c r="B222" s="199" t="s">
        <v>469</v>
      </c>
      <c r="C222" s="199" t="s">
        <v>251</v>
      </c>
      <c r="D222" s="200">
        <v>9.0999999999999998E-2</v>
      </c>
      <c r="E222" s="200">
        <v>0.1</v>
      </c>
      <c r="F222" s="199" t="s">
        <v>19</v>
      </c>
      <c r="G222" s="200">
        <v>0.10299999999999999</v>
      </c>
      <c r="H222" s="200">
        <v>0.155</v>
      </c>
      <c r="I222" s="200">
        <v>0</v>
      </c>
      <c r="J222" s="200">
        <v>0</v>
      </c>
      <c r="K222" s="200">
        <v>0.19700000000000001</v>
      </c>
      <c r="N222" s="200"/>
    </row>
    <row r="223" spans="1:14" x14ac:dyDescent="0.4">
      <c r="A223" s="199" t="str">
        <f t="shared" si="3"/>
        <v>SES19</v>
      </c>
      <c r="B223" s="199" t="s">
        <v>469</v>
      </c>
      <c r="C223" s="199" t="s">
        <v>253</v>
      </c>
      <c r="D223" s="200">
        <v>0</v>
      </c>
      <c r="E223" s="200">
        <v>0.191</v>
      </c>
      <c r="F223" s="199" t="s">
        <v>19</v>
      </c>
      <c r="G223" s="200">
        <v>0.04</v>
      </c>
      <c r="H223" s="200">
        <v>0.159</v>
      </c>
      <c r="I223" s="200">
        <v>0</v>
      </c>
      <c r="J223" s="200">
        <v>0</v>
      </c>
      <c r="K223" s="200">
        <v>0.91100000000000003</v>
      </c>
      <c r="N223" s="200"/>
    </row>
    <row r="224" spans="1:14" x14ac:dyDescent="0.4">
      <c r="A224" s="199" t="str">
        <f t="shared" si="3"/>
        <v>SES20</v>
      </c>
      <c r="B224" s="199" t="s">
        <v>469</v>
      </c>
      <c r="C224" s="199" t="s">
        <v>255</v>
      </c>
      <c r="D224" s="200">
        <v>0</v>
      </c>
      <c r="E224" s="200">
        <v>0.42</v>
      </c>
      <c r="F224" s="199" t="s">
        <v>19</v>
      </c>
      <c r="G224" s="200">
        <v>0.01</v>
      </c>
      <c r="H224" s="200">
        <v>0.19800000000000001</v>
      </c>
      <c r="I224" s="200">
        <v>0</v>
      </c>
      <c r="J224" s="200">
        <v>0</v>
      </c>
      <c r="K224" s="200">
        <v>1.7909999999999999</v>
      </c>
      <c r="N224" s="200"/>
    </row>
    <row r="225" spans="1:14" x14ac:dyDescent="0.4">
      <c r="A225" s="199" t="str">
        <f t="shared" si="3"/>
        <v>SES21</v>
      </c>
      <c r="B225" s="199" t="s">
        <v>469</v>
      </c>
      <c r="C225" s="199" t="s">
        <v>257</v>
      </c>
      <c r="D225" s="200">
        <v>0</v>
      </c>
      <c r="E225" s="200">
        <v>0.38600000000000001</v>
      </c>
      <c r="F225" s="200">
        <v>1.2E-2</v>
      </c>
      <c r="G225" s="200">
        <v>0.01</v>
      </c>
      <c r="H225" s="200">
        <v>0.19400000000000001</v>
      </c>
      <c r="I225" s="200">
        <v>0</v>
      </c>
      <c r="J225" s="200">
        <v>0</v>
      </c>
      <c r="K225" s="200">
        <v>0.17199999999999999</v>
      </c>
      <c r="N225" s="200"/>
    </row>
    <row r="226" spans="1:14" x14ac:dyDescent="0.4">
      <c r="A226" s="199" t="str">
        <f t="shared" si="3"/>
        <v>SES22</v>
      </c>
      <c r="B226" s="199" t="s">
        <v>469</v>
      </c>
      <c r="C226" s="199" t="s">
        <v>259</v>
      </c>
      <c r="D226" s="200">
        <v>0</v>
      </c>
      <c r="E226" s="200">
        <v>0.38700000000000001</v>
      </c>
      <c r="F226" s="200">
        <v>3.6999999999999998E-2</v>
      </c>
      <c r="G226" s="200">
        <v>0.01</v>
      </c>
      <c r="H226" s="200">
        <v>0.19400000000000001</v>
      </c>
      <c r="I226" s="200">
        <v>0</v>
      </c>
      <c r="J226" s="200">
        <v>0</v>
      </c>
      <c r="K226" s="200">
        <v>0.17399999999999999</v>
      </c>
      <c r="N226" s="200"/>
    </row>
    <row r="227" spans="1:14" x14ac:dyDescent="0.4">
      <c r="A227" s="199" t="str">
        <f t="shared" si="3"/>
        <v>SES23</v>
      </c>
      <c r="B227" s="199" t="s">
        <v>469</v>
      </c>
      <c r="C227" s="199" t="s">
        <v>261</v>
      </c>
      <c r="D227" s="200">
        <v>0</v>
      </c>
      <c r="E227" s="200">
        <v>0.38600000000000001</v>
      </c>
      <c r="F227" s="200">
        <v>6.2E-2</v>
      </c>
      <c r="G227" s="200">
        <v>0.01</v>
      </c>
      <c r="H227" s="200">
        <v>0.191</v>
      </c>
      <c r="I227" s="200">
        <v>0</v>
      </c>
      <c r="J227" s="200">
        <v>0</v>
      </c>
      <c r="K227" s="200">
        <v>0.17699999999999999</v>
      </c>
      <c r="N227" s="200"/>
    </row>
    <row r="228" spans="1:14" x14ac:dyDescent="0.4">
      <c r="A228" s="199" t="str">
        <f t="shared" si="3"/>
        <v>SES24</v>
      </c>
      <c r="B228" s="199" t="s">
        <v>469</v>
      </c>
      <c r="C228" s="199" t="s">
        <v>263</v>
      </c>
      <c r="D228" s="200">
        <v>0</v>
      </c>
      <c r="E228" s="200">
        <v>0.38600000000000001</v>
      </c>
      <c r="F228" s="200">
        <v>8.3000000000000004E-2</v>
      </c>
      <c r="G228" s="200">
        <v>0.01</v>
      </c>
      <c r="H228" s="200">
        <v>0.188</v>
      </c>
      <c r="I228" s="200">
        <v>0</v>
      </c>
      <c r="J228" s="200">
        <v>0</v>
      </c>
      <c r="K228" s="200">
        <v>0.128</v>
      </c>
      <c r="N228" s="200"/>
    </row>
    <row r="229" spans="1:14" x14ac:dyDescent="0.4">
      <c r="A229" s="199" t="str">
        <f t="shared" si="3"/>
        <v>SES25</v>
      </c>
      <c r="B229" s="199" t="s">
        <v>469</v>
      </c>
      <c r="C229" s="199" t="s">
        <v>516</v>
      </c>
      <c r="D229" s="200">
        <v>0</v>
      </c>
      <c r="E229" s="200">
        <v>0.38600000000000001</v>
      </c>
      <c r="F229" s="200">
        <v>0.10199999999999999</v>
      </c>
      <c r="G229" s="200">
        <v>0.01</v>
      </c>
      <c r="H229" s="200">
        <v>0.19</v>
      </c>
      <c r="I229" s="200">
        <v>0</v>
      </c>
      <c r="J229" s="200">
        <v>0</v>
      </c>
      <c r="K229" s="200">
        <v>0.127</v>
      </c>
      <c r="N229" s="200"/>
    </row>
    <row r="230" spans="1:14" x14ac:dyDescent="0.4">
      <c r="A230" s="199" t="str">
        <f t="shared" si="3"/>
        <v>SEW14</v>
      </c>
      <c r="B230" s="199" t="s">
        <v>481</v>
      </c>
      <c r="C230" s="199" t="s">
        <v>243</v>
      </c>
      <c r="D230" s="200">
        <v>1.403</v>
      </c>
      <c r="E230" s="199" t="s">
        <v>19</v>
      </c>
      <c r="F230" s="199" t="s">
        <v>19</v>
      </c>
      <c r="G230" s="200">
        <v>0.14699999999999999</v>
      </c>
      <c r="H230" s="200">
        <v>0</v>
      </c>
      <c r="I230" s="200">
        <v>0</v>
      </c>
      <c r="J230" s="200">
        <v>0</v>
      </c>
      <c r="K230" s="200">
        <v>0.91800000000000004</v>
      </c>
      <c r="N230" s="200"/>
    </row>
    <row r="231" spans="1:14" x14ac:dyDescent="0.4">
      <c r="A231" s="199" t="str">
        <f t="shared" si="3"/>
        <v>SEW15</v>
      </c>
      <c r="B231" s="199" t="s">
        <v>481</v>
      </c>
      <c r="C231" s="199" t="s">
        <v>245</v>
      </c>
      <c r="D231" s="200">
        <v>1.468</v>
      </c>
      <c r="E231" s="199" t="s">
        <v>19</v>
      </c>
      <c r="F231" s="199" t="s">
        <v>19</v>
      </c>
      <c r="G231" s="200">
        <v>0.28899999999999998</v>
      </c>
      <c r="H231" s="200">
        <v>0</v>
      </c>
      <c r="I231" s="200">
        <v>0</v>
      </c>
      <c r="J231" s="200">
        <v>0</v>
      </c>
      <c r="K231" s="200">
        <v>0.89700000000000002</v>
      </c>
      <c r="N231" s="200"/>
    </row>
    <row r="232" spans="1:14" x14ac:dyDescent="0.4">
      <c r="A232" s="199" t="str">
        <f t="shared" si="3"/>
        <v>SEW16</v>
      </c>
      <c r="B232" s="199" t="s">
        <v>481</v>
      </c>
      <c r="C232" s="199" t="s">
        <v>247</v>
      </c>
      <c r="D232" s="200">
        <v>0.115</v>
      </c>
      <c r="E232" s="200">
        <v>2.7E-2</v>
      </c>
      <c r="F232" s="199" t="s">
        <v>19</v>
      </c>
      <c r="G232" s="200">
        <v>0.373</v>
      </c>
      <c r="H232" s="200">
        <v>7.1999999999999995E-2</v>
      </c>
      <c r="I232" s="200">
        <v>0</v>
      </c>
      <c r="J232" s="200">
        <v>0</v>
      </c>
      <c r="K232" s="200">
        <v>2.117</v>
      </c>
      <c r="N232" s="200"/>
    </row>
    <row r="233" spans="1:14" x14ac:dyDescent="0.4">
      <c r="A233" s="199" t="str">
        <f t="shared" si="3"/>
        <v>SEW17</v>
      </c>
      <c r="B233" s="199" t="s">
        <v>481</v>
      </c>
      <c r="C233" s="199" t="s">
        <v>249</v>
      </c>
      <c r="D233" s="200">
        <v>8.5999999999999993E-2</v>
      </c>
      <c r="E233" s="200">
        <v>0.02</v>
      </c>
      <c r="F233" s="199" t="s">
        <v>19</v>
      </c>
      <c r="G233" s="200">
        <v>0.34799999999999998</v>
      </c>
      <c r="H233" s="200">
        <v>0.186</v>
      </c>
      <c r="I233" s="200">
        <v>0</v>
      </c>
      <c r="J233" s="200">
        <v>0</v>
      </c>
      <c r="K233" s="200">
        <v>1.2789999999999999</v>
      </c>
      <c r="N233" s="200"/>
    </row>
    <row r="234" spans="1:14" x14ac:dyDescent="0.4">
      <c r="A234" s="199" t="str">
        <f t="shared" si="3"/>
        <v>SEW18</v>
      </c>
      <c r="B234" s="199" t="s">
        <v>481</v>
      </c>
      <c r="C234" s="199" t="s">
        <v>251</v>
      </c>
      <c r="D234" s="200">
        <v>5.7000000000000002E-2</v>
      </c>
      <c r="E234" s="200">
        <v>1.2999999999999999E-2</v>
      </c>
      <c r="F234" s="199" t="s">
        <v>19</v>
      </c>
      <c r="G234" s="200">
        <v>0.27600000000000002</v>
      </c>
      <c r="H234" s="200">
        <v>0.23200000000000001</v>
      </c>
      <c r="I234" s="200">
        <v>0</v>
      </c>
      <c r="J234" s="200">
        <v>0</v>
      </c>
      <c r="K234" s="200">
        <v>1.008</v>
      </c>
      <c r="N234" s="200"/>
    </row>
    <row r="235" spans="1:14" x14ac:dyDescent="0.4">
      <c r="A235" s="199" t="str">
        <f t="shared" si="3"/>
        <v>SEW19</v>
      </c>
      <c r="B235" s="199" t="s">
        <v>481</v>
      </c>
      <c r="C235" s="199" t="s">
        <v>253</v>
      </c>
      <c r="D235" s="200">
        <v>8.8999999999999996E-2</v>
      </c>
      <c r="E235" s="200">
        <v>0.02</v>
      </c>
      <c r="F235" s="199" t="s">
        <v>19</v>
      </c>
      <c r="G235" s="200">
        <v>0.108</v>
      </c>
      <c r="H235" s="200">
        <v>0.248</v>
      </c>
      <c r="I235" s="200">
        <v>0</v>
      </c>
      <c r="J235" s="200">
        <v>0</v>
      </c>
      <c r="K235" s="200">
        <v>0.8</v>
      </c>
      <c r="N235" s="200"/>
    </row>
    <row r="236" spans="1:14" x14ac:dyDescent="0.4">
      <c r="A236" s="199" t="str">
        <f t="shared" si="3"/>
        <v>SEW20</v>
      </c>
      <c r="B236" s="199" t="s">
        <v>481</v>
      </c>
      <c r="C236" s="199" t="s">
        <v>255</v>
      </c>
      <c r="D236" s="200">
        <v>9.0999999999999998E-2</v>
      </c>
      <c r="E236" s="200">
        <v>2.1000000000000001E-2</v>
      </c>
      <c r="F236" s="199" t="s">
        <v>19</v>
      </c>
      <c r="G236" s="200">
        <v>0</v>
      </c>
      <c r="H236" s="200">
        <v>0.20200000000000001</v>
      </c>
      <c r="I236" s="200">
        <v>0</v>
      </c>
      <c r="J236" s="200">
        <v>0</v>
      </c>
      <c r="K236" s="200">
        <v>0.72</v>
      </c>
      <c r="N236" s="200"/>
    </row>
    <row r="237" spans="1:14" x14ac:dyDescent="0.4">
      <c r="A237" s="199" t="str">
        <f t="shared" si="3"/>
        <v>SEW21</v>
      </c>
      <c r="B237" s="199" t="s">
        <v>481</v>
      </c>
      <c r="C237" s="199" t="s">
        <v>257</v>
      </c>
      <c r="D237" s="200">
        <v>0</v>
      </c>
      <c r="E237" s="200">
        <v>9.4E-2</v>
      </c>
      <c r="F237" s="200">
        <v>2.1000000000000001E-2</v>
      </c>
      <c r="G237" s="200">
        <v>0</v>
      </c>
      <c r="H237" s="200">
        <v>0.113</v>
      </c>
      <c r="I237" s="200">
        <v>0</v>
      </c>
      <c r="J237" s="200">
        <v>0</v>
      </c>
      <c r="K237" s="200">
        <v>0.54100000000000004</v>
      </c>
      <c r="N237" s="200"/>
    </row>
    <row r="238" spans="1:14" x14ac:dyDescent="0.4">
      <c r="A238" s="199" t="str">
        <f t="shared" si="3"/>
        <v>SEW22</v>
      </c>
      <c r="B238" s="199" t="s">
        <v>481</v>
      </c>
      <c r="C238" s="199" t="s">
        <v>259</v>
      </c>
      <c r="D238" s="200">
        <v>0</v>
      </c>
      <c r="E238" s="200">
        <v>9.7000000000000003E-2</v>
      </c>
      <c r="F238" s="200">
        <v>2.3E-2</v>
      </c>
      <c r="G238" s="200">
        <v>0</v>
      </c>
      <c r="H238" s="200">
        <v>9.0999999999999998E-2</v>
      </c>
      <c r="I238" s="200">
        <v>0</v>
      </c>
      <c r="J238" s="200">
        <v>0</v>
      </c>
      <c r="K238" s="200">
        <v>0.53100000000000003</v>
      </c>
      <c r="N238" s="200"/>
    </row>
    <row r="239" spans="1:14" x14ac:dyDescent="0.4">
      <c r="A239" s="199" t="str">
        <f t="shared" si="3"/>
        <v>SEW23</v>
      </c>
      <c r="B239" s="199" t="s">
        <v>481</v>
      </c>
      <c r="C239" s="199" t="s">
        <v>261</v>
      </c>
      <c r="D239" s="200">
        <v>0</v>
      </c>
      <c r="E239" s="200">
        <v>9.8000000000000004E-2</v>
      </c>
      <c r="F239" s="200">
        <v>2.3E-2</v>
      </c>
      <c r="G239" s="200">
        <v>0</v>
      </c>
      <c r="H239" s="200">
        <v>0.1</v>
      </c>
      <c r="I239" s="200">
        <v>0</v>
      </c>
      <c r="J239" s="200">
        <v>0</v>
      </c>
      <c r="K239" s="200">
        <v>0.55100000000000005</v>
      </c>
      <c r="N239" s="200"/>
    </row>
    <row r="240" spans="1:14" x14ac:dyDescent="0.4">
      <c r="A240" s="199" t="str">
        <f t="shared" si="3"/>
        <v>SEW24</v>
      </c>
      <c r="B240" s="199" t="s">
        <v>481</v>
      </c>
      <c r="C240" s="199" t="s">
        <v>263</v>
      </c>
      <c r="D240" s="200">
        <v>0</v>
      </c>
      <c r="E240" s="200">
        <v>0.10100000000000001</v>
      </c>
      <c r="F240" s="200">
        <v>2.4E-2</v>
      </c>
      <c r="G240" s="200">
        <v>0</v>
      </c>
      <c r="H240" s="200">
        <v>0.1</v>
      </c>
      <c r="I240" s="200">
        <v>0</v>
      </c>
      <c r="J240" s="200">
        <v>0</v>
      </c>
      <c r="K240" s="200">
        <v>0.51200000000000001</v>
      </c>
      <c r="N240" s="200"/>
    </row>
    <row r="241" spans="1:14" x14ac:dyDescent="0.4">
      <c r="A241" s="199" t="str">
        <f t="shared" si="3"/>
        <v>SEW25</v>
      </c>
      <c r="B241" s="199" t="s">
        <v>481</v>
      </c>
      <c r="C241" s="199" t="s">
        <v>516</v>
      </c>
      <c r="D241" s="200">
        <v>0</v>
      </c>
      <c r="E241" s="200">
        <v>0.10299999999999999</v>
      </c>
      <c r="F241" s="200">
        <v>2.4E-2</v>
      </c>
      <c r="G241" s="200">
        <v>0</v>
      </c>
      <c r="H241" s="200">
        <v>0</v>
      </c>
      <c r="I241" s="200">
        <v>0</v>
      </c>
      <c r="J241" s="200">
        <v>0</v>
      </c>
      <c r="K241" s="200">
        <v>0.502</v>
      </c>
      <c r="N241" s="200"/>
    </row>
    <row r="242" spans="1:14" x14ac:dyDescent="0.4">
      <c r="A242" s="199" t="str">
        <f t="shared" si="3"/>
        <v>SSC14</v>
      </c>
      <c r="B242" s="199" t="s">
        <v>493</v>
      </c>
      <c r="C242" s="199" t="s">
        <v>243</v>
      </c>
      <c r="D242" s="200">
        <v>1.316535871221</v>
      </c>
      <c r="E242" s="199" t="s">
        <v>19</v>
      </c>
      <c r="F242" s="199" t="s">
        <v>19</v>
      </c>
      <c r="G242" s="200">
        <v>0.27731631363383702</v>
      </c>
      <c r="H242" s="200">
        <v>0</v>
      </c>
      <c r="I242" s="200">
        <v>0</v>
      </c>
      <c r="J242" s="200">
        <v>0</v>
      </c>
      <c r="K242" s="200">
        <v>1.63137826520021</v>
      </c>
      <c r="N242" s="200"/>
    </row>
    <row r="243" spans="1:14" x14ac:dyDescent="0.4">
      <c r="A243" s="199" t="str">
        <f t="shared" si="3"/>
        <v>SSC15</v>
      </c>
      <c r="B243" s="199" t="s">
        <v>493</v>
      </c>
      <c r="C243" s="199" t="s">
        <v>245</v>
      </c>
      <c r="D243" s="200">
        <v>1.66</v>
      </c>
      <c r="E243" s="199" t="s">
        <v>19</v>
      </c>
      <c r="F243" s="199" t="s">
        <v>19</v>
      </c>
      <c r="G243" s="200">
        <v>0.31487978219694102</v>
      </c>
      <c r="H243" s="200">
        <v>0</v>
      </c>
      <c r="I243" s="200">
        <v>0</v>
      </c>
      <c r="J243" s="200">
        <v>0</v>
      </c>
      <c r="K243" s="200">
        <v>3.012</v>
      </c>
      <c r="N243" s="200"/>
    </row>
    <row r="244" spans="1:14" x14ac:dyDescent="0.4">
      <c r="A244" s="199" t="str">
        <f t="shared" si="3"/>
        <v>SSC16</v>
      </c>
      <c r="B244" s="199" t="s">
        <v>493</v>
      </c>
      <c r="C244" s="199" t="s">
        <v>247</v>
      </c>
      <c r="D244" s="200">
        <v>0.92968836119287701</v>
      </c>
      <c r="E244" s="200">
        <v>0.199185187571429</v>
      </c>
      <c r="F244" s="199" t="s">
        <v>19</v>
      </c>
      <c r="G244" s="200">
        <v>0.34620984239929198</v>
      </c>
      <c r="H244" s="200">
        <v>1.3725396000000001E-3</v>
      </c>
      <c r="I244" s="200">
        <v>0</v>
      </c>
      <c r="J244" s="200">
        <v>0</v>
      </c>
      <c r="K244" s="200">
        <v>0.82666700000000004</v>
      </c>
      <c r="N244" s="200"/>
    </row>
    <row r="245" spans="1:14" x14ac:dyDescent="0.4">
      <c r="A245" s="199" t="str">
        <f t="shared" si="3"/>
        <v>SSC17</v>
      </c>
      <c r="B245" s="199" t="s">
        <v>493</v>
      </c>
      <c r="C245" s="199" t="s">
        <v>249</v>
      </c>
      <c r="D245" s="200">
        <v>0.697852205165018</v>
      </c>
      <c r="E245" s="200">
        <v>0.343759477571429</v>
      </c>
      <c r="F245" s="199" t="s">
        <v>19</v>
      </c>
      <c r="G245" s="200">
        <v>0.35694234751366999</v>
      </c>
      <c r="H245" s="200">
        <v>2.6176254551999998E-3</v>
      </c>
      <c r="I245" s="200">
        <v>0</v>
      </c>
      <c r="J245" s="200">
        <v>0</v>
      </c>
      <c r="K245" s="200">
        <v>0.172081391525229</v>
      </c>
      <c r="N245" s="200"/>
    </row>
    <row r="246" spans="1:14" x14ac:dyDescent="0.4">
      <c r="A246" s="199" t="str">
        <f t="shared" si="3"/>
        <v>SSC18</v>
      </c>
      <c r="B246" s="199" t="s">
        <v>493</v>
      </c>
      <c r="C246" s="199" t="s">
        <v>251</v>
      </c>
      <c r="D246" s="200">
        <v>0.74331185099999997</v>
      </c>
      <c r="E246" s="200">
        <v>0.34900768900000001</v>
      </c>
      <c r="F246" s="199" t="s">
        <v>19</v>
      </c>
      <c r="G246" s="200">
        <v>0.36887135281490702</v>
      </c>
      <c r="H246" s="200">
        <v>2.4774642832237699E-3</v>
      </c>
      <c r="I246" s="200">
        <v>0</v>
      </c>
      <c r="J246" s="200">
        <v>0</v>
      </c>
      <c r="K246" s="200">
        <v>0.22096936</v>
      </c>
      <c r="N246" s="200"/>
    </row>
    <row r="247" spans="1:14" x14ac:dyDescent="0.4">
      <c r="A247" s="199" t="str">
        <f t="shared" si="3"/>
        <v>SSC19</v>
      </c>
      <c r="B247" s="199" t="s">
        <v>493</v>
      </c>
      <c r="C247" s="199" t="s">
        <v>253</v>
      </c>
      <c r="D247" s="200">
        <v>0.55529370934090005</v>
      </c>
      <c r="E247" s="200">
        <v>0.42879236807001497</v>
      </c>
      <c r="F247" s="199" t="s">
        <v>19</v>
      </c>
      <c r="G247" s="200">
        <v>0.382888464221873</v>
      </c>
      <c r="H247" s="200">
        <v>2.5633169009862699E-3</v>
      </c>
      <c r="I247" s="200">
        <v>0</v>
      </c>
      <c r="J247" s="200">
        <v>0</v>
      </c>
      <c r="K247" s="200">
        <v>7.7264627111111206E-2</v>
      </c>
      <c r="N247" s="200"/>
    </row>
    <row r="248" spans="1:14" x14ac:dyDescent="0.4">
      <c r="A248" s="199" t="str">
        <f t="shared" si="3"/>
        <v>SSC20</v>
      </c>
      <c r="B248" s="199" t="s">
        <v>493</v>
      </c>
      <c r="C248" s="199" t="s">
        <v>255</v>
      </c>
      <c r="D248" s="200">
        <v>0.36282827581996102</v>
      </c>
      <c r="E248" s="200">
        <v>0.64471384533333298</v>
      </c>
      <c r="F248" s="199" t="s">
        <v>19</v>
      </c>
      <c r="G248" s="200">
        <v>0.36042863557631399</v>
      </c>
      <c r="H248" s="200">
        <v>2.6350897742138798E-3</v>
      </c>
      <c r="I248" s="200">
        <v>0</v>
      </c>
      <c r="J248" s="200">
        <v>0</v>
      </c>
      <c r="K248" s="200">
        <v>6.6666634000000002E-2</v>
      </c>
      <c r="N248" s="200"/>
    </row>
    <row r="249" spans="1:14" x14ac:dyDescent="0.4">
      <c r="A249" s="199" t="str">
        <f t="shared" si="3"/>
        <v>SSC21</v>
      </c>
      <c r="B249" s="199" t="s">
        <v>493</v>
      </c>
      <c r="C249" s="199" t="s">
        <v>257</v>
      </c>
      <c r="D249" s="200">
        <v>5.6280891999999999E-2</v>
      </c>
      <c r="E249" s="200">
        <v>0.76042704241826498</v>
      </c>
      <c r="F249" s="200">
        <v>0.03</v>
      </c>
      <c r="G249" s="200">
        <v>0</v>
      </c>
      <c r="H249" s="200">
        <v>0</v>
      </c>
      <c r="I249" s="200">
        <v>0</v>
      </c>
      <c r="J249" s="200">
        <v>0</v>
      </c>
      <c r="K249" s="200">
        <v>0.41537795846060999</v>
      </c>
      <c r="N249" s="200"/>
    </row>
    <row r="250" spans="1:14" x14ac:dyDescent="0.4">
      <c r="A250" s="199" t="str">
        <f t="shared" si="3"/>
        <v>SSC22</v>
      </c>
      <c r="B250" s="199" t="s">
        <v>493</v>
      </c>
      <c r="C250" s="199" t="s">
        <v>259</v>
      </c>
      <c r="D250" s="200">
        <v>5.6280891999999999E-2</v>
      </c>
      <c r="E250" s="200">
        <v>0.68915295605079396</v>
      </c>
      <c r="F250" s="200">
        <v>0.1</v>
      </c>
      <c r="G250" s="200">
        <v>0</v>
      </c>
      <c r="H250" s="200">
        <v>0</v>
      </c>
      <c r="I250" s="200">
        <v>0</v>
      </c>
      <c r="J250" s="200">
        <v>0</v>
      </c>
      <c r="K250" s="200">
        <v>0.44930397831059499</v>
      </c>
      <c r="N250" s="200"/>
    </row>
    <row r="251" spans="1:14" x14ac:dyDescent="0.4">
      <c r="A251" s="199" t="str">
        <f t="shared" si="3"/>
        <v>SSC23</v>
      </c>
      <c r="B251" s="199" t="s">
        <v>493</v>
      </c>
      <c r="C251" s="199" t="s">
        <v>261</v>
      </c>
      <c r="D251" s="200">
        <v>5.6280891999999999E-2</v>
      </c>
      <c r="E251" s="200">
        <v>0.45563934014638002</v>
      </c>
      <c r="F251" s="200">
        <v>0.14000000000000001</v>
      </c>
      <c r="G251" s="200">
        <v>0</v>
      </c>
      <c r="H251" s="200">
        <v>0</v>
      </c>
      <c r="I251" s="200">
        <v>0</v>
      </c>
      <c r="J251" s="200">
        <v>0</v>
      </c>
      <c r="K251" s="200">
        <v>0.46639721167769899</v>
      </c>
      <c r="N251" s="200"/>
    </row>
    <row r="252" spans="1:14" x14ac:dyDescent="0.4">
      <c r="A252" s="199" t="str">
        <f t="shared" si="3"/>
        <v>SSC24</v>
      </c>
      <c r="B252" s="199" t="s">
        <v>493</v>
      </c>
      <c r="C252" s="199" t="s">
        <v>263</v>
      </c>
      <c r="D252" s="200">
        <v>5.0686476569862998E-2</v>
      </c>
      <c r="E252" s="200">
        <v>0.40094061542857101</v>
      </c>
      <c r="F252" s="200">
        <v>0.23</v>
      </c>
      <c r="G252" s="200">
        <v>0</v>
      </c>
      <c r="H252" s="200">
        <v>0</v>
      </c>
      <c r="I252" s="200">
        <v>0</v>
      </c>
      <c r="J252" s="200">
        <v>0</v>
      </c>
      <c r="K252" s="200">
        <v>0.50480467549566899</v>
      </c>
      <c r="N252" s="200"/>
    </row>
    <row r="253" spans="1:14" x14ac:dyDescent="0.4">
      <c r="A253" s="199" t="str">
        <f t="shared" si="3"/>
        <v>SSC25</v>
      </c>
      <c r="B253" s="199" t="s">
        <v>493</v>
      </c>
      <c r="C253" s="199" t="s">
        <v>516</v>
      </c>
      <c r="D253" s="200">
        <v>3.7538547999999999E-3</v>
      </c>
      <c r="E253" s="200">
        <v>0.23596121686497101</v>
      </c>
      <c r="F253" s="200">
        <v>0.34</v>
      </c>
      <c r="G253" s="200">
        <v>0</v>
      </c>
      <c r="H253" s="200">
        <v>0</v>
      </c>
      <c r="I253" s="200">
        <v>0</v>
      </c>
      <c r="J253" s="200">
        <v>0</v>
      </c>
      <c r="K253" s="200">
        <v>0.54881672255530101</v>
      </c>
      <c r="N253" s="200"/>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74D1F-BCB1-4063-A2B5-E34387E0C8F1}">
  <sheetPr>
    <tabColor rgb="FFFFDB8E"/>
  </sheetPr>
  <dimension ref="A1:AK127"/>
  <sheetViews>
    <sheetView zoomScale="80" zoomScaleNormal="80" workbookViewId="0">
      <pane xSplit="3" ySplit="1" topLeftCell="D2" activePane="bottomRight" state="frozen"/>
      <selection pane="topRight"/>
      <selection pane="bottomLeft"/>
      <selection pane="bottomRight"/>
    </sheetView>
  </sheetViews>
  <sheetFormatPr defaultRowHeight="13.15" x14ac:dyDescent="0.4"/>
  <cols>
    <col min="1" max="16384" width="9" style="199"/>
  </cols>
  <sheetData>
    <row r="1" spans="1:37" x14ac:dyDescent="0.4">
      <c r="A1" s="43" t="s">
        <v>238</v>
      </c>
      <c r="B1" s="198" t="s">
        <v>239</v>
      </c>
      <c r="C1" s="198" t="s">
        <v>240</v>
      </c>
      <c r="D1" s="198" t="s">
        <v>175</v>
      </c>
      <c r="E1" s="198" t="s">
        <v>15</v>
      </c>
      <c r="F1" s="198" t="s">
        <v>21</v>
      </c>
      <c r="G1" s="198" t="s">
        <v>24</v>
      </c>
      <c r="H1" s="198" t="s">
        <v>27</v>
      </c>
      <c r="I1" s="198" t="s">
        <v>30</v>
      </c>
      <c r="J1" s="198" t="s">
        <v>32</v>
      </c>
      <c r="K1" s="198" t="s">
        <v>34</v>
      </c>
      <c r="L1" s="198" t="s">
        <v>36</v>
      </c>
      <c r="M1" s="198" t="s">
        <v>38</v>
      </c>
      <c r="N1" s="198" t="s">
        <v>42</v>
      </c>
      <c r="O1" s="198" t="s">
        <v>93</v>
      </c>
      <c r="P1" s="198" t="s">
        <v>95</v>
      </c>
      <c r="Q1" s="198" t="s">
        <v>97</v>
      </c>
      <c r="R1" s="198" t="s">
        <v>99</v>
      </c>
      <c r="S1" s="198" t="s">
        <v>64</v>
      </c>
      <c r="T1" s="198" t="s">
        <v>67</v>
      </c>
      <c r="U1" s="198" t="s">
        <v>75</v>
      </c>
      <c r="V1" s="198" t="s">
        <v>77</v>
      </c>
      <c r="W1" s="198" t="s">
        <v>79</v>
      </c>
      <c r="X1" s="198" t="s">
        <v>81</v>
      </c>
      <c r="Y1" s="198" t="s">
        <v>83</v>
      </c>
      <c r="Z1" s="198" t="s">
        <v>85</v>
      </c>
      <c r="AA1" s="198" t="s">
        <v>87</v>
      </c>
      <c r="AB1" s="198" t="s">
        <v>91</v>
      </c>
      <c r="AC1" s="198" t="s">
        <v>101</v>
      </c>
      <c r="AD1" s="198" t="s">
        <v>103</v>
      </c>
      <c r="AE1" s="198" t="s">
        <v>105</v>
      </c>
      <c r="AF1" s="198" t="s">
        <v>107</v>
      </c>
      <c r="AG1" s="198" t="s">
        <v>109</v>
      </c>
      <c r="AH1" s="198" t="s">
        <v>111</v>
      </c>
      <c r="AI1" s="198" t="s">
        <v>113</v>
      </c>
      <c r="AJ1" s="198" t="s">
        <v>517</v>
      </c>
      <c r="AK1" s="198" t="s">
        <v>177</v>
      </c>
    </row>
    <row r="2" spans="1:37" x14ac:dyDescent="0.4">
      <c r="A2" s="199" t="str">
        <f>B2&amp;RIGHT(C2,2)</f>
        <v>ANH24</v>
      </c>
      <c r="B2" s="199" t="s">
        <v>242</v>
      </c>
      <c r="C2" s="199" t="s">
        <v>263</v>
      </c>
      <c r="D2" s="201">
        <v>0.94744609856262829</v>
      </c>
      <c r="E2" s="200">
        <v>14.227722316288521</v>
      </c>
      <c r="F2" s="200">
        <v>10.392147917372165</v>
      </c>
      <c r="G2" s="200">
        <v>30.646598306806641</v>
      </c>
      <c r="H2" s="200">
        <v>30.646598306806641</v>
      </c>
      <c r="I2" s="200">
        <v>3.0904132746359636</v>
      </c>
      <c r="J2" s="200">
        <v>24.723306197087709</v>
      </c>
      <c r="K2" s="200">
        <v>0.17520785641720285</v>
      </c>
      <c r="L2" s="200">
        <v>83.25539586860819</v>
      </c>
      <c r="M2" s="200">
        <v>0</v>
      </c>
      <c r="N2" s="200">
        <v>90.433640636640703</v>
      </c>
      <c r="O2" s="200">
        <v>0</v>
      </c>
      <c r="P2" s="200">
        <v>5.8272444293938372</v>
      </c>
      <c r="Q2" s="200">
        <v>2.110938029122926E-2</v>
      </c>
      <c r="R2" s="200">
        <v>0.1308781578056214</v>
      </c>
      <c r="S2" s="200">
        <v>6.9059999999999997</v>
      </c>
      <c r="T2" s="200">
        <v>39.06</v>
      </c>
      <c r="U2" s="200">
        <v>82.444999999999993</v>
      </c>
      <c r="V2" s="200">
        <v>162.35</v>
      </c>
      <c r="W2" s="200">
        <v>221.68</v>
      </c>
      <c r="X2" s="200">
        <v>643.36500000000001</v>
      </c>
      <c r="Y2" s="200">
        <v>200.35400000000001</v>
      </c>
      <c r="Z2" s="200">
        <v>1667.1389999999999</v>
      </c>
      <c r="AA2" s="200">
        <v>10.570522180833052</v>
      </c>
      <c r="AB2" s="200">
        <v>93.807975076193699</v>
      </c>
      <c r="AC2" s="200">
        <v>6.7789999999999999</v>
      </c>
      <c r="AD2" s="200">
        <v>23.568000000000001</v>
      </c>
      <c r="AE2" s="200">
        <v>0.58789624111073491</v>
      </c>
      <c r="AF2" s="200">
        <v>3.9928392820860141</v>
      </c>
      <c r="AG2" s="200">
        <v>7.388283101930241E-3</v>
      </c>
      <c r="AH2" s="200">
        <v>0</v>
      </c>
      <c r="AI2" s="200">
        <v>4.5733472400948196</v>
      </c>
      <c r="AJ2" s="200">
        <v>0</v>
      </c>
      <c r="AK2" s="200">
        <v>1188.7565442600746</v>
      </c>
    </row>
    <row r="3" spans="1:37" x14ac:dyDescent="0.4">
      <c r="A3" s="199" t="str">
        <f t="shared" ref="A3:A66" si="0">B3&amp;RIGHT(C3,2)</f>
        <v>ANH25</v>
      </c>
      <c r="B3" s="199" t="s">
        <v>242</v>
      </c>
      <c r="C3" s="199" t="s">
        <v>516</v>
      </c>
      <c r="D3" s="201">
        <v>0.92489351039839629</v>
      </c>
      <c r="E3" s="200">
        <v>14.57573206908229</v>
      </c>
      <c r="F3" s="200">
        <v>10.645549881476466</v>
      </c>
      <c r="G3" s="200">
        <v>40.147324619031494</v>
      </c>
      <c r="H3" s="200">
        <v>40.147324619031494</v>
      </c>
      <c r="I3" s="200">
        <v>3.1668510667118186</v>
      </c>
      <c r="J3" s="200">
        <v>25.326158889265155</v>
      </c>
      <c r="K3" s="200">
        <v>0.17839891635624791</v>
      </c>
      <c r="L3" s="200">
        <v>94.040015441923487</v>
      </c>
      <c r="M3" s="200">
        <v>0</v>
      </c>
      <c r="N3" s="200">
        <v>5.0189561801557749</v>
      </c>
      <c r="O3" s="200">
        <v>0</v>
      </c>
      <c r="P3" s="200">
        <v>6.7056368438875724</v>
      </c>
      <c r="Q3" s="200">
        <v>2.1624111073484595E-2</v>
      </c>
      <c r="R3" s="200">
        <v>0.14055672197764987</v>
      </c>
      <c r="S3" s="200">
        <v>7.343</v>
      </c>
      <c r="T3" s="200">
        <v>37.932000000000002</v>
      </c>
      <c r="U3" s="200">
        <v>78.894999999999996</v>
      </c>
      <c r="V3" s="200">
        <v>165.23400000000001</v>
      </c>
      <c r="W3" s="200">
        <v>211.553</v>
      </c>
      <c r="X3" s="200">
        <v>663.10400000000004</v>
      </c>
      <c r="Y3" s="200">
        <v>196.44200000000001</v>
      </c>
      <c r="Z3" s="200">
        <v>1706.7190000000001</v>
      </c>
      <c r="AA3" s="200">
        <v>10.5979768371148</v>
      </c>
      <c r="AB3" s="200">
        <v>105.63053897731122</v>
      </c>
      <c r="AC3" s="200">
        <v>6.8940000000000001</v>
      </c>
      <c r="AD3" s="200">
        <v>24.11</v>
      </c>
      <c r="AE3" s="200">
        <v>0.53087192685404683</v>
      </c>
      <c r="AF3" s="200">
        <v>4.1994023704707084</v>
      </c>
      <c r="AG3" s="200">
        <v>7.5684388757196082E-3</v>
      </c>
      <c r="AH3" s="200">
        <v>0</v>
      </c>
      <c r="AI3" s="200">
        <v>4.7227058584490358</v>
      </c>
      <c r="AJ3" s="200">
        <v>0</v>
      </c>
      <c r="AK3" s="200">
        <v>1311.7140366542501</v>
      </c>
    </row>
    <row r="4" spans="1:37" x14ac:dyDescent="0.4">
      <c r="A4" s="199" t="str">
        <f t="shared" si="0"/>
        <v>ANH26</v>
      </c>
      <c r="B4" s="199" t="s">
        <v>242</v>
      </c>
      <c r="C4" s="199" t="s">
        <v>518</v>
      </c>
      <c r="D4" s="201">
        <v>0.90666257291986474</v>
      </c>
      <c r="E4" s="200">
        <v>15.742350491026079</v>
      </c>
      <c r="F4" s="200">
        <v>11.016226210633256</v>
      </c>
      <c r="G4" s="200">
        <v>38.144289874703702</v>
      </c>
      <c r="H4" s="200">
        <v>38.144289874703702</v>
      </c>
      <c r="I4" s="200">
        <v>3.2305292922451749</v>
      </c>
      <c r="J4" s="200">
        <v>25.835410768709792</v>
      </c>
      <c r="K4" s="200">
        <v>0.18308906197087713</v>
      </c>
      <c r="L4" s="200">
        <v>94.151895699288886</v>
      </c>
      <c r="M4" s="200">
        <v>0</v>
      </c>
      <c r="N4" s="200">
        <v>5.0184050118523542</v>
      </c>
      <c r="O4" s="200">
        <v>0</v>
      </c>
      <c r="P4" s="200">
        <v>7.2485621401964115</v>
      </c>
      <c r="Q4" s="200">
        <v>2.205892312902134E-2</v>
      </c>
      <c r="R4" s="200">
        <v>0.12573586183542163</v>
      </c>
      <c r="S4" s="200">
        <v>7.399</v>
      </c>
      <c r="T4" s="200">
        <v>38.222000000000001</v>
      </c>
      <c r="U4" s="200">
        <v>77.686000000000007</v>
      </c>
      <c r="V4" s="200">
        <v>167.97399999999999</v>
      </c>
      <c r="W4" s="200">
        <v>207.20599999999999</v>
      </c>
      <c r="X4" s="200">
        <v>673.73299999999995</v>
      </c>
      <c r="Y4" s="200">
        <v>185.22800000000001</v>
      </c>
      <c r="Z4" s="200">
        <v>1733.0450000000001</v>
      </c>
      <c r="AA4" s="200">
        <v>10.631298002031834</v>
      </c>
      <c r="AB4" s="200">
        <v>106.40452455130379</v>
      </c>
      <c r="AC4" s="200">
        <v>6.9569999999999999</v>
      </c>
      <c r="AD4" s="200">
        <v>24.288</v>
      </c>
      <c r="AE4" s="200">
        <v>0.46875211649170345</v>
      </c>
      <c r="AF4" s="200">
        <v>4.3952404334575013</v>
      </c>
      <c r="AG4" s="200">
        <v>7.720623095157469E-3</v>
      </c>
      <c r="AH4" s="200">
        <v>0</v>
      </c>
      <c r="AI4" s="200">
        <v>4.8562719268540473</v>
      </c>
      <c r="AJ4" s="200">
        <v>0</v>
      </c>
      <c r="AK4" s="200">
        <v>1490.7927605824586</v>
      </c>
    </row>
    <row r="5" spans="1:37" x14ac:dyDescent="0.4">
      <c r="A5" s="199" t="str">
        <f t="shared" si="0"/>
        <v>ANH27</v>
      </c>
      <c r="B5" s="199" t="s">
        <v>242</v>
      </c>
      <c r="C5" s="199" t="s">
        <v>519</v>
      </c>
      <c r="D5" s="201">
        <v>0.88892233594220327</v>
      </c>
      <c r="E5" s="200">
        <v>16.056520826278366</v>
      </c>
      <c r="F5" s="200">
        <v>11.23607720961734</v>
      </c>
      <c r="G5" s="200">
        <v>40.35110667118186</v>
      </c>
      <c r="H5" s="200">
        <v>40.35110667118186</v>
      </c>
      <c r="I5" s="200">
        <v>3.2938760582458526</v>
      </c>
      <c r="J5" s="200">
        <v>26.351008465966821</v>
      </c>
      <c r="K5" s="200">
        <v>0.185618015577379</v>
      </c>
      <c r="L5" s="200">
        <v>97.474207246867621</v>
      </c>
      <c r="M5" s="200">
        <v>0</v>
      </c>
      <c r="N5" s="200">
        <v>5.0184361666102282</v>
      </c>
      <c r="O5" s="200">
        <v>0</v>
      </c>
      <c r="P5" s="200">
        <v>7.5113423636979357</v>
      </c>
      <c r="Q5" s="200">
        <v>2.2499153403318664E-2</v>
      </c>
      <c r="R5" s="200">
        <v>8.7746698272942791E-2</v>
      </c>
      <c r="S5" s="200">
        <v>7.4539999999999997</v>
      </c>
      <c r="T5" s="200">
        <v>38.508000000000003</v>
      </c>
      <c r="U5" s="200">
        <v>76.706999999999994</v>
      </c>
      <c r="V5" s="200">
        <v>170.46700000000001</v>
      </c>
      <c r="W5" s="200">
        <v>203.65199999999999</v>
      </c>
      <c r="X5" s="200">
        <v>683.39200000000005</v>
      </c>
      <c r="Y5" s="200">
        <v>175.77199999999999</v>
      </c>
      <c r="Z5" s="200">
        <v>1757.1980000000001</v>
      </c>
      <c r="AA5" s="200">
        <v>10.84346698272943</v>
      </c>
      <c r="AB5" s="200">
        <v>110.08835760243824</v>
      </c>
      <c r="AC5" s="200">
        <v>7.02</v>
      </c>
      <c r="AD5" s="200">
        <v>24.463000000000001</v>
      </c>
      <c r="AE5" s="200">
        <v>0.40385980358957002</v>
      </c>
      <c r="AF5" s="200">
        <v>4.596577040298004</v>
      </c>
      <c r="AG5" s="200">
        <v>7.8747036911615328E-3</v>
      </c>
      <c r="AH5" s="200">
        <v>0</v>
      </c>
      <c r="AI5" s="200">
        <v>4.9925621401964122</v>
      </c>
      <c r="AJ5" s="200">
        <v>0</v>
      </c>
      <c r="AK5" s="200">
        <v>1566.7521713511687</v>
      </c>
    </row>
    <row r="6" spans="1:37" x14ac:dyDescent="0.4">
      <c r="A6" s="199" t="str">
        <f t="shared" si="0"/>
        <v>ANH28</v>
      </c>
      <c r="B6" s="199" t="s">
        <v>242</v>
      </c>
      <c r="C6" s="199" t="s">
        <v>520</v>
      </c>
      <c r="D6" s="201">
        <v>0.87155421757865514</v>
      </c>
      <c r="E6" s="200">
        <v>16.376491229258384</v>
      </c>
      <c r="F6" s="200">
        <v>11.459986996274976</v>
      </c>
      <c r="G6" s="200">
        <v>43.860725160853377</v>
      </c>
      <c r="H6" s="200">
        <v>43.860725160853377</v>
      </c>
      <c r="I6" s="200">
        <v>3.3606629867930922</v>
      </c>
      <c r="J6" s="200">
        <v>26.876124889942435</v>
      </c>
      <c r="K6" s="200">
        <v>0.18931696579749413</v>
      </c>
      <c r="L6" s="200">
        <v>102.12330822891978</v>
      </c>
      <c r="M6" s="200">
        <v>0</v>
      </c>
      <c r="N6" s="200">
        <v>5.0186206569590253</v>
      </c>
      <c r="O6" s="200">
        <v>0</v>
      </c>
      <c r="P6" s="200">
        <v>8.4469788012191014</v>
      </c>
      <c r="Q6" s="200">
        <v>1.9505384354893334E-2</v>
      </c>
      <c r="R6" s="200">
        <v>9.7526921774466674E-2</v>
      </c>
      <c r="S6" s="200">
        <v>7.508</v>
      </c>
      <c r="T6" s="200">
        <v>38.786999999999999</v>
      </c>
      <c r="U6" s="200">
        <v>75.769000000000005</v>
      </c>
      <c r="V6" s="200">
        <v>172.85400000000001</v>
      </c>
      <c r="W6" s="200">
        <v>200.26499999999999</v>
      </c>
      <c r="X6" s="200">
        <v>692.72</v>
      </c>
      <c r="Y6" s="200">
        <v>166.697</v>
      </c>
      <c r="Z6" s="200">
        <v>1780.386</v>
      </c>
      <c r="AA6" s="200">
        <v>11.05955292922452</v>
      </c>
      <c r="AB6" s="200">
        <v>115.81953017270574</v>
      </c>
      <c r="AC6" s="200">
        <v>7.0830000000000002</v>
      </c>
      <c r="AD6" s="200">
        <v>24.632999999999999</v>
      </c>
      <c r="AE6" s="200">
        <v>0.33618103623433804</v>
      </c>
      <c r="AF6" s="200">
        <v>4.8040614290551993</v>
      </c>
      <c r="AG6" s="200">
        <v>8.0316288520149021E-3</v>
      </c>
      <c r="AH6" s="200">
        <v>0</v>
      </c>
      <c r="AI6" s="200">
        <v>5.1322108364375234</v>
      </c>
      <c r="AJ6" s="200">
        <v>0</v>
      </c>
      <c r="AK6" s="200">
        <v>1670.2953994581787</v>
      </c>
    </row>
    <row r="7" spans="1:37" x14ac:dyDescent="0.4">
      <c r="A7" s="199" t="str">
        <f t="shared" si="0"/>
        <v>ANH29</v>
      </c>
      <c r="B7" s="199" t="s">
        <v>242</v>
      </c>
      <c r="C7" s="199" t="s">
        <v>521</v>
      </c>
      <c r="D7" s="201">
        <v>0.85445601851851816</v>
      </c>
      <c r="E7" s="200">
        <v>16.704195055875388</v>
      </c>
      <c r="F7" s="200">
        <v>11.690478835082972</v>
      </c>
      <c r="G7" s="200">
        <v>45.467524551303782</v>
      </c>
      <c r="H7" s="200">
        <v>44.738405689129713</v>
      </c>
      <c r="I7" s="200">
        <v>3.4279119539451419</v>
      </c>
      <c r="J7" s="200">
        <v>27.413932949542851</v>
      </c>
      <c r="K7" s="200">
        <v>0.19427565187944473</v>
      </c>
      <c r="L7" s="200">
        <v>104.89831899762957</v>
      </c>
      <c r="M7" s="200">
        <v>0</v>
      </c>
      <c r="N7" s="200">
        <v>5.0183975618015602</v>
      </c>
      <c r="O7" s="200">
        <v>0</v>
      </c>
      <c r="P7" s="200">
        <v>10.006366407043689</v>
      </c>
      <c r="Q7" s="200">
        <v>1.7555028784287174E-2</v>
      </c>
      <c r="R7" s="200">
        <v>0.11820386048086698</v>
      </c>
      <c r="S7" s="200">
        <v>7.5609999999999999</v>
      </c>
      <c r="T7" s="200">
        <v>39.061</v>
      </c>
      <c r="U7" s="200">
        <v>74.879000000000005</v>
      </c>
      <c r="V7" s="200">
        <v>175.15799999999999</v>
      </c>
      <c r="W7" s="200">
        <v>197.01300000000001</v>
      </c>
      <c r="X7" s="200">
        <v>701.66099999999994</v>
      </c>
      <c r="Y7" s="200">
        <v>157.98599999999999</v>
      </c>
      <c r="Z7" s="200">
        <v>1802.732</v>
      </c>
      <c r="AA7" s="200">
        <v>11.280861496782936</v>
      </c>
      <c r="AB7" s="200">
        <v>120.31631561124286</v>
      </c>
      <c r="AC7" s="200">
        <v>7.1459999999999999</v>
      </c>
      <c r="AD7" s="200">
        <v>24.798999999999999</v>
      </c>
      <c r="AE7" s="200">
        <v>0.26566610226887921</v>
      </c>
      <c r="AF7" s="200">
        <v>5.0183975618015602</v>
      </c>
      <c r="AG7" s="200">
        <v>8.1923467660006809E-3</v>
      </c>
      <c r="AH7" s="200">
        <v>0</v>
      </c>
      <c r="AI7" s="200">
        <v>5.2758713173044391</v>
      </c>
      <c r="AJ7" s="200">
        <v>0</v>
      </c>
      <c r="AK7" s="200">
        <v>1727.1046935320019</v>
      </c>
    </row>
    <row r="8" spans="1:37" x14ac:dyDescent="0.4">
      <c r="A8" s="199" t="str">
        <f t="shared" si="0"/>
        <v>ANH30</v>
      </c>
      <c r="B8" s="199" t="s">
        <v>242</v>
      </c>
      <c r="C8" s="199" t="s">
        <v>522</v>
      </c>
      <c r="D8" s="201">
        <v>0.83768296834222167</v>
      </c>
      <c r="E8" s="200">
        <v>17.037471859126313</v>
      </c>
      <c r="F8" s="200">
        <v>11.924559024720624</v>
      </c>
      <c r="G8" s="200">
        <v>47.073894886556047</v>
      </c>
      <c r="H8" s="200">
        <v>47.073894886556047</v>
      </c>
      <c r="I8" s="200">
        <v>3.4953557737893668</v>
      </c>
      <c r="J8" s="200">
        <v>27.962846190314934</v>
      </c>
      <c r="K8" s="200">
        <v>0.1969718929901795</v>
      </c>
      <c r="L8" s="200">
        <v>107.69109962749747</v>
      </c>
      <c r="M8" s="200">
        <v>0</v>
      </c>
      <c r="N8" s="200">
        <v>5.0186050795800883</v>
      </c>
      <c r="O8" s="200">
        <v>0</v>
      </c>
      <c r="P8" s="200">
        <v>11.624922993565866</v>
      </c>
      <c r="Q8" s="200">
        <v>1.7906535726379954E-2</v>
      </c>
      <c r="R8" s="200">
        <v>0.13608967152048765</v>
      </c>
      <c r="S8" s="200">
        <v>7.6139999999999999</v>
      </c>
      <c r="T8" s="200">
        <v>39.334000000000003</v>
      </c>
      <c r="U8" s="200">
        <v>72.822999999999993</v>
      </c>
      <c r="V8" s="200">
        <v>178.64400000000001</v>
      </c>
      <c r="W8" s="200">
        <v>193.947</v>
      </c>
      <c r="X8" s="200">
        <v>710.46799999999996</v>
      </c>
      <c r="Y8" s="200">
        <v>149.649</v>
      </c>
      <c r="Z8" s="200">
        <v>1824.759</v>
      </c>
      <c r="AA8" s="200">
        <v>11.506739857771757</v>
      </c>
      <c r="AB8" s="200">
        <v>124.89331161530647</v>
      </c>
      <c r="AC8" s="200">
        <v>7.2089999999999996</v>
      </c>
      <c r="AD8" s="200">
        <v>24.963999999999999</v>
      </c>
      <c r="AE8" s="200">
        <v>0.19219681679647818</v>
      </c>
      <c r="AF8" s="200">
        <v>5.2394523535387751</v>
      </c>
      <c r="AG8" s="200">
        <v>8.3563833389773117E-3</v>
      </c>
      <c r="AH8" s="200">
        <v>0</v>
      </c>
      <c r="AI8" s="200">
        <v>5.4232927869962753</v>
      </c>
      <c r="AJ8" s="200">
        <v>0</v>
      </c>
      <c r="AK8" s="200">
        <v>1784.7062152387405</v>
      </c>
    </row>
    <row r="9" spans="1:37" x14ac:dyDescent="0.4">
      <c r="A9" s="199" t="str">
        <f t="shared" si="0"/>
        <v>NES24</v>
      </c>
      <c r="B9" s="199" t="s">
        <v>265</v>
      </c>
      <c r="C9" s="199" t="s">
        <v>263</v>
      </c>
      <c r="D9" s="201">
        <v>0.94744609856262829</v>
      </c>
      <c r="E9" s="200">
        <v>16.232057974940737</v>
      </c>
      <c r="F9" s="200">
        <v>4.8108277683711478</v>
      </c>
      <c r="G9" s="200">
        <v>20.395883237385711</v>
      </c>
      <c r="H9" s="200">
        <v>0</v>
      </c>
      <c r="I9" s="200">
        <v>2.1879872671859126</v>
      </c>
      <c r="J9" s="200">
        <v>11.7304826278361</v>
      </c>
      <c r="K9" s="200">
        <v>0.26281178462580429</v>
      </c>
      <c r="L9" s="200">
        <v>55.62005066034542</v>
      </c>
      <c r="M9" s="200">
        <v>0</v>
      </c>
      <c r="N9" s="200">
        <v>13.273578327124959</v>
      </c>
      <c r="O9" s="200">
        <v>3.0608601422282427E-2</v>
      </c>
      <c r="P9" s="200">
        <v>2.2207068066373181</v>
      </c>
      <c r="Q9" s="200">
        <v>0.39368994243142569</v>
      </c>
      <c r="R9" s="200">
        <v>1.7890199796816797</v>
      </c>
      <c r="S9" s="200">
        <v>32.377000000000002</v>
      </c>
      <c r="T9" s="200">
        <v>31.978000000000002</v>
      </c>
      <c r="U9" s="200">
        <v>261.84300000000002</v>
      </c>
      <c r="V9" s="200">
        <v>522.42100000000005</v>
      </c>
      <c r="W9" s="200">
        <v>26.292000000000002</v>
      </c>
      <c r="X9" s="200">
        <v>43.927</v>
      </c>
      <c r="Y9" s="200">
        <v>625.8309999999999</v>
      </c>
      <c r="Z9" s="200">
        <v>507.59699999999998</v>
      </c>
      <c r="AA9" s="200">
        <v>2.3304755841517104</v>
      </c>
      <c r="AB9" s="200">
        <v>63.335529156789704</v>
      </c>
      <c r="AC9" s="200">
        <v>21.798999999999999</v>
      </c>
      <c r="AD9" s="200">
        <v>2.9980000000000002</v>
      </c>
      <c r="AE9" s="200">
        <v>0.94992211310531671</v>
      </c>
      <c r="AF9" s="200">
        <v>2.5595123603115475</v>
      </c>
      <c r="AG9" s="200">
        <v>0.13615550287842873</v>
      </c>
      <c r="AH9" s="200">
        <v>9.1825804266847277E-2</v>
      </c>
      <c r="AI9" s="200">
        <v>3.2814531662715885</v>
      </c>
      <c r="AJ9" s="200">
        <v>0</v>
      </c>
      <c r="AK9" s="200">
        <v>659.32932854724015</v>
      </c>
    </row>
    <row r="10" spans="1:37" x14ac:dyDescent="0.4">
      <c r="A10" s="199" t="str">
        <f t="shared" si="0"/>
        <v>NES25</v>
      </c>
      <c r="B10" s="199" t="s">
        <v>265</v>
      </c>
      <c r="C10" s="199" t="s">
        <v>516</v>
      </c>
      <c r="D10" s="201">
        <v>0.92379403115810554</v>
      </c>
      <c r="E10" s="200">
        <v>16.518833728411785</v>
      </c>
      <c r="F10" s="200">
        <v>4.9816299356586526</v>
      </c>
      <c r="G10" s="200">
        <v>22.308002980020319</v>
      </c>
      <c r="H10" s="200">
        <v>0</v>
      </c>
      <c r="I10" s="200">
        <v>2.310038740264138</v>
      </c>
      <c r="J10" s="200">
        <v>12.080614967829325</v>
      </c>
      <c r="K10" s="200">
        <v>0.26954060277683711</v>
      </c>
      <c r="L10" s="200">
        <v>58.468660954961052</v>
      </c>
      <c r="M10" s="200">
        <v>0</v>
      </c>
      <c r="N10" s="200">
        <v>13.613424178801219</v>
      </c>
      <c r="O10" s="200">
        <v>2.8144801896376564E-2</v>
      </c>
      <c r="P10" s="200">
        <v>2.3316885878767355</v>
      </c>
      <c r="Q10" s="200">
        <v>0.3712948865560447</v>
      </c>
      <c r="R10" s="200">
        <v>1.8402370470707754</v>
      </c>
      <c r="S10" s="200">
        <v>32.545000000000002</v>
      </c>
      <c r="T10" s="200">
        <v>36.066000000000003</v>
      </c>
      <c r="U10" s="200">
        <v>246.904</v>
      </c>
      <c r="V10" s="200">
        <v>533.66999999999996</v>
      </c>
      <c r="W10" s="200">
        <v>29.077000000000002</v>
      </c>
      <c r="X10" s="200">
        <v>48.173999999999999</v>
      </c>
      <c r="Y10" s="200">
        <v>605.64400000000001</v>
      </c>
      <c r="Z10" s="200">
        <v>520.21900000000005</v>
      </c>
      <c r="AA10" s="200">
        <v>3.039638604808669</v>
      </c>
      <c r="AB10" s="200">
        <v>66.502919403995932</v>
      </c>
      <c r="AC10" s="200">
        <v>24.504999999999999</v>
      </c>
      <c r="AD10" s="200">
        <v>4.4560000000000004</v>
      </c>
      <c r="AE10" s="200">
        <v>0.96341821876058242</v>
      </c>
      <c r="AF10" s="200">
        <v>2.7332932610904161</v>
      </c>
      <c r="AG10" s="200">
        <v>0.1342290551981036</v>
      </c>
      <c r="AH10" s="200">
        <v>9.9589299017947844E-2</v>
      </c>
      <c r="AI10" s="200">
        <v>3.4628931256349471</v>
      </c>
      <c r="AJ10" s="200">
        <v>0</v>
      </c>
      <c r="AK10" s="200">
        <v>710.51335888926519</v>
      </c>
    </row>
    <row r="11" spans="1:37" x14ac:dyDescent="0.4">
      <c r="A11" s="199" t="str">
        <f t="shared" si="0"/>
        <v>NES26</v>
      </c>
      <c r="B11" s="199" t="s">
        <v>265</v>
      </c>
      <c r="C11" s="199" t="s">
        <v>518</v>
      </c>
      <c r="D11" s="201">
        <v>0.8999756186760941</v>
      </c>
      <c r="E11" s="200">
        <v>16.824900237047071</v>
      </c>
      <c r="F11" s="200">
        <v>5.1623620724686763</v>
      </c>
      <c r="G11" s="200">
        <v>24.326214561462919</v>
      </c>
      <c r="H11" s="200">
        <v>0</v>
      </c>
      <c r="I11" s="200">
        <v>2.4378438198442263</v>
      </c>
      <c r="J11" s="200">
        <v>12.459226413816458</v>
      </c>
      <c r="K11" s="200">
        <v>0.27667416186928545</v>
      </c>
      <c r="L11" s="200">
        <v>61.487221266508641</v>
      </c>
      <c r="M11" s="200">
        <v>0</v>
      </c>
      <c r="N11" s="200">
        <v>13.973711886217407</v>
      </c>
      <c r="O11" s="200">
        <v>2.5556247883508295E-2</v>
      </c>
      <c r="P11" s="200">
        <v>2.4489552319674908</v>
      </c>
      <c r="Q11" s="200">
        <v>0.34778719945817815</v>
      </c>
      <c r="R11" s="200">
        <v>1.8889400609549609</v>
      </c>
      <c r="S11" s="200">
        <v>30.527000000000001</v>
      </c>
      <c r="T11" s="200">
        <v>38.215000000000003</v>
      </c>
      <c r="U11" s="200">
        <v>209.876</v>
      </c>
      <c r="V11" s="200">
        <v>574.37900000000002</v>
      </c>
      <c r="W11" s="200">
        <v>29.126000000000001</v>
      </c>
      <c r="X11" s="200">
        <v>50.283999999999999</v>
      </c>
      <c r="Y11" s="200">
        <v>589.72900000000004</v>
      </c>
      <c r="Z11" s="200">
        <v>539.36400000000003</v>
      </c>
      <c r="AA11" s="200">
        <v>3.3334236369793433</v>
      </c>
      <c r="AB11" s="200">
        <v>69.916338503217077</v>
      </c>
      <c r="AC11" s="200">
        <v>24.591999999999999</v>
      </c>
      <c r="AD11" s="200">
        <v>4.4509999999999996</v>
      </c>
      <c r="AE11" s="200">
        <v>0.97780426684727395</v>
      </c>
      <c r="AF11" s="200">
        <v>2.9800807314595326</v>
      </c>
      <c r="AG11" s="200">
        <v>0.13222580426684727</v>
      </c>
      <c r="AH11" s="200">
        <v>0.10778069759566543</v>
      </c>
      <c r="AI11" s="200">
        <v>3.7178784964442939</v>
      </c>
      <c r="AJ11" s="200">
        <v>0</v>
      </c>
      <c r="AK11" s="200">
        <v>787.77022986793099</v>
      </c>
    </row>
    <row r="12" spans="1:37" x14ac:dyDescent="0.4">
      <c r="A12" s="199" t="str">
        <f t="shared" si="0"/>
        <v>NES27</v>
      </c>
      <c r="B12" s="199" t="s">
        <v>265</v>
      </c>
      <c r="C12" s="199" t="s">
        <v>519</v>
      </c>
      <c r="D12" s="201">
        <v>0.8833383188752616</v>
      </c>
      <c r="E12" s="200">
        <v>17.285562817473757</v>
      </c>
      <c r="F12" s="200">
        <v>5.3037436505248907</v>
      </c>
      <c r="G12" s="200">
        <v>26.077211310531666</v>
      </c>
      <c r="H12" s="200">
        <v>0</v>
      </c>
      <c r="I12" s="200">
        <v>2.5041368100237054</v>
      </c>
      <c r="J12" s="200">
        <v>12.802569251608535</v>
      </c>
      <c r="K12" s="200">
        <v>0.28188520149001023</v>
      </c>
      <c r="L12" s="200">
        <v>64.255109041652574</v>
      </c>
      <c r="M12" s="200">
        <v>0</v>
      </c>
      <c r="N12" s="200">
        <v>14.23690077886895</v>
      </c>
      <c r="O12" s="200">
        <v>2.2641381645783953E-2</v>
      </c>
      <c r="P12" s="200">
        <v>2.5516837114798516</v>
      </c>
      <c r="Q12" s="200">
        <v>0.32037555028784287</v>
      </c>
      <c r="R12" s="200">
        <v>1.9256495089739252</v>
      </c>
      <c r="S12" s="200">
        <v>28.617000000000001</v>
      </c>
      <c r="T12" s="200">
        <v>40.299999999999997</v>
      </c>
      <c r="U12" s="200">
        <v>161.47399999999999</v>
      </c>
      <c r="V12" s="200">
        <v>626.93100000000004</v>
      </c>
      <c r="W12" s="200">
        <v>29.178999999999998</v>
      </c>
      <c r="X12" s="200">
        <v>51.2</v>
      </c>
      <c r="Y12" s="200">
        <v>573.56200000000001</v>
      </c>
      <c r="Z12" s="200">
        <v>560.17600000000004</v>
      </c>
      <c r="AA12" s="200">
        <v>3.396207246867593</v>
      </c>
      <c r="AB12" s="200">
        <v>72.915437521164932</v>
      </c>
      <c r="AC12" s="200">
        <v>24.684999999999999</v>
      </c>
      <c r="AD12" s="200">
        <v>4.3979999999999997</v>
      </c>
      <c r="AE12" s="200">
        <v>0.98490010159160191</v>
      </c>
      <c r="AF12" s="200">
        <v>3.1052654927192691</v>
      </c>
      <c r="AG12" s="200">
        <v>0.12905587538096852</v>
      </c>
      <c r="AH12" s="200">
        <v>0.12113139180494414</v>
      </c>
      <c r="AI12" s="200">
        <v>3.8399783271249581</v>
      </c>
      <c r="AJ12" s="200">
        <v>0</v>
      </c>
      <c r="AK12" s="200">
        <v>829.02324551303775</v>
      </c>
    </row>
    <row r="13" spans="1:37" x14ac:dyDescent="0.4">
      <c r="A13" s="199" t="str">
        <f t="shared" si="0"/>
        <v>NES28</v>
      </c>
      <c r="B13" s="199" t="s">
        <v>265</v>
      </c>
      <c r="C13" s="199" t="s">
        <v>520</v>
      </c>
      <c r="D13" s="201">
        <v>0.8659316169139637</v>
      </c>
      <c r="E13" s="200">
        <v>17.803946291906541</v>
      </c>
      <c r="F13" s="200">
        <v>5.4623250931256369</v>
      </c>
      <c r="G13" s="200">
        <v>28.904129969522529</v>
      </c>
      <c r="H13" s="200">
        <v>0</v>
      </c>
      <c r="I13" s="200">
        <v>2.5798803928208609</v>
      </c>
      <c r="J13" s="200">
        <v>13.190418015577384</v>
      </c>
      <c r="K13" s="200">
        <v>0.28755157466982739</v>
      </c>
      <c r="L13" s="200">
        <v>68.228251337622794</v>
      </c>
      <c r="M13" s="200">
        <v>0</v>
      </c>
      <c r="N13" s="200">
        <v>14.52308675922791</v>
      </c>
      <c r="O13" s="200">
        <v>1.9632035218421953E-2</v>
      </c>
      <c r="P13" s="200">
        <v>2.6607181848967159</v>
      </c>
      <c r="Q13" s="200">
        <v>0.29217087707416195</v>
      </c>
      <c r="R13" s="200">
        <v>1.9839903826617007</v>
      </c>
      <c r="S13" s="200">
        <v>27.122</v>
      </c>
      <c r="T13" s="200">
        <v>41.981999999999999</v>
      </c>
      <c r="U13" s="200">
        <v>132.40600000000001</v>
      </c>
      <c r="V13" s="200">
        <v>660.55499999999995</v>
      </c>
      <c r="W13" s="200">
        <v>29.234999999999999</v>
      </c>
      <c r="X13" s="200">
        <v>51.53</v>
      </c>
      <c r="Y13" s="200">
        <v>556.83600000000001</v>
      </c>
      <c r="Z13" s="200">
        <v>581.82799999999997</v>
      </c>
      <c r="AA13" s="200">
        <v>3.4644768032509323</v>
      </c>
      <c r="AB13" s="200">
        <v>77.149279105993941</v>
      </c>
      <c r="AC13" s="200">
        <v>24.803000000000001</v>
      </c>
      <c r="AD13" s="200">
        <v>4.3209999999999997</v>
      </c>
      <c r="AE13" s="200">
        <v>0.99315001693193394</v>
      </c>
      <c r="AF13" s="200">
        <v>3.2323568574331198</v>
      </c>
      <c r="AG13" s="200">
        <v>0.12587599051811721</v>
      </c>
      <c r="AH13" s="200">
        <v>0.13511459532678638</v>
      </c>
      <c r="AI13" s="200">
        <v>3.9645162885201501</v>
      </c>
      <c r="AJ13" s="200">
        <v>0</v>
      </c>
      <c r="AK13" s="200">
        <v>874.76422526244517</v>
      </c>
    </row>
    <row r="14" spans="1:37" x14ac:dyDescent="0.4">
      <c r="A14" s="199" t="str">
        <f t="shared" si="0"/>
        <v>NES29</v>
      </c>
      <c r="B14" s="199" t="s">
        <v>265</v>
      </c>
      <c r="C14" s="199" t="s">
        <v>521</v>
      </c>
      <c r="D14" s="201">
        <v>0.84905117883841275</v>
      </c>
      <c r="E14" s="200">
        <v>18.320450389434477</v>
      </c>
      <c r="F14" s="200">
        <v>5.6203914663054535</v>
      </c>
      <c r="G14" s="200">
        <v>30.660107009820525</v>
      </c>
      <c r="H14" s="200">
        <v>0</v>
      </c>
      <c r="I14" s="200">
        <v>2.6547280731459537</v>
      </c>
      <c r="J14" s="200">
        <v>13.57515340331866</v>
      </c>
      <c r="K14" s="200">
        <v>0.29326854046732143</v>
      </c>
      <c r="L14" s="200">
        <v>71.12409888249239</v>
      </c>
      <c r="M14" s="200">
        <v>0</v>
      </c>
      <c r="N14" s="200">
        <v>14.811827971554354</v>
      </c>
      <c r="O14" s="200">
        <v>1.6488994243142568E-2</v>
      </c>
      <c r="P14" s="200">
        <v>2.772506603454115</v>
      </c>
      <c r="Q14" s="200">
        <v>0.26264612258719949</v>
      </c>
      <c r="R14" s="200">
        <v>2.0411019302404338</v>
      </c>
      <c r="S14" s="200">
        <v>25.747</v>
      </c>
      <c r="T14" s="200">
        <v>43.53</v>
      </c>
      <c r="U14" s="200">
        <v>111.44199999999999</v>
      </c>
      <c r="V14" s="200">
        <v>685.82399999999996</v>
      </c>
      <c r="W14" s="200">
        <v>29.286999999999999</v>
      </c>
      <c r="X14" s="200">
        <v>51.655999999999999</v>
      </c>
      <c r="Y14" s="200">
        <v>540.101</v>
      </c>
      <c r="Z14" s="200">
        <v>603.44000000000005</v>
      </c>
      <c r="AA14" s="200">
        <v>3.5333559092448361</v>
      </c>
      <c r="AB14" s="200">
        <v>80.302579749407386</v>
      </c>
      <c r="AC14" s="200">
        <v>24.917000000000002</v>
      </c>
      <c r="AD14" s="200">
        <v>4.24</v>
      </c>
      <c r="AE14" s="200">
        <v>1.0011175076193704</v>
      </c>
      <c r="AF14" s="200">
        <v>3.3566881137825946</v>
      </c>
      <c r="AG14" s="200">
        <v>0.12248967152048765</v>
      </c>
      <c r="AH14" s="200">
        <v>0.14957873349136475</v>
      </c>
      <c r="AI14" s="200">
        <v>4.085737216390112</v>
      </c>
      <c r="AJ14" s="200">
        <v>0</v>
      </c>
      <c r="AK14" s="200">
        <v>922.40140467321385</v>
      </c>
    </row>
    <row r="15" spans="1:37" x14ac:dyDescent="0.4">
      <c r="A15" s="199" t="str">
        <f t="shared" si="0"/>
        <v>NES30</v>
      </c>
      <c r="B15" s="199" t="s">
        <v>265</v>
      </c>
      <c r="C15" s="199" t="s">
        <v>522</v>
      </c>
      <c r="D15" s="201">
        <v>0.83239373097305203</v>
      </c>
      <c r="E15" s="200">
        <v>18.863669217744672</v>
      </c>
      <c r="F15" s="200">
        <v>5.7881262444971222</v>
      </c>
      <c r="G15" s="200">
        <v>32.997605553674234</v>
      </c>
      <c r="H15" s="200">
        <v>0</v>
      </c>
      <c r="I15" s="200">
        <v>2.7330816119200816</v>
      </c>
      <c r="J15" s="200">
        <v>13.980162952929229</v>
      </c>
      <c r="K15" s="200">
        <v>0.29913728411784635</v>
      </c>
      <c r="L15" s="200">
        <v>74.661782864883193</v>
      </c>
      <c r="M15" s="200">
        <v>0</v>
      </c>
      <c r="N15" s="200">
        <v>15.108234879783275</v>
      </c>
      <c r="O15" s="200">
        <v>1.3214900101591603E-2</v>
      </c>
      <c r="P15" s="200">
        <v>2.8880563494751104</v>
      </c>
      <c r="Q15" s="200">
        <v>0.23186142905519816</v>
      </c>
      <c r="R15" s="200">
        <v>2.1011691161530655</v>
      </c>
      <c r="S15" s="200">
        <v>24.457999999999998</v>
      </c>
      <c r="T15" s="200">
        <v>44.981000000000002</v>
      </c>
      <c r="U15" s="200">
        <v>90.147999999999996</v>
      </c>
      <c r="V15" s="200">
        <v>711.26300000000003</v>
      </c>
      <c r="W15" s="200">
        <v>29.338999999999999</v>
      </c>
      <c r="X15" s="200">
        <v>51.783000000000001</v>
      </c>
      <c r="Y15" s="200">
        <v>523.42600000000004</v>
      </c>
      <c r="Z15" s="200">
        <v>624.58900000000006</v>
      </c>
      <c r="AA15" s="200">
        <v>3.6040636640704378</v>
      </c>
      <c r="AB15" s="200">
        <v>84.112839146630563</v>
      </c>
      <c r="AC15" s="200">
        <v>25.026</v>
      </c>
      <c r="AD15" s="200">
        <v>4.1619999999999999</v>
      </c>
      <c r="AE15" s="200">
        <v>1.0091378259397226</v>
      </c>
      <c r="AF15" s="200">
        <v>3.4911363359295642</v>
      </c>
      <c r="AG15" s="200">
        <v>0.11893410091432445</v>
      </c>
      <c r="AH15" s="200">
        <v>0.16458557399255</v>
      </c>
      <c r="AI15" s="200">
        <v>4.2167544869624116</v>
      </c>
      <c r="AJ15" s="200">
        <v>0</v>
      </c>
      <c r="AK15" s="200">
        <v>974.959288858788</v>
      </c>
    </row>
    <row r="16" spans="1:37" x14ac:dyDescent="0.4">
      <c r="A16" s="199" t="str">
        <f t="shared" si="0"/>
        <v>NWT24</v>
      </c>
      <c r="B16" s="199" t="s">
        <v>289</v>
      </c>
      <c r="C16" s="199" t="s">
        <v>263</v>
      </c>
      <c r="D16" s="201">
        <v>0.94744609856262829</v>
      </c>
      <c r="E16" s="200">
        <v>23.613967207404094</v>
      </c>
      <c r="F16" s="200">
        <v>13.768969894038191</v>
      </c>
      <c r="G16" s="200">
        <v>53.717739550000005</v>
      </c>
      <c r="H16" s="200">
        <v>53.717739550000005</v>
      </c>
      <c r="I16" s="200">
        <v>3.7370279694187913</v>
      </c>
      <c r="J16" s="200">
        <v>15.088434174827421</v>
      </c>
      <c r="K16" s="200">
        <v>0</v>
      </c>
      <c r="L16" s="200">
        <v>109.92613879568856</v>
      </c>
      <c r="M16" s="200">
        <v>0</v>
      </c>
      <c r="N16" s="200">
        <v>42.379354259999992</v>
      </c>
      <c r="O16" s="200">
        <v>0</v>
      </c>
      <c r="P16" s="200">
        <v>6.0552385900000001</v>
      </c>
      <c r="Q16" s="200">
        <v>0</v>
      </c>
      <c r="R16" s="200">
        <v>1.6624035200000018</v>
      </c>
      <c r="S16" s="200">
        <v>60.341000000000001</v>
      </c>
      <c r="T16" s="200">
        <v>52.853000000000002</v>
      </c>
      <c r="U16" s="200">
        <v>42.453000000000003</v>
      </c>
      <c r="V16" s="200">
        <v>33.881999999999998</v>
      </c>
      <c r="W16" s="200">
        <v>22.82</v>
      </c>
      <c r="X16" s="200">
        <v>61.470999999999997</v>
      </c>
      <c r="Y16" s="200">
        <v>1565.325</v>
      </c>
      <c r="Z16" s="200">
        <v>1507.961</v>
      </c>
      <c r="AA16" s="200">
        <v>1.17</v>
      </c>
      <c r="AB16" s="200">
        <v>119.56894021111756</v>
      </c>
      <c r="AC16" s="200">
        <v>2.5030000000000001</v>
      </c>
      <c r="AD16" s="200">
        <v>3.9940000000000002</v>
      </c>
      <c r="AE16" s="200">
        <v>0.24924501195465867</v>
      </c>
      <c r="AF16" s="200">
        <v>2.1523800697297357</v>
      </c>
      <c r="AG16" s="200">
        <v>0</v>
      </c>
      <c r="AH16" s="200">
        <v>0.47646577625537712</v>
      </c>
      <c r="AI16" s="200">
        <v>1.9251593054290175</v>
      </c>
      <c r="AJ16" s="200">
        <v>0</v>
      </c>
      <c r="AK16" s="200">
        <v>1483.606431154758</v>
      </c>
    </row>
    <row r="17" spans="1:37" x14ac:dyDescent="0.4">
      <c r="A17" s="199" t="str">
        <f t="shared" si="0"/>
        <v>NWT25</v>
      </c>
      <c r="B17" s="199" t="s">
        <v>289</v>
      </c>
      <c r="C17" s="199" t="s">
        <v>516</v>
      </c>
      <c r="D17" s="201">
        <v>0.91993769470404962</v>
      </c>
      <c r="E17" s="200">
        <v>24.524437432029849</v>
      </c>
      <c r="F17" s="200">
        <v>14.978811183860342</v>
      </c>
      <c r="G17" s="200">
        <v>51.141077023297647</v>
      </c>
      <c r="H17" s="200">
        <v>51.141077023297647</v>
      </c>
      <c r="I17" s="200">
        <v>3.7276707845192751</v>
      </c>
      <c r="J17" s="200">
        <v>11.596210682580903</v>
      </c>
      <c r="K17" s="200">
        <v>0</v>
      </c>
      <c r="L17" s="200">
        <v>105.96820710628802</v>
      </c>
      <c r="M17" s="200">
        <v>0</v>
      </c>
      <c r="N17" s="200">
        <v>45.986330089096199</v>
      </c>
      <c r="O17" s="200">
        <v>4.5183240427238078E-3</v>
      </c>
      <c r="P17" s="200">
        <v>5.4296247432904723</v>
      </c>
      <c r="Q17" s="200">
        <v>0</v>
      </c>
      <c r="R17" s="200">
        <v>1.3631294666923217</v>
      </c>
      <c r="S17" s="200">
        <v>65.111000000000004</v>
      </c>
      <c r="T17" s="200">
        <v>60.915999999999997</v>
      </c>
      <c r="U17" s="200">
        <v>42.207999999999998</v>
      </c>
      <c r="V17" s="200">
        <v>34.796999999999997</v>
      </c>
      <c r="W17" s="200">
        <v>22.550999999999998</v>
      </c>
      <c r="X17" s="200">
        <v>61.920999999999999</v>
      </c>
      <c r="Y17" s="200">
        <v>1538.2760000000001</v>
      </c>
      <c r="Z17" s="200">
        <v>1552.203</v>
      </c>
      <c r="AA17" s="200">
        <v>2.4397919764375011</v>
      </c>
      <c r="AB17" s="200">
        <v>115.86275524500203</v>
      </c>
      <c r="AC17" s="200">
        <v>2.3039999999999998</v>
      </c>
      <c r="AD17" s="200">
        <v>4.306</v>
      </c>
      <c r="AE17" s="200">
        <v>0.19666540784701547</v>
      </c>
      <c r="AF17" s="200">
        <v>3.4754683851289538</v>
      </c>
      <c r="AG17" s="200">
        <v>0</v>
      </c>
      <c r="AH17" s="200">
        <v>0.57485818828751123</v>
      </c>
      <c r="AI17" s="200">
        <v>3.0972756046884586</v>
      </c>
      <c r="AJ17" s="200">
        <v>0</v>
      </c>
      <c r="AK17" s="200">
        <v>1540.0279008280752</v>
      </c>
    </row>
    <row r="18" spans="1:37" x14ac:dyDescent="0.4">
      <c r="A18" s="199" t="str">
        <f t="shared" si="0"/>
        <v>NWT26</v>
      </c>
      <c r="B18" s="199" t="s">
        <v>289</v>
      </c>
      <c r="C18" s="199" t="s">
        <v>518</v>
      </c>
      <c r="D18" s="201">
        <v>0.89844225386394061</v>
      </c>
      <c r="E18" s="200">
        <v>25.528534322833547</v>
      </c>
      <c r="F18" s="200">
        <v>14.662195805819502</v>
      </c>
      <c r="G18" s="200">
        <v>68.717236073743805</v>
      </c>
      <c r="H18" s="200">
        <v>68.717236073743805</v>
      </c>
      <c r="I18" s="200">
        <v>4.3491175787415806</v>
      </c>
      <c r="J18" s="200">
        <v>16.830191208917693</v>
      </c>
      <c r="K18" s="200">
        <v>0</v>
      </c>
      <c r="L18" s="200">
        <v>130.08727499005616</v>
      </c>
      <c r="M18" s="200">
        <v>0</v>
      </c>
      <c r="N18" s="200">
        <v>53.984290920364934</v>
      </c>
      <c r="O18" s="200">
        <v>0</v>
      </c>
      <c r="P18" s="200">
        <v>3.925671509230134</v>
      </c>
      <c r="Q18" s="200">
        <v>0</v>
      </c>
      <c r="R18" s="200">
        <v>1.7638517871938741</v>
      </c>
      <c r="S18" s="200">
        <v>64.769000000000005</v>
      </c>
      <c r="T18" s="200">
        <v>62.430999999999997</v>
      </c>
      <c r="U18" s="200">
        <v>41.749000000000002</v>
      </c>
      <c r="V18" s="200">
        <v>35.779000000000003</v>
      </c>
      <c r="W18" s="200">
        <v>22.091999999999999</v>
      </c>
      <c r="X18" s="200">
        <v>62.423000000000002</v>
      </c>
      <c r="Y18" s="200">
        <v>1506.7180000000001</v>
      </c>
      <c r="Z18" s="200">
        <v>1607.3219999999999</v>
      </c>
      <c r="AA18" s="200">
        <v>2.7012436615897548</v>
      </c>
      <c r="AB18" s="200">
        <v>138.99410517885966</v>
      </c>
      <c r="AC18" s="200">
        <v>2.3170000000000002</v>
      </c>
      <c r="AD18" s="200">
        <v>4.33</v>
      </c>
      <c r="AE18" s="200">
        <v>0.17505496185420025</v>
      </c>
      <c r="AF18" s="200">
        <v>3.6401041656171813</v>
      </c>
      <c r="AG18" s="200">
        <v>0</v>
      </c>
      <c r="AH18" s="200">
        <v>0.59785223509180363</v>
      </c>
      <c r="AI18" s="200">
        <v>3.2173068923795771</v>
      </c>
      <c r="AJ18" s="200">
        <v>0</v>
      </c>
      <c r="AK18" s="200">
        <v>1698.5877631776448</v>
      </c>
    </row>
    <row r="19" spans="1:37" x14ac:dyDescent="0.4">
      <c r="A19" s="199" t="str">
        <f t="shared" si="0"/>
        <v>NWT27</v>
      </c>
      <c r="B19" s="199" t="s">
        <v>289</v>
      </c>
      <c r="C19" s="199" t="s">
        <v>519</v>
      </c>
      <c r="D19" s="201">
        <v>0.87918304156246263</v>
      </c>
      <c r="E19" s="200">
        <v>25.733984066294525</v>
      </c>
      <c r="F19" s="200">
        <v>15.018492002843864</v>
      </c>
      <c r="G19" s="200">
        <v>73.476674049076038</v>
      </c>
      <c r="H19" s="200">
        <v>73.476674049076038</v>
      </c>
      <c r="I19" s="200">
        <v>4.7463032680716273</v>
      </c>
      <c r="J19" s="200">
        <v>18.604685784098329</v>
      </c>
      <c r="K19" s="200">
        <v>0</v>
      </c>
      <c r="L19" s="200">
        <v>137.58013917038446</v>
      </c>
      <c r="M19" s="200">
        <v>0</v>
      </c>
      <c r="N19" s="200">
        <v>57.879873168266471</v>
      </c>
      <c r="O19" s="200">
        <v>0</v>
      </c>
      <c r="P19" s="200">
        <v>3.2372416982099095</v>
      </c>
      <c r="Q19" s="200">
        <v>0</v>
      </c>
      <c r="R19" s="200">
        <v>1.6800138609120112</v>
      </c>
      <c r="S19" s="200">
        <v>64.043000000000006</v>
      </c>
      <c r="T19" s="200">
        <v>63.917999999999999</v>
      </c>
      <c r="U19" s="200">
        <v>41.295999999999999</v>
      </c>
      <c r="V19" s="200">
        <v>36.789000000000001</v>
      </c>
      <c r="W19" s="200">
        <v>21.638999999999999</v>
      </c>
      <c r="X19" s="200">
        <v>62.886000000000003</v>
      </c>
      <c r="Y19" s="200">
        <v>1464.2539999999999</v>
      </c>
      <c r="Z19" s="200">
        <v>1674.902</v>
      </c>
      <c r="AA19" s="200">
        <v>4.9056491557196766</v>
      </c>
      <c r="AB19" s="200">
        <v>145.82521881557477</v>
      </c>
      <c r="AC19" s="200">
        <v>2.3340000000000001</v>
      </c>
      <c r="AD19" s="200">
        <v>4.3620000000000001</v>
      </c>
      <c r="AE19" s="200">
        <v>0.17555115940274255</v>
      </c>
      <c r="AF19" s="200">
        <v>3.7720890380161971</v>
      </c>
      <c r="AG19" s="200">
        <v>0</v>
      </c>
      <c r="AH19" s="200">
        <v>0.61981611135043957</v>
      </c>
      <c r="AI19" s="200">
        <v>3.3278240860685009</v>
      </c>
      <c r="AJ19" s="200">
        <v>0</v>
      </c>
      <c r="AK19" s="200">
        <v>1842.82037001302</v>
      </c>
    </row>
    <row r="20" spans="1:37" x14ac:dyDescent="0.4">
      <c r="A20" s="199" t="str">
        <f t="shared" si="0"/>
        <v>NWT28</v>
      </c>
      <c r="B20" s="199" t="s">
        <v>289</v>
      </c>
      <c r="C20" s="199" t="s">
        <v>520</v>
      </c>
      <c r="D20" s="201">
        <v>0.85882968822708206</v>
      </c>
      <c r="E20" s="200">
        <v>25.978617373527836</v>
      </c>
      <c r="F20" s="200">
        <v>15.40459833660231</v>
      </c>
      <c r="G20" s="200">
        <v>82.79891395967779</v>
      </c>
      <c r="H20" s="200">
        <v>82.79891395967779</v>
      </c>
      <c r="I20" s="200">
        <v>5.1583467021225307</v>
      </c>
      <c r="J20" s="200">
        <v>14.887506933533956</v>
      </c>
      <c r="K20" s="200">
        <v>0</v>
      </c>
      <c r="L20" s="200">
        <v>144.22798330546442</v>
      </c>
      <c r="M20" s="200">
        <v>0</v>
      </c>
      <c r="N20" s="200">
        <v>63.577233703241411</v>
      </c>
      <c r="O20" s="200">
        <v>0</v>
      </c>
      <c r="P20" s="200">
        <v>2.299773186437061</v>
      </c>
      <c r="Q20" s="200">
        <v>0</v>
      </c>
      <c r="R20" s="200">
        <v>1.5579647899569153</v>
      </c>
      <c r="S20" s="200">
        <v>63.323999999999998</v>
      </c>
      <c r="T20" s="200">
        <v>65.369</v>
      </c>
      <c r="U20" s="200">
        <v>40.847999999999999</v>
      </c>
      <c r="V20" s="200">
        <v>37.826999999999998</v>
      </c>
      <c r="W20" s="200">
        <v>21.190999999999999</v>
      </c>
      <c r="X20" s="200">
        <v>63.268999999999998</v>
      </c>
      <c r="Y20" s="200">
        <v>1417.8520000000001</v>
      </c>
      <c r="Z20" s="200">
        <v>1752.076</v>
      </c>
      <c r="AA20" s="200">
        <v>2.8267387348270083</v>
      </c>
      <c r="AB20" s="200">
        <v>151.52337472669731</v>
      </c>
      <c r="AC20" s="200">
        <v>2.347</v>
      </c>
      <c r="AD20" s="200">
        <v>4.3869999999999996</v>
      </c>
      <c r="AE20" s="200">
        <v>0.17624871919378265</v>
      </c>
      <c r="AF20" s="200">
        <v>3.903711924159861</v>
      </c>
      <c r="AG20" s="200">
        <v>0</v>
      </c>
      <c r="AH20" s="200">
        <v>0.64230719851464235</v>
      </c>
      <c r="AI20" s="200">
        <v>3.4376534448390013</v>
      </c>
      <c r="AJ20" s="200">
        <v>0</v>
      </c>
      <c r="AK20" s="200">
        <v>1941.5114465311433</v>
      </c>
    </row>
    <row r="21" spans="1:37" x14ac:dyDescent="0.4">
      <c r="A21" s="199" t="str">
        <f t="shared" si="0"/>
        <v>NWT29</v>
      </c>
      <c r="B21" s="199" t="s">
        <v>289</v>
      </c>
      <c r="C21" s="199" t="s">
        <v>521</v>
      </c>
      <c r="D21" s="201">
        <v>0.83958830888206493</v>
      </c>
      <c r="E21" s="200">
        <v>26.148687742214328</v>
      </c>
      <c r="F21" s="200">
        <v>15.784142272410648</v>
      </c>
      <c r="G21" s="200">
        <v>88.588049615157459</v>
      </c>
      <c r="H21" s="200">
        <v>88.588049615157459</v>
      </c>
      <c r="I21" s="200">
        <v>5.5676983025680169</v>
      </c>
      <c r="J21" s="200">
        <v>14.938476314123294</v>
      </c>
      <c r="K21" s="200">
        <v>0</v>
      </c>
      <c r="L21" s="200">
        <v>151.02705424647377</v>
      </c>
      <c r="M21" s="200">
        <v>0</v>
      </c>
      <c r="N21" s="200">
        <v>69.092481265575742</v>
      </c>
      <c r="O21" s="200">
        <v>0</v>
      </c>
      <c r="P21" s="200">
        <v>2.263150141010378</v>
      </c>
      <c r="Q21" s="200">
        <v>0</v>
      </c>
      <c r="R21" s="200">
        <v>1.4959865174930529</v>
      </c>
      <c r="S21" s="200">
        <v>62.612000000000002</v>
      </c>
      <c r="T21" s="200">
        <v>66.751000000000005</v>
      </c>
      <c r="U21" s="200">
        <v>40.404000000000003</v>
      </c>
      <c r="V21" s="200">
        <v>38.895000000000003</v>
      </c>
      <c r="W21" s="200">
        <v>20.747</v>
      </c>
      <c r="X21" s="200">
        <v>63.639000000000003</v>
      </c>
      <c r="Y21" s="200">
        <v>1367.308</v>
      </c>
      <c r="Z21" s="200">
        <v>1835.482</v>
      </c>
      <c r="AA21" s="200">
        <v>2.2328396308591834</v>
      </c>
      <c r="AB21" s="200">
        <v>158.36137214344973</v>
      </c>
      <c r="AC21" s="200">
        <v>2.36</v>
      </c>
      <c r="AD21" s="200">
        <v>4.4109999999999996</v>
      </c>
      <c r="AE21" s="200">
        <v>0.17658374423820902</v>
      </c>
      <c r="AF21" s="200">
        <v>4.0639194402235761</v>
      </c>
      <c r="AG21" s="200">
        <v>0</v>
      </c>
      <c r="AH21" s="200">
        <v>0.66532194598922945</v>
      </c>
      <c r="AI21" s="200">
        <v>3.5751812384725552</v>
      </c>
      <c r="AJ21" s="200">
        <v>0</v>
      </c>
      <c r="AK21" s="200">
        <v>2066.1179465224709</v>
      </c>
    </row>
    <row r="22" spans="1:37" x14ac:dyDescent="0.4">
      <c r="A22" s="199" t="str">
        <f t="shared" si="0"/>
        <v>NWT30</v>
      </c>
      <c r="B22" s="199" t="s">
        <v>289</v>
      </c>
      <c r="C22" s="199" t="s">
        <v>522</v>
      </c>
      <c r="D22" s="201">
        <v>0.82256267409470718</v>
      </c>
      <c r="E22" s="200">
        <v>26.263828268357074</v>
      </c>
      <c r="F22" s="200">
        <v>16.167805419842189</v>
      </c>
      <c r="G22" s="200">
        <v>93.57252478089579</v>
      </c>
      <c r="H22" s="200">
        <v>93.57252478089579</v>
      </c>
      <c r="I22" s="200">
        <v>5.9777778825861345</v>
      </c>
      <c r="J22" s="200">
        <v>15.836010903565237</v>
      </c>
      <c r="K22" s="200">
        <v>0</v>
      </c>
      <c r="L22" s="200">
        <v>157.81794725524648</v>
      </c>
      <c r="M22" s="200">
        <v>0</v>
      </c>
      <c r="N22" s="200">
        <v>74.376083326968654</v>
      </c>
      <c r="O22" s="200">
        <v>0</v>
      </c>
      <c r="P22" s="200">
        <v>2.3735674909457516</v>
      </c>
      <c r="Q22" s="200">
        <v>0</v>
      </c>
      <c r="R22" s="200">
        <v>1.391943545336076</v>
      </c>
      <c r="S22" s="200">
        <v>64.954999999999998</v>
      </c>
      <c r="T22" s="200">
        <v>69.248999999999995</v>
      </c>
      <c r="U22" s="200">
        <v>39.965000000000003</v>
      </c>
      <c r="V22" s="200">
        <v>39.993000000000002</v>
      </c>
      <c r="W22" s="200">
        <v>20.308</v>
      </c>
      <c r="X22" s="200">
        <v>64.052000000000007</v>
      </c>
      <c r="Y22" s="200">
        <v>1321.817</v>
      </c>
      <c r="Z22" s="200">
        <v>1911.0809999999999</v>
      </c>
      <c r="AA22" s="200">
        <v>0.57811743423724793</v>
      </c>
      <c r="AB22" s="200">
        <v>165.24969381054245</v>
      </c>
      <c r="AC22" s="200">
        <v>2.4089999999999998</v>
      </c>
      <c r="AD22" s="200">
        <v>4.5030000000000001</v>
      </c>
      <c r="AE22" s="200">
        <v>0.17411043035640492</v>
      </c>
      <c r="AF22" s="200">
        <v>4.1797785107300065</v>
      </c>
      <c r="AG22" s="200">
        <v>0</v>
      </c>
      <c r="AH22" s="200">
        <v>0.68765342207215152</v>
      </c>
      <c r="AI22" s="200">
        <v>3.6662355190142595</v>
      </c>
      <c r="AJ22" s="200">
        <v>0</v>
      </c>
      <c r="AK22" s="200">
        <v>2229.6107729547784</v>
      </c>
    </row>
    <row r="23" spans="1:37" x14ac:dyDescent="0.4">
      <c r="A23" s="199" t="str">
        <f t="shared" si="0"/>
        <v>SRN24</v>
      </c>
      <c r="B23" s="199" t="s">
        <v>301</v>
      </c>
      <c r="C23" s="199" t="s">
        <v>263</v>
      </c>
      <c r="D23" s="201">
        <v>0.94744609856262829</v>
      </c>
      <c r="E23" s="200">
        <v>25.395639959363361</v>
      </c>
      <c r="F23" s="200">
        <v>8.9841522519471742</v>
      </c>
      <c r="G23" s="200">
        <v>15.375017135116831</v>
      </c>
      <c r="H23" s="200">
        <v>0</v>
      </c>
      <c r="I23" s="200">
        <v>3.5896501185235352</v>
      </c>
      <c r="J23" s="200">
        <v>5.2541247544869627</v>
      </c>
      <c r="K23" s="200">
        <v>2.4275787334913649E-2</v>
      </c>
      <c r="L23" s="200">
        <v>58.622860006772775</v>
      </c>
      <c r="M23" s="200">
        <v>0</v>
      </c>
      <c r="N23" s="200">
        <v>29.347315949881477</v>
      </c>
      <c r="O23" s="200">
        <v>1.0892440230274298</v>
      </c>
      <c r="P23" s="200">
        <v>4.5775691161530645</v>
      </c>
      <c r="Q23" s="200">
        <v>1.0322486962411108</v>
      </c>
      <c r="R23" s="200">
        <v>1.2327878090077886</v>
      </c>
      <c r="S23" s="200">
        <v>18.670999999999999</v>
      </c>
      <c r="T23" s="200">
        <v>20.553999999999998</v>
      </c>
      <c r="U23" s="200">
        <v>16.219000000000001</v>
      </c>
      <c r="V23" s="200">
        <v>80.569000000000003</v>
      </c>
      <c r="W23" s="200">
        <v>253.36799999999999</v>
      </c>
      <c r="X23" s="200">
        <v>682.09400000000005</v>
      </c>
      <c r="Y23" s="200">
        <v>118.471</v>
      </c>
      <c r="Z23" s="200">
        <v>850.92399999999998</v>
      </c>
      <c r="AA23" s="200">
        <v>4.4086940738232308</v>
      </c>
      <c r="AB23" s="200">
        <v>67.974315475787336</v>
      </c>
      <c r="AC23" s="200">
        <v>3.1240000000000001</v>
      </c>
      <c r="AD23" s="200">
        <v>27.294</v>
      </c>
      <c r="AE23" s="200">
        <v>7.0716423975618017E-2</v>
      </c>
      <c r="AF23" s="200">
        <v>1.3488894006095498</v>
      </c>
      <c r="AG23" s="200">
        <v>0</v>
      </c>
      <c r="AH23" s="200">
        <v>0</v>
      </c>
      <c r="AI23" s="200">
        <v>1.4196058245851677</v>
      </c>
      <c r="AJ23" s="200">
        <v>0</v>
      </c>
      <c r="AK23" s="200">
        <v>633.73992558618374</v>
      </c>
    </row>
    <row r="24" spans="1:37" x14ac:dyDescent="0.4">
      <c r="A24" s="199" t="str">
        <f t="shared" si="0"/>
        <v>SRN25</v>
      </c>
      <c r="B24" s="199" t="s">
        <v>301</v>
      </c>
      <c r="C24" s="199" t="s">
        <v>516</v>
      </c>
      <c r="D24" s="201">
        <v>0.91988038128465488</v>
      </c>
      <c r="E24" s="200">
        <v>24.565150491026085</v>
      </c>
      <c r="F24" s="200">
        <v>8.5467634270233681</v>
      </c>
      <c r="G24" s="200">
        <v>12.912548459194044</v>
      </c>
      <c r="H24" s="200">
        <v>0</v>
      </c>
      <c r="I24" s="200">
        <v>3.6483004402302752</v>
      </c>
      <c r="J24" s="200">
        <v>4.8560661699966143</v>
      </c>
      <c r="K24" s="200">
        <v>2.7177446664409084E-2</v>
      </c>
      <c r="L24" s="200">
        <v>54.556006434134794</v>
      </c>
      <c r="M24" s="200">
        <v>0</v>
      </c>
      <c r="N24" s="200">
        <v>31.499747781916703</v>
      </c>
      <c r="O24" s="200">
        <v>0.97403968845242161</v>
      </c>
      <c r="P24" s="200">
        <v>6.3986580426684752</v>
      </c>
      <c r="Q24" s="200">
        <v>1.026220386048087</v>
      </c>
      <c r="R24" s="200">
        <v>1.4023562478835088</v>
      </c>
      <c r="S24" s="200">
        <v>9.7720000000000002</v>
      </c>
      <c r="T24" s="200">
        <v>22.247</v>
      </c>
      <c r="U24" s="200">
        <v>15.615</v>
      </c>
      <c r="V24" s="200">
        <v>82.781000000000006</v>
      </c>
      <c r="W24" s="200">
        <v>250.04599999999999</v>
      </c>
      <c r="X24" s="200">
        <v>693.548</v>
      </c>
      <c r="Y24" s="200">
        <v>119.88800000000001</v>
      </c>
      <c r="Z24" s="200">
        <v>860.322</v>
      </c>
      <c r="AA24" s="200">
        <v>2.3568281747375561</v>
      </c>
      <c r="AB24" s="200">
        <v>66.185779410768731</v>
      </c>
      <c r="AC24" s="200">
        <v>3.2919999999999998</v>
      </c>
      <c r="AD24" s="200">
        <v>26.625</v>
      </c>
      <c r="AE24" s="200">
        <v>7.9358144260074523E-2</v>
      </c>
      <c r="AF24" s="200">
        <v>1.7491404673213686</v>
      </c>
      <c r="AG24" s="200">
        <v>0</v>
      </c>
      <c r="AH24" s="200">
        <v>0</v>
      </c>
      <c r="AI24" s="200">
        <v>1.828498611581443</v>
      </c>
      <c r="AJ24" s="200">
        <v>0</v>
      </c>
      <c r="AK24" s="200">
        <v>718.04509960040662</v>
      </c>
    </row>
    <row r="25" spans="1:37" x14ac:dyDescent="0.4">
      <c r="A25" s="199" t="str">
        <f t="shared" si="0"/>
        <v>SRN26</v>
      </c>
      <c r="B25" s="199" t="s">
        <v>301</v>
      </c>
      <c r="C25" s="199" t="s">
        <v>518</v>
      </c>
      <c r="D25" s="201">
        <v>0.8977866958530949</v>
      </c>
      <c r="E25" s="200">
        <v>42.178170132069084</v>
      </c>
      <c r="F25" s="200">
        <v>7.8637832712495772</v>
      </c>
      <c r="G25" s="200">
        <v>31.767011175076195</v>
      </c>
      <c r="H25" s="200">
        <v>0</v>
      </c>
      <c r="I25" s="200">
        <v>4.3885702675245515</v>
      </c>
      <c r="J25" s="200">
        <v>5.9435053166271601</v>
      </c>
      <c r="K25" s="200">
        <v>3.675706061632239E-2</v>
      </c>
      <c r="L25" s="200">
        <v>92.177797223162898</v>
      </c>
      <c r="M25" s="200">
        <v>0</v>
      </c>
      <c r="N25" s="200">
        <v>27.846258042668474</v>
      </c>
      <c r="O25" s="200">
        <v>0</v>
      </c>
      <c r="P25" s="200">
        <v>2.5997266508635288</v>
      </c>
      <c r="Q25" s="200">
        <v>5.9034067050457169E-2</v>
      </c>
      <c r="R25" s="200">
        <v>2.7712596004063665</v>
      </c>
      <c r="S25" s="200">
        <v>9.4960000000000004</v>
      </c>
      <c r="T25" s="200">
        <v>22.571000000000002</v>
      </c>
      <c r="U25" s="200">
        <v>14.832000000000001</v>
      </c>
      <c r="V25" s="200">
        <v>84.159000000000006</v>
      </c>
      <c r="W25" s="200">
        <v>250.04599999999999</v>
      </c>
      <c r="X25" s="200">
        <v>701.41099999999994</v>
      </c>
      <c r="Y25" s="200">
        <v>119.581</v>
      </c>
      <c r="Z25" s="200">
        <v>876.87599999999998</v>
      </c>
      <c r="AA25" s="200">
        <v>2.7846258042668475</v>
      </c>
      <c r="AB25" s="200">
        <v>99.013496647477155</v>
      </c>
      <c r="AC25" s="200">
        <v>3.3079999999999998</v>
      </c>
      <c r="AD25" s="200">
        <v>26.809000000000001</v>
      </c>
      <c r="AE25" s="200">
        <v>6.6831019302404343E-2</v>
      </c>
      <c r="AF25" s="200">
        <v>1.3388480866915002</v>
      </c>
      <c r="AG25" s="200">
        <v>0</v>
      </c>
      <c r="AH25" s="200">
        <v>0</v>
      </c>
      <c r="AI25" s="200">
        <v>1.4056791059939047</v>
      </c>
      <c r="AJ25" s="200">
        <v>0</v>
      </c>
      <c r="AK25" s="200">
        <v>1009.9347697934304</v>
      </c>
    </row>
    <row r="26" spans="1:37" x14ac:dyDescent="0.4">
      <c r="A26" s="199" t="str">
        <f t="shared" si="0"/>
        <v>SRN27</v>
      </c>
      <c r="B26" s="199" t="s">
        <v>301</v>
      </c>
      <c r="C26" s="199" t="s">
        <v>519</v>
      </c>
      <c r="D26" s="201">
        <v>0.88017883755588677</v>
      </c>
      <c r="E26" s="200">
        <v>44.468235692516082</v>
      </c>
      <c r="F26" s="200">
        <v>9.0777006434134773</v>
      </c>
      <c r="G26" s="200">
        <v>29.097495767016593</v>
      </c>
      <c r="H26" s="200">
        <v>0</v>
      </c>
      <c r="I26" s="200">
        <v>3.929883169657975</v>
      </c>
      <c r="J26" s="200">
        <v>6.0624043345750085</v>
      </c>
      <c r="K26" s="200">
        <v>3.7492380629867934E-2</v>
      </c>
      <c r="L26" s="200">
        <v>92.673211987809012</v>
      </c>
      <c r="M26" s="200">
        <v>0</v>
      </c>
      <c r="N26" s="200">
        <v>28.403318658990855</v>
      </c>
      <c r="O26" s="200">
        <v>0</v>
      </c>
      <c r="P26" s="200">
        <v>2.6517338300033866</v>
      </c>
      <c r="Q26" s="200">
        <v>0</v>
      </c>
      <c r="R26" s="200">
        <v>2.6312834405689127</v>
      </c>
      <c r="S26" s="200">
        <v>9.0549999999999997</v>
      </c>
      <c r="T26" s="200">
        <v>22.834</v>
      </c>
      <c r="U26" s="200">
        <v>14.074</v>
      </c>
      <c r="V26" s="200">
        <v>85.525999999999996</v>
      </c>
      <c r="W26" s="200">
        <v>250.04599999999999</v>
      </c>
      <c r="X26" s="200">
        <v>709.36699999999996</v>
      </c>
      <c r="Y26" s="200">
        <v>113.479</v>
      </c>
      <c r="Z26" s="200">
        <v>887.32500000000005</v>
      </c>
      <c r="AA26" s="200">
        <v>1.1361327463596342</v>
      </c>
      <c r="AB26" s="200">
        <v>98.965115137148672</v>
      </c>
      <c r="AC26" s="200">
        <v>3.3239999999999998</v>
      </c>
      <c r="AD26" s="200">
        <v>26.995000000000001</v>
      </c>
      <c r="AE26" s="200">
        <v>4.090077886894683E-2</v>
      </c>
      <c r="AF26" s="200">
        <v>0.96798509989840831</v>
      </c>
      <c r="AG26" s="200">
        <v>0</v>
      </c>
      <c r="AH26" s="200">
        <v>0</v>
      </c>
      <c r="AI26" s="200">
        <v>1.0088858787673551</v>
      </c>
      <c r="AJ26" s="200">
        <v>0</v>
      </c>
      <c r="AK26" s="200">
        <v>1218.6682458516761</v>
      </c>
    </row>
    <row r="27" spans="1:37" x14ac:dyDescent="0.4">
      <c r="A27" s="199" t="str">
        <f t="shared" si="0"/>
        <v>SRN28</v>
      </c>
      <c r="B27" s="199" t="s">
        <v>301</v>
      </c>
      <c r="C27" s="199" t="s">
        <v>520</v>
      </c>
      <c r="D27" s="201">
        <v>0.86299608393243321</v>
      </c>
      <c r="E27" s="200">
        <v>37.319983948526925</v>
      </c>
      <c r="F27" s="200">
        <v>9.2097752793769061</v>
      </c>
      <c r="G27" s="200">
        <v>31.733631832035218</v>
      </c>
      <c r="H27" s="200">
        <v>0</v>
      </c>
      <c r="I27" s="200">
        <v>3.3395284795123605</v>
      </c>
      <c r="J27" s="200">
        <v>6.183110328479513</v>
      </c>
      <c r="K27" s="200">
        <v>3.8238875719607185E-2</v>
      </c>
      <c r="L27" s="200">
        <v>87.824268743650535</v>
      </c>
      <c r="M27" s="200">
        <v>0</v>
      </c>
      <c r="N27" s="200">
        <v>34.76261429055198</v>
      </c>
      <c r="O27" s="200">
        <v>0</v>
      </c>
      <c r="P27" s="200">
        <v>2.7045313918049443</v>
      </c>
      <c r="Q27" s="200">
        <v>0</v>
      </c>
      <c r="R27" s="200">
        <v>3.3047658652218082</v>
      </c>
      <c r="S27" s="200">
        <v>8.5649999999999995</v>
      </c>
      <c r="T27" s="200">
        <v>23.114999999999998</v>
      </c>
      <c r="U27" s="200">
        <v>13.486000000000001</v>
      </c>
      <c r="V27" s="200">
        <v>86.744</v>
      </c>
      <c r="W27" s="200">
        <v>250.04599999999999</v>
      </c>
      <c r="X27" s="200">
        <v>717.68499999999995</v>
      </c>
      <c r="Y27" s="200">
        <v>108.747</v>
      </c>
      <c r="Z27" s="200">
        <v>896.56100000000004</v>
      </c>
      <c r="AA27" s="200">
        <v>5.2143921435827973</v>
      </c>
      <c r="AB27" s="200">
        <v>94.576327192685426</v>
      </c>
      <c r="AC27" s="200">
        <v>3.3420000000000001</v>
      </c>
      <c r="AD27" s="200">
        <v>27.189</v>
      </c>
      <c r="AE27" s="200">
        <v>4.1715137148662373E-2</v>
      </c>
      <c r="AF27" s="200">
        <v>0.70104605485946492</v>
      </c>
      <c r="AG27" s="200">
        <v>0</v>
      </c>
      <c r="AH27" s="200">
        <v>0</v>
      </c>
      <c r="AI27" s="200">
        <v>0.7427611920081274</v>
      </c>
      <c r="AJ27" s="200">
        <v>0</v>
      </c>
      <c r="AK27" s="200">
        <v>1279.9339655943108</v>
      </c>
    </row>
    <row r="28" spans="1:37" x14ac:dyDescent="0.4">
      <c r="A28" s="199" t="str">
        <f t="shared" si="0"/>
        <v>SRN29</v>
      </c>
      <c r="B28" s="199" t="s">
        <v>301</v>
      </c>
      <c r="C28" s="199" t="s">
        <v>521</v>
      </c>
      <c r="D28" s="201">
        <v>0.8461318051575929</v>
      </c>
      <c r="E28" s="200">
        <v>32.276295292922455</v>
      </c>
      <c r="F28" s="200">
        <v>9.5729766339315976</v>
      </c>
      <c r="G28" s="200">
        <v>33.20877412800543</v>
      </c>
      <c r="H28" s="200">
        <v>0</v>
      </c>
      <c r="I28" s="200">
        <v>2.6591601760921106</v>
      </c>
      <c r="J28" s="200">
        <v>6.306346088723334</v>
      </c>
      <c r="K28" s="200">
        <v>3.9001015916017623E-2</v>
      </c>
      <c r="L28" s="200">
        <v>84.062553335590948</v>
      </c>
      <c r="M28" s="200">
        <v>0</v>
      </c>
      <c r="N28" s="200">
        <v>35.455469014561473</v>
      </c>
      <c r="O28" s="200">
        <v>0</v>
      </c>
      <c r="P28" s="200">
        <v>2.7584354893328826</v>
      </c>
      <c r="Q28" s="200">
        <v>0</v>
      </c>
      <c r="R28" s="200">
        <v>4.0572875042329839</v>
      </c>
      <c r="S28" s="200">
        <v>8.2170000000000005</v>
      </c>
      <c r="T28" s="200">
        <v>24.928000000000001</v>
      </c>
      <c r="U28" s="200">
        <v>12.58</v>
      </c>
      <c r="V28" s="200">
        <v>88.272000000000006</v>
      </c>
      <c r="W28" s="200">
        <v>250.04599999999999</v>
      </c>
      <c r="X28" s="200">
        <v>725.75099999999998</v>
      </c>
      <c r="Y28" s="200">
        <v>101.453</v>
      </c>
      <c r="Z28" s="200">
        <v>908.29899999999998</v>
      </c>
      <c r="AA28" s="200">
        <v>1.1818489671520491</v>
      </c>
      <c r="AB28" s="200">
        <v>91.534202505926203</v>
      </c>
      <c r="AC28" s="200">
        <v>3.3580000000000001</v>
      </c>
      <c r="AD28" s="200">
        <v>27.378</v>
      </c>
      <c r="AE28" s="200">
        <v>4.2546562817473765E-2</v>
      </c>
      <c r="AF28" s="200">
        <v>0.61337961395191354</v>
      </c>
      <c r="AG28" s="200">
        <v>0</v>
      </c>
      <c r="AH28" s="200">
        <v>0</v>
      </c>
      <c r="AI28" s="200">
        <v>0.65592617676938725</v>
      </c>
      <c r="AJ28" s="200">
        <v>0</v>
      </c>
      <c r="AK28" s="200">
        <v>1310.3703149339656</v>
      </c>
    </row>
    <row r="29" spans="1:37" x14ac:dyDescent="0.4">
      <c r="A29" s="199" t="str">
        <f t="shared" si="0"/>
        <v>SRN30</v>
      </c>
      <c r="B29" s="199" t="s">
        <v>301</v>
      </c>
      <c r="C29" s="199" t="s">
        <v>522</v>
      </c>
      <c r="D29" s="201">
        <v>0.82958759411169802</v>
      </c>
      <c r="E29" s="200">
        <v>32.076178801219093</v>
      </c>
      <c r="F29" s="200">
        <v>9.704822079241449</v>
      </c>
      <c r="G29" s="200">
        <v>34.708812190992205</v>
      </c>
      <c r="H29" s="200">
        <v>0</v>
      </c>
      <c r="I29" s="200">
        <v>2.06970308161192</v>
      </c>
      <c r="J29" s="200">
        <v>6.4321116153064679</v>
      </c>
      <c r="K29" s="200">
        <v>3.977880121909922E-2</v>
      </c>
      <c r="L29" s="200">
        <v>85.031406569590231</v>
      </c>
      <c r="M29" s="200">
        <v>0</v>
      </c>
      <c r="N29" s="200">
        <v>36.162546562817468</v>
      </c>
      <c r="O29" s="200">
        <v>0</v>
      </c>
      <c r="P29" s="200">
        <v>2.8134461225871994</v>
      </c>
      <c r="Q29" s="200">
        <v>0</v>
      </c>
      <c r="R29" s="200">
        <v>4.5769729766339315</v>
      </c>
      <c r="S29" s="200">
        <v>7.8040000000000003</v>
      </c>
      <c r="T29" s="200">
        <v>23.539000000000001</v>
      </c>
      <c r="U29" s="200">
        <v>11.872999999999999</v>
      </c>
      <c r="V29" s="200">
        <v>89.587999999999994</v>
      </c>
      <c r="W29" s="200">
        <v>250.04599999999999</v>
      </c>
      <c r="X29" s="200">
        <v>733.67200000000003</v>
      </c>
      <c r="Y29" s="200">
        <v>95.76</v>
      </c>
      <c r="Z29" s="200">
        <v>918.34100000000001</v>
      </c>
      <c r="AA29" s="200">
        <v>1.2054182187605824</v>
      </c>
      <c r="AB29" s="200">
        <v>93.04864314256686</v>
      </c>
      <c r="AC29" s="200">
        <v>3.375</v>
      </c>
      <c r="AD29" s="200">
        <v>27.562999999999999</v>
      </c>
      <c r="AE29" s="200">
        <v>4.3395055875380964E-2</v>
      </c>
      <c r="AF29" s="200">
        <v>0.58342241788012184</v>
      </c>
      <c r="AG29" s="200">
        <v>0</v>
      </c>
      <c r="AH29" s="200">
        <v>0</v>
      </c>
      <c r="AI29" s="200">
        <v>0.62681747375550279</v>
      </c>
      <c r="AJ29" s="200">
        <v>0</v>
      </c>
      <c r="AK29" s="200">
        <v>1352.1067672197764</v>
      </c>
    </row>
    <row r="30" spans="1:37" x14ac:dyDescent="0.4">
      <c r="A30" s="199" t="str">
        <f t="shared" si="0"/>
        <v>SWB24</v>
      </c>
      <c r="B30" s="199" t="s">
        <v>337</v>
      </c>
      <c r="C30" s="199" t="s">
        <v>263</v>
      </c>
      <c r="D30" s="201">
        <v>0.94744609856262829</v>
      </c>
      <c r="E30" s="200">
        <v>14.743846664409075</v>
      </c>
      <c r="F30" s="200">
        <v>0.54251107348459193</v>
      </c>
      <c r="G30" s="200">
        <v>8.0521731120894007</v>
      </c>
      <c r="H30" s="200">
        <v>0</v>
      </c>
      <c r="I30" s="200">
        <v>1.479767558415171</v>
      </c>
      <c r="J30" s="200">
        <v>5.0155887571960722</v>
      </c>
      <c r="K30" s="200">
        <v>0</v>
      </c>
      <c r="L30" s="200">
        <v>29.833887165594309</v>
      </c>
      <c r="M30" s="200">
        <v>0</v>
      </c>
      <c r="N30" s="200">
        <v>9.1931351168303426</v>
      </c>
      <c r="O30" s="200">
        <v>0</v>
      </c>
      <c r="P30" s="200">
        <v>0</v>
      </c>
      <c r="Q30" s="200">
        <v>0</v>
      </c>
      <c r="R30" s="200">
        <v>0.74305018625126984</v>
      </c>
      <c r="S30" s="200">
        <v>5.5519999999999996</v>
      </c>
      <c r="T30" s="200">
        <v>2.87</v>
      </c>
      <c r="U30" s="200">
        <v>79.242000000000004</v>
      </c>
      <c r="V30" s="200">
        <v>192.595</v>
      </c>
      <c r="W30" s="200">
        <v>2.0569999999999999</v>
      </c>
      <c r="X30" s="200">
        <v>2.9889999999999999</v>
      </c>
      <c r="Y30" s="200">
        <v>86.850999999999999</v>
      </c>
      <c r="Z30" s="200">
        <v>646.89800000000002</v>
      </c>
      <c r="AA30" s="200">
        <v>0.42324307483914669</v>
      </c>
      <c r="AB30" s="200">
        <v>32.071481476464612</v>
      </c>
      <c r="AC30" s="200">
        <v>1.774</v>
      </c>
      <c r="AD30" s="200">
        <v>0.113</v>
      </c>
      <c r="AE30" s="200">
        <v>1.4945441246190314</v>
      </c>
      <c r="AF30" s="200">
        <v>0</v>
      </c>
      <c r="AG30" s="200">
        <v>0</v>
      </c>
      <c r="AH30" s="200">
        <v>0</v>
      </c>
      <c r="AI30" s="200">
        <v>1.4945441246190314</v>
      </c>
      <c r="AJ30" s="200">
        <v>0</v>
      </c>
      <c r="AK30" s="200">
        <v>438.25900030612939</v>
      </c>
    </row>
    <row r="31" spans="1:37" x14ac:dyDescent="0.4">
      <c r="A31" s="199" t="str">
        <f t="shared" si="0"/>
        <v>SWB25</v>
      </c>
      <c r="B31" s="199" t="s">
        <v>337</v>
      </c>
      <c r="C31" s="199" t="s">
        <v>516</v>
      </c>
      <c r="D31" s="201">
        <v>0.92334804186428132</v>
      </c>
      <c r="E31" s="200">
        <v>14.211325962749745</v>
      </c>
      <c r="F31" s="200">
        <v>0.51419984060514257</v>
      </c>
      <c r="G31" s="200">
        <v>9.2056295292922456</v>
      </c>
      <c r="H31" s="200">
        <v>0</v>
      </c>
      <c r="I31" s="200">
        <v>1.7360734277006433</v>
      </c>
      <c r="J31" s="200">
        <v>6.1331152969861158</v>
      </c>
      <c r="K31" s="200">
        <v>0</v>
      </c>
      <c r="L31" s="200">
        <v>31.800344057333888</v>
      </c>
      <c r="M31" s="200">
        <v>2.1660304774805284E-3</v>
      </c>
      <c r="N31" s="200">
        <v>9.6929863867253623</v>
      </c>
      <c r="O31" s="200">
        <v>0</v>
      </c>
      <c r="P31" s="200">
        <v>0</v>
      </c>
      <c r="Q31" s="200">
        <v>0</v>
      </c>
      <c r="R31" s="200">
        <v>1.9905820088046056</v>
      </c>
      <c r="S31" s="200">
        <v>5.0780000000000003</v>
      </c>
      <c r="T31" s="200">
        <v>3.3919999999999999</v>
      </c>
      <c r="U31" s="200">
        <v>78.688000000000002</v>
      </c>
      <c r="V31" s="200">
        <v>195.87100000000001</v>
      </c>
      <c r="W31" s="200">
        <v>2.0659999999999998</v>
      </c>
      <c r="X31" s="200">
        <v>3.0750000000000002</v>
      </c>
      <c r="Y31" s="200">
        <v>85.238</v>
      </c>
      <c r="Z31" s="200">
        <v>667.50400000000002</v>
      </c>
      <c r="AA31" s="200">
        <v>0.32707060209955974</v>
      </c>
      <c r="AB31" s="200">
        <v>34.978993783036564</v>
      </c>
      <c r="AC31" s="200">
        <v>1.8476136981874161</v>
      </c>
      <c r="AD31" s="200">
        <v>0.1106958098042569</v>
      </c>
      <c r="AE31" s="200">
        <v>1.1880677168980698</v>
      </c>
      <c r="AF31" s="200">
        <v>0</v>
      </c>
      <c r="AG31" s="200">
        <v>0</v>
      </c>
      <c r="AH31" s="200">
        <v>0</v>
      </c>
      <c r="AI31" s="200">
        <v>1.1880677168980698</v>
      </c>
      <c r="AJ31" s="200">
        <v>0</v>
      </c>
      <c r="AK31" s="200">
        <v>445.66699999999997</v>
      </c>
    </row>
    <row r="32" spans="1:37" x14ac:dyDescent="0.4">
      <c r="A32" s="199" t="str">
        <f t="shared" si="0"/>
        <v>SWB26</v>
      </c>
      <c r="B32" s="199" t="s">
        <v>337</v>
      </c>
      <c r="C32" s="199" t="s">
        <v>518</v>
      </c>
      <c r="D32" s="201">
        <v>0.9052431782983148</v>
      </c>
      <c r="E32" s="200">
        <v>13.689478008095495</v>
      </c>
      <c r="F32" s="200">
        <v>0.5347712922840846</v>
      </c>
      <c r="G32" s="200">
        <v>12.261898533017273</v>
      </c>
      <c r="H32" s="200">
        <v>0</v>
      </c>
      <c r="I32" s="200">
        <v>1.7010396615273378</v>
      </c>
      <c r="J32" s="200">
        <v>6.6296075174428202</v>
      </c>
      <c r="K32" s="200">
        <v>0</v>
      </c>
      <c r="L32" s="200">
        <v>34.816795012367017</v>
      </c>
      <c r="M32" s="200">
        <v>3.3140266305452088E-3</v>
      </c>
      <c r="N32" s="200">
        <v>12.61429003139858</v>
      </c>
      <c r="O32" s="200">
        <v>0</v>
      </c>
      <c r="P32" s="200">
        <v>0</v>
      </c>
      <c r="Q32" s="200">
        <v>0</v>
      </c>
      <c r="R32" s="200">
        <v>1.7475967098408403</v>
      </c>
      <c r="S32" s="200">
        <v>5</v>
      </c>
      <c r="T32" s="200">
        <v>3.5209999999999999</v>
      </c>
      <c r="U32" s="200">
        <v>76.943455923988253</v>
      </c>
      <c r="V32" s="200">
        <v>199.63093546151819</v>
      </c>
      <c r="W32" s="200">
        <v>2.0300600917103551</v>
      </c>
      <c r="X32" s="200">
        <v>3.1625145484392529</v>
      </c>
      <c r="Y32" s="200">
        <v>80.481308931022056</v>
      </c>
      <c r="Z32" s="200">
        <v>683.82105825302301</v>
      </c>
      <c r="AA32" s="200">
        <v>1.381949104937352</v>
      </c>
      <c r="AB32" s="200">
        <v>37.530982822783528</v>
      </c>
      <c r="AC32" s="200">
        <v>1.8720004275346129</v>
      </c>
      <c r="AD32" s="200">
        <v>0.1121568883599169</v>
      </c>
      <c r="AE32" s="200">
        <v>0.96659110057568598</v>
      </c>
      <c r="AF32" s="200">
        <v>0</v>
      </c>
      <c r="AG32" s="200">
        <v>0</v>
      </c>
      <c r="AH32" s="200">
        <v>0</v>
      </c>
      <c r="AI32" s="200">
        <v>0.96659110057568598</v>
      </c>
      <c r="AJ32" s="200">
        <v>0</v>
      </c>
      <c r="AK32" s="200">
        <v>0</v>
      </c>
    </row>
    <row r="33" spans="1:37" x14ac:dyDescent="0.4">
      <c r="A33" s="199" t="str">
        <f t="shared" si="0"/>
        <v>SWB27</v>
      </c>
      <c r="B33" s="199" t="s">
        <v>337</v>
      </c>
      <c r="C33" s="199" t="s">
        <v>519</v>
      </c>
      <c r="D33" s="201">
        <v>0.88749331205717152</v>
      </c>
      <c r="E33" s="200">
        <v>15.143566165851468</v>
      </c>
      <c r="F33" s="200">
        <v>0.59169742640963296</v>
      </c>
      <c r="G33" s="200">
        <v>12.613052794789843</v>
      </c>
      <c r="H33" s="200">
        <v>0</v>
      </c>
      <c r="I33" s="200">
        <v>1.8807959262466363</v>
      </c>
      <c r="J33" s="200">
        <v>7.3324311465752254</v>
      </c>
      <c r="K33" s="200">
        <v>0</v>
      </c>
      <c r="L33" s="200">
        <v>37.561543459872809</v>
      </c>
      <c r="M33" s="200">
        <v>3.3803071631561127E-3</v>
      </c>
      <c r="N33" s="200">
        <v>12.97587243030193</v>
      </c>
      <c r="O33" s="200">
        <v>0</v>
      </c>
      <c r="P33" s="200">
        <v>0</v>
      </c>
      <c r="Q33" s="200">
        <v>0</v>
      </c>
      <c r="R33" s="200">
        <v>1.4850816136799188</v>
      </c>
      <c r="S33" s="200">
        <v>4.931</v>
      </c>
      <c r="T33" s="200">
        <v>3.637</v>
      </c>
      <c r="U33" s="200">
        <v>76.293234602013953</v>
      </c>
      <c r="V33" s="200">
        <v>202.17308905052741</v>
      </c>
      <c r="W33" s="200">
        <v>2.014941506551247</v>
      </c>
      <c r="X33" s="200">
        <v>3.2265206301405809</v>
      </c>
      <c r="Y33" s="200">
        <v>78.723997821654351</v>
      </c>
      <c r="Z33" s="200">
        <v>696.43485588205453</v>
      </c>
      <c r="AA33" s="200">
        <v>1.4095880870360988</v>
      </c>
      <c r="AB33" s="200">
        <v>39.868039714199647</v>
      </c>
      <c r="AC33" s="200">
        <v>1.8949019332694299</v>
      </c>
      <c r="AD33" s="200">
        <v>0.1135289829300857</v>
      </c>
      <c r="AE33" s="200">
        <v>0.82141464064693537</v>
      </c>
      <c r="AF33" s="200">
        <v>0</v>
      </c>
      <c r="AG33" s="200">
        <v>0</v>
      </c>
      <c r="AH33" s="200">
        <v>0</v>
      </c>
      <c r="AI33" s="200">
        <v>0.82141464064693537</v>
      </c>
      <c r="AJ33" s="200">
        <v>0</v>
      </c>
      <c r="AK33" s="200">
        <v>0</v>
      </c>
    </row>
    <row r="34" spans="1:37" x14ac:dyDescent="0.4">
      <c r="A34" s="199" t="str">
        <f t="shared" si="0"/>
        <v>SWB28</v>
      </c>
      <c r="B34" s="199" t="s">
        <v>337</v>
      </c>
      <c r="C34" s="199" t="s">
        <v>520</v>
      </c>
      <c r="D34" s="201">
        <v>0.87009148240899159</v>
      </c>
      <c r="E34" s="200">
        <v>16.287387726330937</v>
      </c>
      <c r="F34" s="200">
        <v>0.63578187570254074</v>
      </c>
      <c r="G34" s="200">
        <v>13.190567005924521</v>
      </c>
      <c r="H34" s="200">
        <v>0</v>
      </c>
      <c r="I34" s="200">
        <v>2.0236471897361357</v>
      </c>
      <c r="J34" s="200">
        <v>7.8865381857979795</v>
      </c>
      <c r="K34" s="200">
        <v>0</v>
      </c>
      <c r="L34" s="200">
        <v>40.023921983492116</v>
      </c>
      <c r="M34" s="200">
        <v>3.4479133064192354E-3</v>
      </c>
      <c r="N34" s="200">
        <v>13.569837469630636</v>
      </c>
      <c r="O34" s="200">
        <v>0</v>
      </c>
      <c r="P34" s="200">
        <v>0</v>
      </c>
      <c r="Q34" s="200">
        <v>0</v>
      </c>
      <c r="R34" s="200">
        <v>1.5216790725663558</v>
      </c>
      <c r="S34" s="200">
        <v>4.8689999999999998</v>
      </c>
      <c r="T34" s="200">
        <v>3.7429999999999999</v>
      </c>
      <c r="U34" s="200">
        <v>75.695495070578275</v>
      </c>
      <c r="V34" s="200">
        <v>204.53131316225381</v>
      </c>
      <c r="W34" s="200">
        <v>2.0010443628504708</v>
      </c>
      <c r="X34" s="200">
        <v>3.285908664467418</v>
      </c>
      <c r="Y34" s="200">
        <v>77.109157320539595</v>
      </c>
      <c r="Z34" s="200">
        <v>708.15189583661834</v>
      </c>
      <c r="AA34" s="200">
        <v>1.437779848776821</v>
      </c>
      <c r="AB34" s="200">
        <v>42.198405975407177</v>
      </c>
      <c r="AC34" s="200">
        <v>1.9162122879867121</v>
      </c>
      <c r="AD34" s="200">
        <v>0.11480574710160039</v>
      </c>
      <c r="AE34" s="200">
        <v>0.65280491934870843</v>
      </c>
      <c r="AF34" s="200">
        <v>0</v>
      </c>
      <c r="AG34" s="200">
        <v>0</v>
      </c>
      <c r="AH34" s="200">
        <v>0</v>
      </c>
      <c r="AI34" s="200">
        <v>0.65280491934870843</v>
      </c>
      <c r="AJ34" s="200">
        <v>0</v>
      </c>
      <c r="AK34" s="200">
        <v>63.314032045776415</v>
      </c>
    </row>
    <row r="35" spans="1:37" x14ac:dyDescent="0.4">
      <c r="A35" s="199" t="str">
        <f t="shared" si="0"/>
        <v>SWB29</v>
      </c>
      <c r="B35" s="199" t="s">
        <v>337</v>
      </c>
      <c r="C35" s="199" t="s">
        <v>521</v>
      </c>
      <c r="D35" s="201">
        <v>0.85303086510685477</v>
      </c>
      <c r="E35" s="200">
        <v>16.896596260372874</v>
      </c>
      <c r="F35" s="200">
        <v>0.6595153020816239</v>
      </c>
      <c r="G35" s="200">
        <v>13.913916231522562</v>
      </c>
      <c r="H35" s="200">
        <v>0</v>
      </c>
      <c r="I35" s="200">
        <v>2.0993022291612258</v>
      </c>
      <c r="J35" s="200">
        <v>8.1822361220026032</v>
      </c>
      <c r="K35" s="200">
        <v>0</v>
      </c>
      <c r="L35" s="200">
        <v>41.751566145140885</v>
      </c>
      <c r="M35" s="200">
        <v>3.5168715725476187E-3</v>
      </c>
      <c r="N35" s="200">
        <v>14.31366730026881</v>
      </c>
      <c r="O35" s="200">
        <v>0</v>
      </c>
      <c r="P35" s="200">
        <v>0</v>
      </c>
      <c r="Q35" s="200">
        <v>0</v>
      </c>
      <c r="R35" s="200">
        <v>1.5591463971627777</v>
      </c>
      <c r="S35" s="200">
        <v>4.8140000000000001</v>
      </c>
      <c r="T35" s="200">
        <v>3.8380000000000001</v>
      </c>
      <c r="U35" s="200">
        <v>75.143109500777385</v>
      </c>
      <c r="V35" s="200">
        <v>206.70427674427799</v>
      </c>
      <c r="W35" s="200">
        <v>1.9882036655592059</v>
      </c>
      <c r="X35" s="200">
        <v>3.3406250691237989</v>
      </c>
      <c r="Y35" s="200">
        <v>75.617618989865591</v>
      </c>
      <c r="Z35" s="200">
        <v>718.94280690400308</v>
      </c>
      <c r="AA35" s="200">
        <v>1.4665354457523569</v>
      </c>
      <c r="AB35" s="200">
        <v>43.837070987661626</v>
      </c>
      <c r="AC35" s="200">
        <v>1.935829098422966</v>
      </c>
      <c r="AD35" s="200">
        <v>0.1159810462018117</v>
      </c>
      <c r="AE35" s="200">
        <v>0.52635844535796028</v>
      </c>
      <c r="AF35" s="200">
        <v>0</v>
      </c>
      <c r="AG35" s="200">
        <v>0</v>
      </c>
      <c r="AH35" s="200">
        <v>0</v>
      </c>
      <c r="AI35" s="200">
        <v>0.52635844535796028</v>
      </c>
      <c r="AJ35" s="200">
        <v>0</v>
      </c>
      <c r="AK35" s="200">
        <v>0</v>
      </c>
    </row>
    <row r="36" spans="1:37" x14ac:dyDescent="0.4">
      <c r="A36" s="199" t="str">
        <f t="shared" si="0"/>
        <v>SWB30</v>
      </c>
      <c r="B36" s="199" t="s">
        <v>337</v>
      </c>
      <c r="C36" s="199" t="s">
        <v>522</v>
      </c>
      <c r="D36" s="201">
        <v>0.8363047697126027</v>
      </c>
      <c r="E36" s="200">
        <v>17.310877663376019</v>
      </c>
      <c r="F36" s="200">
        <v>0.67600626892374649</v>
      </c>
      <c r="G36" s="200">
        <v>14.680054980696818</v>
      </c>
      <c r="H36" s="200">
        <v>0</v>
      </c>
      <c r="I36" s="200">
        <v>2.15056177583909</v>
      </c>
      <c r="J36" s="200">
        <v>8.3827470598611988</v>
      </c>
      <c r="K36" s="200">
        <v>0</v>
      </c>
      <c r="L36" s="200">
        <v>43.200247748696874</v>
      </c>
      <c r="M36" s="200">
        <v>3.5872090039985715E-3</v>
      </c>
      <c r="N36" s="200">
        <v>15.102149906833986</v>
      </c>
      <c r="O36" s="200">
        <v>0</v>
      </c>
      <c r="P36" s="200">
        <v>0</v>
      </c>
      <c r="Q36" s="200">
        <v>0</v>
      </c>
      <c r="R36" s="200">
        <v>1.6130483154646909</v>
      </c>
      <c r="S36" s="200">
        <v>4.7649999999999997</v>
      </c>
      <c r="T36" s="200">
        <v>3.9249999999999998</v>
      </c>
      <c r="U36" s="200">
        <v>74.630057229030129</v>
      </c>
      <c r="V36" s="200">
        <v>208.7484994267879</v>
      </c>
      <c r="W36" s="200">
        <v>1.976278038620584</v>
      </c>
      <c r="X36" s="200">
        <v>3.3921161125765238</v>
      </c>
      <c r="Y36" s="200">
        <v>74.232638324016278</v>
      </c>
      <c r="Z36" s="200">
        <v>729.11411211930601</v>
      </c>
      <c r="AA36" s="200">
        <v>1.4958661546674041</v>
      </c>
      <c r="AB36" s="200">
        <v>45.224629363286731</v>
      </c>
      <c r="AC36" s="200">
        <v>1.954363645644372</v>
      </c>
      <c r="AD36" s="200">
        <v>0.11709150382400919</v>
      </c>
      <c r="AE36" s="200">
        <v>0.41133329912516947</v>
      </c>
      <c r="AF36" s="200">
        <v>0</v>
      </c>
      <c r="AG36" s="200">
        <v>0</v>
      </c>
      <c r="AH36" s="200">
        <v>0</v>
      </c>
      <c r="AI36" s="200">
        <v>0.41133329912516947</v>
      </c>
      <c r="AJ36" s="200">
        <v>0</v>
      </c>
      <c r="AK36" s="200">
        <v>0</v>
      </c>
    </row>
    <row r="37" spans="1:37" x14ac:dyDescent="0.4">
      <c r="A37" s="199" t="str">
        <f t="shared" si="0"/>
        <v>TMS24</v>
      </c>
      <c r="B37" s="199" t="s">
        <v>349</v>
      </c>
      <c r="C37" s="199" t="s">
        <v>263</v>
      </c>
      <c r="D37" s="201">
        <v>0.94843240779130267</v>
      </c>
      <c r="E37" s="200">
        <v>63.836485903466766</v>
      </c>
      <c r="F37" s="200">
        <v>22.389886662666392</v>
      </c>
      <c r="G37" s="200">
        <v>87.042660097039047</v>
      </c>
      <c r="H37" s="200">
        <v>87.042660097039047</v>
      </c>
      <c r="I37" s="200">
        <v>9.3472925107655573</v>
      </c>
      <c r="J37" s="200">
        <v>0.41214517491817321</v>
      </c>
      <c r="K37" s="200">
        <v>0.38413530866159828</v>
      </c>
      <c r="L37" s="200">
        <v>183.41260565751759</v>
      </c>
      <c r="M37" s="200">
        <v>0</v>
      </c>
      <c r="N37" s="200">
        <v>96.727071355249805</v>
      </c>
      <c r="O37" s="200">
        <v>0</v>
      </c>
      <c r="P37" s="200">
        <v>21.481566714060321</v>
      </c>
      <c r="Q37" s="200">
        <v>0.14305038838179307</v>
      </c>
      <c r="R37" s="200">
        <v>3.2711522378214237</v>
      </c>
      <c r="S37" s="200">
        <v>48.317</v>
      </c>
      <c r="T37" s="200">
        <v>69.947000000000003</v>
      </c>
      <c r="U37" s="200">
        <v>25.211500000000001</v>
      </c>
      <c r="V37" s="200">
        <v>25.273</v>
      </c>
      <c r="W37" s="200">
        <v>625.45399999999995</v>
      </c>
      <c r="X37" s="200">
        <v>1429.2460000000001</v>
      </c>
      <c r="Y37" s="200">
        <v>1601.3154999999999</v>
      </c>
      <c r="Z37" s="200">
        <v>2062.4870000000001</v>
      </c>
      <c r="AA37" s="200">
        <v>10.619740720707101</v>
      </c>
      <c r="AB37" s="200">
        <v>213.3551526857961</v>
      </c>
      <c r="AC37" s="200">
        <v>1.7315</v>
      </c>
      <c r="AD37" s="200">
        <v>66.488500000000002</v>
      </c>
      <c r="AE37" s="200">
        <v>0</v>
      </c>
      <c r="AF37" s="200">
        <v>5.046777688015009</v>
      </c>
      <c r="AG37" s="200">
        <v>0</v>
      </c>
      <c r="AH37" s="200">
        <v>0</v>
      </c>
      <c r="AI37" s="200">
        <v>5.046777688015009</v>
      </c>
      <c r="AJ37" s="200">
        <v>13.308000000000019</v>
      </c>
      <c r="AK37" s="200">
        <v>1964.0836171989545</v>
      </c>
    </row>
    <row r="38" spans="1:37" x14ac:dyDescent="0.4">
      <c r="A38" s="199" t="str">
        <f t="shared" si="0"/>
        <v>TMS25</v>
      </c>
      <c r="B38" s="199" t="s">
        <v>349</v>
      </c>
      <c r="C38" s="199" t="s">
        <v>516</v>
      </c>
      <c r="D38" s="201">
        <v>0.93120932587923888</v>
      </c>
      <c r="E38" s="200">
        <v>81.637224310030717</v>
      </c>
      <c r="F38" s="200">
        <v>25.671552764387343</v>
      </c>
      <c r="G38" s="200">
        <v>86.362811760488128</v>
      </c>
      <c r="H38" s="200">
        <v>86.362811760488128</v>
      </c>
      <c r="I38" s="200">
        <v>11.456963128050488</v>
      </c>
      <c r="J38" s="200">
        <v>11.224866321600153</v>
      </c>
      <c r="K38" s="200">
        <v>0.56700463078102037</v>
      </c>
      <c r="L38" s="200">
        <v>216.92042291533789</v>
      </c>
      <c r="M38" s="200">
        <v>0</v>
      </c>
      <c r="N38" s="200">
        <v>96.036409338535208</v>
      </c>
      <c r="O38" s="200">
        <v>0</v>
      </c>
      <c r="P38" s="200">
        <v>27.941663247853157</v>
      </c>
      <c r="Q38" s="200">
        <v>0.13897335196737309</v>
      </c>
      <c r="R38" s="200">
        <v>1.66850694653802</v>
      </c>
      <c r="S38" s="200">
        <v>42.771999999999998</v>
      </c>
      <c r="T38" s="200">
        <v>69.337999999999994</v>
      </c>
      <c r="U38" s="200">
        <v>22.233499999999999</v>
      </c>
      <c r="V38" s="200">
        <v>28.831499999999998</v>
      </c>
      <c r="W38" s="200">
        <v>597.02049999999997</v>
      </c>
      <c r="X38" s="200">
        <v>1482.5795000000001</v>
      </c>
      <c r="Y38" s="200">
        <v>1485.9335000000001</v>
      </c>
      <c r="Z38" s="200">
        <v>2227.4245000000001</v>
      </c>
      <c r="AA38" s="200">
        <v>13.873724026182677</v>
      </c>
      <c r="AB38" s="200">
        <v>249.26824473679329</v>
      </c>
      <c r="AC38" s="200">
        <v>1.6234999999999999</v>
      </c>
      <c r="AD38" s="200">
        <v>65.638999999999996</v>
      </c>
      <c r="AE38" s="200">
        <v>0</v>
      </c>
      <c r="AF38" s="200">
        <v>2.5986782750968063</v>
      </c>
      <c r="AG38" s="200">
        <v>0</v>
      </c>
      <c r="AH38" s="200">
        <v>0</v>
      </c>
      <c r="AI38" s="200">
        <v>2.5986782750968063</v>
      </c>
      <c r="AJ38" s="200">
        <v>13.308000000000019</v>
      </c>
      <c r="AK38" s="200">
        <v>2017.6039382177964</v>
      </c>
    </row>
    <row r="39" spans="1:37" x14ac:dyDescent="0.4">
      <c r="A39" s="199" t="str">
        <f t="shared" si="0"/>
        <v>TMS26</v>
      </c>
      <c r="B39" s="199" t="s">
        <v>349</v>
      </c>
      <c r="C39" s="199" t="s">
        <v>518</v>
      </c>
      <c r="D39" s="201">
        <v>0.92032013308434635</v>
      </c>
      <c r="E39" s="200">
        <v>74.151436270011928</v>
      </c>
      <c r="F39" s="200">
        <v>22.846610588362108</v>
      </c>
      <c r="G39" s="200">
        <v>134.82427204414799</v>
      </c>
      <c r="H39" s="200">
        <v>134.82427204414799</v>
      </c>
      <c r="I39" s="200">
        <v>9.8712556248720276</v>
      </c>
      <c r="J39" s="200">
        <v>5.3381901025342691</v>
      </c>
      <c r="K39" s="200">
        <v>0.57628723852857444</v>
      </c>
      <c r="L39" s="200">
        <v>247.6080518684569</v>
      </c>
      <c r="M39" s="200">
        <v>0</v>
      </c>
      <c r="N39" s="200">
        <v>97.304374620035318</v>
      </c>
      <c r="O39" s="200">
        <v>0</v>
      </c>
      <c r="P39" s="200">
        <v>30.189251266907497</v>
      </c>
      <c r="Q39" s="200">
        <v>0.12072458080387559</v>
      </c>
      <c r="R39" s="200">
        <v>1.6451576721049697</v>
      </c>
      <c r="S39" s="200">
        <v>46.043999999999997</v>
      </c>
      <c r="T39" s="200">
        <v>81.733999999999995</v>
      </c>
      <c r="U39" s="200">
        <v>19.237500000000001</v>
      </c>
      <c r="V39" s="200">
        <v>32.633000000000003</v>
      </c>
      <c r="W39" s="200">
        <v>579.72400000000005</v>
      </c>
      <c r="X39" s="200">
        <v>1528.961</v>
      </c>
      <c r="Y39" s="200">
        <v>1397.2805000000001</v>
      </c>
      <c r="Z39" s="200">
        <v>2370.2420000000002</v>
      </c>
      <c r="AA39" s="200">
        <v>11.792559823938308</v>
      </c>
      <c r="AB39" s="200">
        <v>280.18923191901257</v>
      </c>
      <c r="AC39" s="200">
        <v>1.629</v>
      </c>
      <c r="AD39" s="200">
        <v>66.219499999999996</v>
      </c>
      <c r="AE39" s="200">
        <v>0</v>
      </c>
      <c r="AF39" s="200">
        <v>2.0756983442056249</v>
      </c>
      <c r="AG39" s="200">
        <v>1.4496518134664018</v>
      </c>
      <c r="AH39" s="200">
        <v>0</v>
      </c>
      <c r="AI39" s="200">
        <v>0.6260465307392229</v>
      </c>
      <c r="AJ39" s="200">
        <v>13.308000000000019</v>
      </c>
      <c r="AK39" s="200">
        <v>2978.197233266998</v>
      </c>
    </row>
    <row r="40" spans="1:37" x14ac:dyDescent="0.4">
      <c r="A40" s="199" t="str">
        <f t="shared" si="0"/>
        <v>TMS27</v>
      </c>
      <c r="B40" s="199" t="s">
        <v>349</v>
      </c>
      <c r="C40" s="199" t="s">
        <v>519</v>
      </c>
      <c r="D40" s="201">
        <v>0.90268189151196565</v>
      </c>
      <c r="E40" s="200">
        <v>75.020067971280639</v>
      </c>
      <c r="F40" s="200">
        <v>22.785559918029687</v>
      </c>
      <c r="G40" s="200">
        <v>122.50686087304115</v>
      </c>
      <c r="H40" s="200">
        <v>122.50686087304115</v>
      </c>
      <c r="I40" s="200">
        <v>10.096554023722936</v>
      </c>
      <c r="J40" s="200">
        <v>5.3026242895883637</v>
      </c>
      <c r="K40" s="200">
        <v>0.64943379560049441</v>
      </c>
      <c r="L40" s="200">
        <v>236.36110087126335</v>
      </c>
      <c r="M40" s="200">
        <v>0</v>
      </c>
      <c r="N40" s="200">
        <v>106.42060500055639</v>
      </c>
      <c r="O40" s="200">
        <v>0</v>
      </c>
      <c r="P40" s="200">
        <v>21.55740544142871</v>
      </c>
      <c r="Q40" s="200">
        <v>0.12078197601162209</v>
      </c>
      <c r="R40" s="200">
        <v>1.5986577722421143</v>
      </c>
      <c r="S40" s="200">
        <v>42.954999999999998</v>
      </c>
      <c r="T40" s="200">
        <v>83.48</v>
      </c>
      <c r="U40" s="200">
        <v>18.395</v>
      </c>
      <c r="V40" s="200">
        <v>34.167000000000002</v>
      </c>
      <c r="W40" s="200">
        <v>554.70699999999999</v>
      </c>
      <c r="X40" s="200">
        <v>1580.7550000000001</v>
      </c>
      <c r="Y40" s="200">
        <v>1336.087</v>
      </c>
      <c r="Z40" s="200">
        <v>2481.6840000000002</v>
      </c>
      <c r="AA40" s="200">
        <v>9.2975765229128786</v>
      </c>
      <c r="AB40" s="200">
        <v>263.65192318001635</v>
      </c>
      <c r="AC40" s="200">
        <v>1.726</v>
      </c>
      <c r="AD40" s="200">
        <v>70.131500000000003</v>
      </c>
      <c r="AE40" s="200">
        <v>0</v>
      </c>
      <c r="AF40" s="200">
        <v>5.4430393539798665</v>
      </c>
      <c r="AG40" s="200">
        <v>1.4290622349093267</v>
      </c>
      <c r="AH40" s="200">
        <v>0</v>
      </c>
      <c r="AI40" s="200">
        <v>4.0139771190705389</v>
      </c>
      <c r="AJ40" s="200">
        <v>13.308000000000019</v>
      </c>
      <c r="AK40" s="200">
        <v>3078.2833018080855</v>
      </c>
    </row>
    <row r="41" spans="1:37" x14ac:dyDescent="0.4">
      <c r="A41" s="199" t="str">
        <f t="shared" si="0"/>
        <v>TMS28</v>
      </c>
      <c r="B41" s="199" t="s">
        <v>349</v>
      </c>
      <c r="C41" s="199" t="s">
        <v>520</v>
      </c>
      <c r="D41" s="201">
        <v>0.88707476096865978</v>
      </c>
      <c r="E41" s="200">
        <v>75.638698191287261</v>
      </c>
      <c r="F41" s="200">
        <v>22.586781026536393</v>
      </c>
      <c r="G41" s="200">
        <v>114.2512222802296</v>
      </c>
      <c r="H41" s="200">
        <v>114.2512222802296</v>
      </c>
      <c r="I41" s="200">
        <v>10.300665255228093</v>
      </c>
      <c r="J41" s="200">
        <v>5.0975766057811249</v>
      </c>
      <c r="K41" s="200">
        <v>0.66380747608507151</v>
      </c>
      <c r="L41" s="200">
        <v>228.53875083514754</v>
      </c>
      <c r="M41" s="200">
        <v>0</v>
      </c>
      <c r="N41" s="200">
        <v>99.806793761873465</v>
      </c>
      <c r="O41" s="200">
        <v>0</v>
      </c>
      <c r="P41" s="200">
        <v>6.7590169599509542</v>
      </c>
      <c r="Q41" s="200">
        <v>8.5473978236814407E-2</v>
      </c>
      <c r="R41" s="200">
        <v>0.87214151620975655</v>
      </c>
      <c r="S41" s="200">
        <v>42.317</v>
      </c>
      <c r="T41" s="200">
        <v>89.945999999999998</v>
      </c>
      <c r="U41" s="200">
        <v>17.579000000000001</v>
      </c>
      <c r="V41" s="200">
        <v>35.725999999999999</v>
      </c>
      <c r="W41" s="200">
        <v>619.49800000000005</v>
      </c>
      <c r="X41" s="200">
        <v>1544.3634999999999</v>
      </c>
      <c r="Y41" s="200">
        <v>1276.8230000000001</v>
      </c>
      <c r="Z41" s="200">
        <v>2594.9140000000002</v>
      </c>
      <c r="AA41" s="200">
        <v>16.086044310823031</v>
      </c>
      <c r="AB41" s="200">
        <v>243.25164905867226</v>
      </c>
      <c r="AC41" s="200">
        <v>1.7569999999999999</v>
      </c>
      <c r="AD41" s="200">
        <v>71.308999999999997</v>
      </c>
      <c r="AE41" s="200">
        <v>0</v>
      </c>
      <c r="AF41" s="200">
        <v>8.4881770270927976</v>
      </c>
      <c r="AG41" s="200">
        <v>1.4919112579656155</v>
      </c>
      <c r="AH41" s="200">
        <v>0</v>
      </c>
      <c r="AI41" s="200">
        <v>6.9962657691271826</v>
      </c>
      <c r="AJ41" s="200">
        <v>13.308000000000019</v>
      </c>
      <c r="AK41" s="200">
        <v>3287.8716001123908</v>
      </c>
    </row>
    <row r="42" spans="1:37" x14ac:dyDescent="0.4">
      <c r="A42" s="199" t="str">
        <f t="shared" si="0"/>
        <v>TMS29</v>
      </c>
      <c r="B42" s="199" t="s">
        <v>349</v>
      </c>
      <c r="C42" s="199" t="s">
        <v>521</v>
      </c>
      <c r="D42" s="201">
        <v>0.86826734427030228</v>
      </c>
      <c r="E42" s="200">
        <v>76.624546369719511</v>
      </c>
      <c r="F42" s="200">
        <v>23.181799635553329</v>
      </c>
      <c r="G42" s="200">
        <v>102.74581140683668</v>
      </c>
      <c r="H42" s="200">
        <v>102.74581140683668</v>
      </c>
      <c r="I42" s="200">
        <v>10.563362235113155</v>
      </c>
      <c r="J42" s="200">
        <v>4.831894261963356</v>
      </c>
      <c r="K42" s="200">
        <v>0.68115701231910064</v>
      </c>
      <c r="L42" s="200">
        <v>218.62857092150514</v>
      </c>
      <c r="M42" s="200">
        <v>0</v>
      </c>
      <c r="N42" s="200">
        <v>90.277281626562853</v>
      </c>
      <c r="O42" s="200">
        <v>0</v>
      </c>
      <c r="P42" s="200">
        <v>6.4765050023114794</v>
      </c>
      <c r="Q42" s="200">
        <v>8.5988196206400663E-2</v>
      </c>
      <c r="R42" s="200">
        <v>0.87738838606311387</v>
      </c>
      <c r="S42" s="200">
        <v>40.558999999999997</v>
      </c>
      <c r="T42" s="200">
        <v>94.21</v>
      </c>
      <c r="U42" s="200">
        <v>16.754000000000001</v>
      </c>
      <c r="V42" s="200">
        <v>37.223999999999997</v>
      </c>
      <c r="W42" s="200">
        <v>679.87800000000004</v>
      </c>
      <c r="X42" s="200">
        <v>1510.5554999999999</v>
      </c>
      <c r="Y42" s="200">
        <v>1216.9024999999999</v>
      </c>
      <c r="Z42" s="200">
        <v>2703.701</v>
      </c>
      <c r="AA42" s="200">
        <v>31.268463727226742</v>
      </c>
      <c r="AB42" s="200">
        <v>234.06034751665698</v>
      </c>
      <c r="AC42" s="200">
        <v>1.8134999999999999</v>
      </c>
      <c r="AD42" s="200">
        <v>73.582499999999996</v>
      </c>
      <c r="AE42" s="200">
        <v>0</v>
      </c>
      <c r="AF42" s="200">
        <v>9.463283131109069</v>
      </c>
      <c r="AG42" s="200">
        <v>1.4713881205382273</v>
      </c>
      <c r="AH42" s="200">
        <v>0</v>
      </c>
      <c r="AI42" s="200">
        <v>7.9918950105708415</v>
      </c>
      <c r="AJ42" s="200">
        <v>13.308000000000019</v>
      </c>
      <c r="AK42" s="200">
        <v>3471.7623362723234</v>
      </c>
    </row>
    <row r="43" spans="1:37" x14ac:dyDescent="0.4">
      <c r="A43" s="199" t="str">
        <f t="shared" si="0"/>
        <v>TMS30</v>
      </c>
      <c r="B43" s="199" t="s">
        <v>349</v>
      </c>
      <c r="C43" s="199" t="s">
        <v>522</v>
      </c>
      <c r="D43" s="201">
        <v>0.85759167769206901</v>
      </c>
      <c r="E43" s="200">
        <v>77.030879258874336</v>
      </c>
      <c r="F43" s="200">
        <v>23.567702975372864</v>
      </c>
      <c r="G43" s="200">
        <v>101.59557359602574</v>
      </c>
      <c r="H43" s="200">
        <v>101.59557359602574</v>
      </c>
      <c r="I43" s="200">
        <v>10.734429817397872</v>
      </c>
      <c r="J43" s="200">
        <v>4.8497053939249977</v>
      </c>
      <c r="K43" s="200">
        <v>0.76177454379606424</v>
      </c>
      <c r="L43" s="200">
        <v>218.54006558539186</v>
      </c>
      <c r="M43" s="200">
        <v>0</v>
      </c>
      <c r="N43" s="200">
        <v>79.107305721536719</v>
      </c>
      <c r="O43" s="200">
        <v>0</v>
      </c>
      <c r="P43" s="200">
        <v>3.7231776721635033</v>
      </c>
      <c r="Q43" s="200">
        <v>7.8359447794829895E-2</v>
      </c>
      <c r="R43" s="200">
        <v>0.37217585355636201</v>
      </c>
      <c r="S43" s="200">
        <v>39.366999999999997</v>
      </c>
      <c r="T43" s="200">
        <v>99.947999999999993</v>
      </c>
      <c r="U43" s="200">
        <v>15.932499999999999</v>
      </c>
      <c r="V43" s="200">
        <v>38.686500000000002</v>
      </c>
      <c r="W43" s="200">
        <v>646.649</v>
      </c>
      <c r="X43" s="200">
        <v>1570.1155000000001</v>
      </c>
      <c r="Y43" s="200">
        <v>1157.2545</v>
      </c>
      <c r="Z43" s="200">
        <v>2809.9079999999999</v>
      </c>
      <c r="AA43" s="200">
        <v>22.208209165102936</v>
      </c>
      <c r="AB43" s="200">
        <v>230.88003456666823</v>
      </c>
      <c r="AC43" s="200">
        <v>1.861</v>
      </c>
      <c r="AD43" s="200">
        <v>75.536000000000001</v>
      </c>
      <c r="AE43" s="200">
        <v>0</v>
      </c>
      <c r="AF43" s="200">
        <v>9.6158090419930424</v>
      </c>
      <c r="AG43" s="200">
        <v>1.4495530342314404</v>
      </c>
      <c r="AH43" s="200">
        <v>0</v>
      </c>
      <c r="AI43" s="200">
        <v>8.1662560077616018</v>
      </c>
      <c r="AJ43" s="200">
        <v>13.308000000000019</v>
      </c>
      <c r="AK43" s="200">
        <v>3689.7226644480688</v>
      </c>
    </row>
    <row r="44" spans="1:37" x14ac:dyDescent="0.4">
      <c r="A44" s="199" t="str">
        <f t="shared" si="0"/>
        <v>WSH24</v>
      </c>
      <c r="B44" s="199" t="s">
        <v>361</v>
      </c>
      <c r="C44" s="199" t="s">
        <v>263</v>
      </c>
      <c r="D44" s="201">
        <v>0.94744609856262829</v>
      </c>
      <c r="E44" s="200">
        <v>15.354963223840164</v>
      </c>
      <c r="F44" s="200">
        <v>4.707391804944125</v>
      </c>
      <c r="G44" s="200">
        <v>26.425777717575347</v>
      </c>
      <c r="H44" s="200">
        <v>26.425777717575347</v>
      </c>
      <c r="I44" s="200">
        <v>2.1879872671859126</v>
      </c>
      <c r="J44" s="200">
        <v>10.079729089061972</v>
      </c>
      <c r="K44" s="200">
        <v>0.19737270572299356</v>
      </c>
      <c r="L44" s="200">
        <v>58.953221808330511</v>
      </c>
      <c r="M44" s="200">
        <v>0</v>
      </c>
      <c r="N44" s="200">
        <v>23.645672333220453</v>
      </c>
      <c r="O44" s="200">
        <v>0</v>
      </c>
      <c r="P44" s="200">
        <v>0.16359769725702675</v>
      </c>
      <c r="Q44" s="200">
        <v>1.7415238740264138</v>
      </c>
      <c r="R44" s="200">
        <v>5.7459733152726047</v>
      </c>
      <c r="S44" s="200">
        <v>22.77</v>
      </c>
      <c r="T44" s="200">
        <v>18.558</v>
      </c>
      <c r="U44" s="200">
        <v>51.963000000000001</v>
      </c>
      <c r="V44" s="200">
        <v>34.139000000000003</v>
      </c>
      <c r="W44" s="200">
        <v>44.618000000000002</v>
      </c>
      <c r="X44" s="200">
        <v>85.808000000000007</v>
      </c>
      <c r="Y44" s="200">
        <v>615.82000000000005</v>
      </c>
      <c r="Z44" s="200">
        <v>622.351</v>
      </c>
      <c r="AA44" s="200">
        <v>2.4792967152048768</v>
      </c>
      <c r="AB44" s="200">
        <v>67.180602776837134</v>
      </c>
      <c r="AC44" s="200">
        <v>2.7229999999999999</v>
      </c>
      <c r="AD44" s="200">
        <v>3.5089999999999999</v>
      </c>
      <c r="AE44" s="200">
        <v>0</v>
      </c>
      <c r="AF44" s="200">
        <v>0.61217202844564844</v>
      </c>
      <c r="AG44" s="200">
        <v>0</v>
      </c>
      <c r="AH44" s="200">
        <v>3.5885946495089742E-2</v>
      </c>
      <c r="AI44" s="200">
        <v>0.57628608195055875</v>
      </c>
      <c r="AJ44" s="200">
        <v>0</v>
      </c>
      <c r="AK44" s="200">
        <v>694.33500000000072</v>
      </c>
    </row>
    <row r="45" spans="1:37" x14ac:dyDescent="0.4">
      <c r="A45" s="199" t="str">
        <f t="shared" si="0"/>
        <v>WSH25</v>
      </c>
      <c r="B45" s="199" t="s">
        <v>361</v>
      </c>
      <c r="C45" s="199" t="s">
        <v>516</v>
      </c>
      <c r="D45" s="201">
        <v>0.92393710469462054</v>
      </c>
      <c r="E45" s="200">
        <v>15.722931708432101</v>
      </c>
      <c r="F45" s="200">
        <v>5.176759300711141</v>
      </c>
      <c r="G45" s="200">
        <v>20.842327797155434</v>
      </c>
      <c r="H45" s="200">
        <v>20.842327797155434</v>
      </c>
      <c r="I45" s="200">
        <v>2.3648795885540128</v>
      </c>
      <c r="J45" s="200">
        <v>11.481300995597698</v>
      </c>
      <c r="K45" s="200">
        <v>0.18183055875380968</v>
      </c>
      <c r="L45" s="200">
        <v>55.770029949204194</v>
      </c>
      <c r="M45" s="200">
        <v>0</v>
      </c>
      <c r="N45" s="200">
        <v>21.221141461225869</v>
      </c>
      <c r="O45" s="200">
        <v>1.7089907873349135</v>
      </c>
      <c r="P45" s="200">
        <v>6.4268443921435825</v>
      </c>
      <c r="Q45" s="200">
        <v>0.16992498645445309</v>
      </c>
      <c r="R45" s="200">
        <v>3.6799041652556722E-2</v>
      </c>
      <c r="S45" s="200">
        <v>22.77</v>
      </c>
      <c r="T45" s="200">
        <v>18.558</v>
      </c>
      <c r="U45" s="200">
        <v>51.329000000000001</v>
      </c>
      <c r="V45" s="200">
        <v>35.289000000000001</v>
      </c>
      <c r="W45" s="200">
        <v>43.884</v>
      </c>
      <c r="X45" s="200">
        <v>86.975999999999999</v>
      </c>
      <c r="Y45" s="200">
        <v>603.63199999999995</v>
      </c>
      <c r="Z45" s="200">
        <v>642.92499999999995</v>
      </c>
      <c r="AA45" s="200">
        <v>4.6918778107009818</v>
      </c>
      <c r="AB45" s="200">
        <v>64.628858064679974</v>
      </c>
      <c r="AC45" s="200">
        <v>2.6349999999999998</v>
      </c>
      <c r="AD45" s="200">
        <v>3.4910000000000001</v>
      </c>
      <c r="AE45" s="200">
        <v>0</v>
      </c>
      <c r="AF45" s="200">
        <v>0.55306794954283778</v>
      </c>
      <c r="AG45" s="200">
        <v>0</v>
      </c>
      <c r="AH45" s="200">
        <v>3.6799041652556722E-2</v>
      </c>
      <c r="AI45" s="200">
        <v>0.51626890789028101</v>
      </c>
      <c r="AJ45" s="200">
        <v>0</v>
      </c>
      <c r="AK45" s="200">
        <v>660.40803374503344</v>
      </c>
    </row>
    <row r="46" spans="1:37" x14ac:dyDescent="0.4">
      <c r="A46" s="199" t="str">
        <f t="shared" si="0"/>
        <v>WSH26</v>
      </c>
      <c r="B46" s="199" t="s">
        <v>361</v>
      </c>
      <c r="C46" s="199" t="s">
        <v>518</v>
      </c>
      <c r="D46" s="201">
        <v>0.90435057512948847</v>
      </c>
      <c r="E46" s="200">
        <v>14.190293402713346</v>
      </c>
      <c r="F46" s="200">
        <v>6.1823369761217419</v>
      </c>
      <c r="G46" s="200">
        <v>20.431235969916191</v>
      </c>
      <c r="H46" s="200">
        <v>20.431235969916191</v>
      </c>
      <c r="I46" s="200">
        <v>2.381819682805622</v>
      </c>
      <c r="J46" s="200">
        <v>10.417420256133594</v>
      </c>
      <c r="K46" s="200">
        <v>0.23663389606332549</v>
      </c>
      <c r="L46" s="200">
        <v>53.839740183753811</v>
      </c>
      <c r="M46" s="200">
        <v>0</v>
      </c>
      <c r="N46" s="200">
        <v>23.357092460493572</v>
      </c>
      <c r="O46" s="200">
        <v>1.7415812443912972</v>
      </c>
      <c r="P46" s="200">
        <v>6.5394993519556399</v>
      </c>
      <c r="Q46" s="200">
        <v>0.17249947563494755</v>
      </c>
      <c r="R46" s="200">
        <v>3.3172976083643761E-3</v>
      </c>
      <c r="S46" s="200">
        <v>22.243872953452499</v>
      </c>
      <c r="T46" s="200">
        <v>19.211685970168009</v>
      </c>
      <c r="U46" s="200">
        <v>50.396000000000001</v>
      </c>
      <c r="V46" s="200">
        <v>36.79</v>
      </c>
      <c r="W46" s="200">
        <v>42.494</v>
      </c>
      <c r="X46" s="200">
        <v>89.144000000000005</v>
      </c>
      <c r="Y46" s="200">
        <v>592.65099999999995</v>
      </c>
      <c r="Z46" s="200">
        <v>661.952</v>
      </c>
      <c r="AA46" s="200">
        <v>4.1012856098078236</v>
      </c>
      <c r="AB46" s="200">
        <v>62.888222293502373</v>
      </c>
      <c r="AC46" s="200">
        <v>2.6309999999999998</v>
      </c>
      <c r="AD46" s="200">
        <v>3.5089999999999999</v>
      </c>
      <c r="AE46" s="200">
        <v>0</v>
      </c>
      <c r="AF46" s="200">
        <v>0.63360384319759577</v>
      </c>
      <c r="AG46" s="200">
        <v>0</v>
      </c>
      <c r="AH46" s="200">
        <v>4.2019103039282094E-2</v>
      </c>
      <c r="AI46" s="200">
        <v>0.59158474015831364</v>
      </c>
      <c r="AJ46" s="200">
        <v>0</v>
      </c>
      <c r="AK46" s="200">
        <v>809.17071335441096</v>
      </c>
    </row>
    <row r="47" spans="1:37" x14ac:dyDescent="0.4">
      <c r="A47" s="199" t="str">
        <f t="shared" si="0"/>
        <v>WSH27</v>
      </c>
      <c r="B47" s="199" t="s">
        <v>361</v>
      </c>
      <c r="C47" s="199" t="s">
        <v>519</v>
      </c>
      <c r="D47" s="201">
        <v>0.88661821091126336</v>
      </c>
      <c r="E47" s="200">
        <v>14.084980261306468</v>
      </c>
      <c r="F47" s="200">
        <v>6.3432037948100239</v>
      </c>
      <c r="G47" s="200">
        <v>20.76090900623544</v>
      </c>
      <c r="H47" s="200">
        <v>20.76090900623544</v>
      </c>
      <c r="I47" s="200">
        <v>2.2557623736877752</v>
      </c>
      <c r="J47" s="200">
        <v>10.375379037776922</v>
      </c>
      <c r="K47" s="200">
        <v>0.24136657398459194</v>
      </c>
      <c r="L47" s="200">
        <v>54.061601047801226</v>
      </c>
      <c r="M47" s="200">
        <v>0</v>
      </c>
      <c r="N47" s="200">
        <v>21.036112015825349</v>
      </c>
      <c r="O47" s="200">
        <v>1.7752849880922792</v>
      </c>
      <c r="P47" s="200">
        <v>4.368283836646377</v>
      </c>
      <c r="Q47" s="200">
        <v>0.17594946514764648</v>
      </c>
      <c r="R47" s="200">
        <v>3.3836435605316632E-3</v>
      </c>
      <c r="S47" s="200">
        <v>21.651997602473489</v>
      </c>
      <c r="T47" s="200">
        <v>19.904924885086881</v>
      </c>
      <c r="U47" s="200">
        <v>48.265000000000001</v>
      </c>
      <c r="V47" s="200">
        <v>39.484000000000002</v>
      </c>
      <c r="W47" s="200">
        <v>41.118000000000002</v>
      </c>
      <c r="X47" s="200">
        <v>91.284000000000006</v>
      </c>
      <c r="Y47" s="200">
        <v>567.59400000000005</v>
      </c>
      <c r="Z47" s="200">
        <v>694.87</v>
      </c>
      <c r="AA47" s="200">
        <v>4.1810555596302912</v>
      </c>
      <c r="AB47" s="200">
        <v>60.899944683635709</v>
      </c>
      <c r="AC47" s="200">
        <v>2.6230000000000002</v>
      </c>
      <c r="AD47" s="200">
        <v>3.5289999999999999</v>
      </c>
      <c r="AE47" s="200">
        <v>0</v>
      </c>
      <c r="AF47" s="200">
        <v>0.55153390036666106</v>
      </c>
      <c r="AG47" s="200">
        <v>0</v>
      </c>
      <c r="AH47" s="200">
        <v>3.6092197979004405E-2</v>
      </c>
      <c r="AI47" s="200">
        <v>0.51544170238765663</v>
      </c>
      <c r="AJ47" s="200">
        <v>0</v>
      </c>
      <c r="AK47" s="200">
        <v>864.99689557668796</v>
      </c>
    </row>
    <row r="48" spans="1:37" x14ac:dyDescent="0.4">
      <c r="A48" s="199" t="str">
        <f t="shared" si="0"/>
        <v>WSH28</v>
      </c>
      <c r="B48" s="199" t="s">
        <v>361</v>
      </c>
      <c r="C48" s="199" t="s">
        <v>520</v>
      </c>
      <c r="D48" s="201">
        <v>0.86923354010908171</v>
      </c>
      <c r="E48" s="200">
        <v>13.968628038071653</v>
      </c>
      <c r="F48" s="200">
        <v>6.1134318394261875</v>
      </c>
      <c r="G48" s="200">
        <v>21.28311799574416</v>
      </c>
      <c r="H48" s="200">
        <v>21.28311799574416</v>
      </c>
      <c r="I48" s="200">
        <v>2.1973381282092617</v>
      </c>
      <c r="J48" s="200">
        <v>10.477046247959029</v>
      </c>
      <c r="K48" s="200">
        <v>0.2461939054642838</v>
      </c>
      <c r="L48" s="200">
        <v>54.285756154874576</v>
      </c>
      <c r="M48" s="200">
        <v>0</v>
      </c>
      <c r="N48" s="200">
        <v>21.456834256141857</v>
      </c>
      <c r="O48" s="200">
        <v>1.8142420042858669</v>
      </c>
      <c r="P48" s="200">
        <v>4.5246758420141502</v>
      </c>
      <c r="Q48" s="200">
        <v>0.18061889326118016</v>
      </c>
      <c r="R48" s="200">
        <v>2.761053145393837E-2</v>
      </c>
      <c r="S48" s="200">
        <v>19.777078299669501</v>
      </c>
      <c r="T48" s="200">
        <v>21.53903860349476</v>
      </c>
      <c r="U48" s="200">
        <v>44.884</v>
      </c>
      <c r="V48" s="200">
        <v>43.445</v>
      </c>
      <c r="W48" s="200">
        <v>39.423999999999999</v>
      </c>
      <c r="X48" s="200">
        <v>93.722999999999999</v>
      </c>
      <c r="Y48" s="200">
        <v>527.83600000000001</v>
      </c>
      <c r="Z48" s="200">
        <v>742.52200000000005</v>
      </c>
      <c r="AA48" s="200">
        <v>4.2727297424969626</v>
      </c>
      <c r="AB48" s="200">
        <v>61.348300013029899</v>
      </c>
      <c r="AC48" s="200">
        <v>2.589</v>
      </c>
      <c r="AD48" s="200">
        <v>3.5529999999999999</v>
      </c>
      <c r="AE48" s="200">
        <v>0</v>
      </c>
      <c r="AF48" s="200">
        <v>0.55221062907876739</v>
      </c>
      <c r="AG48" s="200">
        <v>0</v>
      </c>
      <c r="AH48" s="200">
        <v>3.6814041938584494E-2</v>
      </c>
      <c r="AI48" s="200">
        <v>0.51539658714018288</v>
      </c>
      <c r="AJ48" s="200">
        <v>0</v>
      </c>
      <c r="AK48" s="200">
        <v>935.81294607881773</v>
      </c>
    </row>
    <row r="49" spans="1:37" x14ac:dyDescent="0.4">
      <c r="A49" s="199" t="str">
        <f t="shared" si="0"/>
        <v>WSH29</v>
      </c>
      <c r="B49" s="199" t="s">
        <v>361</v>
      </c>
      <c r="C49" s="199" t="s">
        <v>521</v>
      </c>
      <c r="D49" s="201">
        <v>0.85218974520498214</v>
      </c>
      <c r="E49" s="200">
        <v>14.225705094684029</v>
      </c>
      <c r="F49" s="200">
        <v>6.1277432982298121</v>
      </c>
      <c r="G49" s="200">
        <v>21.810870295709979</v>
      </c>
      <c r="H49" s="200">
        <v>21.810870295709979</v>
      </c>
      <c r="I49" s="200">
        <v>2.1685311403923193</v>
      </c>
      <c r="J49" s="200">
        <v>10.525824853527654</v>
      </c>
      <c r="K49" s="200">
        <v>0.25229123116036184</v>
      </c>
      <c r="L49" s="200">
        <v>55.110965913704156</v>
      </c>
      <c r="M49" s="200">
        <v>0</v>
      </c>
      <c r="N49" s="200">
        <v>21.75219791637036</v>
      </c>
      <c r="O49" s="200">
        <v>1.8575675298923384</v>
      </c>
      <c r="P49" s="200">
        <v>3.9040601212582504</v>
      </c>
      <c r="Q49" s="200">
        <v>0.18423127112640375</v>
      </c>
      <c r="R49" s="200">
        <v>3.2856532430186658E-2</v>
      </c>
      <c r="S49" s="200">
        <v>17.80857041971802</v>
      </c>
      <c r="T49" s="200">
        <v>23.23584898291633</v>
      </c>
      <c r="U49" s="200">
        <v>41.462000000000003</v>
      </c>
      <c r="V49" s="200">
        <v>47.465000000000003</v>
      </c>
      <c r="W49" s="200">
        <v>37.673999999999999</v>
      </c>
      <c r="X49" s="200">
        <v>96.207999999999998</v>
      </c>
      <c r="Y49" s="200">
        <v>487.59300000000002</v>
      </c>
      <c r="Z49" s="200">
        <v>790.72500000000002</v>
      </c>
      <c r="AA49" s="200">
        <v>4.374612603561995</v>
      </c>
      <c r="AB49" s="200">
        <v>61.55554006036791</v>
      </c>
      <c r="AC49" s="200">
        <v>2.5310000000000001</v>
      </c>
      <c r="AD49" s="200">
        <v>3.5790000000000002</v>
      </c>
      <c r="AE49" s="200">
        <v>0</v>
      </c>
      <c r="AF49" s="200">
        <v>0.49871522438676175</v>
      </c>
      <c r="AG49" s="200">
        <v>0</v>
      </c>
      <c r="AH49" s="200">
        <v>3.2856532430186658E-2</v>
      </c>
      <c r="AI49" s="200">
        <v>0.46585869195657514</v>
      </c>
      <c r="AJ49" s="200">
        <v>0</v>
      </c>
      <c r="AK49" s="200">
        <v>994.33958782991238</v>
      </c>
    </row>
    <row r="50" spans="1:37" x14ac:dyDescent="0.4">
      <c r="A50" s="199" t="str">
        <f t="shared" si="0"/>
        <v>WSH30</v>
      </c>
      <c r="B50" s="199" t="s">
        <v>361</v>
      </c>
      <c r="C50" s="199" t="s">
        <v>522</v>
      </c>
      <c r="D50" s="201">
        <v>0.83548014235782553</v>
      </c>
      <c r="E50" s="200">
        <v>14.433616538111904</v>
      </c>
      <c r="F50" s="200">
        <v>5.9618412784091053</v>
      </c>
      <c r="G50" s="200">
        <v>22.425428265864888</v>
      </c>
      <c r="H50" s="200">
        <v>22.425428265864888</v>
      </c>
      <c r="I50" s="200">
        <v>2.1592374355049242</v>
      </c>
      <c r="J50" s="200">
        <v>10.648966443285648</v>
      </c>
      <c r="K50" s="200">
        <v>0.25853397232209735</v>
      </c>
      <c r="L50" s="200">
        <v>55.887623933498567</v>
      </c>
      <c r="M50" s="200">
        <v>0</v>
      </c>
      <c r="N50" s="200">
        <v>22.114229965847546</v>
      </c>
      <c r="O50" s="200">
        <v>1.9019003797213547</v>
      </c>
      <c r="P50" s="200">
        <v>4.5111784337128933</v>
      </c>
      <c r="Q50" s="200">
        <v>0.18911281308746009</v>
      </c>
      <c r="R50" s="200">
        <v>4.4285911925544451E-2</v>
      </c>
      <c r="S50" s="200">
        <v>15.81474483106604</v>
      </c>
      <c r="T50" s="200">
        <v>24.9460767368336</v>
      </c>
      <c r="U50" s="200">
        <v>37.982999999999997</v>
      </c>
      <c r="V50" s="200">
        <v>51.533000000000001</v>
      </c>
      <c r="W50" s="200">
        <v>36.009</v>
      </c>
      <c r="X50" s="200">
        <v>98.593999999999994</v>
      </c>
      <c r="Y50" s="200">
        <v>446.68299999999999</v>
      </c>
      <c r="Z50" s="200">
        <v>839.47400000000005</v>
      </c>
      <c r="AA50" s="200">
        <v>15.67362207202715</v>
      </c>
      <c r="AB50" s="200">
        <v>62.973369841585672</v>
      </c>
      <c r="AC50" s="200">
        <v>2.472</v>
      </c>
      <c r="AD50" s="200">
        <v>3.605</v>
      </c>
      <c r="AE50" s="200">
        <v>0</v>
      </c>
      <c r="AF50" s="200">
        <v>0.47038819964159378</v>
      </c>
      <c r="AG50" s="200">
        <v>0</v>
      </c>
      <c r="AH50" s="200">
        <v>3.1119830001733937E-2</v>
      </c>
      <c r="AI50" s="200">
        <v>0.43926836963985982</v>
      </c>
      <c r="AJ50" s="200">
        <v>0</v>
      </c>
      <c r="AK50" s="200">
        <v>1058.2621359555028</v>
      </c>
    </row>
    <row r="51" spans="1:37" x14ac:dyDescent="0.4">
      <c r="A51" s="199" t="str">
        <f t="shared" si="0"/>
        <v>WSX24</v>
      </c>
      <c r="B51" s="199" t="s">
        <v>373</v>
      </c>
      <c r="C51" s="199" t="s">
        <v>263</v>
      </c>
      <c r="D51" s="201">
        <v>0.94744609856262829</v>
      </c>
      <c r="E51" s="200">
        <v>10.022837907345622</v>
      </c>
      <c r="F51" s="200">
        <v>3.0751758104041227</v>
      </c>
      <c r="G51" s="200">
        <v>13.460626353408488</v>
      </c>
      <c r="H51" s="200">
        <v>0</v>
      </c>
      <c r="I51" s="200">
        <v>1.6360995319497396</v>
      </c>
      <c r="J51" s="200">
        <v>3.6632971032312338</v>
      </c>
      <c r="K51" s="200">
        <v>8.065279382850829E-2</v>
      </c>
      <c r="L51" s="200">
        <v>31.938689500167715</v>
      </c>
      <c r="M51" s="200">
        <v>0</v>
      </c>
      <c r="N51" s="200">
        <v>13.102592346766</v>
      </c>
      <c r="O51" s="200">
        <v>0.33264590247206233</v>
      </c>
      <c r="P51" s="200">
        <v>1.6949100745005081</v>
      </c>
      <c r="Q51" s="200">
        <v>0.10754475351942332</v>
      </c>
      <c r="R51" s="200">
        <v>0.22703892409656046</v>
      </c>
      <c r="S51" s="200">
        <v>2.93</v>
      </c>
      <c r="T51" s="200">
        <v>5.4189999999999996</v>
      </c>
      <c r="U51" s="200">
        <v>17.564</v>
      </c>
      <c r="V51" s="200">
        <v>24.373999999999999</v>
      </c>
      <c r="W51" s="200">
        <v>213.751</v>
      </c>
      <c r="X51" s="200">
        <v>457.43700000000001</v>
      </c>
      <c r="Y51" s="200">
        <v>137.40899999999999</v>
      </c>
      <c r="Z51" s="200">
        <v>405.09</v>
      </c>
      <c r="AA51" s="200">
        <v>2.4676865560447006</v>
      </c>
      <c r="AB51" s="200">
        <v>34.633301894343127</v>
      </c>
      <c r="AC51" s="200">
        <v>0.68500000000000005</v>
      </c>
      <c r="AD51" s="200">
        <v>11.769</v>
      </c>
      <c r="AE51" s="200">
        <v>3.3063587362229259E-2</v>
      </c>
      <c r="AF51" s="200">
        <v>0.2994091522246316</v>
      </c>
      <c r="AG51" s="200">
        <v>0</v>
      </c>
      <c r="AH51" s="200">
        <v>0</v>
      </c>
      <c r="AI51" s="200">
        <v>0.33247273958686085</v>
      </c>
      <c r="AJ51" s="200">
        <v>0</v>
      </c>
      <c r="AK51" s="200">
        <v>436.71005414209282</v>
      </c>
    </row>
    <row r="52" spans="1:37" x14ac:dyDescent="0.4">
      <c r="A52" s="199" t="str">
        <f t="shared" si="0"/>
        <v>WSX25</v>
      </c>
      <c r="B52" s="199" t="s">
        <v>373</v>
      </c>
      <c r="C52" s="199" t="s">
        <v>516</v>
      </c>
      <c r="D52" s="201">
        <v>0.92010967782139963</v>
      </c>
      <c r="E52" s="200">
        <v>10.525667417343374</v>
      </c>
      <c r="F52" s="200">
        <v>3.2294523895723044</v>
      </c>
      <c r="G52" s="200">
        <v>12.727951588894804</v>
      </c>
      <c r="H52" s="200">
        <v>0</v>
      </c>
      <c r="I52" s="200">
        <v>1.7181799899560404</v>
      </c>
      <c r="J52" s="200">
        <v>3.9299585262682917</v>
      </c>
      <c r="K52" s="200">
        <v>8.4699013589382269E-2</v>
      </c>
      <c r="L52" s="200">
        <v>32.215908925624198</v>
      </c>
      <c r="M52" s="200">
        <v>0</v>
      </c>
      <c r="N52" s="200">
        <v>13.663588486285134</v>
      </c>
      <c r="O52" s="200">
        <v>0.33521818912969858</v>
      </c>
      <c r="P52" s="200">
        <v>1.7080164874703692</v>
      </c>
      <c r="Q52" s="200">
        <v>0.1229667069807943</v>
      </c>
      <c r="R52" s="200">
        <v>0.25959638140389912</v>
      </c>
      <c r="S52" s="200">
        <v>2.93</v>
      </c>
      <c r="T52" s="200">
        <v>5.4189999999999996</v>
      </c>
      <c r="U52" s="200">
        <v>17.25132992864355</v>
      </c>
      <c r="V52" s="200">
        <v>24.600436761498369</v>
      </c>
      <c r="W52" s="200">
        <v>213.751</v>
      </c>
      <c r="X52" s="200">
        <v>460.40199999999999</v>
      </c>
      <c r="Y52" s="200">
        <v>134.9628782831349</v>
      </c>
      <c r="Z52" s="200">
        <v>408.85332435034769</v>
      </c>
      <c r="AA52" s="200">
        <v>4.5364157128344065</v>
      </c>
      <c r="AB52" s="200">
        <v>34.907979294740336</v>
      </c>
      <c r="AC52" s="200">
        <v>0.68500000000000005</v>
      </c>
      <c r="AD52" s="200">
        <v>11.5954316</v>
      </c>
      <c r="AE52" s="200">
        <v>2.6480148477154988E-2</v>
      </c>
      <c r="AF52" s="200">
        <v>0.23979245565423685</v>
      </c>
      <c r="AG52" s="200">
        <v>0</v>
      </c>
      <c r="AH52" s="200">
        <v>0</v>
      </c>
      <c r="AI52" s="200">
        <v>0.26627260413139181</v>
      </c>
      <c r="AJ52" s="200">
        <v>0</v>
      </c>
      <c r="AK52" s="200">
        <v>494.13837280413139</v>
      </c>
    </row>
    <row r="53" spans="1:37" x14ac:dyDescent="0.4">
      <c r="A53" s="199" t="str">
        <f t="shared" si="0"/>
        <v>WSX26</v>
      </c>
      <c r="B53" s="199" t="s">
        <v>373</v>
      </c>
      <c r="C53" s="199" t="s">
        <v>518</v>
      </c>
      <c r="D53" s="201">
        <v>0.8988798246682087</v>
      </c>
      <c r="E53" s="200">
        <v>11.058863268263023</v>
      </c>
      <c r="F53" s="200">
        <v>3.3930458745825973</v>
      </c>
      <c r="G53" s="200">
        <v>16.137185216156272</v>
      </c>
      <c r="H53" s="200">
        <v>0</v>
      </c>
      <c r="I53" s="200">
        <v>1.8052173630225881</v>
      </c>
      <c r="J53" s="200">
        <v>4.2363616173535075</v>
      </c>
      <c r="K53" s="200">
        <v>8.8989588318014914E-2</v>
      </c>
      <c r="L53" s="200">
        <v>36.719662927696007</v>
      </c>
      <c r="M53" s="200">
        <v>0</v>
      </c>
      <c r="N53" s="200">
        <v>14.77505628174738</v>
      </c>
      <c r="O53" s="200">
        <v>0.21292363557481311</v>
      </c>
      <c r="P53" s="200">
        <v>1.0848966193573812</v>
      </c>
      <c r="Q53" s="200">
        <v>0.23725776535479173</v>
      </c>
      <c r="R53" s="200">
        <v>0.5008775046378936</v>
      </c>
      <c r="S53" s="200">
        <v>2.93</v>
      </c>
      <c r="T53" s="200">
        <v>5.4189999999999996</v>
      </c>
      <c r="U53" s="200">
        <v>16.823541733754588</v>
      </c>
      <c r="V53" s="200">
        <v>24.982574404878338</v>
      </c>
      <c r="W53" s="200">
        <v>213.751</v>
      </c>
      <c r="X53" s="200">
        <v>463.20400000000001</v>
      </c>
      <c r="Y53" s="200">
        <v>131.61614928794609</v>
      </c>
      <c r="Z53" s="200">
        <v>415.20435979618321</v>
      </c>
      <c r="AA53" s="200">
        <v>4.1737700180163904</v>
      </c>
      <c r="AB53" s="200">
        <v>38.927634123753101</v>
      </c>
      <c r="AC53" s="200">
        <v>0.68500000000000005</v>
      </c>
      <c r="AD53" s="200">
        <v>11.643625999999999</v>
      </c>
      <c r="AE53" s="200">
        <v>1.7106530830829025E-2</v>
      </c>
      <c r="AF53" s="200">
        <v>0.15490914030139613</v>
      </c>
      <c r="AG53" s="200">
        <v>0</v>
      </c>
      <c r="AH53" s="200">
        <v>0</v>
      </c>
      <c r="AI53" s="200">
        <v>0.17201567113222516</v>
      </c>
      <c r="AJ53" s="200">
        <v>0</v>
      </c>
      <c r="AK53" s="200">
        <v>576.26802353379367</v>
      </c>
    </row>
    <row r="54" spans="1:37" x14ac:dyDescent="0.4">
      <c r="A54" s="199" t="str">
        <f t="shared" si="0"/>
        <v>WSX27</v>
      </c>
      <c r="B54" s="199" t="s">
        <v>373</v>
      </c>
      <c r="C54" s="199" t="s">
        <v>519</v>
      </c>
      <c r="D54" s="201">
        <v>0.88138729703915941</v>
      </c>
      <c r="E54" s="200">
        <v>11.458452552352629</v>
      </c>
      <c r="F54" s="200">
        <v>3.5156466102114212</v>
      </c>
      <c r="G54" s="200">
        <v>18.949920895512715</v>
      </c>
      <c r="H54" s="200">
        <v>0</v>
      </c>
      <c r="I54" s="200">
        <v>1.8704451804047277</v>
      </c>
      <c r="J54" s="200">
        <v>4.437625201944436</v>
      </c>
      <c r="K54" s="200">
        <v>9.2205044104458414E-2</v>
      </c>
      <c r="L54" s="200">
        <v>40.324295484530381</v>
      </c>
      <c r="M54" s="200">
        <v>0</v>
      </c>
      <c r="N54" s="200">
        <v>17.669871181848968</v>
      </c>
      <c r="O54" s="200">
        <v>0.2448258968978799</v>
      </c>
      <c r="P54" s="200">
        <v>1.2474462365749126</v>
      </c>
      <c r="Q54" s="200">
        <v>0.27280599940049471</v>
      </c>
      <c r="R54" s="200">
        <v>0.57592377651215565</v>
      </c>
      <c r="S54" s="200">
        <v>2.93</v>
      </c>
      <c r="T54" s="200">
        <v>5.4189999999999996</v>
      </c>
      <c r="U54" s="200">
        <v>16.60509776563395</v>
      </c>
      <c r="V54" s="200">
        <v>25.294004899873858</v>
      </c>
      <c r="W54" s="200">
        <v>213.751</v>
      </c>
      <c r="X54" s="200">
        <v>465.81650000000002</v>
      </c>
      <c r="Y54" s="200">
        <v>129.90718964233631</v>
      </c>
      <c r="Z54" s="200">
        <v>420.38025949330847</v>
      </c>
      <c r="AA54" s="200">
        <v>4.2466373175183483</v>
      </c>
      <c r="AB54" s="200">
        <v>42.796049872491082</v>
      </c>
      <c r="AC54" s="200">
        <v>0.68500000000000005</v>
      </c>
      <c r="AD54" s="200">
        <v>11.688561</v>
      </c>
      <c r="AE54" s="200">
        <v>1.3003008919086135E-2</v>
      </c>
      <c r="AF54" s="200">
        <v>0.11774946965616888</v>
      </c>
      <c r="AG54" s="200">
        <v>0</v>
      </c>
      <c r="AH54" s="200">
        <v>0</v>
      </c>
      <c r="AI54" s="200">
        <v>0.13075247857525499</v>
      </c>
      <c r="AJ54" s="200">
        <v>0</v>
      </c>
      <c r="AK54" s="200">
        <v>653.32121387084089</v>
      </c>
    </row>
    <row r="55" spans="1:37" x14ac:dyDescent="0.4">
      <c r="A55" s="199" t="str">
        <f t="shared" si="0"/>
        <v>WSX28</v>
      </c>
      <c r="B55" s="199" t="s">
        <v>373</v>
      </c>
      <c r="C55" s="199" t="s">
        <v>520</v>
      </c>
      <c r="D55" s="201">
        <v>0.86405664794007464</v>
      </c>
      <c r="E55" s="200">
        <v>11.788876749155598</v>
      </c>
      <c r="F55" s="200">
        <v>3.6170263298650744</v>
      </c>
      <c r="G55" s="200">
        <v>20.338696424904949</v>
      </c>
      <c r="H55" s="200">
        <v>0</v>
      </c>
      <c r="I55" s="200">
        <v>1.9243826858030739</v>
      </c>
      <c r="J55" s="200">
        <v>4.6060865366898387</v>
      </c>
      <c r="K55" s="200">
        <v>9.4863935215644526E-2</v>
      </c>
      <c r="L55" s="200">
        <v>42.369932661634181</v>
      </c>
      <c r="M55" s="200">
        <v>0</v>
      </c>
      <c r="N55" s="200">
        <v>20.874788757196079</v>
      </c>
      <c r="O55" s="200">
        <v>0.2713655187896804</v>
      </c>
      <c r="P55" s="200">
        <v>1.3826719290712293</v>
      </c>
      <c r="Q55" s="200">
        <v>0.30237872093707258</v>
      </c>
      <c r="R55" s="200">
        <v>0.63835507753381981</v>
      </c>
      <c r="S55" s="200">
        <v>2.93</v>
      </c>
      <c r="T55" s="200">
        <v>5.4189999999999996</v>
      </c>
      <c r="U55" s="200">
        <v>16.408892797607049</v>
      </c>
      <c r="V55" s="200">
        <v>25.60454358018438</v>
      </c>
      <c r="W55" s="200">
        <v>213.751</v>
      </c>
      <c r="X55" s="200">
        <v>468.28050000000002</v>
      </c>
      <c r="Y55" s="200">
        <v>128.37221307369541</v>
      </c>
      <c r="Z55" s="200">
        <v>425.54133744551132</v>
      </c>
      <c r="AA55" s="200">
        <v>2.3315817512655546</v>
      </c>
      <c r="AB55" s="200">
        <v>45.058247474818693</v>
      </c>
      <c r="AC55" s="200">
        <v>0.68500000000000005</v>
      </c>
      <c r="AD55" s="200">
        <v>11.7309418</v>
      </c>
      <c r="AE55" s="200">
        <v>9.3026751566229766E-3</v>
      </c>
      <c r="AF55" s="200">
        <v>8.4240891696085854E-2</v>
      </c>
      <c r="AG55" s="200">
        <v>0</v>
      </c>
      <c r="AH55" s="200">
        <v>0</v>
      </c>
      <c r="AI55" s="200">
        <v>9.3543566852708815E-2</v>
      </c>
      <c r="AJ55" s="200">
        <v>0</v>
      </c>
      <c r="AK55" s="200">
        <v>707.30197498635096</v>
      </c>
    </row>
    <row r="56" spans="1:37" x14ac:dyDescent="0.4">
      <c r="A56" s="199" t="str">
        <f t="shared" si="0"/>
        <v>WSX29</v>
      </c>
      <c r="B56" s="199" t="s">
        <v>373</v>
      </c>
      <c r="C56" s="199" t="s">
        <v>521</v>
      </c>
      <c r="D56" s="201">
        <v>0.84710269650028669</v>
      </c>
      <c r="E56" s="200">
        <v>12.166281882728102</v>
      </c>
      <c r="F56" s="200">
        <v>3.7328205937465562</v>
      </c>
      <c r="G56" s="200">
        <v>21.673666053456316</v>
      </c>
      <c r="H56" s="200">
        <v>0</v>
      </c>
      <c r="I56" s="200">
        <v>1.9859892255976437</v>
      </c>
      <c r="J56" s="200">
        <v>4.7723765479131623</v>
      </c>
      <c r="K56" s="200">
        <v>9.7900877318193705E-2</v>
      </c>
      <c r="L56" s="200">
        <v>44.429035180759975</v>
      </c>
      <c r="M56" s="200">
        <v>0</v>
      </c>
      <c r="N56" s="200">
        <v>24.327628852014907</v>
      </c>
      <c r="O56" s="200">
        <v>0.29954379190034569</v>
      </c>
      <c r="P56" s="200">
        <v>1.5262469396827147</v>
      </c>
      <c r="Q56" s="200">
        <v>0.33377736811752817</v>
      </c>
      <c r="R56" s="200">
        <v>0.70464111047033717</v>
      </c>
      <c r="S56" s="200">
        <v>2.93</v>
      </c>
      <c r="T56" s="200">
        <v>5.4189999999999996</v>
      </c>
      <c r="U56" s="200">
        <v>16.232412152332781</v>
      </c>
      <c r="V56" s="200">
        <v>25.89330272527971</v>
      </c>
      <c r="W56" s="200">
        <v>213.751</v>
      </c>
      <c r="X56" s="200">
        <v>470.63049999999998</v>
      </c>
      <c r="Y56" s="200">
        <v>126.9915464267761</v>
      </c>
      <c r="Z56" s="200">
        <v>430.34044477654697</v>
      </c>
      <c r="AA56" s="200">
        <v>2.4327097851315038</v>
      </c>
      <c r="AB56" s="200">
        <v>47.370695507358278</v>
      </c>
      <c r="AC56" s="200">
        <v>0.68500000000000005</v>
      </c>
      <c r="AD56" s="200">
        <v>11.771361799999999</v>
      </c>
      <c r="AE56" s="200">
        <v>7.7023209706779732E-3</v>
      </c>
      <c r="AF56" s="200">
        <v>6.974879545669499E-2</v>
      </c>
      <c r="AG56" s="200">
        <v>0</v>
      </c>
      <c r="AH56" s="200">
        <v>0</v>
      </c>
      <c r="AI56" s="200">
        <v>7.7451116427372957E-2</v>
      </c>
      <c r="AJ56" s="200">
        <v>0</v>
      </c>
      <c r="AK56" s="200">
        <v>737.47499234121187</v>
      </c>
    </row>
    <row r="57" spans="1:37" x14ac:dyDescent="0.4">
      <c r="A57" s="199" t="str">
        <f t="shared" si="0"/>
        <v>WSX30</v>
      </c>
      <c r="B57" s="199" t="s">
        <v>373</v>
      </c>
      <c r="C57" s="199" t="s">
        <v>522</v>
      </c>
      <c r="D57" s="201">
        <v>0.83052086848914353</v>
      </c>
      <c r="E57" s="200">
        <v>12.557144898683068</v>
      </c>
      <c r="F57" s="200">
        <v>3.8527439630515126</v>
      </c>
      <c r="G57" s="200">
        <v>22.547185842546018</v>
      </c>
      <c r="H57" s="200">
        <v>0</v>
      </c>
      <c r="I57" s="200">
        <v>2.0497925918070998</v>
      </c>
      <c r="J57" s="200">
        <v>4.9627668830139076</v>
      </c>
      <c r="K57" s="200">
        <v>0.10104611368063167</v>
      </c>
      <c r="L57" s="200">
        <v>46.070680292782249</v>
      </c>
      <c r="M57" s="200">
        <v>0</v>
      </c>
      <c r="N57" s="200">
        <v>27.865645377582133</v>
      </c>
      <c r="O57" s="200">
        <v>0.29740232338742906</v>
      </c>
      <c r="P57" s="200">
        <v>1.5153356477359474</v>
      </c>
      <c r="Q57" s="200">
        <v>0.33139116034599242</v>
      </c>
      <c r="R57" s="200">
        <v>0.69960356073042829</v>
      </c>
      <c r="S57" s="200">
        <v>2.93</v>
      </c>
      <c r="T57" s="200">
        <v>5.4189999999999996</v>
      </c>
      <c r="U57" s="200">
        <v>16.073467208292112</v>
      </c>
      <c r="V57" s="200">
        <v>26.14563306691295</v>
      </c>
      <c r="W57" s="200">
        <v>213.751</v>
      </c>
      <c r="X57" s="200">
        <v>472.90899999999999</v>
      </c>
      <c r="Y57" s="200">
        <v>125.7480673892172</v>
      </c>
      <c r="Z57" s="200">
        <v>434.53411418215182</v>
      </c>
      <c r="AA57" s="200">
        <v>2.4313444738695638</v>
      </c>
      <c r="AB57" s="200">
        <v>48.957663447457925</v>
      </c>
      <c r="AC57" s="200">
        <v>0.68500000000000005</v>
      </c>
      <c r="AD57" s="200">
        <v>11.810551999999999</v>
      </c>
      <c r="AE57" s="200">
        <v>4.3011509644519863E-3</v>
      </c>
      <c r="AF57" s="200">
        <v>3.8949311511426325E-2</v>
      </c>
      <c r="AG57" s="200">
        <v>0</v>
      </c>
      <c r="AH57" s="200">
        <v>0</v>
      </c>
      <c r="AI57" s="200">
        <v>4.3250462475878319E-2</v>
      </c>
      <c r="AJ57" s="200">
        <v>0</v>
      </c>
      <c r="AK57" s="200">
        <v>766.13635573200008</v>
      </c>
    </row>
    <row r="58" spans="1:37" x14ac:dyDescent="0.4">
      <c r="A58" s="199" t="str">
        <f t="shared" si="0"/>
        <v>YKY24</v>
      </c>
      <c r="B58" s="199" t="s">
        <v>385</v>
      </c>
      <c r="C58" s="199" t="s">
        <v>263</v>
      </c>
      <c r="D58" s="201">
        <v>0.94744609856262829</v>
      </c>
      <c r="E58" s="200">
        <v>31.457509466478257</v>
      </c>
      <c r="F58" s="200">
        <v>3.8514749797093493</v>
      </c>
      <c r="G58" s="200">
        <v>26.107058153244765</v>
      </c>
      <c r="H58" s="200">
        <v>0</v>
      </c>
      <c r="I58" s="200">
        <v>1.4578008195093333</v>
      </c>
      <c r="J58" s="200">
        <v>5.0991500124479678</v>
      </c>
      <c r="K58" s="200">
        <v>0.11067003000000007</v>
      </c>
      <c r="L58" s="200">
        <v>68.083663461389676</v>
      </c>
      <c r="M58" s="200">
        <v>0</v>
      </c>
      <c r="N58" s="200">
        <v>24.573000000000008</v>
      </c>
      <c r="O58" s="200">
        <v>0</v>
      </c>
      <c r="P58" s="200">
        <v>3.476</v>
      </c>
      <c r="Q58" s="200">
        <v>1.9000000000000003E-2</v>
      </c>
      <c r="R58" s="200">
        <v>1.8449999999999998</v>
      </c>
      <c r="S58" s="200">
        <v>38.825000000000003</v>
      </c>
      <c r="T58" s="200">
        <v>44.555</v>
      </c>
      <c r="U58" s="200">
        <v>51.055999999999997</v>
      </c>
      <c r="V58" s="200">
        <v>63.451999999999998</v>
      </c>
      <c r="W58" s="200">
        <v>55.779000000000003</v>
      </c>
      <c r="X58" s="200">
        <v>70.510000000000005</v>
      </c>
      <c r="Y58" s="200">
        <v>798.827</v>
      </c>
      <c r="Z58" s="200">
        <v>1250.6220000000001</v>
      </c>
      <c r="AA58" s="200">
        <v>13.298999999999996</v>
      </c>
      <c r="AB58" s="200">
        <v>76.80766346138968</v>
      </c>
      <c r="AC58" s="200">
        <v>4.3339999999999996</v>
      </c>
      <c r="AD58" s="200">
        <v>3.173</v>
      </c>
      <c r="AE58" s="200">
        <v>6.6000000000000003E-2</v>
      </c>
      <c r="AF58" s="200">
        <v>3.3180000000000001</v>
      </c>
      <c r="AG58" s="200">
        <v>0</v>
      </c>
      <c r="AH58" s="200">
        <v>0</v>
      </c>
      <c r="AI58" s="200">
        <v>3.3839999999999999</v>
      </c>
      <c r="AJ58" s="200">
        <v>0</v>
      </c>
      <c r="AK58" s="200">
        <v>957.29299999999989</v>
      </c>
    </row>
    <row r="59" spans="1:37" x14ac:dyDescent="0.4">
      <c r="A59" s="199" t="str">
        <f t="shared" si="0"/>
        <v>YKY25</v>
      </c>
      <c r="B59" s="199" t="s">
        <v>385</v>
      </c>
      <c r="C59" s="199" t="s">
        <v>516</v>
      </c>
      <c r="D59" s="201">
        <v>0.92050111594473061</v>
      </c>
      <c r="E59" s="200">
        <v>32.92882425269211</v>
      </c>
      <c r="F59" s="200">
        <v>4.4012673409843766</v>
      </c>
      <c r="G59" s="200">
        <v>31.296439190735718</v>
      </c>
      <c r="H59" s="200">
        <v>0</v>
      </c>
      <c r="I59" s="200">
        <v>1.7413829710302655</v>
      </c>
      <c r="J59" s="200">
        <v>5.1128547228471364</v>
      </c>
      <c r="K59" s="200">
        <v>0</v>
      </c>
      <c r="L59" s="200">
        <v>75.480768478289605</v>
      </c>
      <c r="M59" s="200">
        <v>0</v>
      </c>
      <c r="N59" s="200">
        <v>24.682207991330856</v>
      </c>
      <c r="O59" s="200">
        <v>0</v>
      </c>
      <c r="P59" s="200">
        <v>3.842388606308182</v>
      </c>
      <c r="Q59" s="200">
        <v>2.0640930978665768E-2</v>
      </c>
      <c r="R59" s="200">
        <v>1.5902023089865429</v>
      </c>
      <c r="S59" s="200">
        <v>38.825000000000003</v>
      </c>
      <c r="T59" s="200">
        <v>44.555</v>
      </c>
      <c r="U59" s="200">
        <v>51.055999999999997</v>
      </c>
      <c r="V59" s="200">
        <v>63.451999999999998</v>
      </c>
      <c r="W59" s="200">
        <v>55.779000000000003</v>
      </c>
      <c r="X59" s="200">
        <v>70.510000000000005</v>
      </c>
      <c r="Y59" s="200">
        <v>768.827</v>
      </c>
      <c r="Z59" s="200">
        <v>1290.8240000000001</v>
      </c>
      <c r="AA59" s="200">
        <v>8.4823362674432801</v>
      </c>
      <c r="AB59" s="200">
        <v>84.588272189891157</v>
      </c>
      <c r="AC59" s="200">
        <v>4.3339999999999996</v>
      </c>
      <c r="AD59" s="200">
        <v>3.173</v>
      </c>
      <c r="AE59" s="200">
        <v>3.7170145549127592E-2</v>
      </c>
      <c r="AF59" s="200">
        <v>3.6171017197790283</v>
      </c>
      <c r="AG59" s="200">
        <v>0</v>
      </c>
      <c r="AH59" s="200">
        <v>0</v>
      </c>
      <c r="AI59" s="200">
        <v>3.6542718653281563</v>
      </c>
      <c r="AJ59" s="200">
        <v>0</v>
      </c>
      <c r="AK59" s="200">
        <v>1005.4367619537196</v>
      </c>
    </row>
    <row r="60" spans="1:37" x14ac:dyDescent="0.4">
      <c r="A60" s="199" t="str">
        <f t="shared" si="0"/>
        <v>YKY26</v>
      </c>
      <c r="B60" s="199" t="s">
        <v>385</v>
      </c>
      <c r="C60" s="199" t="s">
        <v>518</v>
      </c>
      <c r="D60" s="201">
        <v>0.8994540678499765</v>
      </c>
      <c r="E60" s="200">
        <v>33.754919884429306</v>
      </c>
      <c r="F60" s="200">
        <v>4.3770995548564997</v>
      </c>
      <c r="G60" s="200">
        <v>39.649606661124544</v>
      </c>
      <c r="H60" s="200">
        <v>0</v>
      </c>
      <c r="I60" s="200">
        <v>1.7977571704858928</v>
      </c>
      <c r="J60" s="200">
        <v>7.1176508382502695</v>
      </c>
      <c r="K60" s="200">
        <v>0</v>
      </c>
      <c r="L60" s="200">
        <v>86.697034109146529</v>
      </c>
      <c r="M60" s="200">
        <v>0</v>
      </c>
      <c r="N60" s="200">
        <v>29.299995343837487</v>
      </c>
      <c r="O60" s="200">
        <v>0</v>
      </c>
      <c r="P60" s="200">
        <v>6.3905431143802787</v>
      </c>
      <c r="Q60" s="200">
        <v>2.1123924699586866E-2</v>
      </c>
      <c r="R60" s="200">
        <v>3.491006502984356</v>
      </c>
      <c r="S60" s="200">
        <v>38.825000000000003</v>
      </c>
      <c r="T60" s="200">
        <v>44.555</v>
      </c>
      <c r="U60" s="200">
        <v>51.055999999999997</v>
      </c>
      <c r="V60" s="200">
        <v>63.451999999999998</v>
      </c>
      <c r="W60" s="200">
        <v>55.779000000000003</v>
      </c>
      <c r="X60" s="200">
        <v>70.510000000000005</v>
      </c>
      <c r="Y60" s="200">
        <v>741.327</v>
      </c>
      <c r="Z60" s="200">
        <v>1329.076</v>
      </c>
      <c r="AA60" s="200">
        <v>6.1670742267688601</v>
      </c>
      <c r="AB60" s="200">
        <v>99.377187068730578</v>
      </c>
      <c r="AC60" s="200">
        <v>4.3339999999999996</v>
      </c>
      <c r="AD60" s="200">
        <v>3.173</v>
      </c>
      <c r="AE60" s="200">
        <v>3.8039919636571023E-2</v>
      </c>
      <c r="AF60" s="200">
        <v>2.7394394978832652</v>
      </c>
      <c r="AG60" s="200">
        <v>0</v>
      </c>
      <c r="AH60" s="200">
        <v>0</v>
      </c>
      <c r="AI60" s="200">
        <v>2.7774794175198361</v>
      </c>
      <c r="AJ60" s="200">
        <v>0</v>
      </c>
      <c r="AK60" s="200">
        <v>1261.4361897892586</v>
      </c>
    </row>
    <row r="61" spans="1:37" x14ac:dyDescent="0.4">
      <c r="A61" s="199" t="str">
        <f t="shared" si="0"/>
        <v>YKY27</v>
      </c>
      <c r="B61" s="199" t="s">
        <v>385</v>
      </c>
      <c r="C61" s="199" t="s">
        <v>519</v>
      </c>
      <c r="D61" s="201">
        <v>0.88264392631413346</v>
      </c>
      <c r="E61" s="200">
        <v>34.426113514302486</v>
      </c>
      <c r="F61" s="200">
        <v>4.460462347982916</v>
      </c>
      <c r="G61" s="200">
        <v>40.908908930903515</v>
      </c>
      <c r="H61" s="200">
        <v>0</v>
      </c>
      <c r="I61" s="200">
        <v>1.8353947177374461</v>
      </c>
      <c r="J61" s="200">
        <v>7.2566068932767545</v>
      </c>
      <c r="K61" s="200">
        <v>0</v>
      </c>
      <c r="L61" s="200">
        <v>88.887486404203131</v>
      </c>
      <c r="M61" s="200">
        <v>0</v>
      </c>
      <c r="N61" s="200">
        <v>30.04382538577876</v>
      </c>
      <c r="O61" s="200">
        <v>0</v>
      </c>
      <c r="P61" s="200">
        <v>7.2668035305975174</v>
      </c>
      <c r="Q61" s="200">
        <v>2.1526234343834241E-2</v>
      </c>
      <c r="R61" s="200">
        <v>2.5242342167401417</v>
      </c>
      <c r="S61" s="200">
        <v>38.825000000000003</v>
      </c>
      <c r="T61" s="200">
        <v>44.555</v>
      </c>
      <c r="U61" s="200">
        <v>51.055999999999997</v>
      </c>
      <c r="V61" s="200">
        <v>63.451999999999998</v>
      </c>
      <c r="W61" s="200">
        <v>55.779000000000003</v>
      </c>
      <c r="X61" s="200">
        <v>70.510000000000005</v>
      </c>
      <c r="Y61" s="200">
        <v>716.327</v>
      </c>
      <c r="Z61" s="200">
        <v>1366.027</v>
      </c>
      <c r="AA61" s="200">
        <v>6.2845274686972914</v>
      </c>
      <c r="AB61" s="200">
        <v>101.2607000890978</v>
      </c>
      <c r="AC61" s="200">
        <v>4.3339999999999996</v>
      </c>
      <c r="AD61" s="200">
        <v>3.173</v>
      </c>
      <c r="AE61" s="200">
        <v>3.8681405877650468E-2</v>
      </c>
      <c r="AF61" s="200">
        <v>2.5219682973355275</v>
      </c>
      <c r="AG61" s="200">
        <v>0</v>
      </c>
      <c r="AH61" s="200">
        <v>0</v>
      </c>
      <c r="AI61" s="200">
        <v>2.5606497032131776</v>
      </c>
      <c r="AJ61" s="200">
        <v>0</v>
      </c>
      <c r="AK61" s="200">
        <v>1352.1822445497273</v>
      </c>
    </row>
    <row r="62" spans="1:37" x14ac:dyDescent="0.4">
      <c r="A62" s="199" t="str">
        <f t="shared" si="0"/>
        <v>YKY28</v>
      </c>
      <c r="B62" s="199" t="s">
        <v>385</v>
      </c>
      <c r="C62" s="199" t="s">
        <v>520</v>
      </c>
      <c r="D62" s="201">
        <v>0.86585853796076395</v>
      </c>
      <c r="E62" s="200">
        <v>35.113126067456641</v>
      </c>
      <c r="F62" s="200">
        <v>4.5469321227371244</v>
      </c>
      <c r="G62" s="200">
        <v>42.639759708268905</v>
      </c>
      <c r="H62" s="200">
        <v>0</v>
      </c>
      <c r="I62" s="200">
        <v>1.87444014102168</v>
      </c>
      <c r="J62" s="200">
        <v>7.4007470262889257</v>
      </c>
      <c r="K62" s="200">
        <v>0</v>
      </c>
      <c r="L62" s="200">
        <v>91.575005065773269</v>
      </c>
      <c r="M62" s="200">
        <v>0</v>
      </c>
      <c r="N62" s="200">
        <v>31.117092248642713</v>
      </c>
      <c r="O62" s="200">
        <v>0</v>
      </c>
      <c r="P62" s="200">
        <v>7.1489737972422676</v>
      </c>
      <c r="Q62" s="200">
        <v>2.1943538311405986E-2</v>
      </c>
      <c r="R62" s="200">
        <v>2.4126342911856371</v>
      </c>
      <c r="S62" s="200">
        <v>38.825000000000003</v>
      </c>
      <c r="T62" s="200">
        <v>44.555</v>
      </c>
      <c r="U62" s="200">
        <v>51.055999999999997</v>
      </c>
      <c r="V62" s="200">
        <v>63.451999999999998</v>
      </c>
      <c r="W62" s="200">
        <v>55.779000000000003</v>
      </c>
      <c r="X62" s="200">
        <v>70.510000000000005</v>
      </c>
      <c r="Y62" s="200">
        <v>691.327</v>
      </c>
      <c r="Z62" s="200">
        <v>1402.691</v>
      </c>
      <c r="AA62" s="200">
        <v>6.4063582638615273</v>
      </c>
      <c r="AB62" s="200">
        <v>103.75321635703206</v>
      </c>
      <c r="AC62" s="200">
        <v>4.3339999999999996</v>
      </c>
      <c r="AD62" s="200">
        <v>3.173</v>
      </c>
      <c r="AE62" s="200">
        <v>3.8814912775189316E-2</v>
      </c>
      <c r="AF62" s="200">
        <v>2.5558447517442868</v>
      </c>
      <c r="AG62" s="200">
        <v>0</v>
      </c>
      <c r="AH62" s="200">
        <v>0</v>
      </c>
      <c r="AI62" s="200">
        <v>2.5946596645194764</v>
      </c>
      <c r="AJ62" s="200">
        <v>0</v>
      </c>
      <c r="AK62" s="200">
        <v>1444.6485465835844</v>
      </c>
    </row>
    <row r="63" spans="1:37" x14ac:dyDescent="0.4">
      <c r="A63" s="199" t="str">
        <f t="shared" si="0"/>
        <v>YKY29</v>
      </c>
      <c r="B63" s="199" t="s">
        <v>385</v>
      </c>
      <c r="C63" s="199" t="s">
        <v>521</v>
      </c>
      <c r="D63" s="201">
        <v>0.84888091956937628</v>
      </c>
      <c r="E63" s="200">
        <v>35.815388588805781</v>
      </c>
      <c r="F63" s="200">
        <v>4.6378707651918685</v>
      </c>
      <c r="G63" s="200">
        <v>44.405521588495674</v>
      </c>
      <c r="H63" s="200">
        <v>0</v>
      </c>
      <c r="I63" s="200">
        <v>1.9119289438421139</v>
      </c>
      <c r="J63" s="200">
        <v>7.5487619668147055</v>
      </c>
      <c r="K63" s="200">
        <v>0</v>
      </c>
      <c r="L63" s="200">
        <v>94.319471853150148</v>
      </c>
      <c r="M63" s="200">
        <v>0</v>
      </c>
      <c r="N63" s="200">
        <v>32.202396555063473</v>
      </c>
      <c r="O63" s="200">
        <v>0</v>
      </c>
      <c r="P63" s="200">
        <v>5.3116990805816959</v>
      </c>
      <c r="Q63" s="200">
        <v>2.238240907763411E-2</v>
      </c>
      <c r="R63" s="200">
        <v>1.9496256328149713</v>
      </c>
      <c r="S63" s="200">
        <v>38.825000000000003</v>
      </c>
      <c r="T63" s="200">
        <v>44.555</v>
      </c>
      <c r="U63" s="200">
        <v>51.055999999999997</v>
      </c>
      <c r="V63" s="200">
        <v>63.451999999999998</v>
      </c>
      <c r="W63" s="200">
        <v>55.779000000000003</v>
      </c>
      <c r="X63" s="200">
        <v>70.510000000000005</v>
      </c>
      <c r="Y63" s="200">
        <v>666.327</v>
      </c>
      <c r="Z63" s="200">
        <v>1439.0509999999999</v>
      </c>
      <c r="AA63" s="200">
        <v>6.5344854291387584</v>
      </c>
      <c r="AB63" s="200">
        <v>104.14402474035425</v>
      </c>
      <c r="AC63" s="200">
        <v>4.3339999999999996</v>
      </c>
      <c r="AD63" s="200">
        <v>3.173</v>
      </c>
      <c r="AE63" s="200">
        <v>3.5193969565195736E-2</v>
      </c>
      <c r="AF63" s="200">
        <v>2.5056517951646184</v>
      </c>
      <c r="AG63" s="200">
        <v>0</v>
      </c>
      <c r="AH63" s="200">
        <v>0</v>
      </c>
      <c r="AI63" s="200">
        <v>2.5408457647298142</v>
      </c>
      <c r="AJ63" s="200">
        <v>0</v>
      </c>
      <c r="AK63" s="200">
        <v>1516.4695803713587</v>
      </c>
    </row>
    <row r="64" spans="1:37" x14ac:dyDescent="0.4">
      <c r="A64" s="199" t="str">
        <f t="shared" si="0"/>
        <v>YKY30</v>
      </c>
      <c r="B64" s="199" t="s">
        <v>385</v>
      </c>
      <c r="C64" s="199" t="s">
        <v>522</v>
      </c>
      <c r="D64" s="201">
        <v>0.83223619565625095</v>
      </c>
      <c r="E64" s="200">
        <v>36.531696360581911</v>
      </c>
      <c r="F64" s="200">
        <v>4.7306281804957075</v>
      </c>
      <c r="G64" s="200">
        <v>45.75143474741035</v>
      </c>
      <c r="H64" s="200">
        <v>0</v>
      </c>
      <c r="I64" s="200">
        <v>1.9501675227189568</v>
      </c>
      <c r="J64" s="200">
        <v>7.6997372061510019</v>
      </c>
      <c r="K64" s="200">
        <v>0</v>
      </c>
      <c r="L64" s="200">
        <v>96.663664017357931</v>
      </c>
      <c r="M64" s="200">
        <v>0</v>
      </c>
      <c r="N64" s="200">
        <v>32.975013755992812</v>
      </c>
      <c r="O64" s="200">
        <v>0</v>
      </c>
      <c r="P64" s="200">
        <v>6.7649064404853521</v>
      </c>
      <c r="Q64" s="200">
        <v>2.2830057259186801E-2</v>
      </c>
      <c r="R64" s="200">
        <v>1.1883645594387235</v>
      </c>
      <c r="S64" s="200">
        <v>38.825000000000003</v>
      </c>
      <c r="T64" s="200">
        <v>44.555</v>
      </c>
      <c r="U64" s="200">
        <v>51.055999999999997</v>
      </c>
      <c r="V64" s="200">
        <v>63.451999999999998</v>
      </c>
      <c r="W64" s="200">
        <v>55.779000000000003</v>
      </c>
      <c r="X64" s="200">
        <v>70.510000000000005</v>
      </c>
      <c r="Y64" s="200">
        <v>641.327</v>
      </c>
      <c r="Z64" s="200">
        <v>1475.1829450900379</v>
      </c>
      <c r="AA64" s="200">
        <v>6.665175137721536</v>
      </c>
      <c r="AB64" s="200">
        <v>107.2355161184863</v>
      </c>
      <c r="AC64" s="200">
        <v>4.3339999999999996</v>
      </c>
      <c r="AD64" s="200">
        <v>3.173</v>
      </c>
      <c r="AE64" s="200">
        <v>3.2776721111114661E-2</v>
      </c>
      <c r="AF64" s="200">
        <v>2.5629743228339712</v>
      </c>
      <c r="AG64" s="200">
        <v>0</v>
      </c>
      <c r="AH64" s="200">
        <v>0</v>
      </c>
      <c r="AI64" s="200">
        <v>2.5957510439450857</v>
      </c>
      <c r="AJ64" s="200">
        <v>0</v>
      </c>
      <c r="AK64" s="200">
        <v>1586.7127406691902</v>
      </c>
    </row>
    <row r="65" spans="1:37" x14ac:dyDescent="0.4">
      <c r="A65" s="199" t="str">
        <f t="shared" si="0"/>
        <v>AFW24</v>
      </c>
      <c r="B65" s="199" t="s">
        <v>397</v>
      </c>
      <c r="C65" s="199" t="s">
        <v>263</v>
      </c>
      <c r="D65" s="201">
        <v>0.94744609856262829</v>
      </c>
      <c r="E65" s="200">
        <v>8.8891600406366411</v>
      </c>
      <c r="F65" s="200">
        <v>2.9225937013206913</v>
      </c>
      <c r="G65" s="200">
        <v>8.2970419234676598</v>
      </c>
      <c r="H65" s="200">
        <v>0</v>
      </c>
      <c r="I65" s="200">
        <v>1.841793430409753</v>
      </c>
      <c r="J65" s="200">
        <v>10.029066576363022</v>
      </c>
      <c r="K65" s="200">
        <v>0.17098598035895701</v>
      </c>
      <c r="L65" s="200">
        <v>32.150641652556722</v>
      </c>
      <c r="M65" s="200">
        <v>0</v>
      </c>
      <c r="N65" s="200">
        <v>8.414198984083983</v>
      </c>
      <c r="O65" s="200">
        <v>0</v>
      </c>
      <c r="P65" s="200">
        <v>1.1789588892651541</v>
      </c>
      <c r="Q65" s="200">
        <v>0</v>
      </c>
      <c r="R65" s="200">
        <v>1.055469014561463E-3</v>
      </c>
      <c r="S65" s="200">
        <v>15.907999999999999</v>
      </c>
      <c r="T65" s="200">
        <v>13.772</v>
      </c>
      <c r="U65" s="200">
        <v>441.548</v>
      </c>
      <c r="V65" s="200">
        <v>1005.074</v>
      </c>
      <c r="W65" s="199" t="s">
        <v>19</v>
      </c>
      <c r="X65" s="199" t="s">
        <v>19</v>
      </c>
      <c r="Y65" s="199" t="s">
        <v>19</v>
      </c>
      <c r="Z65" s="199" t="s">
        <v>19</v>
      </c>
      <c r="AA65" s="200">
        <v>0</v>
      </c>
      <c r="AB65" s="200">
        <v>33.60191154757873</v>
      </c>
      <c r="AC65" s="200">
        <v>30.498000000000001</v>
      </c>
      <c r="AD65" s="199" t="s">
        <v>19</v>
      </c>
      <c r="AE65" s="200">
        <v>0</v>
      </c>
      <c r="AF65" s="200">
        <v>0.27125553674229597</v>
      </c>
      <c r="AG65" s="200">
        <v>0</v>
      </c>
      <c r="AH65" s="200">
        <v>0</v>
      </c>
      <c r="AI65" s="200">
        <v>0.27125553674229597</v>
      </c>
      <c r="AJ65" s="200">
        <v>0.75900000000000034</v>
      </c>
      <c r="AK65" s="200">
        <v>278.07199945167628</v>
      </c>
    </row>
    <row r="66" spans="1:37" x14ac:dyDescent="0.4">
      <c r="A66" s="199" t="str">
        <f t="shared" si="0"/>
        <v>AFW25</v>
      </c>
      <c r="B66" s="199" t="s">
        <v>397</v>
      </c>
      <c r="C66" s="199" t="s">
        <v>516</v>
      </c>
      <c r="D66" s="201">
        <v>0.92535723238906997</v>
      </c>
      <c r="E66" s="200">
        <v>9.245078225533355</v>
      </c>
      <c r="F66" s="200">
        <v>3.2657657974940735</v>
      </c>
      <c r="G66" s="200">
        <v>8.32003007111412</v>
      </c>
      <c r="H66" s="200">
        <v>0</v>
      </c>
      <c r="I66" s="200">
        <v>1.4761866576363021</v>
      </c>
      <c r="J66" s="200">
        <v>10.023156112428039</v>
      </c>
      <c r="K66" s="200">
        <v>0.35121571283440567</v>
      </c>
      <c r="L66" s="200">
        <v>32.681432577040297</v>
      </c>
      <c r="M66" s="200">
        <v>0</v>
      </c>
      <c r="N66" s="200">
        <v>9.5346961056552662</v>
      </c>
      <c r="O66" s="200">
        <v>0</v>
      </c>
      <c r="P66" s="200">
        <v>0.36094168642058921</v>
      </c>
      <c r="Q66" s="200">
        <v>0</v>
      </c>
      <c r="R66" s="200">
        <v>0</v>
      </c>
      <c r="S66" s="200">
        <v>16.359000000000002</v>
      </c>
      <c r="T66" s="200">
        <v>13.282</v>
      </c>
      <c r="U66" s="200">
        <v>405.83040167648801</v>
      </c>
      <c r="V66" s="200">
        <v>1055.10206287049</v>
      </c>
      <c r="W66" s="199" t="s">
        <v>19</v>
      </c>
      <c r="X66" s="199" t="s">
        <v>19</v>
      </c>
      <c r="Y66" s="199" t="s">
        <v>19</v>
      </c>
      <c r="Z66" s="199" t="s">
        <v>19</v>
      </c>
      <c r="AA66" s="200">
        <v>0</v>
      </c>
      <c r="AB66" s="200">
        <v>33.139633999322719</v>
      </c>
      <c r="AC66" s="200">
        <v>29.670999999999999</v>
      </c>
      <c r="AD66" s="199" t="s">
        <v>19</v>
      </c>
      <c r="AE66" s="200">
        <v>0</v>
      </c>
      <c r="AF66" s="200">
        <v>9.7259735861835409E-2</v>
      </c>
      <c r="AG66" s="200">
        <v>0</v>
      </c>
      <c r="AH66" s="200">
        <v>0</v>
      </c>
      <c r="AI66" s="200">
        <v>9.7259735861835409E-2</v>
      </c>
      <c r="AJ66" s="200">
        <v>0.75900000000000034</v>
      </c>
      <c r="AK66" s="200">
        <v>291.55983284795121</v>
      </c>
    </row>
    <row r="67" spans="1:37" x14ac:dyDescent="0.4">
      <c r="A67" s="199" t="str">
        <f t="shared" ref="A67:A127" si="1">B67&amp;RIGHT(C67,2)</f>
        <v>AFW26</v>
      </c>
      <c r="B67" s="199" t="s">
        <v>397</v>
      </c>
      <c r="C67" s="199" t="s">
        <v>518</v>
      </c>
      <c r="D67" s="201">
        <v>0.90962296697880729</v>
      </c>
      <c r="E67" s="200">
        <v>10.015138503217067</v>
      </c>
      <c r="F67" s="200">
        <v>4.0654206569590245</v>
      </c>
      <c r="G67" s="200">
        <v>9.0169227226549271</v>
      </c>
      <c r="H67" s="200">
        <v>9.0169227226549271</v>
      </c>
      <c r="I67" s="200">
        <v>2.1811234676600066</v>
      </c>
      <c r="J67" s="200">
        <v>10.891325702675246</v>
      </c>
      <c r="K67" s="200">
        <v>0.37927802235015234</v>
      </c>
      <c r="L67" s="200">
        <v>36.54920907551643</v>
      </c>
      <c r="M67" s="200">
        <v>0</v>
      </c>
      <c r="N67" s="200">
        <v>9.0180220792414492</v>
      </c>
      <c r="O67" s="200">
        <v>0</v>
      </c>
      <c r="P67" s="200">
        <v>0.36718509989840842</v>
      </c>
      <c r="Q67" s="200">
        <v>0</v>
      </c>
      <c r="R67" s="200">
        <v>0</v>
      </c>
      <c r="S67" s="200">
        <v>16.361999999999998</v>
      </c>
      <c r="T67" s="200">
        <v>13.561</v>
      </c>
      <c r="U67" s="200">
        <v>390.90107966430799</v>
      </c>
      <c r="V67" s="200">
        <v>1081.73917918088</v>
      </c>
      <c r="W67" s="199" t="s">
        <v>19</v>
      </c>
      <c r="X67" s="199" t="s">
        <v>19</v>
      </c>
      <c r="Y67" s="199" t="s">
        <v>19</v>
      </c>
      <c r="Z67" s="199" t="s">
        <v>19</v>
      </c>
      <c r="AA67" s="200">
        <v>0</v>
      </c>
      <c r="AB67" s="200">
        <v>36.965865221808329</v>
      </c>
      <c r="AC67" s="200">
        <v>29.782</v>
      </c>
      <c r="AD67" s="199" t="s">
        <v>19</v>
      </c>
      <c r="AE67" s="200">
        <v>0</v>
      </c>
      <c r="AF67" s="200">
        <v>4.9471046393498135E-2</v>
      </c>
      <c r="AG67" s="200">
        <v>0</v>
      </c>
      <c r="AH67" s="200">
        <v>0</v>
      </c>
      <c r="AI67" s="200">
        <v>4.9471046393498135E-2</v>
      </c>
      <c r="AJ67" s="200">
        <v>0.75900000000000034</v>
      </c>
      <c r="AK67" s="200">
        <v>358.67278184896713</v>
      </c>
    </row>
    <row r="68" spans="1:37" x14ac:dyDescent="0.4">
      <c r="A68" s="199" t="str">
        <f t="shared" si="1"/>
        <v>AFW27</v>
      </c>
      <c r="B68" s="199" t="s">
        <v>397</v>
      </c>
      <c r="C68" s="199" t="s">
        <v>519</v>
      </c>
      <c r="D68" s="201">
        <v>0.89403572509839568</v>
      </c>
      <c r="E68" s="200">
        <v>10.164023366068401</v>
      </c>
      <c r="F68" s="200">
        <v>4.1262333220453762</v>
      </c>
      <c r="G68" s="200">
        <v>9.1506410430071075</v>
      </c>
      <c r="H68" s="200">
        <v>9.1506410430071075</v>
      </c>
      <c r="I68" s="200">
        <v>2.2135580765323395</v>
      </c>
      <c r="J68" s="200">
        <v>10.964886217406026</v>
      </c>
      <c r="K68" s="200">
        <v>0.39372028445648477</v>
      </c>
      <c r="L68" s="200">
        <v>37.013062309515739</v>
      </c>
      <c r="M68" s="200">
        <v>0</v>
      </c>
      <c r="N68" s="200">
        <v>9.1517595665424967</v>
      </c>
      <c r="O68" s="200">
        <v>0</v>
      </c>
      <c r="P68" s="200">
        <v>0.40154994920419895</v>
      </c>
      <c r="Q68" s="200">
        <v>0</v>
      </c>
      <c r="R68" s="200">
        <v>0</v>
      </c>
      <c r="S68" s="200">
        <v>16.498000000000001</v>
      </c>
      <c r="T68" s="200">
        <v>13.534000000000001</v>
      </c>
      <c r="U68" s="200">
        <v>375.97175765212899</v>
      </c>
      <c r="V68" s="200">
        <v>1108.3034428603901</v>
      </c>
      <c r="W68" s="199" t="s">
        <v>19</v>
      </c>
      <c r="X68" s="199" t="s">
        <v>19</v>
      </c>
      <c r="Y68" s="199" t="s">
        <v>19</v>
      </c>
      <c r="Z68" s="199" t="s">
        <v>19</v>
      </c>
      <c r="AA68" s="200">
        <v>0</v>
      </c>
      <c r="AB68" s="200">
        <v>37.515279376904843</v>
      </c>
      <c r="AC68" s="200">
        <v>29.978000000000002</v>
      </c>
      <c r="AD68" s="199" t="s">
        <v>19</v>
      </c>
      <c r="AE68" s="200">
        <v>0</v>
      </c>
      <c r="AF68" s="200">
        <v>0.10066711818489668</v>
      </c>
      <c r="AG68" s="200">
        <v>0</v>
      </c>
      <c r="AH68" s="200">
        <v>0</v>
      </c>
      <c r="AI68" s="200">
        <v>0.10066711818489668</v>
      </c>
      <c r="AJ68" s="200">
        <v>0.75900000000000034</v>
      </c>
      <c r="AK68" s="200">
        <v>383.27327463596333</v>
      </c>
    </row>
    <row r="69" spans="1:37" x14ac:dyDescent="0.4">
      <c r="A69" s="199" t="str">
        <f t="shared" si="1"/>
        <v>AFW28</v>
      </c>
      <c r="B69" s="199" t="s">
        <v>397</v>
      </c>
      <c r="C69" s="199" t="s">
        <v>520</v>
      </c>
      <c r="D69" s="201">
        <v>0.87688561586886804</v>
      </c>
      <c r="E69" s="200">
        <v>10.152977582119879</v>
      </c>
      <c r="F69" s="200">
        <v>3.0471477141889607</v>
      </c>
      <c r="G69" s="200">
        <v>9.351276667795462</v>
      </c>
      <c r="H69" s="200">
        <v>9.351276667795462</v>
      </c>
      <c r="I69" s="200">
        <v>2.2032520149001016</v>
      </c>
      <c r="J69" s="200">
        <v>11.526018692854723</v>
      </c>
      <c r="K69" s="200">
        <v>0.41168425330172703</v>
      </c>
      <c r="L69" s="200">
        <v>36.692356925160851</v>
      </c>
      <c r="M69" s="200">
        <v>0</v>
      </c>
      <c r="N69" s="200">
        <v>9.3524170673890961</v>
      </c>
      <c r="O69" s="200">
        <v>0</v>
      </c>
      <c r="P69" s="200">
        <v>1.1403995936335931E-3</v>
      </c>
      <c r="Q69" s="200">
        <v>0</v>
      </c>
      <c r="R69" s="200">
        <v>0</v>
      </c>
      <c r="S69" s="200">
        <v>16.576000000000001</v>
      </c>
      <c r="T69" s="200">
        <v>13.667999999999999</v>
      </c>
      <c r="U69" s="200">
        <v>361.04243563994902</v>
      </c>
      <c r="V69" s="200">
        <v>1134.6209375324499</v>
      </c>
      <c r="W69" s="199" t="s">
        <v>19</v>
      </c>
      <c r="X69" s="199" t="s">
        <v>19</v>
      </c>
      <c r="Y69" s="199" t="s">
        <v>19</v>
      </c>
      <c r="Z69" s="199" t="s">
        <v>19</v>
      </c>
      <c r="AA69" s="200">
        <v>0</v>
      </c>
      <c r="AB69" s="200">
        <v>36.822362478835068</v>
      </c>
      <c r="AC69" s="200">
        <v>30.138000000000002</v>
      </c>
      <c r="AD69" s="199" t="s">
        <v>19</v>
      </c>
      <c r="AE69" s="200">
        <v>0</v>
      </c>
      <c r="AF69" s="200">
        <v>0.12886515408059601</v>
      </c>
      <c r="AG69" s="200">
        <v>0</v>
      </c>
      <c r="AH69" s="200">
        <v>0</v>
      </c>
      <c r="AI69" s="200">
        <v>0.12886515408059601</v>
      </c>
      <c r="AJ69" s="200">
        <v>0.75900000000000034</v>
      </c>
      <c r="AK69" s="200">
        <v>400.82764917033523</v>
      </c>
    </row>
    <row r="70" spans="1:37" x14ac:dyDescent="0.4">
      <c r="A70" s="199" t="str">
        <f t="shared" si="1"/>
        <v>AFW29</v>
      </c>
      <c r="B70" s="199" t="s">
        <v>397</v>
      </c>
      <c r="C70" s="199" t="s">
        <v>521</v>
      </c>
      <c r="D70" s="201">
        <v>0.85972982415278931</v>
      </c>
      <c r="E70" s="200">
        <v>10.378841991195392</v>
      </c>
      <c r="F70" s="200">
        <v>3.1149320690822884</v>
      </c>
      <c r="G70" s="200">
        <v>9.5588169319336238</v>
      </c>
      <c r="H70" s="200">
        <v>9.5588169319336238</v>
      </c>
      <c r="I70" s="200">
        <v>2.1925492719268536</v>
      </c>
      <c r="J70" s="200">
        <v>11.717634676600065</v>
      </c>
      <c r="K70" s="200">
        <v>0.43153091771080249</v>
      </c>
      <c r="L70" s="200">
        <v>37.39430585844903</v>
      </c>
      <c r="M70" s="200">
        <v>0</v>
      </c>
      <c r="N70" s="200">
        <v>9.5599800880460517</v>
      </c>
      <c r="O70" s="200">
        <v>0</v>
      </c>
      <c r="P70" s="200">
        <v>1.1631561124280389E-3</v>
      </c>
      <c r="Q70" s="200">
        <v>0</v>
      </c>
      <c r="R70" s="200">
        <v>0</v>
      </c>
      <c r="S70" s="200">
        <v>16.696999999999999</v>
      </c>
      <c r="T70" s="200">
        <v>13.733000000000001</v>
      </c>
      <c r="U70" s="200">
        <v>346.113113627769</v>
      </c>
      <c r="V70" s="200">
        <v>1160.8370186755401</v>
      </c>
      <c r="W70" s="199" t="s">
        <v>19</v>
      </c>
      <c r="X70" s="199" t="s">
        <v>19</v>
      </c>
      <c r="Y70" s="199" t="s">
        <v>19</v>
      </c>
      <c r="Z70" s="199" t="s">
        <v>19</v>
      </c>
      <c r="AA70" s="200">
        <v>0</v>
      </c>
      <c r="AB70" s="200">
        <v>37.521089874703684</v>
      </c>
      <c r="AC70" s="200">
        <v>30.337</v>
      </c>
      <c r="AD70" s="199" t="s">
        <v>19</v>
      </c>
      <c r="AE70" s="200">
        <v>0</v>
      </c>
      <c r="AF70" s="200">
        <v>0.1256208601422282</v>
      </c>
      <c r="AG70" s="200">
        <v>0</v>
      </c>
      <c r="AH70" s="200">
        <v>0</v>
      </c>
      <c r="AI70" s="200">
        <v>0.1256208601422282</v>
      </c>
      <c r="AJ70" s="200">
        <v>0.75900000000000034</v>
      </c>
      <c r="AK70" s="200">
        <v>423.23063569251605</v>
      </c>
    </row>
    <row r="71" spans="1:37" x14ac:dyDescent="0.4">
      <c r="A71" s="199" t="str">
        <f t="shared" si="1"/>
        <v>AFW30</v>
      </c>
      <c r="B71" s="199" t="s">
        <v>397</v>
      </c>
      <c r="C71" s="199" t="s">
        <v>522</v>
      </c>
      <c r="D71" s="201">
        <v>0.84275114155251141</v>
      </c>
      <c r="E71" s="200">
        <v>10.604554012868268</v>
      </c>
      <c r="F71" s="200">
        <v>3.1836207246867589</v>
      </c>
      <c r="G71" s="200">
        <v>9.7668215374195739</v>
      </c>
      <c r="H71" s="200">
        <v>9.7668215374195739</v>
      </c>
      <c r="I71" s="200">
        <v>2.179765662038605</v>
      </c>
      <c r="J71" s="200">
        <v>12.034394852692177</v>
      </c>
      <c r="K71" s="200">
        <v>0.45090416525567223</v>
      </c>
      <c r="L71" s="200">
        <v>38.220060954961056</v>
      </c>
      <c r="M71" s="200">
        <v>0</v>
      </c>
      <c r="N71" s="200">
        <v>9.7680081273281409</v>
      </c>
      <c r="O71" s="200">
        <v>0</v>
      </c>
      <c r="P71" s="200">
        <v>1.1865899085675585E-3</v>
      </c>
      <c r="Q71" s="200">
        <v>0</v>
      </c>
      <c r="R71" s="200">
        <v>0</v>
      </c>
      <c r="S71" s="200">
        <v>16.814</v>
      </c>
      <c r="T71" s="200">
        <v>13.847</v>
      </c>
      <c r="U71" s="200">
        <v>331.18379161558897</v>
      </c>
      <c r="V71" s="200">
        <v>1186.9263193499701</v>
      </c>
      <c r="W71" s="199" t="s">
        <v>19</v>
      </c>
      <c r="X71" s="199" t="s">
        <v>19</v>
      </c>
      <c r="Y71" s="199" t="s">
        <v>19</v>
      </c>
      <c r="Z71" s="199" t="s">
        <v>19</v>
      </c>
      <c r="AA71" s="200">
        <v>0</v>
      </c>
      <c r="AB71" s="200">
        <v>38.22124754486962</v>
      </c>
      <c r="AC71" s="200">
        <v>30.545999999999999</v>
      </c>
      <c r="AD71" s="199" t="s">
        <v>19</v>
      </c>
      <c r="AE71" s="200">
        <v>0</v>
      </c>
      <c r="AF71" s="200">
        <v>0</v>
      </c>
      <c r="AG71" s="200">
        <v>0</v>
      </c>
      <c r="AH71" s="200">
        <v>0</v>
      </c>
      <c r="AI71" s="200">
        <v>0</v>
      </c>
      <c r="AJ71" s="200">
        <v>0.75900000000000034</v>
      </c>
      <c r="AK71" s="200">
        <v>442.76178530308164</v>
      </c>
    </row>
    <row r="72" spans="1:37" x14ac:dyDescent="0.4">
      <c r="A72" s="199" t="str">
        <f t="shared" si="1"/>
        <v>BRL24</v>
      </c>
      <c r="B72" s="199" t="s">
        <v>409</v>
      </c>
      <c r="C72" s="199" t="s">
        <v>263</v>
      </c>
      <c r="D72" s="201">
        <v>0.94744609856262829</v>
      </c>
      <c r="E72" s="200">
        <v>2.5194045377582119</v>
      </c>
      <c r="F72" s="200">
        <v>0.67550016931933632</v>
      </c>
      <c r="G72" s="200">
        <v>3.8155204876396889</v>
      </c>
      <c r="H72" s="200">
        <v>0</v>
      </c>
      <c r="I72" s="200">
        <v>0.40318916356247886</v>
      </c>
      <c r="J72" s="200">
        <v>2.2777021334236371</v>
      </c>
      <c r="K72" s="200">
        <v>3.166407043684389E-3</v>
      </c>
      <c r="L72" s="200">
        <v>9.6944828987470384</v>
      </c>
      <c r="M72" s="200">
        <v>0</v>
      </c>
      <c r="N72" s="200">
        <v>3.043972637995259</v>
      </c>
      <c r="O72" s="200">
        <v>0</v>
      </c>
      <c r="P72" s="200">
        <v>2.8497663393159501E-2</v>
      </c>
      <c r="Q72" s="200">
        <v>1.055469014561463E-3</v>
      </c>
      <c r="R72" s="200">
        <v>0.12032346766000679</v>
      </c>
      <c r="S72" s="200">
        <v>3.411</v>
      </c>
      <c r="T72" s="200">
        <v>5.5449999999999999</v>
      </c>
      <c r="U72" s="200">
        <v>174.512</v>
      </c>
      <c r="V72" s="200">
        <v>342.87400000000002</v>
      </c>
      <c r="W72" s="200">
        <v>0</v>
      </c>
      <c r="X72" s="200">
        <v>0</v>
      </c>
      <c r="Y72" s="200">
        <v>0</v>
      </c>
      <c r="Z72" s="200">
        <v>0</v>
      </c>
      <c r="AA72" s="200">
        <v>0.66916735523196758</v>
      </c>
      <c r="AB72" s="200">
        <v>10.234883034202506</v>
      </c>
      <c r="AC72" s="200">
        <v>9.0150000000000006</v>
      </c>
      <c r="AD72" s="200">
        <v>0</v>
      </c>
      <c r="AE72" s="200">
        <v>2.6386725364036575E-2</v>
      </c>
      <c r="AF72" s="200">
        <v>0.36413681002370468</v>
      </c>
      <c r="AG72" s="200">
        <v>0</v>
      </c>
      <c r="AH72" s="200">
        <v>0</v>
      </c>
      <c r="AI72" s="200">
        <v>0.39052353538774132</v>
      </c>
      <c r="AJ72" s="200">
        <v>0</v>
      </c>
      <c r="AK72" s="200">
        <v>0</v>
      </c>
    </row>
    <row r="73" spans="1:37" x14ac:dyDescent="0.4">
      <c r="A73" s="199" t="str">
        <f t="shared" si="1"/>
        <v>BRL25</v>
      </c>
      <c r="B73" s="199" t="s">
        <v>409</v>
      </c>
      <c r="C73" s="199" t="s">
        <v>516</v>
      </c>
      <c r="D73" s="201">
        <v>0.92334804186428121</v>
      </c>
      <c r="E73" s="200">
        <v>2.7434733311378983</v>
      </c>
      <c r="F73" s="200">
        <v>0.7290495111557217</v>
      </c>
      <c r="G73" s="200">
        <v>5.2024455751700076</v>
      </c>
      <c r="H73" s="200">
        <v>0</v>
      </c>
      <c r="I73" s="200">
        <v>0.43645514121232654</v>
      </c>
      <c r="J73" s="200">
        <v>2.36525900117072</v>
      </c>
      <c r="K73" s="200">
        <v>3.1276873921614119E-3</v>
      </c>
      <c r="L73" s="200">
        <v>11.479810247238836</v>
      </c>
      <c r="M73" s="200">
        <v>0</v>
      </c>
      <c r="N73" s="200">
        <v>4.1325105599217249</v>
      </c>
      <c r="O73" s="200">
        <v>0</v>
      </c>
      <c r="P73" s="200">
        <v>3.0324426684727398E-2</v>
      </c>
      <c r="Q73" s="200">
        <v>1.0830152387402642E-3</v>
      </c>
      <c r="R73" s="200">
        <v>0.12996182864883171</v>
      </c>
      <c r="S73" s="200">
        <v>3.1259999999999999</v>
      </c>
      <c r="T73" s="200">
        <v>6.5570000000000004</v>
      </c>
      <c r="U73" s="200">
        <v>139.61158845839631</v>
      </c>
      <c r="V73" s="200">
        <v>380.48</v>
      </c>
      <c r="W73" s="200">
        <v>0</v>
      </c>
      <c r="X73" s="200">
        <v>0</v>
      </c>
      <c r="Y73" s="200">
        <v>0</v>
      </c>
      <c r="Z73" s="200">
        <v>0</v>
      </c>
      <c r="AA73" s="200">
        <v>0.72453719471723677</v>
      </c>
      <c r="AB73" s="200">
        <v>12.06355546091984</v>
      </c>
      <c r="AC73" s="200">
        <v>9.6825940885919213</v>
      </c>
      <c r="AD73" s="200">
        <v>0</v>
      </c>
      <c r="AE73" s="200">
        <v>2.8158396207246868E-2</v>
      </c>
      <c r="AF73" s="200">
        <v>0.39421754690145616</v>
      </c>
      <c r="AG73" s="200">
        <v>0</v>
      </c>
      <c r="AH73" s="200">
        <v>0</v>
      </c>
      <c r="AI73" s="200">
        <v>0.42237594310870308</v>
      </c>
      <c r="AJ73" s="200">
        <v>0</v>
      </c>
      <c r="AK73" s="200">
        <v>0</v>
      </c>
    </row>
    <row r="74" spans="1:37" x14ac:dyDescent="0.4">
      <c r="A74" s="199" t="str">
        <f t="shared" si="1"/>
        <v>BRL26</v>
      </c>
      <c r="B74" s="199" t="s">
        <v>409</v>
      </c>
      <c r="C74" s="199" t="s">
        <v>518</v>
      </c>
      <c r="D74" s="201">
        <v>0.9052431782983148</v>
      </c>
      <c r="E74" s="200">
        <v>3.1597089660527407</v>
      </c>
      <c r="F74" s="200">
        <v>0.69486914278077516</v>
      </c>
      <c r="G74" s="200">
        <v>6.1872877192279052</v>
      </c>
      <c r="H74" s="200">
        <v>0</v>
      </c>
      <c r="I74" s="200">
        <v>0.40357999812707418</v>
      </c>
      <c r="J74" s="200">
        <v>3.2197456599889991</v>
      </c>
      <c r="K74" s="200">
        <v>3.3140266305452088E-3</v>
      </c>
      <c r="L74" s="200">
        <v>13.668505512808043</v>
      </c>
      <c r="M74" s="200">
        <v>0</v>
      </c>
      <c r="N74" s="200">
        <v>6.1872877192279052</v>
      </c>
      <c r="O74" s="200">
        <v>0</v>
      </c>
      <c r="P74" s="200">
        <v>9.9420798916356259E-3</v>
      </c>
      <c r="Q74" s="200">
        <v>1.1046755435150696E-3</v>
      </c>
      <c r="R74" s="200">
        <v>0.10604885217744668</v>
      </c>
      <c r="S74" s="200">
        <v>2.9430000000000001</v>
      </c>
      <c r="T74" s="200">
        <v>6.8250000000000002</v>
      </c>
      <c r="U74" s="200">
        <v>131.460556484096</v>
      </c>
      <c r="V74" s="200">
        <v>389.75400000000002</v>
      </c>
      <c r="W74" s="200">
        <v>0</v>
      </c>
      <c r="X74" s="200">
        <v>0</v>
      </c>
      <c r="Y74" s="200">
        <v>0</v>
      </c>
      <c r="Z74" s="200">
        <v>0</v>
      </c>
      <c r="AA74" s="200">
        <v>0</v>
      </c>
      <c r="AB74" s="200">
        <v>13.964824183538378</v>
      </c>
      <c r="AC74" s="200">
        <v>9.7677552991537198</v>
      </c>
      <c r="AD74" s="200">
        <v>0</v>
      </c>
      <c r="AE74" s="200">
        <v>3.2342781445732847E-2</v>
      </c>
      <c r="AF74" s="200">
        <v>0.14688028167201006</v>
      </c>
      <c r="AG74" s="200">
        <v>0</v>
      </c>
      <c r="AH74" s="200">
        <v>0</v>
      </c>
      <c r="AI74" s="200">
        <v>0.17922306311774294</v>
      </c>
      <c r="AJ74" s="200">
        <v>0</v>
      </c>
      <c r="AK74" s="200">
        <v>0</v>
      </c>
    </row>
    <row r="75" spans="1:37" x14ac:dyDescent="0.4">
      <c r="A75" s="199" t="str">
        <f t="shared" si="1"/>
        <v>BRL27</v>
      </c>
      <c r="B75" s="199" t="s">
        <v>409</v>
      </c>
      <c r="C75" s="199" t="s">
        <v>519</v>
      </c>
      <c r="D75" s="201">
        <v>0.88749331205717152</v>
      </c>
      <c r="E75" s="200">
        <v>3.4821454293429328</v>
      </c>
      <c r="F75" s="200">
        <v>0.76544020254223566</v>
      </c>
      <c r="G75" s="200">
        <v>6.3403294690264813</v>
      </c>
      <c r="H75" s="200">
        <v>0</v>
      </c>
      <c r="I75" s="200">
        <v>0.44468430814358439</v>
      </c>
      <c r="J75" s="200">
        <v>3.5477545895608378</v>
      </c>
      <c r="K75" s="200">
        <v>3.3803071631561127E-3</v>
      </c>
      <c r="L75" s="200">
        <v>14.583734305779226</v>
      </c>
      <c r="M75" s="200">
        <v>0</v>
      </c>
      <c r="N75" s="200">
        <v>6.3403294690264813</v>
      </c>
      <c r="O75" s="200">
        <v>0</v>
      </c>
      <c r="P75" s="200">
        <v>9.0141524350829672E-3</v>
      </c>
      <c r="Q75" s="200">
        <v>1.1267690543853709E-3</v>
      </c>
      <c r="R75" s="200">
        <v>5.859199082803928E-2</v>
      </c>
      <c r="S75" s="200">
        <v>2.7690000000000001</v>
      </c>
      <c r="T75" s="200">
        <v>7.0810000000000004</v>
      </c>
      <c r="U75" s="200">
        <v>123.6682887498619</v>
      </c>
      <c r="V75" s="200">
        <v>399.25</v>
      </c>
      <c r="W75" s="200">
        <v>0</v>
      </c>
      <c r="X75" s="200">
        <v>0</v>
      </c>
      <c r="Y75" s="200">
        <v>0</v>
      </c>
      <c r="Z75" s="200">
        <v>0</v>
      </c>
      <c r="AA75" s="200">
        <v>0</v>
      </c>
      <c r="AB75" s="200">
        <v>14.802410026419224</v>
      </c>
      <c r="AC75" s="200">
        <v>9.8492926284150162</v>
      </c>
      <c r="AD75" s="200">
        <v>0</v>
      </c>
      <c r="AE75" s="200">
        <v>3.280833500453334E-2</v>
      </c>
      <c r="AF75" s="200">
        <v>0.11713447331795718</v>
      </c>
      <c r="AG75" s="200">
        <v>0</v>
      </c>
      <c r="AH75" s="200">
        <v>0</v>
      </c>
      <c r="AI75" s="200">
        <v>0.14994280832249049</v>
      </c>
      <c r="AJ75" s="200">
        <v>0</v>
      </c>
      <c r="AK75" s="200">
        <v>0</v>
      </c>
    </row>
    <row r="76" spans="1:37" x14ac:dyDescent="0.4">
      <c r="A76" s="199" t="str">
        <f t="shared" si="1"/>
        <v>BRL28</v>
      </c>
      <c r="B76" s="199" t="s">
        <v>409</v>
      </c>
      <c r="C76" s="199" t="s">
        <v>520</v>
      </c>
      <c r="D76" s="201">
        <v>0.87009148240899181</v>
      </c>
      <c r="E76" s="200">
        <v>3.7345723999600451</v>
      </c>
      <c r="F76" s="200">
        <v>0.82186437590816219</v>
      </c>
      <c r="G76" s="200">
        <v>6.6142470261475648</v>
      </c>
      <c r="H76" s="200">
        <v>0</v>
      </c>
      <c r="I76" s="200">
        <v>0.47683640677690531</v>
      </c>
      <c r="J76" s="200">
        <v>3.8043533375371528</v>
      </c>
      <c r="K76" s="200">
        <v>3.4479133064192345E-3</v>
      </c>
      <c r="L76" s="200">
        <v>15.455321459636252</v>
      </c>
      <c r="M76" s="200">
        <v>0</v>
      </c>
      <c r="N76" s="200">
        <v>6.6142470261475648</v>
      </c>
      <c r="O76" s="200">
        <v>0</v>
      </c>
      <c r="P76" s="200">
        <v>9.1944354837846243E-3</v>
      </c>
      <c r="Q76" s="200">
        <v>1.149304435473078E-3</v>
      </c>
      <c r="R76" s="200">
        <v>5.286800403176159E-2</v>
      </c>
      <c r="S76" s="200">
        <v>2.6019999999999999</v>
      </c>
      <c r="T76" s="200">
        <v>7.3289999999999997</v>
      </c>
      <c r="U76" s="200">
        <v>116.218994398738</v>
      </c>
      <c r="V76" s="200">
        <v>408.82400000000001</v>
      </c>
      <c r="W76" s="200">
        <v>0</v>
      </c>
      <c r="X76" s="200">
        <v>0</v>
      </c>
      <c r="Y76" s="200">
        <v>0</v>
      </c>
      <c r="Z76" s="200">
        <v>0</v>
      </c>
      <c r="AA76" s="200">
        <v>0</v>
      </c>
      <c r="AB76" s="200">
        <v>15.624130778918806</v>
      </c>
      <c r="AC76" s="200">
        <v>9.9308299576763126</v>
      </c>
      <c r="AD76" s="200">
        <v>0</v>
      </c>
      <c r="AE76" s="200">
        <v>3.3201404560161865E-2</v>
      </c>
      <c r="AF76" s="200">
        <v>7.2396170771377277E-2</v>
      </c>
      <c r="AG76" s="200">
        <v>0</v>
      </c>
      <c r="AH76" s="200">
        <v>0</v>
      </c>
      <c r="AI76" s="200">
        <v>0.10559757533153914</v>
      </c>
      <c r="AJ76" s="200">
        <v>0</v>
      </c>
      <c r="AK76" s="200">
        <v>0</v>
      </c>
    </row>
    <row r="77" spans="1:37" x14ac:dyDescent="0.4">
      <c r="A77" s="199" t="str">
        <f t="shared" si="1"/>
        <v>BRL29</v>
      </c>
      <c r="B77" s="199" t="s">
        <v>409</v>
      </c>
      <c r="C77" s="199" t="s">
        <v>521</v>
      </c>
      <c r="D77" s="201">
        <v>0.85303086510685477</v>
      </c>
      <c r="E77" s="200">
        <v>3.8655293258828376</v>
      </c>
      <c r="F77" s="200">
        <v>0.85060223065255725</v>
      </c>
      <c r="G77" s="200">
        <v>7.0173310777566815</v>
      </c>
      <c r="H77" s="200">
        <v>0</v>
      </c>
      <c r="I77" s="200">
        <v>0.49364123214157762</v>
      </c>
      <c r="J77" s="200">
        <v>3.9385139166564578</v>
      </c>
      <c r="K77" s="200">
        <v>3.5168715725476187E-3</v>
      </c>
      <c r="L77" s="200">
        <v>16.169134654662656</v>
      </c>
      <c r="M77" s="200">
        <v>0</v>
      </c>
      <c r="N77" s="200">
        <v>7.0173310777566815</v>
      </c>
      <c r="O77" s="200">
        <v>0</v>
      </c>
      <c r="P77" s="200">
        <v>0</v>
      </c>
      <c r="Q77" s="200">
        <v>1.1722905241825397E-3</v>
      </c>
      <c r="R77" s="200">
        <v>7.0337431450952373E-3</v>
      </c>
      <c r="S77" s="200">
        <v>2.4430000000000001</v>
      </c>
      <c r="T77" s="200">
        <v>7.5679999999999996</v>
      </c>
      <c r="U77" s="200">
        <v>109.0975776016878</v>
      </c>
      <c r="V77" s="200">
        <v>418.53899999999999</v>
      </c>
      <c r="W77" s="200">
        <v>0</v>
      </c>
      <c r="X77" s="200">
        <v>0</v>
      </c>
      <c r="Y77" s="200">
        <v>0</v>
      </c>
      <c r="Z77" s="200">
        <v>0</v>
      </c>
      <c r="AA77" s="200">
        <v>0</v>
      </c>
      <c r="AB77" s="200">
        <v>16.230980940054181</v>
      </c>
      <c r="AC77" s="200">
        <v>10.01055534628736</v>
      </c>
      <c r="AD77" s="200">
        <v>0</v>
      </c>
      <c r="AE77" s="200">
        <v>3.3414281835472043E-2</v>
      </c>
      <c r="AF77" s="200">
        <v>2.0225969886768305E-2</v>
      </c>
      <c r="AG77" s="200">
        <v>0</v>
      </c>
      <c r="AH77" s="200">
        <v>0</v>
      </c>
      <c r="AI77" s="200">
        <v>5.3640251722240344E-2</v>
      </c>
      <c r="AJ77" s="200">
        <v>0</v>
      </c>
      <c r="AK77" s="200">
        <v>0</v>
      </c>
    </row>
    <row r="78" spans="1:37" x14ac:dyDescent="0.4">
      <c r="A78" s="199" t="str">
        <f t="shared" si="1"/>
        <v>BRL30</v>
      </c>
      <c r="B78" s="199" t="s">
        <v>409</v>
      </c>
      <c r="C78" s="199" t="s">
        <v>522</v>
      </c>
      <c r="D78" s="201">
        <v>0.8363047697126027</v>
      </c>
      <c r="E78" s="200">
        <v>3.9550406610140305</v>
      </c>
      <c r="F78" s="200">
        <v>0.86992041777836704</v>
      </c>
      <c r="G78" s="200">
        <v>7.4338927926197051</v>
      </c>
      <c r="H78" s="200">
        <v>0</v>
      </c>
      <c r="I78" s="200">
        <v>0.5049847626422409</v>
      </c>
      <c r="J78" s="200">
        <v>4.0291050928682264</v>
      </c>
      <c r="K78" s="200">
        <v>3.5872090039985715E-3</v>
      </c>
      <c r="L78" s="200">
        <v>16.796530935926572</v>
      </c>
      <c r="M78" s="200">
        <v>0</v>
      </c>
      <c r="N78" s="200">
        <v>7.4338927926197051</v>
      </c>
      <c r="O78" s="200">
        <v>0</v>
      </c>
      <c r="P78" s="200">
        <v>0</v>
      </c>
      <c r="Q78" s="200">
        <v>1.1957363346661904E-3</v>
      </c>
      <c r="R78" s="200">
        <v>7.174418007997143E-3</v>
      </c>
      <c r="S78" s="200">
        <v>2.29</v>
      </c>
      <c r="T78" s="200">
        <v>7.8019999999999996</v>
      </c>
      <c r="U78" s="200">
        <v>102.28960696623341</v>
      </c>
      <c r="V78" s="200">
        <v>427.20800000000003</v>
      </c>
      <c r="W78" s="200">
        <v>0</v>
      </c>
      <c r="X78" s="200">
        <v>0</v>
      </c>
      <c r="Y78" s="200">
        <v>0</v>
      </c>
      <c r="Z78" s="200">
        <v>0</v>
      </c>
      <c r="AA78" s="200">
        <v>0</v>
      </c>
      <c r="AB78" s="200">
        <v>16.853529796204544</v>
      </c>
      <c r="AC78" s="200">
        <v>10.092000000000001</v>
      </c>
      <c r="AD78" s="200">
        <v>0</v>
      </c>
      <c r="AE78" s="200">
        <v>3.1881450805430048E-2</v>
      </c>
      <c r="AF78" s="200">
        <v>1.6747255129883721E-2</v>
      </c>
      <c r="AG78" s="200">
        <v>0</v>
      </c>
      <c r="AH78" s="200">
        <v>0</v>
      </c>
      <c r="AI78" s="200">
        <v>4.8628705935313772E-2</v>
      </c>
      <c r="AJ78" s="200">
        <v>0</v>
      </c>
      <c r="AK78" s="200">
        <v>0</v>
      </c>
    </row>
    <row r="79" spans="1:37" x14ac:dyDescent="0.4">
      <c r="A79" s="199" t="str">
        <f t="shared" si="1"/>
        <v>PRT24</v>
      </c>
      <c r="B79" s="199" t="s">
        <v>457</v>
      </c>
      <c r="C79" s="199" t="s">
        <v>263</v>
      </c>
      <c r="D79" s="201">
        <v>0.94744609856262829</v>
      </c>
      <c r="E79" s="200">
        <v>2.1510458516762614</v>
      </c>
      <c r="F79" s="200">
        <v>0.34619383677615989</v>
      </c>
      <c r="G79" s="200">
        <v>0.36097040298002037</v>
      </c>
      <c r="H79" s="200">
        <v>0.36097040298002037</v>
      </c>
      <c r="I79" s="200">
        <v>0.26492272265492722</v>
      </c>
      <c r="J79" s="200">
        <v>1.468157399254995</v>
      </c>
      <c r="K79" s="200">
        <v>0.16043129021334238</v>
      </c>
      <c r="L79" s="200">
        <v>4.7517215035557063</v>
      </c>
      <c r="M79" s="200">
        <v>0</v>
      </c>
      <c r="N79" s="200">
        <v>0.36097040298002037</v>
      </c>
      <c r="O79" s="200">
        <v>0</v>
      </c>
      <c r="P79" s="200">
        <v>2.9553132407720964E-2</v>
      </c>
      <c r="Q79" s="200">
        <v>0</v>
      </c>
      <c r="R79" s="200">
        <v>1.7942973247544871E-2</v>
      </c>
      <c r="S79" s="200">
        <v>4.3070000000000004</v>
      </c>
      <c r="T79" s="200">
        <v>2.8239999999999998</v>
      </c>
      <c r="U79" s="200">
        <v>191.178</v>
      </c>
      <c r="V79" s="200">
        <v>111.926</v>
      </c>
      <c r="W79" s="200">
        <v>0</v>
      </c>
      <c r="X79" s="200">
        <v>0</v>
      </c>
      <c r="Y79" s="200">
        <v>0</v>
      </c>
      <c r="Z79" s="200">
        <v>0</v>
      </c>
      <c r="AA79" s="200">
        <v>0.23642505926176771</v>
      </c>
      <c r="AB79" s="200">
        <v>4.9976457839485269</v>
      </c>
      <c r="AC79" s="200">
        <v>6.77</v>
      </c>
      <c r="AD79" s="200">
        <v>0</v>
      </c>
      <c r="AE79" s="200">
        <v>0.16465316627158821</v>
      </c>
      <c r="AF79" s="200">
        <v>3.3775008465966816E-2</v>
      </c>
      <c r="AG79" s="200">
        <v>0</v>
      </c>
      <c r="AH79" s="200">
        <v>0</v>
      </c>
      <c r="AI79" s="200">
        <v>0.19842817473755503</v>
      </c>
      <c r="AJ79" s="200">
        <v>0</v>
      </c>
      <c r="AK79" s="200">
        <v>34.721764172028443</v>
      </c>
    </row>
    <row r="80" spans="1:37" x14ac:dyDescent="0.4">
      <c r="A80" s="199" t="str">
        <f t="shared" si="1"/>
        <v>PRT25</v>
      </c>
      <c r="B80" s="199" t="s">
        <v>457</v>
      </c>
      <c r="C80" s="199" t="s">
        <v>516</v>
      </c>
      <c r="D80" s="201">
        <v>0.92500939731863152</v>
      </c>
      <c r="E80" s="200">
        <v>2.2583554351506949</v>
      </c>
      <c r="F80" s="200">
        <v>0.35459099221131063</v>
      </c>
      <c r="G80" s="200">
        <v>0.36972597358618364</v>
      </c>
      <c r="H80" s="200">
        <v>0.36972597358618364</v>
      </c>
      <c r="I80" s="200">
        <v>0.31459139857771762</v>
      </c>
      <c r="J80" s="200">
        <v>1.5037685066034545</v>
      </c>
      <c r="K80" s="200">
        <v>0.16432265492719272</v>
      </c>
      <c r="L80" s="200">
        <v>4.9653549610565539</v>
      </c>
      <c r="M80" s="200">
        <v>0</v>
      </c>
      <c r="N80" s="200">
        <v>0.36972597358618364</v>
      </c>
      <c r="O80" s="200">
        <v>0</v>
      </c>
      <c r="P80" s="200">
        <v>3.026996274974603E-2</v>
      </c>
      <c r="Q80" s="200">
        <v>0</v>
      </c>
      <c r="R80" s="200">
        <v>4.7567084321029469E-2</v>
      </c>
      <c r="S80" s="200">
        <v>4.3330000000000002</v>
      </c>
      <c r="T80" s="200">
        <v>2.359</v>
      </c>
      <c r="U80" s="200">
        <v>187.84700000000001</v>
      </c>
      <c r="V80" s="200">
        <v>120.38200000000001</v>
      </c>
      <c r="W80" s="200">
        <v>0</v>
      </c>
      <c r="X80" s="200">
        <v>0</v>
      </c>
      <c r="Y80" s="200">
        <v>0</v>
      </c>
      <c r="Z80" s="200">
        <v>0</v>
      </c>
      <c r="AA80" s="200">
        <v>0.12432306129359977</v>
      </c>
      <c r="AB80" s="200">
        <v>5.2464331865899094</v>
      </c>
      <c r="AC80" s="200">
        <v>6.6920000000000002</v>
      </c>
      <c r="AD80" s="200">
        <v>0</v>
      </c>
      <c r="AE80" s="200">
        <v>0.1686469353200136</v>
      </c>
      <c r="AF80" s="200">
        <v>3.4594243142566893E-2</v>
      </c>
      <c r="AG80" s="200">
        <v>0</v>
      </c>
      <c r="AH80" s="200">
        <v>0</v>
      </c>
      <c r="AI80" s="200">
        <v>0.20324117846258047</v>
      </c>
      <c r="AJ80" s="200">
        <v>0</v>
      </c>
      <c r="AK80" s="200">
        <v>35.840716965797505</v>
      </c>
    </row>
    <row r="81" spans="1:37" x14ac:dyDescent="0.4">
      <c r="A81" s="199" t="str">
        <f t="shared" si="1"/>
        <v>PRT26</v>
      </c>
      <c r="B81" s="199" t="s">
        <v>457</v>
      </c>
      <c r="C81" s="199" t="s">
        <v>518</v>
      </c>
      <c r="D81" s="201">
        <v>0.90671825104396953</v>
      </c>
      <c r="E81" s="200">
        <v>2.389937555028784</v>
      </c>
      <c r="F81" s="200">
        <v>0.36174412461903149</v>
      </c>
      <c r="G81" s="200">
        <v>0.55254209278699629</v>
      </c>
      <c r="H81" s="200">
        <v>0.55254209278699629</v>
      </c>
      <c r="I81" s="200">
        <v>0.32093762275651877</v>
      </c>
      <c r="J81" s="200">
        <v>1.8473213681002372</v>
      </c>
      <c r="K81" s="200">
        <v>0.16763752116491704</v>
      </c>
      <c r="L81" s="200">
        <v>5.6401202844564846</v>
      </c>
      <c r="M81" s="200">
        <v>0</v>
      </c>
      <c r="N81" s="200">
        <v>0.44115137148662381</v>
      </c>
      <c r="O81" s="200">
        <v>0</v>
      </c>
      <c r="P81" s="200">
        <v>0</v>
      </c>
      <c r="Q81" s="200">
        <v>0</v>
      </c>
      <c r="R81" s="200">
        <v>7.9407246867592277E-2</v>
      </c>
      <c r="S81" s="200">
        <v>4.3330000000000002</v>
      </c>
      <c r="T81" s="200">
        <v>2.359</v>
      </c>
      <c r="U81" s="200">
        <v>186.357</v>
      </c>
      <c r="V81" s="200">
        <v>124.9196</v>
      </c>
      <c r="W81" s="200">
        <v>0</v>
      </c>
      <c r="X81" s="200">
        <v>0</v>
      </c>
      <c r="Y81" s="200">
        <v>0</v>
      </c>
      <c r="Z81" s="200">
        <v>0</v>
      </c>
      <c r="AA81" s="200">
        <v>0.16543176430748391</v>
      </c>
      <c r="AB81" s="200">
        <v>6.5720525567219772</v>
      </c>
      <c r="AC81" s="200">
        <v>6.6920000000000002</v>
      </c>
      <c r="AD81" s="200">
        <v>0</v>
      </c>
      <c r="AE81" s="200">
        <v>0.17204903487978326</v>
      </c>
      <c r="AF81" s="200">
        <v>0.68047599051811714</v>
      </c>
      <c r="AG81" s="200">
        <v>0</v>
      </c>
      <c r="AH81" s="200">
        <v>0</v>
      </c>
      <c r="AI81" s="200">
        <v>0.85252502539790043</v>
      </c>
      <c r="AJ81" s="200">
        <v>0</v>
      </c>
      <c r="AK81" s="200">
        <v>44.039038537080941</v>
      </c>
    </row>
    <row r="82" spans="1:37" x14ac:dyDescent="0.4">
      <c r="A82" s="199" t="str">
        <f t="shared" si="1"/>
        <v>PRT27</v>
      </c>
      <c r="B82" s="199" t="s">
        <v>457</v>
      </c>
      <c r="C82" s="199" t="s">
        <v>519</v>
      </c>
      <c r="D82" s="201">
        <v>0.88902938342967219</v>
      </c>
      <c r="E82" s="200">
        <v>2.3025110734845926</v>
      </c>
      <c r="F82" s="200">
        <v>0.36894168642058933</v>
      </c>
      <c r="G82" s="200">
        <v>0.57815861835421622</v>
      </c>
      <c r="H82" s="200">
        <v>0.57815861835421622</v>
      </c>
      <c r="I82" s="200">
        <v>0.32732326447680332</v>
      </c>
      <c r="J82" s="200">
        <v>1.8840772096173388</v>
      </c>
      <c r="K82" s="200">
        <v>0.17097297663393163</v>
      </c>
      <c r="L82" s="200">
        <v>5.6319848289874725</v>
      </c>
      <c r="M82" s="200">
        <v>0</v>
      </c>
      <c r="N82" s="200">
        <v>0.4499288858787675</v>
      </c>
      <c r="O82" s="200">
        <v>0</v>
      </c>
      <c r="P82" s="200">
        <v>0</v>
      </c>
      <c r="Q82" s="200">
        <v>0</v>
      </c>
      <c r="R82" s="200">
        <v>0.10685811039620728</v>
      </c>
      <c r="S82" s="200">
        <v>4.3330000000000002</v>
      </c>
      <c r="T82" s="200">
        <v>2.359</v>
      </c>
      <c r="U82" s="200">
        <v>183.46700000000001</v>
      </c>
      <c r="V82" s="200">
        <v>130.98500000000001</v>
      </c>
      <c r="W82" s="200">
        <v>0</v>
      </c>
      <c r="X82" s="200">
        <v>0</v>
      </c>
      <c r="Y82" s="200">
        <v>0</v>
      </c>
      <c r="Z82" s="200">
        <v>0</v>
      </c>
      <c r="AA82" s="200">
        <v>0.16872333220453781</v>
      </c>
      <c r="AB82" s="200">
        <v>6.8029247544869644</v>
      </c>
      <c r="AC82" s="200">
        <v>6.6920000000000002</v>
      </c>
      <c r="AD82" s="200">
        <v>0</v>
      </c>
      <c r="AE82" s="200">
        <v>0.17547226549271933</v>
      </c>
      <c r="AF82" s="200">
        <v>0.88860954961056582</v>
      </c>
      <c r="AG82" s="200">
        <v>0</v>
      </c>
      <c r="AH82" s="200">
        <v>0</v>
      </c>
      <c r="AI82" s="200">
        <v>1.0640818151032851</v>
      </c>
      <c r="AJ82" s="200">
        <v>0</v>
      </c>
      <c r="AK82" s="200">
        <v>46.188574602099578</v>
      </c>
    </row>
    <row r="83" spans="1:37" x14ac:dyDescent="0.4">
      <c r="A83" s="199" t="str">
        <f t="shared" si="1"/>
        <v>PRT28</v>
      </c>
      <c r="B83" s="199" t="s">
        <v>457</v>
      </c>
      <c r="C83" s="199" t="s">
        <v>520</v>
      </c>
      <c r="D83" s="201">
        <v>0.87165712261644701</v>
      </c>
      <c r="E83" s="200">
        <v>2.2130261429055205</v>
      </c>
      <c r="F83" s="200">
        <v>0.37629475110057581</v>
      </c>
      <c r="G83" s="200">
        <v>0.60574277006434152</v>
      </c>
      <c r="H83" s="200">
        <v>0.60574277006434152</v>
      </c>
      <c r="I83" s="200">
        <v>0.33384686759227911</v>
      </c>
      <c r="J83" s="200">
        <v>1.9193326786319003</v>
      </c>
      <c r="K83" s="200">
        <v>0.17438049441246195</v>
      </c>
      <c r="L83" s="200">
        <v>5.6226237047070802</v>
      </c>
      <c r="M83" s="200">
        <v>0</v>
      </c>
      <c r="N83" s="200">
        <v>0.45889603792753147</v>
      </c>
      <c r="O83" s="200">
        <v>0</v>
      </c>
      <c r="P83" s="200">
        <v>0</v>
      </c>
      <c r="Q83" s="200">
        <v>0</v>
      </c>
      <c r="R83" s="200">
        <v>0.11931296986115818</v>
      </c>
      <c r="S83" s="200">
        <v>4.3330000000000002</v>
      </c>
      <c r="T83" s="200">
        <v>2.359</v>
      </c>
      <c r="U83" s="200">
        <v>169.75700000000001</v>
      </c>
      <c r="V83" s="200">
        <v>147.816</v>
      </c>
      <c r="W83" s="200">
        <v>0</v>
      </c>
      <c r="X83" s="200">
        <v>0</v>
      </c>
      <c r="Y83" s="200">
        <v>0</v>
      </c>
      <c r="Z83" s="200">
        <v>0</v>
      </c>
      <c r="AA83" s="200">
        <v>0.1720860142228243</v>
      </c>
      <c r="AB83" s="200">
        <v>7.0314345411446002</v>
      </c>
      <c r="AC83" s="200">
        <v>6.6920000000000002</v>
      </c>
      <c r="AD83" s="200">
        <v>0</v>
      </c>
      <c r="AE83" s="200">
        <v>0.17896945479173726</v>
      </c>
      <c r="AF83" s="200">
        <v>1.1105284117846261</v>
      </c>
      <c r="AG83" s="200">
        <v>0</v>
      </c>
      <c r="AH83" s="200">
        <v>0</v>
      </c>
      <c r="AI83" s="200">
        <v>1.2894978665763634</v>
      </c>
      <c r="AJ83" s="200">
        <v>0</v>
      </c>
      <c r="AK83" s="200">
        <v>48.453685404673223</v>
      </c>
    </row>
    <row r="84" spans="1:37" x14ac:dyDescent="0.4">
      <c r="A84" s="199" t="str">
        <f t="shared" si="1"/>
        <v>PRT29</v>
      </c>
      <c r="B84" s="199" t="s">
        <v>457</v>
      </c>
      <c r="C84" s="199" t="s">
        <v>521</v>
      </c>
      <c r="D84" s="201">
        <v>0.8545054690664966</v>
      </c>
      <c r="E84" s="200">
        <v>2.2492541821876064</v>
      </c>
      <c r="F84" s="200">
        <v>0.38384774805282779</v>
      </c>
      <c r="G84" s="200">
        <v>0.6237525905858452</v>
      </c>
      <c r="H84" s="200">
        <v>0.6237525905858452</v>
      </c>
      <c r="I84" s="200">
        <v>0.34054784964442947</v>
      </c>
      <c r="J84" s="200">
        <v>1.9590278360988831</v>
      </c>
      <c r="K84" s="200">
        <v>0.17788066373179823</v>
      </c>
      <c r="L84" s="200">
        <v>5.734310870301389</v>
      </c>
      <c r="M84" s="200">
        <v>0</v>
      </c>
      <c r="N84" s="200">
        <v>0.46810700982052167</v>
      </c>
      <c r="O84" s="200">
        <v>0</v>
      </c>
      <c r="P84" s="200">
        <v>0</v>
      </c>
      <c r="Q84" s="200">
        <v>0</v>
      </c>
      <c r="R84" s="200">
        <v>0.11117541483237389</v>
      </c>
      <c r="S84" s="200">
        <v>4.3330000000000002</v>
      </c>
      <c r="T84" s="200">
        <v>2.359</v>
      </c>
      <c r="U84" s="200">
        <v>147.327</v>
      </c>
      <c r="V84" s="200">
        <v>173.107</v>
      </c>
      <c r="W84" s="200">
        <v>0</v>
      </c>
      <c r="X84" s="200">
        <v>0</v>
      </c>
      <c r="Y84" s="200">
        <v>0</v>
      </c>
      <c r="Z84" s="200">
        <v>0</v>
      </c>
      <c r="AA84" s="200">
        <v>0.17554012868269561</v>
      </c>
      <c r="AB84" s="200">
        <v>7.2427857094480208</v>
      </c>
      <c r="AC84" s="200">
        <v>6.6920000000000002</v>
      </c>
      <c r="AD84" s="200">
        <v>0</v>
      </c>
      <c r="AE84" s="200">
        <v>0.18256173383000346</v>
      </c>
      <c r="AF84" s="200">
        <v>1.2147376904842537</v>
      </c>
      <c r="AG84" s="200">
        <v>0</v>
      </c>
      <c r="AH84" s="200">
        <v>0</v>
      </c>
      <c r="AI84" s="200">
        <v>1.3972994243142571</v>
      </c>
      <c r="AJ84" s="200">
        <v>0</v>
      </c>
      <c r="AK84" s="200">
        <v>49.973934100914349</v>
      </c>
    </row>
    <row r="85" spans="1:37" x14ac:dyDescent="0.4">
      <c r="A85" s="199" t="str">
        <f t="shared" si="1"/>
        <v>PRT30</v>
      </c>
      <c r="B85" s="199" t="s">
        <v>457</v>
      </c>
      <c r="C85" s="199" t="s">
        <v>522</v>
      </c>
      <c r="D85" s="201">
        <v>0.83782556885887738</v>
      </c>
      <c r="E85" s="200">
        <v>2.3465504910260759</v>
      </c>
      <c r="F85" s="200">
        <v>0.39148960379275327</v>
      </c>
      <c r="G85" s="200">
        <v>0.64810626481544209</v>
      </c>
      <c r="H85" s="200">
        <v>0.64810626481544209</v>
      </c>
      <c r="I85" s="200">
        <v>0.3473276667795463</v>
      </c>
      <c r="J85" s="200">
        <v>1.9992228242465295</v>
      </c>
      <c r="K85" s="200">
        <v>0.1814220115137149</v>
      </c>
      <c r="L85" s="200">
        <v>5.9141188621740621</v>
      </c>
      <c r="M85" s="200">
        <v>0</v>
      </c>
      <c r="N85" s="200">
        <v>0.47742634608872347</v>
      </c>
      <c r="O85" s="200">
        <v>0</v>
      </c>
      <c r="P85" s="200">
        <v>0</v>
      </c>
      <c r="Q85" s="200">
        <v>0</v>
      </c>
      <c r="R85" s="200">
        <v>0.12055015238740269</v>
      </c>
      <c r="S85" s="200">
        <v>4.3330000000000002</v>
      </c>
      <c r="T85" s="200">
        <v>2.359</v>
      </c>
      <c r="U85" s="200">
        <v>116.407</v>
      </c>
      <c r="V85" s="200">
        <v>206.715</v>
      </c>
      <c r="W85" s="200">
        <v>0</v>
      </c>
      <c r="X85" s="200">
        <v>0</v>
      </c>
      <c r="Y85" s="200">
        <v>0</v>
      </c>
      <c r="Z85" s="200">
        <v>0</v>
      </c>
      <c r="AA85" s="200">
        <v>0.17903487978327129</v>
      </c>
      <c r="AB85" s="200">
        <v>7.4872386725364048</v>
      </c>
      <c r="AC85" s="200">
        <v>6.6920000000000002</v>
      </c>
      <c r="AD85" s="200">
        <v>0</v>
      </c>
      <c r="AE85" s="200">
        <v>0.18619627497460214</v>
      </c>
      <c r="AF85" s="200">
        <v>1.266373383000339</v>
      </c>
      <c r="AG85" s="200">
        <v>0</v>
      </c>
      <c r="AH85" s="200">
        <v>0</v>
      </c>
      <c r="AI85" s="200">
        <v>1.4525696579749412</v>
      </c>
      <c r="AJ85" s="200">
        <v>0</v>
      </c>
      <c r="AK85" s="200">
        <v>51.977406298679327</v>
      </c>
    </row>
    <row r="86" spans="1:37" x14ac:dyDescent="0.4">
      <c r="A86" s="199" t="str">
        <f t="shared" si="1"/>
        <v>SES24</v>
      </c>
      <c r="B86" s="199" t="s">
        <v>469</v>
      </c>
      <c r="C86" s="199" t="s">
        <v>263</v>
      </c>
      <c r="D86" s="201">
        <v>0.94744609856262829</v>
      </c>
      <c r="E86" s="200">
        <v>3.5735927609691558</v>
      </c>
      <c r="F86" s="200">
        <v>0.56174056791444549</v>
      </c>
      <c r="G86" s="200">
        <v>1.6558889680131628</v>
      </c>
      <c r="H86" s="200">
        <v>0</v>
      </c>
      <c r="I86" s="200">
        <v>0.39566362448997661</v>
      </c>
      <c r="J86" s="200">
        <v>2.4425649287838072</v>
      </c>
      <c r="K86" s="200">
        <v>5.4946688590459015E-2</v>
      </c>
      <c r="L86" s="200">
        <v>8.684397538761008</v>
      </c>
      <c r="M86" s="200">
        <v>0</v>
      </c>
      <c r="N86" s="200">
        <v>0.25593006665262491</v>
      </c>
      <c r="O86" s="200">
        <v>0</v>
      </c>
      <c r="P86" s="200">
        <v>0.74490403776866809</v>
      </c>
      <c r="Q86" s="200">
        <v>0</v>
      </c>
      <c r="R86" s="200">
        <v>0</v>
      </c>
      <c r="S86" s="200">
        <v>1.6910000000000001</v>
      </c>
      <c r="T86" s="200">
        <v>5.2119999999999997</v>
      </c>
      <c r="U86" s="200">
        <v>71.432000000000002</v>
      </c>
      <c r="V86" s="200">
        <v>217.62200000000001</v>
      </c>
      <c r="W86" s="199" t="s">
        <v>19</v>
      </c>
      <c r="X86" s="199" t="s">
        <v>19</v>
      </c>
      <c r="Y86" s="199" t="s">
        <v>19</v>
      </c>
      <c r="Z86" s="199" t="s">
        <v>19</v>
      </c>
      <c r="AA86" s="200">
        <v>1.0983327962080169</v>
      </c>
      <c r="AB86" s="200">
        <v>9.4293015765296762</v>
      </c>
      <c r="AC86" s="200">
        <v>6.9029999999999996</v>
      </c>
      <c r="AD86" s="199" t="s">
        <v>19</v>
      </c>
      <c r="AE86" s="200">
        <v>0</v>
      </c>
      <c r="AF86" s="200">
        <v>0</v>
      </c>
      <c r="AG86" s="200">
        <v>0</v>
      </c>
      <c r="AH86" s="200">
        <v>0</v>
      </c>
      <c r="AI86" s="200">
        <v>0</v>
      </c>
      <c r="AJ86" s="200">
        <v>0</v>
      </c>
      <c r="AK86" s="200">
        <v>58.167870246293795</v>
      </c>
    </row>
    <row r="87" spans="1:37" x14ac:dyDescent="0.4">
      <c r="A87" s="199" t="str">
        <f t="shared" si="1"/>
        <v>SES25</v>
      </c>
      <c r="B87" s="199" t="s">
        <v>469</v>
      </c>
      <c r="C87" s="199" t="s">
        <v>516</v>
      </c>
      <c r="D87" s="201">
        <v>0.92298555979246111</v>
      </c>
      <c r="E87" s="200">
        <v>2.6311186185864579</v>
      </c>
      <c r="F87" s="200">
        <v>0.50348583882400066</v>
      </c>
      <c r="G87" s="200">
        <v>0</v>
      </c>
      <c r="H87" s="200">
        <v>0</v>
      </c>
      <c r="I87" s="200">
        <v>0.47809808997668329</v>
      </c>
      <c r="J87" s="200">
        <v>3.0893661620932158</v>
      </c>
      <c r="K87" s="200">
        <v>3.7195467258870005E-2</v>
      </c>
      <c r="L87" s="200">
        <v>6.7392641767392272</v>
      </c>
      <c r="M87" s="200">
        <v>0</v>
      </c>
      <c r="N87" s="200">
        <v>0.38252315678631899</v>
      </c>
      <c r="O87" s="200">
        <v>0</v>
      </c>
      <c r="P87" s="200">
        <v>0.47647399837575161</v>
      </c>
      <c r="Q87" s="200">
        <v>0</v>
      </c>
      <c r="R87" s="200">
        <v>0</v>
      </c>
      <c r="S87" s="200">
        <v>1.22457598621287</v>
      </c>
      <c r="T87" s="200">
        <v>4.77342401378713</v>
      </c>
      <c r="U87" s="200">
        <v>48.59</v>
      </c>
      <c r="V87" s="200">
        <v>245.33</v>
      </c>
      <c r="W87" s="199" t="s">
        <v>19</v>
      </c>
      <c r="X87" s="199" t="s">
        <v>19</v>
      </c>
      <c r="Y87" s="199" t="s">
        <v>19</v>
      </c>
      <c r="Z87" s="199" t="s">
        <v>19</v>
      </c>
      <c r="AA87" s="200">
        <v>1.6773756582125507</v>
      </c>
      <c r="AB87" s="200">
        <v>7.2157381751149785</v>
      </c>
      <c r="AC87" s="200">
        <v>5.9980000000000002</v>
      </c>
      <c r="AD87" s="199" t="s">
        <v>19</v>
      </c>
      <c r="AE87" s="200">
        <v>0</v>
      </c>
      <c r="AF87" s="200">
        <v>0</v>
      </c>
      <c r="AG87" s="200">
        <v>0</v>
      </c>
      <c r="AH87" s="200">
        <v>0</v>
      </c>
      <c r="AI87" s="200">
        <v>0</v>
      </c>
      <c r="AJ87" s="200">
        <v>0</v>
      </c>
      <c r="AK87" s="200">
        <v>80.429210633254314</v>
      </c>
    </row>
    <row r="88" spans="1:37" x14ac:dyDescent="0.4">
      <c r="A88" s="199" t="str">
        <f t="shared" si="1"/>
        <v>SES26</v>
      </c>
      <c r="B88" s="199" t="s">
        <v>469</v>
      </c>
      <c r="C88" s="199" t="s">
        <v>518</v>
      </c>
      <c r="D88" s="201">
        <v>0.90527283874923359</v>
      </c>
      <c r="E88" s="200">
        <v>2.6445543700633642</v>
      </c>
      <c r="F88" s="200">
        <v>0.50605687859195125</v>
      </c>
      <c r="G88" s="200">
        <v>1.0599210698967725</v>
      </c>
      <c r="H88" s="200">
        <v>0</v>
      </c>
      <c r="I88" s="200">
        <v>0.48053948774306804</v>
      </c>
      <c r="J88" s="200">
        <v>3.1051419449415572</v>
      </c>
      <c r="K88" s="200">
        <v>3.7385405124319059E-2</v>
      </c>
      <c r="L88" s="200">
        <v>7.8335991563610321</v>
      </c>
      <c r="M88" s="200">
        <v>0</v>
      </c>
      <c r="N88" s="200">
        <v>0.24165287399887442</v>
      </c>
      <c r="O88" s="200">
        <v>0</v>
      </c>
      <c r="P88" s="200">
        <v>0.4755618446291211</v>
      </c>
      <c r="Q88" s="200">
        <v>0</v>
      </c>
      <c r="R88" s="200">
        <v>0</v>
      </c>
      <c r="S88" s="200">
        <v>0.878</v>
      </c>
      <c r="T88" s="200">
        <v>3.629</v>
      </c>
      <c r="U88" s="200">
        <v>46.58</v>
      </c>
      <c r="V88" s="200">
        <v>249.39</v>
      </c>
      <c r="W88" s="199" t="s">
        <v>19</v>
      </c>
      <c r="X88" s="199" t="s">
        <v>19</v>
      </c>
      <c r="Y88" s="199" t="s">
        <v>19</v>
      </c>
      <c r="Z88" s="199" t="s">
        <v>19</v>
      </c>
      <c r="AA88" s="200">
        <v>1.1433358427308435</v>
      </c>
      <c r="AB88" s="200">
        <v>8.3091610009901551</v>
      </c>
      <c r="AC88" s="200">
        <v>4.5069999999999997</v>
      </c>
      <c r="AD88" s="199" t="s">
        <v>19</v>
      </c>
      <c r="AE88" s="200">
        <v>0</v>
      </c>
      <c r="AF88" s="200">
        <v>0</v>
      </c>
      <c r="AG88" s="200">
        <v>0</v>
      </c>
      <c r="AH88" s="200">
        <v>0</v>
      </c>
      <c r="AI88" s="200">
        <v>0</v>
      </c>
      <c r="AJ88" s="200">
        <v>0</v>
      </c>
      <c r="AK88" s="200">
        <v>88.296032509312553</v>
      </c>
    </row>
    <row r="89" spans="1:37" x14ac:dyDescent="0.4">
      <c r="A89" s="199" t="str">
        <f t="shared" si="1"/>
        <v>SES27</v>
      </c>
      <c r="B89" s="199" t="s">
        <v>469</v>
      </c>
      <c r="C89" s="199" t="s">
        <v>519</v>
      </c>
      <c r="D89" s="201">
        <v>0.88753306083193106</v>
      </c>
      <c r="E89" s="200">
        <v>2.7367746436651377</v>
      </c>
      <c r="F89" s="200">
        <v>0.52370397419720838</v>
      </c>
      <c r="G89" s="200">
        <v>1.1065396076780261</v>
      </c>
      <c r="H89" s="200">
        <v>0</v>
      </c>
      <c r="I89" s="200">
        <v>0.49729674693871057</v>
      </c>
      <c r="J89" s="200">
        <v>3.2134237193593735</v>
      </c>
      <c r="K89" s="200">
        <v>3.8689100116679982E-2</v>
      </c>
      <c r="L89" s="200">
        <v>8.116427791955136</v>
      </c>
      <c r="M89" s="200">
        <v>0</v>
      </c>
      <c r="N89" s="200">
        <v>0.2522814990507023</v>
      </c>
      <c r="O89" s="200">
        <v>0</v>
      </c>
      <c r="P89" s="200">
        <v>0.52046753477510166</v>
      </c>
      <c r="Q89" s="200">
        <v>0</v>
      </c>
      <c r="R89" s="200">
        <v>0</v>
      </c>
      <c r="S89" s="200">
        <v>0.84399999999999997</v>
      </c>
      <c r="T89" s="200">
        <v>3.7050000000000001</v>
      </c>
      <c r="U89" s="200">
        <v>44.69</v>
      </c>
      <c r="V89" s="200">
        <v>254.04</v>
      </c>
      <c r="W89" s="199" t="s">
        <v>19</v>
      </c>
      <c r="X89" s="199" t="s">
        <v>19</v>
      </c>
      <c r="Y89" s="199" t="s">
        <v>19</v>
      </c>
      <c r="Z89" s="199" t="s">
        <v>19</v>
      </c>
      <c r="AA89" s="200">
        <v>0.39838259502509249</v>
      </c>
      <c r="AB89" s="200">
        <v>8.6368953267302384</v>
      </c>
      <c r="AC89" s="200">
        <v>4.5490000000000004</v>
      </c>
      <c r="AD89" s="199" t="s">
        <v>19</v>
      </c>
      <c r="AE89" s="200">
        <v>0</v>
      </c>
      <c r="AF89" s="200">
        <v>0</v>
      </c>
      <c r="AG89" s="200">
        <v>0</v>
      </c>
      <c r="AH89" s="200">
        <v>0</v>
      </c>
      <c r="AI89" s="200">
        <v>0</v>
      </c>
      <c r="AJ89" s="200">
        <v>0</v>
      </c>
      <c r="AK89" s="200">
        <v>97.325951913308458</v>
      </c>
    </row>
    <row r="90" spans="1:37" x14ac:dyDescent="0.4">
      <c r="A90" s="199" t="str">
        <f t="shared" si="1"/>
        <v>SES28</v>
      </c>
      <c r="B90" s="199" t="s">
        <v>469</v>
      </c>
      <c r="C90" s="199" t="s">
        <v>520</v>
      </c>
      <c r="D90" s="201">
        <v>0.87016737388024523</v>
      </c>
      <c r="E90" s="200">
        <v>2.8146830788262762</v>
      </c>
      <c r="F90" s="200">
        <v>0.53861238370466158</v>
      </c>
      <c r="G90" s="200">
        <v>1.1425849879256624</v>
      </c>
      <c r="H90" s="200">
        <v>0</v>
      </c>
      <c r="I90" s="200">
        <v>0.51145341542962952</v>
      </c>
      <c r="J90" s="200">
        <v>3.3049010406888706</v>
      </c>
      <c r="K90" s="200">
        <v>3.9790472220831943E-2</v>
      </c>
      <c r="L90" s="200">
        <v>8.3520253787959309</v>
      </c>
      <c r="M90" s="200">
        <v>0</v>
      </c>
      <c r="N90" s="200">
        <v>0.26049953525982478</v>
      </c>
      <c r="O90" s="200">
        <v>0</v>
      </c>
      <c r="P90" s="200">
        <v>0.59144619045959046</v>
      </c>
      <c r="Q90" s="200">
        <v>0</v>
      </c>
      <c r="R90" s="200">
        <v>0</v>
      </c>
      <c r="S90" s="200">
        <v>0.81200000000000006</v>
      </c>
      <c r="T90" s="200">
        <v>3.7789999999999999</v>
      </c>
      <c r="U90" s="200">
        <v>42.91</v>
      </c>
      <c r="V90" s="200">
        <v>258.61</v>
      </c>
      <c r="W90" s="199" t="s">
        <v>19</v>
      </c>
      <c r="X90" s="199" t="s">
        <v>19</v>
      </c>
      <c r="Y90" s="199" t="s">
        <v>19</v>
      </c>
      <c r="Z90" s="199" t="s">
        <v>19</v>
      </c>
      <c r="AA90" s="200">
        <v>0.36449355680685569</v>
      </c>
      <c r="AB90" s="200">
        <v>8.9434715692555216</v>
      </c>
      <c r="AC90" s="200">
        <v>4.5919999999999996</v>
      </c>
      <c r="AD90" s="199" t="s">
        <v>19</v>
      </c>
      <c r="AE90" s="200">
        <v>0</v>
      </c>
      <c r="AF90" s="200">
        <v>0</v>
      </c>
      <c r="AG90" s="200">
        <v>0</v>
      </c>
      <c r="AH90" s="200">
        <v>0</v>
      </c>
      <c r="AI90" s="200">
        <v>0</v>
      </c>
      <c r="AJ90" s="200">
        <v>0</v>
      </c>
      <c r="AK90" s="200">
        <v>104.39141103962071</v>
      </c>
    </row>
    <row r="91" spans="1:37" x14ac:dyDescent="0.4">
      <c r="A91" s="199" t="str">
        <f t="shared" si="1"/>
        <v>SES29</v>
      </c>
      <c r="B91" s="199" t="s">
        <v>469</v>
      </c>
      <c r="C91" s="199" t="s">
        <v>521</v>
      </c>
      <c r="D91" s="201">
        <v>0.85307372313381113</v>
      </c>
      <c r="E91" s="200">
        <v>2.8544676630022967</v>
      </c>
      <c r="F91" s="200">
        <v>0.54622548582579999</v>
      </c>
      <c r="G91" s="200">
        <v>1.1800699892259388</v>
      </c>
      <c r="H91" s="200">
        <v>0</v>
      </c>
      <c r="I91" s="200">
        <v>0.51868263480830212</v>
      </c>
      <c r="J91" s="200">
        <v>3.3516146883587656</v>
      </c>
      <c r="K91" s="200">
        <v>4.0352896958232007E-2</v>
      </c>
      <c r="L91" s="200">
        <v>8.4914133581793347</v>
      </c>
      <c r="M91" s="200">
        <v>0</v>
      </c>
      <c r="N91" s="200">
        <v>0.26904579266835588</v>
      </c>
      <c r="O91" s="200">
        <v>0</v>
      </c>
      <c r="P91" s="200">
        <v>0.6642483001287639</v>
      </c>
      <c r="Q91" s="200">
        <v>0</v>
      </c>
      <c r="R91" s="200">
        <v>0</v>
      </c>
      <c r="S91" s="200">
        <v>0.78200000000000003</v>
      </c>
      <c r="T91" s="200">
        <v>3.8450000000000002</v>
      </c>
      <c r="U91" s="200">
        <v>41.23</v>
      </c>
      <c r="V91" s="200">
        <v>262.58999999999997</v>
      </c>
      <c r="W91" s="199" t="s">
        <v>19</v>
      </c>
      <c r="X91" s="199" t="s">
        <v>19</v>
      </c>
      <c r="Y91" s="199" t="s">
        <v>19</v>
      </c>
      <c r="Z91" s="199" t="s">
        <v>19</v>
      </c>
      <c r="AA91" s="200">
        <v>0.31152676259005513</v>
      </c>
      <c r="AB91" s="200">
        <v>9.1556616583080981</v>
      </c>
      <c r="AC91" s="200">
        <v>4.6269999999999998</v>
      </c>
      <c r="AD91" s="199" t="s">
        <v>19</v>
      </c>
      <c r="AE91" s="200">
        <v>0</v>
      </c>
      <c r="AF91" s="200">
        <v>0</v>
      </c>
      <c r="AG91" s="200">
        <v>0</v>
      </c>
      <c r="AH91" s="200">
        <v>0</v>
      </c>
      <c r="AI91" s="200">
        <v>0</v>
      </c>
      <c r="AJ91" s="200">
        <v>0</v>
      </c>
      <c r="AK91" s="200">
        <v>109.60248506603453</v>
      </c>
    </row>
    <row r="92" spans="1:37" x14ac:dyDescent="0.4">
      <c r="A92" s="199" t="str">
        <f t="shared" si="1"/>
        <v>SES30</v>
      </c>
      <c r="B92" s="199" t="s">
        <v>469</v>
      </c>
      <c r="C92" s="199" t="s">
        <v>522</v>
      </c>
      <c r="D92" s="201">
        <v>0.83635436728220258</v>
      </c>
      <c r="E92" s="200">
        <v>2.8949067266577049</v>
      </c>
      <c r="F92" s="200">
        <v>0.55396382789140342</v>
      </c>
      <c r="G92" s="200">
        <v>1.2210243241880792</v>
      </c>
      <c r="H92" s="200">
        <v>0</v>
      </c>
      <c r="I92" s="200">
        <v>0.5260307790377261</v>
      </c>
      <c r="J92" s="200">
        <v>3.3990968026204427</v>
      </c>
      <c r="K92" s="200">
        <v>4.0924573908692773E-2</v>
      </c>
      <c r="L92" s="200">
        <v>8.635947034304051</v>
      </c>
      <c r="M92" s="200">
        <v>0</v>
      </c>
      <c r="N92" s="200">
        <v>0.27838302826767974</v>
      </c>
      <c r="O92" s="200">
        <v>0</v>
      </c>
      <c r="P92" s="200">
        <v>0.72290783067693898</v>
      </c>
      <c r="Q92" s="200">
        <v>0</v>
      </c>
      <c r="R92" s="200">
        <v>0</v>
      </c>
      <c r="S92" s="200">
        <v>0.753</v>
      </c>
      <c r="T92" s="200">
        <v>3.907</v>
      </c>
      <c r="U92" s="200">
        <v>39.65</v>
      </c>
      <c r="V92" s="200">
        <v>266.37</v>
      </c>
      <c r="W92" s="199" t="s">
        <v>19</v>
      </c>
      <c r="X92" s="199" t="s">
        <v>19</v>
      </c>
      <c r="Y92" s="199" t="s">
        <v>19</v>
      </c>
      <c r="Z92" s="199" t="s">
        <v>19</v>
      </c>
      <c r="AA92" s="200">
        <v>0.31609560113595164</v>
      </c>
      <c r="AB92" s="200">
        <v>9.3588548649809891</v>
      </c>
      <c r="AC92" s="200">
        <v>4.66</v>
      </c>
      <c r="AD92" s="199" t="s">
        <v>19</v>
      </c>
      <c r="AE92" s="200">
        <v>0</v>
      </c>
      <c r="AF92" s="200">
        <v>0</v>
      </c>
      <c r="AG92" s="200">
        <v>0</v>
      </c>
      <c r="AH92" s="200">
        <v>0</v>
      </c>
      <c r="AI92" s="200">
        <v>0</v>
      </c>
      <c r="AJ92" s="200">
        <v>0</v>
      </c>
      <c r="AK92" s="200">
        <v>114.70257555028783</v>
      </c>
    </row>
    <row r="93" spans="1:37" x14ac:dyDescent="0.4">
      <c r="A93" s="199" t="str">
        <f t="shared" si="1"/>
        <v>SEW24</v>
      </c>
      <c r="B93" s="199" t="s">
        <v>481</v>
      </c>
      <c r="C93" s="199" t="s">
        <v>263</v>
      </c>
      <c r="D93" s="201">
        <v>0.94744609856262829</v>
      </c>
      <c r="E93" s="200">
        <v>7.9244613613274639</v>
      </c>
      <c r="F93" s="200">
        <v>-0.47390558753809686</v>
      </c>
      <c r="G93" s="200">
        <v>6.054170267524551</v>
      </c>
      <c r="H93" s="200">
        <v>6.054170267524551</v>
      </c>
      <c r="I93" s="200">
        <v>2.1584341347781919</v>
      </c>
      <c r="J93" s="200">
        <v>7.1698010159160175</v>
      </c>
      <c r="K93" s="200">
        <v>0.26597819166948866</v>
      </c>
      <c r="L93" s="200">
        <v>23.098939383677617</v>
      </c>
      <c r="M93" s="200">
        <v>0</v>
      </c>
      <c r="N93" s="200">
        <v>2.7431639688452423</v>
      </c>
      <c r="O93" s="200">
        <v>0</v>
      </c>
      <c r="P93" s="200">
        <v>0</v>
      </c>
      <c r="Q93" s="200">
        <v>4.221876058245852E-3</v>
      </c>
      <c r="R93" s="200">
        <v>1.5420402302742975</v>
      </c>
      <c r="S93" s="200">
        <v>3.984</v>
      </c>
      <c r="T93" s="200">
        <v>13.885</v>
      </c>
      <c r="U93" s="200">
        <v>87.846400000000003</v>
      </c>
      <c r="V93" s="200">
        <v>822.13639999999998</v>
      </c>
      <c r="W93" s="199" t="s">
        <v>19</v>
      </c>
      <c r="X93" s="199" t="s">
        <v>19</v>
      </c>
      <c r="Y93" s="199" t="s">
        <v>19</v>
      </c>
      <c r="Z93" s="199" t="s">
        <v>19</v>
      </c>
      <c r="AA93" s="200">
        <v>2.0919395868608195</v>
      </c>
      <c r="AB93" s="200">
        <v>24.426719403995939</v>
      </c>
      <c r="AC93" s="200">
        <v>17.908999999999999</v>
      </c>
      <c r="AD93" s="199" t="s">
        <v>19</v>
      </c>
      <c r="AE93" s="200">
        <v>4.221876058245852E-3</v>
      </c>
      <c r="AF93" s="200">
        <v>0</v>
      </c>
      <c r="AG93" s="200">
        <v>0</v>
      </c>
      <c r="AH93" s="200">
        <v>0.22270396207246868</v>
      </c>
      <c r="AI93" s="200">
        <v>-0.21848208601422284</v>
      </c>
      <c r="AJ93" s="200">
        <v>0</v>
      </c>
      <c r="AK93" s="200">
        <v>218.46836491703354</v>
      </c>
    </row>
    <row r="94" spans="1:37" x14ac:dyDescent="0.4">
      <c r="A94" s="199" t="str">
        <f t="shared" si="1"/>
        <v>SEW25</v>
      </c>
      <c r="B94" s="199" t="s">
        <v>481</v>
      </c>
      <c r="C94" s="199" t="s">
        <v>516</v>
      </c>
      <c r="D94" s="201">
        <v>0.92023942486113741</v>
      </c>
      <c r="E94" s="200">
        <v>7.8631710449613701</v>
      </c>
      <c r="F94" s="200">
        <v>0.4672697000184341</v>
      </c>
      <c r="G94" s="200">
        <v>5.9506252960487096</v>
      </c>
      <c r="H94" s="200">
        <v>5.9506252960487096</v>
      </c>
      <c r="I94" s="200">
        <v>1.7854049235588074</v>
      </c>
      <c r="J94" s="200">
        <v>7.4915286323885688</v>
      </c>
      <c r="K94" s="200">
        <v>0.31404870536122659</v>
      </c>
      <c r="L94" s="200">
        <v>23.872048302337117</v>
      </c>
      <c r="M94" s="200">
        <v>0</v>
      </c>
      <c r="N94" s="200">
        <v>3.6066700799097271</v>
      </c>
      <c r="O94" s="200">
        <v>0</v>
      </c>
      <c r="P94" s="200">
        <v>0</v>
      </c>
      <c r="Q94" s="200">
        <v>3.0426864187246872E-2</v>
      </c>
      <c r="R94" s="200">
        <v>1.3671562825087153</v>
      </c>
      <c r="S94" s="200">
        <v>3.9896395858351812</v>
      </c>
      <c r="T94" s="200">
        <v>13.91304841416482</v>
      </c>
      <c r="U94" s="200">
        <v>87.645544467082402</v>
      </c>
      <c r="V94" s="200">
        <v>830.26680589003809</v>
      </c>
      <c r="W94" s="199" t="s">
        <v>19</v>
      </c>
      <c r="X94" s="199" t="s">
        <v>19</v>
      </c>
      <c r="Y94" s="199" t="s">
        <v>19</v>
      </c>
      <c r="Z94" s="199" t="s">
        <v>19</v>
      </c>
      <c r="AA94" s="200">
        <v>0.32600211629193077</v>
      </c>
      <c r="AB94" s="200">
        <v>25.001064408828423</v>
      </c>
      <c r="AC94" s="200">
        <v>17.885843999999999</v>
      </c>
      <c r="AD94" s="199" t="s">
        <v>19</v>
      </c>
      <c r="AE94" s="200">
        <v>2.1733474419462053E-3</v>
      </c>
      <c r="AF94" s="200">
        <v>7.606716046811718E-3</v>
      </c>
      <c r="AG94" s="200">
        <v>0</v>
      </c>
      <c r="AH94" s="200">
        <v>0.27834710369342175</v>
      </c>
      <c r="AI94" s="200">
        <v>-0.26856704020466382</v>
      </c>
      <c r="AJ94" s="200">
        <v>0</v>
      </c>
      <c r="AK94" s="200">
        <v>231.53280579855266</v>
      </c>
    </row>
    <row r="95" spans="1:37" x14ac:dyDescent="0.4">
      <c r="A95" s="199" t="str">
        <f t="shared" si="1"/>
        <v>SEW26</v>
      </c>
      <c r="B95" s="199" t="s">
        <v>481</v>
      </c>
      <c r="C95" s="199" t="s">
        <v>518</v>
      </c>
      <c r="D95" s="201">
        <v>0.89656832721110435</v>
      </c>
      <c r="E95" s="200">
        <v>7.9688686923075887</v>
      </c>
      <c r="F95" s="200">
        <v>0.48055537173126228</v>
      </c>
      <c r="G95" s="200">
        <v>7.7077720631311433</v>
      </c>
      <c r="H95" s="200">
        <v>7.7077720631311433</v>
      </c>
      <c r="I95" s="200">
        <v>1.8393262914989024</v>
      </c>
      <c r="J95" s="200">
        <v>8.0448523423578226</v>
      </c>
      <c r="K95" s="200">
        <v>0.32227502192763291</v>
      </c>
      <c r="L95" s="200">
        <v>26.363649782954358</v>
      </c>
      <c r="M95" s="200">
        <v>0</v>
      </c>
      <c r="N95" s="200">
        <v>4.0387328997708458</v>
      </c>
      <c r="O95" s="200">
        <v>0</v>
      </c>
      <c r="P95" s="200">
        <v>0</v>
      </c>
      <c r="Q95" s="200">
        <v>2.8999462964386078E-2</v>
      </c>
      <c r="R95" s="200">
        <v>1.4347608230958919</v>
      </c>
      <c r="S95" s="200">
        <v>3.9946974345302149</v>
      </c>
      <c r="T95" s="200">
        <v>13.938203565469779</v>
      </c>
      <c r="U95" s="200">
        <v>87.540924269817296</v>
      </c>
      <c r="V95" s="200">
        <v>839.42625033059949</v>
      </c>
      <c r="W95" s="199" t="s">
        <v>19</v>
      </c>
      <c r="X95" s="199" t="s">
        <v>19</v>
      </c>
      <c r="Y95" s="199" t="s">
        <v>19</v>
      </c>
      <c r="Z95" s="199" t="s">
        <v>19</v>
      </c>
      <c r="AA95" s="200">
        <v>1.3551672116049649</v>
      </c>
      <c r="AB95" s="200">
        <v>27.593078965579096</v>
      </c>
      <c r="AC95" s="200">
        <v>17.917794499999999</v>
      </c>
      <c r="AD95" s="199" t="s">
        <v>19</v>
      </c>
      <c r="AE95" s="200">
        <v>2.2307279203373906E-3</v>
      </c>
      <c r="AF95" s="200">
        <v>5.4965321851106662E-2</v>
      </c>
      <c r="AG95" s="200">
        <v>0</v>
      </c>
      <c r="AH95" s="200">
        <v>0.29152715320698425</v>
      </c>
      <c r="AI95" s="200">
        <v>-0.23433110343554014</v>
      </c>
      <c r="AJ95" s="200">
        <v>0</v>
      </c>
      <c r="AK95" s="200">
        <v>273.55107514637461</v>
      </c>
    </row>
    <row r="96" spans="1:37" x14ac:dyDescent="0.4">
      <c r="A96" s="199" t="str">
        <f t="shared" si="1"/>
        <v>SEW27</v>
      </c>
      <c r="B96" s="199" t="s">
        <v>481</v>
      </c>
      <c r="C96" s="199" t="s">
        <v>519</v>
      </c>
      <c r="D96" s="201">
        <v>0.87726842192867349</v>
      </c>
      <c r="E96" s="200">
        <v>8.172263265764979</v>
      </c>
      <c r="F96" s="200">
        <v>0.49319224140784657</v>
      </c>
      <c r="G96" s="200">
        <v>7.938927471823507</v>
      </c>
      <c r="H96" s="200">
        <v>7.938927471823507</v>
      </c>
      <c r="I96" s="200">
        <v>1.891231363050949</v>
      </c>
      <c r="J96" s="200">
        <v>8.1626584025227444</v>
      </c>
      <c r="K96" s="200">
        <v>0.33377856438033543</v>
      </c>
      <c r="L96" s="200">
        <v>26.992051308950362</v>
      </c>
      <c r="M96" s="200">
        <v>0</v>
      </c>
      <c r="N96" s="200">
        <v>4.2997102206269577</v>
      </c>
      <c r="O96" s="200">
        <v>0</v>
      </c>
      <c r="P96" s="200">
        <v>0</v>
      </c>
      <c r="Q96" s="200">
        <v>2.7357647215017749E-2</v>
      </c>
      <c r="R96" s="200">
        <v>1.594944499846829</v>
      </c>
      <c r="S96" s="200">
        <v>3.9996424513310171</v>
      </c>
      <c r="T96" s="200">
        <v>13.962797548668981</v>
      </c>
      <c r="U96" s="200">
        <v>87.461469217069379</v>
      </c>
      <c r="V96" s="200">
        <v>850.65973216173347</v>
      </c>
      <c r="W96" s="199" t="s">
        <v>19</v>
      </c>
      <c r="X96" s="199" t="s">
        <v>19</v>
      </c>
      <c r="Y96" s="199" t="s">
        <v>19</v>
      </c>
      <c r="Z96" s="199" t="s">
        <v>19</v>
      </c>
      <c r="AA96" s="200">
        <v>1.4989710869895148</v>
      </c>
      <c r="AB96" s="200">
        <v>28.453366129521005</v>
      </c>
      <c r="AC96" s="200">
        <v>17.947670500000001</v>
      </c>
      <c r="AD96" s="199" t="s">
        <v>19</v>
      </c>
      <c r="AE96" s="200">
        <v>2.2798039345848136E-3</v>
      </c>
      <c r="AF96" s="200">
        <v>0.15983572396811271</v>
      </c>
      <c r="AG96" s="200">
        <v>0</v>
      </c>
      <c r="AH96" s="200">
        <v>0.3231028543939074</v>
      </c>
      <c r="AI96" s="200">
        <v>-0.16098732649120984</v>
      </c>
      <c r="AJ96" s="200">
        <v>0</v>
      </c>
      <c r="AK96" s="200">
        <v>286.86102060170549</v>
      </c>
    </row>
    <row r="97" spans="1:37" x14ac:dyDescent="0.4">
      <c r="A97" s="199" t="str">
        <f t="shared" si="1"/>
        <v>SEW28</v>
      </c>
      <c r="B97" s="199" t="s">
        <v>481</v>
      </c>
      <c r="C97" s="199" t="s">
        <v>520</v>
      </c>
      <c r="D97" s="201">
        <v>0.85855198857767989</v>
      </c>
      <c r="E97" s="200">
        <v>8.3803532133801806</v>
      </c>
      <c r="F97" s="200">
        <v>0.50721010195246119</v>
      </c>
      <c r="G97" s="200">
        <v>7.7631594692846706</v>
      </c>
      <c r="H97" s="200">
        <v>7.7631594692846706</v>
      </c>
      <c r="I97" s="200">
        <v>1.9444657991552019</v>
      </c>
      <c r="J97" s="200">
        <v>8.279786288229209</v>
      </c>
      <c r="K97" s="200">
        <v>0.34787603582550336</v>
      </c>
      <c r="L97" s="200">
        <v>27.222850907827222</v>
      </c>
      <c r="M97" s="200">
        <v>0</v>
      </c>
      <c r="N97" s="200">
        <v>4.2175663770795397</v>
      </c>
      <c r="O97" s="200">
        <v>0</v>
      </c>
      <c r="P97" s="200">
        <v>0</v>
      </c>
      <c r="Q97" s="200">
        <v>2.5624540263946376E-2</v>
      </c>
      <c r="R97" s="200">
        <v>1.7737552662756728</v>
      </c>
      <c r="S97" s="200">
        <v>4.0039198515232144</v>
      </c>
      <c r="T97" s="200">
        <v>13.984071148476779</v>
      </c>
      <c r="U97" s="200">
        <v>87.407222248572879</v>
      </c>
      <c r="V97" s="200">
        <v>862.06582514461945</v>
      </c>
      <c r="W97" s="199" t="s">
        <v>19</v>
      </c>
      <c r="X97" s="199" t="s">
        <v>19</v>
      </c>
      <c r="Y97" s="199" t="s">
        <v>19</v>
      </c>
      <c r="Z97" s="199" t="s">
        <v>19</v>
      </c>
      <c r="AA97" s="200">
        <v>1.5665912115912679</v>
      </c>
      <c r="AB97" s="200">
        <v>28.928863875995088</v>
      </c>
      <c r="AC97" s="200">
        <v>17.975215500000001</v>
      </c>
      <c r="AD97" s="199" t="s">
        <v>19</v>
      </c>
      <c r="AE97" s="200">
        <v>2.329503660358763E-3</v>
      </c>
      <c r="AF97" s="200">
        <v>0.26267386211552896</v>
      </c>
      <c r="AG97" s="200">
        <v>0</v>
      </c>
      <c r="AH97" s="200">
        <v>0.35837020414763965</v>
      </c>
      <c r="AI97" s="200">
        <v>-9.3366838371751901E-2</v>
      </c>
      <c r="AJ97" s="200">
        <v>0</v>
      </c>
      <c r="AK97" s="200">
        <v>290.27656947898504</v>
      </c>
    </row>
    <row r="98" spans="1:37" x14ac:dyDescent="0.4">
      <c r="A98" s="199" t="str">
        <f t="shared" si="1"/>
        <v>SEW29</v>
      </c>
      <c r="B98" s="199" t="s">
        <v>481</v>
      </c>
      <c r="C98" s="199" t="s">
        <v>521</v>
      </c>
      <c r="D98" s="201">
        <v>0.84097559856761706</v>
      </c>
      <c r="E98" s="200">
        <v>8.5871384476310855</v>
      </c>
      <c r="F98" s="200">
        <v>0.51993499171487467</v>
      </c>
      <c r="G98" s="200">
        <v>8.2102929166557086</v>
      </c>
      <c r="H98" s="200">
        <v>8.2102929166557086</v>
      </c>
      <c r="I98" s="200">
        <v>1.9976870458604434</v>
      </c>
      <c r="J98" s="200">
        <v>8.3903975987093951</v>
      </c>
      <c r="K98" s="200">
        <v>0.36224957787374129</v>
      </c>
      <c r="L98" s="200">
        <v>28.067700578445244</v>
      </c>
      <c r="M98" s="200">
        <v>0</v>
      </c>
      <c r="N98" s="200">
        <v>3.9466067810446015</v>
      </c>
      <c r="O98" s="200">
        <v>0</v>
      </c>
      <c r="P98" s="200">
        <v>0</v>
      </c>
      <c r="Q98" s="200">
        <v>2.3781902868602586E-2</v>
      </c>
      <c r="R98" s="200">
        <v>1.5813313886588185</v>
      </c>
      <c r="S98" s="200">
        <v>4.0079032861274682</v>
      </c>
      <c r="T98" s="200">
        <v>14.00388271387253</v>
      </c>
      <c r="U98" s="200">
        <v>87.353456071174648</v>
      </c>
      <c r="V98" s="200">
        <v>873.64484162738904</v>
      </c>
      <c r="W98" s="199" t="s">
        <v>19</v>
      </c>
      <c r="X98" s="199" t="s">
        <v>19</v>
      </c>
      <c r="Y98" s="199" t="s">
        <v>19</v>
      </c>
      <c r="Z98" s="199" t="s">
        <v>19</v>
      </c>
      <c r="AA98" s="200">
        <v>1.325841084924595</v>
      </c>
      <c r="AB98" s="200">
        <v>29.749330400823272</v>
      </c>
      <c r="AC98" s="200">
        <v>17.999888500000001</v>
      </c>
      <c r="AD98" s="199" t="s">
        <v>19</v>
      </c>
      <c r="AE98" s="200">
        <v>2.37819028686026E-3</v>
      </c>
      <c r="AF98" s="200">
        <v>0.39381780783029197</v>
      </c>
      <c r="AG98" s="200">
        <v>0</v>
      </c>
      <c r="AH98" s="200">
        <v>0.31967946726654917</v>
      </c>
      <c r="AI98" s="200">
        <v>7.6516530850603101E-2</v>
      </c>
      <c r="AJ98" s="200">
        <v>0</v>
      </c>
      <c r="AK98" s="200">
        <v>303.71906091939906</v>
      </c>
    </row>
    <row r="99" spans="1:37" x14ac:dyDescent="0.4">
      <c r="A99" s="199" t="str">
        <f t="shared" si="1"/>
        <v>SEW30</v>
      </c>
      <c r="B99" s="199" t="s">
        <v>481</v>
      </c>
      <c r="C99" s="199" t="s">
        <v>522</v>
      </c>
      <c r="D99" s="201">
        <v>0.82432424874300836</v>
      </c>
      <c r="E99" s="200">
        <v>8.7939659173062434</v>
      </c>
      <c r="F99" s="200">
        <v>0.53258191763291063</v>
      </c>
      <c r="G99" s="200">
        <v>8.6682200734673049</v>
      </c>
      <c r="H99" s="200">
        <v>8.6682200734673049</v>
      </c>
      <c r="I99" s="200">
        <v>2.0512083493308402</v>
      </c>
      <c r="J99" s="200">
        <v>8.4958125471913633</v>
      </c>
      <c r="K99" s="200">
        <v>0.37695835973372677</v>
      </c>
      <c r="L99" s="200">
        <v>28.918747164662395</v>
      </c>
      <c r="M99" s="200">
        <v>0</v>
      </c>
      <c r="N99" s="200">
        <v>3.843147893357262</v>
      </c>
      <c r="O99" s="200">
        <v>0</v>
      </c>
      <c r="P99" s="200">
        <v>0</v>
      </c>
      <c r="Q99" s="200">
        <v>2.1836067575893521E-2</v>
      </c>
      <c r="R99" s="200">
        <v>1.7936240260217367</v>
      </c>
      <c r="S99" s="200">
        <v>4.0114968312930461</v>
      </c>
      <c r="T99" s="200">
        <v>14.021755168706949</v>
      </c>
      <c r="U99" s="200">
        <v>87.300031821289735</v>
      </c>
      <c r="V99" s="200">
        <v>885.3986905512337</v>
      </c>
      <c r="W99" s="199" t="s">
        <v>19</v>
      </c>
      <c r="X99" s="199" t="s">
        <v>19</v>
      </c>
      <c r="Y99" s="199" t="s">
        <v>19</v>
      </c>
      <c r="Z99" s="199" t="s">
        <v>19</v>
      </c>
      <c r="AA99" s="200">
        <v>1.5103280073326362</v>
      </c>
      <c r="AB99" s="200">
        <v>30.904166594639666</v>
      </c>
      <c r="AC99" s="200">
        <v>18.022518999999999</v>
      </c>
      <c r="AD99" s="199" t="s">
        <v>19</v>
      </c>
      <c r="AE99" s="200">
        <v>2.4262297306548372E-3</v>
      </c>
      <c r="AF99" s="200">
        <v>0.52910591190106926</v>
      </c>
      <c r="AG99" s="200">
        <v>0</v>
      </c>
      <c r="AH99" s="200">
        <v>0.36157280525208024</v>
      </c>
      <c r="AI99" s="200">
        <v>0.16995933637964389</v>
      </c>
      <c r="AJ99" s="200">
        <v>0</v>
      </c>
      <c r="AK99" s="200">
        <v>318.92770481347623</v>
      </c>
    </row>
    <row r="100" spans="1:37" x14ac:dyDescent="0.4">
      <c r="A100" s="199" t="str">
        <f t="shared" si="1"/>
        <v>SSC24</v>
      </c>
      <c r="B100" s="199" t="s">
        <v>493</v>
      </c>
      <c r="C100" s="199" t="s">
        <v>263</v>
      </c>
      <c r="D100" s="201">
        <v>0.94744609856262829</v>
      </c>
      <c r="E100" s="200">
        <v>6.1153874703691162</v>
      </c>
      <c r="F100" s="200">
        <v>0.76204862851337629</v>
      </c>
      <c r="G100" s="200">
        <v>3.0608601422282424</v>
      </c>
      <c r="H100" s="200">
        <v>0</v>
      </c>
      <c r="I100" s="200">
        <v>0.87603928208601423</v>
      </c>
      <c r="J100" s="200">
        <v>2.674558482898747</v>
      </c>
      <c r="K100" s="200">
        <v>9.1825804266847277E-2</v>
      </c>
      <c r="L100" s="200">
        <v>13.580719810362345</v>
      </c>
      <c r="M100" s="200">
        <v>0</v>
      </c>
      <c r="N100" s="200">
        <v>2.2006528953606503</v>
      </c>
      <c r="O100" s="200">
        <v>0</v>
      </c>
      <c r="P100" s="200">
        <v>0.47601652556721979</v>
      </c>
      <c r="Q100" s="200">
        <v>5.3828919742634609E-2</v>
      </c>
      <c r="R100" s="200">
        <v>0.37258056214019641</v>
      </c>
      <c r="S100" s="200">
        <v>22.869683492496591</v>
      </c>
      <c r="T100" s="200">
        <v>13.280316507503411</v>
      </c>
      <c r="U100" s="200">
        <v>328.70742596068823</v>
      </c>
      <c r="V100" s="200">
        <v>350.28381883598399</v>
      </c>
      <c r="W100" s="200">
        <v>0</v>
      </c>
      <c r="X100" s="200">
        <v>0</v>
      </c>
      <c r="Y100" s="200">
        <v>0</v>
      </c>
      <c r="Z100" s="200">
        <v>0</v>
      </c>
      <c r="AA100" s="200">
        <v>0.48023840162546566</v>
      </c>
      <c r="AB100" s="200">
        <v>14.474380907912646</v>
      </c>
      <c r="AC100" s="200">
        <v>36.400000000000013</v>
      </c>
      <c r="AD100" s="200">
        <v>0</v>
      </c>
      <c r="AE100" s="200">
        <v>0</v>
      </c>
      <c r="AF100" s="200">
        <v>3.8847667208333075E-2</v>
      </c>
      <c r="AG100" s="200">
        <v>0</v>
      </c>
      <c r="AH100" s="200">
        <v>4.7612577108078875E-2</v>
      </c>
      <c r="AI100" s="200">
        <v>-8.7649098997458017E-3</v>
      </c>
      <c r="AJ100" s="200">
        <v>0</v>
      </c>
      <c r="AK100" s="200">
        <v>116.233</v>
      </c>
    </row>
    <row r="101" spans="1:37" x14ac:dyDescent="0.4">
      <c r="A101" s="199" t="str">
        <f t="shared" si="1"/>
        <v>SSC25</v>
      </c>
      <c r="B101" s="199" t="s">
        <v>493</v>
      </c>
      <c r="C101" s="199" t="s">
        <v>516</v>
      </c>
      <c r="D101" s="201">
        <v>0.91949496368016304</v>
      </c>
      <c r="E101" s="200">
        <v>6.7156430909478155</v>
      </c>
      <c r="F101" s="200">
        <v>0.8167527062836939</v>
      </c>
      <c r="G101" s="200">
        <v>2.7188838424889945</v>
      </c>
      <c r="H101" s="200">
        <v>0</v>
      </c>
      <c r="I101" s="200">
        <v>0.92333295290926243</v>
      </c>
      <c r="J101" s="200">
        <v>2.8211138749665805</v>
      </c>
      <c r="K101" s="200">
        <v>9.4617157718616993E-2</v>
      </c>
      <c r="L101" s="200">
        <v>14.090343625314963</v>
      </c>
      <c r="M101" s="200">
        <v>0</v>
      </c>
      <c r="N101" s="200">
        <v>2.3752169247983859</v>
      </c>
      <c r="O101" s="200">
        <v>0</v>
      </c>
      <c r="P101" s="200">
        <v>0.48939909164801898</v>
      </c>
      <c r="Q101" s="200">
        <v>4.3502141479823909E-3</v>
      </c>
      <c r="R101" s="200">
        <v>0.36106777428253845</v>
      </c>
      <c r="S101" s="200">
        <v>22.553366984993179</v>
      </c>
      <c r="T101" s="200">
        <v>13.09663301500682</v>
      </c>
      <c r="U101" s="200">
        <v>322.16027788206458</v>
      </c>
      <c r="V101" s="200">
        <v>362.62558984367593</v>
      </c>
      <c r="W101" s="200">
        <v>0</v>
      </c>
      <c r="X101" s="200">
        <v>0</v>
      </c>
      <c r="Y101" s="200">
        <v>0</v>
      </c>
      <c r="Z101" s="200">
        <v>0</v>
      </c>
      <c r="AA101" s="200">
        <v>0</v>
      </c>
      <c r="AB101" s="200">
        <v>14.936154032462035</v>
      </c>
      <c r="AC101" s="200">
        <v>35.900000000000013</v>
      </c>
      <c r="AD101" s="200">
        <v>0</v>
      </c>
      <c r="AE101" s="200">
        <v>0</v>
      </c>
      <c r="AF101" s="200">
        <v>3.991920472635415E-2</v>
      </c>
      <c r="AG101" s="200">
        <v>0</v>
      </c>
      <c r="AH101" s="200">
        <v>4.8925877657822935E-2</v>
      </c>
      <c r="AI101" s="200">
        <v>-9.0066729314687843E-3</v>
      </c>
      <c r="AJ101" s="200">
        <v>0</v>
      </c>
      <c r="AK101" s="200">
        <v>118.63257151877116</v>
      </c>
    </row>
    <row r="102" spans="1:37" x14ac:dyDescent="0.4">
      <c r="A102" s="199" t="str">
        <f t="shared" si="1"/>
        <v>SSC26</v>
      </c>
      <c r="B102" s="199" t="s">
        <v>493</v>
      </c>
      <c r="C102" s="199" t="s">
        <v>518</v>
      </c>
      <c r="D102" s="201">
        <v>0.90146565066682649</v>
      </c>
      <c r="E102" s="200">
        <v>6.0989999999999984</v>
      </c>
      <c r="F102" s="200">
        <v>0.82399999999999995</v>
      </c>
      <c r="G102" s="200">
        <v>4.2009999999999987</v>
      </c>
      <c r="H102" s="200">
        <v>0</v>
      </c>
      <c r="I102" s="200">
        <v>0.92699999999999994</v>
      </c>
      <c r="J102" s="200">
        <v>2.3679999999999999</v>
      </c>
      <c r="K102" s="200">
        <v>8.699999999999998E-2</v>
      </c>
      <c r="L102" s="200">
        <v>14.505999999999995</v>
      </c>
      <c r="M102" s="200">
        <v>0</v>
      </c>
      <c r="N102" s="200">
        <v>3.1279999999999997</v>
      </c>
      <c r="O102" s="200">
        <v>0</v>
      </c>
      <c r="P102" s="200">
        <v>0.44999999999999996</v>
      </c>
      <c r="Q102" s="200">
        <v>0</v>
      </c>
      <c r="R102" s="200">
        <v>0.34400000000000003</v>
      </c>
      <c r="S102" s="200">
        <v>21.288100954979541</v>
      </c>
      <c r="T102" s="200">
        <v>12.36189904502046</v>
      </c>
      <c r="U102" s="200">
        <v>312.56233685775959</v>
      </c>
      <c r="V102" s="200">
        <v>379.16940900037707</v>
      </c>
      <c r="W102" s="200">
        <v>0</v>
      </c>
      <c r="X102" s="200">
        <v>0</v>
      </c>
      <c r="Y102" s="200">
        <v>0</v>
      </c>
      <c r="Z102" s="200">
        <v>0</v>
      </c>
      <c r="AA102" s="200">
        <v>0.24999999999999997</v>
      </c>
      <c r="AB102" s="200">
        <v>15.291318752964933</v>
      </c>
      <c r="AC102" s="200">
        <v>34.650000000000013</v>
      </c>
      <c r="AD102" s="200">
        <v>0</v>
      </c>
      <c r="AE102" s="200">
        <v>0</v>
      </c>
      <c r="AF102" s="200">
        <v>3.6305851064931498E-2</v>
      </c>
      <c r="AG102" s="200">
        <v>0</v>
      </c>
      <c r="AH102" s="200">
        <v>4.4987098099999991E-2</v>
      </c>
      <c r="AI102" s="200">
        <v>-8.6812470350684911E-3</v>
      </c>
      <c r="AJ102" s="200">
        <v>0</v>
      </c>
      <c r="AK102" s="200">
        <v>138.210342053761</v>
      </c>
    </row>
    <row r="103" spans="1:37" x14ac:dyDescent="0.4">
      <c r="A103" s="199" t="str">
        <f t="shared" si="1"/>
        <v>SSC27</v>
      </c>
      <c r="B103" s="199" t="s">
        <v>493</v>
      </c>
      <c r="C103" s="199" t="s">
        <v>519</v>
      </c>
      <c r="D103" s="201">
        <v>0.88378985359492812</v>
      </c>
      <c r="E103" s="200">
        <v>5.8809999999999985</v>
      </c>
      <c r="F103" s="200">
        <v>0.78499999999999992</v>
      </c>
      <c r="G103" s="200">
        <v>4.2959999999999985</v>
      </c>
      <c r="H103" s="200">
        <v>0</v>
      </c>
      <c r="I103" s="200">
        <v>0.98199999999999987</v>
      </c>
      <c r="J103" s="200">
        <v>2.3940000000000001</v>
      </c>
      <c r="K103" s="200">
        <v>8.6999999999999966E-2</v>
      </c>
      <c r="L103" s="200">
        <v>14.425000000000002</v>
      </c>
      <c r="M103" s="200">
        <v>0</v>
      </c>
      <c r="N103" s="200">
        <v>3.5479999999999992</v>
      </c>
      <c r="O103" s="200">
        <v>0</v>
      </c>
      <c r="P103" s="200">
        <v>0.4499999999999999</v>
      </c>
      <c r="Q103" s="200">
        <v>0</v>
      </c>
      <c r="R103" s="200">
        <v>0.38399999999999984</v>
      </c>
      <c r="S103" s="200">
        <v>19.390201909959071</v>
      </c>
      <c r="T103" s="200">
        <v>11.259798090040929</v>
      </c>
      <c r="U103" s="200">
        <v>297.68691939527668</v>
      </c>
      <c r="V103" s="200">
        <v>402.5448264628601</v>
      </c>
      <c r="W103" s="200">
        <v>0</v>
      </c>
      <c r="X103" s="200">
        <v>0</v>
      </c>
      <c r="Y103" s="200">
        <v>0</v>
      </c>
      <c r="Z103" s="200">
        <v>0</v>
      </c>
      <c r="AA103" s="200">
        <v>0.53999999999999992</v>
      </c>
      <c r="AB103" s="200">
        <v>15.249747318267669</v>
      </c>
      <c r="AC103" s="200">
        <v>32.150000000000013</v>
      </c>
      <c r="AD103" s="200">
        <v>0</v>
      </c>
      <c r="AE103" s="200">
        <v>0</v>
      </c>
      <c r="AF103" s="200">
        <v>3.5734416367671232E-2</v>
      </c>
      <c r="AG103" s="200">
        <v>0</v>
      </c>
      <c r="AH103" s="200">
        <v>4.4987098099999977E-2</v>
      </c>
      <c r="AI103" s="200">
        <v>-9.2526817323287588E-3</v>
      </c>
      <c r="AJ103" s="200">
        <v>0</v>
      </c>
      <c r="AK103" s="200">
        <v>144.78108696120768</v>
      </c>
    </row>
    <row r="104" spans="1:37" x14ac:dyDescent="0.4">
      <c r="A104" s="199" t="str">
        <f t="shared" si="1"/>
        <v>SSC28</v>
      </c>
      <c r="B104" s="199" t="s">
        <v>493</v>
      </c>
      <c r="C104" s="199" t="s">
        <v>520</v>
      </c>
      <c r="D104" s="201">
        <v>0.86646064077934093</v>
      </c>
      <c r="E104" s="200">
        <v>5.919999999999999</v>
      </c>
      <c r="F104" s="200">
        <v>0.78299999999999981</v>
      </c>
      <c r="G104" s="200">
        <v>4.4509999999999996</v>
      </c>
      <c r="H104" s="200">
        <v>0</v>
      </c>
      <c r="I104" s="200">
        <v>1.0389999999999997</v>
      </c>
      <c r="J104" s="200">
        <v>2.4609999999999999</v>
      </c>
      <c r="K104" s="200">
        <v>8.6999999999999966E-2</v>
      </c>
      <c r="L104" s="200">
        <v>14.740999999999996</v>
      </c>
      <c r="M104" s="200">
        <v>0</v>
      </c>
      <c r="N104" s="200">
        <v>4.3429999999999991</v>
      </c>
      <c r="O104" s="200">
        <v>0</v>
      </c>
      <c r="P104" s="200">
        <v>0.45099999999999996</v>
      </c>
      <c r="Q104" s="200">
        <v>0</v>
      </c>
      <c r="R104" s="200">
        <v>0.33999999999999997</v>
      </c>
      <c r="S104" s="200">
        <v>16.859669849931791</v>
      </c>
      <c r="T104" s="200">
        <v>9.7903301500682129</v>
      </c>
      <c r="U104" s="200">
        <v>274.47863494780051</v>
      </c>
      <c r="V104" s="200">
        <v>435.30186091033619</v>
      </c>
      <c r="W104" s="200">
        <v>0</v>
      </c>
      <c r="X104" s="200">
        <v>0</v>
      </c>
      <c r="Y104" s="200">
        <v>0</v>
      </c>
      <c r="Z104" s="200">
        <v>0</v>
      </c>
      <c r="AA104" s="200">
        <v>9.9999999999999992E-2</v>
      </c>
      <c r="AB104" s="200">
        <v>15.51979654781589</v>
      </c>
      <c r="AC104" s="200">
        <v>28.65</v>
      </c>
      <c r="AD104" s="200">
        <v>0</v>
      </c>
      <c r="AE104" s="200">
        <v>0</v>
      </c>
      <c r="AF104" s="200">
        <v>3.2906898239452052E-2</v>
      </c>
      <c r="AG104" s="200">
        <v>0</v>
      </c>
      <c r="AH104" s="200">
        <v>4.5110350423561631E-2</v>
      </c>
      <c r="AI104" s="200">
        <v>-1.2203452184109575E-2</v>
      </c>
      <c r="AJ104" s="200">
        <v>0</v>
      </c>
      <c r="AK104" s="200">
        <v>149.09672473237822</v>
      </c>
    </row>
    <row r="105" spans="1:37" x14ac:dyDescent="0.4">
      <c r="A105" s="199" t="str">
        <f t="shared" si="1"/>
        <v>SSC29</v>
      </c>
      <c r="B105" s="199" t="s">
        <v>493</v>
      </c>
      <c r="C105" s="199" t="s">
        <v>521</v>
      </c>
      <c r="D105" s="201">
        <v>0.84947121645033452</v>
      </c>
      <c r="E105" s="200">
        <v>6.0029999999999992</v>
      </c>
      <c r="F105" s="200">
        <v>0.78800000000000003</v>
      </c>
      <c r="G105" s="200">
        <v>4.6159999999999997</v>
      </c>
      <c r="H105" s="200">
        <v>0</v>
      </c>
      <c r="I105" s="200">
        <v>1.095</v>
      </c>
      <c r="J105" s="200">
        <v>2.5220000000000002</v>
      </c>
      <c r="K105" s="200">
        <v>8.699999999999998E-2</v>
      </c>
      <c r="L105" s="200">
        <v>15.110999999999994</v>
      </c>
      <c r="M105" s="200">
        <v>0</v>
      </c>
      <c r="N105" s="200">
        <v>4.2500000000000009</v>
      </c>
      <c r="O105" s="200">
        <v>0</v>
      </c>
      <c r="P105" s="200">
        <v>2.0999999999999994E-2</v>
      </c>
      <c r="Q105" s="200">
        <v>0</v>
      </c>
      <c r="R105" s="200">
        <v>0.26300000000000001</v>
      </c>
      <c r="S105" s="200">
        <v>15.594403819918149</v>
      </c>
      <c r="T105" s="200">
        <v>9.0555961800818565</v>
      </c>
      <c r="U105" s="200">
        <v>244.53153399282101</v>
      </c>
      <c r="V105" s="200">
        <v>474.51146186531582</v>
      </c>
      <c r="W105" s="200">
        <v>0</v>
      </c>
      <c r="X105" s="200">
        <v>0</v>
      </c>
      <c r="Y105" s="200">
        <v>0</v>
      </c>
      <c r="Z105" s="200">
        <v>0</v>
      </c>
      <c r="AA105" s="200">
        <v>0</v>
      </c>
      <c r="AB105" s="200">
        <v>15.425476423135619</v>
      </c>
      <c r="AC105" s="200">
        <v>25.65</v>
      </c>
      <c r="AD105" s="200">
        <v>0</v>
      </c>
      <c r="AE105" s="200">
        <v>0</v>
      </c>
      <c r="AF105" s="200">
        <v>3.2548543799999996E-2</v>
      </c>
      <c r="AG105" s="200">
        <v>0</v>
      </c>
      <c r="AH105" s="200">
        <v>2.072120664383561E-3</v>
      </c>
      <c r="AI105" s="200">
        <v>3.0476423135616434E-2</v>
      </c>
      <c r="AJ105" s="200">
        <v>0</v>
      </c>
      <c r="AK105" s="200">
        <v>153.68879667391116</v>
      </c>
    </row>
    <row r="106" spans="1:37" x14ac:dyDescent="0.4">
      <c r="A106" s="199" t="str">
        <f t="shared" si="1"/>
        <v>SSC30</v>
      </c>
      <c r="B106" s="199" t="s">
        <v>493</v>
      </c>
      <c r="C106" s="199" t="s">
        <v>522</v>
      </c>
      <c r="D106" s="201">
        <v>0.83281491808856312</v>
      </c>
      <c r="E106" s="200">
        <v>6.1020000000000003</v>
      </c>
      <c r="F106" s="200">
        <v>0.79399999999999993</v>
      </c>
      <c r="G106" s="200">
        <v>4.7830000000000013</v>
      </c>
      <c r="H106" s="200">
        <v>0</v>
      </c>
      <c r="I106" s="200">
        <v>1.147</v>
      </c>
      <c r="J106" s="200">
        <v>2.5750000000000002</v>
      </c>
      <c r="K106" s="200">
        <v>8.699999999999998E-2</v>
      </c>
      <c r="L106" s="200">
        <v>15.487999999999992</v>
      </c>
      <c r="M106" s="200">
        <v>0</v>
      </c>
      <c r="N106" s="200">
        <v>4.097999999999999</v>
      </c>
      <c r="O106" s="200">
        <v>0</v>
      </c>
      <c r="P106" s="200">
        <v>1.2999999999999999E-2</v>
      </c>
      <c r="Q106" s="200">
        <v>0</v>
      </c>
      <c r="R106" s="200">
        <v>0.217</v>
      </c>
      <c r="S106" s="200">
        <v>14.3291377899045</v>
      </c>
      <c r="T106" s="200">
        <v>8.3208622100954983</v>
      </c>
      <c r="U106" s="200">
        <v>213.95180002283459</v>
      </c>
      <c r="V106" s="200">
        <v>513.25994583530212</v>
      </c>
      <c r="W106" s="200">
        <v>0</v>
      </c>
      <c r="X106" s="200">
        <v>0</v>
      </c>
      <c r="Y106" s="200">
        <v>0</v>
      </c>
      <c r="Z106" s="200">
        <v>0</v>
      </c>
      <c r="AA106" s="200">
        <v>0</v>
      </c>
      <c r="AB106" s="200">
        <v>15.749299670623556</v>
      </c>
      <c r="AC106" s="200">
        <v>23.65</v>
      </c>
      <c r="AD106" s="200">
        <v>0</v>
      </c>
      <c r="AE106" s="200">
        <v>0</v>
      </c>
      <c r="AF106" s="200">
        <v>3.2555019781643817E-2</v>
      </c>
      <c r="AG106" s="200">
        <v>0</v>
      </c>
      <c r="AH106" s="200">
        <v>1.2553491580821914E-3</v>
      </c>
      <c r="AI106" s="200">
        <v>3.1299670623561635E-2</v>
      </c>
      <c r="AJ106" s="200">
        <v>0</v>
      </c>
      <c r="AK106" s="200">
        <v>158.46128190400213</v>
      </c>
    </row>
    <row r="107" spans="1:37" x14ac:dyDescent="0.4">
      <c r="A107" s="199" t="str">
        <f t="shared" si="1"/>
        <v>SVE24</v>
      </c>
      <c r="B107" s="199" t="s">
        <v>433</v>
      </c>
      <c r="C107" s="199" t="s">
        <v>263</v>
      </c>
      <c r="D107" s="201">
        <v>0.94744609856262829</v>
      </c>
      <c r="E107" s="200">
        <v>32.618214426007448</v>
      </c>
      <c r="F107" s="200">
        <v>9.8306384016254658</v>
      </c>
      <c r="G107" s="200">
        <v>20.902508364375212</v>
      </c>
      <c r="H107" s="200">
        <v>20.902508364375212</v>
      </c>
      <c r="I107" s="200">
        <v>5.2351263122248559</v>
      </c>
      <c r="J107" s="200">
        <v>21.20859437859804</v>
      </c>
      <c r="K107" s="200">
        <v>0.50556965797494069</v>
      </c>
      <c r="L107" s="200">
        <v>90.300651540805958</v>
      </c>
      <c r="M107" s="200">
        <v>0</v>
      </c>
      <c r="N107" s="200">
        <v>25.734445513037592</v>
      </c>
      <c r="O107" s="200">
        <v>0</v>
      </c>
      <c r="P107" s="200">
        <v>6.6174402594946073</v>
      </c>
      <c r="Q107" s="200">
        <v>0.27996096249894381</v>
      </c>
      <c r="R107" s="200">
        <v>0.75021567530855748</v>
      </c>
      <c r="S107" s="200">
        <v>48.805</v>
      </c>
      <c r="T107" s="200">
        <v>43.561</v>
      </c>
      <c r="U107" s="200">
        <v>137.9278224051445</v>
      </c>
      <c r="V107" s="200">
        <v>170.5838442642671</v>
      </c>
      <c r="W107" s="200">
        <v>396.822</v>
      </c>
      <c r="X107" s="200">
        <v>338.46199999999999</v>
      </c>
      <c r="Y107" s="200">
        <v>1521.748732260517</v>
      </c>
      <c r="Z107" s="200">
        <v>1653.5906284459261</v>
      </c>
      <c r="AA107" s="200">
        <v>2.3325865221808333</v>
      </c>
      <c r="AB107" s="200">
        <v>103.32271666025503</v>
      </c>
      <c r="AC107" s="200">
        <v>8.4198797783059511</v>
      </c>
      <c r="AD107" s="200">
        <v>58.122999999999998</v>
      </c>
      <c r="AE107" s="200">
        <v>0.36835868608195055</v>
      </c>
      <c r="AF107" s="200">
        <v>5.2277380291229267</v>
      </c>
      <c r="AG107" s="200">
        <v>9.8158618354216062E-2</v>
      </c>
      <c r="AH107" s="200">
        <v>0.12348987470369117</v>
      </c>
      <c r="AI107" s="200">
        <v>5.3744482221469712</v>
      </c>
      <c r="AJ107" s="200">
        <v>0</v>
      </c>
      <c r="AK107" s="200">
        <v>1608.2403023366069</v>
      </c>
    </row>
    <row r="108" spans="1:37" x14ac:dyDescent="0.4">
      <c r="A108" s="199" t="str">
        <f t="shared" si="1"/>
        <v>SVE25</v>
      </c>
      <c r="B108" s="199" t="s">
        <v>433</v>
      </c>
      <c r="C108" s="199" t="s">
        <v>516</v>
      </c>
      <c r="D108" s="201">
        <v>0.93120932587923888</v>
      </c>
      <c r="E108" s="200">
        <v>40.161792946338387</v>
      </c>
      <c r="F108" s="200">
        <v>10.25225986754999</v>
      </c>
      <c r="G108" s="200">
        <v>30.368037791394798</v>
      </c>
      <c r="H108" s="200">
        <v>30.368037791394798</v>
      </c>
      <c r="I108" s="200">
        <v>5.6507166044881156</v>
      </c>
      <c r="J108" s="200">
        <v>24.143026641399796</v>
      </c>
      <c r="K108" s="200">
        <v>0.55089654467928606</v>
      </c>
      <c r="L108" s="200">
        <v>111.12673039585043</v>
      </c>
      <c r="M108" s="200">
        <v>0</v>
      </c>
      <c r="N108" s="200">
        <v>27.785374653083522</v>
      </c>
      <c r="O108" s="200">
        <v>0</v>
      </c>
      <c r="P108" s="200">
        <v>7.6783901045965903</v>
      </c>
      <c r="Q108" s="200">
        <v>8.1726901600604931E-2</v>
      </c>
      <c r="R108" s="200">
        <v>0.70304828605821579</v>
      </c>
      <c r="S108" s="200">
        <v>42.06553053553862</v>
      </c>
      <c r="T108" s="200">
        <v>57.93446946446138</v>
      </c>
      <c r="U108" s="200">
        <v>127.937725490255</v>
      </c>
      <c r="V108" s="200">
        <v>183.94961321482731</v>
      </c>
      <c r="W108" s="200">
        <v>361.16739928933549</v>
      </c>
      <c r="X108" s="200">
        <v>368.97359076249762</v>
      </c>
      <c r="Y108" s="200">
        <v>1424.392545822323</v>
      </c>
      <c r="Z108" s="200">
        <v>1791.863110714756</v>
      </c>
      <c r="AA108" s="200">
        <v>0.21786330202934803</v>
      </c>
      <c r="AB108" s="200">
        <v>125.09134402805118</v>
      </c>
      <c r="AC108" s="200">
        <v>8.8179999999999996</v>
      </c>
      <c r="AD108" s="200">
        <v>49.162999999999997</v>
      </c>
      <c r="AE108" s="200">
        <v>0.26739422928877626</v>
      </c>
      <c r="AF108" s="200">
        <v>5.4617150608944431</v>
      </c>
      <c r="AG108" s="200">
        <v>6.5506216813716281E-2</v>
      </c>
      <c r="AH108" s="200">
        <v>0.16215473342411735</v>
      </c>
      <c r="AI108" s="200">
        <v>5.5014483399453855</v>
      </c>
      <c r="AJ108" s="200">
        <v>0</v>
      </c>
      <c r="AK108" s="200">
        <v>1525.7469221230615</v>
      </c>
    </row>
    <row r="109" spans="1:37" x14ac:dyDescent="0.4">
      <c r="A109" s="199" t="str">
        <f t="shared" si="1"/>
        <v>SVE26</v>
      </c>
      <c r="B109" s="199" t="s">
        <v>433</v>
      </c>
      <c r="C109" s="199" t="s">
        <v>518</v>
      </c>
      <c r="D109" s="201">
        <v>0.92032013308434635</v>
      </c>
      <c r="E109" s="200">
        <v>43.695664752250323</v>
      </c>
      <c r="F109" s="200">
        <v>10.618044361639981</v>
      </c>
      <c r="G109" s="200">
        <v>38.52572460973262</v>
      </c>
      <c r="H109" s="200">
        <v>38.52572460973262</v>
      </c>
      <c r="I109" s="200">
        <v>6.3499643112386464</v>
      </c>
      <c r="J109" s="200">
        <v>26.658144281736902</v>
      </c>
      <c r="K109" s="200">
        <v>0.56067446690608169</v>
      </c>
      <c r="L109" s="200">
        <v>126.40821678350454</v>
      </c>
      <c r="M109" s="200">
        <v>0</v>
      </c>
      <c r="N109" s="200">
        <v>30.097135772929374</v>
      </c>
      <c r="O109" s="200">
        <v>0</v>
      </c>
      <c r="P109" s="200">
        <v>4.573468740193273</v>
      </c>
      <c r="Q109" s="200">
        <v>8.0824232046519062E-2</v>
      </c>
      <c r="R109" s="200">
        <v>0.41102078979754197</v>
      </c>
      <c r="S109" s="200">
        <v>39.374853382653669</v>
      </c>
      <c r="T109" s="200">
        <v>60.625146617346317</v>
      </c>
      <c r="U109" s="200">
        <v>116.60668267686989</v>
      </c>
      <c r="V109" s="200">
        <v>197.80126514812321</v>
      </c>
      <c r="W109" s="200">
        <v>352.08143502171691</v>
      </c>
      <c r="X109" s="200">
        <v>384.7444241906432</v>
      </c>
      <c r="Y109" s="200">
        <v>1308.883131764004</v>
      </c>
      <c r="Z109" s="200">
        <v>1897.2525937166561</v>
      </c>
      <c r="AA109" s="200">
        <v>5.1916717110024377</v>
      </c>
      <c r="AB109" s="200">
        <v>137.07484232248154</v>
      </c>
      <c r="AC109" s="200">
        <v>8.8179999999999996</v>
      </c>
      <c r="AD109" s="200">
        <v>49.162999999999997</v>
      </c>
      <c r="AE109" s="200">
        <v>0.19341095951411344</v>
      </c>
      <c r="AF109" s="200">
        <v>5.6382554433636773</v>
      </c>
      <c r="AG109" s="200">
        <v>4.2376558545227101E-2</v>
      </c>
      <c r="AH109" s="200">
        <v>0.18797806739293046</v>
      </c>
      <c r="AI109" s="200">
        <v>5.6013117769396334</v>
      </c>
      <c r="AJ109" s="200">
        <v>0</v>
      </c>
      <c r="AK109" s="200">
        <v>1923.1106861963028</v>
      </c>
    </row>
    <row r="110" spans="1:37" x14ac:dyDescent="0.4">
      <c r="A110" s="199" t="str">
        <f t="shared" si="1"/>
        <v>SVE27</v>
      </c>
      <c r="B110" s="199" t="s">
        <v>433</v>
      </c>
      <c r="C110" s="199" t="s">
        <v>519</v>
      </c>
      <c r="D110" s="201">
        <v>0.90268189151196565</v>
      </c>
      <c r="E110" s="200">
        <v>42.727122769016738</v>
      </c>
      <c r="F110" s="200">
        <v>10.970642142175652</v>
      </c>
      <c r="G110" s="200">
        <v>43.85930455931296</v>
      </c>
      <c r="H110" s="200">
        <v>43.85930455931296</v>
      </c>
      <c r="I110" s="200">
        <v>6.4928742396537906</v>
      </c>
      <c r="J110" s="200">
        <v>28.257726472461773</v>
      </c>
      <c r="K110" s="200">
        <v>0.57495337491559761</v>
      </c>
      <c r="L110" s="200">
        <v>132.88262355753648</v>
      </c>
      <c r="M110" s="200">
        <v>0</v>
      </c>
      <c r="N110" s="200">
        <v>33.538946870076529</v>
      </c>
      <c r="O110" s="200">
        <v>0</v>
      </c>
      <c r="P110" s="200">
        <v>3.9878473355955362</v>
      </c>
      <c r="Q110" s="200">
        <v>8.0372140876645515E-2</v>
      </c>
      <c r="R110" s="200">
        <v>0.35820176366011158</v>
      </c>
      <c r="S110" s="200">
        <v>36.336646657997932</v>
      </c>
      <c r="T110" s="200">
        <v>63.663353342002047</v>
      </c>
      <c r="U110" s="200">
        <v>108.8351106287147</v>
      </c>
      <c r="V110" s="200">
        <v>208.1596051634009</v>
      </c>
      <c r="W110" s="200">
        <v>343.10064101564461</v>
      </c>
      <c r="X110" s="200">
        <v>403.77117684322769</v>
      </c>
      <c r="Y110" s="200">
        <v>1222.453583316468</v>
      </c>
      <c r="Z110" s="200">
        <v>1996.61740072406</v>
      </c>
      <c r="AA110" s="200">
        <v>5.3252425302876265</v>
      </c>
      <c r="AB110" s="200">
        <v>143.05414730694102</v>
      </c>
      <c r="AC110" s="200">
        <v>8.8179999999999996</v>
      </c>
      <c r="AD110" s="200">
        <v>49.162999999999997</v>
      </c>
      <c r="AE110" s="200">
        <v>0.14069186630882638</v>
      </c>
      <c r="AF110" s="200">
        <v>5.8414819767436343</v>
      </c>
      <c r="AG110" s="200">
        <v>2.8803059244326662E-2</v>
      </c>
      <c r="AH110" s="200">
        <v>0.20826827453590049</v>
      </c>
      <c r="AI110" s="200">
        <v>5.7451025092722334</v>
      </c>
      <c r="AJ110" s="200">
        <v>0</v>
      </c>
      <c r="AK110" s="200">
        <v>2149.4096306203041</v>
      </c>
    </row>
    <row r="111" spans="1:37" x14ac:dyDescent="0.4">
      <c r="A111" s="199" t="str">
        <f t="shared" si="1"/>
        <v>SVE28</v>
      </c>
      <c r="B111" s="199" t="s">
        <v>433</v>
      </c>
      <c r="C111" s="199" t="s">
        <v>520</v>
      </c>
      <c r="D111" s="201">
        <v>0.88707476096865978</v>
      </c>
      <c r="E111" s="200">
        <v>45.586913053237801</v>
      </c>
      <c r="F111" s="200">
        <v>11.32260824220976</v>
      </c>
      <c r="G111" s="200">
        <v>47.325210734389479</v>
      </c>
      <c r="H111" s="200">
        <v>47.325210734389479</v>
      </c>
      <c r="I111" s="200">
        <v>6.6150005142659172</v>
      </c>
      <c r="J111" s="200">
        <v>29.67896431556283</v>
      </c>
      <c r="K111" s="200">
        <v>0.58845096599298041</v>
      </c>
      <c r="L111" s="200">
        <v>141.11714782565878</v>
      </c>
      <c r="M111" s="200">
        <v>0</v>
      </c>
      <c r="N111" s="200">
        <v>36.789458381572629</v>
      </c>
      <c r="O111" s="200">
        <v>0</v>
      </c>
      <c r="P111" s="200">
        <v>2.6983073668244639</v>
      </c>
      <c r="Q111" s="200">
        <v>8.0265478043621566E-2</v>
      </c>
      <c r="R111" s="200">
        <v>0.24277829778626284</v>
      </c>
      <c r="S111" s="200">
        <v>32.324729708146037</v>
      </c>
      <c r="T111" s="200">
        <v>67.675270291853948</v>
      </c>
      <c r="U111" s="200">
        <v>99.024935185437585</v>
      </c>
      <c r="V111" s="200">
        <v>220.76076049643481</v>
      </c>
      <c r="W111" s="200">
        <v>334.33087597444</v>
      </c>
      <c r="X111" s="200">
        <v>423.12</v>
      </c>
      <c r="Y111" s="200">
        <v>1113.494511222239</v>
      </c>
      <c r="Z111" s="200">
        <v>2117.4837869471648</v>
      </c>
      <c r="AA111" s="200">
        <v>6.1494253246967583</v>
      </c>
      <c r="AB111" s="200">
        <v>150.01849942543842</v>
      </c>
      <c r="AC111" s="200">
        <v>8.8179999999999996</v>
      </c>
      <c r="AD111" s="200">
        <v>49.162999999999997</v>
      </c>
      <c r="AE111" s="200">
        <v>0.101457063102238</v>
      </c>
      <c r="AF111" s="200">
        <v>6.0220403454683922</v>
      </c>
      <c r="AG111" s="200">
        <v>1.9164111919311621E-2</v>
      </c>
      <c r="AH111" s="200">
        <v>0.22433283952605956</v>
      </c>
      <c r="AI111" s="200">
        <v>5.8800004571252593</v>
      </c>
      <c r="AJ111" s="200">
        <v>0</v>
      </c>
      <c r="AK111" s="200">
        <v>2265.3317312798295</v>
      </c>
    </row>
    <row r="112" spans="1:37" x14ac:dyDescent="0.4">
      <c r="A112" s="199" t="str">
        <f t="shared" si="1"/>
        <v>SVE29</v>
      </c>
      <c r="B112" s="199" t="s">
        <v>433</v>
      </c>
      <c r="C112" s="199" t="s">
        <v>521</v>
      </c>
      <c r="D112" s="201">
        <v>0.86826734427030228</v>
      </c>
      <c r="E112" s="200">
        <v>47.128341598968511</v>
      </c>
      <c r="F112" s="200">
        <v>11.707223664553149</v>
      </c>
      <c r="G112" s="200">
        <v>52.336414930115517</v>
      </c>
      <c r="H112" s="200">
        <v>52.336414930115517</v>
      </c>
      <c r="I112" s="200">
        <v>6.7721077370951814</v>
      </c>
      <c r="J112" s="200">
        <v>31.497240980685444</v>
      </c>
      <c r="K112" s="200">
        <v>0.60465247652635556</v>
      </c>
      <c r="L112" s="200">
        <v>150.04598138794418</v>
      </c>
      <c r="M112" s="200">
        <v>0</v>
      </c>
      <c r="N112" s="200">
        <v>40.287130721698887</v>
      </c>
      <c r="O112" s="200">
        <v>0</v>
      </c>
      <c r="P112" s="200">
        <v>2.8062471109221749</v>
      </c>
      <c r="Q112" s="200">
        <v>7.9440824088384265E-2</v>
      </c>
      <c r="R112" s="200">
        <v>0.25222461648062006</v>
      </c>
      <c r="S112" s="200">
        <v>29.295347988267341</v>
      </c>
      <c r="T112" s="200">
        <v>70.704652011732662</v>
      </c>
      <c r="U112" s="200">
        <v>89.103641062269304</v>
      </c>
      <c r="V112" s="200">
        <v>233.4015682302709</v>
      </c>
      <c r="W112" s="200">
        <v>325.64725311869688</v>
      </c>
      <c r="X112" s="200">
        <v>442.44250168568971</v>
      </c>
      <c r="Y112" s="200">
        <v>1003.3115539318291</v>
      </c>
      <c r="Z112" s="200">
        <v>2238.7144125366121</v>
      </c>
      <c r="AA112" s="200">
        <v>7.0370031077638711</v>
      </c>
      <c r="AB112" s="200">
        <v>159.22926698569603</v>
      </c>
      <c r="AC112" s="200">
        <v>8.8179999999999996</v>
      </c>
      <c r="AD112" s="200">
        <v>49.162999999999997</v>
      </c>
      <c r="AE112" s="200">
        <v>7.486173518897736E-2</v>
      </c>
      <c r="AF112" s="200">
        <v>6.2204343347025643</v>
      </c>
      <c r="AG112" s="200">
        <v>1.2668909031980782E-2</v>
      </c>
      <c r="AH112" s="200">
        <v>0.23725411459891282</v>
      </c>
      <c r="AI112" s="200">
        <v>6.0453730462606474</v>
      </c>
      <c r="AJ112" s="200">
        <v>0</v>
      </c>
      <c r="AK112" s="200">
        <v>2443.8711856484974</v>
      </c>
    </row>
    <row r="113" spans="1:37" x14ac:dyDescent="0.4">
      <c r="A113" s="199" t="str">
        <f t="shared" si="1"/>
        <v>SVE30</v>
      </c>
      <c r="B113" s="199" t="s">
        <v>433</v>
      </c>
      <c r="C113" s="199" t="s">
        <v>522</v>
      </c>
      <c r="D113" s="201">
        <v>0.85187901166654545</v>
      </c>
      <c r="E113" s="200">
        <v>51.150456113193158</v>
      </c>
      <c r="F113" s="200">
        <v>12.088571098674972</v>
      </c>
      <c r="G113" s="200">
        <v>54.223662477179481</v>
      </c>
      <c r="H113" s="200">
        <v>54.223662477179481</v>
      </c>
      <c r="I113" s="200">
        <v>6.9141273811609611</v>
      </c>
      <c r="J113" s="200">
        <v>32.987210014767392</v>
      </c>
      <c r="K113" s="200">
        <v>0.61980632550984516</v>
      </c>
      <c r="L113" s="200">
        <v>157.9838334104858</v>
      </c>
      <c r="M113" s="200">
        <v>0</v>
      </c>
      <c r="N113" s="200">
        <v>43.83251551995761</v>
      </c>
      <c r="O113" s="200">
        <v>0</v>
      </c>
      <c r="P113" s="200">
        <v>3.4308762880859511</v>
      </c>
      <c r="Q113" s="200">
        <v>7.9395459371384466E-2</v>
      </c>
      <c r="R113" s="200">
        <v>0.30864984830625714</v>
      </c>
      <c r="S113" s="200">
        <v>26.03655452796604</v>
      </c>
      <c r="T113" s="200">
        <v>73.963445472033953</v>
      </c>
      <c r="U113" s="200">
        <v>80.201346500737188</v>
      </c>
      <c r="V113" s="200">
        <v>244.89736568570379</v>
      </c>
      <c r="W113" s="200">
        <v>316.95775638663048</v>
      </c>
      <c r="X113" s="200">
        <v>461.23538887853232</v>
      </c>
      <c r="Y113" s="200">
        <v>904.39554087063175</v>
      </c>
      <c r="Z113" s="200">
        <v>2348.9598719398991</v>
      </c>
      <c r="AA113" s="200">
        <v>7.2146395389839162</v>
      </c>
      <c r="AB113" s="200">
        <v>168.0019921369643</v>
      </c>
      <c r="AC113" s="200">
        <v>8.8179999999999996</v>
      </c>
      <c r="AD113" s="200">
        <v>49.162999999999997</v>
      </c>
      <c r="AE113" s="200">
        <v>5.3998278358812261E-2</v>
      </c>
      <c r="AF113" s="200">
        <v>6.4011437367522452</v>
      </c>
      <c r="AG113" s="200">
        <v>8.2171293154714321E-3</v>
      </c>
      <c r="AH113" s="200">
        <v>0.24768775508063884</v>
      </c>
      <c r="AI113" s="200">
        <v>6.1992371307149474</v>
      </c>
      <c r="AJ113" s="200">
        <v>0</v>
      </c>
      <c r="AK113" s="200">
        <v>2468.7945360058925</v>
      </c>
    </row>
    <row r="114" spans="1:37" x14ac:dyDescent="0.4">
      <c r="A114" s="199" t="str">
        <f t="shared" si="1"/>
        <v>HDD24</v>
      </c>
      <c r="B114" s="199" t="s">
        <v>277</v>
      </c>
      <c r="C114" s="199" t="s">
        <v>263</v>
      </c>
      <c r="D114" s="201">
        <v>0.94744609856262829</v>
      </c>
      <c r="E114" s="200">
        <v>0.68605485946495093</v>
      </c>
      <c r="F114" s="200">
        <v>4.5385167626142905E-2</v>
      </c>
      <c r="G114" s="200">
        <v>0.60161733830003383</v>
      </c>
      <c r="H114" s="200">
        <v>0.56784232983406713</v>
      </c>
      <c r="I114" s="200">
        <v>0.17204144937351848</v>
      </c>
      <c r="J114" s="200">
        <v>0.18048520149001018</v>
      </c>
      <c r="K114" s="200">
        <v>5.277345072807315E-3</v>
      </c>
      <c r="L114" s="200">
        <v>1.6908613613274637</v>
      </c>
      <c r="M114" s="200">
        <v>0</v>
      </c>
      <c r="N114" s="200">
        <v>0.64700250592617681</v>
      </c>
      <c r="O114" s="200">
        <v>0</v>
      </c>
      <c r="P114" s="200">
        <v>0.44857433118862178</v>
      </c>
      <c r="Q114" s="200">
        <v>0</v>
      </c>
      <c r="R114" s="200">
        <v>6.332814087368778E-3</v>
      </c>
      <c r="S114" s="200">
        <v>1.5920000000000001</v>
      </c>
      <c r="T114" s="200">
        <v>1.542</v>
      </c>
      <c r="U114" s="200">
        <v>30.4</v>
      </c>
      <c r="V114" s="200">
        <v>47.284999999999997</v>
      </c>
      <c r="W114" s="200">
        <v>1.02</v>
      </c>
      <c r="X114" s="200">
        <v>0.46200000000000002</v>
      </c>
      <c r="Y114" s="200">
        <v>9.0269999999999992</v>
      </c>
      <c r="Z114" s="200">
        <v>8.9339999999999993</v>
      </c>
      <c r="AA114" s="200">
        <v>3.0608601422282427E-2</v>
      </c>
      <c r="AB114" s="200">
        <v>2.2302060277683711</v>
      </c>
      <c r="AC114" s="200">
        <v>2.446415299599074</v>
      </c>
      <c r="AD114" s="200">
        <v>7.4113333333333337E-2</v>
      </c>
      <c r="AE114" s="200">
        <v>0</v>
      </c>
      <c r="AF114" s="200">
        <v>8.443752116491704E-2</v>
      </c>
      <c r="AG114" s="200">
        <v>0</v>
      </c>
      <c r="AH114" s="200">
        <v>0</v>
      </c>
      <c r="AI114" s="200">
        <v>8.443752116491704E-2</v>
      </c>
      <c r="AJ114" s="200">
        <v>0</v>
      </c>
      <c r="AK114" s="200">
        <v>21.729999999999993</v>
      </c>
    </row>
    <row r="115" spans="1:37" x14ac:dyDescent="0.4">
      <c r="A115" s="199" t="str">
        <f t="shared" si="1"/>
        <v>HDD25</v>
      </c>
      <c r="B115" s="199" t="s">
        <v>277</v>
      </c>
      <c r="C115" s="199" t="s">
        <v>516</v>
      </c>
      <c r="D115" s="201">
        <v>0.93120932587923888</v>
      </c>
      <c r="E115" s="200">
        <v>1.3774933395123865</v>
      </c>
      <c r="F115" s="200">
        <v>8.4931042687120858E-2</v>
      </c>
      <c r="G115" s="200">
        <v>0.86882474922795205</v>
      </c>
      <c r="H115" s="200">
        <v>0.86882474922795205</v>
      </c>
      <c r="I115" s="200">
        <v>0.28027585287805196</v>
      </c>
      <c r="J115" s="200">
        <v>1.3104040530088526E-2</v>
      </c>
      <c r="K115" s="200">
        <v>0.12097907718174158</v>
      </c>
      <c r="L115" s="200">
        <v>2.7456081020173411</v>
      </c>
      <c r="M115" s="200">
        <v>0</v>
      </c>
      <c r="N115" s="200">
        <v>0.51010231995053301</v>
      </c>
      <c r="O115" s="200">
        <v>0</v>
      </c>
      <c r="P115" s="200">
        <v>0.4821687106452231</v>
      </c>
      <c r="Q115" s="200">
        <v>0</v>
      </c>
      <c r="R115" s="200">
        <v>7.5171068474756391E-3</v>
      </c>
      <c r="S115" s="200">
        <v>1.1319999999999999</v>
      </c>
      <c r="T115" s="200">
        <v>1.738</v>
      </c>
      <c r="U115" s="200">
        <v>29.512149069485719</v>
      </c>
      <c r="V115" s="200">
        <v>49.527973683536118</v>
      </c>
      <c r="W115" s="200">
        <v>0.91910769230769229</v>
      </c>
      <c r="X115" s="200">
        <v>0.45600000000000002</v>
      </c>
      <c r="Y115" s="200">
        <v>8.7784818898494255</v>
      </c>
      <c r="Z115" s="200">
        <v>9.2865259806680687</v>
      </c>
      <c r="AA115" s="200">
        <v>0</v>
      </c>
      <c r="AB115" s="200">
        <v>3.3316073879295249</v>
      </c>
      <c r="AC115" s="200">
        <v>2.226</v>
      </c>
      <c r="AD115" s="200">
        <v>7.2999999999999995E-2</v>
      </c>
      <c r="AE115" s="200">
        <v>0</v>
      </c>
      <c r="AF115" s="200">
        <v>9.6313468419485015E-2</v>
      </c>
      <c r="AG115" s="200">
        <v>0</v>
      </c>
      <c r="AH115" s="200">
        <v>0</v>
      </c>
      <c r="AI115" s="200">
        <v>9.6313468419485015E-2</v>
      </c>
      <c r="AJ115" s="200">
        <v>0</v>
      </c>
      <c r="AK115" s="200">
        <v>23.721842333894653</v>
      </c>
    </row>
    <row r="116" spans="1:37" x14ac:dyDescent="0.4">
      <c r="A116" s="199" t="str">
        <f t="shared" si="1"/>
        <v>HDD26</v>
      </c>
      <c r="B116" s="199" t="s">
        <v>277</v>
      </c>
      <c r="C116" s="199" t="s">
        <v>518</v>
      </c>
      <c r="D116" s="201">
        <v>0.92032013308434635</v>
      </c>
      <c r="E116" s="200">
        <v>1.2778162269022326</v>
      </c>
      <c r="F116" s="200">
        <v>7.2800754423851685E-2</v>
      </c>
      <c r="G116" s="200">
        <v>0.67041888775397751</v>
      </c>
      <c r="H116" s="200">
        <v>0.67041888775397751</v>
      </c>
      <c r="I116" s="200">
        <v>0.37052324266467801</v>
      </c>
      <c r="J116" s="200">
        <v>0.22057542012002826</v>
      </c>
      <c r="K116" s="200">
        <v>7.6060489696561468E-3</v>
      </c>
      <c r="L116" s="200">
        <v>2.6197405808344243</v>
      </c>
      <c r="M116" s="200">
        <v>0</v>
      </c>
      <c r="N116" s="200">
        <v>0.54134226518410955</v>
      </c>
      <c r="O116" s="200">
        <v>0</v>
      </c>
      <c r="P116" s="200">
        <v>0.49004686933070313</v>
      </c>
      <c r="Q116" s="200">
        <v>0</v>
      </c>
      <c r="R116" s="200">
        <v>7.6060489696561468E-3</v>
      </c>
      <c r="S116" s="200">
        <v>1.115</v>
      </c>
      <c r="T116" s="200">
        <v>1.7549999999999999</v>
      </c>
      <c r="U116" s="200">
        <v>29.06</v>
      </c>
      <c r="V116" s="200">
        <v>49.691000000000003</v>
      </c>
      <c r="W116" s="200">
        <v>1.129</v>
      </c>
      <c r="X116" s="200">
        <v>0.50804522909543448</v>
      </c>
      <c r="Y116" s="200">
        <v>8.6839999999999993</v>
      </c>
      <c r="Z116" s="200">
        <v>9.5629547709045664</v>
      </c>
      <c r="AA116" s="200">
        <v>3.694366642404414E-2</v>
      </c>
      <c r="AB116" s="200">
        <v>3.2108392436191302</v>
      </c>
      <c r="AC116" s="200">
        <v>2.246</v>
      </c>
      <c r="AD116" s="200">
        <v>3.4000000000000002E-2</v>
      </c>
      <c r="AE116" s="200">
        <v>0</v>
      </c>
      <c r="AF116" s="200">
        <v>9.3445744484346935E-2</v>
      </c>
      <c r="AG116" s="200">
        <v>0</v>
      </c>
      <c r="AH116" s="200">
        <v>0</v>
      </c>
      <c r="AI116" s="200">
        <v>9.3445744484346935E-2</v>
      </c>
      <c r="AJ116" s="200">
        <v>0</v>
      </c>
      <c r="AK116" s="200">
        <v>31.839856661521154</v>
      </c>
    </row>
    <row r="117" spans="1:37" x14ac:dyDescent="0.4">
      <c r="A117" s="199" t="str">
        <f t="shared" si="1"/>
        <v>HDD27</v>
      </c>
      <c r="B117" s="199" t="s">
        <v>277</v>
      </c>
      <c r="C117" s="199" t="s">
        <v>519</v>
      </c>
      <c r="D117" s="201">
        <v>0.90268189151196565</v>
      </c>
      <c r="E117" s="200">
        <v>1.3061079557331206</v>
      </c>
      <c r="F117" s="200">
        <v>7.4223268052687946E-2</v>
      </c>
      <c r="G117" s="200">
        <v>0.67576408227074092</v>
      </c>
      <c r="H117" s="200">
        <v>0.67576408227074092</v>
      </c>
      <c r="I117" s="200">
        <v>0.37997882003092487</v>
      </c>
      <c r="J117" s="200">
        <v>0.39566873264928631</v>
      </c>
      <c r="K117" s="200">
        <v>7.7546697965494866E-3</v>
      </c>
      <c r="L117" s="200">
        <v>2.8394975285333097</v>
      </c>
      <c r="M117" s="200">
        <v>0</v>
      </c>
      <c r="N117" s="200">
        <v>0.58158622154523354</v>
      </c>
      <c r="O117" s="200">
        <v>0</v>
      </c>
      <c r="P117" s="200">
        <v>0.49962229689197407</v>
      </c>
      <c r="Q117" s="200">
        <v>0</v>
      </c>
      <c r="R117" s="200">
        <v>7.7546697965494866E-3</v>
      </c>
      <c r="S117" s="200">
        <v>1.0980000000000001</v>
      </c>
      <c r="T117" s="200">
        <v>1.772</v>
      </c>
      <c r="U117" s="200">
        <v>28.72</v>
      </c>
      <c r="V117" s="200">
        <v>50.366</v>
      </c>
      <c r="W117" s="200">
        <v>1.159</v>
      </c>
      <c r="X117" s="200">
        <v>0.57797429086873731</v>
      </c>
      <c r="Y117" s="200">
        <v>8.5830000000000002</v>
      </c>
      <c r="Z117" s="200">
        <v>9.7050257091312631</v>
      </c>
      <c r="AA117" s="200">
        <v>4.4312398837425639E-2</v>
      </c>
      <c r="AB117" s="200">
        <v>3.4410383427513631</v>
      </c>
      <c r="AC117" s="200">
        <v>2.246</v>
      </c>
      <c r="AD117" s="200">
        <v>3.4000000000000002E-2</v>
      </c>
      <c r="AE117" s="200">
        <v>0</v>
      </c>
      <c r="AF117" s="200">
        <v>9.4163847529529485E-2</v>
      </c>
      <c r="AG117" s="200">
        <v>0</v>
      </c>
      <c r="AH117" s="200">
        <v>0</v>
      </c>
      <c r="AI117" s="200">
        <v>9.4163847529529485E-2</v>
      </c>
      <c r="AJ117" s="200">
        <v>0</v>
      </c>
      <c r="AK117" s="200">
        <v>32.933178191764085</v>
      </c>
    </row>
    <row r="118" spans="1:37" x14ac:dyDescent="0.4">
      <c r="A118" s="199" t="str">
        <f t="shared" si="1"/>
        <v>HDD28</v>
      </c>
      <c r="B118" s="199" t="s">
        <v>277</v>
      </c>
      <c r="C118" s="199" t="s">
        <v>520</v>
      </c>
      <c r="D118" s="201">
        <v>0.88707476096865978</v>
      </c>
      <c r="E118" s="200">
        <v>1.3324694287427257</v>
      </c>
      <c r="F118" s="200">
        <v>7.6656447677246484E-2</v>
      </c>
      <c r="G118" s="200">
        <v>0.67750772138272253</v>
      </c>
      <c r="H118" s="200">
        <v>0.67750772138272253</v>
      </c>
      <c r="I118" s="200">
        <v>0.38891874189191228</v>
      </c>
      <c r="J118" s="200">
        <v>0.29870650328350573</v>
      </c>
      <c r="K118" s="200">
        <v>7.8911049079518434E-3</v>
      </c>
      <c r="L118" s="200">
        <v>2.7821499478860647</v>
      </c>
      <c r="M118" s="200">
        <v>0</v>
      </c>
      <c r="N118" s="200">
        <v>0.62681733775100101</v>
      </c>
      <c r="O118" s="200">
        <v>0</v>
      </c>
      <c r="P118" s="200">
        <v>0.52194022462595768</v>
      </c>
      <c r="Q118" s="200">
        <v>0</v>
      </c>
      <c r="R118" s="200">
        <v>7.8911049079518434E-3</v>
      </c>
      <c r="S118" s="200">
        <v>1.0820000000000001</v>
      </c>
      <c r="T118" s="200">
        <v>1.788</v>
      </c>
      <c r="U118" s="200">
        <v>28.393000000000001</v>
      </c>
      <c r="V118" s="200">
        <v>51.024000000000001</v>
      </c>
      <c r="W118" s="200">
        <v>1.1859999999999999</v>
      </c>
      <c r="X118" s="200">
        <v>0.64737358702254533</v>
      </c>
      <c r="Y118" s="200">
        <v>8.4849999999999994</v>
      </c>
      <c r="Z118" s="200">
        <v>9.8496264129774556</v>
      </c>
      <c r="AA118" s="200">
        <v>4.621932874657509E-2</v>
      </c>
      <c r="AB118" s="200">
        <v>3.4044199349131246</v>
      </c>
      <c r="AC118" s="200">
        <v>2.246</v>
      </c>
      <c r="AD118" s="200">
        <v>3.4000000000000002E-2</v>
      </c>
      <c r="AE118" s="200">
        <v>0</v>
      </c>
      <c r="AF118" s="200">
        <v>9.2438657493150181E-2</v>
      </c>
      <c r="AG118" s="200">
        <v>0</v>
      </c>
      <c r="AH118" s="200">
        <v>0</v>
      </c>
      <c r="AI118" s="200">
        <v>9.2438657493150181E-2</v>
      </c>
      <c r="AJ118" s="200">
        <v>0</v>
      </c>
      <c r="AK118" s="200">
        <v>34.476952148916368</v>
      </c>
    </row>
    <row r="119" spans="1:37" x14ac:dyDescent="0.4">
      <c r="A119" s="199" t="str">
        <f t="shared" si="1"/>
        <v>HDD29</v>
      </c>
      <c r="B119" s="199" t="s">
        <v>277</v>
      </c>
      <c r="C119" s="199" t="s">
        <v>521</v>
      </c>
      <c r="D119" s="201">
        <v>0.86826734427030228</v>
      </c>
      <c r="E119" s="200">
        <v>1.3970351505266081</v>
      </c>
      <c r="F119" s="200">
        <v>7.8316892197699384E-2</v>
      </c>
      <c r="G119" s="200">
        <v>0.68066593071824022</v>
      </c>
      <c r="H119" s="200">
        <v>0.68066593071824022</v>
      </c>
      <c r="I119" s="200">
        <v>0.39964649400884827</v>
      </c>
      <c r="J119" s="200">
        <v>0.25841695127733527</v>
      </c>
      <c r="K119" s="200">
        <v>8.0620330203514078E-3</v>
      </c>
      <c r="L119" s="200">
        <v>2.822143451749084</v>
      </c>
      <c r="M119" s="200">
        <v>0</v>
      </c>
      <c r="N119" s="200">
        <v>0.68486528532232593</v>
      </c>
      <c r="O119" s="200">
        <v>0</v>
      </c>
      <c r="P119" s="200">
        <v>0.53439761734900759</v>
      </c>
      <c r="Q119" s="200">
        <v>0</v>
      </c>
      <c r="R119" s="200">
        <v>8.0620330203514078E-3</v>
      </c>
      <c r="S119" s="200">
        <v>1.0660000000000001</v>
      </c>
      <c r="T119" s="200">
        <v>1.804</v>
      </c>
      <c r="U119" s="200">
        <v>28.074000000000002</v>
      </c>
      <c r="V119" s="200">
        <v>51.670999999999999</v>
      </c>
      <c r="W119" s="200">
        <v>1.214</v>
      </c>
      <c r="X119" s="200">
        <v>0.71518358631786938</v>
      </c>
      <c r="Y119" s="200">
        <v>8.391</v>
      </c>
      <c r="Z119" s="200">
        <v>9.9878164136821308</v>
      </c>
      <c r="AA119" s="200">
        <v>4.8372198122108447E-2</v>
      </c>
      <c r="AB119" s="200">
        <v>3.4083684242289221</v>
      </c>
      <c r="AC119" s="200">
        <v>2.246</v>
      </c>
      <c r="AD119" s="200">
        <v>3.4000000000000002E-2</v>
      </c>
      <c r="AE119" s="200">
        <v>0</v>
      </c>
      <c r="AF119" s="200">
        <v>4.3765322110479066E-2</v>
      </c>
      <c r="AG119" s="200">
        <v>0</v>
      </c>
      <c r="AH119" s="200">
        <v>0</v>
      </c>
      <c r="AI119" s="200">
        <v>4.3765322110479066E-2</v>
      </c>
      <c r="AJ119" s="200">
        <v>0</v>
      </c>
      <c r="AK119" s="200">
        <v>36.393261448831538</v>
      </c>
    </row>
    <row r="120" spans="1:37" x14ac:dyDescent="0.4">
      <c r="A120" s="199" t="str">
        <f t="shared" si="1"/>
        <v>HDD30</v>
      </c>
      <c r="B120" s="199" t="s">
        <v>277</v>
      </c>
      <c r="C120" s="199" t="s">
        <v>522</v>
      </c>
      <c r="D120" s="201">
        <v>0.85187901166654545</v>
      </c>
      <c r="E120" s="200">
        <v>1.4203894959600616</v>
      </c>
      <c r="F120" s="200">
        <v>7.9823541921722474E-2</v>
      </c>
      <c r="G120" s="200">
        <v>0.68319560880062469</v>
      </c>
      <c r="H120" s="200">
        <v>0.68319560880062469</v>
      </c>
      <c r="I120" s="200">
        <v>0.40968259015707564</v>
      </c>
      <c r="J120" s="200">
        <v>0.26338834145127177</v>
      </c>
      <c r="K120" s="200">
        <v>8.2171293154714321E-3</v>
      </c>
      <c r="L120" s="200">
        <v>2.8646967076062277</v>
      </c>
      <c r="M120" s="200">
        <v>0</v>
      </c>
      <c r="N120" s="200">
        <v>0.74784727199262269</v>
      </c>
      <c r="O120" s="200">
        <v>0</v>
      </c>
      <c r="P120" s="200">
        <v>0.53880890797162673</v>
      </c>
      <c r="Q120" s="200">
        <v>0</v>
      </c>
      <c r="R120" s="200">
        <v>8.2171293154714317E-2</v>
      </c>
      <c r="S120" s="200">
        <v>1.05</v>
      </c>
      <c r="T120" s="200">
        <v>1.82</v>
      </c>
      <c r="U120" s="200">
        <v>27.75</v>
      </c>
      <c r="V120" s="200">
        <v>52.304000000000002</v>
      </c>
      <c r="W120" s="200">
        <v>1.248</v>
      </c>
      <c r="X120" s="200">
        <v>0.78246381999369852</v>
      </c>
      <c r="Y120" s="200">
        <v>8.2940000000000005</v>
      </c>
      <c r="Z120" s="200">
        <v>10.120536180006299</v>
      </c>
      <c r="AA120" s="200">
        <v>5.0476651509324504E-2</v>
      </c>
      <c r="AB120" s="200">
        <v>3.5091544210624872</v>
      </c>
      <c r="AC120" s="200">
        <v>2.246</v>
      </c>
      <c r="AD120" s="200">
        <v>3.4000000000000002E-2</v>
      </c>
      <c r="AE120" s="200">
        <v>0</v>
      </c>
      <c r="AF120" s="200">
        <v>2.3477512329918376E-2</v>
      </c>
      <c r="AG120" s="200">
        <v>0</v>
      </c>
      <c r="AH120" s="200">
        <v>0</v>
      </c>
      <c r="AI120" s="200">
        <v>2.3477512329918376E-2</v>
      </c>
      <c r="AJ120" s="200">
        <v>0</v>
      </c>
      <c r="AK120" s="200">
        <v>38.168629770724472</v>
      </c>
    </row>
    <row r="121" spans="1:37" x14ac:dyDescent="0.4">
      <c r="A121" s="199" t="str">
        <f t="shared" si="1"/>
        <v>SBB24</v>
      </c>
      <c r="B121" s="199" t="s">
        <v>505</v>
      </c>
      <c r="C121" s="199" t="s">
        <v>263</v>
      </c>
      <c r="D121" s="201">
        <v>0.94744609856262829</v>
      </c>
      <c r="E121" s="199" t="s">
        <v>19</v>
      </c>
      <c r="F121" s="199" t="s">
        <v>19</v>
      </c>
      <c r="G121" s="199" t="s">
        <v>19</v>
      </c>
      <c r="H121" s="199" t="s">
        <v>19</v>
      </c>
      <c r="I121" s="199" t="s">
        <v>19</v>
      </c>
      <c r="J121" s="199" t="s">
        <v>19</v>
      </c>
      <c r="K121" s="199" t="s">
        <v>19</v>
      </c>
      <c r="L121" s="200">
        <v>0</v>
      </c>
      <c r="M121" s="199" t="s">
        <v>19</v>
      </c>
      <c r="N121" s="199" t="s">
        <v>19</v>
      </c>
      <c r="O121" s="199" t="s">
        <v>19</v>
      </c>
      <c r="P121" s="199" t="s">
        <v>19</v>
      </c>
      <c r="Q121" s="199" t="s">
        <v>19</v>
      </c>
      <c r="R121" s="199" t="s">
        <v>19</v>
      </c>
      <c r="S121" s="199" t="s">
        <v>19</v>
      </c>
      <c r="T121" s="199" t="s">
        <v>19</v>
      </c>
      <c r="U121" s="199" t="s">
        <v>19</v>
      </c>
      <c r="V121" s="199" t="s">
        <v>19</v>
      </c>
      <c r="W121" s="199" t="s">
        <v>19</v>
      </c>
      <c r="X121" s="199" t="s">
        <v>19</v>
      </c>
      <c r="Y121" s="199" t="s">
        <v>19</v>
      </c>
      <c r="Z121" s="199" t="s">
        <v>19</v>
      </c>
      <c r="AA121" s="199" t="s">
        <v>19</v>
      </c>
      <c r="AB121" s="200">
        <v>0</v>
      </c>
      <c r="AC121" s="199" t="s">
        <v>19</v>
      </c>
      <c r="AD121" s="199" t="s">
        <v>19</v>
      </c>
      <c r="AE121" s="199" t="s">
        <v>19</v>
      </c>
      <c r="AF121" s="199" t="s">
        <v>19</v>
      </c>
      <c r="AG121" s="199" t="s">
        <v>19</v>
      </c>
      <c r="AH121" s="199" t="s">
        <v>19</v>
      </c>
      <c r="AI121" s="200">
        <v>0</v>
      </c>
      <c r="AJ121" s="200">
        <v>0</v>
      </c>
      <c r="AK121" s="200">
        <v>548.10400379275325</v>
      </c>
    </row>
    <row r="122" spans="1:37" x14ac:dyDescent="0.4">
      <c r="A122" s="199" t="str">
        <f t="shared" si="1"/>
        <v>SBB25</v>
      </c>
      <c r="B122" s="199" t="s">
        <v>505</v>
      </c>
      <c r="C122" s="199" t="s">
        <v>516</v>
      </c>
      <c r="D122" s="201">
        <v>0.92334804186428132</v>
      </c>
      <c r="E122" s="199" t="s">
        <v>19</v>
      </c>
      <c r="F122" s="199" t="s">
        <v>19</v>
      </c>
      <c r="G122" s="199" t="s">
        <v>19</v>
      </c>
      <c r="H122" s="199" t="s">
        <v>19</v>
      </c>
      <c r="I122" s="199" t="s">
        <v>19</v>
      </c>
      <c r="J122" s="199" t="s">
        <v>19</v>
      </c>
      <c r="K122" s="199" t="s">
        <v>19</v>
      </c>
      <c r="L122" s="200">
        <v>0</v>
      </c>
      <c r="M122" s="199" t="s">
        <v>19</v>
      </c>
      <c r="N122" s="199" t="s">
        <v>19</v>
      </c>
      <c r="O122" s="199" t="s">
        <v>19</v>
      </c>
      <c r="P122" s="199" t="s">
        <v>19</v>
      </c>
      <c r="Q122" s="199" t="s">
        <v>19</v>
      </c>
      <c r="R122" s="199" t="s">
        <v>19</v>
      </c>
      <c r="S122" s="199" t="s">
        <v>19</v>
      </c>
      <c r="T122" s="199" t="s">
        <v>19</v>
      </c>
      <c r="U122" s="199" t="s">
        <v>19</v>
      </c>
      <c r="V122" s="199" t="s">
        <v>19</v>
      </c>
      <c r="W122" s="199" t="s">
        <v>19</v>
      </c>
      <c r="X122" s="199" t="s">
        <v>19</v>
      </c>
      <c r="Y122" s="199" t="s">
        <v>19</v>
      </c>
      <c r="Z122" s="199" t="s">
        <v>19</v>
      </c>
      <c r="AA122" s="199" t="s">
        <v>19</v>
      </c>
      <c r="AB122" s="200">
        <v>0</v>
      </c>
      <c r="AC122" s="199" t="s">
        <v>19</v>
      </c>
      <c r="AD122" s="199" t="s">
        <v>19</v>
      </c>
      <c r="AE122" s="199" t="s">
        <v>19</v>
      </c>
      <c r="AF122" s="199" t="s">
        <v>19</v>
      </c>
      <c r="AG122" s="199" t="s">
        <v>19</v>
      </c>
      <c r="AH122" s="199" t="s">
        <v>19</v>
      </c>
      <c r="AI122" s="200">
        <v>0</v>
      </c>
      <c r="AJ122" s="200">
        <v>0</v>
      </c>
      <c r="AK122" s="200">
        <v>564.90629374873015</v>
      </c>
    </row>
    <row r="123" spans="1:37" x14ac:dyDescent="0.4">
      <c r="A123" s="199" t="str">
        <f t="shared" si="1"/>
        <v>SBB26</v>
      </c>
      <c r="B123" s="199" t="s">
        <v>505</v>
      </c>
      <c r="C123" s="199" t="s">
        <v>518</v>
      </c>
      <c r="D123" s="201">
        <v>0.9052431782983148</v>
      </c>
      <c r="E123" s="199" t="s">
        <v>19</v>
      </c>
      <c r="F123" s="199" t="s">
        <v>19</v>
      </c>
      <c r="G123" s="199" t="s">
        <v>19</v>
      </c>
      <c r="H123" s="199" t="s">
        <v>19</v>
      </c>
      <c r="I123" s="199" t="s">
        <v>19</v>
      </c>
      <c r="J123" s="199" t="s">
        <v>19</v>
      </c>
      <c r="K123" s="199" t="s">
        <v>19</v>
      </c>
      <c r="L123" s="200">
        <v>0</v>
      </c>
      <c r="M123" s="199" t="s">
        <v>19</v>
      </c>
      <c r="N123" s="199" t="s">
        <v>19</v>
      </c>
      <c r="O123" s="199" t="s">
        <v>19</v>
      </c>
      <c r="P123" s="199" t="s">
        <v>19</v>
      </c>
      <c r="Q123" s="199" t="s">
        <v>19</v>
      </c>
      <c r="R123" s="199" t="s">
        <v>19</v>
      </c>
      <c r="S123" s="199" t="s">
        <v>19</v>
      </c>
      <c r="T123" s="199" t="s">
        <v>19</v>
      </c>
      <c r="U123" s="199" t="s">
        <v>19</v>
      </c>
      <c r="V123" s="199" t="s">
        <v>19</v>
      </c>
      <c r="W123" s="199" t="s">
        <v>19</v>
      </c>
      <c r="X123" s="199" t="s">
        <v>19</v>
      </c>
      <c r="Y123" s="199" t="s">
        <v>19</v>
      </c>
      <c r="Z123" s="199" t="s">
        <v>19</v>
      </c>
      <c r="AA123" s="199" t="s">
        <v>19</v>
      </c>
      <c r="AB123" s="200">
        <v>0</v>
      </c>
      <c r="AC123" s="199" t="s">
        <v>19</v>
      </c>
      <c r="AD123" s="199" t="s">
        <v>19</v>
      </c>
      <c r="AE123" s="199" t="s">
        <v>19</v>
      </c>
      <c r="AF123" s="199" t="s">
        <v>19</v>
      </c>
      <c r="AG123" s="199" t="s">
        <v>19</v>
      </c>
      <c r="AH123" s="199" t="s">
        <v>19</v>
      </c>
      <c r="AI123" s="200">
        <v>0</v>
      </c>
      <c r="AJ123" s="200">
        <v>0</v>
      </c>
      <c r="AK123" s="200">
        <v>652.50643601685067</v>
      </c>
    </row>
    <row r="124" spans="1:37" x14ac:dyDescent="0.4">
      <c r="A124" s="199" t="str">
        <f t="shared" si="1"/>
        <v>SBB27</v>
      </c>
      <c r="B124" s="199" t="s">
        <v>505</v>
      </c>
      <c r="C124" s="199" t="s">
        <v>519</v>
      </c>
      <c r="D124" s="201">
        <v>0.88749331205717152</v>
      </c>
      <c r="E124" s="199" t="s">
        <v>19</v>
      </c>
      <c r="F124" s="199" t="s">
        <v>19</v>
      </c>
      <c r="G124" s="199" t="s">
        <v>19</v>
      </c>
      <c r="H124" s="199" t="s">
        <v>19</v>
      </c>
      <c r="I124" s="199" t="s">
        <v>19</v>
      </c>
      <c r="J124" s="199" t="s">
        <v>19</v>
      </c>
      <c r="K124" s="199" t="s">
        <v>19</v>
      </c>
      <c r="L124" s="200">
        <v>0</v>
      </c>
      <c r="M124" s="199" t="s">
        <v>19</v>
      </c>
      <c r="N124" s="199" t="s">
        <v>19</v>
      </c>
      <c r="O124" s="199" t="s">
        <v>19</v>
      </c>
      <c r="P124" s="199" t="s">
        <v>19</v>
      </c>
      <c r="Q124" s="199" t="s">
        <v>19</v>
      </c>
      <c r="R124" s="199" t="s">
        <v>19</v>
      </c>
      <c r="S124" s="199" t="s">
        <v>19</v>
      </c>
      <c r="T124" s="199" t="s">
        <v>19</v>
      </c>
      <c r="U124" s="199" t="s">
        <v>19</v>
      </c>
      <c r="V124" s="199" t="s">
        <v>19</v>
      </c>
      <c r="W124" s="199" t="s">
        <v>19</v>
      </c>
      <c r="X124" s="199" t="s">
        <v>19</v>
      </c>
      <c r="Y124" s="199" t="s">
        <v>19</v>
      </c>
      <c r="Z124" s="199" t="s">
        <v>19</v>
      </c>
      <c r="AA124" s="199" t="s">
        <v>19</v>
      </c>
      <c r="AB124" s="200">
        <v>0</v>
      </c>
      <c r="AC124" s="199" t="s">
        <v>19</v>
      </c>
      <c r="AD124" s="199" t="s">
        <v>19</v>
      </c>
      <c r="AE124" s="199" t="s">
        <v>19</v>
      </c>
      <c r="AF124" s="199" t="s">
        <v>19</v>
      </c>
      <c r="AG124" s="199" t="s">
        <v>19</v>
      </c>
      <c r="AH124" s="199" t="s">
        <v>19</v>
      </c>
      <c r="AI124" s="200">
        <v>0</v>
      </c>
      <c r="AJ124" s="200">
        <v>0</v>
      </c>
      <c r="AK124" s="200">
        <v>710.30619773210265</v>
      </c>
    </row>
    <row r="125" spans="1:37" x14ac:dyDescent="0.4">
      <c r="A125" s="199" t="str">
        <f t="shared" si="1"/>
        <v>SBB28</v>
      </c>
      <c r="B125" s="199" t="s">
        <v>505</v>
      </c>
      <c r="C125" s="199" t="s">
        <v>520</v>
      </c>
      <c r="D125" s="201">
        <v>0.87009148240899159</v>
      </c>
      <c r="E125" s="199" t="s">
        <v>19</v>
      </c>
      <c r="F125" s="199" t="s">
        <v>19</v>
      </c>
      <c r="G125" s="199" t="s">
        <v>19</v>
      </c>
      <c r="H125" s="199" t="s">
        <v>19</v>
      </c>
      <c r="I125" s="199" t="s">
        <v>19</v>
      </c>
      <c r="J125" s="199" t="s">
        <v>19</v>
      </c>
      <c r="K125" s="199" t="s">
        <v>19</v>
      </c>
      <c r="L125" s="200">
        <v>0</v>
      </c>
      <c r="M125" s="199" t="s">
        <v>19</v>
      </c>
      <c r="N125" s="199" t="s">
        <v>19</v>
      </c>
      <c r="O125" s="199" t="s">
        <v>19</v>
      </c>
      <c r="P125" s="199" t="s">
        <v>19</v>
      </c>
      <c r="Q125" s="199" t="s">
        <v>19</v>
      </c>
      <c r="R125" s="199" t="s">
        <v>19</v>
      </c>
      <c r="S125" s="199" t="s">
        <v>19</v>
      </c>
      <c r="T125" s="199" t="s">
        <v>19</v>
      </c>
      <c r="U125" s="199" t="s">
        <v>19</v>
      </c>
      <c r="V125" s="199" t="s">
        <v>19</v>
      </c>
      <c r="W125" s="199" t="s">
        <v>19</v>
      </c>
      <c r="X125" s="199" t="s">
        <v>19</v>
      </c>
      <c r="Y125" s="199" t="s">
        <v>19</v>
      </c>
      <c r="Z125" s="199" t="s">
        <v>19</v>
      </c>
      <c r="AA125" s="199" t="s">
        <v>19</v>
      </c>
      <c r="AB125" s="200">
        <v>0</v>
      </c>
      <c r="AC125" s="199" t="s">
        <v>19</v>
      </c>
      <c r="AD125" s="199" t="s">
        <v>19</v>
      </c>
      <c r="AE125" s="199" t="s">
        <v>19</v>
      </c>
      <c r="AF125" s="199" t="s">
        <v>19</v>
      </c>
      <c r="AG125" s="199" t="s">
        <v>19</v>
      </c>
      <c r="AH125" s="199" t="s">
        <v>19</v>
      </c>
      <c r="AI125" s="200">
        <v>0</v>
      </c>
      <c r="AJ125" s="200">
        <v>0</v>
      </c>
      <c r="AK125" s="200">
        <v>767.96062656536901</v>
      </c>
    </row>
    <row r="126" spans="1:37" x14ac:dyDescent="0.4">
      <c r="A126" s="199" t="str">
        <f t="shared" si="1"/>
        <v>SBB29</v>
      </c>
      <c r="B126" s="199" t="s">
        <v>505</v>
      </c>
      <c r="C126" s="199" t="s">
        <v>521</v>
      </c>
      <c r="D126" s="201">
        <v>0.85303086510685477</v>
      </c>
      <c r="E126" s="199" t="s">
        <v>19</v>
      </c>
      <c r="F126" s="199" t="s">
        <v>19</v>
      </c>
      <c r="G126" s="199" t="s">
        <v>19</v>
      </c>
      <c r="H126" s="199" t="s">
        <v>19</v>
      </c>
      <c r="I126" s="199" t="s">
        <v>19</v>
      </c>
      <c r="J126" s="199" t="s">
        <v>19</v>
      </c>
      <c r="K126" s="199" t="s">
        <v>19</v>
      </c>
      <c r="L126" s="200">
        <v>0</v>
      </c>
      <c r="M126" s="199" t="s">
        <v>19</v>
      </c>
      <c r="N126" s="199" t="s">
        <v>19</v>
      </c>
      <c r="O126" s="199" t="s">
        <v>19</v>
      </c>
      <c r="P126" s="199" t="s">
        <v>19</v>
      </c>
      <c r="Q126" s="199" t="s">
        <v>19</v>
      </c>
      <c r="R126" s="199" t="s">
        <v>19</v>
      </c>
      <c r="S126" s="199" t="s">
        <v>19</v>
      </c>
      <c r="T126" s="199" t="s">
        <v>19</v>
      </c>
      <c r="U126" s="199" t="s">
        <v>19</v>
      </c>
      <c r="V126" s="199" t="s">
        <v>19</v>
      </c>
      <c r="W126" s="199" t="s">
        <v>19</v>
      </c>
      <c r="X126" s="199" t="s">
        <v>19</v>
      </c>
      <c r="Y126" s="199" t="s">
        <v>19</v>
      </c>
      <c r="Z126" s="199" t="s">
        <v>19</v>
      </c>
      <c r="AA126" s="199" t="s">
        <v>19</v>
      </c>
      <c r="AB126" s="200">
        <v>0</v>
      </c>
      <c r="AC126" s="199" t="s">
        <v>19</v>
      </c>
      <c r="AD126" s="199" t="s">
        <v>19</v>
      </c>
      <c r="AE126" s="199" t="s">
        <v>19</v>
      </c>
      <c r="AF126" s="199" t="s">
        <v>19</v>
      </c>
      <c r="AG126" s="199" t="s">
        <v>19</v>
      </c>
      <c r="AH126" s="199" t="s">
        <v>19</v>
      </c>
      <c r="AI126" s="200">
        <v>0</v>
      </c>
      <c r="AJ126" s="200">
        <v>0</v>
      </c>
      <c r="AK126" s="200">
        <v>804.06234763156192</v>
      </c>
    </row>
    <row r="127" spans="1:37" x14ac:dyDescent="0.4">
      <c r="A127" s="199" t="str">
        <f t="shared" si="1"/>
        <v>SBB30</v>
      </c>
      <c r="B127" s="199" t="s">
        <v>505</v>
      </c>
      <c r="C127" s="199" t="s">
        <v>522</v>
      </c>
      <c r="D127" s="201">
        <v>0.8363047697126027</v>
      </c>
      <c r="E127" s="199" t="s">
        <v>19</v>
      </c>
      <c r="F127" s="199" t="s">
        <v>19</v>
      </c>
      <c r="G127" s="199" t="s">
        <v>19</v>
      </c>
      <c r="H127" s="199" t="s">
        <v>19</v>
      </c>
      <c r="I127" s="199" t="s">
        <v>19</v>
      </c>
      <c r="J127" s="199" t="s">
        <v>19</v>
      </c>
      <c r="K127" s="199" t="s">
        <v>19</v>
      </c>
      <c r="L127" s="200">
        <v>0</v>
      </c>
      <c r="M127" s="199" t="s">
        <v>19</v>
      </c>
      <c r="N127" s="199" t="s">
        <v>19</v>
      </c>
      <c r="O127" s="199" t="s">
        <v>19</v>
      </c>
      <c r="P127" s="199" t="s">
        <v>19</v>
      </c>
      <c r="Q127" s="199" t="s">
        <v>19</v>
      </c>
      <c r="R127" s="199" t="s">
        <v>19</v>
      </c>
      <c r="S127" s="199" t="s">
        <v>19</v>
      </c>
      <c r="T127" s="199" t="s">
        <v>19</v>
      </c>
      <c r="U127" s="199" t="s">
        <v>19</v>
      </c>
      <c r="V127" s="199" t="s">
        <v>19</v>
      </c>
      <c r="W127" s="199" t="s">
        <v>19</v>
      </c>
      <c r="X127" s="199" t="s">
        <v>19</v>
      </c>
      <c r="Y127" s="199" t="s">
        <v>19</v>
      </c>
      <c r="Z127" s="199" t="s">
        <v>19</v>
      </c>
      <c r="AA127" s="199" t="s">
        <v>19</v>
      </c>
      <c r="AB127" s="200">
        <v>0</v>
      </c>
      <c r="AC127" s="199" t="s">
        <v>19</v>
      </c>
      <c r="AD127" s="199" t="s">
        <v>19</v>
      </c>
      <c r="AE127" s="199" t="s">
        <v>19</v>
      </c>
      <c r="AF127" s="199" t="s">
        <v>19</v>
      </c>
      <c r="AG127" s="199" t="s">
        <v>19</v>
      </c>
      <c r="AH127" s="199" t="s">
        <v>19</v>
      </c>
      <c r="AI127" s="200">
        <v>0</v>
      </c>
      <c r="AJ127" s="200">
        <v>0</v>
      </c>
      <c r="AK127" s="200">
        <v>834.63352748767829</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B2984-82A0-4236-B9B3-56F6E2F631C3}">
  <sheetPr>
    <tabColor rgb="FFFFDB8E"/>
  </sheetPr>
  <dimension ref="A1"/>
  <sheetViews>
    <sheetView zoomScale="80" zoomScaleNormal="80" workbookViewId="0"/>
  </sheetViews>
  <sheetFormatPr defaultRowHeight="13.5" x14ac:dyDescent="0.35"/>
  <cols>
    <col min="3" max="3" width="9.25" bestFit="1" customWidth="1"/>
  </cols>
  <sheetData>
    <row r="1" spans="1:1" ht="13.9" x14ac:dyDescent="0.4">
      <c r="A1" s="44"/>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E7C3D-858A-4653-8F3C-091B70EEC5A9}">
  <sheetPr>
    <tabColor rgb="FFFFDB8E"/>
  </sheetPr>
  <dimension ref="A1:BP260"/>
  <sheetViews>
    <sheetView zoomScale="80" zoomScaleNormal="80" workbookViewId="0">
      <pane xSplit="3" ySplit="3" topLeftCell="D4" activePane="bottomRight" state="frozen"/>
      <selection pane="topRight"/>
      <selection pane="bottomLeft"/>
      <selection pane="bottomRight"/>
    </sheetView>
  </sheetViews>
  <sheetFormatPr defaultRowHeight="13.15" x14ac:dyDescent="0.4"/>
  <cols>
    <col min="1" max="3" width="12.625" style="44" customWidth="1"/>
    <col min="4" max="49" width="14.625" style="44" customWidth="1"/>
    <col min="50" max="50" width="14.625" style="43" customWidth="1"/>
    <col min="51" max="56" width="14.625" style="44" customWidth="1"/>
    <col min="57" max="16384" width="9" style="44"/>
  </cols>
  <sheetData>
    <row r="1" spans="1:68" s="43" customFormat="1" x14ac:dyDescent="0.4">
      <c r="A1" s="64" t="s">
        <v>523</v>
      </c>
      <c r="B1" s="65" t="b">
        <f>_xlfn.TEXTJOIN(",", FALSE, A4:A245)= _xlfn.TEXTJOIN(",", FALSE,F_Inputs_cyclical!A2:A243)</f>
        <v>1</v>
      </c>
      <c r="C1" s="65" t="b">
        <f>_xlfn.TEXTJOIN(",", FALSE, D1:BD1)= _xlfn.TEXTJOIN(",", FALSE,F_Inputs_cyclical!D1:BD1)</f>
        <v>1</v>
      </c>
      <c r="D1" s="66" t="s">
        <v>15</v>
      </c>
      <c r="E1" s="66" t="s">
        <v>21</v>
      </c>
      <c r="F1" s="66" t="s">
        <v>24</v>
      </c>
      <c r="G1" s="66" t="s">
        <v>30</v>
      </c>
      <c r="H1" s="66" t="s">
        <v>34</v>
      </c>
      <c r="I1" s="66" t="s">
        <v>38</v>
      </c>
      <c r="J1" s="66" t="s">
        <v>40</v>
      </c>
      <c r="K1" s="66" t="s">
        <v>42</v>
      </c>
      <c r="L1" s="66" t="s">
        <v>46</v>
      </c>
      <c r="M1" s="66" t="s">
        <v>48</v>
      </c>
      <c r="N1" s="66" t="s">
        <v>54</v>
      </c>
      <c r="O1" s="66" t="s">
        <v>56</v>
      </c>
      <c r="P1" s="66" t="s">
        <v>58</v>
      </c>
      <c r="Q1" s="66" t="s">
        <v>60</v>
      </c>
      <c r="R1" s="66" t="s">
        <v>62</v>
      </c>
      <c r="S1" s="66" t="s">
        <v>64</v>
      </c>
      <c r="T1" s="66" t="s">
        <v>67</v>
      </c>
      <c r="U1" s="66" t="s">
        <v>73</v>
      </c>
      <c r="V1" s="66" t="s">
        <v>75</v>
      </c>
      <c r="W1" s="66" t="s">
        <v>77</v>
      </c>
      <c r="X1" s="66" t="s">
        <v>79</v>
      </c>
      <c r="Y1" s="66" t="s">
        <v>81</v>
      </c>
      <c r="Z1" s="66" t="s">
        <v>83</v>
      </c>
      <c r="AA1" s="66" t="s">
        <v>85</v>
      </c>
      <c r="AB1" s="66" t="s">
        <v>89</v>
      </c>
      <c r="AC1" s="66" t="s">
        <v>91</v>
      </c>
      <c r="AD1" s="66" t="s">
        <v>93</v>
      </c>
      <c r="AE1" s="66" t="s">
        <v>95</v>
      </c>
      <c r="AF1" s="66" t="s">
        <v>97</v>
      </c>
      <c r="AG1" s="66" t="s">
        <v>99</v>
      </c>
      <c r="AH1" s="66" t="s">
        <v>101</v>
      </c>
      <c r="AI1" s="66" t="s">
        <v>103</v>
      </c>
      <c r="AJ1" s="66" t="s">
        <v>109</v>
      </c>
      <c r="AK1" s="66" t="s">
        <v>111</v>
      </c>
      <c r="AL1" s="66" t="s">
        <v>113</v>
      </c>
      <c r="AM1" s="66" t="s">
        <v>32</v>
      </c>
      <c r="AN1" s="66" t="s">
        <v>36</v>
      </c>
      <c r="AO1" s="66" t="s">
        <v>105</v>
      </c>
      <c r="AP1" s="66" t="s">
        <v>107</v>
      </c>
      <c r="AQ1" s="66" t="s">
        <v>52</v>
      </c>
      <c r="AR1" s="66" t="s">
        <v>50</v>
      </c>
      <c r="AS1" s="66" t="s">
        <v>71</v>
      </c>
      <c r="AT1" s="66" t="s">
        <v>69</v>
      </c>
      <c r="AU1" s="66" t="s">
        <v>87</v>
      </c>
      <c r="AV1" s="66" t="s">
        <v>44</v>
      </c>
      <c r="AW1" s="66" t="s">
        <v>175</v>
      </c>
      <c r="AX1" s="66" t="s">
        <v>161</v>
      </c>
      <c r="AY1" s="66" t="s">
        <v>164</v>
      </c>
      <c r="AZ1" s="66" t="s">
        <v>167</v>
      </c>
      <c r="BA1" s="66" t="s">
        <v>169</v>
      </c>
      <c r="BB1" s="66" t="s">
        <v>171</v>
      </c>
      <c r="BC1" s="66" t="s">
        <v>174</v>
      </c>
      <c r="BD1" s="66" t="s">
        <v>177</v>
      </c>
      <c r="BE1" s="44"/>
      <c r="BF1" s="44"/>
      <c r="BG1" s="44"/>
      <c r="BH1" s="44"/>
      <c r="BI1" s="44"/>
      <c r="BJ1" s="44"/>
      <c r="BK1" s="44"/>
      <c r="BL1" s="44"/>
      <c r="BM1" s="44"/>
      <c r="BN1" s="44"/>
      <c r="BO1" s="44"/>
      <c r="BP1" s="44"/>
    </row>
    <row r="2" spans="1:68" s="43" customFormat="1" ht="102.95" customHeight="1" x14ac:dyDescent="0.4">
      <c r="A2" s="67"/>
      <c r="B2" s="67"/>
      <c r="C2" s="67"/>
      <c r="D2" s="68" t="str" cm="1">
        <f t="array" ref="D2:BD2">_xlfn.XLOOKUP($D$1:$BD$1, 'Item dictionary'!$A:$A, 'Item dictionary'!$B:$B)</f>
        <v>Customer Services - household</v>
      </c>
      <c r="E2" s="68" t="str">
        <v>Debt management (Retail household - accounting separation)</v>
      </c>
      <c r="F2" s="68" t="str">
        <v>Doubtful debts (Retail household - accounting separation)</v>
      </c>
      <c r="G2" s="68" t="str">
        <v>Meter reading (Retail household - accounting separation)</v>
      </c>
      <c r="H2" s="68" t="str">
        <v>Local Authority rates (Retail household - accounting separation)</v>
      </c>
      <c r="I2" s="68" t="str">
        <v>Third party services (Retail household - accounting separation)</v>
      </c>
      <c r="J2" s="68" t="str">
        <v>Total operating costs (Retail household - accounting separation)</v>
      </c>
      <c r="K2" s="68" t="str">
        <v>Debt written off - household</v>
      </c>
      <c r="L2" s="68" t="str">
        <v>Current cost depreciation (Retail household - accounting separation)</v>
      </c>
      <c r="M2" s="68" t="str">
        <v>Amortisation of deferred credits (Retail household - accounting separation)</v>
      </c>
      <c r="N2" s="68" t="str">
        <v>Total capital maintenance (Retail household - accounting separation)</v>
      </c>
      <c r="O2" s="68" t="str">
        <v>Amortisation - intangible fixed assets (on assets existing at 31 March 2015) - Total</v>
      </c>
      <c r="P2" s="68" t="str">
        <v>Amortisation - intangible fixed assets (on assets acquired since 1 April 2015) - Total</v>
      </c>
      <c r="Q2" s="68" t="str">
        <v>Depreciation - tangible fixed assets (on assets existing at 31 March 2015) - Total</v>
      </c>
      <c r="R2" s="68" t="str">
        <v>Depreciation - tangible fixed assets (on assets acquired since 1 April 2015) - Total</v>
      </c>
      <c r="S2" s="68" t="str">
        <v>Number of void households - Unmeasured</v>
      </c>
      <c r="T2" s="68" t="str">
        <v>Number of void households - Measured</v>
      </c>
      <c r="U2" s="68" t="str">
        <v>Total operating expenditure (Retail household - accounting separation)</v>
      </c>
      <c r="V2" s="68" t="str">
        <v>Households connected for water only - unmetered</v>
      </c>
      <c r="W2" s="68" t="str">
        <v>Households connected for water only - metered</v>
      </c>
      <c r="X2" s="68" t="str">
        <v>Households connected for sewerage only - unmetered</v>
      </c>
      <c r="Y2" s="68" t="str">
        <v>Households connected for sewerage only - metered</v>
      </c>
      <c r="Z2" s="68" t="str">
        <v>Households connected for water and sewerage - unmetered</v>
      </c>
      <c r="AA2" s="68" t="str">
        <v>Households connected for water and sewerage - metered</v>
      </c>
      <c r="AB2" s="68" t="str">
        <v>Exceptional items (Retail household - accounting separation)</v>
      </c>
      <c r="AC2" s="68" t="str">
        <v>Total retail costs excluding third party and pension deficit repair costs - Household - total</v>
      </c>
      <c r="AD2" s="68" t="str">
        <v>Amortisation on intangible fixed assets existing at 31 March 2015 - Household - total</v>
      </c>
      <c r="AE2" s="68" t="str">
        <v>Depreciation on tangible fixed assets existing at 31 March 2015 - Household - total</v>
      </c>
      <c r="AF2" s="68" t="str">
        <v>Amortisation on intangible fixed assets acquired
after 1 April 2015 - Household - total</v>
      </c>
      <c r="AG2" s="68" t="str">
        <v>Depreciation on tangible fixed assets acquired
after 1 April 2015 - Household - total</v>
      </c>
      <c r="AH2" s="68" t="str">
        <v>Customer numbers - average during the year - Residential water only customers - Voids</v>
      </c>
      <c r="AI2" s="68" t="str">
        <v>Customer numbers - average during the year - Residential wastewater only customers - Voids</v>
      </c>
      <c r="AJ2" s="68" t="str">
        <v>Income from wholesale for legacy assets principally used by retail (assets existing at 31 March 2015) - Household - total</v>
      </c>
      <c r="AK2" s="68" t="str">
        <v>Income from wholesale assets acquired after 1 April 2015 principally used by retail - Household - total</v>
      </c>
      <c r="AL2" s="68" t="str">
        <v>Net recharges costs - Household - total</v>
      </c>
      <c r="AM2" s="68" t="str">
        <v>Other operating expenditure - household</v>
      </c>
      <c r="AN2" s="68" t="str">
        <v>Total opex less third party services (Retail household - accounting separation)</v>
      </c>
      <c r="AO2" s="68" t="str">
        <v>Recharge from wholesale for legacy assets principally used by wholesale (assets existing at 31 March 2015) - Household - total</v>
      </c>
      <c r="AP2" s="68" t="str">
        <v>Recharge from wholesale assets acquired after 1 April 2015 principally used by wholesale - Household - total</v>
      </c>
      <c r="AQ2" s="68" t="str">
        <v>Depreciation - tangible fixed assets - Total</v>
      </c>
      <c r="AR2" s="68" t="str">
        <v>Amortisation - intangible fixed assets - Total</v>
      </c>
      <c r="AS2" s="68" t="str">
        <v>Recharges from other business units -households</v>
      </c>
      <c r="AT2" s="68" t="str">
        <v>Recharges to other business units - household</v>
      </c>
      <c r="AU2" s="68" t="str">
        <v>Capital expenditure - Total</v>
      </c>
      <c r="AV2" s="68" t="str">
        <v>Infrastructure renewals charge (Retail household - accounting separation)</v>
      </c>
      <c r="AW2" s="68" t="str">
        <v>CPIH</v>
      </c>
      <c r="AX2" s="68" t="str">
        <v>Equifax - Insight Postcode Event - % of households with default</v>
      </c>
      <c r="AY2" s="68" t="str">
        <v>Equifax - Credit risk score derived from all Insight data (Score Range is 000-200)</v>
      </c>
      <c r="AZ2" s="68" t="str">
        <v>Equifax - Average number of Partial Insight accounts or county court judgements per household</v>
      </c>
      <c r="BA2" s="68" t="str">
        <v>Combined Income Score for England and Wales (IMD) - unadjusted</v>
      </c>
      <c r="BB2" s="68" t="str">
        <v>Combined Income Score for England and Wales (IMD) - interpolated</v>
      </c>
      <c r="BC2" s="68" t="str">
        <v>Total internal + international migration</v>
      </c>
      <c r="BD2" s="68" t="str">
        <v xml:space="preserve">Total wholesale plus residential retail revenue </v>
      </c>
      <c r="BE2" s="69"/>
      <c r="BF2" s="70"/>
      <c r="BG2" s="70"/>
    </row>
    <row r="3" spans="1:68" s="43" customFormat="1" x14ac:dyDescent="0.4">
      <c r="A3" s="71" t="s">
        <v>524</v>
      </c>
      <c r="B3" s="67" t="s">
        <v>525</v>
      </c>
      <c r="C3" s="63" t="s">
        <v>526</v>
      </c>
      <c r="D3" s="68" t="str" cm="1">
        <f t="array" ref="D3:BD3">_xlfn.XLOOKUP($D$1:$BD$1, 'Item dictionary'!$A:$A, 'Item dictionary'!$C:$C)</f>
        <v>£m</v>
      </c>
      <c r="E3" s="68" t="str">
        <v>£m</v>
      </c>
      <c r="F3" s="68" t="str">
        <v>£m</v>
      </c>
      <c r="G3" s="68" t="str">
        <v>£m</v>
      </c>
      <c r="H3" s="68" t="str">
        <v>£m</v>
      </c>
      <c r="I3" s="68" t="str">
        <v>£m</v>
      </c>
      <c r="J3" s="68" t="str">
        <v>£m</v>
      </c>
      <c r="K3" s="68" t="str">
        <v>£m</v>
      </c>
      <c r="L3" s="68" t="str">
        <v>£m</v>
      </c>
      <c r="M3" s="68" t="str">
        <v>£m</v>
      </c>
      <c r="N3" s="68" t="str">
        <v>£m</v>
      </c>
      <c r="O3" s="68" t="str">
        <v>£m</v>
      </c>
      <c r="P3" s="68" t="str">
        <v>£m</v>
      </c>
      <c r="Q3" s="68" t="str">
        <v>£m</v>
      </c>
      <c r="R3" s="68" t="str">
        <v>£m</v>
      </c>
      <c r="S3" s="68" t="str">
        <v>000s</v>
      </c>
      <c r="T3" s="68" t="str">
        <v>000s</v>
      </c>
      <c r="U3" s="68" t="str">
        <v>£m</v>
      </c>
      <c r="V3" s="68" t="str">
        <v>000s</v>
      </c>
      <c r="W3" s="68" t="str">
        <v>000s</v>
      </c>
      <c r="X3" s="68" t="str">
        <v>000s</v>
      </c>
      <c r="Y3" s="68" t="str">
        <v>000s</v>
      </c>
      <c r="Z3" s="68" t="str">
        <v>000s</v>
      </c>
      <c r="AA3" s="68" t="str">
        <v>000s</v>
      </c>
      <c r="AB3" s="68" t="str">
        <v>£m</v>
      </c>
      <c r="AC3" s="68" t="str">
        <v>£m</v>
      </c>
      <c r="AD3" s="68" t="str">
        <v>£m</v>
      </c>
      <c r="AE3" s="68" t="str">
        <v>£m</v>
      </c>
      <c r="AF3" s="68" t="str">
        <v>£m</v>
      </c>
      <c r="AG3" s="68" t="str">
        <v>£m</v>
      </c>
      <c r="AH3" s="68" t="str">
        <v>000s</v>
      </c>
      <c r="AI3" s="68" t="str">
        <v>000s</v>
      </c>
      <c r="AJ3" s="68" t="str">
        <v>£m</v>
      </c>
      <c r="AK3" s="68" t="str">
        <v>£m</v>
      </c>
      <c r="AL3" s="68" t="str">
        <v>£m</v>
      </c>
      <c r="AM3" s="68" t="str">
        <v>£m</v>
      </c>
      <c r="AN3" s="68" t="str">
        <v>£m</v>
      </c>
      <c r="AO3" s="68" t="str">
        <v>£m</v>
      </c>
      <c r="AP3" s="68" t="str">
        <v>£m</v>
      </c>
      <c r="AQ3" s="68" t="str">
        <v>£m</v>
      </c>
      <c r="AR3" s="68" t="str">
        <v>£m</v>
      </c>
      <c r="AS3" s="68" t="str">
        <v>£m</v>
      </c>
      <c r="AT3" s="68" t="str">
        <v>£m</v>
      </c>
      <c r="AU3" s="68" t="str">
        <v>£m</v>
      </c>
      <c r="AV3" s="68" t="str">
        <v>£m</v>
      </c>
      <c r="AW3" s="63" t="str">
        <v>nr</v>
      </c>
      <c r="AX3" s="63" t="str">
        <v>%</v>
      </c>
      <c r="AY3" s="63" t="str">
        <v>nr</v>
      </c>
      <c r="AZ3" s="63" t="str">
        <v>nr</v>
      </c>
      <c r="BA3" s="63" t="str">
        <v>%</v>
      </c>
      <c r="BB3" s="63" t="str">
        <v>%</v>
      </c>
      <c r="BC3" s="63" t="str">
        <v>%</v>
      </c>
      <c r="BD3" s="63" t="str">
        <v>£m</v>
      </c>
    </row>
    <row r="4" spans="1:68" x14ac:dyDescent="0.4">
      <c r="A4" s="63" t="str">
        <f>B4&amp;RIGHT(C4,2)</f>
        <v>ANH14</v>
      </c>
      <c r="B4" s="63" t="s">
        <v>242</v>
      </c>
      <c r="C4" s="63" t="s">
        <v>243</v>
      </c>
      <c r="D4" s="72"/>
      <c r="E4" s="72"/>
      <c r="F4" s="72"/>
      <c r="G4" s="72"/>
      <c r="H4" s="72"/>
      <c r="I4" s="72"/>
      <c r="J4" s="72"/>
      <c r="K4" s="72"/>
      <c r="L4" s="72"/>
      <c r="M4" s="72"/>
      <c r="N4" s="72"/>
      <c r="O4" s="72"/>
      <c r="P4" s="72"/>
      <c r="Q4" s="72"/>
      <c r="R4" s="72"/>
      <c r="S4" s="72"/>
      <c r="T4" s="72"/>
      <c r="U4" s="72"/>
      <c r="V4" s="73">
        <v>115.05200000000001</v>
      </c>
      <c r="W4" s="73">
        <v>117.932</v>
      </c>
      <c r="X4" s="73">
        <v>292.30700000000002</v>
      </c>
      <c r="Y4" s="73">
        <v>505.98099999999999</v>
      </c>
      <c r="Z4" s="73">
        <v>369.65300000000002</v>
      </c>
      <c r="AA4" s="73">
        <v>1314.7380000000001</v>
      </c>
      <c r="AB4" s="72"/>
      <c r="AC4" s="72"/>
      <c r="AD4" s="72"/>
      <c r="AE4" s="72"/>
      <c r="AF4" s="72"/>
      <c r="AG4" s="72"/>
      <c r="AH4" s="72"/>
      <c r="AI4" s="72"/>
      <c r="AJ4" s="72"/>
      <c r="AK4" s="72"/>
      <c r="AL4" s="72"/>
      <c r="AM4" s="72"/>
      <c r="AN4" s="72"/>
      <c r="AO4" s="72"/>
      <c r="AP4" s="72"/>
      <c r="AQ4" s="72"/>
      <c r="AR4" s="72"/>
      <c r="AS4" s="72"/>
      <c r="AT4" s="72"/>
      <c r="AU4" s="74">
        <f>IF($C4 &lt; "2017-18", INDEX(F_Inputs_PR19!$K$2:$K$255, MATCH(Cyclical_overrides!$A4, F_Inputs_PR19!$A$2:$A$255, 0)), "")</f>
        <v>1.0169999999999999</v>
      </c>
      <c r="AV4" s="72"/>
      <c r="AW4" s="72"/>
      <c r="AX4" s="72" t="str">
        <f>IF($C4&gt;"2020-21", INDEX(#REF!, MATCH($A4,#REF!, 0), MATCH(Cyclical_overrides!AX$1,#REF!, 0)), "")</f>
        <v/>
      </c>
      <c r="AY4" s="72" t="str">
        <f>IF($C4&gt;"2020-21", INDEX(#REF!, MATCH($A4,#REF!, 0), MATCH(Cyclical_overrides!AY$1,#REF!, 0)), "")</f>
        <v/>
      </c>
      <c r="AZ4" s="72" t="str">
        <f>IF($C4&gt;"2020-21", INDEX(#REF!, MATCH($A4,#REF!, 0), MATCH(Cyclical_overrides!AZ$1,#REF!, 0)), "")</f>
        <v/>
      </c>
      <c r="BA4" s="72" t="str">
        <f>IF($C4&gt;"2020-21", INDEX(#REF!, MATCH($A4,#REF!, 0), MATCH(Cyclical_overrides!BA$1,#REF!, 0)), "")</f>
        <v/>
      </c>
      <c r="BB4" s="72" t="str">
        <f>IF($C4&gt;"2020-21", INDEX(#REF!, MATCH($A4,#REF!, 0), MATCH(Cyclical_overrides!BB$1,#REF!, 0)), "")</f>
        <v/>
      </c>
      <c r="BC4" s="72" t="str">
        <f>IF($C4&gt;"2020-21", INDEX(#REF!, MATCH($A4,#REF!, 0), MATCH(Cyclical_overrides!BC$1,#REF!, 0)), "")</f>
        <v/>
      </c>
      <c r="BD4" s="72" t="str">
        <f>IF($C4&gt;"2021-22", INDEX(#REF!, MATCH($A4,#REF!, 0), MATCH(Cyclical_overrides!BD$1,#REF!, 0)), "")</f>
        <v/>
      </c>
    </row>
    <row r="5" spans="1:68" x14ac:dyDescent="0.4">
      <c r="A5" s="63" t="str">
        <f t="shared" ref="A5:A68" si="0">B5&amp;RIGHT(C5,2)</f>
        <v>ANH15</v>
      </c>
      <c r="B5" s="63" t="s">
        <v>242</v>
      </c>
      <c r="C5" s="63" t="s">
        <v>245</v>
      </c>
      <c r="D5" s="72"/>
      <c r="E5" s="72"/>
      <c r="F5" s="72"/>
      <c r="G5" s="72"/>
      <c r="H5" s="72"/>
      <c r="I5" s="72"/>
      <c r="J5" s="72"/>
      <c r="K5" s="72"/>
      <c r="L5" s="72"/>
      <c r="M5" s="72"/>
      <c r="N5" s="72"/>
      <c r="O5" s="72"/>
      <c r="P5" s="72"/>
      <c r="Q5" s="72"/>
      <c r="R5" s="72"/>
      <c r="S5" s="72"/>
      <c r="T5" s="72"/>
      <c r="U5" s="72"/>
      <c r="V5" s="73">
        <v>109.224</v>
      </c>
      <c r="W5" s="73">
        <v>124.236</v>
      </c>
      <c r="X5" s="73">
        <v>282.48200000000003</v>
      </c>
      <c r="Y5" s="73">
        <v>519.30600000000004</v>
      </c>
      <c r="Z5" s="73">
        <v>338.98399999999998</v>
      </c>
      <c r="AA5" s="73">
        <v>1361.1289999999999</v>
      </c>
      <c r="AB5" s="72"/>
      <c r="AC5" s="72"/>
      <c r="AD5" s="72"/>
      <c r="AE5" s="72"/>
      <c r="AF5" s="72"/>
      <c r="AG5" s="72"/>
      <c r="AH5" s="72"/>
      <c r="AI5" s="72"/>
      <c r="AJ5" s="72"/>
      <c r="AK5" s="72"/>
      <c r="AL5" s="72"/>
      <c r="AM5" s="72"/>
      <c r="AN5" s="72"/>
      <c r="AO5" s="72"/>
      <c r="AP5" s="72"/>
      <c r="AQ5" s="72"/>
      <c r="AR5" s="72"/>
      <c r="AS5" s="72"/>
      <c r="AT5" s="72"/>
      <c r="AU5" s="74">
        <f>IF($C5 &lt; "2017-18", INDEX(F_Inputs_PR19!$K$2:$K$255, MATCH(Cyclical_overrides!$A5, F_Inputs_PR19!$A$2:$A$255, 0)), "")</f>
        <v>4.6360000000000001</v>
      </c>
      <c r="AV5" s="72"/>
      <c r="AW5" s="72"/>
      <c r="AX5" s="72" t="str">
        <f>IF($C5&gt;"2020-21", INDEX(#REF!, MATCH($A5,#REF!, 0), MATCH(Cyclical_overrides!AX$1,#REF!, 0)), "")</f>
        <v/>
      </c>
      <c r="AY5" s="72" t="str">
        <f>IF($C5&gt;"2020-21", INDEX(#REF!, MATCH($A5,#REF!, 0), MATCH(Cyclical_overrides!AY$1,#REF!, 0)), "")</f>
        <v/>
      </c>
      <c r="AZ5" s="72" t="str">
        <f>IF($C5&gt;"2020-21", INDEX(#REF!, MATCH($A5,#REF!, 0), MATCH(Cyclical_overrides!AZ$1,#REF!, 0)), "")</f>
        <v/>
      </c>
      <c r="BA5" s="72" t="str">
        <f>IF($C5&gt;"2020-21", INDEX(#REF!, MATCH($A5,#REF!, 0), MATCH(Cyclical_overrides!BA$1,#REF!, 0)), "")</f>
        <v/>
      </c>
      <c r="BB5" s="72" t="str">
        <f>IF($C5&gt;"2020-21", INDEX(#REF!, MATCH($A5,#REF!, 0), MATCH(Cyclical_overrides!BB$1,#REF!, 0)), "")</f>
        <v/>
      </c>
      <c r="BC5" s="72" t="str">
        <f>IF($C5&gt;"2020-21", INDEX(#REF!, MATCH($A5,#REF!, 0), MATCH(Cyclical_overrides!BC$1,#REF!, 0)), "")</f>
        <v/>
      </c>
      <c r="BD5" s="72" t="str">
        <f>IF($C5&gt;"2021-22", INDEX(#REF!, MATCH($A5,#REF!, 0), MATCH(Cyclical_overrides!BD$1,#REF!, 0)), "")</f>
        <v/>
      </c>
    </row>
    <row r="6" spans="1:68" x14ac:dyDescent="0.4">
      <c r="A6" s="63" t="str">
        <f t="shared" si="0"/>
        <v>ANH16</v>
      </c>
      <c r="B6" s="63" t="s">
        <v>242</v>
      </c>
      <c r="C6" s="63" t="s">
        <v>247</v>
      </c>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4">
        <f>IF($C6 &lt; "2017-18", INDEX(F_Inputs_PR19!$K$2:$K$255, MATCH(Cyclical_overrides!$A6, F_Inputs_PR19!$A$2:$A$255, 0)), "")</f>
        <v>0.17199999999999999</v>
      </c>
      <c r="AV6" s="72"/>
      <c r="AW6" s="72"/>
      <c r="AX6" s="72" t="str">
        <f>IF($C6&gt;"2020-21", INDEX(#REF!, MATCH($A6,#REF!, 0), MATCH(Cyclical_overrides!AX$1,#REF!, 0)), "")</f>
        <v/>
      </c>
      <c r="AY6" s="72" t="str">
        <f>IF($C6&gt;"2020-21", INDEX(#REF!, MATCH($A6,#REF!, 0), MATCH(Cyclical_overrides!AY$1,#REF!, 0)), "")</f>
        <v/>
      </c>
      <c r="AZ6" s="72" t="str">
        <f>IF($C6&gt;"2020-21", INDEX(#REF!, MATCH($A6,#REF!, 0), MATCH(Cyclical_overrides!AZ$1,#REF!, 0)), "")</f>
        <v/>
      </c>
      <c r="BA6" s="72" t="str">
        <f>IF($C6&gt;"2020-21", INDEX(#REF!, MATCH($A6,#REF!, 0), MATCH(Cyclical_overrides!BA$1,#REF!, 0)), "")</f>
        <v/>
      </c>
      <c r="BB6" s="72" t="str">
        <f>IF($C6&gt;"2020-21", INDEX(#REF!, MATCH($A6,#REF!, 0), MATCH(Cyclical_overrides!BB$1,#REF!, 0)), "")</f>
        <v/>
      </c>
      <c r="BC6" s="72" t="str">
        <f>IF($C6&gt;"2020-21", INDEX(#REF!, MATCH($A6,#REF!, 0), MATCH(Cyclical_overrides!BC$1,#REF!, 0)), "")</f>
        <v/>
      </c>
      <c r="BD6" s="72" t="str">
        <f>IF($C6&gt;"2021-22", INDEX(#REF!, MATCH($A6,#REF!, 0), MATCH(Cyclical_overrides!BD$1,#REF!, 0)), "")</f>
        <v/>
      </c>
    </row>
    <row r="7" spans="1:68" x14ac:dyDescent="0.4">
      <c r="A7" s="63" t="str">
        <f t="shared" si="0"/>
        <v>ANH17</v>
      </c>
      <c r="B7" s="63" t="s">
        <v>242</v>
      </c>
      <c r="C7" s="63" t="s">
        <v>249</v>
      </c>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4">
        <f>IF($C7 &lt; "2017-18", INDEX(F_Inputs_PR19!$K$2:$K$255, MATCH(Cyclical_overrides!$A7, F_Inputs_PR19!$A$2:$A$255, 0)), "")</f>
        <v>2.7570000000000001</v>
      </c>
      <c r="AV7" s="72"/>
      <c r="AW7" s="72"/>
      <c r="AX7" s="72" t="str">
        <f>IF($C7&gt;"2020-21", INDEX(#REF!, MATCH($A7,#REF!, 0), MATCH(Cyclical_overrides!AX$1,#REF!, 0)), "")</f>
        <v/>
      </c>
      <c r="AY7" s="72" t="str">
        <f>IF($C7&gt;"2020-21", INDEX(#REF!, MATCH($A7,#REF!, 0), MATCH(Cyclical_overrides!AY$1,#REF!, 0)), "")</f>
        <v/>
      </c>
      <c r="AZ7" s="72" t="str">
        <f>IF($C7&gt;"2020-21", INDEX(#REF!, MATCH($A7,#REF!, 0), MATCH(Cyclical_overrides!AZ$1,#REF!, 0)), "")</f>
        <v/>
      </c>
      <c r="BA7" s="72" t="str">
        <f>IF($C7&gt;"2020-21", INDEX(#REF!, MATCH($A7,#REF!, 0), MATCH(Cyclical_overrides!BA$1,#REF!, 0)), "")</f>
        <v/>
      </c>
      <c r="BB7" s="72" t="str">
        <f>IF($C7&gt;"2020-21", INDEX(#REF!, MATCH($A7,#REF!, 0), MATCH(Cyclical_overrides!BB$1,#REF!, 0)), "")</f>
        <v/>
      </c>
      <c r="BC7" s="72" t="str">
        <f>IF($C7&gt;"2020-21", INDEX(#REF!, MATCH($A7,#REF!, 0), MATCH(Cyclical_overrides!BC$1,#REF!, 0)), "")</f>
        <v/>
      </c>
      <c r="BD7" s="72" t="str">
        <f>IF($C7&gt;"2021-22", INDEX(#REF!, MATCH($A7,#REF!, 0), MATCH(Cyclical_overrides!BD$1,#REF!, 0)), "")</f>
        <v/>
      </c>
    </row>
    <row r="8" spans="1:68" x14ac:dyDescent="0.4">
      <c r="A8" s="63" t="str">
        <f t="shared" si="0"/>
        <v>ANH18</v>
      </c>
      <c r="B8" s="63" t="s">
        <v>242</v>
      </c>
      <c r="C8" s="63" t="s">
        <v>251</v>
      </c>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t="str">
        <f>IF($C8 &lt; "2017-18", INDEX(F_Inputs_PR19!$K$2:$K$255, MATCH(Cyclical_overrides!$A8, F_Inputs_PR19!$A$2:$A$255, 0)), "")</f>
        <v/>
      </c>
      <c r="AV8" s="72"/>
      <c r="AW8" s="72"/>
      <c r="AX8" s="72" t="str">
        <f>IF($C8&gt;"2020-21", INDEX(#REF!, MATCH($A8,#REF!, 0), MATCH(Cyclical_overrides!AX$1,#REF!, 0)), "")</f>
        <v/>
      </c>
      <c r="AY8" s="72" t="str">
        <f>IF($C8&gt;"2020-21", INDEX(#REF!, MATCH($A8,#REF!, 0), MATCH(Cyclical_overrides!AY$1,#REF!, 0)), "")</f>
        <v/>
      </c>
      <c r="AZ8" s="72" t="str">
        <f>IF($C8&gt;"2020-21", INDEX(#REF!, MATCH($A8,#REF!, 0), MATCH(Cyclical_overrides!AZ$1,#REF!, 0)), "")</f>
        <v/>
      </c>
      <c r="BA8" s="72" t="str">
        <f>IF($C8&gt;"2020-21", INDEX(#REF!, MATCH($A8,#REF!, 0), MATCH(Cyclical_overrides!BA$1,#REF!, 0)), "")</f>
        <v/>
      </c>
      <c r="BB8" s="72" t="str">
        <f>IF($C8&gt;"2020-21", INDEX(#REF!, MATCH($A8,#REF!, 0), MATCH(Cyclical_overrides!BB$1,#REF!, 0)), "")</f>
        <v/>
      </c>
      <c r="BC8" s="72" t="str">
        <f>IF($C8&gt;"2020-21", INDEX(#REF!, MATCH($A8,#REF!, 0), MATCH(Cyclical_overrides!BC$1,#REF!, 0)), "")</f>
        <v/>
      </c>
      <c r="BD8" s="72" t="str">
        <f>IF($C8&gt;"2021-22", INDEX(#REF!, MATCH($A8,#REF!, 0), MATCH(Cyclical_overrides!BD$1,#REF!, 0)), "")</f>
        <v/>
      </c>
    </row>
    <row r="9" spans="1:68" x14ac:dyDescent="0.4">
      <c r="A9" s="63" t="str">
        <f t="shared" si="0"/>
        <v>ANH19</v>
      </c>
      <c r="B9" s="63" t="s">
        <v>242</v>
      </c>
      <c r="C9" s="63" t="s">
        <v>253</v>
      </c>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t="str">
        <f>IF($C9 &lt; "2017-18", INDEX(F_Inputs_PR19!$K$2:$K$255, MATCH(Cyclical_overrides!$A9, F_Inputs_PR19!$A$2:$A$255, 0)), "")</f>
        <v/>
      </c>
      <c r="AV9" s="72"/>
      <c r="AW9" s="72"/>
      <c r="AX9" s="72" t="str">
        <f>IF($C9&gt;"2020-21", INDEX(#REF!, MATCH($A9,#REF!, 0), MATCH(Cyclical_overrides!AX$1,#REF!, 0)), "")</f>
        <v/>
      </c>
      <c r="AY9" s="72" t="str">
        <f>IF($C9&gt;"2020-21", INDEX(#REF!, MATCH($A9,#REF!, 0), MATCH(Cyclical_overrides!AY$1,#REF!, 0)), "")</f>
        <v/>
      </c>
      <c r="AZ9" s="72" t="str">
        <f>IF($C9&gt;"2020-21", INDEX(#REF!, MATCH($A9,#REF!, 0), MATCH(Cyclical_overrides!AZ$1,#REF!, 0)), "")</f>
        <v/>
      </c>
      <c r="BA9" s="72" t="str">
        <f>IF($C9&gt;"2020-21", INDEX(#REF!, MATCH($A9,#REF!, 0), MATCH(Cyclical_overrides!BA$1,#REF!, 0)), "")</f>
        <v/>
      </c>
      <c r="BB9" s="72" t="str">
        <f>IF($C9&gt;"2020-21", INDEX(#REF!, MATCH($A9,#REF!, 0), MATCH(Cyclical_overrides!BB$1,#REF!, 0)), "")</f>
        <v/>
      </c>
      <c r="BC9" s="72" t="str">
        <f>IF($C9&gt;"2020-21", INDEX(#REF!, MATCH($A9,#REF!, 0), MATCH(Cyclical_overrides!BC$1,#REF!, 0)), "")</f>
        <v/>
      </c>
      <c r="BD9" s="72" t="str">
        <f>IF($C9&gt;"2021-22", INDEX(#REF!, MATCH($A9,#REF!, 0), MATCH(Cyclical_overrides!BD$1,#REF!, 0)), "")</f>
        <v/>
      </c>
    </row>
    <row r="10" spans="1:68" x14ac:dyDescent="0.4">
      <c r="A10" s="63" t="str">
        <f t="shared" si="0"/>
        <v>ANH20</v>
      </c>
      <c r="B10" s="63" t="s">
        <v>242</v>
      </c>
      <c r="C10" s="63" t="s">
        <v>255</v>
      </c>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t="str">
        <f>IF($C10 &lt; "2017-18", INDEX(F_Inputs_PR19!$K$2:$K$255, MATCH(Cyclical_overrides!$A10, F_Inputs_PR19!$A$2:$A$255, 0)), "")</f>
        <v/>
      </c>
      <c r="AV10" s="72"/>
      <c r="AW10" s="72"/>
      <c r="AX10" s="72" t="str">
        <f>IF($C10&gt;"2020-21", INDEX(#REF!, MATCH($A10,#REF!, 0), MATCH(Cyclical_overrides!AX$1,#REF!, 0)), "")</f>
        <v/>
      </c>
      <c r="AY10" s="72" t="str">
        <f>IF($C10&gt;"2020-21", INDEX(#REF!, MATCH($A10,#REF!, 0), MATCH(Cyclical_overrides!AY$1,#REF!, 0)), "")</f>
        <v/>
      </c>
      <c r="AZ10" s="72" t="str">
        <f>IF($C10&gt;"2020-21", INDEX(#REF!, MATCH($A10,#REF!, 0), MATCH(Cyclical_overrides!AZ$1,#REF!, 0)), "")</f>
        <v/>
      </c>
      <c r="BA10" s="72" t="str">
        <f>IF($C10&gt;"2020-21", INDEX(#REF!, MATCH($A10,#REF!, 0), MATCH(Cyclical_overrides!BA$1,#REF!, 0)), "")</f>
        <v/>
      </c>
      <c r="BB10" s="72" t="str">
        <f>IF($C10&gt;"2020-21", INDEX(#REF!, MATCH($A10,#REF!, 0), MATCH(Cyclical_overrides!BB$1,#REF!, 0)), "")</f>
        <v/>
      </c>
      <c r="BC10" s="72" t="str">
        <f>IF($C10&gt;"2020-21", INDEX(#REF!, MATCH($A10,#REF!, 0), MATCH(Cyclical_overrides!BC$1,#REF!, 0)), "")</f>
        <v/>
      </c>
      <c r="BD10" s="72" t="str">
        <f>IF($C10&gt;"2021-22", INDEX(#REF!, MATCH($A10,#REF!, 0), MATCH(Cyclical_overrides!BD$1,#REF!, 0)), "")</f>
        <v/>
      </c>
    </row>
    <row r="11" spans="1:68" x14ac:dyDescent="0.4">
      <c r="A11" s="63" t="str">
        <f t="shared" si="0"/>
        <v>ANH21</v>
      </c>
      <c r="B11" s="63" t="s">
        <v>242</v>
      </c>
      <c r="C11" s="63" t="s">
        <v>257</v>
      </c>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t="str">
        <f>IF($C11 &lt; "2017-18", INDEX(F_Inputs_PR19!$K$2:$K$255, MATCH(Cyclical_overrides!$A11, F_Inputs_PR19!$A$2:$A$255, 0)), "")</f>
        <v/>
      </c>
      <c r="AV11" s="72"/>
      <c r="AW11" s="72"/>
      <c r="AX11" s="72"/>
      <c r="AY11" s="72"/>
      <c r="AZ11" s="72"/>
      <c r="BA11" s="72"/>
      <c r="BB11" s="72"/>
      <c r="BC11" s="72"/>
      <c r="BD11" s="72"/>
    </row>
    <row r="12" spans="1:68" x14ac:dyDescent="0.4">
      <c r="A12" s="63" t="str">
        <f t="shared" si="0"/>
        <v>ANH22</v>
      </c>
      <c r="B12" s="63" t="s">
        <v>242</v>
      </c>
      <c r="C12" s="63" t="s">
        <v>259</v>
      </c>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t="str">
        <f>IF($C12 &lt; "2017-18", INDEX(F_Inputs_PR19!$K$2:$K$255, MATCH(Cyclical_overrides!$A12, F_Inputs_PR19!$A$2:$A$255, 0)), "")</f>
        <v/>
      </c>
      <c r="AV12" s="72"/>
      <c r="AW12" s="72"/>
      <c r="AX12" s="72"/>
      <c r="AY12" s="72"/>
      <c r="AZ12" s="72"/>
      <c r="BA12" s="72"/>
      <c r="BB12" s="72"/>
      <c r="BC12" s="72"/>
      <c r="BD12" s="72"/>
    </row>
    <row r="13" spans="1:68" x14ac:dyDescent="0.4">
      <c r="A13" s="63" t="str">
        <f t="shared" si="0"/>
        <v>ANH23</v>
      </c>
      <c r="B13" s="63" t="s">
        <v>242</v>
      </c>
      <c r="C13" s="63" t="s">
        <v>261</v>
      </c>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t="str">
        <f>IF($C13 &lt; "2017-18", INDEX(F_Inputs_PR19!$K$2:$K$255, MATCH(Cyclical_overrides!$A13, F_Inputs_PR19!$A$2:$A$255, 0)), "")</f>
        <v/>
      </c>
      <c r="AV13" s="72"/>
      <c r="AW13" s="72"/>
      <c r="AX13" s="72"/>
      <c r="AY13" s="72"/>
      <c r="AZ13" s="72"/>
      <c r="BA13" s="72"/>
      <c r="BB13" s="72"/>
      <c r="BC13" s="72"/>
      <c r="BD13" s="72"/>
    </row>
    <row r="14" spans="1:68" x14ac:dyDescent="0.4">
      <c r="A14" s="63" t="str">
        <f t="shared" si="0"/>
        <v>ANH24</v>
      </c>
      <c r="B14" s="63" t="s">
        <v>242</v>
      </c>
      <c r="C14" s="63" t="s">
        <v>263</v>
      </c>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t="str">
        <f>IF($C14 &lt; "2017-18", INDEX(F_Inputs_PR19!$K$2:$K$255, MATCH(Cyclical_overrides!$A14, F_Inputs_PR19!$A$2:$A$255, 0)), "")</f>
        <v/>
      </c>
      <c r="AV14" s="72"/>
      <c r="AW14" s="72"/>
      <c r="AX14" s="72"/>
      <c r="AY14" s="72"/>
      <c r="AZ14" s="72"/>
      <c r="BA14" s="72"/>
      <c r="BB14" s="72"/>
      <c r="BC14" s="72"/>
      <c r="BD14" s="72"/>
    </row>
    <row r="15" spans="1:68" x14ac:dyDescent="0.4">
      <c r="A15" s="63" t="str">
        <f t="shared" si="0"/>
        <v>NES14</v>
      </c>
      <c r="B15" s="63" t="s">
        <v>265</v>
      </c>
      <c r="C15" s="63" t="s">
        <v>243</v>
      </c>
      <c r="D15" s="72"/>
      <c r="E15" s="72"/>
      <c r="F15" s="72"/>
      <c r="G15" s="72"/>
      <c r="H15" s="72"/>
      <c r="I15" s="72"/>
      <c r="J15" s="72"/>
      <c r="K15" s="72"/>
      <c r="L15" s="72"/>
      <c r="M15" s="72"/>
      <c r="N15" s="72"/>
      <c r="O15" s="72"/>
      <c r="P15" s="72"/>
      <c r="Q15" s="72"/>
      <c r="R15" s="72"/>
      <c r="S15" s="72"/>
      <c r="T15" s="72"/>
      <c r="U15" s="72"/>
      <c r="V15" s="73">
        <v>328.83100000000002</v>
      </c>
      <c r="W15" s="73">
        <v>395.48099999999999</v>
      </c>
      <c r="X15" s="73">
        <v>35.195999999999998</v>
      </c>
      <c r="Y15" s="73">
        <v>31.207999999999998</v>
      </c>
      <c r="Z15" s="73">
        <v>752.673</v>
      </c>
      <c r="AA15" s="73">
        <v>300.45299999999997</v>
      </c>
      <c r="AB15" s="72"/>
      <c r="AC15" s="72"/>
      <c r="AD15" s="72"/>
      <c r="AE15" s="72"/>
      <c r="AF15" s="72"/>
      <c r="AG15" s="72"/>
      <c r="AH15" s="72"/>
      <c r="AI15" s="72"/>
      <c r="AJ15" s="72"/>
      <c r="AK15" s="72"/>
      <c r="AL15" s="72"/>
      <c r="AM15" s="72"/>
      <c r="AN15" s="72"/>
      <c r="AO15" s="72"/>
      <c r="AP15" s="72"/>
      <c r="AQ15" s="72"/>
      <c r="AR15" s="72"/>
      <c r="AS15" s="72"/>
      <c r="AT15" s="72"/>
      <c r="AU15" s="74">
        <f>IF($C15 &lt; "2017-18", INDEX(F_Inputs_PR19!$K$2:$K$255, MATCH(Cyclical_overrides!$A15, F_Inputs_PR19!$A$2:$A$255, 0)), "")</f>
        <v>5.3819999999999997</v>
      </c>
      <c r="AV15" s="72"/>
      <c r="AW15" s="72"/>
      <c r="AX15" s="72"/>
      <c r="AY15" s="72"/>
      <c r="AZ15" s="72"/>
      <c r="BA15" s="72"/>
      <c r="BB15" s="72"/>
      <c r="BC15" s="72"/>
      <c r="BD15" s="72"/>
    </row>
    <row r="16" spans="1:68" x14ac:dyDescent="0.4">
      <c r="A16" s="63" t="str">
        <f t="shared" si="0"/>
        <v>NES15</v>
      </c>
      <c r="B16" s="63" t="s">
        <v>265</v>
      </c>
      <c r="C16" s="63" t="s">
        <v>245</v>
      </c>
      <c r="D16" s="72"/>
      <c r="E16" s="72"/>
      <c r="F16" s="72"/>
      <c r="G16" s="72"/>
      <c r="H16" s="72"/>
      <c r="I16" s="72"/>
      <c r="J16" s="72"/>
      <c r="K16" s="72"/>
      <c r="L16" s="72"/>
      <c r="M16" s="72"/>
      <c r="N16" s="72"/>
      <c r="O16" s="72"/>
      <c r="P16" s="72"/>
      <c r="Q16" s="72"/>
      <c r="R16" s="72"/>
      <c r="S16" s="72"/>
      <c r="T16" s="72"/>
      <c r="U16" s="72"/>
      <c r="V16" s="73">
        <v>318.88900000000001</v>
      </c>
      <c r="W16" s="73">
        <v>410.839</v>
      </c>
      <c r="X16" s="73">
        <v>34.356999999999999</v>
      </c>
      <c r="Y16" s="73">
        <v>30.635999999999999</v>
      </c>
      <c r="Z16" s="73">
        <v>735.64800000000002</v>
      </c>
      <c r="AA16" s="73">
        <v>322.18099999999998</v>
      </c>
      <c r="AB16" s="72"/>
      <c r="AC16" s="72"/>
      <c r="AD16" s="72"/>
      <c r="AE16" s="72"/>
      <c r="AF16" s="72"/>
      <c r="AG16" s="72"/>
      <c r="AH16" s="72"/>
      <c r="AI16" s="72"/>
      <c r="AJ16" s="72"/>
      <c r="AK16" s="72"/>
      <c r="AL16" s="72"/>
      <c r="AM16" s="72"/>
      <c r="AN16" s="72"/>
      <c r="AO16" s="72"/>
      <c r="AP16" s="72"/>
      <c r="AQ16" s="72"/>
      <c r="AR16" s="72"/>
      <c r="AS16" s="72"/>
      <c r="AT16" s="72"/>
      <c r="AU16" s="74">
        <f>IF($C16 &lt; "2017-18", INDEX(F_Inputs_PR19!$K$2:$K$255, MATCH(Cyclical_overrides!$A16, F_Inputs_PR19!$A$2:$A$255, 0)), "")</f>
        <v>3.9670000000000001</v>
      </c>
      <c r="AV16" s="72"/>
      <c r="AW16" s="72"/>
      <c r="AX16" s="72"/>
      <c r="AY16" s="72"/>
      <c r="AZ16" s="72"/>
      <c r="BA16" s="72"/>
      <c r="BB16" s="72"/>
      <c r="BC16" s="72"/>
      <c r="BD16" s="72"/>
    </row>
    <row r="17" spans="1:56" x14ac:dyDescent="0.4">
      <c r="A17" s="63" t="str">
        <f t="shared" si="0"/>
        <v>NES16</v>
      </c>
      <c r="B17" s="63" t="s">
        <v>265</v>
      </c>
      <c r="C17" s="63" t="s">
        <v>247</v>
      </c>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4">
        <f>IF($C17 &lt; "2017-18", INDEX(F_Inputs_PR19!$K$2:$K$255, MATCH(Cyclical_overrides!$A17, F_Inputs_PR19!$A$2:$A$255, 0)), "")</f>
        <v>3.8460000000000001</v>
      </c>
      <c r="AV17" s="72"/>
      <c r="AW17" s="72"/>
      <c r="AX17" s="72"/>
      <c r="AY17" s="72"/>
      <c r="AZ17" s="72"/>
      <c r="BA17" s="72"/>
      <c r="BB17" s="72"/>
      <c r="BC17" s="72"/>
      <c r="BD17" s="72"/>
    </row>
    <row r="18" spans="1:56" x14ac:dyDescent="0.4">
      <c r="A18" s="63" t="str">
        <f t="shared" si="0"/>
        <v>NES17</v>
      </c>
      <c r="B18" s="63" t="s">
        <v>265</v>
      </c>
      <c r="C18" s="63" t="s">
        <v>249</v>
      </c>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4">
        <f>IF($C18 &lt; "2017-18", INDEX(F_Inputs_PR19!$K$2:$K$255, MATCH(Cyclical_overrides!$A18, F_Inputs_PR19!$A$2:$A$255, 0)), "")</f>
        <v>11.423999999999999</v>
      </c>
      <c r="AV18" s="72"/>
      <c r="AW18" s="72"/>
      <c r="AX18" s="72"/>
      <c r="AY18" s="72"/>
      <c r="AZ18" s="72"/>
      <c r="BA18" s="72"/>
      <c r="BB18" s="72"/>
      <c r="BC18" s="72"/>
      <c r="BD18" s="72"/>
    </row>
    <row r="19" spans="1:56" x14ac:dyDescent="0.4">
      <c r="A19" s="63" t="str">
        <f t="shared" si="0"/>
        <v>NES18</v>
      </c>
      <c r="B19" s="63" t="s">
        <v>265</v>
      </c>
      <c r="C19" s="63" t="s">
        <v>251</v>
      </c>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t="str">
        <f>IF($C19 &lt; "2017-18", INDEX(F_Inputs_PR19!$K$2:$K$255, MATCH(Cyclical_overrides!$A19, F_Inputs_PR19!$A$2:$A$255, 0)), "")</f>
        <v/>
      </c>
      <c r="AV19" s="72"/>
      <c r="AW19" s="72"/>
      <c r="AX19" s="72"/>
      <c r="AY19" s="72"/>
      <c r="AZ19" s="72"/>
      <c r="BA19" s="72"/>
      <c r="BB19" s="72"/>
      <c r="BC19" s="72"/>
      <c r="BD19" s="72"/>
    </row>
    <row r="20" spans="1:56" x14ac:dyDescent="0.4">
      <c r="A20" s="63" t="str">
        <f t="shared" si="0"/>
        <v>NES19</v>
      </c>
      <c r="B20" s="63" t="s">
        <v>265</v>
      </c>
      <c r="C20" s="63" t="s">
        <v>253</v>
      </c>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t="str">
        <f>IF($C20 &lt; "2017-18", INDEX(F_Inputs_PR19!$K$2:$K$255, MATCH(Cyclical_overrides!$A20, F_Inputs_PR19!$A$2:$A$255, 0)), "")</f>
        <v/>
      </c>
      <c r="AV20" s="72"/>
      <c r="AW20" s="72"/>
      <c r="AX20" s="72"/>
      <c r="AY20" s="72"/>
      <c r="AZ20" s="72"/>
      <c r="BA20" s="72"/>
      <c r="BB20" s="72"/>
      <c r="BC20" s="72"/>
      <c r="BD20" s="72"/>
    </row>
    <row r="21" spans="1:56" x14ac:dyDescent="0.4">
      <c r="A21" s="63" t="str">
        <f t="shared" si="0"/>
        <v>NES20</v>
      </c>
      <c r="B21" s="63" t="s">
        <v>265</v>
      </c>
      <c r="C21" s="63" t="s">
        <v>255</v>
      </c>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t="str">
        <f>IF($C21 &lt; "2017-18", INDEX(F_Inputs_PR19!$K$2:$K$255, MATCH(Cyclical_overrides!$A21, F_Inputs_PR19!$A$2:$A$255, 0)), "")</f>
        <v/>
      </c>
      <c r="AV21" s="72"/>
      <c r="AW21" s="72"/>
      <c r="AX21" s="72"/>
      <c r="AY21" s="72"/>
      <c r="AZ21" s="72"/>
      <c r="BA21" s="72"/>
      <c r="BB21" s="72"/>
      <c r="BC21" s="72"/>
      <c r="BD21" s="72"/>
    </row>
    <row r="22" spans="1:56" x14ac:dyDescent="0.4">
      <c r="A22" s="63" t="str">
        <f t="shared" si="0"/>
        <v>NES21</v>
      </c>
      <c r="B22" s="63" t="s">
        <v>265</v>
      </c>
      <c r="C22" s="63" t="s">
        <v>257</v>
      </c>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t="str">
        <f>IF($C22 &lt; "2017-18", INDEX(F_Inputs_PR19!$K$2:$K$255, MATCH(Cyclical_overrides!$A22, F_Inputs_PR19!$A$2:$A$255, 0)), "")</f>
        <v/>
      </c>
      <c r="AV22" s="72"/>
      <c r="AW22" s="72"/>
      <c r="AX22" s="72"/>
      <c r="AY22" s="72"/>
      <c r="AZ22" s="72"/>
      <c r="BA22" s="72"/>
      <c r="BB22" s="72"/>
      <c r="BC22" s="72"/>
      <c r="BD22" s="72"/>
    </row>
    <row r="23" spans="1:56" x14ac:dyDescent="0.4">
      <c r="A23" s="63" t="str">
        <f t="shared" si="0"/>
        <v>NES22</v>
      </c>
      <c r="B23" s="63" t="s">
        <v>265</v>
      </c>
      <c r="C23" s="63" t="s">
        <v>259</v>
      </c>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t="str">
        <f>IF($C23 &lt; "2017-18", INDEX(F_Inputs_PR19!$K$2:$K$255, MATCH(Cyclical_overrides!$A23, F_Inputs_PR19!$A$2:$A$255, 0)), "")</f>
        <v/>
      </c>
      <c r="AV23" s="72"/>
      <c r="AW23" s="72"/>
      <c r="AX23" s="72"/>
      <c r="AY23" s="72"/>
      <c r="AZ23" s="72"/>
      <c r="BA23" s="72"/>
      <c r="BB23" s="72"/>
      <c r="BC23" s="72"/>
      <c r="BD23" s="72"/>
    </row>
    <row r="24" spans="1:56" x14ac:dyDescent="0.4">
      <c r="A24" s="63" t="str">
        <f t="shared" si="0"/>
        <v>NES23</v>
      </c>
      <c r="B24" s="63" t="s">
        <v>265</v>
      </c>
      <c r="C24" s="63" t="s">
        <v>261</v>
      </c>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t="str">
        <f>IF($C24 &lt; "2017-18", INDEX(F_Inputs_PR19!$K$2:$K$255, MATCH(Cyclical_overrides!$A24, F_Inputs_PR19!$A$2:$A$255, 0)), "")</f>
        <v/>
      </c>
      <c r="AV24" s="72"/>
      <c r="AW24" s="72"/>
      <c r="AX24" s="72"/>
      <c r="AY24" s="72"/>
      <c r="AZ24" s="72"/>
      <c r="BA24" s="72"/>
      <c r="BB24" s="72"/>
      <c r="BC24" s="72"/>
      <c r="BD24" s="72"/>
    </row>
    <row r="25" spans="1:56" x14ac:dyDescent="0.4">
      <c r="A25" s="63" t="str">
        <f t="shared" si="0"/>
        <v>NES24</v>
      </c>
      <c r="B25" s="63" t="s">
        <v>265</v>
      </c>
      <c r="C25" s="63" t="s">
        <v>263</v>
      </c>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t="str">
        <f>IF($C25 &lt; "2017-18", INDEX(F_Inputs_PR19!$K$2:$K$255, MATCH(Cyclical_overrides!$A25, F_Inputs_PR19!$A$2:$A$255, 0)), "")</f>
        <v/>
      </c>
      <c r="AV25" s="72"/>
      <c r="AW25" s="72"/>
      <c r="AX25" s="72"/>
      <c r="AY25" s="72"/>
      <c r="AZ25" s="72"/>
      <c r="BA25" s="72"/>
      <c r="BB25" s="72"/>
      <c r="BC25" s="72"/>
      <c r="BD25" s="72"/>
    </row>
    <row r="26" spans="1:56" x14ac:dyDescent="0.4">
      <c r="A26" s="63" t="str">
        <f t="shared" si="0"/>
        <v>HDD14</v>
      </c>
      <c r="B26" s="63" t="s">
        <v>277</v>
      </c>
      <c r="C26" s="63" t="s">
        <v>243</v>
      </c>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4">
        <f>IF($C26 &lt; "2017-18", INDEX(F_Inputs_PR19!$K$2:$K$255, MATCH(Cyclical_overrides!$A26, F_Inputs_PR19!$A$2:$A$255, 0)), "")</f>
        <v>0.37510341511805501</v>
      </c>
      <c r="AV26" s="72"/>
      <c r="AW26" s="72"/>
      <c r="AX26" s="72"/>
      <c r="AY26" s="72"/>
      <c r="AZ26" s="72"/>
      <c r="BA26" s="72"/>
      <c r="BB26" s="72"/>
      <c r="BC26" s="72"/>
      <c r="BD26" s="72"/>
    </row>
    <row r="27" spans="1:56" x14ac:dyDescent="0.4">
      <c r="A27" s="63" t="str">
        <f t="shared" si="0"/>
        <v>HDD15</v>
      </c>
      <c r="B27" s="63" t="s">
        <v>277</v>
      </c>
      <c r="C27" s="63" t="s">
        <v>245</v>
      </c>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4">
        <f>IF($C27 &lt; "2017-18", INDEX(F_Inputs_PR19!$K$2:$K$255, MATCH(Cyclical_overrides!$A27, F_Inputs_PR19!$A$2:$A$255, 0)), "")</f>
        <v>0.99799518884302696</v>
      </c>
      <c r="AV27" s="72"/>
      <c r="AW27" s="72"/>
      <c r="AX27" s="72"/>
      <c r="AY27" s="72"/>
      <c r="AZ27" s="72"/>
      <c r="BA27" s="72"/>
      <c r="BB27" s="72"/>
      <c r="BC27" s="72"/>
      <c r="BD27" s="72"/>
    </row>
    <row r="28" spans="1:56" x14ac:dyDescent="0.4">
      <c r="A28" s="63" t="str">
        <f t="shared" si="0"/>
        <v>HDD16</v>
      </c>
      <c r="B28" s="63" t="s">
        <v>277</v>
      </c>
      <c r="C28" s="63" t="s">
        <v>247</v>
      </c>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4">
        <f>IF($C28 &lt; "2017-18", INDEX(F_Inputs_PR19!$K$2:$K$255, MATCH(Cyclical_overrides!$A28, F_Inputs_PR19!$A$2:$A$255, 0)), "")</f>
        <v>0.55216903187075905</v>
      </c>
      <c r="AV28" s="72"/>
      <c r="AW28" s="72"/>
      <c r="AX28" s="72"/>
      <c r="AY28" s="72"/>
      <c r="AZ28" s="72"/>
      <c r="BA28" s="72"/>
      <c r="BB28" s="72"/>
      <c r="BC28" s="72"/>
      <c r="BD28" s="72"/>
    </row>
    <row r="29" spans="1:56" x14ac:dyDescent="0.4">
      <c r="A29" s="63" t="str">
        <f t="shared" si="0"/>
        <v>HDD17</v>
      </c>
      <c r="B29" s="63" t="s">
        <v>277</v>
      </c>
      <c r="C29" s="63" t="s">
        <v>249</v>
      </c>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4">
        <f>IF($C29 &lt; "2017-18", INDEX(F_Inputs_PR19!$K$2:$K$255, MATCH(Cyclical_overrides!$A29, F_Inputs_PR19!$A$2:$A$255, 0)), "")</f>
        <v>0.42929565880424803</v>
      </c>
      <c r="AV29" s="72"/>
      <c r="AW29" s="72"/>
      <c r="AX29" s="72"/>
      <c r="AY29" s="72"/>
      <c r="AZ29" s="72"/>
      <c r="BA29" s="72"/>
      <c r="BB29" s="72"/>
      <c r="BC29" s="72"/>
      <c r="BD29" s="72"/>
    </row>
    <row r="30" spans="1:56" x14ac:dyDescent="0.4">
      <c r="A30" s="63" t="str">
        <f t="shared" si="0"/>
        <v>HDD18</v>
      </c>
      <c r="B30" s="63" t="s">
        <v>277</v>
      </c>
      <c r="C30" s="63" t="s">
        <v>251</v>
      </c>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t="str">
        <f>IF($C30 &lt; "2017-18", INDEX(F_Inputs_PR19!$K$2:$K$255, MATCH(Cyclical_overrides!$A30, F_Inputs_PR19!$A$2:$A$255, 0)), "")</f>
        <v/>
      </c>
      <c r="AV30" s="72"/>
      <c r="AW30" s="72"/>
      <c r="AX30" s="72"/>
      <c r="AY30" s="72"/>
      <c r="AZ30" s="72"/>
      <c r="BA30" s="72"/>
      <c r="BB30" s="72"/>
      <c r="BC30" s="72"/>
      <c r="BD30" s="72"/>
    </row>
    <row r="31" spans="1:56" x14ac:dyDescent="0.4">
      <c r="A31" s="63" t="str">
        <f t="shared" si="0"/>
        <v>HDD19</v>
      </c>
      <c r="B31" s="63" t="s">
        <v>277</v>
      </c>
      <c r="C31" s="63" t="s">
        <v>253</v>
      </c>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t="str">
        <f>IF($C31 &lt; "2017-18", INDEX(F_Inputs_PR19!$K$2:$K$255, MATCH(Cyclical_overrides!$A31, F_Inputs_PR19!$A$2:$A$255, 0)), "")</f>
        <v/>
      </c>
      <c r="AV31" s="72"/>
      <c r="AW31" s="72"/>
      <c r="AX31" s="72"/>
      <c r="AY31" s="72"/>
      <c r="AZ31" s="72"/>
      <c r="BA31" s="72"/>
      <c r="BB31" s="72"/>
      <c r="BC31" s="72"/>
      <c r="BD31" s="72"/>
    </row>
    <row r="32" spans="1:56" x14ac:dyDescent="0.4">
      <c r="A32" s="63" t="str">
        <f t="shared" si="0"/>
        <v>HDD20</v>
      </c>
      <c r="B32" s="63" t="s">
        <v>277</v>
      </c>
      <c r="C32" s="63" t="s">
        <v>255</v>
      </c>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t="str">
        <f>IF($C32 &lt; "2017-18", INDEX(F_Inputs_PR19!$K$2:$K$255, MATCH(Cyclical_overrides!$A32, F_Inputs_PR19!$A$2:$A$255, 0)), "")</f>
        <v/>
      </c>
      <c r="AV32" s="72"/>
      <c r="AW32" s="72"/>
      <c r="AX32" s="72"/>
      <c r="AY32" s="72"/>
      <c r="AZ32" s="72"/>
      <c r="BA32" s="72"/>
      <c r="BB32" s="72"/>
      <c r="BC32" s="72"/>
      <c r="BD32" s="72"/>
    </row>
    <row r="33" spans="1:56" x14ac:dyDescent="0.4">
      <c r="A33" s="63" t="str">
        <f t="shared" si="0"/>
        <v>HDD21</v>
      </c>
      <c r="B33" s="63" t="s">
        <v>277</v>
      </c>
      <c r="C33" s="63" t="s">
        <v>257</v>
      </c>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t="str">
        <f>IF($C33 &lt; "2017-18", INDEX(F_Inputs_PR19!$K$2:$K$255, MATCH(Cyclical_overrides!$A33, F_Inputs_PR19!$A$2:$A$255, 0)), "")</f>
        <v/>
      </c>
      <c r="AV33" s="72"/>
      <c r="AW33" s="72"/>
      <c r="AX33" s="72"/>
      <c r="AY33" s="72"/>
      <c r="AZ33" s="72"/>
      <c r="BA33" s="72"/>
      <c r="BB33" s="72"/>
      <c r="BC33" s="72"/>
      <c r="BD33" s="72"/>
    </row>
    <row r="34" spans="1:56" x14ac:dyDescent="0.4">
      <c r="A34" s="63" t="str">
        <f t="shared" si="0"/>
        <v>HDD22</v>
      </c>
      <c r="B34" s="63" t="s">
        <v>277</v>
      </c>
      <c r="C34" s="63" t="s">
        <v>259</v>
      </c>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t="str">
        <f>IF($C34 &lt; "2017-18", INDEX(F_Inputs_PR19!$K$2:$K$255, MATCH(Cyclical_overrides!$A34, F_Inputs_PR19!$A$2:$A$255, 0)), "")</f>
        <v/>
      </c>
      <c r="AV34" s="72"/>
      <c r="AW34" s="72"/>
      <c r="AX34" s="72"/>
      <c r="AY34" s="72"/>
      <c r="AZ34" s="72"/>
      <c r="BA34" s="72"/>
      <c r="BB34" s="72"/>
      <c r="BC34" s="72"/>
      <c r="BD34" s="72"/>
    </row>
    <row r="35" spans="1:56" x14ac:dyDescent="0.4">
      <c r="A35" s="63" t="str">
        <f t="shared" si="0"/>
        <v>HDD23</v>
      </c>
      <c r="B35" s="63" t="s">
        <v>277</v>
      </c>
      <c r="C35" s="63" t="s">
        <v>261</v>
      </c>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t="str">
        <f>IF($C35 &lt; "2017-18", INDEX(F_Inputs_PR19!$K$2:$K$255, MATCH(Cyclical_overrides!$A35, F_Inputs_PR19!$A$2:$A$255, 0)), "")</f>
        <v/>
      </c>
      <c r="AV35" s="72"/>
      <c r="AW35" s="72"/>
      <c r="AX35" s="72"/>
      <c r="AY35" s="72"/>
      <c r="AZ35" s="72"/>
      <c r="BA35" s="72"/>
      <c r="BB35" s="72"/>
      <c r="BC35" s="72"/>
      <c r="BD35" s="72"/>
    </row>
    <row r="36" spans="1:56" x14ac:dyDescent="0.4">
      <c r="A36" s="63" t="str">
        <f t="shared" si="0"/>
        <v>HDD24</v>
      </c>
      <c r="B36" s="63" t="s">
        <v>277</v>
      </c>
      <c r="C36" s="63" t="s">
        <v>263</v>
      </c>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t="str">
        <f>IF($C36 &lt; "2017-18", INDEX(F_Inputs_PR19!$K$2:$K$255, MATCH(Cyclical_overrides!$A36, F_Inputs_PR19!$A$2:$A$255, 0)), "")</f>
        <v/>
      </c>
      <c r="AV36" s="72"/>
      <c r="AW36" s="72"/>
      <c r="AX36" s="72"/>
      <c r="AY36" s="72"/>
      <c r="AZ36" s="72"/>
      <c r="BA36" s="72"/>
      <c r="BB36" s="72"/>
      <c r="BC36" s="72"/>
      <c r="BD36" s="72"/>
    </row>
    <row r="37" spans="1:56" x14ac:dyDescent="0.4">
      <c r="A37" s="63" t="str">
        <f t="shared" si="0"/>
        <v>NWT14</v>
      </c>
      <c r="B37" s="63" t="s">
        <v>289</v>
      </c>
      <c r="C37" s="63" t="s">
        <v>243</v>
      </c>
      <c r="D37" s="72"/>
      <c r="E37" s="72"/>
      <c r="F37" s="72"/>
      <c r="G37" s="72"/>
      <c r="H37" s="72"/>
      <c r="I37" s="72"/>
      <c r="J37" s="72"/>
      <c r="K37" s="72"/>
      <c r="L37" s="72"/>
      <c r="M37" s="72"/>
      <c r="N37" s="72"/>
      <c r="O37" s="72"/>
      <c r="P37" s="72"/>
      <c r="Q37" s="72"/>
      <c r="R37" s="72"/>
      <c r="S37" s="72"/>
      <c r="T37" s="72"/>
      <c r="U37" s="72"/>
      <c r="V37" s="73">
        <v>46.084000000000003</v>
      </c>
      <c r="W37" s="73">
        <v>23.175999999999998</v>
      </c>
      <c r="X37" s="73">
        <v>27.266999999999999</v>
      </c>
      <c r="Y37" s="73">
        <v>15.521000000000001</v>
      </c>
      <c r="Z37" s="73">
        <v>1793.423</v>
      </c>
      <c r="AA37" s="73">
        <v>1006.773</v>
      </c>
      <c r="AB37" s="72"/>
      <c r="AC37" s="72"/>
      <c r="AD37" s="72"/>
      <c r="AE37" s="72"/>
      <c r="AF37" s="72"/>
      <c r="AG37" s="72"/>
      <c r="AH37" s="72"/>
      <c r="AI37" s="72"/>
      <c r="AJ37" s="72"/>
      <c r="AK37" s="72"/>
      <c r="AL37" s="72"/>
      <c r="AM37" s="72"/>
      <c r="AN37" s="72"/>
      <c r="AO37" s="72"/>
      <c r="AP37" s="72"/>
      <c r="AQ37" s="72"/>
      <c r="AR37" s="72"/>
      <c r="AS37" s="72"/>
      <c r="AT37" s="72"/>
      <c r="AU37" s="74">
        <f>IF($C37 &lt; "2017-18", INDEX(F_Inputs_PR19!$K$2:$K$255, MATCH(Cyclical_overrides!$A37, F_Inputs_PR19!$A$2:$A$255, 0)), "")</f>
        <v>1.69886333</v>
      </c>
      <c r="AV37" s="72"/>
      <c r="AW37" s="72"/>
      <c r="AX37" s="72"/>
      <c r="AY37" s="72"/>
      <c r="AZ37" s="72"/>
      <c r="BA37" s="72"/>
      <c r="BB37" s="72"/>
      <c r="BC37" s="72"/>
      <c r="BD37" s="72"/>
    </row>
    <row r="38" spans="1:56" x14ac:dyDescent="0.4">
      <c r="A38" s="63" t="str">
        <f t="shared" si="0"/>
        <v>NWT15</v>
      </c>
      <c r="B38" s="63" t="s">
        <v>289</v>
      </c>
      <c r="C38" s="63" t="s">
        <v>245</v>
      </c>
      <c r="D38" s="72"/>
      <c r="E38" s="72"/>
      <c r="F38" s="72"/>
      <c r="G38" s="72"/>
      <c r="H38" s="72"/>
      <c r="I38" s="72"/>
      <c r="J38" s="72"/>
      <c r="K38" s="72"/>
      <c r="L38" s="72"/>
      <c r="M38" s="72"/>
      <c r="N38" s="72"/>
      <c r="O38" s="72"/>
      <c r="P38" s="72"/>
      <c r="Q38" s="72"/>
      <c r="R38" s="72"/>
      <c r="S38" s="72"/>
      <c r="T38" s="72"/>
      <c r="U38" s="72"/>
      <c r="V38" s="73">
        <v>45.408000000000001</v>
      </c>
      <c r="W38" s="73">
        <v>24.091000000000001</v>
      </c>
      <c r="X38" s="73">
        <v>26.065000000000001</v>
      </c>
      <c r="Y38" s="73">
        <v>15.99</v>
      </c>
      <c r="Z38" s="73">
        <v>1746.1949999999999</v>
      </c>
      <c r="AA38" s="73">
        <v>1055.547</v>
      </c>
      <c r="AB38" s="72"/>
      <c r="AC38" s="72"/>
      <c r="AD38" s="72"/>
      <c r="AE38" s="72"/>
      <c r="AF38" s="72"/>
      <c r="AG38" s="72"/>
      <c r="AH38" s="72"/>
      <c r="AI38" s="72"/>
      <c r="AJ38" s="72"/>
      <c r="AK38" s="72"/>
      <c r="AL38" s="72"/>
      <c r="AM38" s="72"/>
      <c r="AN38" s="72"/>
      <c r="AO38" s="72"/>
      <c r="AP38" s="72"/>
      <c r="AQ38" s="72"/>
      <c r="AR38" s="72"/>
      <c r="AS38" s="72"/>
      <c r="AT38" s="72"/>
      <c r="AU38" s="74">
        <f>IF($C38 &lt; "2017-18", INDEX(F_Inputs_PR19!$K$2:$K$255, MATCH(Cyclical_overrides!$A38, F_Inputs_PR19!$A$2:$A$255, 0)), "")</f>
        <v>6.26377586</v>
      </c>
      <c r="AV38" s="72"/>
      <c r="AW38" s="72"/>
      <c r="AX38" s="72"/>
      <c r="AY38" s="72"/>
      <c r="AZ38" s="72"/>
      <c r="BA38" s="72"/>
      <c r="BB38" s="72"/>
      <c r="BC38" s="72"/>
      <c r="BD38" s="72"/>
    </row>
    <row r="39" spans="1:56" x14ac:dyDescent="0.4">
      <c r="A39" s="63" t="str">
        <f t="shared" si="0"/>
        <v>NWT16</v>
      </c>
      <c r="B39" s="63" t="s">
        <v>289</v>
      </c>
      <c r="C39" s="63" t="s">
        <v>247</v>
      </c>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74">
        <f>IF($C39 &lt; "2017-18", INDEX(F_Inputs_PR19!$K$2:$K$255, MATCH(Cyclical_overrides!$A39, F_Inputs_PR19!$A$2:$A$255, 0)), "")</f>
        <v>11.80265563</v>
      </c>
      <c r="AV39" s="72"/>
      <c r="AW39" s="72"/>
      <c r="AX39" s="72"/>
      <c r="AY39" s="72"/>
      <c r="AZ39" s="72"/>
      <c r="BA39" s="72"/>
      <c r="BB39" s="72"/>
      <c r="BC39" s="72"/>
      <c r="BD39" s="72"/>
    </row>
    <row r="40" spans="1:56" x14ac:dyDescent="0.4">
      <c r="A40" s="63" t="str">
        <f t="shared" si="0"/>
        <v>NWT17</v>
      </c>
      <c r="B40" s="63" t="s">
        <v>289</v>
      </c>
      <c r="C40" s="63" t="s">
        <v>249</v>
      </c>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72"/>
      <c r="AO40" s="72"/>
      <c r="AP40" s="72"/>
      <c r="AQ40" s="72"/>
      <c r="AR40" s="72"/>
      <c r="AS40" s="72"/>
      <c r="AT40" s="72"/>
      <c r="AU40" s="74">
        <f>IF($C40 &lt; "2017-18", INDEX(F_Inputs_PR19!$K$2:$K$255, MATCH(Cyclical_overrides!$A40, F_Inputs_PR19!$A$2:$A$255, 0)), "")</f>
        <v>13.1091259</v>
      </c>
      <c r="AV40" s="72"/>
      <c r="AW40" s="72"/>
      <c r="AX40" s="72"/>
      <c r="AY40" s="72"/>
      <c r="AZ40" s="72"/>
      <c r="BA40" s="72"/>
      <c r="BB40" s="72"/>
      <c r="BC40" s="72"/>
      <c r="BD40" s="72"/>
    </row>
    <row r="41" spans="1:56" x14ac:dyDescent="0.4">
      <c r="A41" s="63" t="str">
        <f t="shared" si="0"/>
        <v>NWT18</v>
      </c>
      <c r="B41" s="63" t="s">
        <v>289</v>
      </c>
      <c r="C41" s="63" t="s">
        <v>251</v>
      </c>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t="str">
        <f>IF($C41 &lt; "2017-18", INDEX(F_Inputs_PR19!$K$2:$K$255, MATCH(Cyclical_overrides!$A41, F_Inputs_PR19!$A$2:$A$255, 0)), "")</f>
        <v/>
      </c>
      <c r="AV41" s="72"/>
      <c r="AW41" s="72"/>
      <c r="AX41" s="72"/>
      <c r="AY41" s="72"/>
      <c r="AZ41" s="72"/>
      <c r="BA41" s="72"/>
      <c r="BB41" s="72"/>
      <c r="BC41" s="72"/>
      <c r="BD41" s="72"/>
    </row>
    <row r="42" spans="1:56" x14ac:dyDescent="0.4">
      <c r="A42" s="63" t="str">
        <f t="shared" si="0"/>
        <v>NWT19</v>
      </c>
      <c r="B42" s="63" t="s">
        <v>289</v>
      </c>
      <c r="C42" s="63" t="s">
        <v>253</v>
      </c>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c r="AQ42" s="72"/>
      <c r="AR42" s="72"/>
      <c r="AS42" s="72"/>
      <c r="AT42" s="72"/>
      <c r="AU42" s="72" t="str">
        <f>IF($C42 &lt; "2017-18", INDEX(F_Inputs_PR19!$K$2:$K$255, MATCH(Cyclical_overrides!$A42, F_Inputs_PR19!$A$2:$A$255, 0)), "")</f>
        <v/>
      </c>
      <c r="AV42" s="72"/>
      <c r="AW42" s="72"/>
      <c r="AX42" s="72"/>
      <c r="AY42" s="72"/>
      <c r="AZ42" s="72"/>
      <c r="BA42" s="72"/>
      <c r="BB42" s="72"/>
      <c r="BC42" s="72"/>
      <c r="BD42" s="72"/>
    </row>
    <row r="43" spans="1:56" x14ac:dyDescent="0.4">
      <c r="A43" s="63" t="str">
        <f t="shared" si="0"/>
        <v>NWT20</v>
      </c>
      <c r="B43" s="63" t="s">
        <v>289</v>
      </c>
      <c r="C43" s="63" t="s">
        <v>255</v>
      </c>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t="str">
        <f>IF($C43 &lt; "2017-18", INDEX(F_Inputs_PR19!$K$2:$K$255, MATCH(Cyclical_overrides!$A43, F_Inputs_PR19!$A$2:$A$255, 0)), "")</f>
        <v/>
      </c>
      <c r="AV43" s="72"/>
      <c r="AW43" s="72"/>
      <c r="AX43" s="72"/>
      <c r="AY43" s="72"/>
      <c r="AZ43" s="72"/>
      <c r="BA43" s="72"/>
      <c r="BB43" s="72"/>
      <c r="BC43" s="72"/>
      <c r="BD43" s="72"/>
    </row>
    <row r="44" spans="1:56" x14ac:dyDescent="0.4">
      <c r="A44" s="63" t="str">
        <f t="shared" si="0"/>
        <v>NWT21</v>
      </c>
      <c r="B44" s="63" t="s">
        <v>289</v>
      </c>
      <c r="C44" s="63" t="s">
        <v>257</v>
      </c>
      <c r="D44" s="72"/>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t="str">
        <f>IF($C44 &lt; "2017-18", INDEX(F_Inputs_PR19!$K$2:$K$255, MATCH(Cyclical_overrides!$A44, F_Inputs_PR19!$A$2:$A$255, 0)), "")</f>
        <v/>
      </c>
      <c r="AV44" s="72"/>
      <c r="AW44" s="72"/>
      <c r="AX44" s="72"/>
      <c r="AY44" s="72"/>
      <c r="AZ44" s="72"/>
      <c r="BA44" s="72"/>
      <c r="BB44" s="72"/>
      <c r="BC44" s="72"/>
      <c r="BD44" s="72"/>
    </row>
    <row r="45" spans="1:56" x14ac:dyDescent="0.4">
      <c r="A45" s="63" t="str">
        <f t="shared" si="0"/>
        <v>NWT22</v>
      </c>
      <c r="B45" s="63" t="s">
        <v>289</v>
      </c>
      <c r="C45" s="63" t="s">
        <v>259</v>
      </c>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t="str">
        <f>IF($C45 &lt; "2017-18", INDEX(F_Inputs_PR19!$K$2:$K$255, MATCH(Cyclical_overrides!$A45, F_Inputs_PR19!$A$2:$A$255, 0)), "")</f>
        <v/>
      </c>
      <c r="AV45" s="72"/>
      <c r="AW45" s="72"/>
      <c r="AX45" s="72"/>
      <c r="AY45" s="72"/>
      <c r="AZ45" s="72"/>
      <c r="BA45" s="72"/>
      <c r="BB45" s="72"/>
      <c r="BC45" s="72"/>
      <c r="BD45" s="72"/>
    </row>
    <row r="46" spans="1:56" x14ac:dyDescent="0.4">
      <c r="A46" s="63" t="str">
        <f t="shared" si="0"/>
        <v>NWT23</v>
      </c>
      <c r="B46" s="63" t="s">
        <v>289</v>
      </c>
      <c r="C46" s="63" t="s">
        <v>261</v>
      </c>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t="str">
        <f>IF($C46 &lt; "2017-18", INDEX(F_Inputs_PR19!$K$2:$K$255, MATCH(Cyclical_overrides!$A46, F_Inputs_PR19!$A$2:$A$255, 0)), "")</f>
        <v/>
      </c>
      <c r="AV46" s="72"/>
      <c r="AW46" s="72"/>
      <c r="AX46" s="72"/>
      <c r="AY46" s="72"/>
      <c r="AZ46" s="72"/>
      <c r="BA46" s="72"/>
      <c r="BB46" s="72"/>
      <c r="BC46" s="72"/>
      <c r="BD46" s="72"/>
    </row>
    <row r="47" spans="1:56" x14ac:dyDescent="0.4">
      <c r="A47" s="63" t="str">
        <f t="shared" si="0"/>
        <v>NWT24</v>
      </c>
      <c r="B47" s="63" t="s">
        <v>289</v>
      </c>
      <c r="C47" s="63" t="s">
        <v>263</v>
      </c>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t="str">
        <f>IF($C47 &lt; "2017-18", INDEX(F_Inputs_PR19!$K$2:$K$255, MATCH(Cyclical_overrides!$A47, F_Inputs_PR19!$A$2:$A$255, 0)), "")</f>
        <v/>
      </c>
      <c r="AV47" s="72"/>
      <c r="AW47" s="72"/>
      <c r="AX47" s="72"/>
      <c r="AY47" s="72"/>
      <c r="AZ47" s="72"/>
      <c r="BA47" s="72"/>
      <c r="BB47" s="72"/>
      <c r="BC47" s="72"/>
      <c r="BD47" s="72"/>
    </row>
    <row r="48" spans="1:56" x14ac:dyDescent="0.4">
      <c r="A48" s="63" t="str">
        <f t="shared" si="0"/>
        <v>SRN14</v>
      </c>
      <c r="B48" s="63" t="s">
        <v>301</v>
      </c>
      <c r="C48" s="63" t="s">
        <v>243</v>
      </c>
      <c r="D48" s="72"/>
      <c r="E48" s="72"/>
      <c r="F48" s="72"/>
      <c r="G48" s="72"/>
      <c r="H48" s="72"/>
      <c r="I48" s="72"/>
      <c r="J48" s="72"/>
      <c r="K48" s="72"/>
      <c r="L48" s="72"/>
      <c r="M48" s="72"/>
      <c r="N48" s="72"/>
      <c r="O48" s="72"/>
      <c r="P48" s="72"/>
      <c r="Q48" s="72"/>
      <c r="R48" s="72"/>
      <c r="S48" s="72"/>
      <c r="T48" s="72"/>
      <c r="U48" s="72"/>
      <c r="V48" s="73">
        <v>30.657</v>
      </c>
      <c r="W48" s="73">
        <v>45.451000000000001</v>
      </c>
      <c r="X48" s="73">
        <v>416.75400000000002</v>
      </c>
      <c r="Y48" s="73">
        <v>450.66849999999999</v>
      </c>
      <c r="Z48" s="73">
        <v>259.81900000000002</v>
      </c>
      <c r="AA48" s="73">
        <v>655.28499999999997</v>
      </c>
      <c r="AB48" s="72"/>
      <c r="AC48" s="72"/>
      <c r="AD48" s="72"/>
      <c r="AE48" s="72"/>
      <c r="AF48" s="72"/>
      <c r="AG48" s="72"/>
      <c r="AH48" s="72"/>
      <c r="AI48" s="72"/>
      <c r="AJ48" s="72"/>
      <c r="AK48" s="72"/>
      <c r="AL48" s="72"/>
      <c r="AM48" s="72"/>
      <c r="AN48" s="72"/>
      <c r="AO48" s="72"/>
      <c r="AP48" s="72"/>
      <c r="AQ48" s="72"/>
      <c r="AR48" s="72"/>
      <c r="AS48" s="72"/>
      <c r="AT48" s="72"/>
      <c r="AU48" s="74">
        <f>IF($C48 &lt; "2017-18", INDEX(F_Inputs_PR19!$K$2:$K$255, MATCH(Cyclical_overrides!$A48, F_Inputs_PR19!$A$2:$A$255, 0)), "")</f>
        <v>9.6880000000000006</v>
      </c>
      <c r="AV48" s="72"/>
      <c r="AW48" s="72"/>
      <c r="AX48" s="72"/>
      <c r="AY48" s="72"/>
      <c r="AZ48" s="72"/>
      <c r="BA48" s="72"/>
      <c r="BB48" s="72"/>
      <c r="BC48" s="72"/>
      <c r="BD48" s="72"/>
    </row>
    <row r="49" spans="1:56" x14ac:dyDescent="0.4">
      <c r="A49" s="63" t="str">
        <f t="shared" si="0"/>
        <v>SRN15</v>
      </c>
      <c r="B49" s="63" t="s">
        <v>301</v>
      </c>
      <c r="C49" s="63" t="s">
        <v>245</v>
      </c>
      <c r="D49" s="72"/>
      <c r="E49" s="72"/>
      <c r="F49" s="72"/>
      <c r="G49" s="72"/>
      <c r="H49" s="72"/>
      <c r="I49" s="72"/>
      <c r="J49" s="72"/>
      <c r="K49" s="72"/>
      <c r="L49" s="72"/>
      <c r="M49" s="72"/>
      <c r="N49" s="72"/>
      <c r="O49" s="72"/>
      <c r="P49" s="72"/>
      <c r="Q49" s="72"/>
      <c r="R49" s="72"/>
      <c r="S49" s="72"/>
      <c r="T49" s="72"/>
      <c r="U49" s="72"/>
      <c r="V49" s="73">
        <v>25.753</v>
      </c>
      <c r="W49" s="73">
        <v>52.006</v>
      </c>
      <c r="X49" s="73">
        <v>382.40300000000002</v>
      </c>
      <c r="Y49" s="73">
        <v>490.35700000000003</v>
      </c>
      <c r="Z49" s="73">
        <v>177.44900000000001</v>
      </c>
      <c r="AA49" s="73">
        <v>738.57600000000002</v>
      </c>
      <c r="AB49" s="72"/>
      <c r="AC49" s="72"/>
      <c r="AD49" s="72"/>
      <c r="AE49" s="72"/>
      <c r="AF49" s="72"/>
      <c r="AG49" s="72"/>
      <c r="AH49" s="72"/>
      <c r="AI49" s="72"/>
      <c r="AJ49" s="72"/>
      <c r="AK49" s="72"/>
      <c r="AL49" s="72"/>
      <c r="AM49" s="72"/>
      <c r="AN49" s="72"/>
      <c r="AO49" s="72"/>
      <c r="AP49" s="72"/>
      <c r="AQ49" s="72"/>
      <c r="AR49" s="72"/>
      <c r="AS49" s="72"/>
      <c r="AT49" s="72"/>
      <c r="AU49" s="74">
        <f>IF($C49 &lt; "2017-18", INDEX(F_Inputs_PR19!$K$2:$K$255, MATCH(Cyclical_overrides!$A49, F_Inputs_PR19!$A$2:$A$255, 0)), "")</f>
        <v>11.923</v>
      </c>
      <c r="AV49" s="72"/>
      <c r="AW49" s="72"/>
      <c r="AX49" s="72"/>
      <c r="AY49" s="72"/>
      <c r="AZ49" s="72"/>
      <c r="BA49" s="72"/>
      <c r="BB49" s="72"/>
      <c r="BC49" s="72"/>
      <c r="BD49" s="72"/>
    </row>
    <row r="50" spans="1:56" x14ac:dyDescent="0.4">
      <c r="A50" s="63" t="str">
        <f t="shared" si="0"/>
        <v>SRN16</v>
      </c>
      <c r="B50" s="63" t="s">
        <v>301</v>
      </c>
      <c r="C50" s="63" t="s">
        <v>247</v>
      </c>
      <c r="D50" s="72"/>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2"/>
      <c r="AP50" s="72"/>
      <c r="AQ50" s="72"/>
      <c r="AR50" s="72"/>
      <c r="AS50" s="72"/>
      <c r="AT50" s="72"/>
      <c r="AU50" s="74">
        <f>IF($C50 &lt; "2017-18", INDEX(F_Inputs_PR19!$K$2:$K$255, MATCH(Cyclical_overrides!$A50, F_Inputs_PR19!$A$2:$A$255, 0)), "")</f>
        <v>4.6520000000000001</v>
      </c>
      <c r="AV50" s="72"/>
      <c r="AW50" s="72"/>
      <c r="AX50" s="72"/>
      <c r="AY50" s="72"/>
      <c r="AZ50" s="72"/>
      <c r="BA50" s="72"/>
      <c r="BB50" s="72"/>
      <c r="BC50" s="72"/>
      <c r="BD50" s="72"/>
    </row>
    <row r="51" spans="1:56" x14ac:dyDescent="0.4">
      <c r="A51" s="63" t="str">
        <f t="shared" si="0"/>
        <v>SRN17</v>
      </c>
      <c r="B51" s="63" t="s">
        <v>301</v>
      </c>
      <c r="C51" s="63" t="s">
        <v>249</v>
      </c>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4">
        <f>IF($C51 &lt; "2017-18", INDEX(F_Inputs_PR19!$K$2:$K$255, MATCH(Cyclical_overrides!$A51, F_Inputs_PR19!$A$2:$A$255, 0)), "")</f>
        <v>0.53600000000000003</v>
      </c>
      <c r="AV51" s="72"/>
      <c r="AW51" s="72"/>
      <c r="AX51" s="72"/>
      <c r="AY51" s="72"/>
      <c r="AZ51" s="72"/>
      <c r="BA51" s="72"/>
      <c r="BB51" s="72"/>
      <c r="BC51" s="72"/>
      <c r="BD51" s="72"/>
    </row>
    <row r="52" spans="1:56" x14ac:dyDescent="0.4">
      <c r="A52" s="63" t="str">
        <f t="shared" si="0"/>
        <v>SRN18</v>
      </c>
      <c r="B52" s="63" t="s">
        <v>301</v>
      </c>
      <c r="C52" s="63" t="s">
        <v>251</v>
      </c>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t="str">
        <f>IF($C52 &lt; "2017-18", INDEX(F_Inputs_PR19!$K$2:$K$255, MATCH(Cyclical_overrides!$A52, F_Inputs_PR19!$A$2:$A$255, 0)), "")</f>
        <v/>
      </c>
      <c r="AV52" s="72"/>
      <c r="AW52" s="72"/>
      <c r="AX52" s="72"/>
      <c r="AY52" s="72"/>
      <c r="AZ52" s="72"/>
      <c r="BA52" s="72"/>
      <c r="BB52" s="72"/>
      <c r="BC52" s="72"/>
      <c r="BD52" s="72"/>
    </row>
    <row r="53" spans="1:56" x14ac:dyDescent="0.4">
      <c r="A53" s="63" t="str">
        <f t="shared" si="0"/>
        <v>SRN19</v>
      </c>
      <c r="B53" s="63" t="s">
        <v>301</v>
      </c>
      <c r="C53" s="63" t="s">
        <v>253</v>
      </c>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t="str">
        <f>IF($C53 &lt; "2017-18", INDEX(F_Inputs_PR19!$K$2:$K$255, MATCH(Cyclical_overrides!$A53, F_Inputs_PR19!$A$2:$A$255, 0)), "")</f>
        <v/>
      </c>
      <c r="AV53" s="72"/>
      <c r="AW53" s="72"/>
      <c r="AX53" s="72"/>
      <c r="AY53" s="72"/>
      <c r="AZ53" s="72"/>
      <c r="BA53" s="72"/>
      <c r="BB53" s="72"/>
      <c r="BC53" s="72"/>
      <c r="BD53" s="72"/>
    </row>
    <row r="54" spans="1:56" x14ac:dyDescent="0.4">
      <c r="A54" s="63" t="str">
        <f t="shared" si="0"/>
        <v>SRN20</v>
      </c>
      <c r="B54" s="63" t="s">
        <v>301</v>
      </c>
      <c r="C54" s="63" t="s">
        <v>255</v>
      </c>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t="str">
        <f>IF($C54 &lt; "2017-18", INDEX(F_Inputs_PR19!$K$2:$K$255, MATCH(Cyclical_overrides!$A54, F_Inputs_PR19!$A$2:$A$255, 0)), "")</f>
        <v/>
      </c>
      <c r="AV54" s="72"/>
      <c r="AW54" s="72"/>
      <c r="AX54" s="72"/>
      <c r="AY54" s="72"/>
      <c r="AZ54" s="72"/>
      <c r="BA54" s="72"/>
      <c r="BB54" s="72"/>
      <c r="BC54" s="72"/>
      <c r="BD54" s="72"/>
    </row>
    <row r="55" spans="1:56" x14ac:dyDescent="0.4">
      <c r="A55" s="63" t="str">
        <f t="shared" si="0"/>
        <v>SRN21</v>
      </c>
      <c r="B55" s="63" t="s">
        <v>301</v>
      </c>
      <c r="C55" s="63" t="s">
        <v>257</v>
      </c>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t="str">
        <f>IF($C55 &lt; "2017-18", INDEX(F_Inputs_PR19!$K$2:$K$255, MATCH(Cyclical_overrides!$A55, F_Inputs_PR19!$A$2:$A$255, 0)), "")</f>
        <v/>
      </c>
      <c r="AV55" s="72"/>
      <c r="AW55" s="72"/>
      <c r="AX55" s="72"/>
      <c r="AY55" s="72"/>
      <c r="AZ55" s="72"/>
      <c r="BA55" s="72"/>
      <c r="BB55" s="72"/>
      <c r="BC55" s="72"/>
      <c r="BD55" s="72"/>
    </row>
    <row r="56" spans="1:56" x14ac:dyDescent="0.4">
      <c r="A56" s="63" t="str">
        <f t="shared" si="0"/>
        <v>SRN22</v>
      </c>
      <c r="B56" s="63" t="s">
        <v>301</v>
      </c>
      <c r="C56" s="63" t="s">
        <v>259</v>
      </c>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t="str">
        <f>IF($C56 &lt; "2017-18", INDEX(F_Inputs_PR19!$K$2:$K$255, MATCH(Cyclical_overrides!$A56, F_Inputs_PR19!$A$2:$A$255, 0)), "")</f>
        <v/>
      </c>
      <c r="AV56" s="72"/>
      <c r="AW56" s="72"/>
      <c r="AX56" s="72"/>
      <c r="AY56" s="72"/>
      <c r="AZ56" s="72"/>
      <c r="BA56" s="72"/>
      <c r="BB56" s="72"/>
      <c r="BC56" s="72"/>
      <c r="BD56" s="72"/>
    </row>
    <row r="57" spans="1:56" x14ac:dyDescent="0.4">
      <c r="A57" s="63" t="str">
        <f t="shared" si="0"/>
        <v>SRN23</v>
      </c>
      <c r="B57" s="63" t="s">
        <v>301</v>
      </c>
      <c r="C57" s="63" t="s">
        <v>261</v>
      </c>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t="str">
        <f>IF($C57 &lt; "2017-18", INDEX(F_Inputs_PR19!$K$2:$K$255, MATCH(Cyclical_overrides!$A57, F_Inputs_PR19!$A$2:$A$255, 0)), "")</f>
        <v/>
      </c>
      <c r="AV57" s="72"/>
      <c r="AW57" s="72"/>
      <c r="AX57" s="72"/>
      <c r="AY57" s="72"/>
      <c r="AZ57" s="72"/>
      <c r="BA57" s="72"/>
      <c r="BB57" s="72"/>
      <c r="BC57" s="72"/>
      <c r="BD57" s="72"/>
    </row>
    <row r="58" spans="1:56" x14ac:dyDescent="0.4">
      <c r="A58" s="63" t="str">
        <f t="shared" si="0"/>
        <v>SRN24</v>
      </c>
      <c r="B58" s="63" t="s">
        <v>301</v>
      </c>
      <c r="C58" s="63" t="s">
        <v>263</v>
      </c>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t="str">
        <f>IF($C58 &lt; "2017-18", INDEX(F_Inputs_PR19!$K$2:$K$255, MATCH(Cyclical_overrides!$A58, F_Inputs_PR19!$A$2:$A$255, 0)), "")</f>
        <v/>
      </c>
      <c r="AV58" s="72"/>
      <c r="AW58" s="72"/>
      <c r="AX58" s="72"/>
      <c r="AY58" s="72"/>
      <c r="AZ58" s="72"/>
      <c r="BA58" s="72"/>
      <c r="BB58" s="72"/>
      <c r="BC58" s="72"/>
      <c r="BD58" s="72"/>
    </row>
    <row r="59" spans="1:56" x14ac:dyDescent="0.4">
      <c r="A59" s="63" t="str">
        <f t="shared" si="0"/>
        <v>SVT14</v>
      </c>
      <c r="B59" s="63" t="s">
        <v>313</v>
      </c>
      <c r="C59" s="63" t="s">
        <v>243</v>
      </c>
      <c r="D59" s="72"/>
      <c r="E59" s="72"/>
      <c r="F59" s="72"/>
      <c r="G59" s="72"/>
      <c r="H59" s="72"/>
      <c r="I59" s="72"/>
      <c r="J59" s="72"/>
      <c r="K59" s="72"/>
      <c r="L59" s="72"/>
      <c r="M59" s="72"/>
      <c r="N59" s="72"/>
      <c r="O59" s="72"/>
      <c r="P59" s="72"/>
      <c r="Q59" s="72"/>
      <c r="R59" s="72"/>
      <c r="S59" s="72"/>
      <c r="T59" s="72"/>
      <c r="U59" s="72"/>
      <c r="V59" s="73">
        <v>155.49700000000001</v>
      </c>
      <c r="W59" s="73">
        <v>104.505</v>
      </c>
      <c r="X59" s="73">
        <v>478.077</v>
      </c>
      <c r="Y59" s="73">
        <v>223.54300000000001</v>
      </c>
      <c r="Z59" s="73">
        <v>1768.6469999999999</v>
      </c>
      <c r="AA59" s="73">
        <v>1118.6849999999999</v>
      </c>
      <c r="AB59" s="72"/>
      <c r="AC59" s="72"/>
      <c r="AD59" s="72"/>
      <c r="AE59" s="72"/>
      <c r="AF59" s="72"/>
      <c r="AG59" s="72"/>
      <c r="AH59" s="72"/>
      <c r="AI59" s="72"/>
      <c r="AJ59" s="72"/>
      <c r="AK59" s="72"/>
      <c r="AL59" s="72"/>
      <c r="AM59" s="72"/>
      <c r="AN59" s="72"/>
      <c r="AO59" s="72"/>
      <c r="AP59" s="72"/>
      <c r="AQ59" s="72"/>
      <c r="AR59" s="72"/>
      <c r="AS59" s="72"/>
      <c r="AT59" s="72"/>
      <c r="AU59" s="74">
        <f>IF($C59 &lt; "2017-18", INDEX(F_Inputs_PR19!$K$2:$K$255, MATCH(Cyclical_overrides!$A59, F_Inputs_PR19!$A$2:$A$255, 0)), "")</f>
        <v>2.04676218724626</v>
      </c>
      <c r="AV59" s="72"/>
      <c r="AW59" s="72"/>
      <c r="AX59" s="72"/>
      <c r="AY59" s="72"/>
      <c r="AZ59" s="72"/>
      <c r="BA59" s="72"/>
      <c r="BB59" s="72"/>
      <c r="BC59" s="72"/>
      <c r="BD59" s="72"/>
    </row>
    <row r="60" spans="1:56" x14ac:dyDescent="0.4">
      <c r="A60" s="63" t="str">
        <f t="shared" si="0"/>
        <v>SVT15</v>
      </c>
      <c r="B60" s="63" t="s">
        <v>313</v>
      </c>
      <c r="C60" s="63" t="s">
        <v>245</v>
      </c>
      <c r="D60" s="72"/>
      <c r="E60" s="72"/>
      <c r="F60" s="72"/>
      <c r="G60" s="72"/>
      <c r="H60" s="72"/>
      <c r="I60" s="72"/>
      <c r="J60" s="72"/>
      <c r="K60" s="72"/>
      <c r="L60" s="72"/>
      <c r="M60" s="72"/>
      <c r="N60" s="72"/>
      <c r="O60" s="72"/>
      <c r="P60" s="72"/>
      <c r="Q60" s="72"/>
      <c r="R60" s="72"/>
      <c r="S60" s="72"/>
      <c r="T60" s="72"/>
      <c r="U60" s="72"/>
      <c r="V60" s="73">
        <v>151.798</v>
      </c>
      <c r="W60" s="73">
        <v>108.5675</v>
      </c>
      <c r="X60" s="73">
        <v>468.11750000000001</v>
      </c>
      <c r="Y60" s="73">
        <v>237.33099999999999</v>
      </c>
      <c r="Z60" s="73">
        <v>1736.3240000000001</v>
      </c>
      <c r="AA60" s="73">
        <v>1164.1559999999999</v>
      </c>
      <c r="AB60" s="72"/>
      <c r="AC60" s="72"/>
      <c r="AD60" s="72"/>
      <c r="AE60" s="72"/>
      <c r="AF60" s="72"/>
      <c r="AG60" s="72"/>
      <c r="AH60" s="72"/>
      <c r="AI60" s="72"/>
      <c r="AJ60" s="72"/>
      <c r="AK60" s="72"/>
      <c r="AL60" s="72"/>
      <c r="AM60" s="72"/>
      <c r="AN60" s="72"/>
      <c r="AO60" s="72"/>
      <c r="AP60" s="72"/>
      <c r="AQ60" s="72"/>
      <c r="AR60" s="72"/>
      <c r="AS60" s="72"/>
      <c r="AT60" s="72"/>
      <c r="AU60" s="74">
        <f>IF($C60 &lt; "2017-18", INDEX(F_Inputs_PR19!$K$2:$K$255, MATCH(Cyclical_overrides!$A60, F_Inputs_PR19!$A$2:$A$255, 0)), "")</f>
        <v>2.0750000000000002</v>
      </c>
      <c r="AV60" s="72"/>
      <c r="AW60" s="72"/>
      <c r="AX60" s="72"/>
      <c r="AY60" s="72"/>
      <c r="AZ60" s="72"/>
      <c r="BA60" s="72"/>
      <c r="BB60" s="72"/>
      <c r="BC60" s="72"/>
      <c r="BD60" s="72"/>
    </row>
    <row r="61" spans="1:56" x14ac:dyDescent="0.4">
      <c r="A61" s="63" t="str">
        <f t="shared" si="0"/>
        <v>SVT16</v>
      </c>
      <c r="B61" s="63" t="s">
        <v>313</v>
      </c>
      <c r="C61" s="63" t="s">
        <v>247</v>
      </c>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4">
        <f>IF($C61 &lt; "2017-18", INDEX(F_Inputs_PR19!$K$2:$K$255, MATCH(Cyclical_overrides!$A61, F_Inputs_PR19!$A$2:$A$255, 0)), "")</f>
        <v>7.9416571749999996</v>
      </c>
      <c r="AV61" s="72"/>
      <c r="AW61" s="72"/>
      <c r="AX61" s="72"/>
      <c r="AY61" s="72"/>
      <c r="AZ61" s="72"/>
      <c r="BA61" s="72"/>
      <c r="BB61" s="72"/>
      <c r="BC61" s="72"/>
      <c r="BD61" s="72"/>
    </row>
    <row r="62" spans="1:56" x14ac:dyDescent="0.4">
      <c r="A62" s="63" t="str">
        <f t="shared" si="0"/>
        <v>SVT17</v>
      </c>
      <c r="B62" s="63" t="s">
        <v>313</v>
      </c>
      <c r="C62" s="63" t="s">
        <v>249</v>
      </c>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4">
        <f>IF($C62 &lt; "2017-18", INDEX(F_Inputs_PR19!$K$2:$K$255, MATCH(Cyclical_overrides!$A62, F_Inputs_PR19!$A$2:$A$255, 0)), "")</f>
        <v>13.2613058804248</v>
      </c>
      <c r="AV62" s="72"/>
      <c r="AW62" s="72"/>
      <c r="AX62" s="72"/>
      <c r="AY62" s="72"/>
      <c r="AZ62" s="72"/>
      <c r="BA62" s="72"/>
      <c r="BB62" s="72"/>
      <c r="BC62" s="72"/>
      <c r="BD62" s="72"/>
    </row>
    <row r="63" spans="1:56" x14ac:dyDescent="0.4">
      <c r="A63" s="63" t="str">
        <f t="shared" si="0"/>
        <v>SVT18</v>
      </c>
      <c r="B63" s="63" t="s">
        <v>313</v>
      </c>
      <c r="C63" s="63" t="s">
        <v>251</v>
      </c>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72" t="str">
        <f>IF($C63 &lt; "2017-18", INDEX(F_Inputs_PR19!$K$2:$K$255, MATCH(Cyclical_overrides!$A63, F_Inputs_PR19!$A$2:$A$255, 0)), "")</f>
        <v/>
      </c>
      <c r="AV63" s="72"/>
      <c r="AW63" s="72"/>
      <c r="AX63" s="72"/>
      <c r="AY63" s="72"/>
      <c r="AZ63" s="72"/>
      <c r="BA63" s="72"/>
      <c r="BB63" s="72"/>
      <c r="BC63" s="72"/>
      <c r="BD63" s="72"/>
    </row>
    <row r="64" spans="1:56" x14ac:dyDescent="0.4">
      <c r="A64" s="63" t="str">
        <f t="shared" si="0"/>
        <v>SVT19</v>
      </c>
      <c r="B64" s="63" t="s">
        <v>313</v>
      </c>
      <c r="C64" s="63" t="s">
        <v>253</v>
      </c>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72" t="str">
        <f>IF($C64 &lt; "2017-18", INDEX(F_Inputs_PR19!$K$2:$K$255, MATCH(Cyclical_overrides!$A64, F_Inputs_PR19!$A$2:$A$255, 0)), "")</f>
        <v/>
      </c>
      <c r="AV64" s="72"/>
      <c r="AW64" s="72"/>
      <c r="AX64" s="72"/>
      <c r="AY64" s="72"/>
      <c r="AZ64" s="72"/>
      <c r="BA64" s="72"/>
      <c r="BB64" s="72"/>
      <c r="BC64" s="72"/>
      <c r="BD64" s="72"/>
    </row>
    <row r="65" spans="1:56" x14ac:dyDescent="0.4">
      <c r="A65" s="63" t="str">
        <f t="shared" si="0"/>
        <v>SVT20</v>
      </c>
      <c r="B65" s="63" t="s">
        <v>313</v>
      </c>
      <c r="C65" s="63" t="s">
        <v>255</v>
      </c>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t="str">
        <f>IF($C65 &lt; "2017-18", INDEX(F_Inputs_PR19!$K$2:$K$255, MATCH(Cyclical_overrides!$A65, F_Inputs_PR19!$A$2:$A$255, 0)), "")</f>
        <v/>
      </c>
      <c r="AV65" s="72"/>
      <c r="AW65" s="72"/>
      <c r="AX65" s="72"/>
      <c r="AY65" s="72"/>
      <c r="AZ65" s="72"/>
      <c r="BA65" s="72"/>
      <c r="BB65" s="72"/>
      <c r="BC65" s="72"/>
      <c r="BD65" s="72"/>
    </row>
    <row r="66" spans="1:56" x14ac:dyDescent="0.4">
      <c r="A66" s="63" t="str">
        <f t="shared" si="0"/>
        <v>SVT21</v>
      </c>
      <c r="B66" s="63" t="s">
        <v>313</v>
      </c>
      <c r="C66" s="63" t="s">
        <v>257</v>
      </c>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t="str">
        <f>IF($C66 &lt; "2017-18", INDEX(F_Inputs_PR19!$K$2:$K$255, MATCH(Cyclical_overrides!$A66, F_Inputs_PR19!$A$2:$A$255, 0)), "")</f>
        <v/>
      </c>
      <c r="AV66" s="72"/>
      <c r="AW66" s="72"/>
      <c r="AX66" s="72"/>
      <c r="AY66" s="72"/>
      <c r="AZ66" s="72"/>
      <c r="BA66" s="72"/>
      <c r="BB66" s="72"/>
      <c r="BC66" s="72"/>
      <c r="BD66" s="72"/>
    </row>
    <row r="67" spans="1:56" x14ac:dyDescent="0.4">
      <c r="A67" s="63" t="str">
        <f t="shared" si="0"/>
        <v>SVT22</v>
      </c>
      <c r="B67" s="63" t="s">
        <v>313</v>
      </c>
      <c r="C67" s="63" t="s">
        <v>259</v>
      </c>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t="str">
        <f>IF($C67 &lt; "2017-18", INDEX(F_Inputs_PR19!$K$2:$K$255, MATCH(Cyclical_overrides!$A67, F_Inputs_PR19!$A$2:$A$255, 0)), "")</f>
        <v/>
      </c>
      <c r="AV67" s="72"/>
      <c r="AW67" s="72"/>
      <c r="AX67" s="72"/>
      <c r="AY67" s="72"/>
      <c r="AZ67" s="72"/>
      <c r="BA67" s="72"/>
      <c r="BB67" s="72"/>
      <c r="BC67" s="72"/>
      <c r="BD67" s="72"/>
    </row>
    <row r="68" spans="1:56" x14ac:dyDescent="0.4">
      <c r="A68" s="63" t="str">
        <f t="shared" si="0"/>
        <v>SVT23</v>
      </c>
      <c r="B68" s="63" t="s">
        <v>313</v>
      </c>
      <c r="C68" s="63" t="s">
        <v>261</v>
      </c>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2"/>
      <c r="AD68" s="72"/>
      <c r="AE68" s="72"/>
      <c r="AF68" s="72"/>
      <c r="AG68" s="72"/>
      <c r="AH68" s="72"/>
      <c r="AI68" s="72"/>
      <c r="AJ68" s="72"/>
      <c r="AK68" s="72"/>
      <c r="AL68" s="72"/>
      <c r="AM68" s="72"/>
      <c r="AN68" s="72"/>
      <c r="AO68" s="72"/>
      <c r="AP68" s="72"/>
      <c r="AQ68" s="72"/>
      <c r="AR68" s="72"/>
      <c r="AS68" s="72"/>
      <c r="AT68" s="72"/>
      <c r="AU68" s="72" t="str">
        <f>IF($C68 &lt; "2017-18", INDEX(F_Inputs_PR19!$K$2:$K$255, MATCH(Cyclical_overrides!$A68, F_Inputs_PR19!$A$2:$A$255, 0)), "")</f>
        <v/>
      </c>
      <c r="AV68" s="72"/>
      <c r="AW68" s="72"/>
      <c r="AX68" s="72"/>
      <c r="AY68" s="72"/>
      <c r="AZ68" s="72"/>
      <c r="BA68" s="72"/>
      <c r="BB68" s="72"/>
      <c r="BC68" s="72"/>
      <c r="BD68" s="72"/>
    </row>
    <row r="69" spans="1:56" x14ac:dyDescent="0.4">
      <c r="A69" s="63" t="str">
        <f t="shared" ref="A69:A132" si="1">B69&amp;RIGHT(C69,2)</f>
        <v>SVT24</v>
      </c>
      <c r="B69" s="63" t="s">
        <v>313</v>
      </c>
      <c r="C69" s="63" t="s">
        <v>263</v>
      </c>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t="str">
        <f>IF($C69 &lt; "2017-18", INDEX(F_Inputs_PR19!$K$2:$K$255, MATCH(Cyclical_overrides!$A69, F_Inputs_PR19!$A$2:$A$255, 0)), "")</f>
        <v/>
      </c>
      <c r="AV69" s="72"/>
      <c r="AW69" s="72"/>
      <c r="AX69" s="72"/>
      <c r="AY69" s="72"/>
      <c r="AZ69" s="72"/>
      <c r="BA69" s="72"/>
      <c r="BB69" s="72"/>
      <c r="BC69" s="72"/>
      <c r="BD69" s="72"/>
    </row>
    <row r="70" spans="1:56" x14ac:dyDescent="0.4">
      <c r="A70" s="63" t="str">
        <f t="shared" si="1"/>
        <v>SWT14</v>
      </c>
      <c r="B70" s="63" t="s">
        <v>325</v>
      </c>
      <c r="C70" s="63" t="s">
        <v>243</v>
      </c>
      <c r="D70" s="72"/>
      <c r="E70" s="72"/>
      <c r="F70" s="72"/>
      <c r="G70" s="72"/>
      <c r="H70" s="72"/>
      <c r="I70" s="72"/>
      <c r="J70" s="72"/>
      <c r="K70" s="72"/>
      <c r="L70" s="72"/>
      <c r="M70" s="72"/>
      <c r="N70" s="72"/>
      <c r="O70" s="72"/>
      <c r="P70" s="72"/>
      <c r="Q70" s="72"/>
      <c r="R70" s="72"/>
      <c r="S70" s="72"/>
      <c r="T70" s="72"/>
      <c r="U70" s="72"/>
      <c r="V70" s="73">
        <v>32.115000000000002</v>
      </c>
      <c r="W70" s="73">
        <v>27.384</v>
      </c>
      <c r="X70" s="73">
        <v>2.512</v>
      </c>
      <c r="Y70" s="73">
        <v>2.089</v>
      </c>
      <c r="Z70" s="73">
        <v>137.31</v>
      </c>
      <c r="AA70" s="73">
        <v>514.22400000000005</v>
      </c>
      <c r="AB70" s="72"/>
      <c r="AC70" s="72"/>
      <c r="AD70" s="72"/>
      <c r="AE70" s="72"/>
      <c r="AF70" s="72"/>
      <c r="AG70" s="72"/>
      <c r="AH70" s="72"/>
      <c r="AI70" s="72"/>
      <c r="AJ70" s="72"/>
      <c r="AK70" s="72"/>
      <c r="AL70" s="72"/>
      <c r="AM70" s="72"/>
      <c r="AN70" s="72"/>
      <c r="AO70" s="72"/>
      <c r="AP70" s="72"/>
      <c r="AQ70" s="72"/>
      <c r="AR70" s="72"/>
      <c r="AS70" s="72"/>
      <c r="AT70" s="72"/>
      <c r="AU70" s="74">
        <f>IF($C70 &lt; "2017-18", INDEX(F_Inputs_PR19!$K$2:$K$255, MATCH(Cyclical_overrides!$A70, F_Inputs_PR19!$A$2:$A$255, 0)), "")</f>
        <v>0</v>
      </c>
      <c r="AV70" s="72"/>
      <c r="AW70" s="72"/>
      <c r="AX70" s="72"/>
      <c r="AY70" s="72"/>
      <c r="AZ70" s="72"/>
      <c r="BA70" s="72"/>
      <c r="BB70" s="72"/>
      <c r="BC70" s="72"/>
      <c r="BD70" s="72"/>
    </row>
    <row r="71" spans="1:56" x14ac:dyDescent="0.4">
      <c r="A71" s="63" t="str">
        <f t="shared" si="1"/>
        <v>SWT15</v>
      </c>
      <c r="B71" s="63" t="s">
        <v>325</v>
      </c>
      <c r="C71" s="63" t="s">
        <v>245</v>
      </c>
      <c r="D71" s="72"/>
      <c r="E71" s="72"/>
      <c r="F71" s="72"/>
      <c r="G71" s="72"/>
      <c r="H71" s="72"/>
      <c r="I71" s="72"/>
      <c r="J71" s="72"/>
      <c r="K71" s="72"/>
      <c r="L71" s="72"/>
      <c r="M71" s="72"/>
      <c r="N71" s="72"/>
      <c r="O71" s="72"/>
      <c r="P71" s="72"/>
      <c r="Q71" s="72"/>
      <c r="R71" s="72"/>
      <c r="S71" s="72"/>
      <c r="T71" s="72"/>
      <c r="U71" s="72"/>
      <c r="V71" s="73">
        <v>31.356999999999999</v>
      </c>
      <c r="W71" s="73">
        <v>27.465</v>
      </c>
      <c r="X71" s="73">
        <v>2.4569999999999999</v>
      </c>
      <c r="Y71" s="73">
        <v>2.169</v>
      </c>
      <c r="Z71" s="73">
        <v>129.40199999999999</v>
      </c>
      <c r="AA71" s="73">
        <v>527.327</v>
      </c>
      <c r="AB71" s="74">
        <v>0.115</v>
      </c>
      <c r="AC71" s="72"/>
      <c r="AD71" s="72"/>
      <c r="AE71" s="72"/>
      <c r="AF71" s="72"/>
      <c r="AG71" s="72"/>
      <c r="AH71" s="72"/>
      <c r="AI71" s="72"/>
      <c r="AJ71" s="72"/>
      <c r="AK71" s="72"/>
      <c r="AL71" s="72"/>
      <c r="AM71" s="72"/>
      <c r="AN71" s="72"/>
      <c r="AO71" s="72"/>
      <c r="AP71" s="72"/>
      <c r="AQ71" s="72"/>
      <c r="AR71" s="72"/>
      <c r="AS71" s="72"/>
      <c r="AT71" s="72"/>
      <c r="AU71" s="74">
        <f>IF($C71 &lt; "2017-18", INDEX(F_Inputs_PR19!$K$2:$K$255, MATCH(Cyclical_overrides!$A71, F_Inputs_PR19!$A$2:$A$255, 0)), "")</f>
        <v>0</v>
      </c>
      <c r="AV71" s="72"/>
      <c r="AW71" s="72"/>
      <c r="AX71" s="72"/>
      <c r="AY71" s="72"/>
      <c r="AZ71" s="72"/>
      <c r="BA71" s="72"/>
      <c r="BB71" s="72"/>
      <c r="BC71" s="72"/>
      <c r="BD71" s="72"/>
    </row>
    <row r="72" spans="1:56" x14ac:dyDescent="0.4">
      <c r="A72" s="63" t="str">
        <f t="shared" si="1"/>
        <v>SWT16</v>
      </c>
      <c r="B72" s="63" t="s">
        <v>325</v>
      </c>
      <c r="C72" s="63" t="s">
        <v>247</v>
      </c>
      <c r="D72" s="72"/>
      <c r="E72" s="72"/>
      <c r="F72" s="72"/>
      <c r="G72" s="72"/>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P72" s="72"/>
      <c r="AQ72" s="72"/>
      <c r="AR72" s="72"/>
      <c r="AS72" s="72"/>
      <c r="AT72" s="72"/>
      <c r="AU72" s="74">
        <f>IF($C72 &lt; "2017-18", INDEX(F_Inputs_PR19!$K$2:$K$255, MATCH(Cyclical_overrides!$A72, F_Inputs_PR19!$A$2:$A$255, 0)), "")</f>
        <v>0</v>
      </c>
      <c r="AV72" s="72"/>
      <c r="AW72" s="72"/>
      <c r="AX72" s="72"/>
      <c r="AY72" s="72"/>
      <c r="AZ72" s="72"/>
      <c r="BA72" s="72"/>
      <c r="BB72" s="72"/>
      <c r="BC72" s="72"/>
      <c r="BD72" s="72"/>
    </row>
    <row r="73" spans="1:56" x14ac:dyDescent="0.4">
      <c r="A73" s="63" t="str">
        <f t="shared" si="1"/>
        <v>SWT17</v>
      </c>
      <c r="B73" s="63" t="s">
        <v>325</v>
      </c>
      <c r="C73" s="63" t="s">
        <v>249</v>
      </c>
      <c r="D73" s="72"/>
      <c r="E73" s="72"/>
      <c r="F73" s="72"/>
      <c r="G73" s="72"/>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72"/>
      <c r="AS73" s="72"/>
      <c r="AT73" s="72"/>
      <c r="AU73" s="74">
        <f>IF($C73 &lt; "2017-18", INDEX(F_Inputs_PR19!$K$2:$K$255, MATCH(Cyclical_overrides!$A73, F_Inputs_PR19!$A$2:$A$255, 0)), "")</f>
        <v>0</v>
      </c>
      <c r="AV73" s="72"/>
      <c r="AW73" s="72"/>
      <c r="AX73" s="72"/>
      <c r="AY73" s="72"/>
      <c r="AZ73" s="72"/>
      <c r="BA73" s="72"/>
      <c r="BB73" s="72"/>
      <c r="BC73" s="72"/>
      <c r="BD73" s="72"/>
    </row>
    <row r="74" spans="1:56" x14ac:dyDescent="0.4">
      <c r="A74" s="63" t="str">
        <f t="shared" si="1"/>
        <v>SWT18</v>
      </c>
      <c r="B74" s="63" t="s">
        <v>325</v>
      </c>
      <c r="C74" s="63" t="s">
        <v>251</v>
      </c>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72"/>
      <c r="AR74" s="72"/>
      <c r="AS74" s="72"/>
      <c r="AT74" s="72"/>
      <c r="AU74" s="72" t="str">
        <f>IF($C74 &lt; "2017-18", INDEX(F_Inputs_PR19!$K$2:$K$255, MATCH(Cyclical_overrides!$A74, F_Inputs_PR19!$A$2:$A$255, 0)), "")</f>
        <v/>
      </c>
      <c r="AV74" s="72"/>
      <c r="AW74" s="72"/>
      <c r="AX74" s="72"/>
      <c r="AY74" s="72"/>
      <c r="AZ74" s="72"/>
      <c r="BA74" s="72"/>
      <c r="BB74" s="72"/>
      <c r="BC74" s="72"/>
      <c r="BD74" s="72"/>
    </row>
    <row r="75" spans="1:56" x14ac:dyDescent="0.4">
      <c r="A75" s="63" t="str">
        <f t="shared" si="1"/>
        <v>SWT19</v>
      </c>
      <c r="B75" s="63" t="s">
        <v>325</v>
      </c>
      <c r="C75" s="63" t="s">
        <v>253</v>
      </c>
      <c r="D75" s="72"/>
      <c r="E75" s="72"/>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c r="AQ75" s="72"/>
      <c r="AR75" s="72"/>
      <c r="AS75" s="72"/>
      <c r="AT75" s="72"/>
      <c r="AU75" s="72" t="str">
        <f>IF($C75 &lt; "2017-18", INDEX(F_Inputs_PR19!$K$2:$K$255, MATCH(Cyclical_overrides!$A75, F_Inputs_PR19!$A$2:$A$255, 0)), "")</f>
        <v/>
      </c>
      <c r="AV75" s="72"/>
      <c r="AW75" s="72"/>
      <c r="AX75" s="72"/>
      <c r="AY75" s="72"/>
      <c r="AZ75" s="72"/>
      <c r="BA75" s="72"/>
      <c r="BB75" s="72"/>
      <c r="BC75" s="72"/>
      <c r="BD75" s="72"/>
    </row>
    <row r="76" spans="1:56" x14ac:dyDescent="0.4">
      <c r="A76" s="63" t="str">
        <f t="shared" si="1"/>
        <v>SWT20</v>
      </c>
      <c r="B76" s="63" t="s">
        <v>325</v>
      </c>
      <c r="C76" s="63" t="s">
        <v>255</v>
      </c>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2"/>
      <c r="AN76" s="72"/>
      <c r="AO76" s="72"/>
      <c r="AP76" s="72"/>
      <c r="AQ76" s="72"/>
      <c r="AR76" s="72"/>
      <c r="AS76" s="72"/>
      <c r="AT76" s="72"/>
      <c r="AU76" s="72" t="str">
        <f>IF($C76 &lt; "2017-18", INDEX(F_Inputs_PR19!$K$2:$K$255, MATCH(Cyclical_overrides!$A76, F_Inputs_PR19!$A$2:$A$255, 0)), "")</f>
        <v/>
      </c>
      <c r="AV76" s="72"/>
      <c r="AW76" s="72"/>
      <c r="AX76" s="72"/>
      <c r="AY76" s="72"/>
      <c r="AZ76" s="72"/>
      <c r="BA76" s="72"/>
      <c r="BB76" s="72"/>
      <c r="BC76" s="72"/>
      <c r="BD76" s="72"/>
    </row>
    <row r="77" spans="1:56" x14ac:dyDescent="0.4">
      <c r="A77" s="63" t="str">
        <f t="shared" si="1"/>
        <v>SWT21</v>
      </c>
      <c r="B77" s="63" t="s">
        <v>325</v>
      </c>
      <c r="C77" s="63" t="s">
        <v>257</v>
      </c>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2"/>
      <c r="AN77" s="72"/>
      <c r="AO77" s="72"/>
      <c r="AP77" s="72"/>
      <c r="AQ77" s="72"/>
      <c r="AR77" s="72"/>
      <c r="AS77" s="72"/>
      <c r="AT77" s="72"/>
      <c r="AU77" s="72" t="str">
        <f>IF($C77 &lt; "2017-18", INDEX(F_Inputs_PR19!$K$2:$K$255, MATCH(Cyclical_overrides!$A77, F_Inputs_PR19!$A$2:$A$255, 0)), "")</f>
        <v/>
      </c>
      <c r="AV77" s="72"/>
      <c r="AW77" s="72"/>
      <c r="AX77" s="72"/>
      <c r="AY77" s="72"/>
      <c r="AZ77" s="72"/>
      <c r="BA77" s="72"/>
      <c r="BB77" s="72"/>
      <c r="BC77" s="72"/>
      <c r="BD77" s="72"/>
    </row>
    <row r="78" spans="1:56" x14ac:dyDescent="0.4">
      <c r="A78" s="63" t="str">
        <f t="shared" si="1"/>
        <v>SWT22</v>
      </c>
      <c r="B78" s="63" t="s">
        <v>325</v>
      </c>
      <c r="C78" s="63" t="s">
        <v>259</v>
      </c>
      <c r="D78" s="72"/>
      <c r="E78" s="72"/>
      <c r="F78" s="72"/>
      <c r="G78" s="72"/>
      <c r="H78" s="72"/>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72"/>
      <c r="AI78" s="72"/>
      <c r="AJ78" s="72"/>
      <c r="AK78" s="72"/>
      <c r="AL78" s="72"/>
      <c r="AM78" s="72"/>
      <c r="AN78" s="72"/>
      <c r="AO78" s="72"/>
      <c r="AP78" s="72"/>
      <c r="AQ78" s="72"/>
      <c r="AR78" s="72"/>
      <c r="AS78" s="72"/>
      <c r="AT78" s="72"/>
      <c r="AU78" s="72" t="str">
        <f>IF($C78 &lt; "2017-18", INDEX(F_Inputs_PR19!$K$2:$K$255, MATCH(Cyclical_overrides!$A78, F_Inputs_PR19!$A$2:$A$255, 0)), "")</f>
        <v/>
      </c>
      <c r="AV78" s="72"/>
      <c r="AW78" s="72"/>
      <c r="AX78" s="72"/>
      <c r="AY78" s="72"/>
      <c r="AZ78" s="72"/>
      <c r="BA78" s="72"/>
      <c r="BB78" s="72"/>
      <c r="BC78" s="72"/>
      <c r="BD78" s="72"/>
    </row>
    <row r="79" spans="1:56" x14ac:dyDescent="0.4">
      <c r="A79" s="63" t="str">
        <f t="shared" si="1"/>
        <v>SWT23</v>
      </c>
      <c r="B79" s="63" t="s">
        <v>325</v>
      </c>
      <c r="C79" s="63" t="s">
        <v>261</v>
      </c>
      <c r="D79" s="72"/>
      <c r="E79" s="72"/>
      <c r="F79" s="72"/>
      <c r="G79" s="72"/>
      <c r="H79" s="72"/>
      <c r="I79" s="72"/>
      <c r="J79" s="72"/>
      <c r="K79" s="72"/>
      <c r="L79" s="72"/>
      <c r="M79" s="72"/>
      <c r="N79" s="72"/>
      <c r="O79" s="72"/>
      <c r="P79" s="72"/>
      <c r="Q79" s="72"/>
      <c r="R79" s="72"/>
      <c r="S79" s="72"/>
      <c r="T79" s="72"/>
      <c r="U79" s="72"/>
      <c r="V79" s="72"/>
      <c r="W79" s="72"/>
      <c r="X79" s="72"/>
      <c r="Y79" s="72"/>
      <c r="Z79" s="72"/>
      <c r="AA79" s="72"/>
      <c r="AB79" s="72"/>
      <c r="AC79" s="72"/>
      <c r="AD79" s="72"/>
      <c r="AE79" s="72"/>
      <c r="AF79" s="72"/>
      <c r="AG79" s="72"/>
      <c r="AH79" s="72"/>
      <c r="AI79" s="72"/>
      <c r="AJ79" s="72"/>
      <c r="AK79" s="72"/>
      <c r="AL79" s="72"/>
      <c r="AM79" s="72"/>
      <c r="AN79" s="72"/>
      <c r="AO79" s="72"/>
      <c r="AP79" s="72"/>
      <c r="AQ79" s="72"/>
      <c r="AR79" s="72"/>
      <c r="AS79" s="72"/>
      <c r="AT79" s="72"/>
      <c r="AU79" s="72" t="str">
        <f>IF($C79 &lt; "2017-18", INDEX(F_Inputs_PR19!$K$2:$K$255, MATCH(Cyclical_overrides!$A79, F_Inputs_PR19!$A$2:$A$255, 0)), "")</f>
        <v/>
      </c>
      <c r="AV79" s="72"/>
      <c r="AW79" s="72"/>
      <c r="AX79" s="72"/>
      <c r="AY79" s="72"/>
      <c r="AZ79" s="72"/>
      <c r="BA79" s="72"/>
      <c r="BB79" s="72"/>
      <c r="BC79" s="72"/>
      <c r="BD79" s="72"/>
    </row>
    <row r="80" spans="1:56" x14ac:dyDescent="0.4">
      <c r="A80" s="63" t="str">
        <f t="shared" si="1"/>
        <v>SWT24</v>
      </c>
      <c r="B80" s="63" t="s">
        <v>325</v>
      </c>
      <c r="C80" s="63" t="s">
        <v>263</v>
      </c>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2"/>
      <c r="AN80" s="72"/>
      <c r="AO80" s="72"/>
      <c r="AP80" s="72"/>
      <c r="AQ80" s="72"/>
      <c r="AR80" s="72"/>
      <c r="AS80" s="72"/>
      <c r="AT80" s="72"/>
      <c r="AU80" s="72" t="str">
        <f>IF($C80 &lt; "2017-18", INDEX(F_Inputs_PR19!$K$2:$K$255, MATCH(Cyclical_overrides!$A80, F_Inputs_PR19!$A$2:$A$255, 0)), "")</f>
        <v/>
      </c>
      <c r="AV80" s="72"/>
      <c r="AW80" s="72"/>
      <c r="AX80" s="72"/>
      <c r="AY80" s="72"/>
      <c r="AZ80" s="72"/>
      <c r="BA80" s="72"/>
      <c r="BB80" s="72"/>
      <c r="BC80" s="72"/>
      <c r="BD80" s="72"/>
    </row>
    <row r="81" spans="1:56" x14ac:dyDescent="0.4">
      <c r="A81" s="63" t="str">
        <f t="shared" si="1"/>
        <v>SWB14</v>
      </c>
      <c r="B81" s="63" t="s">
        <v>337</v>
      </c>
      <c r="C81" s="63" t="s">
        <v>243</v>
      </c>
      <c r="D81" s="75">
        <f>F_Inputs_cyclical!D68+F_Inputs_cyclical!D156</f>
        <v>9.4439999999999991</v>
      </c>
      <c r="E81" s="75">
        <f>F_Inputs_cyclical!E68+F_Inputs_cyclical!E156</f>
        <v>1.673</v>
      </c>
      <c r="F81" s="75">
        <f>F_Inputs_cyclical!F68+F_Inputs_cyclical!F156</f>
        <v>15.891</v>
      </c>
      <c r="G81" s="75">
        <f>F_Inputs_cyclical!G68+F_Inputs_cyclical!G156</f>
        <v>1.3639999999999999</v>
      </c>
      <c r="H81" s="75">
        <f>F_Inputs_cyclical!H68+F_Inputs_cyclical!H156</f>
        <v>0.111</v>
      </c>
      <c r="I81" s="75">
        <f>F_Inputs_cyclical!I68+F_Inputs_cyclical!I156</f>
        <v>0.04</v>
      </c>
      <c r="J81" s="75">
        <f>F_Inputs_cyclical!J68+F_Inputs_cyclical!J156</f>
        <v>36.444000000000003</v>
      </c>
      <c r="K81" s="75">
        <f>F_Inputs_cyclical!K68+F_Inputs_cyclical!K156</f>
        <v>7.2910000000000004</v>
      </c>
      <c r="L81" s="75">
        <f>F_Inputs_cyclical!L68+F_Inputs_cyclical!L156</f>
        <v>3.6379999999999999</v>
      </c>
      <c r="M81" s="75">
        <f>F_Inputs_cyclical!M68+F_Inputs_cyclical!M156</f>
        <v>0</v>
      </c>
      <c r="N81" s="75">
        <f>F_Inputs_cyclical!N68+F_Inputs_cyclical!N156</f>
        <v>3.677</v>
      </c>
      <c r="O81" s="75">
        <v>0</v>
      </c>
      <c r="P81" s="75">
        <v>0</v>
      </c>
      <c r="Q81" s="75">
        <v>0</v>
      </c>
      <c r="R81" s="75">
        <v>0</v>
      </c>
      <c r="S81" s="75">
        <v>0</v>
      </c>
      <c r="T81" s="75">
        <v>0</v>
      </c>
      <c r="U81" s="75">
        <f>F_Inputs_cyclical!U68+F_Inputs_cyclical!U156</f>
        <v>32.766999999999996</v>
      </c>
      <c r="V81" s="73">
        <v>98.793999999999997</v>
      </c>
      <c r="W81" s="73">
        <v>146.61600000000001</v>
      </c>
      <c r="X81" s="73">
        <v>2.512</v>
      </c>
      <c r="Y81" s="73">
        <v>2.089</v>
      </c>
      <c r="Z81" s="73">
        <v>137.31</v>
      </c>
      <c r="AA81" s="73">
        <v>514.22400000000005</v>
      </c>
      <c r="AB81" s="75">
        <f>F_Inputs_cyclical!AB68+F_Inputs_cyclical!AB156</f>
        <v>0</v>
      </c>
      <c r="AC81" s="72"/>
      <c r="AD81" s="72"/>
      <c r="AE81" s="72"/>
      <c r="AF81" s="72"/>
      <c r="AG81" s="72"/>
      <c r="AH81" s="72"/>
      <c r="AI81" s="72"/>
      <c r="AJ81" s="72"/>
      <c r="AK81" s="72"/>
      <c r="AL81" s="72"/>
      <c r="AM81" s="75">
        <f>F_Inputs_cyclical!AM68+F_Inputs_cyclical!AM156</f>
        <v>4.2439999999999998</v>
      </c>
      <c r="AN81" s="75">
        <f>F_Inputs_cyclical!AN68+F_Inputs_cyclical!AN156</f>
        <v>32.726999999999997</v>
      </c>
      <c r="AO81" s="72"/>
      <c r="AP81" s="72"/>
      <c r="AQ81" s="75">
        <v>0</v>
      </c>
      <c r="AR81" s="75">
        <f>F_Inputs_cyclical!AR68+F_Inputs_cyclical!AR156</f>
        <v>0</v>
      </c>
      <c r="AS81" s="75">
        <f>F_Inputs_cyclical!AS68+F_Inputs_cyclical!AS156</f>
        <v>3.9E-2</v>
      </c>
      <c r="AT81" s="75">
        <f>F_Inputs_cyclical!AT68+F_Inputs_cyclical!AT156</f>
        <v>0</v>
      </c>
      <c r="AU81" s="74">
        <f>IF($C81 &lt; "2017-18", INDEX(F_Inputs_PR19!$K$2:$K$255, MATCH(Cyclical_overrides!$A81, F_Inputs_PR19!$A$2:$A$255, 0)), "")</f>
        <v>2.2250000000000001</v>
      </c>
      <c r="AV81" s="75">
        <v>0</v>
      </c>
      <c r="AW81" s="72"/>
      <c r="AX81" s="74">
        <v>21.488410278292019</v>
      </c>
      <c r="AY81" s="74">
        <v>143.54511760049957</v>
      </c>
      <c r="AZ81" s="74">
        <v>1.7478968951283798</v>
      </c>
      <c r="BA81" s="74">
        <v>13.006069996198216</v>
      </c>
      <c r="BB81" s="74">
        <v>13.006069996198216</v>
      </c>
      <c r="BC81" s="74">
        <v>10.537768278016573</v>
      </c>
      <c r="BD81" s="72"/>
    </row>
    <row r="82" spans="1:56" x14ac:dyDescent="0.4">
      <c r="A82" s="63" t="str">
        <f t="shared" si="1"/>
        <v>SWB15</v>
      </c>
      <c r="B82" s="63" t="s">
        <v>337</v>
      </c>
      <c r="C82" s="63" t="s">
        <v>245</v>
      </c>
      <c r="D82" s="75">
        <f>F_Inputs_cyclical!D69+F_Inputs_cyclical!D157</f>
        <v>10.581</v>
      </c>
      <c r="E82" s="75">
        <f>F_Inputs_cyclical!E69+F_Inputs_cyclical!E157</f>
        <v>1.3050000000000002</v>
      </c>
      <c r="F82" s="75">
        <f>F_Inputs_cyclical!F69+F_Inputs_cyclical!F157</f>
        <v>15.667999999999999</v>
      </c>
      <c r="G82" s="75">
        <f>F_Inputs_cyclical!G69+F_Inputs_cyclical!G157</f>
        <v>1.3479999999999999</v>
      </c>
      <c r="H82" s="75">
        <f>F_Inputs_cyclical!H69+F_Inputs_cyclical!H157</f>
        <v>0.127</v>
      </c>
      <c r="I82" s="75">
        <f>F_Inputs_cyclical!I69+F_Inputs_cyclical!I157</f>
        <v>8.0000000000000002E-3</v>
      </c>
      <c r="J82" s="75">
        <f>F_Inputs_cyclical!J69+F_Inputs_cyclical!J157</f>
        <v>36.773999999999994</v>
      </c>
      <c r="K82" s="75">
        <f>F_Inputs_cyclical!K69+F_Inputs_cyclical!K157</f>
        <v>17.309000000000001</v>
      </c>
      <c r="L82" s="75">
        <f>F_Inputs_cyclical!L69+F_Inputs_cyclical!L157</f>
        <v>3.698</v>
      </c>
      <c r="M82" s="75">
        <f>F_Inputs_cyclical!M69+F_Inputs_cyclical!M157</f>
        <v>0</v>
      </c>
      <c r="N82" s="75">
        <f>F_Inputs_cyclical!N69+F_Inputs_cyclical!N157</f>
        <v>3.7439999999999998</v>
      </c>
      <c r="O82" s="75">
        <v>0</v>
      </c>
      <c r="P82" s="75">
        <v>0</v>
      </c>
      <c r="Q82" s="75">
        <v>0</v>
      </c>
      <c r="R82" s="75">
        <v>0</v>
      </c>
      <c r="S82" s="75">
        <v>0</v>
      </c>
      <c r="T82" s="75">
        <v>0</v>
      </c>
      <c r="U82" s="75">
        <f>F_Inputs_cyclical!U69+F_Inputs_cyclical!U157</f>
        <v>33.029999999999994</v>
      </c>
      <c r="V82" s="73">
        <v>94.947000000000003</v>
      </c>
      <c r="W82" s="73">
        <v>150.39500000000001</v>
      </c>
      <c r="X82" s="73">
        <v>2.4569999999999999</v>
      </c>
      <c r="Y82" s="73">
        <v>2.169</v>
      </c>
      <c r="Z82" s="73">
        <v>129.40199999999999</v>
      </c>
      <c r="AA82" s="73">
        <v>527.327</v>
      </c>
      <c r="AB82" s="75">
        <f>F_Inputs_cyclical!AB69+F_Inputs_cyclical!AB157</f>
        <v>0</v>
      </c>
      <c r="AC82" s="72"/>
      <c r="AD82" s="72"/>
      <c r="AE82" s="72"/>
      <c r="AF82" s="72"/>
      <c r="AG82" s="72"/>
      <c r="AH82" s="72"/>
      <c r="AI82" s="72"/>
      <c r="AJ82" s="72"/>
      <c r="AK82" s="72"/>
      <c r="AL82" s="72"/>
      <c r="AM82" s="75">
        <f>F_Inputs_cyclical!AM69+F_Inputs_cyclical!AM157</f>
        <v>3.9929999999999999</v>
      </c>
      <c r="AN82" s="75">
        <f>F_Inputs_cyclical!AN69+F_Inputs_cyclical!AN157</f>
        <v>33.021999999999998</v>
      </c>
      <c r="AO82" s="72"/>
      <c r="AP82" s="72"/>
      <c r="AQ82" s="75">
        <v>0</v>
      </c>
      <c r="AR82" s="75">
        <f>F_Inputs_cyclical!AR69+F_Inputs_cyclical!AR157</f>
        <v>0</v>
      </c>
      <c r="AS82" s="75">
        <f>F_Inputs_cyclical!AS69+F_Inputs_cyclical!AS157</f>
        <v>4.5999999999999999E-2</v>
      </c>
      <c r="AT82" s="75">
        <f>F_Inputs_cyclical!AT69+F_Inputs_cyclical!AT157</f>
        <v>0</v>
      </c>
      <c r="AU82" s="74">
        <f>IF($C82 &lt; "2017-18", INDEX(F_Inputs_PR19!$K$2:$K$255, MATCH(Cyclical_overrides!$A82, F_Inputs_PR19!$A$2:$A$255, 0)), "")</f>
        <v>1.34</v>
      </c>
      <c r="AV82" s="75">
        <v>0</v>
      </c>
      <c r="AW82" s="72"/>
      <c r="AX82" s="74">
        <v>21.411366318085641</v>
      </c>
      <c r="AY82" s="74">
        <v>140.49285629308716</v>
      </c>
      <c r="AZ82" s="74">
        <v>1.7035655184106733</v>
      </c>
      <c r="BA82" s="74">
        <v>13.00232888736427</v>
      </c>
      <c r="BB82" s="74">
        <v>13.00232888736427</v>
      </c>
      <c r="BC82" s="74">
        <v>10.537768278016573</v>
      </c>
      <c r="BD82" s="72"/>
    </row>
    <row r="83" spans="1:56" x14ac:dyDescent="0.4">
      <c r="A83" s="63" t="str">
        <f t="shared" si="1"/>
        <v>SWB16</v>
      </c>
      <c r="B83" s="63" t="s">
        <v>337</v>
      </c>
      <c r="C83" s="63" t="s">
        <v>247</v>
      </c>
      <c r="D83" s="75">
        <f>F_Inputs_cyclical!D70+F_Inputs_cyclical!D158</f>
        <v>10.55</v>
      </c>
      <c r="E83" s="75">
        <f>F_Inputs_cyclical!E70+F_Inputs_cyclical!E158</f>
        <v>1.2410000000000001</v>
      </c>
      <c r="F83" s="75">
        <f>F_Inputs_cyclical!F70+F_Inputs_cyclical!F158</f>
        <v>14.587000000000002</v>
      </c>
      <c r="G83" s="75">
        <f>F_Inputs_cyclical!G70+F_Inputs_cyclical!G158</f>
        <v>1.163</v>
      </c>
      <c r="H83" s="75">
        <v>0</v>
      </c>
      <c r="I83" s="75">
        <f>F_Inputs_cyclical!I70+F_Inputs_cyclical!I158</f>
        <v>0</v>
      </c>
      <c r="J83" s="75">
        <f>F_Inputs_cyclical!J70+F_Inputs_cyclical!J158</f>
        <v>34.946999999999996</v>
      </c>
      <c r="K83" s="75">
        <f>F_Inputs_cyclical!K70+F_Inputs_cyclical!K158</f>
        <v>3.3400000000000003</v>
      </c>
      <c r="L83" s="75">
        <f>F_Inputs_cyclical!L70+F_Inputs_cyclical!L158</f>
        <v>1.56</v>
      </c>
      <c r="M83" s="75">
        <v>0</v>
      </c>
      <c r="N83" s="75">
        <v>0</v>
      </c>
      <c r="O83" s="75">
        <v>0</v>
      </c>
      <c r="P83" s="75">
        <v>0</v>
      </c>
      <c r="Q83" s="75">
        <v>0</v>
      </c>
      <c r="R83" s="75">
        <v>0</v>
      </c>
      <c r="S83" s="75">
        <f>F_Inputs_cyclical!S70+F_Inputs_cyclical!S158</f>
        <v>5.9719999999999995</v>
      </c>
      <c r="T83" s="75">
        <f>F_Inputs_cyclical!T70+F_Inputs_cyclical!T158</f>
        <v>7.9859999999999998</v>
      </c>
      <c r="U83" s="75">
        <f>F_Inputs_cyclical!U70+F_Inputs_cyclical!U158</f>
        <v>33.387</v>
      </c>
      <c r="V83" s="75">
        <f>F_Inputs_cyclical!V70+F_Inputs_cyclical!V158</f>
        <v>92.745000000000005</v>
      </c>
      <c r="W83" s="75">
        <f>F_Inputs_cyclical!W70+F_Inputs_cyclical!W158</f>
        <v>162.48500000000001</v>
      </c>
      <c r="X83" s="75">
        <f>F_Inputs_cyclical!X70+F_Inputs_cyclical!X158</f>
        <v>2.4750000000000001</v>
      </c>
      <c r="Y83" s="75">
        <f>F_Inputs_cyclical!Y70+F_Inputs_cyclical!Y158</f>
        <v>2.3450000000000002</v>
      </c>
      <c r="Z83" s="75">
        <f>F_Inputs_cyclical!Z70+F_Inputs_cyclical!Z158</f>
        <v>123.40600000000001</v>
      </c>
      <c r="AA83" s="75">
        <f>F_Inputs_cyclical!AA70+F_Inputs_cyclical!AA158</f>
        <v>538.99300000000005</v>
      </c>
      <c r="AB83" s="72"/>
      <c r="AC83" s="72"/>
      <c r="AD83" s="72"/>
      <c r="AE83" s="72"/>
      <c r="AF83" s="72"/>
      <c r="AG83" s="72"/>
      <c r="AH83" s="72"/>
      <c r="AI83" s="72"/>
      <c r="AJ83" s="72"/>
      <c r="AK83" s="72"/>
      <c r="AL83" s="72"/>
      <c r="AM83" s="75">
        <f>F_Inputs_cyclical!AM70+F_Inputs_cyclical!AM158</f>
        <v>5.8460000000000001</v>
      </c>
      <c r="AN83" s="75">
        <f>F_Inputs_cyclical!AN70+F_Inputs_cyclical!AN158</f>
        <v>33.387</v>
      </c>
      <c r="AO83" s="72"/>
      <c r="AP83" s="72"/>
      <c r="AQ83" s="75">
        <v>0</v>
      </c>
      <c r="AR83" s="75">
        <v>0</v>
      </c>
      <c r="AS83" s="75">
        <f>F_Inputs_cyclical!AS70+F_Inputs_cyclical!AS158</f>
        <v>-1.17</v>
      </c>
      <c r="AT83" s="75">
        <f>F_Inputs_cyclical!AT70+F_Inputs_cyclical!AT158</f>
        <v>0</v>
      </c>
      <c r="AU83" s="74">
        <f>IF($C83 &lt; "2017-18", INDEX(F_Inputs_PR19!$K$2:$K$255, MATCH(Cyclical_overrides!$A83, F_Inputs_PR19!$A$2:$A$255, 0)), "")</f>
        <v>2.5449999999999999</v>
      </c>
      <c r="AV83" s="75">
        <v>0</v>
      </c>
      <c r="AW83" s="72"/>
      <c r="AX83" s="74">
        <v>21.143464817334085</v>
      </c>
      <c r="AY83" s="74">
        <v>140.87399877831922</v>
      </c>
      <c r="AZ83" s="74">
        <v>1.6484150264335495</v>
      </c>
      <c r="BA83" s="74">
        <v>13.001083770412025</v>
      </c>
      <c r="BB83" s="74">
        <v>13.001083770412025</v>
      </c>
      <c r="BC83" s="74">
        <v>10.537768278016573</v>
      </c>
      <c r="BD83" s="72"/>
    </row>
    <row r="84" spans="1:56" x14ac:dyDescent="0.4">
      <c r="A84" s="63" t="str">
        <f t="shared" si="1"/>
        <v>SWB17</v>
      </c>
      <c r="B84" s="63" t="s">
        <v>337</v>
      </c>
      <c r="C84" s="63" t="s">
        <v>249</v>
      </c>
      <c r="D84" s="72"/>
      <c r="E84" s="72"/>
      <c r="F84" s="72"/>
      <c r="G84" s="72"/>
      <c r="H84" s="72"/>
      <c r="I84" s="72"/>
      <c r="J84" s="72"/>
      <c r="K84" s="72"/>
      <c r="L84" s="72"/>
      <c r="M84" s="72"/>
      <c r="N84" s="72"/>
      <c r="O84" s="72"/>
      <c r="P84" s="72"/>
      <c r="Q84" s="72"/>
      <c r="R84" s="72"/>
      <c r="S84" s="75">
        <f>F_Inputs_cyclical!S71+F_Inputs_cyclical!S159</f>
        <v>6.2309999999999999</v>
      </c>
      <c r="T84" s="75">
        <f>F_Inputs_cyclical!T71+F_Inputs_cyclical!T159</f>
        <v>7.9559999999999995</v>
      </c>
      <c r="U84" s="72"/>
      <c r="V84" s="75">
        <f>F_Inputs_cyclical!V71+F_Inputs_cyclical!V159</f>
        <v>86.408999999999992</v>
      </c>
      <c r="W84" s="75">
        <f>F_Inputs_cyclical!W71+F_Inputs_cyclical!W159</f>
        <v>173.35700000000003</v>
      </c>
      <c r="X84" s="75">
        <f>F_Inputs_cyclical!X71+F_Inputs_cyclical!X159</f>
        <v>2.2930000000000001</v>
      </c>
      <c r="Y84" s="75">
        <f>F_Inputs_cyclical!Y71+F_Inputs_cyclical!Y159</f>
        <v>2.4470000000000001</v>
      </c>
      <c r="Z84" s="75">
        <f>F_Inputs_cyclical!Z71+F_Inputs_cyclical!Z159</f>
        <v>109.84699999999999</v>
      </c>
      <c r="AA84" s="75">
        <f>F_Inputs_cyclical!AA71+F_Inputs_cyclical!AA159</f>
        <v>565.02599999999995</v>
      </c>
      <c r="AB84" s="72"/>
      <c r="AC84" s="72"/>
      <c r="AD84" s="72"/>
      <c r="AE84" s="72"/>
      <c r="AF84" s="72"/>
      <c r="AG84" s="72"/>
      <c r="AH84" s="72"/>
      <c r="AI84" s="72"/>
      <c r="AJ84" s="72"/>
      <c r="AK84" s="72"/>
      <c r="AL84" s="72"/>
      <c r="AM84" s="72"/>
      <c r="AN84" s="72"/>
      <c r="AO84" s="72"/>
      <c r="AP84" s="72"/>
      <c r="AQ84" s="72"/>
      <c r="AR84" s="72"/>
      <c r="AS84" s="72"/>
      <c r="AT84" s="72"/>
      <c r="AU84" s="74">
        <f>IF($C84 &lt; "2017-18", INDEX(F_Inputs_PR19!$K$2:$K$255, MATCH(Cyclical_overrides!$A84, F_Inputs_PR19!$A$2:$A$255, 0)), "")</f>
        <v>1.2809999999999999</v>
      </c>
      <c r="AV84" s="72"/>
      <c r="AW84" s="72"/>
      <c r="AX84" s="74">
        <v>20.585436907060409</v>
      </c>
      <c r="AY84" s="74">
        <v>141.52548789827281</v>
      </c>
      <c r="AZ84" s="74">
        <v>1.486670037242418</v>
      </c>
      <c r="BA84" s="74">
        <v>12.999577213629401</v>
      </c>
      <c r="BB84" s="74">
        <v>12.687657960082019</v>
      </c>
      <c r="BC84" s="74">
        <v>10.537768278016573</v>
      </c>
      <c r="BD84" s="72"/>
    </row>
    <row r="85" spans="1:56" x14ac:dyDescent="0.4">
      <c r="A85" s="63" t="str">
        <f t="shared" si="1"/>
        <v>SWB18</v>
      </c>
      <c r="B85" s="63" t="s">
        <v>337</v>
      </c>
      <c r="C85" s="63" t="s">
        <v>251</v>
      </c>
      <c r="D85" s="72"/>
      <c r="E85" s="72"/>
      <c r="F85" s="72"/>
      <c r="G85" s="72"/>
      <c r="H85" s="72"/>
      <c r="I85" s="72"/>
      <c r="J85" s="72"/>
      <c r="K85" s="72"/>
      <c r="L85" s="72"/>
      <c r="M85" s="72"/>
      <c r="N85" s="72"/>
      <c r="O85" s="72"/>
      <c r="P85" s="72"/>
      <c r="Q85" s="72"/>
      <c r="R85" s="72"/>
      <c r="S85" s="75">
        <f>F_Inputs_cyclical!S72+F_Inputs_cyclical!S160</f>
        <v>5.8179999999999996</v>
      </c>
      <c r="T85" s="75">
        <f>F_Inputs_cyclical!T72+F_Inputs_cyclical!T160</f>
        <v>3.4370000000000003</v>
      </c>
      <c r="U85" s="72"/>
      <c r="V85" s="75">
        <f>F_Inputs_cyclical!V72+F_Inputs_cyclical!V160</f>
        <v>87.769000000000005</v>
      </c>
      <c r="W85" s="75">
        <f>F_Inputs_cyclical!W72+F_Inputs_cyclical!W160</f>
        <v>172.34699999999998</v>
      </c>
      <c r="X85" s="75">
        <f>F_Inputs_cyclical!X72+F_Inputs_cyclical!X160</f>
        <v>2.3039999999999998</v>
      </c>
      <c r="Y85" s="75">
        <f>F_Inputs_cyclical!Y72+F_Inputs_cyclical!Y160</f>
        <v>2.57</v>
      </c>
      <c r="Z85" s="75">
        <f>F_Inputs_cyclical!Z72+F_Inputs_cyclical!Z160</f>
        <v>109.47499999999999</v>
      </c>
      <c r="AA85" s="75">
        <f>F_Inputs_cyclical!AA72+F_Inputs_cyclical!AA160</f>
        <v>578.15599999999995</v>
      </c>
      <c r="AB85" s="72"/>
      <c r="AC85" s="72"/>
      <c r="AD85" s="72"/>
      <c r="AE85" s="72"/>
      <c r="AF85" s="72"/>
      <c r="AG85" s="72"/>
      <c r="AH85" s="72"/>
      <c r="AI85" s="72"/>
      <c r="AJ85" s="72"/>
      <c r="AK85" s="72"/>
      <c r="AL85" s="72"/>
      <c r="AM85" s="72"/>
      <c r="AN85" s="72"/>
      <c r="AO85" s="72"/>
      <c r="AP85" s="72"/>
      <c r="AQ85" s="72"/>
      <c r="AR85" s="72"/>
      <c r="AS85" s="72"/>
      <c r="AT85" s="72"/>
      <c r="AU85" s="72" t="str">
        <f>IF($C85 &lt; "2017-18", INDEX(F_Inputs_PR19!$K$2:$K$255, MATCH(Cyclical_overrides!$A85, F_Inputs_PR19!$A$2:$A$255, 0)), "")</f>
        <v/>
      </c>
      <c r="AV85" s="72"/>
      <c r="AW85" s="72"/>
      <c r="AX85" s="74">
        <v>20.609441781602442</v>
      </c>
      <c r="AY85" s="74">
        <v>142.15196578633876</v>
      </c>
      <c r="AZ85" s="74">
        <v>1.4797095789726229</v>
      </c>
      <c r="BA85" s="74">
        <v>12.993002975325652</v>
      </c>
      <c r="BB85" s="74">
        <v>12.369631618962934</v>
      </c>
      <c r="BC85" s="74">
        <v>10.448341081585838</v>
      </c>
      <c r="BD85" s="72"/>
    </row>
    <row r="86" spans="1:56" x14ac:dyDescent="0.4">
      <c r="A86" s="63" t="str">
        <f t="shared" si="1"/>
        <v>SWB19</v>
      </c>
      <c r="B86" s="63" t="s">
        <v>337</v>
      </c>
      <c r="C86" s="63" t="s">
        <v>253</v>
      </c>
      <c r="D86" s="72"/>
      <c r="E86" s="72"/>
      <c r="F86" s="72"/>
      <c r="G86" s="72"/>
      <c r="H86" s="72"/>
      <c r="I86" s="72"/>
      <c r="J86" s="72"/>
      <c r="K86" s="72"/>
      <c r="L86" s="72"/>
      <c r="M86" s="72"/>
      <c r="N86" s="72"/>
      <c r="O86" s="72"/>
      <c r="P86" s="72"/>
      <c r="Q86" s="72"/>
      <c r="R86" s="72"/>
      <c r="S86" s="75">
        <f>F_Inputs_cyclical!S73+F_Inputs_cyclical!S161</f>
        <v>6.14</v>
      </c>
      <c r="T86" s="75">
        <f>F_Inputs_cyclical!T73+F_Inputs_cyclical!T161</f>
        <v>4.734</v>
      </c>
      <c r="U86" s="72"/>
      <c r="V86" s="75">
        <f>F_Inputs_cyclical!V73+F_Inputs_cyclical!V161</f>
        <v>85.608000000000004</v>
      </c>
      <c r="W86" s="75">
        <f>F_Inputs_cyclical!W73+F_Inputs_cyclical!W161</f>
        <v>171.63799999999998</v>
      </c>
      <c r="X86" s="75">
        <f>F_Inputs_cyclical!X73+F_Inputs_cyclical!X161</f>
        <v>2.2389999999999999</v>
      </c>
      <c r="Y86" s="75">
        <f>F_Inputs_cyclical!Y73+F_Inputs_cyclical!Y161</f>
        <v>2.625</v>
      </c>
      <c r="Z86" s="75">
        <f>F_Inputs_cyclical!Z73+F_Inputs_cyclical!Z161</f>
        <v>103.80200000000001</v>
      </c>
      <c r="AA86" s="75">
        <f>F_Inputs_cyclical!AA73+F_Inputs_cyclical!AA161</f>
        <v>594.37099999999998</v>
      </c>
      <c r="AB86" s="72"/>
      <c r="AC86" s="72"/>
      <c r="AD86" s="72"/>
      <c r="AE86" s="72"/>
      <c r="AF86" s="72"/>
      <c r="AG86" s="72"/>
      <c r="AH86" s="72"/>
      <c r="AI86" s="72"/>
      <c r="AJ86" s="72"/>
      <c r="AK86" s="72"/>
      <c r="AL86" s="72"/>
      <c r="AM86" s="72"/>
      <c r="AN86" s="72"/>
      <c r="AO86" s="72"/>
      <c r="AP86" s="72"/>
      <c r="AQ86" s="72"/>
      <c r="AR86" s="72"/>
      <c r="AS86" s="72"/>
      <c r="AT86" s="72"/>
      <c r="AU86" s="72" t="str">
        <f>IF($C86 &lt; "2017-18", INDEX(F_Inputs_PR19!$K$2:$K$255, MATCH(Cyclical_overrides!$A86, F_Inputs_PR19!$A$2:$A$255, 0)), "")</f>
        <v/>
      </c>
      <c r="AV86" s="72"/>
      <c r="AW86" s="72"/>
      <c r="AX86" s="74">
        <v>19.877012619214739</v>
      </c>
      <c r="AY86" s="74">
        <v>141.64093149178501</v>
      </c>
      <c r="AZ86" s="74">
        <v>1.4556099583522122</v>
      </c>
      <c r="BA86" s="74">
        <v>12.993002975325652</v>
      </c>
      <c r="BB86" s="74">
        <v>12.057945940781574</v>
      </c>
      <c r="BC86" s="74">
        <v>10.489002236564762</v>
      </c>
      <c r="BD86" s="72"/>
    </row>
    <row r="87" spans="1:56" x14ac:dyDescent="0.4">
      <c r="A87" s="63" t="str">
        <f t="shared" si="1"/>
        <v>SWB20</v>
      </c>
      <c r="B87" s="63" t="s">
        <v>337</v>
      </c>
      <c r="C87" s="63" t="s">
        <v>255</v>
      </c>
      <c r="D87" s="72"/>
      <c r="E87" s="72"/>
      <c r="F87" s="72"/>
      <c r="G87" s="72"/>
      <c r="H87" s="72"/>
      <c r="I87" s="72"/>
      <c r="J87" s="72"/>
      <c r="K87" s="72"/>
      <c r="L87" s="72"/>
      <c r="M87" s="72"/>
      <c r="N87" s="72"/>
      <c r="O87" s="72"/>
      <c r="P87" s="72"/>
      <c r="Q87" s="72"/>
      <c r="R87" s="72"/>
      <c r="S87" s="75">
        <f>F_Inputs_cyclical!S74+F_Inputs_cyclical!S162</f>
        <v>4.9005000000000001</v>
      </c>
      <c r="T87" s="75">
        <f>F_Inputs_cyclical!T74+F_Inputs_cyclical!T162</f>
        <v>3.6265000000000001</v>
      </c>
      <c r="U87" s="72"/>
      <c r="V87" s="75">
        <f>F_Inputs_cyclical!V74+F_Inputs_cyclical!V162</f>
        <v>83.274999999999991</v>
      </c>
      <c r="W87" s="75">
        <f>F_Inputs_cyclical!W74+F_Inputs_cyclical!W162</f>
        <v>175.57400000000001</v>
      </c>
      <c r="X87" s="75">
        <f>F_Inputs_cyclical!X74+F_Inputs_cyclical!X162</f>
        <v>2.2349999999999999</v>
      </c>
      <c r="Y87" s="75">
        <f>F_Inputs_cyclical!Y74+F_Inputs_cyclical!Y162</f>
        <v>2.6819999999999999</v>
      </c>
      <c r="Z87" s="75">
        <f>F_Inputs_cyclical!Z74+F_Inputs_cyclical!Z162</f>
        <v>99.661000000000001</v>
      </c>
      <c r="AA87" s="75">
        <f>F_Inputs_cyclical!AA74+F_Inputs_cyclical!AA162</f>
        <v>607.16200000000003</v>
      </c>
      <c r="AB87" s="72"/>
      <c r="AC87" s="72"/>
      <c r="AD87" s="72"/>
      <c r="AE87" s="72"/>
      <c r="AF87" s="72"/>
      <c r="AG87" s="72"/>
      <c r="AH87" s="72"/>
      <c r="AI87" s="72"/>
      <c r="AJ87" s="72"/>
      <c r="AK87" s="72"/>
      <c r="AL87" s="72"/>
      <c r="AM87" s="72"/>
      <c r="AN87" s="72"/>
      <c r="AO87" s="72"/>
      <c r="AP87" s="72"/>
      <c r="AQ87" s="72"/>
      <c r="AR87" s="72"/>
      <c r="AS87" s="72"/>
      <c r="AT87" s="72"/>
      <c r="AU87" s="72" t="str">
        <f>IF($C87 &lt; "2017-18", INDEX(F_Inputs_PR19!$K$2:$K$255, MATCH(Cyclical_overrides!$A87, F_Inputs_PR19!$A$2:$A$255, 0)), "")</f>
        <v/>
      </c>
      <c r="AV87" s="72"/>
      <c r="AW87" s="72"/>
      <c r="AX87" s="74">
        <v>19.137099640023287</v>
      </c>
      <c r="AY87" s="74">
        <v>141.06838224358384</v>
      </c>
      <c r="AZ87" s="74">
        <v>1.460894482724524</v>
      </c>
      <c r="BA87" s="74">
        <v>11.739587370064454</v>
      </c>
      <c r="BB87" s="74">
        <v>11.739587370064454</v>
      </c>
      <c r="BC87" s="74">
        <v>9.2670800337822623</v>
      </c>
      <c r="BD87" s="72"/>
    </row>
    <row r="88" spans="1:56" ht="14.25" customHeight="1" x14ac:dyDescent="0.4">
      <c r="A88" s="63" t="str">
        <f t="shared" si="1"/>
        <v>SWB21</v>
      </c>
      <c r="B88" s="63" t="s">
        <v>337</v>
      </c>
      <c r="C88" s="63" t="s">
        <v>257</v>
      </c>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2"/>
      <c r="AN88" s="72"/>
      <c r="AO88" s="72"/>
      <c r="AP88" s="72"/>
      <c r="AQ88" s="72"/>
      <c r="AR88" s="72"/>
      <c r="AS88" s="72"/>
      <c r="AT88" s="72"/>
      <c r="AU88" s="72" t="str">
        <f>IF($C88 &lt; "2017-18", INDEX(F_Inputs_PR19!$K$2:$K$255, MATCH(Cyclical_overrides!$A88, F_Inputs_PR19!$A$2:$A$255, 0)), "")</f>
        <v/>
      </c>
      <c r="AV88" s="72"/>
      <c r="AW88" s="72"/>
      <c r="AX88" s="74">
        <v>18.879940245290339</v>
      </c>
      <c r="AY88" s="74">
        <v>140.23154601620863</v>
      </c>
      <c r="AZ88" s="74">
        <v>1.4817485213305737</v>
      </c>
      <c r="BA88" s="74">
        <v>11.739587370064454</v>
      </c>
      <c r="BB88" s="74">
        <v>11.739587370064454</v>
      </c>
      <c r="BC88" s="74">
        <v>9.2670800337822623</v>
      </c>
      <c r="BD88" s="72"/>
    </row>
    <row r="89" spans="1:56" x14ac:dyDescent="0.4">
      <c r="A89" s="63" t="str">
        <f t="shared" si="1"/>
        <v>SWB22</v>
      </c>
      <c r="B89" s="63" t="s">
        <v>337</v>
      </c>
      <c r="C89" s="63" t="s">
        <v>259</v>
      </c>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c r="AQ89" s="72"/>
      <c r="AR89" s="72"/>
      <c r="AS89" s="72"/>
      <c r="AT89" s="72"/>
      <c r="AU89" s="72" t="str">
        <f>IF($C89 &lt; "2017-18", INDEX(F_Inputs_PR19!$K$2:$K$255, MATCH(Cyclical_overrides!$A89, F_Inputs_PR19!$A$2:$A$255, 0)), "")</f>
        <v/>
      </c>
      <c r="AV89" s="72"/>
      <c r="AW89" s="72"/>
      <c r="AX89" s="74">
        <v>17.097339587580631</v>
      </c>
      <c r="AY89" s="74">
        <v>140.51642161906307</v>
      </c>
      <c r="AZ89" s="74">
        <v>1.4775057367298745</v>
      </c>
      <c r="BA89" s="74">
        <v>11.739587370064454</v>
      </c>
      <c r="BB89" s="74">
        <v>11.739587370064454</v>
      </c>
      <c r="BC89" s="74">
        <v>9.2670800337822623</v>
      </c>
      <c r="BD89" s="72"/>
    </row>
    <row r="90" spans="1:56" x14ac:dyDescent="0.4">
      <c r="A90" s="63" t="str">
        <f t="shared" si="1"/>
        <v>SWB23</v>
      </c>
      <c r="B90" s="63" t="s">
        <v>337</v>
      </c>
      <c r="C90" s="63" t="s">
        <v>261</v>
      </c>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c r="AQ90" s="72"/>
      <c r="AR90" s="72"/>
      <c r="AS90" s="72"/>
      <c r="AT90" s="72"/>
      <c r="AU90" s="72" t="str">
        <f>IF($C90 &lt; "2017-18", INDEX(F_Inputs_PR19!$K$2:$K$255, MATCH(Cyclical_overrides!$A90, F_Inputs_PR19!$A$2:$A$255, 0)), "")</f>
        <v/>
      </c>
      <c r="AV90" s="72"/>
      <c r="AW90" s="72"/>
      <c r="AX90" s="74">
        <v>17.989137999536336</v>
      </c>
      <c r="AY90" s="74">
        <v>140.60627285217103</v>
      </c>
      <c r="AZ90" s="74">
        <v>1.4728981243367434</v>
      </c>
      <c r="BA90" s="74">
        <v>11.739587370064454</v>
      </c>
      <c r="BB90" s="74">
        <v>11.739587370064454</v>
      </c>
      <c r="BC90" s="74">
        <v>9.2670800337822623</v>
      </c>
      <c r="BD90" s="72"/>
    </row>
    <row r="91" spans="1:56" x14ac:dyDescent="0.4">
      <c r="A91" s="63" t="str">
        <f t="shared" si="1"/>
        <v>SWB24</v>
      </c>
      <c r="B91" s="63" t="s">
        <v>337</v>
      </c>
      <c r="C91" s="63" t="s">
        <v>263</v>
      </c>
      <c r="D91" s="72"/>
      <c r="E91" s="72"/>
      <c r="F91" s="72"/>
      <c r="G91" s="72"/>
      <c r="H91" s="72"/>
      <c r="I91" s="72"/>
      <c r="J91" s="72"/>
      <c r="K91" s="72"/>
      <c r="L91" s="72"/>
      <c r="M91" s="72"/>
      <c r="N91" s="72"/>
      <c r="O91" s="72"/>
      <c r="P91" s="72"/>
      <c r="Q91" s="72"/>
      <c r="R91" s="72"/>
      <c r="S91" s="72"/>
      <c r="T91" s="72"/>
      <c r="U91" s="72"/>
      <c r="V91" s="72"/>
      <c r="W91" s="72"/>
      <c r="X91" s="72"/>
      <c r="Y91" s="72"/>
      <c r="Z91" s="72"/>
      <c r="AA91" s="72"/>
      <c r="AB91" s="72"/>
      <c r="AC91" s="72"/>
      <c r="AD91" s="72"/>
      <c r="AE91" s="72"/>
      <c r="AF91" s="72"/>
      <c r="AG91" s="72"/>
      <c r="AH91" s="72"/>
      <c r="AI91" s="72"/>
      <c r="AJ91" s="72"/>
      <c r="AK91" s="72"/>
      <c r="AL91" s="72"/>
      <c r="AM91" s="72"/>
      <c r="AN91" s="72"/>
      <c r="AO91" s="72"/>
      <c r="AP91" s="72"/>
      <c r="AQ91" s="72"/>
      <c r="AR91" s="72"/>
      <c r="AS91" s="72"/>
      <c r="AT91" s="72"/>
      <c r="AU91" s="72" t="str">
        <f>IF($C91 &lt; "2017-18", INDEX(F_Inputs_PR19!$K$2:$K$255, MATCH(Cyclical_overrides!$A91, F_Inputs_PR19!$A$2:$A$255, 0)), "")</f>
        <v/>
      </c>
      <c r="AV91" s="72"/>
      <c r="AW91" s="72"/>
      <c r="AX91" s="74">
        <v>17.768164097511601</v>
      </c>
      <c r="AY91" s="74">
        <v>140.50839124001905</v>
      </c>
      <c r="AZ91" s="74">
        <v>1.5085689154316144</v>
      </c>
      <c r="BA91" s="74">
        <v>11.739587370064454</v>
      </c>
      <c r="BB91" s="74">
        <v>11.739587370064454</v>
      </c>
      <c r="BC91" s="74">
        <v>0</v>
      </c>
      <c r="BD91" s="72"/>
    </row>
    <row r="92" spans="1:56" x14ac:dyDescent="0.4">
      <c r="A92" s="63" t="str">
        <f t="shared" si="1"/>
        <v>TMS14</v>
      </c>
      <c r="B92" s="63" t="s">
        <v>349</v>
      </c>
      <c r="C92" s="63" t="s">
        <v>243</v>
      </c>
      <c r="D92" s="72"/>
      <c r="E92" s="72"/>
      <c r="F92" s="72"/>
      <c r="G92" s="72"/>
      <c r="H92" s="72"/>
      <c r="I92" s="72"/>
      <c r="J92" s="72"/>
      <c r="K92" s="72"/>
      <c r="L92" s="72"/>
      <c r="M92" s="72"/>
      <c r="N92" s="72"/>
      <c r="O92" s="72"/>
      <c r="P92" s="72"/>
      <c r="Q92" s="72"/>
      <c r="R92" s="72"/>
      <c r="S92" s="72"/>
      <c r="T92" s="72"/>
      <c r="U92" s="72"/>
      <c r="V92" s="73">
        <v>31.943999999999999</v>
      </c>
      <c r="W92" s="73">
        <v>15.82</v>
      </c>
      <c r="X92" s="73">
        <v>1258.8599999999999</v>
      </c>
      <c r="Y92" s="73">
        <v>623.42399999999998</v>
      </c>
      <c r="Z92" s="73">
        <v>2243.502</v>
      </c>
      <c r="AA92" s="73">
        <v>1111.047</v>
      </c>
      <c r="AB92" s="72"/>
      <c r="AC92" s="72"/>
      <c r="AD92" s="72"/>
      <c r="AE92" s="72"/>
      <c r="AF92" s="72"/>
      <c r="AG92" s="72"/>
      <c r="AH92" s="72"/>
      <c r="AI92" s="72"/>
      <c r="AJ92" s="72"/>
      <c r="AK92" s="72"/>
      <c r="AL92" s="72"/>
      <c r="AM92" s="72"/>
      <c r="AN92" s="72"/>
      <c r="AO92" s="72"/>
      <c r="AP92" s="72"/>
      <c r="AQ92" s="72"/>
      <c r="AR92" s="72"/>
      <c r="AS92" s="72"/>
      <c r="AT92" s="72"/>
      <c r="AU92" s="74">
        <f>IF($C92 &lt; "2017-18", INDEX(F_Inputs_PR19!$K$2:$K$255, MATCH(Cyclical_overrides!$A92, F_Inputs_PR19!$A$2:$A$255, 0)), "")</f>
        <v>1.036848</v>
      </c>
      <c r="AV92" s="72"/>
      <c r="AW92" s="72"/>
      <c r="AX92" s="72"/>
      <c r="AY92" s="72"/>
      <c r="AZ92" s="72"/>
      <c r="BA92" s="72"/>
      <c r="BB92" s="72"/>
      <c r="BC92" s="72"/>
      <c r="BD92" s="72"/>
    </row>
    <row r="93" spans="1:56" x14ac:dyDescent="0.4">
      <c r="A93" s="63" t="str">
        <f t="shared" si="1"/>
        <v>TMS15</v>
      </c>
      <c r="B93" s="63" t="s">
        <v>349</v>
      </c>
      <c r="C93" s="63" t="s">
        <v>245</v>
      </c>
      <c r="D93" s="72"/>
      <c r="E93" s="72"/>
      <c r="F93" s="72"/>
      <c r="G93" s="72"/>
      <c r="H93" s="72"/>
      <c r="I93" s="72"/>
      <c r="J93" s="72"/>
      <c r="K93" s="72"/>
      <c r="L93" s="72"/>
      <c r="M93" s="72"/>
      <c r="N93" s="72"/>
      <c r="O93" s="72"/>
      <c r="P93" s="72"/>
      <c r="Q93" s="72"/>
      <c r="R93" s="72"/>
      <c r="S93" s="72"/>
      <c r="T93" s="72"/>
      <c r="U93" s="72"/>
      <c r="V93" s="73">
        <v>31.577000000000002</v>
      </c>
      <c r="W93" s="73">
        <v>16.513000000000002</v>
      </c>
      <c r="X93" s="73">
        <v>1245.443</v>
      </c>
      <c r="Y93" s="73">
        <v>651.29499999999996</v>
      </c>
      <c r="Z93" s="73">
        <v>2219.953</v>
      </c>
      <c r="AA93" s="73">
        <v>1160.9110000000001</v>
      </c>
      <c r="AB93" s="72"/>
      <c r="AC93" s="72"/>
      <c r="AD93" s="72"/>
      <c r="AE93" s="72"/>
      <c r="AF93" s="72"/>
      <c r="AG93" s="72"/>
      <c r="AH93" s="72"/>
      <c r="AI93" s="72"/>
      <c r="AJ93" s="72"/>
      <c r="AK93" s="72"/>
      <c r="AL93" s="72"/>
      <c r="AM93" s="72"/>
      <c r="AN93" s="72"/>
      <c r="AO93" s="72"/>
      <c r="AP93" s="72"/>
      <c r="AQ93" s="72"/>
      <c r="AR93" s="72"/>
      <c r="AS93" s="72"/>
      <c r="AT93" s="72"/>
      <c r="AU93" s="74">
        <f>IF($C93 &lt; "2017-18", INDEX(F_Inputs_PR19!$K$2:$K$255, MATCH(Cyclical_overrides!$A93, F_Inputs_PR19!$A$2:$A$255, 0)), "")</f>
        <v>11.193282679999999</v>
      </c>
      <c r="AV93" s="72"/>
      <c r="AW93" s="72"/>
      <c r="AX93" s="72"/>
      <c r="AY93" s="72"/>
      <c r="AZ93" s="72"/>
      <c r="BA93" s="72"/>
      <c r="BB93" s="72"/>
      <c r="BC93" s="72"/>
      <c r="BD93" s="72"/>
    </row>
    <row r="94" spans="1:56" x14ac:dyDescent="0.4">
      <c r="A94" s="63" t="str">
        <f t="shared" si="1"/>
        <v>TMS16</v>
      </c>
      <c r="B94" s="63" t="s">
        <v>349</v>
      </c>
      <c r="C94" s="63" t="s">
        <v>247</v>
      </c>
      <c r="D94" s="72"/>
      <c r="E94" s="72"/>
      <c r="F94" s="72"/>
      <c r="G94" s="72"/>
      <c r="H94" s="72"/>
      <c r="I94" s="72"/>
      <c r="J94" s="72"/>
      <c r="K94" s="72"/>
      <c r="L94" s="72"/>
      <c r="M94" s="72"/>
      <c r="N94" s="72"/>
      <c r="O94" s="72"/>
      <c r="P94" s="72"/>
      <c r="Q94" s="72"/>
      <c r="R94" s="72"/>
      <c r="S94" s="72"/>
      <c r="T94" s="72"/>
      <c r="U94" s="72"/>
      <c r="V94" s="72"/>
      <c r="W94" s="72"/>
      <c r="X94" s="72"/>
      <c r="Y94" s="72"/>
      <c r="Z94" s="72"/>
      <c r="AA94" s="72"/>
      <c r="AB94" s="72"/>
      <c r="AC94" s="72"/>
      <c r="AD94" s="72"/>
      <c r="AE94" s="72"/>
      <c r="AF94" s="72"/>
      <c r="AG94" s="72"/>
      <c r="AH94" s="72"/>
      <c r="AI94" s="72"/>
      <c r="AJ94" s="72"/>
      <c r="AK94" s="72"/>
      <c r="AL94" s="72"/>
      <c r="AM94" s="72"/>
      <c r="AN94" s="72"/>
      <c r="AO94" s="72"/>
      <c r="AP94" s="72"/>
      <c r="AQ94" s="72"/>
      <c r="AR94" s="72"/>
      <c r="AS94" s="72"/>
      <c r="AT94" s="72"/>
      <c r="AU94" s="74">
        <f>IF($C94 &lt; "2017-18", INDEX(F_Inputs_PR19!$K$2:$K$255, MATCH(Cyclical_overrides!$A94, F_Inputs_PR19!$A$2:$A$255, 0)), "")</f>
        <v>22.850563690000001</v>
      </c>
      <c r="AV94" s="72"/>
      <c r="AW94" s="72"/>
      <c r="AX94" s="72"/>
      <c r="AY94" s="72"/>
      <c r="AZ94" s="72"/>
      <c r="BA94" s="72"/>
      <c r="BB94" s="72"/>
      <c r="BC94" s="72"/>
      <c r="BD94" s="72"/>
    </row>
    <row r="95" spans="1:56" x14ac:dyDescent="0.4">
      <c r="A95" s="63" t="str">
        <f t="shared" si="1"/>
        <v>TMS17</v>
      </c>
      <c r="B95" s="63" t="s">
        <v>349</v>
      </c>
      <c r="C95" s="63" t="s">
        <v>249</v>
      </c>
      <c r="D95" s="72"/>
      <c r="E95" s="72"/>
      <c r="F95" s="72"/>
      <c r="G95" s="72"/>
      <c r="H95" s="72"/>
      <c r="I95" s="72"/>
      <c r="J95" s="72"/>
      <c r="K95" s="72"/>
      <c r="L95" s="72"/>
      <c r="M95" s="72"/>
      <c r="N95" s="72"/>
      <c r="O95" s="72"/>
      <c r="P95" s="72"/>
      <c r="Q95" s="72"/>
      <c r="R95" s="72"/>
      <c r="S95" s="72"/>
      <c r="T95" s="72"/>
      <c r="U95" s="72"/>
      <c r="V95" s="72"/>
      <c r="W95" s="72"/>
      <c r="X95" s="72"/>
      <c r="Y95" s="72"/>
      <c r="Z95" s="72"/>
      <c r="AA95" s="72"/>
      <c r="AB95" s="72"/>
      <c r="AC95" s="72"/>
      <c r="AD95" s="72"/>
      <c r="AE95" s="72"/>
      <c r="AF95" s="72"/>
      <c r="AG95" s="72"/>
      <c r="AH95" s="72"/>
      <c r="AI95" s="72"/>
      <c r="AJ95" s="72"/>
      <c r="AK95" s="72"/>
      <c r="AL95" s="72"/>
      <c r="AM95" s="72"/>
      <c r="AN95" s="72"/>
      <c r="AO95" s="72"/>
      <c r="AP95" s="72"/>
      <c r="AQ95" s="72"/>
      <c r="AR95" s="72"/>
      <c r="AS95" s="72"/>
      <c r="AT95" s="72"/>
      <c r="AU95" s="74">
        <f>IF($C95 &lt; "2017-18", INDEX(F_Inputs_PR19!$K$2:$K$255, MATCH(Cyclical_overrides!$A95, F_Inputs_PR19!$A$2:$A$255, 0)), "")</f>
        <v>40.306571419999997</v>
      </c>
      <c r="AV95" s="72"/>
      <c r="AW95" s="72"/>
      <c r="AX95" s="72"/>
      <c r="AY95" s="72"/>
      <c r="AZ95" s="72"/>
      <c r="BA95" s="72"/>
      <c r="BB95" s="72"/>
      <c r="BC95" s="72"/>
      <c r="BD95" s="72"/>
    </row>
    <row r="96" spans="1:56" x14ac:dyDescent="0.4">
      <c r="A96" s="63" t="str">
        <f t="shared" si="1"/>
        <v>TMS18</v>
      </c>
      <c r="B96" s="63" t="s">
        <v>349</v>
      </c>
      <c r="C96" s="63" t="s">
        <v>251</v>
      </c>
      <c r="D96" s="72"/>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t="str">
        <f>IF($C96 &lt; "2017-18", INDEX(F_Inputs_PR19!$K$2:$K$255, MATCH(Cyclical_overrides!$A96, F_Inputs_PR19!$A$2:$A$255, 0)), "")</f>
        <v/>
      </c>
      <c r="AV96" s="72"/>
      <c r="AW96" s="72"/>
      <c r="AX96" s="72"/>
      <c r="AY96" s="72"/>
      <c r="AZ96" s="72"/>
      <c r="BA96" s="72"/>
      <c r="BB96" s="72"/>
      <c r="BC96" s="72"/>
      <c r="BD96" s="72"/>
    </row>
    <row r="97" spans="1:56" x14ac:dyDescent="0.4">
      <c r="A97" s="63" t="str">
        <f t="shared" si="1"/>
        <v>TMS19</v>
      </c>
      <c r="B97" s="63" t="s">
        <v>349</v>
      </c>
      <c r="C97" s="63" t="s">
        <v>253</v>
      </c>
      <c r="D97" s="72"/>
      <c r="E97" s="72"/>
      <c r="F97" s="72"/>
      <c r="G97" s="72"/>
      <c r="H97" s="72"/>
      <c r="I97" s="72"/>
      <c r="J97" s="72"/>
      <c r="K97" s="72"/>
      <c r="L97" s="72"/>
      <c r="M97" s="72"/>
      <c r="N97" s="72"/>
      <c r="O97" s="72"/>
      <c r="P97" s="72"/>
      <c r="Q97" s="72"/>
      <c r="R97" s="72"/>
      <c r="S97" s="72"/>
      <c r="T97" s="72"/>
      <c r="U97" s="72"/>
      <c r="V97" s="72"/>
      <c r="W97" s="72"/>
      <c r="X97" s="72"/>
      <c r="Y97" s="72"/>
      <c r="Z97" s="72"/>
      <c r="AA97" s="72"/>
      <c r="AB97" s="72"/>
      <c r="AC97" s="72"/>
      <c r="AD97" s="72"/>
      <c r="AE97" s="72"/>
      <c r="AF97" s="72"/>
      <c r="AG97" s="72"/>
      <c r="AH97" s="72"/>
      <c r="AI97" s="72"/>
      <c r="AJ97" s="72"/>
      <c r="AK97" s="72"/>
      <c r="AL97" s="72"/>
      <c r="AM97" s="72"/>
      <c r="AN97" s="72"/>
      <c r="AO97" s="72"/>
      <c r="AP97" s="72"/>
      <c r="AQ97" s="72"/>
      <c r="AR97" s="72"/>
      <c r="AS97" s="72"/>
      <c r="AT97" s="72"/>
      <c r="AU97" s="72" t="str">
        <f>IF($C97 &lt; "2017-18", INDEX(F_Inputs_PR19!$K$2:$K$255, MATCH(Cyclical_overrides!$A97, F_Inputs_PR19!$A$2:$A$255, 0)), "")</f>
        <v/>
      </c>
      <c r="AV97" s="72"/>
      <c r="AW97" s="72"/>
      <c r="AX97" s="72"/>
      <c r="AY97" s="72"/>
      <c r="AZ97" s="72"/>
      <c r="BA97" s="72"/>
      <c r="BB97" s="72"/>
      <c r="BC97" s="72"/>
      <c r="BD97" s="72"/>
    </row>
    <row r="98" spans="1:56" x14ac:dyDescent="0.4">
      <c r="A98" s="63" t="str">
        <f t="shared" si="1"/>
        <v>TMS20</v>
      </c>
      <c r="B98" s="63" t="s">
        <v>349</v>
      </c>
      <c r="C98" s="63" t="s">
        <v>255</v>
      </c>
      <c r="D98" s="72"/>
      <c r="E98" s="72"/>
      <c r="F98" s="72"/>
      <c r="G98" s="72"/>
      <c r="H98" s="72"/>
      <c r="I98" s="72"/>
      <c r="J98" s="72"/>
      <c r="K98" s="72"/>
      <c r="L98" s="72"/>
      <c r="M98" s="72"/>
      <c r="N98" s="72"/>
      <c r="O98" s="72"/>
      <c r="P98" s="72"/>
      <c r="Q98" s="72"/>
      <c r="R98" s="72"/>
      <c r="S98" s="72"/>
      <c r="T98" s="72"/>
      <c r="U98" s="72"/>
      <c r="V98" s="72"/>
      <c r="W98" s="72"/>
      <c r="X98" s="72"/>
      <c r="Y98" s="72"/>
      <c r="Z98" s="72"/>
      <c r="AA98" s="72"/>
      <c r="AB98" s="72"/>
      <c r="AC98" s="72"/>
      <c r="AD98" s="72"/>
      <c r="AE98" s="72"/>
      <c r="AF98" s="72"/>
      <c r="AG98" s="72"/>
      <c r="AH98" s="72"/>
      <c r="AI98" s="72"/>
      <c r="AJ98" s="72"/>
      <c r="AK98" s="72"/>
      <c r="AL98" s="72"/>
      <c r="AM98" s="72"/>
      <c r="AN98" s="72"/>
      <c r="AO98" s="72"/>
      <c r="AP98" s="72"/>
      <c r="AQ98" s="72"/>
      <c r="AR98" s="72"/>
      <c r="AS98" s="72"/>
      <c r="AT98" s="72"/>
      <c r="AU98" s="72" t="str">
        <f>IF($C98 &lt; "2017-18", INDEX(F_Inputs_PR19!$K$2:$K$255, MATCH(Cyclical_overrides!$A98, F_Inputs_PR19!$A$2:$A$255, 0)), "")</f>
        <v/>
      </c>
      <c r="AV98" s="72"/>
      <c r="AW98" s="72"/>
      <c r="AX98" s="72"/>
      <c r="AY98" s="72"/>
      <c r="AZ98" s="72"/>
      <c r="BA98" s="72"/>
      <c r="BB98" s="72"/>
      <c r="BC98" s="72"/>
      <c r="BD98" s="72"/>
    </row>
    <row r="99" spans="1:56" x14ac:dyDescent="0.4">
      <c r="A99" s="63" t="str">
        <f t="shared" si="1"/>
        <v>TMS21</v>
      </c>
      <c r="B99" s="63" t="s">
        <v>349</v>
      </c>
      <c r="C99" s="63" t="s">
        <v>257</v>
      </c>
      <c r="D99" s="72"/>
      <c r="E99" s="72"/>
      <c r="F99" s="72"/>
      <c r="G99" s="72"/>
      <c r="H99" s="72"/>
      <c r="I99" s="72"/>
      <c r="J99" s="72"/>
      <c r="K99" s="72"/>
      <c r="L99" s="72"/>
      <c r="M99" s="72"/>
      <c r="N99" s="72"/>
      <c r="O99" s="72"/>
      <c r="P99" s="72"/>
      <c r="Q99" s="72"/>
      <c r="R99" s="72"/>
      <c r="S99" s="72"/>
      <c r="T99" s="72"/>
      <c r="U99" s="72"/>
      <c r="V99" s="72"/>
      <c r="W99" s="72"/>
      <c r="X99" s="72"/>
      <c r="Y99" s="72"/>
      <c r="Z99" s="72"/>
      <c r="AA99" s="72"/>
      <c r="AB99" s="72"/>
      <c r="AC99" s="72"/>
      <c r="AD99" s="72"/>
      <c r="AE99" s="72"/>
      <c r="AF99" s="72"/>
      <c r="AG99" s="72"/>
      <c r="AH99" s="72"/>
      <c r="AI99" s="72"/>
      <c r="AJ99" s="72"/>
      <c r="AK99" s="72"/>
      <c r="AL99" s="72"/>
      <c r="AM99" s="72"/>
      <c r="AN99" s="72"/>
      <c r="AO99" s="72"/>
      <c r="AP99" s="72"/>
      <c r="AQ99" s="72"/>
      <c r="AR99" s="72"/>
      <c r="AS99" s="72"/>
      <c r="AT99" s="72"/>
      <c r="AU99" s="72" t="str">
        <f>IF($C99 &lt; "2017-18", INDEX(F_Inputs_PR19!$K$2:$K$255, MATCH(Cyclical_overrides!$A99, F_Inputs_PR19!$A$2:$A$255, 0)), "")</f>
        <v/>
      </c>
      <c r="AV99" s="72"/>
      <c r="AW99" s="72"/>
      <c r="AX99" s="72"/>
      <c r="AY99" s="72"/>
      <c r="AZ99" s="72"/>
      <c r="BA99" s="72"/>
      <c r="BB99" s="72"/>
      <c r="BC99" s="72"/>
      <c r="BD99" s="72"/>
    </row>
    <row r="100" spans="1:56" x14ac:dyDescent="0.4">
      <c r="A100" s="63" t="str">
        <f t="shared" si="1"/>
        <v>TMS22</v>
      </c>
      <c r="B100" s="63" t="s">
        <v>349</v>
      </c>
      <c r="C100" s="63" t="s">
        <v>259</v>
      </c>
      <c r="D100" s="72"/>
      <c r="E100" s="72"/>
      <c r="F100" s="72"/>
      <c r="G100" s="72"/>
      <c r="H100" s="72"/>
      <c r="I100" s="72"/>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c r="AT100" s="72"/>
      <c r="AU100" s="72" t="str">
        <f>IF($C100 &lt; "2017-18", INDEX(F_Inputs_PR19!$K$2:$K$255, MATCH(Cyclical_overrides!$A100, F_Inputs_PR19!$A$2:$A$255, 0)), "")</f>
        <v/>
      </c>
      <c r="AV100" s="72"/>
      <c r="AW100" s="72"/>
      <c r="AX100" s="72"/>
      <c r="AY100" s="72"/>
      <c r="AZ100" s="72"/>
      <c r="BA100" s="72"/>
      <c r="BB100" s="72"/>
      <c r="BC100" s="72"/>
      <c r="BD100" s="72"/>
    </row>
    <row r="101" spans="1:56" x14ac:dyDescent="0.4">
      <c r="A101" s="63" t="str">
        <f t="shared" si="1"/>
        <v>TMS23</v>
      </c>
      <c r="B101" s="63" t="s">
        <v>349</v>
      </c>
      <c r="C101" s="63" t="s">
        <v>261</v>
      </c>
      <c r="D101" s="72"/>
      <c r="E101" s="72"/>
      <c r="F101" s="72"/>
      <c r="G101" s="72"/>
      <c r="H101" s="72"/>
      <c r="I101" s="72"/>
      <c r="J101" s="72"/>
      <c r="K101" s="72"/>
      <c r="L101" s="72"/>
      <c r="M101" s="72"/>
      <c r="N101" s="72"/>
      <c r="O101" s="72"/>
      <c r="P101" s="72"/>
      <c r="Q101" s="72"/>
      <c r="R101" s="72"/>
      <c r="S101" s="72"/>
      <c r="T101" s="72"/>
      <c r="U101" s="72"/>
      <c r="V101" s="72"/>
      <c r="W101" s="72"/>
      <c r="X101" s="72"/>
      <c r="Y101" s="72"/>
      <c r="Z101" s="72"/>
      <c r="AA101" s="72"/>
      <c r="AB101" s="72"/>
      <c r="AC101" s="72"/>
      <c r="AD101" s="72"/>
      <c r="AE101" s="72"/>
      <c r="AF101" s="72"/>
      <c r="AG101" s="72"/>
      <c r="AH101" s="72"/>
      <c r="AI101" s="72"/>
      <c r="AJ101" s="72"/>
      <c r="AK101" s="72"/>
      <c r="AL101" s="72"/>
      <c r="AM101" s="72"/>
      <c r="AN101" s="72"/>
      <c r="AO101" s="72"/>
      <c r="AP101" s="72"/>
      <c r="AQ101" s="72"/>
      <c r="AR101" s="72"/>
      <c r="AS101" s="72"/>
      <c r="AT101" s="72"/>
      <c r="AU101" s="72" t="str">
        <f>IF($C101 &lt; "2017-18", INDEX(F_Inputs_PR19!$K$2:$K$255, MATCH(Cyclical_overrides!$A101, F_Inputs_PR19!$A$2:$A$255, 0)), "")</f>
        <v/>
      </c>
      <c r="AV101" s="72"/>
      <c r="AW101" s="72"/>
      <c r="AX101" s="72"/>
      <c r="AY101" s="72"/>
      <c r="AZ101" s="72"/>
      <c r="BA101" s="72"/>
      <c r="BB101" s="72"/>
      <c r="BC101" s="72"/>
      <c r="BD101" s="72"/>
    </row>
    <row r="102" spans="1:56" x14ac:dyDescent="0.4">
      <c r="A102" s="63" t="str">
        <f t="shared" si="1"/>
        <v>TMS24</v>
      </c>
      <c r="B102" s="63" t="s">
        <v>349</v>
      </c>
      <c r="C102" s="63" t="s">
        <v>263</v>
      </c>
      <c r="D102" s="72"/>
      <c r="E102" s="72"/>
      <c r="F102" s="72"/>
      <c r="G102" s="72"/>
      <c r="H102" s="72"/>
      <c r="I102" s="72"/>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72"/>
      <c r="AH102" s="72"/>
      <c r="AI102" s="72"/>
      <c r="AJ102" s="72"/>
      <c r="AK102" s="72"/>
      <c r="AL102" s="72"/>
      <c r="AM102" s="72"/>
      <c r="AN102" s="72"/>
      <c r="AO102" s="72"/>
      <c r="AP102" s="72"/>
      <c r="AQ102" s="72"/>
      <c r="AR102" s="72"/>
      <c r="AS102" s="72"/>
      <c r="AT102" s="72"/>
      <c r="AU102" s="72" t="str">
        <f>IF($C102 &lt; "2017-18", INDEX(F_Inputs_PR19!$K$2:$K$255, MATCH(Cyclical_overrides!$A102, F_Inputs_PR19!$A$2:$A$255, 0)), "")</f>
        <v/>
      </c>
      <c r="AV102" s="72"/>
      <c r="AW102" s="72"/>
      <c r="AX102" s="72"/>
      <c r="AY102" s="72"/>
      <c r="AZ102" s="72"/>
      <c r="BA102" s="72"/>
      <c r="BB102" s="72"/>
      <c r="BC102" s="72"/>
      <c r="BD102" s="72"/>
    </row>
    <row r="103" spans="1:56" x14ac:dyDescent="0.4">
      <c r="A103" s="63" t="str">
        <f t="shared" si="1"/>
        <v>WSH14</v>
      </c>
      <c r="B103" s="63" t="s">
        <v>361</v>
      </c>
      <c r="C103" s="63" t="s">
        <v>243</v>
      </c>
      <c r="D103" s="72"/>
      <c r="E103" s="72"/>
      <c r="F103" s="72"/>
      <c r="G103" s="72"/>
      <c r="H103" s="72"/>
      <c r="I103" s="72"/>
      <c r="J103" s="72"/>
      <c r="K103" s="72"/>
      <c r="L103" s="72"/>
      <c r="M103" s="72"/>
      <c r="N103" s="72"/>
      <c r="O103" s="72"/>
      <c r="P103" s="72"/>
      <c r="Q103" s="72"/>
      <c r="R103" s="72"/>
      <c r="S103" s="72"/>
      <c r="T103" s="72"/>
      <c r="U103" s="72"/>
      <c r="V103" s="73">
        <v>53.67</v>
      </c>
      <c r="W103" s="73">
        <v>24.344000000000001</v>
      </c>
      <c r="X103" s="73">
        <v>60.283999999999999</v>
      </c>
      <c r="Y103" s="73">
        <v>66.489000000000004</v>
      </c>
      <c r="Z103" s="73">
        <v>723.69100000000003</v>
      </c>
      <c r="AA103" s="73">
        <v>425.28500000000003</v>
      </c>
      <c r="AB103" s="72"/>
      <c r="AC103" s="72"/>
      <c r="AD103" s="72"/>
      <c r="AE103" s="72"/>
      <c r="AF103" s="72"/>
      <c r="AG103" s="72"/>
      <c r="AH103" s="72"/>
      <c r="AI103" s="72"/>
      <c r="AJ103" s="72"/>
      <c r="AK103" s="72"/>
      <c r="AL103" s="72"/>
      <c r="AM103" s="72"/>
      <c r="AN103" s="72"/>
      <c r="AO103" s="72"/>
      <c r="AP103" s="72"/>
      <c r="AQ103" s="72"/>
      <c r="AR103" s="72"/>
      <c r="AS103" s="72"/>
      <c r="AT103" s="72"/>
      <c r="AU103" s="74">
        <f>IF($C103 &lt; "2017-18", INDEX(F_Inputs_PR19!$K$2:$K$255, MATCH(Cyclical_overrides!$A103, F_Inputs_PR19!$A$2:$A$255, 0)), "")</f>
        <v>14.239000000000001</v>
      </c>
      <c r="AV103" s="72"/>
      <c r="AW103" s="72"/>
      <c r="AX103" s="72"/>
      <c r="AY103" s="72"/>
      <c r="AZ103" s="72"/>
      <c r="BA103" s="72"/>
      <c r="BB103" s="72"/>
      <c r="BC103" s="72"/>
      <c r="BD103" s="72"/>
    </row>
    <row r="104" spans="1:56" x14ac:dyDescent="0.4">
      <c r="A104" s="63" t="str">
        <f t="shared" si="1"/>
        <v>WSH15</v>
      </c>
      <c r="B104" s="63" t="s">
        <v>361</v>
      </c>
      <c r="C104" s="63" t="s">
        <v>245</v>
      </c>
      <c r="D104" s="72"/>
      <c r="E104" s="72"/>
      <c r="F104" s="72"/>
      <c r="G104" s="72"/>
      <c r="H104" s="72"/>
      <c r="I104" s="72"/>
      <c r="J104" s="72"/>
      <c r="K104" s="72"/>
      <c r="L104" s="72"/>
      <c r="M104" s="72"/>
      <c r="N104" s="72"/>
      <c r="O104" s="72"/>
      <c r="P104" s="72"/>
      <c r="Q104" s="72"/>
      <c r="R104" s="72"/>
      <c r="S104" s="72"/>
      <c r="T104" s="72"/>
      <c r="U104" s="72"/>
      <c r="V104" s="73">
        <v>53.221477272074097</v>
      </c>
      <c r="W104" s="73">
        <v>24.914101860367399</v>
      </c>
      <c r="X104" s="73">
        <v>48.926856724382397</v>
      </c>
      <c r="Y104" s="73">
        <v>63.393328174376499</v>
      </c>
      <c r="Z104" s="73">
        <v>708.81452272792603</v>
      </c>
      <c r="AA104" s="73">
        <v>449.20332510079402</v>
      </c>
      <c r="AB104" s="72"/>
      <c r="AC104" s="72"/>
      <c r="AD104" s="72"/>
      <c r="AE104" s="72"/>
      <c r="AF104" s="72"/>
      <c r="AG104" s="72"/>
      <c r="AH104" s="72"/>
      <c r="AI104" s="72"/>
      <c r="AJ104" s="72"/>
      <c r="AK104" s="72"/>
      <c r="AL104" s="72"/>
      <c r="AM104" s="72"/>
      <c r="AN104" s="72"/>
      <c r="AO104" s="72"/>
      <c r="AP104" s="72"/>
      <c r="AQ104" s="72"/>
      <c r="AR104" s="72"/>
      <c r="AS104" s="72"/>
      <c r="AT104" s="72"/>
      <c r="AU104" s="74">
        <f>IF($C104 &lt; "2017-18", INDEX(F_Inputs_PR19!$K$2:$K$255, MATCH(Cyclical_overrides!$A104, F_Inputs_PR19!$A$2:$A$255, 0)), "")</f>
        <v>15.759</v>
      </c>
      <c r="AV104" s="72"/>
      <c r="AW104" s="72"/>
      <c r="AX104" s="72"/>
      <c r="AY104" s="72"/>
      <c r="AZ104" s="72"/>
      <c r="BA104" s="72"/>
      <c r="BB104" s="72"/>
      <c r="BC104" s="72"/>
      <c r="BD104" s="72"/>
    </row>
    <row r="105" spans="1:56" x14ac:dyDescent="0.4">
      <c r="A105" s="63" t="str">
        <f t="shared" si="1"/>
        <v>WSH16</v>
      </c>
      <c r="B105" s="63" t="s">
        <v>361</v>
      </c>
      <c r="C105" s="63" t="s">
        <v>247</v>
      </c>
      <c r="D105" s="72"/>
      <c r="E105" s="72"/>
      <c r="F105" s="72"/>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2"/>
      <c r="AN105" s="72"/>
      <c r="AO105" s="72"/>
      <c r="AP105" s="72"/>
      <c r="AQ105" s="72"/>
      <c r="AR105" s="72"/>
      <c r="AS105" s="72"/>
      <c r="AT105" s="72"/>
      <c r="AU105" s="74">
        <f>IF($C105 &lt; "2017-18", INDEX(F_Inputs_PR19!$K$2:$K$255, MATCH(Cyclical_overrides!$A105, F_Inputs_PR19!$A$2:$A$255, 0)), "")</f>
        <v>8.5640000000000001</v>
      </c>
      <c r="AV105" s="72"/>
      <c r="AW105" s="72"/>
      <c r="AX105" s="72"/>
      <c r="AY105" s="72"/>
      <c r="AZ105" s="72"/>
      <c r="BA105" s="72"/>
      <c r="BB105" s="72"/>
      <c r="BC105" s="72"/>
      <c r="BD105" s="72"/>
    </row>
    <row r="106" spans="1:56" x14ac:dyDescent="0.4">
      <c r="A106" s="63" t="str">
        <f t="shared" si="1"/>
        <v>WSH17</v>
      </c>
      <c r="B106" s="63" t="s">
        <v>361</v>
      </c>
      <c r="C106" s="63" t="s">
        <v>249</v>
      </c>
      <c r="D106" s="72"/>
      <c r="E106" s="72"/>
      <c r="F106" s="72"/>
      <c r="G106" s="72"/>
      <c r="H106" s="72"/>
      <c r="I106" s="72"/>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4">
        <f>IF($C106 &lt; "2017-18", INDEX(F_Inputs_PR19!$K$2:$K$255, MATCH(Cyclical_overrides!$A106, F_Inputs_PR19!$A$2:$A$255, 0)), "")</f>
        <v>3.8079999999999998</v>
      </c>
      <c r="AV106" s="72"/>
      <c r="AW106" s="72"/>
      <c r="AX106" s="72"/>
      <c r="AY106" s="72"/>
      <c r="AZ106" s="72"/>
      <c r="BA106" s="72"/>
      <c r="BB106" s="72"/>
      <c r="BC106" s="72"/>
      <c r="BD106" s="72"/>
    </row>
    <row r="107" spans="1:56" x14ac:dyDescent="0.4">
      <c r="A107" s="63" t="str">
        <f t="shared" si="1"/>
        <v>WSH18</v>
      </c>
      <c r="B107" s="63" t="s">
        <v>361</v>
      </c>
      <c r="C107" s="63" t="s">
        <v>251</v>
      </c>
      <c r="D107" s="72"/>
      <c r="E107" s="72"/>
      <c r="F107" s="72"/>
      <c r="G107" s="72"/>
      <c r="H107" s="72"/>
      <c r="I107" s="72"/>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c r="AQ107" s="72"/>
      <c r="AR107" s="72"/>
      <c r="AS107" s="72"/>
      <c r="AT107" s="72"/>
      <c r="AU107" s="72" t="str">
        <f>IF($C107 &lt; "2017-18", INDEX(F_Inputs_PR19!$K$2:$K$255, MATCH(Cyclical_overrides!$A107, F_Inputs_PR19!$A$2:$A$255, 0)), "")</f>
        <v/>
      </c>
      <c r="AV107" s="72"/>
      <c r="AW107" s="72"/>
      <c r="AX107" s="72"/>
      <c r="AY107" s="72"/>
      <c r="AZ107" s="72"/>
      <c r="BA107" s="72"/>
      <c r="BB107" s="72"/>
      <c r="BC107" s="72"/>
      <c r="BD107" s="72"/>
    </row>
    <row r="108" spans="1:56" x14ac:dyDescent="0.4">
      <c r="A108" s="63" t="str">
        <f t="shared" si="1"/>
        <v>WSH19</v>
      </c>
      <c r="B108" s="63" t="s">
        <v>361</v>
      </c>
      <c r="C108" s="63" t="s">
        <v>253</v>
      </c>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t="str">
        <f>IF($C108 &lt; "2017-18", INDEX(F_Inputs_PR19!$K$2:$K$255, MATCH(Cyclical_overrides!$A108, F_Inputs_PR19!$A$2:$A$255, 0)), "")</f>
        <v/>
      </c>
      <c r="AV108" s="72"/>
      <c r="AW108" s="72"/>
      <c r="AX108" s="72"/>
      <c r="AY108" s="72"/>
      <c r="AZ108" s="72"/>
      <c r="BA108" s="72"/>
      <c r="BB108" s="72"/>
      <c r="BC108" s="72"/>
      <c r="BD108" s="72"/>
    </row>
    <row r="109" spans="1:56" x14ac:dyDescent="0.4">
      <c r="A109" s="63" t="str">
        <f t="shared" si="1"/>
        <v>WSH20</v>
      </c>
      <c r="B109" s="63" t="s">
        <v>361</v>
      </c>
      <c r="C109" s="63" t="s">
        <v>255</v>
      </c>
      <c r="D109" s="72"/>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t="str">
        <f>IF($C109 &lt; "2017-18", INDEX(F_Inputs_PR19!$K$2:$K$255, MATCH(Cyclical_overrides!$A109, F_Inputs_PR19!$A$2:$A$255, 0)), "")</f>
        <v/>
      </c>
      <c r="AV109" s="72"/>
      <c r="AW109" s="72"/>
      <c r="AX109" s="72"/>
      <c r="AY109" s="72"/>
      <c r="AZ109" s="72"/>
      <c r="BA109" s="72"/>
      <c r="BB109" s="72"/>
      <c r="BC109" s="72"/>
      <c r="BD109" s="72"/>
    </row>
    <row r="110" spans="1:56" x14ac:dyDescent="0.4">
      <c r="A110" s="63" t="str">
        <f t="shared" si="1"/>
        <v>WSH21</v>
      </c>
      <c r="B110" s="63" t="s">
        <v>361</v>
      </c>
      <c r="C110" s="63" t="s">
        <v>257</v>
      </c>
      <c r="D110" s="72"/>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2"/>
      <c r="AT110" s="72"/>
      <c r="AU110" s="72" t="str">
        <f>IF($C110 &lt; "2017-18", INDEX(F_Inputs_PR19!$K$2:$K$255, MATCH(Cyclical_overrides!$A110, F_Inputs_PR19!$A$2:$A$255, 0)), "")</f>
        <v/>
      </c>
      <c r="AV110" s="72"/>
      <c r="AW110" s="72"/>
      <c r="AX110" s="72"/>
      <c r="AY110" s="72"/>
      <c r="AZ110" s="72"/>
      <c r="BA110" s="72"/>
      <c r="BB110" s="72"/>
      <c r="BC110" s="72"/>
      <c r="BD110" s="72"/>
    </row>
    <row r="111" spans="1:56" x14ac:dyDescent="0.4">
      <c r="A111" s="63" t="str">
        <f t="shared" si="1"/>
        <v>WSH22</v>
      </c>
      <c r="B111" s="63" t="s">
        <v>361</v>
      </c>
      <c r="C111" s="63" t="s">
        <v>259</v>
      </c>
      <c r="D111" s="72"/>
      <c r="E111" s="72"/>
      <c r="F111" s="72"/>
      <c r="G111" s="72"/>
      <c r="H111" s="72"/>
      <c r="I111" s="72"/>
      <c r="J111" s="72"/>
      <c r="K111" s="72"/>
      <c r="L111" s="72"/>
      <c r="M111" s="72"/>
      <c r="N111" s="72"/>
      <c r="O111" s="72"/>
      <c r="P111" s="72"/>
      <c r="Q111" s="72"/>
      <c r="R111" s="72"/>
      <c r="S111" s="72"/>
      <c r="T111" s="72"/>
      <c r="U111" s="72"/>
      <c r="V111" s="72"/>
      <c r="W111" s="72"/>
      <c r="X111" s="72"/>
      <c r="Y111" s="72"/>
      <c r="Z111" s="72"/>
      <c r="AA111" s="72"/>
      <c r="AB111" s="72"/>
      <c r="AC111" s="72"/>
      <c r="AD111" s="72"/>
      <c r="AE111" s="72"/>
      <c r="AF111" s="72"/>
      <c r="AG111" s="72"/>
      <c r="AH111" s="72"/>
      <c r="AI111" s="72"/>
      <c r="AJ111" s="72"/>
      <c r="AK111" s="72"/>
      <c r="AL111" s="72"/>
      <c r="AM111" s="72"/>
      <c r="AN111" s="72"/>
      <c r="AO111" s="72"/>
      <c r="AP111" s="72"/>
      <c r="AQ111" s="72"/>
      <c r="AR111" s="72"/>
      <c r="AS111" s="72"/>
      <c r="AT111" s="72"/>
      <c r="AU111" s="72" t="str">
        <f>IF($C111 &lt; "2017-18", INDEX(F_Inputs_PR19!$K$2:$K$255, MATCH(Cyclical_overrides!$A111, F_Inputs_PR19!$A$2:$A$255, 0)), "")</f>
        <v/>
      </c>
      <c r="AV111" s="72"/>
      <c r="AW111" s="72"/>
      <c r="AX111" s="72"/>
      <c r="AY111" s="72"/>
      <c r="AZ111" s="72"/>
      <c r="BA111" s="72"/>
      <c r="BB111" s="72"/>
      <c r="BC111" s="72"/>
      <c r="BD111" s="72"/>
    </row>
    <row r="112" spans="1:56" x14ac:dyDescent="0.4">
      <c r="A112" s="63" t="str">
        <f t="shared" si="1"/>
        <v>WSH23</v>
      </c>
      <c r="B112" s="63" t="s">
        <v>361</v>
      </c>
      <c r="C112" s="63" t="s">
        <v>261</v>
      </c>
      <c r="D112" s="72"/>
      <c r="E112" s="72"/>
      <c r="F112" s="72"/>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t="str">
        <f>IF($C112 &lt; "2017-18", INDEX(F_Inputs_PR19!$K$2:$K$255, MATCH(Cyclical_overrides!$A112, F_Inputs_PR19!$A$2:$A$255, 0)), "")</f>
        <v/>
      </c>
      <c r="AV112" s="72"/>
      <c r="AW112" s="72"/>
      <c r="AX112" s="72"/>
      <c r="AY112" s="72"/>
      <c r="AZ112" s="72"/>
      <c r="BA112" s="72"/>
      <c r="BB112" s="72"/>
      <c r="BC112" s="72"/>
      <c r="BD112" s="72"/>
    </row>
    <row r="113" spans="1:56" x14ac:dyDescent="0.4">
      <c r="A113" s="63" t="str">
        <f t="shared" si="1"/>
        <v>WSH24</v>
      </c>
      <c r="B113" s="63" t="s">
        <v>361</v>
      </c>
      <c r="C113" s="63" t="s">
        <v>263</v>
      </c>
      <c r="D113" s="72"/>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t="str">
        <f>IF($C113 &lt; "2017-18", INDEX(F_Inputs_PR19!$K$2:$K$255, MATCH(Cyclical_overrides!$A113, F_Inputs_PR19!$A$2:$A$255, 0)), "")</f>
        <v/>
      </c>
      <c r="AV113" s="72"/>
      <c r="AW113" s="72"/>
      <c r="AX113" s="72"/>
      <c r="AY113" s="72"/>
      <c r="AZ113" s="72"/>
      <c r="BA113" s="72"/>
      <c r="BB113" s="72"/>
      <c r="BC113" s="72"/>
      <c r="BD113" s="72"/>
    </row>
    <row r="114" spans="1:56" x14ac:dyDescent="0.4">
      <c r="A114" s="63" t="str">
        <f t="shared" si="1"/>
        <v>WSX14</v>
      </c>
      <c r="B114" s="63" t="s">
        <v>373</v>
      </c>
      <c r="C114" s="63" t="s">
        <v>243</v>
      </c>
      <c r="D114" s="72"/>
      <c r="E114" s="72"/>
      <c r="F114" s="72"/>
      <c r="G114" s="72"/>
      <c r="H114" s="72"/>
      <c r="I114" s="72"/>
      <c r="J114" s="72"/>
      <c r="K114" s="72"/>
      <c r="L114" s="72"/>
      <c r="M114" s="72"/>
      <c r="N114" s="72"/>
      <c r="O114" s="72"/>
      <c r="P114" s="72"/>
      <c r="Q114" s="72"/>
      <c r="R114" s="72"/>
      <c r="S114" s="72"/>
      <c r="T114" s="72"/>
      <c r="U114" s="72"/>
      <c r="V114" s="73">
        <v>22.218</v>
      </c>
      <c r="W114" s="73">
        <v>16.611999999999998</v>
      </c>
      <c r="X114" s="73">
        <v>324.24599999999998</v>
      </c>
      <c r="Y114" s="73">
        <v>277.37299999999999</v>
      </c>
      <c r="Z114" s="73">
        <v>210.52699999999999</v>
      </c>
      <c r="AA114" s="73">
        <v>280.26400000000001</v>
      </c>
      <c r="AB114" s="72"/>
      <c r="AC114" s="72"/>
      <c r="AD114" s="72"/>
      <c r="AE114" s="72"/>
      <c r="AF114" s="72"/>
      <c r="AG114" s="72"/>
      <c r="AH114" s="72"/>
      <c r="AI114" s="72"/>
      <c r="AJ114" s="72"/>
      <c r="AK114" s="72"/>
      <c r="AL114" s="72"/>
      <c r="AM114" s="72"/>
      <c r="AN114" s="72"/>
      <c r="AO114" s="72"/>
      <c r="AP114" s="72"/>
      <c r="AQ114" s="72"/>
      <c r="AR114" s="72"/>
      <c r="AS114" s="72"/>
      <c r="AT114" s="72"/>
      <c r="AU114" s="74">
        <f>IF($C114 &lt; "2017-18", INDEX(F_Inputs_PR19!$K$2:$K$255, MATCH(Cyclical_overrides!$A114, F_Inputs_PR19!$A$2:$A$255, 0)), "")</f>
        <v>1.5449999999999999</v>
      </c>
      <c r="AV114" s="72"/>
      <c r="AW114" s="72"/>
      <c r="AX114" s="74">
        <v>20.672864377785444</v>
      </c>
      <c r="AY114" s="74">
        <v>145.04351231493288</v>
      </c>
      <c r="AZ114" s="74">
        <v>1.6760652266427305</v>
      </c>
      <c r="BA114" s="74">
        <v>10.975439004777982</v>
      </c>
      <c r="BB114" s="74">
        <v>10.975439004777982</v>
      </c>
      <c r="BC114" s="74">
        <v>12.543874897771628</v>
      </c>
      <c r="BD114" s="72"/>
    </row>
    <row r="115" spans="1:56" x14ac:dyDescent="0.4">
      <c r="A115" s="63" t="str">
        <f t="shared" si="1"/>
        <v>WSX15</v>
      </c>
      <c r="B115" s="63" t="s">
        <v>373</v>
      </c>
      <c r="C115" s="63" t="s">
        <v>245</v>
      </c>
      <c r="D115" s="72"/>
      <c r="E115" s="72"/>
      <c r="F115" s="72"/>
      <c r="G115" s="72"/>
      <c r="H115" s="72"/>
      <c r="I115" s="72"/>
      <c r="J115" s="72"/>
      <c r="K115" s="72"/>
      <c r="L115" s="72"/>
      <c r="M115" s="72"/>
      <c r="N115" s="72"/>
      <c r="O115" s="72"/>
      <c r="P115" s="72"/>
      <c r="Q115" s="72"/>
      <c r="R115" s="72"/>
      <c r="S115" s="72"/>
      <c r="T115" s="72"/>
      <c r="U115" s="72"/>
      <c r="V115" s="73">
        <v>21.82</v>
      </c>
      <c r="W115" s="73">
        <v>17.204000000000001</v>
      </c>
      <c r="X115" s="73">
        <v>312.87599999999998</v>
      </c>
      <c r="Y115" s="73">
        <v>292.93400000000003</v>
      </c>
      <c r="Z115" s="73">
        <v>202.55799999999999</v>
      </c>
      <c r="AA115" s="73">
        <v>292.95699999999999</v>
      </c>
      <c r="AB115" s="72"/>
      <c r="AC115" s="72"/>
      <c r="AD115" s="72"/>
      <c r="AE115" s="72"/>
      <c r="AF115" s="72"/>
      <c r="AG115" s="72"/>
      <c r="AH115" s="72"/>
      <c r="AI115" s="72"/>
      <c r="AJ115" s="72"/>
      <c r="AK115" s="72"/>
      <c r="AL115" s="72"/>
      <c r="AM115" s="72"/>
      <c r="AN115" s="72"/>
      <c r="AO115" s="72"/>
      <c r="AP115" s="72"/>
      <c r="AQ115" s="72"/>
      <c r="AR115" s="72"/>
      <c r="AS115" s="72"/>
      <c r="AT115" s="72"/>
      <c r="AU115" s="74">
        <f>IF($C115 &lt; "2017-18", INDEX(F_Inputs_PR19!$K$2:$K$255, MATCH(Cyclical_overrides!$A115, F_Inputs_PR19!$A$2:$A$255, 0)), "")</f>
        <v>0.72299999999999998</v>
      </c>
      <c r="AV115" s="72"/>
      <c r="AW115" s="72"/>
      <c r="AX115" s="74">
        <v>20.570758233046014</v>
      </c>
      <c r="AY115" s="74">
        <v>142.03725760905883</v>
      </c>
      <c r="AZ115" s="74">
        <v>1.627963025938316</v>
      </c>
      <c r="BA115" s="74">
        <v>10.9786111232442</v>
      </c>
      <c r="BB115" s="74">
        <v>10.9786111232442</v>
      </c>
      <c r="BC115" s="74">
        <v>12.543874897771628</v>
      </c>
      <c r="BD115" s="72"/>
    </row>
    <row r="116" spans="1:56" x14ac:dyDescent="0.4">
      <c r="A116" s="63" t="str">
        <f t="shared" si="1"/>
        <v>WSX16</v>
      </c>
      <c r="B116" s="63" t="s">
        <v>373</v>
      </c>
      <c r="C116" s="63" t="s">
        <v>247</v>
      </c>
      <c r="D116" s="72"/>
      <c r="E116" s="72"/>
      <c r="F116" s="72"/>
      <c r="G116" s="72"/>
      <c r="H116" s="72"/>
      <c r="I116" s="72"/>
      <c r="J116" s="72"/>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c r="AH116" s="72"/>
      <c r="AI116" s="72"/>
      <c r="AJ116" s="72"/>
      <c r="AK116" s="72"/>
      <c r="AL116" s="72"/>
      <c r="AM116" s="72"/>
      <c r="AN116" s="72"/>
      <c r="AO116" s="72"/>
      <c r="AP116" s="72"/>
      <c r="AQ116" s="72"/>
      <c r="AR116" s="72"/>
      <c r="AS116" s="72"/>
      <c r="AT116" s="72"/>
      <c r="AU116" s="74">
        <f>IF($C116 &lt; "2017-18", INDEX(F_Inputs_PR19!$K$2:$K$255, MATCH(Cyclical_overrides!$A116, F_Inputs_PR19!$A$2:$A$255, 0)), "")</f>
        <v>1.1970000000000001</v>
      </c>
      <c r="AV116" s="72"/>
      <c r="AW116" s="72"/>
      <c r="AX116" s="74">
        <v>20.287916071508349</v>
      </c>
      <c r="AY116" s="74">
        <v>142.45161668188899</v>
      </c>
      <c r="AZ116" s="74">
        <v>1.5760503898138658</v>
      </c>
      <c r="BA116" s="74">
        <v>10.98056146411775</v>
      </c>
      <c r="BB116" s="74">
        <v>10.98056146411775</v>
      </c>
      <c r="BC116" s="74">
        <v>12.543874897771628</v>
      </c>
      <c r="BD116" s="72"/>
    </row>
    <row r="117" spans="1:56" x14ac:dyDescent="0.4">
      <c r="A117" s="63" t="str">
        <f t="shared" si="1"/>
        <v>WSX17</v>
      </c>
      <c r="B117" s="63" t="s">
        <v>373</v>
      </c>
      <c r="C117" s="63" t="s">
        <v>249</v>
      </c>
      <c r="D117" s="72"/>
      <c r="E117" s="72"/>
      <c r="F117" s="72"/>
      <c r="G117" s="72"/>
      <c r="H117" s="72"/>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2"/>
      <c r="AN117" s="72"/>
      <c r="AO117" s="72"/>
      <c r="AP117" s="72"/>
      <c r="AQ117" s="72"/>
      <c r="AR117" s="72"/>
      <c r="AS117" s="72"/>
      <c r="AT117" s="72"/>
      <c r="AU117" s="74">
        <f>IF($C117 &lt; "2017-18", INDEX(F_Inputs_PR19!$K$2:$K$255, MATCH(Cyclical_overrides!$A117, F_Inputs_PR19!$A$2:$A$255, 0)), "")</f>
        <v>1.819</v>
      </c>
      <c r="AV117" s="72"/>
      <c r="AW117" s="72"/>
      <c r="AX117" s="74">
        <v>19.567890760556338</v>
      </c>
      <c r="AY117" s="74">
        <v>143.02856556346094</v>
      </c>
      <c r="AZ117" s="74">
        <v>1.4014650077540103</v>
      </c>
      <c r="BA117" s="74">
        <v>10.980062934891709</v>
      </c>
      <c r="BB117" s="74">
        <v>10.661238739760002</v>
      </c>
      <c r="BC117" s="74">
        <v>12.543874897771628</v>
      </c>
      <c r="BD117" s="72"/>
    </row>
    <row r="118" spans="1:56" x14ac:dyDescent="0.4">
      <c r="A118" s="63" t="str">
        <f t="shared" si="1"/>
        <v>WSX18</v>
      </c>
      <c r="B118" s="63" t="s">
        <v>373</v>
      </c>
      <c r="C118" s="63" t="s">
        <v>251</v>
      </c>
      <c r="D118" s="72"/>
      <c r="E118" s="72"/>
      <c r="F118" s="72"/>
      <c r="G118" s="72"/>
      <c r="H118" s="72"/>
      <c r="I118" s="72"/>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c r="AJ118" s="72"/>
      <c r="AK118" s="72"/>
      <c r="AL118" s="72"/>
      <c r="AM118" s="72"/>
      <c r="AN118" s="72"/>
      <c r="AO118" s="72"/>
      <c r="AP118" s="72"/>
      <c r="AQ118" s="72"/>
      <c r="AR118" s="72"/>
      <c r="AS118" s="72"/>
      <c r="AT118" s="72"/>
      <c r="AU118" s="72" t="str">
        <f>IF($C118 &lt; "2017-18", INDEX(F_Inputs_PR19!$K$2:$K$255, MATCH(Cyclical_overrides!$A118, F_Inputs_PR19!$A$2:$A$255, 0)), "")</f>
        <v/>
      </c>
      <c r="AV118" s="72"/>
      <c r="AW118" s="72"/>
      <c r="AX118" s="74">
        <v>19.590869636862131</v>
      </c>
      <c r="AY118" s="74">
        <v>143.55049859039008</v>
      </c>
      <c r="AZ118" s="74">
        <v>1.3926670020417942</v>
      </c>
      <c r="BA118" s="74">
        <v>10.979192127886463</v>
      </c>
      <c r="BB118" s="74">
        <v>10.341647207706902</v>
      </c>
      <c r="BC118" s="74">
        <v>12.658651432293505</v>
      </c>
      <c r="BD118" s="72"/>
    </row>
    <row r="119" spans="1:56" x14ac:dyDescent="0.4">
      <c r="A119" s="63" t="str">
        <f t="shared" si="1"/>
        <v>WSX19</v>
      </c>
      <c r="B119" s="63" t="s">
        <v>373</v>
      </c>
      <c r="C119" s="63" t="s">
        <v>253</v>
      </c>
      <c r="D119" s="72"/>
      <c r="E119" s="72"/>
      <c r="F119" s="72"/>
      <c r="G119" s="72"/>
      <c r="H119" s="72"/>
      <c r="I119" s="72"/>
      <c r="J119" s="72"/>
      <c r="K119" s="72"/>
      <c r="L119" s="72"/>
      <c r="M119" s="72"/>
      <c r="N119" s="72"/>
      <c r="O119" s="72"/>
      <c r="P119" s="72"/>
      <c r="Q119" s="72"/>
      <c r="R119" s="72"/>
      <c r="S119" s="72"/>
      <c r="T119" s="72"/>
      <c r="U119" s="72"/>
      <c r="V119" s="72"/>
      <c r="W119" s="72"/>
      <c r="X119" s="72"/>
      <c r="Y119" s="72"/>
      <c r="Z119" s="72"/>
      <c r="AA119" s="72"/>
      <c r="AB119" s="72"/>
      <c r="AC119" s="72"/>
      <c r="AD119" s="72"/>
      <c r="AE119" s="72"/>
      <c r="AF119" s="72"/>
      <c r="AG119" s="72"/>
      <c r="AH119" s="72"/>
      <c r="AI119" s="72"/>
      <c r="AJ119" s="72"/>
      <c r="AK119" s="72"/>
      <c r="AL119" s="72"/>
      <c r="AM119" s="72"/>
      <c r="AN119" s="72"/>
      <c r="AO119" s="72"/>
      <c r="AP119" s="72"/>
      <c r="AQ119" s="72"/>
      <c r="AR119" s="72"/>
      <c r="AS119" s="72"/>
      <c r="AT119" s="72"/>
      <c r="AU119" s="72" t="str">
        <f>IF($C119 &lt; "2017-18", INDEX(F_Inputs_PR19!$K$2:$K$255, MATCH(Cyclical_overrides!$A119, F_Inputs_PR19!$A$2:$A$255, 0)), "")</f>
        <v/>
      </c>
      <c r="AV119" s="72"/>
      <c r="AW119" s="72"/>
      <c r="AX119" s="74">
        <v>18.867813182274379</v>
      </c>
      <c r="AY119" s="74">
        <v>143.06166922239549</v>
      </c>
      <c r="AZ119" s="74">
        <v>1.3669872989011711</v>
      </c>
      <c r="BA119" s="74">
        <v>10.979192127886463</v>
      </c>
      <c r="BB119" s="74">
        <v>10.022874747617124</v>
      </c>
      <c r="BC119" s="74">
        <v>12.803936865276114</v>
      </c>
      <c r="BD119" s="72"/>
    </row>
    <row r="120" spans="1:56" x14ac:dyDescent="0.4">
      <c r="A120" s="63" t="str">
        <f t="shared" si="1"/>
        <v>WSX20</v>
      </c>
      <c r="B120" s="63" t="s">
        <v>373</v>
      </c>
      <c r="C120" s="63" t="s">
        <v>255</v>
      </c>
      <c r="D120" s="72"/>
      <c r="E120" s="72"/>
      <c r="F120" s="72"/>
      <c r="G120" s="72"/>
      <c r="H120" s="72"/>
      <c r="I120" s="72"/>
      <c r="J120" s="72"/>
      <c r="K120" s="72"/>
      <c r="L120" s="72"/>
      <c r="M120" s="72"/>
      <c r="N120" s="72"/>
      <c r="O120" s="72"/>
      <c r="P120" s="72"/>
      <c r="Q120" s="72"/>
      <c r="R120" s="72"/>
      <c r="S120" s="72"/>
      <c r="T120" s="72"/>
      <c r="U120" s="72"/>
      <c r="V120" s="72"/>
      <c r="W120" s="72"/>
      <c r="X120" s="72"/>
      <c r="Y120" s="72"/>
      <c r="Z120" s="72"/>
      <c r="AA120" s="72"/>
      <c r="AB120" s="72"/>
      <c r="AC120" s="72"/>
      <c r="AD120" s="72"/>
      <c r="AE120" s="72"/>
      <c r="AF120" s="72"/>
      <c r="AG120" s="72"/>
      <c r="AH120" s="72"/>
      <c r="AI120" s="72"/>
      <c r="AJ120" s="72"/>
      <c r="AK120" s="72"/>
      <c r="AL120" s="72"/>
      <c r="AM120" s="72"/>
      <c r="AN120" s="72"/>
      <c r="AO120" s="72"/>
      <c r="AP120" s="72"/>
      <c r="AQ120" s="72"/>
      <c r="AR120" s="72"/>
      <c r="AS120" s="72"/>
      <c r="AT120" s="72"/>
      <c r="AU120" s="72" t="str">
        <f>IF($C120 &lt; "2017-18", INDEX(F_Inputs_PR19!$K$2:$K$255, MATCH(Cyclical_overrides!$A120, F_Inputs_PR19!$A$2:$A$255, 0)), "")</f>
        <v/>
      </c>
      <c r="AV120" s="72"/>
      <c r="AW120" s="72"/>
      <c r="AX120" s="74">
        <v>18.18507297379249</v>
      </c>
      <c r="AY120" s="74">
        <v>142.5096760341184</v>
      </c>
      <c r="AZ120" s="74">
        <v>1.3719540550875848</v>
      </c>
      <c r="BA120" s="74">
        <v>9.7002642348695076</v>
      </c>
      <c r="BB120" s="74">
        <v>9.7002642348695076</v>
      </c>
      <c r="BC120" s="74">
        <v>11.314560550874539</v>
      </c>
      <c r="BD120" s="72"/>
    </row>
    <row r="121" spans="1:56" x14ac:dyDescent="0.4">
      <c r="A121" s="63" t="str">
        <f t="shared" si="1"/>
        <v>WSX21</v>
      </c>
      <c r="B121" s="63" t="s">
        <v>373</v>
      </c>
      <c r="C121" s="63" t="s">
        <v>257</v>
      </c>
      <c r="D121" s="72"/>
      <c r="E121" s="72"/>
      <c r="F121" s="72"/>
      <c r="G121" s="72"/>
      <c r="H121" s="72"/>
      <c r="I121" s="72"/>
      <c r="J121" s="72"/>
      <c r="K121" s="72"/>
      <c r="L121" s="72"/>
      <c r="M121" s="72"/>
      <c r="N121" s="72"/>
      <c r="O121" s="72"/>
      <c r="P121" s="72"/>
      <c r="Q121" s="72"/>
      <c r="R121" s="72"/>
      <c r="S121" s="72"/>
      <c r="T121" s="72"/>
      <c r="U121" s="72"/>
      <c r="V121" s="72"/>
      <c r="W121" s="72"/>
      <c r="X121" s="72"/>
      <c r="Y121" s="72"/>
      <c r="Z121" s="72"/>
      <c r="AA121" s="72"/>
      <c r="AB121" s="72"/>
      <c r="AC121" s="72"/>
      <c r="AD121" s="72"/>
      <c r="AE121" s="72"/>
      <c r="AF121" s="72"/>
      <c r="AG121" s="72"/>
      <c r="AH121" s="72"/>
      <c r="AI121" s="72"/>
      <c r="AJ121" s="72"/>
      <c r="AK121" s="72"/>
      <c r="AL121" s="72"/>
      <c r="AM121" s="72"/>
      <c r="AN121" s="72"/>
      <c r="AO121" s="72"/>
      <c r="AP121" s="72"/>
      <c r="AQ121" s="72"/>
      <c r="AR121" s="72"/>
      <c r="AS121" s="72"/>
      <c r="AT121" s="72"/>
      <c r="AU121" s="72" t="str">
        <f>IF($C121 &lt; "2017-18", INDEX(F_Inputs_PR19!$K$2:$K$255, MATCH(Cyclical_overrides!$A121, F_Inputs_PR19!$A$2:$A$255, 0)), "")</f>
        <v/>
      </c>
      <c r="AV121" s="72"/>
      <c r="AW121" s="72"/>
      <c r="AX121" s="74">
        <v>18.012190978284174</v>
      </c>
      <c r="AY121" s="74">
        <v>141.54591546339543</v>
      </c>
      <c r="AZ121" s="74">
        <v>1.4014971992907066</v>
      </c>
      <c r="BA121" s="74">
        <v>9.7002642348695076</v>
      </c>
      <c r="BB121" s="74">
        <v>9.7002642348695076</v>
      </c>
      <c r="BC121" s="74">
        <v>11.314560550874539</v>
      </c>
      <c r="BD121" s="72"/>
    </row>
    <row r="122" spans="1:56" x14ac:dyDescent="0.4">
      <c r="A122" s="63" t="str">
        <f t="shared" si="1"/>
        <v>WSX22</v>
      </c>
      <c r="B122" s="63" t="s">
        <v>373</v>
      </c>
      <c r="C122" s="63" t="s">
        <v>259</v>
      </c>
      <c r="D122" s="72"/>
      <c r="E122" s="72"/>
      <c r="F122" s="72"/>
      <c r="G122" s="72"/>
      <c r="H122" s="72"/>
      <c r="I122" s="72"/>
      <c r="J122" s="72"/>
      <c r="K122" s="72"/>
      <c r="L122" s="72"/>
      <c r="M122" s="72"/>
      <c r="N122" s="72"/>
      <c r="O122" s="72"/>
      <c r="P122" s="72"/>
      <c r="Q122" s="72"/>
      <c r="R122" s="72"/>
      <c r="S122" s="72"/>
      <c r="T122" s="72"/>
      <c r="U122" s="72"/>
      <c r="V122" s="72"/>
      <c r="W122" s="72"/>
      <c r="X122" s="72"/>
      <c r="Y122" s="72"/>
      <c r="Z122" s="72"/>
      <c r="AA122" s="72"/>
      <c r="AB122" s="72"/>
      <c r="AC122" s="72"/>
      <c r="AD122" s="72"/>
      <c r="AE122" s="72"/>
      <c r="AF122" s="72"/>
      <c r="AG122" s="72"/>
      <c r="AH122" s="72"/>
      <c r="AI122" s="72"/>
      <c r="AJ122" s="72"/>
      <c r="AK122" s="72"/>
      <c r="AL122" s="72"/>
      <c r="AM122" s="72"/>
      <c r="AN122" s="72"/>
      <c r="AO122" s="72"/>
      <c r="AP122" s="72"/>
      <c r="AQ122" s="72"/>
      <c r="AR122" s="72"/>
      <c r="AS122" s="72"/>
      <c r="AT122" s="72"/>
      <c r="AU122" s="72" t="str">
        <f>IF($C122 &lt; "2017-18", INDEX(F_Inputs_PR19!$K$2:$K$255, MATCH(Cyclical_overrides!$A122, F_Inputs_PR19!$A$2:$A$255, 0)), "")</f>
        <v/>
      </c>
      <c r="AV122" s="72"/>
      <c r="AW122" s="72"/>
      <c r="AX122" s="74">
        <v>16.347991719036983</v>
      </c>
      <c r="AY122" s="74">
        <v>141.86404987001202</v>
      </c>
      <c r="AZ122" s="74">
        <v>1.4027384852195972</v>
      </c>
      <c r="BA122" s="74">
        <v>9.7002642348695076</v>
      </c>
      <c r="BB122" s="74">
        <v>9.7002642348695076</v>
      </c>
      <c r="BC122" s="74">
        <v>11.314560550874539</v>
      </c>
      <c r="BD122" s="72"/>
    </row>
    <row r="123" spans="1:56" x14ac:dyDescent="0.4">
      <c r="A123" s="63" t="str">
        <f t="shared" si="1"/>
        <v>WSX23</v>
      </c>
      <c r="B123" s="63" t="s">
        <v>373</v>
      </c>
      <c r="C123" s="63" t="s">
        <v>261</v>
      </c>
      <c r="D123" s="72"/>
      <c r="E123" s="72"/>
      <c r="F123" s="72"/>
      <c r="G123" s="72"/>
      <c r="H123" s="72"/>
      <c r="I123" s="72"/>
      <c r="J123" s="72"/>
      <c r="K123" s="72"/>
      <c r="L123" s="72"/>
      <c r="M123" s="72"/>
      <c r="N123" s="72"/>
      <c r="O123" s="72"/>
      <c r="P123" s="72"/>
      <c r="Q123" s="72"/>
      <c r="R123" s="72"/>
      <c r="S123" s="72"/>
      <c r="T123" s="72"/>
      <c r="U123" s="72"/>
      <c r="V123" s="72"/>
      <c r="W123" s="72"/>
      <c r="X123" s="72"/>
      <c r="Y123" s="72"/>
      <c r="Z123" s="72"/>
      <c r="AA123" s="72"/>
      <c r="AB123" s="72"/>
      <c r="AC123" s="72"/>
      <c r="AD123" s="72"/>
      <c r="AE123" s="72"/>
      <c r="AF123" s="72"/>
      <c r="AG123" s="72"/>
      <c r="AH123" s="72"/>
      <c r="AI123" s="72"/>
      <c r="AJ123" s="72"/>
      <c r="AK123" s="72"/>
      <c r="AL123" s="72"/>
      <c r="AM123" s="72"/>
      <c r="AN123" s="72"/>
      <c r="AO123" s="72"/>
      <c r="AP123" s="72"/>
      <c r="AQ123" s="72"/>
      <c r="AR123" s="72"/>
      <c r="AS123" s="72"/>
      <c r="AT123" s="72"/>
      <c r="AU123" s="72" t="str">
        <f>IF($C123 &lt; "2017-18", INDEX(F_Inputs_PR19!$K$2:$K$255, MATCH(Cyclical_overrides!$A123, F_Inputs_PR19!$A$2:$A$255, 0)), "")</f>
        <v/>
      </c>
      <c r="AV123" s="72"/>
      <c r="AW123" s="72"/>
      <c r="AX123" s="74">
        <v>17.370258188174386</v>
      </c>
      <c r="AY123" s="74">
        <v>141.95822496841467</v>
      </c>
      <c r="AZ123" s="74">
        <v>1.4079978025502391</v>
      </c>
      <c r="BA123" s="74">
        <v>9.7002642348695076</v>
      </c>
      <c r="BB123" s="74">
        <v>9.7002642348695076</v>
      </c>
      <c r="BC123" s="74">
        <v>11.314560550874539</v>
      </c>
      <c r="BD123" s="72"/>
    </row>
    <row r="124" spans="1:56" x14ac:dyDescent="0.4">
      <c r="A124" s="63" t="str">
        <f t="shared" si="1"/>
        <v>WSX24</v>
      </c>
      <c r="B124" s="63" t="s">
        <v>373</v>
      </c>
      <c r="C124" s="63" t="s">
        <v>263</v>
      </c>
      <c r="D124" s="72"/>
      <c r="E124" s="72"/>
      <c r="F124" s="72"/>
      <c r="G124" s="72"/>
      <c r="H124" s="72"/>
      <c r="I124" s="72"/>
      <c r="J124" s="72"/>
      <c r="K124" s="72"/>
      <c r="L124" s="72"/>
      <c r="M124" s="72"/>
      <c r="N124" s="72"/>
      <c r="O124" s="72"/>
      <c r="P124" s="72"/>
      <c r="Q124" s="72"/>
      <c r="R124" s="72"/>
      <c r="S124" s="72"/>
      <c r="T124" s="72"/>
      <c r="U124" s="72"/>
      <c r="V124" s="72"/>
      <c r="W124" s="72"/>
      <c r="X124" s="72"/>
      <c r="Y124" s="72"/>
      <c r="Z124" s="72"/>
      <c r="AA124" s="72"/>
      <c r="AB124" s="72"/>
      <c r="AC124" s="72"/>
      <c r="AD124" s="72"/>
      <c r="AE124" s="72"/>
      <c r="AF124" s="72"/>
      <c r="AG124" s="72"/>
      <c r="AH124" s="72"/>
      <c r="AI124" s="72"/>
      <c r="AJ124" s="72"/>
      <c r="AK124" s="72"/>
      <c r="AL124" s="72"/>
      <c r="AM124" s="72"/>
      <c r="AN124" s="72"/>
      <c r="AO124" s="72"/>
      <c r="AP124" s="72"/>
      <c r="AQ124" s="72"/>
      <c r="AR124" s="72"/>
      <c r="AS124" s="72"/>
      <c r="AT124" s="72"/>
      <c r="AU124" s="72" t="str">
        <f>IF($C124 &lt; "2017-18", INDEX(F_Inputs_PR19!$K$2:$K$255, MATCH(Cyclical_overrides!$A124, F_Inputs_PR19!$A$2:$A$255, 0)), "")</f>
        <v/>
      </c>
      <c r="AV124" s="72"/>
      <c r="AW124" s="72"/>
      <c r="AX124" s="74">
        <v>17.252262377830117</v>
      </c>
      <c r="AY124" s="74">
        <v>141.76722816975814</v>
      </c>
      <c r="AZ124" s="74">
        <v>1.4452930443351344</v>
      </c>
      <c r="BA124" s="74">
        <v>9.7002642348695076</v>
      </c>
      <c r="BB124" s="74">
        <v>9.7002642348695076</v>
      </c>
      <c r="BC124" s="74">
        <v>0</v>
      </c>
      <c r="BD124" s="72"/>
    </row>
    <row r="125" spans="1:56" x14ac:dyDescent="0.4">
      <c r="A125" s="63" t="str">
        <f t="shared" si="1"/>
        <v>YKY14</v>
      </c>
      <c r="B125" s="63" t="s">
        <v>385</v>
      </c>
      <c r="C125" s="63" t="s">
        <v>243</v>
      </c>
      <c r="D125" s="72"/>
      <c r="E125" s="72"/>
      <c r="F125" s="72"/>
      <c r="G125" s="72"/>
      <c r="H125" s="72"/>
      <c r="I125" s="72"/>
      <c r="J125" s="72"/>
      <c r="K125" s="72"/>
      <c r="L125" s="72"/>
      <c r="M125" s="72"/>
      <c r="N125" s="72"/>
      <c r="O125" s="72"/>
      <c r="P125" s="72"/>
      <c r="Q125" s="72"/>
      <c r="R125" s="72"/>
      <c r="S125" s="72"/>
      <c r="T125" s="72"/>
      <c r="U125" s="72"/>
      <c r="V125" s="73">
        <v>61.487000000000002</v>
      </c>
      <c r="W125" s="73">
        <v>41.761000000000003</v>
      </c>
      <c r="X125" s="73">
        <v>70.823999999999998</v>
      </c>
      <c r="Y125" s="73">
        <v>41.991999999999997</v>
      </c>
      <c r="Z125" s="73">
        <v>1021.321</v>
      </c>
      <c r="AA125" s="73">
        <v>870.19</v>
      </c>
      <c r="AB125" s="72"/>
      <c r="AC125" s="72"/>
      <c r="AD125" s="72"/>
      <c r="AE125" s="72"/>
      <c r="AF125" s="72"/>
      <c r="AG125" s="72"/>
      <c r="AH125" s="72"/>
      <c r="AI125" s="72"/>
      <c r="AJ125" s="72"/>
      <c r="AK125" s="72"/>
      <c r="AL125" s="72"/>
      <c r="AM125" s="72"/>
      <c r="AN125" s="72"/>
      <c r="AO125" s="72"/>
      <c r="AP125" s="72"/>
      <c r="AQ125" s="72"/>
      <c r="AR125" s="72"/>
      <c r="AS125" s="72"/>
      <c r="AT125" s="72"/>
      <c r="AU125" s="74">
        <f>IF($C125 &lt; "2017-18", INDEX(F_Inputs_PR19!$K$2:$K$255, MATCH(Cyclical_overrides!$A125, F_Inputs_PR19!$A$2:$A$255, 0)), "")</f>
        <v>0.20499999999999999</v>
      </c>
      <c r="AV125" s="72"/>
      <c r="AW125" s="72"/>
      <c r="AX125" s="72"/>
      <c r="AY125" s="72"/>
      <c r="AZ125" s="72"/>
      <c r="BA125" s="72"/>
      <c r="BB125" s="72"/>
      <c r="BC125" s="72"/>
      <c r="BD125" s="72"/>
    </row>
    <row r="126" spans="1:56" x14ac:dyDescent="0.4">
      <c r="A126" s="63" t="str">
        <f t="shared" si="1"/>
        <v>YKY15</v>
      </c>
      <c r="B126" s="63" t="s">
        <v>385</v>
      </c>
      <c r="C126" s="63" t="s">
        <v>245</v>
      </c>
      <c r="D126" s="72"/>
      <c r="E126" s="72"/>
      <c r="F126" s="72"/>
      <c r="G126" s="72"/>
      <c r="H126" s="72"/>
      <c r="I126" s="72"/>
      <c r="J126" s="72"/>
      <c r="K126" s="72"/>
      <c r="L126" s="72"/>
      <c r="M126" s="72"/>
      <c r="N126" s="72"/>
      <c r="O126" s="72"/>
      <c r="P126" s="72"/>
      <c r="Q126" s="72"/>
      <c r="R126" s="72"/>
      <c r="S126" s="72"/>
      <c r="T126" s="72"/>
      <c r="U126" s="72"/>
      <c r="V126" s="73">
        <v>60.410004109589003</v>
      </c>
      <c r="W126" s="73">
        <v>43.940582191780798</v>
      </c>
      <c r="X126" s="73">
        <v>68.754412328767003</v>
      </c>
      <c r="Y126" s="73">
        <v>44.623552054794501</v>
      </c>
      <c r="Z126" s="73">
        <v>991.73938767123298</v>
      </c>
      <c r="AA126" s="73">
        <v>911.43818904109605</v>
      </c>
      <c r="AB126" s="72"/>
      <c r="AC126" s="72"/>
      <c r="AD126" s="72"/>
      <c r="AE126" s="72"/>
      <c r="AF126" s="72"/>
      <c r="AG126" s="72"/>
      <c r="AH126" s="72"/>
      <c r="AI126" s="72"/>
      <c r="AJ126" s="72"/>
      <c r="AK126" s="72"/>
      <c r="AL126" s="72"/>
      <c r="AM126" s="72"/>
      <c r="AN126" s="72"/>
      <c r="AO126" s="72"/>
      <c r="AP126" s="72"/>
      <c r="AQ126" s="72"/>
      <c r="AR126" s="72"/>
      <c r="AS126" s="72"/>
      <c r="AT126" s="72"/>
      <c r="AU126" s="74">
        <f>IF($C126 &lt; "2017-18", INDEX(F_Inputs_PR19!$K$2:$K$255, MATCH(Cyclical_overrides!$A126, F_Inputs_PR19!$A$2:$A$255, 0)), "")</f>
        <v>7.6999999999999999E-2</v>
      </c>
      <c r="AV126" s="72"/>
      <c r="AW126" s="72"/>
      <c r="AX126" s="72"/>
      <c r="AY126" s="72"/>
      <c r="AZ126" s="72"/>
      <c r="BA126" s="72"/>
      <c r="BB126" s="72"/>
      <c r="BC126" s="72"/>
      <c r="BD126" s="72"/>
    </row>
    <row r="127" spans="1:56" x14ac:dyDescent="0.4">
      <c r="A127" s="63" t="str">
        <f t="shared" si="1"/>
        <v>YKY16</v>
      </c>
      <c r="B127" s="63" t="s">
        <v>385</v>
      </c>
      <c r="C127" s="63" t="s">
        <v>247</v>
      </c>
      <c r="D127" s="72"/>
      <c r="E127" s="72"/>
      <c r="F127" s="72"/>
      <c r="G127" s="72"/>
      <c r="H127" s="72"/>
      <c r="I127" s="72"/>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c r="AQ127" s="72"/>
      <c r="AR127" s="72"/>
      <c r="AS127" s="72"/>
      <c r="AT127" s="72"/>
      <c r="AU127" s="74">
        <f>IF($C127 &lt; "2017-18", INDEX(F_Inputs_PR19!$K$2:$K$255, MATCH(Cyclical_overrides!$A127, F_Inputs_PR19!$A$2:$A$255, 0)), "")</f>
        <v>0.96199999999999997</v>
      </c>
      <c r="AV127" s="72"/>
      <c r="AW127" s="72"/>
      <c r="AX127" s="72"/>
      <c r="AY127" s="72"/>
      <c r="AZ127" s="72"/>
      <c r="BA127" s="72"/>
      <c r="BB127" s="72"/>
      <c r="BC127" s="72"/>
      <c r="BD127" s="72"/>
    </row>
    <row r="128" spans="1:56" x14ac:dyDescent="0.4">
      <c r="A128" s="63" t="str">
        <f t="shared" si="1"/>
        <v>YKY17</v>
      </c>
      <c r="B128" s="63" t="s">
        <v>385</v>
      </c>
      <c r="C128" s="63" t="s">
        <v>249</v>
      </c>
      <c r="D128" s="72"/>
      <c r="E128" s="72"/>
      <c r="F128" s="72"/>
      <c r="G128" s="72"/>
      <c r="H128" s="72"/>
      <c r="I128" s="72"/>
      <c r="J128" s="72"/>
      <c r="K128" s="72"/>
      <c r="L128" s="72"/>
      <c r="M128" s="72"/>
      <c r="N128" s="72"/>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c r="AL128" s="72"/>
      <c r="AM128" s="72"/>
      <c r="AN128" s="72"/>
      <c r="AO128" s="72"/>
      <c r="AP128" s="72"/>
      <c r="AQ128" s="72"/>
      <c r="AR128" s="72"/>
      <c r="AS128" s="72"/>
      <c r="AT128" s="72"/>
      <c r="AU128" s="74">
        <f>IF($C128 &lt; "2017-18", INDEX(F_Inputs_PR19!$K$2:$K$255, MATCH(Cyclical_overrides!$A128, F_Inputs_PR19!$A$2:$A$255, 0)), "")</f>
        <v>0.442</v>
      </c>
      <c r="AV128" s="72"/>
      <c r="AW128" s="72"/>
      <c r="AX128" s="72"/>
      <c r="AY128" s="72"/>
      <c r="AZ128" s="72"/>
      <c r="BA128" s="72"/>
      <c r="BB128" s="72"/>
      <c r="BC128" s="72"/>
      <c r="BD128" s="72"/>
    </row>
    <row r="129" spans="1:56" x14ac:dyDescent="0.4">
      <c r="A129" s="63" t="str">
        <f t="shared" si="1"/>
        <v>YKY18</v>
      </c>
      <c r="B129" s="63" t="s">
        <v>385</v>
      </c>
      <c r="C129" s="63" t="s">
        <v>251</v>
      </c>
      <c r="D129" s="72"/>
      <c r="E129" s="72"/>
      <c r="F129" s="72"/>
      <c r="G129" s="72"/>
      <c r="H129" s="72"/>
      <c r="I129" s="72"/>
      <c r="J129" s="72"/>
      <c r="K129" s="72"/>
      <c r="L129" s="72"/>
      <c r="M129" s="72"/>
      <c r="N129" s="72"/>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72"/>
      <c r="AM129" s="72"/>
      <c r="AN129" s="72"/>
      <c r="AO129" s="72"/>
      <c r="AP129" s="72"/>
      <c r="AQ129" s="72"/>
      <c r="AR129" s="72"/>
      <c r="AS129" s="72"/>
      <c r="AT129" s="72"/>
      <c r="AU129" s="72" t="str">
        <f>IF($C129 &lt; "2017-18", INDEX(F_Inputs_PR19!$K$2:$K$255, MATCH(Cyclical_overrides!$A129, F_Inputs_PR19!$A$2:$A$255, 0)), "")</f>
        <v/>
      </c>
      <c r="AV129" s="72"/>
      <c r="AW129" s="72"/>
      <c r="AX129" s="72"/>
      <c r="AY129" s="72"/>
      <c r="AZ129" s="72"/>
      <c r="BA129" s="72"/>
      <c r="BB129" s="72"/>
      <c r="BC129" s="72"/>
      <c r="BD129" s="72"/>
    </row>
    <row r="130" spans="1:56" x14ac:dyDescent="0.4">
      <c r="A130" s="63" t="str">
        <f t="shared" si="1"/>
        <v>YKY19</v>
      </c>
      <c r="B130" s="63" t="s">
        <v>385</v>
      </c>
      <c r="C130" s="63" t="s">
        <v>253</v>
      </c>
      <c r="D130" s="72"/>
      <c r="E130" s="72"/>
      <c r="F130" s="72"/>
      <c r="G130" s="72"/>
      <c r="H130" s="72"/>
      <c r="I130" s="72"/>
      <c r="J130" s="72"/>
      <c r="K130" s="72"/>
      <c r="L130" s="72"/>
      <c r="M130" s="72"/>
      <c r="N130" s="72"/>
      <c r="O130" s="72"/>
      <c r="P130" s="72"/>
      <c r="Q130" s="72"/>
      <c r="R130" s="72"/>
      <c r="S130" s="72"/>
      <c r="T130" s="72"/>
      <c r="U130" s="72"/>
      <c r="V130" s="72"/>
      <c r="W130" s="72"/>
      <c r="X130" s="72"/>
      <c r="Y130" s="72"/>
      <c r="Z130" s="72"/>
      <c r="AA130" s="72"/>
      <c r="AB130" s="72"/>
      <c r="AC130" s="72"/>
      <c r="AD130" s="72"/>
      <c r="AE130" s="72"/>
      <c r="AF130" s="72"/>
      <c r="AG130" s="72"/>
      <c r="AH130" s="72"/>
      <c r="AI130" s="72"/>
      <c r="AJ130" s="72"/>
      <c r="AK130" s="72"/>
      <c r="AL130" s="72"/>
      <c r="AM130" s="72"/>
      <c r="AN130" s="72"/>
      <c r="AO130" s="72"/>
      <c r="AP130" s="72"/>
      <c r="AQ130" s="72"/>
      <c r="AR130" s="72"/>
      <c r="AS130" s="72"/>
      <c r="AT130" s="72"/>
      <c r="AU130" s="72" t="str">
        <f>IF($C130 &lt; "2017-18", INDEX(F_Inputs_PR19!$K$2:$K$255, MATCH(Cyclical_overrides!$A130, F_Inputs_PR19!$A$2:$A$255, 0)), "")</f>
        <v/>
      </c>
      <c r="AV130" s="72"/>
      <c r="AW130" s="72"/>
      <c r="AX130" s="72"/>
      <c r="AY130" s="72"/>
      <c r="AZ130" s="72"/>
      <c r="BA130" s="72"/>
      <c r="BB130" s="72"/>
      <c r="BC130" s="72"/>
      <c r="BD130" s="72"/>
    </row>
    <row r="131" spans="1:56" x14ac:dyDescent="0.4">
      <c r="A131" s="63" t="str">
        <f t="shared" si="1"/>
        <v>YKY20</v>
      </c>
      <c r="B131" s="63" t="s">
        <v>385</v>
      </c>
      <c r="C131" s="63" t="s">
        <v>255</v>
      </c>
      <c r="D131" s="72"/>
      <c r="E131" s="72"/>
      <c r="F131" s="72"/>
      <c r="G131" s="72"/>
      <c r="H131" s="72"/>
      <c r="I131" s="72"/>
      <c r="J131" s="72"/>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c r="AM131" s="72"/>
      <c r="AN131" s="72"/>
      <c r="AO131" s="72"/>
      <c r="AP131" s="72"/>
      <c r="AQ131" s="72"/>
      <c r="AR131" s="72"/>
      <c r="AS131" s="72"/>
      <c r="AT131" s="72"/>
      <c r="AU131" s="72" t="str">
        <f>IF($C131 &lt; "2017-18", INDEX(F_Inputs_PR19!$K$2:$K$255, MATCH(Cyclical_overrides!$A131, F_Inputs_PR19!$A$2:$A$255, 0)), "")</f>
        <v/>
      </c>
      <c r="AV131" s="72"/>
      <c r="AW131" s="72"/>
      <c r="AX131" s="72"/>
      <c r="AY131" s="72"/>
      <c r="AZ131" s="72"/>
      <c r="BA131" s="72"/>
      <c r="BB131" s="72"/>
      <c r="BC131" s="72"/>
      <c r="BD131" s="72"/>
    </row>
    <row r="132" spans="1:56" x14ac:dyDescent="0.4">
      <c r="A132" s="63" t="str">
        <f t="shared" si="1"/>
        <v>YKY21</v>
      </c>
      <c r="B132" s="63" t="s">
        <v>385</v>
      </c>
      <c r="C132" s="63" t="s">
        <v>257</v>
      </c>
      <c r="D132" s="72"/>
      <c r="E132" s="72"/>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c r="AT132" s="72"/>
      <c r="AU132" s="72" t="str">
        <f>IF($C132 &lt; "2017-18", INDEX(F_Inputs_PR19!$K$2:$K$255, MATCH(Cyclical_overrides!$A132, F_Inputs_PR19!$A$2:$A$255, 0)), "")</f>
        <v/>
      </c>
      <c r="AV132" s="72"/>
      <c r="AW132" s="72"/>
      <c r="AX132" s="72"/>
      <c r="AY132" s="72"/>
      <c r="AZ132" s="72"/>
      <c r="BA132" s="72"/>
      <c r="BB132" s="72"/>
      <c r="BC132" s="72"/>
      <c r="BD132" s="72"/>
    </row>
    <row r="133" spans="1:56" x14ac:dyDescent="0.4">
      <c r="A133" s="63" t="str">
        <f t="shared" ref="A133:A196" si="2">B133&amp;RIGHT(C133,2)</f>
        <v>YKY22</v>
      </c>
      <c r="B133" s="63" t="s">
        <v>385</v>
      </c>
      <c r="C133" s="63" t="s">
        <v>259</v>
      </c>
      <c r="D133" s="72"/>
      <c r="E133" s="72"/>
      <c r="F133" s="72"/>
      <c r="G133" s="72"/>
      <c r="H133" s="72"/>
      <c r="I133" s="72"/>
      <c r="J133" s="72"/>
      <c r="K133" s="72"/>
      <c r="L133" s="72"/>
      <c r="M133" s="72"/>
      <c r="N133" s="72"/>
      <c r="O133" s="72"/>
      <c r="P133" s="72"/>
      <c r="Q133" s="72"/>
      <c r="R133" s="72"/>
      <c r="S133" s="72"/>
      <c r="T133" s="72"/>
      <c r="U133" s="72"/>
      <c r="V133" s="72"/>
      <c r="W133" s="72"/>
      <c r="X133" s="72"/>
      <c r="Y133" s="72"/>
      <c r="Z133" s="72"/>
      <c r="AA133" s="72"/>
      <c r="AB133" s="72"/>
      <c r="AC133" s="72"/>
      <c r="AD133" s="72"/>
      <c r="AE133" s="72"/>
      <c r="AF133" s="72"/>
      <c r="AG133" s="72"/>
      <c r="AH133" s="72"/>
      <c r="AI133" s="72"/>
      <c r="AJ133" s="72"/>
      <c r="AK133" s="72"/>
      <c r="AL133" s="72"/>
      <c r="AM133" s="72"/>
      <c r="AN133" s="72"/>
      <c r="AO133" s="72"/>
      <c r="AP133" s="72"/>
      <c r="AQ133" s="72"/>
      <c r="AR133" s="72"/>
      <c r="AS133" s="72"/>
      <c r="AT133" s="72"/>
      <c r="AU133" s="72" t="str">
        <f>IF($C133 &lt; "2017-18", INDEX(F_Inputs_PR19!$K$2:$K$255, MATCH(Cyclical_overrides!$A133, F_Inputs_PR19!$A$2:$A$255, 0)), "")</f>
        <v/>
      </c>
      <c r="AV133" s="72"/>
      <c r="AW133" s="72"/>
      <c r="AX133" s="72"/>
      <c r="AY133" s="72"/>
      <c r="AZ133" s="72"/>
      <c r="BA133" s="72"/>
      <c r="BB133" s="72"/>
      <c r="BC133" s="72"/>
      <c r="BD133" s="72"/>
    </row>
    <row r="134" spans="1:56" x14ac:dyDescent="0.4">
      <c r="A134" s="63" t="str">
        <f t="shared" si="2"/>
        <v>YKY23</v>
      </c>
      <c r="B134" s="63" t="s">
        <v>385</v>
      </c>
      <c r="C134" s="63" t="s">
        <v>261</v>
      </c>
      <c r="D134" s="72"/>
      <c r="E134" s="72"/>
      <c r="F134" s="72"/>
      <c r="G134" s="72"/>
      <c r="H134" s="72"/>
      <c r="I134" s="72"/>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c r="AO134" s="72"/>
      <c r="AP134" s="72"/>
      <c r="AQ134" s="72"/>
      <c r="AR134" s="72"/>
      <c r="AS134" s="72"/>
      <c r="AT134" s="72"/>
      <c r="AU134" s="72" t="str">
        <f>IF($C134 &lt; "2017-18", INDEX(F_Inputs_PR19!$K$2:$K$255, MATCH(Cyclical_overrides!$A134, F_Inputs_PR19!$A$2:$A$255, 0)), "")</f>
        <v/>
      </c>
      <c r="AV134" s="72"/>
      <c r="AW134" s="72"/>
      <c r="AX134" s="72"/>
      <c r="AY134" s="72"/>
      <c r="AZ134" s="72"/>
      <c r="BA134" s="72"/>
      <c r="BB134" s="72"/>
      <c r="BC134" s="72"/>
      <c r="BD134" s="72"/>
    </row>
    <row r="135" spans="1:56" x14ac:dyDescent="0.4">
      <c r="A135" s="63" t="str">
        <f t="shared" si="2"/>
        <v>YKY24</v>
      </c>
      <c r="B135" s="63" t="s">
        <v>385</v>
      </c>
      <c r="C135" s="63" t="s">
        <v>263</v>
      </c>
      <c r="D135" s="72"/>
      <c r="E135" s="72"/>
      <c r="F135" s="72"/>
      <c r="G135" s="72"/>
      <c r="H135" s="72"/>
      <c r="I135" s="72"/>
      <c r="J135" s="72"/>
      <c r="K135" s="72"/>
      <c r="L135" s="72"/>
      <c r="M135" s="72"/>
      <c r="N135" s="72"/>
      <c r="O135" s="72"/>
      <c r="P135" s="72"/>
      <c r="Q135" s="72"/>
      <c r="R135" s="72"/>
      <c r="S135" s="72"/>
      <c r="T135" s="72"/>
      <c r="U135" s="72"/>
      <c r="V135" s="72"/>
      <c r="W135" s="72"/>
      <c r="X135" s="72"/>
      <c r="Y135" s="72"/>
      <c r="Z135" s="72"/>
      <c r="AA135" s="72"/>
      <c r="AB135" s="72"/>
      <c r="AC135" s="72"/>
      <c r="AD135" s="72"/>
      <c r="AE135" s="72"/>
      <c r="AF135" s="72"/>
      <c r="AG135" s="72"/>
      <c r="AH135" s="72"/>
      <c r="AI135" s="72"/>
      <c r="AJ135" s="72"/>
      <c r="AK135" s="72"/>
      <c r="AL135" s="72"/>
      <c r="AM135" s="72"/>
      <c r="AN135" s="72"/>
      <c r="AO135" s="72"/>
      <c r="AP135" s="72"/>
      <c r="AQ135" s="72"/>
      <c r="AR135" s="72"/>
      <c r="AS135" s="72"/>
      <c r="AT135" s="72"/>
      <c r="AU135" s="72" t="str">
        <f>IF($C135 &lt; "2017-18", INDEX(F_Inputs_PR19!$K$2:$K$255, MATCH(Cyclical_overrides!$A135, F_Inputs_PR19!$A$2:$A$255, 0)), "")</f>
        <v/>
      </c>
      <c r="AV135" s="72"/>
      <c r="AW135" s="72"/>
      <c r="AX135" s="72"/>
      <c r="AY135" s="72"/>
      <c r="AZ135" s="72"/>
      <c r="BA135" s="72"/>
      <c r="BB135" s="72"/>
      <c r="BC135" s="72"/>
      <c r="BD135" s="72"/>
    </row>
    <row r="136" spans="1:56" x14ac:dyDescent="0.4">
      <c r="A136" s="63" t="str">
        <f t="shared" si="2"/>
        <v>AFW14</v>
      </c>
      <c r="B136" s="63" t="s">
        <v>397</v>
      </c>
      <c r="C136" s="63" t="s">
        <v>243</v>
      </c>
      <c r="D136" s="72"/>
      <c r="E136" s="72"/>
      <c r="F136" s="72"/>
      <c r="G136" s="72"/>
      <c r="H136" s="72"/>
      <c r="I136" s="72"/>
      <c r="J136" s="72"/>
      <c r="K136" s="72"/>
      <c r="L136" s="72"/>
      <c r="M136" s="72"/>
      <c r="N136" s="72"/>
      <c r="O136" s="72"/>
      <c r="P136" s="72"/>
      <c r="Q136" s="72"/>
      <c r="R136" s="72"/>
      <c r="S136" s="72"/>
      <c r="T136" s="72"/>
      <c r="U136" s="72"/>
      <c r="V136" s="73">
        <v>695.01700000000005</v>
      </c>
      <c r="W136" s="73">
        <v>642.75900000000001</v>
      </c>
      <c r="X136" s="73">
        <v>0</v>
      </c>
      <c r="Y136" s="73">
        <v>0</v>
      </c>
      <c r="Z136" s="73">
        <v>0</v>
      </c>
      <c r="AA136" s="73">
        <v>0</v>
      </c>
      <c r="AB136" s="72"/>
      <c r="AC136" s="72"/>
      <c r="AD136" s="72"/>
      <c r="AE136" s="72"/>
      <c r="AF136" s="72"/>
      <c r="AG136" s="72"/>
      <c r="AH136" s="72"/>
      <c r="AI136" s="72"/>
      <c r="AJ136" s="72"/>
      <c r="AK136" s="72"/>
      <c r="AL136" s="72"/>
      <c r="AM136" s="72"/>
      <c r="AN136" s="72"/>
      <c r="AO136" s="72"/>
      <c r="AP136" s="72"/>
      <c r="AQ136" s="72"/>
      <c r="AR136" s="72"/>
      <c r="AS136" s="72"/>
      <c r="AT136" s="72"/>
      <c r="AU136" s="74">
        <f>IF($C136 &lt; "2017-18", INDEX(F_Inputs_PR19!$K$2:$K$255, MATCH(Cyclical_overrides!$A136, F_Inputs_PR19!$A$2:$A$255, 0)), "")</f>
        <v>0.35399999999999998</v>
      </c>
      <c r="AV136" s="72"/>
      <c r="AW136" s="72"/>
      <c r="AX136" s="72"/>
      <c r="AY136" s="72"/>
      <c r="AZ136" s="72"/>
      <c r="BA136" s="72"/>
      <c r="BB136" s="72"/>
      <c r="BC136" s="72"/>
      <c r="BD136" s="72"/>
    </row>
    <row r="137" spans="1:56" x14ac:dyDescent="0.4">
      <c r="A137" s="63" t="str">
        <f t="shared" si="2"/>
        <v>AFW15</v>
      </c>
      <c r="B137" s="63" t="s">
        <v>397</v>
      </c>
      <c r="C137" s="63" t="s">
        <v>245</v>
      </c>
      <c r="D137" s="72"/>
      <c r="E137" s="72"/>
      <c r="F137" s="72"/>
      <c r="G137" s="72"/>
      <c r="H137" s="72"/>
      <c r="I137" s="72"/>
      <c r="J137" s="72"/>
      <c r="K137" s="72"/>
      <c r="L137" s="72"/>
      <c r="M137" s="72"/>
      <c r="N137" s="72"/>
      <c r="O137" s="72"/>
      <c r="P137" s="72"/>
      <c r="Q137" s="72"/>
      <c r="R137" s="72"/>
      <c r="S137" s="72"/>
      <c r="T137" s="72"/>
      <c r="U137" s="72"/>
      <c r="V137" s="73">
        <v>681.96</v>
      </c>
      <c r="W137" s="73">
        <v>658.11800000000005</v>
      </c>
      <c r="X137" s="73">
        <v>0</v>
      </c>
      <c r="Y137" s="73">
        <v>0</v>
      </c>
      <c r="Z137" s="73">
        <v>0</v>
      </c>
      <c r="AA137" s="73">
        <v>0</v>
      </c>
      <c r="AB137" s="72"/>
      <c r="AC137" s="72"/>
      <c r="AD137" s="72"/>
      <c r="AE137" s="72"/>
      <c r="AF137" s="72"/>
      <c r="AG137" s="72"/>
      <c r="AH137" s="72"/>
      <c r="AI137" s="72"/>
      <c r="AJ137" s="72"/>
      <c r="AK137" s="72"/>
      <c r="AL137" s="72"/>
      <c r="AM137" s="72"/>
      <c r="AN137" s="72"/>
      <c r="AO137" s="72"/>
      <c r="AP137" s="72"/>
      <c r="AQ137" s="72"/>
      <c r="AR137" s="72"/>
      <c r="AS137" s="72"/>
      <c r="AT137" s="72"/>
      <c r="AU137" s="74">
        <f>IF($C137 &lt; "2017-18", INDEX(F_Inputs_PR19!$K$2:$K$255, MATCH(Cyclical_overrides!$A137, F_Inputs_PR19!$A$2:$A$255, 0)), "")</f>
        <v>0.41299999999999998</v>
      </c>
      <c r="AV137" s="72"/>
      <c r="AW137" s="72"/>
      <c r="AX137" s="72"/>
      <c r="AY137" s="72"/>
      <c r="AZ137" s="72"/>
      <c r="BA137" s="72"/>
      <c r="BB137" s="72"/>
      <c r="BC137" s="72"/>
      <c r="BD137" s="72"/>
    </row>
    <row r="138" spans="1:56" x14ac:dyDescent="0.4">
      <c r="A138" s="63" t="str">
        <f t="shared" si="2"/>
        <v>AFW16</v>
      </c>
      <c r="B138" s="63" t="s">
        <v>397</v>
      </c>
      <c r="C138" s="63" t="s">
        <v>247</v>
      </c>
      <c r="D138" s="72"/>
      <c r="E138" s="72"/>
      <c r="F138" s="72"/>
      <c r="G138" s="72"/>
      <c r="H138" s="72"/>
      <c r="I138" s="72"/>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c r="AN138" s="72"/>
      <c r="AO138" s="72"/>
      <c r="AP138" s="72"/>
      <c r="AQ138" s="72"/>
      <c r="AR138" s="72"/>
      <c r="AS138" s="72"/>
      <c r="AT138" s="72"/>
      <c r="AU138" s="74">
        <f>IF($C138 &lt; "2017-18", INDEX(F_Inputs_PR19!$K$2:$K$255, MATCH(Cyclical_overrides!$A138, F_Inputs_PR19!$A$2:$A$255, 0)), "")</f>
        <v>0.108</v>
      </c>
      <c r="AV138" s="72"/>
      <c r="AW138" s="72"/>
      <c r="AX138" s="72"/>
      <c r="AY138" s="72"/>
      <c r="AZ138" s="72"/>
      <c r="BA138" s="72"/>
      <c r="BB138" s="72"/>
      <c r="BC138" s="72"/>
      <c r="BD138" s="72"/>
    </row>
    <row r="139" spans="1:56" x14ac:dyDescent="0.4">
      <c r="A139" s="63" t="str">
        <f t="shared" si="2"/>
        <v>AFW17</v>
      </c>
      <c r="B139" s="63" t="s">
        <v>397</v>
      </c>
      <c r="C139" s="63" t="s">
        <v>249</v>
      </c>
      <c r="D139" s="72"/>
      <c r="E139" s="72"/>
      <c r="F139" s="72"/>
      <c r="G139" s="72"/>
      <c r="H139" s="72"/>
      <c r="I139" s="72"/>
      <c r="J139" s="72"/>
      <c r="K139" s="72"/>
      <c r="L139" s="72"/>
      <c r="M139" s="72"/>
      <c r="N139" s="72"/>
      <c r="O139" s="72"/>
      <c r="P139" s="72"/>
      <c r="Q139" s="72"/>
      <c r="R139" s="72"/>
      <c r="S139" s="72"/>
      <c r="T139" s="72"/>
      <c r="U139" s="72"/>
      <c r="V139" s="72"/>
      <c r="W139" s="72"/>
      <c r="X139" s="72"/>
      <c r="Y139" s="72"/>
      <c r="Z139" s="72"/>
      <c r="AA139" s="72"/>
      <c r="AB139" s="72"/>
      <c r="AC139" s="72"/>
      <c r="AD139" s="72"/>
      <c r="AE139" s="72"/>
      <c r="AF139" s="72"/>
      <c r="AG139" s="72"/>
      <c r="AH139" s="72"/>
      <c r="AI139" s="72"/>
      <c r="AJ139" s="72"/>
      <c r="AK139" s="72"/>
      <c r="AL139" s="72"/>
      <c r="AM139" s="72"/>
      <c r="AN139" s="72"/>
      <c r="AO139" s="72"/>
      <c r="AP139" s="72"/>
      <c r="AQ139" s="72"/>
      <c r="AR139" s="72"/>
      <c r="AS139" s="72"/>
      <c r="AT139" s="72"/>
      <c r="AU139" s="74">
        <f>IF($C139 &lt; "2017-18", INDEX(F_Inputs_PR19!$K$2:$K$255, MATCH(Cyclical_overrides!$A139, F_Inputs_PR19!$A$2:$A$255, 0)), "")</f>
        <v>1.5469999999999999</v>
      </c>
      <c r="AV139" s="72"/>
      <c r="AW139" s="72"/>
      <c r="AX139" s="72"/>
      <c r="AY139" s="72"/>
      <c r="AZ139" s="72"/>
      <c r="BA139" s="72"/>
      <c r="BB139" s="72"/>
      <c r="BC139" s="72"/>
      <c r="BD139" s="72"/>
    </row>
    <row r="140" spans="1:56" x14ac:dyDescent="0.4">
      <c r="A140" s="63" t="str">
        <f t="shared" si="2"/>
        <v>AFW18</v>
      </c>
      <c r="B140" s="63" t="s">
        <v>397</v>
      </c>
      <c r="C140" s="63" t="s">
        <v>251</v>
      </c>
      <c r="D140" s="72"/>
      <c r="E140" s="72"/>
      <c r="F140" s="72"/>
      <c r="G140" s="72"/>
      <c r="H140" s="72"/>
      <c r="I140" s="72"/>
      <c r="J140" s="72"/>
      <c r="K140" s="72"/>
      <c r="L140" s="72"/>
      <c r="M140" s="72"/>
      <c r="N140" s="72"/>
      <c r="O140" s="72"/>
      <c r="P140" s="72"/>
      <c r="Q140" s="72"/>
      <c r="R140" s="72"/>
      <c r="S140" s="72"/>
      <c r="T140" s="72"/>
      <c r="U140" s="72"/>
      <c r="V140" s="72"/>
      <c r="W140" s="72"/>
      <c r="X140" s="72"/>
      <c r="Y140" s="72"/>
      <c r="Z140" s="72"/>
      <c r="AA140" s="72"/>
      <c r="AB140" s="72"/>
      <c r="AC140" s="72"/>
      <c r="AD140" s="72"/>
      <c r="AE140" s="72"/>
      <c r="AF140" s="72"/>
      <c r="AG140" s="72"/>
      <c r="AH140" s="72"/>
      <c r="AI140" s="72"/>
      <c r="AJ140" s="72"/>
      <c r="AK140" s="72"/>
      <c r="AL140" s="72"/>
      <c r="AM140" s="72"/>
      <c r="AN140" s="72"/>
      <c r="AO140" s="72"/>
      <c r="AP140" s="72"/>
      <c r="AQ140" s="72"/>
      <c r="AR140" s="72"/>
      <c r="AS140" s="72"/>
      <c r="AT140" s="72"/>
      <c r="AU140" s="72" t="str">
        <f>IF($C140 &lt; "2017-18", INDEX(F_Inputs_PR19!$K$2:$K$255, MATCH(Cyclical_overrides!$A140, F_Inputs_PR19!$A$2:$A$255, 0)), "")</f>
        <v/>
      </c>
      <c r="AV140" s="72"/>
      <c r="AW140" s="72"/>
      <c r="AX140" s="72"/>
      <c r="AY140" s="72"/>
      <c r="AZ140" s="72"/>
      <c r="BA140" s="72"/>
      <c r="BB140" s="72"/>
      <c r="BC140" s="72"/>
      <c r="BD140" s="72"/>
    </row>
    <row r="141" spans="1:56" x14ac:dyDescent="0.4">
      <c r="A141" s="63" t="str">
        <f t="shared" si="2"/>
        <v>AFW19</v>
      </c>
      <c r="B141" s="63" t="s">
        <v>397</v>
      </c>
      <c r="C141" s="63" t="s">
        <v>253</v>
      </c>
      <c r="D141" s="72"/>
      <c r="E141" s="72"/>
      <c r="F141" s="72"/>
      <c r="G141" s="72"/>
      <c r="H141" s="72"/>
      <c r="I141" s="72"/>
      <c r="J141" s="72"/>
      <c r="K141" s="72"/>
      <c r="L141" s="72"/>
      <c r="M141" s="72"/>
      <c r="N141" s="72"/>
      <c r="O141" s="72"/>
      <c r="P141" s="72"/>
      <c r="Q141" s="72"/>
      <c r="R141" s="72"/>
      <c r="S141" s="72"/>
      <c r="T141" s="72"/>
      <c r="U141" s="72"/>
      <c r="V141" s="72"/>
      <c r="W141" s="72"/>
      <c r="X141" s="72"/>
      <c r="Y141" s="72"/>
      <c r="Z141" s="72"/>
      <c r="AA141" s="72"/>
      <c r="AB141" s="72"/>
      <c r="AC141" s="72"/>
      <c r="AD141" s="72"/>
      <c r="AE141" s="72"/>
      <c r="AF141" s="72"/>
      <c r="AG141" s="72"/>
      <c r="AH141" s="72"/>
      <c r="AI141" s="72"/>
      <c r="AJ141" s="72"/>
      <c r="AK141" s="72"/>
      <c r="AL141" s="72"/>
      <c r="AM141" s="72"/>
      <c r="AN141" s="72"/>
      <c r="AO141" s="72"/>
      <c r="AP141" s="72"/>
      <c r="AQ141" s="72"/>
      <c r="AR141" s="72"/>
      <c r="AS141" s="72"/>
      <c r="AT141" s="72"/>
      <c r="AU141" s="72" t="str">
        <f>IF($C141 &lt; "2017-18", INDEX(F_Inputs_PR19!$K$2:$K$255, MATCH(Cyclical_overrides!$A141, F_Inputs_PR19!$A$2:$A$255, 0)), "")</f>
        <v/>
      </c>
      <c r="AV141" s="72"/>
      <c r="AW141" s="72"/>
      <c r="AX141" s="72"/>
      <c r="AY141" s="72"/>
      <c r="AZ141" s="72"/>
      <c r="BA141" s="72"/>
      <c r="BB141" s="72"/>
      <c r="BC141" s="72"/>
      <c r="BD141" s="72"/>
    </row>
    <row r="142" spans="1:56" x14ac:dyDescent="0.4">
      <c r="A142" s="63" t="str">
        <f t="shared" si="2"/>
        <v>AFW20</v>
      </c>
      <c r="B142" s="63" t="s">
        <v>397</v>
      </c>
      <c r="C142" s="63" t="s">
        <v>255</v>
      </c>
      <c r="D142" s="72"/>
      <c r="E142" s="72"/>
      <c r="F142" s="72"/>
      <c r="G142" s="72"/>
      <c r="H142" s="72"/>
      <c r="I142" s="72"/>
      <c r="J142" s="72"/>
      <c r="K142" s="72"/>
      <c r="L142" s="72"/>
      <c r="M142" s="72"/>
      <c r="N142" s="72"/>
      <c r="O142" s="72"/>
      <c r="P142" s="72"/>
      <c r="Q142" s="72"/>
      <c r="R142" s="72"/>
      <c r="S142" s="72"/>
      <c r="T142" s="72"/>
      <c r="U142" s="72"/>
      <c r="V142" s="72"/>
      <c r="W142" s="72"/>
      <c r="X142" s="72"/>
      <c r="Y142" s="72"/>
      <c r="Z142" s="72"/>
      <c r="AA142" s="72"/>
      <c r="AB142" s="72"/>
      <c r="AC142" s="72"/>
      <c r="AD142" s="72"/>
      <c r="AE142" s="72"/>
      <c r="AF142" s="72"/>
      <c r="AG142" s="72"/>
      <c r="AH142" s="72"/>
      <c r="AI142" s="72"/>
      <c r="AJ142" s="72"/>
      <c r="AK142" s="72"/>
      <c r="AL142" s="72"/>
      <c r="AM142" s="72"/>
      <c r="AN142" s="72"/>
      <c r="AO142" s="72"/>
      <c r="AP142" s="72"/>
      <c r="AQ142" s="72"/>
      <c r="AR142" s="72"/>
      <c r="AS142" s="72"/>
      <c r="AT142" s="72"/>
      <c r="AU142" s="72" t="str">
        <f>IF($C142 &lt; "2017-18", INDEX(F_Inputs_PR19!$K$2:$K$255, MATCH(Cyclical_overrides!$A142, F_Inputs_PR19!$A$2:$A$255, 0)), "")</f>
        <v/>
      </c>
      <c r="AV142" s="72"/>
      <c r="AW142" s="72"/>
      <c r="AX142" s="72"/>
      <c r="AY142" s="72"/>
      <c r="AZ142" s="72"/>
      <c r="BA142" s="72"/>
      <c r="BB142" s="72"/>
      <c r="BC142" s="72"/>
      <c r="BD142" s="72"/>
    </row>
    <row r="143" spans="1:56" x14ac:dyDescent="0.4">
      <c r="A143" s="63" t="str">
        <f t="shared" si="2"/>
        <v>AFW21</v>
      </c>
      <c r="B143" s="63" t="s">
        <v>397</v>
      </c>
      <c r="C143" s="63" t="s">
        <v>257</v>
      </c>
      <c r="D143" s="72"/>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c r="AT143" s="72"/>
      <c r="AU143" s="72" t="str">
        <f>IF($C143 &lt; "2017-18", INDEX(F_Inputs_PR19!$K$2:$K$255, MATCH(Cyclical_overrides!$A143, F_Inputs_PR19!$A$2:$A$255, 0)), "")</f>
        <v/>
      </c>
      <c r="AV143" s="72"/>
      <c r="AW143" s="72"/>
      <c r="AX143" s="72"/>
      <c r="AY143" s="72"/>
      <c r="AZ143" s="72"/>
      <c r="BA143" s="72"/>
      <c r="BB143" s="72"/>
      <c r="BC143" s="72"/>
      <c r="BD143" s="72"/>
    </row>
    <row r="144" spans="1:56" x14ac:dyDescent="0.4">
      <c r="A144" s="63" t="str">
        <f t="shared" si="2"/>
        <v>AFW22</v>
      </c>
      <c r="B144" s="63" t="s">
        <v>397</v>
      </c>
      <c r="C144" s="63" t="s">
        <v>259</v>
      </c>
      <c r="D144" s="72"/>
      <c r="E144" s="72"/>
      <c r="F144" s="72"/>
      <c r="G144" s="72"/>
      <c r="H144" s="72"/>
      <c r="I144" s="72"/>
      <c r="J144" s="72"/>
      <c r="K144" s="72"/>
      <c r="L144" s="72"/>
      <c r="M144" s="72"/>
      <c r="N144" s="72"/>
      <c r="O144" s="72"/>
      <c r="P144" s="72"/>
      <c r="Q144" s="72"/>
      <c r="R144" s="72"/>
      <c r="S144" s="72"/>
      <c r="T144" s="72"/>
      <c r="U144" s="72"/>
      <c r="V144" s="72"/>
      <c r="W144" s="72"/>
      <c r="X144" s="72"/>
      <c r="Y144" s="72"/>
      <c r="Z144" s="72"/>
      <c r="AA144" s="72"/>
      <c r="AB144" s="72"/>
      <c r="AC144" s="72"/>
      <c r="AD144" s="72"/>
      <c r="AE144" s="72"/>
      <c r="AF144" s="72"/>
      <c r="AG144" s="72"/>
      <c r="AH144" s="72"/>
      <c r="AI144" s="72"/>
      <c r="AJ144" s="72"/>
      <c r="AK144" s="72"/>
      <c r="AL144" s="72"/>
      <c r="AM144" s="72"/>
      <c r="AN144" s="72"/>
      <c r="AO144" s="72"/>
      <c r="AP144" s="72"/>
      <c r="AQ144" s="72"/>
      <c r="AR144" s="72"/>
      <c r="AS144" s="72"/>
      <c r="AT144" s="72"/>
      <c r="AU144" s="72" t="str">
        <f>IF($C144 &lt; "2017-18", INDEX(F_Inputs_PR19!$K$2:$K$255, MATCH(Cyclical_overrides!$A144, F_Inputs_PR19!$A$2:$A$255, 0)), "")</f>
        <v/>
      </c>
      <c r="AV144" s="72"/>
      <c r="AW144" s="72"/>
      <c r="AX144" s="72"/>
      <c r="AY144" s="72"/>
      <c r="AZ144" s="72"/>
      <c r="BA144" s="72"/>
      <c r="BB144" s="72"/>
      <c r="BC144" s="72"/>
      <c r="BD144" s="72"/>
    </row>
    <row r="145" spans="1:56" x14ac:dyDescent="0.4">
      <c r="A145" s="63" t="str">
        <f t="shared" si="2"/>
        <v>AFW23</v>
      </c>
      <c r="B145" s="63" t="s">
        <v>397</v>
      </c>
      <c r="C145" s="63" t="s">
        <v>261</v>
      </c>
      <c r="D145" s="72"/>
      <c r="E145" s="72"/>
      <c r="F145" s="72"/>
      <c r="G145" s="72"/>
      <c r="H145" s="72"/>
      <c r="I145" s="72"/>
      <c r="J145" s="72"/>
      <c r="K145" s="72"/>
      <c r="L145" s="72"/>
      <c r="M145" s="72"/>
      <c r="N145" s="72"/>
      <c r="O145" s="72"/>
      <c r="P145" s="72"/>
      <c r="Q145" s="72"/>
      <c r="R145" s="72"/>
      <c r="S145" s="72"/>
      <c r="T145" s="72"/>
      <c r="U145" s="72"/>
      <c r="V145" s="72"/>
      <c r="W145" s="72"/>
      <c r="X145" s="72"/>
      <c r="Y145" s="72"/>
      <c r="Z145" s="72"/>
      <c r="AA145" s="72"/>
      <c r="AB145" s="72"/>
      <c r="AC145" s="72"/>
      <c r="AD145" s="72"/>
      <c r="AE145" s="72"/>
      <c r="AF145" s="72"/>
      <c r="AG145" s="72"/>
      <c r="AH145" s="72"/>
      <c r="AI145" s="72"/>
      <c r="AJ145" s="72"/>
      <c r="AK145" s="72"/>
      <c r="AL145" s="72"/>
      <c r="AM145" s="72"/>
      <c r="AN145" s="72"/>
      <c r="AO145" s="72"/>
      <c r="AP145" s="72"/>
      <c r="AQ145" s="72"/>
      <c r="AR145" s="72"/>
      <c r="AS145" s="72"/>
      <c r="AT145" s="72"/>
      <c r="AU145" s="72" t="str">
        <f>IF($C145 &lt; "2017-18", INDEX(F_Inputs_PR19!$K$2:$K$255, MATCH(Cyclical_overrides!$A145, F_Inputs_PR19!$A$2:$A$255, 0)), "")</f>
        <v/>
      </c>
      <c r="AV145" s="72"/>
      <c r="AW145" s="72"/>
      <c r="AX145" s="72"/>
      <c r="AY145" s="72"/>
      <c r="AZ145" s="72"/>
      <c r="BA145" s="72"/>
      <c r="BB145" s="72"/>
      <c r="BC145" s="72"/>
      <c r="BD145" s="72"/>
    </row>
    <row r="146" spans="1:56" x14ac:dyDescent="0.4">
      <c r="A146" s="63" t="str">
        <f t="shared" si="2"/>
        <v>AFW24</v>
      </c>
      <c r="B146" s="63" t="s">
        <v>397</v>
      </c>
      <c r="C146" s="63" t="s">
        <v>263</v>
      </c>
      <c r="D146" s="72"/>
      <c r="E146" s="72"/>
      <c r="F146" s="72"/>
      <c r="G146" s="72"/>
      <c r="H146" s="72"/>
      <c r="I146" s="72"/>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c r="AO146" s="72"/>
      <c r="AP146" s="72"/>
      <c r="AQ146" s="72"/>
      <c r="AR146" s="72"/>
      <c r="AS146" s="72"/>
      <c r="AT146" s="72"/>
      <c r="AU146" s="72" t="str">
        <f>IF($C146 &lt; "2017-18", INDEX(F_Inputs_PR19!$K$2:$K$255, MATCH(Cyclical_overrides!$A146, F_Inputs_PR19!$A$2:$A$255, 0)), "")</f>
        <v/>
      </c>
      <c r="AV146" s="72"/>
      <c r="AW146" s="72"/>
      <c r="AX146" s="72"/>
      <c r="AY146" s="72"/>
      <c r="AZ146" s="72"/>
      <c r="BA146" s="72"/>
      <c r="BB146" s="72"/>
      <c r="BC146" s="72"/>
      <c r="BD146" s="72"/>
    </row>
    <row r="147" spans="1:56" x14ac:dyDescent="0.4">
      <c r="A147" s="63" t="str">
        <f t="shared" si="2"/>
        <v>BRL14</v>
      </c>
      <c r="B147" s="63" t="s">
        <v>409</v>
      </c>
      <c r="C147" s="63" t="s">
        <v>243</v>
      </c>
      <c r="D147" s="72"/>
      <c r="E147" s="72"/>
      <c r="F147" s="72"/>
      <c r="G147" s="72"/>
      <c r="H147" s="72"/>
      <c r="I147" s="72"/>
      <c r="J147" s="72"/>
      <c r="K147" s="72"/>
      <c r="L147" s="72"/>
      <c r="M147" s="72"/>
      <c r="N147" s="72"/>
      <c r="O147" s="72"/>
      <c r="P147" s="72"/>
      <c r="Q147" s="72"/>
      <c r="R147" s="72"/>
      <c r="S147" s="72"/>
      <c r="T147" s="72"/>
      <c r="U147" s="72"/>
      <c r="V147" s="73">
        <v>273.38</v>
      </c>
      <c r="W147" s="73">
        <v>199.77</v>
      </c>
      <c r="X147" s="73">
        <v>0</v>
      </c>
      <c r="Y147" s="73">
        <v>0</v>
      </c>
      <c r="Z147" s="73">
        <v>0</v>
      </c>
      <c r="AA147" s="73">
        <v>0</v>
      </c>
      <c r="AB147" s="72"/>
      <c r="AC147" s="72"/>
      <c r="AD147" s="72"/>
      <c r="AE147" s="72"/>
      <c r="AF147" s="72"/>
      <c r="AG147" s="72"/>
      <c r="AH147" s="72"/>
      <c r="AI147" s="72"/>
      <c r="AJ147" s="72"/>
      <c r="AK147" s="72"/>
      <c r="AL147" s="72"/>
      <c r="AM147" s="72"/>
      <c r="AN147" s="72"/>
      <c r="AO147" s="72"/>
      <c r="AP147" s="72"/>
      <c r="AQ147" s="72"/>
      <c r="AR147" s="72"/>
      <c r="AS147" s="72"/>
      <c r="AT147" s="72"/>
      <c r="AU147" s="74">
        <f>IF($C147 &lt; "2017-18", INDEX(F_Inputs_PR19!$K$2:$K$255, MATCH(Cyclical_overrides!$A147, F_Inputs_PR19!$A$2:$A$255, 0)), "")</f>
        <v>0.19800000000000001</v>
      </c>
      <c r="AV147" s="72"/>
      <c r="AW147" s="72"/>
      <c r="AX147" s="72"/>
      <c r="AY147" s="72"/>
      <c r="AZ147" s="72"/>
      <c r="BA147" s="72"/>
      <c r="BB147" s="72"/>
      <c r="BC147" s="72"/>
      <c r="BD147" s="72"/>
    </row>
    <row r="148" spans="1:56" x14ac:dyDescent="0.4">
      <c r="A148" s="63" t="str">
        <f t="shared" si="2"/>
        <v>BRL15</v>
      </c>
      <c r="B148" s="63" t="s">
        <v>409</v>
      </c>
      <c r="C148" s="63" t="s">
        <v>245</v>
      </c>
      <c r="D148" s="72"/>
      <c r="E148" s="72"/>
      <c r="F148" s="72"/>
      <c r="G148" s="72"/>
      <c r="H148" s="72"/>
      <c r="I148" s="72"/>
      <c r="J148" s="72"/>
      <c r="K148" s="72"/>
      <c r="L148" s="72"/>
      <c r="M148" s="72"/>
      <c r="N148" s="72"/>
      <c r="O148" s="72"/>
      <c r="P148" s="72"/>
      <c r="Q148" s="72"/>
      <c r="R148" s="72"/>
      <c r="S148" s="72"/>
      <c r="T148" s="72"/>
      <c r="U148" s="72"/>
      <c r="V148" s="73">
        <v>264.00599999999997</v>
      </c>
      <c r="W148" s="73">
        <v>212.71799999999999</v>
      </c>
      <c r="X148" s="73">
        <v>0</v>
      </c>
      <c r="Y148" s="73">
        <v>0</v>
      </c>
      <c r="Z148" s="73">
        <v>0</v>
      </c>
      <c r="AA148" s="73">
        <v>0</v>
      </c>
      <c r="AB148" s="72"/>
      <c r="AC148" s="72"/>
      <c r="AD148" s="72"/>
      <c r="AE148" s="72"/>
      <c r="AF148" s="72"/>
      <c r="AG148" s="72"/>
      <c r="AH148" s="72"/>
      <c r="AI148" s="72"/>
      <c r="AJ148" s="72"/>
      <c r="AK148" s="72"/>
      <c r="AL148" s="72"/>
      <c r="AM148" s="72"/>
      <c r="AN148" s="72"/>
      <c r="AO148" s="72"/>
      <c r="AP148" s="72"/>
      <c r="AQ148" s="72"/>
      <c r="AR148" s="72"/>
      <c r="AS148" s="72"/>
      <c r="AT148" s="72"/>
      <c r="AU148" s="74">
        <f>IF($C148 &lt; "2017-18", INDEX(F_Inputs_PR19!$K$2:$K$255, MATCH(Cyclical_overrides!$A148, F_Inputs_PR19!$A$2:$A$255, 0)), "")</f>
        <v>0.60099999999999998</v>
      </c>
      <c r="AV148" s="72"/>
      <c r="AW148" s="72"/>
      <c r="AX148" s="72"/>
      <c r="AY148" s="72"/>
      <c r="AZ148" s="72"/>
      <c r="BA148" s="72"/>
      <c r="BB148" s="72"/>
      <c r="BC148" s="72"/>
      <c r="BD148" s="72"/>
    </row>
    <row r="149" spans="1:56" x14ac:dyDescent="0.4">
      <c r="A149" s="63" t="str">
        <f t="shared" si="2"/>
        <v>BRL16</v>
      </c>
      <c r="B149" s="63" t="s">
        <v>409</v>
      </c>
      <c r="C149" s="63" t="s">
        <v>247</v>
      </c>
      <c r="D149" s="72"/>
      <c r="E149" s="72"/>
      <c r="F149" s="72"/>
      <c r="G149" s="72"/>
      <c r="H149" s="72"/>
      <c r="I149" s="72"/>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c r="AQ149" s="72"/>
      <c r="AR149" s="72"/>
      <c r="AS149" s="72"/>
      <c r="AT149" s="72"/>
      <c r="AU149" s="74">
        <f>IF($C149 &lt; "2017-18", INDEX(F_Inputs_PR19!$K$2:$K$255, MATCH(Cyclical_overrides!$A149, F_Inputs_PR19!$A$2:$A$255, 0)), "")</f>
        <v>0.10100000000000001</v>
      </c>
      <c r="AV149" s="72"/>
      <c r="AW149" s="72"/>
      <c r="AX149" s="72"/>
      <c r="AY149" s="72"/>
      <c r="AZ149" s="72"/>
      <c r="BA149" s="72"/>
      <c r="BB149" s="72"/>
      <c r="BC149" s="72"/>
      <c r="BD149" s="72"/>
    </row>
    <row r="150" spans="1:56" x14ac:dyDescent="0.4">
      <c r="A150" s="63" t="str">
        <f t="shared" si="2"/>
        <v>BRL17</v>
      </c>
      <c r="B150" s="63" t="s">
        <v>409</v>
      </c>
      <c r="C150" s="63" t="s">
        <v>249</v>
      </c>
      <c r="D150" s="72"/>
      <c r="E150" s="72"/>
      <c r="F150" s="72"/>
      <c r="G150" s="72"/>
      <c r="H150" s="72"/>
      <c r="I150" s="72"/>
      <c r="J150" s="72"/>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72"/>
      <c r="AM150" s="72"/>
      <c r="AN150" s="72"/>
      <c r="AO150" s="72"/>
      <c r="AP150" s="72"/>
      <c r="AQ150" s="72"/>
      <c r="AR150" s="72"/>
      <c r="AS150" s="72"/>
      <c r="AT150" s="72"/>
      <c r="AU150" s="74">
        <f>IF($C150 &lt; "2017-18", INDEX(F_Inputs_PR19!$K$2:$K$255, MATCH(Cyclical_overrides!$A150, F_Inputs_PR19!$A$2:$A$255, 0)), "")</f>
        <v>-3.6999999999999998E-2</v>
      </c>
      <c r="AV150" s="72"/>
      <c r="AW150" s="72"/>
      <c r="AX150" s="72"/>
      <c r="AY150" s="72"/>
      <c r="AZ150" s="72"/>
      <c r="BA150" s="72"/>
      <c r="BB150" s="72"/>
      <c r="BC150" s="72"/>
      <c r="BD150" s="72"/>
    </row>
    <row r="151" spans="1:56" x14ac:dyDescent="0.4">
      <c r="A151" s="63" t="str">
        <f t="shared" si="2"/>
        <v>BRL18</v>
      </c>
      <c r="B151" s="63" t="s">
        <v>409</v>
      </c>
      <c r="C151" s="63" t="s">
        <v>251</v>
      </c>
      <c r="D151" s="72"/>
      <c r="E151" s="72"/>
      <c r="F151" s="72"/>
      <c r="G151" s="72"/>
      <c r="H151" s="72"/>
      <c r="I151" s="72"/>
      <c r="J151" s="72"/>
      <c r="K151" s="72"/>
      <c r="L151" s="72"/>
      <c r="M151" s="72"/>
      <c r="N151" s="72"/>
      <c r="O151" s="72"/>
      <c r="P151" s="72"/>
      <c r="Q151" s="72"/>
      <c r="R151" s="72"/>
      <c r="S151" s="72"/>
      <c r="T151" s="72"/>
      <c r="U151" s="72"/>
      <c r="V151" s="72"/>
      <c r="W151" s="72"/>
      <c r="X151" s="72"/>
      <c r="Y151" s="72"/>
      <c r="Z151" s="72"/>
      <c r="AA151" s="72"/>
      <c r="AB151" s="72"/>
      <c r="AC151" s="72"/>
      <c r="AD151" s="72"/>
      <c r="AE151" s="72"/>
      <c r="AF151" s="72"/>
      <c r="AG151" s="72"/>
      <c r="AH151" s="72"/>
      <c r="AI151" s="72"/>
      <c r="AJ151" s="72"/>
      <c r="AK151" s="72"/>
      <c r="AL151" s="72"/>
      <c r="AM151" s="72"/>
      <c r="AN151" s="72"/>
      <c r="AO151" s="72"/>
      <c r="AP151" s="72"/>
      <c r="AQ151" s="72"/>
      <c r="AR151" s="72"/>
      <c r="AS151" s="72"/>
      <c r="AT151" s="72"/>
      <c r="AU151" s="72" t="str">
        <f>IF($C151 &lt; "2017-18", INDEX(F_Inputs_PR19!$K$2:$K$255, MATCH(Cyclical_overrides!$A151, F_Inputs_PR19!$A$2:$A$255, 0)), "")</f>
        <v/>
      </c>
      <c r="AV151" s="72"/>
      <c r="AW151" s="72"/>
      <c r="AX151" s="72"/>
      <c r="AY151" s="72"/>
      <c r="AZ151" s="72"/>
      <c r="BA151" s="72"/>
      <c r="BB151" s="72"/>
      <c r="BC151" s="72"/>
      <c r="BD151" s="72"/>
    </row>
    <row r="152" spans="1:56" x14ac:dyDescent="0.4">
      <c r="A152" s="63" t="str">
        <f t="shared" si="2"/>
        <v>BRL19</v>
      </c>
      <c r="B152" s="63" t="s">
        <v>409</v>
      </c>
      <c r="C152" s="63" t="s">
        <v>253</v>
      </c>
      <c r="D152" s="72"/>
      <c r="E152" s="72"/>
      <c r="F152" s="72"/>
      <c r="G152" s="72"/>
      <c r="H152" s="72"/>
      <c r="I152" s="72"/>
      <c r="J152" s="72"/>
      <c r="K152" s="72"/>
      <c r="L152" s="72"/>
      <c r="M152" s="72"/>
      <c r="N152" s="72"/>
      <c r="O152" s="72"/>
      <c r="P152" s="72"/>
      <c r="Q152" s="72"/>
      <c r="R152" s="72"/>
      <c r="S152" s="72"/>
      <c r="T152" s="72"/>
      <c r="U152" s="72"/>
      <c r="V152" s="72"/>
      <c r="W152" s="72"/>
      <c r="X152" s="72"/>
      <c r="Y152" s="72"/>
      <c r="Z152" s="72"/>
      <c r="AA152" s="72"/>
      <c r="AB152" s="72"/>
      <c r="AC152" s="72"/>
      <c r="AD152" s="72"/>
      <c r="AE152" s="72"/>
      <c r="AF152" s="72"/>
      <c r="AG152" s="72"/>
      <c r="AH152" s="72"/>
      <c r="AI152" s="72"/>
      <c r="AJ152" s="72"/>
      <c r="AK152" s="72"/>
      <c r="AL152" s="72"/>
      <c r="AM152" s="72"/>
      <c r="AN152" s="72"/>
      <c r="AO152" s="72"/>
      <c r="AP152" s="72"/>
      <c r="AQ152" s="72"/>
      <c r="AR152" s="72"/>
      <c r="AS152" s="72"/>
      <c r="AT152" s="72"/>
      <c r="AU152" s="72" t="str">
        <f>IF($C152 &lt; "2017-18", INDEX(F_Inputs_PR19!$K$2:$K$255, MATCH(Cyclical_overrides!$A152, F_Inputs_PR19!$A$2:$A$255, 0)), "")</f>
        <v/>
      </c>
      <c r="AV152" s="72"/>
      <c r="AW152" s="72"/>
      <c r="AX152" s="72"/>
      <c r="AY152" s="72"/>
      <c r="AZ152" s="72"/>
      <c r="BA152" s="72"/>
      <c r="BB152" s="72"/>
      <c r="BC152" s="72"/>
      <c r="BD152" s="72"/>
    </row>
    <row r="153" spans="1:56" x14ac:dyDescent="0.4">
      <c r="A153" s="63" t="str">
        <f t="shared" si="2"/>
        <v>BRL20</v>
      </c>
      <c r="B153" s="63" t="s">
        <v>409</v>
      </c>
      <c r="C153" s="63" t="s">
        <v>255</v>
      </c>
      <c r="D153" s="72"/>
      <c r="E153" s="72"/>
      <c r="F153" s="72"/>
      <c r="G153" s="72"/>
      <c r="H153" s="72"/>
      <c r="I153" s="72"/>
      <c r="J153" s="72"/>
      <c r="K153" s="72"/>
      <c r="L153" s="72"/>
      <c r="M153" s="72"/>
      <c r="N153" s="72"/>
      <c r="O153" s="72"/>
      <c r="P153" s="72"/>
      <c r="Q153" s="72"/>
      <c r="R153" s="72"/>
      <c r="S153" s="72"/>
      <c r="T153" s="72"/>
      <c r="U153" s="72"/>
      <c r="V153" s="72"/>
      <c r="W153" s="72"/>
      <c r="X153" s="72"/>
      <c r="Y153" s="72"/>
      <c r="Z153" s="72"/>
      <c r="AA153" s="72"/>
      <c r="AB153" s="72"/>
      <c r="AC153" s="72"/>
      <c r="AD153" s="72"/>
      <c r="AE153" s="72"/>
      <c r="AF153" s="72"/>
      <c r="AG153" s="72"/>
      <c r="AH153" s="72"/>
      <c r="AI153" s="72"/>
      <c r="AJ153" s="72"/>
      <c r="AK153" s="72"/>
      <c r="AL153" s="72"/>
      <c r="AM153" s="72"/>
      <c r="AN153" s="72"/>
      <c r="AO153" s="72"/>
      <c r="AP153" s="72"/>
      <c r="AQ153" s="72"/>
      <c r="AR153" s="72"/>
      <c r="AS153" s="72"/>
      <c r="AT153" s="72"/>
      <c r="AU153" s="72" t="str">
        <f>IF($C153 &lt; "2017-18", INDEX(F_Inputs_PR19!$K$2:$K$255, MATCH(Cyclical_overrides!$A153, F_Inputs_PR19!$A$2:$A$255, 0)), "")</f>
        <v/>
      </c>
      <c r="AV153" s="72"/>
      <c r="AW153" s="72"/>
      <c r="AX153" s="72"/>
      <c r="AY153" s="72"/>
      <c r="AZ153" s="72"/>
      <c r="BA153" s="72"/>
      <c r="BB153" s="72"/>
      <c r="BC153" s="72"/>
      <c r="BD153" s="72"/>
    </row>
    <row r="154" spans="1:56" x14ac:dyDescent="0.4">
      <c r="A154" s="63" t="str">
        <f t="shared" si="2"/>
        <v>BRL21</v>
      </c>
      <c r="B154" s="63" t="s">
        <v>409</v>
      </c>
      <c r="C154" s="63" t="s">
        <v>257</v>
      </c>
      <c r="D154" s="72"/>
      <c r="E154" s="72"/>
      <c r="F154" s="72"/>
      <c r="G154" s="72"/>
      <c r="H154" s="72"/>
      <c r="I154" s="72"/>
      <c r="J154" s="72"/>
      <c r="K154" s="72"/>
      <c r="L154" s="72"/>
      <c r="M154" s="72"/>
      <c r="N154" s="72"/>
      <c r="O154" s="72"/>
      <c r="P154" s="72"/>
      <c r="Q154" s="72"/>
      <c r="R154" s="72"/>
      <c r="S154" s="72"/>
      <c r="T154" s="72"/>
      <c r="U154" s="72"/>
      <c r="V154" s="72"/>
      <c r="W154" s="72"/>
      <c r="X154" s="72"/>
      <c r="Y154" s="72"/>
      <c r="Z154" s="72"/>
      <c r="AA154" s="72"/>
      <c r="AB154" s="72"/>
      <c r="AC154" s="72"/>
      <c r="AD154" s="72"/>
      <c r="AE154" s="72"/>
      <c r="AF154" s="72"/>
      <c r="AG154" s="72"/>
      <c r="AH154" s="72"/>
      <c r="AI154" s="72"/>
      <c r="AJ154" s="72"/>
      <c r="AK154" s="72"/>
      <c r="AL154" s="72"/>
      <c r="AM154" s="72"/>
      <c r="AN154" s="72"/>
      <c r="AO154" s="72"/>
      <c r="AP154" s="72"/>
      <c r="AQ154" s="72"/>
      <c r="AR154" s="72"/>
      <c r="AS154" s="72"/>
      <c r="AT154" s="72"/>
      <c r="AU154" s="72" t="str">
        <f>IF($C154 &lt; "2017-18", INDEX(F_Inputs_PR19!$K$2:$K$255, MATCH(Cyclical_overrides!$A154, F_Inputs_PR19!$A$2:$A$255, 0)), "")</f>
        <v/>
      </c>
      <c r="AV154" s="72"/>
      <c r="AW154" s="72"/>
      <c r="AX154" s="72"/>
      <c r="AY154" s="72"/>
      <c r="AZ154" s="72"/>
      <c r="BA154" s="72"/>
      <c r="BB154" s="72"/>
      <c r="BC154" s="72"/>
      <c r="BD154" s="72"/>
    </row>
    <row r="155" spans="1:56" x14ac:dyDescent="0.4">
      <c r="A155" s="63" t="str">
        <f t="shared" si="2"/>
        <v>BRL22</v>
      </c>
      <c r="B155" s="63" t="s">
        <v>409</v>
      </c>
      <c r="C155" s="63" t="s">
        <v>259</v>
      </c>
      <c r="D155" s="72"/>
      <c r="E155" s="72"/>
      <c r="F155" s="72"/>
      <c r="G155" s="72"/>
      <c r="H155" s="72"/>
      <c r="I155" s="72"/>
      <c r="J155" s="72"/>
      <c r="K155" s="72"/>
      <c r="L155" s="72"/>
      <c r="M155" s="72"/>
      <c r="N155" s="72"/>
      <c r="O155" s="72"/>
      <c r="P155" s="72"/>
      <c r="Q155" s="72"/>
      <c r="R155" s="72"/>
      <c r="S155" s="72"/>
      <c r="T155" s="72"/>
      <c r="U155" s="72"/>
      <c r="V155" s="72"/>
      <c r="W155" s="72"/>
      <c r="X155" s="72"/>
      <c r="Y155" s="72"/>
      <c r="Z155" s="72"/>
      <c r="AA155" s="72"/>
      <c r="AB155" s="72"/>
      <c r="AC155" s="72"/>
      <c r="AD155" s="72"/>
      <c r="AE155" s="72"/>
      <c r="AF155" s="72"/>
      <c r="AG155" s="72"/>
      <c r="AH155" s="72"/>
      <c r="AI155" s="72"/>
      <c r="AJ155" s="72"/>
      <c r="AK155" s="72"/>
      <c r="AL155" s="72"/>
      <c r="AM155" s="72"/>
      <c r="AN155" s="72"/>
      <c r="AO155" s="72"/>
      <c r="AP155" s="72"/>
      <c r="AQ155" s="72"/>
      <c r="AR155" s="72"/>
      <c r="AS155" s="72"/>
      <c r="AT155" s="72"/>
      <c r="AU155" s="72" t="str">
        <f>IF($C155 &lt; "2017-18", INDEX(F_Inputs_PR19!$K$2:$K$255, MATCH(Cyclical_overrides!$A155, F_Inputs_PR19!$A$2:$A$255, 0)), "")</f>
        <v/>
      </c>
      <c r="AV155" s="72"/>
      <c r="AW155" s="72"/>
      <c r="AX155" s="72"/>
      <c r="AY155" s="72"/>
      <c r="AZ155" s="72"/>
      <c r="BA155" s="72"/>
      <c r="BB155" s="72"/>
      <c r="BC155" s="72"/>
      <c r="BD155" s="72"/>
    </row>
    <row r="156" spans="1:56" x14ac:dyDescent="0.4">
      <c r="A156" s="63" t="str">
        <f t="shared" si="2"/>
        <v>BRL23</v>
      </c>
      <c r="B156" s="63" t="s">
        <v>409</v>
      </c>
      <c r="C156" s="63" t="s">
        <v>261</v>
      </c>
      <c r="D156" s="72"/>
      <c r="E156" s="72"/>
      <c r="F156" s="72"/>
      <c r="G156" s="72"/>
      <c r="H156" s="72"/>
      <c r="I156" s="72"/>
      <c r="J156" s="72"/>
      <c r="K156" s="72"/>
      <c r="L156" s="72"/>
      <c r="M156" s="72"/>
      <c r="N156" s="72"/>
      <c r="O156" s="72"/>
      <c r="P156" s="72"/>
      <c r="Q156" s="72"/>
      <c r="R156" s="72"/>
      <c r="S156" s="72"/>
      <c r="T156" s="72"/>
      <c r="U156" s="72"/>
      <c r="V156" s="72"/>
      <c r="W156" s="72"/>
      <c r="X156" s="72"/>
      <c r="Y156" s="72"/>
      <c r="Z156" s="72"/>
      <c r="AA156" s="72"/>
      <c r="AB156" s="72"/>
      <c r="AC156" s="72"/>
      <c r="AD156" s="72"/>
      <c r="AE156" s="72"/>
      <c r="AF156" s="72"/>
      <c r="AG156" s="72"/>
      <c r="AH156" s="72"/>
      <c r="AI156" s="72"/>
      <c r="AJ156" s="72"/>
      <c r="AK156" s="72"/>
      <c r="AL156" s="72"/>
      <c r="AM156" s="72"/>
      <c r="AN156" s="72"/>
      <c r="AO156" s="72"/>
      <c r="AP156" s="72"/>
      <c r="AQ156" s="72"/>
      <c r="AR156" s="72"/>
      <c r="AS156" s="72"/>
      <c r="AT156" s="72"/>
      <c r="AU156" s="72" t="str">
        <f>IF($C156 &lt; "2017-18", INDEX(F_Inputs_PR19!$K$2:$K$255, MATCH(Cyclical_overrides!$A156, F_Inputs_PR19!$A$2:$A$255, 0)), "")</f>
        <v/>
      </c>
      <c r="AV156" s="72"/>
      <c r="AW156" s="72"/>
      <c r="AX156" s="72"/>
      <c r="AY156" s="72"/>
      <c r="AZ156" s="72"/>
      <c r="BA156" s="72"/>
      <c r="BB156" s="72"/>
      <c r="BC156" s="72"/>
      <c r="BD156" s="72"/>
    </row>
    <row r="157" spans="1:56" x14ac:dyDescent="0.4">
      <c r="A157" s="63" t="str">
        <f t="shared" si="2"/>
        <v>BRL24</v>
      </c>
      <c r="B157" s="63" t="s">
        <v>409</v>
      </c>
      <c r="C157" s="63" t="s">
        <v>263</v>
      </c>
      <c r="D157" s="72"/>
      <c r="E157" s="72"/>
      <c r="F157" s="72"/>
      <c r="G157" s="72"/>
      <c r="H157" s="72"/>
      <c r="I157" s="72"/>
      <c r="J157" s="72"/>
      <c r="K157" s="72"/>
      <c r="L157" s="72"/>
      <c r="M157" s="72"/>
      <c r="N157" s="72"/>
      <c r="O157" s="72"/>
      <c r="P157" s="72"/>
      <c r="Q157" s="72"/>
      <c r="R157" s="72"/>
      <c r="S157" s="72"/>
      <c r="T157" s="72"/>
      <c r="U157" s="72"/>
      <c r="V157" s="72"/>
      <c r="W157" s="72"/>
      <c r="X157" s="72"/>
      <c r="Y157" s="72"/>
      <c r="Z157" s="72"/>
      <c r="AA157" s="72"/>
      <c r="AB157" s="72"/>
      <c r="AC157" s="72"/>
      <c r="AD157" s="72"/>
      <c r="AE157" s="72"/>
      <c r="AF157" s="72"/>
      <c r="AG157" s="72"/>
      <c r="AH157" s="72"/>
      <c r="AI157" s="72"/>
      <c r="AJ157" s="72"/>
      <c r="AK157" s="72"/>
      <c r="AL157" s="72"/>
      <c r="AM157" s="72"/>
      <c r="AN157" s="72"/>
      <c r="AO157" s="72"/>
      <c r="AP157" s="72"/>
      <c r="AQ157" s="72"/>
      <c r="AR157" s="72"/>
      <c r="AS157" s="72"/>
      <c r="AT157" s="72"/>
      <c r="AU157" s="72" t="str">
        <f>IF($C157 &lt; "2017-18", INDEX(F_Inputs_PR19!$K$2:$K$255, MATCH(Cyclical_overrides!$A157, F_Inputs_PR19!$A$2:$A$255, 0)), "")</f>
        <v/>
      </c>
      <c r="AV157" s="72"/>
      <c r="AW157" s="72"/>
      <c r="AX157" s="72"/>
      <c r="AY157" s="72"/>
      <c r="AZ157" s="72"/>
      <c r="BA157" s="72"/>
      <c r="BB157" s="72"/>
      <c r="BC157" s="72"/>
      <c r="BD157" s="72"/>
    </row>
    <row r="158" spans="1:56" x14ac:dyDescent="0.4">
      <c r="A158" s="63" t="str">
        <f t="shared" si="2"/>
        <v>BWH14</v>
      </c>
      <c r="B158" s="63" t="s">
        <v>421</v>
      </c>
      <c r="C158" s="63" t="s">
        <v>243</v>
      </c>
      <c r="D158" s="72"/>
      <c r="E158" s="72"/>
      <c r="F158" s="72"/>
      <c r="G158" s="72"/>
      <c r="H158" s="72"/>
      <c r="I158" s="72"/>
      <c r="J158" s="72"/>
      <c r="K158" s="72"/>
      <c r="L158" s="72"/>
      <c r="M158" s="72"/>
      <c r="N158" s="72"/>
      <c r="O158" s="72"/>
      <c r="P158" s="72"/>
      <c r="Q158" s="72"/>
      <c r="R158" s="72"/>
      <c r="S158" s="72"/>
      <c r="T158" s="72"/>
      <c r="U158" s="72"/>
      <c r="V158" s="73">
        <v>66.679000000000002</v>
      </c>
      <c r="W158" s="73">
        <v>119.232</v>
      </c>
      <c r="X158" s="73">
        <v>0</v>
      </c>
      <c r="Y158" s="73">
        <v>0</v>
      </c>
      <c r="Z158" s="73">
        <v>0</v>
      </c>
      <c r="AA158" s="73">
        <v>0</v>
      </c>
      <c r="AB158" s="72"/>
      <c r="AC158" s="72"/>
      <c r="AD158" s="72"/>
      <c r="AE158" s="72"/>
      <c r="AF158" s="72"/>
      <c r="AG158" s="72"/>
      <c r="AH158" s="72"/>
      <c r="AI158" s="72"/>
      <c r="AJ158" s="72"/>
      <c r="AK158" s="72"/>
      <c r="AL158" s="72"/>
      <c r="AM158" s="72"/>
      <c r="AN158" s="72"/>
      <c r="AO158" s="72"/>
      <c r="AP158" s="72"/>
      <c r="AQ158" s="72"/>
      <c r="AR158" s="72"/>
      <c r="AS158" s="72"/>
      <c r="AT158" s="72"/>
      <c r="AU158" s="74">
        <f>IF($C158 &lt; "2017-18", INDEX(F_Inputs_PR19!$K$2:$K$255, MATCH(Cyclical_overrides!$A158, F_Inputs_PR19!$A$2:$A$255, 0)), "")</f>
        <v>0</v>
      </c>
      <c r="AV158" s="72"/>
      <c r="AW158" s="72"/>
      <c r="AX158" s="74">
        <v>21.076714239731544</v>
      </c>
      <c r="AY158" s="74">
        <v>144.8378836801069</v>
      </c>
      <c r="AZ158" s="74">
        <v>1.7079397809475336</v>
      </c>
      <c r="BA158" s="74">
        <v>10.630604154214938</v>
      </c>
      <c r="BB158" s="74">
        <v>10.630604154214938</v>
      </c>
      <c r="BC158" s="74">
        <v>15.134879485693705</v>
      </c>
      <c r="BD158" s="72"/>
    </row>
    <row r="159" spans="1:56" x14ac:dyDescent="0.4">
      <c r="A159" s="63" t="str">
        <f t="shared" si="2"/>
        <v>BWH15</v>
      </c>
      <c r="B159" s="63" t="s">
        <v>421</v>
      </c>
      <c r="C159" s="63" t="s">
        <v>245</v>
      </c>
      <c r="D159" s="72"/>
      <c r="E159" s="72"/>
      <c r="F159" s="72"/>
      <c r="G159" s="72"/>
      <c r="H159" s="72"/>
      <c r="I159" s="72"/>
      <c r="J159" s="72"/>
      <c r="K159" s="72"/>
      <c r="L159" s="72"/>
      <c r="M159" s="72"/>
      <c r="N159" s="72"/>
      <c r="O159" s="72"/>
      <c r="P159" s="72"/>
      <c r="Q159" s="72"/>
      <c r="R159" s="72"/>
      <c r="S159" s="72"/>
      <c r="T159" s="72"/>
      <c r="U159" s="72"/>
      <c r="V159" s="73">
        <v>63.59</v>
      </c>
      <c r="W159" s="73">
        <v>122.93</v>
      </c>
      <c r="X159" s="73">
        <v>0</v>
      </c>
      <c r="Y159" s="73">
        <v>0</v>
      </c>
      <c r="Z159" s="73">
        <v>0</v>
      </c>
      <c r="AA159" s="73">
        <v>0</v>
      </c>
      <c r="AB159" s="72"/>
      <c r="AC159" s="72"/>
      <c r="AD159" s="72"/>
      <c r="AE159" s="72"/>
      <c r="AF159" s="72"/>
      <c r="AG159" s="72"/>
      <c r="AH159" s="72"/>
      <c r="AI159" s="72"/>
      <c r="AJ159" s="72"/>
      <c r="AK159" s="72"/>
      <c r="AL159" s="72"/>
      <c r="AM159" s="72"/>
      <c r="AN159" s="72"/>
      <c r="AO159" s="72"/>
      <c r="AP159" s="72"/>
      <c r="AQ159" s="72"/>
      <c r="AR159" s="72"/>
      <c r="AS159" s="72"/>
      <c r="AT159" s="72"/>
      <c r="AU159" s="74">
        <f>IF($C159 &lt; "2017-18", INDEX(F_Inputs_PR19!$K$2:$K$255, MATCH(Cyclical_overrides!$A159, F_Inputs_PR19!$A$2:$A$255, 0)), "")</f>
        <v>0</v>
      </c>
      <c r="AV159" s="72"/>
      <c r="AW159" s="72"/>
      <c r="AX159" s="74">
        <v>20.979842564330788</v>
      </c>
      <c r="AY159" s="74">
        <v>141.9199764598155</v>
      </c>
      <c r="AZ159" s="74">
        <v>1.6507247494531627</v>
      </c>
      <c r="BA159" s="74">
        <v>10.639002051862924</v>
      </c>
      <c r="BB159" s="74">
        <v>10.639002051862924</v>
      </c>
      <c r="BC159" s="74">
        <v>15.134879485693705</v>
      </c>
      <c r="BD159" s="72"/>
    </row>
    <row r="160" spans="1:56" x14ac:dyDescent="0.4">
      <c r="A160" s="63" t="str">
        <f t="shared" si="2"/>
        <v>BWH16</v>
      </c>
      <c r="B160" s="63" t="s">
        <v>421</v>
      </c>
      <c r="C160" s="63" t="s">
        <v>247</v>
      </c>
      <c r="D160" s="72"/>
      <c r="E160" s="72"/>
      <c r="F160" s="72"/>
      <c r="G160" s="72"/>
      <c r="H160" s="72"/>
      <c r="I160" s="72"/>
      <c r="J160" s="72"/>
      <c r="K160" s="72"/>
      <c r="L160" s="72"/>
      <c r="M160" s="72"/>
      <c r="N160" s="72"/>
      <c r="O160" s="72"/>
      <c r="P160" s="72"/>
      <c r="Q160" s="72"/>
      <c r="R160" s="72"/>
      <c r="S160" s="72"/>
      <c r="T160" s="72"/>
      <c r="U160" s="72"/>
      <c r="V160" s="72"/>
      <c r="W160" s="72"/>
      <c r="X160" s="72"/>
      <c r="Y160" s="72"/>
      <c r="Z160" s="72"/>
      <c r="AA160" s="72"/>
      <c r="AB160" s="72"/>
      <c r="AC160" s="72"/>
      <c r="AD160" s="72"/>
      <c r="AE160" s="72"/>
      <c r="AF160" s="72"/>
      <c r="AG160" s="72"/>
      <c r="AH160" s="72"/>
      <c r="AI160" s="72"/>
      <c r="AJ160" s="72"/>
      <c r="AK160" s="72"/>
      <c r="AL160" s="72"/>
      <c r="AM160" s="72"/>
      <c r="AN160" s="72"/>
      <c r="AO160" s="72"/>
      <c r="AP160" s="72"/>
      <c r="AQ160" s="72"/>
      <c r="AR160" s="72"/>
      <c r="AS160" s="72"/>
      <c r="AT160" s="72"/>
      <c r="AU160" s="74">
        <f>IF($C160 &lt; "2017-18", INDEX(F_Inputs_PR19!$K$2:$K$255, MATCH(Cyclical_overrides!$A160, F_Inputs_PR19!$A$2:$A$255, 0)), "")</f>
        <v>0</v>
      </c>
      <c r="AV160" s="72"/>
      <c r="AW160" s="72"/>
      <c r="AX160" s="74">
        <v>20.658603744011309</v>
      </c>
      <c r="AY160" s="74">
        <v>142.20181253788397</v>
      </c>
      <c r="AZ160" s="74">
        <v>1.5922699964040856</v>
      </c>
      <c r="BA160" s="74">
        <v>10.647746615730686</v>
      </c>
      <c r="BB160" s="74">
        <v>10.647746615730686</v>
      </c>
      <c r="BC160" s="74">
        <v>15.134879485693705</v>
      </c>
      <c r="BD160" s="72"/>
    </row>
    <row r="161" spans="1:56" x14ac:dyDescent="0.4">
      <c r="A161" s="63" t="str">
        <f t="shared" si="2"/>
        <v>BWH17</v>
      </c>
      <c r="B161" s="63" t="s">
        <v>421</v>
      </c>
      <c r="C161" s="63" t="s">
        <v>249</v>
      </c>
      <c r="D161" s="72"/>
      <c r="E161" s="72"/>
      <c r="F161" s="72"/>
      <c r="G161" s="72"/>
      <c r="H161" s="72"/>
      <c r="I161" s="72"/>
      <c r="J161" s="72"/>
      <c r="K161" s="72"/>
      <c r="L161" s="72"/>
      <c r="M161" s="72"/>
      <c r="N161" s="72"/>
      <c r="O161" s="72"/>
      <c r="P161" s="72"/>
      <c r="Q161" s="72"/>
      <c r="R161" s="72"/>
      <c r="S161" s="72"/>
      <c r="T161" s="72"/>
      <c r="U161" s="72"/>
      <c r="V161" s="72"/>
      <c r="W161" s="72"/>
      <c r="X161" s="72"/>
      <c r="Y161" s="72"/>
      <c r="Z161" s="72"/>
      <c r="AA161" s="72"/>
      <c r="AB161" s="72"/>
      <c r="AC161" s="72"/>
      <c r="AD161" s="72"/>
      <c r="AE161" s="72"/>
      <c r="AF161" s="72"/>
      <c r="AG161" s="72"/>
      <c r="AH161" s="72"/>
      <c r="AI161" s="72"/>
      <c r="AJ161" s="72"/>
      <c r="AK161" s="72"/>
      <c r="AL161" s="72"/>
      <c r="AM161" s="72"/>
      <c r="AN161" s="72"/>
      <c r="AO161" s="72"/>
      <c r="AP161" s="72"/>
      <c r="AQ161" s="72"/>
      <c r="AR161" s="72"/>
      <c r="AS161" s="72"/>
      <c r="AT161" s="72"/>
      <c r="AU161" s="74">
        <f>IF($C161 &lt; "2017-18", INDEX(F_Inputs_PR19!$K$2:$K$255, MATCH(Cyclical_overrides!$A161, F_Inputs_PR19!$A$2:$A$255, 0)), "")</f>
        <v>0</v>
      </c>
      <c r="AV161" s="72"/>
      <c r="AW161" s="72"/>
      <c r="AX161" s="74">
        <v>19.925012915455024</v>
      </c>
      <c r="AY161" s="74">
        <v>143.06632477363254</v>
      </c>
      <c r="AZ161" s="74">
        <v>1.411431961600041</v>
      </c>
      <c r="BA161" s="74">
        <v>10.652432187117689</v>
      </c>
      <c r="BB161" s="74">
        <v>10.406511934511951</v>
      </c>
      <c r="BC161" s="74">
        <v>15.134879485693705</v>
      </c>
      <c r="BD161" s="72"/>
    </row>
    <row r="162" spans="1:56" x14ac:dyDescent="0.4">
      <c r="A162" s="63" t="str">
        <f t="shared" si="2"/>
        <v>BWH18</v>
      </c>
      <c r="B162" s="63" t="s">
        <v>421</v>
      </c>
      <c r="C162" s="63" t="s">
        <v>251</v>
      </c>
      <c r="D162" s="72"/>
      <c r="E162" s="72"/>
      <c r="F162" s="72"/>
      <c r="G162" s="72"/>
      <c r="H162" s="72"/>
      <c r="I162" s="72"/>
      <c r="J162" s="72"/>
      <c r="K162" s="72"/>
      <c r="L162" s="72"/>
      <c r="M162" s="72"/>
      <c r="N162" s="72"/>
      <c r="O162" s="72"/>
      <c r="P162" s="72"/>
      <c r="Q162" s="72"/>
      <c r="R162" s="72"/>
      <c r="S162" s="72"/>
      <c r="T162" s="72"/>
      <c r="U162" s="72"/>
      <c r="V162" s="72"/>
      <c r="W162" s="72"/>
      <c r="X162" s="72"/>
      <c r="Y162" s="72"/>
      <c r="Z162" s="72"/>
      <c r="AA162" s="72"/>
      <c r="AB162" s="72"/>
      <c r="AC162" s="72"/>
      <c r="AD162" s="72"/>
      <c r="AE162" s="72"/>
      <c r="AF162" s="72"/>
      <c r="AG162" s="72"/>
      <c r="AH162" s="72"/>
      <c r="AI162" s="72"/>
      <c r="AJ162" s="72"/>
      <c r="AK162" s="72"/>
      <c r="AL162" s="72"/>
      <c r="AM162" s="72"/>
      <c r="AN162" s="72"/>
      <c r="AO162" s="72"/>
      <c r="AP162" s="72"/>
      <c r="AQ162" s="72"/>
      <c r="AR162" s="72"/>
      <c r="AS162" s="72"/>
      <c r="AT162" s="72"/>
      <c r="AU162" s="72" t="str">
        <f>IF($C162 &lt; "2017-18", INDEX(F_Inputs_PR19!$K$2:$K$255, MATCH(Cyclical_overrides!$A162, F_Inputs_PR19!$A$2:$A$255, 0)), "")</f>
        <v/>
      </c>
      <c r="AV162" s="72"/>
      <c r="AW162" s="72"/>
      <c r="AX162" s="74">
        <v>19.97383520555994</v>
      </c>
      <c r="AY162" s="74">
        <v>143.6739794880728</v>
      </c>
      <c r="AZ162" s="74">
        <v>1.403692662597487</v>
      </c>
      <c r="BA162" s="74">
        <v>10.646136446660122</v>
      </c>
      <c r="BB162" s="74">
        <v>10.156814157327345</v>
      </c>
      <c r="BC162" s="74">
        <v>15.100434387612086</v>
      </c>
      <c r="BD162" s="72"/>
    </row>
    <row r="163" spans="1:56" x14ac:dyDescent="0.4">
      <c r="A163" s="63" t="str">
        <f t="shared" si="2"/>
        <v>BWH19</v>
      </c>
      <c r="B163" s="63" t="s">
        <v>421</v>
      </c>
      <c r="C163" s="63" t="s">
        <v>253</v>
      </c>
      <c r="D163" s="72"/>
      <c r="E163" s="72"/>
      <c r="F163" s="72"/>
      <c r="G163" s="72"/>
      <c r="H163" s="72"/>
      <c r="I163" s="72"/>
      <c r="J163" s="72"/>
      <c r="K163" s="72"/>
      <c r="L163" s="72"/>
      <c r="M163" s="72"/>
      <c r="N163" s="72"/>
      <c r="O163" s="72"/>
      <c r="P163" s="72"/>
      <c r="Q163" s="72"/>
      <c r="R163" s="72"/>
      <c r="S163" s="72"/>
      <c r="T163" s="72"/>
      <c r="U163" s="72"/>
      <c r="V163" s="72"/>
      <c r="W163" s="72"/>
      <c r="X163" s="72"/>
      <c r="Y163" s="72"/>
      <c r="Z163" s="72"/>
      <c r="AA163" s="72"/>
      <c r="AB163" s="72"/>
      <c r="AC163" s="72"/>
      <c r="AD163" s="72"/>
      <c r="AE163" s="72"/>
      <c r="AF163" s="72"/>
      <c r="AG163" s="72"/>
      <c r="AH163" s="72"/>
      <c r="AI163" s="72"/>
      <c r="AJ163" s="72"/>
      <c r="AK163" s="72"/>
      <c r="AL163" s="72"/>
      <c r="AM163" s="72"/>
      <c r="AN163" s="72"/>
      <c r="AO163" s="72"/>
      <c r="AP163" s="72"/>
      <c r="AQ163" s="72"/>
      <c r="AR163" s="72"/>
      <c r="AS163" s="72"/>
      <c r="AT163" s="72"/>
      <c r="AU163" s="72" t="str">
        <f>IF($C163 &lt; "2017-18", INDEX(F_Inputs_PR19!$K$2:$K$255, MATCH(Cyclical_overrides!$A163, F_Inputs_PR19!$A$2:$A$255, 0)), "")</f>
        <v/>
      </c>
      <c r="AV163" s="72"/>
      <c r="AW163" s="72"/>
      <c r="AX163" s="74">
        <v>19.239772939807811</v>
      </c>
      <c r="AY163" s="74">
        <v>143.38157344665061</v>
      </c>
      <c r="AZ163" s="74">
        <v>1.3756680868896396</v>
      </c>
      <c r="BA163" s="74">
        <v>10.646136446660122</v>
      </c>
      <c r="BB163" s="74">
        <v>9.9121530126609532</v>
      </c>
      <c r="BC163" s="74">
        <v>12.597186671635566</v>
      </c>
      <c r="BD163" s="72"/>
    </row>
    <row r="164" spans="1:56" x14ac:dyDescent="0.4">
      <c r="A164" s="63" t="str">
        <f t="shared" si="2"/>
        <v>BWH20</v>
      </c>
      <c r="B164" s="63" t="s">
        <v>421</v>
      </c>
      <c r="C164" s="63" t="s">
        <v>255</v>
      </c>
      <c r="D164" s="72"/>
      <c r="E164" s="72"/>
      <c r="F164" s="72"/>
      <c r="G164" s="72"/>
      <c r="H164" s="72"/>
      <c r="I164" s="72"/>
      <c r="J164" s="72"/>
      <c r="K164" s="72"/>
      <c r="L164" s="72"/>
      <c r="M164" s="72"/>
      <c r="N164" s="72"/>
      <c r="O164" s="72"/>
      <c r="P164" s="72"/>
      <c r="Q164" s="72"/>
      <c r="R164" s="72"/>
      <c r="S164" s="72"/>
      <c r="T164" s="72"/>
      <c r="U164" s="72"/>
      <c r="V164" s="72"/>
      <c r="W164" s="72"/>
      <c r="X164" s="72"/>
      <c r="Y164" s="72"/>
      <c r="Z164" s="72"/>
      <c r="AA164" s="72"/>
      <c r="AB164" s="72"/>
      <c r="AC164" s="72"/>
      <c r="AD164" s="72"/>
      <c r="AE164" s="72"/>
      <c r="AF164" s="72"/>
      <c r="AG164" s="72"/>
      <c r="AH164" s="72"/>
      <c r="AI164" s="72"/>
      <c r="AJ164" s="72"/>
      <c r="AK164" s="72"/>
      <c r="AL164" s="72"/>
      <c r="AM164" s="72"/>
      <c r="AN164" s="72"/>
      <c r="AO164" s="72"/>
      <c r="AP164" s="72"/>
      <c r="AQ164" s="72"/>
      <c r="AR164" s="72"/>
      <c r="AS164" s="72"/>
      <c r="AT164" s="72"/>
      <c r="AU164" s="72" t="str">
        <f>IF($C164 &lt; "2017-18", INDEX(F_Inputs_PR19!$K$2:$K$255, MATCH(Cyclical_overrides!$A164, F_Inputs_PR19!$A$2:$A$255, 0)), "")</f>
        <v/>
      </c>
      <c r="AV164" s="72"/>
      <c r="AW164" s="72"/>
      <c r="AX164" s="74">
        <v>18.45755711615676</v>
      </c>
      <c r="AY164" s="74">
        <v>142.94189345954129</v>
      </c>
      <c r="AZ164" s="74">
        <v>1.3779726685222096</v>
      </c>
      <c r="BA164" s="74">
        <v>9.6646415347800314</v>
      </c>
      <c r="BB164" s="74">
        <v>9.6646415347800314</v>
      </c>
      <c r="BC164" s="74">
        <v>11.285486523164408</v>
      </c>
      <c r="BD164" s="72"/>
    </row>
    <row r="165" spans="1:56" x14ac:dyDescent="0.4">
      <c r="A165" s="63" t="str">
        <f t="shared" si="2"/>
        <v>BWH21</v>
      </c>
      <c r="B165" s="63" t="s">
        <v>421</v>
      </c>
      <c r="C165" s="63" t="s">
        <v>257</v>
      </c>
      <c r="D165" s="72"/>
      <c r="E165" s="72"/>
      <c r="F165" s="72"/>
      <c r="G165" s="72"/>
      <c r="H165" s="72"/>
      <c r="I165" s="72"/>
      <c r="J165" s="72"/>
      <c r="K165" s="72"/>
      <c r="L165" s="72"/>
      <c r="M165" s="72"/>
      <c r="N165" s="72"/>
      <c r="O165" s="7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72"/>
      <c r="AM165" s="72"/>
      <c r="AN165" s="72"/>
      <c r="AO165" s="72"/>
      <c r="AP165" s="72"/>
      <c r="AQ165" s="72"/>
      <c r="AR165" s="72"/>
      <c r="AS165" s="72"/>
      <c r="AT165" s="72"/>
      <c r="AU165" s="72" t="str">
        <f>IF($C165 &lt; "2017-18", INDEX(F_Inputs_PR19!$K$2:$K$255, MATCH(Cyclical_overrides!$A165, F_Inputs_PR19!$A$2:$A$255, 0)), "")</f>
        <v/>
      </c>
      <c r="AV165" s="72"/>
      <c r="AW165" s="72"/>
      <c r="AX165" s="74">
        <v>18.238897017632475</v>
      </c>
      <c r="AY165" s="74">
        <v>142.1086341820814</v>
      </c>
      <c r="AZ165" s="74">
        <v>1.4123462621396261</v>
      </c>
      <c r="BA165" s="74">
        <v>9.6646415347800314</v>
      </c>
      <c r="BB165" s="74">
        <v>9.6646415347800314</v>
      </c>
      <c r="BC165" s="74">
        <v>11.285486523164408</v>
      </c>
      <c r="BD165" s="72"/>
    </row>
    <row r="166" spans="1:56" x14ac:dyDescent="0.4">
      <c r="A166" s="63" t="str">
        <f t="shared" si="2"/>
        <v>BWH22</v>
      </c>
      <c r="B166" s="63" t="s">
        <v>421</v>
      </c>
      <c r="C166" s="63" t="s">
        <v>259</v>
      </c>
      <c r="D166" s="72"/>
      <c r="E166" s="72"/>
      <c r="F166" s="72"/>
      <c r="G166" s="72"/>
      <c r="H166" s="72"/>
      <c r="I166" s="72"/>
      <c r="J166" s="72"/>
      <c r="K166" s="72"/>
      <c r="L166" s="72"/>
      <c r="M166" s="72"/>
      <c r="N166" s="72"/>
      <c r="O166" s="72"/>
      <c r="P166" s="72"/>
      <c r="Q166" s="72"/>
      <c r="R166" s="72"/>
      <c r="S166" s="72"/>
      <c r="T166" s="72"/>
      <c r="U166" s="72"/>
      <c r="V166" s="72"/>
      <c r="W166" s="72"/>
      <c r="X166" s="72"/>
      <c r="Y166" s="72"/>
      <c r="Z166" s="72"/>
      <c r="AA166" s="72"/>
      <c r="AB166" s="72"/>
      <c r="AC166" s="72"/>
      <c r="AD166" s="72"/>
      <c r="AE166" s="72"/>
      <c r="AF166" s="72"/>
      <c r="AG166" s="72"/>
      <c r="AH166" s="72"/>
      <c r="AI166" s="72"/>
      <c r="AJ166" s="72"/>
      <c r="AK166" s="72"/>
      <c r="AL166" s="72"/>
      <c r="AM166" s="72"/>
      <c r="AN166" s="72"/>
      <c r="AO166" s="72"/>
      <c r="AP166" s="72"/>
      <c r="AQ166" s="72"/>
      <c r="AR166" s="72"/>
      <c r="AS166" s="72"/>
      <c r="AT166" s="72"/>
      <c r="AU166" s="72" t="str">
        <f>IF($C166 &lt; "2017-18", INDEX(F_Inputs_PR19!$K$2:$K$255, MATCH(Cyclical_overrides!$A166, F_Inputs_PR19!$A$2:$A$255, 0)), "")</f>
        <v/>
      </c>
      <c r="AV166" s="72"/>
      <c r="AW166" s="72"/>
      <c r="AX166" s="74">
        <v>16.55337107447205</v>
      </c>
      <c r="AY166" s="74">
        <v>142.2612824089843</v>
      </c>
      <c r="AZ166" s="74">
        <v>1.418200969453103</v>
      </c>
      <c r="BA166" s="74">
        <v>9.6646415347800314</v>
      </c>
      <c r="BB166" s="74">
        <v>9.6646415347800314</v>
      </c>
      <c r="BC166" s="74">
        <v>11.285486523164408</v>
      </c>
      <c r="BD166" s="72"/>
    </row>
    <row r="167" spans="1:56" x14ac:dyDescent="0.4">
      <c r="A167" s="63" t="str">
        <f t="shared" si="2"/>
        <v>BWH23</v>
      </c>
      <c r="B167" s="63" t="s">
        <v>421</v>
      </c>
      <c r="C167" s="63" t="s">
        <v>261</v>
      </c>
      <c r="D167" s="72"/>
      <c r="E167" s="72"/>
      <c r="F167" s="72"/>
      <c r="G167" s="72"/>
      <c r="H167" s="72"/>
      <c r="I167" s="72"/>
      <c r="J167" s="72"/>
      <c r="K167" s="72"/>
      <c r="L167" s="72"/>
      <c r="M167" s="72"/>
      <c r="N167" s="72"/>
      <c r="O167" s="72"/>
      <c r="P167" s="72"/>
      <c r="Q167" s="72"/>
      <c r="R167" s="72"/>
      <c r="S167" s="72"/>
      <c r="T167" s="72"/>
      <c r="U167" s="72"/>
      <c r="V167" s="72"/>
      <c r="W167" s="72"/>
      <c r="X167" s="72"/>
      <c r="Y167" s="72"/>
      <c r="Z167" s="72"/>
      <c r="AA167" s="72"/>
      <c r="AB167" s="72"/>
      <c r="AC167" s="72"/>
      <c r="AD167" s="72"/>
      <c r="AE167" s="72"/>
      <c r="AF167" s="72"/>
      <c r="AG167" s="72"/>
      <c r="AH167" s="72"/>
      <c r="AI167" s="72"/>
      <c r="AJ167" s="72"/>
      <c r="AK167" s="72"/>
      <c r="AL167" s="72"/>
      <c r="AM167" s="72"/>
      <c r="AN167" s="72"/>
      <c r="AO167" s="72"/>
      <c r="AP167" s="72"/>
      <c r="AQ167" s="72"/>
      <c r="AR167" s="72"/>
      <c r="AS167" s="72"/>
      <c r="AT167" s="72"/>
      <c r="AU167" s="72" t="str">
        <f>IF($C167 &lt; "2017-18", INDEX(F_Inputs_PR19!$K$2:$K$255, MATCH(Cyclical_overrides!$A167, F_Inputs_PR19!$A$2:$A$255, 0)), "")</f>
        <v/>
      </c>
      <c r="AV167" s="72"/>
      <c r="AW167" s="72"/>
      <c r="AX167" s="74">
        <v>17.574167568876007</v>
      </c>
      <c r="AY167" s="74">
        <v>142.42629603616595</v>
      </c>
      <c r="AZ167" s="74">
        <v>1.4234791855656581</v>
      </c>
      <c r="BA167" s="74">
        <v>9.6646415347800314</v>
      </c>
      <c r="BB167" s="74">
        <v>9.6646415347800314</v>
      </c>
      <c r="BC167" s="74">
        <v>11.285486523164408</v>
      </c>
      <c r="BD167" s="72"/>
    </row>
    <row r="168" spans="1:56" x14ac:dyDescent="0.4">
      <c r="A168" s="63" t="str">
        <f t="shared" si="2"/>
        <v>BWH24</v>
      </c>
      <c r="B168" s="63" t="s">
        <v>421</v>
      </c>
      <c r="C168" s="63" t="s">
        <v>263</v>
      </c>
      <c r="D168" s="72"/>
      <c r="E168" s="72"/>
      <c r="F168" s="72"/>
      <c r="G168" s="72"/>
      <c r="H168" s="72"/>
      <c r="I168" s="72"/>
      <c r="J168" s="72"/>
      <c r="K168" s="72"/>
      <c r="L168" s="72"/>
      <c r="M168" s="72"/>
      <c r="N168" s="72"/>
      <c r="O168" s="72"/>
      <c r="P168" s="72"/>
      <c r="Q168" s="72"/>
      <c r="R168" s="72"/>
      <c r="S168" s="72"/>
      <c r="T168" s="72"/>
      <c r="U168" s="72"/>
      <c r="V168" s="72"/>
      <c r="W168" s="72"/>
      <c r="X168" s="72"/>
      <c r="Y168" s="72"/>
      <c r="Z168" s="72"/>
      <c r="AA168" s="72"/>
      <c r="AB168" s="72"/>
      <c r="AC168" s="72"/>
      <c r="AD168" s="72"/>
      <c r="AE168" s="72"/>
      <c r="AF168" s="72"/>
      <c r="AG168" s="72"/>
      <c r="AH168" s="72"/>
      <c r="AI168" s="72"/>
      <c r="AJ168" s="72"/>
      <c r="AK168" s="72"/>
      <c r="AL168" s="72"/>
      <c r="AM168" s="72"/>
      <c r="AN168" s="72"/>
      <c r="AO168" s="72"/>
      <c r="AP168" s="72"/>
      <c r="AQ168" s="72"/>
      <c r="AR168" s="72"/>
      <c r="AS168" s="72"/>
      <c r="AT168" s="72"/>
      <c r="AU168" s="72" t="str">
        <f>IF($C168 &lt; "2017-18", INDEX(F_Inputs_PR19!$K$2:$K$255, MATCH(Cyclical_overrides!$A168, F_Inputs_PR19!$A$2:$A$255, 0)), "")</f>
        <v/>
      </c>
      <c r="AV168" s="72"/>
      <c r="AW168" s="72"/>
      <c r="AX168" s="72"/>
      <c r="AY168" s="72"/>
      <c r="AZ168" s="72"/>
      <c r="BA168" s="72"/>
      <c r="BB168" s="72"/>
      <c r="BC168" s="72"/>
      <c r="BD168" s="72"/>
    </row>
    <row r="169" spans="1:56" x14ac:dyDescent="0.4">
      <c r="A169" s="63" t="str">
        <f t="shared" si="2"/>
        <v>SVE14</v>
      </c>
      <c r="B169" s="63" t="s">
        <v>433</v>
      </c>
      <c r="C169" s="63" t="s">
        <v>243</v>
      </c>
      <c r="D169" s="72"/>
      <c r="E169" s="72"/>
      <c r="F169" s="72"/>
      <c r="G169" s="72"/>
      <c r="H169" s="72"/>
      <c r="I169" s="72"/>
      <c r="J169" s="72"/>
      <c r="K169" s="72"/>
      <c r="L169" s="72"/>
      <c r="M169" s="72"/>
      <c r="N169" s="72"/>
      <c r="O169" s="72"/>
      <c r="P169" s="72"/>
      <c r="Q169" s="72"/>
      <c r="R169" s="72"/>
      <c r="S169" s="72"/>
      <c r="T169" s="72"/>
      <c r="U169" s="72"/>
      <c r="V169" s="72"/>
      <c r="W169" s="72"/>
      <c r="X169" s="72"/>
      <c r="Y169" s="72"/>
      <c r="Z169" s="72"/>
      <c r="AA169" s="72"/>
      <c r="AB169" s="72"/>
      <c r="AC169" s="72"/>
      <c r="AD169" s="72"/>
      <c r="AE169" s="72"/>
      <c r="AF169" s="72"/>
      <c r="AG169" s="72"/>
      <c r="AH169" s="72"/>
      <c r="AI169" s="72"/>
      <c r="AJ169" s="72"/>
      <c r="AK169" s="72"/>
      <c r="AL169" s="72"/>
      <c r="AM169" s="72"/>
      <c r="AN169" s="72"/>
      <c r="AO169" s="72"/>
      <c r="AP169" s="72"/>
      <c r="AQ169" s="72"/>
      <c r="AR169" s="72"/>
      <c r="AS169" s="72"/>
      <c r="AT169" s="72"/>
      <c r="AU169" s="74">
        <f>IF($C169 &lt; "2017-18", INDEX(F_Inputs_PR19!$K$2:$K$255, MATCH(Cyclical_overrides!$A169, F_Inputs_PR19!$A$2:$A$255, 0)), "")</f>
        <v>2.04676218724626</v>
      </c>
      <c r="AV169" s="72"/>
      <c r="AW169" s="72"/>
      <c r="AX169" s="72"/>
      <c r="AY169" s="72"/>
      <c r="AZ169" s="72"/>
      <c r="BA169" s="72"/>
      <c r="BB169" s="72"/>
      <c r="BC169" s="72"/>
      <c r="BD169" s="72"/>
    </row>
    <row r="170" spans="1:56" x14ac:dyDescent="0.4">
      <c r="A170" s="63" t="str">
        <f t="shared" si="2"/>
        <v>SVE15</v>
      </c>
      <c r="B170" s="63" t="s">
        <v>433</v>
      </c>
      <c r="C170" s="63" t="s">
        <v>245</v>
      </c>
      <c r="D170" s="72"/>
      <c r="E170" s="72"/>
      <c r="F170" s="72"/>
      <c r="G170" s="72"/>
      <c r="H170" s="72"/>
      <c r="I170" s="72"/>
      <c r="J170" s="72"/>
      <c r="K170" s="72"/>
      <c r="L170" s="72"/>
      <c r="M170" s="72"/>
      <c r="N170" s="72"/>
      <c r="O170" s="72"/>
      <c r="P170" s="72"/>
      <c r="Q170" s="72"/>
      <c r="R170" s="72"/>
      <c r="S170" s="72"/>
      <c r="T170" s="72"/>
      <c r="U170" s="72"/>
      <c r="V170" s="72"/>
      <c r="W170" s="72"/>
      <c r="X170" s="72"/>
      <c r="Y170" s="72"/>
      <c r="Z170" s="72"/>
      <c r="AA170" s="72"/>
      <c r="AB170" s="72"/>
      <c r="AC170" s="72"/>
      <c r="AD170" s="72"/>
      <c r="AE170" s="72"/>
      <c r="AF170" s="72"/>
      <c r="AG170" s="72"/>
      <c r="AH170" s="72"/>
      <c r="AI170" s="72"/>
      <c r="AJ170" s="72"/>
      <c r="AK170" s="72"/>
      <c r="AL170" s="72"/>
      <c r="AM170" s="72"/>
      <c r="AN170" s="72"/>
      <c r="AO170" s="72"/>
      <c r="AP170" s="72"/>
      <c r="AQ170" s="72"/>
      <c r="AR170" s="72"/>
      <c r="AS170" s="72"/>
      <c r="AT170" s="72"/>
      <c r="AU170" s="74">
        <f>IF($C170 &lt; "2017-18", INDEX(F_Inputs_PR19!$K$2:$K$255, MATCH(Cyclical_overrides!$A170, F_Inputs_PR19!$A$2:$A$255, 0)), "")</f>
        <v>2.0750000000000002</v>
      </c>
      <c r="AV170" s="72"/>
      <c r="AW170" s="72"/>
      <c r="AX170" s="72"/>
      <c r="AY170" s="72"/>
      <c r="AZ170" s="72"/>
      <c r="BA170" s="72"/>
      <c r="BB170" s="72"/>
      <c r="BC170" s="72"/>
      <c r="BD170" s="72"/>
    </row>
    <row r="171" spans="1:56" x14ac:dyDescent="0.4">
      <c r="A171" s="63" t="str">
        <f t="shared" si="2"/>
        <v>SVE16</v>
      </c>
      <c r="B171" s="63" t="s">
        <v>433</v>
      </c>
      <c r="C171" s="63" t="s">
        <v>247</v>
      </c>
      <c r="D171" s="72"/>
      <c r="E171" s="72"/>
      <c r="F171" s="72"/>
      <c r="G171" s="72"/>
      <c r="H171" s="72"/>
      <c r="I171" s="72"/>
      <c r="J171" s="72"/>
      <c r="K171" s="72"/>
      <c r="L171" s="72"/>
      <c r="M171" s="72"/>
      <c r="N171" s="72"/>
      <c r="O171" s="72"/>
      <c r="P171" s="72"/>
      <c r="Q171" s="72"/>
      <c r="R171" s="72"/>
      <c r="S171" s="72"/>
      <c r="T171" s="72"/>
      <c r="U171" s="72"/>
      <c r="V171" s="72"/>
      <c r="W171" s="72"/>
      <c r="X171" s="72"/>
      <c r="Y171" s="72"/>
      <c r="Z171" s="72"/>
      <c r="AA171" s="72"/>
      <c r="AB171" s="72"/>
      <c r="AC171" s="72"/>
      <c r="AD171" s="72"/>
      <c r="AE171" s="72"/>
      <c r="AF171" s="72"/>
      <c r="AG171" s="72"/>
      <c r="AH171" s="72"/>
      <c r="AI171" s="72"/>
      <c r="AJ171" s="72"/>
      <c r="AK171" s="72"/>
      <c r="AL171" s="72"/>
      <c r="AM171" s="72"/>
      <c r="AN171" s="72"/>
      <c r="AO171" s="72"/>
      <c r="AP171" s="72"/>
      <c r="AQ171" s="72"/>
      <c r="AR171" s="72"/>
      <c r="AS171" s="72"/>
      <c r="AT171" s="72"/>
      <c r="AU171" s="74">
        <f>IF($C171 &lt; "2017-18", INDEX(F_Inputs_PR19!$K$2:$K$255, MATCH(Cyclical_overrides!$A171, F_Inputs_PR19!$A$2:$A$255, 0)), "")</f>
        <v>8.2179151431292397</v>
      </c>
      <c r="AV171" s="72"/>
      <c r="AW171" s="72"/>
      <c r="AX171" s="72"/>
      <c r="AY171" s="72"/>
      <c r="AZ171" s="72"/>
      <c r="BA171" s="72"/>
      <c r="BB171" s="72"/>
      <c r="BC171" s="72"/>
      <c r="BD171" s="72"/>
    </row>
    <row r="172" spans="1:56" x14ac:dyDescent="0.4">
      <c r="A172" s="63" t="str">
        <f t="shared" si="2"/>
        <v>SVE17</v>
      </c>
      <c r="B172" s="63" t="s">
        <v>433</v>
      </c>
      <c r="C172" s="63" t="s">
        <v>249</v>
      </c>
      <c r="D172" s="72"/>
      <c r="E172" s="72"/>
      <c r="F172" s="72"/>
      <c r="G172" s="72"/>
      <c r="H172" s="72"/>
      <c r="I172" s="72"/>
      <c r="J172" s="72"/>
      <c r="K172" s="72"/>
      <c r="L172" s="72"/>
      <c r="M172" s="72"/>
      <c r="N172" s="72"/>
      <c r="O172" s="72"/>
      <c r="P172" s="72"/>
      <c r="Q172" s="72"/>
      <c r="R172" s="72"/>
      <c r="S172" s="72"/>
      <c r="T172" s="72"/>
      <c r="U172" s="72"/>
      <c r="V172" s="72"/>
      <c r="W172" s="72"/>
      <c r="X172" s="72"/>
      <c r="Y172" s="72"/>
      <c r="Z172" s="72"/>
      <c r="AA172" s="72"/>
      <c r="AB172" s="72"/>
      <c r="AC172" s="72"/>
      <c r="AD172" s="72"/>
      <c r="AE172" s="72"/>
      <c r="AF172" s="72"/>
      <c r="AG172" s="72"/>
      <c r="AH172" s="72"/>
      <c r="AI172" s="72"/>
      <c r="AJ172" s="72"/>
      <c r="AK172" s="72"/>
      <c r="AL172" s="72"/>
      <c r="AM172" s="72"/>
      <c r="AN172" s="72"/>
      <c r="AO172" s="72"/>
      <c r="AP172" s="72"/>
      <c r="AQ172" s="72"/>
      <c r="AR172" s="72"/>
      <c r="AS172" s="72"/>
      <c r="AT172" s="72"/>
      <c r="AU172" s="74">
        <f>IF($C172 &lt; "2017-18", INDEX(F_Inputs_PR19!$K$2:$K$255, MATCH(Cyclical_overrides!$A172, F_Inputs_PR19!$A$2:$A$255, 0)), "")</f>
        <v>13.3264812216206</v>
      </c>
      <c r="AV172" s="72"/>
      <c r="AW172" s="72"/>
      <c r="AX172" s="72"/>
      <c r="AY172" s="72"/>
      <c r="AZ172" s="72"/>
      <c r="BA172" s="72"/>
      <c r="BB172" s="72"/>
      <c r="BC172" s="72"/>
      <c r="BD172" s="72"/>
    </row>
    <row r="173" spans="1:56" x14ac:dyDescent="0.4">
      <c r="A173" s="63" t="str">
        <f t="shared" si="2"/>
        <v>SVE18</v>
      </c>
      <c r="B173" s="63" t="s">
        <v>433</v>
      </c>
      <c r="C173" s="63" t="s">
        <v>251</v>
      </c>
      <c r="D173" s="72"/>
      <c r="E173" s="72"/>
      <c r="F173" s="72"/>
      <c r="G173" s="72"/>
      <c r="H173" s="72"/>
      <c r="I173" s="72"/>
      <c r="J173" s="72"/>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72"/>
      <c r="AH173" s="72"/>
      <c r="AI173" s="72"/>
      <c r="AJ173" s="72"/>
      <c r="AK173" s="72"/>
      <c r="AL173" s="72"/>
      <c r="AM173" s="72"/>
      <c r="AN173" s="72"/>
      <c r="AO173" s="72"/>
      <c r="AP173" s="72"/>
      <c r="AQ173" s="72"/>
      <c r="AR173" s="72"/>
      <c r="AS173" s="72"/>
      <c r="AT173" s="72"/>
      <c r="AU173" s="72" t="str">
        <f>IF($C173 &lt; "2017-18", INDEX(F_Inputs_PR19!$K$2:$K$255, MATCH(Cyclical_overrides!$A173, F_Inputs_PR19!$A$2:$A$255, 0)), "")</f>
        <v/>
      </c>
      <c r="AV173" s="72"/>
      <c r="AW173" s="72"/>
      <c r="AX173" s="72"/>
      <c r="AY173" s="72"/>
      <c r="AZ173" s="72"/>
      <c r="BA173" s="72"/>
      <c r="BB173" s="72"/>
      <c r="BC173" s="72"/>
      <c r="BD173" s="72"/>
    </row>
    <row r="174" spans="1:56" x14ac:dyDescent="0.4">
      <c r="A174" s="63" t="str">
        <f t="shared" si="2"/>
        <v>SVE19</v>
      </c>
      <c r="B174" s="63" t="s">
        <v>433</v>
      </c>
      <c r="C174" s="63" t="s">
        <v>253</v>
      </c>
      <c r="D174" s="72"/>
      <c r="E174" s="72"/>
      <c r="F174" s="72"/>
      <c r="G174" s="72"/>
      <c r="H174" s="72"/>
      <c r="I174" s="72"/>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2"/>
      <c r="AI174" s="72"/>
      <c r="AJ174" s="72"/>
      <c r="AK174" s="72"/>
      <c r="AL174" s="72"/>
      <c r="AM174" s="72"/>
      <c r="AN174" s="72"/>
      <c r="AO174" s="72"/>
      <c r="AP174" s="72"/>
      <c r="AQ174" s="72"/>
      <c r="AR174" s="72"/>
      <c r="AS174" s="72"/>
      <c r="AT174" s="72"/>
      <c r="AU174" s="72" t="str">
        <f>IF($C174 &lt; "2017-18", INDEX(F_Inputs_PR19!$K$2:$K$255, MATCH(Cyclical_overrides!$A174, F_Inputs_PR19!$A$2:$A$255, 0)), "")</f>
        <v/>
      </c>
      <c r="AV174" s="72"/>
      <c r="AW174" s="72"/>
      <c r="AX174" s="72"/>
      <c r="AY174" s="72"/>
      <c r="AZ174" s="72"/>
      <c r="BA174" s="72"/>
      <c r="BB174" s="72"/>
      <c r="BC174" s="72"/>
      <c r="BD174" s="72"/>
    </row>
    <row r="175" spans="1:56" x14ac:dyDescent="0.4">
      <c r="A175" s="63" t="str">
        <f t="shared" si="2"/>
        <v>SVE20</v>
      </c>
      <c r="B175" s="63" t="s">
        <v>433</v>
      </c>
      <c r="C175" s="63" t="s">
        <v>255</v>
      </c>
      <c r="D175" s="72"/>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2"/>
      <c r="AI175" s="72"/>
      <c r="AJ175" s="72"/>
      <c r="AK175" s="72"/>
      <c r="AL175" s="72"/>
      <c r="AM175" s="72"/>
      <c r="AN175" s="72"/>
      <c r="AO175" s="72"/>
      <c r="AP175" s="72"/>
      <c r="AQ175" s="72"/>
      <c r="AR175" s="72"/>
      <c r="AS175" s="72"/>
      <c r="AT175" s="72"/>
      <c r="AU175" s="72" t="str">
        <f>IF($C175 &lt; "2017-18", INDEX(F_Inputs_PR19!$K$2:$K$255, MATCH(Cyclical_overrides!$A175, F_Inputs_PR19!$A$2:$A$255, 0)), "")</f>
        <v/>
      </c>
      <c r="AV175" s="72"/>
      <c r="AW175" s="72"/>
      <c r="AX175" s="72"/>
      <c r="AY175" s="72"/>
      <c r="AZ175" s="72"/>
      <c r="BA175" s="72"/>
      <c r="BB175" s="72"/>
      <c r="BC175" s="72"/>
      <c r="BD175" s="72"/>
    </row>
    <row r="176" spans="1:56" x14ac:dyDescent="0.4">
      <c r="A176" s="63" t="str">
        <f t="shared" si="2"/>
        <v>SVE21</v>
      </c>
      <c r="B176" s="63" t="s">
        <v>433</v>
      </c>
      <c r="C176" s="63" t="s">
        <v>257</v>
      </c>
      <c r="D176" s="72"/>
      <c r="E176" s="72"/>
      <c r="F176" s="72"/>
      <c r="G176" s="72"/>
      <c r="H176" s="72"/>
      <c r="I176" s="72"/>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2"/>
      <c r="AI176" s="72"/>
      <c r="AJ176" s="72"/>
      <c r="AK176" s="72"/>
      <c r="AL176" s="72"/>
      <c r="AM176" s="72"/>
      <c r="AN176" s="72"/>
      <c r="AO176" s="72"/>
      <c r="AP176" s="72"/>
      <c r="AQ176" s="72"/>
      <c r="AR176" s="72"/>
      <c r="AS176" s="72"/>
      <c r="AT176" s="72"/>
      <c r="AU176" s="72" t="str">
        <f>IF($C176 &lt; "2017-18", INDEX(F_Inputs_PR19!$K$2:$K$255, MATCH(Cyclical_overrides!$A176, F_Inputs_PR19!$A$2:$A$255, 0)), "")</f>
        <v/>
      </c>
      <c r="AV176" s="72"/>
      <c r="AW176" s="72"/>
      <c r="AX176" s="72"/>
      <c r="AY176" s="72"/>
      <c r="AZ176" s="72"/>
      <c r="BA176" s="72"/>
      <c r="BB176" s="72"/>
      <c r="BC176" s="72"/>
      <c r="BD176" s="72"/>
    </row>
    <row r="177" spans="1:56" x14ac:dyDescent="0.4">
      <c r="A177" s="63" t="str">
        <f t="shared" si="2"/>
        <v>SVE22</v>
      </c>
      <c r="B177" s="63" t="s">
        <v>433</v>
      </c>
      <c r="C177" s="63" t="s">
        <v>259</v>
      </c>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2"/>
      <c r="AI177" s="72"/>
      <c r="AJ177" s="72"/>
      <c r="AK177" s="72"/>
      <c r="AL177" s="72"/>
      <c r="AM177" s="72"/>
      <c r="AN177" s="72"/>
      <c r="AO177" s="72"/>
      <c r="AP177" s="72"/>
      <c r="AQ177" s="72"/>
      <c r="AR177" s="72"/>
      <c r="AS177" s="72"/>
      <c r="AT177" s="72"/>
      <c r="AU177" s="72" t="str">
        <f>IF($C177 &lt; "2017-18", INDEX(F_Inputs_PR19!$K$2:$K$255, MATCH(Cyclical_overrides!$A177, F_Inputs_PR19!$A$2:$A$255, 0)), "")</f>
        <v/>
      </c>
      <c r="AV177" s="72"/>
      <c r="AW177" s="72"/>
      <c r="AX177" s="72"/>
      <c r="AY177" s="72"/>
      <c r="AZ177" s="72"/>
      <c r="BA177" s="72"/>
      <c r="BB177" s="72"/>
      <c r="BC177" s="72"/>
      <c r="BD177" s="72"/>
    </row>
    <row r="178" spans="1:56" x14ac:dyDescent="0.4">
      <c r="A178" s="63" t="str">
        <f t="shared" si="2"/>
        <v>SVE23</v>
      </c>
      <c r="B178" s="63" t="s">
        <v>433</v>
      </c>
      <c r="C178" s="63" t="s">
        <v>261</v>
      </c>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2"/>
      <c r="AI178" s="72"/>
      <c r="AJ178" s="72"/>
      <c r="AK178" s="72"/>
      <c r="AL178" s="72"/>
      <c r="AM178" s="72"/>
      <c r="AN178" s="72"/>
      <c r="AO178" s="72"/>
      <c r="AP178" s="72"/>
      <c r="AQ178" s="72"/>
      <c r="AR178" s="72"/>
      <c r="AS178" s="72"/>
      <c r="AT178" s="72"/>
      <c r="AU178" s="72" t="str">
        <f>IF($C178 &lt; "2017-18", INDEX(F_Inputs_PR19!$K$2:$K$255, MATCH(Cyclical_overrides!$A178, F_Inputs_PR19!$A$2:$A$255, 0)), "")</f>
        <v/>
      </c>
      <c r="AV178" s="72"/>
      <c r="AW178" s="72"/>
      <c r="AX178" s="72"/>
      <c r="AY178" s="72"/>
      <c r="AZ178" s="72"/>
      <c r="BA178" s="72"/>
      <c r="BB178" s="72"/>
      <c r="BC178" s="72"/>
      <c r="BD178" s="72"/>
    </row>
    <row r="179" spans="1:56" x14ac:dyDescent="0.4">
      <c r="A179" s="63" t="str">
        <f t="shared" si="2"/>
        <v>SVE24</v>
      </c>
      <c r="B179" s="63" t="s">
        <v>433</v>
      </c>
      <c r="C179" s="63" t="s">
        <v>263</v>
      </c>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2"/>
      <c r="AI179" s="72"/>
      <c r="AJ179" s="72"/>
      <c r="AK179" s="72"/>
      <c r="AL179" s="72"/>
      <c r="AM179" s="72"/>
      <c r="AN179" s="72"/>
      <c r="AO179" s="72"/>
      <c r="AP179" s="72"/>
      <c r="AQ179" s="72"/>
      <c r="AR179" s="72"/>
      <c r="AS179" s="72"/>
      <c r="AT179" s="72"/>
      <c r="AU179" s="72" t="str">
        <f>IF($C179 &lt; "2017-18", INDEX(F_Inputs_PR19!$K$2:$K$255, MATCH(Cyclical_overrides!$A179, F_Inputs_PR19!$A$2:$A$255, 0)), "")</f>
        <v/>
      </c>
      <c r="AV179" s="72"/>
      <c r="AW179" s="72"/>
      <c r="AX179" s="72"/>
      <c r="AY179" s="72"/>
      <c r="AZ179" s="72"/>
      <c r="BA179" s="72"/>
      <c r="BB179" s="72"/>
      <c r="BC179" s="72"/>
      <c r="BD179" s="72"/>
    </row>
    <row r="180" spans="1:56" x14ac:dyDescent="0.4">
      <c r="A180" s="63" t="str">
        <f t="shared" si="2"/>
        <v>DVW14</v>
      </c>
      <c r="B180" s="63" t="s">
        <v>445</v>
      </c>
      <c r="C180" s="63" t="s">
        <v>243</v>
      </c>
      <c r="D180" s="72"/>
      <c r="E180" s="72"/>
      <c r="F180" s="72"/>
      <c r="G180" s="72"/>
      <c r="H180" s="72"/>
      <c r="I180" s="72"/>
      <c r="J180" s="72"/>
      <c r="K180" s="72"/>
      <c r="L180" s="72"/>
      <c r="M180" s="72"/>
      <c r="N180" s="72"/>
      <c r="O180" s="72"/>
      <c r="P180" s="72"/>
      <c r="Q180" s="72"/>
      <c r="R180" s="72"/>
      <c r="S180" s="72"/>
      <c r="T180" s="72"/>
      <c r="U180" s="72"/>
      <c r="V180" s="73">
        <v>49.905999999999999</v>
      </c>
      <c r="W180" s="73">
        <v>63.613</v>
      </c>
      <c r="X180" s="73">
        <v>0</v>
      </c>
      <c r="Y180" s="73">
        <v>0</v>
      </c>
      <c r="Z180" s="73">
        <v>0</v>
      </c>
      <c r="AA180" s="73">
        <v>0</v>
      </c>
      <c r="AB180" s="72"/>
      <c r="AC180" s="72"/>
      <c r="AD180" s="72"/>
      <c r="AE180" s="72"/>
      <c r="AF180" s="72"/>
      <c r="AG180" s="72"/>
      <c r="AH180" s="72"/>
      <c r="AI180" s="72"/>
      <c r="AJ180" s="72"/>
      <c r="AK180" s="72"/>
      <c r="AL180" s="72"/>
      <c r="AM180" s="72"/>
      <c r="AN180" s="72"/>
      <c r="AO180" s="72"/>
      <c r="AP180" s="72"/>
      <c r="AQ180" s="72"/>
      <c r="AR180" s="72"/>
      <c r="AS180" s="72"/>
      <c r="AT180" s="72"/>
      <c r="AU180" s="74">
        <f>IF($C180 &lt; "2017-18", INDEX(F_Inputs_PR19!$K$2:$K$255, MATCH(Cyclical_overrides!$A180, F_Inputs_PR19!$A$2:$A$255, 0)), "")</f>
        <v>0.60332799999999998</v>
      </c>
      <c r="AV180" s="72"/>
      <c r="AW180" s="72"/>
      <c r="AX180" s="72"/>
      <c r="AY180" s="72"/>
      <c r="AZ180" s="72"/>
      <c r="BA180" s="72"/>
      <c r="BB180" s="72"/>
      <c r="BC180" s="72"/>
      <c r="BD180" s="72"/>
    </row>
    <row r="181" spans="1:56" x14ac:dyDescent="0.4">
      <c r="A181" s="63" t="str">
        <f t="shared" si="2"/>
        <v>DVW15</v>
      </c>
      <c r="B181" s="63" t="s">
        <v>445</v>
      </c>
      <c r="C181" s="63" t="s">
        <v>245</v>
      </c>
      <c r="D181" s="72"/>
      <c r="E181" s="72"/>
      <c r="F181" s="72"/>
      <c r="G181" s="72"/>
      <c r="H181" s="72"/>
      <c r="I181" s="72"/>
      <c r="J181" s="72"/>
      <c r="K181" s="72"/>
      <c r="L181" s="72"/>
      <c r="M181" s="72"/>
      <c r="N181" s="72"/>
      <c r="O181" s="72"/>
      <c r="P181" s="72"/>
      <c r="Q181" s="72"/>
      <c r="R181" s="72"/>
      <c r="S181" s="72"/>
      <c r="T181" s="72"/>
      <c r="U181" s="72"/>
      <c r="V181" s="73">
        <v>47.89</v>
      </c>
      <c r="W181" s="73">
        <v>65.707999999999998</v>
      </c>
      <c r="X181" s="73">
        <v>0</v>
      </c>
      <c r="Y181" s="73">
        <v>0</v>
      </c>
      <c r="Z181" s="73">
        <v>0</v>
      </c>
      <c r="AA181" s="73">
        <v>0</v>
      </c>
      <c r="AB181" s="72"/>
      <c r="AC181" s="72"/>
      <c r="AD181" s="72"/>
      <c r="AE181" s="72"/>
      <c r="AF181" s="72"/>
      <c r="AG181" s="72"/>
      <c r="AH181" s="72"/>
      <c r="AI181" s="72"/>
      <c r="AJ181" s="72"/>
      <c r="AK181" s="72"/>
      <c r="AL181" s="72"/>
      <c r="AM181" s="72"/>
      <c r="AN181" s="72"/>
      <c r="AO181" s="72"/>
      <c r="AP181" s="72"/>
      <c r="AQ181" s="72"/>
      <c r="AR181" s="72"/>
      <c r="AS181" s="72"/>
      <c r="AT181" s="72"/>
      <c r="AU181" s="74">
        <f>IF($C181 &lt; "2017-18", INDEX(F_Inputs_PR19!$K$2:$K$255, MATCH(Cyclical_overrides!$A181, F_Inputs_PR19!$A$2:$A$255, 0)), "")</f>
        <v>1.641014</v>
      </c>
      <c r="AV181" s="72"/>
      <c r="AW181" s="72"/>
      <c r="AX181" s="72"/>
      <c r="AY181" s="72"/>
      <c r="AZ181" s="72"/>
      <c r="BA181" s="72"/>
      <c r="BB181" s="72"/>
      <c r="BC181" s="72"/>
      <c r="BD181" s="72"/>
    </row>
    <row r="182" spans="1:56" x14ac:dyDescent="0.4">
      <c r="A182" s="63" t="str">
        <f t="shared" si="2"/>
        <v>DVW16</v>
      </c>
      <c r="B182" s="63" t="s">
        <v>445</v>
      </c>
      <c r="C182" s="63" t="s">
        <v>247</v>
      </c>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2"/>
      <c r="AI182" s="72"/>
      <c r="AJ182" s="72"/>
      <c r="AK182" s="72"/>
      <c r="AL182" s="72"/>
      <c r="AM182" s="72"/>
      <c r="AN182" s="72"/>
      <c r="AO182" s="72"/>
      <c r="AP182" s="72"/>
      <c r="AQ182" s="72"/>
      <c r="AR182" s="72"/>
      <c r="AS182" s="72"/>
      <c r="AT182" s="72"/>
      <c r="AU182" s="74">
        <f>IF($C182 &lt; "2017-18", INDEX(F_Inputs_PR19!$K$2:$K$255, MATCH(Cyclical_overrides!$A182, F_Inputs_PR19!$A$2:$A$255, 0)), "")</f>
        <v>0.82842700000000002</v>
      </c>
      <c r="AV182" s="72"/>
      <c r="AW182" s="72"/>
      <c r="AX182" s="72"/>
      <c r="AY182" s="72"/>
      <c r="AZ182" s="72"/>
      <c r="BA182" s="72"/>
      <c r="BB182" s="72"/>
      <c r="BC182" s="72"/>
      <c r="BD182" s="72"/>
    </row>
    <row r="183" spans="1:56" x14ac:dyDescent="0.4">
      <c r="A183" s="63" t="str">
        <f t="shared" si="2"/>
        <v>DVW17</v>
      </c>
      <c r="B183" s="63" t="s">
        <v>445</v>
      </c>
      <c r="C183" s="63" t="s">
        <v>249</v>
      </c>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2"/>
      <c r="AI183" s="72"/>
      <c r="AJ183" s="72"/>
      <c r="AK183" s="72"/>
      <c r="AL183" s="72"/>
      <c r="AM183" s="72"/>
      <c r="AN183" s="72"/>
      <c r="AO183" s="72"/>
      <c r="AP183" s="72"/>
      <c r="AQ183" s="72"/>
      <c r="AR183" s="72"/>
      <c r="AS183" s="72"/>
      <c r="AT183" s="72"/>
      <c r="AU183" s="74">
        <f>IF($C183 &lt; "2017-18", INDEX(F_Inputs_PR19!$K$2:$K$255, MATCH(Cyclical_overrides!$A183, F_Inputs_PR19!$A$2:$A$255, 0)), "")</f>
        <v>0.49447099999999999</v>
      </c>
      <c r="AV183" s="72"/>
      <c r="AW183" s="72"/>
      <c r="AX183" s="72"/>
      <c r="AY183" s="72"/>
      <c r="AZ183" s="72"/>
      <c r="BA183" s="72"/>
      <c r="BB183" s="72"/>
      <c r="BC183" s="72"/>
      <c r="BD183" s="72"/>
    </row>
    <row r="184" spans="1:56" x14ac:dyDescent="0.4">
      <c r="A184" s="63" t="str">
        <f t="shared" si="2"/>
        <v>DVW18</v>
      </c>
      <c r="B184" s="63" t="s">
        <v>445</v>
      </c>
      <c r="C184" s="63" t="s">
        <v>251</v>
      </c>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2"/>
      <c r="AI184" s="72"/>
      <c r="AJ184" s="72"/>
      <c r="AK184" s="72"/>
      <c r="AL184" s="72"/>
      <c r="AM184" s="72"/>
      <c r="AN184" s="72"/>
      <c r="AO184" s="72"/>
      <c r="AP184" s="72"/>
      <c r="AQ184" s="72"/>
      <c r="AR184" s="72"/>
      <c r="AS184" s="72"/>
      <c r="AT184" s="72"/>
      <c r="AU184" s="72" t="str">
        <f>IF($C184 &lt; "2017-18", INDEX(F_Inputs_PR19!$K$2:$K$255, MATCH(Cyclical_overrides!$A184, F_Inputs_PR19!$A$2:$A$255, 0)), "")</f>
        <v/>
      </c>
      <c r="AV184" s="72"/>
      <c r="AW184" s="72"/>
      <c r="AX184" s="72"/>
      <c r="AY184" s="72"/>
      <c r="AZ184" s="72"/>
      <c r="BA184" s="72"/>
      <c r="BB184" s="72"/>
      <c r="BC184" s="72"/>
      <c r="BD184" s="72"/>
    </row>
    <row r="185" spans="1:56" x14ac:dyDescent="0.4">
      <c r="A185" s="63" t="str">
        <f t="shared" si="2"/>
        <v>DVW19</v>
      </c>
      <c r="B185" s="63" t="s">
        <v>445</v>
      </c>
      <c r="C185" s="63" t="s">
        <v>253</v>
      </c>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2"/>
      <c r="AI185" s="72"/>
      <c r="AJ185" s="72"/>
      <c r="AK185" s="72"/>
      <c r="AL185" s="72"/>
      <c r="AM185" s="72"/>
      <c r="AN185" s="72"/>
      <c r="AO185" s="72"/>
      <c r="AP185" s="72"/>
      <c r="AQ185" s="72"/>
      <c r="AR185" s="72"/>
      <c r="AS185" s="72"/>
      <c r="AT185" s="72"/>
      <c r="AU185" s="72" t="str">
        <f>IF($C185 &lt; "2017-18", INDEX(F_Inputs_PR19!$K$2:$K$255, MATCH(Cyclical_overrides!$A185, F_Inputs_PR19!$A$2:$A$255, 0)), "")</f>
        <v/>
      </c>
      <c r="AV185" s="72"/>
      <c r="AW185" s="72"/>
      <c r="AX185" s="72"/>
      <c r="AY185" s="72"/>
      <c r="AZ185" s="72"/>
      <c r="BA185" s="72"/>
      <c r="BB185" s="72"/>
      <c r="BC185" s="72"/>
      <c r="BD185" s="72"/>
    </row>
    <row r="186" spans="1:56" x14ac:dyDescent="0.4">
      <c r="A186" s="63" t="str">
        <f t="shared" si="2"/>
        <v>DVW20</v>
      </c>
      <c r="B186" s="63" t="s">
        <v>445</v>
      </c>
      <c r="C186" s="63" t="s">
        <v>255</v>
      </c>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2"/>
      <c r="AI186" s="72"/>
      <c r="AJ186" s="72"/>
      <c r="AK186" s="72"/>
      <c r="AL186" s="72"/>
      <c r="AM186" s="72"/>
      <c r="AN186" s="72"/>
      <c r="AO186" s="72"/>
      <c r="AP186" s="72"/>
      <c r="AQ186" s="72"/>
      <c r="AR186" s="72"/>
      <c r="AS186" s="72"/>
      <c r="AT186" s="72"/>
      <c r="AU186" s="72" t="str">
        <f>IF($C186 &lt; "2017-18", INDEX(F_Inputs_PR19!$K$2:$K$255, MATCH(Cyclical_overrides!$A186, F_Inputs_PR19!$A$2:$A$255, 0)), "")</f>
        <v/>
      </c>
      <c r="AV186" s="72"/>
      <c r="AW186" s="72"/>
      <c r="AX186" s="72"/>
      <c r="AY186" s="72"/>
      <c r="AZ186" s="72"/>
      <c r="BA186" s="72"/>
      <c r="BB186" s="72"/>
      <c r="BC186" s="72"/>
      <c r="BD186" s="72"/>
    </row>
    <row r="187" spans="1:56" x14ac:dyDescent="0.4">
      <c r="A187" s="63" t="str">
        <f t="shared" si="2"/>
        <v>DVW21</v>
      </c>
      <c r="B187" s="63" t="s">
        <v>445</v>
      </c>
      <c r="C187" s="63" t="s">
        <v>257</v>
      </c>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2"/>
      <c r="AI187" s="72"/>
      <c r="AJ187" s="72"/>
      <c r="AK187" s="72"/>
      <c r="AL187" s="72"/>
      <c r="AM187" s="72"/>
      <c r="AN187" s="72"/>
      <c r="AO187" s="72"/>
      <c r="AP187" s="72"/>
      <c r="AQ187" s="72"/>
      <c r="AR187" s="72"/>
      <c r="AS187" s="72"/>
      <c r="AT187" s="72"/>
      <c r="AU187" s="72" t="str">
        <f>IF($C187 &lt; "2017-18", INDEX(F_Inputs_PR19!$K$2:$K$255, MATCH(Cyclical_overrides!$A187, F_Inputs_PR19!$A$2:$A$255, 0)), "")</f>
        <v/>
      </c>
      <c r="AV187" s="72"/>
      <c r="AW187" s="72"/>
      <c r="AX187" s="72"/>
      <c r="AY187" s="72"/>
      <c r="AZ187" s="72"/>
      <c r="BA187" s="72"/>
      <c r="BB187" s="72"/>
      <c r="BC187" s="72"/>
      <c r="BD187" s="72"/>
    </row>
    <row r="188" spans="1:56" x14ac:dyDescent="0.4">
      <c r="A188" s="63" t="str">
        <f t="shared" si="2"/>
        <v>DVW22</v>
      </c>
      <c r="B188" s="63" t="s">
        <v>445</v>
      </c>
      <c r="C188" s="63" t="s">
        <v>259</v>
      </c>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2"/>
      <c r="AI188" s="72"/>
      <c r="AJ188" s="72"/>
      <c r="AK188" s="72"/>
      <c r="AL188" s="72"/>
      <c r="AM188" s="72"/>
      <c r="AN188" s="72"/>
      <c r="AO188" s="72"/>
      <c r="AP188" s="72"/>
      <c r="AQ188" s="72"/>
      <c r="AR188" s="72"/>
      <c r="AS188" s="72"/>
      <c r="AT188" s="72"/>
      <c r="AU188" s="72" t="str">
        <f>IF($C188 &lt; "2017-18", INDEX(F_Inputs_PR19!$K$2:$K$255, MATCH(Cyclical_overrides!$A188, F_Inputs_PR19!$A$2:$A$255, 0)), "")</f>
        <v/>
      </c>
      <c r="AV188" s="72"/>
      <c r="AW188" s="72"/>
      <c r="AX188" s="72"/>
      <c r="AY188" s="72"/>
      <c r="AZ188" s="72"/>
      <c r="BA188" s="72"/>
      <c r="BB188" s="72"/>
      <c r="BC188" s="72"/>
      <c r="BD188" s="72"/>
    </row>
    <row r="189" spans="1:56" x14ac:dyDescent="0.4">
      <c r="A189" s="63" t="str">
        <f t="shared" si="2"/>
        <v>DVW23</v>
      </c>
      <c r="B189" s="63" t="s">
        <v>445</v>
      </c>
      <c r="C189" s="63" t="s">
        <v>261</v>
      </c>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2"/>
      <c r="AI189" s="72"/>
      <c r="AJ189" s="72"/>
      <c r="AK189" s="72"/>
      <c r="AL189" s="72"/>
      <c r="AM189" s="72"/>
      <c r="AN189" s="72"/>
      <c r="AO189" s="72"/>
      <c r="AP189" s="72"/>
      <c r="AQ189" s="72"/>
      <c r="AR189" s="72"/>
      <c r="AS189" s="72"/>
      <c r="AT189" s="72"/>
      <c r="AU189" s="72" t="str">
        <f>IF($C189 &lt; "2017-18", INDEX(F_Inputs_PR19!$K$2:$K$255, MATCH(Cyclical_overrides!$A189, F_Inputs_PR19!$A$2:$A$255, 0)), "")</f>
        <v/>
      </c>
      <c r="AV189" s="72"/>
      <c r="AW189" s="72"/>
      <c r="AX189" s="72"/>
      <c r="AY189" s="72"/>
      <c r="AZ189" s="72"/>
      <c r="BA189" s="72"/>
      <c r="BB189" s="72"/>
      <c r="BC189" s="72"/>
      <c r="BD189" s="72"/>
    </row>
    <row r="190" spans="1:56" x14ac:dyDescent="0.4">
      <c r="A190" s="63" t="str">
        <f t="shared" si="2"/>
        <v>DVW24</v>
      </c>
      <c r="B190" s="63" t="s">
        <v>445</v>
      </c>
      <c r="C190" s="63" t="s">
        <v>263</v>
      </c>
      <c r="D190" s="72"/>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2"/>
      <c r="AI190" s="72"/>
      <c r="AJ190" s="72"/>
      <c r="AK190" s="72"/>
      <c r="AL190" s="72"/>
      <c r="AM190" s="72"/>
      <c r="AN190" s="72"/>
      <c r="AO190" s="72"/>
      <c r="AP190" s="72"/>
      <c r="AQ190" s="72"/>
      <c r="AR190" s="72"/>
      <c r="AS190" s="72"/>
      <c r="AT190" s="72"/>
      <c r="AU190" s="72" t="str">
        <f>IF($C190 &lt; "2017-18", INDEX(F_Inputs_PR19!$K$2:$K$255, MATCH(Cyclical_overrides!$A190, F_Inputs_PR19!$A$2:$A$255, 0)), "")</f>
        <v/>
      </c>
      <c r="AV190" s="72"/>
      <c r="AW190" s="72"/>
      <c r="AX190" s="72"/>
      <c r="AY190" s="72"/>
      <c r="AZ190" s="72"/>
      <c r="BA190" s="72"/>
      <c r="BB190" s="72"/>
      <c r="BC190" s="72"/>
      <c r="BD190" s="72"/>
    </row>
    <row r="191" spans="1:56" x14ac:dyDescent="0.4">
      <c r="A191" s="63" t="str">
        <f t="shared" si="2"/>
        <v>PRT14</v>
      </c>
      <c r="B191" s="63" t="s">
        <v>457</v>
      </c>
      <c r="C191" s="63" t="s">
        <v>243</v>
      </c>
      <c r="D191" s="72"/>
      <c r="E191" s="72"/>
      <c r="F191" s="72"/>
      <c r="G191" s="72"/>
      <c r="H191" s="72"/>
      <c r="I191" s="72"/>
      <c r="J191" s="72"/>
      <c r="K191" s="72"/>
      <c r="L191" s="72"/>
      <c r="M191" s="72"/>
      <c r="N191" s="72"/>
      <c r="O191" s="72"/>
      <c r="P191" s="72"/>
      <c r="Q191" s="72"/>
      <c r="R191" s="72"/>
      <c r="S191" s="72"/>
      <c r="T191" s="72"/>
      <c r="U191" s="72"/>
      <c r="V191" s="73">
        <v>217.672</v>
      </c>
      <c r="W191" s="73">
        <v>66.489000000000004</v>
      </c>
      <c r="X191" s="73">
        <v>0</v>
      </c>
      <c r="Y191" s="73">
        <v>0</v>
      </c>
      <c r="Z191" s="73">
        <v>0</v>
      </c>
      <c r="AA191" s="73">
        <v>0</v>
      </c>
      <c r="AB191" s="72"/>
      <c r="AC191" s="72"/>
      <c r="AD191" s="72"/>
      <c r="AE191" s="72"/>
      <c r="AF191" s="72"/>
      <c r="AG191" s="72"/>
      <c r="AH191" s="72"/>
      <c r="AI191" s="72"/>
      <c r="AJ191" s="72"/>
      <c r="AK191" s="72"/>
      <c r="AL191" s="72"/>
      <c r="AM191" s="72"/>
      <c r="AN191" s="72"/>
      <c r="AO191" s="72"/>
      <c r="AP191" s="72"/>
      <c r="AQ191" s="72"/>
      <c r="AR191" s="72"/>
      <c r="AS191" s="72"/>
      <c r="AT191" s="72"/>
      <c r="AU191" s="74">
        <f>IF($C191 &lt; "2017-18", INDEX(F_Inputs_PR19!$K$2:$K$255, MATCH(Cyclical_overrides!$A191, F_Inputs_PR19!$A$2:$A$255, 0)), "")</f>
        <v>0</v>
      </c>
      <c r="AV191" s="72"/>
      <c r="AW191" s="72"/>
      <c r="AX191" s="72"/>
      <c r="AY191" s="72"/>
      <c r="AZ191" s="72"/>
      <c r="BA191" s="72"/>
      <c r="BB191" s="72"/>
      <c r="BC191" s="72"/>
      <c r="BD191" s="72"/>
    </row>
    <row r="192" spans="1:56" x14ac:dyDescent="0.4">
      <c r="A192" s="63" t="str">
        <f t="shared" si="2"/>
        <v>PRT15</v>
      </c>
      <c r="B192" s="63" t="s">
        <v>457</v>
      </c>
      <c r="C192" s="63" t="s">
        <v>245</v>
      </c>
      <c r="D192" s="72"/>
      <c r="E192" s="72"/>
      <c r="F192" s="72"/>
      <c r="G192" s="72"/>
      <c r="H192" s="72"/>
      <c r="I192" s="72"/>
      <c r="J192" s="72"/>
      <c r="K192" s="72"/>
      <c r="L192" s="72"/>
      <c r="M192" s="72"/>
      <c r="N192" s="72"/>
      <c r="O192" s="72"/>
      <c r="P192" s="72"/>
      <c r="Q192" s="72"/>
      <c r="R192" s="72"/>
      <c r="S192" s="72"/>
      <c r="T192" s="72"/>
      <c r="U192" s="72"/>
      <c r="V192" s="73">
        <v>213.41900000000001</v>
      </c>
      <c r="W192" s="73">
        <v>72.358000000000004</v>
      </c>
      <c r="X192" s="73">
        <v>0</v>
      </c>
      <c r="Y192" s="73">
        <v>0</v>
      </c>
      <c r="Z192" s="73">
        <v>0</v>
      </c>
      <c r="AA192" s="73">
        <v>0</v>
      </c>
      <c r="AB192" s="72"/>
      <c r="AC192" s="72"/>
      <c r="AD192" s="72"/>
      <c r="AE192" s="72"/>
      <c r="AF192" s="72"/>
      <c r="AG192" s="72"/>
      <c r="AH192" s="72"/>
      <c r="AI192" s="72"/>
      <c r="AJ192" s="72"/>
      <c r="AK192" s="72"/>
      <c r="AL192" s="72"/>
      <c r="AM192" s="72"/>
      <c r="AN192" s="72"/>
      <c r="AO192" s="72"/>
      <c r="AP192" s="72"/>
      <c r="AQ192" s="72"/>
      <c r="AR192" s="72"/>
      <c r="AS192" s="72"/>
      <c r="AT192" s="72"/>
      <c r="AU192" s="74">
        <f>IF($C192 &lt; "2017-18", INDEX(F_Inputs_PR19!$K$2:$K$255, MATCH(Cyclical_overrides!$A192, F_Inputs_PR19!$A$2:$A$255, 0)), "")</f>
        <v>3.4000000000000002E-2</v>
      </c>
      <c r="AV192" s="72"/>
      <c r="AW192" s="72"/>
      <c r="AX192" s="72"/>
      <c r="AY192" s="72"/>
      <c r="AZ192" s="72"/>
      <c r="BA192" s="72"/>
      <c r="BB192" s="72"/>
      <c r="BC192" s="72"/>
      <c r="BD192" s="72"/>
    </row>
    <row r="193" spans="1:56" x14ac:dyDescent="0.4">
      <c r="A193" s="63" t="str">
        <f t="shared" si="2"/>
        <v>PRT16</v>
      </c>
      <c r="B193" s="63" t="s">
        <v>457</v>
      </c>
      <c r="C193" s="63" t="s">
        <v>247</v>
      </c>
      <c r="D193" s="72"/>
      <c r="E193" s="72"/>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2"/>
      <c r="AI193" s="72"/>
      <c r="AJ193" s="72"/>
      <c r="AK193" s="72"/>
      <c r="AL193" s="72"/>
      <c r="AM193" s="72"/>
      <c r="AN193" s="72"/>
      <c r="AO193" s="72"/>
      <c r="AP193" s="72"/>
      <c r="AQ193" s="72"/>
      <c r="AR193" s="72"/>
      <c r="AS193" s="72"/>
      <c r="AT193" s="72"/>
      <c r="AU193" s="74">
        <f>IF($C193 &lt; "2017-18", INDEX(F_Inputs_PR19!$K$2:$K$255, MATCH(Cyclical_overrides!$A193, F_Inputs_PR19!$A$2:$A$255, 0)), "")</f>
        <v>4.3999999999999997E-2</v>
      </c>
      <c r="AV193" s="72"/>
      <c r="AW193" s="72"/>
      <c r="AX193" s="72"/>
      <c r="AY193" s="72"/>
      <c r="AZ193" s="72"/>
      <c r="BA193" s="72"/>
      <c r="BB193" s="72"/>
      <c r="BC193" s="72"/>
      <c r="BD193" s="72"/>
    </row>
    <row r="194" spans="1:56" x14ac:dyDescent="0.4">
      <c r="A194" s="63" t="str">
        <f t="shared" si="2"/>
        <v>PRT17</v>
      </c>
      <c r="B194" s="63" t="s">
        <v>457</v>
      </c>
      <c r="C194" s="63" t="s">
        <v>249</v>
      </c>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2"/>
      <c r="AI194" s="72"/>
      <c r="AJ194" s="72"/>
      <c r="AK194" s="72"/>
      <c r="AL194" s="72"/>
      <c r="AM194" s="72"/>
      <c r="AN194" s="72"/>
      <c r="AO194" s="72"/>
      <c r="AP194" s="72"/>
      <c r="AQ194" s="72"/>
      <c r="AR194" s="72"/>
      <c r="AS194" s="72"/>
      <c r="AT194" s="72"/>
      <c r="AU194" s="74">
        <f>IF($C194 &lt; "2017-18", INDEX(F_Inputs_PR19!$K$2:$K$255, MATCH(Cyclical_overrides!$A194, F_Inputs_PR19!$A$2:$A$255, 0)), "")</f>
        <v>0</v>
      </c>
      <c r="AV194" s="72"/>
      <c r="AW194" s="72"/>
      <c r="AX194" s="72"/>
      <c r="AY194" s="72"/>
      <c r="AZ194" s="72"/>
      <c r="BA194" s="72"/>
      <c r="BB194" s="72"/>
      <c r="BC194" s="72"/>
      <c r="BD194" s="72"/>
    </row>
    <row r="195" spans="1:56" x14ac:dyDescent="0.4">
      <c r="A195" s="63" t="str">
        <f t="shared" si="2"/>
        <v>PRT18</v>
      </c>
      <c r="B195" s="63" t="s">
        <v>457</v>
      </c>
      <c r="C195" s="63" t="s">
        <v>251</v>
      </c>
      <c r="D195" s="72"/>
      <c r="E195" s="72"/>
      <c r="F195" s="72"/>
      <c r="G195" s="72"/>
      <c r="H195" s="72"/>
      <c r="I195" s="72"/>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2"/>
      <c r="AI195" s="72"/>
      <c r="AJ195" s="72"/>
      <c r="AK195" s="72"/>
      <c r="AL195" s="72"/>
      <c r="AM195" s="72"/>
      <c r="AN195" s="72"/>
      <c r="AO195" s="72"/>
      <c r="AP195" s="72"/>
      <c r="AQ195" s="72"/>
      <c r="AR195" s="72"/>
      <c r="AS195" s="72"/>
      <c r="AT195" s="72"/>
      <c r="AU195" s="72" t="str">
        <f>IF($C195 &lt; "2017-18", INDEX(F_Inputs_PR19!$K$2:$K$255, MATCH(Cyclical_overrides!$A195, F_Inputs_PR19!$A$2:$A$255, 0)), "")</f>
        <v/>
      </c>
      <c r="AV195" s="72"/>
      <c r="AW195" s="72"/>
      <c r="AX195" s="72"/>
      <c r="AY195" s="72"/>
      <c r="AZ195" s="72"/>
      <c r="BA195" s="72"/>
      <c r="BB195" s="72"/>
      <c r="BC195" s="72"/>
      <c r="BD195" s="72"/>
    </row>
    <row r="196" spans="1:56" x14ac:dyDescent="0.4">
      <c r="A196" s="63" t="str">
        <f t="shared" si="2"/>
        <v>PRT19</v>
      </c>
      <c r="B196" s="63" t="s">
        <v>457</v>
      </c>
      <c r="C196" s="63" t="s">
        <v>253</v>
      </c>
      <c r="D196" s="72"/>
      <c r="E196" s="72"/>
      <c r="F196" s="72"/>
      <c r="G196" s="72"/>
      <c r="H196" s="72"/>
      <c r="I196" s="72"/>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2"/>
      <c r="AI196" s="72"/>
      <c r="AJ196" s="72"/>
      <c r="AK196" s="72"/>
      <c r="AL196" s="72"/>
      <c r="AM196" s="72"/>
      <c r="AN196" s="72"/>
      <c r="AO196" s="72"/>
      <c r="AP196" s="72"/>
      <c r="AQ196" s="72"/>
      <c r="AR196" s="72"/>
      <c r="AS196" s="72"/>
      <c r="AT196" s="72"/>
      <c r="AU196" s="72" t="str">
        <f>IF($C196 &lt; "2017-18", INDEX(F_Inputs_PR19!$K$2:$K$255, MATCH(Cyclical_overrides!$A196, F_Inputs_PR19!$A$2:$A$255, 0)), "")</f>
        <v/>
      </c>
      <c r="AV196" s="72"/>
      <c r="AW196" s="72"/>
      <c r="AX196" s="72"/>
      <c r="AY196" s="72"/>
      <c r="AZ196" s="72"/>
      <c r="BA196" s="72"/>
      <c r="BB196" s="72"/>
      <c r="BC196" s="72"/>
      <c r="BD196" s="72"/>
    </row>
    <row r="197" spans="1:56" x14ac:dyDescent="0.4">
      <c r="A197" s="63" t="str">
        <f t="shared" ref="A197:A245" si="3">B197&amp;RIGHT(C197,2)</f>
        <v>PRT20</v>
      </c>
      <c r="B197" s="63" t="s">
        <v>457</v>
      </c>
      <c r="C197" s="63" t="s">
        <v>255</v>
      </c>
      <c r="D197" s="72"/>
      <c r="E197" s="72"/>
      <c r="F197" s="74">
        <v>2.0249999999999999</v>
      </c>
      <c r="G197" s="72"/>
      <c r="H197" s="72"/>
      <c r="I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2"/>
      <c r="AI197" s="72"/>
      <c r="AJ197" s="72"/>
      <c r="AK197" s="72"/>
      <c r="AL197" s="72"/>
      <c r="AM197" s="72"/>
      <c r="AN197" s="72"/>
      <c r="AO197" s="72"/>
      <c r="AP197" s="72"/>
      <c r="AQ197" s="72"/>
      <c r="AR197" s="72"/>
      <c r="AS197" s="72"/>
      <c r="AT197" s="72"/>
      <c r="AU197" s="72" t="str">
        <f>IF($C197 &lt; "2017-18", INDEX(F_Inputs_PR19!$K$2:$K$255, MATCH(Cyclical_overrides!$A197, F_Inputs_PR19!$A$2:$A$255, 0)), "")</f>
        <v/>
      </c>
      <c r="AV197" s="72"/>
      <c r="AW197" s="72"/>
      <c r="AX197" s="72"/>
      <c r="AY197" s="72"/>
      <c r="AZ197" s="72"/>
      <c r="BA197" s="72"/>
      <c r="BB197" s="72"/>
      <c r="BC197" s="72"/>
      <c r="BD197" s="72"/>
    </row>
    <row r="198" spans="1:56" x14ac:dyDescent="0.4">
      <c r="A198" s="63" t="str">
        <f t="shared" si="3"/>
        <v>PRT21</v>
      </c>
      <c r="B198" s="63" t="s">
        <v>457</v>
      </c>
      <c r="C198" s="63" t="s">
        <v>257</v>
      </c>
      <c r="D198" s="72"/>
      <c r="E198" s="72"/>
      <c r="F198" s="74">
        <v>0.22800000000000001</v>
      </c>
      <c r="G198" s="72"/>
      <c r="H198" s="72"/>
      <c r="I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2"/>
      <c r="AI198" s="72"/>
      <c r="AJ198" s="72"/>
      <c r="AK198" s="72"/>
      <c r="AL198" s="72"/>
      <c r="AM198" s="72"/>
      <c r="AN198" s="72"/>
      <c r="AO198" s="72"/>
      <c r="AP198" s="72"/>
      <c r="AQ198" s="72"/>
      <c r="AR198" s="72"/>
      <c r="AS198" s="72"/>
      <c r="AT198" s="72"/>
      <c r="AU198" s="72" t="str">
        <f>IF($C198 &lt; "2017-18", INDEX(F_Inputs_PR19!$K$2:$K$255, MATCH(Cyclical_overrides!$A198, F_Inputs_PR19!$A$2:$A$255, 0)), "")</f>
        <v/>
      </c>
      <c r="AV198" s="72"/>
      <c r="AW198" s="72"/>
      <c r="AX198" s="72"/>
      <c r="AY198" s="72"/>
      <c r="AZ198" s="72"/>
      <c r="BA198" s="72"/>
      <c r="BB198" s="72"/>
      <c r="BC198" s="72"/>
      <c r="BD198" s="72"/>
    </row>
    <row r="199" spans="1:56" x14ac:dyDescent="0.4">
      <c r="A199" s="63" t="str">
        <f t="shared" si="3"/>
        <v>PRT22</v>
      </c>
      <c r="B199" s="63" t="s">
        <v>457</v>
      </c>
      <c r="C199" s="63" t="s">
        <v>259</v>
      </c>
      <c r="D199" s="72"/>
      <c r="E199" s="72"/>
      <c r="F199" s="74">
        <v>2.5999999999999999E-2</v>
      </c>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2"/>
      <c r="AI199" s="72"/>
      <c r="AJ199" s="72"/>
      <c r="AK199" s="72"/>
      <c r="AL199" s="72"/>
      <c r="AM199" s="72"/>
      <c r="AN199" s="72"/>
      <c r="AO199" s="72"/>
      <c r="AP199" s="72"/>
      <c r="AQ199" s="72"/>
      <c r="AR199" s="72"/>
      <c r="AS199" s="72"/>
      <c r="AT199" s="72"/>
      <c r="AU199" s="72" t="str">
        <f>IF($C199 &lt; "2017-18", INDEX(F_Inputs_PR19!$K$2:$K$255, MATCH(Cyclical_overrides!$A199, F_Inputs_PR19!$A$2:$A$255, 0)), "")</f>
        <v/>
      </c>
      <c r="AV199" s="72"/>
      <c r="AW199" s="72"/>
      <c r="AX199" s="72"/>
      <c r="AY199" s="72"/>
      <c r="AZ199" s="72"/>
      <c r="BA199" s="72"/>
      <c r="BB199" s="72"/>
      <c r="BC199" s="72"/>
      <c r="BD199" s="72"/>
    </row>
    <row r="200" spans="1:56" x14ac:dyDescent="0.4">
      <c r="A200" s="63" t="str">
        <f t="shared" si="3"/>
        <v>PRT23</v>
      </c>
      <c r="B200" s="63" t="s">
        <v>457</v>
      </c>
      <c r="C200" s="63" t="s">
        <v>261</v>
      </c>
      <c r="D200" s="72"/>
      <c r="E200" s="72"/>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2"/>
      <c r="AI200" s="72"/>
      <c r="AJ200" s="72"/>
      <c r="AK200" s="72"/>
      <c r="AL200" s="72"/>
      <c r="AM200" s="72"/>
      <c r="AN200" s="72"/>
      <c r="AO200" s="72"/>
      <c r="AP200" s="72"/>
      <c r="AQ200" s="72"/>
      <c r="AR200" s="72"/>
      <c r="AS200" s="72"/>
      <c r="AT200" s="72"/>
      <c r="AU200" s="72" t="str">
        <f>IF($C200 &lt; "2017-18", INDEX(F_Inputs_PR19!$K$2:$K$255, MATCH(Cyclical_overrides!$A200, F_Inputs_PR19!$A$2:$A$255, 0)), "")</f>
        <v/>
      </c>
      <c r="AV200" s="72"/>
      <c r="AW200" s="72"/>
      <c r="AX200" s="72"/>
      <c r="AY200" s="72"/>
      <c r="AZ200" s="72"/>
      <c r="BA200" s="72"/>
      <c r="BB200" s="72"/>
      <c r="BC200" s="72"/>
      <c r="BD200" s="72"/>
    </row>
    <row r="201" spans="1:56" x14ac:dyDescent="0.4">
      <c r="A201" s="63" t="str">
        <f t="shared" si="3"/>
        <v>PRT24</v>
      </c>
      <c r="B201" s="63" t="s">
        <v>457</v>
      </c>
      <c r="C201" s="63" t="s">
        <v>263</v>
      </c>
      <c r="D201" s="72"/>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2"/>
      <c r="AI201" s="72"/>
      <c r="AJ201" s="72"/>
      <c r="AK201" s="72"/>
      <c r="AL201" s="72"/>
      <c r="AM201" s="72"/>
      <c r="AN201" s="72"/>
      <c r="AO201" s="72"/>
      <c r="AP201" s="72"/>
      <c r="AQ201" s="72"/>
      <c r="AR201" s="72"/>
      <c r="AS201" s="72"/>
      <c r="AT201" s="72"/>
      <c r="AU201" s="72" t="str">
        <f>IF($C201 &lt; "2017-18", INDEX(F_Inputs_PR19!$K$2:$K$255, MATCH(Cyclical_overrides!$A201, F_Inputs_PR19!$A$2:$A$255, 0)), "")</f>
        <v/>
      </c>
      <c r="AV201" s="72"/>
      <c r="AW201" s="72"/>
      <c r="AX201" s="72"/>
      <c r="AY201" s="72"/>
      <c r="AZ201" s="72"/>
      <c r="BA201" s="72"/>
      <c r="BB201" s="72"/>
      <c r="BC201" s="72"/>
      <c r="BD201" s="72"/>
    </row>
    <row r="202" spans="1:56" x14ac:dyDescent="0.4">
      <c r="A202" s="63" t="str">
        <f t="shared" si="3"/>
        <v>SES14</v>
      </c>
      <c r="B202" s="63" t="s">
        <v>469</v>
      </c>
      <c r="C202" s="63" t="s">
        <v>243</v>
      </c>
      <c r="D202" s="72"/>
      <c r="E202" s="72"/>
      <c r="F202" s="72"/>
      <c r="G202" s="72"/>
      <c r="H202" s="72"/>
      <c r="I202" s="72"/>
      <c r="J202" s="72"/>
      <c r="K202" s="72"/>
      <c r="L202" s="72"/>
      <c r="M202" s="72"/>
      <c r="N202" s="72"/>
      <c r="O202" s="72"/>
      <c r="P202" s="72"/>
      <c r="Q202" s="72"/>
      <c r="R202" s="72"/>
      <c r="S202" s="72"/>
      <c r="T202" s="72"/>
      <c r="U202" s="72"/>
      <c r="V202" s="73">
        <v>149.05099999999999</v>
      </c>
      <c r="W202" s="73">
        <v>111.88800000000001</v>
      </c>
      <c r="X202" s="73">
        <v>0</v>
      </c>
      <c r="Y202" s="73">
        <v>0</v>
      </c>
      <c r="Z202" s="73">
        <v>0</v>
      </c>
      <c r="AA202" s="73">
        <v>0</v>
      </c>
      <c r="AB202" s="72"/>
      <c r="AC202" s="72"/>
      <c r="AD202" s="72"/>
      <c r="AE202" s="72"/>
      <c r="AF202" s="72"/>
      <c r="AG202" s="72"/>
      <c r="AH202" s="72"/>
      <c r="AI202" s="72"/>
      <c r="AJ202" s="72"/>
      <c r="AK202" s="72"/>
      <c r="AL202" s="72"/>
      <c r="AM202" s="72"/>
      <c r="AN202" s="72"/>
      <c r="AO202" s="72"/>
      <c r="AP202" s="72"/>
      <c r="AQ202" s="72"/>
      <c r="AR202" s="72"/>
      <c r="AS202" s="72"/>
      <c r="AT202" s="72"/>
      <c r="AU202" s="74">
        <f>IF($C202 &lt; "2017-18", INDEX(F_Inputs_PR19!$K$2:$K$255, MATCH(Cyclical_overrides!$A202, F_Inputs_PR19!$A$2:$A$255, 0)), "")</f>
        <v>0.25600000000000001</v>
      </c>
      <c r="AV202" s="72"/>
      <c r="AW202" s="72"/>
      <c r="AX202" s="72"/>
      <c r="AY202" s="72"/>
      <c r="AZ202" s="72"/>
      <c r="BA202" s="72"/>
      <c r="BB202" s="72"/>
      <c r="BC202" s="72"/>
      <c r="BD202" s="72"/>
    </row>
    <row r="203" spans="1:56" x14ac:dyDescent="0.4">
      <c r="A203" s="63" t="str">
        <f t="shared" si="3"/>
        <v>SES15</v>
      </c>
      <c r="B203" s="63" t="s">
        <v>469</v>
      </c>
      <c r="C203" s="63" t="s">
        <v>245</v>
      </c>
      <c r="D203" s="72"/>
      <c r="E203" s="72"/>
      <c r="F203" s="72"/>
      <c r="G203" s="72"/>
      <c r="H203" s="72"/>
      <c r="I203" s="72"/>
      <c r="J203" s="72"/>
      <c r="K203" s="72"/>
      <c r="L203" s="72"/>
      <c r="M203" s="72"/>
      <c r="N203" s="72"/>
      <c r="O203" s="72"/>
      <c r="P203" s="72"/>
      <c r="Q203" s="72"/>
      <c r="R203" s="72"/>
      <c r="S203" s="72"/>
      <c r="T203" s="72"/>
      <c r="U203" s="72"/>
      <c r="V203" s="73">
        <v>142.34100000000001</v>
      </c>
      <c r="W203" s="73">
        <v>120.042</v>
      </c>
      <c r="X203" s="73">
        <v>0</v>
      </c>
      <c r="Y203" s="73">
        <v>0</v>
      </c>
      <c r="Z203" s="73">
        <v>0</v>
      </c>
      <c r="AA203" s="73">
        <v>0</v>
      </c>
      <c r="AB203" s="72"/>
      <c r="AC203" s="72"/>
      <c r="AD203" s="72"/>
      <c r="AE203" s="72"/>
      <c r="AF203" s="72"/>
      <c r="AG203" s="72"/>
      <c r="AH203" s="72"/>
      <c r="AI203" s="72"/>
      <c r="AJ203" s="72"/>
      <c r="AK203" s="72"/>
      <c r="AL203" s="72"/>
      <c r="AM203" s="72"/>
      <c r="AN203" s="72"/>
      <c r="AO203" s="72"/>
      <c r="AP203" s="72"/>
      <c r="AQ203" s="72"/>
      <c r="AR203" s="72"/>
      <c r="AS203" s="72"/>
      <c r="AT203" s="72"/>
      <c r="AU203" s="74">
        <f>IF($C203 &lt; "2017-18", INDEX(F_Inputs_PR19!$K$2:$K$255, MATCH(Cyclical_overrides!$A203, F_Inputs_PR19!$A$2:$A$255, 0)), "")</f>
        <v>0.28899999999999998</v>
      </c>
      <c r="AV203" s="72"/>
      <c r="AW203" s="72"/>
      <c r="AX203" s="72"/>
      <c r="AY203" s="72"/>
      <c r="AZ203" s="72"/>
      <c r="BA203" s="72"/>
      <c r="BB203" s="72"/>
      <c r="BC203" s="72"/>
      <c r="BD203" s="72"/>
    </row>
    <row r="204" spans="1:56" x14ac:dyDescent="0.4">
      <c r="A204" s="63" t="str">
        <f t="shared" si="3"/>
        <v>SES16</v>
      </c>
      <c r="B204" s="63" t="s">
        <v>469</v>
      </c>
      <c r="C204" s="63" t="s">
        <v>247</v>
      </c>
      <c r="D204" s="72"/>
      <c r="E204" s="72"/>
      <c r="F204" s="72"/>
      <c r="G204" s="72"/>
      <c r="H204" s="72"/>
      <c r="I204" s="72"/>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2"/>
      <c r="AI204" s="72"/>
      <c r="AJ204" s="72"/>
      <c r="AK204" s="72"/>
      <c r="AL204" s="72"/>
      <c r="AM204" s="72"/>
      <c r="AN204" s="72"/>
      <c r="AO204" s="72"/>
      <c r="AP204" s="72"/>
      <c r="AQ204" s="72"/>
      <c r="AR204" s="72"/>
      <c r="AS204" s="72"/>
      <c r="AT204" s="72"/>
      <c r="AU204" s="74">
        <f>IF($C204 &lt; "2017-18", INDEX(F_Inputs_PR19!$K$2:$K$255, MATCH(Cyclical_overrides!$A204, F_Inputs_PR19!$A$2:$A$255, 0)), "")</f>
        <v>0.19800000000000001</v>
      </c>
      <c r="AV204" s="72"/>
      <c r="AW204" s="72"/>
      <c r="AX204" s="72"/>
      <c r="AY204" s="72"/>
      <c r="AZ204" s="72"/>
      <c r="BA204" s="72"/>
      <c r="BB204" s="72"/>
      <c r="BC204" s="72"/>
      <c r="BD204" s="72"/>
    </row>
    <row r="205" spans="1:56" x14ac:dyDescent="0.4">
      <c r="A205" s="63" t="str">
        <f t="shared" si="3"/>
        <v>SES17</v>
      </c>
      <c r="B205" s="63" t="s">
        <v>469</v>
      </c>
      <c r="C205" s="63" t="s">
        <v>249</v>
      </c>
      <c r="D205" s="72"/>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2"/>
      <c r="AI205" s="72"/>
      <c r="AJ205" s="72"/>
      <c r="AK205" s="72"/>
      <c r="AL205" s="72"/>
      <c r="AM205" s="72"/>
      <c r="AN205" s="72"/>
      <c r="AO205" s="72"/>
      <c r="AP205" s="72"/>
      <c r="AQ205" s="72"/>
      <c r="AR205" s="72"/>
      <c r="AS205" s="72"/>
      <c r="AT205" s="72"/>
      <c r="AU205" s="74">
        <f>IF($C205 &lt; "2017-18", INDEX(F_Inputs_PR19!$K$2:$K$255, MATCH(Cyclical_overrides!$A205, F_Inputs_PR19!$A$2:$A$255, 0)), "")</f>
        <v>0.126</v>
      </c>
      <c r="AV205" s="72"/>
      <c r="AW205" s="72"/>
      <c r="AX205" s="72"/>
      <c r="AY205" s="72"/>
      <c r="AZ205" s="72"/>
      <c r="BA205" s="72"/>
      <c r="BB205" s="72"/>
      <c r="BC205" s="72"/>
      <c r="BD205" s="72"/>
    </row>
    <row r="206" spans="1:56" x14ac:dyDescent="0.4">
      <c r="A206" s="63" t="str">
        <f t="shared" si="3"/>
        <v>SES18</v>
      </c>
      <c r="B206" s="63" t="s">
        <v>469</v>
      </c>
      <c r="C206" s="63" t="s">
        <v>251</v>
      </c>
      <c r="D206" s="72"/>
      <c r="E206" s="72"/>
      <c r="F206" s="72"/>
      <c r="G206" s="72"/>
      <c r="H206" s="72"/>
      <c r="I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2"/>
      <c r="AI206" s="72"/>
      <c r="AJ206" s="72"/>
      <c r="AK206" s="72"/>
      <c r="AL206" s="72"/>
      <c r="AM206" s="72"/>
      <c r="AN206" s="72"/>
      <c r="AO206" s="72"/>
      <c r="AP206" s="72"/>
      <c r="AQ206" s="72"/>
      <c r="AR206" s="72"/>
      <c r="AS206" s="72"/>
      <c r="AT206" s="72"/>
      <c r="AU206" s="72" t="str">
        <f>IF($C206 &lt; "2017-18", INDEX(F_Inputs_PR19!$K$2:$K$255, MATCH(Cyclical_overrides!$A206, F_Inputs_PR19!$A$2:$A$255, 0)), "")</f>
        <v/>
      </c>
      <c r="AV206" s="72"/>
      <c r="AW206" s="72"/>
      <c r="AX206" s="72"/>
      <c r="AY206" s="72"/>
      <c r="AZ206" s="72"/>
      <c r="BA206" s="72"/>
      <c r="BB206" s="72"/>
      <c r="BC206" s="72"/>
      <c r="BD206" s="72"/>
    </row>
    <row r="207" spans="1:56" x14ac:dyDescent="0.4">
      <c r="A207" s="63" t="str">
        <f t="shared" si="3"/>
        <v>SES19</v>
      </c>
      <c r="B207" s="63" t="s">
        <v>469</v>
      </c>
      <c r="C207" s="63" t="s">
        <v>253</v>
      </c>
      <c r="D207" s="72"/>
      <c r="E207" s="72"/>
      <c r="F207" s="72"/>
      <c r="G207" s="72"/>
      <c r="H207" s="72"/>
      <c r="I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2"/>
      <c r="AI207" s="72"/>
      <c r="AJ207" s="72"/>
      <c r="AK207" s="72"/>
      <c r="AL207" s="72"/>
      <c r="AM207" s="72"/>
      <c r="AN207" s="72"/>
      <c r="AO207" s="72"/>
      <c r="AP207" s="72"/>
      <c r="AQ207" s="72"/>
      <c r="AR207" s="72"/>
      <c r="AS207" s="72"/>
      <c r="AT207" s="72"/>
      <c r="AU207" s="72" t="str">
        <f>IF($C207 &lt; "2017-18", INDEX(F_Inputs_PR19!$K$2:$K$255, MATCH(Cyclical_overrides!$A207, F_Inputs_PR19!$A$2:$A$255, 0)), "")</f>
        <v/>
      </c>
      <c r="AV207" s="72"/>
      <c r="AW207" s="72"/>
      <c r="AX207" s="72"/>
      <c r="AY207" s="72"/>
      <c r="AZ207" s="72"/>
      <c r="BA207" s="72"/>
      <c r="BB207" s="72"/>
      <c r="BC207" s="72"/>
      <c r="BD207" s="72"/>
    </row>
    <row r="208" spans="1:56" x14ac:dyDescent="0.4">
      <c r="A208" s="63" t="str">
        <f t="shared" si="3"/>
        <v>SES20</v>
      </c>
      <c r="B208" s="63" t="s">
        <v>469</v>
      </c>
      <c r="C208" s="63" t="s">
        <v>255</v>
      </c>
      <c r="D208" s="72"/>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2"/>
      <c r="AI208" s="72"/>
      <c r="AJ208" s="72"/>
      <c r="AK208" s="72"/>
      <c r="AL208" s="72"/>
      <c r="AM208" s="72"/>
      <c r="AN208" s="72"/>
      <c r="AO208" s="72"/>
      <c r="AP208" s="72"/>
      <c r="AQ208" s="72"/>
      <c r="AR208" s="72"/>
      <c r="AS208" s="72"/>
      <c r="AT208" s="72"/>
      <c r="AU208" s="72" t="str">
        <f>IF($C208 &lt; "2017-18", INDEX(F_Inputs_PR19!$K$2:$K$255, MATCH(Cyclical_overrides!$A208, F_Inputs_PR19!$A$2:$A$255, 0)), "")</f>
        <v/>
      </c>
      <c r="AV208" s="72"/>
      <c r="AW208" s="72"/>
      <c r="AX208" s="72"/>
      <c r="AY208" s="72"/>
      <c r="AZ208" s="72"/>
      <c r="BA208" s="72"/>
      <c r="BB208" s="72"/>
      <c r="BC208" s="72"/>
      <c r="BD208" s="72"/>
    </row>
    <row r="209" spans="1:56" x14ac:dyDescent="0.4">
      <c r="A209" s="63" t="str">
        <f t="shared" si="3"/>
        <v>SES21</v>
      </c>
      <c r="B209" s="63" t="s">
        <v>469</v>
      </c>
      <c r="C209" s="63" t="s">
        <v>257</v>
      </c>
      <c r="D209" s="72"/>
      <c r="E209" s="72"/>
      <c r="F209" s="72"/>
      <c r="G209" s="72"/>
      <c r="H209" s="72"/>
      <c r="I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2"/>
      <c r="AI209" s="72"/>
      <c r="AJ209" s="72"/>
      <c r="AK209" s="72"/>
      <c r="AL209" s="72"/>
      <c r="AM209" s="72"/>
      <c r="AN209" s="72"/>
      <c r="AO209" s="72"/>
      <c r="AP209" s="72"/>
      <c r="AQ209" s="72"/>
      <c r="AR209" s="72"/>
      <c r="AS209" s="72"/>
      <c r="AT209" s="72"/>
      <c r="AU209" s="72" t="str">
        <f>IF($C209 &lt; "2017-18", INDEX(F_Inputs_PR19!$K$2:$K$255, MATCH(Cyclical_overrides!$A209, F_Inputs_PR19!$A$2:$A$255, 0)), "")</f>
        <v/>
      </c>
      <c r="AV209" s="72"/>
      <c r="AW209" s="72"/>
      <c r="AX209" s="72"/>
      <c r="AY209" s="72"/>
      <c r="AZ209" s="72"/>
      <c r="BA209" s="72"/>
      <c r="BB209" s="72"/>
      <c r="BC209" s="72"/>
      <c r="BD209" s="72"/>
    </row>
    <row r="210" spans="1:56" x14ac:dyDescent="0.4">
      <c r="A210" s="63" t="str">
        <f t="shared" si="3"/>
        <v>SES22</v>
      </c>
      <c r="B210" s="63" t="s">
        <v>469</v>
      </c>
      <c r="C210" s="63" t="s">
        <v>259</v>
      </c>
      <c r="D210" s="72"/>
      <c r="E210" s="72"/>
      <c r="F210" s="72"/>
      <c r="G210" s="72"/>
      <c r="H210" s="72"/>
      <c r="I210" s="72"/>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2"/>
      <c r="AI210" s="72"/>
      <c r="AJ210" s="72"/>
      <c r="AK210" s="72"/>
      <c r="AL210" s="72"/>
      <c r="AM210" s="72"/>
      <c r="AN210" s="72"/>
      <c r="AO210" s="72"/>
      <c r="AP210" s="72"/>
      <c r="AQ210" s="72"/>
      <c r="AR210" s="72"/>
      <c r="AS210" s="72"/>
      <c r="AT210" s="72"/>
      <c r="AU210" s="72" t="str">
        <f>IF($C210 &lt; "2017-18", INDEX(F_Inputs_PR19!$K$2:$K$255, MATCH(Cyclical_overrides!$A210, F_Inputs_PR19!$A$2:$A$255, 0)), "")</f>
        <v/>
      </c>
      <c r="AV210" s="72"/>
      <c r="AW210" s="72"/>
      <c r="AX210" s="72"/>
      <c r="AY210" s="72"/>
      <c r="AZ210" s="72"/>
      <c r="BA210" s="72"/>
      <c r="BB210" s="72"/>
      <c r="BC210" s="72"/>
      <c r="BD210" s="72"/>
    </row>
    <row r="211" spans="1:56" x14ac:dyDescent="0.4">
      <c r="A211" s="63" t="str">
        <f t="shared" si="3"/>
        <v>SES23</v>
      </c>
      <c r="B211" s="63" t="s">
        <v>469</v>
      </c>
      <c r="C211" s="63" t="s">
        <v>261</v>
      </c>
      <c r="D211" s="72"/>
      <c r="E211" s="72"/>
      <c r="F211" s="72"/>
      <c r="G211" s="72"/>
      <c r="H211" s="72"/>
      <c r="I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2"/>
      <c r="AI211" s="72"/>
      <c r="AJ211" s="72"/>
      <c r="AK211" s="72"/>
      <c r="AL211" s="72"/>
      <c r="AM211" s="72"/>
      <c r="AN211" s="72"/>
      <c r="AO211" s="72"/>
      <c r="AP211" s="72"/>
      <c r="AQ211" s="72"/>
      <c r="AR211" s="72"/>
      <c r="AS211" s="72"/>
      <c r="AT211" s="72"/>
      <c r="AU211" s="72" t="str">
        <f>IF($C211 &lt; "2017-18", INDEX(F_Inputs_PR19!$K$2:$K$255, MATCH(Cyclical_overrides!$A211, F_Inputs_PR19!$A$2:$A$255, 0)), "")</f>
        <v/>
      </c>
      <c r="AV211" s="72"/>
      <c r="AW211" s="72"/>
      <c r="AX211" s="72"/>
      <c r="AY211" s="72"/>
      <c r="AZ211" s="72"/>
      <c r="BA211" s="72"/>
      <c r="BB211" s="72"/>
      <c r="BC211" s="72"/>
      <c r="BD211" s="72"/>
    </row>
    <row r="212" spans="1:56" x14ac:dyDescent="0.4">
      <c r="A212" s="63" t="str">
        <f t="shared" si="3"/>
        <v>SES24</v>
      </c>
      <c r="B212" s="63" t="s">
        <v>469</v>
      </c>
      <c r="C212" s="63" t="s">
        <v>263</v>
      </c>
      <c r="D212" s="72"/>
      <c r="E212" s="72"/>
      <c r="F212" s="72"/>
      <c r="G212" s="72"/>
      <c r="H212" s="72"/>
      <c r="I212" s="72"/>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2"/>
      <c r="AI212" s="72"/>
      <c r="AJ212" s="72"/>
      <c r="AK212" s="72"/>
      <c r="AL212" s="72"/>
      <c r="AM212" s="72"/>
      <c r="AN212" s="72"/>
      <c r="AO212" s="72"/>
      <c r="AP212" s="72"/>
      <c r="AQ212" s="72"/>
      <c r="AR212" s="72"/>
      <c r="AS212" s="72"/>
      <c r="AT212" s="72"/>
      <c r="AU212" s="72" t="str">
        <f>IF($C212 &lt; "2017-18", INDEX(F_Inputs_PR19!$K$2:$K$255, MATCH(Cyclical_overrides!$A212, F_Inputs_PR19!$A$2:$A$255, 0)), "")</f>
        <v/>
      </c>
      <c r="AV212" s="72"/>
      <c r="AW212" s="72"/>
      <c r="AX212" s="72"/>
      <c r="AY212" s="72"/>
      <c r="AZ212" s="72"/>
      <c r="BA212" s="72"/>
      <c r="BB212" s="72"/>
      <c r="BC212" s="72"/>
      <c r="BD212" s="72"/>
    </row>
    <row r="213" spans="1:56" x14ac:dyDescent="0.4">
      <c r="A213" s="63" t="str">
        <f t="shared" si="3"/>
        <v>SEW14</v>
      </c>
      <c r="B213" s="63" t="s">
        <v>481</v>
      </c>
      <c r="C213" s="63" t="s">
        <v>243</v>
      </c>
      <c r="D213" s="72"/>
      <c r="E213" s="72"/>
      <c r="F213" s="72"/>
      <c r="G213" s="72"/>
      <c r="H213" s="72"/>
      <c r="I213" s="72"/>
      <c r="J213" s="72"/>
      <c r="K213" s="72"/>
      <c r="L213" s="72"/>
      <c r="M213" s="72"/>
      <c r="N213" s="72"/>
      <c r="O213" s="72"/>
      <c r="P213" s="72"/>
      <c r="Q213" s="72"/>
      <c r="R213" s="72"/>
      <c r="S213" s="72"/>
      <c r="T213" s="72"/>
      <c r="U213" s="72"/>
      <c r="V213" s="73">
        <v>325.05200000000002</v>
      </c>
      <c r="W213" s="73">
        <v>494.94499999999999</v>
      </c>
      <c r="X213" s="73">
        <v>0</v>
      </c>
      <c r="Y213" s="73">
        <v>0</v>
      </c>
      <c r="Z213" s="73">
        <v>0</v>
      </c>
      <c r="AA213" s="73">
        <v>0</v>
      </c>
      <c r="AB213" s="72"/>
      <c r="AC213" s="72"/>
      <c r="AD213" s="72"/>
      <c r="AE213" s="72"/>
      <c r="AF213" s="72"/>
      <c r="AG213" s="72"/>
      <c r="AH213" s="72"/>
      <c r="AI213" s="72"/>
      <c r="AJ213" s="72"/>
      <c r="AK213" s="72"/>
      <c r="AL213" s="72"/>
      <c r="AM213" s="72"/>
      <c r="AN213" s="72"/>
      <c r="AO213" s="72"/>
      <c r="AP213" s="72"/>
      <c r="AQ213" s="72"/>
      <c r="AR213" s="72"/>
      <c r="AS213" s="72"/>
      <c r="AT213" s="72"/>
      <c r="AU213" s="74">
        <f>IF($C213 &lt; "2017-18", INDEX(F_Inputs_PR19!$K$2:$K$255, MATCH(Cyclical_overrides!$A213, F_Inputs_PR19!$A$2:$A$255, 0)), "")</f>
        <v>0.91800000000000004</v>
      </c>
      <c r="AV213" s="72"/>
      <c r="AW213" s="72"/>
      <c r="AX213" s="72"/>
      <c r="AY213" s="72"/>
      <c r="AZ213" s="72"/>
      <c r="BA213" s="72"/>
      <c r="BB213" s="72"/>
      <c r="BC213" s="72"/>
      <c r="BD213" s="72"/>
    </row>
    <row r="214" spans="1:56" x14ac:dyDescent="0.4">
      <c r="A214" s="63" t="str">
        <f t="shared" si="3"/>
        <v>SEW15</v>
      </c>
      <c r="B214" s="63" t="s">
        <v>481</v>
      </c>
      <c r="C214" s="63" t="s">
        <v>245</v>
      </c>
      <c r="D214" s="72"/>
      <c r="E214" s="72"/>
      <c r="F214" s="72"/>
      <c r="G214" s="72"/>
      <c r="H214" s="72"/>
      <c r="I214" s="72"/>
      <c r="J214" s="72"/>
      <c r="K214" s="72"/>
      <c r="L214" s="72"/>
      <c r="M214" s="72"/>
      <c r="N214" s="72"/>
      <c r="O214" s="72"/>
      <c r="P214" s="72"/>
      <c r="Q214" s="72"/>
      <c r="R214" s="72"/>
      <c r="S214" s="72"/>
      <c r="T214" s="72"/>
      <c r="U214" s="72"/>
      <c r="V214" s="73">
        <v>275.29700000000003</v>
      </c>
      <c r="W214" s="73">
        <v>554.50699999999995</v>
      </c>
      <c r="X214" s="73">
        <v>0</v>
      </c>
      <c r="Y214" s="73">
        <v>0</v>
      </c>
      <c r="Z214" s="73">
        <v>0</v>
      </c>
      <c r="AA214" s="73">
        <v>0</v>
      </c>
      <c r="AB214" s="72"/>
      <c r="AC214" s="72"/>
      <c r="AD214" s="72"/>
      <c r="AE214" s="72"/>
      <c r="AF214" s="72"/>
      <c r="AG214" s="72"/>
      <c r="AH214" s="72"/>
      <c r="AI214" s="72"/>
      <c r="AJ214" s="72"/>
      <c r="AK214" s="72"/>
      <c r="AL214" s="72"/>
      <c r="AM214" s="72"/>
      <c r="AN214" s="72"/>
      <c r="AO214" s="72"/>
      <c r="AP214" s="72"/>
      <c r="AQ214" s="72"/>
      <c r="AR214" s="72"/>
      <c r="AS214" s="72"/>
      <c r="AT214" s="72"/>
      <c r="AU214" s="74">
        <f>IF($C214 &lt; "2017-18", INDEX(F_Inputs_PR19!$K$2:$K$255, MATCH(Cyclical_overrides!$A214, F_Inputs_PR19!$A$2:$A$255, 0)), "")</f>
        <v>0.89700000000000002</v>
      </c>
      <c r="AV214" s="72"/>
      <c r="AW214" s="72"/>
      <c r="AX214" s="72"/>
      <c r="AY214" s="72"/>
      <c r="AZ214" s="72"/>
      <c r="BA214" s="72"/>
      <c r="BB214" s="72"/>
      <c r="BC214" s="72"/>
      <c r="BD214" s="72"/>
    </row>
    <row r="215" spans="1:56" x14ac:dyDescent="0.4">
      <c r="A215" s="63" t="str">
        <f t="shared" si="3"/>
        <v>SEW16</v>
      </c>
      <c r="B215" s="63" t="s">
        <v>481</v>
      </c>
      <c r="C215" s="63" t="s">
        <v>247</v>
      </c>
      <c r="D215" s="72"/>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2"/>
      <c r="AI215" s="72"/>
      <c r="AJ215" s="72"/>
      <c r="AK215" s="72"/>
      <c r="AL215" s="72"/>
      <c r="AM215" s="72"/>
      <c r="AN215" s="72"/>
      <c r="AO215" s="72"/>
      <c r="AP215" s="72"/>
      <c r="AQ215" s="72"/>
      <c r="AR215" s="72"/>
      <c r="AS215" s="72"/>
      <c r="AT215" s="72"/>
      <c r="AU215" s="74">
        <f>IF($C215 &lt; "2017-18", INDEX(F_Inputs_PR19!$K$2:$K$255, MATCH(Cyclical_overrides!$A215, F_Inputs_PR19!$A$2:$A$255, 0)), "")</f>
        <v>2.117</v>
      </c>
      <c r="AV215" s="72"/>
      <c r="AW215" s="72"/>
      <c r="AX215" s="72"/>
      <c r="AY215" s="72"/>
      <c r="AZ215" s="72"/>
      <c r="BA215" s="72"/>
      <c r="BB215" s="72"/>
      <c r="BC215" s="72"/>
      <c r="BD215" s="72"/>
    </row>
    <row r="216" spans="1:56" x14ac:dyDescent="0.4">
      <c r="A216" s="63" t="str">
        <f t="shared" si="3"/>
        <v>SEW17</v>
      </c>
      <c r="B216" s="63" t="s">
        <v>481</v>
      </c>
      <c r="C216" s="63" t="s">
        <v>249</v>
      </c>
      <c r="D216" s="72"/>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2"/>
      <c r="AI216" s="72"/>
      <c r="AJ216" s="72"/>
      <c r="AK216" s="72"/>
      <c r="AL216" s="72"/>
      <c r="AM216" s="72"/>
      <c r="AN216" s="72"/>
      <c r="AO216" s="72"/>
      <c r="AP216" s="72"/>
      <c r="AQ216" s="72"/>
      <c r="AR216" s="72"/>
      <c r="AS216" s="72"/>
      <c r="AT216" s="72"/>
      <c r="AU216" s="74">
        <f>IF($C216 &lt; "2017-18", INDEX(F_Inputs_PR19!$K$2:$K$255, MATCH(Cyclical_overrides!$A216, F_Inputs_PR19!$A$2:$A$255, 0)), "")</f>
        <v>1.2789999999999999</v>
      </c>
      <c r="AV216" s="72"/>
      <c r="AW216" s="72"/>
      <c r="AX216" s="72"/>
      <c r="AY216" s="72"/>
      <c r="AZ216" s="72"/>
      <c r="BA216" s="72"/>
      <c r="BB216" s="72"/>
      <c r="BC216" s="72"/>
      <c r="BD216" s="72"/>
    </row>
    <row r="217" spans="1:56" x14ac:dyDescent="0.4">
      <c r="A217" s="63" t="str">
        <f t="shared" si="3"/>
        <v>SEW18</v>
      </c>
      <c r="B217" s="63" t="s">
        <v>481</v>
      </c>
      <c r="C217" s="63" t="s">
        <v>251</v>
      </c>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2"/>
      <c r="AI217" s="72"/>
      <c r="AJ217" s="72"/>
      <c r="AK217" s="72"/>
      <c r="AL217" s="72"/>
      <c r="AM217" s="72"/>
      <c r="AN217" s="72"/>
      <c r="AO217" s="72"/>
      <c r="AP217" s="72"/>
      <c r="AQ217" s="72"/>
      <c r="AR217" s="72"/>
      <c r="AS217" s="72"/>
      <c r="AT217" s="72"/>
      <c r="AU217" s="72" t="str">
        <f>IF($C217 &lt; "2017-18", INDEX(F_Inputs_PR19!$K$2:$K$255, MATCH(Cyclical_overrides!$A217, F_Inputs_PR19!$A$2:$A$255, 0)), "")</f>
        <v/>
      </c>
      <c r="AV217" s="72"/>
      <c r="AW217" s="72"/>
      <c r="AX217" s="72"/>
      <c r="AY217" s="72"/>
      <c r="AZ217" s="72"/>
      <c r="BA217" s="72"/>
      <c r="BB217" s="72"/>
      <c r="BC217" s="72"/>
      <c r="BD217" s="72"/>
    </row>
    <row r="218" spans="1:56" x14ac:dyDescent="0.4">
      <c r="A218" s="63" t="str">
        <f t="shared" si="3"/>
        <v>SEW19</v>
      </c>
      <c r="B218" s="63" t="s">
        <v>481</v>
      </c>
      <c r="C218" s="63" t="s">
        <v>253</v>
      </c>
      <c r="D218" s="72"/>
      <c r="E218" s="72"/>
      <c r="F218" s="72"/>
      <c r="G218" s="72"/>
      <c r="H218" s="72"/>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2"/>
      <c r="AI218" s="72"/>
      <c r="AJ218" s="72"/>
      <c r="AK218" s="72"/>
      <c r="AL218" s="72"/>
      <c r="AM218" s="72"/>
      <c r="AN218" s="72"/>
      <c r="AO218" s="72"/>
      <c r="AP218" s="72"/>
      <c r="AQ218" s="72"/>
      <c r="AR218" s="72"/>
      <c r="AS218" s="72"/>
      <c r="AT218" s="72"/>
      <c r="AU218" s="72" t="str">
        <f>IF($C218 &lt; "2017-18", INDEX(F_Inputs_PR19!$K$2:$K$255, MATCH(Cyclical_overrides!$A218, F_Inputs_PR19!$A$2:$A$255, 0)), "")</f>
        <v/>
      </c>
      <c r="AV218" s="72"/>
      <c r="AW218" s="72"/>
      <c r="AX218" s="72"/>
      <c r="AY218" s="72"/>
      <c r="AZ218" s="72"/>
      <c r="BA218" s="72"/>
      <c r="BB218" s="72"/>
      <c r="BC218" s="72"/>
      <c r="BD218" s="72"/>
    </row>
    <row r="219" spans="1:56" x14ac:dyDescent="0.4">
      <c r="A219" s="63" t="str">
        <f t="shared" si="3"/>
        <v>SEW20</v>
      </c>
      <c r="B219" s="63" t="s">
        <v>481</v>
      </c>
      <c r="C219" s="63" t="s">
        <v>255</v>
      </c>
      <c r="D219" s="72"/>
      <c r="E219" s="72"/>
      <c r="F219" s="72"/>
      <c r="G219" s="72"/>
      <c r="H219" s="72"/>
      <c r="I219" s="72"/>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2"/>
      <c r="AI219" s="72"/>
      <c r="AJ219" s="72"/>
      <c r="AK219" s="72"/>
      <c r="AL219" s="72"/>
      <c r="AM219" s="72"/>
      <c r="AN219" s="72"/>
      <c r="AO219" s="72"/>
      <c r="AP219" s="72"/>
      <c r="AQ219" s="72"/>
      <c r="AR219" s="72"/>
      <c r="AS219" s="72"/>
      <c r="AT219" s="72"/>
      <c r="AU219" s="72" t="str">
        <f>IF($C219 &lt; "2017-18", INDEX(F_Inputs_PR19!$K$2:$K$255, MATCH(Cyclical_overrides!$A219, F_Inputs_PR19!$A$2:$A$255, 0)), "")</f>
        <v/>
      </c>
      <c r="AV219" s="72"/>
      <c r="AW219" s="72"/>
      <c r="AX219" s="72"/>
      <c r="AY219" s="72"/>
      <c r="AZ219" s="72"/>
      <c r="BA219" s="72"/>
      <c r="BB219" s="72"/>
      <c r="BC219" s="72"/>
      <c r="BD219" s="72"/>
    </row>
    <row r="220" spans="1:56" x14ac:dyDescent="0.4">
      <c r="A220" s="63" t="str">
        <f t="shared" si="3"/>
        <v>SEW21</v>
      </c>
      <c r="B220" s="63" t="s">
        <v>481</v>
      </c>
      <c r="C220" s="63" t="s">
        <v>257</v>
      </c>
      <c r="D220" s="72"/>
      <c r="E220" s="72"/>
      <c r="F220" s="72"/>
      <c r="G220" s="72"/>
      <c r="H220" s="72"/>
      <c r="I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2"/>
      <c r="AI220" s="72"/>
      <c r="AJ220" s="72"/>
      <c r="AK220" s="72"/>
      <c r="AL220" s="72"/>
      <c r="AM220" s="72"/>
      <c r="AN220" s="72"/>
      <c r="AO220" s="72"/>
      <c r="AP220" s="72"/>
      <c r="AQ220" s="72"/>
      <c r="AR220" s="72"/>
      <c r="AS220" s="72"/>
      <c r="AT220" s="72"/>
      <c r="AU220" s="72" t="str">
        <f>IF($C220 &lt; "2017-18", INDEX(F_Inputs_PR19!$K$2:$K$255, MATCH(Cyclical_overrides!$A220, F_Inputs_PR19!$A$2:$A$255, 0)), "")</f>
        <v/>
      </c>
      <c r="AV220" s="72"/>
      <c r="AW220" s="72"/>
      <c r="AX220" s="72"/>
      <c r="AY220" s="72"/>
      <c r="AZ220" s="72"/>
      <c r="BA220" s="72"/>
      <c r="BB220" s="72"/>
      <c r="BC220" s="72"/>
      <c r="BD220" s="72"/>
    </row>
    <row r="221" spans="1:56" x14ac:dyDescent="0.4">
      <c r="A221" s="63" t="str">
        <f t="shared" si="3"/>
        <v>SEW22</v>
      </c>
      <c r="B221" s="63" t="s">
        <v>481</v>
      </c>
      <c r="C221" s="63" t="s">
        <v>259</v>
      </c>
      <c r="D221" s="72"/>
      <c r="E221" s="72"/>
      <c r="F221" s="72"/>
      <c r="G221" s="72"/>
      <c r="H221" s="72"/>
      <c r="I221" s="72"/>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2"/>
      <c r="AI221" s="72"/>
      <c r="AJ221" s="72"/>
      <c r="AK221" s="72"/>
      <c r="AL221" s="72"/>
      <c r="AM221" s="72"/>
      <c r="AN221" s="72"/>
      <c r="AO221" s="72"/>
      <c r="AP221" s="72"/>
      <c r="AQ221" s="72"/>
      <c r="AR221" s="72"/>
      <c r="AS221" s="72"/>
      <c r="AT221" s="72"/>
      <c r="AU221" s="72" t="str">
        <f>IF($C221 &lt; "2017-18", INDEX(F_Inputs_PR19!$K$2:$K$255, MATCH(Cyclical_overrides!$A221, F_Inputs_PR19!$A$2:$A$255, 0)), "")</f>
        <v/>
      </c>
      <c r="AV221" s="72"/>
      <c r="AW221" s="72"/>
      <c r="AX221" s="72"/>
      <c r="AY221" s="72"/>
      <c r="AZ221" s="72"/>
      <c r="BA221" s="72"/>
      <c r="BB221" s="72"/>
      <c r="BC221" s="72"/>
      <c r="BD221" s="72"/>
    </row>
    <row r="222" spans="1:56" x14ac:dyDescent="0.4">
      <c r="A222" s="63" t="str">
        <f t="shared" si="3"/>
        <v>SEW23</v>
      </c>
      <c r="B222" s="63" t="s">
        <v>481</v>
      </c>
      <c r="C222" s="63" t="s">
        <v>261</v>
      </c>
      <c r="D222" s="72"/>
      <c r="E222" s="72"/>
      <c r="F222" s="72"/>
      <c r="G222" s="72"/>
      <c r="H222" s="72"/>
      <c r="I222" s="72"/>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2"/>
      <c r="AI222" s="72"/>
      <c r="AJ222" s="72"/>
      <c r="AK222" s="72"/>
      <c r="AL222" s="72"/>
      <c r="AM222" s="72"/>
      <c r="AN222" s="72"/>
      <c r="AO222" s="72"/>
      <c r="AP222" s="72"/>
      <c r="AQ222" s="72"/>
      <c r="AR222" s="72"/>
      <c r="AS222" s="72"/>
      <c r="AT222" s="72"/>
      <c r="AU222" s="72" t="str">
        <f>IF($C222 &lt; "2017-18", INDEX(F_Inputs_PR19!$K$2:$K$255, MATCH(Cyclical_overrides!$A222, F_Inputs_PR19!$A$2:$A$255, 0)), "")</f>
        <v/>
      </c>
      <c r="AV222" s="72"/>
      <c r="AW222" s="72"/>
      <c r="AX222" s="72"/>
      <c r="AY222" s="72"/>
      <c r="AZ222" s="72"/>
      <c r="BA222" s="72"/>
      <c r="BB222" s="72"/>
      <c r="BC222" s="72"/>
      <c r="BD222" s="72"/>
    </row>
    <row r="223" spans="1:56" x14ac:dyDescent="0.4">
      <c r="A223" s="63" t="str">
        <f t="shared" si="3"/>
        <v>SEW24</v>
      </c>
      <c r="B223" s="63" t="s">
        <v>481</v>
      </c>
      <c r="C223" s="63" t="s">
        <v>263</v>
      </c>
      <c r="D223" s="72"/>
      <c r="E223" s="72"/>
      <c r="F223" s="72"/>
      <c r="G223" s="72"/>
      <c r="H223" s="72"/>
      <c r="I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2"/>
      <c r="AI223" s="72"/>
      <c r="AJ223" s="72"/>
      <c r="AK223" s="72"/>
      <c r="AL223" s="72"/>
      <c r="AM223" s="72"/>
      <c r="AN223" s="72"/>
      <c r="AO223" s="72"/>
      <c r="AP223" s="72"/>
      <c r="AQ223" s="72"/>
      <c r="AR223" s="72"/>
      <c r="AS223" s="72"/>
      <c r="AT223" s="72"/>
      <c r="AU223" s="72" t="str">
        <f>IF($C223 &lt; "2017-18", INDEX(F_Inputs_PR19!$K$2:$K$255, MATCH(Cyclical_overrides!$A223, F_Inputs_PR19!$A$2:$A$255, 0)), "")</f>
        <v/>
      </c>
      <c r="AV223" s="72"/>
      <c r="AW223" s="72"/>
      <c r="AX223" s="72"/>
      <c r="AY223" s="72"/>
      <c r="AZ223" s="72"/>
      <c r="BA223" s="72"/>
      <c r="BB223" s="72"/>
      <c r="BC223" s="72"/>
      <c r="BD223" s="72"/>
    </row>
    <row r="224" spans="1:56" x14ac:dyDescent="0.4">
      <c r="A224" s="63" t="str">
        <f t="shared" si="3"/>
        <v>SSC14</v>
      </c>
      <c r="B224" s="63" t="s">
        <v>493</v>
      </c>
      <c r="C224" s="63" t="s">
        <v>243</v>
      </c>
      <c r="D224" s="72"/>
      <c r="E224" s="72"/>
      <c r="F224" s="72"/>
      <c r="G224" s="72"/>
      <c r="H224" s="72"/>
      <c r="I224" s="72"/>
      <c r="J224" s="72"/>
      <c r="K224" s="72"/>
      <c r="L224" s="72"/>
      <c r="M224" s="72"/>
      <c r="N224" s="72"/>
      <c r="O224" s="72"/>
      <c r="P224" s="72"/>
      <c r="Q224" s="72"/>
      <c r="R224" s="72"/>
      <c r="S224" s="72"/>
      <c r="T224" s="72"/>
      <c r="U224" s="72"/>
      <c r="V224" s="73">
        <v>399.58100000000002</v>
      </c>
      <c r="W224" s="73">
        <v>248.7355</v>
      </c>
      <c r="X224" s="73">
        <v>0</v>
      </c>
      <c r="Y224" s="73">
        <v>0</v>
      </c>
      <c r="Z224" s="73">
        <v>0</v>
      </c>
      <c r="AA224" s="73">
        <v>0</v>
      </c>
      <c r="AB224" s="72"/>
      <c r="AC224" s="72"/>
      <c r="AD224" s="72"/>
      <c r="AE224" s="72"/>
      <c r="AF224" s="72"/>
      <c r="AG224" s="72"/>
      <c r="AH224" s="72"/>
      <c r="AI224" s="72"/>
      <c r="AJ224" s="72"/>
      <c r="AK224" s="72"/>
      <c r="AL224" s="72"/>
      <c r="AM224" s="72"/>
      <c r="AN224" s="72"/>
      <c r="AO224" s="72"/>
      <c r="AP224" s="72"/>
      <c r="AQ224" s="72"/>
      <c r="AR224" s="72"/>
      <c r="AS224" s="72"/>
      <c r="AT224" s="72"/>
      <c r="AU224" s="74">
        <f>IF($C224 &lt; "2017-18", INDEX(F_Inputs_PR19!$K$2:$K$255, MATCH(Cyclical_overrides!$A224, F_Inputs_PR19!$A$2:$A$255, 0)), "")</f>
        <v>1.63137826520021</v>
      </c>
      <c r="AV224" s="72"/>
      <c r="AW224" s="72"/>
      <c r="AX224" s="72"/>
      <c r="AY224" s="72"/>
      <c r="AZ224" s="72"/>
      <c r="BA224" s="72"/>
      <c r="BB224" s="72"/>
      <c r="BC224" s="72"/>
      <c r="BD224" s="72"/>
    </row>
    <row r="225" spans="1:56" x14ac:dyDescent="0.4">
      <c r="A225" s="63" t="str">
        <f t="shared" si="3"/>
        <v>SSC15</v>
      </c>
      <c r="B225" s="63" t="s">
        <v>493</v>
      </c>
      <c r="C225" s="63" t="s">
        <v>245</v>
      </c>
      <c r="D225" s="72"/>
      <c r="E225" s="72"/>
      <c r="F225" s="72"/>
      <c r="G225" s="72"/>
      <c r="H225" s="72"/>
      <c r="I225" s="72"/>
      <c r="J225" s="72"/>
      <c r="K225" s="72"/>
      <c r="L225" s="72"/>
      <c r="M225" s="72"/>
      <c r="N225" s="72"/>
      <c r="O225" s="72"/>
      <c r="P225" s="72"/>
      <c r="Q225" s="72"/>
      <c r="R225" s="72"/>
      <c r="S225" s="72"/>
      <c r="T225" s="72"/>
      <c r="U225" s="72"/>
      <c r="V225" s="73">
        <v>391.73050000000001</v>
      </c>
      <c r="W225" s="73">
        <v>261.52199999999999</v>
      </c>
      <c r="X225" s="73">
        <v>0</v>
      </c>
      <c r="Y225" s="73">
        <v>0</v>
      </c>
      <c r="Z225" s="73">
        <v>0</v>
      </c>
      <c r="AA225" s="73">
        <v>0</v>
      </c>
      <c r="AB225" s="72"/>
      <c r="AC225" s="72"/>
      <c r="AD225" s="72"/>
      <c r="AE225" s="72"/>
      <c r="AF225" s="72"/>
      <c r="AG225" s="72"/>
      <c r="AH225" s="72"/>
      <c r="AI225" s="72"/>
      <c r="AJ225" s="72"/>
      <c r="AK225" s="72"/>
      <c r="AL225" s="72"/>
      <c r="AM225" s="72"/>
      <c r="AN225" s="72"/>
      <c r="AO225" s="72"/>
      <c r="AP225" s="72"/>
      <c r="AQ225" s="72"/>
      <c r="AR225" s="72"/>
      <c r="AS225" s="72"/>
      <c r="AT225" s="72"/>
      <c r="AU225" s="74">
        <f>IF($C225 &lt; "2017-18", INDEX(F_Inputs_PR19!$K$2:$K$255, MATCH(Cyclical_overrides!$A225, F_Inputs_PR19!$A$2:$A$255, 0)), "")</f>
        <v>3.012</v>
      </c>
      <c r="AV225" s="72"/>
      <c r="AW225" s="72"/>
      <c r="AX225" s="72"/>
      <c r="AY225" s="72"/>
      <c r="AZ225" s="72"/>
      <c r="BA225" s="72"/>
      <c r="BB225" s="72"/>
      <c r="BC225" s="72"/>
      <c r="BD225" s="72"/>
    </row>
    <row r="226" spans="1:56" x14ac:dyDescent="0.4">
      <c r="A226" s="63" t="str">
        <f t="shared" si="3"/>
        <v>SSC16</v>
      </c>
      <c r="B226" s="63" t="s">
        <v>493</v>
      </c>
      <c r="C226" s="63" t="s">
        <v>247</v>
      </c>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2"/>
      <c r="AI226" s="72"/>
      <c r="AJ226" s="72"/>
      <c r="AK226" s="72"/>
      <c r="AL226" s="72"/>
      <c r="AM226" s="72"/>
      <c r="AN226" s="72"/>
      <c r="AO226" s="72"/>
      <c r="AP226" s="72"/>
      <c r="AQ226" s="72"/>
      <c r="AR226" s="72"/>
      <c r="AS226" s="72"/>
      <c r="AT226" s="72"/>
      <c r="AU226" s="74">
        <f>IF($C226 &lt; "2017-18", INDEX(F_Inputs_PR19!$K$2:$K$255, MATCH(Cyclical_overrides!$A226, F_Inputs_PR19!$A$2:$A$255, 0)), "")</f>
        <v>0.82666700000000004</v>
      </c>
      <c r="AV226" s="72"/>
      <c r="AW226" s="72"/>
      <c r="AX226" s="72"/>
      <c r="AY226" s="72"/>
      <c r="AZ226" s="72"/>
      <c r="BA226" s="72"/>
      <c r="BB226" s="72"/>
      <c r="BC226" s="72"/>
      <c r="BD226" s="72"/>
    </row>
    <row r="227" spans="1:56" x14ac:dyDescent="0.4">
      <c r="A227" s="63" t="str">
        <f t="shared" si="3"/>
        <v>SSC17</v>
      </c>
      <c r="B227" s="63" t="s">
        <v>493</v>
      </c>
      <c r="C227" s="63" t="s">
        <v>249</v>
      </c>
      <c r="D227" s="72"/>
      <c r="E227" s="72"/>
      <c r="F227" s="72"/>
      <c r="G227" s="72"/>
      <c r="H227" s="72"/>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2"/>
      <c r="AI227" s="72"/>
      <c r="AJ227" s="72"/>
      <c r="AK227" s="72"/>
      <c r="AL227" s="72"/>
      <c r="AM227" s="72"/>
      <c r="AN227" s="72"/>
      <c r="AO227" s="72"/>
      <c r="AP227" s="72"/>
      <c r="AQ227" s="72"/>
      <c r="AR227" s="72"/>
      <c r="AS227" s="72"/>
      <c r="AT227" s="72"/>
      <c r="AU227" s="74">
        <f>IF($C227 &lt; "2017-18", INDEX(F_Inputs_PR19!$K$2:$K$255, MATCH(Cyclical_overrides!$A227, F_Inputs_PR19!$A$2:$A$255, 0)), "")</f>
        <v>0.172081391525229</v>
      </c>
      <c r="AV227" s="72"/>
      <c r="AW227" s="72"/>
      <c r="AX227" s="72"/>
      <c r="AY227" s="72"/>
      <c r="AZ227" s="72"/>
      <c r="BA227" s="72"/>
      <c r="BB227" s="72"/>
      <c r="BC227" s="72"/>
      <c r="BD227" s="72"/>
    </row>
    <row r="228" spans="1:56" x14ac:dyDescent="0.4">
      <c r="A228" s="63" t="str">
        <f t="shared" si="3"/>
        <v>SSC18</v>
      </c>
      <c r="B228" s="63" t="s">
        <v>493</v>
      </c>
      <c r="C228" s="63" t="s">
        <v>251</v>
      </c>
      <c r="D228" s="72"/>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2"/>
      <c r="AI228" s="72"/>
      <c r="AJ228" s="72"/>
      <c r="AK228" s="72"/>
      <c r="AL228" s="72"/>
      <c r="AM228" s="72"/>
      <c r="AN228" s="72"/>
      <c r="AO228" s="72"/>
      <c r="AP228" s="72"/>
      <c r="AQ228" s="72"/>
      <c r="AR228" s="72"/>
      <c r="AS228" s="72"/>
      <c r="AT228" s="72"/>
      <c r="AU228" s="72" t="str">
        <f>IF($C228 &lt; "2017-18", INDEX(F_Inputs_PR19!$K$2:$K$255, MATCH(Cyclical_overrides!$A228, F_Inputs_PR19!$A$2:$A$255, 0)), "")</f>
        <v/>
      </c>
      <c r="AV228" s="72"/>
      <c r="AW228" s="72"/>
      <c r="AX228" s="72"/>
      <c r="AY228" s="72"/>
      <c r="AZ228" s="72"/>
      <c r="BA228" s="72"/>
      <c r="BB228" s="72"/>
      <c r="BC228" s="72"/>
      <c r="BD228" s="72"/>
    </row>
    <row r="229" spans="1:56" x14ac:dyDescent="0.4">
      <c r="A229" s="63" t="str">
        <f t="shared" si="3"/>
        <v>SSC19</v>
      </c>
      <c r="B229" s="63" t="s">
        <v>493</v>
      </c>
      <c r="C229" s="63" t="s">
        <v>253</v>
      </c>
      <c r="D229" s="72"/>
      <c r="E229" s="72"/>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2"/>
      <c r="AI229" s="72"/>
      <c r="AJ229" s="72"/>
      <c r="AK229" s="72"/>
      <c r="AL229" s="72"/>
      <c r="AM229" s="72"/>
      <c r="AN229" s="72"/>
      <c r="AO229" s="72"/>
      <c r="AP229" s="72"/>
      <c r="AQ229" s="72"/>
      <c r="AR229" s="72"/>
      <c r="AS229" s="72"/>
      <c r="AT229" s="72"/>
      <c r="AU229" s="72" t="str">
        <f>IF($C229 &lt; "2017-18", INDEX(F_Inputs_PR19!$K$2:$K$255, MATCH(Cyclical_overrides!$A229, F_Inputs_PR19!$A$2:$A$255, 0)), "")</f>
        <v/>
      </c>
      <c r="AV229" s="72"/>
      <c r="AW229" s="72"/>
      <c r="AX229" s="72"/>
      <c r="AY229" s="72"/>
      <c r="AZ229" s="72"/>
      <c r="BA229" s="72"/>
      <c r="BB229" s="72"/>
      <c r="BC229" s="72"/>
      <c r="BD229" s="72"/>
    </row>
    <row r="230" spans="1:56" x14ac:dyDescent="0.4">
      <c r="A230" s="63" t="str">
        <f t="shared" si="3"/>
        <v>SSC20</v>
      </c>
      <c r="B230" s="63" t="s">
        <v>493</v>
      </c>
      <c r="C230" s="63" t="s">
        <v>255</v>
      </c>
      <c r="D230" s="72"/>
      <c r="E230" s="72"/>
      <c r="F230" s="72"/>
      <c r="G230" s="72"/>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2"/>
      <c r="AI230" s="72"/>
      <c r="AJ230" s="72"/>
      <c r="AK230" s="72"/>
      <c r="AL230" s="72"/>
      <c r="AM230" s="72"/>
      <c r="AN230" s="72"/>
      <c r="AO230" s="72"/>
      <c r="AP230" s="72"/>
      <c r="AQ230" s="72"/>
      <c r="AR230" s="72"/>
      <c r="AS230" s="72"/>
      <c r="AT230" s="72"/>
      <c r="AU230" s="72" t="str">
        <f>IF($C230 &lt; "2017-18", INDEX(F_Inputs_PR19!$K$2:$K$255, MATCH(Cyclical_overrides!$A230, F_Inputs_PR19!$A$2:$A$255, 0)), "")</f>
        <v/>
      </c>
      <c r="AV230" s="72"/>
      <c r="AW230" s="72"/>
      <c r="AX230" s="72"/>
      <c r="AY230" s="72"/>
      <c r="AZ230" s="72"/>
      <c r="BA230" s="72"/>
      <c r="BB230" s="72"/>
      <c r="BC230" s="72"/>
      <c r="BD230" s="72"/>
    </row>
    <row r="231" spans="1:56" x14ac:dyDescent="0.4">
      <c r="A231" s="63" t="str">
        <f t="shared" si="3"/>
        <v>SSC21</v>
      </c>
      <c r="B231" s="63" t="s">
        <v>493</v>
      </c>
      <c r="C231" s="63" t="s">
        <v>257</v>
      </c>
      <c r="D231" s="72"/>
      <c r="E231" s="72"/>
      <c r="F231" s="72"/>
      <c r="G231" s="72"/>
      <c r="H231" s="72"/>
      <c r="I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t="str">
        <f>IF($C231 &lt; "2017-18", INDEX(F_Inputs_PR19!$K$2:$K$255, MATCH(Cyclical_overrides!$A231, F_Inputs_PR19!$A$2:$A$255, 0)), "")</f>
        <v/>
      </c>
      <c r="AV231" s="72"/>
      <c r="AW231" s="72"/>
      <c r="AX231" s="72"/>
      <c r="AY231" s="72"/>
      <c r="AZ231" s="72"/>
      <c r="BA231" s="72"/>
      <c r="BB231" s="72"/>
      <c r="BC231" s="72"/>
      <c r="BD231" s="72"/>
    </row>
    <row r="232" spans="1:56" x14ac:dyDescent="0.4">
      <c r="A232" s="63" t="str">
        <f t="shared" si="3"/>
        <v>SSC22</v>
      </c>
      <c r="B232" s="63" t="s">
        <v>493</v>
      </c>
      <c r="C232" s="63" t="s">
        <v>259</v>
      </c>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2"/>
      <c r="AI232" s="72"/>
      <c r="AJ232" s="72"/>
      <c r="AK232" s="72"/>
      <c r="AL232" s="72"/>
      <c r="AM232" s="72"/>
      <c r="AN232" s="72"/>
      <c r="AO232" s="72"/>
      <c r="AP232" s="72"/>
      <c r="AQ232" s="72"/>
      <c r="AR232" s="72"/>
      <c r="AS232" s="72"/>
      <c r="AT232" s="72"/>
      <c r="AU232" s="72" t="str">
        <f>IF($C232 &lt; "2017-18", INDEX(F_Inputs_PR19!$K$2:$K$255, MATCH(Cyclical_overrides!$A232, F_Inputs_PR19!$A$2:$A$255, 0)), "")</f>
        <v/>
      </c>
      <c r="AV232" s="72"/>
      <c r="AW232" s="72"/>
      <c r="AX232" s="72"/>
      <c r="AY232" s="72"/>
      <c r="AZ232" s="72"/>
      <c r="BA232" s="72"/>
      <c r="BB232" s="72"/>
      <c r="BC232" s="72"/>
      <c r="BD232" s="72"/>
    </row>
    <row r="233" spans="1:56" x14ac:dyDescent="0.4">
      <c r="A233" s="63" t="str">
        <f t="shared" si="3"/>
        <v>SSC23</v>
      </c>
      <c r="B233" s="63" t="s">
        <v>493</v>
      </c>
      <c r="C233" s="63" t="s">
        <v>261</v>
      </c>
      <c r="D233" s="72"/>
      <c r="E233" s="72"/>
      <c r="F233" s="72"/>
      <c r="G233" s="72"/>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2"/>
      <c r="AI233" s="72"/>
      <c r="AJ233" s="72"/>
      <c r="AK233" s="72"/>
      <c r="AL233" s="72"/>
      <c r="AM233" s="72"/>
      <c r="AN233" s="72"/>
      <c r="AO233" s="72"/>
      <c r="AP233" s="72"/>
      <c r="AQ233" s="72"/>
      <c r="AR233" s="72"/>
      <c r="AS233" s="72"/>
      <c r="AT233" s="72"/>
      <c r="AU233" s="72" t="str">
        <f>IF($C233 &lt; "2017-18", INDEX(F_Inputs_PR19!$K$2:$K$255, MATCH(Cyclical_overrides!$A233, F_Inputs_PR19!$A$2:$A$255, 0)), "")</f>
        <v/>
      </c>
      <c r="AV233" s="72"/>
      <c r="AW233" s="72"/>
      <c r="AX233" s="72"/>
      <c r="AY233" s="72"/>
      <c r="AZ233" s="72"/>
      <c r="BA233" s="72"/>
      <c r="BB233" s="72"/>
      <c r="BC233" s="72"/>
      <c r="BD233" s="72"/>
    </row>
    <row r="234" spans="1:56" x14ac:dyDescent="0.4">
      <c r="A234" s="63" t="str">
        <f t="shared" si="3"/>
        <v>SSC24</v>
      </c>
      <c r="B234" s="63" t="s">
        <v>493</v>
      </c>
      <c r="C234" s="63" t="s">
        <v>263</v>
      </c>
      <c r="D234" s="72"/>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2"/>
      <c r="AI234" s="72"/>
      <c r="AJ234" s="72"/>
      <c r="AK234" s="72"/>
      <c r="AL234" s="72"/>
      <c r="AM234" s="72"/>
      <c r="AN234" s="72"/>
      <c r="AO234" s="72"/>
      <c r="AP234" s="72"/>
      <c r="AQ234" s="72"/>
      <c r="AR234" s="72"/>
      <c r="AS234" s="72"/>
      <c r="AT234" s="72"/>
      <c r="AU234" s="72" t="str">
        <f>IF($C234 &lt; "2017-18", INDEX(F_Inputs_PR19!$K$2:$K$255, MATCH(Cyclical_overrides!$A234, F_Inputs_PR19!$A$2:$A$255, 0)), "")</f>
        <v/>
      </c>
      <c r="AV234" s="72"/>
      <c r="AW234" s="72"/>
      <c r="AX234" s="72"/>
      <c r="AY234" s="72"/>
      <c r="AZ234" s="72"/>
      <c r="BA234" s="72"/>
      <c r="BB234" s="72"/>
      <c r="BC234" s="72"/>
      <c r="BD234" s="72"/>
    </row>
    <row r="235" spans="1:56" x14ac:dyDescent="0.4">
      <c r="A235" s="63" t="str">
        <f t="shared" si="3"/>
        <v>SBB14</v>
      </c>
      <c r="B235" s="63" t="s">
        <v>505</v>
      </c>
      <c r="C235" s="63" t="s">
        <v>243</v>
      </c>
      <c r="D235" s="75">
        <f>F_Inputs_cyclical!D68+F_Inputs_cyclical!D145+F_Inputs_cyclical!D156</f>
        <v>11.943999999999999</v>
      </c>
      <c r="E235" s="75">
        <f>F_Inputs_cyclical!E68+F_Inputs_cyclical!E145+F_Inputs_cyclical!E156</f>
        <v>2.2729999999999997</v>
      </c>
      <c r="F235" s="75">
        <f>F_Inputs_cyclical!F68+F_Inputs_cyclical!F145+F_Inputs_cyclical!F156</f>
        <v>19.391000000000002</v>
      </c>
      <c r="G235" s="75">
        <f>F_Inputs_cyclical!G68+F_Inputs_cyclical!G145+F_Inputs_cyclical!G156</f>
        <v>1.764</v>
      </c>
      <c r="H235" s="75">
        <f>F_Inputs_cyclical!H68+F_Inputs_cyclical!H145+F_Inputs_cyclical!H156</f>
        <v>0.111</v>
      </c>
      <c r="I235" s="75">
        <f>F_Inputs_cyclical!I68+F_Inputs_cyclical!I145+F_Inputs_cyclical!I156</f>
        <v>0.04</v>
      </c>
      <c r="J235" s="75">
        <f>F_Inputs_cyclical!J68+F_Inputs_cyclical!J145+F_Inputs_cyclical!J156</f>
        <v>46.044000000000004</v>
      </c>
      <c r="K235" s="75">
        <f>F_Inputs_cyclical!K68+F_Inputs_cyclical!K145+F_Inputs_cyclical!K156</f>
        <v>9.4909999999999997</v>
      </c>
      <c r="L235" s="75">
        <f>F_Inputs_cyclical!L68+F_Inputs_cyclical!L145+F_Inputs_cyclical!L156</f>
        <v>4.3379999999999992</v>
      </c>
      <c r="M235" s="75">
        <f>F_Inputs_cyclical!M68+F_Inputs_cyclical!M145+F_Inputs_cyclical!M156</f>
        <v>0</v>
      </c>
      <c r="N235" s="75">
        <f>F_Inputs_cyclical!N68+F_Inputs_cyclical!N145+F_Inputs_cyclical!N156</f>
        <v>4.3769999999999998</v>
      </c>
      <c r="O235" s="75">
        <f>IFERROR(F_Inputs_cyclical!O68+F_Inputs_cyclical!O145+F_Inputs_cyclical!O156,0)</f>
        <v>0</v>
      </c>
      <c r="P235" s="75">
        <f>IFERROR(F_Inputs_cyclical!P68+F_Inputs_cyclical!P145+F_Inputs_cyclical!P156,0)</f>
        <v>0</v>
      </c>
      <c r="Q235" s="75">
        <f>IFERROR(F_Inputs_cyclical!Q68+F_Inputs_cyclical!Q145+F_Inputs_cyclical!Q156,0)</f>
        <v>0</v>
      </c>
      <c r="R235" s="75">
        <f>IFERROR(F_Inputs_cyclical!R68+F_Inputs_cyclical!R145+F_Inputs_cyclical!R156,0)</f>
        <v>0</v>
      </c>
      <c r="S235" s="75">
        <f>IFERROR(F_Inputs_cyclical!S68+F_Inputs_cyclical!S145+F_Inputs_cyclical!S156,0)</f>
        <v>0</v>
      </c>
      <c r="T235" s="75">
        <f>IFERROR(F_Inputs_cyclical!T68+F_Inputs_cyclical!T145+F_Inputs_cyclical!T156,0)</f>
        <v>0</v>
      </c>
      <c r="U235" s="75">
        <f>F_Inputs_cyclical!U68+F_Inputs_cyclical!U145+F_Inputs_cyclical!U156</f>
        <v>41.667000000000002</v>
      </c>
      <c r="V235" s="76">
        <f t="shared" ref="V235:AA236" si="4">V81+V147</f>
        <v>372.17399999999998</v>
      </c>
      <c r="W235" s="76">
        <f t="shared" si="4"/>
        <v>346.38600000000002</v>
      </c>
      <c r="X235" s="76">
        <f t="shared" si="4"/>
        <v>2.512</v>
      </c>
      <c r="Y235" s="76">
        <f t="shared" si="4"/>
        <v>2.089</v>
      </c>
      <c r="Z235" s="76">
        <f t="shared" si="4"/>
        <v>137.31</v>
      </c>
      <c r="AA235" s="76">
        <f t="shared" si="4"/>
        <v>514.22400000000005</v>
      </c>
      <c r="AB235" s="75">
        <f>IFERROR(F_Inputs_cyclical!AB68+F_Inputs_cyclical!AB145+F_Inputs_cyclical!AB156,0)</f>
        <v>0</v>
      </c>
      <c r="AC235" s="75">
        <f>IFERROR(F_Inputs_cyclical!AC68+F_Inputs_cyclical!AC145+F_Inputs_cyclical!AC156,0)</f>
        <v>0</v>
      </c>
      <c r="AD235" s="75">
        <f>IFERROR(F_Inputs_cyclical!AD68+F_Inputs_cyclical!AD145+F_Inputs_cyclical!AD156,0)</f>
        <v>0</v>
      </c>
      <c r="AE235" s="75">
        <f>IFERROR(F_Inputs_cyclical!AE68+F_Inputs_cyclical!AE145+F_Inputs_cyclical!AE156,0)</f>
        <v>0</v>
      </c>
      <c r="AF235" s="75">
        <f>IFERROR(F_Inputs_cyclical!AF68+F_Inputs_cyclical!AF145+F_Inputs_cyclical!AF156,0)</f>
        <v>0</v>
      </c>
      <c r="AG235" s="75">
        <f>IFERROR(F_Inputs_cyclical!AG68+F_Inputs_cyclical!AG145+F_Inputs_cyclical!AG156,0)</f>
        <v>0</v>
      </c>
      <c r="AH235" s="75">
        <f>IFERROR(F_Inputs_cyclical!AH68+F_Inputs_cyclical!AH145+F_Inputs_cyclical!AH156,0)</f>
        <v>0</v>
      </c>
      <c r="AI235" s="75">
        <f>IFERROR(F_Inputs_cyclical!AI68+F_Inputs_cyclical!AI145+F_Inputs_cyclical!AI156,0)</f>
        <v>0</v>
      </c>
      <c r="AJ235" s="75">
        <f>IFERROR(F_Inputs_cyclical!AJ68+F_Inputs_cyclical!AJ145+F_Inputs_cyclical!AJ156,0)</f>
        <v>0</v>
      </c>
      <c r="AK235" s="75">
        <f>IFERROR(F_Inputs_cyclical!AK68+F_Inputs_cyclical!AK145+F_Inputs_cyclical!AK156,0)</f>
        <v>0</v>
      </c>
      <c r="AL235" s="75">
        <f>IFERROR(F_Inputs_cyclical!AL68+F_Inputs_cyclical!AL145+F_Inputs_cyclical!AL156,0)</f>
        <v>0</v>
      </c>
      <c r="AM235" s="75">
        <f>IFERROR(F_Inputs_cyclical!AM68+F_Inputs_cyclical!AM145+F_Inputs_cyclical!AM156,0)</f>
        <v>6.1440000000000001</v>
      </c>
      <c r="AN235" s="75">
        <f>IFERROR(F_Inputs_cyclical!AN68+F_Inputs_cyclical!AN145+F_Inputs_cyclical!AN156,0)</f>
        <v>41.627000000000002</v>
      </c>
      <c r="AO235" s="72"/>
      <c r="AP235" s="72"/>
      <c r="AQ235" s="75">
        <f>IFERROR(F_Inputs_cyclical!AQ68+F_Inputs_cyclical!AQ145+F_Inputs_cyclical!AQ156,0)</f>
        <v>0</v>
      </c>
      <c r="AR235" s="75">
        <f>IFERROR(F_Inputs_cyclical!AR68+F_Inputs_cyclical!AR145+F_Inputs_cyclical!AR156,0)</f>
        <v>0</v>
      </c>
      <c r="AS235" s="75">
        <f>IFERROR(F_Inputs_cyclical!AS68+F_Inputs_cyclical!AS145+F_Inputs_cyclical!AS156,0)</f>
        <v>3.9E-2</v>
      </c>
      <c r="AT235" s="75">
        <f>IFERROR(F_Inputs_cyclical!AT68+F_Inputs_cyclical!AT145+F_Inputs_cyclical!AT156,0)</f>
        <v>0</v>
      </c>
      <c r="AU235" s="77">
        <f>IFERROR(AU81+AU147,0)</f>
        <v>2.423</v>
      </c>
      <c r="AV235" s="75">
        <f>IFERROR(F_Inputs_cyclical!AV68+F_Inputs_cyclical!AV145+F_Inputs_cyclical!AV156,0)</f>
        <v>0</v>
      </c>
      <c r="AW235" s="74">
        <v>1.24788708586883</v>
      </c>
      <c r="AX235" s="74">
        <v>21.876836956657815</v>
      </c>
      <c r="AY235" s="74">
        <v>143.2436453581069</v>
      </c>
      <c r="AZ235" s="74">
        <v>1.7841457968766186</v>
      </c>
      <c r="BA235" s="74">
        <v>12.905810919676833</v>
      </c>
      <c r="BB235" s="74">
        <v>12.905810919676833</v>
      </c>
      <c r="BC235" s="72"/>
      <c r="BD235" s="76">
        <f>F_Inputs_cyclical!BD79+F_Inputs_cyclical!BD145</f>
        <v>518.52438377912006</v>
      </c>
    </row>
    <row r="236" spans="1:56" x14ac:dyDescent="0.4">
      <c r="A236" s="63" t="str">
        <f t="shared" si="3"/>
        <v>SBB15</v>
      </c>
      <c r="B236" s="63" t="s">
        <v>505</v>
      </c>
      <c r="C236" s="63" t="s">
        <v>245</v>
      </c>
      <c r="D236" s="75">
        <f>F_Inputs_cyclical!D69+F_Inputs_cyclical!D146+F_Inputs_cyclical!D157</f>
        <v>13.481</v>
      </c>
      <c r="E236" s="75">
        <f>F_Inputs_cyclical!E69+F_Inputs_cyclical!E146+F_Inputs_cyclical!E157</f>
        <v>2.0049999999999999</v>
      </c>
      <c r="F236" s="75">
        <f>F_Inputs_cyclical!F69+F_Inputs_cyclical!F146+F_Inputs_cyclical!F157</f>
        <v>18.867999999999999</v>
      </c>
      <c r="G236" s="75">
        <f>F_Inputs_cyclical!G69+F_Inputs_cyclical!G146+F_Inputs_cyclical!G157</f>
        <v>1.748</v>
      </c>
      <c r="H236" s="75">
        <f>F_Inputs_cyclical!H69+F_Inputs_cyclical!H146+F_Inputs_cyclical!H157</f>
        <v>0.127</v>
      </c>
      <c r="I236" s="75">
        <f>F_Inputs_cyclical!I69+F_Inputs_cyclical!I146+F_Inputs_cyclical!I157</f>
        <v>0.10800000000000001</v>
      </c>
      <c r="J236" s="75">
        <f>F_Inputs_cyclical!J69+F_Inputs_cyclical!J146+F_Inputs_cyclical!J157</f>
        <v>46.473999999999997</v>
      </c>
      <c r="K236" s="75">
        <f>F_Inputs_cyclical!K69+F_Inputs_cyclical!K146+F_Inputs_cyclical!K157</f>
        <v>19.709</v>
      </c>
      <c r="L236" s="75">
        <f>F_Inputs_cyclical!L69+F_Inputs_cyclical!L146+F_Inputs_cyclical!L157</f>
        <v>4.298</v>
      </c>
      <c r="M236" s="75">
        <f>F_Inputs_cyclical!M69+F_Inputs_cyclical!M146+F_Inputs_cyclical!M157</f>
        <v>0</v>
      </c>
      <c r="N236" s="75">
        <f>F_Inputs_cyclical!N69+F_Inputs_cyclical!N146+F_Inputs_cyclical!N157</f>
        <v>4.3439999999999994</v>
      </c>
      <c r="O236" s="75">
        <f>IFERROR(F_Inputs_cyclical!O69+F_Inputs_cyclical!O146+F_Inputs_cyclical!O157,0)</f>
        <v>0</v>
      </c>
      <c r="P236" s="75">
        <f>IFERROR(F_Inputs_cyclical!P69+F_Inputs_cyclical!P146+F_Inputs_cyclical!P157,0)</f>
        <v>0</v>
      </c>
      <c r="Q236" s="75">
        <f>IFERROR(F_Inputs_cyclical!Q69+F_Inputs_cyclical!Q146+F_Inputs_cyclical!Q157,0)</f>
        <v>0</v>
      </c>
      <c r="R236" s="75">
        <f>IFERROR(F_Inputs_cyclical!R69+F_Inputs_cyclical!R146+F_Inputs_cyclical!R157,0)</f>
        <v>0</v>
      </c>
      <c r="S236" s="75">
        <f>IFERROR(F_Inputs_cyclical!S69+F_Inputs_cyclical!S146+F_Inputs_cyclical!S157,0)</f>
        <v>0</v>
      </c>
      <c r="T236" s="75">
        <f>IFERROR(F_Inputs_cyclical!T69+F_Inputs_cyclical!T146+F_Inputs_cyclical!T157,0)</f>
        <v>0</v>
      </c>
      <c r="U236" s="75">
        <f>F_Inputs_cyclical!U69+F_Inputs_cyclical!U146+F_Inputs_cyclical!U157</f>
        <v>42.129999999999995</v>
      </c>
      <c r="V236" s="76">
        <f t="shared" si="4"/>
        <v>358.95299999999997</v>
      </c>
      <c r="W236" s="76">
        <f t="shared" si="4"/>
        <v>363.113</v>
      </c>
      <c r="X236" s="76">
        <f t="shared" si="4"/>
        <v>2.4569999999999999</v>
      </c>
      <c r="Y236" s="76">
        <f t="shared" si="4"/>
        <v>2.169</v>
      </c>
      <c r="Z236" s="76">
        <f t="shared" si="4"/>
        <v>129.40199999999999</v>
      </c>
      <c r="AA236" s="76">
        <f t="shared" si="4"/>
        <v>527.327</v>
      </c>
      <c r="AB236" s="75">
        <f>IFERROR(F_Inputs_cyclical!AB69+F_Inputs_cyclical!AB146+F_Inputs_cyclical!AB157,0)</f>
        <v>0</v>
      </c>
      <c r="AC236" s="75">
        <f>IFERROR(F_Inputs_cyclical!AC69+F_Inputs_cyclical!AC146+F_Inputs_cyclical!AC157,0)</f>
        <v>0</v>
      </c>
      <c r="AD236" s="75">
        <f>IFERROR(F_Inputs_cyclical!AD69+F_Inputs_cyclical!AD146+F_Inputs_cyclical!AD157,0)</f>
        <v>0</v>
      </c>
      <c r="AE236" s="75">
        <f>IFERROR(F_Inputs_cyclical!AE69+F_Inputs_cyclical!AE146+F_Inputs_cyclical!AE157,0)</f>
        <v>0</v>
      </c>
      <c r="AF236" s="75">
        <f>IFERROR(F_Inputs_cyclical!AF69+F_Inputs_cyclical!AF146+F_Inputs_cyclical!AF157,0)</f>
        <v>0</v>
      </c>
      <c r="AG236" s="75">
        <f>IFERROR(F_Inputs_cyclical!AG69+F_Inputs_cyclical!AG146+F_Inputs_cyclical!AG157,0)</f>
        <v>0</v>
      </c>
      <c r="AH236" s="75">
        <f>IFERROR(F_Inputs_cyclical!AH69+F_Inputs_cyclical!AH146+F_Inputs_cyclical!AH157,0)</f>
        <v>0</v>
      </c>
      <c r="AI236" s="75">
        <f>IFERROR(F_Inputs_cyclical!AI69+F_Inputs_cyclical!AI146+F_Inputs_cyclical!AI157,0)</f>
        <v>0</v>
      </c>
      <c r="AJ236" s="75">
        <f>IFERROR(F_Inputs_cyclical!AJ69+F_Inputs_cyclical!AJ146+F_Inputs_cyclical!AJ157,0)</f>
        <v>0</v>
      </c>
      <c r="AK236" s="75">
        <f>IFERROR(F_Inputs_cyclical!AK69+F_Inputs_cyclical!AK146+F_Inputs_cyclical!AK157,0)</f>
        <v>0</v>
      </c>
      <c r="AL236" s="75">
        <f>IFERROR(F_Inputs_cyclical!AL69+F_Inputs_cyclical!AL146+F_Inputs_cyclical!AL157,0)</f>
        <v>0</v>
      </c>
      <c r="AM236" s="75">
        <f>IFERROR(F_Inputs_cyclical!AM69+F_Inputs_cyclical!AM146+F_Inputs_cyclical!AM157,0)</f>
        <v>5.7930000000000001</v>
      </c>
      <c r="AN236" s="75">
        <f>IFERROR(F_Inputs_cyclical!AN69+F_Inputs_cyclical!AN146+F_Inputs_cyclical!AN157,0)</f>
        <v>42.021999999999998</v>
      </c>
      <c r="AO236" s="72"/>
      <c r="AP236" s="72"/>
      <c r="AQ236" s="75">
        <f>IFERROR(F_Inputs_cyclical!AQ69+F_Inputs_cyclical!AQ146+F_Inputs_cyclical!AQ157,0)</f>
        <v>0</v>
      </c>
      <c r="AR236" s="75">
        <f>IFERROR(F_Inputs_cyclical!AR69+F_Inputs_cyclical!AR146+F_Inputs_cyclical!AR157,0)</f>
        <v>0</v>
      </c>
      <c r="AS236" s="75">
        <f>IFERROR(F_Inputs_cyclical!AS69+F_Inputs_cyclical!AS146+F_Inputs_cyclical!AS157,0)</f>
        <v>4.5999999999999999E-2</v>
      </c>
      <c r="AT236" s="75">
        <f>IFERROR(F_Inputs_cyclical!AT69+F_Inputs_cyclical!AT146+F_Inputs_cyclical!AT157,0)</f>
        <v>0</v>
      </c>
      <c r="AU236" s="77">
        <f>AU82+AU148</f>
        <v>1.9410000000000001</v>
      </c>
      <c r="AV236" s="75">
        <f>IFERROR(F_Inputs_cyclical!AV69+F_Inputs_cyclical!AV146+F_Inputs_cyclical!AV157,0)</f>
        <v>0</v>
      </c>
      <c r="AW236" s="74">
        <v>1.2338096431854266</v>
      </c>
      <c r="AX236" s="74">
        <v>21.790562932517986</v>
      </c>
      <c r="AY236" s="74">
        <v>140.22667864313192</v>
      </c>
      <c r="AZ236" s="74">
        <v>1.7383155231697036</v>
      </c>
      <c r="BA236" s="74">
        <v>12.903920448498793</v>
      </c>
      <c r="BB236" s="74">
        <v>12.903920448498793</v>
      </c>
      <c r="BC236" s="72"/>
      <c r="BD236" s="76">
        <f>F_Inputs_cyclical!BD80+F_Inputs_cyclical!BD146</f>
        <v>534.70320699650301</v>
      </c>
    </row>
    <row r="237" spans="1:56" x14ac:dyDescent="0.4">
      <c r="A237" s="63" t="str">
        <f t="shared" si="3"/>
        <v>SBB16</v>
      </c>
      <c r="B237" s="63" t="s">
        <v>505</v>
      </c>
      <c r="C237" s="63" t="s">
        <v>247</v>
      </c>
      <c r="D237" s="75">
        <f>F_Inputs_cyclical!D70+F_Inputs_cyclical!D147+F_Inputs_cyclical!D158</f>
        <v>12.369000000000002</v>
      </c>
      <c r="E237" s="75">
        <f>F_Inputs_cyclical!E70+F_Inputs_cyclical!E147+F_Inputs_cyclical!E158</f>
        <v>1.68</v>
      </c>
      <c r="F237" s="75">
        <f>F_Inputs_cyclical!F70+F_Inputs_cyclical!F147+F_Inputs_cyclical!F158</f>
        <v>16.981000000000002</v>
      </c>
      <c r="G237" s="75">
        <f>F_Inputs_cyclical!G70+F_Inputs_cyclical!G147+F_Inputs_cyclical!G158</f>
        <v>1.552</v>
      </c>
      <c r="H237" s="75">
        <f>IFERROR(F_Inputs_cyclical!H70+F_Inputs_cyclical!H147+F_Inputs_cyclical!H158,0)</f>
        <v>0</v>
      </c>
      <c r="I237" s="75">
        <f>F_Inputs_cyclical!I70+F_Inputs_cyclical!I147+F_Inputs_cyclical!I158</f>
        <v>0</v>
      </c>
      <c r="J237" s="75">
        <f>F_Inputs_cyclical!J70+F_Inputs_cyclical!J147+F_Inputs_cyclical!J158</f>
        <v>43.250999999999998</v>
      </c>
      <c r="K237" s="75">
        <f>F_Inputs_cyclical!K70+F_Inputs_cyclical!K147+F_Inputs_cyclical!K158</f>
        <v>5.1930000000000005</v>
      </c>
      <c r="L237" s="75">
        <f>F_Inputs_cyclical!L70+F_Inputs_cyclical!L147+F_Inputs_cyclical!L158</f>
        <v>1.794</v>
      </c>
      <c r="M237" s="75">
        <f>IFERROR(F_Inputs_cyclical!M70+F_Inputs_cyclical!M147+F_Inputs_cyclical!M158,0)</f>
        <v>0</v>
      </c>
      <c r="N237" s="75">
        <f>IFERROR(F_Inputs_cyclical!N70+F_Inputs_cyclical!N147+F_Inputs_cyclical!N158,0)</f>
        <v>0</v>
      </c>
      <c r="O237" s="75">
        <f>IFERROR(F_Inputs_cyclical!O70+F_Inputs_cyclical!O147+F_Inputs_cyclical!O158,0)</f>
        <v>0</v>
      </c>
      <c r="P237" s="75">
        <f>IFERROR(F_Inputs_cyclical!P70+F_Inputs_cyclical!P147+F_Inputs_cyclical!P158,0)</f>
        <v>0</v>
      </c>
      <c r="Q237" s="75">
        <f>IFERROR(F_Inputs_cyclical!Q70+F_Inputs_cyclical!Q147+F_Inputs_cyclical!Q158,0)</f>
        <v>0</v>
      </c>
      <c r="R237" s="75">
        <f>IFERROR(F_Inputs_cyclical!R70+F_Inputs_cyclical!R147+F_Inputs_cyclical!R158,0)</f>
        <v>0</v>
      </c>
      <c r="S237" s="75">
        <f>F_Inputs_cyclical!S70+F_Inputs_cyclical!S147+F_Inputs_cyclical!S158</f>
        <v>12.217000000000001</v>
      </c>
      <c r="T237" s="75">
        <f>F_Inputs_cyclical!T70+F_Inputs_cyclical!T147+F_Inputs_cyclical!T158</f>
        <v>17.018000000000001</v>
      </c>
      <c r="U237" s="75">
        <f>F_Inputs_cyclical!U70+F_Inputs_cyclical!U147+F_Inputs_cyclical!U158</f>
        <v>41.457000000000001</v>
      </c>
      <c r="V237" s="75">
        <f>V83+F_Inputs_cyclical!V147</f>
        <v>349.56700000000001</v>
      </c>
      <c r="W237" s="75">
        <f>W83+F_Inputs_cyclical!W147</f>
        <v>386.80100000000004</v>
      </c>
      <c r="X237" s="75">
        <f>X83+F_Inputs_cyclical!X147</f>
        <v>2.4750000000000001</v>
      </c>
      <c r="Y237" s="75">
        <f>Y83+F_Inputs_cyclical!Y147</f>
        <v>2.3450000000000002</v>
      </c>
      <c r="Z237" s="75">
        <f>Z83+F_Inputs_cyclical!Z147</f>
        <v>123.40600000000001</v>
      </c>
      <c r="AA237" s="75">
        <f>AA83+F_Inputs_cyclical!AA147</f>
        <v>538.99300000000005</v>
      </c>
      <c r="AB237" s="75">
        <f>IFERROR(F_Inputs_cyclical!AB70+F_Inputs_cyclical!AB147+F_Inputs_cyclical!AB158,0)</f>
        <v>0</v>
      </c>
      <c r="AC237" s="75">
        <f>IFERROR(F_Inputs_cyclical!AC70+F_Inputs_cyclical!AC147+F_Inputs_cyclical!AC158,0)</f>
        <v>0</v>
      </c>
      <c r="AD237" s="75">
        <f>IFERROR(F_Inputs_cyclical!AD70+F_Inputs_cyclical!AD147+F_Inputs_cyclical!AD158,0)</f>
        <v>0</v>
      </c>
      <c r="AE237" s="75">
        <f>IFERROR(F_Inputs_cyclical!AE70+F_Inputs_cyclical!AE147+F_Inputs_cyclical!AE158,0)</f>
        <v>0</v>
      </c>
      <c r="AF237" s="75">
        <f>IFERROR(F_Inputs_cyclical!AF70+F_Inputs_cyclical!AF147+F_Inputs_cyclical!AF158,0)</f>
        <v>0</v>
      </c>
      <c r="AG237" s="75">
        <f>IFERROR(F_Inputs_cyclical!AG70+F_Inputs_cyclical!AG147+F_Inputs_cyclical!AG158,0)</f>
        <v>0</v>
      </c>
      <c r="AH237" s="75">
        <f>IFERROR(F_Inputs_cyclical!AH70+F_Inputs_cyclical!AH147+F_Inputs_cyclical!AH158,0)</f>
        <v>0</v>
      </c>
      <c r="AI237" s="75">
        <f>IFERROR(F_Inputs_cyclical!AI70+F_Inputs_cyclical!AI147+F_Inputs_cyclical!AI158,0)</f>
        <v>0</v>
      </c>
      <c r="AJ237" s="75">
        <f>IFERROR(F_Inputs_cyclical!AJ70+F_Inputs_cyclical!AJ147+F_Inputs_cyclical!AJ158,0)</f>
        <v>0</v>
      </c>
      <c r="AK237" s="75">
        <f>IFERROR(F_Inputs_cyclical!AK70+F_Inputs_cyclical!AK147+F_Inputs_cyclical!AK158,0)</f>
        <v>0</v>
      </c>
      <c r="AL237" s="75">
        <f>IFERROR(F_Inputs_cyclical!AL70+F_Inputs_cyclical!AL147+F_Inputs_cyclical!AL158,0)</f>
        <v>0</v>
      </c>
      <c r="AM237" s="75">
        <f>IFERROR(F_Inputs_cyclical!AM70+F_Inputs_cyclical!AM147+F_Inputs_cyclical!AM158,0)</f>
        <v>8.875</v>
      </c>
      <c r="AN237" s="75">
        <f>IFERROR(F_Inputs_cyclical!AN70+F_Inputs_cyclical!AN147+F_Inputs_cyclical!AN158,0)</f>
        <v>41.457000000000001</v>
      </c>
      <c r="AO237" s="72"/>
      <c r="AP237" s="72"/>
      <c r="AQ237" s="75">
        <f>IFERROR(F_Inputs_cyclical!AQ70+F_Inputs_cyclical!AQ147+F_Inputs_cyclical!AQ158,0)</f>
        <v>0</v>
      </c>
      <c r="AR237" s="75">
        <f>IFERROR(F_Inputs_cyclical!AR70+F_Inputs_cyclical!AR147+F_Inputs_cyclical!AR158,0)</f>
        <v>0</v>
      </c>
      <c r="AS237" s="75">
        <f>IFERROR(F_Inputs_cyclical!AS70+F_Inputs_cyclical!AS147+F_Inputs_cyclical!AS158,0)</f>
        <v>-2.0750000000000002</v>
      </c>
      <c r="AT237" s="75">
        <f>IFERROR(F_Inputs_cyclical!AT70+F_Inputs_cyclical!AT147+F_Inputs_cyclical!AT158,0)</f>
        <v>1.8783209189624499E-2</v>
      </c>
      <c r="AU237" s="77">
        <f>AU83+AU149</f>
        <v>2.6459999999999999</v>
      </c>
      <c r="AV237" s="75">
        <f>IFERROR(F_Inputs_cyclical!AV70+F_Inputs_cyclical!AV147+F_Inputs_cyclical!AV158,0)</f>
        <v>0</v>
      </c>
      <c r="AW237" s="74">
        <v>1.2283693843594008</v>
      </c>
      <c r="AX237" s="74">
        <v>21.513428821848287</v>
      </c>
      <c r="AY237" s="74">
        <v>140.63923570018366</v>
      </c>
      <c r="AZ237" s="74">
        <v>1.6830164360821176</v>
      </c>
      <c r="BA237" s="74">
        <v>12.903120553429344</v>
      </c>
      <c r="BB237" s="74">
        <v>12.903120553429344</v>
      </c>
      <c r="BC237" s="72"/>
      <c r="BD237" s="76">
        <f>F_Inputs_cyclical!BD81+F_Inputs_cyclical!BD147</f>
        <v>486.57058255631193</v>
      </c>
    </row>
    <row r="238" spans="1:56" x14ac:dyDescent="0.4">
      <c r="A238" s="63" t="str">
        <f t="shared" si="3"/>
        <v>SBB17</v>
      </c>
      <c r="B238" s="63" t="s">
        <v>505</v>
      </c>
      <c r="C238" s="63" t="s">
        <v>249</v>
      </c>
      <c r="D238" s="78">
        <f>F_Inputs_cyclical!D82+F_Inputs_cyclical!D148</f>
        <v>11.766999999999999</v>
      </c>
      <c r="E238" s="78">
        <f>F_Inputs_cyclical!E82+F_Inputs_cyclical!E148</f>
        <v>2.0989999999999998</v>
      </c>
      <c r="F238" s="78">
        <f>F_Inputs_cyclical!F82+F_Inputs_cyclical!F148</f>
        <v>15.224999999999998</v>
      </c>
      <c r="G238" s="78">
        <f>F_Inputs_cyclical!G82+F_Inputs_cyclical!G148</f>
        <v>1.4670000000000001</v>
      </c>
      <c r="H238" s="78">
        <f>IFERROR(F_Inputs_cyclical!H82+F_Inputs_cyclical!H148,0)</f>
        <v>0</v>
      </c>
      <c r="I238" s="78">
        <f>F_Inputs_cyclical!I82+F_Inputs_cyclical!I148</f>
        <v>0</v>
      </c>
      <c r="J238" s="78">
        <f>F_Inputs_cyclical!J82+F_Inputs_cyclical!J148</f>
        <v>40.349000000000004</v>
      </c>
      <c r="K238" s="78">
        <f>F_Inputs_cyclical!K82+F_Inputs_cyclical!K148</f>
        <v>18.195</v>
      </c>
      <c r="L238" s="78">
        <f>IFERROR(F_Inputs_cyclical!L82+F_Inputs_cyclical!L148,0)</f>
        <v>0</v>
      </c>
      <c r="M238" s="78">
        <f>IFERROR(F_Inputs_cyclical!M82+F_Inputs_cyclical!M148,0)</f>
        <v>0</v>
      </c>
      <c r="N238" s="78">
        <f>IFERROR(F_Inputs_cyclical!N82+F_Inputs_cyclical!N148,0)</f>
        <v>0</v>
      </c>
      <c r="O238" s="78">
        <f>IFERROR(F_Inputs_cyclical!O82+F_Inputs_cyclical!O148,0)</f>
        <v>0</v>
      </c>
      <c r="P238" s="78">
        <f>IFERROR(F_Inputs_cyclical!P82+F_Inputs_cyclical!P148,0)</f>
        <v>0</v>
      </c>
      <c r="Q238" s="78">
        <f>IFERROR(F_Inputs_cyclical!Q82+F_Inputs_cyclical!Q148,0)</f>
        <v>0</v>
      </c>
      <c r="R238" s="78">
        <f>IFERROR(F_Inputs_cyclical!R82+F_Inputs_cyclical!R148,0)</f>
        <v>0</v>
      </c>
      <c r="S238" s="78">
        <f>IFERROR(F_Inputs_cyclical!S82+F_Inputs_cyclical!S148,0)</f>
        <v>0</v>
      </c>
      <c r="T238" s="78">
        <f>IFERROR(F_Inputs_cyclical!T82+F_Inputs_cyclical!T148,0)</f>
        <v>0</v>
      </c>
      <c r="U238" s="78">
        <f>IFERROR(F_Inputs_cyclical!U82+F_Inputs_cyclical!U148,0)</f>
        <v>38.284000000000006</v>
      </c>
      <c r="V238" s="75">
        <f>V84+F_Inputs_cyclical!V148</f>
        <v>336.26099999999997</v>
      </c>
      <c r="W238" s="75">
        <f>W84+F_Inputs_cyclical!W148</f>
        <v>408.09500000000003</v>
      </c>
      <c r="X238" s="75">
        <f>X84+F_Inputs_cyclical!X148</f>
        <v>2.2930000000000001</v>
      </c>
      <c r="Y238" s="75">
        <f>Y84+F_Inputs_cyclical!Y148</f>
        <v>2.4470000000000001</v>
      </c>
      <c r="Z238" s="75">
        <f>Z84+F_Inputs_cyclical!Z148</f>
        <v>109.84699999999999</v>
      </c>
      <c r="AA238" s="75">
        <f>AA84+F_Inputs_cyclical!AA148</f>
        <v>565.02599999999995</v>
      </c>
      <c r="AB238" s="78">
        <f>IFERROR(F_Inputs_cyclical!AB82+F_Inputs_cyclical!AB148,0)</f>
        <v>0</v>
      </c>
      <c r="AC238" s="78">
        <f>IFERROR(F_Inputs_cyclical!AC82+F_Inputs_cyclical!AC148,0)</f>
        <v>0</v>
      </c>
      <c r="AD238" s="78">
        <f>IFERROR(F_Inputs_cyclical!AD82+F_Inputs_cyclical!AD148,0)</f>
        <v>0</v>
      </c>
      <c r="AE238" s="78">
        <f>IFERROR(F_Inputs_cyclical!AE82+F_Inputs_cyclical!AE148,0)</f>
        <v>0</v>
      </c>
      <c r="AF238" s="78">
        <f>IFERROR(F_Inputs_cyclical!AF82+F_Inputs_cyclical!AF148,0)</f>
        <v>0</v>
      </c>
      <c r="AG238" s="78">
        <f>IFERROR(F_Inputs_cyclical!AG82+F_Inputs_cyclical!AG148,0)</f>
        <v>0</v>
      </c>
      <c r="AH238" s="78">
        <f>IFERROR(F_Inputs_cyclical!AH82+F_Inputs_cyclical!AH148,0)</f>
        <v>0</v>
      </c>
      <c r="AI238" s="78">
        <f>IFERROR(F_Inputs_cyclical!AI82+F_Inputs_cyclical!AI148,0)</f>
        <v>0</v>
      </c>
      <c r="AJ238" s="78">
        <f>IFERROR(F_Inputs_cyclical!AJ82+F_Inputs_cyclical!AJ148,0)</f>
        <v>0</v>
      </c>
      <c r="AK238" s="78">
        <f>IFERROR(F_Inputs_cyclical!AK82+F_Inputs_cyclical!AK148,0)</f>
        <v>0</v>
      </c>
      <c r="AL238" s="78">
        <f>IFERROR(F_Inputs_cyclical!AL82+F_Inputs_cyclical!AL148,0)</f>
        <v>0</v>
      </c>
      <c r="AM238" s="78">
        <f>IFERROR(F_Inputs_cyclical!AM82+F_Inputs_cyclical!AM148,0)</f>
        <v>7.726</v>
      </c>
      <c r="AN238" s="78">
        <f>IFERROR(F_Inputs_cyclical!AN82+F_Inputs_cyclical!AN148,0)</f>
        <v>38.284000000000006</v>
      </c>
      <c r="AO238" s="79"/>
      <c r="AP238" s="79"/>
      <c r="AQ238" s="78">
        <f>F_Inputs_cyclical!AQ82+F_Inputs_cyclical!AQ148</f>
        <v>1.593</v>
      </c>
      <c r="AR238" s="78">
        <f>F_Inputs_cyclical!AR82+F_Inputs_cyclical!AR148</f>
        <v>0.47199999999999998</v>
      </c>
      <c r="AS238" s="78">
        <f>F_Inputs_cyclical!AS82+F_Inputs_cyclical!AS148</f>
        <v>-1.74617795433173</v>
      </c>
      <c r="AT238" s="78">
        <f>F_Inputs_cyclical!AT82+F_Inputs_cyclical!AT148</f>
        <v>2.0552931602454E-2</v>
      </c>
      <c r="AU238" s="77">
        <f>AU84+AU150</f>
        <v>1.244</v>
      </c>
      <c r="AV238" s="78">
        <f>IFERROR(F_Inputs_cyclical!AV82+F_Inputs_cyclical!AV148,0)</f>
        <v>0</v>
      </c>
      <c r="AW238" s="74">
        <v>1.2117357406647515</v>
      </c>
      <c r="AX238" s="74">
        <v>20.897452784653613</v>
      </c>
      <c r="AY238" s="74">
        <v>141.37939993057716</v>
      </c>
      <c r="AZ238" s="74">
        <v>1.5129984300305834</v>
      </c>
      <c r="BA238" s="74">
        <v>12.901802302905557</v>
      </c>
      <c r="BB238" s="74">
        <v>12.558788234746384</v>
      </c>
      <c r="BC238" s="72"/>
      <c r="BD238" s="76">
        <f>F_Inputs_cyclical!BD82+F_Inputs_cyclical!BD148</f>
        <v>496.41</v>
      </c>
    </row>
    <row r="239" spans="1:56" x14ac:dyDescent="0.4">
      <c r="A239" s="63" t="str">
        <f t="shared" si="3"/>
        <v>SBB18</v>
      </c>
      <c r="B239" s="63" t="s">
        <v>505</v>
      </c>
      <c r="C239" s="63" t="s">
        <v>251</v>
      </c>
      <c r="D239" s="78">
        <f>F_Inputs_cyclical!D83+F_Inputs_cyclical!D149</f>
        <v>12.321</v>
      </c>
      <c r="E239" s="78">
        <f>F_Inputs_cyclical!E83+F_Inputs_cyclical!E149</f>
        <v>2.8239999999999998</v>
      </c>
      <c r="F239" s="78">
        <f>F_Inputs_cyclical!F83+F_Inputs_cyclical!F149</f>
        <v>14.238</v>
      </c>
      <c r="G239" s="78">
        <f>F_Inputs_cyclical!G83+F_Inputs_cyclical!G149</f>
        <v>1.641</v>
      </c>
      <c r="H239" s="78">
        <f>IFERROR(F_Inputs_cyclical!H83+F_Inputs_cyclical!H149,0)</f>
        <v>0</v>
      </c>
      <c r="I239" s="78">
        <f>F_Inputs_cyclical!I83+F_Inputs_cyclical!I149</f>
        <v>0</v>
      </c>
      <c r="J239" s="78">
        <f>F_Inputs_cyclical!J83+F_Inputs_cyclical!J149</f>
        <v>40.393999999999998</v>
      </c>
      <c r="K239" s="78">
        <f>F_Inputs_cyclical!K83+F_Inputs_cyclical!K149</f>
        <v>11.272</v>
      </c>
      <c r="L239" s="78">
        <f>IFERROR(F_Inputs_cyclical!L83+F_Inputs_cyclical!L149,0)</f>
        <v>0</v>
      </c>
      <c r="M239" s="78">
        <f>IFERROR(F_Inputs_cyclical!M83+F_Inputs_cyclical!M149,0)</f>
        <v>0</v>
      </c>
      <c r="N239" s="78">
        <f>IFERROR(F_Inputs_cyclical!N83+F_Inputs_cyclical!N149,0)</f>
        <v>0</v>
      </c>
      <c r="O239" s="78">
        <f>IFERROR(F_Inputs_cyclical!O83+F_Inputs_cyclical!O149,0)</f>
        <v>0.40200000000000002</v>
      </c>
      <c r="P239" s="78">
        <f>IFERROR(F_Inputs_cyclical!P83+F_Inputs_cyclical!P149,0)</f>
        <v>7.2999999999999995E-2</v>
      </c>
      <c r="Q239" s="78">
        <f>IFERROR(F_Inputs_cyclical!Q83+F_Inputs_cyclical!Q149,0)</f>
        <v>0.78400000000000003</v>
      </c>
      <c r="R239" s="78">
        <f>IFERROR(F_Inputs_cyclical!R83+F_Inputs_cyclical!R149,0)</f>
        <v>0.94700000000000006</v>
      </c>
      <c r="S239" s="78">
        <f>IFERROR(F_Inputs_cyclical!S83+F_Inputs_cyclical!S149,0)</f>
        <v>5.9740000000000002</v>
      </c>
      <c r="T239" s="78">
        <f>IFERROR(F_Inputs_cyclical!T83+F_Inputs_cyclical!T149,0)</f>
        <v>4.3170000000000002</v>
      </c>
      <c r="U239" s="78">
        <f>IFERROR(F_Inputs_cyclical!U83+F_Inputs_cyclical!U149,0)</f>
        <v>38.188000000000002</v>
      </c>
      <c r="V239" s="75">
        <f>V85+F_Inputs_cyclical!V149</f>
        <v>327.56100000000004</v>
      </c>
      <c r="W239" s="75">
        <f>W85+F_Inputs_cyclical!W149</f>
        <v>422.51</v>
      </c>
      <c r="X239" s="75">
        <f>X85+F_Inputs_cyclical!X149</f>
        <v>2.3039999999999998</v>
      </c>
      <c r="Y239" s="75">
        <f>Y85+F_Inputs_cyclical!Y149</f>
        <v>2.57</v>
      </c>
      <c r="Z239" s="75">
        <f>Z85+F_Inputs_cyclical!Z149</f>
        <v>109.47499999999999</v>
      </c>
      <c r="AA239" s="75">
        <f>AA85+F_Inputs_cyclical!AA149</f>
        <v>578.15599999999995</v>
      </c>
      <c r="AB239" s="78">
        <f>IFERROR(F_Inputs_cyclical!AB83+F_Inputs_cyclical!AB149,0)</f>
        <v>0</v>
      </c>
      <c r="AC239" s="78">
        <f>IFERROR(F_Inputs_cyclical!AC83+F_Inputs_cyclical!AC149,0)</f>
        <v>0</v>
      </c>
      <c r="AD239" s="78">
        <f>IFERROR(F_Inputs_cyclical!AD83+F_Inputs_cyclical!AD149,0)</f>
        <v>0</v>
      </c>
      <c r="AE239" s="78">
        <f>IFERROR(F_Inputs_cyclical!AE83+F_Inputs_cyclical!AE149,0)</f>
        <v>0</v>
      </c>
      <c r="AF239" s="78">
        <f>IFERROR(F_Inputs_cyclical!AF83+F_Inputs_cyclical!AF149,0)</f>
        <v>0</v>
      </c>
      <c r="AG239" s="78">
        <f>IFERROR(F_Inputs_cyclical!AG83+F_Inputs_cyclical!AG149,0)</f>
        <v>0</v>
      </c>
      <c r="AH239" s="78">
        <f>IFERROR(F_Inputs_cyclical!AH83+F_Inputs_cyclical!AH149,0)</f>
        <v>0</v>
      </c>
      <c r="AI239" s="78">
        <f>IFERROR(F_Inputs_cyclical!AI83+F_Inputs_cyclical!AI149,0)</f>
        <v>0</v>
      </c>
      <c r="AJ239" s="78">
        <f>IFERROR(F_Inputs_cyclical!AJ83+F_Inputs_cyclical!AJ149,0)</f>
        <v>0</v>
      </c>
      <c r="AK239" s="78">
        <f>IFERROR(F_Inputs_cyclical!AK83+F_Inputs_cyclical!AK149,0)</f>
        <v>0</v>
      </c>
      <c r="AL239" s="78">
        <f>IFERROR(F_Inputs_cyclical!AL83+F_Inputs_cyclical!AL149,0)</f>
        <v>0</v>
      </c>
      <c r="AM239" s="78">
        <f>IFERROR(F_Inputs_cyclical!AM83+F_Inputs_cyclical!AM149,0)</f>
        <v>7.1639999999999997</v>
      </c>
      <c r="AN239" s="78">
        <f>IFERROR(F_Inputs_cyclical!AN83+F_Inputs_cyclical!AN149,0)</f>
        <v>38.188000000000002</v>
      </c>
      <c r="AO239" s="79"/>
      <c r="AP239" s="79"/>
      <c r="AQ239" s="78">
        <f>F_Inputs_cyclical!AQ83+F_Inputs_cyclical!AQ149</f>
        <v>1.7309999999999999</v>
      </c>
      <c r="AR239" s="78">
        <f>F_Inputs_cyclical!AR83+F_Inputs_cyclical!AR149</f>
        <v>0.47499999999999998</v>
      </c>
      <c r="AS239" s="78">
        <f>F_Inputs_cyclical!AS83+F_Inputs_cyclical!AS149</f>
        <v>-1.9780000000000002</v>
      </c>
      <c r="AT239" s="78">
        <f>F_Inputs_cyclical!AT83+F_Inputs_cyclical!AT149</f>
        <v>1.7000000000000001E-2</v>
      </c>
      <c r="AU239" s="80">
        <f>F_Inputs_cyclical!AU83+F_Inputs_cyclical!AU149</f>
        <v>1.587</v>
      </c>
      <c r="AV239" s="78">
        <f>IFERROR(F_Inputs_cyclical!AV83+F_Inputs_cyclical!AV149,0)</f>
        <v>0</v>
      </c>
      <c r="AW239" s="74">
        <v>1.1806332960179113</v>
      </c>
      <c r="AX239" s="74">
        <v>20.854833520278863</v>
      </c>
      <c r="AY239" s="74">
        <v>141.97687984651373</v>
      </c>
      <c r="AZ239" s="74">
        <v>1.5043262693193531</v>
      </c>
      <c r="BA239" s="74">
        <v>12.894989317347944</v>
      </c>
      <c r="BB239" s="74">
        <v>12.209259208396524</v>
      </c>
      <c r="BC239" s="72"/>
      <c r="BD239" s="76">
        <f>F_Inputs_cyclical!BD83+F_Inputs_cyclical!BD149</f>
        <v>506.97300000000001</v>
      </c>
    </row>
    <row r="240" spans="1:56" x14ac:dyDescent="0.4">
      <c r="A240" s="63" t="str">
        <f t="shared" si="3"/>
        <v>SBB19</v>
      </c>
      <c r="B240" s="63" t="s">
        <v>505</v>
      </c>
      <c r="C240" s="63" t="s">
        <v>253</v>
      </c>
      <c r="D240" s="78">
        <f>F_Inputs_cyclical!D84+F_Inputs_cyclical!D150</f>
        <v>12.343999999999999</v>
      </c>
      <c r="E240" s="78">
        <f>F_Inputs_cyclical!E84+F_Inputs_cyclical!E150</f>
        <v>2.9620000000000002</v>
      </c>
      <c r="F240" s="78">
        <f>F_Inputs_cyclical!F84+F_Inputs_cyclical!F150</f>
        <v>11.9</v>
      </c>
      <c r="G240" s="78">
        <f>F_Inputs_cyclical!G84+F_Inputs_cyclical!G150</f>
        <v>1.004</v>
      </c>
      <c r="H240" s="78">
        <f>IFERROR(F_Inputs_cyclical!H84+F_Inputs_cyclical!H150,0)</f>
        <v>0</v>
      </c>
      <c r="I240" s="78">
        <f>F_Inputs_cyclical!I84+F_Inputs_cyclical!I150</f>
        <v>3.0000000000000001E-3</v>
      </c>
      <c r="J240" s="78">
        <f>F_Inputs_cyclical!J84+F_Inputs_cyclical!J150</f>
        <v>38.65</v>
      </c>
      <c r="K240" s="78">
        <f>F_Inputs_cyclical!K84+F_Inputs_cyclical!K150</f>
        <v>14.576999999999998</v>
      </c>
      <c r="L240" s="78">
        <f>IFERROR(F_Inputs_cyclical!L84+F_Inputs_cyclical!L150,0)</f>
        <v>0</v>
      </c>
      <c r="M240" s="78">
        <f>IFERROR(F_Inputs_cyclical!M84+F_Inputs_cyclical!M150,0)</f>
        <v>0</v>
      </c>
      <c r="N240" s="78">
        <f>IFERROR(F_Inputs_cyclical!N84+F_Inputs_cyclical!N150,0)</f>
        <v>0</v>
      </c>
      <c r="O240" s="78">
        <f>IFERROR(F_Inputs_cyclical!O84+F_Inputs_cyclical!O150,0)</f>
        <v>0.36899999999999999</v>
      </c>
      <c r="P240" s="78">
        <f>IFERROR(F_Inputs_cyclical!P84+F_Inputs_cyclical!P150,0)</f>
        <v>0.109</v>
      </c>
      <c r="Q240" s="78">
        <f>IFERROR(F_Inputs_cyclical!Q84+F_Inputs_cyclical!Q150,0)</f>
        <v>0.65900000000000003</v>
      </c>
      <c r="R240" s="78">
        <f>IFERROR(F_Inputs_cyclical!R84+F_Inputs_cyclical!R150,0)</f>
        <v>1.244</v>
      </c>
      <c r="S240" s="78">
        <f>IFERROR(F_Inputs_cyclical!S84+F_Inputs_cyclical!S150,0)</f>
        <v>0</v>
      </c>
      <c r="T240" s="78">
        <f>IFERROR(F_Inputs_cyclical!T84+F_Inputs_cyclical!T150,0)</f>
        <v>0</v>
      </c>
      <c r="U240" s="78">
        <f>IFERROR(F_Inputs_cyclical!U84+F_Inputs_cyclical!U150,0)</f>
        <v>36.268999999999998</v>
      </c>
      <c r="V240" s="75">
        <f>V86+F_Inputs_cyclical!V150</f>
        <v>310.04599999999999</v>
      </c>
      <c r="W240" s="75">
        <f>W86+F_Inputs_cyclical!W150</f>
        <v>441.03199999999998</v>
      </c>
      <c r="X240" s="75">
        <f>X86+F_Inputs_cyclical!X150</f>
        <v>2.2389999999999999</v>
      </c>
      <c r="Y240" s="75">
        <f>Y86+F_Inputs_cyclical!Y150</f>
        <v>2.625</v>
      </c>
      <c r="Z240" s="75">
        <f>Z86+F_Inputs_cyclical!Z150</f>
        <v>103.80200000000001</v>
      </c>
      <c r="AA240" s="75">
        <f>AA86+F_Inputs_cyclical!AA150</f>
        <v>594.37099999999998</v>
      </c>
      <c r="AB240" s="78">
        <f>IFERROR(F_Inputs_cyclical!AB84+F_Inputs_cyclical!AB150,0)</f>
        <v>0</v>
      </c>
      <c r="AC240" s="78">
        <f>IFERROR(F_Inputs_cyclical!AC84+F_Inputs_cyclical!AC150,0)</f>
        <v>0</v>
      </c>
      <c r="AD240" s="78">
        <f>IFERROR(F_Inputs_cyclical!AD84+F_Inputs_cyclical!AD150,0)</f>
        <v>0</v>
      </c>
      <c r="AE240" s="78">
        <f>IFERROR(F_Inputs_cyclical!AE84+F_Inputs_cyclical!AE150,0)</f>
        <v>0</v>
      </c>
      <c r="AF240" s="78">
        <f>IFERROR(F_Inputs_cyclical!AF84+F_Inputs_cyclical!AF150,0)</f>
        <v>0</v>
      </c>
      <c r="AG240" s="78">
        <f>IFERROR(F_Inputs_cyclical!AG84+F_Inputs_cyclical!AG150,0)</f>
        <v>0</v>
      </c>
      <c r="AH240" s="78">
        <f>IFERROR(F_Inputs_cyclical!AH84+F_Inputs_cyclical!AH150,0)</f>
        <v>0</v>
      </c>
      <c r="AI240" s="78">
        <f>IFERROR(F_Inputs_cyclical!AI84+F_Inputs_cyclical!AI150,0)</f>
        <v>0</v>
      </c>
      <c r="AJ240" s="78">
        <f>IFERROR(F_Inputs_cyclical!AJ84+F_Inputs_cyclical!AJ150,0)</f>
        <v>0</v>
      </c>
      <c r="AK240" s="78">
        <f>IFERROR(F_Inputs_cyclical!AK84+F_Inputs_cyclical!AK150,0)</f>
        <v>0</v>
      </c>
      <c r="AL240" s="78">
        <f>IFERROR(F_Inputs_cyclical!AL84+F_Inputs_cyclical!AL150,0)</f>
        <v>0</v>
      </c>
      <c r="AM240" s="78">
        <f>IFERROR(F_Inputs_cyclical!AM84+F_Inputs_cyclical!AM150,0)</f>
        <v>8.0560000000000009</v>
      </c>
      <c r="AN240" s="78">
        <f>IFERROR(F_Inputs_cyclical!AN84+F_Inputs_cyclical!AN150,0)</f>
        <v>36.265999999999998</v>
      </c>
      <c r="AO240" s="79"/>
      <c r="AP240" s="79"/>
      <c r="AQ240" s="78">
        <f>F_Inputs_cyclical!AQ84+F_Inputs_cyclical!AQ150</f>
        <v>1.903</v>
      </c>
      <c r="AR240" s="78">
        <f>F_Inputs_cyclical!AR84+F_Inputs_cyclical!AR150</f>
        <v>0.47799999999999998</v>
      </c>
      <c r="AS240" s="78">
        <f>F_Inputs_cyclical!AS84+F_Inputs_cyclical!AS150</f>
        <v>-2.2349999999999999</v>
      </c>
      <c r="AT240" s="78">
        <f>F_Inputs_cyclical!AT84+F_Inputs_cyclical!AT150</f>
        <v>0</v>
      </c>
      <c r="AU240" s="80">
        <f>F_Inputs_cyclical!AU84+F_Inputs_cyclical!AU150</f>
        <v>1.7010000000000001</v>
      </c>
      <c r="AV240" s="78">
        <f>IFERROR(F_Inputs_cyclical!AV84+F_Inputs_cyclical!AV150,0)</f>
        <v>0</v>
      </c>
      <c r="AW240" s="74">
        <v>1.1560444722831191</v>
      </c>
      <c r="AX240" s="74">
        <v>20.105660661908569</v>
      </c>
      <c r="AY240" s="74">
        <v>141.50903210844697</v>
      </c>
      <c r="AZ240" s="74">
        <v>1.4787975226168244</v>
      </c>
      <c r="BA240" s="74">
        <v>12.894989317347944</v>
      </c>
      <c r="BB240" s="74">
        <v>11.866394153920817</v>
      </c>
      <c r="BC240" s="72"/>
      <c r="BD240" s="76">
        <f>F_Inputs_cyclical!BD84+F_Inputs_cyclical!BD150</f>
        <v>518.20799999999997</v>
      </c>
    </row>
    <row r="241" spans="1:56" x14ac:dyDescent="0.4">
      <c r="A241" s="63" t="str">
        <f t="shared" si="3"/>
        <v>SBB20</v>
      </c>
      <c r="B241" s="63" t="s">
        <v>505</v>
      </c>
      <c r="C241" s="63" t="s">
        <v>255</v>
      </c>
      <c r="D241" s="78">
        <f>F_Inputs_cyclical!D85+F_Inputs_cyclical!D151</f>
        <v>13.338000000000001</v>
      </c>
      <c r="E241" s="78">
        <f>F_Inputs_cyclical!E85+F_Inputs_cyclical!E151</f>
        <v>2.5670000000000002</v>
      </c>
      <c r="F241" s="78">
        <f>F_Inputs_cyclical!F85+F_Inputs_cyclical!F151</f>
        <v>15.035</v>
      </c>
      <c r="G241" s="78">
        <f>F_Inputs_cyclical!G85+F_Inputs_cyclical!G151</f>
        <v>1.0620000000000001</v>
      </c>
      <c r="H241" s="78">
        <f>IFERROR(F_Inputs_cyclical!H85+F_Inputs_cyclical!H151,0)</f>
        <v>0</v>
      </c>
      <c r="I241" s="78">
        <f>F_Inputs_cyclical!I85+F_Inputs_cyclical!I151</f>
        <v>4.4999999999999997E-3</v>
      </c>
      <c r="J241" s="78">
        <f>F_Inputs_cyclical!J85+F_Inputs_cyclical!J151</f>
        <v>43.149789220000002</v>
      </c>
      <c r="K241" s="78">
        <f>F_Inputs_cyclical!K85+F_Inputs_cyclical!K151</f>
        <v>8.6920000000000002</v>
      </c>
      <c r="L241" s="78">
        <f>IFERROR(F_Inputs_cyclical!L85+F_Inputs_cyclical!L151,0)</f>
        <v>0</v>
      </c>
      <c r="M241" s="78">
        <f>IFERROR(F_Inputs_cyclical!M85+F_Inputs_cyclical!M151,0)</f>
        <v>0</v>
      </c>
      <c r="N241" s="78">
        <f>IFERROR(F_Inputs_cyclical!N85+F_Inputs_cyclical!N151,0)</f>
        <v>0</v>
      </c>
      <c r="O241" s="78">
        <f>IFERROR(F_Inputs_cyclical!O85+F_Inputs_cyclical!O151,0)</f>
        <v>0.33044302999999997</v>
      </c>
      <c r="P241" s="78">
        <f>IFERROR(F_Inputs_cyclical!P85+F_Inputs_cyclical!P151,0)</f>
        <v>0.17944914000000001</v>
      </c>
      <c r="Q241" s="78">
        <f>IFERROR(F_Inputs_cyclical!Q85+F_Inputs_cyclical!Q151,0)</f>
        <v>0.40622718000000002</v>
      </c>
      <c r="R241" s="78">
        <f>IFERROR(F_Inputs_cyclical!R85+F_Inputs_cyclical!R151,0)</f>
        <v>1.49716987</v>
      </c>
      <c r="S241" s="78">
        <f>IFERROR(F_Inputs_cyclical!S85+F_Inputs_cyclical!S151,0)</f>
        <v>0</v>
      </c>
      <c r="T241" s="78">
        <f>IFERROR(F_Inputs_cyclical!T85+F_Inputs_cyclical!T151,0)</f>
        <v>0</v>
      </c>
      <c r="U241" s="78">
        <f>IFERROR(F_Inputs_cyclical!U85+F_Inputs_cyclical!U151,0)</f>
        <v>40.736499999999999</v>
      </c>
      <c r="V241" s="75">
        <f>V87+F_Inputs_cyclical!V151</f>
        <v>294.03999999999996</v>
      </c>
      <c r="W241" s="75">
        <f>W87+F_Inputs_cyclical!W151</f>
        <v>462.04700000000003</v>
      </c>
      <c r="X241" s="75">
        <f>X87+F_Inputs_cyclical!X151</f>
        <v>2.2349999999999999</v>
      </c>
      <c r="Y241" s="75">
        <f>Y87+F_Inputs_cyclical!Y151</f>
        <v>2.6819999999999999</v>
      </c>
      <c r="Z241" s="75">
        <f>Z87+F_Inputs_cyclical!Z151</f>
        <v>99.661000000000001</v>
      </c>
      <c r="AA241" s="75">
        <f>AA87+F_Inputs_cyclical!AA151</f>
        <v>607.16200000000003</v>
      </c>
      <c r="AB241" s="78">
        <f>IFERROR(F_Inputs_cyclical!AB85+F_Inputs_cyclical!AB151,0)</f>
        <v>0</v>
      </c>
      <c r="AC241" s="78">
        <f>IFERROR(F_Inputs_cyclical!AC85+F_Inputs_cyclical!AC151,0)</f>
        <v>0</v>
      </c>
      <c r="AD241" s="78">
        <f>IFERROR(F_Inputs_cyclical!AD85+F_Inputs_cyclical!AD151,0)</f>
        <v>0</v>
      </c>
      <c r="AE241" s="78">
        <f>IFERROR(F_Inputs_cyclical!AE85+F_Inputs_cyclical!AE151,0)</f>
        <v>0</v>
      </c>
      <c r="AF241" s="78">
        <f>IFERROR(F_Inputs_cyclical!AF85+F_Inputs_cyclical!AF151,0)</f>
        <v>0</v>
      </c>
      <c r="AG241" s="78">
        <f>IFERROR(F_Inputs_cyclical!AG85+F_Inputs_cyclical!AG151,0)</f>
        <v>0</v>
      </c>
      <c r="AH241" s="78">
        <f>IFERROR(F_Inputs_cyclical!AH85+F_Inputs_cyclical!AH151,0)</f>
        <v>0</v>
      </c>
      <c r="AI241" s="78">
        <f>IFERROR(F_Inputs_cyclical!AI85+F_Inputs_cyclical!AI151,0)</f>
        <v>0</v>
      </c>
      <c r="AJ241" s="78">
        <f>IFERROR(F_Inputs_cyclical!AJ85+F_Inputs_cyclical!AJ151,0)</f>
        <v>0</v>
      </c>
      <c r="AK241" s="78">
        <f>IFERROR(F_Inputs_cyclical!AK85+F_Inputs_cyclical!AK151,0)</f>
        <v>0</v>
      </c>
      <c r="AL241" s="78">
        <f>IFERROR(F_Inputs_cyclical!AL85+F_Inputs_cyclical!AL151,0)</f>
        <v>0</v>
      </c>
      <c r="AM241" s="78">
        <f>IFERROR(F_Inputs_cyclical!AM85+F_Inputs_cyclical!AM151,0)</f>
        <v>8.73</v>
      </c>
      <c r="AN241" s="78">
        <f>IFERROR(F_Inputs_cyclical!AN85+F_Inputs_cyclical!AN151,0)</f>
        <v>40.731999999999999</v>
      </c>
      <c r="AO241" s="79"/>
      <c r="AP241" s="79"/>
      <c r="AQ241" s="78">
        <f>F_Inputs_cyclical!AQ85+F_Inputs_cyclical!AQ151</f>
        <v>1.9033970500000001</v>
      </c>
      <c r="AR241" s="78">
        <f>F_Inputs_cyclical!AR85+F_Inputs_cyclical!AR151</f>
        <v>0.50989216999999998</v>
      </c>
      <c r="AS241" s="78">
        <f>F_Inputs_cyclical!AS85+F_Inputs_cyclical!AS151</f>
        <v>-2.2429999999999999</v>
      </c>
      <c r="AT241" s="78">
        <f>F_Inputs_cyclical!AT85+F_Inputs_cyclical!AT151</f>
        <v>0</v>
      </c>
      <c r="AU241" s="80">
        <f>F_Inputs_cyclical!AU85+F_Inputs_cyclical!AU151</f>
        <v>2.5229347500000001</v>
      </c>
      <c r="AV241" s="78">
        <f>IFERROR(F_Inputs_cyclical!AV85+F_Inputs_cyclical!AV151,0)</f>
        <v>0</v>
      </c>
      <c r="AW241" s="74">
        <v>1.1367310801447381</v>
      </c>
      <c r="AX241" s="74">
        <v>19.377865736929806</v>
      </c>
      <c r="AY241" s="74">
        <v>140.97139857611276</v>
      </c>
      <c r="AZ241" s="74">
        <v>1.4843200960177609</v>
      </c>
      <c r="BA241" s="74">
        <v>11.516321557620319</v>
      </c>
      <c r="BB241" s="74">
        <v>11.516321557620319</v>
      </c>
      <c r="BC241" s="72"/>
      <c r="BD241" s="76">
        <f>F_Inputs_cyclical!BD85+F_Inputs_cyclical!BD151</f>
        <v>521.43569281000032</v>
      </c>
    </row>
    <row r="242" spans="1:56" x14ac:dyDescent="0.4">
      <c r="A242" s="63" t="str">
        <f t="shared" si="3"/>
        <v>SBB21</v>
      </c>
      <c r="B242" s="63" t="s">
        <v>505</v>
      </c>
      <c r="C242" s="63" t="s">
        <v>257</v>
      </c>
      <c r="D242" s="78">
        <f>F_Inputs_cyclical!D86+F_Inputs_cyclical!D152</f>
        <v>12.991999999999999</v>
      </c>
      <c r="E242" s="78">
        <f>F_Inputs_cyclical!E86+F_Inputs_cyclical!E152</f>
        <v>2.7060000000000004</v>
      </c>
      <c r="F242" s="78">
        <f>F_Inputs_cyclical!F86+F_Inputs_cyclical!F152</f>
        <v>12.484</v>
      </c>
      <c r="G242" s="78">
        <f>F_Inputs_cyclical!G86+F_Inputs_cyclical!G152</f>
        <v>0.81400000000000006</v>
      </c>
      <c r="H242" s="78">
        <f>IFERROR(F_Inputs_cyclical!H86+F_Inputs_cyclical!H152,0)</f>
        <v>5.0000000000000001E-3</v>
      </c>
      <c r="I242" s="78">
        <f>F_Inputs_cyclical!I86+F_Inputs_cyclical!I152</f>
        <v>3.0000000000000001E-3</v>
      </c>
      <c r="J242" s="78">
        <f>IFERROR(F_Inputs_cyclical!J86+F_Inputs_cyclical!J152,0)</f>
        <v>0</v>
      </c>
      <c r="K242" s="78">
        <f>F_Inputs_cyclical!K86+F_Inputs_cyclical!K152</f>
        <v>14.299999999999999</v>
      </c>
      <c r="L242" s="78">
        <f>IFERROR(F_Inputs_cyclical!L86+F_Inputs_cyclical!L152,0)</f>
        <v>0</v>
      </c>
      <c r="M242" s="78">
        <f>IFERROR(F_Inputs_cyclical!M86+F_Inputs_cyclical!M152,0)</f>
        <v>0</v>
      </c>
      <c r="N242" s="78">
        <f>IFERROR(F_Inputs_cyclical!N86+F_Inputs_cyclical!N152,0)</f>
        <v>0</v>
      </c>
      <c r="O242" s="78">
        <f>IFERROR(F_Inputs_cyclical!O86+F_Inputs_cyclical!O152,0)</f>
        <v>0</v>
      </c>
      <c r="P242" s="78">
        <f>IFERROR(F_Inputs_cyclical!P86+F_Inputs_cyclical!P152,0)</f>
        <v>0</v>
      </c>
      <c r="Q242" s="78">
        <f>IFERROR(F_Inputs_cyclical!Q86+F_Inputs_cyclical!Q152,0)</f>
        <v>0</v>
      </c>
      <c r="R242" s="78">
        <f>IFERROR(F_Inputs_cyclical!R86+F_Inputs_cyclical!R152,0)</f>
        <v>0</v>
      </c>
      <c r="S242" s="78">
        <f>IFERROR(F_Inputs_cyclical!S86+F_Inputs_cyclical!S152,0)</f>
        <v>0</v>
      </c>
      <c r="T242" s="78">
        <f>IFERROR(F_Inputs_cyclical!T86+F_Inputs_cyclical!T152,0)</f>
        <v>0</v>
      </c>
      <c r="U242" s="78">
        <f>IFERROR(F_Inputs_cyclical!U86+F_Inputs_cyclical!U152,0)</f>
        <v>0</v>
      </c>
      <c r="V242" s="81">
        <f>F_Inputs_cyclical!V86+F_Inputs_cyclical!V152</f>
        <v>286.86099999999999</v>
      </c>
      <c r="W242" s="81">
        <f>F_Inputs_cyclical!W86+F_Inputs_cyclical!W152</f>
        <v>483.14400000000001</v>
      </c>
      <c r="X242" s="81">
        <f>F_Inputs_cyclical!X86+F_Inputs_cyclical!X152</f>
        <v>2.206</v>
      </c>
      <c r="Y242" s="81">
        <f>F_Inputs_cyclical!Y86+F_Inputs_cyclical!Y152</f>
        <v>2.7770000000000001</v>
      </c>
      <c r="Z242" s="81">
        <f>F_Inputs_cyclical!Z86+F_Inputs_cyclical!Z152</f>
        <v>97.519000000000005</v>
      </c>
      <c r="AA242" s="81">
        <f>F_Inputs_cyclical!AA86+F_Inputs_cyclical!AA152</f>
        <v>616.75</v>
      </c>
      <c r="AB242" s="78">
        <f>IFERROR(F_Inputs_cyclical!AB86+F_Inputs_cyclical!AB152,0)</f>
        <v>0</v>
      </c>
      <c r="AC242" s="78">
        <f>IFERROR(F_Inputs_cyclical!AC86+F_Inputs_cyclical!AC152,0)</f>
        <v>38.713999999999999</v>
      </c>
      <c r="AD242" s="78">
        <f>IFERROR(F_Inputs_cyclical!AD86+F_Inputs_cyclical!AD152,0)</f>
        <v>2.5000000000000001E-2</v>
      </c>
      <c r="AE242" s="78">
        <f>IFERROR(F_Inputs_cyclical!AE86+F_Inputs_cyclical!AE152,0)</f>
        <v>3.6000000000000004E-2</v>
      </c>
      <c r="AF242" s="78">
        <f>IFERROR(F_Inputs_cyclical!AF86+F_Inputs_cyclical!AF152,0)</f>
        <v>8.199999999999999E-2</v>
      </c>
      <c r="AG242" s="78">
        <f>IFERROR(F_Inputs_cyclical!AG86+F_Inputs_cyclical!AG152,0)</f>
        <v>1.4350000000000001</v>
      </c>
      <c r="AH242" s="78">
        <f>IFERROR(F_Inputs_cyclical!AH86+F_Inputs_cyclical!AH152,0)</f>
        <v>11.119</v>
      </c>
      <c r="AI242" s="78">
        <f>IFERROR(F_Inputs_cyclical!AI86+F_Inputs_cyclical!AI152,0)</f>
        <v>8.8999999999999996E-2</v>
      </c>
      <c r="AJ242" s="78">
        <f>IFERROR(F_Inputs_cyclical!AJ86+F_Inputs_cyclical!AJ152,0)</f>
        <v>0</v>
      </c>
      <c r="AK242" s="78">
        <f>F_Inputs_cyclical!AK86+F_Inputs_cyclical!AK152</f>
        <v>0</v>
      </c>
      <c r="AL242" s="78">
        <f>F_Inputs_cyclical!AL86+F_Inputs_cyclical!AL152</f>
        <v>0.71699999999999997</v>
      </c>
      <c r="AM242" s="78">
        <f>IFERROR(F_Inputs_cyclical!AM86+F_Inputs_cyclical!AM152,0)</f>
        <v>7.4180000000000001</v>
      </c>
      <c r="AN242" s="78">
        <f>IFERROR(F_Inputs_cyclical!AN86+F_Inputs_cyclical!AN152,0)</f>
        <v>0</v>
      </c>
      <c r="AO242" s="82">
        <f>F_Inputs_cyclical!AO86+F_Inputs_cyclical!AO152</f>
        <v>5.3999999999999999E-2</v>
      </c>
      <c r="AP242" s="82">
        <f>F_Inputs_cyclical!AP86+F_Inputs_cyclical!AP152</f>
        <v>0.66300000000000003</v>
      </c>
      <c r="AQ242" s="78">
        <f>IFERROR(F_Inputs_cyclical!AQ86+F_Inputs_cyclical!AQ152, 0)</f>
        <v>0</v>
      </c>
      <c r="AR242" s="78">
        <f>IFERROR(F_Inputs_cyclical!AR86+F_Inputs_cyclical!AR152, 0)</f>
        <v>0</v>
      </c>
      <c r="AS242" s="78">
        <f>IFERROR(F_Inputs_cyclical!AS86+F_Inputs_cyclical!AS152, 0)</f>
        <v>0</v>
      </c>
      <c r="AT242" s="78">
        <f>IFERROR(F_Inputs_cyclical!AT86+F_Inputs_cyclical!AT152, 0)</f>
        <v>0</v>
      </c>
      <c r="AU242" s="80">
        <f>IFERROR(F_Inputs_cyclical!AU86+F_Inputs_cyclical!AU152,0)</f>
        <v>0</v>
      </c>
      <c r="AV242" s="78">
        <f>IFERROR(F_Inputs_cyclical!AV86+F_Inputs_cyclical!AV152,0)</f>
        <v>0</v>
      </c>
      <c r="AW242" s="74">
        <v>1.1277018254028868</v>
      </c>
      <c r="AX242" s="74">
        <v>19.132560659574573</v>
      </c>
      <c r="AY242" s="74">
        <v>140.10527944915205</v>
      </c>
      <c r="AZ242" s="74">
        <v>1.5055654039785742</v>
      </c>
      <c r="BA242" s="74">
        <v>11.516321557620319</v>
      </c>
      <c r="BB242" s="74">
        <v>11.516321557620319</v>
      </c>
      <c r="BC242" s="72"/>
      <c r="BD242" s="76">
        <f>F_Inputs_cyclical!BD86+F_Inputs_cyclical!BD152</f>
        <v>544.48199999999997</v>
      </c>
    </row>
    <row r="243" spans="1:56" x14ac:dyDescent="0.4">
      <c r="A243" s="63" t="str">
        <f t="shared" si="3"/>
        <v>SBB22</v>
      </c>
      <c r="B243" s="63" t="s">
        <v>505</v>
      </c>
      <c r="C243" s="63" t="s">
        <v>259</v>
      </c>
      <c r="D243" s="78">
        <f>F_Inputs_cyclical!D87+F_Inputs_cyclical!D153</f>
        <v>13.032999999999999</v>
      </c>
      <c r="E243" s="78">
        <f>F_Inputs_cyclical!E87+F_Inputs_cyclical!E153</f>
        <v>2.4900000000000002</v>
      </c>
      <c r="F243" s="78">
        <f>F_Inputs_cyclical!F87+F_Inputs_cyclical!F153</f>
        <v>10.530000000000001</v>
      </c>
      <c r="G243" s="78">
        <f>F_Inputs_cyclical!G87+F_Inputs_cyclical!G153</f>
        <v>0.90599999999999992</v>
      </c>
      <c r="H243" s="78">
        <f>IFERROR(F_Inputs_cyclical!H87+F_Inputs_cyclical!H153,0)</f>
        <v>3.0000000000000001E-3</v>
      </c>
      <c r="I243" s="78">
        <f>F_Inputs_cyclical!I87+F_Inputs_cyclical!I153</f>
        <v>2E-3</v>
      </c>
      <c r="J243" s="78">
        <f>IFERROR(F_Inputs_cyclical!J87+F_Inputs_cyclical!J153,0)</f>
        <v>0</v>
      </c>
      <c r="K243" s="78">
        <f>F_Inputs_cyclical!K87+F_Inputs_cyclical!K153</f>
        <v>13.587</v>
      </c>
      <c r="L243" s="78">
        <f>IFERROR(F_Inputs_cyclical!L87+F_Inputs_cyclical!L153,0)</f>
        <v>0</v>
      </c>
      <c r="M243" s="78">
        <f>IFERROR(F_Inputs_cyclical!M87+F_Inputs_cyclical!M153,0)</f>
        <v>0</v>
      </c>
      <c r="N243" s="78">
        <f>IFERROR(F_Inputs_cyclical!N87+F_Inputs_cyclical!N153,0)</f>
        <v>0</v>
      </c>
      <c r="O243" s="78">
        <f>IFERROR(F_Inputs_cyclical!O87+F_Inputs_cyclical!O153,0)</f>
        <v>0</v>
      </c>
      <c r="P243" s="78">
        <f>IFERROR(F_Inputs_cyclical!P87+F_Inputs_cyclical!P153,0)</f>
        <v>0</v>
      </c>
      <c r="Q243" s="78">
        <f>IFERROR(F_Inputs_cyclical!Q87+F_Inputs_cyclical!Q153,0)</f>
        <v>0</v>
      </c>
      <c r="R243" s="78">
        <f>IFERROR(F_Inputs_cyclical!R87+F_Inputs_cyclical!R153,0)</f>
        <v>0</v>
      </c>
      <c r="S243" s="78">
        <f>IFERROR(F_Inputs_cyclical!S87+F_Inputs_cyclical!S153,0)</f>
        <v>0</v>
      </c>
      <c r="T243" s="78">
        <f>IFERROR(F_Inputs_cyclical!T87+F_Inputs_cyclical!T153,0)</f>
        <v>0</v>
      </c>
      <c r="U243" s="78">
        <f>IFERROR(F_Inputs_cyclical!U87+F_Inputs_cyclical!U153,0)</f>
        <v>0</v>
      </c>
      <c r="V243" s="81">
        <f>F_Inputs_cyclical!V87+F_Inputs_cyclical!V153</f>
        <v>277.94133333333332</v>
      </c>
      <c r="W243" s="81">
        <f>F_Inputs_cyclical!W87+F_Inputs_cyclical!W153</f>
        <v>498.93316666666703</v>
      </c>
      <c r="X243" s="81">
        <f>F_Inputs_cyclical!X87+F_Inputs_cyclical!X153</f>
        <v>2.1308333333333298</v>
      </c>
      <c r="Y243" s="81">
        <f>F_Inputs_cyclical!Y87+F_Inputs_cyclical!Y153</f>
        <v>2.8657499999999998</v>
      </c>
      <c r="Z243" s="81">
        <f>F_Inputs_cyclical!Z87+F_Inputs_cyclical!Z153</f>
        <v>92.759666666666703</v>
      </c>
      <c r="AA243" s="81">
        <f>F_Inputs_cyclical!AA87+F_Inputs_cyclical!AA153</f>
        <v>627.67774999999995</v>
      </c>
      <c r="AB243" s="78">
        <f>IFERROR(F_Inputs_cyclical!AB87+F_Inputs_cyclical!AB153,0)</f>
        <v>0</v>
      </c>
      <c r="AC243" s="78">
        <f>IFERROR(F_Inputs_cyclical!AC87+F_Inputs_cyclical!AC153,0)</f>
        <v>38.005000000000003</v>
      </c>
      <c r="AD243" s="78">
        <f>IFERROR(F_Inputs_cyclical!AD87+F_Inputs_cyclical!AD153,0)</f>
        <v>0</v>
      </c>
      <c r="AE243" s="78">
        <f>IFERROR(F_Inputs_cyclical!AE87+F_Inputs_cyclical!AE153,0)</f>
        <v>1E-3</v>
      </c>
      <c r="AF243" s="78">
        <f>IFERROR(F_Inputs_cyclical!AF87+F_Inputs_cyclical!AF153,0)</f>
        <v>7.1999999999999995E-2</v>
      </c>
      <c r="AG243" s="78">
        <f>IFERROR(F_Inputs_cyclical!AG87+F_Inputs_cyclical!AG153,0)</f>
        <v>1.36</v>
      </c>
      <c r="AH243" s="78">
        <f>IFERROR(F_Inputs_cyclical!AH87+F_Inputs_cyclical!AH153,0)</f>
        <v>11.310166666666671</v>
      </c>
      <c r="AI243" s="78">
        <f>IFERROR(F_Inputs_cyclical!AI87+F_Inputs_cyclical!AI153,0)</f>
        <v>0.11033333333333301</v>
      </c>
      <c r="AJ243" s="78">
        <f>IFERROR(F_Inputs_cyclical!AJ87+F_Inputs_cyclical!AJ153,0)</f>
        <v>0</v>
      </c>
      <c r="AK243" s="78">
        <f>F_Inputs_cyclical!AK87+F_Inputs_cyclical!AK1521</f>
        <v>0</v>
      </c>
      <c r="AL243" s="78">
        <f>F_Inputs_cyclical!AL87+F_Inputs_cyclical!AL153</f>
        <v>1.9830000000000001</v>
      </c>
      <c r="AM243" s="78">
        <f>IFERROR(F_Inputs_cyclical!AM87+F_Inputs_cyclical!AM153,0)</f>
        <v>7.6269999999999998</v>
      </c>
      <c r="AN243" s="78">
        <f>IFERROR(F_Inputs_cyclical!AN87+F_Inputs_cyclical!AN153,0)</f>
        <v>0</v>
      </c>
      <c r="AO243" s="82">
        <f>F_Inputs_cyclical!AO87+F_Inputs_cyclical!AO153</f>
        <v>1.413</v>
      </c>
      <c r="AP243" s="82">
        <f>F_Inputs_cyclical!AP87+F_Inputs_cyclical!AP153</f>
        <v>0.56999999999999995</v>
      </c>
      <c r="AQ243" s="78">
        <f>IFERROR(F_Inputs_cyclical!AQ87+F_Inputs_cyclical!AQ153, 0)</f>
        <v>0</v>
      </c>
      <c r="AR243" s="78">
        <f>IFERROR(F_Inputs_cyclical!AR87+F_Inputs_cyclical!AR153, 0)</f>
        <v>0</v>
      </c>
      <c r="AS243" s="78">
        <f>IFERROR(F_Inputs_cyclical!AS87+F_Inputs_cyclical!AS153, 0)</f>
        <v>0</v>
      </c>
      <c r="AT243" s="78">
        <f>IFERROR(F_Inputs_cyclical!AT87+F_Inputs_cyclical!AT153, 0)</f>
        <v>0</v>
      </c>
      <c r="AU243" s="80">
        <f>IFERROR(F_Inputs_cyclical!AU87+F_Inputs_cyclical!AU153,0)</f>
        <v>0</v>
      </c>
      <c r="AV243" s="78">
        <f>IFERROR(F_Inputs_cyclical!AV87+F_Inputs_cyclical!AV153,0)</f>
        <v>0</v>
      </c>
      <c r="AW243" s="74">
        <v>1.0877412700751434</v>
      </c>
      <c r="AX243" s="74">
        <v>17.337680691346218</v>
      </c>
      <c r="AY243" s="74">
        <v>140.38889132908426</v>
      </c>
      <c r="AZ243" s="74">
        <v>1.5014129100038001</v>
      </c>
      <c r="BA243" s="74">
        <v>11.516321557620319</v>
      </c>
      <c r="BB243" s="74">
        <v>11.516321557620319</v>
      </c>
      <c r="BC243" s="72"/>
      <c r="BD243" s="76">
        <f>F_Inputs_cyclical!BD87+F_Inputs_cyclical!BD153</f>
        <v>539.31899999999996</v>
      </c>
    </row>
    <row r="244" spans="1:56" x14ac:dyDescent="0.4">
      <c r="A244" s="63" t="str">
        <f t="shared" si="3"/>
        <v>SBB23</v>
      </c>
      <c r="B244" s="63" t="s">
        <v>505</v>
      </c>
      <c r="C244" s="63" t="s">
        <v>261</v>
      </c>
      <c r="D244" s="78">
        <f>F_Inputs_cyclical!D88+F_Inputs_cyclical!D154</f>
        <v>14.555</v>
      </c>
      <c r="E244" s="78">
        <f>F_Inputs_cyclical!E88+F_Inputs_cyclical!E154</f>
        <v>1.0669999999999999</v>
      </c>
      <c r="F244" s="78">
        <f>F_Inputs_cyclical!F88+F_Inputs_cyclical!F154</f>
        <v>12.111000000000001</v>
      </c>
      <c r="G244" s="78">
        <f>F_Inputs_cyclical!G88+F_Inputs_cyclical!G154</f>
        <v>1.8180000000000001</v>
      </c>
      <c r="H244" s="78">
        <f>IFERROR(F_Inputs_cyclical!H88+F_Inputs_cyclical!H154,0)</f>
        <v>6.0000000000000001E-3</v>
      </c>
      <c r="I244" s="78">
        <f>F_Inputs_cyclical!I88+F_Inputs_cyclical!I154</f>
        <v>3.0000000000000001E-3</v>
      </c>
      <c r="J244" s="78">
        <f>IFERROR(F_Inputs_cyclical!J88+F_Inputs_cyclical!J154,0)</f>
        <v>0</v>
      </c>
      <c r="K244" s="78">
        <f>F_Inputs_cyclical!K88+F_Inputs_cyclical!K154</f>
        <v>8.8409999999999993</v>
      </c>
      <c r="L244" s="78">
        <f>IFERROR(F_Inputs_cyclical!L88+F_Inputs_cyclical!L154,0)</f>
        <v>0</v>
      </c>
      <c r="M244" s="78">
        <f>IFERROR(F_Inputs_cyclical!M88+F_Inputs_cyclical!M154,0)</f>
        <v>0</v>
      </c>
      <c r="N244" s="78">
        <f>IFERROR(F_Inputs_cyclical!N88+F_Inputs_cyclical!N154,0)</f>
        <v>0</v>
      </c>
      <c r="O244" s="78">
        <f>IFERROR(F_Inputs_cyclical!O88+F_Inputs_cyclical!O154,0)</f>
        <v>0</v>
      </c>
      <c r="P244" s="78">
        <f>IFERROR(F_Inputs_cyclical!P88+F_Inputs_cyclical!P154,0)</f>
        <v>0</v>
      </c>
      <c r="Q244" s="78">
        <f>IFERROR(F_Inputs_cyclical!Q88+F_Inputs_cyclical!Q154,0)</f>
        <v>0</v>
      </c>
      <c r="R244" s="78">
        <f>IFERROR(F_Inputs_cyclical!R88+F_Inputs_cyclical!R154,0)</f>
        <v>0</v>
      </c>
      <c r="S244" s="78">
        <f>IFERROR(F_Inputs_cyclical!S88+F_Inputs_cyclical!S154,0)</f>
        <v>0</v>
      </c>
      <c r="T244" s="78">
        <f>IFERROR(F_Inputs_cyclical!T88+F_Inputs_cyclical!T154,0)</f>
        <v>0</v>
      </c>
      <c r="U244" s="78">
        <f>IFERROR(F_Inputs_cyclical!U88+F_Inputs_cyclical!U154,0)</f>
        <v>0</v>
      </c>
      <c r="V244" s="81">
        <f>F_Inputs_cyclical!V88+F_Inputs_cyclical!V154</f>
        <v>266.79999999999995</v>
      </c>
      <c r="W244" s="81">
        <f>F_Inputs_cyclical!W88+F_Inputs_cyclical!W154</f>
        <v>516.39300000000003</v>
      </c>
      <c r="X244" s="81">
        <f>F_Inputs_cyclical!X88+F_Inputs_cyclical!X154</f>
        <v>2.1040000000000001</v>
      </c>
      <c r="Y244" s="81">
        <f>F_Inputs_cyclical!Y88+F_Inputs_cyclical!Y154</f>
        <v>2.9220000000000002</v>
      </c>
      <c r="Z244" s="81">
        <f>F_Inputs_cyclical!Z88+F_Inputs_cyclical!Z154</f>
        <v>89.649000000000001</v>
      </c>
      <c r="AA244" s="81">
        <f>F_Inputs_cyclical!AA88+F_Inputs_cyclical!AA154</f>
        <v>637.66200000000003</v>
      </c>
      <c r="AB244" s="78">
        <f>IFERROR(F_Inputs_cyclical!AB88+F_Inputs_cyclical!AB154,0)</f>
        <v>0</v>
      </c>
      <c r="AC244" s="78">
        <f>IFERROR(F_Inputs_cyclical!AC88+F_Inputs_cyclical!AC154,0)</f>
        <v>41.061999999999998</v>
      </c>
      <c r="AD244" s="78">
        <f>IFERROR(F_Inputs_cyclical!AD88+F_Inputs_cyclical!AD154,0)</f>
        <v>0</v>
      </c>
      <c r="AE244" s="78">
        <f>IFERROR(F_Inputs_cyclical!AE88+F_Inputs_cyclical!AE154,0)</f>
        <v>1E-3</v>
      </c>
      <c r="AF244" s="78">
        <f>IFERROR(F_Inputs_cyclical!AF88+F_Inputs_cyclical!AF154,0)</f>
        <v>6.7000000000000004E-2</v>
      </c>
      <c r="AG244" s="78">
        <f>IFERROR(F_Inputs_cyclical!AG88+F_Inputs_cyclical!AG154,0)</f>
        <v>1.018</v>
      </c>
      <c r="AH244" s="78">
        <f>IFERROR(F_Inputs_cyclical!AH88+F_Inputs_cyclical!AH154,0)</f>
        <v>11.234</v>
      </c>
      <c r="AI244" s="78">
        <f>IFERROR(F_Inputs_cyclical!AI88+F_Inputs_cyclical!AI154,0)</f>
        <v>0.11</v>
      </c>
      <c r="AJ244" s="78">
        <f>IFERROR(F_Inputs_cyclical!AJ88+F_Inputs_cyclical!AJ154,0)</f>
        <v>0</v>
      </c>
      <c r="AK244" s="78">
        <f>F_Inputs_cyclical!AK88+F_Inputs_cyclical!AK1522</f>
        <v>0</v>
      </c>
      <c r="AL244" s="78">
        <f>F_Inputs_cyclical!AL88+F_Inputs_cyclical!AL154</f>
        <v>1.8979999999999999</v>
      </c>
      <c r="AM244" s="78">
        <f>IFERROR(F_Inputs_cyclical!AM88+F_Inputs_cyclical!AM154,0)</f>
        <v>8.5210000000000008</v>
      </c>
      <c r="AN244" s="78">
        <f>IFERROR(F_Inputs_cyclical!AN88+F_Inputs_cyclical!AN154,0)</f>
        <v>0</v>
      </c>
      <c r="AO244" s="82">
        <f>F_Inputs_cyclical!AO88+F_Inputs_cyclical!AO154</f>
        <v>1.462</v>
      </c>
      <c r="AP244" s="82">
        <f>F_Inputs_cyclical!AP88+F_Inputs_cyclical!AP154</f>
        <v>0.436</v>
      </c>
      <c r="AQ244" s="78">
        <f>IFERROR(F_Inputs_cyclical!AQ88+F_Inputs_cyclical!AQ154, 0)</f>
        <v>0</v>
      </c>
      <c r="AR244" s="78">
        <f>IFERROR(F_Inputs_cyclical!AR88+F_Inputs_cyclical!AR154, 0)</f>
        <v>0</v>
      </c>
      <c r="AS244" s="78">
        <f>IFERROR(F_Inputs_cyclical!AS88+F_Inputs_cyclical!AS154, 0)</f>
        <v>0</v>
      </c>
      <c r="AT244" s="78">
        <f>IFERROR(F_Inputs_cyclical!AT88+F_Inputs_cyclical!AT154, 0)</f>
        <v>0</v>
      </c>
      <c r="AU244" s="80">
        <f>IFERROR(F_Inputs_cyclical!AU88+F_Inputs_cyclical!AU154,0)</f>
        <v>0</v>
      </c>
      <c r="AV244" s="78">
        <f>IFERROR(F_Inputs_cyclical!AV88+F_Inputs_cyclical!AV154,0)</f>
        <v>0</v>
      </c>
      <c r="AW244" s="74">
        <v>1</v>
      </c>
      <c r="AX244" s="74">
        <v>18.265992028587906</v>
      </c>
      <c r="AY244" s="74">
        <v>140.50288592902783</v>
      </c>
      <c r="AZ244" s="74">
        <v>1.4977290515780837</v>
      </c>
      <c r="BA244" s="74">
        <v>11.516321557620319</v>
      </c>
      <c r="BB244" s="74">
        <v>11.516321557620319</v>
      </c>
      <c r="BC244" s="72"/>
      <c r="BD244" s="76">
        <f>F_Inputs_cyclical!BD88+F_Inputs_cyclical!BD154</f>
        <v>520.59299999999996</v>
      </c>
    </row>
    <row r="245" spans="1:56" x14ac:dyDescent="0.4">
      <c r="A245" s="63" t="str">
        <f t="shared" si="3"/>
        <v>SBB24</v>
      </c>
      <c r="B245" s="63" t="s">
        <v>505</v>
      </c>
      <c r="C245" s="63" t="s">
        <v>263</v>
      </c>
      <c r="D245" s="78">
        <f>F_Inputs_cyclical!D89+F_Inputs_cyclical!D155</f>
        <v>17.262999999999998</v>
      </c>
      <c r="E245" s="78">
        <f>F_Inputs_cyclical!E89+F_Inputs_cyclical!E155</f>
        <v>1.2190000000000001</v>
      </c>
      <c r="F245" s="78">
        <f>F_Inputs_cyclical!F89+F_Inputs_cyclical!F155</f>
        <v>11.867999999999999</v>
      </c>
      <c r="G245" s="78">
        <f>F_Inputs_cyclical!G89+F_Inputs_cyclical!G155</f>
        <v>1.883</v>
      </c>
      <c r="H245" s="78">
        <f>IFERROR(F_Inputs_cyclical!H89+F_Inputs_cyclical!H155,0)</f>
        <v>3.0000000000000001E-3</v>
      </c>
      <c r="I245" s="78">
        <f>F_Inputs_cyclical!I89+F_Inputs_cyclical!I155</f>
        <v>0</v>
      </c>
      <c r="J245" s="78">
        <f>IFERROR(F_Inputs_cyclical!J89+F_Inputs_cyclical!J155,0)</f>
        <v>0</v>
      </c>
      <c r="K245" s="78">
        <f>F_Inputs_cyclical!K89+F_Inputs_cyclical!K155</f>
        <v>12.237</v>
      </c>
      <c r="L245" s="78">
        <f>IFERROR(F_Inputs_cyclical!L89+F_Inputs_cyclical!L155,0)</f>
        <v>0</v>
      </c>
      <c r="M245" s="78">
        <f>IFERROR(F_Inputs_cyclical!M89+F_Inputs_cyclical!M155,0)</f>
        <v>0</v>
      </c>
      <c r="N245" s="78">
        <f>IFERROR(F_Inputs_cyclical!N89+F_Inputs_cyclical!N155,0)</f>
        <v>0</v>
      </c>
      <c r="O245" s="78">
        <f>IFERROR(F_Inputs_cyclical!O89+F_Inputs_cyclical!O155,0)</f>
        <v>0</v>
      </c>
      <c r="P245" s="78">
        <f>IFERROR(F_Inputs_cyclical!P89+F_Inputs_cyclical!P155,0)</f>
        <v>0</v>
      </c>
      <c r="Q245" s="78">
        <f>IFERROR(F_Inputs_cyclical!Q89+F_Inputs_cyclical!Q155,0)</f>
        <v>0</v>
      </c>
      <c r="R245" s="78">
        <f>IFERROR(F_Inputs_cyclical!R89+F_Inputs_cyclical!R155,0)</f>
        <v>0</v>
      </c>
      <c r="S245" s="78">
        <f>IFERROR(F_Inputs_cyclical!S89+F_Inputs_cyclical!S155,0)</f>
        <v>0</v>
      </c>
      <c r="T245" s="78">
        <f>IFERROR(F_Inputs_cyclical!T89+F_Inputs_cyclical!T155,0)</f>
        <v>0</v>
      </c>
      <c r="U245" s="78">
        <f>IFERROR(F_Inputs_cyclical!U89+F_Inputs_cyclical!U155,0)</f>
        <v>0</v>
      </c>
      <c r="V245" s="81">
        <f>F_Inputs_cyclical!V89+F_Inputs_cyclical!V155</f>
        <v>253.75400000000002</v>
      </c>
      <c r="W245" s="81">
        <f>F_Inputs_cyclical!W89+F_Inputs_cyclical!W155</f>
        <v>535.46900000000005</v>
      </c>
      <c r="X245" s="81">
        <f>F_Inputs_cyclical!X89+F_Inputs_cyclical!X155</f>
        <v>2.0569999999999999</v>
      </c>
      <c r="Y245" s="81">
        <f>F_Inputs_cyclical!Y89+F_Inputs_cyclical!Y155</f>
        <v>2.9889999999999999</v>
      </c>
      <c r="Z245" s="81">
        <f>F_Inputs_cyclical!Z89+F_Inputs_cyclical!Z155</f>
        <v>86.850999999999999</v>
      </c>
      <c r="AA245" s="81">
        <f>F_Inputs_cyclical!AA89+F_Inputs_cyclical!AA155</f>
        <v>646.89800000000002</v>
      </c>
      <c r="AB245" s="78">
        <f>IFERROR(F_Inputs_cyclical!AB89+F_Inputs_cyclical!AB155,0)</f>
        <v>0</v>
      </c>
      <c r="AC245" s="78">
        <f>IFERROR(F_Inputs_cyclical!AC89+F_Inputs_cyclical!AC155,0)</f>
        <v>42.307000000000002</v>
      </c>
      <c r="AD245" s="78">
        <f>IFERROR(F_Inputs_cyclical!AD89+F_Inputs_cyclical!AD155,0)</f>
        <v>0</v>
      </c>
      <c r="AE245" s="78">
        <f>IFERROR(F_Inputs_cyclical!AE89+F_Inputs_cyclical!AE155,0)</f>
        <v>1E-3</v>
      </c>
      <c r="AF245" s="78">
        <f>IFERROR(F_Inputs_cyclical!AF89+F_Inputs_cyclical!AF155,0)</f>
        <v>2.8000000000000001E-2</v>
      </c>
      <c r="AG245" s="78">
        <f>IFERROR(F_Inputs_cyclical!AG89+F_Inputs_cyclical!AG155,0)</f>
        <v>0.86299999999999999</v>
      </c>
      <c r="AH245" s="78">
        <f>IFERROR(F_Inputs_cyclical!AH89+F_Inputs_cyclical!AH155,0)</f>
        <v>10.789000000000001</v>
      </c>
      <c r="AI245" s="78">
        <f>IFERROR(F_Inputs_cyclical!AI89+F_Inputs_cyclical!AI155,0)</f>
        <v>0.113</v>
      </c>
      <c r="AJ245" s="78">
        <f>IFERROR(F_Inputs_cyclical!AJ89+F_Inputs_cyclical!AJ155,0)</f>
        <v>0</v>
      </c>
      <c r="AK245" s="78">
        <f>F_Inputs_cyclical!AK89+F_Inputs_cyclical!AK1523</f>
        <v>0</v>
      </c>
      <c r="AL245" s="78">
        <f>F_Inputs_cyclical!AL89+F_Inputs_cyclical!AL155</f>
        <v>1.8850000000000002</v>
      </c>
      <c r="AM245" s="78">
        <f>IFERROR(F_Inputs_cyclical!AM89+F_Inputs_cyclical!AM155,0)</f>
        <v>7.2940000000000005</v>
      </c>
      <c r="AN245" s="78">
        <f>IFERROR(F_Inputs_cyclical!AN89+F_Inputs_cyclical!AN155,0)</f>
        <v>0</v>
      </c>
      <c r="AO245" s="82">
        <f>F_Inputs_cyclical!AO89+F_Inputs_cyclical!AO155</f>
        <v>1.5210000000000001</v>
      </c>
      <c r="AP245" s="82">
        <f>F_Inputs_cyclical!AP89+F_Inputs_cyclical!AP155</f>
        <v>0.36399999999999999</v>
      </c>
      <c r="AQ245" s="78">
        <f>IFERROR(F_Inputs_cyclical!AQ89+F_Inputs_cyclical!AQ155, 0)</f>
        <v>0</v>
      </c>
      <c r="AR245" s="78">
        <f>IFERROR(F_Inputs_cyclical!AR89+F_Inputs_cyclical!AR155, 0)</f>
        <v>0</v>
      </c>
      <c r="AS245" s="78">
        <f>IFERROR(F_Inputs_cyclical!AS89+F_Inputs_cyclical!AS155, 0)</f>
        <v>0</v>
      </c>
      <c r="AT245" s="78">
        <f>IFERROR(F_Inputs_cyclical!AT89+F_Inputs_cyclical!AT155, 0)</f>
        <v>0</v>
      </c>
      <c r="AU245" s="80">
        <f>IFERROR(F_Inputs_cyclical!AU89+F_Inputs_cyclical!AU155,0)</f>
        <v>0</v>
      </c>
      <c r="AV245" s="78">
        <f>IFERROR(F_Inputs_cyclical!AV89+F_Inputs_cyclical!AV155,0)</f>
        <v>0</v>
      </c>
      <c r="AW245" s="74">
        <v>0.94744609856262829</v>
      </c>
      <c r="AX245" s="74">
        <v>18.061427096065064</v>
      </c>
      <c r="AY245" s="74">
        <v>140.39422979505298</v>
      </c>
      <c r="AZ245" s="74">
        <v>1.5324322189908615</v>
      </c>
      <c r="BA245" s="74">
        <v>11.516321557620319</v>
      </c>
      <c r="BB245" s="74">
        <v>11.516321557620319</v>
      </c>
      <c r="BC245" s="72"/>
      <c r="BD245" s="76">
        <f>F_Inputs_cyclical!BD89+F_Inputs_cyclical!BD155</f>
        <v>548.10400000000004</v>
      </c>
    </row>
    <row r="246" spans="1:56" x14ac:dyDescent="0.4">
      <c r="A246" s="43"/>
      <c r="B246" s="43"/>
      <c r="C246" s="43"/>
      <c r="D246" s="43"/>
      <c r="E246" s="83"/>
      <c r="F246" s="83"/>
      <c r="G246" s="83"/>
      <c r="H246" s="83"/>
      <c r="I246" s="83"/>
      <c r="J246" s="83"/>
      <c r="K246" s="83"/>
      <c r="L246" s="83"/>
      <c r="M246" s="83"/>
      <c r="N246" s="83"/>
      <c r="O246" s="83"/>
      <c r="P246" s="83"/>
      <c r="Q246" s="83"/>
      <c r="R246" s="83"/>
      <c r="S246" s="83"/>
      <c r="T246" s="83"/>
      <c r="U246" s="83"/>
      <c r="V246" s="83"/>
      <c r="W246" s="83"/>
      <c r="X246" s="83"/>
      <c r="Y246" s="83"/>
      <c r="Z246" s="83"/>
      <c r="AA246" s="83"/>
      <c r="AB246" s="83"/>
      <c r="AC246" s="83"/>
      <c r="AD246" s="83"/>
      <c r="AE246" s="83"/>
      <c r="AF246" s="83"/>
      <c r="AG246" s="83"/>
      <c r="AH246" s="83"/>
      <c r="AI246" s="202"/>
      <c r="AJ246" s="202"/>
      <c r="AK246" s="202"/>
      <c r="AL246" s="202"/>
      <c r="AM246" s="83"/>
      <c r="AN246" s="83"/>
      <c r="AO246" s="83"/>
      <c r="AP246" s="83"/>
      <c r="AQ246" s="83"/>
      <c r="AR246" s="83"/>
      <c r="AS246" s="83"/>
      <c r="AT246" s="83"/>
      <c r="AU246" s="83"/>
      <c r="AV246" s="83"/>
      <c r="AW246" s="83"/>
      <c r="AX246" s="83"/>
      <c r="AY246" s="83"/>
      <c r="AZ246" s="83"/>
      <c r="BA246" s="83"/>
      <c r="BB246" s="83"/>
      <c r="BC246" s="83"/>
      <c r="BD246" s="83"/>
    </row>
    <row r="247" spans="1:56" x14ac:dyDescent="0.4">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c r="AJ247" s="43"/>
      <c r="AK247" s="43"/>
      <c r="AL247" s="43"/>
      <c r="AM247" s="43"/>
      <c r="AN247" s="43"/>
      <c r="AO247" s="43"/>
      <c r="AP247" s="43"/>
      <c r="AQ247" s="43"/>
      <c r="AR247" s="43"/>
      <c r="AS247" s="43"/>
      <c r="AT247" s="43"/>
      <c r="AU247" s="43"/>
      <c r="AV247" s="43"/>
      <c r="AW247" s="43"/>
      <c r="AY247" s="43"/>
    </row>
    <row r="248" spans="1:56" x14ac:dyDescent="0.4">
      <c r="AW248" s="43"/>
      <c r="AY248" s="43"/>
    </row>
    <row r="249" spans="1:56" x14ac:dyDescent="0.4">
      <c r="AW249" s="43"/>
      <c r="AY249" s="43"/>
    </row>
    <row r="250" spans="1:56" x14ac:dyDescent="0.4">
      <c r="AW250" s="43"/>
      <c r="AY250" s="43"/>
    </row>
    <row r="251" spans="1:56" x14ac:dyDescent="0.4">
      <c r="AW251" s="43"/>
      <c r="AY251" s="43"/>
    </row>
    <row r="252" spans="1:56" x14ac:dyDescent="0.4">
      <c r="AW252" s="43"/>
      <c r="AY252" s="43"/>
    </row>
    <row r="253" spans="1:56" x14ac:dyDescent="0.4">
      <c r="AW253" s="43"/>
      <c r="AY253" s="43"/>
    </row>
    <row r="254" spans="1:56" x14ac:dyDescent="0.4">
      <c r="AW254" s="43"/>
      <c r="AY254" s="43"/>
    </row>
    <row r="255" spans="1:56" x14ac:dyDescent="0.4">
      <c r="AW255" s="43"/>
      <c r="AY255" s="43"/>
    </row>
    <row r="256" spans="1:56" x14ac:dyDescent="0.4">
      <c r="AW256" s="43"/>
      <c r="AY256" s="43"/>
    </row>
    <row r="257" spans="49:51" x14ac:dyDescent="0.4">
      <c r="AW257" s="43"/>
      <c r="AY257" s="43"/>
    </row>
    <row r="258" spans="49:51" x14ac:dyDescent="0.4">
      <c r="AW258" s="43"/>
      <c r="AY258" s="43"/>
    </row>
    <row r="259" spans="49:51" x14ac:dyDescent="0.4">
      <c r="AW259" s="43"/>
      <c r="AY259" s="43"/>
    </row>
    <row r="260" spans="49:51" x14ac:dyDescent="0.4">
      <c r="AW260" s="43"/>
      <c r="AY260" s="43"/>
    </row>
  </sheetData>
  <phoneticPr fontId="5" type="noConversion"/>
  <conditionalFormatting sqref="B1:C1">
    <cfRule type="expression" dxfId="29" priority="1">
      <formula>B1=FALSE</formula>
    </cfRule>
    <cfRule type="expression" dxfId="28" priority="2">
      <formula>B1=TRUE</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f xmlns="fadac89a-56fa-4a3d-a427-8ae1dcb95347" xsi:nil="true"/>
    <lcf76f155ced4ddcb4097134ff3c332f xmlns="fadac89a-56fa-4a3d-a427-8ae1dcb95347">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B5037929-FD4C-45B6-AE35-92053C9403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ac89a-56fa-4a3d-a427-8ae1dcb95347"/>
    <ds:schemaRef ds:uri="71c95305-930c-4d63-9794-2d6443430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DB862B-58F3-4AB8-BA3A-998F9A30BD6A}">
  <ds:schemaRefs>
    <ds:schemaRef ds:uri="http://schemas.microsoft.com/sharepoint/v3/contenttype/forms"/>
  </ds:schemaRefs>
</ds:datastoreItem>
</file>

<file path=customXml/itemProps3.xml><?xml version="1.0" encoding="utf-8"?>
<ds:datastoreItem xmlns:ds="http://schemas.openxmlformats.org/officeDocument/2006/customXml" ds:itemID="{04C25246-8257-4965-B941-95A020365B88}">
  <ds:schemaRefs>
    <ds:schemaRef ds:uri="http://schemas.microsoft.com/office/2006/metadata/properties"/>
    <ds:schemaRef ds:uri="http://schemas.microsoft.com/office/infopath/2007/PartnerControls"/>
    <ds:schemaRef ds:uri="fadac89a-56fa-4a3d-a427-8ae1dcb95347"/>
    <ds:schemaRef ds:uri="71c95305-930c-4d63-9794-2d644343057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27</vt:i4>
      </vt:variant>
    </vt:vector>
  </HeadingPairs>
  <TitlesOfParts>
    <vt:vector size="27" baseType="lpstr">
      <vt:lpstr>Cover</vt:lpstr>
      <vt:lpstr>Conceptual model</vt:lpstr>
      <vt:lpstr>Inputs--&gt;</vt:lpstr>
      <vt:lpstr>Item dictionary</vt:lpstr>
      <vt:lpstr>F_Inputs_cyclical</vt:lpstr>
      <vt:lpstr>F_Inputs_PR19</vt:lpstr>
      <vt:lpstr>F_Inputs_PR24</vt:lpstr>
      <vt:lpstr>Processing cyclical inputs--&gt;</vt:lpstr>
      <vt:lpstr>Cyclical_overrides</vt:lpstr>
      <vt:lpstr>Cyclical_overrides_explanation</vt:lpstr>
      <vt:lpstr>Cyclical_after overrides</vt:lpstr>
      <vt:lpstr>Processing PR19 inputs--&gt;</vt:lpstr>
      <vt:lpstr>PR19_overrides</vt:lpstr>
      <vt:lpstr>PR19_overrides_explanation</vt:lpstr>
      <vt:lpstr>PR19_after_overrides</vt:lpstr>
      <vt:lpstr>Processing PR24 inputs &gt;&gt;</vt:lpstr>
      <vt:lpstr>PR24_overrides</vt:lpstr>
      <vt:lpstr>PR24_overrides_explanation</vt:lpstr>
      <vt:lpstr>PR24_after_overrides</vt:lpstr>
      <vt:lpstr>Calculations &gt;&gt;</vt:lpstr>
      <vt:lpstr>Depreciation</vt:lpstr>
      <vt:lpstr>Recharges</vt:lpstr>
      <vt:lpstr>Outputs &gt;&gt;</vt:lpstr>
      <vt:lpstr>Stata dataset (nominal)</vt:lpstr>
      <vt:lpstr>Stata dataset (real)</vt:lpstr>
      <vt:lpstr>Interface nominal</vt:lpstr>
      <vt:lpstr>Interface real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2024-12-11T10:46:07Z</dcterms:created>
  <dcterms:modified xsi:type="dcterms:W3CDTF">2024-12-11T15:00:10Z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0x0101004010F36128E44943B1120CACFDAE9F7B</vt:lpwstr>
  </property>
</Properties>
</file>